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53222"/>
  <mc:AlternateContent xmlns:mc="http://schemas.openxmlformats.org/markup-compatibility/2006">
    <mc:Choice Requires="x15">
      <x15ac:absPath xmlns:x15ac="http://schemas.microsoft.com/office/spreadsheetml/2010/11/ac" url="V:\JUNIO\"/>
    </mc:Choice>
  </mc:AlternateContent>
  <bookViews>
    <workbookView xWindow="0" yWindow="0" windowWidth="16185" windowHeight="7770" tabRatio="807"/>
  </bookViews>
  <sheets>
    <sheet name="Reporte_Dependencias_2019" sheetId="20" r:id="rId1"/>
    <sheet name="Reporte_Actividades_Dependencia" sheetId="24" r:id="rId2"/>
    <sheet name="BD_Seguimiento_OAP_2019" sheetId="2" r:id="rId3"/>
    <sheet name="Revisión_Avance_Periodo" sheetId="8" state="hidden" r:id="rId4"/>
    <sheet name="Componentes_BD" sheetId="7" state="hidden" r:id="rId5"/>
    <sheet name="CONSTANTES" sheetId="3" r:id="rId6"/>
    <sheet name="Tabla_Repos_2019" sheetId="17" state="hidden" r:id="rId7"/>
  </sheets>
  <externalReferences>
    <externalReference r:id="rId8"/>
  </externalReferences>
  <definedNames>
    <definedName name="_xlnm._FilterDatabase" localSheetId="2" hidden="1">BD_Seguimiento_OAP_2019!$A$2:$CJ$294</definedName>
    <definedName name="_xlnm._FilterDatabase" localSheetId="4" hidden="1">Componentes_BD!$M$1:$O$24</definedName>
    <definedName name="_xlnm._FilterDatabase" localSheetId="3" hidden="1">Revisión_Avance_Periodo!$AA$1:$AA$2</definedName>
    <definedName name="Adriana_Tapiero">#REF!</definedName>
    <definedName name="Andrea_Mancera">#REF!</definedName>
    <definedName name="Andrés_Montañes">#REF!</definedName>
    <definedName name="_xlnm.Extract" localSheetId="2">Componentes_BD!$T$35:$V$35</definedName>
    <definedName name="_xlnm.Print_Area" localSheetId="1">Reporte_Actividades_Dependencia!$A$1:$K$114</definedName>
    <definedName name="Asesor">#REF!</definedName>
    <definedName name="Coordinador_Atención_al_Ciudadano">#REF!</definedName>
    <definedName name="Coordinador_de_Notificaciones">#REF!</definedName>
    <definedName name="Coordinador_Gestión_Documental">#REF!</definedName>
    <definedName name="Coordinador_Grupo_Control_Interno_Disciplinario">#REF!</definedName>
    <definedName name="Coordinador_Grupo_de_Conciliación">#REF!</definedName>
    <definedName name="Coordinador_Grupo_Talento_Humano">#REF!</definedName>
    <definedName name="_xlnm.Criteria" localSheetId="2">BD_Seguimiento_OAP_2019!$U$2:$V$2</definedName>
    <definedName name="Delegado_de_Protección_al_Usuario">#REF!</definedName>
    <definedName name="Director_Administrativo">#REF!</definedName>
    <definedName name="Director_de_Investigaciones_de_Concesiones_e_Infraestructura">#REF!</definedName>
    <definedName name="Director_de_Investigaciones_de_Puertos_y_Coordinador_de_Vigilancia_e_Inspección">#REF!</definedName>
    <definedName name="Director_de_Investigaciones_de_Transito_y_Transporte_Terrestre_Automotor">#REF!</definedName>
    <definedName name="Director_Financiero">#REF!</definedName>
    <definedName name="Director_Promoción_y_Prevención_de_Concesiones_e_Infraestructura">#REF!</definedName>
    <definedName name="Director_Promoción_y_Prevención_de_Puertos">#REF!</definedName>
    <definedName name="Director_Promoción_y_Prevención_de_Transito_y_Transporte_Terrestre_Automotor">#REF!</definedName>
    <definedName name="ESTRATEGIA">[1]Totales!$D$27:$D$46</definedName>
    <definedName name="FOCO">[1]Totales!$B$27:$B$31</definedName>
    <definedName name="Gloria_Ortiz">#REF!</definedName>
    <definedName name="Jefe_Oficina_Asesora_Planeación">#REF!</definedName>
    <definedName name="Jefe_Oficina_de_Tecnologias_de_la_Información_y_las_Comunicaciones">#REF!</definedName>
    <definedName name="Jefe_Oficina_Jurídica">#REF!</definedName>
    <definedName name="Lider_Dependencias_2019">#REF!</definedName>
    <definedName name="OBJSECT">[1]Totales!$C$27:$C$33</definedName>
    <definedName name="Oficina_de_Control_Interno">#REF!</definedName>
    <definedName name="PND">[1]Totales!$A$27:$A$30</definedName>
    <definedName name="Secretaria_General">#REF!</definedName>
    <definedName name="SegmentaciónDeDatos_COD_DEPENDENCIA11">#N/A</definedName>
    <definedName name="SegmentaciónDeDatos_COD_DEPENDENCIA2">#N/A</definedName>
    <definedName name="SegmentaciónDeDatos_COD_OBJETIVOS_ESTRATEGICOS_PEI11">#N/A</definedName>
    <definedName name="SegmentaciónDeDatos_COD_OBJETIVOS_ESTRATEGICOS_PEI2">#N/A</definedName>
    <definedName name="SegmentaciónDeDatos_COD_PEI_PROYECTO1">#N/A</definedName>
    <definedName name="SegmentaciónDeDatos_COD_PEI_PROYECTO2">#N/A</definedName>
    <definedName name="SegmentaciónDeDatos_NOMBRE_PLAN_OAP1">#N/A</definedName>
    <definedName name="SegmentaciónDeDatos_PERIODO">#N/A</definedName>
    <definedName name="SegmentaciónDeDatos_PLAN_ANUAL_OAP1">#N/A</definedName>
    <definedName name="SuperIntendente">#REF!</definedName>
    <definedName name="Superintendente_Delegado_de_Concesiones_e_Infraestructura">#REF!</definedName>
    <definedName name="Superintendente_Delegado_de_Puertos">#REF!</definedName>
    <definedName name="Superintendente_Delegado_de_Transito_y_Transporte_Terrestre_Automotor">#REF!</definedName>
  </definedNames>
  <calcPr calcId="162913"/>
  <pivotCaches>
    <pivotCache cacheId="0" r:id="rId9"/>
    <pivotCache cacheId="1" r:id="rId10"/>
    <pivotCache cacheId="2" r:id="rId11"/>
    <pivotCache cacheId="3" r:id="rId12"/>
    <pivotCache cacheId="4" r:id="rId13"/>
    <pivotCache cacheId="5" r:id="rId14"/>
  </pivotCaches>
  <extLst>
    <ext xmlns:x14="http://schemas.microsoft.com/office/spreadsheetml/2009/9/main" uri="{BBE1A952-AA13-448e-AADC-164F8A28A991}">
      <x14:slicerCaches>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K293" i="2" l="1"/>
  <c r="BL165" i="2"/>
  <c r="BK165" i="2"/>
  <c r="BL163" i="2"/>
  <c r="BK163" i="2"/>
  <c r="BL40" i="2"/>
  <c r="BK40" i="2"/>
  <c r="BL39" i="2"/>
  <c r="BK39" i="2"/>
  <c r="BL35" i="2"/>
  <c r="BK35" i="2"/>
  <c r="BL5" i="2"/>
  <c r="BK5" i="2"/>
  <c r="BL166" i="2"/>
  <c r="BK166" i="2"/>
  <c r="BL164" i="2"/>
  <c r="BK164" i="2"/>
  <c r="BL162" i="2"/>
  <c r="BK162" i="2"/>
  <c r="BL157" i="2"/>
  <c r="BK157" i="2"/>
  <c r="BL156" i="2"/>
  <c r="BK156" i="2"/>
  <c r="BL155" i="2"/>
  <c r="BK155" i="2"/>
  <c r="BL36" i="2"/>
  <c r="BK36" i="2"/>
  <c r="BL37" i="2"/>
  <c r="BK37" i="2"/>
  <c r="BL77" i="2"/>
  <c r="BK77" i="2"/>
  <c r="BL9" i="2"/>
  <c r="BK9" i="2"/>
  <c r="BL173" i="2"/>
  <c r="BK173" i="2"/>
  <c r="BL172" i="2"/>
  <c r="BK172" i="2"/>
  <c r="BL174" i="2"/>
  <c r="BK174" i="2"/>
  <c r="BL38" i="2"/>
  <c r="BK38" i="2"/>
  <c r="BL175" i="2"/>
  <c r="BK175" i="2"/>
  <c r="BL177" i="2"/>
  <c r="BK177" i="2"/>
  <c r="BL170" i="2"/>
  <c r="BK170" i="2"/>
  <c r="BL171" i="2"/>
  <c r="BK171" i="2"/>
  <c r="BL16" i="2"/>
  <c r="BK16" i="2"/>
  <c r="BL15" i="2"/>
  <c r="BK15" i="2"/>
  <c r="BL282" i="2"/>
  <c r="BK282" i="2"/>
  <c r="BL13" i="2"/>
  <c r="BK13" i="2"/>
  <c r="BL12" i="2"/>
  <c r="BK12" i="2"/>
  <c r="BL7" i="2"/>
  <c r="BK7" i="2"/>
  <c r="BL6" i="2"/>
  <c r="BK6" i="2"/>
  <c r="BL14" i="2"/>
  <c r="BK14" i="2"/>
  <c r="BL8" i="2"/>
  <c r="BK8" i="2"/>
  <c r="BL189" i="2"/>
  <c r="BK189" i="2"/>
  <c r="BL11" i="2"/>
  <c r="BK11" i="2"/>
  <c r="BL10" i="2"/>
  <c r="BK10" i="2"/>
  <c r="BL4" i="2"/>
  <c r="BK4" i="2"/>
  <c r="BL3" i="2"/>
  <c r="BK3" i="2"/>
  <c r="BL72" i="2"/>
  <c r="BK72" i="2"/>
  <c r="BL179" i="2"/>
  <c r="BK179" i="2"/>
  <c r="BL71" i="2"/>
  <c r="BK71" i="2"/>
  <c r="BL178" i="2"/>
  <c r="BK178" i="2"/>
  <c r="BL73" i="2"/>
  <c r="BK73" i="2"/>
  <c r="BL70" i="2"/>
  <c r="BK70" i="2"/>
  <c r="BL140" i="2"/>
  <c r="BK140" i="2"/>
  <c r="BL139" i="2"/>
  <c r="BK139" i="2"/>
  <c r="BL137" i="2"/>
  <c r="BK137" i="2"/>
  <c r="BL181" i="2"/>
  <c r="BK181" i="2"/>
  <c r="BL180" i="2"/>
  <c r="BK180" i="2"/>
  <c r="BL138" i="2"/>
  <c r="BK138" i="2"/>
  <c r="BL136" i="2"/>
  <c r="BK136" i="2"/>
  <c r="BL154" i="2"/>
  <c r="BK154" i="2"/>
  <c r="BL141" i="2"/>
  <c r="BK141" i="2"/>
  <c r="BL290" i="2"/>
  <c r="BK290" i="2"/>
  <c r="BL289" i="2"/>
  <c r="BK289" i="2"/>
  <c r="BL288" i="2"/>
  <c r="BK288" i="2"/>
  <c r="BL287" i="2"/>
  <c r="BK287" i="2"/>
  <c r="BL286" i="2"/>
  <c r="BK286" i="2"/>
  <c r="BL19" i="2"/>
  <c r="BK19" i="2"/>
  <c r="BL18" i="2"/>
  <c r="BK18" i="2"/>
  <c r="BL17" i="2"/>
  <c r="BK17" i="2"/>
  <c r="BL24" i="2"/>
  <c r="BK24" i="2"/>
  <c r="BL23" i="2"/>
  <c r="BK23" i="2"/>
  <c r="BL125" i="2"/>
  <c r="BK125" i="2"/>
  <c r="BL124" i="2"/>
  <c r="BK124" i="2"/>
  <c r="BL119" i="2"/>
  <c r="BK119" i="2"/>
  <c r="BL118" i="2"/>
  <c r="BK118" i="2"/>
  <c r="BL126" i="2"/>
  <c r="BK126" i="2"/>
  <c r="BL121" i="2"/>
  <c r="BK121" i="2"/>
  <c r="BL120" i="2"/>
  <c r="BK120" i="2"/>
  <c r="BL29" i="2"/>
  <c r="BK29" i="2"/>
  <c r="BL130" i="2"/>
  <c r="BK130" i="2"/>
  <c r="BL129" i="2"/>
  <c r="BK129" i="2"/>
  <c r="BL128" i="2"/>
  <c r="BK128" i="2"/>
  <c r="BL133" i="2"/>
  <c r="BK133" i="2"/>
  <c r="BL132" i="2"/>
  <c r="BK132" i="2"/>
  <c r="BL131" i="2"/>
  <c r="BK131" i="2"/>
  <c r="BL69" i="2"/>
  <c r="BK69" i="2"/>
  <c r="BL66" i="2"/>
  <c r="BK66" i="2"/>
  <c r="BL65" i="2"/>
  <c r="BK65" i="2"/>
  <c r="BL64" i="2"/>
  <c r="BK64" i="2"/>
  <c r="BL116" i="2"/>
  <c r="BK116" i="2"/>
  <c r="BL114" i="2"/>
  <c r="BK114" i="2"/>
  <c r="BL113" i="2"/>
  <c r="BK113" i="2"/>
  <c r="BL26" i="2"/>
  <c r="BK26" i="2"/>
  <c r="BL74" i="2"/>
  <c r="BK74" i="2"/>
  <c r="BL142" i="2"/>
  <c r="BK142" i="2"/>
  <c r="BL59" i="2"/>
  <c r="BK59" i="2"/>
  <c r="BL33" i="2"/>
  <c r="BK33" i="2"/>
  <c r="BL31" i="2"/>
  <c r="BK31" i="2"/>
  <c r="BL58" i="2"/>
  <c r="BK58" i="2"/>
  <c r="BL57" i="2"/>
  <c r="BK57" i="2"/>
  <c r="BL56" i="2"/>
  <c r="BK56" i="2"/>
  <c r="BL134" i="2"/>
  <c r="BK134" i="2"/>
  <c r="BL122" i="2"/>
  <c r="BK122" i="2"/>
  <c r="BL117" i="2"/>
  <c r="BK117" i="2"/>
  <c r="BL76" i="2"/>
  <c r="BK76" i="2"/>
  <c r="BL62" i="2"/>
  <c r="BK62" i="2"/>
  <c r="BL28" i="2"/>
  <c r="BK28" i="2"/>
  <c r="BL27" i="2"/>
  <c r="BK27" i="2"/>
  <c r="BL283" i="2"/>
  <c r="BK283" i="2"/>
  <c r="BL135" i="2"/>
  <c r="BK135" i="2"/>
  <c r="BL123" i="2"/>
  <c r="BK123" i="2"/>
  <c r="BL112" i="2"/>
  <c r="BK112" i="2"/>
  <c r="BL75" i="2"/>
  <c r="BK75" i="2"/>
  <c r="BL68" i="2"/>
  <c r="BK68" i="2"/>
  <c r="BL63" i="2"/>
  <c r="BK63" i="2"/>
  <c r="BL25" i="2"/>
  <c r="BK25" i="2"/>
  <c r="BL107" i="2"/>
  <c r="BK107" i="2"/>
  <c r="BL106" i="2"/>
  <c r="BK106" i="2"/>
  <c r="BL103" i="2"/>
  <c r="BK103" i="2"/>
  <c r="BL90" i="2"/>
  <c r="BK90" i="2"/>
  <c r="BL88" i="2"/>
  <c r="BK88" i="2"/>
  <c r="BL87" i="2"/>
  <c r="BK87" i="2"/>
  <c r="BL79" i="2"/>
  <c r="BK79" i="2"/>
  <c r="BL78" i="2"/>
  <c r="BK78" i="2"/>
  <c r="BL110" i="2"/>
  <c r="BK110" i="2"/>
  <c r="BL109" i="2"/>
  <c r="BK109" i="2"/>
  <c r="BL108" i="2"/>
  <c r="BK108" i="2"/>
  <c r="BL105" i="2"/>
  <c r="BK105" i="2"/>
  <c r="BL104" i="2"/>
  <c r="BK104" i="2"/>
  <c r="BL97" i="2"/>
  <c r="BK97" i="2"/>
  <c r="BL89" i="2"/>
  <c r="BK89" i="2"/>
  <c r="BL86" i="2"/>
  <c r="BK86" i="2"/>
  <c r="BL176" i="2"/>
  <c r="BK176" i="2"/>
  <c r="BL153" i="2"/>
  <c r="BK153" i="2"/>
  <c r="BL152" i="2"/>
  <c r="BK152" i="2"/>
  <c r="BL151" i="2"/>
  <c r="BK151" i="2"/>
  <c r="BL147" i="2"/>
  <c r="BK147" i="2"/>
  <c r="BL146" i="2"/>
  <c r="BK146" i="2"/>
  <c r="BL145" i="2"/>
  <c r="BK145" i="2"/>
  <c r="BL144" i="2"/>
  <c r="BK144" i="2"/>
  <c r="BL143" i="2"/>
  <c r="BK143" i="2"/>
  <c r="BL21" i="2"/>
  <c r="BK21" i="2"/>
  <c r="BL20" i="2"/>
  <c r="BK20" i="2"/>
  <c r="BL150" i="2"/>
  <c r="BK150" i="2"/>
  <c r="BL149" i="2"/>
  <c r="BK149" i="2"/>
  <c r="BL148" i="2"/>
  <c r="BK148" i="2"/>
  <c r="BL102" i="2"/>
  <c r="BK102" i="2"/>
  <c r="BL101" i="2"/>
  <c r="BK101" i="2"/>
  <c r="BL100" i="2"/>
  <c r="BK100" i="2"/>
  <c r="BL99" i="2"/>
  <c r="BK99" i="2"/>
  <c r="BL98" i="2"/>
  <c r="BK98" i="2"/>
  <c r="BL96" i="2"/>
  <c r="BK96" i="2"/>
  <c r="BL95" i="2"/>
  <c r="BK95" i="2"/>
  <c r="BL94" i="2"/>
  <c r="BK94" i="2"/>
  <c r="BL93" i="2"/>
  <c r="BK93" i="2"/>
  <c r="BL92" i="2"/>
  <c r="BK92" i="2"/>
  <c r="BL91" i="2"/>
  <c r="BK91" i="2"/>
  <c r="BL32" i="2"/>
  <c r="BK32" i="2"/>
  <c r="BL184" i="2"/>
  <c r="BK184" i="2"/>
  <c r="BL183" i="2"/>
  <c r="BK183" i="2"/>
  <c r="BL182" i="2"/>
  <c r="BK182" i="2"/>
  <c r="BL22" i="2"/>
  <c r="BK22" i="2"/>
  <c r="BL169" i="2"/>
  <c r="BK169" i="2"/>
  <c r="BL168" i="2"/>
  <c r="BK168" i="2"/>
  <c r="BL167" i="2"/>
  <c r="BK167" i="2"/>
  <c r="BL161" i="2"/>
  <c r="BK161" i="2"/>
  <c r="BL160" i="2"/>
  <c r="BK160" i="2"/>
  <c r="BL159" i="2"/>
  <c r="BK159" i="2"/>
  <c r="BL158" i="2"/>
  <c r="BK158" i="2"/>
  <c r="BL294" i="2"/>
  <c r="BK294" i="2"/>
  <c r="BL281" i="2"/>
  <c r="BK281" i="2"/>
  <c r="BL280" i="2"/>
  <c r="BK280" i="2"/>
  <c r="BL279" i="2"/>
  <c r="BK279" i="2"/>
  <c r="BL278" i="2"/>
  <c r="BK278" i="2"/>
  <c r="BL277" i="2"/>
  <c r="BK277" i="2"/>
  <c r="BL275" i="2"/>
  <c r="BK275" i="2"/>
  <c r="BL276" i="2"/>
  <c r="BK276" i="2"/>
  <c r="BL274" i="2"/>
  <c r="BK274" i="2"/>
  <c r="BL270" i="2"/>
  <c r="BK270" i="2"/>
  <c r="BL269" i="2"/>
  <c r="BK269" i="2"/>
  <c r="BL273" i="2"/>
  <c r="BK273" i="2"/>
  <c r="BL271" i="2"/>
  <c r="BK271" i="2"/>
  <c r="BL272" i="2"/>
  <c r="BK272" i="2"/>
  <c r="BL85" i="2"/>
  <c r="BK85" i="2"/>
  <c r="BL84" i="2"/>
  <c r="BK84" i="2"/>
  <c r="BL83" i="2"/>
  <c r="BK83" i="2"/>
  <c r="BL82" i="2"/>
  <c r="BK82" i="2"/>
  <c r="BL81" i="2"/>
  <c r="BK81" i="2"/>
  <c r="BL80" i="2"/>
  <c r="BK80" i="2"/>
  <c r="BL50" i="2"/>
  <c r="BK50" i="2"/>
  <c r="BL49" i="2"/>
  <c r="BK49" i="2"/>
  <c r="BL48" i="2"/>
  <c r="BK48" i="2"/>
  <c r="BL47" i="2"/>
  <c r="BK47" i="2"/>
  <c r="BL46" i="2"/>
  <c r="BK46" i="2"/>
  <c r="BL45" i="2"/>
  <c r="BK45" i="2"/>
  <c r="BL44" i="2"/>
  <c r="BK44" i="2"/>
  <c r="BL61" i="2"/>
  <c r="BK61" i="2"/>
  <c r="BL60" i="2"/>
  <c r="BK60" i="2"/>
  <c r="BL55" i="2"/>
  <c r="BK55" i="2"/>
  <c r="BL54" i="2"/>
  <c r="BK54" i="2"/>
  <c r="BL53" i="2"/>
  <c r="BK53" i="2"/>
  <c r="BL52" i="2"/>
  <c r="BK52" i="2"/>
  <c r="BL51" i="2"/>
  <c r="BK51" i="2"/>
  <c r="BL43" i="2"/>
  <c r="BK43" i="2"/>
  <c r="BL42" i="2"/>
  <c r="BK42" i="2"/>
  <c r="BL41" i="2"/>
  <c r="BK41" i="2"/>
  <c r="BL30" i="2"/>
  <c r="BK30" i="2"/>
  <c r="BL111" i="2"/>
  <c r="BK111" i="2"/>
  <c r="BL34" i="2"/>
  <c r="BK34" i="2"/>
  <c r="BL115" i="2"/>
  <c r="BK115" i="2"/>
  <c r="BL268" i="2"/>
  <c r="BK268" i="2"/>
  <c r="BL267" i="2"/>
  <c r="BK267" i="2"/>
  <c r="BL262" i="2"/>
  <c r="BK262" i="2"/>
  <c r="BL264" i="2"/>
  <c r="BK264" i="2"/>
  <c r="BL259" i="2"/>
  <c r="BK259" i="2"/>
  <c r="BL127" i="2"/>
  <c r="BK127" i="2"/>
  <c r="BL263" i="2"/>
  <c r="BK263" i="2"/>
  <c r="BL261" i="2"/>
  <c r="BK261" i="2"/>
  <c r="BL265" i="2"/>
  <c r="BK265" i="2"/>
  <c r="BL266" i="2"/>
  <c r="BK266" i="2"/>
  <c r="BL240" i="2"/>
  <c r="BK240" i="2"/>
  <c r="BL234" i="2"/>
  <c r="BK234" i="2"/>
  <c r="BL228" i="2"/>
  <c r="BK228" i="2"/>
  <c r="BL229" i="2"/>
  <c r="BK229" i="2"/>
  <c r="BL238" i="2"/>
  <c r="BK238" i="2"/>
  <c r="BL232" i="2"/>
  <c r="BK232" i="2"/>
  <c r="BL231" i="2"/>
  <c r="BK231" i="2"/>
  <c r="BL239" i="2"/>
  <c r="BK239" i="2"/>
  <c r="BL233" i="2"/>
  <c r="BK233" i="2"/>
  <c r="BL230" i="2"/>
  <c r="BK230" i="2"/>
  <c r="BL244" i="2"/>
  <c r="BK244" i="2"/>
  <c r="BL227" i="2"/>
  <c r="BK227" i="2"/>
  <c r="BL223" i="2"/>
  <c r="BK223" i="2"/>
  <c r="BL221" i="2"/>
  <c r="BK221" i="2"/>
  <c r="BL220" i="2"/>
  <c r="BK220" i="2"/>
  <c r="BL219" i="2"/>
  <c r="BK219" i="2"/>
  <c r="BL218" i="2"/>
  <c r="BK218" i="2"/>
  <c r="BL260" i="2"/>
  <c r="BK260" i="2"/>
  <c r="BL252" i="2"/>
  <c r="BK252" i="2"/>
  <c r="BL251" i="2"/>
  <c r="BK251" i="2"/>
  <c r="BL250" i="2"/>
  <c r="BK250" i="2"/>
  <c r="BL254" i="2"/>
  <c r="BK254" i="2"/>
  <c r="BL253" i="2"/>
  <c r="BK253" i="2"/>
  <c r="BL257" i="2"/>
  <c r="BK257" i="2"/>
  <c r="BL256" i="2"/>
  <c r="BK256" i="2"/>
  <c r="BL255" i="2"/>
  <c r="BK255" i="2"/>
  <c r="BL217" i="2"/>
  <c r="BK217" i="2"/>
  <c r="BL226" i="2"/>
  <c r="BK226" i="2"/>
  <c r="BL224" i="2"/>
  <c r="BK224" i="2"/>
  <c r="BL249" i="2"/>
  <c r="BK249" i="2"/>
  <c r="BL248" i="2"/>
  <c r="BK248" i="2"/>
  <c r="BL247" i="2"/>
  <c r="BK247" i="2"/>
  <c r="BL246" i="2"/>
  <c r="BK246" i="2"/>
  <c r="BL245" i="2"/>
  <c r="BK245" i="2"/>
  <c r="BL243" i="2"/>
  <c r="BK243" i="2"/>
  <c r="BL242" i="2"/>
  <c r="BK242" i="2"/>
  <c r="BL241" i="2"/>
  <c r="BK241" i="2"/>
  <c r="BL237" i="2"/>
  <c r="BK237" i="2"/>
  <c r="BL236" i="2"/>
  <c r="BK236" i="2"/>
  <c r="BL235" i="2"/>
  <c r="BK235" i="2"/>
  <c r="BL225" i="2"/>
  <c r="BK225" i="2"/>
  <c r="BL222" i="2"/>
  <c r="BK222" i="2"/>
  <c r="BL215" i="2"/>
  <c r="BK215" i="2"/>
  <c r="BL216" i="2"/>
  <c r="BK216" i="2"/>
  <c r="BL214" i="2"/>
  <c r="BK214" i="2"/>
  <c r="BL285" i="2"/>
  <c r="BK285" i="2"/>
  <c r="BL284" i="2"/>
  <c r="BK284" i="2"/>
  <c r="BL258" i="2"/>
  <c r="BK258" i="2"/>
  <c r="BL210" i="2"/>
  <c r="BK210" i="2"/>
  <c r="BL209" i="2"/>
  <c r="BK209" i="2"/>
  <c r="BL208" i="2"/>
  <c r="BK208" i="2"/>
  <c r="BL207" i="2"/>
  <c r="BK207" i="2"/>
  <c r="BL198" i="2"/>
  <c r="BK198" i="2"/>
  <c r="BL197" i="2"/>
  <c r="BK197" i="2"/>
  <c r="BL196" i="2"/>
  <c r="BK196" i="2"/>
  <c r="BL195" i="2"/>
  <c r="BK195" i="2"/>
  <c r="BL67" i="2"/>
  <c r="BK67" i="2"/>
  <c r="BL193" i="2"/>
  <c r="BK193" i="2"/>
  <c r="BL188" i="2"/>
  <c r="BK188" i="2"/>
  <c r="BL206" i="2"/>
  <c r="BK206" i="2"/>
  <c r="BL194" i="2"/>
  <c r="BK194" i="2"/>
  <c r="BL204" i="2"/>
  <c r="BK204" i="2"/>
  <c r="BL191" i="2"/>
  <c r="BK191" i="2"/>
  <c r="BL211" i="2"/>
  <c r="BK211" i="2"/>
  <c r="BL205" i="2"/>
  <c r="BK205" i="2"/>
  <c r="BL192" i="2"/>
  <c r="BK192" i="2"/>
  <c r="BL202" i="2"/>
  <c r="BK202" i="2"/>
  <c r="BL187" i="2"/>
  <c r="BK187" i="2"/>
  <c r="BL203" i="2"/>
  <c r="BK203" i="2"/>
  <c r="BL190" i="2"/>
  <c r="BK190" i="2"/>
  <c r="BL213" i="2"/>
  <c r="BK213" i="2"/>
  <c r="BL212" i="2"/>
  <c r="BK212" i="2"/>
  <c r="BL201" i="2"/>
  <c r="BK201" i="2"/>
  <c r="BL200" i="2"/>
  <c r="BK200" i="2"/>
  <c r="BL199" i="2"/>
  <c r="BK199" i="2"/>
  <c r="BL186" i="2"/>
  <c r="BK186" i="2"/>
  <c r="BL185" i="2"/>
  <c r="BK185" i="2"/>
  <c r="BL292" i="2"/>
  <c r="BK292" i="2"/>
  <c r="BL291" i="2"/>
  <c r="BK291" i="2"/>
  <c r="BL293" i="2"/>
  <c r="AK297" i="2"/>
  <c r="AK298" i="2"/>
  <c r="AH298" i="2"/>
  <c r="AH297" i="2"/>
  <c r="J2" i="8" l="1"/>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N3" i="8" l="1"/>
  <c r="N2" i="8"/>
  <c r="R2" i="8" s="1"/>
  <c r="R3" i="8" l="1"/>
  <c r="B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H2" i="8" l="1"/>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O2" i="8" l="1"/>
  <c r="S2" i="8" s="1"/>
  <c r="T2" i="8" s="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O1131" i="8"/>
  <c r="O1132" i="8"/>
  <c r="O1133" i="8"/>
  <c r="O1134" i="8"/>
  <c r="O1135" i="8"/>
  <c r="O1136" i="8"/>
  <c r="O1137" i="8"/>
  <c r="O1138" i="8"/>
  <c r="O1139" i="8"/>
  <c r="O1140" i="8"/>
  <c r="O1141" i="8"/>
  <c r="O1142" i="8"/>
  <c r="O1143" i="8"/>
  <c r="O1144" i="8"/>
  <c r="O1145" i="8"/>
  <c r="O1146" i="8"/>
  <c r="O1147" i="8"/>
  <c r="O1148" i="8"/>
  <c r="O1149" i="8"/>
  <c r="O1150" i="8"/>
  <c r="O1151" i="8"/>
  <c r="O1152" i="8"/>
  <c r="O1153" i="8"/>
  <c r="O1154" i="8"/>
  <c r="O1155" i="8"/>
  <c r="O1156" i="8"/>
  <c r="O1157" i="8"/>
  <c r="O1158" i="8"/>
  <c r="O1159" i="8"/>
  <c r="O1160" i="8"/>
  <c r="O1161" i="8"/>
  <c r="O1162" i="8"/>
  <c r="O1163" i="8"/>
  <c r="O1164" i="8"/>
  <c r="O1165" i="8"/>
  <c r="O1166" i="8"/>
  <c r="O1167" i="8"/>
  <c r="O1168" i="8"/>
  <c r="O1169" i="8"/>
  <c r="O1170" i="8"/>
  <c r="O1171" i="8"/>
  <c r="O1172" i="8"/>
  <c r="O1173" i="8"/>
  <c r="O1174" i="8"/>
  <c r="O1175" i="8"/>
  <c r="O1176" i="8"/>
  <c r="O1177" i="8"/>
  <c r="O1178" i="8"/>
  <c r="O1179" i="8"/>
  <c r="O1180" i="8"/>
  <c r="O1181" i="8"/>
  <c r="O1182" i="8"/>
  <c r="O1183" i="8"/>
  <c r="O1184" i="8"/>
  <c r="O1185" i="8"/>
  <c r="O1186" i="8"/>
  <c r="O1187" i="8"/>
  <c r="O1188" i="8"/>
  <c r="O1189" i="8"/>
  <c r="O1190" i="8"/>
  <c r="O1191" i="8"/>
  <c r="O1192" i="8"/>
  <c r="O1193" i="8"/>
  <c r="O1194" i="8"/>
  <c r="O1195" i="8"/>
  <c r="O1196" i="8"/>
  <c r="O1197" i="8"/>
  <c r="O1198" i="8"/>
  <c r="O1199" i="8"/>
  <c r="O1200" i="8"/>
  <c r="O1201" i="8"/>
  <c r="O1202" i="8"/>
  <c r="O1203" i="8"/>
  <c r="O1204" i="8"/>
  <c r="O1205" i="8"/>
  <c r="O1206" i="8"/>
  <c r="O1207" i="8"/>
  <c r="O1208" i="8"/>
  <c r="O1209" i="8"/>
  <c r="O1210" i="8"/>
  <c r="O1211" i="8"/>
  <c r="O1212" i="8"/>
  <c r="O1213" i="8"/>
  <c r="O1214" i="8"/>
  <c r="O1215" i="8"/>
  <c r="O1216" i="8"/>
  <c r="O1217" i="8"/>
  <c r="O1218" i="8"/>
  <c r="O1219" i="8"/>
  <c r="O1220" i="8"/>
  <c r="O1221" i="8"/>
  <c r="O1222" i="8"/>
  <c r="O1223" i="8"/>
  <c r="O1224" i="8"/>
  <c r="O1225" i="8"/>
  <c r="O1226" i="8"/>
  <c r="O1227" i="8"/>
  <c r="O1228" i="8"/>
  <c r="O1229" i="8"/>
  <c r="O1230" i="8"/>
  <c r="O1231" i="8"/>
  <c r="O1232" i="8"/>
  <c r="O1233" i="8"/>
  <c r="O1234" i="8"/>
  <c r="O1235" i="8"/>
  <c r="O1236" i="8"/>
  <c r="O1237" i="8"/>
  <c r="O1238" i="8"/>
  <c r="O1239" i="8"/>
  <c r="O1240" i="8"/>
  <c r="O1241" i="8"/>
  <c r="O1242" i="8"/>
  <c r="O1243" i="8"/>
  <c r="O1244" i="8"/>
  <c r="O1245" i="8"/>
  <c r="O1246" i="8"/>
  <c r="O1247" i="8"/>
  <c r="O1248" i="8"/>
  <c r="O1249" i="8"/>
  <c r="O1250" i="8"/>
  <c r="O1251" i="8"/>
  <c r="O1252" i="8"/>
  <c r="O1253" i="8"/>
  <c r="O1254" i="8"/>
  <c r="O1255" i="8"/>
  <c r="O1256" i="8"/>
  <c r="O1257" i="8"/>
  <c r="O1258" i="8"/>
  <c r="O1259" i="8"/>
  <c r="O1260" i="8"/>
  <c r="O1261" i="8"/>
  <c r="O1262" i="8"/>
  <c r="O1263" i="8"/>
  <c r="O1264" i="8"/>
  <c r="O1265" i="8"/>
  <c r="O1266" i="8"/>
  <c r="O1267" i="8"/>
  <c r="O1268" i="8"/>
  <c r="O1269" i="8"/>
  <c r="O1270" i="8"/>
  <c r="O1271" i="8"/>
  <c r="O1272" i="8"/>
  <c r="O1273" i="8"/>
  <c r="O1274" i="8"/>
  <c r="O1275" i="8"/>
  <c r="O1276" i="8"/>
  <c r="O1277" i="8"/>
  <c r="O1278" i="8"/>
  <c r="O1279" i="8"/>
  <c r="O1280" i="8"/>
  <c r="O1281" i="8"/>
  <c r="O1282" i="8"/>
  <c r="O1283" i="8"/>
  <c r="O1284" i="8"/>
  <c r="O1285" i="8"/>
  <c r="O1286" i="8"/>
  <c r="O1287" i="8"/>
  <c r="O1288" i="8"/>
  <c r="O1289" i="8"/>
  <c r="O1290" i="8"/>
  <c r="O1291" i="8"/>
  <c r="O1292" i="8"/>
  <c r="O1293" i="8"/>
  <c r="O1294" i="8"/>
  <c r="O1295" i="8"/>
  <c r="O1296" i="8"/>
  <c r="O1297" i="8"/>
  <c r="O1298" i="8"/>
  <c r="O1299" i="8"/>
  <c r="O1300" i="8"/>
  <c r="O1301" i="8"/>
  <c r="O1302" i="8"/>
  <c r="O1303" i="8"/>
  <c r="O1304" i="8"/>
  <c r="O1305" i="8"/>
  <c r="O1306" i="8"/>
  <c r="O1307" i="8"/>
  <c r="O1308" i="8"/>
  <c r="O1309" i="8"/>
  <c r="O1310" i="8"/>
  <c r="O1311" i="8"/>
  <c r="O1312" i="8"/>
  <c r="O1313" i="8"/>
  <c r="O1314" i="8"/>
  <c r="O1315" i="8"/>
  <c r="O1316" i="8"/>
  <c r="O1317" i="8"/>
  <c r="O1318" i="8"/>
  <c r="O1319" i="8"/>
  <c r="O1320" i="8"/>
  <c r="O1321" i="8"/>
  <c r="O1322" i="8"/>
  <c r="O1323" i="8"/>
  <c r="O1324" i="8"/>
  <c r="O1325" i="8"/>
  <c r="O1326" i="8"/>
  <c r="O1327" i="8"/>
  <c r="O1328" i="8"/>
  <c r="O1329" i="8"/>
  <c r="O1330" i="8"/>
  <c r="O1331" i="8"/>
  <c r="O1332" i="8"/>
  <c r="O1333" i="8"/>
  <c r="O1334" i="8"/>
  <c r="O1335" i="8"/>
  <c r="O1336" i="8"/>
  <c r="O1337" i="8"/>
  <c r="O1338" i="8"/>
  <c r="O1339" i="8"/>
  <c r="O1340" i="8"/>
  <c r="O1341" i="8"/>
  <c r="O1342" i="8"/>
  <c r="O1343" i="8"/>
  <c r="O1344" i="8"/>
  <c r="O1345" i="8"/>
  <c r="O1346" i="8"/>
  <c r="O1347" i="8"/>
  <c r="O1348" i="8"/>
  <c r="O1349" i="8"/>
  <c r="O1350" i="8"/>
  <c r="O1351" i="8"/>
  <c r="O1352" i="8"/>
  <c r="O1353" i="8"/>
  <c r="O1354" i="8"/>
  <c r="O1355" i="8"/>
  <c r="O1356" i="8"/>
  <c r="O1357" i="8"/>
  <c r="O1358" i="8"/>
  <c r="O1359" i="8"/>
  <c r="O1360" i="8"/>
  <c r="O1361" i="8"/>
  <c r="O1362" i="8"/>
  <c r="O1363" i="8"/>
  <c r="O1364" i="8"/>
  <c r="O1365" i="8"/>
  <c r="O1366" i="8"/>
  <c r="O1367" i="8"/>
  <c r="O1368" i="8"/>
  <c r="O1369" i="8"/>
  <c r="O1370" i="8"/>
  <c r="O1371" i="8"/>
  <c r="O1372" i="8"/>
  <c r="O1373" i="8"/>
  <c r="O1374" i="8"/>
  <c r="O1375" i="8"/>
  <c r="O1376" i="8"/>
  <c r="O1377" i="8"/>
  <c r="O1378" i="8"/>
  <c r="O1379" i="8"/>
  <c r="O1380" i="8"/>
  <c r="O1381" i="8"/>
  <c r="O1382" i="8"/>
  <c r="O1383" i="8"/>
  <c r="O1384" i="8"/>
  <c r="O1385" i="8"/>
  <c r="O1386" i="8"/>
  <c r="O1387" i="8"/>
  <c r="O1388" i="8"/>
  <c r="O1389" i="8"/>
  <c r="O1390" i="8"/>
  <c r="O1391" i="8"/>
  <c r="O1392" i="8"/>
  <c r="O1393" i="8"/>
  <c r="O1394" i="8"/>
  <c r="O1395" i="8"/>
  <c r="O1396" i="8"/>
  <c r="O1397" i="8"/>
  <c r="O1398" i="8"/>
  <c r="O1399" i="8"/>
  <c r="O1400" i="8"/>
  <c r="O1401" i="8"/>
  <c r="O1402" i="8"/>
  <c r="O1403" i="8"/>
  <c r="O1404" i="8"/>
  <c r="O1405" i="8"/>
  <c r="O1406" i="8"/>
  <c r="O1407" i="8"/>
  <c r="O1408" i="8"/>
  <c r="O1409" i="8"/>
  <c r="O1410" i="8"/>
  <c r="O1411" i="8"/>
  <c r="O1412" i="8"/>
  <c r="O1413" i="8"/>
  <c r="O1414" i="8"/>
  <c r="O1415" i="8"/>
  <c r="O1416" i="8"/>
  <c r="O1417" i="8"/>
  <c r="O1418" i="8"/>
  <c r="O1419" i="8"/>
  <c r="O1420" i="8"/>
  <c r="O1421" i="8"/>
  <c r="O1422" i="8"/>
  <c r="O1423" i="8"/>
  <c r="O1424" i="8"/>
  <c r="O1425" i="8"/>
  <c r="O1426" i="8"/>
  <c r="O1427" i="8"/>
  <c r="O1428" i="8"/>
  <c r="O1429" i="8"/>
  <c r="O1430" i="8"/>
  <c r="O1431" i="8"/>
  <c r="O1433" i="8"/>
  <c r="O1434" i="8"/>
  <c r="O1435" i="8"/>
  <c r="O1436" i="8"/>
  <c r="O1437" i="8"/>
  <c r="O1438" i="8"/>
  <c r="O1439" i="8"/>
  <c r="O1440" i="8"/>
  <c r="O1441" i="8"/>
  <c r="O1442" i="8"/>
  <c r="O1443" i="8"/>
  <c r="O1444" i="8"/>
  <c r="O1445" i="8"/>
  <c r="O1446" i="8"/>
  <c r="O1447" i="8"/>
  <c r="O1448" i="8"/>
  <c r="O1449" i="8"/>
  <c r="O1450" i="8"/>
  <c r="O1451" i="8"/>
  <c r="O1452" i="8"/>
  <c r="O1453" i="8"/>
  <c r="O1454" i="8"/>
  <c r="O1457" i="8"/>
  <c r="O1458" i="8"/>
  <c r="O1459" i="8"/>
  <c r="O1460" i="8"/>
  <c r="O1461" i="8"/>
  <c r="O1462" i="8"/>
  <c r="O1463" i="8"/>
  <c r="O1464" i="8"/>
  <c r="O1465" i="8"/>
  <c r="O1466" i="8"/>
  <c r="O1468" i="8"/>
  <c r="O1469" i="8"/>
  <c r="O1470" i="8"/>
  <c r="O1471" i="8"/>
  <c r="O1472" i="8"/>
  <c r="O1473" i="8"/>
  <c r="O1474" i="8"/>
  <c r="O1475" i="8"/>
  <c r="O1476" i="8"/>
  <c r="O1477" i="8"/>
  <c r="O1478" i="8"/>
  <c r="O1479" i="8"/>
  <c r="O1480" i="8"/>
  <c r="O1481" i="8"/>
  <c r="O1482" i="8"/>
  <c r="O1483" i="8"/>
  <c r="O1484" i="8"/>
  <c r="O1485" i="8"/>
  <c r="O1486" i="8"/>
  <c r="O1487" i="8"/>
  <c r="O1488" i="8"/>
  <c r="O1489" i="8"/>
  <c r="O1490" i="8"/>
  <c r="O1491" i="8"/>
  <c r="O1492" i="8"/>
  <c r="O1493" i="8"/>
  <c r="O1494" i="8"/>
  <c r="O1495" i="8"/>
  <c r="O1496" i="8"/>
  <c r="O1497" i="8"/>
  <c r="O1498" i="8"/>
  <c r="O1499" i="8"/>
  <c r="O1500" i="8"/>
  <c r="O1501" i="8"/>
  <c r="O1502" i="8"/>
  <c r="O1503" i="8"/>
  <c r="O1504" i="8"/>
  <c r="O1505" i="8"/>
  <c r="O1506" i="8"/>
  <c r="O1507" i="8"/>
  <c r="O1508" i="8"/>
  <c r="O1509" i="8"/>
  <c r="O1510" i="8"/>
  <c r="O1511" i="8"/>
  <c r="O1512" i="8"/>
  <c r="O1513" i="8"/>
  <c r="O1514" i="8"/>
  <c r="O1515" i="8"/>
  <c r="O1516" i="8"/>
  <c r="O1517" i="8"/>
  <c r="O1518" i="8"/>
  <c r="O1519" i="8"/>
  <c r="O1520" i="8"/>
  <c r="O1521" i="8"/>
  <c r="O1522" i="8"/>
  <c r="O1523" i="8"/>
  <c r="O1524" i="8"/>
  <c r="O1525" i="8"/>
  <c r="O1526" i="8"/>
  <c r="O1527" i="8"/>
  <c r="O1528" i="8"/>
  <c r="O1529" i="8"/>
  <c r="O1530" i="8"/>
  <c r="O1531" i="8"/>
  <c r="O1532" i="8"/>
  <c r="O1533" i="8"/>
  <c r="O1534" i="8"/>
  <c r="O1535" i="8"/>
  <c r="O1536" i="8"/>
  <c r="O1537" i="8"/>
  <c r="O1538" i="8"/>
  <c r="O1539" i="8"/>
  <c r="O1540" i="8"/>
  <c r="O1541" i="8"/>
  <c r="O1542" i="8"/>
  <c r="O1543" i="8"/>
  <c r="O1544" i="8"/>
  <c r="O1545" i="8"/>
  <c r="O1546" i="8"/>
  <c r="O1547" i="8"/>
  <c r="O1548" i="8"/>
  <c r="O1549" i="8"/>
  <c r="O1550" i="8"/>
  <c r="O1551" i="8"/>
  <c r="O1552" i="8"/>
  <c r="O1553" i="8"/>
  <c r="O1554" i="8"/>
  <c r="O1555" i="8"/>
  <c r="O1556" i="8"/>
  <c r="O1557" i="8"/>
  <c r="O1558" i="8"/>
  <c r="O1559" i="8"/>
  <c r="O1560" i="8"/>
  <c r="O1561" i="8"/>
  <c r="O1562" i="8"/>
  <c r="O1563" i="8"/>
  <c r="O1564" i="8"/>
  <c r="O1565" i="8"/>
  <c r="O1566" i="8"/>
  <c r="O1567" i="8"/>
  <c r="O1568" i="8"/>
  <c r="O1569" i="8"/>
  <c r="O1570" i="8"/>
  <c r="O1571" i="8"/>
  <c r="O1572" i="8"/>
  <c r="O1573" i="8"/>
  <c r="O1574" i="8"/>
  <c r="O1575" i="8"/>
  <c r="O1576" i="8"/>
  <c r="O1577" i="8"/>
  <c r="O1578" i="8"/>
  <c r="O1579" i="8"/>
  <c r="O1580" i="8"/>
  <c r="O1581" i="8"/>
  <c r="O1582" i="8"/>
  <c r="O1583" i="8"/>
  <c r="O1584" i="8"/>
  <c r="O1585" i="8"/>
  <c r="O1586" i="8"/>
  <c r="O1587" i="8"/>
  <c r="O1588" i="8"/>
  <c r="O1589" i="8"/>
  <c r="O1590" i="8"/>
  <c r="O1591" i="8"/>
  <c r="O1592" i="8"/>
  <c r="O1593" i="8"/>
  <c r="O1594" i="8"/>
  <c r="O1595" i="8"/>
  <c r="O1596" i="8"/>
  <c r="O1597" i="8"/>
  <c r="O1598" i="8"/>
  <c r="O1599" i="8"/>
  <c r="O1600" i="8"/>
  <c r="O1601" i="8"/>
  <c r="O1602" i="8"/>
  <c r="O1603" i="8"/>
  <c r="O1604" i="8"/>
  <c r="O1605" i="8"/>
  <c r="O1606" i="8"/>
  <c r="O1607" i="8"/>
  <c r="O1608" i="8"/>
  <c r="O1609" i="8"/>
  <c r="O1610" i="8"/>
  <c r="O1611" i="8"/>
  <c r="O1612" i="8"/>
  <c r="O1613" i="8"/>
  <c r="O1614" i="8"/>
  <c r="O1615" i="8"/>
  <c r="O1616" i="8"/>
  <c r="O1617" i="8"/>
  <c r="O1618" i="8"/>
  <c r="O1619" i="8"/>
  <c r="O1620" i="8"/>
  <c r="O1621" i="8"/>
  <c r="O1622" i="8"/>
  <c r="O1623" i="8"/>
  <c r="O1624" i="8"/>
  <c r="O1625" i="8"/>
  <c r="O1626" i="8"/>
  <c r="O1627" i="8"/>
  <c r="O1628" i="8"/>
  <c r="O1629" i="8"/>
  <c r="O1630" i="8"/>
  <c r="O1631" i="8"/>
  <c r="O1632" i="8"/>
  <c r="O1633" i="8"/>
  <c r="O1634" i="8"/>
  <c r="O1635" i="8"/>
  <c r="O1636" i="8"/>
  <c r="O1637" i="8"/>
  <c r="O1638" i="8"/>
  <c r="O1639" i="8"/>
  <c r="O1640" i="8"/>
  <c r="O1641" i="8"/>
  <c r="O1642" i="8"/>
  <c r="O1643" i="8"/>
  <c r="O1644" i="8"/>
  <c r="O1645" i="8"/>
  <c r="O1646" i="8"/>
  <c r="O1647" i="8"/>
  <c r="O1648" i="8"/>
  <c r="O1649" i="8"/>
  <c r="O1650" i="8"/>
  <c r="O1651" i="8"/>
  <c r="O1652" i="8"/>
  <c r="O1653" i="8"/>
  <c r="O1654" i="8"/>
  <c r="O1655" i="8"/>
  <c r="O1656" i="8"/>
  <c r="O1657" i="8"/>
  <c r="O1658" i="8"/>
  <c r="O1659" i="8"/>
  <c r="O1660" i="8"/>
  <c r="O1661" i="8"/>
  <c r="O1662" i="8"/>
  <c r="O1663" i="8"/>
  <c r="O1664" i="8"/>
  <c r="O1665" i="8"/>
  <c r="O1666" i="8"/>
  <c r="O1667" i="8"/>
  <c r="O1668" i="8"/>
  <c r="O1669" i="8"/>
  <c r="O1670" i="8"/>
  <c r="O1671" i="8"/>
  <c r="O1672" i="8"/>
  <c r="O1673" i="8"/>
  <c r="O1674" i="8"/>
  <c r="O1675" i="8"/>
  <c r="O1676" i="8"/>
  <c r="O1677" i="8"/>
  <c r="O1678" i="8"/>
  <c r="O1679" i="8"/>
  <c r="O1680" i="8"/>
  <c r="O1681" i="8"/>
  <c r="O1682" i="8"/>
  <c r="O1683" i="8"/>
  <c r="O1684" i="8"/>
  <c r="O1685" i="8"/>
  <c r="O1686" i="8"/>
  <c r="O1687" i="8"/>
  <c r="O1688" i="8"/>
  <c r="O1689" i="8"/>
  <c r="O1690" i="8"/>
  <c r="O1691" i="8"/>
  <c r="O1692" i="8"/>
  <c r="O1693" i="8"/>
  <c r="O1694" i="8"/>
  <c r="O1695" i="8"/>
  <c r="O1696" i="8"/>
  <c r="O1697" i="8"/>
  <c r="O1698" i="8"/>
  <c r="O1699" i="8"/>
  <c r="O1700" i="8"/>
  <c r="O1701" i="8"/>
  <c r="O1702" i="8"/>
  <c r="O1703" i="8"/>
  <c r="O1704" i="8"/>
  <c r="O1705" i="8"/>
  <c r="O1706" i="8"/>
  <c r="O1707" i="8"/>
  <c r="O1708" i="8"/>
  <c r="O1709" i="8"/>
  <c r="O1710" i="8"/>
  <c r="O1711" i="8"/>
  <c r="O1712" i="8"/>
  <c r="O1713" i="8"/>
  <c r="O1714" i="8"/>
  <c r="O1715" i="8"/>
  <c r="O1716" i="8"/>
  <c r="O1717" i="8"/>
  <c r="O1718" i="8"/>
  <c r="O1719" i="8"/>
  <c r="O1720" i="8"/>
  <c r="O1721" i="8"/>
  <c r="O1722" i="8"/>
  <c r="O1723" i="8"/>
  <c r="O1724" i="8"/>
  <c r="O1725" i="8"/>
  <c r="O1726" i="8"/>
  <c r="O1727" i="8"/>
  <c r="O1728" i="8"/>
  <c r="O1729" i="8"/>
  <c r="O1730" i="8"/>
  <c r="O1731" i="8"/>
  <c r="O1732" i="8"/>
  <c r="O1733" i="8"/>
  <c r="O1734" i="8"/>
  <c r="O1735" i="8"/>
  <c r="O1736" i="8"/>
  <c r="O1737" i="8"/>
  <c r="O1738" i="8"/>
  <c r="O1739" i="8"/>
  <c r="O1740" i="8"/>
  <c r="O1741" i="8"/>
  <c r="O1742" i="8"/>
  <c r="O1743" i="8"/>
  <c r="O1744" i="8"/>
  <c r="O1745" i="8"/>
  <c r="O1746" i="8"/>
  <c r="O1747" i="8"/>
  <c r="O1748" i="8"/>
  <c r="O1749" i="8"/>
  <c r="O1750" i="8"/>
  <c r="O1751" i="8"/>
  <c r="O1752" i="8"/>
  <c r="O1753" i="8"/>
  <c r="O1754" i="8"/>
  <c r="O1755" i="8"/>
  <c r="O1756" i="8"/>
  <c r="O1757" i="8"/>
  <c r="O1758" i="8"/>
  <c r="O1759" i="8"/>
  <c r="O1760" i="8"/>
  <c r="O1761" i="8"/>
  <c r="O1762" i="8"/>
  <c r="O1763" i="8"/>
  <c r="O1764" i="8"/>
  <c r="O1765" i="8"/>
  <c r="O1766" i="8"/>
  <c r="O1767" i="8"/>
  <c r="O1768" i="8"/>
  <c r="O1769" i="8"/>
  <c r="O1770" i="8"/>
  <c r="O1771" i="8"/>
  <c r="O1772" i="8"/>
  <c r="O1773" i="8"/>
  <c r="O1774" i="8"/>
  <c r="O1775" i="8"/>
  <c r="O1776" i="8"/>
  <c r="O1777" i="8"/>
  <c r="O1778" i="8"/>
  <c r="O1779" i="8"/>
  <c r="O1780" i="8"/>
  <c r="O1781" i="8"/>
  <c r="O1782" i="8"/>
  <c r="O1783" i="8"/>
  <c r="O1784" i="8"/>
  <c r="O1785" i="8"/>
  <c r="O1786" i="8"/>
  <c r="O1787" i="8"/>
  <c r="O1788" i="8"/>
  <c r="O1789" i="8"/>
  <c r="O1790" i="8"/>
  <c r="O1791" i="8"/>
  <c r="O1792" i="8"/>
  <c r="O1793" i="8"/>
  <c r="O1794" i="8"/>
  <c r="O1795" i="8"/>
  <c r="O1796" i="8"/>
  <c r="O1797" i="8"/>
  <c r="O1798" i="8"/>
  <c r="O1799" i="8"/>
  <c r="O1800" i="8"/>
  <c r="O1801" i="8"/>
  <c r="O1802" i="8"/>
  <c r="O1803" i="8"/>
  <c r="O1804" i="8"/>
  <c r="O1805" i="8"/>
  <c r="O1806" i="8"/>
  <c r="O1807" i="8"/>
  <c r="O1808" i="8"/>
  <c r="O1809" i="8"/>
  <c r="O1810" i="8"/>
  <c r="O1811" i="8"/>
  <c r="O1812" i="8"/>
  <c r="O1813" i="8"/>
  <c r="O1814" i="8"/>
  <c r="O1815" i="8"/>
  <c r="O1816" i="8"/>
  <c r="O1817" i="8"/>
  <c r="O1818" i="8"/>
  <c r="O1819" i="8"/>
  <c r="O1820" i="8"/>
  <c r="O1821" i="8"/>
  <c r="O1822" i="8"/>
  <c r="O1823" i="8"/>
  <c r="O1824" i="8"/>
  <c r="O1825" i="8"/>
  <c r="O1826" i="8"/>
  <c r="O1827" i="8"/>
  <c r="O1828" i="8"/>
  <c r="O1829" i="8"/>
  <c r="O1830" i="8"/>
  <c r="O1831" i="8"/>
  <c r="O1832" i="8"/>
  <c r="O1833" i="8"/>
  <c r="O1834" i="8"/>
  <c r="O1835" i="8"/>
  <c r="O1836" i="8"/>
  <c r="O1837" i="8"/>
  <c r="O1838" i="8"/>
  <c r="O1839" i="8"/>
  <c r="O1840" i="8"/>
  <c r="O1841" i="8"/>
  <c r="O1842" i="8"/>
  <c r="O1843" i="8"/>
  <c r="O1844" i="8"/>
  <c r="O1845" i="8"/>
  <c r="O1846" i="8"/>
  <c r="O1847" i="8"/>
  <c r="O1848" i="8"/>
  <c r="O1849" i="8"/>
  <c r="O1850" i="8"/>
  <c r="O1851" i="8"/>
  <c r="O1852" i="8"/>
  <c r="O1853" i="8"/>
  <c r="O1854" i="8"/>
  <c r="O1855" i="8"/>
  <c r="O1856" i="8"/>
  <c r="O1857" i="8"/>
  <c r="O1858" i="8"/>
  <c r="O1859" i="8"/>
  <c r="O1860" i="8"/>
  <c r="O1861" i="8"/>
  <c r="O1862" i="8"/>
  <c r="O1863" i="8"/>
  <c r="O1864" i="8"/>
  <c r="O1865" i="8"/>
  <c r="O1866" i="8"/>
  <c r="O1867" i="8"/>
  <c r="O1868" i="8"/>
  <c r="O1869" i="8"/>
  <c r="O1870" i="8"/>
  <c r="O1871" i="8"/>
  <c r="O1872" i="8"/>
  <c r="O1873" i="8"/>
  <c r="O1874" i="8"/>
  <c r="O1875" i="8"/>
  <c r="O1876" i="8"/>
  <c r="O1877" i="8"/>
  <c r="O1878" i="8"/>
  <c r="O1879" i="8"/>
  <c r="O1880" i="8"/>
  <c r="O1881" i="8"/>
  <c r="O1882" i="8"/>
  <c r="O1883" i="8"/>
  <c r="O1884" i="8"/>
  <c r="O1885" i="8"/>
  <c r="O1886" i="8"/>
  <c r="O1887" i="8"/>
  <c r="O1888" i="8"/>
  <c r="O1889" i="8"/>
  <c r="O1890" i="8"/>
  <c r="O1891" i="8"/>
  <c r="O1892" i="8"/>
  <c r="O1893" i="8"/>
  <c r="O1894" i="8"/>
  <c r="O1895" i="8"/>
  <c r="O1896" i="8"/>
  <c r="O1897" i="8"/>
  <c r="O1898" i="8"/>
  <c r="O1899" i="8"/>
  <c r="O1900" i="8"/>
  <c r="O1901" i="8"/>
  <c r="O1902" i="8"/>
  <c r="O1903" i="8"/>
  <c r="O1904" i="8"/>
  <c r="O1905" i="8"/>
  <c r="O1906" i="8"/>
  <c r="O1907" i="8"/>
  <c r="O1908" i="8"/>
  <c r="O1909" i="8"/>
  <c r="O1910" i="8"/>
  <c r="O1911" i="8"/>
  <c r="O1912" i="8"/>
  <c r="O1913" i="8"/>
  <c r="O1914" i="8"/>
  <c r="O1915" i="8"/>
  <c r="O1916" i="8"/>
  <c r="O1917" i="8"/>
  <c r="O1918" i="8"/>
  <c r="O1919" i="8"/>
  <c r="O1920" i="8"/>
  <c r="O1921" i="8"/>
  <c r="O1922" i="8"/>
  <c r="O1923" i="8"/>
  <c r="O1924" i="8"/>
  <c r="O1925" i="8"/>
  <c r="O1926" i="8"/>
  <c r="O1927" i="8"/>
  <c r="O1928" i="8"/>
  <c r="O1929" i="8"/>
  <c r="O1930" i="8"/>
  <c r="O1931" i="8"/>
  <c r="O1932" i="8"/>
  <c r="O1933" i="8"/>
  <c r="O1934" i="8"/>
  <c r="O1935" i="8"/>
  <c r="O1936" i="8"/>
  <c r="O1937" i="8"/>
  <c r="O1938" i="8"/>
  <c r="O1939" i="8"/>
  <c r="O1940" i="8"/>
  <c r="O1941" i="8"/>
  <c r="O1942" i="8"/>
  <c r="O1943" i="8"/>
  <c r="O1944" i="8"/>
  <c r="O1945" i="8"/>
  <c r="O1946" i="8"/>
  <c r="O1947" i="8"/>
  <c r="O1948" i="8"/>
  <c r="O1949" i="8"/>
  <c r="O1950" i="8"/>
  <c r="O1951" i="8"/>
  <c r="O1952" i="8"/>
  <c r="O1953" i="8"/>
  <c r="O1954" i="8"/>
  <c r="O1955" i="8"/>
  <c r="O1956" i="8"/>
  <c r="O1957" i="8"/>
  <c r="O1958" i="8"/>
  <c r="O1959" i="8"/>
  <c r="O1960" i="8"/>
  <c r="O1961" i="8"/>
  <c r="O1962" i="8"/>
  <c r="O1963" i="8"/>
  <c r="O1964" i="8"/>
  <c r="O1965" i="8"/>
  <c r="O1966" i="8"/>
  <c r="O1967" i="8"/>
  <c r="O1968" i="8"/>
  <c r="O1969" i="8"/>
  <c r="O1970" i="8"/>
  <c r="O1971" i="8"/>
  <c r="O1972" i="8"/>
  <c r="O1973" i="8"/>
  <c r="O1974" i="8"/>
  <c r="O1975" i="8"/>
  <c r="O1976" i="8"/>
  <c r="O1977" i="8"/>
  <c r="O1978" i="8"/>
  <c r="O1979" i="8"/>
  <c r="O1980" i="8"/>
  <c r="O1981" i="8"/>
  <c r="O1982" i="8"/>
  <c r="O1983" i="8"/>
  <c r="O1984" i="8"/>
  <c r="O1985" i="8"/>
  <c r="O1986" i="8"/>
  <c r="O1987" i="8"/>
  <c r="O1988" i="8"/>
  <c r="O1989" i="8"/>
  <c r="O1990" i="8"/>
  <c r="O1991" i="8"/>
  <c r="O1992" i="8"/>
  <c r="O1993" i="8"/>
  <c r="O1994" i="8"/>
  <c r="O1995" i="8"/>
  <c r="O1996" i="8"/>
  <c r="O1997" i="8"/>
  <c r="O1998" i="8"/>
  <c r="O1999" i="8"/>
  <c r="O2000" i="8"/>
  <c r="O2001" i="8"/>
  <c r="O2002" i="8"/>
  <c r="O2003" i="8"/>
  <c r="O2004" i="8"/>
  <c r="O2005" i="8"/>
  <c r="O2006" i="8"/>
  <c r="O2007" i="8"/>
  <c r="O2008" i="8"/>
  <c r="O2009" i="8"/>
  <c r="O2010" i="8"/>
  <c r="O2011" i="8"/>
  <c r="O2012" i="8"/>
  <c r="O2013" i="8"/>
  <c r="O2014" i="8"/>
  <c r="O2015" i="8"/>
  <c r="O2016" i="8"/>
  <c r="O2017" i="8"/>
  <c r="O2018" i="8"/>
  <c r="O2019" i="8"/>
  <c r="O2020" i="8"/>
  <c r="O2021" i="8"/>
  <c r="O2022" i="8"/>
  <c r="O2023" i="8"/>
  <c r="O2024" i="8"/>
  <c r="O2025" i="8"/>
  <c r="O2026" i="8"/>
  <c r="O2027" i="8"/>
  <c r="O2028" i="8"/>
  <c r="O2029" i="8"/>
  <c r="O2030" i="8"/>
  <c r="O2031" i="8"/>
  <c r="O2032" i="8"/>
  <c r="O2033" i="8"/>
  <c r="O2034" i="8"/>
  <c r="O2035" i="8"/>
  <c r="O2036" i="8"/>
  <c r="O2037" i="8"/>
  <c r="O2038" i="8"/>
  <c r="O2039" i="8"/>
  <c r="O2040" i="8"/>
  <c r="O2041" i="8"/>
  <c r="O2042" i="8"/>
  <c r="O2043" i="8"/>
  <c r="O2044" i="8"/>
  <c r="O2045" i="8"/>
  <c r="O2046" i="8"/>
  <c r="O2047" i="8"/>
  <c r="O2048" i="8"/>
  <c r="O2049" i="8"/>
  <c r="O2050" i="8"/>
  <c r="O2051" i="8"/>
  <c r="O2052" i="8"/>
  <c r="O2053" i="8"/>
  <c r="O2054" i="8"/>
  <c r="O2055" i="8"/>
  <c r="O2056" i="8"/>
  <c r="O2057" i="8"/>
  <c r="O2058" i="8"/>
  <c r="O2059" i="8"/>
  <c r="O2060" i="8"/>
  <c r="O2061" i="8"/>
  <c r="O2062" i="8"/>
  <c r="O2063" i="8"/>
  <c r="O2064" i="8"/>
  <c r="O2065" i="8"/>
  <c r="O2066" i="8"/>
  <c r="O2067" i="8"/>
  <c r="O2068" i="8"/>
  <c r="O2069" i="8"/>
  <c r="O2070" i="8"/>
  <c r="O2071" i="8"/>
  <c r="O2072" i="8"/>
  <c r="O2073" i="8"/>
  <c r="O2074" i="8"/>
  <c r="O2075" i="8"/>
  <c r="O2076" i="8"/>
  <c r="O2077" i="8"/>
  <c r="O2078" i="8"/>
  <c r="O2079" i="8"/>
  <c r="O2080" i="8"/>
  <c r="O2081" i="8"/>
  <c r="O2082" i="8"/>
  <c r="O2083" i="8"/>
  <c r="O2084" i="8"/>
  <c r="O2085" i="8"/>
  <c r="O2086" i="8"/>
  <c r="O2087" i="8"/>
  <c r="O2088" i="8"/>
  <c r="O2089" i="8"/>
  <c r="O2090" i="8"/>
  <c r="O2091" i="8"/>
  <c r="O2092" i="8"/>
  <c r="O2093" i="8"/>
  <c r="O2094" i="8"/>
  <c r="O2095" i="8"/>
  <c r="O2096" i="8"/>
  <c r="O2097" i="8"/>
  <c r="O2098" i="8"/>
  <c r="O2099" i="8"/>
  <c r="O2100" i="8"/>
  <c r="O2101" i="8"/>
  <c r="O2102" i="8"/>
  <c r="O2103" i="8"/>
  <c r="O2104" i="8"/>
  <c r="O2105" i="8"/>
  <c r="O2106" i="8"/>
  <c r="O2107" i="8"/>
  <c r="O2108" i="8"/>
  <c r="O2109" i="8"/>
  <c r="O2110" i="8"/>
  <c r="O2111" i="8"/>
  <c r="O2112" i="8"/>
  <c r="O2113" i="8"/>
  <c r="O2114" i="8"/>
  <c r="O2115" i="8"/>
  <c r="O2116" i="8"/>
  <c r="O2117" i="8"/>
  <c r="O2118" i="8"/>
  <c r="O2119" i="8"/>
  <c r="O2120" i="8"/>
  <c r="O2121" i="8"/>
  <c r="O2122" i="8"/>
  <c r="O2123" i="8"/>
  <c r="O2124" i="8"/>
  <c r="O2125" i="8"/>
  <c r="O2126" i="8"/>
  <c r="O2127" i="8"/>
  <c r="O2128" i="8"/>
  <c r="O2129" i="8"/>
  <c r="O2130" i="8"/>
  <c r="O2131" i="8"/>
  <c r="O2132" i="8"/>
  <c r="O2133" i="8"/>
  <c r="O2134" i="8"/>
  <c r="O2135" i="8"/>
  <c r="O2136" i="8"/>
  <c r="O2137" i="8"/>
  <c r="O2138" i="8"/>
  <c r="O2139" i="8"/>
  <c r="O2140" i="8"/>
  <c r="O2141" i="8"/>
  <c r="O2142" i="8"/>
  <c r="O2143" i="8"/>
  <c r="O2144" i="8"/>
  <c r="O2145" i="8"/>
  <c r="O2146" i="8"/>
  <c r="O2147" i="8"/>
  <c r="O2148" i="8"/>
  <c r="O2149" i="8"/>
  <c r="O2150" i="8"/>
  <c r="O2151" i="8"/>
  <c r="O2152" i="8"/>
  <c r="O2153" i="8"/>
  <c r="O2154" i="8"/>
  <c r="O2155" i="8"/>
  <c r="O2156" i="8"/>
  <c r="O2157" i="8"/>
  <c r="O2158" i="8"/>
  <c r="O2159" i="8"/>
  <c r="O2160" i="8"/>
  <c r="O2161" i="8"/>
  <c r="O2162" i="8"/>
  <c r="O2163" i="8"/>
  <c r="O2164" i="8"/>
  <c r="O2165" i="8"/>
  <c r="O2166" i="8"/>
  <c r="O2167" i="8"/>
  <c r="O2168" i="8"/>
  <c r="O2169" i="8"/>
  <c r="O2170" i="8"/>
  <c r="O2171" i="8"/>
  <c r="O2172" i="8"/>
  <c r="O2173" i="8"/>
  <c r="O2174" i="8"/>
  <c r="O2175" i="8"/>
  <c r="O2176" i="8"/>
  <c r="O2177" i="8"/>
  <c r="O2178" i="8"/>
  <c r="O2179" i="8"/>
  <c r="O2180" i="8"/>
  <c r="O2181" i="8"/>
  <c r="O2182" i="8"/>
  <c r="O2183" i="8"/>
  <c r="O2184" i="8"/>
  <c r="O2185" i="8"/>
  <c r="O2186" i="8"/>
  <c r="O2187" i="8"/>
  <c r="O2188" i="8"/>
  <c r="O2189" i="8"/>
  <c r="O2190" i="8"/>
  <c r="O2191" i="8"/>
  <c r="O2192" i="8"/>
  <c r="O2193" i="8"/>
  <c r="O2194" i="8"/>
  <c r="O2195" i="8"/>
  <c r="O2196" i="8"/>
  <c r="O2197" i="8"/>
  <c r="O2198" i="8"/>
  <c r="O2199" i="8"/>
  <c r="O2200" i="8"/>
  <c r="O2201" i="8"/>
  <c r="O2202" i="8"/>
  <c r="O2203" i="8"/>
  <c r="O2204" i="8"/>
  <c r="O2205" i="8"/>
  <c r="O2206" i="8"/>
  <c r="O2207" i="8"/>
  <c r="O2208" i="8"/>
  <c r="O2209" i="8"/>
  <c r="O2210" i="8"/>
  <c r="O2211" i="8"/>
  <c r="O2212" i="8"/>
  <c r="O2213" i="8"/>
  <c r="O2214" i="8"/>
  <c r="O2215" i="8"/>
  <c r="O2216" i="8"/>
  <c r="O2217" i="8"/>
  <c r="O2218" i="8"/>
  <c r="O2219" i="8"/>
  <c r="O2220" i="8"/>
  <c r="O2221" i="8"/>
  <c r="O2222" i="8"/>
  <c r="O2223" i="8"/>
  <c r="O2224" i="8"/>
  <c r="O2225" i="8"/>
  <c r="O2226" i="8"/>
  <c r="O2227" i="8"/>
  <c r="O2228" i="8"/>
  <c r="O2229" i="8"/>
  <c r="O2230" i="8"/>
  <c r="O2231" i="8"/>
  <c r="O2232" i="8"/>
  <c r="O2233" i="8"/>
  <c r="O2234" i="8"/>
  <c r="O2235" i="8"/>
  <c r="O2236" i="8"/>
  <c r="O2237" i="8"/>
  <c r="O2238" i="8"/>
  <c r="O2239" i="8"/>
  <c r="O2240" i="8"/>
  <c r="O2241" i="8"/>
  <c r="O2242" i="8"/>
  <c r="O2243" i="8"/>
  <c r="O2244" i="8"/>
  <c r="O2245" i="8"/>
  <c r="O2246" i="8"/>
  <c r="O2247" i="8"/>
  <c r="O2248" i="8"/>
  <c r="O2249" i="8"/>
  <c r="O2250" i="8"/>
  <c r="O2251" i="8"/>
  <c r="O2252" i="8"/>
  <c r="O2253" i="8"/>
  <c r="O2254" i="8"/>
  <c r="O2255" i="8"/>
  <c r="O2256" i="8"/>
  <c r="O2257" i="8"/>
  <c r="O2258" i="8"/>
  <c r="O2259" i="8"/>
  <c r="O2260" i="8"/>
  <c r="O2261" i="8"/>
  <c r="O2262" i="8"/>
  <c r="O2263" i="8"/>
  <c r="O2264" i="8"/>
  <c r="O2265" i="8"/>
  <c r="O2266" i="8"/>
  <c r="O2267" i="8"/>
  <c r="O2268" i="8"/>
  <c r="O2269" i="8"/>
  <c r="O2270" i="8"/>
  <c r="O2271" i="8"/>
  <c r="O2272" i="8"/>
  <c r="O2273" i="8"/>
  <c r="O2274" i="8"/>
  <c r="O2275" i="8"/>
  <c r="O2276" i="8"/>
  <c r="O2277" i="8"/>
  <c r="O2278" i="8"/>
  <c r="O2279" i="8"/>
  <c r="O2280" i="8"/>
  <c r="O2281" i="8"/>
  <c r="O2282" i="8"/>
  <c r="O2283" i="8"/>
  <c r="O2284" i="8"/>
  <c r="O2285" i="8"/>
  <c r="O2286" i="8"/>
  <c r="O2287" i="8"/>
  <c r="O2288" i="8"/>
  <c r="O2289" i="8"/>
  <c r="O2290" i="8"/>
  <c r="O2291" i="8"/>
  <c r="O2292" i="8"/>
  <c r="O2293" i="8"/>
  <c r="O2294" i="8"/>
  <c r="O2295" i="8"/>
  <c r="O2296" i="8"/>
  <c r="O2297" i="8"/>
  <c r="O2298" i="8"/>
  <c r="O2299" i="8"/>
  <c r="O2300" i="8"/>
  <c r="O2301" i="8"/>
  <c r="O2302" i="8"/>
  <c r="O2303" i="8"/>
  <c r="O2304" i="8"/>
  <c r="O2305" i="8"/>
  <c r="O2306" i="8"/>
  <c r="O2307" i="8"/>
  <c r="O2308" i="8"/>
  <c r="O2309" i="8"/>
  <c r="O2310" i="8"/>
  <c r="O2311" i="8"/>
  <c r="O2312" i="8"/>
  <c r="O2313" i="8"/>
  <c r="O2314" i="8"/>
  <c r="O2315" i="8"/>
  <c r="O2316" i="8"/>
  <c r="O2317" i="8"/>
  <c r="O2318" i="8"/>
  <c r="O2319" i="8"/>
  <c r="O2320" i="8"/>
  <c r="O2321" i="8"/>
  <c r="O2322" i="8"/>
  <c r="O2323" i="8"/>
  <c r="O2324" i="8"/>
  <c r="O2325" i="8"/>
  <c r="O2326" i="8"/>
  <c r="O2327" i="8"/>
  <c r="O2328" i="8"/>
  <c r="O2329" i="8"/>
  <c r="O2330" i="8"/>
  <c r="O2331" i="8"/>
  <c r="O2332" i="8"/>
  <c r="O2333" i="8"/>
  <c r="O2334" i="8"/>
  <c r="O2335" i="8"/>
  <c r="O2336" i="8"/>
  <c r="O2337" i="8"/>
  <c r="O2338" i="8"/>
  <c r="O2339" i="8"/>
  <c r="O2340" i="8"/>
  <c r="O2341" i="8"/>
  <c r="O2342" i="8"/>
  <c r="O2343" i="8"/>
  <c r="O2344" i="8"/>
  <c r="O2345" i="8"/>
  <c r="O2346" i="8"/>
  <c r="O2347" i="8"/>
  <c r="O2348" i="8"/>
  <c r="O2349" i="8"/>
  <c r="O2350" i="8"/>
  <c r="O2351" i="8"/>
  <c r="O2352" i="8"/>
  <c r="O2353" i="8"/>
  <c r="O2354" i="8"/>
  <c r="O2355" i="8"/>
  <c r="O2356" i="8"/>
  <c r="O2357" i="8"/>
  <c r="O2358" i="8"/>
  <c r="O2359" i="8"/>
  <c r="O2360" i="8"/>
  <c r="O2361" i="8"/>
  <c r="O2362" i="8"/>
  <c r="O2363" i="8"/>
  <c r="O2364" i="8"/>
  <c r="O2365" i="8"/>
  <c r="O2366" i="8"/>
  <c r="O2367" i="8"/>
  <c r="O2368" i="8"/>
  <c r="O2369" i="8"/>
  <c r="O2370" i="8"/>
  <c r="O2371" i="8"/>
  <c r="O2372" i="8"/>
  <c r="O2373" i="8"/>
  <c r="O2374" i="8"/>
  <c r="O2375" i="8"/>
  <c r="O2376" i="8"/>
  <c r="O2377" i="8"/>
  <c r="O2378" i="8"/>
  <c r="O2379" i="8"/>
  <c r="O2380" i="8"/>
  <c r="O2381" i="8"/>
  <c r="O2382" i="8"/>
  <c r="O2383" i="8"/>
  <c r="O2384" i="8"/>
  <c r="O2385" i="8"/>
  <c r="O2386" i="8"/>
  <c r="O2387" i="8"/>
  <c r="O2388" i="8"/>
  <c r="O2389" i="8"/>
  <c r="O2390" i="8"/>
  <c r="O2391" i="8"/>
  <c r="O2392" i="8"/>
  <c r="O2393" i="8"/>
  <c r="O2394" i="8"/>
  <c r="O2395" i="8"/>
  <c r="O2396" i="8"/>
  <c r="O2397" i="8"/>
  <c r="O2398" i="8"/>
  <c r="O2399" i="8"/>
  <c r="O2400" i="8"/>
  <c r="O2401" i="8"/>
  <c r="O2402" i="8"/>
  <c r="O2403" i="8"/>
  <c r="O2404" i="8"/>
  <c r="O2405" i="8"/>
  <c r="O2406" i="8"/>
  <c r="O2407" i="8"/>
  <c r="O2408" i="8"/>
  <c r="O2409" i="8"/>
  <c r="O2410" i="8"/>
  <c r="O2411" i="8"/>
  <c r="O2412" i="8"/>
  <c r="O2413" i="8"/>
  <c r="O2414" i="8"/>
  <c r="O2415" i="8"/>
  <c r="O2416" i="8"/>
  <c r="O2417" i="8"/>
  <c r="O2418" i="8"/>
  <c r="O2419" i="8"/>
  <c r="O2420" i="8"/>
  <c r="O2421" i="8"/>
  <c r="O2422" i="8"/>
  <c r="O2423" i="8"/>
  <c r="O2424" i="8"/>
  <c r="O2425" i="8"/>
  <c r="O2426" i="8"/>
  <c r="O2427" i="8"/>
  <c r="O2428" i="8"/>
  <c r="O2429" i="8"/>
  <c r="O2430" i="8"/>
  <c r="O2431" i="8"/>
  <c r="O2432" i="8"/>
  <c r="O2433" i="8"/>
  <c r="O2434" i="8"/>
  <c r="O2435" i="8"/>
  <c r="O2436" i="8"/>
  <c r="O2437" i="8"/>
  <c r="O2438" i="8"/>
  <c r="O2439" i="8"/>
  <c r="O2440" i="8"/>
  <c r="O2441" i="8"/>
  <c r="O2442" i="8"/>
  <c r="O2443" i="8"/>
  <c r="O2444" i="8"/>
  <c r="O2445" i="8"/>
  <c r="O2446" i="8"/>
  <c r="O2447" i="8"/>
  <c r="O2448" i="8"/>
  <c r="O2449" i="8"/>
  <c r="O2450" i="8"/>
  <c r="O2451" i="8"/>
  <c r="O2452" i="8"/>
  <c r="O2453" i="8"/>
  <c r="O2454" i="8"/>
  <c r="O2455" i="8"/>
  <c r="O2456" i="8"/>
  <c r="O2457" i="8"/>
  <c r="O2458" i="8"/>
  <c r="O2459" i="8"/>
  <c r="O2460" i="8"/>
  <c r="O2461" i="8"/>
  <c r="O2462" i="8"/>
  <c r="O2463" i="8"/>
  <c r="O2464" i="8"/>
  <c r="O2465" i="8"/>
  <c r="O2466" i="8"/>
  <c r="O2467" i="8"/>
  <c r="O2468" i="8"/>
  <c r="O2469" i="8"/>
  <c r="O2470" i="8"/>
  <c r="O2471" i="8"/>
  <c r="O2472" i="8"/>
  <c r="O2473" i="8"/>
  <c r="O2474" i="8"/>
  <c r="O2475" i="8"/>
  <c r="O2476" i="8"/>
  <c r="O2477" i="8"/>
  <c r="O2478" i="8"/>
  <c r="O2479" i="8"/>
  <c r="O2480" i="8"/>
  <c r="O2481" i="8"/>
  <c r="O2482" i="8"/>
  <c r="O2483" i="8"/>
  <c r="O2484" i="8"/>
  <c r="O2485" i="8"/>
  <c r="O2486" i="8"/>
  <c r="O2487" i="8"/>
  <c r="O2488" i="8"/>
  <c r="O2489" i="8"/>
  <c r="O2490" i="8"/>
  <c r="O2491" i="8"/>
  <c r="O2492" i="8"/>
  <c r="O2493" i="8"/>
  <c r="O2494" i="8"/>
  <c r="O2495" i="8"/>
  <c r="O2496" i="8"/>
  <c r="O2497" i="8"/>
  <c r="O2498" i="8"/>
  <c r="O2499" i="8"/>
  <c r="O2500" i="8"/>
  <c r="O2501" i="8"/>
  <c r="O2502" i="8"/>
  <c r="O2503" i="8"/>
  <c r="O2504" i="8"/>
  <c r="O2505" i="8"/>
  <c r="O2506" i="8"/>
  <c r="O2507" i="8"/>
  <c r="O2508" i="8"/>
  <c r="O2509" i="8"/>
  <c r="O2510" i="8"/>
  <c r="O2511" i="8"/>
  <c r="O2512" i="8"/>
  <c r="O2513" i="8"/>
  <c r="O2514" i="8"/>
  <c r="O2515" i="8"/>
  <c r="O2516" i="8"/>
  <c r="O2517" i="8"/>
  <c r="O2518" i="8"/>
  <c r="O2519" i="8"/>
  <c r="O2520" i="8"/>
  <c r="O2521" i="8"/>
  <c r="O2522" i="8"/>
  <c r="O2523" i="8"/>
  <c r="O2524" i="8"/>
  <c r="O2525" i="8"/>
  <c r="O2526" i="8"/>
  <c r="O2527" i="8"/>
  <c r="O2528" i="8"/>
  <c r="O2529" i="8"/>
  <c r="O2530" i="8"/>
  <c r="O2531" i="8"/>
  <c r="O2532" i="8"/>
  <c r="O2533" i="8"/>
  <c r="O2534" i="8"/>
  <c r="O2535" i="8"/>
  <c r="O2536" i="8"/>
  <c r="O2537" i="8"/>
  <c r="O2538" i="8"/>
  <c r="O2539" i="8"/>
  <c r="O2540" i="8"/>
  <c r="O2541" i="8"/>
  <c r="O2542" i="8"/>
  <c r="O2543" i="8"/>
  <c r="O2544" i="8"/>
  <c r="O2545" i="8"/>
  <c r="O2546" i="8"/>
  <c r="O2547" i="8"/>
  <c r="O2548" i="8"/>
  <c r="O2549" i="8"/>
  <c r="O2550" i="8"/>
  <c r="O2551" i="8"/>
  <c r="O2552" i="8"/>
  <c r="O2553" i="8"/>
  <c r="O2554" i="8"/>
  <c r="O2555" i="8"/>
  <c r="O2556" i="8"/>
  <c r="O2557" i="8"/>
  <c r="O2558" i="8"/>
  <c r="O2559" i="8"/>
  <c r="O2560" i="8"/>
  <c r="O2561" i="8"/>
  <c r="O2562" i="8"/>
  <c r="O2563" i="8"/>
  <c r="O2564" i="8"/>
  <c r="O2565" i="8"/>
  <c r="O2566" i="8"/>
  <c r="O2567" i="8"/>
  <c r="O2568" i="8"/>
  <c r="O2569" i="8"/>
  <c r="O2570" i="8"/>
  <c r="O2571" i="8"/>
  <c r="O2572" i="8"/>
  <c r="O2573" i="8"/>
  <c r="O2574" i="8"/>
  <c r="O2575" i="8"/>
  <c r="O2576" i="8"/>
  <c r="O2577" i="8"/>
  <c r="O2578" i="8"/>
  <c r="O2579" i="8"/>
  <c r="O2580" i="8"/>
  <c r="O2581" i="8"/>
  <c r="O2582" i="8"/>
  <c r="O2583" i="8"/>
  <c r="O2584" i="8"/>
  <c r="O2585" i="8"/>
  <c r="O2586" i="8"/>
  <c r="O2587" i="8"/>
  <c r="O2588" i="8"/>
  <c r="O2589" i="8"/>
  <c r="O2590" i="8"/>
  <c r="O2591" i="8"/>
  <c r="O2592" i="8"/>
  <c r="O2593" i="8"/>
  <c r="O2594" i="8"/>
  <c r="O2595" i="8"/>
  <c r="O2596" i="8"/>
  <c r="O2597" i="8"/>
  <c r="O2598" i="8"/>
  <c r="O2599" i="8"/>
  <c r="O2600" i="8"/>
  <c r="O2601" i="8"/>
  <c r="O2602" i="8"/>
  <c r="O2603" i="8"/>
  <c r="O2604" i="8"/>
  <c r="O2605" i="8"/>
  <c r="O2606" i="8"/>
  <c r="O2607" i="8"/>
  <c r="O2608" i="8"/>
  <c r="O2609" i="8"/>
  <c r="O2610" i="8"/>
  <c r="O2611" i="8"/>
  <c r="O2612" i="8"/>
  <c r="O2613" i="8"/>
  <c r="O2614" i="8"/>
  <c r="O2615" i="8"/>
  <c r="O2616" i="8"/>
  <c r="O2617" i="8"/>
  <c r="O2618" i="8"/>
  <c r="O2619" i="8"/>
  <c r="O2620" i="8"/>
  <c r="O2621" i="8"/>
  <c r="O2622" i="8"/>
  <c r="O2623" i="8"/>
  <c r="O2624" i="8"/>
  <c r="O2625" i="8"/>
  <c r="O2626" i="8"/>
  <c r="O2627" i="8"/>
  <c r="O2628" i="8"/>
  <c r="O2629" i="8"/>
  <c r="O2630" i="8"/>
  <c r="O2631" i="8"/>
  <c r="O2632" i="8"/>
  <c r="O2633" i="8"/>
  <c r="O2634" i="8"/>
  <c r="O2635" i="8"/>
  <c r="O2636" i="8"/>
  <c r="O2637" i="8"/>
  <c r="O2638" i="8"/>
  <c r="O2639" i="8"/>
  <c r="O2640" i="8"/>
  <c r="O2641" i="8"/>
  <c r="O2642" i="8"/>
  <c r="O2643" i="8"/>
  <c r="O2644" i="8"/>
  <c r="O2645" i="8"/>
  <c r="O2646" i="8"/>
  <c r="O2647" i="8"/>
  <c r="O2648" i="8"/>
  <c r="O2649" i="8"/>
  <c r="O2650" i="8"/>
  <c r="O2651" i="8"/>
  <c r="O2652" i="8"/>
  <c r="O2653" i="8"/>
  <c r="O2654" i="8"/>
  <c r="O2655" i="8"/>
  <c r="O2656" i="8"/>
  <c r="O2657" i="8"/>
  <c r="O2658" i="8"/>
  <c r="O2659" i="8"/>
  <c r="O2660" i="8"/>
  <c r="O2661" i="8"/>
  <c r="O2662" i="8"/>
  <c r="O2663" i="8"/>
  <c r="O2664" i="8"/>
  <c r="O2665" i="8"/>
  <c r="O2666" i="8"/>
  <c r="O2667" i="8"/>
  <c r="O2668" i="8"/>
  <c r="O2669" i="8"/>
  <c r="O2670" i="8"/>
  <c r="O2671" i="8"/>
  <c r="O2672" i="8"/>
  <c r="O2673" i="8"/>
  <c r="O2674" i="8"/>
  <c r="O2675" i="8"/>
  <c r="O2676" i="8"/>
  <c r="O2677" i="8"/>
  <c r="O2678" i="8"/>
  <c r="O2679" i="8"/>
  <c r="O2680" i="8"/>
  <c r="O2681" i="8"/>
  <c r="O2682" i="8"/>
  <c r="O2683" i="8"/>
  <c r="O2684" i="8"/>
  <c r="O2685" i="8"/>
  <c r="O2686" i="8"/>
  <c r="O2687" i="8"/>
  <c r="O2688" i="8"/>
  <c r="O2689" i="8"/>
  <c r="O2690" i="8"/>
  <c r="O2691" i="8"/>
  <c r="O2692" i="8"/>
  <c r="O2693" i="8"/>
  <c r="O2694" i="8"/>
  <c r="O2695" i="8"/>
  <c r="O2696" i="8"/>
  <c r="O2697" i="8"/>
  <c r="O2698" i="8"/>
  <c r="O2699" i="8"/>
  <c r="O2700" i="8"/>
  <c r="O2701" i="8"/>
  <c r="O2702" i="8"/>
  <c r="O2703" i="8"/>
  <c r="O2704" i="8"/>
  <c r="O2705" i="8"/>
  <c r="O2706" i="8"/>
  <c r="O2707" i="8"/>
  <c r="O2708" i="8"/>
  <c r="O2709" i="8"/>
  <c r="O2710" i="8"/>
  <c r="O2711" i="8"/>
  <c r="O2712" i="8"/>
  <c r="O2713" i="8"/>
  <c r="O2714" i="8"/>
  <c r="O2715" i="8"/>
  <c r="O2716" i="8"/>
  <c r="O2717" i="8"/>
  <c r="O2718" i="8"/>
  <c r="O2719" i="8"/>
  <c r="O2720" i="8"/>
  <c r="O2721" i="8"/>
  <c r="O2722" i="8"/>
  <c r="O2723" i="8"/>
  <c r="O2724" i="8"/>
  <c r="O2725" i="8"/>
  <c r="O2726" i="8"/>
  <c r="O2727" i="8"/>
  <c r="O2728" i="8"/>
  <c r="O2729" i="8"/>
  <c r="O2730" i="8"/>
  <c r="O2731" i="8"/>
  <c r="O2732" i="8"/>
  <c r="O2733" i="8"/>
  <c r="O2734" i="8"/>
  <c r="O2735" i="8"/>
  <c r="O2736" i="8"/>
  <c r="O2737" i="8"/>
  <c r="O2738" i="8"/>
  <c r="O2739" i="8"/>
  <c r="O2740" i="8"/>
  <c r="O2741" i="8"/>
  <c r="O2742" i="8"/>
  <c r="O2743" i="8"/>
  <c r="O2744" i="8"/>
  <c r="O2745" i="8"/>
  <c r="O2746" i="8"/>
  <c r="O2747" i="8"/>
  <c r="O2748" i="8"/>
  <c r="O2749" i="8"/>
  <c r="O2750" i="8"/>
  <c r="O2751" i="8"/>
  <c r="O2752" i="8"/>
  <c r="O2753" i="8"/>
  <c r="O2754" i="8"/>
  <c r="O2755" i="8"/>
  <c r="O2756" i="8"/>
  <c r="O2757" i="8"/>
  <c r="O2758" i="8"/>
  <c r="O2759" i="8"/>
  <c r="O2760" i="8"/>
  <c r="O2761" i="8"/>
  <c r="O2762" i="8"/>
  <c r="O2763" i="8"/>
  <c r="O2764" i="8"/>
  <c r="O2765" i="8"/>
  <c r="O2766" i="8"/>
  <c r="O2767" i="8"/>
  <c r="O2768" i="8"/>
  <c r="O2769" i="8"/>
  <c r="O2770" i="8"/>
  <c r="O2771" i="8"/>
  <c r="O2772" i="8"/>
  <c r="O2773" i="8"/>
  <c r="O2774" i="8"/>
  <c r="O2775" i="8"/>
  <c r="O2776" i="8"/>
  <c r="O2777" i="8"/>
  <c r="O2778" i="8"/>
  <c r="O2779" i="8"/>
  <c r="O2780" i="8"/>
  <c r="O2781" i="8"/>
  <c r="O2782" i="8"/>
  <c r="O2783" i="8"/>
  <c r="O2784" i="8"/>
  <c r="O2785" i="8"/>
  <c r="O2786" i="8"/>
  <c r="O2787" i="8"/>
  <c r="O2788" i="8"/>
  <c r="O2789" i="8"/>
  <c r="O2790" i="8"/>
  <c r="O2791" i="8"/>
  <c r="O2792" i="8"/>
  <c r="O2793" i="8"/>
  <c r="O2794" i="8"/>
  <c r="O2795" i="8"/>
  <c r="O2796" i="8"/>
  <c r="O2797" i="8"/>
  <c r="O2798" i="8"/>
  <c r="O2799" i="8"/>
  <c r="O2800" i="8"/>
  <c r="O2801" i="8"/>
  <c r="O2802" i="8"/>
  <c r="O2803" i="8"/>
  <c r="O2804" i="8"/>
  <c r="O2805" i="8"/>
  <c r="O2806" i="8"/>
  <c r="O2807" i="8"/>
  <c r="O2808" i="8"/>
  <c r="O2809" i="8"/>
  <c r="O2810" i="8"/>
  <c r="O2811" i="8"/>
  <c r="O2812" i="8"/>
  <c r="O2813" i="8"/>
  <c r="O2814" i="8"/>
  <c r="O2815" i="8"/>
  <c r="O2816" i="8"/>
  <c r="O2817" i="8"/>
  <c r="O2818" i="8"/>
  <c r="O2819" i="8"/>
  <c r="O2820" i="8"/>
  <c r="O2821" i="8"/>
  <c r="O2822" i="8"/>
  <c r="O2823" i="8"/>
  <c r="O2824" i="8"/>
  <c r="O2825" i="8"/>
  <c r="O2826" i="8"/>
  <c r="O2827" i="8"/>
  <c r="O2828" i="8"/>
  <c r="O2829" i="8"/>
  <c r="O2830" i="8"/>
  <c r="O2831" i="8"/>
  <c r="O2832" i="8"/>
  <c r="O2833" i="8"/>
  <c r="O2834" i="8"/>
  <c r="O2835" i="8"/>
  <c r="O2836" i="8"/>
  <c r="O2837" i="8"/>
  <c r="O2838" i="8"/>
  <c r="O2839" i="8"/>
  <c r="O2840" i="8"/>
  <c r="O2841" i="8"/>
  <c r="O2842" i="8"/>
  <c r="O2843" i="8"/>
  <c r="O2844" i="8"/>
  <c r="O2845" i="8"/>
  <c r="O2846" i="8"/>
  <c r="O2847" i="8"/>
  <c r="O2848" i="8"/>
  <c r="O2849" i="8"/>
  <c r="O2850" i="8"/>
  <c r="O2851" i="8"/>
  <c r="O2852" i="8"/>
  <c r="O2853" i="8"/>
  <c r="O2854" i="8"/>
  <c r="O2855" i="8"/>
  <c r="O2856" i="8"/>
  <c r="O2857" i="8"/>
  <c r="O2858" i="8"/>
  <c r="O2859" i="8"/>
  <c r="O2860" i="8"/>
  <c r="O2861" i="8"/>
  <c r="O2862" i="8"/>
  <c r="O2863" i="8"/>
  <c r="O2864" i="8"/>
  <c r="O2865" i="8"/>
  <c r="O2866" i="8"/>
  <c r="O2867" i="8"/>
  <c r="O2868" i="8"/>
  <c r="O2869" i="8"/>
  <c r="O2870" i="8"/>
  <c r="O2871" i="8"/>
  <c r="O2872" i="8"/>
  <c r="O2873" i="8"/>
  <c r="O2874" i="8"/>
  <c r="O2875" i="8"/>
  <c r="O2876" i="8"/>
  <c r="O2877" i="8"/>
  <c r="O2878" i="8"/>
  <c r="O2879" i="8"/>
  <c r="O2880" i="8"/>
  <c r="O2881" i="8"/>
  <c r="O2882" i="8"/>
  <c r="O2883" i="8"/>
  <c r="O2884" i="8"/>
  <c r="O2885" i="8"/>
  <c r="O2886" i="8"/>
  <c r="O2887" i="8"/>
  <c r="O2888" i="8"/>
  <c r="O2889" i="8"/>
  <c r="O2890" i="8"/>
  <c r="O2891" i="8"/>
  <c r="O2892" i="8"/>
  <c r="O2893" i="8"/>
  <c r="O2894" i="8"/>
  <c r="O2895" i="8"/>
  <c r="O2896" i="8"/>
  <c r="O2897" i="8"/>
  <c r="O2898" i="8"/>
  <c r="O2899" i="8"/>
  <c r="O2900" i="8"/>
  <c r="O2901" i="8"/>
  <c r="O2902" i="8"/>
  <c r="O2903" i="8"/>
  <c r="O2904" i="8"/>
  <c r="O2905" i="8"/>
  <c r="O2906" i="8"/>
  <c r="O2907" i="8"/>
  <c r="O2908" i="8"/>
  <c r="O2909" i="8"/>
  <c r="O2910" i="8"/>
  <c r="O2911" i="8"/>
  <c r="O2912" i="8"/>
  <c r="O2913" i="8"/>
  <c r="O2914" i="8"/>
  <c r="O2915" i="8"/>
  <c r="O2916" i="8"/>
  <c r="O2917" i="8"/>
  <c r="O2918" i="8"/>
  <c r="O2919" i="8"/>
  <c r="O2920" i="8"/>
  <c r="O2921" i="8"/>
  <c r="O2922" i="8"/>
  <c r="O2923" i="8"/>
  <c r="O2924" i="8"/>
  <c r="O2925" i="8"/>
  <c r="O2926" i="8"/>
  <c r="O2927" i="8"/>
  <c r="O2928" i="8"/>
  <c r="O2929" i="8"/>
  <c r="O2930" i="8"/>
  <c r="O2931" i="8"/>
  <c r="O2932" i="8"/>
  <c r="O2933" i="8"/>
  <c r="O2934" i="8"/>
  <c r="O2935" i="8"/>
  <c r="O2936" i="8"/>
  <c r="O2937" i="8"/>
  <c r="O2938" i="8"/>
  <c r="O2939" i="8"/>
  <c r="O2940" i="8"/>
  <c r="O2941" i="8"/>
  <c r="O2942" i="8"/>
  <c r="O2943" i="8"/>
  <c r="O2944" i="8"/>
  <c r="O2945" i="8"/>
  <c r="O2946" i="8"/>
  <c r="O2947" i="8"/>
  <c r="O2948" i="8"/>
  <c r="O2949" i="8"/>
  <c r="O2950" i="8"/>
  <c r="O2951" i="8"/>
  <c r="O2952" i="8"/>
  <c r="O2953" i="8"/>
  <c r="O2954" i="8"/>
  <c r="O2955" i="8"/>
  <c r="O2956" i="8"/>
  <c r="O2957" i="8"/>
  <c r="O2958" i="8"/>
  <c r="O2959" i="8"/>
  <c r="O2960" i="8"/>
  <c r="O2961" i="8"/>
  <c r="O2962" i="8"/>
  <c r="O2963" i="8"/>
  <c r="O2964" i="8"/>
  <c r="O2965" i="8"/>
  <c r="O2966" i="8"/>
  <c r="O2967" i="8"/>
  <c r="O2968" i="8"/>
  <c r="O2969" i="8"/>
  <c r="O2970" i="8"/>
  <c r="O2971" i="8"/>
  <c r="O2972" i="8"/>
  <c r="O2973" i="8"/>
  <c r="O2974" i="8"/>
  <c r="O2975" i="8"/>
  <c r="O2976" i="8"/>
  <c r="O2977" i="8"/>
  <c r="O2978" i="8"/>
  <c r="O2979" i="8"/>
  <c r="O2980" i="8"/>
  <c r="O2981" i="8"/>
  <c r="O2982" i="8"/>
  <c r="O2983" i="8"/>
  <c r="O2984" i="8"/>
  <c r="O2985" i="8"/>
  <c r="O2986" i="8"/>
  <c r="O2987" i="8"/>
  <c r="O2988" i="8"/>
  <c r="O2989" i="8"/>
  <c r="O2990" i="8"/>
  <c r="O2991" i="8"/>
  <c r="O2992" i="8"/>
  <c r="O2993" i="8"/>
  <c r="O2994" i="8"/>
  <c r="O2995" i="8"/>
  <c r="O2996" i="8"/>
  <c r="O2997" i="8"/>
  <c r="O2998" i="8"/>
  <c r="O2999" i="8"/>
  <c r="O3000" i="8"/>
  <c r="O3001" i="8"/>
  <c r="O3002" i="8"/>
  <c r="O3003" i="8"/>
  <c r="O3004" i="8"/>
  <c r="O3005" i="8"/>
  <c r="O3006" i="8"/>
  <c r="O3007" i="8"/>
  <c r="O3008" i="8"/>
  <c r="O3009" i="8"/>
  <c r="O3010" i="8"/>
  <c r="O3011" i="8"/>
  <c r="O3012" i="8"/>
  <c r="O3013" i="8"/>
  <c r="O3014" i="8"/>
  <c r="O3015" i="8"/>
  <c r="O3016" i="8"/>
  <c r="O3017" i="8"/>
  <c r="O3018" i="8"/>
  <c r="O3019" i="8"/>
  <c r="O3020" i="8"/>
  <c r="O3021" i="8"/>
  <c r="O3022" i="8"/>
  <c r="O3023" i="8"/>
  <c r="O3024" i="8"/>
  <c r="O3025" i="8"/>
  <c r="O3026" i="8"/>
  <c r="O3027" i="8"/>
  <c r="O3028" i="8"/>
  <c r="O3029" i="8"/>
  <c r="O3030" i="8"/>
  <c r="O3031" i="8"/>
  <c r="O3032" i="8"/>
  <c r="O3033" i="8"/>
  <c r="O3034" i="8"/>
  <c r="O3035" i="8"/>
  <c r="O3036" i="8"/>
  <c r="O3037" i="8"/>
  <c r="O3038" i="8"/>
  <c r="O3039" i="8"/>
  <c r="O3040" i="8"/>
  <c r="O3041" i="8"/>
  <c r="O3042" i="8"/>
  <c r="O3043" i="8"/>
  <c r="O3044" i="8"/>
  <c r="O3045" i="8"/>
  <c r="O3046" i="8"/>
  <c r="O3047" i="8"/>
  <c r="O3048" i="8"/>
  <c r="O3049" i="8"/>
  <c r="O3050" i="8"/>
  <c r="O3051" i="8"/>
  <c r="O3052" i="8"/>
  <c r="O3053" i="8"/>
  <c r="O3054" i="8"/>
  <c r="O3055" i="8"/>
  <c r="O3056" i="8"/>
  <c r="O3057" i="8"/>
  <c r="O3058" i="8"/>
  <c r="O3059" i="8"/>
  <c r="O3060" i="8"/>
  <c r="O3061" i="8"/>
  <c r="O3062" i="8"/>
  <c r="O3063" i="8"/>
  <c r="O3064" i="8"/>
  <c r="O3065" i="8"/>
  <c r="O3066" i="8"/>
  <c r="O3067" i="8"/>
  <c r="O3068" i="8"/>
  <c r="O3069" i="8"/>
  <c r="O3070" i="8"/>
  <c r="O3071" i="8"/>
  <c r="O3072" i="8"/>
  <c r="O3073" i="8"/>
  <c r="O3074" i="8"/>
  <c r="O3075" i="8"/>
  <c r="O3076" i="8"/>
  <c r="O3077" i="8"/>
  <c r="O3078" i="8"/>
  <c r="O3079" i="8"/>
  <c r="O3080" i="8"/>
  <c r="O3081" i="8"/>
  <c r="O3082" i="8"/>
  <c r="O3083" i="8"/>
  <c r="O3084" i="8"/>
  <c r="O3085" i="8"/>
  <c r="O3086" i="8"/>
  <c r="O3087" i="8"/>
  <c r="O3088" i="8"/>
  <c r="O3089" i="8"/>
  <c r="O3090" i="8"/>
  <c r="O3091" i="8"/>
  <c r="O3092" i="8"/>
  <c r="O3093" i="8"/>
  <c r="O3094" i="8"/>
  <c r="O3095" i="8"/>
  <c r="O3096" i="8"/>
  <c r="O3097" i="8"/>
  <c r="O3098" i="8"/>
  <c r="O3099" i="8"/>
  <c r="O3100" i="8"/>
  <c r="O3101" i="8"/>
  <c r="O3102" i="8"/>
  <c r="O3103" i="8"/>
  <c r="O3104" i="8"/>
  <c r="O3105" i="8"/>
  <c r="O3106" i="8"/>
  <c r="O3107" i="8"/>
  <c r="O3108" i="8"/>
  <c r="O3109" i="8"/>
  <c r="O3110" i="8"/>
  <c r="O3111" i="8"/>
  <c r="O3112" i="8"/>
  <c r="O3113" i="8"/>
  <c r="O3114" i="8"/>
  <c r="O3115" i="8"/>
  <c r="O3116" i="8"/>
  <c r="O3117" i="8"/>
  <c r="O3118" i="8"/>
  <c r="O3119" i="8"/>
  <c r="O3120" i="8"/>
  <c r="O3121" i="8"/>
  <c r="O3122" i="8"/>
  <c r="O3123" i="8"/>
  <c r="O3124" i="8"/>
  <c r="O3125" i="8"/>
  <c r="O3126" i="8"/>
  <c r="O3127" i="8"/>
  <c r="O3128" i="8"/>
  <c r="O3129" i="8"/>
  <c r="O3130" i="8"/>
  <c r="O3131" i="8"/>
  <c r="O3132" i="8"/>
  <c r="O3133" i="8"/>
  <c r="O3134" i="8"/>
  <c r="O3135" i="8"/>
  <c r="O3136" i="8"/>
  <c r="O3137" i="8"/>
  <c r="O3138" i="8"/>
  <c r="O3139" i="8"/>
  <c r="O3140" i="8"/>
  <c r="O3141" i="8"/>
  <c r="O3142" i="8"/>
  <c r="O3143" i="8"/>
  <c r="O3144" i="8"/>
  <c r="O3145" i="8"/>
  <c r="O3146" i="8"/>
  <c r="O3147" i="8"/>
  <c r="O3148" i="8"/>
  <c r="O3149" i="8"/>
  <c r="O3150" i="8"/>
  <c r="O3151" i="8"/>
  <c r="O3152" i="8"/>
  <c r="O3153" i="8"/>
  <c r="O3154" i="8"/>
  <c r="O3155" i="8"/>
  <c r="O3156" i="8"/>
  <c r="O3157" i="8"/>
  <c r="O3158" i="8"/>
  <c r="O3159" i="8"/>
  <c r="O3160" i="8"/>
  <c r="O3161" i="8"/>
  <c r="O3162" i="8"/>
  <c r="O3163" i="8"/>
  <c r="O3164" i="8"/>
  <c r="O3165" i="8"/>
  <c r="O3166" i="8"/>
  <c r="O3167" i="8"/>
  <c r="O3168" i="8"/>
  <c r="O3169" i="8"/>
  <c r="O3170" i="8"/>
  <c r="O3171" i="8"/>
  <c r="O3172" i="8"/>
  <c r="O3173" i="8"/>
  <c r="O3174" i="8"/>
  <c r="O3175" i="8"/>
  <c r="O3176" i="8"/>
  <c r="O3177" i="8"/>
  <c r="O3178" i="8"/>
  <c r="O3179" i="8"/>
  <c r="O3180" i="8"/>
  <c r="O3181" i="8"/>
  <c r="O3182" i="8"/>
  <c r="O3183" i="8"/>
  <c r="O3184" i="8"/>
  <c r="O3185" i="8"/>
  <c r="O3186" i="8"/>
  <c r="O3187" i="8"/>
  <c r="O3188" i="8"/>
  <c r="O3189" i="8"/>
  <c r="O3190" i="8"/>
  <c r="O3191" i="8"/>
  <c r="O3192" i="8"/>
  <c r="O3193" i="8"/>
  <c r="O3194" i="8"/>
  <c r="O3195" i="8"/>
  <c r="O3196" i="8"/>
  <c r="O3197" i="8"/>
  <c r="O3198" i="8"/>
  <c r="O3199" i="8"/>
  <c r="O3200" i="8"/>
  <c r="O3201" i="8"/>
  <c r="O3202" i="8"/>
  <c r="O3203" i="8"/>
  <c r="O3204" i="8"/>
  <c r="O3205" i="8"/>
  <c r="O3206" i="8"/>
  <c r="O3207" i="8"/>
  <c r="O3208" i="8"/>
  <c r="O3209" i="8"/>
  <c r="O3210" i="8"/>
  <c r="O3211" i="8"/>
  <c r="O3212" i="8"/>
  <c r="O3213" i="8"/>
  <c r="O3214" i="8"/>
  <c r="O3215" i="8"/>
  <c r="O3216" i="8"/>
  <c r="O3217" i="8"/>
  <c r="O3218" i="8"/>
  <c r="O3219" i="8"/>
  <c r="O3220" i="8"/>
  <c r="O3221" i="8"/>
  <c r="O3222" i="8"/>
  <c r="O3223" i="8"/>
  <c r="O3224" i="8"/>
  <c r="O3225" i="8"/>
  <c r="O3226" i="8"/>
  <c r="O3227" i="8"/>
  <c r="O3228" i="8"/>
  <c r="O3229" i="8"/>
  <c r="O3230" i="8"/>
  <c r="O3231" i="8"/>
  <c r="O3232" i="8"/>
  <c r="O3233" i="8"/>
  <c r="O3234" i="8"/>
  <c r="O3235" i="8"/>
  <c r="O3236" i="8"/>
  <c r="O3237" i="8"/>
  <c r="O3238" i="8"/>
  <c r="O3239" i="8"/>
  <c r="O3240" i="8"/>
  <c r="O3241" i="8"/>
  <c r="O3242" i="8"/>
  <c r="O3243" i="8"/>
  <c r="O3244" i="8"/>
  <c r="O3245" i="8"/>
  <c r="O3246" i="8"/>
  <c r="O3247" i="8"/>
  <c r="O3248" i="8"/>
  <c r="O3249" i="8"/>
  <c r="O3250" i="8"/>
  <c r="O3251" i="8"/>
  <c r="O3252" i="8"/>
  <c r="O3253" i="8"/>
  <c r="O3254" i="8"/>
  <c r="O3255" i="8"/>
  <c r="O3256" i="8"/>
  <c r="O3257" i="8"/>
  <c r="O3258" i="8"/>
  <c r="O3259" i="8"/>
  <c r="O3260" i="8"/>
  <c r="O3261" i="8"/>
  <c r="O3262" i="8"/>
  <c r="O3263" i="8"/>
  <c r="O3264" i="8"/>
  <c r="O3265" i="8"/>
  <c r="O3266" i="8"/>
  <c r="O3267" i="8"/>
  <c r="O3268" i="8"/>
  <c r="O3269" i="8"/>
  <c r="O3270" i="8"/>
  <c r="O3271" i="8"/>
  <c r="O3272" i="8"/>
  <c r="O3273" i="8"/>
  <c r="O3274" i="8"/>
  <c r="O3275" i="8"/>
  <c r="O3276" i="8"/>
  <c r="O3277" i="8"/>
  <c r="O3278" i="8"/>
  <c r="O3279" i="8"/>
  <c r="O3280" i="8"/>
  <c r="O3281" i="8"/>
  <c r="O3282" i="8"/>
  <c r="O3283" i="8"/>
  <c r="O3284" i="8"/>
  <c r="O3285" i="8"/>
  <c r="O3286" i="8"/>
  <c r="O3287" i="8"/>
  <c r="O3288" i="8"/>
  <c r="O3289" i="8"/>
  <c r="O3290" i="8"/>
  <c r="O3291" i="8"/>
  <c r="O3292" i="8"/>
  <c r="O3293" i="8"/>
  <c r="O3294" i="8"/>
  <c r="O3295" i="8"/>
  <c r="O3296" i="8"/>
  <c r="O3297" i="8"/>
  <c r="O3298" i="8"/>
  <c r="O3299" i="8"/>
  <c r="O3300" i="8"/>
  <c r="O3301" i="8"/>
  <c r="O3302" i="8"/>
  <c r="O3303" i="8"/>
  <c r="O3304" i="8"/>
  <c r="O3305" i="8"/>
  <c r="O3306" i="8"/>
  <c r="O3307" i="8"/>
  <c r="O3308" i="8"/>
  <c r="O3309" i="8"/>
  <c r="O3310" i="8"/>
  <c r="O3311" i="8"/>
  <c r="O3312" i="8"/>
  <c r="O3313" i="8"/>
  <c r="O3314" i="8"/>
  <c r="O3315" i="8"/>
  <c r="O3316" i="8"/>
  <c r="O3317" i="8"/>
  <c r="O3318" i="8"/>
  <c r="O3319" i="8"/>
  <c r="O3320" i="8"/>
  <c r="O3321" i="8"/>
  <c r="O3322" i="8"/>
  <c r="O3323" i="8"/>
  <c r="O3324" i="8"/>
  <c r="O3325" i="8"/>
  <c r="O3326" i="8"/>
  <c r="O3327" i="8"/>
  <c r="O3328" i="8"/>
  <c r="O3329" i="8"/>
  <c r="O3330" i="8"/>
  <c r="O3331" i="8"/>
  <c r="O3332" i="8"/>
  <c r="O3333" i="8"/>
  <c r="O3334" i="8"/>
  <c r="O3335" i="8"/>
  <c r="O3336" i="8"/>
  <c r="O3337" i="8"/>
  <c r="O3338" i="8"/>
  <c r="O3339" i="8"/>
  <c r="O3340" i="8"/>
  <c r="O3341" i="8"/>
  <c r="O3342" i="8"/>
  <c r="O3343" i="8"/>
  <c r="O3344" i="8"/>
  <c r="O3345" i="8"/>
  <c r="O3346" i="8"/>
  <c r="O3347" i="8"/>
  <c r="O3348" i="8"/>
  <c r="O3349" i="8"/>
  <c r="O3350" i="8"/>
  <c r="O3351" i="8"/>
  <c r="O3352" i="8"/>
  <c r="O3353" i="8"/>
  <c r="O3354" i="8"/>
  <c r="O3355" i="8"/>
  <c r="O3356" i="8"/>
  <c r="O3357" i="8"/>
  <c r="O3358" i="8"/>
  <c r="O3359" i="8"/>
  <c r="O3360" i="8"/>
  <c r="O3361" i="8"/>
  <c r="O3362" i="8"/>
  <c r="O3363" i="8"/>
  <c r="O3364" i="8"/>
  <c r="O3365" i="8"/>
  <c r="O3366" i="8"/>
  <c r="O3367" i="8"/>
  <c r="O3368" i="8"/>
  <c r="O3369" i="8"/>
  <c r="O3370" i="8"/>
  <c r="O3371" i="8"/>
  <c r="O3372" i="8"/>
  <c r="O3373" i="8"/>
  <c r="O3374" i="8"/>
  <c r="O3375" i="8"/>
  <c r="O3376" i="8"/>
  <c r="O3377" i="8"/>
  <c r="O3378" i="8"/>
  <c r="O3379" i="8"/>
  <c r="O3380" i="8"/>
  <c r="O3381" i="8"/>
  <c r="O3382" i="8"/>
  <c r="O3383" i="8"/>
  <c r="O3384" i="8"/>
  <c r="O3385" i="8"/>
  <c r="O3386" i="8"/>
  <c r="O3387" i="8"/>
  <c r="O3388" i="8"/>
  <c r="O3389" i="8"/>
  <c r="O3390" i="8"/>
  <c r="O3391" i="8"/>
  <c r="O3392" i="8"/>
  <c r="O3393" i="8"/>
  <c r="O3394" i="8"/>
  <c r="O3395" i="8"/>
  <c r="O3396" i="8"/>
  <c r="O3397" i="8"/>
  <c r="O3398" i="8"/>
  <c r="O3399" i="8"/>
  <c r="O3400" i="8"/>
  <c r="O3401" i="8"/>
  <c r="O3402" i="8"/>
  <c r="O3403" i="8"/>
  <c r="O3404" i="8"/>
  <c r="O3405" i="8"/>
  <c r="O3406" i="8"/>
  <c r="O3407" i="8"/>
  <c r="O3408" i="8"/>
  <c r="O3409" i="8"/>
  <c r="O3410" i="8"/>
  <c r="O3411" i="8"/>
  <c r="O3412" i="8"/>
  <c r="O3413" i="8"/>
  <c r="O3414" i="8"/>
  <c r="O3415" i="8"/>
  <c r="O3416" i="8"/>
  <c r="O3417" i="8"/>
  <c r="O3418" i="8"/>
  <c r="O3419" i="8"/>
  <c r="O3420" i="8"/>
  <c r="O3421" i="8"/>
  <c r="O3422" i="8"/>
  <c r="O3423" i="8"/>
  <c r="O3424" i="8"/>
  <c r="O3425" i="8"/>
  <c r="O3426" i="8"/>
  <c r="O3427" i="8"/>
  <c r="O3428" i="8"/>
  <c r="O3429" i="8"/>
  <c r="O3430" i="8"/>
  <c r="O3431" i="8"/>
  <c r="O3432" i="8"/>
  <c r="O3433" i="8"/>
  <c r="O3434" i="8"/>
  <c r="O3435" i="8"/>
  <c r="O3436" i="8"/>
  <c r="O3437" i="8"/>
  <c r="O3438" i="8"/>
  <c r="O3439" i="8"/>
  <c r="O3440" i="8"/>
  <c r="O3441" i="8"/>
  <c r="O3442" i="8"/>
  <c r="O3443" i="8"/>
  <c r="O3444" i="8"/>
  <c r="O3445" i="8"/>
  <c r="O3446" i="8"/>
  <c r="O3447" i="8"/>
  <c r="O3448" i="8"/>
  <c r="O3449" i="8"/>
  <c r="O3450" i="8"/>
  <c r="O3451" i="8"/>
  <c r="O3452" i="8"/>
  <c r="O3453" i="8"/>
  <c r="O3454" i="8"/>
  <c r="O3455" i="8"/>
  <c r="O3456" i="8"/>
  <c r="O3457" i="8"/>
  <c r="O3458" i="8"/>
  <c r="O3459" i="8"/>
  <c r="O3460" i="8"/>
  <c r="O3461" i="8"/>
  <c r="O3462" i="8"/>
  <c r="O3463" i="8"/>
  <c r="O3464" i="8"/>
  <c r="O3465" i="8"/>
  <c r="O3466" i="8"/>
  <c r="O3467" i="8"/>
  <c r="O3468" i="8"/>
  <c r="O3469" i="8"/>
  <c r="O3470" i="8"/>
  <c r="O3471" i="8"/>
  <c r="O3472" i="8"/>
  <c r="O3473" i="8"/>
  <c r="O3474" i="8"/>
  <c r="O3475" i="8"/>
  <c r="O3476" i="8"/>
  <c r="O3477" i="8"/>
  <c r="O3478" i="8"/>
  <c r="O3479" i="8"/>
  <c r="O3480" i="8"/>
  <c r="O3481" i="8"/>
  <c r="O3482" i="8"/>
  <c r="O3483" i="8"/>
  <c r="O3484" i="8"/>
  <c r="O3485" i="8"/>
  <c r="O3486" i="8"/>
  <c r="O3487" i="8"/>
  <c r="O3488" i="8"/>
  <c r="O3489" i="8"/>
  <c r="O3490" i="8"/>
  <c r="O3491" i="8"/>
  <c r="O3492" i="8"/>
  <c r="O3493" i="8"/>
  <c r="O3494" i="8"/>
  <c r="O3495" i="8"/>
  <c r="O3496" i="8"/>
  <c r="O3497" i="8"/>
  <c r="O3498" i="8"/>
  <c r="O3499" i="8"/>
  <c r="O3500" i="8"/>
  <c r="O3501" i="8"/>
  <c r="O3502" i="8"/>
  <c r="O3503" i="8"/>
  <c r="O3504" i="8"/>
  <c r="O3505" i="8"/>
  <c r="G2" i="8"/>
  <c r="G3" i="8"/>
  <c r="G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S1785" i="8" l="1"/>
  <c r="S1781" i="8"/>
  <c r="S1788" i="8"/>
  <c r="S1789" i="8"/>
  <c r="S1784" i="8"/>
  <c r="S1780" i="8"/>
  <c r="S1787" i="8"/>
  <c r="S1783" i="8"/>
  <c r="S1779" i="8"/>
  <c r="S3495" i="8"/>
  <c r="S3499" i="8"/>
  <c r="S3503" i="8"/>
  <c r="S3496" i="8"/>
  <c r="S3500" i="8"/>
  <c r="S3504" i="8"/>
  <c r="S3497" i="8"/>
  <c r="S3501" i="8"/>
  <c r="S3505" i="8"/>
  <c r="S3498" i="8"/>
  <c r="S3502" i="8"/>
  <c r="S3494" i="8"/>
  <c r="S3483" i="8"/>
  <c r="S3487" i="8"/>
  <c r="S3491" i="8"/>
  <c r="S3484" i="8"/>
  <c r="S3488" i="8"/>
  <c r="S3492" i="8"/>
  <c r="S3485" i="8"/>
  <c r="S3489" i="8"/>
  <c r="S3493" i="8"/>
  <c r="S3490" i="8"/>
  <c r="S3482" i="8"/>
  <c r="S3486" i="8"/>
  <c r="S3471" i="8"/>
  <c r="S3475" i="8"/>
  <c r="S3479" i="8"/>
  <c r="S3472" i="8"/>
  <c r="S3476" i="8"/>
  <c r="S3480" i="8"/>
  <c r="S3473" i="8"/>
  <c r="S3477" i="8"/>
  <c r="S3481" i="8"/>
  <c r="S3474" i="8"/>
  <c r="S3478" i="8"/>
  <c r="S3470" i="8"/>
  <c r="S3459" i="8"/>
  <c r="S3463" i="8"/>
  <c r="S3467" i="8"/>
  <c r="S3460" i="8"/>
  <c r="S3464" i="8"/>
  <c r="S3468" i="8"/>
  <c r="S3461" i="8"/>
  <c r="S3465" i="8"/>
  <c r="S3469" i="8"/>
  <c r="S3466" i="8"/>
  <c r="S3458" i="8"/>
  <c r="S3462" i="8"/>
  <c r="S3447" i="8"/>
  <c r="S3451" i="8"/>
  <c r="S3455" i="8"/>
  <c r="S3448" i="8"/>
  <c r="S3452" i="8"/>
  <c r="S3456" i="8"/>
  <c r="S3449" i="8"/>
  <c r="S3453" i="8"/>
  <c r="S3457" i="8"/>
  <c r="S3450" i="8"/>
  <c r="S3454" i="8"/>
  <c r="S3446" i="8"/>
  <c r="S3437" i="8"/>
  <c r="S3441" i="8"/>
  <c r="S3445" i="8"/>
  <c r="S3434" i="8"/>
  <c r="S3438" i="8"/>
  <c r="S3442" i="8"/>
  <c r="S3435" i="8"/>
  <c r="S3439" i="8"/>
  <c r="S3443" i="8"/>
  <c r="S3436" i="8"/>
  <c r="S3440" i="8"/>
  <c r="S3444" i="8"/>
  <c r="S3425" i="8"/>
  <c r="S3429" i="8"/>
  <c r="S3433" i="8"/>
  <c r="S3422" i="8"/>
  <c r="S3426" i="8"/>
  <c r="S3430" i="8"/>
  <c r="S3423" i="8"/>
  <c r="S3427" i="8"/>
  <c r="S3431" i="8"/>
  <c r="S3424" i="8"/>
  <c r="S3428" i="8"/>
  <c r="S3432" i="8"/>
  <c r="S3413" i="8"/>
  <c r="S3417" i="8"/>
  <c r="S3421" i="8"/>
  <c r="S3410" i="8"/>
  <c r="S3414" i="8"/>
  <c r="S3418" i="8"/>
  <c r="S3411" i="8"/>
  <c r="S3415" i="8"/>
  <c r="S3419" i="8"/>
  <c r="S3412" i="8"/>
  <c r="S3416" i="8"/>
  <c r="S3420" i="8"/>
  <c r="S3401" i="8"/>
  <c r="S3405" i="8"/>
  <c r="S3409" i="8"/>
  <c r="S3398" i="8"/>
  <c r="S3402" i="8"/>
  <c r="S3406" i="8"/>
  <c r="S3399" i="8"/>
  <c r="S3403" i="8"/>
  <c r="S3407" i="8"/>
  <c r="S3400" i="8"/>
  <c r="S3404" i="8"/>
  <c r="S3408" i="8"/>
  <c r="S3389" i="8"/>
  <c r="S3393" i="8"/>
  <c r="S3397" i="8"/>
  <c r="S3386" i="8"/>
  <c r="S3390" i="8"/>
  <c r="S3394" i="8"/>
  <c r="S3387" i="8"/>
  <c r="S3391" i="8"/>
  <c r="S3395" i="8"/>
  <c r="S3388" i="8"/>
  <c r="S3392" i="8"/>
  <c r="S3396" i="8"/>
  <c r="S3377" i="8"/>
  <c r="S3381" i="8"/>
  <c r="S3385" i="8"/>
  <c r="S3374" i="8"/>
  <c r="S3378" i="8"/>
  <c r="S3382" i="8"/>
  <c r="S3375" i="8"/>
  <c r="S3379" i="8"/>
  <c r="S3383" i="8"/>
  <c r="S3376" i="8"/>
  <c r="S3380" i="8"/>
  <c r="S3384" i="8"/>
  <c r="S3365" i="8"/>
  <c r="S3369" i="8"/>
  <c r="S3373" i="8"/>
  <c r="S3362" i="8"/>
  <c r="S3366" i="8"/>
  <c r="S3370" i="8"/>
  <c r="S3363" i="8"/>
  <c r="S3367" i="8"/>
  <c r="S3371" i="8"/>
  <c r="S3364" i="8"/>
  <c r="S3368" i="8"/>
  <c r="S3372" i="8"/>
  <c r="S3353" i="8"/>
  <c r="S3357" i="8"/>
  <c r="S3361" i="8"/>
  <c r="S3350" i="8"/>
  <c r="S3354" i="8"/>
  <c r="S3358" i="8"/>
  <c r="S3351" i="8"/>
  <c r="S3355" i="8"/>
  <c r="S3359" i="8"/>
  <c r="S3352" i="8"/>
  <c r="S3356" i="8"/>
  <c r="S3360" i="8"/>
  <c r="S3341" i="8"/>
  <c r="S3345" i="8"/>
  <c r="S3349" i="8"/>
  <c r="S3338" i="8"/>
  <c r="S3342" i="8"/>
  <c r="S3346" i="8"/>
  <c r="S3339" i="8"/>
  <c r="S3343" i="8"/>
  <c r="S3347" i="8"/>
  <c r="S3340" i="8"/>
  <c r="S3344" i="8"/>
  <c r="S3348" i="8"/>
  <c r="S3327" i="8"/>
  <c r="S3331" i="8"/>
  <c r="S3335" i="8"/>
  <c r="S3328" i="8"/>
  <c r="S3332" i="8"/>
  <c r="S3336" i="8"/>
  <c r="S3329" i="8"/>
  <c r="S3337" i="8"/>
  <c r="S3330" i="8"/>
  <c r="S3333" i="8"/>
  <c r="S3334" i="8"/>
  <c r="S3326" i="8"/>
  <c r="S3315" i="8"/>
  <c r="S3319" i="8"/>
  <c r="S3323" i="8"/>
  <c r="S3316" i="8"/>
  <c r="S3320" i="8"/>
  <c r="S3324" i="8"/>
  <c r="S3317" i="8"/>
  <c r="S3325" i="8"/>
  <c r="S3318" i="8"/>
  <c r="S3314" i="8"/>
  <c r="S3321" i="8"/>
  <c r="S3322" i="8"/>
  <c r="S3303" i="8"/>
  <c r="S3307" i="8"/>
  <c r="S3311" i="8"/>
  <c r="S3304" i="8"/>
  <c r="S3308" i="8"/>
  <c r="S3312" i="8"/>
  <c r="S3309" i="8"/>
  <c r="S3302" i="8"/>
  <c r="S3310" i="8"/>
  <c r="S3305" i="8"/>
  <c r="S3306" i="8"/>
  <c r="S3313" i="8"/>
  <c r="S3291" i="8"/>
  <c r="S3295" i="8"/>
  <c r="S3299" i="8"/>
  <c r="S3292" i="8"/>
  <c r="S3296" i="8"/>
  <c r="S3300" i="8"/>
  <c r="S3293" i="8"/>
  <c r="S3301" i="8"/>
  <c r="S3294" i="8"/>
  <c r="S3290" i="8"/>
  <c r="S3297" i="8"/>
  <c r="S3298" i="8"/>
  <c r="S3279" i="8"/>
  <c r="S3283" i="8"/>
  <c r="S3287" i="8"/>
  <c r="S3280" i="8"/>
  <c r="S3284" i="8"/>
  <c r="S3288" i="8"/>
  <c r="S3285" i="8"/>
  <c r="S3278" i="8"/>
  <c r="S3286" i="8"/>
  <c r="S3281" i="8"/>
  <c r="S3282" i="8"/>
  <c r="S3289" i="8"/>
  <c r="S3267" i="8"/>
  <c r="S3271" i="8"/>
  <c r="S3275" i="8"/>
  <c r="S3268" i="8"/>
  <c r="S3272" i="8"/>
  <c r="S3276" i="8"/>
  <c r="S3269" i="8"/>
  <c r="S3277" i="8"/>
  <c r="S3270" i="8"/>
  <c r="S3266" i="8"/>
  <c r="S3273" i="8"/>
  <c r="S3274" i="8"/>
  <c r="S3255" i="8"/>
  <c r="S3259" i="8"/>
  <c r="S3263" i="8"/>
  <c r="S3256" i="8"/>
  <c r="S3260" i="8"/>
  <c r="S3264" i="8"/>
  <c r="S3261" i="8"/>
  <c r="S3254" i="8"/>
  <c r="S3262" i="8"/>
  <c r="S3257" i="8"/>
  <c r="S3258" i="8"/>
  <c r="S3265" i="8"/>
  <c r="S3243" i="8"/>
  <c r="S3247" i="8"/>
  <c r="S3251" i="8"/>
  <c r="S3244" i="8"/>
  <c r="S3248" i="8"/>
  <c r="S3252" i="8"/>
  <c r="S3245" i="8"/>
  <c r="S3253" i="8"/>
  <c r="S3246" i="8"/>
  <c r="S3242" i="8"/>
  <c r="S3249" i="8"/>
  <c r="S3250" i="8"/>
  <c r="S3231" i="8"/>
  <c r="S3235" i="8"/>
  <c r="S3239" i="8"/>
  <c r="S3232" i="8"/>
  <c r="S3236" i="8"/>
  <c r="S3240" i="8"/>
  <c r="S3237" i="8"/>
  <c r="S3230" i="8"/>
  <c r="S3238" i="8"/>
  <c r="S3233" i="8"/>
  <c r="S3234" i="8"/>
  <c r="S3241" i="8"/>
  <c r="S3219" i="8"/>
  <c r="S3223" i="8"/>
  <c r="S3227" i="8"/>
  <c r="S3220" i="8"/>
  <c r="S3224" i="8"/>
  <c r="S3228" i="8"/>
  <c r="S3221" i="8"/>
  <c r="S3229" i="8"/>
  <c r="S3222" i="8"/>
  <c r="S3218" i="8"/>
  <c r="S3225" i="8"/>
  <c r="S3226" i="8"/>
  <c r="S3207" i="8"/>
  <c r="S3211" i="8"/>
  <c r="S3215" i="8"/>
  <c r="S3208" i="8"/>
  <c r="S3212" i="8"/>
  <c r="S3216" i="8"/>
  <c r="S3213" i="8"/>
  <c r="S3206" i="8"/>
  <c r="S3214" i="8"/>
  <c r="S3209" i="8"/>
  <c r="S3210" i="8"/>
  <c r="S3217" i="8"/>
  <c r="S3197" i="8"/>
  <c r="S3201" i="8"/>
  <c r="S3205" i="8"/>
  <c r="S3194" i="8"/>
  <c r="S3198" i="8"/>
  <c r="S3202" i="8"/>
  <c r="S3199" i="8"/>
  <c r="S3200" i="8"/>
  <c r="S3203" i="8"/>
  <c r="S3204" i="8"/>
  <c r="S3195" i="8"/>
  <c r="S3196" i="8"/>
  <c r="S3185" i="8"/>
  <c r="S3189" i="8"/>
  <c r="S3193" i="8"/>
  <c r="S3182" i="8"/>
  <c r="S3186" i="8"/>
  <c r="S3190" i="8"/>
  <c r="S3183" i="8"/>
  <c r="S3191" i="8"/>
  <c r="S3184" i="8"/>
  <c r="S3192" i="8"/>
  <c r="S3187" i="8"/>
  <c r="S3188" i="8"/>
  <c r="S3173" i="8"/>
  <c r="S3177" i="8"/>
  <c r="S3181" i="8"/>
  <c r="S3170" i="8"/>
  <c r="S3174" i="8"/>
  <c r="S3178" i="8"/>
  <c r="S3175" i="8"/>
  <c r="S3176" i="8"/>
  <c r="S3179" i="8"/>
  <c r="S3180" i="8"/>
  <c r="S3171" i="8"/>
  <c r="S3172" i="8"/>
  <c r="S3161" i="8"/>
  <c r="S3165" i="8"/>
  <c r="S3169" i="8"/>
  <c r="S3158" i="8"/>
  <c r="S3162" i="8"/>
  <c r="S3166" i="8"/>
  <c r="S3159" i="8"/>
  <c r="S3167" i="8"/>
  <c r="S3160" i="8"/>
  <c r="S3168" i="8"/>
  <c r="S3163" i="8"/>
  <c r="S3164" i="8"/>
  <c r="S3149" i="8"/>
  <c r="S3153" i="8"/>
  <c r="S3157" i="8"/>
  <c r="S3146" i="8"/>
  <c r="S3150" i="8"/>
  <c r="S3154" i="8"/>
  <c r="S3151" i="8"/>
  <c r="S3152" i="8"/>
  <c r="S3155" i="8"/>
  <c r="S3156" i="8"/>
  <c r="S3147" i="8"/>
  <c r="S3148" i="8"/>
  <c r="S3137" i="8"/>
  <c r="S3141" i="8"/>
  <c r="S3145" i="8"/>
  <c r="S3134" i="8"/>
  <c r="S3138" i="8"/>
  <c r="S3142" i="8"/>
  <c r="S3135" i="8"/>
  <c r="S3143" i="8"/>
  <c r="S3136" i="8"/>
  <c r="S3144" i="8"/>
  <c r="S3139" i="8"/>
  <c r="S3140" i="8"/>
  <c r="S3125" i="8"/>
  <c r="S3129" i="8"/>
  <c r="S3133" i="8"/>
  <c r="S3122" i="8"/>
  <c r="S3126" i="8"/>
  <c r="S3127" i="8"/>
  <c r="S3132" i="8"/>
  <c r="S3128" i="8"/>
  <c r="S3130" i="8"/>
  <c r="S3131" i="8"/>
  <c r="S3123" i="8"/>
  <c r="S3124" i="8"/>
  <c r="S3113" i="8"/>
  <c r="S3117" i="8"/>
  <c r="S3121" i="8"/>
  <c r="S3114" i="8"/>
  <c r="S3119" i="8"/>
  <c r="S3110" i="8"/>
  <c r="S3115" i="8"/>
  <c r="S3120" i="8"/>
  <c r="S3116" i="8"/>
  <c r="S3118" i="8"/>
  <c r="S3111" i="8"/>
  <c r="S3112" i="8"/>
  <c r="S3101" i="8"/>
  <c r="S3105" i="8"/>
  <c r="S3109" i="8"/>
  <c r="S3098" i="8"/>
  <c r="S3103" i="8"/>
  <c r="S3108" i="8"/>
  <c r="S3099" i="8"/>
  <c r="S3104" i="8"/>
  <c r="S3100" i="8"/>
  <c r="S3102" i="8"/>
  <c r="S3106" i="8"/>
  <c r="S3107" i="8"/>
  <c r="S3089" i="8"/>
  <c r="S3093" i="8"/>
  <c r="S3097" i="8"/>
  <c r="S3090" i="8"/>
  <c r="S3095" i="8"/>
  <c r="S3086" i="8"/>
  <c r="S3091" i="8"/>
  <c r="S3096" i="8"/>
  <c r="S3087" i="8"/>
  <c r="S3088" i="8"/>
  <c r="S3092" i="8"/>
  <c r="S3094" i="8"/>
  <c r="S3077" i="8"/>
  <c r="S3081" i="8"/>
  <c r="S3085" i="8"/>
  <c r="S3074" i="8"/>
  <c r="S3079" i="8"/>
  <c r="S3084" i="8"/>
  <c r="S3075" i="8"/>
  <c r="S3080" i="8"/>
  <c r="S3082" i="8"/>
  <c r="S3083" i="8"/>
  <c r="S3076" i="8"/>
  <c r="S3078" i="8"/>
  <c r="S3065" i="8"/>
  <c r="S3069" i="8"/>
  <c r="S3073" i="8"/>
  <c r="S3066" i="8"/>
  <c r="S3071" i="8"/>
  <c r="S3062" i="8"/>
  <c r="S3067" i="8"/>
  <c r="S3072" i="8"/>
  <c r="S3068" i="8"/>
  <c r="S3070" i="8"/>
  <c r="S3063" i="8"/>
  <c r="S3064" i="8"/>
  <c r="S3053" i="8"/>
  <c r="S3057" i="8"/>
  <c r="S3061" i="8"/>
  <c r="S3050" i="8"/>
  <c r="S3055" i="8"/>
  <c r="S3060" i="8"/>
  <c r="S3051" i="8"/>
  <c r="S3056" i="8"/>
  <c r="S3052" i="8"/>
  <c r="S3054" i="8"/>
  <c r="S3058" i="8"/>
  <c r="S3059" i="8"/>
  <c r="S3041" i="8"/>
  <c r="S3045" i="8"/>
  <c r="S3049" i="8"/>
  <c r="S3042" i="8"/>
  <c r="S3047" i="8"/>
  <c r="S3038" i="8"/>
  <c r="S3043" i="8"/>
  <c r="S3048" i="8"/>
  <c r="S3039" i="8"/>
  <c r="S3040" i="8"/>
  <c r="S3044" i="8"/>
  <c r="S3046" i="8"/>
  <c r="S3029" i="8"/>
  <c r="S3033" i="8"/>
  <c r="S3037" i="8"/>
  <c r="S3026" i="8"/>
  <c r="S3030" i="8"/>
  <c r="S3034" i="8"/>
  <c r="S3027" i="8"/>
  <c r="S3035" i="8"/>
  <c r="S3028" i="8"/>
  <c r="S3036" i="8"/>
  <c r="S3031" i="8"/>
  <c r="S3032" i="8"/>
  <c r="S3017" i="8"/>
  <c r="S3021" i="8"/>
  <c r="S3025" i="8"/>
  <c r="S3014" i="8"/>
  <c r="S3018" i="8"/>
  <c r="S3022" i="8"/>
  <c r="S3019" i="8"/>
  <c r="S3020" i="8"/>
  <c r="S3015" i="8"/>
  <c r="S3016" i="8"/>
  <c r="S3023" i="8"/>
  <c r="S3024" i="8"/>
  <c r="S3005" i="8"/>
  <c r="S3009" i="8"/>
  <c r="S3013" i="8"/>
  <c r="S3002" i="8"/>
  <c r="S3006" i="8"/>
  <c r="S3010" i="8"/>
  <c r="S3003" i="8"/>
  <c r="S3011" i="8"/>
  <c r="S3004" i="8"/>
  <c r="S3012" i="8"/>
  <c r="S3007" i="8"/>
  <c r="S3008" i="8"/>
  <c r="S2993" i="8"/>
  <c r="S2997" i="8"/>
  <c r="S3001" i="8"/>
  <c r="S2990" i="8"/>
  <c r="S2994" i="8"/>
  <c r="S2998" i="8"/>
  <c r="S2995" i="8"/>
  <c r="S2996" i="8"/>
  <c r="S2991" i="8"/>
  <c r="S2992" i="8"/>
  <c r="S2999" i="8"/>
  <c r="S3000" i="8"/>
  <c r="S2981" i="8"/>
  <c r="S2985" i="8"/>
  <c r="S2989" i="8"/>
  <c r="S2978" i="8"/>
  <c r="S2982" i="8"/>
  <c r="S2986" i="8"/>
  <c r="S2979" i="8"/>
  <c r="S2987" i="8"/>
  <c r="S2980" i="8"/>
  <c r="S2988" i="8"/>
  <c r="S2983" i="8"/>
  <c r="S2984" i="8"/>
  <c r="S2969" i="8"/>
  <c r="S2973" i="8"/>
  <c r="S2977" i="8"/>
  <c r="S2966" i="8"/>
  <c r="S2970" i="8"/>
  <c r="S2974" i="8"/>
  <c r="S2971" i="8"/>
  <c r="S2972" i="8"/>
  <c r="S2967" i="8"/>
  <c r="S2968" i="8"/>
  <c r="S2975" i="8"/>
  <c r="S2976" i="8"/>
  <c r="S2957" i="8"/>
  <c r="S2961" i="8"/>
  <c r="S2965" i="8"/>
  <c r="S2954" i="8"/>
  <c r="S2958" i="8"/>
  <c r="S2962" i="8"/>
  <c r="S2955" i="8"/>
  <c r="S2963" i="8"/>
  <c r="S2956" i="8"/>
  <c r="S2964" i="8"/>
  <c r="S2959" i="8"/>
  <c r="S2960" i="8"/>
  <c r="S2945" i="8"/>
  <c r="S2949" i="8"/>
  <c r="S2953" i="8"/>
  <c r="S2942" i="8"/>
  <c r="S2946" i="8"/>
  <c r="S2950" i="8"/>
  <c r="S2947" i="8"/>
  <c r="S2948" i="8"/>
  <c r="S2943" i="8"/>
  <c r="S2944" i="8"/>
  <c r="S2951" i="8"/>
  <c r="S2952" i="8"/>
  <c r="S2933" i="8"/>
  <c r="S2937" i="8"/>
  <c r="S2941" i="8"/>
  <c r="S2930" i="8"/>
  <c r="S2934" i="8"/>
  <c r="S2938" i="8"/>
  <c r="S2931" i="8"/>
  <c r="S2939" i="8"/>
  <c r="S2932" i="8"/>
  <c r="S2940" i="8"/>
  <c r="S2935" i="8"/>
  <c r="S2936" i="8"/>
  <c r="S2921" i="8"/>
  <c r="S2925" i="8"/>
  <c r="S2929" i="8"/>
  <c r="S2918" i="8"/>
  <c r="S2922" i="8"/>
  <c r="S2926" i="8"/>
  <c r="S2923" i="8"/>
  <c r="S2924" i="8"/>
  <c r="S2919" i="8"/>
  <c r="S2920" i="8"/>
  <c r="S2927" i="8"/>
  <c r="S2928" i="8"/>
  <c r="S2909" i="8"/>
  <c r="S2913" i="8"/>
  <c r="S2917" i="8"/>
  <c r="S2906" i="8"/>
  <c r="S2910" i="8"/>
  <c r="S2914" i="8"/>
  <c r="S2907" i="8"/>
  <c r="S2915" i="8"/>
  <c r="S2908" i="8"/>
  <c r="S2916" i="8"/>
  <c r="S2911" i="8"/>
  <c r="S2912" i="8"/>
  <c r="S2897" i="8"/>
  <c r="S2901" i="8"/>
  <c r="S2905" i="8"/>
  <c r="S2894" i="8"/>
  <c r="S2898" i="8"/>
  <c r="S2902" i="8"/>
  <c r="S2899" i="8"/>
  <c r="S2900" i="8"/>
  <c r="S2895" i="8"/>
  <c r="S2896" i="8"/>
  <c r="S2903" i="8"/>
  <c r="S2904" i="8"/>
  <c r="S2885" i="8"/>
  <c r="S2889" i="8"/>
  <c r="S2893" i="8"/>
  <c r="S2882" i="8"/>
  <c r="S2886" i="8"/>
  <c r="S2890" i="8"/>
  <c r="S2883" i="8"/>
  <c r="S2891" i="8"/>
  <c r="S2884" i="8"/>
  <c r="S2892" i="8"/>
  <c r="S2887" i="8"/>
  <c r="S2888" i="8"/>
  <c r="S2873" i="8"/>
  <c r="S2877" i="8"/>
  <c r="S2881" i="8"/>
  <c r="S2870" i="8"/>
  <c r="S2874" i="8"/>
  <c r="S2878" i="8"/>
  <c r="S2875" i="8"/>
  <c r="S2876" i="8"/>
  <c r="S2871" i="8"/>
  <c r="S2872" i="8"/>
  <c r="S2879" i="8"/>
  <c r="S2880" i="8"/>
  <c r="S2861" i="8"/>
  <c r="S2865" i="8"/>
  <c r="S2869" i="8"/>
  <c r="S2858" i="8"/>
  <c r="S2862" i="8"/>
  <c r="S2866" i="8"/>
  <c r="S2859" i="8"/>
  <c r="S2867" i="8"/>
  <c r="S2860" i="8"/>
  <c r="S2868" i="8"/>
  <c r="S2863" i="8"/>
  <c r="S2864" i="8"/>
  <c r="S2849" i="8"/>
  <c r="S2853" i="8"/>
  <c r="S2857" i="8"/>
  <c r="S2846" i="8"/>
  <c r="S2850" i="8"/>
  <c r="S2854" i="8"/>
  <c r="S2851" i="8"/>
  <c r="S2852" i="8"/>
  <c r="S2847" i="8"/>
  <c r="S2848" i="8"/>
  <c r="S2855" i="8"/>
  <c r="S2856" i="8"/>
  <c r="S2837" i="8"/>
  <c r="S2841" i="8"/>
  <c r="S2845" i="8"/>
  <c r="S2834" i="8"/>
  <c r="S2838" i="8"/>
  <c r="S2842" i="8"/>
  <c r="S2839" i="8"/>
  <c r="S2840" i="8"/>
  <c r="S2843" i="8"/>
  <c r="S2844" i="8"/>
  <c r="S2835" i="8"/>
  <c r="S2836" i="8"/>
  <c r="S2825" i="8"/>
  <c r="S2829" i="8"/>
  <c r="S2833" i="8"/>
  <c r="S2822" i="8"/>
  <c r="S2826" i="8"/>
  <c r="S2830" i="8"/>
  <c r="S2823" i="8"/>
  <c r="S2831" i="8"/>
  <c r="S2824" i="8"/>
  <c r="S2832" i="8"/>
  <c r="S2827" i="8"/>
  <c r="S2828" i="8"/>
  <c r="S2813" i="8"/>
  <c r="S2817" i="8"/>
  <c r="S2821" i="8"/>
  <c r="S2810" i="8"/>
  <c r="S2814" i="8"/>
  <c r="S2818" i="8"/>
  <c r="S2815" i="8"/>
  <c r="S2816" i="8"/>
  <c r="S2819" i="8"/>
  <c r="S2820" i="8"/>
  <c r="S2811" i="8"/>
  <c r="S2812" i="8"/>
  <c r="S2801" i="8"/>
  <c r="S2805" i="8"/>
  <c r="S2809" i="8"/>
  <c r="S2798" i="8"/>
  <c r="S2802" i="8"/>
  <c r="S2806" i="8"/>
  <c r="S2799" i="8"/>
  <c r="S2807" i="8"/>
  <c r="S2800" i="8"/>
  <c r="S2808" i="8"/>
  <c r="S2803" i="8"/>
  <c r="S2804" i="8"/>
  <c r="S2789" i="8"/>
  <c r="S2793" i="8"/>
  <c r="S2797" i="8"/>
  <c r="S2786" i="8"/>
  <c r="S2790" i="8"/>
  <c r="S2794" i="8"/>
  <c r="S2791" i="8"/>
  <c r="S2792" i="8"/>
  <c r="S2795" i="8"/>
  <c r="S2796" i="8"/>
  <c r="S2787" i="8"/>
  <c r="S2788" i="8"/>
  <c r="S2777" i="8"/>
  <c r="S2781" i="8"/>
  <c r="S2785" i="8"/>
  <c r="S2774" i="8"/>
  <c r="S2778" i="8"/>
  <c r="S2782" i="8"/>
  <c r="S2775" i="8"/>
  <c r="S2783" i="8"/>
  <c r="S2776" i="8"/>
  <c r="S2784" i="8"/>
  <c r="S2779" i="8"/>
  <c r="S2780" i="8"/>
  <c r="S2765" i="8"/>
  <c r="S2769" i="8"/>
  <c r="S2773" i="8"/>
  <c r="S2762" i="8"/>
  <c r="S2766" i="8"/>
  <c r="S2770" i="8"/>
  <c r="S2767" i="8"/>
  <c r="S2768" i="8"/>
  <c r="S2771" i="8"/>
  <c r="S2772" i="8"/>
  <c r="S2763" i="8"/>
  <c r="S2764" i="8"/>
  <c r="S2753" i="8"/>
  <c r="S2757" i="8"/>
  <c r="S2761" i="8"/>
  <c r="S2750" i="8"/>
  <c r="S2754" i="8"/>
  <c r="S2758" i="8"/>
  <c r="S2751" i="8"/>
  <c r="S2759" i="8"/>
  <c r="S2752" i="8"/>
  <c r="S2760" i="8"/>
  <c r="S2755" i="8"/>
  <c r="S2756" i="8"/>
  <c r="S2741" i="8"/>
  <c r="S2745" i="8"/>
  <c r="S2749" i="8"/>
  <c r="S2738" i="8"/>
  <c r="S2742" i="8"/>
  <c r="S2746" i="8"/>
  <c r="S2743" i="8"/>
  <c r="S2744" i="8"/>
  <c r="S2747" i="8"/>
  <c r="S2748" i="8"/>
  <c r="S2739" i="8"/>
  <c r="S2740" i="8"/>
  <c r="S2729" i="8"/>
  <c r="S2733" i="8"/>
  <c r="S2737" i="8"/>
  <c r="S2726" i="8"/>
  <c r="S2730" i="8"/>
  <c r="S2734" i="8"/>
  <c r="S2727" i="8"/>
  <c r="S2735" i="8"/>
  <c r="S2728" i="8"/>
  <c r="S2736" i="8"/>
  <c r="S2731" i="8"/>
  <c r="S2732" i="8"/>
  <c r="S2717" i="8"/>
  <c r="S2721" i="8"/>
  <c r="S2725" i="8"/>
  <c r="S2714" i="8"/>
  <c r="S2718" i="8"/>
  <c r="S2722" i="8"/>
  <c r="S2719" i="8"/>
  <c r="S2720" i="8"/>
  <c r="S2723" i="8"/>
  <c r="S2724" i="8"/>
  <c r="S2715" i="8"/>
  <c r="S2716" i="8"/>
  <c r="S2705" i="8"/>
  <c r="S2709" i="8"/>
  <c r="S2713" i="8"/>
  <c r="S2702" i="8"/>
  <c r="S2706" i="8"/>
  <c r="S2710" i="8"/>
  <c r="S2703" i="8"/>
  <c r="S2711" i="8"/>
  <c r="S2704" i="8"/>
  <c r="S2712" i="8"/>
  <c r="S2707" i="8"/>
  <c r="S2708" i="8"/>
  <c r="S2693" i="8"/>
  <c r="S2697" i="8"/>
  <c r="S2701" i="8"/>
  <c r="S2690" i="8"/>
  <c r="S2694" i="8"/>
  <c r="S2698" i="8"/>
  <c r="S2695" i="8"/>
  <c r="S2696" i="8"/>
  <c r="S2699" i="8"/>
  <c r="S2700" i="8"/>
  <c r="S2691" i="8"/>
  <c r="S2692" i="8"/>
  <c r="S2681" i="8"/>
  <c r="S2685" i="8"/>
  <c r="S2689" i="8"/>
  <c r="S2678" i="8"/>
  <c r="S2682" i="8"/>
  <c r="S2686" i="8"/>
  <c r="S2679" i="8"/>
  <c r="S2687" i="8"/>
  <c r="S2680" i="8"/>
  <c r="S2688" i="8"/>
  <c r="S2683" i="8"/>
  <c r="S2684" i="8"/>
  <c r="S2666" i="8"/>
  <c r="S2670" i="8"/>
  <c r="S2674" i="8"/>
  <c r="S2667" i="8"/>
  <c r="S2671" i="8"/>
  <c r="S2675" i="8"/>
  <c r="S2672" i="8"/>
  <c r="S2673" i="8"/>
  <c r="S2668" i="8"/>
  <c r="S2676" i="8"/>
  <c r="S2677" i="8"/>
  <c r="S2669" i="8"/>
  <c r="S2654" i="8"/>
  <c r="S2658" i="8"/>
  <c r="S2662" i="8"/>
  <c r="S2655" i="8"/>
  <c r="S2659" i="8"/>
  <c r="S2663" i="8"/>
  <c r="S2656" i="8"/>
  <c r="S2664" i="8"/>
  <c r="S2657" i="8"/>
  <c r="S2665" i="8"/>
  <c r="S2660" i="8"/>
  <c r="S2661" i="8"/>
  <c r="S2642" i="8"/>
  <c r="S2646" i="8"/>
  <c r="S2650" i="8"/>
  <c r="S2643" i="8"/>
  <c r="S2647" i="8"/>
  <c r="S2651" i="8"/>
  <c r="S2648" i="8"/>
  <c r="S2649" i="8"/>
  <c r="S2644" i="8"/>
  <c r="S2652" i="8"/>
  <c r="S2645" i="8"/>
  <c r="S2653" i="8"/>
  <c r="S2630" i="8"/>
  <c r="S2634" i="8"/>
  <c r="S2638" i="8"/>
  <c r="S2631" i="8"/>
  <c r="S2635" i="8"/>
  <c r="S2639" i="8"/>
  <c r="S2632" i="8"/>
  <c r="S2640" i="8"/>
  <c r="S2633" i="8"/>
  <c r="S2641" i="8"/>
  <c r="S2636" i="8"/>
  <c r="S2637" i="8"/>
  <c r="S2618" i="8"/>
  <c r="S2622" i="8"/>
  <c r="S2626" i="8"/>
  <c r="S2619" i="8"/>
  <c r="S2623" i="8"/>
  <c r="S2627" i="8"/>
  <c r="S2624" i="8"/>
  <c r="S2625" i="8"/>
  <c r="S2620" i="8"/>
  <c r="S2628" i="8"/>
  <c r="S2621" i="8"/>
  <c r="S2629" i="8"/>
  <c r="S2606" i="8"/>
  <c r="S2610" i="8"/>
  <c r="S2614" i="8"/>
  <c r="S2607" i="8"/>
  <c r="S2611" i="8"/>
  <c r="S2615" i="8"/>
  <c r="S2608" i="8"/>
  <c r="S2616" i="8"/>
  <c r="S2609" i="8"/>
  <c r="S2617" i="8"/>
  <c r="S2612" i="8"/>
  <c r="S2613" i="8"/>
  <c r="S2594" i="8"/>
  <c r="S2598" i="8"/>
  <c r="S2602" i="8"/>
  <c r="S2595" i="8"/>
  <c r="S2599" i="8"/>
  <c r="S2603" i="8"/>
  <c r="S2600" i="8"/>
  <c r="S2601" i="8"/>
  <c r="S2596" i="8"/>
  <c r="S2604" i="8"/>
  <c r="S2597" i="8"/>
  <c r="S2605" i="8"/>
  <c r="S2582" i="8"/>
  <c r="S2586" i="8"/>
  <c r="S2590" i="8"/>
  <c r="S2583" i="8"/>
  <c r="S2587" i="8"/>
  <c r="S2591" i="8"/>
  <c r="S2584" i="8"/>
  <c r="S2592" i="8"/>
  <c r="S2585" i="8"/>
  <c r="S2593" i="8"/>
  <c r="S2588" i="8"/>
  <c r="S2589" i="8"/>
  <c r="S2570" i="8"/>
  <c r="S2574" i="8"/>
  <c r="S2578" i="8"/>
  <c r="S2571" i="8"/>
  <c r="S2575" i="8"/>
  <c r="S2579" i="8"/>
  <c r="S2576" i="8"/>
  <c r="S2577" i="8"/>
  <c r="S2572" i="8"/>
  <c r="S2580" i="8"/>
  <c r="S2573" i="8"/>
  <c r="S2581" i="8"/>
  <c r="S2558" i="8"/>
  <c r="S2562" i="8"/>
  <c r="S2566" i="8"/>
  <c r="S2559" i="8"/>
  <c r="S2563" i="8"/>
  <c r="S2567" i="8"/>
  <c r="S2560" i="8"/>
  <c r="S2568" i="8"/>
  <c r="S2561" i="8"/>
  <c r="S2569" i="8"/>
  <c r="S2564" i="8"/>
  <c r="S2565" i="8"/>
  <c r="S2546" i="8"/>
  <c r="S2550" i="8"/>
  <c r="S2554" i="8"/>
  <c r="S2547" i="8"/>
  <c r="S2551" i="8"/>
  <c r="S2555" i="8"/>
  <c r="S2552" i="8"/>
  <c r="S2553" i="8"/>
  <c r="S2548" i="8"/>
  <c r="S2556" i="8"/>
  <c r="S2549" i="8"/>
  <c r="S2557" i="8"/>
  <c r="S2534" i="8"/>
  <c r="S2538" i="8"/>
  <c r="S2542" i="8"/>
  <c r="S2535" i="8"/>
  <c r="S2539" i="8"/>
  <c r="S2543" i="8"/>
  <c r="S2536" i="8"/>
  <c r="S2544" i="8"/>
  <c r="S2537" i="8"/>
  <c r="S2545" i="8"/>
  <c r="S2540" i="8"/>
  <c r="S2541" i="8"/>
  <c r="S2522" i="8"/>
  <c r="S2526" i="8"/>
  <c r="S2530" i="8"/>
  <c r="S2523" i="8"/>
  <c r="S2527" i="8"/>
  <c r="S2531" i="8"/>
  <c r="S2528" i="8"/>
  <c r="S2529" i="8"/>
  <c r="S2524" i="8"/>
  <c r="S2532" i="8"/>
  <c r="S2533" i="8"/>
  <c r="S2525" i="8"/>
  <c r="S2510" i="8"/>
  <c r="S2514" i="8"/>
  <c r="S2518" i="8"/>
  <c r="S2511" i="8"/>
  <c r="S2515" i="8"/>
  <c r="S2519" i="8"/>
  <c r="S2512" i="8"/>
  <c r="S2520" i="8"/>
  <c r="S2513" i="8"/>
  <c r="S2521" i="8"/>
  <c r="S2516" i="8"/>
  <c r="S2517" i="8"/>
  <c r="S2498" i="8"/>
  <c r="S2502" i="8"/>
  <c r="S2506" i="8"/>
  <c r="S2499" i="8"/>
  <c r="S2503" i="8"/>
  <c r="S2507" i="8"/>
  <c r="S2504" i="8"/>
  <c r="S2505" i="8"/>
  <c r="S2500" i="8"/>
  <c r="S2508" i="8"/>
  <c r="S2501" i="8"/>
  <c r="S2509" i="8"/>
  <c r="S2486" i="8"/>
  <c r="S2490" i="8"/>
  <c r="S2494" i="8"/>
  <c r="S2487" i="8"/>
  <c r="S2491" i="8"/>
  <c r="S2495" i="8"/>
  <c r="S2488" i="8"/>
  <c r="S2496" i="8"/>
  <c r="S2489" i="8"/>
  <c r="S2497" i="8"/>
  <c r="S2492" i="8"/>
  <c r="S2493" i="8"/>
  <c r="S2474" i="8"/>
  <c r="S2478" i="8"/>
  <c r="S2482" i="8"/>
  <c r="S2475" i="8"/>
  <c r="S2479" i="8"/>
  <c r="S2483" i="8"/>
  <c r="S2480" i="8"/>
  <c r="S2481" i="8"/>
  <c r="S2476" i="8"/>
  <c r="S2484" i="8"/>
  <c r="S2485" i="8"/>
  <c r="S2477" i="8"/>
  <c r="S2462" i="8"/>
  <c r="S2466" i="8"/>
  <c r="S2470" i="8"/>
  <c r="S2463" i="8"/>
  <c r="S2467" i="8"/>
  <c r="S2471" i="8"/>
  <c r="S2464" i="8"/>
  <c r="S2472" i="8"/>
  <c r="S2465" i="8"/>
  <c r="S2473" i="8"/>
  <c r="S2468" i="8"/>
  <c r="S2469" i="8"/>
  <c r="S2450" i="8"/>
  <c r="S2454" i="8"/>
  <c r="S2458" i="8"/>
  <c r="S2451" i="8"/>
  <c r="S2455" i="8"/>
  <c r="S2459" i="8"/>
  <c r="S2456" i="8"/>
  <c r="S2457" i="8"/>
  <c r="S2452" i="8"/>
  <c r="S2460" i="8"/>
  <c r="S2453" i="8"/>
  <c r="S2461" i="8"/>
  <c r="S2438" i="8"/>
  <c r="S2442" i="8"/>
  <c r="S2446" i="8"/>
  <c r="S2439" i="8"/>
  <c r="S2443" i="8"/>
  <c r="S2447" i="8"/>
  <c r="S2440" i="8"/>
  <c r="S2448" i="8"/>
  <c r="S2441" i="8"/>
  <c r="S2449" i="8"/>
  <c r="S2444" i="8"/>
  <c r="S2445" i="8"/>
  <c r="S2426" i="8"/>
  <c r="S2430" i="8"/>
  <c r="S2434" i="8"/>
  <c r="S2427" i="8"/>
  <c r="S2431" i="8"/>
  <c r="S2435" i="8"/>
  <c r="S2432" i="8"/>
  <c r="S2433" i="8"/>
  <c r="S2428" i="8"/>
  <c r="S2436" i="8"/>
  <c r="S2437" i="8"/>
  <c r="S2429" i="8"/>
  <c r="S2414" i="8"/>
  <c r="S2418" i="8"/>
  <c r="S2422" i="8"/>
  <c r="S2415" i="8"/>
  <c r="S2419" i="8"/>
  <c r="S2423" i="8"/>
  <c r="S2416" i="8"/>
  <c r="S2424" i="8"/>
  <c r="S2417" i="8"/>
  <c r="S2425" i="8"/>
  <c r="S2420" i="8"/>
  <c r="S2421" i="8"/>
  <c r="S2402" i="8"/>
  <c r="S2406" i="8"/>
  <c r="S2410" i="8"/>
  <c r="S2403" i="8"/>
  <c r="S2407" i="8"/>
  <c r="S2411" i="8"/>
  <c r="S2408" i="8"/>
  <c r="S2409" i="8"/>
  <c r="S2404" i="8"/>
  <c r="S2412" i="8"/>
  <c r="S2405" i="8"/>
  <c r="S2413" i="8"/>
  <c r="S2390" i="8"/>
  <c r="S2394" i="8"/>
  <c r="S2398" i="8"/>
  <c r="S2391" i="8"/>
  <c r="S2395" i="8"/>
  <c r="S2399" i="8"/>
  <c r="S2392" i="8"/>
  <c r="S2400" i="8"/>
  <c r="S2393" i="8"/>
  <c r="S2401" i="8"/>
  <c r="S2396" i="8"/>
  <c r="S2397" i="8"/>
  <c r="S2378" i="8"/>
  <c r="S2382" i="8"/>
  <c r="S2386" i="8"/>
  <c r="S2379" i="8"/>
  <c r="S2383" i="8"/>
  <c r="S2387" i="8"/>
  <c r="S2384" i="8"/>
  <c r="S2385" i="8"/>
  <c r="S2380" i="8"/>
  <c r="S2388" i="8"/>
  <c r="S2389" i="8"/>
  <c r="S2381" i="8"/>
  <c r="S2366" i="8"/>
  <c r="S2370" i="8"/>
  <c r="S2374" i="8"/>
  <c r="S2367" i="8"/>
  <c r="S2371" i="8"/>
  <c r="S2375" i="8"/>
  <c r="S2368" i="8"/>
  <c r="S2376" i="8"/>
  <c r="S2369" i="8"/>
  <c r="S2377" i="8"/>
  <c r="S2372" i="8"/>
  <c r="S2373" i="8"/>
  <c r="S2354" i="8"/>
  <c r="S2358" i="8"/>
  <c r="S2362" i="8"/>
  <c r="S2355" i="8"/>
  <c r="S2359" i="8"/>
  <c r="S2363" i="8"/>
  <c r="S2360" i="8"/>
  <c r="S2361" i="8"/>
  <c r="S2356" i="8"/>
  <c r="S2364" i="8"/>
  <c r="S2357" i="8"/>
  <c r="S2365" i="8"/>
  <c r="S2342" i="8"/>
  <c r="S2346" i="8"/>
  <c r="S2350" i="8"/>
  <c r="S2343" i="8"/>
  <c r="S2347" i="8"/>
  <c r="S2351" i="8"/>
  <c r="S2344" i="8"/>
  <c r="S2352" i="8"/>
  <c r="S2345" i="8"/>
  <c r="S2353" i="8"/>
  <c r="S2348" i="8"/>
  <c r="S2349" i="8"/>
  <c r="S2330" i="8"/>
  <c r="S2334" i="8"/>
  <c r="S2338" i="8"/>
  <c r="S2331" i="8"/>
  <c r="S2335" i="8"/>
  <c r="S2339" i="8"/>
  <c r="S2336" i="8"/>
  <c r="S2337" i="8"/>
  <c r="S2332" i="8"/>
  <c r="S2340" i="8"/>
  <c r="S2341" i="8"/>
  <c r="S2333" i="8"/>
  <c r="S2318" i="8"/>
  <c r="S2322" i="8"/>
  <c r="S2326" i="8"/>
  <c r="S2319" i="8"/>
  <c r="S2323" i="8"/>
  <c r="S2327" i="8"/>
  <c r="S2320" i="8"/>
  <c r="S2328" i="8"/>
  <c r="S2321" i="8"/>
  <c r="S2329" i="8"/>
  <c r="S2324" i="8"/>
  <c r="S2325" i="8"/>
  <c r="S2306" i="8"/>
  <c r="S2310" i="8"/>
  <c r="S2314" i="8"/>
  <c r="S2307" i="8"/>
  <c r="S2311" i="8"/>
  <c r="S2315" i="8"/>
  <c r="S2312" i="8"/>
  <c r="S2313" i="8"/>
  <c r="S2308" i="8"/>
  <c r="S2316" i="8"/>
  <c r="S2309" i="8"/>
  <c r="S2317" i="8"/>
  <c r="S2294" i="8"/>
  <c r="S2298" i="8"/>
  <c r="S2302" i="8"/>
  <c r="S2295" i="8"/>
  <c r="S2299" i="8"/>
  <c r="S2303" i="8"/>
  <c r="S2296" i="8"/>
  <c r="S2304" i="8"/>
  <c r="S2297" i="8"/>
  <c r="S2305" i="8"/>
  <c r="S2300" i="8"/>
  <c r="S2301" i="8"/>
  <c r="S2282" i="8"/>
  <c r="S2286" i="8"/>
  <c r="S2290" i="8"/>
  <c r="S2283" i="8"/>
  <c r="S2287" i="8"/>
  <c r="S2291" i="8"/>
  <c r="S2288" i="8"/>
  <c r="S2289" i="8"/>
  <c r="S2284" i="8"/>
  <c r="S2292" i="8"/>
  <c r="S2293" i="8"/>
  <c r="S2285" i="8"/>
  <c r="S2270" i="8"/>
  <c r="S2274" i="8"/>
  <c r="S2278" i="8"/>
  <c r="S2271" i="8"/>
  <c r="S2275" i="8"/>
  <c r="S2279" i="8"/>
  <c r="S2272" i="8"/>
  <c r="S2280" i="8"/>
  <c r="S2273" i="8"/>
  <c r="S2281" i="8"/>
  <c r="S2276" i="8"/>
  <c r="S2277" i="8"/>
  <c r="S2258" i="8"/>
  <c r="S2262" i="8"/>
  <c r="S2266" i="8"/>
  <c r="S2259" i="8"/>
  <c r="S2263" i="8"/>
  <c r="S2267" i="8"/>
  <c r="S2264" i="8"/>
  <c r="S2265" i="8"/>
  <c r="S2260" i="8"/>
  <c r="S2268" i="8"/>
  <c r="S2261" i="8"/>
  <c r="S2269" i="8"/>
  <c r="S2246" i="8"/>
  <c r="S2250" i="8"/>
  <c r="S2254" i="8"/>
  <c r="S2247" i="8"/>
  <c r="S2251" i="8"/>
  <c r="S2255" i="8"/>
  <c r="S2248" i="8"/>
  <c r="S2256" i="8"/>
  <c r="S2249" i="8"/>
  <c r="S2257" i="8"/>
  <c r="S2252" i="8"/>
  <c r="S2253" i="8"/>
  <c r="S2234" i="8"/>
  <c r="S2238" i="8"/>
  <c r="S2242" i="8"/>
  <c r="S2235" i="8"/>
  <c r="S2239" i="8"/>
  <c r="S2243" i="8"/>
  <c r="S2240" i="8"/>
  <c r="S2241" i="8"/>
  <c r="S2236" i="8"/>
  <c r="S2244" i="8"/>
  <c r="S2245" i="8"/>
  <c r="S2237" i="8"/>
  <c r="S2222" i="8"/>
  <c r="S2226" i="8"/>
  <c r="S2230" i="8"/>
  <c r="S2223" i="8"/>
  <c r="S2227" i="8"/>
  <c r="S2231" i="8"/>
  <c r="S2224" i="8"/>
  <c r="S2232" i="8"/>
  <c r="S2225" i="8"/>
  <c r="S2233" i="8"/>
  <c r="S2228" i="8"/>
  <c r="S2229" i="8"/>
  <c r="S2210" i="8"/>
  <c r="S2214" i="8"/>
  <c r="S2218" i="8"/>
  <c r="S2211" i="8"/>
  <c r="S2215" i="8"/>
  <c r="S2219" i="8"/>
  <c r="S2216" i="8"/>
  <c r="S2217" i="8"/>
  <c r="S2212" i="8"/>
  <c r="S2220" i="8"/>
  <c r="S2213" i="8"/>
  <c r="S2221" i="8"/>
  <c r="S2198" i="8"/>
  <c r="S2202" i="8"/>
  <c r="S2206" i="8"/>
  <c r="S2199" i="8"/>
  <c r="S2203" i="8"/>
  <c r="S2207" i="8"/>
  <c r="S2200" i="8"/>
  <c r="S2208" i="8"/>
  <c r="S2201" i="8"/>
  <c r="S2209" i="8"/>
  <c r="S2204" i="8"/>
  <c r="S2205" i="8"/>
  <c r="S2186" i="8"/>
  <c r="S2190" i="8"/>
  <c r="S2194" i="8"/>
  <c r="S2187" i="8"/>
  <c r="S2191" i="8"/>
  <c r="S2195" i="8"/>
  <c r="S2192" i="8"/>
  <c r="S2193" i="8"/>
  <c r="S2188" i="8"/>
  <c r="S2196" i="8"/>
  <c r="S2197" i="8"/>
  <c r="S2189" i="8"/>
  <c r="S2174" i="8"/>
  <c r="S2178" i="8"/>
  <c r="S2182" i="8"/>
  <c r="S2175" i="8"/>
  <c r="S2179" i="8"/>
  <c r="S2183" i="8"/>
  <c r="S2176" i="8"/>
  <c r="S2184" i="8"/>
  <c r="S2177" i="8"/>
  <c r="S2185" i="8"/>
  <c r="S2180" i="8"/>
  <c r="S2181" i="8"/>
  <c r="S2162" i="8"/>
  <c r="S2166" i="8"/>
  <c r="S2163" i="8"/>
  <c r="S2167" i="8"/>
  <c r="S2168" i="8"/>
  <c r="S2172" i="8"/>
  <c r="S2169" i="8"/>
  <c r="S2173" i="8"/>
  <c r="S2164" i="8"/>
  <c r="S2171" i="8"/>
  <c r="S2165" i="8"/>
  <c r="S2170" i="8"/>
  <c r="S2152" i="8"/>
  <c r="S2156" i="8"/>
  <c r="S2160" i="8"/>
  <c r="S2153" i="8"/>
  <c r="S2157" i="8"/>
  <c r="S2161" i="8"/>
  <c r="S2150" i="8"/>
  <c r="S2158" i="8"/>
  <c r="S2151" i="8"/>
  <c r="S2159" i="8"/>
  <c r="S2155" i="8"/>
  <c r="S2154" i="8"/>
  <c r="S2140" i="8"/>
  <c r="S2144" i="8"/>
  <c r="S2148" i="8"/>
  <c r="S2141" i="8"/>
  <c r="S2145" i="8"/>
  <c r="S2149" i="8"/>
  <c r="S2142" i="8"/>
  <c r="S2147" i="8"/>
  <c r="S2143" i="8"/>
  <c r="S2138" i="8"/>
  <c r="S2146" i="8"/>
  <c r="S2139" i="8"/>
  <c r="S2128" i="8"/>
  <c r="S2129" i="8"/>
  <c r="S2126" i="8"/>
  <c r="S2132" i="8"/>
  <c r="S2136" i="8"/>
  <c r="S2127" i="8"/>
  <c r="S2133" i="8"/>
  <c r="S2137" i="8"/>
  <c r="S2131" i="8"/>
  <c r="S2130" i="8"/>
  <c r="S2134" i="8"/>
  <c r="S2135" i="8"/>
  <c r="S2116" i="8"/>
  <c r="S2120" i="8"/>
  <c r="S2124" i="8"/>
  <c r="S2123" i="8"/>
  <c r="S2117" i="8"/>
  <c r="S2121" i="8"/>
  <c r="S2125" i="8"/>
  <c r="S2119" i="8"/>
  <c r="S2114" i="8"/>
  <c r="S2118" i="8"/>
  <c r="S2122" i="8"/>
  <c r="S2115" i="8"/>
  <c r="S2104" i="8"/>
  <c r="S2108" i="8"/>
  <c r="S2112" i="8"/>
  <c r="S2111" i="8"/>
  <c r="S2105" i="8"/>
  <c r="S2109" i="8"/>
  <c r="S2113" i="8"/>
  <c r="S2107" i="8"/>
  <c r="S2102" i="8"/>
  <c r="S2106" i="8"/>
  <c r="S2110" i="8"/>
  <c r="S2103" i="8"/>
  <c r="S2092" i="8"/>
  <c r="S2096" i="8"/>
  <c r="S2100" i="8"/>
  <c r="S2093" i="8"/>
  <c r="S2097" i="8"/>
  <c r="S2101" i="8"/>
  <c r="S2090" i="8"/>
  <c r="S2094" i="8"/>
  <c r="S2098" i="8"/>
  <c r="S2099" i="8"/>
  <c r="S2091" i="8"/>
  <c r="S2095" i="8"/>
  <c r="S2080" i="8"/>
  <c r="S2084" i="8"/>
  <c r="S2088" i="8"/>
  <c r="S2081" i="8"/>
  <c r="S2085" i="8"/>
  <c r="S2089" i="8"/>
  <c r="S2078" i="8"/>
  <c r="S2082" i="8"/>
  <c r="S2086" i="8"/>
  <c r="S2079" i="8"/>
  <c r="S2083" i="8"/>
  <c r="S2087" i="8"/>
  <c r="S2068" i="8"/>
  <c r="S2072" i="8"/>
  <c r="S2076" i="8"/>
  <c r="S2069" i="8"/>
  <c r="S2073" i="8"/>
  <c r="S2077" i="8"/>
  <c r="S2066" i="8"/>
  <c r="S2070" i="8"/>
  <c r="S2074" i="8"/>
  <c r="S2075" i="8"/>
  <c r="S2071" i="8"/>
  <c r="S2067" i="8"/>
  <c r="S2056" i="8"/>
  <c r="S2060" i="8"/>
  <c r="S2064" i="8"/>
  <c r="S2057" i="8"/>
  <c r="S2061" i="8"/>
  <c r="S2065" i="8"/>
  <c r="S2054" i="8"/>
  <c r="S2058" i="8"/>
  <c r="S2062" i="8"/>
  <c r="S2055" i="8"/>
  <c r="S2059" i="8"/>
  <c r="S2063" i="8"/>
  <c r="S2044" i="8"/>
  <c r="S2048" i="8"/>
  <c r="S2052" i="8"/>
  <c r="S2045" i="8"/>
  <c r="S2049" i="8"/>
  <c r="S2053" i="8"/>
  <c r="S2042" i="8"/>
  <c r="S2046" i="8"/>
  <c r="S2050" i="8"/>
  <c r="S2051" i="8"/>
  <c r="S2043" i="8"/>
  <c r="S2047" i="8"/>
  <c r="S2032" i="8"/>
  <c r="S2036" i="8"/>
  <c r="S2040" i="8"/>
  <c r="S2033" i="8"/>
  <c r="S2037" i="8"/>
  <c r="S2041" i="8"/>
  <c r="S2030" i="8"/>
  <c r="S2034" i="8"/>
  <c r="S2038" i="8"/>
  <c r="S2031" i="8"/>
  <c r="S2035" i="8"/>
  <c r="S2039" i="8"/>
  <c r="S2020" i="8"/>
  <c r="S2024" i="8"/>
  <c r="S2028" i="8"/>
  <c r="S2021" i="8"/>
  <c r="S2025" i="8"/>
  <c r="S2029" i="8"/>
  <c r="S2018" i="8"/>
  <c r="S2022" i="8"/>
  <c r="S2026" i="8"/>
  <c r="S2027" i="8"/>
  <c r="S2023" i="8"/>
  <c r="S2019" i="8"/>
  <c r="S2008" i="8"/>
  <c r="S2012" i="8"/>
  <c r="S2016" i="8"/>
  <c r="S2009" i="8"/>
  <c r="S2013" i="8"/>
  <c r="S2017" i="8"/>
  <c r="S2006" i="8"/>
  <c r="S2010" i="8"/>
  <c r="S2014" i="8"/>
  <c r="S2007" i="8"/>
  <c r="S2011" i="8"/>
  <c r="S2015" i="8"/>
  <c r="S1996" i="8"/>
  <c r="S2000" i="8"/>
  <c r="S2004" i="8"/>
  <c r="S1997" i="8"/>
  <c r="S2001" i="8"/>
  <c r="S2005" i="8"/>
  <c r="S1994" i="8"/>
  <c r="S1998" i="8"/>
  <c r="S2002" i="8"/>
  <c r="S2003" i="8"/>
  <c r="S1995" i="8"/>
  <c r="S1999" i="8"/>
  <c r="S1984" i="8"/>
  <c r="S1988" i="8"/>
  <c r="S1992" i="8"/>
  <c r="S1985" i="8"/>
  <c r="S1989" i="8"/>
  <c r="S1993" i="8"/>
  <c r="S1982" i="8"/>
  <c r="S1986" i="8"/>
  <c r="S1990" i="8"/>
  <c r="S1991" i="8"/>
  <c r="S1983" i="8"/>
  <c r="S1987" i="8"/>
  <c r="S1972" i="8"/>
  <c r="S1976" i="8"/>
  <c r="S1980" i="8"/>
  <c r="S1973" i="8"/>
  <c r="S1977" i="8"/>
  <c r="S1981" i="8"/>
  <c r="S1970" i="8"/>
  <c r="S1974" i="8"/>
  <c r="S1978" i="8"/>
  <c r="S1979" i="8"/>
  <c r="S1971" i="8"/>
  <c r="S1975" i="8"/>
  <c r="S1960" i="8"/>
  <c r="S1964" i="8"/>
  <c r="S1968" i="8"/>
  <c r="S1961" i="8"/>
  <c r="S1965" i="8"/>
  <c r="S1969" i="8"/>
  <c r="S1958" i="8"/>
  <c r="S1962" i="8"/>
  <c r="S1966" i="8"/>
  <c r="S1967" i="8"/>
  <c r="S1959" i="8"/>
  <c r="S1963" i="8"/>
  <c r="S1948" i="8"/>
  <c r="S1952" i="8"/>
  <c r="S1956" i="8"/>
  <c r="S1949" i="8"/>
  <c r="S1953" i="8"/>
  <c r="S1957" i="8"/>
  <c r="S1946" i="8"/>
  <c r="S1950" i="8"/>
  <c r="S1954" i="8"/>
  <c r="S1955" i="8"/>
  <c r="S1951" i="8"/>
  <c r="S1947" i="8"/>
  <c r="S1936" i="8"/>
  <c r="S1940" i="8"/>
  <c r="S1944" i="8"/>
  <c r="S1937" i="8"/>
  <c r="S1941" i="8"/>
  <c r="S1945" i="8"/>
  <c r="S1934" i="8"/>
  <c r="S1938" i="8"/>
  <c r="S1942" i="8"/>
  <c r="S1943" i="8"/>
  <c r="S1935" i="8"/>
  <c r="S1939" i="8"/>
  <c r="S1924" i="8"/>
  <c r="S1928" i="8"/>
  <c r="S1932" i="8"/>
  <c r="S1925" i="8"/>
  <c r="S1929" i="8"/>
  <c r="S1933" i="8"/>
  <c r="S1922" i="8"/>
  <c r="S1926" i="8"/>
  <c r="S1930" i="8"/>
  <c r="S1931" i="8"/>
  <c r="S1927" i="8"/>
  <c r="S1923" i="8"/>
  <c r="S1912" i="8"/>
  <c r="S1916" i="8"/>
  <c r="S1920" i="8"/>
  <c r="S1913" i="8"/>
  <c r="S1917" i="8"/>
  <c r="S1921" i="8"/>
  <c r="S1910" i="8"/>
  <c r="S1914" i="8"/>
  <c r="S1918" i="8"/>
  <c r="S1919" i="8"/>
  <c r="S1911" i="8"/>
  <c r="S1915" i="8"/>
  <c r="S1900" i="8"/>
  <c r="S1904" i="8"/>
  <c r="S1908" i="8"/>
  <c r="S1901" i="8"/>
  <c r="S1905" i="8"/>
  <c r="S1909" i="8"/>
  <c r="S1898" i="8"/>
  <c r="S1902" i="8"/>
  <c r="S1906" i="8"/>
  <c r="S1907" i="8"/>
  <c r="S1903" i="8"/>
  <c r="S1899" i="8"/>
  <c r="S1888" i="8"/>
  <c r="S1892" i="8"/>
  <c r="S1896" i="8"/>
  <c r="S1889" i="8"/>
  <c r="S1893" i="8"/>
  <c r="S1897" i="8"/>
  <c r="S1886" i="8"/>
  <c r="S1890" i="8"/>
  <c r="S1894" i="8"/>
  <c r="S1895" i="8"/>
  <c r="S1887" i="8"/>
  <c r="S1891" i="8"/>
  <c r="S1876" i="8"/>
  <c r="S1880" i="8"/>
  <c r="S1884" i="8"/>
  <c r="S1877" i="8"/>
  <c r="S1881" i="8"/>
  <c r="S1885" i="8"/>
  <c r="S1874" i="8"/>
  <c r="S1878" i="8"/>
  <c r="S1882" i="8"/>
  <c r="S1883" i="8"/>
  <c r="S1879" i="8"/>
  <c r="S1875" i="8"/>
  <c r="S1864" i="8"/>
  <c r="S1868" i="8"/>
  <c r="S1872" i="8"/>
  <c r="S1865" i="8"/>
  <c r="S1869" i="8"/>
  <c r="S1873" i="8"/>
  <c r="S1862" i="8"/>
  <c r="S1866" i="8"/>
  <c r="S1870" i="8"/>
  <c r="S1871" i="8"/>
  <c r="S1863" i="8"/>
  <c r="S1867" i="8"/>
  <c r="S1852" i="8"/>
  <c r="S1856" i="8"/>
  <c r="S1860" i="8"/>
  <c r="S1853" i="8"/>
  <c r="S1857" i="8"/>
  <c r="S1861" i="8"/>
  <c r="S1850" i="8"/>
  <c r="S1854" i="8"/>
  <c r="S1858" i="8"/>
  <c r="S1859" i="8"/>
  <c r="S1855" i="8"/>
  <c r="S1851" i="8"/>
  <c r="S1840" i="8"/>
  <c r="S1844" i="8"/>
  <c r="S1848" i="8"/>
  <c r="S1841" i="8"/>
  <c r="S1845" i="8"/>
  <c r="S1849" i="8"/>
  <c r="S1838" i="8"/>
  <c r="S1842" i="8"/>
  <c r="S1846" i="8"/>
  <c r="S1839" i="8"/>
  <c r="S1847" i="8"/>
  <c r="S1843" i="8"/>
  <c r="S1828" i="8"/>
  <c r="S1832" i="8"/>
  <c r="S1836" i="8"/>
  <c r="S1829" i="8"/>
  <c r="S1833" i="8"/>
  <c r="S1837" i="8"/>
  <c r="S1826" i="8"/>
  <c r="S1830" i="8"/>
  <c r="S1834" i="8"/>
  <c r="S1835" i="8"/>
  <c r="S1831" i="8"/>
  <c r="S1827" i="8"/>
  <c r="S1816" i="8"/>
  <c r="S1820" i="8"/>
  <c r="S1824" i="8"/>
  <c r="S1817" i="8"/>
  <c r="S1821" i="8"/>
  <c r="S1825" i="8"/>
  <c r="S1814" i="8"/>
  <c r="S1818" i="8"/>
  <c r="S1822" i="8"/>
  <c r="S1815" i="8"/>
  <c r="S1819" i="8"/>
  <c r="S1823" i="8"/>
  <c r="S1804" i="8"/>
  <c r="S1808" i="8"/>
  <c r="S1812" i="8"/>
  <c r="S1805" i="8"/>
  <c r="S1809" i="8"/>
  <c r="S1813" i="8"/>
  <c r="S1802" i="8"/>
  <c r="S1806" i="8"/>
  <c r="S1810" i="8"/>
  <c r="S1811" i="8"/>
  <c r="S1807" i="8"/>
  <c r="S1803" i="8"/>
  <c r="S1792" i="8"/>
  <c r="S1796" i="8"/>
  <c r="S1800" i="8"/>
  <c r="S1793" i="8"/>
  <c r="S1797" i="8"/>
  <c r="S1801" i="8"/>
  <c r="S1790" i="8"/>
  <c r="S1794" i="8"/>
  <c r="S1798" i="8"/>
  <c r="S1791" i="8"/>
  <c r="S1795" i="8"/>
  <c r="S1799" i="8"/>
  <c r="S1786" i="8"/>
  <c r="S1782" i="8"/>
  <c r="S1778" i="8"/>
  <c r="S1766" i="8"/>
  <c r="S1770" i="8"/>
  <c r="S1774" i="8"/>
  <c r="S1767" i="8"/>
  <c r="S1771" i="8"/>
  <c r="S1775" i="8"/>
  <c r="S1773" i="8"/>
  <c r="S1777" i="8"/>
  <c r="S1768" i="8"/>
  <c r="S1772" i="8"/>
  <c r="S1776" i="8"/>
  <c r="S1769" i="8"/>
  <c r="S1754" i="8"/>
  <c r="S1758" i="8"/>
  <c r="S1762" i="8"/>
  <c r="S1755" i="8"/>
  <c r="S1759" i="8"/>
  <c r="S1763" i="8"/>
  <c r="S1761" i="8"/>
  <c r="S1756" i="8"/>
  <c r="S1760" i="8"/>
  <c r="S1764" i="8"/>
  <c r="S1757" i="8"/>
  <c r="S1765" i="8"/>
  <c r="S1742" i="8"/>
  <c r="S1746" i="8"/>
  <c r="S1750" i="8"/>
  <c r="S1743" i="8"/>
  <c r="S1747" i="8"/>
  <c r="S1751" i="8"/>
  <c r="S1745" i="8"/>
  <c r="S1753" i="8"/>
  <c r="S1744" i="8"/>
  <c r="S1748" i="8"/>
  <c r="S1752" i="8"/>
  <c r="S1749" i="8"/>
  <c r="S1730" i="8"/>
  <c r="S1734" i="8"/>
  <c r="S1738" i="8"/>
  <c r="S1731" i="8"/>
  <c r="S1735" i="8"/>
  <c r="S1739" i="8"/>
  <c r="S1737" i="8"/>
  <c r="S1732" i="8"/>
  <c r="S1736" i="8"/>
  <c r="S1740" i="8"/>
  <c r="S1733" i="8"/>
  <c r="S1741" i="8"/>
  <c r="S1718" i="8"/>
  <c r="S1722" i="8"/>
  <c r="S1726" i="8"/>
  <c r="S1719" i="8"/>
  <c r="S1723" i="8"/>
  <c r="S1727" i="8"/>
  <c r="S1721" i="8"/>
  <c r="S1729" i="8"/>
  <c r="S1720" i="8"/>
  <c r="S1724" i="8"/>
  <c r="S1728" i="8"/>
  <c r="S1725" i="8"/>
  <c r="S1706" i="8"/>
  <c r="S1710" i="8"/>
  <c r="S1714" i="8"/>
  <c r="S1709" i="8"/>
  <c r="S1707" i="8"/>
  <c r="S1711" i="8"/>
  <c r="S1715" i="8"/>
  <c r="S1717" i="8"/>
  <c r="S1708" i="8"/>
  <c r="S1712" i="8"/>
  <c r="S1716" i="8"/>
  <c r="S1713" i="8"/>
  <c r="S1694" i="8"/>
  <c r="S1698" i="8"/>
  <c r="S1702" i="8"/>
  <c r="S1695" i="8"/>
  <c r="S1699" i="8"/>
  <c r="S1703" i="8"/>
  <c r="S1701" i="8"/>
  <c r="S1696" i="8"/>
  <c r="S1700" i="8"/>
  <c r="S1704" i="8"/>
  <c r="S1697" i="8"/>
  <c r="S1705" i="8"/>
  <c r="S1682" i="8"/>
  <c r="S1686" i="8"/>
  <c r="S1690" i="8"/>
  <c r="S1683" i="8"/>
  <c r="S1687" i="8"/>
  <c r="S1691" i="8"/>
  <c r="S1685" i="8"/>
  <c r="S1693" i="8"/>
  <c r="S1684" i="8"/>
  <c r="S1688" i="8"/>
  <c r="S1692" i="8"/>
  <c r="S1689" i="8"/>
  <c r="S1670" i="8"/>
  <c r="S1674" i="8"/>
  <c r="S1678" i="8"/>
  <c r="S1681" i="8"/>
  <c r="S1671" i="8"/>
  <c r="S1675" i="8"/>
  <c r="S1679" i="8"/>
  <c r="S1677" i="8"/>
  <c r="S1672" i="8"/>
  <c r="S1676" i="8"/>
  <c r="S1680" i="8"/>
  <c r="S1673" i="8"/>
  <c r="S1658" i="8"/>
  <c r="S1662" i="8"/>
  <c r="S1666" i="8"/>
  <c r="S1659" i="8"/>
  <c r="S1663" i="8"/>
  <c r="S1667" i="8"/>
  <c r="S1660" i="8"/>
  <c r="S1664" i="8"/>
  <c r="S1668" i="8"/>
  <c r="S1661" i="8"/>
  <c r="S1669" i="8"/>
  <c r="S1665" i="8"/>
  <c r="S1646" i="8"/>
  <c r="S1650" i="8"/>
  <c r="S1654" i="8"/>
  <c r="S1647" i="8"/>
  <c r="S1651" i="8"/>
  <c r="S1655" i="8"/>
  <c r="S1648" i="8"/>
  <c r="S1652" i="8"/>
  <c r="S1656" i="8"/>
  <c r="S1653" i="8"/>
  <c r="S1649" i="8"/>
  <c r="S1657" i="8"/>
  <c r="S1634" i="8"/>
  <c r="S1638" i="8"/>
  <c r="S1642" i="8"/>
  <c r="S1635" i="8"/>
  <c r="S1639" i="8"/>
  <c r="S1643" i="8"/>
  <c r="S1636" i="8"/>
  <c r="S1640" i="8"/>
  <c r="S1644" i="8"/>
  <c r="S1645" i="8"/>
  <c r="S1637" i="8"/>
  <c r="S1641" i="8"/>
  <c r="S1622" i="8"/>
  <c r="S1626" i="8"/>
  <c r="S1630" i="8"/>
  <c r="S1623" i="8"/>
  <c r="S1627" i="8"/>
  <c r="S1631" i="8"/>
  <c r="S1624" i="8"/>
  <c r="S1628" i="8"/>
  <c r="S1632" i="8"/>
  <c r="S1629" i="8"/>
  <c r="S1633" i="8"/>
  <c r="S1625" i="8"/>
  <c r="S1610" i="8"/>
  <c r="S1614" i="8"/>
  <c r="S1618" i="8"/>
  <c r="S1611" i="8"/>
  <c r="S1615" i="8"/>
  <c r="S1619" i="8"/>
  <c r="S1612" i="8"/>
  <c r="S1616" i="8"/>
  <c r="S1620" i="8"/>
  <c r="S1613" i="8"/>
  <c r="S1617" i="8"/>
  <c r="S1621" i="8"/>
  <c r="S1598" i="8"/>
  <c r="S1602" i="8"/>
  <c r="S1606" i="8"/>
  <c r="S1599" i="8"/>
  <c r="S1603" i="8"/>
  <c r="S1607" i="8"/>
  <c r="S1600" i="8"/>
  <c r="S1604" i="8"/>
  <c r="S1608" i="8"/>
  <c r="S1605" i="8"/>
  <c r="S1601" i="8"/>
  <c r="S1609" i="8"/>
  <c r="S1586" i="8"/>
  <c r="S1590" i="8"/>
  <c r="S1594" i="8"/>
  <c r="S1587" i="8"/>
  <c r="S1591" i="8"/>
  <c r="S1595" i="8"/>
  <c r="S1588" i="8"/>
  <c r="S1592" i="8"/>
  <c r="S1596" i="8"/>
  <c r="S1597" i="8"/>
  <c r="S1589" i="8"/>
  <c r="S1593" i="8"/>
  <c r="S1574" i="8"/>
  <c r="S1578" i="8"/>
  <c r="S1582" i="8"/>
  <c r="S1575" i="8"/>
  <c r="S1579" i="8"/>
  <c r="S1583" i="8"/>
  <c r="S1576" i="8"/>
  <c r="S1580" i="8"/>
  <c r="S1584" i="8"/>
  <c r="S1585" i="8"/>
  <c r="S1577" i="8"/>
  <c r="S1581" i="8"/>
  <c r="S1562" i="8"/>
  <c r="S1566" i="8"/>
  <c r="S1570" i="8"/>
  <c r="S1563" i="8"/>
  <c r="S1567" i="8"/>
  <c r="S1571" i="8"/>
  <c r="S1564" i="8"/>
  <c r="S1568" i="8"/>
  <c r="S1572" i="8"/>
  <c r="S1565" i="8"/>
  <c r="S1573" i="8"/>
  <c r="S1569" i="8"/>
  <c r="S1550" i="8"/>
  <c r="S1554" i="8"/>
  <c r="S1558" i="8"/>
  <c r="S1551" i="8"/>
  <c r="S1555" i="8"/>
  <c r="S1559" i="8"/>
  <c r="S1552" i="8"/>
  <c r="S1556" i="8"/>
  <c r="S1560" i="8"/>
  <c r="S1557" i="8"/>
  <c r="S1561" i="8"/>
  <c r="S1553" i="8"/>
  <c r="S1538" i="8"/>
  <c r="S1542" i="8"/>
  <c r="S1546" i="8"/>
  <c r="S1539" i="8"/>
  <c r="S1543" i="8"/>
  <c r="S1547" i="8"/>
  <c r="S1540" i="8"/>
  <c r="S1544" i="8"/>
  <c r="S1548" i="8"/>
  <c r="S1549" i="8"/>
  <c r="S1545" i="8"/>
  <c r="S1541" i="8"/>
  <c r="S1526" i="8"/>
  <c r="S1530" i="8"/>
  <c r="S1534" i="8"/>
  <c r="S1527" i="8"/>
  <c r="S1531" i="8"/>
  <c r="S1535" i="8"/>
  <c r="S1528" i="8"/>
  <c r="S1532" i="8"/>
  <c r="S1536" i="8"/>
  <c r="S1533" i="8"/>
  <c r="S1529" i="8"/>
  <c r="S1537" i="8"/>
  <c r="S1514" i="8"/>
  <c r="S1518" i="8"/>
  <c r="S1522" i="8"/>
  <c r="S1515" i="8"/>
  <c r="S1519" i="8"/>
  <c r="S1523" i="8"/>
  <c r="S1516" i="8"/>
  <c r="S1520" i="8"/>
  <c r="S1524" i="8"/>
  <c r="S1517" i="8"/>
  <c r="S1521" i="8"/>
  <c r="S1525" i="8"/>
  <c r="S1502" i="8"/>
  <c r="S1506" i="8"/>
  <c r="S1510" i="8"/>
  <c r="S1503" i="8"/>
  <c r="S1507" i="8"/>
  <c r="S1511" i="8"/>
  <c r="S1504" i="8"/>
  <c r="S1508" i="8"/>
  <c r="S1512" i="8"/>
  <c r="S1509" i="8"/>
  <c r="S1505" i="8"/>
  <c r="S1513" i="8"/>
  <c r="S1490" i="8"/>
  <c r="S1494" i="8"/>
  <c r="S1498" i="8"/>
  <c r="S1491" i="8"/>
  <c r="S1495" i="8"/>
  <c r="S1499" i="8"/>
  <c r="S1492" i="8"/>
  <c r="S1496" i="8"/>
  <c r="S1500" i="8"/>
  <c r="S1501" i="8"/>
  <c r="S1493" i="8"/>
  <c r="S1497" i="8"/>
  <c r="S1454" i="8"/>
  <c r="S1442" i="8"/>
  <c r="S1446" i="8"/>
  <c r="S1450" i="8"/>
  <c r="S1448" i="8"/>
  <c r="S1445" i="8"/>
  <c r="S1453" i="8"/>
  <c r="S1443" i="8"/>
  <c r="S1447" i="8"/>
  <c r="S1451" i="8"/>
  <c r="S1444" i="8"/>
  <c r="S1452" i="8"/>
  <c r="S1449" i="8"/>
  <c r="S1430" i="8"/>
  <c r="S1431" i="8"/>
  <c r="S1418" i="8"/>
  <c r="S1422" i="8"/>
  <c r="S1426" i="8"/>
  <c r="S1419" i="8"/>
  <c r="S1423" i="8"/>
  <c r="S1427" i="8"/>
  <c r="S1420" i="8"/>
  <c r="S1424" i="8"/>
  <c r="S1428" i="8"/>
  <c r="S1421" i="8"/>
  <c r="S1425" i="8"/>
  <c r="S1429" i="8"/>
  <c r="S1406" i="8"/>
  <c r="S1410" i="8"/>
  <c r="S1414" i="8"/>
  <c r="S1407" i="8"/>
  <c r="S1411" i="8"/>
  <c r="S1415" i="8"/>
  <c r="S1408" i="8"/>
  <c r="S1412" i="8"/>
  <c r="S1416" i="8"/>
  <c r="S1413" i="8"/>
  <c r="S1417" i="8"/>
  <c r="S1409" i="8"/>
  <c r="S1394" i="8"/>
  <c r="S1398" i="8"/>
  <c r="S1402" i="8"/>
  <c r="S1395" i="8"/>
  <c r="S1399" i="8"/>
  <c r="S1403" i="8"/>
  <c r="S1396" i="8"/>
  <c r="S1400" i="8"/>
  <c r="S1404" i="8"/>
  <c r="S1405" i="8"/>
  <c r="S1397" i="8"/>
  <c r="S1401" i="8"/>
  <c r="S1382" i="8"/>
  <c r="S1386" i="8"/>
  <c r="S1390" i="8"/>
  <c r="S1383" i="8"/>
  <c r="S1387" i="8"/>
  <c r="S1391" i="8"/>
  <c r="S1384" i="8"/>
  <c r="S1388" i="8"/>
  <c r="S1392" i="8"/>
  <c r="S1385" i="8"/>
  <c r="S1389" i="8"/>
  <c r="S1393" i="8"/>
  <c r="S1370" i="8"/>
  <c r="S1374" i="8"/>
  <c r="S1378" i="8"/>
  <c r="S1371" i="8"/>
  <c r="S1375" i="8"/>
  <c r="S1379" i="8"/>
  <c r="S1372" i="8"/>
  <c r="S1376" i="8"/>
  <c r="S1380" i="8"/>
  <c r="S1373" i="8"/>
  <c r="S1377" i="8"/>
  <c r="S1381" i="8"/>
  <c r="S1358" i="8"/>
  <c r="S1362" i="8"/>
  <c r="S1366" i="8"/>
  <c r="S1359" i="8"/>
  <c r="S1363" i="8"/>
  <c r="S1367" i="8"/>
  <c r="S1360" i="8"/>
  <c r="S1364" i="8"/>
  <c r="S1368" i="8"/>
  <c r="S1365" i="8"/>
  <c r="S1369" i="8"/>
  <c r="S1361" i="8"/>
  <c r="S1346" i="8"/>
  <c r="S1350" i="8"/>
  <c r="S1354" i="8"/>
  <c r="S1347" i="8"/>
  <c r="S1351" i="8"/>
  <c r="S1355" i="8"/>
  <c r="S1348" i="8"/>
  <c r="S1352" i="8"/>
  <c r="S1356" i="8"/>
  <c r="S1357" i="8"/>
  <c r="S1349" i="8"/>
  <c r="S1353" i="8"/>
  <c r="S1334" i="8"/>
  <c r="S1338" i="8"/>
  <c r="S1342" i="8"/>
  <c r="S1335" i="8"/>
  <c r="S1339" i="8"/>
  <c r="S1343" i="8"/>
  <c r="S1336" i="8"/>
  <c r="S1340" i="8"/>
  <c r="S1344" i="8"/>
  <c r="S1337" i="8"/>
  <c r="S1341" i="8"/>
  <c r="S1345" i="8"/>
  <c r="S1322" i="8"/>
  <c r="S1326" i="8"/>
  <c r="S1330" i="8"/>
  <c r="S1323" i="8"/>
  <c r="S1327" i="8"/>
  <c r="S1331" i="8"/>
  <c r="S1324" i="8"/>
  <c r="S1328" i="8"/>
  <c r="S1332" i="8"/>
  <c r="S1325" i="8"/>
  <c r="S1329" i="8"/>
  <c r="S1333" i="8"/>
  <c r="S1310" i="8"/>
  <c r="S1314" i="8"/>
  <c r="S1318" i="8"/>
  <c r="S1311" i="8"/>
  <c r="S1315" i="8"/>
  <c r="S1319" i="8"/>
  <c r="S1312" i="8"/>
  <c r="S1316" i="8"/>
  <c r="S1320" i="8"/>
  <c r="S1317" i="8"/>
  <c r="S1321" i="8"/>
  <c r="S1313" i="8"/>
  <c r="S1298" i="8"/>
  <c r="S1302" i="8"/>
  <c r="S1306" i="8"/>
  <c r="S1299" i="8"/>
  <c r="S1303" i="8"/>
  <c r="S1307" i="8"/>
  <c r="S1300" i="8"/>
  <c r="S1304" i="8"/>
  <c r="S1308" i="8"/>
  <c r="S1309" i="8"/>
  <c r="S1301" i="8"/>
  <c r="S1305" i="8"/>
  <c r="S1286" i="8"/>
  <c r="S1290" i="8"/>
  <c r="S1294" i="8"/>
  <c r="S1287" i="8"/>
  <c r="S1291" i="8"/>
  <c r="S1295" i="8"/>
  <c r="S1288" i="8"/>
  <c r="S1292" i="8"/>
  <c r="S1296" i="8"/>
  <c r="S1289" i="8"/>
  <c r="S1293" i="8"/>
  <c r="S1297" i="8"/>
  <c r="S1274" i="8"/>
  <c r="S1278" i="8"/>
  <c r="S1282" i="8"/>
  <c r="S1275" i="8"/>
  <c r="S1279" i="8"/>
  <c r="S1283" i="8"/>
  <c r="S1276" i="8"/>
  <c r="S1280" i="8"/>
  <c r="S1284" i="8"/>
  <c r="S1277" i="8"/>
  <c r="S1281" i="8"/>
  <c r="S1285" i="8"/>
  <c r="S1262" i="8"/>
  <c r="S1266" i="8"/>
  <c r="S1270" i="8"/>
  <c r="S1263" i="8"/>
  <c r="S1267" i="8"/>
  <c r="S1271" i="8"/>
  <c r="S1264" i="8"/>
  <c r="S1268" i="8"/>
  <c r="S1272" i="8"/>
  <c r="S1269" i="8"/>
  <c r="S1273" i="8"/>
  <c r="S1265" i="8"/>
  <c r="S1250" i="8"/>
  <c r="S1254" i="8"/>
  <c r="S1258" i="8"/>
  <c r="S1251" i="8"/>
  <c r="S1255" i="8"/>
  <c r="S1259" i="8"/>
  <c r="S1252" i="8"/>
  <c r="S1256" i="8"/>
  <c r="S1260" i="8"/>
  <c r="S1261" i="8"/>
  <c r="S1253" i="8"/>
  <c r="S1257" i="8"/>
  <c r="S1238" i="8"/>
  <c r="S1242" i="8"/>
  <c r="S1246" i="8"/>
  <c r="S1239" i="8"/>
  <c r="S1243" i="8"/>
  <c r="S1247" i="8"/>
  <c r="S1240" i="8"/>
  <c r="S1244" i="8"/>
  <c r="S1248" i="8"/>
  <c r="S1241" i="8"/>
  <c r="S1245" i="8"/>
  <c r="S1249" i="8"/>
  <c r="S1226" i="8"/>
  <c r="S1230" i="8"/>
  <c r="S1234" i="8"/>
  <c r="S1227" i="8"/>
  <c r="S1231" i="8"/>
  <c r="S1235" i="8"/>
  <c r="S1228" i="8"/>
  <c r="S1232" i="8"/>
  <c r="S1236" i="8"/>
  <c r="S1229" i="8"/>
  <c r="S1233" i="8"/>
  <c r="S1237" i="8"/>
  <c r="S1214" i="8"/>
  <c r="S1218" i="8"/>
  <c r="S1222" i="8"/>
  <c r="S1215" i="8"/>
  <c r="S1219" i="8"/>
  <c r="S1223" i="8"/>
  <c r="S1216" i="8"/>
  <c r="S1220" i="8"/>
  <c r="S1224" i="8"/>
  <c r="S1221" i="8"/>
  <c r="S1225" i="8"/>
  <c r="S1217" i="8"/>
  <c r="S1202" i="8"/>
  <c r="S1206" i="8"/>
  <c r="S1210" i="8"/>
  <c r="S1203" i="8"/>
  <c r="S1207" i="8"/>
  <c r="S1211" i="8"/>
  <c r="S1204" i="8"/>
  <c r="S1208" i="8"/>
  <c r="S1212" i="8"/>
  <c r="S1213" i="8"/>
  <c r="S1205" i="8"/>
  <c r="S1209" i="8"/>
  <c r="S1190" i="8"/>
  <c r="S1194" i="8"/>
  <c r="S1198" i="8"/>
  <c r="S1191" i="8"/>
  <c r="S1195" i="8"/>
  <c r="S1199" i="8"/>
  <c r="S1192" i="8"/>
  <c r="S1196" i="8"/>
  <c r="S1200" i="8"/>
  <c r="S1193" i="8"/>
  <c r="S1197" i="8"/>
  <c r="S1201" i="8"/>
  <c r="S1178" i="8"/>
  <c r="S1182" i="8"/>
  <c r="S1186" i="8"/>
  <c r="S1179" i="8"/>
  <c r="S1183" i="8"/>
  <c r="S1187" i="8"/>
  <c r="S1180" i="8"/>
  <c r="S1184" i="8"/>
  <c r="S1188" i="8"/>
  <c r="S1181" i="8"/>
  <c r="S1185" i="8"/>
  <c r="S1189" i="8"/>
  <c r="S1166" i="8"/>
  <c r="S1170" i="8"/>
  <c r="S1174" i="8"/>
  <c r="S1167" i="8"/>
  <c r="S1171" i="8"/>
  <c r="S1175" i="8"/>
  <c r="S1168" i="8"/>
  <c r="S1172" i="8"/>
  <c r="S1176" i="8"/>
  <c r="S1173" i="8"/>
  <c r="S1177" i="8"/>
  <c r="S1169" i="8"/>
  <c r="S1154" i="8"/>
  <c r="S1158" i="8"/>
  <c r="S1162" i="8"/>
  <c r="S1155" i="8"/>
  <c r="S1159" i="8"/>
  <c r="S1163" i="8"/>
  <c r="S1156" i="8"/>
  <c r="S1160" i="8"/>
  <c r="S1164" i="8"/>
  <c r="S1165" i="8"/>
  <c r="S1157" i="8"/>
  <c r="S1161" i="8"/>
  <c r="S1142" i="8"/>
  <c r="S1146" i="8"/>
  <c r="S1150" i="8"/>
  <c r="S1143" i="8"/>
  <c r="S1147" i="8"/>
  <c r="S1151" i="8"/>
  <c r="S1144" i="8"/>
  <c r="S1148" i="8"/>
  <c r="S1152" i="8"/>
  <c r="S1145" i="8"/>
  <c r="S1149" i="8"/>
  <c r="S1153" i="8"/>
  <c r="S1130" i="8"/>
  <c r="S1134" i="8"/>
  <c r="S1138" i="8"/>
  <c r="S1131" i="8"/>
  <c r="S1135" i="8"/>
  <c r="S1139" i="8"/>
  <c r="S1132" i="8"/>
  <c r="S1136" i="8"/>
  <c r="S1140" i="8"/>
  <c r="S1133" i="8"/>
  <c r="S1137" i="8"/>
  <c r="S1141" i="8"/>
  <c r="S1118" i="8"/>
  <c r="S1122" i="8"/>
  <c r="S1126" i="8"/>
  <c r="S1119" i="8"/>
  <c r="S1123" i="8"/>
  <c r="S1127" i="8"/>
  <c r="S1120" i="8"/>
  <c r="S1124" i="8"/>
  <c r="S1125" i="8"/>
  <c r="S1128" i="8"/>
  <c r="S1129" i="8"/>
  <c r="S1121" i="8"/>
  <c r="S1107" i="8"/>
  <c r="S1111" i="8"/>
  <c r="S1115" i="8"/>
  <c r="S1108" i="8"/>
  <c r="S1112" i="8"/>
  <c r="S1116" i="8"/>
  <c r="S1109" i="8"/>
  <c r="S1113" i="8"/>
  <c r="S1117" i="8"/>
  <c r="S1110" i="8"/>
  <c r="S1114" i="8"/>
  <c r="S1106" i="8"/>
  <c r="S1095" i="8"/>
  <c r="S1099" i="8"/>
  <c r="S1103" i="8"/>
  <c r="S1096" i="8"/>
  <c r="S1100" i="8"/>
  <c r="S1104" i="8"/>
  <c r="S1097" i="8"/>
  <c r="S1101" i="8"/>
  <c r="S1105" i="8"/>
  <c r="S1102" i="8"/>
  <c r="S1094" i="8"/>
  <c r="S1098" i="8"/>
  <c r="S1083" i="8"/>
  <c r="S1087" i="8"/>
  <c r="S1091" i="8"/>
  <c r="S1084" i="8"/>
  <c r="S1088" i="8"/>
  <c r="S1092" i="8"/>
  <c r="S1085" i="8"/>
  <c r="S1089" i="8"/>
  <c r="S1093" i="8"/>
  <c r="S1082" i="8"/>
  <c r="S1086" i="8"/>
  <c r="S1090" i="8"/>
  <c r="S1071" i="8"/>
  <c r="S1075" i="8"/>
  <c r="S1079" i="8"/>
  <c r="S1072" i="8"/>
  <c r="S1076" i="8"/>
  <c r="S1080" i="8"/>
  <c r="S1073" i="8"/>
  <c r="S1077" i="8"/>
  <c r="S1081" i="8"/>
  <c r="S1070" i="8"/>
  <c r="S1074" i="8"/>
  <c r="S1078" i="8"/>
  <c r="S1059" i="8"/>
  <c r="S1063" i="8"/>
  <c r="S1067" i="8"/>
  <c r="S1060" i="8"/>
  <c r="S1064" i="8"/>
  <c r="S1068" i="8"/>
  <c r="S1061" i="8"/>
  <c r="S1065" i="8"/>
  <c r="S1069" i="8"/>
  <c r="S1062" i="8"/>
  <c r="S1066" i="8"/>
  <c r="S1058" i="8"/>
  <c r="S1047" i="8"/>
  <c r="S1051" i="8"/>
  <c r="S1055" i="8"/>
  <c r="S1048" i="8"/>
  <c r="S1052" i="8"/>
  <c r="S1056" i="8"/>
  <c r="S1049" i="8"/>
  <c r="S1053" i="8"/>
  <c r="S1057" i="8"/>
  <c r="S1054" i="8"/>
  <c r="S1046" i="8"/>
  <c r="S1050" i="8"/>
  <c r="S1035" i="8"/>
  <c r="S1039" i="8"/>
  <c r="S1043" i="8"/>
  <c r="S1036" i="8"/>
  <c r="S1040" i="8"/>
  <c r="S1044" i="8"/>
  <c r="S1037" i="8"/>
  <c r="S1041" i="8"/>
  <c r="S1045" i="8"/>
  <c r="S1034" i="8"/>
  <c r="S1038" i="8"/>
  <c r="S1042" i="8"/>
  <c r="S1023" i="8"/>
  <c r="S1027" i="8"/>
  <c r="S1031" i="8"/>
  <c r="S1024" i="8"/>
  <c r="S1028" i="8"/>
  <c r="S1032" i="8"/>
  <c r="S1025" i="8"/>
  <c r="S1029" i="8"/>
  <c r="S1033" i="8"/>
  <c r="S1022" i="8"/>
  <c r="S1026" i="8"/>
  <c r="S1030" i="8"/>
  <c r="S1011" i="8"/>
  <c r="S1015" i="8"/>
  <c r="S1019" i="8"/>
  <c r="S1012" i="8"/>
  <c r="S1016" i="8"/>
  <c r="S1020" i="8"/>
  <c r="S1013" i="8"/>
  <c r="S1017" i="8"/>
  <c r="S1021" i="8"/>
  <c r="S1014" i="8"/>
  <c r="S1018" i="8"/>
  <c r="S1010" i="8"/>
  <c r="S999" i="8"/>
  <c r="S1003" i="8"/>
  <c r="S1007" i="8"/>
  <c r="S1000" i="8"/>
  <c r="S1004" i="8"/>
  <c r="S1008" i="8"/>
  <c r="S1001" i="8"/>
  <c r="S1005" i="8"/>
  <c r="S1009" i="8"/>
  <c r="S1006" i="8"/>
  <c r="S998" i="8"/>
  <c r="S1002" i="8"/>
  <c r="S987" i="8"/>
  <c r="S991" i="8"/>
  <c r="S995" i="8"/>
  <c r="S988" i="8"/>
  <c r="S992" i="8"/>
  <c r="S996" i="8"/>
  <c r="S989" i="8"/>
  <c r="S993" i="8"/>
  <c r="S997" i="8"/>
  <c r="S986" i="8"/>
  <c r="S990" i="8"/>
  <c r="S994" i="8"/>
  <c r="S975" i="8"/>
  <c r="S979" i="8"/>
  <c r="S983" i="8"/>
  <c r="S976" i="8"/>
  <c r="S980" i="8"/>
  <c r="S984" i="8"/>
  <c r="S977" i="8"/>
  <c r="S981" i="8"/>
  <c r="S985" i="8"/>
  <c r="S974" i="8"/>
  <c r="S978" i="8"/>
  <c r="S982" i="8"/>
  <c r="S963" i="8"/>
  <c r="S967" i="8"/>
  <c r="S971" i="8"/>
  <c r="S964" i="8"/>
  <c r="S968" i="8"/>
  <c r="S972" i="8"/>
  <c r="S965" i="8"/>
  <c r="S969" i="8"/>
  <c r="S973" i="8"/>
  <c r="S966" i="8"/>
  <c r="S970" i="8"/>
  <c r="S962" i="8"/>
  <c r="S951" i="8"/>
  <c r="S955" i="8"/>
  <c r="S959" i="8"/>
  <c r="S952" i="8"/>
  <c r="S956" i="8"/>
  <c r="S960" i="8"/>
  <c r="S953" i="8"/>
  <c r="S957" i="8"/>
  <c r="S961" i="8"/>
  <c r="S958" i="8"/>
  <c r="S950" i="8"/>
  <c r="S954" i="8"/>
  <c r="S939" i="8"/>
  <c r="S943" i="8"/>
  <c r="S947" i="8"/>
  <c r="S940" i="8"/>
  <c r="S944" i="8"/>
  <c r="S948" i="8"/>
  <c r="S941" i="8"/>
  <c r="S945" i="8"/>
  <c r="S949" i="8"/>
  <c r="S938" i="8"/>
  <c r="S942" i="8"/>
  <c r="S946" i="8"/>
  <c r="S927" i="8"/>
  <c r="S931" i="8"/>
  <c r="S935" i="8"/>
  <c r="S928" i="8"/>
  <c r="S932" i="8"/>
  <c r="S936" i="8"/>
  <c r="S929" i="8"/>
  <c r="S933" i="8"/>
  <c r="S937" i="8"/>
  <c r="S926" i="8"/>
  <c r="S930" i="8"/>
  <c r="S934" i="8"/>
  <c r="S915" i="8"/>
  <c r="S919" i="8"/>
  <c r="S923" i="8"/>
  <c r="S916" i="8"/>
  <c r="S920" i="8"/>
  <c r="S924" i="8"/>
  <c r="S917" i="8"/>
  <c r="S921" i="8"/>
  <c r="S925" i="8"/>
  <c r="S918" i="8"/>
  <c r="S922" i="8"/>
  <c r="S914" i="8"/>
  <c r="S903" i="8"/>
  <c r="S904" i="8"/>
  <c r="S908" i="8"/>
  <c r="S905" i="8"/>
  <c r="S909" i="8"/>
  <c r="S907" i="8"/>
  <c r="S913" i="8"/>
  <c r="S910" i="8"/>
  <c r="S902" i="8"/>
  <c r="S911" i="8"/>
  <c r="S906" i="8"/>
  <c r="S912" i="8"/>
  <c r="S893" i="8"/>
  <c r="S897" i="8"/>
  <c r="S901" i="8"/>
  <c r="S890" i="8"/>
  <c r="S894" i="8"/>
  <c r="S898" i="8"/>
  <c r="S891" i="8"/>
  <c r="S895" i="8"/>
  <c r="S899" i="8"/>
  <c r="S896" i="8"/>
  <c r="S900" i="8"/>
  <c r="S892" i="8"/>
  <c r="S881" i="8"/>
  <c r="S885" i="8"/>
  <c r="S889" i="8"/>
  <c r="S878" i="8"/>
  <c r="S882" i="8"/>
  <c r="S886" i="8"/>
  <c r="S879" i="8"/>
  <c r="S883" i="8"/>
  <c r="S887" i="8"/>
  <c r="S888" i="8"/>
  <c r="S880" i="8"/>
  <c r="S884" i="8"/>
  <c r="S869" i="8"/>
  <c r="S873" i="8"/>
  <c r="S877" i="8"/>
  <c r="S866" i="8"/>
  <c r="S870" i="8"/>
  <c r="S874" i="8"/>
  <c r="S867" i="8"/>
  <c r="S871" i="8"/>
  <c r="S875" i="8"/>
  <c r="S868" i="8"/>
  <c r="S872" i="8"/>
  <c r="S876" i="8"/>
  <c r="S857" i="8"/>
  <c r="S861" i="8"/>
  <c r="S865" i="8"/>
  <c r="S854" i="8"/>
  <c r="S858" i="8"/>
  <c r="S862" i="8"/>
  <c r="S855" i="8"/>
  <c r="S859" i="8"/>
  <c r="S863" i="8"/>
  <c r="S856" i="8"/>
  <c r="S860" i="8"/>
  <c r="S864" i="8"/>
  <c r="S845" i="8"/>
  <c r="S849" i="8"/>
  <c r="S853" i="8"/>
  <c r="S842" i="8"/>
  <c r="S846" i="8"/>
  <c r="S850" i="8"/>
  <c r="S843" i="8"/>
  <c r="S847" i="8"/>
  <c r="S851" i="8"/>
  <c r="S848" i="8"/>
  <c r="S852" i="8"/>
  <c r="S844" i="8"/>
  <c r="S833" i="8"/>
  <c r="S837" i="8"/>
  <c r="S841" i="8"/>
  <c r="S830" i="8"/>
  <c r="S834" i="8"/>
  <c r="S838" i="8"/>
  <c r="S831" i="8"/>
  <c r="S835" i="8"/>
  <c r="S839" i="8"/>
  <c r="S840" i="8"/>
  <c r="S832" i="8"/>
  <c r="S836" i="8"/>
  <c r="S821" i="8"/>
  <c r="S825" i="8"/>
  <c r="S829" i="8"/>
  <c r="S818" i="8"/>
  <c r="S822" i="8"/>
  <c r="S826" i="8"/>
  <c r="S819" i="8"/>
  <c r="S823" i="8"/>
  <c r="S827" i="8"/>
  <c r="S820" i="8"/>
  <c r="S824" i="8"/>
  <c r="S828" i="8"/>
  <c r="S809" i="8"/>
  <c r="S813" i="8"/>
  <c r="S817" i="8"/>
  <c r="S806" i="8"/>
  <c r="S810" i="8"/>
  <c r="S814" i="8"/>
  <c r="S807" i="8"/>
  <c r="S811" i="8"/>
  <c r="S815" i="8"/>
  <c r="S808" i="8"/>
  <c r="S812" i="8"/>
  <c r="S816" i="8"/>
  <c r="S797" i="8"/>
  <c r="S801" i="8"/>
  <c r="S805" i="8"/>
  <c r="S794" i="8"/>
  <c r="S798" i="8"/>
  <c r="S802" i="8"/>
  <c r="S795" i="8"/>
  <c r="S799" i="8"/>
  <c r="S803" i="8"/>
  <c r="S800" i="8"/>
  <c r="S804" i="8"/>
  <c r="S796" i="8"/>
  <c r="S785" i="8"/>
  <c r="S789" i="8"/>
  <c r="S793" i="8"/>
  <c r="S782" i="8"/>
  <c r="S786" i="8"/>
  <c r="S790" i="8"/>
  <c r="S783" i="8"/>
  <c r="S787" i="8"/>
  <c r="S791" i="8"/>
  <c r="S792" i="8"/>
  <c r="S784" i="8"/>
  <c r="S788" i="8"/>
  <c r="S773" i="8"/>
  <c r="S777" i="8"/>
  <c r="S781" i="8"/>
  <c r="S770" i="8"/>
  <c r="S774" i="8"/>
  <c r="S778" i="8"/>
  <c r="S771" i="8"/>
  <c r="S775" i="8"/>
  <c r="S779" i="8"/>
  <c r="S772" i="8"/>
  <c r="S776" i="8"/>
  <c r="S780" i="8"/>
  <c r="S761" i="8"/>
  <c r="S765" i="8"/>
  <c r="S769" i="8"/>
  <c r="S758" i="8"/>
  <c r="S762" i="8"/>
  <c r="S766" i="8"/>
  <c r="S759" i="8"/>
  <c r="S763" i="8"/>
  <c r="S767" i="8"/>
  <c r="S760" i="8"/>
  <c r="S764" i="8"/>
  <c r="S768" i="8"/>
  <c r="S749" i="8"/>
  <c r="S753" i="8"/>
  <c r="S757" i="8"/>
  <c r="S746" i="8"/>
  <c r="S750" i="8"/>
  <c r="S754" i="8"/>
  <c r="S747" i="8"/>
  <c r="S751" i="8"/>
  <c r="S755" i="8"/>
  <c r="S752" i="8"/>
  <c r="S756" i="8"/>
  <c r="S748" i="8"/>
  <c r="S737" i="8"/>
  <c r="S741" i="8"/>
  <c r="S745" i="8"/>
  <c r="S734" i="8"/>
  <c r="S738" i="8"/>
  <c r="S742" i="8"/>
  <c r="S735" i="8"/>
  <c r="S739" i="8"/>
  <c r="S743" i="8"/>
  <c r="S744" i="8"/>
  <c r="S736" i="8"/>
  <c r="S740" i="8"/>
  <c r="S725" i="8"/>
  <c r="S729" i="8"/>
  <c r="S733" i="8"/>
  <c r="S722" i="8"/>
  <c r="S726" i="8"/>
  <c r="S730" i="8"/>
  <c r="S723" i="8"/>
  <c r="S727" i="8"/>
  <c r="S731" i="8"/>
  <c r="S724" i="8"/>
  <c r="S728" i="8"/>
  <c r="S732" i="8"/>
  <c r="S713" i="8"/>
  <c r="S717" i="8"/>
  <c r="S721" i="8"/>
  <c r="S710" i="8"/>
  <c r="S714" i="8"/>
  <c r="S718" i="8"/>
  <c r="S711" i="8"/>
  <c r="S715" i="8"/>
  <c r="S719" i="8"/>
  <c r="S712" i="8"/>
  <c r="S716" i="8"/>
  <c r="S720" i="8"/>
  <c r="S701" i="8"/>
  <c r="S705" i="8"/>
  <c r="S709" i="8"/>
  <c r="S698" i="8"/>
  <c r="S702" i="8"/>
  <c r="S706" i="8"/>
  <c r="S699" i="8"/>
  <c r="S703" i="8"/>
  <c r="S707" i="8"/>
  <c r="S704" i="8"/>
  <c r="S708" i="8"/>
  <c r="S700" i="8"/>
  <c r="S689" i="8"/>
  <c r="S693" i="8"/>
  <c r="S697" i="8"/>
  <c r="S686" i="8"/>
  <c r="S690" i="8"/>
  <c r="S694" i="8"/>
  <c r="S687" i="8"/>
  <c r="S691" i="8"/>
  <c r="S695" i="8"/>
  <c r="S696" i="8"/>
  <c r="S688" i="8"/>
  <c r="S692" i="8"/>
  <c r="S677" i="8"/>
  <c r="S681" i="8"/>
  <c r="S685" i="8"/>
  <c r="S674" i="8"/>
  <c r="S678" i="8"/>
  <c r="S682" i="8"/>
  <c r="S675" i="8"/>
  <c r="S679" i="8"/>
  <c r="S683" i="8"/>
  <c r="S676" i="8"/>
  <c r="S680" i="8"/>
  <c r="S684" i="8"/>
  <c r="S665" i="8"/>
  <c r="S669" i="8"/>
  <c r="S673" i="8"/>
  <c r="S662" i="8"/>
  <c r="S666" i="8"/>
  <c r="S670" i="8"/>
  <c r="S663" i="8"/>
  <c r="S667" i="8"/>
  <c r="S671" i="8"/>
  <c r="S664" i="8"/>
  <c r="S668" i="8"/>
  <c r="S672" i="8"/>
  <c r="S652" i="8"/>
  <c r="S656" i="8"/>
  <c r="S660" i="8"/>
  <c r="S661" i="8"/>
  <c r="S653" i="8"/>
  <c r="S657" i="8"/>
  <c r="S650" i="8"/>
  <c r="S654" i="8"/>
  <c r="S658" i="8"/>
  <c r="S655" i="8"/>
  <c r="S659" i="8"/>
  <c r="S651" i="8"/>
  <c r="S641" i="8"/>
  <c r="S645" i="8"/>
  <c r="S638" i="8"/>
  <c r="S642" i="8"/>
  <c r="S646" i="8"/>
  <c r="S639" i="8"/>
  <c r="S643" i="8"/>
  <c r="S647" i="8"/>
  <c r="S648" i="8"/>
  <c r="S649" i="8"/>
  <c r="S640" i="8"/>
  <c r="S644" i="8"/>
  <c r="S628" i="8"/>
  <c r="S632" i="8"/>
  <c r="S636" i="8"/>
  <c r="S629" i="8"/>
  <c r="S633" i="8"/>
  <c r="S637" i="8"/>
  <c r="S626" i="8"/>
  <c r="S630" i="8"/>
  <c r="S634" i="8"/>
  <c r="S627" i="8"/>
  <c r="S631" i="8"/>
  <c r="S635" i="8"/>
  <c r="S616" i="8"/>
  <c r="S620" i="8"/>
  <c r="S624" i="8"/>
  <c r="S617" i="8"/>
  <c r="S621" i="8"/>
  <c r="S625" i="8"/>
  <c r="S614" i="8"/>
  <c r="S618" i="8"/>
  <c r="S622" i="8"/>
  <c r="S615" i="8"/>
  <c r="S619" i="8"/>
  <c r="S623" i="8"/>
  <c r="S603" i="8"/>
  <c r="S607" i="8"/>
  <c r="S611" i="8"/>
  <c r="S604" i="8"/>
  <c r="S608" i="8"/>
  <c r="S612" i="8"/>
  <c r="S613" i="8"/>
  <c r="S605" i="8"/>
  <c r="S609" i="8"/>
  <c r="S606" i="8"/>
  <c r="S610" i="8"/>
  <c r="S602" i="8"/>
  <c r="S592" i="8"/>
  <c r="S596" i="8"/>
  <c r="S600" i="8"/>
  <c r="S593" i="8"/>
  <c r="S597" i="8"/>
  <c r="S601" i="8"/>
  <c r="S590" i="8"/>
  <c r="S594" i="8"/>
  <c r="S598" i="8"/>
  <c r="S599" i="8"/>
  <c r="S591" i="8"/>
  <c r="S595" i="8"/>
  <c r="S580" i="8"/>
  <c r="S584" i="8"/>
  <c r="S588" i="8"/>
  <c r="S581" i="8"/>
  <c r="S585" i="8"/>
  <c r="S589" i="8"/>
  <c r="S578" i="8"/>
  <c r="S582" i="8"/>
  <c r="S586" i="8"/>
  <c r="S579" i="8"/>
  <c r="S583" i="8"/>
  <c r="S587" i="8"/>
  <c r="S568" i="8"/>
  <c r="S572" i="8"/>
  <c r="S576" i="8"/>
  <c r="S569" i="8"/>
  <c r="S573" i="8"/>
  <c r="S577" i="8"/>
  <c r="S566" i="8"/>
  <c r="S570" i="8"/>
  <c r="S574" i="8"/>
  <c r="S567" i="8"/>
  <c r="S571" i="8"/>
  <c r="S575" i="8"/>
  <c r="S556" i="8"/>
  <c r="S560" i="8"/>
  <c r="S564" i="8"/>
  <c r="S557" i="8"/>
  <c r="S561" i="8"/>
  <c r="S565" i="8"/>
  <c r="S554" i="8"/>
  <c r="S558" i="8"/>
  <c r="S562" i="8"/>
  <c r="S559" i="8"/>
  <c r="S563" i="8"/>
  <c r="S555" i="8"/>
  <c r="S544" i="8"/>
  <c r="S548" i="8"/>
  <c r="S552" i="8"/>
  <c r="S545" i="8"/>
  <c r="S549" i="8"/>
  <c r="S553" i="8"/>
  <c r="S542" i="8"/>
  <c r="S546" i="8"/>
  <c r="S550" i="8"/>
  <c r="S551" i="8"/>
  <c r="S543" i="8"/>
  <c r="S547" i="8"/>
  <c r="S532" i="8"/>
  <c r="S536" i="8"/>
  <c r="S540" i="8"/>
  <c r="S533" i="8"/>
  <c r="S537" i="8"/>
  <c r="S541" i="8"/>
  <c r="S530" i="8"/>
  <c r="S534" i="8"/>
  <c r="S538" i="8"/>
  <c r="S531" i="8"/>
  <c r="S535" i="8"/>
  <c r="S539" i="8"/>
  <c r="S520" i="8"/>
  <c r="S524" i="8"/>
  <c r="S528" i="8"/>
  <c r="S521" i="8"/>
  <c r="S525" i="8"/>
  <c r="S529" i="8"/>
  <c r="S518" i="8"/>
  <c r="S522" i="8"/>
  <c r="S526" i="8"/>
  <c r="S519" i="8"/>
  <c r="S523" i="8"/>
  <c r="S527" i="8"/>
  <c r="S508" i="8"/>
  <c r="S512" i="8"/>
  <c r="S516" i="8"/>
  <c r="S509" i="8"/>
  <c r="S513" i="8"/>
  <c r="S517" i="8"/>
  <c r="S506" i="8"/>
  <c r="S510" i="8"/>
  <c r="S514" i="8"/>
  <c r="S511" i="8"/>
  <c r="S515" i="8"/>
  <c r="S507" i="8"/>
  <c r="S496" i="8"/>
  <c r="S500" i="8"/>
  <c r="S504" i="8"/>
  <c r="S497" i="8"/>
  <c r="S501" i="8"/>
  <c r="S505" i="8"/>
  <c r="S494" i="8"/>
  <c r="S498" i="8"/>
  <c r="S502" i="8"/>
  <c r="S503" i="8"/>
  <c r="S495" i="8"/>
  <c r="S499" i="8"/>
  <c r="S484" i="8"/>
  <c r="S488" i="8"/>
  <c r="S492" i="8"/>
  <c r="S485" i="8"/>
  <c r="S489" i="8"/>
  <c r="S493" i="8"/>
  <c r="S482" i="8"/>
  <c r="S486" i="8"/>
  <c r="S490" i="8"/>
  <c r="S483" i="8"/>
  <c r="S487" i="8"/>
  <c r="S491" i="8"/>
  <c r="S472" i="8"/>
  <c r="S476" i="8"/>
  <c r="S480" i="8"/>
  <c r="S473" i="8"/>
  <c r="S477" i="8"/>
  <c r="S481" i="8"/>
  <c r="S470" i="8"/>
  <c r="S474" i="8"/>
  <c r="S478" i="8"/>
  <c r="S471" i="8"/>
  <c r="S475" i="8"/>
  <c r="S479" i="8"/>
  <c r="S460" i="8"/>
  <c r="S464" i="8"/>
  <c r="S468" i="8"/>
  <c r="S461" i="8"/>
  <c r="S465" i="8"/>
  <c r="S469" i="8"/>
  <c r="S458" i="8"/>
  <c r="S462" i="8"/>
  <c r="S466" i="8"/>
  <c r="S463" i="8"/>
  <c r="S467" i="8"/>
  <c r="S459" i="8"/>
  <c r="S448" i="8"/>
  <c r="S452" i="8"/>
  <c r="S456" i="8"/>
  <c r="S449" i="8"/>
  <c r="S453" i="8"/>
  <c r="S457" i="8"/>
  <c r="S446" i="8"/>
  <c r="S450" i="8"/>
  <c r="S454" i="8"/>
  <c r="S455" i="8"/>
  <c r="S447" i="8"/>
  <c r="S451" i="8"/>
  <c r="S436" i="8"/>
  <c r="S440" i="8"/>
  <c r="S444" i="8"/>
  <c r="S437" i="8"/>
  <c r="S441" i="8"/>
  <c r="S445" i="8"/>
  <c r="S434" i="8"/>
  <c r="S438" i="8"/>
  <c r="S442" i="8"/>
  <c r="S435" i="8"/>
  <c r="S439" i="8"/>
  <c r="S443" i="8"/>
  <c r="S422" i="8"/>
  <c r="S426" i="8"/>
  <c r="S430" i="8"/>
  <c r="S423" i="8"/>
  <c r="S427" i="8"/>
  <c r="S431" i="8"/>
  <c r="S424" i="8"/>
  <c r="S428" i="8"/>
  <c r="S432" i="8"/>
  <c r="S433" i="8"/>
  <c r="S425" i="8"/>
  <c r="S429" i="8"/>
  <c r="S410" i="8"/>
  <c r="S414" i="8"/>
  <c r="S418" i="8"/>
  <c r="S411" i="8"/>
  <c r="S415" i="8"/>
  <c r="S419" i="8"/>
  <c r="S412" i="8"/>
  <c r="S416" i="8"/>
  <c r="S420" i="8"/>
  <c r="S413" i="8"/>
  <c r="S417" i="8"/>
  <c r="S421" i="8"/>
  <c r="S398" i="8"/>
  <c r="S402" i="8"/>
  <c r="S406" i="8"/>
  <c r="S399" i="8"/>
  <c r="S403" i="8"/>
  <c r="S407" i="8"/>
  <c r="S400" i="8"/>
  <c r="S404" i="8"/>
  <c r="S408" i="8"/>
  <c r="S401" i="8"/>
  <c r="S405" i="8"/>
  <c r="S409" i="8"/>
  <c r="S386" i="8"/>
  <c r="S390" i="8"/>
  <c r="S394" i="8"/>
  <c r="S387" i="8"/>
  <c r="S391" i="8"/>
  <c r="S395" i="8"/>
  <c r="S388" i="8"/>
  <c r="S392" i="8"/>
  <c r="S396" i="8"/>
  <c r="S393" i="8"/>
  <c r="S397" i="8"/>
  <c r="S389" i="8"/>
  <c r="S374" i="8"/>
  <c r="S378" i="8"/>
  <c r="S382" i="8"/>
  <c r="S375" i="8"/>
  <c r="S379" i="8"/>
  <c r="S383" i="8"/>
  <c r="S376" i="8"/>
  <c r="S380" i="8"/>
  <c r="S384" i="8"/>
  <c r="S385" i="8"/>
  <c r="S377" i="8"/>
  <c r="S381" i="8"/>
  <c r="S362" i="8"/>
  <c r="S366" i="8"/>
  <c r="S370" i="8"/>
  <c r="S363" i="8"/>
  <c r="S367" i="8"/>
  <c r="S371" i="8"/>
  <c r="S364" i="8"/>
  <c r="S368" i="8"/>
  <c r="S372" i="8"/>
  <c r="S365" i="8"/>
  <c r="S369" i="8"/>
  <c r="S373" i="8"/>
  <c r="S350" i="8"/>
  <c r="S354" i="8"/>
  <c r="S358" i="8"/>
  <c r="S351" i="8"/>
  <c r="S355" i="8"/>
  <c r="S359" i="8"/>
  <c r="S352" i="8"/>
  <c r="S356" i="8"/>
  <c r="S360" i="8"/>
  <c r="S353" i="8"/>
  <c r="S357" i="8"/>
  <c r="S361" i="8"/>
  <c r="S338" i="8"/>
  <c r="S342" i="8"/>
  <c r="S346" i="8"/>
  <c r="S339" i="8"/>
  <c r="S343" i="8"/>
  <c r="S347" i="8"/>
  <c r="S340" i="8"/>
  <c r="S344" i="8"/>
  <c r="S348" i="8"/>
  <c r="S345" i="8"/>
  <c r="S349" i="8"/>
  <c r="S341" i="8"/>
  <c r="S326" i="8"/>
  <c r="S330" i="8"/>
  <c r="S334" i="8"/>
  <c r="S327" i="8"/>
  <c r="S331" i="8"/>
  <c r="S335" i="8"/>
  <c r="S328" i="8"/>
  <c r="S332" i="8"/>
  <c r="S336" i="8"/>
  <c r="S337" i="8"/>
  <c r="S329" i="8"/>
  <c r="S333" i="8"/>
  <c r="S314" i="8"/>
  <c r="S318" i="8"/>
  <c r="S322" i="8"/>
  <c r="S315" i="8"/>
  <c r="S319" i="8"/>
  <c r="S323" i="8"/>
  <c r="S316" i="8"/>
  <c r="S320" i="8"/>
  <c r="S324" i="8"/>
  <c r="S317" i="8"/>
  <c r="S321" i="8"/>
  <c r="S325" i="8"/>
  <c r="S302" i="8"/>
  <c r="S306" i="8"/>
  <c r="S310" i="8"/>
  <c r="S303" i="8"/>
  <c r="S307" i="8"/>
  <c r="S311" i="8"/>
  <c r="S304" i="8"/>
  <c r="S308" i="8"/>
  <c r="S312" i="8"/>
  <c r="S305" i="8"/>
  <c r="S309" i="8"/>
  <c r="S313" i="8"/>
  <c r="S290" i="8"/>
  <c r="S294" i="8"/>
  <c r="S298" i="8"/>
  <c r="S291" i="8"/>
  <c r="S295" i="8"/>
  <c r="S299" i="8"/>
  <c r="S292" i="8"/>
  <c r="S296" i="8"/>
  <c r="S300" i="8"/>
  <c r="S297" i="8"/>
  <c r="S301" i="8"/>
  <c r="S293" i="8"/>
  <c r="S278" i="8"/>
  <c r="S282" i="8"/>
  <c r="S286" i="8"/>
  <c r="S279" i="8"/>
  <c r="S283" i="8"/>
  <c r="S287" i="8"/>
  <c r="S280" i="8"/>
  <c r="S284" i="8"/>
  <c r="S288" i="8"/>
  <c r="S289" i="8"/>
  <c r="S281" i="8"/>
  <c r="S285" i="8"/>
  <c r="S266" i="8"/>
  <c r="S270" i="8"/>
  <c r="S274" i="8"/>
  <c r="S267" i="8"/>
  <c r="S271" i="8"/>
  <c r="S275" i="8"/>
  <c r="S268" i="8"/>
  <c r="S272" i="8"/>
  <c r="S276" i="8"/>
  <c r="S269" i="8"/>
  <c r="S273" i="8"/>
  <c r="S277" i="8"/>
  <c r="S256" i="8"/>
  <c r="S260" i="8"/>
  <c r="S264" i="8"/>
  <c r="S265" i="8"/>
  <c r="S257" i="8"/>
  <c r="S261" i="8"/>
  <c r="S254" i="8"/>
  <c r="S258" i="8"/>
  <c r="S262" i="8"/>
  <c r="S255" i="8"/>
  <c r="S259" i="8"/>
  <c r="S263" i="8"/>
  <c r="S242" i="8"/>
  <c r="S246" i="8"/>
  <c r="S250" i="8"/>
  <c r="S243" i="8"/>
  <c r="S247" i="8"/>
  <c r="S251" i="8"/>
  <c r="S244" i="8"/>
  <c r="S248" i="8"/>
  <c r="S252" i="8"/>
  <c r="S249" i="8"/>
  <c r="S253" i="8"/>
  <c r="S245" i="8"/>
  <c r="S241" i="8"/>
  <c r="S233" i="8"/>
  <c r="S237" i="8"/>
  <c r="S230" i="8"/>
  <c r="S234" i="8"/>
  <c r="S238" i="8"/>
  <c r="S231" i="8"/>
  <c r="S235" i="8"/>
  <c r="S239" i="8"/>
  <c r="S240" i="8"/>
  <c r="S232" i="8"/>
  <c r="S236" i="8"/>
  <c r="S223" i="8"/>
  <c r="S229" i="8"/>
  <c r="S220" i="8"/>
  <c r="S219" i="8"/>
  <c r="S221" i="8"/>
  <c r="S225" i="8"/>
  <c r="S218" i="8"/>
  <c r="S226" i="8"/>
  <c r="S222" i="8"/>
  <c r="S227" i="8"/>
  <c r="S228" i="8"/>
  <c r="S224" i="8"/>
  <c r="S207" i="8"/>
  <c r="S208" i="8"/>
  <c r="S212" i="8"/>
  <c r="S216" i="8"/>
  <c r="S206" i="8"/>
  <c r="S209" i="8"/>
  <c r="S213" i="8"/>
  <c r="S210" i="8"/>
  <c r="S214" i="8"/>
  <c r="S211" i="8"/>
  <c r="S217" i="8"/>
  <c r="S215" i="8"/>
  <c r="S199" i="8"/>
  <c r="S203" i="8"/>
  <c r="S196" i="8"/>
  <c r="S200" i="8"/>
  <c r="S204" i="8"/>
  <c r="S197" i="8"/>
  <c r="S201" i="8"/>
  <c r="S195" i="8"/>
  <c r="S198" i="8"/>
  <c r="S202" i="8"/>
  <c r="S205" i="8"/>
  <c r="S194" i="8"/>
  <c r="S193" i="8"/>
  <c r="S183" i="8"/>
  <c r="S187" i="8"/>
  <c r="S191" i="8"/>
  <c r="S184" i="8"/>
  <c r="S188" i="8"/>
  <c r="S192" i="8"/>
  <c r="S185" i="8"/>
  <c r="S189" i="8"/>
  <c r="S182" i="8"/>
  <c r="S190" i="8"/>
  <c r="S186" i="8"/>
  <c r="S170" i="8"/>
  <c r="S172" i="8"/>
  <c r="S176" i="8"/>
  <c r="S180" i="8"/>
  <c r="S173" i="8"/>
  <c r="S177" i="8"/>
  <c r="S171" i="8"/>
  <c r="S174" i="8"/>
  <c r="S178" i="8"/>
  <c r="S181" i="8"/>
  <c r="S175" i="8"/>
  <c r="S179" i="8"/>
  <c r="S160" i="8"/>
  <c r="S164" i="8"/>
  <c r="S168" i="8"/>
  <c r="S169" i="8"/>
  <c r="S161" i="8"/>
  <c r="S165" i="8"/>
  <c r="S159" i="8"/>
  <c r="S162" i="8"/>
  <c r="S166" i="8"/>
  <c r="S163" i="8"/>
  <c r="S158" i="8"/>
  <c r="S167" i="8"/>
  <c r="S146" i="8"/>
  <c r="S148" i="8"/>
  <c r="S153" i="8"/>
  <c r="S149" i="8"/>
  <c r="S154" i="8"/>
  <c r="S157" i="8"/>
  <c r="S150" i="8"/>
  <c r="S155" i="8"/>
  <c r="S156" i="8"/>
  <c r="S147" i="8"/>
  <c r="S152" i="8"/>
  <c r="S151" i="8"/>
  <c r="S145" i="8"/>
  <c r="S137" i="8"/>
  <c r="S144" i="8"/>
  <c r="S141" i="8"/>
  <c r="S134" i="8"/>
  <c r="S138" i="8"/>
  <c r="S142" i="8"/>
  <c r="S135" i="8"/>
  <c r="S139" i="8"/>
  <c r="S143" i="8"/>
  <c r="S136" i="8"/>
  <c r="S140" i="8"/>
  <c r="S123" i="8"/>
  <c r="S122" i="8"/>
  <c r="S133" i="8"/>
  <c r="S125" i="8"/>
  <c r="S129" i="8"/>
  <c r="S126" i="8"/>
  <c r="S130" i="8"/>
  <c r="S127" i="8"/>
  <c r="S131" i="8"/>
  <c r="S124" i="8"/>
  <c r="S128" i="8"/>
  <c r="S132" i="8"/>
  <c r="S111" i="8"/>
  <c r="S110" i="8"/>
  <c r="S121" i="8"/>
  <c r="S115" i="8"/>
  <c r="S119" i="8"/>
  <c r="S112" i="8"/>
  <c r="S116" i="8"/>
  <c r="S120" i="8"/>
  <c r="S113" i="8"/>
  <c r="S117" i="8"/>
  <c r="S114" i="8"/>
  <c r="S118" i="8"/>
  <c r="S109" i="8"/>
  <c r="S99" i="8"/>
  <c r="S98" i="8"/>
  <c r="S102" i="8"/>
  <c r="S106" i="8"/>
  <c r="S103" i="8"/>
  <c r="S107" i="8"/>
  <c r="S100" i="8"/>
  <c r="S104" i="8"/>
  <c r="S108" i="8"/>
  <c r="S101" i="8"/>
  <c r="S105" i="8"/>
  <c r="S88" i="8"/>
  <c r="S87" i="8"/>
  <c r="S86" i="8"/>
  <c r="S97" i="8"/>
  <c r="S89" i="8"/>
  <c r="S93" i="8"/>
  <c r="S90" i="8"/>
  <c r="S94" i="8"/>
  <c r="S91" i="8"/>
  <c r="S95" i="8"/>
  <c r="S92" i="8"/>
  <c r="S96" i="8"/>
  <c r="S75" i="8"/>
  <c r="S74" i="8"/>
  <c r="S85" i="8"/>
  <c r="S77" i="8"/>
  <c r="S78" i="8"/>
  <c r="S80" i="8"/>
  <c r="S84" i="8"/>
  <c r="S81" i="8"/>
  <c r="S76" i="8"/>
  <c r="S82" i="8"/>
  <c r="S79" i="8"/>
  <c r="S83" i="8"/>
  <c r="S73" i="8"/>
  <c r="S62" i="8"/>
  <c r="S67" i="8"/>
  <c r="S71" i="8"/>
  <c r="S64" i="8"/>
  <c r="S68" i="8"/>
  <c r="S72" i="8"/>
  <c r="S65" i="8"/>
  <c r="S69" i="8"/>
  <c r="S63" i="8"/>
  <c r="S66" i="8"/>
  <c r="S70" i="8"/>
  <c r="S61" i="8"/>
  <c r="S52" i="8"/>
  <c r="S56" i="8"/>
  <c r="S60" i="8"/>
  <c r="S53" i="8"/>
  <c r="S57" i="8"/>
  <c r="S51" i="8"/>
  <c r="S54" i="8"/>
  <c r="S58" i="8"/>
  <c r="S50" i="8"/>
  <c r="S55" i="8"/>
  <c r="S59" i="8"/>
  <c r="S49" i="8"/>
  <c r="S42" i="8"/>
  <c r="S46" i="8"/>
  <c r="S38" i="8"/>
  <c r="S43" i="8"/>
  <c r="S47" i="8"/>
  <c r="S40" i="8"/>
  <c r="S44" i="8"/>
  <c r="S48" i="8"/>
  <c r="S41" i="8"/>
  <c r="S45" i="8"/>
  <c r="S39" i="8"/>
  <c r="S27" i="8"/>
  <c r="S26" i="8"/>
  <c r="S31" i="8"/>
  <c r="S35" i="8"/>
  <c r="S28" i="8"/>
  <c r="S32" i="8"/>
  <c r="S36" i="8"/>
  <c r="S29" i="8"/>
  <c r="S33" i="8"/>
  <c r="S37" i="8"/>
  <c r="S30" i="8"/>
  <c r="S34" i="8"/>
  <c r="S22" i="8"/>
  <c r="S18" i="8"/>
  <c r="S14" i="8"/>
  <c r="S21" i="8"/>
  <c r="S17" i="8"/>
  <c r="S20" i="8"/>
  <c r="S16" i="8"/>
  <c r="S24" i="8"/>
  <c r="S23" i="8"/>
  <c r="S19" i="8"/>
  <c r="S15" i="8"/>
  <c r="S25" i="8"/>
  <c r="V2" i="8"/>
  <c r="S1466" i="8"/>
  <c r="S1478" i="8"/>
  <c r="S1482" i="8"/>
  <c r="S1486" i="8"/>
  <c r="S1484" i="8"/>
  <c r="S1488" i="8"/>
  <c r="S1485" i="8"/>
  <c r="S1479" i="8"/>
  <c r="S1483" i="8"/>
  <c r="S1487" i="8"/>
  <c r="S1480" i="8"/>
  <c r="S1481" i="8"/>
  <c r="S1489" i="8"/>
  <c r="S6" i="8"/>
  <c r="S10" i="8"/>
  <c r="S8" i="8"/>
  <c r="S3" i="8"/>
  <c r="T3" i="8" s="1"/>
  <c r="S7" i="8"/>
  <c r="S11" i="8"/>
  <c r="S4" i="8"/>
  <c r="S12" i="8"/>
  <c r="S13" i="8"/>
  <c r="S5" i="8"/>
  <c r="S9" i="8"/>
  <c r="V2714" i="8"/>
  <c r="D2" i="8" l="1"/>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N4" i="8" l="1"/>
  <c r="N5" i="8"/>
  <c r="P5" i="8" s="1"/>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P268" i="8" s="1"/>
  <c r="Q268" i="8" s="1"/>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P316" i="8" s="1"/>
  <c r="Q316" i="8" s="1"/>
  <c r="N317" i="8"/>
  <c r="N318" i="8"/>
  <c r="N319" i="8"/>
  <c r="N320" i="8"/>
  <c r="N321" i="8"/>
  <c r="N322" i="8"/>
  <c r="N323" i="8"/>
  <c r="N324" i="8"/>
  <c r="N325" i="8"/>
  <c r="N326" i="8"/>
  <c r="N327" i="8"/>
  <c r="N328" i="8"/>
  <c r="N329" i="8"/>
  <c r="N330" i="8"/>
  <c r="N331" i="8"/>
  <c r="N332" i="8"/>
  <c r="P332" i="8" s="1"/>
  <c r="Q332" i="8" s="1"/>
  <c r="N333" i="8"/>
  <c r="N334" i="8"/>
  <c r="N335" i="8"/>
  <c r="N336" i="8"/>
  <c r="N337" i="8"/>
  <c r="N338" i="8"/>
  <c r="N339" i="8"/>
  <c r="N340" i="8"/>
  <c r="N341" i="8"/>
  <c r="N342" i="8"/>
  <c r="N343" i="8"/>
  <c r="N344" i="8"/>
  <c r="N345" i="8"/>
  <c r="N346" i="8"/>
  <c r="N347" i="8"/>
  <c r="N348" i="8"/>
  <c r="N349" i="8"/>
  <c r="N350" i="8"/>
  <c r="N351" i="8"/>
  <c r="P351" i="8" s="1"/>
  <c r="Q351" i="8" s="1"/>
  <c r="N352" i="8"/>
  <c r="N353" i="8"/>
  <c r="N354" i="8"/>
  <c r="N355" i="8"/>
  <c r="N356" i="8"/>
  <c r="N357" i="8"/>
  <c r="N358" i="8"/>
  <c r="N359" i="8"/>
  <c r="N360" i="8"/>
  <c r="N361" i="8"/>
  <c r="N362" i="8"/>
  <c r="N363" i="8"/>
  <c r="N364" i="8"/>
  <c r="N365" i="8"/>
  <c r="N366" i="8"/>
  <c r="N367" i="8"/>
  <c r="N368" i="8"/>
  <c r="N369" i="8"/>
  <c r="N370" i="8"/>
  <c r="N371" i="8"/>
  <c r="N372" i="8"/>
  <c r="N373" i="8"/>
  <c r="N374" i="8"/>
  <c r="N375" i="8"/>
  <c r="P375" i="8" s="1"/>
  <c r="Q375" i="8" s="1"/>
  <c r="N376" i="8"/>
  <c r="N377" i="8"/>
  <c r="N378" i="8"/>
  <c r="P378" i="8" s="1"/>
  <c r="Q378" i="8" s="1"/>
  <c r="N379" i="8"/>
  <c r="N380" i="8"/>
  <c r="P380" i="8" s="1"/>
  <c r="Q380" i="8" s="1"/>
  <c r="N381" i="8"/>
  <c r="N382" i="8"/>
  <c r="N383" i="8"/>
  <c r="N384" i="8"/>
  <c r="N385" i="8"/>
  <c r="N386" i="8"/>
  <c r="N387" i="8"/>
  <c r="N388" i="8"/>
  <c r="N389" i="8"/>
  <c r="N390" i="8"/>
  <c r="N391" i="8"/>
  <c r="N392" i="8"/>
  <c r="N393" i="8"/>
  <c r="N394" i="8"/>
  <c r="N395" i="8"/>
  <c r="N396" i="8"/>
  <c r="P396" i="8" s="1"/>
  <c r="Q396" i="8" s="1"/>
  <c r="N397" i="8"/>
  <c r="N398" i="8"/>
  <c r="N399" i="8"/>
  <c r="N400" i="8"/>
  <c r="N401" i="8"/>
  <c r="N402" i="8"/>
  <c r="N403" i="8"/>
  <c r="N404" i="8"/>
  <c r="N405" i="8"/>
  <c r="N406" i="8"/>
  <c r="N407" i="8"/>
  <c r="N408" i="8"/>
  <c r="N409" i="8"/>
  <c r="N410" i="8"/>
  <c r="N411" i="8"/>
  <c r="N412" i="8"/>
  <c r="N413" i="8"/>
  <c r="N414" i="8"/>
  <c r="N415" i="8"/>
  <c r="N416" i="8"/>
  <c r="N417" i="8"/>
  <c r="N418" i="8"/>
  <c r="N419" i="8"/>
  <c r="P419" i="8" s="1"/>
  <c r="Q419" i="8" s="1"/>
  <c r="N420" i="8"/>
  <c r="N421" i="8"/>
  <c r="N422" i="8"/>
  <c r="N423" i="8"/>
  <c r="N424" i="8"/>
  <c r="N425" i="8"/>
  <c r="N426" i="8"/>
  <c r="N427" i="8"/>
  <c r="N428" i="8"/>
  <c r="P428" i="8" s="1"/>
  <c r="Q428" i="8" s="1"/>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P460" i="8" s="1"/>
  <c r="Q460" i="8" s="1"/>
  <c r="N461" i="8"/>
  <c r="N462" i="8"/>
  <c r="N463" i="8"/>
  <c r="N464" i="8"/>
  <c r="N465" i="8"/>
  <c r="N466" i="8"/>
  <c r="N467" i="8"/>
  <c r="N468" i="8"/>
  <c r="N469" i="8"/>
  <c r="N470" i="8"/>
  <c r="N471" i="8"/>
  <c r="N472" i="8"/>
  <c r="N473" i="8"/>
  <c r="N474" i="8"/>
  <c r="N475" i="8"/>
  <c r="N476" i="8"/>
  <c r="P476" i="8" s="1"/>
  <c r="Q476" i="8" s="1"/>
  <c r="N477" i="8"/>
  <c r="N478" i="8"/>
  <c r="N479" i="8"/>
  <c r="N480" i="8"/>
  <c r="N481" i="8"/>
  <c r="N482" i="8"/>
  <c r="N483" i="8"/>
  <c r="P483" i="8" s="1"/>
  <c r="Q483" i="8" s="1"/>
  <c r="N484" i="8"/>
  <c r="N485" i="8"/>
  <c r="N486" i="8"/>
  <c r="N487" i="8"/>
  <c r="N488" i="8"/>
  <c r="N489" i="8"/>
  <c r="N490" i="8"/>
  <c r="N491" i="8"/>
  <c r="N492" i="8"/>
  <c r="P492" i="8" s="1"/>
  <c r="Q492" i="8" s="1"/>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P526" i="8" s="1"/>
  <c r="Q526" i="8" s="1"/>
  <c r="N527" i="8"/>
  <c r="N528" i="8"/>
  <c r="N529" i="8"/>
  <c r="N530" i="8"/>
  <c r="N531" i="8"/>
  <c r="N532" i="8"/>
  <c r="N533" i="8"/>
  <c r="N534" i="8"/>
  <c r="P534" i="8" s="1"/>
  <c r="Q534" i="8" s="1"/>
  <c r="N535" i="8"/>
  <c r="N536" i="8"/>
  <c r="N537" i="8"/>
  <c r="N538" i="8"/>
  <c r="N539" i="8"/>
  <c r="N540" i="8"/>
  <c r="N541" i="8"/>
  <c r="N542" i="8"/>
  <c r="N543" i="8"/>
  <c r="N544" i="8"/>
  <c r="N545" i="8"/>
  <c r="N546" i="8"/>
  <c r="N547" i="8"/>
  <c r="N548" i="8"/>
  <c r="N549" i="8"/>
  <c r="N550" i="8"/>
  <c r="N551" i="8"/>
  <c r="N552" i="8"/>
  <c r="N553" i="8"/>
  <c r="N554" i="8"/>
  <c r="N555" i="8"/>
  <c r="N556" i="8"/>
  <c r="N557" i="8"/>
  <c r="N558" i="8"/>
  <c r="P558" i="8" s="1"/>
  <c r="Q558" i="8" s="1"/>
  <c r="N559" i="8"/>
  <c r="N560" i="8"/>
  <c r="N561" i="8"/>
  <c r="N562" i="8"/>
  <c r="N563" i="8"/>
  <c r="N564" i="8"/>
  <c r="N565" i="8"/>
  <c r="N566" i="8"/>
  <c r="N567" i="8"/>
  <c r="N568" i="8"/>
  <c r="N569" i="8"/>
  <c r="N570" i="8"/>
  <c r="N571" i="8"/>
  <c r="N572" i="8"/>
  <c r="N573" i="8"/>
  <c r="N574" i="8"/>
  <c r="P574" i="8" s="1"/>
  <c r="Q574" i="8" s="1"/>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P646" i="8" s="1"/>
  <c r="Q646" i="8" s="1"/>
  <c r="N647" i="8"/>
  <c r="N648" i="8"/>
  <c r="N649" i="8"/>
  <c r="N650" i="8"/>
  <c r="N651" i="8"/>
  <c r="N652" i="8"/>
  <c r="N653" i="8"/>
  <c r="P653" i="8" s="1"/>
  <c r="Q653" i="8" s="1"/>
  <c r="N654" i="8"/>
  <c r="N655" i="8"/>
  <c r="N656" i="8"/>
  <c r="N657" i="8"/>
  <c r="N658" i="8"/>
  <c r="N659" i="8"/>
  <c r="N660" i="8"/>
  <c r="N661" i="8"/>
  <c r="N662" i="8"/>
  <c r="N663" i="8"/>
  <c r="N664" i="8"/>
  <c r="N665" i="8"/>
  <c r="N666" i="8"/>
  <c r="N667" i="8"/>
  <c r="N668" i="8"/>
  <c r="N669" i="8"/>
  <c r="N670" i="8"/>
  <c r="N671" i="8"/>
  <c r="N672" i="8"/>
  <c r="N673" i="8"/>
  <c r="P673" i="8" s="1"/>
  <c r="Q673" i="8" s="1"/>
  <c r="N674" i="8"/>
  <c r="N675" i="8"/>
  <c r="N676" i="8"/>
  <c r="N677" i="8"/>
  <c r="N678" i="8"/>
  <c r="N679" i="8"/>
  <c r="N680" i="8"/>
  <c r="N681" i="8"/>
  <c r="N682" i="8"/>
  <c r="N683" i="8"/>
  <c r="N684" i="8"/>
  <c r="N685" i="8"/>
  <c r="N686" i="8"/>
  <c r="N687" i="8"/>
  <c r="N688" i="8"/>
  <c r="N689" i="8"/>
  <c r="N690" i="8"/>
  <c r="N691" i="8"/>
  <c r="N692" i="8"/>
  <c r="N693" i="8"/>
  <c r="N694" i="8"/>
  <c r="P694" i="8" s="1"/>
  <c r="Q694" i="8" s="1"/>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P735" i="8" s="1"/>
  <c r="Q735" i="8" s="1"/>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P762" i="8" s="1"/>
  <c r="Q762" i="8" s="1"/>
  <c r="N763" i="8"/>
  <c r="N764" i="8"/>
  <c r="P764" i="8" s="1"/>
  <c r="Q764" i="8" s="1"/>
  <c r="N765" i="8"/>
  <c r="P765" i="8" s="1"/>
  <c r="Q765" i="8" s="1"/>
  <c r="N766" i="8"/>
  <c r="P766" i="8" s="1"/>
  <c r="Q766" i="8" s="1"/>
  <c r="N767" i="8"/>
  <c r="P767" i="8" s="1"/>
  <c r="Q767" i="8" s="1"/>
  <c r="N768" i="8"/>
  <c r="P768" i="8" s="1"/>
  <c r="Q768" i="8" s="1"/>
  <c r="N769" i="8"/>
  <c r="P769" i="8" s="1"/>
  <c r="Q769" i="8" s="1"/>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P846" i="8" s="1"/>
  <c r="Q846" i="8" s="1"/>
  <c r="N847" i="8"/>
  <c r="N848" i="8"/>
  <c r="N849" i="8"/>
  <c r="N850" i="8"/>
  <c r="N851" i="8"/>
  <c r="N852" i="8"/>
  <c r="N853" i="8"/>
  <c r="N854" i="8"/>
  <c r="N855" i="8"/>
  <c r="N856" i="8"/>
  <c r="N857" i="8"/>
  <c r="N858" i="8"/>
  <c r="N859" i="8"/>
  <c r="P859" i="8" s="1"/>
  <c r="Q859" i="8" s="1"/>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P895" i="8" s="1"/>
  <c r="Q895" i="8" s="1"/>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N1131" i="8"/>
  <c r="N1132" i="8"/>
  <c r="N1133" i="8"/>
  <c r="N1134" i="8"/>
  <c r="N1135" i="8"/>
  <c r="N1136" i="8"/>
  <c r="N1137" i="8"/>
  <c r="N1138" i="8"/>
  <c r="N1139" i="8"/>
  <c r="N1140" i="8"/>
  <c r="N1141" i="8"/>
  <c r="N1142" i="8"/>
  <c r="N1143" i="8"/>
  <c r="N1144" i="8"/>
  <c r="N1145" i="8"/>
  <c r="N1146" i="8"/>
  <c r="N1147" i="8"/>
  <c r="N1148" i="8"/>
  <c r="N1149" i="8"/>
  <c r="N1150" i="8"/>
  <c r="N1151" i="8"/>
  <c r="N1152" i="8"/>
  <c r="N1153" i="8"/>
  <c r="N1154" i="8"/>
  <c r="N1155" i="8"/>
  <c r="N1156" i="8"/>
  <c r="N1157" i="8"/>
  <c r="N1158" i="8"/>
  <c r="N1159" i="8"/>
  <c r="N1160" i="8"/>
  <c r="N1161" i="8"/>
  <c r="N1162" i="8"/>
  <c r="N1163" i="8"/>
  <c r="N1164" i="8"/>
  <c r="N1165" i="8"/>
  <c r="N1166" i="8"/>
  <c r="N1167" i="8"/>
  <c r="N1168" i="8"/>
  <c r="N1169" i="8"/>
  <c r="N1170" i="8"/>
  <c r="N1171" i="8"/>
  <c r="N1172" i="8"/>
  <c r="N1173" i="8"/>
  <c r="N1174" i="8"/>
  <c r="N1175" i="8"/>
  <c r="N1176" i="8"/>
  <c r="N1177" i="8"/>
  <c r="N1178" i="8"/>
  <c r="N1179" i="8"/>
  <c r="N1180" i="8"/>
  <c r="N1181" i="8"/>
  <c r="N1182" i="8"/>
  <c r="N1183" i="8"/>
  <c r="N1184" i="8"/>
  <c r="N1185" i="8"/>
  <c r="N1186" i="8"/>
  <c r="N1187" i="8"/>
  <c r="N1188" i="8"/>
  <c r="N1189" i="8"/>
  <c r="N1190" i="8"/>
  <c r="N1191" i="8"/>
  <c r="N1192" i="8"/>
  <c r="N1193" i="8"/>
  <c r="N1194" i="8"/>
  <c r="N1195" i="8"/>
  <c r="N1196" i="8"/>
  <c r="N1197" i="8"/>
  <c r="N1198" i="8"/>
  <c r="N1199" i="8"/>
  <c r="N1200" i="8"/>
  <c r="N1201" i="8"/>
  <c r="N1202" i="8"/>
  <c r="N1203" i="8"/>
  <c r="N1204" i="8"/>
  <c r="N1205" i="8"/>
  <c r="N1206" i="8"/>
  <c r="N1207" i="8"/>
  <c r="N1208" i="8"/>
  <c r="N1209" i="8"/>
  <c r="N1210" i="8"/>
  <c r="N1211" i="8"/>
  <c r="N1212" i="8"/>
  <c r="N1213" i="8"/>
  <c r="N1214" i="8"/>
  <c r="N1215" i="8"/>
  <c r="N1216" i="8"/>
  <c r="N1217" i="8"/>
  <c r="N1218" i="8"/>
  <c r="N1219" i="8"/>
  <c r="N1220" i="8"/>
  <c r="N1221" i="8"/>
  <c r="N1222" i="8"/>
  <c r="N1223" i="8"/>
  <c r="N1224" i="8"/>
  <c r="N1225" i="8"/>
  <c r="N1226" i="8"/>
  <c r="N1227" i="8"/>
  <c r="N1228" i="8"/>
  <c r="N1229" i="8"/>
  <c r="N1230" i="8"/>
  <c r="N1231" i="8"/>
  <c r="N1232" i="8"/>
  <c r="N1233" i="8"/>
  <c r="N1234" i="8"/>
  <c r="N1235" i="8"/>
  <c r="N1236" i="8"/>
  <c r="N1237" i="8"/>
  <c r="N1238" i="8"/>
  <c r="N1239" i="8"/>
  <c r="N1240" i="8"/>
  <c r="N1241" i="8"/>
  <c r="N1242" i="8"/>
  <c r="N1243" i="8"/>
  <c r="N1244" i="8"/>
  <c r="N1245" i="8"/>
  <c r="N1246" i="8"/>
  <c r="N1247" i="8"/>
  <c r="N1248" i="8"/>
  <c r="N1249" i="8"/>
  <c r="N1250" i="8"/>
  <c r="N1251" i="8"/>
  <c r="N1252" i="8"/>
  <c r="N1253" i="8"/>
  <c r="N1254" i="8"/>
  <c r="N1255" i="8"/>
  <c r="N1256" i="8"/>
  <c r="N1257" i="8"/>
  <c r="N1258" i="8"/>
  <c r="N1259" i="8"/>
  <c r="N1260" i="8"/>
  <c r="N1261" i="8"/>
  <c r="N1262" i="8"/>
  <c r="N1263" i="8"/>
  <c r="N1264" i="8"/>
  <c r="N1265" i="8"/>
  <c r="N1266" i="8"/>
  <c r="N1267" i="8"/>
  <c r="N1268" i="8"/>
  <c r="N1269" i="8"/>
  <c r="N1270" i="8"/>
  <c r="N1271" i="8"/>
  <c r="N1272" i="8"/>
  <c r="N1273" i="8"/>
  <c r="N1274" i="8"/>
  <c r="N1275" i="8"/>
  <c r="N1276" i="8"/>
  <c r="N1277" i="8"/>
  <c r="N1278" i="8"/>
  <c r="N1279" i="8"/>
  <c r="N1280" i="8"/>
  <c r="N1281" i="8"/>
  <c r="N1282" i="8"/>
  <c r="N1283" i="8"/>
  <c r="N1284" i="8"/>
  <c r="N1285" i="8"/>
  <c r="N1286" i="8"/>
  <c r="N1287" i="8"/>
  <c r="N1288" i="8"/>
  <c r="N1289" i="8"/>
  <c r="N1290" i="8"/>
  <c r="N1291" i="8"/>
  <c r="N1292" i="8"/>
  <c r="N1293" i="8"/>
  <c r="N1294" i="8"/>
  <c r="N1295" i="8"/>
  <c r="N1296" i="8"/>
  <c r="N1297" i="8"/>
  <c r="N1298" i="8"/>
  <c r="N1299" i="8"/>
  <c r="N1300" i="8"/>
  <c r="N1301" i="8"/>
  <c r="N1302" i="8"/>
  <c r="N1303" i="8"/>
  <c r="N1304" i="8"/>
  <c r="N1305" i="8"/>
  <c r="N1306" i="8"/>
  <c r="N1307" i="8"/>
  <c r="N1308" i="8"/>
  <c r="N1309" i="8"/>
  <c r="N1310" i="8"/>
  <c r="N1311" i="8"/>
  <c r="N1312" i="8"/>
  <c r="N1313" i="8"/>
  <c r="N1314" i="8"/>
  <c r="N1315" i="8"/>
  <c r="N1316" i="8"/>
  <c r="N1317" i="8"/>
  <c r="N1318" i="8"/>
  <c r="N1319" i="8"/>
  <c r="N1320" i="8"/>
  <c r="N1321" i="8"/>
  <c r="N1322" i="8"/>
  <c r="N1323" i="8"/>
  <c r="N1324" i="8"/>
  <c r="N1325" i="8"/>
  <c r="N1326" i="8"/>
  <c r="N1327" i="8"/>
  <c r="N1328" i="8"/>
  <c r="N1329" i="8"/>
  <c r="N1330" i="8"/>
  <c r="N1331" i="8"/>
  <c r="N1332" i="8"/>
  <c r="N1333" i="8"/>
  <c r="N1334" i="8"/>
  <c r="N1335" i="8"/>
  <c r="N1336" i="8"/>
  <c r="N1337" i="8"/>
  <c r="N1338" i="8"/>
  <c r="N1339" i="8"/>
  <c r="N1340" i="8"/>
  <c r="N1341" i="8"/>
  <c r="N1342" i="8"/>
  <c r="N1343" i="8"/>
  <c r="N1344" i="8"/>
  <c r="N1345" i="8"/>
  <c r="N1346" i="8"/>
  <c r="N1347" i="8"/>
  <c r="N1348" i="8"/>
  <c r="N1349" i="8"/>
  <c r="N1350" i="8"/>
  <c r="N1351" i="8"/>
  <c r="N1352" i="8"/>
  <c r="N1353" i="8"/>
  <c r="N1354" i="8"/>
  <c r="N1355" i="8"/>
  <c r="N1356" i="8"/>
  <c r="N1357" i="8"/>
  <c r="N1358" i="8"/>
  <c r="N1359" i="8"/>
  <c r="N1360" i="8"/>
  <c r="N1361" i="8"/>
  <c r="N1362" i="8"/>
  <c r="N1363" i="8"/>
  <c r="N1364" i="8"/>
  <c r="N1365" i="8"/>
  <c r="N1366" i="8"/>
  <c r="N1367" i="8"/>
  <c r="N1368" i="8"/>
  <c r="N1369" i="8"/>
  <c r="N1370" i="8"/>
  <c r="N1371" i="8"/>
  <c r="N1372" i="8"/>
  <c r="N1373" i="8"/>
  <c r="N1374" i="8"/>
  <c r="N1375" i="8"/>
  <c r="N1376" i="8"/>
  <c r="N1377" i="8"/>
  <c r="N1378" i="8"/>
  <c r="N1379" i="8"/>
  <c r="N1380" i="8"/>
  <c r="N1381" i="8"/>
  <c r="N1382" i="8"/>
  <c r="N1383" i="8"/>
  <c r="N1384" i="8"/>
  <c r="N1385" i="8"/>
  <c r="N1386" i="8"/>
  <c r="N1387" i="8"/>
  <c r="N1388" i="8"/>
  <c r="N1389" i="8"/>
  <c r="N1390" i="8"/>
  <c r="N1391" i="8"/>
  <c r="N1392" i="8"/>
  <c r="N1393" i="8"/>
  <c r="N1394" i="8"/>
  <c r="N1395" i="8"/>
  <c r="N1396" i="8"/>
  <c r="N1397" i="8"/>
  <c r="N1398" i="8"/>
  <c r="N1399" i="8"/>
  <c r="N1400" i="8"/>
  <c r="N1401" i="8"/>
  <c r="N1402" i="8"/>
  <c r="N1403" i="8"/>
  <c r="N1404" i="8"/>
  <c r="N1405" i="8"/>
  <c r="N1406" i="8"/>
  <c r="N1407" i="8"/>
  <c r="N1408" i="8"/>
  <c r="N1409" i="8"/>
  <c r="N1410" i="8"/>
  <c r="N1411" i="8"/>
  <c r="N1412" i="8"/>
  <c r="N1413" i="8"/>
  <c r="N1414" i="8"/>
  <c r="N1415" i="8"/>
  <c r="N1416" i="8"/>
  <c r="N1417" i="8"/>
  <c r="N1418" i="8"/>
  <c r="N1419" i="8"/>
  <c r="N1420" i="8"/>
  <c r="N1421" i="8"/>
  <c r="N1422" i="8"/>
  <c r="N1423" i="8"/>
  <c r="N1424" i="8"/>
  <c r="N1425" i="8"/>
  <c r="N1426" i="8"/>
  <c r="N1427" i="8"/>
  <c r="N1428" i="8"/>
  <c r="N1429" i="8"/>
  <c r="N1430" i="8"/>
  <c r="N1431" i="8"/>
  <c r="N1432" i="8"/>
  <c r="N1433" i="8"/>
  <c r="N1434" i="8"/>
  <c r="N1435" i="8"/>
  <c r="N1436" i="8"/>
  <c r="N1437" i="8"/>
  <c r="N1438" i="8"/>
  <c r="N1439" i="8"/>
  <c r="N1440" i="8"/>
  <c r="N1441" i="8"/>
  <c r="N1442" i="8"/>
  <c r="N1443" i="8"/>
  <c r="N1444" i="8"/>
  <c r="N1445" i="8"/>
  <c r="N1446" i="8"/>
  <c r="N1447" i="8"/>
  <c r="N1448" i="8"/>
  <c r="N1449" i="8"/>
  <c r="N1450" i="8"/>
  <c r="N1451" i="8"/>
  <c r="N1452" i="8"/>
  <c r="N1453" i="8"/>
  <c r="N1454" i="8"/>
  <c r="N1455" i="8"/>
  <c r="N1456" i="8"/>
  <c r="N1457" i="8"/>
  <c r="N1458" i="8"/>
  <c r="N1459" i="8"/>
  <c r="N1460" i="8"/>
  <c r="N1461" i="8"/>
  <c r="N1462" i="8"/>
  <c r="N1463" i="8"/>
  <c r="N1464" i="8"/>
  <c r="N1465" i="8"/>
  <c r="N1466" i="8"/>
  <c r="N1467" i="8"/>
  <c r="N1468" i="8"/>
  <c r="N1469" i="8"/>
  <c r="N1470" i="8"/>
  <c r="N1471" i="8"/>
  <c r="N1472" i="8"/>
  <c r="N1473" i="8"/>
  <c r="N1474" i="8"/>
  <c r="N1475" i="8"/>
  <c r="N1476" i="8"/>
  <c r="N1477" i="8"/>
  <c r="N1478" i="8"/>
  <c r="N1479" i="8"/>
  <c r="N1480" i="8"/>
  <c r="N1481" i="8"/>
  <c r="N1482" i="8"/>
  <c r="N1483" i="8"/>
  <c r="N1484" i="8"/>
  <c r="N1485" i="8"/>
  <c r="N1486" i="8"/>
  <c r="N1487" i="8"/>
  <c r="N1488" i="8"/>
  <c r="N1489" i="8"/>
  <c r="N1490" i="8"/>
  <c r="N1491" i="8"/>
  <c r="N1492" i="8"/>
  <c r="N1493" i="8"/>
  <c r="N1494" i="8"/>
  <c r="N1495" i="8"/>
  <c r="N1496" i="8"/>
  <c r="N1497" i="8"/>
  <c r="N1498" i="8"/>
  <c r="N1499" i="8"/>
  <c r="N1500" i="8"/>
  <c r="N1501" i="8"/>
  <c r="N1502" i="8"/>
  <c r="N1503" i="8"/>
  <c r="N1504" i="8"/>
  <c r="N1505" i="8"/>
  <c r="N1506" i="8"/>
  <c r="N1507" i="8"/>
  <c r="N1508" i="8"/>
  <c r="N1509" i="8"/>
  <c r="N1510" i="8"/>
  <c r="N1511" i="8"/>
  <c r="N1512" i="8"/>
  <c r="N1513" i="8"/>
  <c r="N1514" i="8"/>
  <c r="N1515" i="8"/>
  <c r="N1516" i="8"/>
  <c r="N1517" i="8"/>
  <c r="N1518" i="8"/>
  <c r="N1519" i="8"/>
  <c r="N1520" i="8"/>
  <c r="N1521" i="8"/>
  <c r="N1522" i="8"/>
  <c r="N1523" i="8"/>
  <c r="N1524" i="8"/>
  <c r="N1525" i="8"/>
  <c r="N1526" i="8"/>
  <c r="N1527" i="8"/>
  <c r="N1528" i="8"/>
  <c r="N1529" i="8"/>
  <c r="N1530" i="8"/>
  <c r="N1531" i="8"/>
  <c r="N1532" i="8"/>
  <c r="N1533" i="8"/>
  <c r="N1534" i="8"/>
  <c r="N1535" i="8"/>
  <c r="N1536" i="8"/>
  <c r="N1537" i="8"/>
  <c r="N1538" i="8"/>
  <c r="N1539" i="8"/>
  <c r="N1540" i="8"/>
  <c r="N1541" i="8"/>
  <c r="N1542" i="8"/>
  <c r="N1543" i="8"/>
  <c r="N1544" i="8"/>
  <c r="N1545" i="8"/>
  <c r="N1546" i="8"/>
  <c r="N1547" i="8"/>
  <c r="N1548" i="8"/>
  <c r="N1549" i="8"/>
  <c r="N1550" i="8"/>
  <c r="N1551" i="8"/>
  <c r="N1552" i="8"/>
  <c r="N1553" i="8"/>
  <c r="N1554" i="8"/>
  <c r="N1555" i="8"/>
  <c r="N1556" i="8"/>
  <c r="N1557" i="8"/>
  <c r="N1558" i="8"/>
  <c r="N1559" i="8"/>
  <c r="N1560" i="8"/>
  <c r="N1561" i="8"/>
  <c r="N1562" i="8"/>
  <c r="N1563" i="8"/>
  <c r="N1564" i="8"/>
  <c r="N1565" i="8"/>
  <c r="N1566" i="8"/>
  <c r="N1567" i="8"/>
  <c r="N1568" i="8"/>
  <c r="N1569" i="8"/>
  <c r="N1570" i="8"/>
  <c r="N1571" i="8"/>
  <c r="N1572" i="8"/>
  <c r="N1573" i="8"/>
  <c r="N1574" i="8"/>
  <c r="N1575" i="8"/>
  <c r="N1576" i="8"/>
  <c r="N1577" i="8"/>
  <c r="N1578" i="8"/>
  <c r="N1579" i="8"/>
  <c r="N1580" i="8"/>
  <c r="N1581" i="8"/>
  <c r="N1582" i="8"/>
  <c r="N1583" i="8"/>
  <c r="N1584" i="8"/>
  <c r="N1585" i="8"/>
  <c r="N1586" i="8"/>
  <c r="N1587" i="8"/>
  <c r="N1588" i="8"/>
  <c r="N1589" i="8"/>
  <c r="N1590" i="8"/>
  <c r="N1591" i="8"/>
  <c r="N1592" i="8"/>
  <c r="N1593" i="8"/>
  <c r="N1594" i="8"/>
  <c r="N1595" i="8"/>
  <c r="N1596" i="8"/>
  <c r="N1597" i="8"/>
  <c r="N1598" i="8"/>
  <c r="N1599" i="8"/>
  <c r="N1600" i="8"/>
  <c r="N1601" i="8"/>
  <c r="N1602" i="8"/>
  <c r="N1603" i="8"/>
  <c r="N1604" i="8"/>
  <c r="N1605" i="8"/>
  <c r="N1606" i="8"/>
  <c r="N1607" i="8"/>
  <c r="N1608" i="8"/>
  <c r="N1609" i="8"/>
  <c r="N1610" i="8"/>
  <c r="N1611" i="8"/>
  <c r="N1612" i="8"/>
  <c r="N1613" i="8"/>
  <c r="N1614" i="8"/>
  <c r="N1615" i="8"/>
  <c r="N1616" i="8"/>
  <c r="N1617" i="8"/>
  <c r="N1618" i="8"/>
  <c r="N1619" i="8"/>
  <c r="N1620" i="8"/>
  <c r="N1621" i="8"/>
  <c r="N1622" i="8"/>
  <c r="N1623" i="8"/>
  <c r="N1624" i="8"/>
  <c r="N1625" i="8"/>
  <c r="N1626" i="8"/>
  <c r="N1627" i="8"/>
  <c r="N1628" i="8"/>
  <c r="N1629" i="8"/>
  <c r="N1630" i="8"/>
  <c r="N1631" i="8"/>
  <c r="N1632" i="8"/>
  <c r="N1633" i="8"/>
  <c r="N1634" i="8"/>
  <c r="N1635" i="8"/>
  <c r="N1636" i="8"/>
  <c r="N1637" i="8"/>
  <c r="N1638" i="8"/>
  <c r="N1639" i="8"/>
  <c r="N1640" i="8"/>
  <c r="N1641" i="8"/>
  <c r="N1642" i="8"/>
  <c r="N1643" i="8"/>
  <c r="N1644" i="8"/>
  <c r="N1645" i="8"/>
  <c r="N1646" i="8"/>
  <c r="N1647" i="8"/>
  <c r="N1648" i="8"/>
  <c r="N1649" i="8"/>
  <c r="N1650" i="8"/>
  <c r="N1651" i="8"/>
  <c r="N1652" i="8"/>
  <c r="N1653" i="8"/>
  <c r="N1654" i="8"/>
  <c r="N1655" i="8"/>
  <c r="N1656" i="8"/>
  <c r="N1657" i="8"/>
  <c r="N1658" i="8"/>
  <c r="N1659" i="8"/>
  <c r="N1660" i="8"/>
  <c r="N1661" i="8"/>
  <c r="N1662" i="8"/>
  <c r="N1663" i="8"/>
  <c r="N1664" i="8"/>
  <c r="N1665" i="8"/>
  <c r="N1666" i="8"/>
  <c r="N1667" i="8"/>
  <c r="N1668" i="8"/>
  <c r="N1669" i="8"/>
  <c r="N1670" i="8"/>
  <c r="N1671" i="8"/>
  <c r="N1672" i="8"/>
  <c r="N1673" i="8"/>
  <c r="N1674" i="8"/>
  <c r="N1675" i="8"/>
  <c r="N1676" i="8"/>
  <c r="N1677" i="8"/>
  <c r="N1678" i="8"/>
  <c r="N1679" i="8"/>
  <c r="N1680" i="8"/>
  <c r="N1681" i="8"/>
  <c r="N1682" i="8"/>
  <c r="N1683" i="8"/>
  <c r="N1684" i="8"/>
  <c r="N1685" i="8"/>
  <c r="N1686" i="8"/>
  <c r="N1687" i="8"/>
  <c r="N1688" i="8"/>
  <c r="N1689" i="8"/>
  <c r="N1690" i="8"/>
  <c r="N1691" i="8"/>
  <c r="N1692" i="8"/>
  <c r="N1693" i="8"/>
  <c r="N1694" i="8"/>
  <c r="N1695" i="8"/>
  <c r="N1696" i="8"/>
  <c r="N1697" i="8"/>
  <c r="N1698" i="8"/>
  <c r="N1699" i="8"/>
  <c r="N1700" i="8"/>
  <c r="N1701" i="8"/>
  <c r="N1702" i="8"/>
  <c r="N1703" i="8"/>
  <c r="N1704" i="8"/>
  <c r="N1705" i="8"/>
  <c r="N1706" i="8"/>
  <c r="N1707" i="8"/>
  <c r="N1708" i="8"/>
  <c r="N1709" i="8"/>
  <c r="N1710" i="8"/>
  <c r="N1711" i="8"/>
  <c r="N1712" i="8"/>
  <c r="N1713" i="8"/>
  <c r="N1714" i="8"/>
  <c r="N1715" i="8"/>
  <c r="N1716" i="8"/>
  <c r="N1717" i="8"/>
  <c r="N1718" i="8"/>
  <c r="N1719" i="8"/>
  <c r="N1720" i="8"/>
  <c r="N1721" i="8"/>
  <c r="N1722" i="8"/>
  <c r="N1723" i="8"/>
  <c r="N1724" i="8"/>
  <c r="N1725" i="8"/>
  <c r="N1726" i="8"/>
  <c r="N1727" i="8"/>
  <c r="N1728" i="8"/>
  <c r="N1729" i="8"/>
  <c r="N1730" i="8"/>
  <c r="N1731" i="8"/>
  <c r="N1732" i="8"/>
  <c r="N1733" i="8"/>
  <c r="N1734" i="8"/>
  <c r="N1735" i="8"/>
  <c r="N1736" i="8"/>
  <c r="N1737" i="8"/>
  <c r="N1738" i="8"/>
  <c r="N1739" i="8"/>
  <c r="N1740" i="8"/>
  <c r="N1741" i="8"/>
  <c r="N1742" i="8"/>
  <c r="N1743" i="8"/>
  <c r="N1744" i="8"/>
  <c r="N1745" i="8"/>
  <c r="N1746" i="8"/>
  <c r="N1747" i="8"/>
  <c r="N1748" i="8"/>
  <c r="N1749" i="8"/>
  <c r="N1750" i="8"/>
  <c r="N1751" i="8"/>
  <c r="N1752" i="8"/>
  <c r="N1753" i="8"/>
  <c r="N1754" i="8"/>
  <c r="N1755" i="8"/>
  <c r="N1756" i="8"/>
  <c r="N1757" i="8"/>
  <c r="N1758" i="8"/>
  <c r="N1759" i="8"/>
  <c r="N1760" i="8"/>
  <c r="N1761" i="8"/>
  <c r="N1762" i="8"/>
  <c r="N1763" i="8"/>
  <c r="N1764" i="8"/>
  <c r="N1765" i="8"/>
  <c r="N1766" i="8"/>
  <c r="N1767" i="8"/>
  <c r="N1768" i="8"/>
  <c r="N1769" i="8"/>
  <c r="N1770" i="8"/>
  <c r="N1771" i="8"/>
  <c r="N1772" i="8"/>
  <c r="N1773" i="8"/>
  <c r="N1774" i="8"/>
  <c r="N1775" i="8"/>
  <c r="N1776" i="8"/>
  <c r="N1777" i="8"/>
  <c r="N1778" i="8"/>
  <c r="N1779" i="8"/>
  <c r="N1780" i="8"/>
  <c r="N1781" i="8"/>
  <c r="N1782" i="8"/>
  <c r="N1783" i="8"/>
  <c r="N1784" i="8"/>
  <c r="N1785" i="8"/>
  <c r="N1786" i="8"/>
  <c r="N1787" i="8"/>
  <c r="N1788" i="8"/>
  <c r="N1789" i="8"/>
  <c r="N1790" i="8"/>
  <c r="N1791" i="8"/>
  <c r="N1792" i="8"/>
  <c r="N1793" i="8"/>
  <c r="N1794" i="8"/>
  <c r="N1795" i="8"/>
  <c r="N1796" i="8"/>
  <c r="N1797" i="8"/>
  <c r="N1798" i="8"/>
  <c r="N1799" i="8"/>
  <c r="N1800" i="8"/>
  <c r="N1801" i="8"/>
  <c r="N1802" i="8"/>
  <c r="N1803" i="8"/>
  <c r="N1804" i="8"/>
  <c r="N1805" i="8"/>
  <c r="N1806" i="8"/>
  <c r="N1807" i="8"/>
  <c r="N1808" i="8"/>
  <c r="N1809" i="8"/>
  <c r="N1810" i="8"/>
  <c r="N1811" i="8"/>
  <c r="N1812" i="8"/>
  <c r="N1813" i="8"/>
  <c r="N1814" i="8"/>
  <c r="N1815" i="8"/>
  <c r="N1816" i="8"/>
  <c r="N1817" i="8"/>
  <c r="N1818" i="8"/>
  <c r="N1819" i="8"/>
  <c r="N1820" i="8"/>
  <c r="N1821" i="8"/>
  <c r="N1822" i="8"/>
  <c r="N1823" i="8"/>
  <c r="N1824" i="8"/>
  <c r="N1825" i="8"/>
  <c r="N1826" i="8"/>
  <c r="N1827" i="8"/>
  <c r="N1828" i="8"/>
  <c r="N1829" i="8"/>
  <c r="N1830" i="8"/>
  <c r="N1831" i="8"/>
  <c r="N1832" i="8"/>
  <c r="N1833" i="8"/>
  <c r="N1834" i="8"/>
  <c r="N1835" i="8"/>
  <c r="N1836" i="8"/>
  <c r="N1837" i="8"/>
  <c r="N1838" i="8"/>
  <c r="N1839" i="8"/>
  <c r="N1840" i="8"/>
  <c r="N1841" i="8"/>
  <c r="N1842" i="8"/>
  <c r="N1843" i="8"/>
  <c r="N1844" i="8"/>
  <c r="N1845" i="8"/>
  <c r="N1846" i="8"/>
  <c r="N1847" i="8"/>
  <c r="N1848" i="8"/>
  <c r="N1849" i="8"/>
  <c r="N1850" i="8"/>
  <c r="N1851" i="8"/>
  <c r="N1852" i="8"/>
  <c r="N1853" i="8"/>
  <c r="N1854" i="8"/>
  <c r="N1855" i="8"/>
  <c r="N1856" i="8"/>
  <c r="N1857" i="8"/>
  <c r="N1858" i="8"/>
  <c r="N1859" i="8"/>
  <c r="N1860" i="8"/>
  <c r="N1861" i="8"/>
  <c r="N1862" i="8"/>
  <c r="N1863" i="8"/>
  <c r="N1864" i="8"/>
  <c r="N1865" i="8"/>
  <c r="N1866" i="8"/>
  <c r="N1867" i="8"/>
  <c r="N1868" i="8"/>
  <c r="N1869" i="8"/>
  <c r="N1870" i="8"/>
  <c r="N1871" i="8"/>
  <c r="N1872" i="8"/>
  <c r="N1873" i="8"/>
  <c r="N1874" i="8"/>
  <c r="N1875" i="8"/>
  <c r="N1876" i="8"/>
  <c r="N1877" i="8"/>
  <c r="N1878" i="8"/>
  <c r="N1879" i="8"/>
  <c r="N1880" i="8"/>
  <c r="N1881" i="8"/>
  <c r="N1882" i="8"/>
  <c r="N1883" i="8"/>
  <c r="N1884" i="8"/>
  <c r="N1885" i="8"/>
  <c r="N1886" i="8"/>
  <c r="N1887" i="8"/>
  <c r="N1888" i="8"/>
  <c r="N1889" i="8"/>
  <c r="N1890" i="8"/>
  <c r="N1891" i="8"/>
  <c r="N1892" i="8"/>
  <c r="N1893" i="8"/>
  <c r="N1894" i="8"/>
  <c r="N1895" i="8"/>
  <c r="N1896" i="8"/>
  <c r="N1897" i="8"/>
  <c r="N1898" i="8"/>
  <c r="N1899" i="8"/>
  <c r="N1900" i="8"/>
  <c r="N1901" i="8"/>
  <c r="N1902" i="8"/>
  <c r="N1903" i="8"/>
  <c r="N1904" i="8"/>
  <c r="N1905" i="8"/>
  <c r="N1906" i="8"/>
  <c r="N1907" i="8"/>
  <c r="N1908" i="8"/>
  <c r="N1909" i="8"/>
  <c r="P1909" i="8" s="1"/>
  <c r="Q1909" i="8" s="1"/>
  <c r="N1910" i="8"/>
  <c r="N1911" i="8"/>
  <c r="N1912" i="8"/>
  <c r="N1913" i="8"/>
  <c r="N1914" i="8"/>
  <c r="N1915" i="8"/>
  <c r="N1916" i="8"/>
  <c r="N1917" i="8"/>
  <c r="N1918" i="8"/>
  <c r="N1919" i="8"/>
  <c r="N1920" i="8"/>
  <c r="N1921" i="8"/>
  <c r="N1922" i="8"/>
  <c r="N1923" i="8"/>
  <c r="N1924" i="8"/>
  <c r="N1925" i="8"/>
  <c r="N1926" i="8"/>
  <c r="N1927" i="8"/>
  <c r="N1928" i="8"/>
  <c r="N1929" i="8"/>
  <c r="N1930" i="8"/>
  <c r="N1931" i="8"/>
  <c r="N1932" i="8"/>
  <c r="N1933" i="8"/>
  <c r="N1934" i="8"/>
  <c r="N1935" i="8"/>
  <c r="N1936" i="8"/>
  <c r="N1937" i="8"/>
  <c r="N1938" i="8"/>
  <c r="N1939" i="8"/>
  <c r="N1940" i="8"/>
  <c r="N1941" i="8"/>
  <c r="N1942" i="8"/>
  <c r="N1943" i="8"/>
  <c r="N1944" i="8"/>
  <c r="N1945" i="8"/>
  <c r="N1946" i="8"/>
  <c r="N1947" i="8"/>
  <c r="N1948" i="8"/>
  <c r="N1949" i="8"/>
  <c r="N1950" i="8"/>
  <c r="N1951" i="8"/>
  <c r="N1952" i="8"/>
  <c r="N1953" i="8"/>
  <c r="N1954" i="8"/>
  <c r="N1955" i="8"/>
  <c r="N1956" i="8"/>
  <c r="N1957" i="8"/>
  <c r="N1958" i="8"/>
  <c r="N1959" i="8"/>
  <c r="N1960" i="8"/>
  <c r="N1961" i="8"/>
  <c r="N1962" i="8"/>
  <c r="N1963" i="8"/>
  <c r="N1964" i="8"/>
  <c r="N1965" i="8"/>
  <c r="N1966" i="8"/>
  <c r="N1967" i="8"/>
  <c r="N1968" i="8"/>
  <c r="N1969" i="8"/>
  <c r="N1970" i="8"/>
  <c r="N1971" i="8"/>
  <c r="P1971" i="8" s="1"/>
  <c r="Q1971" i="8" s="1"/>
  <c r="N1972" i="8"/>
  <c r="N1973" i="8"/>
  <c r="N1974" i="8"/>
  <c r="N1975" i="8"/>
  <c r="N1976" i="8"/>
  <c r="N1977" i="8"/>
  <c r="N1978" i="8"/>
  <c r="N1979" i="8"/>
  <c r="N1980" i="8"/>
  <c r="N1981" i="8"/>
  <c r="N1982" i="8"/>
  <c r="N1983" i="8"/>
  <c r="N1984" i="8"/>
  <c r="N1985" i="8"/>
  <c r="N1986" i="8"/>
  <c r="N1987" i="8"/>
  <c r="N1988" i="8"/>
  <c r="N1989" i="8"/>
  <c r="N1990" i="8"/>
  <c r="N1991" i="8"/>
  <c r="N1992" i="8"/>
  <c r="N1993" i="8"/>
  <c r="N1994" i="8"/>
  <c r="N1995" i="8"/>
  <c r="N1996" i="8"/>
  <c r="N1997" i="8"/>
  <c r="N1998" i="8"/>
  <c r="N1999" i="8"/>
  <c r="N2000" i="8"/>
  <c r="N2001" i="8"/>
  <c r="N2002" i="8"/>
  <c r="N2003" i="8"/>
  <c r="N2004" i="8"/>
  <c r="N2005" i="8"/>
  <c r="N2006" i="8"/>
  <c r="N2007" i="8"/>
  <c r="N2008" i="8"/>
  <c r="N2009" i="8"/>
  <c r="N2010" i="8"/>
  <c r="N2011" i="8"/>
  <c r="N2012" i="8"/>
  <c r="N2013" i="8"/>
  <c r="N2014" i="8"/>
  <c r="N2015" i="8"/>
  <c r="N2016" i="8"/>
  <c r="N2017" i="8"/>
  <c r="N2018" i="8"/>
  <c r="N2019" i="8"/>
  <c r="N2020" i="8"/>
  <c r="N2021" i="8"/>
  <c r="N2022" i="8"/>
  <c r="N2023" i="8"/>
  <c r="N2024" i="8"/>
  <c r="N2025" i="8"/>
  <c r="N2026" i="8"/>
  <c r="N2027" i="8"/>
  <c r="N2028" i="8"/>
  <c r="N2029" i="8"/>
  <c r="N2030" i="8"/>
  <c r="N2031" i="8"/>
  <c r="N2032" i="8"/>
  <c r="N2033" i="8"/>
  <c r="N2034" i="8"/>
  <c r="N2035" i="8"/>
  <c r="N2036" i="8"/>
  <c r="N2037" i="8"/>
  <c r="N2038" i="8"/>
  <c r="N2039" i="8"/>
  <c r="N2040" i="8"/>
  <c r="N2041" i="8"/>
  <c r="N2042" i="8"/>
  <c r="N2043" i="8"/>
  <c r="N2044" i="8"/>
  <c r="N2045" i="8"/>
  <c r="N2046" i="8"/>
  <c r="N2047" i="8"/>
  <c r="N2048" i="8"/>
  <c r="N2049" i="8"/>
  <c r="N2050" i="8"/>
  <c r="N2051" i="8"/>
  <c r="N2052" i="8"/>
  <c r="N2053" i="8"/>
  <c r="N2054" i="8"/>
  <c r="N2055" i="8"/>
  <c r="N2056" i="8"/>
  <c r="N2057" i="8"/>
  <c r="N2058" i="8"/>
  <c r="N2059" i="8"/>
  <c r="N2060" i="8"/>
  <c r="N2061" i="8"/>
  <c r="N2062" i="8"/>
  <c r="N2063" i="8"/>
  <c r="N2064" i="8"/>
  <c r="N2065" i="8"/>
  <c r="N2066" i="8"/>
  <c r="N2067" i="8"/>
  <c r="N2068" i="8"/>
  <c r="N2069" i="8"/>
  <c r="N2070" i="8"/>
  <c r="N2071" i="8"/>
  <c r="N2072" i="8"/>
  <c r="N2073" i="8"/>
  <c r="N2074" i="8"/>
  <c r="N2075" i="8"/>
  <c r="N2076" i="8"/>
  <c r="N2077" i="8"/>
  <c r="N2078" i="8"/>
  <c r="N2079" i="8"/>
  <c r="N2080" i="8"/>
  <c r="N2081" i="8"/>
  <c r="N2082" i="8"/>
  <c r="N2083" i="8"/>
  <c r="N2084" i="8"/>
  <c r="N2085" i="8"/>
  <c r="N2086" i="8"/>
  <c r="N2087" i="8"/>
  <c r="N2088" i="8"/>
  <c r="N2089" i="8"/>
  <c r="N2090" i="8"/>
  <c r="N2091" i="8"/>
  <c r="N2092" i="8"/>
  <c r="N2093" i="8"/>
  <c r="N2094" i="8"/>
  <c r="N2095" i="8"/>
  <c r="N2096" i="8"/>
  <c r="N2097" i="8"/>
  <c r="N2098" i="8"/>
  <c r="N2099" i="8"/>
  <c r="N2100" i="8"/>
  <c r="N2101" i="8"/>
  <c r="N2102" i="8"/>
  <c r="N2103" i="8"/>
  <c r="N2104" i="8"/>
  <c r="N2105" i="8"/>
  <c r="N2106" i="8"/>
  <c r="N2107" i="8"/>
  <c r="N2108" i="8"/>
  <c r="N2109" i="8"/>
  <c r="N2110" i="8"/>
  <c r="N2111" i="8"/>
  <c r="N2112" i="8"/>
  <c r="N2113" i="8"/>
  <c r="N2114" i="8"/>
  <c r="N2115" i="8"/>
  <c r="N2116" i="8"/>
  <c r="N2117" i="8"/>
  <c r="N2118" i="8"/>
  <c r="N2119" i="8"/>
  <c r="N2120" i="8"/>
  <c r="N2121" i="8"/>
  <c r="N2122" i="8"/>
  <c r="N2123" i="8"/>
  <c r="N2124" i="8"/>
  <c r="N2125" i="8"/>
  <c r="N2126" i="8"/>
  <c r="N2127" i="8"/>
  <c r="N2128" i="8"/>
  <c r="N2129" i="8"/>
  <c r="N2130" i="8"/>
  <c r="N2131" i="8"/>
  <c r="N2132" i="8"/>
  <c r="N2133" i="8"/>
  <c r="N2134" i="8"/>
  <c r="N2135" i="8"/>
  <c r="N2136" i="8"/>
  <c r="N2137" i="8"/>
  <c r="N2138" i="8"/>
  <c r="N2139" i="8"/>
  <c r="N2140" i="8"/>
  <c r="N2141" i="8"/>
  <c r="N2142" i="8"/>
  <c r="N2143" i="8"/>
  <c r="N2144" i="8"/>
  <c r="N2145" i="8"/>
  <c r="N2146" i="8"/>
  <c r="N2147" i="8"/>
  <c r="N2148" i="8"/>
  <c r="N2149" i="8"/>
  <c r="N2150" i="8"/>
  <c r="N2151" i="8"/>
  <c r="N2152" i="8"/>
  <c r="N2153" i="8"/>
  <c r="N2154" i="8"/>
  <c r="N2155" i="8"/>
  <c r="N2156" i="8"/>
  <c r="N2157" i="8"/>
  <c r="N2158" i="8"/>
  <c r="N2159" i="8"/>
  <c r="N2160" i="8"/>
  <c r="N2161" i="8"/>
  <c r="N2162" i="8"/>
  <c r="N2163" i="8"/>
  <c r="N2164" i="8"/>
  <c r="N2165" i="8"/>
  <c r="N2166" i="8"/>
  <c r="N2167" i="8"/>
  <c r="N2168" i="8"/>
  <c r="N2169" i="8"/>
  <c r="N2170" i="8"/>
  <c r="N2171" i="8"/>
  <c r="N2172" i="8"/>
  <c r="N2173" i="8"/>
  <c r="N2174" i="8"/>
  <c r="N2175" i="8"/>
  <c r="N2176" i="8"/>
  <c r="N2177" i="8"/>
  <c r="N2178" i="8"/>
  <c r="N2179" i="8"/>
  <c r="N2180" i="8"/>
  <c r="N2181" i="8"/>
  <c r="N2182" i="8"/>
  <c r="N2183" i="8"/>
  <c r="N2184" i="8"/>
  <c r="N2185" i="8"/>
  <c r="N2186" i="8"/>
  <c r="N2187" i="8"/>
  <c r="N2188" i="8"/>
  <c r="N2189" i="8"/>
  <c r="N2190" i="8"/>
  <c r="N2191" i="8"/>
  <c r="N2192" i="8"/>
  <c r="N2193" i="8"/>
  <c r="N2194" i="8"/>
  <c r="N2195" i="8"/>
  <c r="N2196" i="8"/>
  <c r="N2197" i="8"/>
  <c r="N2198" i="8"/>
  <c r="N2199" i="8"/>
  <c r="N2200" i="8"/>
  <c r="N2201" i="8"/>
  <c r="N2202" i="8"/>
  <c r="N2203" i="8"/>
  <c r="N2204" i="8"/>
  <c r="N2205" i="8"/>
  <c r="N2206" i="8"/>
  <c r="N2207" i="8"/>
  <c r="N2208" i="8"/>
  <c r="N2209" i="8"/>
  <c r="N2210" i="8"/>
  <c r="N2211" i="8"/>
  <c r="N2212" i="8"/>
  <c r="N2213" i="8"/>
  <c r="N2214" i="8"/>
  <c r="N2215" i="8"/>
  <c r="N2216" i="8"/>
  <c r="N2217" i="8"/>
  <c r="N2218" i="8"/>
  <c r="N2219" i="8"/>
  <c r="N2220" i="8"/>
  <c r="N2221" i="8"/>
  <c r="N2222" i="8"/>
  <c r="N2223" i="8"/>
  <c r="N2224" i="8"/>
  <c r="N2225" i="8"/>
  <c r="N2226" i="8"/>
  <c r="N2227" i="8"/>
  <c r="N2228" i="8"/>
  <c r="N2229" i="8"/>
  <c r="N2230" i="8"/>
  <c r="N2231" i="8"/>
  <c r="N2232" i="8"/>
  <c r="N2233" i="8"/>
  <c r="N2234" i="8"/>
  <c r="N2235" i="8"/>
  <c r="N2236" i="8"/>
  <c r="N2237" i="8"/>
  <c r="N2238" i="8"/>
  <c r="N2239" i="8"/>
  <c r="N2240" i="8"/>
  <c r="N2241" i="8"/>
  <c r="N2242" i="8"/>
  <c r="N2243" i="8"/>
  <c r="N2244" i="8"/>
  <c r="N2245" i="8"/>
  <c r="N2246" i="8"/>
  <c r="N2247" i="8"/>
  <c r="N2248" i="8"/>
  <c r="N2249" i="8"/>
  <c r="N2250" i="8"/>
  <c r="N2251" i="8"/>
  <c r="N2252" i="8"/>
  <c r="N2253" i="8"/>
  <c r="N2254" i="8"/>
  <c r="N2255" i="8"/>
  <c r="N2256" i="8"/>
  <c r="N2257" i="8"/>
  <c r="N2258" i="8"/>
  <c r="N2259" i="8"/>
  <c r="N2260" i="8"/>
  <c r="N2261" i="8"/>
  <c r="N2262" i="8"/>
  <c r="N2263" i="8"/>
  <c r="N2264" i="8"/>
  <c r="N2265" i="8"/>
  <c r="N2266" i="8"/>
  <c r="N2267" i="8"/>
  <c r="N2268" i="8"/>
  <c r="N2269" i="8"/>
  <c r="N2270" i="8"/>
  <c r="N2271" i="8"/>
  <c r="N2272" i="8"/>
  <c r="N2273" i="8"/>
  <c r="N2274" i="8"/>
  <c r="N2275" i="8"/>
  <c r="N2276" i="8"/>
  <c r="N2277" i="8"/>
  <c r="N2278" i="8"/>
  <c r="N2279" i="8"/>
  <c r="N2280" i="8"/>
  <c r="N2281" i="8"/>
  <c r="N2282" i="8"/>
  <c r="N2283" i="8"/>
  <c r="N2284" i="8"/>
  <c r="N2285" i="8"/>
  <c r="N2286" i="8"/>
  <c r="N2287" i="8"/>
  <c r="N2288" i="8"/>
  <c r="N2289" i="8"/>
  <c r="N2290" i="8"/>
  <c r="N2291" i="8"/>
  <c r="N2292" i="8"/>
  <c r="N2293" i="8"/>
  <c r="N2294" i="8"/>
  <c r="N2295" i="8"/>
  <c r="N2296" i="8"/>
  <c r="N2297" i="8"/>
  <c r="N2298" i="8"/>
  <c r="N2299" i="8"/>
  <c r="N2300" i="8"/>
  <c r="N2301" i="8"/>
  <c r="N2302" i="8"/>
  <c r="N2303" i="8"/>
  <c r="N2304" i="8"/>
  <c r="N2305" i="8"/>
  <c r="N2306" i="8"/>
  <c r="N2307" i="8"/>
  <c r="N2308" i="8"/>
  <c r="N2309" i="8"/>
  <c r="N2310" i="8"/>
  <c r="N2311" i="8"/>
  <c r="N2312" i="8"/>
  <c r="N2313" i="8"/>
  <c r="N2314" i="8"/>
  <c r="N2315" i="8"/>
  <c r="N2316" i="8"/>
  <c r="N2317" i="8"/>
  <c r="N2318" i="8"/>
  <c r="N2319" i="8"/>
  <c r="N2320" i="8"/>
  <c r="N2321" i="8"/>
  <c r="N2322" i="8"/>
  <c r="N2323" i="8"/>
  <c r="N2324" i="8"/>
  <c r="N2325" i="8"/>
  <c r="N2326" i="8"/>
  <c r="N2327" i="8"/>
  <c r="N2328" i="8"/>
  <c r="N2329" i="8"/>
  <c r="N2330" i="8"/>
  <c r="N2331" i="8"/>
  <c r="N2332" i="8"/>
  <c r="N2333" i="8"/>
  <c r="N2334" i="8"/>
  <c r="N2335" i="8"/>
  <c r="N2336" i="8"/>
  <c r="N2337" i="8"/>
  <c r="N2338" i="8"/>
  <c r="N2339" i="8"/>
  <c r="N2340" i="8"/>
  <c r="N2341" i="8"/>
  <c r="N2342" i="8"/>
  <c r="N2343" i="8"/>
  <c r="N2344" i="8"/>
  <c r="N2345" i="8"/>
  <c r="N2346" i="8"/>
  <c r="N2347" i="8"/>
  <c r="P2347" i="8" s="1"/>
  <c r="Q2347" i="8" s="1"/>
  <c r="N2348" i="8"/>
  <c r="N2349" i="8"/>
  <c r="N2350" i="8"/>
  <c r="N2351" i="8"/>
  <c r="N2352" i="8"/>
  <c r="N2353" i="8"/>
  <c r="N2354" i="8"/>
  <c r="N2355" i="8"/>
  <c r="N2356" i="8"/>
  <c r="N2357" i="8"/>
  <c r="N2358" i="8"/>
  <c r="N2359" i="8"/>
  <c r="N2360" i="8"/>
  <c r="N2361" i="8"/>
  <c r="N2362" i="8"/>
  <c r="N2363" i="8"/>
  <c r="N2364" i="8"/>
  <c r="N2365" i="8"/>
  <c r="N2366" i="8"/>
  <c r="N2367" i="8"/>
  <c r="N2368" i="8"/>
  <c r="N2369" i="8"/>
  <c r="N2370" i="8"/>
  <c r="N2371" i="8"/>
  <c r="N2372" i="8"/>
  <c r="N2373" i="8"/>
  <c r="N2374" i="8"/>
  <c r="N2375" i="8"/>
  <c r="N2376" i="8"/>
  <c r="N2377" i="8"/>
  <c r="N2378" i="8"/>
  <c r="N2379" i="8"/>
  <c r="N2380" i="8"/>
  <c r="N2381" i="8"/>
  <c r="N2382" i="8"/>
  <c r="N2383" i="8"/>
  <c r="N2384" i="8"/>
  <c r="N2385" i="8"/>
  <c r="N2386" i="8"/>
  <c r="N2387" i="8"/>
  <c r="N2388" i="8"/>
  <c r="N2389" i="8"/>
  <c r="N2390" i="8"/>
  <c r="N2391" i="8"/>
  <c r="N2392" i="8"/>
  <c r="N2393" i="8"/>
  <c r="N2394" i="8"/>
  <c r="N2395" i="8"/>
  <c r="N2396" i="8"/>
  <c r="N2397" i="8"/>
  <c r="N2398" i="8"/>
  <c r="N2399" i="8"/>
  <c r="N2400" i="8"/>
  <c r="N2401" i="8"/>
  <c r="N2402" i="8"/>
  <c r="N2403" i="8"/>
  <c r="N2404" i="8"/>
  <c r="N2405" i="8"/>
  <c r="N2406" i="8"/>
  <c r="N2407" i="8"/>
  <c r="N2408" i="8"/>
  <c r="N2409" i="8"/>
  <c r="N2410" i="8"/>
  <c r="N2411" i="8"/>
  <c r="N2412" i="8"/>
  <c r="N2413" i="8"/>
  <c r="N2414" i="8"/>
  <c r="N2415" i="8"/>
  <c r="N2416" i="8"/>
  <c r="N2417" i="8"/>
  <c r="N2418" i="8"/>
  <c r="N2419" i="8"/>
  <c r="N2420" i="8"/>
  <c r="N2421" i="8"/>
  <c r="N2422" i="8"/>
  <c r="N2423" i="8"/>
  <c r="N2424" i="8"/>
  <c r="N2425" i="8"/>
  <c r="N2426" i="8"/>
  <c r="N2427" i="8"/>
  <c r="N2428" i="8"/>
  <c r="N2429" i="8"/>
  <c r="N2430" i="8"/>
  <c r="N2431" i="8"/>
  <c r="N2432" i="8"/>
  <c r="N2433" i="8"/>
  <c r="N2434" i="8"/>
  <c r="N2435" i="8"/>
  <c r="N2436" i="8"/>
  <c r="N2437" i="8"/>
  <c r="N2438" i="8"/>
  <c r="N2439" i="8"/>
  <c r="N2440" i="8"/>
  <c r="N2441" i="8"/>
  <c r="N2442" i="8"/>
  <c r="N2443" i="8"/>
  <c r="N2444" i="8"/>
  <c r="N2445" i="8"/>
  <c r="N2446" i="8"/>
  <c r="N2447" i="8"/>
  <c r="N2448" i="8"/>
  <c r="N2449" i="8"/>
  <c r="N2450" i="8"/>
  <c r="N2451" i="8"/>
  <c r="N2452" i="8"/>
  <c r="N2453" i="8"/>
  <c r="N2454" i="8"/>
  <c r="N2455" i="8"/>
  <c r="N2456" i="8"/>
  <c r="N2457" i="8"/>
  <c r="N2458" i="8"/>
  <c r="N2459" i="8"/>
  <c r="N2460" i="8"/>
  <c r="N2461" i="8"/>
  <c r="N2462" i="8"/>
  <c r="N2463" i="8"/>
  <c r="N2464" i="8"/>
  <c r="N2465" i="8"/>
  <c r="N2466" i="8"/>
  <c r="N2467" i="8"/>
  <c r="N2468" i="8"/>
  <c r="N2469" i="8"/>
  <c r="N2470" i="8"/>
  <c r="N2471" i="8"/>
  <c r="N2472" i="8"/>
  <c r="N2473" i="8"/>
  <c r="N2474" i="8"/>
  <c r="N2475" i="8"/>
  <c r="N2476" i="8"/>
  <c r="N2477" i="8"/>
  <c r="N2478" i="8"/>
  <c r="N2479" i="8"/>
  <c r="N2480" i="8"/>
  <c r="N2481" i="8"/>
  <c r="N2482" i="8"/>
  <c r="N2483" i="8"/>
  <c r="N2484" i="8"/>
  <c r="N2485" i="8"/>
  <c r="N2486" i="8"/>
  <c r="N2487" i="8"/>
  <c r="N2488" i="8"/>
  <c r="N2489" i="8"/>
  <c r="N2490" i="8"/>
  <c r="N2491" i="8"/>
  <c r="N2492" i="8"/>
  <c r="N2493" i="8"/>
  <c r="N2494" i="8"/>
  <c r="N2495" i="8"/>
  <c r="N2496" i="8"/>
  <c r="N2497" i="8"/>
  <c r="N2498" i="8"/>
  <c r="N2499" i="8"/>
  <c r="N2500" i="8"/>
  <c r="N2501" i="8"/>
  <c r="N2502" i="8"/>
  <c r="N2503" i="8"/>
  <c r="N2504" i="8"/>
  <c r="N2505" i="8"/>
  <c r="N2506" i="8"/>
  <c r="N2507" i="8"/>
  <c r="N2508" i="8"/>
  <c r="N2509" i="8"/>
  <c r="N2510" i="8"/>
  <c r="N2511" i="8"/>
  <c r="N2512" i="8"/>
  <c r="N2513" i="8"/>
  <c r="N2514" i="8"/>
  <c r="N2515" i="8"/>
  <c r="N2516" i="8"/>
  <c r="N2517" i="8"/>
  <c r="N2518" i="8"/>
  <c r="N2519" i="8"/>
  <c r="N2520" i="8"/>
  <c r="N2521" i="8"/>
  <c r="N2522" i="8"/>
  <c r="N2523" i="8"/>
  <c r="N2524" i="8"/>
  <c r="N2525" i="8"/>
  <c r="N2526" i="8"/>
  <c r="N2527" i="8"/>
  <c r="N2528" i="8"/>
  <c r="N2529" i="8"/>
  <c r="N2530" i="8"/>
  <c r="N2531" i="8"/>
  <c r="N2532" i="8"/>
  <c r="N2533" i="8"/>
  <c r="N2534" i="8"/>
  <c r="N2535" i="8"/>
  <c r="N2536" i="8"/>
  <c r="N2537" i="8"/>
  <c r="N2538" i="8"/>
  <c r="N2539" i="8"/>
  <c r="N2540" i="8"/>
  <c r="N2541" i="8"/>
  <c r="N2542" i="8"/>
  <c r="N2543" i="8"/>
  <c r="N2544" i="8"/>
  <c r="N2545" i="8"/>
  <c r="N2546" i="8"/>
  <c r="N2547" i="8"/>
  <c r="N2548" i="8"/>
  <c r="N2549" i="8"/>
  <c r="N2550" i="8"/>
  <c r="N2551" i="8"/>
  <c r="N2552" i="8"/>
  <c r="N2553" i="8"/>
  <c r="N2554" i="8"/>
  <c r="N2555" i="8"/>
  <c r="N2556" i="8"/>
  <c r="N2557" i="8"/>
  <c r="N2558" i="8"/>
  <c r="N2559" i="8"/>
  <c r="N2560" i="8"/>
  <c r="N2561" i="8"/>
  <c r="N2562" i="8"/>
  <c r="N2563" i="8"/>
  <c r="N2564" i="8"/>
  <c r="N2565" i="8"/>
  <c r="N2566" i="8"/>
  <c r="N2567" i="8"/>
  <c r="N2568" i="8"/>
  <c r="N2569" i="8"/>
  <c r="N2570" i="8"/>
  <c r="N2571" i="8"/>
  <c r="N2572" i="8"/>
  <c r="N2573" i="8"/>
  <c r="N2574" i="8"/>
  <c r="N2575" i="8"/>
  <c r="N2576" i="8"/>
  <c r="N2577" i="8"/>
  <c r="N2578" i="8"/>
  <c r="N2579" i="8"/>
  <c r="N2580" i="8"/>
  <c r="N2581" i="8"/>
  <c r="N2582" i="8"/>
  <c r="N2583" i="8"/>
  <c r="N2584" i="8"/>
  <c r="N2585" i="8"/>
  <c r="N2586" i="8"/>
  <c r="N2587" i="8"/>
  <c r="N2588" i="8"/>
  <c r="N2589" i="8"/>
  <c r="N2590" i="8"/>
  <c r="N2591" i="8"/>
  <c r="N2592" i="8"/>
  <c r="N2593" i="8"/>
  <c r="N2594" i="8"/>
  <c r="N2595" i="8"/>
  <c r="N2596" i="8"/>
  <c r="N2597" i="8"/>
  <c r="N2598" i="8"/>
  <c r="N2599" i="8"/>
  <c r="N2600" i="8"/>
  <c r="N2601" i="8"/>
  <c r="N2602" i="8"/>
  <c r="N2603" i="8"/>
  <c r="N2604" i="8"/>
  <c r="N2605" i="8"/>
  <c r="N2606" i="8"/>
  <c r="N2607" i="8"/>
  <c r="N2608" i="8"/>
  <c r="N2609" i="8"/>
  <c r="N2610" i="8"/>
  <c r="N2611" i="8"/>
  <c r="N2612" i="8"/>
  <c r="N2613" i="8"/>
  <c r="N2614" i="8"/>
  <c r="N2615" i="8"/>
  <c r="N2616" i="8"/>
  <c r="N2617" i="8"/>
  <c r="N2618" i="8"/>
  <c r="N2619" i="8"/>
  <c r="N2620" i="8"/>
  <c r="N2621" i="8"/>
  <c r="N2622" i="8"/>
  <c r="N2623" i="8"/>
  <c r="N2624" i="8"/>
  <c r="N2625" i="8"/>
  <c r="N2626" i="8"/>
  <c r="N2627" i="8"/>
  <c r="N2628" i="8"/>
  <c r="N2629" i="8"/>
  <c r="N2630" i="8"/>
  <c r="N2631" i="8"/>
  <c r="N2632" i="8"/>
  <c r="N2633" i="8"/>
  <c r="N2634" i="8"/>
  <c r="N2635" i="8"/>
  <c r="N2636" i="8"/>
  <c r="N2637" i="8"/>
  <c r="N2638" i="8"/>
  <c r="N2639" i="8"/>
  <c r="N2640" i="8"/>
  <c r="N2641" i="8"/>
  <c r="N2642" i="8"/>
  <c r="N2643" i="8"/>
  <c r="N2644" i="8"/>
  <c r="N2645" i="8"/>
  <c r="N2646" i="8"/>
  <c r="N2647" i="8"/>
  <c r="N2648" i="8"/>
  <c r="N2649" i="8"/>
  <c r="N2650" i="8"/>
  <c r="N2651" i="8"/>
  <c r="N2652" i="8"/>
  <c r="N2653" i="8"/>
  <c r="N2654" i="8"/>
  <c r="N2655" i="8"/>
  <c r="N2656" i="8"/>
  <c r="N2657" i="8"/>
  <c r="N2658" i="8"/>
  <c r="N2659" i="8"/>
  <c r="N2660" i="8"/>
  <c r="N2661" i="8"/>
  <c r="N2662" i="8"/>
  <c r="N2663" i="8"/>
  <c r="N2664" i="8"/>
  <c r="N2665" i="8"/>
  <c r="N2666" i="8"/>
  <c r="N2667" i="8"/>
  <c r="N2668" i="8"/>
  <c r="N2669" i="8"/>
  <c r="N2670" i="8"/>
  <c r="N2671" i="8"/>
  <c r="N2672" i="8"/>
  <c r="N2673" i="8"/>
  <c r="N2674" i="8"/>
  <c r="N2675" i="8"/>
  <c r="N2676" i="8"/>
  <c r="N2677" i="8"/>
  <c r="N2678" i="8"/>
  <c r="N2679" i="8"/>
  <c r="N2680" i="8"/>
  <c r="N2681" i="8"/>
  <c r="N2682" i="8"/>
  <c r="N2683" i="8"/>
  <c r="N2684" i="8"/>
  <c r="N2685" i="8"/>
  <c r="N2686" i="8"/>
  <c r="N2687" i="8"/>
  <c r="N2688" i="8"/>
  <c r="N2689" i="8"/>
  <c r="N2690" i="8"/>
  <c r="N2691" i="8"/>
  <c r="N2692" i="8"/>
  <c r="N2693" i="8"/>
  <c r="N2694" i="8"/>
  <c r="N2695" i="8"/>
  <c r="N2696" i="8"/>
  <c r="N2697" i="8"/>
  <c r="N2698" i="8"/>
  <c r="N2699" i="8"/>
  <c r="N2700" i="8"/>
  <c r="N2701" i="8"/>
  <c r="N2702" i="8"/>
  <c r="N2703" i="8"/>
  <c r="N2704" i="8"/>
  <c r="N2705" i="8"/>
  <c r="N2706" i="8"/>
  <c r="N2707" i="8"/>
  <c r="N2708" i="8"/>
  <c r="N2709" i="8"/>
  <c r="N2710" i="8"/>
  <c r="N2711" i="8"/>
  <c r="N2712" i="8"/>
  <c r="N2713" i="8"/>
  <c r="N2714" i="8"/>
  <c r="N2715" i="8"/>
  <c r="N2716" i="8"/>
  <c r="N2717" i="8"/>
  <c r="N2718" i="8"/>
  <c r="N2719" i="8"/>
  <c r="N2720" i="8"/>
  <c r="N2721" i="8"/>
  <c r="N2722" i="8"/>
  <c r="N2723" i="8"/>
  <c r="N2724" i="8"/>
  <c r="N2725" i="8"/>
  <c r="N2726" i="8"/>
  <c r="N2727" i="8"/>
  <c r="N2728" i="8"/>
  <c r="N2729" i="8"/>
  <c r="N2730" i="8"/>
  <c r="N2731" i="8"/>
  <c r="N2732" i="8"/>
  <c r="N2733" i="8"/>
  <c r="N2734" i="8"/>
  <c r="N2735" i="8"/>
  <c r="N2736" i="8"/>
  <c r="N2737" i="8"/>
  <c r="N2738" i="8"/>
  <c r="N2739" i="8"/>
  <c r="N2740" i="8"/>
  <c r="N2741" i="8"/>
  <c r="N2742" i="8"/>
  <c r="N2743" i="8"/>
  <c r="N2744" i="8"/>
  <c r="N2745" i="8"/>
  <c r="N2746" i="8"/>
  <c r="N2747" i="8"/>
  <c r="N2748" i="8"/>
  <c r="N2749" i="8"/>
  <c r="N2750" i="8"/>
  <c r="N2751" i="8"/>
  <c r="N2752" i="8"/>
  <c r="N2753" i="8"/>
  <c r="N2754" i="8"/>
  <c r="N2755" i="8"/>
  <c r="N2756" i="8"/>
  <c r="N2757" i="8"/>
  <c r="N2758" i="8"/>
  <c r="N2759" i="8"/>
  <c r="N2760" i="8"/>
  <c r="N2761" i="8"/>
  <c r="N2762" i="8"/>
  <c r="N2763" i="8"/>
  <c r="N2764" i="8"/>
  <c r="N2765" i="8"/>
  <c r="N2766" i="8"/>
  <c r="N2767" i="8"/>
  <c r="N2768" i="8"/>
  <c r="N2769" i="8"/>
  <c r="N2770" i="8"/>
  <c r="N2771" i="8"/>
  <c r="N2772" i="8"/>
  <c r="N2773" i="8"/>
  <c r="N2774" i="8"/>
  <c r="N2775" i="8"/>
  <c r="N2776" i="8"/>
  <c r="N2777" i="8"/>
  <c r="N2778" i="8"/>
  <c r="N2779" i="8"/>
  <c r="N2780" i="8"/>
  <c r="N2781" i="8"/>
  <c r="N2782" i="8"/>
  <c r="N2783" i="8"/>
  <c r="N2784" i="8"/>
  <c r="N2785" i="8"/>
  <c r="N2786" i="8"/>
  <c r="N2787" i="8"/>
  <c r="N2788" i="8"/>
  <c r="N2789" i="8"/>
  <c r="N2790" i="8"/>
  <c r="N2791" i="8"/>
  <c r="N2792" i="8"/>
  <c r="N2793" i="8"/>
  <c r="N2794" i="8"/>
  <c r="N2795" i="8"/>
  <c r="N2796" i="8"/>
  <c r="N2797" i="8"/>
  <c r="N2798" i="8"/>
  <c r="N2799" i="8"/>
  <c r="N2800" i="8"/>
  <c r="N2801" i="8"/>
  <c r="N2802" i="8"/>
  <c r="N2803" i="8"/>
  <c r="N2804" i="8"/>
  <c r="N2805" i="8"/>
  <c r="N2806" i="8"/>
  <c r="N2807" i="8"/>
  <c r="N2808" i="8"/>
  <c r="N2809" i="8"/>
  <c r="N2810" i="8"/>
  <c r="N2811" i="8"/>
  <c r="N2812" i="8"/>
  <c r="N2813" i="8"/>
  <c r="N2814" i="8"/>
  <c r="N2815" i="8"/>
  <c r="N2816" i="8"/>
  <c r="N2817" i="8"/>
  <c r="N2818" i="8"/>
  <c r="N2819" i="8"/>
  <c r="N2820" i="8"/>
  <c r="N2821" i="8"/>
  <c r="N2822" i="8"/>
  <c r="N2823" i="8"/>
  <c r="N2824" i="8"/>
  <c r="N2825" i="8"/>
  <c r="N2826" i="8"/>
  <c r="N2827" i="8"/>
  <c r="N2828" i="8"/>
  <c r="N2829" i="8"/>
  <c r="N2830" i="8"/>
  <c r="N2831" i="8"/>
  <c r="N2832" i="8"/>
  <c r="N2833" i="8"/>
  <c r="N2834" i="8"/>
  <c r="N2835" i="8"/>
  <c r="N2836" i="8"/>
  <c r="N2837" i="8"/>
  <c r="N2838" i="8"/>
  <c r="N2839" i="8"/>
  <c r="N2840" i="8"/>
  <c r="N2841" i="8"/>
  <c r="N2842" i="8"/>
  <c r="N2843" i="8"/>
  <c r="N2844" i="8"/>
  <c r="N2845" i="8"/>
  <c r="N2846" i="8"/>
  <c r="N2847" i="8"/>
  <c r="N2848" i="8"/>
  <c r="N2849" i="8"/>
  <c r="N2850" i="8"/>
  <c r="N2851" i="8"/>
  <c r="N2852" i="8"/>
  <c r="N2853" i="8"/>
  <c r="N2854" i="8"/>
  <c r="N2855" i="8"/>
  <c r="N2856" i="8"/>
  <c r="N2857" i="8"/>
  <c r="N2858" i="8"/>
  <c r="N2859" i="8"/>
  <c r="N2860" i="8"/>
  <c r="N2861" i="8"/>
  <c r="N2862" i="8"/>
  <c r="N2863" i="8"/>
  <c r="N2864" i="8"/>
  <c r="N2865" i="8"/>
  <c r="N2866" i="8"/>
  <c r="N2867" i="8"/>
  <c r="N2868" i="8"/>
  <c r="N2869" i="8"/>
  <c r="N2870" i="8"/>
  <c r="N2871" i="8"/>
  <c r="N2872" i="8"/>
  <c r="N2873" i="8"/>
  <c r="N2874" i="8"/>
  <c r="N2875" i="8"/>
  <c r="N2876" i="8"/>
  <c r="N2877" i="8"/>
  <c r="N2878" i="8"/>
  <c r="N2879" i="8"/>
  <c r="N2880" i="8"/>
  <c r="N2881" i="8"/>
  <c r="N2882" i="8"/>
  <c r="N2883" i="8"/>
  <c r="N2884" i="8"/>
  <c r="N2885" i="8"/>
  <c r="N2886" i="8"/>
  <c r="N2887" i="8"/>
  <c r="N2888" i="8"/>
  <c r="N2889" i="8"/>
  <c r="N2890" i="8"/>
  <c r="N2891" i="8"/>
  <c r="N2892" i="8"/>
  <c r="N2893" i="8"/>
  <c r="N2894" i="8"/>
  <c r="N2895" i="8"/>
  <c r="N2896" i="8"/>
  <c r="N2897" i="8"/>
  <c r="N2898" i="8"/>
  <c r="N2899" i="8"/>
  <c r="N2900" i="8"/>
  <c r="N2901" i="8"/>
  <c r="N2902" i="8"/>
  <c r="N2903" i="8"/>
  <c r="N2904" i="8"/>
  <c r="N2905" i="8"/>
  <c r="N2906" i="8"/>
  <c r="N2907" i="8"/>
  <c r="N2908" i="8"/>
  <c r="N2909" i="8"/>
  <c r="N2910" i="8"/>
  <c r="N2911" i="8"/>
  <c r="N2912" i="8"/>
  <c r="N2913" i="8"/>
  <c r="N2914" i="8"/>
  <c r="N2915" i="8"/>
  <c r="N2916" i="8"/>
  <c r="N2917" i="8"/>
  <c r="N2918" i="8"/>
  <c r="N2919" i="8"/>
  <c r="N2920" i="8"/>
  <c r="N2921" i="8"/>
  <c r="N2922" i="8"/>
  <c r="N2923" i="8"/>
  <c r="N2924" i="8"/>
  <c r="N2925" i="8"/>
  <c r="N2926" i="8"/>
  <c r="N2927" i="8"/>
  <c r="N2928" i="8"/>
  <c r="N2929" i="8"/>
  <c r="N2930" i="8"/>
  <c r="N2931" i="8"/>
  <c r="N2932" i="8"/>
  <c r="N2933" i="8"/>
  <c r="N2934" i="8"/>
  <c r="N2935" i="8"/>
  <c r="N2936" i="8"/>
  <c r="N2937" i="8"/>
  <c r="N2938" i="8"/>
  <c r="N2939" i="8"/>
  <c r="N2940" i="8"/>
  <c r="N2941" i="8"/>
  <c r="N2942" i="8"/>
  <c r="N2943" i="8"/>
  <c r="N2944" i="8"/>
  <c r="N2945" i="8"/>
  <c r="N2946" i="8"/>
  <c r="N2947" i="8"/>
  <c r="N2948" i="8"/>
  <c r="N2949" i="8"/>
  <c r="N2950" i="8"/>
  <c r="N2951" i="8"/>
  <c r="N2952" i="8"/>
  <c r="N2953" i="8"/>
  <c r="N2954" i="8"/>
  <c r="N2955" i="8"/>
  <c r="N2956" i="8"/>
  <c r="N2957" i="8"/>
  <c r="N2958" i="8"/>
  <c r="N2959" i="8"/>
  <c r="N2960" i="8"/>
  <c r="N2961" i="8"/>
  <c r="N2962" i="8"/>
  <c r="N2963" i="8"/>
  <c r="N2964" i="8"/>
  <c r="N2965" i="8"/>
  <c r="N2966" i="8"/>
  <c r="N2967" i="8"/>
  <c r="N2968" i="8"/>
  <c r="N2969" i="8"/>
  <c r="P2969" i="8" s="1"/>
  <c r="Q2969" i="8" s="1"/>
  <c r="N2970" i="8"/>
  <c r="N2971" i="8"/>
  <c r="P2971" i="8" s="1"/>
  <c r="Q2971" i="8" s="1"/>
  <c r="N2972" i="8"/>
  <c r="N2973" i="8"/>
  <c r="N2974" i="8"/>
  <c r="N2975" i="8"/>
  <c r="N2976" i="8"/>
  <c r="N2977" i="8"/>
  <c r="N2978" i="8"/>
  <c r="N2979" i="8"/>
  <c r="N2980" i="8"/>
  <c r="N2981" i="8"/>
  <c r="N2982" i="8"/>
  <c r="N2983" i="8"/>
  <c r="N2984" i="8"/>
  <c r="N2985" i="8"/>
  <c r="N2986" i="8"/>
  <c r="N2987" i="8"/>
  <c r="N2988" i="8"/>
  <c r="N2989" i="8"/>
  <c r="N2990" i="8"/>
  <c r="N2991" i="8"/>
  <c r="N2992" i="8"/>
  <c r="N2993" i="8"/>
  <c r="N2994" i="8"/>
  <c r="N2995" i="8"/>
  <c r="N2996" i="8"/>
  <c r="N2997" i="8"/>
  <c r="N2998" i="8"/>
  <c r="N2999" i="8"/>
  <c r="N3000" i="8"/>
  <c r="N3001" i="8"/>
  <c r="N3002" i="8"/>
  <c r="N3003" i="8"/>
  <c r="N3004" i="8"/>
  <c r="N3005" i="8"/>
  <c r="N3006" i="8"/>
  <c r="N3007" i="8"/>
  <c r="N3008" i="8"/>
  <c r="N3009" i="8"/>
  <c r="N3010" i="8"/>
  <c r="N3011" i="8"/>
  <c r="N3012" i="8"/>
  <c r="N3013" i="8"/>
  <c r="N3014" i="8"/>
  <c r="N3015" i="8"/>
  <c r="N3016" i="8"/>
  <c r="N3017" i="8"/>
  <c r="N3018" i="8"/>
  <c r="N3019" i="8"/>
  <c r="N3020" i="8"/>
  <c r="N3021" i="8"/>
  <c r="N3022" i="8"/>
  <c r="N3023" i="8"/>
  <c r="N3024" i="8"/>
  <c r="N3025" i="8"/>
  <c r="N3026" i="8"/>
  <c r="N3027" i="8"/>
  <c r="N3028" i="8"/>
  <c r="N3029" i="8"/>
  <c r="N3030" i="8"/>
  <c r="N3031" i="8"/>
  <c r="N3032" i="8"/>
  <c r="N3033" i="8"/>
  <c r="N3034" i="8"/>
  <c r="N3035" i="8"/>
  <c r="N3036" i="8"/>
  <c r="N3037" i="8"/>
  <c r="N3038" i="8"/>
  <c r="N3039" i="8"/>
  <c r="N3040" i="8"/>
  <c r="N3041" i="8"/>
  <c r="N3042" i="8"/>
  <c r="N3043" i="8"/>
  <c r="N3044" i="8"/>
  <c r="N3045" i="8"/>
  <c r="N3046" i="8"/>
  <c r="N3047" i="8"/>
  <c r="N3048" i="8"/>
  <c r="N3049" i="8"/>
  <c r="N3050" i="8"/>
  <c r="N3051" i="8"/>
  <c r="N3052" i="8"/>
  <c r="N3053" i="8"/>
  <c r="N3054" i="8"/>
  <c r="N3055" i="8"/>
  <c r="N3056" i="8"/>
  <c r="N3057" i="8"/>
  <c r="N3058" i="8"/>
  <c r="N3059" i="8"/>
  <c r="N3060" i="8"/>
  <c r="N3061" i="8"/>
  <c r="N3062" i="8"/>
  <c r="N3063" i="8"/>
  <c r="N3064" i="8"/>
  <c r="N3065" i="8"/>
  <c r="N3066" i="8"/>
  <c r="N3067" i="8"/>
  <c r="N3068" i="8"/>
  <c r="N3069" i="8"/>
  <c r="N3070" i="8"/>
  <c r="N3071" i="8"/>
  <c r="N3072" i="8"/>
  <c r="N3073" i="8"/>
  <c r="N3074" i="8"/>
  <c r="N3075" i="8"/>
  <c r="N3076" i="8"/>
  <c r="N3077" i="8"/>
  <c r="N3078" i="8"/>
  <c r="N3079" i="8"/>
  <c r="N3080" i="8"/>
  <c r="N3081" i="8"/>
  <c r="N3082" i="8"/>
  <c r="N3083" i="8"/>
  <c r="N3084" i="8"/>
  <c r="N3085" i="8"/>
  <c r="N3086" i="8"/>
  <c r="N3087" i="8"/>
  <c r="N3088" i="8"/>
  <c r="N3089" i="8"/>
  <c r="N3090" i="8"/>
  <c r="N3091" i="8"/>
  <c r="N3092" i="8"/>
  <c r="N3093" i="8"/>
  <c r="N3094" i="8"/>
  <c r="N3095" i="8"/>
  <c r="N3096" i="8"/>
  <c r="N3097" i="8"/>
  <c r="N3098" i="8"/>
  <c r="N3099" i="8"/>
  <c r="N3100" i="8"/>
  <c r="N3101" i="8"/>
  <c r="N3102" i="8"/>
  <c r="N3103" i="8"/>
  <c r="N3104" i="8"/>
  <c r="N3105" i="8"/>
  <c r="N3106" i="8"/>
  <c r="N3107" i="8"/>
  <c r="N3108" i="8"/>
  <c r="N3109" i="8"/>
  <c r="N3110" i="8"/>
  <c r="N3111" i="8"/>
  <c r="N3112" i="8"/>
  <c r="N3113" i="8"/>
  <c r="N3114" i="8"/>
  <c r="N3115" i="8"/>
  <c r="N3116" i="8"/>
  <c r="N3117" i="8"/>
  <c r="N3118" i="8"/>
  <c r="N3119" i="8"/>
  <c r="N3120" i="8"/>
  <c r="N3121" i="8"/>
  <c r="N3122" i="8"/>
  <c r="N3123" i="8"/>
  <c r="N3124" i="8"/>
  <c r="N3125" i="8"/>
  <c r="N3126" i="8"/>
  <c r="N3127" i="8"/>
  <c r="N3128" i="8"/>
  <c r="N3129" i="8"/>
  <c r="N3130" i="8"/>
  <c r="N3131" i="8"/>
  <c r="N3132" i="8"/>
  <c r="N3133" i="8"/>
  <c r="N3134" i="8"/>
  <c r="N3135" i="8"/>
  <c r="N3136" i="8"/>
  <c r="N3137" i="8"/>
  <c r="N3138" i="8"/>
  <c r="N3139" i="8"/>
  <c r="P3139" i="8" s="1"/>
  <c r="Q3139" i="8" s="1"/>
  <c r="N3140" i="8"/>
  <c r="N3141" i="8"/>
  <c r="N3142" i="8"/>
  <c r="N3143" i="8"/>
  <c r="N3144" i="8"/>
  <c r="N3145" i="8"/>
  <c r="N3146" i="8"/>
  <c r="N3147" i="8"/>
  <c r="N3148" i="8"/>
  <c r="N3149" i="8"/>
  <c r="N3150" i="8"/>
  <c r="N3151" i="8"/>
  <c r="N3152" i="8"/>
  <c r="N3153" i="8"/>
  <c r="N3154" i="8"/>
  <c r="N3155" i="8"/>
  <c r="N3156" i="8"/>
  <c r="N3157" i="8"/>
  <c r="N3158" i="8"/>
  <c r="N3159" i="8"/>
  <c r="N3160" i="8"/>
  <c r="N3161" i="8"/>
  <c r="N3162" i="8"/>
  <c r="N3163" i="8"/>
  <c r="N3164" i="8"/>
  <c r="N3165" i="8"/>
  <c r="N3166" i="8"/>
  <c r="N3167" i="8"/>
  <c r="N3168" i="8"/>
  <c r="N3169" i="8"/>
  <c r="N3170" i="8"/>
  <c r="N3171" i="8"/>
  <c r="N3172" i="8"/>
  <c r="N3173" i="8"/>
  <c r="N3174" i="8"/>
  <c r="N3175" i="8"/>
  <c r="N3176" i="8"/>
  <c r="N3177" i="8"/>
  <c r="N3178" i="8"/>
  <c r="N3179" i="8"/>
  <c r="N3180" i="8"/>
  <c r="N3181" i="8"/>
  <c r="N3182" i="8"/>
  <c r="N3183" i="8"/>
  <c r="N3184" i="8"/>
  <c r="N3185" i="8"/>
  <c r="N3186" i="8"/>
  <c r="N3187" i="8"/>
  <c r="N3188" i="8"/>
  <c r="N3189" i="8"/>
  <c r="N3190" i="8"/>
  <c r="N3191" i="8"/>
  <c r="N3192" i="8"/>
  <c r="N3193" i="8"/>
  <c r="N3194" i="8"/>
  <c r="N3195" i="8"/>
  <c r="N3196" i="8"/>
  <c r="N3197" i="8"/>
  <c r="N3198" i="8"/>
  <c r="N3199" i="8"/>
  <c r="N3200" i="8"/>
  <c r="N3201" i="8"/>
  <c r="N3202" i="8"/>
  <c r="N3203" i="8"/>
  <c r="N3204" i="8"/>
  <c r="N3205" i="8"/>
  <c r="N3206" i="8"/>
  <c r="N3207" i="8"/>
  <c r="N3208" i="8"/>
  <c r="N3209" i="8"/>
  <c r="N3210" i="8"/>
  <c r="N3211" i="8"/>
  <c r="N3212" i="8"/>
  <c r="N3213" i="8"/>
  <c r="N3214" i="8"/>
  <c r="N3215" i="8"/>
  <c r="N3216" i="8"/>
  <c r="N3217" i="8"/>
  <c r="N3218" i="8"/>
  <c r="N3219" i="8"/>
  <c r="N3220" i="8"/>
  <c r="N3221" i="8"/>
  <c r="N3222" i="8"/>
  <c r="N3223" i="8"/>
  <c r="N3224" i="8"/>
  <c r="N3225" i="8"/>
  <c r="N3226" i="8"/>
  <c r="N3227" i="8"/>
  <c r="N3228" i="8"/>
  <c r="N3229" i="8"/>
  <c r="N3230" i="8"/>
  <c r="N3231" i="8"/>
  <c r="N3232" i="8"/>
  <c r="N3233" i="8"/>
  <c r="N3234" i="8"/>
  <c r="N3235" i="8"/>
  <c r="N3236" i="8"/>
  <c r="N3237" i="8"/>
  <c r="N3238" i="8"/>
  <c r="N3239" i="8"/>
  <c r="N3240" i="8"/>
  <c r="N3241" i="8"/>
  <c r="N3242" i="8"/>
  <c r="N3243" i="8"/>
  <c r="N3244" i="8"/>
  <c r="N3245" i="8"/>
  <c r="N3246" i="8"/>
  <c r="N3247" i="8"/>
  <c r="N3248" i="8"/>
  <c r="N3249" i="8"/>
  <c r="N3250" i="8"/>
  <c r="N3251" i="8"/>
  <c r="N3252" i="8"/>
  <c r="N3253" i="8"/>
  <c r="N3254" i="8"/>
  <c r="N3255" i="8"/>
  <c r="N3256" i="8"/>
  <c r="N3257" i="8"/>
  <c r="N3258" i="8"/>
  <c r="N3259" i="8"/>
  <c r="N3260" i="8"/>
  <c r="N3261" i="8"/>
  <c r="N3262" i="8"/>
  <c r="N3263" i="8"/>
  <c r="N3264" i="8"/>
  <c r="N3265" i="8"/>
  <c r="N3266" i="8"/>
  <c r="N3267" i="8"/>
  <c r="N3268" i="8"/>
  <c r="N3269" i="8"/>
  <c r="N3270" i="8"/>
  <c r="N3271" i="8"/>
  <c r="N3272" i="8"/>
  <c r="N3273" i="8"/>
  <c r="N3274" i="8"/>
  <c r="N3275" i="8"/>
  <c r="N3276" i="8"/>
  <c r="N3277" i="8"/>
  <c r="N3278" i="8"/>
  <c r="N3279" i="8"/>
  <c r="N3280" i="8"/>
  <c r="N3281" i="8"/>
  <c r="N3282" i="8"/>
  <c r="N3283" i="8"/>
  <c r="N3284" i="8"/>
  <c r="N3285" i="8"/>
  <c r="N3286" i="8"/>
  <c r="N3287" i="8"/>
  <c r="N3288" i="8"/>
  <c r="N3289" i="8"/>
  <c r="N3290" i="8"/>
  <c r="N3291" i="8"/>
  <c r="N3292" i="8"/>
  <c r="N3293" i="8"/>
  <c r="N3294" i="8"/>
  <c r="N3295" i="8"/>
  <c r="N3296" i="8"/>
  <c r="N3297" i="8"/>
  <c r="N3298" i="8"/>
  <c r="N3299" i="8"/>
  <c r="N3300" i="8"/>
  <c r="N3301" i="8"/>
  <c r="N3302" i="8"/>
  <c r="N3303" i="8"/>
  <c r="N3304" i="8"/>
  <c r="N3305" i="8"/>
  <c r="N3306" i="8"/>
  <c r="N3307" i="8"/>
  <c r="N3308" i="8"/>
  <c r="N3309" i="8"/>
  <c r="N3310" i="8"/>
  <c r="N3311" i="8"/>
  <c r="N3312" i="8"/>
  <c r="N3313" i="8"/>
  <c r="N3314" i="8"/>
  <c r="N3315" i="8"/>
  <c r="N3316" i="8"/>
  <c r="N3317" i="8"/>
  <c r="N3318" i="8"/>
  <c r="N3319" i="8"/>
  <c r="N3320" i="8"/>
  <c r="N3321" i="8"/>
  <c r="N3322" i="8"/>
  <c r="N3323" i="8"/>
  <c r="N3324" i="8"/>
  <c r="N3325" i="8"/>
  <c r="N3326" i="8"/>
  <c r="N3327" i="8"/>
  <c r="N3328" i="8"/>
  <c r="N3329" i="8"/>
  <c r="N3330" i="8"/>
  <c r="N3331" i="8"/>
  <c r="N3332" i="8"/>
  <c r="N3333" i="8"/>
  <c r="N3334" i="8"/>
  <c r="N3335" i="8"/>
  <c r="N3336" i="8"/>
  <c r="N3337" i="8"/>
  <c r="N3338" i="8"/>
  <c r="N3339" i="8"/>
  <c r="N3340" i="8"/>
  <c r="N3341" i="8"/>
  <c r="N3342" i="8"/>
  <c r="N3343" i="8"/>
  <c r="N3344" i="8"/>
  <c r="N3345" i="8"/>
  <c r="N3346" i="8"/>
  <c r="N3347" i="8"/>
  <c r="N3348" i="8"/>
  <c r="N3349" i="8"/>
  <c r="N3350" i="8"/>
  <c r="N3351" i="8"/>
  <c r="N3352" i="8"/>
  <c r="N3353" i="8"/>
  <c r="N3354" i="8"/>
  <c r="N3355" i="8"/>
  <c r="N3356" i="8"/>
  <c r="N3357" i="8"/>
  <c r="N3358" i="8"/>
  <c r="N3359" i="8"/>
  <c r="N3360" i="8"/>
  <c r="N3361" i="8"/>
  <c r="N3362" i="8"/>
  <c r="N3363" i="8"/>
  <c r="N3364" i="8"/>
  <c r="N3365" i="8"/>
  <c r="N3366" i="8"/>
  <c r="N3367" i="8"/>
  <c r="N3368" i="8"/>
  <c r="N3369" i="8"/>
  <c r="N3370" i="8"/>
  <c r="N3371" i="8"/>
  <c r="N3372" i="8"/>
  <c r="N3373" i="8"/>
  <c r="N3374" i="8"/>
  <c r="N3375" i="8"/>
  <c r="N3376" i="8"/>
  <c r="N3377" i="8"/>
  <c r="N3378" i="8"/>
  <c r="N3379" i="8"/>
  <c r="N3380" i="8"/>
  <c r="N3381" i="8"/>
  <c r="N3382" i="8"/>
  <c r="N3383" i="8"/>
  <c r="N3384" i="8"/>
  <c r="N3385" i="8"/>
  <c r="N3386" i="8"/>
  <c r="N3387" i="8"/>
  <c r="N3388" i="8"/>
  <c r="N3389" i="8"/>
  <c r="N3390" i="8"/>
  <c r="N3391" i="8"/>
  <c r="N3392" i="8"/>
  <c r="N3393" i="8"/>
  <c r="N3394" i="8"/>
  <c r="N3395" i="8"/>
  <c r="N3396" i="8"/>
  <c r="N3397" i="8"/>
  <c r="N3398" i="8"/>
  <c r="N3399" i="8"/>
  <c r="N3400" i="8"/>
  <c r="N3401" i="8"/>
  <c r="N3402" i="8"/>
  <c r="N3403" i="8"/>
  <c r="N3404" i="8"/>
  <c r="N3405" i="8"/>
  <c r="N3406" i="8"/>
  <c r="N3407" i="8"/>
  <c r="N3408" i="8"/>
  <c r="N3409" i="8"/>
  <c r="N3410" i="8"/>
  <c r="N3411" i="8"/>
  <c r="N3412" i="8"/>
  <c r="N3413" i="8"/>
  <c r="N3414" i="8"/>
  <c r="N3415" i="8"/>
  <c r="N3416" i="8"/>
  <c r="N3417" i="8"/>
  <c r="N3418" i="8"/>
  <c r="N3419" i="8"/>
  <c r="N3420" i="8"/>
  <c r="N3421" i="8"/>
  <c r="N3422" i="8"/>
  <c r="N3423" i="8"/>
  <c r="N3424" i="8"/>
  <c r="N3425" i="8"/>
  <c r="N3426" i="8"/>
  <c r="N3427" i="8"/>
  <c r="N3428" i="8"/>
  <c r="N3429" i="8"/>
  <c r="N3430" i="8"/>
  <c r="N3431" i="8"/>
  <c r="N3432" i="8"/>
  <c r="N3433" i="8"/>
  <c r="N3434" i="8"/>
  <c r="N3435" i="8"/>
  <c r="N3436" i="8"/>
  <c r="N3437" i="8"/>
  <c r="N3438" i="8"/>
  <c r="N3439" i="8"/>
  <c r="N3440" i="8"/>
  <c r="N3441" i="8"/>
  <c r="N3442" i="8"/>
  <c r="N3443" i="8"/>
  <c r="N3444" i="8"/>
  <c r="N3445" i="8"/>
  <c r="N3446" i="8"/>
  <c r="N3447" i="8"/>
  <c r="N3448" i="8"/>
  <c r="N3449" i="8"/>
  <c r="N3450" i="8"/>
  <c r="N3451" i="8"/>
  <c r="N3452" i="8"/>
  <c r="N3453" i="8"/>
  <c r="N3454" i="8"/>
  <c r="N3455" i="8"/>
  <c r="N3456" i="8"/>
  <c r="N3457" i="8"/>
  <c r="N3458" i="8"/>
  <c r="N3459" i="8"/>
  <c r="N3460" i="8"/>
  <c r="N3461" i="8"/>
  <c r="N3462" i="8"/>
  <c r="N3463" i="8"/>
  <c r="N3464" i="8"/>
  <c r="N3465" i="8"/>
  <c r="N3466" i="8"/>
  <c r="N3467" i="8"/>
  <c r="N3468" i="8"/>
  <c r="N3469" i="8"/>
  <c r="N3470" i="8"/>
  <c r="N3471" i="8"/>
  <c r="N3472" i="8"/>
  <c r="N3473" i="8"/>
  <c r="N3474" i="8"/>
  <c r="N3475" i="8"/>
  <c r="N3476" i="8"/>
  <c r="N3477" i="8"/>
  <c r="N3478" i="8"/>
  <c r="N3479" i="8"/>
  <c r="N3480" i="8"/>
  <c r="N3481" i="8"/>
  <c r="N3482" i="8"/>
  <c r="N3483" i="8"/>
  <c r="N3484" i="8"/>
  <c r="N3485" i="8"/>
  <c r="N3486" i="8"/>
  <c r="N3487" i="8"/>
  <c r="N3488" i="8"/>
  <c r="N3489" i="8"/>
  <c r="N3490" i="8"/>
  <c r="N3491" i="8"/>
  <c r="N3492" i="8"/>
  <c r="N3493" i="8"/>
  <c r="N3494" i="8"/>
  <c r="N3495" i="8"/>
  <c r="N3496" i="8"/>
  <c r="N3497" i="8"/>
  <c r="N3498" i="8"/>
  <c r="N3499" i="8"/>
  <c r="N3500" i="8"/>
  <c r="N3501" i="8"/>
  <c r="N3502" i="8"/>
  <c r="N3503" i="8"/>
  <c r="N3504" i="8"/>
  <c r="N3505" i="8"/>
  <c r="BH201" i="2"/>
  <c r="R1034" i="8" l="1"/>
  <c r="T1034" i="8" s="1"/>
  <c r="R1038" i="8"/>
  <c r="T1038" i="8" s="1"/>
  <c r="R1042" i="8"/>
  <c r="T1042" i="8" s="1"/>
  <c r="R1035" i="8"/>
  <c r="T1035" i="8" s="1"/>
  <c r="R1039" i="8"/>
  <c r="T1039" i="8" s="1"/>
  <c r="R1043" i="8"/>
  <c r="T1043" i="8" s="1"/>
  <c r="R1036" i="8"/>
  <c r="T1036" i="8" s="1"/>
  <c r="R1040" i="8"/>
  <c r="T1040" i="8" s="1"/>
  <c r="R1044" i="8"/>
  <c r="T1044" i="8" s="1"/>
  <c r="R1037" i="8"/>
  <c r="T1037" i="8" s="1"/>
  <c r="R1041" i="8"/>
  <c r="T1041" i="8" s="1"/>
  <c r="R1045" i="8"/>
  <c r="T1045" i="8" s="1"/>
  <c r="R3495" i="8"/>
  <c r="R3499" i="8"/>
  <c r="R3503" i="8"/>
  <c r="R3496" i="8"/>
  <c r="R3500" i="8"/>
  <c r="R3504" i="8"/>
  <c r="R3497" i="8"/>
  <c r="R3501" i="8"/>
  <c r="R3505" i="8"/>
  <c r="R3494" i="8"/>
  <c r="R3498" i="8"/>
  <c r="R3502" i="8"/>
  <c r="R3483" i="8"/>
  <c r="R3487" i="8"/>
  <c r="R3491" i="8"/>
  <c r="R3484" i="8"/>
  <c r="R3488" i="8"/>
  <c r="R3492" i="8"/>
  <c r="R3485" i="8"/>
  <c r="R3489" i="8"/>
  <c r="R3493" i="8"/>
  <c r="R3482" i="8"/>
  <c r="R3486" i="8"/>
  <c r="R3490" i="8"/>
  <c r="R3471" i="8"/>
  <c r="R3475" i="8"/>
  <c r="R3479" i="8"/>
  <c r="R3472" i="8"/>
  <c r="R3476" i="8"/>
  <c r="R3480" i="8"/>
  <c r="R3473" i="8"/>
  <c r="R3477" i="8"/>
  <c r="R3481" i="8"/>
  <c r="R3470" i="8"/>
  <c r="R3474" i="8"/>
  <c r="R3478" i="8"/>
  <c r="R3459" i="8"/>
  <c r="R3463" i="8"/>
  <c r="R3467" i="8"/>
  <c r="R3460" i="8"/>
  <c r="R3464" i="8"/>
  <c r="R3468" i="8"/>
  <c r="R3461" i="8"/>
  <c r="R3465" i="8"/>
  <c r="R3469" i="8"/>
  <c r="R3458" i="8"/>
  <c r="R3462" i="8"/>
  <c r="R3466" i="8"/>
  <c r="R3447" i="8"/>
  <c r="R3451" i="8"/>
  <c r="R3455" i="8"/>
  <c r="R3448" i="8"/>
  <c r="R3452" i="8"/>
  <c r="R3456" i="8"/>
  <c r="R3449" i="8"/>
  <c r="R3453" i="8"/>
  <c r="R3457" i="8"/>
  <c r="R3446" i="8"/>
  <c r="R3450" i="8"/>
  <c r="R3454" i="8"/>
  <c r="R3437" i="8"/>
  <c r="R3441" i="8"/>
  <c r="R3445" i="8"/>
  <c r="R3434" i="8"/>
  <c r="R3438" i="8"/>
  <c r="R3442" i="8"/>
  <c r="R3435" i="8"/>
  <c r="R3439" i="8"/>
  <c r="R3443" i="8"/>
  <c r="R3440" i="8"/>
  <c r="R3444" i="8"/>
  <c r="R3436" i="8"/>
  <c r="R3425" i="8"/>
  <c r="R3429" i="8"/>
  <c r="R3433" i="8"/>
  <c r="R3422" i="8"/>
  <c r="R3426" i="8"/>
  <c r="R3430" i="8"/>
  <c r="R3423" i="8"/>
  <c r="R3427" i="8"/>
  <c r="R3431" i="8"/>
  <c r="R3432" i="8"/>
  <c r="R3424" i="8"/>
  <c r="R3428" i="8"/>
  <c r="R3413" i="8"/>
  <c r="R3417" i="8"/>
  <c r="R3421" i="8"/>
  <c r="R3410" i="8"/>
  <c r="R3414" i="8"/>
  <c r="R3418" i="8"/>
  <c r="R3411" i="8"/>
  <c r="R3415" i="8"/>
  <c r="R3419" i="8"/>
  <c r="R3416" i="8"/>
  <c r="R3420" i="8"/>
  <c r="R3412" i="8"/>
  <c r="R3401" i="8"/>
  <c r="R3405" i="8"/>
  <c r="R3409" i="8"/>
  <c r="R3398" i="8"/>
  <c r="R3402" i="8"/>
  <c r="R3406" i="8"/>
  <c r="R3399" i="8"/>
  <c r="R3403" i="8"/>
  <c r="R3407" i="8"/>
  <c r="R3408" i="8"/>
  <c r="R3400" i="8"/>
  <c r="R3404" i="8"/>
  <c r="R3389" i="8"/>
  <c r="R3393" i="8"/>
  <c r="R3397" i="8"/>
  <c r="R3386" i="8"/>
  <c r="R3390" i="8"/>
  <c r="R3394" i="8"/>
  <c r="R3387" i="8"/>
  <c r="R3391" i="8"/>
  <c r="R3395" i="8"/>
  <c r="R3392" i="8"/>
  <c r="R3396" i="8"/>
  <c r="R3388" i="8"/>
  <c r="R3377" i="8"/>
  <c r="R3381" i="8"/>
  <c r="R3385" i="8"/>
  <c r="R3374" i="8"/>
  <c r="R3378" i="8"/>
  <c r="R3382" i="8"/>
  <c r="R3375" i="8"/>
  <c r="R3379" i="8"/>
  <c r="R3383" i="8"/>
  <c r="R3384" i="8"/>
  <c r="R3376" i="8"/>
  <c r="R3380" i="8"/>
  <c r="R3365" i="8"/>
  <c r="R3369" i="8"/>
  <c r="R3373" i="8"/>
  <c r="R3362" i="8"/>
  <c r="R3366" i="8"/>
  <c r="R3370" i="8"/>
  <c r="R3363" i="8"/>
  <c r="R3367" i="8"/>
  <c r="R3371" i="8"/>
  <c r="R3368" i="8"/>
  <c r="R3372" i="8"/>
  <c r="R3364" i="8"/>
  <c r="R3353" i="8"/>
  <c r="R3357" i="8"/>
  <c r="R3361" i="8"/>
  <c r="R3350" i="8"/>
  <c r="R3354" i="8"/>
  <c r="R3358" i="8"/>
  <c r="R3351" i="8"/>
  <c r="R3355" i="8"/>
  <c r="R3359" i="8"/>
  <c r="R3360" i="8"/>
  <c r="R3352" i="8"/>
  <c r="R3356" i="8"/>
  <c r="R3341" i="8"/>
  <c r="R3345" i="8"/>
  <c r="R3349" i="8"/>
  <c r="R3338" i="8"/>
  <c r="R3342" i="8"/>
  <c r="R3346" i="8"/>
  <c r="R3339" i="8"/>
  <c r="R3343" i="8"/>
  <c r="R3347" i="8"/>
  <c r="R3344" i="8"/>
  <c r="R3348" i="8"/>
  <c r="R3340" i="8"/>
  <c r="R3329" i="8"/>
  <c r="R3326" i="8"/>
  <c r="R3327" i="8"/>
  <c r="R3331" i="8"/>
  <c r="R3335" i="8"/>
  <c r="R3332" i="8"/>
  <c r="R3336" i="8"/>
  <c r="R3333" i="8"/>
  <c r="R3334" i="8"/>
  <c r="R3328" i="8"/>
  <c r="R3330" i="8"/>
  <c r="R3337" i="8"/>
  <c r="R3315" i="8"/>
  <c r="R3319" i="8"/>
  <c r="R3323" i="8"/>
  <c r="R3316" i="8"/>
  <c r="R3320" i="8"/>
  <c r="R3324" i="8"/>
  <c r="R3321" i="8"/>
  <c r="R3314" i="8"/>
  <c r="R3322" i="8"/>
  <c r="R3325" i="8"/>
  <c r="R3317" i="8"/>
  <c r="R3318" i="8"/>
  <c r="R3303" i="8"/>
  <c r="R3307" i="8"/>
  <c r="R3311" i="8"/>
  <c r="R3304" i="8"/>
  <c r="R3308" i="8"/>
  <c r="R3312" i="8"/>
  <c r="R3305" i="8"/>
  <c r="R3313" i="8"/>
  <c r="R3306" i="8"/>
  <c r="R3309" i="8"/>
  <c r="R3310" i="8"/>
  <c r="R3302" i="8"/>
  <c r="R3291" i="8"/>
  <c r="R3295" i="8"/>
  <c r="R3299" i="8"/>
  <c r="R3292" i="8"/>
  <c r="R3296" i="8"/>
  <c r="R3300" i="8"/>
  <c r="R3297" i="8"/>
  <c r="R3290" i="8"/>
  <c r="R3298" i="8"/>
  <c r="R3301" i="8"/>
  <c r="R3293" i="8"/>
  <c r="R3294" i="8"/>
  <c r="R3279" i="8"/>
  <c r="R3283" i="8"/>
  <c r="R3287" i="8"/>
  <c r="R3280" i="8"/>
  <c r="R3284" i="8"/>
  <c r="R3288" i="8"/>
  <c r="R3281" i="8"/>
  <c r="R3289" i="8"/>
  <c r="R3282" i="8"/>
  <c r="R3285" i="8"/>
  <c r="R3286" i="8"/>
  <c r="R3278" i="8"/>
  <c r="R3267" i="8"/>
  <c r="R3271" i="8"/>
  <c r="R3275" i="8"/>
  <c r="R3268" i="8"/>
  <c r="R3272" i="8"/>
  <c r="R3276" i="8"/>
  <c r="R3273" i="8"/>
  <c r="R3266" i="8"/>
  <c r="R3274" i="8"/>
  <c r="R3277" i="8"/>
  <c r="R3269" i="8"/>
  <c r="R3270" i="8"/>
  <c r="R3255" i="8"/>
  <c r="R3259" i="8"/>
  <c r="R3263" i="8"/>
  <c r="R3256" i="8"/>
  <c r="R3260" i="8"/>
  <c r="R3264" i="8"/>
  <c r="R3257" i="8"/>
  <c r="R3265" i="8"/>
  <c r="R3258" i="8"/>
  <c r="R3261" i="8"/>
  <c r="R3262" i="8"/>
  <c r="R3254" i="8"/>
  <c r="R3243" i="8"/>
  <c r="R3247" i="8"/>
  <c r="R3251" i="8"/>
  <c r="R3244" i="8"/>
  <c r="R3248" i="8"/>
  <c r="R3252" i="8"/>
  <c r="R3249" i="8"/>
  <c r="R3242" i="8"/>
  <c r="R3250" i="8"/>
  <c r="R3253" i="8"/>
  <c r="R3245" i="8"/>
  <c r="R3246" i="8"/>
  <c r="R3231" i="8"/>
  <c r="R3235" i="8"/>
  <c r="R3239" i="8"/>
  <c r="R3232" i="8"/>
  <c r="R3236" i="8"/>
  <c r="R3240" i="8"/>
  <c r="R3233" i="8"/>
  <c r="R3241" i="8"/>
  <c r="R3234" i="8"/>
  <c r="R3237" i="8"/>
  <c r="R3238" i="8"/>
  <c r="R3230" i="8"/>
  <c r="R3219" i="8"/>
  <c r="R3223" i="8"/>
  <c r="R3227" i="8"/>
  <c r="R3220" i="8"/>
  <c r="R3224" i="8"/>
  <c r="R3228" i="8"/>
  <c r="R3225" i="8"/>
  <c r="R3218" i="8"/>
  <c r="R3226" i="8"/>
  <c r="R3229" i="8"/>
  <c r="R3221" i="8"/>
  <c r="R3222" i="8"/>
  <c r="R3207" i="8"/>
  <c r="R3208" i="8"/>
  <c r="R3209" i="8"/>
  <c r="R3213" i="8"/>
  <c r="R3217" i="8"/>
  <c r="R3210" i="8"/>
  <c r="R3214" i="8"/>
  <c r="R3211" i="8"/>
  <c r="R3212" i="8"/>
  <c r="R3206" i="8"/>
  <c r="R3215" i="8"/>
  <c r="R3216" i="8"/>
  <c r="R3197" i="8"/>
  <c r="R3201" i="8"/>
  <c r="R3205" i="8"/>
  <c r="R3194" i="8"/>
  <c r="R3198" i="8"/>
  <c r="R3202" i="8"/>
  <c r="R3195" i="8"/>
  <c r="R3203" i="8"/>
  <c r="R3196" i="8"/>
  <c r="R3204" i="8"/>
  <c r="R3199" i="8"/>
  <c r="R3200" i="8"/>
  <c r="R3185" i="8"/>
  <c r="R3189" i="8"/>
  <c r="R3193" i="8"/>
  <c r="R3182" i="8"/>
  <c r="R3186" i="8"/>
  <c r="R3190" i="8"/>
  <c r="R3187" i="8"/>
  <c r="R3188" i="8"/>
  <c r="R3183" i="8"/>
  <c r="R3184" i="8"/>
  <c r="R3191" i="8"/>
  <c r="R3192" i="8"/>
  <c r="R3173" i="8"/>
  <c r="R3177" i="8"/>
  <c r="R3181" i="8"/>
  <c r="R3170" i="8"/>
  <c r="R3174" i="8"/>
  <c r="R3178" i="8"/>
  <c r="R3171" i="8"/>
  <c r="R3179" i="8"/>
  <c r="R3172" i="8"/>
  <c r="R3180" i="8"/>
  <c r="R3175" i="8"/>
  <c r="R3176" i="8"/>
  <c r="R3161" i="8"/>
  <c r="R3165" i="8"/>
  <c r="R3169" i="8"/>
  <c r="R3158" i="8"/>
  <c r="R3162" i="8"/>
  <c r="R3166" i="8"/>
  <c r="R3163" i="8"/>
  <c r="R3164" i="8"/>
  <c r="R3159" i="8"/>
  <c r="R3160" i="8"/>
  <c r="R3167" i="8"/>
  <c r="R3168" i="8"/>
  <c r="R3149" i="8"/>
  <c r="R3153" i="8"/>
  <c r="R3157" i="8"/>
  <c r="R3146" i="8"/>
  <c r="R3150" i="8"/>
  <c r="R3154" i="8"/>
  <c r="R3147" i="8"/>
  <c r="R3155" i="8"/>
  <c r="R3148" i="8"/>
  <c r="R3156" i="8"/>
  <c r="R3151" i="8"/>
  <c r="R3152" i="8"/>
  <c r="R3137" i="8"/>
  <c r="R3141" i="8"/>
  <c r="R3145" i="8"/>
  <c r="R3134" i="8"/>
  <c r="R3138" i="8"/>
  <c r="R3142" i="8"/>
  <c r="R3139" i="8"/>
  <c r="R3140" i="8"/>
  <c r="R3135" i="8"/>
  <c r="R3136" i="8"/>
  <c r="R3143" i="8"/>
  <c r="R3144" i="8"/>
  <c r="R3125" i="8"/>
  <c r="R3129" i="8"/>
  <c r="R3133" i="8"/>
  <c r="R3122" i="8"/>
  <c r="R3126" i="8"/>
  <c r="R3130" i="8"/>
  <c r="R3123" i="8"/>
  <c r="R3131" i="8"/>
  <c r="R3124" i="8"/>
  <c r="R3132" i="8"/>
  <c r="R3127" i="8"/>
  <c r="R3128" i="8"/>
  <c r="R3113" i="8"/>
  <c r="R3117" i="8"/>
  <c r="R3121" i="8"/>
  <c r="R3112" i="8"/>
  <c r="R3118" i="8"/>
  <c r="R3114" i="8"/>
  <c r="R3119" i="8"/>
  <c r="R3115" i="8"/>
  <c r="R3116" i="8"/>
  <c r="R3110" i="8"/>
  <c r="R3111" i="8"/>
  <c r="R3120" i="8"/>
  <c r="R3101" i="8"/>
  <c r="R3105" i="8"/>
  <c r="R3109" i="8"/>
  <c r="R3099" i="8"/>
  <c r="R3104" i="8"/>
  <c r="R3100" i="8"/>
  <c r="R3106" i="8"/>
  <c r="R3102" i="8"/>
  <c r="R3103" i="8"/>
  <c r="R3107" i="8"/>
  <c r="R3108" i="8"/>
  <c r="R3098" i="8"/>
  <c r="R3089" i="8"/>
  <c r="R3093" i="8"/>
  <c r="R3097" i="8"/>
  <c r="R3088" i="8"/>
  <c r="R3094" i="8"/>
  <c r="R3090" i="8"/>
  <c r="R3095" i="8"/>
  <c r="R3086" i="8"/>
  <c r="R3096" i="8"/>
  <c r="R3087" i="8"/>
  <c r="R3091" i="8"/>
  <c r="R3092" i="8"/>
  <c r="R3077" i="8"/>
  <c r="R3081" i="8"/>
  <c r="R3085" i="8"/>
  <c r="R3075" i="8"/>
  <c r="R3080" i="8"/>
  <c r="R3076" i="8"/>
  <c r="R3082" i="8"/>
  <c r="R3083" i="8"/>
  <c r="R3074" i="8"/>
  <c r="R3084" i="8"/>
  <c r="R3078" i="8"/>
  <c r="R3079" i="8"/>
  <c r="R3065" i="8"/>
  <c r="R3069" i="8"/>
  <c r="R3073" i="8"/>
  <c r="R3064" i="8"/>
  <c r="R3070" i="8"/>
  <c r="R3066" i="8"/>
  <c r="R3071" i="8"/>
  <c r="R3067" i="8"/>
  <c r="R3068" i="8"/>
  <c r="R3072" i="8"/>
  <c r="R3062" i="8"/>
  <c r="R3063" i="8"/>
  <c r="R3053" i="8"/>
  <c r="R3057" i="8"/>
  <c r="R3061" i="8"/>
  <c r="R3051" i="8"/>
  <c r="R3056" i="8"/>
  <c r="R3052" i="8"/>
  <c r="R3058" i="8"/>
  <c r="R3054" i="8"/>
  <c r="R3055" i="8"/>
  <c r="R3050" i="8"/>
  <c r="R3059" i="8"/>
  <c r="R3060" i="8"/>
  <c r="R3041" i="8"/>
  <c r="R3040" i="8"/>
  <c r="R3045" i="8"/>
  <c r="R3049" i="8"/>
  <c r="R3042" i="8"/>
  <c r="R3046" i="8"/>
  <c r="R3038" i="8"/>
  <c r="R3047" i="8"/>
  <c r="R3039" i="8"/>
  <c r="R3048" i="8"/>
  <c r="R3043" i="8"/>
  <c r="R3044" i="8"/>
  <c r="R3029" i="8"/>
  <c r="R3033" i="8"/>
  <c r="R3037" i="8"/>
  <c r="R3026" i="8"/>
  <c r="R3030" i="8"/>
  <c r="R3034" i="8"/>
  <c r="R3031" i="8"/>
  <c r="R3032" i="8"/>
  <c r="R3035" i="8"/>
  <c r="R3036" i="8"/>
  <c r="R3027" i="8"/>
  <c r="R3028" i="8"/>
  <c r="R3017" i="8"/>
  <c r="R3021" i="8"/>
  <c r="R3025" i="8"/>
  <c r="R3014" i="8"/>
  <c r="R3018" i="8"/>
  <c r="R3022" i="8"/>
  <c r="R3015" i="8"/>
  <c r="R3023" i="8"/>
  <c r="R3016" i="8"/>
  <c r="R3024" i="8"/>
  <c r="R3019" i="8"/>
  <c r="R3020" i="8"/>
  <c r="R3005" i="8"/>
  <c r="R3009" i="8"/>
  <c r="R3013" i="8"/>
  <c r="R3002" i="8"/>
  <c r="R3006" i="8"/>
  <c r="R3010" i="8"/>
  <c r="R3007" i="8"/>
  <c r="R3008" i="8"/>
  <c r="R3011" i="8"/>
  <c r="R3012" i="8"/>
  <c r="R3003" i="8"/>
  <c r="R3004" i="8"/>
  <c r="R2993" i="8"/>
  <c r="R2997" i="8"/>
  <c r="R3001" i="8"/>
  <c r="R2990" i="8"/>
  <c r="R2994" i="8"/>
  <c r="R2998" i="8"/>
  <c r="R2991" i="8"/>
  <c r="R2999" i="8"/>
  <c r="R2992" i="8"/>
  <c r="R3000" i="8"/>
  <c r="R2995" i="8"/>
  <c r="R2996" i="8"/>
  <c r="R2981" i="8"/>
  <c r="R2985" i="8"/>
  <c r="R2989" i="8"/>
  <c r="R2978" i="8"/>
  <c r="R2982" i="8"/>
  <c r="R2986" i="8"/>
  <c r="R2983" i="8"/>
  <c r="R2984" i="8"/>
  <c r="R2987" i="8"/>
  <c r="R2988" i="8"/>
  <c r="R2979" i="8"/>
  <c r="R2980" i="8"/>
  <c r="R2969" i="8"/>
  <c r="R2973" i="8"/>
  <c r="R2977" i="8"/>
  <c r="R2966" i="8"/>
  <c r="R2970" i="8"/>
  <c r="R2974" i="8"/>
  <c r="R2967" i="8"/>
  <c r="R2975" i="8"/>
  <c r="R2968" i="8"/>
  <c r="R2976" i="8"/>
  <c r="R2971" i="8"/>
  <c r="R2972" i="8"/>
  <c r="R2957" i="8"/>
  <c r="R2961" i="8"/>
  <c r="R2965" i="8"/>
  <c r="R2954" i="8"/>
  <c r="R2958" i="8"/>
  <c r="R2962" i="8"/>
  <c r="R2959" i="8"/>
  <c r="R2960" i="8"/>
  <c r="R2963" i="8"/>
  <c r="R2964" i="8"/>
  <c r="R2955" i="8"/>
  <c r="R2956" i="8"/>
  <c r="R2945" i="8"/>
  <c r="R2949" i="8"/>
  <c r="R2953" i="8"/>
  <c r="R2942" i="8"/>
  <c r="R2946" i="8"/>
  <c r="R2950" i="8"/>
  <c r="R2943" i="8"/>
  <c r="R2951" i="8"/>
  <c r="R2944" i="8"/>
  <c r="R2952" i="8"/>
  <c r="R2947" i="8"/>
  <c r="R2948" i="8"/>
  <c r="R2933" i="8"/>
  <c r="R2937" i="8"/>
  <c r="R2941" i="8"/>
  <c r="R2930" i="8"/>
  <c r="R2934" i="8"/>
  <c r="R2938" i="8"/>
  <c r="R2935" i="8"/>
  <c r="R2936" i="8"/>
  <c r="R2939" i="8"/>
  <c r="R2940" i="8"/>
  <c r="R2931" i="8"/>
  <c r="R2932" i="8"/>
  <c r="R2921" i="8"/>
  <c r="R2925" i="8"/>
  <c r="R2929" i="8"/>
  <c r="R2918" i="8"/>
  <c r="R2922" i="8"/>
  <c r="R2926" i="8"/>
  <c r="R2919" i="8"/>
  <c r="R2927" i="8"/>
  <c r="R2920" i="8"/>
  <c r="R2928" i="8"/>
  <c r="R2923" i="8"/>
  <c r="R2924" i="8"/>
  <c r="R2909" i="8"/>
  <c r="R2913" i="8"/>
  <c r="R2917" i="8"/>
  <c r="R2906" i="8"/>
  <c r="R2910" i="8"/>
  <c r="R2914" i="8"/>
  <c r="R2911" i="8"/>
  <c r="R2912" i="8"/>
  <c r="R2915" i="8"/>
  <c r="R2916" i="8"/>
  <c r="R2907" i="8"/>
  <c r="R2908" i="8"/>
  <c r="R2897" i="8"/>
  <c r="R2901" i="8"/>
  <c r="R2905" i="8"/>
  <c r="R2894" i="8"/>
  <c r="R2898" i="8"/>
  <c r="R2902" i="8"/>
  <c r="R2895" i="8"/>
  <c r="R2903" i="8"/>
  <c r="R2896" i="8"/>
  <c r="R2904" i="8"/>
  <c r="R2899" i="8"/>
  <c r="R2900" i="8"/>
  <c r="R2885" i="8"/>
  <c r="R2889" i="8"/>
  <c r="R2893" i="8"/>
  <c r="R2882" i="8"/>
  <c r="R2886" i="8"/>
  <c r="R2890" i="8"/>
  <c r="R2887" i="8"/>
  <c r="R2888" i="8"/>
  <c r="R2891" i="8"/>
  <c r="R2892" i="8"/>
  <c r="R2883" i="8"/>
  <c r="R2884" i="8"/>
  <c r="R2873" i="8"/>
  <c r="R2877" i="8"/>
  <c r="R2881" i="8"/>
  <c r="R2870" i="8"/>
  <c r="R2874" i="8"/>
  <c r="R2878" i="8"/>
  <c r="R2871" i="8"/>
  <c r="R2879" i="8"/>
  <c r="R2872" i="8"/>
  <c r="R2880" i="8"/>
  <c r="R2875" i="8"/>
  <c r="R2876" i="8"/>
  <c r="R2861" i="8"/>
  <c r="R2865" i="8"/>
  <c r="R2869" i="8"/>
  <c r="R2858" i="8"/>
  <c r="R2862" i="8"/>
  <c r="R2866" i="8"/>
  <c r="R2863" i="8"/>
  <c r="R2864" i="8"/>
  <c r="R2867" i="8"/>
  <c r="R2868" i="8"/>
  <c r="R2859" i="8"/>
  <c r="R2860" i="8"/>
  <c r="R2849" i="8"/>
  <c r="R2846" i="8"/>
  <c r="R2850" i="8"/>
  <c r="R2847" i="8"/>
  <c r="R2853" i="8"/>
  <c r="R2857" i="8"/>
  <c r="R2848" i="8"/>
  <c r="R2854" i="8"/>
  <c r="R2851" i="8"/>
  <c r="R2852" i="8"/>
  <c r="R2855" i="8"/>
  <c r="R2856" i="8"/>
  <c r="R2837" i="8"/>
  <c r="R2841" i="8"/>
  <c r="R2845" i="8"/>
  <c r="R2834" i="8"/>
  <c r="R2838" i="8"/>
  <c r="R2842" i="8"/>
  <c r="R2835" i="8"/>
  <c r="R2843" i="8"/>
  <c r="R2836" i="8"/>
  <c r="R2844" i="8"/>
  <c r="R2839" i="8"/>
  <c r="R2840" i="8"/>
  <c r="R2825" i="8"/>
  <c r="R2829" i="8"/>
  <c r="R2833" i="8"/>
  <c r="R2822" i="8"/>
  <c r="R2826" i="8"/>
  <c r="R2830" i="8"/>
  <c r="R2827" i="8"/>
  <c r="R2828" i="8"/>
  <c r="R2823" i="8"/>
  <c r="R2824" i="8"/>
  <c r="R2831" i="8"/>
  <c r="R2832" i="8"/>
  <c r="R2813" i="8"/>
  <c r="R2817" i="8"/>
  <c r="R2821" i="8"/>
  <c r="R2810" i="8"/>
  <c r="R2814" i="8"/>
  <c r="R2818" i="8"/>
  <c r="R2811" i="8"/>
  <c r="R2819" i="8"/>
  <c r="R2812" i="8"/>
  <c r="R2820" i="8"/>
  <c r="R2815" i="8"/>
  <c r="R2816" i="8"/>
  <c r="R2801" i="8"/>
  <c r="R2805" i="8"/>
  <c r="R2809" i="8"/>
  <c r="R2798" i="8"/>
  <c r="R2802" i="8"/>
  <c r="R2806" i="8"/>
  <c r="R2803" i="8"/>
  <c r="R2804" i="8"/>
  <c r="R2799" i="8"/>
  <c r="R2800" i="8"/>
  <c r="R2807" i="8"/>
  <c r="R2808" i="8"/>
  <c r="R2789" i="8"/>
  <c r="R2793" i="8"/>
  <c r="R2797" i="8"/>
  <c r="R2786" i="8"/>
  <c r="R2790" i="8"/>
  <c r="R2794" i="8"/>
  <c r="R2787" i="8"/>
  <c r="R2795" i="8"/>
  <c r="R2788" i="8"/>
  <c r="R2796" i="8"/>
  <c r="R2791" i="8"/>
  <c r="R2792" i="8"/>
  <c r="R2777" i="8"/>
  <c r="R2781" i="8"/>
  <c r="R2785" i="8"/>
  <c r="R2774" i="8"/>
  <c r="R2778" i="8"/>
  <c r="R2782" i="8"/>
  <c r="R2779" i="8"/>
  <c r="R2780" i="8"/>
  <c r="R2775" i="8"/>
  <c r="R2776" i="8"/>
  <c r="R2783" i="8"/>
  <c r="R2784" i="8"/>
  <c r="R2765" i="8"/>
  <c r="R2769" i="8"/>
  <c r="R2773" i="8"/>
  <c r="R2762" i="8"/>
  <c r="R2766" i="8"/>
  <c r="R2770" i="8"/>
  <c r="R2763" i="8"/>
  <c r="R2771" i="8"/>
  <c r="R2764" i="8"/>
  <c r="R2772" i="8"/>
  <c r="R2767" i="8"/>
  <c r="R2768" i="8"/>
  <c r="R2753" i="8"/>
  <c r="R2757" i="8"/>
  <c r="R2761" i="8"/>
  <c r="R2750" i="8"/>
  <c r="R2754" i="8"/>
  <c r="R2758" i="8"/>
  <c r="R2755" i="8"/>
  <c r="R2756" i="8"/>
  <c r="R2751" i="8"/>
  <c r="R2752" i="8"/>
  <c r="R2759" i="8"/>
  <c r="R2760" i="8"/>
  <c r="R2741" i="8"/>
  <c r="R2745" i="8"/>
  <c r="R2749" i="8"/>
  <c r="R2738" i="8"/>
  <c r="R2742" i="8"/>
  <c r="R2746" i="8"/>
  <c r="R2739" i="8"/>
  <c r="R2747" i="8"/>
  <c r="R2740" i="8"/>
  <c r="R2748" i="8"/>
  <c r="R2743" i="8"/>
  <c r="R2744" i="8"/>
  <c r="R2729" i="8"/>
  <c r="R2733" i="8"/>
  <c r="R2737" i="8"/>
  <c r="R2726" i="8"/>
  <c r="R2730" i="8"/>
  <c r="R2734" i="8"/>
  <c r="R2731" i="8"/>
  <c r="R2732" i="8"/>
  <c r="R2727" i="8"/>
  <c r="R2728" i="8"/>
  <c r="R2735" i="8"/>
  <c r="R2736" i="8"/>
  <c r="R2717" i="8"/>
  <c r="R2721" i="8"/>
  <c r="R2725" i="8"/>
  <c r="R2714" i="8"/>
  <c r="R2718" i="8"/>
  <c r="R2722" i="8"/>
  <c r="R2715" i="8"/>
  <c r="R2723" i="8"/>
  <c r="R2716" i="8"/>
  <c r="R2724" i="8"/>
  <c r="R2719" i="8"/>
  <c r="R2720" i="8"/>
  <c r="R2705" i="8"/>
  <c r="R2709" i="8"/>
  <c r="R2713" i="8"/>
  <c r="R2702" i="8"/>
  <c r="R2706" i="8"/>
  <c r="R2710" i="8"/>
  <c r="R2707" i="8"/>
  <c r="R2708" i="8"/>
  <c r="R2703" i="8"/>
  <c r="R2704" i="8"/>
  <c r="R2711" i="8"/>
  <c r="R2712" i="8"/>
  <c r="R2693" i="8"/>
  <c r="R2697" i="8"/>
  <c r="R2701" i="8"/>
  <c r="R2690" i="8"/>
  <c r="R2694" i="8"/>
  <c r="R2698" i="8"/>
  <c r="R2691" i="8"/>
  <c r="R2699" i="8"/>
  <c r="R2692" i="8"/>
  <c r="R2700" i="8"/>
  <c r="R2695" i="8"/>
  <c r="R2696" i="8"/>
  <c r="R2681" i="8"/>
  <c r="R2685" i="8"/>
  <c r="R2689" i="8"/>
  <c r="R2678" i="8"/>
  <c r="R2682" i="8"/>
  <c r="R2686" i="8"/>
  <c r="R2683" i="8"/>
  <c r="R2684" i="8"/>
  <c r="R2679" i="8"/>
  <c r="R2680" i="8"/>
  <c r="R2687" i="8"/>
  <c r="R2688" i="8"/>
  <c r="R2666" i="8"/>
  <c r="R2670" i="8"/>
  <c r="R2674" i="8"/>
  <c r="R2667" i="8"/>
  <c r="R2671" i="8"/>
  <c r="R2675" i="8"/>
  <c r="R2668" i="8"/>
  <c r="R2676" i="8"/>
  <c r="R2669" i="8"/>
  <c r="R2677" i="8"/>
  <c r="R2672" i="8"/>
  <c r="R2673" i="8"/>
  <c r="R2654" i="8"/>
  <c r="R2658" i="8"/>
  <c r="R2662" i="8"/>
  <c r="R2655" i="8"/>
  <c r="R2659" i="8"/>
  <c r="R2663" i="8"/>
  <c r="R2660" i="8"/>
  <c r="R2661" i="8"/>
  <c r="R2656" i="8"/>
  <c r="R2664" i="8"/>
  <c r="R2657" i="8"/>
  <c r="R2665" i="8"/>
  <c r="R2642" i="8"/>
  <c r="R2646" i="8"/>
  <c r="R2650" i="8"/>
  <c r="R2643" i="8"/>
  <c r="R2647" i="8"/>
  <c r="R2651" i="8"/>
  <c r="R2644" i="8"/>
  <c r="R2652" i="8"/>
  <c r="R2645" i="8"/>
  <c r="R2653" i="8"/>
  <c r="R2648" i="8"/>
  <c r="R2649" i="8"/>
  <c r="R2630" i="8"/>
  <c r="R2634" i="8"/>
  <c r="R2638" i="8"/>
  <c r="R2631" i="8"/>
  <c r="R2635" i="8"/>
  <c r="R2639" i="8"/>
  <c r="R2636" i="8"/>
  <c r="R2637" i="8"/>
  <c r="R2632" i="8"/>
  <c r="R2640" i="8"/>
  <c r="R2641" i="8"/>
  <c r="R2633" i="8"/>
  <c r="R2618" i="8"/>
  <c r="R2622" i="8"/>
  <c r="R2626" i="8"/>
  <c r="R2619" i="8"/>
  <c r="R2623" i="8"/>
  <c r="R2627" i="8"/>
  <c r="R2620" i="8"/>
  <c r="R2628" i="8"/>
  <c r="R2621" i="8"/>
  <c r="R2629" i="8"/>
  <c r="R2624" i="8"/>
  <c r="R2625" i="8"/>
  <c r="R2606" i="8"/>
  <c r="R2610" i="8"/>
  <c r="R2614" i="8"/>
  <c r="R2607" i="8"/>
  <c r="R2611" i="8"/>
  <c r="R2615" i="8"/>
  <c r="R2612" i="8"/>
  <c r="R2613" i="8"/>
  <c r="R2608" i="8"/>
  <c r="R2616" i="8"/>
  <c r="R2609" i="8"/>
  <c r="R2617" i="8"/>
  <c r="R2594" i="8"/>
  <c r="R2598" i="8"/>
  <c r="R2602" i="8"/>
  <c r="R2595" i="8"/>
  <c r="R2599" i="8"/>
  <c r="R2603" i="8"/>
  <c r="R2596" i="8"/>
  <c r="R2604" i="8"/>
  <c r="R2597" i="8"/>
  <c r="R2605" i="8"/>
  <c r="R2600" i="8"/>
  <c r="R2601" i="8"/>
  <c r="R2582" i="8"/>
  <c r="R2586" i="8"/>
  <c r="R2590" i="8"/>
  <c r="R2583" i="8"/>
  <c r="R2587" i="8"/>
  <c r="R2591" i="8"/>
  <c r="R2588" i="8"/>
  <c r="R2589" i="8"/>
  <c r="R2584" i="8"/>
  <c r="R2592" i="8"/>
  <c r="R2593" i="8"/>
  <c r="R2585" i="8"/>
  <c r="R2570" i="8"/>
  <c r="R2574" i="8"/>
  <c r="R2578" i="8"/>
  <c r="R2571" i="8"/>
  <c r="R2575" i="8"/>
  <c r="R2579" i="8"/>
  <c r="R2572" i="8"/>
  <c r="R2580" i="8"/>
  <c r="R2573" i="8"/>
  <c r="R2581" i="8"/>
  <c r="R2576" i="8"/>
  <c r="R2577" i="8"/>
  <c r="R2558" i="8"/>
  <c r="R2562" i="8"/>
  <c r="R2566" i="8"/>
  <c r="R2559" i="8"/>
  <c r="R2563" i="8"/>
  <c r="R2567" i="8"/>
  <c r="R2564" i="8"/>
  <c r="R2565" i="8"/>
  <c r="R2560" i="8"/>
  <c r="R2568" i="8"/>
  <c r="R2561" i="8"/>
  <c r="R2569" i="8"/>
  <c r="R2546" i="8"/>
  <c r="R2550" i="8"/>
  <c r="R2554" i="8"/>
  <c r="R2547" i="8"/>
  <c r="R2551" i="8"/>
  <c r="R2555" i="8"/>
  <c r="R2548" i="8"/>
  <c r="R2556" i="8"/>
  <c r="R2549" i="8"/>
  <c r="R2557" i="8"/>
  <c r="R2552" i="8"/>
  <c r="R2553" i="8"/>
  <c r="R2534" i="8"/>
  <c r="R2538" i="8"/>
  <c r="R2542" i="8"/>
  <c r="R2535" i="8"/>
  <c r="R2539" i="8"/>
  <c r="R2543" i="8"/>
  <c r="R2540" i="8"/>
  <c r="R2541" i="8"/>
  <c r="R2536" i="8"/>
  <c r="R2544" i="8"/>
  <c r="R2545" i="8"/>
  <c r="R2537" i="8"/>
  <c r="R2522" i="8"/>
  <c r="R2526" i="8"/>
  <c r="R2530" i="8"/>
  <c r="R2523" i="8"/>
  <c r="R2527" i="8"/>
  <c r="R2531" i="8"/>
  <c r="R2524" i="8"/>
  <c r="R2532" i="8"/>
  <c r="R2525" i="8"/>
  <c r="R2533" i="8"/>
  <c r="R2528" i="8"/>
  <c r="R2529" i="8"/>
  <c r="R2510" i="8"/>
  <c r="R2514" i="8"/>
  <c r="R2518" i="8"/>
  <c r="R2511" i="8"/>
  <c r="R2515" i="8"/>
  <c r="R2519" i="8"/>
  <c r="R2516" i="8"/>
  <c r="R2517" i="8"/>
  <c r="R2512" i="8"/>
  <c r="R2520" i="8"/>
  <c r="R2513" i="8"/>
  <c r="R2521" i="8"/>
  <c r="R2498" i="8"/>
  <c r="R2502" i="8"/>
  <c r="R2506" i="8"/>
  <c r="R2499" i="8"/>
  <c r="R2503" i="8"/>
  <c r="R2507" i="8"/>
  <c r="R2500" i="8"/>
  <c r="R2508" i="8"/>
  <c r="R2501" i="8"/>
  <c r="R2509" i="8"/>
  <c r="R2504" i="8"/>
  <c r="R2505" i="8"/>
  <c r="R2486" i="8"/>
  <c r="R2490" i="8"/>
  <c r="R2494" i="8"/>
  <c r="R2487" i="8"/>
  <c r="R2491" i="8"/>
  <c r="R2495" i="8"/>
  <c r="R2492" i="8"/>
  <c r="R2493" i="8"/>
  <c r="R2488" i="8"/>
  <c r="R2496" i="8"/>
  <c r="R2497" i="8"/>
  <c r="R2489" i="8"/>
  <c r="R2474" i="8"/>
  <c r="R2478" i="8"/>
  <c r="R2482" i="8"/>
  <c r="R2475" i="8"/>
  <c r="R2479" i="8"/>
  <c r="R2483" i="8"/>
  <c r="R2476" i="8"/>
  <c r="R2484" i="8"/>
  <c r="R2477" i="8"/>
  <c r="R2485" i="8"/>
  <c r="R2480" i="8"/>
  <c r="R2481" i="8"/>
  <c r="R2462" i="8"/>
  <c r="R2466" i="8"/>
  <c r="R2470" i="8"/>
  <c r="R2463" i="8"/>
  <c r="R2467" i="8"/>
  <c r="R2471" i="8"/>
  <c r="R2468" i="8"/>
  <c r="R2469" i="8"/>
  <c r="R2464" i="8"/>
  <c r="R2472" i="8"/>
  <c r="R2465" i="8"/>
  <c r="R2473" i="8"/>
  <c r="R2450" i="8"/>
  <c r="R2454" i="8"/>
  <c r="R2458" i="8"/>
  <c r="R2451" i="8"/>
  <c r="R2455" i="8"/>
  <c r="R2459" i="8"/>
  <c r="R2452" i="8"/>
  <c r="R2460" i="8"/>
  <c r="R2453" i="8"/>
  <c r="R2461" i="8"/>
  <c r="R2456" i="8"/>
  <c r="R2457" i="8"/>
  <c r="R2438" i="8"/>
  <c r="R2442" i="8"/>
  <c r="R2446" i="8"/>
  <c r="R2439" i="8"/>
  <c r="R2443" i="8"/>
  <c r="R2447" i="8"/>
  <c r="R2444" i="8"/>
  <c r="R2445" i="8"/>
  <c r="R2440" i="8"/>
  <c r="R2448" i="8"/>
  <c r="R2449" i="8"/>
  <c r="R2441" i="8"/>
  <c r="R2426" i="8"/>
  <c r="R2430" i="8"/>
  <c r="R2434" i="8"/>
  <c r="R2427" i="8"/>
  <c r="R2431" i="8"/>
  <c r="R2435" i="8"/>
  <c r="R2428" i="8"/>
  <c r="R2436" i="8"/>
  <c r="R2429" i="8"/>
  <c r="R2437" i="8"/>
  <c r="R2432" i="8"/>
  <c r="R2433" i="8"/>
  <c r="R2414" i="8"/>
  <c r="R2418" i="8"/>
  <c r="R2422" i="8"/>
  <c r="R2415" i="8"/>
  <c r="R2419" i="8"/>
  <c r="R2423" i="8"/>
  <c r="R2420" i="8"/>
  <c r="R2421" i="8"/>
  <c r="R2416" i="8"/>
  <c r="R2424" i="8"/>
  <c r="R2417" i="8"/>
  <c r="R2425" i="8"/>
  <c r="R2402" i="8"/>
  <c r="R2406" i="8"/>
  <c r="R2410" i="8"/>
  <c r="R2403" i="8"/>
  <c r="R2407" i="8"/>
  <c r="R2411" i="8"/>
  <c r="R2404" i="8"/>
  <c r="R2412" i="8"/>
  <c r="R2405" i="8"/>
  <c r="R2413" i="8"/>
  <c r="R2408" i="8"/>
  <c r="R2409" i="8"/>
  <c r="R2390" i="8"/>
  <c r="R2394" i="8"/>
  <c r="R2398" i="8"/>
  <c r="R2391" i="8"/>
  <c r="R2395" i="8"/>
  <c r="R2399" i="8"/>
  <c r="R2396" i="8"/>
  <c r="R2397" i="8"/>
  <c r="R2392" i="8"/>
  <c r="R2400" i="8"/>
  <c r="R2401" i="8"/>
  <c r="R2393" i="8"/>
  <c r="R2378" i="8"/>
  <c r="R2382" i="8"/>
  <c r="R2386" i="8"/>
  <c r="R2379" i="8"/>
  <c r="R2383" i="8"/>
  <c r="R2387" i="8"/>
  <c r="R2380" i="8"/>
  <c r="R2388" i="8"/>
  <c r="R2381" i="8"/>
  <c r="R2389" i="8"/>
  <c r="R2384" i="8"/>
  <c r="R2385" i="8"/>
  <c r="R2366" i="8"/>
  <c r="R2370" i="8"/>
  <c r="R2374" i="8"/>
  <c r="R2367" i="8"/>
  <c r="R2371" i="8"/>
  <c r="R2375" i="8"/>
  <c r="R2372" i="8"/>
  <c r="R2373" i="8"/>
  <c r="R2368" i="8"/>
  <c r="R2376" i="8"/>
  <c r="R2369" i="8"/>
  <c r="R2377" i="8"/>
  <c r="R2354" i="8"/>
  <c r="R2358" i="8"/>
  <c r="R2362" i="8"/>
  <c r="R2355" i="8"/>
  <c r="R2359" i="8"/>
  <c r="R2363" i="8"/>
  <c r="R2356" i="8"/>
  <c r="R2364" i="8"/>
  <c r="R2357" i="8"/>
  <c r="R2365" i="8"/>
  <c r="R2360" i="8"/>
  <c r="R2361" i="8"/>
  <c r="R2342" i="8"/>
  <c r="R2346" i="8"/>
  <c r="R2350" i="8"/>
  <c r="R2343" i="8"/>
  <c r="R2347" i="8"/>
  <c r="R2351" i="8"/>
  <c r="R2348" i="8"/>
  <c r="R2349" i="8"/>
  <c r="R2344" i="8"/>
  <c r="R2352" i="8"/>
  <c r="R2353" i="8"/>
  <c r="R2345" i="8"/>
  <c r="R2330" i="8"/>
  <c r="R2334" i="8"/>
  <c r="R2338" i="8"/>
  <c r="R2331" i="8"/>
  <c r="R2335" i="8"/>
  <c r="R2339" i="8"/>
  <c r="R2332" i="8"/>
  <c r="R2340" i="8"/>
  <c r="R2333" i="8"/>
  <c r="R2341" i="8"/>
  <c r="R2336" i="8"/>
  <c r="R2337" i="8"/>
  <c r="R2318" i="8"/>
  <c r="R2322" i="8"/>
  <c r="R2326" i="8"/>
  <c r="R2319" i="8"/>
  <c r="R2323" i="8"/>
  <c r="R2327" i="8"/>
  <c r="R2324" i="8"/>
  <c r="R2325" i="8"/>
  <c r="R2320" i="8"/>
  <c r="R2328" i="8"/>
  <c r="R2321" i="8"/>
  <c r="R2329" i="8"/>
  <c r="R2306" i="8"/>
  <c r="R2310" i="8"/>
  <c r="R2314" i="8"/>
  <c r="R2307" i="8"/>
  <c r="R2311" i="8"/>
  <c r="R2315" i="8"/>
  <c r="R2308" i="8"/>
  <c r="R2316" i="8"/>
  <c r="R2309" i="8"/>
  <c r="R2317" i="8"/>
  <c r="R2312" i="8"/>
  <c r="R2313" i="8"/>
  <c r="R2294" i="8"/>
  <c r="R2298" i="8"/>
  <c r="R2302" i="8"/>
  <c r="R2295" i="8"/>
  <c r="R2299" i="8"/>
  <c r="R2303" i="8"/>
  <c r="R2300" i="8"/>
  <c r="R2301" i="8"/>
  <c r="R2296" i="8"/>
  <c r="R2304" i="8"/>
  <c r="R2305" i="8"/>
  <c r="R2297" i="8"/>
  <c r="R2282" i="8"/>
  <c r="R2286" i="8"/>
  <c r="R2290" i="8"/>
  <c r="R2283" i="8"/>
  <c r="R2287" i="8"/>
  <c r="R2291" i="8"/>
  <c r="R2284" i="8"/>
  <c r="R2292" i="8"/>
  <c r="R2285" i="8"/>
  <c r="R2293" i="8"/>
  <c r="R2288" i="8"/>
  <c r="R2289" i="8"/>
  <c r="R2270" i="8"/>
  <c r="R2274" i="8"/>
  <c r="R2278" i="8"/>
  <c r="R2271" i="8"/>
  <c r="R2275" i="8"/>
  <c r="R2279" i="8"/>
  <c r="R2276" i="8"/>
  <c r="R2277" i="8"/>
  <c r="R2272" i="8"/>
  <c r="R2280" i="8"/>
  <c r="R2273" i="8"/>
  <c r="R2281" i="8"/>
  <c r="R2258" i="8"/>
  <c r="R2262" i="8"/>
  <c r="R2266" i="8"/>
  <c r="R2259" i="8"/>
  <c r="R2263" i="8"/>
  <c r="R2267" i="8"/>
  <c r="R2260" i="8"/>
  <c r="R2268" i="8"/>
  <c r="R2261" i="8"/>
  <c r="R2269" i="8"/>
  <c r="R2264" i="8"/>
  <c r="R2265" i="8"/>
  <c r="R2246" i="8"/>
  <c r="R2250" i="8"/>
  <c r="R2254" i="8"/>
  <c r="R2247" i="8"/>
  <c r="R2251" i="8"/>
  <c r="R2255" i="8"/>
  <c r="R2252" i="8"/>
  <c r="R2253" i="8"/>
  <c r="R2248" i="8"/>
  <c r="R2256" i="8"/>
  <c r="R2257" i="8"/>
  <c r="R2249" i="8"/>
  <c r="R2234" i="8"/>
  <c r="R2238" i="8"/>
  <c r="R2242" i="8"/>
  <c r="R2235" i="8"/>
  <c r="R2239" i="8"/>
  <c r="R2243" i="8"/>
  <c r="R2236" i="8"/>
  <c r="R2244" i="8"/>
  <c r="R2237" i="8"/>
  <c r="R2245" i="8"/>
  <c r="R2240" i="8"/>
  <c r="R2241" i="8"/>
  <c r="R2222" i="8"/>
  <c r="R2226" i="8"/>
  <c r="R2230" i="8"/>
  <c r="R2223" i="8"/>
  <c r="R2227" i="8"/>
  <c r="R2231" i="8"/>
  <c r="R2228" i="8"/>
  <c r="R2229" i="8"/>
  <c r="R2224" i="8"/>
  <c r="R2232" i="8"/>
  <c r="R2225" i="8"/>
  <c r="R2233" i="8"/>
  <c r="R2210" i="8"/>
  <c r="R2214" i="8"/>
  <c r="R2218" i="8"/>
  <c r="R2211" i="8"/>
  <c r="R2215" i="8"/>
  <c r="R2219" i="8"/>
  <c r="R2212" i="8"/>
  <c r="R2220" i="8"/>
  <c r="R2213" i="8"/>
  <c r="R2221" i="8"/>
  <c r="R2216" i="8"/>
  <c r="R2217" i="8"/>
  <c r="R2198" i="8"/>
  <c r="R2202" i="8"/>
  <c r="R2206" i="8"/>
  <c r="R2199" i="8"/>
  <c r="R2203" i="8"/>
  <c r="R2207" i="8"/>
  <c r="R2204" i="8"/>
  <c r="R2205" i="8"/>
  <c r="R2200" i="8"/>
  <c r="R2208" i="8"/>
  <c r="R2209" i="8"/>
  <c r="R2201" i="8"/>
  <c r="R2186" i="8"/>
  <c r="R2190" i="8"/>
  <c r="R2194" i="8"/>
  <c r="R2187" i="8"/>
  <c r="R2191" i="8"/>
  <c r="R2195" i="8"/>
  <c r="R2188" i="8"/>
  <c r="R2196" i="8"/>
  <c r="R2189" i="8"/>
  <c r="R2197" i="8"/>
  <c r="R2192" i="8"/>
  <c r="R2193" i="8"/>
  <c r="R2174" i="8"/>
  <c r="R2178" i="8"/>
  <c r="R2182" i="8"/>
  <c r="R2175" i="8"/>
  <c r="R2179" i="8"/>
  <c r="R2183" i="8"/>
  <c r="R2180" i="8"/>
  <c r="R2181" i="8"/>
  <c r="R2176" i="8"/>
  <c r="R2184" i="8"/>
  <c r="R2177" i="8"/>
  <c r="R2185" i="8"/>
  <c r="R2162" i="8"/>
  <c r="R2166" i="8"/>
  <c r="R2170" i="8"/>
  <c r="R2163" i="8"/>
  <c r="R2167" i="8"/>
  <c r="R2171" i="8"/>
  <c r="R2164" i="8"/>
  <c r="R2172" i="8"/>
  <c r="R2165" i="8"/>
  <c r="R2173" i="8"/>
  <c r="R2168" i="8"/>
  <c r="R2169" i="8"/>
  <c r="R2152" i="8"/>
  <c r="R2156" i="8"/>
  <c r="R2160" i="8"/>
  <c r="R2153" i="8"/>
  <c r="R2157" i="8"/>
  <c r="R2161" i="8"/>
  <c r="R2154" i="8"/>
  <c r="R2159" i="8"/>
  <c r="R2155" i="8"/>
  <c r="R2150" i="8"/>
  <c r="R2158" i="8"/>
  <c r="R2151" i="8"/>
  <c r="R2140" i="8"/>
  <c r="R2144" i="8"/>
  <c r="R2148" i="8"/>
  <c r="R2141" i="8"/>
  <c r="R2145" i="8"/>
  <c r="R2149" i="8"/>
  <c r="R2138" i="8"/>
  <c r="R2146" i="8"/>
  <c r="R2139" i="8"/>
  <c r="R2147" i="8"/>
  <c r="R2143" i="8"/>
  <c r="R2142" i="8"/>
  <c r="R2128" i="8"/>
  <c r="R2132" i="8"/>
  <c r="R2136" i="8"/>
  <c r="R2127" i="8"/>
  <c r="R2129" i="8"/>
  <c r="R2133" i="8"/>
  <c r="R2137" i="8"/>
  <c r="R2131" i="8"/>
  <c r="R2126" i="8"/>
  <c r="R2130" i="8"/>
  <c r="R2134" i="8"/>
  <c r="R2135" i="8"/>
  <c r="R2116" i="8"/>
  <c r="R2120" i="8"/>
  <c r="R2124" i="8"/>
  <c r="R2115" i="8"/>
  <c r="R2123" i="8"/>
  <c r="R2117" i="8"/>
  <c r="R2121" i="8"/>
  <c r="R2125" i="8"/>
  <c r="R2119" i="8"/>
  <c r="R2114" i="8"/>
  <c r="R2118" i="8"/>
  <c r="R2122" i="8"/>
  <c r="R2104" i="8"/>
  <c r="R2108" i="8"/>
  <c r="R2112" i="8"/>
  <c r="R2111" i="8"/>
  <c r="R2105" i="8"/>
  <c r="R2109" i="8"/>
  <c r="R2113" i="8"/>
  <c r="R2107" i="8"/>
  <c r="R2102" i="8"/>
  <c r="R2106" i="8"/>
  <c r="R2110" i="8"/>
  <c r="R2103" i="8"/>
  <c r="R2092" i="8"/>
  <c r="R2096" i="8"/>
  <c r="R2100" i="8"/>
  <c r="R2099" i="8"/>
  <c r="R2093" i="8"/>
  <c r="R2097" i="8"/>
  <c r="R2101" i="8"/>
  <c r="R2095" i="8"/>
  <c r="R2090" i="8"/>
  <c r="R2094" i="8"/>
  <c r="R2098" i="8"/>
  <c r="R2091" i="8"/>
  <c r="R2080" i="8"/>
  <c r="R2084" i="8"/>
  <c r="R2088" i="8"/>
  <c r="R2081" i="8"/>
  <c r="R2085" i="8"/>
  <c r="R2089" i="8"/>
  <c r="R2078" i="8"/>
  <c r="R2082" i="8"/>
  <c r="R2086" i="8"/>
  <c r="R2079" i="8"/>
  <c r="R2083" i="8"/>
  <c r="R2087" i="8"/>
  <c r="R2068" i="8"/>
  <c r="R2072" i="8"/>
  <c r="R2076" i="8"/>
  <c r="R2069" i="8"/>
  <c r="R2073" i="8"/>
  <c r="R2077" i="8"/>
  <c r="R2066" i="8"/>
  <c r="R2070" i="8"/>
  <c r="R2074" i="8"/>
  <c r="R2071" i="8"/>
  <c r="R2067" i="8"/>
  <c r="R2075" i="8"/>
  <c r="R2056" i="8"/>
  <c r="R2060" i="8"/>
  <c r="R2064" i="8"/>
  <c r="R2057" i="8"/>
  <c r="R2061" i="8"/>
  <c r="R2065" i="8"/>
  <c r="R2054" i="8"/>
  <c r="R2058" i="8"/>
  <c r="R2062" i="8"/>
  <c r="R2055" i="8"/>
  <c r="R2059" i="8"/>
  <c r="R2063" i="8"/>
  <c r="R2044" i="8"/>
  <c r="R2048" i="8"/>
  <c r="R2052" i="8"/>
  <c r="R2045" i="8"/>
  <c r="R2049" i="8"/>
  <c r="R2053" i="8"/>
  <c r="R2042" i="8"/>
  <c r="R2046" i="8"/>
  <c r="R2050" i="8"/>
  <c r="R2047" i="8"/>
  <c r="R2051" i="8"/>
  <c r="R2043" i="8"/>
  <c r="R2032" i="8"/>
  <c r="R2036" i="8"/>
  <c r="R2040" i="8"/>
  <c r="R2033" i="8"/>
  <c r="R2037" i="8"/>
  <c r="R2041" i="8"/>
  <c r="R2030" i="8"/>
  <c r="R2034" i="8"/>
  <c r="R2038" i="8"/>
  <c r="R2031" i="8"/>
  <c r="R2035" i="8"/>
  <c r="R2039" i="8"/>
  <c r="R2020" i="8"/>
  <c r="R2024" i="8"/>
  <c r="R2028" i="8"/>
  <c r="R2021" i="8"/>
  <c r="R2025" i="8"/>
  <c r="R2029" i="8"/>
  <c r="R2018" i="8"/>
  <c r="R2022" i="8"/>
  <c r="R2026" i="8"/>
  <c r="R2023" i="8"/>
  <c r="R2027" i="8"/>
  <c r="R2019" i="8"/>
  <c r="R2008" i="8"/>
  <c r="R2012" i="8"/>
  <c r="R2016" i="8"/>
  <c r="R2009" i="8"/>
  <c r="R2013" i="8"/>
  <c r="R2017" i="8"/>
  <c r="R2006" i="8"/>
  <c r="R2010" i="8"/>
  <c r="R2014" i="8"/>
  <c r="R2007" i="8"/>
  <c r="R2011" i="8"/>
  <c r="R2015" i="8"/>
  <c r="R1996" i="8"/>
  <c r="R2000" i="8"/>
  <c r="R2004" i="8"/>
  <c r="R1997" i="8"/>
  <c r="R2001" i="8"/>
  <c r="R2005" i="8"/>
  <c r="R1994" i="8"/>
  <c r="R1998" i="8"/>
  <c r="R2002" i="8"/>
  <c r="R1999" i="8"/>
  <c r="R1995" i="8"/>
  <c r="R2003" i="8"/>
  <c r="R1984" i="8"/>
  <c r="R1988" i="8"/>
  <c r="R1992" i="8"/>
  <c r="R1985" i="8"/>
  <c r="R1989" i="8"/>
  <c r="R1993" i="8"/>
  <c r="R1982" i="8"/>
  <c r="R1986" i="8"/>
  <c r="R1990" i="8"/>
  <c r="R1983" i="8"/>
  <c r="R1987" i="8"/>
  <c r="R1991" i="8"/>
  <c r="R1972" i="8"/>
  <c r="R1976" i="8"/>
  <c r="R1980" i="8"/>
  <c r="R1973" i="8"/>
  <c r="R1977" i="8"/>
  <c r="R1981" i="8"/>
  <c r="R1970" i="8"/>
  <c r="R1974" i="8"/>
  <c r="R1978" i="8"/>
  <c r="R1975" i="8"/>
  <c r="R1979" i="8"/>
  <c r="R1971" i="8"/>
  <c r="R1960" i="8"/>
  <c r="R1964" i="8"/>
  <c r="R1968" i="8"/>
  <c r="R1961" i="8"/>
  <c r="R1965" i="8"/>
  <c r="R1969" i="8"/>
  <c r="R1958" i="8"/>
  <c r="R1962" i="8"/>
  <c r="R1966" i="8"/>
  <c r="R1959" i="8"/>
  <c r="R1963" i="8"/>
  <c r="R1967" i="8"/>
  <c r="R1948" i="8"/>
  <c r="R1952" i="8"/>
  <c r="R1956" i="8"/>
  <c r="R1949" i="8"/>
  <c r="R1953" i="8"/>
  <c r="R1957" i="8"/>
  <c r="R1946" i="8"/>
  <c r="R1950" i="8"/>
  <c r="R1954" i="8"/>
  <c r="R1951" i="8"/>
  <c r="R1955" i="8"/>
  <c r="R1947" i="8"/>
  <c r="R1936" i="8"/>
  <c r="R1940" i="8"/>
  <c r="R1944" i="8"/>
  <c r="R1937" i="8"/>
  <c r="R1941" i="8"/>
  <c r="R1945" i="8"/>
  <c r="R1934" i="8"/>
  <c r="R1938" i="8"/>
  <c r="R1942" i="8"/>
  <c r="R1935" i="8"/>
  <c r="R1939" i="8"/>
  <c r="R1943" i="8"/>
  <c r="R1924" i="8"/>
  <c r="R1928" i="8"/>
  <c r="R1932" i="8"/>
  <c r="R1925" i="8"/>
  <c r="R1929" i="8"/>
  <c r="R1933" i="8"/>
  <c r="R1922" i="8"/>
  <c r="R1926" i="8"/>
  <c r="R1930" i="8"/>
  <c r="R1927" i="8"/>
  <c r="R1931" i="8"/>
  <c r="R1923" i="8"/>
  <c r="R1912" i="8"/>
  <c r="R1916" i="8"/>
  <c r="R1920" i="8"/>
  <c r="R1913" i="8"/>
  <c r="R1917" i="8"/>
  <c r="R1921" i="8"/>
  <c r="R1910" i="8"/>
  <c r="R1914" i="8"/>
  <c r="R1918" i="8"/>
  <c r="R1911" i="8"/>
  <c r="R1915" i="8"/>
  <c r="R1919" i="8"/>
  <c r="R1900" i="8"/>
  <c r="R1904" i="8"/>
  <c r="R1908" i="8"/>
  <c r="R1901" i="8"/>
  <c r="R1905" i="8"/>
  <c r="R1909" i="8"/>
  <c r="R1898" i="8"/>
  <c r="R1902" i="8"/>
  <c r="R1906" i="8"/>
  <c r="R1903" i="8"/>
  <c r="R1907" i="8"/>
  <c r="R1899" i="8"/>
  <c r="R1888" i="8"/>
  <c r="R1892" i="8"/>
  <c r="R1896" i="8"/>
  <c r="R1889" i="8"/>
  <c r="R1893" i="8"/>
  <c r="R1897" i="8"/>
  <c r="R1886" i="8"/>
  <c r="R1890" i="8"/>
  <c r="R1894" i="8"/>
  <c r="R1887" i="8"/>
  <c r="R1891" i="8"/>
  <c r="R1895" i="8"/>
  <c r="R1876" i="8"/>
  <c r="R1880" i="8"/>
  <c r="R1884" i="8"/>
  <c r="R1877" i="8"/>
  <c r="R1881" i="8"/>
  <c r="R1885" i="8"/>
  <c r="R1874" i="8"/>
  <c r="R1878" i="8"/>
  <c r="R1882" i="8"/>
  <c r="R1879" i="8"/>
  <c r="R1883" i="8"/>
  <c r="R1875" i="8"/>
  <c r="R1864" i="8"/>
  <c r="R1868" i="8"/>
  <c r="R1872" i="8"/>
  <c r="R1865" i="8"/>
  <c r="R1869" i="8"/>
  <c r="R1873" i="8"/>
  <c r="R1862" i="8"/>
  <c r="R1866" i="8"/>
  <c r="R1870" i="8"/>
  <c r="R1863" i="8"/>
  <c r="R1867" i="8"/>
  <c r="R1871" i="8"/>
  <c r="R1852" i="8"/>
  <c r="R1856" i="8"/>
  <c r="R1860" i="8"/>
  <c r="R1853" i="8"/>
  <c r="R1857" i="8"/>
  <c r="R1861" i="8"/>
  <c r="R1850" i="8"/>
  <c r="R1854" i="8"/>
  <c r="R1858" i="8"/>
  <c r="R1855" i="8"/>
  <c r="R1859" i="8"/>
  <c r="R1851" i="8"/>
  <c r="R1840" i="8"/>
  <c r="R1844" i="8"/>
  <c r="R1848" i="8"/>
  <c r="R1841" i="8"/>
  <c r="R1845" i="8"/>
  <c r="R1849" i="8"/>
  <c r="R1838" i="8"/>
  <c r="R1842" i="8"/>
  <c r="R1846" i="8"/>
  <c r="R1839" i="8"/>
  <c r="R1843" i="8"/>
  <c r="R1847" i="8"/>
  <c r="R1828" i="8"/>
  <c r="R1832" i="8"/>
  <c r="R1836" i="8"/>
  <c r="R1829" i="8"/>
  <c r="R1833" i="8"/>
  <c r="R1837" i="8"/>
  <c r="R1826" i="8"/>
  <c r="R1830" i="8"/>
  <c r="R1834" i="8"/>
  <c r="R1831" i="8"/>
  <c r="R1835" i="8"/>
  <c r="R1827" i="8"/>
  <c r="R1816" i="8"/>
  <c r="R1820" i="8"/>
  <c r="R1824" i="8"/>
  <c r="R1817" i="8"/>
  <c r="R1821" i="8"/>
  <c r="R1825" i="8"/>
  <c r="R1814" i="8"/>
  <c r="R1818" i="8"/>
  <c r="R1822" i="8"/>
  <c r="R1815" i="8"/>
  <c r="R1819" i="8"/>
  <c r="R1823" i="8"/>
  <c r="R1804" i="8"/>
  <c r="R1808" i="8"/>
  <c r="R1812" i="8"/>
  <c r="R1805" i="8"/>
  <c r="R1809" i="8"/>
  <c r="R1813" i="8"/>
  <c r="R1802" i="8"/>
  <c r="R1806" i="8"/>
  <c r="R1810" i="8"/>
  <c r="R1807" i="8"/>
  <c r="R1811" i="8"/>
  <c r="R1803" i="8"/>
  <c r="R1792" i="8"/>
  <c r="R1796" i="8"/>
  <c r="R1800" i="8"/>
  <c r="R1793" i="8"/>
  <c r="R1797" i="8"/>
  <c r="R1801" i="8"/>
  <c r="R1790" i="8"/>
  <c r="R1794" i="8"/>
  <c r="R1798" i="8"/>
  <c r="R1791" i="8"/>
  <c r="R1795" i="8"/>
  <c r="R1799" i="8"/>
  <c r="R1780" i="8"/>
  <c r="R1784" i="8"/>
  <c r="R1788" i="8"/>
  <c r="R1781" i="8"/>
  <c r="R1785" i="8"/>
  <c r="R1789" i="8"/>
  <c r="R1778" i="8"/>
  <c r="R1782" i="8"/>
  <c r="R1786" i="8"/>
  <c r="R1783" i="8"/>
  <c r="R1787" i="8"/>
  <c r="R1779" i="8"/>
  <c r="R1768" i="8"/>
  <c r="R1772" i="8"/>
  <c r="R1776" i="8"/>
  <c r="R1769" i="8"/>
  <c r="R1773" i="8"/>
  <c r="R1777" i="8"/>
  <c r="R1766" i="8"/>
  <c r="R1770" i="8"/>
  <c r="R1774" i="8"/>
  <c r="R1767" i="8"/>
  <c r="R1771" i="8"/>
  <c r="R1775" i="8"/>
  <c r="R1756" i="8"/>
  <c r="R1760" i="8"/>
  <c r="R1764" i="8"/>
  <c r="R1757" i="8"/>
  <c r="R1761" i="8"/>
  <c r="R1765" i="8"/>
  <c r="R1754" i="8"/>
  <c r="R1758" i="8"/>
  <c r="R1762" i="8"/>
  <c r="R1755" i="8"/>
  <c r="R1759" i="8"/>
  <c r="R1763" i="8"/>
  <c r="R1744" i="8"/>
  <c r="R1748" i="8"/>
  <c r="R1752" i="8"/>
  <c r="R1745" i="8"/>
  <c r="R1749" i="8"/>
  <c r="R1753" i="8"/>
  <c r="R1742" i="8"/>
  <c r="R1746" i="8"/>
  <c r="R1750" i="8"/>
  <c r="R1747" i="8"/>
  <c r="R1751" i="8"/>
  <c r="R1743" i="8"/>
  <c r="R1732" i="8"/>
  <c r="R1736" i="8"/>
  <c r="R1740" i="8"/>
  <c r="R1733" i="8"/>
  <c r="R1737" i="8"/>
  <c r="R1741" i="8"/>
  <c r="R1730" i="8"/>
  <c r="R1734" i="8"/>
  <c r="R1738" i="8"/>
  <c r="R1739" i="8"/>
  <c r="R1731" i="8"/>
  <c r="R1735" i="8"/>
  <c r="R1720" i="8"/>
  <c r="R1724" i="8"/>
  <c r="R1728" i="8"/>
  <c r="R1721" i="8"/>
  <c r="R1725" i="8"/>
  <c r="R1729" i="8"/>
  <c r="R1718" i="8"/>
  <c r="R1722" i="8"/>
  <c r="R1726" i="8"/>
  <c r="R1727" i="8"/>
  <c r="R1719" i="8"/>
  <c r="R1723" i="8"/>
  <c r="R1708" i="8"/>
  <c r="R1712" i="8"/>
  <c r="R1716" i="8"/>
  <c r="R1709" i="8"/>
  <c r="R1713" i="8"/>
  <c r="R1717" i="8"/>
  <c r="R1706" i="8"/>
  <c r="R1710" i="8"/>
  <c r="R1714" i="8"/>
  <c r="R1707" i="8"/>
  <c r="R1711" i="8"/>
  <c r="R1715" i="8"/>
  <c r="R1696" i="8"/>
  <c r="R1700" i="8"/>
  <c r="R1704" i="8"/>
  <c r="R1697" i="8"/>
  <c r="R1701" i="8"/>
  <c r="R1705" i="8"/>
  <c r="R1694" i="8"/>
  <c r="R1698" i="8"/>
  <c r="R1702" i="8"/>
  <c r="R1699" i="8"/>
  <c r="R1703" i="8"/>
  <c r="R1695" i="8"/>
  <c r="R1684" i="8"/>
  <c r="R1688" i="8"/>
  <c r="R1692" i="8"/>
  <c r="R1685" i="8"/>
  <c r="R1689" i="8"/>
  <c r="R1693" i="8"/>
  <c r="R1682" i="8"/>
  <c r="R1686" i="8"/>
  <c r="R1690" i="8"/>
  <c r="R1691" i="8"/>
  <c r="R1683" i="8"/>
  <c r="R1687" i="8"/>
  <c r="R1672" i="8"/>
  <c r="R1676" i="8"/>
  <c r="R1680" i="8"/>
  <c r="R1673" i="8"/>
  <c r="R1677" i="8"/>
  <c r="R1681" i="8"/>
  <c r="R1670" i="8"/>
  <c r="R1674" i="8"/>
  <c r="R1678" i="8"/>
  <c r="R1679" i="8"/>
  <c r="R1671" i="8"/>
  <c r="R1675" i="8"/>
  <c r="R1660" i="8"/>
  <c r="R1664" i="8"/>
  <c r="R1668" i="8"/>
  <c r="R1661" i="8"/>
  <c r="R1665" i="8"/>
  <c r="R1669" i="8"/>
  <c r="R1658" i="8"/>
  <c r="R1662" i="8"/>
  <c r="R1666" i="8"/>
  <c r="R1659" i="8"/>
  <c r="R1663" i="8"/>
  <c r="R1667" i="8"/>
  <c r="R1648" i="8"/>
  <c r="R1652" i="8"/>
  <c r="R1656" i="8"/>
  <c r="R1649" i="8"/>
  <c r="R1653" i="8"/>
  <c r="R1657" i="8"/>
  <c r="R1646" i="8"/>
  <c r="R1650" i="8"/>
  <c r="R1654" i="8"/>
  <c r="R1651" i="8"/>
  <c r="R1655" i="8"/>
  <c r="R1647" i="8"/>
  <c r="R1636" i="8"/>
  <c r="R1640" i="8"/>
  <c r="R1644" i="8"/>
  <c r="R1637" i="8"/>
  <c r="R1641" i="8"/>
  <c r="R1645" i="8"/>
  <c r="R1634" i="8"/>
  <c r="R1638" i="8"/>
  <c r="R1642" i="8"/>
  <c r="R1643" i="8"/>
  <c r="R1635" i="8"/>
  <c r="R1639" i="8"/>
  <c r="R1624" i="8"/>
  <c r="R1628" i="8"/>
  <c r="R1632" i="8"/>
  <c r="R1625" i="8"/>
  <c r="R1629" i="8"/>
  <c r="R1633" i="8"/>
  <c r="R1622" i="8"/>
  <c r="R1626" i="8"/>
  <c r="R1630" i="8"/>
  <c r="R1623" i="8"/>
  <c r="R1631" i="8"/>
  <c r="R1627" i="8"/>
  <c r="R1612" i="8"/>
  <c r="R1616" i="8"/>
  <c r="R1620" i="8"/>
  <c r="R1613" i="8"/>
  <c r="R1617" i="8"/>
  <c r="R1621" i="8"/>
  <c r="R1610" i="8"/>
  <c r="R1614" i="8"/>
  <c r="R1618" i="8"/>
  <c r="R1611" i="8"/>
  <c r="R1615" i="8"/>
  <c r="R1619" i="8"/>
  <c r="R1600" i="8"/>
  <c r="R1604" i="8"/>
  <c r="R1608" i="8"/>
  <c r="R1601" i="8"/>
  <c r="R1605" i="8"/>
  <c r="R1609" i="8"/>
  <c r="R1598" i="8"/>
  <c r="R1602" i="8"/>
  <c r="R1606" i="8"/>
  <c r="R1603" i="8"/>
  <c r="R1607" i="8"/>
  <c r="R1599" i="8"/>
  <c r="R1588" i="8"/>
  <c r="R1592" i="8"/>
  <c r="R1596" i="8"/>
  <c r="R1589" i="8"/>
  <c r="R1593" i="8"/>
  <c r="R1597" i="8"/>
  <c r="R1586" i="8"/>
  <c r="R1590" i="8"/>
  <c r="R1594" i="8"/>
  <c r="R1595" i="8"/>
  <c r="R1591" i="8"/>
  <c r="R1587" i="8"/>
  <c r="R1576" i="8"/>
  <c r="R1580" i="8"/>
  <c r="R1584" i="8"/>
  <c r="R1577" i="8"/>
  <c r="R1581" i="8"/>
  <c r="R1585" i="8"/>
  <c r="R1574" i="8"/>
  <c r="R1578" i="8"/>
  <c r="R1582" i="8"/>
  <c r="R1575" i="8"/>
  <c r="R1579" i="8"/>
  <c r="R1583" i="8"/>
  <c r="R1564" i="8"/>
  <c r="R1568" i="8"/>
  <c r="R1572" i="8"/>
  <c r="R1565" i="8"/>
  <c r="R1569" i="8"/>
  <c r="R1573" i="8"/>
  <c r="R1562" i="8"/>
  <c r="R1566" i="8"/>
  <c r="R1570" i="8"/>
  <c r="R1563" i="8"/>
  <c r="R1567" i="8"/>
  <c r="R1571" i="8"/>
  <c r="R1552" i="8"/>
  <c r="R1556" i="8"/>
  <c r="R1560" i="8"/>
  <c r="R1553" i="8"/>
  <c r="R1557" i="8"/>
  <c r="R1561" i="8"/>
  <c r="R1550" i="8"/>
  <c r="R1554" i="8"/>
  <c r="R1558" i="8"/>
  <c r="R1555" i="8"/>
  <c r="R1559" i="8"/>
  <c r="R1551" i="8"/>
  <c r="R1540" i="8"/>
  <c r="R1544" i="8"/>
  <c r="R1548" i="8"/>
  <c r="R1541" i="8"/>
  <c r="R1545" i="8"/>
  <c r="R1549" i="8"/>
  <c r="R1538" i="8"/>
  <c r="R1542" i="8"/>
  <c r="R1546" i="8"/>
  <c r="R1547" i="8"/>
  <c r="R1543" i="8"/>
  <c r="R1539" i="8"/>
  <c r="R1528" i="8"/>
  <c r="R1532" i="8"/>
  <c r="R1536" i="8"/>
  <c r="R1529" i="8"/>
  <c r="R1533" i="8"/>
  <c r="R1537" i="8"/>
  <c r="R1526" i="8"/>
  <c r="R1530" i="8"/>
  <c r="R1534" i="8"/>
  <c r="R1527" i="8"/>
  <c r="R1531" i="8"/>
  <c r="R1535" i="8"/>
  <c r="R1516" i="8"/>
  <c r="R1520" i="8"/>
  <c r="R1524" i="8"/>
  <c r="R1517" i="8"/>
  <c r="R1521" i="8"/>
  <c r="R1525" i="8"/>
  <c r="R1514" i="8"/>
  <c r="R1518" i="8"/>
  <c r="R1522" i="8"/>
  <c r="R1515" i="8"/>
  <c r="R1519" i="8"/>
  <c r="R1523" i="8"/>
  <c r="R1504" i="8"/>
  <c r="R1508" i="8"/>
  <c r="R1512" i="8"/>
  <c r="R1505" i="8"/>
  <c r="R1509" i="8"/>
  <c r="R1513" i="8"/>
  <c r="R1502" i="8"/>
  <c r="R1506" i="8"/>
  <c r="R1510" i="8"/>
  <c r="R1507" i="8"/>
  <c r="R1511" i="8"/>
  <c r="R1503" i="8"/>
  <c r="R1492" i="8"/>
  <c r="R1496" i="8"/>
  <c r="R1500" i="8"/>
  <c r="R1493" i="8"/>
  <c r="R1497" i="8"/>
  <c r="R1501" i="8"/>
  <c r="R1490" i="8"/>
  <c r="R1494" i="8"/>
  <c r="R1498" i="8"/>
  <c r="R1499" i="8"/>
  <c r="R1491" i="8"/>
  <c r="R1495" i="8"/>
  <c r="R1478" i="8"/>
  <c r="T1478" i="8" s="1"/>
  <c r="R1482" i="8"/>
  <c r="T1482" i="8" s="1"/>
  <c r="R1486" i="8"/>
  <c r="T1486" i="8" s="1"/>
  <c r="R1479" i="8"/>
  <c r="T1479" i="8" s="1"/>
  <c r="R1483" i="8"/>
  <c r="T1483" i="8" s="1"/>
  <c r="R1487" i="8"/>
  <c r="T1487" i="8" s="1"/>
  <c r="R1480" i="8"/>
  <c r="T1480" i="8" s="1"/>
  <c r="R1484" i="8"/>
  <c r="T1484" i="8" s="1"/>
  <c r="R1488" i="8"/>
  <c r="T1488" i="8" s="1"/>
  <c r="R1485" i="8"/>
  <c r="T1485" i="8" s="1"/>
  <c r="R1489" i="8"/>
  <c r="T1489" i="8" s="1"/>
  <c r="R1481" i="8"/>
  <c r="T1481" i="8" s="1"/>
  <c r="R1466" i="8"/>
  <c r="T1466" i="8" s="1"/>
  <c r="R1470" i="8"/>
  <c r="R1474" i="8"/>
  <c r="R1467" i="8"/>
  <c r="R1471" i="8"/>
  <c r="R1475" i="8"/>
  <c r="R1468" i="8"/>
  <c r="R1472" i="8"/>
  <c r="R1476" i="8"/>
  <c r="R1477" i="8"/>
  <c r="R1473" i="8"/>
  <c r="R1469" i="8"/>
  <c r="R1454" i="8"/>
  <c r="T1454" i="8" s="1"/>
  <c r="R1458" i="8"/>
  <c r="R1462" i="8"/>
  <c r="R1455" i="8"/>
  <c r="R1459" i="8"/>
  <c r="R1463" i="8"/>
  <c r="R1456" i="8"/>
  <c r="R1460" i="8"/>
  <c r="R1464" i="8"/>
  <c r="R1457" i="8"/>
  <c r="R1461" i="8"/>
  <c r="R1465" i="8"/>
  <c r="R1442" i="8"/>
  <c r="T1442" i="8" s="1"/>
  <c r="R1446" i="8"/>
  <c r="T1446" i="8" s="1"/>
  <c r="R1450" i="8"/>
  <c r="T1450" i="8" s="1"/>
  <c r="R1443" i="8"/>
  <c r="T1443" i="8" s="1"/>
  <c r="R1447" i="8"/>
  <c r="T1447" i="8" s="1"/>
  <c r="R1451" i="8"/>
  <c r="T1451" i="8" s="1"/>
  <c r="R1444" i="8"/>
  <c r="T1444" i="8" s="1"/>
  <c r="R1448" i="8"/>
  <c r="T1448" i="8" s="1"/>
  <c r="R1452" i="8"/>
  <c r="T1452" i="8" s="1"/>
  <c r="R1445" i="8"/>
  <c r="T1445" i="8" s="1"/>
  <c r="R1449" i="8"/>
  <c r="T1449" i="8" s="1"/>
  <c r="R1453" i="8"/>
  <c r="T1453" i="8" s="1"/>
  <c r="R1430" i="8"/>
  <c r="T1430" i="8" s="1"/>
  <c r="R1434" i="8"/>
  <c r="R1438" i="8"/>
  <c r="R1431" i="8"/>
  <c r="T1431" i="8" s="1"/>
  <c r="R1435" i="8"/>
  <c r="R1439" i="8"/>
  <c r="R1432" i="8"/>
  <c r="R1436" i="8"/>
  <c r="R1440" i="8"/>
  <c r="R1437" i="8"/>
  <c r="R1441" i="8"/>
  <c r="R1433" i="8"/>
  <c r="R1418" i="8"/>
  <c r="T1418" i="8" s="1"/>
  <c r="R1422" i="8"/>
  <c r="T1422" i="8" s="1"/>
  <c r="R1426" i="8"/>
  <c r="T1426" i="8" s="1"/>
  <c r="R1419" i="8"/>
  <c r="T1419" i="8" s="1"/>
  <c r="R1423" i="8"/>
  <c r="T1423" i="8" s="1"/>
  <c r="R1427" i="8"/>
  <c r="T1427" i="8" s="1"/>
  <c r="R1420" i="8"/>
  <c r="T1420" i="8" s="1"/>
  <c r="R1424" i="8"/>
  <c r="T1424" i="8" s="1"/>
  <c r="R1428" i="8"/>
  <c r="T1428" i="8" s="1"/>
  <c r="R1421" i="8"/>
  <c r="T1421" i="8" s="1"/>
  <c r="R1425" i="8"/>
  <c r="T1425" i="8" s="1"/>
  <c r="R1429" i="8"/>
  <c r="T1429" i="8" s="1"/>
  <c r="R1406" i="8"/>
  <c r="T1406" i="8" s="1"/>
  <c r="R1410" i="8"/>
  <c r="T1410" i="8" s="1"/>
  <c r="R1414" i="8"/>
  <c r="T1414" i="8" s="1"/>
  <c r="R1407" i="8"/>
  <c r="T1407" i="8" s="1"/>
  <c r="R1411" i="8"/>
  <c r="T1411" i="8" s="1"/>
  <c r="R1415" i="8"/>
  <c r="T1415" i="8" s="1"/>
  <c r="R1408" i="8"/>
  <c r="T1408" i="8" s="1"/>
  <c r="R1412" i="8"/>
  <c r="T1412" i="8" s="1"/>
  <c r="R1416" i="8"/>
  <c r="T1416" i="8" s="1"/>
  <c r="R1413" i="8"/>
  <c r="T1413" i="8" s="1"/>
  <c r="R1409" i="8"/>
  <c r="T1409" i="8" s="1"/>
  <c r="R1417" i="8"/>
  <c r="T1417" i="8" s="1"/>
  <c r="R1394" i="8"/>
  <c r="T1394" i="8" s="1"/>
  <c r="R1398" i="8"/>
  <c r="T1398" i="8" s="1"/>
  <c r="R1402" i="8"/>
  <c r="T1402" i="8" s="1"/>
  <c r="R1395" i="8"/>
  <c r="T1395" i="8" s="1"/>
  <c r="R1399" i="8"/>
  <c r="T1399" i="8" s="1"/>
  <c r="R1403" i="8"/>
  <c r="T1403" i="8" s="1"/>
  <c r="R1396" i="8"/>
  <c r="T1396" i="8" s="1"/>
  <c r="R1400" i="8"/>
  <c r="T1400" i="8" s="1"/>
  <c r="R1404" i="8"/>
  <c r="T1404" i="8" s="1"/>
  <c r="R1405" i="8"/>
  <c r="T1405" i="8" s="1"/>
  <c r="R1401" i="8"/>
  <c r="T1401" i="8" s="1"/>
  <c r="R1397" i="8"/>
  <c r="T1397" i="8" s="1"/>
  <c r="R1382" i="8"/>
  <c r="T1382" i="8" s="1"/>
  <c r="R1386" i="8"/>
  <c r="T1386" i="8" s="1"/>
  <c r="R1390" i="8"/>
  <c r="T1390" i="8" s="1"/>
  <c r="R1383" i="8"/>
  <c r="T1383" i="8" s="1"/>
  <c r="R1387" i="8"/>
  <c r="T1387" i="8" s="1"/>
  <c r="R1391" i="8"/>
  <c r="T1391" i="8" s="1"/>
  <c r="R1384" i="8"/>
  <c r="T1384" i="8" s="1"/>
  <c r="R1388" i="8"/>
  <c r="T1388" i="8" s="1"/>
  <c r="R1392" i="8"/>
  <c r="T1392" i="8" s="1"/>
  <c r="R1385" i="8"/>
  <c r="T1385" i="8" s="1"/>
  <c r="R1393" i="8"/>
  <c r="T1393" i="8" s="1"/>
  <c r="R1389" i="8"/>
  <c r="T1389" i="8" s="1"/>
  <c r="R1370" i="8"/>
  <c r="T1370" i="8" s="1"/>
  <c r="R1374" i="8"/>
  <c r="T1374" i="8" s="1"/>
  <c r="R1378" i="8"/>
  <c r="T1378" i="8" s="1"/>
  <c r="R1371" i="8"/>
  <c r="T1371" i="8" s="1"/>
  <c r="R1375" i="8"/>
  <c r="T1375" i="8" s="1"/>
  <c r="R1379" i="8"/>
  <c r="T1379" i="8" s="1"/>
  <c r="R1372" i="8"/>
  <c r="T1372" i="8" s="1"/>
  <c r="R1376" i="8"/>
  <c r="T1376" i="8" s="1"/>
  <c r="R1380" i="8"/>
  <c r="T1380" i="8" s="1"/>
  <c r="R1373" i="8"/>
  <c r="T1373" i="8" s="1"/>
  <c r="R1377" i="8"/>
  <c r="T1377" i="8" s="1"/>
  <c r="R1381" i="8"/>
  <c r="T1381" i="8" s="1"/>
  <c r="R1358" i="8"/>
  <c r="T1358" i="8" s="1"/>
  <c r="R1362" i="8"/>
  <c r="T1362" i="8" s="1"/>
  <c r="R1366" i="8"/>
  <c r="T1366" i="8" s="1"/>
  <c r="R1359" i="8"/>
  <c r="T1359" i="8" s="1"/>
  <c r="R1363" i="8"/>
  <c r="T1363" i="8" s="1"/>
  <c r="R1367" i="8"/>
  <c r="T1367" i="8" s="1"/>
  <c r="R1360" i="8"/>
  <c r="T1360" i="8" s="1"/>
  <c r="R1364" i="8"/>
  <c r="T1364" i="8" s="1"/>
  <c r="R1368" i="8"/>
  <c r="T1368" i="8" s="1"/>
  <c r="R1365" i="8"/>
  <c r="T1365" i="8" s="1"/>
  <c r="R1369" i="8"/>
  <c r="T1369" i="8" s="1"/>
  <c r="R1361" i="8"/>
  <c r="T1361" i="8" s="1"/>
  <c r="R1346" i="8"/>
  <c r="T1346" i="8" s="1"/>
  <c r="R1350" i="8"/>
  <c r="T1350" i="8" s="1"/>
  <c r="R1354" i="8"/>
  <c r="T1354" i="8" s="1"/>
  <c r="R1347" i="8"/>
  <c r="T1347" i="8" s="1"/>
  <c r="R1351" i="8"/>
  <c r="T1351" i="8" s="1"/>
  <c r="R1355" i="8"/>
  <c r="T1355" i="8" s="1"/>
  <c r="R1348" i="8"/>
  <c r="T1348" i="8" s="1"/>
  <c r="R1352" i="8"/>
  <c r="T1352" i="8" s="1"/>
  <c r="R1356" i="8"/>
  <c r="T1356" i="8" s="1"/>
  <c r="R1357" i="8"/>
  <c r="T1357" i="8" s="1"/>
  <c r="R1353" i="8"/>
  <c r="T1353" i="8" s="1"/>
  <c r="R1349" i="8"/>
  <c r="T1349" i="8" s="1"/>
  <c r="R1334" i="8"/>
  <c r="T1334" i="8" s="1"/>
  <c r="R1338" i="8"/>
  <c r="T1338" i="8" s="1"/>
  <c r="R1342" i="8"/>
  <c r="T1342" i="8" s="1"/>
  <c r="R1335" i="8"/>
  <c r="T1335" i="8" s="1"/>
  <c r="R1339" i="8"/>
  <c r="T1339" i="8" s="1"/>
  <c r="R1343" i="8"/>
  <c r="T1343" i="8" s="1"/>
  <c r="R1336" i="8"/>
  <c r="T1336" i="8" s="1"/>
  <c r="R1340" i="8"/>
  <c r="T1340" i="8" s="1"/>
  <c r="R1344" i="8"/>
  <c r="T1344" i="8" s="1"/>
  <c r="R1337" i="8"/>
  <c r="T1337" i="8" s="1"/>
  <c r="R1345" i="8"/>
  <c r="T1345" i="8" s="1"/>
  <c r="R1341" i="8"/>
  <c r="T1341" i="8" s="1"/>
  <c r="R1322" i="8"/>
  <c r="T1322" i="8" s="1"/>
  <c r="R1326" i="8"/>
  <c r="T1326" i="8" s="1"/>
  <c r="R1330" i="8"/>
  <c r="T1330" i="8" s="1"/>
  <c r="R1323" i="8"/>
  <c r="T1323" i="8" s="1"/>
  <c r="R1327" i="8"/>
  <c r="T1327" i="8" s="1"/>
  <c r="R1331" i="8"/>
  <c r="T1331" i="8" s="1"/>
  <c r="R1324" i="8"/>
  <c r="T1324" i="8" s="1"/>
  <c r="R1328" i="8"/>
  <c r="T1328" i="8" s="1"/>
  <c r="R1332" i="8"/>
  <c r="T1332" i="8" s="1"/>
  <c r="R1325" i="8"/>
  <c r="T1325" i="8" s="1"/>
  <c r="R1329" i="8"/>
  <c r="T1329" i="8" s="1"/>
  <c r="R1333" i="8"/>
  <c r="T1333" i="8" s="1"/>
  <c r="R1310" i="8"/>
  <c r="T1310" i="8" s="1"/>
  <c r="R1314" i="8"/>
  <c r="T1314" i="8" s="1"/>
  <c r="R1318" i="8"/>
  <c r="T1318" i="8" s="1"/>
  <c r="R1311" i="8"/>
  <c r="T1311" i="8" s="1"/>
  <c r="R1315" i="8"/>
  <c r="T1315" i="8" s="1"/>
  <c r="R1319" i="8"/>
  <c r="T1319" i="8" s="1"/>
  <c r="R1312" i="8"/>
  <c r="T1312" i="8" s="1"/>
  <c r="R1316" i="8"/>
  <c r="T1316" i="8" s="1"/>
  <c r="R1320" i="8"/>
  <c r="T1320" i="8" s="1"/>
  <c r="R1317" i="8"/>
  <c r="T1317" i="8" s="1"/>
  <c r="R1321" i="8"/>
  <c r="T1321" i="8" s="1"/>
  <c r="R1313" i="8"/>
  <c r="T1313" i="8" s="1"/>
  <c r="R1298" i="8"/>
  <c r="T1298" i="8" s="1"/>
  <c r="R1302" i="8"/>
  <c r="T1302" i="8" s="1"/>
  <c r="R1306" i="8"/>
  <c r="T1306" i="8" s="1"/>
  <c r="R1299" i="8"/>
  <c r="T1299" i="8" s="1"/>
  <c r="R1303" i="8"/>
  <c r="T1303" i="8" s="1"/>
  <c r="R1307" i="8"/>
  <c r="T1307" i="8" s="1"/>
  <c r="R1300" i="8"/>
  <c r="T1300" i="8" s="1"/>
  <c r="R1304" i="8"/>
  <c r="T1304" i="8" s="1"/>
  <c r="R1308" i="8"/>
  <c r="T1308" i="8" s="1"/>
  <c r="R1309" i="8"/>
  <c r="T1309" i="8" s="1"/>
  <c r="R1305" i="8"/>
  <c r="T1305" i="8" s="1"/>
  <c r="R1301" i="8"/>
  <c r="T1301" i="8" s="1"/>
  <c r="R1286" i="8"/>
  <c r="T1286" i="8" s="1"/>
  <c r="R1290" i="8"/>
  <c r="T1290" i="8" s="1"/>
  <c r="R1294" i="8"/>
  <c r="T1294" i="8" s="1"/>
  <c r="R1287" i="8"/>
  <c r="T1287" i="8" s="1"/>
  <c r="R1291" i="8"/>
  <c r="T1291" i="8" s="1"/>
  <c r="R1295" i="8"/>
  <c r="T1295" i="8" s="1"/>
  <c r="R1288" i="8"/>
  <c r="T1288" i="8" s="1"/>
  <c r="R1292" i="8"/>
  <c r="T1292" i="8" s="1"/>
  <c r="R1296" i="8"/>
  <c r="T1296" i="8" s="1"/>
  <c r="R1289" i="8"/>
  <c r="T1289" i="8" s="1"/>
  <c r="R1297" i="8"/>
  <c r="T1297" i="8" s="1"/>
  <c r="R1293" i="8"/>
  <c r="T1293" i="8" s="1"/>
  <c r="R1274" i="8"/>
  <c r="T1274" i="8" s="1"/>
  <c r="R1278" i="8"/>
  <c r="T1278" i="8" s="1"/>
  <c r="R1282" i="8"/>
  <c r="T1282" i="8" s="1"/>
  <c r="R1275" i="8"/>
  <c r="T1275" i="8" s="1"/>
  <c r="R1279" i="8"/>
  <c r="T1279" i="8" s="1"/>
  <c r="R1283" i="8"/>
  <c r="T1283" i="8" s="1"/>
  <c r="R1276" i="8"/>
  <c r="T1276" i="8" s="1"/>
  <c r="R1280" i="8"/>
  <c r="T1280" i="8" s="1"/>
  <c r="R1284" i="8"/>
  <c r="T1284" i="8" s="1"/>
  <c r="R1277" i="8"/>
  <c r="T1277" i="8" s="1"/>
  <c r="R1281" i="8"/>
  <c r="T1281" i="8" s="1"/>
  <c r="R1285" i="8"/>
  <c r="T1285" i="8" s="1"/>
  <c r="R1262" i="8"/>
  <c r="T1262" i="8" s="1"/>
  <c r="R1266" i="8"/>
  <c r="T1266" i="8" s="1"/>
  <c r="R1270" i="8"/>
  <c r="T1270" i="8" s="1"/>
  <c r="R1263" i="8"/>
  <c r="T1263" i="8" s="1"/>
  <c r="R1267" i="8"/>
  <c r="T1267" i="8" s="1"/>
  <c r="R1271" i="8"/>
  <c r="T1271" i="8" s="1"/>
  <c r="R1264" i="8"/>
  <c r="T1264" i="8" s="1"/>
  <c r="R1268" i="8"/>
  <c r="T1268" i="8" s="1"/>
  <c r="R1272" i="8"/>
  <c r="T1272" i="8" s="1"/>
  <c r="R1269" i="8"/>
  <c r="T1269" i="8" s="1"/>
  <c r="R1273" i="8"/>
  <c r="T1273" i="8" s="1"/>
  <c r="R1265" i="8"/>
  <c r="T1265" i="8" s="1"/>
  <c r="R1250" i="8"/>
  <c r="T1250" i="8" s="1"/>
  <c r="R1254" i="8"/>
  <c r="T1254" i="8" s="1"/>
  <c r="R1258" i="8"/>
  <c r="T1258" i="8" s="1"/>
  <c r="R1251" i="8"/>
  <c r="T1251" i="8" s="1"/>
  <c r="R1255" i="8"/>
  <c r="T1255" i="8" s="1"/>
  <c r="R1259" i="8"/>
  <c r="T1259" i="8" s="1"/>
  <c r="R1252" i="8"/>
  <c r="T1252" i="8" s="1"/>
  <c r="R1256" i="8"/>
  <c r="T1256" i="8" s="1"/>
  <c r="R1260" i="8"/>
  <c r="T1260" i="8" s="1"/>
  <c r="R1261" i="8"/>
  <c r="T1261" i="8" s="1"/>
  <c r="R1257" i="8"/>
  <c r="T1257" i="8" s="1"/>
  <c r="R1253" i="8"/>
  <c r="T1253" i="8" s="1"/>
  <c r="R1238" i="8"/>
  <c r="T1238" i="8" s="1"/>
  <c r="R1242" i="8"/>
  <c r="T1242" i="8" s="1"/>
  <c r="R1246" i="8"/>
  <c r="T1246" i="8" s="1"/>
  <c r="R1239" i="8"/>
  <c r="T1239" i="8" s="1"/>
  <c r="R1243" i="8"/>
  <c r="T1243" i="8" s="1"/>
  <c r="R1247" i="8"/>
  <c r="T1247" i="8" s="1"/>
  <c r="R1240" i="8"/>
  <c r="T1240" i="8" s="1"/>
  <c r="R1244" i="8"/>
  <c r="T1244" i="8" s="1"/>
  <c r="R1248" i="8"/>
  <c r="T1248" i="8" s="1"/>
  <c r="R1249" i="8"/>
  <c r="T1249" i="8" s="1"/>
  <c r="R1241" i="8"/>
  <c r="T1241" i="8" s="1"/>
  <c r="R1245" i="8"/>
  <c r="T1245" i="8" s="1"/>
  <c r="R1226" i="8"/>
  <c r="T1226" i="8" s="1"/>
  <c r="R1230" i="8"/>
  <c r="T1230" i="8" s="1"/>
  <c r="R1234" i="8"/>
  <c r="T1234" i="8" s="1"/>
  <c r="R1227" i="8"/>
  <c r="T1227" i="8" s="1"/>
  <c r="R1231" i="8"/>
  <c r="T1231" i="8" s="1"/>
  <c r="R1235" i="8"/>
  <c r="T1235" i="8" s="1"/>
  <c r="R1228" i="8"/>
  <c r="T1228" i="8" s="1"/>
  <c r="R1232" i="8"/>
  <c r="T1232" i="8" s="1"/>
  <c r="R1236" i="8"/>
  <c r="T1236" i="8" s="1"/>
  <c r="R1229" i="8"/>
  <c r="T1229" i="8" s="1"/>
  <c r="R1233" i="8"/>
  <c r="T1233" i="8" s="1"/>
  <c r="R1237" i="8"/>
  <c r="T1237" i="8" s="1"/>
  <c r="R1214" i="8"/>
  <c r="T1214" i="8" s="1"/>
  <c r="R1218" i="8"/>
  <c r="T1218" i="8" s="1"/>
  <c r="R1222" i="8"/>
  <c r="T1222" i="8" s="1"/>
  <c r="R1215" i="8"/>
  <c r="T1215" i="8" s="1"/>
  <c r="R1219" i="8"/>
  <c r="T1219" i="8" s="1"/>
  <c r="R1223" i="8"/>
  <c r="T1223" i="8" s="1"/>
  <c r="R1216" i="8"/>
  <c r="T1216" i="8" s="1"/>
  <c r="R1220" i="8"/>
  <c r="T1220" i="8" s="1"/>
  <c r="R1224" i="8"/>
  <c r="T1224" i="8" s="1"/>
  <c r="R1221" i="8"/>
  <c r="T1221" i="8" s="1"/>
  <c r="R1217" i="8"/>
  <c r="T1217" i="8" s="1"/>
  <c r="R1225" i="8"/>
  <c r="T1225" i="8" s="1"/>
  <c r="R1202" i="8"/>
  <c r="T1202" i="8" s="1"/>
  <c r="R1206" i="8"/>
  <c r="T1206" i="8" s="1"/>
  <c r="R1210" i="8"/>
  <c r="T1210" i="8" s="1"/>
  <c r="R1203" i="8"/>
  <c r="T1203" i="8" s="1"/>
  <c r="R1207" i="8"/>
  <c r="T1207" i="8" s="1"/>
  <c r="R1211" i="8"/>
  <c r="T1211" i="8" s="1"/>
  <c r="R1204" i="8"/>
  <c r="T1204" i="8" s="1"/>
  <c r="R1208" i="8"/>
  <c r="T1208" i="8" s="1"/>
  <c r="R1212" i="8"/>
  <c r="T1212" i="8" s="1"/>
  <c r="R1213" i="8"/>
  <c r="T1213" i="8" s="1"/>
  <c r="R1209" i="8"/>
  <c r="T1209" i="8" s="1"/>
  <c r="R1205" i="8"/>
  <c r="T1205" i="8" s="1"/>
  <c r="R1190" i="8"/>
  <c r="T1190" i="8" s="1"/>
  <c r="R1194" i="8"/>
  <c r="T1194" i="8" s="1"/>
  <c r="R1198" i="8"/>
  <c r="T1198" i="8" s="1"/>
  <c r="R1191" i="8"/>
  <c r="T1191" i="8" s="1"/>
  <c r="R1195" i="8"/>
  <c r="T1195" i="8" s="1"/>
  <c r="R1199" i="8"/>
  <c r="T1199" i="8" s="1"/>
  <c r="R1192" i="8"/>
  <c r="T1192" i="8" s="1"/>
  <c r="R1196" i="8"/>
  <c r="T1196" i="8" s="1"/>
  <c r="R1200" i="8"/>
  <c r="T1200" i="8" s="1"/>
  <c r="R1201" i="8"/>
  <c r="T1201" i="8" s="1"/>
  <c r="R1193" i="8"/>
  <c r="T1193" i="8" s="1"/>
  <c r="R1197" i="8"/>
  <c r="T1197" i="8" s="1"/>
  <c r="R1178" i="8"/>
  <c r="T1178" i="8" s="1"/>
  <c r="R1182" i="8"/>
  <c r="T1182" i="8" s="1"/>
  <c r="R1186" i="8"/>
  <c r="T1186" i="8" s="1"/>
  <c r="R1179" i="8"/>
  <c r="T1179" i="8" s="1"/>
  <c r="R1183" i="8"/>
  <c r="T1183" i="8" s="1"/>
  <c r="R1187" i="8"/>
  <c r="T1187" i="8" s="1"/>
  <c r="R1180" i="8"/>
  <c r="T1180" i="8" s="1"/>
  <c r="R1184" i="8"/>
  <c r="T1184" i="8" s="1"/>
  <c r="R1188" i="8"/>
  <c r="T1188" i="8" s="1"/>
  <c r="R1181" i="8"/>
  <c r="T1181" i="8" s="1"/>
  <c r="R1185" i="8"/>
  <c r="T1185" i="8" s="1"/>
  <c r="R1189" i="8"/>
  <c r="T1189" i="8" s="1"/>
  <c r="R1166" i="8"/>
  <c r="T1166" i="8" s="1"/>
  <c r="R1170" i="8"/>
  <c r="T1170" i="8" s="1"/>
  <c r="R1174" i="8"/>
  <c r="T1174" i="8" s="1"/>
  <c r="R1167" i="8"/>
  <c r="T1167" i="8" s="1"/>
  <c r="R1171" i="8"/>
  <c r="T1171" i="8" s="1"/>
  <c r="R1175" i="8"/>
  <c r="T1175" i="8" s="1"/>
  <c r="R1168" i="8"/>
  <c r="T1168" i="8" s="1"/>
  <c r="R1172" i="8"/>
  <c r="T1172" i="8" s="1"/>
  <c r="R1176" i="8"/>
  <c r="T1176" i="8" s="1"/>
  <c r="R1173" i="8"/>
  <c r="T1173" i="8" s="1"/>
  <c r="R1169" i="8"/>
  <c r="T1169" i="8" s="1"/>
  <c r="R1177" i="8"/>
  <c r="T1177" i="8" s="1"/>
  <c r="R1154" i="8"/>
  <c r="T1154" i="8" s="1"/>
  <c r="R1158" i="8"/>
  <c r="T1158" i="8" s="1"/>
  <c r="R1162" i="8"/>
  <c r="T1162" i="8" s="1"/>
  <c r="R1155" i="8"/>
  <c r="T1155" i="8" s="1"/>
  <c r="R1159" i="8"/>
  <c r="T1159" i="8" s="1"/>
  <c r="R1163" i="8"/>
  <c r="T1163" i="8" s="1"/>
  <c r="R1156" i="8"/>
  <c r="T1156" i="8" s="1"/>
  <c r="R1160" i="8"/>
  <c r="T1160" i="8" s="1"/>
  <c r="R1164" i="8"/>
  <c r="T1164" i="8" s="1"/>
  <c r="R1165" i="8"/>
  <c r="T1165" i="8" s="1"/>
  <c r="R1161" i="8"/>
  <c r="T1161" i="8" s="1"/>
  <c r="R1157" i="8"/>
  <c r="T1157" i="8" s="1"/>
  <c r="R1142" i="8"/>
  <c r="T1142" i="8" s="1"/>
  <c r="R1146" i="8"/>
  <c r="T1146" i="8" s="1"/>
  <c r="R1150" i="8"/>
  <c r="T1150" i="8" s="1"/>
  <c r="R1143" i="8"/>
  <c r="T1143" i="8" s="1"/>
  <c r="R1147" i="8"/>
  <c r="T1147" i="8" s="1"/>
  <c r="R1151" i="8"/>
  <c r="T1151" i="8" s="1"/>
  <c r="R1144" i="8"/>
  <c r="T1144" i="8" s="1"/>
  <c r="R1148" i="8"/>
  <c r="T1148" i="8" s="1"/>
  <c r="R1152" i="8"/>
  <c r="T1152" i="8" s="1"/>
  <c r="R1153" i="8"/>
  <c r="T1153" i="8" s="1"/>
  <c r="R1145" i="8"/>
  <c r="T1145" i="8" s="1"/>
  <c r="R1149" i="8"/>
  <c r="T1149" i="8" s="1"/>
  <c r="R1130" i="8"/>
  <c r="T1130" i="8" s="1"/>
  <c r="R1134" i="8"/>
  <c r="T1134" i="8" s="1"/>
  <c r="R1138" i="8"/>
  <c r="T1138" i="8" s="1"/>
  <c r="R1131" i="8"/>
  <c r="T1131" i="8" s="1"/>
  <c r="R1135" i="8"/>
  <c r="T1135" i="8" s="1"/>
  <c r="R1139" i="8"/>
  <c r="T1139" i="8" s="1"/>
  <c r="R1132" i="8"/>
  <c r="T1132" i="8" s="1"/>
  <c r="R1136" i="8"/>
  <c r="T1136" i="8" s="1"/>
  <c r="R1140" i="8"/>
  <c r="T1140" i="8" s="1"/>
  <c r="R1133" i="8"/>
  <c r="T1133" i="8" s="1"/>
  <c r="R1137" i="8"/>
  <c r="T1137" i="8" s="1"/>
  <c r="R1141" i="8"/>
  <c r="T1141" i="8" s="1"/>
  <c r="R1118" i="8"/>
  <c r="T1118" i="8" s="1"/>
  <c r="R1122" i="8"/>
  <c r="T1122" i="8" s="1"/>
  <c r="R1126" i="8"/>
  <c r="T1126" i="8" s="1"/>
  <c r="R1119" i="8"/>
  <c r="T1119" i="8" s="1"/>
  <c r="R1123" i="8"/>
  <c r="T1123" i="8" s="1"/>
  <c r="R1127" i="8"/>
  <c r="T1127" i="8" s="1"/>
  <c r="R1120" i="8"/>
  <c r="T1120" i="8" s="1"/>
  <c r="R1124" i="8"/>
  <c r="T1124" i="8" s="1"/>
  <c r="R1128" i="8"/>
  <c r="T1128" i="8" s="1"/>
  <c r="R1125" i="8"/>
  <c r="T1125" i="8" s="1"/>
  <c r="R1121" i="8"/>
  <c r="T1121" i="8" s="1"/>
  <c r="R1129" i="8"/>
  <c r="T1129" i="8" s="1"/>
  <c r="R1106" i="8"/>
  <c r="T1106" i="8" s="1"/>
  <c r="R1110" i="8"/>
  <c r="T1110" i="8" s="1"/>
  <c r="R1114" i="8"/>
  <c r="T1114" i="8" s="1"/>
  <c r="R1107" i="8"/>
  <c r="T1107" i="8" s="1"/>
  <c r="R1111" i="8"/>
  <c r="T1111" i="8" s="1"/>
  <c r="R1115" i="8"/>
  <c r="T1115" i="8" s="1"/>
  <c r="R1108" i="8"/>
  <c r="T1108" i="8" s="1"/>
  <c r="R1112" i="8"/>
  <c r="T1112" i="8" s="1"/>
  <c r="R1116" i="8"/>
  <c r="T1116" i="8" s="1"/>
  <c r="R1117" i="8"/>
  <c r="T1117" i="8" s="1"/>
  <c r="R1113" i="8"/>
  <c r="T1113" i="8" s="1"/>
  <c r="R1109" i="8"/>
  <c r="T1109" i="8" s="1"/>
  <c r="R1094" i="8"/>
  <c r="T1094" i="8" s="1"/>
  <c r="R1098" i="8"/>
  <c r="T1098" i="8" s="1"/>
  <c r="R1102" i="8"/>
  <c r="T1102" i="8" s="1"/>
  <c r="R1095" i="8"/>
  <c r="T1095" i="8" s="1"/>
  <c r="R1099" i="8"/>
  <c r="T1099" i="8" s="1"/>
  <c r="R1103" i="8"/>
  <c r="T1103" i="8" s="1"/>
  <c r="R1096" i="8"/>
  <c r="T1096" i="8" s="1"/>
  <c r="R1100" i="8"/>
  <c r="T1100" i="8" s="1"/>
  <c r="R1104" i="8"/>
  <c r="T1104" i="8" s="1"/>
  <c r="R1105" i="8"/>
  <c r="T1105" i="8" s="1"/>
  <c r="R1097" i="8"/>
  <c r="T1097" i="8" s="1"/>
  <c r="R1101" i="8"/>
  <c r="T1101" i="8" s="1"/>
  <c r="R1082" i="8"/>
  <c r="T1082" i="8" s="1"/>
  <c r="R1086" i="8"/>
  <c r="T1086" i="8" s="1"/>
  <c r="R1090" i="8"/>
  <c r="T1090" i="8" s="1"/>
  <c r="R1083" i="8"/>
  <c r="T1083" i="8" s="1"/>
  <c r="R1087" i="8"/>
  <c r="T1087" i="8" s="1"/>
  <c r="R1091" i="8"/>
  <c r="T1091" i="8" s="1"/>
  <c r="R1084" i="8"/>
  <c r="T1084" i="8" s="1"/>
  <c r="R1088" i="8"/>
  <c r="T1088" i="8" s="1"/>
  <c r="R1092" i="8"/>
  <c r="T1092" i="8" s="1"/>
  <c r="R1085" i="8"/>
  <c r="T1085" i="8" s="1"/>
  <c r="R1089" i="8"/>
  <c r="T1089" i="8" s="1"/>
  <c r="R1093" i="8"/>
  <c r="T1093" i="8" s="1"/>
  <c r="R1070" i="8"/>
  <c r="T1070" i="8" s="1"/>
  <c r="R1074" i="8"/>
  <c r="T1074" i="8" s="1"/>
  <c r="R1078" i="8"/>
  <c r="T1078" i="8" s="1"/>
  <c r="R1071" i="8"/>
  <c r="T1071" i="8" s="1"/>
  <c r="R1075" i="8"/>
  <c r="T1075" i="8" s="1"/>
  <c r="R1079" i="8"/>
  <c r="T1079" i="8" s="1"/>
  <c r="R1072" i="8"/>
  <c r="T1072" i="8" s="1"/>
  <c r="R1076" i="8"/>
  <c r="T1076" i="8" s="1"/>
  <c r="R1080" i="8"/>
  <c r="T1080" i="8" s="1"/>
  <c r="R1077" i="8"/>
  <c r="T1077" i="8" s="1"/>
  <c r="R1073" i="8"/>
  <c r="T1073" i="8" s="1"/>
  <c r="R1081" i="8"/>
  <c r="T1081" i="8" s="1"/>
  <c r="R1058" i="8"/>
  <c r="T1058" i="8" s="1"/>
  <c r="R1062" i="8"/>
  <c r="T1062" i="8" s="1"/>
  <c r="R1066" i="8"/>
  <c r="T1066" i="8" s="1"/>
  <c r="R1059" i="8"/>
  <c r="T1059" i="8" s="1"/>
  <c r="R1063" i="8"/>
  <c r="T1063" i="8" s="1"/>
  <c r="R1067" i="8"/>
  <c r="T1067" i="8" s="1"/>
  <c r="R1060" i="8"/>
  <c r="T1060" i="8" s="1"/>
  <c r="R1064" i="8"/>
  <c r="T1064" i="8" s="1"/>
  <c r="R1068" i="8"/>
  <c r="T1068" i="8" s="1"/>
  <c r="R1069" i="8"/>
  <c r="T1069" i="8" s="1"/>
  <c r="R1065" i="8"/>
  <c r="T1065" i="8" s="1"/>
  <c r="R1061" i="8"/>
  <c r="T1061" i="8" s="1"/>
  <c r="R1046" i="8"/>
  <c r="T1046" i="8" s="1"/>
  <c r="R1050" i="8"/>
  <c r="T1050" i="8" s="1"/>
  <c r="R1054" i="8"/>
  <c r="T1054" i="8" s="1"/>
  <c r="R1047" i="8"/>
  <c r="T1047" i="8" s="1"/>
  <c r="R1051" i="8"/>
  <c r="T1051" i="8" s="1"/>
  <c r="R1055" i="8"/>
  <c r="T1055" i="8" s="1"/>
  <c r="R1048" i="8"/>
  <c r="T1048" i="8" s="1"/>
  <c r="R1052" i="8"/>
  <c r="T1052" i="8" s="1"/>
  <c r="R1056" i="8"/>
  <c r="T1056" i="8" s="1"/>
  <c r="R1057" i="8"/>
  <c r="T1057" i="8" s="1"/>
  <c r="R1049" i="8"/>
  <c r="T1049" i="8" s="1"/>
  <c r="R1053" i="8"/>
  <c r="T1053" i="8" s="1"/>
  <c r="R1022" i="8"/>
  <c r="T1022" i="8" s="1"/>
  <c r="R1026" i="8"/>
  <c r="T1026" i="8" s="1"/>
  <c r="R1030" i="8"/>
  <c r="T1030" i="8" s="1"/>
  <c r="R1023" i="8"/>
  <c r="T1023" i="8" s="1"/>
  <c r="R1027" i="8"/>
  <c r="T1027" i="8" s="1"/>
  <c r="R1031" i="8"/>
  <c r="T1031" i="8" s="1"/>
  <c r="R1024" i="8"/>
  <c r="T1024" i="8" s="1"/>
  <c r="R1028" i="8"/>
  <c r="T1028" i="8" s="1"/>
  <c r="R1032" i="8"/>
  <c r="T1032" i="8" s="1"/>
  <c r="R1029" i="8"/>
  <c r="T1029" i="8" s="1"/>
  <c r="R1025" i="8"/>
  <c r="T1025" i="8" s="1"/>
  <c r="R1033" i="8"/>
  <c r="T1033" i="8" s="1"/>
  <c r="R1010" i="8"/>
  <c r="T1010" i="8" s="1"/>
  <c r="R1014" i="8"/>
  <c r="T1014" i="8" s="1"/>
  <c r="R1018" i="8"/>
  <c r="T1018" i="8" s="1"/>
  <c r="R1011" i="8"/>
  <c r="T1011" i="8" s="1"/>
  <c r="R1015" i="8"/>
  <c r="T1015" i="8" s="1"/>
  <c r="R1019" i="8"/>
  <c r="T1019" i="8" s="1"/>
  <c r="R1012" i="8"/>
  <c r="T1012" i="8" s="1"/>
  <c r="R1016" i="8"/>
  <c r="T1016" i="8" s="1"/>
  <c r="R1020" i="8"/>
  <c r="T1020" i="8" s="1"/>
  <c r="R1021" i="8"/>
  <c r="T1021" i="8" s="1"/>
  <c r="R1017" i="8"/>
  <c r="T1017" i="8" s="1"/>
  <c r="R1013" i="8"/>
  <c r="T1013" i="8" s="1"/>
  <c r="R998" i="8"/>
  <c r="T998" i="8" s="1"/>
  <c r="R1002" i="8"/>
  <c r="T1002" i="8" s="1"/>
  <c r="R1006" i="8"/>
  <c r="T1006" i="8" s="1"/>
  <c r="R999" i="8"/>
  <c r="T999" i="8" s="1"/>
  <c r="R1003" i="8"/>
  <c r="T1003" i="8" s="1"/>
  <c r="R1007" i="8"/>
  <c r="T1007" i="8" s="1"/>
  <c r="R1000" i="8"/>
  <c r="T1000" i="8" s="1"/>
  <c r="R1004" i="8"/>
  <c r="T1004" i="8" s="1"/>
  <c r="R1008" i="8"/>
  <c r="T1008" i="8" s="1"/>
  <c r="R1009" i="8"/>
  <c r="T1009" i="8" s="1"/>
  <c r="R1001" i="8"/>
  <c r="T1001" i="8" s="1"/>
  <c r="R1005" i="8"/>
  <c r="T1005" i="8" s="1"/>
  <c r="R986" i="8"/>
  <c r="T986" i="8" s="1"/>
  <c r="R990" i="8"/>
  <c r="T990" i="8" s="1"/>
  <c r="R994" i="8"/>
  <c r="T994" i="8" s="1"/>
  <c r="R987" i="8"/>
  <c r="T987" i="8" s="1"/>
  <c r="R991" i="8"/>
  <c r="T991" i="8" s="1"/>
  <c r="R995" i="8"/>
  <c r="T995" i="8" s="1"/>
  <c r="R988" i="8"/>
  <c r="T988" i="8" s="1"/>
  <c r="R992" i="8"/>
  <c r="T992" i="8" s="1"/>
  <c r="R996" i="8"/>
  <c r="T996" i="8" s="1"/>
  <c r="R989" i="8"/>
  <c r="T989" i="8" s="1"/>
  <c r="R993" i="8"/>
  <c r="T993" i="8" s="1"/>
  <c r="R997" i="8"/>
  <c r="T997" i="8" s="1"/>
  <c r="R974" i="8"/>
  <c r="T974" i="8" s="1"/>
  <c r="R978" i="8"/>
  <c r="T978" i="8" s="1"/>
  <c r="R982" i="8"/>
  <c r="T982" i="8" s="1"/>
  <c r="R975" i="8"/>
  <c r="T975" i="8" s="1"/>
  <c r="R979" i="8"/>
  <c r="T979" i="8" s="1"/>
  <c r="R983" i="8"/>
  <c r="T983" i="8" s="1"/>
  <c r="R976" i="8"/>
  <c r="T976" i="8" s="1"/>
  <c r="R980" i="8"/>
  <c r="T980" i="8" s="1"/>
  <c r="R984" i="8"/>
  <c r="T984" i="8" s="1"/>
  <c r="R981" i="8"/>
  <c r="T981" i="8" s="1"/>
  <c r="R977" i="8"/>
  <c r="T977" i="8" s="1"/>
  <c r="R985" i="8"/>
  <c r="T985" i="8" s="1"/>
  <c r="R962" i="8"/>
  <c r="T962" i="8" s="1"/>
  <c r="R966" i="8"/>
  <c r="T966" i="8" s="1"/>
  <c r="R970" i="8"/>
  <c r="T970" i="8" s="1"/>
  <c r="R963" i="8"/>
  <c r="T963" i="8" s="1"/>
  <c r="R967" i="8"/>
  <c r="T967" i="8" s="1"/>
  <c r="R971" i="8"/>
  <c r="T971" i="8" s="1"/>
  <c r="R964" i="8"/>
  <c r="T964" i="8" s="1"/>
  <c r="R968" i="8"/>
  <c r="T968" i="8" s="1"/>
  <c r="R972" i="8"/>
  <c r="T972" i="8" s="1"/>
  <c r="R973" i="8"/>
  <c r="T973" i="8" s="1"/>
  <c r="R969" i="8"/>
  <c r="T969" i="8" s="1"/>
  <c r="R965" i="8"/>
  <c r="T965" i="8" s="1"/>
  <c r="R950" i="8"/>
  <c r="T950" i="8" s="1"/>
  <c r="R954" i="8"/>
  <c r="T954" i="8" s="1"/>
  <c r="R958" i="8"/>
  <c r="T958" i="8" s="1"/>
  <c r="R951" i="8"/>
  <c r="T951" i="8" s="1"/>
  <c r="R955" i="8"/>
  <c r="T955" i="8" s="1"/>
  <c r="R959" i="8"/>
  <c r="T959" i="8" s="1"/>
  <c r="R952" i="8"/>
  <c r="T952" i="8" s="1"/>
  <c r="R956" i="8"/>
  <c r="T956" i="8" s="1"/>
  <c r="R960" i="8"/>
  <c r="T960" i="8" s="1"/>
  <c r="R961" i="8"/>
  <c r="T961" i="8" s="1"/>
  <c r="R953" i="8"/>
  <c r="T953" i="8" s="1"/>
  <c r="R957" i="8"/>
  <c r="T957" i="8" s="1"/>
  <c r="R938" i="8"/>
  <c r="T938" i="8" s="1"/>
  <c r="R942" i="8"/>
  <c r="T942" i="8" s="1"/>
  <c r="R946" i="8"/>
  <c r="T946" i="8" s="1"/>
  <c r="R939" i="8"/>
  <c r="T939" i="8" s="1"/>
  <c r="R943" i="8"/>
  <c r="T943" i="8" s="1"/>
  <c r="R947" i="8"/>
  <c r="T947" i="8" s="1"/>
  <c r="R940" i="8"/>
  <c r="T940" i="8" s="1"/>
  <c r="R944" i="8"/>
  <c r="T944" i="8" s="1"/>
  <c r="R948" i="8"/>
  <c r="T948" i="8" s="1"/>
  <c r="R941" i="8"/>
  <c r="T941" i="8" s="1"/>
  <c r="R945" i="8"/>
  <c r="T945" i="8" s="1"/>
  <c r="R949" i="8"/>
  <c r="T949" i="8" s="1"/>
  <c r="R926" i="8"/>
  <c r="T926" i="8" s="1"/>
  <c r="R930" i="8"/>
  <c r="T930" i="8" s="1"/>
  <c r="R934" i="8"/>
  <c r="T934" i="8" s="1"/>
  <c r="R927" i="8"/>
  <c r="T927" i="8" s="1"/>
  <c r="R931" i="8"/>
  <c r="T931" i="8" s="1"/>
  <c r="R935" i="8"/>
  <c r="T935" i="8" s="1"/>
  <c r="R928" i="8"/>
  <c r="T928" i="8" s="1"/>
  <c r="R932" i="8"/>
  <c r="T932" i="8" s="1"/>
  <c r="R936" i="8"/>
  <c r="T936" i="8" s="1"/>
  <c r="R933" i="8"/>
  <c r="T933" i="8" s="1"/>
  <c r="R929" i="8"/>
  <c r="T929" i="8" s="1"/>
  <c r="R937" i="8"/>
  <c r="T937" i="8" s="1"/>
  <c r="R914" i="8"/>
  <c r="T914" i="8" s="1"/>
  <c r="R918" i="8"/>
  <c r="T918" i="8" s="1"/>
  <c r="R922" i="8"/>
  <c r="T922" i="8" s="1"/>
  <c r="R915" i="8"/>
  <c r="T915" i="8" s="1"/>
  <c r="R919" i="8"/>
  <c r="T919" i="8" s="1"/>
  <c r="R923" i="8"/>
  <c r="T923" i="8" s="1"/>
  <c r="R916" i="8"/>
  <c r="T916" i="8" s="1"/>
  <c r="R920" i="8"/>
  <c r="T920" i="8" s="1"/>
  <c r="R924" i="8"/>
  <c r="T924" i="8" s="1"/>
  <c r="R925" i="8"/>
  <c r="T925" i="8" s="1"/>
  <c r="R921" i="8"/>
  <c r="T921" i="8" s="1"/>
  <c r="R917" i="8"/>
  <c r="T917" i="8" s="1"/>
  <c r="R902" i="8"/>
  <c r="T902" i="8" s="1"/>
  <c r="R906" i="8"/>
  <c r="T906" i="8" s="1"/>
  <c r="R910" i="8"/>
  <c r="T910" i="8" s="1"/>
  <c r="R903" i="8"/>
  <c r="T903" i="8" s="1"/>
  <c r="R907" i="8"/>
  <c r="T907" i="8" s="1"/>
  <c r="R911" i="8"/>
  <c r="T911" i="8" s="1"/>
  <c r="R904" i="8"/>
  <c r="T904" i="8" s="1"/>
  <c r="R908" i="8"/>
  <c r="T908" i="8" s="1"/>
  <c r="R912" i="8"/>
  <c r="T912" i="8" s="1"/>
  <c r="R913" i="8"/>
  <c r="T913" i="8" s="1"/>
  <c r="R905" i="8"/>
  <c r="T905" i="8" s="1"/>
  <c r="R909" i="8"/>
  <c r="T909" i="8" s="1"/>
  <c r="R890" i="8"/>
  <c r="T890" i="8" s="1"/>
  <c r="R894" i="8"/>
  <c r="T894" i="8" s="1"/>
  <c r="R898" i="8"/>
  <c r="T898" i="8" s="1"/>
  <c r="R891" i="8"/>
  <c r="T891" i="8" s="1"/>
  <c r="R895" i="8"/>
  <c r="T895" i="8" s="1"/>
  <c r="R899" i="8"/>
  <c r="T899" i="8" s="1"/>
  <c r="R892" i="8"/>
  <c r="T892" i="8" s="1"/>
  <c r="R896" i="8"/>
  <c r="T896" i="8" s="1"/>
  <c r="R900" i="8"/>
  <c r="T900" i="8" s="1"/>
  <c r="R893" i="8"/>
  <c r="T893" i="8" s="1"/>
  <c r="R897" i="8"/>
  <c r="T897" i="8" s="1"/>
  <c r="R901" i="8"/>
  <c r="T901" i="8" s="1"/>
  <c r="R878" i="8"/>
  <c r="T878" i="8" s="1"/>
  <c r="R882" i="8"/>
  <c r="T882" i="8" s="1"/>
  <c r="R886" i="8"/>
  <c r="T886" i="8" s="1"/>
  <c r="R879" i="8"/>
  <c r="T879" i="8" s="1"/>
  <c r="R883" i="8"/>
  <c r="T883" i="8" s="1"/>
  <c r="R887" i="8"/>
  <c r="T887" i="8" s="1"/>
  <c r="R880" i="8"/>
  <c r="T880" i="8" s="1"/>
  <c r="R884" i="8"/>
  <c r="T884" i="8" s="1"/>
  <c r="R888" i="8"/>
  <c r="T888" i="8" s="1"/>
  <c r="R885" i="8"/>
  <c r="T885" i="8" s="1"/>
  <c r="R881" i="8"/>
  <c r="T881" i="8" s="1"/>
  <c r="R889" i="8"/>
  <c r="T889" i="8" s="1"/>
  <c r="R866" i="8"/>
  <c r="T866" i="8" s="1"/>
  <c r="R870" i="8"/>
  <c r="T870" i="8" s="1"/>
  <c r="R874" i="8"/>
  <c r="T874" i="8" s="1"/>
  <c r="R867" i="8"/>
  <c r="T867" i="8" s="1"/>
  <c r="R871" i="8"/>
  <c r="T871" i="8" s="1"/>
  <c r="R875" i="8"/>
  <c r="T875" i="8" s="1"/>
  <c r="R868" i="8"/>
  <c r="T868" i="8" s="1"/>
  <c r="R872" i="8"/>
  <c r="T872" i="8" s="1"/>
  <c r="R876" i="8"/>
  <c r="T876" i="8" s="1"/>
  <c r="R877" i="8"/>
  <c r="T877" i="8" s="1"/>
  <c r="R873" i="8"/>
  <c r="T873" i="8" s="1"/>
  <c r="R869" i="8"/>
  <c r="T869" i="8" s="1"/>
  <c r="R854" i="8"/>
  <c r="T854" i="8" s="1"/>
  <c r="R858" i="8"/>
  <c r="T858" i="8" s="1"/>
  <c r="R862" i="8"/>
  <c r="T862" i="8" s="1"/>
  <c r="R855" i="8"/>
  <c r="T855" i="8" s="1"/>
  <c r="R859" i="8"/>
  <c r="T859" i="8" s="1"/>
  <c r="R863" i="8"/>
  <c r="T863" i="8" s="1"/>
  <c r="R856" i="8"/>
  <c r="T856" i="8" s="1"/>
  <c r="R860" i="8"/>
  <c r="T860" i="8" s="1"/>
  <c r="R864" i="8"/>
  <c r="T864" i="8" s="1"/>
  <c r="R865" i="8"/>
  <c r="T865" i="8" s="1"/>
  <c r="R857" i="8"/>
  <c r="T857" i="8" s="1"/>
  <c r="R861" i="8"/>
  <c r="T861" i="8" s="1"/>
  <c r="R842" i="8"/>
  <c r="T842" i="8" s="1"/>
  <c r="R846" i="8"/>
  <c r="T846" i="8" s="1"/>
  <c r="R850" i="8"/>
  <c r="T850" i="8" s="1"/>
  <c r="R843" i="8"/>
  <c r="T843" i="8" s="1"/>
  <c r="R847" i="8"/>
  <c r="T847" i="8" s="1"/>
  <c r="R851" i="8"/>
  <c r="T851" i="8" s="1"/>
  <c r="R844" i="8"/>
  <c r="T844" i="8" s="1"/>
  <c r="R848" i="8"/>
  <c r="T848" i="8" s="1"/>
  <c r="R852" i="8"/>
  <c r="T852" i="8" s="1"/>
  <c r="R845" i="8"/>
  <c r="T845" i="8" s="1"/>
  <c r="R849" i="8"/>
  <c r="T849" i="8" s="1"/>
  <c r="R853" i="8"/>
  <c r="T853" i="8" s="1"/>
  <c r="R830" i="8"/>
  <c r="T830" i="8" s="1"/>
  <c r="R834" i="8"/>
  <c r="T834" i="8" s="1"/>
  <c r="R838" i="8"/>
  <c r="T838" i="8" s="1"/>
  <c r="R831" i="8"/>
  <c r="T831" i="8" s="1"/>
  <c r="R835" i="8"/>
  <c r="T835" i="8" s="1"/>
  <c r="R839" i="8"/>
  <c r="T839" i="8" s="1"/>
  <c r="R832" i="8"/>
  <c r="T832" i="8" s="1"/>
  <c r="R836" i="8"/>
  <c r="T836" i="8" s="1"/>
  <c r="R840" i="8"/>
  <c r="T840" i="8" s="1"/>
  <c r="R837" i="8"/>
  <c r="T837" i="8" s="1"/>
  <c r="R833" i="8"/>
  <c r="T833" i="8" s="1"/>
  <c r="R841" i="8"/>
  <c r="T841" i="8" s="1"/>
  <c r="R818" i="8"/>
  <c r="T818" i="8" s="1"/>
  <c r="R822" i="8"/>
  <c r="T822" i="8" s="1"/>
  <c r="R826" i="8"/>
  <c r="T826" i="8" s="1"/>
  <c r="R819" i="8"/>
  <c r="T819" i="8" s="1"/>
  <c r="R823" i="8"/>
  <c r="T823" i="8" s="1"/>
  <c r="R827" i="8"/>
  <c r="T827" i="8" s="1"/>
  <c r="R820" i="8"/>
  <c r="T820" i="8" s="1"/>
  <c r="R824" i="8"/>
  <c r="T824" i="8" s="1"/>
  <c r="R828" i="8"/>
  <c r="T828" i="8" s="1"/>
  <c r="R829" i="8"/>
  <c r="T829" i="8" s="1"/>
  <c r="R825" i="8"/>
  <c r="T825" i="8" s="1"/>
  <c r="R821" i="8"/>
  <c r="T821" i="8" s="1"/>
  <c r="R806" i="8"/>
  <c r="T806" i="8" s="1"/>
  <c r="R810" i="8"/>
  <c r="T810" i="8" s="1"/>
  <c r="R814" i="8"/>
  <c r="T814" i="8" s="1"/>
  <c r="R807" i="8"/>
  <c r="T807" i="8" s="1"/>
  <c r="R811" i="8"/>
  <c r="T811" i="8" s="1"/>
  <c r="R815" i="8"/>
  <c r="T815" i="8" s="1"/>
  <c r="R808" i="8"/>
  <c r="T808" i="8" s="1"/>
  <c r="R812" i="8"/>
  <c r="T812" i="8" s="1"/>
  <c r="R816" i="8"/>
  <c r="T816" i="8" s="1"/>
  <c r="R817" i="8"/>
  <c r="T817" i="8" s="1"/>
  <c r="R809" i="8"/>
  <c r="T809" i="8" s="1"/>
  <c r="R813" i="8"/>
  <c r="T813" i="8" s="1"/>
  <c r="R794" i="8"/>
  <c r="T794" i="8" s="1"/>
  <c r="R798" i="8"/>
  <c r="T798" i="8" s="1"/>
  <c r="R802" i="8"/>
  <c r="T802" i="8" s="1"/>
  <c r="R795" i="8"/>
  <c r="T795" i="8" s="1"/>
  <c r="R799" i="8"/>
  <c r="T799" i="8" s="1"/>
  <c r="R803" i="8"/>
  <c r="T803" i="8" s="1"/>
  <c r="R796" i="8"/>
  <c r="T796" i="8" s="1"/>
  <c r="R800" i="8"/>
  <c r="T800" i="8" s="1"/>
  <c r="R804" i="8"/>
  <c r="T804" i="8" s="1"/>
  <c r="R797" i="8"/>
  <c r="T797" i="8" s="1"/>
  <c r="R801" i="8"/>
  <c r="T801" i="8" s="1"/>
  <c r="R805" i="8"/>
  <c r="T805" i="8" s="1"/>
  <c r="R782" i="8"/>
  <c r="T782" i="8" s="1"/>
  <c r="R786" i="8"/>
  <c r="T786" i="8" s="1"/>
  <c r="R790" i="8"/>
  <c r="T790" i="8" s="1"/>
  <c r="R783" i="8"/>
  <c r="T783" i="8" s="1"/>
  <c r="R787" i="8"/>
  <c r="T787" i="8" s="1"/>
  <c r="R791" i="8"/>
  <c r="T791" i="8" s="1"/>
  <c r="R784" i="8"/>
  <c r="T784" i="8" s="1"/>
  <c r="R788" i="8"/>
  <c r="T788" i="8" s="1"/>
  <c r="R792" i="8"/>
  <c r="T792" i="8" s="1"/>
  <c r="R789" i="8"/>
  <c r="T789" i="8" s="1"/>
  <c r="R785" i="8"/>
  <c r="T785" i="8" s="1"/>
  <c r="R793" i="8"/>
  <c r="T793" i="8" s="1"/>
  <c r="R770" i="8"/>
  <c r="T770" i="8" s="1"/>
  <c r="R774" i="8"/>
  <c r="T774" i="8" s="1"/>
  <c r="R778" i="8"/>
  <c r="T778" i="8" s="1"/>
  <c r="R771" i="8"/>
  <c r="T771" i="8" s="1"/>
  <c r="R775" i="8"/>
  <c r="T775" i="8" s="1"/>
  <c r="R779" i="8"/>
  <c r="T779" i="8" s="1"/>
  <c r="R772" i="8"/>
  <c r="T772" i="8" s="1"/>
  <c r="R776" i="8"/>
  <c r="T776" i="8" s="1"/>
  <c r="R780" i="8"/>
  <c r="T780" i="8" s="1"/>
  <c r="R781" i="8"/>
  <c r="T781" i="8" s="1"/>
  <c r="R777" i="8"/>
  <c r="T777" i="8" s="1"/>
  <c r="R773" i="8"/>
  <c r="T773" i="8" s="1"/>
  <c r="R758" i="8"/>
  <c r="T758" i="8" s="1"/>
  <c r="R762" i="8"/>
  <c r="T762" i="8" s="1"/>
  <c r="R766" i="8"/>
  <c r="T766" i="8" s="1"/>
  <c r="R759" i="8"/>
  <c r="T759" i="8" s="1"/>
  <c r="R763" i="8"/>
  <c r="T763" i="8" s="1"/>
  <c r="R767" i="8"/>
  <c r="T767" i="8" s="1"/>
  <c r="R760" i="8"/>
  <c r="T760" i="8" s="1"/>
  <c r="R764" i="8"/>
  <c r="T764" i="8" s="1"/>
  <c r="R768" i="8"/>
  <c r="T768" i="8" s="1"/>
  <c r="R769" i="8"/>
  <c r="T769" i="8" s="1"/>
  <c r="R761" i="8"/>
  <c r="T761" i="8" s="1"/>
  <c r="R765" i="8"/>
  <c r="T765" i="8" s="1"/>
  <c r="R746" i="8"/>
  <c r="T746" i="8" s="1"/>
  <c r="R750" i="8"/>
  <c r="T750" i="8" s="1"/>
  <c r="R754" i="8"/>
  <c r="T754" i="8" s="1"/>
  <c r="R747" i="8"/>
  <c r="T747" i="8" s="1"/>
  <c r="R751" i="8"/>
  <c r="T751" i="8" s="1"/>
  <c r="R755" i="8"/>
  <c r="T755" i="8" s="1"/>
  <c r="R748" i="8"/>
  <c r="T748" i="8" s="1"/>
  <c r="R752" i="8"/>
  <c r="T752" i="8" s="1"/>
  <c r="R756" i="8"/>
  <c r="T756" i="8" s="1"/>
  <c r="R749" i="8"/>
  <c r="T749" i="8" s="1"/>
  <c r="R753" i="8"/>
  <c r="T753" i="8" s="1"/>
  <c r="R757" i="8"/>
  <c r="T757" i="8" s="1"/>
  <c r="R734" i="8"/>
  <c r="T734" i="8" s="1"/>
  <c r="R738" i="8"/>
  <c r="T738" i="8" s="1"/>
  <c r="R742" i="8"/>
  <c r="T742" i="8" s="1"/>
  <c r="R735" i="8"/>
  <c r="T735" i="8" s="1"/>
  <c r="R739" i="8"/>
  <c r="T739" i="8" s="1"/>
  <c r="R743" i="8"/>
  <c r="T743" i="8" s="1"/>
  <c r="R736" i="8"/>
  <c r="T736" i="8" s="1"/>
  <c r="R740" i="8"/>
  <c r="T740" i="8" s="1"/>
  <c r="R744" i="8"/>
  <c r="T744" i="8" s="1"/>
  <c r="R741" i="8"/>
  <c r="T741" i="8" s="1"/>
  <c r="R737" i="8"/>
  <c r="T737" i="8" s="1"/>
  <c r="R745" i="8"/>
  <c r="T745" i="8" s="1"/>
  <c r="R722" i="8"/>
  <c r="T722" i="8" s="1"/>
  <c r="R726" i="8"/>
  <c r="T726" i="8" s="1"/>
  <c r="R730" i="8"/>
  <c r="T730" i="8" s="1"/>
  <c r="R723" i="8"/>
  <c r="T723" i="8" s="1"/>
  <c r="R727" i="8"/>
  <c r="T727" i="8" s="1"/>
  <c r="R731" i="8"/>
  <c r="T731" i="8" s="1"/>
  <c r="R724" i="8"/>
  <c r="T724" i="8" s="1"/>
  <c r="R728" i="8"/>
  <c r="T728" i="8" s="1"/>
  <c r="R732" i="8"/>
  <c r="T732" i="8" s="1"/>
  <c r="R733" i="8"/>
  <c r="T733" i="8" s="1"/>
  <c r="R729" i="8"/>
  <c r="T729" i="8" s="1"/>
  <c r="R725" i="8"/>
  <c r="T725" i="8" s="1"/>
  <c r="R710" i="8"/>
  <c r="T710" i="8" s="1"/>
  <c r="R714" i="8"/>
  <c r="T714" i="8" s="1"/>
  <c r="R718" i="8"/>
  <c r="T718" i="8" s="1"/>
  <c r="R711" i="8"/>
  <c r="T711" i="8" s="1"/>
  <c r="R715" i="8"/>
  <c r="T715" i="8" s="1"/>
  <c r="R719" i="8"/>
  <c r="T719" i="8" s="1"/>
  <c r="R712" i="8"/>
  <c r="T712" i="8" s="1"/>
  <c r="R716" i="8"/>
  <c r="T716" i="8" s="1"/>
  <c r="R720" i="8"/>
  <c r="T720" i="8" s="1"/>
  <c r="R713" i="8"/>
  <c r="T713" i="8" s="1"/>
  <c r="R717" i="8"/>
  <c r="T717" i="8" s="1"/>
  <c r="R721" i="8"/>
  <c r="T721" i="8" s="1"/>
  <c r="R698" i="8"/>
  <c r="T698" i="8" s="1"/>
  <c r="R702" i="8"/>
  <c r="T702" i="8" s="1"/>
  <c r="R706" i="8"/>
  <c r="T706" i="8" s="1"/>
  <c r="R699" i="8"/>
  <c r="T699" i="8" s="1"/>
  <c r="R703" i="8"/>
  <c r="T703" i="8" s="1"/>
  <c r="R707" i="8"/>
  <c r="T707" i="8" s="1"/>
  <c r="R700" i="8"/>
  <c r="T700" i="8" s="1"/>
  <c r="R704" i="8"/>
  <c r="T704" i="8" s="1"/>
  <c r="R708" i="8"/>
  <c r="T708" i="8" s="1"/>
  <c r="R701" i="8"/>
  <c r="T701" i="8" s="1"/>
  <c r="R705" i="8"/>
  <c r="T705" i="8" s="1"/>
  <c r="R709" i="8"/>
  <c r="T709" i="8" s="1"/>
  <c r="R686" i="8"/>
  <c r="T686" i="8" s="1"/>
  <c r="R690" i="8"/>
  <c r="T690" i="8" s="1"/>
  <c r="R694" i="8"/>
  <c r="T694" i="8" s="1"/>
  <c r="R687" i="8"/>
  <c r="T687" i="8" s="1"/>
  <c r="R691" i="8"/>
  <c r="T691" i="8" s="1"/>
  <c r="R695" i="8"/>
  <c r="T695" i="8" s="1"/>
  <c r="R688" i="8"/>
  <c r="T688" i="8" s="1"/>
  <c r="R692" i="8"/>
  <c r="T692" i="8" s="1"/>
  <c r="R696" i="8"/>
  <c r="T696" i="8" s="1"/>
  <c r="R693" i="8"/>
  <c r="T693" i="8" s="1"/>
  <c r="R689" i="8"/>
  <c r="T689" i="8" s="1"/>
  <c r="R697" i="8"/>
  <c r="T697" i="8" s="1"/>
  <c r="R674" i="8"/>
  <c r="T674" i="8" s="1"/>
  <c r="R678" i="8"/>
  <c r="T678" i="8" s="1"/>
  <c r="R682" i="8"/>
  <c r="T682" i="8" s="1"/>
  <c r="R675" i="8"/>
  <c r="T675" i="8" s="1"/>
  <c r="R679" i="8"/>
  <c r="T679" i="8" s="1"/>
  <c r="R683" i="8"/>
  <c r="T683" i="8" s="1"/>
  <c r="R676" i="8"/>
  <c r="T676" i="8" s="1"/>
  <c r="R680" i="8"/>
  <c r="T680" i="8" s="1"/>
  <c r="R684" i="8"/>
  <c r="T684" i="8" s="1"/>
  <c r="R685" i="8"/>
  <c r="T685" i="8" s="1"/>
  <c r="R681" i="8"/>
  <c r="T681" i="8" s="1"/>
  <c r="R677" i="8"/>
  <c r="T677" i="8" s="1"/>
  <c r="R667" i="8"/>
  <c r="T667" i="8" s="1"/>
  <c r="R665" i="8"/>
  <c r="T665" i="8" s="1"/>
  <c r="R670" i="8"/>
  <c r="T670" i="8" s="1"/>
  <c r="R662" i="8"/>
  <c r="T662" i="8" s="1"/>
  <c r="R666" i="8"/>
  <c r="T666" i="8" s="1"/>
  <c r="R671" i="8"/>
  <c r="T671" i="8" s="1"/>
  <c r="R663" i="8"/>
  <c r="T663" i="8" s="1"/>
  <c r="R668" i="8"/>
  <c r="T668" i="8" s="1"/>
  <c r="R672" i="8"/>
  <c r="T672" i="8" s="1"/>
  <c r="R673" i="8"/>
  <c r="T673" i="8" s="1"/>
  <c r="R664" i="8"/>
  <c r="T664" i="8" s="1"/>
  <c r="R669" i="8"/>
  <c r="T669" i="8" s="1"/>
  <c r="R650" i="8"/>
  <c r="T650" i="8" s="1"/>
  <c r="R654" i="8"/>
  <c r="T654" i="8" s="1"/>
  <c r="R658" i="8"/>
  <c r="T658" i="8" s="1"/>
  <c r="R651" i="8"/>
  <c r="T651" i="8" s="1"/>
  <c r="R655" i="8"/>
  <c r="T655" i="8" s="1"/>
  <c r="R659" i="8"/>
  <c r="T659" i="8" s="1"/>
  <c r="R652" i="8"/>
  <c r="T652" i="8" s="1"/>
  <c r="R656" i="8"/>
  <c r="T656" i="8" s="1"/>
  <c r="R660" i="8"/>
  <c r="T660" i="8" s="1"/>
  <c r="R653" i="8"/>
  <c r="T653" i="8" s="1"/>
  <c r="R657" i="8"/>
  <c r="T657" i="8" s="1"/>
  <c r="R661" i="8"/>
  <c r="T661" i="8" s="1"/>
  <c r="R638" i="8"/>
  <c r="T638" i="8" s="1"/>
  <c r="R642" i="8"/>
  <c r="T642" i="8" s="1"/>
  <c r="R646" i="8"/>
  <c r="T646" i="8" s="1"/>
  <c r="R639" i="8"/>
  <c r="T639" i="8" s="1"/>
  <c r="R643" i="8"/>
  <c r="T643" i="8" s="1"/>
  <c r="R647" i="8"/>
  <c r="T647" i="8" s="1"/>
  <c r="R640" i="8"/>
  <c r="T640" i="8" s="1"/>
  <c r="R644" i="8"/>
  <c r="T644" i="8" s="1"/>
  <c r="R648" i="8"/>
  <c r="T648" i="8" s="1"/>
  <c r="R645" i="8"/>
  <c r="T645" i="8" s="1"/>
  <c r="R641" i="8"/>
  <c r="T641" i="8" s="1"/>
  <c r="R649" i="8"/>
  <c r="T649" i="8" s="1"/>
  <c r="R626" i="8"/>
  <c r="T626" i="8" s="1"/>
  <c r="R630" i="8"/>
  <c r="T630" i="8" s="1"/>
  <c r="R634" i="8"/>
  <c r="T634" i="8" s="1"/>
  <c r="R627" i="8"/>
  <c r="T627" i="8" s="1"/>
  <c r="R631" i="8"/>
  <c r="T631" i="8" s="1"/>
  <c r="R635" i="8"/>
  <c r="T635" i="8" s="1"/>
  <c r="R628" i="8"/>
  <c r="T628" i="8" s="1"/>
  <c r="R632" i="8"/>
  <c r="T632" i="8" s="1"/>
  <c r="R636" i="8"/>
  <c r="T636" i="8" s="1"/>
  <c r="R637" i="8"/>
  <c r="T637" i="8" s="1"/>
  <c r="R633" i="8"/>
  <c r="T633" i="8" s="1"/>
  <c r="R629" i="8"/>
  <c r="T629" i="8" s="1"/>
  <c r="R614" i="8"/>
  <c r="T614" i="8" s="1"/>
  <c r="R618" i="8"/>
  <c r="T618" i="8" s="1"/>
  <c r="R622" i="8"/>
  <c r="T622" i="8" s="1"/>
  <c r="R615" i="8"/>
  <c r="T615" i="8" s="1"/>
  <c r="R619" i="8"/>
  <c r="T619" i="8" s="1"/>
  <c r="R623" i="8"/>
  <c r="T623" i="8" s="1"/>
  <c r="R616" i="8"/>
  <c r="T616" i="8" s="1"/>
  <c r="R620" i="8"/>
  <c r="T620" i="8" s="1"/>
  <c r="R624" i="8"/>
  <c r="T624" i="8" s="1"/>
  <c r="R625" i="8"/>
  <c r="T625" i="8" s="1"/>
  <c r="R617" i="8"/>
  <c r="T617" i="8" s="1"/>
  <c r="R621" i="8"/>
  <c r="T621" i="8" s="1"/>
  <c r="R602" i="8"/>
  <c r="T602" i="8" s="1"/>
  <c r="R606" i="8"/>
  <c r="T606" i="8" s="1"/>
  <c r="R610" i="8"/>
  <c r="T610" i="8" s="1"/>
  <c r="R603" i="8"/>
  <c r="T603" i="8" s="1"/>
  <c r="R607" i="8"/>
  <c r="T607" i="8" s="1"/>
  <c r="R611" i="8"/>
  <c r="T611" i="8" s="1"/>
  <c r="R604" i="8"/>
  <c r="T604" i="8" s="1"/>
  <c r="R608" i="8"/>
  <c r="T608" i="8" s="1"/>
  <c r="R612" i="8"/>
  <c r="T612" i="8" s="1"/>
  <c r="R605" i="8"/>
  <c r="T605" i="8" s="1"/>
  <c r="R609" i="8"/>
  <c r="T609" i="8" s="1"/>
  <c r="R613" i="8"/>
  <c r="T613" i="8" s="1"/>
  <c r="R590" i="8"/>
  <c r="T590" i="8" s="1"/>
  <c r="R594" i="8"/>
  <c r="T594" i="8" s="1"/>
  <c r="R598" i="8"/>
  <c r="T598" i="8" s="1"/>
  <c r="R591" i="8"/>
  <c r="T591" i="8" s="1"/>
  <c r="R595" i="8"/>
  <c r="T595" i="8" s="1"/>
  <c r="R599" i="8"/>
  <c r="T599" i="8" s="1"/>
  <c r="R592" i="8"/>
  <c r="T592" i="8" s="1"/>
  <c r="R596" i="8"/>
  <c r="T596" i="8" s="1"/>
  <c r="R600" i="8"/>
  <c r="T600" i="8" s="1"/>
  <c r="R597" i="8"/>
  <c r="T597" i="8" s="1"/>
  <c r="R601" i="8"/>
  <c r="T601" i="8" s="1"/>
  <c r="R593" i="8"/>
  <c r="T593" i="8" s="1"/>
  <c r="R578" i="8"/>
  <c r="T578" i="8" s="1"/>
  <c r="R582" i="8"/>
  <c r="T582" i="8" s="1"/>
  <c r="R586" i="8"/>
  <c r="T586" i="8" s="1"/>
  <c r="R579" i="8"/>
  <c r="T579" i="8" s="1"/>
  <c r="R583" i="8"/>
  <c r="T583" i="8" s="1"/>
  <c r="R587" i="8"/>
  <c r="T587" i="8" s="1"/>
  <c r="R580" i="8"/>
  <c r="T580" i="8" s="1"/>
  <c r="R584" i="8"/>
  <c r="T584" i="8" s="1"/>
  <c r="R588" i="8"/>
  <c r="T588" i="8" s="1"/>
  <c r="R589" i="8"/>
  <c r="T589" i="8" s="1"/>
  <c r="R585" i="8"/>
  <c r="T585" i="8" s="1"/>
  <c r="R581" i="8"/>
  <c r="T581" i="8" s="1"/>
  <c r="R566" i="8"/>
  <c r="T566" i="8" s="1"/>
  <c r="R570" i="8"/>
  <c r="T570" i="8" s="1"/>
  <c r="R574" i="8"/>
  <c r="T574" i="8" s="1"/>
  <c r="R567" i="8"/>
  <c r="T567" i="8" s="1"/>
  <c r="R571" i="8"/>
  <c r="T571" i="8" s="1"/>
  <c r="R575" i="8"/>
  <c r="T575" i="8" s="1"/>
  <c r="R568" i="8"/>
  <c r="T568" i="8" s="1"/>
  <c r="R572" i="8"/>
  <c r="T572" i="8" s="1"/>
  <c r="R576" i="8"/>
  <c r="T576" i="8" s="1"/>
  <c r="R569" i="8"/>
  <c r="T569" i="8" s="1"/>
  <c r="R573" i="8"/>
  <c r="T573" i="8" s="1"/>
  <c r="R577" i="8"/>
  <c r="T577" i="8" s="1"/>
  <c r="R554" i="8"/>
  <c r="T554" i="8" s="1"/>
  <c r="R558" i="8"/>
  <c r="T558" i="8" s="1"/>
  <c r="R562" i="8"/>
  <c r="T562" i="8" s="1"/>
  <c r="R555" i="8"/>
  <c r="T555" i="8" s="1"/>
  <c r="R559" i="8"/>
  <c r="T559" i="8" s="1"/>
  <c r="R563" i="8"/>
  <c r="T563" i="8" s="1"/>
  <c r="R556" i="8"/>
  <c r="T556" i="8" s="1"/>
  <c r="R560" i="8"/>
  <c r="T560" i="8" s="1"/>
  <c r="R564" i="8"/>
  <c r="T564" i="8" s="1"/>
  <c r="R557" i="8"/>
  <c r="T557" i="8" s="1"/>
  <c r="R561" i="8"/>
  <c r="T561" i="8" s="1"/>
  <c r="R565" i="8"/>
  <c r="T565" i="8" s="1"/>
  <c r="R542" i="8"/>
  <c r="T542" i="8" s="1"/>
  <c r="R546" i="8"/>
  <c r="T546" i="8" s="1"/>
  <c r="R550" i="8"/>
  <c r="T550" i="8" s="1"/>
  <c r="R543" i="8"/>
  <c r="T543" i="8" s="1"/>
  <c r="R547" i="8"/>
  <c r="T547" i="8" s="1"/>
  <c r="R551" i="8"/>
  <c r="T551" i="8" s="1"/>
  <c r="R544" i="8"/>
  <c r="T544" i="8" s="1"/>
  <c r="R548" i="8"/>
  <c r="T548" i="8" s="1"/>
  <c r="R552" i="8"/>
  <c r="T552" i="8" s="1"/>
  <c r="R549" i="8"/>
  <c r="T549" i="8" s="1"/>
  <c r="R545" i="8"/>
  <c r="T545" i="8" s="1"/>
  <c r="R553" i="8"/>
  <c r="T553" i="8" s="1"/>
  <c r="R530" i="8"/>
  <c r="T530" i="8" s="1"/>
  <c r="R534" i="8"/>
  <c r="T534" i="8" s="1"/>
  <c r="R538" i="8"/>
  <c r="T538" i="8" s="1"/>
  <c r="R531" i="8"/>
  <c r="T531" i="8" s="1"/>
  <c r="R535" i="8"/>
  <c r="T535" i="8" s="1"/>
  <c r="R539" i="8"/>
  <c r="T539" i="8" s="1"/>
  <c r="R532" i="8"/>
  <c r="T532" i="8" s="1"/>
  <c r="R536" i="8"/>
  <c r="T536" i="8" s="1"/>
  <c r="R540" i="8"/>
  <c r="T540" i="8" s="1"/>
  <c r="R541" i="8"/>
  <c r="T541" i="8" s="1"/>
  <c r="R533" i="8"/>
  <c r="T533" i="8" s="1"/>
  <c r="R537" i="8"/>
  <c r="T537" i="8" s="1"/>
  <c r="R518" i="8"/>
  <c r="T518" i="8" s="1"/>
  <c r="R522" i="8"/>
  <c r="T522" i="8" s="1"/>
  <c r="R526" i="8"/>
  <c r="T526" i="8" s="1"/>
  <c r="R519" i="8"/>
  <c r="T519" i="8" s="1"/>
  <c r="R523" i="8"/>
  <c r="T523" i="8" s="1"/>
  <c r="R527" i="8"/>
  <c r="T527" i="8" s="1"/>
  <c r="R520" i="8"/>
  <c r="T520" i="8" s="1"/>
  <c r="R524" i="8"/>
  <c r="T524" i="8" s="1"/>
  <c r="R528" i="8"/>
  <c r="T528" i="8" s="1"/>
  <c r="R529" i="8"/>
  <c r="T529" i="8" s="1"/>
  <c r="R521" i="8"/>
  <c r="T521" i="8" s="1"/>
  <c r="R525" i="8"/>
  <c r="T525" i="8" s="1"/>
  <c r="R506" i="8"/>
  <c r="T506" i="8" s="1"/>
  <c r="R510" i="8"/>
  <c r="T510" i="8" s="1"/>
  <c r="R514" i="8"/>
  <c r="T514" i="8" s="1"/>
  <c r="R507" i="8"/>
  <c r="T507" i="8" s="1"/>
  <c r="R511" i="8"/>
  <c r="T511" i="8" s="1"/>
  <c r="R515" i="8"/>
  <c r="T515" i="8" s="1"/>
  <c r="R508" i="8"/>
  <c r="T508" i="8" s="1"/>
  <c r="R512" i="8"/>
  <c r="T512" i="8" s="1"/>
  <c r="R516" i="8"/>
  <c r="T516" i="8" s="1"/>
  <c r="R509" i="8"/>
  <c r="T509" i="8" s="1"/>
  <c r="R513" i="8"/>
  <c r="T513" i="8" s="1"/>
  <c r="R517" i="8"/>
  <c r="T517" i="8" s="1"/>
  <c r="R494" i="8"/>
  <c r="T494" i="8" s="1"/>
  <c r="R498" i="8"/>
  <c r="T498" i="8" s="1"/>
  <c r="R502" i="8"/>
  <c r="T502" i="8" s="1"/>
  <c r="R495" i="8"/>
  <c r="T495" i="8" s="1"/>
  <c r="R499" i="8"/>
  <c r="T499" i="8" s="1"/>
  <c r="R503" i="8"/>
  <c r="T503" i="8" s="1"/>
  <c r="R496" i="8"/>
  <c r="T496" i="8" s="1"/>
  <c r="R500" i="8"/>
  <c r="T500" i="8" s="1"/>
  <c r="R504" i="8"/>
  <c r="T504" i="8" s="1"/>
  <c r="R501" i="8"/>
  <c r="T501" i="8" s="1"/>
  <c r="R505" i="8"/>
  <c r="T505" i="8" s="1"/>
  <c r="R497" i="8"/>
  <c r="T497" i="8" s="1"/>
  <c r="R482" i="8"/>
  <c r="T482" i="8" s="1"/>
  <c r="R486" i="8"/>
  <c r="T486" i="8" s="1"/>
  <c r="R490" i="8"/>
  <c r="T490" i="8" s="1"/>
  <c r="R483" i="8"/>
  <c r="T483" i="8" s="1"/>
  <c r="R487" i="8"/>
  <c r="T487" i="8" s="1"/>
  <c r="R491" i="8"/>
  <c r="T491" i="8" s="1"/>
  <c r="R484" i="8"/>
  <c r="T484" i="8" s="1"/>
  <c r="R488" i="8"/>
  <c r="T488" i="8" s="1"/>
  <c r="R492" i="8"/>
  <c r="T492" i="8" s="1"/>
  <c r="R493" i="8"/>
  <c r="T493" i="8" s="1"/>
  <c r="R489" i="8"/>
  <c r="T489" i="8" s="1"/>
  <c r="R485" i="8"/>
  <c r="T485" i="8" s="1"/>
  <c r="R470" i="8"/>
  <c r="T470" i="8" s="1"/>
  <c r="R474" i="8"/>
  <c r="T474" i="8" s="1"/>
  <c r="R478" i="8"/>
  <c r="T478" i="8" s="1"/>
  <c r="R471" i="8"/>
  <c r="T471" i="8" s="1"/>
  <c r="R475" i="8"/>
  <c r="T475" i="8" s="1"/>
  <c r="R479" i="8"/>
  <c r="T479" i="8" s="1"/>
  <c r="R472" i="8"/>
  <c r="T472" i="8" s="1"/>
  <c r="R476" i="8"/>
  <c r="T476" i="8" s="1"/>
  <c r="R480" i="8"/>
  <c r="T480" i="8" s="1"/>
  <c r="R473" i="8"/>
  <c r="T473" i="8" s="1"/>
  <c r="R477" i="8"/>
  <c r="T477" i="8" s="1"/>
  <c r="R481" i="8"/>
  <c r="T481" i="8" s="1"/>
  <c r="R458" i="8"/>
  <c r="T458" i="8" s="1"/>
  <c r="R462" i="8"/>
  <c r="T462" i="8" s="1"/>
  <c r="R466" i="8"/>
  <c r="T466" i="8" s="1"/>
  <c r="R459" i="8"/>
  <c r="T459" i="8" s="1"/>
  <c r="R463" i="8"/>
  <c r="T463" i="8" s="1"/>
  <c r="R467" i="8"/>
  <c r="T467" i="8" s="1"/>
  <c r="R460" i="8"/>
  <c r="T460" i="8" s="1"/>
  <c r="R464" i="8"/>
  <c r="T464" i="8" s="1"/>
  <c r="R468" i="8"/>
  <c r="T468" i="8" s="1"/>
  <c r="R461" i="8"/>
  <c r="T461" i="8" s="1"/>
  <c r="R465" i="8"/>
  <c r="T465" i="8" s="1"/>
  <c r="R469" i="8"/>
  <c r="T469" i="8" s="1"/>
  <c r="R446" i="8"/>
  <c r="T446" i="8" s="1"/>
  <c r="R450" i="8"/>
  <c r="T450" i="8" s="1"/>
  <c r="R454" i="8"/>
  <c r="T454" i="8" s="1"/>
  <c r="R447" i="8"/>
  <c r="T447" i="8" s="1"/>
  <c r="R451" i="8"/>
  <c r="T451" i="8" s="1"/>
  <c r="R455" i="8"/>
  <c r="T455" i="8" s="1"/>
  <c r="R448" i="8"/>
  <c r="T448" i="8" s="1"/>
  <c r="R452" i="8"/>
  <c r="T452" i="8" s="1"/>
  <c r="R456" i="8"/>
  <c r="T456" i="8" s="1"/>
  <c r="R453" i="8"/>
  <c r="T453" i="8" s="1"/>
  <c r="R449" i="8"/>
  <c r="T449" i="8" s="1"/>
  <c r="R457" i="8"/>
  <c r="T457" i="8" s="1"/>
  <c r="R434" i="8"/>
  <c r="T434" i="8" s="1"/>
  <c r="R438" i="8"/>
  <c r="T438" i="8" s="1"/>
  <c r="R442" i="8"/>
  <c r="T442" i="8" s="1"/>
  <c r="R435" i="8"/>
  <c r="T435" i="8" s="1"/>
  <c r="R439" i="8"/>
  <c r="T439" i="8" s="1"/>
  <c r="R443" i="8"/>
  <c r="T443" i="8" s="1"/>
  <c r="R436" i="8"/>
  <c r="T436" i="8" s="1"/>
  <c r="R440" i="8"/>
  <c r="T440" i="8" s="1"/>
  <c r="R444" i="8"/>
  <c r="T444" i="8" s="1"/>
  <c r="R445" i="8"/>
  <c r="T445" i="8" s="1"/>
  <c r="R437" i="8"/>
  <c r="T437" i="8" s="1"/>
  <c r="R441" i="8"/>
  <c r="T441" i="8" s="1"/>
  <c r="R424" i="8"/>
  <c r="T424" i="8" s="1"/>
  <c r="R428" i="8"/>
  <c r="T428" i="8" s="1"/>
  <c r="R432" i="8"/>
  <c r="T432" i="8" s="1"/>
  <c r="R425" i="8"/>
  <c r="T425" i="8" s="1"/>
  <c r="R429" i="8"/>
  <c r="T429" i="8" s="1"/>
  <c r="R433" i="8"/>
  <c r="T433" i="8" s="1"/>
  <c r="R422" i="8"/>
  <c r="T422" i="8" s="1"/>
  <c r="R426" i="8"/>
  <c r="T426" i="8" s="1"/>
  <c r="R430" i="8"/>
  <c r="T430" i="8" s="1"/>
  <c r="R427" i="8"/>
  <c r="T427" i="8" s="1"/>
  <c r="R423" i="8"/>
  <c r="T423" i="8" s="1"/>
  <c r="R431" i="8"/>
  <c r="T431" i="8" s="1"/>
  <c r="R412" i="8"/>
  <c r="T412" i="8" s="1"/>
  <c r="R416" i="8"/>
  <c r="T416" i="8" s="1"/>
  <c r="R420" i="8"/>
  <c r="T420" i="8" s="1"/>
  <c r="R413" i="8"/>
  <c r="T413" i="8" s="1"/>
  <c r="R417" i="8"/>
  <c r="T417" i="8" s="1"/>
  <c r="R421" i="8"/>
  <c r="T421" i="8" s="1"/>
  <c r="R410" i="8"/>
  <c r="T410" i="8" s="1"/>
  <c r="R414" i="8"/>
  <c r="T414" i="8" s="1"/>
  <c r="R418" i="8"/>
  <c r="T418" i="8" s="1"/>
  <c r="R419" i="8"/>
  <c r="T419" i="8" s="1"/>
  <c r="R411" i="8"/>
  <c r="T411" i="8" s="1"/>
  <c r="R415" i="8"/>
  <c r="T415" i="8" s="1"/>
  <c r="R400" i="8"/>
  <c r="T400" i="8" s="1"/>
  <c r="R404" i="8"/>
  <c r="T404" i="8" s="1"/>
  <c r="R408" i="8"/>
  <c r="T408" i="8" s="1"/>
  <c r="R401" i="8"/>
  <c r="T401" i="8" s="1"/>
  <c r="R405" i="8"/>
  <c r="T405" i="8" s="1"/>
  <c r="R409" i="8"/>
  <c r="T409" i="8" s="1"/>
  <c r="R398" i="8"/>
  <c r="T398" i="8" s="1"/>
  <c r="R402" i="8"/>
  <c r="T402" i="8" s="1"/>
  <c r="R406" i="8"/>
  <c r="T406" i="8" s="1"/>
  <c r="R407" i="8"/>
  <c r="T407" i="8" s="1"/>
  <c r="R399" i="8"/>
  <c r="T399" i="8" s="1"/>
  <c r="R403" i="8"/>
  <c r="T403" i="8" s="1"/>
  <c r="R388" i="8"/>
  <c r="T388" i="8" s="1"/>
  <c r="R392" i="8"/>
  <c r="T392" i="8" s="1"/>
  <c r="R396" i="8"/>
  <c r="T396" i="8" s="1"/>
  <c r="R389" i="8"/>
  <c r="T389" i="8" s="1"/>
  <c r="R393" i="8"/>
  <c r="T393" i="8" s="1"/>
  <c r="R397" i="8"/>
  <c r="T397" i="8" s="1"/>
  <c r="R386" i="8"/>
  <c r="T386" i="8" s="1"/>
  <c r="R390" i="8"/>
  <c r="T390" i="8" s="1"/>
  <c r="R394" i="8"/>
  <c r="T394" i="8" s="1"/>
  <c r="R387" i="8"/>
  <c r="T387" i="8" s="1"/>
  <c r="R391" i="8"/>
  <c r="T391" i="8" s="1"/>
  <c r="R395" i="8"/>
  <c r="T395" i="8" s="1"/>
  <c r="R376" i="8"/>
  <c r="T376" i="8" s="1"/>
  <c r="R380" i="8"/>
  <c r="T380" i="8" s="1"/>
  <c r="R384" i="8"/>
  <c r="T384" i="8" s="1"/>
  <c r="R377" i="8"/>
  <c r="T377" i="8" s="1"/>
  <c r="R381" i="8"/>
  <c r="T381" i="8" s="1"/>
  <c r="R385" i="8"/>
  <c r="T385" i="8" s="1"/>
  <c r="R374" i="8"/>
  <c r="T374" i="8" s="1"/>
  <c r="R378" i="8"/>
  <c r="T378" i="8" s="1"/>
  <c r="R382" i="8"/>
  <c r="T382" i="8" s="1"/>
  <c r="R379" i="8"/>
  <c r="T379" i="8" s="1"/>
  <c r="R383" i="8"/>
  <c r="T383" i="8" s="1"/>
  <c r="R375" i="8"/>
  <c r="T375" i="8" s="1"/>
  <c r="R364" i="8"/>
  <c r="T364" i="8" s="1"/>
  <c r="R368" i="8"/>
  <c r="T368" i="8" s="1"/>
  <c r="R372" i="8"/>
  <c r="T372" i="8" s="1"/>
  <c r="R365" i="8"/>
  <c r="T365" i="8" s="1"/>
  <c r="R369" i="8"/>
  <c r="T369" i="8" s="1"/>
  <c r="R373" i="8"/>
  <c r="T373" i="8" s="1"/>
  <c r="R362" i="8"/>
  <c r="T362" i="8" s="1"/>
  <c r="R366" i="8"/>
  <c r="T366" i="8" s="1"/>
  <c r="R370" i="8"/>
  <c r="T370" i="8" s="1"/>
  <c r="R371" i="8"/>
  <c r="T371" i="8" s="1"/>
  <c r="R367" i="8"/>
  <c r="T367" i="8" s="1"/>
  <c r="R363" i="8"/>
  <c r="T363" i="8" s="1"/>
  <c r="R352" i="8"/>
  <c r="T352" i="8" s="1"/>
  <c r="R356" i="8"/>
  <c r="T356" i="8" s="1"/>
  <c r="R360" i="8"/>
  <c r="T360" i="8" s="1"/>
  <c r="R353" i="8"/>
  <c r="T353" i="8" s="1"/>
  <c r="R357" i="8"/>
  <c r="T357" i="8" s="1"/>
  <c r="R361" i="8"/>
  <c r="T361" i="8" s="1"/>
  <c r="R350" i="8"/>
  <c r="T350" i="8" s="1"/>
  <c r="R354" i="8"/>
  <c r="T354" i="8" s="1"/>
  <c r="R358" i="8"/>
  <c r="T358" i="8" s="1"/>
  <c r="R351" i="8"/>
  <c r="T351" i="8" s="1"/>
  <c r="R355" i="8"/>
  <c r="T355" i="8" s="1"/>
  <c r="R359" i="8"/>
  <c r="T359" i="8" s="1"/>
  <c r="R340" i="8"/>
  <c r="T340" i="8" s="1"/>
  <c r="R344" i="8"/>
  <c r="T344" i="8" s="1"/>
  <c r="R348" i="8"/>
  <c r="T348" i="8" s="1"/>
  <c r="R341" i="8"/>
  <c r="T341" i="8" s="1"/>
  <c r="R345" i="8"/>
  <c r="T345" i="8" s="1"/>
  <c r="R349" i="8"/>
  <c r="T349" i="8" s="1"/>
  <c r="R338" i="8"/>
  <c r="T338" i="8" s="1"/>
  <c r="R342" i="8"/>
  <c r="T342" i="8" s="1"/>
  <c r="R346" i="8"/>
  <c r="T346" i="8" s="1"/>
  <c r="R339" i="8"/>
  <c r="T339" i="8" s="1"/>
  <c r="R343" i="8"/>
  <c r="T343" i="8" s="1"/>
  <c r="R347" i="8"/>
  <c r="T347" i="8" s="1"/>
  <c r="R328" i="8"/>
  <c r="T328" i="8" s="1"/>
  <c r="R332" i="8"/>
  <c r="T332" i="8" s="1"/>
  <c r="R336" i="8"/>
  <c r="T336" i="8" s="1"/>
  <c r="R329" i="8"/>
  <c r="T329" i="8" s="1"/>
  <c r="R333" i="8"/>
  <c r="T333" i="8" s="1"/>
  <c r="R337" i="8"/>
  <c r="T337" i="8" s="1"/>
  <c r="R326" i="8"/>
  <c r="T326" i="8" s="1"/>
  <c r="R330" i="8"/>
  <c r="T330" i="8" s="1"/>
  <c r="R334" i="8"/>
  <c r="T334" i="8" s="1"/>
  <c r="R331" i="8"/>
  <c r="T331" i="8" s="1"/>
  <c r="R327" i="8"/>
  <c r="T327" i="8" s="1"/>
  <c r="R335" i="8"/>
  <c r="T335" i="8" s="1"/>
  <c r="R316" i="8"/>
  <c r="T316" i="8" s="1"/>
  <c r="R320" i="8"/>
  <c r="T320" i="8" s="1"/>
  <c r="R324" i="8"/>
  <c r="T324" i="8" s="1"/>
  <c r="R317" i="8"/>
  <c r="T317" i="8" s="1"/>
  <c r="R321" i="8"/>
  <c r="T321" i="8" s="1"/>
  <c r="R325" i="8"/>
  <c r="T325" i="8" s="1"/>
  <c r="R314" i="8"/>
  <c r="T314" i="8" s="1"/>
  <c r="R318" i="8"/>
  <c r="T318" i="8" s="1"/>
  <c r="R322" i="8"/>
  <c r="T322" i="8" s="1"/>
  <c r="R323" i="8"/>
  <c r="T323" i="8" s="1"/>
  <c r="R315" i="8"/>
  <c r="T315" i="8" s="1"/>
  <c r="R319" i="8"/>
  <c r="T319" i="8" s="1"/>
  <c r="R304" i="8"/>
  <c r="T304" i="8" s="1"/>
  <c r="R308" i="8"/>
  <c r="T308" i="8" s="1"/>
  <c r="R312" i="8"/>
  <c r="T312" i="8" s="1"/>
  <c r="R305" i="8"/>
  <c r="T305" i="8" s="1"/>
  <c r="R309" i="8"/>
  <c r="T309" i="8" s="1"/>
  <c r="R313" i="8"/>
  <c r="T313" i="8" s="1"/>
  <c r="R302" i="8"/>
  <c r="T302" i="8" s="1"/>
  <c r="R306" i="8"/>
  <c r="T306" i="8" s="1"/>
  <c r="R310" i="8"/>
  <c r="T310" i="8" s="1"/>
  <c r="R303" i="8"/>
  <c r="T303" i="8" s="1"/>
  <c r="R311" i="8"/>
  <c r="T311" i="8" s="1"/>
  <c r="R307" i="8"/>
  <c r="T307" i="8" s="1"/>
  <c r="R292" i="8"/>
  <c r="T292" i="8" s="1"/>
  <c r="R296" i="8"/>
  <c r="T296" i="8" s="1"/>
  <c r="R300" i="8"/>
  <c r="T300" i="8" s="1"/>
  <c r="R293" i="8"/>
  <c r="T293" i="8" s="1"/>
  <c r="R297" i="8"/>
  <c r="T297" i="8" s="1"/>
  <c r="R301" i="8"/>
  <c r="T301" i="8" s="1"/>
  <c r="R290" i="8"/>
  <c r="T290" i="8" s="1"/>
  <c r="R294" i="8"/>
  <c r="T294" i="8" s="1"/>
  <c r="R298" i="8"/>
  <c r="T298" i="8" s="1"/>
  <c r="R291" i="8"/>
  <c r="T291" i="8" s="1"/>
  <c r="R295" i="8"/>
  <c r="T295" i="8" s="1"/>
  <c r="R299" i="8"/>
  <c r="T299" i="8" s="1"/>
  <c r="R280" i="8"/>
  <c r="T280" i="8" s="1"/>
  <c r="R284" i="8"/>
  <c r="T284" i="8" s="1"/>
  <c r="R288" i="8"/>
  <c r="T288" i="8" s="1"/>
  <c r="R281" i="8"/>
  <c r="T281" i="8" s="1"/>
  <c r="R285" i="8"/>
  <c r="T285" i="8" s="1"/>
  <c r="R289" i="8"/>
  <c r="T289" i="8" s="1"/>
  <c r="R278" i="8"/>
  <c r="T278" i="8" s="1"/>
  <c r="R282" i="8"/>
  <c r="T282" i="8" s="1"/>
  <c r="R286" i="8"/>
  <c r="T286" i="8" s="1"/>
  <c r="R283" i="8"/>
  <c r="T283" i="8" s="1"/>
  <c r="R279" i="8"/>
  <c r="T279" i="8" s="1"/>
  <c r="R287" i="8"/>
  <c r="T287" i="8" s="1"/>
  <c r="R268" i="8"/>
  <c r="T268" i="8" s="1"/>
  <c r="R272" i="8"/>
  <c r="T272" i="8" s="1"/>
  <c r="R276" i="8"/>
  <c r="T276" i="8" s="1"/>
  <c r="R269" i="8"/>
  <c r="T269" i="8" s="1"/>
  <c r="R273" i="8"/>
  <c r="T273" i="8" s="1"/>
  <c r="R277" i="8"/>
  <c r="T277" i="8" s="1"/>
  <c r="R266" i="8"/>
  <c r="T266" i="8" s="1"/>
  <c r="R270" i="8"/>
  <c r="T270" i="8" s="1"/>
  <c r="R274" i="8"/>
  <c r="T274" i="8" s="1"/>
  <c r="R275" i="8"/>
  <c r="T275" i="8" s="1"/>
  <c r="R267" i="8"/>
  <c r="T267" i="8" s="1"/>
  <c r="R271" i="8"/>
  <c r="T271" i="8" s="1"/>
  <c r="R255" i="8"/>
  <c r="T255" i="8" s="1"/>
  <c r="R259" i="8"/>
  <c r="T259" i="8" s="1"/>
  <c r="R263" i="8"/>
  <c r="T263" i="8" s="1"/>
  <c r="R256" i="8"/>
  <c r="T256" i="8" s="1"/>
  <c r="R260" i="8"/>
  <c r="T260" i="8" s="1"/>
  <c r="R264" i="8"/>
  <c r="T264" i="8" s="1"/>
  <c r="R265" i="8"/>
  <c r="T265" i="8" s="1"/>
  <c r="R257" i="8"/>
  <c r="T257" i="8" s="1"/>
  <c r="R261" i="8"/>
  <c r="T261" i="8" s="1"/>
  <c r="R262" i="8"/>
  <c r="T262" i="8" s="1"/>
  <c r="R254" i="8"/>
  <c r="T254" i="8" s="1"/>
  <c r="R258" i="8"/>
  <c r="T258" i="8" s="1"/>
  <c r="R244" i="8"/>
  <c r="T244" i="8" s="1"/>
  <c r="R248" i="8"/>
  <c r="T248" i="8" s="1"/>
  <c r="R252" i="8"/>
  <c r="T252" i="8" s="1"/>
  <c r="R245" i="8"/>
  <c r="T245" i="8" s="1"/>
  <c r="R249" i="8"/>
  <c r="T249" i="8" s="1"/>
  <c r="R253" i="8"/>
  <c r="T253" i="8" s="1"/>
  <c r="R242" i="8"/>
  <c r="T242" i="8" s="1"/>
  <c r="R246" i="8"/>
  <c r="T246" i="8" s="1"/>
  <c r="R250" i="8"/>
  <c r="T250" i="8" s="1"/>
  <c r="R243" i="8"/>
  <c r="T243" i="8" s="1"/>
  <c r="R247" i="8"/>
  <c r="T247" i="8" s="1"/>
  <c r="R251" i="8"/>
  <c r="T251" i="8" s="1"/>
  <c r="R231" i="8"/>
  <c r="T231" i="8" s="1"/>
  <c r="R235" i="8"/>
  <c r="T235" i="8" s="1"/>
  <c r="R239" i="8"/>
  <c r="T239" i="8" s="1"/>
  <c r="R232" i="8"/>
  <c r="T232" i="8" s="1"/>
  <c r="R236" i="8"/>
  <c r="T236" i="8" s="1"/>
  <c r="R240" i="8"/>
  <c r="T240" i="8" s="1"/>
  <c r="R241" i="8"/>
  <c r="T241" i="8" s="1"/>
  <c r="R233" i="8"/>
  <c r="T233" i="8" s="1"/>
  <c r="R237" i="8"/>
  <c r="T237" i="8" s="1"/>
  <c r="R234" i="8"/>
  <c r="T234" i="8" s="1"/>
  <c r="R238" i="8"/>
  <c r="T238" i="8" s="1"/>
  <c r="R230" i="8"/>
  <c r="T230" i="8" s="1"/>
  <c r="R225" i="8"/>
  <c r="T225" i="8" s="1"/>
  <c r="R221" i="8"/>
  <c r="T221" i="8" s="1"/>
  <c r="R229" i="8"/>
  <c r="T229" i="8" s="1"/>
  <c r="R224" i="8"/>
  <c r="T224" i="8" s="1"/>
  <c r="R220" i="8"/>
  <c r="T220" i="8" s="1"/>
  <c r="R219" i="8"/>
  <c r="T219" i="8" s="1"/>
  <c r="R228" i="8"/>
  <c r="T228" i="8" s="1"/>
  <c r="R223" i="8"/>
  <c r="T223" i="8" s="1"/>
  <c r="R226" i="8"/>
  <c r="T226" i="8" s="1"/>
  <c r="R222" i="8"/>
  <c r="T222" i="8" s="1"/>
  <c r="R218" i="8"/>
  <c r="T218" i="8" s="1"/>
  <c r="R227" i="8"/>
  <c r="T227" i="8" s="1"/>
  <c r="R217" i="8"/>
  <c r="T217" i="8" s="1"/>
  <c r="R207" i="8"/>
  <c r="T207" i="8" s="1"/>
  <c r="R211" i="8"/>
  <c r="T211" i="8" s="1"/>
  <c r="R215" i="8"/>
  <c r="T215" i="8" s="1"/>
  <c r="R208" i="8"/>
  <c r="T208" i="8" s="1"/>
  <c r="R212" i="8"/>
  <c r="T212" i="8" s="1"/>
  <c r="R216" i="8"/>
  <c r="T216" i="8" s="1"/>
  <c r="R209" i="8"/>
  <c r="T209" i="8" s="1"/>
  <c r="R213" i="8"/>
  <c r="T213" i="8" s="1"/>
  <c r="R214" i="8"/>
  <c r="T214" i="8" s="1"/>
  <c r="R206" i="8"/>
  <c r="T206" i="8" s="1"/>
  <c r="R210" i="8"/>
  <c r="T210" i="8" s="1"/>
  <c r="R196" i="8"/>
  <c r="T196" i="8" s="1"/>
  <c r="R200" i="8"/>
  <c r="T200" i="8" s="1"/>
  <c r="R204" i="8"/>
  <c r="T204" i="8" s="1"/>
  <c r="R205" i="8"/>
  <c r="T205" i="8" s="1"/>
  <c r="R197" i="8"/>
  <c r="T197" i="8" s="1"/>
  <c r="R201" i="8"/>
  <c r="T201" i="8" s="1"/>
  <c r="R194" i="8"/>
  <c r="T194" i="8" s="1"/>
  <c r="R198" i="8"/>
  <c r="T198" i="8" s="1"/>
  <c r="R202" i="8"/>
  <c r="T202" i="8" s="1"/>
  <c r="R195" i="8"/>
  <c r="T195" i="8" s="1"/>
  <c r="R199" i="8"/>
  <c r="T199" i="8" s="1"/>
  <c r="R203" i="8"/>
  <c r="T203" i="8" s="1"/>
  <c r="R183" i="8"/>
  <c r="T183" i="8" s="1"/>
  <c r="R187" i="8"/>
  <c r="T187" i="8" s="1"/>
  <c r="R191" i="8"/>
  <c r="T191" i="8" s="1"/>
  <c r="R182" i="8"/>
  <c r="T182" i="8" s="1"/>
  <c r="R184" i="8"/>
  <c r="T184" i="8" s="1"/>
  <c r="R188" i="8"/>
  <c r="T188" i="8" s="1"/>
  <c r="R192" i="8"/>
  <c r="T192" i="8" s="1"/>
  <c r="R193" i="8"/>
  <c r="T193" i="8" s="1"/>
  <c r="R185" i="8"/>
  <c r="T185" i="8" s="1"/>
  <c r="R189" i="8"/>
  <c r="T189" i="8" s="1"/>
  <c r="R190" i="8"/>
  <c r="T190" i="8" s="1"/>
  <c r="R186" i="8"/>
  <c r="T186" i="8" s="1"/>
  <c r="R174" i="8"/>
  <c r="T174" i="8" s="1"/>
  <c r="R178" i="8"/>
  <c r="T178" i="8" s="1"/>
  <c r="R175" i="8"/>
  <c r="T175" i="8" s="1"/>
  <c r="R179" i="8"/>
  <c r="T179" i="8" s="1"/>
  <c r="R171" i="8"/>
  <c r="T171" i="8" s="1"/>
  <c r="R172" i="8"/>
  <c r="T172" i="8" s="1"/>
  <c r="R176" i="8"/>
  <c r="T176" i="8" s="1"/>
  <c r="R180" i="8"/>
  <c r="T180" i="8" s="1"/>
  <c r="R181" i="8"/>
  <c r="T181" i="8" s="1"/>
  <c r="R170" i="8"/>
  <c r="T170" i="8" s="1"/>
  <c r="R173" i="8"/>
  <c r="T173" i="8" s="1"/>
  <c r="R177" i="8"/>
  <c r="T177" i="8" s="1"/>
  <c r="R158" i="8"/>
  <c r="T158" i="8" s="1"/>
  <c r="R169" i="8"/>
  <c r="T169" i="8" s="1"/>
  <c r="R161" i="8"/>
  <c r="T161" i="8" s="1"/>
  <c r="R165" i="8"/>
  <c r="T165" i="8" s="1"/>
  <c r="R159" i="8"/>
  <c r="T159" i="8" s="1"/>
  <c r="R162" i="8"/>
  <c r="T162" i="8" s="1"/>
  <c r="R166" i="8"/>
  <c r="T166" i="8" s="1"/>
  <c r="R163" i="8"/>
  <c r="T163" i="8" s="1"/>
  <c r="R167" i="8"/>
  <c r="T167" i="8" s="1"/>
  <c r="R164" i="8"/>
  <c r="T164" i="8" s="1"/>
  <c r="R160" i="8"/>
  <c r="T160" i="8" s="1"/>
  <c r="R168" i="8"/>
  <c r="T168" i="8" s="1"/>
  <c r="R146" i="8"/>
  <c r="T146" i="8" s="1"/>
  <c r="R152" i="8"/>
  <c r="T152" i="8" s="1"/>
  <c r="R156" i="8"/>
  <c r="T156" i="8" s="1"/>
  <c r="R157" i="8"/>
  <c r="T157" i="8" s="1"/>
  <c r="R148" i="8"/>
  <c r="T148" i="8" s="1"/>
  <c r="R153" i="8"/>
  <c r="T153" i="8" s="1"/>
  <c r="R149" i="8"/>
  <c r="T149" i="8" s="1"/>
  <c r="R150" i="8"/>
  <c r="T150" i="8" s="1"/>
  <c r="R154" i="8"/>
  <c r="T154" i="8" s="1"/>
  <c r="R147" i="8"/>
  <c r="T147" i="8" s="1"/>
  <c r="R151" i="8"/>
  <c r="T151" i="8" s="1"/>
  <c r="R155" i="8"/>
  <c r="T155" i="8" s="1"/>
  <c r="R137" i="8"/>
  <c r="T137" i="8" s="1"/>
  <c r="R141" i="8"/>
  <c r="T141" i="8" s="1"/>
  <c r="R145" i="8"/>
  <c r="T145" i="8" s="1"/>
  <c r="R134" i="8"/>
  <c r="T134" i="8" s="1"/>
  <c r="R138" i="8"/>
  <c r="T138" i="8" s="1"/>
  <c r="R142" i="8"/>
  <c r="T142" i="8" s="1"/>
  <c r="R135" i="8"/>
  <c r="T135" i="8" s="1"/>
  <c r="R139" i="8"/>
  <c r="T139" i="8" s="1"/>
  <c r="R143" i="8"/>
  <c r="T143" i="8" s="1"/>
  <c r="R136" i="8"/>
  <c r="T136" i="8" s="1"/>
  <c r="R140" i="8"/>
  <c r="T140" i="8" s="1"/>
  <c r="R144" i="8"/>
  <c r="T144" i="8" s="1"/>
  <c r="R127" i="8"/>
  <c r="T127" i="8" s="1"/>
  <c r="R131" i="8"/>
  <c r="T131" i="8" s="1"/>
  <c r="R124" i="8"/>
  <c r="T124" i="8" s="1"/>
  <c r="R128" i="8"/>
  <c r="T128" i="8" s="1"/>
  <c r="R132" i="8"/>
  <c r="T132" i="8" s="1"/>
  <c r="R122" i="8"/>
  <c r="T122" i="8" s="1"/>
  <c r="R125" i="8"/>
  <c r="T125" i="8" s="1"/>
  <c r="R129" i="8"/>
  <c r="T129" i="8" s="1"/>
  <c r="R133" i="8"/>
  <c r="T133" i="8" s="1"/>
  <c r="R130" i="8"/>
  <c r="T130" i="8" s="1"/>
  <c r="R123" i="8"/>
  <c r="T123" i="8" s="1"/>
  <c r="R126" i="8"/>
  <c r="T126" i="8" s="1"/>
  <c r="R110" i="8"/>
  <c r="T110" i="8" s="1"/>
  <c r="R112" i="8"/>
  <c r="T112" i="8" s="1"/>
  <c r="R116" i="8"/>
  <c r="T116" i="8" s="1"/>
  <c r="R120" i="8"/>
  <c r="T120" i="8" s="1"/>
  <c r="R113" i="8"/>
  <c r="T113" i="8" s="1"/>
  <c r="R117" i="8"/>
  <c r="T117" i="8" s="1"/>
  <c r="R121" i="8"/>
  <c r="T121" i="8" s="1"/>
  <c r="R114" i="8"/>
  <c r="T114" i="8" s="1"/>
  <c r="R118" i="8"/>
  <c r="T118" i="8" s="1"/>
  <c r="R111" i="8"/>
  <c r="T111" i="8" s="1"/>
  <c r="R115" i="8"/>
  <c r="T115" i="8" s="1"/>
  <c r="R119" i="8"/>
  <c r="T119" i="8" s="1"/>
  <c r="R102" i="8"/>
  <c r="T102" i="8" s="1"/>
  <c r="R106" i="8"/>
  <c r="T106" i="8" s="1"/>
  <c r="R99" i="8"/>
  <c r="T99" i="8" s="1"/>
  <c r="R103" i="8"/>
  <c r="T103" i="8" s="1"/>
  <c r="R107" i="8"/>
  <c r="T107" i="8" s="1"/>
  <c r="R98" i="8"/>
  <c r="T98" i="8" s="1"/>
  <c r="R100" i="8"/>
  <c r="T100" i="8" s="1"/>
  <c r="R104" i="8"/>
  <c r="T104" i="8" s="1"/>
  <c r="R108" i="8"/>
  <c r="T108" i="8" s="1"/>
  <c r="R101" i="8"/>
  <c r="T101" i="8" s="1"/>
  <c r="R105" i="8"/>
  <c r="T105" i="8" s="1"/>
  <c r="R109" i="8"/>
  <c r="T109" i="8" s="1"/>
  <c r="R89" i="8"/>
  <c r="T89" i="8" s="1"/>
  <c r="R93" i="8"/>
  <c r="T93" i="8" s="1"/>
  <c r="R87" i="8"/>
  <c r="T87" i="8" s="1"/>
  <c r="R90" i="8"/>
  <c r="T90" i="8" s="1"/>
  <c r="R94" i="8"/>
  <c r="T94" i="8" s="1"/>
  <c r="R86" i="8"/>
  <c r="T86" i="8" s="1"/>
  <c r="R97" i="8"/>
  <c r="T97" i="8" s="1"/>
  <c r="R91" i="8"/>
  <c r="T91" i="8" s="1"/>
  <c r="R95" i="8"/>
  <c r="T95" i="8" s="1"/>
  <c r="R92" i="8"/>
  <c r="T92" i="8" s="1"/>
  <c r="R96" i="8"/>
  <c r="T96" i="8" s="1"/>
  <c r="R88" i="8"/>
  <c r="T88" i="8" s="1"/>
  <c r="R78" i="8"/>
  <c r="T78" i="8" s="1"/>
  <c r="R82" i="8"/>
  <c r="T82" i="8" s="1"/>
  <c r="R75" i="8"/>
  <c r="T75" i="8" s="1"/>
  <c r="R79" i="8"/>
  <c r="T79" i="8" s="1"/>
  <c r="R83" i="8"/>
  <c r="T83" i="8" s="1"/>
  <c r="R74" i="8"/>
  <c r="T74" i="8" s="1"/>
  <c r="R76" i="8"/>
  <c r="T76" i="8" s="1"/>
  <c r="R80" i="8"/>
  <c r="T80" i="8" s="1"/>
  <c r="R84" i="8"/>
  <c r="T84" i="8" s="1"/>
  <c r="R85" i="8"/>
  <c r="T85" i="8" s="1"/>
  <c r="R77" i="8"/>
  <c r="T77" i="8" s="1"/>
  <c r="R81" i="8"/>
  <c r="T81" i="8" s="1"/>
  <c r="R66" i="8"/>
  <c r="T66" i="8" s="1"/>
  <c r="R70" i="8"/>
  <c r="T70" i="8" s="1"/>
  <c r="R63" i="8"/>
  <c r="T63" i="8" s="1"/>
  <c r="R67" i="8"/>
  <c r="T67" i="8" s="1"/>
  <c r="R71" i="8"/>
  <c r="T71" i="8" s="1"/>
  <c r="R64" i="8"/>
  <c r="T64" i="8" s="1"/>
  <c r="R68" i="8"/>
  <c r="T68" i="8" s="1"/>
  <c r="R72" i="8"/>
  <c r="T72" i="8" s="1"/>
  <c r="R62" i="8"/>
  <c r="T62" i="8" s="1"/>
  <c r="R65" i="8"/>
  <c r="T65" i="8" s="1"/>
  <c r="R73" i="8"/>
  <c r="T73" i="8" s="1"/>
  <c r="R69" i="8"/>
  <c r="T69" i="8" s="1"/>
  <c r="R54" i="8"/>
  <c r="T54" i="8" s="1"/>
  <c r="R58" i="8"/>
  <c r="T58" i="8" s="1"/>
  <c r="R50" i="8"/>
  <c r="T50" i="8" s="1"/>
  <c r="R61" i="8"/>
  <c r="T61" i="8" s="1"/>
  <c r="R55" i="8"/>
  <c r="T55" i="8" s="1"/>
  <c r="R59" i="8"/>
  <c r="T59" i="8" s="1"/>
  <c r="R57" i="8"/>
  <c r="T57" i="8" s="1"/>
  <c r="R52" i="8"/>
  <c r="T52" i="8" s="1"/>
  <c r="R56" i="8"/>
  <c r="T56" i="8" s="1"/>
  <c r="R60" i="8"/>
  <c r="T60" i="8" s="1"/>
  <c r="R53" i="8"/>
  <c r="T53" i="8" s="1"/>
  <c r="R51" i="8"/>
  <c r="T51" i="8" s="1"/>
  <c r="R43" i="8"/>
  <c r="T43" i="8" s="1"/>
  <c r="R47" i="8"/>
  <c r="T47" i="8" s="1"/>
  <c r="R38" i="8"/>
  <c r="T38" i="8" s="1"/>
  <c r="R40" i="8"/>
  <c r="T40" i="8" s="1"/>
  <c r="R44" i="8"/>
  <c r="T44" i="8" s="1"/>
  <c r="R48" i="8"/>
  <c r="T48" i="8" s="1"/>
  <c r="R46" i="8"/>
  <c r="T46" i="8" s="1"/>
  <c r="R41" i="8"/>
  <c r="T41" i="8" s="1"/>
  <c r="R45" i="8"/>
  <c r="T45" i="8" s="1"/>
  <c r="R49" i="8"/>
  <c r="T49" i="8" s="1"/>
  <c r="R42" i="8"/>
  <c r="T42" i="8" s="1"/>
  <c r="R39" i="8"/>
  <c r="T39" i="8" s="1"/>
  <c r="R30" i="8"/>
  <c r="T30" i="8" s="1"/>
  <c r="R34" i="8"/>
  <c r="T34" i="8" s="1"/>
  <c r="R26" i="8"/>
  <c r="T26" i="8" s="1"/>
  <c r="R37" i="8"/>
  <c r="T37" i="8" s="1"/>
  <c r="R31" i="8"/>
  <c r="T31" i="8" s="1"/>
  <c r="R35" i="8"/>
  <c r="T35" i="8" s="1"/>
  <c r="R29" i="8"/>
  <c r="T29" i="8" s="1"/>
  <c r="R33" i="8"/>
  <c r="T33" i="8" s="1"/>
  <c r="R28" i="8"/>
  <c r="T28" i="8" s="1"/>
  <c r="R32" i="8"/>
  <c r="T32" i="8" s="1"/>
  <c r="R36" i="8"/>
  <c r="T36" i="8" s="1"/>
  <c r="R27" i="8"/>
  <c r="T27" i="8" s="1"/>
  <c r="R19" i="8"/>
  <c r="T19" i="8" s="1"/>
  <c r="R23" i="8"/>
  <c r="T23" i="8" s="1"/>
  <c r="R16" i="8"/>
  <c r="T16" i="8" s="1"/>
  <c r="R20" i="8"/>
  <c r="T20" i="8" s="1"/>
  <c r="R24" i="8"/>
  <c r="T24" i="8" s="1"/>
  <c r="R18" i="8"/>
  <c r="T18" i="8" s="1"/>
  <c r="R14" i="8"/>
  <c r="T14" i="8" s="1"/>
  <c r="R15" i="8"/>
  <c r="T15" i="8" s="1"/>
  <c r="R17" i="8"/>
  <c r="T17" i="8" s="1"/>
  <c r="R21" i="8"/>
  <c r="T21" i="8" s="1"/>
  <c r="R25" i="8"/>
  <c r="T25" i="8" s="1"/>
  <c r="R22" i="8"/>
  <c r="T22" i="8" s="1"/>
  <c r="R13" i="8"/>
  <c r="T13" i="8" s="1"/>
  <c r="R12" i="8"/>
  <c r="T12" i="8" s="1"/>
  <c r="R5" i="8"/>
  <c r="T5" i="8" s="1"/>
  <c r="R10" i="8"/>
  <c r="T10" i="8" s="1"/>
  <c r="R6" i="8"/>
  <c r="T6" i="8" s="1"/>
  <c r="R7" i="8"/>
  <c r="T7" i="8" s="1"/>
  <c r="R9" i="8"/>
  <c r="T9" i="8" s="1"/>
  <c r="U2" i="8"/>
  <c r="W2" i="8" s="1"/>
  <c r="R4" i="8"/>
  <c r="T4" i="8" s="1"/>
  <c r="R11" i="8"/>
  <c r="T11" i="8" s="1"/>
  <c r="R8" i="8"/>
  <c r="T8" i="8" s="1"/>
  <c r="U2714" i="8"/>
  <c r="W2714" i="8" s="1"/>
  <c r="Y2714" i="8" s="1"/>
  <c r="V3494" i="8"/>
  <c r="V3482" i="8"/>
  <c r="V3470" i="8"/>
  <c r="V3458" i="8"/>
  <c r="V3446" i="8"/>
  <c r="V3434" i="8"/>
  <c r="V3422" i="8"/>
  <c r="V3410" i="8"/>
  <c r="V3398" i="8"/>
  <c r="V3386" i="8"/>
  <c r="V3374" i="8"/>
  <c r="V3362" i="8"/>
  <c r="V3350" i="8"/>
  <c r="V3338" i="8"/>
  <c r="V3326" i="8"/>
  <c r="V3314" i="8"/>
  <c r="V3302" i="8"/>
  <c r="V3290" i="8"/>
  <c r="V3278" i="8"/>
  <c r="V3266" i="8"/>
  <c r="V3254" i="8"/>
  <c r="V3242" i="8"/>
  <c r="V3230" i="8"/>
  <c r="V3218" i="8"/>
  <c r="V3206" i="8"/>
  <c r="V3194" i="8"/>
  <c r="V3182" i="8"/>
  <c r="V3170" i="8"/>
  <c r="V3158" i="8"/>
  <c r="V3146" i="8"/>
  <c r="V3134" i="8"/>
  <c r="V3122" i="8"/>
  <c r="V3110" i="8"/>
  <c r="V3098" i="8"/>
  <c r="V3086" i="8"/>
  <c r="V3074" i="8"/>
  <c r="V3062" i="8"/>
  <c r="V3050" i="8"/>
  <c r="V3038" i="8"/>
  <c r="V3026" i="8"/>
  <c r="V3014" i="8"/>
  <c r="V3002" i="8"/>
  <c r="V2990" i="8"/>
  <c r="V2978" i="8"/>
  <c r="V2966" i="8"/>
  <c r="V2954" i="8"/>
  <c r="V2942" i="8"/>
  <c r="V2930" i="8"/>
  <c r="V2918" i="8"/>
  <c r="V2906" i="8"/>
  <c r="V2894" i="8"/>
  <c r="V2882" i="8"/>
  <c r="V2870" i="8"/>
  <c r="V2858" i="8"/>
  <c r="V2846" i="8"/>
  <c r="V2834" i="8"/>
  <c r="V2822" i="8"/>
  <c r="V2810" i="8"/>
  <c r="V2798" i="8"/>
  <c r="V2786" i="8"/>
  <c r="V2774" i="8"/>
  <c r="V2762" i="8"/>
  <c r="V2750" i="8"/>
  <c r="V2738" i="8"/>
  <c r="V2726" i="8"/>
  <c r="V2702" i="8"/>
  <c r="V2690" i="8"/>
  <c r="V2678" i="8"/>
  <c r="V2666" i="8"/>
  <c r="V2654" i="8"/>
  <c r="V2642" i="8"/>
  <c r="V2630" i="8"/>
  <c r="V2618" i="8"/>
  <c r="V2606" i="8"/>
  <c r="V2594" i="8"/>
  <c r="V2582" i="8"/>
  <c r="V2570" i="8"/>
  <c r="V2558" i="8"/>
  <c r="V2546" i="8"/>
  <c r="V2534" i="8"/>
  <c r="V2522" i="8"/>
  <c r="V2510" i="8"/>
  <c r="V2498" i="8"/>
  <c r="V2486" i="8"/>
  <c r="V2474" i="8"/>
  <c r="V2462" i="8"/>
  <c r="V2450" i="8"/>
  <c r="V2438" i="8"/>
  <c r="V2426" i="8"/>
  <c r="V2414" i="8"/>
  <c r="V2402" i="8"/>
  <c r="V2390" i="8"/>
  <c r="V2378" i="8"/>
  <c r="V2366" i="8"/>
  <c r="V2354" i="8"/>
  <c r="V2342" i="8"/>
  <c r="V2330" i="8"/>
  <c r="V2318" i="8"/>
  <c r="V2306" i="8"/>
  <c r="V2294" i="8"/>
  <c r="V2282" i="8"/>
  <c r="V2270" i="8"/>
  <c r="V2258" i="8"/>
  <c r="V2246" i="8"/>
  <c r="V2234" i="8"/>
  <c r="V2222" i="8"/>
  <c r="V2210" i="8"/>
  <c r="V2198" i="8"/>
  <c r="V2186" i="8"/>
  <c r="V2174" i="8"/>
  <c r="V2162" i="8"/>
  <c r="V2150" i="8"/>
  <c r="V2138" i="8"/>
  <c r="V2126" i="8"/>
  <c r="V2114" i="8"/>
  <c r="V2102" i="8"/>
  <c r="V2090" i="8"/>
  <c r="V2078" i="8"/>
  <c r="V2066" i="8"/>
  <c r="V2054" i="8"/>
  <c r="V2042" i="8"/>
  <c r="V2030" i="8"/>
  <c r="V2018" i="8"/>
  <c r="V2006" i="8"/>
  <c r="V1994" i="8"/>
  <c r="V1982" i="8"/>
  <c r="V1970" i="8"/>
  <c r="V1958" i="8"/>
  <c r="V1946" i="8"/>
  <c r="V1934" i="8"/>
  <c r="V1922" i="8"/>
  <c r="V1910" i="8"/>
  <c r="V1898" i="8"/>
  <c r="V1886" i="8"/>
  <c r="V1874" i="8"/>
  <c r="V1862" i="8"/>
  <c r="V1850" i="8"/>
  <c r="V1838" i="8"/>
  <c r="V1826" i="8"/>
  <c r="V1814" i="8"/>
  <c r="V1802" i="8"/>
  <c r="V1790" i="8"/>
  <c r="V1778" i="8"/>
  <c r="V1766" i="8"/>
  <c r="V1754" i="8"/>
  <c r="V1742" i="8"/>
  <c r="V1730" i="8"/>
  <c r="V1718" i="8"/>
  <c r="V1706" i="8"/>
  <c r="V1694" i="8"/>
  <c r="V1682" i="8"/>
  <c r="V1670" i="8"/>
  <c r="V1658" i="8"/>
  <c r="V1646" i="8"/>
  <c r="V1634" i="8"/>
  <c r="V1622" i="8"/>
  <c r="V1610" i="8"/>
  <c r="V1598" i="8"/>
  <c r="V1586" i="8"/>
  <c r="V1574" i="8"/>
  <c r="V1562" i="8"/>
  <c r="V1550" i="8"/>
  <c r="V1538" i="8"/>
  <c r="V1526" i="8"/>
  <c r="V1514" i="8"/>
  <c r="V1502" i="8"/>
  <c r="V1490" i="8"/>
  <c r="V1478" i="8"/>
  <c r="V1442" i="8"/>
  <c r="V1418" i="8"/>
  <c r="V1406" i="8"/>
  <c r="V1394" i="8"/>
  <c r="V1382" i="8"/>
  <c r="V1370" i="8"/>
  <c r="V1358" i="8"/>
  <c r="V1346" i="8"/>
  <c r="V1334" i="8"/>
  <c r="V1322" i="8"/>
  <c r="V1310" i="8"/>
  <c r="V1298" i="8"/>
  <c r="V1286" i="8"/>
  <c r="V254" i="8"/>
  <c r="V242" i="8"/>
  <c r="V230" i="8"/>
  <c r="V218" i="8"/>
  <c r="V206" i="8"/>
  <c r="V194" i="8"/>
  <c r="V182" i="8"/>
  <c r="V170" i="8"/>
  <c r="V158" i="8"/>
  <c r="V146" i="8"/>
  <c r="V134" i="8"/>
  <c r="V122" i="8"/>
  <c r="V110" i="8"/>
  <c r="V98" i="8"/>
  <c r="V86" i="8"/>
  <c r="V74" i="8"/>
  <c r="V62" i="8"/>
  <c r="V50" i="8"/>
  <c r="V38" i="8"/>
  <c r="V26" i="8"/>
  <c r="V14" i="8"/>
  <c r="V1274" i="8"/>
  <c r="V1262" i="8"/>
  <c r="V1250" i="8"/>
  <c r="V1238" i="8"/>
  <c r="V1226" i="8"/>
  <c r="V1214" i="8"/>
  <c r="V1202" i="8"/>
  <c r="V1190" i="8"/>
  <c r="V1178" i="8"/>
  <c r="V1166" i="8"/>
  <c r="V1154" i="8"/>
  <c r="V1142" i="8"/>
  <c r="V1130" i="8"/>
  <c r="V1118" i="8"/>
  <c r="V1106" i="8"/>
  <c r="V1094" i="8"/>
  <c r="V1082" i="8"/>
  <c r="V1070" i="8"/>
  <c r="V1058" i="8"/>
  <c r="V1046" i="8"/>
  <c r="V1034" i="8"/>
  <c r="V1022" i="8"/>
  <c r="V1010" i="8"/>
  <c r="V998" i="8"/>
  <c r="V986" i="8"/>
  <c r="V974" i="8"/>
  <c r="V962" i="8"/>
  <c r="V950" i="8"/>
  <c r="V938" i="8"/>
  <c r="V926" i="8"/>
  <c r="V914" i="8"/>
  <c r="V902" i="8"/>
  <c r="V890" i="8"/>
  <c r="V878" i="8"/>
  <c r="V866" i="8"/>
  <c r="V854" i="8"/>
  <c r="V842" i="8"/>
  <c r="V830" i="8"/>
  <c r="V818" i="8"/>
  <c r="V806" i="8"/>
  <c r="V794" i="8"/>
  <c r="V782" i="8"/>
  <c r="V770" i="8"/>
  <c r="V758" i="8"/>
  <c r="V746" i="8"/>
  <c r="V734" i="8"/>
  <c r="V722" i="8"/>
  <c r="V710" i="8"/>
  <c r="V698" i="8"/>
  <c r="V686" i="8"/>
  <c r="V674" i="8"/>
  <c r="V662" i="8"/>
  <c r="V650" i="8"/>
  <c r="V638" i="8"/>
  <c r="V626" i="8"/>
  <c r="V614" i="8"/>
  <c r="V602" i="8"/>
  <c r="V590" i="8"/>
  <c r="V578" i="8"/>
  <c r="V566" i="8"/>
  <c r="V554" i="8"/>
  <c r="V542" i="8"/>
  <c r="V530" i="8"/>
  <c r="V518" i="8"/>
  <c r="V506" i="8"/>
  <c r="V494" i="8"/>
  <c r="V482" i="8"/>
  <c r="V470" i="8"/>
  <c r="V458" i="8"/>
  <c r="V446" i="8"/>
  <c r="V434" i="8"/>
  <c r="V422" i="8"/>
  <c r="V410" i="8"/>
  <c r="V398" i="8"/>
  <c r="V386" i="8"/>
  <c r="V374" i="8"/>
  <c r="V362" i="8"/>
  <c r="V350" i="8"/>
  <c r="V338" i="8"/>
  <c r="V326" i="8"/>
  <c r="V314" i="8"/>
  <c r="V302" i="8"/>
  <c r="V290" i="8"/>
  <c r="V278" i="8"/>
  <c r="V266" i="8"/>
  <c r="U3494" i="8"/>
  <c r="U3482" i="8"/>
  <c r="U3470" i="8"/>
  <c r="U3458" i="8"/>
  <c r="U3446" i="8"/>
  <c r="U3434" i="8"/>
  <c r="U3422" i="8"/>
  <c r="U3410" i="8"/>
  <c r="U3398" i="8"/>
  <c r="U3386" i="8"/>
  <c r="U3374" i="8"/>
  <c r="U3362" i="8"/>
  <c r="U3350" i="8"/>
  <c r="U3338" i="8"/>
  <c r="U3326" i="8"/>
  <c r="U3314" i="8"/>
  <c r="U3302" i="8"/>
  <c r="U3290" i="8"/>
  <c r="U3278" i="8"/>
  <c r="U3266" i="8"/>
  <c r="U3254" i="8"/>
  <c r="U3242" i="8"/>
  <c r="U3230" i="8"/>
  <c r="U3218" i="8"/>
  <c r="U3206" i="8"/>
  <c r="U3194" i="8"/>
  <c r="U3182" i="8"/>
  <c r="U3170" i="8"/>
  <c r="U3158" i="8"/>
  <c r="U3146" i="8"/>
  <c r="U3134" i="8"/>
  <c r="U3122" i="8"/>
  <c r="U3110" i="8"/>
  <c r="U3098" i="8"/>
  <c r="U3086" i="8"/>
  <c r="U3074" i="8"/>
  <c r="U3062" i="8"/>
  <c r="U3050" i="8"/>
  <c r="U3038" i="8"/>
  <c r="U3026" i="8"/>
  <c r="U3014" i="8"/>
  <c r="U3002" i="8"/>
  <c r="U2990" i="8"/>
  <c r="U2978" i="8"/>
  <c r="U2966" i="8"/>
  <c r="U2954" i="8"/>
  <c r="U2942" i="8"/>
  <c r="U2930" i="8"/>
  <c r="U2918" i="8"/>
  <c r="U2906" i="8"/>
  <c r="U2894" i="8"/>
  <c r="U2882" i="8"/>
  <c r="U2870" i="8"/>
  <c r="U2858" i="8"/>
  <c r="U2846" i="8"/>
  <c r="U2834" i="8"/>
  <c r="U2822" i="8"/>
  <c r="U2810" i="8"/>
  <c r="U2798" i="8"/>
  <c r="U2786" i="8"/>
  <c r="U2774" i="8"/>
  <c r="U2762" i="8"/>
  <c r="U2750" i="8"/>
  <c r="U2738" i="8"/>
  <c r="U2726" i="8"/>
  <c r="U2702" i="8"/>
  <c r="U2690" i="8"/>
  <c r="U2678" i="8"/>
  <c r="U2666" i="8"/>
  <c r="U2654" i="8"/>
  <c r="U2642" i="8"/>
  <c r="U2630" i="8"/>
  <c r="U2618" i="8"/>
  <c r="U2606" i="8"/>
  <c r="U2594" i="8"/>
  <c r="U2582" i="8"/>
  <c r="U2570" i="8"/>
  <c r="U2558" i="8"/>
  <c r="U2546" i="8"/>
  <c r="U2534" i="8"/>
  <c r="U2522" i="8"/>
  <c r="U2510" i="8"/>
  <c r="U2498" i="8"/>
  <c r="U2486" i="8"/>
  <c r="U2474" i="8"/>
  <c r="U2462" i="8"/>
  <c r="U2450" i="8"/>
  <c r="U2438" i="8"/>
  <c r="U2426" i="8"/>
  <c r="U2414" i="8"/>
  <c r="U2402" i="8"/>
  <c r="U2390" i="8"/>
  <c r="U2378" i="8"/>
  <c r="U2366" i="8"/>
  <c r="U2354" i="8"/>
  <c r="U2342" i="8"/>
  <c r="U2330" i="8"/>
  <c r="U2318" i="8"/>
  <c r="U2306" i="8"/>
  <c r="U2294" i="8"/>
  <c r="U2282" i="8"/>
  <c r="U2270" i="8"/>
  <c r="U2258" i="8"/>
  <c r="U2246" i="8"/>
  <c r="U2234" i="8"/>
  <c r="U2222" i="8"/>
  <c r="U2210" i="8"/>
  <c r="U2198" i="8"/>
  <c r="U2186" i="8"/>
  <c r="U2174" i="8"/>
  <c r="U2162" i="8"/>
  <c r="U2150" i="8"/>
  <c r="U2138" i="8"/>
  <c r="U2126" i="8"/>
  <c r="U2114" i="8"/>
  <c r="U2102" i="8"/>
  <c r="U2090" i="8"/>
  <c r="U2078" i="8"/>
  <c r="U2066" i="8"/>
  <c r="U2054" i="8"/>
  <c r="U2042" i="8"/>
  <c r="U2030" i="8"/>
  <c r="U2018" i="8"/>
  <c r="U2006" i="8"/>
  <c r="U1994" i="8"/>
  <c r="U1982" i="8"/>
  <c r="U1970" i="8"/>
  <c r="U1958" i="8"/>
  <c r="U1946" i="8"/>
  <c r="U1934" i="8"/>
  <c r="U1922" i="8"/>
  <c r="U1910" i="8"/>
  <c r="U1898" i="8"/>
  <c r="U1886" i="8"/>
  <c r="U1874" i="8"/>
  <c r="U1862" i="8"/>
  <c r="U1850" i="8"/>
  <c r="U1838" i="8"/>
  <c r="U1826" i="8"/>
  <c r="U1814" i="8"/>
  <c r="U1802" i="8"/>
  <c r="U1790" i="8"/>
  <c r="U1778" i="8"/>
  <c r="U1766" i="8"/>
  <c r="U1754" i="8"/>
  <c r="U1742" i="8"/>
  <c r="U1730" i="8"/>
  <c r="U1718" i="8"/>
  <c r="U1706" i="8"/>
  <c r="U1694" i="8"/>
  <c r="U1682" i="8"/>
  <c r="U1670" i="8"/>
  <c r="U1658" i="8"/>
  <c r="U1646" i="8"/>
  <c r="U1634" i="8"/>
  <c r="U1622" i="8"/>
  <c r="U1610" i="8"/>
  <c r="U1598" i="8"/>
  <c r="U1586" i="8"/>
  <c r="U1574" i="8"/>
  <c r="U1562" i="8"/>
  <c r="U1550" i="8"/>
  <c r="U1538" i="8"/>
  <c r="U1526" i="8"/>
  <c r="U1514" i="8"/>
  <c r="U1502" i="8"/>
  <c r="U1490" i="8"/>
  <c r="U1478" i="8"/>
  <c r="U1466" i="8"/>
  <c r="U1454" i="8"/>
  <c r="U1442" i="8"/>
  <c r="U1430" i="8"/>
  <c r="U1418" i="8"/>
  <c r="U1406" i="8"/>
  <c r="U1394" i="8"/>
  <c r="U1382" i="8"/>
  <c r="U1370" i="8"/>
  <c r="U1358" i="8"/>
  <c r="U1346" i="8"/>
  <c r="U1334" i="8"/>
  <c r="U1322" i="8"/>
  <c r="U1310" i="8"/>
  <c r="U1298" i="8"/>
  <c r="U1286" i="8"/>
  <c r="U1274" i="8"/>
  <c r="U1262" i="8"/>
  <c r="U1250" i="8"/>
  <c r="U1238" i="8"/>
  <c r="U1226" i="8"/>
  <c r="U1214" i="8"/>
  <c r="U1202" i="8"/>
  <c r="U1190" i="8"/>
  <c r="U1178" i="8"/>
  <c r="U1166" i="8"/>
  <c r="U1154" i="8"/>
  <c r="U1142" i="8"/>
  <c r="U1130" i="8"/>
  <c r="U1118" i="8"/>
  <c r="U1106" i="8"/>
  <c r="U1094" i="8"/>
  <c r="U1082" i="8"/>
  <c r="U1070" i="8"/>
  <c r="U1058" i="8"/>
  <c r="U1046" i="8"/>
  <c r="U1034" i="8"/>
  <c r="U1022" i="8"/>
  <c r="U1010" i="8"/>
  <c r="U998" i="8"/>
  <c r="U986" i="8"/>
  <c r="U974" i="8"/>
  <c r="U962" i="8"/>
  <c r="U950" i="8"/>
  <c r="U938" i="8"/>
  <c r="U926" i="8"/>
  <c r="U914" i="8"/>
  <c r="U902" i="8"/>
  <c r="U890" i="8"/>
  <c r="U878" i="8"/>
  <c r="U866" i="8"/>
  <c r="U854" i="8"/>
  <c r="U842" i="8"/>
  <c r="U830" i="8"/>
  <c r="U818" i="8"/>
  <c r="U806" i="8"/>
  <c r="U794" i="8"/>
  <c r="P782" i="8"/>
  <c r="Q782" i="8" s="1"/>
  <c r="U782" i="8"/>
  <c r="U770" i="8"/>
  <c r="P758" i="8"/>
  <c r="Q758" i="8" s="1"/>
  <c r="U758" i="8"/>
  <c r="U746" i="8"/>
  <c r="U734" i="8"/>
  <c r="U722" i="8"/>
  <c r="P710" i="8"/>
  <c r="Q710" i="8" s="1"/>
  <c r="U710" i="8"/>
  <c r="U698" i="8"/>
  <c r="U686" i="8"/>
  <c r="U674" i="8"/>
  <c r="P662" i="8"/>
  <c r="Q662" i="8" s="1"/>
  <c r="U662" i="8"/>
  <c r="U650" i="8"/>
  <c r="P638" i="8"/>
  <c r="Q638" i="8" s="1"/>
  <c r="U638" i="8"/>
  <c r="U626" i="8"/>
  <c r="P614" i="8"/>
  <c r="Q614" i="8" s="1"/>
  <c r="U614" i="8"/>
  <c r="U602" i="8"/>
  <c r="P590" i="8"/>
  <c r="Q590" i="8" s="1"/>
  <c r="U590" i="8"/>
  <c r="U578" i="8"/>
  <c r="U566" i="8"/>
  <c r="U554" i="8"/>
  <c r="W554" i="8" s="1"/>
  <c r="Y554" i="8" s="1"/>
  <c r="U542" i="8"/>
  <c r="U530" i="8"/>
  <c r="P518" i="8"/>
  <c r="Q518" i="8" s="1"/>
  <c r="U518" i="8"/>
  <c r="U506" i="8"/>
  <c r="U494" i="8"/>
  <c r="U482" i="8"/>
  <c r="U470" i="8"/>
  <c r="U458" i="8"/>
  <c r="U446" i="8"/>
  <c r="U434" i="8"/>
  <c r="U422" i="8"/>
  <c r="U410" i="8"/>
  <c r="U398" i="8"/>
  <c r="U386" i="8"/>
  <c r="U374" i="8"/>
  <c r="U362" i="8"/>
  <c r="U350" i="8"/>
  <c r="U338" i="8"/>
  <c r="U326" i="8"/>
  <c r="U314" i="8"/>
  <c r="U302" i="8"/>
  <c r="U290" i="8"/>
  <c r="U278" i="8"/>
  <c r="U266" i="8"/>
  <c r="U254" i="8"/>
  <c r="U242" i="8"/>
  <c r="U230" i="8"/>
  <c r="U218" i="8"/>
  <c r="U206" i="8"/>
  <c r="U194" i="8"/>
  <c r="U182" i="8"/>
  <c r="U170" i="8"/>
  <c r="U158" i="8"/>
  <c r="U146" i="8"/>
  <c r="U134" i="8"/>
  <c r="U122" i="8"/>
  <c r="U110" i="8"/>
  <c r="U98" i="8"/>
  <c r="U86" i="8"/>
  <c r="U74" i="8"/>
  <c r="U62" i="8"/>
  <c r="U50" i="8"/>
  <c r="U38" i="8"/>
  <c r="U26" i="8"/>
  <c r="U14" i="8"/>
  <c r="P1298" i="8"/>
  <c r="Q1298" i="8" s="1"/>
  <c r="P1299" i="8"/>
  <c r="Q1299" i="8" s="1"/>
  <c r="P63" i="8"/>
  <c r="Q63" i="8" s="1"/>
  <c r="P3393" i="8"/>
  <c r="Q3393" i="8" s="1"/>
  <c r="P64" i="8"/>
  <c r="Q64" i="8" s="1"/>
  <c r="P62" i="8"/>
  <c r="Q62" i="8" s="1"/>
  <c r="P3391" i="8"/>
  <c r="Q3391" i="8" s="1"/>
  <c r="P222" i="8"/>
  <c r="Q222" i="8" s="1"/>
  <c r="P3504" i="8"/>
  <c r="Q3504" i="8" s="1"/>
  <c r="P3500" i="8"/>
  <c r="Q3500" i="8" s="1"/>
  <c r="P3496" i="8"/>
  <c r="Q3496" i="8" s="1"/>
  <c r="P3494" i="8"/>
  <c r="Q3494" i="8" s="1"/>
  <c r="P3492" i="8"/>
  <c r="Q3492" i="8" s="1"/>
  <c r="P3488" i="8"/>
  <c r="Q3488" i="8" s="1"/>
  <c r="P3484" i="8"/>
  <c r="Q3484" i="8" s="1"/>
  <c r="P3480" i="8"/>
  <c r="Q3480" i="8" s="1"/>
  <c r="P3476" i="8"/>
  <c r="Q3476" i="8" s="1"/>
  <c r="P3472" i="8"/>
  <c r="Q3472" i="8" s="1"/>
  <c r="P3468" i="8"/>
  <c r="Q3468" i="8" s="1"/>
  <c r="P3464" i="8"/>
  <c r="Q3464" i="8" s="1"/>
  <c r="P3460" i="8"/>
  <c r="Q3460" i="8" s="1"/>
  <c r="P3442" i="8"/>
  <c r="Q3442" i="8" s="1"/>
  <c r="P3438" i="8"/>
  <c r="Q3438" i="8" s="1"/>
  <c r="P3434" i="8"/>
  <c r="Q3434" i="8" s="1"/>
  <c r="P3420" i="8"/>
  <c r="Q3420" i="8" s="1"/>
  <c r="P3418" i="8"/>
  <c r="Q3418" i="8" s="1"/>
  <c r="P3416" i="8"/>
  <c r="Q3416" i="8" s="1"/>
  <c r="P3414" i="8"/>
  <c r="Q3414" i="8" s="1"/>
  <c r="P3412" i="8"/>
  <c r="Q3412" i="8" s="1"/>
  <c r="P3410" i="8"/>
  <c r="Q3410" i="8" s="1"/>
  <c r="P3408" i="8"/>
  <c r="Q3408" i="8" s="1"/>
  <c r="P3406" i="8"/>
  <c r="Q3406" i="8" s="1"/>
  <c r="P3402" i="8"/>
  <c r="Q3402" i="8" s="1"/>
  <c r="P3398" i="8"/>
  <c r="Q3398" i="8" s="1"/>
  <c r="P3396" i="8"/>
  <c r="Q3396" i="8" s="1"/>
  <c r="P3394" i="8"/>
  <c r="Q3394" i="8" s="1"/>
  <c r="P3392" i="8"/>
  <c r="Q3392" i="8" s="1"/>
  <c r="P3390" i="8"/>
  <c r="Q3390" i="8" s="1"/>
  <c r="P3388" i="8"/>
  <c r="Q3388" i="8" s="1"/>
  <c r="P3386" i="8"/>
  <c r="Q3386" i="8" s="1"/>
  <c r="P3382" i="8"/>
  <c r="Q3382" i="8" s="1"/>
  <c r="P3380" i="8"/>
  <c r="Q3380" i="8" s="1"/>
  <c r="P3378" i="8"/>
  <c r="Q3378" i="8" s="1"/>
  <c r="P3376" i="8"/>
  <c r="Q3376" i="8" s="1"/>
  <c r="P3374" i="8"/>
  <c r="Q3374" i="8" s="1"/>
  <c r="P3372" i="8"/>
  <c r="Q3372" i="8" s="1"/>
  <c r="P3370" i="8"/>
  <c r="Q3370" i="8" s="1"/>
  <c r="P3368" i="8"/>
  <c r="Q3368" i="8" s="1"/>
  <c r="P3366" i="8"/>
  <c r="Q3366" i="8" s="1"/>
  <c r="P3360" i="8"/>
  <c r="Q3360" i="8" s="1"/>
  <c r="P3358" i="8"/>
  <c r="Q3358" i="8" s="1"/>
  <c r="P3356" i="8"/>
  <c r="Q3356" i="8" s="1"/>
  <c r="P3354" i="8"/>
  <c r="Q3354" i="8" s="1"/>
  <c r="P3352" i="8"/>
  <c r="Q3352" i="8" s="1"/>
  <c r="P3350" i="8"/>
  <c r="Q3350" i="8" s="1"/>
  <c r="P3348" i="8"/>
  <c r="Q3348" i="8" s="1"/>
  <c r="P3346" i="8"/>
  <c r="Q3346" i="8" s="1"/>
  <c r="P3344" i="8"/>
  <c r="Q3344" i="8" s="1"/>
  <c r="P3342" i="8"/>
  <c r="Q3342" i="8" s="1"/>
  <c r="P3340" i="8"/>
  <c r="Q3340" i="8" s="1"/>
  <c r="P3338" i="8"/>
  <c r="Q3338" i="8" s="1"/>
  <c r="P3336" i="8"/>
  <c r="Q3336" i="8" s="1"/>
  <c r="P3334" i="8"/>
  <c r="Q3334" i="8" s="1"/>
  <c r="P3332" i="8"/>
  <c r="Q3332" i="8" s="1"/>
  <c r="P3328" i="8"/>
  <c r="Q3328" i="8" s="1"/>
  <c r="P3326" i="8"/>
  <c r="Q3326" i="8" s="1"/>
  <c r="P3324" i="8"/>
  <c r="Q3324" i="8" s="1"/>
  <c r="P3322" i="8"/>
  <c r="Q3322" i="8" s="1"/>
  <c r="P3320" i="8"/>
  <c r="Q3320" i="8" s="1"/>
  <c r="P3316" i="8"/>
  <c r="Q3316" i="8" s="1"/>
  <c r="P3314" i="8"/>
  <c r="Q3314" i="8" s="1"/>
  <c r="P3312" i="8"/>
  <c r="Q3312" i="8" s="1"/>
  <c r="P3310" i="8"/>
  <c r="Q3310" i="8" s="1"/>
  <c r="P3308" i="8"/>
  <c r="Q3308" i="8" s="1"/>
  <c r="P3304" i="8"/>
  <c r="Q3304" i="8" s="1"/>
  <c r="P3302" i="8"/>
  <c r="Q3302" i="8" s="1"/>
  <c r="P3300" i="8"/>
  <c r="Q3300" i="8" s="1"/>
  <c r="P3298" i="8"/>
  <c r="Q3298" i="8" s="1"/>
  <c r="P3296" i="8"/>
  <c r="Q3296" i="8" s="1"/>
  <c r="P3294" i="8"/>
  <c r="Q3294" i="8" s="1"/>
  <c r="P3292" i="8"/>
  <c r="Q3292" i="8" s="1"/>
  <c r="P3288" i="8"/>
  <c r="Q3288" i="8" s="1"/>
  <c r="P3286" i="8"/>
  <c r="Q3286" i="8" s="1"/>
  <c r="P3284" i="8"/>
  <c r="Q3284" i="8" s="1"/>
  <c r="P3280" i="8"/>
  <c r="Q3280" i="8" s="1"/>
  <c r="P3278" i="8"/>
  <c r="Q3278" i="8" s="1"/>
  <c r="P3276" i="8"/>
  <c r="Q3276" i="8" s="1"/>
  <c r="P3274" i="8"/>
  <c r="Q3274" i="8" s="1"/>
  <c r="P3272" i="8"/>
  <c r="Q3272" i="8" s="1"/>
  <c r="P3268" i="8"/>
  <c r="Q3268" i="8" s="1"/>
  <c r="P3266" i="8"/>
  <c r="Q3266" i="8" s="1"/>
  <c r="P3234" i="8"/>
  <c r="Q3234" i="8" s="1"/>
  <c r="P3206" i="8"/>
  <c r="Q3206" i="8" s="1"/>
  <c r="P3196" i="8"/>
  <c r="Q3196" i="8" s="1"/>
  <c r="P3162" i="8"/>
  <c r="Q3162" i="8" s="1"/>
  <c r="P3152" i="8"/>
  <c r="Q3152" i="8" s="1"/>
  <c r="P3108" i="8"/>
  <c r="Q3108" i="8" s="1"/>
  <c r="P3058" i="8"/>
  <c r="Q3058" i="8" s="1"/>
  <c r="P3040" i="8"/>
  <c r="Q3040" i="8" s="1"/>
  <c r="P3010" i="8"/>
  <c r="Q3010" i="8" s="1"/>
  <c r="P3000" i="8"/>
  <c r="Q3000" i="8" s="1"/>
  <c r="P2964" i="8"/>
  <c r="Q2964" i="8" s="1"/>
  <c r="P2944" i="8"/>
  <c r="Q2944" i="8" s="1"/>
  <c r="P2934" i="8"/>
  <c r="Q2934" i="8" s="1"/>
  <c r="P2924" i="8"/>
  <c r="Q2924" i="8" s="1"/>
  <c r="P2916" i="8"/>
  <c r="Q2916" i="8" s="1"/>
  <c r="P2906" i="8"/>
  <c r="Q2906" i="8" s="1"/>
  <c r="P2896" i="8"/>
  <c r="Q2896" i="8" s="1"/>
  <c r="P2886" i="8"/>
  <c r="Q2886" i="8" s="1"/>
  <c r="P2876" i="8"/>
  <c r="Q2876" i="8" s="1"/>
  <c r="P2856" i="8"/>
  <c r="Q2856" i="8" s="1"/>
  <c r="P2846" i="8"/>
  <c r="Q2846" i="8" s="1"/>
  <c r="P2814" i="8"/>
  <c r="Q2814" i="8" s="1"/>
  <c r="P2788" i="8"/>
  <c r="Q2788" i="8" s="1"/>
  <c r="P2754" i="8"/>
  <c r="Q2754" i="8" s="1"/>
  <c r="P2742" i="8"/>
  <c r="Q2742" i="8" s="1"/>
  <c r="P2734" i="8"/>
  <c r="Q2734" i="8" s="1"/>
  <c r="P2716" i="8"/>
  <c r="Q2716" i="8" s="1"/>
  <c r="P2676" i="8"/>
  <c r="Q2676" i="8" s="1"/>
  <c r="P2668" i="8"/>
  <c r="Q2668" i="8" s="1"/>
  <c r="P2636" i="8"/>
  <c r="Q2636" i="8" s="1"/>
  <c r="P3503" i="8"/>
  <c r="Q3503" i="8" s="1"/>
  <c r="P3501" i="8"/>
  <c r="Q3501" i="8" s="1"/>
  <c r="P3499" i="8"/>
  <c r="Q3499" i="8" s="1"/>
  <c r="P3497" i="8"/>
  <c r="Q3497" i="8" s="1"/>
  <c r="P3495" i="8"/>
  <c r="Q3495" i="8" s="1"/>
  <c r="P3493" i="8"/>
  <c r="Q3493" i="8" s="1"/>
  <c r="P3491" i="8"/>
  <c r="Q3491" i="8" s="1"/>
  <c r="P3489" i="8"/>
  <c r="Q3489" i="8" s="1"/>
  <c r="P3487" i="8"/>
  <c r="Q3487" i="8" s="1"/>
  <c r="P3485" i="8"/>
  <c r="Q3485" i="8" s="1"/>
  <c r="P3483" i="8"/>
  <c r="Q3483" i="8" s="1"/>
  <c r="P3481" i="8"/>
  <c r="Q3481" i="8" s="1"/>
  <c r="P3479" i="8"/>
  <c r="Q3479" i="8" s="1"/>
  <c r="P3477" i="8"/>
  <c r="Q3477" i="8" s="1"/>
  <c r="P3475" i="8"/>
  <c r="Q3475" i="8" s="1"/>
  <c r="P3473" i="8"/>
  <c r="Q3473" i="8" s="1"/>
  <c r="P3471" i="8"/>
  <c r="Q3471" i="8" s="1"/>
  <c r="P3469" i="8"/>
  <c r="Q3469" i="8" s="1"/>
  <c r="P3467" i="8"/>
  <c r="Q3467" i="8" s="1"/>
  <c r="P3465" i="8"/>
  <c r="Q3465" i="8" s="1"/>
  <c r="P3463" i="8"/>
  <c r="Q3463" i="8" s="1"/>
  <c r="P3461" i="8"/>
  <c r="Q3461" i="8" s="1"/>
  <c r="P3459" i="8"/>
  <c r="Q3459" i="8" s="1"/>
  <c r="P3445" i="8"/>
  <c r="Q3445" i="8" s="1"/>
  <c r="P3443" i="8"/>
  <c r="Q3443" i="8" s="1"/>
  <c r="P3441" i="8"/>
  <c r="Q3441" i="8" s="1"/>
  <c r="P3439" i="8"/>
  <c r="Q3439" i="8" s="1"/>
  <c r="P3437" i="8"/>
  <c r="Q3437" i="8" s="1"/>
  <c r="P3421" i="8"/>
  <c r="Q3421" i="8" s="1"/>
  <c r="P3419" i="8"/>
  <c r="Q3419" i="8" s="1"/>
  <c r="P3417" i="8"/>
  <c r="Q3417" i="8" s="1"/>
  <c r="P3413" i="8"/>
  <c r="Q3413" i="8" s="1"/>
  <c r="P3411" i="8"/>
  <c r="Q3411" i="8" s="1"/>
  <c r="P3409" i="8"/>
  <c r="Q3409" i="8" s="1"/>
  <c r="P3405" i="8"/>
  <c r="Q3405" i="8" s="1"/>
  <c r="P3403" i="8"/>
  <c r="Q3403" i="8" s="1"/>
  <c r="P3399" i="8"/>
  <c r="Q3399" i="8" s="1"/>
  <c r="P3395" i="8"/>
  <c r="Q3395" i="8" s="1"/>
  <c r="P3387" i="8"/>
  <c r="Q3387" i="8" s="1"/>
  <c r="P3383" i="8"/>
  <c r="Q3383" i="8" s="1"/>
  <c r="P3381" i="8"/>
  <c r="Q3381" i="8" s="1"/>
  <c r="P3379" i="8"/>
  <c r="Q3379" i="8" s="1"/>
  <c r="P3377" i="8"/>
  <c r="Q3377" i="8" s="1"/>
  <c r="P3375" i="8"/>
  <c r="Q3375" i="8" s="1"/>
  <c r="P3373" i="8"/>
  <c r="Q3373" i="8" s="1"/>
  <c r="P3371" i="8"/>
  <c r="Q3371" i="8" s="1"/>
  <c r="P3369" i="8"/>
  <c r="Q3369" i="8" s="1"/>
  <c r="P3361" i="8"/>
  <c r="Q3361" i="8" s="1"/>
  <c r="P3359" i="8"/>
  <c r="Q3359" i="8" s="1"/>
  <c r="P3357" i="8"/>
  <c r="Q3357" i="8" s="1"/>
  <c r="P3355" i="8"/>
  <c r="Q3355" i="8" s="1"/>
  <c r="P3353" i="8"/>
  <c r="Q3353" i="8" s="1"/>
  <c r="P3351" i="8"/>
  <c r="Q3351" i="8" s="1"/>
  <c r="P3347" i="8"/>
  <c r="Q3347" i="8" s="1"/>
  <c r="P3343" i="8"/>
  <c r="Q3343" i="8" s="1"/>
  <c r="P3339" i="8"/>
  <c r="Q3339" i="8" s="1"/>
  <c r="P3337" i="8"/>
  <c r="Q3337" i="8" s="1"/>
  <c r="P3335" i="8"/>
  <c r="Q3335" i="8" s="1"/>
  <c r="P3333" i="8"/>
  <c r="Q3333" i="8" s="1"/>
  <c r="P3327" i="8"/>
  <c r="Q3327" i="8" s="1"/>
  <c r="P3325" i="8"/>
  <c r="Q3325" i="8" s="1"/>
  <c r="P3323" i="8"/>
  <c r="Q3323" i="8" s="1"/>
  <c r="P3321" i="8"/>
  <c r="Q3321" i="8" s="1"/>
  <c r="P3315" i="8"/>
  <c r="Q3315" i="8" s="1"/>
  <c r="P3313" i="8"/>
  <c r="Q3313" i="8" s="1"/>
  <c r="P3311" i="8"/>
  <c r="Q3311" i="8" s="1"/>
  <c r="P3309" i="8"/>
  <c r="Q3309" i="8" s="1"/>
  <c r="P3307" i="8"/>
  <c r="Q3307" i="8" s="1"/>
  <c r="P3303" i="8"/>
  <c r="Q3303" i="8" s="1"/>
  <c r="P3301" i="8"/>
  <c r="Q3301" i="8" s="1"/>
  <c r="P3299" i="8"/>
  <c r="Q3299" i="8" s="1"/>
  <c r="P3297" i="8"/>
  <c r="Q3297" i="8" s="1"/>
  <c r="P3295" i="8"/>
  <c r="Q3295" i="8" s="1"/>
  <c r="P3293" i="8"/>
  <c r="Q3293" i="8" s="1"/>
  <c r="P3291" i="8"/>
  <c r="Q3291" i="8" s="1"/>
  <c r="P3289" i="8"/>
  <c r="Q3289" i="8" s="1"/>
  <c r="P3287" i="8"/>
  <c r="Q3287" i="8" s="1"/>
  <c r="P3285" i="8"/>
  <c r="Q3285" i="8" s="1"/>
  <c r="P3283" i="8"/>
  <c r="Q3283" i="8" s="1"/>
  <c r="P3281" i="8"/>
  <c r="Q3281" i="8" s="1"/>
  <c r="P3279" i="8"/>
  <c r="Q3279" i="8" s="1"/>
  <c r="P3277" i="8"/>
  <c r="Q3277" i="8" s="1"/>
  <c r="P3275" i="8"/>
  <c r="Q3275" i="8" s="1"/>
  <c r="P3273" i="8"/>
  <c r="Q3273" i="8" s="1"/>
  <c r="P3269" i="8"/>
  <c r="Q3269" i="8" s="1"/>
  <c r="P3267" i="8"/>
  <c r="Q3267" i="8" s="1"/>
  <c r="P3265" i="8"/>
  <c r="Q3265" i="8" s="1"/>
  <c r="P3263" i="8"/>
  <c r="Q3263" i="8" s="1"/>
  <c r="P3261" i="8"/>
  <c r="Q3261" i="8" s="1"/>
  <c r="P3259" i="8"/>
  <c r="Q3259" i="8" s="1"/>
  <c r="P3255" i="8"/>
  <c r="Q3255" i="8" s="1"/>
  <c r="P3253" i="8"/>
  <c r="Q3253" i="8" s="1"/>
  <c r="P3251" i="8"/>
  <c r="Q3251" i="8" s="1"/>
  <c r="P3249" i="8"/>
  <c r="Q3249" i="8" s="1"/>
  <c r="P3247" i="8"/>
  <c r="Q3247" i="8" s="1"/>
  <c r="P3243" i="8"/>
  <c r="Q3243" i="8" s="1"/>
  <c r="P3241" i="8"/>
  <c r="Q3241" i="8" s="1"/>
  <c r="P3239" i="8"/>
  <c r="Q3239" i="8" s="1"/>
  <c r="P3237" i="8"/>
  <c r="Q3237" i="8" s="1"/>
  <c r="P3233" i="8"/>
  <c r="Q3233" i="8" s="1"/>
  <c r="P3215" i="8"/>
  <c r="Q3215" i="8" s="1"/>
  <c r="P3143" i="8"/>
  <c r="Q3143" i="8" s="1"/>
  <c r="P3095" i="8"/>
  <c r="Q3095" i="8" s="1"/>
  <c r="P3087" i="8"/>
  <c r="Q3087" i="8" s="1"/>
  <c r="P3077" i="8"/>
  <c r="Q3077" i="8" s="1"/>
  <c r="P3067" i="8"/>
  <c r="Q3067" i="8" s="1"/>
  <c r="P3049" i="8"/>
  <c r="Q3049" i="8" s="1"/>
  <c r="P3031" i="8"/>
  <c r="Q3031" i="8" s="1"/>
  <c r="P2989" i="8"/>
  <c r="Q2989" i="8" s="1"/>
  <c r="P2981" i="8"/>
  <c r="Q2981" i="8" s="1"/>
  <c r="P2973" i="8"/>
  <c r="Q2973" i="8" s="1"/>
  <c r="P2955" i="8"/>
  <c r="Q2955" i="8" s="1"/>
  <c r="P2867" i="8"/>
  <c r="Q2867" i="8" s="1"/>
  <c r="P2837" i="8"/>
  <c r="Q2837" i="8" s="1"/>
  <c r="P2825" i="8"/>
  <c r="Q2825" i="8" s="1"/>
  <c r="P2805" i="8"/>
  <c r="Q2805" i="8" s="1"/>
  <c r="P2797" i="8"/>
  <c r="Q2797" i="8" s="1"/>
  <c r="P2767" i="8"/>
  <c r="Q2767" i="8" s="1"/>
  <c r="P2725" i="8"/>
  <c r="Q2725" i="8" s="1"/>
  <c r="P2707" i="8"/>
  <c r="Q2707" i="8" s="1"/>
  <c r="P2645" i="8"/>
  <c r="Q2645" i="8" s="1"/>
  <c r="P3231" i="8"/>
  <c r="Q3231" i="8" s="1"/>
  <c r="P3219" i="8"/>
  <c r="Q3219" i="8" s="1"/>
  <c r="P3217" i="8"/>
  <c r="Q3217" i="8" s="1"/>
  <c r="P3213" i="8"/>
  <c r="Q3213" i="8" s="1"/>
  <c r="P3211" i="8"/>
  <c r="Q3211" i="8" s="1"/>
  <c r="P3209" i="8"/>
  <c r="Q3209" i="8" s="1"/>
  <c r="P3207" i="8"/>
  <c r="Q3207" i="8" s="1"/>
  <c r="P3205" i="8"/>
  <c r="Q3205" i="8" s="1"/>
  <c r="P3203" i="8"/>
  <c r="Q3203" i="8" s="1"/>
  <c r="P3201" i="8"/>
  <c r="Q3201" i="8" s="1"/>
  <c r="P3199" i="8"/>
  <c r="Q3199" i="8" s="1"/>
  <c r="P3195" i="8"/>
  <c r="Q3195" i="8" s="1"/>
  <c r="P3169" i="8"/>
  <c r="Q3169" i="8" s="1"/>
  <c r="P3167" i="8"/>
  <c r="Q3167" i="8" s="1"/>
  <c r="P3163" i="8"/>
  <c r="Q3163" i="8" s="1"/>
  <c r="P3161" i="8"/>
  <c r="Q3161" i="8" s="1"/>
  <c r="P3159" i="8"/>
  <c r="Q3159" i="8" s="1"/>
  <c r="P3155" i="8"/>
  <c r="Q3155" i="8" s="1"/>
  <c r="P3151" i="8"/>
  <c r="Q3151" i="8" s="1"/>
  <c r="P3149" i="8"/>
  <c r="Q3149" i="8" s="1"/>
  <c r="P3147" i="8"/>
  <c r="Q3147" i="8" s="1"/>
  <c r="P3145" i="8"/>
  <c r="Q3145" i="8" s="1"/>
  <c r="P3141" i="8"/>
  <c r="Q3141" i="8" s="1"/>
  <c r="P3135" i="8"/>
  <c r="Q3135" i="8" s="1"/>
  <c r="P3107" i="8"/>
  <c r="Q3107" i="8" s="1"/>
  <c r="P3103" i="8"/>
  <c r="Q3103" i="8" s="1"/>
  <c r="P3097" i="8"/>
  <c r="Q3097" i="8" s="1"/>
  <c r="P3093" i="8"/>
  <c r="Q3093" i="8" s="1"/>
  <c r="P3091" i="8"/>
  <c r="Q3091" i="8" s="1"/>
  <c r="P3089" i="8"/>
  <c r="Q3089" i="8" s="1"/>
  <c r="P3083" i="8"/>
  <c r="Q3083" i="8" s="1"/>
  <c r="P3081" i="8"/>
  <c r="Q3081" i="8" s="1"/>
  <c r="P3075" i="8"/>
  <c r="Q3075" i="8" s="1"/>
  <c r="P3073" i="8"/>
  <c r="Q3073" i="8" s="1"/>
  <c r="P3069" i="8"/>
  <c r="Q3069" i="8" s="1"/>
  <c r="P3065" i="8"/>
  <c r="Q3065" i="8" s="1"/>
  <c r="P3063" i="8"/>
  <c r="Q3063" i="8" s="1"/>
  <c r="P3059" i="8"/>
  <c r="Q3059" i="8" s="1"/>
  <c r="P3057" i="8"/>
  <c r="Q3057" i="8" s="1"/>
  <c r="P3053" i="8"/>
  <c r="Q3053" i="8" s="1"/>
  <c r="P3051" i="8"/>
  <c r="Q3051" i="8" s="1"/>
  <c r="P3047" i="8"/>
  <c r="Q3047" i="8" s="1"/>
  <c r="P3045" i="8"/>
  <c r="Q3045" i="8" s="1"/>
  <c r="P3043" i="8"/>
  <c r="Q3043" i="8" s="1"/>
  <c r="P3041" i="8"/>
  <c r="Q3041" i="8" s="1"/>
  <c r="P3039" i="8"/>
  <c r="Q3039" i="8" s="1"/>
  <c r="P3037" i="8"/>
  <c r="Q3037" i="8" s="1"/>
  <c r="P3035" i="8"/>
  <c r="Q3035" i="8" s="1"/>
  <c r="P3033" i="8"/>
  <c r="Q3033" i="8" s="1"/>
  <c r="P3029" i="8"/>
  <c r="Q3029" i="8" s="1"/>
  <c r="P3027" i="8"/>
  <c r="Q3027" i="8" s="1"/>
  <c r="P3011" i="8"/>
  <c r="Q3011" i="8" s="1"/>
  <c r="P3007" i="8"/>
  <c r="Q3007" i="8" s="1"/>
  <c r="P3005" i="8"/>
  <c r="Q3005" i="8" s="1"/>
  <c r="P3003" i="8"/>
  <c r="Q3003" i="8" s="1"/>
  <c r="P3001" i="8"/>
  <c r="Q3001" i="8" s="1"/>
  <c r="P2999" i="8"/>
  <c r="Q2999" i="8" s="1"/>
  <c r="P2997" i="8"/>
  <c r="Q2997" i="8" s="1"/>
  <c r="P2991" i="8"/>
  <c r="Q2991" i="8" s="1"/>
  <c r="P2987" i="8"/>
  <c r="Q2987" i="8" s="1"/>
  <c r="P2985" i="8"/>
  <c r="Q2985" i="8" s="1"/>
  <c r="P2983" i="8"/>
  <c r="Q2983" i="8" s="1"/>
  <c r="P2979" i="8"/>
  <c r="Q2979" i="8" s="1"/>
  <c r="P2977" i="8"/>
  <c r="Q2977" i="8" s="1"/>
  <c r="P2975" i="8"/>
  <c r="Q2975" i="8" s="1"/>
  <c r="P2967" i="8"/>
  <c r="Q2967" i="8" s="1"/>
  <c r="P2965" i="8"/>
  <c r="Q2965" i="8" s="1"/>
  <c r="P2961" i="8"/>
  <c r="Q2961" i="8" s="1"/>
  <c r="P2959" i="8"/>
  <c r="Q2959" i="8" s="1"/>
  <c r="P2957" i="8"/>
  <c r="Q2957" i="8" s="1"/>
  <c r="P2951" i="8"/>
  <c r="Q2951" i="8" s="1"/>
  <c r="P2947" i="8"/>
  <c r="Q2947" i="8" s="1"/>
  <c r="P2943" i="8"/>
  <c r="Q2943" i="8" s="1"/>
  <c r="P2939" i="8"/>
  <c r="Q2939" i="8" s="1"/>
  <c r="P2935" i="8"/>
  <c r="Q2935" i="8" s="1"/>
  <c r="P2931" i="8"/>
  <c r="Q2931" i="8" s="1"/>
  <c r="P2929" i="8"/>
  <c r="Q2929" i="8" s="1"/>
  <c r="P2927" i="8"/>
  <c r="Q2927" i="8" s="1"/>
  <c r="P2925" i="8"/>
  <c r="Q2925" i="8" s="1"/>
  <c r="P2923" i="8"/>
  <c r="Q2923" i="8" s="1"/>
  <c r="P2921" i="8"/>
  <c r="Q2921" i="8" s="1"/>
  <c r="P2919" i="8"/>
  <c r="Q2919" i="8" s="1"/>
  <c r="P2917" i="8"/>
  <c r="Q2917" i="8" s="1"/>
  <c r="P2915" i="8"/>
  <c r="Q2915" i="8" s="1"/>
  <c r="P2911" i="8"/>
  <c r="Q2911" i="8" s="1"/>
  <c r="P2909" i="8"/>
  <c r="Q2909" i="8" s="1"/>
  <c r="P2907" i="8"/>
  <c r="Q2907" i="8" s="1"/>
  <c r="P2905" i="8"/>
  <c r="Q2905" i="8" s="1"/>
  <c r="P2901" i="8"/>
  <c r="Q2901" i="8" s="1"/>
  <c r="P2897" i="8"/>
  <c r="Q2897" i="8" s="1"/>
  <c r="P2895" i="8"/>
  <c r="Q2895" i="8" s="1"/>
  <c r="P2893" i="8"/>
  <c r="Q2893" i="8" s="1"/>
  <c r="P2891" i="8"/>
  <c r="Q2891" i="8" s="1"/>
  <c r="P2883" i="8"/>
  <c r="Q2883" i="8" s="1"/>
  <c r="P2881" i="8"/>
  <c r="Q2881" i="8" s="1"/>
  <c r="P2879" i="8"/>
  <c r="Q2879" i="8" s="1"/>
  <c r="P2877" i="8"/>
  <c r="Q2877" i="8" s="1"/>
  <c r="P2875" i="8"/>
  <c r="Q2875" i="8" s="1"/>
  <c r="P2873" i="8"/>
  <c r="Q2873" i="8" s="1"/>
  <c r="P2871" i="8"/>
  <c r="Q2871" i="8" s="1"/>
  <c r="P2863" i="8"/>
  <c r="Q2863" i="8" s="1"/>
  <c r="P2859" i="8"/>
  <c r="Q2859" i="8" s="1"/>
  <c r="P2855" i="8"/>
  <c r="Q2855" i="8" s="1"/>
  <c r="P2851" i="8"/>
  <c r="Q2851" i="8" s="1"/>
  <c r="P2847" i="8"/>
  <c r="Q2847" i="8" s="1"/>
  <c r="P2845" i="8"/>
  <c r="Q2845" i="8" s="1"/>
  <c r="P2843" i="8"/>
  <c r="Q2843" i="8" s="1"/>
  <c r="P2841" i="8"/>
  <c r="Q2841" i="8" s="1"/>
  <c r="P2839" i="8"/>
  <c r="Q2839" i="8" s="1"/>
  <c r="P2835" i="8"/>
  <c r="Q2835" i="8" s="1"/>
  <c r="P2831" i="8"/>
  <c r="Q2831" i="8" s="1"/>
  <c r="P2829" i="8"/>
  <c r="Q2829" i="8" s="1"/>
  <c r="P2821" i="8"/>
  <c r="Q2821" i="8" s="1"/>
  <c r="P2819" i="8"/>
  <c r="Q2819" i="8" s="1"/>
  <c r="P2817" i="8"/>
  <c r="Q2817" i="8" s="1"/>
  <c r="P2815" i="8"/>
  <c r="Q2815" i="8" s="1"/>
  <c r="P2813" i="8"/>
  <c r="Q2813" i="8" s="1"/>
  <c r="P2811" i="8"/>
  <c r="Q2811" i="8" s="1"/>
  <c r="P2809" i="8"/>
  <c r="Q2809" i="8" s="1"/>
  <c r="P2803" i="8"/>
  <c r="Q2803" i="8" s="1"/>
  <c r="P2801" i="8"/>
  <c r="Q2801" i="8" s="1"/>
  <c r="P2799" i="8"/>
  <c r="Q2799" i="8" s="1"/>
  <c r="P2795" i="8"/>
  <c r="Q2795" i="8" s="1"/>
  <c r="P2793" i="8"/>
  <c r="Q2793" i="8" s="1"/>
  <c r="P2789" i="8"/>
  <c r="Q2789" i="8" s="1"/>
  <c r="P2787" i="8"/>
  <c r="Q2787" i="8" s="1"/>
  <c r="P2773" i="8"/>
  <c r="Q2773" i="8" s="1"/>
  <c r="P2771" i="8"/>
  <c r="Q2771" i="8" s="1"/>
  <c r="P2769" i="8"/>
  <c r="Q2769" i="8" s="1"/>
  <c r="P2765" i="8"/>
  <c r="Q2765" i="8" s="1"/>
  <c r="P2763" i="8"/>
  <c r="Q2763" i="8" s="1"/>
  <c r="P2759" i="8"/>
  <c r="Q2759" i="8" s="1"/>
  <c r="P2757" i="8"/>
  <c r="Q2757" i="8" s="1"/>
  <c r="P2753" i="8"/>
  <c r="Q2753" i="8" s="1"/>
  <c r="P2749" i="8"/>
  <c r="Q2749" i="8" s="1"/>
  <c r="P2747" i="8"/>
  <c r="Q2747" i="8" s="1"/>
  <c r="P2745" i="8"/>
  <c r="Q2745" i="8" s="1"/>
  <c r="P2743" i="8"/>
  <c r="Q2743" i="8" s="1"/>
  <c r="P2741" i="8"/>
  <c r="Q2741" i="8" s="1"/>
  <c r="P2739" i="8"/>
  <c r="Q2739" i="8" s="1"/>
  <c r="P2737" i="8"/>
  <c r="Q2737" i="8" s="1"/>
  <c r="P2735" i="8"/>
  <c r="Q2735" i="8" s="1"/>
  <c r="P2733" i="8"/>
  <c r="Q2733" i="8" s="1"/>
  <c r="P2729" i="8"/>
  <c r="Q2729" i="8" s="1"/>
  <c r="P2727" i="8"/>
  <c r="Q2727" i="8" s="1"/>
  <c r="P2721" i="8"/>
  <c r="Q2721" i="8" s="1"/>
  <c r="P2719" i="8"/>
  <c r="Q2719" i="8" s="1"/>
  <c r="P2717" i="8"/>
  <c r="Q2717" i="8" s="1"/>
  <c r="P2715" i="8"/>
  <c r="Q2715" i="8" s="1"/>
  <c r="P2713" i="8"/>
  <c r="Q2713" i="8" s="1"/>
  <c r="P2711" i="8"/>
  <c r="Q2711" i="8" s="1"/>
  <c r="P2709" i="8"/>
  <c r="Q2709" i="8" s="1"/>
  <c r="P2705" i="8"/>
  <c r="Q2705" i="8" s="1"/>
  <c r="P2703" i="8"/>
  <c r="Q2703" i="8" s="1"/>
  <c r="P2677" i="8"/>
  <c r="Q2677" i="8" s="1"/>
  <c r="P2675" i="8"/>
  <c r="Q2675" i="8" s="1"/>
  <c r="P2673" i="8"/>
  <c r="Q2673" i="8" s="1"/>
  <c r="P2671" i="8"/>
  <c r="Q2671" i="8" s="1"/>
  <c r="P2669" i="8"/>
  <c r="Q2669" i="8" s="1"/>
  <c r="P2667" i="8"/>
  <c r="Q2667" i="8" s="1"/>
  <c r="P2653" i="8"/>
  <c r="Q2653" i="8" s="1"/>
  <c r="P2649" i="8"/>
  <c r="Q2649" i="8" s="1"/>
  <c r="P2647" i="8"/>
  <c r="Q2647" i="8" s="1"/>
  <c r="P2643" i="8"/>
  <c r="Q2643" i="8" s="1"/>
  <c r="P2641" i="8"/>
  <c r="Q2641" i="8" s="1"/>
  <c r="P2637" i="8"/>
  <c r="Q2637" i="8" s="1"/>
  <c r="P2635" i="8"/>
  <c r="Q2635" i="8" s="1"/>
  <c r="P2633" i="8"/>
  <c r="Q2633" i="8" s="1"/>
  <c r="P2631" i="8"/>
  <c r="Q2631" i="8" s="1"/>
  <c r="P2603" i="8"/>
  <c r="Q2603" i="8" s="1"/>
  <c r="P2601" i="8"/>
  <c r="Q2601" i="8" s="1"/>
  <c r="P2597" i="8"/>
  <c r="Q2597" i="8" s="1"/>
  <c r="P2595" i="8"/>
  <c r="Q2595" i="8" s="1"/>
  <c r="P2567" i="8"/>
  <c r="Q2567" i="8" s="1"/>
  <c r="P2565" i="8"/>
  <c r="Q2565" i="8" s="1"/>
  <c r="P2563" i="8"/>
  <c r="Q2563" i="8" s="1"/>
  <c r="P2559" i="8"/>
  <c r="Q2559" i="8" s="1"/>
  <c r="P2555" i="8"/>
  <c r="Q2555" i="8" s="1"/>
  <c r="P2553" i="8"/>
  <c r="Q2553" i="8" s="1"/>
  <c r="P2551" i="8"/>
  <c r="Q2551" i="8" s="1"/>
  <c r="P2549" i="8"/>
  <c r="Q2549" i="8" s="1"/>
  <c r="P2547" i="8"/>
  <c r="Q2547" i="8" s="1"/>
  <c r="P2541" i="8"/>
  <c r="Q2541" i="8" s="1"/>
  <c r="P2537" i="8"/>
  <c r="Q2537" i="8" s="1"/>
  <c r="P2535" i="8"/>
  <c r="Q2535" i="8" s="1"/>
  <c r="P2531" i="8"/>
  <c r="Q2531" i="8" s="1"/>
  <c r="P2529" i="8"/>
  <c r="Q2529" i="8" s="1"/>
  <c r="P2525" i="8"/>
  <c r="Q2525" i="8" s="1"/>
  <c r="P2523" i="8"/>
  <c r="Q2523" i="8" s="1"/>
  <c r="P2519" i="8"/>
  <c r="Q2519" i="8" s="1"/>
  <c r="P2515" i="8"/>
  <c r="Q2515" i="8" s="1"/>
  <c r="P2511" i="8"/>
  <c r="Q2511" i="8" s="1"/>
  <c r="P2507" i="8"/>
  <c r="Q2507" i="8" s="1"/>
  <c r="P2503" i="8"/>
  <c r="Q2503" i="8" s="1"/>
  <c r="P2499" i="8"/>
  <c r="Q2499" i="8" s="1"/>
  <c r="P2495" i="8"/>
  <c r="Q2495" i="8" s="1"/>
  <c r="P2491" i="8"/>
  <c r="Q2491" i="8" s="1"/>
  <c r="P2487" i="8"/>
  <c r="Q2487" i="8" s="1"/>
  <c r="P2483" i="8"/>
  <c r="Q2483" i="8" s="1"/>
  <c r="P2479" i="8"/>
  <c r="Q2479" i="8" s="1"/>
  <c r="P2475" i="8"/>
  <c r="Q2475" i="8" s="1"/>
  <c r="P2471" i="8"/>
  <c r="Q2471" i="8" s="1"/>
  <c r="P2467" i="8"/>
  <c r="Q2467" i="8" s="1"/>
  <c r="P2463" i="8"/>
  <c r="Q2463" i="8" s="1"/>
  <c r="P2459" i="8"/>
  <c r="Q2459" i="8" s="1"/>
  <c r="P2455" i="8"/>
  <c r="Q2455" i="8" s="1"/>
  <c r="P2451" i="8"/>
  <c r="Q2451" i="8" s="1"/>
  <c r="P2449" i="8"/>
  <c r="Q2449" i="8" s="1"/>
  <c r="P2447" i="8"/>
  <c r="Q2447" i="8" s="1"/>
  <c r="P2445" i="8"/>
  <c r="Q2445" i="8" s="1"/>
  <c r="P2443" i="8"/>
  <c r="Q2443" i="8" s="1"/>
  <c r="P2441" i="8"/>
  <c r="Q2441" i="8" s="1"/>
  <c r="P2439" i="8"/>
  <c r="Q2439" i="8" s="1"/>
  <c r="P2435" i="8"/>
  <c r="Q2435" i="8" s="1"/>
  <c r="P2431" i="8"/>
  <c r="Q2431" i="8" s="1"/>
  <c r="P2429" i="8"/>
  <c r="Q2429" i="8" s="1"/>
  <c r="P2427" i="8"/>
  <c r="Q2427" i="8" s="1"/>
  <c r="P2423" i="8"/>
  <c r="Q2423" i="8" s="1"/>
  <c r="P2419" i="8"/>
  <c r="Q2419" i="8" s="1"/>
  <c r="P2415" i="8"/>
  <c r="Q2415" i="8" s="1"/>
  <c r="P2411" i="8"/>
  <c r="Q2411" i="8" s="1"/>
  <c r="P2407" i="8"/>
  <c r="Q2407" i="8" s="1"/>
  <c r="P2403" i="8"/>
  <c r="Q2403" i="8" s="1"/>
  <c r="P2397" i="8"/>
  <c r="Q2397" i="8" s="1"/>
  <c r="P2395" i="8"/>
  <c r="Q2395" i="8" s="1"/>
  <c r="P2393" i="8"/>
  <c r="Q2393" i="8" s="1"/>
  <c r="P2391" i="8"/>
  <c r="Q2391" i="8" s="1"/>
  <c r="P2389" i="8"/>
  <c r="Q2389" i="8" s="1"/>
  <c r="P2387" i="8"/>
  <c r="Q2387" i="8" s="1"/>
  <c r="P2383" i="8"/>
  <c r="Q2383" i="8" s="1"/>
  <c r="P2379" i="8"/>
  <c r="Q2379" i="8" s="1"/>
  <c r="P2377" i="8"/>
  <c r="Q2377" i="8" s="1"/>
  <c r="P2375" i="8"/>
  <c r="Q2375" i="8" s="1"/>
  <c r="P2373" i="8"/>
  <c r="Q2373" i="8" s="1"/>
  <c r="P2371" i="8"/>
  <c r="Q2371" i="8" s="1"/>
  <c r="P2369" i="8"/>
  <c r="Q2369" i="8" s="1"/>
  <c r="P2367" i="8"/>
  <c r="Q2367" i="8" s="1"/>
  <c r="P2365" i="8"/>
  <c r="Q2365" i="8" s="1"/>
  <c r="P2359" i="8"/>
  <c r="Q2359" i="8" s="1"/>
  <c r="P2357" i="8"/>
  <c r="Q2357" i="8" s="1"/>
  <c r="P2355" i="8"/>
  <c r="Q2355" i="8" s="1"/>
  <c r="P2353" i="8"/>
  <c r="Q2353" i="8" s="1"/>
  <c r="P2351" i="8"/>
  <c r="Q2351" i="8" s="1"/>
  <c r="P2349" i="8"/>
  <c r="Q2349" i="8" s="1"/>
  <c r="P2345" i="8"/>
  <c r="Q2345" i="8" s="1"/>
  <c r="P2341" i="8"/>
  <c r="Q2341" i="8" s="1"/>
  <c r="P2337" i="8"/>
  <c r="Q2337" i="8" s="1"/>
  <c r="P2335" i="8"/>
  <c r="Q2335" i="8" s="1"/>
  <c r="P2333" i="8"/>
  <c r="Q2333" i="8" s="1"/>
  <c r="P2331" i="8"/>
  <c r="Q2331" i="8" s="1"/>
  <c r="P2327" i="8"/>
  <c r="Q2327" i="8" s="1"/>
  <c r="P2325" i="8"/>
  <c r="Q2325" i="8" s="1"/>
  <c r="P2323" i="8"/>
  <c r="Q2323" i="8" s="1"/>
  <c r="P2321" i="8"/>
  <c r="Q2321" i="8" s="1"/>
  <c r="P2319" i="8"/>
  <c r="Q2319" i="8" s="1"/>
  <c r="P2317" i="8"/>
  <c r="Q2317" i="8" s="1"/>
  <c r="P2313" i="8"/>
  <c r="Q2313" i="8" s="1"/>
  <c r="P2311" i="8"/>
  <c r="Q2311" i="8" s="1"/>
  <c r="P2309" i="8"/>
  <c r="Q2309" i="8" s="1"/>
  <c r="P2307" i="8"/>
  <c r="Q2307" i="8" s="1"/>
  <c r="P2305" i="8"/>
  <c r="Q2305" i="8" s="1"/>
  <c r="P2303" i="8"/>
  <c r="Q2303" i="8" s="1"/>
  <c r="P2301" i="8"/>
  <c r="Q2301" i="8" s="1"/>
  <c r="P2299" i="8"/>
  <c r="Q2299" i="8" s="1"/>
  <c r="P2297" i="8"/>
  <c r="Q2297" i="8" s="1"/>
  <c r="P2295" i="8"/>
  <c r="Q2295" i="8" s="1"/>
  <c r="P2283" i="8"/>
  <c r="Q2283" i="8" s="1"/>
  <c r="P2281" i="8"/>
  <c r="Q2281" i="8" s="1"/>
  <c r="P2279" i="8"/>
  <c r="Q2279" i="8" s="1"/>
  <c r="P2275" i="8"/>
  <c r="Q2275" i="8" s="1"/>
  <c r="P2273" i="8"/>
  <c r="Q2273" i="8" s="1"/>
  <c r="P2271" i="8"/>
  <c r="Q2271" i="8" s="1"/>
  <c r="P2267" i="8"/>
  <c r="Q2267" i="8" s="1"/>
  <c r="P2265" i="8"/>
  <c r="Q2265" i="8" s="1"/>
  <c r="P2263" i="8"/>
  <c r="Q2263" i="8" s="1"/>
  <c r="P2261" i="8"/>
  <c r="Q2261" i="8" s="1"/>
  <c r="P2259" i="8"/>
  <c r="Q2259" i="8" s="1"/>
  <c r="P2255" i="8"/>
  <c r="Q2255" i="8" s="1"/>
  <c r="P2253" i="8"/>
  <c r="Q2253" i="8" s="1"/>
  <c r="P2249" i="8"/>
  <c r="Q2249" i="8" s="1"/>
  <c r="P2247" i="8"/>
  <c r="Q2247" i="8" s="1"/>
  <c r="P2245" i="8"/>
  <c r="Q2245" i="8" s="1"/>
  <c r="P2235" i="8"/>
  <c r="Q2235" i="8" s="1"/>
  <c r="P2211" i="8"/>
  <c r="Q2211" i="8" s="1"/>
  <c r="P2209" i="8"/>
  <c r="Q2209" i="8" s="1"/>
  <c r="P2207" i="8"/>
  <c r="Q2207" i="8" s="1"/>
  <c r="P2203" i="8"/>
  <c r="Q2203" i="8" s="1"/>
  <c r="P2201" i="8"/>
  <c r="Q2201" i="8" s="1"/>
  <c r="P2199" i="8"/>
  <c r="Q2199" i="8" s="1"/>
  <c r="P2197" i="8"/>
  <c r="Q2197" i="8" s="1"/>
  <c r="P2195" i="8"/>
  <c r="Q2195" i="8" s="1"/>
  <c r="P2193" i="8"/>
  <c r="Q2193" i="8" s="1"/>
  <c r="P2185" i="8"/>
  <c r="Q2185" i="8" s="1"/>
  <c r="P2183" i="8"/>
  <c r="Q2183" i="8" s="1"/>
  <c r="P2181" i="8"/>
  <c r="Q2181" i="8" s="1"/>
  <c r="P2179" i="8"/>
  <c r="Q2179" i="8" s="1"/>
  <c r="P2163" i="8"/>
  <c r="Q2163" i="8" s="1"/>
  <c r="P2161" i="8"/>
  <c r="Q2161" i="8" s="1"/>
  <c r="P2159" i="8"/>
  <c r="Q2159" i="8" s="1"/>
  <c r="P2157" i="8"/>
  <c r="Q2157" i="8" s="1"/>
  <c r="P2155" i="8"/>
  <c r="Q2155" i="8" s="1"/>
  <c r="P2153" i="8"/>
  <c r="Q2153" i="8" s="1"/>
  <c r="P2141" i="8"/>
  <c r="Q2141" i="8" s="1"/>
  <c r="P2139" i="8"/>
  <c r="Q2139" i="8" s="1"/>
  <c r="P2135" i="8"/>
  <c r="Q2135" i="8" s="1"/>
  <c r="P2133" i="8"/>
  <c r="Q2133" i="8" s="1"/>
  <c r="P2129" i="8"/>
  <c r="Q2129" i="8" s="1"/>
  <c r="P2127" i="8"/>
  <c r="Q2127" i="8" s="1"/>
  <c r="P2125" i="8"/>
  <c r="Q2125" i="8" s="1"/>
  <c r="P2123" i="8"/>
  <c r="Q2123" i="8" s="1"/>
  <c r="P2115" i="8"/>
  <c r="Q2115" i="8" s="1"/>
  <c r="P2103" i="8"/>
  <c r="Q2103" i="8" s="1"/>
  <c r="P2099" i="8"/>
  <c r="Q2099" i="8" s="1"/>
  <c r="P2097" i="8"/>
  <c r="Q2097" i="8" s="1"/>
  <c r="P2095" i="8"/>
  <c r="Q2095" i="8" s="1"/>
  <c r="P2093" i="8"/>
  <c r="Q2093" i="8" s="1"/>
  <c r="P2091" i="8"/>
  <c r="Q2091" i="8" s="1"/>
  <c r="P2089" i="8"/>
  <c r="Q2089" i="8" s="1"/>
  <c r="P2087" i="8"/>
  <c r="Q2087" i="8" s="1"/>
  <c r="P2085" i="8"/>
  <c r="Q2085" i="8" s="1"/>
  <c r="P2083" i="8"/>
  <c r="Q2083" i="8" s="1"/>
  <c r="P2081" i="8"/>
  <c r="Q2081" i="8" s="1"/>
  <c r="P2079" i="8"/>
  <c r="Q2079" i="8" s="1"/>
  <c r="P2077" i="8"/>
  <c r="Q2077" i="8" s="1"/>
  <c r="P2075" i="8"/>
  <c r="Q2075" i="8" s="1"/>
  <c r="P2073" i="8"/>
  <c r="Q2073" i="8" s="1"/>
  <c r="P2071" i="8"/>
  <c r="Q2071" i="8" s="1"/>
  <c r="P2069" i="8"/>
  <c r="Q2069" i="8" s="1"/>
  <c r="P2067" i="8"/>
  <c r="Q2067" i="8" s="1"/>
  <c r="P2045" i="8"/>
  <c r="Q2045" i="8" s="1"/>
  <c r="P2043" i="8"/>
  <c r="Q2043" i="8" s="1"/>
  <c r="P2037" i="8"/>
  <c r="Q2037" i="8" s="1"/>
  <c r="P2031" i="8"/>
  <c r="Q2031" i="8" s="1"/>
  <c r="P2029" i="8"/>
  <c r="Q2029" i="8" s="1"/>
  <c r="P2027" i="8"/>
  <c r="Q2027" i="8" s="1"/>
  <c r="P2025" i="8"/>
  <c r="Q2025" i="8" s="1"/>
  <c r="P2021" i="8"/>
  <c r="Q2021" i="8" s="1"/>
  <c r="P2019" i="8"/>
  <c r="Q2019" i="8" s="1"/>
  <c r="P2005" i="8"/>
  <c r="Q2005" i="8" s="1"/>
  <c r="P2003" i="8"/>
  <c r="Q2003" i="8" s="1"/>
  <c r="P2001" i="8"/>
  <c r="Q2001" i="8" s="1"/>
  <c r="P1999" i="8"/>
  <c r="Q1999" i="8" s="1"/>
  <c r="P1997" i="8"/>
  <c r="Q1997" i="8" s="1"/>
  <c r="P1995" i="8"/>
  <c r="Q1995" i="8" s="1"/>
  <c r="P1993" i="8"/>
  <c r="Q1993" i="8" s="1"/>
  <c r="P1991" i="8"/>
  <c r="Q1991" i="8" s="1"/>
  <c r="P1989" i="8"/>
  <c r="Q1989" i="8" s="1"/>
  <c r="P1987" i="8"/>
  <c r="Q1987" i="8" s="1"/>
  <c r="P1985" i="8"/>
  <c r="Q1985" i="8" s="1"/>
  <c r="P1983" i="8"/>
  <c r="Q1983" i="8" s="1"/>
  <c r="P1981" i="8"/>
  <c r="Q1981" i="8" s="1"/>
  <c r="P1979" i="8"/>
  <c r="Q1979" i="8" s="1"/>
  <c r="P1977" i="8"/>
  <c r="Q1977" i="8" s="1"/>
  <c r="P1975" i="8"/>
  <c r="Q1975" i="8" s="1"/>
  <c r="P1973" i="8"/>
  <c r="Q1973" i="8" s="1"/>
  <c r="P1969" i="8"/>
  <c r="Q1969" i="8" s="1"/>
  <c r="P1965" i="8"/>
  <c r="Q1965" i="8" s="1"/>
  <c r="P1963" i="8"/>
  <c r="Q1963" i="8" s="1"/>
  <c r="P1961" i="8"/>
  <c r="Q1961" i="8" s="1"/>
  <c r="P1959" i="8"/>
  <c r="Q1959" i="8" s="1"/>
  <c r="P1955" i="8"/>
  <c r="Q1955" i="8" s="1"/>
  <c r="P1949" i="8"/>
  <c r="Q1949" i="8" s="1"/>
  <c r="P1947" i="8"/>
  <c r="Q1947" i="8" s="1"/>
  <c r="P1933" i="8"/>
  <c r="Q1933" i="8" s="1"/>
  <c r="P1931" i="8"/>
  <c r="Q1931" i="8" s="1"/>
  <c r="P1923" i="8"/>
  <c r="Q1923" i="8" s="1"/>
  <c r="P1905" i="8"/>
  <c r="Q1905" i="8" s="1"/>
  <c r="P1903" i="8"/>
  <c r="Q1903" i="8" s="1"/>
  <c r="P1901" i="8"/>
  <c r="Q1901" i="8" s="1"/>
  <c r="P1899" i="8"/>
  <c r="Q1899" i="8" s="1"/>
  <c r="P1897" i="8"/>
  <c r="Q1897" i="8" s="1"/>
  <c r="P1895" i="8"/>
  <c r="Q1895" i="8" s="1"/>
  <c r="P1891" i="8"/>
  <c r="Q1891" i="8" s="1"/>
  <c r="P1889" i="8"/>
  <c r="Q1889" i="8" s="1"/>
  <c r="P1887" i="8"/>
  <c r="Q1887" i="8" s="1"/>
  <c r="P1885" i="8"/>
  <c r="Q1885" i="8" s="1"/>
  <c r="P1883" i="8"/>
  <c r="Q1883" i="8" s="1"/>
  <c r="P1875" i="8"/>
  <c r="Q1875" i="8" s="1"/>
  <c r="P1873" i="8"/>
  <c r="Q1873" i="8" s="1"/>
  <c r="P1871" i="8"/>
  <c r="Q1871" i="8" s="1"/>
  <c r="P1869" i="8"/>
  <c r="Q1869" i="8" s="1"/>
  <c r="P1867" i="8"/>
  <c r="Q1867" i="8" s="1"/>
  <c r="P1865" i="8"/>
  <c r="Q1865" i="8" s="1"/>
  <c r="P1825" i="8"/>
  <c r="Q1825" i="8" s="1"/>
  <c r="P1823" i="8"/>
  <c r="Q1823" i="8" s="1"/>
  <c r="P1821" i="8"/>
  <c r="Q1821" i="8" s="1"/>
  <c r="P1819" i="8"/>
  <c r="Q1819" i="8" s="1"/>
  <c r="P1813" i="8"/>
  <c r="Q1813" i="8" s="1"/>
  <c r="P1811" i="8"/>
  <c r="Q1811" i="8" s="1"/>
  <c r="P1809" i="8"/>
  <c r="Q1809" i="8" s="1"/>
  <c r="P1807" i="8"/>
  <c r="Q1807" i="8" s="1"/>
  <c r="P1803" i="8"/>
  <c r="Q1803" i="8" s="1"/>
  <c r="P1793" i="8"/>
  <c r="Q1793" i="8" s="1"/>
  <c r="P1791" i="8"/>
  <c r="Q1791" i="8" s="1"/>
  <c r="P1789" i="8"/>
  <c r="Q1789" i="8" s="1"/>
  <c r="P1787" i="8"/>
  <c r="Q1787" i="8" s="1"/>
  <c r="P1785" i="8"/>
  <c r="Q1785" i="8" s="1"/>
  <c r="P1783" i="8"/>
  <c r="Q1783" i="8" s="1"/>
  <c r="P1779" i="8"/>
  <c r="Q1779" i="8" s="1"/>
  <c r="P1769" i="8"/>
  <c r="Q1769" i="8" s="1"/>
  <c r="P1767" i="8"/>
  <c r="Q1767" i="8" s="1"/>
  <c r="P1765" i="8"/>
  <c r="Q1765" i="8" s="1"/>
  <c r="P1763" i="8"/>
  <c r="Q1763" i="8" s="1"/>
  <c r="P1761" i="8"/>
  <c r="Q1761" i="8" s="1"/>
  <c r="P1759" i="8"/>
  <c r="Q1759" i="8" s="1"/>
  <c r="P1755" i="8"/>
  <c r="Q1755" i="8" s="1"/>
  <c r="P1753" i="8"/>
  <c r="Q1753" i="8" s="1"/>
  <c r="P1751" i="8"/>
  <c r="Q1751" i="8" s="1"/>
  <c r="P1749" i="8"/>
  <c r="Q1749" i="8" s="1"/>
  <c r="P1747" i="8"/>
  <c r="Q1747" i="8" s="1"/>
  <c r="P1743" i="8"/>
  <c r="Q1743" i="8" s="1"/>
  <c r="P1741" i="8"/>
  <c r="Q1741" i="8" s="1"/>
  <c r="P1739" i="8"/>
  <c r="Q1739" i="8" s="1"/>
  <c r="P1737" i="8"/>
  <c r="Q1737" i="8" s="1"/>
  <c r="P1731" i="8"/>
  <c r="Q1731" i="8" s="1"/>
  <c r="P1729" i="8"/>
  <c r="Q1729" i="8" s="1"/>
  <c r="P1727" i="8"/>
  <c r="Q1727" i="8" s="1"/>
  <c r="P1725" i="8"/>
  <c r="Q1725" i="8" s="1"/>
  <c r="P1719" i="8"/>
  <c r="Q1719" i="8" s="1"/>
  <c r="P1713" i="8"/>
  <c r="Q1713" i="8" s="1"/>
  <c r="P1711" i="8"/>
  <c r="Q1711" i="8" s="1"/>
  <c r="P1709" i="8"/>
  <c r="Q1709" i="8" s="1"/>
  <c r="P1707" i="8"/>
  <c r="Q1707" i="8" s="1"/>
  <c r="P1705" i="8"/>
  <c r="Q1705" i="8" s="1"/>
  <c r="P1703" i="8"/>
  <c r="Q1703" i="8" s="1"/>
  <c r="P1697" i="8"/>
  <c r="Q1697" i="8" s="1"/>
  <c r="P1695" i="8"/>
  <c r="Q1695" i="8" s="1"/>
  <c r="P1693" i="8"/>
  <c r="Q1693" i="8" s="1"/>
  <c r="P1691" i="8"/>
  <c r="Q1691" i="8" s="1"/>
  <c r="P1689" i="8"/>
  <c r="Q1689" i="8" s="1"/>
  <c r="P1687" i="8"/>
  <c r="Q1687" i="8" s="1"/>
  <c r="P1683" i="8"/>
  <c r="Q1683" i="8" s="1"/>
  <c r="P1681" i="8"/>
  <c r="Q1681" i="8" s="1"/>
  <c r="P1679" i="8"/>
  <c r="Q1679" i="8" s="1"/>
  <c r="P1677" i="8"/>
  <c r="Q1677" i="8" s="1"/>
  <c r="P1673" i="8"/>
  <c r="Q1673" i="8" s="1"/>
  <c r="P1671" i="8"/>
  <c r="Q1671" i="8" s="1"/>
  <c r="P1669" i="8"/>
  <c r="Q1669" i="8" s="1"/>
  <c r="P1667" i="8"/>
  <c r="Q1667" i="8" s="1"/>
  <c r="P1665" i="8"/>
  <c r="Q1665" i="8" s="1"/>
  <c r="P1663" i="8"/>
  <c r="Q1663" i="8" s="1"/>
  <c r="P1597" i="8"/>
  <c r="Q1597" i="8" s="1"/>
  <c r="P1595" i="8"/>
  <c r="Q1595" i="8" s="1"/>
  <c r="P1593" i="8"/>
  <c r="Q1593" i="8" s="1"/>
  <c r="P1585" i="8"/>
  <c r="Q1585" i="8" s="1"/>
  <c r="P1583" i="8"/>
  <c r="Q1583" i="8" s="1"/>
  <c r="P1581" i="8"/>
  <c r="Q1581" i="8" s="1"/>
  <c r="P1573" i="8"/>
  <c r="Q1573" i="8" s="1"/>
  <c r="P1569" i="8"/>
  <c r="Q1569" i="8" s="1"/>
  <c r="P1567" i="8"/>
  <c r="Q1567" i="8" s="1"/>
  <c r="P1563" i="8"/>
  <c r="Q1563" i="8" s="1"/>
  <c r="P1559" i="8"/>
  <c r="Q1559" i="8" s="1"/>
  <c r="P1557" i="8"/>
  <c r="Q1557" i="8" s="1"/>
  <c r="P1551" i="8"/>
  <c r="Q1551" i="8" s="1"/>
  <c r="P1549" i="8"/>
  <c r="Q1549" i="8" s="1"/>
  <c r="P1547" i="8"/>
  <c r="Q1547" i="8" s="1"/>
  <c r="P1545" i="8"/>
  <c r="Q1545" i="8" s="1"/>
  <c r="P1543" i="8"/>
  <c r="Q1543" i="8" s="1"/>
  <c r="P1535" i="8"/>
  <c r="Q1535" i="8" s="1"/>
  <c r="P1533" i="8"/>
  <c r="Q1533" i="8" s="1"/>
  <c r="P1529" i="8"/>
  <c r="Q1529" i="8" s="1"/>
  <c r="P1527" i="8"/>
  <c r="Q1527" i="8" s="1"/>
  <c r="P1525" i="8"/>
  <c r="Q1525" i="8" s="1"/>
  <c r="P1523" i="8"/>
  <c r="Q1523" i="8" s="1"/>
  <c r="P1521" i="8"/>
  <c r="Q1521" i="8" s="1"/>
  <c r="P1517" i="8"/>
  <c r="Q1517" i="8" s="1"/>
  <c r="P1515" i="8"/>
  <c r="Q1515" i="8" s="1"/>
  <c r="P1511" i="8"/>
  <c r="Q1511" i="8" s="1"/>
  <c r="P1509" i="8"/>
  <c r="Q1509" i="8" s="1"/>
  <c r="P1505" i="8"/>
  <c r="Q1505" i="8" s="1"/>
  <c r="P1503" i="8"/>
  <c r="Q1503" i="8" s="1"/>
  <c r="P1501" i="8"/>
  <c r="Q1501" i="8" s="1"/>
  <c r="P1499" i="8"/>
  <c r="Q1499" i="8" s="1"/>
  <c r="P1497" i="8"/>
  <c r="Q1497" i="8" s="1"/>
  <c r="P1489" i="8"/>
  <c r="Q1489" i="8" s="1"/>
  <c r="P1487" i="8"/>
  <c r="Q1487" i="8" s="1"/>
  <c r="P1485" i="8"/>
  <c r="Q1485" i="8" s="1"/>
  <c r="P1453" i="8"/>
  <c r="Q1453" i="8" s="1"/>
  <c r="P1451" i="8"/>
  <c r="Q1451" i="8" s="1"/>
  <c r="P1449" i="8"/>
  <c r="Q1449" i="8" s="1"/>
  <c r="P1441" i="8"/>
  <c r="Q1441" i="8" s="1"/>
  <c r="P1439" i="8"/>
  <c r="Q1439" i="8" s="1"/>
  <c r="P1437" i="8"/>
  <c r="Q1437" i="8" s="1"/>
  <c r="P1429" i="8"/>
  <c r="Q1429" i="8" s="1"/>
  <c r="P1427" i="8"/>
  <c r="Q1427" i="8" s="1"/>
  <c r="P1425" i="8"/>
  <c r="Q1425" i="8" s="1"/>
  <c r="P1423" i="8"/>
  <c r="Q1423" i="8" s="1"/>
  <c r="P1419" i="8"/>
  <c r="Q1419" i="8" s="1"/>
  <c r="P1403" i="8"/>
  <c r="Q1403" i="8" s="1"/>
  <c r="P1401" i="8"/>
  <c r="Q1401" i="8" s="1"/>
  <c r="P1395" i="8"/>
  <c r="Q1395" i="8" s="1"/>
  <c r="P1393" i="8"/>
  <c r="Q1393" i="8" s="1"/>
  <c r="P1391" i="8"/>
  <c r="Q1391" i="8" s="1"/>
  <c r="P1387" i="8"/>
  <c r="Q1387" i="8" s="1"/>
  <c r="P1385" i="8"/>
  <c r="Q1385" i="8" s="1"/>
  <c r="P1383" i="8"/>
  <c r="Q1383" i="8" s="1"/>
  <c r="P1381" i="8"/>
  <c r="Q1381" i="8" s="1"/>
  <c r="P1379" i="8"/>
  <c r="Q1379" i="8" s="1"/>
  <c r="P1377" i="8"/>
  <c r="Q1377" i="8" s="1"/>
  <c r="P1357" i="8"/>
  <c r="Q1357" i="8" s="1"/>
  <c r="P1355" i="8"/>
  <c r="Q1355" i="8" s="1"/>
  <c r="P1353" i="8"/>
  <c r="Q1353" i="8" s="1"/>
  <c r="P1343" i="8"/>
  <c r="Q1343" i="8" s="1"/>
  <c r="P1341" i="8"/>
  <c r="Q1341" i="8" s="1"/>
  <c r="P1337" i="8"/>
  <c r="Q1337" i="8" s="1"/>
  <c r="P1335" i="8"/>
  <c r="Q1335" i="8" s="1"/>
  <c r="P1333" i="8"/>
  <c r="Q1333" i="8" s="1"/>
  <c r="P1331" i="8"/>
  <c r="Q1331" i="8" s="1"/>
  <c r="P1321" i="8"/>
  <c r="Q1321" i="8" s="1"/>
  <c r="P1319" i="8"/>
  <c r="Q1319" i="8" s="1"/>
  <c r="P1317" i="8"/>
  <c r="Q1317" i="8" s="1"/>
  <c r="P1287" i="8"/>
  <c r="Q1287" i="8" s="1"/>
  <c r="P1263" i="8"/>
  <c r="Q1263" i="8" s="1"/>
  <c r="P1251" i="8"/>
  <c r="Q1251" i="8" s="1"/>
  <c r="P1239" i="8"/>
  <c r="Q1239" i="8" s="1"/>
  <c r="P1215" i="8"/>
  <c r="Q1215" i="8" s="1"/>
  <c r="P1201" i="8"/>
  <c r="Q1201" i="8" s="1"/>
  <c r="P1197" i="8"/>
  <c r="Q1197" i="8" s="1"/>
  <c r="P1195" i="8"/>
  <c r="Q1195" i="8" s="1"/>
  <c r="P1193" i="8"/>
  <c r="Q1193" i="8" s="1"/>
  <c r="P1191" i="8"/>
  <c r="Q1191" i="8" s="1"/>
  <c r="P1189" i="8"/>
  <c r="Q1189" i="8" s="1"/>
  <c r="P1187" i="8"/>
  <c r="Q1187" i="8" s="1"/>
  <c r="P1181" i="8"/>
  <c r="Q1181" i="8" s="1"/>
  <c r="P1179" i="8"/>
  <c r="Q1179" i="8" s="1"/>
  <c r="P1177" i="8"/>
  <c r="Q1177" i="8" s="1"/>
  <c r="P1175" i="8"/>
  <c r="Q1175" i="8" s="1"/>
  <c r="P1173" i="8"/>
  <c r="Q1173" i="8" s="1"/>
  <c r="P1171" i="8"/>
  <c r="Q1171" i="8" s="1"/>
  <c r="P1169" i="8"/>
  <c r="Q1169" i="8" s="1"/>
  <c r="P1167" i="8"/>
  <c r="Q1167" i="8" s="1"/>
  <c r="P1165" i="8"/>
  <c r="Q1165" i="8" s="1"/>
  <c r="P1163" i="8"/>
  <c r="Q1163" i="8" s="1"/>
  <c r="P1161" i="8"/>
  <c r="Q1161" i="8" s="1"/>
  <c r="P1159" i="8"/>
  <c r="Q1159" i="8" s="1"/>
  <c r="P1155" i="8"/>
  <c r="Q1155" i="8" s="1"/>
  <c r="P1153" i="8"/>
  <c r="Q1153" i="8" s="1"/>
  <c r="P1151" i="8"/>
  <c r="Q1151" i="8" s="1"/>
  <c r="P1149" i="8"/>
  <c r="Q1149" i="8" s="1"/>
  <c r="P1147" i="8"/>
  <c r="Q1147" i="8" s="1"/>
  <c r="P1127" i="8"/>
  <c r="Q1127" i="8" s="1"/>
  <c r="P1125" i="8"/>
  <c r="Q1125" i="8" s="1"/>
  <c r="P1123" i="8"/>
  <c r="Q1123" i="8" s="1"/>
  <c r="P1121" i="8"/>
  <c r="Q1121" i="8" s="1"/>
  <c r="P1119" i="8"/>
  <c r="Q1119" i="8" s="1"/>
  <c r="P1117" i="8"/>
  <c r="Q1117" i="8" s="1"/>
  <c r="P1115" i="8"/>
  <c r="Q1115" i="8" s="1"/>
  <c r="P1113" i="8"/>
  <c r="Q1113" i="8" s="1"/>
  <c r="P1111" i="8"/>
  <c r="Q1111" i="8" s="1"/>
  <c r="P1109" i="8"/>
  <c r="Q1109" i="8" s="1"/>
  <c r="P1107" i="8"/>
  <c r="Q1107" i="8" s="1"/>
  <c r="P1105" i="8"/>
  <c r="Q1105" i="8" s="1"/>
  <c r="P1097" i="8"/>
  <c r="Q1097" i="8" s="1"/>
  <c r="P1095" i="8"/>
  <c r="Q1095" i="8" s="1"/>
  <c r="P1093" i="8"/>
  <c r="Q1093" i="8" s="1"/>
  <c r="P1091" i="8"/>
  <c r="Q1091" i="8" s="1"/>
  <c r="P1089" i="8"/>
  <c r="Q1089" i="8" s="1"/>
  <c r="P1085" i="8"/>
  <c r="Q1085" i="8" s="1"/>
  <c r="P1083" i="8"/>
  <c r="Q1083" i="8" s="1"/>
  <c r="P1081" i="8"/>
  <c r="Q1081" i="8" s="1"/>
  <c r="P1079" i="8"/>
  <c r="Q1079" i="8" s="1"/>
  <c r="P1077" i="8"/>
  <c r="Q1077" i="8" s="1"/>
  <c r="P1075" i="8"/>
  <c r="Q1075" i="8" s="1"/>
  <c r="P1071" i="8"/>
  <c r="Q1071" i="8" s="1"/>
  <c r="P1069" i="8"/>
  <c r="Q1069" i="8" s="1"/>
  <c r="P1067" i="8"/>
  <c r="Q1067" i="8" s="1"/>
  <c r="P1065" i="8"/>
  <c r="Q1065" i="8" s="1"/>
  <c r="P1063" i="8"/>
  <c r="Q1063" i="8" s="1"/>
  <c r="P1057" i="8"/>
  <c r="Q1057" i="8" s="1"/>
  <c r="P1055" i="8"/>
  <c r="Q1055" i="8" s="1"/>
  <c r="P1049" i="8"/>
  <c r="Q1049" i="8" s="1"/>
  <c r="P1045" i="8"/>
  <c r="Q1045" i="8" s="1"/>
  <c r="P1043" i="8"/>
  <c r="Q1043" i="8" s="1"/>
  <c r="P1041" i="8"/>
  <c r="Q1041" i="8" s="1"/>
  <c r="P1035" i="8"/>
  <c r="Q1035" i="8" s="1"/>
  <c r="P1033" i="8"/>
  <c r="Q1033" i="8" s="1"/>
  <c r="P1031" i="8"/>
  <c r="Q1031" i="8" s="1"/>
  <c r="P1029" i="8"/>
  <c r="Q1029" i="8" s="1"/>
  <c r="P1021" i="8"/>
  <c r="Q1021" i="8" s="1"/>
  <c r="P1019" i="8"/>
  <c r="Q1019" i="8" s="1"/>
  <c r="P1017" i="8"/>
  <c r="Q1017" i="8" s="1"/>
  <c r="P1015" i="8"/>
  <c r="Q1015" i="8" s="1"/>
  <c r="P1013" i="8"/>
  <c r="Q1013" i="8" s="1"/>
  <c r="P1011" i="8"/>
  <c r="Q1011" i="8" s="1"/>
  <c r="P1009" i="8"/>
  <c r="Q1009" i="8" s="1"/>
  <c r="P1007" i="8"/>
  <c r="Q1007" i="8" s="1"/>
  <c r="P1003" i="8"/>
  <c r="Q1003" i="8" s="1"/>
  <c r="P1001" i="8"/>
  <c r="Q1001" i="8" s="1"/>
  <c r="P997" i="8"/>
  <c r="Q997" i="8" s="1"/>
  <c r="P995" i="8"/>
  <c r="Q995" i="8" s="1"/>
  <c r="P993" i="8"/>
  <c r="Q993" i="8" s="1"/>
  <c r="P989" i="8"/>
  <c r="Q989" i="8" s="1"/>
  <c r="P987" i="8"/>
  <c r="Q987" i="8" s="1"/>
  <c r="P971" i="8"/>
  <c r="Q971" i="8" s="1"/>
  <c r="P967" i="8"/>
  <c r="Q967" i="8" s="1"/>
  <c r="P963" i="8"/>
  <c r="Q963" i="8" s="1"/>
  <c r="P959" i="8"/>
  <c r="Q959" i="8" s="1"/>
  <c r="P957" i="8"/>
  <c r="Q957" i="8" s="1"/>
  <c r="P953" i="8"/>
  <c r="Q953" i="8" s="1"/>
  <c r="P951" i="8"/>
  <c r="Q951" i="8" s="1"/>
  <c r="P925" i="8"/>
  <c r="Q925" i="8" s="1"/>
  <c r="P923" i="8"/>
  <c r="Q923" i="8" s="1"/>
  <c r="P921" i="8"/>
  <c r="Q921" i="8" s="1"/>
  <c r="P913" i="8"/>
  <c r="Q913" i="8" s="1"/>
  <c r="P911" i="8"/>
  <c r="Q911" i="8" s="1"/>
  <c r="P909" i="8"/>
  <c r="Q909" i="8" s="1"/>
  <c r="P901" i="8"/>
  <c r="Q901" i="8" s="1"/>
  <c r="P899" i="8"/>
  <c r="Q899" i="8" s="1"/>
  <c r="P897" i="8"/>
  <c r="Q897" i="8" s="1"/>
  <c r="P893" i="8"/>
  <c r="Q893" i="8" s="1"/>
  <c r="P891" i="8"/>
  <c r="Q891" i="8" s="1"/>
  <c r="P889" i="8"/>
  <c r="Q889" i="8" s="1"/>
  <c r="P887" i="8"/>
  <c r="Q887" i="8" s="1"/>
  <c r="P885" i="8"/>
  <c r="Q885" i="8" s="1"/>
  <c r="P877" i="8"/>
  <c r="Q877" i="8" s="1"/>
  <c r="P875" i="8"/>
  <c r="Q875" i="8" s="1"/>
  <c r="P873" i="8"/>
  <c r="Q873" i="8" s="1"/>
  <c r="P865" i="8"/>
  <c r="Q865" i="8" s="1"/>
  <c r="P863" i="8"/>
  <c r="Q863" i="8" s="1"/>
  <c r="P861" i="8"/>
  <c r="Q861" i="8" s="1"/>
  <c r="P853" i="8"/>
  <c r="Q853" i="8" s="1"/>
  <c r="P851" i="8"/>
  <c r="Q851" i="8" s="1"/>
  <c r="P849" i="8"/>
  <c r="Q849" i="8" s="1"/>
  <c r="P847" i="8"/>
  <c r="Q847" i="8" s="1"/>
  <c r="P841" i="8"/>
  <c r="Q841" i="8" s="1"/>
  <c r="P839" i="8"/>
  <c r="Q839" i="8" s="1"/>
  <c r="P837" i="8"/>
  <c r="Q837" i="8" s="1"/>
  <c r="P819" i="8"/>
  <c r="Q819" i="8" s="1"/>
  <c r="P795" i="8"/>
  <c r="Q795" i="8" s="1"/>
  <c r="P793" i="8"/>
  <c r="Q793" i="8" s="1"/>
  <c r="P791" i="8"/>
  <c r="Q791" i="8" s="1"/>
  <c r="P789" i="8"/>
  <c r="Q789" i="8" s="1"/>
  <c r="P779" i="8"/>
  <c r="Q779" i="8" s="1"/>
  <c r="P775" i="8"/>
  <c r="Q775" i="8" s="1"/>
  <c r="P771" i="8"/>
  <c r="Q771" i="8" s="1"/>
  <c r="P681" i="8"/>
  <c r="Q681" i="8" s="1"/>
  <c r="P661" i="8"/>
  <c r="Q661" i="8" s="1"/>
  <c r="P593" i="8"/>
  <c r="Q593" i="8" s="1"/>
  <c r="P503" i="8"/>
  <c r="Q503" i="8" s="1"/>
  <c r="P3264" i="8"/>
  <c r="Q3264" i="8" s="1"/>
  <c r="P3262" i="8"/>
  <c r="Q3262" i="8" s="1"/>
  <c r="P3260" i="8"/>
  <c r="Q3260" i="8" s="1"/>
  <c r="P3256" i="8"/>
  <c r="Q3256" i="8" s="1"/>
  <c r="P3254" i="8"/>
  <c r="Q3254" i="8" s="1"/>
  <c r="P3252" i="8"/>
  <c r="Q3252" i="8" s="1"/>
  <c r="P3250" i="8"/>
  <c r="Q3250" i="8" s="1"/>
  <c r="P3248" i="8"/>
  <c r="Q3248" i="8" s="1"/>
  <c r="P3244" i="8"/>
  <c r="Q3244" i="8" s="1"/>
  <c r="P3242" i="8"/>
  <c r="Q3242" i="8" s="1"/>
  <c r="P3240" i="8"/>
  <c r="Q3240" i="8" s="1"/>
  <c r="P3238" i="8"/>
  <c r="Q3238" i="8" s="1"/>
  <c r="P3236" i="8"/>
  <c r="Q3236" i="8" s="1"/>
  <c r="P3230" i="8"/>
  <c r="Q3230" i="8" s="1"/>
  <c r="P3218" i="8"/>
  <c r="Q3218" i="8" s="1"/>
  <c r="P3216" i="8"/>
  <c r="Q3216" i="8" s="1"/>
  <c r="P3214" i="8"/>
  <c r="Q3214" i="8" s="1"/>
  <c r="P3212" i="8"/>
  <c r="Q3212" i="8" s="1"/>
  <c r="P3210" i="8"/>
  <c r="Q3210" i="8" s="1"/>
  <c r="P3204" i="8"/>
  <c r="Q3204" i="8" s="1"/>
  <c r="P3202" i="8"/>
  <c r="Q3202" i="8" s="1"/>
  <c r="P3200" i="8"/>
  <c r="Q3200" i="8" s="1"/>
  <c r="P3194" i="8"/>
  <c r="Q3194" i="8" s="1"/>
  <c r="P3168" i="8"/>
  <c r="Q3168" i="8" s="1"/>
  <c r="P3164" i="8"/>
  <c r="Q3164" i="8" s="1"/>
  <c r="P3160" i="8"/>
  <c r="Q3160" i="8" s="1"/>
  <c r="P3158" i="8"/>
  <c r="Q3158" i="8" s="1"/>
  <c r="P3156" i="8"/>
  <c r="Q3156" i="8" s="1"/>
  <c r="P3154" i="8"/>
  <c r="Q3154" i="8" s="1"/>
  <c r="P3148" i="8"/>
  <c r="Q3148" i="8" s="1"/>
  <c r="P3146" i="8"/>
  <c r="Q3146" i="8" s="1"/>
  <c r="P3144" i="8"/>
  <c r="Q3144" i="8" s="1"/>
  <c r="P3142" i="8"/>
  <c r="Q3142" i="8" s="1"/>
  <c r="P3140" i="8"/>
  <c r="Q3140" i="8" s="1"/>
  <c r="P3138" i="8"/>
  <c r="Q3138" i="8" s="1"/>
  <c r="P3110" i="8"/>
  <c r="Q3110" i="8" s="1"/>
  <c r="P3106" i="8"/>
  <c r="Q3106" i="8" s="1"/>
  <c r="P3104" i="8"/>
  <c r="Q3104" i="8" s="1"/>
  <c r="P3102" i="8"/>
  <c r="Q3102" i="8" s="1"/>
  <c r="P3096" i="8"/>
  <c r="Q3096" i="8" s="1"/>
  <c r="P3094" i="8"/>
  <c r="Q3094" i="8" s="1"/>
  <c r="P3092" i="8"/>
  <c r="Q3092" i="8" s="1"/>
  <c r="P3090" i="8"/>
  <c r="Q3090" i="8" s="1"/>
  <c r="P3088" i="8"/>
  <c r="Q3088" i="8" s="1"/>
  <c r="P3086" i="8"/>
  <c r="Q3086" i="8" s="1"/>
  <c r="P3084" i="8"/>
  <c r="Q3084" i="8" s="1"/>
  <c r="P3082" i="8"/>
  <c r="Q3082" i="8" s="1"/>
  <c r="P3080" i="8"/>
  <c r="Q3080" i="8" s="1"/>
  <c r="P3078" i="8"/>
  <c r="Q3078" i="8" s="1"/>
  <c r="P3076" i="8"/>
  <c r="Q3076" i="8" s="1"/>
  <c r="P3074" i="8"/>
  <c r="Q3074" i="8" s="1"/>
  <c r="P3072" i="8"/>
  <c r="Q3072" i="8" s="1"/>
  <c r="P3068" i="8"/>
  <c r="Q3068" i="8" s="1"/>
  <c r="P3066" i="8"/>
  <c r="Q3066" i="8" s="1"/>
  <c r="P3064" i="8"/>
  <c r="Q3064" i="8" s="1"/>
  <c r="P3062" i="8"/>
  <c r="Q3062" i="8" s="1"/>
  <c r="P3060" i="8"/>
  <c r="Q3060" i="8" s="1"/>
  <c r="P3056" i="8"/>
  <c r="Q3056" i="8" s="1"/>
  <c r="P3054" i="8"/>
  <c r="Q3054" i="8" s="1"/>
  <c r="P3052" i="8"/>
  <c r="Q3052" i="8" s="1"/>
  <c r="P3050" i="8"/>
  <c r="Q3050" i="8" s="1"/>
  <c r="P3048" i="8"/>
  <c r="Q3048" i="8" s="1"/>
  <c r="P3044" i="8"/>
  <c r="Q3044" i="8" s="1"/>
  <c r="P3042" i="8"/>
  <c r="Q3042" i="8" s="1"/>
  <c r="P3038" i="8"/>
  <c r="Q3038" i="8" s="1"/>
  <c r="P3036" i="8"/>
  <c r="Q3036" i="8" s="1"/>
  <c r="P3032" i="8"/>
  <c r="Q3032" i="8" s="1"/>
  <c r="P3030" i="8"/>
  <c r="Q3030" i="8" s="1"/>
  <c r="P3028" i="8"/>
  <c r="Q3028" i="8" s="1"/>
  <c r="P3026" i="8"/>
  <c r="Q3026" i="8" s="1"/>
  <c r="P3012" i="8"/>
  <c r="Q3012" i="8" s="1"/>
  <c r="P3008" i="8"/>
  <c r="Q3008" i="8" s="1"/>
  <c r="P3004" i="8"/>
  <c r="Q3004" i="8" s="1"/>
  <c r="P3002" i="8"/>
  <c r="Q3002" i="8" s="1"/>
  <c r="P2998" i="8"/>
  <c r="Q2998" i="8" s="1"/>
  <c r="P2996" i="8"/>
  <c r="Q2996" i="8" s="1"/>
  <c r="P2992" i="8"/>
  <c r="Q2992" i="8" s="1"/>
  <c r="P2990" i="8"/>
  <c r="Q2990" i="8" s="1"/>
  <c r="P2988" i="8"/>
  <c r="Q2988" i="8" s="1"/>
  <c r="P2986" i="8"/>
  <c r="Q2986" i="8" s="1"/>
  <c r="P2984" i="8"/>
  <c r="Q2984" i="8" s="1"/>
  <c r="P2982" i="8"/>
  <c r="Q2982" i="8" s="1"/>
  <c r="P2980" i="8"/>
  <c r="Q2980" i="8" s="1"/>
  <c r="P2978" i="8"/>
  <c r="Q2978" i="8" s="1"/>
  <c r="P2976" i="8"/>
  <c r="Q2976" i="8" s="1"/>
  <c r="P2974" i="8"/>
  <c r="Q2974" i="8" s="1"/>
  <c r="P2972" i="8"/>
  <c r="Q2972" i="8" s="1"/>
  <c r="P2970" i="8"/>
  <c r="Q2970" i="8" s="1"/>
  <c r="P2968" i="8"/>
  <c r="Q2968" i="8" s="1"/>
  <c r="P2966" i="8"/>
  <c r="Q2966" i="8" s="1"/>
  <c r="P2962" i="8"/>
  <c r="Q2962" i="8" s="1"/>
  <c r="P2960" i="8"/>
  <c r="Q2960" i="8" s="1"/>
  <c r="P2958" i="8"/>
  <c r="Q2958" i="8" s="1"/>
  <c r="P2956" i="8"/>
  <c r="Q2956" i="8" s="1"/>
  <c r="P2954" i="8"/>
  <c r="Q2954" i="8" s="1"/>
  <c r="P2952" i="8"/>
  <c r="Q2952" i="8" s="1"/>
  <c r="P2950" i="8"/>
  <c r="Q2950" i="8" s="1"/>
  <c r="P2948" i="8"/>
  <c r="Q2948" i="8" s="1"/>
  <c r="P2946" i="8"/>
  <c r="Q2946" i="8" s="1"/>
  <c r="P2942" i="8"/>
  <c r="Q2942" i="8" s="1"/>
  <c r="P2940" i="8"/>
  <c r="Q2940" i="8" s="1"/>
  <c r="P2938" i="8"/>
  <c r="Q2938" i="8" s="1"/>
  <c r="P2936" i="8"/>
  <c r="Q2936" i="8" s="1"/>
  <c r="P2932" i="8"/>
  <c r="Q2932" i="8" s="1"/>
  <c r="P2930" i="8"/>
  <c r="Q2930" i="8" s="1"/>
  <c r="P2926" i="8"/>
  <c r="Q2926" i="8" s="1"/>
  <c r="P2922" i="8"/>
  <c r="Q2922" i="8" s="1"/>
  <c r="P2920" i="8"/>
  <c r="Q2920" i="8" s="1"/>
  <c r="P2918" i="8"/>
  <c r="Q2918" i="8" s="1"/>
  <c r="P2914" i="8"/>
  <c r="Q2914" i="8" s="1"/>
  <c r="P2910" i="8"/>
  <c r="Q2910" i="8" s="1"/>
  <c r="P2908" i="8"/>
  <c r="Q2908" i="8" s="1"/>
  <c r="P2904" i="8"/>
  <c r="Q2904" i="8" s="1"/>
  <c r="P2902" i="8"/>
  <c r="Q2902" i="8" s="1"/>
  <c r="P2900" i="8"/>
  <c r="Q2900" i="8" s="1"/>
  <c r="P2898" i="8"/>
  <c r="Q2898" i="8" s="1"/>
  <c r="P2894" i="8"/>
  <c r="Q2894" i="8" s="1"/>
  <c r="P2892" i="8"/>
  <c r="Q2892" i="8" s="1"/>
  <c r="P2890" i="8"/>
  <c r="Q2890" i="8" s="1"/>
  <c r="P2888" i="8"/>
  <c r="Q2888" i="8" s="1"/>
  <c r="P2884" i="8"/>
  <c r="Q2884" i="8" s="1"/>
  <c r="P2882" i="8"/>
  <c r="Q2882" i="8" s="1"/>
  <c r="P2878" i="8"/>
  <c r="Q2878" i="8" s="1"/>
  <c r="P2874" i="8"/>
  <c r="Q2874" i="8" s="1"/>
  <c r="P2872" i="8"/>
  <c r="Q2872" i="8" s="1"/>
  <c r="P2870" i="8"/>
  <c r="Q2870" i="8" s="1"/>
  <c r="P2868" i="8"/>
  <c r="Q2868" i="8" s="1"/>
  <c r="P2866" i="8"/>
  <c r="Q2866" i="8" s="1"/>
  <c r="P2864" i="8"/>
  <c r="Q2864" i="8" s="1"/>
  <c r="P2862" i="8"/>
  <c r="Q2862" i="8" s="1"/>
  <c r="P2860" i="8"/>
  <c r="Q2860" i="8" s="1"/>
  <c r="P2858" i="8"/>
  <c r="Q2858" i="8" s="1"/>
  <c r="P2854" i="8"/>
  <c r="Q2854" i="8" s="1"/>
  <c r="P2852" i="8"/>
  <c r="Q2852" i="8" s="1"/>
  <c r="P2850" i="8"/>
  <c r="Q2850" i="8" s="1"/>
  <c r="P2848" i="8"/>
  <c r="Q2848" i="8" s="1"/>
  <c r="P2844" i="8"/>
  <c r="Q2844" i="8" s="1"/>
  <c r="P2840" i="8"/>
  <c r="Q2840" i="8" s="1"/>
  <c r="P2838" i="8"/>
  <c r="Q2838" i="8" s="1"/>
  <c r="P2834" i="8"/>
  <c r="Q2834" i="8" s="1"/>
  <c r="P2832" i="8"/>
  <c r="Q2832" i="8" s="1"/>
  <c r="P2828" i="8"/>
  <c r="Q2828" i="8" s="1"/>
  <c r="P2826" i="8"/>
  <c r="Q2826" i="8" s="1"/>
  <c r="P2822" i="8"/>
  <c r="Q2822" i="8" s="1"/>
  <c r="P2818" i="8"/>
  <c r="Q2818" i="8" s="1"/>
  <c r="P2816" i="8"/>
  <c r="Q2816" i="8" s="1"/>
  <c r="P2812" i="8"/>
  <c r="Q2812" i="8" s="1"/>
  <c r="P2810" i="8"/>
  <c r="Q2810" i="8" s="1"/>
  <c r="P2808" i="8"/>
  <c r="Q2808" i="8" s="1"/>
  <c r="P2806" i="8"/>
  <c r="Q2806" i="8" s="1"/>
  <c r="P2804" i="8"/>
  <c r="Q2804" i="8" s="1"/>
  <c r="P2802" i="8"/>
  <c r="Q2802" i="8" s="1"/>
  <c r="P2800" i="8"/>
  <c r="Q2800" i="8" s="1"/>
  <c r="P2798" i="8"/>
  <c r="Q2798" i="8" s="1"/>
  <c r="P2796" i="8"/>
  <c r="Q2796" i="8" s="1"/>
  <c r="P2794" i="8"/>
  <c r="Q2794" i="8" s="1"/>
  <c r="P2792" i="8"/>
  <c r="Q2792" i="8" s="1"/>
  <c r="P2790" i="8"/>
  <c r="Q2790" i="8" s="1"/>
  <c r="P2786" i="8"/>
  <c r="Q2786" i="8" s="1"/>
  <c r="P2772" i="8"/>
  <c r="Q2772" i="8" s="1"/>
  <c r="P2768" i="8"/>
  <c r="Q2768" i="8" s="1"/>
  <c r="P2762" i="8"/>
  <c r="Q2762" i="8" s="1"/>
  <c r="P2760" i="8"/>
  <c r="Q2760" i="8" s="1"/>
  <c r="P2756" i="8"/>
  <c r="Q2756" i="8" s="1"/>
  <c r="P2750" i="8"/>
  <c r="Q2750" i="8" s="1"/>
  <c r="P2744" i="8"/>
  <c r="Q2744" i="8" s="1"/>
  <c r="P2740" i="8"/>
  <c r="Q2740" i="8" s="1"/>
  <c r="P2738" i="8"/>
  <c r="Q2738" i="8" s="1"/>
  <c r="P2736" i="8"/>
  <c r="Q2736" i="8" s="1"/>
  <c r="P2732" i="8"/>
  <c r="Q2732" i="8" s="1"/>
  <c r="P2730" i="8"/>
  <c r="Q2730" i="8" s="1"/>
  <c r="P2728" i="8"/>
  <c r="Q2728" i="8" s="1"/>
  <c r="P2726" i="8"/>
  <c r="Q2726" i="8" s="1"/>
  <c r="P2724" i="8"/>
  <c r="Q2724" i="8" s="1"/>
  <c r="P2722" i="8"/>
  <c r="Q2722" i="8" s="1"/>
  <c r="P2720" i="8"/>
  <c r="Q2720" i="8" s="1"/>
  <c r="P2718" i="8"/>
  <c r="Q2718" i="8" s="1"/>
  <c r="P2714" i="8"/>
  <c r="Q2714" i="8" s="1"/>
  <c r="P2712" i="8"/>
  <c r="Q2712" i="8" s="1"/>
  <c r="P2708" i="8"/>
  <c r="Q2708" i="8" s="1"/>
  <c r="P2706" i="8"/>
  <c r="Q2706" i="8" s="1"/>
  <c r="P2704" i="8"/>
  <c r="Q2704" i="8" s="1"/>
  <c r="P2702" i="8"/>
  <c r="Q2702" i="8" s="1"/>
  <c r="P2690" i="8"/>
  <c r="Q2690" i="8" s="1"/>
  <c r="P2674" i="8"/>
  <c r="Q2674" i="8" s="1"/>
  <c r="P2672" i="8"/>
  <c r="Q2672" i="8" s="1"/>
  <c r="P2670" i="8"/>
  <c r="Q2670" i="8" s="1"/>
  <c r="P2650" i="8"/>
  <c r="Q2650" i="8" s="1"/>
  <c r="P2648" i="8"/>
  <c r="Q2648" i="8" s="1"/>
  <c r="P2646" i="8"/>
  <c r="Q2646" i="8" s="1"/>
  <c r="P2644" i="8"/>
  <c r="Q2644" i="8" s="1"/>
  <c r="P2642" i="8"/>
  <c r="Q2642" i="8" s="1"/>
  <c r="P2640" i="8"/>
  <c r="Q2640" i="8" s="1"/>
  <c r="P2638" i="8"/>
  <c r="Q2638" i="8" s="1"/>
  <c r="P2634" i="8"/>
  <c r="Q2634" i="8" s="1"/>
  <c r="P2632" i="8"/>
  <c r="Q2632" i="8" s="1"/>
  <c r="P2630" i="8"/>
  <c r="Q2630" i="8" s="1"/>
  <c r="P2604" i="8"/>
  <c r="Q2604" i="8" s="1"/>
  <c r="P2602" i="8"/>
  <c r="Q2602" i="8" s="1"/>
  <c r="P2600" i="8"/>
  <c r="Q2600" i="8" s="1"/>
  <c r="P2598" i="8"/>
  <c r="Q2598" i="8" s="1"/>
  <c r="P2596" i="8"/>
  <c r="Q2596" i="8" s="1"/>
  <c r="P2594" i="8"/>
  <c r="Q2594" i="8" s="1"/>
  <c r="P2570" i="8"/>
  <c r="Q2570" i="8" s="1"/>
  <c r="P2568" i="8"/>
  <c r="Q2568" i="8" s="1"/>
  <c r="P2566" i="8"/>
  <c r="Q2566" i="8" s="1"/>
  <c r="P2564" i="8"/>
  <c r="Q2564" i="8" s="1"/>
  <c r="P2562" i="8"/>
  <c r="Q2562" i="8" s="1"/>
  <c r="P2560" i="8"/>
  <c r="Q2560" i="8" s="1"/>
  <c r="P2558" i="8"/>
  <c r="Q2558" i="8" s="1"/>
  <c r="P2556" i="8"/>
  <c r="Q2556" i="8" s="1"/>
  <c r="P2554" i="8"/>
  <c r="Q2554" i="8" s="1"/>
  <c r="P2552" i="8"/>
  <c r="Q2552" i="8" s="1"/>
  <c r="P2550" i="8"/>
  <c r="Q2550" i="8" s="1"/>
  <c r="P2548" i="8"/>
  <c r="Q2548" i="8" s="1"/>
  <c r="P2546" i="8"/>
  <c r="Q2546" i="8" s="1"/>
  <c r="P2542" i="8"/>
  <c r="Q2542" i="8" s="1"/>
  <c r="P2536" i="8"/>
  <c r="Q2536" i="8" s="1"/>
  <c r="P2534" i="8"/>
  <c r="Q2534" i="8" s="1"/>
  <c r="P2532" i="8"/>
  <c r="Q2532" i="8" s="1"/>
  <c r="P2528" i="8"/>
  <c r="Q2528" i="8" s="1"/>
  <c r="P2526" i="8"/>
  <c r="Q2526" i="8" s="1"/>
  <c r="P2522" i="8"/>
  <c r="Q2522" i="8" s="1"/>
  <c r="P2520" i="8"/>
  <c r="Q2520" i="8" s="1"/>
  <c r="P2518" i="8"/>
  <c r="Q2518" i="8" s="1"/>
  <c r="P2516" i="8"/>
  <c r="Q2516" i="8" s="1"/>
  <c r="P2514" i="8"/>
  <c r="Q2514" i="8" s="1"/>
  <c r="P2512" i="8"/>
  <c r="Q2512" i="8" s="1"/>
  <c r="P2510" i="8"/>
  <c r="Q2510" i="8" s="1"/>
  <c r="P2508" i="8"/>
  <c r="Q2508" i="8" s="1"/>
  <c r="P2506" i="8"/>
  <c r="Q2506" i="8" s="1"/>
  <c r="P2504" i="8"/>
  <c r="Q2504" i="8" s="1"/>
  <c r="P2502" i="8"/>
  <c r="Q2502" i="8" s="1"/>
  <c r="P2500" i="8"/>
  <c r="Q2500" i="8" s="1"/>
  <c r="P2498" i="8"/>
  <c r="Q2498" i="8" s="1"/>
  <c r="P2496" i="8"/>
  <c r="Q2496" i="8" s="1"/>
  <c r="P2494" i="8"/>
  <c r="Q2494" i="8" s="1"/>
  <c r="P2492" i="8"/>
  <c r="Q2492" i="8" s="1"/>
  <c r="P2490" i="8"/>
  <c r="Q2490" i="8" s="1"/>
  <c r="P2488" i="8"/>
  <c r="Q2488" i="8" s="1"/>
  <c r="P2486" i="8"/>
  <c r="Q2486" i="8" s="1"/>
  <c r="P2484" i="8"/>
  <c r="Q2484" i="8" s="1"/>
  <c r="P2482" i="8"/>
  <c r="Q2482" i="8" s="1"/>
  <c r="P2480" i="8"/>
  <c r="Q2480" i="8" s="1"/>
  <c r="P2478" i="8"/>
  <c r="Q2478" i="8" s="1"/>
  <c r="P2476" i="8"/>
  <c r="Q2476" i="8" s="1"/>
  <c r="P2474" i="8"/>
  <c r="Q2474" i="8" s="1"/>
  <c r="P2472" i="8"/>
  <c r="Q2472" i="8" s="1"/>
  <c r="P2470" i="8"/>
  <c r="Q2470" i="8" s="1"/>
  <c r="P2468" i="8"/>
  <c r="Q2468" i="8" s="1"/>
  <c r="P2466" i="8"/>
  <c r="Q2466" i="8" s="1"/>
  <c r="P2464" i="8"/>
  <c r="Q2464" i="8" s="1"/>
  <c r="P2462" i="8"/>
  <c r="Q2462" i="8" s="1"/>
  <c r="P2460" i="8"/>
  <c r="Q2460" i="8" s="1"/>
  <c r="P2458" i="8"/>
  <c r="Q2458" i="8" s="1"/>
  <c r="P2456" i="8"/>
  <c r="Q2456" i="8" s="1"/>
  <c r="P2454" i="8"/>
  <c r="Q2454" i="8" s="1"/>
  <c r="P2452" i="8"/>
  <c r="Q2452" i="8" s="1"/>
  <c r="P2450" i="8"/>
  <c r="Q2450" i="8" s="1"/>
  <c r="P2446" i="8"/>
  <c r="Q2446" i="8" s="1"/>
  <c r="P2444" i="8"/>
  <c r="Q2444" i="8" s="1"/>
  <c r="P2440" i="8"/>
  <c r="Q2440" i="8" s="1"/>
  <c r="P2438" i="8"/>
  <c r="Q2438" i="8" s="1"/>
  <c r="P2436" i="8"/>
  <c r="Q2436" i="8" s="1"/>
  <c r="P2434" i="8"/>
  <c r="Q2434" i="8" s="1"/>
  <c r="P2432" i="8"/>
  <c r="Q2432" i="8" s="1"/>
  <c r="P2430" i="8"/>
  <c r="Q2430" i="8" s="1"/>
  <c r="P2428" i="8"/>
  <c r="Q2428" i="8" s="1"/>
  <c r="P2426" i="8"/>
  <c r="Q2426" i="8" s="1"/>
  <c r="P2424" i="8"/>
  <c r="Q2424" i="8" s="1"/>
  <c r="P2422" i="8"/>
  <c r="Q2422" i="8" s="1"/>
  <c r="P2420" i="8"/>
  <c r="Q2420" i="8" s="1"/>
  <c r="P2418" i="8"/>
  <c r="Q2418" i="8" s="1"/>
  <c r="P2416" i="8"/>
  <c r="Q2416" i="8" s="1"/>
  <c r="P2414" i="8"/>
  <c r="Q2414" i="8" s="1"/>
  <c r="P2412" i="8"/>
  <c r="Q2412" i="8" s="1"/>
  <c r="P2410" i="8"/>
  <c r="Q2410" i="8" s="1"/>
  <c r="P2408" i="8"/>
  <c r="Q2408" i="8" s="1"/>
  <c r="P2406" i="8"/>
  <c r="Q2406" i="8" s="1"/>
  <c r="P2404" i="8"/>
  <c r="Q2404" i="8" s="1"/>
  <c r="P2402" i="8"/>
  <c r="Q2402" i="8" s="1"/>
  <c r="P2396" i="8"/>
  <c r="Q2396" i="8" s="1"/>
  <c r="P2394" i="8"/>
  <c r="Q2394" i="8" s="1"/>
  <c r="P2392" i="8"/>
  <c r="Q2392" i="8" s="1"/>
  <c r="P2390" i="8"/>
  <c r="Q2390" i="8" s="1"/>
  <c r="P2388" i="8"/>
  <c r="Q2388" i="8" s="1"/>
  <c r="P2386" i="8"/>
  <c r="Q2386" i="8" s="1"/>
  <c r="P2384" i="8"/>
  <c r="Q2384" i="8" s="1"/>
  <c r="P2382" i="8"/>
  <c r="Q2382" i="8" s="1"/>
  <c r="P2380" i="8"/>
  <c r="Q2380" i="8" s="1"/>
  <c r="P2378" i="8"/>
  <c r="Q2378" i="8" s="1"/>
  <c r="P2374" i="8"/>
  <c r="Q2374" i="8" s="1"/>
  <c r="P2372" i="8"/>
  <c r="Q2372" i="8" s="1"/>
  <c r="P2370" i="8"/>
  <c r="Q2370" i="8" s="1"/>
  <c r="P2358" i="8"/>
  <c r="Q2358" i="8" s="1"/>
  <c r="P2352" i="8"/>
  <c r="Q2352" i="8" s="1"/>
  <c r="P2350" i="8"/>
  <c r="Q2350" i="8" s="1"/>
  <c r="P2348" i="8"/>
  <c r="Q2348" i="8" s="1"/>
  <c r="P2346" i="8"/>
  <c r="Q2346" i="8" s="1"/>
  <c r="P2338" i="8"/>
  <c r="Q2338" i="8" s="1"/>
  <c r="P2336" i="8"/>
  <c r="Q2336" i="8" s="1"/>
  <c r="P2334" i="8"/>
  <c r="Q2334" i="8" s="1"/>
  <c r="P2332" i="8"/>
  <c r="Q2332" i="8" s="1"/>
  <c r="P2330" i="8"/>
  <c r="Q2330" i="8" s="1"/>
  <c r="P2328" i="8"/>
  <c r="Q2328" i="8" s="1"/>
  <c r="P2326" i="8"/>
  <c r="Q2326" i="8" s="1"/>
  <c r="P2324" i="8"/>
  <c r="Q2324" i="8" s="1"/>
  <c r="P2322" i="8"/>
  <c r="Q2322" i="8" s="1"/>
  <c r="P2320" i="8"/>
  <c r="Q2320" i="8" s="1"/>
  <c r="P2318" i="8"/>
  <c r="Q2318" i="8" s="1"/>
  <c r="P2314" i="8"/>
  <c r="Q2314" i="8" s="1"/>
  <c r="P2312" i="8"/>
  <c r="Q2312" i="8" s="1"/>
  <c r="P2310" i="8"/>
  <c r="Q2310" i="8" s="1"/>
  <c r="P2308" i="8"/>
  <c r="Q2308" i="8" s="1"/>
  <c r="P2306" i="8"/>
  <c r="Q2306" i="8" s="1"/>
  <c r="P2302" i="8"/>
  <c r="Q2302" i="8" s="1"/>
  <c r="P2300" i="8"/>
  <c r="Q2300" i="8" s="1"/>
  <c r="P2298" i="8"/>
  <c r="Q2298" i="8" s="1"/>
  <c r="P2296" i="8"/>
  <c r="Q2296" i="8" s="1"/>
  <c r="P2294" i="8"/>
  <c r="Q2294" i="8" s="1"/>
  <c r="P2282" i="8"/>
  <c r="Q2282" i="8" s="1"/>
  <c r="P2280" i="8"/>
  <c r="Q2280" i="8" s="1"/>
  <c r="P2278" i="8"/>
  <c r="Q2278" i="8" s="1"/>
  <c r="P2276" i="8"/>
  <c r="Q2276" i="8" s="1"/>
  <c r="P2274" i="8"/>
  <c r="Q2274" i="8" s="1"/>
  <c r="P2272" i="8"/>
  <c r="Q2272" i="8" s="1"/>
  <c r="P2270" i="8"/>
  <c r="Q2270" i="8" s="1"/>
  <c r="P2268" i="8"/>
  <c r="Q2268" i="8" s="1"/>
  <c r="P2266" i="8"/>
  <c r="Q2266" i="8" s="1"/>
  <c r="P2264" i="8"/>
  <c r="Q2264" i="8" s="1"/>
  <c r="P2262" i="8"/>
  <c r="Q2262" i="8" s="1"/>
  <c r="P2260" i="8"/>
  <c r="Q2260" i="8" s="1"/>
  <c r="P2258" i="8"/>
  <c r="Q2258" i="8" s="1"/>
  <c r="P2256" i="8"/>
  <c r="Q2256" i="8" s="1"/>
  <c r="P2254" i="8"/>
  <c r="Q2254" i="8" s="1"/>
  <c r="P2252" i="8"/>
  <c r="Q2252" i="8" s="1"/>
  <c r="P2250" i="8"/>
  <c r="Q2250" i="8" s="1"/>
  <c r="P2248" i="8"/>
  <c r="Q2248" i="8" s="1"/>
  <c r="P2246" i="8"/>
  <c r="Q2246" i="8" s="1"/>
  <c r="P2236" i="8"/>
  <c r="Q2236" i="8" s="1"/>
  <c r="P2234" i="8"/>
  <c r="Q2234" i="8" s="1"/>
  <c r="P2210" i="8"/>
  <c r="Q2210" i="8" s="1"/>
  <c r="P2208" i="8"/>
  <c r="Q2208" i="8" s="1"/>
  <c r="P2204" i="8"/>
  <c r="Q2204" i="8" s="1"/>
  <c r="P2202" i="8"/>
  <c r="Q2202" i="8" s="1"/>
  <c r="P2200" i="8"/>
  <c r="Q2200" i="8" s="1"/>
  <c r="P2198" i="8"/>
  <c r="Q2198" i="8" s="1"/>
  <c r="P2196" i="8"/>
  <c r="Q2196" i="8" s="1"/>
  <c r="P2194" i="8"/>
  <c r="Q2194" i="8" s="1"/>
  <c r="P2184" i="8"/>
  <c r="Q2184" i="8" s="1"/>
  <c r="P2182" i="8"/>
  <c r="Q2182" i="8" s="1"/>
  <c r="P2180" i="8"/>
  <c r="Q2180" i="8" s="1"/>
  <c r="P2178" i="8"/>
  <c r="Q2178" i="8" s="1"/>
  <c r="P2164" i="8"/>
  <c r="Q2164" i="8" s="1"/>
  <c r="P2162" i="8"/>
  <c r="Q2162" i="8" s="1"/>
  <c r="P2160" i="8"/>
  <c r="Q2160" i="8" s="1"/>
  <c r="P2158" i="8"/>
  <c r="Q2158" i="8" s="1"/>
  <c r="P2156" i="8"/>
  <c r="Q2156" i="8" s="1"/>
  <c r="P2154" i="8"/>
  <c r="Q2154" i="8" s="1"/>
  <c r="P2152" i="8"/>
  <c r="Q2152" i="8" s="1"/>
  <c r="P2148" i="8"/>
  <c r="Q2148" i="8" s="1"/>
  <c r="P2146" i="8"/>
  <c r="Q2146" i="8" s="1"/>
  <c r="P2144" i="8"/>
  <c r="Q2144" i="8" s="1"/>
  <c r="P2142" i="8"/>
  <c r="Q2142" i="8" s="1"/>
  <c r="P2140" i="8"/>
  <c r="Q2140" i="8" s="1"/>
  <c r="P2138" i="8"/>
  <c r="Q2138" i="8" s="1"/>
  <c r="P2136" i="8"/>
  <c r="Q2136" i="8" s="1"/>
  <c r="P2134" i="8"/>
  <c r="Q2134" i="8" s="1"/>
  <c r="P2132" i="8"/>
  <c r="Q2132" i="8" s="1"/>
  <c r="P2130" i="8"/>
  <c r="Q2130" i="8" s="1"/>
  <c r="P2128" i="8"/>
  <c r="Q2128" i="8" s="1"/>
  <c r="P2126" i="8"/>
  <c r="Q2126" i="8" s="1"/>
  <c r="P2124" i="8"/>
  <c r="Q2124" i="8" s="1"/>
  <c r="P2116" i="8"/>
  <c r="Q2116" i="8" s="1"/>
  <c r="P2114" i="8"/>
  <c r="Q2114" i="8" s="1"/>
  <c r="P2104" i="8"/>
  <c r="Q2104" i="8" s="1"/>
  <c r="P2102" i="8"/>
  <c r="Q2102" i="8" s="1"/>
  <c r="P2100" i="8"/>
  <c r="Q2100" i="8" s="1"/>
  <c r="P2098" i="8"/>
  <c r="Q2098" i="8" s="1"/>
  <c r="P2096" i="8"/>
  <c r="Q2096" i="8" s="1"/>
  <c r="P2094" i="8"/>
  <c r="Q2094" i="8" s="1"/>
  <c r="P2092" i="8"/>
  <c r="Q2092" i="8" s="1"/>
  <c r="P2090" i="8"/>
  <c r="Q2090" i="8" s="1"/>
  <c r="P2086" i="8"/>
  <c r="Q2086" i="8" s="1"/>
  <c r="P2084" i="8"/>
  <c r="Q2084" i="8" s="1"/>
  <c r="P2080" i="8"/>
  <c r="Q2080" i="8" s="1"/>
  <c r="P2078" i="8"/>
  <c r="Q2078" i="8" s="1"/>
  <c r="P2074" i="8"/>
  <c r="Q2074" i="8" s="1"/>
  <c r="P2070" i="8"/>
  <c r="Q2070" i="8" s="1"/>
  <c r="P2068" i="8"/>
  <c r="Q2068" i="8" s="1"/>
  <c r="P2066" i="8"/>
  <c r="Q2066" i="8" s="1"/>
  <c r="P2046" i="8"/>
  <c r="Q2046" i="8" s="1"/>
  <c r="P2044" i="8"/>
  <c r="Q2044" i="8" s="1"/>
  <c r="P2042" i="8"/>
  <c r="Q2042" i="8" s="1"/>
  <c r="P2040" i="8"/>
  <c r="Q2040" i="8" s="1"/>
  <c r="P2038" i="8"/>
  <c r="Q2038" i="8" s="1"/>
  <c r="P2034" i="8"/>
  <c r="Q2034" i="8" s="1"/>
  <c r="P2032" i="8"/>
  <c r="Q2032" i="8" s="1"/>
  <c r="P2030" i="8"/>
  <c r="Q2030" i="8" s="1"/>
  <c r="P2028" i="8"/>
  <c r="Q2028" i="8" s="1"/>
  <c r="P2026" i="8"/>
  <c r="Q2026" i="8" s="1"/>
  <c r="P2024" i="8"/>
  <c r="Q2024" i="8" s="1"/>
  <c r="P2022" i="8"/>
  <c r="Q2022" i="8" s="1"/>
  <c r="P2020" i="8"/>
  <c r="Q2020" i="8" s="1"/>
  <c r="P2018" i="8"/>
  <c r="Q2018" i="8" s="1"/>
  <c r="P2006" i="8"/>
  <c r="Q2006" i="8" s="1"/>
  <c r="P2002" i="8"/>
  <c r="Q2002" i="8" s="1"/>
  <c r="P2000" i="8"/>
  <c r="Q2000" i="8" s="1"/>
  <c r="P1998" i="8"/>
  <c r="Q1998" i="8" s="1"/>
  <c r="P1996" i="8"/>
  <c r="Q1996" i="8" s="1"/>
  <c r="P1994" i="8"/>
  <c r="Q1994" i="8" s="1"/>
  <c r="P1992" i="8"/>
  <c r="Q1992" i="8" s="1"/>
  <c r="P1988" i="8"/>
  <c r="Q1988" i="8" s="1"/>
  <c r="P1986" i="8"/>
  <c r="Q1986" i="8" s="1"/>
  <c r="P1984" i="8"/>
  <c r="Q1984" i="8" s="1"/>
  <c r="P1982" i="8"/>
  <c r="Q1982" i="8" s="1"/>
  <c r="P1980" i="8"/>
  <c r="Q1980" i="8" s="1"/>
  <c r="P1978" i="8"/>
  <c r="Q1978" i="8" s="1"/>
  <c r="P1976" i="8"/>
  <c r="Q1976" i="8" s="1"/>
  <c r="P1974" i="8"/>
  <c r="Q1974" i="8" s="1"/>
  <c r="P1972" i="8"/>
  <c r="Q1972" i="8" s="1"/>
  <c r="P1970" i="8"/>
  <c r="Q1970" i="8" s="1"/>
  <c r="P1968" i="8"/>
  <c r="Q1968" i="8" s="1"/>
  <c r="P1966" i="8"/>
  <c r="Q1966" i="8" s="1"/>
  <c r="P1964" i="8"/>
  <c r="Q1964" i="8" s="1"/>
  <c r="P1962" i="8"/>
  <c r="Q1962" i="8" s="1"/>
  <c r="P1960" i="8"/>
  <c r="Q1960" i="8" s="1"/>
  <c r="P1958" i="8"/>
  <c r="Q1958" i="8" s="1"/>
  <c r="P1952" i="8"/>
  <c r="Q1952" i="8" s="1"/>
  <c r="P1946" i="8"/>
  <c r="Q1946" i="8" s="1"/>
  <c r="P1932" i="8"/>
  <c r="Q1932" i="8" s="1"/>
  <c r="P1930" i="8"/>
  <c r="Q1930" i="8" s="1"/>
  <c r="P1922" i="8"/>
  <c r="Q1922" i="8" s="1"/>
  <c r="P1910" i="8"/>
  <c r="Q1910" i="8" s="1"/>
  <c r="P1906" i="8"/>
  <c r="Q1906" i="8" s="1"/>
  <c r="P1904" i="8"/>
  <c r="Q1904" i="8" s="1"/>
  <c r="P1902" i="8"/>
  <c r="Q1902" i="8" s="1"/>
  <c r="P1900" i="8"/>
  <c r="Q1900" i="8" s="1"/>
  <c r="P1898" i="8"/>
  <c r="Q1898" i="8" s="1"/>
  <c r="P1896" i="8"/>
  <c r="Q1896" i="8" s="1"/>
  <c r="P1890" i="8"/>
  <c r="Q1890" i="8" s="1"/>
  <c r="P1888" i="8"/>
  <c r="Q1888" i="8" s="1"/>
  <c r="P1886" i="8"/>
  <c r="Q1886" i="8" s="1"/>
  <c r="P1884" i="8"/>
  <c r="Q1884" i="8" s="1"/>
  <c r="P1876" i="8"/>
  <c r="Q1876" i="8" s="1"/>
  <c r="P1874" i="8"/>
  <c r="Q1874" i="8" s="1"/>
  <c r="P1872" i="8"/>
  <c r="Q1872" i="8" s="1"/>
  <c r="P1870" i="8"/>
  <c r="Q1870" i="8" s="1"/>
  <c r="P1868" i="8"/>
  <c r="Q1868" i="8" s="1"/>
  <c r="P1866" i="8"/>
  <c r="Q1866" i="8" s="1"/>
  <c r="P1838" i="8"/>
  <c r="Q1838" i="8" s="1"/>
  <c r="P1826" i="8"/>
  <c r="Q1826" i="8" s="1"/>
  <c r="P1824" i="8"/>
  <c r="Q1824" i="8" s="1"/>
  <c r="P1822" i="8"/>
  <c r="Q1822" i="8" s="1"/>
  <c r="P1820" i="8"/>
  <c r="Q1820" i="8" s="1"/>
  <c r="P1812" i="8"/>
  <c r="Q1812" i="8" s="1"/>
  <c r="P1810" i="8"/>
  <c r="Q1810" i="8" s="1"/>
  <c r="P1808" i="8"/>
  <c r="Q1808" i="8" s="1"/>
  <c r="P1804" i="8"/>
  <c r="Q1804" i="8" s="1"/>
  <c r="P1802" i="8"/>
  <c r="Q1802" i="8" s="1"/>
  <c r="P1792" i="8"/>
  <c r="Q1792" i="8" s="1"/>
  <c r="P1790" i="8"/>
  <c r="Q1790" i="8" s="1"/>
  <c r="P1788" i="8"/>
  <c r="Q1788" i="8" s="1"/>
  <c r="P1786" i="8"/>
  <c r="Q1786" i="8" s="1"/>
  <c r="P1784" i="8"/>
  <c r="Q1784" i="8" s="1"/>
  <c r="P1782" i="8"/>
  <c r="Q1782" i="8" s="1"/>
  <c r="P1780" i="8"/>
  <c r="Q1780" i="8" s="1"/>
  <c r="P1778" i="8"/>
  <c r="Q1778" i="8" s="1"/>
  <c r="P1768" i="8"/>
  <c r="Q1768" i="8" s="1"/>
  <c r="P1766" i="8"/>
  <c r="Q1766" i="8" s="1"/>
  <c r="P1764" i="8"/>
  <c r="Q1764" i="8" s="1"/>
  <c r="P1762" i="8"/>
  <c r="Q1762" i="8" s="1"/>
  <c r="P1758" i="8"/>
  <c r="Q1758" i="8" s="1"/>
  <c r="P1756" i="8"/>
  <c r="Q1756" i="8" s="1"/>
  <c r="P1754" i="8"/>
  <c r="Q1754" i="8" s="1"/>
  <c r="P1752" i="8"/>
  <c r="Q1752" i="8" s="1"/>
  <c r="P1750" i="8"/>
  <c r="Q1750" i="8" s="1"/>
  <c r="P1746" i="8"/>
  <c r="Q1746" i="8" s="1"/>
  <c r="P1744" i="8"/>
  <c r="Q1744" i="8" s="1"/>
  <c r="P1742" i="8"/>
  <c r="Q1742" i="8" s="1"/>
  <c r="P1740" i="8"/>
  <c r="Q1740" i="8" s="1"/>
  <c r="P1738" i="8"/>
  <c r="Q1738" i="8" s="1"/>
  <c r="P1736" i="8"/>
  <c r="Q1736" i="8" s="1"/>
  <c r="P1732" i="8"/>
  <c r="Q1732" i="8" s="1"/>
  <c r="P1730" i="8"/>
  <c r="Q1730" i="8" s="1"/>
  <c r="P1728" i="8"/>
  <c r="Q1728" i="8" s="1"/>
  <c r="P1726" i="8"/>
  <c r="Q1726" i="8" s="1"/>
  <c r="P1724" i="8"/>
  <c r="Q1724" i="8" s="1"/>
  <c r="P1720" i="8"/>
  <c r="Q1720" i="8" s="1"/>
  <c r="P1718" i="8"/>
  <c r="Q1718" i="8" s="1"/>
  <c r="P1712" i="8"/>
  <c r="Q1712" i="8" s="1"/>
  <c r="P1710" i="8"/>
  <c r="Q1710" i="8" s="1"/>
  <c r="P1708" i="8"/>
  <c r="Q1708" i="8" s="1"/>
  <c r="P1706" i="8"/>
  <c r="Q1706" i="8" s="1"/>
  <c r="P1704" i="8"/>
  <c r="Q1704" i="8" s="1"/>
  <c r="P1698" i="8"/>
  <c r="Q1698" i="8" s="1"/>
  <c r="P1696" i="8"/>
  <c r="Q1696" i="8" s="1"/>
  <c r="P1694" i="8"/>
  <c r="Q1694" i="8" s="1"/>
  <c r="P1692" i="8"/>
  <c r="Q1692" i="8" s="1"/>
  <c r="P1690" i="8"/>
  <c r="Q1690" i="8" s="1"/>
  <c r="P1688" i="8"/>
  <c r="Q1688" i="8" s="1"/>
  <c r="P1684" i="8"/>
  <c r="Q1684" i="8" s="1"/>
  <c r="P1682" i="8"/>
  <c r="Q1682" i="8" s="1"/>
  <c r="P1676" i="8"/>
  <c r="Q1676" i="8" s="1"/>
  <c r="P1672" i="8"/>
  <c r="Q1672" i="8" s="1"/>
  <c r="P1670" i="8"/>
  <c r="Q1670" i="8" s="1"/>
  <c r="P1668" i="8"/>
  <c r="Q1668" i="8" s="1"/>
  <c r="P1666" i="8"/>
  <c r="Q1666" i="8" s="1"/>
  <c r="P1664" i="8"/>
  <c r="Q1664" i="8" s="1"/>
  <c r="P1596" i="8"/>
  <c r="Q1596" i="8" s="1"/>
  <c r="P1594" i="8"/>
  <c r="Q1594" i="8" s="1"/>
  <c r="P1592" i="8"/>
  <c r="Q1592" i="8" s="1"/>
  <c r="P1590" i="8"/>
  <c r="Q1590" i="8" s="1"/>
  <c r="P1584" i="8"/>
  <c r="Q1584" i="8" s="1"/>
  <c r="P1582" i="8"/>
  <c r="Q1582" i="8" s="1"/>
  <c r="P1580" i="8"/>
  <c r="Q1580" i="8" s="1"/>
  <c r="P1578" i="8"/>
  <c r="Q1578" i="8" s="1"/>
  <c r="P1572" i="8"/>
  <c r="Q1572" i="8" s="1"/>
  <c r="P1570" i="8"/>
  <c r="Q1570" i="8" s="1"/>
  <c r="P1566" i="8"/>
  <c r="Q1566" i="8" s="1"/>
  <c r="P1564" i="8"/>
  <c r="Q1564" i="8" s="1"/>
  <c r="P1560" i="8"/>
  <c r="Q1560" i="8" s="1"/>
  <c r="P1556" i="8"/>
  <c r="Q1556" i="8" s="1"/>
  <c r="P1554" i="8"/>
  <c r="Q1554" i="8" s="1"/>
  <c r="P1550" i="8"/>
  <c r="Q1550" i="8" s="1"/>
  <c r="P1548" i="8"/>
  <c r="Q1548" i="8" s="1"/>
  <c r="P1546" i="8"/>
  <c r="Q1546" i="8" s="1"/>
  <c r="P1544" i="8"/>
  <c r="Q1544" i="8" s="1"/>
  <c r="P1542" i="8"/>
  <c r="Q1542" i="8" s="1"/>
  <c r="P1536" i="8"/>
  <c r="Q1536" i="8" s="1"/>
  <c r="P1534" i="8"/>
  <c r="Q1534" i="8" s="1"/>
  <c r="P1532" i="8"/>
  <c r="Q1532" i="8" s="1"/>
  <c r="P1530" i="8"/>
  <c r="Q1530" i="8" s="1"/>
  <c r="P1528" i="8"/>
  <c r="Q1528" i="8" s="1"/>
  <c r="P1526" i="8"/>
  <c r="Q1526" i="8" s="1"/>
  <c r="P1514" i="8"/>
  <c r="Q1514" i="8" s="1"/>
  <c r="P1512" i="8"/>
  <c r="Q1512" i="8" s="1"/>
  <c r="P1510" i="8"/>
  <c r="Q1510" i="8" s="1"/>
  <c r="P1508" i="8"/>
  <c r="Q1508" i="8" s="1"/>
  <c r="P1506" i="8"/>
  <c r="Q1506" i="8" s="1"/>
  <c r="P1504" i="8"/>
  <c r="Q1504" i="8" s="1"/>
  <c r="P1502" i="8"/>
  <c r="Q1502" i="8" s="1"/>
  <c r="P1500" i="8"/>
  <c r="Q1500" i="8" s="1"/>
  <c r="P1498" i="8"/>
  <c r="Q1498" i="8" s="1"/>
  <c r="P1496" i="8"/>
  <c r="Q1496" i="8" s="1"/>
  <c r="P1494" i="8"/>
  <c r="Q1494" i="8" s="1"/>
  <c r="P1488" i="8"/>
  <c r="Q1488" i="8" s="1"/>
  <c r="P1486" i="8"/>
  <c r="Q1486" i="8" s="1"/>
  <c r="P1484" i="8"/>
  <c r="Q1484" i="8" s="1"/>
  <c r="P1482" i="8"/>
  <c r="Q1482" i="8" s="1"/>
  <c r="P1452" i="8"/>
  <c r="Q1452" i="8" s="1"/>
  <c r="P1450" i="8"/>
  <c r="Q1450" i="8" s="1"/>
  <c r="P1448" i="8"/>
  <c r="Q1448" i="8" s="1"/>
  <c r="P1446" i="8"/>
  <c r="Q1446" i="8" s="1"/>
  <c r="P1440" i="8"/>
  <c r="Q1440" i="8" s="1"/>
  <c r="P1438" i="8"/>
  <c r="Q1438" i="8" s="1"/>
  <c r="P1436" i="8"/>
  <c r="Q1436" i="8" s="1"/>
  <c r="P1434" i="8"/>
  <c r="Q1434" i="8" s="1"/>
  <c r="P1426" i="8"/>
  <c r="Q1426" i="8" s="1"/>
  <c r="P1422" i="8"/>
  <c r="Q1422" i="8" s="1"/>
  <c r="P1420" i="8"/>
  <c r="Q1420" i="8" s="1"/>
  <c r="P1418" i="8"/>
  <c r="Q1418" i="8" s="1"/>
  <c r="P1408" i="8"/>
  <c r="Q1408" i="8" s="1"/>
  <c r="P1406" i="8"/>
  <c r="Q1406" i="8" s="1"/>
  <c r="P1404" i="8"/>
  <c r="Q1404" i="8" s="1"/>
  <c r="P1400" i="8"/>
  <c r="Q1400" i="8" s="1"/>
  <c r="P1398" i="8"/>
  <c r="Q1398" i="8" s="1"/>
  <c r="P1396" i="8"/>
  <c r="Q1396" i="8" s="1"/>
  <c r="P1394" i="8"/>
  <c r="Q1394" i="8" s="1"/>
  <c r="P1392" i="8"/>
  <c r="Q1392" i="8" s="1"/>
  <c r="P1390" i="8"/>
  <c r="Q1390" i="8" s="1"/>
  <c r="P1388" i="8"/>
  <c r="Q1388" i="8" s="1"/>
  <c r="P1386" i="8"/>
  <c r="Q1386" i="8" s="1"/>
  <c r="P1384" i="8"/>
  <c r="Q1384" i="8" s="1"/>
  <c r="P1382" i="8"/>
  <c r="Q1382" i="8" s="1"/>
  <c r="P1380" i="8"/>
  <c r="Q1380" i="8" s="1"/>
  <c r="P1378" i="8"/>
  <c r="Q1378" i="8" s="1"/>
  <c r="P1376" i="8"/>
  <c r="Q1376" i="8" s="1"/>
  <c r="P1374" i="8"/>
  <c r="Q1374" i="8" s="1"/>
  <c r="P1356" i="8"/>
  <c r="Q1356" i="8" s="1"/>
  <c r="P1354" i="8"/>
  <c r="Q1354" i="8" s="1"/>
  <c r="P1352" i="8"/>
  <c r="Q1352" i="8" s="1"/>
  <c r="P1344" i="8"/>
  <c r="Q1344" i="8" s="1"/>
  <c r="P1342" i="8"/>
  <c r="Q1342" i="8" s="1"/>
  <c r="P1340" i="8"/>
  <c r="Q1340" i="8" s="1"/>
  <c r="P1338" i="8"/>
  <c r="Q1338" i="8" s="1"/>
  <c r="P1336" i="8"/>
  <c r="Q1336" i="8" s="1"/>
  <c r="P1332" i="8"/>
  <c r="Q1332" i="8" s="1"/>
  <c r="P1320" i="8"/>
  <c r="Q1320" i="8" s="1"/>
  <c r="P1318" i="8"/>
  <c r="Q1318" i="8" s="1"/>
  <c r="P1316" i="8"/>
  <c r="Q1316" i="8" s="1"/>
  <c r="P1314" i="8"/>
  <c r="Q1314" i="8" s="1"/>
  <c r="P1286" i="8"/>
  <c r="Q1286" i="8" s="1"/>
  <c r="P1274" i="8"/>
  <c r="Q1274" i="8" s="1"/>
  <c r="P1262" i="8"/>
  <c r="Q1262" i="8" s="1"/>
  <c r="P1250" i="8"/>
  <c r="Q1250" i="8" s="1"/>
  <c r="P1238" i="8"/>
  <c r="Q1238" i="8" s="1"/>
  <c r="P1226" i="8"/>
  <c r="Q1226" i="8" s="1"/>
  <c r="P1214" i="8"/>
  <c r="Q1214" i="8" s="1"/>
  <c r="P1200" i="8"/>
  <c r="Q1200" i="8" s="1"/>
  <c r="P1198" i="8"/>
  <c r="Q1198" i="8" s="1"/>
  <c r="P1196" i="8"/>
  <c r="Q1196" i="8" s="1"/>
  <c r="P1194" i="8"/>
  <c r="Q1194" i="8" s="1"/>
  <c r="P1192" i="8"/>
  <c r="Q1192" i="8" s="1"/>
  <c r="P1190" i="8"/>
  <c r="Q1190" i="8" s="1"/>
  <c r="P1188" i="8"/>
  <c r="Q1188" i="8" s="1"/>
  <c r="P1186" i="8"/>
  <c r="Q1186" i="8" s="1"/>
  <c r="P1180" i="8"/>
  <c r="Q1180" i="8" s="1"/>
  <c r="P1178" i="8"/>
  <c r="Q1178" i="8" s="1"/>
  <c r="P1176" i="8"/>
  <c r="Q1176" i="8" s="1"/>
  <c r="P1174" i="8"/>
  <c r="Q1174" i="8" s="1"/>
  <c r="P1170" i="8"/>
  <c r="Q1170" i="8" s="1"/>
  <c r="P1168" i="8"/>
  <c r="Q1168" i="8" s="1"/>
  <c r="P1166" i="8"/>
  <c r="Q1166" i="8" s="1"/>
  <c r="P1164" i="8"/>
  <c r="Q1164" i="8" s="1"/>
  <c r="P1162" i="8"/>
  <c r="Q1162" i="8" s="1"/>
  <c r="P1160" i="8"/>
  <c r="Q1160" i="8" s="1"/>
  <c r="P1156" i="8"/>
  <c r="Q1156" i="8" s="1"/>
  <c r="P1154" i="8"/>
  <c r="Q1154" i="8" s="1"/>
  <c r="P1152" i="8"/>
  <c r="Q1152" i="8" s="1"/>
  <c r="P1150" i="8"/>
  <c r="Q1150" i="8" s="1"/>
  <c r="P1148" i="8"/>
  <c r="Q1148" i="8" s="1"/>
  <c r="P1146" i="8"/>
  <c r="Q1146" i="8" s="1"/>
  <c r="P1142" i="8"/>
  <c r="Q1142" i="8" s="1"/>
  <c r="P1128" i="8"/>
  <c r="Q1128" i="8" s="1"/>
  <c r="P1126" i="8"/>
  <c r="Q1126" i="8" s="1"/>
  <c r="P1124" i="8"/>
  <c r="Q1124" i="8" s="1"/>
  <c r="P1122" i="8"/>
  <c r="Q1122" i="8" s="1"/>
  <c r="P1120" i="8"/>
  <c r="Q1120" i="8" s="1"/>
  <c r="P1118" i="8"/>
  <c r="Q1118" i="8" s="1"/>
  <c r="P1114" i="8"/>
  <c r="Q1114" i="8" s="1"/>
  <c r="P1112" i="8"/>
  <c r="Q1112" i="8" s="1"/>
  <c r="P1110" i="8"/>
  <c r="Q1110" i="8" s="1"/>
  <c r="P1108" i="8"/>
  <c r="Q1108" i="8" s="1"/>
  <c r="P1106" i="8"/>
  <c r="Q1106" i="8" s="1"/>
  <c r="P1104" i="8"/>
  <c r="Q1104" i="8" s="1"/>
  <c r="P1098" i="8"/>
  <c r="Q1098" i="8" s="1"/>
  <c r="P1096" i="8"/>
  <c r="Q1096" i="8" s="1"/>
  <c r="P1094" i="8"/>
  <c r="Q1094" i="8" s="1"/>
  <c r="P1092" i="8"/>
  <c r="Q1092" i="8" s="1"/>
  <c r="P1090" i="8"/>
  <c r="Q1090" i="8" s="1"/>
  <c r="P1088" i="8"/>
  <c r="Q1088" i="8" s="1"/>
  <c r="P1084" i="8"/>
  <c r="Q1084" i="8" s="1"/>
  <c r="P1082" i="8"/>
  <c r="Q1082" i="8" s="1"/>
  <c r="P1080" i="8"/>
  <c r="Q1080" i="8" s="1"/>
  <c r="P1078" i="8"/>
  <c r="Q1078" i="8" s="1"/>
  <c r="P1076" i="8"/>
  <c r="Q1076" i="8" s="1"/>
  <c r="P1072" i="8"/>
  <c r="Q1072" i="8" s="1"/>
  <c r="P1070" i="8"/>
  <c r="Q1070" i="8" s="1"/>
  <c r="P1068" i="8"/>
  <c r="Q1068" i="8" s="1"/>
  <c r="P1066" i="8"/>
  <c r="Q1066" i="8" s="1"/>
  <c r="P1064" i="8"/>
  <c r="Q1064" i="8" s="1"/>
  <c r="P1062" i="8"/>
  <c r="Q1062" i="8" s="1"/>
  <c r="P1058" i="8"/>
  <c r="Q1058" i="8" s="1"/>
  <c r="P1056" i="8"/>
  <c r="Q1056" i="8" s="1"/>
  <c r="P1052" i="8"/>
  <c r="Q1052" i="8" s="1"/>
  <c r="P1046" i="8"/>
  <c r="Q1046" i="8" s="1"/>
  <c r="P1044" i="8"/>
  <c r="Q1044" i="8" s="1"/>
  <c r="P1042" i="8"/>
  <c r="Q1042" i="8" s="1"/>
  <c r="P1040" i="8"/>
  <c r="Q1040" i="8" s="1"/>
  <c r="P1038" i="8"/>
  <c r="Q1038" i="8" s="1"/>
  <c r="P1034" i="8"/>
  <c r="Q1034" i="8" s="1"/>
  <c r="P1032" i="8"/>
  <c r="Q1032" i="8" s="1"/>
  <c r="P1030" i="8"/>
  <c r="Q1030" i="8" s="1"/>
  <c r="P1028" i="8"/>
  <c r="Q1028" i="8" s="1"/>
  <c r="P1026" i="8"/>
  <c r="Q1026" i="8" s="1"/>
  <c r="P1022" i="8"/>
  <c r="Q1022" i="8" s="1"/>
  <c r="P1020" i="8"/>
  <c r="Q1020" i="8" s="1"/>
  <c r="P1016" i="8"/>
  <c r="Q1016" i="8" s="1"/>
  <c r="P1014" i="8"/>
  <c r="Q1014" i="8" s="1"/>
  <c r="P1012" i="8"/>
  <c r="Q1012" i="8" s="1"/>
  <c r="P1010" i="8"/>
  <c r="Q1010" i="8" s="1"/>
  <c r="P1006" i="8"/>
  <c r="Q1006" i="8" s="1"/>
  <c r="P1004" i="8"/>
  <c r="Q1004" i="8" s="1"/>
  <c r="P1000" i="8"/>
  <c r="Q1000" i="8" s="1"/>
  <c r="P998" i="8"/>
  <c r="Q998" i="8" s="1"/>
  <c r="P996" i="8"/>
  <c r="Q996" i="8" s="1"/>
  <c r="P994" i="8"/>
  <c r="Q994" i="8" s="1"/>
  <c r="P992" i="8"/>
  <c r="Q992" i="8" s="1"/>
  <c r="P990" i="8"/>
  <c r="Q990" i="8" s="1"/>
  <c r="P988" i="8"/>
  <c r="Q988" i="8" s="1"/>
  <c r="P986" i="8"/>
  <c r="Q986" i="8" s="1"/>
  <c r="P974" i="8"/>
  <c r="Q974" i="8" s="1"/>
  <c r="P968" i="8"/>
  <c r="Q968" i="8" s="1"/>
  <c r="P966" i="8"/>
  <c r="Q966" i="8" s="1"/>
  <c r="P964" i="8"/>
  <c r="Q964" i="8" s="1"/>
  <c r="P962" i="8"/>
  <c r="Q962" i="8" s="1"/>
  <c r="P960" i="8"/>
  <c r="Q960" i="8" s="1"/>
  <c r="P956" i="8"/>
  <c r="Q956" i="8" s="1"/>
  <c r="P954" i="8"/>
  <c r="Q954" i="8" s="1"/>
  <c r="P952" i="8"/>
  <c r="Q952" i="8" s="1"/>
  <c r="P950" i="8"/>
  <c r="Q950" i="8" s="1"/>
  <c r="P924" i="8"/>
  <c r="Q924" i="8" s="1"/>
  <c r="P922" i="8"/>
  <c r="Q922" i="8" s="1"/>
  <c r="P920" i="8"/>
  <c r="Q920" i="8" s="1"/>
  <c r="P912" i="8"/>
  <c r="Q912" i="8" s="1"/>
  <c r="P910" i="8"/>
  <c r="Q910" i="8" s="1"/>
  <c r="P908" i="8"/>
  <c r="Q908" i="8" s="1"/>
  <c r="P900" i="8"/>
  <c r="Q900" i="8" s="1"/>
  <c r="P898" i="8"/>
  <c r="Q898" i="8" s="1"/>
  <c r="P896" i="8"/>
  <c r="Q896" i="8" s="1"/>
  <c r="P892" i="8"/>
  <c r="Q892" i="8" s="1"/>
  <c r="P890" i="8"/>
  <c r="Q890" i="8" s="1"/>
  <c r="P888" i="8"/>
  <c r="Q888" i="8" s="1"/>
  <c r="P886" i="8"/>
  <c r="Q886" i="8" s="1"/>
  <c r="P884" i="8"/>
  <c r="Q884" i="8" s="1"/>
  <c r="P882" i="8"/>
  <c r="Q882" i="8" s="1"/>
  <c r="P876" i="8"/>
  <c r="Q876" i="8" s="1"/>
  <c r="P874" i="8"/>
  <c r="Q874" i="8" s="1"/>
  <c r="P872" i="8"/>
  <c r="Q872" i="8" s="1"/>
  <c r="P870" i="8"/>
  <c r="Q870" i="8" s="1"/>
  <c r="P864" i="8"/>
  <c r="Q864" i="8" s="1"/>
  <c r="P862" i="8"/>
  <c r="Q862" i="8" s="1"/>
  <c r="P860" i="8"/>
  <c r="Q860" i="8" s="1"/>
  <c r="P858" i="8"/>
  <c r="Q858" i="8" s="1"/>
  <c r="P852" i="8"/>
  <c r="Q852" i="8" s="1"/>
  <c r="P850" i="8"/>
  <c r="Q850" i="8" s="1"/>
  <c r="P848" i="8"/>
  <c r="Q848" i="8" s="1"/>
  <c r="P840" i="8"/>
  <c r="Q840" i="8" s="1"/>
  <c r="P838" i="8"/>
  <c r="Q838" i="8" s="1"/>
  <c r="P836" i="8"/>
  <c r="Q836" i="8" s="1"/>
  <c r="P818" i="8"/>
  <c r="Q818" i="8" s="1"/>
  <c r="P796" i="8"/>
  <c r="Q796" i="8" s="1"/>
  <c r="P794" i="8"/>
  <c r="Q794" i="8" s="1"/>
  <c r="P792" i="8"/>
  <c r="Q792" i="8" s="1"/>
  <c r="P790" i="8"/>
  <c r="Q790" i="8" s="1"/>
  <c r="P788" i="8"/>
  <c r="Q788" i="8" s="1"/>
  <c r="P786" i="8"/>
  <c r="Q786" i="8" s="1"/>
  <c r="P780" i="8"/>
  <c r="Q780" i="8" s="1"/>
  <c r="P778" i="8"/>
  <c r="Q778" i="8" s="1"/>
  <c r="P776" i="8"/>
  <c r="Q776" i="8" s="1"/>
  <c r="P774" i="8"/>
  <c r="Q774" i="8" s="1"/>
  <c r="P772" i="8"/>
  <c r="Q772" i="8" s="1"/>
  <c r="P770" i="8"/>
  <c r="Q770" i="8" s="1"/>
  <c r="P756" i="8"/>
  <c r="Q756" i="8" s="1"/>
  <c r="P754" i="8"/>
  <c r="Q754" i="8" s="1"/>
  <c r="P752" i="8"/>
  <c r="Q752" i="8" s="1"/>
  <c r="P750" i="8"/>
  <c r="Q750" i="8" s="1"/>
  <c r="P748" i="8"/>
  <c r="Q748" i="8" s="1"/>
  <c r="P746" i="8"/>
  <c r="Q746" i="8" s="1"/>
  <c r="P744" i="8"/>
  <c r="Q744" i="8" s="1"/>
  <c r="P742" i="8"/>
  <c r="Q742" i="8" s="1"/>
  <c r="P740" i="8"/>
  <c r="Q740" i="8" s="1"/>
  <c r="P738" i="8"/>
  <c r="Q738" i="8" s="1"/>
  <c r="P736" i="8"/>
  <c r="Q736" i="8" s="1"/>
  <c r="P734" i="8"/>
  <c r="Q734" i="8" s="1"/>
  <c r="P732" i="8"/>
  <c r="Q732" i="8" s="1"/>
  <c r="P730" i="8"/>
  <c r="Q730" i="8" s="1"/>
  <c r="P728" i="8"/>
  <c r="Q728" i="8" s="1"/>
  <c r="P726" i="8"/>
  <c r="Q726" i="8" s="1"/>
  <c r="P720" i="8"/>
  <c r="Q720" i="8" s="1"/>
  <c r="P718" i="8"/>
  <c r="Q718" i="8" s="1"/>
  <c r="P716" i="8"/>
  <c r="Q716" i="8" s="1"/>
  <c r="P714" i="8"/>
  <c r="Q714" i="8" s="1"/>
  <c r="P708" i="8"/>
  <c r="Q708" i="8" s="1"/>
  <c r="P706" i="8"/>
  <c r="Q706" i="8" s="1"/>
  <c r="P704" i="8"/>
  <c r="Q704" i="8" s="1"/>
  <c r="P702" i="8"/>
  <c r="Q702" i="8" s="1"/>
  <c r="P700" i="8"/>
  <c r="Q700" i="8" s="1"/>
  <c r="P698" i="8"/>
  <c r="Q698" i="8" s="1"/>
  <c r="P696" i="8"/>
  <c r="Q696" i="8" s="1"/>
  <c r="P692" i="8"/>
  <c r="Q692" i="8" s="1"/>
  <c r="P690" i="8"/>
  <c r="Q690" i="8" s="1"/>
  <c r="P688" i="8"/>
  <c r="Q688" i="8" s="1"/>
  <c r="P686" i="8"/>
  <c r="Q686" i="8" s="1"/>
  <c r="P684" i="8"/>
  <c r="Q684" i="8" s="1"/>
  <c r="P680" i="8"/>
  <c r="Q680" i="8" s="1"/>
  <c r="P678" i="8"/>
  <c r="Q678" i="8" s="1"/>
  <c r="P676" i="8"/>
  <c r="Q676" i="8" s="1"/>
  <c r="P674" i="8"/>
  <c r="Q674" i="8" s="1"/>
  <c r="P672" i="8"/>
  <c r="Q672" i="8" s="1"/>
  <c r="P670" i="8"/>
  <c r="Q670" i="8" s="1"/>
  <c r="P668" i="8"/>
  <c r="Q668" i="8" s="1"/>
  <c r="P666" i="8"/>
  <c r="Q666" i="8" s="1"/>
  <c r="P660" i="8"/>
  <c r="Q660" i="8" s="1"/>
  <c r="P658" i="8"/>
  <c r="Q658" i="8" s="1"/>
  <c r="P656" i="8"/>
  <c r="Q656" i="8" s="1"/>
  <c r="P654" i="8"/>
  <c r="Q654" i="8" s="1"/>
  <c r="P636" i="8"/>
  <c r="Q636" i="8" s="1"/>
  <c r="P634" i="8"/>
  <c r="Q634" i="8" s="1"/>
  <c r="P632" i="8"/>
  <c r="Q632" i="8" s="1"/>
  <c r="P630" i="8"/>
  <c r="Q630" i="8" s="1"/>
  <c r="P624" i="8"/>
  <c r="Q624" i="8" s="1"/>
  <c r="P622" i="8"/>
  <c r="Q622" i="8" s="1"/>
  <c r="P620" i="8"/>
  <c r="Q620" i="8" s="1"/>
  <c r="P618" i="8"/>
  <c r="Q618" i="8" s="1"/>
  <c r="P612" i="8"/>
  <c r="Q612" i="8" s="1"/>
  <c r="P610" i="8"/>
  <c r="Q610" i="8" s="1"/>
  <c r="P608" i="8"/>
  <c r="Q608" i="8" s="1"/>
  <c r="P606" i="8"/>
  <c r="Q606" i="8" s="1"/>
  <c r="P600" i="8"/>
  <c r="Q600" i="8" s="1"/>
  <c r="P598" i="8"/>
  <c r="Q598" i="8" s="1"/>
  <c r="P596" i="8"/>
  <c r="Q596" i="8" s="1"/>
  <c r="P594" i="8"/>
  <c r="Q594" i="8" s="1"/>
  <c r="P592" i="8"/>
  <c r="Q592" i="8" s="1"/>
  <c r="P588" i="8"/>
  <c r="Q588" i="8" s="1"/>
  <c r="P586" i="8"/>
  <c r="Q586" i="8" s="1"/>
  <c r="P582" i="8"/>
  <c r="Q582" i="8" s="1"/>
  <c r="P566" i="8"/>
  <c r="Q566" i="8" s="1"/>
  <c r="P550" i="8"/>
  <c r="Q550" i="8" s="1"/>
  <c r="P548" i="8"/>
  <c r="Q548" i="8" s="1"/>
  <c r="P546" i="8"/>
  <c r="Q546" i="8" s="1"/>
  <c r="P544" i="8"/>
  <c r="Q544" i="8" s="1"/>
  <c r="P542" i="8"/>
  <c r="Q542" i="8" s="1"/>
  <c r="P530" i="8"/>
  <c r="Q530" i="8" s="1"/>
  <c r="P516" i="8"/>
  <c r="Q516" i="8" s="1"/>
  <c r="P512" i="8"/>
  <c r="Q512" i="8" s="1"/>
  <c r="P508" i="8"/>
  <c r="Q508" i="8" s="1"/>
  <c r="P506" i="8"/>
  <c r="Q506" i="8" s="1"/>
  <c r="P504" i="8"/>
  <c r="Q504" i="8" s="1"/>
  <c r="P502" i="8"/>
  <c r="Q502" i="8" s="1"/>
  <c r="P500" i="8"/>
  <c r="Q500" i="8" s="1"/>
  <c r="P498" i="8"/>
  <c r="Q498" i="8" s="1"/>
  <c r="P496" i="8"/>
  <c r="Q496" i="8" s="1"/>
  <c r="P494" i="8"/>
  <c r="Q494" i="8" s="1"/>
  <c r="P490" i="8"/>
  <c r="Q490" i="8" s="1"/>
  <c r="P488" i="8"/>
  <c r="Q488" i="8" s="1"/>
  <c r="P484" i="8"/>
  <c r="Q484" i="8" s="1"/>
  <c r="P482" i="8"/>
  <c r="Q482" i="8" s="1"/>
  <c r="P480" i="8"/>
  <c r="Q480" i="8" s="1"/>
  <c r="P470" i="8"/>
  <c r="Q470" i="8" s="1"/>
  <c r="P468" i="8"/>
  <c r="Q468" i="8" s="1"/>
  <c r="P466" i="8"/>
  <c r="Q466" i="8" s="1"/>
  <c r="P464" i="8"/>
  <c r="Q464" i="8" s="1"/>
  <c r="P462" i="8"/>
  <c r="Q462" i="8" s="1"/>
  <c r="P458" i="8"/>
  <c r="Q458" i="8" s="1"/>
  <c r="P446" i="8"/>
  <c r="Q446" i="8" s="1"/>
  <c r="P444" i="8"/>
  <c r="Q444" i="8" s="1"/>
  <c r="P442" i="8"/>
  <c r="Q442" i="8" s="1"/>
  <c r="P438" i="8"/>
  <c r="Q438" i="8" s="1"/>
  <c r="P436" i="8"/>
  <c r="Q436" i="8" s="1"/>
  <c r="P426" i="8"/>
  <c r="Q426" i="8" s="1"/>
  <c r="P424" i="8"/>
  <c r="Q424" i="8" s="1"/>
  <c r="P422" i="8"/>
  <c r="Q422" i="8" s="1"/>
  <c r="P420" i="8"/>
  <c r="Q420" i="8" s="1"/>
  <c r="P418" i="8"/>
  <c r="Q418" i="8" s="1"/>
  <c r="P416" i="8"/>
  <c r="Q416" i="8" s="1"/>
  <c r="P414" i="8"/>
  <c r="Q414" i="8" s="1"/>
  <c r="P412" i="8"/>
  <c r="Q412" i="8" s="1"/>
  <c r="P410" i="8"/>
  <c r="Q410" i="8" s="1"/>
  <c r="P398" i="8"/>
  <c r="Q398" i="8" s="1"/>
  <c r="P388" i="8"/>
  <c r="Q388" i="8" s="1"/>
  <c r="P374" i="8"/>
  <c r="Q374" i="8" s="1"/>
  <c r="P370" i="8"/>
  <c r="Q370" i="8" s="1"/>
  <c r="P368" i="8"/>
  <c r="Q368" i="8" s="1"/>
  <c r="P366" i="8"/>
  <c r="Q366" i="8" s="1"/>
  <c r="P364" i="8"/>
  <c r="Q364" i="8" s="1"/>
  <c r="P362" i="8"/>
  <c r="Q362" i="8" s="1"/>
  <c r="P360" i="8"/>
  <c r="Q360" i="8" s="1"/>
  <c r="P356" i="8"/>
  <c r="Q356" i="8" s="1"/>
  <c r="P354" i="8"/>
  <c r="Q354" i="8" s="1"/>
  <c r="P352" i="8"/>
  <c r="Q352" i="8" s="1"/>
  <c r="P350" i="8"/>
  <c r="Q350" i="8" s="1"/>
  <c r="P348" i="8"/>
  <c r="Q348" i="8" s="1"/>
  <c r="P346" i="8"/>
  <c r="Q346" i="8" s="1"/>
  <c r="P344" i="8"/>
  <c r="Q344" i="8" s="1"/>
  <c r="P342" i="8"/>
  <c r="Q342" i="8" s="1"/>
  <c r="P340" i="8"/>
  <c r="Q340" i="8" s="1"/>
  <c r="P338" i="8"/>
  <c r="Q338" i="8" s="1"/>
  <c r="P324" i="8"/>
  <c r="Q324" i="8" s="1"/>
  <c r="P322" i="8"/>
  <c r="Q322" i="8" s="1"/>
  <c r="P320" i="8"/>
  <c r="Q320" i="8" s="1"/>
  <c r="P312" i="8"/>
  <c r="Q312" i="8" s="1"/>
  <c r="P310" i="8"/>
  <c r="Q310" i="8" s="1"/>
  <c r="P308" i="8"/>
  <c r="Q308" i="8" s="1"/>
  <c r="P306" i="8"/>
  <c r="Q306" i="8" s="1"/>
  <c r="P300" i="8"/>
  <c r="Q300" i="8" s="1"/>
  <c r="P298" i="8"/>
  <c r="Q298" i="8" s="1"/>
  <c r="P296" i="8"/>
  <c r="Q296" i="8" s="1"/>
  <c r="P294" i="8"/>
  <c r="Q294" i="8" s="1"/>
  <c r="P288" i="8"/>
  <c r="Q288" i="8" s="1"/>
  <c r="P284" i="8"/>
  <c r="Q284" i="8" s="1"/>
  <c r="P282" i="8"/>
  <c r="Q282" i="8" s="1"/>
  <c r="P278" i="8"/>
  <c r="Q278" i="8" s="1"/>
  <c r="P276" i="8"/>
  <c r="Q276" i="8" s="1"/>
  <c r="P274" i="8"/>
  <c r="Q274" i="8" s="1"/>
  <c r="P272" i="8"/>
  <c r="Q272" i="8" s="1"/>
  <c r="P270" i="8"/>
  <c r="Q270" i="8" s="1"/>
  <c r="P252" i="8"/>
  <c r="Q252" i="8" s="1"/>
  <c r="P250" i="8"/>
  <c r="Q250" i="8" s="1"/>
  <c r="P248" i="8"/>
  <c r="Q248" i="8" s="1"/>
  <c r="P246" i="8"/>
  <c r="Q246" i="8" s="1"/>
  <c r="P228" i="8"/>
  <c r="Q228" i="8" s="1"/>
  <c r="P224" i="8"/>
  <c r="Q224" i="8" s="1"/>
  <c r="P218" i="8"/>
  <c r="Q218" i="8" s="1"/>
  <c r="P216" i="8"/>
  <c r="Q216" i="8" s="1"/>
  <c r="P214" i="8"/>
  <c r="Q214" i="8" s="1"/>
  <c r="P212" i="8"/>
  <c r="Q212" i="8" s="1"/>
  <c r="P210" i="8"/>
  <c r="Q210" i="8" s="1"/>
  <c r="P208" i="8"/>
  <c r="Q208" i="8" s="1"/>
  <c r="P204" i="8"/>
  <c r="Q204" i="8" s="1"/>
  <c r="P202" i="8"/>
  <c r="Q202" i="8" s="1"/>
  <c r="P200" i="8"/>
  <c r="Q200" i="8" s="1"/>
  <c r="P192" i="8"/>
  <c r="Q192" i="8" s="1"/>
  <c r="P190" i="8"/>
  <c r="Q190" i="8" s="1"/>
  <c r="P188" i="8"/>
  <c r="Q188" i="8" s="1"/>
  <c r="P180" i="8"/>
  <c r="Q180" i="8" s="1"/>
  <c r="P178" i="8"/>
  <c r="Q178" i="8" s="1"/>
  <c r="P176" i="8"/>
  <c r="Q176" i="8" s="1"/>
  <c r="P174" i="8"/>
  <c r="Q174" i="8" s="1"/>
  <c r="P168" i="8"/>
  <c r="Q168" i="8" s="1"/>
  <c r="P166" i="8"/>
  <c r="Q166" i="8" s="1"/>
  <c r="P164" i="8"/>
  <c r="Q164" i="8" s="1"/>
  <c r="P156" i="8"/>
  <c r="Q156" i="8" s="1"/>
  <c r="P154" i="8"/>
  <c r="Q154" i="8" s="1"/>
  <c r="P152" i="8"/>
  <c r="Q152" i="8" s="1"/>
  <c r="P144" i="8"/>
  <c r="Q144" i="8" s="1"/>
  <c r="P142" i="8"/>
  <c r="Q142" i="8" s="1"/>
  <c r="P140" i="8"/>
  <c r="Q140" i="8" s="1"/>
  <c r="P138" i="8"/>
  <c r="Q138" i="8" s="1"/>
  <c r="P136" i="8"/>
  <c r="Q136" i="8" s="1"/>
  <c r="P134" i="8"/>
  <c r="Q134" i="8" s="1"/>
  <c r="P132" i="8"/>
  <c r="Q132" i="8" s="1"/>
  <c r="P130" i="8"/>
  <c r="Q130" i="8" s="1"/>
  <c r="P128" i="8"/>
  <c r="Q128" i="8" s="1"/>
  <c r="P126" i="8"/>
  <c r="Q126" i="8" s="1"/>
  <c r="P122" i="8"/>
  <c r="Q122" i="8" s="1"/>
  <c r="P120" i="8"/>
  <c r="Q120" i="8" s="1"/>
  <c r="P118" i="8"/>
  <c r="Q118" i="8" s="1"/>
  <c r="P116" i="8"/>
  <c r="Q116" i="8" s="1"/>
  <c r="P98" i="8"/>
  <c r="Q98" i="8" s="1"/>
  <c r="P88" i="8"/>
  <c r="Q88" i="8" s="1"/>
  <c r="P86" i="8"/>
  <c r="Q86" i="8" s="1"/>
  <c r="P60" i="8"/>
  <c r="Q60" i="8" s="1"/>
  <c r="P58" i="8"/>
  <c r="Q58" i="8" s="1"/>
  <c r="P56" i="8"/>
  <c r="Q56" i="8" s="1"/>
  <c r="P48" i="8"/>
  <c r="Q48" i="8" s="1"/>
  <c r="P46" i="8"/>
  <c r="Q46" i="8" s="1"/>
  <c r="P44" i="8"/>
  <c r="Q44" i="8" s="1"/>
  <c r="P38" i="8"/>
  <c r="Q38" i="8" s="1"/>
  <c r="P36" i="8"/>
  <c r="Q36" i="8" s="1"/>
  <c r="P32" i="8"/>
  <c r="Q32" i="8" s="1"/>
  <c r="P30" i="8"/>
  <c r="Q30" i="8" s="1"/>
  <c r="P26" i="8"/>
  <c r="Q26" i="8" s="1"/>
  <c r="P24" i="8"/>
  <c r="Q24" i="8" s="1"/>
  <c r="P20" i="8"/>
  <c r="Q20" i="8" s="1"/>
  <c r="P18" i="8"/>
  <c r="Q18" i="8" s="1"/>
  <c r="P16" i="8"/>
  <c r="Q16" i="8" s="1"/>
  <c r="P14" i="8"/>
  <c r="Q14" i="8" s="1"/>
  <c r="P4" i="8"/>
  <c r="Q4" i="8" s="1"/>
  <c r="P755" i="8"/>
  <c r="Q755" i="8" s="1"/>
  <c r="P753" i="8"/>
  <c r="Q753" i="8" s="1"/>
  <c r="P751" i="8"/>
  <c r="Q751" i="8" s="1"/>
  <c r="P749" i="8"/>
  <c r="Q749" i="8" s="1"/>
  <c r="P747" i="8"/>
  <c r="Q747" i="8" s="1"/>
  <c r="P745" i="8"/>
  <c r="Q745" i="8" s="1"/>
  <c r="P743" i="8"/>
  <c r="Q743" i="8" s="1"/>
  <c r="P741" i="8"/>
  <c r="Q741" i="8" s="1"/>
  <c r="P737" i="8"/>
  <c r="Q737" i="8" s="1"/>
  <c r="P733" i="8"/>
  <c r="Q733" i="8" s="1"/>
  <c r="P731" i="8"/>
  <c r="Q731" i="8" s="1"/>
  <c r="P729" i="8"/>
  <c r="Q729" i="8" s="1"/>
  <c r="P721" i="8"/>
  <c r="Q721" i="8" s="1"/>
  <c r="P719" i="8"/>
  <c r="Q719" i="8" s="1"/>
  <c r="P717" i="8"/>
  <c r="Q717" i="8" s="1"/>
  <c r="P715" i="8"/>
  <c r="Q715" i="8" s="1"/>
  <c r="P707" i="8"/>
  <c r="Q707" i="8" s="1"/>
  <c r="P705" i="8"/>
  <c r="Q705" i="8" s="1"/>
  <c r="P701" i="8"/>
  <c r="Q701" i="8" s="1"/>
  <c r="P699" i="8"/>
  <c r="Q699" i="8" s="1"/>
  <c r="P697" i="8"/>
  <c r="Q697" i="8" s="1"/>
  <c r="P695" i="8"/>
  <c r="Q695" i="8" s="1"/>
  <c r="P693" i="8"/>
  <c r="Q693" i="8" s="1"/>
  <c r="P689" i="8"/>
  <c r="Q689" i="8" s="1"/>
  <c r="P687" i="8"/>
  <c r="Q687" i="8" s="1"/>
  <c r="P685" i="8"/>
  <c r="Q685" i="8" s="1"/>
  <c r="P683" i="8"/>
  <c r="Q683" i="8" s="1"/>
  <c r="P679" i="8"/>
  <c r="Q679" i="8" s="1"/>
  <c r="P677" i="8"/>
  <c r="Q677" i="8" s="1"/>
  <c r="P675" i="8"/>
  <c r="Q675" i="8" s="1"/>
  <c r="P671" i="8"/>
  <c r="Q671" i="8" s="1"/>
  <c r="P669" i="8"/>
  <c r="Q669" i="8" s="1"/>
  <c r="P667" i="8"/>
  <c r="Q667" i="8" s="1"/>
  <c r="P659" i="8"/>
  <c r="Q659" i="8" s="1"/>
  <c r="P657" i="8"/>
  <c r="Q657" i="8" s="1"/>
  <c r="P655" i="8"/>
  <c r="Q655" i="8" s="1"/>
  <c r="P637" i="8"/>
  <c r="Q637" i="8" s="1"/>
  <c r="P635" i="8"/>
  <c r="Q635" i="8" s="1"/>
  <c r="P633" i="8"/>
  <c r="Q633" i="8" s="1"/>
  <c r="P631" i="8"/>
  <c r="Q631" i="8" s="1"/>
  <c r="P629" i="8"/>
  <c r="Q629" i="8" s="1"/>
  <c r="P627" i="8"/>
  <c r="Q627" i="8" s="1"/>
  <c r="P625" i="8"/>
  <c r="Q625" i="8" s="1"/>
  <c r="P623" i="8"/>
  <c r="Q623" i="8" s="1"/>
  <c r="P621" i="8"/>
  <c r="Q621" i="8" s="1"/>
  <c r="P619" i="8"/>
  <c r="Q619" i="8" s="1"/>
  <c r="P617" i="8"/>
  <c r="Q617" i="8" s="1"/>
  <c r="P613" i="8"/>
  <c r="Q613" i="8" s="1"/>
  <c r="P611" i="8"/>
  <c r="Q611" i="8" s="1"/>
  <c r="P609" i="8"/>
  <c r="Q609" i="8" s="1"/>
  <c r="P607" i="8"/>
  <c r="Q607" i="8" s="1"/>
  <c r="P605" i="8"/>
  <c r="Q605" i="8" s="1"/>
  <c r="P601" i="8"/>
  <c r="Q601" i="8" s="1"/>
  <c r="P599" i="8"/>
  <c r="Q599" i="8" s="1"/>
  <c r="P597" i="8"/>
  <c r="Q597" i="8" s="1"/>
  <c r="P595" i="8"/>
  <c r="Q595" i="8" s="1"/>
  <c r="P591" i="8"/>
  <c r="Q591" i="8" s="1"/>
  <c r="P589" i="8"/>
  <c r="Q589" i="8" s="1"/>
  <c r="P585" i="8"/>
  <c r="Q585" i="8" s="1"/>
  <c r="P579" i="8"/>
  <c r="Q579" i="8" s="1"/>
  <c r="P573" i="8"/>
  <c r="Q573" i="8" s="1"/>
  <c r="P553" i="8"/>
  <c r="Q553" i="8" s="1"/>
  <c r="P551" i="8"/>
  <c r="Q551" i="8" s="1"/>
  <c r="P547" i="8"/>
  <c r="Q547" i="8" s="1"/>
  <c r="P545" i="8"/>
  <c r="Q545" i="8" s="1"/>
  <c r="P543" i="8"/>
  <c r="Q543" i="8" s="1"/>
  <c r="P515" i="8"/>
  <c r="Q515" i="8" s="1"/>
  <c r="P513" i="8"/>
  <c r="Q513" i="8" s="1"/>
  <c r="P511" i="8"/>
  <c r="Q511" i="8" s="1"/>
  <c r="P509" i="8"/>
  <c r="Q509" i="8" s="1"/>
  <c r="P507" i="8"/>
  <c r="Q507" i="8" s="1"/>
  <c r="P501" i="8"/>
  <c r="Q501" i="8" s="1"/>
  <c r="P497" i="8"/>
  <c r="Q497" i="8" s="1"/>
  <c r="P495" i="8"/>
  <c r="Q495" i="8" s="1"/>
  <c r="P491" i="8"/>
  <c r="Q491" i="8" s="1"/>
  <c r="P489" i="8"/>
  <c r="Q489" i="8" s="1"/>
  <c r="P487" i="8"/>
  <c r="Q487" i="8" s="1"/>
  <c r="P485" i="8"/>
  <c r="Q485" i="8" s="1"/>
  <c r="P471" i="8"/>
  <c r="Q471" i="8" s="1"/>
  <c r="P469" i="8"/>
  <c r="Q469" i="8" s="1"/>
  <c r="P467" i="8"/>
  <c r="Q467" i="8" s="1"/>
  <c r="P465" i="8"/>
  <c r="Q465" i="8" s="1"/>
  <c r="P463" i="8"/>
  <c r="Q463" i="8" s="1"/>
  <c r="P457" i="8"/>
  <c r="Q457" i="8" s="1"/>
  <c r="P447" i="8"/>
  <c r="Q447" i="8" s="1"/>
  <c r="P445" i="8"/>
  <c r="Q445" i="8" s="1"/>
  <c r="P441" i="8"/>
  <c r="Q441" i="8" s="1"/>
  <c r="P439" i="8"/>
  <c r="Q439" i="8" s="1"/>
  <c r="P437" i="8"/>
  <c r="Q437" i="8" s="1"/>
  <c r="P435" i="8"/>
  <c r="Q435" i="8" s="1"/>
  <c r="P425" i="8"/>
  <c r="Q425" i="8" s="1"/>
  <c r="P423" i="8"/>
  <c r="Q423" i="8" s="1"/>
  <c r="P417" i="8"/>
  <c r="Q417" i="8" s="1"/>
  <c r="P413" i="8"/>
  <c r="Q413" i="8" s="1"/>
  <c r="P411" i="8"/>
  <c r="Q411" i="8" s="1"/>
  <c r="P397" i="8"/>
  <c r="Q397" i="8" s="1"/>
  <c r="P373" i="8"/>
  <c r="Q373" i="8" s="1"/>
  <c r="P371" i="8"/>
  <c r="Q371" i="8" s="1"/>
  <c r="P367" i="8"/>
  <c r="Q367" i="8" s="1"/>
  <c r="P365" i="8"/>
  <c r="Q365" i="8" s="1"/>
  <c r="P363" i="8"/>
  <c r="Q363" i="8" s="1"/>
  <c r="P361" i="8"/>
  <c r="Q361" i="8" s="1"/>
  <c r="P359" i="8"/>
  <c r="Q359" i="8" s="1"/>
  <c r="P357" i="8"/>
  <c r="Q357" i="8" s="1"/>
  <c r="P355" i="8"/>
  <c r="Q355" i="8" s="1"/>
  <c r="P353" i="8"/>
  <c r="Q353" i="8" s="1"/>
  <c r="P347" i="8"/>
  <c r="Q347" i="8" s="1"/>
  <c r="P345" i="8"/>
  <c r="Q345" i="8" s="1"/>
  <c r="P341" i="8"/>
  <c r="Q341" i="8" s="1"/>
  <c r="P339" i="8"/>
  <c r="Q339" i="8" s="1"/>
  <c r="P325" i="8"/>
  <c r="Q325" i="8" s="1"/>
  <c r="P323" i="8"/>
  <c r="Q323" i="8" s="1"/>
  <c r="P321" i="8"/>
  <c r="Q321" i="8" s="1"/>
  <c r="P313" i="8"/>
  <c r="Q313" i="8" s="1"/>
  <c r="P311" i="8"/>
  <c r="Q311" i="8" s="1"/>
  <c r="P309" i="8"/>
  <c r="Q309" i="8" s="1"/>
  <c r="P301" i="8"/>
  <c r="Q301" i="8" s="1"/>
  <c r="P299" i="8"/>
  <c r="Q299" i="8" s="1"/>
  <c r="P297" i="8"/>
  <c r="Q297" i="8" s="1"/>
  <c r="P287" i="8"/>
  <c r="Q287" i="8" s="1"/>
  <c r="P285" i="8"/>
  <c r="Q285" i="8" s="1"/>
  <c r="P281" i="8"/>
  <c r="Q281" i="8" s="1"/>
  <c r="P279" i="8"/>
  <c r="Q279" i="8" s="1"/>
  <c r="P277" i="8"/>
  <c r="Q277" i="8" s="1"/>
  <c r="P275" i="8"/>
  <c r="Q275" i="8" s="1"/>
  <c r="P273" i="8"/>
  <c r="Q273" i="8" s="1"/>
  <c r="P253" i="8"/>
  <c r="Q253" i="8" s="1"/>
  <c r="P251" i="8"/>
  <c r="Q251" i="8" s="1"/>
  <c r="P249" i="8"/>
  <c r="Q249" i="8" s="1"/>
  <c r="P247" i="8"/>
  <c r="Q247" i="8" s="1"/>
  <c r="P245" i="8"/>
  <c r="Q245" i="8" s="1"/>
  <c r="P229" i="8"/>
  <c r="Q229" i="8" s="1"/>
  <c r="P227" i="8"/>
  <c r="Q227" i="8" s="1"/>
  <c r="P225" i="8"/>
  <c r="Q225" i="8" s="1"/>
  <c r="P223" i="8"/>
  <c r="Q223" i="8" s="1"/>
  <c r="P219" i="8"/>
  <c r="Q219" i="8" s="1"/>
  <c r="P217" i="8"/>
  <c r="Q217" i="8" s="1"/>
  <c r="P215" i="8"/>
  <c r="Q215" i="8" s="1"/>
  <c r="P213" i="8"/>
  <c r="Q213" i="8" s="1"/>
  <c r="P211" i="8"/>
  <c r="Q211" i="8" s="1"/>
  <c r="P207" i="8"/>
  <c r="Q207" i="8" s="1"/>
  <c r="P205" i="8"/>
  <c r="Q205" i="8" s="1"/>
  <c r="P203" i="8"/>
  <c r="Q203" i="8" s="1"/>
  <c r="P201" i="8"/>
  <c r="Q201" i="8" s="1"/>
  <c r="P199" i="8"/>
  <c r="Q199" i="8" s="1"/>
  <c r="P193" i="8"/>
  <c r="Q193" i="8" s="1"/>
  <c r="P191" i="8"/>
  <c r="Q191" i="8" s="1"/>
  <c r="P189" i="8"/>
  <c r="Q189" i="8" s="1"/>
  <c r="P181" i="8"/>
  <c r="Q181" i="8" s="1"/>
  <c r="P179" i="8"/>
  <c r="Q179" i="8" s="1"/>
  <c r="P177" i="8"/>
  <c r="Q177" i="8" s="1"/>
  <c r="P175" i="8"/>
  <c r="Q175" i="8" s="1"/>
  <c r="P169" i="8"/>
  <c r="Q169" i="8" s="1"/>
  <c r="P167" i="8"/>
  <c r="Q167" i="8" s="1"/>
  <c r="P165" i="8"/>
  <c r="Q165" i="8" s="1"/>
  <c r="P157" i="8"/>
  <c r="Q157" i="8" s="1"/>
  <c r="P155" i="8"/>
  <c r="Q155" i="8" s="1"/>
  <c r="P153" i="8"/>
  <c r="Q153" i="8" s="1"/>
  <c r="P143" i="8"/>
  <c r="Q143" i="8" s="1"/>
  <c r="P139" i="8"/>
  <c r="Q139" i="8" s="1"/>
  <c r="P135" i="8"/>
  <c r="Q135" i="8" s="1"/>
  <c r="P133" i="8"/>
  <c r="Q133" i="8" s="1"/>
  <c r="P131" i="8"/>
  <c r="Q131" i="8" s="1"/>
  <c r="P129" i="8"/>
  <c r="Q129" i="8" s="1"/>
  <c r="P127" i="8"/>
  <c r="Q127" i="8" s="1"/>
  <c r="P125" i="8"/>
  <c r="Q125" i="8" s="1"/>
  <c r="P123" i="8"/>
  <c r="Q123" i="8" s="1"/>
  <c r="P121" i="8"/>
  <c r="Q121" i="8" s="1"/>
  <c r="P119" i="8"/>
  <c r="Q119" i="8" s="1"/>
  <c r="P117" i="8"/>
  <c r="Q117" i="8" s="1"/>
  <c r="P103" i="8"/>
  <c r="Q103" i="8" s="1"/>
  <c r="P99" i="8"/>
  <c r="Q99" i="8" s="1"/>
  <c r="P97" i="8"/>
  <c r="Q97" i="8" s="1"/>
  <c r="P87" i="8"/>
  <c r="Q87" i="8" s="1"/>
  <c r="P73" i="8"/>
  <c r="Q73" i="8" s="1"/>
  <c r="P67" i="8"/>
  <c r="Q67" i="8" s="1"/>
  <c r="P61" i="8"/>
  <c r="Q61" i="8" s="1"/>
  <c r="P59" i="8"/>
  <c r="Q59" i="8" s="1"/>
  <c r="P57" i="8"/>
  <c r="Q57" i="8" s="1"/>
  <c r="P49" i="8"/>
  <c r="Q49" i="8" s="1"/>
  <c r="P47" i="8"/>
  <c r="Q47" i="8" s="1"/>
  <c r="P45" i="8"/>
  <c r="Q45" i="8" s="1"/>
  <c r="P39" i="8"/>
  <c r="Q39" i="8" s="1"/>
  <c r="P37" i="8"/>
  <c r="Q37" i="8" s="1"/>
  <c r="P35" i="8"/>
  <c r="Q35" i="8" s="1"/>
  <c r="P33" i="8"/>
  <c r="Q33" i="8" s="1"/>
  <c r="P31" i="8"/>
  <c r="Q31" i="8" s="1"/>
  <c r="P29" i="8"/>
  <c r="Q29" i="8" s="1"/>
  <c r="P27" i="8"/>
  <c r="Q27" i="8" s="1"/>
  <c r="P25" i="8"/>
  <c r="Q25" i="8" s="1"/>
  <c r="P23" i="8"/>
  <c r="Q23" i="8" s="1"/>
  <c r="P21" i="8"/>
  <c r="Q21" i="8" s="1"/>
  <c r="P19" i="8"/>
  <c r="Q19" i="8" s="1"/>
  <c r="P17" i="8"/>
  <c r="Q17" i="8" s="1"/>
  <c r="P15" i="8"/>
  <c r="Q15" i="8" s="1"/>
  <c r="P13" i="8"/>
  <c r="Q13" i="8" s="1"/>
  <c r="P3" i="8"/>
  <c r="Q3" i="8" s="1"/>
  <c r="P3502" i="8"/>
  <c r="Q3502" i="8" s="1"/>
  <c r="P3498" i="8"/>
  <c r="Q3498" i="8" s="1"/>
  <c r="P3490" i="8"/>
  <c r="Q3490" i="8" s="1"/>
  <c r="P3486" i="8"/>
  <c r="Q3486" i="8" s="1"/>
  <c r="P3482" i="8"/>
  <c r="Q3482" i="8" s="1"/>
  <c r="P3478" i="8"/>
  <c r="Q3478" i="8" s="1"/>
  <c r="P3474" i="8"/>
  <c r="Q3474" i="8" s="1"/>
  <c r="P3470" i="8"/>
  <c r="Q3470" i="8" s="1"/>
  <c r="P3466" i="8"/>
  <c r="Q3466" i="8" s="1"/>
  <c r="P3462" i="8"/>
  <c r="Q3462" i="8" s="1"/>
  <c r="P3458" i="8"/>
  <c r="Q3458" i="8" s="1"/>
  <c r="P3456" i="8"/>
  <c r="Q3456" i="8" s="1"/>
  <c r="P3454" i="8"/>
  <c r="Q3454" i="8" s="1"/>
  <c r="P3452" i="8"/>
  <c r="Q3452" i="8" s="1"/>
  <c r="P3450" i="8"/>
  <c r="Q3450" i="8" s="1"/>
  <c r="P3448" i="8"/>
  <c r="Q3448" i="8" s="1"/>
  <c r="P3446" i="8"/>
  <c r="Q3446" i="8" s="1"/>
  <c r="P3444" i="8"/>
  <c r="Q3444" i="8" s="1"/>
  <c r="P3440" i="8"/>
  <c r="Q3440" i="8" s="1"/>
  <c r="P3436" i="8"/>
  <c r="Q3436" i="8" s="1"/>
  <c r="P3432" i="8"/>
  <c r="Q3432" i="8" s="1"/>
  <c r="P3430" i="8"/>
  <c r="Q3430" i="8" s="1"/>
  <c r="P3428" i="8"/>
  <c r="Q3428" i="8" s="1"/>
  <c r="P3426" i="8"/>
  <c r="Q3426" i="8" s="1"/>
  <c r="P3424" i="8"/>
  <c r="Q3424" i="8" s="1"/>
  <c r="P3422" i="8"/>
  <c r="Q3422" i="8" s="1"/>
  <c r="P3404" i="8"/>
  <c r="Q3404" i="8" s="1"/>
  <c r="P3400" i="8"/>
  <c r="Q3400" i="8" s="1"/>
  <c r="P3384" i="8"/>
  <c r="Q3384" i="8" s="1"/>
  <c r="P3364" i="8"/>
  <c r="Q3364" i="8" s="1"/>
  <c r="P3362" i="8"/>
  <c r="Q3362" i="8" s="1"/>
  <c r="P3330" i="8"/>
  <c r="Q3330" i="8" s="1"/>
  <c r="P3318" i="8"/>
  <c r="Q3318" i="8" s="1"/>
  <c r="P3306" i="8"/>
  <c r="Q3306" i="8" s="1"/>
  <c r="P3290" i="8"/>
  <c r="Q3290" i="8" s="1"/>
  <c r="P3282" i="8"/>
  <c r="Q3282" i="8" s="1"/>
  <c r="P3270" i="8"/>
  <c r="Q3270" i="8" s="1"/>
  <c r="P3258" i="8"/>
  <c r="Q3258" i="8" s="1"/>
  <c r="P3246" i="8"/>
  <c r="Q3246" i="8" s="1"/>
  <c r="P3232" i="8"/>
  <c r="Q3232" i="8" s="1"/>
  <c r="P3228" i="8"/>
  <c r="Q3228" i="8" s="1"/>
  <c r="P3226" i="8"/>
  <c r="Q3226" i="8" s="1"/>
  <c r="P3224" i="8"/>
  <c r="Q3224" i="8" s="1"/>
  <c r="P3222" i="8"/>
  <c r="Q3222" i="8" s="1"/>
  <c r="P3220" i="8"/>
  <c r="Q3220" i="8" s="1"/>
  <c r="P3208" i="8"/>
  <c r="Q3208" i="8" s="1"/>
  <c r="P3198" i="8"/>
  <c r="Q3198" i="8" s="1"/>
  <c r="P3192" i="8"/>
  <c r="Q3192" i="8" s="1"/>
  <c r="P3190" i="8"/>
  <c r="Q3190" i="8" s="1"/>
  <c r="P3188" i="8"/>
  <c r="Q3188" i="8" s="1"/>
  <c r="P3186" i="8"/>
  <c r="Q3186" i="8" s="1"/>
  <c r="P3184" i="8"/>
  <c r="Q3184" i="8" s="1"/>
  <c r="P3182" i="8"/>
  <c r="Q3182" i="8" s="1"/>
  <c r="P3180" i="8"/>
  <c r="Q3180" i="8" s="1"/>
  <c r="P3178" i="8"/>
  <c r="Q3178" i="8" s="1"/>
  <c r="P3176" i="8"/>
  <c r="Q3176" i="8" s="1"/>
  <c r="P3174" i="8"/>
  <c r="Q3174" i="8" s="1"/>
  <c r="P3172" i="8"/>
  <c r="Q3172" i="8" s="1"/>
  <c r="P3170" i="8"/>
  <c r="Q3170" i="8" s="1"/>
  <c r="P3166" i="8"/>
  <c r="Q3166" i="8" s="1"/>
  <c r="P3150" i="8"/>
  <c r="Q3150" i="8" s="1"/>
  <c r="P3136" i="8"/>
  <c r="Q3136" i="8" s="1"/>
  <c r="P3134" i="8"/>
  <c r="Q3134" i="8" s="1"/>
  <c r="P3132" i="8"/>
  <c r="Q3132" i="8" s="1"/>
  <c r="P3130" i="8"/>
  <c r="Q3130" i="8" s="1"/>
  <c r="P3128" i="8"/>
  <c r="Q3128" i="8" s="1"/>
  <c r="P3126" i="8"/>
  <c r="Q3126" i="8" s="1"/>
  <c r="P3124" i="8"/>
  <c r="Q3124" i="8" s="1"/>
  <c r="P3122" i="8"/>
  <c r="Q3122" i="8" s="1"/>
  <c r="P3120" i="8"/>
  <c r="Q3120" i="8" s="1"/>
  <c r="P3118" i="8"/>
  <c r="Q3118" i="8" s="1"/>
  <c r="P3116" i="8"/>
  <c r="Q3116" i="8" s="1"/>
  <c r="P3114" i="8"/>
  <c r="Q3114" i="8" s="1"/>
  <c r="P3112" i="8"/>
  <c r="Q3112" i="8" s="1"/>
  <c r="P3100" i="8"/>
  <c r="Q3100" i="8" s="1"/>
  <c r="P3098" i="8"/>
  <c r="Q3098" i="8" s="1"/>
  <c r="P3070" i="8"/>
  <c r="Q3070" i="8" s="1"/>
  <c r="P3046" i="8"/>
  <c r="Q3046" i="8" s="1"/>
  <c r="P3034" i="8"/>
  <c r="Q3034" i="8" s="1"/>
  <c r="P3024" i="8"/>
  <c r="Q3024" i="8" s="1"/>
  <c r="P3022" i="8"/>
  <c r="Q3022" i="8" s="1"/>
  <c r="P3020" i="8"/>
  <c r="Q3020" i="8" s="1"/>
  <c r="P3018" i="8"/>
  <c r="Q3018" i="8" s="1"/>
  <c r="P3016" i="8"/>
  <c r="Q3016" i="8" s="1"/>
  <c r="P3014" i="8"/>
  <c r="Q3014" i="8" s="1"/>
  <c r="P3006" i="8"/>
  <c r="Q3006" i="8" s="1"/>
  <c r="P2994" i="8"/>
  <c r="Q2994" i="8" s="1"/>
  <c r="P2928" i="8"/>
  <c r="Q2928" i="8" s="1"/>
  <c r="P2912" i="8"/>
  <c r="Q2912" i="8" s="1"/>
  <c r="P2880" i="8"/>
  <c r="Q2880" i="8" s="1"/>
  <c r="P2842" i="8"/>
  <c r="Q2842" i="8" s="1"/>
  <c r="P2836" i="8"/>
  <c r="Q2836" i="8" s="1"/>
  <c r="P2830" i="8"/>
  <c r="Q2830" i="8" s="1"/>
  <c r="P2824" i="8"/>
  <c r="Q2824" i="8" s="1"/>
  <c r="P2820" i="8"/>
  <c r="Q2820" i="8" s="1"/>
  <c r="P2784" i="8"/>
  <c r="Q2784" i="8" s="1"/>
  <c r="P2782" i="8"/>
  <c r="Q2782" i="8" s="1"/>
  <c r="P2780" i="8"/>
  <c r="Q2780" i="8" s="1"/>
  <c r="P2778" i="8"/>
  <c r="Q2778" i="8" s="1"/>
  <c r="P2776" i="8"/>
  <c r="Q2776" i="8" s="1"/>
  <c r="P2774" i="8"/>
  <c r="Q2774" i="8" s="1"/>
  <c r="P2770" i="8"/>
  <c r="Q2770" i="8" s="1"/>
  <c r="P2766" i="8"/>
  <c r="Q2766" i="8" s="1"/>
  <c r="P2764" i="8"/>
  <c r="Q2764" i="8" s="1"/>
  <c r="P2758" i="8"/>
  <c r="Q2758" i="8" s="1"/>
  <c r="P2752" i="8"/>
  <c r="Q2752" i="8" s="1"/>
  <c r="P2748" i="8"/>
  <c r="Q2748" i="8" s="1"/>
  <c r="P2746" i="8"/>
  <c r="Q2746" i="8" s="1"/>
  <c r="P2710" i="8"/>
  <c r="Q2710" i="8" s="1"/>
  <c r="P2700" i="8"/>
  <c r="Q2700" i="8" s="1"/>
  <c r="P2698" i="8"/>
  <c r="Q2698" i="8" s="1"/>
  <c r="P2696" i="8"/>
  <c r="Q2696" i="8" s="1"/>
  <c r="P2694" i="8"/>
  <c r="Q2694" i="8" s="1"/>
  <c r="P2692" i="8"/>
  <c r="Q2692" i="8" s="1"/>
  <c r="P2688" i="8"/>
  <c r="Q2688" i="8" s="1"/>
  <c r="P2686" i="8"/>
  <c r="Q2686" i="8" s="1"/>
  <c r="P2684" i="8"/>
  <c r="Q2684" i="8" s="1"/>
  <c r="P2682" i="8"/>
  <c r="Q2682" i="8" s="1"/>
  <c r="P2680" i="8"/>
  <c r="Q2680" i="8" s="1"/>
  <c r="P2678" i="8"/>
  <c r="Q2678" i="8" s="1"/>
  <c r="P2666" i="8"/>
  <c r="Q2666" i="8" s="1"/>
  <c r="P2664" i="8"/>
  <c r="Q2664" i="8" s="1"/>
  <c r="P2662" i="8"/>
  <c r="Q2662" i="8" s="1"/>
  <c r="P2660" i="8"/>
  <c r="Q2660" i="8" s="1"/>
  <c r="P2658" i="8"/>
  <c r="Q2658" i="8" s="1"/>
  <c r="P2656" i="8"/>
  <c r="Q2656" i="8" s="1"/>
  <c r="P2654" i="8"/>
  <c r="Q2654" i="8" s="1"/>
  <c r="P2652" i="8"/>
  <c r="Q2652" i="8" s="1"/>
  <c r="P2628" i="8"/>
  <c r="Q2628" i="8" s="1"/>
  <c r="P2626" i="8"/>
  <c r="Q2626" i="8" s="1"/>
  <c r="P2624" i="8"/>
  <c r="Q2624" i="8" s="1"/>
  <c r="P2622" i="8"/>
  <c r="Q2622" i="8" s="1"/>
  <c r="P2620" i="8"/>
  <c r="Q2620" i="8" s="1"/>
  <c r="P2618" i="8"/>
  <c r="Q2618" i="8" s="1"/>
  <c r="P2616" i="8"/>
  <c r="Q2616" i="8" s="1"/>
  <c r="P2614" i="8"/>
  <c r="Q2614" i="8" s="1"/>
  <c r="P2612" i="8"/>
  <c r="Q2612" i="8" s="1"/>
  <c r="P2610" i="8"/>
  <c r="Q2610" i="8" s="1"/>
  <c r="P2608" i="8"/>
  <c r="Q2608" i="8" s="1"/>
  <c r="P2606" i="8"/>
  <c r="Q2606" i="8" s="1"/>
  <c r="P2592" i="8"/>
  <c r="Q2592" i="8" s="1"/>
  <c r="P2590" i="8"/>
  <c r="Q2590" i="8" s="1"/>
  <c r="P2588" i="8"/>
  <c r="Q2588" i="8" s="1"/>
  <c r="P2586" i="8"/>
  <c r="Q2586" i="8" s="1"/>
  <c r="P2584" i="8"/>
  <c r="Q2584" i="8" s="1"/>
  <c r="P2582" i="8"/>
  <c r="Q2582" i="8" s="1"/>
  <c r="P2580" i="8"/>
  <c r="Q2580" i="8" s="1"/>
  <c r="P2578" i="8"/>
  <c r="Q2578" i="8" s="1"/>
  <c r="P2576" i="8"/>
  <c r="Q2576" i="8" s="1"/>
  <c r="P2574" i="8"/>
  <c r="Q2574" i="8" s="1"/>
  <c r="P2572" i="8"/>
  <c r="Q2572" i="8" s="1"/>
  <c r="P2544" i="8"/>
  <c r="Q2544" i="8" s="1"/>
  <c r="P2540" i="8"/>
  <c r="Q2540" i="8" s="1"/>
  <c r="P2538" i="8"/>
  <c r="Q2538" i="8" s="1"/>
  <c r="P2530" i="8"/>
  <c r="Q2530" i="8" s="1"/>
  <c r="P2524" i="8"/>
  <c r="Q2524" i="8" s="1"/>
  <c r="P2448" i="8"/>
  <c r="Q2448" i="8" s="1"/>
  <c r="P2442" i="8"/>
  <c r="Q2442" i="8" s="1"/>
  <c r="P2400" i="8"/>
  <c r="Q2400" i="8" s="1"/>
  <c r="P2398" i="8"/>
  <c r="Q2398" i="8" s="1"/>
  <c r="P2376" i="8"/>
  <c r="Q2376" i="8" s="1"/>
  <c r="P2368" i="8"/>
  <c r="Q2368" i="8" s="1"/>
  <c r="P2366" i="8"/>
  <c r="Q2366" i="8" s="1"/>
  <c r="P2364" i="8"/>
  <c r="Q2364" i="8" s="1"/>
  <c r="P2362" i="8"/>
  <c r="Q2362" i="8" s="1"/>
  <c r="P2360" i="8"/>
  <c r="Q2360" i="8" s="1"/>
  <c r="P2356" i="8"/>
  <c r="Q2356" i="8" s="1"/>
  <c r="P2354" i="8"/>
  <c r="Q2354" i="8" s="1"/>
  <c r="P2344" i="8"/>
  <c r="Q2344" i="8" s="1"/>
  <c r="P2342" i="8"/>
  <c r="Q2342" i="8" s="1"/>
  <c r="P2340" i="8"/>
  <c r="Q2340" i="8" s="1"/>
  <c r="P2316" i="8"/>
  <c r="Q2316" i="8" s="1"/>
  <c r="P2304" i="8"/>
  <c r="Q2304" i="8" s="1"/>
  <c r="P2292" i="8"/>
  <c r="Q2292" i="8" s="1"/>
  <c r="P3505" i="8"/>
  <c r="Q3505" i="8" s="1"/>
  <c r="P3457" i="8"/>
  <c r="Q3457" i="8" s="1"/>
  <c r="P3455" i="8"/>
  <c r="Q3455" i="8" s="1"/>
  <c r="P3453" i="8"/>
  <c r="Q3453" i="8" s="1"/>
  <c r="P3451" i="8"/>
  <c r="Q3451" i="8" s="1"/>
  <c r="P3449" i="8"/>
  <c r="Q3449" i="8" s="1"/>
  <c r="P3447" i="8"/>
  <c r="Q3447" i="8" s="1"/>
  <c r="P3435" i="8"/>
  <c r="Q3435" i="8" s="1"/>
  <c r="P3433" i="8"/>
  <c r="Q3433" i="8" s="1"/>
  <c r="P3431" i="8"/>
  <c r="Q3431" i="8" s="1"/>
  <c r="P3429" i="8"/>
  <c r="Q3429" i="8" s="1"/>
  <c r="P3427" i="8"/>
  <c r="Q3427" i="8" s="1"/>
  <c r="P3425" i="8"/>
  <c r="Q3425" i="8" s="1"/>
  <c r="P3423" i="8"/>
  <c r="Q3423" i="8" s="1"/>
  <c r="P3415" i="8"/>
  <c r="Q3415" i="8" s="1"/>
  <c r="P3407" i="8"/>
  <c r="Q3407" i="8" s="1"/>
  <c r="P3401" i="8"/>
  <c r="Q3401" i="8" s="1"/>
  <c r="P3397" i="8"/>
  <c r="Q3397" i="8" s="1"/>
  <c r="P3389" i="8"/>
  <c r="Q3389" i="8" s="1"/>
  <c r="P3385" i="8"/>
  <c r="Q3385" i="8" s="1"/>
  <c r="P3367" i="8"/>
  <c r="Q3367" i="8" s="1"/>
  <c r="P3365" i="8"/>
  <c r="Q3365" i="8" s="1"/>
  <c r="P3363" i="8"/>
  <c r="Q3363" i="8" s="1"/>
  <c r="P3349" i="8"/>
  <c r="Q3349" i="8" s="1"/>
  <c r="P3345" i="8"/>
  <c r="Q3345" i="8" s="1"/>
  <c r="P3341" i="8"/>
  <c r="Q3341" i="8" s="1"/>
  <c r="P3331" i="8"/>
  <c r="Q3331" i="8" s="1"/>
  <c r="P3329" i="8"/>
  <c r="Q3329" i="8" s="1"/>
  <c r="P3319" i="8"/>
  <c r="Q3319" i="8" s="1"/>
  <c r="P3317" i="8"/>
  <c r="Q3317" i="8" s="1"/>
  <c r="P3305" i="8"/>
  <c r="Q3305" i="8" s="1"/>
  <c r="P3271" i="8"/>
  <c r="Q3271" i="8" s="1"/>
  <c r="P3257" i="8"/>
  <c r="Q3257" i="8" s="1"/>
  <c r="P3245" i="8"/>
  <c r="Q3245" i="8" s="1"/>
  <c r="P3235" i="8"/>
  <c r="Q3235" i="8" s="1"/>
  <c r="P3229" i="8"/>
  <c r="Q3229" i="8" s="1"/>
  <c r="P3227" i="8"/>
  <c r="Q3227" i="8" s="1"/>
  <c r="P3225" i="8"/>
  <c r="Q3225" i="8" s="1"/>
  <c r="P3223" i="8"/>
  <c r="Q3223" i="8" s="1"/>
  <c r="P3221" i="8"/>
  <c r="Q3221" i="8" s="1"/>
  <c r="P3197" i="8"/>
  <c r="Q3197" i="8" s="1"/>
  <c r="P3193" i="8"/>
  <c r="Q3193" i="8" s="1"/>
  <c r="P3191" i="8"/>
  <c r="Q3191" i="8" s="1"/>
  <c r="P3189" i="8"/>
  <c r="Q3189" i="8" s="1"/>
  <c r="P3187" i="8"/>
  <c r="Q3187" i="8" s="1"/>
  <c r="P3185" i="8"/>
  <c r="Q3185" i="8" s="1"/>
  <c r="P3183" i="8"/>
  <c r="Q3183" i="8" s="1"/>
  <c r="P3181" i="8"/>
  <c r="Q3181" i="8" s="1"/>
  <c r="P3179" i="8"/>
  <c r="Q3179" i="8" s="1"/>
  <c r="P3177" i="8"/>
  <c r="Q3177" i="8" s="1"/>
  <c r="P3175" i="8"/>
  <c r="Q3175" i="8" s="1"/>
  <c r="P3173" i="8"/>
  <c r="Q3173" i="8" s="1"/>
  <c r="P3171" i="8"/>
  <c r="Q3171" i="8" s="1"/>
  <c r="P3165" i="8"/>
  <c r="Q3165" i="8" s="1"/>
  <c r="P3157" i="8"/>
  <c r="Q3157" i="8" s="1"/>
  <c r="P3153" i="8"/>
  <c r="Q3153" i="8" s="1"/>
  <c r="P3137" i="8"/>
  <c r="Q3137" i="8" s="1"/>
  <c r="P3133" i="8"/>
  <c r="Q3133" i="8" s="1"/>
  <c r="P3131" i="8"/>
  <c r="Q3131" i="8" s="1"/>
  <c r="P3129" i="8"/>
  <c r="Q3129" i="8" s="1"/>
  <c r="P3127" i="8"/>
  <c r="Q3127" i="8" s="1"/>
  <c r="P3125" i="8"/>
  <c r="Q3125" i="8" s="1"/>
  <c r="P3123" i="8"/>
  <c r="Q3123" i="8" s="1"/>
  <c r="P3121" i="8"/>
  <c r="Q3121" i="8" s="1"/>
  <c r="P3119" i="8"/>
  <c r="Q3119" i="8" s="1"/>
  <c r="P3117" i="8"/>
  <c r="Q3117" i="8" s="1"/>
  <c r="P3115" i="8"/>
  <c r="Q3115" i="8" s="1"/>
  <c r="P3113" i="8"/>
  <c r="Q3113" i="8" s="1"/>
  <c r="P3111" i="8"/>
  <c r="Q3111" i="8" s="1"/>
  <c r="P3109" i="8"/>
  <c r="Q3109" i="8" s="1"/>
  <c r="P3105" i="8"/>
  <c r="Q3105" i="8" s="1"/>
  <c r="P3101" i="8"/>
  <c r="Q3101" i="8" s="1"/>
  <c r="P3099" i="8"/>
  <c r="Q3099" i="8" s="1"/>
  <c r="P3085" i="8"/>
  <c r="Q3085" i="8" s="1"/>
  <c r="P3079" i="8"/>
  <c r="Q3079" i="8" s="1"/>
  <c r="P3071" i="8"/>
  <c r="Q3071" i="8" s="1"/>
  <c r="P3061" i="8"/>
  <c r="Q3061" i="8" s="1"/>
  <c r="P3055" i="8"/>
  <c r="Q3055" i="8" s="1"/>
  <c r="P3025" i="8"/>
  <c r="Q3025" i="8" s="1"/>
  <c r="P3023" i="8"/>
  <c r="Q3023" i="8" s="1"/>
  <c r="P3021" i="8"/>
  <c r="Q3021" i="8" s="1"/>
  <c r="P3019" i="8"/>
  <c r="Q3019" i="8" s="1"/>
  <c r="P3017" i="8"/>
  <c r="Q3017" i="8" s="1"/>
  <c r="P3015" i="8"/>
  <c r="Q3015" i="8" s="1"/>
  <c r="P3013" i="8"/>
  <c r="Q3013" i="8" s="1"/>
  <c r="P3009" i="8"/>
  <c r="Q3009" i="8" s="1"/>
  <c r="P2995" i="8"/>
  <c r="Q2995" i="8" s="1"/>
  <c r="P2993" i="8"/>
  <c r="Q2993" i="8" s="1"/>
  <c r="P2963" i="8"/>
  <c r="Q2963" i="8" s="1"/>
  <c r="P2953" i="8"/>
  <c r="Q2953" i="8" s="1"/>
  <c r="P2949" i="8"/>
  <c r="Q2949" i="8" s="1"/>
  <c r="P2945" i="8"/>
  <c r="Q2945" i="8" s="1"/>
  <c r="P2941" i="8"/>
  <c r="Q2941" i="8" s="1"/>
  <c r="P2937" i="8"/>
  <c r="Q2937" i="8" s="1"/>
  <c r="P2933" i="8"/>
  <c r="Q2933" i="8" s="1"/>
  <c r="P2913" i="8"/>
  <c r="Q2913" i="8" s="1"/>
  <c r="P2903" i="8"/>
  <c r="Q2903" i="8" s="1"/>
  <c r="P2899" i="8"/>
  <c r="Q2899" i="8" s="1"/>
  <c r="P2889" i="8"/>
  <c r="Q2889" i="8" s="1"/>
  <c r="P2887" i="8"/>
  <c r="Q2887" i="8" s="1"/>
  <c r="P2885" i="8"/>
  <c r="Q2885" i="8" s="1"/>
  <c r="P2869" i="8"/>
  <c r="Q2869" i="8" s="1"/>
  <c r="P2865" i="8"/>
  <c r="Q2865" i="8" s="1"/>
  <c r="P2861" i="8"/>
  <c r="Q2861" i="8" s="1"/>
  <c r="P2857" i="8"/>
  <c r="Q2857" i="8" s="1"/>
  <c r="P2853" i="8"/>
  <c r="Q2853" i="8" s="1"/>
  <c r="P2849" i="8"/>
  <c r="Q2849" i="8" s="1"/>
  <c r="P2833" i="8"/>
  <c r="Q2833" i="8" s="1"/>
  <c r="P2827" i="8"/>
  <c r="Q2827" i="8" s="1"/>
  <c r="P2823" i="8"/>
  <c r="Q2823" i="8" s="1"/>
  <c r="P2807" i="8"/>
  <c r="Q2807" i="8" s="1"/>
  <c r="P2791" i="8"/>
  <c r="Q2791" i="8" s="1"/>
  <c r="P2785" i="8"/>
  <c r="Q2785" i="8" s="1"/>
  <c r="P2783" i="8"/>
  <c r="Q2783" i="8" s="1"/>
  <c r="P2781" i="8"/>
  <c r="Q2781" i="8" s="1"/>
  <c r="P2779" i="8"/>
  <c r="Q2779" i="8" s="1"/>
  <c r="P2777" i="8"/>
  <c r="Q2777" i="8" s="1"/>
  <c r="P2775" i="8"/>
  <c r="Q2775" i="8" s="1"/>
  <c r="P2761" i="8"/>
  <c r="Q2761" i="8" s="1"/>
  <c r="P2755" i="8"/>
  <c r="Q2755" i="8" s="1"/>
  <c r="P2751" i="8"/>
  <c r="Q2751" i="8" s="1"/>
  <c r="P2731" i="8"/>
  <c r="Q2731" i="8" s="1"/>
  <c r="P2723" i="8"/>
  <c r="Q2723" i="8" s="1"/>
  <c r="P2701" i="8"/>
  <c r="Q2701" i="8" s="1"/>
  <c r="P2699" i="8"/>
  <c r="Q2699" i="8" s="1"/>
  <c r="P2697" i="8"/>
  <c r="Q2697" i="8" s="1"/>
  <c r="P2695" i="8"/>
  <c r="Q2695" i="8" s="1"/>
  <c r="P2693" i="8"/>
  <c r="Q2693" i="8" s="1"/>
  <c r="P2691" i="8"/>
  <c r="Q2691" i="8" s="1"/>
  <c r="P2689" i="8"/>
  <c r="Q2689" i="8" s="1"/>
  <c r="P2687" i="8"/>
  <c r="Q2687" i="8" s="1"/>
  <c r="P2685" i="8"/>
  <c r="Q2685" i="8" s="1"/>
  <c r="P2683" i="8"/>
  <c r="Q2683" i="8" s="1"/>
  <c r="P2681" i="8"/>
  <c r="Q2681" i="8" s="1"/>
  <c r="P2679" i="8"/>
  <c r="Q2679" i="8" s="1"/>
  <c r="P2665" i="8"/>
  <c r="Q2665" i="8" s="1"/>
  <c r="P2663" i="8"/>
  <c r="Q2663" i="8" s="1"/>
  <c r="P2661" i="8"/>
  <c r="Q2661" i="8" s="1"/>
  <c r="P2659" i="8"/>
  <c r="Q2659" i="8" s="1"/>
  <c r="P2657" i="8"/>
  <c r="Q2657" i="8" s="1"/>
  <c r="P2655" i="8"/>
  <c r="Q2655" i="8" s="1"/>
  <c r="P2651" i="8"/>
  <c r="Q2651" i="8" s="1"/>
  <c r="P2639" i="8"/>
  <c r="Q2639" i="8" s="1"/>
  <c r="P2629" i="8"/>
  <c r="Q2629" i="8" s="1"/>
  <c r="P2627" i="8"/>
  <c r="Q2627" i="8" s="1"/>
  <c r="P2625" i="8"/>
  <c r="Q2625" i="8" s="1"/>
  <c r="P2623" i="8"/>
  <c r="Q2623" i="8" s="1"/>
  <c r="P2621" i="8"/>
  <c r="Q2621" i="8" s="1"/>
  <c r="P2619" i="8"/>
  <c r="Q2619" i="8" s="1"/>
  <c r="P2617" i="8"/>
  <c r="Q2617" i="8" s="1"/>
  <c r="P2615" i="8"/>
  <c r="Q2615" i="8" s="1"/>
  <c r="P2613" i="8"/>
  <c r="Q2613" i="8" s="1"/>
  <c r="P2611" i="8"/>
  <c r="Q2611" i="8" s="1"/>
  <c r="P2609" i="8"/>
  <c r="Q2609" i="8" s="1"/>
  <c r="P2607" i="8"/>
  <c r="Q2607" i="8" s="1"/>
  <c r="P2605" i="8"/>
  <c r="Q2605" i="8" s="1"/>
  <c r="P2599" i="8"/>
  <c r="Q2599" i="8" s="1"/>
  <c r="P2593" i="8"/>
  <c r="Q2593" i="8" s="1"/>
  <c r="P2591" i="8"/>
  <c r="Q2591" i="8" s="1"/>
  <c r="P2589" i="8"/>
  <c r="Q2589" i="8" s="1"/>
  <c r="P2587" i="8"/>
  <c r="Q2587" i="8" s="1"/>
  <c r="P2585" i="8"/>
  <c r="Q2585" i="8" s="1"/>
  <c r="P2583" i="8"/>
  <c r="Q2583" i="8" s="1"/>
  <c r="P2581" i="8"/>
  <c r="Q2581" i="8" s="1"/>
  <c r="P2579" i="8"/>
  <c r="Q2579" i="8" s="1"/>
  <c r="P2577" i="8"/>
  <c r="Q2577" i="8" s="1"/>
  <c r="P2575" i="8"/>
  <c r="Q2575" i="8" s="1"/>
  <c r="P2573" i="8"/>
  <c r="Q2573" i="8" s="1"/>
  <c r="P2571" i="8"/>
  <c r="Q2571" i="8" s="1"/>
  <c r="P2569" i="8"/>
  <c r="Q2569" i="8" s="1"/>
  <c r="P2561" i="8"/>
  <c r="Q2561" i="8" s="1"/>
  <c r="P2557" i="8"/>
  <c r="Q2557" i="8" s="1"/>
  <c r="P2545" i="8"/>
  <c r="Q2545" i="8" s="1"/>
  <c r="P2543" i="8"/>
  <c r="Q2543" i="8" s="1"/>
  <c r="P2539" i="8"/>
  <c r="Q2539" i="8" s="1"/>
  <c r="P2533" i="8"/>
  <c r="Q2533" i="8" s="1"/>
  <c r="P2527" i="8"/>
  <c r="Q2527" i="8" s="1"/>
  <c r="P2521" i="8"/>
  <c r="Q2521" i="8" s="1"/>
  <c r="P2517" i="8"/>
  <c r="Q2517" i="8" s="1"/>
  <c r="P2513" i="8"/>
  <c r="Q2513" i="8" s="1"/>
  <c r="P2509" i="8"/>
  <c r="Q2509" i="8" s="1"/>
  <c r="P2505" i="8"/>
  <c r="Q2505" i="8" s="1"/>
  <c r="P2501" i="8"/>
  <c r="Q2501" i="8" s="1"/>
  <c r="P2497" i="8"/>
  <c r="Q2497" i="8" s="1"/>
  <c r="P2493" i="8"/>
  <c r="Q2493" i="8" s="1"/>
  <c r="P2489" i="8"/>
  <c r="Q2489" i="8" s="1"/>
  <c r="P2485" i="8"/>
  <c r="Q2485" i="8" s="1"/>
  <c r="P2481" i="8"/>
  <c r="Q2481" i="8" s="1"/>
  <c r="P2477" i="8"/>
  <c r="Q2477" i="8" s="1"/>
  <c r="P2473" i="8"/>
  <c r="Q2473" i="8" s="1"/>
  <c r="P2469" i="8"/>
  <c r="Q2469" i="8" s="1"/>
  <c r="P2465" i="8"/>
  <c r="Q2465" i="8" s="1"/>
  <c r="P2461" i="8"/>
  <c r="Q2461" i="8" s="1"/>
  <c r="P2457" i="8"/>
  <c r="Q2457" i="8" s="1"/>
  <c r="P2453" i="8"/>
  <c r="Q2453" i="8" s="1"/>
  <c r="P2437" i="8"/>
  <c r="Q2437" i="8" s="1"/>
  <c r="P2433" i="8"/>
  <c r="Q2433" i="8" s="1"/>
  <c r="P2425" i="8"/>
  <c r="Q2425" i="8" s="1"/>
  <c r="P2421" i="8"/>
  <c r="Q2421" i="8" s="1"/>
  <c r="P2417" i="8"/>
  <c r="Q2417" i="8" s="1"/>
  <c r="P2413" i="8"/>
  <c r="Q2413" i="8" s="1"/>
  <c r="P2409" i="8"/>
  <c r="Q2409" i="8" s="1"/>
  <c r="P2405" i="8"/>
  <c r="Q2405" i="8" s="1"/>
  <c r="P2401" i="8"/>
  <c r="Q2401" i="8" s="1"/>
  <c r="P2399" i="8"/>
  <c r="Q2399" i="8" s="1"/>
  <c r="P2385" i="8"/>
  <c r="Q2385" i="8" s="1"/>
  <c r="P2381" i="8"/>
  <c r="Q2381" i="8" s="1"/>
  <c r="P2363" i="8"/>
  <c r="Q2363" i="8" s="1"/>
  <c r="P2361" i="8"/>
  <c r="Q2361" i="8" s="1"/>
  <c r="P2343" i="8"/>
  <c r="Q2343" i="8" s="1"/>
  <c r="P2339" i="8"/>
  <c r="Q2339" i="8" s="1"/>
  <c r="P2329" i="8"/>
  <c r="Q2329" i="8" s="1"/>
  <c r="P2315" i="8"/>
  <c r="Q2315" i="8" s="1"/>
  <c r="P2293" i="8"/>
  <c r="Q2293" i="8" s="1"/>
  <c r="P2291" i="8"/>
  <c r="Q2291" i="8" s="1"/>
  <c r="P2289" i="8"/>
  <c r="Q2289" i="8" s="1"/>
  <c r="P2287" i="8"/>
  <c r="Q2287" i="8" s="1"/>
  <c r="P2285" i="8"/>
  <c r="Q2285" i="8" s="1"/>
  <c r="P2277" i="8"/>
  <c r="Q2277" i="8" s="1"/>
  <c r="P2269" i="8"/>
  <c r="Q2269" i="8" s="1"/>
  <c r="P2257" i="8"/>
  <c r="Q2257" i="8" s="1"/>
  <c r="P2251" i="8"/>
  <c r="Q2251" i="8" s="1"/>
  <c r="P2243" i="8"/>
  <c r="Q2243" i="8" s="1"/>
  <c r="P2241" i="8"/>
  <c r="Q2241" i="8" s="1"/>
  <c r="P2239" i="8"/>
  <c r="Q2239" i="8" s="1"/>
  <c r="P2237" i="8"/>
  <c r="Q2237" i="8" s="1"/>
  <c r="P2233" i="8"/>
  <c r="Q2233" i="8" s="1"/>
  <c r="P2231" i="8"/>
  <c r="Q2231" i="8" s="1"/>
  <c r="P2229" i="8"/>
  <c r="Q2229" i="8" s="1"/>
  <c r="P2227" i="8"/>
  <c r="Q2227" i="8" s="1"/>
  <c r="P2225" i="8"/>
  <c r="Q2225" i="8" s="1"/>
  <c r="P2223" i="8"/>
  <c r="Q2223" i="8" s="1"/>
  <c r="P2221" i="8"/>
  <c r="Q2221" i="8" s="1"/>
  <c r="P2219" i="8"/>
  <c r="Q2219" i="8" s="1"/>
  <c r="P2217" i="8"/>
  <c r="Q2217" i="8" s="1"/>
  <c r="P2215" i="8"/>
  <c r="Q2215" i="8" s="1"/>
  <c r="P2213" i="8"/>
  <c r="Q2213" i="8" s="1"/>
  <c r="P2205" i="8"/>
  <c r="Q2205" i="8" s="1"/>
  <c r="P2191" i="8"/>
  <c r="Q2191" i="8" s="1"/>
  <c r="P2189" i="8"/>
  <c r="Q2189" i="8" s="1"/>
  <c r="P2187" i="8"/>
  <c r="Q2187" i="8" s="1"/>
  <c r="P2177" i="8"/>
  <c r="Q2177" i="8" s="1"/>
  <c r="P2175" i="8"/>
  <c r="Q2175" i="8" s="1"/>
  <c r="P2173" i="8"/>
  <c r="Q2173" i="8" s="1"/>
  <c r="P2171" i="8"/>
  <c r="Q2171" i="8" s="1"/>
  <c r="P2169" i="8"/>
  <c r="Q2169" i="8" s="1"/>
  <c r="P2167" i="8"/>
  <c r="Q2167" i="8" s="1"/>
  <c r="P2165" i="8"/>
  <c r="Q2165" i="8" s="1"/>
  <c r="P2151" i="8"/>
  <c r="Q2151" i="8" s="1"/>
  <c r="P2149" i="8"/>
  <c r="Q2149" i="8" s="1"/>
  <c r="P2147" i="8"/>
  <c r="Q2147" i="8" s="1"/>
  <c r="P2145" i="8"/>
  <c r="Q2145" i="8" s="1"/>
  <c r="P2143" i="8"/>
  <c r="Q2143" i="8" s="1"/>
  <c r="P2137" i="8"/>
  <c r="Q2137" i="8" s="1"/>
  <c r="P2131" i="8"/>
  <c r="Q2131" i="8" s="1"/>
  <c r="P2121" i="8"/>
  <c r="Q2121" i="8" s="1"/>
  <c r="P2119" i="8"/>
  <c r="Q2119" i="8" s="1"/>
  <c r="P2117" i="8"/>
  <c r="Q2117" i="8" s="1"/>
  <c r="P2113" i="8"/>
  <c r="Q2113" i="8" s="1"/>
  <c r="P2111" i="8"/>
  <c r="Q2111" i="8" s="1"/>
  <c r="P2109" i="8"/>
  <c r="Q2109" i="8" s="1"/>
  <c r="P2107" i="8"/>
  <c r="Q2107" i="8" s="1"/>
  <c r="P2105" i="8"/>
  <c r="Q2105" i="8" s="1"/>
  <c r="P2101" i="8"/>
  <c r="Q2101" i="8" s="1"/>
  <c r="P2290" i="8"/>
  <c r="Q2290" i="8" s="1"/>
  <c r="P2288" i="8"/>
  <c r="Q2288" i="8" s="1"/>
  <c r="P2286" i="8"/>
  <c r="Q2286" i="8" s="1"/>
  <c r="P2284" i="8"/>
  <c r="Q2284" i="8" s="1"/>
  <c r="P2244" i="8"/>
  <c r="Q2244" i="8" s="1"/>
  <c r="P2242" i="8"/>
  <c r="Q2242" i="8" s="1"/>
  <c r="P2240" i="8"/>
  <c r="Q2240" i="8" s="1"/>
  <c r="P2238" i="8"/>
  <c r="Q2238" i="8" s="1"/>
  <c r="P2232" i="8"/>
  <c r="Q2232" i="8" s="1"/>
  <c r="P2230" i="8"/>
  <c r="Q2230" i="8" s="1"/>
  <c r="P2228" i="8"/>
  <c r="Q2228" i="8" s="1"/>
  <c r="P2226" i="8"/>
  <c r="Q2226" i="8" s="1"/>
  <c r="P2224" i="8"/>
  <c r="Q2224" i="8" s="1"/>
  <c r="P2222" i="8"/>
  <c r="Q2222" i="8" s="1"/>
  <c r="P2220" i="8"/>
  <c r="Q2220" i="8" s="1"/>
  <c r="P2218" i="8"/>
  <c r="Q2218" i="8" s="1"/>
  <c r="P2216" i="8"/>
  <c r="Q2216" i="8" s="1"/>
  <c r="P2214" i="8"/>
  <c r="Q2214" i="8" s="1"/>
  <c r="P2212" i="8"/>
  <c r="Q2212" i="8" s="1"/>
  <c r="P2206" i="8"/>
  <c r="Q2206" i="8" s="1"/>
  <c r="P2192" i="8"/>
  <c r="Q2192" i="8" s="1"/>
  <c r="P2190" i="8"/>
  <c r="Q2190" i="8" s="1"/>
  <c r="P2188" i="8"/>
  <c r="Q2188" i="8" s="1"/>
  <c r="P2186" i="8"/>
  <c r="Q2186" i="8" s="1"/>
  <c r="P2176" i="8"/>
  <c r="Q2176" i="8" s="1"/>
  <c r="P2174" i="8"/>
  <c r="Q2174" i="8" s="1"/>
  <c r="P2172" i="8"/>
  <c r="Q2172" i="8" s="1"/>
  <c r="P2170" i="8"/>
  <c r="Q2170" i="8" s="1"/>
  <c r="P2168" i="8"/>
  <c r="Q2168" i="8" s="1"/>
  <c r="P2166" i="8"/>
  <c r="Q2166" i="8" s="1"/>
  <c r="P2150" i="8"/>
  <c r="Q2150" i="8" s="1"/>
  <c r="P2122" i="8"/>
  <c r="Q2122" i="8" s="1"/>
  <c r="P2120" i="8"/>
  <c r="Q2120" i="8" s="1"/>
  <c r="P2118" i="8"/>
  <c r="Q2118" i="8" s="1"/>
  <c r="P2112" i="8"/>
  <c r="Q2112" i="8" s="1"/>
  <c r="P2110" i="8"/>
  <c r="Q2110" i="8" s="1"/>
  <c r="P2108" i="8"/>
  <c r="Q2108" i="8" s="1"/>
  <c r="P2106" i="8"/>
  <c r="Q2106" i="8" s="1"/>
  <c r="P2088" i="8"/>
  <c r="Q2088" i="8" s="1"/>
  <c r="P2082" i="8"/>
  <c r="Q2082" i="8" s="1"/>
  <c r="P2076" i="8"/>
  <c r="Q2076" i="8" s="1"/>
  <c r="P2072" i="8"/>
  <c r="Q2072" i="8" s="1"/>
  <c r="P2064" i="8"/>
  <c r="Q2064" i="8" s="1"/>
  <c r="P2062" i="8"/>
  <c r="Q2062" i="8" s="1"/>
  <c r="P2060" i="8"/>
  <c r="Q2060" i="8" s="1"/>
  <c r="P2058" i="8"/>
  <c r="Q2058" i="8" s="1"/>
  <c r="P2056" i="8"/>
  <c r="Q2056" i="8" s="1"/>
  <c r="P2054" i="8"/>
  <c r="Q2054" i="8" s="1"/>
  <c r="P2052" i="8"/>
  <c r="Q2052" i="8" s="1"/>
  <c r="P2050" i="8"/>
  <c r="Q2050" i="8" s="1"/>
  <c r="P2048" i="8"/>
  <c r="Q2048" i="8" s="1"/>
  <c r="P2036" i="8"/>
  <c r="Q2036" i="8" s="1"/>
  <c r="P2016" i="8"/>
  <c r="Q2016" i="8" s="1"/>
  <c r="P2014" i="8"/>
  <c r="Q2014" i="8" s="1"/>
  <c r="P2012" i="8"/>
  <c r="Q2012" i="8" s="1"/>
  <c r="P2010" i="8"/>
  <c r="Q2010" i="8" s="1"/>
  <c r="P2008" i="8"/>
  <c r="Q2008" i="8" s="1"/>
  <c r="P2004" i="8"/>
  <c r="Q2004" i="8" s="1"/>
  <c r="P1990" i="8"/>
  <c r="Q1990" i="8" s="1"/>
  <c r="P1956" i="8"/>
  <c r="Q1956" i="8" s="1"/>
  <c r="P1954" i="8"/>
  <c r="Q1954" i="8" s="1"/>
  <c r="P1950" i="8"/>
  <c r="Q1950" i="8" s="1"/>
  <c r="P1948" i="8"/>
  <c r="Q1948" i="8" s="1"/>
  <c r="P1944" i="8"/>
  <c r="Q1944" i="8" s="1"/>
  <c r="P1942" i="8"/>
  <c r="Q1942" i="8" s="1"/>
  <c r="P1940" i="8"/>
  <c r="Q1940" i="8" s="1"/>
  <c r="P1938" i="8"/>
  <c r="Q1938" i="8" s="1"/>
  <c r="P1936" i="8"/>
  <c r="Q1936" i="8" s="1"/>
  <c r="P1934" i="8"/>
  <c r="Q1934" i="8" s="1"/>
  <c r="P1928" i="8"/>
  <c r="Q1928" i="8" s="1"/>
  <c r="P1926" i="8"/>
  <c r="Q1926" i="8" s="1"/>
  <c r="P1924" i="8"/>
  <c r="Q1924" i="8" s="1"/>
  <c r="P1920" i="8"/>
  <c r="Q1920" i="8" s="1"/>
  <c r="P1918" i="8"/>
  <c r="Q1918" i="8" s="1"/>
  <c r="P1916" i="8"/>
  <c r="Q1916" i="8" s="1"/>
  <c r="P1914" i="8"/>
  <c r="Q1914" i="8" s="1"/>
  <c r="P1912" i="8"/>
  <c r="Q1912" i="8" s="1"/>
  <c r="P1908" i="8"/>
  <c r="Q1908" i="8" s="1"/>
  <c r="P1894" i="8"/>
  <c r="Q1894" i="8" s="1"/>
  <c r="P1892" i="8"/>
  <c r="Q1892" i="8" s="1"/>
  <c r="P1882" i="8"/>
  <c r="Q1882" i="8" s="1"/>
  <c r="P1880" i="8"/>
  <c r="Q1880" i="8" s="1"/>
  <c r="P1878" i="8"/>
  <c r="Q1878" i="8" s="1"/>
  <c r="P1864" i="8"/>
  <c r="Q1864" i="8" s="1"/>
  <c r="P1862" i="8"/>
  <c r="Q1862" i="8" s="1"/>
  <c r="P1860" i="8"/>
  <c r="Q1860" i="8" s="1"/>
  <c r="P1858" i="8"/>
  <c r="Q1858" i="8" s="1"/>
  <c r="P1856" i="8"/>
  <c r="Q1856" i="8" s="1"/>
  <c r="P1854" i="8"/>
  <c r="Q1854" i="8" s="1"/>
  <c r="P1852" i="8"/>
  <c r="Q1852" i="8" s="1"/>
  <c r="P1850" i="8"/>
  <c r="Q1850" i="8" s="1"/>
  <c r="P1848" i="8"/>
  <c r="Q1848" i="8" s="1"/>
  <c r="P1846" i="8"/>
  <c r="Q1846" i="8" s="1"/>
  <c r="P1844" i="8"/>
  <c r="Q1844" i="8" s="1"/>
  <c r="P1842" i="8"/>
  <c r="Q1842" i="8" s="1"/>
  <c r="P1840" i="8"/>
  <c r="Q1840" i="8" s="1"/>
  <c r="P1836" i="8"/>
  <c r="Q1836" i="8" s="1"/>
  <c r="P1834" i="8"/>
  <c r="Q1834" i="8" s="1"/>
  <c r="P1832" i="8"/>
  <c r="Q1832" i="8" s="1"/>
  <c r="P1830" i="8"/>
  <c r="Q1830" i="8" s="1"/>
  <c r="P1828" i="8"/>
  <c r="Q1828" i="8" s="1"/>
  <c r="P1818" i="8"/>
  <c r="Q1818" i="8" s="1"/>
  <c r="P1816" i="8"/>
  <c r="Q1816" i="8" s="1"/>
  <c r="P1814" i="8"/>
  <c r="Q1814" i="8" s="1"/>
  <c r="P1806" i="8"/>
  <c r="Q1806" i="8" s="1"/>
  <c r="P1800" i="8"/>
  <c r="Q1800" i="8" s="1"/>
  <c r="P1798" i="8"/>
  <c r="Q1798" i="8" s="1"/>
  <c r="P1796" i="8"/>
  <c r="Q1796" i="8" s="1"/>
  <c r="P1794" i="8"/>
  <c r="Q1794" i="8" s="1"/>
  <c r="P1776" i="8"/>
  <c r="Q1776" i="8" s="1"/>
  <c r="P1774" i="8"/>
  <c r="Q1774" i="8" s="1"/>
  <c r="P1772" i="8"/>
  <c r="Q1772" i="8" s="1"/>
  <c r="P1770" i="8"/>
  <c r="Q1770" i="8" s="1"/>
  <c r="P1760" i="8"/>
  <c r="Q1760" i="8" s="1"/>
  <c r="P1748" i="8"/>
  <c r="Q1748" i="8" s="1"/>
  <c r="P1734" i="8"/>
  <c r="Q1734" i="8" s="1"/>
  <c r="P1722" i="8"/>
  <c r="Q1722" i="8" s="1"/>
  <c r="P1716" i="8"/>
  <c r="Q1716" i="8" s="1"/>
  <c r="P1714" i="8"/>
  <c r="Q1714" i="8" s="1"/>
  <c r="P1702" i="8"/>
  <c r="Q1702" i="8" s="1"/>
  <c r="P1700" i="8"/>
  <c r="Q1700" i="8" s="1"/>
  <c r="P1686" i="8"/>
  <c r="Q1686" i="8" s="1"/>
  <c r="P1680" i="8"/>
  <c r="Q1680" i="8" s="1"/>
  <c r="P1678" i="8"/>
  <c r="Q1678" i="8" s="1"/>
  <c r="P1674" i="8"/>
  <c r="Q1674" i="8" s="1"/>
  <c r="P1662" i="8"/>
  <c r="Q1662" i="8" s="1"/>
  <c r="P1660" i="8"/>
  <c r="Q1660" i="8" s="1"/>
  <c r="P1658" i="8"/>
  <c r="Q1658" i="8" s="1"/>
  <c r="P1656" i="8"/>
  <c r="Q1656" i="8" s="1"/>
  <c r="P1654" i="8"/>
  <c r="Q1654" i="8" s="1"/>
  <c r="P1652" i="8"/>
  <c r="Q1652" i="8" s="1"/>
  <c r="P1650" i="8"/>
  <c r="Q1650" i="8" s="1"/>
  <c r="P1648" i="8"/>
  <c r="Q1648" i="8" s="1"/>
  <c r="P1646" i="8"/>
  <c r="Q1646" i="8" s="1"/>
  <c r="P1644" i="8"/>
  <c r="Q1644" i="8" s="1"/>
  <c r="P1642" i="8"/>
  <c r="Q1642" i="8" s="1"/>
  <c r="P1640" i="8"/>
  <c r="Q1640" i="8" s="1"/>
  <c r="P1638" i="8"/>
  <c r="Q1638" i="8" s="1"/>
  <c r="P1636" i="8"/>
  <c r="Q1636" i="8" s="1"/>
  <c r="P1634" i="8"/>
  <c r="Q1634" i="8" s="1"/>
  <c r="P1632" i="8"/>
  <c r="Q1632" i="8" s="1"/>
  <c r="P1630" i="8"/>
  <c r="Q1630" i="8" s="1"/>
  <c r="P1628" i="8"/>
  <c r="Q1628" i="8" s="1"/>
  <c r="P1626" i="8"/>
  <c r="Q1626" i="8" s="1"/>
  <c r="P1624" i="8"/>
  <c r="Q1624" i="8" s="1"/>
  <c r="P1622" i="8"/>
  <c r="Q1622" i="8" s="1"/>
  <c r="P1620" i="8"/>
  <c r="Q1620" i="8" s="1"/>
  <c r="P1618" i="8"/>
  <c r="Q1618" i="8" s="1"/>
  <c r="P1616" i="8"/>
  <c r="Q1616" i="8" s="1"/>
  <c r="P1614" i="8"/>
  <c r="Q1614" i="8" s="1"/>
  <c r="P1612" i="8"/>
  <c r="Q1612" i="8" s="1"/>
  <c r="P1610" i="8"/>
  <c r="Q1610" i="8" s="1"/>
  <c r="P1608" i="8"/>
  <c r="Q1608" i="8" s="1"/>
  <c r="P1606" i="8"/>
  <c r="Q1606" i="8" s="1"/>
  <c r="P1604" i="8"/>
  <c r="Q1604" i="8" s="1"/>
  <c r="P1602" i="8"/>
  <c r="Q1602" i="8" s="1"/>
  <c r="P1600" i="8"/>
  <c r="Q1600" i="8" s="1"/>
  <c r="P1598" i="8"/>
  <c r="Q1598" i="8" s="1"/>
  <c r="P1588" i="8"/>
  <c r="Q1588" i="8" s="1"/>
  <c r="P1586" i="8"/>
  <c r="Q1586" i="8" s="1"/>
  <c r="P1576" i="8"/>
  <c r="Q1576" i="8" s="1"/>
  <c r="P1574" i="8"/>
  <c r="Q1574" i="8" s="1"/>
  <c r="P1568" i="8"/>
  <c r="Q1568" i="8" s="1"/>
  <c r="P1562" i="8"/>
  <c r="Q1562" i="8" s="1"/>
  <c r="P1558" i="8"/>
  <c r="Q1558" i="8" s="1"/>
  <c r="P1552" i="8"/>
  <c r="Q1552" i="8" s="1"/>
  <c r="P1540" i="8"/>
  <c r="Q1540" i="8" s="1"/>
  <c r="P1538" i="8"/>
  <c r="Q1538" i="8" s="1"/>
  <c r="P1524" i="8"/>
  <c r="Q1524" i="8" s="1"/>
  <c r="P1522" i="8"/>
  <c r="Q1522" i="8" s="1"/>
  <c r="P1520" i="8"/>
  <c r="Q1520" i="8" s="1"/>
  <c r="P1518" i="8"/>
  <c r="Q1518" i="8" s="1"/>
  <c r="P1516" i="8"/>
  <c r="Q1516" i="8" s="1"/>
  <c r="P1492" i="8"/>
  <c r="Q1492" i="8" s="1"/>
  <c r="P1490" i="8"/>
  <c r="Q1490" i="8" s="1"/>
  <c r="P1480" i="8"/>
  <c r="Q1480" i="8" s="1"/>
  <c r="P1478" i="8"/>
  <c r="Q1478" i="8" s="1"/>
  <c r="P1476" i="8"/>
  <c r="Q1476" i="8" s="1"/>
  <c r="P1474" i="8"/>
  <c r="Q1474" i="8" s="1"/>
  <c r="P1472" i="8"/>
  <c r="Q1472" i="8" s="1"/>
  <c r="P1470" i="8"/>
  <c r="Q1470" i="8" s="1"/>
  <c r="P1468" i="8"/>
  <c r="Q1468" i="8" s="1"/>
  <c r="P1466" i="8"/>
  <c r="Q1466" i="8" s="1"/>
  <c r="P1464" i="8"/>
  <c r="Q1464" i="8" s="1"/>
  <c r="P1462" i="8"/>
  <c r="Q1462" i="8" s="1"/>
  <c r="P1460" i="8"/>
  <c r="Q1460" i="8" s="1"/>
  <c r="P1458" i="8"/>
  <c r="Q1458" i="8" s="1"/>
  <c r="P1454" i="8"/>
  <c r="Q1454" i="8" s="1"/>
  <c r="P1444" i="8"/>
  <c r="Q1444" i="8" s="1"/>
  <c r="P1442" i="8"/>
  <c r="Q1442" i="8" s="1"/>
  <c r="P1430" i="8"/>
  <c r="Q1430" i="8" s="1"/>
  <c r="P1428" i="8"/>
  <c r="Q1428" i="8" s="1"/>
  <c r="P1424" i="8"/>
  <c r="Q1424" i="8" s="1"/>
  <c r="P1416" i="8"/>
  <c r="Q1416" i="8" s="1"/>
  <c r="P1414" i="8"/>
  <c r="Q1414" i="8" s="1"/>
  <c r="P1412" i="8"/>
  <c r="Q1412" i="8" s="1"/>
  <c r="P1410" i="8"/>
  <c r="Q1410" i="8" s="1"/>
  <c r="P1402" i="8"/>
  <c r="Q1402" i="8" s="1"/>
  <c r="P1372" i="8"/>
  <c r="Q1372" i="8" s="1"/>
  <c r="P1370" i="8"/>
  <c r="Q1370" i="8" s="1"/>
  <c r="P1368" i="8"/>
  <c r="Q1368" i="8" s="1"/>
  <c r="P1366" i="8"/>
  <c r="Q1366" i="8" s="1"/>
  <c r="P1364" i="8"/>
  <c r="Q1364" i="8" s="1"/>
  <c r="P1362" i="8"/>
  <c r="Q1362" i="8" s="1"/>
  <c r="P1360" i="8"/>
  <c r="Q1360" i="8" s="1"/>
  <c r="P1358" i="8"/>
  <c r="Q1358" i="8" s="1"/>
  <c r="P1350" i="8"/>
  <c r="Q1350" i="8" s="1"/>
  <c r="P1348" i="8"/>
  <c r="Q1348" i="8" s="1"/>
  <c r="P1346" i="8"/>
  <c r="Q1346" i="8" s="1"/>
  <c r="P1334" i="8"/>
  <c r="Q1334" i="8" s="1"/>
  <c r="P1330" i="8"/>
  <c r="Q1330" i="8" s="1"/>
  <c r="P1328" i="8"/>
  <c r="Q1328" i="8" s="1"/>
  <c r="P1326" i="8"/>
  <c r="Q1326" i="8" s="1"/>
  <c r="P1324" i="8"/>
  <c r="Q1324" i="8" s="1"/>
  <c r="P1322" i="8"/>
  <c r="Q1322" i="8" s="1"/>
  <c r="P1312" i="8"/>
  <c r="Q1312" i="8" s="1"/>
  <c r="P1310" i="8"/>
  <c r="Q1310" i="8" s="1"/>
  <c r="P1308" i="8"/>
  <c r="Q1308" i="8" s="1"/>
  <c r="P1306" i="8"/>
  <c r="Q1306" i="8" s="1"/>
  <c r="P1304" i="8"/>
  <c r="Q1304" i="8" s="1"/>
  <c r="P1302" i="8"/>
  <c r="Q1302" i="8" s="1"/>
  <c r="P1300" i="8"/>
  <c r="Q1300" i="8" s="1"/>
  <c r="P1296" i="8"/>
  <c r="Q1296" i="8" s="1"/>
  <c r="P1294" i="8"/>
  <c r="Q1294" i="8" s="1"/>
  <c r="P1292" i="8"/>
  <c r="Q1292" i="8" s="1"/>
  <c r="P1290" i="8"/>
  <c r="Q1290" i="8" s="1"/>
  <c r="P1288" i="8"/>
  <c r="Q1288" i="8" s="1"/>
  <c r="P1284" i="8"/>
  <c r="Q1284" i="8" s="1"/>
  <c r="P1282" i="8"/>
  <c r="Q1282" i="8" s="1"/>
  <c r="P1280" i="8"/>
  <c r="Q1280" i="8" s="1"/>
  <c r="P1278" i="8"/>
  <c r="Q1278" i="8" s="1"/>
  <c r="P1276" i="8"/>
  <c r="Q1276" i="8" s="1"/>
  <c r="P1272" i="8"/>
  <c r="Q1272" i="8" s="1"/>
  <c r="P1270" i="8"/>
  <c r="Q1270" i="8" s="1"/>
  <c r="P1268" i="8"/>
  <c r="Q1268" i="8" s="1"/>
  <c r="P1266" i="8"/>
  <c r="Q1266" i="8" s="1"/>
  <c r="P1264" i="8"/>
  <c r="Q1264" i="8" s="1"/>
  <c r="P1260" i="8"/>
  <c r="Q1260" i="8" s="1"/>
  <c r="P1258" i="8"/>
  <c r="Q1258" i="8" s="1"/>
  <c r="P1256" i="8"/>
  <c r="Q1256" i="8" s="1"/>
  <c r="P1254" i="8"/>
  <c r="Q1254" i="8" s="1"/>
  <c r="P1252" i="8"/>
  <c r="Q1252" i="8" s="1"/>
  <c r="P1248" i="8"/>
  <c r="Q1248" i="8" s="1"/>
  <c r="P1246" i="8"/>
  <c r="Q1246" i="8" s="1"/>
  <c r="P1244" i="8"/>
  <c r="Q1244" i="8" s="1"/>
  <c r="P1242" i="8"/>
  <c r="Q1242" i="8" s="1"/>
  <c r="P1240" i="8"/>
  <c r="Q1240" i="8" s="1"/>
  <c r="P1236" i="8"/>
  <c r="Q1236" i="8" s="1"/>
  <c r="P1234" i="8"/>
  <c r="Q1234" i="8" s="1"/>
  <c r="P1232" i="8"/>
  <c r="Q1232" i="8" s="1"/>
  <c r="P1230" i="8"/>
  <c r="Q1230" i="8" s="1"/>
  <c r="P1228" i="8"/>
  <c r="Q1228" i="8" s="1"/>
  <c r="P1224" i="8"/>
  <c r="Q1224" i="8" s="1"/>
  <c r="P1222" i="8"/>
  <c r="Q1222" i="8" s="1"/>
  <c r="P1220" i="8"/>
  <c r="Q1220" i="8" s="1"/>
  <c r="P1218" i="8"/>
  <c r="Q1218" i="8" s="1"/>
  <c r="P1216" i="8"/>
  <c r="Q1216" i="8" s="1"/>
  <c r="P1212" i="8"/>
  <c r="Q1212" i="8" s="1"/>
  <c r="P1210" i="8"/>
  <c r="Q1210" i="8" s="1"/>
  <c r="P1208" i="8"/>
  <c r="Q1208" i="8" s="1"/>
  <c r="P1206" i="8"/>
  <c r="Q1206" i="8" s="1"/>
  <c r="P1204" i="8"/>
  <c r="Q1204" i="8" s="1"/>
  <c r="P1202" i="8"/>
  <c r="Q1202" i="8" s="1"/>
  <c r="P1184" i="8"/>
  <c r="Q1184" i="8" s="1"/>
  <c r="P1182" i="8"/>
  <c r="Q1182" i="8" s="1"/>
  <c r="P1172" i="8"/>
  <c r="Q1172" i="8" s="1"/>
  <c r="P1158" i="8"/>
  <c r="Q1158" i="8" s="1"/>
  <c r="P1144" i="8"/>
  <c r="Q1144" i="8" s="1"/>
  <c r="P1140" i="8"/>
  <c r="Q1140" i="8" s="1"/>
  <c r="P1138" i="8"/>
  <c r="Q1138" i="8" s="1"/>
  <c r="P1136" i="8"/>
  <c r="Q1136" i="8" s="1"/>
  <c r="P1134" i="8"/>
  <c r="Q1134" i="8" s="1"/>
  <c r="P1132" i="8"/>
  <c r="Q1132" i="8" s="1"/>
  <c r="P1130" i="8"/>
  <c r="Q1130" i="8" s="1"/>
  <c r="P1116" i="8"/>
  <c r="Q1116" i="8" s="1"/>
  <c r="P1102" i="8"/>
  <c r="Q1102" i="8" s="1"/>
  <c r="P1100" i="8"/>
  <c r="Q1100" i="8" s="1"/>
  <c r="P1086" i="8"/>
  <c r="Q1086" i="8" s="1"/>
  <c r="P1074" i="8"/>
  <c r="Q1074" i="8" s="1"/>
  <c r="P1060" i="8"/>
  <c r="Q1060" i="8" s="1"/>
  <c r="P1054" i="8"/>
  <c r="Q1054" i="8" s="1"/>
  <c r="P1050" i="8"/>
  <c r="Q1050" i="8" s="1"/>
  <c r="P1048" i="8"/>
  <c r="Q1048" i="8" s="1"/>
  <c r="P1036" i="8"/>
  <c r="Q1036" i="8" s="1"/>
  <c r="P1024" i="8"/>
  <c r="Q1024" i="8" s="1"/>
  <c r="P1018" i="8"/>
  <c r="Q1018" i="8" s="1"/>
  <c r="P1008" i="8"/>
  <c r="Q1008" i="8" s="1"/>
  <c r="P1002" i="8"/>
  <c r="Q1002" i="8" s="1"/>
  <c r="P984" i="8"/>
  <c r="Q984" i="8" s="1"/>
  <c r="P982" i="8"/>
  <c r="Q982" i="8" s="1"/>
  <c r="P980" i="8"/>
  <c r="Q980" i="8" s="1"/>
  <c r="P978" i="8"/>
  <c r="Q978" i="8" s="1"/>
  <c r="P976" i="8"/>
  <c r="Q976" i="8" s="1"/>
  <c r="P972" i="8"/>
  <c r="Q972" i="8" s="1"/>
  <c r="P970" i="8"/>
  <c r="Q970" i="8" s="1"/>
  <c r="P958" i="8"/>
  <c r="Q958" i="8" s="1"/>
  <c r="P948" i="8"/>
  <c r="Q948" i="8" s="1"/>
  <c r="P946" i="8"/>
  <c r="Q946" i="8" s="1"/>
  <c r="P944" i="8"/>
  <c r="Q944" i="8" s="1"/>
  <c r="P942" i="8"/>
  <c r="Q942" i="8" s="1"/>
  <c r="P940" i="8"/>
  <c r="Q940" i="8" s="1"/>
  <c r="P938" i="8"/>
  <c r="Q938" i="8" s="1"/>
  <c r="P936" i="8"/>
  <c r="Q936" i="8" s="1"/>
  <c r="P934" i="8"/>
  <c r="Q934" i="8" s="1"/>
  <c r="P932" i="8"/>
  <c r="Q932" i="8" s="1"/>
  <c r="P930" i="8"/>
  <c r="Q930" i="8" s="1"/>
  <c r="P928" i="8"/>
  <c r="Q928" i="8" s="1"/>
  <c r="P2065" i="8"/>
  <c r="Q2065" i="8" s="1"/>
  <c r="P2063" i="8"/>
  <c r="Q2063" i="8" s="1"/>
  <c r="P2061" i="8"/>
  <c r="Q2061" i="8" s="1"/>
  <c r="P2059" i="8"/>
  <c r="Q2059" i="8" s="1"/>
  <c r="P2057" i="8"/>
  <c r="Q2057" i="8" s="1"/>
  <c r="P2055" i="8"/>
  <c r="Q2055" i="8" s="1"/>
  <c r="P2053" i="8"/>
  <c r="Q2053" i="8" s="1"/>
  <c r="P2051" i="8"/>
  <c r="Q2051" i="8" s="1"/>
  <c r="P2049" i="8"/>
  <c r="Q2049" i="8" s="1"/>
  <c r="P2047" i="8"/>
  <c r="Q2047" i="8" s="1"/>
  <c r="P2041" i="8"/>
  <c r="Q2041" i="8" s="1"/>
  <c r="P2039" i="8"/>
  <c r="Q2039" i="8" s="1"/>
  <c r="P2035" i="8"/>
  <c r="Q2035" i="8" s="1"/>
  <c r="P2033" i="8"/>
  <c r="Q2033" i="8" s="1"/>
  <c r="P2023" i="8"/>
  <c r="Q2023" i="8" s="1"/>
  <c r="P2017" i="8"/>
  <c r="Q2017" i="8" s="1"/>
  <c r="P2015" i="8"/>
  <c r="Q2015" i="8" s="1"/>
  <c r="P2013" i="8"/>
  <c r="Q2013" i="8" s="1"/>
  <c r="P2011" i="8"/>
  <c r="Q2011" i="8" s="1"/>
  <c r="P2009" i="8"/>
  <c r="Q2009" i="8" s="1"/>
  <c r="P2007" i="8"/>
  <c r="Q2007" i="8" s="1"/>
  <c r="P1967" i="8"/>
  <c r="Q1967" i="8" s="1"/>
  <c r="P1957" i="8"/>
  <c r="Q1957" i="8" s="1"/>
  <c r="P1953" i="8"/>
  <c r="Q1953" i="8" s="1"/>
  <c r="P1951" i="8"/>
  <c r="Q1951" i="8" s="1"/>
  <c r="P1945" i="8"/>
  <c r="Q1945" i="8" s="1"/>
  <c r="P1943" i="8"/>
  <c r="Q1943" i="8" s="1"/>
  <c r="P1941" i="8"/>
  <c r="Q1941" i="8" s="1"/>
  <c r="P1939" i="8"/>
  <c r="Q1939" i="8" s="1"/>
  <c r="P1937" i="8"/>
  <c r="Q1937" i="8" s="1"/>
  <c r="P1935" i="8"/>
  <c r="Q1935" i="8" s="1"/>
  <c r="P1929" i="8"/>
  <c r="Q1929" i="8" s="1"/>
  <c r="P1927" i="8"/>
  <c r="Q1927" i="8" s="1"/>
  <c r="P1925" i="8"/>
  <c r="Q1925" i="8" s="1"/>
  <c r="P1921" i="8"/>
  <c r="Q1921" i="8" s="1"/>
  <c r="P1919" i="8"/>
  <c r="Q1919" i="8" s="1"/>
  <c r="P1917" i="8"/>
  <c r="Q1917" i="8" s="1"/>
  <c r="P1915" i="8"/>
  <c r="Q1915" i="8" s="1"/>
  <c r="P1913" i="8"/>
  <c r="Q1913" i="8" s="1"/>
  <c r="P1911" i="8"/>
  <c r="Q1911" i="8" s="1"/>
  <c r="P1907" i="8"/>
  <c r="Q1907" i="8" s="1"/>
  <c r="P1893" i="8"/>
  <c r="Q1893" i="8" s="1"/>
  <c r="P1881" i="8"/>
  <c r="Q1881" i="8" s="1"/>
  <c r="P1879" i="8"/>
  <c r="Q1879" i="8" s="1"/>
  <c r="P1877" i="8"/>
  <c r="Q1877" i="8" s="1"/>
  <c r="P1863" i="8"/>
  <c r="Q1863" i="8" s="1"/>
  <c r="P1861" i="8"/>
  <c r="Q1861" i="8" s="1"/>
  <c r="P1859" i="8"/>
  <c r="Q1859" i="8" s="1"/>
  <c r="P1857" i="8"/>
  <c r="Q1857" i="8" s="1"/>
  <c r="P1855" i="8"/>
  <c r="Q1855" i="8" s="1"/>
  <c r="P1853" i="8"/>
  <c r="Q1853" i="8" s="1"/>
  <c r="P1851" i="8"/>
  <c r="Q1851" i="8" s="1"/>
  <c r="P1849" i="8"/>
  <c r="Q1849" i="8" s="1"/>
  <c r="P1847" i="8"/>
  <c r="Q1847" i="8" s="1"/>
  <c r="P1845" i="8"/>
  <c r="Q1845" i="8" s="1"/>
  <c r="P1843" i="8"/>
  <c r="Q1843" i="8" s="1"/>
  <c r="P1841" i="8"/>
  <c r="Q1841" i="8" s="1"/>
  <c r="P1839" i="8"/>
  <c r="Q1839" i="8" s="1"/>
  <c r="P1837" i="8"/>
  <c r="Q1837" i="8" s="1"/>
  <c r="P1835" i="8"/>
  <c r="Q1835" i="8" s="1"/>
  <c r="P1833" i="8"/>
  <c r="Q1833" i="8" s="1"/>
  <c r="P1831" i="8"/>
  <c r="Q1831" i="8" s="1"/>
  <c r="P1829" i="8"/>
  <c r="Q1829" i="8" s="1"/>
  <c r="P1827" i="8"/>
  <c r="Q1827" i="8" s="1"/>
  <c r="P1817" i="8"/>
  <c r="Q1817" i="8" s="1"/>
  <c r="P1815" i="8"/>
  <c r="Q1815" i="8" s="1"/>
  <c r="P1805" i="8"/>
  <c r="Q1805" i="8" s="1"/>
  <c r="P1801" i="8"/>
  <c r="Q1801" i="8" s="1"/>
  <c r="P1799" i="8"/>
  <c r="Q1799" i="8" s="1"/>
  <c r="P1797" i="8"/>
  <c r="Q1797" i="8" s="1"/>
  <c r="P1795" i="8"/>
  <c r="Q1795" i="8" s="1"/>
  <c r="P1781" i="8"/>
  <c r="Q1781" i="8" s="1"/>
  <c r="P1777" i="8"/>
  <c r="Q1777" i="8" s="1"/>
  <c r="P1775" i="8"/>
  <c r="Q1775" i="8" s="1"/>
  <c r="P1773" i="8"/>
  <c r="Q1773" i="8" s="1"/>
  <c r="P1771" i="8"/>
  <c r="Q1771" i="8" s="1"/>
  <c r="P1757" i="8"/>
  <c r="Q1757" i="8" s="1"/>
  <c r="P1745" i="8"/>
  <c r="Q1745" i="8" s="1"/>
  <c r="P1735" i="8"/>
  <c r="Q1735" i="8" s="1"/>
  <c r="P1733" i="8"/>
  <c r="Q1733" i="8" s="1"/>
  <c r="P1723" i="8"/>
  <c r="Q1723" i="8" s="1"/>
  <c r="P1721" i="8"/>
  <c r="Q1721" i="8" s="1"/>
  <c r="P1717" i="8"/>
  <c r="Q1717" i="8" s="1"/>
  <c r="P1715" i="8"/>
  <c r="Q1715" i="8" s="1"/>
  <c r="P1701" i="8"/>
  <c r="Q1701" i="8" s="1"/>
  <c r="P1699" i="8"/>
  <c r="Q1699" i="8" s="1"/>
  <c r="P1685" i="8"/>
  <c r="Q1685" i="8" s="1"/>
  <c r="P1675" i="8"/>
  <c r="Q1675" i="8" s="1"/>
  <c r="P1661" i="8"/>
  <c r="Q1661" i="8" s="1"/>
  <c r="P1659" i="8"/>
  <c r="Q1659" i="8" s="1"/>
  <c r="P1657" i="8"/>
  <c r="Q1657" i="8" s="1"/>
  <c r="P1655" i="8"/>
  <c r="Q1655" i="8" s="1"/>
  <c r="P1653" i="8"/>
  <c r="Q1653" i="8" s="1"/>
  <c r="P1651" i="8"/>
  <c r="Q1651" i="8" s="1"/>
  <c r="P1649" i="8"/>
  <c r="Q1649" i="8" s="1"/>
  <c r="P1647" i="8"/>
  <c r="Q1647" i="8" s="1"/>
  <c r="P1645" i="8"/>
  <c r="Q1645" i="8" s="1"/>
  <c r="P1643" i="8"/>
  <c r="Q1643" i="8" s="1"/>
  <c r="P1641" i="8"/>
  <c r="Q1641" i="8" s="1"/>
  <c r="P1639" i="8"/>
  <c r="Q1639" i="8" s="1"/>
  <c r="P1637" i="8"/>
  <c r="Q1637" i="8" s="1"/>
  <c r="P1635" i="8"/>
  <c r="Q1635" i="8" s="1"/>
  <c r="P1633" i="8"/>
  <c r="Q1633" i="8" s="1"/>
  <c r="P1631" i="8"/>
  <c r="Q1631" i="8" s="1"/>
  <c r="P1629" i="8"/>
  <c r="Q1629" i="8" s="1"/>
  <c r="P1627" i="8"/>
  <c r="Q1627" i="8" s="1"/>
  <c r="P1625" i="8"/>
  <c r="Q1625" i="8" s="1"/>
  <c r="P1623" i="8"/>
  <c r="Q1623" i="8" s="1"/>
  <c r="P1621" i="8"/>
  <c r="Q1621" i="8" s="1"/>
  <c r="P1619" i="8"/>
  <c r="Q1619" i="8" s="1"/>
  <c r="P1617" i="8"/>
  <c r="Q1617" i="8" s="1"/>
  <c r="P1615" i="8"/>
  <c r="Q1615" i="8" s="1"/>
  <c r="P1613" i="8"/>
  <c r="Q1613" i="8" s="1"/>
  <c r="P1611" i="8"/>
  <c r="Q1611" i="8" s="1"/>
  <c r="P1609" i="8"/>
  <c r="Q1609" i="8" s="1"/>
  <c r="P1607" i="8"/>
  <c r="Q1607" i="8" s="1"/>
  <c r="P1605" i="8"/>
  <c r="Q1605" i="8" s="1"/>
  <c r="P1603" i="8"/>
  <c r="Q1603" i="8" s="1"/>
  <c r="P1601" i="8"/>
  <c r="Q1601" i="8" s="1"/>
  <c r="P1599" i="8"/>
  <c r="Q1599" i="8" s="1"/>
  <c r="P1591" i="8"/>
  <c r="Q1591" i="8" s="1"/>
  <c r="P1589" i="8"/>
  <c r="Q1589" i="8" s="1"/>
  <c r="P1587" i="8"/>
  <c r="Q1587" i="8" s="1"/>
  <c r="P1579" i="8"/>
  <c r="Q1579" i="8" s="1"/>
  <c r="P1577" i="8"/>
  <c r="Q1577" i="8" s="1"/>
  <c r="P1575" i="8"/>
  <c r="Q1575" i="8" s="1"/>
  <c r="P1571" i="8"/>
  <c r="Q1571" i="8" s="1"/>
  <c r="P1565" i="8"/>
  <c r="Q1565" i="8" s="1"/>
  <c r="P1561" i="8"/>
  <c r="Q1561" i="8" s="1"/>
  <c r="P1555" i="8"/>
  <c r="Q1555" i="8" s="1"/>
  <c r="P1553" i="8"/>
  <c r="Q1553" i="8" s="1"/>
  <c r="P1541" i="8"/>
  <c r="Q1541" i="8" s="1"/>
  <c r="P1539" i="8"/>
  <c r="Q1539" i="8" s="1"/>
  <c r="P1537" i="8"/>
  <c r="Q1537" i="8" s="1"/>
  <c r="P1531" i="8"/>
  <c r="Q1531" i="8" s="1"/>
  <c r="P1519" i="8"/>
  <c r="Q1519" i="8" s="1"/>
  <c r="P1513" i="8"/>
  <c r="Q1513" i="8" s="1"/>
  <c r="P1507" i="8"/>
  <c r="Q1507" i="8" s="1"/>
  <c r="P1495" i="8"/>
  <c r="Q1495" i="8" s="1"/>
  <c r="P1493" i="8"/>
  <c r="Q1493" i="8" s="1"/>
  <c r="P1491" i="8"/>
  <c r="Q1491" i="8" s="1"/>
  <c r="P1483" i="8"/>
  <c r="Q1483" i="8" s="1"/>
  <c r="P1481" i="8"/>
  <c r="Q1481" i="8" s="1"/>
  <c r="P1479" i="8"/>
  <c r="Q1479" i="8" s="1"/>
  <c r="P1477" i="8"/>
  <c r="Q1477" i="8" s="1"/>
  <c r="P1475" i="8"/>
  <c r="Q1475" i="8" s="1"/>
  <c r="P1473" i="8"/>
  <c r="Q1473" i="8" s="1"/>
  <c r="P1471" i="8"/>
  <c r="Q1471" i="8" s="1"/>
  <c r="P1469" i="8"/>
  <c r="Q1469" i="8" s="1"/>
  <c r="P1465" i="8"/>
  <c r="Q1465" i="8" s="1"/>
  <c r="P1463" i="8"/>
  <c r="Q1463" i="8" s="1"/>
  <c r="P1461" i="8"/>
  <c r="Q1461" i="8" s="1"/>
  <c r="P1459" i="8"/>
  <c r="Q1459" i="8" s="1"/>
  <c r="P1457" i="8"/>
  <c r="Q1457" i="8" s="1"/>
  <c r="P1447" i="8"/>
  <c r="Q1447" i="8" s="1"/>
  <c r="P1445" i="8"/>
  <c r="Q1445" i="8" s="1"/>
  <c r="P1443" i="8"/>
  <c r="Q1443" i="8" s="1"/>
  <c r="P1435" i="8"/>
  <c r="Q1435" i="8" s="1"/>
  <c r="P1433" i="8"/>
  <c r="Q1433" i="8" s="1"/>
  <c r="P1431" i="8"/>
  <c r="Q1431" i="8" s="1"/>
  <c r="P1421" i="8"/>
  <c r="Q1421" i="8" s="1"/>
  <c r="P1417" i="8"/>
  <c r="Q1417" i="8" s="1"/>
  <c r="P1415" i="8"/>
  <c r="Q1415" i="8" s="1"/>
  <c r="P1413" i="8"/>
  <c r="Q1413" i="8" s="1"/>
  <c r="P1411" i="8"/>
  <c r="Q1411" i="8" s="1"/>
  <c r="P1409" i="8"/>
  <c r="Q1409" i="8" s="1"/>
  <c r="P1407" i="8"/>
  <c r="Q1407" i="8" s="1"/>
  <c r="P1405" i="8"/>
  <c r="Q1405" i="8" s="1"/>
  <c r="P1399" i="8"/>
  <c r="Q1399" i="8" s="1"/>
  <c r="P1397" i="8"/>
  <c r="Q1397" i="8" s="1"/>
  <c r="P1389" i="8"/>
  <c r="Q1389" i="8" s="1"/>
  <c r="P1375" i="8"/>
  <c r="Q1375" i="8" s="1"/>
  <c r="P1373" i="8"/>
  <c r="Q1373" i="8" s="1"/>
  <c r="P1371" i="8"/>
  <c r="Q1371" i="8" s="1"/>
  <c r="P1369" i="8"/>
  <c r="Q1369" i="8" s="1"/>
  <c r="P1367" i="8"/>
  <c r="Q1367" i="8" s="1"/>
  <c r="P1365" i="8"/>
  <c r="Q1365" i="8" s="1"/>
  <c r="P1363" i="8"/>
  <c r="Q1363" i="8" s="1"/>
  <c r="P1361" i="8"/>
  <c r="Q1361" i="8" s="1"/>
  <c r="P1359" i="8"/>
  <c r="Q1359" i="8" s="1"/>
  <c r="P1351" i="8"/>
  <c r="Q1351" i="8" s="1"/>
  <c r="P1349" i="8"/>
  <c r="Q1349" i="8" s="1"/>
  <c r="P1347" i="8"/>
  <c r="Q1347" i="8" s="1"/>
  <c r="P1345" i="8"/>
  <c r="Q1345" i="8" s="1"/>
  <c r="P1339" i="8"/>
  <c r="Q1339" i="8" s="1"/>
  <c r="P1329" i="8"/>
  <c r="Q1329" i="8" s="1"/>
  <c r="P1327" i="8"/>
  <c r="Q1327" i="8" s="1"/>
  <c r="P1325" i="8"/>
  <c r="Q1325" i="8" s="1"/>
  <c r="P1323" i="8"/>
  <c r="Q1323" i="8" s="1"/>
  <c r="P1315" i="8"/>
  <c r="Q1315" i="8" s="1"/>
  <c r="P1313" i="8"/>
  <c r="Q1313" i="8" s="1"/>
  <c r="P1311" i="8"/>
  <c r="Q1311" i="8" s="1"/>
  <c r="P1309" i="8"/>
  <c r="Q1309" i="8" s="1"/>
  <c r="P1307" i="8"/>
  <c r="Q1307" i="8" s="1"/>
  <c r="P1305" i="8"/>
  <c r="Q1305" i="8" s="1"/>
  <c r="P1303" i="8"/>
  <c r="Q1303" i="8" s="1"/>
  <c r="P1301" i="8"/>
  <c r="Q1301" i="8" s="1"/>
  <c r="P1297" i="8"/>
  <c r="Q1297" i="8" s="1"/>
  <c r="P1295" i="8"/>
  <c r="Q1295" i="8" s="1"/>
  <c r="P1293" i="8"/>
  <c r="Q1293" i="8" s="1"/>
  <c r="P1291" i="8"/>
  <c r="Q1291" i="8" s="1"/>
  <c r="P1289" i="8"/>
  <c r="Q1289" i="8" s="1"/>
  <c r="P1285" i="8"/>
  <c r="Q1285" i="8" s="1"/>
  <c r="P1283" i="8"/>
  <c r="Q1283" i="8" s="1"/>
  <c r="P1281" i="8"/>
  <c r="Q1281" i="8" s="1"/>
  <c r="P1279" i="8"/>
  <c r="Q1279" i="8" s="1"/>
  <c r="P1277" i="8"/>
  <c r="Q1277" i="8" s="1"/>
  <c r="P1275" i="8"/>
  <c r="Q1275" i="8" s="1"/>
  <c r="P1273" i="8"/>
  <c r="Q1273" i="8" s="1"/>
  <c r="P1271" i="8"/>
  <c r="Q1271" i="8" s="1"/>
  <c r="P1269" i="8"/>
  <c r="Q1269" i="8" s="1"/>
  <c r="P1267" i="8"/>
  <c r="Q1267" i="8" s="1"/>
  <c r="P1265" i="8"/>
  <c r="Q1265" i="8" s="1"/>
  <c r="P1261" i="8"/>
  <c r="Q1261" i="8" s="1"/>
  <c r="P1259" i="8"/>
  <c r="Q1259" i="8" s="1"/>
  <c r="P1257" i="8"/>
  <c r="Q1257" i="8" s="1"/>
  <c r="P1255" i="8"/>
  <c r="Q1255" i="8" s="1"/>
  <c r="P1253" i="8"/>
  <c r="Q1253" i="8" s="1"/>
  <c r="P1249" i="8"/>
  <c r="Q1249" i="8" s="1"/>
  <c r="P1247" i="8"/>
  <c r="Q1247" i="8" s="1"/>
  <c r="P1245" i="8"/>
  <c r="Q1245" i="8" s="1"/>
  <c r="P1243" i="8"/>
  <c r="Q1243" i="8" s="1"/>
  <c r="P1241" i="8"/>
  <c r="Q1241" i="8" s="1"/>
  <c r="P1237" i="8"/>
  <c r="Q1237" i="8" s="1"/>
  <c r="P1235" i="8"/>
  <c r="Q1235" i="8" s="1"/>
  <c r="P1233" i="8"/>
  <c r="Q1233" i="8" s="1"/>
  <c r="P1231" i="8"/>
  <c r="Q1231" i="8" s="1"/>
  <c r="P1229" i="8"/>
  <c r="Q1229" i="8" s="1"/>
  <c r="P1227" i="8"/>
  <c r="Q1227" i="8" s="1"/>
  <c r="P1225" i="8"/>
  <c r="Q1225" i="8" s="1"/>
  <c r="P1223" i="8"/>
  <c r="Q1223" i="8" s="1"/>
  <c r="P1221" i="8"/>
  <c r="Q1221" i="8" s="1"/>
  <c r="P1219" i="8"/>
  <c r="Q1219" i="8" s="1"/>
  <c r="P1217" i="8"/>
  <c r="Q1217" i="8" s="1"/>
  <c r="P1213" i="8"/>
  <c r="Q1213" i="8" s="1"/>
  <c r="P1211" i="8"/>
  <c r="Q1211" i="8" s="1"/>
  <c r="P1209" i="8"/>
  <c r="Q1209" i="8" s="1"/>
  <c r="P1207" i="8"/>
  <c r="Q1207" i="8" s="1"/>
  <c r="P1205" i="8"/>
  <c r="Q1205" i="8" s="1"/>
  <c r="P1203" i="8"/>
  <c r="Q1203" i="8" s="1"/>
  <c r="P1199" i="8"/>
  <c r="Q1199" i="8" s="1"/>
  <c r="P1185" i="8"/>
  <c r="Q1185" i="8" s="1"/>
  <c r="P1183" i="8"/>
  <c r="Q1183" i="8" s="1"/>
  <c r="P1157" i="8"/>
  <c r="Q1157" i="8" s="1"/>
  <c r="P1145" i="8"/>
  <c r="Q1145" i="8" s="1"/>
  <c r="P1143" i="8"/>
  <c r="Q1143" i="8" s="1"/>
  <c r="P1141" i="8"/>
  <c r="Q1141" i="8" s="1"/>
  <c r="P1139" i="8"/>
  <c r="Q1139" i="8" s="1"/>
  <c r="P1137" i="8"/>
  <c r="Q1137" i="8" s="1"/>
  <c r="P1135" i="8"/>
  <c r="Q1135" i="8" s="1"/>
  <c r="P1133" i="8"/>
  <c r="Q1133" i="8" s="1"/>
  <c r="P1131" i="8"/>
  <c r="Q1131" i="8" s="1"/>
  <c r="P1129" i="8"/>
  <c r="Q1129" i="8" s="1"/>
  <c r="P1103" i="8"/>
  <c r="Q1103" i="8" s="1"/>
  <c r="P1101" i="8"/>
  <c r="Q1101" i="8" s="1"/>
  <c r="P1099" i="8"/>
  <c r="Q1099" i="8" s="1"/>
  <c r="P1087" i="8"/>
  <c r="Q1087" i="8" s="1"/>
  <c r="P1073" i="8"/>
  <c r="Q1073" i="8" s="1"/>
  <c r="P1061" i="8"/>
  <c r="Q1061" i="8" s="1"/>
  <c r="P1059" i="8"/>
  <c r="Q1059" i="8" s="1"/>
  <c r="P1053" i="8"/>
  <c r="Q1053" i="8" s="1"/>
  <c r="P1051" i="8"/>
  <c r="Q1051" i="8" s="1"/>
  <c r="P1047" i="8"/>
  <c r="Q1047" i="8" s="1"/>
  <c r="P1039" i="8"/>
  <c r="Q1039" i="8" s="1"/>
  <c r="P1037" i="8"/>
  <c r="Q1037" i="8" s="1"/>
  <c r="P1027" i="8"/>
  <c r="Q1027" i="8" s="1"/>
  <c r="P1025" i="8"/>
  <c r="Q1025" i="8" s="1"/>
  <c r="P1023" i="8"/>
  <c r="Q1023" i="8" s="1"/>
  <c r="P1005" i="8"/>
  <c r="Q1005" i="8" s="1"/>
  <c r="P999" i="8"/>
  <c r="Q999" i="8" s="1"/>
  <c r="P991" i="8"/>
  <c r="Q991" i="8" s="1"/>
  <c r="P985" i="8"/>
  <c r="Q985" i="8" s="1"/>
  <c r="P983" i="8"/>
  <c r="Q983" i="8" s="1"/>
  <c r="P981" i="8"/>
  <c r="Q981" i="8" s="1"/>
  <c r="P979" i="8"/>
  <c r="Q979" i="8" s="1"/>
  <c r="P977" i="8"/>
  <c r="Q977" i="8" s="1"/>
  <c r="P975" i="8"/>
  <c r="Q975" i="8" s="1"/>
  <c r="P973" i="8"/>
  <c r="Q973" i="8" s="1"/>
  <c r="P969" i="8"/>
  <c r="Q969" i="8" s="1"/>
  <c r="P965" i="8"/>
  <c r="Q965" i="8" s="1"/>
  <c r="P961" i="8"/>
  <c r="Q961" i="8" s="1"/>
  <c r="P955" i="8"/>
  <c r="Q955" i="8" s="1"/>
  <c r="P949" i="8"/>
  <c r="Q949" i="8" s="1"/>
  <c r="P947" i="8"/>
  <c r="Q947" i="8" s="1"/>
  <c r="P945" i="8"/>
  <c r="Q945" i="8" s="1"/>
  <c r="P943" i="8"/>
  <c r="Q943" i="8" s="1"/>
  <c r="P941" i="8"/>
  <c r="Q941" i="8" s="1"/>
  <c r="P939" i="8"/>
  <c r="Q939" i="8" s="1"/>
  <c r="P937" i="8"/>
  <c r="Q937" i="8" s="1"/>
  <c r="P935" i="8"/>
  <c r="Q935" i="8" s="1"/>
  <c r="P933" i="8"/>
  <c r="Q933" i="8" s="1"/>
  <c r="P931" i="8"/>
  <c r="Q931" i="8" s="1"/>
  <c r="P929" i="8"/>
  <c r="Q929" i="8" s="1"/>
  <c r="P927" i="8"/>
  <c r="Q927" i="8" s="1"/>
  <c r="P919" i="8"/>
  <c r="Q919" i="8" s="1"/>
  <c r="P917" i="8"/>
  <c r="Q917" i="8" s="1"/>
  <c r="P915" i="8"/>
  <c r="Q915" i="8" s="1"/>
  <c r="P907" i="8"/>
  <c r="Q907" i="8" s="1"/>
  <c r="P905" i="8"/>
  <c r="Q905" i="8" s="1"/>
  <c r="P903" i="8"/>
  <c r="Q903" i="8" s="1"/>
  <c r="P883" i="8"/>
  <c r="Q883" i="8" s="1"/>
  <c r="P881" i="8"/>
  <c r="Q881" i="8" s="1"/>
  <c r="P879" i="8"/>
  <c r="Q879" i="8" s="1"/>
  <c r="P871" i="8"/>
  <c r="Q871" i="8" s="1"/>
  <c r="P869" i="8"/>
  <c r="Q869" i="8" s="1"/>
  <c r="P867" i="8"/>
  <c r="Q867" i="8" s="1"/>
  <c r="P857" i="8"/>
  <c r="Q857" i="8" s="1"/>
  <c r="P855" i="8"/>
  <c r="Q855" i="8" s="1"/>
  <c r="P845" i="8"/>
  <c r="Q845" i="8" s="1"/>
  <c r="P843" i="8"/>
  <c r="Q843" i="8" s="1"/>
  <c r="P835" i="8"/>
  <c r="Q835" i="8" s="1"/>
  <c r="P833" i="8"/>
  <c r="Q833" i="8" s="1"/>
  <c r="P831" i="8"/>
  <c r="Q831" i="8" s="1"/>
  <c r="P829" i="8"/>
  <c r="Q829" i="8" s="1"/>
  <c r="P827" i="8"/>
  <c r="Q827" i="8" s="1"/>
  <c r="P825" i="8"/>
  <c r="Q825" i="8" s="1"/>
  <c r="P823" i="8"/>
  <c r="Q823" i="8" s="1"/>
  <c r="P821" i="8"/>
  <c r="Q821" i="8" s="1"/>
  <c r="P817" i="8"/>
  <c r="Q817" i="8" s="1"/>
  <c r="P815" i="8"/>
  <c r="Q815" i="8" s="1"/>
  <c r="P813" i="8"/>
  <c r="Q813" i="8" s="1"/>
  <c r="P811" i="8"/>
  <c r="Q811" i="8" s="1"/>
  <c r="P809" i="8"/>
  <c r="Q809" i="8" s="1"/>
  <c r="P807" i="8"/>
  <c r="Q807" i="8" s="1"/>
  <c r="P805" i="8"/>
  <c r="Q805" i="8" s="1"/>
  <c r="P803" i="8"/>
  <c r="Q803" i="8" s="1"/>
  <c r="P801" i="8"/>
  <c r="Q801" i="8" s="1"/>
  <c r="P799" i="8"/>
  <c r="Q799" i="8" s="1"/>
  <c r="P797" i="8"/>
  <c r="Q797" i="8" s="1"/>
  <c r="P787" i="8"/>
  <c r="Q787" i="8" s="1"/>
  <c r="P785" i="8"/>
  <c r="Q785" i="8" s="1"/>
  <c r="P783" i="8"/>
  <c r="Q783" i="8" s="1"/>
  <c r="P781" i="8"/>
  <c r="Q781" i="8" s="1"/>
  <c r="P777" i="8"/>
  <c r="Q777" i="8" s="1"/>
  <c r="P773" i="8"/>
  <c r="Q773" i="8" s="1"/>
  <c r="P763" i="8"/>
  <c r="Q763" i="8" s="1"/>
  <c r="P761" i="8"/>
  <c r="Q761" i="8" s="1"/>
  <c r="P759" i="8"/>
  <c r="Q759" i="8" s="1"/>
  <c r="P757" i="8"/>
  <c r="Q757" i="8" s="1"/>
  <c r="P739" i="8"/>
  <c r="Q739" i="8" s="1"/>
  <c r="P727" i="8"/>
  <c r="Q727" i="8" s="1"/>
  <c r="P725" i="8"/>
  <c r="Q725" i="8" s="1"/>
  <c r="P723" i="8"/>
  <c r="Q723" i="8" s="1"/>
  <c r="P713" i="8"/>
  <c r="Q713" i="8" s="1"/>
  <c r="P711" i="8"/>
  <c r="Q711" i="8" s="1"/>
  <c r="P709" i="8"/>
  <c r="Q709" i="8" s="1"/>
  <c r="P703" i="8"/>
  <c r="Q703" i="8" s="1"/>
  <c r="P691" i="8"/>
  <c r="Q691" i="8" s="1"/>
  <c r="P665" i="8"/>
  <c r="Q665" i="8" s="1"/>
  <c r="P663" i="8"/>
  <c r="Q663" i="8" s="1"/>
  <c r="P651" i="8"/>
  <c r="Q651" i="8" s="1"/>
  <c r="P649" i="8"/>
  <c r="Q649" i="8" s="1"/>
  <c r="P647" i="8"/>
  <c r="Q647" i="8" s="1"/>
  <c r="P645" i="8"/>
  <c r="Q645" i="8" s="1"/>
  <c r="P643" i="8"/>
  <c r="Q643" i="8" s="1"/>
  <c r="P641" i="8"/>
  <c r="Q641" i="8" s="1"/>
  <c r="P639" i="8"/>
  <c r="Q639" i="8" s="1"/>
  <c r="P615" i="8"/>
  <c r="Q615" i="8" s="1"/>
  <c r="P603" i="8"/>
  <c r="Q603" i="8" s="1"/>
  <c r="P587" i="8"/>
  <c r="Q587" i="8" s="1"/>
  <c r="P583" i="8"/>
  <c r="Q583" i="8" s="1"/>
  <c r="P581" i="8"/>
  <c r="Q581" i="8" s="1"/>
  <c r="P577" i="8"/>
  <c r="Q577" i="8" s="1"/>
  <c r="P575" i="8"/>
  <c r="Q575" i="8" s="1"/>
  <c r="P571" i="8"/>
  <c r="Q571" i="8" s="1"/>
  <c r="P569" i="8"/>
  <c r="Q569" i="8" s="1"/>
  <c r="P567" i="8"/>
  <c r="Q567" i="8" s="1"/>
  <c r="P565" i="8"/>
  <c r="Q565" i="8" s="1"/>
  <c r="P563" i="8"/>
  <c r="Q563" i="8" s="1"/>
  <c r="P561" i="8"/>
  <c r="Q561" i="8" s="1"/>
  <c r="P559" i="8"/>
  <c r="Q559" i="8" s="1"/>
  <c r="P557" i="8"/>
  <c r="Q557" i="8" s="1"/>
  <c r="P555" i="8"/>
  <c r="Q555" i="8" s="1"/>
  <c r="P549" i="8"/>
  <c r="Q549" i="8" s="1"/>
  <c r="P541" i="8"/>
  <c r="Q541" i="8" s="1"/>
  <c r="P539" i="8"/>
  <c r="Q539" i="8" s="1"/>
  <c r="P537" i="8"/>
  <c r="Q537" i="8" s="1"/>
  <c r="P535" i="8"/>
  <c r="Q535" i="8" s="1"/>
  <c r="P533" i="8"/>
  <c r="Q533" i="8" s="1"/>
  <c r="P531" i="8"/>
  <c r="Q531" i="8" s="1"/>
  <c r="P529" i="8"/>
  <c r="Q529" i="8" s="1"/>
  <c r="P527" i="8"/>
  <c r="Q527" i="8" s="1"/>
  <c r="P525" i="8"/>
  <c r="Q525" i="8" s="1"/>
  <c r="P523" i="8"/>
  <c r="Q523" i="8" s="1"/>
  <c r="P521" i="8"/>
  <c r="Q521" i="8" s="1"/>
  <c r="P519" i="8"/>
  <c r="Q519" i="8" s="1"/>
  <c r="P517" i="8"/>
  <c r="Q517" i="8" s="1"/>
  <c r="P505" i="8"/>
  <c r="Q505" i="8" s="1"/>
  <c r="P499" i="8"/>
  <c r="Q499" i="8" s="1"/>
  <c r="P493" i="8"/>
  <c r="Q493" i="8" s="1"/>
  <c r="P481" i="8"/>
  <c r="Q481" i="8" s="1"/>
  <c r="P479" i="8"/>
  <c r="Q479" i="8" s="1"/>
  <c r="P477" i="8"/>
  <c r="Q477" i="8" s="1"/>
  <c r="P475" i="8"/>
  <c r="Q475" i="8" s="1"/>
  <c r="P473" i="8"/>
  <c r="Q473" i="8" s="1"/>
  <c r="P461" i="8"/>
  <c r="Q461" i="8" s="1"/>
  <c r="P459" i="8"/>
  <c r="Q459" i="8" s="1"/>
  <c r="P455" i="8"/>
  <c r="Q455" i="8" s="1"/>
  <c r="P453" i="8"/>
  <c r="Q453" i="8" s="1"/>
  <c r="P451" i="8"/>
  <c r="Q451" i="8" s="1"/>
  <c r="P449" i="8"/>
  <c r="Q449" i="8" s="1"/>
  <c r="P443" i="8"/>
  <c r="Q443" i="8" s="1"/>
  <c r="P433" i="8"/>
  <c r="Q433" i="8" s="1"/>
  <c r="P431" i="8"/>
  <c r="Q431" i="8" s="1"/>
  <c r="P429" i="8"/>
  <c r="Q429" i="8" s="1"/>
  <c r="P427" i="8"/>
  <c r="Q427" i="8" s="1"/>
  <c r="P421" i="8"/>
  <c r="Q421" i="8" s="1"/>
  <c r="P415" i="8"/>
  <c r="Q415" i="8" s="1"/>
  <c r="P409" i="8"/>
  <c r="Q409" i="8" s="1"/>
  <c r="P407" i="8"/>
  <c r="Q407" i="8" s="1"/>
  <c r="P405" i="8"/>
  <c r="Q405" i="8" s="1"/>
  <c r="P403" i="8"/>
  <c r="Q403" i="8" s="1"/>
  <c r="P401" i="8"/>
  <c r="Q401" i="8" s="1"/>
  <c r="P399" i="8"/>
  <c r="Q399" i="8" s="1"/>
  <c r="P395" i="8"/>
  <c r="Q395" i="8" s="1"/>
  <c r="P393" i="8"/>
  <c r="Q393" i="8" s="1"/>
  <c r="P391" i="8"/>
  <c r="Q391" i="8" s="1"/>
  <c r="P389" i="8"/>
  <c r="Q389" i="8" s="1"/>
  <c r="P387" i="8"/>
  <c r="Q387" i="8" s="1"/>
  <c r="P385" i="8"/>
  <c r="Q385" i="8" s="1"/>
  <c r="P383" i="8"/>
  <c r="Q383" i="8" s="1"/>
  <c r="P381" i="8"/>
  <c r="Q381" i="8" s="1"/>
  <c r="P379" i="8"/>
  <c r="Q379" i="8" s="1"/>
  <c r="P377" i="8"/>
  <c r="Q377" i="8" s="1"/>
  <c r="P369" i="8"/>
  <c r="Q369" i="8" s="1"/>
  <c r="P349" i="8"/>
  <c r="Q349" i="8" s="1"/>
  <c r="P343" i="8"/>
  <c r="Q343" i="8" s="1"/>
  <c r="P337" i="8"/>
  <c r="Q337" i="8" s="1"/>
  <c r="P335" i="8"/>
  <c r="Q335" i="8" s="1"/>
  <c r="P333" i="8"/>
  <c r="Q333" i="8" s="1"/>
  <c r="P331" i="8"/>
  <c r="Q331" i="8" s="1"/>
  <c r="P329" i="8"/>
  <c r="Q329" i="8" s="1"/>
  <c r="P327" i="8"/>
  <c r="Q327" i="8" s="1"/>
  <c r="P319" i="8"/>
  <c r="Q319" i="8" s="1"/>
  <c r="P317" i="8"/>
  <c r="Q317" i="8" s="1"/>
  <c r="P315" i="8"/>
  <c r="Q315" i="8" s="1"/>
  <c r="P307" i="8"/>
  <c r="Q307" i="8" s="1"/>
  <c r="P305" i="8"/>
  <c r="Q305" i="8" s="1"/>
  <c r="P303" i="8"/>
  <c r="Q303" i="8" s="1"/>
  <c r="P295" i="8"/>
  <c r="Q295" i="8" s="1"/>
  <c r="P293" i="8"/>
  <c r="Q293" i="8" s="1"/>
  <c r="P291" i="8"/>
  <c r="Q291" i="8" s="1"/>
  <c r="P289" i="8"/>
  <c r="Q289" i="8" s="1"/>
  <c r="P283" i="8"/>
  <c r="Q283" i="8" s="1"/>
  <c r="P271" i="8"/>
  <c r="Q271" i="8" s="1"/>
  <c r="P269" i="8"/>
  <c r="Q269" i="8" s="1"/>
  <c r="P267" i="8"/>
  <c r="Q267" i="8" s="1"/>
  <c r="P265" i="8"/>
  <c r="Q265" i="8" s="1"/>
  <c r="P263" i="8"/>
  <c r="Q263" i="8" s="1"/>
  <c r="P261" i="8"/>
  <c r="Q261" i="8" s="1"/>
  <c r="P259" i="8"/>
  <c r="Q259" i="8" s="1"/>
  <c r="P257" i="8"/>
  <c r="Q257" i="8" s="1"/>
  <c r="P255" i="8"/>
  <c r="Q255" i="8" s="1"/>
  <c r="P243" i="8"/>
  <c r="Q243" i="8" s="1"/>
  <c r="P241" i="8"/>
  <c r="Q241" i="8" s="1"/>
  <c r="P239" i="8"/>
  <c r="Q239" i="8" s="1"/>
  <c r="P237" i="8"/>
  <c r="Q237" i="8" s="1"/>
  <c r="P235" i="8"/>
  <c r="Q235" i="8" s="1"/>
  <c r="P233" i="8"/>
  <c r="Q233" i="8" s="1"/>
  <c r="P231" i="8"/>
  <c r="Q231" i="8" s="1"/>
  <c r="P183" i="8"/>
  <c r="Q183" i="8" s="1"/>
  <c r="P65" i="8"/>
  <c r="Q65" i="8" s="1"/>
  <c r="P926" i="8"/>
  <c r="Q926" i="8" s="1"/>
  <c r="P918" i="8"/>
  <c r="Q918" i="8" s="1"/>
  <c r="P916" i="8"/>
  <c r="Q916" i="8" s="1"/>
  <c r="P914" i="8"/>
  <c r="Q914" i="8" s="1"/>
  <c r="P906" i="8"/>
  <c r="Q906" i="8" s="1"/>
  <c r="P904" i="8"/>
  <c r="Q904" i="8" s="1"/>
  <c r="P902" i="8"/>
  <c r="Q902" i="8" s="1"/>
  <c r="P894" i="8"/>
  <c r="Q894" i="8" s="1"/>
  <c r="P880" i="8"/>
  <c r="Q880" i="8" s="1"/>
  <c r="P878" i="8"/>
  <c r="Q878" i="8" s="1"/>
  <c r="P868" i="8"/>
  <c r="Q868" i="8" s="1"/>
  <c r="P866" i="8"/>
  <c r="Q866" i="8" s="1"/>
  <c r="P856" i="8"/>
  <c r="Q856" i="8" s="1"/>
  <c r="P854" i="8"/>
  <c r="Q854" i="8" s="1"/>
  <c r="P844" i="8"/>
  <c r="Q844" i="8" s="1"/>
  <c r="P842" i="8"/>
  <c r="Q842" i="8" s="1"/>
  <c r="P834" i="8"/>
  <c r="Q834" i="8" s="1"/>
  <c r="P832" i="8"/>
  <c r="Q832" i="8" s="1"/>
  <c r="P830" i="8"/>
  <c r="Q830" i="8" s="1"/>
  <c r="P828" i="8"/>
  <c r="Q828" i="8" s="1"/>
  <c r="P826" i="8"/>
  <c r="Q826" i="8" s="1"/>
  <c r="P824" i="8"/>
  <c r="Q824" i="8" s="1"/>
  <c r="P822" i="8"/>
  <c r="Q822" i="8" s="1"/>
  <c r="P820" i="8"/>
  <c r="Q820" i="8" s="1"/>
  <c r="P816" i="8"/>
  <c r="Q816" i="8" s="1"/>
  <c r="P814" i="8"/>
  <c r="Q814" i="8" s="1"/>
  <c r="P812" i="8"/>
  <c r="Q812" i="8" s="1"/>
  <c r="P810" i="8"/>
  <c r="Q810" i="8" s="1"/>
  <c r="P808" i="8"/>
  <c r="Q808" i="8" s="1"/>
  <c r="P806" i="8"/>
  <c r="Q806" i="8" s="1"/>
  <c r="P804" i="8"/>
  <c r="Q804" i="8" s="1"/>
  <c r="P802" i="8"/>
  <c r="Q802" i="8" s="1"/>
  <c r="P800" i="8"/>
  <c r="Q800" i="8" s="1"/>
  <c r="P798" i="8"/>
  <c r="Q798" i="8" s="1"/>
  <c r="P722" i="8"/>
  <c r="Q722" i="8" s="1"/>
  <c r="P682" i="8"/>
  <c r="Q682" i="8" s="1"/>
  <c r="P650" i="8"/>
  <c r="Q650" i="8" s="1"/>
  <c r="P642" i="8"/>
  <c r="Q642" i="8" s="1"/>
  <c r="P626" i="8"/>
  <c r="Q626" i="8" s="1"/>
  <c r="P602" i="8"/>
  <c r="Q602" i="8" s="1"/>
  <c r="P578" i="8"/>
  <c r="Q578" i="8" s="1"/>
  <c r="P570" i="8"/>
  <c r="Q570" i="8" s="1"/>
  <c r="P562" i="8"/>
  <c r="Q562" i="8" s="1"/>
  <c r="P554" i="8"/>
  <c r="Q554" i="8" s="1"/>
  <c r="P538" i="8"/>
  <c r="Q538" i="8" s="1"/>
  <c r="P522" i="8"/>
  <c r="Q522" i="8" s="1"/>
  <c r="P514" i="8"/>
  <c r="Q514" i="8" s="1"/>
  <c r="P452" i="8"/>
  <c r="Q452" i="8" s="1"/>
  <c r="P404" i="8"/>
  <c r="Q404" i="8" s="1"/>
  <c r="P372" i="8"/>
  <c r="Q372" i="8" s="1"/>
  <c r="P292" i="8"/>
  <c r="Q292" i="8" s="1"/>
  <c r="P260" i="8"/>
  <c r="Q260" i="8" s="1"/>
  <c r="P221" i="8"/>
  <c r="Q221" i="8" s="1"/>
  <c r="P209" i="8"/>
  <c r="Q209" i="8" s="1"/>
  <c r="P197" i="8"/>
  <c r="Q197" i="8" s="1"/>
  <c r="P195" i="8"/>
  <c r="Q195" i="8" s="1"/>
  <c r="P187" i="8"/>
  <c r="Q187" i="8" s="1"/>
  <c r="P185" i="8"/>
  <c r="Q185" i="8" s="1"/>
  <c r="P173" i="8"/>
  <c r="Q173" i="8" s="1"/>
  <c r="P171" i="8"/>
  <c r="Q171" i="8" s="1"/>
  <c r="P163" i="8"/>
  <c r="Q163" i="8" s="1"/>
  <c r="P161" i="8"/>
  <c r="Q161" i="8" s="1"/>
  <c r="P159" i="8"/>
  <c r="Q159" i="8" s="1"/>
  <c r="P151" i="8"/>
  <c r="Q151" i="8" s="1"/>
  <c r="P149" i="8"/>
  <c r="Q149" i="8" s="1"/>
  <c r="P147" i="8"/>
  <c r="Q147" i="8" s="1"/>
  <c r="P145" i="8"/>
  <c r="Q145" i="8" s="1"/>
  <c r="P141" i="8"/>
  <c r="Q141" i="8" s="1"/>
  <c r="P137" i="8"/>
  <c r="Q137" i="8" s="1"/>
  <c r="P115" i="8"/>
  <c r="Q115" i="8" s="1"/>
  <c r="P113" i="8"/>
  <c r="Q113" i="8" s="1"/>
  <c r="P111" i="8"/>
  <c r="Q111" i="8" s="1"/>
  <c r="P109" i="8"/>
  <c r="Q109" i="8" s="1"/>
  <c r="P107" i="8"/>
  <c r="Q107" i="8" s="1"/>
  <c r="P105" i="8"/>
  <c r="Q105" i="8" s="1"/>
  <c r="P101" i="8"/>
  <c r="Q101" i="8" s="1"/>
  <c r="P95" i="8"/>
  <c r="Q95" i="8" s="1"/>
  <c r="P93" i="8"/>
  <c r="Q93" i="8" s="1"/>
  <c r="P91" i="8"/>
  <c r="Q91" i="8" s="1"/>
  <c r="P89" i="8"/>
  <c r="Q89" i="8" s="1"/>
  <c r="P85" i="8"/>
  <c r="Q85" i="8" s="1"/>
  <c r="P83" i="8"/>
  <c r="Q83" i="8" s="1"/>
  <c r="P81" i="8"/>
  <c r="Q81" i="8" s="1"/>
  <c r="P79" i="8"/>
  <c r="Q79" i="8" s="1"/>
  <c r="P77" i="8"/>
  <c r="Q77" i="8" s="1"/>
  <c r="P75" i="8"/>
  <c r="Q75" i="8" s="1"/>
  <c r="P71" i="8"/>
  <c r="Q71" i="8" s="1"/>
  <c r="P69" i="8"/>
  <c r="Q69" i="8" s="1"/>
  <c r="P55" i="8"/>
  <c r="Q55" i="8" s="1"/>
  <c r="P53" i="8"/>
  <c r="Q53" i="8" s="1"/>
  <c r="P51" i="8"/>
  <c r="Q51" i="8" s="1"/>
  <c r="P43" i="8"/>
  <c r="Q43" i="8" s="1"/>
  <c r="P41" i="8"/>
  <c r="Q41" i="8" s="1"/>
  <c r="P11" i="8"/>
  <c r="Q11" i="8" s="1"/>
  <c r="P9" i="8"/>
  <c r="Q9" i="8" s="1"/>
  <c r="P7" i="8"/>
  <c r="Q7" i="8" s="1"/>
  <c r="Q5" i="8"/>
  <c r="P784" i="8"/>
  <c r="Q784" i="8" s="1"/>
  <c r="P760" i="8"/>
  <c r="Q760" i="8" s="1"/>
  <c r="P724" i="8"/>
  <c r="Q724" i="8" s="1"/>
  <c r="P712" i="8"/>
  <c r="Q712" i="8" s="1"/>
  <c r="P664" i="8"/>
  <c r="Q664" i="8" s="1"/>
  <c r="P652" i="8"/>
  <c r="Q652" i="8" s="1"/>
  <c r="P648" i="8"/>
  <c r="Q648" i="8" s="1"/>
  <c r="P644" i="8"/>
  <c r="Q644" i="8" s="1"/>
  <c r="P640" i="8"/>
  <c r="Q640" i="8" s="1"/>
  <c r="P628" i="8"/>
  <c r="Q628" i="8" s="1"/>
  <c r="P616" i="8"/>
  <c r="Q616" i="8" s="1"/>
  <c r="P604" i="8"/>
  <c r="Q604" i="8" s="1"/>
  <c r="P584" i="8"/>
  <c r="Q584" i="8" s="1"/>
  <c r="P580" i="8"/>
  <c r="Q580" i="8" s="1"/>
  <c r="P576" i="8"/>
  <c r="Q576" i="8" s="1"/>
  <c r="P572" i="8"/>
  <c r="Q572" i="8" s="1"/>
  <c r="P568" i="8"/>
  <c r="Q568" i="8" s="1"/>
  <c r="P564" i="8"/>
  <c r="Q564" i="8" s="1"/>
  <c r="P560" i="8"/>
  <c r="Q560" i="8" s="1"/>
  <c r="P556" i="8"/>
  <c r="Q556" i="8" s="1"/>
  <c r="P552" i="8"/>
  <c r="Q552" i="8" s="1"/>
  <c r="P540" i="8"/>
  <c r="Q540" i="8" s="1"/>
  <c r="P536" i="8"/>
  <c r="Q536" i="8" s="1"/>
  <c r="P532" i="8"/>
  <c r="Q532" i="8" s="1"/>
  <c r="P528" i="8"/>
  <c r="Q528" i="8" s="1"/>
  <c r="P524" i="8"/>
  <c r="Q524" i="8" s="1"/>
  <c r="P520" i="8"/>
  <c r="Q520" i="8" s="1"/>
  <c r="P510" i="8"/>
  <c r="Q510" i="8" s="1"/>
  <c r="P486" i="8"/>
  <c r="Q486" i="8" s="1"/>
  <c r="P478" i="8"/>
  <c r="Q478" i="8" s="1"/>
  <c r="P474" i="8"/>
  <c r="Q474" i="8" s="1"/>
  <c r="P472" i="8"/>
  <c r="Q472" i="8" s="1"/>
  <c r="P456" i="8"/>
  <c r="Q456" i="8" s="1"/>
  <c r="P454" i="8"/>
  <c r="Q454" i="8" s="1"/>
  <c r="P450" i="8"/>
  <c r="Q450" i="8" s="1"/>
  <c r="P448" i="8"/>
  <c r="Q448" i="8" s="1"/>
  <c r="P440" i="8"/>
  <c r="Q440" i="8" s="1"/>
  <c r="P434" i="8"/>
  <c r="Q434" i="8" s="1"/>
  <c r="P432" i="8"/>
  <c r="Q432" i="8" s="1"/>
  <c r="P430" i="8"/>
  <c r="Q430" i="8" s="1"/>
  <c r="P408" i="8"/>
  <c r="Q408" i="8" s="1"/>
  <c r="P406" i="8"/>
  <c r="Q406" i="8" s="1"/>
  <c r="P402" i="8"/>
  <c r="Q402" i="8" s="1"/>
  <c r="P400" i="8"/>
  <c r="Q400" i="8" s="1"/>
  <c r="P394" i="8"/>
  <c r="Q394" i="8" s="1"/>
  <c r="P392" i="8"/>
  <c r="Q392" i="8" s="1"/>
  <c r="P390" i="8"/>
  <c r="Q390" i="8" s="1"/>
  <c r="P386" i="8"/>
  <c r="Q386" i="8" s="1"/>
  <c r="P384" i="8"/>
  <c r="Q384" i="8" s="1"/>
  <c r="P382" i="8"/>
  <c r="Q382" i="8" s="1"/>
  <c r="P376" i="8"/>
  <c r="Q376" i="8" s="1"/>
  <c r="P358" i="8"/>
  <c r="Q358" i="8" s="1"/>
  <c r="P336" i="8"/>
  <c r="Q336" i="8" s="1"/>
  <c r="P334" i="8"/>
  <c r="Q334" i="8" s="1"/>
  <c r="P330" i="8"/>
  <c r="Q330" i="8" s="1"/>
  <c r="P328" i="8"/>
  <c r="Q328" i="8" s="1"/>
  <c r="P326" i="8"/>
  <c r="Q326" i="8" s="1"/>
  <c r="P318" i="8"/>
  <c r="Q318" i="8" s="1"/>
  <c r="P314" i="8"/>
  <c r="Q314" i="8" s="1"/>
  <c r="P304" i="8"/>
  <c r="Q304" i="8" s="1"/>
  <c r="P302" i="8"/>
  <c r="Q302" i="8" s="1"/>
  <c r="P290" i="8"/>
  <c r="Q290" i="8" s="1"/>
  <c r="P286" i="8"/>
  <c r="Q286" i="8" s="1"/>
  <c r="P280" i="8"/>
  <c r="Q280" i="8" s="1"/>
  <c r="P266" i="8"/>
  <c r="Q266" i="8" s="1"/>
  <c r="P264" i="8"/>
  <c r="Q264" i="8" s="1"/>
  <c r="P262" i="8"/>
  <c r="Q262" i="8" s="1"/>
  <c r="P258" i="8"/>
  <c r="Q258" i="8" s="1"/>
  <c r="P256" i="8"/>
  <c r="Q256" i="8" s="1"/>
  <c r="P254" i="8"/>
  <c r="Q254" i="8" s="1"/>
  <c r="P244" i="8"/>
  <c r="Q244" i="8" s="1"/>
  <c r="P242" i="8"/>
  <c r="Q242" i="8" s="1"/>
  <c r="P240" i="8"/>
  <c r="Q240" i="8" s="1"/>
  <c r="P238" i="8"/>
  <c r="Q238" i="8" s="1"/>
  <c r="P236" i="8"/>
  <c r="Q236" i="8" s="1"/>
  <c r="P234" i="8"/>
  <c r="Q234" i="8" s="1"/>
  <c r="P232" i="8"/>
  <c r="Q232" i="8" s="1"/>
  <c r="P230" i="8"/>
  <c r="Q230" i="8" s="1"/>
  <c r="P226" i="8"/>
  <c r="Q226" i="8" s="1"/>
  <c r="P220" i="8"/>
  <c r="Q220" i="8" s="1"/>
  <c r="P206" i="8"/>
  <c r="Q206" i="8" s="1"/>
  <c r="P198" i="8"/>
  <c r="Q198" i="8" s="1"/>
  <c r="P196" i="8"/>
  <c r="Q196" i="8" s="1"/>
  <c r="P194" i="8"/>
  <c r="Q194" i="8" s="1"/>
  <c r="P186" i="8"/>
  <c r="Q186" i="8" s="1"/>
  <c r="P184" i="8"/>
  <c r="Q184" i="8" s="1"/>
  <c r="P182" i="8"/>
  <c r="Q182" i="8" s="1"/>
  <c r="P172" i="8"/>
  <c r="Q172" i="8" s="1"/>
  <c r="P170" i="8"/>
  <c r="Q170" i="8" s="1"/>
  <c r="P162" i="8"/>
  <c r="Q162" i="8" s="1"/>
  <c r="P160" i="8"/>
  <c r="Q160" i="8" s="1"/>
  <c r="P158" i="8"/>
  <c r="Q158" i="8" s="1"/>
  <c r="P150" i="8"/>
  <c r="Q150" i="8" s="1"/>
  <c r="P148" i="8"/>
  <c r="Q148" i="8" s="1"/>
  <c r="P146" i="8"/>
  <c r="Q146" i="8" s="1"/>
  <c r="P124" i="8"/>
  <c r="Q124" i="8" s="1"/>
  <c r="P114" i="8"/>
  <c r="Q114" i="8" s="1"/>
  <c r="P112" i="8"/>
  <c r="Q112" i="8" s="1"/>
  <c r="P110" i="8"/>
  <c r="Q110" i="8" s="1"/>
  <c r="P108" i="8"/>
  <c r="Q108" i="8" s="1"/>
  <c r="P106" i="8"/>
  <c r="Q106" i="8" s="1"/>
  <c r="P104" i="8"/>
  <c r="Q104" i="8" s="1"/>
  <c r="P102" i="8"/>
  <c r="Q102" i="8" s="1"/>
  <c r="P100" i="8"/>
  <c r="Q100" i="8" s="1"/>
  <c r="P96" i="8"/>
  <c r="Q96" i="8" s="1"/>
  <c r="P94" i="8"/>
  <c r="Q94" i="8" s="1"/>
  <c r="P92" i="8"/>
  <c r="Q92" i="8" s="1"/>
  <c r="P90" i="8"/>
  <c r="Q90" i="8" s="1"/>
  <c r="P84" i="8"/>
  <c r="Q84" i="8" s="1"/>
  <c r="P82" i="8"/>
  <c r="Q82" i="8" s="1"/>
  <c r="P80" i="8"/>
  <c r="Q80" i="8" s="1"/>
  <c r="P78" i="8"/>
  <c r="Q78" i="8" s="1"/>
  <c r="P76" i="8"/>
  <c r="Q76" i="8" s="1"/>
  <c r="P74" i="8"/>
  <c r="Q74" i="8" s="1"/>
  <c r="P72" i="8"/>
  <c r="Q72" i="8" s="1"/>
  <c r="P70" i="8"/>
  <c r="Q70" i="8" s="1"/>
  <c r="P68" i="8"/>
  <c r="Q68" i="8" s="1"/>
  <c r="P66" i="8"/>
  <c r="Q66" i="8" s="1"/>
  <c r="P54" i="8"/>
  <c r="Q54" i="8" s="1"/>
  <c r="P52" i="8"/>
  <c r="Q52" i="8" s="1"/>
  <c r="P50" i="8"/>
  <c r="Q50" i="8" s="1"/>
  <c r="P42" i="8"/>
  <c r="Q42" i="8" s="1"/>
  <c r="P40" i="8"/>
  <c r="Q40" i="8" s="1"/>
  <c r="P34" i="8"/>
  <c r="Q34" i="8" s="1"/>
  <c r="P28" i="8"/>
  <c r="Q28" i="8" s="1"/>
  <c r="P22" i="8"/>
  <c r="Q22" i="8" s="1"/>
  <c r="P12" i="8"/>
  <c r="Q12" i="8" s="1"/>
  <c r="P10" i="8"/>
  <c r="Q10" i="8" s="1"/>
  <c r="P8" i="8"/>
  <c r="Q8" i="8" s="1"/>
  <c r="P6" i="8"/>
  <c r="Q6" i="8" s="1"/>
  <c r="BH294"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167" i="2"/>
  <c r="BH168" i="2"/>
  <c r="BH169" i="2"/>
  <c r="BH22" i="2"/>
  <c r="BH182" i="2"/>
  <c r="BH183" i="2"/>
  <c r="BH97" i="2"/>
  <c r="BH184" i="2"/>
  <c r="BH32" i="2"/>
  <c r="BH91" i="2"/>
  <c r="BH92" i="2"/>
  <c r="BH93" i="2"/>
  <c r="BH103" i="2"/>
  <c r="BH104" i="2"/>
  <c r="BH105" i="2"/>
  <c r="BH106" i="2"/>
  <c r="BH107" i="2"/>
  <c r="BH108" i="2"/>
  <c r="BH109" i="2"/>
  <c r="BH110" i="2"/>
  <c r="BH111" i="2"/>
  <c r="BH112" i="2"/>
  <c r="BH113" i="2"/>
  <c r="BH114" i="2"/>
  <c r="BH115" i="2"/>
  <c r="BH116" i="2"/>
  <c r="BH117" i="2"/>
  <c r="BH118" i="2"/>
  <c r="BH119" i="2"/>
  <c r="BH120" i="2"/>
  <c r="BH121" i="2"/>
  <c r="BH123" i="2"/>
  <c r="BH126" i="2"/>
  <c r="BH127" i="2"/>
  <c r="BH128" i="2"/>
  <c r="BH129" i="2"/>
  <c r="BH130" i="2"/>
  <c r="BH131" i="2"/>
  <c r="BH132" i="2"/>
  <c r="BH133" i="2"/>
  <c r="BH134" i="2"/>
  <c r="BH135" i="2"/>
  <c r="BH136" i="2"/>
  <c r="BH137" i="2"/>
  <c r="BH138" i="2"/>
  <c r="BH139" i="2"/>
  <c r="BH140" i="2"/>
  <c r="BH141" i="2"/>
  <c r="BH142" i="2"/>
  <c r="BH143" i="2"/>
  <c r="BH144" i="2"/>
  <c r="BH145" i="2"/>
  <c r="BH146" i="2"/>
  <c r="BH147" i="2"/>
  <c r="BH94" i="2"/>
  <c r="BH95" i="2"/>
  <c r="BH96" i="2"/>
  <c r="BH151" i="2"/>
  <c r="BH152" i="2"/>
  <c r="BH153" i="2"/>
  <c r="BH154" i="2"/>
  <c r="BH155" i="2"/>
  <c r="BH156" i="2"/>
  <c r="BH157" i="2"/>
  <c r="BH98" i="2"/>
  <c r="BH99" i="2"/>
  <c r="BH100" i="2"/>
  <c r="BH101" i="2"/>
  <c r="BH162" i="2"/>
  <c r="BH163" i="2"/>
  <c r="BH164" i="2"/>
  <c r="BH165" i="2"/>
  <c r="BH166" i="2"/>
  <c r="BH102" i="2"/>
  <c r="BH148" i="2"/>
  <c r="BH149" i="2"/>
  <c r="BH170" i="2"/>
  <c r="BH171" i="2"/>
  <c r="BH172" i="2"/>
  <c r="BH173" i="2"/>
  <c r="BH174" i="2"/>
  <c r="BH175" i="2"/>
  <c r="BH176" i="2"/>
  <c r="BH177" i="2"/>
  <c r="BH178" i="2"/>
  <c r="BH179" i="2"/>
  <c r="BH180" i="2"/>
  <c r="BH181" i="2"/>
  <c r="BH150" i="2"/>
  <c r="BH20" i="2"/>
  <c r="BH21" i="2"/>
  <c r="BH185" i="2"/>
  <c r="BH186" i="2"/>
  <c r="BH187" i="2"/>
  <c r="BH188" i="2"/>
  <c r="BH189" i="2"/>
  <c r="BH190" i="2"/>
  <c r="BH191" i="2"/>
  <c r="BH192" i="2"/>
  <c r="BH193" i="2"/>
  <c r="BH194" i="2"/>
  <c r="BH195" i="2"/>
  <c r="BH196" i="2"/>
  <c r="BH197" i="2"/>
  <c r="BH198" i="2"/>
  <c r="BH199" i="2"/>
  <c r="BH200"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4" i="2"/>
  <c r="BH5" i="2"/>
  <c r="BH6" i="2"/>
  <c r="BH7" i="2"/>
  <c r="BH8" i="2"/>
  <c r="BH9" i="2"/>
  <c r="BH10" i="2"/>
  <c r="BH11" i="2"/>
  <c r="BH12" i="2"/>
  <c r="BH13" i="2"/>
  <c r="BH14" i="2"/>
  <c r="BH15" i="2"/>
  <c r="BH16" i="2"/>
  <c r="BH17" i="2"/>
  <c r="BH18" i="2"/>
  <c r="BH19" i="2"/>
  <c r="BH158" i="2"/>
  <c r="BH159" i="2"/>
  <c r="BH160" i="2"/>
  <c r="BH23" i="2"/>
  <c r="BH24" i="2"/>
  <c r="BH25" i="2"/>
  <c r="BH26" i="2"/>
  <c r="BH27" i="2"/>
  <c r="BH28" i="2"/>
  <c r="BH29" i="2"/>
  <c r="BH30" i="2"/>
  <c r="BH31" i="2"/>
  <c r="BH161" i="2"/>
  <c r="BH33" i="2"/>
  <c r="BH3" i="2"/>
  <c r="AT30" i="2"/>
  <c r="AT11" i="2"/>
  <c r="AT4" i="2"/>
  <c r="AT5" i="2"/>
  <c r="AT6" i="2"/>
  <c r="AT7" i="2"/>
  <c r="AT8" i="2"/>
  <c r="AT9" i="2"/>
  <c r="AT10" i="2"/>
  <c r="AT12" i="2"/>
  <c r="AT13" i="2"/>
  <c r="AT14" i="2"/>
  <c r="AT15" i="2"/>
  <c r="AT16" i="2"/>
  <c r="AT17" i="2"/>
  <c r="AT18" i="2"/>
  <c r="AT19" i="2"/>
  <c r="AT158" i="2"/>
  <c r="AT159" i="2"/>
  <c r="AT160" i="2"/>
  <c r="AT23" i="2"/>
  <c r="AT24" i="2"/>
  <c r="AT25" i="2"/>
  <c r="AT26" i="2"/>
  <c r="AT27" i="2"/>
  <c r="AT28" i="2"/>
  <c r="AT29" i="2"/>
  <c r="AT31" i="2"/>
  <c r="AT161"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167" i="2"/>
  <c r="AT168" i="2"/>
  <c r="AT169" i="2"/>
  <c r="AT22" i="2"/>
  <c r="AT182" i="2"/>
  <c r="AT183" i="2"/>
  <c r="AT97" i="2"/>
  <c r="AT184" i="2"/>
  <c r="AT32" i="2"/>
  <c r="AT91" i="2"/>
  <c r="AT92" i="2"/>
  <c r="AT93" i="2"/>
  <c r="AT103" i="2"/>
  <c r="AT104" i="2"/>
  <c r="AT105" i="2"/>
  <c r="AT106" i="2"/>
  <c r="AT107" i="2"/>
  <c r="AT108" i="2"/>
  <c r="AT109" i="2"/>
  <c r="AT110" i="2"/>
  <c r="AT111" i="2"/>
  <c r="AT112" i="2"/>
  <c r="AT113" i="2"/>
  <c r="AT114" i="2"/>
  <c r="AT115" i="2"/>
  <c r="AT116" i="2"/>
  <c r="AT117" i="2"/>
  <c r="AT118" i="2"/>
  <c r="AT119" i="2"/>
  <c r="AT120" i="2"/>
  <c r="AT121" i="2"/>
  <c r="AT122" i="2"/>
  <c r="AT123" i="2"/>
  <c r="AT124" i="2"/>
  <c r="AT125" i="2"/>
  <c r="AT126" i="2"/>
  <c r="AT127" i="2"/>
  <c r="AT128" i="2"/>
  <c r="AT129" i="2"/>
  <c r="AT130" i="2"/>
  <c r="AT131" i="2"/>
  <c r="AT132" i="2"/>
  <c r="AT133" i="2"/>
  <c r="AT134" i="2"/>
  <c r="AT135" i="2"/>
  <c r="AT136" i="2"/>
  <c r="AT137" i="2"/>
  <c r="AT138" i="2"/>
  <c r="AT139" i="2"/>
  <c r="AT140" i="2"/>
  <c r="AT141" i="2"/>
  <c r="AT142" i="2"/>
  <c r="AT143" i="2"/>
  <c r="AT144" i="2"/>
  <c r="AT145" i="2"/>
  <c r="AT146" i="2"/>
  <c r="AT147" i="2"/>
  <c r="AT94" i="2"/>
  <c r="AT95" i="2"/>
  <c r="AT96" i="2"/>
  <c r="AT151" i="2"/>
  <c r="AT152" i="2"/>
  <c r="AT153" i="2"/>
  <c r="AT154" i="2"/>
  <c r="AT155" i="2"/>
  <c r="AT156" i="2"/>
  <c r="AT157" i="2"/>
  <c r="AT98" i="2"/>
  <c r="AT99" i="2"/>
  <c r="AT100" i="2"/>
  <c r="AT101" i="2"/>
  <c r="AT162" i="2"/>
  <c r="AT163" i="2"/>
  <c r="AT164" i="2"/>
  <c r="AT165" i="2"/>
  <c r="AT166" i="2"/>
  <c r="AT102" i="2"/>
  <c r="AT148" i="2"/>
  <c r="AT149" i="2"/>
  <c r="AT170" i="2"/>
  <c r="AT171" i="2"/>
  <c r="AT172" i="2"/>
  <c r="AT173" i="2"/>
  <c r="AT174" i="2"/>
  <c r="AT175" i="2"/>
  <c r="AT176" i="2"/>
  <c r="AT177" i="2"/>
  <c r="AT178" i="2"/>
  <c r="AT179" i="2"/>
  <c r="AT180" i="2"/>
  <c r="AT181" i="2"/>
  <c r="AT150" i="2"/>
  <c r="AT20" i="2"/>
  <c r="AT21" i="2"/>
  <c r="AT185" i="2"/>
  <c r="AT186" i="2"/>
  <c r="AT187" i="2"/>
  <c r="AT188" i="2"/>
  <c r="AT189" i="2"/>
  <c r="AT190" i="2"/>
  <c r="AT191" i="2"/>
  <c r="AT192" i="2"/>
  <c r="AT193" i="2"/>
  <c r="AT194" i="2"/>
  <c r="AT195" i="2"/>
  <c r="AT196" i="2"/>
  <c r="AT197" i="2"/>
  <c r="AT198" i="2"/>
  <c r="AT199" i="2"/>
  <c r="AT200" i="2"/>
  <c r="AT201" i="2"/>
  <c r="BI201" i="2" s="1"/>
  <c r="BJ201" i="2" s="1"/>
  <c r="AT202" i="2"/>
  <c r="AT203" i="2"/>
  <c r="AT204" i="2"/>
  <c r="AT205" i="2"/>
  <c r="AT206" i="2"/>
  <c r="AT207" i="2"/>
  <c r="AT208" i="2"/>
  <c r="AT209" i="2"/>
  <c r="AT210" i="2"/>
  <c r="AT211" i="2"/>
  <c r="AT212" i="2"/>
  <c r="AT213" i="2"/>
  <c r="AT214" i="2"/>
  <c r="AT215" i="2"/>
  <c r="AT216" i="2"/>
  <c r="AT217" i="2"/>
  <c r="AT218" i="2"/>
  <c r="AT219" i="2"/>
  <c r="AT220" i="2"/>
  <c r="AT221" i="2"/>
  <c r="AT222" i="2"/>
  <c r="AT223" i="2"/>
  <c r="AT224" i="2"/>
  <c r="AT225" i="2"/>
  <c r="AT226" i="2"/>
  <c r="AT227" i="2"/>
  <c r="AT228" i="2"/>
  <c r="AT229" i="2"/>
  <c r="AT230" i="2"/>
  <c r="AT231" i="2"/>
  <c r="AT232" i="2"/>
  <c r="AT233" i="2"/>
  <c r="AT234" i="2"/>
  <c r="AT235" i="2"/>
  <c r="AT236" i="2"/>
  <c r="AT237" i="2"/>
  <c r="AT238" i="2"/>
  <c r="AT239" i="2"/>
  <c r="AT240" i="2"/>
  <c r="AT241" i="2"/>
  <c r="AT242" i="2"/>
  <c r="AT243" i="2"/>
  <c r="AT244" i="2"/>
  <c r="AT245" i="2"/>
  <c r="AT246" i="2"/>
  <c r="AT247" i="2"/>
  <c r="AT248" i="2"/>
  <c r="AT249" i="2"/>
  <c r="AT250" i="2"/>
  <c r="AT251" i="2"/>
  <c r="AT252" i="2"/>
  <c r="AT253" i="2"/>
  <c r="AT254" i="2"/>
  <c r="AT255" i="2"/>
  <c r="AT256" i="2"/>
  <c r="AT257" i="2"/>
  <c r="AT258" i="2"/>
  <c r="AT259" i="2"/>
  <c r="AT260" i="2"/>
  <c r="AT261" i="2"/>
  <c r="AT262" i="2"/>
  <c r="AT263" i="2"/>
  <c r="AT264" i="2"/>
  <c r="AT265" i="2"/>
  <c r="AT266" i="2"/>
  <c r="AT267" i="2"/>
  <c r="AT268" i="2"/>
  <c r="AT269" i="2"/>
  <c r="AT270" i="2"/>
  <c r="AT271" i="2"/>
  <c r="AT272" i="2"/>
  <c r="AT273" i="2"/>
  <c r="AT274" i="2"/>
  <c r="AT275" i="2"/>
  <c r="AT276" i="2"/>
  <c r="AT277" i="2"/>
  <c r="AT278" i="2"/>
  <c r="AT279" i="2"/>
  <c r="AT280" i="2"/>
  <c r="AT281" i="2"/>
  <c r="AT282" i="2"/>
  <c r="AT283" i="2"/>
  <c r="AT284" i="2"/>
  <c r="AT285" i="2"/>
  <c r="AT286" i="2"/>
  <c r="AT287" i="2"/>
  <c r="AT288" i="2"/>
  <c r="AT289" i="2"/>
  <c r="AT290" i="2"/>
  <c r="AT291" i="2"/>
  <c r="AT292" i="2"/>
  <c r="AT293" i="2"/>
  <c r="AT294" i="2"/>
  <c r="AT3" i="2"/>
  <c r="W38" i="8" l="1"/>
  <c r="Y38" i="8" s="1"/>
  <c r="W86" i="8"/>
  <c r="Y86" i="8" s="1"/>
  <c r="W134" i="8"/>
  <c r="Y134" i="8" s="1"/>
  <c r="W182" i="8"/>
  <c r="Y182" i="8" s="1"/>
  <c r="W230" i="8"/>
  <c r="Y230" i="8" s="1"/>
  <c r="W734" i="8"/>
  <c r="Y734" i="8" s="1"/>
  <c r="W1478" i="8"/>
  <c r="Y1478" i="8" s="1"/>
  <c r="W1526" i="8"/>
  <c r="Y1526" i="8" s="1"/>
  <c r="W1574" i="8"/>
  <c r="Y1574" i="8" s="1"/>
  <c r="W1622" i="8"/>
  <c r="Y1622" i="8" s="1"/>
  <c r="W1670" i="8"/>
  <c r="Y1670" i="8" s="1"/>
  <c r="W1718" i="8"/>
  <c r="Y1718" i="8" s="1"/>
  <c r="W1766" i="8"/>
  <c r="Y1766" i="8" s="1"/>
  <c r="W1814" i="8"/>
  <c r="Y1814" i="8" s="1"/>
  <c r="W1862" i="8"/>
  <c r="Y1862" i="8" s="1"/>
  <c r="W1910" i="8"/>
  <c r="Y1910" i="8" s="1"/>
  <c r="W1958" i="8"/>
  <c r="Y1958" i="8" s="1"/>
  <c r="W2006" i="8"/>
  <c r="Y2006" i="8" s="1"/>
  <c r="W2054" i="8"/>
  <c r="Y2054" i="8" s="1"/>
  <c r="W2102" i="8"/>
  <c r="Y2102" i="8" s="1"/>
  <c r="W2150" i="8"/>
  <c r="Y2150" i="8" s="1"/>
  <c r="W2198" i="8"/>
  <c r="Y2198" i="8" s="1"/>
  <c r="W2246" i="8"/>
  <c r="Y2246" i="8" s="1"/>
  <c r="W2294" i="8"/>
  <c r="Y2294" i="8" s="1"/>
  <c r="W2342" i="8"/>
  <c r="Y2342" i="8" s="1"/>
  <c r="W2390" i="8"/>
  <c r="Y2390" i="8" s="1"/>
  <c r="W2438" i="8"/>
  <c r="Y2438" i="8" s="1"/>
  <c r="W2486" i="8"/>
  <c r="Y2486" i="8" s="1"/>
  <c r="W2534" i="8"/>
  <c r="Y2534" i="8" s="1"/>
  <c r="W2582" i="8"/>
  <c r="Y2582" i="8" s="1"/>
  <c r="W2630" i="8"/>
  <c r="Y2630" i="8" s="1"/>
  <c r="W2678" i="8"/>
  <c r="Y2678" i="8" s="1"/>
  <c r="W26" i="8"/>
  <c r="Y26" i="8" s="1"/>
  <c r="W74" i="8"/>
  <c r="Y74" i="8" s="1"/>
  <c r="W122" i="8"/>
  <c r="Y122" i="8" s="1"/>
  <c r="W170" i="8"/>
  <c r="Y170" i="8" s="1"/>
  <c r="W218" i="8"/>
  <c r="Y218" i="8" s="1"/>
  <c r="W722" i="8"/>
  <c r="Y722" i="8" s="1"/>
  <c r="W2726" i="8"/>
  <c r="Y2726" i="8" s="1"/>
  <c r="W2774" i="8"/>
  <c r="Y2774" i="8" s="1"/>
  <c r="W2822" i="8"/>
  <c r="Y2822" i="8" s="1"/>
  <c r="W2870" i="8"/>
  <c r="Y2870" i="8" s="1"/>
  <c r="W2918" i="8"/>
  <c r="Y2918" i="8" s="1"/>
  <c r="W2966" i="8"/>
  <c r="Y2966" i="8" s="1"/>
  <c r="W3014" i="8"/>
  <c r="Y3014" i="8" s="1"/>
  <c r="W3062" i="8"/>
  <c r="Y3062" i="8" s="1"/>
  <c r="W3110" i="8"/>
  <c r="Y3110" i="8" s="1"/>
  <c r="W3158" i="8"/>
  <c r="Y3158" i="8" s="1"/>
  <c r="W3206" i="8"/>
  <c r="Y3206" i="8" s="1"/>
  <c r="W3254" i="8"/>
  <c r="Y3254" i="8" s="1"/>
  <c r="W3302" i="8"/>
  <c r="Y3302" i="8" s="1"/>
  <c r="W3398" i="8"/>
  <c r="Y3398" i="8" s="1"/>
  <c r="W3446" i="8"/>
  <c r="Y3446" i="8" s="1"/>
  <c r="W3494" i="8"/>
  <c r="Y3494" i="8" s="1"/>
  <c r="W14" i="8"/>
  <c r="Y14" i="8" s="1"/>
  <c r="W62" i="8"/>
  <c r="Y62" i="8" s="1"/>
  <c r="W110" i="8"/>
  <c r="Y110" i="8" s="1"/>
  <c r="W158" i="8"/>
  <c r="Y158" i="8" s="1"/>
  <c r="W206" i="8"/>
  <c r="Y206" i="8" s="1"/>
  <c r="W254" i="8"/>
  <c r="Y254" i="8" s="1"/>
  <c r="W614" i="8"/>
  <c r="Y614" i="8" s="1"/>
  <c r="W758" i="8"/>
  <c r="Y758" i="8" s="1"/>
  <c r="W1502" i="8"/>
  <c r="Y1502" i="8" s="1"/>
  <c r="W1550" i="8"/>
  <c r="Y1550" i="8" s="1"/>
  <c r="W1598" i="8"/>
  <c r="Y1598" i="8" s="1"/>
  <c r="W1646" i="8"/>
  <c r="Y1646" i="8" s="1"/>
  <c r="W1694" i="8"/>
  <c r="Y1694" i="8" s="1"/>
  <c r="W1742" i="8"/>
  <c r="Y1742" i="8" s="1"/>
  <c r="W1790" i="8"/>
  <c r="Y1790" i="8" s="1"/>
  <c r="W1838" i="8"/>
  <c r="Y1838" i="8" s="1"/>
  <c r="W1886" i="8"/>
  <c r="Y1886" i="8" s="1"/>
  <c r="W1934" i="8"/>
  <c r="Y1934" i="8" s="1"/>
  <c r="W1982" i="8"/>
  <c r="Y1982" i="8" s="1"/>
  <c r="W2030" i="8"/>
  <c r="Y2030" i="8" s="1"/>
  <c r="W2078" i="8"/>
  <c r="Y2078" i="8" s="1"/>
  <c r="W2126" i="8"/>
  <c r="Y2126" i="8" s="1"/>
  <c r="W2174" i="8"/>
  <c r="Y2174" i="8" s="1"/>
  <c r="W2222" i="8"/>
  <c r="Y2222" i="8" s="1"/>
  <c r="W2270" i="8"/>
  <c r="Y2270" i="8" s="1"/>
  <c r="W2318" i="8"/>
  <c r="Y2318" i="8" s="1"/>
  <c r="W2366" i="8"/>
  <c r="Y2366" i="8" s="1"/>
  <c r="W2414" i="8"/>
  <c r="Y2414" i="8" s="1"/>
  <c r="W2462" i="8"/>
  <c r="Y2462" i="8" s="1"/>
  <c r="W2510" i="8"/>
  <c r="Y2510" i="8" s="1"/>
  <c r="W2558" i="8"/>
  <c r="Y2558" i="8" s="1"/>
  <c r="W2606" i="8"/>
  <c r="Y2606" i="8" s="1"/>
  <c r="W2654" i="8"/>
  <c r="Y2654" i="8" s="1"/>
  <c r="W2702" i="8"/>
  <c r="Y2702" i="8" s="1"/>
  <c r="W1310" i="8"/>
  <c r="Y1310" i="8" s="1"/>
  <c r="W1358" i="8"/>
  <c r="Y1358" i="8" s="1"/>
  <c r="W458" i="8"/>
  <c r="AA458" i="8" s="1"/>
  <c r="W50" i="8"/>
  <c r="Y50" i="8" s="1"/>
  <c r="W98" i="8"/>
  <c r="Y98" i="8" s="1"/>
  <c r="W146" i="8"/>
  <c r="Y146" i="8" s="1"/>
  <c r="W194" i="8"/>
  <c r="Y194" i="8" s="1"/>
  <c r="W242" i="8"/>
  <c r="Y242" i="8" s="1"/>
  <c r="W290" i="8"/>
  <c r="Y290" i="8" s="1"/>
  <c r="W338" i="8"/>
  <c r="Y338" i="8" s="1"/>
  <c r="W386" i="8"/>
  <c r="Y386" i="8" s="1"/>
  <c r="W434" i="8"/>
  <c r="Y434" i="8" s="1"/>
  <c r="W482" i="8"/>
  <c r="Y482" i="8" s="1"/>
  <c r="W602" i="8"/>
  <c r="Y602" i="8" s="1"/>
  <c r="W746" i="8"/>
  <c r="Y746" i="8" s="1"/>
  <c r="W818" i="8"/>
  <c r="Y818" i="8" s="1"/>
  <c r="W866" i="8"/>
  <c r="Y866" i="8" s="1"/>
  <c r="W914" i="8"/>
  <c r="Y914" i="8" s="1"/>
  <c r="W962" i="8"/>
  <c r="Y962" i="8" s="1"/>
  <c r="W1010" i="8"/>
  <c r="Y1010" i="8" s="1"/>
  <c r="W1058" i="8"/>
  <c r="Y1058" i="8" s="1"/>
  <c r="W1106" i="8"/>
  <c r="Y1106" i="8" s="1"/>
  <c r="W1154" i="8"/>
  <c r="Y1154" i="8" s="1"/>
  <c r="W1202" i="8"/>
  <c r="Y1202" i="8" s="1"/>
  <c r="W1250" i="8"/>
  <c r="Y1250" i="8" s="1"/>
  <c r="W2750" i="8"/>
  <c r="Y2750" i="8" s="1"/>
  <c r="W2798" i="8"/>
  <c r="Y2798" i="8" s="1"/>
  <c r="W2846" i="8"/>
  <c r="Y2846" i="8" s="1"/>
  <c r="W2894" i="8"/>
  <c r="Y2894" i="8" s="1"/>
  <c r="W2942" i="8"/>
  <c r="Y2942" i="8" s="1"/>
  <c r="W2990" i="8"/>
  <c r="Y2990" i="8" s="1"/>
  <c r="W3038" i="8"/>
  <c r="Y3038" i="8" s="1"/>
  <c r="W3134" i="8"/>
  <c r="Y3134" i="8" s="1"/>
  <c r="W3182" i="8"/>
  <c r="Y3182" i="8" s="1"/>
  <c r="W3230" i="8"/>
  <c r="Y3230" i="8" s="1"/>
  <c r="W3278" i="8"/>
  <c r="Y3278" i="8" s="1"/>
  <c r="W3326" i="8"/>
  <c r="Y3326" i="8" s="1"/>
  <c r="W3374" i="8"/>
  <c r="Y3374" i="8" s="1"/>
  <c r="W3422" i="8"/>
  <c r="Y3422" i="8" s="1"/>
  <c r="W3470" i="8"/>
  <c r="Y3470" i="8" s="1"/>
  <c r="W530" i="8"/>
  <c r="Y530" i="8" s="1"/>
  <c r="W578" i="8"/>
  <c r="Y578" i="8" s="1"/>
  <c r="W674" i="8"/>
  <c r="Y674" i="8" s="1"/>
  <c r="W626" i="8"/>
  <c r="Y626" i="8" s="1"/>
  <c r="W770" i="8"/>
  <c r="Y770" i="8" s="1"/>
  <c r="W1286" i="8"/>
  <c r="Y1286" i="8" s="1"/>
  <c r="W1334" i="8"/>
  <c r="Y1334" i="8" s="1"/>
  <c r="W1382" i="8"/>
  <c r="Y1382" i="8" s="1"/>
  <c r="W1406" i="8"/>
  <c r="Y1406" i="8" s="1"/>
  <c r="W698" i="8"/>
  <c r="Y698" i="8" s="1"/>
  <c r="W302" i="8"/>
  <c r="Y302" i="8" s="1"/>
  <c r="W350" i="8"/>
  <c r="Y350" i="8" s="1"/>
  <c r="W398" i="8"/>
  <c r="Y398" i="8" s="1"/>
  <c r="W446" i="8"/>
  <c r="Y446" i="8" s="1"/>
  <c r="W494" i="8"/>
  <c r="Y494" i="8" s="1"/>
  <c r="W830" i="8"/>
  <c r="Y830" i="8" s="1"/>
  <c r="W878" i="8"/>
  <c r="Y878" i="8" s="1"/>
  <c r="W926" i="8"/>
  <c r="Y926" i="8" s="1"/>
  <c r="W974" i="8"/>
  <c r="Y974" i="8" s="1"/>
  <c r="W1022" i="8"/>
  <c r="Y1022" i="8" s="1"/>
  <c r="W1070" i="8"/>
  <c r="Y1070" i="8" s="1"/>
  <c r="W1118" i="8"/>
  <c r="Y1118" i="8" s="1"/>
  <c r="W1166" i="8"/>
  <c r="Y1166" i="8" s="1"/>
  <c r="W1214" i="8"/>
  <c r="Y1214" i="8" s="1"/>
  <c r="W1262" i="8"/>
  <c r="Y1262" i="8" s="1"/>
  <c r="W278" i="8"/>
  <c r="Y278" i="8" s="1"/>
  <c r="W326" i="8"/>
  <c r="Y326" i="8" s="1"/>
  <c r="W374" i="8"/>
  <c r="Y374" i="8" s="1"/>
  <c r="W422" i="8"/>
  <c r="Y422" i="8" s="1"/>
  <c r="W470" i="8"/>
  <c r="Y470" i="8" s="1"/>
  <c r="W518" i="8"/>
  <c r="Y518" i="8" s="1"/>
  <c r="W662" i="8"/>
  <c r="Y662" i="8" s="1"/>
  <c r="W806" i="8"/>
  <c r="Y806" i="8" s="1"/>
  <c r="W854" i="8"/>
  <c r="Y854" i="8" s="1"/>
  <c r="W902" i="8"/>
  <c r="Y902" i="8" s="1"/>
  <c r="W950" i="8"/>
  <c r="Y950" i="8" s="1"/>
  <c r="W998" i="8"/>
  <c r="Y998" i="8" s="1"/>
  <c r="W1046" i="8"/>
  <c r="Y1046" i="8" s="1"/>
  <c r="W1094" i="8"/>
  <c r="Y1094" i="8" s="1"/>
  <c r="W1142" i="8"/>
  <c r="Y1142" i="8" s="1"/>
  <c r="W1190" i="8"/>
  <c r="Y1190" i="8" s="1"/>
  <c r="W1238" i="8"/>
  <c r="Y1238" i="8" s="1"/>
  <c r="BI30" i="2"/>
  <c r="BJ30" i="2" s="1"/>
  <c r="BI10" i="2"/>
  <c r="BJ10" i="2" s="1"/>
  <c r="BI6" i="2"/>
  <c r="BJ6" i="2" s="1"/>
  <c r="BI292" i="2"/>
  <c r="BJ292" i="2" s="1"/>
  <c r="BI288" i="2"/>
  <c r="BJ288" i="2" s="1"/>
  <c r="BI284" i="2"/>
  <c r="BJ284" i="2" s="1"/>
  <c r="BI280" i="2"/>
  <c r="BJ280" i="2" s="1"/>
  <c r="BI276" i="2"/>
  <c r="BJ276" i="2" s="1"/>
  <c r="BI272" i="2"/>
  <c r="BJ272" i="2" s="1"/>
  <c r="BI268" i="2"/>
  <c r="BJ268" i="2" s="1"/>
  <c r="BI264" i="2"/>
  <c r="BJ264" i="2" s="1"/>
  <c r="BI260" i="2"/>
  <c r="BJ260" i="2" s="1"/>
  <c r="BI3" i="2"/>
  <c r="BJ3" i="2" s="1"/>
  <c r="BI26" i="2"/>
  <c r="BJ26" i="2" s="1"/>
  <c r="BI160" i="2"/>
  <c r="BJ160" i="2" s="1"/>
  <c r="BI18" i="2"/>
  <c r="BJ18" i="2" s="1"/>
  <c r="BI14" i="2"/>
  <c r="BJ14" i="2" s="1"/>
  <c r="BI256" i="2"/>
  <c r="BJ256" i="2" s="1"/>
  <c r="BI252" i="2"/>
  <c r="BJ252" i="2" s="1"/>
  <c r="BI248" i="2"/>
  <c r="BJ248" i="2" s="1"/>
  <c r="BI244" i="2"/>
  <c r="BJ244" i="2" s="1"/>
  <c r="BI240" i="2"/>
  <c r="BJ240" i="2" s="1"/>
  <c r="BI236" i="2"/>
  <c r="BJ236" i="2" s="1"/>
  <c r="BI232" i="2"/>
  <c r="BJ232" i="2" s="1"/>
  <c r="BI228" i="2"/>
  <c r="BJ228" i="2" s="1"/>
  <c r="BI224" i="2"/>
  <c r="BJ224" i="2" s="1"/>
  <c r="BI220" i="2"/>
  <c r="BJ220" i="2" s="1"/>
  <c r="BI216" i="2"/>
  <c r="BJ216" i="2" s="1"/>
  <c r="BI212" i="2"/>
  <c r="BJ212" i="2" s="1"/>
  <c r="BI208" i="2"/>
  <c r="BJ208" i="2" s="1"/>
  <c r="BI204" i="2"/>
  <c r="BJ204" i="2" s="1"/>
  <c r="BI199" i="2"/>
  <c r="BJ199" i="2" s="1"/>
  <c r="BI195" i="2"/>
  <c r="BJ195" i="2" s="1"/>
  <c r="BI191" i="2"/>
  <c r="BJ191" i="2" s="1"/>
  <c r="BI187" i="2"/>
  <c r="BJ187" i="2" s="1"/>
  <c r="BI20" i="2"/>
  <c r="BJ20" i="2" s="1"/>
  <c r="BI179" i="2"/>
  <c r="BJ179" i="2" s="1"/>
  <c r="BI175" i="2"/>
  <c r="BJ175" i="2" s="1"/>
  <c r="BI171" i="2"/>
  <c r="BJ171" i="2" s="1"/>
  <c r="BI102" i="2"/>
  <c r="BJ102" i="2" s="1"/>
  <c r="BI163" i="2"/>
  <c r="BJ163" i="2" s="1"/>
  <c r="BI99" i="2"/>
  <c r="BJ99" i="2" s="1"/>
  <c r="BI155" i="2"/>
  <c r="BJ155" i="2" s="1"/>
  <c r="BI151" i="2"/>
  <c r="BJ151" i="2" s="1"/>
  <c r="BI147" i="2"/>
  <c r="BJ147" i="2" s="1"/>
  <c r="BI143" i="2"/>
  <c r="BJ143" i="2" s="1"/>
  <c r="BI139" i="2"/>
  <c r="BJ139" i="2" s="1"/>
  <c r="BI135" i="2"/>
  <c r="BJ135" i="2" s="1"/>
  <c r="BI131" i="2"/>
  <c r="BJ131" i="2" s="1"/>
  <c r="BI127" i="2"/>
  <c r="BJ127" i="2" s="1"/>
  <c r="BI120" i="2"/>
  <c r="BJ120" i="2" s="1"/>
  <c r="BI116" i="2"/>
  <c r="BJ116" i="2" s="1"/>
  <c r="BI112" i="2"/>
  <c r="BJ112" i="2" s="1"/>
  <c r="BI108" i="2"/>
  <c r="BJ108" i="2" s="1"/>
  <c r="BI104" i="2"/>
  <c r="BJ104" i="2" s="1"/>
  <c r="BI91" i="2"/>
  <c r="BJ91" i="2" s="1"/>
  <c r="BI183" i="2"/>
  <c r="BJ183" i="2" s="1"/>
  <c r="BI168" i="2"/>
  <c r="BJ168" i="2" s="1"/>
  <c r="BI88" i="2"/>
  <c r="BJ88" i="2" s="1"/>
  <c r="BI84" i="2"/>
  <c r="BJ84" i="2" s="1"/>
  <c r="BI80" i="2"/>
  <c r="BJ80" i="2" s="1"/>
  <c r="BI76" i="2"/>
  <c r="BJ76" i="2" s="1"/>
  <c r="BI72" i="2"/>
  <c r="BJ72" i="2" s="1"/>
  <c r="BI68" i="2"/>
  <c r="BJ68" i="2" s="1"/>
  <c r="BI64" i="2"/>
  <c r="BJ64" i="2" s="1"/>
  <c r="BI60" i="2"/>
  <c r="BJ60" i="2" s="1"/>
  <c r="BI56" i="2"/>
  <c r="BJ56" i="2" s="1"/>
  <c r="BI52" i="2"/>
  <c r="BJ52" i="2" s="1"/>
  <c r="BI48" i="2"/>
  <c r="BJ48" i="2" s="1"/>
  <c r="BI44" i="2"/>
  <c r="BJ44" i="2" s="1"/>
  <c r="BI40" i="2"/>
  <c r="BJ40" i="2" s="1"/>
  <c r="BI36" i="2"/>
  <c r="BJ36" i="2" s="1"/>
  <c r="BI33" i="2"/>
  <c r="BJ33" i="2" s="1"/>
  <c r="BI29" i="2"/>
  <c r="BJ29" i="2" s="1"/>
  <c r="BI25" i="2"/>
  <c r="BJ25" i="2" s="1"/>
  <c r="BI159" i="2"/>
  <c r="BJ159" i="2" s="1"/>
  <c r="BI17" i="2"/>
  <c r="BJ17" i="2" s="1"/>
  <c r="BI13" i="2"/>
  <c r="BJ13" i="2" s="1"/>
  <c r="BI9" i="2"/>
  <c r="BJ9" i="2" s="1"/>
  <c r="BI5" i="2"/>
  <c r="BJ5" i="2" s="1"/>
  <c r="BI291" i="2"/>
  <c r="BJ291" i="2" s="1"/>
  <c r="BI287" i="2"/>
  <c r="BJ287" i="2" s="1"/>
  <c r="BI283" i="2"/>
  <c r="BJ283" i="2" s="1"/>
  <c r="BI279" i="2"/>
  <c r="BJ279" i="2" s="1"/>
  <c r="BI275" i="2"/>
  <c r="BJ275" i="2" s="1"/>
  <c r="BI271" i="2"/>
  <c r="BJ271" i="2" s="1"/>
  <c r="BI267" i="2"/>
  <c r="BJ267" i="2" s="1"/>
  <c r="BI263" i="2"/>
  <c r="BJ263" i="2" s="1"/>
  <c r="BI259" i="2"/>
  <c r="BJ259" i="2" s="1"/>
  <c r="BI255" i="2"/>
  <c r="BJ255" i="2" s="1"/>
  <c r="BI251" i="2"/>
  <c r="BJ251" i="2" s="1"/>
  <c r="BI247" i="2"/>
  <c r="BJ247" i="2" s="1"/>
  <c r="BI243" i="2"/>
  <c r="BJ243" i="2" s="1"/>
  <c r="BI239" i="2"/>
  <c r="BJ239" i="2" s="1"/>
  <c r="BI235" i="2"/>
  <c r="BJ235" i="2" s="1"/>
  <c r="BI231" i="2"/>
  <c r="BJ231" i="2" s="1"/>
  <c r="BI227" i="2"/>
  <c r="BJ227" i="2" s="1"/>
  <c r="BI223" i="2"/>
  <c r="BJ223" i="2" s="1"/>
  <c r="BI219" i="2"/>
  <c r="BJ219" i="2" s="1"/>
  <c r="BI215" i="2"/>
  <c r="BJ215" i="2" s="1"/>
  <c r="BI211" i="2"/>
  <c r="BJ211" i="2" s="1"/>
  <c r="BI207" i="2"/>
  <c r="BJ207" i="2" s="1"/>
  <c r="BI203" i="2"/>
  <c r="BJ203" i="2" s="1"/>
  <c r="BI198" i="2"/>
  <c r="BJ198" i="2" s="1"/>
  <c r="BI194" i="2"/>
  <c r="BJ194" i="2" s="1"/>
  <c r="BI190" i="2"/>
  <c r="BJ190" i="2" s="1"/>
  <c r="BI186" i="2"/>
  <c r="BJ186" i="2" s="1"/>
  <c r="BI150" i="2"/>
  <c r="BJ150" i="2" s="1"/>
  <c r="BI178" i="2"/>
  <c r="BJ178" i="2" s="1"/>
  <c r="BI174" i="2"/>
  <c r="BJ174" i="2" s="1"/>
  <c r="BI170" i="2"/>
  <c r="BJ170" i="2" s="1"/>
  <c r="BI166" i="2"/>
  <c r="BJ166" i="2" s="1"/>
  <c r="BI162" i="2"/>
  <c r="BJ162" i="2" s="1"/>
  <c r="BI98" i="2"/>
  <c r="BJ98" i="2" s="1"/>
  <c r="BI154" i="2"/>
  <c r="BJ154" i="2" s="1"/>
  <c r="BI96" i="2"/>
  <c r="BJ96" i="2" s="1"/>
  <c r="BI146" i="2"/>
  <c r="BJ146" i="2" s="1"/>
  <c r="BI142" i="2"/>
  <c r="BJ142" i="2" s="1"/>
  <c r="BI138" i="2"/>
  <c r="BJ138" i="2" s="1"/>
  <c r="BI134" i="2"/>
  <c r="BJ134" i="2" s="1"/>
  <c r="BI130" i="2"/>
  <c r="BJ130" i="2" s="1"/>
  <c r="BI126" i="2"/>
  <c r="BJ126" i="2" s="1"/>
  <c r="BI119" i="2"/>
  <c r="BJ119" i="2" s="1"/>
  <c r="BI115" i="2"/>
  <c r="BJ115" i="2" s="1"/>
  <c r="BI111" i="2"/>
  <c r="BJ111" i="2" s="1"/>
  <c r="BI107" i="2"/>
  <c r="BJ107" i="2" s="1"/>
  <c r="BI103" i="2"/>
  <c r="BJ103" i="2" s="1"/>
  <c r="BI32" i="2"/>
  <c r="BJ32" i="2" s="1"/>
  <c r="BI182" i="2"/>
  <c r="BJ182" i="2" s="1"/>
  <c r="BI167" i="2"/>
  <c r="BJ167" i="2" s="1"/>
  <c r="BI87" i="2"/>
  <c r="BJ87" i="2" s="1"/>
  <c r="BI83" i="2"/>
  <c r="BJ83" i="2" s="1"/>
  <c r="BI79" i="2"/>
  <c r="BJ79" i="2" s="1"/>
  <c r="BI75" i="2"/>
  <c r="BJ75" i="2" s="1"/>
  <c r="BI71" i="2"/>
  <c r="BJ71" i="2" s="1"/>
  <c r="BI67" i="2"/>
  <c r="BJ67" i="2" s="1"/>
  <c r="BI63" i="2"/>
  <c r="BJ63" i="2" s="1"/>
  <c r="BI59" i="2"/>
  <c r="BJ59" i="2" s="1"/>
  <c r="BI55" i="2"/>
  <c r="BJ55" i="2" s="1"/>
  <c r="BI51" i="2"/>
  <c r="BJ51" i="2" s="1"/>
  <c r="BI47" i="2"/>
  <c r="BJ47" i="2" s="1"/>
  <c r="BI43" i="2"/>
  <c r="BJ43" i="2" s="1"/>
  <c r="BI39" i="2"/>
  <c r="BJ39" i="2" s="1"/>
  <c r="BI35" i="2"/>
  <c r="BJ35" i="2" s="1"/>
  <c r="BI161" i="2"/>
  <c r="BJ161" i="2" s="1"/>
  <c r="BI28" i="2"/>
  <c r="BJ28" i="2" s="1"/>
  <c r="BI24" i="2"/>
  <c r="BJ24" i="2" s="1"/>
  <c r="BI158" i="2"/>
  <c r="BJ158" i="2" s="1"/>
  <c r="BI16" i="2"/>
  <c r="BJ16" i="2" s="1"/>
  <c r="BI12" i="2"/>
  <c r="BJ12" i="2" s="1"/>
  <c r="BI8" i="2"/>
  <c r="BJ8" i="2" s="1"/>
  <c r="BI4" i="2"/>
  <c r="BJ4" i="2" s="1"/>
  <c r="BI290" i="2"/>
  <c r="BJ290" i="2" s="1"/>
  <c r="BI286" i="2"/>
  <c r="BJ286" i="2" s="1"/>
  <c r="BI282" i="2"/>
  <c r="BJ282" i="2" s="1"/>
  <c r="BI278" i="2"/>
  <c r="BJ278" i="2" s="1"/>
  <c r="BI274" i="2"/>
  <c r="BJ274" i="2" s="1"/>
  <c r="BI270" i="2"/>
  <c r="BJ270" i="2" s="1"/>
  <c r="BI266" i="2"/>
  <c r="BJ266" i="2" s="1"/>
  <c r="BI262" i="2"/>
  <c r="BJ262" i="2" s="1"/>
  <c r="BI258" i="2"/>
  <c r="BJ258" i="2" s="1"/>
  <c r="BI254" i="2"/>
  <c r="BJ254" i="2" s="1"/>
  <c r="BI250" i="2"/>
  <c r="BJ250" i="2" s="1"/>
  <c r="BI246" i="2"/>
  <c r="BJ246" i="2" s="1"/>
  <c r="BI242" i="2"/>
  <c r="BJ242" i="2" s="1"/>
  <c r="BI238" i="2"/>
  <c r="BJ238" i="2" s="1"/>
  <c r="BI234" i="2"/>
  <c r="BJ234" i="2" s="1"/>
  <c r="BI230" i="2"/>
  <c r="BJ230" i="2" s="1"/>
  <c r="BI226" i="2"/>
  <c r="BJ226" i="2" s="1"/>
  <c r="BI222" i="2"/>
  <c r="BJ222" i="2" s="1"/>
  <c r="BI218" i="2"/>
  <c r="BJ218" i="2" s="1"/>
  <c r="BI214" i="2"/>
  <c r="BJ214" i="2" s="1"/>
  <c r="BI210" i="2"/>
  <c r="BJ210" i="2" s="1"/>
  <c r="BI206" i="2"/>
  <c r="BJ206" i="2" s="1"/>
  <c r="BI202" i="2"/>
  <c r="BJ202" i="2" s="1"/>
  <c r="BI197" i="2"/>
  <c r="BJ197" i="2" s="1"/>
  <c r="BI193" i="2"/>
  <c r="BJ193" i="2" s="1"/>
  <c r="BI189" i="2"/>
  <c r="BJ189" i="2" s="1"/>
  <c r="BI185" i="2"/>
  <c r="BJ185" i="2" s="1"/>
  <c r="BI181" i="2"/>
  <c r="BJ181" i="2" s="1"/>
  <c r="BI177" i="2"/>
  <c r="BJ177" i="2" s="1"/>
  <c r="BI173" i="2"/>
  <c r="BJ173" i="2" s="1"/>
  <c r="BI149" i="2"/>
  <c r="BJ149" i="2" s="1"/>
  <c r="BI165" i="2"/>
  <c r="BJ165" i="2" s="1"/>
  <c r="BI101" i="2"/>
  <c r="BJ101" i="2" s="1"/>
  <c r="BI157" i="2"/>
  <c r="BJ157" i="2" s="1"/>
  <c r="BI153" i="2"/>
  <c r="BJ153" i="2" s="1"/>
  <c r="BI95" i="2"/>
  <c r="BJ95" i="2" s="1"/>
  <c r="BI145" i="2"/>
  <c r="BJ145" i="2" s="1"/>
  <c r="BI141" i="2"/>
  <c r="BJ141" i="2" s="1"/>
  <c r="BI137" i="2"/>
  <c r="BJ137" i="2" s="1"/>
  <c r="BI133" i="2"/>
  <c r="BJ133" i="2" s="1"/>
  <c r="BI129" i="2"/>
  <c r="BJ129" i="2" s="1"/>
  <c r="BI123" i="2"/>
  <c r="BJ123" i="2" s="1"/>
  <c r="BI118" i="2"/>
  <c r="BJ118" i="2" s="1"/>
  <c r="BI114" i="2"/>
  <c r="BJ114" i="2" s="1"/>
  <c r="BI110" i="2"/>
  <c r="BJ110" i="2" s="1"/>
  <c r="BI106" i="2"/>
  <c r="BJ106" i="2" s="1"/>
  <c r="BI93" i="2"/>
  <c r="BJ93" i="2" s="1"/>
  <c r="BI184" i="2"/>
  <c r="BJ184" i="2" s="1"/>
  <c r="BI22" i="2"/>
  <c r="BJ22" i="2" s="1"/>
  <c r="BI90" i="2"/>
  <c r="BJ90" i="2" s="1"/>
  <c r="BI86" i="2"/>
  <c r="BJ86" i="2" s="1"/>
  <c r="BI82" i="2"/>
  <c r="BJ82" i="2" s="1"/>
  <c r="BI78" i="2"/>
  <c r="BJ78" i="2" s="1"/>
  <c r="BI74" i="2"/>
  <c r="BJ74" i="2" s="1"/>
  <c r="BI70" i="2"/>
  <c r="BJ70" i="2" s="1"/>
  <c r="BI66" i="2"/>
  <c r="BJ66" i="2" s="1"/>
  <c r="BI62" i="2"/>
  <c r="BJ62" i="2" s="1"/>
  <c r="BI58" i="2"/>
  <c r="BJ58" i="2" s="1"/>
  <c r="BI54" i="2"/>
  <c r="BJ54" i="2" s="1"/>
  <c r="BI50" i="2"/>
  <c r="BJ50" i="2" s="1"/>
  <c r="BI46" i="2"/>
  <c r="BJ46" i="2" s="1"/>
  <c r="BI42" i="2"/>
  <c r="BJ42" i="2" s="1"/>
  <c r="BI38" i="2"/>
  <c r="BJ38" i="2" s="1"/>
  <c r="BI34" i="2"/>
  <c r="BJ34" i="2" s="1"/>
  <c r="BI31" i="2"/>
  <c r="BJ31" i="2" s="1"/>
  <c r="BI27" i="2"/>
  <c r="BJ27" i="2" s="1"/>
  <c r="BI23" i="2"/>
  <c r="BJ23" i="2" s="1"/>
  <c r="BI19" i="2"/>
  <c r="BJ19" i="2" s="1"/>
  <c r="BI15" i="2"/>
  <c r="BJ15" i="2" s="1"/>
  <c r="BI11" i="2"/>
  <c r="BJ11" i="2" s="1"/>
  <c r="BI7" i="2"/>
  <c r="BJ7" i="2" s="1"/>
  <c r="BI293" i="2"/>
  <c r="BJ293" i="2" s="1"/>
  <c r="BI289" i="2"/>
  <c r="BJ289" i="2" s="1"/>
  <c r="BI285" i="2"/>
  <c r="BJ285" i="2" s="1"/>
  <c r="BI281" i="2"/>
  <c r="BJ281" i="2" s="1"/>
  <c r="BI277" i="2"/>
  <c r="BJ277" i="2" s="1"/>
  <c r="BI273" i="2"/>
  <c r="BJ273" i="2" s="1"/>
  <c r="BI269" i="2"/>
  <c r="BJ269" i="2" s="1"/>
  <c r="BI265" i="2"/>
  <c r="BJ265" i="2" s="1"/>
  <c r="BI261" i="2"/>
  <c r="BJ261" i="2" s="1"/>
  <c r="BI257" i="2"/>
  <c r="BJ257" i="2" s="1"/>
  <c r="BI253" i="2"/>
  <c r="BJ253" i="2" s="1"/>
  <c r="BI249" i="2"/>
  <c r="BJ249" i="2" s="1"/>
  <c r="BI245" i="2"/>
  <c r="BJ245" i="2" s="1"/>
  <c r="BI241" i="2"/>
  <c r="BJ241" i="2" s="1"/>
  <c r="BI237" i="2"/>
  <c r="BJ237" i="2" s="1"/>
  <c r="BI233" i="2"/>
  <c r="BJ233" i="2" s="1"/>
  <c r="BI229" i="2"/>
  <c r="BJ229" i="2" s="1"/>
  <c r="BI225" i="2"/>
  <c r="BJ225" i="2" s="1"/>
  <c r="BI221" i="2"/>
  <c r="BJ221" i="2" s="1"/>
  <c r="BI217" i="2"/>
  <c r="BJ217" i="2" s="1"/>
  <c r="BI213" i="2"/>
  <c r="BJ213" i="2" s="1"/>
  <c r="BI209" i="2"/>
  <c r="BJ209" i="2" s="1"/>
  <c r="BI205" i="2"/>
  <c r="BJ205" i="2" s="1"/>
  <c r="BI200" i="2"/>
  <c r="BJ200" i="2" s="1"/>
  <c r="BI196" i="2"/>
  <c r="BJ196" i="2" s="1"/>
  <c r="BI192" i="2"/>
  <c r="BJ192" i="2" s="1"/>
  <c r="BI188" i="2"/>
  <c r="BJ188" i="2" s="1"/>
  <c r="BI21" i="2"/>
  <c r="BJ21" i="2" s="1"/>
  <c r="BI180" i="2"/>
  <c r="BJ180" i="2" s="1"/>
  <c r="BI176" i="2"/>
  <c r="BJ176" i="2" s="1"/>
  <c r="BI172" i="2"/>
  <c r="BJ172" i="2" s="1"/>
  <c r="BI148" i="2"/>
  <c r="BJ148" i="2" s="1"/>
  <c r="BI164" i="2"/>
  <c r="BJ164" i="2" s="1"/>
  <c r="BI100" i="2"/>
  <c r="BJ100" i="2" s="1"/>
  <c r="BI156" i="2"/>
  <c r="BJ156" i="2" s="1"/>
  <c r="BI152" i="2"/>
  <c r="BJ152" i="2" s="1"/>
  <c r="BI94" i="2"/>
  <c r="BJ94" i="2" s="1"/>
  <c r="BI144" i="2"/>
  <c r="BJ144" i="2" s="1"/>
  <c r="BI140" i="2"/>
  <c r="BJ140" i="2" s="1"/>
  <c r="BI136" i="2"/>
  <c r="BJ136" i="2" s="1"/>
  <c r="BI132" i="2"/>
  <c r="BJ132" i="2" s="1"/>
  <c r="BI128" i="2"/>
  <c r="BJ128" i="2" s="1"/>
  <c r="BI121" i="2"/>
  <c r="BJ121" i="2" s="1"/>
  <c r="BI117" i="2"/>
  <c r="BJ117" i="2" s="1"/>
  <c r="BI113" i="2"/>
  <c r="BJ113" i="2" s="1"/>
  <c r="BI109" i="2"/>
  <c r="BJ109" i="2" s="1"/>
  <c r="BI105" i="2"/>
  <c r="BJ105" i="2" s="1"/>
  <c r="BI92" i="2"/>
  <c r="BJ92" i="2" s="1"/>
  <c r="BI97" i="2"/>
  <c r="BJ97" i="2" s="1"/>
  <c r="BI169" i="2"/>
  <c r="BJ169" i="2" s="1"/>
  <c r="BI89" i="2"/>
  <c r="BJ89" i="2" s="1"/>
  <c r="BI85" i="2"/>
  <c r="BJ85" i="2" s="1"/>
  <c r="BI81" i="2"/>
  <c r="BJ81" i="2" s="1"/>
  <c r="BI77" i="2"/>
  <c r="BJ77" i="2" s="1"/>
  <c r="BI73" i="2"/>
  <c r="BJ73" i="2" s="1"/>
  <c r="BI69" i="2"/>
  <c r="BJ69" i="2" s="1"/>
  <c r="BI65" i="2"/>
  <c r="BJ65" i="2" s="1"/>
  <c r="BI61" i="2"/>
  <c r="BJ61" i="2" s="1"/>
  <c r="BI57" i="2"/>
  <c r="BJ57" i="2" s="1"/>
  <c r="BI53" i="2"/>
  <c r="BJ53" i="2" s="1"/>
  <c r="BI49" i="2"/>
  <c r="BJ49" i="2" s="1"/>
  <c r="BI45" i="2"/>
  <c r="BJ45" i="2" s="1"/>
  <c r="BI41" i="2"/>
  <c r="BJ41" i="2" s="1"/>
  <c r="BI37" i="2"/>
  <c r="BJ37" i="2" s="1"/>
  <c r="BI294" i="2"/>
  <c r="BJ294" i="2" s="1"/>
  <c r="W266" i="8"/>
  <c r="Y266" i="8" s="1"/>
  <c r="W314" i="8"/>
  <c r="Y314" i="8" s="1"/>
  <c r="W362" i="8"/>
  <c r="Y362" i="8" s="1"/>
  <c r="W410" i="8"/>
  <c r="Y410" i="8" s="1"/>
  <c r="Y458" i="8"/>
  <c r="W506" i="8"/>
  <c r="Y506" i="8" s="1"/>
  <c r="W650" i="8"/>
  <c r="Y650" i="8" s="1"/>
  <c r="W794" i="8"/>
  <c r="Y794" i="8" s="1"/>
  <c r="W842" i="8"/>
  <c r="Y842" i="8" s="1"/>
  <c r="W890" i="8"/>
  <c r="Y890" i="8" s="1"/>
  <c r="W938" i="8"/>
  <c r="Y938" i="8" s="1"/>
  <c r="W986" i="8"/>
  <c r="Y986" i="8" s="1"/>
  <c r="W1034" i="8"/>
  <c r="Y1034" i="8" s="1"/>
  <c r="W1082" i="8"/>
  <c r="Y1082" i="8" s="1"/>
  <c r="W1130" i="8"/>
  <c r="Y1130" i="8" s="1"/>
  <c r="W1178" i="8"/>
  <c r="Y1178" i="8" s="1"/>
  <c r="W1226" i="8"/>
  <c r="Y1226" i="8" s="1"/>
  <c r="W1274" i="8"/>
  <c r="Y1274" i="8" s="1"/>
  <c r="W542" i="8"/>
  <c r="Y542" i="8" s="1"/>
  <c r="W566" i="8"/>
  <c r="Y566" i="8" s="1"/>
  <c r="W590" i="8"/>
  <c r="Y590" i="8" s="1"/>
  <c r="W638" i="8"/>
  <c r="Y638" i="8" s="1"/>
  <c r="W686" i="8"/>
  <c r="Y686" i="8" s="1"/>
  <c r="W710" i="8"/>
  <c r="Y710" i="8" s="1"/>
  <c r="W782" i="8"/>
  <c r="Y782" i="8" s="1"/>
  <c r="W1298" i="8"/>
  <c r="Y1298" i="8" s="1"/>
  <c r="W1322" i="8"/>
  <c r="Y1322" i="8" s="1"/>
  <c r="W1346" i="8"/>
  <c r="Y1346" i="8" s="1"/>
  <c r="W1370" i="8"/>
  <c r="Y1370" i="8" s="1"/>
  <c r="W1394" i="8"/>
  <c r="Y1394" i="8" s="1"/>
  <c r="W1418" i="8"/>
  <c r="Y1418" i="8" s="1"/>
  <c r="W1442" i="8"/>
  <c r="Y1442" i="8" s="1"/>
  <c r="W1490" i="8"/>
  <c r="Y1490" i="8" s="1"/>
  <c r="W1514" i="8"/>
  <c r="Y1514" i="8" s="1"/>
  <c r="W1538" i="8"/>
  <c r="Y1538" i="8" s="1"/>
  <c r="W1562" i="8"/>
  <c r="Y1562" i="8" s="1"/>
  <c r="W1586" i="8"/>
  <c r="Y1586" i="8" s="1"/>
  <c r="W1610" i="8"/>
  <c r="Y1610" i="8" s="1"/>
  <c r="W1634" i="8"/>
  <c r="Y1634" i="8" s="1"/>
  <c r="W1658" i="8"/>
  <c r="Y1658" i="8" s="1"/>
  <c r="W1682" i="8"/>
  <c r="Y1682" i="8" s="1"/>
  <c r="W1706" i="8"/>
  <c r="Y1706" i="8" s="1"/>
  <c r="W1730" i="8"/>
  <c r="Y1730" i="8" s="1"/>
  <c r="W1754" i="8"/>
  <c r="Y1754" i="8" s="1"/>
  <c r="W1778" i="8"/>
  <c r="Y1778" i="8" s="1"/>
  <c r="W1802" i="8"/>
  <c r="Y1802" i="8" s="1"/>
  <c r="W1826" i="8"/>
  <c r="Y1826" i="8" s="1"/>
  <c r="W1850" i="8"/>
  <c r="Y1850" i="8" s="1"/>
  <c r="W1874" i="8"/>
  <c r="Y1874" i="8" s="1"/>
  <c r="W1898" i="8"/>
  <c r="Y1898" i="8" s="1"/>
  <c r="W1922" i="8"/>
  <c r="Y1922" i="8" s="1"/>
  <c r="W1946" i="8"/>
  <c r="Y1946" i="8" s="1"/>
  <c r="W1970" i="8"/>
  <c r="Y1970" i="8" s="1"/>
  <c r="W1994" i="8"/>
  <c r="Y1994" i="8" s="1"/>
  <c r="W2018" i="8"/>
  <c r="Y2018" i="8" s="1"/>
  <c r="W2042" i="8"/>
  <c r="Y2042" i="8" s="1"/>
  <c r="W2066" i="8"/>
  <c r="Y2066" i="8" s="1"/>
  <c r="W2090" i="8"/>
  <c r="Y2090" i="8" s="1"/>
  <c r="W2114" i="8"/>
  <c r="Y2114" i="8" s="1"/>
  <c r="W2138" i="8"/>
  <c r="Y2138" i="8" s="1"/>
  <c r="W2162" i="8"/>
  <c r="Y2162" i="8" s="1"/>
  <c r="W2186" i="8"/>
  <c r="Y2186" i="8" s="1"/>
  <c r="W2210" i="8"/>
  <c r="Y2210" i="8" s="1"/>
  <c r="W2234" i="8"/>
  <c r="Y2234" i="8" s="1"/>
  <c r="W2258" i="8"/>
  <c r="Y2258" i="8" s="1"/>
  <c r="W2282" i="8"/>
  <c r="Y2282" i="8" s="1"/>
  <c r="W2306" i="8"/>
  <c r="Y2306" i="8" s="1"/>
  <c r="W2330" i="8"/>
  <c r="Y2330" i="8" s="1"/>
  <c r="W2354" i="8"/>
  <c r="Y2354" i="8" s="1"/>
  <c r="W2378" i="8"/>
  <c r="Y2378" i="8" s="1"/>
  <c r="W2402" i="8"/>
  <c r="Y2402" i="8" s="1"/>
  <c r="W2426" i="8"/>
  <c r="Y2426" i="8" s="1"/>
  <c r="W2450" i="8"/>
  <c r="Y2450" i="8" s="1"/>
  <c r="W2474" i="8"/>
  <c r="Y2474" i="8" s="1"/>
  <c r="W2498" i="8"/>
  <c r="Y2498" i="8" s="1"/>
  <c r="W2522" i="8"/>
  <c r="Y2522" i="8" s="1"/>
  <c r="W2546" i="8"/>
  <c r="Y2546" i="8" s="1"/>
  <c r="W2570" i="8"/>
  <c r="Y2570" i="8" s="1"/>
  <c r="W2594" i="8"/>
  <c r="Y2594" i="8" s="1"/>
  <c r="W2618" i="8"/>
  <c r="Y2618" i="8" s="1"/>
  <c r="W2642" i="8"/>
  <c r="Y2642" i="8" s="1"/>
  <c r="W2666" i="8"/>
  <c r="Y2666" i="8" s="1"/>
  <c r="W2690" i="8"/>
  <c r="Y2690" i="8" s="1"/>
  <c r="W2738" i="8"/>
  <c r="Y2738" i="8" s="1"/>
  <c r="W2762" i="8"/>
  <c r="Y2762" i="8" s="1"/>
  <c r="W2786" i="8"/>
  <c r="Y2786" i="8" s="1"/>
  <c r="W2810" i="8"/>
  <c r="Y2810" i="8" s="1"/>
  <c r="W2834" i="8"/>
  <c r="Y2834" i="8" s="1"/>
  <c r="W2858" i="8"/>
  <c r="Y2858" i="8" s="1"/>
  <c r="W2882" i="8"/>
  <c r="Y2882" i="8" s="1"/>
  <c r="W2906" i="8"/>
  <c r="Y2906" i="8" s="1"/>
  <c r="W2930" i="8"/>
  <c r="Y2930" i="8" s="1"/>
  <c r="W2954" i="8"/>
  <c r="Y2954" i="8" s="1"/>
  <c r="W3002" i="8"/>
  <c r="Y3002" i="8" s="1"/>
  <c r="W3026" i="8"/>
  <c r="Y3026" i="8" s="1"/>
  <c r="W3050" i="8"/>
  <c r="Y3050" i="8" s="1"/>
  <c r="W3074" i="8"/>
  <c r="Y3074" i="8" s="1"/>
  <c r="W3098" i="8"/>
  <c r="Y3098" i="8" s="1"/>
  <c r="W3122" i="8"/>
  <c r="Y3122" i="8" s="1"/>
  <c r="W3146" i="8"/>
  <c r="Y3146" i="8" s="1"/>
  <c r="W3170" i="8"/>
  <c r="Y3170" i="8" s="1"/>
  <c r="W3194" i="8"/>
  <c r="Y3194" i="8" s="1"/>
  <c r="W3218" i="8"/>
  <c r="Y3218" i="8" s="1"/>
  <c r="W3242" i="8"/>
  <c r="Y3242" i="8" s="1"/>
  <c r="W3266" i="8"/>
  <c r="Y3266" i="8" s="1"/>
  <c r="W3290" i="8"/>
  <c r="Y3290" i="8" s="1"/>
  <c r="W3314" i="8"/>
  <c r="Y3314" i="8" s="1"/>
  <c r="W3338" i="8"/>
  <c r="Y3338" i="8" s="1"/>
  <c r="W3362" i="8"/>
  <c r="Y3362" i="8" s="1"/>
  <c r="W3386" i="8"/>
  <c r="Y3386" i="8" s="1"/>
  <c r="W3410" i="8"/>
  <c r="Y3410" i="8" s="1"/>
  <c r="W3434" i="8"/>
  <c r="Y3434" i="8" s="1"/>
  <c r="W3458" i="8"/>
  <c r="Y3458" i="8" s="1"/>
  <c r="W3482" i="8"/>
  <c r="Y3482" i="8" s="1"/>
  <c r="Z38" i="8"/>
  <c r="Z86" i="8"/>
  <c r="AA134" i="8"/>
  <c r="AA230" i="8"/>
  <c r="Z554" i="8"/>
  <c r="AA554" i="8"/>
  <c r="Z1502" i="8"/>
  <c r="Z1670" i="8"/>
  <c r="Z1790" i="8"/>
  <c r="Z1862" i="8"/>
  <c r="AA1862" i="8"/>
  <c r="AA2054" i="8"/>
  <c r="Z2270" i="8"/>
  <c r="Z2438" i="8"/>
  <c r="Z2630" i="8"/>
  <c r="Z3014" i="8"/>
  <c r="Z386" i="8"/>
  <c r="Z1058" i="8"/>
  <c r="Y2" i="8"/>
  <c r="W3086" i="8"/>
  <c r="Y3086" i="8" s="1"/>
  <c r="W2978" i="8"/>
  <c r="Y2978" i="8" s="1"/>
  <c r="W3350" i="8"/>
  <c r="Y3350" i="8" s="1"/>
  <c r="P2" i="8"/>
  <c r="Q2" i="8" s="1"/>
  <c r="AW125" i="2"/>
  <c r="O1467" i="8" s="1"/>
  <c r="AW124" i="2"/>
  <c r="O1455" i="8" s="1"/>
  <c r="AX122" i="2"/>
  <c r="O1432" i="8" s="1"/>
  <c r="Z1226" i="8" l="1"/>
  <c r="Z1154" i="8"/>
  <c r="AA2630" i="8"/>
  <c r="Z2078" i="8"/>
  <c r="AA3254" i="8"/>
  <c r="AA698" i="8"/>
  <c r="AA2354" i="8"/>
  <c r="AA3146" i="8"/>
  <c r="AA2846" i="8"/>
  <c r="AA2318" i="8"/>
  <c r="AA1550" i="8"/>
  <c r="Z2066" i="8"/>
  <c r="Z1034" i="8"/>
  <c r="Z3206" i="8"/>
  <c r="Z1982" i="8"/>
  <c r="Z2174" i="8"/>
  <c r="AA1574" i="8"/>
  <c r="Z110" i="8"/>
  <c r="Z266" i="8"/>
  <c r="Z2366" i="8"/>
  <c r="AA1646" i="8"/>
  <c r="AA1106" i="8"/>
  <c r="AA794" i="8"/>
  <c r="Z3062" i="8"/>
  <c r="AA1814" i="8"/>
  <c r="AA1046" i="8"/>
  <c r="AA2834" i="8"/>
  <c r="AA986" i="8"/>
  <c r="AA338" i="8"/>
  <c r="AA602" i="8"/>
  <c r="AA74" i="8"/>
  <c r="Z2222" i="8"/>
  <c r="Z854" i="8"/>
  <c r="Z446" i="8"/>
  <c r="Z1286" i="8"/>
  <c r="Z158" i="8"/>
  <c r="AA3242" i="8"/>
  <c r="AA2738" i="8"/>
  <c r="AA1178" i="8"/>
  <c r="Z722" i="8"/>
  <c r="Z3050" i="8"/>
  <c r="AA914" i="8"/>
  <c r="Z410" i="8"/>
  <c r="AA146" i="8"/>
  <c r="Z3494" i="8"/>
  <c r="Z2942" i="8"/>
  <c r="Z2750" i="8"/>
  <c r="AA2582" i="8"/>
  <c r="Z2414" i="8"/>
  <c r="AA2006" i="8"/>
  <c r="Z1622" i="8"/>
  <c r="AA1358" i="8"/>
  <c r="Z1238" i="8"/>
  <c r="AA926" i="8"/>
  <c r="Z758" i="8"/>
  <c r="AA578" i="8"/>
  <c r="AA470" i="8"/>
  <c r="Z278" i="8"/>
  <c r="Z3242" i="8"/>
  <c r="AA2930" i="8"/>
  <c r="Z914" i="8"/>
  <c r="Z710" i="8"/>
  <c r="Z146" i="8"/>
  <c r="Z3374" i="8"/>
  <c r="Z3182" i="8"/>
  <c r="AA2870" i="8"/>
  <c r="Z2582" i="8"/>
  <c r="Z2390" i="8"/>
  <c r="AA2222" i="8"/>
  <c r="Z2006" i="8"/>
  <c r="AA1838" i="8"/>
  <c r="Z1358" i="8"/>
  <c r="Z1118" i="8"/>
  <c r="Z926" i="8"/>
  <c r="Z734" i="8"/>
  <c r="Z578" i="8"/>
  <c r="Z470" i="8"/>
  <c r="AA86" i="8"/>
  <c r="AA3050" i="8"/>
  <c r="Z2834" i="8"/>
  <c r="Z1106" i="8"/>
  <c r="Z986" i="8"/>
  <c r="Z794" i="8"/>
  <c r="Z566" i="8"/>
  <c r="Z74" i="8"/>
  <c r="Z3254" i="8"/>
  <c r="AA2750" i="8"/>
  <c r="AA2606" i="8"/>
  <c r="AA2414" i="8"/>
  <c r="AA2198" i="8"/>
  <c r="Z2030" i="8"/>
  <c r="Z1814" i="8"/>
  <c r="Z1646" i="8"/>
  <c r="AA1238" i="8"/>
  <c r="Z1046" i="8"/>
  <c r="AA758" i="8"/>
  <c r="Z698" i="8"/>
  <c r="AA278" i="8"/>
  <c r="AA2546" i="8"/>
  <c r="Z1874" i="8"/>
  <c r="Z482" i="8"/>
  <c r="Z290" i="8"/>
  <c r="Z26" i="8"/>
  <c r="Z3326" i="8"/>
  <c r="Z2822" i="8"/>
  <c r="Z2558" i="8"/>
  <c r="AA2342" i="8"/>
  <c r="AA2150" i="8"/>
  <c r="AA1958" i="8"/>
  <c r="AA1766" i="8"/>
  <c r="Z1574" i="8"/>
  <c r="Z614" i="8"/>
  <c r="Z230" i="8"/>
  <c r="Z3134" i="8"/>
  <c r="Z2150" i="8"/>
  <c r="Z530" i="8"/>
  <c r="Z1250" i="8"/>
  <c r="Z866" i="8"/>
  <c r="Z98" i="8"/>
  <c r="Z2894" i="8"/>
  <c r="AA2534" i="8"/>
  <c r="Z2342" i="8"/>
  <c r="Z1958" i="8"/>
  <c r="Z1766" i="8"/>
  <c r="Z1310" i="8"/>
  <c r="AA2306" i="8"/>
  <c r="Z218" i="8"/>
  <c r="Z3446" i="8"/>
  <c r="Z2534" i="8"/>
  <c r="Z1598" i="8"/>
  <c r="AA38" i="8"/>
  <c r="AA2486" i="8"/>
  <c r="AA1718" i="8"/>
  <c r="Z1682" i="8"/>
  <c r="Z746" i="8"/>
  <c r="Z458" i="8"/>
  <c r="Z122" i="8"/>
  <c r="Z3422" i="8"/>
  <c r="Z3302" i="8"/>
  <c r="Z3110" i="8"/>
  <c r="Z2990" i="8"/>
  <c r="Z2798" i="8"/>
  <c r="AA2702" i="8"/>
  <c r="Z2462" i="8"/>
  <c r="AA2246" i="8"/>
  <c r="Z2054" i="8"/>
  <c r="AA1934" i="8"/>
  <c r="Z1694" i="8"/>
  <c r="AA1478" i="8"/>
  <c r="Z902" i="8"/>
  <c r="AA182" i="8"/>
  <c r="Z134" i="8"/>
  <c r="AA3362" i="8"/>
  <c r="Z3146" i="8"/>
  <c r="Z2930" i="8"/>
  <c r="Z2738" i="8"/>
  <c r="Z2258" i="8"/>
  <c r="AA1490" i="8"/>
  <c r="Z1178" i="8"/>
  <c r="Z962" i="8"/>
  <c r="Z842" i="8"/>
  <c r="AA722" i="8"/>
  <c r="Z602" i="8"/>
  <c r="AA410" i="8"/>
  <c r="Z338" i="8"/>
  <c r="Z194" i="8"/>
  <c r="AA3494" i="8"/>
  <c r="AA3374" i="8"/>
  <c r="Z3278" i="8"/>
  <c r="AA3182" i="8"/>
  <c r="AA3062" i="8"/>
  <c r="AA2942" i="8"/>
  <c r="Z2870" i="8"/>
  <c r="AA2774" i="8"/>
  <c r="Z2654" i="8"/>
  <c r="Z2606" i="8"/>
  <c r="AA2438" i="8"/>
  <c r="AA2390" i="8"/>
  <c r="Z2246" i="8"/>
  <c r="Z2198" i="8"/>
  <c r="AA2102" i="8"/>
  <c r="AA2030" i="8"/>
  <c r="Z1886" i="8"/>
  <c r="Z1838" i="8"/>
  <c r="AA1670" i="8"/>
  <c r="AA1622" i="8"/>
  <c r="Z1478" i="8"/>
  <c r="AA1286" i="8"/>
  <c r="AA1118" i="8"/>
  <c r="AA974" i="8"/>
  <c r="AA854" i="8"/>
  <c r="AA734" i="8"/>
  <c r="AA446" i="8"/>
  <c r="AA254" i="8"/>
  <c r="AA158" i="8"/>
  <c r="AA50" i="8"/>
  <c r="Z2846" i="8"/>
  <c r="Z2774" i="8"/>
  <c r="Z2702" i="8"/>
  <c r="Z2486" i="8"/>
  <c r="Z2318" i="8"/>
  <c r="Z2102" i="8"/>
  <c r="Z1934" i="8"/>
  <c r="Z1718" i="8"/>
  <c r="Z1550" i="8"/>
  <c r="Z254" i="8"/>
  <c r="Z182" i="8"/>
  <c r="AA62" i="8"/>
  <c r="Z3158" i="8"/>
  <c r="Z818" i="8"/>
  <c r="AA434" i="8"/>
  <c r="AA170" i="8"/>
  <c r="AA2966" i="8"/>
  <c r="AA1202" i="8"/>
  <c r="Z434" i="8"/>
  <c r="AA242" i="8"/>
  <c r="AA3278" i="8"/>
  <c r="AA3038" i="8"/>
  <c r="AA1298" i="8"/>
  <c r="Z1202" i="8"/>
  <c r="AA1010" i="8"/>
  <c r="Z242" i="8"/>
  <c r="Z170" i="8"/>
  <c r="Z50" i="8"/>
  <c r="AA3470" i="8"/>
  <c r="AA3398" i="8"/>
  <c r="Z3038" i="8"/>
  <c r="Z2966" i="8"/>
  <c r="AA2678" i="8"/>
  <c r="AA2510" i="8"/>
  <c r="AA2294" i="8"/>
  <c r="AA2126" i="8"/>
  <c r="AA1910" i="8"/>
  <c r="AA1742" i="8"/>
  <c r="AA1526" i="8"/>
  <c r="Z62" i="8"/>
  <c r="Z1010" i="8"/>
  <c r="AA818" i="8"/>
  <c r="Z3470" i="8"/>
  <c r="Z3398" i="8"/>
  <c r="AA3158" i="8"/>
  <c r="Z2678" i="8"/>
  <c r="Z2510" i="8"/>
  <c r="Z2294" i="8"/>
  <c r="Z2126" i="8"/>
  <c r="Z1910" i="8"/>
  <c r="Z1742" i="8"/>
  <c r="Z1526" i="8"/>
  <c r="AA950" i="8"/>
  <c r="AA626" i="8"/>
  <c r="Z3458" i="8"/>
  <c r="Z3266" i="8"/>
  <c r="Z3170" i="8"/>
  <c r="Z3074" i="8"/>
  <c r="Z2954" i="8"/>
  <c r="Z2858" i="8"/>
  <c r="Z2762" i="8"/>
  <c r="Z2642" i="8"/>
  <c r="Z2450" i="8"/>
  <c r="AA2258" i="8"/>
  <c r="AA2066" i="8"/>
  <c r="AA1874" i="8"/>
  <c r="AA1682" i="8"/>
  <c r="AA1538" i="8"/>
  <c r="Z1370" i="8"/>
  <c r="AA1226" i="8"/>
  <c r="AA1034" i="8"/>
  <c r="AA842" i="8"/>
  <c r="AA746" i="8"/>
  <c r="Z590" i="8"/>
  <c r="AA266" i="8"/>
  <c r="AA218" i="8"/>
  <c r="AA122" i="8"/>
  <c r="AA26" i="8"/>
  <c r="AA3422" i="8"/>
  <c r="AA3302" i="8"/>
  <c r="AA3206" i="8"/>
  <c r="AA3110" i="8"/>
  <c r="AA2990" i="8"/>
  <c r="AA2894" i="8"/>
  <c r="AA2798" i="8"/>
  <c r="AA2654" i="8"/>
  <c r="AA2558" i="8"/>
  <c r="AA2462" i="8"/>
  <c r="AA2366" i="8"/>
  <c r="AA2270" i="8"/>
  <c r="AA2174" i="8"/>
  <c r="AA2078" i="8"/>
  <c r="AA1982" i="8"/>
  <c r="AA1886" i="8"/>
  <c r="AA1790" i="8"/>
  <c r="AA1694" i="8"/>
  <c r="AA1598" i="8"/>
  <c r="AA1502" i="8"/>
  <c r="AA1310" i="8"/>
  <c r="AA806" i="8"/>
  <c r="Z674" i="8"/>
  <c r="AA530" i="8"/>
  <c r="Z3362" i="8"/>
  <c r="Z2546" i="8"/>
  <c r="Z2354" i="8"/>
  <c r="AA2162" i="8"/>
  <c r="AA1970" i="8"/>
  <c r="AA1778" i="8"/>
  <c r="AA1586" i="8"/>
  <c r="Z1490" i="8"/>
  <c r="AA1250" i="8"/>
  <c r="AA1154" i="8"/>
  <c r="AA1058" i="8"/>
  <c r="AA962" i="8"/>
  <c r="AA866" i="8"/>
  <c r="AA782" i="8"/>
  <c r="AA482" i="8"/>
  <c r="AA386" i="8"/>
  <c r="AA290" i="8"/>
  <c r="AA194" i="8"/>
  <c r="AA98" i="8"/>
  <c r="AA3446" i="8"/>
  <c r="AA3326" i="8"/>
  <c r="AA3230" i="8"/>
  <c r="AA3134" i="8"/>
  <c r="AA3014" i="8"/>
  <c r="AA2918" i="8"/>
  <c r="AA2822" i="8"/>
  <c r="AA2726" i="8"/>
  <c r="AA1334" i="8"/>
  <c r="AA1166" i="8"/>
  <c r="Z1094" i="8"/>
  <c r="AA614" i="8"/>
  <c r="AA494" i="8"/>
  <c r="AA206" i="8"/>
  <c r="AA110" i="8"/>
  <c r="AA14" i="8"/>
  <c r="AA3458" i="8"/>
  <c r="AA3266" i="8"/>
  <c r="AA3170" i="8"/>
  <c r="AA3074" i="8"/>
  <c r="AA2954" i="8"/>
  <c r="AA2858" i="8"/>
  <c r="AA2762" i="8"/>
  <c r="AA2642" i="8"/>
  <c r="AA2450" i="8"/>
  <c r="Z2162" i="8"/>
  <c r="Z1970" i="8"/>
  <c r="Z1778" i="8"/>
  <c r="Z1586" i="8"/>
  <c r="AA1370" i="8"/>
  <c r="Z782" i="8"/>
  <c r="AA590" i="8"/>
  <c r="Z3230" i="8"/>
  <c r="Z2918" i="8"/>
  <c r="Z2726" i="8"/>
  <c r="Z1334" i="8"/>
  <c r="Z1166" i="8"/>
  <c r="AA674" i="8"/>
  <c r="AA302" i="8"/>
  <c r="Z206" i="8"/>
  <c r="Z14" i="8"/>
  <c r="S1434" i="8"/>
  <c r="T1434" i="8" s="1"/>
  <c r="S1438" i="8"/>
  <c r="T1438" i="8" s="1"/>
  <c r="S1432" i="8"/>
  <c r="T1432" i="8" s="1"/>
  <c r="S1440" i="8"/>
  <c r="T1440" i="8" s="1"/>
  <c r="S1437" i="8"/>
  <c r="T1437" i="8" s="1"/>
  <c r="S1435" i="8"/>
  <c r="T1435" i="8" s="1"/>
  <c r="S1439" i="8"/>
  <c r="T1439" i="8" s="1"/>
  <c r="S1436" i="8"/>
  <c r="T1436" i="8" s="1"/>
  <c r="S1433" i="8"/>
  <c r="T1433" i="8" s="1"/>
  <c r="S1441" i="8"/>
  <c r="T1441" i="8" s="1"/>
  <c r="Z2378" i="8"/>
  <c r="AA2282" i="8"/>
  <c r="Z1394" i="8"/>
  <c r="Z830" i="8"/>
  <c r="AA2498" i="8"/>
  <c r="AA2114" i="8"/>
  <c r="AA1322" i="8"/>
  <c r="AA1130" i="8"/>
  <c r="AA1730" i="8"/>
  <c r="AA938" i="8"/>
  <c r="Z3434" i="8"/>
  <c r="Z3338" i="8"/>
  <c r="AA3434" i="8"/>
  <c r="AA3338" i="8"/>
  <c r="Z2474" i="8"/>
  <c r="Z1514" i="8"/>
  <c r="Z374" i="8"/>
  <c r="AA3098" i="8"/>
  <c r="AA2186" i="8"/>
  <c r="AA890" i="8"/>
  <c r="S1455" i="8"/>
  <c r="T1455" i="8" s="1"/>
  <c r="S1472" i="8"/>
  <c r="T1472" i="8" s="1"/>
  <c r="S1471" i="8"/>
  <c r="T1471" i="8" s="1"/>
  <c r="S1473" i="8"/>
  <c r="T1473" i="8" s="1"/>
  <c r="S1470" i="8"/>
  <c r="T1470" i="8" s="1"/>
  <c r="S1477" i="8"/>
  <c r="T1477" i="8" s="1"/>
  <c r="S1468" i="8"/>
  <c r="T1468" i="8" s="1"/>
  <c r="S1469" i="8"/>
  <c r="T1469" i="8" s="1"/>
  <c r="S1475" i="8"/>
  <c r="T1475" i="8" s="1"/>
  <c r="S1474" i="8"/>
  <c r="T1474" i="8" s="1"/>
  <c r="S1467" i="8"/>
  <c r="T1467" i="8" s="1"/>
  <c r="S1476" i="8"/>
  <c r="T1476" i="8" s="1"/>
  <c r="AA506" i="8"/>
  <c r="AA2882" i="8"/>
  <c r="Z2282" i="8"/>
  <c r="Z2186" i="8"/>
  <c r="AA2090" i="8"/>
  <c r="AA1994" i="8"/>
  <c r="AA1898" i="8"/>
  <c r="AA1802" i="8"/>
  <c r="Z1298" i="8"/>
  <c r="AA1082" i="8"/>
  <c r="Z890" i="8"/>
  <c r="AA638" i="8"/>
  <c r="Z506" i="8"/>
  <c r="AA1022" i="8"/>
  <c r="Z950" i="8"/>
  <c r="Z626" i="8"/>
  <c r="AA350" i="8"/>
  <c r="AA2666" i="8"/>
  <c r="AA2570" i="8"/>
  <c r="Z2090" i="8"/>
  <c r="Z1994" i="8"/>
  <c r="Z1898" i="8"/>
  <c r="Z1802" i="8"/>
  <c r="AA1706" i="8"/>
  <c r="AA1610" i="8"/>
  <c r="AA1274" i="8"/>
  <c r="Z1082" i="8"/>
  <c r="Z638" i="8"/>
  <c r="AA314" i="8"/>
  <c r="AA1382" i="8"/>
  <c r="AA1214" i="8"/>
  <c r="AA1142" i="8"/>
  <c r="Z1022" i="8"/>
  <c r="AA662" i="8"/>
  <c r="Z350" i="8"/>
  <c r="AA3290" i="8"/>
  <c r="Z2666" i="8"/>
  <c r="Z2570" i="8"/>
  <c r="AA2474" i="8"/>
  <c r="AA2378" i="8"/>
  <c r="Z1706" i="8"/>
  <c r="Z1610" i="8"/>
  <c r="AA1514" i="8"/>
  <c r="AA1394" i="8"/>
  <c r="Z1274" i="8"/>
  <c r="Z314" i="8"/>
  <c r="Z1382" i="8"/>
  <c r="Z1214" i="8"/>
  <c r="Z1142" i="8"/>
  <c r="AA830" i="8"/>
  <c r="Z662" i="8"/>
  <c r="AA374" i="8"/>
  <c r="AA1094" i="8"/>
  <c r="AA902" i="8"/>
  <c r="Z518" i="8"/>
  <c r="Z326" i="8"/>
  <c r="Z494" i="8"/>
  <c r="Z302" i="8"/>
  <c r="Z974" i="8"/>
  <c r="AA518" i="8"/>
  <c r="AA326" i="8"/>
  <c r="AA770" i="8"/>
  <c r="AA3482" i="8"/>
  <c r="AA2690" i="8"/>
  <c r="AA1922" i="8"/>
  <c r="AA1406" i="8"/>
  <c r="AA1190" i="8"/>
  <c r="Z770" i="8"/>
  <c r="Z650" i="8"/>
  <c r="AA542" i="8"/>
  <c r="Z1406" i="8"/>
  <c r="AA998" i="8"/>
  <c r="AA422" i="8"/>
  <c r="Z3386" i="8"/>
  <c r="Z3194" i="8"/>
  <c r="Z3002" i="8"/>
  <c r="Z2786" i="8"/>
  <c r="Z2594" i="8"/>
  <c r="Z2402" i="8"/>
  <c r="Z2210" i="8"/>
  <c r="Z2018" i="8"/>
  <c r="Z1826" i="8"/>
  <c r="Z1634" i="8"/>
  <c r="Z1418" i="8"/>
  <c r="AA650" i="8"/>
  <c r="Z362" i="8"/>
  <c r="Z1262" i="8"/>
  <c r="Z1070" i="8"/>
  <c r="Z878" i="8"/>
  <c r="Z398" i="8"/>
  <c r="Z3482" i="8"/>
  <c r="Z3290" i="8"/>
  <c r="Z3098" i="8"/>
  <c r="Z2882" i="8"/>
  <c r="Z2690" i="8"/>
  <c r="Z2498" i="8"/>
  <c r="Z2306" i="8"/>
  <c r="Z2114" i="8"/>
  <c r="Z1922" i="8"/>
  <c r="Z1730" i="8"/>
  <c r="Z1538" i="8"/>
  <c r="Z1322" i="8"/>
  <c r="Z1130" i="8"/>
  <c r="Z938" i="8"/>
  <c r="AA686" i="8"/>
  <c r="Z542" i="8"/>
  <c r="Z1190" i="8"/>
  <c r="Z998" i="8"/>
  <c r="Z806" i="8"/>
  <c r="Z422" i="8"/>
  <c r="AA3386" i="8"/>
  <c r="AA3194" i="8"/>
  <c r="AA3002" i="8"/>
  <c r="AA2786" i="8"/>
  <c r="AA2594" i="8"/>
  <c r="AA2402" i="8"/>
  <c r="AA2210" i="8"/>
  <c r="AA2018" i="8"/>
  <c r="AA1826" i="8"/>
  <c r="AA1634" i="8"/>
  <c r="AA1418" i="8"/>
  <c r="Z686" i="8"/>
  <c r="AA362" i="8"/>
  <c r="AA1262" i="8"/>
  <c r="AA1070" i="8"/>
  <c r="AA878" i="8"/>
  <c r="AA398" i="8"/>
  <c r="Z3410" i="8"/>
  <c r="Z3314" i="8"/>
  <c r="Z3218" i="8"/>
  <c r="Z3122" i="8"/>
  <c r="Z3026" i="8"/>
  <c r="Z2906" i="8"/>
  <c r="Z2810" i="8"/>
  <c r="Z2714" i="8"/>
  <c r="Z2618" i="8"/>
  <c r="Z2522" i="8"/>
  <c r="Z2426" i="8"/>
  <c r="Z2330" i="8"/>
  <c r="Z2234" i="8"/>
  <c r="Z2138" i="8"/>
  <c r="Z2042" i="8"/>
  <c r="Z1946" i="8"/>
  <c r="Z1850" i="8"/>
  <c r="Z1754" i="8"/>
  <c r="Z1658" i="8"/>
  <c r="Z1562" i="8"/>
  <c r="Z1442" i="8"/>
  <c r="Z1346" i="8"/>
  <c r="AA710" i="8"/>
  <c r="AA566" i="8"/>
  <c r="AA3410" i="8"/>
  <c r="AA3314" i="8"/>
  <c r="AA3218" i="8"/>
  <c r="AA3122" i="8"/>
  <c r="AA3026" i="8"/>
  <c r="AA2906" i="8"/>
  <c r="AA2810" i="8"/>
  <c r="AA2714" i="8"/>
  <c r="AA2618" i="8"/>
  <c r="AA2522" i="8"/>
  <c r="AA2426" i="8"/>
  <c r="AA2330" i="8"/>
  <c r="AA2234" i="8"/>
  <c r="AA2138" i="8"/>
  <c r="AA2042" i="8"/>
  <c r="AA1946" i="8"/>
  <c r="AA1850" i="8"/>
  <c r="AA1754" i="8"/>
  <c r="AA1658" i="8"/>
  <c r="AA1562" i="8"/>
  <c r="AA1442" i="8"/>
  <c r="AA1346" i="8"/>
  <c r="AX124" i="2"/>
  <c r="BH125" i="2"/>
  <c r="BI125" i="2" s="1"/>
  <c r="BJ125" i="2" s="1"/>
  <c r="BH122" i="2"/>
  <c r="BI122" i="2" s="1"/>
  <c r="BJ122" i="2" s="1"/>
  <c r="Z3350" i="8"/>
  <c r="AA3350" i="8"/>
  <c r="Z3086" i="8"/>
  <c r="AA3086" i="8"/>
  <c r="Z2978" i="8"/>
  <c r="AA2978" i="8"/>
  <c r="Z2" i="8"/>
  <c r="AA2" i="8"/>
  <c r="O1456" i="8" l="1"/>
  <c r="V1430" i="8"/>
  <c r="W1430" i="8" s="1"/>
  <c r="Y1430" i="8" s="1"/>
  <c r="P1432" i="8"/>
  <c r="Q1432" i="8" s="1"/>
  <c r="P1455" i="8"/>
  <c r="Q1455" i="8" s="1"/>
  <c r="P1467" i="8"/>
  <c r="Q1467" i="8" s="1"/>
  <c r="V1466" i="8"/>
  <c r="W1466" i="8" s="1"/>
  <c r="Y1466" i="8" s="1"/>
  <c r="BH124" i="2"/>
  <c r="BI124" i="2" s="1"/>
  <c r="BJ124" i="2" s="1"/>
  <c r="S1464" i="8" l="1"/>
  <c r="T1464" i="8" s="1"/>
  <c r="T1522" i="8"/>
  <c r="T1586" i="8"/>
  <c r="T1650" i="8"/>
  <c r="T1714" i="8"/>
  <c r="T1778" i="8"/>
  <c r="T1842" i="8"/>
  <c r="T1906" i="8"/>
  <c r="T1970" i="8"/>
  <c r="T1535" i="8"/>
  <c r="T1599" i="8"/>
  <c r="T1663" i="8"/>
  <c r="T1727" i="8"/>
  <c r="T1791" i="8"/>
  <c r="T1855" i="8"/>
  <c r="T1919" i="8"/>
  <c r="T1983" i="8"/>
  <c r="T1548" i="8"/>
  <c r="T1612" i="8"/>
  <c r="T1676" i="8"/>
  <c r="T1740" i="8"/>
  <c r="T1804" i="8"/>
  <c r="T1868" i="8"/>
  <c r="T1932" i="8"/>
  <c r="T1537" i="8"/>
  <c r="T1793" i="8"/>
  <c r="T2003" i="8"/>
  <c r="T2067" i="8"/>
  <c r="T2131" i="8"/>
  <c r="T1605" i="8"/>
  <c r="T1861" i="8"/>
  <c r="T2020" i="8"/>
  <c r="T2084" i="8"/>
  <c r="T2148" i="8"/>
  <c r="T1673" i="8"/>
  <c r="T1929" i="8"/>
  <c r="T2037" i="8"/>
  <c r="T2101" i="8"/>
  <c r="T2165" i="8"/>
  <c r="T1741" i="8"/>
  <c r="T1990" i="8"/>
  <c r="T2054" i="8"/>
  <c r="T2118" i="8"/>
  <c r="T2185" i="8"/>
  <c r="T2249" i="8"/>
  <c r="T2313" i="8"/>
  <c r="T2377" i="8"/>
  <c r="T2441" i="8"/>
  <c r="T2505" i="8"/>
  <c r="T2569" i="8"/>
  <c r="T2633" i="8"/>
  <c r="T2697" i="8"/>
  <c r="T2761" i="8"/>
  <c r="T2825" i="8"/>
  <c r="T2206" i="8"/>
  <c r="T2270" i="8"/>
  <c r="T2334" i="8"/>
  <c r="T2398" i="8"/>
  <c r="T2462" i="8"/>
  <c r="T2526" i="8"/>
  <c r="T2590" i="8"/>
  <c r="T2654" i="8"/>
  <c r="T2718" i="8"/>
  <c r="T2782" i="8"/>
  <c r="T2846" i="8"/>
  <c r="T2227" i="8"/>
  <c r="T2291" i="8"/>
  <c r="T2355" i="8"/>
  <c r="T2419" i="8"/>
  <c r="T2483" i="8"/>
  <c r="T2547" i="8"/>
  <c r="T2611" i="8"/>
  <c r="T2675" i="8"/>
  <c r="T2739" i="8"/>
  <c r="T2803" i="8"/>
  <c r="T2184" i="8"/>
  <c r="T2248" i="8"/>
  <c r="T2312" i="8"/>
  <c r="T2376" i="8"/>
  <c r="T2440" i="8"/>
  <c r="T2504" i="8"/>
  <c r="T2568" i="8"/>
  <c r="T2632" i="8"/>
  <c r="T2696" i="8"/>
  <c r="T2760" i="8"/>
  <c r="T2824" i="8"/>
  <c r="T2891" i="8"/>
  <c r="T1494" i="8"/>
  <c r="T1558" i="8"/>
  <c r="T1622" i="8"/>
  <c r="T1686" i="8"/>
  <c r="T1750" i="8"/>
  <c r="T1814" i="8"/>
  <c r="T1878" i="8"/>
  <c r="T1942" i="8"/>
  <c r="T1507" i="8"/>
  <c r="T1571" i="8"/>
  <c r="T1635" i="8"/>
  <c r="T1699" i="8"/>
  <c r="T1763" i="8"/>
  <c r="T1827" i="8"/>
  <c r="T1891" i="8"/>
  <c r="T1955" i="8"/>
  <c r="T1520" i="8"/>
  <c r="T1584" i="8"/>
  <c r="T1648" i="8"/>
  <c r="T1712" i="8"/>
  <c r="T1776" i="8"/>
  <c r="T1840" i="8"/>
  <c r="T1904" i="8"/>
  <c r="T1968" i="8"/>
  <c r="T1681" i="8"/>
  <c r="T1937" i="8"/>
  <c r="T2039" i="8"/>
  <c r="T2103" i="8"/>
  <c r="T1493" i="8"/>
  <c r="T1749" i="8"/>
  <c r="T1992" i="8"/>
  <c r="T2056" i="8"/>
  <c r="T2120" i="8"/>
  <c r="T1561" i="8"/>
  <c r="T1817" i="8"/>
  <c r="T2009" i="8"/>
  <c r="T2073" i="8"/>
  <c r="T2137" i="8"/>
  <c r="T1629" i="8"/>
  <c r="T1885" i="8"/>
  <c r="T2026" i="8"/>
  <c r="T2090" i="8"/>
  <c r="T2154" i="8"/>
  <c r="T2221" i="8"/>
  <c r="T2285" i="8"/>
  <c r="T2349" i="8"/>
  <c r="T2413" i="8"/>
  <c r="T2477" i="8"/>
  <c r="T2541" i="8"/>
  <c r="T2605" i="8"/>
  <c r="T2669" i="8"/>
  <c r="T2733" i="8"/>
  <c r="T2797" i="8"/>
  <c r="T2178" i="8"/>
  <c r="T2242" i="8"/>
  <c r="T2306" i="8"/>
  <c r="T2370" i="8"/>
  <c r="T2434" i="8"/>
  <c r="T2498" i="8"/>
  <c r="T2562" i="8"/>
  <c r="T2626" i="8"/>
  <c r="T2690" i="8"/>
  <c r="T2754" i="8"/>
  <c r="T2818" i="8"/>
  <c r="T2199" i="8"/>
  <c r="T2263" i="8"/>
  <c r="T2327" i="8"/>
  <c r="T2391" i="8"/>
  <c r="T2455" i="8"/>
  <c r="T2519" i="8"/>
  <c r="T2583" i="8"/>
  <c r="T2647" i="8"/>
  <c r="T2711" i="8"/>
  <c r="T2775" i="8"/>
  <c r="T2839" i="8"/>
  <c r="T2220" i="8"/>
  <c r="T2284" i="8"/>
  <c r="T2348" i="8"/>
  <c r="T2412" i="8"/>
  <c r="T2476" i="8"/>
  <c r="T2540" i="8"/>
  <c r="T2604" i="8"/>
  <c r="T2668" i="8"/>
  <c r="T2732" i="8"/>
  <c r="T2796" i="8"/>
  <c r="S1461" i="8"/>
  <c r="T1461" i="8" s="1"/>
  <c r="T1546" i="8"/>
  <c r="T1610" i="8"/>
  <c r="T1674" i="8"/>
  <c r="T1738" i="8"/>
  <c r="T1802" i="8"/>
  <c r="T1866" i="8"/>
  <c r="T1930" i="8"/>
  <c r="T1495" i="8"/>
  <c r="T1559" i="8"/>
  <c r="T1623" i="8"/>
  <c r="T1687" i="8"/>
  <c r="T1751" i="8"/>
  <c r="T1815" i="8"/>
  <c r="T1879" i="8"/>
  <c r="T1943" i="8"/>
  <c r="T1508" i="8"/>
  <c r="T1572" i="8"/>
  <c r="T1636" i="8"/>
  <c r="T1700" i="8"/>
  <c r="T1764" i="8"/>
  <c r="T1828" i="8"/>
  <c r="T1892" i="8"/>
  <c r="T1956" i="8"/>
  <c r="T1633" i="8"/>
  <c r="T1889" i="8"/>
  <c r="T2027" i="8"/>
  <c r="T2091" i="8"/>
  <c r="T2155" i="8"/>
  <c r="T1701" i="8"/>
  <c r="T1957" i="8"/>
  <c r="T2044" i="8"/>
  <c r="T2108" i="8"/>
  <c r="T1513" i="8"/>
  <c r="T1769" i="8"/>
  <c r="T1997" i="8"/>
  <c r="T2061" i="8"/>
  <c r="T2125" i="8"/>
  <c r="T1581" i="8"/>
  <c r="T1837" i="8"/>
  <c r="T2014" i="8"/>
  <c r="T2078" i="8"/>
  <c r="T2142" i="8"/>
  <c r="T2209" i="8"/>
  <c r="T2273" i="8"/>
  <c r="T2337" i="8"/>
  <c r="T2401" i="8"/>
  <c r="T2465" i="8"/>
  <c r="T2529" i="8"/>
  <c r="T2593" i="8"/>
  <c r="T2657" i="8"/>
  <c r="T2721" i="8"/>
  <c r="T2785" i="8"/>
  <c r="T2166" i="8"/>
  <c r="T2230" i="8"/>
  <c r="T2294" i="8"/>
  <c r="T2358" i="8"/>
  <c r="T2422" i="8"/>
  <c r="T2486" i="8"/>
  <c r="T2550" i="8"/>
  <c r="T2614" i="8"/>
  <c r="T2678" i="8"/>
  <c r="T2742" i="8"/>
  <c r="T2806" i="8"/>
  <c r="T2187" i="8"/>
  <c r="T2251" i="8"/>
  <c r="T2315" i="8"/>
  <c r="T2379" i="8"/>
  <c r="T2443" i="8"/>
  <c r="T2507" i="8"/>
  <c r="S1459" i="8"/>
  <c r="T1459" i="8" s="1"/>
  <c r="T1534" i="8"/>
  <c r="T1598" i="8"/>
  <c r="T1662" i="8"/>
  <c r="T1726" i="8"/>
  <c r="T1790" i="8"/>
  <c r="T1854" i="8"/>
  <c r="T1918" i="8"/>
  <c r="T1982" i="8"/>
  <c r="T1547" i="8"/>
  <c r="T1611" i="8"/>
  <c r="T1675" i="8"/>
  <c r="T1739" i="8"/>
  <c r="T1803" i="8"/>
  <c r="T1867" i="8"/>
  <c r="T1931" i="8"/>
  <c r="T1496" i="8"/>
  <c r="T1560" i="8"/>
  <c r="T1624" i="8"/>
  <c r="T1688" i="8"/>
  <c r="T1752" i="8"/>
  <c r="T1816" i="8"/>
  <c r="T1880" i="8"/>
  <c r="T1944" i="8"/>
  <c r="T1585" i="8"/>
  <c r="T1841" i="8"/>
  <c r="T2015" i="8"/>
  <c r="T2079" i="8"/>
  <c r="T2143" i="8"/>
  <c r="T1653" i="8"/>
  <c r="T1909" i="8"/>
  <c r="T2032" i="8"/>
  <c r="T2096" i="8"/>
  <c r="T2160" i="8"/>
  <c r="T1721" i="8"/>
  <c r="T1977" i="8"/>
  <c r="T2049" i="8"/>
  <c r="T2113" i="8"/>
  <c r="T1533" i="8"/>
  <c r="T1789" i="8"/>
  <c r="T2002" i="8"/>
  <c r="T2066" i="8"/>
  <c r="T2130" i="8"/>
  <c r="T2197" i="8"/>
  <c r="T2261" i="8"/>
  <c r="T2325" i="8"/>
  <c r="T2389" i="8"/>
  <c r="T2453" i="8"/>
  <c r="T2517" i="8"/>
  <c r="T2581" i="8"/>
  <c r="T2645" i="8"/>
  <c r="T2709" i="8"/>
  <c r="T2773" i="8"/>
  <c r="T2837" i="8"/>
  <c r="T2218" i="8"/>
  <c r="T2282" i="8"/>
  <c r="T2346" i="8"/>
  <c r="T2410" i="8"/>
  <c r="T2474" i="8"/>
  <c r="T2538" i="8"/>
  <c r="T2602" i="8"/>
  <c r="T2666" i="8"/>
  <c r="T2730" i="8"/>
  <c r="T2794" i="8"/>
  <c r="T2175" i="8"/>
  <c r="T2335" i="8"/>
  <c r="T2571" i="8"/>
  <c r="T2699" i="8"/>
  <c r="T2827" i="8"/>
  <c r="T2272" i="8"/>
  <c r="T2400" i="8"/>
  <c r="T2528" i="8"/>
  <c r="T2656" i="8"/>
  <c r="T2784" i="8"/>
  <c r="T2883" i="8"/>
  <c r="T2951" i="8"/>
  <c r="T3015" i="8"/>
  <c r="T3079" i="8"/>
  <c r="T3143" i="8"/>
  <c r="T3207" i="8"/>
  <c r="T3271" i="8"/>
  <c r="T3335" i="8"/>
  <c r="T3399" i="8"/>
  <c r="T3463" i="8"/>
  <c r="T2868" i="8"/>
  <c r="T2932" i="8"/>
  <c r="T2996" i="8"/>
  <c r="T3060" i="8"/>
  <c r="T3124" i="8"/>
  <c r="T3188" i="8"/>
  <c r="T3252" i="8"/>
  <c r="T3316" i="8"/>
  <c r="T3380" i="8"/>
  <c r="T3444" i="8"/>
  <c r="T2849" i="8"/>
  <c r="T2913" i="8"/>
  <c r="T2977" i="8"/>
  <c r="T3041" i="8"/>
  <c r="T3105" i="8"/>
  <c r="T3169" i="8"/>
  <c r="T3233" i="8"/>
  <c r="T3297" i="8"/>
  <c r="T3361" i="8"/>
  <c r="T3425" i="8"/>
  <c r="T3489" i="8"/>
  <c r="T2894" i="8"/>
  <c r="T2958" i="8"/>
  <c r="T3022" i="8"/>
  <c r="T3086" i="8"/>
  <c r="T3150" i="8"/>
  <c r="T3214" i="8"/>
  <c r="T3278" i="8"/>
  <c r="T3342" i="8"/>
  <c r="T3406" i="8"/>
  <c r="T3470" i="8"/>
  <c r="T2415" i="8"/>
  <c r="T2607" i="8"/>
  <c r="T2735" i="8"/>
  <c r="T2180" i="8"/>
  <c r="T2308" i="8"/>
  <c r="T2436" i="8"/>
  <c r="T2564" i="8"/>
  <c r="T2692" i="8"/>
  <c r="T2820" i="8"/>
  <c r="T2907" i="8"/>
  <c r="T2971" i="8"/>
  <c r="T3035" i="8"/>
  <c r="T3099" i="8"/>
  <c r="T3163" i="8"/>
  <c r="T3227" i="8"/>
  <c r="T3291" i="8"/>
  <c r="T3355" i="8"/>
  <c r="T3419" i="8"/>
  <c r="T3483" i="8"/>
  <c r="T2888" i="8"/>
  <c r="T2952" i="8"/>
  <c r="T3016" i="8"/>
  <c r="T3080" i="8"/>
  <c r="T3144" i="8"/>
  <c r="T3208" i="8"/>
  <c r="T3272" i="8"/>
  <c r="T3336" i="8"/>
  <c r="T3400" i="8"/>
  <c r="T3464" i="8"/>
  <c r="T2917" i="8"/>
  <c r="T3109" i="8"/>
  <c r="T3301" i="8"/>
  <c r="T2850" i="8"/>
  <c r="T3026" i="8"/>
  <c r="T3218" i="8"/>
  <c r="T3410" i="8"/>
  <c r="T2367" i="8"/>
  <c r="T2587" i="8"/>
  <c r="T2715" i="8"/>
  <c r="T2843" i="8"/>
  <c r="T2288" i="8"/>
  <c r="T2416" i="8"/>
  <c r="T2544" i="8"/>
  <c r="T2672" i="8"/>
  <c r="T2800" i="8"/>
  <c r="T2895" i="8"/>
  <c r="T2959" i="8"/>
  <c r="T3023" i="8"/>
  <c r="T3087" i="8"/>
  <c r="T3151" i="8"/>
  <c r="T3215" i="8"/>
  <c r="T3279" i="8"/>
  <c r="T3343" i="8"/>
  <c r="T3407" i="8"/>
  <c r="T3471" i="8"/>
  <c r="T2876" i="8"/>
  <c r="T2940" i="8"/>
  <c r="T3004" i="8"/>
  <c r="T3068" i="8"/>
  <c r="T3132" i="8"/>
  <c r="T3196" i="8"/>
  <c r="T3260" i="8"/>
  <c r="T3324" i="8"/>
  <c r="T3388" i="8"/>
  <c r="T3452" i="8"/>
  <c r="T2857" i="8"/>
  <c r="S1463" i="8"/>
  <c r="T1463" i="8" s="1"/>
  <c r="T1538" i="8"/>
  <c r="T1602" i="8"/>
  <c r="T1666" i="8"/>
  <c r="T1730" i="8"/>
  <c r="T1794" i="8"/>
  <c r="T1858" i="8"/>
  <c r="T1922" i="8"/>
  <c r="T1986" i="8"/>
  <c r="T1551" i="8"/>
  <c r="T1615" i="8"/>
  <c r="T1679" i="8"/>
  <c r="T1743" i="8"/>
  <c r="T1807" i="8"/>
  <c r="T1871" i="8"/>
  <c r="T1935" i="8"/>
  <c r="T1500" i="8"/>
  <c r="T1564" i="8"/>
  <c r="T1628" i="8"/>
  <c r="T1692" i="8"/>
  <c r="T1756" i="8"/>
  <c r="T1820" i="8"/>
  <c r="T1884" i="8"/>
  <c r="T1948" i="8"/>
  <c r="T1601" i="8"/>
  <c r="T1857" i="8"/>
  <c r="T2019" i="8"/>
  <c r="T2083" i="8"/>
  <c r="T2147" i="8"/>
  <c r="T1669" i="8"/>
  <c r="T1925" i="8"/>
  <c r="T2036" i="8"/>
  <c r="T2100" i="8"/>
  <c r="T2164" i="8"/>
  <c r="T1737" i="8"/>
  <c r="T1989" i="8"/>
  <c r="T2053" i="8"/>
  <c r="T2117" i="8"/>
  <c r="T1549" i="8"/>
  <c r="T1805" i="8"/>
  <c r="T2006" i="8"/>
  <c r="T2070" i="8"/>
  <c r="T2134" i="8"/>
  <c r="T2201" i="8"/>
  <c r="T2265" i="8"/>
  <c r="T2329" i="8"/>
  <c r="T2393" i="8"/>
  <c r="T2457" i="8"/>
  <c r="T2521" i="8"/>
  <c r="T2585" i="8"/>
  <c r="T2649" i="8"/>
  <c r="T2713" i="8"/>
  <c r="T2777" i="8"/>
  <c r="T2841" i="8"/>
  <c r="T2222" i="8"/>
  <c r="T2286" i="8"/>
  <c r="T2350" i="8"/>
  <c r="T2414" i="8"/>
  <c r="T2478" i="8"/>
  <c r="T2542" i="8"/>
  <c r="T2606" i="8"/>
  <c r="T2670" i="8"/>
  <c r="T2734" i="8"/>
  <c r="T2798" i="8"/>
  <c r="T2179" i="8"/>
  <c r="T2243" i="8"/>
  <c r="T2307" i="8"/>
  <c r="T2371" i="8"/>
  <c r="T2435" i="8"/>
  <c r="T2499" i="8"/>
  <c r="T2563" i="8"/>
  <c r="T2627" i="8"/>
  <c r="T2691" i="8"/>
  <c r="T2755" i="8"/>
  <c r="T2819" i="8"/>
  <c r="T2200" i="8"/>
  <c r="T2264" i="8"/>
  <c r="T2328" i="8"/>
  <c r="T2392" i="8"/>
  <c r="T2456" i="8"/>
  <c r="T2520" i="8"/>
  <c r="T2584" i="8"/>
  <c r="T2648" i="8"/>
  <c r="T2712" i="8"/>
  <c r="T2776" i="8"/>
  <c r="T2840" i="8"/>
  <c r="S1458" i="8"/>
  <c r="T1458" i="8" s="1"/>
  <c r="T1510" i="8"/>
  <c r="T1574" i="8"/>
  <c r="T1638" i="8"/>
  <c r="T1702" i="8"/>
  <c r="T1766" i="8"/>
  <c r="T1830" i="8"/>
  <c r="T1894" i="8"/>
  <c r="T1958" i="8"/>
  <c r="T1523" i="8"/>
  <c r="T1587" i="8"/>
  <c r="T1651" i="8"/>
  <c r="T1715" i="8"/>
  <c r="T1779" i="8"/>
  <c r="T1843" i="8"/>
  <c r="T1907" i="8"/>
  <c r="T1971" i="8"/>
  <c r="T1536" i="8"/>
  <c r="T1600" i="8"/>
  <c r="T1664" i="8"/>
  <c r="T1728" i="8"/>
  <c r="T1792" i="8"/>
  <c r="T1856" i="8"/>
  <c r="T1920" i="8"/>
  <c r="T1984" i="8"/>
  <c r="T1745" i="8"/>
  <c r="T1991" i="8"/>
  <c r="T2055" i="8"/>
  <c r="T2119" i="8"/>
  <c r="T1557" i="8"/>
  <c r="T1813" i="8"/>
  <c r="T2008" i="8"/>
  <c r="T2072" i="8"/>
  <c r="T2136" i="8"/>
  <c r="T1625" i="8"/>
  <c r="T1881" i="8"/>
  <c r="T2025" i="8"/>
  <c r="T2089" i="8"/>
  <c r="T2153" i="8"/>
  <c r="T1693" i="8"/>
  <c r="T1949" i="8"/>
  <c r="T2042" i="8"/>
  <c r="T2106" i="8"/>
  <c r="T2173" i="8"/>
  <c r="T2237" i="8"/>
  <c r="T2301" i="8"/>
  <c r="T2365" i="8"/>
  <c r="T2429" i="8"/>
  <c r="T2493" i="8"/>
  <c r="T2557" i="8"/>
  <c r="T2621" i="8"/>
  <c r="T2685" i="8"/>
  <c r="T2749" i="8"/>
  <c r="T2813" i="8"/>
  <c r="T2194" i="8"/>
  <c r="T2258" i="8"/>
  <c r="T2322" i="8"/>
  <c r="T2386" i="8"/>
  <c r="T2450" i="8"/>
  <c r="T2514" i="8"/>
  <c r="T2578" i="8"/>
  <c r="T2642" i="8"/>
  <c r="T2706" i="8"/>
  <c r="T2770" i="8"/>
  <c r="T2834" i="8"/>
  <c r="T2215" i="8"/>
  <c r="T2279" i="8"/>
  <c r="T2343" i="8"/>
  <c r="T2407" i="8"/>
  <c r="T2471" i="8"/>
  <c r="T2535" i="8"/>
  <c r="T2599" i="8"/>
  <c r="T2663" i="8"/>
  <c r="T2727" i="8"/>
  <c r="T2791" i="8"/>
  <c r="T2172" i="8"/>
  <c r="T2236" i="8"/>
  <c r="T2300" i="8"/>
  <c r="T2364" i="8"/>
  <c r="T2428" i="8"/>
  <c r="T2492" i="8"/>
  <c r="T2556" i="8"/>
  <c r="T2620" i="8"/>
  <c r="T2684" i="8"/>
  <c r="T2748" i="8"/>
  <c r="T2812" i="8"/>
  <c r="T1498" i="8"/>
  <c r="T1562" i="8"/>
  <c r="T1626" i="8"/>
  <c r="T1690" i="8"/>
  <c r="T1754" i="8"/>
  <c r="T1818" i="8"/>
  <c r="T1882" i="8"/>
  <c r="T1946" i="8"/>
  <c r="T1511" i="8"/>
  <c r="T1575" i="8"/>
  <c r="T1639" i="8"/>
  <c r="T1703" i="8"/>
  <c r="T1767" i="8"/>
  <c r="T1831" i="8"/>
  <c r="T1895" i="8"/>
  <c r="T1959" i="8"/>
  <c r="T1524" i="8"/>
  <c r="T1588" i="8"/>
  <c r="T1652" i="8"/>
  <c r="T1716" i="8"/>
  <c r="T1780" i="8"/>
  <c r="T1844" i="8"/>
  <c r="T1908" i="8"/>
  <c r="T1972" i="8"/>
  <c r="T1697" i="8"/>
  <c r="T1953" i="8"/>
  <c r="T2043" i="8"/>
  <c r="T2107" i="8"/>
  <c r="T1509" i="8"/>
  <c r="T1765" i="8"/>
  <c r="T1996" i="8"/>
  <c r="T2060" i="8"/>
  <c r="T2124" i="8"/>
  <c r="T1577" i="8"/>
  <c r="T1833" i="8"/>
  <c r="T2013" i="8"/>
  <c r="T2077" i="8"/>
  <c r="T2141" i="8"/>
  <c r="T1645" i="8"/>
  <c r="T1901" i="8"/>
  <c r="T2030" i="8"/>
  <c r="T2094" i="8"/>
  <c r="T2158" i="8"/>
  <c r="T2225" i="8"/>
  <c r="T2289" i="8"/>
  <c r="T2353" i="8"/>
  <c r="T2417" i="8"/>
  <c r="T2481" i="8"/>
  <c r="T2545" i="8"/>
  <c r="T2609" i="8"/>
  <c r="T2673" i="8"/>
  <c r="T2737" i="8"/>
  <c r="T2801" i="8"/>
  <c r="T2182" i="8"/>
  <c r="T2246" i="8"/>
  <c r="T2310" i="8"/>
  <c r="T2374" i="8"/>
  <c r="T2438" i="8"/>
  <c r="T2502" i="8"/>
  <c r="T2566" i="8"/>
  <c r="T2630" i="8"/>
  <c r="T2694" i="8"/>
  <c r="T2758" i="8"/>
  <c r="T2822" i="8"/>
  <c r="T2203" i="8"/>
  <c r="T2267" i="8"/>
  <c r="T2331" i="8"/>
  <c r="T2395" i="8"/>
  <c r="T2459" i="8"/>
  <c r="T2523" i="8"/>
  <c r="S1465" i="8"/>
  <c r="T1465" i="8" s="1"/>
  <c r="T1550" i="8"/>
  <c r="T1614" i="8"/>
  <c r="T1678" i="8"/>
  <c r="T1742" i="8"/>
  <c r="T1806" i="8"/>
  <c r="T1870" i="8"/>
  <c r="T1934" i="8"/>
  <c r="T1499" i="8"/>
  <c r="T1563" i="8"/>
  <c r="T1627" i="8"/>
  <c r="T1691" i="8"/>
  <c r="T1755" i="8"/>
  <c r="T1819" i="8"/>
  <c r="T1883" i="8"/>
  <c r="T1947" i="8"/>
  <c r="T1512" i="8"/>
  <c r="T1576" i="8"/>
  <c r="T1640" i="8"/>
  <c r="T1704" i="8"/>
  <c r="T1768" i="8"/>
  <c r="T1832" i="8"/>
  <c r="T1896" i="8"/>
  <c r="T1960" i="8"/>
  <c r="T1649" i="8"/>
  <c r="T1905" i="8"/>
  <c r="T2031" i="8"/>
  <c r="T2095" i="8"/>
  <c r="T2159" i="8"/>
  <c r="T1717" i="8"/>
  <c r="T1973" i="8"/>
  <c r="T2048" i="8"/>
  <c r="T2112" i="8"/>
  <c r="T1529" i="8"/>
  <c r="T1785" i="8"/>
  <c r="T2001" i="8"/>
  <c r="T2065" i="8"/>
  <c r="T2129" i="8"/>
  <c r="T1597" i="8"/>
  <c r="T1853" i="8"/>
  <c r="T2018" i="8"/>
  <c r="T2082" i="8"/>
  <c r="T2146" i="8"/>
  <c r="T2213" i="8"/>
  <c r="T2277" i="8"/>
  <c r="T2341" i="8"/>
  <c r="T2405" i="8"/>
  <c r="T2469" i="8"/>
  <c r="T2533" i="8"/>
  <c r="T2597" i="8"/>
  <c r="T2661" i="8"/>
  <c r="T2725" i="8"/>
  <c r="T2789" i="8"/>
  <c r="T2170" i="8"/>
  <c r="T2234" i="8"/>
  <c r="T2298" i="8"/>
  <c r="T2362" i="8"/>
  <c r="T2426" i="8"/>
  <c r="T2490" i="8"/>
  <c r="T2554" i="8"/>
  <c r="T2618" i="8"/>
  <c r="T2682" i="8"/>
  <c r="T2746" i="8"/>
  <c r="T2810" i="8"/>
  <c r="T2191" i="8"/>
  <c r="T2399" i="8"/>
  <c r="T2603" i="8"/>
  <c r="T2731" i="8"/>
  <c r="T2176" i="8"/>
  <c r="T2304" i="8"/>
  <c r="T2432" i="8"/>
  <c r="T2560" i="8"/>
  <c r="T2688" i="8"/>
  <c r="T2816" i="8"/>
  <c r="T2903" i="8"/>
  <c r="T2967" i="8"/>
  <c r="T3031" i="8"/>
  <c r="T3095" i="8"/>
  <c r="T3159" i="8"/>
  <c r="T3223" i="8"/>
  <c r="T3287" i="8"/>
  <c r="T3351" i="8"/>
  <c r="T3415" i="8"/>
  <c r="T3479" i="8"/>
  <c r="T2884" i="8"/>
  <c r="T2948" i="8"/>
  <c r="T3012" i="8"/>
  <c r="T3076" i="8"/>
  <c r="T3140" i="8"/>
  <c r="T3204" i="8"/>
  <c r="T3268" i="8"/>
  <c r="T3332" i="8"/>
  <c r="T3396" i="8"/>
  <c r="T3460" i="8"/>
  <c r="T2865" i="8"/>
  <c r="T2929" i="8"/>
  <c r="T2993" i="8"/>
  <c r="T3057" i="8"/>
  <c r="T3121" i="8"/>
  <c r="T3185" i="8"/>
  <c r="T3249" i="8"/>
  <c r="T3313" i="8"/>
  <c r="T3377" i="8"/>
  <c r="T3441" i="8"/>
  <c r="T3505" i="8"/>
  <c r="T2910" i="8"/>
  <c r="T2974" i="8"/>
  <c r="T3038" i="8"/>
  <c r="T3102" i="8"/>
  <c r="T3166" i="8"/>
  <c r="T3230" i="8"/>
  <c r="T3294" i="8"/>
  <c r="T3358" i="8"/>
  <c r="T3422" i="8"/>
  <c r="T2223" i="8"/>
  <c r="T2479" i="8"/>
  <c r="T2639" i="8"/>
  <c r="T2767" i="8"/>
  <c r="T2212" i="8"/>
  <c r="T2340" i="8"/>
  <c r="T2468" i="8"/>
  <c r="T2596" i="8"/>
  <c r="T2724" i="8"/>
  <c r="T2844" i="8"/>
  <c r="T2923" i="8"/>
  <c r="T2987" i="8"/>
  <c r="T3051" i="8"/>
  <c r="T3115" i="8"/>
  <c r="T3179" i="8"/>
  <c r="T3243" i="8"/>
  <c r="T3307" i="8"/>
  <c r="T3371" i="8"/>
  <c r="T3435" i="8"/>
  <c r="T3499" i="8"/>
  <c r="T2904" i="8"/>
  <c r="T2968" i="8"/>
  <c r="T3032" i="8"/>
  <c r="T3096" i="8"/>
  <c r="T3160" i="8"/>
  <c r="T3224" i="8"/>
  <c r="T3288" i="8"/>
  <c r="T3352" i="8"/>
  <c r="T3416" i="8"/>
  <c r="T3480" i="8"/>
  <c r="T2965" i="8"/>
  <c r="T3173" i="8"/>
  <c r="T3349" i="8"/>
  <c r="T2882" i="8"/>
  <c r="T3074" i="8"/>
  <c r="T3266" i="8"/>
  <c r="T3458" i="8"/>
  <c r="T2431" i="8"/>
  <c r="T2619" i="8"/>
  <c r="T2747" i="8"/>
  <c r="T2192" i="8"/>
  <c r="T2320" i="8"/>
  <c r="T2448" i="8"/>
  <c r="T2576" i="8"/>
  <c r="T2704" i="8"/>
  <c r="T2828" i="8"/>
  <c r="T2911" i="8"/>
  <c r="T2975" i="8"/>
  <c r="T3039" i="8"/>
  <c r="T3103" i="8"/>
  <c r="T3167" i="8"/>
  <c r="T3231" i="8"/>
  <c r="T3295" i="8"/>
  <c r="T3359" i="8"/>
  <c r="T3423" i="8"/>
  <c r="T3487" i="8"/>
  <c r="T2892" i="8"/>
  <c r="T2956" i="8"/>
  <c r="T3020" i="8"/>
  <c r="T3084" i="8"/>
  <c r="T3148" i="8"/>
  <c r="T3212" i="8"/>
  <c r="T3276" i="8"/>
  <c r="T3340" i="8"/>
  <c r="T3404" i="8"/>
  <c r="T3468" i="8"/>
  <c r="T2873" i="8"/>
  <c r="T2937" i="8"/>
  <c r="T3001" i="8"/>
  <c r="T3065" i="8"/>
  <c r="T3129" i="8"/>
  <c r="T3193" i="8"/>
  <c r="T3257" i="8"/>
  <c r="T3321" i="8"/>
  <c r="T1490" i="8"/>
  <c r="T1554" i="8"/>
  <c r="T1618" i="8"/>
  <c r="T1682" i="8"/>
  <c r="T1746" i="8"/>
  <c r="T1810" i="8"/>
  <c r="T1874" i="8"/>
  <c r="T1938" i="8"/>
  <c r="T1503" i="8"/>
  <c r="T1567" i="8"/>
  <c r="T1631" i="8"/>
  <c r="T1695" i="8"/>
  <c r="T1759" i="8"/>
  <c r="T1823" i="8"/>
  <c r="T1887" i="8"/>
  <c r="T1951" i="8"/>
  <c r="T1516" i="8"/>
  <c r="T1580" i="8"/>
  <c r="T1644" i="8"/>
  <c r="T1708" i="8"/>
  <c r="T1772" i="8"/>
  <c r="T1836" i="8"/>
  <c r="T1900" i="8"/>
  <c r="T1964" i="8"/>
  <c r="T1665" i="8"/>
  <c r="T1921" i="8"/>
  <c r="T2035" i="8"/>
  <c r="T2099" i="8"/>
  <c r="T2163" i="8"/>
  <c r="T1733" i="8"/>
  <c r="T1988" i="8"/>
  <c r="T2052" i="8"/>
  <c r="T2116" i="8"/>
  <c r="T1545" i="8"/>
  <c r="T1801" i="8"/>
  <c r="T2005" i="8"/>
  <c r="T2069" i="8"/>
  <c r="T2133" i="8"/>
  <c r="T1613" i="8"/>
  <c r="T1869" i="8"/>
  <c r="T2022" i="8"/>
  <c r="T2086" i="8"/>
  <c r="T2150" i="8"/>
  <c r="T2217" i="8"/>
  <c r="T2281" i="8"/>
  <c r="T2345" i="8"/>
  <c r="T2409" i="8"/>
  <c r="T2473" i="8"/>
  <c r="T2537" i="8"/>
  <c r="T2601" i="8"/>
  <c r="T2665" i="8"/>
  <c r="T2729" i="8"/>
  <c r="T2793" i="8"/>
  <c r="T2174" i="8"/>
  <c r="T2238" i="8"/>
  <c r="T2302" i="8"/>
  <c r="T2366" i="8"/>
  <c r="T2430" i="8"/>
  <c r="T2494" i="8"/>
  <c r="T2558" i="8"/>
  <c r="T2622" i="8"/>
  <c r="T2686" i="8"/>
  <c r="T2750" i="8"/>
  <c r="T2814" i="8"/>
  <c r="T2195" i="8"/>
  <c r="T2259" i="8"/>
  <c r="T2323" i="8"/>
  <c r="T2387" i="8"/>
  <c r="T2451" i="8"/>
  <c r="T2515" i="8"/>
  <c r="T2579" i="8"/>
  <c r="T2643" i="8"/>
  <c r="T2707" i="8"/>
  <c r="T2771" i="8"/>
  <c r="T2835" i="8"/>
  <c r="T2216" i="8"/>
  <c r="T2280" i="8"/>
  <c r="T2344" i="8"/>
  <c r="T2408" i="8"/>
  <c r="T2472" i="8"/>
  <c r="T2536" i="8"/>
  <c r="T2600" i="8"/>
  <c r="T2664" i="8"/>
  <c r="T2728" i="8"/>
  <c r="T2792" i="8"/>
  <c r="T2859" i="8"/>
  <c r="S1457" i="8"/>
  <c r="T1457" i="8" s="1"/>
  <c r="T1526" i="8"/>
  <c r="T1590" i="8"/>
  <c r="T1654" i="8"/>
  <c r="T1718" i="8"/>
  <c r="T1782" i="8"/>
  <c r="T1846" i="8"/>
  <c r="T1910" i="8"/>
  <c r="T1974" i="8"/>
  <c r="T1539" i="8"/>
  <c r="T1603" i="8"/>
  <c r="T1667" i="8"/>
  <c r="T1731" i="8"/>
  <c r="T1795" i="8"/>
  <c r="T1859" i="8"/>
  <c r="T1923" i="8"/>
  <c r="T1987" i="8"/>
  <c r="T1552" i="8"/>
  <c r="T1616" i="8"/>
  <c r="T1680" i="8"/>
  <c r="T1744" i="8"/>
  <c r="T1808" i="8"/>
  <c r="T1872" i="8"/>
  <c r="T1936" i="8"/>
  <c r="T1553" i="8"/>
  <c r="T1809" i="8"/>
  <c r="T2007" i="8"/>
  <c r="T2071" i="8"/>
  <c r="T2135" i="8"/>
  <c r="T1621" i="8"/>
  <c r="T1877" i="8"/>
  <c r="T2024" i="8"/>
  <c r="T2088" i="8"/>
  <c r="T2152" i="8"/>
  <c r="T1689" i="8"/>
  <c r="T1945" i="8"/>
  <c r="T2041" i="8"/>
  <c r="T2105" i="8"/>
  <c r="T1501" i="8"/>
  <c r="T1757" i="8"/>
  <c r="T1994" i="8"/>
  <c r="T2058" i="8"/>
  <c r="T2122" i="8"/>
  <c r="T2189" i="8"/>
  <c r="T2253" i="8"/>
  <c r="T2317" i="8"/>
  <c r="T2381" i="8"/>
  <c r="T2445" i="8"/>
  <c r="T2509" i="8"/>
  <c r="T2573" i="8"/>
  <c r="T2637" i="8"/>
  <c r="T2701" i="8"/>
  <c r="T2765" i="8"/>
  <c r="T2829" i="8"/>
  <c r="T2210" i="8"/>
  <c r="T2274" i="8"/>
  <c r="T2338" i="8"/>
  <c r="T2402" i="8"/>
  <c r="T2466" i="8"/>
  <c r="T2530" i="8"/>
  <c r="T2594" i="8"/>
  <c r="T2658" i="8"/>
  <c r="T2722" i="8"/>
  <c r="T2786" i="8"/>
  <c r="T2167" i="8"/>
  <c r="T2231" i="8"/>
  <c r="T2295" i="8"/>
  <c r="T2359" i="8"/>
  <c r="T2423" i="8"/>
  <c r="T2487" i="8"/>
  <c r="T2551" i="8"/>
  <c r="T2615" i="8"/>
  <c r="T2679" i="8"/>
  <c r="T2743" i="8"/>
  <c r="T2807" i="8"/>
  <c r="T2188" i="8"/>
  <c r="T2252" i="8"/>
  <c r="T2316" i="8"/>
  <c r="T2380" i="8"/>
  <c r="T2444" i="8"/>
  <c r="T2508" i="8"/>
  <c r="T2572" i="8"/>
  <c r="T2636" i="8"/>
  <c r="T2700" i="8"/>
  <c r="T2764" i="8"/>
  <c r="S1462" i="8"/>
  <c r="T1462" i="8" s="1"/>
  <c r="T1514" i="8"/>
  <c r="T1578" i="8"/>
  <c r="T1642" i="8"/>
  <c r="T1706" i="8"/>
  <c r="T1770" i="8"/>
  <c r="T1834" i="8"/>
  <c r="T1898" i="8"/>
  <c r="T1962" i="8"/>
  <c r="T1527" i="8"/>
  <c r="T1591" i="8"/>
  <c r="T1655" i="8"/>
  <c r="T1719" i="8"/>
  <c r="T1783" i="8"/>
  <c r="T1847" i="8"/>
  <c r="T1911" i="8"/>
  <c r="T1975" i="8"/>
  <c r="T1540" i="8"/>
  <c r="T1604" i="8"/>
  <c r="T1668" i="8"/>
  <c r="T1732" i="8"/>
  <c r="T1796" i="8"/>
  <c r="T1860" i="8"/>
  <c r="T1924" i="8"/>
  <c r="T1505" i="8"/>
  <c r="T1761" i="8"/>
  <c r="T1995" i="8"/>
  <c r="T2059" i="8"/>
  <c r="T2123" i="8"/>
  <c r="T1573" i="8"/>
  <c r="T1829" i="8"/>
  <c r="T2012" i="8"/>
  <c r="T2076" i="8"/>
  <c r="T2140" i="8"/>
  <c r="T1641" i="8"/>
  <c r="T1897" i="8"/>
  <c r="T2029" i="8"/>
  <c r="T2093" i="8"/>
  <c r="T2157" i="8"/>
  <c r="T1709" i="8"/>
  <c r="T1965" i="8"/>
  <c r="T2046" i="8"/>
  <c r="T2110" i="8"/>
  <c r="T2177" i="8"/>
  <c r="T2241" i="8"/>
  <c r="T2305" i="8"/>
  <c r="T2369" i="8"/>
  <c r="T2433" i="8"/>
  <c r="T2497" i="8"/>
  <c r="T2561" i="8"/>
  <c r="T2625" i="8"/>
  <c r="T2689" i="8"/>
  <c r="T2753" i="8"/>
  <c r="T2817" i="8"/>
  <c r="T2198" i="8"/>
  <c r="T2262" i="8"/>
  <c r="T2326" i="8"/>
  <c r="T2390" i="8"/>
  <c r="T2454" i="8"/>
  <c r="T2518" i="8"/>
  <c r="T2582" i="8"/>
  <c r="T2646" i="8"/>
  <c r="T2710" i="8"/>
  <c r="T2774" i="8"/>
  <c r="T2838" i="8"/>
  <c r="T2219" i="8"/>
  <c r="T2283" i="8"/>
  <c r="T2347" i="8"/>
  <c r="T2411" i="8"/>
  <c r="T2475" i="8"/>
  <c r="T2539" i="8"/>
  <c r="T1502" i="8"/>
  <c r="T1566" i="8"/>
  <c r="T1630" i="8"/>
  <c r="T1694" i="8"/>
  <c r="T1758" i="8"/>
  <c r="T1822" i="8"/>
  <c r="T1886" i="8"/>
  <c r="T1950" i="8"/>
  <c r="T1515" i="8"/>
  <c r="T1579" i="8"/>
  <c r="T1643" i="8"/>
  <c r="T1707" i="8"/>
  <c r="T1771" i="8"/>
  <c r="T1835" i="8"/>
  <c r="T1899" i="8"/>
  <c r="T1963" i="8"/>
  <c r="T1528" i="8"/>
  <c r="T1592" i="8"/>
  <c r="T1656" i="8"/>
  <c r="T1720" i="8"/>
  <c r="T1784" i="8"/>
  <c r="T1848" i="8"/>
  <c r="T1912" i="8"/>
  <c r="T1976" i="8"/>
  <c r="T1713" i="8"/>
  <c r="T1969" i="8"/>
  <c r="T2047" i="8"/>
  <c r="T2111" i="8"/>
  <c r="T1525" i="8"/>
  <c r="T1781" i="8"/>
  <c r="T2000" i="8"/>
  <c r="T2064" i="8"/>
  <c r="T2128" i="8"/>
  <c r="T1593" i="8"/>
  <c r="T1849" i="8"/>
  <c r="T2017" i="8"/>
  <c r="T2081" i="8"/>
  <c r="T2145" i="8"/>
  <c r="T1661" i="8"/>
  <c r="T1917" i="8"/>
  <c r="T2034" i="8"/>
  <c r="T2098" i="8"/>
  <c r="T2162" i="8"/>
  <c r="T2229" i="8"/>
  <c r="T2293" i="8"/>
  <c r="T2357" i="8"/>
  <c r="T2421" i="8"/>
  <c r="T2485" i="8"/>
  <c r="T2549" i="8"/>
  <c r="T2613" i="8"/>
  <c r="T2677" i="8"/>
  <c r="T2741" i="8"/>
  <c r="T2805" i="8"/>
  <c r="T2186" i="8"/>
  <c r="T2250" i="8"/>
  <c r="T2314" i="8"/>
  <c r="T2378" i="8"/>
  <c r="T2442" i="8"/>
  <c r="T2506" i="8"/>
  <c r="T2570" i="8"/>
  <c r="T2634" i="8"/>
  <c r="T2698" i="8"/>
  <c r="T2762" i="8"/>
  <c r="T2826" i="8"/>
  <c r="T2207" i="8"/>
  <c r="T2463" i="8"/>
  <c r="T2635" i="8"/>
  <c r="T2763" i="8"/>
  <c r="T2208" i="8"/>
  <c r="T2336" i="8"/>
  <c r="T2464" i="8"/>
  <c r="T2592" i="8"/>
  <c r="T2720" i="8"/>
  <c r="T2836" i="8"/>
  <c r="T2919" i="8"/>
  <c r="T2983" i="8"/>
  <c r="T3047" i="8"/>
  <c r="T3111" i="8"/>
  <c r="T3175" i="8"/>
  <c r="T3239" i="8"/>
  <c r="T3303" i="8"/>
  <c r="T3367" i="8"/>
  <c r="T3431" i="8"/>
  <c r="T3495" i="8"/>
  <c r="T2900" i="8"/>
  <c r="T2964" i="8"/>
  <c r="T3028" i="8"/>
  <c r="T3092" i="8"/>
  <c r="T3156" i="8"/>
  <c r="T3220" i="8"/>
  <c r="T3284" i="8"/>
  <c r="T3348" i="8"/>
  <c r="T3412" i="8"/>
  <c r="T3476" i="8"/>
  <c r="T2881" i="8"/>
  <c r="T2945" i="8"/>
  <c r="T3009" i="8"/>
  <c r="T3073" i="8"/>
  <c r="T3137" i="8"/>
  <c r="T1506" i="8"/>
  <c r="T1570" i="8"/>
  <c r="T1634" i="8"/>
  <c r="T1698" i="8"/>
  <c r="T1762" i="8"/>
  <c r="T1826" i="8"/>
  <c r="T1890" i="8"/>
  <c r="T1954" i="8"/>
  <c r="T1519" i="8"/>
  <c r="T1583" i="8"/>
  <c r="T1647" i="8"/>
  <c r="T1711" i="8"/>
  <c r="T1775" i="8"/>
  <c r="T1839" i="8"/>
  <c r="T1903" i="8"/>
  <c r="T1967" i="8"/>
  <c r="T1532" i="8"/>
  <c r="T1596" i="8"/>
  <c r="T1660" i="8"/>
  <c r="T1724" i="8"/>
  <c r="T1788" i="8"/>
  <c r="T1852" i="8"/>
  <c r="T1916" i="8"/>
  <c r="T1980" i="8"/>
  <c r="T1729" i="8"/>
  <c r="T1985" i="8"/>
  <c r="T2051" i="8"/>
  <c r="T2115" i="8"/>
  <c r="T1541" i="8"/>
  <c r="T1797" i="8"/>
  <c r="T2004" i="8"/>
  <c r="T2068" i="8"/>
  <c r="T2132" i="8"/>
  <c r="T1609" i="8"/>
  <c r="T1865" i="8"/>
  <c r="T2021" i="8"/>
  <c r="T2085" i="8"/>
  <c r="T2149" i="8"/>
  <c r="T1677" i="8"/>
  <c r="T1933" i="8"/>
  <c r="T2038" i="8"/>
  <c r="T2102" i="8"/>
  <c r="T2169" i="8"/>
  <c r="T2233" i="8"/>
  <c r="T2297" i="8"/>
  <c r="T2361" i="8"/>
  <c r="T2425" i="8"/>
  <c r="T2489" i="8"/>
  <c r="T2553" i="8"/>
  <c r="T2617" i="8"/>
  <c r="T2681" i="8"/>
  <c r="T2745" i="8"/>
  <c r="T2809" i="8"/>
  <c r="T2190" i="8"/>
  <c r="T2254" i="8"/>
  <c r="T2318" i="8"/>
  <c r="T2382" i="8"/>
  <c r="T2446" i="8"/>
  <c r="T2510" i="8"/>
  <c r="T2574" i="8"/>
  <c r="T2638" i="8"/>
  <c r="T2702" i="8"/>
  <c r="T2766" i="8"/>
  <c r="T2830" i="8"/>
  <c r="T2211" i="8"/>
  <c r="T2275" i="8"/>
  <c r="T2339" i="8"/>
  <c r="T2403" i="8"/>
  <c r="T2467" i="8"/>
  <c r="T2531" i="8"/>
  <c r="T2595" i="8"/>
  <c r="T2659" i="8"/>
  <c r="T2723" i="8"/>
  <c r="T2787" i="8"/>
  <c r="T2168" i="8"/>
  <c r="T2232" i="8"/>
  <c r="T2296" i="8"/>
  <c r="T2360" i="8"/>
  <c r="T2424" i="8"/>
  <c r="T2488" i="8"/>
  <c r="T2552" i="8"/>
  <c r="T2616" i="8"/>
  <c r="T2680" i="8"/>
  <c r="T2744" i="8"/>
  <c r="T2808" i="8"/>
  <c r="T2875" i="8"/>
  <c r="S1460" i="8"/>
  <c r="T1460" i="8" s="1"/>
  <c r="T1542" i="8"/>
  <c r="T1606" i="8"/>
  <c r="T1670" i="8"/>
  <c r="T1734" i="8"/>
  <c r="T1798" i="8"/>
  <c r="T1862" i="8"/>
  <c r="T1926" i="8"/>
  <c r="T1491" i="8"/>
  <c r="T1555" i="8"/>
  <c r="T1619" i="8"/>
  <c r="T1683" i="8"/>
  <c r="T1747" i="8"/>
  <c r="T1811" i="8"/>
  <c r="T1875" i="8"/>
  <c r="T1939" i="8"/>
  <c r="T1504" i="8"/>
  <c r="T1568" i="8"/>
  <c r="T1632" i="8"/>
  <c r="T1696" i="8"/>
  <c r="T1760" i="8"/>
  <c r="T1824" i="8"/>
  <c r="T1888" i="8"/>
  <c r="T1952" i="8"/>
  <c r="T1617" i="8"/>
  <c r="T1873" i="8"/>
  <c r="T2023" i="8"/>
  <c r="T2087" i="8"/>
  <c r="T2151" i="8"/>
  <c r="T1685" i="8"/>
  <c r="T1941" i="8"/>
  <c r="T2040" i="8"/>
  <c r="T2104" i="8"/>
  <c r="T1497" i="8"/>
  <c r="T1753" i="8"/>
  <c r="T1993" i="8"/>
  <c r="T2057" i="8"/>
  <c r="T2121" i="8"/>
  <c r="T1565" i="8"/>
  <c r="T1821" i="8"/>
  <c r="T2010" i="8"/>
  <c r="T2074" i="8"/>
  <c r="T2138" i="8"/>
  <c r="T2205" i="8"/>
  <c r="T2269" i="8"/>
  <c r="T2333" i="8"/>
  <c r="T2397" i="8"/>
  <c r="T2461" i="8"/>
  <c r="T2525" i="8"/>
  <c r="T2589" i="8"/>
  <c r="T2653" i="8"/>
  <c r="T2717" i="8"/>
  <c r="T2781" i="8"/>
  <c r="T2845" i="8"/>
  <c r="T2226" i="8"/>
  <c r="T2290" i="8"/>
  <c r="T2354" i="8"/>
  <c r="T2418" i="8"/>
  <c r="T2482" i="8"/>
  <c r="T2546" i="8"/>
  <c r="T2610" i="8"/>
  <c r="T2674" i="8"/>
  <c r="T2738" i="8"/>
  <c r="T2802" i="8"/>
  <c r="T2183" i="8"/>
  <c r="T2247" i="8"/>
  <c r="T2311" i="8"/>
  <c r="T2375" i="8"/>
  <c r="T2439" i="8"/>
  <c r="T2503" i="8"/>
  <c r="T2567" i="8"/>
  <c r="T2631" i="8"/>
  <c r="T2695" i="8"/>
  <c r="T2759" i="8"/>
  <c r="T2823" i="8"/>
  <c r="T2204" i="8"/>
  <c r="T2268" i="8"/>
  <c r="T2332" i="8"/>
  <c r="T2396" i="8"/>
  <c r="T2460" i="8"/>
  <c r="T2524" i="8"/>
  <c r="T2588" i="8"/>
  <c r="T2652" i="8"/>
  <c r="T2716" i="8"/>
  <c r="T2780" i="8"/>
  <c r="T1530" i="8"/>
  <c r="T1594" i="8"/>
  <c r="T1658" i="8"/>
  <c r="T1722" i="8"/>
  <c r="T1786" i="8"/>
  <c r="T1850" i="8"/>
  <c r="T1914" i="8"/>
  <c r="T1978" i="8"/>
  <c r="T1543" i="8"/>
  <c r="T1607" i="8"/>
  <c r="T1671" i="8"/>
  <c r="T1735" i="8"/>
  <c r="T1799" i="8"/>
  <c r="T1863" i="8"/>
  <c r="T1927" i="8"/>
  <c r="T1492" i="8"/>
  <c r="T1556" i="8"/>
  <c r="T1620" i="8"/>
  <c r="T1684" i="8"/>
  <c r="T1748" i="8"/>
  <c r="T1812" i="8"/>
  <c r="T1876" i="8"/>
  <c r="T1940" i="8"/>
  <c r="T1569" i="8"/>
  <c r="T1825" i="8"/>
  <c r="T2011" i="8"/>
  <c r="T2075" i="8"/>
  <c r="T2139" i="8"/>
  <c r="T1637" i="8"/>
  <c r="T1893" i="8"/>
  <c r="T2028" i="8"/>
  <c r="T2092" i="8"/>
  <c r="T2156" i="8"/>
  <c r="T1705" i="8"/>
  <c r="T1961" i="8"/>
  <c r="T2045" i="8"/>
  <c r="T2109" i="8"/>
  <c r="T1517" i="8"/>
  <c r="T1773" i="8"/>
  <c r="T1998" i="8"/>
  <c r="T2062" i="8"/>
  <c r="T2126" i="8"/>
  <c r="T2193" i="8"/>
  <c r="T2257" i="8"/>
  <c r="T2321" i="8"/>
  <c r="T2385" i="8"/>
  <c r="T2449" i="8"/>
  <c r="T2513" i="8"/>
  <c r="T2577" i="8"/>
  <c r="T2641" i="8"/>
  <c r="T2705" i="8"/>
  <c r="T2769" i="8"/>
  <c r="T2833" i="8"/>
  <c r="T2214" i="8"/>
  <c r="T2278" i="8"/>
  <c r="T2342" i="8"/>
  <c r="T2406" i="8"/>
  <c r="T2470" i="8"/>
  <c r="T2534" i="8"/>
  <c r="T2598" i="8"/>
  <c r="T2662" i="8"/>
  <c r="T2726" i="8"/>
  <c r="T2790" i="8"/>
  <c r="T2171" i="8"/>
  <c r="T2235" i="8"/>
  <c r="T2299" i="8"/>
  <c r="T2363" i="8"/>
  <c r="T2427" i="8"/>
  <c r="T2491" i="8"/>
  <c r="S1456" i="8"/>
  <c r="T1456" i="8" s="1"/>
  <c r="T1518" i="8"/>
  <c r="T1582" i="8"/>
  <c r="T1646" i="8"/>
  <c r="T1710" i="8"/>
  <c r="T1774" i="8"/>
  <c r="T1838" i="8"/>
  <c r="T1902" i="8"/>
  <c r="T1966" i="8"/>
  <c r="T1531" i="8"/>
  <c r="T1595" i="8"/>
  <c r="T1659" i="8"/>
  <c r="T1723" i="8"/>
  <c r="T1787" i="8"/>
  <c r="T1851" i="8"/>
  <c r="T1915" i="8"/>
  <c r="T1979" i="8"/>
  <c r="T1544" i="8"/>
  <c r="T1608" i="8"/>
  <c r="T1672" i="8"/>
  <c r="T1736" i="8"/>
  <c r="T1800" i="8"/>
  <c r="T1864" i="8"/>
  <c r="T1928" i="8"/>
  <c r="T1521" i="8"/>
  <c r="T1777" i="8"/>
  <c r="T1999" i="8"/>
  <c r="T2063" i="8"/>
  <c r="T2127" i="8"/>
  <c r="T1589" i="8"/>
  <c r="T1845" i="8"/>
  <c r="T2016" i="8"/>
  <c r="T2080" i="8"/>
  <c r="T2144" i="8"/>
  <c r="T1657" i="8"/>
  <c r="T1913" i="8"/>
  <c r="T2033" i="8"/>
  <c r="T2097" i="8"/>
  <c r="T2161" i="8"/>
  <c r="T1725" i="8"/>
  <c r="T1981" i="8"/>
  <c r="T2050" i="8"/>
  <c r="T2114" i="8"/>
  <c r="T2181" i="8"/>
  <c r="T2245" i="8"/>
  <c r="T2309" i="8"/>
  <c r="T2373" i="8"/>
  <c r="T2437" i="8"/>
  <c r="T2501" i="8"/>
  <c r="T2565" i="8"/>
  <c r="T2629" i="8"/>
  <c r="T2693" i="8"/>
  <c r="T2757" i="8"/>
  <c r="T2821" i="8"/>
  <c r="T2202" i="8"/>
  <c r="T2266" i="8"/>
  <c r="T2330" i="8"/>
  <c r="T2394" i="8"/>
  <c r="T2458" i="8"/>
  <c r="T2522" i="8"/>
  <c r="T2586" i="8"/>
  <c r="T2650" i="8"/>
  <c r="T2714" i="8"/>
  <c r="T2778" i="8"/>
  <c r="T2842" i="8"/>
  <c r="T2271" i="8"/>
  <c r="T2527" i="8"/>
  <c r="T2667" i="8"/>
  <c r="T2795" i="8"/>
  <c r="T2240" i="8"/>
  <c r="T2368" i="8"/>
  <c r="T2496" i="8"/>
  <c r="T2624" i="8"/>
  <c r="T2752" i="8"/>
  <c r="T2863" i="8"/>
  <c r="T2935" i="8"/>
  <c r="T2999" i="8"/>
  <c r="T3063" i="8"/>
  <c r="T3127" i="8"/>
  <c r="T3191" i="8"/>
  <c r="T3255" i="8"/>
  <c r="T3319" i="8"/>
  <c r="T3383" i="8"/>
  <c r="T3447" i="8"/>
  <c r="T2852" i="8"/>
  <c r="T2916" i="8"/>
  <c r="T2980" i="8"/>
  <c r="T3044" i="8"/>
  <c r="T3108" i="8"/>
  <c r="T3172" i="8"/>
  <c r="T3236" i="8"/>
  <c r="T3300" i="8"/>
  <c r="T3364" i="8"/>
  <c r="T3428" i="8"/>
  <c r="T3492" i="8"/>
  <c r="T2897" i="8"/>
  <c r="T2961" i="8"/>
  <c r="T3025" i="8"/>
  <c r="T3089" i="8"/>
  <c r="T3153" i="8"/>
  <c r="T3217" i="8"/>
  <c r="T3281" i="8"/>
  <c r="T3345" i="8"/>
  <c r="T3473" i="8"/>
  <c r="T2942" i="8"/>
  <c r="T3070" i="8"/>
  <c r="T3198" i="8"/>
  <c r="T3326" i="8"/>
  <c r="T3454" i="8"/>
  <c r="T2575" i="8"/>
  <c r="T2831" i="8"/>
  <c r="T2404" i="8"/>
  <c r="T2660" i="8"/>
  <c r="T2887" i="8"/>
  <c r="T3019" i="8"/>
  <c r="T3147" i="8"/>
  <c r="T3275" i="8"/>
  <c r="T3403" i="8"/>
  <c r="T2872" i="8"/>
  <c r="T3000" i="8"/>
  <c r="T3128" i="8"/>
  <c r="T3256" i="8"/>
  <c r="T3384" i="8"/>
  <c r="T2885" i="8"/>
  <c r="T3253" i="8"/>
  <c r="T2994" i="8"/>
  <c r="T3362" i="8"/>
  <c r="T2555" i="8"/>
  <c r="T2811" i="8"/>
  <c r="T2384" i="8"/>
  <c r="T2640" i="8"/>
  <c r="T2871" i="8"/>
  <c r="T3007" i="8"/>
  <c r="T3135" i="8"/>
  <c r="T3263" i="8"/>
  <c r="T3391" i="8"/>
  <c r="T2860" i="8"/>
  <c r="T2988" i="8"/>
  <c r="T3116" i="8"/>
  <c r="T3244" i="8"/>
  <c r="T3372" i="8"/>
  <c r="T3500" i="8"/>
  <c r="T2953" i="8"/>
  <c r="T3033" i="8"/>
  <c r="T3113" i="8"/>
  <c r="T3209" i="8"/>
  <c r="T3289" i="8"/>
  <c r="T3369" i="8"/>
  <c r="T3433" i="8"/>
  <c r="T3497" i="8"/>
  <c r="T2902" i="8"/>
  <c r="T2966" i="8"/>
  <c r="T3030" i="8"/>
  <c r="T3094" i="8"/>
  <c r="T3158" i="8"/>
  <c r="T3222" i="8"/>
  <c r="T3286" i="8"/>
  <c r="T3350" i="8"/>
  <c r="T3414" i="8"/>
  <c r="T3478" i="8"/>
  <c r="T3486" i="8"/>
  <c r="T2997" i="8"/>
  <c r="T3189" i="8"/>
  <c r="T3381" i="8"/>
  <c r="T2914" i="8"/>
  <c r="T3106" i="8"/>
  <c r="T3298" i="8"/>
  <c r="T3490" i="8"/>
  <c r="T2447" i="8"/>
  <c r="T2623" i="8"/>
  <c r="T2751" i="8"/>
  <c r="T2196" i="8"/>
  <c r="T2324" i="8"/>
  <c r="T2452" i="8"/>
  <c r="T2580" i="8"/>
  <c r="T2708" i="8"/>
  <c r="T2832" i="8"/>
  <c r="T2915" i="8"/>
  <c r="T2979" i="8"/>
  <c r="T3043" i="8"/>
  <c r="T3107" i="8"/>
  <c r="T3171" i="8"/>
  <c r="T3235" i="8"/>
  <c r="T3299" i="8"/>
  <c r="T3363" i="8"/>
  <c r="T3427" i="8"/>
  <c r="T3491" i="8"/>
  <c r="T2896" i="8"/>
  <c r="T2960" i="8"/>
  <c r="T3024" i="8"/>
  <c r="T3088" i="8"/>
  <c r="T3152" i="8"/>
  <c r="T3216" i="8"/>
  <c r="T3280" i="8"/>
  <c r="T3344" i="8"/>
  <c r="T3408" i="8"/>
  <c r="T3472" i="8"/>
  <c r="T2877" i="8"/>
  <c r="T2941" i="8"/>
  <c r="T3005" i="8"/>
  <c r="T3069" i="8"/>
  <c r="T3133" i="8"/>
  <c r="T3197" i="8"/>
  <c r="T3261" i="8"/>
  <c r="T3325" i="8"/>
  <c r="T3389" i="8"/>
  <c r="T3453" i="8"/>
  <c r="T2858" i="8"/>
  <c r="T2922" i="8"/>
  <c r="T2986" i="8"/>
  <c r="T3050" i="8"/>
  <c r="T3114" i="8"/>
  <c r="T3178" i="8"/>
  <c r="T3242" i="8"/>
  <c r="T3306" i="8"/>
  <c r="T3370" i="8"/>
  <c r="T3434" i="8"/>
  <c r="T2869" i="8"/>
  <c r="T3077" i="8"/>
  <c r="T3269" i="8"/>
  <c r="T3445" i="8"/>
  <c r="T3201" i="8"/>
  <c r="T3393" i="8"/>
  <c r="T2862" i="8"/>
  <c r="T2990" i="8"/>
  <c r="T3118" i="8"/>
  <c r="T3246" i="8"/>
  <c r="T3374" i="8"/>
  <c r="T2287" i="8"/>
  <c r="T2671" i="8"/>
  <c r="T2244" i="8"/>
  <c r="T2500" i="8"/>
  <c r="T2756" i="8"/>
  <c r="T2939" i="8"/>
  <c r="T3067" i="8"/>
  <c r="T3195" i="8"/>
  <c r="T3323" i="8"/>
  <c r="T3451" i="8"/>
  <c r="T2920" i="8"/>
  <c r="T3048" i="8"/>
  <c r="T3176" i="8"/>
  <c r="T3304" i="8"/>
  <c r="T3432" i="8"/>
  <c r="T3029" i="8"/>
  <c r="T3397" i="8"/>
  <c r="T3122" i="8"/>
  <c r="T2239" i="8"/>
  <c r="T2651" i="8"/>
  <c r="T2224" i="8"/>
  <c r="T2480" i="8"/>
  <c r="T2736" i="8"/>
  <c r="T2927" i="8"/>
  <c r="T3055" i="8"/>
  <c r="T3183" i="8"/>
  <c r="T3311" i="8"/>
  <c r="T3439" i="8"/>
  <c r="T2908" i="8"/>
  <c r="T3036" i="8"/>
  <c r="T3164" i="8"/>
  <c r="T3292" i="8"/>
  <c r="T3420" i="8"/>
  <c r="T2889" i="8"/>
  <c r="T2969" i="8"/>
  <c r="T3049" i="8"/>
  <c r="T3145" i="8"/>
  <c r="T3225" i="8"/>
  <c r="T3305" i="8"/>
  <c r="T3385" i="8"/>
  <c r="T3449" i="8"/>
  <c r="T2854" i="8"/>
  <c r="T2918" i="8"/>
  <c r="T2982" i="8"/>
  <c r="T3046" i="8"/>
  <c r="T3110" i="8"/>
  <c r="T3174" i="8"/>
  <c r="T3238" i="8"/>
  <c r="T3302" i="8"/>
  <c r="T3366" i="8"/>
  <c r="T3430" i="8"/>
  <c r="T3494" i="8"/>
  <c r="T2853" i="8"/>
  <c r="T3045" i="8"/>
  <c r="T3237" i="8"/>
  <c r="T3429" i="8"/>
  <c r="T2962" i="8"/>
  <c r="T3154" i="8"/>
  <c r="T3346" i="8"/>
  <c r="T2255" i="8"/>
  <c r="T2511" i="8"/>
  <c r="T2655" i="8"/>
  <c r="T2783" i="8"/>
  <c r="T2228" i="8"/>
  <c r="T2356" i="8"/>
  <c r="T2484" i="8"/>
  <c r="T2612" i="8"/>
  <c r="T2740" i="8"/>
  <c r="T2855" i="8"/>
  <c r="T2931" i="8"/>
  <c r="T2995" i="8"/>
  <c r="T3059" i="8"/>
  <c r="T3123" i="8"/>
  <c r="T3187" i="8"/>
  <c r="T3251" i="8"/>
  <c r="T3315" i="8"/>
  <c r="T3379" i="8"/>
  <c r="T3443" i="8"/>
  <c r="T2848" i="8"/>
  <c r="T2912" i="8"/>
  <c r="T2976" i="8"/>
  <c r="T3040" i="8"/>
  <c r="T3104" i="8"/>
  <c r="T3168" i="8"/>
  <c r="T3232" i="8"/>
  <c r="T3296" i="8"/>
  <c r="T3360" i="8"/>
  <c r="T3424" i="8"/>
  <c r="T3488" i="8"/>
  <c r="T2893" i="8"/>
  <c r="T2957" i="8"/>
  <c r="T3021" i="8"/>
  <c r="T3085" i="8"/>
  <c r="T3149" i="8"/>
  <c r="T3213" i="8"/>
  <c r="T3277" i="8"/>
  <c r="T3341" i="8"/>
  <c r="T3405" i="8"/>
  <c r="T3469" i="8"/>
  <c r="T2874" i="8"/>
  <c r="T2938" i="8"/>
  <c r="T3002" i="8"/>
  <c r="T3066" i="8"/>
  <c r="T3130" i="8"/>
  <c r="T3194" i="8"/>
  <c r="T3258" i="8"/>
  <c r="T3322" i="8"/>
  <c r="T3386" i="8"/>
  <c r="T3450" i="8"/>
  <c r="T2933" i="8"/>
  <c r="T3125" i="8"/>
  <c r="T3317" i="8"/>
  <c r="T3493" i="8"/>
  <c r="T3042" i="8"/>
  <c r="T3234" i="8"/>
  <c r="T3426" i="8"/>
  <c r="T3474" i="8"/>
  <c r="T3265" i="8"/>
  <c r="T3409" i="8"/>
  <c r="T2878" i="8"/>
  <c r="T3006" i="8"/>
  <c r="T3134" i="8"/>
  <c r="T3262" i="8"/>
  <c r="T3390" i="8"/>
  <c r="T2351" i="8"/>
  <c r="T2703" i="8"/>
  <c r="T2276" i="8"/>
  <c r="T2532" i="8"/>
  <c r="T2788" i="8"/>
  <c r="T2955" i="8"/>
  <c r="T3083" i="8"/>
  <c r="T3211" i="8"/>
  <c r="T3339" i="8"/>
  <c r="T3467" i="8"/>
  <c r="T2936" i="8"/>
  <c r="T3064" i="8"/>
  <c r="T3192" i="8"/>
  <c r="T3320" i="8"/>
  <c r="T3448" i="8"/>
  <c r="T3061" i="8"/>
  <c r="T3461" i="8"/>
  <c r="T3170" i="8"/>
  <c r="T2303" i="8"/>
  <c r="T2683" i="8"/>
  <c r="T2256" i="8"/>
  <c r="T2512" i="8"/>
  <c r="T2768" i="8"/>
  <c r="T2943" i="8"/>
  <c r="T3071" i="8"/>
  <c r="T3199" i="8"/>
  <c r="T3327" i="8"/>
  <c r="T3455" i="8"/>
  <c r="T2924" i="8"/>
  <c r="T3052" i="8"/>
  <c r="T3180" i="8"/>
  <c r="T3308" i="8"/>
  <c r="T3436" i="8"/>
  <c r="T2905" i="8"/>
  <c r="T2985" i="8"/>
  <c r="T3081" i="8"/>
  <c r="T3161" i="8"/>
  <c r="T3241" i="8"/>
  <c r="T3337" i="8"/>
  <c r="T3401" i="8"/>
  <c r="T3465" i="8"/>
  <c r="T2870" i="8"/>
  <c r="T2934" i="8"/>
  <c r="T2998" i="8"/>
  <c r="T3062" i="8"/>
  <c r="T3126" i="8"/>
  <c r="T3190" i="8"/>
  <c r="T3254" i="8"/>
  <c r="T3318" i="8"/>
  <c r="T3382" i="8"/>
  <c r="T3446" i="8"/>
  <c r="T3466" i="8"/>
  <c r="T2901" i="8"/>
  <c r="T3093" i="8"/>
  <c r="T3285" i="8"/>
  <c r="T3477" i="8"/>
  <c r="T3010" i="8"/>
  <c r="T3202" i="8"/>
  <c r="T3394" i="8"/>
  <c r="T2319" i="8"/>
  <c r="T2559" i="8"/>
  <c r="T2687" i="8"/>
  <c r="T2815" i="8"/>
  <c r="T2260" i="8"/>
  <c r="T2388" i="8"/>
  <c r="T2516" i="8"/>
  <c r="T2644" i="8"/>
  <c r="T2772" i="8"/>
  <c r="T2879" i="8"/>
  <c r="T2947" i="8"/>
  <c r="T3011" i="8"/>
  <c r="T3075" i="8"/>
  <c r="T3139" i="8"/>
  <c r="T3203" i="8"/>
  <c r="T3267" i="8"/>
  <c r="T3331" i="8"/>
  <c r="T3395" i="8"/>
  <c r="T3459" i="8"/>
  <c r="T2864" i="8"/>
  <c r="T2928" i="8"/>
  <c r="T2992" i="8"/>
  <c r="T3056" i="8"/>
  <c r="T3120" i="8"/>
  <c r="T3184" i="8"/>
  <c r="T3248" i="8"/>
  <c r="T3312" i="8"/>
  <c r="T3376" i="8"/>
  <c r="T3440" i="8"/>
  <c r="T3504" i="8"/>
  <c r="T2909" i="8"/>
  <c r="T2973" i="8"/>
  <c r="T3037" i="8"/>
  <c r="T3101" i="8"/>
  <c r="T3165" i="8"/>
  <c r="T3229" i="8"/>
  <c r="T3293" i="8"/>
  <c r="T3357" i="8"/>
  <c r="T3421" i="8"/>
  <c r="T3485" i="8"/>
  <c r="T2890" i="8"/>
  <c r="T2954" i="8"/>
  <c r="T3018" i="8"/>
  <c r="T3082" i="8"/>
  <c r="T3146" i="8"/>
  <c r="T3210" i="8"/>
  <c r="T3274" i="8"/>
  <c r="T3338" i="8"/>
  <c r="T3402" i="8"/>
  <c r="T3482" i="8"/>
  <c r="T2981" i="8"/>
  <c r="T3157" i="8"/>
  <c r="T3365" i="8"/>
  <c r="T2898" i="8"/>
  <c r="T3090" i="8"/>
  <c r="T3282" i="8"/>
  <c r="T3329" i="8"/>
  <c r="T3457" i="8"/>
  <c r="T2926" i="8"/>
  <c r="T3054" i="8"/>
  <c r="T3182" i="8"/>
  <c r="T3310" i="8"/>
  <c r="T3438" i="8"/>
  <c r="T2543" i="8"/>
  <c r="T2799" i="8"/>
  <c r="T2372" i="8"/>
  <c r="T2628" i="8"/>
  <c r="T2867" i="8"/>
  <c r="T3003" i="8"/>
  <c r="T3131" i="8"/>
  <c r="T3259" i="8"/>
  <c r="T3387" i="8"/>
  <c r="T2856" i="8"/>
  <c r="T2984" i="8"/>
  <c r="T3112" i="8"/>
  <c r="T3240" i="8"/>
  <c r="T3368" i="8"/>
  <c r="T3496" i="8"/>
  <c r="T3205" i="8"/>
  <c r="T2930" i="8"/>
  <c r="T3314" i="8"/>
  <c r="T2495" i="8"/>
  <c r="T2779" i="8"/>
  <c r="T2352" i="8"/>
  <c r="T2608" i="8"/>
  <c r="T2851" i="8"/>
  <c r="T2991" i="8"/>
  <c r="T3119" i="8"/>
  <c r="T3247" i="8"/>
  <c r="T3375" i="8"/>
  <c r="T3503" i="8"/>
  <c r="T2972" i="8"/>
  <c r="T3100" i="8"/>
  <c r="T3228" i="8"/>
  <c r="T3356" i="8"/>
  <c r="T3484" i="8"/>
  <c r="T2921" i="8"/>
  <c r="T3017" i="8"/>
  <c r="T3097" i="8"/>
  <c r="T3177" i="8"/>
  <c r="T3273" i="8"/>
  <c r="T3353" i="8"/>
  <c r="T3417" i="8"/>
  <c r="T3481" i="8"/>
  <c r="T2886" i="8"/>
  <c r="T2950" i="8"/>
  <c r="T3014" i="8"/>
  <c r="T3078" i="8"/>
  <c r="T3142" i="8"/>
  <c r="T3206" i="8"/>
  <c r="T3270" i="8"/>
  <c r="T3334" i="8"/>
  <c r="T3398" i="8"/>
  <c r="T3462" i="8"/>
  <c r="T3498" i="8"/>
  <c r="T2949" i="8"/>
  <c r="T3141" i="8"/>
  <c r="T3333" i="8"/>
  <c r="T2866" i="8"/>
  <c r="T3058" i="8"/>
  <c r="T3250" i="8"/>
  <c r="T3442" i="8"/>
  <c r="T2383" i="8"/>
  <c r="T2591" i="8"/>
  <c r="T2719" i="8"/>
  <c r="T2847" i="8"/>
  <c r="T2292" i="8"/>
  <c r="T2420" i="8"/>
  <c r="T2548" i="8"/>
  <c r="T2676" i="8"/>
  <c r="T2804" i="8"/>
  <c r="T2899" i="8"/>
  <c r="T2963" i="8"/>
  <c r="T3027" i="8"/>
  <c r="T3091" i="8"/>
  <c r="T3155" i="8"/>
  <c r="T3219" i="8"/>
  <c r="T3283" i="8"/>
  <c r="T3347" i="8"/>
  <c r="T3411" i="8"/>
  <c r="T3475" i="8"/>
  <c r="T2880" i="8"/>
  <c r="T2944" i="8"/>
  <c r="T3008" i="8"/>
  <c r="T3072" i="8"/>
  <c r="T3136" i="8"/>
  <c r="T3200" i="8"/>
  <c r="T3264" i="8"/>
  <c r="T3328" i="8"/>
  <c r="T3392" i="8"/>
  <c r="T3456" i="8"/>
  <c r="T2861" i="8"/>
  <c r="T2925" i="8"/>
  <c r="T2989" i="8"/>
  <c r="T3053" i="8"/>
  <c r="T3117" i="8"/>
  <c r="T3181" i="8"/>
  <c r="T3245" i="8"/>
  <c r="T3309" i="8"/>
  <c r="T3373" i="8"/>
  <c r="T3437" i="8"/>
  <c r="T3501" i="8"/>
  <c r="T2906" i="8"/>
  <c r="T2970" i="8"/>
  <c r="T3034" i="8"/>
  <c r="T3098" i="8"/>
  <c r="T3162" i="8"/>
  <c r="T3226" i="8"/>
  <c r="T3290" i="8"/>
  <c r="T3354" i="8"/>
  <c r="T3418" i="8"/>
  <c r="T3502" i="8"/>
  <c r="T3013" i="8"/>
  <c r="T3221" i="8"/>
  <c r="T3413" i="8"/>
  <c r="T2946" i="8"/>
  <c r="T3138" i="8"/>
  <c r="T3330" i="8"/>
  <c r="T2978" i="8"/>
  <c r="T3186" i="8"/>
  <c r="T3378" i="8"/>
  <c r="P1456" i="8"/>
  <c r="Q1456" i="8" s="1"/>
  <c r="V1454" i="8"/>
  <c r="W1454" i="8" s="1"/>
  <c r="Y1454" i="8" s="1"/>
  <c r="AA1466" i="8"/>
  <c r="Z1466" i="8"/>
  <c r="Z1430" i="8"/>
  <c r="AA1430" i="8"/>
  <c r="AA1454" i="8" l="1"/>
  <c r="Z1454" i="8"/>
</calcChain>
</file>

<file path=xl/comments1.xml><?xml version="1.0" encoding="utf-8"?>
<comments xmlns="http://schemas.openxmlformats.org/spreadsheetml/2006/main">
  <authors>
    <author>Hermes Jose Castro Estrada</author>
  </authors>
  <commentList>
    <comment ref="AN39" authorId="0" shapeId="0">
      <text>
        <r>
          <rPr>
            <b/>
            <sz val="9"/>
            <color indexed="81"/>
            <rFont val="Tahoma"/>
            <family val="2"/>
          </rPr>
          <t>Cruce de información con base vigia vs recibida de entidades</t>
        </r>
      </text>
    </comment>
  </commentList>
</comments>
</file>

<file path=xl/sharedStrings.xml><?xml version="1.0" encoding="utf-8"?>
<sst xmlns="http://schemas.openxmlformats.org/spreadsheetml/2006/main" count="27784" uniqueCount="2393">
  <si>
    <t>Valores</t>
  </si>
  <si>
    <t>COD_DEPENDENCIA</t>
  </si>
  <si>
    <t>COD_OBJETIVOS_ESTRATEGICOS_PEI</t>
  </si>
  <si>
    <t>COD_PEI_PROYECTO</t>
  </si>
  <si>
    <t>PROYECTOS_COMPONENTES</t>
  </si>
  <si>
    <t>%_Planeado_Acumulado_2019</t>
  </si>
  <si>
    <t>%_Ejecutado_Acumulado_2019</t>
  </si>
  <si>
    <t>%_Cumplimiento_Acumulado_2019</t>
  </si>
  <si>
    <t>SG</t>
  </si>
  <si>
    <t>OE1</t>
  </si>
  <si>
    <t>PR_05</t>
  </si>
  <si>
    <t xml:space="preserve">PEI_05 - Juventud y Meritocracia para la SuperTransporte </t>
  </si>
  <si>
    <t>PR_10</t>
  </si>
  <si>
    <t>PAI_01 - Operacional</t>
  </si>
  <si>
    <t>PAI_02 - Gestión Documental</t>
  </si>
  <si>
    <t>PAI_03 - Adquisiones</t>
  </si>
  <si>
    <t>PAI_04 - Talento Humano</t>
  </si>
  <si>
    <t>COD_ACTIVIDADES</t>
  </si>
  <si>
    <t>ACTIVIDAD</t>
  </si>
  <si>
    <t>FORMULA DEL INDICADOR</t>
  </si>
  <si>
    <t>Estado_Cumplimiento</t>
  </si>
  <si>
    <t>Suma de TOTAL_PLANEADO_2019</t>
  </si>
  <si>
    <t>Suma de TOTAL_EJECUCION_2019</t>
  </si>
  <si>
    <t>Promedio de %_CUMPLIMIENTO_AÑO</t>
  </si>
  <si>
    <t>PAI_05 - Gestión del Riesgo de Corrupción  - Mapa de Riesgos de Corrupción</t>
  </si>
  <si>
    <t>ACT_243</t>
  </si>
  <si>
    <t>2.1 Expedir circular</t>
  </si>
  <si>
    <t># de actividades realizadas / # de actividades programadas</t>
  </si>
  <si>
    <t>Culminada</t>
  </si>
  <si>
    <t>PAI_06 - Racionalización de Trámites</t>
  </si>
  <si>
    <t>ACT_244</t>
  </si>
  <si>
    <t>2.2 Divulgar circular</t>
  </si>
  <si>
    <t>Por Ejecutar</t>
  </si>
  <si>
    <t>PAI_08 - Mecanismos para Mejorar la Atención al Ciudadano</t>
  </si>
  <si>
    <t>ACT_245</t>
  </si>
  <si>
    <t>2.3 Socializar circular</t>
  </si>
  <si>
    <t>PAI_09 - Mecanismos para la Transparencia y Acceso a la Información</t>
  </si>
  <si>
    <t>Total general</t>
  </si>
  <si>
    <t>PAI_11 - Condiciones institucionales idóneas para la promoción de la participación ciudadana</t>
  </si>
  <si>
    <t>Suma de %_RATIO</t>
  </si>
  <si>
    <t>Suma de RATIO_ACT</t>
  </si>
  <si>
    <t>1.</t>
  </si>
  <si>
    <t>OBJETIVOS_ESTRATEGICOS_PEI</t>
  </si>
  <si>
    <t>Total</t>
  </si>
  <si>
    <t>Fortalecer la Vigilancia.</t>
  </si>
  <si>
    <t>DCI</t>
  </si>
  <si>
    <t>PR_02</t>
  </si>
  <si>
    <t>OE2</t>
  </si>
  <si>
    <t>Fortalecer las Tecnologías de la Información y las Telecomunicaciones.</t>
  </si>
  <si>
    <t>DP</t>
  </si>
  <si>
    <t>OE3</t>
  </si>
  <si>
    <t>Brindar protección al Usuario.</t>
  </si>
  <si>
    <t>DPU</t>
  </si>
  <si>
    <t>OE4</t>
  </si>
  <si>
    <t>Fortalecer la presencia en las regionales.</t>
  </si>
  <si>
    <t>DSI</t>
  </si>
  <si>
    <t>2.</t>
  </si>
  <si>
    <t>DTTTA</t>
  </si>
  <si>
    <t>OAJ</t>
  </si>
  <si>
    <t>OAP</t>
  </si>
  <si>
    <t>OCI</t>
  </si>
  <si>
    <t>3.</t>
  </si>
  <si>
    <t>ESTADO_Meta_Año</t>
  </si>
  <si>
    <t>Cuenta de %_RATIO2</t>
  </si>
  <si>
    <t>OTIC</t>
  </si>
  <si>
    <t>Gestionado</t>
  </si>
  <si>
    <t>Total OE1</t>
  </si>
  <si>
    <t>En Seguimiento</t>
  </si>
  <si>
    <t>4.</t>
  </si>
  <si>
    <t>En Tramite</t>
  </si>
  <si>
    <t>Total OE2</t>
  </si>
  <si>
    <t>5.</t>
  </si>
  <si>
    <t>Total OE3</t>
  </si>
  <si>
    <t>Total OE4</t>
  </si>
  <si>
    <t>6.</t>
  </si>
  <si>
    <t>7.</t>
  </si>
  <si>
    <t>Etiquetas de fila</t>
  </si>
  <si>
    <t>PEI</t>
  </si>
  <si>
    <t>PAI</t>
  </si>
  <si>
    <t>Suma de %</t>
  </si>
  <si>
    <t>No.</t>
  </si>
  <si>
    <t>PND_OBJETIVOS</t>
  </si>
  <si>
    <t>PEI_PROYECTO</t>
  </si>
  <si>
    <t>PLAN_ANUAL_OAP</t>
  </si>
  <si>
    <t>COD_PLAN_OAP</t>
  </si>
  <si>
    <t xml:space="preserve"> NOMBRE_PLAN_OAP</t>
  </si>
  <si>
    <t>DEPENDENCIA</t>
  </si>
  <si>
    <t>GRUPO_DEPENDENCIA</t>
  </si>
  <si>
    <t>LIDER_DEPENDENCIA</t>
  </si>
  <si>
    <t>TIPO_DEPENDENCIA</t>
  </si>
  <si>
    <t>DIRECCIONES</t>
  </si>
  <si>
    <t>PROYECTO_FINANCIAMIENTO</t>
  </si>
  <si>
    <t>DIMENSION DE MI PG</t>
  </si>
  <si>
    <t>POLITICA DE LA DIMENSION DE MIPG</t>
  </si>
  <si>
    <t>Meta_PEI_CUATRENIO</t>
  </si>
  <si>
    <t>Meta_PEI_2019</t>
  </si>
  <si>
    <t>Meta_PEI_2020</t>
  </si>
  <si>
    <t>Meta_PEI_2021</t>
  </si>
  <si>
    <t>Meta_PEI_2022</t>
  </si>
  <si>
    <t>TOTAL_PEI</t>
  </si>
  <si>
    <t>Meta Anual 2019</t>
  </si>
  <si>
    <t>PERIODICIDAD</t>
  </si>
  <si>
    <t>RATIO_ACT</t>
  </si>
  <si>
    <t>ETAPA</t>
  </si>
  <si>
    <t>Ene</t>
  </si>
  <si>
    <t>Feb</t>
  </si>
  <si>
    <t>Mar</t>
  </si>
  <si>
    <t>Abr</t>
  </si>
  <si>
    <t>May</t>
  </si>
  <si>
    <t>Jun</t>
  </si>
  <si>
    <t>Jul</t>
  </si>
  <si>
    <t>Ago</t>
  </si>
  <si>
    <t>Sep</t>
  </si>
  <si>
    <t>Oct</t>
  </si>
  <si>
    <t>Nov</t>
  </si>
  <si>
    <t>Dic</t>
  </si>
  <si>
    <t>TOTAL_PLANEADO_2019</t>
  </si>
  <si>
    <t>ETAPA2</t>
  </si>
  <si>
    <t>TOTAL_EJECUCION_2019</t>
  </si>
  <si>
    <t>%_CUMPLIMIENTO_AÑO</t>
  </si>
  <si>
    <t>3.3.2  Desarrollar acciones necesarias para impulsar la renovación y repotenciación de la flota fluvial.</t>
  </si>
  <si>
    <t>10. Plan de Acción Institucional - PAI</t>
  </si>
  <si>
    <t>2. Plan de Acción Institucional - PAI</t>
  </si>
  <si>
    <t>ACT_09</t>
  </si>
  <si>
    <t>Actualizar politíca de supervisión de la entidad.</t>
  </si>
  <si>
    <t>Delegatura de Concesiones e Infraestructura</t>
  </si>
  <si>
    <t>Despacho del Delegado de Transito y Transporte Terrestre Automotor</t>
  </si>
  <si>
    <t>Superintendente Delegado de Concesiones e Infraestructura</t>
  </si>
  <si>
    <t>Misionales</t>
  </si>
  <si>
    <t>Administrativa/Financiera</t>
  </si>
  <si>
    <t>Funcionamiento</t>
  </si>
  <si>
    <t>2. DIRECCIONAMIENTO ESTRATEGICO Y PLANAECION</t>
  </si>
  <si>
    <t>2.1.1 Planeación Institucional</t>
  </si>
  <si>
    <t># etapas ejecutadas para formalizar la politica de supervisión / # etapas programadas para formalizar la politica de supervisión</t>
  </si>
  <si>
    <t>POR_DEFINIR</t>
  </si>
  <si>
    <t>Planeado</t>
  </si>
  <si>
    <t>Ejecutado</t>
  </si>
  <si>
    <t>Está programada Reunión de unificación de acciones con las Delegadas</t>
  </si>
  <si>
    <t>i. Acta Nro. 001 del 08 de mayo de 2019.
ii. Correo enviado a la oficina de planeacion el 31 de mayo de 2019</t>
  </si>
  <si>
    <t>1. El 8 de mayo se realizo mesa de trabajo con las Delegaturas de Transito y Transporte, Delegatura de Puertos, Delegatura de Proteccion de usuarios del Sector Transporte, Delegatura de Concesiones e Infraestructura, en la cual se trataron los siguientes temas
i. Actualizar e impulsar la Politica de Supervision
ii. Implementar modelo integrado de planeacion y Gestion MIPG
III. Revisar y actualizar el mapa de riesgos
iv. Monotorear y realizar seguimiento a los riesgos de corrupcion
v. Procesos Misionales e indicadores de procesos
2. el 31 de mayo se envio correo electronico a la oficina de planeacion con el fin de socializar y desarrollar los temas plasmados en el acta 001 del 8 de mayo de 2019, de acuerdo a lo establecido en el Decreto 2409 de 2018.</t>
  </si>
  <si>
    <t>ACT_254</t>
  </si>
  <si>
    <t>Proponer modificación a normas reglamentarias conjuntamente con el MinTransporte y la Oficina Jurídica</t>
  </si>
  <si>
    <t>3. GESTION CON VALORES PARA RESULTADOS</t>
  </si>
  <si>
    <t>3.2.1.5  Defensa Jurídica</t>
  </si>
  <si>
    <t>Propuestas de modificación a normas reglamentarias presentadas / Propuestas de modificación a normas reglamentarias planeadas por presentar</t>
  </si>
  <si>
    <t>ACT_232</t>
  </si>
  <si>
    <t xml:space="preserve">Divulgar la circular 094/2016 modelos de buenas practicas expedido para 5 tipos de vigilados de la Delegada de Concesiones a que aplican </t>
  </si>
  <si>
    <t>3.2.2.2 Racionalización de Tramites</t>
  </si>
  <si>
    <t># de de acciones de divulgación /# de acciones de divulgación programadas</t>
  </si>
  <si>
    <t>i. Memorando Nro. 20197100028553 del 11 de marzo de 2019 y Correo Electronico de la oficina de comunciaciones (Omar Arroyave) en el cual envia el pantallazo de la divulgacion de la circualar 094 del 29 de diciembre de 2016</t>
  </si>
  <si>
    <t>i. Por medio de la oficina de comunicaciones, se informó a todos los vigilados de la Delegada de Concesiones sobre las buenas practicas para la competitividad, buscando optimizar la competitividad para el sector</t>
  </si>
  <si>
    <t>ACT_195</t>
  </si>
  <si>
    <t>Implementar Modelo Integrado de Planeción y Gestión - Mipg en cada una de sus 7 dimensiones según corresponda</t>
  </si>
  <si>
    <t>3.2.1.1 Fortalecimiento organizacional y simplificación de procesos</t>
  </si>
  <si>
    <t>(# de actividades ejecutadas / # de actividades demandadas) *100</t>
  </si>
  <si>
    <t>i. Correo enviado a la oficina de control interno el dia 08 de marzo de 2019.
ii. Correo enviado a la Oficana Asesora de Planeacion el dia 27 de marzo de 2019</t>
  </si>
  <si>
    <t>i. Informe Pormenorizado del Estado de Control Interno, período del 11 de noviembre de 2018 al 28 de febrero de 2019
ii. Seguimiento al PAI, de los meses de enero y febrero de la Delegada de concesiones</t>
  </si>
  <si>
    <t>i. Correo enviado a la Oficina Asesora de Planeacion el dia 5 de  de 2019
ii. Acta # 42 del 29 de abril de 2019, en la cual asistieron funcionarios y contratistas de la Delegada de Concesiones</t>
  </si>
  <si>
    <t>i.  seguimiento al Plan Anual Institucional (PAI) y Plan Estratégico Institucional (PEI), del mes de marzo del 2019.
ii. Actualización y Socialización Mapa de riesgos, seguimiento riesgos de corrupción, Participación ciudadana</t>
  </si>
  <si>
    <t>i. Correo electronico enviado a la oficIna de planeacion el 6 de mayo de 2019</t>
  </si>
  <si>
    <t>i. Se remitio a la oficina Asesora de planeacion el seguimiento al Plan de Accion Institucional - PAI correspondiente al mes de abril</t>
  </si>
  <si>
    <t>i. Correo electrónico enviado a la oficina de planeación el 7 de Junio de 2019</t>
  </si>
  <si>
    <t>i. Se remitió a la oficina Asesora de planeación el seguimiento al Plan de Acción Institucional - PAI correspondiente al mes de Mayo</t>
  </si>
  <si>
    <t>ACT_234</t>
  </si>
  <si>
    <t>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t>
  </si>
  <si>
    <t>5. INFORMACION Y COMUNICACIÓN</t>
  </si>
  <si>
    <t>5.2.2 Gestión Documental</t>
  </si>
  <si>
    <t xml:space="preserve">(#Solicitudes atendidas / # solicitudes recibidas) *100%      </t>
  </si>
  <si>
    <t>Inteligencia de negocios Aplicativo VIGIA, Aplicativo ORFEO</t>
  </si>
  <si>
    <t>Durante el mes de enero se recibieron 343 requerimientos por medio del modulo Gestion Documental, correspondientes al mes de enero y vigencias anteriores, de los cuales se tramitaron 92 de enero  y vigencias anteriores. Por medio del modulo PQRs, se recibieron 91 requerimientos correspondientes al mes de enero y vigencias anteriores y se tramitaron 66, de enero y vigencias anteriores</t>
  </si>
  <si>
    <t>Inteligencia de negocios Aplicativo VIGIA, aplicativo ORFEO</t>
  </si>
  <si>
    <t>Durante el mes de febrero se recibieron 116 requerimientos por medio del modulo Gestion Documental, correspondientes al mes de febrero y vigencias anteriores, de los cuales se tramitaron 307 de febrero  y vigencias anteriores. Por medio del modulo PQRs, se recibieron 35 requerimientos correspondientes al mes de febrero y vigencias anteriores y se tramitaron 48, de febrero y vigencias anteriores</t>
  </si>
  <si>
    <t>I. Base de datos de manejo de gestion documental de la Delegada de Concesiones
II, Acta de eliminacion de documentos Nro1 de la Delegada de Concesiones</t>
  </si>
  <si>
    <t>I. Se clasificaron 144, carpetas según el FUID para transferir al Grupo de Gestión Documental, las cuales se encuentran en proceso de alistamiento de acuerdo a las TRD.
i.i. Fuid Vigilancia E Inspección 710-57.06 Año 2019 - Subjetivo
Carretero  15 carpetas, Terminales 4 Carpetas, Aéreo 39 carpetas
Férreo 2 carpetas
i.ii. Fuid Vigilancia E Inspección 710-57.07 Año 2019 Objetivo
Carretero  64 carpetas, Terminales 5 carpetas, Aéreo 14 carpetas, Férreo 1 carpeta
ii. Eliminacion documentos relacionados, Peticiones, quejas, reclamos, solicitudes, los cuales se eliminan con base en las Tablas de retencion documental TRD</t>
  </si>
  <si>
    <t xml:space="preserve">Durante el mes de abril se recibieron 160 requerimientos por medio de los módulos, PQRs y Gestión Documental del aplicativo VIGIA, 
Durante el mes de abril se le dio tramite a 194 requerimientos, correspondientes a requerimientos recibidos en el mes de abril y vigencias anteriores.
 </t>
  </si>
  <si>
    <t>Durante el mes de mayo se recibieron 216 requerimientos por medio de los módulos, PQRs y Gestión Documental del aplicativo VIGIA, 
Durante el mes de mayo se le dio tramite a 224 requerimientos 
Nota: En lo corrido del presente mes, se han atendido trámites correspondientes a meses anteriores.</t>
  </si>
  <si>
    <t xml:space="preserve">i. Durante el mes de junio se recibieron 104 requerimientos por medio de los módulos, PQRs y Gestión Documental del aplicativo VIGIA, 
Durante el mes de junio se le dio tramite a 99 requerimientos por medio del aplicativo orfeo 
Nota: En lo corrido del presente mes, se han atendido trámites correspondientes a meses anteriores.
ii. Transferencias realizada al archivo central el 21/06/2019, por correo electronico
279 Carpetas - Procesos De Investigación Administrativa
36 Carpetas  - Sometimiento A Control
</t>
  </si>
  <si>
    <t>ACT_18</t>
  </si>
  <si>
    <t>Delegatura de Transito y Transporte Terrestre Automotor</t>
  </si>
  <si>
    <t>Superintendente Delegado de Transito y Transporte Terrestre Automotor</t>
  </si>
  <si>
    <t>Documento con división de funciones de vigilancia ex ante y ex post</t>
  </si>
  <si>
    <t>ACTA DE REUNIÓN 7-05-2019 POLÍTICA DE SUPERVISIÓN</t>
  </si>
  <si>
    <t xml:space="preserve"> 
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t>
  </si>
  <si>
    <t>ACTA DE REUNION POLITICA DE SUPERVISIÓN 10-06-2019</t>
  </si>
  <si>
    <t xml:space="preserve"> Se realizó reunión el día 10 de junio de 2019, entre las Delegaturas y la Oficina Asesora de Planeación donde se analizaron los pasos a seguir para expedir el acto administrativo "por la cual se adopta la política de supervisión, en la Supertransporte" a la luz del Decreto 2409 de 2018.</t>
  </si>
  <si>
    <t>ACT_153</t>
  </si>
  <si>
    <t>Fallar investigaciones administrativas en el término legal.</t>
  </si>
  <si>
    <t>Dirección de Investigaciones de Concesiones e Infraestructura</t>
  </si>
  <si>
    <t>Director de Investigaciones de Concesiones e Infraestructura</t>
  </si>
  <si>
    <t xml:space="preserve"> # de fallos realizados / #.de aperturas pendientes de fallo    </t>
  </si>
  <si>
    <t>Bse de datos y archivo del Grupo de investigaciones y control - Delegada de Concesiones</t>
  </si>
  <si>
    <t>Se fallo una investigacion (archivo)</t>
  </si>
  <si>
    <t>Se fallo una investigacion (Sancion)</t>
  </si>
  <si>
    <t>Se fallaron diez investigacion: siete de archivo y tres con sanción. Las 3 pendientes se sumaron a un proceso de revisión general que se realizó al total de las investigaciones por fallar.</t>
  </si>
  <si>
    <t xml:space="preserve"> </t>
  </si>
  <si>
    <t xml:space="preserve">Las razones por las cuales no se fallaron las 10 investigaciones que habían como meta fueron:
i. Se ha adelantado la estandarización de formatos y argumentos Jurídicos
ii. Cambio en la medición de PAI, el cual paso de ser trimestral a ser mensual.
iii. El cumplimiento de las demás actividades del PAI, demando tiempos mayores a los previstos.
iv. Se espera que en el mes de mayo se normalice este pendiente.
</t>
  </si>
  <si>
    <t xml:space="preserve">Memorando Nro. 20197200054463 del 15/05/2019 - 1 fallo archivo
 Memorando Nro.20197200060483 del 28/05/2019 - 4 fallos archivo
 Memorando Nro. 20197200062273 del 30/05/2019 - 2 fallos archivo
Memorando Nro. 20197200063833 del 31/05/2019 - 6 fallos archivo
</t>
  </si>
  <si>
    <t>Se remitieron 13 proyectos de fallo al Grupo de  notificaciones</t>
  </si>
  <si>
    <t xml:space="preserve">Con Memorandos No. 20197200072843 del 27/06/2019; 20197200073083 del 28/06/2019 se remitieron 30 proyectos de fallo para notificar </t>
  </si>
  <si>
    <t>(11 proyectos) -fallos archivo)
(19 proyectos)-fallos archivo)</t>
  </si>
  <si>
    <t>ACT_02</t>
  </si>
  <si>
    <t>Delegatura de Puertos</t>
  </si>
  <si>
    <t>Despacho del Delegado de Puertos</t>
  </si>
  <si>
    <t>Superintendente Delegado de Puertos</t>
  </si>
  <si>
    <t>No se programó actividad para este mes.</t>
  </si>
  <si>
    <t xml:space="preserve">N.A. </t>
  </si>
  <si>
    <t>Correo electrónico adjunto nombrado como Puertos. Evidencia Actividad 1 PAI Marzo (en pdf)
Puertos. Evidencia Actividad 1 PAI Marzo (en excel)</t>
  </si>
  <si>
    <t xml:space="preserve">Documentos compilados sobre riesgos por tipo de vigilado: correo electronico de avance presentado por Luis Eduardo Chavez.
 Documentos analisis riesgos Vig realizado por XM- </t>
  </si>
  <si>
    <t>Correo electronico del 30 de abril. 
Archivo denominado: Puertos. Evid Actv 1 PAI_Abril.pdf
Puertos. Evd Activ 1.1. PAI _ Abril.pdf</t>
  </si>
  <si>
    <t xml:space="preserve">Correo electronico del 30 de abril remitido al Superintendente Delegado de Puertos, informando la necesidad de remitir correo a la Oficina de TIC's.  El correo se remitió a TIC´s el 2 de Mayo. </t>
  </si>
  <si>
    <t>Correo Electrónico. 
Archivo denominado:  Puertos. Evid Actv 1 PAI_mayo_correo.pdf
Acta del 8 de mayo.
Archivo denominado: Puertos. Evid Actv 1 PAI_mayo_Acta.pdf</t>
  </si>
  <si>
    <t xml:space="preserve">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Politica de Supervisión. </t>
  </si>
  <si>
    <t>1. Puertos. Evid act 1 PAI Junio ACTA POL_SUPERV</t>
  </si>
  <si>
    <t xml:space="preserve">El 10 de junio de 2019 se reunieron los Delegados con la OAP para Analizar los pasos a seguir para expedir el acto administrativo "por la cual se adopta la politica de supervision, en la Supertransporte" a la luz del Decreto 2409 de 2018. </t>
  </si>
  <si>
    <t>ACT_253</t>
  </si>
  <si>
    <t xml:space="preserve">Correo electronico
Anexo archivo nombrado Puertos. Evidencia Actividad2 PAI marzo. </t>
  </si>
  <si>
    <t>Correo electrónico del 26/03/2019 con el cual el Dr. Álvaro Ceballos, Superintendente Delegado de Puertos,  remite a la Oficina Juridica el Normograma pertinente para Puertos y Fluvial.</t>
  </si>
  <si>
    <t>N.A.</t>
  </si>
  <si>
    <t xml:space="preserve">El analisis de las normas se efectuó  a partir de aquellas necesarias para el ejercicio de las funciones en materia de Investigaciones pero no generaron propuesta de modificación a las normas. </t>
  </si>
  <si>
    <t xml:space="preserve">No hay evidencia. Fue presencial. </t>
  </si>
  <si>
    <t xml:space="preserve">Se propuso la procedibilidad de una modificación  al proyecto de ley sancionatoria (el tema se manejo de manera directa entre el Delegado y la Oficina Jurídica).  </t>
  </si>
  <si>
    <t>4.3.1 Diseño de esquemas para la prestación sostenible de servicios de transporte público</t>
  </si>
  <si>
    <t>ACT_210</t>
  </si>
  <si>
    <t xml:space="preserve">FUID: correo electronico. Archivo: Puertos. Evidencia Actividad 3 PAI enero Desp_FUID
documento: Archivo: Puertos. Evidencia Actividad 3 PAI enero VigInsp.
documento excel: archivo: Puertos. Evidencia Actividad 3 PAI 
Atencion usuarios: correo electronico: archivo Puertos. Evidencia Actividad 3 PAI enero Despacho ATC. </t>
  </si>
  <si>
    <t>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t>
  </si>
  <si>
    <t xml:space="preserve">FUID: documento 
archivo: Puertos. Evidencia Actividad 3 PAI  febrero VigInsp
documento excel: archivo: Puertos. Evidencia Actividad 3 PAI  febrero Ginv
</t>
  </si>
  <si>
    <t>FUID: 
documento 
archivo: Puertos. Evidencia Actividad 3 PAI  marzo Despacho
documento 
archivo: Puertos. Evidencia Actividad 3 PAI  marzo VigInsp
correo electroico: 
documento excel: archivo: Puertos. Evidencia Actividad 3 PAI  febrero Ginv
correo electornico
archivo: Puertos. Evidencia Actividad 3 PAI  marzo 
documento word con relacion expedientes virtuales: archivo. Puertos. Evidencia Actividad 3 PAI ene-mar exp virtual_VigInsp.
documneto excel con agenda reuniones del invg y control archivo Puertos. Evidencia Actividad 3 PAI en-mar_agen</t>
  </si>
  <si>
    <t>Documento archivo: Puertos. Evid Activ 3 PAI_Abril.docx</t>
  </si>
  <si>
    <t xml:space="preserve">Ver documento en las evidencias. </t>
  </si>
  <si>
    <t>Documento archivo: Puertos. Evid Activ 3 PAI_Mayo.docx.
Puertos. Evid Activ 3.1 PAI_ Mayo.docx</t>
  </si>
  <si>
    <t>Ver documento en las evidencias. No fue posible la atención al 100% de las PQRS recibidas; toda vez que hubo casos en los que se tuvo que surtir tramite de solicitud de información con otras entidades, personas naturales o jurídicas.</t>
  </si>
  <si>
    <t>Archivo denominado Puertos. Evid Activ 3 PAI_ Junio.</t>
  </si>
  <si>
    <t xml:space="preserve">En la evidencia adjunta, se observa que se tramitaron 84 pqr, se remitieron 543 radicados, se efectuo traslado de 2 TRD, se realizaron 39 reuniones con vigilados. </t>
  </si>
  <si>
    <t>ACT_194</t>
  </si>
  <si>
    <t xml:space="preserve">Correo electrónico adjunto nombrado como Puertos. Evidencia Actividad 4 PAI marzo </t>
  </si>
  <si>
    <t xml:space="preserve">Correo electrónico del 07/03/2019 con el cual el Dr. Álvaro Ceballos, Superintendente Delegado de Puertos,  remite a la Oficina de Control Interno el Informe Pormenorizado del periodo Nov 2018-Febrero 2019, basado en MIPG. </t>
  </si>
  <si>
    <t xml:space="preserve">No se programo actividad para este mes. </t>
  </si>
  <si>
    <t xml:space="preserve">no se planeo actividad para este mes. </t>
  </si>
  <si>
    <t>ACT_255</t>
  </si>
  <si>
    <t>Circulares entregadas al Despacho para temporada alta, básculas y supersociedades</t>
  </si>
  <si>
    <t>ACT_200</t>
  </si>
  <si>
    <t>Correos enviados</t>
  </si>
  <si>
    <t>En el mes de enero se atendió la siguiente solicitud:
1. Se envió mediante correo electrónico del día 23/01/2019, respuesta a la solicitud de la Oficina Asesora de Planeación, respecto al hallazgo N° 11(2012) del Plan de Mejoramiento suscrito con la Contraloría General de la República.</t>
  </si>
  <si>
    <t xml:space="preserve">En el mes de febrero se atendieron las siguientes solicitudes:
1. Se envió reporte a la Oficina Asesora de Planeación del SIRECI vigencia 2018, correspondiente a la información de la Delegatura de Tránsito y Transporte Terrestre, mediante correo electrónico del día 07/02/2019.
2. Se envió carta salvaguarda de la Delegatura de Tránsito y Transporte Terrestre a la Oficina de Control Interno, mediante correo electrónico del día 05/02/2019.
</t>
  </si>
  <si>
    <t>En el mes de marzo se atendió la siguiente solicitud
1. Se envió reporte de Informe Pormenorizado de la Delegatura de Tránsito y Transporte Terrestre a la Oficina de Control Interno, con sus respectivas evidencias, mediante correo electrónico del día 05/03/2019.</t>
  </si>
  <si>
    <t>Correos electrónicos</t>
  </si>
  <si>
    <t>Correo electrónico</t>
  </si>
  <si>
    <t>Se envió mediante correo electrónico del día 15/05/2019, respuesta a la solicitud de la Oficina Control Interno, respecto al seguimiento del mapa de riesgos.</t>
  </si>
  <si>
    <t>En el mes de junio se atendieron 2 solicitudes:
1. Se envió mediante correo electrónico del día 06/06/2019, respuesta a la solicitud de la Oficina Control Interno, respecto al seguimiento del mapa de riesgos.
2. Se envió mediante correo electrónico el día 07 de junio de 2019, a la Oficina Asesora de Planeación, reporte del PAI del mes de mayo de la Delegatura de Tránsito y Transporte Terrestre</t>
  </si>
  <si>
    <t>ACT_257</t>
  </si>
  <si>
    <t>Orfeo Delegatura</t>
  </si>
  <si>
    <t>1. Sistema ORFEO
2. RELACIÓN RADICADOS ORFEO</t>
  </si>
  <si>
    <t>En el mes de mayo se respondieron 113 peticiones-requerimientos y 18 respuestas a memorandos internos</t>
  </si>
  <si>
    <t>En el mes de junio se respondieron 116 peticiones-requerimientos y 35 respuestas a memorandos internos</t>
  </si>
  <si>
    <t>PEND_PES2019</t>
  </si>
  <si>
    <t>ACT_250</t>
  </si>
  <si>
    <t>Planear y gestionar las actividades necesarias para dar cumplimiento a las tematicas asignadas por el Señora Superintendente</t>
  </si>
  <si>
    <t>Despacho Superintendencia</t>
  </si>
  <si>
    <t>Despacho</t>
  </si>
  <si>
    <t xml:space="preserve">Gloria Ortiz </t>
  </si>
  <si>
    <t>Apoyo</t>
  </si>
  <si>
    <t xml:space="preserve"># de compromisos cumplidos  / # de compromisos asignados </t>
  </si>
  <si>
    <t xml:space="preserve">Listas de Asistencia a reuniones, Respuesta solicitud congreso, Cuadro de plataformas tecnologicas, Convenio Confecamaras, </t>
  </si>
  <si>
    <t xml:space="preserve">Asistencia a 5 reuniones en: 1.Latam, 2. Andi, 3. Asesco, 4. Asoproctax y 5. Metro Cali. 1 respuesta al Congreso, 1. inventario de plataformas tecnológicas y 1 Convenio con Confecamaras para la supervisión subjetiva. </t>
  </si>
  <si>
    <t xml:space="preserve"> Listas de Asistencia a reuniones, Cuadro seguimiento agenda lesgislativa, Informes, Respuestas a comunicaciones, fichas regionales Girardot, Flandes, Ricaute y Villavicencio, Presentaciones y actas.  </t>
  </si>
  <si>
    <t>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t>
  </si>
  <si>
    <t xml:space="preserve">Listas de Asistencia a reuniones, agendas, discursos, videos, talleres Construyendo País, presentaciones, actas y ruedas de prensa, </t>
  </si>
  <si>
    <t>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t>
  </si>
  <si>
    <t>Presentaciones, Actas y ruedas de prensa.</t>
  </si>
  <si>
    <t>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t>
  </si>
  <si>
    <t>ACT_251</t>
  </si>
  <si>
    <t>Andrés Montañes</t>
  </si>
  <si>
    <t>20021, 20921, 21141, 21811, 24501</t>
  </si>
  <si>
    <t>Dos aprobaciones, una formulación de observaciones, dos requerimientos y tres asuntos gestión documental</t>
  </si>
  <si>
    <t>23403, 23853, 29931, 31641, 34071, 39791, 39801, 39811, 39851, 39861, 43241, 45591, 51161, 53291</t>
  </si>
  <si>
    <t>Cuatro certificaciones, una aprobación, dos formulaciones de observaciones, dos requerimientos, tres respuestas, cuatro informes y dos reuniones</t>
  </si>
  <si>
    <t>24523, 37183, 58971, 58981, 59011, 59021, 59621, 59631, 60541, 62791, 62861</t>
  </si>
  <si>
    <t>Nueve certificaciones, cuatro informes, un asunto gestión documental y tres reuniones</t>
  </si>
  <si>
    <t>96521, 96531, 96541, 101021, 101051, 102511, 102521, 102531, 110241, 110341, 110731, 111161, 111341</t>
  </si>
  <si>
    <t>Tres certificaciones, seis requerimientos, cuatro aprobaciones, dos respuestas, un asunto gestión documental y tres reuniones</t>
  </si>
  <si>
    <t>174881, 174891, 174901, 174911</t>
  </si>
  <si>
    <t>cuatro certificaciones,  análisis relacionadas con Avianca, dos remisiones de documentos, un asunto gestión documental y dos reuniones</t>
  </si>
  <si>
    <t>182691, 213121, 213151, 213171, 72223, 170620191507</t>
  </si>
  <si>
    <t>cuatro certificaciones,  análisis relacionados con Caxdac, propuesta información clasificada serie Actuaría, propuesta tramitación actuarial Delegada de Terrestre, análisis aplicación niif a los cálculos actuariales</t>
  </si>
  <si>
    <t>ACT_03</t>
  </si>
  <si>
    <t>Superintendente</t>
  </si>
  <si>
    <t xml:space="preserve">(#Solicitudes gestionadas Azeneth) / # solicitudes recibidas  *100%      </t>
  </si>
  <si>
    <t xml:space="preserve">VIGIA - CARPETA FISICA DE CITAS - </t>
  </si>
  <si>
    <t>SE DIO RESPUESTA A LAS SOLICITUDES ASIGNADAS AL DESPACHO - SE REALIZARON Y CUMPLIERON LAS CITAS SOLICITADAS CON VIGILADOS - LOS DOCUMENTOS PENDIENTES DE RESPUESTA, SE REALIZARAN DE CONFORMIDAD CON PLAZO PREVISTO PARA CADA UNO DE ELLOS.</t>
  </si>
  <si>
    <t xml:space="preserve">VIGIIA - CARPETA FISICA DE CITAS - </t>
  </si>
  <si>
    <t>1.1.1 Reforma institucional y gobernanza del sector transporte</t>
  </si>
  <si>
    <t>PR_01</t>
  </si>
  <si>
    <t>1. Campañas de Prevención y Promoción para la formalización.</t>
  </si>
  <si>
    <t xml:space="preserve"> 1. Plan Estratégico Institucional - PEI</t>
  </si>
  <si>
    <t>PEI_01 - Campañas de Prevención y Promoción para la formalización.</t>
  </si>
  <si>
    <t>ACT_216</t>
  </si>
  <si>
    <t xml:space="preserve">1.1 Identificar zona geográfica
</t>
  </si>
  <si>
    <t>Dirección de Promoción y Prevención de Puertos</t>
  </si>
  <si>
    <t>Director Promoción y Prevención de Puertos</t>
  </si>
  <si>
    <t>4. EVALUACION DE RESULTADOS</t>
  </si>
  <si>
    <t>4.1 Seguimiento y evaluación del desempeño institucional</t>
  </si>
  <si>
    <t xml:space="preserve"> # Campañas y operativos realizados / # Campañas y operativos programados
</t>
  </si>
  <si>
    <t>1. Operativo adelantado en Hidroprado-Acta de Visita</t>
  </si>
  <si>
    <t>N.A</t>
  </si>
  <si>
    <t xml:space="preserve">Asistencia a Reunión Muelle La Gaitana- Neiva.          </t>
  </si>
  <si>
    <t xml:space="preserve">se atendió la solicitud hecha por la empresa Rio Taxis SAS, en el Muelle La Gaitana, se aprovechó la oportunidad de la visita para analizar las zonas de prestación de servicio público Fluvial, encontrandose: El Quimbo, La Gaitana, Betania y Villavieja.               2. Campaña de Información por medios sociales.                                           3.  Presentación propuesta de Intervención a Lagos, Lagunas y Embalses. </t>
  </si>
  <si>
    <t xml:space="preserve">Documento Identificacion Zonas Geograficas.  Archivo denominado Puertos. Evidencia Actividad 9 PAI Marzo. </t>
  </si>
  <si>
    <t>Documento en word Identificacion Zonas Geograficas para la Campaña de Promoción y Prevención "+Transporte marítimo y fluvial + Formalización".</t>
  </si>
  <si>
    <t>Se cumplió la meta en el primer trimestre del año 2019</t>
  </si>
  <si>
    <t>N.A. se cumplió la meta</t>
  </si>
  <si>
    <t>ACT_217</t>
  </si>
  <si>
    <t>1.2 Establecer acciones</t>
  </si>
  <si>
    <t>PEND_</t>
  </si>
  <si>
    <t>Documento. 
Archivo: Puertos. Evid. Activ. 10 PAI_Abril. Pdf</t>
  </si>
  <si>
    <t xml:space="preserve">CAMPAÑA DE PROMOCIÓN Y PREVENCIÓN PARA LA FORMALIZACIÓN EN LA PRESTACIÓN DEL SERVICIO DE TRANSPORTE MARÍTIMO Y FLUVIAL, Y OTROS SERVICIOS CONEXOS
“+ Transporte Marítimo y Fluvial + Formalización”
Se identifican las acciones a seguir. </t>
  </si>
  <si>
    <t xml:space="preserve">Puertos. Evid activ 10 PAI_Mayo InfyactareunMagangué.pdf
Puertos. Evid activ 10 PAI_Mayo AlcNariñoCap.pdf
Puertos. Evid activ 10 PAI_Mayo Magangue.pdf
Puertos. Evid activ 10 PAI_Mayo gobernador Indigena.pdf
Puertos. Evid activ 10 PAI_Mayo Asotransmaguez.pdf
entre otros. </t>
  </si>
  <si>
    <t xml:space="preserve">El Documento  Transporte Marítimo y Fluvial mas Formalización, se socializó con las siguientes entidades:
1.  SENA (vía oficio). 
2.  Ministerio de Transporte (reunión el viernes 10 de mayo de 2019 con el grupo de acuático del MT). Se adjunta agenda y listas de asistencia de las reuniones. 
3.  Ministerio de Trabajo (el día 31 de mayo de 2019 en reunión en la ST) Se adjunta acta y lista de asistencia.
4. Capitanía de Puerto el día 28 de mayo de 2019.
5. Reunión Magangué: se dio a conocer la campaña a:
5.1. CORMAGDALENA
5.2. Sociedad Portuaria Regional de Magangué
5.3. Inspección Fluvial de Magangué
5.4. Batallón de Infantería
5.5. Aproximadamente 8 empresas prestadoras del servicio en la zona. 
6.  DITRA: se expuso la campaña a aproximadamente 17 integrantes de DITRA fluvial ubicados en las diferentes zonas del país. 
7.  En la Laguna La Cocha se socializó la campaña con 
7.1.  8 Empresas de Transporte Fluvial 
7.1.1.  Asociación ambiental de Santa Lucia. 
7.1.2. Asociación rutas Interveredales
7.1.3. Asociación de lancheros de Santa Clara
7.1.4. Asotransguamuez
7.1.5. Asotransmotilón
7.1.6. Cochatour
7.1.7. Asociación de Lancheros agro-turística ambiental de Santa Clara
7.1.8. Tour Motilón
7.2. Gobernación de Nariño
7.3. Alcaldía de Pasto
7.4. DITRA Seccional Pasto
7.5. Parques Naturales (Jefe del Santuario de Fauna y flora de la isla la corota)
7.6. Corponariño
7.7. DITRA – DENAR
7.8. Ministerio de Transporte – Dirección territorial Nariño
7.9. Gobernación Indígena del Refugio del Sol
7.10. INVIAS- Nariño
7.11. Policia Metropolitana de Pasto
</t>
  </si>
  <si>
    <t>10. Puertos. Evid act 8. PAI Junio. Dcto_ Socializ_TF</t>
  </si>
  <si>
    <t xml:space="preserve">Con el fin de generar las sinergias necesarias para surtir el proceso de construcción metodológica de las capacitaciones, se han realizado acercamientos con un funcionario del despacho del Viceministro de Transporte (reunión llevada a cabo el día 13 de junio de 2019-Acta 57 la cual se adjunta en el presente correo) y con la Agencia Nacional de Seguridad, vía llamada telefónica (pendiente programar reunión).  
Si bien la estructuración metodológica de las capacitaciones no ha iniciado propiamente dicho, desde la Delegatura de Puertos se ha venido estructurando material divulgativo referentes a las normatividad que regula la materia (incluyendo condiciones básicas de  seguridad), beneficios de la formalización, entre otro temas relacionados (se adjunta documento con el material divulgativo).  Además,  para la segunda y tercera semana de julio se prevé llevar a cabo mesas de trabajo internas en las que se involucre a personal de la Dirección de Financiera y de la Oficina de las Tecnologías de la Información y Comunicación. 
</t>
  </si>
  <si>
    <t>ACT_218</t>
  </si>
  <si>
    <t>1.3 Efectuar seguimiento</t>
  </si>
  <si>
    <t>N.A,</t>
  </si>
  <si>
    <t>No se programo actiividad este mes</t>
  </si>
  <si>
    <t>ACT_07</t>
  </si>
  <si>
    <t>Capacitar a funcionarios y servidores uso red</t>
  </si>
  <si>
    <t>Equipo de Comunicaciones</t>
  </si>
  <si>
    <t>Andrea Mancera</t>
  </si>
  <si>
    <t>5.2.3 Transparencia, acceso a la información pública y lucha contra la corrupción</t>
  </si>
  <si>
    <t xml:space="preserve">50
personas </t>
  </si>
  <si>
    <t># personas capacitadas que usan la red / # personas capacitadas</t>
  </si>
  <si>
    <t>Lista de asistencia y mail enviados</t>
  </si>
  <si>
    <t>Divulgación de estrategias para el uso de redes</t>
  </si>
  <si>
    <t>Lista de asistencia</t>
  </si>
  <si>
    <t>Actividad cumplida en el primer trimestre del año</t>
  </si>
  <si>
    <t>ACT_08</t>
  </si>
  <si>
    <t>Realizar campañas de comunicación  al usuario de transporte sobre sus derechos</t>
  </si>
  <si>
    <t xml:space="preserve">5.000 
personas </t>
  </si>
  <si>
    <t># de encuestados / # personas que participan en la campaña</t>
  </si>
  <si>
    <t>Evidencia de alcance en redes de campañas</t>
  </si>
  <si>
    <t xml:space="preserve">se han aumentado lo seguidores en twitter y facebook </t>
  </si>
  <si>
    <t>se han aumentado lo seguidores en twitter 440 y facebook 282</t>
  </si>
  <si>
    <t>Redes sociales, carpeta en escritorio</t>
  </si>
  <si>
    <t>Socialización derechos y deberes de usuarios campañas regiones</t>
  </si>
  <si>
    <t>ACT_174</t>
  </si>
  <si>
    <t>Secretaria General</t>
  </si>
  <si>
    <t>Grupo Control Interno Disciplinario</t>
  </si>
  <si>
    <t>Coordinador Grupo Control Interno Disciplinario</t>
  </si>
  <si>
    <t>Hojas de vida de los indicadores
PAI
PEI
Plan de Mejoramiento
Plan de Austeridad
Seguimiento al mapa de riesgos</t>
  </si>
  <si>
    <t>Se realizó la medición de los indicadores del proceso
Seguimeinto al PEI y PAI con corte a Diciembre de 2018
Informe de Austeridad del gasto
Seguimiento al mapa de riesgos</t>
  </si>
  <si>
    <t>Hojas de vida de los indicadores
Plan de Austeridad del gasto
Borrador de los formatos</t>
  </si>
  <si>
    <t>Se realizó la verificación de los formatos publicados en cadena de valor, se encuentra pendiente de revisión y aprobación por parte de la Secretaria General
Informe de austeridad del gasto</t>
  </si>
  <si>
    <t>PAI
Indicadores
Austeridad del Gasto
Auditoria de Control Interno
Formatos del proceso</t>
  </si>
  <si>
    <t>Medición de Indicadores
Informes de Austeridad del gasto
Envío de observaciones al informe de auditoria de control interno
Actualización de formatos y revisón con Secretaría General.</t>
  </si>
  <si>
    <t>1. PAI con reporte a Marzo, 2. Ficha Técnica de Indicadores, 3. Informe de Austeridad del Gasto, 4. Formatos del proceso y 5. Actulización del Normograma</t>
  </si>
  <si>
    <t>Se efectúo la convencional medición de Indicadores, los Informes de Austeridad del gasto, la Actualización y aprobación de formatos y el el normograma</t>
  </si>
  <si>
    <t xml:space="preserve">1. PAI con reporte a junio, 2. Ficha Técnica de Indicadores, 3. Informe de Austeridad del Gasto. </t>
  </si>
  <si>
    <t>Reporte mensual del PAI, Se efectúo la convencional medición de Indicadores, los Informes de Austeridad del gasto.</t>
  </si>
  <si>
    <t>ACT_123</t>
  </si>
  <si>
    <t>Adelantar actividades orientadas a la prevención de faltas disciplinarias</t>
  </si>
  <si>
    <t>1. TALENTO HUMANO</t>
  </si>
  <si>
    <t>1.2.2 Integridad</t>
  </si>
  <si>
    <t xml:space="preserve">Actividades realizadas orientadas a la prevención de faltas disciplinarias / Actividades programadas orientadas a la prevención de faltas disciplinarias </t>
  </si>
  <si>
    <t>NA</t>
  </si>
  <si>
    <t>Mensaje en correo electrónico e intranet</t>
  </si>
  <si>
    <t>Se envió mensaje sobre el cumplimiento del horario laboral a través de correo electrónico e intranet, el día 28 de marzo</t>
  </si>
  <si>
    <t>1. Se realizó la campaña de prevención programada para este trimestre</t>
  </si>
  <si>
    <t>1. El dia 27 de junio de 2019, al correo institucional de cada servidor público, se remitio la informacion sobre los debres de los servidores públicos</t>
  </si>
  <si>
    <t>ACT_124</t>
  </si>
  <si>
    <t>Vigia
Orfeo
Archivo Físico</t>
  </si>
  <si>
    <t>Se realizaron 108 radicados por orfeo solicitando información para los procesos.
Se recibieron por Vigia y se tramitaron 3 quejas 
Se tienen 279 carpetas de los procesos de control disciplinario
Se atendieron 8 usuarios externos</t>
  </si>
  <si>
    <t>Vigia
Orfeo
Archivo Físico
Archivo Físico
Atención de Usuarios externos</t>
  </si>
  <si>
    <t>Se realizaron 66 radicados por orfeo solicitando información para los procesos
Se recibieron por Vigia y se tramitaron 15 quejas 
Se tienen 292 carpetas de los procesos de control disciplinario
Se atendieron 10 usuarios externos</t>
  </si>
  <si>
    <t>Vigia, Orfeo y FUID</t>
  </si>
  <si>
    <t>76 memorando y oficios elaborados, 9 Atención presencial, realizadas y 308 carpetas organizadas</t>
  </si>
  <si>
    <t>120 memorando y oficios elaborados, 7 Atención presencial, realizadas y 208 carpetas organizadas</t>
  </si>
  <si>
    <t>1.3.1 Implementación y consolidación de nuevas tecnologías en Sistemas Inteligentes de Transporte</t>
  </si>
  <si>
    <t>ACT_125</t>
  </si>
  <si>
    <t>Comunicaciones oficiales (Memorando)</t>
  </si>
  <si>
    <t xml:space="preserve">En el mes de enro se generaron 4 oficios de salida,  100 memorandos tramitados en su totalidad  </t>
  </si>
  <si>
    <t xml:space="preserve">En el mes de febrero se generaron 7 Oficios de salida y  y 18 memorandos tramitados en su totalidad </t>
  </si>
  <si>
    <t>Se recibieron correos de tipo:informativo y de trámite al cual se le dio la ruta pertinente. De los vías allegados a Secretaria General guardo los físicos de contraloria en crapeta con su respectiva respuesta</t>
  </si>
  <si>
    <t>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t>
  </si>
  <si>
    <t>Comunicaciones</t>
  </si>
  <si>
    <t>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t>
  </si>
  <si>
    <t xml:space="preserve">De los 300 vigías que llegarón a Secretaría General quedaron pendientes por resolver 6 debido a que la información no fue allegada, por esto quedaron pendientes para el mes de julio </t>
  </si>
  <si>
    <t>ACT_126</t>
  </si>
  <si>
    <t>Trasladar la sede a otras instalaciones</t>
  </si>
  <si>
    <t>Dirección Administrativa</t>
  </si>
  <si>
    <t>Director Administrativo</t>
  </si>
  <si>
    <t>Se realiza la búsqueda de un inmueble que cubra las necesidades de la Entidad</t>
  </si>
  <si>
    <t>Durante el mes de febrero se realiza un comparativo de los inmuebles que mas se ajustan a las necesidades de la Entidad</t>
  </si>
  <si>
    <t>Una vez se escoge el inmueble se inicia la etapa de negociación, precio - beneficio</t>
  </si>
  <si>
    <t>Documentos y comunicaciones</t>
  </si>
  <si>
    <t>Se termina la negociación y se inicia con los documentos para cerrar trato</t>
  </si>
  <si>
    <t>Citación visita a Edificio Reunión con Famoc  20-06-2019
Citación visita a Edificio Reunión con Soniloff 25-06-2019</t>
  </si>
  <si>
    <t xml:space="preserve">Se realizó visita Calle 26 No 7-32
Se realizó visita a un Edificio que queda en la 57 con  7. </t>
  </si>
  <si>
    <t>4. Plan Anual de Adquisiciones  - PAA (Planeación)</t>
  </si>
  <si>
    <t>ACT_127</t>
  </si>
  <si>
    <t>Ejecutar el presupuesto de Funcionamiento de la Supertransporte</t>
  </si>
  <si>
    <t>Dirección Financiera</t>
  </si>
  <si>
    <t>Director Financiero</t>
  </si>
  <si>
    <t xml:space="preserve">2.1.3 Gestión presupuestal y eficiencia del gasto público </t>
  </si>
  <si>
    <t xml:space="preserve">Valor presupuesto comprometido/ Valor presupuesto apropiado </t>
  </si>
  <si>
    <t>Informe de Ejecucion presupuestal del mes de Enero de 2019</t>
  </si>
  <si>
    <t xml:space="preserve">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t>
  </si>
  <si>
    <t>Informe de Ejecucion presupuestal del mes de Febrero de 2019</t>
  </si>
  <si>
    <t>La ejecución de compromisos presupuestales del mes de Febrero fue de $1.552 millones.</t>
  </si>
  <si>
    <t>Informe de Ejecucion presupuestal del mes de Marzo de 2019</t>
  </si>
  <si>
    <t>La ejecución de compromisos presupuestales del mes de Marzoo fue de $6.684 millones.</t>
  </si>
  <si>
    <t>Informe de Ejecucion presupuestal del mes de Abril de 2019</t>
  </si>
  <si>
    <t>La ejecución de compromisos presupuestales del mes de Abril fue de $2.294 millones.</t>
  </si>
  <si>
    <t>Informe de Ejecucion presupuestal de Funcionamiento del mes de Junio de 2019</t>
  </si>
  <si>
    <t xml:space="preserve">La ejecución de compromisos presupuestales del mes de Junio fue  de 1.470 millones., de tal manera que el presupuesto de Junio esta ejecutado en un 5% </t>
  </si>
  <si>
    <t>ACT_128</t>
  </si>
  <si>
    <t>Fortalecimiento de la planta de personal</t>
  </si>
  <si>
    <t>Grupo Talento Humano</t>
  </si>
  <si>
    <t>Coordinador Grupo Talento Humano</t>
  </si>
  <si>
    <t xml:space="preserve">1.2.1 Gestión Estratégica del Talento Humano </t>
  </si>
  <si>
    <t xml:space="preserve"># Etapas realizadas / #Etapas programadas
</t>
  </si>
  <si>
    <t>Se realizaran actividades a partir del mes de junio de 2019</t>
  </si>
  <si>
    <t>Actos administrativos</t>
  </si>
  <si>
    <t>ACT_219</t>
  </si>
  <si>
    <t>1.4  Desarrollar campañas</t>
  </si>
  <si>
    <t>ACT_130</t>
  </si>
  <si>
    <t xml:space="preserve"> Gestión del Conocimiento</t>
  </si>
  <si>
    <t xml:space="preserve"># Etapas realizadas/#Etapas programadas
</t>
  </si>
  <si>
    <t>Las actividades están programadas para el segundo semestre de 2019</t>
  </si>
  <si>
    <t>ACT_87</t>
  </si>
  <si>
    <t>Monitorear el Fortalecimiento a la Supervisión Integral a los vigilados a nivel nacional.</t>
  </si>
  <si>
    <t>Oficina Asesora de Planeación</t>
  </si>
  <si>
    <t xml:space="preserve">Delegaturas y Grupo de Tecnologías de la Información y las Comunicaciones </t>
  </si>
  <si>
    <t>Jefe de Oficina TIC´s y Delegados.</t>
  </si>
  <si>
    <t xml:space="preserve">Valor presupuesto obligado/ Valor presupuesto apropiado </t>
  </si>
  <si>
    <t>El proyecto de inversión no estaba aprobado.</t>
  </si>
  <si>
    <t>No se realizó seguimiento a la ejecución del proyecto, ya que éste se encontraba en actualización a Decreto resolución del Presupuesto.</t>
  </si>
  <si>
    <t xml:space="preserve">El ciclo de aprobación del proyecto finalizó el pasado 12 de marzo, sin embargo se realizó seguimiento a la ejecución presupuestal del proyecto a corte del 28 de febrero. </t>
  </si>
  <si>
    <t>Seguimiento realizado a través de las ejecuciones presupuestales generadas por el SIIF Nación a corte del 31 de marzo de 2019.</t>
  </si>
  <si>
    <t xml:space="preserve">Ruta Compartida: Z:/ PLANEACIÓN-2019/400 39  PLANEACIÓN INSTITUCIONAL MODELO INTEGRADO DE PLANEACIÓN Y GESTIÓN/400 39 10 BANCO DE PROYECTOS DE INVERSIÓN INSTITUCIONAL/ Seguimiento mensual presupuesto/ Marzo </t>
  </si>
  <si>
    <t>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t>
  </si>
  <si>
    <t>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t>
  </si>
  <si>
    <t>El valor del Presupuesto Obligado fue de 1.754.000.000 y el valor del Presupuesto Apropiado de 4.093.000.000</t>
  </si>
  <si>
    <t>ACT_236</t>
  </si>
  <si>
    <t>Promover la  formalización administración infraestructura aeroportuaria a cargo de entes territoriales.</t>
  </si>
  <si>
    <t>Dirección de Promoción y Prevención Concesiones e Infraestructura</t>
  </si>
  <si>
    <t>Director Promoción y Prevención de Concesiones e Infraestructura</t>
  </si>
  <si>
    <t>5.2 Transparencia, acceso a la información pública y lucha contra la corrupción</t>
  </si>
  <si>
    <t># de entes territorriales con acciones realizadas / # de Entes Territoriales que tiene a cargo la Administración infraestructura aeroportuaria identificados que no se encuentran formalizados</t>
  </si>
  <si>
    <t>i. oficio Nro 20195605047732 de fecha 18/01/19, radicado en orfeo</t>
  </si>
  <si>
    <t>i. Se recibió respuesta de plan de formalización por parte de la alcaldía de San Gil, como Ente Territorial del Aeródromo los Pozos</t>
  </si>
  <si>
    <t>i. Oficio Nro 20197100034691, radicado en orfeo
ii. Base de datos, seguimiento inspecciones y mesas de trabajo y archivo</t>
  </si>
  <si>
    <t xml:space="preserve">i. se Requirió  a la alcaldía de Bajo Baudo para la presentación del plan de formalizacion o acto administrativo, el cual es el ente territorial y responsable de la administración del aerodromo pizarro. Se esta a la espera de respuesta.
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t>
  </si>
  <si>
    <t xml:space="preserve">Oficio Nro 20197100091511 del 4/de abril/2019, radicado en Orfeo el cual fue enviado al Aeródromo de Barrancominas - Guainia. </t>
  </si>
  <si>
    <t xml:space="preserve">Se solicitó al Aeródromo de Barrancominas – Guainía
1. Plan de acción de mejora para la atención de las observaciones de la visita de inspección realizada en marzo. 
2. Plan de formalización y/o acto administrativo.
</t>
  </si>
  <si>
    <t>Carpeta archivo mesas de trabajo de la Delegada de Concesiones e Infraestructura</t>
  </si>
  <si>
    <t>Se realizo mesa de trabajo Nro. 55 el 15 de mayo de 2019, Formalizacion administrativa de aeródromo Caucaya de Puerto Leguizamo, Reiteracion el compromiso que tiene el municipio de formalizar el aeródromo por hacer parte Nacional del Transporte.</t>
  </si>
  <si>
    <t>Aplicativo Orfeo, oficio N° 20197000219341 del 29 de junio</t>
  </si>
  <si>
    <t>Se solicito a la Alcaldía de Puerto Leguizamo - Putumayo las acciones adelantadas para formalizar el aeródromo a cargo de este ente Territorial</t>
  </si>
  <si>
    <t>ACT_212</t>
  </si>
  <si>
    <t>Investigación Banacol</t>
  </si>
  <si>
    <t>Dirección de Investigaciones de Puertos</t>
  </si>
  <si>
    <t>Director de Investigaciones de Puertos y  Coordinador de Vigilancia e Inspección</t>
  </si>
  <si>
    <t># de etapa procesal realizadas / # etapas procesales</t>
  </si>
  <si>
    <t>Documento adjunto nombrado Puertos. Evidencia Actividad 5 Febrero2019</t>
  </si>
  <si>
    <t xml:space="preserve">Documento de fecha Febrero 2019 - Analisis Juridico -- C.I Banacol de Colombia S.A. </t>
  </si>
  <si>
    <t>Documento adjunto nombrado Puertos. Evidencia Actividad 5 Marzo2019</t>
  </si>
  <si>
    <t xml:space="preserve">Documento de fecha Marzo 2019  Ficha Técnica - C.I Banacol de Colombia S.A. </t>
  </si>
  <si>
    <t xml:space="preserve">correo electronico. 
Archivo: Puertos. Evid Activ 5_PAI_Abril.pdf
Ficha Tecnica: archivo:  Puertos. Evid Activ 5.1_PAI_Abril.pdf </t>
  </si>
  <si>
    <t>Correo electronico donde se manifiesta que se realizaron las siguientes actividades:  Memorando Grupo Financiera Radicado No. 20196200040213
Respuesta Grupo Financiera Radicado No. 20195400046933
Oficio al INVIAS Radicado No. 20196200089231
Respuesta INVIAS Radicado No. 20195605344562
Oficio a la ANI Radicado No. 20196200089271
Respuesta ANI Radicado No. 20195605328842
Evidencia (arhivo denominado "BANACOL abril" )</t>
  </si>
  <si>
    <t>Documento archivo: Puertos. Evid Activ 5 PAI_Mayo Insp Fluv Turbo.docx</t>
  </si>
  <si>
    <t xml:space="preserve">Se informa que se solicitó información a la Inspección Fluvial de Turbo, y la respuesta correspondiente fue radicada hasta el día 4 de junio de 2019 y asignada a este Grupo hasta el día de ayer, por lo tanto no se realizará la entrega de esta actividad, hasta tanto se realice el análisis correspondiente de la respuesta entregada por la Inspección Fluvial. </t>
  </si>
  <si>
    <t>5. Puertos. Evid. act 5 PAI Junio Inv Banacol.</t>
  </si>
  <si>
    <t>Al respecto se informa que  el Consejo de Estado en pronunciamiento  del 19 de febrero de 2019 (sala de lo Contencioso Administrativo, sección primera, Expediente No. 11001032600020150005301. Consejero Ponente Oswaldo Giraldo López), resolvió conceder la solicitud de medidas cautelares interpuesta por la empresa BANACOL respecto de los actos administrativos expedidos por la ANI, que negaron la solicitud de homologación, por lo tanto,  no es procedente la apertura de investigación administrativa frente a este caso, toda vez que el mismo se encuentra en la jurisdicción de lo Contencioso Administrativo y que actualmente la facultad para otorgar las homologaciones y autorizaciones así como los cobros correspondientes a la contraprestación corresponde a la ANI conforme Decreto No. 4735 de 2009. La semana próxima se remitirá el documento contentivo con las conclusiones del caso.</t>
  </si>
  <si>
    <t>ACT_258</t>
  </si>
  <si>
    <t>Desarrollar acciones de divulgación a los supervisados en temas especificos que coadyuven a la mejor prestación del servicio (Foros, Circulares, Skype, otros medios)</t>
  </si>
  <si>
    <t>Dirección de Promoción y Prevención Transito y Transporte Terrestre Automotor</t>
  </si>
  <si>
    <t>Director Promoción y Prevención de Transito y Transporte Terrestre Automotor</t>
  </si>
  <si>
    <t>3.2.2.1  Servicio al Ciudadano</t>
  </si>
  <si>
    <t># de actividades de divulgación realizadas /# de actividades de divulgación planeadas</t>
  </si>
  <si>
    <t>Circulares 26 y 27 de 2019</t>
  </si>
  <si>
    <t xml:space="preserve">En el mes de junio se realizaron 2 acciones de divulgación:
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
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
</t>
  </si>
  <si>
    <t>ACT_259</t>
  </si>
  <si>
    <t>Programar visitas de inspeccion ocasionales con base en el analisis de informacion CEMAT</t>
  </si>
  <si>
    <t># acciones de supervision ocasionales realizadas con base en el análisis de informacion CEMAT / # acciones de supervision ocasionales programadas con base en el análisis de informacion CEMAT</t>
  </si>
  <si>
    <t>EVIDENCIA CORREO SOLICITUD CEMAT</t>
  </si>
  <si>
    <t>En el mes de junio no se logró realizar ninguna visita, toda vez que no se recibieron por parte del CEMAT los respectivos reportes, se adjuntan los pantallazos de los correos de solicitud y reiteración que se han realizado a dicho grupo.</t>
  </si>
  <si>
    <t>ACT_237</t>
  </si>
  <si>
    <t>Impulsar que el 100% de los supervisados esten registrados en el sistema VIGIA</t>
  </si>
  <si>
    <t>3.2.1.3 Gobierno Digital</t>
  </si>
  <si>
    <t># de acciones para registro / # de acciones programadas</t>
  </si>
  <si>
    <t xml:space="preserve">Radicado en orfeo Nos, 20197100005921, 20197100005941, 20197100005911 del 11 de enero de 2019 </t>
  </si>
  <si>
    <t>i. Se solicito al Ministerio de Transporte la relacion de terminales de transporte terrestre, habilitados, homologados, suspendidos o cancelados con corte a 31 de diciembre de 2018
ii. Se solicito a la Aeronautica civil relacion de Empresas de Transporte Aereo canceladas o suspendidas
iii. se solicitó a la ani, informacion de contratos o de obras y sus prorrogas de. Concesión, aeropuertos y aeródromos, carreteras, férreos
Esta informacion se solicita con el fin de actualizar el VIGIA</t>
  </si>
  <si>
    <t>ACT_238</t>
  </si>
  <si>
    <t>Promover la formalizacion de la prestación del servicio de los Terminal de Transporte Terrestre automotor</t>
  </si>
  <si>
    <t># de actividades realizadas para promover la formalizacion de los TTTA , que no se encuentran habilitadas por el Ministerio de Transporte/ TTTA identificados, que no se encuentran habilitadas por el Ministerio de Transporte</t>
  </si>
  <si>
    <t>Acta de mesa de de trabajo con la participaron de representantes de seis (6) entes territoriales:
i. Alcaldia de Chia - Cundinamarca
ii. Alcaldia de Zipaquira Cundinamarca 
iii. Alcaldia de Pacho Cundinamarca
iv. Alcaldia de Guateque - Boyaca
v. Alcaldia de Garagoa - Boyaca
vi. Gerente Punto de Despacho de Pacho - cundinamarca</t>
  </si>
  <si>
    <t>El objeto de la mesa fue promover la formalizacion de la prestacion de servicio de la infraestructura de Transporte (Paraderos o puntos de despacho, centralizados de Empresas de Transporte y/o perifericos, entre otros)
Aun cuando se convocó, no asistió la alcaldia de Villadeleiva</t>
  </si>
  <si>
    <t xml:space="preserve">Acta de mesa de de trabajo Nro 45 del 30 de abril de 2019, con la participaron de los funcionarios de la SuperIntendecia de Transportes, para dicha mesa se invitaron las siguientes alcaldias:
i. Alcaldia de Orito - Putumayo Rad Nro. 20197100103321 del 22/04/2019 
ii. Alcaldia de Mocoa - Putumayo Rad Nro 20197100103291 del 22/04/2019
iii. Alcaldia de Hormiga - Valle Guamez - Putumayo Rad Nro 20197000103331 del 22/04/2019 
</t>
  </si>
  <si>
    <t>El objeto de la mesa fue promover la formalizacion de la prestacion de servicio de la infraestructura de Transporte (Paraderos o puntos de despacho, centralizados de Empresas de Transporte y/o perifericos, entre otros)
Aun cuando se convocaron a las alcaldias. 
i. Alcaldia de Orito - Putumayo
ii. Alcaldia de Mocoa - Putumayo 
iii. Alcaldia de Hormiga - Valle Guamez - Putumayo,
A dicha mesa no asistio ninguna de las alcaldias, se reprogramaran para una siguiente mesa de trabajo.</t>
  </si>
  <si>
    <t xml:space="preserve">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t>
  </si>
  <si>
    <t>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t>
  </si>
  <si>
    <t xml:space="preserve">Durante el primer semestre se programaron (15) quince actividades para Promover la formalización de la prestación del servicio de los Terminales de Transporte Terrestre automotor durante este periodo se han realizado (17) diecisiete actividades para un cumplimiento del 113%, 
</t>
  </si>
  <si>
    <t>A la fecha se tiene un cumplimiento del 113% en este indicador, no se realizaron actividades para Promover la formalización de la prestación del servicio de los Terminales de Transporte Terrestre automotor durante este mes.</t>
  </si>
  <si>
    <t>8. Plan Institucional de Capacitación  (Talento Humano) - PIC</t>
  </si>
  <si>
    <t>ACT_131</t>
  </si>
  <si>
    <t>Ejecutar y hacer seguimiento al Plan de Formación y Capacitación. Llevar registro de todas las actividades</t>
  </si>
  <si>
    <t># de capacitaciones ejecutadas / # Total de capacitaciones programadas</t>
  </si>
  <si>
    <t>N/A</t>
  </si>
  <si>
    <t>Durante el mes de enero no se realizaron capacitaciones</t>
  </si>
  <si>
    <t>Listado de asistencia</t>
  </si>
  <si>
    <t xml:space="preserve">Durante este periodo se realizaron dos jornadas de capacitación dentro del programa PAE sin costo económico para la Entidad:
CAPACITACION AMBIENTAL - SEPARA2 el dia 13 de febrero de 2019 (23 asistentes)
VISITAS ADMINISTRATIVAS(Dr. WILMER SALAZAR) , realizada el 19 de febrero (8 asistentes)
</t>
  </si>
  <si>
    <t xml:space="preserve">Durante este periodo se realizaron en total cinco jornadas de capacitación, de las cuales, cuatro correponden  al programa PAE sin costo económico para la Entidad y una correspondiente al PIC así:
CAPACITACION AMBIENTAL - SEPARA2  el 05/03/2019
NIIF APLICADAS EN LA SUPERVISIÓN  el 13 y 19 de marzo de 2019.
Socialización tema Objetivo y subjetivo el 13 de marzo de 2019.
Metodos Alternativos de Solución de Conflictos y Tecnicas de Negociación el 15 de marzo de 2019.
La ejecución del PIC 2019 se inicia con la capacitación sobre Novedades en Seguridad Social, nomina, salarios y prestaciones sociales en el sector público 
</t>
  </si>
  <si>
    <t>Correos electrónicos de asignación de cupos para cada capacitación.</t>
  </si>
  <si>
    <t xml:space="preserve">Durante este periodo se realizaron en total cuatro jornadas de capacitación las cuales fueron realizadas atendiendo invitación de otras Entidades del Estado, sin costo económico para la Entidad así:
 "Primer encuentro de derecho disciplinario del sector transporte" atendiendo invitación del ministerio de transporte; tuvo una duración de 8 horas y asistieron dos funcionarios de la Entidad. 
"Gestion del Conocimiento e Innovación" atendiendo invitación del departamento administrativo de la función publica; tuvo una duración de 4 horas y asistieron cuatro funcionarios de la Entidad. 
"Ruta de la Felicidad - MIPG" atendiendo invitación de la Esap; tuvo una duración de 4 horas y asistieron dos funcionarios de la Entidad. 
"Implementación del Nuevo aplicativo Evaluación desempeño Laboral" atendiendo invitación del comisión nacional del servicio civil; tuvo una duración de 3 horas y asistieron cuatro funcionarios de la Entidad. 
</t>
  </si>
  <si>
    <t>Listados de Asistencia</t>
  </si>
  <si>
    <t xml:space="preserve">Durante este periodo fueron realizadas cinco jornadas de capacitación incluidas en el PIC 2019 así:
1.- Cooperativas régimen Interno, juntas y obligaciones. Se dio inicio al tema con una jornada de cuatro horas, de las 16 horas programadas con asistencia de seis participantes. (Las horas restantes serán dictadas durante el mes de julio de 2019).
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
3.- Actualización Normativa en Derecho Administrativo y Derecho del Transporte - Se dio inicio al tema con dos jornadas de cuatro horas, de las 24 horas programadas, con asistencia de catorce participantes. (Las horas restantes serán dictadas durante el mes de julio de 2019).
4.- Derecho Societario y Derecho administrativo sancionador y práctica de pruebas. Se dio inicio al tema con una jornada de cuatro horas, de las 16 horas programadas con asistencia de seis participantes. (Las horas restantes serán dictadas durante el mes de julio de 2019).
5.- Transporte Internacional. Fué dictado en una jornada de cuatro horas con asistencia de nueve participantes.
</t>
  </si>
  <si>
    <t>7. Plan Estratégico de Talento Humano  (Talento Humano)</t>
  </si>
  <si>
    <t>ACT_132</t>
  </si>
  <si>
    <t>Ejecutar actividades de bienestar social. Llevar registro de todas las actividades</t>
  </si>
  <si>
    <t># de Actividades realizadas / # de Actividades programadas</t>
  </si>
  <si>
    <t>Durante el mes de enero no se realizaron actividades de bienestar.</t>
  </si>
  <si>
    <t>Durante el mes de febrero no se realizaron actividades de bienestar.</t>
  </si>
  <si>
    <t>Registro Fotografico</t>
  </si>
  <si>
    <t>Durante el mes de marzose realizó la celebración del día de la mujer, con la participación de las funcionarias y contratistas de la Entidad.</t>
  </si>
  <si>
    <t>Listado de asistencia, registro fotográfico.</t>
  </si>
  <si>
    <t xml:space="preserve">Caminata ecológica con asistencia de 23 funcionarios con su acompañante.
Se entregó dos boletas para asistir a cine a 44 funcionarios que cumplieron años durante el primer trimestre del año.
Taller sobre "Como preparar alimentos saludables" en desarrollo del programa de prevención y promoción de la salud,  con asistencia de 16 funcionarios.
Celebración del día de la secretaria con asistencia de 19 funcionarias.
Jornada de reinducción con asistencia de 123 funcionarios.
</t>
  </si>
  <si>
    <t>Se realizaron cinco actividades, que estaban programadas para este mes: 
1.- Campeonato de tenis de mesa, con participacion de 25 funcionarios.
2.- Celebración del dia del servidor público, con participación de 145 funcionarios de la Entidad.
3.- Vacaciones recreativas, celebras con 20 hijos de funcionarios.
4.- Celebración de cumpleaños correspondiente al segundo trimestre, beneficiando a 26 funcionarios.
5.- Se conformaron los equipos que van a participar en las olimpiadas del sector Transporte y mediante correo electrónico se informó a la Dirección de las olimpiadas</t>
  </si>
  <si>
    <t>9. Plan de Incentivos Institucionales  (Talento Humano)</t>
  </si>
  <si>
    <t>ACT_133</t>
  </si>
  <si>
    <t>Otorgar estímulos e incentivos.</t>
  </si>
  <si>
    <t>Estas actividades estan programadas para el segundo semestre del año en curso</t>
  </si>
  <si>
    <t>Las actividades se iniciarán a partir del mes de mayo de 2019.</t>
  </si>
  <si>
    <t>Durante este periodo no fue otorgado ningún estímulo.</t>
  </si>
  <si>
    <t>ACT_134</t>
  </si>
  <si>
    <t>Implementar recomendaciones de la medición del clima organizacional</t>
  </si>
  <si>
    <t># de actividades implementadas  / # de actividades aprobadas para implementación</t>
  </si>
  <si>
    <t>Las actividades se desarrollaran a partir del segundo semestre del año en curso</t>
  </si>
  <si>
    <t>Listado de asistencia e informe correspondiente al primer semestre.</t>
  </si>
  <si>
    <t>Se realizó el seminario taller "el cambio como oportunidad” con la participación de 60 funcionarios. Adicionalmente, fue elaborado un informe sobre clima laboral correspondiente a la actividad del mes de mayo.</t>
  </si>
  <si>
    <t>10. Plan de Trabajo Anual en Seguridad y Salud en el Trabajo  (Talento Humano) - SST</t>
  </si>
  <si>
    <t>ACT_135</t>
  </si>
  <si>
    <t>Entregar la dotación de vestido y calzado.</t>
  </si>
  <si>
    <t># de dotaciones entregadas / # Total dotaciones obligatorias</t>
  </si>
  <si>
    <t>En cumplimiento de la norma la Dotación será entregada en los meses de Mayo, Septiembre y Diciembre</t>
  </si>
  <si>
    <t>Este mes no se realiza entrega de dotación puesto que esta tiene fechas definidas durante la vigencia fiscal.</t>
  </si>
  <si>
    <t>ACT_136</t>
  </si>
  <si>
    <t>Organizar Gestión en SST ( Extender actividades a las regionales)</t>
  </si>
  <si>
    <t>Listado de asistencia
Actas de Reunión</t>
  </si>
  <si>
    <t xml:space="preserve">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t>
  </si>
  <si>
    <t>Listado de asistencia
Actas de reuniones</t>
  </si>
  <si>
    <t xml:space="preserve">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t>
  </si>
  <si>
    <t>Actas
Archivo excel</t>
  </si>
  <si>
    <t>Seguimiento Reuniones Comité paritario de seguridad y salud en el trabajo,seguimiento indicadores, Seguimiento matriz subprogramas de gestión</t>
  </si>
  <si>
    <t xml:space="preserve">Enviado por comunicaciones a correos electrónicos
Actualización documento excel, 
Actualización documento excel  </t>
  </si>
  <si>
    <t xml:space="preserve">Campaña riesgo público
Actualización de matriz de peligros donde se incluyen regionales
Actualización datos de emergencia regionales. </t>
  </si>
  <si>
    <t>Acta de reunión 
Matriz de seguimiento 
Acta de reunión</t>
  </si>
  <si>
    <t>Revisar aleatoriamente los soportes de pago planilla de Seguridad Social de los funcionarios y contratistas.
Seguimiento Balance Scord Card (AT- EL - Objetivos - Metas - Indicadores - etc)
Seguimiento Reuniones Comité paritario de seguridad y salud en el trabajo</t>
  </si>
  <si>
    <t>ACT_137</t>
  </si>
  <si>
    <t>Implementar subprograma de Seguridad Industrial</t>
  </si>
  <si>
    <t>Durante este mes no se ejecutaron actividades .</t>
  </si>
  <si>
    <t>De las actividades programadas dejó de realizarse una, la cual fue aplazada para el segundo trimestre.</t>
  </si>
  <si>
    <t>Formatos de Inspecciones
Informes</t>
  </si>
  <si>
    <t>Seguimiento  Reporte de actos y condiciones subestandar;
Inspecciones orden -  aseo (COPASST)
locativas (COPASST)
Inspección de extintores (Realizada por Brigadistas)</t>
  </si>
  <si>
    <t>Informe archivo Word, 
listados de asistencias, actualización de documentación archivo excel, diligenciamiento de formatos específicos. </t>
  </si>
  <si>
    <t>Informe inspección gerencial de las instalaciones de la Entidad, Documento actualización Plan de emergencias, 
invitación para nuevos brigadistas, inspección a vehiculos, 
sensibiliación en prevención de caidas a nivel, 
investigación accidentes laborales, actualización matriz de peligros. </t>
  </si>
  <si>
    <t>Formato inspección 
Matriz de seguimiento y formatos especificos. 
Acta reunión. 
Revisión GLPI</t>
  </si>
  <si>
    <t xml:space="preserve">Inspección uso de elementos de protección personal. 
Investigación accidentes de trabajo. 
Seguimiento a recomendaciones de la ARL a enfermedades profesionales. 
Seguimiento a reportes y actos inseguros </t>
  </si>
  <si>
    <t>ACT_138</t>
  </si>
  <si>
    <t>Implementar programa de Higiene Industrial</t>
  </si>
  <si>
    <t>En este periodo no fueron programadas actividades.</t>
  </si>
  <si>
    <t>No se tiene programadas actividades</t>
  </si>
  <si>
    <t>ACT_139</t>
  </si>
  <si>
    <t>Subprograma de Medicina Preventiva y del Trabajo.</t>
  </si>
  <si>
    <t>Listado de asistencia
Actas de Reuniones</t>
  </si>
  <si>
    <t>Seguimiento al ausentismo,PVE Riesgo Psicosocial,PVE Ergonomia- musculo esqueletico,Seguimiento a casos médicos especiales,PVE Riesgo Cardiovascular.</t>
  </si>
  <si>
    <t>Seguimiento al ausentismo,Implementación y seguimiento a pausas activas,Seguimiento a casos médicos especiales,,Seguimiento Consumo Botiquines</t>
  </si>
  <si>
    <t>Listado de asistencia
Actas de seguimiento
Formatos de Inspecciones</t>
  </si>
  <si>
    <t>Seguimiento al ausentismo, 
Seguimiento a casos médicos especiales, 
Semana de la Seguridad y Salud en el Trabajo (Organización de la Semana de la Salud)
Seguimiento Consumo Botiquines (Brigadistas)</t>
  </si>
  <si>
    <t>Actas de reunión, 
listados de asistencias, actualización de documentación archivo excel.</t>
  </si>
  <si>
    <t>Seguimiento al ausentismo, 
Seguimiento a casos médicos, programación examenes médico periodicos laborales, 
sensibilización en  prevención de enfermedad laboral. </t>
  </si>
  <si>
    <t xml:space="preserve">Matriz de seguimiento 
Documento Word y excel. 
Formato de inspección 
Listado asistencia.
</t>
  </si>
  <si>
    <t>Seguimiento al ausentismo (por enfermedad general o laboral).
Seguimiento PVE Riesgo Cardiovascular.
Seguimiento extintores (Realizado por los Brigadistas).
Seguimiento PVE Riesgo visual.</t>
  </si>
  <si>
    <t>ACT_140</t>
  </si>
  <si>
    <t>Elaborar Planes y Programas SST</t>
  </si>
  <si>
    <t xml:space="preserve">Elaboración PESV,Campaña protocolo para el reporte de accidente laboral (extensivo a regionales),Campaña prevención de accidentes por riesgo locativo (extensivo a regionales), Campaña Prevención Riesgo Publico (extensivo a regionales) </t>
  </si>
  <si>
    <t>Documentos de word
Campañas divultagadas por medio de comunicaciones</t>
  </si>
  <si>
    <t>Elaboración del Plan Estratégico de Seguridad Vial - PESV, 
Campaña Prevención Riesgo Publico</t>
  </si>
  <si>
    <t>Listados de asistencia </t>
  </si>
  <si>
    <t>Campáña para la conservación visual, 
Campaña estilos de vida saludables.  </t>
  </si>
  <si>
    <t>Documento word 
Listado asistencia 
Documento word</t>
  </si>
  <si>
    <t>Elaboración programa- instructivo prevención de tabaco alcohol y drogas.
Actualización documento estilos de vida saludable. 
Actualización y elaboración documental del SG - SST.</t>
  </si>
  <si>
    <t>ACT_141</t>
  </si>
  <si>
    <t>Reportar calificación obtenida por funcionarios a Secretaría General y avisar a funcionaria encargada de otorgar estimulos  la información relacionada con la concertación de objetivos y evaluación de desempeño de carrera, provisionales y libre nombramiento.</t>
  </si>
  <si>
    <t># de evaluaciones archivadas / # de evaluaciones entregadas</t>
  </si>
  <si>
    <t>Formularios de calificación</t>
  </si>
  <si>
    <t>En este periodo, 43  funcionarios de carrera administrativa allegaron al Grupo de Talento Humano los formularios correspondientes a la calificación del segundo semestre de 2018 y la calificación definitiva correspondiente a la misma vigencia fiscal.</t>
  </si>
  <si>
    <t xml:space="preserve">En este periodo no fueron entregados evaluaciones </t>
  </si>
  <si>
    <t>Durante este mes, 61  funcionarios nombrados en provisionalidad allegaron al Grupo de Talento Humano los formularios correspondientes a la calificación del tercer cuatrimestre del 2018.</t>
  </si>
  <si>
    <t>Formulación concertación de compromisos y evaluación de desempeño</t>
  </si>
  <si>
    <t>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t>
  </si>
  <si>
    <t>Formatos de concertación y rendimiento laboral.</t>
  </si>
  <si>
    <t>En el mes de junio fueron recibidos los formatos de calificación correspondiente al primer cuatrimestre de 2019 y la concertación de compromisos laborales del segundo cuatrimestre de los funcionarios nombrados en provisionalidad.</t>
  </si>
  <si>
    <t>1.1.2 Fortalecimiento de instancias de articulación y coordinación institucional.</t>
  </si>
  <si>
    <t>ACT_142</t>
  </si>
  <si>
    <t>Controlar el diligenciamiento de los acuerdos de Gestión  de los  Gerentes Públicos</t>
  </si>
  <si>
    <t># de verificaciones efectuadas/ # de acuerdos de gestión programados</t>
  </si>
  <si>
    <t>Formulario</t>
  </si>
  <si>
    <t>A la fecha los gerentes publicos concertaron los objetivos para la vigencia fiscal 2019</t>
  </si>
  <si>
    <t>Formatos de Acuerdos de Gestión</t>
  </si>
  <si>
    <t>Los gerentes públicos firman acuerdos de gestión en enero de cada vigencia y les realizan seguimiento al cumplimineto de sus compromisos cada semestre.</t>
  </si>
  <si>
    <t>6. Plan de Previsión de Recursos Humanos  (Talento Humano)</t>
  </si>
  <si>
    <t>ACT_143</t>
  </si>
  <si>
    <t>Gestionar resolución de nombramientos, encargos, nombramientos en provisionalidad y renuncias</t>
  </si>
  <si>
    <t>#  de resoluciones de movimiento de personal / # de funcionarios en movimiento</t>
  </si>
  <si>
    <t>Durante este mes, ingresaron dos funcionarios y se retiraron dos.</t>
  </si>
  <si>
    <t>En este mes renunció una funcionaria a su cargo y fueron renovados 18 encargos y 34 provisionalidades.</t>
  </si>
  <si>
    <t>Durante el mes de marzo se presentó un ingreso a la planta de personal</t>
  </si>
  <si>
    <t xml:space="preserve">Durante el mes de abril se presentó el retiro de 1 asesor de despacho y se prorrogaron cuatro nombramientos en provisionalidad.
No se presentaron vinculaciones ni prórrogas de encargos a funcionarios de carrera administrativa. </t>
  </si>
  <si>
    <t>Resoluciones y memorandos</t>
  </si>
  <si>
    <t>Durante el mes se presentaron las siguientes situaciones administrativas:
Renovaciones encargos funcionarios de carrera         7
Renovaciones encargos funcionarios provisionales 12
Nombramientos 10
Renuncias 3</t>
  </si>
  <si>
    <t>ACT_144</t>
  </si>
  <si>
    <t>Elaborar estadistica de caracterización de los funcionarios: Planta global y planta estructural, por grupos internos de trabajo; Tipos de vinculación, Nivel, código, grado; Cargos en vacancia definitiva o temporal por niveles; Perfiles de Empleos</t>
  </si>
  <si>
    <t xml:space="preserve">#  de Funcionarios incorporados en la estadistica / # Total de funcionarios de planta </t>
  </si>
  <si>
    <t>Archivo en excel</t>
  </si>
  <si>
    <t>Se actualizó la caracterización con los datos de ingresos y retiros.</t>
  </si>
  <si>
    <t>Se actualizó la caracterización con los datos de  retiros.</t>
  </si>
  <si>
    <t>Se actualizó la caracterización con los datos de ingresos.</t>
  </si>
  <si>
    <t>La actualización de la caracterización será elaborada con base en la nueva planta de cargos</t>
  </si>
  <si>
    <t>Planilla</t>
  </si>
  <si>
    <t>Se actualizaron los archivos en Excel, en los que se registra la caracterización de los funcionarios de la Entidad.</t>
  </si>
  <si>
    <t>ACT_145</t>
  </si>
  <si>
    <t>Efectuar seguimiento a  la realización del proceso de entrenamiento por parte de los jefes inmediatos</t>
  </si>
  <si>
    <t>#  de verificaciones efectuadas  / # de funcionarios incorporados en un nuevo cargo</t>
  </si>
  <si>
    <t>Formato de inducción al puesto de trabajo codigo 14-Dif- 19 que se encuentra en la cadena de valor.</t>
  </si>
  <si>
    <t>Fueron diligenciados dos formatos, correspondientes a las funcionarias Eliana Quiontero, Gloria Ortiz</t>
  </si>
  <si>
    <t>En este periodo no se presentaron ingresos de personal.</t>
  </si>
  <si>
    <t>Fue diligenciado un  formato, correspondiente a la funcionaria Gloria Díaz</t>
  </si>
  <si>
    <t>No se presentaron vinculaciones durante este periodo.</t>
  </si>
  <si>
    <t>Archivo en Excel URL: Talento_Humano (172.16.1.140) (Z:) Helena_ Moncada PAI 2019</t>
  </si>
  <si>
    <t>En el mes de junio se realizó seguimiento a diez casos correspondientes a igual numero de vinculaciones.</t>
  </si>
  <si>
    <t>ACT_146</t>
  </si>
  <si>
    <t>Tramitar la nómina y llevar los registros estadísticos correspondientes.</t>
  </si>
  <si>
    <t># de nóminas liquidadas / # Total de nóminas a pagar</t>
  </si>
  <si>
    <t>Memorando y  planillas de liquidación</t>
  </si>
  <si>
    <t>Se liquidó la nomina del mes por un valor de $491,394,152 y fue enviado el memorando informativo  y el listado de la liquidación, firmado por la secretaria general al grupo de financiera.</t>
  </si>
  <si>
    <t>Se liquidó la nomina del mes por un valor de $713,382,870 y fue enviado el memorando informativo  y el listado de la liquidación, firmado por la secretaria general al grupo de financiera.</t>
  </si>
  <si>
    <t>Se liquidó la nomina del mes por un valor de $728,907,765 y fue enviado el memorando informativo  y el listado de la liquidación, firmado por la secretaria general al grupo de financiera.</t>
  </si>
  <si>
    <t>Memorando enviado al Grupo de financiera.</t>
  </si>
  <si>
    <t>Se liquidó la nómina correspondiente al mes de abril  por un valor de $ 715,349,385,  con los anexos de parafiscales.</t>
  </si>
  <si>
    <t>Memorando N°20195200069973</t>
  </si>
  <si>
    <t>Se liquidó y canceló la nómina correspondiente al mes de junio de 2019, la cual ascendió a la suma de $815,623,087. Los documentos de liquidación y calculo para el pago de parafiscales fueron remitidos a la Dirección Financiera.</t>
  </si>
  <si>
    <t>ACT_147</t>
  </si>
  <si>
    <t>Efectuar recobro de incapacidades a la EPS</t>
  </si>
  <si>
    <t># de incapacidades recobradas/ # Total de incapacidades presentadas</t>
  </si>
  <si>
    <t>Planillas de radicación</t>
  </si>
  <si>
    <t>Durante este mes, fueron presentados los documentos para un recobro ante la EPS.</t>
  </si>
  <si>
    <t>Durante este mes, fueron presentados los documentos para cinco recobros ante las EPS.</t>
  </si>
  <si>
    <t>Incapacidades</t>
  </si>
  <si>
    <t>Durante este mes, fueron presentados los documentos para siete recobros ante las EPS.</t>
  </si>
  <si>
    <t>Durante el mes de ABRIL no se realizaron gestiones de recobro ante las EPS.</t>
  </si>
  <si>
    <t>Radicado de documentos</t>
  </si>
  <si>
    <t>Se elaboraron 8 resoluciones de incapacidades de las cuales fueron realizados cuatro recobros de incapacidades a las diferentes EPS.</t>
  </si>
  <si>
    <t>ACT_148</t>
  </si>
  <si>
    <t>Efectuar liquidación gastos de viaje.</t>
  </si>
  <si>
    <t># de comisiones liquidadas / # Total de comisiones solicitadas</t>
  </si>
  <si>
    <t>Planillas de liquidación diligenciadas.</t>
  </si>
  <si>
    <t xml:space="preserve">Fueron liquidadas 7 comisiones a funcionarios de planta y 107 a contratistas por valor de $ 27,122,533     </t>
  </si>
  <si>
    <t xml:space="preserve">Fueron liquidadas 11 comisiones a funcionarios de planta y 47 a contratistas por valor de $ 15,588,198     </t>
  </si>
  <si>
    <t xml:space="preserve">Fueron liquidadas 6 comisiones a funcionarios de planta y 40 a contratistas por valor de $ 15,532,474  </t>
  </si>
  <si>
    <t>Formato de comisión de servicios - gastos de traslado y Formatos de solicitud de gastos de desplazamiento.</t>
  </si>
  <si>
    <t>Durante el mes de abril se liquidaron 6 gastos de traslado a funcionarios y 43 gastos de desplazamiento a contratistas por un valor total de $ 15,915,236</t>
  </si>
  <si>
    <t>Formatos diligenciados</t>
  </si>
  <si>
    <t>Fueron liquidadas 19 comisiones correspondientes a  viaticos y gastos de viaje a funcionarios de planta por valor de $  6,698,860 y 56 comisiones a contratistas por un valor de $ 16,253,890 para un total de $ 22,952,750</t>
  </si>
  <si>
    <t>ACT_149</t>
  </si>
  <si>
    <t>Revisar, ajustar y socializar el Código de Integridad</t>
  </si>
  <si>
    <t>Documento publicado, divulgado y socializado</t>
  </si>
  <si>
    <t>En el transcurso del mes no se realizaron actividades relacionadas con este tema, estas se desarrollarán a partir del segundo trimestre del año en curso.</t>
  </si>
  <si>
    <t>Las actividades están programadas para el mes de septiembre de 2019.</t>
  </si>
  <si>
    <t>Acta de reunión.
Manillas con valores.
Publicación en carteleras virtuales.</t>
  </si>
  <si>
    <t>El día 5 de junio de 2019 se llevó a cabo una reunión del Grupo integrado para la socialización del código de Integridad, en la que se presentaron las propuestas para la implementación de dicho código.
Durante la celebración del día del servidor público, en las dos jornadas de pausas activas, fueron entregadas unas manillas con estampación alusiva a cada uno de los valores que conforman el código de Inegridad.
 Durante el mes fueron publicados en las carteleras virtuales, mensajes alusivos a cada uno de los valores del código.</t>
  </si>
  <si>
    <t>5. Plan Anual de Vacantes (Talento Humano)</t>
  </si>
  <si>
    <t>ACT_150</t>
  </si>
  <si>
    <t>Formular instructivo para la provisión de vacantes</t>
  </si>
  <si>
    <t>Instructivo de provisión de vacantes aprobado</t>
  </si>
  <si>
    <t>Esta actividad se realizará en el segundo semestre.</t>
  </si>
  <si>
    <t>Esta actividad se realizará en el segundo semestre</t>
  </si>
  <si>
    <t>Memorando</t>
  </si>
  <si>
    <t>Fue enviado a la Oficina Asesora de Planeación, el Plan para la provisión de vacantes en la vigencia fiscal 2019</t>
  </si>
  <si>
    <t>ACT_151</t>
  </si>
  <si>
    <t xml:space="preserve">Incrementar la calificación en la Matriz Estratégica de Talento Humano del DAFP. </t>
  </si>
  <si>
    <t>Calificación Final - Calificación inicial /  Calificación Final</t>
  </si>
  <si>
    <t xml:space="preserve">Esta actividad se realizará durante el año 2019 a partir del segundo trimestre. </t>
  </si>
  <si>
    <t>Actividades correspondientes al 10% de incremento de calificación, programadas para el mes de junio de 2019</t>
  </si>
  <si>
    <t>Matriz Calificada</t>
  </si>
  <si>
    <t>Se realizó una revisión a la calificación de la METH hecha en el mes de junio de 2018, en la cual se había obtenido una nota de 60,2; en la presente revisión se alcanzó una calificación de 66,8, la cual cumple con el resultado esperado para el  mes de junio de 2019.</t>
  </si>
  <si>
    <t>ACT_152</t>
  </si>
  <si>
    <t xml:space="preserve"># de Solicitudes atendidas / # de solicitudes recibidas) *100%      </t>
  </si>
  <si>
    <t xml:space="preserve">Documentos </t>
  </si>
  <si>
    <t>Inclusión de 374 documentos en carpeta de historia laboral.</t>
  </si>
  <si>
    <t>Inclusión de documentos 1,271 en carpeta de historia laboral.</t>
  </si>
  <si>
    <t>Inclusión de 774 documentos en carpeta de historia laboral.
A traves de correo electrónico se informó la actualización del FUID del Grupo de Talento Humano al Grupo de Gestión Documental.</t>
  </si>
  <si>
    <t>Historia laboral</t>
  </si>
  <si>
    <t>Fueron incluidos 670 folios a las carpetas de historia laboral de los funcionarios de planta.</t>
  </si>
  <si>
    <t>ACT_186</t>
  </si>
  <si>
    <t>PAI Y Correo electronico de austeridad</t>
  </si>
  <si>
    <t>Reporte a Planeación: avance actividades PAI mes de Enero
Informe oficina control Interno sobre austeridad del gasto</t>
  </si>
  <si>
    <t>Reporte a Planeación: avance actividades PAI mes de Febrero
Informe oficina control Interno sobre austeridad del gasto</t>
  </si>
  <si>
    <t>Mapa de riesgos - 
Correo electrónico remisorio - PAI
Informe control interno austeridad del gasto
Informe evalaución de riesgos (OCI)</t>
  </si>
  <si>
    <t>Durante este mes se realizó la actualización del mapa de riesgos del Grupo de Talento Humano y fue entregado a la Oficina Asesora de Planeación para que proceda a su publicación en la cadena de valor. - Tercera dimensión MIPG
PAI reportado a planeación - Tercera dimensión MIPG
Informe enviado a la Oficina de Control Interno sobre austeridad del gasto. - Septima dimension MIPG
Informe enviado a la Oficina de Control Interno sobre evaluación de riesgos. - Septima dimension MIPG</t>
  </si>
  <si>
    <t xml:space="preserve">Reporte a Oficina Asesora de Planeación de PAI del mes de marzo de 2019.
Publicación de actualización del mapa de riesgos del proceso de gestión de talento  Humano.
Respuesta a la oficina de Control Interno sobre informe preliminar de auditoría.
</t>
  </si>
  <si>
    <t>Reporte  a la Oficina Asora de Planeación sobre: 
avance de cumplimiento del PAI de Talento Humano del mes de mayo (6 de junio).
Seguimiento al mapa de riesgos del Grupo (11 de junio).
Respuesta a solicitud de información sobre cumplimiento Ley 951 de 2005 (6 de junio de 2019)
Invitación a capacitación sobre SEDEL a funcionarios de la  Oficina de Control Interno (26 de junio)
Capacitación funcionarios Oficina Asesora de Planeación (27 de junio de 2019)</t>
  </si>
  <si>
    <t>ACT_154</t>
  </si>
  <si>
    <t>Elaborar un documento para unificar  criterios que afectan la respuesta al ciudadano  en los diferentes canales de  atención (Presencial, Telefónico, Correo y PQRS) Si va homologado en la cadena de valor, se debe incorporar como parte del Sistema de Gestión de Calidad</t>
  </si>
  <si>
    <t>Atención al Ciudadano</t>
  </si>
  <si>
    <t>Coordinador Atención al Ciudadano</t>
  </si>
  <si>
    <t>Documento generado</t>
  </si>
  <si>
    <t xml:space="preserve">Se han realizado  reuniones  con el call center trabajando en esta dirección  </t>
  </si>
  <si>
    <t>Existen criterios dispersos  de respuesta  por los canales de atención ante las mismas preguntas.se han realizado reuniones con el call center trabajando en esta dirección.</t>
  </si>
  <si>
    <t>Capacitaciones dirigidas a los funcionarios de Atención al Ciudadano,  por parte de las diferentes áreas de la Supertransporte</t>
  </si>
  <si>
    <t xml:space="preserve">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t>
  </si>
  <si>
    <t>ACT_155</t>
  </si>
  <si>
    <t>Elaborar un protocolo de Atención al Ciudadano .</t>
  </si>
  <si>
    <t>Documento de Atención al Ciudadano homologado</t>
  </si>
  <si>
    <t>El documento está en elaboración</t>
  </si>
  <si>
    <t>ACT_156</t>
  </si>
  <si>
    <t>Brindar atención al Ciudadano  de manera presencial</t>
  </si>
  <si>
    <t># de ciudadanos atendidos / # de turnos asignados</t>
  </si>
  <si>
    <t>Tirilla del sigturno</t>
  </si>
  <si>
    <t>Se identifica que los turnos cancelados, obedecen a la solicitud del ticket por parte de mensajeros que no se les facilita esperar el turno</t>
  </si>
  <si>
    <t>Evidencia-232</t>
  </si>
  <si>
    <t xml:space="preserve">Los informes de Atención al Ciudadadano de enero y febrero (radicados Orfeo 20195700010993 y 20195700026213) muestran la actividad de  atención presencial, junto con el informe de tickets atendidos.Evidencia 232 </t>
  </si>
  <si>
    <t>Reporte del sigturno</t>
  </si>
  <si>
    <t xml:space="preserve">Todos los ciudadanos  atendidos reciben orientación, los 32 turnos de diferencia obeceden a que se generó un turno pero los ciudadanos abandonaron la sala. </t>
  </si>
  <si>
    <t>Informes de Atención al Ciudadadano de Mayo. Radicados Orfeo 20191000067223.  Muestran la actividad de  atención presencial, junto con el informe de tickets atendidos.</t>
  </si>
  <si>
    <t>11. Plan Anticorrupción y de Atención al Ciudadano  (Planeación) - PAAC</t>
  </si>
  <si>
    <t>ACT_226</t>
  </si>
  <si>
    <t>Monitorear y efectuar seguimiento a los riesgos de corrupción</t>
  </si>
  <si>
    <t>(No. de monitoreos realizados / No. de monitoreos programados bajo la metodologia de Administración del riesgo</t>
  </si>
  <si>
    <t>Se ha implementado el control al riesgo de corrupción . Verbalmente  se orienta a todos  los ciudadanos para que usen  los aplicativos  de solicitudes en linea , principalmente  para recuperar  vehículos inmovilizados</t>
  </si>
  <si>
    <t xml:space="preserve">La evidencia  corresponde a la Delegatura de Tránsito que ha  revisado el protocolo para la entrega de vehículos a los ciudadano. La Delegatura de Tránsito transmite esa información clara a través del aplicativo Vigia. </t>
  </si>
  <si>
    <t>ACT_188</t>
  </si>
  <si>
    <t xml:space="preserve"># de solicitudes atendidas / # de solicitudes recibidas </t>
  </si>
  <si>
    <t>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t>
  </si>
  <si>
    <t>Control Interno:5, Planeación:4, Secretaría General:1.</t>
  </si>
  <si>
    <t xml:space="preserve">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t>
  </si>
  <si>
    <t xml:space="preserve">Control Interno: 4, Planeación: 1, Secretaría General: 1. </t>
  </si>
  <si>
    <t>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t>
  </si>
  <si>
    <t xml:space="preserve">Control Interno:2, Planeación: 1, Secretaría General: 2. </t>
  </si>
  <si>
    <t>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t>
  </si>
  <si>
    <t>SECRETARÍA GENERAL: 3. PLANEACIÓN: 2</t>
  </si>
  <si>
    <t>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t>
  </si>
  <si>
    <t>Secretaría General: 6 y Planeación: 3</t>
  </si>
  <si>
    <t>ACT_159</t>
  </si>
  <si>
    <t>Diseñar y aplicar una encuesta para calificar la atención prestada en el Centro Integral de Atención al Ciudadano</t>
  </si>
  <si>
    <t>Encuesta diseñada e implementada</t>
  </si>
  <si>
    <t>Diseño e implementación de la nueva encuesta del Grupo Atención a lCiudadano</t>
  </si>
  <si>
    <t xml:space="preserve">La encuesta rediseñada se está aplicando actualmente y la tabulación queda registrada en los informes de gestión que se presentan mensualmente a la Secretaría General de la Superintendencia de Transporte. </t>
  </si>
  <si>
    <t>Implementación de la nueva encuesta del Grupo Atención al Ciudadano</t>
  </si>
  <si>
    <t>ACT_88</t>
  </si>
  <si>
    <t>Efectuar seguimiento a la Planeación Institucional.</t>
  </si>
  <si>
    <t>Jefe Oficina Asesora Planeación</t>
  </si>
  <si>
    <t># Seguimientos realizados / # seguimientos programados</t>
  </si>
  <si>
    <t>Publicaciones Ley de Transparencia: http://www.supertransporte.gov.co/documentos/2019/Enero/Planeacion_31/PEI_2019_2022.xls y http://www.supertransporte.gov.co/documentos/2019/Enero/Planeacion_31/PAI_2019_2022.xlsx  y matrices de planes PEI y PAI</t>
  </si>
  <si>
    <t>Se dio cumplimiento a las publicaciones del PEI y PAI a 31 de Enero de 2019</t>
  </si>
  <si>
    <t>Correos de seguimiento y Matriz PAI</t>
  </si>
  <si>
    <t xml:space="preserve">Se adelantó el alistamiento de las matrices para efectuar el seguimiento trimestral  del PEI y PAI </t>
  </si>
  <si>
    <t xml:space="preserve">Se adelantó el alistamiento de las matrices para efectuar el seguimiento mensual del PEI y PAI, se envió para diligenciamiento a las dependencias involucradas y se consolidó la información allegada para ser presentada en el próximo comité directivo. </t>
  </si>
  <si>
    <t>Correos de seguimiento y Matriz Mansualizada PAI</t>
  </si>
  <si>
    <t>Se consolidó la información allegada por las dependencias a Marzo de 2019, se revisó con los Grupos de Secretaria General y el lunes 22 de Abril, con la Jefe encargada de la Oficina se revisó el resto de dependencias y se corrigieron las observaciones identificadas en interación con las áreas involucradas. Así mismo, con correo del Jueves 25 de Abril a las 16:53, se efectúo envio del PAI de las dependencias para el diligenciamiento de la gestión del mes de Abril a entregarla máximo el 2 de Mayo para seguimiento del PAAC y la presentación al Comité Directivo del próximo martes 7 de Mayo.</t>
  </si>
  <si>
    <t>Correos de seguimiento y Matriz Mensualizada PAI</t>
  </si>
  <si>
    <t>Se consolidó la información allegada por las dependencias a Junio de 2019. Con correo del 27 de Mayo , se efectúo envio del PAI de las dependencias para el diligenciamiento de la gestión del mes de Mayo</t>
  </si>
  <si>
    <t>Se consolidó la información allegada por las dependencias correspondiente al mes de Junio de 2019</t>
  </si>
  <si>
    <t>ACT_89</t>
  </si>
  <si>
    <t>Efectuar seguimiento a proyectos de inversión</t>
  </si>
  <si>
    <t># Seguimientos realizados / # programados</t>
  </si>
  <si>
    <t>No se realizó seguimiento a la ejecución del proyecto, ya que éste se encontraba en actualización a Decreto No. 2467 del 2018 de  resolución del Presupuesto para la vigencia 2019 .</t>
  </si>
  <si>
    <t>No se realizó seguimiento a la ejecución del proyecto, ya que éste se encontraba en actualización a Decreto resolución del Presupuesto. Los proyectos fueron aprobados apartir del 12 de marzo del presente. A partir del mes de marzo se encuentra disponible la plataforma del SPI-DNP para efectuar dicho seguimiento.</t>
  </si>
  <si>
    <t>Seguimiento realizado a través de la plataforma SPI del DNP</t>
  </si>
  <si>
    <t xml:space="preserve">Z:/ PLANEACIÓN-2019/400 39  PLANEACIÓN INSTITUCIONAL MODELO INTEGRADO DE PLANEACIÓN Y GESTIÓN/400 39 10 BANCO DE PROYECTOS DE INVERSIÓN INSTITUCIONAL/ Seguimiento a Proyectos de Inversión/ Marzo </t>
  </si>
  <si>
    <t>El seguimiento a los proyectos de inversión se realizó con corte del 30 de abril, haciendo revisión de las ejecuciones presupuestales y de los insumos de contratación (Base de contratos abril). Está pendiente el registro en el software del DNP establecido para tal fin (Seguimiento a Proyectos de Inversión- SPI), ya que se va a realizar una reunión el 08 de mayo con los responsables de la ejecución de los proyectos, para hacer una revisión del avance de las actividades y de la ejecución presupuestal. Además el plazo para reportar este seguimiento en la plataforma según el calendario del DNP es hasta el 10 de mayo a la media noche.</t>
  </si>
  <si>
    <t>El seguimiento a los proyectos de inversión se ha realizado cumpliendo los tiempos establecidos por el Departamento Nacional de Planeación- DNP.</t>
  </si>
  <si>
    <t>Aplicativo SPI</t>
  </si>
  <si>
    <t>El 10 de mayo se envió a la Oficina Asesora de Planeación del Mintransporte, el diligenciamiento de los formatos en  PowerPoint y Excel con el contenido del MGMP, a fin de consolidar las necesidades del sector para presentarlas a la señora Ministra. Dichas cifras fueron establecidas siguiendo los lineamientos del incremento anual del 3%, los valores ya establecidos para el anteproyecto de Presupuesto 2020. Adcionalmente se realizó el seguimiento a los dos proyectos de inversión con que cuenta la Entidad en los aplicativos correspondientes.</t>
  </si>
  <si>
    <t>Presentación de seguimiento a proyectos con corte a mayo 31</t>
  </si>
  <si>
    <t>Se realizó seguimiento a los 2 proyectos de inversión con que cuenta la Entidad y se consolidó presentación con la información.</t>
  </si>
  <si>
    <t>ACT_90</t>
  </si>
  <si>
    <t xml:space="preserve"># solicitudes atendidas / # solicitudes recibidas </t>
  </si>
  <si>
    <t>Carpeta compartida, Orfeo, Vigia y Archivo físico.</t>
  </si>
  <si>
    <t>Atención de 21 radicados en Vigía, Radicación de 25 documentos en orfeo y Organización del archivo físico de la Oficina.</t>
  </si>
  <si>
    <t>Atención de 9 radicados en Vigía, Radicación de 12 documentos en orfeo y Organización del archivo físico de la Oficina.</t>
  </si>
  <si>
    <t xml:space="preserve">Atención de 27 radicados en Vigía y Radicación de 36 documentos en orfeo
</t>
  </si>
  <si>
    <t>Atención de 43 radicados en Vigía, Radicación de 10 documentos en orfeo</t>
  </si>
  <si>
    <t>Atención de 55 radicados en Vigía, Radicación de 7 documentos en orfeo</t>
  </si>
  <si>
    <t xml:space="preserve">Carpeta compartida, Orfeo y Vigia. </t>
  </si>
  <si>
    <t xml:space="preserve">Atención de 47 radicados en Vigía y Radicación de 8 documentos en orfeo
</t>
  </si>
  <si>
    <t>ACT_163</t>
  </si>
  <si>
    <t># de actividades ejecutadas / # de actividades demandadas</t>
  </si>
  <si>
    <t>Cadena de valor y Requerimientos enviados a la Oficina de Control Interno</t>
  </si>
  <si>
    <t xml:space="preserve">Actualización de la cadena de valor con la siguiente información:
* Actualización del mapa de riesgos de Comunicaciones
*Actualización de los subprocesos de Comunicaciones
*Anulación del Manual de Imagen Corporativa
*Actualización de formato para solicitar publicaciones en la página web e intranet.
*Inclusión de los formatos para cuentas de cobro de contratos de prestación se servicios
*Actualización de formatos de gestión documental con el nuevo logo
*Inclusión de nuevos indicadores para el Sistema de Seguridad y Salud en el Trabajo
Actividades Demandadas por la Oficina de Control Interno
*Informe de Gestión 2018 de la Oficina Asesora de Planeación 
*Seguimiento al Plan Anticorrupción y Atención al ciudadano con corte a 31 de diciembre de 2018
</t>
  </si>
  <si>
    <t>Cadena de valor</t>
  </si>
  <si>
    <t xml:space="preserve">Actualización de la cadena de valor con la siguiente información:
*Actualización de los formatos de Direccionamiento Estratégico, Administración del Riesgo Organizacional y Gestionar el mejoramiento continuo, de acuerdo con la nueva imagen institucional.
*Inclusión de nuevos formatos para el proceso Gestión Administrativa.
*Actualización de Modelo del proceso de Registro e inclusión del despliegue de la actividad "Registro de Operadores Portuarios"
*Actualización de Modelo del proceso de inspección e inclusión del despliegue de la actividad "Definir programación anual de visitas de inspección"
*Actualización del mapa de riesgos de gestión de TICS
*Publicación de la política de seguridad de la información
*Publicación de los manuales para transición IPv4 a IPv6 y para la Adopción del Sistema de Seguridad y Privacidad de la Información
*Actualización del modelo del subproceso Gestión de la Seguridad de la información y continuidad de negocio.
*Publicación del procedimiento de mantenimiento correctivo y preventivo en el proceso de Gestión de TICS.
*Inclusión del formato levantamiento de requerimiento en el proceso de Gestión de TICS.
</t>
  </si>
  <si>
    <t>Cadena de valor
Requerimientos enviados a la Oficina de Control Interno</t>
  </si>
  <si>
    <t>3ra Dimensión: Gestión con Valores para Resultados
SE INCORPORÓ NUEVA INFORMACIÓN EN LOS SIGUIENTES PROCESOS DE LA CADENA DE VALOR:
Gestión de Talento Humano: Actualización de los formatos del proceso e inclusión de 8 formatos nuevos para el Sistema de gestión de Seguridad y Salud en el Trabajo
Gestionar el mejoramiento continuo: Actualización del formato para Carta de Representación o Salvaguarda
Cuadro de Control de Indicadores: Actualización de la medición de los indicadores de los procesos que entregaron las fichas correspondientes
Actividades Demandadas por la Oficina de Control Interno
*Revisión del Informe preliminar de seguimiento y evaluación de acciones por todas las fuentes e indicadores (según selectivo) del 1 de octubre a 31 de diciembre de 2018
*Actualización de los formatos de Direccionamiento Estratégico, Administración del Riesgo Organizacional y Gestionar el mejoramiento continuo, de acuerdo con la nueva imagen institucional.
*Inclusión de nuevos formatos para el proceso Gestión Administrativa.
*Actualización de Modelo del proceso de Registro e inclusión del despliegue de la actividad "Registro de Operadores Portuarios"
*Actualización de Modelo del proceso de inspección e inclusión del despliegue de la actividad "Definir programación anual de visitas de inspección"
*Actualización del mapa de riesgos de gestión de TICS
*Publicación de la política de seguridad de la información
*Publicación de los manuales para transición IPv4 a IPv6 y para la Adopción del Sistema de Seguridad y Privacidad de la Información
*Actualización del modelo del subproceso Gestión de la Seguridad de la información y continuidad de negocio.
*Publicación del procedimiento de mantenimiento correctivo y preventivo en el proceso de Gestión de TICS.
*Inclusión del formato levantamiento de requerimiento en el proceso de Gestión de TICS.
*</t>
  </si>
  <si>
    <t xml:space="preserve">3ra Dimensión: Gestión con Valores para Resultados
Se actualizó la Cadena de Valor, formato Control Interno Disciplinario
Actividades Demandadas por la Oficina de Control Interno:
*Seguimiento a las actividades consignadas en el Plan Anticorrupción y de Atención al Ciudadano
*Seguimiento a los Mapas de Riesgos
Otros:
*Diseño y Actualización del Código de Integridad
*Publicación caracterización de los grupos de valor
</t>
  </si>
  <si>
    <t>ACT_160</t>
  </si>
  <si>
    <t>Asegurar el procedimiento de notificaciones desplegado en la nueva versión de la cadena de valor, tramitando con oportunidad y calidad la notificacion del 100% de actos administrativos susceptibles de notificación.</t>
  </si>
  <si>
    <t>Notificaciones</t>
  </si>
  <si>
    <t>Coordinador de Notificaciones</t>
  </si>
  <si>
    <t xml:space="preserve"> (# de actos administrativos notificados/# de actos administrativos tramitados)*100</t>
  </si>
  <si>
    <t>Cuadro estructura Notificaciones año 2019</t>
  </si>
  <si>
    <t>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t>
  </si>
  <si>
    <t>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t>
  </si>
  <si>
    <t>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t>
  </si>
  <si>
    <t>Al 28 de junio se tiene registro de 1207 Actos Administrativos numerados, notificados y algunos en proceso de notificación. EVIDENCIA 1.</t>
  </si>
  <si>
    <t>ACT_189</t>
  </si>
  <si>
    <t>Correo Electronico - Orfeo</t>
  </si>
  <si>
    <t>Se presentaron los siguientes informes en los términos requeridos: 1. 03-01-2019: PAI del IV Trimestre de 2018. (Oficina de Planeación)
2. 03-01-2019: Informe de Gestión 2018. (Oficina de Planeación)
3. 08-01-2019: Evaluación institucional de gestión por dependencias. (OCI)
4. 08-01-2019: Plan de trabajo para la Evaluación de acciones por todas las fuentes e Indicadores (según selectivo). (OCI)
5. 08-01-2019: seguimiento a la implementación de las actividades consignadas en el Plan Anticorrupción y de Atención al Ciudadano y Mapas de Riesgos de corrupción y Riesgos de Gestión, del 01 de septiembre al 31 de diciembre de 2018. (OCI)
6. 25-01-2019: PAI Notificaciones 2019. (Oficina de Planeación)</t>
  </si>
  <si>
    <t>Se presentaron los siguientes informes en los términos requeridos: 1. 15-02-2019: Plan de mejoramiento archivístico Grupo de Notificaciones - IV Trimestre 2018. (OCI)</t>
  </si>
  <si>
    <t xml:space="preserve">Se presentaron los siguientes informes en los términos requeridos: 1. 05-03-2019: Solicitud de información Urgente - Procuraduría General de la Nación. (Oficina Asesora Jurídica)
2. 05-03-2019: Solicitud de Información - Informe Pormenorizado del Estado de Control Interno de la Supertransporte, período del 11 de noviembre de 2018 al 28 de febrero de 2019. (OCI)
3. 12-03-2019: Observaciones - Comunicación Informe preliminar de seguimiento y evaluación de acciones por todas las fuentes e indicadores (según selectivo) del 1 de octubre a 31 de diciembre de 2018. (OCI)
4. 20-03-2019: Observaciones - Comunicación Informe preliminar de Seguimiento y verificación al cumplimiento de la Ley de Transparencia y del Derecho al Acceso a la Información Pública. (OCI)
5. 21-03-2019: Alcance - Evaluación de acciones por todas las fuentes, Riesgos e Indicadores (según selectivo). (OCI)
6. 27-03-2019: Mensualización PAI 2019, Enero a Febrero 2019. (Oficina Asesora Jurídica)
</t>
  </si>
  <si>
    <t>Se presentaron los siguientes informes en los términos requeridos: 
1. 01-04-2019: Organización archivos de gestión - PMA. (Gestión Documental). Evidencia 2.
2. 02-04-2019: PAI 2019 por coordinación. (Oficina Asesora de Planeación). Evidencia 3.
3. 03-04-2019: Observaciones - informe preliminar de seguimiento y evaluación de Riesgos de Gestión (según selectivo) del 1 de octubre a 31 de diciembre de 2018. (OCI – Secretaría General). Evidencia 4.
4. 04-04-2019: Solicitud de cumplimiento de la SENTENCIA ACCIÓN DE TUTELA - RADICADO 010-2018-00711. (Oficina Asesora Jurídica). Evidencia 5.
5. 05-04-2019: Diligenciamiento PAI Marzo 2019. (Oficina Asesora de Planeación). Evidencia 6.
6. 11-04-2019: Compensación tiempo de semana santa 2019, Grupo de Notificaciones. (Talento Humano). Evidencia 7.</t>
  </si>
  <si>
    <t>Se presentaron los siguientes informes en los términos requeridos: 
1. 06-06-2019: PAI del mes de abril de 2019. (Oficina de Planeación) – EVIDENCIA 2
2. 11-06-2019: Solicitud información de seguimiento y evaluación de riesgos de gestión y control. (Secretaría General - OCI) - EVIDENCIA 3
3. 17-06-2019: Listado de Informes AGA – NOTIFICACIONES. (Secretaría General – Planeación) – EVIDENCIA 4</t>
  </si>
  <si>
    <t>ACT_162</t>
  </si>
  <si>
    <t>Sistema de orfeo, vigia y BI</t>
  </si>
  <si>
    <t>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t>
  </si>
  <si>
    <t>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t>
  </si>
  <si>
    <t>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t>
  </si>
  <si>
    <t>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t>
  </si>
  <si>
    <t>ACT_157</t>
  </si>
  <si>
    <t>Dirección de Investigaciones Transito y Transporte Terrestre Automotor</t>
  </si>
  <si>
    <t>Director de Investigaciones de Transito y Transporte Terrestre Automotor</t>
  </si>
  <si>
    <t># de investigaciones resueltas en el término legal /# de investigaciones aperturadas en 2019</t>
  </si>
  <si>
    <t>Bases de datos: "FALLOS DE ENERO A MAYO DE 2019 (antecedentes visitas de inspección y PQR's)" y "FALLOS MAYO 2019 (antecedentes IUIT)"</t>
  </si>
  <si>
    <t>En el mes de mayo se fallaron en total 279 investigaciones administrativas, discriminadas así:
56 investigaciones administrativas (antecedentes IUIT's)
223 investigaciones administrativas (antecedentes visitas de inspección o PQR's)</t>
  </si>
  <si>
    <t>Base de datos: "FALLOS JUNIO"</t>
  </si>
  <si>
    <t>En el mes de junio se fallaron 2 investigaciones administrativas</t>
  </si>
  <si>
    <t>ACT_158</t>
  </si>
  <si>
    <t>Oficina de Tecnologías de la Información y las Comunicaciones</t>
  </si>
  <si>
    <t>Jefe  Oficina de Tecnologias de la Información y las Comunicaciones</t>
  </si>
  <si>
    <t>275 enero - Resultados FURAG 2017.pdf
274 ene - Avacne PAI</t>
  </si>
  <si>
    <t>Revisión resultados FURAG 2016
Reporte del Avance al PAI con corte a enero</t>
  </si>
  <si>
    <t>275 febrero - Información OTI FURAG 21022019.pdf
275 feb - reporte avance PAI con corte a febrero</t>
  </si>
  <si>
    <t>Diligenciamiento del formulario FURAG en las preguntas relacionadas con la OTI.
Reporte del avance en el PAI con corte a febrero</t>
  </si>
  <si>
    <t>274 Marzo - Soportes.zip</t>
  </si>
  <si>
    <t>Finaliza el diligenciamiento del FURAG en lo relacionado a las preguntas asignadas a la OTI, Apoyo a las preguntas de Gestión documental, Apoyo a Talento Humano y Comunicaciones.
Reporte de Avance del PAI con corte a Marzo.</t>
  </si>
  <si>
    <t>275 abril - Informe Tratamiento de riesgos de Seguridad al interior de la OTI.pdf</t>
  </si>
  <si>
    <t>Reporte de Avance del PAI con corte a 30 de abril.
 - Inscripción al Concurso de Máxima Velocidad 2019.
 - Informe de Tratamiento de Riesgos de seguridad enviado a la OCI.</t>
  </si>
  <si>
    <t>Implementación MIPG.zip</t>
  </si>
  <si>
    <t>Reporte de avanece del PAI.
Respuesta a memorandos del área de planeación sobre la ejecución presupuestal de los proyectos de inversión de la OTI.</t>
  </si>
  <si>
    <t>MR G_TICS.xlsx
Avance PAI OTI 31052019.xlsx</t>
  </si>
  <si>
    <t>Generación de informe de avance en la matriz de riesgos con corte a 30 de abril.
Generación de informe de avance del PAI con corte a mayo.</t>
  </si>
  <si>
    <t>ACT_19</t>
  </si>
  <si>
    <t>#Solicitudes atendidas / # solicitudes recibidas</t>
  </si>
  <si>
    <t>Registro de FUID enero</t>
  </si>
  <si>
    <t>Comunicaciones internas y externas de Orfeo y Vigia</t>
  </si>
  <si>
    <t>Registro FUID febrero</t>
  </si>
  <si>
    <t>Comunicaciones internas y externas de orfeo, Vigia y publicaciones sitio web</t>
  </si>
  <si>
    <t>Registro FUID marzo</t>
  </si>
  <si>
    <t>Comunicaciones internas y externas de orfeo, Vigia (126) y publicaciones sitio web (230 en el I trimestre)</t>
  </si>
  <si>
    <t>Registro FUID abril</t>
  </si>
  <si>
    <t xml:space="preserve">Comunicaciones internas y externas de orfeo, Vigia y publicaciones sitio web </t>
  </si>
  <si>
    <t>Publicaciones y radicados.rar</t>
  </si>
  <si>
    <t>Se realizan 135 publicaciones en el sitio web, se tramitan 46 radicados en Vigia y se tramitan 44 comunicaciones en orfeo.</t>
  </si>
  <si>
    <t>239 junio - 15-DIF-10 V2 FUID- TICS.xlsx
239 junio - Comunicaciones Orfeo.docx
239 junio - Radicado Vigia Junio.xlsx</t>
  </si>
  <si>
    <t>Se realizan 128 publicaciones en el sitio web, se tramitan 51 radicados en Vigia y se tramitan 19 comunicaciones en orfeo.</t>
  </si>
  <si>
    <t>12. Plan Estratégico de Tecnologías de la Información y las Comunicaciones - PETI (Informatica)</t>
  </si>
  <si>
    <t>PAI_10 - Tecnologías de la Información y las Comunicaciones</t>
  </si>
  <si>
    <t>ACT_20</t>
  </si>
  <si>
    <t>Implementar IPV6 desde el punto de vista de Activos Fijos</t>
  </si>
  <si>
    <t>6. GESTION DEL CONOCIMIENTO Y LA INNOVACION</t>
  </si>
  <si>
    <t># IP migradas / # IP totales</t>
  </si>
  <si>
    <t>281 ene - Plan de Transición IPv4 a IPv6</t>
  </si>
  <si>
    <t>Publicación en la Cadena de valor del Plan de Transición de IPv4 a IPv6.</t>
  </si>
  <si>
    <t>281 feb - Inventario Equipo IPv4 a IPv6.xlsx</t>
  </si>
  <si>
    <t>Inicia construcción del inventario de equipos de cómputo para transición del protocolo Ipv4 a IPv6.</t>
  </si>
  <si>
    <t>281 mar - Sondeo de Mercado Voz IP.pdf</t>
  </si>
  <si>
    <t>Sondeo de mercado para implementación de telefonía IP que bajo el protocolo IPv6.</t>
  </si>
  <si>
    <t>281 abril - RELACION EQUIPOS DE BAJA.xlsx</t>
  </si>
  <si>
    <t>Se realiza analisis de los equipos a dar de baja para actualizar el inventario de equipos para la implementación del IPv6.</t>
  </si>
  <si>
    <t>Implementación IPv6.zip</t>
  </si>
  <si>
    <t>Inscripción de la entidad en el portal de IPv6, con el fin de hacer seguimiento a la implementación.</t>
  </si>
  <si>
    <t>242 junio - Plan de Transición IPv4 a IPv6 - SPT_v3.pdf</t>
  </si>
  <si>
    <t>Actualización del Plan de transición de IPv4 a IPv6.</t>
  </si>
  <si>
    <t>ACT_21</t>
  </si>
  <si>
    <t>Implementar avances en el modelo de Seguridad y Privacidad de la información - MSPI</t>
  </si>
  <si>
    <t># de actividades realizadas/# de actividades programadas</t>
  </si>
  <si>
    <t>284 ene - Avance_MSPI a 31122018.xlsx</t>
  </si>
  <si>
    <t>Revisión del avance en la implementación del MSPI con corte a 31 de dic de 2018.</t>
  </si>
  <si>
    <t>284 feb - Manual Plan de Acción Seguridad y Privacidad de la información - SPT 2019.pdf</t>
  </si>
  <si>
    <t>Manual Plan de Acción de Seguridad y Privacidad de la información en la cadena de valor</t>
  </si>
  <si>
    <t>284 Marzo - Política Administracion del Riesgo V4.pdf</t>
  </si>
  <si>
    <t>Colaboración en la Actualización de la política de Tratamiento de Riesgos de la entidad, en lo relación a los riesgos de Seguridad Digital, de acuerdo a los criterios solicitados por el DAFP y la ISO 27001.</t>
  </si>
  <si>
    <t>Presentación de la Jornada de Reinducción del 30 de abril.</t>
  </si>
  <si>
    <t>Se realiza presentación con el avance en la implementación del MSPI a todos los funcionarios en la jornada de inducción del 30 de abril.</t>
  </si>
  <si>
    <t>Se reciben los resultados del FURAG sobre la Política de Seguridad digital en la entidad. Se hace seguimiento a la implementación del MSPI.</t>
  </si>
  <si>
    <t>245 mayo - Instrumento_Evaluacion_MSPI a 31052019.xlsx</t>
  </si>
  <si>
    <t>245 junio - articles-5482_Instrumento_Evaluacion_MSPI a 30062019.xlsx</t>
  </si>
  <si>
    <t>Avance en la implementación del MSPI en la  entidad.</t>
  </si>
  <si>
    <t>ACT_22</t>
  </si>
  <si>
    <t>Implementar ruta de excelencia GEL - Plan de Gestión documental, desde el punto de vista personas</t>
  </si>
  <si>
    <t># Datos abiertos Certificados en la ruta de excelencia</t>
  </si>
  <si>
    <t>https://datos.gov.co/browse?q=superintendencia%20de%20transporte&amp;sortBy=relevance</t>
  </si>
  <si>
    <t>Revisión de datos publicados en el portal.</t>
  </si>
  <si>
    <t>https://www.datos.gov.co/Transporte/Trafico-Portuario-Mar-timo-En-Colombia-2016-a-dici/5r3g-zv5z</t>
  </si>
  <si>
    <t>Se realiza la actualización de la metadata del dato abierto Tráfico Portuario Marítimo en Colombia con la información a abril de 2019,</t>
  </si>
  <si>
    <t>Solicitud para recertificación dato tráfico portuario.png</t>
  </si>
  <si>
    <t>Se inicia revisión de la información del dato abierto de tráfico portuario marítimo para obtener recertificación nivel 1. La actual certificación vence en el mes de agosto.</t>
  </si>
  <si>
    <t>13. Plan de Tratamiento de Riesgos de Seguridad y Privacidad de la Información (Informatica)</t>
  </si>
  <si>
    <t>ACT_23</t>
  </si>
  <si>
    <t>Mitigar y evitar los riesgos de Seguridad identificados en la matriz de riesgos de Seguridad, de acuerdo a los lineamientos para el tratamiento de riesgos definidos en la SPT.</t>
  </si>
  <si>
    <t>3.2.1.4 Seguridad digital</t>
  </si>
  <si>
    <t>290 feb - Formato Riesgos V2 - TI - 21022019.xlsx</t>
  </si>
  <si>
    <t>Actualización del Formato de Riesgos de TI en la cadena de valor</t>
  </si>
  <si>
    <t>Acciones implementadas en el WAF y el firewall de entidad.</t>
  </si>
  <si>
    <t>Implementación de bloqueos a nivel de correo electrónico y WAF para proteger a la entidad del malware enviado en el mes de abril a través de un correo falso.</t>
  </si>
  <si>
    <t>Se realizan ajustes en el firewall para mitigar los riesgos definidos.</t>
  </si>
  <si>
    <t>251 junio - MR G_TICS.xlsx</t>
  </si>
  <si>
    <t>Se realiza seguimiento a la matriz de riesgos con corte a 30 de abril</t>
  </si>
  <si>
    <t>14. Plan de Seguridad y Privacidad de la Información (Informatica)</t>
  </si>
  <si>
    <t>ACT_24</t>
  </si>
  <si>
    <t>Implementar el plan de tratamiento de riesgos de seguridad y privacidad de la información</t>
  </si>
  <si>
    <t>293 feb - Formato Riesgos V2 - TI - 21022019.xlsx</t>
  </si>
  <si>
    <t>Revisión del cumplimiento y avance en la Matriz de riegos del proceso de TI.</t>
  </si>
  <si>
    <t>284 Marzo - Política Administración del Riesgo V4.pdf</t>
  </si>
  <si>
    <t>293 abril - Nuevo formato Riesgos.xlsx</t>
  </si>
  <si>
    <t>Se encuentra en revisión el Formato de tratamiento de Riesgos de Seguridad Digital</t>
  </si>
  <si>
    <t>Plan_de_tratamiento_de_riesgo_V1_2019.docx</t>
  </si>
  <si>
    <t>Se realizaron los ajustes en el documento de tratamiento de Riesgos de la entidad, incluyendo el tratamiento de los riesgos de Seguridad Digital.</t>
  </si>
  <si>
    <t>254 junio - Plan_de_tratamiento_de_riesgo_V1_2019 (2).docx</t>
  </si>
  <si>
    <t>Se realiza revisión del plan de tratamiento de riesgos generado en la OTI.</t>
  </si>
  <si>
    <t>ACT_25</t>
  </si>
  <si>
    <t>Actualizar la Política de Seguridad de la Información de la Entidad.</t>
  </si>
  <si>
    <t>Documento con la Política de Seguridad y Privacidad Actualizada</t>
  </si>
  <si>
    <t>http://www.supertransporte.gov.co/documentos/2018/Octubre/Planeacion_11/Politicas_Seguridad_Informatica_V41_2018.pdf</t>
  </si>
  <si>
    <t>Revisión de la Política de Seguridad.</t>
  </si>
  <si>
    <t>Politicas_Seguridad_Informatica_V4 2_2019.docx</t>
  </si>
  <si>
    <t>Se genera borrador de la nueva política de seguridad de la información.</t>
  </si>
  <si>
    <t>257 junio - Politicas_Seguridad_Informatica_V4 2_2019,pdf</t>
  </si>
  <si>
    <t>Actualización de la Política de Seguridad de la información y se encuentra en revisión de la OTI.</t>
  </si>
  <si>
    <t>ACT_26</t>
  </si>
  <si>
    <t>Implementar Políticas de Seguridad</t>
  </si>
  <si>
    <t># acciones de seguridad implementadas / # acciones de seguridad definidas</t>
  </si>
  <si>
    <t>299 feb - Política Administracion del Riesgo V4.pdf</t>
  </si>
  <si>
    <t>Actualización de la Política de tratamiento de riesgos de la entidad en lo relacionado a Seguridad digital.</t>
  </si>
  <si>
    <t xml:space="preserve"> Configuración Firewall.pdf</t>
  </si>
  <si>
    <t>Ajustes en el firewall para mejorar la precisión de los sitios web a los que se accede desde la entidad.</t>
  </si>
  <si>
    <t>ACT_27</t>
  </si>
  <si>
    <t>Mantener y ajustar modelo de continuidad de negocio</t>
  </si>
  <si>
    <t>ACT_28</t>
  </si>
  <si>
    <t>Definir el futuro del sistema Misional VIGIA mediante mesas de trabajo con las áreas involucradas</t>
  </si>
  <si>
    <t>100% Elaboración de cronograma con actvidades,  Informe con soluciones, implmentar fases de suspensión y aestabilizacion de la solución.</t>
  </si>
  <si>
    <t>305 feb - revisión funcionalidades vigia.pdf</t>
  </si>
  <si>
    <t>Revisión de funcionalidad del Aplicativo VIGIA.</t>
  </si>
  <si>
    <t>305 Marzo - Documentos Análisis VIGIA</t>
  </si>
  <si>
    <t>Análisis de cumplimiento de cada módulo del sistema VIGIA.</t>
  </si>
  <si>
    <t>806 junio - Avance Política gobierno digital.zip</t>
  </si>
  <si>
    <t>Informe análisis Vigia</t>
  </si>
  <si>
    <t>ACT_29</t>
  </si>
  <si>
    <t xml:space="preserve">Implementar el sistema de telefonía IP </t>
  </si>
  <si>
    <t>100% levantamiento de información, estructurar estudios previos de adquisición soluición o outsourcing de la solución.</t>
  </si>
  <si>
    <t>308 mar - Sondeo de Mercado Voz IP.pdf</t>
  </si>
  <si>
    <t>Generación del Sondeo de mercado para la adquisición de telefonía IP.</t>
  </si>
  <si>
    <t>308 abril - Comparativo Sondeo Voz IP.xlsx</t>
  </si>
  <si>
    <t>Análisis de las propuestas recibidas mediante el sondeo de mercado.</t>
  </si>
  <si>
    <t>Sondeo de Mercado Voz IP - servicio V1.pdf</t>
  </si>
  <si>
    <t>Sondeo de Mercado para la implementación de telefonía IP en la entidad.</t>
  </si>
  <si>
    <t>269 junio - Comparativo Sondeo Voz IP - Servicio.xlsx</t>
  </si>
  <si>
    <t>Análisis del sondeo de mercado realizado para la implementación de telefonía IP.</t>
  </si>
  <si>
    <t>ACT_30</t>
  </si>
  <si>
    <t>Efectuar mantenimiento software GLPI (reporte de cierre incorpore  en el trimestre correspondiente)</t>
  </si>
  <si>
    <t>Software GLPI</t>
  </si>
  <si>
    <t>Actualización de componentes en el software GLPI.</t>
  </si>
  <si>
    <t>311 marzo - Sincronización de equipos en la herramienta GLPI</t>
  </si>
  <si>
    <t>Sincronización de equipos en la herramienta GLPI.</t>
  </si>
  <si>
    <t>Sincronizacion de usuarios.png</t>
  </si>
  <si>
    <t>Se realiza depuración de usuarios en la herramienta GLPI de acuerdo a los nuevos funcionarios de la entidad.</t>
  </si>
  <si>
    <t>272 junio - pruebas19062019.jpg</t>
  </si>
  <si>
    <t>Se realiza la actualización de usuarios en el GLPI y la realización de pruebas para implementar funcionalidades de la herramienta.</t>
  </si>
  <si>
    <t>2. Accesibilidad</t>
  </si>
  <si>
    <t>PEI_02 - Accesibilidad</t>
  </si>
  <si>
    <t>Proyecto de Circular</t>
  </si>
  <si>
    <t>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t>
  </si>
  <si>
    <t>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La actividad se cumplió al momento de consolidad el borrador y anexo técnico, sin embargo es normal que se realicen ajustes y revisiones para su expedición final.</t>
  </si>
  <si>
    <t>PR_03</t>
  </si>
  <si>
    <t>3. Sensibilización en materia de derechos y deberes en el sector transporte</t>
  </si>
  <si>
    <t>PEI_03 - Sensibilización en materia de derechos y deberes en el sector transporte</t>
  </si>
  <si>
    <t>ACT_06</t>
  </si>
  <si>
    <t>3.1 Adelantar campaña a 10200 personas</t>
  </si>
  <si>
    <t>1 campaña a 10.200 personas</t>
  </si>
  <si>
    <t xml:space="preserve"># de personas sensibilizadas que usan el transporte formal / # de personas sensibilizadas </t>
  </si>
  <si>
    <t>Carpeta computador CM llamada Evidencias</t>
  </si>
  <si>
    <t>Llegamos a 36.101 personas seguidores en twitter y facebook . Aumentamos 428 twitter y 224 en Facebook</t>
  </si>
  <si>
    <t>Llegamos a 36.831 personas seguidores en twitter y facebook . Aumentamos 315 twitter y 291 en Facebook</t>
  </si>
  <si>
    <t>Llegamos a 38.107 personas seguidores en twitter y facebook . Aumentamos 315 twitter y 291 en Facebook</t>
  </si>
  <si>
    <t>Redes sociales, página web</t>
  </si>
  <si>
    <t>Se realizaron campañas para el uso de medios acuáticos, terrestres. Semana Santa.</t>
  </si>
  <si>
    <t xml:space="preserve">En mayo tenemos 29,447 seguidores en twitter aumentando 691. En facebook tenemos 11,259 seguidores aumentando 264 seguidores </t>
  </si>
  <si>
    <t>PR_04</t>
  </si>
  <si>
    <r>
      <t xml:space="preserve">4. Biblioteca Jurídica Digital de la ST - </t>
    </r>
    <r>
      <rPr>
        <sz val="9"/>
        <color indexed="8"/>
        <rFont val="Calibri"/>
        <family val="2"/>
        <scheme val="minor"/>
      </rPr>
      <t>Compilación de normas, jurisprudencia y doctrina de asuntos jurídicos relacionados con las funciones de la Superintendencia de Transporte</t>
    </r>
  </si>
  <si>
    <t>PEI_04 - Biblioteca Jurídica Digital de la ST</t>
  </si>
  <si>
    <t>ACT_70</t>
  </si>
  <si>
    <t>4.1. Crear Herramienta</t>
  </si>
  <si>
    <t>Oficina Asesora Jurídica</t>
  </si>
  <si>
    <t>Jefe Oficina Jurídica</t>
  </si>
  <si>
    <t># Compilaciones realizadas / # Compilaciones programadas</t>
  </si>
  <si>
    <t>http://aplicaciones.supertransporte.gov.co/Biblioteca_Virtual/BIBLIOTECA_MENU/</t>
  </si>
  <si>
    <t>Se publicó la Biblioteca en la página web de la entidad contando con su estructura y documentos soportes de la misma</t>
  </si>
  <si>
    <t>Se realizó una recopilación y análisis de normas necesarias para ser publicadas en la Biblioteca propuesta.</t>
  </si>
  <si>
    <t>ACT_71</t>
  </si>
  <si>
    <t>4.2. Divulgar Herramienta</t>
  </si>
  <si>
    <t>Se publicó la Biblioteca en la página web de la entidad contando con su estructura y documentos soportes de la misma y se socializó la Biblioteca en jornada de Reinducción.</t>
  </si>
  <si>
    <t>Se publicó la Biblioteca en la página web de la entidad contando con su estructura y documentos soportes de la misma.</t>
  </si>
  <si>
    <t>ACT_37</t>
  </si>
  <si>
    <t>Implementar el software de Inteligencia de Negocios en Cemat</t>
  </si>
  <si>
    <t>100%   Adquirir licenciamiento de BI, Reestructurar ETL, Rediseñar 10 reportes y periodicidad</t>
  </si>
  <si>
    <t>332 - INFORME AVANCE CEMAT 2019.pdf</t>
  </si>
  <si>
    <t>Revisión de los 26 reportes generados en el CEMAT.</t>
  </si>
  <si>
    <t>332 - INFORME AVANCE CEMAT 2019.pdf
http://aplicaciones.supertransporte.gov.co/Consultas_Transito/app_Login/</t>
  </si>
  <si>
    <t>Revisión de los 26 reportes generados en el CEMAT.
Desarrollo "Consulta para funcionarios de vehículos por placa"</t>
  </si>
  <si>
    <t>332 mar - Creación solución Temporada Alta.pdf</t>
  </si>
  <si>
    <t>Generación de Aplicativo para temporada Alta.</t>
  </si>
  <si>
    <t>332 abril - Propuesta automatizacion integral informe de terminales - abril.pdf</t>
  </si>
  <si>
    <t>Propuesta para mejorar el flujo de información, generación de indicadores e informes de la operación de las terminales de Transporte.</t>
  </si>
  <si>
    <t xml:space="preserve">Radicado de orfeo 20194100064903 </t>
  </si>
  <si>
    <t>Trámite para adquisición de licencias de Power BI, a través de acuerdo marco de precios de colombia compra.</t>
  </si>
  <si>
    <t>Orden de compra 28870 en Colombia compra eficiente.</t>
  </si>
  <si>
    <t>En el mes de junio se adquirieron licencias de Power BI.</t>
  </si>
  <si>
    <t>ACT_72</t>
  </si>
  <si>
    <t>4.3 Actualizar de la Herramienta</t>
  </si>
  <si>
    <t>Correos electrónicos remitidos al Ingeniero oscar Quintero con la normatividad vigente de cada delegatura debidamente actualizada y se encuentra publicado en el siguiente enlace: http://aplicaciones.supertransporte.gov.co/Biblioteca_Virtual/BIBLIOTECA_MENU/</t>
  </si>
  <si>
    <t xml:space="preserve">5. Juventud y Meritocracia para la SuperTransporte </t>
  </si>
  <si>
    <t>ACT_129</t>
  </si>
  <si>
    <t xml:space="preserve">5.1 Juventud y Meritocracia para la SuperTransporte </t>
  </si>
  <si>
    <t xml:space="preserve">Llistados de los resultados de las pruebas de Estado.
Hojas de Vida Seleccionadas </t>
  </si>
  <si>
    <t>Se realizó el contacto y  la verificación de las hojas de vida de las personas que durante la vigencia 2017, alcanzaron los mejores puntajes en las pruebas de estado.</t>
  </si>
  <si>
    <t>Contratos de prestación de Servicios.</t>
  </si>
  <si>
    <t xml:space="preserve">Se realizó la contratación de 15 jóvenes que alcanzaron puntajes mas altos en la prueba Saber pro  de las diferentes univeridades del país mediante la modalidad de prestación de servicios </t>
  </si>
  <si>
    <t>Actividades a realizar en el mes de septiembre de 2019.</t>
  </si>
  <si>
    <t>PR_06</t>
  </si>
  <si>
    <t xml:space="preserve">6. Implementación Sistema Único de Trámites </t>
  </si>
  <si>
    <t xml:space="preserve">PEI_06 - Implementación Sistema Único de Trámites </t>
  </si>
  <si>
    <t>ACT_31</t>
  </si>
  <si>
    <t>6.1 Levantar procesos y estructurar el sistema</t>
  </si>
  <si>
    <t>Modelo Entidad relación sistema único de trámites - Feb.pdf</t>
  </si>
  <si>
    <t xml:space="preserve"> - Inicia el levantamiento de requerimientos para el sistema único de trámites.</t>
  </si>
  <si>
    <t>314 marzo - Revisión herramientas de Gestión Documental.pdf</t>
  </si>
  <si>
    <t>Revisión de herramientas que existen en el mercado y análisis de características principales.</t>
  </si>
  <si>
    <t>314 abril - Invitación Sondeo de Mercado Gestor Documental.pdf</t>
  </si>
  <si>
    <t>Se envía sondeo de mercado.</t>
  </si>
  <si>
    <t>ACT_32</t>
  </si>
  <si>
    <t>6.2 Elaborar terminos de referencia</t>
  </si>
  <si>
    <t xml:space="preserve"> Invitación Sondeo de Mercado Gestor Documental V2.pdf</t>
  </si>
  <si>
    <t>Sondeo de Mercado para analizar las herramientas disponibles en el mercado.</t>
  </si>
  <si>
    <t>ACT_33</t>
  </si>
  <si>
    <t>6.3 Seleccionar herramientas de desarrollo</t>
  </si>
  <si>
    <t>Invitación Sondeo de Mercado Gestor Documental V2.pdf</t>
  </si>
  <si>
    <t>281 junio - Presentación Comparativo soluciones de Gestión Documental.pptx</t>
  </si>
  <si>
    <t>Análisis de la posible herramienta a utilizar.</t>
  </si>
  <si>
    <t>ACT_45</t>
  </si>
  <si>
    <t>Reestructurar el sistema de ingreso de información de fuentes externas</t>
  </si>
  <si>
    <t>100% Creación de estanadar de procesos ETL, unificación sistema de bases de datos, desarrollar soluciones de ETL.</t>
  </si>
  <si>
    <t>353 - INFORME AVANCE CEMAT 2019.pdf</t>
  </si>
  <si>
    <t>Avance de la reestructuración de fuentes externas que envian al CEMAT</t>
  </si>
  <si>
    <t>353 mar - ACTIVIDADES FUENTES EXTERNAS</t>
  </si>
  <si>
    <t>Redefinición de necesidades de información de fuentes externas.</t>
  </si>
  <si>
    <t>353 abril - LOGROS CEMAT.pdf</t>
  </si>
  <si>
    <t>Informe de logros CEMAT a la fecha frente a la recepción de información de fuentes externas.</t>
  </si>
  <si>
    <t>INFORME DE AVANCE CEMAT - MAYO 2019.pdf</t>
  </si>
  <si>
    <t>Informe de avance en las actividades del CEMAT relacionadas con la reestructuración de reportes.</t>
  </si>
  <si>
    <t>314 junio - INFORME DE AVANCE CEMAT - JUNIO  2019.docx</t>
  </si>
  <si>
    <t>Avance en las actividades del CEMAT y la reestructuración de información.</t>
  </si>
  <si>
    <t>ACT_46</t>
  </si>
  <si>
    <t xml:space="preserve">Implementar la Transformación Digital y Desmaterizalización de trámites </t>
  </si>
  <si>
    <t>100% Identificación y definición de trámites a digitalizar, implementar dos trámites digitales</t>
  </si>
  <si>
    <t>356  mar - Transformación Digital.pdf</t>
  </si>
  <si>
    <t>Transformación digital aplicada en el  desarrollado generado en el CEMAT para seguimiento a temporada alta.</t>
  </si>
  <si>
    <t>356 abril - reporte seguimiento temporada alta 22042019.pdf</t>
  </si>
  <si>
    <t>Reportes de Seguimiento al aplicativo de temporada Alta.</t>
  </si>
  <si>
    <t>Transformación Digital - MAYO 2019.pdf</t>
  </si>
  <si>
    <t>Seguimiento a los tableros de control creados en el CEMAT.</t>
  </si>
  <si>
    <t>335 junio - Diagrama entidad relación.BMP</t>
  </si>
  <si>
    <t>Generación de diagrama entidad relación para el sistema.</t>
  </si>
  <si>
    <t>ACT_47</t>
  </si>
  <si>
    <t>Implementar el sistema de impresión controlada generando ahorro de papel y tiempo (Cultura de Cero Papel)</t>
  </si>
  <si>
    <t>100% levantamiento de información, estructurar estudios previos de outsourcing de impresión con control de impresión por medio de software</t>
  </si>
  <si>
    <t>311 feb - Soporte GLPI.png</t>
  </si>
  <si>
    <t>implementación de software Piloto para el control de impresión.</t>
  </si>
  <si>
    <t>359 Marzo - Informe seguimiento software impresión</t>
  </si>
  <si>
    <t>Informe de seguimiento al funcionamiento del software de control de impresión instalado para prueba piloto.</t>
  </si>
  <si>
    <t>Solicitud de cotizaciones</t>
  </si>
  <si>
    <t>Realización de sondeo de mercado para adquisición de software de control de impresión.</t>
  </si>
  <si>
    <t>320 mayo - EP_PAPER_CUT_2019.docx</t>
  </si>
  <si>
    <t>formulación de pliegos definitivos para la adquisición.</t>
  </si>
  <si>
    <t>320 junio - Software control de impresión.docx</t>
  </si>
  <si>
    <t>Configuración de impresoras con el demo para controlar número de impresiones por usuario.</t>
  </si>
  <si>
    <t>ACT_48</t>
  </si>
  <si>
    <t>Automatizar el Recaudo (Unificar Sistema Taux y Vigia)</t>
  </si>
  <si>
    <t>100% 
Levantamiento de información estructuración del sistema, elaboracion de términos de referencia, prototipo, selección herramienta de desarrollo,  desarrollo e implementación de solucion, pruebas, puesta en producción</t>
  </si>
  <si>
    <t>Revisión del proceso de recaudo en el aplicativo VIGIA.</t>
  </si>
  <si>
    <t>362 mar - Informe Modulos Vigia 27 de marzo 2019.pdf</t>
  </si>
  <si>
    <t>Reporte del Análisis realizado al aplicativo VIGIA.</t>
  </si>
  <si>
    <t>362 abril - Análisis integración de sistemas.pdf</t>
  </si>
  <si>
    <t>Revisión diagrama entidad relación e integrabilidad de las bases de datos y análisis de interoperabilidad de los sistemas Vigia, consola TAUX, acciones de vigilancia e inspección y matriz de procesos administrativos de investigación.</t>
  </si>
  <si>
    <t>323 mayo - Desarrollo Mayo.pdf</t>
  </si>
  <si>
    <t>Desarrollos realizados por la OTI para la inteconexión de aplicaciones.</t>
  </si>
  <si>
    <t>677 junio - Informe de desarrollo junio 2019.pdf</t>
  </si>
  <si>
    <t>Informe de desarrollos realizados y funcionalidades implementadas.</t>
  </si>
  <si>
    <t>ACT_49</t>
  </si>
  <si>
    <t>Automatizar el  tema contractual</t>
  </si>
  <si>
    <t>100% 
Levantamiento de información estructuración del sistema, elaboracion de términos de referencia, prototipo, selección herramienta de desarrollo, desarrollo e implementación de solucion, pruebas, puesta en producción</t>
  </si>
  <si>
    <t>365 mar - Analisis herramientas BPM.pdf</t>
  </si>
  <si>
    <t>Análisis de herramientas de BPM en el mercado, que permitan el modelamiento y automatización de la Gestión Contractual y las notificaciones electrónicas.</t>
  </si>
  <si>
    <t>solicitud de Sondeo de mercado para gestión documental, donde se solicita información del BPM.</t>
  </si>
  <si>
    <t>ACT_50</t>
  </si>
  <si>
    <t>Implementar sistema de Gestión del Conocimiento</t>
  </si>
  <si>
    <t>https://docs.oracle.com/cd/A97630_01/appdev.920/a96624/01_oview.htm#708</t>
  </si>
  <si>
    <t>Se realiza capacitación al personal de la OTI en el lenguaje PL/SQL</t>
  </si>
  <si>
    <t>https://supertransporte.sharepoint.com/sites/GEL2/SitePages/Cultura-de-Innovaci%C3%B3n.aspx</t>
  </si>
  <si>
    <t>Consolidación de un subsitio en la intranet para Gestión del  Conocimiento y la Innovación, donde se publica información para toda la entidad sobre innovación y gestión del conocimiento.</t>
  </si>
  <si>
    <t>Carga de información en el subsitio creado en sharepoint para la Gestión del conocimiento y la innovación.</t>
  </si>
  <si>
    <t>Continua la administración del subsitio creado para compartir información relevante a los funcionarios a nivel de conocimiento del sector público. Se actualiza información relacionada con MIPG.</t>
  </si>
  <si>
    <t>ACT_51</t>
  </si>
  <si>
    <t>Implementar el Software de Almacén (Probable Interface con el SIIF)</t>
  </si>
  <si>
    <t>100% 
Levantamiento de información, elaboración de terminos de referencia, r estudio de mercado, estudios previos, contratación.</t>
  </si>
  <si>
    <t>371 feb - acta de reunión.pdf</t>
  </si>
  <si>
    <t>Acta de reunión para necesidades iniciales</t>
  </si>
  <si>
    <t>371 mar - levantamiento de req soft almacen.pdf</t>
  </si>
  <si>
    <t>Acta de levantamiento de requerimientos.</t>
  </si>
  <si>
    <t>http://odoo.supertransporte.gov.co:8069/web#action=89&amp;active_id=channel_inbox</t>
  </si>
  <si>
    <t>Revisión de herramientas para implemantar la solución.</t>
  </si>
  <si>
    <t>Revisión funcionalidades herramienta oddo</t>
  </si>
  <si>
    <t>332 junio - herramienta almacén.png</t>
  </si>
  <si>
    <t>Se realiza la configuración de la información básica en la herramienta, para realizar pruebas. Esta pendiente mostrar la herramienta al área administrativa.</t>
  </si>
  <si>
    <t>ACT_52</t>
  </si>
  <si>
    <t>Implementar el sistema de notificación electrónica considerando dispositivos biométricos y que se alimenten simultáneamente  las bases de datos.</t>
  </si>
  <si>
    <t>374 mar - Análisis herramientas BPM.pdf</t>
  </si>
  <si>
    <t>Análisis de herramientas de BPM para la automatización de Procesos.</t>
  </si>
  <si>
    <t>levantamiento de información con el área de Gestión Documental- Notificaciones.</t>
  </si>
  <si>
    <t>ACT_92</t>
  </si>
  <si>
    <t>Realizar seguimiento al proyecto de Mejoramiento de la Gestión y Capacidad Institucional para la Supervisión Integral a los vigilados a nivel nacional.</t>
  </si>
  <si>
    <t xml:space="preserve">Áreas de Apoyo y Grupo de Tecnologías de la Información y las Comunicaciones </t>
  </si>
  <si>
    <t>Jefe de Oficina TIC´s y Secretaría General.</t>
  </si>
  <si>
    <t>Valor presupuesto obligado/ Valor presupuesto vigente</t>
  </si>
  <si>
    <t>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t>
  </si>
  <si>
    <t>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t>
  </si>
  <si>
    <t>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t>
  </si>
  <si>
    <t xml:space="preserve">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t>
  </si>
  <si>
    <t>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t>
  </si>
  <si>
    <t>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t>
  </si>
  <si>
    <t>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
Ruta: PLANEACIÓN-2019/400 39 PLANEACIÓN INSTITUCIONAL MODELO INTEGRADO DE PLANEACIÓN Y GESTIÓN/ 400 39 10 BANCO DE PROYECTOS DE INVERSIÓN INSTITUCIONAL/ Seguimiento a Proyectos de Inversión/ Abril/ Ejecución Oficina TIC´s y Acta de reunión del 080519.</t>
  </si>
  <si>
    <t xml:space="preserve">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
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
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
Para el cumplimiento de lo anterior, se coordinará con el área de contratación para el despliegue de la debida gestión contractual, en particular, el correspondiente ajuste al Plan Anual de Adquisiciones, vigencia 2019.
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
De ser pertinente, por cada Delegada y/o Coordinación de área se designará un funcionario quien tendrá el conocimiento del tema y, en todo caso, manejará la información objeto de reporte. </t>
  </si>
  <si>
    <t xml:space="preserve">La apropiación es de $7.500.000.000 y el presupueto obligado $579.061.918
</t>
  </si>
  <si>
    <t>ACT_190</t>
  </si>
  <si>
    <t>Gestión Documental</t>
  </si>
  <si>
    <t>Coordinador Gestión Documental</t>
  </si>
  <si>
    <t>Se ejecutó el 100% de las actividades del proceso</t>
  </si>
  <si>
    <t xml:space="preserve">Organización  y efectividad en la gestión </t>
  </si>
  <si>
    <t xml:space="preserve">Organización, oportunidad y efectividad en la gestión </t>
  </si>
  <si>
    <t xml:space="preserve">Se ejecutó el 100% de las actividades del proceso (Cuadro Estadistico).
Memorandos cronograma de transferencias
Anexo 1
De programción de transferencias documentales
</t>
  </si>
  <si>
    <t xml:space="preserve">Se ejecutó el 100% de las actividades del proceso (Cuadro Estadistico).
Anexo 1
Anexo 1
</t>
  </si>
  <si>
    <t>ACT_164</t>
  </si>
  <si>
    <t>Estructurar y presentar para aprobación del Comité Insitucional de Gestión y Desempeño el Sistema Integrado de Conservación SIC.</t>
  </si>
  <si>
    <t># Actividades realizadas en la estructuración del Sistema Integrado de Conservación SIC / # Actividades programadas para la estructuración del Sistema Integrado de Conservación SIC</t>
  </si>
  <si>
    <t>Documento proyecto esquema general del SIC</t>
  </si>
  <si>
    <t xml:space="preserve">Cumplimiento a lo establecido en el artículo 46 de la Ley 594
de 2000  y el Acuerdo 006 de 2014 </t>
  </si>
  <si>
    <t>Recolección
de información, para su estructuración</t>
  </si>
  <si>
    <t>Planeación de acciones para la adecuada
conservación de los documentos generados y recibidos en la entidad</t>
  </si>
  <si>
    <t xml:space="preserve">Finalización Plan de Conservación Documental </t>
  </si>
  <si>
    <t>Lineamientos para la conservación de documentos fisicos</t>
  </si>
  <si>
    <t>Finalización Plan de Conservación Documental (version para aprobación y correos electronicos al grupo TICS).
Anexo 2</t>
  </si>
  <si>
    <t xml:space="preserve">Se brindo orientación al Ing. Romero, sobre el levantamiento del Programa de Preservación Digital a largo plazo) </t>
  </si>
  <si>
    <t>Continua pendiente estructuración del programa de preservacion digital a largo plazo por parte de la Oficina de TICs</t>
  </si>
  <si>
    <t>ACT_165</t>
  </si>
  <si>
    <t>Realizar jornadas de sensibilización sobre la importancia del proceso de gestión documental a las dependencias de la Entidad</t>
  </si>
  <si>
    <t># Jornadas de sensibilización realizadas / # Jornadas de sensibilización planeadas</t>
  </si>
  <si>
    <t>Presentación Año Nuevo Archivo Nuevo</t>
  </si>
  <si>
    <t>Archivos organizados desde el inicio de la vigencia 2019</t>
  </si>
  <si>
    <t>3. Plan Institucional de Archivos de la Entidad -PINAR (Gestión Documental)</t>
  </si>
  <si>
    <t>ACT_166</t>
  </si>
  <si>
    <t>Estructurar y presentar para aprobación del Comité Insitucional de Gestión y Desempeño el Plan Institucional de Archivos Pinar, el cual se debe publicar en la Pag Web.</t>
  </si>
  <si>
    <t># Actividades realizadas para la aprobación por parte del Comité Insitucional de Gestión y Desempeño del Plan Institucional de Archivos PINAR / Actividades programadas para la aprobación por parte del Comité Insitucional de Gestión y Desempeño del Plan Institucional de Archivos PINAR</t>
  </si>
  <si>
    <t>Documento Proyecto PINAR</t>
  </si>
  <si>
    <t>Actualización del diagnóstico a la situación actual</t>
  </si>
  <si>
    <t>Ajuste a los ítems de contextualización, visión estratégica y objetivos</t>
  </si>
  <si>
    <t>Remision a Planeación para asignación de presupuestoa los proyectos</t>
  </si>
  <si>
    <t>Se incorporó información del proyecto de actualización del Sistema de Gestión Documental de la entidad.
Anexo 3</t>
  </si>
  <si>
    <t xml:space="preserve">Diligenciamiento de la ficha tecnica para el desarrollo del proyecto </t>
  </si>
  <si>
    <t>Se remitió a través de correo electronico de fecha 26 de junio de 2019, el PINAR a la OAP, para su presentación ante el Comité Institucional de Gestión y Desempeño.
Anexo 2</t>
  </si>
  <si>
    <t>Se remitió a través de correo electronico de fecha 26 de junio de 2019, el PINAR a la OAP, para su presentación ante el Comité Institucional de Gestión y Desempeño</t>
  </si>
  <si>
    <t>ACT_167</t>
  </si>
  <si>
    <t>Efectuar acompañamiento y orientación a las dependencias con mayores debilidades archivisticas o con mayor volumen de documentación, en la aplicación del procedimiento de Organización Documental adoptado Insitucionalmente.</t>
  </si>
  <si>
    <t># Dependencias con acompañamiento realizado / # Dependencias con acompañamiento planeado</t>
  </si>
  <si>
    <t>Apoyo en la organización de archivos del Grupo Financiera - FUID año 2018</t>
  </si>
  <si>
    <t>Apoyo en la organización de archivos de la Oficina Jurídica - FUID año 2018</t>
  </si>
  <si>
    <t>Apoyo en la organización de archivos de Secretaria General (contratos 2018) y Talento Humano (47 histyorias laborales de activos)</t>
  </si>
  <si>
    <t>Apoyo en la organización de archivos de gestion de los siguientes grupos:  Talento Humano, IUIT, Vigilancia e Inspección de Puertos.
Anexo 4</t>
  </si>
  <si>
    <t>Disponibilidad y acceso a la información y gestión de los grupos</t>
  </si>
  <si>
    <t>Apoyo en la organización de archivos de gestion de los siguientes grupos:  Vigilancia e Inspección de Puertos, Investigaciones y Control Puertos, Oficina Asesora Jurídica
Anexo 3</t>
  </si>
  <si>
    <t>ACT_168</t>
  </si>
  <si>
    <t>Se mantiene organizado el archivo de gestión, el FUID se encuentra actualizado y se asistió a las reuniones programadas</t>
  </si>
  <si>
    <t>Disponibilidad y acceso a la información y gestión del grupo</t>
  </si>
  <si>
    <t>FUID actualizado y archivo de gestión organizado.
Agenda de reuniones asistidas.
Anexo 5</t>
  </si>
  <si>
    <t>FUID actualizado y archivo de gestión organizado.
Agenda de reuniones asistidas.
Anexo 4</t>
  </si>
  <si>
    <t>ACT_169</t>
  </si>
  <si>
    <t xml:space="preserve">Controlar al recaudo de la contribución especial </t>
  </si>
  <si>
    <t>Un informe que contiene: # Obligaciones de cobro identificadas  max. 30 dias después del cierre de la fecha limite del segundo pago / # total de cupones emitidos  para la vigencia</t>
  </si>
  <si>
    <t>ACT_170</t>
  </si>
  <si>
    <t xml:space="preserve">Realizar Comité de sostenibilidad integral (Objetivos: 1. Identificar la cartera y gestionar su baja o remisibilidad, 2. Identificar y depurar activos a dar de baja), 3.depuracion de la cartera los valores inferiores a medio salario minimo legal vigente </t>
  </si>
  <si>
    <t># Comites de sostenibilidad realizados / # Comites de sostenibilidad planeados</t>
  </si>
  <si>
    <t xml:space="preserve">Se llevo a cabo el dia 29 de Abril el comité de Cartera </t>
  </si>
  <si>
    <t>Se aprobóla depuracion de 213 actos administrativos po saldo menores. El acta se encuentra en proceso de firma
La evidencia esta en correo, el cual dice que se envió el acta del Comité de Cartera para revisión.</t>
  </si>
  <si>
    <t xml:space="preserve">No se presenta evidencia  </t>
  </si>
  <si>
    <t>No se realizo ningun comité de cartera, toda vez que  esta en proceso de actualizacion el manual de cartera y solo hasta que quede en firme se podra continuar con la depuracion de cartera.</t>
  </si>
  <si>
    <t>ACT_171</t>
  </si>
  <si>
    <t>Gestionar información contable, financiera y presupuestal a entes externos (página web de la entidad)</t>
  </si>
  <si>
    <t># Estados financieros generados / # Estados financieros planeados</t>
  </si>
  <si>
    <t>Pagina Web -Estados financieros mes de Diciembre de 2018</t>
  </si>
  <si>
    <t xml:space="preserve">Se presentaron los estados financieros con corte 31 de Diciembre de 2018, los cuales estan publicados en la pagina web de la entidad. </t>
  </si>
  <si>
    <t>Se elaboraron los estados financieros de enero, febrero y Marzo de 2019, o sea 3 informes</t>
  </si>
  <si>
    <t>Iniciaron el proceso de firma y aprobacion</t>
  </si>
  <si>
    <t>Se elaboraron y se firmaron los estados financieros de Mayo de 2019</t>
  </si>
  <si>
    <t>Se encuentran publicados los Estados Financieros del mes de Mayo de 2019 en la pagina Web.</t>
  </si>
  <si>
    <t>ACT_172</t>
  </si>
  <si>
    <t>Gestionar información contable, financiera y presupuestal a entes externos -Contraloria General de la Nación -CGN</t>
  </si>
  <si>
    <t># Reportes de información contable generados a entes externos dentro del plazo establecido / # Reportes de información contable generados a entes externos</t>
  </si>
  <si>
    <t>Pantallazo de reporte  - Aplicativo CHIP - Contaduria</t>
  </si>
  <si>
    <t>Se realizó reporte de información financiera ante la Contaduría General de la Nación el dia 15 de Febrero de 2019, correspondiente a  Diciembre de 2018.</t>
  </si>
  <si>
    <t>Se realizó reporte de información financiera ante la Contaduría General de la Nación el dia 30 de Abril de 2019, correspondiente a  Enero - febrero y Marzo de 2019.</t>
  </si>
  <si>
    <t>ACT_173</t>
  </si>
  <si>
    <t xml:space="preserve">(#Solicitudes atendidas / # solicitudes recibidas)       </t>
  </si>
  <si>
    <t xml:space="preserve">Comunicaciones oficiales (Memorando) según aplicativos Vigia y Orfeo </t>
  </si>
  <si>
    <t>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t>
  </si>
  <si>
    <t>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t>
  </si>
  <si>
    <t>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t>
  </si>
  <si>
    <t>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t>
  </si>
  <si>
    <t>Listado de solicitudes por Vigia e informe respuestas radicadas por Orfeo</t>
  </si>
  <si>
    <t>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t>
  </si>
  <si>
    <t>ACT_191</t>
  </si>
  <si>
    <t>*Reporte ejecucion cualitativa presupuestal * Informe de Autosostenibilidad * Informe de Austeridad del gasto a corte de Diciembre 2018.</t>
  </si>
  <si>
    <t xml:space="preserve">Se realizaron los informes solicitados por Planeacion y control interno </t>
  </si>
  <si>
    <t>*Reporte ejecucion cualitativa presupuestal * Informe de Austeridad del gasto a corte enero 2019</t>
  </si>
  <si>
    <t>*Reporte ejecucion cualitativa presupuestal febrero  * Informe de Austeridad del gasto febrero 2019, Reciprocas 4 trimestre 2018, PAI febrero 2019, plan de contratacion sep a Marzo 219, Pormenorizado 2019.</t>
  </si>
  <si>
    <t>*Reporte ejecucion cualitativa presupuestal Marzo  * Informe de autosostenibilidad a Marzo 2019,  PAI Marzo 2019, Pormenorizado marzo 2019.</t>
  </si>
  <si>
    <t>*Reporte ejecucion cualitativa presupuestal a Junio   * Informe de autosostenibilidad a Mayo 2019,Estados Financieros Mayo, austeridad del gasto  de Mayo,  PAI Mayo 2019, Plan Mejoramiento CGR er semestre.</t>
  </si>
  <si>
    <t xml:space="preserve">Se realizaron los informes solicitados por Pagina WEB, Planeacion y control interno, Ministerio de Transporte y Contraloria General de la Republica </t>
  </si>
  <si>
    <t>ACT_175</t>
  </si>
  <si>
    <t>Recaudar cartera contribución especial y multas (cobro persuasivo)</t>
  </si>
  <si>
    <t>Valor cartera recuperada al final de la vigencia / Valor cartera identificada al inicio de la vigencia</t>
  </si>
  <si>
    <t>relacion de cobro por todo concepto del mes de Enero de 2019</t>
  </si>
  <si>
    <t>Se logró recaudar el 88% de la meta propuesta a corte mes de enero de 2019, debido a la continua gestion de cobro, adelantadas por los grupos SIS y Coactivo</t>
  </si>
  <si>
    <t xml:space="preserve"> relacion de cobro por todo concepto del mes de Febrero  de 2019</t>
  </si>
  <si>
    <t>Se obtuvo un 97% de la meta propuesta a corte de febrero de 2019, y una meta acumulada del año del 10%, debido a la continua gestion de cobro, adelantadas por los grupos SIS y Coactivo</t>
  </si>
  <si>
    <t xml:space="preserve"> relacion de cobro por todo concepto del mes de Marzo  de 2019</t>
  </si>
  <si>
    <t>Se obtuvo un 109% de la meta propuesta a corte de Marzo de 2019, y una meta acumulada del año del 29%, debido a la continua gestion de cobro, adelantadas por los grupos SIS y Coactivo</t>
  </si>
  <si>
    <t xml:space="preserve"> relacion de cobro por todo concepto del mes de Abril  de 2019</t>
  </si>
  <si>
    <t>En la vigencia anterior, el recaudo por contribución especial fue efectivo. Motivo por el cual, en la vigencia 2019, la gestión de cobro ha experimentado una leve disminución.</t>
  </si>
  <si>
    <t xml:space="preserve"> relacion de cobro por todo concepto del mes de Junio  de 2019</t>
  </si>
  <si>
    <t xml:space="preserve">Por el pronunciamiento por parte del consejo de Estado respecto a las multas, se encuentra suspendido el cobro de multas por areas de SIS  y Cobro Coactivo, reflejando una disminucion en la recuperacion de cartera  de forma significativa. </t>
  </si>
  <si>
    <t>ACT_176</t>
  </si>
  <si>
    <t>Controlar la ejecución presupuestal</t>
  </si>
  <si>
    <t xml:space="preserve">Valor presupuesto ejecutado / Valor presupuesto apropiado </t>
  </si>
  <si>
    <t xml:space="preserve">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t>
  </si>
  <si>
    <t>La ejecución de compromisos presupuestales al mes de Febrero fue de $1.552 millones,  obteniendo un cumplimiento de la meta proyectada  al mes de Febrero del 100 % y una meta acumulada del  año de 14% en los compromisos.</t>
  </si>
  <si>
    <t>La ejecución de compromisos presupuestales al mes de Marzo fue de $1.754 millones,  obteniendo un cumplimiento de la meta proyectada  al mes de Marzo del 98 % y una meta acumulada del  año de 18% en los compromisos.</t>
  </si>
  <si>
    <t>Se obtuvo un 75% de la meta propuesta a corte de Abril de 2019, y una meta acumulada del año del 26.2%, debido a la continua gestion de cobro, adelantadas por los grupos SIS y Coactivo</t>
  </si>
  <si>
    <t xml:space="preserve"> Ejecucion presupuestal acumulada a Junio de 2019</t>
  </si>
  <si>
    <t>Se obtuvo un 91.4% de la meta propuesta a corte de Junio de 2019, y una meta acumulada del año del 34,7%.</t>
  </si>
  <si>
    <t>ACT_177</t>
  </si>
  <si>
    <t>Gestionar oportunamente los pagos.  (Monitoreo y control de pagos)</t>
  </si>
  <si>
    <t># Obligaciones presupuestales pagadas a tiempo / # Obligaciones presupuestales generadas</t>
  </si>
  <si>
    <t>Informe de ordenes de pago y viaticos mes de enero de 2019</t>
  </si>
  <si>
    <t xml:space="preserve">El área Financiera en el mes de enero de 2019,  se realizo 454 pagos para un total de $ 536.518.729,78 m/cte.  obligando y pagando a tiempo los soportes allegadas a la Direccion financiera durante el mes de enero de 2019. </t>
  </si>
  <si>
    <t>Informe de ordenes de pago y viaticos mes de Febrero de 2019</t>
  </si>
  <si>
    <t xml:space="preserve">El área Financiera en el mes de Febrero de 2019,  se realizo 492 Pagos para un total de $ 1,327,032,687 m/cte.  obligando y pagando a tiempo los soportes allegadas a la Direccion financiera durante el mes de Febrero de 2019.  </t>
  </si>
  <si>
    <t>Informe de ordenes de pago y viaticos mes de Marzo de 2019</t>
  </si>
  <si>
    <t xml:space="preserve">El área Financiera en el mes de Marzo de 2019,  se realizo 380 Pagos para un total de $ 1,924.680.057 m/cte.  obligando y pagando a tiempo los soportes allegadas a la Direccion financiera durante el mes de Febrero de 2019.  </t>
  </si>
  <si>
    <t>Informe de ordenes de pago y Obligaciones mes de Abril de 2019</t>
  </si>
  <si>
    <t xml:space="preserve">El área Financiera en el mes de Abril de 2019,  se realizo 398 Pagos para un total de $  1.685.885.733 m/cte.  obligando y pagando a tiempo los soportes allegadas a la Direccion financiera durante el mes de Abril de 2019.  </t>
  </si>
  <si>
    <t>Informe de ordenes de pago y Obligaciones mes de Junio de 2019</t>
  </si>
  <si>
    <t xml:space="preserve">En el mes de Junio de 2019,  se realizaron  547 Pagos para un total de $ 3.316.138.356 m/cte.  obligando y pagando a tiempo  las obligaciones allegadas a la Direccion financiera durante el mes de Junio de 2019.  </t>
  </si>
  <si>
    <t>ACT_178</t>
  </si>
  <si>
    <t>Gestionar la publicación de las hojas de vida de los funcionarios y contratistas de la SPT, en el aplicativo SIGEP</t>
  </si>
  <si>
    <t xml:space="preserve">(No de HV aprobadas / Total de contratos suscritos de la Entidad)*100 </t>
  </si>
  <si>
    <t>aplicativo sigep</t>
  </si>
  <si>
    <t>Sigep</t>
  </si>
  <si>
    <t>Contratos publicados en SIGEP a 30 de junio de 2019 (46 contratos)</t>
  </si>
  <si>
    <t xml:space="preserve">Se realiza la publicacion en sigep de los contratos suscritos durante el mes </t>
  </si>
  <si>
    <t>ACT_179</t>
  </si>
  <si>
    <t>Administrar y actualizar los inventarios de la entidad</t>
  </si>
  <si>
    <t># Inventarios Actividades ejecutadas / # Inventarios Actividades planeadas</t>
  </si>
  <si>
    <t>Informe</t>
  </si>
  <si>
    <t>La Dirección Administrativa realizó la actualizacion  del inventario de la entidad</t>
  </si>
  <si>
    <t>ACT_180</t>
  </si>
  <si>
    <t>Desarrollar instructivos en gestion contractual</t>
  </si>
  <si>
    <t># instructivos elabrorados y socializados  / # instructivos programados</t>
  </si>
  <si>
    <t>Se desarrolla un instructivo el cual fue enviado por correo</t>
  </si>
  <si>
    <t xml:space="preserve">Elaboración proyecto Resolución que modifica el comité de contratación </t>
  </si>
  <si>
    <t xml:space="preserve">se adjunta proyecto de Resolución </t>
  </si>
  <si>
    <t>ACT_181</t>
  </si>
  <si>
    <t>Adelantar el trámite tendiente a la contratación de los bienes y servicios que según del plan de adquisiciones sean competencia de este grupo.</t>
  </si>
  <si>
    <t># de Comités de Adquisiciones Actividades cronograma de adquisición de bienes y servicios ejecutadas / # Actividades cronograma de adquisición de bienes y servicios planeadas"</t>
  </si>
  <si>
    <t>ACT_182</t>
  </si>
  <si>
    <t xml:space="preserve">Atender y verificar cumplimiento de GLPI </t>
  </si>
  <si>
    <t>Se encuentra en el aplicativo glpi</t>
  </si>
  <si>
    <t>Se encuentra en el aplicativo glpi, estos 4 llegaron sobre el final mes que no se alcanzaron atender en el periodo</t>
  </si>
  <si>
    <t>Glpi</t>
  </si>
  <si>
    <t>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t>
  </si>
  <si>
    <t>ACT_183</t>
  </si>
  <si>
    <t>Dirigir y controlar los  consumos y mantenimientos de Bienes y Servicios</t>
  </si>
  <si>
    <t xml:space="preserve">(# Informes presentados/ # Informes programados) *100%      </t>
  </si>
  <si>
    <t>en la carpeta compartida del Grupo de Administrativa</t>
  </si>
  <si>
    <t>Se realizan los informes de los siguientes contratos durante el trimestre
1. Arriendos (6)
2. Vigilancia (3)
3. Mantenimiento de vehiculos (3)
4. Tiquetes (3)
5. Estantes (1)
6. Cajas de archivo (1)
7. Combustible (3)</t>
  </si>
  <si>
    <t>Carpeta compartida del Grupo Administrativa</t>
  </si>
  <si>
    <t>Informes de ejecución y supervisión de los contratos pertenecientes al area</t>
  </si>
  <si>
    <t>Carpeta Compartida de la Direccion  Administrativa</t>
  </si>
  <si>
    <t>Se elabora un ( 1) informe  mensual de seguimiento  por cada contrato, en el mes de junio  se realizaron 7 informes de seguimiento ( Auto gas-Arriendo de 2 sedes-toyo Card´s_Vigilancia_Satena- OC Panamericana_UNP</t>
  </si>
  <si>
    <t>ACT_184</t>
  </si>
  <si>
    <t>Hacer seguimiento al Plan Institucional de Gestion Ambiental - PIGA de la Supertransporte.</t>
  </si>
  <si>
    <t>http://www.supertransporte.gov.co/index.php/plan-institucional-de-gestion-ambiental/</t>
  </si>
  <si>
    <t>Se reporta el ultimo informe de 2018 y se encuentra publicado en la pagina web de la Entidad</t>
  </si>
  <si>
    <t>Carpeta compartida Piga</t>
  </si>
  <si>
    <t xml:space="preserve">Se realizan actividades </t>
  </si>
  <si>
    <t>Se realizo actividad de publicacion  como cuidar los elementos de la entidad</t>
  </si>
  <si>
    <t xml:space="preserve">Se reporta el ultimo informe de 2018 y se encuentra publicado en la pagina web de la Entidad vigente a 2020                                    No obstante se realizan actividades que propenden por la conservacion del medio Ambiente.  
 Se envió correo electrónico a todos funcionario con fecha 11 de junio de 2019  sensibilizando el uso  del papel de manos   como utilizar y cuidar las toallas de manos 
</t>
  </si>
  <si>
    <t>ACT_185</t>
  </si>
  <si>
    <t>orfeo
vigia
caja menor</t>
  </si>
  <si>
    <t>Respuestas dadas a solicitudes verbales y escritas, ya sea por medio del orfeo o del vigia</t>
  </si>
  <si>
    <t>Orfeo</t>
  </si>
  <si>
    <t>Se tramitan los diferentes requerimientos, facturas y demas</t>
  </si>
  <si>
    <t>se tramitan los diferentes requerimientos, facturas y demas</t>
  </si>
  <si>
    <t>9.Orfeo:_Vigia</t>
  </si>
  <si>
    <t>ACT_192</t>
  </si>
  <si>
    <t>Actividades desarrolladas de cada uno de los procesos de gestion administrativa</t>
  </si>
  <si>
    <t>Cadena de valor y comunicaciones</t>
  </si>
  <si>
    <t>Respuestas dadas a control interno</t>
  </si>
  <si>
    <t>Respuesta dada a control interno durante el mes de junio se envió respuesta a Control Interno de un requerimiento</t>
  </si>
  <si>
    <t>Respuesta dada a la jefatura de control interno  20195300072893 de 27-06-2019</t>
  </si>
  <si>
    <t>ACT_61</t>
  </si>
  <si>
    <t>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t>
  </si>
  <si>
    <t xml:space="preserve">Coordinador Grupo de Conciliación </t>
  </si>
  <si>
    <t># Audiencias realizadas / # Audiencias solicitadas</t>
  </si>
  <si>
    <t>Actas de audiencias y citatorios</t>
  </si>
  <si>
    <t>Se desarrollaron las audiencias programadas para el mes sin novedades más allá del procedimiento.</t>
  </si>
  <si>
    <t>Actas de audiencias y citatorios.</t>
  </si>
  <si>
    <t>ACT_62</t>
  </si>
  <si>
    <t>Llevar a cabo las actuaciones encaminadas a lograr el cobro coactivo de la entidad</t>
  </si>
  <si>
    <t># acciones de cobro coactivo ejecutadas / # acciones de cobro coactivo programadas</t>
  </si>
  <si>
    <t>Autos que libran mandamiento ejecutivo y archivo de cobro coactivo</t>
  </si>
  <si>
    <t>Se realiza el trámite del cobro coactivo según la normatividad: CPACA y ET.</t>
  </si>
  <si>
    <t>ACT_63</t>
  </si>
  <si>
    <t>Elaborar los proyectos de actos administrativos de carácter general y particular a ser expedidos por el Superintendente de Transporte</t>
  </si>
  <si>
    <t># resoluciones expedidas / # resoluciones a expedir</t>
  </si>
  <si>
    <t>Archivo Oficina Asesora Juridica y expedientes de recurso</t>
  </si>
  <si>
    <t xml:space="preserve">Se efectúa el trámite de Ley </t>
  </si>
  <si>
    <t>ACT_64</t>
  </si>
  <si>
    <t xml:space="preserve">Gestionar la defensa judicial de la entidad en los procesos prejudiciales, judiciales, extrajudiciales y administrativos en los cuales la Superintendencia de Transporte sea parte, así como promover e intervenir en las acciones </t>
  </si>
  <si>
    <t># acciones de defensa judicial ejecutadas / # acciones de defensa judicial programadas</t>
  </si>
  <si>
    <t>Se realiza la gestión necesaria en la representación judicial de la entidad ante las autoridades correspondientes.</t>
  </si>
  <si>
    <t>ACT_65</t>
  </si>
  <si>
    <t>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t>
  </si>
  <si>
    <t># acciones de sometimiento a control ejecutadas / # acciones de sometimiento a control programadas</t>
  </si>
  <si>
    <t>Actas de comité de Sometimiento a Control y Comunicaciones a Vigilados</t>
  </si>
  <si>
    <t>Pendiente de realizar Comité de Sometimiento a Control para adoptar las decisiones a que haya lugar.</t>
  </si>
  <si>
    <t>Comité realizado en el mes.</t>
  </si>
  <si>
    <t>ACT_66</t>
  </si>
  <si>
    <t>resoluciones notificadas/ resoluciones devueltas</t>
  </si>
  <si>
    <t xml:space="preserve">Archivo Oficina Asesora Juridica </t>
  </si>
  <si>
    <t>Se realizó organización de carpetas relacionados con los procesos prejudiciales y judiciales que cursan en contra de la entidad y que llegan diariamente para trámite y se adelantó el trámite del FUID</t>
  </si>
  <si>
    <t>ACT_187</t>
  </si>
  <si>
    <t>Divulgar programa servimos.</t>
  </si>
  <si>
    <t># de divulgaciones realizadas / # de divulgaciones programadas</t>
  </si>
  <si>
    <t>Las actividades correspondientes están programadas a partir del mes de mayo de 2019</t>
  </si>
  <si>
    <t>Publicación en carteleras virtuales</t>
  </si>
  <si>
    <t>Se difundió información sobre el programa Servimos, haciendo invitación a todos los funcionarios a participar de éste.  La difusión se realizó en las carteleras virtuales y en la intranet de la Entidad.</t>
  </si>
  <si>
    <t>ACT_273</t>
  </si>
  <si>
    <t xml:space="preserve">27.1. Identificar fuentes de información </t>
  </si>
  <si>
    <t>Delegatura de Protección al Usuario</t>
  </si>
  <si>
    <t>Delegado de Protección al Usuario</t>
  </si>
  <si>
    <t>Esta actividad ha sido completamente reformulada y reprogramada</t>
  </si>
  <si>
    <t>ACT_274</t>
  </si>
  <si>
    <t xml:space="preserve">27.2. Gestionar con las fuentes de información para determinar la mejor forma de realizar el intercambio de información </t>
  </si>
  <si>
    <t>ACT_275</t>
  </si>
  <si>
    <t>27.3. Iniciar proceso de compilación de información</t>
  </si>
  <si>
    <t>ACT_276</t>
  </si>
  <si>
    <t>28.1 Determinar criterios de clasificación y creación de ficha de análisis</t>
  </si>
  <si>
    <t xml:space="preserve">50% 
</t>
  </si>
  <si>
    <t xml:space="preserve">Documentos con criterios de clasificación. </t>
  </si>
  <si>
    <t>En virtud a que en el periodo se realizó un avance la meta programada para el próximo mes, el nivel de cumplimiento total de la actividad esta cercano al 50%</t>
  </si>
  <si>
    <t>Ficha y Criterios elaborados</t>
  </si>
  <si>
    <t>ACT_277</t>
  </si>
  <si>
    <t>28.2 Iniciar recopilación de información (jurisprudencia, conceptos, decisiones SIC)</t>
  </si>
  <si>
    <t xml:space="preserve">La recopilación de la información iniciará durante el mes de mayo. Lo anterior, debido a que los funcionarios de la Delegatura han estado dedicados al desarrollo de las actividades misionales. </t>
  </si>
  <si>
    <t>Cuadro de seguimiento</t>
  </si>
  <si>
    <t>Se inició recopilación de información</t>
  </si>
  <si>
    <t xml:space="preserve">Listado de  decisiones recolectadas </t>
  </si>
  <si>
    <t xml:space="preserve">Esta actividad ha sido reprogramada.  </t>
  </si>
  <si>
    <t>ACT_34</t>
  </si>
  <si>
    <t>6.4 Desarrollar e implementar la solución</t>
  </si>
  <si>
    <t>Se realiza la selección de herramientas de desarrollo: Visual Studio .NET, APEX ORACLE.</t>
  </si>
  <si>
    <t>ACT_35</t>
  </si>
  <si>
    <t>6.5 Realizar pruebas</t>
  </si>
  <si>
    <t>ACT_36</t>
  </si>
  <si>
    <t>6.6 Poner en producción la Fase 1</t>
  </si>
  <si>
    <t>ACT_281</t>
  </si>
  <si>
    <t>30.1. Determinar de los requerimientos técnicos, así como de lo necesario para la vinculación de empresas al programa de SIC Facilita</t>
  </si>
  <si>
    <t>De acuerdo a lo establecido en el último Comité esta actividad sería reprogramada</t>
  </si>
  <si>
    <t>ACT_282</t>
  </si>
  <si>
    <t>30.2. Realizar las gestiones para la vinculación de las principales empresas del sector a SIC Facilita</t>
  </si>
  <si>
    <t>ACT_283</t>
  </si>
  <si>
    <t>31.1. Determinar asuntos sobre los que pueda existir un conflicto de competencia</t>
  </si>
  <si>
    <t>Documento con la identificación de posibles eventos de conflicto de competencia</t>
  </si>
  <si>
    <t>ACT_161</t>
  </si>
  <si>
    <t>Archivo entidad</t>
  </si>
  <si>
    <t>Se realiza respuesta a requerimientos relacionados con el modelo de gestión de la entidad.</t>
  </si>
  <si>
    <t>Archivo de la entidad</t>
  </si>
  <si>
    <t>ACT_213</t>
  </si>
  <si>
    <t>Investigación cobro de inspecciones no intrusivas. -Movimiento de contenedores</t>
  </si>
  <si>
    <t>Documento en word. Archivo nombrado Puertos. Evidencia Actividad 6 PAI febrero.</t>
  </si>
  <si>
    <t xml:space="preserve">Documento word con titulo Analisis de respuestas a solicitudes de inofrmación de tarifas para evaluación de inspecciones no intrusivas. </t>
  </si>
  <si>
    <t>Documento en word. Archivo nombrado Puertos. Evidencia Actividad 6 PAI marzo.</t>
  </si>
  <si>
    <t>Documento word con titulo Ficha Técnica Definición competencia INI Primer Análisis Juridico, de fecha marzo 29 de 2019</t>
  </si>
  <si>
    <t>oficio 20196200111721 en archivo: Puertos. Evid Activ 6_PAI_Abtril.pdf
correo electronico :   en archivo: Puertos. Evid Activ 6.1_PAI_Abril.p</t>
  </si>
  <si>
    <t>Actividades realizada mes de abril: Oficio 20196200111721 aclarando la solicitud a la Sociedad San Andres Port Society. Se aclara que no es necesario aclarar solicitud a la Sociedad Portuaria Regional de Cartagena, toda vez que mediante 20195605073932 la sociedad remitió la información solicitada.
Conclusión: se cumplió 
Evidencia (arhivo denominado "INI abril" )</t>
  </si>
  <si>
    <t>Archivo: Puertos. Evid Activ 6 PAI_Mayo Of San Andres.pdf
Archivo: Puertos. Evid Activ 6 PAI_Mayo Oficio ANI.pdf</t>
  </si>
  <si>
    <t>Se solicito información con radicados Nos. 20196200176031 INI oficio San Andres y 20196200176041 INI Oficio  ANI.</t>
  </si>
  <si>
    <t>6. Puertos. Evid. act 6 PAI Junio Insp no intru</t>
  </si>
  <si>
    <t>Teniendo en cuenta que en el mes de mayo se solicitó a las entidades concedentes del RCTO Reglamento de Condiciones Técnicas de Operación, de las Sociedades Portuarias. a través de los oficios radicados Nrs. 20196200176031  y 20196200176041, se tiene pendiente recibir la información solicitada para su análisis correspondiente.</t>
  </si>
  <si>
    <t>ACT_214</t>
  </si>
  <si>
    <t xml:space="preserve">Proyecto piloto Conciliación en puertos &amp; usuarios
</t>
  </si>
  <si>
    <t xml:space="preserve">25% 
Montar el protocolo de conciliación en Puertos
</t>
  </si>
  <si>
    <t xml:space="preserve"># de conciliaciones adelantadas / # de conciliaciones programadas </t>
  </si>
  <si>
    <t>Documento word . Archivo: Puertos . Evidencia Actividad 7 PAI febrero - marzo.</t>
  </si>
  <si>
    <t xml:space="preserve">Documento de fecha febrero 28 de 2019, con titulo Analisis de Quejas recbidas susceptibles de conciliacion. </t>
  </si>
  <si>
    <t>Documento de fecha marzo 29 de 2019, con titulo Diagnóstico de temas susceptibles de conciliar.</t>
  </si>
  <si>
    <t>Documento de fecha Abril 29 de 2019. 
Archivo: Puertos. Evid Activ 7_PAI_Abril.pdf</t>
  </si>
  <si>
    <t xml:space="preserve">Se presenta documento titulado Identificacion de Entidades e Instituciones a las cuales se les  darán a conocer los servicios del Centro de conciliacion de la Superintendencia de Transporte. </t>
  </si>
  <si>
    <t xml:space="preserve">Archivo: Puertos. Evid Activ 7 PAI_Mayo_ANI.pdf
Archivo: Puertos. Evid Activ 7 PAI_Mayo_Cormagdalena.pdf.
Archivo: Puertos. Evid Activ 7 PAI_Mayo_Dimar.pdf.
Archivo: Puertos. Evid Activ 7 PAI_Mayo_MT.pdf.
Archivo: Puertos. Evid Activ 7 PAI_Mayo_SPRBuenav.pdf.
</t>
  </si>
  <si>
    <t xml:space="preserve">Se remitieron las siguientes comunicaciones.: DIMAR – 20196100168401; 
ANI - 20196100168311; CORMAGDALENA – 20196100168391;  MINTRANSPORTE – 20196100168411; SPRBUEN – 20196100168591 
</t>
  </si>
  <si>
    <t>7. Puertos. Evid act 7 PAI Junio. Intera_Instit_Sec_Port</t>
  </si>
  <si>
    <t xml:space="preserve">Se adjunta el documento donde se evidencie la interacción institucional sector portuario, en el se incluyen las entidades que pueden ser objeto de utilizar los servicios del Centro de Arbitraje,  Conciliación y Amigable Composición.                                                                                                                                                                                                                                                                                                                                                                                                      </t>
  </si>
  <si>
    <t>ACT_215</t>
  </si>
  <si>
    <t>Plan Piloto de Formalización de Cabotaje en Buenaventura</t>
  </si>
  <si>
    <t>25%  Estructuración y campañas de socialización y sensibilización</t>
  </si>
  <si>
    <t># de etapas realizadas / # de etapas programadas</t>
  </si>
  <si>
    <t>Documento de fecha enero 31 de 2019, denominado Puertos. Evidencia Actividad 8 Enero 2019</t>
  </si>
  <si>
    <t xml:space="preserve">Documento Primera  versión del plan piloto cuando estaba a cargo del grupo de investigaciones con las observaciones correspondientes, por parte del Delegado y de la Dra. Carmen Ligia Valderrama. Así mismo adjunto dos correos que contienen (una presentación enviada como insumo por parte del Dr. Álvaro y un correo en donde la DIMAR cancela la cita para una reunión que se tenía programada). </t>
  </si>
  <si>
    <t>Documento de fecha enero 31 de 2019, denominado Puertos. Evidencia Actividad 8 Febrero.</t>
  </si>
  <si>
    <t xml:space="preserve">Segunda versión del documento denominada Propuesta de la Superintendneica Delegada de Puertos sobre la flormalización del Transporte de Cabotaje en Buenaventura. </t>
  </si>
  <si>
    <t xml:space="preserve">Documento de fecha enero 31 de 2019, denominado Puertos. Evidencia Actividad 8 Marzo </t>
  </si>
  <si>
    <t>1. Versión preliminar del documento de diagnóstico del “Plan Piloto Formalización de Cabotaje en Buenaventura”,  y comunicaciones a DIMAR, ANI y Alcaldía Municipal que tienen como finalidad completar la precaracterización y establecer valores de referencia para evaluar los indicadores determinados una vez implementada la campaña en esta zona geográfica. Información que corresponde al mes de marzo.</t>
  </si>
  <si>
    <t>Correos electronicos, Acta de Reunion. 
Archivo. Puertos. Evid Activ 8_PAI_Abril.pdf</t>
  </si>
  <si>
    <t>Para el mes de abril el resultado frente a esta actividad era "documento diagnostico ajustado final de acuerdo a los resultados de los operativos realizados en semana santa". , me permito indicar que debido a reuniones llevadas a cabo por parte del Señor Vicealmirante de DIMAR y la Dra. Carmen Ligia Valderrama, Superintendente de Transporte, el día 4 de abril de 2019, se acordó llevar a cabo la actividad en fecha diferente a los días de Semana Santa por ,diferentes circunstancias tratadas en la reunión, no obstante, durante el mes de abril se hicieron reuniones y actividades, las cuales son reportadas de la siguiente manera.
Correo enviado por el Señor Vicealmirante confirmando el apoyo de la DIMAR y el trabajo conjunto que se realizará.
Acta de la reunión llevada a cabo con DIMAR, ST y Capitania de Buenaventura.
Correos en donde se envía cronograma, instrumentos de recolección de información y Resumen ejecutivo del plan por parte de la ST.
Correo envio de bases de datos por parte de la DIMAR para trabajar en el pre-diagnostico.</t>
  </si>
  <si>
    <t>Puertos. Evid activ 8 PAI_Mayo Acta reunion MT.pdf</t>
  </si>
  <si>
    <t xml:space="preserve">Se socializó el Plan Piloto sobre Cabotaje en Buenaventura como actividad enmarcada en la Campaña de Promoción y prevención con las siguientes entidades: 
SENA (vía oficio). 
Grupo acuático del Ministerio de Transporte (reunión el 10 de mayo de 2019). 
Ministerio de Trabajo (reunión el día 31 de mayo de 2019). 
Capitanía de Puerto Buenaventura (reunión 28 de mayo de 2019). 
Nota: Durante los días 28, 29 y 30 de mayo de 2019, funcionarios de la Superintendencia de Transporte Delegada de Puertos, estuvieron en comisión en la ciudad de Buenaventura, con el fin de desarrollar ejercicios de campo en conjunto con la Capitanía de Puerto de Buenaventura, previa coordinación con el nivel central de la Dirección General Marítima, para el levantamiento de un diagnóstico sobre las condiciones de los muelles de cabotaje en Buenaventura y la identificación de las empresas prestadoras del servicio.  Lo anterior, para el direccionamiento de la campaña de promoción y prevención “+ Transporte Marítimo y Fluvial + Formalización”.   
Esa actividad estuvo fue programada para abril, pero debió ser reprogramada para el mes de mayo. 
</t>
  </si>
  <si>
    <t>8. Puertos. Evid act 8. PAI Junio cruce_correos_Dimar.
8. Puertos. Evid act 8 PAI Junio Diag Tpte_ Mar_ Cabotaje</t>
  </si>
  <si>
    <t xml:space="preserve">Teniendo en cuenta que, las actividades de campo para el levantamiento de información primaria conducente a la elaboración de un diagnóstico final de las actividades de cabotaje en buenaventura, no pudieron realizarse durante la Semana Santa, sino los días 28, 29 y 30 de mayo de 2019, durante el mes de junio se llevó a cabo la consolidación de la información allí recabada, en conjunto con la información enviada por la Capitanía de Puerto de Buenaventura los días 31 de mayo de 2019 y 04 de junio del mismo mes (se adjunta evidencia de cruce de correos).  
Producto de ese proceso de consolidación de la información primaria, se elaboró un diagnóstico definitivo (se adjunta como evidencia).  
En este sentido, debido al imprevisto para la realización de las actividades de campo en las fechas programadas, no se avanzó lo esperado en la estructuración temática de las capacitaciones. No obstante, durante la segunda y tercera semana de julio se prevé llevar a cabo mesas de trabajo internas en las que se involucre a personal de la Dirección de Financiera y de la Oficina de las Tecnologías de la Información y Comunicación.  
</t>
  </si>
  <si>
    <t>PR_07</t>
  </si>
  <si>
    <t>7. Implementación  sistema de gestión documental o actualizar el actual.</t>
  </si>
  <si>
    <t>PEI_07 - Implementación  sistema de gestión documental o actualizar el actual.</t>
  </si>
  <si>
    <t>ACT_38</t>
  </si>
  <si>
    <t>7.1 Levantar procesos y estructurar el sistema</t>
  </si>
  <si>
    <t xml:space="preserve"> - Documento Necesidades de la entidad Sistema Único de Trámites.docx.</t>
  </si>
  <si>
    <t xml:space="preserve"> - Inicia el levantamiento de requerimientos de Gestión Documental y la OTI para seleccionar la herramienta que permita la implementación de un sistema único de trámites.</t>
  </si>
  <si>
    <t>335 abril - Invitación Sondeo de Mercado Gestor Documental.pdf</t>
  </si>
  <si>
    <t>Envio de Sondeo de Mercado para conocer soluciones que existen en el mercaado.</t>
  </si>
  <si>
    <t>ACT_39</t>
  </si>
  <si>
    <t>7.2 Elaborar terminos de referencia</t>
  </si>
  <si>
    <t>Las especificaciones técnicas se incluyeron en el sondeo de mercado.</t>
  </si>
  <si>
    <t>ACT_40</t>
  </si>
  <si>
    <t>7.3 Tomar decisión de actulizar o implementar una nuevo sistema de Gestión Documental</t>
  </si>
  <si>
    <t>ACT_41</t>
  </si>
  <si>
    <t>7.4 Elaborar y entregar de los Estudios Previos.</t>
  </si>
  <si>
    <t>ACT_220</t>
  </si>
  <si>
    <t>PGS visitas de inspección</t>
  </si>
  <si>
    <t># visitas de inspección realizadas # de visitas de inspección programadas</t>
  </si>
  <si>
    <t>archivo en excel. Puertos. Evidencia Actividad 13 PAI Feb - mar PGS</t>
  </si>
  <si>
    <t>Herramienta de seguimiento en excel con la informacion del PGS</t>
  </si>
  <si>
    <t>Cuadro seguimiento visitas.
Archivo: Puertos. Evid Activ 13. PAI_Abril_PGSABRIL.exl</t>
  </si>
  <si>
    <t>Se adjunta Excel con las visitas realizadas en abril. Se programaron 15 para el mes de abril, no obstante se reprogramaron 5 para el mes de mayo por las siguientes razones: 1. Traslado del regional de Santa Marta a Barranquilla por situación presentada en la Sociedad Portuaria de Barranquilla; 2. Enfermedad Regional. 3. Continuación de visita anterior. 4. En dos ocasiones se les cambio a los regionales el día para que hicieran informes</t>
  </si>
  <si>
    <t>Archivo: Puertos. Evid act 13 PAI-Mayo PGS Mayo</t>
  </si>
  <si>
    <t xml:space="preserve">Se efectuaron 20 visitas. </t>
  </si>
  <si>
    <t>13. Puertos. Evidencia activ 13. PAI Junio. PGS.</t>
  </si>
  <si>
    <t xml:space="preserve">Se adjunta el cuadro de las visitas con la información acordada entre las tres Delegaturas.  Frente a las conclusiones que se generaron de las visitas efectuadas, me permito informar que las mismas están siendo analizadas.  Se programaron 21 visitas, se realizaon 16, 4 canceladas, 1 aplazada. </t>
  </si>
  <si>
    <t>ACT_239</t>
  </si>
  <si>
    <t>Efectuar Intervenciones por corredor temporada alta</t>
  </si>
  <si>
    <t># de corredores de transporte con acciones / # de corredores logisticos estrategicos</t>
  </si>
  <si>
    <t xml:space="preserve">Base de datos información accesibilidad 2019 (Corredores) - fichas de inspección - (Delegada de Concesiones)
Este programa está basado en el cumplimiento del Plan nacional de desarrollo de corredores estratégicos de pasajeros. Incluye el 100% de los 7 Corredores establecidos bajo resolución 164 del 2015 del ministerio de transporte cuyos objetivos principales son:
• Levantar inventario de infraestructura de transporte y/o paraderos de servicio intermunicipal y/o interdepartamental.
• Evaluación infraestructura de transporte accesible – cumplimiento de la ley 1618 de 2013
</t>
  </si>
  <si>
    <t xml:space="preserve">Este proyecto, tuvo como objetivo abarcar 1 corredor de los 7 establecidos, para lo cual se tomó para el presente trimestre hacer la gestión correspondiente al denominado corredor Nro. VII:  que corresponde a "Bogotá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
• Tipo de infraestructura
• Localización  
• Responsable 
• NIT. 
• Empresas que operan
• Responsable del tipo de Infraestructura
• Tipo de despacho
• Características generales
• Accesibilidad
</t>
  </si>
  <si>
    <t xml:space="preserve">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
• Tipo de infraestructura
• Localización  
• Responsable 
• NIT. 
• Empresas que operan
• Responsable del tipo de Infraestructura
• Tipo de despacho
• Características generales
• Accesibilidad
</t>
  </si>
  <si>
    <t xml:space="preserve">Este proyecto, tuvo como objetivo abarcar 2 corredores de los 7 establecidos, para lo cual se tomó para el presente mes hacer la gestión correspondiente a los denominados:
i.• Corredor Nro. II. Medellín - Cali (Medellín - La Pintada - Viterbo (Asia) - La Virginia Anserma nuevo (Conecta en Anserma nuevo con el corredor Bogotá - Cali) (Incluye ramales Medellín - Turbo; Medellín - Montería - Sincelejo). 
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
Este proyecto inició con la definición y caracterización de ítems a revisar. En este caso se cuantificaron los siguientes grupos:
• Tipo de infraestructura
• Localización  
• Responsable 
• NIT. 
• Empresas que operan
• Responsable del tipo de Infraestructura
• Tipo de despacho
• Características generales
• Accesibilidad
</t>
  </si>
  <si>
    <t xml:space="preserve">Para el mes de junio se tenia programado el corredor estrategico N° VI Bogotá - Villavicencio pero considerando las afectaciones sufridas por este corredor  por la ola invernal presentadas el KM 58, se suspendió hasta nueva orden </t>
  </si>
  <si>
    <t xml:space="preserve"> El corredor Estratégico N° VI Bogotá - Villavicencio se reprogramo para el segundo semestre de 2019, teniendo en cuenta la designación de los funcionarios a la atención al usuario en la temporada alta de mitad de año y la afectación en la vía producto de la ola invernal.</t>
  </si>
  <si>
    <t>ACT_240</t>
  </si>
  <si>
    <t>Supervisar 292 vigilados</t>
  </si>
  <si>
    <t># de supervisados con acciones de vigilancia, inspección y/o control / # de supervisados programados</t>
  </si>
  <si>
    <t>Base de datos seguimiento inspecciones y archivo de la Delegada de Concesiones</t>
  </si>
  <si>
    <t>Se realizaron 10 Inspecciones de carácter objetivo y 15 evaluaciones subjetivas de la vigencia fiscal 2017, para una cobertura total de 25 vigilados</t>
  </si>
  <si>
    <t>Se realizaron (17) Inspecciones de carácter objetivo 1 de carácter subjetivo  y 28 evaluaciones subjetivas de la vigencia fiscal 2017, para una cobertura total de 36 vigilados</t>
  </si>
  <si>
    <t>Base de datos seguimiento inspecciones y evaluciones - informes de inspección y Evaluciones subjetivas; archivo de la Delegada de Concesiones</t>
  </si>
  <si>
    <t>Se realizaron (18) Inspecciones de carácter objetivo y 2 de carácter subjetivo, adicionalmente 16 evaluaciones subjetivas de información de la vigencia fiscal 2017, para una cobertura total de 29 vigilados
Nota: el numero de inspecciones (+) Numero de evaluaciones de vigilancia no corresponde al numero en cobertura, toda vez que a un mismo vigilado se le puede realizar inspeccion objetiva y evaluacion subjetiva, para la determinación de la cobertura se filtra la información por NIT.</t>
  </si>
  <si>
    <t>Base de datos seguimiento inspecciones y evaluaciones - informes de inspección y Evaluaciones subjetivas; archivo de la Delegada de Concesiones</t>
  </si>
  <si>
    <t>Se realizaron (23) veintitrés Inspecciones del PGSo, adicionalmente (12) evaluaciones subjetivas de información de la vigencia fiscal 2017, para una cobertura adicional total de 14 vigilados. La acción se realizó anticipadamente, muestra de ello es el acumulado de cobertura lo cual es de 104 supervisados de 91 supervisados proyectados a la fecha, hecho que fue materializada por la evaluación subjetiva, no obstante el ciclo del año hace referencia a cobertura al 100% de los supervisado, donde aun cuando se realicen varios procesos a un mismo vigilado en aspectos objetivo o subjetivo, solo se contabiliza una sola vez.
Nota: el numero de inspecciones (+) Numero de evaluaciones de vigilancia no corresponde al numero en cobertura, toda vez que a un mismo vigilado se le puede realizar inspección objetiva y evaluación subjetiva, para la determinación de la cobertura se filtra la información por NIT.
Por lo que se aclara que aun cuando se realicen varios procesos a un mismo vigilado en aspectos objetivo o subjetivo, solo se contabiliza una sola vez.</t>
  </si>
  <si>
    <t xml:space="preserve">Se realizaron (43) cuarenta y tres Inspecciones correspondientes al PGS, adicionalmente (10) evaluaciones subjetivas de información de la vigencia fiscal 2017, para una cobertura adicional total de 38 vigilados
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
Nota 2: La cobertura de mayo es de (30) treinta vigilados, se adicionan (8) ocho acciones de cobertura que no se registraron en el mes de abril  </t>
  </si>
  <si>
    <t xml:space="preserve">Se realizaron (19) diecinueve Inspecciones correspondientes al PGS, adicionalmente (3) tres  evaluaciones subjetivas de información de la vigencia fiscal 2017, para una cobertura adicional de 16 vigilados
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
Nota 2: Para el primer semestre se tenia programada una cobertura de  143 vigilados a la fecha se han realizado 158 acciones de  vigilancia e inspección, para un cubrimiento del 110% con respecto a lo programado en el semestre.
</t>
  </si>
  <si>
    <t>ACT_241</t>
  </si>
  <si>
    <t>Identificar sectores criticos de accidentalidad</t>
  </si>
  <si>
    <t xml:space="preserve">  # de vigilados carreteros con requerimientos asociados a sectores criticos / # total de vigilados carreteros con mayor reincidencia dentro de la categoria de sector critico </t>
  </si>
  <si>
    <t xml:space="preserve">                   Acciones      Radicado                            Fecha
i. Requerimiento     20197100068251 - Orfeo 14 de Marzo de 2019
ii. Requerimiento     20197100079891 – Orfeo  27 de Marzo de 2019
iii. Mesa de Trabajo No. 29   Archivo Delegada de Concesiones 27 de Marzo de 2019
iv. Requerimiento     20197100079931  27 de Marzo de 2019
v. Mesa de Trabajo No. 28   Archivo Delegada de Concesiones 29 de Marzo de 2019
vi. Mesa de Trabajo No. 14   Archivo Delegada de Concesiones  11 de Marzo de 2019
vii. Requerimiento     20197100078821 26 de Marzo de 2019
viii. Requerimiento     20197100079901 27 de Marzo de 2019
ix. Requerimiento     20197100079911 27 de Marzo de 2019
x. Requerimiento     20197100078031 14 de Marzo de 2019
</t>
  </si>
  <si>
    <t>Se realzaron acciones mediante comunicación escrita o frete a mesas de trabajo a los sectores criticos mas reicidentes, a 10 vigilados carreteros.
Sobre las acciones tomadas frente los Sectores criticos de accidentalidad, logistica de operativos, coordinación e infraestructura; irregularidades en prestación de servicio; problemática invasión e indebido uso de franja de derecho de vía;  normatividad y control moperativo.</t>
  </si>
  <si>
    <t xml:space="preserve">i. Agencia Nacional de Infraestructura (ANI) Rad Nro. 20197100173051 del 29/05/2019
ii. Agencia Nacional de Seguridad Vial Rad Nro. 20197100173081 del 29/05/2019
iii. Gobernación del Valle del Cauca Rad Nro. 20197100173111 del 29/05/2019
iv. Dirección de Tránsito y Transportes - Policía Nacional  Rad Nro. 20197100173151 del 29/05/2019
v. Mesa de trabajo No. 67 del 31 de mayo de 2019 con la  Concesión Bucaramanga Pamplona - Interventoría - ANI - DITRA – ST - 
</t>
  </si>
  <si>
    <t xml:space="preserve">1. Sectores criticos de accidentalidad, Logistica de operativos y dotación; irregularidades en prestación de servicio; problemática invasión e indebido uso de franja de derecho de vía;  normatividad 
2. Se convocó a las siguientes Entidades a una mesa de trabajo
i. Agencia Nacional de Infraestructura 
ii. Agencia Nacional de Seguridad Vial 
iii. Gobernación del Valle del Cauca 
iv. Dirección de Tránsito y Transportes - Policía Nacional 
</t>
  </si>
  <si>
    <t xml:space="preserve">i. Mesa N° 77 del 26 de junio de 2019 con Concesión Bogotá - Girardot - Interventoría - ANI- DITRA - ANSV - ST
ii. Mesa No. 78 del 27 de junio de 2019 con Concesión Buga Tulia La Paila L Victoria - DITRA - Gobernación - ANSV - Interventoría - ST
iii. Requerimiento No. 20197100182681 a  Concesión Pacifico 3
iv. Requerimiento No. 20197100198621 a Concesión Armenia - Pereira - Manizales - Calarcá - La Paila
v. Mesa de trabajo No. 83  del 25 de junio de 2019 con Autopista al Mar 1 - ANI - Interventoría - ST de mayo de 2019 con la  Concesión Bucaramanga Pamplona - Interventoría - ANI - DITRA – ST - 
</t>
  </si>
  <si>
    <t xml:space="preserve">
1. Sectores críticos de accidentalidad, Logística de operativos y dotación; irregularidades en prestación de servicio; problemática invasión e indebido uso de franja de derecho de vía;  normatividad 
2. Sectores críticos de accidentalidad, Logística de operativos y dotación; irregularidades en prestación de servicio; problemática invasión e indebido uso de franja de derecho de vía;  normatividad 
3. seguimiento a las acciones realizadas por la concesión para la disminución de la accidentalidad en los corredores viales
4..  seguimiento a las acciones realizadas por la concesión para la disminución de la accidentalidad en los corredores viales
5. Sectores críticos de accidentalidad, Logística de operativos y dotación; irregularidades en prestación de servicio; problemática invasión e indebido uso de franja de derecho de vía;  normatividad 
</t>
  </si>
  <si>
    <t>ACT_242</t>
  </si>
  <si>
    <t>Ejecutar Programa SETA</t>
  </si>
  <si>
    <t xml:space="preserve">  # de vigilados carreteros con acciones del programa SETA / # total de vigilados carreteros programados en SETA </t>
  </si>
  <si>
    <t>ACT_42</t>
  </si>
  <si>
    <t>7.4 Elaborar Evaluación Técnica de las Ofertas.</t>
  </si>
  <si>
    <t>Es necesario adelantar la contratación de la herramienta para iniciar esta actividad.</t>
  </si>
  <si>
    <t>PR_08</t>
  </si>
  <si>
    <t xml:space="preserve">8. Promoción y Consolidación de  la Protección de los Derechos de los Usuarios </t>
  </si>
  <si>
    <t xml:space="preserve">PEI_08 - Promoción y Consolidación de  la Protección de los Derechos de los Usuarios </t>
  </si>
  <si>
    <t>ACT_278</t>
  </si>
  <si>
    <t xml:space="preserve">8.1 Publicar dos cartillas </t>
  </si>
  <si>
    <t>En este momento se conforma la delegatura, con el objeto de dar comienzo a la gestión</t>
  </si>
  <si>
    <t>Esta actividad ha sido reprogramada y se han fijado nuevas actividades</t>
  </si>
  <si>
    <t>ACT_279</t>
  </si>
  <si>
    <t>8.2  Determinar y elaborar el contenido del primer de curso e-learning</t>
  </si>
  <si>
    <t>ACT_54</t>
  </si>
  <si>
    <t>Diseñar e implementar mecanismos de Supervisión Inteligente</t>
  </si>
  <si>
    <t xml:space="preserve">N.A. El porcentaje programado es 0%, no como alli aparece. </t>
  </si>
  <si>
    <t xml:space="preserve">La Delegatura de Puertos no informo a la OAP que esta actividad tuviera un porcentaje asignado para el mes de Junio. Por  lo tanto solicito se respete la informacion enviada por la Delegada y se mantenga en 0% como se reportó anteriormente. Desconocemos por que se coloca dicho porcentaje.  </t>
  </si>
  <si>
    <t>ACT_67</t>
  </si>
  <si>
    <t>Archivo compartido de la Delegatura de Concesiones e Infraestructura (Adjunto presentación de la afectación de las carretas a nivel Nacional por la ola invernal)</t>
  </si>
  <si>
    <t xml:space="preserve">Supervisión Inteligente
Durante el mes de junio se realizo consolidación a nivel nacional de las vías concesionadas donde se identificaron las afectaciones por carretera a causa de la ola invernal presentadas en el primer semestre de 2019, actualizable de forma semanal.
• El análisis corresponde únicamente a vías concesionada. 
• Las concesiones que no aparecen en el informe, no presentan afectaciones.
• Total de Afectaciones: 125
• Departamentos Afectados: (8) Antioquia, Boyacá, Casanare, Cauca, Cundinamarca, Huila, Meta, Tolima y Putumayo.
• Departamento con más corredores con afectación: Cundinamarca
• Departamentos con más afectaciones: Putumayo y Huila (en un mismo corredor)
</t>
  </si>
  <si>
    <t>ACT_261</t>
  </si>
  <si>
    <t>Intervenciones por corredor temporada alta</t>
  </si>
  <si>
    <t xml:space="preserve"># de corredores de transporte con acciones / # de corredores </t>
  </si>
  <si>
    <t>Reportes Regionales</t>
  </si>
  <si>
    <t>Base de datos programación operativos</t>
  </si>
  <si>
    <t>En el mes de junio se realizaron operativos en los corredores:
1. Bogotá - Sogamoso
2. Bogotá - Neiva
3. Bogotá - Eje Cafetero
4. Eje Cafetero - Valle</t>
  </si>
  <si>
    <t>ACT_262</t>
  </si>
  <si>
    <t xml:space="preserve">Auditorías de formalización subjetiva  </t>
  </si>
  <si>
    <t xml:space="preserve"># de evaluaciones subjetivas realizadas a empresas del sector /  # de evaluaciones subjetivas programadas a empresas del sector </t>
  </si>
  <si>
    <t>VISITAS DIRECCIÓN PP</t>
  </si>
  <si>
    <t xml:space="preserve">En el mes de junio se realizaron 2 auditorias de formalización subjetiva
</t>
  </si>
  <si>
    <t>ACT_263</t>
  </si>
  <si>
    <t>Visitas - PGS</t>
  </si>
  <si>
    <t>Actas de visita - GIT Vigilancia</t>
  </si>
  <si>
    <t>Informe de hallazgos</t>
  </si>
  <si>
    <t>14 Ceas , 4 Crc, 2 OT y 1 Terminal  de transporte</t>
  </si>
  <si>
    <t>Base de datos: "VISITAS DE INSPECCIÓN ENERO A MAYO DE 2019"</t>
  </si>
  <si>
    <t>En el mes de mayo se realizaron 15 visitas de inspección</t>
  </si>
  <si>
    <t>En el mes de junio se realizaron 4 visitas PGS</t>
  </si>
  <si>
    <t>ACT_73</t>
  </si>
  <si>
    <t>ACT_284</t>
  </si>
  <si>
    <t>31.2. Desarrollar Mesas de trabajo para determinar las competencias con las diferentes autoridades en materia de protección al usuario</t>
  </si>
  <si>
    <t>Lista de mesa de trabajo con la SIC en materia de servicios postales</t>
  </si>
  <si>
    <t>ACT_74</t>
  </si>
  <si>
    <t>ACT_93</t>
  </si>
  <si>
    <t>Efectuar seguimiento a compromisos consolidados en Documentos CONPES</t>
  </si>
  <si>
    <t># de seguimientos realizados / # seguimientos programados</t>
  </si>
  <si>
    <t xml:space="preserve">Se crearon los usuarios, Se efectúo asignación y cambios de contraseñas y se realizó el traspaso de responsabilidades.
</t>
  </si>
  <si>
    <t>Aplicativo SisConpes
Compartida planeación</t>
  </si>
  <si>
    <t xml:space="preserve">Se crearon los usuarios, Se efectúo asignación y cambios de contraseñas y se realizó el traspaso de responsabilidades.
Se dio cumplimiento a las 2 acciones que tenía como compromiso la entidad en el Documento Conpes 3744
</t>
  </si>
  <si>
    <t>ACT_01</t>
  </si>
  <si>
    <t>#de actividades realizadas / # de actividades programadas</t>
  </si>
  <si>
    <t>La actividad no ha iniciado</t>
  </si>
  <si>
    <t>De acuerdo con reunión adelantada con la jefe de la Oficina Asesora de Planeación (E), esta actividad se inciará una vez sea expedido el PND</t>
  </si>
  <si>
    <t>Actas</t>
  </si>
  <si>
    <t>Se adjuntan 6 archivos que constituyen las evidencias</t>
  </si>
  <si>
    <t>ACT_68</t>
  </si>
  <si>
    <t>Elaborar y divulgar la Circular Única del Sector Transporte</t>
  </si>
  <si>
    <t>circular</t>
  </si>
  <si>
    <t>ACT_69</t>
  </si>
  <si>
    <t>Elaborar el boletín jurídico del Sector Transporte</t>
  </si>
  <si>
    <t># de boletines publicados / # boletines programados</t>
  </si>
  <si>
    <t>ACT_280</t>
  </si>
  <si>
    <t>8.3 Divulgar y capacitar en general</t>
  </si>
  <si>
    <t>Listas de capacitaciones</t>
  </si>
  <si>
    <t xml:space="preserve">Listado asistencia capacitación. </t>
  </si>
  <si>
    <t>PR_09</t>
  </si>
  <si>
    <t>9. Súper Regiones</t>
  </si>
  <si>
    <t>PEI_09 - Súper Regiones</t>
  </si>
  <si>
    <t>ACT_04</t>
  </si>
  <si>
    <t>9.1 Efectuar presencia regional</t>
  </si>
  <si>
    <t>Regionales</t>
  </si>
  <si>
    <t>Adriana Tapiero</t>
  </si>
  <si>
    <t xml:space="preserve"># Departamentos ST </t>
  </si>
  <si>
    <t xml:space="preserve">* Y:\01. Programación PGS\2019\01. Enero\PGS ENERO.xlsx
* Informes estadísticos que se encuentran en la carpeta compartida Regionales 2 por tipologia, año, mes y región
*Durante el acompañamiento a operativos de control a la informalidad: Se inspeccionaron 4.149 vehículos, se impusieron 372 infracciones y se inmovilizaron 73 vehículos
Durante el acompañamiento a operativos de control al transporte escolar: Se inspeccionaron 472 vehículos, se impusieron 29 infracciones y se inmovilizaron 6 vehículos.
Durante el acompañamiento a operativos de control en peajes: Se inspeccionaron 4.397 vehículos, se impusieron 71 infracciones y se inmovilizaron 25 vehículos.
Se hizo presencia en 22 terminales de transporte publico terrestre automotor del país.
</t>
  </si>
  <si>
    <t xml:space="preserve">* Sensibilización a pasajeros y conductores de vehículos de transporte de pasajeros por carretera, vehículos particulares, motos y vehículos de carga
* Se han tenido en el (Valle del Cauca y Cundinamarca), inconvenientes en dicho acompañamiento pues la policia especializada DITRA no lo ha autorizado.
</t>
  </si>
  <si>
    <t>* Y:\01. Programación PGS\2019\01. Abril\PGS ABRIL.xlsx
* Informes estadísticos que se encuentran en la carpeta compartida Regionales 2 por tipologia, año, mes y región
*Durante el acompañamiento a operativos de control a la informalidad: Se inspeccionaron 2.125 vehículos, se impusieron 148 infracciones y se inmovilizaron 58 vehículos
Durante el acompañamiento a operativos de control al transporte escolar: Se inspeccionaron 670 vehículos, se impusieron 64 infracciones y se inmovilizaron 28 vehículos.
Durante el acompañamiento a operativos de control en peajes: Se inspeccionaron 714 vehículos, se impusieron 16 infracciones y se inmovilizaron 7 vehículos.
Se hizo presencia en 29 terminales de transporte publico terrestre automotor del país.</t>
  </si>
  <si>
    <t xml:space="preserve">Sensibilización a pasajeros y conductores de vehículos de transporte de pasajeros por carretera, vehículos particulares, motos y vehículos de carga
</t>
  </si>
  <si>
    <t>* Y:\01. Programación PGS\2019\01. Mayo\PGS MAYO.xlsx
* Informes estadísticos que se encuentran en la carpeta compartida Regionales 2 por tipologia, año, mes y región,  X:\JUAN CARLOS DE CASTRO
* Durante el acompañamiento a operativos de control a la informalidad: Se inspeccionaron 4,497 vehículos, se impusieron 386 infracciones y se inmovilizaron 187 vehículos
* Durante el acompañamiento a operativos de control al transporte escolar: Se inspeccionaron 1,400 vehículos, se impusieron 120 infracciones y se inmovilizaron 60 vehículos.
* Se hizo presencia en 16 terminales de transporte publico terrestre automotor del país.</t>
  </si>
  <si>
    <t xml:space="preserve">* No se ha podido contratar el regional de Barranquilla, esto debido a que las hojas de vida recibidas no cumplen con los parametros que se requieren para dicha ciudad.
</t>
  </si>
  <si>
    <t>* Y:\01. Programación PGS\2019\01. Mayo\PGS MAYO.xlsx
* Informes estadísticos que se encuentran en la carpeta compartida Regionales 2 por tipologia, año, mes y región,  X:\JUAN CARLOS DE CASTRO
* Durante el acompañamiento a operativos de control a la informalidad: Se inspeccionaron 3354 vehículos, se impusieron 328 infracciones tanto en Tránsito como en Transpórte y se inmovilizaron 220 vehículos
* Durante el acompañamiento con DITRA a operativos de control al transporte en Peajes: Se inspeccionaron 1309 vehículos, se impusieron 27 infracciones tanto en Tránsito como en Transporte y se inmovilizaron 7 vehículos.
* Durante el acompañamiento a operativos de control al transporte escolar: Se inspeccionaron 382 vehículos, se impusieron 26 infracciones tanto en Tránsito como en Transpórte y se inmovilizaron 10 vehículos.
* Se hizo presencia en 24 terminales de transporte publico terrestre automotor del país.</t>
  </si>
  <si>
    <t>ACT_05</t>
  </si>
  <si>
    <t>9.2 Poner en marcha oficinas de la SPT</t>
  </si>
  <si>
    <t># Oficinas ST</t>
  </si>
  <si>
    <t>Convenio suscrito con la red</t>
  </si>
  <si>
    <t>Apertura oficina Supertransporte en la sede de la red nacional de protección al Consumidor de la ciudad de Cartagena</t>
  </si>
  <si>
    <t>Apertura oficina Supertransporte en la sede de la red nacional de protección al Consumidor de la ciudad de Pasto</t>
  </si>
  <si>
    <t>Apertura oficina Supertransporte en la sede de la red nacional de protección al Consumidor de la ciudad de Popayan y Monteria</t>
  </si>
  <si>
    <t>Convenios suscritos con la Red Nacional de Protección al Consumidor</t>
  </si>
  <si>
    <t>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t>
  </si>
  <si>
    <t>ACT_95</t>
  </si>
  <si>
    <t>Revisar y actualizar la Política de Administración del Riesgo y la metodología integrada para la gestión del riesgo en la Supertransporte</t>
  </si>
  <si>
    <t>Actividades realizadas /Actividades programadas</t>
  </si>
  <si>
    <t>Borrador de la Política de Administración del Riesgo</t>
  </si>
  <si>
    <t>Se ha venido adelantando la actualización de la política de administración del riesgo de manera conjunta con la Oficina de Técnologías de la Información y las Comunicaciones</t>
  </si>
  <si>
    <t>Propuesta de Política y formato para la adminsitración del riesgo en la Entidad.</t>
  </si>
  <si>
    <t>Se revisó la información entregada por la Oficina de Tecnologías de la Información y las Comunicaciones, se realizó la actualización del formato para mapa de riesgos de los procesos, el cual fue enviado a la Oficina de TICS para su validación, la cual se encuentre pendiente.</t>
  </si>
  <si>
    <t>Propuesta de Política y formato</t>
  </si>
  <si>
    <t>Se envío la propuesta de política y el formato para revisión del Jefe de la Oficina Asesora de Planeación, se encuentra pendiente someterla a consideración del Comité de Coordinación de Control interno.</t>
  </si>
  <si>
    <t>Revisión y envío de documento</t>
  </si>
  <si>
    <t>Se realizó la revisión del documento conjuntamente con el Jefe de la oficina Asesora de Planeación y se envió para revisión de los miembros del Comité de Coordinación de Control interno</t>
  </si>
  <si>
    <t>ACT_96</t>
  </si>
  <si>
    <t xml:space="preserve">Socializar la Política de Gestión del Riesgo y la metodología integrada para la administración del riesgo en la SPT </t>
  </si>
  <si>
    <t xml:space="preserve">No.de actividades realizadas / No. de actividades planificadas </t>
  </si>
  <si>
    <t>ACT_272</t>
  </si>
  <si>
    <t>Revisar y actualizar de mapa de riesgos</t>
  </si>
  <si>
    <t>Mapa de riesgos publicado</t>
  </si>
  <si>
    <t>1. Correo electrónico del 6 de marzo. Archivo denominado Puertos Evidencia actividad 16 PAI marzo1.
2.  Correos electrónicos del mes de marzo referente a las actas de las mesas de trabajo. Archivo denominado Puertos. Evidencia actividad 16 PAI marzo2.</t>
  </si>
  <si>
    <t xml:space="preserve">1. Correo electrónico donde se cita a Mesa de Trabajo mapa de riesgos proceso Control. 
2.  Correos electrónicos relacionados con las actas de las mesas de trabajo sobre mapa de riesgos de control. </t>
  </si>
  <si>
    <t xml:space="preserve">Se habia planeado reunion con la Oficina Asesora de Planeación una vez se expidiera el Maual de Funciones y Competencias para con base en el tener claridad de los procesos de la entidad sobre la cual se deben plantear los mapas de riesgos. No se realizó reunion con la Oficina Asesora de Planeación para tratar este tema. </t>
  </si>
  <si>
    <t xml:space="preserve">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actualización de los mapas de riesgos previa  definicion o ajuste a los procesos misionales. </t>
  </si>
  <si>
    <t>16. Puertos. Evid activ 16.PAI Junio seguim riesgos correo</t>
  </si>
  <si>
    <t>Se informó al Delegdado de la respuesta a dar a la Oficina de Control Interno sobre seguimiento al mapa de riesgos, presentandose la ejecución de algunos indicadores.</t>
  </si>
  <si>
    <t>ACT_288</t>
  </si>
  <si>
    <t>Revisar y actualizar el mapa de riesgos</t>
  </si>
  <si>
    <t>Revisión mapa de riegos del proceso de TI.</t>
  </si>
  <si>
    <t>589 feb - Formato Riesgos V2 - TI - 21022019.xlsx</t>
  </si>
  <si>
    <t>Actualización mapa de riesgos del Proceso de TI</t>
  </si>
  <si>
    <t>589 mar - Formato Riesgos V2 - TI - 29032019.xlsx</t>
  </si>
  <si>
    <t>Revisión al mapa de Riesgos, para alinearlo con la nueva Política de tratamiento de Riesgos de la entidad.</t>
  </si>
  <si>
    <t>589 abril - Mapa de riesgos CEMAT.xlsx</t>
  </si>
  <si>
    <t>Revisión del mapa de Riesgos del CEMAT.</t>
  </si>
  <si>
    <t>Nuevo formato identificación riesgos.xlsx</t>
  </si>
  <si>
    <t>Se realizó la revisión del mapa de riesgos del proceso de Gestión TICs, a través del ajuste de la Política de tratamiento de Riesgos y el formato de identificación de riesgos ajustados.</t>
  </si>
  <si>
    <t>http://intranet.supertransporte.gov.co/CadenaValor/index.htm</t>
  </si>
  <si>
    <t>El mapa de riesgos se encuentra actualizado en la cadena de valor de la entidad.</t>
  </si>
  <si>
    <t>ACT_53</t>
  </si>
  <si>
    <t>ACT_285</t>
  </si>
  <si>
    <t>El 08 de mayo se realizo mesa  de trabajo (No. 60 Funcionarios), con las Delegaturas de Puertos, Protección al Usuario, Transito y Transporte y Concesiones e Infraestructura</t>
  </si>
  <si>
    <t>En la reunión se trataron los siguientes temas
i. Actualizar e implementar política de supervisión
ii. Implementar modelo integrado de planeación y gestión MIPG en cada una de sus siete dimensiones 
iii. Revisar y actualizar el mapa de riesgos
iv. Monitorear y efectuar seguimiento a riesgos de corrupción</t>
  </si>
  <si>
    <t>ACT_286</t>
  </si>
  <si>
    <t>1. ACTA REUNIÓN MAPA DE RIESGOS
2. PANTALLAZO CORREO SOLICITUD A LA OFICINA ASESORA DE PLANEACIÓN</t>
  </si>
  <si>
    <t>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
Dicho lo anterior, no se ha podido realizar la actualización del mapa de riesgos por proceso y el respectivo seguimiento.
Se adjunta acta de reunión y pantallazo de la solicitud a la Oficina Asesora de Planeación mediante correo electrónico</t>
  </si>
  <si>
    <t>ACT_287</t>
  </si>
  <si>
    <t>No hay actividad programada para este mes</t>
  </si>
  <si>
    <t>ACT_211</t>
  </si>
  <si>
    <t>Monitoreo del mapa de riesgos de TI</t>
  </si>
  <si>
    <t>631 abril - PAAC_2019_V2 avance 30 de abril 2019.xlsx</t>
  </si>
  <si>
    <t>Reporte de avance en la actividades del plan anticorrupción y de atención al ciudadano.</t>
  </si>
  <si>
    <t>PAAC_2019_V2 avance 30 de abril 2019.xlsx</t>
  </si>
  <si>
    <t>Se reportó el avance en el cumplimiento del plan anticorrupción.</t>
  </si>
  <si>
    <t>584 junio - PAAC_2019_V2 avance 30 de abril 2019.xlsx</t>
  </si>
  <si>
    <t>Se reporta avance en los riesgos de corrupcción con corte a 30 de abril.</t>
  </si>
  <si>
    <t>ACT_256</t>
  </si>
  <si>
    <t>ACT_260</t>
  </si>
  <si>
    <t>ACT_264</t>
  </si>
  <si>
    <t>ACT_265</t>
  </si>
  <si>
    <t>ACT_266</t>
  </si>
  <si>
    <t>Mapa de riesgos</t>
  </si>
  <si>
    <t>Revisión del mapa de riesgos publicado en la cadena de valor.</t>
  </si>
  <si>
    <t>Identificación de los nuevos riesgos del Grupo de Talento Humano.</t>
  </si>
  <si>
    <t>Publicación del nuevo mapa de riesgos.</t>
  </si>
  <si>
    <t>Mapa de riesgos - cadena de valor.</t>
  </si>
  <si>
    <t xml:space="preserve"> El nuevo mapa de riesgos fue enviado a la Oficina asesora de Planeación y publicado en la cadena de valor el 23/03/2019.</t>
  </si>
  <si>
    <t>Informe sobre el seguimiento a la Oficina de Control Interno.</t>
  </si>
  <si>
    <t>Durante el mes de junio se realizó seguimiento a las actividades descritas en el mapa de riesgos para minimizar la materialización de los mismos.  Así mismo fueron enviadas fotocopia de las evidencias de la realización de dichas actividades.</t>
  </si>
  <si>
    <t>ACT_97</t>
  </si>
  <si>
    <t>Consolidar el mapa de riesgos</t>
  </si>
  <si>
    <t>No. de mapas de riesgos consolidados / no. de mapas de riesgos de los procesos institucionales</t>
  </si>
  <si>
    <t>Mapa de Riesgos Institucional publicado en la página web: http://www.supertransporte.gov.co/documentos/2019/Marzo/Planeacion_15/MAPA_DE_RIESGOS_CONSOLIDADO_14032019.xlsx</t>
  </si>
  <si>
    <t xml:space="preserve">Se realizó consolidado con los mapa de riesgos vigentes a corte de 29 de enero de 2019 </t>
  </si>
  <si>
    <t>Una vez actualizado el mapa de riesgos del proceso de Gestión de TICS, se realizó la actualización del mapa con corte a 14 de marzo, ambas versiones fueron debidamente publicadas en la página web de la Entidad.</t>
  </si>
  <si>
    <t>ACT_98</t>
  </si>
  <si>
    <t>Publicar el mapa de riesgos consolidado en el botón de transparencia e intranet</t>
  </si>
  <si>
    <t>No. de actualizaciones del mapa de riesgo publicadas / No. de actualizaciones del mapa de riesgo programadas</t>
  </si>
  <si>
    <t xml:space="preserve">Se realizó consolidado con los mapa de riesgos vigentes con corte a 29 de enero de 2019 </t>
  </si>
  <si>
    <t>ACT_99</t>
  </si>
  <si>
    <t xml:space="preserve">Socializar el Mapa de Riesgos en la SPT </t>
  </si>
  <si>
    <t>No. de actividades de socialización ejecutadas/ No. de  actividades de socialización programadas</t>
  </si>
  <si>
    <t>Actividad sin iniciar</t>
  </si>
  <si>
    <t>Mapa de Riesgos Publicado en la página web</t>
  </si>
  <si>
    <t>Se realizó la consolidación del mapa de riesgos institucional, el cual se encuentra pendiente de presentar al comité institucional de gestión y desempeño, una vez sea verificado por el comité se procederá con su socialización.</t>
  </si>
  <si>
    <t>ACT_235</t>
  </si>
  <si>
    <t xml:space="preserve">No se programo actividad para este mes.  Ademas hasta que no se tengan definidos los riesgos, los mismos no se pueden monitorear. </t>
  </si>
  <si>
    <t>16. Puertos. Evid activ 16. PAI Junio seguim riesgos</t>
  </si>
  <si>
    <t>ACT_246</t>
  </si>
  <si>
    <t>i. Acta # 42 del 29 de abril de 2019, en la cual asistieron funcionarios y contratistas de la Delegada de Concesiones</t>
  </si>
  <si>
    <t>i. Actualización y Socialización Mapa de riesgos, seguimiento riesgos de corrupción, Participación ciudadana</t>
  </si>
  <si>
    <t>ACT_247</t>
  </si>
  <si>
    <t>Acta de reunión y correo de solicitud</t>
  </si>
  <si>
    <t>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t>
  </si>
  <si>
    <t>ACT_248</t>
  </si>
  <si>
    <t>No hay actividad programad para este mes</t>
  </si>
  <si>
    <t>ACT_221</t>
  </si>
  <si>
    <t>Se remitió seguimiento a OCI y OAP</t>
  </si>
  <si>
    <t>Se realizó analisis y fuer remitido a la OCI y OAP para su conocimiento.</t>
  </si>
  <si>
    <t>ACT_227</t>
  </si>
  <si>
    <t>Soportes de gestion</t>
  </si>
  <si>
    <t xml:space="preserve">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t>
  </si>
  <si>
    <t>ACT_229</t>
  </si>
  <si>
    <t>Paac</t>
  </si>
  <si>
    <t>Se realiza seguimiento</t>
  </si>
  <si>
    <t>ACT_230</t>
  </si>
  <si>
    <t>Seguimiento Mapa de Riesgos</t>
  </si>
  <si>
    <t>Se realizó el seguimiento al mapa de riesgos con corte a 30 de Abril, para entregar a la Oficina de Control Interno.</t>
  </si>
  <si>
    <t>ACT_231</t>
  </si>
  <si>
    <t>Revision del comportamiento del riesgo de corrupción.</t>
  </si>
  <si>
    <t>Formato de liquidación emitido por el aplicativo META 4
Correos electrónicos
Memornado No.20195200045963 del 22-04-2019</t>
  </si>
  <si>
    <t xml:space="preserve">En la descripción del control a realizar se identificaron cuatro actividades para minimizar la materialización del riesgo:
 La actividad referida a la utilización del aplicativo de nómina para la liquidación de la misma, se cumple con periodicidad mensual, puesto que en la Entidad no se realizan liquidaciones en forma manual.
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Generación y revisión del reporte denominado prenomina por parte del funcionario encargado.
Visto bueno a memorando remisorio de pago de nomina por parte de la coordinadora del Grupo y de la Secretaria General antes de legalizar el pago por el Grupo de financiera.
</t>
  </si>
  <si>
    <t>ACT_209</t>
  </si>
  <si>
    <t>Asesor</t>
  </si>
  <si>
    <t>Mapa de riesgos enviado</t>
  </si>
  <si>
    <t>Se realizó el seguimiento y se envió a la oficina de control interno</t>
  </si>
  <si>
    <t>ACT_223</t>
  </si>
  <si>
    <t>No. de monitoreos realizados / No. de monitoreos programados bajo la metodologia de Administración del riesgo</t>
  </si>
  <si>
    <t>PAI consolidado.</t>
  </si>
  <si>
    <t>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t>
  </si>
  <si>
    <t>ACT_75</t>
  </si>
  <si>
    <t>Formular las denuncias ante las autoridades competentes respecto de hechos constitutivos de faltas disciplinarias, fiscales, penales y demás que haya lugar</t>
  </si>
  <si>
    <t>(No. de denuncias realizadas / No. de casos puestos en conocimiento de la OAJ constitutivos de faltas disciplinarias, fiscales, penales y demás que haya lugar)*100</t>
  </si>
  <si>
    <t>Archivo de la Oficina</t>
  </si>
  <si>
    <t>Se realizaron denuncias ante la Fiscalía General de la Nación.</t>
  </si>
  <si>
    <t>ACT_224</t>
  </si>
  <si>
    <t>Revisar el trámite Inscripción y registro de operadores portuarios, marítimos y fluviales</t>
  </si>
  <si>
    <t>(Trámite actualizado/ Trámitepor actualizar)*100</t>
  </si>
  <si>
    <t>Archivo denominado:  Puertos. Evid Actv 18 PAI_mayo.pdf</t>
  </si>
  <si>
    <t xml:space="preserve">El profesional Gilberto Palencia efectuó el analisis del tramite de Inscripcion y Registro Operador Portuario y se lo remitió al Superintendente Delegado de Puertos. </t>
  </si>
  <si>
    <t>18. Puertos. Evid. activ 18  PAI Junio Correo elect</t>
  </si>
  <si>
    <t xml:space="preserve">Se remitió correo electronico a la Oficina TIC's con las observaciones al resgistro de operadores portuarios. </t>
  </si>
  <si>
    <t>ACT_196</t>
  </si>
  <si>
    <t>Participar en las revisiones y en la preparación que se requiera para la puesta en marcha de la herramienta tecnológica para automatizar el trámite Paz y salvo tasa de vigilancia</t>
  </si>
  <si>
    <t>ACT_267</t>
  </si>
  <si>
    <t>Revisar y actualizar las actividades y la documentación relacionada con el trámite Orden de entrega de vehículos de transporte público terrestre automotor inmovilizados</t>
  </si>
  <si>
    <t>ACT_55</t>
  </si>
  <si>
    <t>Validar la información de los tramites actuales y su proceso de automatización</t>
  </si>
  <si>
    <t>Herramienta de BI.</t>
  </si>
  <si>
    <t>Revisión información almacenada en la herramienta de BI.</t>
  </si>
  <si>
    <t>670 mar - ACTIVIDADES FUENTES EXTERNAS.pdf</t>
  </si>
  <si>
    <t>Revisión y análisis de la información recibida en el CEMAT.</t>
  </si>
  <si>
    <t xml:space="preserve">362 abril - Análisis integración de sistemas.pdf
332 abril - Propuesta automatizacion integral informe de terminales - abril
</t>
  </si>
  <si>
    <t>Valideación de la información en los sistemas consola TAUX, VIGIA, BI.</t>
  </si>
  <si>
    <t>Trámites actuales y proceso de automatización.docx</t>
  </si>
  <si>
    <t>Identificación de los trámites inscritos en el SUIT y que se integraran al portal GOV.CO</t>
  </si>
  <si>
    <t>656 junio - Integración de Trámites a GOV CO.zip</t>
  </si>
  <si>
    <t>Se carga en el portal de máxima velocidad la evidencia de la integración de los trámites en el portal GOV.CO.</t>
  </si>
  <si>
    <t>PAI_07 - Rendición de Cuentas</t>
  </si>
  <si>
    <t>ACT_10</t>
  </si>
  <si>
    <t>Diseñar y enviar información mediante comunicaciones Internas (push mails, pantallas o carteleras virtuales), informando las principales actividades desarrolladas por la entidad a nivel misional, normativo y administrativo.</t>
  </si>
  <si>
    <t>(No. de comunicaciones internas / No. de actividades institucionales desarrolladas)*100</t>
  </si>
  <si>
    <t>Comunicados y pág web</t>
  </si>
  <si>
    <t>Investigaciones, sanciones y campañas</t>
  </si>
  <si>
    <t>Correos enviados del correo de Comunicaciones</t>
  </si>
  <si>
    <t>Se enviaron correos institucionales a funcionarios y contratistas sobre situaciones internas</t>
  </si>
  <si>
    <t>ACT_11</t>
  </si>
  <si>
    <t>Difundir la actividad misional de la entidad, a través de Boletines informativos</t>
  </si>
  <si>
    <t>(No de Boletines publicados/No de Boletines programados)*100</t>
  </si>
  <si>
    <t>ACT_12</t>
  </si>
  <si>
    <t>Implementar free press con medios de comunicación a nivel nacional</t>
  </si>
  <si>
    <t>(No de Boletines de prensa publicados/No de Boletines prensa programados)*100</t>
  </si>
  <si>
    <t>Carpeta de prensa y medios de comunicación</t>
  </si>
  <si>
    <t>Se gestionaron entrevistas para la renovación y proyectos</t>
  </si>
  <si>
    <t>Gestión de medios pnd y proyecciones</t>
  </si>
  <si>
    <t>Medios de comuncación y web</t>
  </si>
  <si>
    <t>Se realizaron comunicados de prensa y entrevistas para dar a conocer actividades de la entidad</t>
  </si>
  <si>
    <t>ACT_13</t>
  </si>
  <si>
    <t>Desarrollar campañas informativas sobre temáticas de prevención dirigidas a los usuarios del Servicio de Transporte</t>
  </si>
  <si>
    <t>(No. campañas realizadas / No. de campañas programadas)*100</t>
  </si>
  <si>
    <t>En redes sociales</t>
  </si>
  <si>
    <t>Campañas Super viajeros, embalses, contratos, regiones, casa consumidor</t>
  </si>
  <si>
    <t>Campañas super viajeros, renovación, regiones y usuarios</t>
  </si>
  <si>
    <t>Campañas super viajeros, renovación, regiones, usuarios del transporte fluvial, vigilamos con seguridad: vigía información subjetiva</t>
  </si>
  <si>
    <t>Socialización derechos y deberes de usuarios con presencia en casas de consumidor y rutas</t>
  </si>
  <si>
    <t>ACT_101</t>
  </si>
  <si>
    <t>Elaborar el informe de Rendición de Cuentas 2019</t>
  </si>
  <si>
    <t>No. de informes de rendición de cuentas publicados  / No. informes de rendición de cuentas aprobados</t>
  </si>
  <si>
    <t>ACT_14</t>
  </si>
  <si>
    <t>Desarrollar campaña para socialización de informe de Rendición de Cuentas 2019</t>
  </si>
  <si>
    <t>ACT_56</t>
  </si>
  <si>
    <t>Desarrollar y actualizar herramientas informáticas de interacción con los vigilados</t>
  </si>
  <si>
    <t>No. de Herramientas informáticas implementadas / No. de Herramientas informáticas a implementar</t>
  </si>
  <si>
    <t>Aplicativo Conecta</t>
  </si>
  <si>
    <t>revisión y ajustes en el aplicativo conecta</t>
  </si>
  <si>
    <t>Generación y desarrollo de la Super Biblioteca Virtual</t>
  </si>
  <si>
    <t>691 mar - ACTIVIDADES FUENTES EXTERNAS.pdf</t>
  </si>
  <si>
    <t>Generación de aplicativo de temporada Alta para análisis de moviemiento en terminales.</t>
  </si>
  <si>
    <t xml:space="preserve"> - Actualización de la Biblioteca Virtual con la normatividad de la ST.
 - Actualización de módulo de cupones para acuerdos de pago en consola TAUX. </t>
  </si>
  <si>
    <t>Desarrollo Mayo.pdf</t>
  </si>
  <si>
    <t>ACT_102</t>
  </si>
  <si>
    <t>Asociar las metas y actividades formuladas en la planeación institucional de la vigencia  2019 con los derechos humanos y los objetivos de desarrollo sostenible que se están garantizando a través de la gestión institucional.</t>
  </si>
  <si>
    <t>Acciones incluidas en el PEI / Acciones a incluir en el PEI</t>
  </si>
  <si>
    <t>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t>
  </si>
  <si>
    <t>ACT_57</t>
  </si>
  <si>
    <t>Publicar los proyectos de actos administrativos y demás documentos de interés general que requieran ser sometidos a participación de la ciudadanía con el fin de recibir observaciones.</t>
  </si>
  <si>
    <t>3.2.2.3 Participación ciudadana en la gestión pública</t>
  </si>
  <si>
    <t>(No. de proyectos publicados  / No.  De proyectos para publicar)*100</t>
  </si>
  <si>
    <t>http://www.supertransporte.gov.co/index.php/planes-institucionales/</t>
  </si>
  <si>
    <t>Publicación del Plan anticorrupción, PAI y PEI.</t>
  </si>
  <si>
    <t>http://www.supertransporte.gov.co/index.php/resoluciones-generales/2019/</t>
  </si>
  <si>
    <t xml:space="preserve">Publicación de Resoluciones </t>
  </si>
  <si>
    <t>Publicación de Resoluciones en el sitio web de la entidad.</t>
  </si>
  <si>
    <t>http://www.supertransporte.gov.co/index.php/comunicaciones-2019/resolucionfija/</t>
  </si>
  <si>
    <t xml:space="preserve">Publicación Proyecto de resolución "Por el cual se fijan las tarifas por concepto de Contribución Especial de Vigilancia que deben pagar a la Superintendencia de Transporte la totalidad de los sujetos sometidos a su vigilancia, inspección y control, para la vigencia fiscal 2019" </t>
  </si>
  <si>
    <t>http://www.supertransporte.gov.co/documentos/2019/Mayo/Comunicaciones_23/Cronograma_PPC_2019.xlsx</t>
  </si>
  <si>
    <t>Se publican los actos administrativos solicitados en el sitio web.</t>
  </si>
  <si>
    <t>ACT_15</t>
  </si>
  <si>
    <t>Participar en reuniones a nivel nacional, congresos nacionales o simposios del sector transporte para escuchar requerimientos, necesidades e interrogantes acerca del transporte público nacional.</t>
  </si>
  <si>
    <t>(No de eventos con participación de la Entidad / Total de eventos programados)*100</t>
  </si>
  <si>
    <t>Fotografías y registro en redes</t>
  </si>
  <si>
    <t>Lanzamiento renovación gremios</t>
  </si>
  <si>
    <t>Registro fotográfico y publicación medios, twitter facebook</t>
  </si>
  <si>
    <t>Apertura Casa del Consumidor en Cartagena</t>
  </si>
  <si>
    <t>Trinos y fotos</t>
  </si>
  <si>
    <t>Superintendencia intensifica labores de prevención Festival Vallenato. Presencia en Terminales con charlas y stand informativo. Presencia en peajes, participación en inauguración proyecto de vivienda para Valledupar, charlas en buses,</t>
  </si>
  <si>
    <t>ACT_268</t>
  </si>
  <si>
    <t>Desarrollar un foro virtual de una temática relacionada con Transito y transporte Terrestre</t>
  </si>
  <si>
    <t>(No. actividades ejecutadas / No. actividades programadas)*100</t>
  </si>
  <si>
    <t>ACT_289</t>
  </si>
  <si>
    <t>Desarrollar un foro virtual de una temática relacionada con la Protección al usuario de los servicios de transporte</t>
  </si>
  <si>
    <t>El 17 de julio se realizó un facebook live en el cua se abordó lo relacionado con la protección de usuarios del sector transporte. El evento fue transmitido a través del perfil de facebook de la entidad. A la fecha del reporte el video tenía 2.600 visualizaciones.</t>
  </si>
  <si>
    <t>ACT_249</t>
  </si>
  <si>
    <t>Desarrollar un chat temáticos de un tema relacionado con las acciones desarrolladas por la Delegatura de Concesiones e Infraestructura</t>
  </si>
  <si>
    <t>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t>
  </si>
  <si>
    <t>Tema principal: Implementación de normas de accesibilidad e inclusión en la infraestructura carretera concesionada del país
Resultados
i. El cuadro de control de chats, reflejó la participación activa de los grupos de valor durante este evento. Dentro de los resultados la plataforma reveló que se presentaron 565 visitantes al chat, que efectuaron 125 chats
ii. Así mismo el cuadro de control de chats, reflejó la participación activa de los grupos de valor con un tiempo de respuesta de 1:44 segundos en promedio.</t>
  </si>
  <si>
    <t>ACT_225</t>
  </si>
  <si>
    <t>Desarrollar un chat temático de un tema relacionado con las acciones desarrolladas por la Delegatura de Puertos</t>
  </si>
  <si>
    <t>ACT_206</t>
  </si>
  <si>
    <t>Llevar a cabo reuniones con la ciudadanía, vigilados y organizaciones cívicas para escuchar sus requerimientos y expectativas frente a las actividades misionales de la entidad y su proceso de rendición de cuentas (mesas de trabajo)</t>
  </si>
  <si>
    <t xml:space="preserve">Correos electrónicos del 13 y 18 de febrero. Archivos anexos nombrados Puertos. Evidencia Actividad 20 PAI Febrero1; y  Puertos. Evidencia Actividad 20 PAI Febrero 2.  </t>
  </si>
  <si>
    <t xml:space="preserve">Correo electrónico remitiendo citación y agenda del Comité Temático de Facilitación del Comercio Exterior. </t>
  </si>
  <si>
    <t>Correo electrónico del 11 de marzo.  Archivo anexo denominado: Puertos. Evidencia Actividad 20 PAI Marzo.</t>
  </si>
  <si>
    <t>Correo electronico  
Archivo: Puertos. Evid Actv 19 PAI_Abril.pdf
Archivo: Puertos. Evid Actv 19.1 PAI_Abril.pdf</t>
  </si>
  <si>
    <t>Acta Comité Sesion 10. 
Acta Sesion 11 Comité Facilitacion Comercio Exterior.  - Farmaceutico</t>
  </si>
  <si>
    <t>Archivo: Puertos. Evid Actv 20 PAI_Mayo.pdf</t>
  </si>
  <si>
    <t xml:space="preserve">Se realizó el 27 de Mayo la Sesión 11 del Comitpe de Facilitacion de Comerico Exterior AgendaMesaCFC_ZonasFrancas. No se ha recibido el acta. </t>
  </si>
  <si>
    <t>Informe Comisión Buenaventura. 
20. 21. Puertos. Evid. act 20,21. Mesa facilitacion-Informe</t>
  </si>
  <si>
    <t xml:space="preserve">Se realizó la sesión  Comité Tema´tico facilitación de comercio el 26 de junio de 2019, realizada en Buenaventura, en la cual  se tomaron decisiones importantes que facilitan el comercio exterior. </t>
  </si>
  <si>
    <t>ACT_207</t>
  </si>
  <si>
    <t>Se realizó mesa de trabajo Nro. 30 del 27 de marzo de 2019, en la cual se hizo presente: Corporación Nacional de Terminales de Transporte (Conalter), Superintendencia de Transporte SP (Delegadtura de Transito y Concesiones e Infraestructura)</t>
  </si>
  <si>
    <t>Se trataron los siguientes temas:
i. Infraestructura Accesible
ii. Pregoneo
iii. La representante de Conalter manifestó que se están realizando reuniones con el Ministerio de Transporte para definir los criterios de homologación o habilitación de los TTTA y
iv. Inquietudes de Conalter frente a las inspecciones y evaluciones que realiza la Supertransporte a la Terminales de Transporte terrestre</t>
  </si>
  <si>
    <t xml:space="preserve">i. Se realizaron (5) Cinco mesas con vigilados y autoridades
ii. Se realizó (1) una mesa de trabajo con las alcaldías de: Orito, Mocoa,  la Hormiga Valle del Guamuez de Putumayo, promover la formalización de la prestación del servicio de la infraestructura de Transporte “Terminales de Transporte Terrestre”
iii. Se realizaron (5) cinco mesas de trabajo para identificar oportunidades de mejora con vigilados
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
</t>
  </si>
  <si>
    <t>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
i. Fijación esquema de fortalecimiento sobre el derecho de via y sectores críticos reincidentes
ii. Se verificara la mejor opcion para la formalizacion o habilitacion de ls Terminale y/o paraderos ubicados en los municipios a cargo de la Entidad Territotial
iii. Fijación esquema de fortalecimiento preventivo y La Interventoria será la garante de realizar seguimiento y dar aval al cumplimiento de las NTC</t>
  </si>
  <si>
    <t xml:space="preserve">i. Se realizaron (8) ocho mesas de trabajo (Nros 47, 48, 49, 51, 59, 61, 62, 65) con vigilados y autoridades.
ii. Se realizo (1) una mesa de trabajo (Nro 55) con :  Alcaldia de Puerto Leguizamo Putumayo - Secretaria de Planeación - ST, para la formalizacion administrativa del aeródromo Caucaya de Puerto Leguizamo
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iv. Se realizaron (7) siete mesas de trabajo (Nros 52, 56, 58, 63, 66, 67, 68)  para identificar oportunidades de mejora con vigilados
</t>
  </si>
  <si>
    <t>i.Sectores criticos de accidentalidad, Logistica de operativos y dotación; irregularidades en prestación de servicio; problemática invasión e indebido uso de franja de derecho de vía
ii. Se verificara la mejor opcion para la formalizacion o habilitacion de ls Terminale y/o paraderos ubicados en los municipios a cargo de la Entidad Territotial
iii. Fijación esquema de fortalecimiento preventivo y La Interventoria será la garante de realizar seguimiento y dar aval al cumplimiento de las NTC</t>
  </si>
  <si>
    <t>ACT_208</t>
  </si>
  <si>
    <t>Actas de reunión</t>
  </si>
  <si>
    <t>Actas de reuniones en Delegatura (sin contar reuniones de Superintendente, Ministerio u otros lugares)</t>
  </si>
  <si>
    <t>CARPETA "ACTAS REUNIONES"</t>
  </si>
  <si>
    <t xml:space="preserve">En el mes de mayo se realizaron 12 reuniones, detalladas a continuación:
1. Reunión el día 6 de mayo de 2019, con el señor Alexander Galvis Empresa Transporte Logístico Galvis SAS según radicado No. 20195605129462 Tema: Aclaración respuesta radicado No. 20198400029301.
2. Reunión el día 6 de mayo de 2019, con el señor Humberto Perez Cala según radicado No. 20195605232042 Tema: Descuentos no autorizados Empresa Botero Soto.
3. Reunión el día 9 de mayo de 2019, con el señor Jonny García y Yanet Larrota - Terminal de Transportes de Fusagasuga según radicado No. 20195605174482 Temas: Rutas de transporte, evasiones a la Terminal y despachos.
4. Reunión el día 14 de mayo de 2019, con el señor Fabio Zarama - Terminal de Pasto S.A. según radicado No. 20195605188572 Temas: Decreto 2762 de 2001 "tasas de uso".
5. Reunión el día 15 de mayo de 2019, con el señor Luis Eduardo Neira Secretario de Tránsito de Carmen de Viboral según radicado No. 20195605196392 Tema: Violación de estatutos, normas legales y decisiones judiciales y administrativas.
6. Reunión el día 21 de mayo de 2019, con la señora Sandra Alvarado de la Empresa Servitac Ltda, según radicados Nos: 20195605251682 y 20195605251712 Tema: Mejora continua PESV.
7. Reunión el día 21 de mayo de 2019, con el señor Raúl Buitrago según radicado No. 20195605229362 Tema: Alta siniestralidad vial de los motociclistas.
8. Reunión el día 21 de mayo de 2019, con el señor José Ignacio León Empresa Contraste SAS Tema: revisión sanciones sin previa notificación enviada por el jefe a través de correo.
9. Reunión el día 22 de mayo de 2019, con el señor Juan Carlos García Jerez Director Ejecutivo COTERCO Tema: Respuesta al radicado 20185604406602 del 20 de diciembre de 2018.
10. Reunión el día 28 de mayo de 2019, con la señora Liliana Leal abogada especialista en movilidad GREMIO GENTE - Transporte Especial Según radicado No. 20195605420142 Tema:  Contratación de vehículos particulares Entidades del Estado - Caso Ecopetrol.
11. Reunión el día 28 de mayo de 2019, con la señora Aura Reyes Veeduría Transparencia y Equidad en el Transporte según radicado No. 20195605269692 Tema: Vehículos mal matriculados.
12. Reunión el día 28 de mayo de 2019, con el señor Rafael Martínez según radicado No. 20195605274732 Tema: Queja contra Transportes Salema SAS.
</t>
  </si>
  <si>
    <t>ACTAS REUNIONES</t>
  </si>
  <si>
    <t xml:space="preserve">En el mes de junio se realizaron las siguientes reuniones:
1. Reunión con la Sra. Lorena Castillo de INDRA, tema: certificación CDA en proceso de homologación
2. Reunión con Coterco y CEMAT, tema: información sobre el procedimiento de ingreso de los datos de alcoholimetría en el Web Service
3. Reunión con el Sr. Alvaro Parra, tema: empresa Rápido Tolima
4. Participación conversatorio organizado por el Gremio de la Unión de transportadores de Colombia de Empresas de Transporte Terrestre Intermunicipal e interdepartamental- UNITRANS
5. Participación en el XVIII Congreso Nacional de Transporte de Carga y XVIII Congreso Internacional-Expocarga 2019” organizado por ASECARGA
</t>
  </si>
  <si>
    <t>ACT_103</t>
  </si>
  <si>
    <t>Publicar encuestas web en el portal de la entidad preguntando a la ciudadanía acerca de las principales temáticas que desea se aborden en la rendición de cuentas</t>
  </si>
  <si>
    <t>Revisión de temáticas</t>
  </si>
  <si>
    <t>Se revisarón las temáticas para la encuesta de Rendición de Cuentas y se publicará en página web.</t>
  </si>
  <si>
    <t>ACT_104</t>
  </si>
  <si>
    <t xml:space="preserve">Realizar audiencia virtual de rendición de cuentas </t>
  </si>
  <si>
    <t>ACT_105</t>
  </si>
  <si>
    <t>Realizar audiencia pública de rendición de cuentas  presencial (depende de los recursos financieros de la entidad y de una posible convocatoria a una audiencia sectorial por parte del Mintransporte)</t>
  </si>
  <si>
    <t>ACT_94</t>
  </si>
  <si>
    <t>Documentar compromisos, inquietudes y respuestas entregadas a la ciudadanía en mesas de trabajo, chats y foros</t>
  </si>
  <si>
    <t>(Actividades realizadas /Actividades programadas)*100</t>
  </si>
  <si>
    <t xml:space="preserve">1. Correo Electrónico .Archivo.: Puertos. Evidencia actividad 21 PAI febrero - marzo. 
2. Cuadro interno de seguimiento en Excel. Archivo.: Puertos. Evidencia actividad 21 PAI febrero. </t>
  </si>
  <si>
    <t>1. Correo electrónico remitido por el Superintendente Delegado de Puertos donde relaciona la gestión adelantada en los meses de febrero y marzo frente a tema especifico tratado en los Comités de Facilitación de Comercio Exterior. 
2. Cuadro de seguimiento a compromisos establecidos en el Comite de Facilitación de comercio Exterior.</t>
  </si>
  <si>
    <t>1. Cuadro interno de seguimiento en Excel. Archivo.: Puertos. Evidencia actividad 21 PAI marzo.</t>
  </si>
  <si>
    <t xml:space="preserve">Relacion de compromisos suscritos en el Comité de Facilitación de Comercio Exterior. </t>
  </si>
  <si>
    <t>Acta Comité Sesion 10. Archivo: Puertos. Evid Actv 20 PAI_Abril.pdf
Puertos. Evid Actv 20.1 PAI_Abril.pdf</t>
  </si>
  <si>
    <t>Acta Comité Sesion 10. 
Sesion 11 Comité Facilitacion Comercio Exterior.  - Farmaceutico</t>
  </si>
  <si>
    <t>ACT_100</t>
  </si>
  <si>
    <t xml:space="preserve">i. Se socializo por parte de la Superintendencia de Transporte, la necesidad de realizar los ajustes necesarios y progresivos en materia de infraestructura accesible.
ii. Conalter se compromete a socializarlo entre sus agremiados los temas tratados en la mesa Nro. 30, del 27 de marzo de 2019
</t>
  </si>
  <si>
    <t>ACT_122</t>
  </si>
  <si>
    <t>Se documentaron cada una de las reuniones realizadas con la ciudadanía en el mes de mayo, se adjuntan las actas respectivas</t>
  </si>
  <si>
    <t>De las 5 reuniones realizadas en el mes de junio se hizo necesario documentar compromisos para 2</t>
  </si>
  <si>
    <t>ACT_106</t>
  </si>
  <si>
    <t>Clasificar todas las consultas, sugerencias y recomendaciones realizadas a través de las diferentes herramientas de diálogo para establecer las respuestas que se deben generar, para publicar en página web</t>
  </si>
  <si>
    <t>Formato interno de reporte de las actividades de Participación Ciudadana, enviado a la Oficina de Control Interno</t>
  </si>
  <si>
    <t>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t>
  </si>
  <si>
    <t>ACT_107</t>
  </si>
  <si>
    <t>Consolidar respuestas a la ciudadanía sobre inquietudes presentadas en la Audiencia de rendición de cuentas y publicar en página web</t>
  </si>
  <si>
    <t>ACT_108</t>
  </si>
  <si>
    <t>Realizar campaña de sensibilización, para los Funcionarios y Contratistas, acerca de la importancia del ejercicio de rendición de cuentas</t>
  </si>
  <si>
    <t>Listas de Asistencia</t>
  </si>
  <si>
    <t>Se realizó la inducción y reinducción a los funcionario, donde los Directivos de la Entidad, explicaron los avance en la gestión que ha tenido la Entidad en los últimos 6 meses.</t>
  </si>
  <si>
    <t>Se envío información a comunicaciones</t>
  </si>
  <si>
    <t>Se realizó la preparación de información para realizar campaña de Rendición de Cuentas RDC y se envío a comunicaciones para su diagramación y publicación.</t>
  </si>
  <si>
    <t>ACT_16</t>
  </si>
  <si>
    <t>Desarrollar campaña de Sensibilización sobre rendición de cuentas dirigido a vigilados y publico en general</t>
  </si>
  <si>
    <t>ACT_109</t>
  </si>
  <si>
    <t>Desarrollar una actividad de participación y colaboración abierta a través de Urna de Cristal.</t>
  </si>
  <si>
    <t>ACT_110</t>
  </si>
  <si>
    <t>Evaluar actividades de sensibilización</t>
  </si>
  <si>
    <t>ACT_111</t>
  </si>
  <si>
    <t>Realizar seguimiento al cumplimiento de las actividades propuestas en el Plan de Rendición de Cuentas</t>
  </si>
  <si>
    <t>Seguimiento Plan Anticorrupción PAAC</t>
  </si>
  <si>
    <t>Se realizó el seguimiento a las actividades definidas en el Componente de rendición de Cuentas del Plan Anticorrupción y de Atención al Ciudadano</t>
  </si>
  <si>
    <t>ACT_112</t>
  </si>
  <si>
    <t>Realizar la medición de los indicadores por componente de Rendición de Cuentas</t>
  </si>
  <si>
    <t>Indicadores Publicados en Página web</t>
  </si>
  <si>
    <t>Se realizó la medición de los indicadores por cada componente del Plan de Rendición de Cuentas y el avance dio como resultado el 51%.</t>
  </si>
  <si>
    <t>ACT_113</t>
  </si>
  <si>
    <t>Elaborar el informe final de rendición de cuentas de la entidad</t>
  </si>
  <si>
    <t>ACT_290</t>
  </si>
  <si>
    <t>Poner en funcionamiento la Delegatura para la protección de los usuarios del servicio de transporte, en cumplimiento del decreto 2409 de 2018.</t>
  </si>
  <si>
    <t>Actos administrativos emitidos por la Delegatura que dan cuenta del funcionamiento de la misma</t>
  </si>
  <si>
    <t>ACT_291</t>
  </si>
  <si>
    <t>(Actividades realizadas /Actividades programadas)*103</t>
  </si>
  <si>
    <t>ACT_292</t>
  </si>
  <si>
    <t>Realizar campañas informativas sobre la responsabilidad de los servidores públicos frente a los derechos de los usuarios del Servicio de Transporte</t>
  </si>
  <si>
    <t>(Actividades realizadas /Actividades programadas)*106</t>
  </si>
  <si>
    <t>Listas de asistencia</t>
  </si>
  <si>
    <t xml:space="preserve">Las reuniones se realizaron con el área de atención al ciudadano y el call center de la entidad. </t>
  </si>
  <si>
    <t>Lista de asistentes</t>
  </si>
  <si>
    <t>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t>
  </si>
  <si>
    <t>ACT_76</t>
  </si>
  <si>
    <t>Poner en conocimiento de los Ciudadanos el funcionamiento del Centro de Conciliación, Arbitraje y Amigable Composición y realizar seguimiento a su gestión</t>
  </si>
  <si>
    <t>Documentales: Archivo de la OAJ.</t>
  </si>
  <si>
    <t>1. Respuestas de derechos de petición en las cuales se pone a disposición el Centro; 2. Participación en eventos de socialización (12 de junio de 2019)</t>
  </si>
  <si>
    <t>ACT_114</t>
  </si>
  <si>
    <t>Realizar seguimiento a la atención telefónica a través del centro de contacto</t>
  </si>
  <si>
    <t>No de llamadas Atendidas / No de llamadas Recibidas</t>
  </si>
  <si>
    <t>Informes entregados por el proveedor del Contac Center</t>
  </si>
  <si>
    <t>La Atención telefónica se realiza a través de la Orden de Compra No. 32538, con el proveedor Américas BPS.</t>
  </si>
  <si>
    <t xml:space="preserve">Los informes con los resultados de la gestión del mes de marzo, fueron allegados a la OAP el día 05/04/19, por lo que se encuentran en revisión para poder generar el Informe de supervisión. </t>
  </si>
  <si>
    <t>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t>
  </si>
  <si>
    <t>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t>
  </si>
  <si>
    <t>ACT_197</t>
  </si>
  <si>
    <t>Planear y desarrollar actividades de capacitación relacionadas con el fortalecimiento de las competencias de los servidores públicos que atienden directamente a los ciudadanos</t>
  </si>
  <si>
    <t>Estos temas serán desarrollados en la ejecucuón del Plan institucional de capacitación a partir del segundo semestre.</t>
  </si>
  <si>
    <t>La actividad será desarrollada durante el mes de septiembre.</t>
  </si>
  <si>
    <t>ACT_198</t>
  </si>
  <si>
    <t>Planear y desarrollar actividades de capacitación relacionadas con el fortalecimiento de la cultura de transparencia y cero tolerancia de la corrupción, a través de herramientas presenciales y no presenciales</t>
  </si>
  <si>
    <t>ACT_199</t>
  </si>
  <si>
    <t>Desarrollar espacios de sensibilización para fortalecer la cultura de servicio al interior de la Entidad.</t>
  </si>
  <si>
    <t>Planeados para junio de 2019</t>
  </si>
  <si>
    <t>Están planeados para junio de 2019</t>
  </si>
  <si>
    <t>Invitación al Comité Directivo para conocer los temas que se manejan Atención al Ciudadano</t>
  </si>
  <si>
    <t xml:space="preserve">Fecha del Comité: Martes 04/06/2019 </t>
  </si>
  <si>
    <t>ACT_269</t>
  </si>
  <si>
    <t>Se encuentra planeado para septiembre y octubre de 2019</t>
  </si>
  <si>
    <t>ACT_201</t>
  </si>
  <si>
    <t>Elaborar periódicamente informes de PQRSD, que incluyan las PQRS atendidas por la Entidad y publicarlos en la página web de la Entidad.</t>
  </si>
  <si>
    <t>No de Informes de PQRS publicados</t>
  </si>
  <si>
    <t>En los radicados  Orfeo 20195700010993,20195700026213 y20195700041413 se reporta la gestión de PQRDS.el documento de  abril está en elaboración.</t>
  </si>
  <si>
    <t>Se tiene planeado  publicar en web  el informe semestral de las PQRS, se debe publicar en junio de 2019</t>
  </si>
  <si>
    <t>Informe primer semestre 2019 PQRDS</t>
  </si>
  <si>
    <t xml:space="preserve">El informe fue enviado al área de comunicaciones de la Supertransporte, para su respectiva publicación en la página web. </t>
  </si>
  <si>
    <t>ACT_293</t>
  </si>
  <si>
    <t>Desarrollar actividades de promoción y prevención de los derechos de los usuarios del servicio de transporte</t>
  </si>
  <si>
    <t>ACT_115</t>
  </si>
  <si>
    <t>Mantener actualizada la información del botón de transparencia de la Superintendencia de Transporte</t>
  </si>
  <si>
    <t>No de publicaciones realizadas / Total de Publicaciones a realizar en el periodo</t>
  </si>
  <si>
    <t xml:space="preserve">Correos enviados a las áreas requeridas: Oficina de Tecnología de la Información y las Comunicaciones, Atención al Ciudadano, Financiera, Oficina Planeación.
</t>
  </si>
  <si>
    <t>Seguimiento a publicaciones realizadas en la página web en el link de Ley de Transparencia</t>
  </si>
  <si>
    <t>Correos enviados a las áreas requeridas, Oficina de Tecnología de Información y las Comunicaciones, Coordinación de Talento Humano.</t>
  </si>
  <si>
    <t xml:space="preserve">Seguimiento a publicaciones realizadas en la página web en el link de Ley de Transparencia </t>
  </si>
  <si>
    <t>Informe de Auditoria</t>
  </si>
  <si>
    <t>Se realizó la atención a la auditoria realizada por la Oficina de Control Interno al link de transparencia en página web</t>
  </si>
  <si>
    <t>Actas de reunión
Link de Transparencia y acceso a la información pública en la página web.</t>
  </si>
  <si>
    <t>Se realizó reunión con el web máster de la Entidad, para revisar el link de transparencia, igualmente se realizó reunión con la Asesora de Comunicaciones para efectuar las actualizaciones correspondientes. El link se encuentra debidamente actualizado.</t>
  </si>
  <si>
    <t>ACT_58</t>
  </si>
  <si>
    <t>Actualizar, publicar y socializar los datos abiertos con que cuenta la Entidad</t>
  </si>
  <si>
    <t>http://www.supertransporte.gov.co/index.php/superintendencia-delegada-de-puertos/estadisticas-trafico-portuario-en-colombia/</t>
  </si>
  <si>
    <t>revisión de los datos abiertos publicados en el sitio web de la entidad</t>
  </si>
  <si>
    <t>826 mar - Actualización dato abierto tráfico Portuario.png</t>
  </si>
  <si>
    <t>Actualización dato Abierto Tráfico Portuario Marítimo en Colombia.</t>
  </si>
  <si>
    <t xml:space="preserve">https://www.datos.gov.co/Transporte/Trafico-Portuario-Mar-timo-En-Colombia-2016-a-dici/5r3g-zv5z/data
</t>
  </si>
  <si>
    <t>Actualización de información del dato Abierto Tráfico portuario marítimo con la información del primer trimestre de 2019.</t>
  </si>
  <si>
    <t>Estadísticas datos abiertos ene a mayo de 2019.docx</t>
  </si>
  <si>
    <t>Revisión de estadísticas de los datos abiertos de la entidad en el portal de datos abiertos.</t>
  </si>
  <si>
    <t>https://www.gov.co/participacion/los-datos-y-visualizaciones-del-gobierno-interesantes-para-su-uso-aprovechamiento-y-toma-de-decisiones-1</t>
  </si>
  <si>
    <t>se socializa los datos abiertos a través del Portal GOV.CO</t>
  </si>
  <si>
    <t>ACT_116</t>
  </si>
  <si>
    <t>Mantener actualizados los Trámites de cara al ciudadano en el Sistema Único de Información de Trámites - SUIT</t>
  </si>
  <si>
    <t>No de trámites actualizados / No de trámites publicados en el SUIT</t>
  </si>
  <si>
    <t>ACT_202</t>
  </si>
  <si>
    <t>Gestionar la publicación de las hojas de vida de los funcionarios de la SPT, en el aplicativo SIGEP</t>
  </si>
  <si>
    <t xml:space="preserve">(No de HV actualizadas / Total de funcionarios de la Entidad)*100 </t>
  </si>
  <si>
    <t>Listado generados por el aplicativo SIGEP</t>
  </si>
  <si>
    <t>Se registró una actualización hoja de vida</t>
  </si>
  <si>
    <t>No se presentaron actualizaciones de hoja de  vida</t>
  </si>
  <si>
    <t>Se registraron 13 actualizaciones de hojas de vida</t>
  </si>
  <si>
    <t>Aplicativo SIGEP</t>
  </si>
  <si>
    <t>Durante el mes de abril fueron actualizadas y aprobadas las hojas de vida de veinte funcionarios.</t>
  </si>
  <si>
    <t>Reportes generados por el aplicativo SIGEP</t>
  </si>
  <si>
    <t>Hojas de vida actualizadas y aprobadas SIGEP:         12
Declaración de bienes y rentas 2018 SIGEP:               5
Empleados vinculados SIGEP:                                  17
Empleados desvinculados SIGEP:                              3</t>
  </si>
  <si>
    <t>ACT_77</t>
  </si>
  <si>
    <t>Desarrollar actividades de sensibilización dirigidas a las diferentes dependencias de la Entidad, sobre la elaboración de las respuestas a las solicitudes de la ciudadanía.</t>
  </si>
  <si>
    <t>ACT_17</t>
  </si>
  <si>
    <t>Desarrollar campaña de comunicaciones, dando a conocer a la Ciudadanía los mecanismos para colocar denuncias ante la Superintendencia de Transporte</t>
  </si>
  <si>
    <t>ACT_59</t>
  </si>
  <si>
    <t>Realizar seguimiento a la implementación del Modelo de Seguridad y Privacidad de la Información</t>
  </si>
  <si>
    <t>844 ene - Avance_MSPI a 31012019.xlsx</t>
  </si>
  <si>
    <t>Seguimiento al avance en el MSPI con corte a 31 de ene 2019</t>
  </si>
  <si>
    <t>844 feb- Avance_MSPI a 28022019.xlsx</t>
  </si>
  <si>
    <t>Seguimiento al avance del MSPI con corte a 28 de febrero de 2019</t>
  </si>
  <si>
    <t>844 mar - articles-5482_Instrumento_Evaluacion_MSPI a 31032019.xlsx</t>
  </si>
  <si>
    <t>Seguimiento al avance del MSPI con corte a 31 de marzo de 2019</t>
  </si>
  <si>
    <t>844 abril - Análisis Ciberseguridad y Ciberdefensa 10042019.pdf</t>
  </si>
  <si>
    <t>Seguimiento al avance en la implementación del MSPI con corte a 30 de abril</t>
  </si>
  <si>
    <t>Instrumento_Evaluacion_MSPI a 31052019.xlsx</t>
  </si>
  <si>
    <t>Se realiza seguimiento a la implementación del MSPI en la entidad con corte a 31 de mayo de 2019</t>
  </si>
  <si>
    <t>806 junio - articles-5482_Instrumento_Evaluacion_MSPI a 30062019.xlsx</t>
  </si>
  <si>
    <t>Se realiza el seguimiento a la implementación del MSPI con corte a 30 de junio.</t>
  </si>
  <si>
    <t>ACT_60</t>
  </si>
  <si>
    <t>Realizar seguimiento a la implementación de la Política de Gobierno Digital</t>
  </si>
  <si>
    <t>847 ene - Avance Nuevo Manual Gobierno Digital 2018 - 31012019.xlsx</t>
  </si>
  <si>
    <t>Seguimiento a la implementación de la Política de Gobierno Digital</t>
  </si>
  <si>
    <t>847 feb - Información OTI FURAG 21022019.pdf</t>
  </si>
  <si>
    <t xml:space="preserve">Diligenciamiento en el FURAG del Avance en la Política de Gobierno Digital </t>
  </si>
  <si>
    <t>847 Marzo - Informe seguimiento software impresión.pdf</t>
  </si>
  <si>
    <t>Informe de seguimiento al software de impresión para evitar la fuga de información a nivel de impresión</t>
  </si>
  <si>
    <t>847 abril - Avance Nuevo Manual Gobierno Digital 2018 - 30042019.xlsx</t>
  </si>
  <si>
    <t xml:space="preserve"> - Seguimiento a la implementación de la Política de Gobierno Digital en la entidad con corte a 30 de abril.
 - inscripción al concurso de Máxima Velocidad 2019.</t>
  </si>
  <si>
    <t>Avance Política Gobierno Digital.zip</t>
  </si>
  <si>
    <t>Se realiza el seguimiento a la implementación de la Política de Gobierno Digital con corte a 31 de mayo y se reciben resultados del diligenciamiento del FURAG.</t>
  </si>
  <si>
    <t>15. Plan de Participación Ciudadano</t>
  </si>
  <si>
    <t>ACT_117</t>
  </si>
  <si>
    <t xml:space="preserve">Caracterizar  los grupos de valor </t>
  </si>
  <si>
    <t>Documento implementado / Documentos definido</t>
  </si>
  <si>
    <t>Esta actividad se realizará conjuntamente con el equipo de trabajo para el Plan de Participación Ciudadana de la Entidad.</t>
  </si>
  <si>
    <t>Caracterización de grupos de valor publicada en página web</t>
  </si>
  <si>
    <t>Se realizó la caracterización de los grupos de valor, orientado a la definición de los ejercicios de participación ciudadana que realizará la Entidad.</t>
  </si>
  <si>
    <t>Se tiene el Documento</t>
  </si>
  <si>
    <t>Falta Revisión por parte de la Oficina de Control Interno y la Delegatura de Protección al Usuario</t>
  </si>
  <si>
    <t>ACT_203</t>
  </si>
  <si>
    <t>Conformar y capacitar un equipo de trabajo que lidere el proceso de planeación  e implementación de los ejercicios de participación ciudadana (involucrando direcciones misionales y dependencias de apoyo)</t>
  </si>
  <si>
    <t>Será creado en el mes de marzo</t>
  </si>
  <si>
    <t>Acta de creación del comité.</t>
  </si>
  <si>
    <t>Se realizó el día 26 de marzo una reunión de sensibilización para iniciar la conformación y legalización del Comité de Participación Ciudadana en las instalaciones de la supertransporte</t>
  </si>
  <si>
    <t>No se realizó ninguna actividad durante el mes de abril.</t>
  </si>
  <si>
    <t>Acta de reunión y listado de asistencia.</t>
  </si>
  <si>
    <t>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t>
  </si>
  <si>
    <t>ACT_228</t>
  </si>
  <si>
    <t xml:space="preserve">Identificar las instancias de participación legalmente establecidas que se deben involucrar para cumplir con la misión de la entidad, con las áreas misionales y de apoyo a la gestión y establecer:
1. 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 </t>
  </si>
  <si>
    <t>(Documento implementado / Documentos definido)*100</t>
  </si>
  <si>
    <t>Correo electrónico  del 2 de marzo de 2019. archivo denominado: Puertos. Evidencia actividad 22 PAI marzo</t>
  </si>
  <si>
    <t xml:space="preserve">Correo electrónico remitido por la Oficina Asesora de Planeación designando a la Dra. Luz Yaneth Florez Avila como parte del Equipo de Participacion Ciudadana de la Entidad. </t>
  </si>
  <si>
    <t>Presentacion: Archivo: Puertos. Evid. Activ 22_PAI_Abril.pdf</t>
  </si>
  <si>
    <t xml:space="preserve">El dia 11 de abril de 2019, se recibió capacitación , dictada por la Función Publica sobre Participación Ciudadana. </t>
  </si>
  <si>
    <t>Puertos. Evid Act 22 PAI_Mayo CronPPC2019.xlsx</t>
  </si>
  <si>
    <t xml:space="preserve">En la pagina web de la Supertransporte  http://www.supertransporte.gov.co/index.php/plan-estrategico-de-participacion-ciudadana/ se encuentra publicado el cronograma del Plan de Participacion Ciduadana d ela entidad, en la cual s einlcuyen las actividades que realizara la Delegada de Puertos.  </t>
  </si>
  <si>
    <t>22. Puertos. Evid. activ 22 PAI Junio. Asist.cap 260619</t>
  </si>
  <si>
    <t xml:space="preserve">Se asistió a capacitacion sobre participacion ciudadana programda por la Función Pública. La evidencia es la lista de asistencia. </t>
  </si>
  <si>
    <t>ACT_252</t>
  </si>
  <si>
    <t xml:space="preserve">Acta Nro. 1, del 26 de marzo de 2019 (numeracipón de la oficina Acesora de Planeación) Presentación equipo participación ciudadana y plan de trabajo.
</t>
  </si>
  <si>
    <t>Participación en mesa de trabajo
Temas Tratados
1. Presentación equipo participación ciudadana.
2. En que consiste la participación ciudadana.
3. Estructura de la participación ciudadana.
4. Obligaciones en participación.
5. Política publica de la participación democrática.
6. Circulo Virtuosos de la participación.</t>
  </si>
  <si>
    <t>Se realizó una (1) mesa de trabajo (No. 84) del 21 de junio de 2019, en la cual asistieron los siguientes grupos de interés: 
i. Holcim
ii. Fedetranscarga
iii. Asociación Colombiana del GLP
iv. Agencia Nacional de seguridad vial (ANSV)
v. Alcaldía Municipal de Sogamoso
vi. Instituto Nacional de Vías - INVIAS
vii. Ministerio de Transporte
viii. Instituto de Transito de Sogamoso - INTRASOG
ix. Superintendencia de Transporte - ST</t>
  </si>
  <si>
    <t>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t>
  </si>
  <si>
    <t>ACT_271</t>
  </si>
  <si>
    <t>Cronograma Publicado
Correo electrónico reporte
Acta y listas de asistencia
Reporte actividades primer cuatrimestre</t>
  </si>
  <si>
    <t xml:space="preserve">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
Se remitió a la Oficina Asesora de Planeación mediante correo electrónico, reporte de las actividades de participación ciudadana y rendición de cuentas, realizadas por la Delegatura de Tránsito y Transporte Terrestre en el primer cuatrimestre del 2019
</t>
  </si>
  <si>
    <t>LISTA DE ASISTENCIA PARTICIPACIÓN CIUDADANA</t>
  </si>
  <si>
    <t>Se participó en mesa de trabajo del equipo de participación ciudadana el día 21 de mayo de 2019, con el fin de revisar el informe de auditoría de control interno y definir el desarrollo de las actividades del plan de trabajo.</t>
  </si>
  <si>
    <t>ACT_204</t>
  </si>
  <si>
    <t>Definir los recursos, alianzas, convenios y demás asociados a las actividades que se implementarán en la entidad para promover la participación ciudadana.</t>
  </si>
  <si>
    <t>(Recursos utilizados / Recusos definidos)*100</t>
  </si>
  <si>
    <t>PAGINA WEB, CHAT, CORREO ELECTRONICO</t>
  </si>
  <si>
    <t xml:space="preserve">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t>
  </si>
  <si>
    <t>PAI_12 - Promoción efectiva de la participación ciudadana</t>
  </si>
  <si>
    <t>ACT_83</t>
  </si>
  <si>
    <t>Diseñar y divulgar el  cronograma que identifica y define los espacios de participación ciudadana, presenciales y virtuales, que se emplearán y los grupos de valor (incluye instancias legalmente conformadas) que se involucrarán en su desarrollo.</t>
  </si>
  <si>
    <t>(Cronograma publicado/Cronograma definido)*100</t>
  </si>
  <si>
    <t>23. Puertos. Evid act 23 PAI Junio_CronogPPC2019</t>
  </si>
  <si>
    <t xml:space="preserve">El cronograma se encuentra publicado en la pagina web de la entidad. </t>
  </si>
  <si>
    <t>ACT_84</t>
  </si>
  <si>
    <t xml:space="preserve">Publicacion pagina de la Supertransporte - Interes General - Ley de Transparencia - Numeral 6. Planeacion - Plan estrategico de participacion ciudadana - Cronograma de participacion ciudadana 2019 </t>
  </si>
  <si>
    <t>se diseño y divulgo el cronograma de participacion ciudadana para la vigencai 2019 en coordinacion con la oficina asesora de planeacion.</t>
  </si>
  <si>
    <t>ACT_91</t>
  </si>
  <si>
    <t>ACT_118</t>
  </si>
  <si>
    <t>Definir el procedimiento interno para implementar la ruta (antes, durante y después) a seguir para el desarrollo de los espacios de participación ciudadana.</t>
  </si>
  <si>
    <t>Pendiente por definir</t>
  </si>
  <si>
    <t>Documento Previo</t>
  </si>
  <si>
    <t>Se realizó reunión con el equipo de trabajo para definir el procedimiento de participación ciudadana, se cuenta con un borrador, hace falta información de algunas áreas, para el mes de junio se logró concertar reunión con el Asesor del DAFP, para revisar los avances.</t>
  </si>
  <si>
    <t>ACT_119</t>
  </si>
  <si>
    <t>Definir y divulgar el procedimiento que empleará la entidad en cada tipo de espacio de participación ciudadana definido previamente  en el cronograma.</t>
  </si>
  <si>
    <t>Se realizará una vez se cuente con el procedimiento</t>
  </si>
  <si>
    <t>Envío de documento al Equipo</t>
  </si>
  <si>
    <t>Se envío el documento de participación ciudadana, al equipo de trabajo para su verificaicón</t>
  </si>
  <si>
    <t>ACT_120</t>
  </si>
  <si>
    <t>Establecer el formato interno de reporte de las actividades de participación ciudadana que se realizarán en toda la entidad.</t>
  </si>
  <si>
    <t>Formato diligenciado</t>
  </si>
  <si>
    <t>Se adaptó el formato sugerido por el Departamento Administrativo de la Función Pública de reporte de las actividades de participación ciudadana que se realizarán en toda la entidad.</t>
  </si>
  <si>
    <t>Documento Versión 1, el cual será sometido a revisión por el Departamento Administrativo de la Función Pública</t>
  </si>
  <si>
    <t>Se cuenta con la Versión 1 del Documento, la cual será sometido a revisión por el Departamento Administrativo de la Función Pública</t>
  </si>
  <si>
    <t>Se definió formato y se encuentra en uso, se consolidará para el reporte con corte a agosto 31</t>
  </si>
  <si>
    <t>ACT_121</t>
  </si>
  <si>
    <t xml:space="preserve">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
</t>
  </si>
  <si>
    <t>Formato diligenciado y consolidado</t>
  </si>
  <si>
    <t>Se consolidó la información allegada por las dependencias y se envió a la Oficina de Control Interno, para su evaluación.</t>
  </si>
  <si>
    <t>ACT_205</t>
  </si>
  <si>
    <t>ACT_193</t>
  </si>
  <si>
    <t xml:space="preserve">Certificado de Trasmision de la cuenta anual al SIRECI- CGR- Plan de mejormiento </t>
  </si>
  <si>
    <t xml:space="preserve">Se consolido en un solo documento los planes de mejoramiento de las areas que registran hallazgos  en algunos de sus procesos, con el fin de que </t>
  </si>
  <si>
    <t xml:space="preserve">A traves de memorando. </t>
  </si>
  <si>
    <t xml:space="preserve">observaciones al informe preliminar de seguimiento y verificacion al cumplimiento de la ley de transparencia del derecho  de acceso a la informacion publica </t>
  </si>
  <si>
    <t xml:space="preserve">A traves de Correo electronico  se formularon observaciones a informe reliminar de seguimiento y evaluacion de riesgos de gestion de la OCI </t>
  </si>
  <si>
    <t xml:space="preserve">Informe preliminar de seguimiento y evaluacion de riesgos de gestion (según selectivo)  del 1 al 31 de octubre </t>
  </si>
  <si>
    <t>Respuesta a requerimiento de Control Interno y a Procuraduria</t>
  </si>
  <si>
    <t>Se consolidó la información relativa a riesgos para Control Interno y de Transparencia para Procuraduria.</t>
  </si>
  <si>
    <t>ACT_270</t>
  </si>
  <si>
    <t>ACT_233</t>
  </si>
  <si>
    <t>Correo electrónico - actas de reunión - Archivo PDF - ORFEO</t>
  </si>
  <si>
    <t>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t>
  </si>
  <si>
    <t xml:space="preserve">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t>
  </si>
  <si>
    <t>ACT_78</t>
  </si>
  <si>
    <t>Desarrollar actividades de seguimiento a la gestión documental de las dependencias  según selectivo y ejecutar en la OCI la gestión documental.</t>
  </si>
  <si>
    <t>Oficina de Control Interno</t>
  </si>
  <si>
    <t>7. CONTROL INTERNO</t>
  </si>
  <si>
    <t>7.1 Control interno</t>
  </si>
  <si>
    <t>(# de actividades de ejecutadas / 
# de actividades programadas, en el período) *100%.</t>
  </si>
  <si>
    <t>Informe comunicado mediante radicado 20192000025013 del 4 de marzo de 2019
Actualización carta de salvaguarda logo 28 de enero de 2019
actualización logo del código de ética 18 de marzo
Solicitud de eliminación Instructivo 19-DII-03 fomento de la cultura del autocrontol</t>
  </si>
  <si>
    <t>Se ejecutó el informe de seguimiento al Plan de Mejoramiento Archivístico con corte al cuarto trimestre de 2018
Actualización cadena de valor por parte de planeación carta de salvaguarda
Actualización documental OCI</t>
  </si>
  <si>
    <t>Memorando 20192000045493 del 16 abril de 2019</t>
  </si>
  <si>
    <t>Radicado memorando número 20192000038753 del 02 de abril de 2019. Seguimiento a las acciones suscritas en el Plan de Mejoramiento Archivístico – PMA, con el Archivo General de la Nación – AGN del Primer Trimestre 2019 (01 de enero al 31 de marzo de 2019). 
Radicado memorando número 20192000045493 del 16 de abril de 2019. Comunicación Informe Preliminar de Seguimiento a la Ejecución del PMA suscrito con el Archivo General de la nación con corte a 31 de marzo de 2019. 
Radicado memorando número 20192000048023 del 26 de abril de 2019. Comunicación Informe Definitivo de Seguimiento a la Ejecución del Plan de Mejoramiento Archivistico suscrito con el Archivo General de la Nación con corte a 31 de marzo de 2019.</t>
  </si>
  <si>
    <t>El siguiente reporte se realiza en el mes de Julio.</t>
  </si>
  <si>
    <t>Radicado memorando número 20192000069933 del 19 de junio de 2019, Comunicación plan de trabajo. Seguimiento a las acciones suscritas en el Plan de Mejoramiento Archivistico - PMA, con el Archivo General de la Nación - AGN del segundo trimestre 2019 (01 de abril al 30 de junio 2019). </t>
  </si>
  <si>
    <t xml:space="preserve">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t>
  </si>
  <si>
    <t>ACT_79</t>
  </si>
  <si>
    <t>Realizar una (1) estrategia de "Enfoque Hacia la Prevención - Cultura del Control".</t>
  </si>
  <si>
    <t>Estrategia ejecutada</t>
  </si>
  <si>
    <t>La socialización de la campaña se  realiza con publicacion en la Intranet, pantallas digitales correo institucional el día 12 de junio, a la fecha 08 de Julio la información se mantienen publicada en la intranet y las pantallas digitales de la entidad.</t>
  </si>
  <si>
    <t>A partir del mes de marzo se inicio la construcción de la presentación "Fomento de la Cultura del Autocontrol" cumpliendo con la programacion del PAA 2019.</t>
  </si>
  <si>
    <t>ACT_80</t>
  </si>
  <si>
    <t>Realizar seguimiento a requerimientos de entes externos de control . Según solicitudes</t>
  </si>
  <si>
    <t xml:space="preserve"># de  seguimientos ejecutados / 
# de  seguimientos programados en el período. </t>
  </si>
  <si>
    <t>20192000006343 del 17 enero 2019, expediente CID-2019-510-001, H-8 (2018).
* 20192000006363 del 17 enero 2019, expediente CID-2019-510-003, H-11 (2018).
* 20192000008193 del 23 enero 2019, expediente CID-2017-510-012 H_18 (2015).
* 20192000008203 del 23 enero 2019, expediente CID-2017-510-021. H_33 (2015)</t>
  </si>
  <si>
    <t>Se dió respuesta oportuna a los requerimientos realizados a la OCI</t>
  </si>
  <si>
    <t>Radicado memorando número 20192000023583  del 28 de febrero de 2019, Respuesta punto f, oficio CGR AC-ST-16 (radicado en la Supertransporte bajo el número 20195605176192 del 26 de febrero de 2019), remitido a esta oficina vía correo electrónico. -  ( Ver evidencia en carpeta virtual 2019 - seguimiento / CGR 2019 / CGR_OTROS REQUERIM 2019 / PM CGR - CGR AC_ST_16_Rta item f_ 26Feb2019"</t>
  </si>
  <si>
    <t>Se dio respuesta oportuna a los requerimientos realizados a la OCI</t>
  </si>
  <si>
    <t>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t>
  </si>
  <si>
    <t>Se dio respesta oportuna a los requerimientos realizados a la OCI</t>
  </si>
  <si>
    <t>1.  Correo electrónico de fecha 02 de abril de 2019, remitido a la Oficina Asesora Jurídica, Dra. María del Rosario Oviedo, 2. Radicado 2019000111021 del 29 abril de 2019</t>
  </si>
  <si>
    <t>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Se dio respuesta oportuna a los requerimientos radicdos a la OCI.</t>
  </si>
  <si>
    <t>Para el mes de mayo no se realizaron seguimientos a entes externos.</t>
  </si>
  <si>
    <t>El dÍa 4 de Junio de 2019 mediante correo electrónico se da respuesta a la solicitud realizada por la Secretaria general en atención al oficio Número 20195605476432 radicado por la Procuraduría Delegada para la Defensa del Patriminio Público, en el que se asigna dar respuesta al literal (g) de dicho oficio. En el se contesta que  literal  asignado no es competencia de la Oficina de Control Interno, se dio respuesta  ala procuraduría mediande oficio 20195000194741 con fecha del 12 de junio.</t>
  </si>
  <si>
    <t>Se da respuesta la Secreataria Genral indicando que el numeral (g)  de la solicitud efectuada por la Procuraduría no es competencia de la OCI, sin embargo se hizo seguimiento de la respuesta oportuna de dicho requerimiento.</t>
  </si>
  <si>
    <t>ACT_81</t>
  </si>
  <si>
    <r>
      <t xml:space="preserve">Evaluar la Implementación del Modelo Integrado de Planeación y Gestión – Mipg,  </t>
    </r>
    <r>
      <rPr>
        <sz val="9"/>
        <color rgb="FF00B0F0"/>
        <rFont val="Calibri"/>
        <family val="2"/>
        <scheme val="minor"/>
      </rPr>
      <t>según las dimensiones y Líneas de Defensa</t>
    </r>
  </si>
  <si>
    <t>(# de actividades de seguimiento y ejecución realizadas / 
# de actividades de seguimiento y ejecución programadas, en el período) *100%.</t>
  </si>
  <si>
    <t xml:space="preserve">Certificado FURAG Jefe OCI 20 de febrero de 2019 </t>
  </si>
  <si>
    <t>Se transmitió FURAG 20 de febrero de 2019 al DAFP y se remitió correo a la Superintendente y a la Secretaría General con copia del Certificado.</t>
  </si>
  <si>
    <t>Informe pormenorizado rad. 20192000029693 del 13 de marzo de 2019</t>
  </si>
  <si>
    <t xml:space="preserve">Se comunicó informe pormenorizado con recomendaciones rad. 20192000029693 del 13 de 2019 y se publicó en el link http://www.supertransporte.gov.co/index.php/informes-de-gestion-evaluacion-y-auditoria/ </t>
  </si>
  <si>
    <t>La siguiente evidencia se presenta en el mes de Julio.</t>
  </si>
  <si>
    <t>La  evidencia se presentara en el mes de Julio de acuerdo a la programación consignada en el PAA 2019 aprobado por el Comité de Coordinacion Institucional de Control Interno.</t>
  </si>
  <si>
    <t>ACT_82</t>
  </si>
  <si>
    <t>Ejecutar las auditorías internas, seguimientos y evaluaciones del Sistema de Gestión y Sistema de Control Interno según selectivo, con enfoque en riesgos, que genere valor para la toma de decisiones y cumplimiento de la misión y objetivos institucionales.</t>
  </si>
  <si>
    <t>(# de auditorías, seguimientos y evaluaciones realizadas /
# de auditorías, seguimientos y evaluaciones  programadas,  en el período)*100%.</t>
  </si>
  <si>
    <t xml:space="preserve">• Seguimiento informe de la Gestión Contractual trimestral (undécimo 11 y quiceavo 15 día hábil trimestre vencido)
FECHA DE GENERACIÓN:2019/01/17
Y:\ÁRBOL ELECTRÓNICO OCI 200_2018\200-29 EVALUAC Y SEGUIM\200-29_03 SEGUIMIENTO\Gestión Contractual trime SIRECI
• Informe de evaluación Institucional por dependencias (Vigencia 2018) – Anual
Comunicación de Evaluación a la Gestión por Dependencias - Vigencia 2018, de fecha 30 de enero de 2019, 
Radicado                   Dependencia
20192000010563      Delegada de Tránsito
20192000010573      OCID
20192000010583      Gestión Documental
20192000010593      Delegada de Puertos
20192000010613      OTIC
20192000010623      Gestión de Comunicaciones
20192000010633      Grupo de Financiera
20192000010643      Grupo de Administrativa
20192000010653      Grupo de Talento Humano
20192000010663      Delegada de Concesiones e fraestrutura
20192000010673      Atención al Ciudadano
20192000010683     OAP
20192000010693     OAJ
20192000010703     Grupo de Notificaciones
20192000010713     Secretaria General
Ruta Y:\ÁRBOL ELECTRÓNICO OCI 200_2018\200-29 EVALUAC Y SEGUIM\200-29_03 SEGUIMIENTO\Evaluación por Dependencias\Evaluación por Dependencias - Vig 2018\II Semestre 2018
• Informe semestral sobre la atención de quejas, sugerencias y reclamos – Semestral
Radicado memorando número 20192000010963 del 31 de enero de 2019, Comunicación informe sobre la atención de quejas, sugerencias y reclamos PQR´S del segundo semestre de 2018.
Ruta Y:\ÁRBOL ELECTRÓNICO OCI 200_2018\200-29 EVALUAC Y SEGUIM\200-29_03 SEGUIMIENTO\PQRS\II_SEMESTRE 2018
• Informe Trimestral Austeridad en el Gasto - Ministerio de Transporte - OCI Mintransporte
Radicado Oficio Mintransporte número 20192000015691 del 21 de enero de 2019, Informe de Austeridad del Gasto, Cuarto Trimestre 2018.
Radicado memorando 20192000010353 del 30 de enero de 2019, Comunicación informe austeridad y eficiencia gasto público, cuarto trimestre de 2018.
Ruta Y:\ÁRBOL ELECTRÓNICO OCI 200_2018\200-32 INFORMES\200-32_04 INFORM ENTIDAD ESTADO\Austeridad y Gasto Público\Informes Definitivos
• Informe Mensual Austeridad en el Gasto - CGR - SPT Diciembre de 2018 a noviembre de 2019)
Informe austeridad de Enero, correo institucional de fecha 07/03/2019. 
Ruta Y:\OCI_2019\200_32 INFORMES\200_32_03 INFORME GESTION INTERNO\Austeridad y Gasto
• Coordinación  y remisión solicitud de información para ser consolidada para posterior transmisión de la Rendición de la Cuenta Anual - SIRECI.
CERTIFICADO SIRECI CUENTA ANUAL, FECHA DE GENERACIÓN:2019/02/22, CONSECUTIVO:356122018-12-31, FECHA DE CORTE: 2018-12-31, FECHA LIMÍTE DE TRANSMISIÓN: 2019-03-01
Y:\ÁRBOL ELECTRÓNICO OCI 200_2018\200-32 INFORMES\200-32_04 INFORM ENTIDAD ESTADO
</t>
  </si>
  <si>
    <t>Se ejecutaron 23 auditorías, evaluaciones y seguimientos acorde con lo programado en el período , fueron comunicados con las respectivas recomendaciones.</t>
  </si>
  <si>
    <t>Informe avance al plan de mejoramiento CGR sistema SIRECI con corte a diciembre 31 de 2018 y a junio 30 de 2019 - transmite semestral.</t>
  </si>
  <si>
    <t>Se ejecutaron 8 auditorías, evaluaciones y seguimientos acorde con lo programado en el período , fueron comunicados con las respectivas recomendaciones.</t>
  </si>
  <si>
    <t>Seguimiento al Plan de Mejora Archivístico (último trimestre de 2018 -  primer semestre 2019) Semestral
Radicado número 20192000025013 del 4 de marzo de 2019, Comunicación informe definitivo del cuarto trimestre de 2018.
Link Y:\ÁRBOL ELECTRÓNICO OCI 200_2018\200-29 EVALUAC Y SEGUIM\200-29_03 SEGUIMIENTO\Plan Mejoramiento Archivístico
Informe Mensual Austeridad en el Gasto - CGR - SPT Diciembre de 2018 a noviembre de 2019)
Informe austeridad de Enero, correo institucional de fecha 07/03/2019. 
Ruta Y:\OCI_2019\200_32 INFORMES\200_32_03 INFORME GESTION INTERNO\Austeridad y Gasto
Informe Pormenorizado de Control Interno cuatrimestral (Noviembre 10 de 2018 a marzo 11 de 2019 - Marzo 12 a Julio 10 y Julio 11 a noviembre 10 de 2019)
Radicación memorando número 20192000029693 del 13 de marzo de 2019, Informe Pormenorizado del Estado del Sistema de Control Interno de la Supertransporte. Período del 11 de noviembre de 2018 al 11 de marzo de 2019.
Ruta Y:\ÁRBOL ELECTRÓNICO OCI 200_2018\200-29 EVALUAC Y SEGUIM\200-29_01 EVALUAC SISTEMA C_I\Informe Pormenorizado Control Interno\Informes Definitivos
Informe Derechos de Autor Software – Anual
Informe de software a la Dirección Nacional de Derechos de Autor el 15 de marzo de 2019
Ruta Y:\ÁRBOL ELECTRÓNICO OCI 200_2018\200-32 INFORMES\200-32_04 INFORM ENTIDAD ESTADO\Derechos de Autor\Informe
Verificación del cumplimiento de la Ley de transparencia y del derecho al acceso a la información pública
Memorando número 20192000036323 de 27 de marzo de 2019, Comunicación Informe definitivo de Seguimiento y verificación al cumplimiento de la Ley de Transparencia y del Derecho al Acceso a la Información Pública. 
Informe de seguimiento a las acciones producto de informes de control interno  e indicadores (según selectivo)
Radicado memorando número 192000031003 del 15 de marzo de 2019, Comunicación informe definitivo de seguimiento y evaluación de acciones por todas las fuentes e indicadores (según selectivo) del 1 de octubre a 31 de diciembre de 2018. 
Ruta Y:\ÁRBOL ELECTRÓNICO OCI 200_2018\200-29 EVALUAC Y SEGUIM\200-29_03 SEGUIMIENTO\Planes de Mejoramiento PMP\IV TRIMESTRE\AccionesXTodasFuentesIndicadores
Monitoreo y seguimiento a requerimientos de entes externos de control -  radicados en la Superintendencia con copia a Control Interno
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t>
  </si>
  <si>
    <t>Se ejecutaron 7 auditorías, evaluaciones y seguimientos acorde con lo programado en el período , fueron comunicados con las respectivas recomendaciones.</t>
  </si>
  <si>
    <t>1. Correo electtronico 23 de abril de 2019, 2. Correo electronico del 2 de mayo de 2019. Los archivos del 23 y 30 de abril de2019 se encuentran en la ruta Z:\OCI_2019\200_29 EVALUAC Y SEGUIM\200_29_03 SEGUIMIENTO\PAA2019</t>
  </si>
  <si>
    <t>1. Se tomaron los Orfeos de los memorandos 1 al 23 de abril y se relacionaron en la descripción del PAA de 2019, 2. Se tomaron del Orfeo los memorandos 24 al 30 de abril y se relacionaron en la descripción del PAA de 2019. Se ejecutaron 3 informes y/o seguimientos de auditorias (Conciliación de Saldos de Operaciones Recíprocas,SIGEP,  ejecución presupuestal, plan de contratación) y en proceso 1 (Cemat)</t>
  </si>
  <si>
    <t>1. Memorando 20192000049183 del 02 de mayo de 2019 -  Rol de liderazgo estratégico comunicación Plan Anual de Auditoria 
2. Memorando  20192000051413 del 08 de mayo de 2019 - seguimiento funciones de los encargos
3. Memorando 20192000051513 del 08 de mayo de 2019 - seguimiento Manuales de fuciones
4. Memorando 20192000052603 del 10 de mayo de 2019 - Informe de seguimiento al cumplimiento de las medidas de Austeridad del Gasto Público
5. Memorando 20192000052713 del 10 de mayo de 2019 - Informe Preliminar CEMAT
6. Memorando 20192000055043 del 16 de mayo de 2019 - Informe reiteración eKOGUI
7. Memorando 20192000060923 del 28 de mayo de 2019 - Solicitud soportes funciones de los encargos.</t>
  </si>
  <si>
    <t>La oficina de control Interno realiza las actividades consignadas en el PAA con sus correspondientes fechas de ejecución.</t>
  </si>
  <si>
    <t>1. Memorando 20192000065903 del 06 de junio de 2019 - Solicitud Información verificación del cumplimiento de las funciones del comité de conciliación y a las politicas de prevención del Daño Antijurídico y defensa Judicial.
2. Oficio 20192000190071 del 14 de junio de 2019 traslado informe Reiteración “Reiteración debilidades evidenciadas en el Sistema de Control Interno del comité de Conciliación y e-KOGUI” 
3. Mediante correo electronico del día 25 de junio se solicita información para austeridad del gasto segundo trimestre 2019.</t>
  </si>
  <si>
    <t>La oficina de Control Interno realiza las actividades de  auditorias, seguimientos y evaluaciones de acuerdo a la programacion establecida en el PAA aprobado por el Comité de Coordinación Institucional de Control Interno, dando cumplimiento a lo establecido en el mismo.</t>
  </si>
  <si>
    <t>ACT_294</t>
  </si>
  <si>
    <t>Comunicación informe verificación y seguimiento plan anticorrupción y mapa de riesgos de corrupción y rendición de cuentas rad. 20192000006063 del 16 de enero de 2019
Informe seguimiento publicaciones pág web superintendencia de transporte del plan anticorrupción y mapa de riesgos de corrupción, rad. 20192000010953 del 31 de enero de 2019</t>
  </si>
  <si>
    <t>Informes comunicados con las respectivas evidencias, podrán ser consultadas en ORFEO, según radicados</t>
  </si>
  <si>
    <t>1. Memorando20192000043073 del 10 de abril de 2019</t>
  </si>
  <si>
    <t>Se comunicó informe definitivo de seguimiento y evaluación de Riesgos de Gestión (según selectivo) del 1 de octubre a 31 de diciembre de 2018. </t>
  </si>
  <si>
    <t>1. Memorando 20192000051403 del 08 de mayo de 2019 - Solicitud información - seguimiento y evaluación de Riesgos de Gestión
2. Memorando 20192000055033 del 16 de mayo de 2019 - Comunicación Informe de seguimiento Plan Anticorrupción y Mapa de Riesgos de Corrupción</t>
  </si>
  <si>
    <t>Se realiza la publicación del informe Plan Anticorrupción de a cuerdo a las evidencias enviadas por cada Dependencia.</t>
  </si>
  <si>
    <t>ACT_222</t>
  </si>
  <si>
    <t>Memorando 20192000045653 del 17 abril de 2019</t>
  </si>
  <si>
    <t>Se solicitó información seguimiento a la implementación de las actividades consignadas en el PAAA y mapas de riesgos de corrupción, del primer cuatrimestre de 2019.</t>
  </si>
  <si>
    <t>ACT_85</t>
  </si>
  <si>
    <t>Verificar la visibilización de la ejecución del Plan anticorrupción y mapa de riesgos, según los cortes establecidos.</t>
  </si>
  <si>
    <t>(No. de actividades viables / No. de actividades del plan)*100</t>
  </si>
  <si>
    <t xml:space="preserve">1.  Memorando 20192000044303 del 12 abril de 2019-Plan Participación Ciudadana
2. Memorando . 20192000045653  del 17 abril de 2019 
</t>
  </si>
  <si>
    <t>1.  Se solicitó información para evaluación de los resultados de implementación de la estrategia, seguimiento Plan de Participación Ciudadana, con corte a 30 de abril de 2019
2.  Solicitud información- seguimiento a la implementación de las actividades consignadas en el Plan Anticorrupción y de Atención al Ciudadano y Mapas de Riesgos de corrupción, del primer cuatrimestre de 2019</t>
  </si>
  <si>
    <t>1. Memorando 20192000051503 del  08 de mayo de 2019 - Reiteración cumplimiento artículo 2.2.21.7.3 Asistencia a Comités, en lo relacionado con el Sistema de Control Interno y se crea la Red Anticorrupción”</t>
  </si>
  <si>
    <t>Se emite memornado en el que se realizan observaciones para cumplir con el buen desarrollo del comité.</t>
  </si>
  <si>
    <t>ACT_86</t>
  </si>
  <si>
    <t>Evaluar y verificar, por parte de la oficina de control interno, el cumplimiento de la estrategia de participación ciudadana.</t>
  </si>
  <si>
    <t>Resultados de la implementación de la Estrategia</t>
  </si>
  <si>
    <t>1. Memorando del 14 de mayo de 2019 - Comunicación Informe Definitivo de Seguimiento a la “Evaluación de los resultados de implementación de la estrategia” Plan de Participación Ciudadana 2019</t>
  </si>
  <si>
    <t>En el desarrollo del informe de seguimiento se realiza el análisis de la información presentada como evidencia del avance a las actividades y metas establecidas en el plan de participación ciudadana 2019</t>
  </si>
  <si>
    <t>COMPONENTES</t>
  </si>
  <si>
    <t xml:space="preserve">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t>
  </si>
  <si>
    <t>Ejecutar el proyecto de Fortalecimiento a la Supervisión Integral a los vigilados a nivel nacional.</t>
  </si>
  <si>
    <t>Implementar el proyecto de Mejoramiento de la Gestión y Capacidad Institucional para la Supervisión Integral a los vigilados a nivel nacional.</t>
  </si>
  <si>
    <t>LLAVE_Avance_Periodo</t>
  </si>
  <si>
    <t>ACTIVIDADES</t>
  </si>
  <si>
    <t>RATIO_ACTIVIDADES</t>
  </si>
  <si>
    <t>PERIODO</t>
  </si>
  <si>
    <t>PLANEADO</t>
  </si>
  <si>
    <t>EJECUTADO</t>
  </si>
  <si>
    <t>CUMPLIMIENTO</t>
  </si>
  <si>
    <t>Planeado_Acumulado_Año</t>
  </si>
  <si>
    <t>Ejecutado_Acumulado_año</t>
  </si>
  <si>
    <t>%_Cumplimiento_Acumulado</t>
  </si>
  <si>
    <t>%_PLANEADO</t>
  </si>
  <si>
    <t>%_EJECUTADO</t>
  </si>
  <si>
    <t>Columna1</t>
  </si>
  <si>
    <t>DIF_TOTAL_%</t>
  </si>
  <si>
    <t>%_RATIO</t>
  </si>
  <si>
    <t>PES_ESTRATEGIA</t>
  </si>
  <si>
    <t>COD_OBJETIVOS_PND</t>
  </si>
  <si>
    <t>OBJETIVOS_PND</t>
  </si>
  <si>
    <t>9. DIMENSION DE MI PG</t>
  </si>
  <si>
    <t>10. POLITICA DE LA DIMENSION DE MIPG</t>
  </si>
  <si>
    <t>COD_PLAN</t>
  </si>
  <si>
    <t xml:space="preserve"> NOMBRE_DEL_PLAN</t>
  </si>
  <si>
    <t>POR DEFINIR_ PND</t>
  </si>
  <si>
    <t>1.1.1.</t>
  </si>
  <si>
    <t>Reforma institucional y gobernanza del sector transporte</t>
  </si>
  <si>
    <t xml:space="preserve"> Plan Estratégico Institucional - PEI</t>
  </si>
  <si>
    <t>Despacho del Delegado de Concesiones e Infraestructura</t>
  </si>
  <si>
    <t>Misional</t>
  </si>
  <si>
    <t>Administrativa</t>
  </si>
  <si>
    <t>1.1.2.</t>
  </si>
  <si>
    <t>Fortalecimiento de instancias de articulación y coordinación institucional.</t>
  </si>
  <si>
    <t xml:space="preserve"> Plan de Acción Institucional - PAI</t>
  </si>
  <si>
    <t>Inversión</t>
  </si>
  <si>
    <t>Financiera</t>
  </si>
  <si>
    <t>1.3.1.</t>
  </si>
  <si>
    <t>Implementación y consolidación de nuevas tecnologías en Sistemas Inteligentes de Transporte</t>
  </si>
  <si>
    <t xml:space="preserve"> Plan Institucional de Archivos de la Entidad -PINAR (Gestión Documental)</t>
  </si>
  <si>
    <t>3.3.2.</t>
  </si>
  <si>
    <t>Desarrollar acciones necesarias para impulsar la renovación y repotenciación de la flota fluvial.</t>
  </si>
  <si>
    <t xml:space="preserve"> Plan Anual de Adquisiciones  - PAA (Planeación)</t>
  </si>
  <si>
    <t>4.3.1.</t>
  </si>
  <si>
    <t>Diseño de esquemas para la prestación sostenible de servicios de transporte público</t>
  </si>
  <si>
    <t xml:space="preserve"> Plan Anual de Vacantes (Talento Humano)</t>
  </si>
  <si>
    <t>POR DEFINIR</t>
  </si>
  <si>
    <t xml:space="preserve"> Plan de Previsión de Recursos Humanos  (Talento Humano)</t>
  </si>
  <si>
    <t xml:space="preserve"> Plan Estratégico de Talento Humano  (Talento Humano)</t>
  </si>
  <si>
    <t xml:space="preserve"> Plan Institucional de Capacitación  (Talento Humano) - PIC</t>
  </si>
  <si>
    <t xml:space="preserve"> Plan de Incentivos Institucionales  (Talento Humano)</t>
  </si>
  <si>
    <t xml:space="preserve"> Plan de Trabajo Anual en Seguridad y Salud en el Trabajo  (Talento Humano) - SST</t>
  </si>
  <si>
    <t xml:space="preserve"> Plan Anticorrupción y de Atención al Ciudadano  (Planeación) - PAAC</t>
  </si>
  <si>
    <t xml:space="preserve"> Plan Estratégico de Tecnologías de la Información y las Comunicaciones - PETI (Informatica)</t>
  </si>
  <si>
    <t xml:space="preserve"> Plan de Tratamiento de Riesgos de Seguridad y Privacidad de la Información (Informatica)</t>
  </si>
  <si>
    <t xml:space="preserve"> Plan de Seguridad y Privacidad de la Información (Informatica)</t>
  </si>
  <si>
    <t xml:space="preserve"> Plan de Participación Ciudadano</t>
  </si>
  <si>
    <t xml:space="preserve"> DCI : Delegatura de Concesiones e Infraestructura, - DPU : Delegatura de Protección al Usuario, - DP : Delegatura de Puertos, - DTTTA : Delegatura de Transito y Transporte Terrestre Automotor, - DSI : Despacho Superintendencia, - OAP : Oficina Asesora de Planeación, - OAJ : Oficina Asesora Jurídica, - OCI : Oficina de Control Interno, - OTIC : Oficina de Tecnologías de la Información y las Comunicaciones</t>
  </si>
  <si>
    <t>4. Biblioteca Jurídica Digital de la ST - Compilación de normas, jurisprudencia y doctrina de asuntos jurídicos relacionados con las funciones de la Superintendencia de Transporte</t>
  </si>
  <si>
    <t>Evaluar la Implementación del Modelo Integrado de Planeación y Gestión – Mipg,  según las dimensiones y Líneas de Defensa</t>
  </si>
  <si>
    <t>%_INDICADOR_INICIAL</t>
  </si>
  <si>
    <t>%_INDICADOR_FINAL</t>
  </si>
  <si>
    <t>ESTADO_Meta</t>
  </si>
  <si>
    <t>METAS_ENTREGABLES</t>
  </si>
  <si>
    <t>MT_01</t>
  </si>
  <si>
    <t>MT_02</t>
  </si>
  <si>
    <t>MT_03</t>
  </si>
  <si>
    <t>MT_08</t>
  </si>
  <si>
    <t>MT_05</t>
  </si>
  <si>
    <t>MT_06</t>
  </si>
  <si>
    <t>MT_07</t>
  </si>
  <si>
    <t>MT_09</t>
  </si>
  <si>
    <t>MT_04</t>
  </si>
  <si>
    <t>MT_10</t>
  </si>
  <si>
    <t>MT_11</t>
  </si>
  <si>
    <t>MT_12</t>
  </si>
  <si>
    <t>MT_13</t>
  </si>
  <si>
    <t>MT_15</t>
  </si>
  <si>
    <t>MT_14</t>
  </si>
  <si>
    <t>MT_16</t>
  </si>
  <si>
    <t>MT_17</t>
  </si>
  <si>
    <t>MT_18</t>
  </si>
  <si>
    <t>MT_19</t>
  </si>
  <si>
    <t>MT_20</t>
  </si>
  <si>
    <t>MT_21</t>
  </si>
  <si>
    <t>MT_22</t>
  </si>
  <si>
    <t>MT_23</t>
  </si>
  <si>
    <t>MT_24</t>
  </si>
  <si>
    <t>MT_25</t>
  </si>
  <si>
    <t>MT_26</t>
  </si>
  <si>
    <t>MT_27</t>
  </si>
  <si>
    <t>MT_28</t>
  </si>
  <si>
    <t>MT_29</t>
  </si>
  <si>
    <t>MT_30</t>
  </si>
  <si>
    <t>MT_31</t>
  </si>
  <si>
    <t>MT_41</t>
  </si>
  <si>
    <t>MT_51</t>
  </si>
  <si>
    <t>MT_32</t>
  </si>
  <si>
    <t>MT_34</t>
  </si>
  <si>
    <t>MT_35</t>
  </si>
  <si>
    <t>MT_36</t>
  </si>
  <si>
    <t>MT_37</t>
  </si>
  <si>
    <t>MT_38</t>
  </si>
  <si>
    <t>MT_39</t>
  </si>
  <si>
    <t>MT_40</t>
  </si>
  <si>
    <t>MT_50</t>
  </si>
  <si>
    <t>MT_70</t>
  </si>
  <si>
    <t>MT_42</t>
  </si>
  <si>
    <t>MT_43</t>
  </si>
  <si>
    <t>MT_44</t>
  </si>
  <si>
    <t>MT_45</t>
  </si>
  <si>
    <t>MT_46</t>
  </si>
  <si>
    <t>MT_47</t>
  </si>
  <si>
    <t>MT_55</t>
  </si>
  <si>
    <t>MT_69</t>
  </si>
  <si>
    <t>MT_49</t>
  </si>
  <si>
    <t>MT_48</t>
  </si>
  <si>
    <t>Gestión del Conocimiento</t>
  </si>
  <si>
    <t>MT_52</t>
  </si>
  <si>
    <t>MT_53</t>
  </si>
  <si>
    <t>MT_54</t>
  </si>
  <si>
    <t>MT_56</t>
  </si>
  <si>
    <t>MT_57</t>
  </si>
  <si>
    <t>MT_58</t>
  </si>
  <si>
    <t>MT_59</t>
  </si>
  <si>
    <t>MT_60</t>
  </si>
  <si>
    <t>MT_61</t>
  </si>
  <si>
    <t>MT_62</t>
  </si>
  <si>
    <t>MT_63</t>
  </si>
  <si>
    <t>MT_64</t>
  </si>
  <si>
    <t>MT_65</t>
  </si>
  <si>
    <t>MT_66</t>
  </si>
  <si>
    <t>MT_67</t>
  </si>
  <si>
    <t>MT_68</t>
  </si>
  <si>
    <t>MT_71</t>
  </si>
  <si>
    <t>MT_72</t>
  </si>
  <si>
    <t>MT_73</t>
  </si>
  <si>
    <t>MT_74</t>
  </si>
  <si>
    <t>MT_75</t>
  </si>
  <si>
    <t>MT_76</t>
  </si>
  <si>
    <t>MT_77</t>
  </si>
  <si>
    <t>MT_78</t>
  </si>
  <si>
    <t>MT_79</t>
  </si>
  <si>
    <t>MT_80</t>
  </si>
  <si>
    <t>MT_01.1</t>
  </si>
  <si>
    <t>Códigos y dependencias</t>
  </si>
  <si>
    <t>Dependencias</t>
  </si>
  <si>
    <t xml:space="preserve"> Despacho Superintendente</t>
  </si>
  <si>
    <t xml:space="preserve"> Oficina Control Interno</t>
  </si>
  <si>
    <t xml:space="preserve"> Oficina Jurídica</t>
  </si>
  <si>
    <t xml:space="preserve"> Grupo Coactiva</t>
  </si>
  <si>
    <t xml:space="preserve"> Grupo Sometimiento a control</t>
  </si>
  <si>
    <t xml:space="preserve"> Grupo de conciliación y estudios sectoriales</t>
  </si>
  <si>
    <t xml:space="preserve"> Secretaria Técnica</t>
  </si>
  <si>
    <t xml:space="preserve"> Grupo de Informática y Estadística </t>
  </si>
  <si>
    <t xml:space="preserve"> Grupo de TICS</t>
  </si>
  <si>
    <t xml:space="preserve"> Secretaria General</t>
  </si>
  <si>
    <t xml:space="preserve"> Apoyo Operativo SPT</t>
  </si>
  <si>
    <t xml:space="preserve"> Grupo de control Interno Disciplinario</t>
  </si>
  <si>
    <t xml:space="preserve"> Grupo de Talento Humano</t>
  </si>
  <si>
    <t xml:space="preserve"> Grupo Administrativa</t>
  </si>
  <si>
    <t xml:space="preserve"> Grupo Financiera</t>
  </si>
  <si>
    <t xml:space="preserve"> Grupo Notificaciones</t>
  </si>
  <si>
    <t xml:space="preserve"> Grupo de Gestión Documental</t>
  </si>
  <si>
    <t xml:space="preserve"> Grupo de Atención al Ciudadano </t>
  </si>
  <si>
    <t xml:space="preserve"> Grupo de Recaudo</t>
  </si>
  <si>
    <t xml:space="preserve"> Superintendencia Delegada de Puertos</t>
  </si>
  <si>
    <t xml:space="preserve"> Grupo de Vigilancia e Inspección</t>
  </si>
  <si>
    <t xml:space="preserve"> Grupo de Investigación y Control</t>
  </si>
  <si>
    <t xml:space="preserve"> Superintendencia Delegada de Concesiones e Infraestructura</t>
  </si>
  <si>
    <t xml:space="preserve"> Superintendencia Delegada de Tránsito y Transporte Terrestre</t>
  </si>
  <si>
    <t xml:space="preserve"> Grupo de investigaciones a informes de infracciones de transporte IUIT</t>
  </si>
  <si>
    <t xml:space="preserve"> Grupo de Peticiones Quejas y Reclamos</t>
  </si>
  <si>
    <t xml:space="preserve"> Grupo de Solicitudes Aplicativo Web</t>
  </si>
  <si>
    <t xml:space="preserve"> Superintendencia Delegada la Protección del Usuario Del Sector Transporte</t>
  </si>
  <si>
    <t xml:space="preserve"> Grupo de Promoción y Prevención Delegada para la Protección de usuarios del sector Transporte</t>
  </si>
  <si>
    <t xml:space="preserve"> Dirección de Investigaciones Delegada para la Protección de Usuarios del sector Transporte</t>
  </si>
  <si>
    <t>Grupo Notificaciones</t>
  </si>
  <si>
    <t>Grupo de Gestión Documental</t>
  </si>
  <si>
    <t>Grupo Financiera</t>
  </si>
  <si>
    <t>Grupo de Atención al Ciudadano</t>
  </si>
  <si>
    <t>Grupo Administrativa</t>
  </si>
  <si>
    <t>Oficina Jurídica</t>
  </si>
  <si>
    <t>Codigos_Dependencia_SIT</t>
  </si>
  <si>
    <t>Codigo_Dependencia_SIT01</t>
  </si>
  <si>
    <t>Grupo de Tecnologías de la Información y las Comunicaciones</t>
  </si>
  <si>
    <t>Resumen_Evidencias_2019</t>
  </si>
  <si>
    <t>Reporte_Analisis Cualitativo_ 2019_ OAP</t>
  </si>
  <si>
    <t>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t>
  </si>
  <si>
    <t>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t>
  </si>
  <si>
    <t>AVANCE ENERO  2019</t>
  </si>
  <si>
    <t>AVANCE FEBRERO  2019</t>
  </si>
  <si>
    <t>AVANCE MARZO 2019</t>
  </si>
  <si>
    <t>AVANCE ABRIL META  2019</t>
  </si>
  <si>
    <t>AVANCE MAYO META  2019</t>
  </si>
  <si>
    <t>AVANCE JUNIO META  2019</t>
  </si>
  <si>
    <t>AVANCE DICIEMBRE META  2019</t>
  </si>
  <si>
    <t>AVANCE NOVIEMBRE META  2019</t>
  </si>
  <si>
    <t>AVANCE JULIO META  2019</t>
  </si>
  <si>
    <t>EVIDENCIA_AVANCE</t>
  </si>
  <si>
    <t>ANALISIS_CUALITATIVO</t>
  </si>
  <si>
    <t>AVANCE AGOSTO META  2019</t>
  </si>
  <si>
    <t>AVANCE SEPTIEMBRE META  2019</t>
  </si>
  <si>
    <t>AVANCE OCTUBRE META  2019</t>
  </si>
  <si>
    <t>=CONCATENAR(" |201912: ";$CI1;" |201911: ";$CG1;" |2019010: ";$CE1;" |201909: ";$CC1;" |201908: ";$CA1;" |201907: ";$BY1;" |201906: ";$BW1;" |201905: ";$BU1;"  |201904: ";$BS1;" |201903: ";$BQ1;" |201902: ";$BO1;" |201901: ";$BM1)</t>
  </si>
  <si>
    <t>=CONCATENAR(" |201912: ";$CJ1;" |201911: ";$CH1;" |2019010: ";$CF1;" |201909: ";$CD1;" |201908: ";$CB1;" |201907: ";$BZ1;" |201906: ";$BX1;" |201905: ";$BV1;"  |201904: ";$BT1;" |201903: ";$BR1;" |201902: ";$BP1;" |201901: ";$BN1)</t>
  </si>
  <si>
    <r>
      <t> 30.000</t>
    </r>
    <r>
      <rPr>
        <sz val="8"/>
        <rFont val="Arial Narrow"/>
        <family val="2"/>
      </rPr>
      <t>personas</t>
    </r>
  </si>
  <si>
    <t>Desarrollar actividades en apoyo a la gestión: Tramite documental, Organizar archivo de gestión conforme a la TRD, diligenciamiento del FUID, transferencias documentales, atención de clientes internos y externos de manera presencial y telefónica,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</si>
</sst>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 #,##0.00_);_(&quot;$&quot;\ * \(#,##0.00\);_(&quot;$&quot;\ * &quot;-&quot;??_);_(@_)"/>
    <numFmt numFmtId="43" formatCode="_(* #,##0.00_);_(* \(#,##0.00\);_(* &quot;-&quot;??_);_(@_)"/>
    <numFmt numFmtId="164" formatCode="_-* #,##0_-;\-* #,##0_-;_-* &quot;-&quot;_-;_-@_-"/>
    <numFmt numFmtId="165" formatCode="0.0%"/>
    <numFmt numFmtId="166" formatCode="_(* #,##0_);_(* \(#,##0\);_(* &quot;-&quot;??_);_(@_)"/>
    <numFmt numFmtId="167" formatCode="_(&quot;$&quot;\ * #,##0_);_(&quot;$&quot;\ * \(#,##0\);_(&quot;$&quot;\ * &quot;-&quot;??_);_(@_)"/>
    <numFmt numFmtId="168" formatCode="_-* #,##0.00\ &quot;pta&quot;_-;\-* #,##0.00\ &quot;pta&quot;_-;_-* &quot;-&quot;??\ &quot;pta&quot;_-;_-@_-"/>
    <numFmt numFmtId="169" formatCode="0.000%"/>
    <numFmt numFmtId="170" formatCode=";;;"/>
  </numFmts>
  <fonts count="63"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b/>
      <sz val="9"/>
      <color theme="1"/>
      <name val="Calibri"/>
      <family val="2"/>
      <scheme val="minor"/>
    </font>
    <font>
      <sz val="9"/>
      <color rgb="FFFF0000"/>
      <name val="Calibri"/>
      <family val="2"/>
      <scheme val="minor"/>
    </font>
    <font>
      <sz val="9"/>
      <name val="Calibri"/>
      <family val="2"/>
      <scheme val="minor"/>
    </font>
    <font>
      <sz val="9"/>
      <name val="Arial"/>
      <family val="2"/>
    </font>
    <font>
      <sz val="9"/>
      <color theme="1"/>
      <name val="Arial"/>
      <family val="2"/>
    </font>
    <font>
      <sz val="9"/>
      <color theme="1" tint="4.9989318521683403E-2"/>
      <name val="Calibri"/>
      <family val="2"/>
      <scheme val="minor"/>
    </font>
    <font>
      <b/>
      <sz val="5"/>
      <color theme="1"/>
      <name val="Calibri"/>
      <family val="2"/>
      <scheme val="minor"/>
    </font>
    <font>
      <b/>
      <sz val="9"/>
      <color theme="1"/>
      <name val="Arial"/>
      <family val="2"/>
    </font>
    <font>
      <sz val="11"/>
      <color rgb="FF000000"/>
      <name val="Calibri"/>
      <family val="2"/>
      <scheme val="minor"/>
    </font>
    <font>
      <b/>
      <sz val="9"/>
      <name val="Calibri"/>
      <family val="2"/>
      <scheme val="minor"/>
    </font>
    <font>
      <sz val="11"/>
      <name val="Calibri"/>
      <family val="2"/>
      <scheme val="minor"/>
    </font>
    <font>
      <b/>
      <sz val="9"/>
      <color rgb="FFFF0000"/>
      <name val="Arial"/>
      <family val="2"/>
    </font>
    <font>
      <b/>
      <sz val="9"/>
      <color rgb="FFFF0000"/>
      <name val="Calibri"/>
      <family val="2"/>
      <scheme val="minor"/>
    </font>
    <font>
      <sz val="9"/>
      <color rgb="FFFF0000"/>
      <name val="Arial"/>
      <family val="2"/>
    </font>
    <font>
      <sz val="8"/>
      <color rgb="FF000000"/>
      <name val="Calibri"/>
      <family val="2"/>
      <scheme val="minor"/>
    </font>
    <font>
      <sz val="8"/>
      <color theme="1"/>
      <name val="Calibri"/>
      <family val="2"/>
      <scheme val="minor"/>
    </font>
    <font>
      <sz val="6"/>
      <color theme="1"/>
      <name val="Calibri"/>
      <family val="2"/>
      <scheme val="minor"/>
    </font>
    <font>
      <sz val="8"/>
      <name val="Calibri"/>
      <family val="2"/>
      <scheme val="minor"/>
    </font>
    <font>
      <sz val="9"/>
      <color rgb="FF000000"/>
      <name val="Arial"/>
      <family val="2"/>
    </font>
    <font>
      <u/>
      <sz val="11"/>
      <color theme="10"/>
      <name val="Calibri"/>
      <family val="2"/>
      <scheme val="minor"/>
    </font>
    <font>
      <u/>
      <sz val="9"/>
      <color theme="10"/>
      <name val="Arial"/>
      <family val="2"/>
    </font>
    <font>
      <sz val="8"/>
      <color theme="1"/>
      <name val="Arial"/>
      <family val="2"/>
    </font>
    <font>
      <u/>
      <sz val="9"/>
      <color theme="1"/>
      <name val="Arial"/>
      <family val="2"/>
    </font>
    <font>
      <sz val="10"/>
      <name val="Arial Narrow"/>
      <family val="2"/>
    </font>
    <font>
      <sz val="9"/>
      <color rgb="FF000000"/>
      <name val="Calibri"/>
      <family val="2"/>
    </font>
    <font>
      <sz val="9"/>
      <color rgb="FF000000"/>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sz val="10"/>
      <name val="Arial"/>
      <family val="2"/>
    </font>
    <font>
      <b/>
      <sz val="9"/>
      <color indexed="81"/>
      <name val="Tahoma"/>
      <family val="2"/>
    </font>
    <font>
      <b/>
      <sz val="10"/>
      <color theme="0"/>
      <name val="Calibri"/>
      <family val="2"/>
      <scheme val="minor"/>
    </font>
    <font>
      <sz val="10"/>
      <color theme="0"/>
      <name val="Calibri"/>
      <family val="2"/>
      <scheme val="minor"/>
    </font>
    <font>
      <sz val="10"/>
      <name val="Calibri"/>
      <family val="2"/>
      <scheme val="minor"/>
    </font>
    <font>
      <b/>
      <sz val="10"/>
      <color rgb="FFFFFF00"/>
      <name val="Calibri"/>
      <family val="2"/>
      <scheme val="minor"/>
    </font>
    <font>
      <sz val="10"/>
      <color theme="8" tint="-0.249977111117893"/>
      <name val="Calibri"/>
      <family val="2"/>
      <scheme val="minor"/>
    </font>
    <font>
      <sz val="10"/>
      <color rgb="FFFFFF00"/>
      <name val="Calibri"/>
      <family val="2"/>
      <scheme val="minor"/>
    </font>
    <font>
      <b/>
      <sz val="10"/>
      <color rgb="FFFF0000"/>
      <name val="Calibri"/>
      <family val="2"/>
      <scheme val="minor"/>
    </font>
    <font>
      <sz val="10"/>
      <color rgb="FF000000"/>
      <name val="Calibri"/>
      <family val="2"/>
      <scheme val="minor"/>
    </font>
    <font>
      <sz val="9"/>
      <color rgb="FFFFFF00"/>
      <name val="Arial"/>
      <family val="2"/>
    </font>
    <font>
      <b/>
      <i/>
      <sz val="11"/>
      <color theme="1"/>
      <name val="Calibri"/>
      <family val="2"/>
      <scheme val="minor"/>
    </font>
    <font>
      <sz val="9"/>
      <color rgb="FFFFFF00"/>
      <name val="Calibri"/>
      <family val="2"/>
      <scheme val="minor"/>
    </font>
    <font>
      <b/>
      <sz val="9"/>
      <color theme="0"/>
      <name val="Calibri"/>
      <family val="2"/>
      <scheme val="minor"/>
    </font>
    <font>
      <sz val="9"/>
      <color theme="8" tint="-0.249977111117893"/>
      <name val="Calibri"/>
      <family val="2"/>
      <scheme val="minor"/>
    </font>
    <font>
      <b/>
      <i/>
      <sz val="9"/>
      <color theme="1"/>
      <name val="Calibri"/>
      <family val="2"/>
      <scheme val="minor"/>
    </font>
    <font>
      <sz val="9"/>
      <color indexed="8"/>
      <name val="Calibri"/>
      <family val="2"/>
      <scheme val="minor"/>
    </font>
    <font>
      <sz val="9"/>
      <color rgb="FF00B0F0"/>
      <name val="Calibri"/>
      <family val="2"/>
      <scheme val="minor"/>
    </font>
    <font>
      <b/>
      <sz val="5"/>
      <color theme="1" tint="4.9989318521683403E-2"/>
      <name val="Calibri"/>
      <family val="2"/>
      <scheme val="minor"/>
    </font>
    <font>
      <sz val="5"/>
      <color theme="1" tint="4.9989318521683403E-2"/>
      <name val="Calibri"/>
      <family val="2"/>
      <scheme val="minor"/>
    </font>
    <font>
      <sz val="20"/>
      <color theme="9" tint="-0.249977111117893"/>
      <name val="Calibri"/>
      <family val="2"/>
      <scheme val="minor"/>
    </font>
    <font>
      <sz val="11"/>
      <color rgb="FFFF0000"/>
      <name val="Calibri"/>
      <family val="2"/>
      <scheme val="minor"/>
    </font>
    <font>
      <sz val="11"/>
      <color rgb="FFFFFF00"/>
      <name val="Calibri"/>
      <family val="2"/>
      <scheme val="minor"/>
    </font>
    <font>
      <u/>
      <sz val="9"/>
      <color theme="10"/>
      <name val="Calibri"/>
      <family val="2"/>
      <scheme val="minor"/>
    </font>
    <font>
      <sz val="11"/>
      <color theme="0"/>
      <name val="Calibri"/>
      <family val="2"/>
      <scheme val="minor"/>
    </font>
    <font>
      <sz val="12"/>
      <color rgb="FF000000"/>
      <name val="Arial"/>
      <family val="2"/>
    </font>
    <font>
      <sz val="10"/>
      <color rgb="FFFF0000"/>
      <name val="Calibri"/>
      <family val="2"/>
      <scheme val="minor"/>
    </font>
    <font>
      <b/>
      <sz val="12"/>
      <color rgb="FF000000"/>
      <name val="Arial"/>
      <family val="2"/>
    </font>
    <font>
      <sz val="8"/>
      <name val="Arial Narrow"/>
      <family val="2"/>
    </font>
    <font>
      <b/>
      <i/>
      <sz val="9"/>
      <name val="Calibri"/>
      <family val="2"/>
      <scheme val="minor"/>
    </font>
  </fonts>
  <fills count="2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1"/>
        <bgColor indexed="64"/>
      </patternFill>
    </fill>
    <fill>
      <patternFill patternType="solid">
        <fgColor rgb="FF00B0F0"/>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9" tint="0.79998168889431442"/>
        <bgColor indexed="64"/>
      </patternFill>
    </fill>
    <fill>
      <patternFill patternType="solid">
        <fgColor rgb="FF002060"/>
        <bgColor indexed="64"/>
      </patternFill>
    </fill>
    <fill>
      <patternFill patternType="solid">
        <fgColor rgb="FF002060"/>
        <bgColor theme="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style="thin">
        <color theme="4" tint="0.39997558519241921"/>
      </top>
      <bottom/>
      <diagonal/>
    </border>
    <border>
      <left style="thin">
        <color indexed="64"/>
      </left>
      <right/>
      <top style="thin">
        <color indexed="64"/>
      </top>
      <bottom/>
      <diagonal/>
    </border>
    <border>
      <left/>
      <right/>
      <top style="thin">
        <color theme="4" tint="0.39997558519241921"/>
      </top>
      <bottom/>
      <diagonal/>
    </border>
    <border>
      <left style="medium">
        <color indexed="64"/>
      </left>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thin">
        <color theme="4" tint="0.39997558519241921"/>
      </top>
      <bottom style="medium">
        <color indexed="64"/>
      </bottom>
      <diagonal/>
    </border>
    <border>
      <left/>
      <right/>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style="medium">
        <color indexed="64"/>
      </left>
      <right style="medium">
        <color indexed="64"/>
      </right>
      <top style="thin">
        <color theme="4" tint="0.39997558519241921"/>
      </top>
      <bottom/>
      <diagonal/>
    </border>
    <border>
      <left style="thin">
        <color indexed="64"/>
      </left>
      <right/>
      <top style="thin">
        <color theme="4" tint="0.39997558519241921"/>
      </top>
      <bottom style="thin">
        <color theme="4" tint="0.39997558519241921"/>
      </bottom>
      <diagonal/>
    </border>
    <border>
      <left/>
      <right style="medium">
        <color indexed="64"/>
      </right>
      <top/>
      <bottom/>
      <diagonal/>
    </border>
    <border>
      <left style="thin">
        <color theme="9" tint="0.39994506668294322"/>
      </left>
      <right style="thin">
        <color theme="9" tint="0.39994506668294322"/>
      </right>
      <top style="thin">
        <color theme="9" tint="0.39994506668294322"/>
      </top>
      <bottom style="double">
        <color theme="9" tint="0.39994506668294322"/>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thin">
        <color theme="9" tint="0.39994506668294322"/>
      </right>
      <top/>
      <bottom/>
      <diagonal/>
    </border>
    <border>
      <left style="thin">
        <color theme="9" tint="0.39994506668294322"/>
      </left>
      <right style="thin">
        <color theme="9" tint="0.39994506668294322"/>
      </right>
      <top/>
      <bottom style="double">
        <color theme="9" tint="0.39994506668294322"/>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23" fillId="0" borderId="0" applyNumberFormat="0" applyFill="0" applyBorder="0" applyAlignment="0" applyProtection="0"/>
    <xf numFmtId="0" fontId="33" fillId="0" borderId="0"/>
    <xf numFmtId="0" fontId="33" fillId="0" borderId="0"/>
    <xf numFmtId="9" fontId="33" fillId="0" borderId="0" applyFont="0" applyFill="0" applyBorder="0" applyAlignment="0" applyProtection="0"/>
    <xf numFmtId="168" fontId="33" fillId="0" borderId="0" applyFont="0" applyFill="0" applyBorder="0" applyAlignment="0" applyProtection="0"/>
    <xf numFmtId="0" fontId="33" fillId="0" borderId="0" applyNumberFormat="0" applyFont="0" applyFill="0" applyBorder="0" applyAlignment="0" applyProtection="0"/>
    <xf numFmtId="164" fontId="1" fillId="0" borderId="0" applyFont="0" applyFill="0" applyBorder="0" applyAlignment="0" applyProtection="0"/>
  </cellStyleXfs>
  <cellXfs count="618">
    <xf numFmtId="0" fontId="0" fillId="0" borderId="0" xfId="0"/>
    <xf numFmtId="0" fontId="0" fillId="0" borderId="0" xfId="0" applyAlignment="1">
      <alignment wrapText="1"/>
    </xf>
    <xf numFmtId="0" fontId="36" fillId="10" borderId="0" xfId="0" applyFont="1" applyFill="1" applyBorder="1" applyAlignment="1">
      <alignment horizontal="center" vertical="center" wrapText="1"/>
    </xf>
    <xf numFmtId="0" fontId="36" fillId="10" borderId="0" xfId="0" applyFont="1" applyFill="1" applyBorder="1" applyAlignment="1">
      <alignment horizontal="center" vertical="center"/>
    </xf>
    <xf numFmtId="9" fontId="0" fillId="0" borderId="0" xfId="3" applyFont="1"/>
    <xf numFmtId="9" fontId="0" fillId="0" borderId="0" xfId="3" applyNumberFormat="1" applyFont="1"/>
    <xf numFmtId="0" fontId="0" fillId="0" borderId="0" xfId="0" applyAlignment="1">
      <alignment horizontal="left"/>
    </xf>
    <xf numFmtId="0" fontId="0" fillId="0" borderId="0" xfId="0" applyAlignment="1">
      <alignment horizontal="left" vertical="top"/>
    </xf>
    <xf numFmtId="165" fontId="35" fillId="10" borderId="15" xfId="3" applyNumberFormat="1" applyFont="1" applyFill="1" applyBorder="1" applyAlignment="1">
      <alignment horizontal="left"/>
    </xf>
    <xf numFmtId="0" fontId="8" fillId="0" borderId="10" xfId="0" applyFont="1" applyFill="1" applyBorder="1" applyAlignment="1">
      <alignment horizontal="left"/>
    </xf>
    <xf numFmtId="0" fontId="8" fillId="0" borderId="11" xfId="0" applyFont="1" applyFill="1" applyBorder="1" applyAlignment="1">
      <alignment horizontal="left" wrapText="1"/>
    </xf>
    <xf numFmtId="0" fontId="8" fillId="0" borderId="10" xfId="0" applyFont="1" applyFill="1" applyBorder="1" applyAlignment="1">
      <alignment horizontal="left" wrapText="1"/>
    </xf>
    <xf numFmtId="0" fontId="8" fillId="0" borderId="9" xfId="0" applyFont="1" applyFill="1" applyBorder="1" applyAlignment="1">
      <alignment horizontal="left" wrapText="1"/>
    </xf>
    <xf numFmtId="0" fontId="30" fillId="11" borderId="16" xfId="0" applyFont="1" applyFill="1" applyBorder="1" applyAlignment="1">
      <alignment horizontal="left" vertical="top"/>
    </xf>
    <xf numFmtId="0" fontId="31" fillId="11" borderId="16" xfId="0" applyFont="1" applyFill="1" applyBorder="1" applyAlignment="1">
      <alignment horizontal="left" vertical="top"/>
    </xf>
    <xf numFmtId="0" fontId="30" fillId="0" borderId="17" xfId="0" applyFont="1" applyBorder="1" applyAlignment="1">
      <alignment horizontal="left" vertical="top"/>
    </xf>
    <xf numFmtId="0" fontId="37" fillId="0" borderId="17" xfId="0" applyFont="1" applyBorder="1" applyAlignment="1">
      <alignment horizontal="left" vertical="top"/>
    </xf>
    <xf numFmtId="0" fontId="39" fillId="0" borderId="17" xfId="0" applyFont="1" applyBorder="1" applyAlignment="1">
      <alignment horizontal="left" vertical="top"/>
    </xf>
    <xf numFmtId="0" fontId="30" fillId="11" borderId="17" xfId="0" applyFont="1" applyFill="1" applyBorder="1" applyAlignment="1">
      <alignment horizontal="left" vertical="top"/>
    </xf>
    <xf numFmtId="0" fontId="39" fillId="11" borderId="17" xfId="0" applyFont="1" applyFill="1" applyBorder="1" applyAlignment="1">
      <alignment horizontal="left" vertical="top"/>
    </xf>
    <xf numFmtId="0" fontId="30" fillId="11" borderId="10" xfId="0" applyFont="1" applyFill="1" applyBorder="1" applyAlignment="1">
      <alignment horizontal="left" vertical="top"/>
    </xf>
    <xf numFmtId="0" fontId="35" fillId="10" borderId="14" xfId="0" applyFont="1" applyFill="1" applyBorder="1" applyAlignment="1">
      <alignment horizontal="left" vertical="top"/>
    </xf>
    <xf numFmtId="0" fontId="35" fillId="10" borderId="14" xfId="0" applyFont="1" applyFill="1" applyBorder="1" applyAlignment="1">
      <alignment horizontal="left" vertical="top" wrapText="1"/>
    </xf>
    <xf numFmtId="0" fontId="0" fillId="0" borderId="0" xfId="0" applyAlignment="1">
      <alignment horizontal="left" vertical="top" wrapText="1"/>
    </xf>
    <xf numFmtId="0" fontId="30" fillId="11" borderId="16" xfId="0" applyFont="1" applyFill="1" applyBorder="1" applyAlignment="1">
      <alignment horizontal="left" vertical="top" wrapText="1"/>
    </xf>
    <xf numFmtId="0" fontId="39" fillId="11" borderId="16" xfId="0" applyFont="1" applyFill="1" applyBorder="1" applyAlignment="1">
      <alignment horizontal="left" vertical="top" wrapText="1"/>
    </xf>
    <xf numFmtId="0" fontId="30" fillId="0" borderId="17" xfId="0" applyFont="1" applyBorder="1" applyAlignment="1">
      <alignment horizontal="left" vertical="top" wrapText="1"/>
    </xf>
    <xf numFmtId="0" fontId="39" fillId="0" borderId="17" xfId="0" applyFont="1" applyBorder="1" applyAlignment="1">
      <alignment horizontal="left" vertical="top" wrapText="1"/>
    </xf>
    <xf numFmtId="0" fontId="31" fillId="11" borderId="17" xfId="0" applyFont="1" applyFill="1" applyBorder="1" applyAlignment="1">
      <alignment horizontal="left" vertical="top" wrapText="1"/>
    </xf>
    <xf numFmtId="0" fontId="37" fillId="11" borderId="17" xfId="0" applyFont="1" applyFill="1" applyBorder="1" applyAlignment="1">
      <alignment horizontal="left" vertical="top" wrapText="1"/>
    </xf>
    <xf numFmtId="0" fontId="39" fillId="11" borderId="17" xfId="0" applyFont="1" applyFill="1" applyBorder="1" applyAlignment="1">
      <alignment horizontal="left" vertical="top" wrapText="1"/>
    </xf>
    <xf numFmtId="0" fontId="40" fillId="14" borderId="17" xfId="0" applyFont="1" applyFill="1" applyBorder="1" applyAlignment="1">
      <alignment horizontal="left" vertical="top" wrapText="1"/>
    </xf>
    <xf numFmtId="0" fontId="30" fillId="0" borderId="13" xfId="0" applyFont="1" applyBorder="1" applyAlignment="1">
      <alignment horizontal="left" vertical="top"/>
    </xf>
    <xf numFmtId="0" fontId="40" fillId="14" borderId="13" xfId="0" applyFont="1" applyFill="1" applyBorder="1" applyAlignment="1">
      <alignment horizontal="left" vertical="top"/>
    </xf>
    <xf numFmtId="0" fontId="37" fillId="11" borderId="13" xfId="0" applyFont="1" applyFill="1" applyBorder="1" applyAlignment="1">
      <alignment horizontal="left" vertical="top"/>
    </xf>
    <xf numFmtId="0" fontId="31" fillId="11" borderId="13" xfId="0" applyFont="1" applyFill="1" applyBorder="1" applyAlignment="1">
      <alignment horizontal="left" vertical="top"/>
    </xf>
    <xf numFmtId="0" fontId="35" fillId="0" borderId="0" xfId="0" applyFont="1" applyFill="1" applyBorder="1" applyAlignment="1">
      <alignment horizontal="left" vertical="top"/>
    </xf>
    <xf numFmtId="0" fontId="31" fillId="0" borderId="0" xfId="0" applyFont="1" applyFill="1" applyBorder="1" applyAlignment="1">
      <alignment horizontal="left" vertical="top"/>
    </xf>
    <xf numFmtId="0" fontId="0" fillId="0" borderId="0" xfId="0" applyFill="1" applyBorder="1" applyAlignment="1">
      <alignment horizontal="left" vertical="top"/>
    </xf>
    <xf numFmtId="0" fontId="30" fillId="11" borderId="18" xfId="0" applyFont="1" applyFill="1" applyBorder="1" applyAlignment="1">
      <alignment horizontal="left" vertical="top"/>
    </xf>
    <xf numFmtId="0" fontId="30" fillId="11" borderId="13" xfId="0" applyFont="1" applyFill="1" applyBorder="1" applyAlignment="1">
      <alignment horizontal="left" vertical="top"/>
    </xf>
    <xf numFmtId="0" fontId="37" fillId="0" borderId="0" xfId="0" applyFont="1" applyFill="1" applyBorder="1" applyAlignment="1">
      <alignment horizontal="left" vertical="top"/>
    </xf>
    <xf numFmtId="0" fontId="30"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0" fontId="39" fillId="11" borderId="13" xfId="0" applyFont="1" applyFill="1" applyBorder="1" applyAlignment="1">
      <alignment horizontal="left" vertical="top"/>
    </xf>
    <xf numFmtId="0" fontId="39" fillId="0" borderId="13" xfId="0" applyFont="1" applyBorder="1" applyAlignment="1">
      <alignment horizontal="left" vertical="top"/>
    </xf>
    <xf numFmtId="0" fontId="38" fillId="0" borderId="0" xfId="0" applyFont="1" applyFill="1" applyBorder="1" applyAlignment="1">
      <alignment horizontal="left" vertical="top"/>
    </xf>
    <xf numFmtId="0" fontId="42" fillId="0" borderId="0" xfId="0" applyFont="1" applyFill="1" applyBorder="1" applyAlignment="1">
      <alignment horizontal="left" vertical="top"/>
    </xf>
    <xf numFmtId="49" fontId="30" fillId="0" borderId="0" xfId="3" applyNumberFormat="1" applyFont="1" applyFill="1" applyBorder="1" applyAlignment="1">
      <alignment horizontal="left" vertical="top"/>
    </xf>
    <xf numFmtId="0" fontId="39" fillId="11" borderId="18" xfId="0" applyFont="1" applyFill="1" applyBorder="1" applyAlignment="1">
      <alignment horizontal="left" vertical="top"/>
    </xf>
    <xf numFmtId="0" fontId="39" fillId="0" borderId="0" xfId="0" applyFont="1" applyFill="1" applyBorder="1" applyAlignment="1">
      <alignment horizontal="left" vertical="top"/>
    </xf>
    <xf numFmtId="0" fontId="35" fillId="12" borderId="10" xfId="0" applyFont="1" applyFill="1" applyBorder="1" applyAlignment="1">
      <alignment horizontal="left" vertical="top"/>
    </xf>
    <xf numFmtId="0" fontId="35" fillId="12" borderId="10" xfId="0" applyFont="1" applyFill="1" applyBorder="1" applyAlignment="1">
      <alignment horizontal="left" vertical="top" wrapText="1"/>
    </xf>
    <xf numFmtId="0" fontId="30" fillId="11" borderId="10" xfId="0" applyFont="1" applyFill="1" applyBorder="1" applyAlignment="1">
      <alignment horizontal="left" vertical="top" wrapText="1"/>
    </xf>
    <xf numFmtId="0" fontId="0" fillId="0" borderId="10" xfId="0" applyBorder="1" applyAlignment="1">
      <alignment horizontal="left" vertical="top" wrapText="1"/>
    </xf>
    <xf numFmtId="0" fontId="40" fillId="14" borderId="18" xfId="0" applyFont="1" applyFill="1" applyBorder="1" applyAlignment="1">
      <alignment horizontal="left" vertical="top"/>
    </xf>
    <xf numFmtId="0" fontId="40" fillId="14" borderId="16" xfId="0" applyFont="1" applyFill="1" applyBorder="1" applyAlignment="1">
      <alignment horizontal="left" vertical="top" wrapText="1"/>
    </xf>
    <xf numFmtId="0" fontId="0" fillId="0" borderId="0" xfId="0" pivotButton="1"/>
    <xf numFmtId="0" fontId="0" fillId="0" borderId="0" xfId="0" applyAlignment="1"/>
    <xf numFmtId="0" fontId="2" fillId="0" borderId="10" xfId="0" applyFont="1" applyBorder="1" applyAlignment="1">
      <alignment horizontal="left" vertical="top" wrapText="1"/>
    </xf>
    <xf numFmtId="0" fontId="44" fillId="0" borderId="10" xfId="0" applyFont="1" applyBorder="1" applyAlignment="1">
      <alignment horizontal="left" vertical="top" wrapText="1"/>
    </xf>
    <xf numFmtId="0" fontId="3" fillId="0" borderId="0" xfId="0" applyFont="1" applyBorder="1" applyAlignment="1">
      <alignment horizontal="left"/>
    </xf>
    <xf numFmtId="165" fontId="46" fillId="10" borderId="0" xfId="3"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left"/>
    </xf>
    <xf numFmtId="0" fontId="6" fillId="0" borderId="0" xfId="0" applyFont="1" applyFill="1" applyBorder="1" applyAlignment="1">
      <alignment horizontal="left"/>
    </xf>
    <xf numFmtId="0" fontId="5" fillId="0" borderId="0" xfId="0" applyFont="1" applyFill="1" applyBorder="1" applyAlignment="1">
      <alignment horizontal="left"/>
    </xf>
    <xf numFmtId="0" fontId="3" fillId="4" borderId="0" xfId="0" applyFont="1" applyFill="1" applyBorder="1" applyAlignment="1">
      <alignment horizontal="left"/>
    </xf>
    <xf numFmtId="0" fontId="45" fillId="14" borderId="0" xfId="0" applyFont="1" applyFill="1" applyBorder="1" applyAlignment="1">
      <alignment horizontal="left"/>
    </xf>
    <xf numFmtId="0" fontId="43" fillId="14" borderId="0" xfId="0" applyFont="1" applyFill="1" applyBorder="1" applyAlignment="1">
      <alignment horizontal="justify" vertical="center"/>
    </xf>
    <xf numFmtId="0" fontId="29" fillId="0" borderId="0" xfId="0" applyFont="1" applyFill="1" applyBorder="1" applyAlignment="1">
      <alignment horizontal="left"/>
    </xf>
    <xf numFmtId="49" fontId="3" fillId="0" borderId="0" xfId="3" applyNumberFormat="1" applyFont="1" applyFill="1" applyBorder="1" applyAlignment="1" applyProtection="1">
      <alignment horizontal="left"/>
    </xf>
    <xf numFmtId="0" fontId="3" fillId="0" borderId="0" xfId="7" applyFont="1" applyFill="1" applyBorder="1" applyAlignment="1" applyProtection="1">
      <alignment horizontal="left"/>
    </xf>
    <xf numFmtId="0" fontId="0" fillId="0" borderId="0" xfId="0" applyFill="1"/>
    <xf numFmtId="0" fontId="0" fillId="0" borderId="0" xfId="0" applyFill="1" applyAlignment="1">
      <alignment wrapText="1"/>
    </xf>
    <xf numFmtId="10" fontId="0" fillId="0" borderId="0" xfId="0" applyNumberFormat="1"/>
    <xf numFmtId="10" fontId="0" fillId="0" borderId="0" xfId="3" applyNumberFormat="1" applyFont="1"/>
    <xf numFmtId="0" fontId="0" fillId="0" borderId="0" xfId="0" applyAlignment="1">
      <alignment horizontal="center"/>
    </xf>
    <xf numFmtId="0" fontId="3" fillId="0" borderId="25" xfId="0" applyFont="1" applyBorder="1" applyAlignment="1">
      <alignment horizontal="left"/>
    </xf>
    <xf numFmtId="0" fontId="6" fillId="0" borderId="14" xfId="0" applyFont="1" applyBorder="1" applyAlignment="1">
      <alignment horizontal="left"/>
    </xf>
    <xf numFmtId="0" fontId="3" fillId="0" borderId="14" xfId="0" applyFont="1" applyBorder="1" applyAlignment="1">
      <alignment horizontal="left"/>
    </xf>
    <xf numFmtId="0" fontId="35" fillId="10" borderId="24" xfId="0" applyFont="1" applyFill="1" applyBorder="1" applyAlignment="1">
      <alignment horizontal="left" vertical="top"/>
    </xf>
    <xf numFmtId="0" fontId="35" fillId="10" borderId="24" xfId="0" applyFont="1" applyFill="1" applyBorder="1" applyAlignment="1">
      <alignment horizontal="left" vertical="top" wrapText="1"/>
    </xf>
    <xf numFmtId="165" fontId="46" fillId="10" borderId="26" xfId="3" applyNumberFormat="1" applyFont="1" applyFill="1" applyBorder="1" applyAlignment="1">
      <alignment horizontal="center" vertical="center"/>
    </xf>
    <xf numFmtId="165" fontId="46" fillId="10" borderId="18" xfId="3" applyNumberFormat="1" applyFont="1" applyFill="1" applyBorder="1" applyAlignment="1">
      <alignment horizontal="center" vertical="center"/>
    </xf>
    <xf numFmtId="0" fontId="46" fillId="10" borderId="18" xfId="0" applyFont="1" applyFill="1" applyBorder="1" applyAlignment="1">
      <alignment horizontal="center" vertical="center"/>
    </xf>
    <xf numFmtId="0" fontId="46" fillId="12" borderId="18" xfId="0" applyFont="1" applyFill="1" applyBorder="1" applyAlignment="1">
      <alignment horizontal="center" vertical="center"/>
    </xf>
    <xf numFmtId="0" fontId="3" fillId="11" borderId="26" xfId="0" applyFont="1" applyFill="1" applyBorder="1" applyAlignment="1">
      <alignment horizontal="left"/>
    </xf>
    <xf numFmtId="0" fontId="6" fillId="11" borderId="18" xfId="0" applyFont="1" applyFill="1" applyBorder="1" applyAlignment="1">
      <alignment horizontal="left"/>
    </xf>
    <xf numFmtId="0" fontId="3" fillId="11" borderId="18" xfId="0" applyFont="1" applyFill="1" applyBorder="1" applyAlignment="1">
      <alignment horizontal="left" vertical="top"/>
    </xf>
    <xf numFmtId="0" fontId="3" fillId="11" borderId="18" xfId="0" applyFont="1" applyFill="1" applyBorder="1" applyAlignment="1">
      <alignment horizontal="left"/>
    </xf>
    <xf numFmtId="0" fontId="5" fillId="11" borderId="18" xfId="0" applyFont="1" applyFill="1" applyBorder="1" applyAlignment="1">
      <alignment horizontal="left"/>
    </xf>
    <xf numFmtId="0" fontId="47" fillId="11" borderId="18" xfId="0" applyFont="1" applyFill="1" applyBorder="1" applyAlignment="1">
      <alignment horizontal="left" vertical="top"/>
    </xf>
    <xf numFmtId="0" fontId="3" fillId="0" borderId="26" xfId="0" applyFont="1" applyBorder="1" applyAlignment="1">
      <alignment horizontal="left"/>
    </xf>
    <xf numFmtId="0" fontId="6" fillId="0" borderId="18" xfId="0" applyFont="1" applyBorder="1" applyAlignment="1">
      <alignment horizontal="left"/>
    </xf>
    <xf numFmtId="0" fontId="3" fillId="0" borderId="18" xfId="0" applyFont="1" applyBorder="1" applyAlignment="1">
      <alignment horizontal="left"/>
    </xf>
    <xf numFmtId="0" fontId="5" fillId="0" borderId="18" xfId="0" applyFont="1" applyBorder="1" applyAlignment="1">
      <alignment horizontal="left"/>
    </xf>
    <xf numFmtId="0" fontId="3" fillId="0" borderId="18" xfId="0" applyFont="1" applyBorder="1" applyAlignment="1">
      <alignment horizontal="left" vertical="top"/>
    </xf>
    <xf numFmtId="1" fontId="3" fillId="0" borderId="18" xfId="3" applyNumberFormat="1" applyFont="1" applyBorder="1" applyAlignment="1">
      <alignment horizontal="left"/>
    </xf>
    <xf numFmtId="164" fontId="3" fillId="20" borderId="18" xfId="11" applyNumberFormat="1" applyFont="1" applyFill="1" applyBorder="1" applyAlignment="1">
      <alignment horizontal="center" vertical="center"/>
    </xf>
    <xf numFmtId="1" fontId="3" fillId="11" borderId="18" xfId="3" applyNumberFormat="1" applyFont="1" applyFill="1" applyBorder="1" applyAlignment="1">
      <alignment horizontal="left"/>
    </xf>
    <xf numFmtId="0" fontId="47" fillId="0" borderId="18" xfId="0" applyFont="1" applyBorder="1" applyAlignment="1">
      <alignment horizontal="left" vertical="top"/>
    </xf>
    <xf numFmtId="2" fontId="3" fillId="18" borderId="18" xfId="3" applyNumberFormat="1" applyFont="1" applyFill="1" applyBorder="1" applyAlignment="1">
      <alignment horizontal="left"/>
    </xf>
    <xf numFmtId="9" fontId="3" fillId="0" borderId="18" xfId="3" applyNumberFormat="1" applyFont="1" applyBorder="1" applyAlignment="1">
      <alignment horizontal="left"/>
    </xf>
    <xf numFmtId="10" fontId="3" fillId="20" borderId="18" xfId="3" applyNumberFormat="1" applyFont="1" applyFill="1" applyBorder="1" applyAlignment="1">
      <alignment horizontal="center" vertical="center"/>
    </xf>
    <xf numFmtId="0" fontId="6" fillId="11" borderId="18" xfId="0" applyFont="1" applyFill="1" applyBorder="1" applyAlignment="1">
      <alignment horizontal="left" vertical="top"/>
    </xf>
    <xf numFmtId="9" fontId="45" fillId="14" borderId="18" xfId="3" applyNumberFormat="1" applyFont="1" applyFill="1" applyBorder="1" applyAlignment="1">
      <alignment horizontal="left"/>
    </xf>
    <xf numFmtId="10" fontId="5" fillId="20" borderId="18" xfId="3" applyNumberFormat="1" applyFont="1" applyFill="1" applyBorder="1" applyAlignment="1">
      <alignment horizontal="center" vertical="center"/>
    </xf>
    <xf numFmtId="164" fontId="3" fillId="0" borderId="18" xfId="11" applyNumberFormat="1" applyFont="1" applyBorder="1" applyAlignment="1">
      <alignment horizontal="left"/>
    </xf>
    <xf numFmtId="164" fontId="5" fillId="13" borderId="18" xfId="11" applyNumberFormat="1" applyFont="1" applyFill="1" applyBorder="1" applyAlignment="1">
      <alignment horizontal="left"/>
    </xf>
    <xf numFmtId="164" fontId="3" fillId="18" borderId="18" xfId="11" applyNumberFormat="1" applyFont="1" applyFill="1" applyBorder="1" applyAlignment="1">
      <alignment horizontal="left"/>
    </xf>
    <xf numFmtId="164" fontId="6" fillId="11" borderId="18" xfId="11" applyNumberFormat="1" applyFont="1" applyFill="1" applyBorder="1" applyAlignment="1">
      <alignment horizontal="left"/>
    </xf>
    <xf numFmtId="164" fontId="6" fillId="18" borderId="18" xfId="11" applyNumberFormat="1" applyFont="1" applyFill="1" applyBorder="1" applyAlignment="1">
      <alignment horizontal="left"/>
    </xf>
    <xf numFmtId="164" fontId="3" fillId="11" borderId="18" xfId="11" applyNumberFormat="1" applyFont="1" applyFill="1" applyBorder="1" applyAlignment="1">
      <alignment horizontal="left"/>
    </xf>
    <xf numFmtId="164" fontId="6" fillId="20" borderId="18" xfId="11" applyNumberFormat="1" applyFont="1" applyFill="1" applyBorder="1" applyAlignment="1">
      <alignment horizontal="center" vertical="center"/>
    </xf>
    <xf numFmtId="164" fontId="6" fillId="0" borderId="18" xfId="11" applyNumberFormat="1" applyFont="1" applyBorder="1" applyAlignment="1">
      <alignment horizontal="left"/>
    </xf>
    <xf numFmtId="164" fontId="5" fillId="18" borderId="18" xfId="11" applyNumberFormat="1" applyFont="1" applyFill="1" applyBorder="1" applyAlignment="1">
      <alignment horizontal="left"/>
    </xf>
    <xf numFmtId="164" fontId="5" fillId="20" borderId="18" xfId="11" applyNumberFormat="1" applyFont="1" applyFill="1" applyBorder="1" applyAlignment="1">
      <alignment horizontal="center" vertical="center"/>
    </xf>
    <xf numFmtId="0" fontId="6" fillId="0" borderId="18" xfId="0" applyFont="1" applyBorder="1" applyAlignment="1">
      <alignment horizontal="left" vertical="top"/>
    </xf>
    <xf numFmtId="10" fontId="3" fillId="0" borderId="18" xfId="3" applyNumberFormat="1" applyFont="1" applyBorder="1" applyAlignment="1">
      <alignment horizontal="left"/>
    </xf>
    <xf numFmtId="10" fontId="3" fillId="18" borderId="18" xfId="3" applyNumberFormat="1" applyFont="1" applyFill="1" applyBorder="1" applyAlignment="1">
      <alignment horizontal="left"/>
    </xf>
    <xf numFmtId="10" fontId="6" fillId="18" borderId="18" xfId="3" applyNumberFormat="1" applyFont="1" applyFill="1" applyBorder="1" applyAlignment="1">
      <alignment horizontal="left"/>
    </xf>
    <xf numFmtId="10" fontId="6" fillId="20" borderId="18" xfId="3" applyNumberFormat="1" applyFont="1" applyFill="1" applyBorder="1" applyAlignment="1">
      <alignment horizontal="center" vertical="center"/>
    </xf>
    <xf numFmtId="10" fontId="3" fillId="11" borderId="18" xfId="3" applyNumberFormat="1" applyFont="1" applyFill="1" applyBorder="1" applyAlignment="1">
      <alignment horizontal="left"/>
    </xf>
    <xf numFmtId="10" fontId="6" fillId="11" borderId="18" xfId="3" applyNumberFormat="1" applyFont="1" applyFill="1" applyBorder="1" applyAlignment="1">
      <alignment horizontal="left"/>
    </xf>
    <xf numFmtId="10" fontId="6" fillId="0" borderId="18" xfId="3" applyNumberFormat="1" applyFont="1" applyBorder="1" applyAlignment="1">
      <alignment horizontal="left"/>
    </xf>
    <xf numFmtId="0" fontId="45" fillId="14" borderId="18" xfId="0" applyFont="1" applyFill="1" applyBorder="1" applyAlignment="1">
      <alignment horizontal="left"/>
    </xf>
    <xf numFmtId="0" fontId="45" fillId="14" borderId="18" xfId="0" applyFont="1" applyFill="1" applyBorder="1" applyAlignment="1">
      <alignment horizontal="left" vertical="top"/>
    </xf>
    <xf numFmtId="10" fontId="45" fillId="14" borderId="18" xfId="3" applyNumberFormat="1" applyFont="1" applyFill="1" applyBorder="1" applyAlignment="1">
      <alignment horizontal="left"/>
    </xf>
    <xf numFmtId="10" fontId="5" fillId="13" borderId="18" xfId="3" applyNumberFormat="1" applyFont="1" applyFill="1" applyBorder="1" applyAlignment="1">
      <alignment horizontal="left"/>
    </xf>
    <xf numFmtId="9" fontId="5" fillId="13" borderId="18" xfId="3" applyNumberFormat="1" applyFont="1" applyFill="1" applyBorder="1" applyAlignment="1">
      <alignment horizontal="left"/>
    </xf>
    <xf numFmtId="9" fontId="3" fillId="20" borderId="18" xfId="3" applyNumberFormat="1" applyFont="1" applyFill="1" applyBorder="1" applyAlignment="1">
      <alignment horizontal="center" vertical="center"/>
    </xf>
    <xf numFmtId="0" fontId="4" fillId="11" borderId="18" xfId="0" applyFont="1" applyFill="1" applyBorder="1" applyAlignment="1">
      <alignment horizontal="left" vertical="top"/>
    </xf>
    <xf numFmtId="0" fontId="4" fillId="0" borderId="18" xfId="0" applyFont="1" applyBorder="1" applyAlignment="1">
      <alignment horizontal="left" vertical="top"/>
    </xf>
    <xf numFmtId="164" fontId="45" fillId="14" borderId="18" xfId="11" applyNumberFormat="1" applyFont="1" applyFill="1" applyBorder="1" applyAlignment="1">
      <alignment horizontal="left"/>
    </xf>
    <xf numFmtId="9" fontId="6" fillId="11" borderId="18" xfId="3" applyNumberFormat="1" applyFont="1" applyFill="1" applyBorder="1" applyAlignment="1">
      <alignment horizontal="left"/>
    </xf>
    <xf numFmtId="0" fontId="48" fillId="11" borderId="18" xfId="0" applyFont="1" applyFill="1" applyBorder="1" applyAlignment="1">
      <alignment horizontal="left" vertical="top"/>
    </xf>
    <xf numFmtId="0" fontId="48" fillId="0" borderId="18" xfId="0" applyFont="1" applyBorder="1" applyAlignment="1">
      <alignment horizontal="left" vertical="top"/>
    </xf>
    <xf numFmtId="9" fontId="6" fillId="0" borderId="18" xfId="3" applyNumberFormat="1" applyFont="1" applyBorder="1" applyAlignment="1">
      <alignment horizontal="left"/>
    </xf>
    <xf numFmtId="9" fontId="45" fillId="13" borderId="18" xfId="3" applyNumberFormat="1" applyFont="1" applyFill="1" applyBorder="1" applyAlignment="1">
      <alignment horizontal="left"/>
    </xf>
    <xf numFmtId="9" fontId="6" fillId="18" borderId="18" xfId="3" applyNumberFormat="1" applyFont="1" applyFill="1" applyBorder="1" applyAlignment="1">
      <alignment horizontal="left"/>
    </xf>
    <xf numFmtId="9" fontId="6" fillId="20" borderId="18" xfId="3" applyNumberFormat="1" applyFont="1" applyFill="1" applyBorder="1" applyAlignment="1">
      <alignment horizontal="center" vertical="center"/>
    </xf>
    <xf numFmtId="164" fontId="45" fillId="18" borderId="18" xfId="11" applyNumberFormat="1" applyFont="1" applyFill="1" applyBorder="1" applyAlignment="1">
      <alignment horizontal="left"/>
    </xf>
    <xf numFmtId="0" fontId="0" fillId="0" borderId="0" xfId="0" quotePrefix="1"/>
    <xf numFmtId="9" fontId="35" fillId="10" borderId="18" xfId="3" applyNumberFormat="1" applyFont="1" applyFill="1" applyBorder="1" applyAlignment="1">
      <alignment horizontal="center" vertical="center" wrapText="1"/>
    </xf>
    <xf numFmtId="10" fontId="46" fillId="10" borderId="18" xfId="3" applyNumberFormat="1" applyFont="1" applyFill="1" applyBorder="1" applyAlignment="1">
      <alignment horizontal="center" vertical="center"/>
    </xf>
    <xf numFmtId="165" fontId="46" fillId="10" borderId="18" xfId="3" applyNumberFormat="1" applyFont="1" applyFill="1" applyBorder="1" applyAlignment="1">
      <alignment horizontal="center" vertical="center" wrapText="1"/>
    </xf>
    <xf numFmtId="0" fontId="3" fillId="11" borderId="18" xfId="0" applyFont="1" applyFill="1" applyBorder="1" applyAlignment="1">
      <alignment horizontal="left" vertical="top" wrapText="1"/>
    </xf>
    <xf numFmtId="0" fontId="3" fillId="0" borderId="18" xfId="0" applyFont="1" applyBorder="1" applyAlignment="1">
      <alignment horizontal="left" vertical="top" wrapText="1"/>
    </xf>
    <xf numFmtId="0" fontId="3" fillId="0" borderId="18" xfId="0" applyFont="1" applyBorder="1" applyAlignment="1">
      <alignment horizontal="left" vertical="center" wrapText="1"/>
    </xf>
    <xf numFmtId="0" fontId="6" fillId="11" borderId="18" xfId="0" applyFont="1" applyFill="1" applyBorder="1" applyAlignment="1">
      <alignment horizontal="left" vertical="center" wrapText="1"/>
    </xf>
    <xf numFmtId="0" fontId="3" fillId="11" borderId="18" xfId="0" applyFont="1" applyFill="1" applyBorder="1" applyAlignment="1">
      <alignment horizontal="left" vertical="center" wrapText="1"/>
    </xf>
    <xf numFmtId="0" fontId="6" fillId="11" borderId="0" xfId="0" applyFont="1" applyFill="1" applyBorder="1" applyAlignment="1">
      <alignment horizontal="left"/>
    </xf>
    <xf numFmtId="0" fontId="6" fillId="0" borderId="0" xfId="0" applyFont="1" applyBorder="1" applyAlignment="1">
      <alignment horizontal="left"/>
    </xf>
    <xf numFmtId="0" fontId="5" fillId="0" borderId="0" xfId="0" applyFont="1" applyBorder="1" applyAlignment="1">
      <alignment horizontal="left"/>
    </xf>
    <xf numFmtId="0" fontId="5" fillId="11" borderId="0" xfId="0" applyFont="1" applyFill="1" applyBorder="1" applyAlignment="1">
      <alignment horizontal="left"/>
    </xf>
    <xf numFmtId="169" fontId="6" fillId="21" borderId="14" xfId="3" applyNumberFormat="1" applyFont="1" applyFill="1" applyBorder="1" applyAlignment="1">
      <alignment horizontal="center"/>
    </xf>
    <xf numFmtId="9" fontId="0" fillId="17" borderId="14" xfId="3" applyNumberFormat="1" applyFont="1" applyFill="1" applyBorder="1"/>
    <xf numFmtId="0" fontId="6" fillId="0" borderId="14" xfId="0" applyFont="1" applyBorder="1" applyAlignment="1">
      <alignment horizontal="left" vertical="top"/>
    </xf>
    <xf numFmtId="0" fontId="0" fillId="0" borderId="14" xfId="0" applyFont="1" applyBorder="1"/>
    <xf numFmtId="10" fontId="0" fillId="0" borderId="14" xfId="3" applyNumberFormat="1" applyFont="1" applyBorder="1"/>
    <xf numFmtId="164" fontId="0" fillId="8" borderId="20" xfId="11" applyNumberFormat="1" applyFont="1" applyFill="1" applyBorder="1"/>
    <xf numFmtId="164" fontId="0" fillId="8" borderId="21" xfId="11" applyNumberFormat="1" applyFont="1" applyFill="1" applyBorder="1"/>
    <xf numFmtId="9" fontId="0" fillId="8" borderId="21" xfId="3" applyNumberFormat="1" applyFont="1" applyFill="1" applyBorder="1"/>
    <xf numFmtId="164" fontId="0" fillId="19" borderId="23" xfId="11" applyNumberFormat="1" applyFont="1" applyFill="1" applyBorder="1"/>
    <xf numFmtId="0" fontId="46" fillId="10" borderId="17" xfId="0" applyFont="1" applyFill="1" applyBorder="1" applyAlignment="1">
      <alignment horizontal="center" vertical="center"/>
    </xf>
    <xf numFmtId="0" fontId="46" fillId="10" borderId="16" xfId="0" applyFont="1" applyFill="1" applyBorder="1" applyAlignment="1">
      <alignment horizontal="center" vertical="center"/>
    </xf>
    <xf numFmtId="0" fontId="35" fillId="10" borderId="18" xfId="0" applyFont="1" applyFill="1" applyBorder="1" applyAlignment="1">
      <alignment horizontal="center" vertical="center" wrapText="1"/>
    </xf>
    <xf numFmtId="0" fontId="35" fillId="10" borderId="27" xfId="0" applyFont="1" applyFill="1" applyBorder="1" applyAlignment="1">
      <alignment horizontal="center" vertical="center" wrapText="1"/>
    </xf>
    <xf numFmtId="0" fontId="6" fillId="11" borderId="17" xfId="0" applyFont="1" applyFill="1" applyBorder="1" applyAlignment="1">
      <alignment horizontal="left" vertical="top"/>
    </xf>
    <xf numFmtId="0" fontId="6" fillId="11" borderId="16" xfId="0" applyFont="1" applyFill="1" applyBorder="1" applyAlignment="1">
      <alignment horizontal="left" vertical="top"/>
    </xf>
    <xf numFmtId="169" fontId="6" fillId="21" borderId="18" xfId="3" applyNumberFormat="1" applyFont="1" applyFill="1" applyBorder="1" applyAlignment="1">
      <alignment horizontal="center"/>
    </xf>
    <xf numFmtId="0" fontId="0" fillId="11" borderId="18" xfId="0" applyFont="1" applyFill="1" applyBorder="1"/>
    <xf numFmtId="9" fontId="0" fillId="17" borderId="18" xfId="3" applyNumberFormat="1" applyFont="1" applyFill="1" applyBorder="1"/>
    <xf numFmtId="170" fontId="0" fillId="15" borderId="18" xfId="3" applyNumberFormat="1" applyFont="1" applyFill="1" applyBorder="1"/>
    <xf numFmtId="9" fontId="0" fillId="8" borderId="2" xfId="3" applyNumberFormat="1" applyFont="1" applyFill="1" applyBorder="1"/>
    <xf numFmtId="9" fontId="0" fillId="8" borderId="1" xfId="3" applyNumberFormat="1" applyFont="1" applyFill="1" applyBorder="1"/>
    <xf numFmtId="164" fontId="0" fillId="8" borderId="2" xfId="11" applyNumberFormat="1" applyFont="1" applyFill="1" applyBorder="1" applyAlignment="1">
      <alignment horizontal="center"/>
    </xf>
    <xf numFmtId="169" fontId="0" fillId="19" borderId="4" xfId="3" applyNumberFormat="1" applyFont="1" applyFill="1" applyBorder="1"/>
    <xf numFmtId="0" fontId="6" fillId="0" borderId="17" xfId="0" applyFont="1" applyBorder="1" applyAlignment="1">
      <alignment horizontal="left" vertical="top"/>
    </xf>
    <xf numFmtId="0" fontId="6" fillId="0" borderId="16" xfId="0" applyFont="1" applyBorder="1" applyAlignment="1">
      <alignment horizontal="left" vertical="top"/>
    </xf>
    <xf numFmtId="0" fontId="0" fillId="0" borderId="18" xfId="0" applyFont="1" applyBorder="1"/>
    <xf numFmtId="9" fontId="0" fillId="8" borderId="18" xfId="3" applyNumberFormat="1" applyFont="1" applyFill="1" applyBorder="1"/>
    <xf numFmtId="164" fontId="0" fillId="8" borderId="28" xfId="11" applyNumberFormat="1" applyFont="1" applyFill="1" applyBorder="1"/>
    <xf numFmtId="164" fontId="0" fillId="8" borderId="18" xfId="11" applyNumberFormat="1" applyFont="1" applyFill="1" applyBorder="1"/>
    <xf numFmtId="164" fontId="0" fillId="8" borderId="18" xfId="11" applyNumberFormat="1" applyFont="1" applyFill="1" applyBorder="1" applyAlignment="1">
      <alignment horizontal="center"/>
    </xf>
    <xf numFmtId="164" fontId="0" fillId="19" borderId="30" xfId="11" applyNumberFormat="1" applyFont="1" applyFill="1" applyBorder="1"/>
    <xf numFmtId="10" fontId="0" fillId="0" borderId="18" xfId="3" applyNumberFormat="1" applyFont="1" applyBorder="1"/>
    <xf numFmtId="10" fontId="0" fillId="11" borderId="18" xfId="3" applyNumberFormat="1" applyFont="1" applyFill="1" applyBorder="1"/>
    <xf numFmtId="164" fontId="0" fillId="17" borderId="18" xfId="11" applyNumberFormat="1" applyFont="1" applyFill="1" applyBorder="1"/>
    <xf numFmtId="164" fontId="0" fillId="8" borderId="1" xfId="11" applyNumberFormat="1" applyFont="1" applyFill="1" applyBorder="1"/>
    <xf numFmtId="164" fontId="0" fillId="8" borderId="2" xfId="11" applyNumberFormat="1" applyFont="1" applyFill="1" applyBorder="1"/>
    <xf numFmtId="164" fontId="55" fillId="14" borderId="18" xfId="11" applyNumberFormat="1" applyFont="1" applyFill="1" applyBorder="1"/>
    <xf numFmtId="10" fontId="0" fillId="17" borderId="18" xfId="3" applyNumberFormat="1" applyFont="1" applyFill="1" applyBorder="1"/>
    <xf numFmtId="0" fontId="13" fillId="11" borderId="18" xfId="0" applyFont="1" applyFill="1" applyBorder="1" applyAlignment="1">
      <alignment horizontal="left"/>
    </xf>
    <xf numFmtId="0" fontId="13" fillId="0" borderId="18" xfId="0" applyFont="1" applyBorder="1" applyAlignment="1">
      <alignment horizontal="left"/>
    </xf>
    <xf numFmtId="10" fontId="55" fillId="14" borderId="18" xfId="3" applyNumberFormat="1" applyFont="1" applyFill="1" applyBorder="1"/>
    <xf numFmtId="164" fontId="55" fillId="13" borderId="18" xfId="11" applyNumberFormat="1" applyFont="1" applyFill="1" applyBorder="1"/>
    <xf numFmtId="9" fontId="0" fillId="11" borderId="18" xfId="3" applyNumberFormat="1" applyFont="1" applyFill="1" applyBorder="1"/>
    <xf numFmtId="9" fontId="0" fillId="0" borderId="18" xfId="3" applyNumberFormat="1" applyFont="1" applyBorder="1"/>
    <xf numFmtId="9" fontId="55" fillId="14" borderId="18" xfId="3" applyNumberFormat="1" applyFont="1" applyFill="1" applyBorder="1"/>
    <xf numFmtId="9" fontId="0" fillId="15" borderId="18" xfId="3" applyNumberFormat="1" applyFont="1" applyFill="1" applyBorder="1"/>
    <xf numFmtId="0" fontId="6" fillId="11" borderId="17" xfId="0" applyFont="1" applyFill="1" applyBorder="1" applyAlignment="1">
      <alignment horizontal="left"/>
    </xf>
    <xf numFmtId="0" fontId="6" fillId="11" borderId="16" xfId="0" applyFont="1" applyFill="1" applyBorder="1" applyAlignment="1">
      <alignment horizontal="left"/>
    </xf>
    <xf numFmtId="0" fontId="6" fillId="0" borderId="17" xfId="0" applyFont="1" applyBorder="1" applyAlignment="1">
      <alignment horizontal="left"/>
    </xf>
    <xf numFmtId="0" fontId="6" fillId="0" borderId="16" xfId="0" applyFont="1" applyBorder="1" applyAlignment="1">
      <alignment horizontal="left"/>
    </xf>
    <xf numFmtId="164" fontId="54" fillId="13" borderId="18" xfId="11" applyNumberFormat="1" applyFont="1" applyFill="1" applyBorder="1"/>
    <xf numFmtId="9" fontId="54" fillId="13" borderId="18" xfId="3" applyNumberFormat="1" applyFont="1" applyFill="1" applyBorder="1"/>
    <xf numFmtId="0" fontId="6" fillId="0" borderId="12" xfId="0" applyFont="1" applyBorder="1" applyAlignment="1">
      <alignment horizontal="left"/>
    </xf>
    <xf numFmtId="0" fontId="6" fillId="0" borderId="31" xfId="0" applyFont="1" applyBorder="1" applyAlignment="1">
      <alignment horizontal="left"/>
    </xf>
    <xf numFmtId="164" fontId="0" fillId="8" borderId="21" xfId="11" applyNumberFormat="1" applyFont="1" applyFill="1" applyBorder="1" applyAlignment="1">
      <alignment horizontal="center"/>
    </xf>
    <xf numFmtId="9" fontId="0" fillId="17" borderId="18" xfId="3" applyFont="1" applyFill="1" applyBorder="1"/>
    <xf numFmtId="9" fontId="0" fillId="8" borderId="1" xfId="3" applyFont="1" applyFill="1" applyBorder="1" applyProtection="1"/>
    <xf numFmtId="9" fontId="0" fillId="8" borderId="2" xfId="3" applyFont="1" applyFill="1" applyBorder="1" applyProtection="1"/>
    <xf numFmtId="9" fontId="0" fillId="8" borderId="28" xfId="3" applyFont="1" applyFill="1" applyBorder="1" applyProtection="1"/>
    <xf numFmtId="9" fontId="0" fillId="8" borderId="18" xfId="3" applyFont="1" applyFill="1" applyBorder="1" applyProtection="1"/>
    <xf numFmtId="164" fontId="0" fillId="8" borderId="1" xfId="11" applyNumberFormat="1" applyFont="1" applyFill="1" applyBorder="1" applyProtection="1"/>
    <xf numFmtId="164" fontId="0" fillId="8" borderId="2" xfId="11" applyNumberFormat="1" applyFont="1" applyFill="1" applyBorder="1" applyProtection="1"/>
    <xf numFmtId="9" fontId="0" fillId="8" borderId="3" xfId="3" applyNumberFormat="1" applyFont="1" applyFill="1" applyBorder="1" applyProtection="1"/>
    <xf numFmtId="164" fontId="0" fillId="8" borderId="5" xfId="11" applyNumberFormat="1" applyFont="1" applyFill="1" applyBorder="1" applyProtection="1"/>
    <xf numFmtId="164" fontId="0" fillId="8" borderId="0" xfId="11" applyNumberFormat="1" applyFont="1" applyFill="1" applyBorder="1" applyProtection="1"/>
    <xf numFmtId="9" fontId="0" fillId="8" borderId="32" xfId="3" applyNumberFormat="1" applyFont="1" applyFill="1" applyBorder="1" applyProtection="1"/>
    <xf numFmtId="164" fontId="0" fillId="8" borderId="6" xfId="11" applyNumberFormat="1" applyFont="1" applyFill="1" applyBorder="1" applyProtection="1"/>
    <xf numFmtId="164" fontId="0" fillId="8" borderId="7" xfId="11" applyNumberFormat="1" applyFont="1" applyFill="1" applyBorder="1" applyProtection="1"/>
    <xf numFmtId="9" fontId="0" fillId="8" borderId="8" xfId="3" applyNumberFormat="1" applyFont="1" applyFill="1" applyBorder="1" applyProtection="1"/>
    <xf numFmtId="164" fontId="0" fillId="8" borderId="5" xfId="3" applyNumberFormat="1" applyFont="1" applyFill="1" applyBorder="1" applyProtection="1"/>
    <xf numFmtId="164" fontId="0" fillId="8" borderId="0" xfId="11" applyFont="1" applyFill="1" applyBorder="1" applyProtection="1"/>
    <xf numFmtId="9" fontId="0" fillId="8" borderId="0" xfId="3" applyNumberFormat="1" applyFont="1" applyFill="1" applyBorder="1" applyProtection="1"/>
    <xf numFmtId="164" fontId="0" fillId="8" borderId="28" xfId="3" applyNumberFormat="1" applyFont="1" applyFill="1" applyBorder="1" applyProtection="1"/>
    <xf numFmtId="164" fontId="0" fillId="8" borderId="18" xfId="11" applyFont="1" applyFill="1" applyBorder="1" applyProtection="1"/>
    <xf numFmtId="9" fontId="0" fillId="8" borderId="18" xfId="3" applyNumberFormat="1" applyFont="1" applyFill="1" applyBorder="1" applyProtection="1"/>
    <xf numFmtId="164" fontId="0" fillId="8" borderId="1" xfId="3" applyNumberFormat="1" applyFont="1" applyFill="1" applyBorder="1" applyProtection="1"/>
    <xf numFmtId="164" fontId="0" fillId="8" borderId="2" xfId="11" applyFont="1" applyFill="1" applyBorder="1" applyProtection="1"/>
    <xf numFmtId="9" fontId="0" fillId="8" borderId="2" xfId="3" applyNumberFormat="1" applyFont="1" applyFill="1" applyBorder="1" applyProtection="1"/>
    <xf numFmtId="164" fontId="0" fillId="8" borderId="1" xfId="11" applyFont="1" applyFill="1" applyBorder="1" applyProtection="1"/>
    <xf numFmtId="164" fontId="0" fillId="8" borderId="28" xfId="11" applyFont="1" applyFill="1" applyBorder="1" applyProtection="1"/>
    <xf numFmtId="9" fontId="1" fillId="0" borderId="2" xfId="3" applyNumberFormat="1" applyFont="1" applyFill="1" applyBorder="1" applyProtection="1"/>
    <xf numFmtId="9" fontId="1" fillId="0" borderId="18" xfId="3" applyNumberFormat="1" applyFont="1" applyFill="1" applyBorder="1" applyProtection="1"/>
    <xf numFmtId="9" fontId="0" fillId="8" borderId="20" xfId="3" applyFont="1" applyFill="1" applyBorder="1" applyProtection="1"/>
    <xf numFmtId="9" fontId="0" fillId="8" borderId="21" xfId="3" applyNumberFormat="1" applyFont="1" applyFill="1" applyBorder="1" applyProtection="1"/>
    <xf numFmtId="2" fontId="0" fillId="0" borderId="0" xfId="0" applyNumberFormat="1"/>
    <xf numFmtId="0" fontId="0" fillId="0" borderId="0" xfId="0" applyFont="1" applyAlignment="1">
      <alignment wrapText="1"/>
    </xf>
    <xf numFmtId="2" fontId="57" fillId="0" borderId="0" xfId="0" applyNumberFormat="1" applyFont="1" applyFill="1"/>
    <xf numFmtId="0" fontId="14" fillId="0" borderId="0" xfId="0" applyFont="1"/>
    <xf numFmtId="0" fontId="6" fillId="0" borderId="18" xfId="0" applyFont="1" applyFill="1" applyBorder="1" applyAlignment="1">
      <alignment horizontal="left"/>
    </xf>
    <xf numFmtId="17" fontId="3" fillId="0" borderId="0" xfId="0" applyNumberFormat="1" applyFont="1" applyBorder="1" applyAlignment="1">
      <alignment horizontal="left"/>
    </xf>
    <xf numFmtId="164" fontId="5" fillId="0" borderId="18" xfId="11" applyNumberFormat="1" applyFont="1" applyBorder="1" applyAlignment="1">
      <alignment horizontal="left"/>
    </xf>
    <xf numFmtId="0" fontId="35" fillId="0" borderId="0" xfId="0" applyFont="1" applyFill="1" applyBorder="1" applyAlignment="1">
      <alignment horizontal="left" vertical="top" wrapText="1"/>
    </xf>
    <xf numFmtId="0" fontId="3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2" fillId="0" borderId="0" xfId="0" applyFont="1" applyFill="1" applyBorder="1" applyAlignment="1">
      <alignment horizontal="left" vertical="top" wrapText="1"/>
    </xf>
    <xf numFmtId="0" fontId="44" fillId="0" borderId="0" xfId="0" applyFont="1" applyFill="1" applyBorder="1" applyAlignment="1">
      <alignment horizontal="left" vertical="top" wrapText="1"/>
    </xf>
    <xf numFmtId="0" fontId="0" fillId="0" borderId="0" xfId="0" applyFill="1" applyAlignment="1">
      <alignment horizontal="left" vertical="top" wrapText="1"/>
    </xf>
    <xf numFmtId="0" fontId="35" fillId="12" borderId="0" xfId="0" applyFont="1" applyFill="1" applyBorder="1" applyAlignment="1">
      <alignment vertical="center"/>
    </xf>
    <xf numFmtId="0" fontId="59" fillId="11" borderId="17" xfId="0" applyFont="1" applyFill="1" applyBorder="1" applyAlignment="1">
      <alignment horizontal="left" vertical="top" wrapText="1"/>
    </xf>
    <xf numFmtId="0" fontId="59" fillId="0" borderId="17" xfId="0" applyFont="1" applyBorder="1" applyAlignment="1">
      <alignment horizontal="left" vertical="top"/>
    </xf>
    <xf numFmtId="0" fontId="58" fillId="8" borderId="0" xfId="0" applyFont="1" applyFill="1" applyAlignment="1">
      <alignment vertical="center"/>
    </xf>
    <xf numFmtId="0" fontId="30" fillId="22" borderId="0" xfId="0" applyFont="1" applyFill="1" applyBorder="1" applyAlignment="1">
      <alignment vertical="center"/>
    </xf>
    <xf numFmtId="0" fontId="0" fillId="8" borderId="0" xfId="0" applyFill="1" applyBorder="1" applyAlignment="1">
      <alignment vertical="center"/>
    </xf>
    <xf numFmtId="0" fontId="2" fillId="8" borderId="0" xfId="0" applyFont="1" applyFill="1" applyBorder="1" applyAlignment="1">
      <alignment vertical="center"/>
    </xf>
    <xf numFmtId="0" fontId="44" fillId="8" borderId="0" xfId="0" applyFont="1" applyFill="1" applyBorder="1" applyAlignment="1">
      <alignment vertical="center"/>
    </xf>
    <xf numFmtId="0" fontId="0" fillId="8" borderId="0" xfId="0" applyFill="1" applyAlignment="1">
      <alignment vertical="center"/>
    </xf>
    <xf numFmtId="0" fontId="60" fillId="8" borderId="0" xfId="0" applyFont="1" applyFill="1" applyAlignment="1">
      <alignment vertical="center"/>
    </xf>
    <xf numFmtId="0" fontId="2" fillId="8" borderId="0" xfId="0" applyFont="1" applyFill="1" applyAlignment="1">
      <alignment vertical="center"/>
    </xf>
    <xf numFmtId="0" fontId="39" fillId="11" borderId="16" xfId="0" applyFont="1" applyFill="1" applyBorder="1" applyAlignment="1">
      <alignment horizontal="left" vertical="top"/>
    </xf>
    <xf numFmtId="0" fontId="37" fillId="11" borderId="17" xfId="0" applyFont="1" applyFill="1" applyBorder="1" applyAlignment="1">
      <alignment horizontal="left" vertical="top"/>
    </xf>
    <xf numFmtId="0" fontId="3" fillId="11" borderId="28" xfId="0" applyFont="1" applyFill="1" applyBorder="1" applyAlignment="1">
      <alignment vertical="center" wrapText="1"/>
    </xf>
    <xf numFmtId="0" fontId="3" fillId="11" borderId="29" xfId="0" applyFont="1" applyFill="1" applyBorder="1" applyAlignment="1">
      <alignment vertical="center" wrapText="1"/>
    </xf>
    <xf numFmtId="0" fontId="3" fillId="0" borderId="28" xfId="0" applyFont="1" applyBorder="1" applyAlignment="1">
      <alignment vertical="center" wrapText="1"/>
    </xf>
    <xf numFmtId="0" fontId="3" fillId="0" borderId="29" xfId="0" applyFont="1" applyBorder="1" applyAlignment="1">
      <alignment vertical="center" wrapText="1"/>
    </xf>
    <xf numFmtId="165" fontId="3" fillId="0" borderId="28" xfId="3" applyNumberFormat="1" applyFont="1" applyBorder="1" applyAlignment="1">
      <alignment vertical="center" wrapText="1"/>
    </xf>
    <xf numFmtId="165" fontId="3" fillId="0" borderId="29" xfId="3" applyNumberFormat="1" applyFont="1" applyBorder="1" applyAlignment="1">
      <alignment vertical="center" wrapText="1"/>
    </xf>
    <xf numFmtId="0" fontId="56" fillId="0" borderId="28" xfId="5" applyFont="1" applyBorder="1" applyAlignment="1">
      <alignment vertical="center" wrapText="1"/>
    </xf>
    <xf numFmtId="10" fontId="3" fillId="11" borderId="28" xfId="0" applyNumberFormat="1" applyFont="1" applyFill="1" applyBorder="1" applyAlignment="1">
      <alignment vertical="center" wrapText="1"/>
    </xf>
    <xf numFmtId="10" fontId="3" fillId="11" borderId="29" xfId="0" applyNumberFormat="1" applyFont="1" applyFill="1" applyBorder="1" applyAlignment="1">
      <alignment vertical="center" wrapText="1"/>
    </xf>
    <xf numFmtId="0" fontId="3" fillId="4" borderId="28" xfId="0" applyFont="1" applyFill="1" applyBorder="1" applyAlignment="1">
      <alignment vertical="center" wrapText="1"/>
    </xf>
    <xf numFmtId="0" fontId="3" fillId="4" borderId="29" xfId="0" applyFont="1" applyFill="1" applyBorder="1" applyAlignment="1">
      <alignment vertical="center" wrapText="1"/>
    </xf>
    <xf numFmtId="2" fontId="3" fillId="0" borderId="28" xfId="0" applyNumberFormat="1" applyFont="1" applyBorder="1" applyAlignment="1">
      <alignment vertical="center" wrapText="1"/>
    </xf>
    <xf numFmtId="2" fontId="3" fillId="0" borderId="29" xfId="0" applyNumberFormat="1" applyFont="1" applyBorder="1" applyAlignment="1">
      <alignment vertical="center" wrapText="1"/>
    </xf>
    <xf numFmtId="0" fontId="4" fillId="11" borderId="28" xfId="0" applyFont="1" applyFill="1" applyBorder="1" applyAlignment="1">
      <alignment vertical="center" wrapText="1"/>
    </xf>
    <xf numFmtId="0" fontId="4" fillId="0" borderId="28" xfId="0" applyFont="1" applyBorder="1" applyAlignment="1">
      <alignment vertical="center" wrapText="1"/>
    </xf>
    <xf numFmtId="0" fontId="6" fillId="11" borderId="28" xfId="0" applyFont="1" applyFill="1" applyBorder="1" applyAlignment="1">
      <alignment vertical="center" wrapText="1"/>
    </xf>
    <xf numFmtId="0" fontId="6" fillId="11" borderId="29" xfId="0" applyFont="1" applyFill="1" applyBorder="1" applyAlignment="1">
      <alignment vertical="center" wrapText="1"/>
    </xf>
    <xf numFmtId="0" fontId="29" fillId="0" borderId="29" xfId="0" applyFont="1" applyBorder="1" applyAlignment="1">
      <alignment vertical="center" wrapText="1"/>
    </xf>
    <xf numFmtId="10" fontId="3" fillId="0" borderId="28" xfId="0" applyNumberFormat="1" applyFont="1" applyBorder="1" applyAlignment="1">
      <alignment vertical="center" wrapText="1"/>
    </xf>
    <xf numFmtId="10" fontId="3" fillId="7" borderId="29" xfId="0" applyNumberFormat="1" applyFont="1" applyFill="1" applyBorder="1" applyAlignment="1">
      <alignment vertical="center" wrapText="1"/>
    </xf>
    <xf numFmtId="10" fontId="3" fillId="0" borderId="29" xfId="0" applyNumberFormat="1" applyFont="1" applyBorder="1" applyAlignment="1">
      <alignment vertical="center" wrapText="1"/>
    </xf>
    <xf numFmtId="1" fontId="6" fillId="0" borderId="28" xfId="0" applyNumberFormat="1" applyFont="1" applyBorder="1" applyAlignment="1">
      <alignment vertical="center" wrapText="1"/>
    </xf>
    <xf numFmtId="0" fontId="4" fillId="11" borderId="29" xfId="0" applyFont="1" applyFill="1" applyBorder="1" applyAlignment="1">
      <alignment vertical="center" wrapText="1"/>
    </xf>
    <xf numFmtId="0" fontId="4" fillId="4" borderId="29" xfId="0" applyFont="1" applyFill="1" applyBorder="1" applyAlignment="1">
      <alignment vertical="center" wrapText="1"/>
    </xf>
    <xf numFmtId="0" fontId="6" fillId="4" borderId="29" xfId="0" applyFont="1" applyFill="1" applyBorder="1" applyAlignment="1">
      <alignment vertical="center" wrapText="1"/>
    </xf>
    <xf numFmtId="0" fontId="6" fillId="0" borderId="28" xfId="0" applyFont="1" applyBorder="1" applyAlignment="1">
      <alignment vertical="center" wrapText="1"/>
    </xf>
    <xf numFmtId="0" fontId="6" fillId="0" borderId="29" xfId="0" applyFont="1" applyBorder="1" applyAlignment="1">
      <alignment vertical="center" wrapText="1"/>
    </xf>
    <xf numFmtId="0" fontId="3" fillId="5" borderId="28" xfId="0" applyFont="1" applyFill="1" applyBorder="1" applyAlignment="1">
      <alignment vertical="center" wrapText="1"/>
    </xf>
    <xf numFmtId="0" fontId="3" fillId="0" borderId="28" xfId="0" applyFont="1" applyBorder="1" applyAlignment="1">
      <alignment vertical="justify" wrapText="1"/>
    </xf>
    <xf numFmtId="0" fontId="3" fillId="0" borderId="29" xfId="0" applyFont="1" applyBorder="1" applyAlignment="1">
      <alignment vertical="justify" wrapText="1"/>
    </xf>
    <xf numFmtId="0" fontId="3" fillId="11" borderId="28" xfId="0" applyFont="1" applyFill="1" applyBorder="1" applyAlignment="1">
      <alignment vertical="justify" wrapText="1"/>
    </xf>
    <xf numFmtId="9" fontId="6" fillId="0" borderId="28" xfId="3" applyNumberFormat="1" applyFont="1" applyBorder="1" applyAlignment="1">
      <alignment vertical="justify" wrapText="1"/>
    </xf>
    <xf numFmtId="0" fontId="9" fillId="0" borderId="28" xfId="0" applyFont="1" applyBorder="1" applyAlignment="1">
      <alignment vertical="center" wrapText="1"/>
    </xf>
    <xf numFmtId="0" fontId="9" fillId="0" borderId="29" xfId="0" applyFont="1" applyBorder="1" applyAlignment="1">
      <alignment vertical="center" wrapText="1"/>
    </xf>
    <xf numFmtId="0" fontId="9" fillId="11" borderId="28" xfId="0" applyFont="1" applyFill="1" applyBorder="1" applyAlignment="1">
      <alignment vertical="center" wrapText="1"/>
    </xf>
    <xf numFmtId="0" fontId="9" fillId="11" borderId="29" xfId="0" applyFont="1" applyFill="1" applyBorder="1" applyAlignment="1">
      <alignment vertical="center" wrapText="1"/>
    </xf>
    <xf numFmtId="2" fontId="3" fillId="11" borderId="28" xfId="0" applyNumberFormat="1" applyFont="1" applyFill="1" applyBorder="1" applyAlignment="1">
      <alignment vertical="center" wrapText="1"/>
    </xf>
    <xf numFmtId="2" fontId="3" fillId="11" borderId="29" xfId="0" applyNumberFormat="1" applyFont="1" applyFill="1" applyBorder="1" applyAlignment="1">
      <alignment vertical="center" wrapText="1"/>
    </xf>
    <xf numFmtId="2" fontId="3" fillId="11" borderId="28" xfId="3" applyNumberFormat="1" applyFont="1" applyFill="1" applyBorder="1" applyAlignment="1">
      <alignment vertical="center" wrapText="1"/>
    </xf>
    <xf numFmtId="2" fontId="3" fillId="11" borderId="29" xfId="3" applyNumberFormat="1" applyFont="1" applyFill="1" applyBorder="1" applyAlignment="1">
      <alignment vertical="center" wrapText="1"/>
    </xf>
    <xf numFmtId="0" fontId="29" fillId="4" borderId="29" xfId="0" applyFont="1" applyFill="1" applyBorder="1" applyAlignment="1">
      <alignment wrapText="1"/>
    </xf>
    <xf numFmtId="0" fontId="3" fillId="6" borderId="28" xfId="0" applyFont="1" applyFill="1" applyBorder="1" applyAlignment="1">
      <alignment vertical="center" wrapText="1"/>
    </xf>
    <xf numFmtId="0" fontId="3" fillId="6" borderId="29" xfId="0" applyFont="1" applyFill="1" applyBorder="1" applyAlignment="1">
      <alignment vertical="center" wrapText="1"/>
    </xf>
    <xf numFmtId="2" fontId="3" fillId="0" borderId="28" xfId="3" applyNumberFormat="1" applyFont="1" applyBorder="1" applyAlignment="1">
      <alignment vertical="center" wrapText="1"/>
    </xf>
    <xf numFmtId="2" fontId="3" fillId="0" borderId="29" xfId="3" applyNumberFormat="1" applyFont="1" applyBorder="1" applyAlignment="1">
      <alignment vertical="center" wrapText="1"/>
    </xf>
    <xf numFmtId="0" fontId="3" fillId="0" borderId="0" xfId="0" applyFont="1" applyBorder="1" applyAlignment="1"/>
    <xf numFmtId="10" fontId="3" fillId="23" borderId="1" xfId="3" applyNumberFormat="1" applyFont="1" applyFill="1" applyBorder="1" applyAlignment="1">
      <alignment horizontal="left" vertical="top" wrapText="1"/>
    </xf>
    <xf numFmtId="10" fontId="3" fillId="23" borderId="3" xfId="3" applyNumberFormat="1" applyFont="1" applyFill="1" applyBorder="1" applyAlignment="1">
      <alignment horizontal="left" vertical="top" wrapText="1"/>
    </xf>
    <xf numFmtId="10" fontId="3" fillId="23" borderId="5" xfId="3" applyNumberFormat="1" applyFont="1" applyFill="1" applyBorder="1" applyAlignment="1">
      <alignment horizontal="left" vertical="top" wrapText="1"/>
    </xf>
    <xf numFmtId="10" fontId="3" fillId="23" borderId="32" xfId="3" applyNumberFormat="1" applyFont="1" applyFill="1" applyBorder="1" applyAlignment="1">
      <alignment horizontal="left" vertical="top" wrapText="1"/>
    </xf>
    <xf numFmtId="10" fontId="3" fillId="23" borderId="6" xfId="3" applyNumberFormat="1" applyFont="1" applyFill="1" applyBorder="1" applyAlignment="1">
      <alignment horizontal="left" vertical="top" wrapText="1"/>
    </xf>
    <xf numFmtId="10" fontId="3" fillId="23" borderId="8" xfId="3" applyNumberFormat="1" applyFont="1" applyFill="1" applyBorder="1" applyAlignment="1">
      <alignment horizontal="left" vertical="top" wrapText="1"/>
    </xf>
    <xf numFmtId="164" fontId="3" fillId="16" borderId="1" xfId="11" applyFont="1" applyFill="1" applyBorder="1" applyAlignment="1">
      <alignment vertical="center" wrapText="1"/>
    </xf>
    <xf numFmtId="164" fontId="3" fillId="16" borderId="3" xfId="11" applyFont="1" applyFill="1" applyBorder="1" applyAlignment="1">
      <alignment vertical="center" wrapText="1"/>
    </xf>
    <xf numFmtId="164" fontId="3" fillId="16" borderId="28" xfId="11" applyFont="1" applyFill="1" applyBorder="1" applyAlignment="1">
      <alignment vertical="center" wrapText="1"/>
    </xf>
    <xf numFmtId="164" fontId="3" fillId="16" borderId="29" xfId="11" applyFont="1" applyFill="1" applyBorder="1" applyAlignment="1">
      <alignment vertical="center" wrapText="1"/>
    </xf>
    <xf numFmtId="164" fontId="3" fillId="15" borderId="28" xfId="11" applyFont="1" applyFill="1" applyBorder="1" applyAlignment="1">
      <alignment vertical="center" wrapText="1"/>
    </xf>
    <xf numFmtId="164" fontId="3" fillId="15" borderId="29" xfId="11" applyFont="1" applyFill="1" applyBorder="1" applyAlignment="1">
      <alignment vertical="center" wrapText="1"/>
    </xf>
    <xf numFmtId="164" fontId="5" fillId="15" borderId="28" xfId="11" applyFont="1" applyFill="1" applyBorder="1" applyAlignment="1">
      <alignment vertical="center" wrapText="1"/>
    </xf>
    <xf numFmtId="164" fontId="5" fillId="15" borderId="29" xfId="11" applyFont="1" applyFill="1" applyBorder="1" applyAlignment="1">
      <alignment vertical="center" wrapText="1"/>
    </xf>
    <xf numFmtId="164" fontId="16" fillId="15" borderId="28" xfId="11" applyFont="1" applyFill="1" applyBorder="1" applyAlignment="1">
      <alignment vertical="center" wrapText="1"/>
    </xf>
    <xf numFmtId="164" fontId="16" fillId="15" borderId="29" xfId="11" applyFont="1" applyFill="1" applyBorder="1" applyAlignment="1">
      <alignment vertical="center" wrapText="1"/>
    </xf>
    <xf numFmtId="164" fontId="5" fillId="16" borderId="28" xfId="11" applyFont="1" applyFill="1" applyBorder="1" applyAlignment="1">
      <alignment vertical="center" wrapText="1"/>
    </xf>
    <xf numFmtId="164" fontId="4" fillId="15" borderId="28" xfId="11" applyFont="1" applyFill="1" applyBorder="1" applyAlignment="1">
      <alignment vertical="center" wrapText="1"/>
    </xf>
    <xf numFmtId="164" fontId="4" fillId="15" borderId="29" xfId="11" applyFont="1" applyFill="1" applyBorder="1" applyAlignment="1">
      <alignment vertical="center" wrapText="1"/>
    </xf>
    <xf numFmtId="164" fontId="4" fillId="16" borderId="28" xfId="11" applyFont="1" applyFill="1" applyBorder="1" applyAlignment="1">
      <alignment vertical="center" wrapText="1"/>
    </xf>
    <xf numFmtId="164" fontId="4" fillId="16" borderId="29" xfId="11" applyFont="1" applyFill="1" applyBorder="1" applyAlignment="1">
      <alignment vertical="center" wrapText="1"/>
    </xf>
    <xf numFmtId="164" fontId="5" fillId="16" borderId="29" xfId="11" applyFont="1" applyFill="1" applyBorder="1" applyAlignment="1">
      <alignment vertical="center" wrapText="1"/>
    </xf>
    <xf numFmtId="0" fontId="0" fillId="0" borderId="0" xfId="0" applyNumberFormat="1" applyAlignment="1">
      <alignment vertical="center"/>
    </xf>
    <xf numFmtId="10" fontId="0" fillId="0" borderId="0" xfId="0" applyNumberFormat="1" applyAlignment="1">
      <alignment vertical="center"/>
    </xf>
    <xf numFmtId="0" fontId="0" fillId="0" borderId="33" xfId="0" applyBorder="1" applyAlignment="1">
      <alignment horizontal="left" vertical="top" wrapText="1"/>
    </xf>
    <xf numFmtId="0" fontId="0" fillId="0" borderId="33" xfId="0"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0" fillId="0" borderId="36" xfId="0" applyBorder="1" applyAlignment="1">
      <alignment vertical="center" wrapText="1"/>
    </xf>
    <xf numFmtId="0" fontId="0" fillId="5" borderId="0" xfId="0" applyFill="1"/>
    <xf numFmtId="0" fontId="0" fillId="5" borderId="0" xfId="0" applyFill="1" applyAlignment="1">
      <alignment wrapText="1"/>
    </xf>
    <xf numFmtId="0" fontId="53" fillId="5" borderId="0" xfId="0" applyFont="1" applyFill="1" applyAlignment="1">
      <alignment wrapText="1"/>
    </xf>
    <xf numFmtId="0" fontId="5" fillId="0" borderId="0" xfId="0" quotePrefix="1" applyFont="1" applyBorder="1" applyAlignment="1">
      <alignment horizontal="left"/>
    </xf>
    <xf numFmtId="165" fontId="46" fillId="24" borderId="26" xfId="3" applyNumberFormat="1" applyFont="1" applyFill="1" applyBorder="1" applyAlignment="1">
      <alignment horizontal="center" vertical="center"/>
    </xf>
    <xf numFmtId="165" fontId="46" fillId="24" borderId="18" xfId="3" applyNumberFormat="1" applyFont="1" applyFill="1" applyBorder="1" applyAlignment="1">
      <alignment horizontal="center" vertical="center"/>
    </xf>
    <xf numFmtId="0" fontId="46" fillId="24" borderId="18" xfId="0" applyFont="1" applyFill="1" applyBorder="1" applyAlignment="1">
      <alignment horizontal="center" vertical="center"/>
    </xf>
    <xf numFmtId="0" fontId="46" fillId="25" borderId="18" xfId="0" applyFont="1" applyFill="1" applyBorder="1" applyAlignment="1">
      <alignment horizontal="center" vertical="center"/>
    </xf>
    <xf numFmtId="9" fontId="35" fillId="24" borderId="18" xfId="3" applyNumberFormat="1" applyFont="1" applyFill="1" applyBorder="1" applyAlignment="1">
      <alignment horizontal="center" vertical="center" wrapText="1"/>
    </xf>
    <xf numFmtId="10" fontId="46" fillId="24" borderId="18" xfId="3" applyNumberFormat="1" applyFont="1" applyFill="1" applyBorder="1" applyAlignment="1">
      <alignment horizontal="center" vertical="center"/>
    </xf>
    <xf numFmtId="0" fontId="46" fillId="24" borderId="18" xfId="0" applyFont="1" applyFill="1" applyBorder="1" applyAlignment="1">
      <alignment vertical="center"/>
    </xf>
    <xf numFmtId="0" fontId="46" fillId="24" borderId="27" xfId="0" applyFont="1" applyFill="1" applyBorder="1" applyAlignment="1">
      <alignment vertical="center"/>
    </xf>
    <xf numFmtId="0" fontId="23" fillId="0" borderId="28" xfId="5" applyBorder="1" applyAlignment="1">
      <alignment vertical="center" wrapText="1"/>
    </xf>
    <xf numFmtId="0" fontId="8" fillId="11" borderId="28" xfId="0" applyFont="1" applyFill="1" applyBorder="1" applyAlignment="1">
      <alignment vertical="center"/>
    </xf>
    <xf numFmtId="0" fontId="8" fillId="11" borderId="29" xfId="0" applyFont="1" applyFill="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xf numFmtId="164" fontId="8" fillId="16" borderId="28" xfId="11" applyFont="1" applyFill="1" applyBorder="1" applyAlignment="1">
      <alignment vertical="center"/>
    </xf>
    <xf numFmtId="164" fontId="8" fillId="16" borderId="29" xfId="11" applyFont="1" applyFill="1" applyBorder="1" applyAlignment="1">
      <alignment vertical="center"/>
    </xf>
    <xf numFmtId="164" fontId="8" fillId="15" borderId="28" xfId="11" applyFont="1" applyFill="1" applyBorder="1" applyAlignment="1">
      <alignment vertical="center"/>
    </xf>
    <xf numFmtId="164" fontId="8" fillId="15" borderId="29" xfId="11" applyFont="1" applyFill="1" applyBorder="1" applyAlignment="1">
      <alignment vertical="center"/>
    </xf>
    <xf numFmtId="9" fontId="8" fillId="11" borderId="29" xfId="0" applyNumberFormat="1" applyFont="1" applyFill="1" applyBorder="1" applyAlignment="1">
      <alignment vertical="center"/>
    </xf>
    <xf numFmtId="9" fontId="8" fillId="0" borderId="29" xfId="0" applyNumberFormat="1" applyFont="1" applyBorder="1" applyAlignment="1">
      <alignment vertical="center"/>
    </xf>
    <xf numFmtId="164" fontId="17" fillId="15" borderId="28" xfId="11" applyFont="1" applyFill="1" applyBorder="1" applyAlignment="1">
      <alignment vertical="center"/>
    </xf>
    <xf numFmtId="164" fontId="17" fillId="15" borderId="29" xfId="11" applyFont="1" applyFill="1" applyBorder="1" applyAlignment="1">
      <alignment vertical="center"/>
    </xf>
    <xf numFmtId="0" fontId="8" fillId="3" borderId="28" xfId="0" applyFont="1" applyFill="1" applyBorder="1" applyAlignment="1">
      <alignment vertical="center"/>
    </xf>
    <xf numFmtId="0" fontId="8" fillId="3" borderId="29" xfId="0" applyFont="1" applyFill="1" applyBorder="1" applyAlignment="1">
      <alignment vertical="center"/>
    </xf>
    <xf numFmtId="1" fontId="7" fillId="0" borderId="28" xfId="0" applyNumberFormat="1" applyFont="1" applyBorder="1" applyAlignment="1">
      <alignment vertical="center"/>
    </xf>
    <xf numFmtId="1" fontId="7" fillId="0" borderId="29" xfId="0" applyNumberFormat="1" applyFont="1" applyBorder="1" applyAlignment="1">
      <alignment vertical="center"/>
    </xf>
    <xf numFmtId="0" fontId="7" fillId="11" borderId="28" xfId="0" applyFont="1" applyFill="1" applyBorder="1" applyAlignment="1">
      <alignment vertical="center"/>
    </xf>
    <xf numFmtId="0" fontId="7" fillId="11" borderId="29" xfId="0" applyFont="1" applyFill="1" applyBorder="1" applyAlignment="1">
      <alignment vertical="center"/>
    </xf>
    <xf numFmtId="1" fontId="7" fillId="3" borderId="28" xfId="0" applyNumberFormat="1" applyFont="1" applyFill="1" applyBorder="1" applyAlignment="1">
      <alignment vertical="center"/>
    </xf>
    <xf numFmtId="1" fontId="7" fillId="3" borderId="29" xfId="0" applyNumberFormat="1" applyFont="1" applyFill="1" applyBorder="1" applyAlignment="1">
      <alignment vertical="center"/>
    </xf>
    <xf numFmtId="1" fontId="7" fillId="11" borderId="28" xfId="0" applyNumberFormat="1" applyFont="1" applyFill="1" applyBorder="1" applyAlignment="1">
      <alignment vertical="center"/>
    </xf>
    <xf numFmtId="1" fontId="7" fillId="11" borderId="29" xfId="0" applyNumberFormat="1" applyFont="1" applyFill="1" applyBorder="1" applyAlignment="1">
      <alignment vertical="center"/>
    </xf>
    <xf numFmtId="10" fontId="8" fillId="0" borderId="28" xfId="0" applyNumberFormat="1" applyFont="1" applyBorder="1" applyAlignment="1">
      <alignment vertical="center"/>
    </xf>
    <xf numFmtId="10" fontId="8" fillId="0" borderId="29" xfId="0" applyNumberFormat="1" applyFont="1" applyBorder="1" applyAlignment="1">
      <alignment vertical="center"/>
    </xf>
    <xf numFmtId="10" fontId="8" fillId="11" borderId="28" xfId="0" applyNumberFormat="1" applyFont="1" applyFill="1" applyBorder="1" applyAlignment="1">
      <alignment vertical="center"/>
    </xf>
    <xf numFmtId="10" fontId="8" fillId="11" borderId="29" xfId="0" applyNumberFormat="1" applyFont="1" applyFill="1" applyBorder="1" applyAlignment="1">
      <alignment vertical="center"/>
    </xf>
    <xf numFmtId="164" fontId="24" fillId="15" borderId="28" xfId="11" applyFont="1" applyFill="1" applyBorder="1" applyAlignment="1">
      <alignment vertical="center"/>
    </xf>
    <xf numFmtId="164" fontId="7" fillId="15" borderId="28" xfId="11" applyFont="1" applyFill="1" applyBorder="1" applyAlignment="1">
      <alignment vertical="center"/>
    </xf>
    <xf numFmtId="164" fontId="7" fillId="15" borderId="29" xfId="11" applyFont="1" applyFill="1" applyBorder="1" applyAlignment="1">
      <alignment vertical="center"/>
    </xf>
    <xf numFmtId="164" fontId="7" fillId="16" borderId="28" xfId="11" applyFont="1" applyFill="1" applyBorder="1" applyAlignment="1">
      <alignment vertical="center"/>
    </xf>
    <xf numFmtId="164" fontId="7" fillId="16" borderId="29" xfId="11" applyFont="1" applyFill="1" applyBorder="1" applyAlignment="1">
      <alignment vertical="center"/>
    </xf>
    <xf numFmtId="0" fontId="17" fillId="11" borderId="28" xfId="0" applyFont="1" applyFill="1" applyBorder="1" applyAlignment="1">
      <alignment vertical="center"/>
    </xf>
    <xf numFmtId="0" fontId="17" fillId="11" borderId="29" xfId="0" applyFont="1" applyFill="1" applyBorder="1" applyAlignment="1">
      <alignment vertical="center"/>
    </xf>
    <xf numFmtId="10" fontId="3" fillId="0" borderId="28" xfId="0" applyNumberFormat="1" applyFont="1" applyBorder="1" applyAlignment="1">
      <alignment vertical="center"/>
    </xf>
    <xf numFmtId="10" fontId="3" fillId="0" borderId="29" xfId="0" applyNumberFormat="1" applyFont="1" applyBorder="1" applyAlignment="1">
      <alignment vertical="center"/>
    </xf>
    <xf numFmtId="0" fontId="8" fillId="8" borderId="28" xfId="0" applyFont="1" applyFill="1" applyBorder="1" applyAlignment="1">
      <alignment vertical="center"/>
    </xf>
    <xf numFmtId="0" fontId="8" fillId="8" borderId="29" xfId="0" applyFont="1" applyFill="1" applyBorder="1" applyAlignment="1">
      <alignment vertical="center"/>
    </xf>
    <xf numFmtId="2" fontId="8" fillId="0" borderId="29" xfId="3" applyNumberFormat="1" applyFont="1" applyBorder="1" applyAlignment="1">
      <alignment vertical="center"/>
    </xf>
    <xf numFmtId="9" fontId="8" fillId="8" borderId="28" xfId="3" applyNumberFormat="1" applyFont="1" applyFill="1" applyBorder="1" applyAlignment="1">
      <alignment vertical="center"/>
    </xf>
    <xf numFmtId="9" fontId="8" fillId="8" borderId="29" xfId="3" applyNumberFormat="1" applyFont="1" applyFill="1" applyBorder="1" applyAlignment="1">
      <alignment vertical="center"/>
    </xf>
    <xf numFmtId="0" fontId="26" fillId="11" borderId="28" xfId="5" applyFont="1" applyFill="1" applyBorder="1" applyAlignment="1"/>
    <xf numFmtId="9" fontId="7" fillId="0" borderId="29" xfId="0" applyNumberFormat="1" applyFont="1" applyBorder="1" applyAlignment="1">
      <alignment vertical="center"/>
    </xf>
    <xf numFmtId="9" fontId="7" fillId="11" borderId="29" xfId="0" applyNumberFormat="1" applyFont="1" applyFill="1" applyBorder="1" applyAlignment="1">
      <alignment vertical="center"/>
    </xf>
    <xf numFmtId="1" fontId="8" fillId="11" borderId="28" xfId="0" applyNumberFormat="1" applyFont="1" applyFill="1" applyBorder="1" applyAlignment="1">
      <alignment vertical="center"/>
    </xf>
    <xf numFmtId="1" fontId="8" fillId="11" borderId="29" xfId="0" applyNumberFormat="1" applyFont="1" applyFill="1" applyBorder="1" applyAlignment="1">
      <alignment vertical="center"/>
    </xf>
    <xf numFmtId="1" fontId="7" fillId="11" borderId="29" xfId="0" applyNumberFormat="1" applyFont="1" applyFill="1" applyBorder="1" applyAlignment="1">
      <alignment vertical="top"/>
    </xf>
    <xf numFmtId="10" fontId="24" fillId="0" borderId="28" xfId="5" applyNumberFormat="1" applyFont="1" applyBorder="1" applyAlignment="1">
      <alignment vertical="center"/>
    </xf>
    <xf numFmtId="10" fontId="24" fillId="11" borderId="28" xfId="5" applyNumberFormat="1" applyFont="1" applyFill="1" applyBorder="1" applyAlignment="1">
      <alignment vertical="center"/>
    </xf>
    <xf numFmtId="164" fontId="15" fillId="16" borderId="28" xfId="11" applyFont="1" applyFill="1" applyBorder="1" applyAlignment="1">
      <alignment vertical="center"/>
    </xf>
    <xf numFmtId="164" fontId="15" fillId="16" borderId="29" xfId="11" applyFont="1" applyFill="1" applyBorder="1" applyAlignment="1">
      <alignment vertical="center"/>
    </xf>
    <xf numFmtId="1" fontId="17" fillId="0" borderId="28" xfId="0" applyNumberFormat="1" applyFont="1" applyBorder="1" applyAlignment="1">
      <alignment vertical="center"/>
    </xf>
    <xf numFmtId="1" fontId="17" fillId="0" borderId="29" xfId="0" applyNumberFormat="1" applyFont="1" applyBorder="1" applyAlignment="1">
      <alignment vertical="center"/>
    </xf>
    <xf numFmtId="9" fontId="8" fillId="0" borderId="28" xfId="3" applyNumberFormat="1" applyFont="1" applyBorder="1" applyAlignment="1">
      <alignment vertical="center"/>
    </xf>
    <xf numFmtId="9" fontId="8" fillId="0" borderId="29" xfId="3" applyNumberFormat="1" applyFont="1" applyBorder="1" applyAlignment="1">
      <alignment vertical="center"/>
    </xf>
    <xf numFmtId="164" fontId="15" fillId="15" borderId="28" xfId="11" applyFont="1" applyFill="1" applyBorder="1" applyAlignment="1">
      <alignment vertical="center"/>
    </xf>
    <xf numFmtId="164" fontId="15" fillId="15" borderId="29" xfId="11" applyFont="1" applyFill="1" applyBorder="1" applyAlignment="1">
      <alignment vertical="center"/>
    </xf>
    <xf numFmtId="0" fontId="22" fillId="11" borderId="29" xfId="0" applyFont="1" applyFill="1" applyBorder="1" applyAlignment="1">
      <alignment vertical="center"/>
    </xf>
    <xf numFmtId="0" fontId="8" fillId="11" borderId="29" xfId="0" applyFont="1" applyFill="1" applyBorder="1" applyAlignment="1">
      <alignment vertical="top"/>
    </xf>
    <xf numFmtId="0" fontId="24" fillId="0" borderId="28" xfId="5" applyFont="1" applyBorder="1" applyAlignment="1">
      <alignment vertical="center"/>
    </xf>
    <xf numFmtId="0" fontId="22" fillId="0" borderId="29" xfId="0" applyFont="1" applyBorder="1" applyAlignment="1">
      <alignment vertical="center"/>
    </xf>
    <xf numFmtId="0" fontId="8" fillId="0" borderId="29" xfId="0" applyFont="1" applyBorder="1" applyAlignment="1">
      <alignment vertical="top"/>
    </xf>
    <xf numFmtId="164" fontId="11" fillId="16" borderId="28" xfId="11" applyFont="1" applyFill="1" applyBorder="1" applyAlignment="1">
      <alignment vertical="center"/>
    </xf>
    <xf numFmtId="164" fontId="11" fillId="16" borderId="29" xfId="11" applyFont="1" applyFill="1" applyBorder="1" applyAlignment="1">
      <alignment vertical="center"/>
    </xf>
    <xf numFmtId="0" fontId="3" fillId="0" borderId="28" xfId="0" applyFont="1" applyBorder="1" applyAlignment="1">
      <alignment vertical="center"/>
    </xf>
    <xf numFmtId="0" fontId="3" fillId="0" borderId="29" xfId="0" applyFont="1" applyBorder="1" applyAlignment="1">
      <alignment vertical="center"/>
    </xf>
    <xf numFmtId="0" fontId="8" fillId="0" borderId="28" xfId="0" applyFont="1" applyBorder="1" applyAlignment="1"/>
    <xf numFmtId="164" fontId="11" fillId="15" borderId="28" xfId="11" applyFont="1" applyFill="1" applyBorder="1" applyAlignment="1">
      <alignment vertical="center"/>
    </xf>
    <xf numFmtId="164" fontId="11" fillId="15" borderId="29" xfId="11" applyFont="1" applyFill="1" applyBorder="1" applyAlignment="1">
      <alignment vertical="center"/>
    </xf>
    <xf numFmtId="0" fontId="3" fillId="11" borderId="28" xfId="0" applyFont="1" applyFill="1" applyBorder="1" applyAlignment="1">
      <alignment vertical="center"/>
    </xf>
    <xf numFmtId="0" fontId="3" fillId="11" borderId="29" xfId="0" applyFont="1" applyFill="1" applyBorder="1" applyAlignment="1">
      <alignment vertical="center"/>
    </xf>
    <xf numFmtId="0" fontId="6" fillId="11" borderId="28" xfId="0" applyFont="1" applyFill="1" applyBorder="1" applyAlignment="1">
      <alignment vertical="center"/>
    </xf>
    <xf numFmtId="0" fontId="6" fillId="11" borderId="29" xfId="0" applyFont="1" applyFill="1" applyBorder="1" applyAlignment="1">
      <alignment vertical="center"/>
    </xf>
    <xf numFmtId="10" fontId="3" fillId="11" borderId="28" xfId="0" applyNumberFormat="1" applyFont="1" applyFill="1" applyBorder="1" applyAlignment="1">
      <alignment vertical="center"/>
    </xf>
    <xf numFmtId="10" fontId="3" fillId="11" borderId="29" xfId="0" applyNumberFormat="1" applyFont="1" applyFill="1" applyBorder="1" applyAlignment="1">
      <alignment vertical="center"/>
    </xf>
    <xf numFmtId="0" fontId="3" fillId="3" borderId="28" xfId="0" applyFont="1" applyFill="1" applyBorder="1" applyAlignment="1">
      <alignment vertical="center"/>
    </xf>
    <xf numFmtId="0" fontId="3" fillId="3" borderId="29" xfId="0" applyFont="1" applyFill="1" applyBorder="1" applyAlignment="1">
      <alignment vertical="center"/>
    </xf>
    <xf numFmtId="0" fontId="23" fillId="0" borderId="28" xfId="5" applyFont="1" applyBorder="1" applyAlignment="1">
      <alignment vertical="center"/>
    </xf>
    <xf numFmtId="164" fontId="3" fillId="16" borderId="28" xfId="11" applyFont="1" applyFill="1" applyBorder="1" applyAlignment="1">
      <alignment vertical="center"/>
    </xf>
    <xf numFmtId="164" fontId="3" fillId="16" borderId="29" xfId="11" applyFont="1" applyFill="1" applyBorder="1" applyAlignment="1">
      <alignment vertical="center"/>
    </xf>
    <xf numFmtId="0" fontId="4" fillId="11" borderId="28" xfId="0" applyFont="1" applyFill="1" applyBorder="1" applyAlignment="1">
      <alignment vertical="center"/>
    </xf>
    <xf numFmtId="0" fontId="22" fillId="11" borderId="28" xfId="0" applyFont="1" applyFill="1" applyBorder="1" applyAlignment="1">
      <alignment vertical="center"/>
    </xf>
    <xf numFmtId="0" fontId="22" fillId="0" borderId="28" xfId="0" applyFont="1" applyBorder="1" applyAlignment="1">
      <alignment vertical="center"/>
    </xf>
    <xf numFmtId="10" fontId="23" fillId="0" borderId="28" xfId="5" applyNumberFormat="1" applyFont="1" applyBorder="1" applyAlignment="1">
      <alignment vertical="center"/>
    </xf>
    <xf numFmtId="1" fontId="6" fillId="0" borderId="28" xfId="0" applyNumberFormat="1" applyFont="1" applyBorder="1" applyAlignment="1">
      <alignment vertical="center"/>
    </xf>
    <xf numFmtId="1" fontId="6" fillId="0" borderId="29" xfId="0" applyNumberFormat="1" applyFont="1" applyBorder="1" applyAlignment="1">
      <alignment vertical="center"/>
    </xf>
    <xf numFmtId="0" fontId="23" fillId="11" borderId="28" xfId="5" applyFont="1" applyFill="1" applyBorder="1" applyAlignment="1">
      <alignment vertical="center"/>
    </xf>
    <xf numFmtId="0" fontId="0" fillId="11" borderId="29" xfId="0" applyFont="1" applyFill="1" applyBorder="1" applyAlignment="1">
      <alignment vertical="center"/>
    </xf>
    <xf numFmtId="0" fontId="0" fillId="0" borderId="29"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25" fillId="11" borderId="28" xfId="0" applyFont="1" applyFill="1" applyBorder="1" applyAlignment="1">
      <alignment vertical="center"/>
    </xf>
    <xf numFmtId="0" fontId="25" fillId="11" borderId="29" xfId="0" applyFont="1" applyFill="1" applyBorder="1" applyAlignment="1">
      <alignment vertical="center"/>
    </xf>
    <xf numFmtId="0" fontId="25" fillId="0" borderId="28" xfId="0" applyFont="1" applyBorder="1" applyAlignment="1">
      <alignment vertical="center"/>
    </xf>
    <xf numFmtId="0" fontId="25" fillId="0" borderId="29" xfId="0" applyFont="1" applyBorder="1" applyAlignment="1">
      <alignment vertical="center"/>
    </xf>
    <xf numFmtId="0" fontId="18" fillId="0" borderId="28" xfId="0" applyFont="1" applyBorder="1" applyAlignment="1">
      <alignment vertical="center"/>
    </xf>
    <xf numFmtId="0" fontId="19" fillId="0" borderId="29" xfId="0" applyFont="1" applyBorder="1" applyAlignment="1">
      <alignment vertical="center"/>
    </xf>
    <xf numFmtId="1" fontId="6" fillId="11" borderId="28" xfId="0" applyNumberFormat="1" applyFont="1" applyFill="1" applyBorder="1" applyAlignment="1">
      <alignment vertical="center"/>
    </xf>
    <xf numFmtId="1" fontId="6" fillId="11" borderId="29" xfId="0" applyNumberFormat="1" applyFont="1" applyFill="1" applyBorder="1" applyAlignment="1">
      <alignment vertical="center"/>
    </xf>
    <xf numFmtId="164" fontId="17" fillId="16" borderId="28" xfId="11" applyFont="1" applyFill="1" applyBorder="1" applyAlignment="1">
      <alignment vertical="center"/>
    </xf>
    <xf numFmtId="164" fontId="17" fillId="16" borderId="29" xfId="11" applyFont="1" applyFill="1" applyBorder="1" applyAlignment="1">
      <alignment vertical="center"/>
    </xf>
    <xf numFmtId="1" fontId="3" fillId="11" borderId="28" xfId="0" applyNumberFormat="1" applyFont="1" applyFill="1" applyBorder="1" applyAlignment="1">
      <alignment vertical="center"/>
    </xf>
    <xf numFmtId="1" fontId="3" fillId="11" borderId="29" xfId="0" applyNumberFormat="1" applyFont="1" applyFill="1" applyBorder="1" applyAlignment="1">
      <alignment vertical="center"/>
    </xf>
    <xf numFmtId="0" fontId="11" fillId="11" borderId="28" xfId="0" applyFont="1" applyFill="1" applyBorder="1" applyAlignment="1">
      <alignment vertical="center"/>
    </xf>
    <xf numFmtId="0" fontId="3" fillId="0" borderId="29" xfId="0" applyFont="1" applyBorder="1" applyAlignment="1">
      <alignment vertical="top"/>
    </xf>
    <xf numFmtId="0" fontId="3" fillId="11" borderId="29" xfId="0" applyFont="1" applyFill="1" applyBorder="1" applyAlignment="1">
      <alignment vertical="top"/>
    </xf>
    <xf numFmtId="0" fontId="3" fillId="0" borderId="28" xfId="0" applyFont="1" applyFill="1" applyBorder="1" applyAlignment="1">
      <alignment vertical="center"/>
    </xf>
    <xf numFmtId="0" fontId="3" fillId="0" borderId="29" xfId="0" applyFont="1" applyFill="1" applyBorder="1" applyAlignment="1">
      <alignment vertical="center"/>
    </xf>
    <xf numFmtId="164" fontId="3" fillId="15" borderId="28" xfId="11" applyFont="1" applyFill="1" applyBorder="1" applyAlignment="1">
      <alignment vertical="center"/>
    </xf>
    <xf numFmtId="164" fontId="3" fillId="15" borderId="29" xfId="11" applyFont="1" applyFill="1" applyBorder="1" applyAlignment="1">
      <alignment vertical="center"/>
    </xf>
    <xf numFmtId="0" fontId="23" fillId="0" borderId="28" xfId="5" applyFont="1" applyFill="1" applyBorder="1" applyAlignment="1"/>
    <xf numFmtId="164" fontId="5" fillId="15" borderId="28" xfId="11" applyFont="1" applyFill="1" applyBorder="1" applyAlignment="1">
      <alignment vertical="center"/>
    </xf>
    <xf numFmtId="164" fontId="5" fillId="15" borderId="29" xfId="11" applyFont="1" applyFill="1" applyBorder="1" applyAlignment="1">
      <alignment vertical="center"/>
    </xf>
    <xf numFmtId="0" fontId="4" fillId="0" borderId="28" xfId="0" applyFont="1" applyFill="1" applyBorder="1" applyAlignment="1">
      <alignment vertical="center"/>
    </xf>
    <xf numFmtId="0" fontId="4" fillId="0" borderId="29" xfId="0" applyFont="1" applyFill="1" applyBorder="1" applyAlignment="1">
      <alignment vertical="center"/>
    </xf>
    <xf numFmtId="164" fontId="4" fillId="15" borderId="29" xfId="11" applyFont="1" applyFill="1" applyBorder="1" applyAlignment="1">
      <alignment vertical="center"/>
    </xf>
    <xf numFmtId="164" fontId="4" fillId="15" borderId="28" xfId="11" applyFont="1" applyFill="1" applyBorder="1" applyAlignment="1">
      <alignment vertical="center"/>
    </xf>
    <xf numFmtId="164" fontId="16" fillId="15" borderId="28" xfId="11" applyFont="1" applyFill="1" applyBorder="1" applyAlignment="1">
      <alignment vertical="center"/>
    </xf>
    <xf numFmtId="164" fontId="16" fillId="15" borderId="29" xfId="11" applyFont="1" applyFill="1" applyBorder="1" applyAlignment="1">
      <alignment vertical="center"/>
    </xf>
    <xf numFmtId="10" fontId="3" fillId="0" borderId="28" xfId="0" applyNumberFormat="1" applyFont="1" applyFill="1" applyBorder="1" applyAlignment="1">
      <alignment vertical="center"/>
    </xf>
    <xf numFmtId="10" fontId="3" fillId="0" borderId="29" xfId="0" applyNumberFormat="1" applyFont="1" applyFill="1" applyBorder="1" applyAlignment="1">
      <alignment vertical="center"/>
    </xf>
    <xf numFmtId="0" fontId="4" fillId="9" borderId="29" xfId="0" applyFont="1" applyFill="1" applyBorder="1" applyAlignment="1">
      <alignment vertical="center"/>
    </xf>
    <xf numFmtId="0" fontId="3" fillId="2" borderId="29" xfId="0" applyFont="1" applyFill="1" applyBorder="1" applyAlignment="1">
      <alignment vertical="center"/>
    </xf>
    <xf numFmtId="1" fontId="7" fillId="0" borderId="28" xfId="0" applyNumberFormat="1" applyFont="1" applyFill="1" applyBorder="1" applyAlignment="1">
      <alignment vertical="center"/>
    </xf>
    <xf numFmtId="0" fontId="23" fillId="0" borderId="28" xfId="5" applyFont="1" applyFill="1" applyBorder="1" applyAlignment="1">
      <alignment vertical="center"/>
    </xf>
    <xf numFmtId="164" fontId="19" fillId="15" borderId="28" xfId="11" applyFont="1" applyFill="1" applyBorder="1" applyAlignment="1">
      <alignment vertical="center"/>
    </xf>
    <xf numFmtId="164" fontId="19" fillId="15" borderId="29" xfId="11" applyFont="1" applyFill="1" applyBorder="1" applyAlignment="1">
      <alignment vertical="center"/>
    </xf>
    <xf numFmtId="0" fontId="19" fillId="0" borderId="28" xfId="0" applyFont="1" applyBorder="1" applyAlignment="1">
      <alignment vertical="center"/>
    </xf>
    <xf numFmtId="0" fontId="20" fillId="0" borderId="29" xfId="0" applyFont="1" applyBorder="1" applyAlignment="1">
      <alignment vertical="center"/>
    </xf>
    <xf numFmtId="0" fontId="3" fillId="0" borderId="29" xfId="0" applyFont="1" applyFill="1" applyBorder="1" applyAlignment="1">
      <alignment vertical="top"/>
    </xf>
    <xf numFmtId="1" fontId="13" fillId="0" borderId="28" xfId="0" applyNumberFormat="1" applyFont="1" applyFill="1" applyBorder="1" applyAlignment="1">
      <alignment vertical="center"/>
    </xf>
    <xf numFmtId="1" fontId="6" fillId="0" borderId="29" xfId="0" applyNumberFormat="1" applyFont="1" applyFill="1" applyBorder="1" applyAlignment="1">
      <alignment vertical="center"/>
    </xf>
    <xf numFmtId="0" fontId="28" fillId="11" borderId="29" xfId="0" applyFont="1" applyFill="1" applyBorder="1" applyAlignment="1">
      <alignment vertical="center"/>
    </xf>
    <xf numFmtId="164" fontId="4" fillId="16" borderId="28" xfId="11" applyFont="1" applyFill="1" applyBorder="1" applyAlignment="1">
      <alignment vertical="center"/>
    </xf>
    <xf numFmtId="0" fontId="4" fillId="0" borderId="28" xfId="0" applyFont="1" applyFill="1" applyBorder="1" applyAlignment="1"/>
    <xf numFmtId="0" fontId="3" fillId="0" borderId="29" xfId="0" applyFont="1" applyFill="1" applyBorder="1" applyAlignment="1"/>
    <xf numFmtId="164" fontId="3" fillId="16" borderId="5" xfId="11" applyFont="1" applyFill="1" applyBorder="1" applyAlignment="1">
      <alignment vertical="center" wrapText="1"/>
    </xf>
    <xf numFmtId="164" fontId="3" fillId="16" borderId="32" xfId="11" applyFont="1" applyFill="1" applyBorder="1" applyAlignment="1">
      <alignment vertical="center" wrapText="1"/>
    </xf>
    <xf numFmtId="164" fontId="3" fillId="16" borderId="6" xfId="11" applyFont="1" applyFill="1" applyBorder="1" applyAlignment="1">
      <alignment vertical="center" wrapText="1"/>
    </xf>
    <xf numFmtId="164" fontId="3" fillId="16" borderId="8" xfId="11" applyFont="1" applyFill="1" applyBorder="1" applyAlignment="1">
      <alignment vertical="center" wrapText="1"/>
    </xf>
    <xf numFmtId="10" fontId="0" fillId="0" borderId="0" xfId="0" applyNumberFormat="1" applyFill="1"/>
    <xf numFmtId="166" fontId="0" fillId="0" borderId="0" xfId="0" applyNumberFormat="1" applyFill="1"/>
    <xf numFmtId="0" fontId="0" fillId="0" borderId="0" xfId="0" applyFill="1" applyAlignment="1">
      <alignment horizontal="left"/>
    </xf>
    <xf numFmtId="0" fontId="0" fillId="0" borderId="0" xfId="0" applyFill="1" applyAlignment="1">
      <alignment horizontal="left" indent="1"/>
    </xf>
    <xf numFmtId="9" fontId="0" fillId="0" borderId="0" xfId="0" applyNumberFormat="1" applyFill="1"/>
    <xf numFmtId="9" fontId="0" fillId="0" borderId="0" xfId="3" applyFont="1" applyFill="1"/>
    <xf numFmtId="9" fontId="0" fillId="0" borderId="0" xfId="3" applyNumberFormat="1" applyFont="1" applyFill="1"/>
    <xf numFmtId="43" fontId="0" fillId="0" borderId="0" xfId="1" applyFont="1" applyFill="1"/>
    <xf numFmtId="0" fontId="3" fillId="0" borderId="26" xfId="0" applyFont="1" applyBorder="1" applyAlignment="1" applyProtection="1">
      <alignment horizontal="left"/>
      <protection hidden="1"/>
    </xf>
    <xf numFmtId="9" fontId="3" fillId="11" borderId="2" xfId="3" applyNumberFormat="1" applyFont="1" applyFill="1" applyBorder="1" applyAlignment="1">
      <alignment horizontal="left"/>
    </xf>
    <xf numFmtId="10" fontId="6" fillId="0" borderId="21" xfId="3" applyNumberFormat="1" applyFont="1" applyBorder="1" applyAlignment="1">
      <alignment horizontal="left"/>
    </xf>
    <xf numFmtId="10" fontId="3" fillId="20" borderId="2" xfId="3" applyNumberFormat="1" applyFont="1" applyFill="1" applyBorder="1" applyAlignment="1">
      <alignment horizontal="center" vertical="center"/>
    </xf>
    <xf numFmtId="10" fontId="6" fillId="20" borderId="21" xfId="3" applyNumberFormat="1" applyFont="1" applyFill="1" applyBorder="1" applyAlignment="1">
      <alignment horizontal="center" vertical="center"/>
    </xf>
    <xf numFmtId="164" fontId="7" fillId="16" borderId="1" xfId="11" applyFont="1" applyFill="1" applyBorder="1" applyAlignment="1">
      <alignment vertical="center"/>
    </xf>
    <xf numFmtId="164" fontId="8" fillId="15" borderId="20" xfId="11" applyFont="1" applyFill="1" applyBorder="1" applyAlignment="1">
      <alignment vertical="center"/>
    </xf>
    <xf numFmtId="164" fontId="7" fillId="16" borderId="3" xfId="11" applyFont="1" applyFill="1" applyBorder="1" applyAlignment="1">
      <alignment vertical="center"/>
    </xf>
    <xf numFmtId="164" fontId="8" fillId="15" borderId="22" xfId="11" applyFont="1" applyFill="1" applyBorder="1" applyAlignment="1">
      <alignment vertical="center"/>
    </xf>
    <xf numFmtId="164" fontId="11" fillId="16" borderId="1" xfId="11" applyFont="1" applyFill="1" applyBorder="1" applyAlignment="1">
      <alignment vertical="center"/>
    </xf>
    <xf numFmtId="164" fontId="11" fillId="16" borderId="3" xfId="11" applyFont="1" applyFill="1" applyBorder="1" applyAlignment="1">
      <alignment vertical="center"/>
    </xf>
    <xf numFmtId="0" fontId="12" fillId="11" borderId="3" xfId="0" applyFont="1" applyFill="1" applyBorder="1" applyAlignment="1"/>
    <xf numFmtId="0" fontId="4" fillId="0" borderId="1" xfId="0" applyFont="1" applyFill="1" applyBorder="1" applyAlignment="1">
      <alignment vertical="center"/>
    </xf>
    <xf numFmtId="0" fontId="32" fillId="0" borderId="28" xfId="0" applyFont="1" applyFill="1" applyBorder="1" applyAlignment="1"/>
    <xf numFmtId="0" fontId="3" fillId="0" borderId="20" xfId="0" applyFont="1" applyFill="1" applyBorder="1" applyAlignment="1">
      <alignment vertical="center"/>
    </xf>
    <xf numFmtId="0" fontId="3" fillId="0" borderId="3" xfId="0" applyFont="1" applyFill="1" applyBorder="1" applyAlignment="1">
      <alignment vertical="top"/>
    </xf>
    <xf numFmtId="0" fontId="19" fillId="0" borderId="29" xfId="0" applyFont="1" applyFill="1" applyBorder="1" applyAlignment="1">
      <alignment vertical="center"/>
    </xf>
    <xf numFmtId="0" fontId="3" fillId="0" borderId="22" xfId="0" applyFont="1" applyFill="1" applyBorder="1" applyAlignment="1">
      <alignment vertical="center"/>
    </xf>
    <xf numFmtId="164" fontId="3" fillId="15" borderId="20" xfId="11" applyFont="1" applyFill="1" applyBorder="1" applyAlignment="1">
      <alignment vertical="center" wrapText="1"/>
    </xf>
    <xf numFmtId="164" fontId="3" fillId="15" borderId="22" xfId="11" applyFont="1" applyFill="1" applyBorder="1" applyAlignment="1">
      <alignment vertical="center" wrapText="1"/>
    </xf>
    <xf numFmtId="164" fontId="6" fillId="22" borderId="28" xfId="11" applyNumberFormat="1" applyFont="1" applyFill="1" applyBorder="1" applyAlignment="1">
      <alignment horizontal="left"/>
    </xf>
    <xf numFmtId="164" fontId="6" fillId="22" borderId="18" xfId="11" applyNumberFormat="1" applyFont="1" applyFill="1" applyBorder="1" applyAlignment="1">
      <alignment horizontal="left"/>
    </xf>
    <xf numFmtId="164" fontId="6" fillId="8" borderId="18" xfId="11" applyNumberFormat="1" applyFont="1" applyFill="1" applyBorder="1" applyAlignment="1">
      <alignment horizontal="left"/>
    </xf>
    <xf numFmtId="10" fontId="6" fillId="8" borderId="28" xfId="3" applyNumberFormat="1" applyFont="1" applyFill="1" applyBorder="1" applyAlignment="1">
      <alignment horizontal="left"/>
    </xf>
    <xf numFmtId="164" fontId="6" fillId="8" borderId="28" xfId="11" applyNumberFormat="1" applyFont="1" applyFill="1" applyBorder="1" applyAlignment="1">
      <alignment horizontal="left"/>
    </xf>
    <xf numFmtId="10" fontId="6" fillId="8" borderId="18" xfId="3" applyNumberFormat="1" applyFont="1" applyFill="1" applyBorder="1" applyAlignment="1">
      <alignment horizontal="left"/>
    </xf>
    <xf numFmtId="9" fontId="6" fillId="8" borderId="18" xfId="3" applyNumberFormat="1" applyFont="1" applyFill="1" applyBorder="1" applyAlignment="1">
      <alignment horizontal="left"/>
    </xf>
    <xf numFmtId="10" fontId="6" fillId="22" borderId="18" xfId="3" applyNumberFormat="1" applyFont="1" applyFill="1" applyBorder="1" applyAlignment="1">
      <alignment horizontal="left"/>
    </xf>
    <xf numFmtId="9" fontId="6" fillId="22" borderId="18" xfId="3" applyNumberFormat="1" applyFont="1" applyFill="1" applyBorder="1" applyAlignment="1">
      <alignment horizontal="left"/>
    </xf>
    <xf numFmtId="10" fontId="6" fillId="22" borderId="28" xfId="3" applyNumberFormat="1" applyFont="1" applyFill="1" applyBorder="1" applyAlignment="1">
      <alignment horizontal="left"/>
    </xf>
    <xf numFmtId="10" fontId="6" fillId="8" borderId="20" xfId="3" applyNumberFormat="1" applyFont="1" applyFill="1" applyBorder="1" applyAlignment="1">
      <alignment horizontal="left"/>
    </xf>
    <xf numFmtId="10" fontId="6" fillId="8" borderId="21" xfId="3" applyNumberFormat="1" applyFont="1" applyFill="1" applyBorder="1" applyAlignment="1">
      <alignment horizontal="left"/>
    </xf>
    <xf numFmtId="9" fontId="6" fillId="22" borderId="1" xfId="3" applyNumberFormat="1" applyFont="1" applyFill="1" applyBorder="1" applyAlignment="1">
      <alignment horizontal="left"/>
    </xf>
    <xf numFmtId="9" fontId="6" fillId="22" borderId="2" xfId="3" applyNumberFormat="1" applyFont="1" applyFill="1" applyBorder="1" applyAlignment="1">
      <alignment horizontal="left"/>
    </xf>
    <xf numFmtId="1" fontId="6" fillId="8" borderId="28" xfId="3" applyNumberFormat="1" applyFont="1" applyFill="1" applyBorder="1" applyAlignment="1">
      <alignment horizontal="left"/>
    </xf>
    <xf numFmtId="1" fontId="6" fillId="8" borderId="18" xfId="3" applyNumberFormat="1" applyFont="1" applyFill="1" applyBorder="1" applyAlignment="1">
      <alignment horizontal="left"/>
    </xf>
    <xf numFmtId="1" fontId="6" fillId="22" borderId="28" xfId="3" applyNumberFormat="1" applyFont="1" applyFill="1" applyBorder="1" applyAlignment="1">
      <alignment horizontal="left"/>
    </xf>
    <xf numFmtId="1" fontId="6" fillId="22" borderId="18" xfId="3" applyNumberFormat="1" applyFont="1" applyFill="1" applyBorder="1" applyAlignment="1">
      <alignment horizontal="left"/>
    </xf>
    <xf numFmtId="9" fontId="6" fillId="8" borderId="28" xfId="3" applyNumberFormat="1" applyFont="1" applyFill="1" applyBorder="1" applyAlignment="1">
      <alignment horizontal="left"/>
    </xf>
    <xf numFmtId="1" fontId="6" fillId="8" borderId="28" xfId="0" applyNumberFormat="1" applyFont="1" applyFill="1" applyBorder="1" applyAlignment="1">
      <alignment horizontal="left"/>
    </xf>
    <xf numFmtId="9" fontId="6" fillId="22" borderId="28" xfId="3" applyNumberFormat="1" applyFont="1" applyFill="1" applyBorder="1" applyAlignment="1">
      <alignment horizontal="left"/>
    </xf>
    <xf numFmtId="9" fontId="6" fillId="22" borderId="28" xfId="0" applyNumberFormat="1" applyFont="1" applyFill="1" applyBorder="1" applyAlignment="1">
      <alignment horizontal="left"/>
    </xf>
    <xf numFmtId="165" fontId="3" fillId="17" borderId="1" xfId="3" applyNumberFormat="1" applyFont="1" applyFill="1" applyBorder="1" applyAlignment="1">
      <alignment horizontal="center" vertical="center"/>
    </xf>
    <xf numFmtId="164" fontId="3" fillId="17" borderId="28" xfId="11" applyNumberFormat="1" applyFont="1" applyFill="1" applyBorder="1" applyAlignment="1">
      <alignment horizontal="center" vertical="center"/>
    </xf>
    <xf numFmtId="165" fontId="3" fillId="17" borderId="28" xfId="3" applyNumberFormat="1" applyFont="1" applyFill="1" applyBorder="1" applyAlignment="1">
      <alignment horizontal="center" vertical="center"/>
    </xf>
    <xf numFmtId="9" fontId="3" fillId="17" borderId="28" xfId="3" applyNumberFormat="1" applyFont="1" applyFill="1" applyBorder="1" applyAlignment="1">
      <alignment horizontal="center" vertical="center"/>
    </xf>
    <xf numFmtId="165" fontId="3" fillId="17" borderId="20" xfId="3" applyNumberFormat="1" applyFont="1" applyFill="1" applyBorder="1" applyAlignment="1">
      <alignment horizontal="center" vertical="center"/>
    </xf>
    <xf numFmtId="10" fontId="6" fillId="22" borderId="1" xfId="3" applyNumberFormat="1" applyFont="1" applyFill="1" applyBorder="1" applyAlignment="1">
      <alignment horizontal="center" vertical="center"/>
    </xf>
    <xf numFmtId="10" fontId="6" fillId="22" borderId="2" xfId="3" applyNumberFormat="1" applyFont="1" applyFill="1" applyBorder="1" applyAlignment="1">
      <alignment horizontal="center" vertical="center"/>
    </xf>
    <xf numFmtId="164" fontId="6" fillId="8" borderId="28" xfId="11" applyNumberFormat="1" applyFont="1" applyFill="1" applyBorder="1" applyAlignment="1">
      <alignment horizontal="center" vertical="center"/>
    </xf>
    <xf numFmtId="164" fontId="6" fillId="8" borderId="18" xfId="11" applyNumberFormat="1" applyFont="1" applyFill="1" applyBorder="1" applyAlignment="1">
      <alignment horizontal="center" vertical="center"/>
    </xf>
    <xf numFmtId="164" fontId="6" fillId="22" borderId="28" xfId="11" applyNumberFormat="1" applyFont="1" applyFill="1" applyBorder="1" applyAlignment="1">
      <alignment horizontal="center" vertical="center"/>
    </xf>
    <xf numFmtId="164" fontId="6" fillId="22" borderId="18" xfId="11" applyNumberFormat="1" applyFont="1" applyFill="1" applyBorder="1" applyAlignment="1">
      <alignment horizontal="center" vertical="center"/>
    </xf>
    <xf numFmtId="10" fontId="6" fillId="8" borderId="28" xfId="3" applyNumberFormat="1" applyFont="1" applyFill="1" applyBorder="1" applyAlignment="1">
      <alignment horizontal="center" vertical="center"/>
    </xf>
    <xf numFmtId="10" fontId="6" fillId="8" borderId="18" xfId="3" applyNumberFormat="1" applyFont="1" applyFill="1" applyBorder="1" applyAlignment="1">
      <alignment horizontal="center" vertical="center"/>
    </xf>
    <xf numFmtId="10" fontId="6" fillId="22" borderId="28" xfId="3" applyNumberFormat="1" applyFont="1" applyFill="1" applyBorder="1" applyAlignment="1">
      <alignment horizontal="center" vertical="center"/>
    </xf>
    <xf numFmtId="10" fontId="6" fillId="22" borderId="18" xfId="3" applyNumberFormat="1" applyFont="1" applyFill="1" applyBorder="1" applyAlignment="1">
      <alignment horizontal="center" vertical="center"/>
    </xf>
    <xf numFmtId="9" fontId="6" fillId="8" borderId="28" xfId="3" applyNumberFormat="1" applyFont="1" applyFill="1" applyBorder="1" applyAlignment="1">
      <alignment horizontal="center" vertical="center"/>
    </xf>
    <xf numFmtId="9" fontId="6" fillId="8" borderId="18" xfId="3" applyNumberFormat="1" applyFont="1" applyFill="1" applyBorder="1" applyAlignment="1">
      <alignment horizontal="center" vertical="center"/>
    </xf>
    <xf numFmtId="9" fontId="6" fillId="22" borderId="28" xfId="3" applyNumberFormat="1" applyFont="1" applyFill="1" applyBorder="1" applyAlignment="1">
      <alignment horizontal="center" vertical="center"/>
    </xf>
    <xf numFmtId="9" fontId="6" fillId="22" borderId="18" xfId="3" applyNumberFormat="1" applyFont="1" applyFill="1" applyBorder="1" applyAlignment="1">
      <alignment horizontal="center" vertical="center"/>
    </xf>
    <xf numFmtId="2" fontId="6" fillId="8" borderId="18" xfId="0" applyNumberFormat="1" applyFont="1" applyFill="1" applyBorder="1" applyAlignment="1">
      <alignment horizontal="center" vertical="center"/>
    </xf>
    <xf numFmtId="1" fontId="6" fillId="8" borderId="28" xfId="0" applyNumberFormat="1" applyFont="1" applyFill="1" applyBorder="1" applyAlignment="1">
      <alignment horizontal="center" vertical="center"/>
    </xf>
    <xf numFmtId="1" fontId="6" fillId="8" borderId="18" xfId="0" applyNumberFormat="1" applyFont="1" applyFill="1" applyBorder="1" applyAlignment="1">
      <alignment horizontal="center" vertical="center"/>
    </xf>
    <xf numFmtId="1" fontId="6" fillId="8" borderId="18" xfId="3" applyNumberFormat="1" applyFont="1" applyFill="1" applyBorder="1" applyAlignment="1">
      <alignment horizontal="center" vertical="center"/>
    </xf>
    <xf numFmtId="10" fontId="6" fillId="8" borderId="20" xfId="3" applyNumberFormat="1" applyFont="1" applyFill="1" applyBorder="1" applyAlignment="1">
      <alignment horizontal="center" vertical="center"/>
    </xf>
    <xf numFmtId="10" fontId="6" fillId="8" borderId="21" xfId="3" applyNumberFormat="1" applyFont="1" applyFill="1" applyBorder="1" applyAlignment="1">
      <alignment horizontal="center" vertical="center"/>
    </xf>
    <xf numFmtId="10" fontId="3" fillId="17" borderId="1" xfId="3" applyNumberFormat="1" applyFont="1" applyFill="1" applyBorder="1" applyAlignment="1">
      <alignment horizontal="center" vertical="center"/>
    </xf>
    <xf numFmtId="10" fontId="3" fillId="17" borderId="4" xfId="3" applyNumberFormat="1" applyFont="1" applyFill="1" applyBorder="1" applyAlignment="1">
      <alignment horizontal="center" vertical="center"/>
    </xf>
    <xf numFmtId="10" fontId="3" fillId="17" borderId="30" xfId="3" applyNumberFormat="1" applyFont="1" applyFill="1" applyBorder="1" applyAlignment="1">
      <alignment horizontal="center" vertical="center"/>
    </xf>
    <xf numFmtId="10" fontId="3" fillId="17" borderId="28" xfId="3" applyNumberFormat="1" applyFont="1" applyFill="1" applyBorder="1" applyAlignment="1">
      <alignment horizontal="center" vertical="center"/>
    </xf>
    <xf numFmtId="10" fontId="3" fillId="17" borderId="20" xfId="3" applyNumberFormat="1" applyFont="1" applyFill="1" applyBorder="1" applyAlignment="1">
      <alignment horizontal="center" vertical="center"/>
    </xf>
    <xf numFmtId="10" fontId="3" fillId="17" borderId="23" xfId="3" applyNumberFormat="1" applyFont="1" applyFill="1" applyBorder="1" applyAlignment="1">
      <alignment horizontal="center" vertical="center"/>
    </xf>
    <xf numFmtId="0" fontId="21" fillId="0" borderId="18" xfId="0" applyFont="1" applyFill="1" applyBorder="1" applyAlignment="1">
      <alignment horizontal="left"/>
    </xf>
    <xf numFmtId="169" fontId="6" fillId="0" borderId="18" xfId="3" applyNumberFormat="1" applyFont="1" applyFill="1" applyBorder="1" applyAlignment="1">
      <alignment horizontal="left"/>
    </xf>
    <xf numFmtId="0" fontId="6" fillId="0" borderId="18" xfId="0" applyFont="1" applyFill="1" applyBorder="1" applyAlignment="1">
      <alignment horizontal="left" vertical="top"/>
    </xf>
    <xf numFmtId="1" fontId="6" fillId="0" borderId="18" xfId="0" applyNumberFormat="1" applyFont="1" applyFill="1" applyBorder="1" applyAlignment="1">
      <alignment horizontal="left"/>
    </xf>
    <xf numFmtId="9" fontId="6" fillId="0" borderId="18" xfId="3" applyNumberFormat="1" applyFont="1" applyFill="1" applyBorder="1" applyAlignment="1">
      <alignment horizontal="left"/>
    </xf>
    <xf numFmtId="165" fontId="6" fillId="0" borderId="18" xfId="3" applyNumberFormat="1" applyFont="1" applyFill="1" applyBorder="1" applyAlignment="1">
      <alignment horizontal="left"/>
    </xf>
    <xf numFmtId="9" fontId="27" fillId="0" borderId="18" xfId="0" applyNumberFormat="1" applyFont="1" applyFill="1" applyBorder="1" applyAlignment="1">
      <alignment horizontal="center" vertical="center"/>
    </xf>
    <xf numFmtId="0" fontId="6" fillId="0" borderId="18" xfId="6" applyNumberFormat="1" applyFont="1" applyFill="1" applyBorder="1" applyAlignment="1">
      <alignment horizontal="left"/>
    </xf>
    <xf numFmtId="0" fontId="21" fillId="0" borderId="14" xfId="0" applyFont="1" applyFill="1" applyBorder="1" applyAlignment="1">
      <alignment horizontal="left"/>
    </xf>
    <xf numFmtId="0" fontId="13" fillId="0" borderId="14" xfId="0" applyFont="1" applyFill="1" applyBorder="1" applyAlignment="1">
      <alignment horizontal="left"/>
    </xf>
    <xf numFmtId="0" fontId="6" fillId="0" borderId="14" xfId="0" applyFont="1" applyFill="1" applyBorder="1" applyAlignment="1">
      <alignment horizontal="left"/>
    </xf>
    <xf numFmtId="169" fontId="6" fillId="0" borderId="14" xfId="3" applyNumberFormat="1" applyFont="1" applyFill="1" applyBorder="1" applyAlignment="1">
      <alignment horizontal="left"/>
    </xf>
    <xf numFmtId="0" fontId="6" fillId="0" borderId="26" xfId="0" applyFont="1" applyFill="1" applyBorder="1" applyAlignment="1">
      <alignment horizontal="left"/>
    </xf>
    <xf numFmtId="10" fontId="6" fillId="0" borderId="18" xfId="0" applyNumberFormat="1" applyFont="1" applyFill="1" applyBorder="1" applyAlignment="1">
      <alignment horizontal="left"/>
    </xf>
    <xf numFmtId="9" fontId="6" fillId="0" borderId="18" xfId="0" applyNumberFormat="1" applyFont="1" applyFill="1" applyBorder="1" applyAlignment="1">
      <alignment horizontal="left"/>
    </xf>
    <xf numFmtId="164" fontId="6" fillId="0" borderId="18" xfId="4" applyNumberFormat="1" applyFont="1" applyFill="1" applyBorder="1" applyAlignment="1">
      <alignment horizontal="left"/>
    </xf>
    <xf numFmtId="0" fontId="13" fillId="0" borderId="18" xfId="0" applyFont="1" applyFill="1" applyBorder="1" applyAlignment="1">
      <alignment horizontal="left" vertical="top"/>
    </xf>
    <xf numFmtId="9" fontId="27" fillId="0" borderId="18" xfId="3" applyNumberFormat="1" applyFont="1" applyFill="1" applyBorder="1" applyAlignment="1">
      <alignment horizontal="center" vertical="center" wrapText="1"/>
    </xf>
    <xf numFmtId="9" fontId="6" fillId="0" borderId="18" xfId="0" applyNumberFormat="1" applyFont="1" applyFill="1" applyBorder="1" applyAlignment="1">
      <alignment horizontal="center"/>
    </xf>
    <xf numFmtId="9" fontId="6" fillId="0" borderId="18" xfId="0" applyNumberFormat="1" applyFont="1" applyFill="1" applyBorder="1" applyAlignment="1">
      <alignment horizontal="center" vertical="center" wrapText="1"/>
    </xf>
    <xf numFmtId="0" fontId="6" fillId="0" borderId="18" xfId="0" applyNumberFormat="1" applyFont="1" applyFill="1" applyBorder="1" applyAlignment="1">
      <alignment horizontal="left"/>
    </xf>
    <xf numFmtId="0" fontId="27" fillId="0" borderId="18" xfId="3" applyNumberFormat="1" applyFont="1" applyFill="1" applyBorder="1" applyAlignment="1">
      <alignment horizontal="center" vertical="center" wrapText="1"/>
    </xf>
    <xf numFmtId="0" fontId="7" fillId="0" borderId="18" xfId="0" applyFont="1" applyFill="1" applyBorder="1" applyAlignment="1">
      <alignment horizontal="justify" vertical="center"/>
    </xf>
    <xf numFmtId="0" fontId="62" fillId="0" borderId="18" xfId="0" applyFont="1" applyFill="1" applyBorder="1" applyAlignment="1">
      <alignment horizontal="left" vertical="top"/>
    </xf>
    <xf numFmtId="49" fontId="6" fillId="0" borderId="18" xfId="3" applyNumberFormat="1" applyFont="1" applyFill="1" applyBorder="1" applyAlignment="1">
      <alignment horizontal="left"/>
    </xf>
    <xf numFmtId="167" fontId="6" fillId="0" borderId="18" xfId="2" applyNumberFormat="1" applyFont="1" applyFill="1" applyBorder="1" applyAlignment="1">
      <alignment horizontal="left"/>
    </xf>
    <xf numFmtId="165" fontId="6" fillId="0" borderId="18" xfId="0" applyNumberFormat="1" applyFont="1" applyFill="1" applyBorder="1" applyAlignment="1">
      <alignment horizontal="left"/>
    </xf>
    <xf numFmtId="0" fontId="13" fillId="0" borderId="18" xfId="0" applyFont="1" applyFill="1" applyBorder="1" applyAlignment="1">
      <alignment horizontal="left"/>
    </xf>
    <xf numFmtId="10" fontId="6" fillId="0" borderId="18" xfId="3" applyNumberFormat="1" applyFont="1" applyFill="1" applyBorder="1" applyAlignment="1">
      <alignment horizontal="left"/>
    </xf>
    <xf numFmtId="0" fontId="6" fillId="0" borderId="18" xfId="7" applyNumberFormat="1" applyFont="1" applyFill="1" applyBorder="1" applyAlignment="1">
      <alignment horizontal="left"/>
    </xf>
    <xf numFmtId="0" fontId="6" fillId="0" borderId="25" xfId="0" applyFont="1" applyFill="1" applyBorder="1" applyAlignment="1">
      <alignment horizontal="left"/>
    </xf>
    <xf numFmtId="0" fontId="6" fillId="0" borderId="14" xfId="0" applyFont="1" applyFill="1" applyBorder="1" applyAlignment="1">
      <alignment horizontal="left" vertical="top"/>
    </xf>
    <xf numFmtId="9" fontId="6" fillId="0" borderId="14" xfId="3" applyNumberFormat="1" applyFont="1" applyFill="1" applyBorder="1" applyAlignment="1">
      <alignment horizontal="left"/>
    </xf>
    <xf numFmtId="10" fontId="6" fillId="0" borderId="14" xfId="0" applyNumberFormat="1" applyFont="1" applyFill="1" applyBorder="1" applyAlignment="1">
      <alignment horizontal="left"/>
    </xf>
    <xf numFmtId="10" fontId="7" fillId="0" borderId="28" xfId="0" applyNumberFormat="1" applyFont="1" applyFill="1" applyBorder="1" applyAlignment="1">
      <alignment horizontal="center" vertical="center"/>
    </xf>
    <xf numFmtId="164" fontId="7" fillId="0" borderId="28" xfId="11" applyNumberFormat="1" applyFont="1" applyFill="1" applyBorder="1" applyAlignment="1">
      <alignment horizontal="center" vertical="center"/>
    </xf>
    <xf numFmtId="9" fontId="7" fillId="0" borderId="28" xfId="3" applyNumberFormat="1" applyFont="1" applyFill="1" applyBorder="1" applyAlignment="1">
      <alignment horizontal="center" vertical="center"/>
    </xf>
    <xf numFmtId="10" fontId="7" fillId="0" borderId="19" xfId="0" applyNumberFormat="1" applyFont="1" applyFill="1" applyBorder="1" applyAlignment="1">
      <alignment horizontal="center" vertical="center"/>
    </xf>
    <xf numFmtId="2" fontId="0" fillId="0" borderId="0" xfId="0" applyNumberFormat="1" applyProtection="1">
      <protection hidden="1"/>
    </xf>
    <xf numFmtId="0" fontId="0" fillId="0" borderId="0" xfId="0" applyProtection="1">
      <protection locked="0" hidden="1"/>
    </xf>
    <xf numFmtId="0" fontId="51"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2" fillId="0" borderId="0" xfId="0" applyFont="1" applyFill="1" applyBorder="1" applyAlignment="1">
      <alignment horizontal="center" vertical="center" wrapText="1"/>
    </xf>
  </cellXfs>
  <cellStyles count="12">
    <cellStyle name="Hipervínculo" xfId="5" builtinId="8"/>
    <cellStyle name="Millares" xfId="1" builtinId="3"/>
    <cellStyle name="Millares [0]" xfId="11" builtinId="6"/>
    <cellStyle name="Millares [0] 2 2" xfId="4"/>
    <cellStyle name="Moneda" xfId="2" builtinId="4"/>
    <cellStyle name="Moneda 2" xfId="9"/>
    <cellStyle name="Normal" xfId="0" builtinId="0"/>
    <cellStyle name="Normal 2 2" xfId="7"/>
    <cellStyle name="Normal 3" xfId="6"/>
    <cellStyle name="Normal 3 2" xfId="10"/>
    <cellStyle name="Porcentaje" xfId="3" builtinId="5"/>
    <cellStyle name="Porcentaje 2" xfId="8"/>
  </cellStyles>
  <dxfs count="5460">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66" formatCode="_(* #,##0_);_(* \(#,##0\);_(* &quot;-&quot;??_);_(@_)"/>
    </dxf>
    <dxf>
      <numFmt numFmtId="14" formatCode="0.00%"/>
    </dxf>
    <dxf>
      <numFmt numFmtId="165" formatCode="0.0%"/>
    </dxf>
    <dxf>
      <numFmt numFmtId="13" formatCode="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4" formatCode="0.0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66" formatCode="_(* #,##0_);_(* \(#,##0\);_(* &quot;-&quot;??_);_(@_)"/>
    </dxf>
    <dxf>
      <numFmt numFmtId="14" formatCode="0.00%"/>
    </dxf>
    <dxf>
      <numFmt numFmtId="165" formatCode="0.0%"/>
    </dxf>
    <dxf>
      <numFmt numFmtId="13" formatCode="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3" formatCode="0%"/>
    </dxf>
    <dxf>
      <numFmt numFmtId="13" formatCode="0%"/>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8" tint="-0.249977111117893"/>
        <name val="Calibri"/>
        <scheme val="minor"/>
      </font>
      <alignment horizontal="left" vertical="top"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8" tint="-0.249977111117893"/>
        <name val="Calibri"/>
        <scheme val="minor"/>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8" tint="-0.249977111117893"/>
        <name val="Calibri"/>
        <scheme val="minor"/>
      </font>
      <alignment horizontal="left" vertical="top" textRotation="0" wrapText="0" indent="0" justifyLastLine="0" shrinkToFit="0" readingOrder="0"/>
      <border diagonalUp="0" diagonalDown="0">
        <left/>
        <right/>
        <top style="thin">
          <color indexed="64"/>
        </top>
        <bottom/>
        <vertical/>
        <horizontal/>
      </border>
    </dxf>
    <dxf>
      <border outline="0">
        <top style="thin">
          <color theme="4" tint="0.39997558519241921"/>
        </top>
        <bottom style="thin">
          <color indexed="64"/>
        </bottom>
      </border>
    </dxf>
    <dxf>
      <border outline="0">
        <bottom style="thin">
          <color theme="4" tint="0.39997558519241921"/>
        </bottom>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70" formatCode=";;;"/>
    </dxf>
    <dxf>
      <numFmt numFmtId="170" formatCode=";;;"/>
    </dxf>
    <dxf>
      <numFmt numFmtId="170" formatCode=";;;"/>
    </dxf>
    <dxf>
      <font>
        <color auto="1"/>
      </font>
      <fill>
        <patternFill>
          <bgColor rgb="FFFF0000"/>
        </patternFill>
      </fill>
    </dxf>
    <dxf>
      <fill>
        <patternFill>
          <bgColor rgb="FFFFFF00"/>
        </patternFill>
      </fill>
    </dxf>
    <dxf>
      <fill>
        <patternFill>
          <bgColor rgb="FF92D050"/>
        </patternFill>
      </fill>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theme="9" tint="0.39994506668294322"/>
        </left>
        <right style="thin">
          <color theme="9" tint="0.39994506668294322"/>
        </right>
        <top style="thin">
          <color theme="9" tint="0.39994506668294322"/>
        </top>
        <bottom style="double">
          <color theme="9" tint="0.3999450666829432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4" formatCode="0.00%"/>
    </dxf>
    <dxf>
      <protection hidden="1"/>
    </dxf>
    <dxf>
      <alignment wrapText="1" readingOrder="0"/>
    </dxf>
    <dxf>
      <alignment wrapText="1"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color auto="1"/>
      </font>
    </dxf>
    <dxf>
      <font>
        <color theme="0"/>
      </font>
    </dxf>
    <dxf>
      <fill>
        <patternFill>
          <bgColor auto="1"/>
        </patternFill>
      </fill>
    </dxf>
    <dxf>
      <alignment wrapText="1" readingOrder="0"/>
    </dxf>
    <dxf>
      <font>
        <sz val="11"/>
      </font>
    </dxf>
    <dxf>
      <alignment wrapText="1" readingOrder="0"/>
    </dxf>
  </dxfs>
  <tableStyles count="0" defaultTableStyle="TableStyleMedium2" defaultPivotStyle="PivotStyleLight16"/>
  <colors>
    <mruColors>
      <color rgb="FFB8BCC0"/>
      <color rgb="FF8592F3"/>
      <color rgb="FF7A8DAA"/>
      <color rgb="FF6FF1A4"/>
      <color rgb="FF16DC66"/>
      <color rgb="FFBD63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microsoft.com/office/2007/relationships/slicerCache" Target="slicerCaches/slicerCache4.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7.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microsoft.com/office/2007/relationships/slicerCache" Target="slicerCaches/slicerCache3.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07/relationships/slicerCache" Target="slicerCaches/slicerCache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1.xml"/><Relationship Id="rId23" Type="http://schemas.microsoft.com/office/2007/relationships/slicerCache" Target="slicerCaches/slicerCache9.xml"/><Relationship Id="rId10" Type="http://schemas.openxmlformats.org/officeDocument/2006/relationships/pivotCacheDefinition" Target="pivotCache/pivotCacheDefinition2.xml"/><Relationship Id="rId19"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 Id="rId22" Type="http://schemas.microsoft.com/office/2007/relationships/slicerCache" Target="slicerCaches/slicerCache8.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[Informe_SIT_Junio2019_Cierre.xlsx]Reporte_Dependencias_2019!Tabla dinámica3</c:name>
    <c:fmtId val="19"/>
  </c:pivotSource>
  <c:chart>
    <c:title>
      <c:tx>
        <c:rich>
          <a:bodyPr rot="0" spcFirstLastPara="1" vertOverflow="ellipsis" vert="horz" wrap="square" anchor="ctr" anchorCtr="1"/>
          <a:lstStyle/>
          <a:p>
            <a:pPr>
              <a:defRPr sz="2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sz="2000"/>
              <a:t>AVANCE</a:t>
            </a:r>
            <a:r>
              <a:rPr lang="es-CO" sz="2000" baseline="0"/>
              <a:t> PROYECTO POR DEPENDENCIA</a:t>
            </a:r>
            <a:endParaRPr lang="es-CO" sz="2000"/>
          </a:p>
        </c:rich>
      </c:tx>
      <c:layout/>
      <c:overlay val="0"/>
      <c:spPr>
        <a:noFill/>
        <a:ln>
          <a:noFill/>
        </a:ln>
        <a:effectLst/>
      </c:spPr>
      <c:txPr>
        <a:bodyPr rot="0" spcFirstLastPara="1" vertOverflow="ellipsis" vert="horz" wrap="square" anchor="ctr" anchorCtr="1"/>
        <a:lstStyle/>
        <a:p>
          <a:pPr>
            <a:defRPr sz="2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rgbClr val="FFFF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dLbl>
          <c:idx val="0"/>
          <c:spPr>
            <a:solidFill>
              <a:schemeClr val="tx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4"/>
      </c:pivotFmt>
      <c:pivotFmt>
        <c:idx val="5"/>
        <c:dLbl>
          <c:idx val="0"/>
          <c:layout>
            <c:manualLayout>
              <c:x val="-1.0666665386826911E-2"/>
              <c:y val="-2.4191667164859758E-2"/>
            </c:manualLayout>
          </c:layout>
          <c:spPr>
            <a:solidFill>
              <a:schemeClr val="tx1"/>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4.5714280229257991E-3"/>
              <c:y val="-2.4191667164859758E-2"/>
            </c:manualLayout>
          </c:layout>
          <c:spPr>
            <a:solidFill>
              <a:schemeClr val="tx1"/>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rgbClr val="FFFF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none"/>
        </c:marker>
        <c:dLbl>
          <c:idx val="0"/>
          <c:spPr>
            <a:solidFill>
              <a:schemeClr val="tx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70C0"/>
          </a:soli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rgbClr val="FFFF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2"/>
        <c:spPr>
          <a:ln w="34925" cap="rnd">
            <a:solidFill>
              <a:schemeClr val="accent1"/>
            </a:solidFill>
            <a:round/>
          </a:ln>
          <a:effectLst>
            <a:outerShdw blurRad="57150" dist="19050" dir="5400000" algn="ctr" rotWithShape="0">
              <a:srgbClr val="000000">
                <a:alpha val="63000"/>
              </a:srgbClr>
            </a:outerShdw>
          </a:effectLst>
        </c:spPr>
        <c:marker>
          <c:symbol val="none"/>
        </c:marker>
        <c:dLbl>
          <c:idx val="0"/>
          <c:layout/>
          <c:spPr>
            <a:solidFill>
              <a:schemeClr val="tx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1301412514275411"/>
          <c:y val="9.3867590176970619E-2"/>
          <c:w val="0.79270457414197271"/>
          <c:h val="0.52698790625954428"/>
        </c:manualLayout>
      </c:layout>
      <c:barChart>
        <c:barDir val="col"/>
        <c:grouping val="clustered"/>
        <c:varyColors val="0"/>
        <c:ser>
          <c:idx val="0"/>
          <c:order val="0"/>
          <c:tx>
            <c:strRef>
              <c:f>Reporte_Dependencias_2019!$S$20:$S$21</c:f>
              <c:strCache>
                <c:ptCount val="1"/>
                <c:pt idx="0">
                  <c:v>%_Planeado_Acumulado_2019</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rgbClr val="FFFF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multiLvlStrRef>
              <c:f>Reporte_Dependencias_2019!$O$22:$R$29</c:f>
              <c:multiLvlStrCache>
                <c:ptCount val="7"/>
                <c:lvl>
                  <c:pt idx="0">
                    <c:v>PEI_01 - Campañas de Prevención y Promoción para la formalización.</c:v>
                  </c:pt>
                  <c:pt idx="1">
                    <c:v>PAI_01 - Operacional</c:v>
                  </c:pt>
                  <c:pt idx="2">
                    <c:v>PAI_05 - Gestión del Riesgo de Corrupción  - Mapa de Riesgos de Corrupción</c:v>
                  </c:pt>
                  <c:pt idx="3">
                    <c:v>PAI_06 - Racionalización de Trámites</c:v>
                  </c:pt>
                  <c:pt idx="4">
                    <c:v>PAI_07 - Rendición de Cuentas</c:v>
                  </c:pt>
                  <c:pt idx="5">
                    <c:v>PAI_11 - Condiciones institucionales idóneas para la promoción de la participación ciudadana</c:v>
                  </c:pt>
                  <c:pt idx="6">
                    <c:v>PAI_12 - Promoción efectiva de la participación ciudadana</c:v>
                  </c:pt>
                </c:lvl>
                <c:lvl>
                  <c:pt idx="0">
                    <c:v>PR_01</c:v>
                  </c:pt>
                  <c:pt idx="1">
                    <c:v>PR_10</c:v>
                  </c:pt>
                </c:lvl>
                <c:lvl>
                  <c:pt idx="0">
                    <c:v>OE1</c:v>
                  </c:pt>
                </c:lvl>
                <c:lvl>
                  <c:pt idx="0">
                    <c:v>DP</c:v>
                  </c:pt>
                </c:lvl>
              </c:multiLvlStrCache>
            </c:multiLvlStrRef>
          </c:cat>
          <c:val>
            <c:numRef>
              <c:f>Reporte_Dependencias_2019!$S$22:$S$29</c:f>
              <c:numCache>
                <c:formatCode>0.00</c:formatCode>
                <c:ptCount val="7"/>
                <c:pt idx="0">
                  <c:v>0.37490000000000001</c:v>
                </c:pt>
                <c:pt idx="1">
                  <c:v>5952.4100000000008</c:v>
                </c:pt>
                <c:pt idx="2">
                  <c:v>0.95000000000000018</c:v>
                </c:pt>
                <c:pt idx="3">
                  <c:v>0.5</c:v>
                </c:pt>
                <c:pt idx="4">
                  <c:v>3.9999999999999996</c:v>
                </c:pt>
                <c:pt idx="5">
                  <c:v>1.0000000000000002</c:v>
                </c:pt>
                <c:pt idx="6">
                  <c:v>1.5</c:v>
                </c:pt>
              </c:numCache>
            </c:numRef>
          </c:val>
          <c:extLst>
            <c:ext xmlns:c16="http://schemas.microsoft.com/office/drawing/2014/chart" uri="{C3380CC4-5D6E-409C-BE32-E72D297353CC}">
              <c16:uniqueId val="{00000000-534B-4681-98A8-D5D409DE6399}"/>
            </c:ext>
          </c:extLst>
        </c:ser>
        <c:ser>
          <c:idx val="1"/>
          <c:order val="1"/>
          <c:tx>
            <c:strRef>
              <c:f>Reporte_Dependencias_2019!$T$20:$T$21</c:f>
              <c:strCache>
                <c:ptCount val="1"/>
                <c:pt idx="0">
                  <c:v>%_Ejecutado_Acumulado_2019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multiLvlStrRef>
              <c:f>Reporte_Dependencias_2019!$O$22:$R$29</c:f>
              <c:multiLvlStrCache>
                <c:ptCount val="7"/>
                <c:lvl>
                  <c:pt idx="0">
                    <c:v>PEI_01 - Campañas de Prevención y Promoción para la formalización.</c:v>
                  </c:pt>
                  <c:pt idx="1">
                    <c:v>PAI_01 - Operacional</c:v>
                  </c:pt>
                  <c:pt idx="2">
                    <c:v>PAI_05 - Gestión del Riesgo de Corrupción  - Mapa de Riesgos de Corrupción</c:v>
                  </c:pt>
                  <c:pt idx="3">
                    <c:v>PAI_06 - Racionalización de Trámites</c:v>
                  </c:pt>
                  <c:pt idx="4">
                    <c:v>PAI_07 - Rendición de Cuentas</c:v>
                  </c:pt>
                  <c:pt idx="5">
                    <c:v>PAI_11 - Condiciones institucionales idóneas para la promoción de la participación ciudadana</c:v>
                  </c:pt>
                  <c:pt idx="6">
                    <c:v>PAI_12 - Promoción efectiva de la participación ciudadana</c:v>
                  </c:pt>
                </c:lvl>
                <c:lvl>
                  <c:pt idx="0">
                    <c:v>PR_01</c:v>
                  </c:pt>
                  <c:pt idx="1">
                    <c:v>PR_10</c:v>
                  </c:pt>
                </c:lvl>
                <c:lvl>
                  <c:pt idx="0">
                    <c:v>OE1</c:v>
                  </c:pt>
                </c:lvl>
                <c:lvl>
                  <c:pt idx="0">
                    <c:v>DP</c:v>
                  </c:pt>
                </c:lvl>
              </c:multiLvlStrCache>
            </c:multiLvlStrRef>
          </c:cat>
          <c:val>
            <c:numRef>
              <c:f>Reporte_Dependencias_2019!$T$22:$T$29</c:f>
              <c:numCache>
                <c:formatCode>0.00</c:formatCode>
                <c:ptCount val="7"/>
                <c:pt idx="0">
                  <c:v>0.37440000000000001</c:v>
                </c:pt>
                <c:pt idx="1">
                  <c:v>5367.5300000000007</c:v>
                </c:pt>
                <c:pt idx="2">
                  <c:v>0.60000000000000009</c:v>
                </c:pt>
                <c:pt idx="3">
                  <c:v>0.5</c:v>
                </c:pt>
                <c:pt idx="4">
                  <c:v>5.0000000000000009</c:v>
                </c:pt>
                <c:pt idx="5">
                  <c:v>1.0000000000000002</c:v>
                </c:pt>
                <c:pt idx="6">
                  <c:v>1.5</c:v>
                </c:pt>
              </c:numCache>
            </c:numRef>
          </c:val>
          <c:extLst>
            <c:ext xmlns:c16="http://schemas.microsoft.com/office/drawing/2014/chart" uri="{C3380CC4-5D6E-409C-BE32-E72D297353CC}">
              <c16:uniqueId val="{00000001-534B-4681-98A8-D5D409DE6399}"/>
            </c:ext>
          </c:extLst>
        </c:ser>
        <c:dLbls>
          <c:showLegendKey val="0"/>
          <c:showVal val="1"/>
          <c:showCatName val="0"/>
          <c:showSerName val="0"/>
          <c:showPercent val="0"/>
          <c:showBubbleSize val="0"/>
        </c:dLbls>
        <c:gapWidth val="200"/>
        <c:overlap val="-17"/>
        <c:axId val="1619339984"/>
        <c:axId val="1619335088"/>
      </c:barChart>
      <c:lineChart>
        <c:grouping val="standard"/>
        <c:varyColors val="0"/>
        <c:ser>
          <c:idx val="2"/>
          <c:order val="2"/>
          <c:tx>
            <c:strRef>
              <c:f>Reporte_Dependencias_2019!$U$20:$U$21</c:f>
              <c:strCache>
                <c:ptCount val="1"/>
                <c:pt idx="0">
                  <c:v>%_Cumplimiento_Acumulado_2019</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solidFill>
                <a:schemeClr val="tx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FF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multiLvlStrRef>
              <c:f>Reporte_Dependencias_2019!$O$22:$R$29</c:f>
              <c:multiLvlStrCache>
                <c:ptCount val="7"/>
                <c:lvl>
                  <c:pt idx="0">
                    <c:v>PEI_01 - Campañas de Prevención y Promoción para la formalización.</c:v>
                  </c:pt>
                  <c:pt idx="1">
                    <c:v>PAI_01 - Operacional</c:v>
                  </c:pt>
                  <c:pt idx="2">
                    <c:v>PAI_05 - Gestión del Riesgo de Corrupción  - Mapa de Riesgos de Corrupción</c:v>
                  </c:pt>
                  <c:pt idx="3">
                    <c:v>PAI_06 - Racionalización de Trámites</c:v>
                  </c:pt>
                  <c:pt idx="4">
                    <c:v>PAI_07 - Rendición de Cuentas</c:v>
                  </c:pt>
                  <c:pt idx="5">
                    <c:v>PAI_11 - Condiciones institucionales idóneas para la promoción de la participación ciudadana</c:v>
                  </c:pt>
                  <c:pt idx="6">
                    <c:v>PAI_12 - Promoción efectiva de la participación ciudadana</c:v>
                  </c:pt>
                </c:lvl>
                <c:lvl>
                  <c:pt idx="0">
                    <c:v>PR_01</c:v>
                  </c:pt>
                  <c:pt idx="1">
                    <c:v>PR_10</c:v>
                  </c:pt>
                </c:lvl>
                <c:lvl>
                  <c:pt idx="0">
                    <c:v>OE1</c:v>
                  </c:pt>
                </c:lvl>
                <c:lvl>
                  <c:pt idx="0">
                    <c:v>DP</c:v>
                  </c:pt>
                </c:lvl>
              </c:multiLvlStrCache>
            </c:multiLvlStrRef>
          </c:cat>
          <c:val>
            <c:numRef>
              <c:f>Reporte_Dependencias_2019!$U$22:$U$29</c:f>
              <c:numCache>
                <c:formatCode>0.00%</c:formatCode>
                <c:ptCount val="7"/>
                <c:pt idx="0">
                  <c:v>0.37460000000000004</c:v>
                </c:pt>
                <c:pt idx="1">
                  <c:v>0.8175780164509967</c:v>
                </c:pt>
                <c:pt idx="2">
                  <c:v>0.19791666666666666</c:v>
                </c:pt>
                <c:pt idx="3">
                  <c:v>0.33333333333333331</c:v>
                </c:pt>
                <c:pt idx="4">
                  <c:v>0.67592592592592593</c:v>
                </c:pt>
                <c:pt idx="5">
                  <c:v>0.66666666666666663</c:v>
                </c:pt>
                <c:pt idx="6">
                  <c:v>0.33333333333333331</c:v>
                </c:pt>
              </c:numCache>
            </c:numRef>
          </c:val>
          <c:smooth val="0"/>
          <c:extLst>
            <c:ext xmlns:c16="http://schemas.microsoft.com/office/drawing/2014/chart" uri="{C3380CC4-5D6E-409C-BE32-E72D297353CC}">
              <c16:uniqueId val="{00000002-534B-4681-98A8-D5D409DE6399}"/>
            </c:ext>
          </c:extLst>
        </c:ser>
        <c:dLbls>
          <c:showLegendKey val="0"/>
          <c:showVal val="1"/>
          <c:showCatName val="0"/>
          <c:showSerName val="0"/>
          <c:showPercent val="0"/>
          <c:showBubbleSize val="0"/>
        </c:dLbls>
        <c:marker val="1"/>
        <c:smooth val="0"/>
        <c:axId val="1619328560"/>
        <c:axId val="1619330736"/>
      </c:lineChart>
      <c:catAx>
        <c:axId val="1619339984"/>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600" b="0" i="0" u="none" strike="noStrike" kern="1200" baseline="0">
                <a:solidFill>
                  <a:schemeClr val="lt1">
                    <a:lumMod val="85000"/>
                  </a:schemeClr>
                </a:solidFill>
                <a:latin typeface="+mn-lt"/>
                <a:ea typeface="+mn-ea"/>
                <a:cs typeface="+mn-cs"/>
              </a:defRPr>
            </a:pPr>
            <a:endParaRPr lang="es-CO"/>
          </a:p>
        </c:txPr>
        <c:crossAx val="1619335088"/>
        <c:crossesAt val="0"/>
        <c:auto val="1"/>
        <c:lblAlgn val="ctr"/>
        <c:lblOffset val="100"/>
        <c:noMultiLvlLbl val="0"/>
      </c:catAx>
      <c:valAx>
        <c:axId val="1619335088"/>
        <c:scaling>
          <c:logBase val="10"/>
          <c:orientation val="minMax"/>
        </c:scaling>
        <c:delete val="0"/>
        <c:axPos val="l"/>
        <c:title>
          <c:tx>
            <c:rich>
              <a:bodyPr rot="-5400000" spcFirstLastPara="1" vertOverflow="ellipsis" vert="horz" wrap="square" anchor="ctr" anchorCtr="1"/>
              <a:lstStyle/>
              <a:p>
                <a:pPr>
                  <a:defRPr sz="1400" b="1" i="0" u="none" strike="noStrike" kern="1200" cap="all" baseline="0">
                    <a:solidFill>
                      <a:schemeClr val="lt1">
                        <a:lumMod val="85000"/>
                      </a:schemeClr>
                    </a:solidFill>
                    <a:latin typeface="+mn-lt"/>
                    <a:ea typeface="+mn-ea"/>
                    <a:cs typeface="+mn-cs"/>
                  </a:defRPr>
                </a:pPr>
                <a:r>
                  <a:rPr lang="es-CO" sz="1400"/>
                  <a:t>Valor</a:t>
                </a:r>
                <a:r>
                  <a:rPr lang="es-CO" sz="1400" baseline="0"/>
                  <a:t> planeado_</a:t>
                </a:r>
                <a:r>
                  <a:rPr lang="es-CO" sz="1400"/>
                  <a:t>Ejecutado</a:t>
                </a:r>
              </a:p>
            </c:rich>
          </c:tx>
          <c:layout/>
          <c:overlay val="0"/>
          <c:spPr>
            <a:noFill/>
            <a:ln>
              <a:noFill/>
            </a:ln>
            <a:effectLst/>
          </c:spPr>
          <c:txPr>
            <a:bodyPr rot="-5400000" spcFirstLastPara="1" vertOverflow="ellipsis" vert="horz" wrap="square" anchor="ctr" anchorCtr="1"/>
            <a:lstStyle/>
            <a:p>
              <a:pPr>
                <a:defRPr sz="1400" b="1" i="0" u="none" strike="noStrike" kern="1200" cap="all" baseline="0">
                  <a:solidFill>
                    <a:schemeClr val="lt1">
                      <a:lumMod val="8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lt1">
                    <a:lumMod val="85000"/>
                  </a:schemeClr>
                </a:solidFill>
                <a:latin typeface="+mn-lt"/>
                <a:ea typeface="+mn-ea"/>
                <a:cs typeface="+mn-cs"/>
              </a:defRPr>
            </a:pPr>
            <a:endParaRPr lang="es-CO"/>
          </a:p>
        </c:txPr>
        <c:crossAx val="1619339984"/>
        <c:crosses val="autoZero"/>
        <c:crossBetween val="between"/>
        <c:majorUnit val="40000"/>
      </c:valAx>
      <c:valAx>
        <c:axId val="1619330736"/>
        <c:scaling>
          <c:orientation val="minMax"/>
        </c:scaling>
        <c:delete val="0"/>
        <c:axPos val="r"/>
        <c:title>
          <c:tx>
            <c:rich>
              <a:bodyPr rot="-5400000" spcFirstLastPara="1" vertOverflow="ellipsis" vert="horz" wrap="square" anchor="ctr" anchorCtr="1"/>
              <a:lstStyle/>
              <a:p>
                <a:pPr>
                  <a:defRPr sz="1400" b="1" i="0" u="none" strike="noStrike" kern="1200" cap="all" baseline="0">
                    <a:solidFill>
                      <a:schemeClr val="lt1">
                        <a:lumMod val="85000"/>
                      </a:schemeClr>
                    </a:solidFill>
                    <a:latin typeface="+mn-lt"/>
                    <a:ea typeface="+mn-ea"/>
                    <a:cs typeface="+mn-cs"/>
                  </a:defRPr>
                </a:pPr>
                <a:r>
                  <a:rPr lang="es-CO" sz="1400"/>
                  <a:t>%_Cumplimiento</a:t>
                </a:r>
              </a:p>
            </c:rich>
          </c:tx>
          <c:layout/>
          <c:overlay val="0"/>
          <c:spPr>
            <a:noFill/>
            <a:ln>
              <a:noFill/>
            </a:ln>
            <a:effectLst/>
          </c:spPr>
          <c:txPr>
            <a:bodyPr rot="-5400000" spcFirstLastPara="1" vertOverflow="ellipsis" vert="horz" wrap="square" anchor="ctr" anchorCtr="1"/>
            <a:lstStyle/>
            <a:p>
              <a:pPr>
                <a:defRPr sz="1400" b="1" i="0" u="none" strike="noStrike" kern="1200" cap="all" baseline="0">
                  <a:solidFill>
                    <a:schemeClr val="lt1">
                      <a:lumMod val="85000"/>
                    </a:schemeClr>
                  </a:solidFill>
                  <a:latin typeface="+mn-lt"/>
                  <a:ea typeface="+mn-ea"/>
                  <a:cs typeface="+mn-cs"/>
                </a:defRPr>
              </a:pPr>
              <a:endParaRPr lang="es-CO"/>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lt1">
                    <a:lumMod val="85000"/>
                  </a:schemeClr>
                </a:solidFill>
                <a:latin typeface="+mn-lt"/>
                <a:ea typeface="+mn-ea"/>
                <a:cs typeface="+mn-cs"/>
              </a:defRPr>
            </a:pPr>
            <a:endParaRPr lang="es-CO"/>
          </a:p>
        </c:txPr>
        <c:crossAx val="1619328560"/>
        <c:crosses val="max"/>
        <c:crossBetween val="between"/>
      </c:valAx>
      <c:catAx>
        <c:axId val="1619328560"/>
        <c:scaling>
          <c:orientation val="minMax"/>
        </c:scaling>
        <c:delete val="1"/>
        <c:axPos val="b"/>
        <c:numFmt formatCode="General" sourceLinked="1"/>
        <c:majorTickMark val="out"/>
        <c:minorTickMark val="none"/>
        <c:tickLblPos val="nextTo"/>
        <c:crossAx val="1619330736"/>
        <c:crosses val="autoZero"/>
        <c:auto val="1"/>
        <c:lblAlgn val="ctr"/>
        <c:lblOffset val="100"/>
        <c:noMultiLvlLbl val="0"/>
      </c:catAx>
      <c:spPr>
        <a:noFill/>
        <a:ln>
          <a:noFill/>
        </a:ln>
        <a:effectLst/>
      </c:spPr>
    </c:plotArea>
    <c:legend>
      <c:legendPos val="t"/>
      <c:layout>
        <c:manualLayout>
          <c:xMode val="edge"/>
          <c:yMode val="edge"/>
          <c:x val="1.5251731143249967E-2"/>
          <c:y val="6.8916983816512151E-2"/>
          <c:w val="0.89999989839980832"/>
          <c:h val="3.689872451810034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es-CO"/>
        </a:p>
      </c:txPr>
    </c:legend>
    <c:plotVisOnly val="1"/>
    <c:dispBlanksAs val="gap"/>
    <c:showDLblsOverMax val="0"/>
  </c:chart>
  <c:spPr>
    <a:solidFill>
      <a:schemeClr val="tx2">
        <a:lumMod val="75000"/>
      </a:schemeClr>
    </a:solidFill>
    <a:ln>
      <a:noFill/>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fif"/><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fif"/></Relationships>
</file>

<file path=xl/drawings/drawing1.xml><?xml version="1.0" encoding="utf-8"?>
<xdr:wsDr xmlns:xdr="http://schemas.openxmlformats.org/drawingml/2006/spreadsheetDrawing" xmlns:a="http://schemas.openxmlformats.org/drawingml/2006/main">
  <xdr:oneCellAnchor>
    <xdr:from>
      <xdr:col>3</xdr:col>
      <xdr:colOff>69274</xdr:colOff>
      <xdr:row>2</xdr:row>
      <xdr:rowOff>7435</xdr:rowOff>
    </xdr:from>
    <xdr:ext cx="9230590" cy="1469890"/>
    <xdr:sp macro="" textlink="">
      <xdr:nvSpPr>
        <xdr:cNvPr id="2" name="Rectángulo 1">
          <a:extLst>
            <a:ext uri="{FF2B5EF4-FFF2-40B4-BE49-F238E27FC236}">
              <a16:creationId xmlns:a16="http://schemas.microsoft.com/office/drawing/2014/main" id="{00000000-0008-0000-0000-000009000000}"/>
            </a:ext>
          </a:extLst>
        </xdr:cNvPr>
        <xdr:cNvSpPr/>
      </xdr:nvSpPr>
      <xdr:spPr>
        <a:xfrm>
          <a:off x="2355274" y="526980"/>
          <a:ext cx="9230590" cy="1469890"/>
        </a:xfrm>
        <a:prstGeom prst="rect">
          <a:avLst/>
        </a:prstGeom>
        <a:noFill/>
      </xdr:spPr>
      <xdr:txBody>
        <a:bodyPr wrap="squar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4400" b="1" cap="none" spc="0">
              <a:ln/>
              <a:solidFill>
                <a:schemeClr val="bg2">
                  <a:lumMod val="75000"/>
                </a:schemeClr>
              </a:solidFill>
              <a:effectLst/>
            </a:rPr>
            <a:t>PLAN ESTRATÉGICO INSTITUCIONAL</a:t>
          </a:r>
        </a:p>
        <a:p>
          <a:pPr algn="ctr"/>
          <a:r>
            <a:rPr lang="es-ES" sz="4400" b="1" cap="none" spc="0">
              <a:ln/>
              <a:solidFill>
                <a:schemeClr val="bg2">
                  <a:lumMod val="75000"/>
                </a:schemeClr>
              </a:solidFill>
              <a:effectLst/>
            </a:rPr>
            <a:t>PEI 2019 - 2022</a:t>
          </a:r>
        </a:p>
      </xdr:txBody>
    </xdr:sp>
    <xdr:clientData/>
  </xdr:oneCellAnchor>
  <xdr:twoCellAnchor>
    <xdr:from>
      <xdr:col>1</xdr:col>
      <xdr:colOff>19052</xdr:colOff>
      <xdr:row>20</xdr:row>
      <xdr:rowOff>99143</xdr:rowOff>
    </xdr:from>
    <xdr:to>
      <xdr:col>12</xdr:col>
      <xdr:colOff>495303</xdr:colOff>
      <xdr:row>56</xdr:row>
      <xdr:rowOff>142298</xdr:rowOff>
    </xdr:to>
    <xdr:graphicFrame macro="">
      <xdr:nvGraphicFramePr>
        <xdr:cNvPr id="3" name="Gráfico 2">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15876</xdr:colOff>
      <xdr:row>11</xdr:row>
      <xdr:rowOff>101025</xdr:rowOff>
    </xdr:from>
    <xdr:to>
      <xdr:col>5</xdr:col>
      <xdr:colOff>143166</xdr:colOff>
      <xdr:row>18</xdr:row>
      <xdr:rowOff>126425</xdr:rowOff>
    </xdr:to>
    <mc:AlternateContent xmlns:mc="http://schemas.openxmlformats.org/markup-compatibility/2006" xmlns:a14="http://schemas.microsoft.com/office/drawing/2010/main">
      <mc:Choice Requires="a14">
        <xdr:graphicFrame macro="">
          <xdr:nvGraphicFramePr>
            <xdr:cNvPr id="4" name="COD_OBJETIVOS_ESTRATEGICOS_PEI 2">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microsoft.com/office/drawing/2010/slicer">
              <sle:slicer xmlns:sle="http://schemas.microsoft.com/office/drawing/2010/slicer" name="COD_OBJETIVOS_ESTRATEGICOS_PEI 2"/>
            </a:graphicData>
          </a:graphic>
        </xdr:graphicFrame>
      </mc:Choice>
      <mc:Fallback xmlns="">
        <xdr:sp macro="" textlink="">
          <xdr:nvSpPr>
            <xdr:cNvPr id="0" name=""/>
            <xdr:cNvSpPr>
              <a:spLocks noTextEdit="1"/>
            </xdr:cNvSpPr>
          </xdr:nvSpPr>
          <xdr:spPr>
            <a:xfrm>
              <a:off x="777876" y="2750707"/>
              <a:ext cx="3175290" cy="13589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139991</xdr:colOff>
      <xdr:row>11</xdr:row>
      <xdr:rowOff>85150</xdr:rowOff>
    </xdr:from>
    <xdr:to>
      <xdr:col>21</xdr:col>
      <xdr:colOff>153270</xdr:colOff>
      <xdr:row>14</xdr:row>
      <xdr:rowOff>110549</xdr:rowOff>
    </xdr:to>
    <mc:AlternateContent xmlns:mc="http://schemas.openxmlformats.org/markup-compatibility/2006" xmlns:a14="http://schemas.microsoft.com/office/drawing/2010/main">
      <mc:Choice Requires="a14">
        <xdr:graphicFrame macro="">
          <xdr:nvGraphicFramePr>
            <xdr:cNvPr id="5" name="COD_PEI_PROYECTO 1">
              <a:extLst>
                <a:ext uri="{FF2B5EF4-FFF2-40B4-BE49-F238E27FC236}">
                  <a16:creationId xmlns:a16="http://schemas.microsoft.com/office/drawing/2014/main" id="{00000000-0008-0000-0000-000010000000}"/>
                </a:ext>
              </a:extLst>
            </xdr:cNvPr>
            <xdr:cNvGraphicFramePr/>
          </xdr:nvGraphicFramePr>
          <xdr:xfrm>
            <a:off x="0" y="0"/>
            <a:ext cx="0" cy="0"/>
          </xdr:xfrm>
          <a:graphic>
            <a:graphicData uri="http://schemas.microsoft.com/office/drawing/2010/slicer">
              <sle:slicer xmlns:sle="http://schemas.microsoft.com/office/drawing/2010/slicer" name="COD_PEI_PROYECTO 1"/>
            </a:graphicData>
          </a:graphic>
        </xdr:graphicFrame>
      </mc:Choice>
      <mc:Fallback xmlns="">
        <xdr:sp macro="" textlink="">
          <xdr:nvSpPr>
            <xdr:cNvPr id="0" name=""/>
            <xdr:cNvSpPr>
              <a:spLocks noTextEdit="1"/>
            </xdr:cNvSpPr>
          </xdr:nvSpPr>
          <xdr:spPr>
            <a:xfrm>
              <a:off x="3949991" y="2734832"/>
              <a:ext cx="15668915" cy="5968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139990</xdr:colOff>
      <xdr:row>14</xdr:row>
      <xdr:rowOff>148650</xdr:rowOff>
    </xdr:from>
    <xdr:to>
      <xdr:col>21</xdr:col>
      <xdr:colOff>153270</xdr:colOff>
      <xdr:row>18</xdr:row>
      <xdr:rowOff>126425</xdr:rowOff>
    </xdr:to>
    <mc:AlternateContent xmlns:mc="http://schemas.openxmlformats.org/markup-compatibility/2006" xmlns:a14="http://schemas.microsoft.com/office/drawing/2010/main">
      <mc:Choice Requires="a14">
        <xdr:graphicFrame macro="">
          <xdr:nvGraphicFramePr>
            <xdr:cNvPr id="6" name="COD_DEPENDENCIA 2">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COD_DEPENDENCIA 2"/>
            </a:graphicData>
          </a:graphic>
        </xdr:graphicFrame>
      </mc:Choice>
      <mc:Fallback xmlns="">
        <xdr:sp macro="" textlink="">
          <xdr:nvSpPr>
            <xdr:cNvPr id="0" name=""/>
            <xdr:cNvSpPr>
              <a:spLocks noTextEdit="1"/>
            </xdr:cNvSpPr>
          </xdr:nvSpPr>
          <xdr:spPr>
            <a:xfrm>
              <a:off x="3949990" y="3369832"/>
              <a:ext cx="15668916" cy="7397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7</xdr:row>
      <xdr:rowOff>155866</xdr:rowOff>
    </xdr:from>
    <xdr:to>
      <xdr:col>21</xdr:col>
      <xdr:colOff>153269</xdr:colOff>
      <xdr:row>10</xdr:row>
      <xdr:rowOff>189926</xdr:rowOff>
    </xdr:to>
    <mc:AlternateContent xmlns:mc="http://schemas.openxmlformats.org/markup-compatibility/2006" xmlns:a14="http://schemas.microsoft.com/office/drawing/2010/main">
      <mc:Choice Requires="a14">
        <xdr:graphicFrame macro="">
          <xdr:nvGraphicFramePr>
            <xdr:cNvPr id="7" name="PERIODO">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PERIODO"/>
            </a:graphicData>
          </a:graphic>
        </xdr:graphicFrame>
      </mc:Choice>
      <mc:Fallback xmlns="">
        <xdr:sp macro="" textlink="">
          <xdr:nvSpPr>
            <xdr:cNvPr id="0" name=""/>
            <xdr:cNvSpPr>
              <a:spLocks noTextEdit="1"/>
            </xdr:cNvSpPr>
          </xdr:nvSpPr>
          <xdr:spPr>
            <a:xfrm>
              <a:off x="762000" y="2043548"/>
              <a:ext cx="18856905" cy="60556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634490</xdr:colOff>
      <xdr:row>41</xdr:row>
      <xdr:rowOff>35502</xdr:rowOff>
    </xdr:from>
    <xdr:to>
      <xdr:col>17</xdr:col>
      <xdr:colOff>2038974</xdr:colOff>
      <xdr:row>56</xdr:row>
      <xdr:rowOff>156695</xdr:rowOff>
    </xdr:to>
    <xdr:pic>
      <xdr:nvPicPr>
        <xdr:cNvPr id="8" name="Imagen 7">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2"/>
        <a:srcRect l="50274" t="43842" r="30934" b="34671"/>
        <a:stretch/>
      </xdr:blipFill>
      <xdr:spPr>
        <a:xfrm>
          <a:off x="9778490" y="8417502"/>
          <a:ext cx="5127893" cy="2978693"/>
        </a:xfrm>
        <a:prstGeom prst="rect">
          <a:avLst/>
        </a:prstGeom>
      </xdr:spPr>
    </xdr:pic>
    <xdr:clientData/>
  </xdr:twoCellAnchor>
  <xdr:twoCellAnchor>
    <xdr:from>
      <xdr:col>17</xdr:col>
      <xdr:colOff>2452258</xdr:colOff>
      <xdr:row>41</xdr:row>
      <xdr:rowOff>34059</xdr:rowOff>
    </xdr:from>
    <xdr:to>
      <xdr:col>24</xdr:col>
      <xdr:colOff>426032</xdr:colOff>
      <xdr:row>56</xdr:row>
      <xdr:rowOff>51376</xdr:rowOff>
    </xdr:to>
    <xdr:sp macro="" textlink="">
      <xdr:nvSpPr>
        <xdr:cNvPr id="9" name="CuadroTexto 8">
          <a:extLst>
            <a:ext uri="{FF2B5EF4-FFF2-40B4-BE49-F238E27FC236}">
              <a16:creationId xmlns:a16="http://schemas.microsoft.com/office/drawing/2014/main" id="{00000000-0008-0000-0000-000022000000}"/>
            </a:ext>
          </a:extLst>
        </xdr:cNvPr>
        <xdr:cNvSpPr txBox="1"/>
      </xdr:nvSpPr>
      <xdr:spPr>
        <a:xfrm>
          <a:off x="15406258" y="9351241"/>
          <a:ext cx="6858001" cy="2874817"/>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600">
              <a:solidFill>
                <a:schemeClr val="accent2">
                  <a:lumMod val="75000"/>
                </a:schemeClr>
              </a:solidFill>
            </a:rPr>
            <a:t>Del</a:t>
          </a:r>
          <a:r>
            <a:rPr lang="es-CO" sz="1600" baseline="0">
              <a:solidFill>
                <a:schemeClr val="accent2">
                  <a:lumMod val="75000"/>
                </a:schemeClr>
              </a:solidFill>
            </a:rPr>
            <a:t> periodo corrido de Enero a Junio la Secretaria General reporta un promedio de cumplimiento del 61,54 %, aporte inmerso al Objetivo Estrategico - Fortalecimiento de la Seguridad en los proyectos de PEI_05 - Juventud y Meritocracía y PAI_10 : Operacional, Plan Anticorrupción y de Atención al Ciudadano, Gestión Documental, Talento Humano y Plan de Participación Ciudadano.</a:t>
          </a:r>
        </a:p>
        <a:p>
          <a:pPr lvl="0" algn="ctr"/>
          <a:endParaRPr lang="es-CO" sz="1600" baseline="0">
            <a:solidFill>
              <a:schemeClr val="accent2">
                <a:lumMod val="75000"/>
              </a:schemeClr>
            </a:solidFill>
          </a:endParaRPr>
        </a:p>
        <a:p>
          <a:pPr lvl="0" algn="ctr"/>
          <a:r>
            <a:rPr lang="es-CO" sz="1600" baseline="0">
              <a:solidFill>
                <a:schemeClr val="accent2">
                  <a:lumMod val="75000"/>
                </a:schemeClr>
              </a:solidFill>
            </a:rPr>
            <a:t>De las Actividades relacionadas al componente PEI_05 - Juventud y Meritocracía y PAI_09 - Plan Anticorrupción y de Atención al Ciudadano, su ejecución encuentra reportada para los periodos Septiembre y Diciembre.</a:t>
          </a:r>
        </a:p>
        <a:p>
          <a:pPr lvl="0" algn="ctr"/>
          <a:endParaRPr lang="es-CO" sz="1600" baseline="0">
            <a:solidFill>
              <a:schemeClr val="accent2">
                <a:lumMod val="75000"/>
              </a:schemeClr>
            </a:solidFill>
          </a:endParaRPr>
        </a:p>
      </xdr:txBody>
    </xdr:sp>
    <xdr:clientData/>
  </xdr:twoCellAnchor>
  <xdr:twoCellAnchor editAs="absolute">
    <xdr:from>
      <xdr:col>21</xdr:col>
      <xdr:colOff>329050</xdr:colOff>
      <xdr:row>7</xdr:row>
      <xdr:rowOff>160675</xdr:rowOff>
    </xdr:from>
    <xdr:to>
      <xdr:col>24</xdr:col>
      <xdr:colOff>311727</xdr:colOff>
      <xdr:row>20</xdr:row>
      <xdr:rowOff>311726</xdr:rowOff>
    </xdr:to>
    <xdr:sp macro="" textlink="">
      <xdr:nvSpPr>
        <xdr:cNvPr id="10" name="Documento 9"/>
        <xdr:cNvSpPr/>
      </xdr:nvSpPr>
      <xdr:spPr>
        <a:xfrm>
          <a:off x="19794686" y="2048357"/>
          <a:ext cx="2268677" cy="2627551"/>
        </a:xfrm>
        <a:prstGeom prst="flowChartDocument">
          <a:avLst/>
        </a:prstGeom>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O" sz="1200"/>
        </a:p>
      </xdr:txBody>
    </xdr:sp>
    <xdr:clientData/>
  </xdr:twoCellAnchor>
  <xdr:twoCellAnchor editAs="absolute">
    <xdr:from>
      <xdr:col>21</xdr:col>
      <xdr:colOff>465121</xdr:colOff>
      <xdr:row>8</xdr:row>
      <xdr:rowOff>38210</xdr:rowOff>
    </xdr:from>
    <xdr:to>
      <xdr:col>24</xdr:col>
      <xdr:colOff>133053</xdr:colOff>
      <xdr:row>20</xdr:row>
      <xdr:rowOff>124565</xdr:rowOff>
    </xdr:to>
    <xdr:sp macro="" textlink="">
      <xdr:nvSpPr>
        <xdr:cNvPr id="12" name="CuadroTexto 11"/>
        <xdr:cNvSpPr txBox="1"/>
      </xdr:nvSpPr>
      <xdr:spPr>
        <a:xfrm>
          <a:off x="19930757" y="2116392"/>
          <a:ext cx="1953932" cy="2372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600" baseline="0">
              <a:solidFill>
                <a:schemeClr val="accent5">
                  <a:lumMod val="50000"/>
                </a:schemeClr>
              </a:solidFill>
            </a:rPr>
            <a:t>Para Visualizar Información:</a:t>
          </a:r>
        </a:p>
        <a:p>
          <a:r>
            <a:rPr lang="es-CO" sz="1400" baseline="0">
              <a:solidFill>
                <a:srgbClr val="00B0F0"/>
              </a:solidFill>
            </a:rPr>
            <a:t>1. Seleccionar Cod_Dependencia</a:t>
          </a:r>
        </a:p>
        <a:p>
          <a:r>
            <a:rPr lang="es-CO" sz="1400" baseline="0">
              <a:solidFill>
                <a:srgbClr val="00B0F0"/>
              </a:solidFill>
            </a:rPr>
            <a:t>2. Seleccionar Periodo a consultar - Permite periodo corrido o único.</a:t>
          </a:r>
        </a:p>
        <a:p>
          <a:r>
            <a:rPr lang="es-CO" sz="1400" baseline="0">
              <a:solidFill>
                <a:srgbClr val="00B0F0"/>
              </a:solidFill>
            </a:rPr>
            <a:t> </a:t>
          </a:r>
        </a:p>
        <a:p>
          <a:endParaRPr lang="es-CO" sz="1400" baseline="0">
            <a:solidFill>
              <a:srgbClr val="00B0F0"/>
            </a:solidFill>
          </a:endParaRPr>
        </a:p>
        <a:p>
          <a:endParaRPr lang="es-CO" sz="1400"/>
        </a:p>
      </xdr:txBody>
    </xdr:sp>
    <xdr:clientData/>
  </xdr:twoCellAnchor>
  <xdr:twoCellAnchor editAs="absolute">
    <xdr:from>
      <xdr:col>23</xdr:col>
      <xdr:colOff>102354</xdr:colOff>
      <xdr:row>3</xdr:row>
      <xdr:rowOff>312055</xdr:rowOff>
    </xdr:from>
    <xdr:to>
      <xdr:col>24</xdr:col>
      <xdr:colOff>606136</xdr:colOff>
      <xdr:row>9</xdr:row>
      <xdr:rowOff>157746</xdr:rowOff>
    </xdr:to>
    <xdr:pic>
      <xdr:nvPicPr>
        <xdr:cNvPr id="11" name="Imagen 10"/>
        <xdr:cNvPicPr>
          <a:picLocks noChangeAspect="1"/>
        </xdr:cNvPicPr>
      </xdr:nvPicPr>
      <xdr:blipFill>
        <a:blip xmlns:r="http://schemas.openxmlformats.org/officeDocument/2006/relationships" r:embed="rId3">
          <a:clrChange>
            <a:clrFrom>
              <a:srgbClr val="F2F2F2"/>
            </a:clrFrom>
            <a:clrTo>
              <a:srgbClr val="F2F2F2">
                <a:alpha val="0"/>
              </a:srgbClr>
            </a:clrTo>
          </a:clrChange>
          <a:extLst>
            <a:ext uri="{28A0092B-C50C-407E-A947-70E740481C1C}">
              <a14:useLocalDpi xmlns:a14="http://schemas.microsoft.com/office/drawing/2010/main" val="0"/>
            </a:ext>
          </a:extLst>
        </a:blip>
        <a:stretch>
          <a:fillRect/>
        </a:stretch>
      </xdr:blipFill>
      <xdr:spPr>
        <a:xfrm>
          <a:off x="21091990" y="1160646"/>
          <a:ext cx="1265782" cy="1265782"/>
        </a:xfrm>
        <a:prstGeom prst="rect">
          <a:avLst/>
        </a:prstGeom>
      </xdr:spPr>
    </xdr:pic>
    <xdr:clientData/>
  </xdr:twoCellAnchor>
  <xdr:twoCellAnchor editAs="absolute">
    <xdr:from>
      <xdr:col>17</xdr:col>
      <xdr:colOff>4043798</xdr:colOff>
      <xdr:row>0</xdr:row>
      <xdr:rowOff>138545</xdr:rowOff>
    </xdr:from>
    <xdr:to>
      <xdr:col>21</xdr:col>
      <xdr:colOff>168853</xdr:colOff>
      <xdr:row>7</xdr:row>
      <xdr:rowOff>66384</xdr:rowOff>
    </xdr:to>
    <xdr:pic>
      <xdr:nvPicPr>
        <xdr:cNvPr id="13" name="Imagen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911207" y="138545"/>
          <a:ext cx="2723282" cy="18155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2092281</xdr:colOff>
      <xdr:row>1</xdr:row>
      <xdr:rowOff>142875</xdr:rowOff>
    </xdr:from>
    <xdr:to>
      <xdr:col>5</xdr:col>
      <xdr:colOff>571501</xdr:colOff>
      <xdr:row>8</xdr:row>
      <xdr:rowOff>31750</xdr:rowOff>
    </xdr:to>
    <xdr:sp macro="" textlink="">
      <xdr:nvSpPr>
        <xdr:cNvPr id="2" name="Rectángulo 1">
          <a:extLst>
            <a:ext uri="{FF2B5EF4-FFF2-40B4-BE49-F238E27FC236}">
              <a16:creationId xmlns:a16="http://schemas.microsoft.com/office/drawing/2014/main" id="{00000000-0008-0000-0000-000017000000}"/>
            </a:ext>
          </a:extLst>
        </xdr:cNvPr>
        <xdr:cNvSpPr/>
      </xdr:nvSpPr>
      <xdr:spPr>
        <a:xfrm>
          <a:off x="4310245" y="333375"/>
          <a:ext cx="9419363" cy="1222375"/>
        </a:xfrm>
        <a:prstGeom prst="rect">
          <a:avLst/>
        </a:prstGeom>
        <a:noFill/>
      </xdr:spPr>
      <xdr:txBody>
        <a:bodyPr wrap="squar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3600" b="1" cap="none" spc="0">
              <a:ln/>
              <a:solidFill>
                <a:schemeClr val="bg2">
                  <a:lumMod val="75000"/>
                </a:schemeClr>
              </a:solidFill>
              <a:effectLst/>
            </a:rPr>
            <a:t>PLAN ESTRATÉGICO INSTITUCIONAL</a:t>
          </a:r>
        </a:p>
        <a:p>
          <a:pPr algn="ctr"/>
          <a:r>
            <a:rPr lang="es-ES" sz="3600" b="1" cap="none" spc="0">
              <a:ln/>
              <a:solidFill>
                <a:schemeClr val="bg2">
                  <a:lumMod val="75000"/>
                </a:schemeClr>
              </a:solidFill>
              <a:effectLst/>
            </a:rPr>
            <a:t>PEI 2019 - 2022</a:t>
          </a:r>
        </a:p>
      </xdr:txBody>
    </xdr:sp>
    <xdr:clientData/>
  </xdr:twoCellAnchor>
  <xdr:twoCellAnchor editAs="absolute">
    <xdr:from>
      <xdr:col>1</xdr:col>
      <xdr:colOff>340550</xdr:colOff>
      <xdr:row>8</xdr:row>
      <xdr:rowOff>83456</xdr:rowOff>
    </xdr:from>
    <xdr:to>
      <xdr:col>2</xdr:col>
      <xdr:colOff>629021</xdr:colOff>
      <xdr:row>15</xdr:row>
      <xdr:rowOff>184891</xdr:rowOff>
    </xdr:to>
    <mc:AlternateContent xmlns:mc="http://schemas.openxmlformats.org/markup-compatibility/2006" xmlns:a14="http://schemas.microsoft.com/office/drawing/2010/main">
      <mc:Choice Requires="a14">
        <xdr:graphicFrame macro="">
          <xdr:nvGraphicFramePr>
            <xdr:cNvPr id="3" name="COD_OBJETIVOS_ESTRATEGICOS_PEI 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COD_OBJETIVOS_ESTRATEGICOS_PEI 3"/>
            </a:graphicData>
          </a:graphic>
        </xdr:graphicFrame>
      </mc:Choice>
      <mc:Fallback xmlns="">
        <xdr:sp macro="" textlink="">
          <xdr:nvSpPr>
            <xdr:cNvPr id="0" name=""/>
            <xdr:cNvSpPr>
              <a:spLocks noTextEdit="1"/>
            </xdr:cNvSpPr>
          </xdr:nvSpPr>
          <xdr:spPr>
            <a:xfrm>
              <a:off x="860095" y="1607456"/>
              <a:ext cx="1985653" cy="143493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2846132</xdr:colOff>
      <xdr:row>12</xdr:row>
      <xdr:rowOff>106341</xdr:rowOff>
    </xdr:from>
    <xdr:to>
      <xdr:col>6</xdr:col>
      <xdr:colOff>151946</xdr:colOff>
      <xdr:row>16</xdr:row>
      <xdr:rowOff>1</xdr:rowOff>
    </xdr:to>
    <mc:AlternateContent xmlns:mc="http://schemas.openxmlformats.org/markup-compatibility/2006" xmlns:a14="http://schemas.microsoft.com/office/drawing/2010/main">
      <mc:Choice Requires="a14">
        <xdr:graphicFrame macro="">
          <xdr:nvGraphicFramePr>
            <xdr:cNvPr id="4" name="COD_PEI_PROYECTO 2">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COD_PEI_PROYECTO 2"/>
            </a:graphicData>
          </a:graphic>
        </xdr:graphicFrame>
      </mc:Choice>
      <mc:Fallback xmlns="">
        <xdr:sp macro="" textlink="">
          <xdr:nvSpPr>
            <xdr:cNvPr id="0" name=""/>
            <xdr:cNvSpPr>
              <a:spLocks noTextEdit="1"/>
            </xdr:cNvSpPr>
          </xdr:nvSpPr>
          <xdr:spPr>
            <a:xfrm>
              <a:off x="5062859" y="2392341"/>
              <a:ext cx="10900587" cy="65566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694336</xdr:colOff>
      <xdr:row>8</xdr:row>
      <xdr:rowOff>97063</xdr:rowOff>
    </xdr:from>
    <xdr:to>
      <xdr:col>2</xdr:col>
      <xdr:colOff>2745550</xdr:colOff>
      <xdr:row>16</xdr:row>
      <xdr:rowOff>7998</xdr:rowOff>
    </xdr:to>
    <mc:AlternateContent xmlns:mc="http://schemas.openxmlformats.org/markup-compatibility/2006" xmlns:a14="http://schemas.microsoft.com/office/drawing/2010/main">
      <mc:Choice Requires="a14">
        <xdr:graphicFrame macro="">
          <xdr:nvGraphicFramePr>
            <xdr:cNvPr id="5" name="PLAN_ANUAL_OAP 1">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microsoft.com/office/drawing/2010/slicer">
              <sle:slicer xmlns:sle="http://schemas.microsoft.com/office/drawing/2010/slicer" name="PLAN_ANUAL_OAP 1"/>
            </a:graphicData>
          </a:graphic>
        </xdr:graphicFrame>
      </mc:Choice>
      <mc:Fallback xmlns="">
        <xdr:sp macro="" textlink="">
          <xdr:nvSpPr>
            <xdr:cNvPr id="0" name=""/>
            <xdr:cNvSpPr>
              <a:spLocks noTextEdit="1"/>
            </xdr:cNvSpPr>
          </xdr:nvSpPr>
          <xdr:spPr>
            <a:xfrm>
              <a:off x="2911063" y="1621063"/>
              <a:ext cx="2051214" cy="143493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2842051</xdr:colOff>
      <xdr:row>8</xdr:row>
      <xdr:rowOff>92982</xdr:rowOff>
    </xdr:from>
    <xdr:to>
      <xdr:col>6</xdr:col>
      <xdr:colOff>136071</xdr:colOff>
      <xdr:row>11</xdr:row>
      <xdr:rowOff>142875</xdr:rowOff>
    </xdr:to>
    <mc:AlternateContent xmlns:mc="http://schemas.openxmlformats.org/markup-compatibility/2006" xmlns:a14="http://schemas.microsoft.com/office/drawing/2010/main">
      <mc:Choice Requires="a14">
        <xdr:graphicFrame macro="">
          <xdr:nvGraphicFramePr>
            <xdr:cNvPr id="6" name="COD_DEPENDENCIA 3">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COD_DEPENDENCIA 3"/>
            </a:graphicData>
          </a:graphic>
        </xdr:graphicFrame>
      </mc:Choice>
      <mc:Fallback xmlns="">
        <xdr:sp macro="" textlink="">
          <xdr:nvSpPr>
            <xdr:cNvPr id="0" name=""/>
            <xdr:cNvSpPr>
              <a:spLocks noTextEdit="1"/>
            </xdr:cNvSpPr>
          </xdr:nvSpPr>
          <xdr:spPr>
            <a:xfrm>
              <a:off x="5058778" y="1616982"/>
              <a:ext cx="10888793" cy="62139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333375</xdr:colOff>
      <xdr:row>16</xdr:row>
      <xdr:rowOff>132071</xdr:rowOff>
    </xdr:from>
    <xdr:to>
      <xdr:col>6</xdr:col>
      <xdr:colOff>136071</xdr:colOff>
      <xdr:row>24</xdr:row>
      <xdr:rowOff>63500</xdr:rowOff>
    </xdr:to>
    <mc:AlternateContent xmlns:mc="http://schemas.openxmlformats.org/markup-compatibility/2006" xmlns:a14="http://schemas.microsoft.com/office/drawing/2010/main">
      <mc:Choice Requires="a14">
        <xdr:graphicFrame macro="">
          <xdr:nvGraphicFramePr>
            <xdr:cNvPr id="7" name=" NOMBRE_PLAN_OAP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 NOMBRE_PLAN_OAP 1"/>
            </a:graphicData>
          </a:graphic>
        </xdr:graphicFrame>
      </mc:Choice>
      <mc:Fallback xmlns="">
        <xdr:sp macro="" textlink="">
          <xdr:nvSpPr>
            <xdr:cNvPr id="0" name=""/>
            <xdr:cNvSpPr>
              <a:spLocks noTextEdit="1"/>
            </xdr:cNvSpPr>
          </xdr:nvSpPr>
          <xdr:spPr>
            <a:xfrm>
              <a:off x="852920" y="3180071"/>
              <a:ext cx="15094651" cy="145542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6</xdr:col>
      <xdr:colOff>231321</xdr:colOff>
      <xdr:row>6</xdr:row>
      <xdr:rowOff>95250</xdr:rowOff>
    </xdr:from>
    <xdr:to>
      <xdr:col>9</xdr:col>
      <xdr:colOff>456397</xdr:colOff>
      <xdr:row>23</xdr:row>
      <xdr:rowOff>138794</xdr:rowOff>
    </xdr:to>
    <xdr:pic>
      <xdr:nvPicPr>
        <xdr:cNvPr id="8" name="Imagen 7"/>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9985" t="6465" r="9370" b="13793"/>
        <a:stretch/>
      </xdr:blipFill>
      <xdr:spPr>
        <a:xfrm>
          <a:off x="15001875" y="1238250"/>
          <a:ext cx="3329772" cy="3282044"/>
        </a:xfrm>
        <a:prstGeom prst="rect">
          <a:avLst/>
        </a:prstGeom>
      </xdr:spPr>
    </xdr:pic>
    <xdr:clientData/>
  </xdr:twoCellAnchor>
  <xdr:twoCellAnchor editAs="absolute">
    <xdr:from>
      <xdr:col>6</xdr:col>
      <xdr:colOff>653081</xdr:colOff>
      <xdr:row>12</xdr:row>
      <xdr:rowOff>107045</xdr:rowOff>
    </xdr:from>
    <xdr:to>
      <xdr:col>8</xdr:col>
      <xdr:colOff>642979</xdr:colOff>
      <xdr:row>21</xdr:row>
      <xdr:rowOff>122919</xdr:rowOff>
    </xdr:to>
    <xdr:sp macro="" textlink="">
      <xdr:nvSpPr>
        <xdr:cNvPr id="9" name="CuadroTexto 8"/>
        <xdr:cNvSpPr txBox="1"/>
      </xdr:nvSpPr>
      <xdr:spPr>
        <a:xfrm>
          <a:off x="15423635" y="2393045"/>
          <a:ext cx="2355273" cy="173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a:solidFill>
                <a:srgbClr val="C00000"/>
              </a:solidFill>
            </a:rPr>
            <a:t>Para uso</a:t>
          </a:r>
          <a:r>
            <a:rPr lang="es-CO" sz="1600" baseline="0">
              <a:solidFill>
                <a:srgbClr val="C00000"/>
              </a:solidFill>
            </a:rPr>
            <a:t> adecuado de filtros:</a:t>
          </a:r>
        </a:p>
        <a:p>
          <a:r>
            <a:rPr lang="es-CO" sz="1400" baseline="0">
              <a:solidFill>
                <a:schemeClr val="accent2">
                  <a:lumMod val="50000"/>
                </a:schemeClr>
              </a:solidFill>
            </a:rPr>
            <a:t>1. Quitar filtros Aplicados </a:t>
          </a:r>
        </a:p>
        <a:p>
          <a:r>
            <a:rPr lang="es-CO" sz="1400" baseline="0">
              <a:solidFill>
                <a:schemeClr val="accent2">
                  <a:lumMod val="50000"/>
                </a:schemeClr>
              </a:solidFill>
            </a:rPr>
            <a:t>2. Seleccionar Cod_Dependencia</a:t>
          </a:r>
        </a:p>
        <a:p>
          <a:r>
            <a:rPr lang="es-CO" sz="1400" baseline="0">
              <a:solidFill>
                <a:schemeClr val="accent2">
                  <a:lumMod val="50000"/>
                </a:schemeClr>
              </a:solidFill>
            </a:rPr>
            <a:t>3. Seleccionar Nombre_Plan_OAP</a:t>
          </a:r>
          <a:endParaRPr lang="es-CO" sz="1400">
            <a:solidFill>
              <a:schemeClr val="accent2">
                <a:lumMod val="50000"/>
              </a:schemeClr>
            </a:solidFill>
          </a:endParaRPr>
        </a:p>
      </xdr:txBody>
    </xdr:sp>
    <xdr:clientData/>
  </xdr:twoCellAnchor>
  <xdr:twoCellAnchor editAs="absolute">
    <xdr:from>
      <xdr:col>1</xdr:col>
      <xdr:colOff>312964</xdr:colOff>
      <xdr:row>0</xdr:row>
      <xdr:rowOff>54428</xdr:rowOff>
    </xdr:from>
    <xdr:to>
      <xdr:col>2</xdr:col>
      <xdr:colOff>843643</xdr:colOff>
      <xdr:row>8</xdr:row>
      <xdr:rowOff>18142</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0035" y="54428"/>
          <a:ext cx="2231572" cy="1487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38</xdr:col>
      <xdr:colOff>38100</xdr:colOff>
      <xdr:row>2</xdr:row>
      <xdr:rowOff>19051</xdr:rowOff>
    </xdr:from>
    <xdr:to>
      <xdr:col>46</xdr:col>
      <xdr:colOff>685800</xdr:colOff>
      <xdr:row>4</xdr:row>
      <xdr:rowOff>133350</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30356175" y="400051"/>
          <a:ext cx="6743700" cy="49529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2000">
              <a:solidFill>
                <a:schemeClr val="accent2">
                  <a:lumMod val="75000"/>
                </a:schemeClr>
              </a:solidFill>
            </a:rPr>
            <a:t>Del</a:t>
          </a:r>
          <a:r>
            <a:rPr lang="es-CO" sz="2000" baseline="0">
              <a:solidFill>
                <a:schemeClr val="accent2">
                  <a:lumMod val="75000"/>
                </a:schemeClr>
              </a:solidFill>
            </a:rPr>
            <a:t> periodo corrido de Enero a Junio la Delegatura de Concesiones e Infraestructura reporta un promedio de cumplimiento del 54,48%, aporte inmerso al Objetivo Estrategico - Fortalecimiento de la Seguridad en los proyectos de PEI_02 : Accesibilidad y PAI_10 : Operacional, Plan Anticorrupción y de Atención al Ciudadano - PAAC y Plan de Participación Ciudadano.</a:t>
          </a:r>
        </a:p>
      </xdr:txBody>
    </xdr:sp>
    <xdr:clientData/>
  </xdr:twoCellAnchor>
  <xdr:twoCellAnchor>
    <xdr:from>
      <xdr:col>38</xdr:col>
      <xdr:colOff>1</xdr:colOff>
      <xdr:row>6</xdr:row>
      <xdr:rowOff>152400</xdr:rowOff>
    </xdr:from>
    <xdr:to>
      <xdr:col>46</xdr:col>
      <xdr:colOff>533401</xdr:colOff>
      <xdr:row>9</xdr:row>
      <xdr:rowOff>85725</xdr:rowOff>
    </xdr:to>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30318076" y="1295400"/>
          <a:ext cx="6629400" cy="50482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2000">
              <a:solidFill>
                <a:schemeClr val="accent2">
                  <a:lumMod val="75000"/>
                </a:schemeClr>
              </a:solidFill>
            </a:rPr>
            <a:t>Del</a:t>
          </a:r>
          <a:r>
            <a:rPr lang="es-CO" sz="2000" baseline="0">
              <a:solidFill>
                <a:schemeClr val="accent2">
                  <a:lumMod val="75000"/>
                </a:schemeClr>
              </a:solidFill>
            </a:rPr>
            <a:t> periodo corrido de Enero a Junio la Delegatura de Puertos reporta un promedio de cumplimiento del 61,05 %, aporte inmerso al Objetivo Estrategico - Fortalecimiento de la Seguridad en los proyectos de PEI_01 : Campañas de Prevención y Promoción para la Formación y PAI_10 : Operacional, Plan Anticorrupción y de Atención al Ciudadano  - PAAC y Plan de Participación Ciudadano.</a:t>
          </a:r>
        </a:p>
      </xdr:txBody>
    </xdr:sp>
    <xdr:clientData/>
  </xdr:twoCellAnchor>
  <xdr:twoCellAnchor>
    <xdr:from>
      <xdr:col>38</xdr:col>
      <xdr:colOff>1</xdr:colOff>
      <xdr:row>11</xdr:row>
      <xdr:rowOff>1</xdr:rowOff>
    </xdr:from>
    <xdr:to>
      <xdr:col>46</xdr:col>
      <xdr:colOff>742951</xdr:colOff>
      <xdr:row>13</xdr:row>
      <xdr:rowOff>171451</xdr:rowOff>
    </xdr:to>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30318076" y="2095501"/>
          <a:ext cx="6838950" cy="552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700">
              <a:solidFill>
                <a:schemeClr val="accent2">
                  <a:lumMod val="75000"/>
                </a:schemeClr>
              </a:solidFill>
            </a:rPr>
            <a:t>Del</a:t>
          </a:r>
          <a:r>
            <a:rPr lang="es-CO" sz="1700" baseline="0">
              <a:solidFill>
                <a:schemeClr val="accent2">
                  <a:lumMod val="75000"/>
                </a:schemeClr>
              </a:solidFill>
            </a:rPr>
            <a:t> periodo corrido de Enero a Junio la Delegatura de Protección al Usuario reporta un promedio de cumplimiento del 12,50 %, aporte inmerso al Objetivo Estrategico - Fortalecimiento de la Seguridad y Brindar protección al Usuario, en los proyectos de PEI_08 : Derechos de los Usuarios y PAI_10 : Operacional y Plan Anticorrupción y de Atención al Ciudadano.</a:t>
          </a:r>
        </a:p>
        <a:p>
          <a:pPr lvl="0" algn="ctr"/>
          <a:endParaRPr lang="es-CO" sz="1700" baseline="0">
            <a:solidFill>
              <a:schemeClr val="accent2">
                <a:lumMod val="75000"/>
              </a:schemeClr>
            </a:solidFill>
          </a:endParaRPr>
        </a:p>
        <a:p>
          <a:pPr lvl="0" algn="ctr"/>
          <a:r>
            <a:rPr lang="es-CO" sz="1700" baseline="0">
              <a:solidFill>
                <a:schemeClr val="accent2">
                  <a:lumMod val="75000"/>
                </a:schemeClr>
              </a:solidFill>
            </a:rPr>
            <a:t>De las Actividades relacionadas al componente PAI_01, 05 y 07 - Plan Operacional y Plan Anticorrupción y de Atención al Ciudadano,  su ejecución encuentra reportada para los periodos Agosto, Octubre y Diciembre.</a:t>
          </a:r>
        </a:p>
        <a:p>
          <a:pPr lvl="0" algn="ctr"/>
          <a:endParaRPr lang="es-CO" sz="1700" baseline="0">
            <a:solidFill>
              <a:schemeClr val="accent2">
                <a:lumMod val="75000"/>
              </a:schemeClr>
            </a:solidFill>
          </a:endParaRPr>
        </a:p>
      </xdr:txBody>
    </xdr:sp>
    <xdr:clientData/>
  </xdr:twoCellAnchor>
  <xdr:twoCellAnchor>
    <xdr:from>
      <xdr:col>38</xdr:col>
      <xdr:colOff>0</xdr:colOff>
      <xdr:row>15</xdr:row>
      <xdr:rowOff>1</xdr:rowOff>
    </xdr:from>
    <xdr:to>
      <xdr:col>46</xdr:col>
      <xdr:colOff>714375</xdr:colOff>
      <xdr:row>17</xdr:row>
      <xdr:rowOff>152400</xdr:rowOff>
    </xdr:to>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30318075" y="2857501"/>
          <a:ext cx="6810375" cy="53339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700">
              <a:solidFill>
                <a:schemeClr val="accent2">
                  <a:lumMod val="75000"/>
                </a:schemeClr>
              </a:solidFill>
            </a:rPr>
            <a:t>Del</a:t>
          </a:r>
          <a:r>
            <a:rPr lang="es-CO" sz="1700" baseline="0">
              <a:solidFill>
                <a:schemeClr val="accent2">
                  <a:lumMod val="75000"/>
                </a:schemeClr>
              </a:solidFill>
            </a:rPr>
            <a:t> periodo corrido de Enero a Junio el Despacho de la Superintendencia reporta un promedio de cumplimiento del 68,64 %, aporte inmerso al Objetivo Estrategico - Fortalecimiento de la Seguridad y Fortalecer la presencia en las regionales, en los proyectos de PEI_03 y 09 : Sensibilización en materia de derechos y deberes en el sector transporte y Súper Regiones; PAI_10 : Operacional  y Plan Anticorrupción y de Atención al Ciudadano.</a:t>
          </a:r>
        </a:p>
        <a:p>
          <a:pPr lvl="0" algn="ctr"/>
          <a:endParaRPr lang="es-CO" sz="1700" baseline="0">
            <a:solidFill>
              <a:schemeClr val="accent2">
                <a:lumMod val="75000"/>
              </a:schemeClr>
            </a:solidFill>
          </a:endParaRPr>
        </a:p>
        <a:p>
          <a:pPr lvl="0" algn="ctr"/>
          <a:r>
            <a:rPr lang="es-CO" sz="1700" baseline="0">
              <a:solidFill>
                <a:schemeClr val="accent2">
                  <a:lumMod val="75000"/>
                </a:schemeClr>
              </a:solidFill>
            </a:rPr>
            <a:t>De las Actividades relacionadas al componente PAI_09 - Plan Anticorrupción y de Atención al Ciudadano, su ejecución encuentra reportada para los periodos Agosto y Septiembre.</a:t>
          </a:r>
        </a:p>
      </xdr:txBody>
    </xdr:sp>
    <xdr:clientData/>
  </xdr:twoCellAnchor>
  <xdr:twoCellAnchor>
    <xdr:from>
      <xdr:col>38</xdr:col>
      <xdr:colOff>1</xdr:colOff>
      <xdr:row>19</xdr:row>
      <xdr:rowOff>1</xdr:rowOff>
    </xdr:from>
    <xdr:to>
      <xdr:col>46</xdr:col>
      <xdr:colOff>723901</xdr:colOff>
      <xdr:row>23</xdr:row>
      <xdr:rowOff>57151</xdr:rowOff>
    </xdr:to>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30318076" y="3619501"/>
          <a:ext cx="6819900" cy="8191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700">
              <a:solidFill>
                <a:schemeClr val="accent2">
                  <a:lumMod val="75000"/>
                </a:schemeClr>
              </a:solidFill>
            </a:rPr>
            <a:t>Del</a:t>
          </a:r>
          <a:r>
            <a:rPr lang="es-CO" sz="1700" baseline="0">
              <a:solidFill>
                <a:schemeClr val="accent2">
                  <a:lumMod val="75000"/>
                </a:schemeClr>
              </a:solidFill>
            </a:rPr>
            <a:t> periodo corrido de Enero a Junio el Despacho de la Superintendencia reporta un promedio de cumplimiento del 54,66 %, aporte inmerso al Objetivo Estrategico - Fortalecimiento de la Seguridad en los proyectos de PAI_10 : Operacional, Plan Anticorrupción y de Atención al Ciudadano  y Plan de Participación Ciudadano.</a:t>
          </a:r>
        </a:p>
        <a:p>
          <a:pPr lvl="0" algn="ctr"/>
          <a:endParaRPr lang="es-CO" sz="1700" baseline="0">
            <a:solidFill>
              <a:schemeClr val="accent2">
                <a:lumMod val="75000"/>
              </a:schemeClr>
            </a:solidFill>
          </a:endParaRPr>
        </a:p>
        <a:p>
          <a:pPr lvl="0" algn="ctr"/>
          <a:r>
            <a:rPr lang="es-CO" sz="1700" baseline="0">
              <a:solidFill>
                <a:schemeClr val="accent2">
                  <a:lumMod val="75000"/>
                </a:schemeClr>
              </a:solidFill>
            </a:rPr>
            <a:t>De las Actividades relacionadas al componente PAI_09 - Plan Anticorrupción y de Atención al Ciudadano, su ejecución encuentra reportada para los periodos Agosto y Diciembre.</a:t>
          </a:r>
        </a:p>
      </xdr:txBody>
    </xdr:sp>
    <xdr:clientData/>
  </xdr:twoCellAnchor>
  <xdr:twoCellAnchor>
    <xdr:from>
      <xdr:col>38</xdr:col>
      <xdr:colOff>1</xdr:colOff>
      <xdr:row>24</xdr:row>
      <xdr:rowOff>1</xdr:rowOff>
    </xdr:from>
    <xdr:to>
      <xdr:col>46</xdr:col>
      <xdr:colOff>742951</xdr:colOff>
      <xdr:row>27</xdr:row>
      <xdr:rowOff>19051</xdr:rowOff>
    </xdr:to>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30318076" y="4572001"/>
          <a:ext cx="6838950" cy="5905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600">
              <a:solidFill>
                <a:schemeClr val="accent2">
                  <a:lumMod val="75000"/>
                </a:schemeClr>
              </a:solidFill>
            </a:rPr>
            <a:t>Del</a:t>
          </a:r>
          <a:r>
            <a:rPr lang="es-CO" sz="1600" baseline="0">
              <a:solidFill>
                <a:schemeClr val="accent2">
                  <a:lumMod val="75000"/>
                </a:schemeClr>
              </a:solidFill>
            </a:rPr>
            <a:t> periodo corrido de Enero a Junio la Oficina Asesora Jurídica reporta un promedio de cumplimiento del 59,62 %, aporte inmerso al Objetivo Estrategico - Fortalecimiento de la Seguridad en los proyectos de PEI_04 Biblioteca Jurídica Digital de la ST - Compilación de normas, jurisprudencia y doctrina de asuntos jurídicos relacionados con las funciones de la Superintendencia de Transporte y PAI_10 : Operacional y Plan Anticorrupción y de Atención al Ciudadano.</a:t>
          </a:r>
        </a:p>
        <a:p>
          <a:pPr lvl="0" algn="ctr"/>
          <a:endParaRPr lang="es-CO" sz="1600" baseline="0">
            <a:solidFill>
              <a:schemeClr val="accent2">
                <a:lumMod val="75000"/>
              </a:schemeClr>
            </a:solidFill>
          </a:endParaRPr>
        </a:p>
        <a:p>
          <a:pPr lvl="0" algn="ctr"/>
          <a:r>
            <a:rPr lang="es-CO" sz="1600" baseline="0">
              <a:solidFill>
                <a:schemeClr val="accent2">
                  <a:lumMod val="75000"/>
                </a:schemeClr>
              </a:solidFill>
            </a:rPr>
            <a:t>De las Actividades relacionadas al componente PAI_08  y 09 - Plan Anticorrupción y de Atención al Ciudadano, su ejecución encuentra reportada para los periodos Agosto y Diciembre.</a:t>
          </a:r>
        </a:p>
      </xdr:txBody>
    </xdr:sp>
    <xdr:clientData/>
  </xdr:twoCellAnchor>
  <xdr:twoCellAnchor>
    <xdr:from>
      <xdr:col>38</xdr:col>
      <xdr:colOff>0</xdr:colOff>
      <xdr:row>29</xdr:row>
      <xdr:rowOff>0</xdr:rowOff>
    </xdr:from>
    <xdr:to>
      <xdr:col>46</xdr:col>
      <xdr:colOff>752475</xdr:colOff>
      <xdr:row>31</xdr:row>
      <xdr:rowOff>142875</xdr:rowOff>
    </xdr:to>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30318075" y="5524500"/>
          <a:ext cx="6848475" cy="5238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800">
              <a:solidFill>
                <a:schemeClr val="accent2">
                  <a:lumMod val="75000"/>
                </a:schemeClr>
              </a:solidFill>
            </a:rPr>
            <a:t>Del</a:t>
          </a:r>
          <a:r>
            <a:rPr lang="es-CO" sz="1800" baseline="0">
              <a:solidFill>
                <a:schemeClr val="accent2">
                  <a:lumMod val="75000"/>
                </a:schemeClr>
              </a:solidFill>
            </a:rPr>
            <a:t> periodo corrido de Enero a Junio la Oficina Asesora de Planeación reporta un promedio de cumplimiento del 44,56 %, aporte inmerso al Objetivo Estrategico - Fortalecimiento de la Seguridad  y Fortalecer las Tecnologías de la Información y las Telecomunicaciones, en los proyectos de PAI_10 : Operacional, Plan Anticorrupción y de Atención al Ciudadano, Plan Anual de Adquisiciones  y Plan de Participación Ciudadano.</a:t>
          </a:r>
        </a:p>
      </xdr:txBody>
    </xdr:sp>
    <xdr:clientData/>
  </xdr:twoCellAnchor>
  <xdr:twoCellAnchor>
    <xdr:from>
      <xdr:col>37</xdr:col>
      <xdr:colOff>742951</xdr:colOff>
      <xdr:row>34</xdr:row>
      <xdr:rowOff>104775</xdr:rowOff>
    </xdr:from>
    <xdr:to>
      <xdr:col>46</xdr:col>
      <xdr:colOff>723901</xdr:colOff>
      <xdr:row>37</xdr:row>
      <xdr:rowOff>171450</xdr:rowOff>
    </xdr:to>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30299026" y="6581775"/>
          <a:ext cx="6838950" cy="6381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800">
              <a:solidFill>
                <a:schemeClr val="accent2">
                  <a:lumMod val="75000"/>
                </a:schemeClr>
              </a:solidFill>
            </a:rPr>
            <a:t>Del</a:t>
          </a:r>
          <a:r>
            <a:rPr lang="es-CO" sz="1800" baseline="0">
              <a:solidFill>
                <a:schemeClr val="accent2">
                  <a:lumMod val="75000"/>
                </a:schemeClr>
              </a:solidFill>
            </a:rPr>
            <a:t> periodo corrido de Enero a Junio la Oficina Control Intrerno reporta un promedio de cumplimiento del 78,64 %, aporte inmerso al Objetivo Estrategico - Fortalecimiento de la Seguridad  y Brindar protección al Usuario, en los proyectos de PAI_10 : Operacional, Plan Anticorrupción y de Atención al Ciudadano y Plan de Participación Ciudadano.</a:t>
          </a:r>
        </a:p>
      </xdr:txBody>
    </xdr:sp>
    <xdr:clientData/>
  </xdr:twoCellAnchor>
  <xdr:twoCellAnchor>
    <xdr:from>
      <xdr:col>38</xdr:col>
      <xdr:colOff>0</xdr:colOff>
      <xdr:row>40</xdr:row>
      <xdr:rowOff>0</xdr:rowOff>
    </xdr:from>
    <xdr:to>
      <xdr:col>46</xdr:col>
      <xdr:colOff>714375</xdr:colOff>
      <xdr:row>42</xdr:row>
      <xdr:rowOff>66675</xdr:rowOff>
    </xdr:to>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30318075" y="7620000"/>
          <a:ext cx="6810375" cy="4476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800">
              <a:solidFill>
                <a:schemeClr val="accent2">
                  <a:lumMod val="75000"/>
                </a:schemeClr>
              </a:solidFill>
            </a:rPr>
            <a:t>Del</a:t>
          </a:r>
          <a:r>
            <a:rPr lang="es-CO" sz="1800" baseline="0">
              <a:solidFill>
                <a:schemeClr val="accent2">
                  <a:lumMod val="75000"/>
                </a:schemeClr>
              </a:solidFill>
            </a:rPr>
            <a:t> periodo corrido de Enero a Junio la Oficina de Tecnologías de la Información y las Comunicaciones reporta un promedio de cumplimiento del 66,26 %, aporte inmerso al Objetivo Estrategico - Fortalecimiento de la Seguridad  y Fortalecer las Tecnologías de la Información y las Telecomunicaciones, en los proyectos de PAI_10 : Operacional, Plan Anticorrupción y de Atención al Ciudadano y Plan Estratégico de Tecnologías de la Información y las Comunicaciones.</a:t>
          </a:r>
        </a:p>
      </xdr:txBody>
    </xdr:sp>
    <xdr:clientData/>
  </xdr:twoCellAnchor>
  <xdr:twoCellAnchor>
    <xdr:from>
      <xdr:col>38</xdr:col>
      <xdr:colOff>0</xdr:colOff>
      <xdr:row>44</xdr:row>
      <xdr:rowOff>1</xdr:rowOff>
    </xdr:from>
    <xdr:to>
      <xdr:col>47</xdr:col>
      <xdr:colOff>133350</xdr:colOff>
      <xdr:row>46</xdr:row>
      <xdr:rowOff>19051</xdr:rowOff>
    </xdr:to>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30318075" y="8382001"/>
          <a:ext cx="6991350" cy="4000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lvl="0" algn="ctr"/>
          <a:r>
            <a:rPr lang="es-CO" sz="1600">
              <a:solidFill>
                <a:schemeClr val="accent2">
                  <a:lumMod val="75000"/>
                </a:schemeClr>
              </a:solidFill>
            </a:rPr>
            <a:t>Del</a:t>
          </a:r>
          <a:r>
            <a:rPr lang="es-CO" sz="1600" baseline="0">
              <a:solidFill>
                <a:schemeClr val="accent2">
                  <a:lumMod val="75000"/>
                </a:schemeClr>
              </a:solidFill>
            </a:rPr>
            <a:t> periodo corrido de Enero a Junio la Secretaria General reporta un promedio de cumplimiento del 61,54 %, aporte inmerso al Objetivo Estrategico - Fortalecimiento de la Seguridad en los proyectos de PEI_05 - Juventud y Meritocracía y PAI_10 : Operacional, Plan Anticorrupción y de Atención al Ciudadano, Gestión Documental, Talento Humano y Plan de Participación Ciudadano.</a:t>
          </a:r>
        </a:p>
        <a:p>
          <a:pPr lvl="0" algn="ctr"/>
          <a:endParaRPr lang="es-CO" sz="1600" baseline="0">
            <a:solidFill>
              <a:schemeClr val="accent2">
                <a:lumMod val="75000"/>
              </a:schemeClr>
            </a:solidFill>
          </a:endParaRPr>
        </a:p>
        <a:p>
          <a:pPr lvl="0" algn="ctr"/>
          <a:r>
            <a:rPr lang="es-CO" sz="1600" baseline="0">
              <a:solidFill>
                <a:schemeClr val="accent2">
                  <a:lumMod val="75000"/>
                </a:schemeClr>
              </a:solidFill>
            </a:rPr>
            <a:t>De las Actividades relacionadas al componente PEI_05 - Juventud y Meritocracía y PAI_09 - Plan Anticorrupción y de Atención al Ciudadano, su ejecución encuentra reportada para los periodos Septiembre y Diciembre.</a:t>
          </a:r>
        </a:p>
        <a:p>
          <a:pPr lvl="0" algn="ctr"/>
          <a:endParaRPr lang="es-CO" sz="1600" baseline="0">
            <a:solidFill>
              <a:schemeClr val="accent2">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meneses\Documents\MT\MIPG\1-PES\2018-T3\solicitud\PES_2015-2018%20-%20Avance_2018_Trimestre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Totales"/>
      <sheetName val="PES 2015-2018"/>
      <sheetName val="PES 2015-2018 (2)"/>
      <sheetName val="PES Dic2017"/>
      <sheetName val="Resumen (v1)"/>
    </sheetNames>
    <sheetDataSet>
      <sheetData sheetId="0"/>
      <sheetData sheetId="1">
        <row r="27">
          <cell r="A27" t="str">
            <v>Crecimiento Verde</v>
          </cell>
          <cell r="B27" t="str">
            <v>Infraestructura competitiva, interconectada, ambientalemente sostenible y territorial</v>
          </cell>
          <cell r="C27" t="str">
            <v>Desarrollar una infraestructura competitiva que  fortalezca su conectividad, con especial énfasis en las necesidades y realidades de los territorios y enmarcado en el crecimiento verde.</v>
          </cell>
          <cell r="D27" t="str">
            <v>Formulación, promoción e implementación de lineamientos de crecimiento verde para el sector con criterios de mitigación y  adaptación que permitan el desarrollo sectorial de manera eficiente resiliente y bajo en Carbono</v>
          </cell>
        </row>
        <row r="28">
          <cell r="A28" t="str">
            <v>Infraestructura y competitividad estratégica</v>
          </cell>
          <cell r="B28" t="str">
            <v>TRANSPORTE COMPETITIVO EN TODA SUS MODALIDADES</v>
          </cell>
          <cell r="C28" t="str">
            <v>Aumentar la competitividad del transporte de carga y de pasajeros , consolidando una red de servicios y logística intermodal y/o multimodal eficiente y conectada en toda sus modos, bajo un enfoque de crecimiento verde</v>
          </cell>
          <cell r="D28" t="str">
            <v xml:space="preserve">Contrucción, mejoramiento y mantenimiento  de la infraestructura vial nacional primaria </v>
          </cell>
        </row>
        <row r="29">
          <cell r="A29" t="str">
            <v>Buen Gobierno</v>
          </cell>
          <cell r="B29" t="str">
            <v>FORTALECIMIENTO INSTITUCIONAL</v>
          </cell>
          <cell r="C29" t="str">
            <v>Desarrollar la política nacional de transporte urbano, metropolitano, enmarcada en el principio de accesibilidad, desarrollo sosenible, autosostenibilidad fiananciera y calidad.</v>
          </cell>
          <cell r="D29" t="str">
            <v>Desarrollar estrategias logísticas que permitan mejorar la competitividad en el transporte de carga</v>
          </cell>
        </row>
        <row r="30">
          <cell r="A30" t="str">
            <v>Competitividad e infraestructura estratégicas</v>
          </cell>
          <cell r="B30" t="str">
            <v>PLANEACIÓN DE LARGO PLAZO, REGULACIÓN, CONTROL Y VIGILANCIA MODERNO CENTRADO EN LOS CIUDADANOS</v>
          </cell>
          <cell r="C30" t="str">
            <v>Fortalecer las capacidades institucionales del sector, con un enfoque de gestión pública orientado a resultados</v>
          </cell>
          <cell r="D30" t="str">
            <v>Contrucción y mejoramiento de la infraestructura asociada al transporte público</v>
          </cell>
        </row>
        <row r="31">
          <cell r="B31" t="str">
            <v>SEGURIDAD VIAL</v>
          </cell>
          <cell r="C31" t="str">
            <v>Definir las prioridades del país en materia  de tránsito,  transporte e infraestructura para los próximos 20 años</v>
          </cell>
          <cell r="D31" t="str">
            <v>Consolidación de los SITM, los SETP, los SITP y los SITR que se encuentran en operación</v>
          </cell>
        </row>
        <row r="32">
          <cell r="C32" t="str">
            <v>Disminuir la accidentalidad, morbilidad y mortalidad por eventos de transporte, transito e infraestructura en todos sus modos</v>
          </cell>
          <cell r="D32" t="str">
            <v xml:space="preserve">Implementación de la política de equipamento de transporte terrestre automotor </v>
          </cell>
        </row>
        <row r="33">
          <cell r="C33" t="str">
            <v>Mejorar las acciones de regulación, control y vigilancia del Sector Transporte</v>
          </cell>
          <cell r="D33" t="str">
            <v>Mejoramiento, rehabilitación y ampliación de la Red Férrea/ Recuperación de la navegabiliad e infraestructura de los principales corredores fluviales</v>
          </cell>
        </row>
        <row r="34">
          <cell r="D34" t="str">
            <v>Desarrollar estrategias logísticas que permitan la competitividad en el transporte de carga</v>
          </cell>
        </row>
        <row r="35">
          <cell r="D35" t="str">
            <v>Implementación de la Estrategia de Gobierno en Línea en todas las entidades del sector</v>
          </cell>
        </row>
        <row r="36">
          <cell r="D36" t="str">
            <v xml:space="preserve">Implementación de la Estrategia de presupuesto orientado a resultados
</v>
          </cell>
        </row>
        <row r="37">
          <cell r="D37" t="str">
            <v>Formulación del Plan Maestro de Transporte Intermodal (PMTI)</v>
          </cell>
        </row>
        <row r="38">
          <cell r="D38" t="str">
            <v>Implementación de la Política Nacional de Seguridad Vial</v>
          </cell>
        </row>
        <row r="39">
          <cell r="D39" t="str">
            <v>Modernización de la infraestructura aeroportuaria y aeronáutica</v>
          </cell>
        </row>
        <row r="40">
          <cell r="D40" t="str">
            <v>Contrucción, mejoramiento y mantenimiento  de la infraestructura vial nacional primaria</v>
          </cell>
        </row>
        <row r="41">
          <cell r="D41" t="str">
            <v>Intervención de la infrastructura vial regional secundiaria y terciaria</v>
          </cell>
        </row>
        <row r="42">
          <cell r="D42" t="str">
            <v>Modernización y adecuación de accesos a la infraestructura portuaria marítima</v>
          </cell>
        </row>
        <row r="43">
          <cell r="D43" t="str">
            <v>Recuperación de la navegabiliad e infraestructura de los principales corredores fluviales</v>
          </cell>
        </row>
        <row r="44">
          <cell r="D44" t="str">
            <v>Promoción de la inversión privada en modos NO carretero</v>
          </cell>
        </row>
        <row r="45">
          <cell r="D45" t="str">
            <v>Mejoramiento, rehabilitación y ampliación de la Red Férrea</v>
          </cell>
        </row>
        <row r="46">
          <cell r="D46" t="str">
            <v>Fortalecimiento de instrumentos para mejorar el servicio de transporte de carga y pasajeros en el país</v>
          </cell>
        </row>
      </sheetData>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Seguimiento_v7_20190803.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isabelrodriguez\Downloads\Informe_SIT_Junio2019_Cierre.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Seguimiento_v11_20190809.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I3" refreshedDate="43681.978309606478" createdVersion="6" refreshedVersion="6" minRefreshableVersion="3" recordCount="292">
  <cacheSource type="worksheet">
    <worksheetSource ref="A2:BT294" sheet="BD_Seguimietno_OAP" r:id="rId2"/>
  </cacheSource>
  <cacheFields count="71">
    <cacheField name="No." numFmtId="0">
      <sharedItems containsSemiMixedTypes="0" containsString="0" containsNumber="1" containsInteger="1" minValue="1" maxValue="294"/>
    </cacheField>
    <cacheField name="PND_OBJETIVOS" numFmtId="0">
      <sharedItems/>
    </cacheField>
    <cacheField name="COD_OBJETIVOS_ESTRATEGICOS_PEI" numFmtId="0">
      <sharedItems count="4">
        <s v="OE1"/>
        <s v="OE2"/>
        <s v="OE3"/>
        <s v="OE4"/>
      </sharedItems>
    </cacheField>
    <cacheField name="OBJETIVOS_ESTRATEGICOS_PEI" numFmtId="0">
      <sharedItems/>
    </cacheField>
    <cacheField name="COD_PEI_PROYECTO" numFmtId="0">
      <sharedItems count="10">
        <s v="PR_10"/>
        <s v="PR_01"/>
        <s v="PR_02"/>
        <s v="PR_03"/>
        <s v="PR_04"/>
        <s v="PR_05"/>
        <s v="PR_06"/>
        <s v="PR_07"/>
        <s v="PR_08"/>
        <s v="PR_09"/>
      </sharedItems>
    </cacheField>
    <cacheField name="PEI_PROYECTO" numFmtId="0">
      <sharedItems/>
    </cacheField>
    <cacheField name="PLAN_ANUAL_OAP" numFmtId="0">
      <sharedItems/>
    </cacheField>
    <cacheField name="COD_PLAN_OAP" numFmtId="0">
      <sharedItems containsSemiMixedTypes="0" containsString="0" containsNumber="1" containsInteger="1" minValue="1" maxValue="15"/>
    </cacheField>
    <cacheField name=" NOMBRE_PLAN_OAP" numFmtId="0">
      <sharedItems/>
    </cacheField>
    <cacheField name="COMPONENTES" numFmtId="0">
      <sharedItems/>
    </cacheField>
    <cacheField name="COD_ACTIVIDADES" numFmtId="0">
      <sharedItems/>
    </cacheField>
    <cacheField name="ACTIVIDAD" numFmtId="0">
      <sharedItems count="220" longText="1">
        <s v="Actualizar politíca de supervisión de la entidad."/>
        <s v="Proponer modificación a normas reglamentarias conjuntamente con el MinTransporte y la Oficina Jurídica"/>
        <s v="Divulgar la circular 094/2016 modelos de buenas practicas expedido para 5 tipos de vigilados de la Delegada de Concesiones a que aplican "/>
        <s v="Implementar Modelo Integrado de Planeción y Gestión - Mipg en cada una de sus 7 dimensiones según corresponda"/>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
        <s v="Fallar investigaciones administrativas en el término legal."/>
        <s v="Planear y gestionar las actividades necesarias para dar cumplimiento a las tematicas asignadas por el Señora Superintendente"/>
        <s v="1.1 Identificar zona geográfica_x000a_"/>
        <s v="1.2 Establecer acciones"/>
        <s v="1.3 Efectuar seguimiento"/>
        <s v="Capacitar a funcionarios y servidores uso red"/>
        <s v="Realizar campañas de comunicación  al usuario de transporte sobre sus derechos"/>
        <s v="Adelantar actividades orientadas a la prevención de faltas disciplinarias"/>
        <s v="Trasladar la sede a otras instalaciones"/>
        <s v="Ejecutar el presupuesto de Funcionamiento de la Supertransporte"/>
        <s v="Fortalecimiento de la planta de personal"/>
        <s v="1.4  Desarrollar campañas"/>
        <s v=" Gestión del Conocimiento"/>
        <s v="Ejecutar el proyecto de Fortalecimiento a la Supervisión Integral a los vigilados a nivel nacional."/>
        <s v="Promover la  formalización administración infraestructura aeroportuaria a cargo de entes territoriales."/>
        <s v="Investigación Banacol"/>
        <s v="Desarrollar acciones de divulgación a los supervisados en temas especificos que coadyuven a la mejor prestación del servicio (Foros, Circulares, Skype, otros medios)"/>
        <s v="Programar visitas de inspeccion ocasionales con base en el analisis de informacion CEMAT"/>
        <s v="Impulsar que el 100% de los supervisados esten registrados en el sistema VIGIA"/>
        <s v="Promover la formalizacion de la prestación del servicio de los Terminal de Transporte Terrestre automotor"/>
        <s v="Ejecutar y hacer seguimiento al Plan de Formación y Capacitación. Llevar registro de todas las actividades"/>
        <s v="Ejecutar actividades de bienestar social. Llevar registro de todas las actividades"/>
        <s v="Otorgar estímulos e incentivos."/>
        <s v="Implementar recomendaciones de la medición del clima organizacional"/>
        <s v="Entregar la dotación de vestido y calzado."/>
        <s v="Organizar Gestión en SST ( Extender actividades a las regionales)"/>
        <s v="Implementar subprograma de Seguridad Industrial"/>
        <s v="Implementar programa de Higiene Industrial"/>
        <s v="Subprograma de Medicina Preventiva y del Trabajo."/>
        <s v="Elaborar Planes y Programas SST"/>
        <s v="Reportar calificación obtenida por funcionarios a Secretaría General y avisar a funcionaria encargada de otorgar estimulos  la información relacionada con la concertación de objetivos y evaluación de desempeño de carrera, provisionales y libre nombramiento."/>
        <s v="Controlar el diligenciamiento de los acuerdos de Gestión  de los  Gerentes Públicos"/>
        <s v="Gestionar resolución de nombramientos, encargos, nombramientos en provisionalidad y renuncias"/>
        <s v="Elaborar estadistica de caracterización de los funcionarios: Planta global y planta estructural, por grupos internos de trabajo; Tipos de vinculación, Nivel, código, grado; Cargos en vacancia definitiva o temporal por niveles; Perfiles de Empleos"/>
        <s v="Efectuar seguimiento a  la realización del proceso de entrenamiento por parte de los jefes inmediatos"/>
        <s v="Tramitar la nómina y llevar los registros estadísticos correspondientes."/>
        <s v="Efectuar recobro de incapacidades a la EPS"/>
        <s v="Efectuar liquidación gastos de viaje."/>
        <s v="Revisar, ajustar y socializar el Código de Integridad"/>
        <s v="Formular instructivo para la provisión de vacantes"/>
        <s v="Incrementar la calificación en la Matriz Estratégica de Talento Humano del DAFP. "/>
        <s v="Elaborar un documento para unificar  criterios que afectan la respuesta al ciudadano  en los diferentes canales de  atención (Presencial, Telefónico, Correo y PQRS) Si va homologado en la cadena de valor, se debe incorporar como parte del Sistema de Gestión de Calidad"/>
        <s v="Elaborar un protocolo de Atención al Ciudadano ."/>
        <s v="Brindar atención al Ciudadano  de manera presencial"/>
        <s v="Monitorear y efectuar seguimiento a los riesgos de corrupción"/>
        <s v="Diseñar y aplicar una encuesta para calificar la atención prestada en el Centro Integral de Atención al Ciudadano"/>
        <s v="Efectuar seguimiento a la Planeación Institucional."/>
        <s v="Efectuar seguimiento a proyectos de inversión"/>
        <s v="Asegurar el procedimiento de notificaciones desplegado en la nueva versión de la cadena de valor, tramitando con oportunidad y calidad la notificacion del 100% de actos administrativos susceptibles de notificación."/>
        <s v="Implementar IPV6 desde el punto de vista de Activos Fijos"/>
        <s v="Implementar avances en el modelo de Seguridad y Privacidad de la información - MSPI"/>
        <s v="Implementar ruta de excelencia GEL - Plan de Gestión documental, desde el punto de vista personas"/>
        <s v="Mitigar y evitar los riesgos de Seguridad identificados en la matriz de riesgos de Seguridad, de acuerdo a los lineamientos para el tratamiento de riesgos definidos en la SPT."/>
        <s v="Implementar el plan de tratamiento de riesgos de seguridad y privacidad de la información"/>
        <s v="Actualizar la Política de Seguridad de la Información de la Entidad."/>
        <s v="Implementar Políticas de Seguridad"/>
        <s v="Mantener y ajustar modelo de continuidad de negocio"/>
        <s v="Definir el futuro del sistema Misional VIGIA mediante mesas de trabajo con las áreas involucradas"/>
        <s v="Implementar el sistema de telefonía IP "/>
        <s v="Efectuar mantenimiento software GLPI (reporte de cierre incorpore  en el trimestre correspondiente)"/>
        <s v="2.1 Expedir circular"/>
        <s v="2.2 Divulgar circular"/>
        <s v="2.3 Socializar circular"/>
        <s v="3.1 Adelantar campaña a 10200 personas"/>
        <s v="4.1. Crear Herramienta"/>
        <s v="4.2. Divulgar Herramienta"/>
        <s v="Implementar el software de Inteligencia de Negocios en Cemat"/>
        <s v="4.3 Actualizar de la Herramienta"/>
        <s v="5.1 Juventud y Meritocracia para la SuperTransporte "/>
        <s v="6.1 Levantar procesos y estructurar el sistema"/>
        <s v="6.2 Elaborar terminos de referencia"/>
        <s v="6.3 Seleccionar herramientas de desarrollo"/>
        <s v="Reestructurar el sistema de ingreso de información de fuentes externas"/>
        <s v="Implementar la Transformación Digital y Desmaterizalización de trámites "/>
        <s v="Implementar el sistema de impresión controlada generando ahorro de papel y tiempo (Cultura de Cero Papel)"/>
        <s v="Automatizar el Recaudo (Unificar Sistema Taux y Vigia)"/>
        <s v="Automatizar el  tema contractual"/>
        <s v="Implementar sistema de Gestión del Conocimiento"/>
        <s v="Implementar el Software de Almacén (Probable Interface con el SIIF)"/>
        <s v="Implementar el sistema de notificación electrónica considerando dispositivos biométricos y que se alimenten simultáneamente  las bases de datos."/>
        <s v="Implementar el proyecto de Mejoramiento de la Gestión y Capacidad Institucional para la Supervisión Integral a los vigilados a nivel nacional."/>
        <s v="Estructurar y presentar para aprobación del Comité Insitucional de Gestión y Desempeño el Sistema Integrado de Conservación SIC."/>
        <s v="Realizar jornadas de sensibilización sobre la importancia del proceso de gestión documental a las dependencias de la Entidad"/>
        <s v="Estructurar y presentar para aprobación del Comité Insitucional de Gestión y Desempeño el Plan Institucional de Archivos Pinar, el cual se debe publicar en la Pag Web."/>
        <s v="Efectuar acompañamiento y orientación a las dependencias con mayores debilidades archivisticas o con mayor volumen de documentación, en la aplicación del procedimiento de Organización Documental adoptado Insitucionalmente."/>
        <s v="Controlar al recaudo de la contribución especial "/>
        <s v="Realizar Comité de sostenibilidad integral (Objetivos: 1. Identificar la cartera y gestionar su baja o remisibilidad, 2. Identificar y depurar activos a dar de baja), 3.depuracion de la cartera los valores inferiores a medio salario minimo legal vigente "/>
        <s v="Gestionar información contable, financiera y presupuestal a entes externos (página web de la entidad)"/>
        <s v="Gestionar información contable, financiera y presupuestal a entes externos -Contraloria General de la Nación -CGN"/>
        <s v="Recaudar cartera contribución especial y multas (cobro persuasivo)"/>
        <s v="Controlar la ejecución presupuestal"/>
        <s v="Gestionar oportunamente los pagos.  (Monitoreo y control de pagos)"/>
        <s v="Gestionar la publicación de las hojas de vida de los funcionarios y contratistas de la SPT, en el aplicativo SIGEP"/>
        <s v="Administrar y actualizar los inventarios de la entidad"/>
        <s v="Desarrollar instructivos en gestion contractual"/>
        <s v="Adelantar el trámite tendiente a la contratación de los bienes y servicios que según del plan de adquisiciones sean competencia de este grupo."/>
        <s v="Atender y verificar cumplimiento de GLPI "/>
        <s v="Dirigir y controlar los  consumos y mantenimientos de Bienes y Servicios"/>
        <s v="Hacer seguimiento al Plan Institucional de Gestion Ambiental - PIGA de la Supertransporte."/>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Llevar a cabo las actuaciones encaminadas a lograr el cobro coactivo de la entidad"/>
        <s v="Elaborar los proyectos de actos administrativos de carácter general y particular a ser expedidos por el Superintendente de Transporte"/>
        <s v="Gestionar la defensa judicial de la entidad en los procesos prejudiciales, judiciales, extrajudiciales y administrativos en los cuales la Superintendencia de Transporte sea parte, así como promover e intervenir en las acciones "/>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Divulgar programa servimos."/>
        <s v="27.1. Identificar fuentes de información "/>
        <s v="27.2. Gestionar con las fuentes de información para determinar la mejor forma de realizar el intercambio de información "/>
        <s v="27.3. Iniciar proceso de compilación de información"/>
        <s v="28.1 Determinar criterios de clasificación y creación de ficha de análisis"/>
        <s v="28.2 Iniciar recopilación de información (jurisprudencia, conceptos, decisiones SIC)"/>
        <s v="6.4 Desarrollar e implementar la solución"/>
        <s v="6.5 Realizar pruebas"/>
        <s v="6.6 Poner en producción la Fase 1"/>
        <s v="30.1. Determinar de los requerimientos técnicos, así como de lo necesario para la vinculación de empresas al programa de SIC Facilita"/>
        <s v="30.2. Realizar las gestiones para la vinculación de las principales empresas del sector a SIC Facilita"/>
        <s v="31.1. Determinar asuntos sobre los que pueda existir un conflicto de competencia"/>
        <s v="Investigación cobro de inspecciones no intrusivas. -Movimiento de contenedores"/>
        <s v="Proyecto piloto Conciliación en puertos &amp; usuarios_x000a_"/>
        <s v="Plan Piloto de Formalización de Cabotaje en Buenaventura"/>
        <s v="7.1 Levantar procesos y estructurar el sistema"/>
        <s v="7.2 Elaborar terminos de referencia"/>
        <s v="7.3 Tomar decisión de actulizar o implementar una nuevo sistema de Gestión Documental"/>
        <s v="7.4 Elaborar y entregar de los Estudios Previos."/>
        <s v="PGS visitas de inspección"/>
        <s v="Efectuar Intervenciones por corredor temporada alta"/>
        <s v="Supervisar 292 vigilados"/>
        <s v="Identificar sectores criticos de accidentalidad"/>
        <s v="Ejecutar Programa SETA"/>
        <s v="7.4 Elaborar Evaluación Técnica de las Ofertas."/>
        <s v="8.1 Publicar dos cartillas "/>
        <s v="8.2  Determinar y elaborar el contenido del primer de curso e-learning"/>
        <s v="Diseñar e implementar mecanismos de Supervisión Inteligente"/>
        <s v="Intervenciones por corredor temporada alta"/>
        <s v="Auditorías de formalización subjetiva  "/>
        <s v="Visitas - PGS"/>
        <s v="31.2. Desarrollar Mesas de trabajo para determinar las competencias con las diferentes autoridades en materia de protección al usuario"/>
        <s v="Efectuar seguimiento a compromisos consolidados en Documentos CONPES"/>
        <s v="Elaborar y divulgar la Circular Única del Sector Transporte"/>
        <s v="Elaborar el boletín jurídico del Sector Transporte"/>
        <s v="8.3 Divulgar y capacitar en general"/>
        <s v="9.1 Efectuar presencia regional"/>
        <s v="9.2 Poner en marcha oficinas de la SPT"/>
        <s v="Revisar y actualizar la Política de Administración del Riesgo y la metodología integrada para la gestión del riesgo en la Supertransporte"/>
        <s v="Socializar la Política de Gestión del Riesgo y la metodología integrada para la administración del riesgo en la SPT "/>
        <s v="Revisar y actualizar de mapa de riesgos"/>
        <s v="Revisar y actualizar el mapa de riesgos"/>
        <s v="Consolidar el mapa de riesgos"/>
        <s v="Publicar el mapa de riesgos consolidado en el botón de transparencia e intranet"/>
        <s v="Socializar el Mapa de Riesgos en la SPT "/>
        <s v="Formular las denuncias ante las autoridades competentes respecto de hechos constitutivos de faltas disciplinarias, fiscales, penales y demás que haya lugar"/>
        <s v="Revisar el trámite Inscripción y registro de operadores portuarios, marítimos y fluviales"/>
        <s v="Participar en las revisiones y en la preparación que se requiera para la puesta en marcha de la herramienta tecnológica para automatizar el trámite Paz y salvo tasa de vigilancia"/>
        <s v="Revisar y actualizar las actividades y la documentación relacionada con el trámite Orden de entrega de vehículos de transporte público terrestre automotor inmovilizados"/>
        <s v="Validar la información de los tramites actuales y su proceso de automatización"/>
        <s v="Diseñar y enviar información mediante comunicaciones Internas (push mails, pantallas o carteleras virtuales), informando las principales actividades desarrolladas por la entidad a nivel misional, normativo y administrativo."/>
        <s v="Difundir la actividad misional de la entidad, a través de Boletines informativos"/>
        <s v="Implementar free press con medios de comunicación a nivel nacional"/>
        <s v="Desarrollar campañas informativas sobre temáticas de prevención dirigidas a los usuarios del Servicio de Transporte"/>
        <s v="Elaborar el informe de Rendición de Cuentas 2019"/>
        <s v="Desarrollar campaña para socialización de informe de Rendición de Cuentas 2019"/>
        <s v="Desarrollar y actualizar herramientas informáticas de interacción con los vigilados"/>
        <s v="Asociar las metas y actividades formuladas en la planeación institucional de la vigencia  2019 con los derechos humanos y los objetivos de desarrollo sostenible que se están garantizando a través de la gestión institucional."/>
        <s v="Publicar los proyectos de actos administrativos y demás documentos de interés general que requieran ser sometidos a participación de la ciudadanía con el fin de recibir observaciones."/>
        <s v="Participar en reuniones a nivel nacional, congresos nacionales o simposios del sector transporte para escuchar requerimientos, necesidades e interrogantes acerca del transporte público nacional."/>
        <s v="Desarrollar un foro virtual de una temática relacionada con Transito y transporte Terrestre"/>
        <s v="Desarrollar un foro virtual de una temática relacionada con la Protección al usuario de los servicios de transporte"/>
        <s v="Desarrollar un chat temáticos de un tema relacionado con las acciones desarrolladas por la Delegatura de Concesiones e Infraestructura"/>
        <s v="Desarrollar un chat temático de un tema relacionado con las acciones desarrolladas por la Delegatura de Puertos"/>
        <s v="Llevar a cabo reuniones con la ciudadanía, vigilados y organizaciones cívicas para escuchar sus requerimientos y expectativas frente a las actividades misionales de la entidad y su proceso de rendición de cuentas (mesas de trabajo)"/>
        <s v="Publicar encuestas web en el portal de la entidad preguntando a la ciudadanía acerca de las principales temáticas que desea se aborden en la rendición de cuentas"/>
        <s v="Realizar audiencia virtual de rendición de cuentas "/>
        <s v="Realizar audiencia pública de rendición de cuentas  presencial (depende de los recursos financieros de la entidad y de una posible convocatoria a una audiencia sectorial por parte del Mintransporte)"/>
        <s v="Documentar compromisos, inquietudes y respuestas entregadas a la ciudadanía en mesas de trabajo, chats y foros"/>
        <s v="Clasificar todas las consultas, sugerencias y recomendaciones realizadas a través de las diferentes herramientas de diálogo para establecer las respuestas que se deben generar, para publicar en página web"/>
        <s v="Consolidar respuestas a la ciudadanía sobre inquietudes presentadas en la Audiencia de rendición de cuentas y publicar en página web"/>
        <s v="Realizar campaña de sensibilización, para los Funcionarios y Contratistas, acerca de la importancia del ejercicio de rendición de cuentas"/>
        <s v="Desarrollar campaña de Sensibilización sobre rendición de cuentas dirigido a vigilados y publico en general"/>
        <s v="Desarrollar una actividad de participación y colaboración abierta a través de Urna de Cristal."/>
        <s v="Evaluar actividades de sensibilización"/>
        <s v="Realizar seguimiento al cumplimiento de las actividades propuestas en el Plan de Rendición de Cuentas"/>
        <s v="Realizar la medición de los indicadores por componente de Rendición de Cuentas"/>
        <s v="Elaborar el informe final de rendición de cuentas de la entidad"/>
        <s v="Poner en funcionamiento la Delegatura para la protección de los usuarios del servicio de transporte, en cumplimiento del decreto 2409 de 2018."/>
        <s v="Realizar campañas informativas sobre la responsabilidad de los servidores públicos frente a los derechos de los usuarios del Servicio de Transporte"/>
        <s v="Poner en conocimiento de los Ciudadanos el funcionamiento del Centro de Conciliación, Arbitraje y Amigable Composición y realizar seguimiento a su gestión"/>
        <s v="Realizar seguimiento a la atención telefónica a través del centro de contacto"/>
        <s v="Planear y desarrollar actividades de capacitación relacionadas con el fortalecimiento de las competencias de los servidores públicos que atienden directamente a los ciudadanos"/>
        <s v="Planear y desarrollar actividades de capacitación relacionadas con el fortalecimiento de la cultura de transparencia y cero tolerancia de la corrupción, a través de herramientas presenciales y no presenciales"/>
        <s v="Desarrollar espacios de sensibilización para fortalecer la cultura de servicio al interior de la Entidad."/>
        <s v="Elaborar periódicamente informes de PQRSD, que incluyan las PQRS atendidas por la Entidad y publicarlos en la página web de la Entidad."/>
        <s v="Desarrollar actividades de promoción y prevención de los derechos de los usuarios del servicio de transporte"/>
        <s v="Mantener actualizada la información del botón de transparencia de la Superintendencia de Transporte"/>
        <s v="Actualizar, publicar y socializar los datos abiertos con que cuenta la Entidad"/>
        <s v="Mantener actualizados los Trámites de cara al ciudadano en el Sistema Único de Información de Trámites - SUIT"/>
        <s v="Gestionar la publicación de las hojas de vida de los funcionarios de la SPT, en el aplicativo SIGEP"/>
        <s v="Desarrollar actividades de sensibilización dirigidas a las diferentes dependencias de la Entidad, sobre la elaboración de las respuestas a las solicitudes de la ciudadanía."/>
        <s v="Desarrollar campaña de comunicaciones, dando a conocer a la Ciudadanía los mecanismos para colocar denuncias ante la Superintendencia de Transporte"/>
        <s v="Realizar seguimiento a la implementación del Modelo de Seguridad y Privacidad de la Información"/>
        <s v="Realizar seguimiento a la implementación de la Política de Gobierno Digital"/>
        <s v="Caracterizar  los grupos de valor "/>
        <s v="Conformar y capacitar un equipo de trabajo que lidere el proceso de planeación  e implementación de los ejercicios de participación ciudadana (involucrando direcciones misionales y dependencias de apoyo)"/>
        <s v="Identificar las instancias de participación legalmente establecidas que se deben involucrar para cumplir con la misión de la entidad, con las áreas misionales y de apoyo a la gestión y establecer:_x000a_1. 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
        <s v="Definir los recursos, alianzas, convenios y demás asociados a las actividades que se implementarán en la entidad para promover la participación ciudadana."/>
        <s v="Diseñar y divulgar el  cronograma que identifica y define los espacios de participación ciudadana, presenciales y virtuales, que se emplearán y los grupos de valor (incluye instancias legalmente conformadas) que se involucrarán en su desarrollo."/>
        <s v="Definir el procedimiento interno para implementar la ruta (antes, durante y después) a seguir para el desarrollo de los espacios de participación ciudadana."/>
        <s v="Definir y divulgar el procedimiento que empleará la entidad en cada tipo de espacio de participación ciudadana definido previamente  en el cronograma."/>
        <s v="Establecer el formato interno de reporte de las actividades de participación ciudadana que se realizarán en toda la entidad."/>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_x000a_"/>
        <s v="Desarrollar actividades de seguimiento a la gestión documental de las dependencias  según selectivo y ejecutar en la OCI la gestión documental."/>
        <s v="Realizar una (1) estrategia de &quot;Enfoque Hacia la Prevención - Cultura del Control&quot;."/>
        <s v="Realizar seguimiento a requerimientos de entes externos de control . Según solicitudes"/>
        <s v="Evaluar la Implementación del Modelo Integrado de Planeación y Gestión – Mipg,  según las dimensiones y Líneas de Defensa"/>
        <s v="Ejecutar las auditorías internas, seguimientos y evaluaciones del Sistema de Gestión y Sistema de Control Interno según selectivo, con enfoque en riesgos, que genere valor para la toma de decisiones y cumplimiento de la misión y objetivos institucionales."/>
        <s v="Verificar la visibilización de la ejecución del Plan anticorrupción y mapa de riesgos, según los cortes establecidos."/>
        <s v="Evaluar y verificar, por parte de la oficina de control interno, el cumplimiento de la estrategia de participación ciudadana."/>
      </sharedItems>
    </cacheField>
    <cacheField name="COD_DEPENDENCIA" numFmtId="0">
      <sharedItems count="10">
        <s v="DCI"/>
        <s v="DTTTA"/>
        <s v="DP"/>
        <s v="DSI"/>
        <s v="SG"/>
        <s v="OAP"/>
        <s v="OTIC"/>
        <s v="OAJ"/>
        <s v="DPU"/>
        <s v="OCI"/>
      </sharedItems>
    </cacheField>
    <cacheField name="DEPENDENCIA" numFmtId="0">
      <sharedItems count="10">
        <s v="Delegatura de Concesiones e Infraestructura"/>
        <s v="Delegatura de Transito y Transporte Terrestre Automotor"/>
        <s v="Delegatura de Puertos"/>
        <s v="Despacho Superintendencia"/>
        <s v="Secretaria General"/>
        <s v="Oficina Asesora de Planeación"/>
        <s v="Oficina de Tecnologías de la Información y las Comunicaciones"/>
        <s v="Oficina Asesora Jurídica"/>
        <s v="Delegatura de Protección al Usuario"/>
        <s v="Oficina de Control Interno"/>
      </sharedItems>
    </cacheField>
    <cacheField name="GRUPO_DEPENDENCIA" numFmtId="0">
      <sharedItems/>
    </cacheField>
    <cacheField name="LIDER_DEPENDENCIA" numFmtId="0">
      <sharedItems/>
    </cacheField>
    <cacheField name="TIPO_DEPENDENCIA" numFmtId="0">
      <sharedItems/>
    </cacheField>
    <cacheField name="DIRECCIONES" numFmtId="0">
      <sharedItems/>
    </cacheField>
    <cacheField name="PROYECTO_FINANCIAMIENTO" numFmtId="0">
      <sharedItems/>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1" maxValue="1"/>
    </cacheField>
    <cacheField name="Meta_PEI_2019" numFmtId="0">
      <sharedItems containsString="0" containsBlank="1" containsNumber="1" minValue="0.25" maxValue="0.7"/>
    </cacheField>
    <cacheField name="Meta_PEI_2020" numFmtId="0">
      <sharedItems containsString="0" containsBlank="1" containsNumber="1" minValue="0.09" maxValue="0.34"/>
    </cacheField>
    <cacheField name="Meta_PEI_2021" numFmtId="0">
      <sharedItems containsString="0" containsBlank="1" containsNumber="1" minValue="0.1" maxValue="0.33"/>
    </cacheField>
    <cacheField name="Meta_PEI_2022" numFmtId="0">
      <sharedItems containsString="0" containsBlank="1" containsNumber="1" minValue="0" maxValue="0.25"/>
    </cacheField>
    <cacheField name="TOTAL_PEI" numFmtId="0">
      <sharedItems containsNonDate="0" containsString="0" containsBlank="1"/>
    </cacheField>
    <cacheField name="Meta Anual 2019" numFmtId="0">
      <sharedItems containsBlank="1" containsMixedTypes="1" containsNumber="1" minValue="0.02" maxValue="49167"/>
    </cacheField>
    <cacheField name="FORMULA DEL INDICADOR" numFmtId="0">
      <sharedItems longText="1"/>
    </cacheField>
    <cacheField name="PERIODICIDAD" numFmtId="0">
      <sharedItems/>
    </cacheField>
    <cacheField name="RATIO_ACT" numFmtId="169">
      <sharedItems containsSemiMixedTypes="0" containsString="0" containsNumber="1" minValue="4.4642857142857152E-4" maxValue="8.0000000000000016E-2"/>
    </cacheField>
    <cacheField name="ETAPA" numFmtId="0">
      <sharedItems/>
    </cacheField>
    <cacheField name="Ene" numFmtId="0">
      <sharedItems containsSemiMixedTypes="0" containsString="0" containsNumber="1" minValue="0" maxValue="5408.37"/>
    </cacheField>
    <cacheField name="Feb" numFmtId="0">
      <sharedItems containsSemiMixedTypes="0" containsString="0" containsNumber="1" minValue="0" maxValue="6883.380000000001"/>
    </cacheField>
    <cacheField name="Mar" numFmtId="0">
      <sharedItems containsSemiMixedTypes="0" containsString="0" containsNumber="1" minValue="0" maxValue="8850.06"/>
    </cacheField>
    <cacheField name="Abr" numFmtId="0">
      <sharedItems containsSemiMixedTypes="0" containsString="0" containsNumber="1" minValue="0" maxValue="11308.41"/>
    </cacheField>
    <cacheField name="May" numFmtId="0">
      <sharedItems containsSemiMixedTypes="0" containsString="0" containsNumber="1" minValue="0" maxValue="14258.429999999998"/>
    </cacheField>
    <cacheField name="Jun" numFmtId="0">
      <sharedItems containsSemiMixedTypes="0" containsString="0" containsNumber="1" minValue="0" maxValue="18683.46"/>
    </cacheField>
    <cacheField name="Jul" numFmtId="0">
      <sharedItems containsSemiMixedTypes="0" containsString="0" containsNumber="1" minValue="0" maxValue="24091.829999999998"/>
    </cacheField>
    <cacheField name="Ago" numFmtId="0">
      <sharedItems containsSemiMixedTypes="0" containsString="0" containsNumber="1" minValue="0" maxValue="28516.859999999997"/>
    </cacheField>
    <cacheField name="Sep" numFmtId="0">
      <sharedItems containsSemiMixedTypes="0" containsString="0" containsNumber="1" minValue="0" maxValue="31958.550000000003"/>
    </cacheField>
    <cacheField name="Oct" numFmtId="0">
      <sharedItems containsSemiMixedTypes="0" containsString="0" containsNumber="1" minValue="0" maxValue="39333.600000000006"/>
    </cacheField>
    <cacheField name="Nov" numFmtId="0">
      <sharedItems containsSemiMixedTypes="0" containsString="0" containsNumber="1" minValue="0" maxValue="44250.3"/>
    </cacheField>
    <cacheField name="Dic" numFmtId="0">
      <sharedItems containsSemiMixedTypes="0" containsString="0" containsNumber="1" minValue="0" maxValue="45725.310000000005"/>
    </cacheField>
    <cacheField name="TOTAL_PLANEADO_2019" numFmtId="0">
      <sharedItems containsSemiMixedTypes="0" containsString="0" containsNumber="1" minValue="0" maxValue="279268.56"/>
    </cacheField>
    <cacheField name="ETAPA2" numFmtId="0">
      <sharedItems/>
    </cacheField>
    <cacheField name="Ene2" numFmtId="0">
      <sharedItems containsSemiMixedTypes="0" containsString="0" containsNumber="1" minValue="0" maxValue="5329"/>
    </cacheField>
    <cacheField name="Feb2" numFmtId="0">
      <sharedItems containsSemiMixedTypes="0" containsString="0" containsNumber="1" minValue="0" maxValue="6881"/>
    </cacheField>
    <cacheField name="Mar2" numFmtId="0">
      <sharedItems containsSemiMixedTypes="0" containsString="0" containsNumber="1" minValue="0" maxValue="8635"/>
    </cacheField>
    <cacheField name="Abr2" numFmtId="0">
      <sharedItems containsSemiMixedTypes="0" containsString="0" containsNumber="1" minValue="0" maxValue="10929"/>
    </cacheField>
    <cacheField name="May2" numFmtId="0">
      <sharedItems containsSemiMixedTypes="0" containsString="0" containsNumber="1" minValue="0" maxValue="397"/>
    </cacheField>
    <cacheField name="Jun2" numFmtId="0">
      <sharedItems containsSemiMixedTypes="0" containsString="0" containsNumber="1" minValue="0" maxValue="17069"/>
    </cacheField>
    <cacheField name="Jul2" numFmtId="0">
      <sharedItems containsSemiMixedTypes="0" containsString="0" containsNumber="1" containsInteger="1" minValue="0" maxValue="0"/>
    </cacheField>
    <cacheField name="Ago2" numFmtId="0">
      <sharedItems containsSemiMixedTypes="0" containsString="0" containsNumber="1" containsInteger="1" minValue="0" maxValue="0"/>
    </cacheField>
    <cacheField name="Sep2" numFmtId="0">
      <sharedItems containsSemiMixedTypes="0" containsString="0" containsNumber="1" containsInteger="1" minValue="0" maxValue="0"/>
    </cacheField>
    <cacheField name="Oct2" numFmtId="0">
      <sharedItems containsSemiMixedTypes="0" containsString="0" containsNumber="1" containsInteger="1" minValue="0" maxValue="0"/>
    </cacheField>
    <cacheField name="Nov2" numFmtId="0">
      <sharedItems containsSemiMixedTypes="0" containsString="0" containsNumber="1" containsInteger="1" minValue="0" maxValue="0"/>
    </cacheField>
    <cacheField name="Dic2" numFmtId="0">
      <sharedItems containsSemiMixedTypes="0" containsString="0" containsNumber="1" containsInteger="1" minValue="0" maxValue="0"/>
    </cacheField>
    <cacheField name="TOTAL_EJECUCION_2019" numFmtId="0">
      <sharedItems containsSemiMixedTypes="0" containsString="0" containsNumber="1" minValue="0" maxValue="48843"/>
    </cacheField>
    <cacheField name="15.1 EVIDENCIA AVANCE" numFmtId="0">
      <sharedItems containsBlank="1" longText="1"/>
    </cacheField>
    <cacheField name="15.2 ANALISIS CUALITATIVO" numFmtId="0">
      <sharedItems containsBlank="1" longText="1"/>
    </cacheField>
    <cacheField name="16.1 EVIDENCIA AVANCE" numFmtId="0">
      <sharedItems containsBlank="1" longText="1"/>
    </cacheField>
    <cacheField name="16.2 ANALISIS CUALITATIVO" numFmtId="0">
      <sharedItems containsBlank="1" longText="1"/>
    </cacheField>
    <cacheField name="17.1 EVIDENCIA AVANCE" numFmtId="0">
      <sharedItems containsBlank="1" longText="1"/>
    </cacheField>
    <cacheField name="17.2 ANALISIS CUALITATIVO" numFmtId="0">
      <sharedItems containsBlank="1" longText="1"/>
    </cacheField>
    <cacheField name="18.1 EVIDENCIA AVANCE" numFmtId="0">
      <sharedItems containsBlank="1" longText="1"/>
    </cacheField>
    <cacheField name="18.2 ANALISIS CUALITATIVO" numFmtId="0">
      <sharedItems containsBlank="1" longText="1"/>
    </cacheField>
    <cacheField name="25.1 EVIDENCIA AVANCE" numFmtId="0">
      <sharedItems containsBlank="1" longText="1"/>
    </cacheField>
    <cacheField name="25.2 ANALISIS CUALITATIVO" numFmtId="0">
      <sharedItems containsBlank="1" longText="1"/>
    </cacheField>
    <cacheField name="25.1 EVIDENCIA AVANCE2" numFmtId="0">
      <sharedItems containsBlank="1" longText="1"/>
    </cacheField>
    <cacheField name="25.2 ANALISIS CUALITATIVO2"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fferson Ferney Ramirez Bustos" refreshedDate="43683.450853935188" createdVersion="5" refreshedVersion="5" minRefreshableVersion="3" recordCount="29">
  <cacheSource type="worksheet">
    <worksheetSource ref="D1:E30" sheet="Metodologia" r:id="rId2"/>
  </cacheSource>
  <cacheFields count="2">
    <cacheField name="COD_OBJETIVOS_ESTRATEGICOS_PEI" numFmtId="0">
      <sharedItems containsBlank="1" count="5">
        <s v="OE1"/>
        <m/>
        <s v="OE2"/>
        <s v="OE3"/>
        <s v="OE4"/>
      </sharedItems>
    </cacheField>
    <cacheField name="%" numFmtId="9">
      <sharedItems containsString="0" containsBlank="1" containsNumber="1" minValue="0.05" maxValue="0.2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fferson Ferney Ramirez Bustos" refreshedDate="43689.599646296294" createdVersion="6" refreshedVersion="5" minRefreshableVersion="3" recordCount="3504">
  <cacheSource type="worksheet">
    <worksheetSource ref="A1:AA3505" sheet="Revisión_Avance_Periodo" r:id="rId2"/>
  </cacheSource>
  <cacheFields count="27">
    <cacheField name="No." numFmtId="0">
      <sharedItems containsSemiMixedTypes="0" containsString="0" containsNumber="1" containsInteger="1" minValue="1" maxValue="294"/>
    </cacheField>
    <cacheField name="LLAVE_Avance_Periodo" numFmtId="0">
      <sharedItems/>
    </cacheField>
    <cacheField name="COD_OBJETIVOS_ESTRATEGICOS_PEI" numFmtId="0">
      <sharedItems count="4">
        <s v="OE1"/>
        <s v="OE4"/>
        <s v="OE2"/>
        <s v="OE3"/>
      </sharedItems>
    </cacheField>
    <cacheField name="OBJETIVOS_ESTRATEGICOS_PEI" numFmtId="0">
      <sharedItems count="4">
        <s v="Fortalecer la Vigilancia."/>
        <s v="Fortalecer la presencia en las regionales."/>
        <s v="Fortalecer las Tecnologías de la Información y las Telecomunicaciones."/>
        <s v="Brindar protección al Usuario."/>
      </sharedItems>
    </cacheField>
    <cacheField name="COD_PEI_PROYECTO" numFmtId="0">
      <sharedItems count="10">
        <s v="PR_10"/>
        <s v="PR_09"/>
        <s v="PR_03"/>
        <s v="PR_05"/>
        <s v="PR_06"/>
        <s v="PR_07"/>
        <s v="PR_08"/>
        <s v="PR_01"/>
        <s v="PR_02"/>
        <s v="PR_04"/>
      </sharedItems>
    </cacheField>
    <cacheField name="COD_PLAN_OAP" numFmtId="0">
      <sharedItems containsSemiMixedTypes="0" containsString="0" containsNumber="1" containsInteger="1" minValue="1" maxValue="15"/>
    </cacheField>
    <cacheField name="PLAN_ANUAL_OAP" numFmtId="0">
      <sharedItems/>
    </cacheField>
    <cacheField name="COMPONENTES" numFmtId="0">
      <sharedItems count="51">
        <s v="PAI_01 - Operacional"/>
        <s v="PEI_09 - Súper Regiones"/>
        <s v="PEI_03 - Sensibilización en materia de derechos y deberes en el sector transporte"/>
        <s v="PAI_03 - Adquisiones"/>
        <s v="PEI_05 - Juventud y Meritocracia para la SuperTransporte "/>
        <s v="PAI_04 - Talento Humano"/>
        <s v="PAI_05 - Gestión del Riesgo de Corrupción  - Mapa de Riesgos de Corrupción"/>
        <s v="PAI_10 - Tecnologías de la Información y las Comunicaciones"/>
        <s v="PEI_06 - Implementación Sistema Único de Trámites "/>
        <s v="PEI_07 - Implementación  sistema de gestión documental o actualizar el actual."/>
        <s v="PAI_02 - Gestión Documental"/>
        <s v="PAI_09 - Mecanismos para la Transparencia y Acceso a la Información"/>
        <s v="PEI_08 - Promoción y Consolidación de  la Protección de los Derechos de los Usuarios "/>
        <s v="PEI_01 - Campañas de Prevención y Promoción para la formalización."/>
        <s v="PEI_02 - Accesibilidad"/>
        <s v="PEI_04 - Biblioteca Jurídica Digital de la ST"/>
        <s v="PAI_06 - Racionalización de Trámites"/>
        <s v="PAI_08 - Mecanismos para Mejorar la Atención al Ciudadano"/>
        <s v="PAI_07 - Rendición de Cuentas"/>
        <s v="PAI_11 - Condiciones institucionales idóneas para la promoción de la participación ciudadana"/>
        <s v="PAI_12 - Promoción efectiva de la participación ciudadana"/>
        <s v="Súper Regiones" u="1"/>
        <s v="Gestión Documental" u="1"/>
        <s v="Talento Humano" u="1"/>
        <s v="Operacional" u="1"/>
        <s v="7. Implementación  sistema de gestión documental o actualizar el actual." u="1"/>
        <s v="Condiciones institucionales idóneas para la promoción de la participación ciudadana" u="1"/>
        <s v="Sensibilización en materia de derechos y deberes en el sector transporte" u="1"/>
        <s v="Implementación  sistema de gestión documental o actualizar el actual." u="1"/>
        <s v="4. Biblioteca Jurídica Digital de la ST - Compilación de normas, jurisprudencia y doctrina de asuntos jurídicos relacionados con las funciones de la Superintendencia de Transporte" u="1"/>
        <s v="Promoción efectiva de la participación ciudadana" u="1"/>
        <s v="Campañas de Prevención y Promoción para la formalización." u="1"/>
        <s v="2. Accesibilidad" u="1"/>
        <s v="Accesibilidad" u="1"/>
        <s v="Riesgos de Corrupción" u="1"/>
        <s v="Transparencia " u="1"/>
        <s v="Implementación Sistema Único de Trámites " u="1"/>
        <s v="Biblioteca Jurídica Digital de la ST - Compilación de normas, jurisprudencia y doctrina de asuntos jurídicos relacionados con las funciones de la Superintendencia de Transporte" u="1"/>
        <s v="5. Juventud y Meritocracia para la SuperTransporte " u="1"/>
        <s v="Juventud y Meritocracia para la SuperTransporte " u="1"/>
        <s v="Racionalización de Trámites" u="1"/>
        <s v="Promoción y Consolidación de  la Protección de los Derechos de los Usuarios " u="1"/>
        <s v="Servicio al ciudadano" u="1"/>
        <s v="1. Campañas de Prevención y Promoción para la formalización." u="1"/>
        <s v="3. Sensibilización en materia de derechos y deberes en el sector transporte" u="1"/>
        <s v="6. Implementación Sistema Único de Trámites " u="1"/>
        <s v="8. Promoción y Consolidación de  la Protección de los Derechos de los Usuarios " u="1"/>
        <s v="Tecnologías de la Información y las Comunicaciones" u="1"/>
        <s v="Rendición de Cuentas" u="1"/>
        <s v="Adquisiones" u="1"/>
        <s v="9. Súper Regiones" u="1"/>
      </sharedItems>
    </cacheField>
    <cacheField name="COD_ACTIVIDADES" numFmtId="0">
      <sharedItems/>
    </cacheField>
    <cacheField name="ACTIVIDADES" numFmtId="0">
      <sharedItems containsBlank="1"/>
    </cacheField>
    <cacheField name="COD_DEPENDENCIA" numFmtId="0">
      <sharedItems count="10">
        <s v="DCI"/>
        <s v="DTTTA"/>
        <s v="DP"/>
        <s v="DSI"/>
        <s v="SG"/>
        <s v="OAP"/>
        <s v="OTIC"/>
        <s v="OAJ"/>
        <s v="DPU"/>
        <s v="OCI"/>
      </sharedItems>
    </cacheField>
    <cacheField name="RATIO_ACTIVIDADES" numFmtId="169">
      <sharedItems containsSemiMixedTypes="0" containsString="0" containsNumber="1" minValue="4.4642857142857152E-4" maxValue="8.0000000000000016E-2"/>
    </cacheField>
    <cacheField name="PERIODO" numFmtId="0">
      <sharedItems/>
    </cacheField>
    <cacheField name="PLANEADO" numFmtId="0">
      <sharedItems containsSemiMixedTypes="0" containsString="0" containsNumber="1" minValue="0" maxValue="45725.310000000005"/>
    </cacheField>
    <cacheField name="EJECUTADO" numFmtId="0">
      <sharedItems containsSemiMixedTypes="0" containsString="0" containsNumber="1" minValue="0" maxValue="17069"/>
    </cacheField>
    <cacheField name="CUMPLIMIENTO" numFmtId="0">
      <sharedItems containsSemiMixedTypes="0" containsString="0" containsNumber="1" minValue="0" maxValue="3"/>
    </cacheField>
    <cacheField name="Estado_Cumplimiento" numFmtId="0">
      <sharedItems/>
    </cacheField>
    <cacheField name="Planeado_Acumulado_Año" numFmtId="0">
      <sharedItems containsSemiMixedTypes="0" containsString="0" containsNumber="1" minValue="0" maxValue="279268.56"/>
    </cacheField>
    <cacheField name="Ejecutado_Acumulado_año" numFmtId="0">
      <sharedItems containsSemiMixedTypes="0" containsString="0" containsNumber="1" minValue="0" maxValue="48843"/>
    </cacheField>
    <cacheField name="%_Cumplimiento_Acumulado" numFmtId="9">
      <sharedItems containsSemiMixedTypes="0" containsString="0" containsNumber="1" minValue="0" maxValue="3.0000000000000004"/>
    </cacheField>
    <cacheField name="%_PLANEADO" numFmtId="0">
      <sharedItems containsString="0" containsBlank="1" containsNumber="1" minValue="0" maxValue="279268.56"/>
    </cacheField>
    <cacheField name="%_EJECUTADO" numFmtId="0">
      <sharedItems containsString="0" containsBlank="1" containsNumber="1" minValue="0" maxValue="48843"/>
    </cacheField>
    <cacheField name="%_CUMPLIMIENTO_AÑO" numFmtId="0">
      <sharedItems containsString="0" containsBlank="1" containsNumber="1" minValue="0" maxValue="1"/>
    </cacheField>
    <cacheField name="Columna1" numFmtId="0">
      <sharedItems containsNonDate="0" containsString="0" containsBlank="1"/>
    </cacheField>
    <cacheField name="DIF_TOTAL_%" numFmtId="0">
      <sharedItems containsString="0" containsBlank="1" containsNumber="1" minValue="0" maxValue="1"/>
    </cacheField>
    <cacheField name="ESTADO_Meta_Año" numFmtId="0">
      <sharedItems containsBlank="1" count="7">
        <s v="En Tramite"/>
        <m/>
        <s v="Por Ejecutar"/>
        <s v="Culminada"/>
        <s v="Gestionado"/>
        <s v="En Seguimiento"/>
        <s v="Gestinado" u="1"/>
      </sharedItems>
    </cacheField>
    <cacheField name="%_RATIO" numFmtId="0">
      <sharedItems containsString="0" containsBlank="1" containsNumber="1" minValue="0" maxValue="8.0000000000000016E-2"/>
    </cacheField>
  </cacheFields>
  <extLst>
    <ext xmlns:x14="http://schemas.microsoft.com/office/spreadsheetml/2009/9/main" uri="{725AE2AE-9491-48be-B2B4-4EB974FC3084}">
      <x14:pivotCacheDefinition pivotCacheId="176770928"/>
    </ext>
  </extLst>
</pivotCacheDefinition>
</file>

<file path=xl/pivotCache/pivotCacheDefinition4.xml><?xml version="1.0" encoding="utf-8"?>
<pivotCacheDefinition xmlns="http://schemas.openxmlformats.org/spreadsheetml/2006/main" xmlns:r="http://schemas.openxmlformats.org/officeDocument/2006/relationships" r:id="rId1" refreshedBy="Jefferson Ferney Ramirez Bustos" refreshedDate="43700.729549768519" createdVersion="5" refreshedVersion="6" minRefreshableVersion="3" recordCount="292">
  <cacheSource type="worksheet">
    <worksheetSource ref="A2:BX294" sheet="BD_Seguimiento_OAP_2019"/>
  </cacheSource>
  <cacheFields count="76">
    <cacheField name="No." numFmtId="0">
      <sharedItems containsSemiMixedTypes="0" containsString="0" containsNumber="1" containsInteger="1" minValue="1" maxValue="294"/>
    </cacheField>
    <cacheField name="PND_OBJETIVOS" numFmtId="0">
      <sharedItems/>
    </cacheField>
    <cacheField name="COD_OBJETIVOS_ESTRATEGICOS_PEI" numFmtId="0">
      <sharedItems count="4">
        <s v="OE1"/>
        <s v="OE2"/>
        <s v="OE3"/>
        <s v="OE4"/>
      </sharedItems>
    </cacheField>
    <cacheField name="OBJETIVOS_ESTRATEGICOS_PEI" numFmtId="0">
      <sharedItems/>
    </cacheField>
    <cacheField name="COD_PEI_PROYECTO" numFmtId="0">
      <sharedItems count="10">
        <s v="PR_10"/>
        <s v="PR_01"/>
        <s v="PR_02"/>
        <s v="PR_03"/>
        <s v="PR_04"/>
        <s v="PR_05"/>
        <s v="PR_06"/>
        <s v="PR_07"/>
        <s v="PR_08"/>
        <s v="PR_09"/>
      </sharedItems>
    </cacheField>
    <cacheField name="PEI_PROYECTO" numFmtId="0">
      <sharedItems/>
    </cacheField>
    <cacheField name="PLAN_ANUAL_OAP" numFmtId="0">
      <sharedItems count="2">
        <s v="PAI"/>
        <s v="PEI"/>
      </sharedItems>
    </cacheField>
    <cacheField name="COD_PLAN_OAP" numFmtId="0">
      <sharedItems containsSemiMixedTypes="0" containsString="0" containsNumber="1" containsInteger="1" minValue="1" maxValue="15"/>
    </cacheField>
    <cacheField name=" NOMBRE_PLAN_OAP" numFmtId="0">
      <sharedItems count="15">
        <s v="11. Plan Anticorrupción y de Atención al Ciudadano  (Planeación) - PAAC"/>
        <s v="3. Plan Institucional de Archivos de la Entidad -PINAR (Gestión Documental)"/>
        <s v="4. Plan Anual de Adquisiciones  - PAA (Planeación)"/>
        <s v="8. Plan Institucional de Capacitación  (Talento Humano) - PIC"/>
        <s v="7. Plan Estratégico de Talento Humano  (Talento Humano)"/>
        <s v="9. Plan de Incentivos Institucionales  (Talento Humano)"/>
        <s v="6. Plan de Previsión de Recursos Humanos  (Talento Humano)"/>
        <s v="5. Plan Anual de Vacantes (Talento Humano)"/>
        <s v="10. Plan de Trabajo Anual en Seguridad y Salud en el Trabajo  (Talento Humano) - SST"/>
        <s v="12. Plan Estratégico de Tecnologías de la Información y las Comunicaciones - PETI (Informatica)"/>
        <s v="13. Plan de Tratamiento de Riesgos de Seguridad y Privacidad de la Información (Informatica)"/>
        <s v="14. Plan de Seguridad y Privacidad de la Información (Informatica)"/>
        <s v="15. Plan de Participación Ciudadano"/>
        <s v=" 1. Plan Estratégico Institucional - PEI"/>
        <s v="2. Plan de Acción Institucional - PAI"/>
      </sharedItems>
    </cacheField>
    <cacheField name="PROYECTOS_COMPONENTES" numFmtId="0">
      <sharedItems/>
    </cacheField>
    <cacheField name="METAS_ENTREGABLES" numFmtId="0">
      <sharedItems/>
    </cacheField>
    <cacheField name="COD_ACTIVIDADES" numFmtId="0">
      <sharedItems count="292">
        <s v="ACT_85"/>
        <s v="ACT_294"/>
        <s v="ACT_222"/>
        <s v="ACT_95"/>
        <s v="ACT_96"/>
        <s v="ACT_97"/>
        <s v="ACT_98"/>
        <s v="ACT_99"/>
        <s v="ACT_223"/>
        <s v="ACT_75"/>
        <s v="ACT_285"/>
        <s v="ACT_246"/>
        <s v="ACT_272"/>
        <s v="ACT_235"/>
        <s v="ACT_287"/>
        <s v="ACT_248"/>
        <s v="ACT_209"/>
        <s v="ACT_286"/>
        <s v="ACT_247"/>
        <s v="ACT_256"/>
        <s v="ACT_221"/>
        <s v="ACT_288"/>
        <s v="ACT_211"/>
        <s v="ACT_226"/>
        <s v="ACT_260"/>
        <s v="ACT_264"/>
        <s v="ACT_265"/>
        <s v="ACT_266"/>
        <s v="ACT_227"/>
        <s v="ACT_229"/>
        <s v="ACT_230"/>
        <s v="ACT_231"/>
        <s v="ACT_269"/>
        <s v="ACT_270"/>
        <s v="ACT_233"/>
        <s v="ACT_224"/>
        <s v="ACT_267"/>
        <s v="ACT_196"/>
        <s v="ACT_101"/>
        <s v="ACT_102"/>
        <s v="ACT_103"/>
        <s v="ACT_104"/>
        <s v="ACT_105"/>
        <s v="ACT_106"/>
        <s v="ACT_107"/>
        <s v="ACT_108"/>
        <s v="ACT_109"/>
        <s v="ACT_110"/>
        <s v="ACT_111"/>
        <s v="ACT_112"/>
        <s v="ACT_113"/>
        <s v="ACT_56"/>
        <s v="ACT_57"/>
        <s v="ACT_55"/>
        <s v="ACT_197"/>
        <s v="ACT_198"/>
        <s v="ACT_199"/>
        <s v="ACT_76"/>
        <s v="ACT_114"/>
        <s v="ACT_290"/>
        <s v="ACT_291"/>
        <s v="ACT_292"/>
        <s v="ACT_293"/>
        <s v="ACT_10"/>
        <s v="ACT_11"/>
        <s v="ACT_12"/>
        <s v="ACT_13"/>
        <s v="ACT_14"/>
        <s v="ACT_15"/>
        <s v="ACT_16"/>
        <s v="ACT_249"/>
        <s v="ACT_207"/>
        <s v="ACT_100"/>
        <s v="ACT_225"/>
        <s v="ACT_206"/>
        <s v="ACT_94"/>
        <s v="ACT_289"/>
        <s v="ACT_268"/>
        <s v="ACT_208"/>
        <s v="ACT_122"/>
        <s v="ACT_17"/>
        <s v="ACT_77"/>
        <s v="ACT_115"/>
        <s v="ACT_116"/>
        <s v="ACT_178"/>
        <s v="ACT_201"/>
        <s v="ACT_202"/>
        <s v="ACT_58"/>
        <s v="ACT_59"/>
        <s v="ACT_60"/>
        <s v="ACT_166"/>
        <s v="ACT_87"/>
        <s v="ACT_92"/>
        <s v="ACT_127"/>
        <s v="ACT_131"/>
        <s v="ACT_132"/>
        <s v="ACT_133"/>
        <s v="ACT_141"/>
        <s v="ACT_142"/>
        <s v="ACT_143"/>
        <s v="ACT_144"/>
        <s v="ACT_145"/>
        <s v="ACT_150"/>
        <s v="ACT_151"/>
        <s v="ACT_134"/>
        <s v="ACT_135"/>
        <s v="ACT_136"/>
        <s v="ACT_137"/>
        <s v="ACT_138"/>
        <s v="ACT_139"/>
        <s v="ACT_140"/>
        <s v="ACT_20"/>
        <s v="ACT_21"/>
        <s v="ACT_22"/>
        <s v="ACT_23"/>
        <s v="ACT_24"/>
        <s v="ACT_25"/>
        <s v="ACT_252"/>
        <s v="ACT_228"/>
        <s v="ACT_271"/>
        <s v="ACT_117"/>
        <s v="ACT_203"/>
        <s v="ACT_204"/>
        <s v="ACT_84"/>
        <s v="ACT_83"/>
        <s v="ACT_91"/>
        <s v="ACT_118"/>
        <s v="ACT_119"/>
        <s v="ACT_120"/>
        <s v="ACT_121"/>
        <s v="ACT_86"/>
        <s v="ACT_216"/>
        <s v="ACT_217"/>
        <s v="ACT_218"/>
        <s v="ACT_219"/>
        <s v="ACT_243"/>
        <s v="ACT_244"/>
        <s v="ACT_245"/>
        <s v="ACT_06"/>
        <s v="ACT_70"/>
        <s v="ACT_71"/>
        <s v="ACT_72"/>
        <s v="ACT_129"/>
        <s v="ACT_31"/>
        <s v="ACT_32"/>
        <s v="ACT_33"/>
        <s v="ACT_34"/>
        <s v="ACT_35"/>
        <s v="ACT_36"/>
        <s v="ACT_38"/>
        <s v="ACT_39"/>
        <s v="ACT_40"/>
        <s v="ACT_41"/>
        <s v="ACT_42"/>
        <s v="ACT_278"/>
        <s v="ACT_279"/>
        <s v="ACT_280"/>
        <s v="ACT_04"/>
        <s v="ACT_05"/>
        <s v="ACT_273"/>
        <s v="ACT_274"/>
        <s v="ACT_275"/>
        <s v="ACT_276"/>
        <s v="ACT_277"/>
        <s v="ACT_281"/>
        <s v="ACT_282"/>
        <s v="ACT_283"/>
        <s v="ACT_284"/>
        <s v="ACT_26"/>
        <s v="ACT_29"/>
        <s v="ACT_37"/>
        <s v="ACT_46"/>
        <s v="ACT_47"/>
        <s v="ACT_50"/>
        <s v="ACT_51"/>
        <s v="ACT_52"/>
        <s v="ACT_158"/>
        <s v="ACT_19"/>
        <s v="ACT_27"/>
        <s v="ACT_28"/>
        <s v="ACT_30"/>
        <s v="ACT_45"/>
        <s v="ACT_48"/>
        <s v="ACT_49"/>
        <s v="ACT_174"/>
        <s v="ACT_186"/>
        <s v="ACT_188"/>
        <s v="ACT_189"/>
        <s v="ACT_190"/>
        <s v="ACT_191"/>
        <s v="ACT_192"/>
        <s v="ACT_193"/>
        <s v="ACT_124"/>
        <s v="ACT_125"/>
        <s v="ACT_152"/>
        <s v="ACT_162"/>
        <s v="ACT_168"/>
        <s v="ACT_173"/>
        <s v="ACT_185"/>
        <s v="ACT_146"/>
        <s v="ACT_147"/>
        <s v="ACT_148"/>
        <s v="ACT_128"/>
        <s v="ACT_130"/>
        <s v="ACT_149"/>
        <s v="ACT_187"/>
        <s v="ACT_160"/>
        <s v="ACT_123"/>
        <s v="ACT_164"/>
        <s v="ACT_165"/>
        <s v="ACT_167"/>
        <s v="ACT_154"/>
        <s v="ACT_155"/>
        <s v="ACT_156"/>
        <s v="ACT_159"/>
        <s v="ACT_182"/>
        <s v="ACT_183"/>
        <s v="ACT_184"/>
        <s v="ACT_179"/>
        <s v="ACT_180"/>
        <s v="ACT_181"/>
        <s v="ACT_126"/>
        <s v="ACT_171"/>
        <s v="ACT_172"/>
        <s v="ACT_177"/>
        <s v="ACT_169"/>
        <s v="ACT_170"/>
        <s v="ACT_175"/>
        <s v="ACT_176"/>
        <s v="ACT_07"/>
        <s v="ACT_08"/>
        <s v="ACT_250"/>
        <s v="ACT_251"/>
        <s v="ACT_03"/>
        <s v="ACT_78"/>
        <s v="ACT_79"/>
        <s v="ACT_80"/>
        <s v="ACT_81"/>
        <s v="ACT_82"/>
        <s v="ACT_66"/>
        <s v="ACT_161"/>
        <s v="ACT_61"/>
        <s v="ACT_63"/>
        <s v="ACT_68"/>
        <s v="ACT_69"/>
        <s v="ACT_62"/>
        <s v="ACT_64"/>
        <s v="ACT_65"/>
        <s v="ACT_88"/>
        <s v="ACT_163"/>
        <s v="ACT_93"/>
        <s v="ACT_89"/>
        <s v="ACT_01"/>
        <s v="ACT_90"/>
        <s v="ACT_09"/>
        <s v="ACT_254"/>
        <s v="ACT_02"/>
        <s v="ACT_253"/>
        <s v="ACT_53"/>
        <s v="ACT_18"/>
        <s v="ACT_255"/>
        <s v="ACT_195"/>
        <s v="ACT_234"/>
        <s v="ACT_210"/>
        <s v="ACT_194"/>
        <s v="ACT_205"/>
        <s v="ACT_200"/>
        <s v="ACT_257"/>
        <s v="ACT_67"/>
        <s v="ACT_54"/>
        <s v="ACT_74"/>
        <s v="ACT_73"/>
        <s v="ACT_259"/>
        <s v="ACT_263"/>
        <s v="ACT_261"/>
        <s v="ACT_262"/>
        <s v="ACT_153"/>
        <s v="ACT_157"/>
        <s v="ACT_258"/>
        <s v="ACT_212"/>
        <s v="ACT_213"/>
        <s v="ACT_214"/>
        <s v="ACT_215"/>
        <s v="ACT_220"/>
        <s v="ACT_240"/>
        <s v="ACT_242"/>
        <s v="ACT_232"/>
        <s v="ACT_236"/>
        <s v="ACT_237"/>
        <s v="ACT_238"/>
        <s v="ACT_239"/>
        <s v="ACT_241"/>
      </sharedItems>
    </cacheField>
    <cacheField name="ACTIVIDAD" numFmtId="0">
      <sharedItems count="226" longText="1">
        <s v="Verificar la visibilización de la ejecución del Plan anticorrupción y mapa de riesgos, según los cortes establecidos."/>
        <s v="Revisar y actualizar el mapa de riesgos"/>
        <s v="Monitorear y efectuar seguimiento a los riesgos de corrupción"/>
        <s v="Revisar y actualizar la Política de Administración del Riesgo y la metodología integrada para la gestión del riesgo en la Supertransporte"/>
        <s v="Socializar la Política de Gestión del Riesgo y la metodología integrada para la administración del riesgo en la SPT "/>
        <s v="Consolidar el mapa de riesgos"/>
        <s v="Publicar el mapa de riesgos consolidado en el botón de transparencia e intranet"/>
        <s v="Socializar el Mapa de Riesgos en la SPT "/>
        <s v="Formular las denuncias ante las autoridades competentes respecto de hechos constitutivos de faltas disciplinarias, fiscales, penales y demás que haya lugar"/>
        <s v="Revisar y actualizar de mapa de riesgos"/>
        <s v="Revisar el trámite Inscripción y registro de operadores portuarios, marítimos y fluviales"/>
        <s v="Revisar y actualizar las actividades y la documentación relacionada con el trámite Orden de entrega de vehículos de transporte público terrestre automotor inmovilizados"/>
        <s v="Participar en las revisiones y en la preparación que se requiera para la puesta en marcha de la herramienta tecnológica para automatizar el trámite Paz y salvo tasa de vigilancia"/>
        <s v="Elaborar el informe de Rendición de Cuentas 2019"/>
        <s v="Asociar las metas y actividades formuladas en la planeación institucional de la vigencia  2019 con los derechos humanos y los objetivos de desarrollo sostenible que se están garantizando a través de la gestión institucional."/>
        <s v="Publicar encuestas web en el portal de la entidad preguntando a la ciudadanía acerca de las principales temáticas que desea se aborden en la rendición de cuentas"/>
        <s v="Realizar audiencia virtual de rendición de cuentas "/>
        <s v="Realizar audiencia pública de rendición de cuentas  presencial (depende de los recursos financieros de la entidad y de una posible convocatoria a una audiencia sectorial por parte del Mintransporte)"/>
        <s v="Clasificar todas las consultas, sugerencias y recomendaciones realizadas a través de las diferentes herramientas de diálogo para establecer las respuestas que se deben generar, para publicar en página web"/>
        <s v="Consolidar respuestas a la ciudadanía sobre inquietudes presentadas en la Audiencia de rendición de cuentas y publicar en página web"/>
        <s v="Realizar campaña de sensibilización, para los Funcionarios y Contratistas, acerca de la importancia del ejercicio de rendición de cuentas"/>
        <s v="Desarrollar una actividad de participación y colaboración abierta a través de Urna de Cristal."/>
        <s v="Evaluar actividades de sensibilización"/>
        <s v="Realizar seguimiento al cumplimiento de las actividades propuestas en el Plan de Rendición de Cuentas"/>
        <s v="Realizar la medición de los indicadores por componente de Rendición de Cuentas"/>
        <s v="Elaborar el informe final de rendición de cuentas de la entidad"/>
        <s v="Desarrollar y actualizar herramientas informáticas de interacción con los vigilados"/>
        <s v="Publicar los proyectos de actos administrativos y demás documentos de interés general que requieran ser sometidos a participación de la ciudadanía con el fin de recibir observaciones."/>
        <s v="Validar la información de los tramites actuales y su proceso de automatización"/>
        <s v="Planear y desarrollar actividades de capacitación relacionadas con el fortalecimiento de las competencias de los servidores públicos que atienden directamente a los ciudadanos"/>
        <s v="Planear y desarrollar actividades de capacitación relacionadas con el fortalecimiento de la cultura de transparencia y cero tolerancia de la corrupción, a través de herramientas presenciales y no presenciales"/>
        <s v="Desarrollar espacios de sensibilización para fortalecer la cultura de servicio al interior de la Entidad."/>
        <s v="Poner en conocimiento de los Ciudadanos el funcionamiento del Centro de Conciliación, Arbitraje y Amigable Composición y realizar seguimiento a su gestión"/>
        <s v="Realizar seguimiento a la atención telefónica a través del centro de contacto"/>
        <s v="Poner en funcionamiento la Delegatura para la protección de los usuarios del servicio de transporte, en cumplimiento del decreto 2409 de 201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Realizar campañas informativas sobre la responsabilidad de los servidores públicos frente a los derechos de los usuarios del Servicio de Transporte"/>
        <s v="Desarrollar actividades de promoción y prevención de los derechos de los usuarios del servicio de transporte"/>
        <s v="Diseñar y enviar información mediante comunicaciones Internas (push mails, pantallas o carteleras virtuales), informando las principales actividades desarrolladas por la entidad a nivel misional, normativo y administrativo."/>
        <s v="Difundir la actividad misional de la entidad, a través de Boletines informativos"/>
        <s v="Implementar free press con medios de comunicación a nivel nacional"/>
        <s v="Desarrollar campañas informativas sobre temáticas de prevención dirigidas a los usuarios del Servicio de Transporte"/>
        <s v="Desarrollar campaña para socialización de informe de Rendición de Cuentas 2019"/>
        <s v="Participar en reuniones a nivel nacional, congresos nacionales o simposios del sector transporte para escuchar requerimientos, necesidades e interrogantes acerca del transporte público nacional."/>
        <s v="Desarrollar campaña de Sensibilización sobre rendición de cuentas dirigido a vigilados y publico en general"/>
        <s v="Desarrollar un chat temáticos de un tema relacionado con las acciones desarrolladas por la Delegatura de Concesiones e Infraestructura"/>
        <s v="Llevar a cabo reuniones con la ciudadanía, vigilados y organizaciones cívicas para escuchar sus requerimientos y expectativas frente a las actividades misionales de la entidad y su proceso de rendición de cuentas (mesas de trabajo)"/>
        <s v="Documentar compromisos, inquietudes y respuestas entregadas a la ciudadanía en mesas de trabajo, chats y foros"/>
        <s v="Desarrollar un chat temático de un tema relacionado con las acciones desarrolladas por la Delegatura de Puertos"/>
        <s v="Desarrollar un foro virtual de una temática relacionada con la Protección al usuario de los servicios de transporte"/>
        <s v="Desarrollar un foro virtual de una temática relacionada con Transito y transporte Terrestre"/>
        <s v="Desarrollar campaña de comunicaciones, dando a conocer a la Ciudadanía los mecanismos para colocar denuncias ante la Superintendencia de Transporte"/>
        <s v="Desarrollar actividades de sensibilización dirigidas a las diferentes dependencias de la Entidad, sobre la elaboración de las respuestas a las solicitudes de la ciudadanía."/>
        <s v="Mantener actualizada la información del botón de transparencia de la Superintendencia de Transporte"/>
        <s v="Mantener actualizados los Trámites de cara al ciudadano en el Sistema Único de Información de Trámites - SUIT"/>
        <s v="Gestionar la publicación de las hojas de vida de los funcionarios y contratistas de la SPT, en el aplicativo SIGEP"/>
        <s v="Elaborar periódicamente informes de PQRSD, que incluyan las PQRS atendidas por la Entidad y publicarlos en la página web de la Entidad."/>
        <s v="Gestionar la publicación de las hojas de vida de los funcionarios de la SPT, en el aplicativo SIGEP"/>
        <s v="Actualizar, publicar y socializar los datos abiertos con que cuenta la Entidad"/>
        <s v="Realizar seguimiento a la implementación del Modelo de Seguridad y Privacidad de la Información"/>
        <s v="Realizar seguimiento a la implementación de la Política de Gobierno Digital"/>
        <s v="Estructurar y presentar para aprobación del Comité Insitucional de Gestión y Desempeño el Plan Institucional de Archivos Pinar, el cual se debe publicar en la Pag Web."/>
        <s v="Monitorear el Fortalecimiento a la Supervisión Integral a los vigilados a nivel nacional."/>
        <s v="Realizar seguimiento al proyecto de Mejoramiento de la Gestión y Capacidad Institucional para la Supervisión Integral a los vigilados a nivel nacional."/>
        <s v="Ejecutar el presupuesto de Funcionamiento de la Supertransporte"/>
        <s v="Ejecutar y hacer seguimiento al Plan de Formación y Capacitación. Llevar registro de todas las actividades"/>
        <s v="Ejecutar actividades de bienestar social. Llevar registro de todas las actividades"/>
        <s v="Otorgar estímulos e incentivos."/>
        <s v="Reportar calificación obtenida por funcionarios a Secretaría General y avisar a funcionaria encargada de otorgar estimulos  la información relacionada con la concertación de objetivos y evaluación de desempeño de carrera, provisionales y libre nombramiento."/>
        <s v="Controlar el diligenciamiento de los acuerdos de Gestión  de los  Gerentes Públicos"/>
        <s v="Gestionar resolución de nombramientos, encargos, nombramientos en provisionalidad y renuncias"/>
        <s v="Elaborar estadistica de caracterización de los funcionarios: Planta global y planta estructural, por grupos internos de trabajo; Tipos de vinculación, Nivel, código, grado; Cargos en vacancia definitiva o temporal por niveles; Perfiles de Empleos"/>
        <s v="Efectuar seguimiento a  la realización del proceso de entrenamiento por parte de los jefes inmediatos"/>
        <s v="Formular instructivo para la provisión de vacantes"/>
        <s v="Incrementar la calificación en la Matriz Estratégica de Talento Humano del DAFP. "/>
        <s v="Implementar recomendaciones de la medición del clima organizacional"/>
        <s v="Entregar la dotación de vestido y calzado."/>
        <s v="Organizar Gestión en SST ( Extender actividades a las regionales)"/>
        <s v="Implementar subprograma de Seguridad Industrial"/>
        <s v="Implementar programa de Higiene Industrial"/>
        <s v="Subprograma de Medicina Preventiva y del Trabajo."/>
        <s v="Elaborar Planes y Programas SST"/>
        <s v="Implementar IPV6 desde el punto de vista de Activos Fijos"/>
        <s v="Implementar avances en el modelo de Seguridad y Privacidad de la información - MSPI"/>
        <s v="Implementar ruta de excelencia GEL - Plan de Gestión documental, desde el punto de vista personas"/>
        <s v="Mitigar y evitar los riesgos de Seguridad identificados en la matriz de riesgos de Seguridad, de acuerdo a los lineamientos para el tratamiento de riesgos definidos en la SPT."/>
        <s v="Implementar el plan de tratamiento de riesgos de seguridad y privacidad de la información"/>
        <s v="Actualizar la Política de Seguridad de la Información de la Entidad."/>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Caracterizar  los grupos de valor "/>
        <s v="Conformar y capacitar un equipo de trabajo que lidere el proceso de planeación  e implementación de los ejercicios de participación ciudadana (involucrando direcciones misionales y dependencias de apoyo)"/>
        <s v="Definir los recursos, alianzas, convenios y demás asociados a las actividades que se implementarán en la entidad para promover la participación ciudadana."/>
        <s v="Diseñar y divulgar el  cronograma que identifica y define los espacios de participación ciudadana, presenciales y virtuales, que se emplearán y los grupos de valor (incluye instancias legalmente conformadas) que se involucrarán en su desarrollo."/>
        <s v="Definir el procedimiento interno para implementar la ruta (antes, durante y después) a seguir para el desarrollo de los espacios de participación ciudadana."/>
        <s v="Definir y divulgar el procedimiento que empleará la entidad en cada tipo de espacio de participación ciudadana definido previamente  en el cronograma."/>
        <s v="Establecer el formato interno de reporte de las actividades de participación ciudadana que se realizarán en toda la entidad."/>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Evaluar y verificar, por parte de la oficina de control interno, el cumplimiento de la estrategia de participación ciudadana."/>
        <s v="1.1 Identificar zona geográfica_x000a_"/>
        <s v="1.2 Establecer acciones"/>
        <s v="1.3 Efectuar seguimiento"/>
        <s v="1.4  Desarrollar campañas"/>
        <s v="2.1 Expedir circular"/>
        <s v="2.2 Divulgar circular"/>
        <s v="2.3 Socializar circular"/>
        <s v="3.1 Adelantar campaña a 10200 personas"/>
        <s v="4.1. Crear Herramienta"/>
        <s v="4.2. Divulgar Herramienta"/>
        <s v="4.3 Actualizar de la Herramienta"/>
        <s v="5.1 Juventud y Meritocracia para la SuperTransporte "/>
        <s v="6.1 Levantar procesos y estructurar el sistema"/>
        <s v="6.2 Elaborar terminos de referencia"/>
        <s v="6.3 Seleccionar herramientas de desarrollo"/>
        <s v="6.4 Desarrollar e implementar la solución"/>
        <s v="6.5 Realizar pruebas"/>
        <s v="6.6 Poner en producción la Fase 1"/>
        <s v="7.1 Levantar procesos y estructurar el sistema"/>
        <s v="7.2 Elaborar terminos de referencia"/>
        <s v="7.3 Tomar decisión de actulizar o implementar una nuevo sistema de Gestión Documental"/>
        <s v="7.4 Elaborar y entregar de los Estudios Previos."/>
        <s v="7.4 Elaborar Evaluación Técnica de las Ofertas."/>
        <s v="8.1 Publicar dos cartillas "/>
        <s v="8.2  Determinar y elaborar el contenido del primer de curso e-learning"/>
        <s v="8.3 Divulgar y capacitar en general"/>
        <s v="9.1 Efectuar presencia regional"/>
        <s v="9.2 Poner en marcha oficinas de la SPT"/>
        <s v="27.1. Identificar fuentes de información "/>
        <s v="27.2. Gestionar con las fuentes de información para determinar la mejor forma de realizar el intercambio de información "/>
        <s v="27.3. Iniciar proceso de compilación de información"/>
        <s v="28.1 Determinar criterios de clasificación y creación de ficha de análisis"/>
        <s v="28.2 Iniciar recopilación de información (jurisprudencia, conceptos, decisiones SIC)"/>
        <s v="30.1. Determinar de los requerimientos técnicos, así como de lo necesario para la vinculación de empresas al programa de SIC Facilita"/>
        <s v="30.2. Realizar las gestiones para la vinculación de las principales empresas del sector a SIC Facilita"/>
        <s v="31.1. Determinar asuntos sobre los que pueda existir un conflicto de competencia"/>
        <s v="31.2. Desarrollar Mesas de trabajo para determinar las competencias con las diferentes autoridades en materia de protección al usuario"/>
        <s v="Implementar Políticas de Seguridad"/>
        <s v="Implementar el sistema de telefonía IP "/>
        <s v="Implementar el software de Inteligencia de Negocios en Cemat"/>
        <s v="Implementar la Transformación Digital y Desmaterizalización de trámites "/>
        <s v="Implementar el sistema de impresión controlada generando ahorro de papel y tiempo (Cultura de Cero Papel)"/>
        <s v="Implementar sistema de Gestión del Conocimiento"/>
        <s v="Implementar el Software de Almacén (Probable Interface con el SIIF)"/>
        <s v="Implementar el sistema de notificación electrónica considerando dispositivos biométricos y que se alimenten simultáneamente  las bases de datos."/>
        <s v="Implementar Modelo Integrado de Planeción y Gestión - Mipg en cada una de sus 7 dimensiones según corresponda"/>
        <s v="Mantener y ajustar modelo de continuidad de negocio"/>
        <s v="Definir el futuro del sistema Misional VIGIA mediante mesas de trabajo con las áreas involucradas"/>
        <s v="Efectuar mantenimiento software GLPI (reporte de cierre incorpore  en el trimestre correspondiente)"/>
        <s v="Reestructurar el sistema de ingreso de información de fuentes externas"/>
        <s v="Automatizar el Recaudo (Unificar Sistema Taux y Vigia)"/>
        <s v="Automatizar el  tema contractual"/>
        <s v="Tramitar la nómina y llevar los registros estadísticos correspondientes."/>
        <s v="Efectuar recobro de incapacidades a la EPS"/>
        <s v="Efectuar liquidación gastos de viaje."/>
        <s v="Fortalecimiento de la planta de personal"/>
        <s v="Gestión del Conocimiento"/>
        <s v="Revisar, ajustar y socializar el Código de Integridad"/>
        <s v="Divulgar programa servimos."/>
        <s v="Asegurar el procedimiento de notificaciones desplegado en la nueva versión de la cadena de valor, tramitando con oportunidad y calidad la notificacion del 100% de actos administrativos susceptibles de notificación."/>
        <s v="Adelantar actividades orientadas a la prevención de faltas disciplinarias"/>
        <s v="Estructurar y presentar para aprobación del Comité Insitucional de Gestión y Desempeño el Sistema Integrado de Conservación SIC."/>
        <s v="Realizar jornadas de sensibilización sobre la importancia del proceso de gestión documental a las dependencias de la Entidad"/>
        <s v="Efectuar acompañamiento y orientación a las dependencias con mayores debilidades archivisticas o con mayor volumen de documentación, en la aplicación del procedimiento de Organización Documental adoptado Insitucionalmente."/>
        <s v="Elaborar un documento para unificar  criterios que afectan la respuesta al ciudadano  en los diferentes canales de  atención (Presencial, Telefónico, Correo y PQRS) Si va homologado en la cadena de valor, se debe incorporar como parte del Sistema de Gestión de Calidad"/>
        <s v="Elaborar un protocolo de Atención al Ciudadano ."/>
        <s v="Brindar atención al Ciudadano  de manera presencial"/>
        <s v="Diseñar y aplicar una encuesta para calificar la atención prestada en el Centro Integral de Atención al Ciudadano"/>
        <s v="Atender y verificar cumplimiento de GLPI "/>
        <s v="Dirigir y controlar los  consumos y mantenimientos de Bienes y Servicios"/>
        <s v="Hacer seguimiento al Plan Institucional de Gestion Ambiental - PIGA de la Supertransporte."/>
        <s v="Administrar y actualizar los inventarios de la entidad"/>
        <s v="Desarrollar instructivos en gestion contractual"/>
        <s v="Adelantar el trámite tendiente a la contratación de los bienes y servicios que según del plan de adquisiciones sean competencia de este grupo."/>
        <s v="Trasladar la sede a otras instalaciones"/>
        <s v="Gestionar información contable, financiera y presupuestal a entes externos (página web de la entidad)"/>
        <s v="Gestionar información contable, financiera y presupuestal a entes externos -Contraloria General de la Nación -CGN"/>
        <s v="Gestionar oportunamente los pagos.  (Monitoreo y control de pagos)"/>
        <s v="Controlar al recaudo de la contribución especial "/>
        <s v="Realizar Comité de sostenibilidad integral (Objetivos: 1. Identificar la cartera y gestionar su baja o remisibilidad, 2. Identificar y depurar activos a dar de baja), 3.depuracion de la cartera los valores inferiores a medio salario minimo legal vigente "/>
        <s v="Recaudar cartera contribución especial y multas (cobro persuasivo)"/>
        <s v="Controlar la ejecución presupuestal"/>
        <s v="Capacitar a funcionarios y servidores uso red"/>
        <s v="Realizar campañas de comunicación  al usuario de transporte sobre sus derechos"/>
        <s v="Planear y gestionar las actividades necesarias para dar cumplimiento a las tematicas asignadas por el Señora Superintendente"/>
        <s v="Desarrollar actividades de seguimiento a la gestión documental de las dependencias  según selectivo y ejecutar en la OCI la gestión documental."/>
        <s v="Realizar una (1) estrategia de &quot;Enfoque Hacia la Prevención - Cultura del Control&quot;."/>
        <s v="Realizar seguimiento a requerimientos de entes externos de control . Según solicitudes"/>
        <s v="Evaluar la Implementación del Modelo Integrado de Planeación y Gestión – Mipg,  según las dimensiones y Líneas de Defensa"/>
        <s v="Ejecutar las auditorías internas, seguimientos y evaluaciones del Sistema de Gestión y Sistema de Control Interno según selectivo, con enfoque en riesgos, que genere valor para la toma de decisiones y cumplimiento de la misión y objetivos institucionales."/>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Elaborar los proyectos de actos administrativos de carácter general y particular a ser expedidos por el Superintendente de Transporte"/>
        <s v="Elaborar y divulgar la Circular Única del Sector Transporte"/>
        <s v="Elaborar el boletín jurídico del Sector Transporte"/>
        <s v="Llevar a cabo las actuaciones encaminadas a lograr el cobro coactivo de la entidad"/>
        <s v="Gestionar la defensa judicial de la entidad en los procesos prejudiciales, judiciales, extrajudiciales y administrativos en los cuales la Superintendencia de Transporte sea parte, así como promover e intervenir en las acciones "/>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Efectuar seguimiento a la Planeación Institucional."/>
        <s v="Efectuar seguimiento a compromisos consolidados en Documentos CONPES"/>
        <s v="Efectuar seguimiento a proyectos de inversión"/>
        <s v="Actualizar politíca de supervisión de la entidad."/>
        <s v="Proponer modificación a normas reglamentarias conjuntamente con el MinTransporte y la Oficina Jurídica"/>
        <s v="Diseñar e implementar mecanismos de Supervisión Inteligente"/>
        <s v="Programar visitas de inspeccion ocasionales con base en el analisis de informacion CEMAT"/>
        <s v="Visitas - PGS"/>
        <s v="Intervenciones por corredor temporada alta"/>
        <s v="Auditorías de formalización subjetiva  "/>
        <s v="Fallar investigaciones administrativas en el término legal."/>
        <s v="Desarrollar acciones de divulgación a los supervisados en temas especificos que coadyuven a la mejor prestación del servicio (Foros, Circulares, Skype, otros medios)"/>
        <s v="Investigación Banacol"/>
        <s v="Investigación cobro de inspecciones no intrusivas. -Movimiento de contenedores"/>
        <s v="Proyecto piloto Conciliación en puertos &amp; usuarios_x000a_"/>
        <s v="Plan Piloto de Formalización de Cabotaje en Buenaventura"/>
        <s v="PGS visitas de inspección"/>
        <s v="Supervisar 292 vigilados"/>
        <s v="Ejecutar Programa SETA"/>
        <s v="Divulgar la circular 094/2016 modelos de buenas practicas expedido para 5 tipos de vigilados de la Delegada de Concesiones a que aplican "/>
        <s v="Promover la  formalización administración infraestructura aeroportuaria a cargo de entes territoriales."/>
        <s v="Impulsar que el 100% de los supervisados esten registrados en el sistema VIGIA"/>
        <s v="Promover la formalizacion de la prestación del servicio de los Terminal de Transporte Terrestre automotor"/>
        <s v="Efectuar Intervenciones por corredor temporada alta"/>
        <s v="Identificar sectores criticos de accidentalidad"/>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 u="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_x000a_" u="1"/>
        <s v="Identificar las instancias de participación legalmente establecidas que se deben involucrar para cumplir con la misión de la entidad, con las áreas misionales y de apoyo a la gestión y establecer:_x000a_1. 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 u="1"/>
        <s v=" Gestión del Conocimiento" u="1"/>
        <s v="Implementar el proyecto de Mejoramiento de la Gestión y Capacidad Institucional para la Supervisión Integral a los vigilados a nivel nacional." u="1"/>
        <s v="Ejecutar el proyecto de Fortalecimiento a la Supervisión Integral a los vigilados a nivel nacional." u="1"/>
      </sharedItems>
    </cacheField>
    <cacheField name="COD_DEPENDENCIA" numFmtId="0">
      <sharedItems count="10">
        <s v="OCI"/>
        <s v="OAP"/>
        <s v="OAJ"/>
        <s v="DCI"/>
        <s v="DP"/>
        <s v="DPU"/>
        <s v="DSI"/>
        <s v="DTTTA"/>
        <s v="OTIC"/>
        <s v="SG"/>
      </sharedItems>
    </cacheField>
    <cacheField name="DEPENDENCIA" numFmtId="0">
      <sharedItems/>
    </cacheField>
    <cacheField name="GRUPO_DEPENDENCIA" numFmtId="0">
      <sharedItems/>
    </cacheField>
    <cacheField name="LIDER_DEPENDENCIA" numFmtId="0">
      <sharedItems/>
    </cacheField>
    <cacheField name="TIPO_DEPENDENCIA" numFmtId="0">
      <sharedItems/>
    </cacheField>
    <cacheField name="DIRECCIONES" numFmtId="0">
      <sharedItems/>
    </cacheField>
    <cacheField name="PROYECTO_FINANCIAMIENTO" numFmtId="0">
      <sharedItems/>
    </cacheField>
    <cacheField name="DIMENSION DE MI PG" numFmtId="0">
      <sharedItems/>
    </cacheField>
    <cacheField name="POLITICA DE LA DIMENSION DE MIPG" numFmtId="0">
      <sharedItems/>
    </cacheField>
    <cacheField name="Meta_PEI_CUATRENIO" numFmtId="0">
      <sharedItems containsBlank="1" containsMixedTypes="1" containsNumber="1" containsInteger="1" minValue="1" maxValue="1"/>
    </cacheField>
    <cacheField name="Meta_PEI_2019" numFmtId="0">
      <sharedItems containsString="0" containsBlank="1" containsNumber="1" minValue="0.25" maxValue="0.88"/>
    </cacheField>
    <cacheField name="Meta_PEI_2020" numFmtId="0">
      <sharedItems containsString="0" containsBlank="1" containsNumber="1" minValue="0.04" maxValue="0.34"/>
    </cacheField>
    <cacheField name="Meta_PEI_2021" numFmtId="0">
      <sharedItems containsString="0" containsBlank="1" containsNumber="1" minValue="0.04" maxValue="0.33"/>
    </cacheField>
    <cacheField name="Meta_PEI_2022" numFmtId="0">
      <sharedItems containsString="0" containsBlank="1" containsNumber="1" minValue="0" maxValue="0.25"/>
    </cacheField>
    <cacheField name="TOTAL_PEI" numFmtId="0">
      <sharedItems containsNonDate="0" containsString="0" containsBlank="1"/>
    </cacheField>
    <cacheField name="Meta Anual 2019" numFmtId="0">
      <sharedItems containsBlank="1" containsMixedTypes="1" containsNumber="1" minValue="0.02" maxValue="49167"/>
    </cacheField>
    <cacheField name="FORMULA DEL INDICADOR" numFmtId="0">
      <sharedItems count="137" longText="1">
        <s v="(No. de actividades viables / No. de actividades del plan)*100"/>
        <s v="Mapa de riesgos publicado"/>
        <s v="(No. de monitoreos realizados / No. de monitoreos programados bajo la metodologia de Administración del riesgo"/>
        <s v="Actividades realizadas /Actividades programadas"/>
        <s v="No.de actividades realizadas / No. de actividades planificadas "/>
        <s v="No. de mapas de riesgos consolidados / no. de mapas de riesgos de los procesos institucionales"/>
        <s v="No. de actualizaciones del mapa de riesgo publicadas / No. de actualizaciones del mapa de riesgo programadas"/>
        <s v="No. de actividades de socialización ejecutadas/ No. de  actividades de socialización programadas"/>
        <s v="No. de monitoreos realizados / No. de monitoreos programados bajo la metodologia de Administración del riesgo"/>
        <s v="(No. de denuncias realizadas / No. de casos puestos en conocimiento de la OAJ constitutivos de faltas disciplinarias, fiscales, penales y demás que haya lugar)*100"/>
        <s v="(Trámite actualizado/ Trámitepor actualizar)*100"/>
        <s v="No. de informes de rendición de cuentas publicados  / No. informes de rendición de cuentas aprobados"/>
        <s v="Acciones incluidas en el PEI / Acciones a incluir en el PEI"/>
        <s v="No. de Herramientas informáticas implementadas / No. de Herramientas informáticas a implementar"/>
        <s v="(No. de proyectos publicados  / No.  De proyectos para publicar)*100"/>
        <s v="11. Plan Anticorrupción y de Atención al Ciudadano  (Planeación) - PAAC"/>
        <s v="(Actividades realizadas /Actividades programadas)*100"/>
        <s v="No de llamadas Atendidas / No de llamadas Recibidas"/>
        <s v="(Actividades realizadas /Actividades programadas)*103"/>
        <s v="(Actividades realizadas /Actividades programadas)*106"/>
        <s v="(No. de comunicaciones internas / No. de actividades institucionales desarrolladas)*100"/>
        <s v="(No de Boletines publicados/No de Boletines programados)*100"/>
        <s v="(No de Boletines de prensa publicados/No de Boletines prensa programados)*100"/>
        <s v="(No. campañas realizadas / No. de campañas programadas)*100"/>
        <s v="(No de eventos con participación de la Entidad / Total de eventos programados)*100"/>
        <s v="(No. actividades ejecutadas / No. actividades programadas)*100"/>
        <s v="No de publicaciones realizadas / Total de Publicaciones a realizar en el periodo"/>
        <s v="No de trámites actualizados / No de trámites publicados en el SUIT"/>
        <s v="(No de HV aprobadas / Total de contratos suscritos de la Entidad)*100 "/>
        <s v="No de Informes de PQRS publicados"/>
        <s v="(No de HV actualizadas / Total de funcionarios de la Entidad)*100 "/>
        <s v="# Actividades realizadas para la aprobación por parte del Comité Insitucional de Gestión y Desempeño del Plan Institucional de Archivos PINAR / Actividades programadas para la aprobación por parte del Comité Insitucional de Gestión y Desempeño del Plan Institucional de Archivos PINAR"/>
        <s v="Valor presupuesto obligado/ Valor presupuesto apropiado "/>
        <s v="Valor presupuesto obligado/ Valor presupuesto vigente"/>
        <s v="Valor presupuesto comprometido/ Valor presupuesto apropiado "/>
        <s v="# de capacitaciones ejecutadas / # Total de capacitaciones programadas"/>
        <s v="# de Actividades realizadas / # de Actividades programadas"/>
        <s v="# de evaluaciones archivadas / # de evaluaciones entregadas"/>
        <s v="# de verificaciones efectuadas/ # de acuerdos de gestión programados"/>
        <s v="#  de resoluciones de movimiento de personal / # de funcionarios en movimiento"/>
        <s v="#  de Funcionarios incorporados en la estadistica / # Total de funcionarios de planta "/>
        <s v="#  de verificaciones efectuadas  / # de funcionarios incorporados en un nuevo cargo"/>
        <s v="Instructivo de provisión de vacantes aprobado"/>
        <s v="Calificación Final - Calificación inicial /  Calificación Final"/>
        <s v="# de actividades implementadas  / # de actividades aprobadas para implementación"/>
        <s v="# de dotaciones entregadas / # Total dotaciones obligatorias"/>
        <s v="# IP migradas / # IP totales"/>
        <s v="# de actividades realizadas/# de actividades programadas"/>
        <s v="# Datos abiertos Certificados en la ruta de excelencia"/>
        <s v="Documento con la Política de Seguridad y Privacidad Actualizada"/>
        <s v="(Documento implementado / Documentos definido)*100"/>
        <s v="Documento implementado / Documentos definido"/>
        <s v="(Recursos utilizados / Recusos definidos)*100"/>
        <s v="(Cronograma publicado/Cronograma definido)*100"/>
        <s v="Resultados de la implementación de la Estrategia"/>
        <s v=" # Campañas y operativos realizados / # Campañas y operativos programados_x000a_"/>
        <s v="# de personas sensibilizadas que usan el transporte formal / # de personas sensibilizadas "/>
        <s v="# Compilaciones realizadas / # Compilaciones programadas"/>
        <s v="# Etapas realizadas/#Etapas programadas_x000a_"/>
        <s v="# Departamentos ST "/>
        <s v="# Oficinas ST"/>
        <s v="# acciones de seguridad implementadas / # acciones de seguridad definidas"/>
        <s v="(# de actividades ejecutadas / # de actividades demandadas) *100"/>
        <s v="#Solicitudes atendidas / # solicitudes recibidas"/>
        <s v="# de solicitudes atendidas / # de solicitudes recibidas "/>
        <s v="(#Solicitudes atendidas / # solicitudes recibidas) *100%      "/>
        <s v="# de Solicitudes atendidas / # de solicitudes recibidas) *100%      "/>
        <s v="(#Solicitudes atendidas / # solicitudes recibidas)       "/>
        <s v="# de nóminas liquidadas / # Total de nóminas a pagar"/>
        <s v="# de incapacidades recobradas/ # Total de incapacidades presentadas"/>
        <s v="# de comisiones liquidadas / # Total de comisiones solicitadas"/>
        <s v="# Etapas realizadas / #Etapas programadas_x000a_"/>
        <s v="Documento publicado, divulgado y socializado"/>
        <s v="# de divulgaciones realizadas / # de divulgaciones programadas"/>
        <s v=" (# de actos administrativos notificados/# de actos administrativos tramitados)*100"/>
        <s v="Actividades realizadas orientadas a la prevención de faltas disciplinarias / Actividades programadas orientadas a la prevención de faltas disciplinarias "/>
        <s v="# Actividades realizadas en la estructuración del Sistema Integrado de Conservación SIC / # Actividades programadas para la estructuración del Sistema Integrado de Conservación SIC"/>
        <s v="# Jornadas de sensibilización realizadas / # Jornadas de sensibilización planeadas"/>
        <s v="# Dependencias con acompañamiento realizado / # Dependencias con acompañamiento planeado"/>
        <s v="Documento generado"/>
        <s v="Documento de Atención al Ciudadano homologado"/>
        <s v="# de ciudadanos atendidos / # de turnos asignados"/>
        <s v="Encuesta diseñada e implementada"/>
        <s v="(# Informes presentados/ # Informes programados) *100%      "/>
        <s v="# Inventarios Actividades ejecutadas / # Inventarios Actividades planeadas"/>
        <s v="# instructivos elabrorados y socializados  / # instructivos programados"/>
        <s v="# de Comités de Adquisiciones Actividades cronograma de adquisición de bienes y servicios ejecutadas / # Actividades cronograma de adquisición de bienes y servicios planeadas&quot;"/>
        <s v="# Estados financieros generados / # Estados financieros planeados"/>
        <s v="# Reportes de información contable generados a entes externos dentro del plazo establecido / # Reportes de información contable generados a entes externos"/>
        <s v="# Obligaciones presupuestales pagadas a tiempo / # Obligaciones presupuestales generadas"/>
        <s v="Un informe que contiene: # Obligaciones de cobro identificadas  max. 30 dias después del cierre de la fecha limite del segundo pago / # total de cupones emitidos  para la vigencia"/>
        <s v="# Comites de sostenibilidad realizados / # Comites de sostenibilidad planeados"/>
        <s v="Valor cartera recuperada al final de la vigencia / Valor cartera identificada al inicio de la vigencia"/>
        <s v="Valor presupuesto ejecutado / Valor presupuesto apropiado "/>
        <s v="# personas capacitadas que usan la red / # personas capacitadas"/>
        <s v="# de encuestados / # personas que participan en la campaña"/>
        <s v="# de compromisos cumplidos  / # de compromisos asignados "/>
        <s v="(#Solicitudes gestionadas Azeneth) / # solicitudes recibidas  *100%      "/>
        <s v="(# de actividades de ejecutadas / _x000a_# de actividades programadas, en el período) *100%."/>
        <s v="Estrategia ejecutada"/>
        <s v="# de  seguimientos ejecutados / _x000a_# de  seguimientos programados en el período. "/>
        <s v="(# de actividades de seguimiento y ejecución realizadas / _x000a_# de actividades de seguimiento y ejecución programadas, en el período) *100%."/>
        <s v="(# de auditorías, seguimientos y evaluaciones realizadas /_x000a_# de auditorías, seguimientos y evaluaciones  programadas,  en el período)*100%."/>
        <s v="resoluciones notificadas/ resoluciones devueltas"/>
        <s v="# Audiencias realizadas / # Audiencias solicitadas"/>
        <s v="# resoluciones expedidas / # resoluciones a expedir"/>
        <s v="circular"/>
        <s v="# de boletines publicados / # boletines programados"/>
        <s v="# acciones de cobro coactivo ejecutadas / # acciones de cobro coactivo programadas"/>
        <s v="# acciones de defensa judicial ejecutadas / # acciones de defensa judicial programadas"/>
        <s v="# acciones de sometimiento a control ejecutadas / # acciones de sometimiento a control programadas"/>
        <s v="# Seguimientos realizados / # seguimientos programados"/>
        <s v="# de actividades ejecutadas / # de actividades demandadas"/>
        <s v="# de seguimientos realizados / # seguimientos programados"/>
        <s v="# Seguimientos realizados / # programados"/>
        <s v="#de actividades realizadas / # de actividades programadas"/>
        <s v="# solicitudes atendidas / # solicitudes recibidas "/>
        <s v="# etapas ejecutadas para formalizar la politica de supervisión / # etapas programadas para formalizar la politica de supervisión"/>
        <s v="Propuestas de modificación a normas reglamentarias presentadas / Propuestas de modificación a normas reglamentarias planeadas por presentar"/>
        <s v="# acciones de supervision ocasionales realizadas con base en el análisis de informacion CEMAT / # acciones de supervision ocasionales programadas con base en el análisis de informacion CEMAT"/>
        <s v="# visitas de inspección realizadas # de visitas de inspección programadas"/>
        <s v="# de corredores de transporte con acciones / # de corredores "/>
        <s v="# de evaluaciones subjetivas realizadas a empresas del sector /  # de evaluaciones subjetivas programadas a empresas del sector "/>
        <s v=" # de fallos realizados / #.de aperturas pendientes de fallo    "/>
        <s v="# de investigaciones resueltas en el término legal /# de investigaciones aperturadas en 2019"/>
        <s v="# de actividades de divulgación realizadas /# de actividades de divulgación planeadas"/>
        <s v="# de etapa procesal realizadas / # etapas procesales"/>
        <s v="# de conciliaciones adelantadas / # de conciliaciones programadas "/>
        <s v="# de etapas realizadas / # de etapas programadas"/>
        <s v="# de supervisados con acciones de vigilancia, inspección y/o control / # de supervisados programados"/>
        <s v="  # de vigilados carreteros con acciones del programa SETA / # total de vigilados carreteros programados en SETA "/>
        <s v="# de de acciones de divulgación /# de acciones de divulgación programadas"/>
        <s v="# de entes territorriales con acciones realizadas / # de Entes Territoriales que tiene a cargo la Administración infraestructura aeroportuaria identificados que no se encuentran formalizados"/>
        <s v="# de acciones para registro / # de acciones programadas"/>
        <s v="# de actividades realizadas para promover la formalizacion de los TTTA , que no se encuentran habilitadas por el Ministerio de Transporte/ TTTA identificados, que no se encuentran habilitadas por el Ministerio de Transporte"/>
        <s v="# de corredores de transporte con acciones / # de corredores logisticos estrategicos"/>
        <s v="  # de vigilados carreteros con requerimientos asociados a sectores criticos / # total de vigilados carreteros con mayor reincidencia dentro de la categoria de sector critico "/>
      </sharedItems>
    </cacheField>
    <cacheField name="PERIODICIDAD" numFmtId="0">
      <sharedItems/>
    </cacheField>
    <cacheField name="RATIO_ACT" numFmtId="169">
      <sharedItems containsSemiMixedTypes="0" containsString="0" containsNumber="1" minValue="4.4642857142857152E-4" maxValue="8.0000000000000016E-2"/>
    </cacheField>
    <cacheField name="ETAPA" numFmtId="0">
      <sharedItems/>
    </cacheField>
    <cacheField name="Ene" numFmtId="0">
      <sharedItems containsSemiMixedTypes="0" containsString="0" containsNumber="1" minValue="0" maxValue="5408.37"/>
    </cacheField>
    <cacheField name="Feb" numFmtId="0">
      <sharedItems containsSemiMixedTypes="0" containsString="0" containsNumber="1" minValue="0" maxValue="6883.380000000001"/>
    </cacheField>
    <cacheField name="Mar" numFmtId="0">
      <sharedItems containsSemiMixedTypes="0" containsString="0" containsNumber="1" minValue="0" maxValue="8850.06"/>
    </cacheField>
    <cacheField name="Abr" numFmtId="0">
      <sharedItems containsSemiMixedTypes="0" containsString="0" containsNumber="1" minValue="0" maxValue="11308.41"/>
    </cacheField>
    <cacheField name="May" numFmtId="0">
      <sharedItems containsSemiMixedTypes="0" containsString="0" containsNumber="1" minValue="0" maxValue="14258.429999999998"/>
    </cacheField>
    <cacheField name="Jun" numFmtId="0">
      <sharedItems containsSemiMixedTypes="0" containsString="0" containsNumber="1" minValue="0" maxValue="18683.46"/>
    </cacheField>
    <cacheField name="Jul" numFmtId="0">
      <sharedItems containsSemiMixedTypes="0" containsString="0" containsNumber="1" minValue="0" maxValue="24091.829999999998"/>
    </cacheField>
    <cacheField name="Ago" numFmtId="0">
      <sharedItems containsSemiMixedTypes="0" containsString="0" containsNumber="1" minValue="0" maxValue="28516.859999999997"/>
    </cacheField>
    <cacheField name="Sep" numFmtId="0">
      <sharedItems containsSemiMixedTypes="0" containsString="0" containsNumber="1" minValue="0" maxValue="31958.550000000003"/>
    </cacheField>
    <cacheField name="Oct" numFmtId="0">
      <sharedItems containsSemiMixedTypes="0" containsString="0" containsNumber="1" minValue="0" maxValue="39333.600000000006"/>
    </cacheField>
    <cacheField name="Nov" numFmtId="0">
      <sharedItems containsSemiMixedTypes="0" containsString="0" containsNumber="1" minValue="0" maxValue="44250.3"/>
    </cacheField>
    <cacheField name="Dic" numFmtId="0">
      <sharedItems containsSemiMixedTypes="0" containsString="0" containsNumber="1" minValue="0" maxValue="45725.310000000005"/>
    </cacheField>
    <cacheField name="TOTAL_PLANEADO_2019" numFmtId="0">
      <sharedItems containsSemiMixedTypes="0" containsString="0" containsNumber="1" minValue="0" maxValue="279268.56"/>
    </cacheField>
    <cacheField name="ETAPA2" numFmtId="0">
      <sharedItems/>
    </cacheField>
    <cacheField name="Ene2" numFmtId="0">
      <sharedItems containsSemiMixedTypes="0" containsString="0" containsNumber="1" minValue="0" maxValue="5329"/>
    </cacheField>
    <cacheField name="Feb2" numFmtId="0">
      <sharedItems containsSemiMixedTypes="0" containsString="0" containsNumber="1" minValue="0" maxValue="6881"/>
    </cacheField>
    <cacheField name="Mar2" numFmtId="0">
      <sharedItems containsSemiMixedTypes="0" containsString="0" containsNumber="1" minValue="0" maxValue="8635"/>
    </cacheField>
    <cacheField name="Abr2" numFmtId="0">
      <sharedItems containsSemiMixedTypes="0" containsString="0" containsNumber="1" minValue="0" maxValue="10929"/>
    </cacheField>
    <cacheField name="May2" numFmtId="0">
      <sharedItems containsSemiMixedTypes="0" containsString="0" containsNumber="1" minValue="0" maxValue="397"/>
    </cacheField>
    <cacheField name="Jun2" numFmtId="0">
      <sharedItems containsSemiMixedTypes="0" containsString="0" containsNumber="1" minValue="0" maxValue="17069"/>
    </cacheField>
    <cacheField name="Jul2" numFmtId="0">
      <sharedItems containsSemiMixedTypes="0" containsString="0" containsNumber="1" containsInteger="1" minValue="0" maxValue="0"/>
    </cacheField>
    <cacheField name="Ago2" numFmtId="0">
      <sharedItems containsSemiMixedTypes="0" containsString="0" containsNumber="1" containsInteger="1" minValue="0" maxValue="0"/>
    </cacheField>
    <cacheField name="Sep2" numFmtId="0">
      <sharedItems containsSemiMixedTypes="0" containsString="0" containsNumber="1" containsInteger="1" minValue="0" maxValue="0"/>
    </cacheField>
    <cacheField name="Oct2" numFmtId="0">
      <sharedItems containsSemiMixedTypes="0" containsString="0" containsNumber="1" containsInteger="1" minValue="0" maxValue="0"/>
    </cacheField>
    <cacheField name="Nov2" numFmtId="0">
      <sharedItems containsSemiMixedTypes="0" containsString="0" containsNumber="1" containsInteger="1" minValue="0" maxValue="0"/>
    </cacheField>
    <cacheField name="Dic2" numFmtId="0">
      <sharedItems containsSemiMixedTypes="0" containsString="0" containsNumber="1" containsInteger="1" minValue="0" maxValue="0"/>
    </cacheField>
    <cacheField name="TOTAL_EJECUCION_2019" numFmtId="0">
      <sharedItems containsSemiMixedTypes="0" containsString="0" containsNumber="1" minValue="0" maxValue="48843"/>
    </cacheField>
    <cacheField name="%_CUMPLIMIENTO_AÑO" numFmtId="10">
      <sharedItems containsSemiMixedTypes="0" containsString="0" containsNumber="1" minValue="0" maxValue="1"/>
    </cacheField>
    <cacheField name="Estado_Cumplimiento" numFmtId="10">
      <sharedItems count="5">
        <s v="En Seguimiento"/>
        <s v="En Tramite"/>
        <s v="Por Ejecutar"/>
        <s v="Culminada"/>
        <s v="Gestionado"/>
      </sharedItems>
    </cacheField>
    <cacheField name="Resumen_Evidencias_2019" numFmtId="10">
      <sharedItems count="673" longText="1">
        <s v=" |201912: 0 |201911: 0 |2019010: 0 |201909: 0 |201908: 0 |201907: 0 |201906: 0 |201905: 1. Memorando 20192000051503 del  08 de mayo de 2019 - Reiteración cumplimiento artículo 2.2.21.7.3 Asistencia a Comités, en lo relacionado con el Sistema de Control Interno y se crea la Red Anticorrupción”  |201904: 1.  Memorando 20192000044303 del 12 abril de 2019-Plan Participación Ciudadana_x000a__x000a_2. Memorando . 20192000045653  del 17 abril de 2019 _x000a_ |201903: 0 |201902: 0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 |201912: 0 |201911: 0 |2019010: 0 |201909: 0 |201908: 0 |201907: 0 |201906: 0 |201905: 1. Memorando 20192000051403 del 08 de mayo de 2019 - Solicitud información - seguimiento y evaluación de Riesgos de Gestión_x000a_2. Memorando 20192000055033 del 16 de mayo de 2019 - Comunicación Informe de seguimiento Plan Anticorrupción y Mapa de Riesgos de Corrupción  |201904: 1. Memorando20192000043073 del 10 de abril de 2019 |201903: 0 |201902: 0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 |201912: 0 |201911: 0 |2019010: 0 |201909: 0 |201908: 0 |201907: 0 |201906: 0 |201905: 1. Memorando 20192000051403 del 08 de mayo de 2019 - Solicitud información - seguimiento y evaluación de Riesgos de Gestión_x000a_2. Memorando 20192000055033 del 16 de mayo de 2019 - Comunicación Informe de seguimiento Plan Anticorrupción y Mapa de Riesgos de Corrupción  |201904: Memorando 20192000045653 del 17 abril de 2019 |201903: 0 |201902: 0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 |201912: 0 |201911: 0 |2019010: 0 |201909: 0 |201908: 0 |201907: 0 |201906: Revisión y envío de documento |201905: Propuesta de Política y formato  |201904: Propuesta de Política y formato para la adminsitración del riesgo en la Entidad. |201903: Borrador de la Política de Administración del Riesgo |201902: Borrador de la Política de Administración del Riesgo |201901: Borrador de la Política de Administración del Riesgo"/>
        <s v=" |201912: 0 |201911: 0 |2019010: 0 |201909: 0 |201908: 0 |201907: 0 |201906: 0 |201905: 0  |201904: NA |201903: NA |201902: NA |201901: NA"/>
        <s v=" |201912: 0 |201911: 0 |2019010: 0 |201909: 0 |201908: 0 |201907: 0 |201906: 0 |201905: 0  |201904: NA |201903: Mapa de Riesgos Institucional publicado en la página web: http://www.supertransporte.gov.co/documentos/2019/Marzo/Planeacion_15/MAPA_DE_RIESGOS_CONSOLIDADO_14032019.xlsx |201902: NA |201901: Mapa de Riesgos Institucional publicado en la página web: http://www.supertransporte.gov.co/documentos/2019/Marzo/Planeacion_15/MAPA_DE_RIESGOS_CONSOLIDADO_14032019.xlsx"/>
        <s v=" |201912: 0 |201911: 0 |2019010: 0 |201909: 0 |201908: 0 |201907: 0 |201906: 0 |201905: 0  |201904: Mapa de Riesgos Publicado en la página web |201903: NA |201902: NA |201901: NA"/>
        <s v=" |201912: 0 |201911: 0 |2019010: 0 |201909: 0 |201908: 0 |201907: 0 |201906: 0 |201905: 0  |201904: PAI consolidado. |201903: NA |201902: NA |201901: NA"/>
        <s v=" |201912: 0 |201911: 0 |2019010: 0 |201909: 0 |201908: 0 |201907: 0 |201906: Archivo de la Oficina |201905: Archivo de la Oficina  |201904: 0 |201903: Archivo de la Oficina |201902: 0 |201901: 0"/>
        <s v=" |201912: 0 |201911: 0 |2019010: 0 |201909: 0 |201908: 0 |201907: 0 |201906: El 08 de mayo se realizo mesa  de trabajo (No. 60 Funcionarios), con las Delegaturas de Puertos, Protección al Usuario, Transito y Transporte y Concesiones e Infraestructura |201905: 0  |201904: 0 |201903: 0 |201902: 0 |201901: 0"/>
        <s v=" |201912: 0 |201911: 0 |2019010: 0 |201909: 0 |201908: 0 |201907: 0 |201906: 0 |201905: 0  |201904: i. Acta # 42 del 29 de abril de 2019, en la cual asistieron funcionarios y contratistas de la Delegada de Concesiones |201903: 0 |201902: 0 |201901: 0"/>
        <s v=" |201912: 0 |201911: 0 |2019010: 0 |201909: 0 |201908: 0 |201907: 0 |201906: 16. Puertos. Evid activ 16.PAI Junio seguim riesgos correo |201905: Correo Electrónico. _x000a_Archivo denominado:  Puertos. Evid Actv 1 PAI_mayo_correo.pdf_x000a__x000a_Acta del 8 de mayo._x000a_Archivo denominado: Puertos. Evid Actv 1 PAI_mayo_Acta.pdf  |201904: N.A. |201903: 1. Correo electrónico del 6 de marzo. Archivo denominado Puertos Evidencia actividad 16 PAI marzo1._x000a_2.  Correos electrónicos del mes de marzo referente a las actas de las mesas de trabajo. Archivo denominado Puertos. Evidencia actividad 16 PAI marzo2. |201902: No se programo actividad para este mes.  |201901: No se programo actividad para este mes. "/>
        <s v=" |201912: 0 |201911: 0 |2019010: 0 |201909: 0 |201908: 0 |201907: 0 |201906: 16. Puertos. Evid activ 16. PAI Junio seguim riesgos |201905: N.A.  |201904: N.A, |201903: No se programo actividad para este mes.  |201902: No se programo actividad para este mes.  |201901: No se programo actividad para este mes. "/>
        <s v=" |201912: 0 |201911: 0 |2019010: 0 |201909: 0 |201908: 0 |201907: 0 |201906: 0 |201905: 0  |201904: 0 |201903: 0 |201902: 0 |201901: 0"/>
        <s v=" |201912: 0 |201911: 0 |2019010: 0 |201909: 0 |201908: 0 |201907: 0 |201906: 0 |201905: 0  |201904: Mapa de riesgos enviado |201903: 0 |201902: 0 |201901: 0"/>
        <s v=" |201912: 0 |201911: 0 |2019010: 0 |201909: 0 |201908: 0 |201907: 0 |201906: 0 |201905: 1. ACTA REUNIÓN MAPA DE RIESGOS_x000a_2. PANTALLAZO CORREO SOLICITUD A LA OFICINA ASESORA DE PLANEACIÓN  |201904: 0 |201903: 0 |201902: 0 |201901: 0"/>
        <s v=" |201912: 0 |201911: 0 |2019010: 0 |201909: 0 |201908: 0 |201907: 0 |201906: 0 |201905: 1. ACTA REUNIÓN MAPA DE RIESGOS_x000a_2. PANTALLAZO CORREO SOLICITUD A LA OFICINA ASESORA DE PLANEACIÓN  |201904: Acta de reunión y correo de solicitud |201903: 0 |201902: 0 |201901: 0"/>
        <s v=" |201912: 0 |201911: 0 |2019010: 0 |201909: 0 |201908: 0 |201907: 0 |201906: 0 |201905: Se remitió seguimiento a OCI y OAP  |201904: 0 |201903: 0 |201902: 0 |201901: 0"/>
        <s v=" |201912: 0 |201911: 0 |2019010: 0 |201909: 0 |201908: 0 |201907: 0 |201906: http://intranet.supertransporte.gov.co/CadenaValor/index.htm |201905: Nuevo formato identificación riesgos.xlsx  |201904: 589 abril - Mapa de riesgos CEMAT.xlsx |201903: 589 mar - Formato Riesgos V2 - TI - 29032019.xlsx |201902: 589 feb - Formato Riesgos V2 - TI - 21022019.xlsx |201901: 0"/>
        <s v=" |201912: 0 |201911: 0 |2019010: 0 |201909: 0 |201908: 0 |201907: 0 |201906: 584 junio - PAAC_2019_V2 avance 30 de abril 2019.xlsx |201905: PAAC_2019_V2 avance 30 de abril 2019.xlsx  |201904: 631 abril - PAAC_2019_V2 avance 30 de abril 2019.xlsx |201903: 589 mar - Formato Riesgos V2 - TI - 29032019.xlsx |201902: 0 |201901: 0"/>
        <s v=" |201912: 0 |201911: 0 |2019010: 0 |201909: 0 |201908: 0 |201907: 0 |201906: 0 |201905: 0  |201904: Se ha implementado el control al riesgo de corrupción . Verbalmente  se orienta a todos  los ciudadanos para que usen  los aplicativos  de solicitudes en linea , principalmente  para recuperar  vehículos inmovilizados |201903: 0 |201902: 0 |201901: 0"/>
        <s v=" |201912: 0 |201911: 0 |2019010: 0 |201909: 0 |201908: 0 |201907: 0 |201906: Informe sobre el seguimiento a la Oficina de Control Interno. |201905: 0  |201904: Mapa de riesgos - cadena de valor. |201903: Mapa de riesgos |201902: Mapa de riesgos |201901: Mapa de riesgos"/>
        <s v=" |201912: 0 |201911: 0 |2019010: 0 |201909: 0 |201908: 0 |201907: 0 |201906: 0 |201905: 0  |201904: Soportes de gestion |201903: 0 |201902: 0 |201901: 0"/>
        <s v=" |201912: 0 |201911: 0 |2019010: 0 |201909: 0 |201908: 0 |201907: 0 |201906: 0 |201905: 0  |201904: Paac |201903: 0 |201902: 0 |201901: 0"/>
        <s v=" |201912: 0 |201911: 0 |2019010: 0 |201909: 0 |201908: 0 |201907: 0 |201906: 0 |201905: 0  |201904: Seguimiento Mapa de Riesgos |201903: 0 |201902: 0 |201901: 0"/>
        <s v=" |201912: 0 |201911: 0 |2019010: 0 |201909: 0 |201908: 0 |201907: 0 |201906: 0 |201905: 0  |201904: Formato de liquidación emitido por el aplicativo META 4_x000a__x000a_Correos electrónicos_x000a_Memornado No.20195200045963 del 22-04-2019 |201903: Mapa de riesgos |201902: Mapa de riesgos |201901: Mapa de riesgos"/>
        <s v=" |201912: 0 |201911: 0 |2019010: 0 |201909: 0 |201908: 0 |201907: 0 |201906: 0 |201905: 0  |201904: Se encuentra planeado para septiembre y octubre de 2019 |201903: 0 |201902: N.A |201901: N.A"/>
        <s v=" |201912: 0 |201911: 0 |2019010: 0 |201909: 0 |201908: 0 |201907: 0 |201906: Correo electrónico - actas de reunión - Archivo PDF - ORFEO |201905: 0  |201904: Correo electrónico - actas de reunión - Archivo PDF - ORFEO |201903: 0 |201902: 0 |201901: 0"/>
        <s v=" |201912: 0 |201911: 0 |2019010: 0 |201909: 0 |201908: 0 |201907: 0 |201906: 18. Puertos. Evid. activ 18  PAI Junio Correo elect |201905: Archivo denominado:  Puertos. Evid Actv 18 PAI_mayo.pdf  |201904: N.A, |201903: No se programo actividad para este mes.  |201902: No se programo actividad para este mes.  |201901: No se programo actividad para este mes. "/>
        <s v=" |201912: 0 |201911: 0 |2019010: 0 |201909: 0 |201908: 0 |201907: 0 |201906: 0 |201905: 0  |201904: NA |201903: 0 |201902: 0 |201901: PEI"/>
        <s v=" |201912: 0 |201911: 0 |2019010: 0 |201909: 0 |201908: 0 |201907: 0 |201906: Revisión de temáticas |201905: 0  |201904: NA |201903: NA |201902: NA |201901: NA"/>
        <s v=" |201912: 0 |201911: 0 |2019010: 0 |201909: 0 |201908: 0 |201907: 0 |201906: 0 |201905: 0  |201904: Formato interno de reporte de las actividades de Participación Ciudadana, enviado a la Oficina de Control Interno |201903: NA |201902: NA |201901: NA"/>
        <s v=" |201912: 0 |201911: 0 |2019010: 0 |201909: 0 |201908: 0 |201907: 0 |201906: Se envío información a comunicaciones |201905: 0  |201904: Listas de Asistencia |201903: NA |201902: NA |201901: NA"/>
        <s v=" |201912: 0 |201911: 0 |2019010: 0 |201909: 0 |201908: 0 |201907: 0 |201906: 0 |201905: 0  |201904: 0 |201903: NA |201902: NA |201901: NA"/>
        <s v=" |201912: 0 |201911: 0 |2019010: 0 |201909: 0 |201908: 0 |201907: 0 |201906: 0 |201905: 0  |201904: Seguimiento Plan Anticorrupción PAAC |201903: NA |201902: NA |201901: NA"/>
        <s v=" |201912: 0 |201911: 0 |2019010: 0 |201909: 0 |201908: 0 |201907: 0 |201906: 0 |201905: 0  |201904: Indicadores Publicados en Página web |201903: NA |201902: NA |201901: NA"/>
        <s v=" |201912: 0 |201911: 0 |2019010: 0 |201909: 0 |201908: 0 |201907: 0 |201906: 677 junio - Informe de desarrollo junio 2019.pdf |201905: Desarrollo Mayo.pdf  |201904: http://aplicaciones.supertransporte.gov.co/Biblioteca_Virtual/BIBLIOTECA_MENU/ |201903: 691 mar - ACTIVIDADES FUENTES EXTERNAS.pdf |201902: http://aplicaciones.supertransporte.gov.co/Biblioteca_Virtual/BIBLIOTECA_MENU/ |201901: Aplicativo Conecta"/>
        <s v=" |201912: 0 |201911: 0 |2019010: 0 |201909: 0 |201908: 0 |201907: 0 |201906: http://www.supertransporte.gov.co/documentos/2019/Mayo/Comunicaciones_23/Cronograma_PPC_2019.xlsx |201905: http://www.supertransporte.gov.co/index.php/comunicaciones-2019/resolucionfija/  |201904: http://www.supertransporte.gov.co/index.php/resoluciones-generales/2019/ |201903: http://www.supertransporte.gov.co/index.php/resoluciones-generales/2019/ |201902: http://www.supertransporte.gov.co/index.php/resoluciones-generales/2019/ |201901: http://www.supertransporte.gov.co/index.php/planes-institucionales/"/>
        <s v=" |201912: 0 |201911: 0 |2019010: 0 |201909: 0 |201908: 0 |201907: 0 |201906: 656 junio - Integración de Trámites a GOV CO.zip |201905: Trámites actuales y proceso de automatización.docx  |201904: 362 abril - Análisis integración de sistemas.pdf_x000a_332 abril - Propuesta automatizacion integral informe de terminales - abril_x000a_ |201903: 670 mar - ACTIVIDADES FUENTES EXTERNAS.pdf |201902: Herramienta de BI. |201901: 0"/>
        <s v=" |201912: 0 |201911: 0 |2019010: 0 |201909: 0 |201908: 0 |201907: 0 |201906: 0 |201905: 0  |201904: 0 |201903: N/A |201902: N/A |201901: N/A"/>
        <s v=" |201912: 0 |201911: 0 |2019010: 0 |201909: 0 |201908: 0 |201907: 0 |201906: Invitación al Comité Directivo para conocer los temas que se manejan Atención al Ciudadano |201905: 0  |201904: Planeados para junio de 2019 |201903: 0 |201902: N.A |201901: N.A"/>
        <s v=" |201912: 0 |201911: 0 |2019010: 0 |201909: 0 |201908: 0 |201907: 0 |201906: 0 |201905: Documentales: Archivo de la OAJ.  |201904: 0 |201903: 0 |201902: 0 |201901: 0"/>
        <s v=" |201912: 0 |201911: 0 |2019010: 0 |201909: 0 |201908: 0 |201907: 0 |201906: 0 |201905: 0  |201904: 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 |201903: Informes entregados por el proveedor del Contac Center |201902: Informes entregados por el proveedor del Contac Center |201901: Informes entregados por el proveedor del Contac Center"/>
        <s v=" |201912: 0 |201911: 0 |2019010: 0 |201909: 0 |201908: 0 |201907: 0 |201906: Actos administrativos emitidos por la Delegatura que dan cuenta del funcionamiento de la misma |201905: 0  |201904: 0 |201903: 0 |201902: 0 |201901: 0"/>
        <s v=" |201912: 0 |201911: 0 |2019010: 0 |201909: 0 |201908: 0 |201907: 0 |201906: 0 |201905: Lista de asistentes  |201904: Listas de asistencia |201903: 0 |201902: 0 |201901: 0"/>
        <s v=" |201912: 0 |201911: 0 |2019010: 0 |201909: 0 |201908: 0 |201907: 0 |201906: 0 |201905: 0  |201904: Correos enviados del correo de Comunicaciones |201903: Comunicados y pág web |201902: Comunicados y pág web |201901: Comunicados y pág web"/>
        <s v=" |201912: 0 |201911: 0 |2019010: 0 |201909: 0 |201908: 0 |201907: 0 |201906: 0 |201905: 0  |201904: Medios de comuncación y web |201903: Carpeta de prensa y medios de comunicación |201902: Carpeta de prensa y medios de comunicación |201901: Carpeta de prensa y medios de comunicación"/>
        <s v=" |201912: 0 |201911: 0 |2019010: 0 |201909: 0 |201908: 0 |201907: 0 |201906: 0 |201905: 0  |201904: Redes sociales, carpeta en escritorio |201903: En redes sociales |201902: En redes sociales |201901: En redes sociales"/>
        <s v=" |201912: 0 |201911: 0 |2019010: 0 |201909: 0 |201908: 0 |201907: 0 |201906: 0 |201905: 0  |201904: Trinos y fotos |201903: Registro fotográfico y publicación medios, twitter facebook |201902: Fotografías y registro en redes |201901: 0"/>
        <s v=" |201912: 0 |201911: 0 |2019010: 0 |201909: 0 |201908: 0 |201907: 0 |201906: 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 |201905: 0  |201904: 0 |201903: 0 |201902: 0 |201901: 0"/>
        <s v=" |201912: 0 |201911: 0 |2019010: 0 |201909: 0 |201908: 0 |201907: 0 |201906: 0 |201905: i. Se realizaron (8) ocho mesas de trabajo (Nros 47, 48, 49, 51, 59, 61, 62, 65) con vigilados y autoridades._x000a_ii. Se realizo (1) una mesa de trabajo (Nro 55) con :  Alcaldia de Puerto Leguizamo Putumayo - Secretaria de Planeación - ST, para la formalizacion administrativa del aeródromo Caucaya de Puerto Leguizamo_x000a_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_x000a_iv. Se realizaron (7) siete mesas de trabajo (Nros 52, 56, 58, 63, 66, 67, 68)  para identificar oportunidades de mejora con vigilados_x000a_  |201904: i. Se realizaron (5) Cinco mesas con vigilados y autoridades_x000a_ii. Se realizó (1) una mesa de trabajo con las alcaldías de: Orito, Mocoa,  la Hormiga Valle del Guamuez de Putumayo, promover la formalización de la prestación del servicio de la infraestructura de Transporte “Terminales de Transporte Terrestre”_x000a_iii. Se realizaron (5) cinco mesas de trabajo para identificar oportunidades de mejora con vigilados_x000a_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_x000a_ |201903: Se realizó mesa de trabajo Nro. 30 del 27 de marzo de 2019, en la cual se hizo presente: Corporación Nacional de Terminales de Transporte (Conalter), Superintendencia de Transporte SP (Delegadtura de Transito y Concesiones e Infraestructura) |201902: 0 |201901: 0"/>
        <s v=" |201912: 0 |201911: 0 |2019010: 0 |201909: 0 |201908: 0 |201907: 0 |201906: 0 |201905: 0  |201904: 0 |201903: Se realizó mesa de trabajo Nro. 30 del 27 de marzo de 2019, en la cual se hizo presente: Corporación Nacional de Terminales de Transporte (Conalter), Superintendencia de Transporte SP (Delegadtura de Transito y Concesiones e Infraestructura) |201902: 0 |201901: 0"/>
        <s v=" |201912: 0 |201911: 0 |2019010: 0 |201909: 0 |201908: 0 |201907: 0 |201906: N.A. |201905: N.A.  |201904: N.A, |201903: No se programo actividad para este mes.  |201902: No se programo actividad para este mes.  |201901: No se programo actividad para este mes. "/>
        <s v=" |201912: 0 |201911: 0 |2019010: 0 |201909: 0 |201908: 0 |201907: 0 |201906: Informe Comisión Buenaventura. _x000a_20. 21. Puertos. Evid. act 20,21. Mesa facilitacion-Informe |201905: Archivo: Puertos. Evid Actv 20 PAI_Mayo.pdf  |201904: Correo electronico  _x000a_Archivo: Puertos. Evid Actv 19 PAI_Abril.pdf_x000a__x000a_Archivo: Puertos. Evid Actv 19.1 PAI_Abril.pdf |201903: Correo electrónico del 11 de marzo.  Archivo anexo denominado: Puertos. Evidencia Actividad 20 PAI Marzo. |201902: Correos electrónicos del 13 y 18 de febrero. Archivos anexos nombrados Puertos. Evidencia Actividad 20 PAI Febrero1; y  Puertos. Evidencia Actividad 20 PAI Febrero 2.   |201901: No se programo actividad para este mes. "/>
        <s v=" |201912: 0 |201911: 0 |2019010: 0 |201909: 0 |201908: 0 |201907: 0 |201906: Informe Comisión Buenaventura. _x000a_20. 21. Puertos. Evid. act 20,21. Mesa facilitacion-Informe |201905: Archivo: Puertos. Evid Actv 20 PAI_Mayo.pdf  |201904: Acta Comité Sesion 10. Archivo: Puertos. Evid Actv 20 PAI_Abril.pdf_x000a__x000a_Puertos. Evid Actv 20.1 PAI_Abril.pdf |201903: 1. Cuadro interno de seguimiento en Excel. Archivo.: Puertos. Evidencia actividad 21 PAI marzo. |201902: 1. Correo Electrónico .Archivo.: Puertos. Evidencia actividad 21 PAI febrero - marzo. _x000a_2. Cuadro interno de seguimiento en Excel. Archivo.: Puertos. Evidencia actividad 21 PAI febrero.  |201901: No se programo actividad para este mes. "/>
        <s v=" |201912: 0 |201911: 0 |2019010: 0 |201909: 0 |201908: 0 |201907: 0 |201906: El 17 de julio se realizó un facebook live en el cua se abordó lo relacionado con la protección de usuarios del sector transporte. El evento fue transmitido a través del perfil de facebook de la entidad. A la fecha del reporte el video tenía 2.600 visualizaciones. |201905: 0  |201904: 0 |201903: 0 |201902: 0 |201901: 0"/>
        <s v=" |201912: 0 |201911: 0 |2019010: 0 |201909: 0 |201908: 0 |201907: 0 |201906: ACTAS REUNIONES |201905: CARPETA &quot;ACTAS REUNIONES&quot;  |201904: Actas de reuniones en Delegatura (sin contar reuniones de Superintendente, Ministerio u otros lugares) |201903: Actas de reunión |201902: Actas de reunión |201901: Actas de reunión"/>
        <s v=" |201912: 0 |201911: 0 |2019010: 0 |201909: 0 |201908: 0 |201907: 0 |201906: ACTAS REUNIONES |201905: CARPETA &quot;ACTAS REUNIONES&quot;  |201904: 0 |201903: 0 |201902: 0 |201901: 0"/>
        <s v=" |201912: 0 |201911: 0 |2019010: 0 |201909: 0 |201908: 0 |201907: 0 |201906: 0 |201905: 0  |201904: Actas de reunión_x000a_Link de Transparencia y acceso a la información pública en la página web. |201903: Informe de Auditoria |201902: Correos enviados a las áreas requeridas, Oficina de Tecnología de Información y las Comunicaciones, Coordinación de Talento Humano. |201901: Correos enviados a las áreas requeridas: Oficina de Tecnología de la Información y las Comunicaciones, Atención al Ciudadano, Financiera, Oficina Planeación._x000a_"/>
        <s v=" |201912: 0 |201911: 0 |2019010: 0 |201909: 0 |201908: 0 |201907: 0 |201906: Contratos publicados en SIGEP a 30 de junio de 2019 (46 contratos) |201905: 0  |201904: Sigep |201903: aplicativo sigep |201902: aplicativo sigep |201901: aplicativo sigep"/>
        <s v=" |201912: 0 |201911: 0 |2019010: 0 |201909: 0 |201908: 0 |201907: 0 |201906: Informe primer semestre 2019 PQRDS |201905: 0  |201904: En los radicados  Orfeo 20195700010993,20195700026213 y20195700041413 se reporta la gestión de PQRDS.el documento de  abril está en elaboración. |201903: 0 |201902: N.A |201901: N.A"/>
        <s v=" |201912: 0 |201911: 0 |2019010: 0 |201909: 0 |201908: 0 |201907: 0 |201906: Reportes generados por el aplicativo SIGEP |201905: 0  |201904: Aplicativo SIGEP |201903: Listado generados por el aplicativo SIGEP |201902: Listado generados por el aplicativo SIGEP |201901: Listado generados por el aplicativo SIGEP"/>
        <s v=" |201912: 0 |201911: 0 |2019010: 0 |201909: 0 |201908: 0 |201907: 0 |201906: https://www.gov.co/participacion/los-datos-y-visualizaciones-del-gobierno-interesantes-para-su-uso-aprovechamiento-y-toma-de-decisiones-1 |201905: Estadísticas datos abiertos ene a mayo de 2019.docx  |201904: https://www.datos.gov.co/Transporte/Trafico-Portuario-Mar-timo-En-Colombia-2016-a-dici/5r3g-zv5z/data_x000a_ |201903: 826 mar - Actualización dato abierto tráfico Portuario.png |201902: http://www.supertransporte.gov.co/index.php/superintendencia-delegada-de-puertos/estadisticas-trafico-portuario-en-colombia/ |201901: 0"/>
        <s v=" |201912: 0 |201911: 0 |2019010: 0 |201909: 0 |201908: 0 |201907: 0 |201906: 806 junio - articles-5482_Instrumento_Evaluacion_MSPI a 30062019.xlsx |201905: Instrumento_Evaluacion_MSPI a 31052019.xlsx  |201904: 844 abril - Análisis Ciberseguridad y Ciberdefensa 10042019.pdf |201903: 844 mar - articles-5482_Instrumento_Evaluacion_MSPI a 31032019.xlsx |201902: 844 feb- Avance_MSPI a 28022019.xlsx |201901: 844 ene - Avance_MSPI a 31012019.xlsx"/>
        <s v=" |201912: 0 |201911: 0 |2019010: 0 |201909: 0 |201908: 0 |201907: 0 |201906: 0 |201905: Avance Política Gobierno Digital.zip  |201904: 847 abril - Avance Nuevo Manual Gobierno Digital 2018 - 30042019.xlsx |201903: 847 Marzo - Informe seguimiento software impresión.pdf |201902: 847 feb - Información OTI FURAG 21022019.pdf |201901: 847 ene - Avance Nuevo Manual Gobierno Digital 2018 - 31012019.xlsx"/>
        <s v=" |201912: 0 |201911: 0 |2019010: 0 |201909: 0 |201908: 0 |201907: 0 |201906: Se remitió a través de correo electronico de fecha 26 de junio de 2019, el PINAR a la OAP, para su presentación ante el Comité Institucional de Gestión y Desempeño._x000a__x000a_Anexo 2 |201905: 0  |201904: Se incorporó información del proyecto de actualización del Sistema de Gestión Documental de la entidad._x000a__x000a_Anexo 3 |201903: Documento Proyecto PINAR |201902: Documento Proyecto PINAR |201901: Documento Proyecto PINAR"/>
        <s v=" |201912: 0 |201911: 0 |2019010: 0 |201909: 0 |201908: 0 |201907: 0 |201906: 0 |201905: El valor del Presupuesto Obligado fue de 1.754.000.000 y el valor del Presupuesto Apropiado de 4.093.000.000  |201904: 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 |201903: Seguimiento realizado a través de las ejecuciones presupuestales generadas por el SIIF Nación a corte del 31 de marzo de 2019. |201902: El proyecto de inversión no estaba aprobado. |201901: El proyecto de inversión no estaba aprobado."/>
        <s v=" |201912: 0 |201911: 0 |2019010: 0 |201909: 0 |201908: 0 |201907: 0 |201906: 0 |201905: 0  |201904: 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_x000a__x000a_Ruta: PLANEACIÓN-2019/400 39 PLANEACIÓN INSTITUCIONAL MODELO INTEGRADO DE PLANEACIÓN Y GESTIÓN/ 400 39 10 BANCO DE PROYECTOS DE INVERSIÓN INSTITUCIONAL/ Seguimiento a Proyectos de Inversión/ Abril/ Ejecución Oficina TIC´s y Acta de reunión del 080519. |201903: 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 |201902: 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 |201901: 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
        <s v=" |201912: 0 |201911: 0 |2019010: 0 |201909: 0 |201908: 0 |201907: 0 |201906: Informe de Ejecucion presupuestal de Funcionamiento del mes de Junio de 2019 |201905: 0  |201904: Informe de Ejecucion presupuestal del mes de Abril de 2019 |201903: Informe de Ejecucion presupuestal del mes de Marzo de 2019 |201902: Informe de Ejecucion presupuestal del mes de Febrero de 2019 |201901: Informe de Ejecucion presupuestal del mes de Enero de 2019"/>
        <s v=" |201912: 0 |201911: 0 |2019010: 0 |201909: 0 |201908: 0 |201907: 0 |201906: Listados de Asistencia |201905: 0  |201904: Correos electrónicos de asignación de cupos para cada capacitación. |201903: Listado de asistencia |201902: Listado de asistencia |201901: N/A"/>
        <s v=" |201912: 0 |201911: 0 |2019010: 0 |201909: 0 |201908: 0 |201907: 0 |201906: Listados de Asistencia |201905: 0  |201904: Listado de asistencia, registro fotográfico. |201903: Registro Fotografico |201902: N/A |201901: N/A"/>
        <s v=" |201912: 0 |201911: 0 |2019010: 0 |201909: 0 |201908: 0 |201907: 0 |201906: N/A |201905: 0  |201904: Las actividades se iniciarán a partir del mes de mayo de 2019. |201903: N/A |201902: N/A |201901: N/A"/>
        <s v=" |201912: 0 |201911: 0 |2019010: 0 |201909: 0 |201908: 0 |201907: 0 |201906: Formatos de concertación y rendimiento laboral. |201905: 0  |201904: Formulación concertación de compromisos y evaluación de desempeño |201903: Formularios de calificación |201902: N/A |201901: Formularios de calificación"/>
        <s v=" |201912: 0 |201911: 0 |2019010: 0 |201909: 0 |201908: 0 |201907: 0 |201906: 0 |201905: 0  |201904: Formatos de Acuerdos de Gestión |201903: N/A |201902: N/A |201901: Formulario"/>
        <s v=" |201912: 0 |201911: 0 |2019010: 0 |201909: 0 |201908: 0 |201907: 0 |201906: Resoluciones y memorandos |201905: 0  |201904: Actos administrativos |201903: Actos administrativos |201902: Actos administrativos |201901: Actos administrativos"/>
        <s v=" |201912: 0 |201911: 0 |2019010: 0 |201909: 0 |201908: 0 |201907: 0 |201906: Planilla |201905: 0  |201904: 0 |201903: Archivo en excel |201902: Archivo en excel |201901: Archivo en excel"/>
        <s v=" |201912: 0 |201911: 0 |2019010: 0 |201909: 0 |201908: 0 |201907: 0 |201906: Archivo en Excel URL: Talento_Humano (172.16.1.140) (Z:) Helena_ Moncada PAI 2019 |201905: 0  |201904: No se presentaron vinculaciones durante este periodo. |201903: Formato de inducción al puesto de trabajo codigo 14-Dif- 19 que se encuentra en la cadena de valor. |201902: N/A |201901: Formato de inducción al puesto de trabajo codigo 14-Dif- 19 que se encuentra en la cadena de valor."/>
        <s v=" |201912: 0 |201911: 0 |2019010: 0 |201909: 0 |201908: 0 |201907: 0 |201906: Memorando |201905: 0  |201904: 0 |201903: N/A |201902: N/A |201901: N/A"/>
        <s v=" |201912: 0 |201911: 0 |2019010: 0 |201909: 0 |201908: 0 |201907: 0 |201906: Matriz Calificada |201905: 0  |201904: 0 |201903: N/A |201902: N/A |201901: N/A"/>
        <s v=" |201912: 0 |201911: 0 |2019010: 0 |201909: 0 |201908: 0 |201907: 0 |201906: Listado de asistencia e informe correspondiente al primer semestre. |201905: 0  |201904: Las actividades se iniciarán a partir del mes de mayo de 2019. |201903: N/A |201902: N/A |201901: N/A"/>
        <s v=" |201912: 0 |201911: 0 |2019010: 0 |201909: 0 |201908: 0 |201907: 0 |201906: N/A |201905: 0  |201904: 0 |201903: N/A |201902: N/A |201901: N/A"/>
        <s v=" |201912: 0 |201911: 0 |2019010: 0 |201909: 0 |201908: 0 |201907: 0 |201906: Acta de reunión _x000a_Matriz de seguimiento _x000a_Acta de reunión |201905: 0  |201904: Enviado por comunicaciones a correos electrónicos_x000a_Actualización documento excel, _x000a_Actualización documento excel   |201903: Actas_x000a_Archivo excel |201902: Listado de asistencia_x000a_Actas de reuniones |201901: Listado de asistencia_x000a_Actas de Reunión"/>
        <s v=" |201912: 0 |201911: 0 |2019010: 0 |201909: 0 |201908: 0 |201907: 0 |201906: Formato inspección _x000a_Matriz de seguimiento y formatos especificos. _x000a_Acta reunión. _x000a_Revisión GLPI |201905: 0  |201904: Informe archivo Word, _x000a_listados de asistencias, actualización de documentación archivo excel, diligenciamiento de formatos específicos.  |201903: Formatos de Inspecciones_x000a_Informes |201902: Listado de asistencia |201901: Listado de asistencia"/>
        <s v=" |201912: 0 |201911: 0 |2019010: 0 |201909: 0 |201908: 0 |201907: 0 |201906: Matriz de seguimiento _x000a_Documento Word y excel. _x000a_Formato de inspección _x000a_Listado asistencia._x000a_ |201905: 0  |201904: Actas de reunión, _x000a_listados de asistencias, actualización de documentación archivo excel. |201903: Listado de asistencia_x000a_Actas de seguimiento_x000a_Formatos de Inspecciones |201902: Listado de asistencia |201901: Listado de asistencia_x000a_Actas de Reuniones"/>
        <s v=" |201912: 0 |201911: 0 |2019010: 0 |201909: 0 |201908: 0 |201907: 0 |201906: Documento word _x000a_Listado asistencia _x000a_Documento word |201905: 0  |201904: Listados de asistencia  |201903: Documentos de word_x000a_Campañas divultagadas por medio de comunicaciones |201902: Listado de asistencia_x000a_Actas de Reunión |201901: N/A"/>
        <s v=" |201912: 0 |201911: 0 |2019010: 0 |201909: 0 |201908: 0 |201907: 0 |201906: 242 junio - Plan de Transición IPv4 a IPv6 - SPT_v3.pdf |201905: Implementación IPv6.zip  |201904: 281 abril - RELACION EQUIPOS DE BAJA.xlsx |201903: 281 mar - Sondeo de Mercado Voz IP.pdf |201902: 281 feb - Inventario Equipo IPv4 a IPv6.xlsx |201901: 281 ene - Plan de Transición IPv4 a IPv6"/>
        <s v=" |201912: 0 |201911: 0 |2019010: 0 |201909: 0 |201908: 0 |201907: 0 |201906: 245 junio - articles-5482_Instrumento_Evaluacion_MSPI a 30062019.xlsx |201905: Se reciben los resultados del FURAG sobre la Política de Seguridad digital en la entidad. Se hace seguimiento a la implementación del MSPI.  |201904: Presentación de la Jornada de Reinducción del 30 de abril. |201903: 284 Marzo - Política Administracion del Riesgo V4.pdf |201902: 284 feb - Manual Plan de Acción Seguridad y Privacidad de la información - SPT 2019.pdf |201901: 284 ene - Avance_MSPI a 31122018.xlsx"/>
        <s v=" |201912: 0 |201911: 0 |2019010: 0 |201909: 0 |201908: 0 |201907: 0 |201906: Solicitud para recertificación dato tráfico portuario.png |201905: 0  |201904: https://www.datos.gov.co/Transporte/Trafico-Portuario-Mar-timo-En-Colombia-2016-a-dici/5r3g-zv5z |201903: 0 |201902: https://datos.gov.co/browse?q=superintendencia%20de%20transporte&amp;sortBy=relevance |201901: 0"/>
        <s v=" |201912: 0 |201911: 0 |2019010: 0 |201909: 0 |201908: 0 |201907: 0 |201906: 251 junio - MR G_TICS.xlsx |201905: 0  |201904: Acciones implementadas en el WAF y el firewall de entidad. |201903: 0 |201902: 290 feb - Formato Riesgos V2 - TI - 21022019.xlsx |201901: 0"/>
        <s v=" |201912: 0 |201911: 0 |2019010: 0 |201909: 0 |201908: 0 |201907: 0 |201906: 254 junio - Plan_de_tratamiento_de_riesgo_V1_2019 (2).docx |201905: Plan_de_tratamiento_de_riesgo_V1_2019.docx  |201904: 293 abril - Nuevo formato Riesgos.xlsx |201903: 284 Marzo - Política Administración del Riesgo V4.pdf |201902: 293 feb - Formato Riesgos V2 - TI - 21022019.xlsx |201901: 0"/>
        <s v=" |201912: 0 |201911: 0 |2019010: 0 |201909: 0 |201908: 0 |201907: 0 |201906: 257 junio - Politicas_Seguridad_Informatica_V4 2_2019,pdf |201905: Politicas_Seguridad_Informatica_V4 2_2019.docx  |201904: 0 |201903: 0 |201902: http://www.supertransporte.gov.co/documentos/2018/Octubre/Planeacion_11/Politicas_Seguridad_Informatica_V41_2018.pdf |201901: 0"/>
        <s v=" |201912: 0 |201911: 0 |2019010: 0 |201909: 0 |201908: 0 |201907: 0 |201906: Se realizó una (1) mesa de trabajo (No. 84) del 21 de junio de 2019, en la cual asistieron los siguientes grupos de interés: _x000a_i. Holcim_x000a_ii. Fedetranscarga_x000a_iii. Asociación Colombiana del GLP_x000a_iv. Agencia Nacional de seguridad vial (ANSV)_x000a_v. Alcaldía Municipal de Sogamoso_x000a_vi. Instituto Nacional de Vías - INVIAS_x000a_vii. Ministerio de Transporte_x000a_viii. Instituto de Transito de Sogamoso - INTRASOG_x000a_ix. Superintendencia de Transporte - ST |201905: 0  |201904: 0 |201903: Acta Nro. 1, del 26 de marzo de 2019 (numeracipón de la oficina Acesora de Planeación) Presentación equipo participación ciudadana y plan de trabajo._x000a__x000a_ |201902: 0 |201901: 0"/>
        <s v=" |201912: 0 |201911: 0 |2019010: 0 |201909: 0 |201908: 0 |201907: 0 |201906: 22. Puertos. Evid. activ 22 PAI Junio. Asist.cap 260619 |201905: Puertos. Evid Act 22 PAI_Mayo CronPPC2019.xlsx  |201904: Presentacion: Archivo: Puertos. Evid. Activ 22_PAI_Abril.pdf |201903: Correo electrónico  del 2 de marzo de 2019. archivo denominado: Puertos. Evidencia actividad 22 PAI marzo |201902: No se programo actividad para este mes.  |201901: No se programo actividad para este mes. "/>
        <s v=" |201912: 0 |201911: 0 |2019010: 0 |201909: 0 |201908: 0 |201907: 0 |201906: 0 |201905: LISTA DE ASISTENCIA PARTICIPACIÓN CIUDADANA  |201904: Cronograma Publicado_x000a__x000a_Correo electrónico reporte_x000a__x000a_Acta y listas de asistencia_x000a__x000a_Reporte actividades primer cuatrimestre |201903: 0 |201902: 0 |201901: 0"/>
        <s v=" |201912: 0 |201911: 0 |2019010: 0 |201909: 0 |201908: 0 |201907: 0 |201906: 0 |201905: Se tiene el Documento  |201904: Caracterización de grupos de valor publicada en página web |201903: NA |201902: NA |201901: NA"/>
        <s v=" |201912: 0 |201911: 0 |2019010: 0 |201909: 0 |201908: 0 |201907: 0 |201906: Acta de reunión y listado de asistencia. |201905: 0  |201904: 0 |201903: Acta de creación del comité. |201902: N/A |201901: N/A"/>
        <s v=" |201912: 0 |201911: 0 |2019010: 0 |201909: 0 |201908: 0 |201907: 0 |201906: 0 |201905: 0  |201904: PAGINA WEB, CHAT, CORREO ELECTRONICO |201903: 0 |201902: 0 |201901: 0"/>
        <s v=" |201912: 0 |201911: 0 |2019010: 0 |201909: 0 |201908: 0 |201907: 0 |201906: 0 |201905: Publicacion pagina de la Supertransporte - Interes General - Ley de Transparencia - Numeral 6. Planeacion - Plan estrategico de participacion ciudadana - Cronograma de participacion ciudadana 2019   |201904: 0 |201903: 0 |201902: 0 |201901: 0"/>
        <s v=" |201912: 0 |201911: 0 |2019010: 0 |201909: 0 |201908: 0 |201907: 0 |201906: 23. Puertos. Evid act 23 PAI Junio_CronogPPC2019 |201905: Puertos. Evid Act 22 PAI_Mayo CronPPC2019.xlsx  |201904: N.A. |201903: No se programo actividad para este mes.  |201902: No se programo actividad para este mes.  |201901: No se programo actividad para este mes. "/>
        <s v=" |201912: 0 |201911: 0 |2019010: 0 |201909: 0 |201908: 0 |201907: 0 |201906: 0 |201905: Documento Previo  |201904: 0 |201903: NA |201902: NA |201901: NA"/>
        <s v=" |201912: 0 |201911: 0 |2019010: 0 |201909: 0 |201908: 0 |201907: 0 |201906: Envío de documento al Equipo |201905: 0  |201904: 0 |201903: NA |201902: NA |201901: NA"/>
        <s v=" |201912: 0 |201911: 0 |2019010: 0 |201909: 0 |201908: 0 |201907: 0 |201906: 0 |201905: Documento Versión 1, el cual será sometido a revisión por el Departamento Administrativo de la Función Pública  |201904: Formato diligenciado |201903: NA |201902: NA |201901: NA"/>
        <s v=" |201912: 0 |201911: 0 |2019010: 0 |201909: 0 |201908: 0 |201907: 0 |201906: 0 |201905: 0  |201904: Formato diligenciado y consolidado |201903: NA |201902: NA |201901: NA"/>
        <s v=" |201912: 0 |201911: 0 |2019010: 0 |201909: 0 |201908: 0 |201907: 0 |201906: 0 |201905: 1. Memorando del 14 de mayo de 2019 - Comunicación Informe Definitivo de Seguimiento a la “Evaluación de los resultados de implementación de la estrategia” Plan de Participación Ciudadana 2019  |201904: 0 |201903: 0 |201902: 0 |201901: 0"/>
        <s v=" |201912: 0 |201911: 0 |2019010: 0 |201909: 0 |201908: 0 |201907: 0 |201906: N.A. se cumplió la meta |201905: N.A.   |201904: N.A.  |201903: Documento Identificacion Zonas Geograficas.  Archivo denominado Puertos. Evidencia Actividad 9 PAI Marzo.  |201902: Asistencia a Reunión Muelle La Gaitana- Neiva.           |201901: 1. Operativo adelantado en Hidroprado-Acta de Visita"/>
        <s v=" |201912: 0 |201911: 0 |2019010: 0 |201909: 0 |201908: 0 |201907: 0 |201906: 10. Puertos. Evid act 8. PAI Junio. Dcto_ Socializ_TF |201905: Puertos. Evid activ 10 PAI_Mayo InfyactareunMagangué.pdf_x000a__x000a_Puertos. Evid activ 10 PAI_Mayo AlcNariñoCap.pdf_x000a__x000a_Puertos. Evid activ 10 PAI_Mayo Magangue.pdf_x000a__x000a_Puertos. Evid activ 10 PAI_Mayo gobernador Indigena.pdf_x000a__x000a_Puertos. Evid activ 10 PAI_Mayo Asotransmaguez.pdf_x000a__x000a_entre otros.   |201904: Documento. _x000a__x000a_Archivo: Puertos. Evid. Activ. 10 PAI_Abril. Pdf |201903: No se programo actividad para este mes.  |201902: No se programo actividad para este mes.  |201901: No se programo actividad para este mes. "/>
        <s v=" |201912: 0 |201911: 0 |2019010: 0 |201909: 0 |201908: 0 |201907: 0 |201906: N.A. |201905: N.A,  |201904: N.A, |201903: No se programo actividad para este mes.  |201902: No se programo actividad para este mes.  |201901: No se programo actividad para este mes. "/>
        <s v=" |201912: 0 |201911: 0 |2019010: 0 |201909: 0 |201908: 0 |201907: 0 |201906: 0 |201905: 0  |201904: Proyecto de Circular |201903: 0 |201902: Proyecto de Circular |201901: 0"/>
        <s v=" |201912: 0 |201911: 0 |2019010: 0 |201909: 0 |201908: 0 |201907: 0 |201906: 0 |201905: Carpeta computador CM llamada Evidencias  |201904: Redes sociales, página web |201903: Carpeta computador CM llamada Evidencias |201902: Carpeta computador CM llamada Evidencias |201901: Carpeta computador CM llamada Evidencias"/>
        <s v=" |201912: 0 |201911: 0 |2019010: 0 |201909: 0 |201908: 0 |201907: 0 |201906: 0 |201905: 0  |201904: 0 |201903: 0 |201902: 0 |201901: http://aplicaciones.supertransporte.gov.co/Biblioteca_Virtual/BIBLIOTECA_MENU/"/>
        <s v=" |201912: 0 |201911: 0 |2019010: 0 |201909: 0 |201908: 0 |201907: 0 |201906: http://aplicaciones.supertransporte.gov.co/Biblioteca_Virtual/BIBLIOTECA_MENU/ |201905: http://aplicaciones.supertransporte.gov.co/Biblioteca_Virtual/BIBLIOTECA_MENU/  |201904: http://aplicaciones.supertransporte.gov.co/Biblioteca_Virtual/BIBLIOTECA_MENU/ |201903: 0 |201902: 0 |201901: 0"/>
        <s v=" |201912: 0 |201911: 0 |2019010: 0 |201909: 0 |201908: 0 |201907: 0 |201906: 0 |201905: http://aplicaciones.supertransporte.gov.co/Biblioteca_Virtual/BIBLIOTECA_MENU/  |201904: http://aplicaciones.supertransporte.gov.co/Biblioteca_Virtual/BIBLIOTECA_MENU/ |201903: http://aplicaciones.supertransporte.gov.co/Biblioteca_Virtual/BIBLIOTECA_MENU/ |201902: http://aplicaciones.supertransporte.gov.co/Biblioteca_Virtual/BIBLIOTECA_MENU/ |201901: http://aplicaciones.supertransporte.gov.co/Biblioteca_Virtual/BIBLIOTECA_MENU/"/>
        <s v=" |201912: 0 |201911: 0 |2019010: 0 |201909: 0 |201908: 0 |201907: 0 |201906: 0 |201905: 0  |201904: 0 |201903: 0 |201902: Contratos de prestación de Servicios. |201901: Llistados de los resultados de las pruebas de Estado._x000a__x000a_Hojas de Vida Seleccionadas "/>
        <s v=" |201912: 0 |201911: 0 |2019010: 0 |201909: 0 |201908: 0 |201907: 0 |201906: 0 |201905: 0  |201904: 314 abril - Invitación Sondeo de Mercado Gestor Documental.pdf |201903: 314 marzo - Revisión herramientas de Gestión Documental.pdf |201902: Modelo Entidad relación sistema único de trámites - Feb.pdf |201901: N.A"/>
        <s v=" |201912: 0 |201911: 0 |2019010: 0 |201909: 0 |201908: 0 |201907: 0 |201906: 0 |201905:  Invitación Sondeo de Mercado Gestor Documental V2.pdf  |201904: 0 |201903: 0 |201902: 0 |201901: 0"/>
        <s v=" |201912: 0 |201911: 0 |2019010: 0 |201909: 0 |201908: 0 |201907: 0 |201906: 281 junio - Presentación Comparativo soluciones de Gestión Documental.pptx |201905: Invitación Sondeo de Mercado Gestor Documental V2.pdf  |201904: 0 |201903: 0 |201902: 0 |201901: 0"/>
        <s v=" |201912: 0 |201911: 0 |2019010: 0 |201909: 0 |201908: 0 |201907: 0 |201906: 0 |201905: 0  |201904: 335 abril - Invitación Sondeo de Mercado Gestor Documental.pdf |201903: 314 marzo - Revisión herramientas de Gestión Documental.pdf |201902:  - Documento Necesidades de la entidad Sistema Único de Trámites.docx. |201901: N.A"/>
        <s v=" |201912: 0 |201911: 0 |2019010: 0 |201909: 0 |201908: 0 |201907: 0 |201906: 0 |201905: Invitación Sondeo de Mercado Gestor Documental V2.pdf  |201904: 335 abril - Invitación Sondeo de Mercado Gestor Documental.pdf |201903: 0 |201902: 0 |201901: 0"/>
        <s v=" |201912: 0 |201911: 0 |2019010: 0 |201909: 0 |201908: 0 |201907: 0 |201906: 281 junio - Presentación Comparativo soluciones de Gestión Documental.pptx |201905:  Invitación Sondeo de Mercado Gestor Documental V2.pdf  |201904: 0 |201903: 0 |201902: 0 |201901: 0"/>
        <s v=" |201912: 0 |201911: 0 |2019010: 0 |201909: 0 |201908: 0 |201907: 0 |201906: 0 |201905: 0  |201904: 0 |201903: 0 |201902: En este momento se conforma la delegatura, con el objeto de dar comienzo a la gestión |201901: En este momento se conforma la delegatura, con el objeto de dar comienzo a la gestión"/>
        <s v=" |201912: 0 |201911: 0 |2019010: 0 |201909: 0 |201908: 0 |201907: 0 |201906: 0 |201905: 0  |201904: Listas de capacitaciones |201903: 0 |201902: 0 |201901: 0"/>
        <s v=" |201912: 0 |201911: 0 |2019010: 0 |201909: 0 |201908: 0 |201907: 0 |201906: *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3354 vehículos, se impusieron 328 infracciones tanto en Tránsito como en Transpórte y se inmovilizaron 220 vehículos_x000a_* Durante el acompañamiento con DITRA a operativos de control al transporte en Peajes: Se inspeccionaron 1309 vehículos, se impusieron 27 infracciones tanto en Tránsito como en Transporte y se inmovilizaron 7 vehículos._x000a_* Durante el acompañamiento a operativos de control al transporte escolar: Se inspeccionaron 382 vehículos, se impusieron 26 infracciones tanto en Tránsito como en Transpórte y se inmovilizaron 10 vehículos._x000a_* Se hizo presencia en 24 terminales de transporte publico terrestre automotor del país. |201905: *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4,497 vehículos, se impusieron 386 infracciones y se inmovilizaron 187 vehículos_x000a_* Durante el acompañamiento a operativos de control al transporte escolar: Se inspeccionaron 1,400 vehículos, se impusieron 120 infracciones y se inmovilizaron 60 vehículos._x000a_* Se hizo presencia en 16 terminales de transporte publico terrestre automotor del país.  |201904: * Y:\01. Programación PGS\2019\01. Abril\PGS ABRIL.xlsx_x000a_* Informes estadísticos que se encuentran en la carpeta compartida Regionales 2 por tipologia, año, mes y región_x000a_*Durante el acompañamiento a operativos de control a la informalidad: Se inspeccionaron 2.125 vehículos, se impusieron 148 infracciones y se inmovilizaron 58 vehículos_x000a_Durante el acompañamiento a operativos de control al transporte escolar: Se inspeccionaron 670 vehículos, se impusieron 64 infracciones y se inmovilizaron 28 vehículos._x000a_Durante el acompañamiento a operativos de control en peajes: Se inspeccionaron 714 vehículos, se impusieron 16 infracciones y se inmovilizaron 7 vehículos._x000a_Se hizo presencia en 29 terminales de transporte publico terrestre automotor del país. |201903: 0 |201902: 0 |201901: * Y:\01. Programación PGS\2019\01. Enero\PGS ENERO.xlsx_x000a_* Informes estadísticos que se encuentran en la carpeta compartida Regionales 2 por tipologia, año, mes y región_x000a_*Durante el acompañamiento a operativos de control a la informalidad: Se inspeccionaron 4.149 vehículos, se impusieron 372 infracciones y se inmovilizaron 73 vehículos_x000a_Durante el acompañamiento a operativos de control al transporte escolar: Se inspeccionaron 472 vehículos, se impusieron 29 infracciones y se inmovilizaron 6 vehículos._x000a_Durante el acompañamiento a operativos de control en peajes: Se inspeccionaron 4.397 vehículos, se impusieron 71 infracciones y se inmovilizaron 25 vehículos._x000a_Se hizo presencia en 22 terminales de transporte publico terrestre automotor del país._x000a_"/>
        <s v=" |201912: 0 |201911: 0 |2019010: 0 |201909: 0 |201908: 0 |201907: 0 |201906: Convenios suscritos con la Red Nacional de Protección al Consumidor |201905: 0  |201904: Convenio suscrito con la red |201903: Convenio suscrito con la red |201902: Convenio suscrito con la red |201901: 0"/>
        <s v=" |201912: 0 |201911: 0 |2019010: 0 |201909: 0 |201908: 0 |201907: 0 |201906: Ficha y Criterios elaborados |201905: 0  |201904: Documentos con criterios de clasificación.  |201903: 0 |201902: 0 |201901: 0"/>
        <s v=" |201912: 0 |201911: 0 |2019010: 0 |201909: 0 |201908: 0 |201907: 0 |201906: Listado de  decisiones recolectadas  |201905: Cuadro de seguimiento  |201904: 0 |201903: 0 |201902: 0 |201901: 0"/>
        <s v=" |201912: 0 |201911: 0 |2019010: 0 |201909: 0 |201908: 0 |201907: 0 |201906: Documento con la identificación de posibles eventos de conflicto de competencia |201905: 0  |201904: 0 |201903: 0 |201902: 0 |201901: 0"/>
        <s v=" |201912: 0 |201911: 0 |2019010: 0 |201909: 0 |201908: 0 |201907: 0 |201906: 0 |201905: 0  |201904: Lista de mesa de trabajo con la SIC en materia de servicios postales |201903: 0 |201902: 0 |201901: 0"/>
        <s v=" |201912: 0 |201911: 0 |2019010: 0 |201909: 0 |201908: 0 |201907: 0 |201906: 0 |201905:  Configuración Firewall.pdf  |201904: 0 |201903: 0 |201902: 299 feb - Política Administracion del Riesgo V4.pdf |201901: 0"/>
        <s v=" |201912: 0 |201911: 0 |2019010: 0 |201909: 0 |201908: 0 |201907: 0 |201906: 269 junio - Comparativo Sondeo Voz IP - Servicio.xlsx |201905: Sondeo de Mercado Voz IP - servicio V1.pdf  |201904: 308 abril - Comparativo Sondeo Voz IP.xlsx |201903: 308 mar - Sondeo de Mercado Voz IP.pdf |201902: 0 |201901: 0"/>
        <s v=" |201912: 0 |201911: 0 |2019010: 0 |201909: 0 |201908: 0 |201907: 0 |201906: Orden de compra 28870 en Colombia compra eficiente. |201905: Radicado de orfeo 20194100064903   |201904: 332 abril - Propuesta automatizacion integral informe de terminales - abril.pdf |201903: 332 mar - Creación solución Temporada Alta.pdf |201902: 332 - INFORME AVANCE CEMAT 2019.pdf_x000a__x000a_http://aplicaciones.supertransporte.gov.co/Consultas_Transito/app_Login/ |201901: 332 - INFORME AVANCE CEMAT 2019.pdf"/>
        <s v=" |201912: 0 |201911: 0 |2019010: 0 |201909: 0 |201908: 0 |201907: 0 |201906: 335 junio - Diagrama entidad relación.BMP |201905: Transformación Digital - MAYO 2019.pdf  |201904: 356 abril - reporte seguimiento temporada alta 22042019.pdf |201903: 356  mar - Transformación Digital.pdf |201902: 0 |201901: 0"/>
        <s v=" |201912: 0 |201911: 0 |2019010: 0 |201909: 0 |201908: 0 |201907: 0 |201906: 320 junio - Software control de impresión.docx |201905: 320 mayo - EP_PAPER_CUT_2019.docx  |201904: Solicitud de cotizaciones |201903: 359 Marzo - Informe seguimiento software impresión |201902: 311 feb - Soporte GLPI.png |201901: 0"/>
        <s v=" |201912: 0 |201911: 0 |2019010: 0 |201909: 0 |201908: 0 |201907: 0 |201906: https://supertransporte.sharepoint.com/sites/GEL2/SitePages/Cultura-de-Innovaci%C3%B3n.aspx |201905: https://supertransporte.sharepoint.com/sites/GEL2/SitePages/Cultura-de-Innovaci%C3%B3n.aspx  |201904: https://supertransporte.sharepoint.com/sites/GEL2/SitePages/Cultura-de-Innovaci%C3%B3n.aspx |201903: https://docs.oracle.com/cd/A97630_01/appdev.920/a96624/01_oview.htm#708 |201902: 0 |201901: 0"/>
        <s v=" |201912: 0 |201911: 0 |2019010: 0 |201909: 0 |201908: 0 |201907: 0 |201906: 332 junio - herramienta almacén.png |201905: http://odoo.supertransporte.gov.co:8069/web#action=89&amp;active_id=channel_inbox  |201904: http://odoo.supertransporte.gov.co:8069/web#action=89&amp;active_id=channel_inbox |201903: 371 mar - levantamiento de req soft almacen.pdf |201902: 371 feb - acta de reunión.pdf |201901: 0"/>
        <s v=" |201912: 0 |201911: 0 |2019010: 0 |201909: 0 |201908: 0 |201907: 0 |201906: 335 junio - Diagrama entidad relación.BMP |201905: 0  |201904: 0 |201903: 374 mar - Análisis herramientas BPM.pdf |201902: 0 |201901: 0"/>
        <s v=" |201912: 0 |201911: 0 |2019010: 0 |201909: 0 |201908: 0 |201907: 0 |201906: MR G_TICS.xlsx_x000a_Avance PAI OTI 31052019.xlsx |201905: Implementación MIPG.zip  |201904: 275 abril - Informe Tratamiento de riesgos de Seguridad al interior de la OTI.pdf |201903: 274 Marzo - Soportes.zip |201902: 275 febrero - Información OTI FURAG 21022019.pdf_x000a_275 feb - reporte avance PAI con corte a febrero |201901: 275 enero - Resultados FURAG 2017.pdf_x000a_274 ene - Avacne PAI"/>
        <s v=" |201912: 0 |201911: 0 |2019010: 0 |201909: 0 |201908: 0 |201907: 0 |201906: 239 junio - 15-DIF-10 V2 FUID- TICS.xlsx_x000a__x000a_239 junio - Comunicaciones Orfeo.docx_x000a__x000a_239 junio - Radicado Vigia Junio.xlsx |201905: Publicaciones y radicados.rar  |201904: Registro FUID abril |201903: Registro FUID marzo |201902: Registro FUID febrero |201901: Registro de FUID enero"/>
        <s v=" |201912: 0 |201911: 0 |2019010: 0 |201909: 0 |201908: 0 |201907: 0 |201906: 806 junio - Avance Política gobierno digital.zip |201905: 0  |201904: 0 |201903: 305 Marzo - Documentos Análisis VIGIA |201902: 305 feb - revisión funcionalidades vigia.pdf |201901: 0"/>
        <s v=" |201912: 0 |201911: 0 |2019010: 0 |201909: 0 |201908: 0 |201907: 0 |201906: 272 junio - pruebas19062019.jpg |201905: Sincronizacion de usuarios.png  |201904: 0 |201903: 311 marzo - Sincronización de equipos en la herramienta GLPI |201902: Software GLPI |201901: 0"/>
        <s v=" |201912: 0 |201911: 0 |2019010: 0 |201909: 0 |201908: 0 |201907: 0 |201906: 314 junio - INFORME DE AVANCE CEMAT - JUNIO  2019.docx |201905: INFORME DE AVANCE CEMAT - MAYO 2019.pdf  |201904: 353 abril - LOGROS CEMAT.pdf |201903: 353 mar - ACTIVIDADES FUENTES EXTERNAS |201902: 353 - INFORME AVANCE CEMAT 2019.pdf |201901: 353 - INFORME AVANCE CEMAT 2019.pdf"/>
        <s v=" |201912: 0 |201911: 0 |2019010: 0 |201909: 0 |201908: 0 |201907: 0 |201906: 677 junio - Informe de desarrollo junio 2019.pdf |201905: 323 mayo - Desarrollo Mayo.pdf  |201904: 362 abril - Análisis integración de sistemas.pdf |201903: 362 mar - Informe Modulos Vigia 27 de marzo 2019.pdf |201902: 0 |201901: 0"/>
        <s v=" |201912: 0 |201911: 0 |2019010: 0 |201909: 0 |201908: 0 |201907: 0 |201906: 281 junio - Presentación Comparativo soluciones de Gestión Documental.pptx |201905: Invitación Sondeo de Mercado Gestor Documental V2.pdf  |201904: 314 abril - Invitación Sondeo de Mercado Gestor Documental.pdf |201903: 365 mar - Analisis herramientas BPM.pdf |201902: 0 |201901: 0"/>
        <s v=" |201912: 0 |201911: 0 |2019010: 0 |201909: 0 |201908: 0 |201907: 0 |201906: 1. PAI con reporte a junio, 2. Ficha Técnica de Indicadores, 3. Informe de Austeridad del Gasto.  |201905: 0  |201904: 1. PAI con reporte a Marzo, 2. Ficha Técnica de Indicadores, 3. Informe de Austeridad del Gasto, 4. Formatos del proceso y 5. Actulización del Normograma |201903: PAI_x000a_Indicadores_x000a_Austeridad del Gasto_x000a_Auditoria de Control Interno_x000a_Formatos del proceso |201902: Hojas de vida de los indicadores_x000a_Plan de Austeridad del gasto_x000a_Borrador de los formatos |201901: Hojas de vida de los indicadores_x000a_PAI_x000a_PEI_x000a_Plan de Mejoramiento_x000a_Plan de Austeridad_x000a_Seguimiento al mapa de riesgos"/>
        <s v=" |201912: 0 |201911: 0 |2019010: 0 |201909: 0 |201908: 0 |201907: 0 |201906: Correos electrónicos |201905: 0  |201904: Correos electrónicos |201903: Mapa de riesgos - _x000a_Correo electrónico remisorio - PAI_x000a_Informe control interno austeridad del gasto_x000a_Informe evalaución de riesgos (OCI) |201902: PAI Y Correo electronico de austeridad |201901: PAI Y Correo electronico de austeridad"/>
        <s v=" |201912: 0 |201911: 0 |2019010: 0 |201909: 0 |201908: 0 |201907: 0 |201906: 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 |201905: 0  |201904: 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 |201903: 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 |201902: 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201901: 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
        <s v=" |201912: 0 |201911: 0 |2019010: 0 |201909: 0 |201908: 0 |201907: 0 |201906: Correo Electronico - Orfeo |201905: 0  |201904: Correo Electronico - Orfeo |201903: Correo Electronico - Orfeo |201902: Correo Electronico - Orfeo |201901: Correo Electronico - Orfeo"/>
        <s v=" |201912: 0 |201911: 0 |2019010: 0 |201909: 0 |201908: 0 |201907: 0 |201906: Se ejecutó el 100% de las actividades del proceso (Cuadro Estadistico)._x000a__x000a_Anexo 1_x000a__x000a_Anexo 1_x000a__x000a_ |201905: 0  |201904: Se ejecutó el 100% de las actividades del proceso (Cuadro Estadistico)._x000a__x000a_Memorandos cronograma de transferencias_x000a__x000a_Anexo 1_x000a__x000a_De programción de transferencias documentales_x000a__x000a_ |201903: Se ejecutó el 100% de las actividades del proceso |201902: Se ejecutó el 100% de las actividades del proceso |201901: Se ejecutó el 100% de las actividades del proceso"/>
        <s v=" |201912: 0 |201911: 0 |2019010: 0 |201909: 0 |201908: 0 |201907: 0 |201906: *Reporte ejecucion cualitativa presupuestal a Junio   * Informe de autosostenibilidad a Mayo 2019,Estados Financieros Mayo, austeridad del gasto  de Mayo,  PAI Mayo 2019, Plan Mejoramiento CGR er semestre. |201905: 0  |201904: *Reporte ejecucion cualitativa presupuestal Marzo  * Informe de autosostenibilidad a Marzo 2019,  PAI Marzo 2019, Pormenorizado marzo 2019. |201903: *Reporte ejecucion cualitativa presupuestal febrero  * Informe de Austeridad del gasto febrero 2019, Reciprocas 4 trimestre 2018, PAI febrero 2019, plan de contratacion sep a Marzo 219, Pormenorizado 2019. |201902: *Reporte ejecucion cualitativa presupuestal * Informe de Austeridad del gasto a corte enero 2019 |201901: *Reporte ejecucion cualitativa presupuestal * Informe de Autosostenibilidad * Informe de Austeridad del gasto a corte de Diciembre 2018."/>
        <s v=" |201912: 0 |201911: 0 |2019010: 0 |201909: 0 |201908: 0 |201907: 0 |201906: Respuesta dada a control interno durante el mes de junio se envió respuesta a Control Interno de un requerimiento |201905: 0  |201904: Cadena de valor y comunicaciones |201903: 0 |201902: 0 |201901: 0"/>
        <s v=" |201912: 0 |201911: 0 |2019010: 0 |201909: 0 |201908: 0 |201907: 0 |201906: Respuesta a requerimiento de Control Interno y a Procuraduria |201905: 0  |201904: A traves de Correo electronico  se formularon observaciones a informe reliminar de seguimiento y evaluacion de riesgos de gestion de la OCI  |201903: A traves de memorando.  |201902: 0 |201901: Certificado de Trasmision de la cuenta anual al SIRECI- CGR- Plan de mejormiento "/>
        <s v=" |201912: 0 |201911: 0 |2019010: 0 |201909: 0 |201908: 0 |201907: 0 |201906: Vigia, Orfeo y FUID |201905: 0  |201904: Vigia, Orfeo y FUID |201903: 0 |201902: Vigia_x000a_Orfeo_x000a_Archivo Físico_x000a_Archivo Físico_x000a_Atención de Usuarios externos |201901: Vigia_x000a_Orfeo_x000a_Archivo Físico"/>
        <s v=" |201912: 0 |201911: 0 |2019010: 0 |201909: 0 |201908: 0 |201907: 0 |201906: Comunicaciones |201905: 0  |201904: Comunicaciones |201903: Se recibieron correos de tipo:informativo y de trámite al cual se le dio la ruta pertinente. De los vías allegados a Secretaria General guardo los físicos de contraloria en crapeta con su respectiva respuesta |201902: Comunicaciones oficiales (Memorando) |201901: Comunicaciones oficiales (Memorando)"/>
        <s v=" |201912: 0 |201911: 0 |2019010: 0 |201909: 0 |201908: 0 |201907: 0 |201906: 0 |201905: 0  |201904: Historia laboral |201903: Documentos  |201902: Documentos  |201901: Documentos "/>
        <s v=" |201912: 0 |201911: 0 |2019010: 0 |201909: 0 |201908: 0 |201907: 0 |201906: Sistema de orfeo, vigia y BI |201905: 0  |201904: Sistema de orfeo, vigia y BI |201903: Sistema de orfeo, vigia y BI |201902: Sistema de orfeo, vigia y BI |201901: Sistema de orfeo, vigia y BI"/>
        <s v=" |201912: 0 |201911: 0 |2019010: 0 |201909: 0 |201908: 0 |201907: 0 |201906: FUID actualizado y archivo de gestión organizado._x000a_Agenda de reuniones asistidas._x000a__x000a_Anexo 4 |201905: 0  |201904: FUID actualizado y archivo de gestión organizado._x000a_Agenda de reuniones asistidas._x000a__x000a_Anexo 5 |201903: Se mantiene organizado el archivo de gestión, el FUID se encuentra actualizado y se asistió a las reuniones programadas |201902: Se mantiene organizado el archivo de gestión, el FUID se encuentra actualizado y se asistió a las reuniones programadas |201901: Se mantiene organizado el archivo de gestión, el FUID se encuentra actualizado y se asistió a las reuniones programadas"/>
        <s v=" |201912: 0 |201911: 0 |2019010: 0 |201909: 0 |201908: 0 |201907: 0 |201906: Listado de solicitudes por Vigia e informe respuestas radicadas por Orfeo |201905: 0  |201904: Comunicaciones oficiales (Memorando) según aplicativos Vigia y Orfeo  |201903: Comunicaciones oficiales (Memorando) según aplicativos Vigia y Orfeo  |201902: Comunicaciones oficiales (Memorando) según aplicativos Vigia y Orfeo  |201901: Comunicaciones oficiales (Memorando) según aplicativos Vigia y Orfeo "/>
        <s v=" |201912: 0 |201911: 0 |2019010: 0 |201909: 0 |201908: 0 |201907: 0 |201906: se tramitan los diferentes requerimientos, facturas y demas |201905: 0  |201904: Orfeo |201903: orfeo_x000a_vigia_x000a_caja menor |201902: orfeo_x000a_vigia_x000a_caja menor |201901: orfeo_x000a_vigia_x000a_caja menor"/>
        <s v=" |201912: 0 |201911: 0 |2019010: 0 |201909: 0 |201908: 0 |201907: 0 |201906: Memorando N°20195200069973 |201905: 0  |201904: Memorando enviado al Grupo de financiera. |201903: Memorando y  planillas de liquidación |201902: Memorando y  planillas de liquidación |201901: Memorando y  planillas de liquidación"/>
        <s v=" |201912: 0 |201911: 0 |2019010: 0 |201909: 0 |201908: 0 |201907: 0 |201906: Radicado de documentos |201905: 0  |201904: 0 |201903: Incapacidades |201902: Planillas de radicación |201901: Planillas de radicación"/>
        <s v=" |201912: 0 |201911: 0 |2019010: 0 |201909: 0 |201908: 0 |201907: 0 |201906: Formatos diligenciados |201905: 0  |201904: Formato de comisión de servicios - gastos de traslado y Formatos de solicitud de gastos de desplazamiento. |201903: Planillas de liquidación diligenciadas. |201902: Planillas de liquidación diligenciadas. |201901: Planillas de liquidación diligenciadas."/>
        <s v=" |201912: 0 |201911: 0 |2019010: 0 |201909: 0 |201908: 0 |201907: 0 |201906: Actos administrativos |201905: 0  |201904: 0 |201903: 0 |201902: 0 |201901: 0"/>
        <s v=" |201912: 0 |201911: 0 |2019010: 0 |201909: 0 |201908: 0 |201907: 0 |201906: 0 |201905: 0  |201904: Las actividades están programadas para el segundo semestre de 2019 |201903: 0 |201902: 0 |201901: 0"/>
        <s v=" |201912: 0 |201911: 0 |2019010: 0 |201909: 0 |201908: 0 |201907: 0 |201906: Acta de reunión._x000a_Manillas con valores._x000a_Publicación en carteleras virtuales. |201905: 0  |201904: 0 |201903: N/A |201902: N/A |201901: N/A"/>
        <s v=" |201912: 0 |201911: 0 |2019010: 0 |201909: 0 |201908: 0 |201907: 0 |201906: Publicación en carteleras virtuales |201905: 0  |201904: 0 |201903: 0 |201902: 0 |201901: 0"/>
        <s v=" |201912: 0 |201911: 0 |2019010: 0 |201909: 0 |201908: 0 |201907: 0 |201906: Cuadro estructura Notificaciones año 2019 |201905: 0  |201904: Cuadro estructura Notificaciones año 2019 |201903: Cuadro estructura Notificaciones año 2019 |201902: Cuadro estructura Notificaciones año 2019 |201901: Cuadro estructura Notificaciones año 2019"/>
        <s v=" |201912: 0 |201911: 0 |2019010: 0 |201909: 0 |201908: 0 |201907: 0 |201906: 1. Se realizó la campaña de prevención programada para este trimestre |201905: 0  |201904: 0 |201903: Mensaje en correo electrónico e intranet |201902: NA |201901: NA"/>
        <s v=" |201912: 0 |201911: 0 |2019010: 0 |201909: 0 |201908: 0 |201907: 0 |201906: Continua pendiente estructuración del programa de preservacion digital a largo plazo por parte de la Oficina de TICs |201905: 0  |201904: Finalización Plan de Conservación Documental (version para aprobación y correos electronicos al grupo TICS)._x000a__x000a_Anexo 2 |201903: Finalización Plan de Conservación Documental  |201902: Recolección_x000a_de información, para su estructuración |201901: Documento proyecto esquema general del SIC"/>
        <s v=" |201912: 0 |201911: 0 |2019010: 0 |201909: 0 |201908: 0 |201907: 0 |201906: 0 |201905: 0  |201904: 0 |201903: 0 |201902: N.A. |201901: Presentación Año Nuevo Archivo Nuevo"/>
        <s v=" |201912: 0 |201911: 0 |2019010: 0 |201909: 0 |201908: 0 |201907: 0 |201906: Apoyo en la organización de archivos de gestion de los siguientes grupos:  Vigilancia e Inspección de Puertos, Investigaciones y Control Puertos, Oficina Asesora Jurídica_x000a__x000a_Anexo 3 |201905: 0  |201904: Apoyo en la organización de archivos de gestion de los siguientes grupos:  Talento Humano, IUIT, Vigilancia e Inspección de Puertos._x000a__x000a_Anexo 4 |201903: 0 |201902: Apoyo en la organización de archivos de la Oficina Jurídica - FUID año 2018 |201901: Apoyo en la organización de archivos del Grupo Financiera - FUID año 2018"/>
        <s v=" |201912: 0 |201911: 0 |2019010: 0 |201909: 0 |201908: 0 |201907: 0 |201906: Capacitaciones dirigidas a los funcionarios de Atención al Ciudadano,  por parte de las diferentes áreas de la Supertransporte |201905: 0  |201904: Se han realizado  reuniones  con el call center trabajando en esta dirección   |201903: 0 |201902: N.A |201901: N.A"/>
        <s v=" |201912: 0 |201911: 0 |2019010: 0 |201909: 0 |201908: 0 |201907: 0 |201906: 0 |201905: 0  |201904: El documento está en elaboración |201903: 0 |201902: N.A |201901: N.A"/>
        <s v=" |201912: 0 |201911: 0 |2019010: 0 |201909: 0 |201908: 0 |201907: 0 |201906: Reporte del sigturno |201905: 0  |201904: Reporte del sigturno |201903: Tirilla del sigturno |201902: Evidencia-232 |201901: Tirilla del sigturno"/>
        <s v=" |201912: 0 |201911: 0 |2019010: 0 |201909: 0 |201908: 0 |201907: 0 |201906: Implementación de la nueva encuesta del Grupo Atención al Ciudadano |201905: 0  |201904: Diseño e implementación de la nueva encuesta del Grupo Atención a lCiudadano |201903: 0 |201902: N.A |201901: N.A"/>
        <s v=" |201912: 0 |201911: 0 |2019010: 0 |201909: 0 |201908: 0 |201907: 0 |201906: 0 |201905: 0  |201904: Glpi |201903: Se encuentra en el aplicativo glpi, estos 4 llegaron sobre el final mes que no se alcanzaron atender en el periodo |201902: Se encuentra en el aplicativo glpi |201901: Se encuentra en el aplicativo glpi"/>
        <s v=" |201912: 0 |201911: 0 |2019010: 0 |201909: 0 |201908: 0 |201907: 0 |201906: Carpeta Compartida de la Direccion  Administrativa |201905: 0  |201904: Carpeta compartida del Grupo Administrativa |201903: en la carpeta compartida del Grupo de Administrativa |201902: 0 |201901: 0"/>
        <s v=" |201912: 0 |201911: 0 |2019010: 0 |201909: 0 |201908: 0 |201907: 0 |201906: Se realizo actividad de publicacion  como cuidar los elementos de la entidad |201905: 0  |201904: Carpeta compartida Piga |201903: 0 |201902: 0 |201901: http://www.supertransporte.gov.co/index.php/plan-institucional-de-gestion-ambiental/"/>
        <s v=" |201912: 0 |201911: 0 |2019010: 0 |201909: 0 |201908: 0 |201907: 0 |201906: Informe |201905: 0  |201904: 0 |201903: 0 |201902: 0 |201901: 0"/>
        <s v=" |201912: 0 |201911: 0 |2019010: 0 |201909: 0 |201908: 0 |201907: 0 |201906: Elaboración proyecto Resolución que modifica el comité de contratación  |201905: 0  |201904: 0 |201903: 0 |201902: 0 |201901: N.A"/>
        <s v=" |201912: 0 |201911: 0 |2019010: 0 |201909: 0 |201908: 0 |201907: 0 |201906: Citación visita a Edificio Reunión con Famoc  20-06-2019_x000a__x000a_Citación visita a Edificio Reunión con Soniloff 25-06-2019 |201905: 0  |201904: Documentos y comunicaciones |201903: 0 |201902: 0 |201901: 0"/>
        <s v=" |201912: 0 |201911: 0 |2019010: 0 |201909: 0 |201908: 0 |201907: 0 |201906: Se elaboraron y se firmaron los estados financieros de Mayo de 2019 |201905: 0  |201904: Se elaboraron los estados financieros de enero, febrero y Marzo de 2019, o sea 3 informes |201903: 0 |201902: Pagina Web -Estados financieros mes de Diciembre de 2018 |201901: N/A"/>
        <s v=" |201912: 0 |201911: 0 |2019010: 0 |201909: 0 |201908: 0 |201907: 0 |201906: 0 |201905: 0  |201904: Pantallazo de reporte  - Aplicativo CHIP - Contaduria |201903: 0 |201902: Pantallazo de reporte  - Aplicativo CHIP - Contaduria |201901: N/A"/>
        <s v=" |201912: 0 |201911: 0 |2019010: 0 |201909: 0 |201908: 0 |201907: 0 |201906: Informe de ordenes de pago y Obligaciones mes de Junio de 2019 |201905: 0  |201904: Informe de ordenes de pago y Obligaciones mes de Abril de 2019 |201903: Informe de ordenes de pago y viaticos mes de Marzo de 2019 |201902: Informe de ordenes de pago y viaticos mes de Febrero de 2019 |201901: Informe de ordenes de pago y viaticos mes de enero de 2019"/>
        <s v=" |201912: 0 |201911: 0 |2019010: 0 |201909: 0 |201908: 0 |201907: 0 |201906: 0 |201905: 0  |201904: 0 |201903: 0 |201902: N.A |201901: N.A"/>
        <s v=" |201912: 0 |201911: 0 |2019010: 0 |201909: 0 |201908: 0 |201907: 0 |201906: No se presenta evidencia   |201905: 0  |201904: Se llevo a cabo el dia 29 de Abril el comité de Cartera  |201903: 0 |201902: 0 |201901: N.A"/>
        <s v=" |201912: 0 |201911: 0 |2019010: 0 |201909: 0 |201908: 0 |201907: 0 |201906:  relacion de cobro por todo concepto del mes de Junio  de 2019 |201905: 0  |201904:  relacion de cobro por todo concepto del mes de Abril  de 2019 |201903:  relacion de cobro por todo concepto del mes de Marzo  de 2019 |201902:  relacion de cobro por todo concepto del mes de Febrero  de 2019 |201901: relacion de cobro por todo concepto del mes de Enero de 2019"/>
        <s v=" |201912: 0 |201911: 0 |2019010: 0 |201909: 0 |201908: 0 |201907: 0 |201906:  Ejecucion presupuestal acumulada a Junio de 2019 |201905: 0  |201904:  relacion de cobro por todo concepto del mes de Abril  de 2019 |201903: Informe de Ejecucion presupuestal del mes de Marzo de 2019 |201902: Informe de Ejecucion presupuestal del mes de Febrero de 2019 |201901: Informe de Ejecucion presupuestal del mes de Enero de 2019"/>
        <s v=" |201912: 0 |201911: 0 |2019010: 0 |201909: 0 |201908: 0 |201907: 0 |201906: 0 |201905: 0  |201904: 0 |201903: Lista de asistencia |201902: Lista de asistencia y mail enviados |201901: Lista de asistencia y mail enviados"/>
        <s v=" |201912: 0 |201911: 0 |2019010: 0 |201909: 0 |201908: 0 |201907: 0 |201906: 0 |201905: 0  |201904: Redes sociales, carpeta en escritorio |201903: Evidencia de alcance en redes de campañas |201902: Evidencia de alcance en redes de campañas |201901: Evidencia de alcance en redes de campañas"/>
        <s v=" |201912: 0 |201911: 0 |2019010: 0 |201909: 0 |201908: 0 |201907: 0 |201906: 0 |201905: 0  |201904: Presentaciones, Actas y ruedas de prensa. |201903: Listas de Asistencia a reuniones, agendas, discursos, videos, talleres Construyendo País, presentaciones, actas y ruedas de prensa,  |201902:  Listas de Asistencia a reuniones, Cuadro seguimiento agenda lesgislativa, Informes, Respuestas a comunicaciones, fichas regionales Girardot, Flandes, Ricaute y Villavicencio, Presentaciones y actas.   |201901: Listas de Asistencia a reuniones, Respuesta solicitud congreso, Cuadro de plataformas tecnologicas, Convenio Confecamaras, "/>
        <s v=" |201912: 0 |201911: 0 |2019010: 0 |201909: 0 |201908: 0 |201907: 0 |201906: 182691, 213121, 213151, 213171, 72223, 170620191507 |201905: 174881, 174891, 174901, 174911  |201904: 96521, 96531, 96541, 101021, 101051, 102511, 102521, 102531, 110241, 110341, 110731, 111161, 111341 |201903: 24523, 37183, 58971, 58981, 59011, 59021, 59621, 59631, 60541, 62791, 62861 |201902: 23403, 23853, 29931, 31641, 34071, 39791, 39801, 39811, 39851, 39861, 43241, 45591, 51161, 53291 |201901: 20021, 20921, 21141, 21811, 24501"/>
        <s v=" |201912: 0 |201911: 0 |2019010: 0 |201909: 0 |201908: 0 |201907: 0 |201906: 0 |201905: VIGIIA - CARPETA FISICA DE CITAS -   |201904: VIGIIA - CARPETA FISICA DE CITAS -  |201903: VIGIA - CARPETA FISICA DE CITAS -  |201902: VIGIA - CARPETA FISICA DE CITAS -  |201901: VIGIA - CARPETA FISICA DE CITAS - "/>
        <s v=" |201912: 0 |201911: 0 |2019010: 0 |201909: 0 |201908: 0 |201907: 0 |201906: Radicado memorando número 20192000069933 del 19 de junio de 2019, Comunicación plan de trabajo. Seguimiento a las acciones suscritas en el Plan de Mejoramiento Archivistico - PMA, con el Archivo General de la Nación - AGN del segundo trimestre 2019 (01 de abril al 30 de junio 2019).  |201905: El siguiente reporte se realiza en el mes de Julio.  |201904: Memorando 20192000045493 del 16 abril de 2019 |201903: Informe comunicado mediante radicado 20192000025013 del 4 de marzo de 2019_x000a_Actualización carta de salvaguarda logo 28 de enero de 2019_x000a_actualización logo del código de ética 18 de marzo_x000a_Solicitud de eliminación Instructivo 19-DII-03 fomento de la cultura del autocrontol |201902: 0 |201901: 0"/>
        <s v=" |201912: 0 |201911: 0 |2019010: 0 |201909: 0 |201908: 0 |201907: 0 |201906: La socialización de la campaña se  realiza con publicacion en la Intranet, pantallas digitales correo institucional el día 12 de junio, a la fecha 08 de Julio la información se mantienen publicada en la intranet y las pantallas digitales de la entidad. |201905: 0  |201904: 0 |201903: 0 |201902: 0 |201901: 0"/>
        <s v=" |201912: 0 |201911: 0 |2019010: 0 |201909: 0 |201908: 0 |201907: 0 |201906: El dÍa 4 de Junio de 2019 mediante correo electrónico se da respuesta a la solicitud realizada por la Secretaria general en atención al oficio Número 20195605476432 radicado por la Procuraduría Delegada para la Defensa del Patriminio Público, en el que se asigna dar respuesta al literal (g) de dicho oficio. En el se contesta que  literal  asignado no es competencia de la Oficina de Control Interno, se dio respuesta  ala procuraduría mediande oficio 20195000194741 con fecha del 12 de junio. |201905: Para el mes de mayo no se realizaron seguimientos a entes externos.  |201904: 1.  Correo electrónico de fecha 02 de abril de 2019, remitido a la Oficina Asesora Jurídica, Dra. María del Rosario Oviedo, 2. Radicado 2019000111021 del 29 abril de 2019 |201903: 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201902: Radicado memorando número 20192000023583  del 28 de febrero de 2019, Respuesta punto f, oficio CGR AC-ST-16 (radicado en la Supertransporte bajo el número 20195605176192 del 26 de febrero de 2019), remitido a esta oficina vía correo electrónico. -  ( Ver evidencia en carpeta virtual 2019 - seguimiento / CGR 2019 / CGR_OTROS REQUERIM 2019 / PM CGR - CGR AC_ST_16_Rta item f_ 26Feb2019&quot; |201901: 20192000006343 del 17 enero 2019, expediente CID-2019-510-001, H-8 (2018)._x000a_* 20192000006363 del 17 enero 2019, expediente CID-2019-510-003, H-11 (2018)._x000a_* 20192000008193 del 23 enero 2019, expediente CID-2017-510-012 H_18 (2015)._x000a_* 20192000008203 del 23 enero 2019, expediente CID-2017-510-021. H_33 (2015)"/>
        <s v=" |201912: 0 |201911: 0 |2019010: 0 |201909: 0 |201908: 0 |201907: 0 |201906: 0 |201905: La siguiente evidencia se presenta en el mes de Julio.  |201904: 0 |201903: Informe pormenorizado rad. 20192000029693 del 13 de marzo de 2019 |201902: 0 |201901: Certificado FURAG Jefe OCI 20 de febrero de 2019 "/>
        <s v=" |201912: 0 |201911: 0 |2019010: 0 |201909: 0 |201908: 0 |201907: 0 |201906: 1. Memorando 20192000065903 del 06 de junio de 2019 - Solicitud Información verificación del cumplimiento de las funciones del comité de conciliación y a las politicas de prevención del Daño Antijurídico y defensa Judicial._x000a_2. Oficio 20192000190071 del 14 de junio de 2019 traslado informe Reiteración “Reiteración debilidades evidenciadas en el Sistema de Control Interno del comité de Conciliación y e-KOGUI” _x000a_3. Mediante correo electronico del día 25 de junio se solicita información para austeridad del gasto segundo trimestre 2019. |201905: 1. Memorando 20192000049183 del 02 de mayo de 2019 -  Rol de liderazgo estratégico comunicación Plan Anual de Auditoria _x000a_2. Memorando  20192000051413 del 08 de mayo de 2019 - seguimiento funciones de los encargos_x000a_3. Memorando 20192000051513 del 08 de mayo de 2019 - seguimiento Manuales de fuciones_x000a_4. Memorando 20192000052603 del 10 de mayo de 2019 - Informe de seguimiento al cumplimiento de las medidas de Austeridad del Gasto Público_x000a_5. Memorando 20192000052713 del 10 de mayo de 2019 - Informe Preliminar CEMAT_x000a_6. Memorando 20192000055043 del 16 de mayo de 2019 - Informe reiteración eKOGUI_x000a_7. Memorando 20192000060923 del 28 de mayo de 2019 - Solicitud soportes funciones de los encargos.  |201904: 1. Correo electtronico 23 de abril de 2019, 2. Correo electronico del 2 de mayo de 2019. Los archivos del 23 y 30 de abril de2019 se encuentran en la ruta Z:\OCI_2019\200_29 EVALUAC Y SEGUIM\200_29_03 SEGUIMIENTO\PAA2019 |201903: Seguimiento al Plan de Mejora Archivístico (último trimestre de 2018 -  primer semestre 2019) Semestral_x000a_Radicado número 20192000025013 del 4 de marzo de 2019, Comunicación informe definitivo del cuarto trimestre de 2018._x000a__x000a_Link Y:\ÁRBOL ELECTRÓNICO OCI 200_2018\200-29 EVALUAC Y SEGUIM\200-29_03 SEGUIMIENTO\Plan Mejoramiento Archivístico_x000a__x000a_Informe Mensual Austeridad en el Gasto - CGR - SPT Diciembre de 2018 a noviembre de 2019)_x000a__x000a_Informe austeridad de Enero, correo institucional de fecha 07/03/2019. _x000a__x000a_Ruta Y:\OCI_2019\200_32 INFORMES\200_32_03 INFORME GESTION INTERNO\Austeridad y Gasto_x000a_Informe Pormenorizado de Control Interno cuatrimestral (Noviembre 10 de 2018 a marzo 11 de 2019 - Marzo 12 a Julio 10 y Julio 11 a noviembre 10 de 2019)_x000a__x000a_Radicación memorando número 20192000029693 del 13 de marzo de 2019, Informe Pormenorizado del Estado del Sistema de Control Interno de la Supertransporte. Período del 11 de noviembre de 2018 al 11 de marzo de 2019._x000a__x000a__x000a__x000a_Ruta Y:\ÁRBOL ELECTRÓNICO OCI 200_2018\200-29 EVALUAC Y SEGUIM\200-29_01 EVALUAC SISTEMA C_I\Informe Pormenorizado Control Interno\Informes Definitivos_x000a_Informe Derechos de Autor Software – Anual_x000a__x000a_Informe de software a la Dirección Nacional de Derechos de Autor el 15 de marzo de 2019_x000a__x000a_Ruta Y:\ÁRBOL ELECTRÓNICO OCI 200_2018\200-32 INFORMES\200-32_04 INFORM ENTIDAD ESTADO\Derechos de Autor\Informe_x000a_Verificación del cumplimiento de la Ley de transparencia y del derecho al acceso a la información pública_x000a__x000a_Memorando número 20192000036323 de 27 de marzo de 2019, Comunicación Informe definitivo de Seguimiento y verificación al cumplimiento de la Ley de Transparencia y del Derecho al Acceso a la Información Pública. _x000a_Informe de seguimiento a las acciones producto de informes de control interno  e indicadores (según selectivo)_x000a__x000a_Radicado memorando número 192000031003 del 15 de marzo de 2019, Comunicación informe definitivo de seguimiento y evaluación de acciones por todas las fuentes e indicadores (según selectivo) del 1 de octubre a 31 de diciembre de 2018. _x000a__x000a_Ruta Y:\ÁRBOL ELECTRÓNICO OCI 200_2018\200-29 EVALUAC Y SEGUIM\200-29_03 SEGUIMIENTO\Planes de Mejoramiento PMP\IV TRIMESTRE\AccionesXTodasFuentesIndicadores_x000a_Monitoreo y seguimiento a requerimientos de entes externos de control -  radicados en la Superintendencia con copia a Control Interno_x000a_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201902: Informe avance al plan de mejoramiento CGR sistema SIRECI con corte a diciembre 31 de 2018 y a junio 30 de 2019 - transmite semestral. |201901: • Seguimiento informe de la Gestión Contractual trimestral (undécimo 11 y quiceavo 15 día hábil trimestre vencido)_x000a_FECHA DE GENERACIÓN:2019/01/17_x000a_Y:\ÁRBOL ELECTRÓNICO OCI 200_2018\200-29 EVALUAC Y SEGUIM\200-29_03 SEGUIMIENTO\Gestión Contractual trime SIRECI_x000a_• Informe de evaluación Institucional por dependencias (Vigencia 2018) – Anual_x000a_Comunicación de Evaluación a la Gestión por Dependencias - Vigencia 2018, de fecha 30 de enero de 2019, _x000a_Radicado                   Dependencia_x000a_20192000010563      Delegada de Tránsito_x000a_20192000010573      OCID_x000a_20192000010583      Gestión Documental_x000a_20192000010593      Delegada de Puertos_x000a_20192000010613      OTIC_x000a_20192000010623      Gestión de Comunicaciones_x000a_20192000010633      Grupo de Financiera_x000a_20192000010643      Grupo de Administrativa_x000a_20192000010653      Grupo de Talento Humano_x000a_20192000010663      Delegada de Concesiones e fraestrutura_x000a_20192000010673      Atención al Ciudadano_x000a_20192000010683     OAP_x000a_20192000010693     OAJ_x000a_20192000010703     Grupo de Notificaciones_x000a_20192000010713     Secretaria General_x000a_Ruta Y:\ÁRBOL ELECTRÓNICO OCI 200_2018\200-29 EVALUAC Y SEGUIM\200-29_03 SEGUIMIENTO\Evaluación por Dependencias\Evaluación por Dependencias - Vig 2018\II Semestre 2018_x000a_• Informe semestral sobre la atención de quejas, sugerencias y reclamos – Semestral_x000a_Radicado memorando número 20192000010963 del 31 de enero de 2019, Comunicación informe sobre la atención de quejas, sugerencias y reclamos PQR´S del segundo semestre de 2018._x000a_Ruta Y:\ÁRBOL ELECTRÓNICO OCI 200_2018\200-29 EVALUAC Y SEGUIM\200-29_03 SEGUIMIENTO\PQRS\II_SEMESTRE 2018_x000a_• Informe Trimestral Austeridad en el Gasto - Ministerio de Transporte - OCI Mintransporte_x000a_Radicado Oficio Mintransporte número 20192000015691 del 21 de enero de 2019, Informe de Austeridad del Gasto, Cuarto Trimestre 2018._x000a__x000a_Radicado memorando 20192000010353 del 30 de enero de 2019, Comunicación informe austeridad y eficiencia gasto público, cuarto trimestre de 2018._x000a__x000a_Ruta Y:\ÁRBOL ELECTRÓNICO OCI 200_2018\200-32 INFORMES\200-32_04 INFORM ENTIDAD ESTADO\Austeridad y Gasto Público\Informes Definitivos_x000a_• Informe Mensual Austeridad en el Gasto - CGR - SPT Diciembre de 2018 a noviembre de 2019)_x000a_Informe austeridad de Enero, correo institucional de fecha 07/03/2019. _x000a_Ruta Y:\OCI_2019\200_32 INFORMES\200_32_03 INFORME GESTION INTERNO\Austeridad y Gasto_x000a_• Coordinación  y remisión solicitud de información para ser consolidada para posterior transmisión de la Rendición de la Cuenta Anual - SIRECI._x000a_CERTIFICADO SIRECI CUENTA ANUAL, FECHA DE GENERACIÓN:2019/02/22, CONSECUTIVO:356122018-12-31, FECHA DE CORTE: 2018-12-31, FECHA LIMÍTE DE TRANSMISIÓN: 2019-03-01_x000a_Y:\ÁRBOL ELECTRÓNICO OCI 200_2018\200-32 INFORMES\200-32_04 INFORM ENTIDAD ESTADO_x000a__x000a_"/>
        <s v=" |201912: 0 |201911: 0 |2019010: 0 |201909: 0 |201908: 0 |201907: 0 |201906: 0 |201905: Archivo Oficina Asesora Juridica   |201904: Archivo Oficina Asesora Juridica  |201903: Archivo Oficina Asesora Juridica  |201902: Archivo Oficina Asesora Juridica  |201901: Archivo Oficina Asesora Juridica "/>
        <s v=" |201912: 0 |201911: 0 |2019010: 0 |201909: 0 |201908: 0 |201907: 0 |201906: 0 |201905: Archivo de la entidad  |201904: Archivo entidad |201903: 0 |201902: 0 |201901: 0"/>
        <s v=" |201912: 0 |201911: 0 |2019010: 0 |201909: 0 |201908: 0 |201907: 0 |201906: Actas de audiencias y citatorios. |201905: Actas de audiencias y citatorios  |201904: Actas de audiencias y citatorios |201903: Actas de audiencias y citatorios |201902: Actas de audiencias y citatorios |201901: Actas de audiencias y citatorios"/>
        <s v=" |201912: 0 |201911: 0 |2019010: 0 |201909: 0 |201908: 0 |201907: 0 |201906: Archivo Oficina Asesora Juridica y expedientes de recurso |201905: Archivo Oficina Asesora Juridica y expedientes de recurso  |201904: Archivo Oficina Asesora Juridica y expedientes de recurso |201903: Archivo Oficina Asesora Juridica y expedientes de recurso |201902: Archivo Oficina Asesora Juridica y expedientes de recurso |201901: Archivo Oficina Asesora Juridica y expedientes de recurso"/>
        <s v=" |201912: 0 |201911: 0 |2019010: 0 |201909: 0 |201908: 0 |201907: 0 |201906: Autos que libran mandamiento ejecutivo y archivo de cobro coactivo |201905: Autos que libran mandamiento ejecutivo y archivo de cobro coactivo  |201904: Autos que libran mandamiento ejecutivo y archivo de cobro coactivo |201903: Autos que libran mandamiento ejecutivo y archivo de cobro coactivo |201902: Autos que libran mandamiento ejecutivo y archivo de cobro coactivo |201901: Autos que libran mandamiento ejecutivo y archivo de cobro coactivo"/>
        <s v=" |201912: 0 |201911: 0 |2019010: 0 |201909: 0 |201908: 0 |201907: 0 |201906: Actas de comité de Sometimiento a Control y Comunicaciones a Vigilados |201905: Actas de comité de Sometimiento a Control y Comunicaciones a Vigilados  |201904: Actas de comité de Sometimiento a Control y Comunicaciones a Vigilados |201903: Actas de comité de Sometimiento a Control y Comunicaciones a Vigilados |201902: Actas de comité de Sometimiento a Control y Comunicaciones a Vigilados |201901: Actas de comité de Sometimiento a Control y Comunicaciones a Vigilados"/>
        <s v=" |201912: 0 |201911: 0 |2019010: 0 |201909: 0 |201908: 0 |201907: 0 |201906: Correos de seguimiento y Matriz Mensualizada PAI |201905: Correos de seguimiento y Matriz Mensualizada PAI  |201904: Correos de seguimiento y Matriz Mansualizada PAI |201903: Correos de seguimiento y Matriz PAI |201902: Correos de seguimiento y Matriz PAI |201901: Publicaciones Ley de Transparencia: http://www.supertransporte.gov.co/documentos/2019/Enero/Planeacion_31/PEI_2019_2022.xls y http://www.supertransporte.gov.co/documentos/2019/Enero/Planeacion_31/PAI_2019_2022.xlsx  y matrices de planes PEI y PAI"/>
        <s v=" |201912: 0 |201911: 0 |2019010: 0 |201909: 0 |201908: 0 |201907: 0 |201906: 0 |201905: 0  |201904: Cadena de valor_x000a_Requerimientos enviados a la Oficina de Control Interno |201903: Cadena de valor_x000a_Requerimientos enviados a la Oficina de Control Interno |201902: Cadena de valor |201901: Cadena de valor y Requerimientos enviados a la Oficina de Control Interno"/>
        <s v=" |201912: 0 |201911: 0 |2019010: 0 |201909: 0 |201908: 0 |201907: 0 |201906: 0 |201905: 0  |201904: Aplicativo SisConpes_x000a_Compartida planeación |201903: 0 |201902: 0 |201901: 0"/>
        <s v=" |201912: 0 |201911: 0 |2019010: 0 |201909: 0 |201908: 0 |201907: 0 |201906: Presentación de seguimiento a proyectos con corte a mayo 31 |201905: Aplicativo SPI  |201904: El seguimiento a los proyectos de inversión se realizó con corte del 30 de abril, haciendo revisión de las ejecuciones presupuestales y de los insumos de contratación (Base de contratos abril). Está pendiente el registro en el software del DNP establecido para tal fin (Seguimiento a Proyectos de Inversión- SPI), ya que se va a realizar una reunión el 08 de mayo con los responsables de la ejecución de los proyectos, para hacer una revisión del avance de las actividades y de la ejecución presupuestal. Además el plazo para reportar este seguimiento en la plataforma según el calendario del DNP es hasta el 10 de mayo a la media noche. |201903: Seguimiento realizado a través de la plataforma SPI del DNP |201902: El proyecto de inversión no estaba aprobado. |201901: El proyecto de inversión no estaba aprobado."/>
        <s v=" |201912: 0 |201911: 0 |2019010: 0 |201909: 0 |201908: 0 |201907: 0 |201906: Actas |201905: 0  |201904: 0 |201903: La actividad no ha iniciado |201902: La actividad no ha iniciado |201901: La actividad no ha iniciado"/>
        <s v=" |201912: 0 |201911: 0 |2019010: 0 |201909: 0 |201908: 0 |201907: 0 |201906: Carpeta compartida, Orfeo y Vigia.  |201905: Carpeta compartida, Orfeo, Vigia y Archivo físico.  |201904: Carpeta compartida, Orfeo, Vigia y Archivo físico. |201903: Carpeta compartida, Orfeo, Vigia y Archivo físico. |201902: Carpeta compartida, Orfeo, Vigia y Archivo físico. |201901: Carpeta compartida, Orfeo, Vigia y Archivo físico."/>
        <s v=" |201912: 0 |201911: 0 |2019010: 0 |201909: 0 |201908: 0 |201907: 0 |201906: 0 |201905: i. Acta Nro. 001 del 08 de mayo de 2019._x000a_ii. Correo enviado a la oficina de planeacion el 31 de mayo de 2019  |201904: 0 |201903: 0 |201902: 0 |201901: 0"/>
        <s v=" |201912: 0 |201911: 0 |2019010: 0 |201909: 0 |201908: 0 |201907: 0 |201906: 1. Puertos. Evid act 1 PAI Junio ACTA POL_SUPERV |201905: Correo Electrónico. _x000a_Archivo denominado:  Puertos. Evid Actv 1 PAI_mayo_correo.pdf_x000a__x000a_Acta del 8 de mayo._x000a_Archivo denominado: Puertos. Evid Actv 1 PAI_mayo_Acta.pdf  |201904: Correo electronico del 30 de abril. _x000a_Archivo denominado: Puertos. Evid Actv 1 PAI_Abril.pdf_x000a__x000a_Puertos. Evd Activ 1.1. PAI _ Abril.pdf |201903: Correo electrónico adjunto nombrado como Puertos. Evidencia Actividad 1 PAI Marzo (en pdf)_x000a_Puertos. Evidencia Actividad 1 PAI Marzo (en excel) |201902: No se programó actividad para este mes. |201901: No se programó actividad para este mes."/>
        <s v=" |201912: 0 |201911: 0 |2019010: 0 |201909: 0 |201908: 0 |201907: 0 |201906: 0 |201905: No hay evidencia. Fue presencial.   |201904: N.A. |201903: Correo electronico_x000a_Anexo archivo nombrado Puertos. Evidencia Actividad2 PAI marzo.  |201902: No se programó actividad para este mes. |201901: No se programó actividad para este mes."/>
        <s v=" |201912: 0 |201911: 0 |2019010: 0 |201909: 0 |201908: 0 |201907: 0 |201906: ACTA DE REUNION POLITICA DE SUPERVISIÓN 10-06-2019 |201905: ACTA DE REUNIÓN 7-05-2019 POLÍTICA DE SUPERVISIÓN  |201904: Documento con división de funciones de vigilancia ex ante y ex post |201903: 0 |201902: 0 |201901: 0"/>
        <s v=" |201912: 0 |201911: 0 |2019010: 0 |201909: 0 |201908: 0 |201907: 0 |201906: 0 |201905: 0  |201904: Circulares entregadas al Despacho para temporada alta, básculas y supersociedades |201903: 0 |201902: 0 |201901: 0"/>
        <s v=" |201912: 0 |201911: 0 |2019010: 0 |201909: 0 |201908: 0 |201907: 0 |201906: i. Correo electrónico enviado a la oficina de planeación el 7 de Junio de 2019 |201905: i. Correo electronico enviado a la oficIna de planeacion el 6 de mayo de 2019  |201904: i. Correo enviado a la Oficina Asesora de Planeacion el dia 5 de  de 2019_x000a_ii. Acta # 42 del 29 de abril de 2019, en la cual asistieron funcionarios y contratistas de la Delegada de Concesiones |201903: i. Correo enviado a la oficina de control interno el dia 08 de marzo de 2019._x000a_ii. Correo enviado a la Oficana Asesora de Planeacion el dia 27 de marzo de 2019 |201902: 0 |201901: 0"/>
        <s v=" |201912: 0 |201911: 0 |2019010: 0 |201909: 0 |201908: 0 |201907: 0 |201906: Inteligencia de negocios Aplicativo VIGIA, aplicativo ORFEO |201905: Inteligencia de negocios Aplicativo VIGIA, aplicativo ORFEO  |201904: Inteligencia de negocios Aplicativo VIGIA, aplicativo ORFEO |201903: I. Base de datos de manejo de gestion documental de la Delegada de Concesiones_x000a_II, Acta de eliminacion de documentos Nro1 de la Delegada de Concesiones |201902: Inteligencia de negocios Aplicativo VIGIA, aplicativo ORFEO |201901: Inteligencia de negocios Aplicativo VIGIA, Aplicativo ORFEO"/>
        <s v=" |201912: 0 |201911: 0 |2019010: 0 |201909: 0 |201908: 0 |201907: 0 |201906: Archivo denominado Puertos. Evid Activ 3 PAI_ Junio. |201905: Documento archivo: Puertos. Evid Activ 3 PAI_Mayo.docx._x000a__x000a_Puertos. Evid Activ 3.1 PAI_ Mayo.docx  |201904: Documento archivo: Puertos. Evid Activ 3 PAI_Abril.docx |201903: FUID: _x000a_documento _x000a_archivo: Puertos. Evidencia Actividad 3 PAI  marzo Despacho_x000a__x000a_documento _x000a_archivo: Puertos. Evidencia Actividad 3 PAI  marzo VigInsp_x000a__x000a_correo electroico: _x000a_documento excel: archivo: Puertos. Evidencia Actividad 3 PAI  febrero Ginv_x000a__x000a__x000a_correo electornico_x000a_archivo: Puertos. Evidencia Actividad 3 PAI  marzo _x000a__x000a_documento word con relacion expedientes virtuales: archivo. Puertos. Evidencia Actividad 3 PAI ene-mar exp virtual_VigInsp._x000a__x000a_documneto excel con agenda reuniones del invg y control archivo Puertos. Evidencia Actividad 3 PAI en-mar_agen |201902: FUID: documento _x000a_archivo: Puertos. Evidencia Actividad 3 PAI  febrero VigInsp_x000a__x000a_documento excel: archivo: Puertos. Evidencia Actividad 3 PAI  febrero Ginv_x000a__x000a__x000a_ |201901: FUID: correo electronico. Archivo: Puertos. Evidencia Actividad 3 PAI enero Desp_FUID_x000a__x000a_documento: Archivo: Puertos. Evidencia Actividad 3 PAI enero VigInsp._x000a__x000a_documento excel: archivo: Puertos. Evidencia Actividad 3 PAI _x000a__x000a_Atencion usuarios: correo electronico: archivo Puertos. Evidencia Actividad 3 PAI enero Despacho ATC. "/>
        <s v=" |201912: 0 |201911: 0 |2019010: 0 |201909: 0 |201908: 0 |201907: 0 |201906: N.A.  |201905: N.A.  |201904: N.A. |201903: Correo electrónico adjunto nombrado como Puertos. Evidencia Actividad 4 PAI marzo  |201902: No se programó actividad para este mes. |201901: No se programó actividad para este mes."/>
        <s v=" |201912: 0 |201911: 0 |2019010: 0 |201909: 0 |201908: 0 |201907: 0 |201906: Correos electrónicos |201905: Correo electrónico  |201904: Correos electrónicos |201903: Correos enviados |201902: Correos enviados |201901: Correos enviados"/>
        <s v=" |201912: 0 |201911: 0 |2019010: 0 |201909: 0 |201908: 0 |201907: 0 |201906: 1. Sistema ORFEO_x000a_2. RELACIÓN RADICADOS ORFEO |201905: 1. Sistema ORFEO_x000a_2. RELACIÓN RADICADOS ORFEO  |201904: 0 |201903: Orfeo Delegatura |201902: Orfeo Delegatura |201901: Orfeo Delegatura"/>
        <s v=" |201912: 0 |201911: 0 |2019010: 0 |201909: 0 |201908: 0 |201907: 0 |201906: Archivo compartido de la Delegatura de Concesiones e Infraestructura (Adjunto presentación de la afectación de las carretas a nivel Nacional por la ola invernal) |201905: 0  |201904: 0 |201903: 0 |201902: 0 |201901: 0"/>
        <s v=" |201912: 0 |201911: 0 |2019010: 0 |201909: 0 |201908: 0 |201907: 0 |201906: N.A. El porcentaje programado es 0%, no como alli aparece.  |201905: N.A.  |201904: N.A, |201903: Documento adjunto nombrado Puertos. Evidencia Actividad 5 Marzo2019 |201902: Documento adjunto nombrado Puertos. Evidencia Actividad 5 Febrero2019 |201901: No se programó actividad para este mes."/>
        <s v=" |201912: 0 |201911: 0 |2019010: 0 |201909: 0 |201908: 0 |201907: 0 |201906: EVIDENCIA CORREO SOLICITUD CEMAT |201905: 0  |201904: 0 |201903: 0 |201902: 0 |201901: 0"/>
        <s v=" |201912: 0 |201911: 0 |2019010: 0 |201909: 0 |201908: 0 |201907: 0 |201906: VISITAS DIRECCIÓN PP |201905: Base de datos: &quot;VISITAS DE INSPECCIÓN ENERO A MAYO DE 2019&quot;  |201904: 0 |201903: Actas de visita - GIT Vigilancia |201902: Actas de visita - GIT Vigilancia |201901: Actas de visita - GIT Vigilancia"/>
        <s v=" |201912: 0 |201911: 0 |2019010: 0 |201909: 0 |201908: 0 |201907: 0 |201906: Base de datos programación operativos |201905: 0  |201904: Reportes Regionales |201903: 0 |201902: 0 |201901: 0"/>
        <s v=" |201912: 0 |201911: 0 |2019010: 0 |201909: 0 |201908: 0 |201907: 0 |201906: VISITAS DIRECCIÓN PP |201905: 0  |201904: 0 |201903: 0 |201902: 0 |201901: 0"/>
        <s v=" |201912: 0 |201911: 0 |2019010: 0 |201909: 0 |201908: 0 |201907: 0 |201906: Con Memorandos No. 20197200072843 del 27/06/2019; 20197200073083 del 28/06/2019 se remitieron 30 proyectos de fallo para notificar  |201905: Memorando Nro. 20197200054463 del 15/05/2019 - 1 fallo archivo_x000a_ Memorando Nro.20197200060483 del 28/05/2019 - 4 fallos archivo_x000a_ Memorando Nro. 20197200062273 del 30/05/2019 - 2 fallos archivo_x000a_Memorando Nro. 20197200063833 del 31/05/2019 - 6 fallos archivo_x000a_  |201904:   |201903: Bse de datos y archivo del Grupo de investigaciones y control - Delegada de Concesiones |201902: Bse de datos y archivo del Grupo de investigaciones y control - Delegada de Concesiones |201901: Bse de datos y archivo del Grupo de investigaciones y control - Delegada de Concesiones"/>
        <s v=" |201912: 0 |201911: 0 |2019010: 0 |201909: 0 |201908: 0 |201907: 0 |201906: Base de datos: &quot;FALLOS JUNIO&quot; |201905: Bases de datos: &quot;FALLOS DE ENERO A MAYO DE 2019 (antecedentes visitas de inspección y PQR's)&quot; y &quot;FALLOS MAYO 2019 (antecedentes IUIT)&quot;  |201904: 0 |201903: 0 |201902: 0 |201901: 0"/>
        <s v=" |201912: 0 |201911: 0 |2019010: 0 |201909: 0 |201908: 0 |201907: 0 |201906: Circulares 26 y 27 de 2019 |201905: 0  |201904: 0 |201903: 0 |201902: 0 |201901: 0"/>
        <s v=" |201912: 0 |201911: 0 |2019010: 0 |201909: 0 |201908: 0 |201907: 0 |201906: 5. Puertos. Evid. act 5 PAI Junio Inv Banacol. |201905: Documento archivo: Puertos. Evid Activ 5 PAI_Mayo Insp Fluv Turbo.docx  |201904: correo electronico. _x000a_Archivo: Puertos. Evid Activ 5_PAI_Abril.pdf_x000a__x000a_Ficha Tecnica: archivo:  Puertos. Evid Activ 5.1_PAI_Abril.pdf  |201903: Documento adjunto nombrado Puertos. Evidencia Actividad 5 Marzo2019 |201902: Documento adjunto nombrado Puertos. Evidencia Actividad 5 Febrero2019 |201901: No se programó actividad para este mes."/>
        <s v=" |201912: 0 |201911: 0 |2019010: 0 |201909: 0 |201908: 0 |201907: 0 |201906: 6. Puertos. Evid. act 6 PAI Junio Insp no intru |201905: Archivo: Puertos. Evid Activ 6 PAI_Mayo Of San Andres.pdf_x000a__x000a_Archivo: Puertos. Evid Activ 6 PAI_Mayo Oficio ANI.pdf  |201904: oficio 20196200111721 en archivo: Puertos. Evid Activ 6_PAI_Abtril.pdf_x000a__x000a_correo electronico :   en archivo: Puertos. Evid Activ 6.1_PAI_Abril.p |201903: Documento en word. Archivo nombrado Puertos. Evidencia Actividad 6 PAI marzo. |201902: Documento en word. Archivo nombrado Puertos. Evidencia Actividad 6 PAI febrero. |201901: No se programó actividad para este mes."/>
        <s v=" |201912: 0 |201911: 0 |2019010: 0 |201909: 0 |201908: 0 |201907: 0 |201906: 7. Puertos. Evid act 7 PAI Junio. Intera_Instit_Sec_Port |201905: Archivo: Puertos. Evid Activ 7 PAI_Mayo_ANI.pdf_x000a__x000a_Archivo: Puertos. Evid Activ 7 PAI_Mayo_Cormagdalena.pdf._x000a__x000a_Archivo: Puertos. Evid Activ 7 PAI_Mayo_Dimar.pdf._x000a__x000a_Archivo: Puertos. Evid Activ 7 PAI_Mayo_MT.pdf._x000a__x000a_Archivo: Puertos. Evid Activ 7 PAI_Mayo_SPRBuenav.pdf._x000a_  |201904: Documento de fecha Abril 29 de 2019. _x000a__x000a_Archivo: Puertos. Evid Activ 7_PAI_Abril.pdf |201903: Documento word . Archivo: Puertos . Evidencia Actividad 7 PAI febrero - marzo. |201902: Documento word . Archivo: Puertos . Evidencia Actividad 7 PAI febrero - marzo. |201901: No se programó actividad para este mes."/>
        <s v=" |201912: 0 |201911: 0 |2019010: 0 |201909: 0 |201908: 0 |201907: 0 |201906: 8. Puertos. Evid act 8. PAI Junio cruce_correos_Dimar._x000a__x000a_8. Puertos. Evid act 8 PAI Junio Diag Tpte_ Mar_ Cabotaje |201905: Puertos. Evid activ 8 PAI_Mayo Acta reunion MT.pdf  |201904: Correos electronicos, Acta de Reunion. _x000a__x000a_Archivo. Puertos. Evid Activ 8_PAI_Abril.pdf |201903: Documento de fecha enero 31 de 2019, denominado Puertos. Evidencia Actividad 8 Marzo  |201902: Documento de fecha enero 31 de 2019, denominado Puertos. Evidencia Actividad 8 Febrero. |201901: Documento de fecha enero 31 de 2019, denominado Puertos. Evidencia Actividad 8 Enero 2019"/>
        <s v=" |201912: 0 |201911: 0 |2019010: 0 |201909: 0 |201908: 0 |201907: 0 |201906: 13. Puertos. Evidencia activ 13. PAI Junio. PGS. |201905: Archivo: Puertos. Evid act 13 PAI-Mayo PGS Mayo  |201904: Cuadro seguimiento visitas._x000a__x000a_Archivo: Puertos. Evid Activ 13. PAI_Abril_PGSABRIL.exl |201903: archivo en excel. Puertos. Evidencia Actividad 13 PAI Feb - mar PGS |201902: archivo en excel. Puertos. Evidencia Actividad 13 PAI Feb - mar PGS |201901: No se programo actividad para este mes. "/>
        <s v=" |201912: 0 |201911: 0 |2019010: 0 |201909: 0 |201908: 0 |201907: 0 |201906: Base de datos seguimiento inspecciones y evaluaciones - informes de inspección y Evaluaciones subjetivas; archivo de la Delegada de Concesiones |201905: Base de datos seguimiento inspecciones y evaluaciones - informes de inspección y Evaluaciones subjetivas; archivo de la Delegada de Concesiones  |201904: Base de datos seguimiento inspecciones y evaluaciones - informes de inspección y Evaluaciones subjetivas; archivo de la Delegada de Concesiones |201903: Base de datos seguimiento inspecciones y evaluciones - informes de inspección y Evaluciones subjetivas; archivo de la Delegada de Concesiones |201902: Base de datos seguimiento inspecciones y archivo de la Delegada de Concesiones |201901: Base de datos seguimiento inspecciones y archivo de la Delegada de Concesiones"/>
        <s v=" |201912: 0 |201911: 0 |2019010: 0 |201909: 0 |201908: 0 |201907: 0 |201906: 0 |201905: 0  |201904: 0 |201903: i. Memorando Nro. 20197100028553 del 11 de marzo de 2019 y Correo Electronico de la oficina de comunciaciones (Omar Arroyave) en el cual envia el pantallazo de la divulgacion de la circualar 094 del 29 de diciembre de 2016 |201902: 0 |201901: 0"/>
        <s v=" |201912: 0 |201911: 0 |2019010: 0 |201909: 0 |201908: 0 |201907: 0 |201906: Aplicativo Orfeo, oficio N° 20197000219341 del 29 de junio |201905: Carpeta archivo mesas de trabajo de la Delegada de Concesiones e Infraestructura  |201904: Oficio Nro 20197100091511 del 4/de abril/2019, radicado en Orfeo el cual fue enviado al Aeródromo de Barrancominas - Guainia.  |201903: 0 |201902: i. Oficio Nro 20197100034691, radicado en orfeo_x000a_ii. Base de datos, seguimiento inspecciones y mesas de trabajo y archivo |201901: i. oficio Nro 20195605047732 de fecha 18/01/19, radicado en orfeo"/>
        <s v=" |201912: 0 |201911: 0 |2019010: 0 |201909: 0 |201908: 0 |201907: 0 |201906: 0 |201905: 0  |201904: 0 |201903: 0 |201902: 0 |201901: Radicado en orfeo Nos, 20197100005921, 20197100005941, 20197100005911 del 11 de enero de 2019 "/>
        <s v=" |201912: 0 |201911: 0 |2019010: 0 |201909: 0 |201908: 0 |201907: 0 |201906: Durante el primer semestre se programaron (15) quince actividades para Promover la formalización de la prestación del servicio de los Terminales de Transporte Terrestre automotor durante este periodo se han realizado (17) diecisiete actividades para un cumplimiento del 113%, _x000a_ |201905: 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_x000a_  |201904: Acta de mesa de de trabajo Nro 45 del 30 de abril de 2019, con la participaron de los funcionarios de la SuperIntendecia de Transportes, para dicha mesa se invitaron las siguientes alcaldias:_x000a_i. Alcaldia de Orito - Putumayo Rad Nro. 20197100103321 del 22/04/2019 _x000a_ii. Alcaldia de Mocoa - Putumayo Rad Nro 20197100103291 del 22/04/2019_x000a_iii. Alcaldia de Hormiga - Valle Guamez - Putumayo Rad Nro 20197000103331 del 22/04/2019 _x000a_ |201903: Acta de mesa de de trabajo con la participaron de representantes de seis (6) entes territoriales:_x000a_i. Alcaldia de Chia - Cundinamarca_x000a_ii. Alcaldia de Zipaquira Cundinamarca _x000a_iii. Alcaldia de Pacho Cundinamarca_x000a_iv. Alcaldia de Guateque - Boyaca_x000a_v. Alcaldia de Garagoa - Boyaca_x000a_vi. Gerente Punto de Despacho de Pacho - cundinamarca |201902: 0 |201901: 0"/>
        <s v=" |201912: 0 |201911: 0 |2019010: 0 |201909: 0 |201908: 0 |201907: 0 |201906: Para el mes de junio se tenia programado el corredor estrategico N° VI Bogotá - Villavicencio pero considerando las afectaciones sufridas por este corredor  por la ola invernal presentadas el KM 58, se suspendió hasta nueva orden  |201905: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4: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3: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2: 0 |201901: 0"/>
        <s v=" |201912: 0 |201911: 0 |2019010: 0 |201909: 0 |201908: 0 |201907: 0 |201906: i. Mesa N° 77 del 26 de junio de 2019 con Concesión Bogotá - Girardot - Interventoría - ANI- DITRA - ANSV - ST_x000a_ii. Mesa No. 78 del 27 de junio de 2019 con Concesión Buga Tulia La Paila L Victoria - DITRA - Gobernación - ANSV - Interventoría - ST_x000a_iii. Requerimiento No. 20197100182681 a  Concesión Pacifico 3_x000a_iv. Requerimiento No. 20197100198621 a Concesión Armenia - Pereira - Manizales - Calarcá - La Paila_x000a_v. Mesa de trabajo No. 83  del 25 de junio de 2019 con Autopista al Mar 1 - ANI - Interventoría - ST de mayo de 2019 con la  Concesión Bucaramanga Pamplona - Interventoría - ANI - DITRA – ST - _x000a_ |201905: i. Agencia Nacional de Infraestructura (ANI) Rad Nro. 20197100173051 del 29/05/2019_x000a_ii. Agencia Nacional de Seguridad Vial Rad Nro. 20197100173081 del 29/05/2019_x000a_iii. Gobernación del Valle del Cauca Rad Nro. 20197100173111 del 29/05/2019_x000a_iv. Dirección de Tránsito y Transportes - Policía Nacional  Rad Nro. 20197100173151 del 29/05/2019_x000a_v. Mesa de trabajo No. 67 del 31 de mayo de 2019 con la  Concesión Bucaramanga Pamplona - Interventoría - ANI - DITRA – ST - _x000a_  |201904: 0 |201903:                    Acciones      Radicado                            Fecha_x000a_i. Requerimiento     20197100068251 - Orfeo 14 de Marzo de 2019_x000a_ii. Requerimiento     20197100079891 – Orfeo  27 de Marzo de 2019_x000a_iii. Mesa de Trabajo No. 29   Archivo Delegada de Concesiones 27 de Marzo de 2019_x000a_iv. Requerimiento     20197100079931  27 de Marzo de 2019_x000a_v. Mesa de Trabajo No. 28   Archivo Delegada de Concesiones 29 de Marzo de 2019_x000a_vi. Mesa de Trabajo No. 14   Archivo Delegada de Concesiones  11 de Marzo de 2019_x000a_vii. Requerimiento     20197100078821 26 de Marzo de 2019_x000a_viii. Requerimiento     20197100079901 27 de Marzo de 2019_x000a_ix. Requerimiento     20197100079911 27 de Marzo de 2019_x000a_x. Requerimiento     20197100078031 14 de Marzo de 2019_x000a_ |201902: 0 |201901: 0"/>
        <s v=" |201906: 6. Puertos. Evid. act 6 PAI Junio Insp no intru |201905: Archivo: Puertos. Evid Activ 6 PAI_Mayo Of San Andres.pdf_x000a__x000a_Archivo: Puertos. Evid Activ 6 PAI_Mayo Oficio ANI.pdf  |201904: oficio 20196200111721 en archivo: Puertos. Evid Activ 6_PAI_Abtril.pdf_x000a__x000a_correo electronico :   en archivo: Puertos. Evid Activ 6.1_PAI_Abril.p |201903: Documento en word. Archivo nombrado Puertos. Evidencia Actividad 6 PAI marzo. |201902: Documento en word. Archivo nombrado Puertos. Evidencia Actividad 6 PAI febrero. |201901: No se programó actividad para este mes." u="1"/>
        <s v=" |201906:  |201905:   |201904: 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_x000a__x000a_Ruta: PLANEACIÓN-2019/400 39 PLANEACIÓN INSTITUCIONAL MODELO INTEGRADO DE PLANEACIÓN Y GESTIÓN/ 400 39 10 BANCO DE PROYECTOS DE INVERSIÓN INSTITUCIONAL/ Seguimiento a Proyectos de Inversión/ Abril/ Ejecución Oficina TIC´s y Acta de reunión del 080519. |201903: 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 |201902: 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 |201901: 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 u="1"/>
        <s v=" |201906: Citación visita a Edificio Reunión con Famoc  20-06-2019_x000a__x000a_Citación visita a Edificio Reunión con Soniloff 25-06-2019 |201905: 0  |201904: Documentos y comunicaciones |201903: 0 |201902: 0 |201901: 0" u="1"/>
        <s v=" |201906: Revisión de temáticas |201905: 0  |201904: NA |201903: NA |201902: NA |201901: NA" u="1"/>
        <s v=" |201906: Correo Electronico - Orfeo |201905: 0  |201904: Correo Electronico - Orfeo |201903: Correo Electronico - Orfeo |201902: Correo Electronico - Orfeo |201901: Correo Electronico - Orfeo" u="1"/>
        <s v=" |201906: Archivo compartido de la Delegatura de Concesiones e Infraestructura (Adjunto presentación de la afectación de las carretas a nivel Nacional por la ola invernal) |201905: 0  |201904: 0 |201903: 0 |201902: 0 |201901: 0" u="1"/>
        <s v=" |201906: 1. Se realizó la campaña de prevención programada para este trimestre |201905:   |201904:  |201903: Mensaje en correo electrónico e intranet |201902: NA |201901: NA" u="1"/>
        <s v=" |201906: Radicado memorando número 20192000069933 del 19 de junio de 2019, Comunicación plan de trabajo. Seguimiento a las acciones suscritas en el Plan de Mejoramiento Archivistico - PMA, con el Archivo General de la Nación - AGN del segundo trimestre 2019 (01 de abril al 30 de junio 2019).  |201905: El siguiente reporte se realiza en el mes de Julio.  |201904: Memorando 20192000045493 del 16 abril de 2019 |201903: Informe comunicado mediante radicado 20192000025013 del 4 de marzo de 2019_x000a_Actualización carta de salvaguarda logo 28 de enero de 2019_x000a_actualización logo del código de ética 18 de marzo_x000a_Solicitud de eliminación Instructivo 19-DII-03 fomento de la cultura del autocrontol |201902: 0 |201901: 0" u="1"/>
        <s v=" |201906: 0 |201905: 0  |201904: 0 |201903: 0 |201902: 0 |201901: http://aplicaciones.supertransporte.gov.co/Biblioteca_Virtual/BIBLIOTECA_MENU/" u="1"/>
        <s v=" |201906: 16. Puertos. Evid activ 16.PAI Junio seguim riesgos correo |201905: Correo Electrónico. _x000a_Archivo denominado:  Puertos. Evid Actv 1 PAI_mayo_correo.pdf_x000a__x000a_Acta del 8 de mayo._x000a_Archivo denominado: Puertos. Evid Actv 1 PAI_mayo_Acta.pdf  |201904: N.A. |201903: 1. Correo electrónico del 6 de marzo. Archivo denominado Puertos Evidencia actividad 16 PAI marzo1._x000a_2.  Correos electrónicos del mes de marzo referente a las actas de las mesas de trabajo. Archivo denominado Puertos. Evidencia actividad 16 PAI marzo2. |201902: No se programo actividad para este mes.  |201901: No se programo actividad para este mes. " u="1"/>
        <s v=" |201906: 0 |201905: 0  |201904: Mapa de Riesgos Publicado en la página web |201903: NA |201902: NA |201901: NA" u="1"/>
        <s v=" |201906:  |201905:   |201904: Redes sociales, carpeta en escritorio |201903: Evidencia de alcance en redes de campañas |201902: Evidencia de alcance en redes de campañas |201901: Evidencia de alcance en redes de campañas" u="1"/>
        <s v=" |201906: Para el mes de junio se tenia programado el corredor estrategico N° VI Bogotá - Villavicencio pero considerando las afectaciones sufridas por este corredor  por la ola invernal presentadas el KM 58, se suspendió hasta nueva orden  |201905: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4: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3: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2: 0 |201901: 0" u="1"/>
        <s v=" |201906: 0 |201905: Archivo de la entidad  |201904: Archivo entidad |201903: 0 |201902: 0 |201901: 0" u="1"/>
        <s v=" |201906: Publicación en carteleras virtuales |201905: 0  |201904: 0 |201903: 0 |201902: 0 |201901: 0" u="1"/>
        <s v=" |201906:  |201905:   |201904:  |201903:  |201902:  |201901: Radicado en orfeo Nos, 20197100005921, 20197100005941, 20197100005911 del 11 de enero de 2019 " u="1"/>
        <s v=" |201906: 1. Se realizó la campaña de prevención programada para este trimestre |201905: 0  |201904: 0 |201903: Mensaje en correo electrónico e intranet |201902: NA |201901: NA" u="1"/>
        <s v=" |201906: Citación visita a Edificio Reunión con Famoc  20-06-2019_x000a__x000a_Citación visita a Edificio Reunión con Soniloff 25-06-2019 |201905:   |201904: Documentos y comunicaciones |201903:  |201902:  |201901: " u="1"/>
        <s v=" |201906: 0 |201905:  Invitación Sondeo de Mercado Gestor Documental V2.pdf  |201904: 0 |201903: 0 |201902: 0 |201901: 0" u="1"/>
        <s v=" |201906: 245 junio - articles-5482_Instrumento_Evaluacion_MSPI a 30062019.xlsx |201905: Se reciben los resultados del FURAG sobre la Política de Seguridad digital en la entidad. Se hace seguimiento a la implementación del MSPI.  |201904: Presentación de la Jornada de Reinducción del 30 de abril. |201903: 284 Marzo - Política Administracion del Riesgo V4.pdf |201902: 284 feb - Manual Plan de Acción Seguridad y Privacidad de la información - SPT 2019.pdf |201901: 284 ene - Avance_MSPI a 31122018.xlsx" u="1"/>
        <s v=" |201906:  |201905:   |201904: Correos enviados del correo de Comunicaciones |201903: Comunicados y pág web |201902: Comunicados y pág web |201901: Comunicados y pág web" u="1"/>
        <s v=" |201906:  |201905:   |201904:  |201903:  |201902:  |201901: http://aplicaciones.supertransporte.gov.co/Biblioteca_Virtual/BIBLIOTECA_MENU/" u="1"/>
        <s v=" |201906: Se realizo actividad de publicacion  como cuidar los elementos de la entidad |201905: 0  |201904: Carpeta compartida Piga |201903: 0 |201902: 0 |201901: http://www.supertransporte.gov.co/index.php/plan-institucional-de-gestion-ambiental/" u="1"/>
        <s v=" |201906: Informe |201905: 0  |201904: 0 |201903: 0 |201902: 0 |201901: 0" u="1"/>
        <s v=" |201906: Elaboración proyecto Resolución que modifica el comité de contratación  |201905:   |201904:  |201903:  |201902:  |201901: N.A" u="1"/>
        <s v=" |201906: Reportes generados por el aplicativo SIGEP |201905:   |201904: Aplicativo SIGEP |201903: Listado generados por el aplicativo SIGEP |201902: Listado generados por el aplicativo SIGEP |201901: Listado generados por el aplicativo SIGEP" u="1"/>
        <s v=" |201906: 0 |201905: 0  |201904: Listas de capacitaciones |201903: 0 |201902: 0 |201901: 0" u="1"/>
        <s v=" |201906: Memorando N°20195200069973 |201905: 0  |201904: Memorando enviado al Grupo de financiera. |201903: Memorando y  planillas de liquidación |201902: Memorando y  planillas de liquidación |201901: Memorando y  planillas de liquidación" u="1"/>
        <s v=" |201906: Acta de reunión _x000a_Matriz de seguimiento _x000a_Acta de reunión |201905:   |201904: Enviado por comunicaciones a correos electrónicos_x000a_Actualización documento excel, _x000a_Actualización documento excel   |201903: Actas_x000a_Archivo excel |201902: Listado de asistencia_x000a_Actas de reuniones |201901: Listado de asistencia_x000a_Actas de Reunión" u="1"/>
        <s v=" |201906: Circulares 26 y 27 de 2019 |201905: 0  |201904: 0 |201903: 0 |201902: 0 |201901: 0" u="1"/>
        <s v=" |201906: Matriz Calificada |201905:   |201904:  |201903: N/A |201902: N/A |201901: N/A" u="1"/>
        <s v=" |201906: 257 junio - Politicas_Seguridad_Informatica_V4 2_2019,pdf |201905: Politicas_Seguridad_Informatica_V4 2_2019.docx  |201904:  |201903:  |201902: http://www.supertransporte.gov.co/documentos/2018/Octubre/Planeacion_11/Politicas_Seguridad_Informatica_V41_2018.pdf |201901: " u="1"/>
        <s v=" |201906: Con Memorandos No. 20197200072843 del 27/06/2019; 20197200073083 del 28/06/2019 se remitieron 30 proyectos de fallo para notificar  |201905: Memorando Nro. 20197200054463 del 15/05/2019 - 1 fallo archivo_x000a_ Memorando Nro.20197200060483 del 28/05/2019 - 4 fallos archivo_x000a_ Memorando Nro. 20197200062273 del 30/05/2019 - 2 fallos archivo_x000a_Memorando Nro. 20197200063833 del 31/05/2019 - 6 fallos archivo_x000a_  |201904:   |201903: Bse de datos y archivo del Grupo de investigaciones y control - Delegada de Concesiones |201902: Bse de datos y archivo del Grupo de investigaciones y control - Delegada de Concesiones |201901: Bse de datos y archivo del Grupo de investigaciones y control - Delegada de Concesiones" u="1"/>
        <s v=" |201906: 0 |201905: 1. Memorando 20192000051403 del 08 de mayo de 2019 - Solicitud información - seguimiento y evaluación de Riesgos de Gestión_x000a_2. Memorando 20192000055033 del 16 de mayo de 2019 - Comunicación Informe de seguimiento Plan Anticorrupción y Mapa de Riesgos de Corrupción  |201904: 1. Memorando20192000043073 del 10 de abril de 2019 |201903: 0 |201902: 0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u="1"/>
        <s v=" |201906: 314 junio - INFORME DE AVANCE CEMAT - JUNIO  2019.docx |201905: INFORME DE AVANCE CEMAT - MAYO 2019.pdf  |201904: 353 abril - LOGROS CEMAT.pdf |201903: 353 mar - ACTIVIDADES FUENTES EXTERNAS |201902: 353 - INFORME AVANCE CEMAT 2019.pdf |201901: 353 - INFORME AVANCE CEMAT 2019.pdf" u="1"/>
        <s v=" |201906:  Ejecucion presupuestal acumulada a Junio de 2019 |201905: 0  |201904:  relacion de cobro por todo concepto del mes de Abril  de 2019 |201903: Informe de Ejecucion presupuestal del mes de Marzo de 2019 |201902: Informe de Ejecucion presupuestal del mes de Febrero de 2019 |201901: Informe de Ejecucion presupuestal del mes de Enero de 2019" u="1"/>
        <s v=" |201906: Planilla |201905:   |201904:  |201903: Archivo en excel |201902: Archivo en excel |201901: Archivo en excel" u="1"/>
        <s v=" |201906: Formato inspección _x000a_Matriz de seguimiento y formatos especificos. _x000a_Acta reunión. _x000a_Revisión GLPI |201905: 0  |201904: Informe archivo Word, _x000a_listados de asistencias, actualización de documentación archivo excel, diligenciamiento de formatos específicos.  |201903: Formatos de Inspecciones_x000a_Informes |201902: Listado de asistencia |201901: Listado de asistencia" u="1"/>
        <s v=" |201906: 0 |201905: 0  |201904: Circulares entregadas al Despacho para temporada alta, básculas y supersociedades |201903: 0 |201902: 0 |201901: 0" u="1"/>
        <s v=" |201906: *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3354 vehículos, se impusieron 328 infracciones tanto en Tránsito como en Transpórte y se inmovilizaron 220 vehículos_x000a_* Durante el acompañamiento con DITRA a operativos de control al transporte en Peajes: Se inspeccionaron 1309 vehículos, se impusieron 27 infracciones tanto en Tránsito como en Transporte y se inmovilizaron 7 vehículos._x000a_* Durante el acompañamiento a operativos de control al transporte escolar: Se inspeccionaron 382 vehículos, se impusieron 26 infracciones tanto en Tránsito como en Transpórte y se inmovilizaron 10 vehículos._x000a_* Se hizo presencia en 24 terminales de transporte publico terrestre automotor del país. |201905: *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4,497 vehículos, se impusieron 386 infracciones y se inmovilizaron 187 vehículos_x000a_* Durante el acompañamiento a operativos de control al transporte escolar: Se inspeccionaron 1,400 vehículos, se impusieron 120 infracciones y se inmovilizaron 60 vehículos._x000a_* Se hizo presencia en 16 terminales de transporte publico terrestre automotor del país.  |201904: * Y:\01. Programación PGS\2019\01. Abril\PGS ABRIL.xlsx_x000a_* Informes estadísticos que se encuentran en la carpeta compartida Regionales 2 por tipologia, año, mes y región_x000a_*Durante el acompañamiento a operativos de control a la informalidad: Se inspeccionaron 2.125 vehículos, se impusieron 148 infracciones y se inmovilizaron 58 vehículos_x000a_Durante el acompañamiento a operativos de control al transporte escolar: Se inspeccionaron 670 vehículos, se impusieron 64 infracciones y se inmovilizaron 28 vehículos._x000a_Durante el acompañamiento a operativos de control en peajes: Se inspeccionaron 714 vehículos, se impusieron 16 infracciones y se inmovilizaron 7 vehículos._x000a_Se hizo presencia en 29 terminales de transporte publico terrestre automotor del país. |201903:  |201902:  |201901: * Y:\01. Programación PGS\2019\01. Enero\PGS ENERO.xlsx_x000a_* Informes estadísticos que se encuentran en la carpeta compartida Regionales 2 por tipologia, año, mes y región_x000a_*Durante el acompañamiento a operativos de control a la informalidad: Se inspeccionaron 4.149 vehículos, se impusieron 372 infracciones y se inmovilizaron 73 vehículos_x000a_Durante el acompañamiento a operativos de control al transporte escolar: Se inspeccionaron 472 vehículos, se impusieron 29 infracciones y se inmovilizaron 6 vehículos._x000a_Durante el acompañamiento a operativos de control en peajes: Se inspeccionaron 4.397 vehículos, se impusieron 71 infracciones y se inmovilizaron 25 vehículos._x000a_Se hizo presencia en 22 terminales de transporte publico terrestre automotor del país._x000a_" u="1"/>
        <s v=" |201906: Matriz de seguimiento _x000a_Documento Word y excel. _x000a_Formato de inspección _x000a_Listado asistencia._x000a_ |201905:   |201904: Actas de reunión, _x000a_listados de asistencias, actualización de documentación archivo excel. |201903: Listado de asistencia_x000a_Actas de seguimiento_x000a_Formatos de Inspecciones |201902: Listado de asistencia |201901: Listado de asistencia_x000a_Actas de Reuniones" u="1"/>
        <s v=" |201906: 0 |201905: Se remitió seguimiento a OCI y OAP  |201904: 0 |201903: 0 |201902: 0 |201901: 0" u="1"/>
        <s v=" |201906: 0 |201905: 0  |201904: Trinos y fotos |201903: Registro fotográfico y publicación medios, twitter facebook |201902: Fotografías y registro en redes |201901: 0" u="1"/>
        <s v=" |201906: 0 |201905: 0  |201904: Formato de liquidación emitido por el aplicativo META 4_x000a__x000a_Correos electrónicos_x000a_Memornado No.20195200045963 del 22-04-2019 |201903: Mapa de riesgos |201902: Mapa de riesgos |201901: Mapa de riesgos" u="1"/>
        <s v=" |201906:  |201905:   |201904: NA |201903: Mapa de Riesgos Institucional publicado en la página web: http://www.supertransporte.gov.co/documentos/2019/Marzo/Planeacion_15/MAPA_DE_RIESGOS_CONSOLIDADO_14032019.xlsx |201902: NA |201901: Mapa de Riesgos Institucional publicado en la página web: http://www.supertransporte.gov.co/documentos/2019/Marzo/Planeacion_15/MAPA_DE_RIESGOS_CONSOLIDADO_14032019.xlsx" u="1"/>
        <s v=" |201906: 0 |201905: 0  |201904: Se encuentra planeado para septiembre y octubre de 2019 |201903: 0 |201902: N.A |201901: N.A" u="1"/>
        <s v=" |201906: Continua pendiente estructuración del programa de preservacion digital a largo plazo por parte de la Oficina de TICs |201905: 0  |201904: Finalización Plan de Conservación Documental (version para aprobación y correos electronicos al grupo TICS)._x000a__x000a_Anexo 2 |201903: Finalización Plan de Conservación Documental  |201902: Recolección_x000a_de información, para su estructuración |201901: Documento proyecto esquema general del SIC" u="1"/>
        <s v=" |201906: Respuesta a requerimiento de Control Interno y a Procuraduria |201905:   |201904: A traves de Correo electronico  se formularon observaciones a informe reliminar de seguimiento y evaluacion de riesgos de gestion de la OCI  |201903: A traves de memorando.  |201902:  |201901: Certificado de Trasmision de la cuenta anual al SIRECI- CGR- Plan de mejormiento " u="1"/>
        <s v=" |201906: Archivo en Excel URL: Talento_Humano (172.16.1.140) (Z:) Helena_ Moncada PAI 2019 |201905: 0  |201904: No se presentaron vinculaciones durante este periodo. |201903: Formato de inducción al puesto de trabajo codigo 14-Dif- 19 que se encuentra en la cadena de valor. |201902: N/A |201901: Formato de inducción al puesto de trabajo codigo 14-Dif- 19 que se encuentra en la cadena de valor." u="1"/>
        <s v=" |201906:  |201905:   |201904: Medios de comuncación y web |201903: Carpeta de prensa y medios de comunicación |201902: Carpeta de prensa y medios de comunicación |201901: Carpeta de prensa y medios de comunicación" u="1"/>
        <s v=" |201906: 18. Puertos. Evid. activ 18  PAI Junio Correo elect |201905: Archivo denominado:  Puertos. Evid Actv 18 PAI_mayo.pdf  |201904: N.A, |201903: No se programo actividad para este mes.  |201902: No se programo actividad para este mes.  |201901: No se programo actividad para este mes. " u="1"/>
        <s v=" |201906: 0 |201905: No hay evidencia. Fue presencial.   |201904: N.A. |201903: Correo electronico_x000a_Anexo archivo nombrado Puertos. Evidencia Actividad2 PAI marzo.  |201902: No se programó actividad para este mes. |201901: No se programó actividad para este mes." u="1"/>
        <s v=" |201906: Actas |201905: 0  |201904: 0 |201903: La actividad no ha iniciado |201902: La actividad no ha iniciado |201901: La actividad no ha iniciado" u="1"/>
        <s v=" |201906: 281 junio - Presentación Comparativo soluciones de Gestión Documental.pptx |201905: Invitación Sondeo de Mercado Gestor Documental V2.pdf  |201904: 314 abril - Invitación Sondeo de Mercado Gestor Documental.pdf |201903: 365 mar - Analisis herramientas BPM.pdf |201902: 0 |201901: 0" u="1"/>
        <s v=" |201906: VISITAS DIRECCIÓN PP |201905: Base de datos: &quot;VISITAS DE INSPECCIÓN ENERO A MAYO DE 2019&quot;  |201904:  |201903: Actas de visita - GIT Vigilancia |201902: Actas de visita - GIT Vigilancia |201901: Actas de visita - GIT Vigilancia" u="1"/>
        <s v=" |201906: 320 junio - Software control de impresión.docx |201905: 320 mayo - EP_PAPER_CUT_2019.docx  |201904: Solicitud de cotizaciones |201903: 359 Marzo - Informe seguimiento software impresión |201902: 311 feb - Soporte GLPI.png |201901: 0" u="1"/>
        <s v=" |201906: Inteligencia de negocios Aplicativo VIGIA, aplicativo ORFEO |201905: Inteligencia de negocios Aplicativo VIGIA, aplicativo ORFEO  |201904: Inteligencia de negocios Aplicativo VIGIA, aplicativo ORFEO |201903: I. Base de datos de manejo de gestion documental de la Delegada de Concesiones_x000a_II, Acta de eliminacion de documentos Nro1 de la Delegada de Concesiones |201902: Inteligencia de negocios Aplicativo VIGIA, aplicativo ORFEO |201901: Inteligencia de negocios Aplicativo VIGIA, Aplicativo ORFEO" u="1"/>
        <s v=" |201906:  |201905:   |201904: Lista de mesa de trabajo con la SIC en materia de servicios postales |201903:  |201902:  |201901: " u="1"/>
        <s v=" |201906: 0 |201905: 0  |201904: NA |201903: 0 |201902: 0 |201901: PEI" u="1"/>
        <s v=" |201906: 0 |201905: Publicacion pagina de la Supertransporte - Interes General - Ley de Transparencia - Numeral 6. Planeacion - Plan estrategico de participacion ciudadana - Cronograma de participacion ciudadana 2019   |201904: 0 |201903: 0 |201902: 0 |201901: 0" u="1"/>
        <s v=" |201906: 0 |201905: 0  |201904: Cadena de valor_x000a_Requerimientos enviados a la Oficina de Control Interno |201903: Cadena de valor_x000a_Requerimientos enviados a la Oficina de Control Interno |201902: Cadena de valor |201901: Cadena de valor y Requerimientos enviados a la Oficina de Control Interno" u="1"/>
        <s v=" |201906: Radicado de documentos |201905: 0  |201904: 0 |201903: Incapacidades |201902: Planillas de radicación |201901: Planillas de radicación" u="1"/>
        <s v=" |201906: Memorando |201905:   |201904:  |201903: N/A |201902: N/A |201901: N/A" u="1"/>
        <s v=" |201906: Convenios suscritos con la Red Nacional de Protección al Consumidor |201905: 0  |201904: Convenio suscrito con la red |201903: Convenio suscrito con la red |201902: Convenio suscrito con la red |201901: 0" u="1"/>
        <s v=" |201906: http://intranet.supertransporte.gov.co/CadenaValor/index.htm |201905: Nuevo formato identificación riesgos.xlsx  |201904: 589 abril - Mapa de riesgos CEMAT.xlsx |201903: 589 mar - Formato Riesgos V2 - TI - 29032019.xlsx |201902: 589 feb - Formato Riesgos V2 - TI - 21022019.xlsx |201901: 0" u="1"/>
        <s v=" |201906:  |201905:   |201904: Formatos de Acuerdos de Gestión |201903: N/A |201902: N/A |201901: Formulario" u="1"/>
        <s v=" |201906: Informe sobre el seguimiento a la Oficina de Control Interno. |201905: 0  |201904: Mapa de riesgos - cadena de valor. |201903: Mapa de riesgos |201902: Mapa de riesgos |201901: Mapa de riesgos" u="1"/>
        <s v=" |201906: La socialización de la campaña se  realiza con publicacion en la Intranet, pantallas digitales correo institucional el día 12 de junio, a la fecha 08 de Julio la información se mantienen publicada en la intranet y las pantallas digitales de la entidad. |201905: 0  |201904: 0 |201903: 0 |201902: 0 |201901: 0" u="1"/>
        <s v=" |201906: Radicado de documentos |201905:   |201904:  |201903: Incapacidades |201902: Planillas de radicación |201901: Planillas de radicación" u="1"/>
        <s v=" |201906: Resoluciones y memorandos |201905:   |201904: Actos administrativos |201903: Actos administrativos |201902: Actos administrativos |201901: Actos administrativos" u="1"/>
        <s v=" |201906: 677 junio - Informe de desarrollo junio 2019.pdf |201905: Desarrollo Mayo.pdf  |201904: http://aplicaciones.supertransporte.gov.co/Biblioteca_Virtual/BIBLIOTECA_MENU/ |201903: 691 mar - ACTIVIDADES FUENTES EXTERNAS.pdf |201902: http://aplicaciones.supertransporte.gov.co/Biblioteca_Virtual/BIBLIOTECA_MENU/ |201901: Aplicativo Conecta" u="1"/>
        <s v=" |201906: N/A |201905: 0  |201904: Las actividades se iniciarán a partir del mes de mayo de 2019. |201903: N/A |201902: N/A |201901: N/A" u="1"/>
        <s v=" |201906: MR G_TICS.xlsx_x000a_Avance PAI OTI 31052019.xlsx |201905: Implementación MIPG.zip  |201904: 275 abril - Informe Tratamiento de riesgos de Seguridad al interior de la OTI.pdf |201903: 274 Marzo - Soportes.zip |201902: 275 febrero - Información OTI FURAG 21022019.pdf_x000a_275 feb - reporte avance PAI con corte a febrero |201901: 275 enero - Resultados FURAG 2017.pdf_x000a_274 ene - Avacne PAI" u="1"/>
        <s v=" |201906: Base de datos: &quot;FALLOS JUNIO&quot; |201905: Bases de datos: &quot;FALLOS DE ENERO A MAYO DE 2019 (antecedentes visitas de inspección y PQR's)&quot; y &quot;FALLOS MAYO 2019 (antecedentes IUIT)&quot;  |201904:  |201903:  |201902:  |201901: " u="1"/>
        <s v=" |201906: Se envío información a comunicaciones |201905: 0  |201904: Listas de Asistencia |201903: NA |201902: NA |201901: NA" u="1"/>
        <s v=" |201906: 0 |201905: 0  |201904: 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 |201903: Informes entregados por el proveedor del Contac Center |201902: Informes entregados por el proveedor del Contac Center |201901: Informes entregados por el proveedor del Contac Center" u="1"/>
        <s v=" |201906: Informe primer semestre 2019 PQRDS |201905:   |201904: En los radicados  Orfeo 20195700010993,20195700026213 y20195700041413 se reporta la gestión de PQRDS.el documento de  abril está en elaboración. |201903:  |201902: N.A |201901: N.A" u="1"/>
        <s v=" |201906: 806 junio - articles-5482_Instrumento_Evaluacion_MSPI a 30062019.xlsx |201905: Instrumento_Evaluacion_MSPI a 31052019.xlsx  |201904: 844 abril - Análisis Ciberseguridad y Ciberdefensa 10042019.pdf |201903: 844 mar - articles-5482_Instrumento_Evaluacion_MSPI a 31032019.xlsx |201902: 844 feb- Avance_MSPI a 28022019.xlsx |201901: 844 ene - Avance_MSPI a 31012019.xlsx" u="1"/>
        <s v=" |201906:  |201905: No hay evidencia. Fue presencial.   |201904: N.A. |201903: Correo electronico_x000a_Anexo archivo nombrado Puertos. Evidencia Actividad2 PAI marzo.  |201902: No se programó actividad para este mes. |201901: No se programó actividad para este mes." u="1"/>
        <s v=" |201906: 0 |201905: 0  |201904: Formato interno de reporte de las actividades de Participación Ciudadana, enviado a la Oficina de Control Interno |201903: NA |201902: NA |201901: NA" u="1"/>
        <s v=" |201906:  |201905: http://aplicaciones.supertransporte.gov.co/Biblioteca_Virtual/BIBLIOTECA_MENU/  |201904: http://aplicaciones.supertransporte.gov.co/Biblioteca_Virtual/BIBLIOTECA_MENU/ |201903: http://aplicaciones.supertransporte.gov.co/Biblioteca_Virtual/BIBLIOTECA_MENU/ |201902: http://aplicaciones.supertransporte.gov.co/Biblioteca_Virtual/BIBLIOTECA_MENU/ |201901: http://aplicaciones.supertransporte.gov.co/Biblioteca_Virtual/BIBLIOTECA_MENU/" u="1"/>
        <s v=" |201906:  |201905:   |201904: NA |201903:  |201902:  |201901: PEI" u="1"/>
        <s v=" |201906: Memorando N°20195200069973 |201905:   |201904: Memorando enviado al Grupo de financiera. |201903: Memorando y  planillas de liquidación |201902: Memorando y  planillas de liquidación |201901: Memorando y  planillas de liquidación" u="1"/>
        <s v=" |201906: 0 |201905: El valor del Presupuesto Obligado fue de 1.754.000.000 y el valor del Presupuesto Apropiado de 4.093.000.000  |201904: 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 |201903: Seguimiento realizado a través de las ejecuciones presupuestales generadas por el SIIF Nación a corte del 31 de marzo de 2019. |201902: El proyecto de inversión no estaba aprobado. |201901: El proyecto de inversión no estaba aprobado." u="1"/>
        <s v=" |201906: 0 |201905: 0  |201904: 0 |201903: N/A |201902: N/A |201901: N/A" u="1"/>
        <s v=" |201906: N/A |201905:   |201904:  |201903: N/A |201902: N/A |201901: N/A" u="1"/>
        <s v=" |201906: Archivo Oficina Asesora Juridica y expedientes de recurso |201905: Archivo Oficina Asesora Juridica y expedientes de recurso  |201904: Archivo Oficina Asesora Juridica y expedientes de recurso |201903: Archivo Oficina Asesora Juridica y expedientes de recurso |201902: Archivo Oficina Asesora Juridica y expedientes de recurso |201901: Archivo Oficina Asesora Juridica y expedientes de recurso" u="1"/>
        <s v=" |201906: 1. Puertos. Evid act 1 PAI Junio ACTA POL_SUPERV |201905: Correo Electrónico. _x000a_Archivo denominado:  Puertos. Evid Actv 1 PAI_mayo_correo.pdf_x000a__x000a_Acta del 8 de mayo._x000a_Archivo denominado: Puertos. Evid Actv 1 PAI_mayo_Acta.pdf  |201904: Correo electronico del 30 de abril. _x000a_Archivo denominado: Puertos. Evid Actv 1 PAI_Abril.pdf_x000a__x000a_Puertos. Evd Activ 1.1. PAI _ Abril.pdf |201903: Correo electrónico adjunto nombrado como Puertos. Evidencia Actividad 1 PAI Marzo (en pdf)_x000a_Puertos. Evidencia Actividad 1 PAI Marzo (en excel) |201902: No se programó actividad para este mes. |201901: No se programó actividad para este mes." u="1"/>
        <s v=" |201906:  |201905: 1. Memorando 20192000051403 del 08 de mayo de 2019 - Solicitud información - seguimiento y evaluación de Riesgos de Gestión_x000a_2. Memorando 20192000055033 del 16 de mayo de 2019 - Comunicación Informe de seguimiento Plan Anticorrupción y Mapa de Riesgos de Corrupción  |201904: Memorando 20192000045653 del 17 abril de 2019 |201903:  |201902: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u="1"/>
        <s v=" |201906: Reportes generados por el aplicativo SIGEP |201905: 0  |201904: Aplicativo SIGEP |201903: Listado generados por el aplicativo SIGEP |201902: Listado generados por el aplicativo SIGEP |201901: Listado generados por el aplicativo SIGEP" u="1"/>
        <s v=" |201906: Correos de seguimiento y Matriz Mensualizada PAI |201905: Correos de seguimiento y Matriz Mensualizada PAI  |201904: Correos de seguimiento y Matriz Mansualizada PAI |201903: Correos de seguimiento y Matriz PAI |201902: Correos de seguimiento y Matriz PAI |201901: Publicaciones Ley de Transparencia: http://www.supertransporte.gov.co/documentos/2019/Enero/Planeacion_31/PEI_2019_2022.xls y http://www.supertransporte.gov.co/documentos/2019/Enero/Planeacion_31/PAI_2019_2022.xlsx  y matrices de planes PEI y PAI" u="1"/>
        <s v=" |201906: Listado de solicitudes por Vigia e informe respuestas radicadas por Orfeo |201905:   |201904: Comunicaciones oficiales (Memorando) según aplicativos Vigia y Orfeo  |201903: Comunicaciones oficiales (Memorando) según aplicativos Vigia y Orfeo  |201902: Comunicaciones oficiales (Memorando) según aplicativos Vigia y Orfeo  |201901: Comunicaciones oficiales (Memorando) según aplicativos Vigia y Orfeo " u="1"/>
        <s v=" |201906: Apoyo en la organización de archivos de gestion de los siguientes grupos:  Vigilancia e Inspección de Puertos, Investigaciones y Control Puertos, Oficina Asesora Jurídica_x000a__x000a_Anexo 3 |201905: 0  |201904: Apoyo en la organización de archivos de gestion de los siguientes grupos:  Talento Humano, IUIT, Vigilancia e Inspección de Puertos._x000a__x000a_Anexo 4 |201903: 0 |201902: Apoyo en la organización de archivos de la Oficina Jurídica - FUID año 2018 |201901: Apoyo en la organización de archivos del Grupo Financiera - FUID año 2018" u="1"/>
        <s v=" |201906: Informe sobre el seguimiento a la Oficina de Control Interno. |201905:   |201904: Mapa de riesgos - cadena de valor. |201903: Mapa de riesgos |201902: Mapa de riesgos |201901: Mapa de riesgos" u="1"/>
        <s v=" |201906: 0 |201905: 0  |201904: Redes sociales, carpeta en escritorio |201903: En redes sociales |201902: En redes sociales |201901: En redes sociales" u="1"/>
        <s v=" |201906: Actas de audiencias y citatorios. |201905: Actas de audiencias y citatorios  |201904: Actas de audiencias y citatorios |201903: Actas de audiencias y citatorios |201902: Actas de audiencias y citatorios |201901: Actas de audiencias y citatorios" u="1"/>
        <s v=" |201906: se tramitan los diferentes requerimientos, facturas y demas |201905:   |201904: Orfeo |201903: orfeo_x000a_vigia_x000a_caja menor |201902: orfeo_x000a_vigia_x000a_caja menor |201901: orfeo_x000a_vigia_x000a_caja menor" u="1"/>
        <s v=" |201906: 239 junio - 15-DIF-10 V2 FUID- TICS.xlsx_x000a__x000a_239 junio - Comunicaciones Orfeo.docx_x000a__x000a_239 junio - Radicado Vigia Junio.xlsx |201905: Publicaciones y radicados.rar  |201904: Registro FUID abril |201903: Registro FUID marzo |201902: Registro FUID febrero |201901: Registro de FUID enero" u="1"/>
        <s v=" |201906: Correos electrónicos |201905: 0  |201904: Correos electrónicos |201903: Mapa de riesgos - _x000a_Correo electrónico remisorio - PAI_x000a_Informe control interno austeridad del gasto_x000a_Informe evalaución de riesgos (OCI) |201902: PAI Y Correo electronico de austeridad |201901: PAI Y Correo electronico de austeridad" u="1"/>
        <s v=" |201906:  |201905:   |201904: PAGINA WEB, CHAT, CORREO ELECTRONICO |201903:  |201902:  |201901: " u="1"/>
        <s v=" |201906:  |201905: Archivo de la entidad  |201904: Archivo entidad |201903:  |201902:  |201901: " u="1"/>
        <s v=" |201906: Actas de comité de Sometimiento a Control y Comunicaciones a Vigilados |201905: Actas de comité de Sometimiento a Control y Comunicaciones a Vigilados  |201904: Actas de comité de Sometimiento a Control y Comunicaciones a Vigilados |201903: Actas de comité de Sometimiento a Control y Comunicaciones a Vigilados |201902: Actas de comité de Sometimiento a Control y Comunicaciones a Vigilados |201901: Actas de comité de Sometimiento a Control y Comunicaciones a Vigilados" u="1"/>
        <s v=" |201906: No se presenta evidencia   |201905: 0  |201904: Se llevo a cabo el dia 29 de Abril el comité de Cartera  |201903: 0 |201902: 0 |201901: N.A" u="1"/>
        <s v=" |201906: Cuadro estructura Notificaciones año 2019 |201905: 0  |201904: Cuadro estructura Notificaciones año 2019 |201903: Cuadro estructura Notificaciones año 2019 |201902: Cuadro estructura Notificaciones año 2019 |201901: Cuadro estructura Notificaciones año 2019" u="1"/>
        <s v=" |201906: Base de datos seguimiento inspecciones y evaluaciones - informes de inspección y Evaluaciones subjetivas; archivo de la Delegada de Concesiones |201905: Base de datos seguimiento inspecciones y evaluaciones - informes de inspección y Evaluaciones subjetivas; archivo de la Delegada de Concesiones  |201904: Base de datos seguimiento inspecciones y evaluaciones - informes de inspección y Evaluaciones subjetivas; archivo de la Delegada de Concesiones |201903: Base de datos seguimiento inspecciones y evaluciones - informes de inspección y Evaluciones subjetivas; archivo de la Delegada de Concesiones |201902: Base de datos seguimiento inspecciones y archivo de la Delegada de Concesiones |201901: Base de datos seguimiento inspecciones y archivo de la Delegada de Concesiones" u="1"/>
        <s v=" |201906: 0 |201905: 0  |201904: NA |201903: NA |201902: NA |201901: NA" u="1"/>
        <s v=" |201906: Revisión de temáticas |201905:   |201904: NA |201903: NA |201902: NA |201901: NA" u="1"/>
        <s v=" |201906: 242 junio - Plan de Transición IPv4 a IPv6 - SPT_v3.pdf |201905: Implementación IPv6.zip  |201904: 281 abril - RELACION EQUIPOS DE BAJA.xlsx |201903: 281 mar - Sondeo de Mercado Voz IP.pdf |201902: 281 feb - Inventario Equipo IPv4 a IPv6.xlsx |201901: 281 ene - Plan de Transición IPv4 a IPv6" u="1"/>
        <s v=" |201906: Invitación al Comité Directivo para conocer los temas que se manejan Atención al Ciudadano |201905: 0  |201904: Planeados para junio de 2019 |201903: 0 |201902: N.A |201901: N.A" u="1"/>
        <s v=" |201906:  |201905:   |201904: Mapa de Riesgos Publicado en la página web |201903: NA |201902: NA |201901: NA" u="1"/>
        <s v=" |201906:  |201905:   |201904:  |201903: NA |201902: NA |201901: NA" u="1"/>
        <s v=" |201906: i. Mesa N° 77 del 26 de junio de 2019 con Concesión Bogotá - Girardot - Interventoría - ANI- DITRA - ANSV - ST_x000a_ii. Mesa No. 78 del 27 de junio de 2019 con Concesión Buga Tulia La Paila L Victoria - DITRA - Gobernación - ANSV - Interventoría - ST_x000a_iii. Requerimiento No. 20197100182681 a  Concesión Pacifico 3_x000a_iv. Requerimiento No. 20197100198621 a Concesión Armenia - Pereira - Manizales - Calarcá - La Paila_x000a_v. Mesa de trabajo No. 83  del 25 de junio de 2019 con Autopista al Mar 1 - ANI - Interventoría - ST de mayo de 2019 con la  Concesión Bucaramanga Pamplona - Interventoría - ANI - DITRA – ST - _x000a_ |201905: i. Agencia Nacional de Infraestructura (ANI) Rad Nro. 20197100173051 del 29/05/2019_x000a_ii. Agencia Nacional de Seguridad Vial Rad Nro. 20197100173081 del 29/05/2019_x000a_iii. Gobernación del Valle del Cauca Rad Nro. 20197100173111 del 29/05/2019_x000a_iv. Dirección de Tránsito y Transportes - Policía Nacional  Rad Nro. 20197100173151 del 29/05/2019_x000a_v. Mesa de trabajo No. 67 del 31 de mayo de 2019 con la  Concesión Bucaramanga Pamplona - Interventoría - ANI - DITRA – ST - _x000a_  |201904: 0 |201903:                    Acciones      Radicado                            Fecha_x000a_i. Requerimiento     20197100068251 - Orfeo 14 de Marzo de 2019_x000a_ii. Requerimiento     20197100079891 – Orfeo  27 de Marzo de 2019_x000a_iii. Mesa de Trabajo No. 29   Archivo Delegada de Concesiones 27 de Marzo de 2019_x000a_iv. Requerimiento     20197100079931  27 de Marzo de 2019_x000a_v. Mesa de Trabajo No. 28   Archivo Delegada de Concesiones 29 de Marzo de 2019_x000a_vi. Mesa de Trabajo No. 14   Archivo Delegada de Concesiones  11 de Marzo de 2019_x000a_vii. Requerimiento     20197100078821 26 de Marzo de 2019_x000a_viii. Requerimiento     20197100079901 27 de Marzo de 2019_x000a_ix. Requerimiento     20197100079911 27 de Marzo de 2019_x000a_x. Requerimiento     20197100078031 14 de Marzo de 2019_x000a_ |201902: 0 |201901: 0" u="1"/>
        <s v=" |201906:  |201905:   |201904: Redes sociales, carpeta en escritorio |201903: En redes sociales |201902: En redes sociales |201901: En redes sociales" u="1"/>
        <s v=" |201906: Carpeta compartida, Orfeo y Vigia.  |201905: Carpeta compartida, Orfeo, Vigia y Archivo físico.  |201904: Carpeta compartida, Orfeo, Vigia y Archivo físico. |201903: Carpeta compartida, Orfeo, Vigia y Archivo físico. |201902: Carpeta compartida, Orfeo, Vigia y Archivo físico. |201901: Carpeta compartida, Orfeo, Vigia y Archivo físico." u="1"/>
        <s v=" |201906: 10. Puertos. Evid act 8. PAI Junio. Dcto_ Socializ_TF |201905: Puertos. Evid activ 10 PAI_Mayo InfyactareunMagangué.pdf_x000a__x000a_Puertos. Evid activ 10 PAI_Mayo AlcNariñoCap.pdf_x000a__x000a_Puertos. Evid activ 10 PAI_Mayo Magangue.pdf_x000a__x000a_Puertos. Evid activ 10 PAI_Mayo gobernador Indigena.pdf_x000a__x000a_Puertos. Evid activ 10 PAI_Mayo Asotransmaguez.pdf_x000a__x000a_entre otros.   |201904: Documento. _x000a__x000a_Archivo: Puertos. Evid. Activ. 10 PAI_Abril. Pdf |201903: No se programo actividad para este mes.  |201902: No se programo actividad para este mes.  |201901: No se programo actividad para este mes. " u="1"/>
        <s v=" |201906:  |201905:   |201904: Paac |201903:  |201902:  |201901: " u="1"/>
        <s v=" |201906:  |201905:   |201904:  |201903:  |201902:  |201901: " u="1"/>
        <s v=" |201906: 0 |201905: Se tiene el Documento  |201904: Caracterización de grupos de valor publicada en página web |201903: NA |201902: NA |201901: NA" u="1"/>
        <s v=" |201906: 0 |201905: 0  |201904: Indicadores Publicados en Página web |201903: NA |201902: NA |201901: NA" u="1"/>
        <s v=" |201906: 0 |201905: 0  |201904: Seguimiento Plan Anticorrupción PAAC |201903: NA |201902: NA |201901: NA" u="1"/>
        <s v=" |201906: Acta de reunión._x000a_Manillas con valores._x000a_Publicación en carteleras virtuales. |201905:   |201904:  |201903: N/A |201902: N/A |201901: N/A" u="1"/>
        <s v=" |201906:  |201905:   |201904: 314 abril - Invitación Sondeo de Mercado Gestor Documental.pdf |201903: 314 marzo - Revisión herramientas de Gestión Documental.pdf |201902: Modelo Entidad relación sistema único de trámites - Feb.pdf |201901: N.A" u="1"/>
        <s v=" |201906: Se remitió a través de correo electronico de fecha 26 de junio de 2019, el PINAR a la OAP, para su presentación ante el Comité Institucional de Gestión y Desempeño._x000a__x000a_Anexo 2 |201905:   |201904: Se incorporó información del proyecto de actualización del Sistema de Gestión Documental de la entidad._x000a__x000a_Anexo 3 |201903: Documento Proyecto PINAR |201902: Documento Proyecto PINAR |201901: Documento Proyecto PINAR" u="1"/>
        <s v=" |201906:  |201905:   |201904: Seguimiento Mapa de Riesgos |201903:  |201902:  |201901: " u="1"/>
        <s v=" |201906:  |201905:   |201904: Mapa de riesgos enviado |201903:  |201902:  |201901: " u="1"/>
        <s v=" |201906:  |201905:   |201904: Soportes de gestion |201903:  |201902:  |201901: " u="1"/>
        <s v=" |201906: N.A.  |201905: N.A.  |201904: N.A. |201903: Correo electrónico adjunto nombrado como Puertos. Evidencia Actividad 4 PAI marzo  |201902: No se programó actividad para este mes. |201901: No se programó actividad para este mes." u="1"/>
        <s v=" |201906: Se envío información a comunicaciones |201905:   |201904: Listas de Asistencia |201903: NA |201902: NA |201901: NA" u="1"/>
        <s v=" |201906: 1. Memorando 20192000065903 del 06 de junio de 2019 - Solicitud Información verificación del cumplimiento de las funciones del comité de conciliación y a las politicas de prevención del Daño Antijurídico y defensa Judicial._x000a_2. Oficio 20192000190071 del 14 de junio de 2019 traslado informe Reiteración “Reiteración debilidades evidenciadas en el Sistema de Control Interno del comité de Conciliación y e-KOGUI” _x000a_3. Mediante correo electronico del día 25 de junio se solicita información para austeridad del gasto segundo trimestre 2019. |201905: 1. Memorando 20192000049183 del 02 de mayo de 2019 -  Rol de liderazgo estratégico comunicación Plan Anual de Auditoria _x000a_2. Memorando  20192000051413 del 08 de mayo de 2019 - seguimiento funciones de los encargos_x000a_3. Memorando 20192000051513 del 08 de mayo de 2019 - seguimiento Manuales de fuciones_x000a_4. Memorando 20192000052603 del 10 de mayo de 2019 - Informe de seguimiento al cumplimiento de las medidas de Austeridad del Gasto Público_x000a_5. Memorando 20192000052713 del 10 de mayo de 2019 - Informe Preliminar CEMAT_x000a_6. Memorando 20192000055043 del 16 de mayo de 2019 - Informe reiteración eKOGUI_x000a_7. Memorando 20192000060923 del 28 de mayo de 2019 - Solicitud soportes funciones de los encargos.  |201904: 1. Correo electtronico 23 de abril de 2019, 2. Correo electronico del 2 de mayo de 2019. Los archivos del 23 y 30 de abril de2019 se encuentran en la ruta Z:\OCI_2019\200_29 EVALUAC Y SEGUIM\200_29_03 SEGUIMIENTO\PAA2019 |201903: Seguimiento al Plan de Mejora Archivístico (último trimestre de 2018 -  primer semestre 2019) Semestral_x000a_Radicado número 20192000025013 del 4 de marzo de 2019, Comunicación informe definitivo del cuarto trimestre de 2018._x000a__x000a_Link Y:\ÁRBOL ELECTRÓNICO OCI 200_2018\200-29 EVALUAC Y SEGUIM\200-29_03 SEGUIMIENTO\Plan Mejoramiento Archivístico_x000a__x000a_Informe Mensual Austeridad en el Gasto - CGR - SPT Diciembre de 2018 a noviembre de 2019)_x000a__x000a_Informe austeridad de Enero, correo institucional de fecha 07/03/2019. _x000a__x000a_Ruta Y:\OCI_2019\200_32 INFORMES\200_32_03 INFORME GESTION INTERNO\Austeridad y Gasto_x000a_Informe Pormenorizado de Control Interno cuatrimestral (Noviembre 10 de 2018 a marzo 11 de 2019 - Marzo 12 a Julio 10 y Julio 11 a noviembre 10 de 2019)_x000a__x000a_Radicación memorando número 20192000029693 del 13 de marzo de 2019, Informe Pormenorizado del Estado del Sistema de Control Interno de la Supertransporte. Período del 11 de noviembre de 2018 al 11 de marzo de 2019._x000a__x000a__x000a__x000a_Ruta Y:\ÁRBOL ELECTRÓNICO OCI 200_2018\200-29 EVALUAC Y SEGUIM\200-29_01 EVALUAC SISTEMA C_I\Informe Pormenorizado Control Interno\Informes Definitivos_x000a_Informe Derechos de Autor Software – Anual_x000a__x000a_Informe de software a la Dirección Nacional de Derechos de Autor el 15 de marzo de 2019_x000a__x000a_Ruta Y:\ÁRBOL ELECTRÓNICO OCI 200_2018\200-32 INFORMES\200-32_04 INFORM ENTIDAD ESTADO\Derechos de Autor\Informe_x000a_Verificación del cumplimiento de la Ley de transparencia y del derecho al acceso a la información pública_x000a__x000a_Memorando número 20192000036323 de 27 de marzo de 2019, Comunicación Informe definitivo de Seguimiento y verificación al cumplimiento de la Ley de Transparencia y del Derecho al Acceso a la Información Pública. _x000a_Informe de seguimiento a las acciones producto de informes de control interno  e indicadores (según selectivo)_x000a__x000a_Radicado memorando número 192000031003 del 15 de marzo de 2019, Comunicación informe definitivo de seguimiento y evaluación de acciones por todas las fuentes e indicadores (según selectivo) del 1 de octubre a 31 de diciembre de 2018. _x000a__x000a_Ruta Y:\ÁRBOL ELECTRÓNICO OCI 200_2018\200-29 EVALUAC Y SEGUIM\200-29_03 SEGUIMIENTO\Planes de Mejoramiento PMP\IV TRIMESTRE\AccionesXTodasFuentesIndicadores_x000a_Monitoreo y seguimiento a requerimientos de entes externos de control -  radicados en la Superintendencia con copia a Control Interno_x000a_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201902: Informe avance al plan de mejoramiento CGR sistema SIRECI con corte a diciembre 31 de 2018 y a junio 30 de 2019 - transmite semestral. |201901: • Seguimiento informe de la Gestión Contractual trimestral (undécimo 11 y quiceavo 15 día hábil trimestre vencido)_x000a_FECHA DE GENERACIÓN:2019/01/17_x000a_Y:\ÁRBOL ELECTRÓNICO OCI 200_2018\200-29 EVALUAC Y SEGUIM\200-29_03 SEGUIMIENTO\Gestión Contractual trime SIRECI_x000a_• Informe de evaluación Institucional por dependencias (Vigencia 2018) – Anual_x000a_Comunicación de Evaluación a la Gestión por Dependencias - Vigencia 2018, de fecha 30 de enero de 2019, _x000a_Radicado                   Dependencia_x000a_20192000010563      Delegada de Tránsito_x000a_20192000010573      OCID_x000a_20192000010583      Gestión Documental_x000a_20192000010593      Delegada de Puertos_x000a_20192000010613      OTIC_x000a_20192000010623      Gestión de Comunicaciones_x000a_20192000010633      Grupo de Financiera_x000a_20192000010643      Grupo de Administrativa_x000a_20192000010653      Grupo de Talento Humano_x000a_20192000010663      Delegada de Concesiones e fraestrutura_x000a_20192000010673      Atención al Ciudadano_x000a_20192000010683     OAP_x000a_20192000010693     OAJ_x000a_20192000010703     Grupo de Notificaciones_x000a_20192000010713     Secretaria General_x000a_Ruta Y:\ÁRBOL ELECTRÓNICO OCI 200_2018\200-29 EVALUAC Y SEGUIM\200-29_03 SEGUIMIENTO\Evaluación por Dependencias\Evaluación por Dependencias - Vig 2018\II Semestre 2018_x000a_• Informe semestral sobre la atención de quejas, sugerencias y reclamos – Semestral_x000a_Radicado memorando número 20192000010963 del 31 de enero de 2019, Comunicación informe sobre la atención de quejas, sugerencias y reclamos PQR´S del segundo semestre de 2018._x000a_Ruta Y:\ÁRBOL ELECTRÓNICO OCI 200_2018\200-29 EVALUAC Y SEGUIM\200-29_03 SEGUIMIENTO\PQRS\II_SEMESTRE 2018_x000a_• Informe Trimestral Austeridad en el Gasto - Ministerio de Transporte - OCI Mintransporte_x000a_Radicado Oficio Mintransporte número 20192000015691 del 21 de enero de 2019, Informe de Austeridad del Gasto, Cuarto Trimestre 2018._x000a__x000a_Radicado memorando 20192000010353 del 30 de enero de 2019, Comunicación informe austeridad y eficiencia gasto público, cuarto trimestre de 2018._x000a__x000a_Ruta Y:\ÁRBOL ELECTRÓNICO OCI 200_2018\200-32 INFORMES\200-32_04 INFORM ENTIDAD ESTADO\Austeridad y Gasto Público\Informes Definitivos_x000a_• Informe Mensual Austeridad en el Gasto - CGR - SPT Diciembre de 2018 a noviembre de 2019)_x000a_Informe austeridad de Enero, correo institucional de fecha 07/03/2019. _x000a_Ruta Y:\OCI_2019\200_32 INFORMES\200_32_03 INFORME GESTION INTERNO\Austeridad y Gasto_x000a_• Coordinación  y remisión solicitud de información para ser consolidada para posterior transmisión de la Rendición de la Cuenta Anual - SIRECI._x000a_CERTIFICADO SIRECI CUENTA ANUAL, FECHA DE GENERACIÓN:2019/02/22, CONSECUTIVO:356122018-12-31, FECHA DE CORTE: 2018-12-31, FECHA LIMÍTE DE TRANSMISIÓN: 2019-03-01_x000a_Y:\ÁRBOL ELECTRÓNICO OCI 200_2018\200-32 INFORMES\200-32_04 INFORM ENTIDAD ESTADO_x000a__x000a_" u="1"/>
        <s v=" |201906: Documento word _x000a_Listado asistencia _x000a_Documento word |201905: 0  |201904: Listados de asistencia  |201903: Documentos de word_x000a_Campañas divultagadas por medio de comunicaciones |201902: Listado de asistencia_x000a_Actas de Reunión |201901: N/A" u="1"/>
        <s v=" |201906: 0 |201905: 0  |201904: Paac |201903: 0 |201902: 0 |201901: 0" u="1"/>
        <s v=" |201906:  |201905:   |201904: Aplicativo SisConpes_x000a_Compartida planeación |201903:  |201902:  |201901: " u="1"/>
        <s v=" |201906: 0 |201905: 0  |201904: Mapa de riesgos enviado |201903: 0 |201902: 0 |201901: 0" u="1"/>
        <s v=" |201906: Listado de  decisiones recolectadas  |201905: Cuadro de seguimiento  |201904:  |201903:  |201902:  |201901: " u="1"/>
        <s v=" |201906: Actos administrativos |201905: 0  |201904: 0 |201903: 0 |201902: 0 |201901: 0" u="1"/>
        <s v=" |201906: 0 |201905: 0  |201904: PAGINA WEB, CHAT, CORREO ELECTRONICO |201903: 0 |201902: 0 |201901: 0" u="1"/>
        <s v=" |201906: Listados de Asistencia |201905:   |201904: Listado de asistencia, registro fotográfico. |201903: Registro Fotografico |201902: N/A |201901: N/A" u="1"/>
        <s v=" |201906: 0 |201905: 0  |201904: Seguimiento Mapa de Riesgos |201903: 0 |201902: 0 |201901: 0" u="1"/>
        <s v=" |201906: 0 |201905: 0  |201904: Aplicativo SisConpes_x000a_Compartida planeación |201903: 0 |201902: 0 |201901: 0" u="1"/>
        <s v=" |201906: i. Correo electrónico enviado a la oficina de planeación el 7 de Junio de 2019 |201905: i. Correo electronico enviado a la oficIna de planeacion el 6 de mayo de 2019  |201904: i. Correo enviado a la Oficina Asesora de Planeacion el dia 5 de  de 2019_x000a_ii. Acta # 42 del 29 de abril de 2019, en la cual asistieron funcionarios y contratistas de la Delegada de Concesiones |201903: i. Correo enviado a la oficina de control interno el dia 08 de marzo de 2019._x000a_ii. Correo enviado a la Oficana Asesora de Planeacion el dia 27 de marzo de 2019 |201902:  |201901: " u="1"/>
        <s v=" |201906: Formatos diligenciados |201905: 0  |201904: Formato de comisión de servicios - gastos de traslado y Formatos de solicitud de gastos de desplazamiento. |201903: Planillas de liquidación diligenciadas. |201902: Planillas de liquidación diligenciadas. |201901: Planillas de liquidación diligenciadas." u="1"/>
        <s v=" |201906: 335 junio - Diagrama entidad relación.BMP |201905:   |201904:  |201903: 374 mar - Análisis herramientas BPM.pdf |201902:  |201901: " u="1"/>
        <s v=" |201906: Base de datos programación operativos |201905: 0  |201904: Reportes Regionales |201903: 0 |201902: 0 |201901: 0" u="1"/>
        <s v=" |201906: Archivo de la Oficina |201905: Archivo de la Oficina  |201904: 0 |201903: Archivo de la Oficina |201902: 0 |201901: 0" u="1"/>
        <s v=" |201906: Implementación de la nueva encuesta del Grupo Atención al Ciudadano |201905:   |201904: Diseño e implementación de la nueva encuesta del Grupo Atención a lCiudadano |201903:  |201902: N.A |201901: N.A" u="1"/>
        <s v=" |201906: Carpeta Compartida de la Direccion  Administrativa |201905:   |201904: Carpeta compartida del Grupo Administrativa |201903: en la carpeta compartida del Grupo de Administrativa |201902:  |201901: " u="1"/>
        <s v=" |201906: Respuesta dada a control interno durante el mes de junio se envió respuesta a Control Interno de un requerimiento |201905:   |201904: Cadena de valor y comunicaciones |201903:  |201902:  |201901: " u="1"/>
        <s v=" |201906: Listado de solicitudes por Vigia e informe respuestas radicadas por Orfeo |201905: 0  |201904: Comunicaciones oficiales (Memorando) según aplicativos Vigia y Orfeo  |201903: Comunicaciones oficiales (Memorando) según aplicativos Vigia y Orfeo  |201902: Comunicaciones oficiales (Memorando) según aplicativos Vigia y Orfeo  |201901: Comunicaciones oficiales (Memorando) según aplicativos Vigia y Orfeo " u="1"/>
        <s v=" |201906: Correo electrónico - actas de reunión - Archivo PDF - ORFEO |201905:   |201904: Correo electrónico - actas de reunión - Archivo PDF - ORFEO |201903:  |201902:  |201901: " u="1"/>
        <s v=" |201906: 0 |201905: Carpeta computador CM llamada Evidencias  |201904: Redes sociales, página web |201903: Carpeta computador CM llamada Evidencias |201902: Carpeta computador CM llamada Evidencias |201901: Carpeta computador CM llamada Evidencias" u="1"/>
        <s v=" |201906: El 17 de julio se realizó un facebook live en el cua se abordó lo relacionado con la protección de usuarios del sector transporte. El evento fue transmitido a través del perfil de facebook de la entidad. A la fecha del reporte el video tenía 2.600 visualizaciones. |201905:   |201904:  |201903:  |201902:  |201901: " u="1"/>
        <s v=" |201906: 251 junio - MR G_TICS.xlsx |201905:   |201904: Acciones implementadas en el WAF y el firewall de entidad. |201903:  |201902: 290 feb - Formato Riesgos V2 - TI - 21022019.xlsx |201901: " u="1"/>
        <s v=" |201906: 0 |201905: 1. ACTA REUNIÓN MAPA DE RIESGOS_x000a_2. PANTALLAZO CORREO SOLICITUD A LA OFICINA ASESORA DE PLANEACIÓN  |201904: 0 |201903: 0 |201902: 0 |201901: 0" u="1"/>
        <s v=" |201906: Se elaboraron y se firmaron los estados financieros de Mayo de 2019 |201905: 0  |201904: Se elaboraron los estados financieros de enero, febrero y Marzo de 2019, o sea 3 informes |201903: 0 |201902: Pagina Web -Estados financieros mes de Diciembre de 2018 |201901: N/A" u="1"/>
        <s v=" |201906: Se realizó una (1) mesa de trabajo (No. 84) del 21 de junio de 2019, en la cual asistieron los siguientes grupos de interés: _x000a_i. Holcim_x000a_ii. Fedetranscarga_x000a_iii. Asociación Colombiana del GLP_x000a_iv. Agencia Nacional de seguridad vial (ANSV)_x000a_v. Alcaldía Municipal de Sogamoso_x000a_vi. Instituto Nacional de Vías - INVIAS_x000a_vii. Ministerio de Transporte_x000a_viii. Instituto de Transito de Sogamoso - INTRASOG_x000a_ix. Superintendencia de Transporte - ST |201905:   |201904:  |201903: Acta Nro. 1, del 26 de marzo de 2019 (numeracipón de la oficina Acesora de Planeación) Presentación equipo participación ciudadana y plan de trabajo._x000a__x000a_ |201902:  |201901: " u="1"/>
        <s v=" |201906: 656 junio - Integración de Trámites a GOV CO.zip |201905: Trámites actuales y proceso de automatización.docx  |201904: 362 abril - Análisis integración de sistemas.pdf_x000a_332 abril - Propuesta automatizacion integral informe de terminales - abril_x000a_ |201903: 670 mar - ACTIVIDADES FUENTES EXTERNAS.pdf |201902: Herramienta de BI. |201901: " u="1"/>
        <s v=" |201906: 251 junio - MR G_TICS.xlsx |201905: 0  |201904: Acciones implementadas en el WAF y el firewall de entidad. |201903: 0 |201902: 290 feb - Formato Riesgos V2 - TI - 21022019.xlsx |201901: 0" u="1"/>
        <s v=" |201906: 272 junio - pruebas19062019.jpg |201905: Sincronizacion de usuarios.png  |201904: 0 |201903: 311 marzo - Sincronización de equipos en la herramienta GLPI |201902: Software GLPI |201901: 0" u="1"/>
        <s v=" |201906: FUID actualizado y archivo de gestión organizado._x000a_Agenda de reuniones asistidas._x000a__x000a_Anexo 4 |201905: 0  |201904: FUID actualizado y archivo de gestión organizado._x000a_Agenda de reuniones asistidas._x000a__x000a_Anexo 5 |201903: Se mantiene organizado el archivo de gestión, el FUID se encuentra actualizado y se asistió a las reuniones programadas |201902: Se mantiene organizado el archivo de gestión, el FUID se encuentra actualizado y se asistió a las reuniones programadas |201901: Se mantiene organizado el archivo de gestión, el FUID se encuentra actualizado y se asistió a las reuniones programadas" u="1"/>
        <s v=" |201906: N.A. |201905: N.A,  |201904: N.A, |201903: No se programo actividad para este mes.  |201902: No se programo actividad para este mes.  |201901: No se programo actividad para este mes. " u="1"/>
        <s v=" |201906: N.A. |201905: N.A.  |201904: N.A, |201903: No se programo actividad para este mes.  |201902: No se programo actividad para este mes.  |201901: No se programo actividad para este mes. " u="1"/>
        <s v=" |201906: 0 |201905: 0  |201904: 0 |201903: 0 |201902: Contratos de prestación de Servicios. |201901: Llistados de los resultados de las pruebas de Estado._x000a__x000a_Hojas de Vida Seleccionadas " u="1"/>
        <s v=" |201906: 269 junio - Comparativo Sondeo Voz IP - Servicio.xlsx |201905: Sondeo de Mercado Voz IP - servicio V1.pdf  |201904: 308 abril - Comparativo Sondeo Voz IP.xlsx |201903: 308 mar - Sondeo de Mercado Voz IP.pdf |201902:  |201901: " u="1"/>
        <s v=" |201906: 335 junio - Diagrama entidad relación.BMP |201905: Transformación Digital - MAYO 2019.pdf  |201904: 356 abril - reporte seguimiento temporada alta 22042019.pdf |201903: 356  mar - Transformación Digital.pdf |201902:  |201901: " u="1"/>
        <s v=" |201906: 7. Puertos. Evid act 7 PAI Junio. Intera_Instit_Sec_Port |201905: Archivo: Puertos. Evid Activ 7 PAI_Mayo_ANI.pdf_x000a__x000a_Archivo: Puertos. Evid Activ 7 PAI_Mayo_Cormagdalena.pdf._x000a__x000a_Archivo: Puertos. Evid Activ 7 PAI_Mayo_Dimar.pdf._x000a__x000a_Archivo: Puertos. Evid Activ 7 PAI_Mayo_MT.pdf._x000a__x000a_Archivo: Puertos. Evid Activ 7 PAI_Mayo_SPRBuenav.pdf._x000a_  |201904: Documento de fecha Abril 29 de 2019. _x000a__x000a_Archivo: Puertos. Evid Activ 7_PAI_Abril.pdf |201903: Documento word . Archivo: Puertos . Evidencia Actividad 7 PAI febrero - marzo. |201902: Documento word . Archivo: Puertos . Evidencia Actividad 7 PAI febrero - marzo. |201901: No se programó actividad para este mes." u="1"/>
        <s v=" |201906: Archivo en Excel URL: Talento_Humano (172.16.1.140) (Z:) Helena_ Moncada PAI 2019 |201905:   |201904: No se presentaron vinculaciones durante este periodo. |201903: Formato de inducción al puesto de trabajo codigo 14-Dif- 19 que se encuentra en la cadena de valor. |201902: N/A |201901: Formato de inducción al puesto de trabajo codigo 14-Dif- 19 que se encuentra en la cadena de valor." u="1"/>
        <s v=" |201906: i. Mesa N° 77 del 26 de junio de 2019 con Concesión Bogotá - Girardot - Interventoría - ANI- DITRA - ANSV - ST_x000a_ii. Mesa No. 78 del 27 de junio de 2019 con Concesión Buga Tulia La Paila L Victoria - DITRA - Gobernación - ANSV - Interventoría - ST_x000a_iii. Requerimiento No. 20197100182681 a  Concesión Pacifico 3_x000a_iv. Requerimiento No. 20197100198621 a Concesión Armenia - Pereira - Manizales - Calarcá - La Paila_x000a_v. Mesa de trabajo No. 83  del 25 de junio de 2019 con Autopista al Mar 1 - ANI - Interventoría - ST de mayo de 2019 con la  Concesión Bucaramanga Pamplona - Interventoría - ANI - DITRA – ST - _x000a_ |201905: i. Agencia Nacional de Infraestructura (ANI) Rad Nro. 20197100173051 del 29/05/2019_x000a_ii. Agencia Nacional de Seguridad Vial Rad Nro. 20197100173081 del 29/05/2019_x000a_iii. Gobernación del Valle del Cauca Rad Nro. 20197100173111 del 29/05/2019_x000a_iv. Dirección de Tránsito y Transportes - Policía Nacional  Rad Nro. 20197100173151 del 29/05/2019_x000a_v. Mesa de trabajo No. 67 del 31 de mayo de 2019 con la  Concesión Bucaramanga Pamplona - Interventoría - ANI - DITRA – ST - _x000a_  |201904:  |201903:                    Acciones      Radicado                            Fecha_x000a_i. Requerimiento     20197100068251 - Orfeo 14 de Marzo de 2019_x000a_ii. Requerimiento     20197100079891 – Orfeo  27 de Marzo de 2019_x000a_iii. Mesa de Trabajo No. 29   Archivo Delegada de Concesiones 27 de Marzo de 2019_x000a_iv. Requerimiento     20197100079931  27 de Marzo de 2019_x000a_v. Mesa de Trabajo No. 28   Archivo Delegada de Concesiones 29 de Marzo de 2019_x000a_vi. Mesa de Trabajo No. 14   Archivo Delegada de Concesiones  11 de Marzo de 2019_x000a_vii. Requerimiento     20197100078821 26 de Marzo de 2019_x000a_viii. Requerimiento     20197100079901 27 de Marzo de 2019_x000a_ix. Requerimiento     20197100079911 27 de Marzo de 2019_x000a_x. Requerimiento     20197100078031 14 de Marzo de 2019_x000a_ |201902:  |201901: " u="1"/>
        <s v=" |201906: Resoluciones y memorandos |201905: 0  |201904: Actos administrativos |201903: Actos administrativos |201902: Actos administrativos |201901: Actos administrativos" u="1"/>
        <s v=" |201906:  |201905: La siguiente evidencia se presenta en el mes de Julio.  |201904:  |201903: Informe pormenorizado rad. 20192000029693 del 13 de marzo de 2019 |201902:  |201901: Certificado FURAG Jefe OCI 20 de febrero de 2019 " u="1"/>
        <s v=" |201906: 0 |201905: LISTA DE ASISTENCIA PARTICIPACIÓN CIUDADANA  |201904: Cronograma Publicado_x000a__x000a_Correo electrónico reporte_x000a__x000a_Acta y listas de asistencia_x000a__x000a_Reporte actividades primer cuatrimestre |201903: 0 |201902: 0 |201901: 0" u="1"/>
        <s v=" |201906: 677 junio - Informe de desarrollo junio 2019.pdf |201905: 323 mayo - Desarrollo Mayo.pdf  |201904: 362 abril - Análisis integración de sistemas.pdf |201903: 362 mar - Informe Modulos Vigia 27 de marzo 2019.pdf |201902: 0 |201901: 0" u="1"/>
        <s v=" |201906: Informe primer semestre 2019 PQRDS |201905: 0  |201904: En los radicados  Orfeo 20195700010993,20195700026213 y20195700041413 se reporta la gestión de PQRDS.el documento de  abril está en elaboración. |201903: 0 |201902: N.A |201901: N.A" u="1"/>
        <s v=" |201906:  |201905:   |201904: Se ha implementado el control al riesgo de corrupción . Verbalmente  se orienta a todos  los ciudadanos para que usen  los aplicativos  de solicitudes en linea , principalmente  para recuperar  vehículos inmovilizados |201903:  |201902:  |201901: " u="1"/>
        <s v=" |201906: 254 junio - Plan_de_tratamiento_de_riesgo_V1_2019 (2).docx |201905: Plan_de_tratamiento_de_riesgo_V1_2019.docx  |201904: 293 abril - Nuevo formato Riesgos.xlsx |201903: 284 Marzo - Política Administración del Riesgo V4.pdf |201902: 293 feb - Formato Riesgos V2 - TI - 21022019.xlsx |201901: " u="1"/>
        <s v=" |201906: El 08 de mayo se realizo mesa  de trabajo (No. 60 Funcionarios), con las Delegaturas de Puertos, Protección al Usuario, Transito y Transporte y Concesiones e Infraestructura |201905: 0  |201904: 0 |201903: 0 |201902: 0 |201901: 0" u="1"/>
        <s v=" |201906:  |201905:   |201904: Listas de capacitaciones |201903:  |201902:  |201901: " u="1"/>
        <s v=" |201906: 281 junio - Presentación Comparativo soluciones de Gestión Documental.pptx |201905: Invitación Sondeo de Mercado Gestor Documental V2.pdf  |201904: 314 abril - Invitación Sondeo de Mercado Gestor Documental.pdf |201903: 365 mar - Analisis herramientas BPM.pdf |201902:  |201901: " u="1"/>
        <s v=" |201906: 0 |201905: 1. Memorando del 14 de mayo de 2019 - Comunicación Informe Definitivo de Seguimiento a la “Evaluación de los resultados de implementación de la estrategia” Plan de Participación Ciudadana 2019  |201904: 0 |201903: 0 |201902: 0 |201901: 0" u="1"/>
        <s v=" |201906:  |201905: 1. Memorando 20192000051403 del 08 de mayo de 2019 - Solicitud información - seguimiento y evaluación de Riesgos de Gestión_x000a_2. Memorando 20192000055033 del 16 de mayo de 2019 - Comunicación Informe de seguimiento Plan Anticorrupción y Mapa de Riesgos de Corrupción  |201904: 1. Memorando20192000043073 del 10 de abril de 2019 |201903:  |201902: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u="1"/>
        <s v=" |201906: 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 |201905:   |201904: 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 |201903: 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 |201902: 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201901: 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 u="1"/>
        <s v=" |201906:  |201905:   |201904:  |201903:  |201902: En este momento se conforma la delegatura, con el objeto de dar comienzo a la gestión |201901: En este momento se conforma la delegatura, con el objeto de dar comienzo a la gestión" u="1"/>
        <s v=" |201906: 0 |201905: 0  |201904: Se ha implementado el control al riesgo de corrupción . Verbalmente  se orienta a todos  los ciudadanos para que usen  los aplicativos  de solicitudes en linea , principalmente  para recuperar  vehículos inmovilizados |201903: 0 |201902: 0 |201901: 0" u="1"/>
        <s v=" |201906: 257 junio - Politicas_Seguridad_Informatica_V4 2_2019,pdf |201905: Politicas_Seguridad_Informatica_V4 2_2019.docx  |201904: 0 |201903: 0 |201902: http://www.supertransporte.gov.co/documentos/2018/Octubre/Planeacion_11/Politicas_Seguridad_Informatica_V41_2018.pdf |201901: 0" u="1"/>
        <s v=" |201906: http://aplicaciones.supertransporte.gov.co/Biblioteca_Virtual/BIBLIOTECA_MENU/ |201905: http://aplicaciones.supertransporte.gov.co/Biblioteca_Virtual/BIBLIOTECA_MENU/  |201904: http://aplicaciones.supertransporte.gov.co/Biblioteca_Virtual/BIBLIOTECA_MENU/ |201903: 0 |201902: 0 |201901: 0" u="1"/>
        <s v=" |201906: Solicitud para recertificación dato tráfico portuario.png |201905: 0  |201904: https://www.datos.gov.co/Transporte/Trafico-Portuario-Mar-timo-En-Colombia-2016-a-dici/5r3g-zv5z |201903: 0 |201902: https://datos.gov.co/browse?q=superintendencia%20de%20transporte&amp;sortBy=relevance |201901: 0" u="1"/>
        <s v=" |201906: Continua pendiente estructuración del programa de preservacion digital a largo plazo por parte de la Oficina de TICs |201905:   |201904: Finalización Plan de Conservación Documental (version para aprobación y correos electronicos al grupo TICS)._x000a__x000a_Anexo 2 |201903: Finalización Plan de Conservación Documental  |201902: Recolección_x000a_de información, para su estructuración |201901: Documento proyecto esquema general del SIC" u="1"/>
        <s v=" |201906: 0 |201905: 0  |201904: Actas de reunión_x000a_Link de Transparencia y acceso a la información pública en la página web. |201903: Informe de Auditoria |201902: Correos enviados a las áreas requeridas, Oficina de Tecnología de Información y las Comunicaciones, Coordinación de Talento Humano. |201901: Correos enviados a las áreas requeridas: Oficina de Tecnología de la Información y las Comunicaciones, Atención al Ciudadano, Financiera, Oficina Planeación._x000a_" u="1"/>
        <s v=" |201906: 0 |201905: i. Se realizaron (8) ocho mesas de trabajo (Nros 47, 48, 49, 51, 59, 61, 62, 65) con vigilados y autoridades._x000a_ii. Se realizo (1) una mesa de trabajo (Nro 55) con :  Alcaldia de Puerto Leguizamo Putumayo - Secretaria de Planeación - ST, para la formalizacion administrativa del aeródromo Caucaya de Puerto Leguizamo_x000a_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_x000a_iv. Se realizaron (7) siete mesas de trabajo (Nros 52, 56, 58, 63, 66, 67, 68)  para identificar oportunidades de mejora con vigilados_x000a_  |201904: i. Se realizaron (5) Cinco mesas con vigilados y autoridades_x000a_ii. Se realizó (1) una mesa de trabajo con las alcaldías de: Orito, Mocoa,  la Hormiga Valle del Guamuez de Putumayo, promover la formalización de la prestación del servicio de la infraestructura de Transporte “Terminales de Transporte Terrestre”_x000a_iii. Se realizaron (5) cinco mesas de trabajo para identificar oportunidades de mejora con vigilados_x000a_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_x000a_ |201903: Se realizó mesa de trabajo Nro. 30 del 27 de marzo de 2019, en la cual se hizo presente: Corporación Nacional de Terminales de Transporte (Conalter), Superintendencia de Transporte SP (Delegadtura de Transito y Concesiones e Infraestructura) |201902: 0 |201901: 0" u="1"/>
        <s v=" |201906: 254 junio - Plan_de_tratamiento_de_riesgo_V1_2019 (2).docx |201905: Plan_de_tratamiento_de_riesgo_V1_2019.docx  |201904: 293 abril - Nuevo formato Riesgos.xlsx |201903: 284 Marzo - Política Administración del Riesgo V4.pdf |201902: 293 feb - Formato Riesgos V2 - TI - 21022019.xlsx |201901: 0" u="1"/>
        <s v=" |201906: 0 |201905: 0  |201904: Medios de comuncación y web |201903: Carpeta de prensa y medios de comunicación |201902: Carpeta de prensa y medios de comunicación |201901: Carpeta de prensa y medios de comunicación" u="1"/>
        <s v=" |201906:  |201905:   |201904: Circulares entregadas al Despacho para temporada alta, básculas y supersociedades |201903:  |201902:  |201901: " u="1"/>
        <s v=" |201906: Formatos de concertación y rendimiento laboral. |201905: 0  |201904: Formulación concertación de compromisos y evaluación de desempeño |201903: Formularios de calificación |201902: N/A |201901: Formularios de calificación" u="1"/>
        <s v=" |201906: Memorando |201905: 0  |201904: 0 |201903: N/A |201902: N/A |201901: N/A" u="1"/>
        <s v=" |201906: El 17 de julio se realizó un facebook live en el cua se abordó lo relacionado con la protección de usuarios del sector transporte. El evento fue transmitido a través del perfil de facebook de la entidad. A la fecha del reporte el video tenía 2.600 visualizaciones. |201905: 0  |201904: 0 |201903: 0 |201902: 0 |201901: 0" u="1"/>
        <s v=" |201906: Envío de documento al Equipo |201905: 0  |201904: 0 |201903: NA |201902: NA |201901: NA" u="1"/>
        <s v=" |201906: Autos que libran mandamiento ejecutivo y archivo de cobro coactivo |201905: Autos que libran mandamiento ejecutivo y archivo de cobro coactivo  |201904: Autos que libran mandamiento ejecutivo y archivo de cobro coactivo |201903: Autos que libran mandamiento ejecutivo y archivo de cobro coactivo |201902: Autos que libran mandamiento ejecutivo y archivo de cobro coactivo |201901: Autos que libran mandamiento ejecutivo y archivo de cobro coactivo" u="1"/>
        <s v=" |201906: 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 |201905:   |201904:  |201903:  |201902:  |201901: " u="1"/>
        <s v=" |201906:  |201905:   |201904: Historia laboral |201903: Documentos  |201902: Documentos  |201901: Documentos " u="1"/>
        <s v=" |201906: Presentación de seguimiento a proyectos con corte a mayo 31 |201905: Aplicativo SPI  |201904: El seguimiento a los proyectos de inversión se realizó con corte del 30 de abril, haciendo revisión de las ejecuciones presupuestales y de los insumos de contratación (Base de contratos abril). Está pendiente el registro en el software del DNP establecido para tal fin (Seguimiento a Proyectos de Inversión- SPI), ya que se va a realizar una reunión el 08 de mayo con los responsables de la ejecución de los proyectos, para hacer una revisión del avance de las actividades y de la ejecución presupuestal. Además el plazo para reportar este seguimiento en la plataforma según el calendario del DNP es hasta el 10 de mayo a la media noche. |201903: Seguimiento realizado a través de la plataforma SPI del DNP |201902: El proyecto de inversión no estaba aprobado. |201901: El proyecto de inversión no estaba aprobado." u="1"/>
        <s v=" |201906: *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3354 vehículos, se impusieron 328 infracciones tanto en Tránsito como en Transpórte y se inmovilizaron 220 vehículos_x000a_* Durante el acompañamiento con DITRA a operativos de control al transporte en Peajes: Se inspeccionaron 1309 vehículos, se impusieron 27 infracciones tanto en Tránsito como en Transporte y se inmovilizaron 7 vehículos._x000a_* Durante el acompañamiento a operativos de control al transporte escolar: Se inspeccionaron 382 vehículos, se impusieron 26 infracciones tanto en Tránsito como en Transpórte y se inmovilizaron 10 vehículos._x000a_* Se hizo presencia en 24 terminales de transporte publico terrestre automotor del país. |201905: *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4,497 vehículos, se impusieron 386 infracciones y se inmovilizaron 187 vehículos_x000a_* Durante el acompañamiento a operativos de control al transporte escolar: Se inspeccionaron 1,400 vehículos, se impusieron 120 infracciones y se inmovilizaron 60 vehículos._x000a_* Se hizo presencia en 16 terminales de transporte publico terrestre automotor del país.  |201904: * Y:\01. Programación PGS\2019\01. Abril\PGS ABRIL.xlsx_x000a_* Informes estadísticos que se encuentran en la carpeta compartida Regionales 2 por tipologia, año, mes y región_x000a_*Durante el acompañamiento a operativos de control a la informalidad: Se inspeccionaron 2.125 vehículos, se impusieron 148 infracciones y se inmovilizaron 58 vehículos_x000a_Durante el acompañamiento a operativos de control al transporte escolar: Se inspeccionaron 670 vehículos, se impusieron 64 infracciones y se inmovilizaron 28 vehículos._x000a_Durante el acompañamiento a operativos de control en peajes: Se inspeccionaron 714 vehículos, se impusieron 16 infracciones y se inmovilizaron 7 vehículos._x000a_Se hizo presencia en 29 terminales de transporte publico terrestre automotor del país. |201903: 0 |201902: 0 |201901: * Y:\01. Programación PGS\2019\01. Enero\PGS ENERO.xlsx_x000a_* Informes estadísticos que se encuentran en la carpeta compartida Regionales 2 por tipologia, año, mes y región_x000a_*Durante el acompañamiento a operativos de control a la informalidad: Se inspeccionaron 4.149 vehículos, se impusieron 372 infracciones y se inmovilizaron 73 vehículos_x000a_Durante el acompañamiento a operativos de control al transporte escolar: Se inspeccionaron 472 vehículos, se impusieron 29 infracciones y se inmovilizaron 6 vehículos._x000a_Durante el acompañamiento a operativos de control en peajes: Se inspeccionaron 4.397 vehículos, se impusieron 71 infracciones y se inmovilizaron 25 vehículos._x000a_Se hizo presencia en 22 terminales de transporte publico terrestre automotor del país._x000a_" u="1"/>
        <s v=" |201906: http://www.supertransporte.gov.co/documentos/2019/Mayo/Comunicaciones_23/Cronograma_PPC_2019.xlsx |201905: http://www.supertransporte.gov.co/index.php/comunicaciones-2019/resolucionfija/  |201904: http://www.supertransporte.gov.co/index.php/resoluciones-generales/2019/ |201903: http://www.supertransporte.gov.co/index.php/resoluciones-generales/2019/ |201902: http://www.supertransporte.gov.co/index.php/resoluciones-generales/2019/ |201901: http://www.supertransporte.gov.co/index.php/planes-institucionales/" u="1"/>
        <s v=" |201906: Actas |201905:   |201904:  |201903: La actividad no ha iniciado |201902: La actividad no ha iniciado |201901: La actividad no ha iniciado" u="1"/>
        <s v=" |201906: 0 |201905: 0  |201904: 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_x000a__x000a_Ruta: PLANEACIÓN-2019/400 39 PLANEACIÓN INSTITUCIONAL MODELO INTEGRADO DE PLANEACIÓN Y GESTIÓN/ 400 39 10 BANCO DE PROYECTOS DE INVERSIÓN INSTITUCIONAL/ Seguimiento a Proyectos de Inversión/ Abril/ Ejecución Oficina TIC´s y Acta de reunión del 080519. |201903: 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 |201902: 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 |201901: 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 u="1"/>
        <s v=" |201906:  |201905:   |201904:  |201903:  |201902: N.A. |201901: Presentación Año Nuevo Archivo Nuevo" u="1"/>
        <s v=" |201906: Actos administrativos |201905:   |201904:  |201903:  |201902:  |201901: " u="1"/>
        <s v=" |201906: Elaboración proyecto Resolución que modifica el comité de contratación  |201905: 0  |201904: 0 |201903: 0 |201902: 0 |201901: N.A" u="1"/>
        <s v=" |201906:  |201905: VIGIIA - CARPETA FISICA DE CITAS -   |201904: VIGIIA - CARPETA FISICA DE CITAS -  |201903: VIGIA - CARPETA FISICA DE CITAS -  |201902: VIGIA - CARPETA FISICA DE CITAS -  |201901: VIGIA - CARPETA FISICA DE CITAS - " u="1"/>
        <s v=" |201906:  |201905:   |201904: Proyecto de Circular |201903:  |201902: Proyecto de Circular |201901: " u="1"/>
        <s v=" |201906: ACTAS REUNIONES |201905: CARPETA &quot;ACTAS REUNIONES&quot;  |201904:  |201903:  |201902:  |201901: " u="1"/>
        <s v=" |201906: 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 |201905: 0  |201904: 0 |201903: 0 |201902: 0 |201901: 0" u="1"/>
        <s v=" |201906:  |201905:   |201904: Actas de reunión_x000a_Link de Transparencia y acceso a la información pública en la página web. |201903: Informe de Auditoria |201902: Correos enviados a las áreas requeridas, Oficina de Tecnología de Información y las Comunicaciones, Coordinación de Talento Humano. |201901: Correos enviados a las áreas requeridas: Oficina de Tecnología de la Información y las Comunicaciones, Atención al Ciudadano, Financiera, Oficina Planeación._x000a_" u="1"/>
        <s v=" |201906: 13. Puertos. Evidencia activ 13. PAI Junio. PGS. |201905: Archivo: Puertos. Evid act 13 PAI-Mayo PGS Mayo  |201904: Cuadro seguimiento visitas._x000a__x000a_Archivo: Puertos. Evid Activ 13. PAI_Abril_PGSABRIL.exl |201903: archivo en excel. Puertos. Evidencia Actividad 13 PAI Feb - mar PGS |201902: archivo en excel. Puertos. Evidencia Actividad 13 PAI Feb - mar PGS |201901: No se programo actividad para este mes. " u="1"/>
        <s v=" |201906:  |201905:   |201904: Indicadores Publicados en Página web |201903: NA |201902: NA |201901: NA" u="1"/>
        <s v=" |201906:  |201905:   |201904: Seguimiento Plan Anticorrupción PAAC |201903: NA |201902: NA |201901: NA" u="1"/>
        <s v=" |201906: 0 |201905: 0  |201904: Formato diligenciado y consolidado |201903: NA |201902: NA |201901: NA" u="1"/>
        <s v=" |201906: 0 |201905: 0  |201904: Formatos de Acuerdos de Gestión |201903: N/A |201902: N/A |201901: Formulario" u="1"/>
        <s v=" |201906:  |201905:  Configuración Firewall.pdf  |201904:  |201903:  |201902: 299 feb - Política Administracion del Riesgo V4.pdf |201901: " u="1"/>
        <s v=" |201906: Listados de Asistencia |201905:   |201904: Correos electrónicos de asignación de cupos para cada capacitación. |201903: Listado de asistencia |201902: Listado de asistencia |201901: N/A" u="1"/>
        <s v=" |201906: Reporte del sigturno |201905: 0  |201904: Reporte del sigturno |201903: Tirilla del sigturno |201902: Evidencia-232 |201901: Tirilla del sigturno" u="1"/>
        <s v=" |201906: 0 |201905: 0  |201904: Redes sociales, carpeta en escritorio |201903: Evidencia de alcance en redes de campañas |201902: Evidencia de alcance en redes de campañas |201901: Evidencia de alcance en redes de campañas" u="1"/>
        <s v=" |201906: Revisión y envío de documento |201905: Propuesta de Política y formato  |201904: Propuesta de Política y formato para la adminsitración del riesgo en la Entidad. |201903: Borrador de la Política de Administración del Riesgo |201902: Borrador de la Política de Administración del Riesgo |201901: Borrador de la Política de Administración del Riesgo" u="1"/>
        <s v=" |201906: Capacitaciones dirigidas a los funcionarios de Atención al Ciudadano,  por parte de las diferentes áreas de la Supertransporte |201905:   |201904: Se han realizado  reuniones  con el call center trabajando en esta dirección   |201903:  |201902: N.A |201901: N.A" u="1"/>
        <s v=" |201906:  |201905: 1. ACTA REUNIÓN MAPA DE RIESGOS_x000a_2. PANTALLAZO CORREO SOLICITUD A LA OFICINA ASESORA DE PLANEACIÓN  |201904:  |201903:  |201902:  |201901: " u="1"/>
        <s v=" |201906: 1. PAI con reporte a junio, 2. Ficha Técnica de Indicadores, 3. Informe de Austeridad del Gasto.  |201905:   |201904: 1. PAI con reporte a Marzo, 2. Ficha Técnica de Indicadores, 3. Informe de Austeridad del Gasto, 4. Formatos del proceso y 5. Actulización del Normograma |201903: PAI_x000a_Indicadores_x000a_Austeridad del Gasto_x000a_Auditoria de Control Interno_x000a_Formatos del proceso |201902: Hojas de vida de los indicadores_x000a_Plan de Austeridad del gasto_x000a_Borrador de los formatos |201901: Hojas de vida de los indicadores_x000a_PAI_x000a_PEI_x000a_Plan de Mejoramiento_x000a_Plan de Austeridad_x000a_Seguimiento al mapa de riesgos" u="1"/>
        <s v=" |201906: Publicación en carteleras virtuales |201905:   |201904:  |201903:  |201902:  |201901: " u="1"/>
        <s v=" |201906:  Ejecucion presupuestal acumulada a Junio de 2019 |201905:   |201904:  relacion de cobro por todo concepto del mes de Abril  de 2019 |201903: Informe de Ejecucion presupuestal del mes de Marzo de 2019 |201902: Informe de Ejecucion presupuestal del mes de Febrero de 2019 |201901: Informe de Ejecucion presupuestal del mes de Enero de 2019" u="1"/>
        <s v=" |201906: Listado de  decisiones recolectadas  |201905: Cuadro de seguimiento  |201904: 0 |201903: 0 |201902: 0 |201901: 0" u="1"/>
        <s v=" |201906:  |201905:   |201904: Glpi |201903: Se encuentra en el aplicativo glpi, estos 4 llegaron sobre el final mes que no se alcanzaron atender en el periodo |201902: Se encuentra en el aplicativo glpi |201901: Se encuentra en el aplicativo glpi" u="1"/>
        <s v=" |201906: Correo Electronico - Orfeo |201905:   |201904: Correo Electronico - Orfeo |201903: Correo Electronico - Orfeo |201902: Correo Electronico - Orfeo |201901: Correo Electronico - Orfeo" u="1"/>
        <s v=" |201906: VISITAS DIRECCIÓN PP |201905: Base de datos: &quot;VISITAS DE INSPECCIÓN ENERO A MAYO DE 2019&quot;  |201904: 0 |201903: Actas de visita - GIT Vigilancia |201902: Actas de visita - GIT Vigilancia |201901: Actas de visita - GIT Vigilancia" u="1"/>
        <s v=" |201906:  |201905:  Invitación Sondeo de Mercado Gestor Documental V2.pdf  |201904:  |201903:  |201902:  |201901: " u="1"/>
        <s v=" |201906: Listados de Asistencia |201905: 0  |201904: Correos electrónicos de asignación de cupos para cada capacitación. |201903: Listado de asistencia |201902: Listado de asistencia |201901: N/A" u="1"/>
        <s v=" |201906: 16. Puertos. Evid activ 16. PAI Junio seguim riesgos |201905: N.A.  |201904: N.A, |201903: No se programo actividad para este mes.  |201902: No se programo actividad para este mes.  |201901: No se programo actividad para este mes. " u="1"/>
        <s v=" |201906: La socialización de la campaña se  realiza con publicacion en la Intranet, pantallas digitales correo institucional el día 12 de junio, a la fecha 08 de Julio la información se mantienen publicada en la intranet y las pantallas digitales de la entidad. |201905:   |201904:  |201903:  |201902:  |201901: " u="1"/>
        <s v=" |201906: 332 junio - herramienta almacén.png |201905: http://odoo.supertransporte.gov.co:8069/web#action=89&amp;active_id=channel_inbox  |201904: http://odoo.supertransporte.gov.co:8069/web#action=89&amp;active_id=channel_inbox |201903: 371 mar - levantamiento de req soft almacen.pdf |201902: 371 feb - acta de reunión.pdf |201901: 0" u="1"/>
        <s v=" |201906: Informe de ordenes de pago y Obligaciones mes de Junio de 2019 |201905:   |201904: Informe de ordenes de pago y Obligaciones mes de Abril de 2019 |201903: Informe de ordenes de pago y viaticos mes de Marzo de 2019 |201902: Informe de ordenes de pago y viaticos mes de Febrero de 2019 |201901: Informe de ordenes de pago y viaticos mes de enero de 2019" u="1"/>
        <s v=" |201906:  |201905:   |201904: Las actividades están programadas para el segundo semestre de 2019 |201903:  |201902:  |201901: " u="1"/>
        <s v=" |201906: Actos administrativos emitidos por la Delegatura que dan cuenta del funcionamiento de la misma |201905: 0  |201904: 0 |201903: 0 |201902: 0 |201901: 0" u="1"/>
        <s v=" |201906: 1. Sistema ORFEO_x000a_2. RELACIÓN RADICADOS ORFEO |201905: 1. Sistema ORFEO_x000a_2. RELACIÓN RADICADOS ORFEO  |201904: 0 |201903: Orfeo Delegatura |201902: Orfeo Delegatura |201901: Orfeo Delegatura" u="1"/>
        <s v=" |201906: Acta de reunión y listado de asistencia. |201905:   |201904:  |201903: Acta de creación del comité. |201902: N/A |201901: N/A" u="1"/>
        <s v=" |201906: N/A |201905:   |201904: Las actividades se iniciarán a partir del mes de mayo de 2019. |201903: N/A |201902: N/A |201901: N/A" u="1"/>
        <s v=" |201906: Documento con la identificación de posibles eventos de conflicto de competencia |201905:   |201904:  |201903:  |201902:  |201901: " u="1"/>
        <s v=" |201906: 0 |201905: Documento Versión 1, el cual será sometido a revisión por el Departamento Administrativo de la Función Pública  |201904: Formato diligenciado |201903: NA |201902: NA |201901: NA" u="1"/>
        <s v=" |201906: 23. Puertos. Evid act 23 PAI Junio_CronogPPC2019 |201905: Puertos. Evid Act 22 PAI_Mayo CronPPC2019.xlsx  |201904: N.A. |201903: No se programo actividad para este mes.  |201902: No se programo actividad para este mes.  |201901: No se programo actividad para este mes. " u="1"/>
        <s v=" |201906: Carpeta Compartida de la Direccion  Administrativa |201905: 0  |201904: Carpeta compartida del Grupo Administrativa |201903: en la carpeta compartida del Grupo de Administrativa |201902: 0 |201901: 0" u="1"/>
        <s v=" |201906: Listados de Asistencia |201905: 0  |201904: Listado de asistencia, registro fotográfico. |201903: Registro Fotografico |201902: N/A |201901: N/A" u="1"/>
        <s v=" |201906:  |201905:   |201904: Trinos y fotos |201903: Registro fotográfico y publicación medios, twitter facebook |201902: Fotografías y registro en redes |201901: " u="1"/>
        <s v=" |201906: El 08 de mayo se realizo mesa  de trabajo (No. 60 Funcionarios), con las Delegaturas de Puertos, Protección al Usuario, Transito y Transporte y Concesiones e Infraestructura |201905:   |201904:  |201903:  |201902:  |201901: " u="1"/>
        <s v=" |201906: Base de datos: &quot;FALLOS JUNIO&quot; |201905: Bases de datos: &quot;FALLOS DE ENERO A MAYO DE 2019 (antecedentes visitas de inspección y PQR's)&quot; y &quot;FALLOS MAYO 2019 (antecedentes IUIT)&quot;  |201904: 0 |201903: 0 |201902: 0 |201901: 0" u="1"/>
        <s v=" |201906:  |201905: i. Se realizaron (8) ocho mesas de trabajo (Nros 47, 48, 49, 51, 59, 61, 62, 65) con vigilados y autoridades._x000a_ii. Se realizo (1) una mesa de trabajo (Nro 55) con :  Alcaldia de Puerto Leguizamo Putumayo - Secretaria de Planeación - ST, para la formalizacion administrativa del aeródromo Caucaya de Puerto Leguizamo_x000a_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_x000a_iv. Se realizaron (7) siete mesas de trabajo (Nros 52, 56, 58, 63, 66, 67, 68)  para identificar oportunidades de mejora con vigilados_x000a_  |201904: i. Se realizaron (5) Cinco mesas con vigilados y autoridades_x000a_ii. Se realizó (1) una mesa de trabajo con las alcaldías de: Orito, Mocoa,  la Hormiga Valle del Guamuez de Putumayo, promover la formalización de la prestación del servicio de la infraestructura de Transporte “Terminales de Transporte Terrestre”_x000a_iii. Se realizaron (5) cinco mesas de trabajo para identificar oportunidades de mejora con vigilados_x000a_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_x000a_ |201903: Se realizó mesa de trabajo Nro. 30 del 27 de marzo de 2019, en la cual se hizo presente: Corporación Nacional de Terminales de Transporte (Conalter), Superintendencia de Transporte SP (Delegadtura de Transito y Concesiones e Infraestructura) |201902:  |201901: " u="1"/>
        <s v=" |201906: 0 |201905: 0  |201904: Pantallazo de reporte  - Aplicativo CHIP - Contaduria |201903: 0 |201902: Pantallazo de reporte  - Aplicativo CHIP - Contaduria |201901: N/A" u="1"/>
        <s v=" |201906:  |201905:   |201904: i. Acta # 42 del 29 de abril de 2019, en la cual asistieron funcionarios y contratistas de la Delegada de Concesiones |201903:  |201902:  |201901: " u="1"/>
        <s v=" |201906:  |201905: 1. Memorando del 14 de mayo de 2019 - Comunicación Informe Definitivo de Seguimiento a la “Evaluación de los resultados de implementación de la estrategia” Plan de Participación Ciudadana 2019  |201904:  |201903:  |201902:  |201901: " u="1"/>
        <s v=" |201906:  |201905:   |201904: El documento está en elaboración |201903:  |201902: N.A |201901: N.A" u="1"/>
        <s v=" |201906: i. Correo electrónico enviado a la oficina de planeación el 7 de Junio de 2019 |201905: i. Correo electronico enviado a la oficIna de planeacion el 6 de mayo de 2019  |201904: i. Correo enviado a la Oficina Asesora de Planeacion el dia 5 de  de 2019_x000a_ii. Acta # 42 del 29 de abril de 2019, en la cual asistieron funcionarios y contratistas de la Delegada de Concesiones |201903: i. Correo enviado a la oficina de control interno el dia 08 de marzo de 2019._x000a_ii. Correo enviado a la Oficana Asesora de Planeacion el dia 27 de marzo de 2019 |201902: 0 |201901: 0" u="1"/>
        <s v=" |201906: *Reporte ejecucion cualitativa presupuestal a Junio   * Informe de autosostenibilidad a Mayo 2019,Estados Financieros Mayo, austeridad del gasto  de Mayo,  PAI Mayo 2019, Plan Mejoramiento CGR er semestre. |201905:   |201904: *Reporte ejecucion cualitativa presupuestal Marzo  * Informe de autosostenibilidad a Marzo 2019,  PAI Marzo 2019, Pormenorizado marzo 2019. |201903: *Reporte ejecucion cualitativa presupuestal febrero  * Informe de Austeridad del gasto febrero 2019, Reciprocas 4 trimestre 2018, PAI febrero 2019, plan de contratacion sep a Marzo 219, Pormenorizado 2019. |201902: *Reporte ejecucion cualitativa presupuestal * Informe de Austeridad del gasto a corte enero 2019 |201901: *Reporte ejecucion cualitativa presupuestal * Informe de Autosostenibilidad * Informe de Austeridad del gasto a corte de Diciembre 2018." u="1"/>
        <s v=" |201906:  |201905: El valor del Presupuesto Obligado fue de 1.754.000.000 y el valor del Presupuesto Apropiado de 4.093.000.000  |201904: 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 |201903: Seguimiento realizado a través de las ejecuciones presupuestales generadas por el SIIF Nación a corte del 31 de marzo de 2019. |201902: El proyecto de inversión no estaba aprobado. |201901: El proyecto de inversión no estaba aprobado." u="1"/>
        <s v=" |201906:  |201905: LISTA DE ASISTENCIA PARTICIPACIÓN CIUDADANA  |201904: Cronograma Publicado_x000a__x000a_Correo electrónico reporte_x000a__x000a_Acta y listas de asistencia_x000a__x000a_Reporte actividades primer cuatrimestre |201903:  |201902:  |201901: " u="1"/>
        <s v=" |201906: Archivo compartido de la Delegatura de Concesiones e Infraestructura (Adjunto presentación de la afectación de las carretas a nivel Nacional por la ola invernal) |201905:   |201904:  |201903:  |201902:  |201901: " u="1"/>
        <s v=" |201906:  |201905:   |201904:  |201903:  |201902: N.A |201901: N.A" u="1"/>
        <s v=" |201906: Planilla |201905: 0  |201904: 0 |201903: Archivo en excel |201902: Archivo en excel |201901: Archivo en excel" u="1"/>
        <s v=" |201906: Acta de reunión y listado de asistencia. |201905: 0  |201904: 0 |201903: Acta de creación del comité. |201902: N/A |201901: N/A" u="1"/>
        <s v=" |201906: Correos electrónicos |201905: Correo electrónico  |201904: Correos electrónicos |201903: Correos enviados |201902: Correos enviados |201901: Correos enviados" u="1"/>
        <s v=" |201906: Sistema de orfeo, vigia y BI |201905: 0  |201904: Sistema de orfeo, vigia y BI |201903: Sistema de orfeo, vigia y BI |201902: Sistema de orfeo, vigia y BI |201901: Sistema de orfeo, vigia y BI" u="1"/>
        <s v=" |201906: 320 junio - Software control de impresión.docx |201905: 320 mayo - EP_PAPER_CUT_2019.docx  |201904: Solicitud de cotizaciones |201903: 359 Marzo - Informe seguimiento software impresión |201902: 311 feb - Soporte GLPI.png |201901: " u="1"/>
        <s v=" |201906:  |201905:   |201904:  |201903: Lista de asistencia |201902: Lista de asistencia y mail enviados |201901: Lista de asistencia y mail enviados" u="1"/>
        <s v=" |201906: Respuesta a requerimiento de Control Interno y a Procuraduria |201905: 0  |201904: A traves de Correo electronico  se formularon observaciones a informe reliminar de seguimiento y evaluacion de riesgos de gestion de la OCI  |201903: A traves de memorando.  |201902: 0 |201901: Certificado de Trasmision de la cuenta anual al SIRECI- CGR- Plan de mejormiento " u="1"/>
        <s v=" |201906:  relacion de cobro por todo concepto del mes de Junio  de 2019 |201905:   |201904:  relacion de cobro por todo concepto del mes de Abril  de 2019 |201903:  relacion de cobro por todo concepto del mes de Marzo  de 2019 |201902:  relacion de cobro por todo concepto del mes de Febrero  de 2019 |201901: relacion de cobro por todo concepto del mes de Enero de 2019" u="1"/>
        <s v=" |201906: Informe de Ejecucion presupuestal de Funcionamiento del mes de Junio de 2019 |201905:   |201904: Informe de Ejecucion presupuestal del mes de Abril de 2019 |201903: Informe de Ejecucion presupuestal del mes de Marzo de 2019 |201902: Informe de Ejecucion presupuestal del mes de Febrero de 2019 |201901: Informe de Ejecucion presupuestal del mes de Enero de 2019" u="1"/>
        <s v=" |201906: se tramitan los diferentes requerimientos, facturas y demas |201905: 0  |201904: Orfeo |201903: orfeo_x000a_vigia_x000a_caja menor |201902: orfeo_x000a_vigia_x000a_caja menor |201901: orfeo_x000a_vigia_x000a_caja menor" u="1"/>
        <s v=" |201906: 0 |201905: Avance Política Gobierno Digital.zip  |201904: 847 abril - Avance Nuevo Manual Gobierno Digital 2018 - 30042019.xlsx |201903: 847 Marzo - Informe seguimiento software impresión.pdf |201902: 847 feb - Información OTI FURAG 21022019.pdf |201901: 847 ene - Avance Nuevo Manual Gobierno Digital 2018 - 31012019.xlsx" u="1"/>
        <s v=" |201906: 1. Sistema ORFEO_x000a_2. RELACIÓN RADICADOS ORFEO |201905: 1. Sistema ORFEO_x000a_2. RELACIÓN RADICADOS ORFEO  |201904:  |201903: Orfeo Delegatura |201902: Orfeo Delegatura |201901: Orfeo Delegatura" u="1"/>
        <s v=" |201906: 0 |201905: 0  |201904: Lista de mesa de trabajo con la SIC en materia de servicios postales |201903: 0 |201902: 0 |201901: 0" u="1"/>
        <s v=" |201906: 0 |201905: 0  |201904: PAI consolidado. |201903: NA |201902: NA |201901: NA" u="1"/>
        <s v=" |201906: 0 |201905: Documento Previo  |201904: 0 |201903: NA |201902: NA |201901: NA" u="1"/>
        <s v=" |201906: Vigia, Orfeo y FUID |201905: 0  |201904: Vigia, Orfeo y FUID |201903: 0 |201902: Vigia_x000a_Orfeo_x000a_Archivo Físico_x000a_Archivo Físico_x000a_Atención de Usuarios externos |201901: Vigia_x000a_Orfeo_x000a_Archivo Físico" u="1"/>
        <s v=" |201906: http://intranet.supertransporte.gov.co/CadenaValor/index.htm |201905: Nuevo formato identificación riesgos.xlsx  |201904: 589 abril - Mapa de riesgos CEMAT.xlsx |201903: 589 mar - Formato Riesgos V2 - TI - 29032019.xlsx |201902: 589 feb - Formato Riesgos V2 - TI - 21022019.xlsx |201901: " u="1"/>
        <s v=" |201906: Comunicaciones |201905:   |201904: Comunicaciones |201903: Se recibieron correos de tipo:informativo y de trámite al cual se le dio la ruta pertinente. De los vías allegados a Secretaria General guardo los físicos de contraloria en crapeta con su respectiva respuesta |201902: Comunicaciones oficiales (Memorando) |201901: Comunicaciones oficiales (Memorando)" u="1"/>
        <s v=" |201906:  |201905: Archivo Oficina Asesora Juridica   |201904: Archivo Oficina Asesora Juridica  |201903: Archivo Oficina Asesora Juridica  |201902: Archivo Oficina Asesora Juridica  |201901: Archivo Oficina Asesora Juridica " u="1"/>
        <s v=" |201906: 0 |201905: 0  |201904: 0 |201903: 0 |201902: N.A. |201901: Presentación Año Nuevo Archivo Nuevo" u="1"/>
        <s v=" |201906: Radicado memorando número 20192000069933 del 19 de junio de 2019, Comunicación plan de trabajo. Seguimiento a las acciones suscritas en el Plan de Mejoramiento Archivistico - PMA, con el Archivo General de la Nación - AGN del segundo trimestre 2019 (01 de abril al 30 de junio 2019).  |201905: El siguiente reporte se realiza en el mes de Julio.  |201904: Memorando 20192000045493 del 16 abril de 2019 |201903: Informe comunicado mediante radicado 20192000025013 del 4 de marzo de 2019_x000a_Actualización carta de salvaguarda logo 28 de enero de 2019_x000a_actualización logo del código de ética 18 de marzo_x000a_Solicitud de eliminación Instructivo 19-DII-03 fomento de la cultura del autocrontol |201902:  |201901: " u="1"/>
        <s v=" |201906: 281 junio - Presentación Comparativo soluciones de Gestión Documental.pptx |201905: Invitación Sondeo de Mercado Gestor Documental V2.pdf  |201904: 0 |201903: 0 |201902: 0 |201901: 0" u="1"/>
        <s v=" |201906: Apoyo en la organización de archivos de gestion de los siguientes grupos:  Vigilancia e Inspección de Puertos, Investigaciones y Control Puertos, Oficina Asesora Jurídica_x000a__x000a_Anexo 3 |201905:   |201904: Apoyo en la organización de archivos de gestion de los siguientes grupos:  Talento Humano, IUIT, Vigilancia e Inspección de Puertos._x000a__x000a_Anexo 4 |201903:  |201902: Apoyo en la organización de archivos de la Oficina Jurídica - FUID año 2018 |201901: Apoyo en la organización de archivos del Grupo Financiera - FUID año 2018" u="1"/>
        <s v=" |201906:  |201905:   |201904: 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 |201903: Informes entregados por el proveedor del Contac Center |201902: Informes entregados por el proveedor del Contac Center |201901: Informes entregados por el proveedor del Contac Center" u="1"/>
        <s v=" |201906: https://supertransporte.sharepoint.com/sites/GEL2/SitePages/Cultura-de-Innovaci%C3%B3n.aspx |201905: https://supertransporte.sharepoint.com/sites/GEL2/SitePages/Cultura-de-Innovaci%C3%B3n.aspx  |201904: https://supertransporte.sharepoint.com/sites/GEL2/SitePages/Cultura-de-Innovaci%C3%B3n.aspx |201903: https://docs.oracle.com/cd/A97630_01/appdev.920/a96624/01_oview.htm#708 |201902:  |201901: " u="1"/>
        <s v=" |201906: Listado de asistencia e informe correspondiente al primer semestre. |201905:   |201904: Las actividades se iniciarán a partir del mes de mayo de 2019. |201903: N/A |201902: N/A |201901: N/A" u="1"/>
        <s v=" |201906: Respuesta dada a control interno durante el mes de junio se envió respuesta a Control Interno de un requerimiento |201905: 0  |201904: Cadena de valor y comunicaciones |201903: 0 |201902: 0 |201901: 0" u="1"/>
        <s v=" |201906:  |201905:   |201904: NA |201903: NA |201902: NA |201901: NA" u="1"/>
        <s v=" |201906: ACTA DE REUNION POLITICA DE SUPERVISIÓN 10-06-2019 |201905: ACTA DE REUNIÓN 7-05-2019 POLÍTICA DE SUPERVISIÓN  |201904: Documento con división de funciones de vigilancia ex ante y ex post |201903: 0 |201902: 0 |201901: 0" u="1"/>
        <s v=" |201906:  |201905: Avance Política Gobierno Digital.zip  |201904: 847 abril - Avance Nuevo Manual Gobierno Digital 2018 - 30042019.xlsx |201903: 847 Marzo - Informe seguimiento software impresión.pdf |201902: 847 feb - Información OTI FURAG 21022019.pdf |201901: 847 ene - Avance Nuevo Manual Gobierno Digital 2018 - 31012019.xlsx" u="1"/>
        <s v=" |201906: 0 |201905: 0  |201904: Glpi |201903: Se encuentra en el aplicativo glpi, estos 4 llegaron sobre el final mes que no se alcanzaron atender en el periodo |201902: Se encuentra en el aplicativo glpi |201901: Se encuentra en el aplicativo glpi" u="1"/>
        <s v=" |201906:  |201905:   |201904: Formato interno de reporte de las actividades de Participación Ciudadana, enviado a la Oficina de Control Interno |201903: NA |201902: NA |201901: NA" u="1"/>
        <s v=" |201906: Durante el primer semestre se programaron (15) quince actividades para Promover la formalización de la prestación del servicio de los Terminales de Transporte Terrestre automotor durante este periodo se han realizado (17) diecisiete actividades para un cumplimiento del 113%, _x000a_ |201905: 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_x000a_  |201904: Acta de mesa de de trabajo Nro 45 del 30 de abril de 2019, con la participaron de los funcionarios de la SuperIntendecia de Transportes, para dicha mesa se invitaron las siguientes alcaldias:_x000a_i. Alcaldia de Orito - Putumayo Rad Nro. 20197100103321 del 22/04/2019 _x000a_ii. Alcaldia de Mocoa - Putumayo Rad Nro 20197100103291 del 22/04/2019_x000a_iii. Alcaldia de Hormiga - Valle Guamez - Putumayo Rad Nro 20197000103331 del 22/04/2019 _x000a_ |201903: Acta de mesa de de trabajo con la participaron de representantes de seis (6) entes territoriales:_x000a_i. Alcaldia de Chia - Cundinamarca_x000a_ii. Alcaldia de Zipaquira Cundinamarca _x000a_iii. Alcaldia de Pacho Cundinamarca_x000a_iv. Alcaldia de Guateque - Boyaca_x000a_v. Alcaldia de Garagoa - Boyaca_x000a_vi. Gerente Punto de Despacho de Pacho - cundinamarca |201902:  |201901: " u="1"/>
        <s v=" |201906: Archivo de la Oficina |201905: Archivo de la Oficina  |201904:  |201903: Archivo de la Oficina |201902:  |201901: " u="1"/>
        <s v=" |201906: https://supertransporte.sharepoint.com/sites/GEL2/SitePages/Cultura-de-Innovaci%C3%B3n.aspx |201905: https://supertransporte.sharepoint.com/sites/GEL2/SitePages/Cultura-de-Innovaci%C3%B3n.aspx  |201904: https://supertransporte.sharepoint.com/sites/GEL2/SitePages/Cultura-de-Innovaci%C3%B3n.aspx |201903: https://docs.oracle.com/cd/A97630_01/appdev.920/a96624/01_oview.htm#708 |201902: 0 |201901: 0" u="1"/>
        <s v=" |201906: 182691, 213121, 213151, 213171, 72223, 170620191507 |201905: 174881, 174891, 174901, 174911  |201904: 96521, 96531, 96541, 101021, 101051, 102511, 102521, 102531, 110241, 110341, 110731, 111161, 111341 |201903: 24523, 37183, 58971, 58981, 59011, 59021, 59621, 59631, 60541, 62791, 62861 |201902: 23403, 23853, 29931, 31641, 34071, 39791, 39801, 39811, 39851, 39861, 43241, 45591, 51161, 53291 |201901: 20021, 20921, 21141, 21811, 24501" u="1"/>
        <s v=" |201906: Formatos de concertación y rendimiento laboral. |201905:   |201904: Formulación concertación de compromisos y evaluación de desempeño |201903: Formularios de calificación |201902: N/A |201901: Formularios de calificación" u="1"/>
        <s v=" |201906: 0 |201905: 0  |201904: 0 |201903: 0 |201902: 0 |201901: 0" u="1"/>
        <s v=" |201906: FUID actualizado y archivo de gestión organizado._x000a_Agenda de reuniones asistidas._x000a__x000a_Anexo 4 |201905:   |201904: FUID actualizado y archivo de gestión organizado._x000a_Agenda de reuniones asistidas._x000a__x000a_Anexo 5 |201903: Se mantiene organizado el archivo de gestión, el FUID se encuentra actualizado y se asistió a las reuniones programadas |201902: Se mantiene organizado el archivo de gestión, el FUID se encuentra actualizado y se asistió a las reuniones programadas |201901: Se mantiene organizado el archivo de gestión, el FUID se encuentra actualizado y se asistió a las reuniones programadas" u="1"/>
        <s v=" |201906: Archivo denominado Puertos. Evid Activ 3 PAI_ Junio. |201905: Documento archivo: Puertos. Evid Activ 3 PAI_Mayo.docx._x000a__x000a_Puertos. Evid Activ 3.1 PAI_ Mayo.docx  |201904: Documento archivo: Puertos. Evid Activ 3 PAI_Abril.docx |201903: FUID: _x000a_documento _x000a_archivo: Puertos. Evidencia Actividad 3 PAI  marzo Despacho_x000a__x000a_documento _x000a_archivo: Puertos. Evidencia Actividad 3 PAI  marzo VigInsp_x000a__x000a_correo electroico: _x000a_documento excel: archivo: Puertos. Evidencia Actividad 3 PAI  febrero Ginv_x000a__x000a__x000a_correo electornico_x000a_archivo: Puertos. Evidencia Actividad 3 PAI  marzo _x000a__x000a_documento word con relacion expedientes virtuales: archivo. Puertos. Evidencia Actividad 3 PAI ene-mar exp virtual_VigInsp._x000a__x000a_documneto excel con agenda reuniones del invg y control archivo Puertos. Evidencia Actividad 3 PAI en-mar_agen |201902: FUID: documento _x000a_archivo: Puertos. Evidencia Actividad 3 PAI  febrero VigInsp_x000a__x000a_documento excel: archivo: Puertos. Evidencia Actividad 3 PAI  febrero Ginv_x000a__x000a__x000a_ |201901: FUID: correo electronico. Archivo: Puertos. Evidencia Actividad 3 PAI enero Desp_FUID_x000a__x000a_documento: Archivo: Puertos. Evidencia Actividad 3 PAI enero VigInsp._x000a__x000a_documento excel: archivo: Puertos. Evidencia Actividad 3 PAI _x000a__x000a_Atencion usuarios: correo electronico: archivo Puertos. Evidencia Actividad 3 PAI enero Despacho ATC. " u="1"/>
        <s v=" |201906:  relacion de cobro por todo concepto del mes de Junio  de 2019 |201905: 0  |201904:  relacion de cobro por todo concepto del mes de Abril  de 2019 |201903:  relacion de cobro por todo concepto del mes de Marzo  de 2019 |201902:  relacion de cobro por todo concepto del mes de Febrero  de 2019 |201901: relacion de cobro por todo concepto del mes de Enero de 2019" u="1"/>
        <s v=" |201906: Informe de Ejecucion presupuestal de Funcionamiento del mes de Junio de 2019 |201905: 0  |201904: Informe de Ejecucion presupuestal del mes de Abril de 2019 |201903: Informe de Ejecucion presupuestal del mes de Marzo de 2019 |201902: Informe de Ejecucion presupuestal del mes de Febrero de 2019 |201901: Informe de Ejecucion presupuestal del mes de Enero de 2019" u="1"/>
        <s v=" |201906: 0 |201905: VIGIIA - CARPETA FISICA DE CITAS -   |201904: VIGIIA - CARPETA FISICA DE CITAS -  |201903: VIGIA - CARPETA FISICA DE CITAS -  |201902: VIGIA - CARPETA FISICA DE CITAS -  |201901: VIGIA - CARPETA FISICA DE CITAS - " u="1"/>
        <s v=" |201906: 0 |201905: 0  |201904: 335 abril - Invitación Sondeo de Mercado Gestor Documental.pdf |201903: 314 marzo - Revisión herramientas de Gestión Documental.pdf |201902:  - Documento Necesidades de la entidad Sistema Único de Trámites.docx. |201901: N.A" u="1"/>
        <s v=" |201906: VISITAS DIRECCIÓN PP |201905: 0  |201904: 0 |201903: 0 |201902: 0 |201901: 0" u="1"/>
        <s v=" |201906: Matriz de seguimiento _x000a_Documento Word y excel. _x000a_Formato de inspección _x000a_Listado asistencia._x000a_ |201905: 0  |201904: Actas de reunión, _x000a_listados de asistencias, actualización de documentación archivo excel. |201903: Listado de asistencia_x000a_Actas de seguimiento_x000a_Formatos de Inspecciones |201902: Listado de asistencia |201901: Listado de asistencia_x000a_Actas de Reuniones" u="1"/>
        <s v=" |201906: Listado de asistencia e informe correspondiente al primer semestre. |201905: 0  |201904: Las actividades se iniciarán a partir del mes de mayo de 2019. |201903: N/A |201902: N/A |201901: N/A" u="1"/>
        <s v=" |201906: 0 |201905: Documentales: Archivo de la OAJ.  |201904: 0 |201903: 0 |201902: 0 |201901: 0" u="1"/>
        <s v=" |201906: EVIDENCIA CORREO SOLICITUD CEMAT |201905: 0  |201904: 0 |201903: 0 |201902: 0 |201901: 0" u="1"/>
        <s v=" |201906: Contratos publicados en SIGEP a 30 de junio de 2019 (46 contratos) |201905: 0  |201904: Sigep |201903: aplicativo sigep |201902: aplicativo sigep |201901: aplicativo sigep" u="1"/>
        <s v=" |201906: 0 |201905: 0  |201904: Proyecto de Circular |201903: 0 |201902: Proyecto de Circular |201901: 0" u="1"/>
        <s v=" |201906: ACTAS REUNIONES |201905: CARPETA &quot;ACTAS REUNIONES&quot;  |201904: 0 |201903: 0 |201902: 0 |201901: 0" u="1"/>
        <s v=" |201906: Formatos diligenciados |201905:   |201904: Formato de comisión de servicios - gastos de traslado y Formatos de solicitud de gastos de desplazamiento. |201903: Planillas de liquidación diligenciadas. |201902: Planillas de liquidación diligenciadas. |201901: Planillas de liquidación diligenciadas." u="1"/>
        <s v=" |201906: 0 |201905: La siguiente evidencia se presenta en el mes de Julio.  |201904: 0 |201903: Informe pormenorizado rad. 20192000029693 del 13 de marzo de 2019 |201902: 0 |201901: Certificado FURAG Jefe OCI 20 de febrero de 2019 " u="1"/>
        <s v=" |201906: Sistema de orfeo, vigia y BI |201905:   |201904: Sistema de orfeo, vigia y BI |201903: Sistema de orfeo, vigia y BI |201902: Sistema de orfeo, vigia y BI |201901: Sistema de orfeo, vigia y BI" u="1"/>
        <s v=" |201906: 0 |201905: 0  |201904: El documento está en elaboración |201903: 0 |201902: N.A |201901: N.A" u="1"/>
        <s v=" |201906: Ficha y Criterios elaborados |201905: 0  |201904: Documentos con criterios de clasificación.  |201903: 0 |201902: 0 |201901: 0" u="1"/>
        <s v=" |201906: Informe |201905:   |201904:  |201903:  |201902:  |201901: " u="1"/>
        <s v=" |201906: 0 |201905:  Configuración Firewall.pdf  |201904: 0 |201903: 0 |201902: 299 feb - Política Administracion del Riesgo V4.pdf |201901: 0" u="1"/>
        <s v=" |201906: Orden de compra 28870 en Colombia compra eficiente. |201905: Radicado de orfeo 20194100064903   |201904: 332 abril - Propuesta automatizacion integral informe de terminales - abril.pdf |201903: 332 mar - Creación solución Temporada Alta.pdf |201902: 332 - INFORME AVANCE CEMAT 2019.pdf_x000a__x000a_http://aplicaciones.supertransporte.gov.co/Consultas_Transito/app_Login/ |201901: 332 - INFORME AVANCE CEMAT 2019.pdf" u="1"/>
        <s v=" |201906:  |201905: Documentales: Archivo de la OAJ.  |201904:  |201903:  |201902:  |201901: " u="1"/>
        <s v=" |201906: EVIDENCIA CORREO SOLICITUD CEMAT |201905:   |201904:  |201903:  |201902:  |201901: " u="1"/>
        <s v=" |201906:  |201905: Se remitió seguimiento a OCI y OAP  |201904:  |201903:  |201902:  |201901: " u="1"/>
        <s v=" |201906: 335 junio - Diagrama entidad relación.BMP |201905: 0  |201904: 0 |201903: 374 mar - Análisis herramientas BPM.pdf |201902: 0 |201901: 0" u="1"/>
        <s v=" |201906: Documento con la identificación de posibles eventos de conflicto de competencia |201905: 0  |201904: 0 |201903: 0 |201902: 0 |201901: 0" u="1"/>
        <s v=" |201906: Circulares 26 y 27 de 2019 |201905:   |201904:  |201903:  |201902:  |201901: " u="1"/>
        <s v=" |201906: Aplicativo Orfeo, oficio N° 20197000219341 del 29 de junio |201905: Carpeta archivo mesas de trabajo de la Delegada de Concesiones e Infraestructura  |201904: Oficio Nro 20197100091511 del 4/de abril/2019, radicado en Orfeo el cual fue enviado al Aeródromo de Barrancominas - Guainia.  |201903: 0 |201902: i. Oficio Nro 20197100034691, radicado en orfeo_x000a_ii. Base de datos, seguimiento inspecciones y mesas de trabajo y archivo |201901: i. oficio Nro 20195605047732 de fecha 18/01/19, radicado en orfeo" u="1"/>
        <s v=" |201906: Informe Comisión Buenaventura. _x000a_20. 21. Puertos. Evid. act 20,21. Mesa facilitacion-Informe |201905: Archivo: Puertos. Evid Actv 20 PAI_Mayo.pdf  |201904: Acta Comité Sesion 10. Archivo: Puertos. Evid Actv 20 PAI_Abril.pdf_x000a__x000a_Puertos. Evid Actv 20.1 PAI_Abril.pdf |201903: 1. Cuadro interno de seguimiento en Excel. Archivo.: Puertos. Evidencia actividad 21 PAI marzo. |201902: 1. Correo Electrónico .Archivo.: Puertos. Evidencia actividad 21 PAI febrero - marzo. _x000a_2. Cuadro interno de seguimiento en Excel. Archivo.: Puertos. Evidencia actividad 21 PAI febrero.  |201901: No se programo actividad para este mes. " u="1"/>
        <s v=" |201906: Informe Comisión Buenaventura. _x000a_20. 21. Puertos. Evid. act 20,21. Mesa facilitacion-Informe |201905: Archivo: Puertos. Evid Actv 20 PAI_Mayo.pdf  |201904: Correo electronico  _x000a_Archivo: Puertos. Evid Actv 19 PAI_Abril.pdf_x000a__x000a_Archivo: Puertos. Evid Actv 19.1 PAI_Abril.pdf |201903: Correo electrónico del 11 de marzo.  Archivo anexo denominado: Puertos. Evidencia Actividad 20 PAI Marzo. |201902: Correos electrónicos del 13 y 18 de febrero. Archivos anexos nombrados Puertos. Evidencia Actividad 20 PAI Febrero1; y  Puertos. Evidencia Actividad 20 PAI Febrero 2.   |201901: No se programo actividad para este mes. " u="1"/>
        <s v=" |201906: Se elaboraron y se firmaron los estados financieros de Mayo de 2019 |201905:   |201904: Se elaboraron los estados financieros de enero, febrero y Marzo de 2019, o sea 3 informes |201903:  |201902: Pagina Web -Estados financieros mes de Diciembre de 2018 |201901: N/A" u="1"/>
        <s v=" |201906: Ficha y Criterios elaborados |201905:   |201904: Documentos con criterios de clasificación.  |201903:  |201902:  |201901: " u="1"/>
        <s v=" |201906: 0 |201905: i. Acta Nro. 001 del 08 de mayo de 2019._x000a_ii. Correo enviado a la oficina de planeacion el 31 de mayo de 2019  |201904: 0 |201903: 0 |201902: 0 |201901: 0" u="1"/>
        <s v=" |201906: 584 junio - PAAC_2019_V2 avance 30 de abril 2019.xlsx |201905: PAAC_2019_V2 avance 30 de abril 2019.xlsx  |201904: 631 abril - PAAC_2019_V2 avance 30 de abril 2019.xlsx |201903: 589 mar - Formato Riesgos V2 - TI - 29032019.xlsx |201902:  |201901: " u="1"/>
        <s v=" |201906: 0 |201905: 0  |201904: i. Acta # 42 del 29 de abril de 2019, en la cual asistieron funcionarios y contratistas de la Delegada de Concesiones |201903: 0 |201902: 0 |201901: 0" u="1"/>
        <s v=" |201906: Correo electrónico - actas de reunión - Archivo PDF - ORFEO |201905: 0  |201904: Correo electrónico - actas de reunión - Archivo PDF - ORFEO |201903: 0 |201902: 0 |201901: 0" u="1"/>
        <s v=" |201906: Vigia, Orfeo y FUID |201905:   |201904: Vigia, Orfeo y FUID |201903:  |201902: Vigia_x000a_Orfeo_x000a_Archivo Físico_x000a_Archivo Físico_x000a_Atención de Usuarios externos |201901: Vigia_x000a_Orfeo_x000a_Archivo Físico" u="1"/>
        <s v=" |201906: 281 junio - Presentación Comparativo soluciones de Gestión Documental.pptx |201905:  Invitación Sondeo de Mercado Gestor Documental V2.pdf  |201904: 0 |201903: 0 |201902: 0 |201901: 0" u="1"/>
        <s v=" |201906: 806 junio - Avance Política gobierno digital.zip |201905: 0  |201904: 0 |201903: 305 Marzo - Documentos Análisis VIGIA |201902: 305 feb - revisión funcionalidades vigia.pdf |201901: 0" u="1"/>
        <s v=" |201906: 0 |201905: 0  |201904: NA |201903: Mapa de Riesgos Institucional publicado en la página web: http://www.supertransporte.gov.co/documentos/2019/Marzo/Planeacion_15/MAPA_DE_RIESGOS_CONSOLIDADO_14032019.xlsx |201902: NA |201901: Mapa de Riesgos Institucional publicado en la página web: http://www.supertransporte.gov.co/documentos/2019/Marzo/Planeacion_15/MAPA_DE_RIESGOS_CONSOLIDADO_14032019.xlsx" u="1"/>
        <s v=" |201906:  |201905:   |201904: PAI consolidado. |201903: NA |201902: NA |201901: NA" u="1"/>
        <s v=" |201906:  |201905: Documento Previo  |201904:  |201903: NA |201902: NA |201901: NA" u="1"/>
        <s v=" |201906: https://www.gov.co/participacion/los-datos-y-visualizaciones-del-gobierno-interesantes-para-su-uso-aprovechamiento-y-toma-de-decisiones-1 |201905: Estadísticas datos abiertos ene a mayo de 2019.docx  |201904: https://www.datos.gov.co/Transporte/Trafico-Portuario-Mar-timo-En-Colombia-2016-a-dici/5r3g-zv5z/data_x000a_ |201903: 826 mar - Actualización dato abierto tráfico Portuario.png |201902: http://www.supertransporte.gov.co/index.php/superintendencia-delegada-de-puertos/estadisticas-trafico-portuario-en-colombia/ |201901: " u="1"/>
        <s v=" |201906: 0 |201905: 0  |201904: 0 |201903: Lista de asistencia |201902: Lista de asistencia y mail enviados |201901: Lista de asistencia y mail enviados" u="1"/>
        <s v=" |201906: http://aplicaciones.supertransporte.gov.co/Biblioteca_Virtual/BIBLIOTECA_MENU/ |201905: http://aplicaciones.supertransporte.gov.co/Biblioteca_Virtual/BIBLIOTECA_MENU/  |201904: http://aplicaciones.supertransporte.gov.co/Biblioteca_Virtual/BIBLIOTECA_MENU/ |201903:  |201902:  |201901: " u="1"/>
        <s v=" |201906: Solicitud para recertificación dato tráfico portuario.png |201905:   |201904: https://www.datos.gov.co/Transporte/Trafico-Portuario-Mar-timo-En-Colombia-2016-a-dici/5r3g-zv5z |201903:  |201902: https://datos.gov.co/browse?q=superintendencia%20de%20transporte&amp;sortBy=relevance |201901: " u="1"/>
        <s v=" |201906: 0 |201905: 0  |201904: Historia laboral |201903: Documentos  |201902: Documentos  |201901: Documentos " u="1"/>
        <s v=" |201906:  |201905: i. Acta Nro. 001 del 08 de mayo de 2019._x000a_ii. Correo enviado a la oficina de planeacion el 31 de mayo de 2019  |201904:  |201903:  |201902:  |201901: " u="1"/>
        <s v=" |201906: No se presenta evidencia   |201905:   |201904: Se llevo a cabo el dia 29 de Abril el comité de Cartera  |201903:  |201902:  |201901: N.A" u="1"/>
        <s v=" |201906: 0 |201905: 0  |201904: 0 |201903: 0 |201902: En este momento se conforma la delegatura, con el objeto de dar comienzo a la gestión |201901: En este momento se conforma la delegatura, con el objeto de dar comienzo a la gestión" u="1"/>
        <s v=" |201906: 281 junio - Presentación Comparativo soluciones de Gestión Documental.pptx |201905:  Invitación Sondeo de Mercado Gestor Documental V2.pdf  |201904:  |201903:  |201902:  |201901: " u="1"/>
        <s v=" |201906: 269 junio - Comparativo Sondeo Voz IP - Servicio.xlsx |201905: Sondeo de Mercado Voz IP - servicio V1.pdf  |201904: 308 abril - Comparativo Sondeo Voz IP.xlsx |201903: 308 mar - Sondeo de Mercado Voz IP.pdf |201902: 0 |201901: 0" u="1"/>
        <s v=" |201906: 335 junio - Diagrama entidad relación.BMP |201905: Transformación Digital - MAYO 2019.pdf  |201904: 356 abril - reporte seguimiento temporada alta 22042019.pdf |201903: 356  mar - Transformación Digital.pdf |201902: 0 |201901: 0" u="1"/>
        <s v=" |201906: 281 junio - Presentación Comparativo soluciones de Gestión Documental.pptx |201905: Invitación Sondeo de Mercado Gestor Documental V2.pdf  |201904:  |201903:  |201902:  |201901: " u="1"/>
        <s v=" |201906: 806 junio - Avance Política gobierno digital.zip |201905:   |201904:  |201903: 305 Marzo - Documentos Análisis VIGIA |201902: 305 feb - revisión funcionalidades vigia.pdf |201901: " u="1"/>
        <s v=" |201906: Se realizó una (1) mesa de trabajo (No. 84) del 21 de junio de 2019, en la cual asistieron los siguientes grupos de interés: _x000a_i. Holcim_x000a_ii. Fedetranscarga_x000a_iii. Asociación Colombiana del GLP_x000a_iv. Agencia Nacional de seguridad vial (ANSV)_x000a_v. Alcaldía Municipal de Sogamoso_x000a_vi. Instituto Nacional de Vías - INVIAS_x000a_vii. Ministerio de Transporte_x000a_viii. Instituto de Transito de Sogamoso - INTRASOG_x000a_ix. Superintendencia de Transporte - ST |201905: 0  |201904: 0 |201903: Acta Nro. 1, del 26 de marzo de 2019 (numeracipón de la oficina Acesora de Planeación) Presentación equipo participación ciudadana y plan de trabajo._x000a__x000a_ |201902: 0 |201901: 0" u="1"/>
        <s v=" |201906: 584 junio - PAAC_2019_V2 avance 30 de abril 2019.xlsx |201905: PAAC_2019_V2 avance 30 de abril 2019.xlsx  |201904: 631 abril - PAAC_2019_V2 avance 30 de abril 2019.xlsx |201903: 589 mar - Formato Riesgos V2 - TI - 29032019.xlsx |201902: 0 |201901: 0" u="1"/>
        <s v=" |201906: 0 |201905: 1. Memorando 20192000051403 del 08 de mayo de 2019 - Solicitud información - seguimiento y evaluación de Riesgos de Gestión_x000a_2. Memorando 20192000055033 del 16 de mayo de 2019 - Comunicación Informe de seguimiento Plan Anticorrupción y Mapa de Riesgos de Corrupción  |201904: Memorando 20192000045653 del 17 abril de 2019 |201903: 0 |201902: 0 |201901: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u="1"/>
        <s v=" |201906: ACTA DE REUNION POLITICA DE SUPERVISIÓN 10-06-2019 |201905: ACTA DE REUNIÓN 7-05-2019 POLÍTICA DE SUPERVISIÓN  |201904: Documento con división de funciones de vigilancia ex ante y ex post |201903:  |201902:  |201901: " u="1"/>
        <s v=" |201906: 0 |201905: 0  |201904: 314 abril - Invitación Sondeo de Mercado Gestor Documental.pdf |201903: 314 marzo - Revisión herramientas de Gestión Documental.pdf |201902: Modelo Entidad relación sistema único de trámites - Feb.pdf |201901: N.A" u="1"/>
        <s v=" |201906: ACTAS REUNIONES |201905: CARPETA &quot;ACTAS REUNIONES&quot;  |201904: Actas de reuniones en Delegatura (sin contar reuniones de Superintendente, Ministerio u otros lugares) |201903: Actas de reunión |201902: Actas de reunión |201901: Actas de reunión" u="1"/>
        <s v=" |201906: 1. PAI con reporte a junio, 2. Ficha Técnica de Indicadores, 3. Informe de Austeridad del Gasto.  |201905: 0  |201904: 1. PAI con reporte a Marzo, 2. Ficha Técnica de Indicadores, 3. Informe de Austeridad del Gasto, 4. Formatos del proceso y 5. Actulización del Normograma |201903: PAI_x000a_Indicadores_x000a_Austeridad del Gasto_x000a_Auditoria de Control Interno_x000a_Formatos del proceso |201902: Hojas de vida de los indicadores_x000a_Plan de Austeridad del gasto_x000a_Borrador de los formatos |201901: Hojas de vida de los indicadores_x000a_PAI_x000a_PEI_x000a_Plan de Mejoramiento_x000a_Plan de Austeridad_x000a_Seguimiento al mapa de riesgos" u="1"/>
        <s v=" |201906: 0 |201905: 0  |201904: 0 |201903: i. Memorando Nro. 20197100028553 del 11 de marzo de 2019 y Correo Electronico de la oficina de comunciaciones (Omar Arroyave) en el cual envia el pantallazo de la divulgacion de la circualar 094 del 29 de diciembre de 2016 |201902: 0 |201901: 0" u="1"/>
        <s v=" |201906: Se ejecutó el 100% de las actividades del proceso (Cuadro Estadistico)._x000a__x000a_Anexo 1_x000a__x000a_Anexo 1_x000a__x000a_ |201905:   |201904: Se ejecutó el 100% de las actividades del proceso (Cuadro Estadistico)._x000a__x000a_Memorandos cronograma de transferencias_x000a__x000a_Anexo 1_x000a__x000a_De programción de transferencias documentales_x000a__x000a_ |201903: Se ejecutó el 100% de las actividades del proceso |201902: Se ejecutó el 100% de las actividades del proceso |201901: Se ejecutó el 100% de las actividades del proceso" u="1"/>
        <s v=" |201906: El dÍa 4 de Junio de 2019 mediante correo electrónico se da respuesta a la solicitud realizada por la Secretaria general en atención al oficio Número 20195605476432 radicado por la Procuraduría Delegada para la Defensa del Patriminio Público, en el que se asigna dar respuesta al literal (g) de dicho oficio. En el se contesta que  literal  asignado no es competencia de la Oficina de Control Interno, se dio respuesta  ala procuraduría mediande oficio 20195000194741 con fecha del 12 de junio. |201905: Para el mes de mayo no se realizaron seguimientos a entes externos.  |201904: 1.  Correo electrónico de fecha 02 de abril de 2019, remitido a la Oficina Asesora Jurídica, Dra. María del Rosario Oviedo, 2. Radicado 2019000111021 del 29 abril de 2019 |201903: 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201902: Radicado memorando número 20192000023583  del 28 de febrero de 2019, Respuesta punto f, oficio CGR AC-ST-16 (radicado en la Supertransporte bajo el número 20195605176192 del 26 de febrero de 2019), remitido a esta oficina vía correo electrónico. -  ( Ver evidencia en carpeta virtual 2019 - seguimiento / CGR 2019 / CGR_OTROS REQUERIM 2019 / PM CGR - CGR AC_ST_16_Rta item f_ 26Feb2019&quot; |201901: 20192000006343 del 17 enero 2019, expediente CID-2019-510-001, H-8 (2018)._x000a_* 20192000006363 del 17 enero 2019, expediente CID-2019-510-003, H-11 (2018)._x000a_* 20192000008193 del 23 enero 2019, expediente CID-2017-510-012 H_18 (2015)._x000a_* 20192000008203 del 23 enero 2019, expediente CID-2017-510-021. H_33 (2015)" u="1"/>
        <s v=" |201906: 0 |201905: Archivo Oficina Asesora Juridica   |201904: Archivo Oficina Asesora Juridica  |201903: Archivo Oficina Asesora Juridica  |201902: Archivo Oficina Asesora Juridica  |201901: Archivo Oficina Asesora Juridica " u="1"/>
        <s v=" |201906: Informe de ordenes de pago y Obligaciones mes de Junio de 2019 |201905: 0  |201904: Informe de ordenes de pago y Obligaciones mes de Abril de 2019 |201903: Informe de ordenes de pago y viaticos mes de Marzo de 2019 |201902: Informe de ordenes de pago y viaticos mes de Febrero de 2019 |201901: Informe de ordenes de pago y viaticos mes de enero de 2019" u="1"/>
        <s v=" |201906: Envío de documento al Equipo |201905:   |201904:  |201903: NA |201902: NA |201901: NA" u="1"/>
        <s v=" |201906: 0 |201905: http://aplicaciones.supertransporte.gov.co/Biblioteca_Virtual/BIBLIOTECA_MENU/  |201904: http://aplicaciones.supertransporte.gov.co/Biblioteca_Virtual/BIBLIOTECA_MENU/ |201903: http://aplicaciones.supertransporte.gov.co/Biblioteca_Virtual/BIBLIOTECA_MENU/ |201902: http://aplicaciones.supertransporte.gov.co/Biblioteca_Virtual/BIBLIOTECA_MENU/ |201901: http://aplicaciones.supertransporte.gov.co/Biblioteca_Virtual/BIBLIOTECA_MENU/" u="1"/>
        <s v=" |201906: Capacitaciones dirigidas a los funcionarios de Atención al Ciudadano,  por parte de las diferentes áreas de la Supertransporte |201905: 0  |201904: Se han realizado  reuniones  con el call center trabajando en esta dirección   |201903: 0 |201902: N.A |201901: N.A" u="1"/>
        <s v=" |201906: 0 |201905: 0  |201904: 0 |201903: Se realizó mesa de trabajo Nro. 30 del 27 de marzo de 2019, en la cual se hizo presente: Corporación Nacional de Terminales de Transporte (Conalter), Superintendencia de Transporte SP (Delegadtura de Transito y Concesiones e Infraestructura) |201902: 0 |201901: 0" u="1"/>
        <s v=" |201906: 677 junio - Informe de desarrollo junio 2019.pdf |201905: 323 mayo - Desarrollo Mayo.pdf  |201904: 362 abril - Análisis integración de sistemas.pdf |201903: 362 mar - Informe Modulos Vigia 27 de marzo 2019.pdf |201902:  |201901: " u="1"/>
        <s v=" |201906:  |201905: Documento Versión 1, el cual será sometido a revisión por el Departamento Administrativo de la Función Pública  |201904: Formato diligenciado |201903: NA |201902: NA |201901: NA" u="1"/>
        <s v=" |201906:  |201905: Publicacion pagina de la Supertransporte - Interes General - Ley de Transparencia - Numeral 6. Planeacion - Plan estrategico de participacion ciudadana - Cronograma de participacion ciudadana 2019   |201904:  |201903:  |201902:  |201901: " u="1"/>
        <s v=" |201906: Se ejecutó el 100% de las actividades del proceso (Cuadro Estadistico)._x000a__x000a_Anexo 1_x000a__x000a_Anexo 1_x000a__x000a_ |201905: 0  |201904: Se ejecutó el 100% de las actividades del proceso (Cuadro Estadistico)._x000a__x000a_Memorandos cronograma de transferencias_x000a__x000a_Anexo 1_x000a__x000a_De programción de transferencias documentales_x000a__x000a_ |201903: Se ejecutó el 100% de las actividades del proceso |201902: Se ejecutó el 100% de las actividades del proceso |201901: Se ejecutó el 100% de las actividades del proceso" u="1"/>
        <s v=" |201906: https://www.gov.co/participacion/los-datos-y-visualizaciones-del-gobierno-interesantes-para-su-uso-aprovechamiento-y-toma-de-decisiones-1 |201905: Estadísticas datos abiertos ene a mayo de 2019.docx  |201904: https://www.datos.gov.co/Transporte/Trafico-Portuario-Mar-timo-En-Colombia-2016-a-dici/5r3g-zv5z/data_x000a_ |201903: 826 mar - Actualización dato abierto tráfico Portuario.png |201902: http://www.supertransporte.gov.co/index.php/superintendencia-delegada-de-puertos/estadisticas-trafico-portuario-en-colombia/ |201901: 0" u="1"/>
        <s v=" |201906:  |201905:   |201904:  |201903: i. Memorando Nro. 20197100028553 del 11 de marzo de 2019 y Correo Electronico de la oficina de comunciaciones (Omar Arroyave) en el cual envia el pantallazo de la divulgacion de la circualar 094 del 29 de diciembre de 2016 |201902:  |201901: " u="1"/>
        <s v=" |201906: 656 junio - Integración de Trámites a GOV CO.zip |201905: Trámites actuales y proceso de automatización.docx  |201904: 362 abril - Análisis integración de sistemas.pdf_x000a_332 abril - Propuesta automatizacion integral informe de terminales - abril_x000a_ |201903: 670 mar - ACTIVIDADES FUENTES EXTERNAS.pdf |201902: Herramienta de BI. |201901: 0" u="1"/>
        <s v=" |201906: Se remitió a través de correo electronico de fecha 26 de junio de 2019, el PINAR a la OAP, para su presentación ante el Comité Institucional de Gestión y Desempeño._x000a__x000a_Anexo 2 |201905: 0  |201904: Se incorporó información del proyecto de actualización del Sistema de Gestión Documental de la entidad._x000a__x000a_Anexo 3 |201903: Documento Proyecto PINAR |201902: Documento Proyecto PINAR |201901: Documento Proyecto PINAR" u="1"/>
        <s v=" |201906:  |201905:   |201904:  |201903: Se realizó mesa de trabajo Nro. 30 del 27 de marzo de 2019, en la cual se hizo presente: Corporación Nacional de Terminales de Transporte (Conalter), Superintendencia de Transporte SP (Delegadtura de Transito y Concesiones e Infraestructura) |201902:  |201901: " u="1"/>
        <s v=" |201906: Acta de reunión _x000a_Matriz de seguimiento _x000a_Acta de reunión |201905: 0  |201904: Enviado por comunicaciones a correos electrónicos_x000a_Actualización documento excel, _x000a_Actualización documento excel   |201903: Actas_x000a_Archivo excel |201902: Listado de asistencia_x000a_Actas de reuniones |201901: Listado de asistencia_x000a_Actas de Reunión" u="1"/>
        <s v=" |201906: N/A |201905: 0  |201904: 0 |201903: N/A |201902: N/A |201901: N/A" u="1"/>
        <s v=" |201906:  |201905:   |201904: Se encuentra planeado para septiembre y octubre de 2019 |201903:  |201902: N.A |201901: N.A" u="1"/>
        <s v=" |201906:  |201905:   |201904: Formato diligenciado y consolidado |201903: NA |201902: NA |201901: NA" u="1"/>
        <s v=" |201906:  |201905:   |201904: Presentaciones, Actas y ruedas de prensa. |201903: Listas de Asistencia a reuniones, agendas, discursos, videos, talleres Construyendo País, presentaciones, actas y ruedas de prensa,  |201902:  Listas de Asistencia a reuniones, Cuadro seguimiento agenda lesgislativa, Informes, Respuestas a comunicaciones, fichas regionales Girardot, Flandes, Ricaute y Villavicencio, Presentaciones y actas.   |201901: Listas de Asistencia a reuniones, Respuesta solicitud congreso, Cuadro de plataformas tecnologicas, Convenio Confecamaras, " u="1"/>
        <s v=" |201906: 0 |201905: 0  |201904: Soportes de gestion |201903: 0 |201902: 0 |201901: 0" u="1"/>
        <s v=" |201906: Cuadro estructura Notificaciones año 2019 |201905:   |201904: Cuadro estructura Notificaciones año 2019 |201903: Cuadro estructura Notificaciones año 2019 |201902: Cuadro estructura Notificaciones año 2019 |201901: Cuadro estructura Notificaciones año 2019" u="1"/>
        <s v=" |201906: Contratos publicados en SIGEP a 30 de junio de 2019 (46 contratos) |201905:   |201904: Sigep |201903: aplicativo sigep |201902: aplicativo sigep |201901: aplicativo sigep" u="1"/>
        <s v=" |201906: 0 |201905: Lista de asistentes  |201904: Listas de asistencia |201903: 0 |201902: 0 |201901: 0" u="1"/>
        <s v=" |201906:  |201905:   |201904:  |201903: N/A |201902: N/A |201901: N/A" u="1"/>
        <s v=" |201906: 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 |201905: 0  |201904: 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 |201903: 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 |201902: 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201901: 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 u="1"/>
        <s v=" |201906: N.A. El porcentaje programado es 0%, no como alli aparece.  |201905: N.A.  |201904: N.A, |201903: Documento adjunto nombrado Puertos. Evidencia Actividad 5 Marzo2019 |201902: Documento adjunto nombrado Puertos. Evidencia Actividad 5 Febrero2019 |201901: No se programó actividad para este mes." u="1"/>
        <s v=" |201906: Matriz Calificada |201905: 0  |201904: 0 |201903: N/A |201902: N/A |201901: N/A" u="1"/>
        <s v=" |201906: 0 |201905: 0  |201904: Correos enviados del correo de Comunicaciones |201903: Comunicados y pág web |201902: Comunicados y pág web |201901: Comunicados y pág web" u="1"/>
        <s v=" |201906: Base de datos programación operativos |201905:   |201904: Reportes Regionales |201903:  |201902:  |201901: " u="1"/>
        <s v=" |201906: Documento word _x000a_Listado asistencia _x000a_Documento word |201905:   |201904: Listados de asistencia  |201903: Documentos de word_x000a_Campañas divultagadas por medio de comunicaciones |201902: Listado de asistencia_x000a_Actas de Reunión |201901: N/A" u="1"/>
        <s v=" |201906: N.A. se cumplió la meta |201905: N.A.   |201904: N.A.  |201903: Documento Identificacion Zonas Geograficas.  Archivo denominado Puertos. Evidencia Actividad 9 PAI Marzo.  |201902: Asistencia a Reunión Muelle La Gaitana- Neiva.           |201901: 1. Operativo adelantado en Hidroprado-Acta de Visita" u="1"/>
        <s v=" |201906: 0 |201905: 0  |201904: 0 |201903: 0 |201902: N.A |201901: N.A" u="1"/>
        <s v=" |201906:  |201905:   |201904: Pantallazo de reporte  - Aplicativo CHIP - Contaduria |201903:  |201902: Pantallazo de reporte  - Aplicativo CHIP - Contaduria |201901: N/A" u="1"/>
        <s v=" |201906: 8. Puertos. Evid act 8. PAI Junio cruce_correos_Dimar._x000a__x000a_8. Puertos. Evid act 8 PAI Junio Diag Tpte_ Mar_ Cabotaje |201905: Puertos. Evid activ 8 PAI_Mayo Acta reunion MT.pdf  |201904: Correos electronicos, Acta de Reunion. _x000a__x000a_Archivo. Puertos. Evid Activ 8_PAI_Abril.pdf |201903: Documento de fecha enero 31 de 2019, denominado Puertos. Evidencia Actividad 8 Marzo  |201902: Documento de fecha enero 31 de 2019, denominado Puertos. Evidencia Actividad 8 Febrero. |201901: Documento de fecha enero 31 de 2019, denominado Puertos. Evidencia Actividad 8 Enero 2019" u="1"/>
        <s v=" |201906: 0 |201905: 0  |201904: Presentaciones, Actas y ruedas de prensa. |201903: Listas de Asistencia a reuniones, agendas, discursos, videos, talleres Construyendo País, presentaciones, actas y ruedas de prensa,  |201902:  Listas de Asistencia a reuniones, Cuadro seguimiento agenda lesgislativa, Informes, Respuestas a comunicaciones, fichas regionales Girardot, Flandes, Ricaute y Villavicencio, Presentaciones y actas.   |201901: Listas de Asistencia a reuniones, Respuesta solicitud congreso, Cuadro de plataformas tecnologicas, Convenio Confecamaras, " u="1"/>
        <s v=" |201906: Actos administrativos emitidos por la Delegatura que dan cuenta del funcionamiento de la misma |201905:   |201904:  |201903:  |201902:  |201901: " u="1"/>
        <s v=" |201906: Se realizo actividad de publicacion  como cuidar los elementos de la entidad |201905:   |201904: Carpeta compartida Piga |201903:  |201902:  |201901: http://www.supertransporte.gov.co/index.php/plan-institucional-de-gestion-ambiental/" u="1"/>
        <s v=" |201906: VISITAS DIRECCIÓN PP |201905:   |201904:  |201903:  |201902:  |201901: " u="1"/>
        <s v=" |201906: 0 |201905: Invitación Sondeo de Mercado Gestor Documental V2.pdf  |201904: 335 abril - Invitación Sondeo de Mercado Gestor Documental.pdf |201903: 0 |201902: 0 |201901: 0" u="1"/>
        <s v=" |201906:  |201905: Lista de asistentes  |201904: Listas de asistencia |201903:  |201902:  |201901: " u="1"/>
        <s v=" |201906: Comunicaciones |201905: 0  |201904: Comunicaciones |201903: Se recibieron correos de tipo:informativo y de trámite al cual se le dio la ruta pertinente. De los vías allegados a Secretaria General guardo los físicos de contraloria en crapeta con su respectiva respuesta |201902: Comunicaciones oficiales (Memorando) |201901: Comunicaciones oficiales (Memorando)" u="1"/>
        <s v=" |201906:  |201905:   |201904:  |201903:  |201902: Contratos de prestación de Servicios. |201901: Llistados de los resultados de las pruebas de Estado._x000a__x000a_Hojas de Vida Seleccionadas " u="1"/>
        <s v=" |201906: 0 |201905: 1. ACTA REUNIÓN MAPA DE RIESGOS_x000a_2. PANTALLAZO CORREO SOLICITUD A LA OFICINA ASESORA DE PLANEACIÓN  |201904: Acta de reunión y correo de solicitud |201903: 0 |201902: 0 |201901: 0" u="1"/>
        <s v=" |201906:  |201905: Carpeta computador CM llamada Evidencias  |201904: Redes sociales, página web |201903: Carpeta computador CM llamada Evidencias |201902: Carpeta computador CM llamada Evidencias |201901: Carpeta computador CM llamada Evidencias" u="1"/>
        <s v=" |201906:  |201905:   |201904: 335 abril - Invitación Sondeo de Mercado Gestor Documental.pdf |201903: 314 marzo - Revisión herramientas de Gestión Documental.pdf |201902:  - Documento Necesidades de la entidad Sistema Único de Trámites.docx. |201901: N.A" u="1"/>
        <s v=" |201906: *Reporte ejecucion cualitativa presupuestal a Junio   * Informe de autosostenibilidad a Mayo 2019,Estados Financieros Mayo, austeridad del gasto  de Mayo,  PAI Mayo 2019, Plan Mejoramiento CGR er semestre. |201905: 0  |201904: *Reporte ejecucion cualitativa presupuestal Marzo  * Informe de autosostenibilidad a Marzo 2019,  PAI Marzo 2019, Pormenorizado marzo 2019. |201903: *Reporte ejecucion cualitativa presupuestal febrero  * Informe de Austeridad del gasto febrero 2019, Reciprocas 4 trimestre 2018, PAI febrero 2019, plan de contratacion sep a Marzo 219, Pormenorizado 2019. |201902: *Reporte ejecucion cualitativa presupuestal * Informe de Austeridad del gasto a corte enero 2019 |201901: *Reporte ejecucion cualitativa presupuestal * Informe de Autosostenibilidad * Informe de Austeridad del gasto a corte de Diciembre 2018." u="1"/>
        <s v=" |201906: 22. Puertos. Evid. activ 22 PAI Junio. Asist.cap 260619 |201905: Puertos. Evid Act 22 PAI_Mayo CronPPC2019.xlsx  |201904: Presentacion: Archivo: Puertos. Evid. Activ 22_PAI_Abril.pdf |201903: Correo electrónico  del 2 de marzo de 2019. archivo denominado: Puertos. Evidencia actividad 22 PAI marzo |201902: No se programo actividad para este mes.  |201901: No se programo actividad para este mes. " u="1"/>
        <s v=" |201906: 0 |201905: 0  |201904: 0 |201903: NA |201902: NA |201901: NA" u="1"/>
        <s v=" |201906: Convenios suscritos con la Red Nacional de Protección al Consumidor |201905:   |201904: Convenio suscrito con la red |201903: Convenio suscrito con la red |201902: Convenio suscrito con la red |201901: " u="1"/>
        <s v=" |201906: Durante el primer semestre se programaron (15) quince actividades para Promover la formalización de la prestación del servicio de los Terminales de Transporte Terrestre automotor durante este periodo se han realizado (17) diecisiete actividades para un cumplimiento del 113%, _x000a_ |201905: 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_x000a_  |201904: Acta de mesa de de trabajo Nro 45 del 30 de abril de 2019, con la participaron de los funcionarios de la SuperIntendecia de Transportes, para dicha mesa se invitaron las siguientes alcaldias:_x000a_i. Alcaldia de Orito - Putumayo Rad Nro. 20197100103321 del 22/04/2019 _x000a_ii. Alcaldia de Mocoa - Putumayo Rad Nro 20197100103291 del 22/04/2019_x000a_iii. Alcaldia de Hormiga - Valle Guamez - Putumayo Rad Nro 20197000103331 del 22/04/2019 _x000a_ |201903: Acta de mesa de de trabajo con la participaron de representantes de seis (6) entes territoriales:_x000a_i. Alcaldia de Chia - Cundinamarca_x000a_ii. Alcaldia de Zipaquira Cundinamarca _x000a_iii. Alcaldia de Pacho Cundinamarca_x000a_iv. Alcaldia de Guateque - Boyaca_x000a_v. Alcaldia de Garagoa - Boyaca_x000a_vi. Gerente Punto de Despacho de Pacho - cundinamarca |201902: 0 |201901: 0" u="1"/>
        <s v=" |201906: Reporte del sigturno |201905:   |201904: Reporte del sigturno |201903: Tirilla del sigturno |201902: Evidencia-232 |201901: Tirilla del sigturno" u="1"/>
        <s v=" |201906: Aplicativo Orfeo, oficio N° 20197000219341 del 29 de junio |201905: Carpeta archivo mesas de trabajo de la Delegada de Concesiones e Infraestructura  |201904: Oficio Nro 20197100091511 del 4/de abril/2019, radicado en Orfeo el cual fue enviado al Aeródromo de Barrancominas - Guainia.  |201903:  |201902: i. Oficio Nro 20197100034691, radicado en orfeo_x000a_ii. Base de datos, seguimiento inspecciones y mesas de trabajo y archivo |201901: i. oficio Nro 20195605047732 de fecha 18/01/19, radicado en orfeo" u="1"/>
        <s v=" |201906:  |201905: Invitación Sondeo de Mercado Gestor Documental V2.pdf  |201904: 335 abril - Invitación Sondeo de Mercado Gestor Documental.pdf |201903:  |201902:  |201901: " u="1"/>
        <s v=" |201906: Invitación al Comité Directivo para conocer los temas que se manejan Atención al Ciudadano |201905:   |201904: Planeados para junio de 2019 |201903:  |201902: N.A |201901: N.A" u="1"/>
        <s v=" |201906: Para el mes de junio se tenia programado el corredor estrategico N° VI Bogotá - Villavicencio pero considerando las afectaciones sufridas por este corredor  por la ola invernal presentadas el KM 58, se suspendió hasta nueva orden  |201905: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4: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3: 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201902:  |201901: " u="1"/>
        <s v=" |201906:  |201905:   |201904: Cadena de valor_x000a_Requerimientos enviados a la Oficina de Control Interno |201903: Cadena de valor_x000a_Requerimientos enviados a la Oficina de Control Interno |201902: Cadena de valor |201901: Cadena de valor y Requerimientos enviados a la Oficina de Control Interno" u="1"/>
        <s v=" |201906:  |201905: 1. ACTA REUNIÓN MAPA DE RIESGOS_x000a_2. PANTALLAZO CORREO SOLICITUD A LA OFICINA ASESORA DE PLANEACIÓN  |201904: Acta de reunión y correo de solicitud |201903:  |201902:  |201901: " u="1"/>
        <s v=" |201906: 272 junio - pruebas19062019.jpg |201905: Sincronizacion de usuarios.png  |201904:  |201903: 311 marzo - Sincronización de equipos en la herramienta GLPI |201902: Software GLPI |201901: " u="1"/>
        <s v=" |201906: Formato inspección _x000a_Matriz de seguimiento y formatos especificos. _x000a_Acta reunión. _x000a_Revisión GLPI |201905:   |201904: Informe archivo Word, _x000a_listados de asistencias, actualización de documentación archivo excel, diligenciamiento de formatos específicos.  |201903: Formatos de Inspecciones_x000a_Informes |201902: Listado de asistencia |201901: Listado de asistencia" u="1"/>
        <s v=" |201906:  |201905:   |201904: Formato de liquidación emitido por el aplicativo META 4_x000a__x000a_Correos electrónicos_x000a_Memornado No.20195200045963 del 22-04-2019 |201903: Mapa de riesgos |201902: Mapa de riesgos |201901: Mapa de riesgos" u="1"/>
        <s v=" |201906:  |201905: Se tiene el Documento  |201904: Caracterización de grupos de valor publicada en página web |201903: NA |201902: NA |201901: NA" u="1"/>
        <s v=" |201906: 5. Puertos. Evid. act 5 PAI Junio Inv Banacol. |201905: Documento archivo: Puertos. Evid Activ 5 PAI_Mayo Insp Fluv Turbo.docx  |201904: correo electronico. _x000a_Archivo: Puertos. Evid Activ 5_PAI_Abril.pdf_x000a__x000a_Ficha Tecnica: archivo:  Puertos. Evid Activ 5.1_PAI_Abril.pdf  |201903: Documento adjunto nombrado Puertos. Evidencia Actividad 5 Marzo2019 |201902: Documento adjunto nombrado Puertos. Evidencia Actividad 5 Febrero2019 |201901: No se programó actividad para este mes." u="1"/>
        <s v=" |201906: 0 |201905: 0  |201904: Las actividades están programadas para el segundo semestre de 2019 |201903: 0 |201902: 0 |201901: 0" u="1"/>
        <s v=" |201906: 332 junio - herramienta almacén.png |201905: http://odoo.supertransporte.gov.co:8069/web#action=89&amp;active_id=channel_inbox  |201904: http://odoo.supertransporte.gov.co:8069/web#action=89&amp;active_id=channel_inbox |201903: 371 mar - levantamiento de req soft almacen.pdf |201902: 371 feb - acta de reunión.pdf |201901: " u="1"/>
        <s v=" |201906: Correos electrónicos |201905:   |201904: Correos electrónicos |201903: Mapa de riesgos - _x000a_Correo electrónico remisorio - PAI_x000a_Informe control interno austeridad del gasto_x000a_Informe evalaución de riesgos (OCI) |201902: PAI Y Correo electronico de austeridad |201901: PAI Y Correo electronico de austeridad" u="1"/>
        <s v=" |201906: Implementación de la nueva encuesta del Grupo Atención al Ciudadano |201905: 0  |201904: Diseño e implementación de la nueva encuesta del Grupo Atención a lCiudadano |201903: 0 |201902: N.A |201901: N.A" u="1"/>
        <s v=" |201906: 0 |201905: 0  |201904: 0 |201903: 0 |201902: 0 |201901: Radicado en orfeo Nos, 20197100005921, 20197100005941, 20197100005911 del 11 de enero de 2019 " u="1"/>
        <s v=" |201906: Acta de reunión._x000a_Manillas con valores._x000a_Publicación en carteleras virtuales. |201905: 0  |201904: 0 |201903: N/A |201902: N/A |201901: N/A" u="1"/>
      </sharedItems>
    </cacheField>
    <cacheField name="Reporte_Analisis Cualitativo_ 2019_ OAP" numFmtId="10">
      <sharedItems count="686" longText="1">
        <s v=" |201912: 0 |201911: 0 |2019010: 0 |201909: 0 |201908: 0 |201907: 0 |201906: 0 |201905: Se emite memornado en el que se realizan observaciones para cumplir con el buen desarrollo del comité.  |201904: 1.  Se solicitó información para evaluación de los resultados de implementación de la estrategia, seguimiento Plan de Participación Ciudadana, con corte a 30 de abril de 2019_x000a__x000a_2.  Solicitud información- seguimiento a la implementación de las actividades consignadas en el Plan Anticorrupción y de Atención al Ciudadano y Mapas de Riesgos de corrupción, del primer cuatrimestre de 2019 |201903: 0 |201902: 0 |201901: Informes comunicados con las respectivas evidencias, podrán ser consultadas en ORFEO, según radicados"/>
        <s v=" |201912: 0 |201911: 0 |2019010: 0 |201909: 0 |201908: 0 |201907: 0 |201906: 0 |201905: Se realiza la publicación del informe Plan Anticorrupción de a cuerdo a las evidencias enviadas por cada Dependencia.  |201904: Se comunicó informe definitivo de seguimiento y evaluación de Riesgos de Gestión (según selectivo) del 1 de octubre a 31 de diciembre de 2018.  |201903: 0 |201902: 0 |201901: Informes comunicados con las respectivas evidencias, podrán ser consultadas en ORFEO, según radicados"/>
        <s v=" |201912: 0 |201911: 0 |2019010: 0 |201909: 0 |201908: 0 |201907: 0 |201906: 0 |201905: Se realiza la publicación del informe Plan Anticorrupción de a cuerdo a las evidencias enviadas por cada Dependencia.  |201904: Se solicitó información seguimiento a la implementación de las actividades consignadas en el PAAA y mapas de riesgos de corrupción, del primer cuatrimestre de 2019. |201903: 0 |201902: 0 |201901: Informes comunicados con las respectivas evidencias, podrán ser consultadas en ORFEO, según radicados"/>
        <s v=" |201912: 0 |201911: 0 |2019010: 0 |201909: 0 |201908: 0 |201907: 0 |201906: Se realizó la revisión del documento conjuntamente con el Jefe de la oficina Asesora de Planeación y se envió para revisión de los miembros del Comité de Coordinación de Control interno |201905: Se envío la propuesta de política y el formato para revisión del Jefe de la Oficina Asesora de Planeación, se encuentra pendiente someterla a consideración del Comité de Coordinación de Control interno.  |201904: Se revisó la información entregada por la Oficina de Tecnologías de la Información y las Comunicaciones, se realizó la actualización del formato para mapa de riesgos de los procesos, el cual fue enviado a la Oficina de TICS para su validación, la cual se encuentre pendiente. |201903: Se ha venido adelantando la actualización de la política de administración del riesgo de manera conjunta con la Oficina de Técnologías de la Información y las Comunicaciones |201902: Se ha venido adelantando la actualización de la política de administración del riesgo de manera conjunta con la Oficina de Técnologías de la Información y las Comunicaciones |201901: Se ha venido adelantando la actualización de la política de administración del riesgo de manera conjunta con la Oficina de Técnologías de la Información y las Comunicaciones"/>
        <s v=" |201912: 0 |201911: 0 |2019010: 0 |201909: 0 |201908: 0 |201907: 0 |201906: 0 |201905: 0  |201904: NA |201903: NA |201902: NA |201901: NA"/>
        <s v=" |201912: 0 |201911: 0 |2019010: 0 |201909: 0 |201908: 0 |201907: 0 |201906: 0 |201905: 0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a corte de 29 de enero de 2019 "/>
        <s v=" |201912: 0 |201911: 0 |2019010: 0 |201909: 0 |201908: 0 |201907: 0 |201906: 0 |201905: 0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con corte a 29 de enero de 2019 "/>
        <s v=" |201912: 0 |201911: 0 |2019010: 0 |201909: 0 |201908: 0 |201907: 0 |201906: 0 |201905: 0  |201904: Se realizó la consolidación del mapa de riesgos institucional, el cual se encuentra pendiente de presentar al comité institucional de gestión y desempeño, una vez sea verificado por el comité se procederá con su socialización. |201903: Actividad sin iniciar |201902: Actividad sin iniciar |201901: Actividad sin iniciar"/>
        <s v=" |201912: 0 |201911: 0 |2019010: 0 |201909: 0 |201908: 0 |201907: 0 |201906: 0 |201905: 0  |201904: 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 |201903: Actividad sin iniciar |201902: Actividad sin iniciar |201901: Actividad sin iniciar"/>
        <s v=" |201912: 0 |201911: 0 |2019010: 0 |201909: 0 |201908: 0 |201907: 0 |201906: Se realizaron denuncias ante la Fiscalía General de la Nación. |201905: Se realizaron denuncias ante la Fiscalía General de la Nación.  |201904: 0 |201903: Se realizaron denuncias ante la Fiscalía General de la Nación. |201902: 0 |201901: 0"/>
        <s v=" |201912: 0 |201911: 0 |2019010: 0 |201909: 0 |201908: 0 |201907: 0 |201906: En la reunión se trataron los siguientes temas_x000a_i. Actualizar e implementar política de supervisión_x000a_ii. Implementar modelo integrado de planeación y gestión MIPG en cada una de sus siete dimensiones _x000a_iii. Revisar y actualizar el mapa de riesgos_x000a_iv. Monitorear y efectuar seguimiento a riesgos de corrupción |201905: 0  |201904: 0 |201903: 0 |201902: 0 |201901: 0"/>
        <s v=" |201912: 0 |201911: 0 |2019010: 0 |201909: 0 |201908: 0 |201907: 0 |201906: 0 |201905: 0  |201904: i. Actualización y Socialización Mapa de riesgos, seguimiento riesgos de corrupción, Participación ciudadana |201903: 0 |201902: 0 |201901: 0"/>
        <s v=" |201912: 0 |201911: 0 |2019010: 0 |201909: 0 |201908: 0 |201907: 0 |201906: Se informó al Delegdado de la respuesta a dar a la Oficina de Control Interno sobre seguimiento al mapa de riesgos, presentandose la ejecución de algunos indicadores. |201905: 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actualización de los mapas de riesgos previa  definicion o ajuste a los procesos misionales.   |201904: Se habia planeado reunion con la Oficina Asesora de Planeación una vez se expidiera el Maual de Funciones y Competencias para con base en el tener claridad de los procesos de la entidad sobre la cual se deben plantear los mapas de riesgos. No se realizó reunion con la Oficina Asesora de Planeación para tratar este tema.  |201903: 1. Correo electrónico donde se cita a Mesa de Trabajo mapa de riesgos proceso Control. _x000a_2.  Correos electrónicos relacionados con las actas de las mesas de trabajo sobre mapa de riesgos de control.  |201902: N.A.  |201901: N.A. "/>
        <s v=" |201912: 0 |201911: 0 |2019010: 0 |201909: 0 |201908: 0 |201907: 0 |201906: Se informó al Delegdado de la respuesta a dar a la Oficina de Control Interno sobre seguimiento al mapa de riesgos, presentandose la ejecución de algunos indicadores. |201905: No se programo actividad para este mes.  Ademas hasta que no se tengan definidos los riesgos, los mismos no se pueden monitorear.   |201904: No se programo actividad para este mes.  |201903: N.A.  |201902: N.A.  |201901: N.A. "/>
        <s v=" |201912: 0 |201911: 0 |2019010: 0 |201909: 0 |201908: 0 |201907: 0 |201906: No hay actividad programada para este mes |201905: 0  |201904: 0 |201903: 0 |201902: 0 |201901: 0"/>
        <s v=" |201912: 0 |201911: 0 |2019010: 0 |201909: 0 |201908: 0 |201907: 0 |201906: No hay actividad programad para este mes |201905: 0  |201904: 0 |201903: 0 |201902: 0 |201901: 0"/>
        <s v=" |201912: 0 |201911: 0 |2019010: 0 |201909: 0 |201908: 0 |201907: 0 |201906: 0 |201905: 0  |201904: Se realizó el seguimiento y se envió a la oficina de control interno |201903: 0 |201902: 0 |201901: 0"/>
        <s v=" |201912: 0 |201911: 0 |2019010: 0 |201909: 0 |201908: 0 |201907: 0 |201906: 0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201904: 0 |201903: 0 |201902: 0 |201901: 0"/>
        <s v=" |201912: 0 |201911: 0 |2019010: 0 |201909: 0 |201908: 0 |201907: 0 |201906: 0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201904: 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 |201903: 0 |201902: 0 |201901: 0"/>
        <s v=" |201912: 0 |201911: 0 |2019010: 0 |201909: 0 |201908: 0 |201907: 0 |201906: 0 |201905: 0  |201904: 0 |201903: 0 |201902: 0 |201901: 0"/>
        <s v=" |201912: 0 |201911: 0 |2019010: 0 |201909: 0 |201908: 0 |201907: 0 |201906: 0 |201905: Se realizó analisis y fuer remitido a la OCI y OAP para su conocimiento.  |201904: 0 |201903: 0 |201902: 0 |201901: 0"/>
        <s v=" |201912: 0 |201911: 0 |2019010: 0 |201909: 0 |201908: 0 |201907: 0 |201906: El mapa de riesgos se encuentra actualizado en la cadena de valor de la entidad. |201905: Se realizó la revisión del mapa de riesgos del proceso de Gestión TICs, a través del ajuste de la Política de tratamiento de Riesgos y el formato de identificación de riesgos ajustados.  |201904: Revisión del mapa de Riesgos del CEMAT. |201903: Revisión al mapa de Riesgos, para alinearlo con la nueva Política de tratamiento de Riesgos de la entidad. |201902: Actualización mapa de riesgos del Proceso de TI |201901: Revisión mapa de riegos del proceso de TI."/>
        <s v=" |201912: 0 |201911: 0 |2019010: 0 |201909: 0 |201908: 0 |201907: 0 |201906: Se reporta avance en los riesgos de corrupcción con corte a 30 de abril. |201905: Se reportó el avance en el cumplimiento del plan anticorrupción.  |201904: Reporte de avance en la actividades del plan anticorrupción y de atención al ciudadano. |201903: Monitoreo del mapa de riesgos de TI |201902: 0 |201901: 0"/>
        <s v=" |201912: 0 |201911: 0 |2019010: 0 |201909: 0 |201908: 0 |201907: 0 |201906: 0 |201905: 0  |201904: La evidencia  corresponde a la Delegatura de Tránsito que ha  revisado el protocolo para la entrega de vehículos a los ciudadano. La Delegatura de Tránsito transmite esa información clara a través del aplicativo Vigia.  |201903: 0 |201902: 0 |201901: 0"/>
        <s v=" |201912: 0 |201911: 0 |2019010: 0 |201909: 0 |201908: 0 |201907: 0 |201906: Durante el mes de junio se realizó seguimiento a las actividades descritas en el mapa de riesgos para minimizar la materialización de los mismos.  Así mismo fueron enviadas fotocopia de las evidencias de la realización de dichas actividades. |201905: 0  |201904:  El nuevo mapa de riesgos fue enviado a la Oficina asesora de Planeación y publicado en la cadena de valor el 23/03/2019. |201903: Publicación del nuevo mapa de riesgos. |201902: Identificación de los nuevos riesgos del Grupo de Talento Humano. |201901: Revisión del mapa de riesgos publicado en la cadena de valor."/>
        <s v=" |201912: 0 |201911: 0 |2019010: 0 |201909: 0 |201908: 0 |201907: 0 |201906: 0 |201905: 0  |201904: 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201903: 0 |201902: 0 |201901: 0"/>
        <s v=" |201912: 0 |201911: 0 |2019010: 0 |201909: 0 |201908: 0 |201907: 0 |201906: 0 |201905: 0  |201904: Se realiza seguimiento |201903: 0 |201902: 0 |201901: 0"/>
        <s v=" |201912: 0 |201911: 0 |2019010: 0 |201909: 0 |201908: 0 |201907: 0 |201906: 0 |201905: 0  |201904: Se realizó el seguimiento al mapa de riesgos con corte a 30 de Abril, para entregar a la Oficina de Control Interno. |201903: 0 |201902: 0 |201901: 0"/>
        <s v=" |201912: 0 |201911: 0 |2019010: 0 |201909: 0 |201908: 0 |201907: 0 |201906: 0 |201905: 0  |201904: En la descripción del control a realizar se identificaron cuatro actividades para minimizar la materialización del riesgo:_x000a_ La actividad referida a la utilización del aplicativo de nómina para la liquidación de la misma, se cumple con periodicidad mensual, puesto que en la Entidad no se realizan liquidaciones en forma manual._x000a_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_x000a_Generación y revisión del reporte denominado prenomina por parte del funcionario encargado._x000a_Visto bueno a memorando remisorio de pago de nomina por parte de la coordinadora del Grupo y de la Secretaria General antes de legalizar el pago por el Grupo de financiera._x000a_  _x000a__x000a_ |201903: Revision del comportamiento del riesgo de corrupción. |201902: Revision del comportamiento del riesgo de corrupción. |201901: Revision del comportamiento del riesgo de corrupción."/>
        <s v=" |201912: 0 |201911: 0 |2019010: 0 |201909: 0 |201908: 0 |201907: 0 |201906: 0 |201905: 0  |201904: Se encuentra planeado para septiembre y octubre de 2019 |201903: 0 |201902: N.A |201901: N.A"/>
        <s v=" |201912: 0 |201911: 0 |2019010: 0 |201909: 0 |201908: 0 |201907: 0 |201906: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201905: 0  |201904: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 |201903: 0 |201902: 0 |201901: 0"/>
        <s v=" |201912: 0 |201911: 0 |2019010: 0 |201909: 0 |201908: 0 |201907: 0 |201906: Se remitió correo electronico a la Oficina TIC's con las observaciones al resgistro de operadores portuarios.  |201905: El profesional Gilberto Palencia efectuó el analisis del tramite de Inscripcion y Registro Operador Portuario y se lo remitió al Superintendente Delegado de Puertos.   |201904: No se programo actividad para este mes.  |201903: N.A.  |201902: N.A.  |201901: N.A. "/>
        <s v=" |201912: 0 |201911: 0 |2019010: 0 |201909: 0 |201908: 0 |201907: 0 |201906: 0 |201905: 0  |201904: NA |201903: Actividad sin iniciar |201902: Actividad sin iniciar |201901: Actividad sin iniciar"/>
        <s v=" |201912: 0 |201911: 0 |2019010: 0 |201909: 0 |201908: 0 |201907: 0 |201906: 0 |201905: 0  |201904: NA |201903: 0 |201902: 0 |201901: 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
        <s v=" |201912: 0 |201911: 0 |2019010: 0 |201909: 0 |201908: 0 |201907: 0 |201906: Se revisarón las temáticas para la encuesta de Rendición de Cuentas y se publicará en página web. |201905: 0  |201904: NA |201903: Actividad sin iniciar |201902: Actividad sin iniciar |201901: Actividad sin iniciar"/>
        <s v=" |201912: 0 |201911: 0 |2019010: 0 |201909: 0 |201908: 0 |201907: 0 |201906: 0 |201905: 0  |201904: 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 |201903: Actividad sin iniciar |201902: Actividad sin iniciar |201901: Actividad sin iniciar"/>
        <s v=" |201912: 0 |201911: 0 |2019010: 0 |201909: 0 |201908: 0 |201907: 0 |201906: Se realizó la preparación de información para realizar campaña de Rendición de Cuentas RDC y se envío a comunicaciones para su diagramación y publicación. |201905: 0  |201904: Se realizó la inducción y reinducción a los funcionario, donde los Directivos de la Entidad, explicaron los avance en la gestión que ha tenido la Entidad en los últimos 6 meses. |201903: Actividad sin iniciar |201902: Actividad sin iniciar |201901: Actividad sin iniciar"/>
        <s v=" |201912: 0 |201911: 0 |2019010: 0 |201909: 0 |201908: 0 |201907: 0 |201906: 0 |201905: 0  |201904: 0 |201903: Actividad sin iniciar |201902: Actividad sin iniciar |201901: Actividad sin iniciar"/>
        <s v=" |201912: 0 |201911: 0 |2019010: 0 |201909: 0 |201908: 0 |201907: 0 |201906: 0 |201905: 0  |201904: Se realizó el seguimiento a las actividades definidas en el Componente de rendición de Cuentas del Plan Anticorrupción y de Atención al Ciudadano |201903: Actividad sin iniciar |201902: Actividad sin iniciar |201901: Actividad sin iniciar"/>
        <s v=" |201912: 0 |201911: 0 |2019010: 0 |201909: 0 |201908: 0 |201907: 0 |201906: 0 |201905: 0  |201904: Se realizó la medición de los indicadores por cada componente del Plan de Rendición de Cuentas y el avance dio como resultado el 51%. |201903: Actividad sin iniciar |201902: Actividad sin iniciar |201901: Actividad sin iniciar"/>
        <s v=" |201912: 0 |201911: 0 |2019010: 0 |201909: 0 |201908: 0 |201907: 0 |201906: Informe de desarrollos realizados y funcionalidades implementadas. |201905: Desarrollos realizados por la OTI para la inteconexión de aplicaciones.  |201904:  - Actualización de la Biblioteca Virtual con la normatividad de la ST._x000a_ - Actualización de módulo de cupones para acuerdos de pago en consola TAUX.  |201903: Generación de aplicativo de temporada Alta para análisis de moviemiento en terminales. |201902: Generación y desarrollo de la Super Biblioteca Virtual |201901: revisión y ajustes en el aplicativo conecta"/>
        <s v=" |201912: 0 |201911: 0 |2019010: 0 |201909: 0 |201908: 0 |201907: 0 |201906: Se publican los actos administrativos solicitados en el sitio web. |201905: Publicación Proyecto de resolución &quot;Por el cual se fijan las tarifas por concepto de Contribución Especial de Vigilancia que deben pagar a la Superintendencia de Transporte la totalidad de los sujetos sometidos a su vigilancia, inspección y control, para la vigencia fiscal 2019&quot;   |201904: Publicación de Resoluciones en el sitio web de la entidad. |201903: Publicación de Resoluciones en el sitio web de la entidad. |201902: Publicación de Resoluciones  |201901: Publicación del Plan anticorrupción, PAI y PEI."/>
        <s v=" |201912: 0 |201911: 0 |2019010: 0 |201909: 0 |201908: 0 |201907: 0 |201906: Se carga en el portal de máxima velocidad la evidencia de la integración de los trámites en el portal GOV.CO. |201905: Identificación de los trámites inscritos en el SUIT y que se integraran al portal GOV.CO  |201904: Valideación de la información en los sistemas consola TAUX, VIGIA, BI. |201903: Revisión y análisis de la información recibida en el CEMAT. |201902: Revisión información almacenada en la herramienta de BI. |201901: 0"/>
        <s v=" |201912: 0 |201911: 0 |2019010: 0 |201909: 0 |201908: 0 |201907: 0 |201906: 0 |201905: 0  |201904: La actividad será desarrollada durante el mes de septiembre. |201903: Estos temas serán desarrollados en la ejecucuón del Plan institucional de capacitación a partir del segundo semestre. |201902: Estos temas serán desarrollados en la ejecucuón del Plan institucional de capacitación a partir del segundo semestre. |201901: Estos temas serán desarrollados en la ejecucuón del Plan institucional de capacitación a partir del segundo semestre."/>
        <s v=" |201912: 0 |201911: 0 |2019010: 0 |201909: 0 |201908: 0 |201907: 0 |201906: Fecha del Comité: Martes 04/06/2019  |201905: 0  |201904: Están planeados para junio de 2019 |201903: 0 |201902: N.A |201901: N.A"/>
        <s v=" |201912: 0 |201911: 0 |2019010: 0 |201909: 0 |201908: 0 |201907: 0 |201906: 0 |201905: 1. Respuestas de derechos de petición en las cuales se pone a disposición el Centro; 2. Participación en eventos de socialización (12 de junio de 2019)  |201904: 0 |201903: 0 |201902: 0 |201901: 0"/>
        <s v=" |201912: 0 |201911: 0 |2019010: 0 |201909: 0 |201908: 0 |201907: 0 |201906: 0 |201905: 0  |201904: 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 |201903: Los informes con los resultados de la gestión del mes de marzo, fueron allegados a la OAP el día 05/04/19, por lo que se encuentran en revisión para poder generar el Informe de supervisión.  |201902: La Atención telefónica se realiza a través de la Orden de Compra No. 32538, con el proveedor Américas BPS. |201901: La Atención telefónica se realiza a través de la Orden de Compra No. 32538, con el proveedor Américas BPS."/>
        <s v=" |201912: 0 |201911: 0 |2019010: 0 |201909: 0 |201908: 0 |201907: 0 |201906: 0 |201905: 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  |201904: Las reuniones se realizaron con el área de atención al ciudadano y el call center de la entidad.  |201903: 0 |201902: 0 |201901: 0"/>
        <s v=" |201912: 0 |201911: 0 |2019010: 0 |201909: 0 |201908: 0 |201907: 0 |201906: 0 |201905: 0  |201904: Se enviaron correos institucionales a funcionarios y contratistas sobre situaciones internas |201903: Investigaciones, sanciones y campañas |201902: Investigaciones, sanciones y campañas |201901: Investigaciones, sanciones y campañas"/>
        <s v=" |201912: 0 |201911: 0 |2019010: 0 |201909: 0 |201908: 0 |201907: 0 |201906: 0 |201905: 0  |201904: Se realizaron comunicados de prensa y entrevistas para dar a conocer actividades de la entidad |201903: Gestión de medios pnd y proyecciones |201902: Gestión de medios pnd y proyecciones |201901: Se gestionaron entrevistas para la renovación y proyectos"/>
        <s v=" |201912: 0 |201911: 0 |2019010: 0 |201909: 0 |201908: 0 |201907: 0 |201906: 0 |201905: 0  |201904: Socialización derechos y deberes de usuarios con presencia en casas de consumidor y rutas |201903: Campañas super viajeros, renovación, regiones, usuarios del transporte fluvial, vigilamos con seguridad: vigía información subjetiva |201902: Campañas super viajeros, renovación, regiones y usuarios |201901: Campañas Super viajeros, embalses, contratos, regiones, casa consumidor"/>
        <s v=" |201912: 0 |201911: 0 |2019010: 0 |201909: 0 |201908: 0 |201907: 0 |201906: 0 |201905: 0  |201904: Superintendencia intensifica labores de prevención Festival Vallenato. Presencia en Terminales con charlas y stand informativo. Presencia en peajes, participación en inauguración proyecto de vivienda para Valledupar, charlas en buses, |201903: Apertura Casa del Consumidor en Cartagena |201902: Lanzamiento renovación gremios |201901: 0"/>
        <s v=" |201912: 0 |201911: 0 |2019010: 0 |201909: 0 |201908: 0 |201907: 0 |201906: Tema principal: Implementación de normas de accesibilidad e inclusión en la infraestructura carretera concesionada del país_x000a_Resultados_x000a_i. El cuadro de control de chats, reflejó la participación activa de los grupos de valor durante este evento. Dentro de los resultados la plataforma reveló que se presentaron 565 visitantes al chat, que efectuaron 125 chats_x000a_ii. Así mismo el cuadro de control de chats, reflejó la participación activa de los grupos de valor con un tiempo de respuesta de 1:44 segundos en promedio. |201905: 0  |201904: 0 |201903: 0 |201902: 0 |201901: 0"/>
        <s v=" |201912: 0 |201911: 0 |2019010: 0 |201909: 0 |201908: 0 |201907: 0 |201906: 0 |201905: i.Sectores criticos de accidentalidad, Logistica de operativos y dotación; irregularidades en prestación de servicio; problemática invasión e indebido uso de franja de derecho de vía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201904: 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_x000a_i. Fijación esquema de fortalecimiento sobre el derecho de via y sectores críticos reincidentes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201903: Se trataron los siguientes temas:_x000a_i. Infraestructura Accesible_x000a_ii. Pregoneo_x000a_iii. La representante de Conalter manifestó que se están realizando reuniones con el Ministerio de Transporte para definir los criterios de homologación o habilitación de los TTTA y_x000a_iv. Inquietudes de Conalter frente a las inspecciones y evaluciones que realiza la Supertransporte a la Terminales de Transporte terrestre |201902: 0 |201901: 0"/>
        <s v=" |201912: 0 |201911: 0 |2019010: 0 |201909: 0 |201908: 0 |201907: 0 |201906: 0 |201905: 0  |201904: 0 |201903: i. Se socializo por parte de la Superintendencia de Transporte, la necesidad de realizar los ajustes necesarios y progresivos en materia de infraestructura accesible._x000a_ii. Conalter se compromete a socializarlo entre sus agremiados los temas tratados en la mesa Nro. 30, del 27 de marzo de 2019_x000a_ |201902: 0 |201901: 0"/>
        <s v=" |201912: 0 |201911: 0 |2019010: 0 |201909: 0 |201908: 0 |201907: 0 |201906: No se programo actiividad este mes |201905: No se programo actividad para este mes.   |201904: No se programo actividad para este mes.  |201903: N.A.  |201902: N.A.  |201901: N.A. "/>
        <s v=" |201912: 0 |201911: 0 |2019010: 0 |201909: 0 |201908: 0 |201907: 0 |201906: Se realizó la sesión  Comité Tema´tico facilitación de comercio el 26 de junio de 2019, realizada en Buenaventura, en la cual  se tomaron decisiones importantes que facilitan el comercio exterior.  |201905: Se realizó el 27 de Mayo la Sesión 11 del Comitpe de Facilitacion de Comerico Exterior AgendaMesaCFC_ZonasFrancas. No se ha recibido el acta.   |201904: Acta Comité Sesion 10. _x000a_Acta Sesion 11 Comité Facilitacion Comercio Exterior.  - Farmaceutico |201903: Correo electrónico remitiendo citación y agenda del Comité Temático de Facilitación del Comercio Exterior.  |201902: Correo electrónico remitiendo citación y agenda del Comité Temático de Facilitación del Comercio Exterior.  |201901: N.A. "/>
        <s v=" |201912: 0 |201911: 0 |2019010: 0 |201909: 0 |201908: 0 |201907: 0 |201906: Se realizó la sesión  Comité Tema´tico facilitación de comercio el 26 de junio de 2019, realizada en Buenaventura, en la cual  se tomaron decisiones importantes que facilitan el comercio exterior.  |201905: Se realizó el 27 de Mayo la Sesión 11 del Comitpe de Facilitacion de Comerico Exterior AgendaMesaCFC_ZonasFrancas. No se ha recibido el acta.   |201904: Acta Comité Sesion 10. _x000a__x000a_Sesion 11 Comité Facilitacion Comercio Exterior.  - Farmaceutico |201903: Relacion de compromisos suscritos en el Comité de Facilitación de Comercio Exterior.  |201902: 1. Correo electrónico remitido por el Superintendente Delegado de Puertos donde relaciona la gestión adelantada en los meses de febrero y marzo frente a tema especifico tratado en los Comités de Facilitación de Comercio Exterior. _x000a__x000a_2. Cuadro de seguimiento a compromisos establecidos en el Comite de Facilitación de comercio Exterior. |201901: N.A. "/>
        <s v=" |201912: 0 |201911: 0 |2019010: 0 |201909: 0 |201908: 0 |201907: 0 |201906: En el mes de junio se realizaron las siguientes reuniones:_x000a_1. Reunión con la Sra. Lorena Castillo de INDRA, tema: certificación CDA en proceso de homologación_x000a_2. Reunión con Coterco y CEMAT, tema: información sobre el procedimiento de ingreso de los datos de alcoholimetría en el Web Service_x000a_3. Reunión con el Sr. Alvaro Parra, tema: empresa Rápido Tolima_x000a_4. Participación conversatorio organizado por el Gremio de la Unión de transportadores de Colombia de Empresas de Transporte Terrestre Intermunicipal e interdepartamental- UNITRANS_x000a_5. Participación en el XVIII Congreso Nacional de Transporte de Carga y XVIII Congreso Internacional-Expocarga 2019” organizado por ASECARGA_x000a_ |201905: En el mes de mayo se realizaron 12 reuniones, detalladas a continuación:_x000a_1. Reunión el día 6 de mayo de 2019, con el señor Alexander Galvis Empresa Transporte Logístico Galvis SAS según radicado No. 20195605129462 Tema: Aclaración respuesta radicado No. 20198400029301._x000a_2. Reunión el día 6 de mayo de 2019, con el señor Humberto Perez Cala según radicado No. 20195605232042 Tema: Descuentos no autorizados Empresa Botero Soto._x000a_3. Reunión el día 9 de mayo de 2019, con el señor Jonny García y Yanet Larrota - Terminal de Transportes de Fusagasuga según radicado No. 20195605174482 Temas: Rutas de transporte, evasiones a la Terminal y despachos._x000a_4. Reunión el día 14 de mayo de 2019, con el señor Fabio Zarama - Terminal de Pasto S.A. según radicado No. 20195605188572 Temas: Decreto 2762 de 2001 &quot;tasas de uso&quot;._x000a_5. Reunión el día 15 de mayo de 2019, con el señor Luis Eduardo Neira Secretario de Tránsito de Carmen de Viboral según radicado No. 20195605196392 Tema: Violación de estatutos, normas legales y decisiones judiciales y administrativas._x000a_6. Reunión el día 21 de mayo de 2019, con la señora Sandra Alvarado de la Empresa Servitac Ltda, según radicados Nos: 20195605251682 y 20195605251712 Tema: Mejora continua PESV._x000a_7. Reunión el día 21 de mayo de 2019, con el señor Raúl Buitrago según radicado No. 20195605229362 Tema: Alta siniestralidad vial de los motociclistas._x000a_8. Reunión el día 21 de mayo de 2019, con el señor José Ignacio León Empresa Contraste SAS Tema: revisión sanciones sin previa notificación enviada por el jefe a través de correo._x000a_9. Reunión el día 22 de mayo de 2019, con el señor Juan Carlos García Jerez Director Ejecutivo COTERCO Tema: Respuesta al radicado 20185604406602 del 20 de diciembre de 2018._x000a_10. Reunión el día 28 de mayo de 2019, con la señora Liliana Leal abogada especialista en movilidad GREMIO GENTE - Transporte Especial Según radicado No. 20195605420142 Tema:  Contratación de vehículos particulares Entidades del Estado - Caso Ecopetrol._x000a_11. Reunión el día 28 de mayo de 2019, con la señora Aura Reyes Veeduría Transparencia y Equidad en el Transporte según radicado No. 20195605269692 Tema: Vehículos mal matriculados._x000a_12. Reunión el día 28 de mayo de 2019, con el señor Rafael Martínez según radicado No. 20195605274732 Tema: Queja contra Transportes Salema SAS._x000a_  |201904: 0 |201903: Actas de reunión |201902: Actas de reunión |201901: Actas de reunión"/>
        <s v=" |201912: 0 |201911: 0 |2019010: 0 |201909: 0 |201908: 0 |201907: 0 |201906: De las 5 reuniones realizadas en el mes de junio se hizo necesario documentar compromisos para 2 |201905: Se documentaron cada una de las reuniones realizadas con la ciudadanía en el mes de mayo, se adjuntan las actas respectivas  |201904: 0 |201903: 0 |201902: 0 |201901: 0"/>
        <s v=" |201912: 0 |201911: 0 |2019010: 0 |201909: 0 |201908: 0 |201907: 0 |201906: 0 |201905: 0  |201904: Se realizó reunión con el web máster de la Entidad, para revisar el link de transparencia, igualmente se realizó reunión con la Asesora de Comunicaciones para efectuar las actualizaciones correspondientes. El link se encuentra debidamente actualizado. |201903: Se realizó la atención a la auditoria realizada por la Oficina de Control Interno al link de transparencia en página web |201902: Seguimiento a publicaciones realizadas en la página web en el link de Ley de Transparencia  |201901: Seguimiento a publicaciones realizadas en la página web en el link de Ley de Transparencia"/>
        <s v=" |201912: 0 |201911: 0 |2019010: 0 |201909: 0 |201908: 0 |201907: 0 |201906: Se realiza la publicacion en sigep de los contratos suscritos durante el mes  |201905: 0  |201904: 0 |201903: 0 |201902: 0 |201901: 0"/>
        <s v=" |201912: 0 |201911: 0 |2019010: 0 |201909: 0 |201908: 0 |201907: 0 |201906: El informe fue enviado al área de comunicaciones de la Supertransporte, para su respectiva publicación en la página web.  |201905: 0  |201904: Se tiene planeado  publicar en web  el informe semestral de las PQRS, se debe publicar en junio de 2019 |201903: 0 |201902: N.A |201901: N.A"/>
        <s v=" |201912: 0 |201911: 0 |2019010: 0 |201909: 0 |201908: 0 |201907: 0 |201906: Hojas de vida actualizadas y aprobadas SIGEP:         12_x000a_Declaración de bienes y rentas 2018 SIGEP:               5_x000a_Empleados vinculados SIGEP:                                  17_x000a_Empleados desvinculados SIGEP:                              3 |201905: 0  |201904: Durante el mes de abril fueron actualizadas y aprobadas las hojas de vida de veinte funcionarios. |201903: Se registraron 13 actualizaciones de hojas de vida |201902: No se presentaron actualizaciones de hoja de  vida |201901: Se registró una actualización hoja de vida"/>
        <s v=" |201912: 0 |201911: 0 |2019010: 0 |201909: 0 |201908: 0 |201907: 0 |201906: se socializa los datos abiertos a través del Portal GOV.CO |201905: Revisión de estadísticas de los datos abiertos de la entidad en el portal de datos abiertos.  |201904: Actualización de información del dato Abierto Tráfico portuario marítimo con la información del primer trimestre de 2019. |201903: Actualización dato Abierto Tráfico Portuario Marítimo en Colombia. |201902: revisión de los datos abiertos publicados en el sitio web de la entidad |201901: 0"/>
        <s v=" |201912: 0 |201911: 0 |2019010: 0 |201909: 0 |201908: 0 |201907: 0 |201906: Se realiza el seguimiento a la implementación del MSPI con corte a 30 de junio. |201905: Se realiza seguimiento a la implementación del MSPI en la entidad con corte a 31 de mayo de 2019  |201904: Seguimiento al avance en la implementación del MSPI con corte a 30 de abril |201903: Seguimiento al avance del MSPI con corte a 31 de marzo de 2019 |201902: Seguimiento al avance del MSPI con corte a 28 de febrero de 2019 |201901: Seguimiento al avance en el MSPI con corte a 31 de ene 2019"/>
        <s v=" |201912: 0 |201911: 0 |2019010: 0 |201909: 0 |201908: 0 |201907: 0 |201906: 0 |201905: Se realiza el seguimiento a la implementación de la Política de Gobierno Digital con corte a 31 de mayo y se reciben resultados del diligenciamiento del FURAG.  |201904:  - Seguimiento a la implementación de la Política de Gobierno Digital en la entidad con corte a 30 de abril._x000a_ - inscripción al concurso de Máxima Velocidad 2019. |201903: Informe de seguimiento al software de impresión para evitar la fuga de información a nivel de impresión |201902: Diligenciamiento en el FURAG del Avance en la Política de Gobierno Digital  |201901: Seguimiento a la implementación de la Política de Gobierno Digital"/>
        <s v=" |201912: 0 |201911: 0 |2019010: 0 |201909: 0 |201908: 0 |201907: 0 |201906: Se remitió a través de correo electronico de fecha 26 de junio de 2019, el PINAR a la OAP, para su presentación ante el Comité Institucional de Gestión y Desempeño |201905: 0  |201904: Diligenciamiento de la ficha tecnica para el desarrollo del proyecto  |201903: Remision a Planeación para asignación de presupuestoa los proyectos |201902: Ajuste a los ítems de contextualización, visión estratégica y objetivos |201901: Actualización del diagnóstico a la situación actual"/>
        <s v=" |201912: 0 |201911: 0 |2019010: 0 |201909: 0 |201908: 0 |201907: 0 |201906: 0 |201905: 0  |201904: 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 |201903: Ruta Compartida: Z:/ PLANEACIÓN-2019/400 39  PLANEACIÓN INSTITUCIONAL MODELO INTEGRADO DE PLANEACIÓN Y GESTIÓN/400 39 10 BANCO DE PROYECTOS DE INVERSIÓN INSTITUCIONAL/ Seguimiento mensual presupuesto/ Marzo  |201902: El ciclo de aprobación del proyecto finalizó el pasado 12 de marzo, sin embargo se realizó seguimiento a la ejecución presupuestal del proyecto a corte del 28 de febrero.  |201901: No se realizó seguimiento a la ejecución del proyecto, ya que éste se encontraba en actualización a Decreto resolución del Presupuesto."/>
        <s v=" |201912: 0 |201911: 0 |2019010: 0 |201909: 0 |201908: 0 |201907: 0 |201906: La apropiación es de $7.500.000.000 y el presupueto obligado $579.061.918_x000a_ |201905: 0  |201904: 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_x000a_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_x000a_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_x000a_Para el cumplimiento de lo anterior, se coordinará con el área de contratación para el despliegue de la debida gestión contractual, en particular, el correspondiente ajuste al Plan Anual de Adquisiciones, vigencia 2019._x000a_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_x000a_De ser pertinente, por cada Delegada y/o Coordinación de área se designará un funcionario quien tendrá el conocimiento del tema y, en todo caso, manejará la información objeto de reporte.  |201903: 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 |201902: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201901: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s v=" |201912: 0 |201911: 0 |2019010: 0 |201909: 0 |201908: 0 |201907: 0 |201906: La ejecución de compromisos presupuestales del mes de Junio fue  de 1.470 millones., de tal manera que el presupuesto de Junio esta ejecutado en un 5%  |201905: 0  |201904: La ejecución de compromisos presupuestales del mes de Abril fue de $2.294 millones. |201903: La ejecución de compromisos presupuestales del mes de Marzoo fue de $6.684 millones. |201902: La ejecución de compromisos presupuestales del mes de Febrero fue de $1.552 millones. |201901: 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
        <s v=" |201912: 0 |201911: 0 |2019010: 0 |201909: 0 |201908: 0 |201907: 0 |201906: Durante este periodo fueron realizadas cinco jornadas de capacitación incluidas en el PIC 2019 así:_x000a_1.- Cooperativas régimen Interno, juntas y obligaciones. Se dio inicio al tema con una jornada de cuatro horas, de las 16 horas programadas con asistencia de seis participantes. (Las horas restantes serán dictadas durante el mes de julio de 2019)._x000a_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_x000a_3.- Actualización Normativa en Derecho Administrativo y Derecho del Transporte - Se dio inicio al tema con dos jornadas de cuatro horas, de las 24 horas programadas, con asistencia de catorce participantes. (Las horas restantes serán dictadas durante el mes de julio de 2019)._x000a_4.- Derecho Societario y Derecho administrativo sancionador y práctica de pruebas. Se dio inicio al tema con una jornada de cuatro horas, de las 16 horas programadas con asistencia de seis participantes. (Las horas restantes serán dictadas durante el mes de julio de 2019)._x000a_5.- Transporte Internacional. Fué dictado en una jornada de cuatro horas con asistencia de nueve participantes._x000a_ |201905: 0  |201904: Durante este periodo se realizaron en total cuatro jornadas de capacitación las cuales fueron realizadas atendiendo invitación de otras Entidades del Estado, sin costo económico para la Entidad así:_x000a_ &quot;Primer encuentro de derecho disciplinario del sector transporte&quot; atendiendo invitación del ministerio de transporte; tuvo una duración de 8 horas y asistieron dos funcionarios de la Entidad. _x000a_&quot;Gestion del Conocimiento e Innovación&quot; atendiendo invitación del departamento administrativo de la función publica; tuvo una duración de 4 horas y asistieron cuatro funcionarios de la Entidad. _x000a_&quot;Ruta de la Felicidad - MIPG&quot; atendiendo invitación de la Esap; tuvo una duración de 4 horas y asistieron dos funcionarios de la Entidad. _x000a_&quot;Implementación del Nuevo aplicativo Evaluación desempeño Laboral&quot; atendiendo invitación del comisión nacional del servicio civil; tuvo una duración de 3 horas y asistieron cuatro funcionarios de la Entidad. _x000a__x000a_ |201903: Durante este periodo se realizaron en total cinco jornadas de capacitación, de las cuales, cuatro correponden  al programa PAE sin costo económico para la Entidad y una correspondiente al PIC así:_x000a_CAPACITACION AMBIENTAL - SEPARA2  el 05/03/2019_x000a_NIIF APLICADAS EN LA SUPERVISIÓN  el 13 y 19 de marzo de 2019._x000a_Socialización tema Objetivo y subjetivo el 13 de marzo de 2019._x000a_Metodos Alternativos de Solución de Conflictos y Tecnicas de Negociación el 15 de marzo de 2019._x000a_La ejecución del PIC 2019 se inicia con la capacitación sobre Novedades en Seguridad Social, nomina, salarios y prestaciones sociales en el sector público _x000a__x000a__x000a__x000a__x000a__x000a__x000a__x000a_ |201902: Durante este periodo se realizaron dos jornadas de capacitación dentro del programa PAE sin costo económico para la Entidad:_x000a_CAPACITACION AMBIENTAL - SEPARA2 el dia 13 de febrero de 2019 (23 asistentes)_x000a__x000a_VISITAS ADMINISTRATIVAS(Dr. WILMER SALAZAR) , realizada el 19 de febrero (8 asistentes)_x000a_ |201901: Durante el mes de enero no se realizaron capacitaciones"/>
        <s v=" |201912: 0 |201911: 0 |2019010: 0 |201909: 0 |201908: 0 |201907: 0 |201906: Se realizaron cinco actividades, que estaban programadas para este mes: _x000a_1.- Campeonato de tenis de mesa, con participacion de 25 funcionarios._x000a_2.- Celebración del dia del servidor público, con participación de 145 funcionarios de la Entidad._x000a_3.- Vacaciones recreativas, celebras con 20 hijos de funcionarios._x000a_4.- Celebración de cumpleaños correspondiente al segundo trimestre, beneficiando a 26 funcionarios._x000a_5.- Se conformaron los equipos que van a participar en las olimpiadas del sector Transporte y mediante correo electrónico se informó a la Dirección de las olimpiadas |201905: 0  |201904: Caminata ecológica con asistencia de 23 funcionarios con su acompañante._x000a_Se entregó dos boletas para asistir a cine a 44 funcionarios que cumplieron años durante el primer trimestre del año._x000a_Taller sobre &quot;Como preparar alimentos saludables&quot; en desarrollo del programa de prevención y promoción de la salud,  con asistencia de 16 funcionarios._x000a_Celebración del día de la secretaria con asistencia de 19 funcionarias._x000a_Jornada de reinducción con asistencia de 123 funcionarios._x000a__x000a__x000a__x000a_ |201903: Durante el mes de marzose realizó la celebración del día de la mujer, con la participación de las funcionarias y contratistas de la Entidad. |201902: Durante el mes de febrero no se realizaron actividades de bienestar. |201901: Durante el mes de enero no se realizaron actividades de bienestar."/>
        <s v=" |201912: 0 |201911: 0 |2019010: 0 |201909: 0 |201908: 0 |201907: 0 |201906: Durante este periodo no fue otorgado ningún estímulo. |201905: 0  |201904: Las actividades se iniciarán a partir del mes de mayo de 2019. |201903: Estas actividades estan programadas para el segundo semestre del año en curso |201902: Estas actividades estan programadas para el segundo semestre del año en curso |201901: Estas actividades estan programadas para el segundo semestre del año en curso"/>
        <s v=" |201912: 0 |201911: 0 |2019010: 0 |201909: 0 |201908: 0 |201907: 0 |201906: En el mes de junio fueron recibidos los formatos de calificación correspondiente al primer cuatrimestre de 2019 y la concertación de compromisos laborales del segundo cuatrimestre de los funcionarios nombrados en provisionalidad. |201905: 0  |201904: 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 |201903: Durante este mes, 61  funcionarios nombrados en provisionalidad allegaron al Grupo de Talento Humano los formularios correspondientes a la calificación del tercer cuatrimestre del 2018. |201902: En este periodo no fueron entregados evaluaciones  |201901: En este periodo, 43  funcionarios de carrera administrativa allegaron al Grupo de Talento Humano los formularios correspondientes a la calificación del segundo semestre de 2018 y la calificación definitiva correspondiente a la misma vigencia fiscal."/>
        <s v=" |201912: 0 |201911: 0 |2019010: 0 |201909: 0 |201908: 0 |201907: 0 |201906: 0 |201905: 0  |201904: Los gerentes públicos firman acuerdos de gestión en enero de cada vigencia y les realizan seguimiento al cumplimineto de sus compromisos cada semestre. |201903: N/A |201902: N/A |201901: A la fecha los gerentes publicos concertaron los objetivos para la vigencia fiscal 2019"/>
        <s v=" |201912: 0 |201911: 0 |2019010: 0 |201909: 0 |201908: 0 |201907: 0 |201906: Durante el mes se presentaron las siguientes situaciones administrativas:_x000a_Renovaciones encargos funcionarios de carrera         7_x000a_Renovaciones encargos funcionarios provisionales 12_x000a_Nombramientos 10_x000a_Renuncias 3 |201905: 0  |201904: Durante el mes de abril se presentó el retiro de 1 asesor de despacho y se prorrogaron cuatro nombramientos en provisionalidad._x000a_No se presentaron vinculaciones ni prórrogas de encargos a funcionarios de carrera administrativa.  |201903: Durante el mes de marzo se presentó un ingreso a la planta de personal |201902: En este mes renunció una funcionaria a su cargo y fueron renovados 18 encargos y 34 provisionalidades. |201901: Durante este mes, ingresaron dos funcionarios y se retiraron dos."/>
        <s v=" |201912: 0 |201911: 0 |2019010: 0 |201909: 0 |201908: 0 |201907: 0 |201906: Se actualizaron los archivos en Excel, en los que se registra la caracterización de los funcionarios de la Entidad. |201905: 0  |201904: La actualización de la caracterización será elaborada con base en la nueva planta de cargos |201903: Se actualizó la caracterización con los datos de ingresos. |201902: Se actualizó la caracterización con los datos de  retiros. |201901: Se actualizó la caracterización con los datos de ingresos y retiros."/>
        <s v=" |201912: 0 |201911: 0 |2019010: 0 |201909: 0 |201908: 0 |201907: 0 |201906: En el mes de junio se realizó seguimiento a diez casos correspondientes a igual numero de vinculaciones. |201905: 0  |201904: No se presentaron vinculaciones durante este periodo. |201903: Fue diligenciado un  formato, correspondiente a la funcionaria Gloria Díaz |201902: En este periodo no se presentaron ingresos de personal. |201901: Fueron diligenciados dos formatos, correspondientes a las funcionarias Eliana Quiontero, Gloria Ortiz"/>
        <s v=" |201912: 0 |201911: 0 |2019010: 0 |201909: 0 |201908: 0 |201907: 0 |201906: Fue enviado a la Oficina Asesora de Planeación, el Plan para la provisión de vacantes en la vigencia fiscal 2019 |201905: 0  |201904: Las actividades están programadas para el mes de septiembre de 2019. |201903: Esta actividad se realizará en el segundo semestre |201902: Esta actividad se realizará en el segundo semestre |201901: Esta actividad se realizará en el segundo semestre."/>
        <s v=" |201912: 0 |201911: 0 |2019010: 0 |201909: 0 |201908: 0 |201907: 0 |201906: Se realizó una revisión a la calificación de la METH hecha en el mes de junio de 2018, en la cual se había obtenido una nota de 60,2; en la presente revisión se alcanzó una calificación de 66,8, la cual cumple con el resultado esperado para el  mes de junio de 2019. |201905: 0  |201904: Actividades correspondientes al 10% de incremento de calificación, programadas para el mes de junio de 2019 |201903: Esta actividad se realizará durante el año 2019 a partir del segundo trimestre.  |201902: Esta actividad se realizará durante el año 2019 a partir del segundo trimestre.  |201901: Esta actividad se realizará durante el año 2019 a partir del segundo trimestre. "/>
        <s v=" |201912: 0 |201911: 0 |2019010: 0 |201909: 0 |201908: 0 |201907: 0 |201906: Se realizó el seminario taller &quot;el cambio como oportunidad” con la participación de 60 funcionarios. Adicionalmente, fue elaborado un informe sobre clima laboral correspondiente a la actividad del mes de mayo. |201905: 0  |201904: Las actividades se iniciarán a partir del mes de mayo de 2019. |201903: Las actividades se desarrollaran a partir del segundo semestre del año en curso |201902: Las actividades se desarrollaran a partir del segundo semestre del año en curso |201901: Las actividades se desarrollaran a partir del segundo semestre del año en curso"/>
        <s v=" |201912: 0 |201911: 0 |2019010: 0 |201909: 0 |201908: 0 |201907: 0 |201906: Este mes no se realiza entrega de dotación puesto que esta tiene fechas definidas durante la vigencia fiscal. |201905: 0  |201904: 0 |201903: En cumplimiento de la norma la Dotación será entregada en los meses de Mayo, Septiembre y Diciembre |201902: En cumplimiento de la norma la Dotación será entregada en los meses de Mayo, Septiembre y Diciembre |201901: En cumplimiento de la norma la Dotación será entregada en los meses de Mayo, Septiembre y Diciembre"/>
        <s v=" |201912: 0 |201911: 0 |2019010: 0 |201909: 0 |201908: 0 |201907: 0 |201906: Revisar aleatoriamente los soportes de pago planilla de Seguridad Social de los funcionarios y contratistas._x000a_Seguimiento Balance Scord Card (AT- EL - Objetivos - Metas - Indicadores - etc)_x000a_Seguimiento Reuniones Comité paritario de seguridad y salud en el trabajo |201905: 0  |201904: Campaña riesgo público_x000a_Actualización de matriz de peligros donde se incluyen regionales_x000a_Actualización datos de emergencia regionales.  |201903: Seguimiento Reuniones Comité paritario de seguridad y salud en el trabajo,seguimiento indicadores, Seguimiento matriz subprogramas de gestión |201902: 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201901: 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
        <s v=" |201912: 0 |201911: 0 |2019010: 0 |201909: 0 |201908: 0 |201907: 0 |201906: Inspección uso de elementos de protección personal. _x000a_Investigación accidentes de trabajo. _x000a_Seguimiento a recomendaciones de la ARL a enfermedades profesionales. _x000a_Seguimiento a reportes y actos inseguros  |201905: 0  |201904: Informe inspección gerencial de las instalaciones de la Entidad, Documento actualización Plan de emergencias, _x000a_invitación para nuevos brigadistas, inspección a vehiculos, _x000a_sensibiliación en prevención de caidas a nivel, _x000a_investigación accidentes laborales, actualización matriz de peligros.  |201903: Seguimiento  Reporte de actos y condiciones subestandar;_x000a_Inspecciones orden -  aseo (COPASST)_x000a_locativas (COPASST)_x000a_Inspección de extintores (Realizada por Brigadistas) |201902: De las actividades programadas dejó de realizarse una, la cual fue aplazada para el segundo trimestre. |201901: Durante este mes no se ejecutaron actividades ."/>
        <s v=" |201912: 0 |201911: 0 |2019010: 0 |201909: 0 |201908: 0 |201907: 0 |201906: No se tiene programadas actividades |201905: 0  |201904: 0 |201903: En este periodo no fueron programadas actividades. |201902: En este periodo no fueron programadas actividades. |201901: En este periodo no fueron programadas actividades."/>
        <s v=" |201912: 0 |201911: 0 |2019010: 0 |201909: 0 |201908: 0 |201907: 0 |201906: Seguimiento al ausentismo (por enfermedad general o laboral)._x000a_Seguimiento PVE Riesgo Cardiovascular._x000a_Seguimiento extintores (Realizado por los Brigadistas)._x000a_Seguimiento PVE Riesgo visual. |201905: 0  |201904: Seguimiento al ausentismo, _x000a_Seguimiento a casos médicos, programación examenes médico periodicos laborales, _x000a_sensibilización en  prevención de enfermedad laboral.  |201903: Seguimiento al ausentismo, _x000a_Seguimiento a casos médicos especiales, _x000a_Semana de la Seguridad y Salud en el Trabajo (Organización de la Semana de la Salud)_x000a_Seguimiento Consumo Botiquines (Brigadistas) |201902: Seguimiento al ausentismo,Implementación y seguimiento a pausas activas,Seguimiento a casos médicos especiales,,Seguimiento Consumo Botiquines |201901: Seguimiento al ausentismo,PVE Riesgo Psicosocial,PVE Ergonomia- musculo esqueletico,Seguimiento a casos médicos especiales,PVE Riesgo Cardiovascular."/>
        <s v=" |201912: 0 |201911: 0 |2019010: 0 |201909: 0 |201908: 0 |201907: 0 |201906: Elaboración programa- instructivo prevención de tabaco alcohol y drogas._x000a_Actualización documento estilos de vida saludable. _x000a_Actualización y elaboración documental del SG - SST. |201905: 0  |201904: Campáña para la conservación visual, _x000a_Campaña estilos de vida saludables.   |201903: Elaboración del Plan Estratégico de Seguridad Vial - PESV, _x000a_Campaña Prevención Riesgo Publico |201902: Elaboración PESV,Campaña protocolo para el reporte de accidente laboral (extensivo a regionales),Campaña prevención de accidentes por riesgo locativo (extensivo a regionales), Campaña Prevención Riesgo Publico (extensivo a regionales)  |201901: En este periodo no fueron programadas actividades."/>
        <s v=" |201912: 0 |201911: 0 |2019010: 0 |201909: 0 |201908: 0 |201907: 0 |201906: Actualización del Plan de transición de IPv4 a IPv6. |201905: Inscripción de la entidad en el portal de IPv6, con el fin de hacer seguimiento a la implementación.  |201904: Se realiza analisis de los equipos a dar de baja para actualizar el inventario de equipos para la implementación del IPv6. |201903: Sondeo de mercado para implementación de telefonía IP que bajo el protocolo IPv6. |201902: Inicia construcción del inventario de equipos de cómputo para transición del protocolo Ipv4 a IPv6. |201901: Publicación en la Cadena de valor del Plan de Transición de IPv4 a IPv6."/>
        <s v=" |201912: 0 |201911: 0 |2019010: 0 |201909: 0 |201908: 0 |201907: 0 |201906: Avance en la implementación del MSPI en la  entidad. |201905: 245 mayo - Instrumento_Evaluacion_MSPI a 31052019.xlsx  |201904: Se realiza presentación con el avance en la implementación del MSPI a todos los funcionarios en la jornada de inducción del 30 de abril. |201903: Colaboración en la Actualización de la política de Tratamiento de Riesgos de la entidad, en lo relación a los riesgos de Seguridad Digital, de acuerdo a los criterios solicitados por el DAFP y la ISO 27001. |201902: Manual Plan de Acción de Seguridad y Privacidad de la información en la cadena de valor |201901: Revisión del avance en la implementación del MSPI con corte a 31 de dic de 2018."/>
        <s v=" |201912: 0 |201911: 0 |2019010: 0 |201909: 0 |201908: 0 |201907: 0 |201906: Se inicia revisión de la información del dato abierto de tráfico portuario marítimo para obtener recertificación nivel 1. La actual certificación vence en el mes de agosto. |201905: 0  |201904: Se realiza la actualización de la metadata del dato abierto Tráfico Portuario Marítimo en Colombia con la información a abril de 2019, |201903: 0 |201902: Revisión de datos publicados en el portal. |201901: 0"/>
        <s v=" |201912: 0 |201911: 0 |2019010: 0 |201909: 0 |201908: 0 |201907: 0 |201906: Se realiza seguimiento a la matriz de riesgos con corte a 30 de abril |201905: Se realizan ajustes en el firewall para mitigar los riesgos definidos.  |201904: Implementación de bloqueos a nivel de correo electrónico y WAF para proteger a la entidad del malware enviado en el mes de abril a través de un correo falso. |201903: 0 |201902: Actualización del Formato de Riesgos de TI en la cadena de valor |201901: 0"/>
        <s v=" |201912: 0 |201911: 0 |2019010: 0 |201909: 0 |201908: 0 |201907: 0 |201906: Se realiza revisión del plan de tratamiento de riesgos generado en la OTI. |201905: Se realizaron los ajustes en el documento de tratamiento de Riesgos de la entidad, incluyendo el tratamiento de los riesgos de Seguridad Digital.  |201904: Se encuentra en revisión el Formato de tratamiento de Riesgos de Seguridad Digital |201903: Colaboración en la Actualización de la política de Tratamiento de Riesgos de la entidad, en lo relación a los riesgos de Seguridad Digital, de acuerdo a los criterios solicitados por el DAFP y la ISO 27001. |201902: Revisión del cumplimiento y avance en la Matriz de riegos del proceso de TI. |201901: 0"/>
        <s v=" |201912: 0 |201911: 0 |2019010: 0 |201909: 0 |201908: 0 |201907: 0 |201906: Actualización de la Política de Seguridad de la información y se encuentra en revisión de la OTI. |201905: Se genera borrador de la nueva política de seguridad de la información.  |201904: 0 |201903: 0 |201902: Revisión de la Política de Seguridad. |201901: 0"/>
        <s v=" |201912: 0 |201911: 0 |2019010: 0 |201909: 0 |201908: 0 |201907: 0 |201906: 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 |201905: 0  |201904: 0 |201903: Participación en mesa de trabajo_x000a_Temas Tratados_x000a_1. Presentación equipo participación ciudadana._x000a_2. En que consiste la participación ciudadana._x000a_3. Estructura de la participación ciudadana._x000a_4. Obligaciones en participación._x000a_5. Política publica de la participación democrática._x000a_6. Circulo Virtuosos de la participación. |201902: 0 |201901: 0"/>
        <s v=" |201912: 0 |201911: 0 |2019010: 0 |201909: 0 |201908: 0 |201907: 0 |201906: Se asistió a capacitacion sobre participacion ciudadana programda por la Función Pública. La evidencia es la lista de asistencia.  |201905: En la pagina web de la Supertransporte  http://www.supertransporte.gov.co/index.php/plan-estrategico-de-participacion-ciudadana/ se encuentra publicado el cronograma del Plan de Participacion Ciduadana d ela entidad, en la cual s einlcuyen las actividades que realizara la Delegada de Puertos.    |201904: El dia 11 de abril de 2019, se recibió capacitación , dictada por la Función Publica sobre Participación Ciudadana.  |201903: Correo electrónico remitido por la Oficina Asesora de Planeación designando a la Dra. Luz Yaneth Florez Avila como parte del Equipo de Participacion Ciudadana de la Entidad.  |201902: N.A.  |201901: N.A. "/>
        <s v=" |201912: 0 |201911: 0 |2019010: 0 |201909: 0 |201908: 0 |201907: 0 |201906: 0 |201905: Se participó en mesa de trabajo del equipo de participación ciudadana el día 21 de mayo de 2019, con el fin de revisar el informe de auditoría de control interno y definir el desarrollo de las actividades del plan de trabajo.  |201904: 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_x000a__x000a_Se remitió a la Oficina Asesora de Planeación mediante correo electrónico, reporte de las actividades de participación ciudadana y rendición de cuentas, realizadas por la Delegatura de Tránsito y Transporte Terrestre en el primer cuatrimestre del 2019_x000a_ |201903: 0 |201902: 0 |201901: 0"/>
        <s v=" |201912: 0 |201911: 0 |2019010: 0 |201909: 0 |201908: 0 |201907: 0 |201906: 0 |201905: Falta Revisión por parte de la Oficina de Control Interno y la Delegatura de Protección al Usuario  |201904: Se realizó la caracterización de los grupos de valor, orientado a la definición de los ejercicios de participación ciudadana que realizará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s v=" |201912: 0 |201911: 0 |2019010: 0 |201909: 0 |201908: 0 |201907: 0 |201906: 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 |201905: 0  |201904: No se realizó ninguna actividad durante el mes de abril. |201903: Se realizó el día 26 de marzo una reunión de sensibilización para iniciar la conformación y legalización del Comité de Participación Ciudadana en las instalaciones de la supertransporte |201902: Será creado en el mes de marzo |201901: Será creado en el mes de marzo"/>
        <s v=" |201912: 0 |201911: 0 |2019010: 0 |201909: 0 |201908: 0 |201907: 0 |201906: 0 |201905: 0  |201904: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 |201903: 0 |201902: 0 |201901: 0"/>
        <s v=" |201912: 0 |201911: 0 |2019010: 0 |201909: 0 |201908: 0 |201907: 0 |201906: 0 |201905: se diseño y divulgo el cronograma de participacion ciudadana para la vigencai 2019 en coordinacion con la oficina asesora de planeacion.  |201904: 0 |201903: 0 |201902: 0 |201901: 0"/>
        <s v=" |201912: 0 |201911: 0 |2019010: 0 |201909: 0 |201908: 0 |201907: 0 |201906: El cronograma se encuentra publicado en la pagina web de la entidad.  |201905: En la pagina web de la Supertransporte  http://www.supertransporte.gov.co/index.php/plan-estrategico-de-participacion-ciudadana/ se encuentra publicado el cronograma del Plan de Participacion Ciduadana d ela entidad, en la cual s einlcuyen las actividades que realizara la Delegada de Puertos.    |201904: No se programo actividad para este mes.  |201903: N.A.  |201902: N.A.  |201901: N.A. "/>
        <s v=" |201912: 0 |201911: 0 |2019010: 0 |201909: 0 |201908: 0 |201907: 0 |201906: 0 |201905: Se realizó reunión con el equipo de trabajo para definir el procedimiento de participación ciudadana, se cuenta con un borrador, hace falta información de algunas áreas, para el mes de junio se logró concertar reunión con el Asesor del DAFP, para revisar los avances.  |201904: Pendiente por definir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s v=" |201912: 0 |201911: 0 |2019010: 0 |201909: 0 |201908: 0 |201907: 0 |201906: Se envío el documento de participación ciudadana, al equipo de trabajo para su verificaicón |201905: 0  |201904: Se realizará una vez se cuente con el procedimiento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s v=" |201912: 0 |201911: 0 |2019010: 0 |201909: 0 |201908: 0 |201907: 0 |201906: Se definió formato y se encuentra en uso, se consolidará para el reporte con corte a agosto 31 |201905: Se cuenta con la Versión 1 del Documento, la cual será sometido a revisión por el Departamento Administrativo de la Función Pública  |201904: Se adaptó el formato sugerido por el Departamento Administrativo de la Función Pública de reporte de las actividades de participación ciudadana que se realizarán en toda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s v=" |201912: 0 |201911: 0 |2019010: 0 |201909: 0 |201908: 0 |201907: 0 |201906: 0 |201905: 0  |201904: Se consolidó la información allegada por las dependencias y se envió a la Oficina de Control Interno, para su evaluación.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s v=" |201912: 0 |201911: 0 |2019010: 0 |201909: 0 |201908: 0 |201907: 0 |201906: 0 |201905: En el desarrollo del informe de seguimiento se realiza el análisis de la información presentada como evidencia del avance a las actividades y metas establecidas en el plan de participación ciudadana 2019  |201904: 0 |201903: 0 |201902: 0 |201901: 0"/>
        <s v=" |201912: 0 |201911: 0 |2019010: 0 |201909: 0 |201908: 0 |201907: 0 |201906: N.A. se cumplió la meta |201905: Se cumplió la meta en el primer trimestre del año 2019  |201904: Se cumplió la meta en el primer trimestre del año 2019 |201903: Documento en word Identificacion Zonas Geograficas para la Campaña de Promoción y Prevención &quot;+Transporte marítimo y fluvial + Formalización&quot;. |201902: se atendió la solicitud hecha por la empresa Rio Taxis SAS, en el Muelle La Gaitana, se aprovechó la oportunidad de la visita para analizar las zonas de prestación de servicio público Fluvial, encontrandose: El Quimbo, La Gaitana, Betania y Villavieja.               2. Campaña de Información por medios sociales.                                           3.  Presentación propuesta de Intervención a Lagos, Lagunas y Embalses.  |201901: N.A"/>
        <s v=" |201912: 0 |201911: 0 |2019010: 0 |201909: 0 |201908: 0 |201907: 0 |201906: Con el fin de generar las sinergias necesarias para surtir el proceso de construcción metodológica de las capacitaciones, se han realizado acercamientos con un funcionario del despacho del Viceministro de Transporte (reunión llevada a cabo el día 13 de junio de 2019-Acta 57 la cual se adjunta en el presente correo) y con la Agencia Nacional de Seguridad, vía llamada telefónica (pendiente programar reunión).  _x000a_ _x000a_Si bien la estructuración metodológica de las capacitaciones no ha iniciado propiamente dicho, desde la Delegatura de Puertos se ha venido estructurando material divulgativo referentes a las normatividad que regula la materia (incluyendo condiciones básicas de  seguridad), beneficios de la formalización, entre otro temas relacionados (se adjunta documento con el material divulgativo).  Además,  para la segunda y tercera semana de julio se prevé llevar a cabo mesas de trabajo internas en las que se involucre a personal de la Dirección de Financiera y de la Oficina de las Tecnologías de la Información y Comunicación. _x000a_ |201905: El Documento  Transporte Marítimo y Fluvial mas Formalización, se socializó con las siguientes entidades:_x000a__x000a_1.  SENA (vía oficio). _x000a_2.  Ministerio de Transporte (reunión el viernes 10 de mayo de 2019 con el grupo de acuático del MT). Se adjunta agenda y listas de asistencia de las reuniones. _x000a_3.  Ministerio de Trabajo (el día 31 de mayo de 2019 en reunión en la ST) Se adjunta acta y lista de asistencia._x000a_4. Capitanía de Puerto el día 28 de mayo de 2019._x000a_5. Reunión Magangué: se dio a conocer la campaña a:_x000a_5.1. CORMAGDALENA_x000a_5.2. Sociedad Portuaria Regional de Magangué_x000a_5.3. Inspección Fluvial de Magangué_x000a_5.4. Batallón de Infantería_x000a_5.5. Aproximadamente 8 empresas prestadoras del servicio en la zona. _x000a_6.  DITRA: se expuso la campaña a aproximadamente 17 integrantes de DITRA fluvial ubicados en las diferentes zonas del país. _x000a_7.  En la Laguna La Cocha se socializó la campaña con _x000a_7.1.  8 Empresas de Transporte Fluvial _x000a_7.1.1.  Asociación ambiental de Santa Lucia. _x000a_7.1.2. Asociación rutas Interveredales_x000a_7.1.3. Asociación de lancheros de Santa Clara_x000a_7.1.4. Asotransguamuez_x000a_7.1.5. Asotransmotilón_x000a_7.1.6. Cochatour_x000a_7.1.7. Asociación de Lancheros agro-turística ambiental de Santa Clara_x000a_7.1.8. Tour Motilón_x000a_7.2. Gobernación de Nariño_x000a_7.3. Alcaldía de Pasto_x000a_7.4. DITRA Seccional Pasto_x000a_7.5. Parques Naturales (Jefe del Santuario de Fauna y flora de la isla la corota)_x000a_7.6. Corponariño_x000a_7.7. DITRA – DENAR_x000a_7.8. Ministerio de Transporte – Dirección territorial Nariño_x000a_7.9. Gobernación Indígena del Refugio del Sol_x000a_7.10. INVIAS- Nariño_x000a_7.11. Policia Metropolitana de Pasto_x000a_  |201904: CAMPAÑA DE PROMOCIÓN Y PREVENCIÓN PARA LA FORMALIZACIÓN EN LA PRESTACIÓN DEL SERVICIO DE TRANSPORTE MARÍTIMO Y FLUVIAL, Y OTROS SERVICIOS CONEXOS_x000a__x000a_“+ Transporte Marítimo y Fluvial + Formalización”_x000a__x000a_Se identifican las acciones a seguir.  |201903: N.A.  |201902: N.A.  |201901: N.A. "/>
        <s v=" |201912: 0 |201911: 0 |2019010: 0 |201909: 0 |201908: 0 |201907: 0 |201906: 0 |201905: 0  |201904: 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_x000a_La actividad se cumplió al momento de consolidad el borrador y anexo técnico, sin embargo es normal que se realicen ajustes y revisiones para su expedición final. |201903: 0 |201902: 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201901: 0"/>
        <s v=" |201912: 0 |201911: 0 |2019010: 0 |201909: 0 |201908: 0 |201907: 0 |201906: 0 |201905: En mayo tenemos 29,447 seguidores en twitter aumentando 691. En facebook tenemos 11,259 seguidores aumentando 264 seguidores   |201904: Se realizaron campañas para el uso de medios acuáticos, terrestres. Semana Santa. |201903: Llegamos a 38.107 personas seguidores en twitter y facebook . Aumentamos 315 twitter y 291 en Facebook |201902: Llegamos a 36.831 personas seguidores en twitter y facebook . Aumentamos 315 twitter y 291 en Facebook |201901: Llegamos a 36.101 personas seguidores en twitter y facebook . Aumentamos 428 twitter y 224 en Facebook"/>
        <s v=" |201912: 0 |201911: 0 |2019010: 0 |201909: 0 |201908: 0 |201907: 0 |201906: 0 |201905: 0  |201904: 0 |201903: 0 |201902: Se realizó una recopilación y análisis de normas necesarias para ser publicadas en la Biblioteca propuesta. |201901: Se publicó la Biblioteca en la página web de la entidad contando con su estructura y documentos soportes de la misma"/>
        <s v=" |201912: 0 |201911: 0 |2019010: 0 |201909: 0 |201908: 0 |201907: 0 |201906: Se publicó la Biblioteca en la página web de la entidad contando con su estructura y documentos soportes de la misma. |201905: Se publicó la Biblioteca en la página web de la entidad contando con su estructura y documentos soportes de la misma.  |201904: Se publicó la Biblioteca en la página web de la entidad contando con su estructura y documentos soportes de la misma y se socializó la Biblioteca en jornada de Reinducción. |201903: 0 |201902: 0 |201901: 0"/>
        <s v=" |201912: 0 |201911: 0 |2019010: 0 |201909: 0 |201908: 0 |201907: 0 |201906: 0 |201905: Correos electrónicos remitidos al Ingeniero oscar Quintero con la normatividad vigente de cada delegatura debidamente actualizada y se encuentra publicado en el siguiente enlace: http://aplicaciones.supertransporte.gov.co/Biblioteca_Virtual/BIBLIOTECA_MENU/  |201904: Correos electrónicos remitidos al Ingeniero oscar Quintero con la normatividad vigente de cada delegatura debidamente actualizada y se encuentra publicado en el siguiente enlace: http://aplicaciones.supertransporte.gov.co/Biblioteca_Virtual/BIBLIOTECA_MENU/ |201903: Correos electrónicos remitidos al Ingeniero oscar Quintero con la normatividad vigente de cada delegatura debidamente actualizada y se encuentra publicado en el siguiente enlace: http://aplicaciones.supertransporte.gov.co/Biblioteca_Virtual/BIBLIOTECA_MENU/ |201902: Correos electrónicos remitidos al Ingeniero oscar Quintero con la normatividad vigente de cada delegatura debidamente actualizada y se encuentra publicado en el siguiente enlace: http://aplicaciones.supertransporte.gov.co/Biblioteca_Virtual/BIBLIOTECA_MENU/ |201901: Correos electrónicos remitidos al Ingeniero oscar Quintero con la normatividad vigente de cada delegatura debidamente actualizada y se encuentra publicado en el siguiente enlace: http://aplicaciones.supertransporte.gov.co/Biblioteca_Virtual/BIBLIOTECA_MENU/"/>
        <s v=" |201912: 0 |201911: 0 |2019010: 0 |201909: 0 |201908: 0 |201907: 0 |201906: 0 |201905: 0  |201904: Actividades a realizar en el mes de septiembre de 2019. |201903: 0 |201902: Se realizó la contratación de 15 jóvenes que alcanzaron puntajes mas altos en la prueba Saber pro  de las diferentes univeridades del país mediante la modalidad de prestación de servicios  |201901: Se realizó el contacto y  la verificación de las hojas de vida de las personas que durante la vigencia 2017, alcanzaron los mejores puntajes en las pruebas de estado."/>
        <s v=" |201912: 0 |201911: 0 |2019010: 0 |201909: 0 |201908: 0 |201907: 0 |201906: 0 |201905: 0  |201904: Se envía sondeo de mercado. |201903: Revisión de herramientas que existen en el mercado y análisis de características principales. |201902:  - Inicia el levantamiento de requerimientos para el sistema único de trámites. |201901: N.A"/>
        <s v=" |201912: 0 |201911: 0 |2019010: 0 |201909: 0 |201908: 0 |201907: 0 |201906: 0 |201905: Sondeo de Mercado para analizar las herramientas disponibles en el mercado.  |201904: 0 |201903: 0 |201902: 0 |201901: 0"/>
        <s v=" |201912: 0 |201911: 0 |2019010: 0 |201909: 0 |201908: 0 |201907: 0 |201906: Análisis de la posible herramienta a utilizar. |201905: Sondeo de Mercado para analizar las herramientas disponibles en el mercado.  |201904: 0 |201903: 0 |201902: 0 |201901: 0"/>
        <s v=" |201912: 0 |201911: 0 |2019010: 0 |201909: 0 |201908: 0 |201907: 0 |201906: Se realiza la selección de herramientas de desarrollo: Visual Studio .NET, APEX ORACLE. |201905: 0  |201904: 0 |201903: 0 |201902: 0 |201901: 0"/>
        <s v=" |201912: 0 |201911: 0 |2019010: 0 |201909: 0 |201908: 0 |201907: 0 |201906: 0 |201905: 0  |201904: Envio de Sondeo de Mercado para conocer soluciones que existen en el mercaado. |201903: Revisión de herramientas que existen en el mercado y análisis de características principales. |201902:  - Inicia el levantamiento de requerimientos de Gestión Documental y la OTI para seleccionar la herramienta que permita la implementación de un sistema único de trámites. |201901: N.A"/>
        <s v=" |201912: 0 |201911: 0 |2019010: 0 |201909: 0 |201908: 0 |201907: 0 |201906: 0 |201905: Sondeo de Mercado para analizar las herramientas disponibles en el mercado.  |201904: Las especificaciones técnicas se incluyeron en el sondeo de mercado. |201903: 0 |201902: 0 |201901: 0"/>
        <s v=" |201912: 0 |201911: 0 |2019010: 0 |201909: 0 |201908: 0 |201907: 0 |201906: Es necesario adelantar la contratación de la herramienta para iniciar esta actividad. |201905: 0  |201904: 0 |201903: 0 |201902: 0 |201901: 0"/>
        <s v=" |201912: 0 |201911: 0 |2019010: 0 |201909: 0 |201908: 0 |201907: 0 |201906: Esta actividad ha sido reprogramada y se han fijado nuevas actividades |201905: 0  |201904: 0 |201903: 0 |201902: En este momento se conforma la delegatura, con el objeto de dar comienzo a la gestión |201901: En este momento se conforma la delegatura, con el objeto de dar comienzo a la gestión"/>
        <s v=" |201912: 0 |201911: 0 |2019010: 0 |201909: 0 |201908: 0 |201907: 0 |201906: Listado asistencia capacitación.  |201905: 0  |201904: 0 |201903: 0 |201902: 0 |201901: 0"/>
        <s v=" |201912: 0 |201911: 0 |2019010: 0 |201909: 0 |201908: 0 |201907: 0 |201906: * No se ha podido contratar el regional de Barranquilla, esto debido a que las hojas de vida recibidas no cumplen con los parametros que se requieren para dicha ciudad._x000a_ |201905: * No se ha podido contratar el regional de Barranquilla, esto debido a que las hojas de vida recibidas no cumplen con los parametros que se requieren para dicha ciudad._x000a_  |201904: Sensibilización a pasajeros y conductores de vehículos de transporte de pasajeros por carretera, vehículos particulares, motos y vehículos de carga_x000a__x000a_ |201903: 0 |201902: 0 |201901: * Sensibilización a pasajeros y conductores de vehículos de transporte de pasajeros por carretera, vehículos particulares, motos y vehículos de carga_x000a_* Se han tenido en el (Valle del Cauca y Cundinamarca), inconvenientes en dicho acompañamiento pues la policia especializada DITRA no lo ha autorizado._x000a_"/>
        <s v=" |201912: 0 |201911: 0 |2019010: 0 |201909: 0 |201908: 0 |201907: 0 |201906: 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 |201905: 0  |201904: Apertura oficina Supertransporte en la sede de la red nacional de protección al Consumidor de la ciudad de Popayan y Monteria |201903: Apertura oficina Supertransporte en la sede de la red nacional de protección al Consumidor de la ciudad de Pasto |201902: Apertura oficina Supertransporte en la sede de la red nacional de protección al Consumidor de la ciudad de Cartagena |201901: 0"/>
        <s v=" |201912: 0 |201911: 0 |2019010: 0 |201909: 0 |201908: 0 |201907: 0 |201906: Esta actividad ha sido completamente reformulada y reprogramada |201905: 0  |201904: 0 |201903: 0 |201902: 0 |201901: 0"/>
        <s v=" |201912: 0 |201911: 0 |2019010: 0 |201909: 0 |201908: 0 |201907: 0 |201906: 0 |201905: 0  |201904: En virtud a que en el periodo se realizó un avance la meta programada para el próximo mes, el nivel de cumplimiento total de la actividad esta cercano al 50% |201903: 0 |201902: 0 |201901: 0"/>
        <s v=" |201912: 0 |201911: 0 |2019010: 0 |201909: 0 |201908: 0 |201907: 0 |201906: Esta actividad ha sido reprogramada.   |201905: Se inició recopilación de información  |201904: La recopilación de la información iniciará durante el mes de mayo. Lo anterior, debido a que los funcionarios de la Delegatura han estado dedicados al desarrollo de las actividades misionales.  |201903: 0 |201902: 0 |201901: 0"/>
        <s v=" |201912: 0 |201911: 0 |2019010: 0 |201909: 0 |201908: 0 |201907: 0 |201906: De acuerdo a lo establecido en el último Comité esta actividad sería reprogramada |201905: 0  |201904: 0 |201903: 0 |201902: 0 |201901: 0"/>
        <s v=" |201912: 0 |201911: 0 |2019010: 0 |201909: 0 |201908: 0 |201907: 0 |201906: 0 |201905: Ajustes en el firewall para mejorar la precisión de los sitios web a los que se accede desde la entidad.  |201904: 0 |201903: 0 |201902: Actualización de la Política de tratamiento de riesgos de la entidad en lo relacionado a Seguridad digital. |201901: 0"/>
        <s v=" |201912: 0 |201911: 0 |2019010: 0 |201909: 0 |201908: 0 |201907: 0 |201906: Análisis del sondeo de mercado realizado para la implementación de telefonía IP. |201905: Sondeo de Mercado para la implementación de telefonía IP en la entidad.  |201904: Análisis de las propuestas recibidas mediante el sondeo de mercado. |201903: Generación del Sondeo de mercado para la adquisición de telefonía IP. |201902: 0 |201901: 0"/>
        <s v=" |201912: 0 |201911: 0 |2019010: 0 |201909: 0 |201908: 0 |201907: 0 |201906: En el mes de junio se adquirieron licencias de Power BI. |201905: Trámite para adquisición de licencias de Power BI, a través de acuerdo marco de precios de colombia compra.  |201904: Propuesta para mejorar el flujo de información, generación de indicadores e informes de la operación de las terminales de Transporte. |201903: Generación de Aplicativo para temporada Alta. |201902: Revisión de los 26 reportes generados en el CEMAT._x000a__x000a_Desarrollo &quot;Consulta para funcionarios de vehículos por placa&quot; |201901: Revisión de los 26 reportes generados en el CEMAT."/>
        <s v=" |201912: 0 |201911: 0 |2019010: 0 |201909: 0 |201908: 0 |201907: 0 |201906: Generación de diagrama entidad relación para el sistema. |201905: Seguimiento a los tableros de control creados en el CEMAT.  |201904: Reportes de Seguimiento al aplicativo de temporada Alta. |201903: Transformación digital aplicada en el  desarrollado generado en el CEMAT para seguimiento a temporada alta. |201902: 0 |201901: 0"/>
        <s v=" |201912: 0 |201911: 0 |2019010: 0 |201909: 0 |201908: 0 |201907: 0 |201906: Configuración de impresoras con el demo para controlar número de impresiones por usuario. |201905: formulación de pliegos definitivos para la adquisición.  |201904: Realización de sondeo de mercado para adquisición de software de control de impresión. |201903: Informe de seguimiento al funcionamiento del software de control de impresión instalado para prueba piloto. |201902: implementación de software Piloto para el control de impresión. |201901: 0"/>
        <s v=" |201912: 0 |201911: 0 |2019010: 0 |201909: 0 |201908: 0 |201907: 0 |201906: Continua la administración del subsitio creado para compartir información relevante a los funcionarios a nivel de conocimiento del sector público. Se actualiza información relacionada con MIPG. |201905: Carga de información en el subsitio creado en sharepoint para la Gestión del conocimiento y la innovación.  |201904: Consolidación de un subsitio en la intranet para Gestión del  Conocimiento y la Innovación, donde se publica información para toda la entidad sobre innovación y gestión del conocimiento. |201903: Se realiza capacitación al personal de la OTI en el lenguaje PL/SQL |201902:   |201901: 0"/>
        <s v=" |201912: 0 |201911: 0 |2019010: 0 |201909: 0 |201908: 0 |201907: 0 |201906: Se realiza la configuración de la información básica en la herramienta, para realizar pruebas. Esta pendiente mostrar la herramienta al área administrativa. |201905: Revisión funcionalidades herramienta oddo  |201904: Revisión de herramientas para implemantar la solución. |201903: Acta de levantamiento de requerimientos. |201902: Acta de reunión para necesidades iniciales |201901: 0"/>
        <s v=" |201912: 0 |201911: 0 |2019010: 0 |201909: 0 |201908: 0 |201907: 0 |201906: Generación de diagrama entidad relación para el sistema. |201905: levantamiento de información con el área de Gestión Documental- Notificaciones.  |201904: 0 |201903: Análisis de herramientas de BPM para la automatización de Procesos. |201902: 0 |201901: 0"/>
        <s v=" |201912: 0 |201911: 0 |2019010: 0 |201909: 0 |201908: 0 |201907: 0 |201906: Generación de informe de avance en la matriz de riesgos con corte a 30 de abril._x000a__x000a_Generación de informe de avance del PAI con corte a mayo. |201905: Reporte de avanece del PAI._x000a_Respuesta a memorandos del área de planeación sobre la ejecución presupuestal de los proyectos de inversión de la OTI.  |201904: Reporte de Avance del PAI con corte a 30 de abril._x000a_ - Inscripción al Concurso de Máxima Velocidad 2019._x000a_ - Informe de Tratamiento de Riesgos de seguridad enviado a la OCI. |201903: Finaliza el diligenciamiento del FURAG en lo relacionado a las preguntas asignadas a la OTI, Apoyo a las preguntas de Gestión documental, Apoyo a Talento Humano y Comunicaciones._x000a_Reporte de Avance del PAI con corte a Marzo. |201902: Diligenciamiento del formulario FURAG en las preguntas relacionadas con la OTI._x000a_Reporte del avance en el PAI con corte a febrero |201901: Revisión resultados FURAG 2016_x000a_Reporte del Avance al PAI con corte a enero"/>
        <s v=" |201912: 0 |201911: 0 |2019010: 0 |201909: 0 |201908: 0 |201907: 0 |201906: Se realizan 128 publicaciones en el sitio web, se tramitan 51 radicados en Vigia y se tramitan 19 comunicaciones en orfeo. |201905: Se realizan 135 publicaciones en el sitio web, se tramitan 46 radicados en Vigia y se tramitan 44 comunicaciones en orfeo.  |201904: Comunicaciones internas y externas de orfeo, Vigia y publicaciones sitio web  |201903: Comunicaciones internas y externas de orfeo, Vigia (126) y publicaciones sitio web (230 en el I trimestre) |201902: Comunicaciones internas y externas de orfeo, Vigia y publicaciones sitio web |201901: Comunicaciones internas y externas de Orfeo y Vigia"/>
        <s v=" |201912: 0 |201911: 0 |2019010: 0 |201909: 0 |201908: 0 |201907: 0 |201906: Informe análisis Vigia |201905: 0  |201904: 0 |201903: Análisis de cumplimiento de cada módulo del sistema VIGIA. |201902: Revisión de funcionalidad del Aplicativo VIGIA. |201901: 0"/>
        <s v=" |201912: 0 |201911: 0 |2019010: 0 |201909: 0 |201908: 0 |201907: 0 |201906: Se realiza la actualización de usuarios en el GLPI y la realización de pruebas para implementar funcionalidades de la herramienta. |201905: Se realiza depuración de usuarios en la herramienta GLPI de acuerdo a los nuevos funcionarios de la entidad.  |201904: 0 |201903: Sincronización de equipos en la herramienta GLPI. |201902: Actualización de componentes en el software GLPI. |201901: 0"/>
        <s v=" |201912: 0 |201911: 0 |2019010: 0 |201909: 0 |201908: 0 |201907: 0 |201906: Avance en las actividades del CEMAT y la reestructuración de información. |201905: Informe de avance en las actividades del CEMAT relacionadas con la reestructuración de reportes.  |201904: Informe de logros CEMAT a la fecha frente a la recepción de información de fuentes externas. |201903: Redefinición de necesidades de información de fuentes externas. |201902: Avance de la reestructuración de fuentes externas que envian al CEMAT |201901: Avance de la reestructuración de fuentes externas que envian al CEMAT"/>
        <s v=" |201912: 0 |201911: 0 |2019010: 0 |201909: 0 |201908: 0 |201907: 0 |201906: Informe de desarrollos realizados y funcionalidades implementadas. |201905: Desarrollos realizados por la OTI para la inteconexión de aplicaciones.  |201904: Revisión diagrama entidad relación e integrabilidad de las bases de datos y análisis de interoperabilidad de los sistemas Vigia, consola TAUX, acciones de vigilancia e inspección y matriz de procesos administrativos de investigación. |201903: Reporte del Análisis realizado al aplicativo VIGIA. |201902: Revisión del proceso de recaudo en el aplicativo VIGIA. |201901: 0"/>
        <s v=" |201912: 0 |201911: 0 |2019010: 0 |201909: 0 |201908: 0 |201907: 0 |201906: Análisis de la posible herramienta a utilizar. |201905: Sondeo de Mercado para analizar las herramientas disponibles en el mercado.  |201904: solicitud de Sondeo de mercado para gestión documental, donde se solicita información del BPM. |201903: Análisis de herramientas de BPM en el mercado, que permitan el modelamiento y automatización de la Gestión Contractual y las notificaciones electrónicas. |201902: 0 |201901: 0"/>
        <s v=" |201912: 0 |201911: 0 |2019010: 0 |201909: 0 |201908: 0 |201907: 0 |201906: Reporte mensual del PAI, Se efectúo la convencional medición de Indicadores, los Informes de Austeridad del gasto. |201905: 0  |201904: Se efectúo la convencional medición de Indicadores, los Informes de Austeridad del gasto, la Actualización y aprobación de formatos y el el normograma |201903: Medición de Indicadores_x000a_Informes de Austeridad del gasto_x000a_Envío de observaciones al informe de auditoria de control interno_x000a_Actualización de formatos y revisón con Secretaría General. |201902: Se realizó la verificación de los formatos publicados en cadena de valor, se encuentra pendiente de revisión y aprobación por parte de la Secretaria General_x000a_Informe de austeridad del gasto |201901: Se realizó la medición de los indicadores del proceso_x000a_Seguimeinto al PEI y PAI con corte a Diciembre de 2018_x000a_Informe de Austeridad del gasto_x000a_Seguimiento al mapa de riesgos"/>
        <s v=" |201912: 0 |201911: 0 |2019010: 0 |201909: 0 |201908: 0 |201907: 0 |201906: Reporte  a la Oficina Asora de Planeación sobre: _x000a_avance de cumplimiento del PAI de Talento Humano del mes de mayo (6 de junio)._x000a_Seguimiento al mapa de riesgos del Grupo (11 de junio)._x000a_Respuesta a solicitud de información sobre cumplimiento Ley 951 de 2005 (6 de junio de 2019)_x000a_Invitación a capacitación sobre SEDEL a funcionarios de la  Oficina de Control Interno (26 de junio)_x000a_Capacitación funcionarios Oficina Asesora de Planeación (27 de junio de 2019) |201905: 0  |201904: Reporte a Oficina Asesora de Planeación de PAI del mes de marzo de 2019._x000a_Publicación de actualización del mapa de riesgos del proceso de gestión de talento  Humano._x000a_Respuesta a la oficina de Control Interno sobre informe preliminar de auditoría._x000a_ |201903: Durante este mes se realizó la actualización del mapa de riesgos del Grupo de Talento Humano y fue entregado a la Oficina Asesora de Planeación para que proceda a su publicación en la cadena de valor. - Tercera dimensión MIPG_x000a_PAI reportado a planeación - Tercera dimensión MIPG_x000a_Informe enviado a la Oficina de Control Interno sobre austeridad del gasto. - Septima dimension MIPG_x000a_Informe enviado a la Oficina de Control Interno sobre evaluación de riesgos. - Septima dimension MIPG |201902: Reporte a Planeación: avance actividades PAI mes de Febrero_x000a_Informe oficina control Interno sobre austeridad del gasto |201901: Reporte a Planeación: avance actividades PAI mes de Enero_x000a_Informe oficina control Interno sobre austeridad del gasto"/>
        <s v=" |201912: 0 |201911: 0 |2019010: 0 |201909: 0 |201908: 0 |201907: 0 |201906: Secretaría General: 6 y Planeación: 3 |201905: 0  |201904: SECRETARÍA GENERAL: 3. PLANEACIÓN: 2 |201903: Control Interno:2, Planeación: 1, Secretaría General: 2.  |201902: Control Interno: 4, Planeación: 1, Secretaría General: 1.  |201901: Control Interno:5, Planeación:4, Secretaría General:1."/>
        <s v=" |201912: 0 |201911: 0 |2019010: 0 |201909: 0 |201908: 0 |201907: 0 |201906: Se presentaron los siguientes informes en los términos requeridos: _x000a_1. 06-06-2019: PAI del mes de abril de 2019. (Oficina de Planeación) – EVIDENCIA 2_x000a_2. 11-06-2019: Solicitud información de seguimiento y evaluación de riesgos de gestión y control. (Secretaría General - OCI) - EVIDENCIA 3_x000a_3. 17-06-2019: Listado de Informes AGA – NOTIFICACIONES. (Secretaría General – Planeación) – EVIDENCIA 4 |201905: 0  |201904: Se presentaron los siguientes informes en los términos requeridos: _x000a_1. 01-04-2019: Organización archivos de gestión - PMA. (Gestión Documental). Evidencia 2._x000a_2. 02-04-2019: PAI 2019 por coordinación. (Oficina Asesora de Planeación). Evidencia 3._x000a_3. 03-04-2019: Observaciones - informe preliminar de seguimiento y evaluación de Riesgos de Gestión (según selectivo) del 1 de octubre a 31 de diciembre de 2018. (OCI – Secretaría General). Evidencia 4._x000a_4. 04-04-2019: Solicitud de cumplimiento de la SENTENCIA ACCIÓN DE TUTELA - RADICADO 010-2018-00711. (Oficina Asesora Jurídica). Evidencia 5._x000a_5. 05-04-2019: Diligenciamiento PAI Marzo 2019. (Oficina Asesora de Planeación). Evidencia 6._x000a_6. 11-04-2019: Compensación tiempo de semana santa 2019, Grupo de Notificaciones. (Talento Humano). Evidencia 7. |201903: Se presentaron los siguientes informes en los términos requeridos: 1. 05-03-2019: Solicitud de información Urgente - Procuraduría General de la Nación. (Oficina Asesora Jurídica)_x000a_2. 05-03-2019: Solicitud de Información - Informe Pormenorizado del Estado de Control Interno de la Supertransporte, período del 11 de noviembre de 2018 al 28 de febrero de 2019. (OCI)_x000a_3. 12-03-2019: Observaciones - Comunicación Informe preliminar de seguimiento y evaluación de acciones por todas las fuentes e indicadores (según selectivo) del 1 de octubre a 31 de diciembre de 2018. (OCI)_x000a_4. 20-03-2019: Observaciones - Comunicación Informe preliminar de Seguimiento y verificación al cumplimiento de la Ley de Transparencia y del Derecho al Acceso a la Información Pública. (OCI)_x000a_5. 21-03-2019: Alcance - Evaluación de acciones por todas las fuentes, Riesgos e Indicadores (según selectivo). (OCI)_x000a_6. 27-03-2019: Mensualización PAI 2019, Enero a Febrero 2019. (Oficina Asesora Jurídica)_x000a_ |201902: Se presentaron los siguientes informes en los términos requeridos: 1. 15-02-2019: Plan de mejoramiento archivístico Grupo de Notificaciones - IV Trimestre 2018. (OCI) |201901: Se presentaron los siguientes informes en los términos requeridos: 1. 03-01-2019: PAI del IV Trimestre de 2018. (Oficina de Planeación)_x000a_2. 03-01-2019: Informe de Gestión 2018. (Oficina de Planeación)_x000a_3. 08-01-2019: Evaluación institucional de gestión por dependencias. (OCI)_x000a_4. 08-01-2019: Plan de trabajo para la Evaluación de acciones por todas las fuentes e Indicadores (según selectivo). (OCI)_x000a_5. 08-01-2019: seguimiento a la implementación de las actividades consignadas en el Plan Anticorrupción y de Atención al Ciudadano y Mapas de Riesgos de corrupción y Riesgos de Gestión, del 01 de septiembre al 31 de diciembre de 2018. (OCI)_x000a_6. 25-01-2019: PAI Notificaciones 2019. (Oficina de Planeación)"/>
        <s v=" |201912: 0 |201911: 0 |2019010: 0 |201909: 0 |201908: 0 |201907: 0 |201906: Organización, oportunidad y efectividad en la gestión  |201905: 0  |201904: Organización, oportunidad y efectividad en la gestión  |201903: Organización, oportunidad y efectividad en la gestión  |201902: Organización  y efectividad en la gestión  |201901: Organización  y efectividad en la gestión "/>
        <s v=" |201912: 0 |201911: 0 |2019010: 0 |201909: 0 |201908: 0 |201907: 0 |201906: Se realizaron los informes solicitados por Pagina WEB, Planeacion y control interno, Ministerio de Transporte y Contraloria General de la Republica  |201905: 0  |201904: Se realizaron los informes solicitados por Planeacion y control interno  |201903: Se realizaron los informes solicitados por Planeacion y control interno  |201902: Se realizaron los informes solicitados por Planeacion y control interno  |201901: Se realizaron los informes solicitados por Planeacion y control interno "/>
        <s v=" |201912: 0 |201911: 0 |2019010: 0 |201909: 0 |201908: 0 |201907: 0 |201906: Respuesta dada a la jefatura de control interno  20195300072893 de 27-06-2019 |201905: 0  |201904: Respuestas dadas a control interno |201903: Actividades desarrolladas de cada uno de los procesos de gestion administrativa |201902: Actividades desarrolladas de cada uno de los procesos de gestion administrativa |201901: Actividades desarrolladas de cada uno de los procesos de gestion administrativa"/>
        <s v=" |201912: 0 |201911: 0 |2019010: 0 |201909: 0 |201908: 0 |201907: 0 |201906: Se consolidó la información relativa a riesgos para Control Interno y de Transparencia para Procuraduria. |201905: 0  |201904: Informe preliminar de seguimiento y evaluacion de riesgos de gestion (según selectivo)  del 1 al 31 de octubre  |201903: observaciones al informe preliminar de seguimiento y verificacion al cumplimiento de la ley de transparencia del derecho  de acceso a la informacion publica  |201902: 0 |201901: Se consolido en un solo documento los planes de mejoramiento de las areas que registran hallazgos  en algunos de sus procesos, con el fin de que "/>
        <s v=" |201912: 0 |201911: 0 |2019010: 0 |201909: 0 |201908: 0 |201907: 0 |201906: 120 memorando y oficios elaborados, 7 Atención presencial, realizadas y 208 carpetas organizadas |201905: 0  |201904: 76 memorando y oficios elaborados, 9 Atención presencial, realizadas y 308 carpetas organizadas |201903: 0 |201902: Se realizaron 66 radicados por orfeo solicitando información para los procesos_x000a_Se recibieron por Vigia y se tramitaron 15 quejas _x000a_Se tienen 292 carpetas de los procesos de control disciplinario_x000a_Se atendieron 10 usuarios externos |201901: Se realizaron 108 radicados por orfeo solicitando información para los procesos._x000a_Se recibieron por Vigia y se tramitaron 3 quejas _x000a_Se tienen 279 carpetas de los procesos de control disciplinario_x000a_Se atendieron 8 usuarios externos"/>
        <s v=" |201912: 0 |201911: 0 |2019010: 0 |201909: 0 |201908: 0 |201907: 0 |201906: De los 300 vigías que llegarón a Secretaría General quedaron pendientes por resolver 6 debido a que la información no fue allegada, por esto quedaron pendientes para el mes de julio  |201905: 0  |201904: 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 |201903: 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 |201902: En el mes de febrero se generaron 7 Oficios de salida y  y 18 memorandos tramitados en su totalidad  |201901: En el mes de enro se generaron 4 oficios de salida,  100 memorandos tramitados en su totalidad  "/>
        <s v=" |201912: 0 |201911: 0 |2019010: 0 |201909: 0 |201908: 0 |201907: 0 |201906: 0 |201905: 0  |201904: Fueron incluidos 670 folios a las carpetas de historia laboral de los funcionarios de planta. |201903: Inclusión de 774 documentos en carpeta de historia laboral._x000a_A traves de correo electrónico se informó la actualización del FUID del Grupo de Talento Humano al Grupo de Gestión Documental. |201902: Inclusión de documentos 1,271 en carpeta de historia laboral. |201901: Inclusión de 374 documentos en carpeta de historia laboral."/>
        <s v=" |201912: 0 |201911: 0 |2019010: 0 |201909: 0 |201908: 0 |201907: 0 |201906: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 |201905: 0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 |201903: 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s v=" |201912: 0 |201911: 0 |2019010: 0 |201909: 0 |201908: 0 |201907: 0 |201906: Se mantiene organizado el archivo de gestión, el FUID se encuentra actualizado y se asistió a las reuniones programadas |201905: 0  |201904: Se mantiene organizado el archivo de gestión, el FUID se encuentra actualizado y se asistió a las reuniones programadas |201903: Disponibilidad y acceso a la información y gestión del grupo |201902: Disponibilidad y acceso a la información y gestión del grupo |201901: Disponibilidad y acceso a la información y gestión del grupo"/>
        <s v=" |201912: 0 |201911: 0 |2019010: 0 |201909: 0 |201908: 0 |201907: 0 |201906: 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 |201905: 0  |201904: 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 |201903: 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 |201902: 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 |201901: 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
        <s v=" |201912: 0 |201911: 0 |2019010: 0 |201909: 0 |201908: 0 |201907: 0 |201906: 9.Orfeo:_Vigia |201905: 0  |201904: Se tramitan los diferentes requerimientos, facturas y demas |201903: Respuestas dadas a solicitudes verbales y escritas, ya sea por medio del orfeo o del vigia |201902: Respuestas dadas a solicitudes verbales y escritas, ya sea por medio del orfeo o del vigia |201901: Respuestas dadas a solicitudes verbales y escritas, ya sea por medio del orfeo o del vigia"/>
        <s v=" |201912: 0 |201911: 0 |2019010: 0 |201909: 0 |201908: 0 |201907: 0 |201906: Se liquidó y canceló la nómina correspondiente al mes de junio de 2019, la cual ascendió a la suma de $815,623,087. Los documentos de liquidación y calculo para el pago de parafiscales fueron remitidos a la Dirección Financiera. |201905: 0  |201904: Se liquidó la nómina correspondiente al mes de abril  por un valor de $ 715,349,385,  con los anexos de parafiscales. |201903: Se liquidó la nomina del mes por un valor de $728,907,765 y fue enviado el memorando informativo  y el listado de la liquidación, firmado por la secretaria general al grupo de financiera. |201902: Se liquidó la nomina del mes por un valor de $713,382,870 y fue enviado el memorando informativo  y el listado de la liquidación, firmado por la secretaria general al grupo de financiera. |201901: Se liquidó la nomina del mes por un valor de $491,394,152 y fue enviado el memorando informativo  y el listado de la liquidación, firmado por la secretaria general al grupo de financiera."/>
        <s v=" |201912: 0 |201911: 0 |2019010: 0 |201909: 0 |201908: 0 |201907: 0 |201906: Se elaboraron 8 resoluciones de incapacidades de las cuales fueron realizados cuatro recobros de incapacidades a las diferentes EPS. |201905: 0  |201904: Durante el mes de ABRIL no se realizaron gestiones de recobro ante las EPS. |201903: Durante este mes, fueron presentados los documentos para siete recobros ante las EPS. |201902: Durante este mes, fueron presentados los documentos para cinco recobros ante las EPS. |201901: Durante este mes, fueron presentados los documentos para un recobro ante la EPS."/>
        <s v=" |201912: 0 |201911: 0 |2019010: 0 |201909: 0 |201908: 0 |201907: 0 |201906: Fueron liquidadas 19 comisiones correspondientes a  viaticos y gastos de viaje a funcionarios de planta por valor de $  6,698,860 y 56 comisiones a contratistas por un valor de $ 16,253,890 para un total de $ 22,952,750 |201905: 0  |201904: Durante el mes de abril se liquidaron 6 gastos de traslado a funcionarios y 43 gastos de desplazamiento a contratistas por un valor total de $ 15,915,236 |201903: Fueron liquidadas 6 comisiones a funcionarios de planta y 40 a contratistas por valor de $ 15,532,474   |201902: Fueron liquidadas 11 comisiones a funcionarios de planta y 47 a contratistas por valor de $ 15,588,198      |201901: Fueron liquidadas 7 comisiones a funcionarios de planta y 107 a contratistas por valor de $ 27,122,533     "/>
        <s v=" |201912: 0 |201911: 0 |2019010: 0 |201909: 0 |201908: 0 |201907: 0 |201906: 0 |201905: 0  |201904: Se realizaran actividades a partir del mes de junio de 2019 |201903: 0 |201902: 0 |201901: 0"/>
        <s v=" |201912: 0 |201911: 0 |2019010: 0 |201909: 0 |201908: 0 |201907: 0 |201906: 0 |201905: 0  |201904: Las actividades están programadas para el segundo semestre de 2019 |201903: 0 |201902: 0 |201901: 0"/>
        <s v=" |201912: 0 |201911: 0 |2019010: 0 |201909: 0 |201908: 0 |201907: 0 |201906: El día 5 de junio de 2019 se llevó a cabo una reunión del Grupo integrado para la socialización del código de Integridad, en la que se presentaron las propuestas para la implementación de dicho código._x000a_Durante la celebración del día del servidor público, en las dos jornadas de pausas activas, fueron entregadas unas manillas con estampación alusiva a cada uno de los valores que conforman el código de Inegridad._x000a_ Durante el mes fueron publicados en las carteleras virtuales, mensajes alusivos a cada uno de los valores del código. |201905: 0  |201904: Las actividades están programadas para el mes de septiembre de 2019. |201903: En el transcurso del mes no se realizaron actividades relacionadas con este tema, estas se desarrollarán a partir del segundo trimestre del año en curso. |201902: En el transcurso del mes no se realizaron actividades relacionadas con este tema, estas se desarrollarán a partir del segundo trimestre del año en curso. |201901: En el transcurso del mes no se realizaron actividades relacionadas con este tema, estas se desarrollarán a partir del segundo trimestre del año en curso."/>
        <s v=" |201912: 0 |201911: 0 |2019010: 0 |201909: 0 |201908: 0 |201907: 0 |201906: Se difundió información sobre el programa Servimos, haciendo invitación a todos los funcionarios a participar de éste.  La difusión se realizó en las carteleras virtuales y en la intranet de la Entidad. |201905: 0  |201904: Las actividades correspondientes están programadas a partir del mes de mayo de 2019 |201903: 0 |201902: 0 |201901: 0"/>
        <s v=" |201912: 0 |201911: 0 |2019010: 0 |201909: 0 |201908: 0 |201907: 0 |201906: Al 28 de junio se tiene registro de 1207 Actos Administrativos numerados, notificados y algunos en proceso de notificación. EVIDENCIA 1. |201905: 0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 |201903: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s v=" |201912: 0 |201911: 0 |2019010: 0 |201909: 0 |201908: 0 |201907: 0 |201906: 1. El dia 27 de junio de 2019, al correo institucional de cada servidor público, se remitio la informacion sobre los debres de los servidores públicos |201905: 0  |201904: 0 |201903: Se envió mensaje sobre el cumplimiento del horario laboral a través de correo electrónico e intranet, el día 28 de marzo |201902: NA |201901: NA"/>
        <s v=" |201912: 0 |201911: 0 |2019010: 0 |201909: 0 |201908: 0 |201907: 0 |201906: Continua pendiente estructuración del programa de preservacion digital a largo plazo por parte de la Oficina de TICs |201905: 0  |201904: Se brindo orientación al Ing. Romero, sobre el levantamiento del Programa de Preservación Digital a largo plazo)  |201903: Lineamientos para la conservación de documentos fisicos |201902: Planeación de acciones para la adecuada_x000a_conservación de los documentos generados y recibidos en la entidad |201901: Cumplimiento a lo establecido en el artículo 46 de la Ley 594_x000a_de 2000  y el Acuerdo 006 de 2014 "/>
        <s v=" |201912: 0 |201911: 0 |2019010: 0 |201909: 0 |201908: 0 |201907: 0 |201906: 0 |201905: 0  |201904: 0 |201903: 0 |201902: N.A. |201901: Archivos organizados desde el inicio de la vigencia 2019"/>
        <s v=" |201912: 0 |201911: 0 |2019010: 0 |201909: 0 |201908: 0 |201907: 0 |201906: Disponibilidad y acceso a la información y gestión de los grupos |201905: 0  |201904: Disponibilidad y acceso a la información y gestión de los grupos |201903: Apoyo en la organización de archivos de Secretaria General (contratos 2018) y Talento Humano (47 histyorias laborales de activos) |201902: 0 |201901: 0"/>
        <s v=" |201912: 0 |201911: 0 |2019010: 0 |201909: 0 |201908: 0 |201907: 0 |201906: 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201905: 0  |201904: Existen criterios dispersos  de respuesta  por los canales de atención ante las mismas preguntas.se han realizado reuniones con el call center trabajando en esta dirección. |201903: 0 |201902: N.A |201901: N.A"/>
        <s v=" |201912: 0 |201911: 0 |2019010: 0 |201909: 0 |201908: 0 |201907: 0 |201906: 0 |201905: 0  |201904: El documento está en elaboración |201903: 0 |201902: N.A |201901: N.A"/>
        <s v=" |201912: 0 |201911: 0 |2019010: 0 |201909: 0 |201908: 0 |201907: 0 |201906: Informes de Atención al Ciudadadano de Mayo. Radicados Orfeo 20191000067223.  Muestran la actividad de  atención presencial, junto con el informe de tickets atendidos. |201905: 0  |201904: Todos los ciudadanos  atendidos reciben orientación, los 32 turnos de diferencia obeceden a que se generó un turno pero los ciudadanos abandonaron la sala.  |201903: Se identifica que los turnos cancelados, obedecen a la solicitud del ticket por parte de mensajeros que no se les facilita esperar el turno |201902: Los informes de Atención al Ciudadadano de enero y febrero (radicados Orfeo 20195700010993 y 20195700026213) muestran la actividad de  atención presencial, junto con el informe de tickets atendidos.Evidencia 232  |201901: Se identifica que los turnos cancelados, obedecen a la solicitud del ticket por parte de mensajeros que no se les facilita esperar el turno"/>
        <s v=" |201912: 0 |201911: 0 |2019010: 0 |201909: 0 |201908: 0 |201907: 0 |201906: La encuesta rediseñada se está aplicando actualmente y la tabulación queda registrada en los informes de gestión que se presentan mensualmente a la Secretaría General de la Superintendencia de Transporte.  |201905: 0  |201904: La encuesta rediseñada se está aplicando actualmente y la tabulación queda registrada en los informes de gestión que se presentan mensualmente a la Secretaría General de la Superintendencia de Transporte.  |201903: 0 |201902: N.A |201901: N.A"/>
        <s v=" |201912: 0 |201911: 0 |2019010: 0 |201909: 0 |201908: 0 |201907: 0 |201906: 0 |201905: 0  |201904: 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 |201903:   |201902: 0 |201901: 0"/>
        <s v=" |201912: 0 |201911: 0 |2019010: 0 |201909: 0 |201908: 0 |201907: 0 |201906: Se elabora un ( 1) informe  mensual de seguimiento  por cada contrato, en el mes de junio  se realizaron 7 informes de seguimiento ( Auto gas-Arriendo de 2 sedes-toyo Card´s_Vigilancia_Satena- OC Panamericana_UNP |201905: 0  |201904: Informes de ejecución y supervisión de los contratos pertenecientes al area |201903: Se realizan los informes de los siguientes contratos durante el trimestre_x000a_1. Arriendos (6)_x000a_2. Vigilancia (3)_x000a_3. Mantenimiento de vehiculos (3)_x000a_4. Tiquetes (3)_x000a_5. Estantes (1)_x000a_6. Cajas de archivo (1)_x000a_7. Combustible (3) |201902: 0 |201901: 0"/>
        <s v=" |201912: 0 |201911: 0 |2019010: 0 |201909: 0 |201908: 0 |201907: 0 |201906: Se reporta el ultimo informe de 2018 y se encuentra publicado en la pagina web de la Entidad vigente a 2020                                    No obstante se realizan actividades que propenden por la conservacion del medio Ambiente.  _x000a__x000a_ Se envió correo electrónico a todos funcionario con fecha 11 de junio de 2019  sensibilizando el uso  del papel de manos   como utilizar y cuidar las toallas de manos _x000a__x000a_ |201905: 0  |201904: Se realizan actividades  |201903: 0 |201902: 0 |201901: Se reporta el ultimo informe de 2018 y se encuentra publicado en la pagina web de la Entidad"/>
        <s v=" |201912: 0 |201911: 0 |2019010: 0 |201909: 0 |201908: 0 |201907: 0 |201906: La Dirección Administrativa realizó la actualizacion  del inventario de la entidad |201905: 0  |201904: 0 |201903: 0 |201902: 0 |201901: 0"/>
        <s v=" |201912: 0 |201911: 0 |2019010: 0 |201909: 0 |201908: 0 |201907: 0 |201906: se adjunta proyecto de Resolución  |201905: 0  |201904: 0 |201903: Se desarrolla un instructivo el cual fue enviado por correo |201902: 0 |201901: 0"/>
        <s v=" |201912: 0 |201911: 0 |2019010: 0 |201909: 0 |201908: 0 |201907: 0 |201906: Se realizó visita Calle 26 No 7-32_x000a__x000a_Se realizó visita a un Edificio que queda en la 57 con  7.  |201905: 0  |201904: Se termina la negociación y se inicia con los documentos para cerrar trato |201903: Una vez se escoge el inmueble se inicia la etapa de negociación, precio - beneficio |201902: Durante el mes de febrero se realiza un comparativo de los inmuebles que mas se ajustan a las necesidades de la Entidad |201901: Se realiza la búsqueda de un inmueble que cubra las necesidades de la Entidad"/>
        <s v=" |201912: 0 |201911: 0 |2019010: 0 |201909: 0 |201908: 0 |201907: 0 |201906: Se encuentran publicados los Estados Financieros del mes de Mayo de 2019 en la pagina Web. |201905: 0  |201904: Iniciaron el proceso de firma y aprobacion |201903: 0 |201902: Se presentaron los estados financieros con corte 31 de Diciembre de 2018, los cuales estan publicados en la pagina web de la entidad.  |201901: N/A"/>
        <s v=" |201912: 0 |201911: 0 |2019010: 0 |201909: 0 |201908: 0 |201907: 0 |201906: 0 |201905: 0  |201904: Se realizó reporte de información financiera ante la Contaduría General de la Nación el dia 30 de Abril de 2019, correspondiente a  Enero - febrero y Marzo de 2019. |201903: 0 |201902: Se realizó reporte de información financiera ante la Contaduría General de la Nación el dia 15 de Febrero de 2019, correspondiente a  Diciembre de 2018. |201901: N/A"/>
        <s v=" |201912: 0 |201911: 0 |2019010: 0 |201909: 0 |201908: 0 |201907: 0 |201906: En el mes de Junio de 2019,  se realizaron  547 Pagos para un total de $ 3.316.138.356 m/cte.  obligando y pagando a tiempo  las obligaciones allegadas a la Direccion financiera durante el mes de Junio de 2019.   |201905: 0  |201904: El área Financiera en el mes de Abril de 2019,  se realizo 398 Pagos para un total de $  1.685.885.733 m/cte.  obligando y pagando a tiempo los soportes allegadas a la Direccion financiera durante el mes de Abril de 2019.   |201903: El área Financiera en el mes de Marzo de 2019,  se realizo 380 Pagos para un total de $ 1,924.680.057 m/cte.  obligando y pagando a tiempo los soportes allegadas a la Direccion financiera durante el mes de Febrero de 2019.   |201902: El área Financiera en el mes de Febrero de 2019,  se realizo 492 Pagos para un total de $ 1,327,032,687 m/cte.  obligando y pagando a tiempo los soportes allegadas a la Direccion financiera durante el mes de Febrero de 2019.   |201901: El área Financiera en el mes de enero de 2019,  se realizo 454 pagos para un total de $ 536.518.729,78 m/cte.  obligando y pagando a tiempo los soportes allegadas a la Direccion financiera durante el mes de enero de 2019. "/>
        <s v=" |201912: 0 |201911: 0 |2019010: 0 |201909: 0 |201908: 0 |201907: 0 |201906: 0 |201905: 0  |201904: 0 |201903: 0 |201902: N.A |201901: N.A"/>
        <s v=" |201912: 0 |201911: 0 |2019010: 0 |201909: 0 |201908: 0 |201907: 0 |201906: No se realizo ningun comité de cartera, toda vez que  esta en proceso de actualizacion el manual de cartera y solo hasta que quede en firme se podra continuar con la depuracion de cartera. |201905: 0  |201904: Se aprobóla depuracion de 213 actos administrativos po saldo menores. El acta se encuentra en proceso de firma_x000a_La evidencia esta en correo, el cual dice que se envió el acta del Comité de Cartera para revisión. |201903: 0 |201902: 0 |201901: 0"/>
        <s v=" |201912: 0 |201911: 0 |2019010: 0 |201909: 0 |201908: 0 |201907: 0 |201906: Por el pronunciamiento por parte del consejo de Estado respecto a las multas, se encuentra suspendido el cobro de multas por areas de SIS  y Cobro Coactivo, reflejando una disminucion en la recuperacion de cartera  de forma significativa.  |201905: 0  |201904: En la vigencia anterior, el recaudo por contribución especial fue efectivo. Motivo por el cual, en la vigencia 2019, la gestión de cobro ha experimentado una leve disminución. |201903: Se obtuvo un 109% de la meta propuesta a corte de Marzo de 2019, y una meta acumulada del año del 29%, debido a la continua gestion de cobro, adelantadas por los grupos SIS y Coactivo |201902: Se obtuvo un 97% de la meta propuesta a corte de febrero de 2019, y una meta acumulada del año del 10%, debido a la continua gestion de cobro, adelantadas por los grupos SIS y Coactivo |201901: Se logró recaudar el 88% de la meta propuesta a corte mes de enero de 2019, debido a la continua gestion de cobro, adelantadas por los grupos SIS y Coactivo"/>
        <s v=" |201912: 0 |201911: 0 |2019010: 0 |201909: 0 |201908: 0 |201907: 0 |201906: Se obtuvo un 91.4% de la meta propuesta a corte de Junio de 2019, y una meta acumulada del año del 34,7%. |201905: 0  |201904: Se obtuvo un 75% de la meta propuesta a corte de Abril de 2019, y una meta acumulada del año del 26.2%, debido a la continua gestion de cobro, adelantadas por los grupos SIS y Coactivo |201903: La ejecución de compromisos presupuestales al mes de Marzo fue de $1.754 millones,  obteniendo un cumplimiento de la meta proyectada  al mes de Marzo del 98 % y una meta acumulada del  año de 18% en los compromisos. |201902: La ejecución de compromisos presupuestales al mes de Febrero fue de $1.552 millones,  obteniendo un cumplimiento de la meta proyectada  al mes de Febrero del 100 % y una meta acumulada del  año de 14% en los compromisos. |201901: 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
        <s v=" |201912: 0 |201911: 0 |2019010: 0 |201909: 0 |201908: 0 |201907: 0 |201906: 0 |201905: 0  |201904: Actividad cumplida en el primer trimestre del año |201903: Divulgación de estrategias para el uso de redes |201902: Divulgación de estrategias para el uso de redes |201901: Divulgación de estrategias para el uso de redes"/>
        <s v=" |201912: 0 |201911: 0 |2019010: 0 |201909: 0 |201908: 0 |201907: 0 |201906: 0 |201905: 0  |201904: Socialización derechos y deberes de usuarios campañas regiones |201903: se han aumentado lo seguidores en twitter 440 y facebook 282 |201902: se han aumentado lo seguidores en twitter y facebook  |201901: se han aumentado lo seguidores en twitter y facebook "/>
        <s v=" |201912: 0 |201911: 0 |2019010: 0 |201909: 0 |201908: 0 |201907: 0 |201906: 0 |201905: 0  |201904: 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 |201903: 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 |201902: 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 |201901: Asistencia a 5 reuniones en: 1.Latam, 2. Andi, 3. Asesco, 4. Asoproctax y 5. Metro Cali. 1 respuesta al Congreso, 1. inventario de plataformas tecnológicas y 1 Convenio con Confecamaras para la supervisión subjetiva. "/>
        <s v=" |201912: 0 |201911: 0 |2019010: 0 |201909: 0 |201908: 0 |201907: 0 |201906: cuatro certificaciones,  análisis relacionados con Caxdac, propuesta información clasificada serie Actuaría, propuesta tramitación actuarial Delegada de Terrestre, análisis aplicación niif a los cálculos actuariales |201905: cuatro certificaciones,  análisis relacionadas con Avianca, dos remisiones de documentos, un asunto gestión documental y dos reuniones  |201904: Tres certificaciones, seis requerimientos, cuatro aprobaciones, dos respuestas, un asunto gestión documental y tres reuniones |201903: Nueve certificaciones, cuatro informes, un asunto gestión documental y tres reuniones |201902: Cuatro certificaciones, una aprobación, dos formulaciones de observaciones, dos requerimientos, tres respuestas, cuatro informes y dos reuniones |201901: Dos aprobaciones, una formulación de observaciones, dos requerimientos y tres asuntos gestión documental"/>
        <s v=" |201912: 0 |201911: 0 |2019010: 0 |201909: 0 |201908: 0 |201907: 0 |201906: 0 |201905: SE DIO RESPUESTA A LAS SOLICITUDES ASIGNADAS AL DESPACHO - SE REALIZARON Y CUMPLIERON LAS CITAS SOLICITADAS CON VIGILADOS - LOS DOCUMENTOS PENDIENTES DE RESPUESTA, SE REALIZARAN DE CONFORMIDAD CON PLAZO PREVISTO PARA CADA UNO DE ELLOS.  |201904: SE DIO RESPUESTA A LAS SOLICITUDES ASIGNADAS AL DESPACHO - SE REALIZARON Y CUMPLIERON LAS CITAS SOLICITADAS CON VIGILADOS - LOS DOCUMENTOS PENDIENTES DE RESPUESTA, SE REALIZARAN DE CONFORMIDAD CON PLAZO PREVISTO PARA CADA UNO DE ELLOS. |201903: SE DIO RESPUESTA A LAS SOLICITUDES ASIGNADAS AL DESPACHO - SE REALIZARON Y CUMPLIERON LAS CITAS SOLICITADAS CON VIGILADOS - LOS DOCUMENTOS PENDIENTES DE RESPUESTA, SE REALIZARAN DE CONFORMIDAD CON PLAZO PREVISTO PARA CADA UNO DE ELLOS. |201902: SE DIO RESPUESTA A LAS SOLICITUDES ASIGNADAS AL DESPACHO - SE REALIZARON Y CUMPLIERON LAS CITAS SOLICITADAS CON VIGILADOS - LOS DOCUMENTOS PENDIENTES DE RESPUESTA, SE REALIZARAN DE CONFORMIDAD CON PLAZO PREVISTO PARA CADA UNO DE ELLOS. |201901: SE DIO RESPUESTA A LAS SOLICITUDES ASIGNADAS AL DESPACHO - SE REALIZARON Y CUMPLIERON LAS CITAS SOLICITADAS CON VIGILADOS - LOS DOCUMENTOS PENDIENTES DE RESPUESTA, SE REALIZARAN DE CONFORMIDAD CON PLAZO PREVISTO PARA CADA UNO DE ELLOS."/>
        <s v=" |201912: 0 |201911: 0 |2019010: 0 |201909: 0 |201908: 0 |201907: 0 |201906: 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201905: 0  |201904: Radicado memorando número 20192000038753 del 02 de abril de 2019. Seguimiento a las acciones suscritas en el Plan de Mejoramiento Archivístico – PMA, con el Archivo General de la Nación – AGN del Primer Trimestre 2019 (01 de enero al 31 de marzo de 2019). _x000a_ _x000a_Radicado memorando número 20192000045493 del 16 de abril de 2019. Comunicación Informe Preliminar de Seguimiento a la Ejecución del PMA suscrito con el Archivo General de la nación con corte a 31 de marzo de 2019. _x000a__x000a_Radicado memorando número 20192000048023 del 26 de abril de 2019. Comunicación Informe Definitivo de Seguimiento a la Ejecución del Plan de Mejoramiento Archivistico suscrito con el Archivo General de la Nación con corte a 31 de marzo de 2019. |201903: Se ejecutó el informe de seguimiento al Plan de Mejoramiento Archivístico con corte al cuarto trimestre de 2018_x000a_Actualización cadena de valor por parte de planeación carta de salvaguarda_x000a_Actualización documental OCI |201902: 0 |201901: 0"/>
        <s v=" |201912: 0 |201911: 0 |2019010: 0 |201909: 0 |201908: 0 |201907: 0 |201906: A partir del mes de marzo se inicio la construcción de la presentación &quot;Fomento de la Cultura del Autocontrol&quot; cumpliendo con la programacion del PAA 2019. |201905: 0  |201904: 0 |201903: 0 |201902: 0 |201901: 0"/>
        <s v=" |201912: 0 |201911: 0 |2019010: 0 |201909: 0 |201908: 0 |201907: 0 |201906: Se da respuesta la Secreataria Genral indicando que el numeral (g)  de la solicitud efectuada por la Procuraduría no es competencia de la OCI, sin embargo se hizo seguimiento de la respuesta oportuna de dicho requerimiento. |201905: 0  |201904: 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_x000a__x000a_Se dio respuesta oportuna a los requerimientos radicdos a la OCI. |201903: Se dio respesta oportuna a los requerimientos realizados a la OCI |201902: Se dio respuesta oportuna a los requerimientos realizados a la OCI |201901: Se dió respuesta oportuna a los requerimientos realizados a la OCI"/>
        <s v=" |201912: 0 |201911: 0 |2019010: 0 |201909: 0 |201908: 0 |201907: 0 |201906: La  evidencia se presentara en el mes de Julio de acuerdo a la programación consignada en el PAA 2019 aprobado por el Comité de Coordinacion Institucional de Control Interno. |201905: 0  |201904: 0 |201903: Se comunicó informe pormenorizado con recomendaciones rad. 20192000029693 del 13 de 2019 y se publicó en el link http://www.supertransporte.gov.co/index.php/informes-de-gestion-evaluacion-y-auditoria/  |201902: 0 |201901: Se transmitió FURAG 20 de febrero de 2019 al DAFP y se remitió correo a la Superintendente y a la Secretaría General con copia del Certificado."/>
        <s v=" |201912: 0 |201911: 0 |2019010: 0 |201909: 0 |201908: 0 |201907: 0 |201906: La oficina de Control Interno realiza las actividades de  auditorias, seguimientos y evaluaciones de acuerdo a la programacion establecida en el PAA aprobado por el Comité de Coordinación Institucional de Control Interno, dando cumplimiento a lo establecido en el mismo. |201905: La oficina de control Interno realiza las actividades consignadas en el PAA con sus correspondientes fechas de ejecución.  |201904: 1. Se tomaron los Orfeos de los memorandos 1 al 23 de abril y se relacionaron en la descripción del PAA de 2019, 2. Se tomaron del Orfeo los memorandos 24 al 30 de abril y se relacionaron en la descripción del PAA de 2019. Se ejecutaron 3 informes y/o seguimientos de auditorias (Conciliación de Saldos de Operaciones Recíprocas,SIGEP,  ejecución presupuestal, plan de contratación) y en proceso 1 (Cemat) |201903: Se ejecutaron 7 auditorías, evaluaciones y seguimientos acorde con lo programado en el período , fueron comunicados con las respectivas recomendaciones. |201902: Se ejecutaron 8 auditorías, evaluaciones y seguimientos acorde con lo programado en el período , fueron comunicados con las respectivas recomendaciones. |201901: Se ejecutaron 23 auditorías, evaluaciones y seguimientos acorde con lo programado en el período , fueron comunicados con las respectivas recomendaciones."/>
        <s v=" |201912: 0 |201911: 0 |2019010: 0 |201909: 0 |201908: 0 |201907: 0 |201906: 0 |201905: Se realizó organización de carpetas relacionados con los procesos prejudiciales y judiciales que cursan en contra de la entidad y que llegan diariamente para trámite y se adelantó el trámite del FUID  |201904: Se realizó organización de carpetas relacionados con los procesos prejudiciales y judiciales que cursan en contra de la entidad y que llegan diariamente para trámite y se adelantó el trámite del FUID |201903: Se realizó organización de carpetas relacionados con los procesos prejudiciales y judiciales que cursan en contra de la entidad y que llegan diariamente para trámite y se adelantó el trámite del FUID |201902: Se realizó organización de carpetas relacionados con los procesos prejudiciales y judiciales que cursan en contra de la entidad y que llegan diariamente para trámite y se adelantó el trámite del FUID |201901: Se realizó organización de carpetas relacionados con los procesos prejudiciales y judiciales que cursan en contra de la entidad y que llegan diariamente para trámite y se adelantó el trámite del FUID"/>
        <s v=" |201912: 0 |201911: 0 |2019010: 0 |201909: 0 |201908: 0 |201907: 0 |201906: 0 |201905: Se realiza respuesta a requerimientos relacionados con el modelo de gestión de la entidad.  |201904: Se realiza respuesta a requerimientos relacionados con el modelo de gestión de la entidad. |201903: 0 |201902: 0 |201901: 0"/>
        <s v=" |201912: 0 |201911: 0 |2019010: 0 |201909: 0 |201908: 0 |201907: 0 |201906: Se desarrollaron las audiencias programadas para el mes sin novedades más allá del procedimiento. |201905: Se desarrollaron las audiencias programadas para el mes sin novedades más allá del procedimiento.  |201904: Se desarrollaron las audiencias programadas para el mes sin novedades más allá del procedimiento. |201903: 0 |201902: 0 |201901: 0"/>
        <s v=" |201912: 0 |201911: 0 |2019010: 0 |201909: 0 |201908: 0 |201907: 0 |201906: Se efectúa el trámite de Ley  |201905: Se efectúa el trámite de Ley   |201904: 0 |201903: 0 |201902: 0 |201901: 0"/>
        <s v=" |201912: 0 |201911: 0 |2019010: 0 |201909: 0 |201908: 0 |201907: 0 |201906: Se realiza el trámite del cobro coactivo según la normatividad: CPACA y ET. |201905: Se realiza el trámite del cobro coactivo según la normatividad: CPACA y ET.  |201904: Se realiza el trámite del cobro coactivo según la normatividad: CPACA y ET. |201903: 0 |201902: 0 |201901: 0"/>
        <s v=" |201912: 0 |201911: 0 |2019010: 0 |201909: 0 |201908: 0 |201907: 0 |201906: Se realiza la gestión necesaria en la representación judicial de la entidad ante las autoridades correspondientes. |201905: Archivo Oficina Asesora Juridica y expedientes de recurso  |201904: Se realiza la gestión necesaria en la representación judicial de la entidad ante las autoridades correspondientes. |201903: 0 |201902: 0 |201901: 0"/>
        <s v=" |201912: 0 |201911: 0 |2019010: 0 |201909: 0 |201908: 0 |201907: 0 |201906: Comité realizado en el mes. |201905: Comité realizado en el mes.  |201904: Pendiente de realizar Comité de Sometimiento a Control para adoptar las decisiones a que haya lugar. |201903: Pendiente de realizar Comité de Sometimiento a Control para adoptar las decisiones a que haya lugar. |201902: Pendiente de realizar Comité de Sometimiento a Control para adoptar las decisiones a que haya lugar. |201901: Pendiente de realizar Comité de Sometimiento a Control para adoptar las decisiones a que haya lugar."/>
        <s v=" |201912: 0 |201911: 0 |2019010: 0 |201909: 0 |201908: 0 |201907: 0 |201906: Se consolidó la información allegada por las dependencias correspondiente al mes de Junio de 2019 |201905: Se consolidó la información allegada por las dependencias a Junio de 2019. Con correo del 27 de Mayo , se efectúo envio del PAI de las dependencias para el diligenciamiento de la gestión del mes de Mayo  |201904: Se consolidó la información allegada por las dependencias a Marzo de 2019, se revisó con los Grupos de Secretaria General y el lunes 22 de Abril, con la Jefe encargada de la Oficina se revisó el resto de dependencias y se corrigieron las observaciones identificadas en interación con las áreas involucradas. Así mismo, con correo del Jueves 25 de Abril a las 16:53, se efectúo envio del PAI de las dependencias para el diligenciamiento de la gestión del mes de Abril a entregarla máximo el 2 de Mayo para seguimiento del PAAC y la presentación al Comité Directivo del próximo martes 7 de Mayo. |201903: Se adelantó el alistamiento de las matrices para efectuar el seguimiento mensual del PEI y PAI, se envió para diligenciamiento a las dependencias involucradas y se consolidó la información allegada para ser presentada en el próximo comité directivo.  |201902: Se adelantó el alistamiento de las matrices para efectuar el seguimiento trimestral  del PEI y PAI  |201901: Se dio cumplimiento a las publicaciones del PEI y PAI a 31 de Enero de 2019"/>
        <s v=" |201912: 0 |201911: 0 |2019010: 0 |201909: 0 |201908: 0 |201907: 0 |201906: 0 |201905: 0  |201904: 3ra Dimensión: Gestión con Valores para Resultados_x000a_Se actualizó la Cadena de Valor, formato Control Interno Disciplinario_x000a_Actividades Demandadas por la Oficina de Control Interno:_x000a_*Seguimiento a las actividades consignadas en el Plan Anticorrupción y de Atención al Ciudadano_x000a_*Seguimiento a los Mapas de Riesgos_x000a_Otros:_x000a_*Diseño y Actualización del Código de Integridad_x000a_*Publicación caracterización de los grupos de valor_x000a__x000a__x000a__x000a__x000a__x000a__x000a_ |201903: 3ra Dimensión: Gestión con Valores para Resultados_x000a_SE INCORPORÓ NUEVA INFORMACIÓN EN LOS SIGUIENTES PROCESOS DE LA CADENA DE VALOR:_x000a_Gestión de Talento Humano: Actualización de los formatos del proceso e inclusión de 8 formatos nuevos para el Sistema de gestión de Seguridad y Salud en el Trabajo_x000a_Gestionar el mejoramiento continuo: Actualización del formato para Carta de Representación o Salvaguarda_x000a_Cuadro de Control de Indicadores: Actualización de la medición de los indicadores de los procesos que entregaron las fichas correspondientes_x000a_Actividades Demandadas por la Oficina de Control Interno_x000a_*Revisión del Informe preliminar de seguimiento y evaluación de acciones por todas las fuentes e indicadores (según selectivo) del 1 de octubre a 31 de diciembre de 2018_x000a__x000a_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201902: Actualización de la cadena de valor con la siguiente información: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201901: Actualización de la cadena de valor con la siguiente información:_x000a_* Actualización del mapa de riesgos de Comunicaciones_x000a_*Actualización de los subprocesos de Comunicaciones_x000a_*Anulación del Manual de Imagen Corporativa_x000a_*Actualización de formato para solicitar publicaciones en la página web e intranet._x000a_*Inclusión de los formatos para cuentas de cobro de contratos de prestación se servicios_x000a_*Actualización de formatos de gestión documental con el nuevo logo_x000a_*Inclusión de nuevos indicadores para el Sistema de Seguridad y Salud en el Trabajo_x000a_Actividades Demandadas por la Oficina de Control Interno_x000a_*Informe de Gestión 2018 de la Oficina Asesora de Planeación _x000a_*Seguimiento al Plan Anticorrupción y Atención al ciudadano con corte a 31 de diciembre de 2018_x000a_"/>
        <s v=" |201912: 0 |201911: 0 |2019010: 0 |201909: 0 |201908: 0 |201907: 0 |201906: 0 |201905: 0  |201904: Se crearon los usuarios, Se efectúo asignación y cambios de contraseñas y se realizó el traspaso de responsabilidades._x000a_Se dio cumplimiento a las 2 acciones que tenía como compromiso la entidad en el Documento Conpes 3744_x000a_ |201903: Se crearon los usuarios, Se efectúo asignación y cambios de contraseñas y se realizó el traspaso de responsabilidades._x000a_ |201902: 0 |201901: 0"/>
        <s v=" |201912: 0 |201911: 0 |2019010: 0 |201909: 0 |201908: 0 |201907: 0 |201906: Se realizó seguimiento a los 2 proyectos de inversión con que cuenta la Entidad y se consolidó presentación con la información. |201905: El 10 de mayo se envió a la Oficina Asesora de Planeación del Mintransporte, el diligenciamiento de los formatos en  PowerPoint y Excel con el contenido del MGMP, a fin de consolidar las necesidades del sector para presentarlas a la señora Ministra. Dichas cifras fueron establecidas siguiendo los lineamientos del incremento anual del 3%, los valores ya establecidos para el anteproyecto de Presupuesto 2020. Adcionalmente se realizó el seguimiento a los dos proyectos de inversión con que cuenta la Entidad en los aplicativos correspondientes.  |201904: El seguimiento a los proyectos de inversión se ha realizado cumpliendo los tiempos establecidos por el Departamento Nacional de Planeación- DNP. |201903: Z:/ PLANEACIÓN-2019/400 39  PLANEACIÓN INSTITUCIONAL MODELO INTEGRADO DE PLANEACIÓN Y GESTIÓN/400 39 10 BANCO DE PROYECTOS DE INVERSIÓN INSTITUCIONAL/ Seguimiento a Proyectos de Inversión/ Marzo  |201902: No se realizó seguimiento a la ejecución del proyecto, ya que éste se encontraba en actualización a Decreto resolución del Presupuesto. Los proyectos fueron aprobados apartir del 12 de marzo del presente. A partir del mes de marzo se encuentra disponible la plataforma del SPI-DNP para efectuar dicho seguimiento. |201901: No se realizó seguimiento a la ejecución del proyecto, ya que éste se encontraba en actualización a Decreto No. 2467 del 2018 de  resolución del Presupuesto para la vigencia 2019 ."/>
        <s v=" |201912: 0 |201911: 0 |2019010: 0 |201909: 0 |201908: 0 |201907: 0 |201906: Se adjuntan 6 archivos que constituyen las evidencias |201905: 0  |201904: 0 |201903: De acuerdo con reunión adelantada con la jefe de la Oficina Asesora de Planeación (E), esta actividad se inciará una vez sea expedido el PND |201902: De acuerdo con reunión adelantada con la jefe de la Oficina Asesora de Planeación (E), esta actividad se inciará una vez sea expedido el PND |201901: De acuerdo con reunión adelantada con la jefe de la Oficina Asesora de Planeación (E), esta actividad se inciará una vez sea expedido el PND"/>
        <s v=" |201912: 0 |201911: 0 |2019010: 0 |201909: 0 |201908: 0 |201907: 0 |201906: Atención de 47 radicados en Vigía y Radicación de 8 documentos en orfeo_x000a_ |201905: Atención de 55 radicados en Vigía, Radicación de 7 documentos en orfeo  |201904: Atención de 43 radicados en Vigía, Radicación de 10 documentos en orfeo |201903: Atención de 27 radicados en Vigía y Radicación de 36 documentos en orfeo_x000a_ |201902: Atención de 9 radicados en Vigía, Radicación de 12 documentos en orfeo y Organización del archivo físico de la Oficina. |201901: Atención de 21 radicados en Vigía, Radicación de 25 documentos en orfeo y Organización del archivo físico de la Oficina."/>
        <s v=" |201912: 0 |201911: 0 |2019010: 0 |201909: 0 |201908: 0 |201907: 0 |201906: 0 |201905: 1. El 8 de mayo se realizo mesa de trabajo con las Delegaturas de Transito y Transporte, Delegatura de Puertos, Delegatura de Proteccion de usuarios del Sector Transporte, Delegatura de Concesiones e Infraestructura, en la cual se trataron los siguientes temas_x000a_i. Actualizar e impulsar la Politica de Supervision_x000a_ii. Implementar modelo integrado de planeacion y Gestion MIPG_x000a_III. Revisar y actualizar el mapa de riesgos_x000a_iv. Monotorear y realizar seguimiento a los riesgos de corrupcion_x000a_v. Procesos Misionales e indicadores de procesos_x000a__x000a_2. el 31 de mayo se envio correo electronico a la oficina de planeacion con el fin de socializar y desarrollar los temas plasmados en el acta 001 del 8 de mayo de 2019, de acuerdo a lo establecido en el Decreto 2409 de 2018.  |201904: Está programada Reunión de unificación de acciones con las Delegadas |201903: 0 |201902: 0 |201901: 0"/>
        <s v=" |201912: 0 |201911: 0 |2019010: 0 |201909: 0 |201908: 0 |201907: 0 |201906: El 10 de junio de 2019 se reunieron los Delegados con la OAP para Analizar los pasos a seguir para expedir el acto administrativo &quot;por la cual se adopta la politica de supervision, en la Supertransporte&quot; a la luz del Decreto 2409 de 2018.  |201905: 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Politica de Supervisión.   |201904: Correo electronico del 30 de abril remitido al Superintendente Delegado de Puertos, informando la necesidad de remitir correo a la Oficina de TIC's.  El correo se remitió a TIC´s el 2 de Mayo.  |201903: Documentos compilados sobre riesgos por tipo de vigilado: correo electronico de avance presentado por Luis Eduardo Chavez._x000a_ Documentos analisis riesgos Vig realizado por XM-  |201902: N.A.  |201901: N.A. "/>
        <s v=" |201912: 0 |201911: 0 |2019010: 0 |201909: 0 |201908: 0 |201907: 0 |201906: 0 |201905: Se propuso la procedibilidad de una modificación  al proyecto de ley sancionatoria (el tema se manejo de manera directa entre el Delegado y la Oficina Jurídica).    |201904: El analisis de las normas se efectuó  a partir de aquellas necesarias para el ejercicio de las funciones en materia de Investigaciones pero no generaron propuesta de modificación a las normas.  |201903: Correo electrónico del 26/03/2019 con el cual el Dr. Álvaro Ceballos, Superintendente Delegado de Puertos,  remite a la Oficina Juridica el Normograma pertinente para Puertos y Fluvial. |201902: N.A.  |201901: N.A. "/>
        <s v=" |201912: 0 |201911: 0 |2019010: 0 |201909: 0 |201908: 0 |201907: 0 |201906:  Se realizó reunión el día 10 de junio de 2019, entre las Delegaturas y la Oficina Asesora de Planeación donde se analizaron los pasos a seguir para expedir el acto administrativo &quot;por la cual se adopta la política de supervisión, en la Supertransporte&quot; a la luz del Decreto 2409 de 2018. |201905:  _x000a_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  |201904: 0 |201903: 0 |201902: 0 |201901: 0"/>
        <s v=" |201912: 0 |201911: 0 |2019010: 0 |201909: 0 |201908: 0 |201907: 0 |201906: i. Se remitió a la oficina Asesora de planeación el seguimiento al Plan de Acción Institucional - PAI correspondiente al mes de Mayo |201905: i. Se remitio a la oficina Asesora de planeacion el seguimiento al Plan de Accion Institucional - PAI correspondiente al mes de abril  |201904: i.  seguimiento al Plan Anual Institucional (PAI) y Plan Estratégico Institucional (PEI), del mes de marzo del 2019._x000a_ii. Actualización y Socialización Mapa de riesgos, seguimiento riesgos de corrupción, Participación ciudadana |201903: i. Informe Pormenorizado del Estado de Control Interno, período del 11 de noviembre de 2018 al 28 de febrero de 2019_x000a_ii. Seguimiento al PAI, de los meses de enero y febrero de la Delegada de concesiones |201902: 0 |201901: 0"/>
        <s v=" |201912: 0 |201911: 0 |2019010: 0 |201909: 0 |201908: 0 |201907: 0 |201906: i. Durante el mes de junio se recibieron 104 requerimientos por medio de los módulos, PQRs y Gestión Documental del aplicativo VIGIA, _x000a_Durante el mes de junio se le dio tramite a 99 requerimientos por medio del aplicativo orfeo _x000a_Nota: En lo corrido del presente mes, se han atendido trámites correspondientes a meses anteriores._x000a_ii. Transferencias realizada al archivo central el 21/06/2019, por correo electronico_x000a_279 Carpetas - Procesos De Investigación Administrativa_x000a_36 Carpetas  - Sometimiento A Control_x000a__x000a_ |201905: Durante el mes de mayo se recibieron 216 requerimientos por medio de los módulos, PQRs y Gestión Documental del aplicativo VIGIA, _x000a_Durante el mes de mayo se le dio tramite a 224 requerimientos _x000a_Nota: En lo corrido del presente mes, se han atendido trámites correspondientes a meses anteriores.  |201904: Durante el mes de abril se recibieron 160 requerimientos por medio de los módulos, PQRs y Gestión Documental del aplicativo VIGIA, _x000a_Durante el mes de abril se le dio tramite a 194 requerimientos, correspondientes a requerimientos recibidos en el mes de abril y vigencias anteriores._x000a_ _x000a_  |201903: I. Se clasificaron 144, carpetas según el FUID para transferir al Grupo de Gestión Documental, las cuales se encuentran en proceso de alistamiento de acuerdo a las TRD._x000a_i.i. Fuid Vigilancia E Inspección 710-57.06 Año 2019 - Subjetivo_x000a_Carretero  15 carpetas, Terminales 4 Carpetas, Aéreo 39 carpetas_x000a_Férreo 2 carpetas_x000a_i.ii. Fuid Vigilancia E Inspección 710-57.07 Año 2019 Objetivo_x000a_Carretero  64 carpetas, Terminales 5 carpetas, Aéreo 14 carpetas, Férreo 1 carpeta_x000a_ii. Eliminacion documentos relacionados, Peticiones, quejas, reclamos, solicitudes, los cuales se eliminan con base en las Tablas de retencion documental TRD |201902: Durante el mes de febrero se recibieron 116 requerimientos por medio del modulo Gestion Documental, correspondientes al mes de febrero y vigencias anteriores, de los cuales se tramitaron 307 de febrero  y vigencias anteriores. Por medio del modulo PQRs, se recibieron 35 requerimientos correspondientes al mes de febrero y vigencias anteriores y se tramitaron 48, de febrero y vigencias anteriores |201901: Durante el mes de enero se recibieron 343 requerimientos por medio del modulo Gestion Documental, correspondientes al mes de enero y vigencias anteriores, de los cuales se tramitaron 92 de enero  y vigencias anteriores. Por medio del modulo PQRs, se recibieron 91 requerimientos correspondientes al mes de enero y vigencias anteriores y se tramitaron 66, de enero y vigencias anteriores"/>
        <s v=" |201912: 0 |201911: 0 |2019010: 0 |201909: 0 |201908: 0 |201907: 0 |201906: En la evidencia adjunta, se observa que se tramitaron 84 pqr, se remitieron 543 radicados, se efectuo traslado de 2 TRD, se realizaron 39 reuniones con vigilados.  |201905: Ver documento en las evidencias. No fue posible la atención al 100% de las PQRS recibidas; toda vez que hubo casos en los que se tuvo que surtir tramite de solicitud de información con otras entidades, personas naturales o jurídicas.  |201904: Ver documento en las evidencias.  |201903: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201902: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201901: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 |201912: 0 |201911: 0 |2019010: 0 |201909: 0 |201908: 0 |201907: 0 |201906: no se planeo actividad para este mes.  |201905: No se programo actividad para este mes.   |201904: No se programo actividad para este mes.  |201903: Correo electrónico del 07/03/2019 con el cual el Dr. Álvaro Ceballos, Superintendente Delegado de Puertos,  remite a la Oficina de Control Interno el Informe Pormenorizado del periodo Nov 2018-Febrero 2019, basado en MIPG.  |201902: N.A.  |201901: N.A. "/>
        <s v=" |201912: 0 |201911: 0 |2019010: 0 |201909: 0 |201908: 0 |201907: 0 |201906: En el mes de junio se atendieron 2 solicitudes:_x000a_1. Se envió mediante correo electrónico del día 06/06/2019, respuesta a la solicitud de la Oficina Control Interno, respecto al seguimiento del mapa de riesgos._x000a_2. Se envió mediante correo electrónico el día 07 de junio de 2019, a la Oficina Asesora de Planeación, reporte del PAI del mes de mayo de la Delegatura de Tránsito y Transporte Terrestre |201905: Se envió mediante correo electrónico del día 15/05/2019, respuesta a la solicitud de la Oficina Control Interno, respecto al seguimiento del mapa de riesgos.  |201904: 0 |201903: En el mes de marzo se atendió la siguiente solicitud_x000a_1. Se envió reporte de Informe Pormenorizado de la Delegatura de Tránsito y Transporte Terrestre a la Oficina de Control Interno, con sus respectivas evidencias, mediante correo electrónico del día 05/03/2019. |201902: En el mes de febrero se atendieron las siguientes solicitudes:_x000a_1. Se envió reporte a la Oficina Asesora de Planeación del SIRECI vigencia 2018, correspondiente a la información de la Delegatura de Tránsito y Transporte Terrestre, mediante correo electrónico del día 07/02/2019._x000a_2. Se envió carta salvaguarda de la Delegatura de Tránsito y Transporte Terrestre a la Oficina de Control Interno, mediante correo electrónico del día 05/02/2019._x000a_ |201901: En el mes de enero se atendió la siguiente solicitud:_x000a_1. Se envió mediante correo electrónico del día 23/01/2019, respuesta a la solicitud de la Oficina Asesora de Planeación, respecto al hallazgo N° 11(2012) del Plan de Mejoramiento suscrito con la Contraloría General de la República."/>
        <s v=" |201912: 0 |201911: 0 |2019010: 0 |201909: 0 |201908: 0 |201907: 0 |201906: En el mes de junio se respondieron 116 peticiones-requerimientos y 35 respuestas a memorandos internos |201905: En el mes de mayo se respondieron 113 peticiones-requerimientos y 18 respuestas a memorandos internos  |201904: 0 |201903: Orfeo Delegatura |201902: Orfeo Delegatura |201901: Orfeo Delegatura"/>
        <s v=" |201912: 0 |201911: 0 |2019010: 0 |201909: 0 |201908: 0 |201907: 0 |201906: Supervisión Inteligente_x000a_Durante el mes de junio se realizo consolidación a nivel nacional de las vías concesionadas donde se identificaron las afectaciones por carretera a causa de la ola invernal presentadas en el primer semestre de 2019, actualizable de forma semanal._x000a_• El análisis corresponde únicamente a vías concesionada. _x000a_• Las concesiones que no aparecen en el informe, no presentan afectaciones._x000a_• Total de Afectaciones: 125_x000a_• Departamentos Afectados: (8) Antioquia, Boyacá, Casanare, Cauca, Cundinamarca, Huila, Meta, Tolima y Putumayo._x000a_• Departamento con más corredores con afectación: Cundinamarca_x000a_• Departamentos con más afectaciones: Putumayo y Huila (en un mismo corredor)_x000a_ |201905: 0  |201904: 0 |201903: 0 |201902: 0 |201901: 0"/>
        <s v=" |201912: 0 |201911: 0 |2019010: 0 |201909: 0 |201908: 0 |201907: 0 |201906: La Delegatura de Puertos no informo a la OAP que esta actividad tuviera un porcentaje asignado para el mes de Junio. Por  lo tanto solicito se respete la informacion enviada por la Delegada y se mantenga en 0% como se reportó anteriormente. Desconocemos por que se coloca dicho porcentaje.   |201905: No se programo actividad para este mes.   |201904: No se programo actividad para este mes.  |201903: Documento de fecha Marzo 2019  Ficha Técnica - C.I Banacol de Colombia S.A.  |201902: Documento de fecha Febrero 2019 - Analisis Juridico -- C.I Banacol de Colombia S.A.  |201901: N.A."/>
        <s v=" |201912: 0 |201911: 0 |2019010: 0 |201909: 0 |201908: 0 |201907: 0 |201906: En el mes de junio no se logró realizar ninguna visita, toda vez que no se recibieron por parte del CEMAT los respectivos reportes, se adjuntan los pantallazos de los correos de solicitud y reiteración que se han realizado a dicho grupo. |201905: 0  |201904: 0 |201903: 0 |201902: 0 |201901: 0"/>
        <s v=" |201912: 0 |201911: 0 |2019010: 0 |201909: 0 |201908: 0 |201907: 0 |201906: En el mes de junio se realizaron 4 visitas PGS |201905: En el mes de mayo se realizaron 15 visitas de inspección  |201904: 14 Ceas , 4 Crc, 2 OT y 1 Terminal  de transporte |201903: Informe de hallazgos |201902: Informe de hallazgos |201901: Informe de hallazgos"/>
        <s v=" |201912: 0 |201911: 0 |2019010: 0 |201909: 0 |201908: 0 |201907: 0 |201906: En el mes de junio se realizaron operativos en los corredores:_x000a_1. Bogotá - Sogamoso_x000a_2. Bogotá - Neiva_x000a_3. Bogotá - Eje Cafetero_x000a_4. Eje Cafetero - Valle |201905: 0  |201904: 0 |201903: 0 |201902: 0 |201901: 0"/>
        <s v=" |201912: 0 |201911: 0 |2019010: 0 |201909: 0 |201908: 0 |201907: 0 |201906: En el mes de junio se realizaron 2 auditorias de formalización subjetiva_x000a_ |201905: 0  |201904: 0 |201903: 0 |201902: 0 |201901: 0"/>
        <s v=" |201912: 0 |201911: 0 |2019010: 0 |201909: 0 |201908: 0 |201907: 0 |201906: (11 proyectos) -fallos archivo)_x000a_(19 proyectos)-fallos archivo) |201905: Se remitieron 13 proyectos de fallo al Grupo de  notificaciones  |201904: Las razones por las cuales no se fallaron las 10 investigaciones que habían como meta fueron:_x000a_i. Se ha adelantado la estandarización de formatos y argumentos Jurídicos_x000a_ii. Cambio en la medición de PAI, el cual paso de ser trimestral a ser mensual._x000a_iii. El cumplimiento de las demás actividades del PAI, demando tiempos mayores a los previstos._x000a_iv. Se espera que en el mes de mayo se normalice este pendiente._x000a_ |201903: Se fallaron diez investigacion: siete de archivo y tres con sanción. Las 3 pendientes se sumaron a un proceso de revisión general que se realizó al total de las investigaciones por fallar. |201902: Se fallo una investigacion (Sancion) |201901: Se fallo una investigacion (archivo)"/>
        <s v=" |201912: 0 |201911: 0 |2019010: 0 |201909: 0 |201908: 0 |201907: 0 |201906: En el mes de junio se fallaron 2 investigaciones administrativas |201905: En el mes de mayo se fallaron en total 279 investigaciones administrativas, discriminadas así:_x000a_56 investigaciones administrativas (antecedentes IUIT's)_x000a_223 investigaciones administrativas (antecedentes visitas de inspección o PQR's)  |201904: 0 |201903: 0 |201902: 0 |201901: 0"/>
        <s v=" |201912: 0 |201911: 0 |2019010: 0 |201909: 0 |201908: 0 |201907: 0 |201906: En el mes de junio se realizaron 2 acciones de divulgación:_x000a_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_x000a_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_x000a_ |201905: 0  |201904: 0 |201903: 0 |201902: 0 |201901: 0"/>
        <s v=" |201912: 0 |201911: 0 |2019010: 0 |201909: 0 |201908: 0 |201907: 0 |201906: Al respecto se informa que  el Consejo de Estado en pronunciamiento  del 19 de febrero de 2019 (sala de lo Contencioso Administrativo, sección primera, Expediente No. 11001032600020150005301. Consejero Ponente Oswaldo Giraldo López), resolvió conceder la solicitud de medidas cautelares interpuesta por la empresa BANACOL respecto de los actos administrativos expedidos por la ANI, que negaron la solicitud de homologación, por lo tanto,  no es procedente la apertura de investigación administrativa frente a este caso, toda vez que el mismo se encuentra en la jurisdicción de lo Contencioso Administrativo y que actualmente la facultad para otorgar las homologaciones y autorizaciones así como los cobros correspondientes a la contraprestación corresponde a la ANI conforme Decreto No. 4735 de 2009. La semana próxima se remitirá el documento contentivo con las conclusiones del caso. |201905: Se informa que se solicitó información a la Inspección Fluvial de Turbo, y la respuesta correspondiente fue radicada hasta el día 4 de junio de 2019 y asignada a este Grupo hasta el día de ayer, por lo tanto no se realizará la entrega de esta actividad, hasta tanto se realice el análisis correspondiente de la respuesta entregada por la Inspección Fluvial.   |201904: Correo electronico donde se manifiesta que se realizaron las siguientes actividades:  Memorando Grupo Financiera Radicado No. 20196200040213_x000a_Respuesta Grupo Financiera Radicado No. 20195400046933_x000a_Oficio al INVIAS Radicado No. 20196200089231_x000a_Respuesta INVIAS Radicado No. 20195605344562_x000a_Oficio a la ANI Radicado No. 20196200089271_x000a_Respuesta ANI Radicado No. 20195605328842_x000a_Evidencia (arhivo denominado &quot;BANACOL abril&quot; ) |201903: Documento de fecha Marzo 2019  Ficha Técnica - C.I Banacol de Colombia S.A.  |201902: Documento de fecha Febrero 2019 - Analisis Juridico -- C.I Banacol de Colombia S.A.  |201901: N.A."/>
        <s v=" |201912: 0 |201911: 0 |2019010: 0 |201909: 0 |201908: 0 |201907: 0 |201906: Teniendo en cuenta que en el mes de mayo se solicitó a las entidades concedentes del RCTO Reglamento de Condiciones Técnicas de Operación, de las Sociedades Portuarias. a través de los oficios radicados Nrs. 20196200176031  y 20196200176041, se tiene pendiente recibir la información solicitada para su análisis correspondiente. |201905: Se solicito información con radicados Nos. 20196200176031 INI oficio San Andres y 20196200176041 INI Oficio  ANI.  |201904: Actividades realizada mes de abril: Oficio 20196200111721 aclarando la solicitud a la Sociedad San Andres Port Society. Se aclara que no es necesario aclarar solicitud a la Sociedad Portuaria Regional de Cartagena, toda vez que mediante 20195605073932 la sociedad remitió la información solicitada._x000a_Conclusión: se cumplió _x000a_Evidencia (arhivo denominado &quot;INI abril&quot; ) |201903: Documento word con titulo Ficha Técnica Definición competencia INI Primer Análisis Juridico, de fecha marzo 29 de 2019 |201902: Documento word con titulo Analisis de respuestas a solicitudes de inofrmación de tarifas para evaluación de inspecciones no intrusivas.  |201901: N.A."/>
        <s v=" |201912: 0 |201911: 0 |2019010: 0 |201909: 0 |201908: 0 |201907: 0 |201906: Se adjunta el documento donde se evidencie la interacción institucional sector portuario, en el se incluyen las entidades que pueden ser objeto de utilizar los servicios del Centro de Arbitraje,  Conciliación y Amigable Composición.                                                                                                                                                                                                                                                                                                                                                                                                       |201905: Se remitieron las siguientes comunicaciones.: DIMAR – 20196100168401; _x000a_ANI - 20196100168311; CORMAGDALENA – 20196100168391;  MINTRANSPORTE – 20196100168411; SPRBUEN – 20196100168591 _x000a_  |201904: Se presenta documento titulado Identificacion de Entidades e Instituciones a las cuales se les  darán a conocer los servicios del Centro de conciliacion de la Superintendencia de Transporte.  |201903: Documento de fecha marzo 29 de 2019, con titulo Diagnóstico de temas susceptibles de conciliar. |201902: Documento de fecha febrero 28 de 2019, con titulo Analisis de Quejas recbidas susceptibles de conciliacion.  |201901: N.A."/>
        <s v=" |201912: 0 |201911: 0 |2019010: 0 |201909: 0 |201908: 0 |201907: 0 |201906: Teniendo en cuenta que, las actividades de campo para el levantamiento de información primaria conducente a la elaboración de un diagnóstico final de las actividades de cabotaje en buenaventura, no pudieron realizarse durante la Semana Santa, sino los días 28, 29 y 30 de mayo de 2019, durante el mes de junio se llevó a cabo la consolidación de la información allí recabada, en conjunto con la información enviada por la Capitanía de Puerto de Buenaventura los días 31 de mayo de 2019 y 04 de junio del mismo mes (se adjunta evidencia de cruce de correos).  _x000a_ _x000a_Producto de ese proceso de consolidación de la información primaria, se elaboró un diagnóstico definitivo (se adjunta como evidencia).  _x000a_ _x000a_En este sentido, debido al imprevisto para la realización de las actividades de campo en las fechas programadas, no se avanzó lo esperado en la estructuración temática de las capacitaciones. No obstante, durante la segunda y tercera semana de julio se prevé llevar a cabo mesas de trabajo internas en las que se involucre a personal de la Dirección de Financiera y de la Oficina de las Tecnologías de la Información y Comunicación.  _x000a_ |201905: Se socializó el Plan Piloto sobre Cabotaje en Buenaventura como actividad enmarcada en la Campaña de Promoción y prevención con las siguientes entidades: _x000a__x000a_SENA (vía oficio). _x000a_Grupo acuático del Ministerio de Transporte (reunión el 10 de mayo de 2019). _x000a_Ministerio de Trabajo (reunión el día 31 de mayo de 2019). _x000a_Capitanía de Puerto Buenaventura (reunión 28 de mayo de 2019). _x000a__x000a_Nota: Durante los días 28, 29 y 30 de mayo de 2019, funcionarios de la Superintendencia de Transporte Delegada de Puertos, estuvieron en comisión en la ciudad de Buenaventura, con el fin de desarrollar ejercicios de campo en conjunto con la Capitanía de Puerto de Buenaventura, previa coordinación con el nivel central de la Dirección General Marítima, para el levantamiento de un diagnóstico sobre las condiciones de los muelles de cabotaje en Buenaventura y la identificación de las empresas prestadoras del servicio.  Lo anterior, para el direccionamiento de la campaña de promoción y prevención “+ Transporte Marítimo y Fluvial + Formalización”.   _x000a_Esa actividad estuvo fue programada para abril, pero debió ser reprogramada para el mes de mayo. _x000a_  |201904: Para el mes de abril el resultado frente a esta actividad era &quot;documento diagnostico ajustado final de acuerdo a los resultados de los operativos realizados en semana santa&quot;. , me permito indicar que debido a reuniones llevadas a cabo por parte del Señor Vicealmirante de DIMAR y la Dra. Carmen Ligia Valderrama, Superintendente de Transporte, el día 4 de abril de 2019, se acordó llevar a cabo la actividad en fecha diferente a los días de Semana Santa por ,diferentes circunstancias tratadas en la reunión, no obstante, durante el mes de abril se hicieron reuniones y actividades, las cuales son reportadas de la siguiente manera._x000a_Correo enviado por el Señor Vicealmirante confirmando el apoyo de la DIMAR y el trabajo conjunto que se realizará._x000a_Acta de la reunión llevada a cabo con DIMAR, ST y Capitania de Buenaventura._x000a_Correos en donde se envía cronograma, instrumentos de recolección de información y Resumen ejecutivo del plan por parte de la ST._x000a_Correo envio de bases de datos por parte de la DIMAR para trabajar en el pre-diagnostico. |201903: 1. Versión preliminar del documento de diagnóstico del “Plan Piloto Formalización de Cabotaje en Buenaventura”,  y comunicaciones a DIMAR, ANI y Alcaldía Municipal que tienen como finalidad completar la precaracterización y establecer valores de referencia para evaluar los indicadores determinados una vez implementada la campaña en esta zona geográfica. Información que corresponde al mes de marzo. |201902: Segunda versión del documento denominada Propuesta de la Superintendneica Delegada de Puertos sobre la flormalización del Transporte de Cabotaje en Buenaventura.  |201901: Documento Primera  versión del plan piloto cuando estaba a cargo del grupo de investigaciones con las observaciones correspondientes, por parte del Delegado y de la Dra. Carmen Ligia Valderrama. Así mismo adjunto dos correos que contienen (una presentación enviada como insumo por parte del Dr. Álvaro y un correo en donde la DIMAR cancela la cita para una reunión que se tenía programada). "/>
        <s v=" |201912: 0 |201911: 0 |2019010: 0 |201909: 0 |201908: 0 |201907: 0 |201906: Se adjunta el cuadro de las visitas con la información acordada entre las tres Delegaturas.  Frente a las conclusiones que se generaron de las visitas efectuadas, me permito informar que las mismas están siendo analizadas.  Se programaron 21 visitas, se realizaon 16, 4 canceladas, 1 aplazada.  |201905: Se efectuaron 20 visitas.   |201904: Se adjunta Excel con las visitas realizadas en abril. Se programaron 15 para el mes de abril, no obstante se reprogramaron 5 para el mes de mayo por las siguientes razones: 1. Traslado del regional de Santa Marta a Barranquilla por situación presentada en la Sociedad Portuaria de Barranquilla; 2. Enfermedad Regional. 3. Continuación de visita anterior. 4. En dos ocasiones se les cambio a los regionales el día para que hicieran informes |201903: Herramienta de seguimiento en excel con la informacion del PGS |201902: Herramienta de seguimiento en excel con la informacion del PGS |201901: N.A. "/>
        <s v=" |201912: 0 |201911: 0 |2019010: 0 |201909: 0 |201908: 0 |201907: 0 |201906: Se realizaron (19) diecinueve Inspecciones correspondientes al PGS, adicionalmente (3) tres  evaluaciones subjetivas de información de la vigencia fiscal 2017, para una cobertura adicional de 16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Para el primer semestre se tenia programada una cobertura de  143 vigilados a la fecha se han realizado 158 acciones de  vigilancia e inspección, para un cubrimiento del 110% con respecto a lo programado en el semestre._x000a_ |201905: Se realizaron (43) cuarenta y tres Inspecciones correspondientes al PGS, adicionalmente (10) evaluaciones subjetivas de información de la vigencia fiscal 2017, para una cobertura adicional total de 38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La cobertura de mayo es de (30) treinta vigilados, se adicionan (8) ocho acciones de cobertura que no se registraron en el mes de abril    |201904: Se realizaron (23) veintitrés Inspecciones del PGSo, adicionalmente (12) evaluaciones subjetivas de información de la vigencia fiscal 2017, para una cobertura adicional total de 14 vigilados. La acción se realizó anticipadamente, muestra de ello es el acumulado de cobertura lo cual es de 104 supervisados de 91 supervisados proyectados a la fecha, hecho que fue materializada por la evaluación subjetiva, no obstante el ciclo del año hace referencia a cobertura al 100% de los supervisado, donde aun cuando se realicen varios procesos a un mismo vigilado en aspectos objetivo o subjetivo, solo se contabiliza una sola vez.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Por lo que se aclara que aun cuando se realicen varios procesos a un mismo vigilado en aspectos objetivo o subjetivo, solo se contabiliza una sola vez. |201903: Se realizaron (18) Inspecciones de carácter objetivo y 2 de carácter subjetivo, adicionalmente 16 evaluaciones subjetivas de información de la vigencia fiscal 2017, para una cobertura total de 29 vigilados_x000a__x000a_Nota: el numero de inspecciones (+) Numero de evaluaciones de vigilancia no corresponde al numero en cobertura, toda vez que a un mismo vigilado se le puede realizar inspeccion objetiva y evaluacion subjetiva, para la determinación de la cobertura se filtra la información por NIT. |201902: Se realizaron (17) Inspecciones de carácter objetivo 1 de carácter subjetivo  y 28 evaluaciones subjetivas de la vigencia fiscal 2017, para una cobertura total de 36 vigilados |201901: Se realizaron 10 Inspecciones de carácter objetivo y 15 evaluaciones subjetivas de la vigencia fiscal 2017, para una cobertura total de 25 vigilados"/>
        <s v=" |201912: 0 |201911: 0 |2019010: 0 |201909: 0 |201908: 0 |201907: 0 |201906: 0 |201905: 0  |201904: 0 |201903: i. Por medio de la oficina de comunicaciones, se informó a todos los vigilados de la Delegada de Concesiones sobre las buenas practicas para la competitividad, buscando optimizar la competitividad para el sector |201902: 0 |201901: 0"/>
        <s v=" |201912: 0 |201911: 0 |2019010: 0 |201909: 0 |201908: 0 |201907: 0 |201906: Se solicito a la Alcaldía de Puerto Leguizamo - Putumayo las acciones adelantadas para formalizar el aeródromo a cargo de este ente Territorial |201905: Se realizo mesa de trabajo Nro. 55 el 15 de mayo de 2019, Formalizacion administrativa de aeródromo Caucaya de Puerto Leguizamo, Reiteracion el compromiso que tiene el municipio de formalizar el aeródromo por hacer parte Nacional del Transporte.  |201904: Se solicitó al Aeródromo de Barrancominas – Guainía_x000a_1. Plan de acción de mejora para la atención de las observaciones de la visita de inspección realizada en marzo. _x000a_2. Plan de formalización y/o acto administrativo._x000a_ |201903: 0 |201902: i. se Requirió  a la alcaldía de Bajo Baudo para la presentación del plan de formalizacion o acto administrativo, el cual es el ente territorial y responsable de la administración del aerodromo pizarro. Se esta a la espera de respuesta._x000a_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_x000a_ |201901: i. Se recibió respuesta de plan de formalización por parte de la alcaldía de San Gil, como Ente Territorial del Aeródromo los Pozos"/>
        <s v=" |201912: 0 |201911: 0 |2019010: 0 |201909: 0 |201908: 0 |201907: 0 |201906: 0 |201905: 0  |201904: 0 |201903: 0 |201902: 0 |201901: i. Se solicito al Ministerio de Transporte la relacion de terminales de transporte terrestre, habilitados, homologados, suspendidos o cancelados con corte a 31 de diciembre de 2018_x000a_ii. Se solicito a la Aeronautica civil relacion de Empresas de Transporte Aereo canceladas o suspendidas_x000a_iii. se solicitó a la ani, informacion de contratos o de obras y sus prorrogas de. Concesión, aeropuertos y aeródromos, carreteras, férreos_x000a_Esta informacion se solicita con el fin de actualizar el VIGIA"/>
        <s v=" |201912: 0 |201911: 0 |2019010: 0 |201909: 0 |201908: 0 |201907: 0 |201906: A la fecha se tiene un cumplimiento del 113% en este indicador, no se realizaron actividades para Promover la formalización de la prestación del servicio de los Terminales de Transporte Terrestre automotor durante este mes. |201905: 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  |201904: El objeto de la mesa fue promover la formalizacion de la prestacion de servicio de la infraestructura de Transporte (Paraderos o puntos de despacho, centralizados de Empresas de Transporte y/o perifericos, entre otros)_x000a_Aun cuando se convocaron a las alcaldias. _x000a_i. Alcaldia de Orito - Putumayo_x000a_ii. Alcaldia de Mocoa - Putumayo _x000a_iii. Alcaldia de Hormiga - Valle Guamez - Putumayo,_x000a_A dicha mesa no asistio ninguna de las alcaldias, se reprogramaran para una siguiente mesa de trabajo. |201903: El objeto de la mesa fue promover la formalizacion de la prestacion de servicio de la infraestructura de Transporte (Paraderos o puntos de despacho, centralizados de Empresas de Transporte y/o perifericos, entre otros)_x000a_Aun cuando se convocó, no asistió la alcaldia de Villadeleiva |201902: 0 |201901: 0"/>
        <s v=" |201912: 0 |201911: 0 |2019010: 0 |201909: 0 |201908: 0 |201907: 0 |201906:  El corredor Estratégico N° VI Bogotá - Villavicencio se reprogramo para el segundo semestre de 2019, teniendo en cuenta la designación de los funcionarios a la atención al usuario en la temporada alta de mitad de año y la afectación en la vía producto de la ola invernal. |201905: Este proyecto, tuvo como objetivo abarcar 2 corredores de los 7 establecidos, para lo cual se tomó para el presente mes hacer la gestión correspondiente a los denominados:_x000a_i.• Corredor Nro. II. Medellín - Cali (Medellín - La Pintada - Viterbo (Asia) - La Virginia Anserma nuevo (Conecta en Anserma nuevo con el corredor Bogotá - Cali) (Incluye ramales Medellín - Turbo; Medellín - Montería - Sincelejo). _x000a_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_x000a__x000a_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4: 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3: Este proyecto, tuvo como objetivo abarcar 1 corredor de los 7 establecidos, para lo cual se tomó para el presente trimestre hacer la gestión correspondiente al denominado corredor Nro. VII:  que corresponde a &quot;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2: 0 |201901: 0"/>
        <s v=" |201912: 0 |201911: 0 |2019010: 0 |201909: 0 |201908: 0 |201907: 0 |201906: _x000a_1. Sectores críticos de accidentalidad, Logística de operativos y dotación; irregularidades en prestación de servicio; problemática invasión e indebido uso de franja de derecho de vía;  normatividad _x000a_2. Sectores críticos de accidentalidad, Logística de operativos y dotación; irregularidades en prestación de servicio; problemática invasión e indebido uso de franja de derecho de vía;  normatividad _x000a_3. seguimiento a las acciones realizadas por la concesión para la disminución de la accidentalidad en los corredores viales_x000a_4..  seguimiento a las acciones realizadas por la concesión para la disminución de la accidentalidad en los corredores viales_x000a_5. Sectores críticos de accidentalidad, Logística de operativos y dotación; irregularidades en prestación de servicio; problemática invasión e indebido uso de franja de derecho de vía;  normatividad _x000a_ |201905: 1. Sectores criticos de accidentalidad, Logistica de operativos y dotación; irregularidades en prestación de servicio; problemática invasión e indebido uso de franja de derecho de vía;  normatividad _x000a_2. Se convocó a las siguientes Entidades a una mesa de trabajo_x000a_i. Agencia Nacional de Infraestructura _x000a_ii. Agencia Nacional de Seguridad Vial _x000a_iii. Gobernación del Valle del Cauca _x000a_iv. Dirección de Tránsito y Transportes - Policía Nacional _x000a_  |201904: 0 |201903: Se realzaron acciones mediante comunicación escrita o frete a mesas de trabajo a los sectores criticos mas reicidentes, a 10 vigilados carreteros._x000a_Sobre las acciones tomadas frente los Sectores criticos de accidentalidad, logistica de operativos, coordinación e infraestructura; irregularidades en prestación de servicio; problemática invasión e indebido uso de franja de derecho de vía;  normatividad y control moperativo. |201902: 0 |201901: 0"/>
        <s v=" |201906:  |201905:   |201904: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 |201903:  |201902:  |201901: " u="1"/>
        <s v=" |201906: 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 |201905: 0  |201904: 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 |201903: 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 |201902: 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 |201901: 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 u="1"/>
        <s v=" |201906: Se realizó una revisión a la calificación de la METH hecha en el mes de junio de 2018, en la cual se había obtenido una nota de 60,2; en la presente revisión se alcanzó una calificación de 66,8, la cual cumple con el resultado esperado para el  mes de junio de 2019. |201905:   |201904: Actividades correspondientes al 10% de incremento de calificación, programadas para el mes de junio de 2019 |201903: Esta actividad se realizará durante el año 2019 a partir del segundo trimestre.  |201902: Esta actividad se realizará durante el año 2019 a partir del segundo trimestre.  |201901: Esta actividad se realizará durante el año 2019 a partir del segundo trimestre. " u="1"/>
        <s v=" |201906: Se realizó seguimiento a los 2 proyectos de inversión con que cuenta la Entidad y se consolidó presentación con la información. |201905: El 10 de mayo se envió a la Oficina Asesora de Planeación del Mintransporte, el diligenciamiento de los formatos en  PowerPoint y Excel con el contenido del MGMP, a fin de consolidar las necesidades del sector para presentarlas a la señora Ministra. Dichas cifras fueron establecidas siguiendo los lineamientos del incremento anual del 3%, los valores ya establecidos para el anteproyecto de Presupuesto 2020. Adcionalmente se realizó el seguimiento a los dos proyectos de inversión con que cuenta la Entidad en los aplicativos correspondientes.  |201904: El seguimiento a los proyectos de inversión se ha realizado cumpliendo los tiempos establecidos por el Departamento Nacional de Planeación- DNP. |201903: Z:/ PLANEACIÓN-2019/400 39  PLANEACIÓN INSTITUCIONAL MODELO INTEGRADO DE PLANEACIÓN Y GESTIÓN/400 39 10 BANCO DE PROYECTOS DE INVERSIÓN INSTITUCIONAL/ Seguimiento a Proyectos de Inversión/ Marzo  |201902: No se realizó seguimiento a la ejecución del proyecto, ya que éste se encontraba en actualización a Decreto resolución del Presupuesto. Los proyectos fueron aprobados apartir del 12 de marzo del presente. A partir del mes de marzo se encuentra disponible la plataforma del SPI-DNP para efectuar dicho seguimiento. |201901: No se realizó seguimiento a la ejecución del proyecto, ya que éste se encontraba en actualización a Decreto No. 2467 del 2018 de  resolución del Presupuesto para la vigencia 2019 ." u="1"/>
        <s v=" |201906: Avance en las actividades del CEMAT y la reestructuración de información. |201905: Informe de avance en las actividades del CEMAT relacionadas con la reestructuración de reportes.  |201904: Informe de logros CEMAT a la fecha frente a la recepción de información de fuentes externas. |201903: Redefinición de necesidades de información de fuentes externas. |201902: Avance de la reestructuración de fuentes externas que envian al CEMAT |201901: Avance de la reestructuración de fuentes externas que envian al CEMAT" u="1"/>
        <s v=" |201906: 0 |201905: Sondeo de Mercado para analizar las herramientas disponibles en el mercado.  |201904: Las especificaciones técnicas se incluyeron en el sondeo de mercado. |201903: 0 |201902: 0 |201901: 0" u="1"/>
        <s v=" |201906: Se realizó la sesión  Comité Tema´tico facilitación de comercio el 26 de junio de 2019, realizada en Buenaventura, en la cual  se tomaron decisiones importantes que facilitan el comercio exterior.  |201905: Se realizó el 27 de Mayo la Sesión 11 del Comitpe de Facilitacion de Comerico Exterior AgendaMesaCFC_ZonasFrancas. No se ha recibido el acta.   |201904: Acta Comité Sesion 10. _x000a_Acta Sesion 11 Comité Facilitacion Comercio Exterior.  - Farmaceutico |201903: Correo electrónico remitiendo citación y agenda del Comité Temático de Facilitación del Comercio Exterior.  |201902: Correo electrónico remitiendo citación y agenda del Comité Temático de Facilitación del Comercio Exterior.  |201901: N.A. " u="1"/>
        <s v=" |201906: Se realiza revisión del plan de tratamiento de riesgos generado en la OTI. |201905: Se realizaron los ajustes en el documento de tratamiento de Riesgos de la entidad, incluyendo el tratamiento de los riesgos de Seguridad Digital.  |201904: Se encuentra en revisión el Formato de tratamiento de Riesgos de Seguridad Digital |201903: Colaboración en la Actualización de la política de Tratamiento de Riesgos de la entidad, en lo relación a los riesgos de Seguridad Digital, de acuerdo a los criterios solicitados por el DAFP y la ISO 27001. |201902: Revisión del cumplimiento y avance en la Matriz de riegos del proceso de TI. |201901: " u="1"/>
        <s v=" |201906: Se realiza el seguimiento a la implementación del MSPI con corte a 30 de junio. |201905: Se realiza seguimiento a la implementación del MSPI en la entidad con corte a 31 de mayo de 2019  |201904: Seguimiento al avance en la implementación del MSPI con corte a 30 de abril |201903: Seguimiento al avance del MSPI con corte a 31 de marzo de 2019 |201902: Seguimiento al avance del MSPI con corte a 28 de febrero de 2019 |201901: Seguimiento al avance en el MSPI con corte a 31 de ene 2019" u="1"/>
        <s v=" |201906: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201904:  |201903:  |201902:  |201901: " u="1"/>
        <s v=" |201906: 0 |201905: 0  |201904: Actividad cumplida en el primer trimestre del año |201903: Divulgación de estrategias para el uso de redes |201902: Divulgación de estrategias para el uso de redes |201901: Divulgación de estrategias para el uso de redes" u="1"/>
        <s v=" |201906: Inspección uso de elementos de protección personal. _x000a_Investigación accidentes de trabajo. _x000a_Seguimiento a recomendaciones de la ARL a enfermedades profesionales. _x000a_Seguimiento a reportes y actos inseguros  |201905:   |201904: Informe inspección gerencial de las instalaciones de la Entidad, Documento actualización Plan de emergencias, _x000a_invitación para nuevos brigadistas, inspección a vehiculos, _x000a_sensibiliación en prevención de caidas a nivel, _x000a_investigación accidentes laborales, actualización matriz de peligros.  |201903: Seguimiento  Reporte de actos y condiciones subestandar;_x000a_Inspecciones orden -  aseo (COPASST)_x000a_locativas (COPASST)_x000a_Inspección de extintores (Realizada por Brigadistas) |201902: De las actividades programadas dejó de realizarse una, la cual fue aplazada para el segundo trimestre. |201901: Durante este mes no se ejecutaron actividades ." u="1"/>
        <s v=" |201906: En el mes de junio se atendieron 2 solicitudes:_x000a_1. Se envió mediante correo electrónico del día 06/06/2019, respuesta a la solicitud de la Oficina Control Interno, respecto al seguimiento del mapa de riesgos._x000a_2. Se envió mediante correo electrónico el día 07 de junio de 2019, a la Oficina Asesora de Planeación, reporte del PAI del mes de mayo de la Delegatura de Tránsito y Transporte Terrestre |201905: Se envió mediante correo electrónico del día 15/05/2019, respuesta a la solicitud de la Oficina Control Interno, respecto al seguimiento del mapa de riesgos.  |201904: 0 |201903: En el mes de marzo se atendió la siguiente solicitud_x000a_1. Se envió reporte de Informe Pormenorizado de la Delegatura de Tránsito y Transporte Terrestre a la Oficina de Control Interno, con sus respectivas evidencias, mediante correo electrónico del día 05/03/2019. |201902: En el mes de febrero se atendieron las siguientes solicitudes:_x000a_1. Se envió reporte a la Oficina Asesora de Planeación del SIRECI vigencia 2018, correspondiente a la información de la Delegatura de Tránsito y Transporte Terrestre, mediante correo electrónico del día 07/02/2019._x000a_2. Se envió carta salvaguarda de la Delegatura de Tránsito y Transporte Terrestre a la Oficina de Control Interno, mediante correo electrónico del día 05/02/2019._x000a_ |201901: En el mes de enero se atendió la siguiente solicitud:_x000a_1. Se envió mediante correo electrónico del día 23/01/2019, respuesta a la solicitud de la Oficina Asesora de Planeación, respecto al hallazgo N° 11(2012) del Plan de Mejoramiento suscrito con la Contraloría General de la República." u="1"/>
        <s v=" |201906: Se realiza seguimiento a la matriz de riesgos con corte a 30 de abril |201905: Se realizan ajustes en el firewall para mitigar los riesgos definidos.  |201904: Implementación de bloqueos a nivel de correo electrónico y WAF para proteger a la entidad del malware enviado en el mes de abril a través de un correo falso. |201903:  |201902: Actualización del Formato de Riesgos de TI en la cadena de valor |201901: " u="1"/>
        <s v=" |201906: Este mes no se realiza entrega de dotación puesto que esta tiene fechas definidas durante la vigencia fiscal. |201905: 0  |201904: 0 |201903: En cumplimiento de la norma la Dotación será entregada en los meses de Mayo, Septiembre y Diciembre |201902: En cumplimiento de la norma la Dotación será entregada en los meses de Mayo, Septiembre y Diciembre |201901: En cumplimiento de la norma la Dotación será entregada en los meses de Mayo, Septiembre y Diciembre" u="1"/>
        <s v=" |201906: Fueron liquidadas 19 comisiones correspondientes a  viaticos y gastos de viaje a funcionarios de planta por valor de $  6,698,860 y 56 comisiones a contratistas por un valor de $ 16,253,890 para un total de $ 22,952,750 |201905:   |201904: Durante el mes de abril se liquidaron 6 gastos de traslado a funcionarios y 43 gastos de desplazamiento a contratistas por un valor total de $ 15,915,236 |201903: Fueron liquidadas 6 comisiones a funcionarios de planta y 40 a contratistas por valor de $ 15,532,474   |201902: Fueron liquidadas 11 comisiones a funcionarios de planta y 47 a contratistas por valor de $ 15,588,198      |201901: Fueron liquidadas 7 comisiones a funcionarios de planta y 107 a contratistas por valor de $ 27,122,533     " u="1"/>
        <s v=" |201906: Elaboración programa- instructivo prevención de tabaco alcohol y drogas._x000a_Actualización documento estilos de vida saludable. _x000a_Actualización y elaboración documental del SG - SST. |201905:   |201904: Campáña para la conservación visual, _x000a_Campaña estilos de vida saludables.   |201903: Elaboración del Plan Estratégico de Seguridad Vial - PESV, _x000a_Campaña Prevención Riesgo Publico |201902: Elaboración PESV,Campaña protocolo para el reporte de accidente laboral (extensivo a regionales),Campaña prevención de accidentes por riesgo locativo (extensivo a regionales), Campaña Prevención Riesgo Publico (extensivo a regionales)  |201901: En este periodo no fueron programadas actividades." u="1"/>
        <s v=" |201906:  |201905:   |201904: 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 |201903: Actividad sin iniciar |201902: Actividad sin iniciar |201901: Actividad sin iniciar" u="1"/>
        <s v=" |201906: 0 |201905: 0  |201904: 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 |201903: Actividad sin iniciar |201902: Actividad sin iniciar |201901: Actividad sin iniciar" u="1"/>
        <s v=" |201906: Se asistió a capacitacion sobre participacion ciudadana programda por la Función Pública. La evidencia es la lista de asistencia.  |201905: En la pagina web de la Supertransporte  http://www.supertransporte.gov.co/index.php/plan-estrategico-de-participacion-ciudadana/ se encuentra publicado el cronograma del Plan de Participacion Ciduadana d ela entidad, en la cual s einlcuyen las actividades que realizara la Delegada de Puertos.    |201904: El dia 11 de abril de 2019, se recibió capacitación , dictada por la Función Publica sobre Participación Ciudadana.  |201903: Correo electrónico remitido por la Oficina Asesora de Planeación designando a la Dra. Luz Yaneth Florez Avila como parte del Equipo de Participacion Ciudadana de la Entidad.  |201902: N.A.  |201901: N.A. " u="1"/>
        <s v=" |201906:  |201905:   |201904: Superintendencia intensifica labores de prevención Festival Vallenato. Presencia en Terminales con charlas y stand informativo. Presencia en peajes, participación en inauguración proyecto de vivienda para Valledupar, charlas en buses, |201903: Apertura Casa del Consumidor en Cartagena |201902: Lanzamiento renovación gremios |201901: " u="1"/>
        <s v=" |201906: En la reunión se trataron los siguientes temas_x000a_i. Actualizar e implementar política de supervisión_x000a_ii. Implementar modelo integrado de planeación y gestión MIPG en cada una de sus siete dimensiones _x000a_iii. Revisar y actualizar el mapa de riesgos_x000a_iv. Monitorear y efectuar seguimiento a riesgos de corrupción |201905:   |201904:  |201903:  |201902:  |201901: " u="1"/>
        <s v=" |201906:  |201905: Se realizó reunión con el equipo de trabajo para definir el procedimiento de participación ciudadana, se cuenta con un borrador, hace falta información de algunas áreas, para el mes de junio se logró concertar reunión con el Asesor del DAFP, para revisar los avances.  |201904: Pendiente por definir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201905: Sondeo de Mercado para analizar las herramientas disponibles en el mercado.  |201904: Las especificaciones técnicas se incluyeron en el sondeo de mercado. |201903:  |201902:  |201901: " u="1"/>
        <s v=" |201906: De las 5 reuniones realizadas en el mes de junio se hizo necesario documentar compromisos para 2 |201905: Se documentaron cada una de las reuniones realizadas con la ciudadanía en el mes de mayo, se adjuntan las actas respectivas  |201904: 0 |201903: 0 |201902: 0 |201901: 0" u="1"/>
        <s v=" |201906: No se realizo ningun comité de cartera, toda vez que  esta en proceso de actualizacion el manual de cartera y solo hasta que quede en firme se podra continuar con la depuracion de cartera. |201905:   |201904: Se aprobóla depuracion de 213 actos administrativos po saldo menores. El acta se encuentra en proceso de firma_x000a_La evidencia esta en correo, el cual dice que se envió el acta del Comité de Cartera para revisión. |201903:  |201902:  |201901: " u="1"/>
        <s v=" |201906: 0 |201905: 0  |201904: NA |201903: 0 |201902: 0 |201901: 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 u="1"/>
        <s v=" |201906: En el mes de junio no se logró realizar ninguna visita, toda vez que no se recibieron por parte del CEMAT los respectivos reportes, se adjuntan los pantallazos de los correos de solicitud y reiteración que se han realizado a dicho grupo. |201905: 0  |201904: 0 |201903: 0 |201902: 0 |201901: 0" u="1"/>
        <s v=" |201906: En el mes de junio se realizaron 2 auditorias de formalización subjetiva_x000a_ |201905: 0  |201904: 0 |201903: 0 |201902: 0 |201901: 0" u="1"/>
        <s v=" |201906: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201905: 0  |201904: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 |201903: 0 |201902: 0 |201901: 0" u="1"/>
        <s v=" |201906: cuatro certificaciones,  análisis relacionados con Caxdac, propuesta información clasificada serie Actuaría, propuesta tramitación actuarial Delegada de Terrestre, análisis aplicación niif a los cálculos actuariales |201905: cuatro certificaciones,  análisis relacionadas con Avianca, dos remisiones de documentos, un asunto gestión documental y dos reuniones  |201904: Tres certificaciones, seis requerimientos, cuatro aprobaciones, dos respuestas, un asunto gestión documental y tres reuniones |201903: Nueve certificaciones, cuatro informes, un asunto gestión documental y tres reuniones |201902: Cuatro certificaciones, una aprobación, dos formulaciones de observaciones, dos requerimientos, tres respuestas, cuatro informes y dos reuniones |201901: Dos aprobaciones, una formulación de observaciones, dos requerimientos y tres asuntos gestión documental" u="1"/>
        <s v=" |201906: se adjunta proyecto de Resolución  |201905: 0  |201904: 0 |201903: Se desarrolla un instructivo el cual fue enviado por correo |201902: 0 |201901: 0" u="1"/>
        <s v=" |201906:  |201905:   |201904:  |201903:  |201902: Se realizó una recopilación y análisis de normas necesarias para ser publicadas en la Biblioteca propuesta. |201901: Se publicó la Biblioteca en la página web de la entidad contando con su estructura y documentos soportes de la misma" u="1"/>
        <s v=" |201906:  |201905:   |201904: La evidencia  corresponde a la Delegatura de Tránsito que ha  revisado el protocolo para la entrega de vehículos a los ciudadano. La Delegatura de Tránsito transmite esa información clara a través del aplicativo Vigia.  |201903:  |201902:  |201901: " u="1"/>
        <s v=" |201906: De las 5 reuniones realizadas en el mes de junio se hizo necesario documentar compromisos para 2 |201905: Se documentaron cada una de las reuniones realizadas con la ciudadanía en el mes de mayo, se adjuntan las actas respectivas  |201904:  |201903:  |201902:  |201901: " u="1"/>
        <s v=" |201906: i. Durante el mes de junio se recibieron 104 requerimientos por medio de los módulos, PQRs y Gestión Documental del aplicativo VIGIA, _x000a_Durante el mes de junio se le dio tramite a 99 requerimientos por medio del aplicativo orfeo _x000a_Nota: En lo corrido del presente mes, se han atendido trámites correspondientes a meses anteriores._x000a_ii. Transferencias realizada al archivo central el 21/06/2019, por correo electronico_x000a_279 Carpetas - Procesos De Investigación Administrativa_x000a_36 Carpetas  - Sometimiento A Control_x000a__x000a_ |201905: Durante el mes de mayo se recibieron 216 requerimientos por medio de los módulos, PQRs y Gestión Documental del aplicativo VIGIA, _x000a_Durante el mes de mayo se le dio tramite a 224 requerimientos _x000a_Nota: En lo corrido del presente mes, se han atendido trámites correspondientes a meses anteriores.  |201904: Durante el mes de abril se recibieron 160 requerimientos por medio de los módulos, PQRs y Gestión Documental del aplicativo VIGIA, _x000a_Durante el mes de abril se le dio tramite a 194 requerimientos, correspondientes a requerimientos recibidos en el mes de abril y vigencias anteriores._x000a_ _x000a_  |201903: I. Se clasificaron 144, carpetas según el FUID para transferir al Grupo de Gestión Documental, las cuales se encuentran en proceso de alistamiento de acuerdo a las TRD._x000a_i.i. Fuid Vigilancia E Inspección 710-57.06 Año 2019 - Subjetivo_x000a_Carretero  15 carpetas, Terminales 4 Carpetas, Aéreo 39 carpetas_x000a_Férreo 2 carpetas_x000a_i.ii. Fuid Vigilancia E Inspección 710-57.07 Año 2019 Objetivo_x000a_Carretero  64 carpetas, Terminales 5 carpetas, Aéreo 14 carpetas, Férreo 1 carpeta_x000a_ii. Eliminacion documentos relacionados, Peticiones, quejas, reclamos, solicitudes, los cuales se eliminan con base en las Tablas de retencion documental TRD |201902: Durante el mes de febrero se recibieron 116 requerimientos por medio del modulo Gestion Documental, correspondientes al mes de febrero y vigencias anteriores, de los cuales se tramitaron 307 de febrero  y vigencias anteriores. Por medio del modulo PQRs, se recibieron 35 requerimientos correspondientes al mes de febrero y vigencias anteriores y se tramitaron 48, de febrero y vigencias anteriores |201901: Durante el mes de enero se recibieron 343 requerimientos por medio del modulo Gestion Documental, correspondientes al mes de enero y vigencias anteriores, de los cuales se tramitaron 92 de enero  y vigencias anteriores. Por medio del modulo PQRs, se recibieron 91 requerimientos correspondientes al mes de enero y vigencias anteriores y se tramitaron 66, de enero y vigencias anteriores" u="1"/>
        <s v=" |201906: 0 |201905: 0  |201904: 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 |201903:   |201902: 0 |201901: 0" u="1"/>
        <s v=" |201906:  |201905:   |201904:  |201903:  |201902: N.A. |201901: Archivos organizados desde el inicio de la vigencia 2019" u="1"/>
        <s v=" |201906: Configuración de impresoras con el demo para controlar número de impresiones por usuario. |201905: formulación de pliegos definitivos para la adquisición.  |201904: Realización de sondeo de mercado para adquisición de software de control de impresión. |201903: Informe de seguimiento al funcionamiento del software de control de impresión instalado para prueba piloto. |201902: implementación de software Piloto para el control de impresión. |201901: " u="1"/>
        <s v=" |201906: En el mes de junio se adquirieron licencias de Power BI. |201905: Trámite para adquisición de licencias de Power BI, a través de acuerdo marco de precios de colombia compra.  |201904: Propuesta para mejorar el flujo de información, generación de indicadores e informes de la operación de las terminales de Transporte. |201903: Generación de Aplicativo para temporada Alta. |201902: Revisión de los 26 reportes generados en el CEMAT._x000a__x000a_Desarrollo &quot;Consulta para funcionarios de vehículos por placa&quot; |201901: Revisión de los 26 reportes generados en el CEMAT." u="1"/>
        <s v=" |201906: De acuerdo a lo establecido en el último Comité esta actividad sería reprogramada |201905: 0  |201904: 0 |201903: 0 |201902: 0 |201901: 0" u="1"/>
        <s v=" |201906: Disponibilidad y acceso a la información y gestión de los grupos |201905:   |201904: Disponibilidad y acceso a la información y gestión de los grupos |201903: Apoyo en la organización de archivos de Secretaria General (contratos 2018) y Talento Humano (47 histyorias laborales de activos) |201902:  |201901: " u="1"/>
        <s v=" |201906: 0 |201905: 0  |201904: Se consolidó la información allegada por las dependencias y se envió a la Oficina de Control Interno, para su evaluación.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Se envío el documento de participación ciudadana, al equipo de trabajo para su verificaicón |201905:   |201904: Se realizará una vez se cuente con el procedimiento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0 |201905: 0  |201904: Se encuentra planeado para septiembre y octubre de 2019 |201903: 0 |201902: N.A |201901: N.A" u="1"/>
        <s v=" |201906: Con el fin de generar las sinergias necesarias para surtir el proceso de construcción metodológica de las capacitaciones, se han realizado acercamientos con un funcionario del despacho del Viceministro de Transporte (reunión llevada a cabo el día 13 de junio de 2019-Acta 57 la cual se adjunta en el presente correo) y con la Agencia Nacional de Seguridad, vía llamada telefónica (pendiente programar reunión).  _x000a_ _x000a_Si bien la estructuración metodológica de las capacitaciones no ha iniciado propiamente dicho, desde la Delegatura de Puertos se ha venido estructurando material divulgativo referentes a las normatividad que regula la materia (incluyendo condiciones básicas de  seguridad), beneficios de la formalización, entre otro temas relacionados (se adjunta documento con el material divulgativo).  Además,  para la segunda y tercera semana de julio se prevé llevar a cabo mesas de trabajo internas en las que se involucre a personal de la Dirección de Financiera y de la Oficina de las Tecnologías de la Información y Comunicación. _x000a_ |201905: El Documento  Transporte Marítimo y Fluvial mas Formalización, se socializó con las siguientes entidades:_x000a__x000a_1.  SENA (vía oficio). _x000a_2.  Ministerio de Transporte (reunión el viernes 10 de mayo de 2019 con el grupo de acuático del MT). Se adjunta agenda y listas de asistencia de las reuniones. _x000a_3.  Ministerio de Trabajo (el día 31 de mayo de 2019 en reunión en la ST) Se adjunta acta y lista de asistencia._x000a_4. Capitanía de Puerto el día 28 de mayo de 2019._x000a_5. Reunión Magangué: se dio a conocer la campaña a:_x000a_5.1. CORMAGDALENA_x000a_5.2. Sociedad Portuaria Regional de Magangué_x000a_5.3. Inspección Fluvial de Magangué_x000a_5.4. Batallón de Infantería_x000a_5.5. Aproximadamente 8 empresas prestadoras del servicio en la zona. _x000a_6.  DITRA: se expuso la campaña a aproximadamente 17 integrantes de DITRA fluvial ubicados en las diferentes zonas del país. _x000a_7.  En la Laguna La Cocha se socializó la campaña con _x000a_7.1.  8 Empresas de Transporte Fluvial _x000a_7.1.1.  Asociación ambiental de Santa Lucia. _x000a_7.1.2. Asociación rutas Interveredales_x000a_7.1.3. Asociación de lancheros de Santa Clara_x000a_7.1.4. Asotransguamuez_x000a_7.1.5. Asotransmotilón_x000a_7.1.6. Cochatour_x000a_7.1.7. Asociación de Lancheros agro-turística ambiental de Santa Clara_x000a_7.1.8. Tour Motilón_x000a_7.2. Gobernación de Nariño_x000a_7.3. Alcaldía de Pasto_x000a_7.4. DITRA Seccional Pasto_x000a_7.5. Parques Naturales (Jefe del Santuario de Fauna y flora de la isla la corota)_x000a_7.6. Corponariño_x000a_7.7. DITRA – DENAR_x000a_7.8. Ministerio de Transporte – Dirección territorial Nariño_x000a_7.9. Gobernación Indígena del Refugio del Sol_x000a_7.10. INVIAS- Nariño_x000a_7.11. Policia Metropolitana de Pasto_x000a_  |201904: CAMPAÑA DE PROMOCIÓN Y PREVENCIÓN PARA LA FORMALIZACIÓN EN LA PRESTACIÓN DEL SERVICIO DE TRANSPORTE MARÍTIMO Y FLUVIAL, Y OTROS SERVICIOS CONEXOS_x000a__x000a_“+ Transporte Marítimo y Fluvial + Formalización”_x000a__x000a_Se identifican las acciones a seguir.  |201903: N.A.  |201902: N.A.  |201901: N.A. " u="1"/>
        <s v=" |201906: En el mes de junio fueron recibidos los formatos de calificación correspondiente al primer cuatrimestre de 2019 y la concertación de compromisos laborales del segundo cuatrimestre de los funcionarios nombrados en provisionalidad. |201905: 0  |201904: 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 |201903: Durante este mes, 61  funcionarios nombrados en provisionalidad allegaron al Grupo de Talento Humano los formularios correspondientes a la calificación del tercer cuatrimestre del 2018. |201902: En este periodo no fueron entregados evaluaciones  |201901: En este periodo, 43  funcionarios de carrera administrativa allegaron al Grupo de Talento Humano los formularios correspondientes a la calificación del segundo semestre de 2018 y la calificación definitiva correspondiente a la misma vigencia fiscal." u="1"/>
        <s v=" |201906:  |201905:   |201904: 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 |201903:   |201902:  |201901: " u="1"/>
        <s v=" |201906: 0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201904: 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 |201903: 0 |201902: 0 |201901: 0" u="1"/>
        <s v=" |201906: Informe de desarrollos realizados y funcionalidades implementadas. |201905: Desarrollos realizados por la OTI para la inteconexión de aplicaciones.  |201904: Revisión diagrama entidad relación e integrabilidad de las bases de datos y análisis de interoperabilidad de los sistemas Vigia, consola TAUX, acciones de vigilancia e inspección y matriz de procesos administrativos de investigación. |201903: Reporte del Análisis realizado al aplicativo VIGIA. |201902: Revisión del proceso de recaudo en el aplicativo VIGIA. |201901: " u="1"/>
        <s v=" |201906: 0 |201905: En mayo tenemos 29,447 seguidores en twitter aumentando 691. En facebook tenemos 11,259 seguidores aumentando 264 seguidores   |201904: Se realizaron campañas para el uso de medios acuáticos, terrestres. Semana Santa. |201903: Llegamos a 38.107 personas seguidores en twitter y facebook . Aumentamos 315 twitter y 291 en Facebook |201902: Llegamos a 36.831 personas seguidores en twitter y facebook . Aumentamos 315 twitter y 291 en Facebook |201901: Llegamos a 36.101 personas seguidores en twitter y facebook . Aumentamos 428 twitter y 224 en Facebook" u="1"/>
        <s v=" |201906: 0 |201905: Se realizó analisis y fuer remitido a la OCI y OAP para su conocimiento.  |201904: 0 |201903: 0 |201902: 0 |201901: 0" u="1"/>
        <s v=" |201906: 0 |201905: 0  |201904: 0 |201903: Actividad sin iniciar |201902: Actividad sin iniciar |201901: Actividad sin iniciar" u="1"/>
        <s v=" |201906: 0 |201905: 0  |201904: En virtud a que en el periodo se realizó un avance la meta programada para el próximo mes, el nivel de cumplimiento total de la actividad esta cercano al 50% |201903: 0 |201902: 0 |201901: 0" u="1"/>
        <s v=" |201906: Se realiza la configuración de la información básica en la herramienta, para realizar pruebas. Esta pendiente mostrar la herramienta al área administrativa. |201905: Revisión funcionalidades herramienta oddo  |201904: Revisión de herramientas para implemantar la solución. |201903: Acta de levantamiento de requerimientos. |201902: Acta de reunión para necesidades iniciales |201901: " u="1"/>
        <s v=" |201906: 0 |201905: 0  |201904: Fueron incluidos 670 folios a las carpetas de historia laboral de los funcionarios de planta. |201903: Inclusión de 774 documentos en carpeta de historia laboral._x000a_A traves de correo electrónico se informó la actualización del FUID del Grupo de Talento Humano al Grupo de Gestión Documental. |201902: Inclusión de documentos 1,271 en carpeta de historia laboral. |201901: Inclusión de 374 documentos en carpeta de historia laboral." u="1"/>
        <s v=" |201906: La  evidencia se presentara en el mes de Julio de acuerdo a la programación consignada en el PAA 2019 aprobado por el Comité de Coordinacion Institucional de Control Interno. |201905:   |201904:  |201903: Se comunicó informe pormenorizado con recomendaciones rad. 20192000029693 del 13 de 2019 y se publicó en el link http://www.supertransporte.gov.co/index.php/informes-de-gestion-evaluacion-y-auditoria/  |201902:  |201901: Se transmitió FURAG 20 de febrero de 2019 al DAFP y se remitió correo a la Superintendente y a la Secretaría General con copia del Certificado." u="1"/>
        <s v=" |201906: 0 |201905: 0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a corte de 29 de enero de 2019 " u="1"/>
        <s v=" |201906: 0 |201905: 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  |201904: Las reuniones se realizaron con el área de atención al ciudadano y el call center de la entidad.  |201903: 0 |201902: 0 |201901: 0" u="1"/>
        <s v=" |201906: No se programo actiividad este mes |201905: No se programo actividad para este mes.   |201904: No se programo actividad para este mes.  |201903: N.A.  |201902: N.A.  |201901: N.A. " u="1"/>
        <s v=" |201906: Se actualizaron los archivos en Excel, en los que se registra la caracterización de los funcionarios de la Entidad. |201905:   |201904: La actualización de la caracterización será elaborada con base en la nueva planta de cargos |201903: Se actualizó la caracterización con los datos de ingresos. |201902: Se actualizó la caracterización con los datos de  retiros. |201901: Se actualizó la caracterización con los datos de ingresos y retiros." u="1"/>
        <s v=" |201906: Se realizó la preparación de información para realizar campaña de Rendición de Cuentas RDC y se envío a comunicaciones para su diagramación y publicación. |201905:   |201904: Se realizó la inducción y reinducción a los funcionario, donde los Directivos de la Entidad, explicaron los avance en la gestión que ha tenido la Entidad en los últimos 6 meses. |201903: Actividad sin iniciar |201902: Actividad sin iniciar |201901: Actividad sin iniciar" u="1"/>
        <s v=" |201906:  |201905:   |201904: Se realizó el seguimiento y se envió a la oficina de control interno |201903:  |201902:  |201901: " u="1"/>
        <s v=" |201906:  El corredor Estratégico N° VI Bogotá - Villavicencio se reprogramo para el segundo semestre de 2019, teniendo en cuenta la designación de los funcionarios a la atención al usuario en la temporada alta de mitad de año y la afectación en la vía producto de la ola invernal. |201905: Este proyecto, tuvo como objetivo abarcar 2 corredores de los 7 establecidos, para lo cual se tomó para el presente mes hacer la gestión correspondiente a los denominados:_x000a_i.• Corredor Nro. II. Medellín - Cali (Medellín - La Pintada - Viterbo (Asia) - La Virginia Anserma nuevo (Conecta en Anserma nuevo con el corredor Bogotá - Cali) (Incluye ramales Medellín - Turbo; Medellín - Montería - Sincelejo). _x000a_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_x000a__x000a_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4: 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3: Este proyecto, tuvo como objetivo abarcar 1 corredor de los 7 establecidos, para lo cual se tomó para el presente trimestre hacer la gestión correspondiente al denominado corredor Nro. VII:  que corresponde a &quot;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2: 0 |201901: 0" u="1"/>
        <s v=" |201906: Informe de desarrollos realizados y funcionalidades implementadas. |201905: Desarrollos realizados por la OTI para la inteconexión de aplicaciones.  |201904:  - Actualización de la Biblioteca Virtual con la normatividad de la ST._x000a_ - Actualización de módulo de cupones para acuerdos de pago en consola TAUX.  |201903: Generación de aplicativo de temporada Alta para análisis de moviemiento en terminales. |201902: Generación y desarrollo de la Super Biblioteca Virtual |201901: revisión y ajustes en el aplicativo conecta" u="1"/>
        <s v=" |201906: 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201905:   |201904: Radicado memorando número 20192000038753 del 02 de abril de 2019. Seguimiento a las acciones suscritas en el Plan de Mejoramiento Archivístico – PMA, con el Archivo General de la Nación – AGN del Primer Trimestre 2019 (01 de enero al 31 de marzo de 2019). _x000a_ _x000a_Radicado memorando número 20192000045493 del 16 de abril de 2019. Comunicación Informe Preliminar de Seguimiento a la Ejecución del PMA suscrito con el Archivo General de la nación con corte a 31 de marzo de 2019. _x000a__x000a_Radicado memorando número 20192000048023 del 26 de abril de 2019. Comunicación Informe Definitivo de Seguimiento a la Ejecución del Plan de Mejoramiento Archivistico suscrito con el Archivo General de la Nación con corte a 31 de marzo de 2019. |201903: Se ejecutó el informe de seguimiento al Plan de Mejoramiento Archivístico con corte al cuarto trimestre de 2018_x000a_Actualización cadena de valor por parte de planeación carta de salvaguarda_x000a_Actualización documental OCI |201902:  |201901: " u="1"/>
        <s v=" |201906: En el mes de junio se realizó seguimiento a diez casos correspondientes a igual numero de vinculaciones. |201905: 0  |201904: No se presentaron vinculaciones durante este periodo. |201903: Fue diligenciado un  formato, correspondiente a la funcionaria Gloria Díaz |201902: En este periodo no se presentaron ingresos de personal. |201901: Fueron diligenciados dos formatos, correspondientes a las funcionarias Eliana Quiontero, Gloria Ortiz" u="1"/>
        <s v=" |201906: Se realiza la selección de herramientas de desarrollo: Visual Studio .NET, APEX ORACLE. |201905:   |201904:  |201903:  |201902:  |201901: " u="1"/>
        <s v=" |201906: 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 |201905: 0  |201904: Apertura oficina Supertransporte en la sede de la red nacional de protección al Consumidor de la ciudad de Popayan y Monteria |201903: Apertura oficina Supertransporte en la sede de la red nacional de protección al Consumidor de la ciudad de Pasto |201902: Apertura oficina Supertransporte en la sede de la red nacional de protección al Consumidor de la ciudad de Cartagena |201901: 0" u="1"/>
        <s v=" |201906: * No se ha podido contratar el regional de Barranquilla, esto debido a que las hojas de vida recibidas no cumplen con los parametros que se requieren para dicha ciudad._x000a_ |201905: * No se ha podido contratar el regional de Barranquilla, esto debido a que las hojas de vida recibidas no cumplen con los parametros que se requieren para dicha ciudad._x000a_  |201904: Sensibilización a pasajeros y conductores de vehículos de transporte de pasajeros por carretera, vehículos particulares, motos y vehículos de carga_x000a__x000a_ |201903: 0 |201902: 0 |201901: * Sensibilización a pasajeros y conductores de vehículos de transporte de pasajeros por carretera, vehículos particulares, motos y vehículos de carga_x000a_* Se han tenido en el (Valle del Cauca y Cundinamarca), inconvenientes en dicho acompañamiento pues la policia especializada DITRA no lo ha autorizado._x000a_" u="1"/>
        <s v=" |201906: 0 |201905: 0  |201904: 3ra Dimensión: Gestión con Valores para Resultados_x000a_Se actualizó la Cadena de Valor, formato Control Interno Disciplinario_x000a_Actividades Demandadas por la Oficina de Control Interno:_x000a_*Seguimiento a las actividades consignadas en el Plan Anticorrupción y de Atención al Ciudadano_x000a_*Seguimiento a los Mapas de Riesgos_x000a_Otros:_x000a_*Diseño y Actualización del Código de Integridad_x000a_*Publicación caracterización de los grupos de valor_x000a__x000a__x000a__x000a__x000a__x000a__x000a_ |201903: 3ra Dimensión: Gestión con Valores para Resultados_x000a_SE INCORPORÓ NUEVA INFORMACIÓN EN LOS SIGUIENTES PROCESOS DE LA CADENA DE VALOR:_x000a_Gestión de Talento Humano: Actualización de los formatos del proceso e inclusión de 8 formatos nuevos para el Sistema de gestión de Seguridad y Salud en el Trabajo_x000a_Gestionar el mejoramiento continuo: Actualización del formato para Carta de Representación o Salvaguarda_x000a_Cuadro de Control de Indicadores: Actualización de la medición de los indicadores de los procesos que entregaron las fichas correspondientes_x000a_Actividades Demandadas por la Oficina de Control Interno_x000a_*Revisión del Informe preliminar de seguimiento y evaluación de acciones por todas las fuentes e indicadores (según selectivo) del 1 de octubre a 31 de diciembre de 2018_x000a__x000a_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201902: Actualización de la cadena de valor con la siguiente información: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201901: Actualización de la cadena de valor con la siguiente información:_x000a_* Actualización del mapa de riesgos de Comunicaciones_x000a_*Actualización de los subprocesos de Comunicaciones_x000a_*Anulación del Manual de Imagen Corporativa_x000a_*Actualización de formato para solicitar publicaciones en la página web e intranet._x000a_*Inclusión de los formatos para cuentas de cobro de contratos de prestación se servicios_x000a_*Actualización de formatos de gestión documental con el nuevo logo_x000a_*Inclusión de nuevos indicadores para el Sistema de Seguridad y Salud en el Trabajo_x000a_Actividades Demandadas por la Oficina de Control Interno_x000a_*Informe de Gestión 2018 de la Oficina Asesora de Planeación _x000a_*Seguimiento al Plan Anticorrupción y Atención al ciudadano con corte a 31 de diciembre de 2018_x000a_" u="1"/>
        <s v=" |201906: 0 |201905: 1. Memorando20192000043073 del 10 de abril de 2019  |201904: 0 |201903: 0 |201902: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201901: 1. Memorando 20192000051403 del 08 de mayo de 2019 - Solicitud información - seguimiento y evaluación de Riesgos de Gestión_x000a_2. Memorando 20192000055033 del 16 de mayo de 2019 - Comunicación Informe de seguimiento Plan Anticorrupción y Mapa de Riesgos de Corrupción" u="1"/>
        <s v=" |201906: No se tiene programadas actividades |201905:   |201904:  |201903: En este periodo no fueron programadas actividades. |201902: En este periodo no fueron programadas actividades. |201901: En este periodo no fueron programadas actividades." u="1"/>
        <s v=" |201906: 0 |201905: Se realiza el seguimiento a la implementación de la Política de Gobierno Digital con corte a 31 de mayo y se reciben resultados del diligenciamiento del FURAG.  |201904:  - Seguimiento a la implementación de la Política de Gobierno Digital en la entidad con corte a 30 de abril._x000a_ - inscripción al concurso de Máxima Velocidad 2019. |201903: Informe de seguimiento al software de impresión para evitar la fuga de información a nivel de impresión |201902: Diligenciamiento en el FURAG del Avance en la Política de Gobierno Digital  |201901: Seguimiento a la implementación de la Política de Gobierno Digital" u="1"/>
        <s v=" |201906: Se consolidó la información relativa a riesgos para Control Interno y de Transparencia para Procuraduria. |201905:   |201904: Informe preliminar de seguimiento y evaluacion de riesgos de gestion (según selectivo)  del 1 al 31 de octubre  |201903: observaciones al informe preliminar de seguimiento y verificacion al cumplimiento de la ley de transparencia del derecho  de acceso a la informacion publica  |201902:  |201901: Se consolido en un solo documento los planes de mejoramiento de las areas que registran hallazgos  en algunos de sus procesos, con el fin de que " u="1"/>
        <s v=" |201906:  |201905: 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  |201904: Las reuniones se realizaron con el área de atención al ciudadano y el call center de la entidad.  |201903:  |201902:  |201901: " u="1"/>
        <s v=" |201906:  |201905:   |201904: La actividad será desarrollada durante el mes de septiembre. |201903: Estos temas serán desarrollados en la ejecucuón del Plan institucional de capacitación a partir del segundo semestre. |201902: Estos temas serán desarrollados en la ejecucuón del Plan institucional de capacitación a partir del segundo semestre. |201901: Estos temas serán desarrollados en la ejecucuón del Plan institucional de capacitación a partir del segundo semestre." u="1"/>
        <s v=" |201906: Esta actividad ha sido reprogramada y se han fijado nuevas actividades |201905: 0  |201904: 0 |201903: 0 |201902: En este momento se conforma la delegatura, con el objeto de dar comienzo a la gestión |201901: En este momento se conforma la delegatura, con el objeto de dar comienzo a la gestión" u="1"/>
        <s v=" |201906: En el mes de junio se respondieron 116 peticiones-requerimientos y 35 respuestas a memorandos internos |201905: En el mes de mayo se respondieron 113 peticiones-requerimientos y 18 respuestas a memorandos internos  |201904: 0 |201903: Orfeo Delegatura |201902: Orfeo Delegatura |201901: Orfeo Delegatura" u="1"/>
        <s v=" |201906: 0 |201905: 0  |201904: Se crearon los usuarios, Se efectúo asignación y cambios de contraseñas y se realizó el traspaso de responsabilidades._x000a_Se dio cumplimiento a las 2 acciones que tenía como compromiso la entidad en el Documento Conpes 3744_x000a_ |201903: Se crearon los usuarios, Se efectúo asignación y cambios de contraseñas y se realizó el traspaso de responsabilidades._x000a_ |201902: 0 |201901: 0" u="1"/>
        <s v=" |201906: Teniendo en cuenta que, las actividades de campo para el levantamiento de información primaria conducente a la elaboración de un diagnóstico final de las actividades de cabotaje en buenaventura, no pudieron realizarse durante la Semana Santa, sino los días 28, 29 y 30 de mayo de 2019, durante el mes de junio se llevó a cabo la consolidación de la información allí recabada, en conjunto con la información enviada por la Capitanía de Puerto de Buenaventura los días 31 de mayo de 2019 y 04 de junio del mismo mes (se adjunta evidencia de cruce de correos).  _x000a_ _x000a_Producto de ese proceso de consolidación de la información primaria, se elaboró un diagnóstico definitivo (se adjunta como evidencia).  _x000a_ _x000a_En este sentido, debido al imprevisto para la realización de las actividades de campo en las fechas programadas, no se avanzó lo esperado en la estructuración temática de las capacitaciones. No obstante, durante la segunda y tercera semana de julio se prevé llevar a cabo mesas de trabajo internas en las que se involucre a personal de la Dirección de Financiera y de la Oficina de las Tecnologías de la Información y Comunicación.  _x000a_ |201905: Se socializó el Plan Piloto sobre Cabotaje en Buenaventura como actividad enmarcada en la Campaña de Promoción y prevención con las siguientes entidades: _x000a__x000a_SENA (vía oficio). _x000a_Grupo acuático del Ministerio de Transporte (reunión el 10 de mayo de 2019). _x000a_Ministerio de Trabajo (reunión el día 31 de mayo de 2019). _x000a_Capitanía de Puerto Buenaventura (reunión 28 de mayo de 2019). _x000a__x000a_Nota: Durante los días 28, 29 y 30 de mayo de 2019, funcionarios de la Superintendencia de Transporte Delegada de Puertos, estuvieron en comisión en la ciudad de Buenaventura, con el fin de desarrollar ejercicios de campo en conjunto con la Capitanía de Puerto de Buenaventura, previa coordinación con el nivel central de la Dirección General Marítima, para el levantamiento de un diagnóstico sobre las condiciones de los muelles de cabotaje en Buenaventura y la identificación de las empresas prestadoras del servicio.  Lo anterior, para el direccionamiento de la campaña de promoción y prevención “+ Transporte Marítimo y Fluvial + Formalización”.   _x000a_Esa actividad estuvo fue programada para abril, pero debió ser reprogramada para el mes de mayo. _x000a_  |201904: Para el mes de abril el resultado frente a esta actividad era &quot;documento diagnostico ajustado final de acuerdo a los resultados de los operativos realizados en semana santa&quot;. , me permito indicar que debido a reuniones llevadas a cabo por parte del Señor Vicealmirante de DIMAR y la Dra. Carmen Ligia Valderrama, Superintendente de Transporte, el día 4 de abril de 2019, se acordó llevar a cabo la actividad en fecha diferente a los días de Semana Santa por ,diferentes circunstancias tratadas en la reunión, no obstante, durante el mes de abril se hicieron reuniones y actividades, las cuales son reportadas de la siguiente manera._x000a_Correo enviado por el Señor Vicealmirante confirmando el apoyo de la DIMAR y el trabajo conjunto que se realizará._x000a_Acta de la reunión llevada a cabo con DIMAR, ST y Capitania de Buenaventura._x000a_Correos en donde se envía cronograma, instrumentos de recolección de información y Resumen ejecutivo del plan por parte de la ST._x000a_Correo envio de bases de datos por parte de la DIMAR para trabajar en el pre-diagnostico. |201903: 1. Versión preliminar del documento de diagnóstico del “Plan Piloto Formalización de Cabotaje en Buenaventura”,  y comunicaciones a DIMAR, ANI y Alcaldía Municipal que tienen como finalidad completar la precaracterización y establecer valores de referencia para evaluar los indicadores determinados una vez implementada la campaña en esta zona geográfica. Información que corresponde al mes de marzo. |201902: Segunda versión del documento denominada Propuesta de la Superintendneica Delegada de Puertos sobre la flormalización del Transporte de Cabotaje en Buenaventura.  |201901: Documento Primera  versión del plan piloto cuando estaba a cargo del grupo de investigaciones con las observaciones correspondientes, por parte del Delegado y de la Dra. Carmen Ligia Valderrama. Así mismo adjunto dos correos que contienen (una presentación enviada como insumo por parte del Dr. Álvaro y un correo en donde la DIMAR cancela la cita para una reunión que se tenía programada). " u="1"/>
        <s v=" |201906: 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201905:   |201904: Existen criterios dispersos  de respuesta  por los canales de atención ante las mismas preguntas.se han realizado reuniones con el call center trabajando en esta dirección. |201903:  |201902: N.A |201901: N.A" u="1"/>
        <s v=" |201906: A la fecha se tiene un cumplimiento del 113% en este indicador, no se realizaron actividades para Promover la formalización de la prestación del servicio de los Terminales de Transporte Terrestre automotor durante este mes. |201905: 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  |201904: El objeto de la mesa fue promover la formalizacion de la prestacion de servicio de la infraestructura de Transporte (Paraderos o puntos de despacho, centralizados de Empresas de Transporte y/o perifericos, entre otros)_x000a_Aun cuando se convocaron a las alcaldias. _x000a_i. Alcaldia de Orito - Putumayo_x000a_ii. Alcaldia de Mocoa - Putumayo _x000a_iii. Alcaldia de Hormiga - Valle Guamez - Putumayo,_x000a_A dicha mesa no asistio ninguna de las alcaldias, se reprogramaran para una siguiente mesa de trabajo. |201903: El objeto de la mesa fue promover la formalizacion de la prestacion de servicio de la infraestructura de Transporte (Paraderos o puntos de despacho, centralizados de Empresas de Transporte y/o perifericos, entre otros)_x000a_Aun cuando se convocó, no asistió la alcaldia de Villadeleiva |201902:  |201901: " u="1"/>
        <s v=" |201906: Durante este periodo no fue otorgado ningún estímulo. |201905:   |201904: Las actividades se iniciarán a partir del mes de mayo de 2019. |201903: Estas actividades estan programadas para el segundo semestre del año en curso |201902: Estas actividades estan programadas para el segundo semestre del año en curso |201901: Estas actividades estan programadas para el segundo semestre del año en curso" u="1"/>
        <s v=" |201906:  |201905:   |201904: Actividad cumplida en el primer trimestre del año |201903: Divulgación de estrategias para el uso de redes |201902: Divulgación de estrategias para el uso de redes |201901: Divulgación de estrategias para el uso de redes" u="1"/>
        <s v=" |201906: no se planeo actividad para este mes.  |201905: No se programo actividad para este mes.   |201904: No se programo actividad para este mes.  |201903: Correo electrónico del 07/03/2019 con el cual el Dr. Álvaro Ceballos, Superintendente Delegado de Puertos,  remite a la Oficina de Control Interno el Informe Pormenorizado del periodo Nov 2018-Febrero 2019, basado en MIPG.  |201902: N.A.  |201901: N.A. " u="1"/>
        <s v=" |201906: Se informó al Delegdado de la respuesta a dar a la Oficina de Control Interno sobre seguimiento al mapa de riesgos, presentandose la ejecución de algunos indicadores. |201905: No se programo actividad para este mes.  Ademas hasta que no se tengan definidos los riesgos, los mismos no se pueden monitorear.   |201904: No se programo actividad para este mes.  |201903: N.A.  |201902: N.A.  |201901: N.A. " u="1"/>
        <s v=" |201906: Se mantiene organizado el archivo de gestión, el FUID se encuentra actualizado y se asistió a las reuniones programadas |201905:   |201904: Se mantiene organizado el archivo de gestión, el FUID se encuentra actualizado y se asistió a las reuniones programadas |201903: Disponibilidad y acceso a la información y gestión del grupo |201902: Disponibilidad y acceso a la información y gestión del grupo |201901: Disponibilidad y acceso a la información y gestión del grupo" u="1"/>
        <s v=" |201906: Durante el mes de junio se realizó seguimiento a las actividades descritas en el mapa de riesgos para minimizar la materialización de los mismos.  Así mismo fueron enviadas fotocopia de las evidencias de la realización de dichas actividades. |201905:   |201904:  El nuevo mapa de riesgos fue enviado a la Oficina asesora de Planeación y publicado en la cadena de valor el 23/03/2019. |201903: Publicación del nuevo mapa de riesgos. |201902: Identificación de los nuevos riesgos del Grupo de Talento Humano. |201901: Revisión del mapa de riesgos publicado en la cadena de valor." u="1"/>
        <s v=" |201906:  |201905: Se propuso la procedibilidad de una modificación  al proyecto de ley sancionatoria (el tema se manejo de manera directa entre el Delegado y la Oficina Jurídica).    |201904: El analisis de las normas se efectuó  a partir de aquellas necesarias para el ejercicio de las funciones en materia de Investigaciones pero no generaron propuesta de modificación a las normas.  |201903: Correo electrónico del 26/03/2019 con el cual el Dr. Álvaro Ceballos, Superintendente Delegado de Puertos,  remite a la Oficina Juridica el Normograma pertinente para Puertos y Fluvial. |201902: N.A.  |201901: N.A. " u="1"/>
        <s v=" |201906: Configuración de impresoras con el demo para controlar número de impresiones por usuario. |201905: formulación de pliegos definitivos para la adquisición.  |201904: Realización de sondeo de mercado para adquisición de software de control de impresión. |201903: Informe de seguimiento al funcionamiento del software de control de impresión instalado para prueba piloto. |201902: implementación de software Piloto para el control de impresión. |201901: 0" u="1"/>
        <s v=" |201906: En el mes de junio se realizaron las siguientes reuniones:_x000a_1. Reunión con la Sra. Lorena Castillo de INDRA, tema: certificación CDA en proceso de homologación_x000a_2. Reunión con Coterco y CEMAT, tema: información sobre el procedimiento de ingreso de los datos de alcoholimetría en el Web Service_x000a_3. Reunión con el Sr. Alvaro Parra, tema: empresa Rápido Tolima_x000a_4. Participación conversatorio organizado por el Gremio de la Unión de transportadores de Colombia de Empresas de Transporte Terrestre Intermunicipal e interdepartamental- UNITRANS_x000a_5. Participación en el XVIII Congreso Nacional de Transporte de Carga y XVIII Congreso Internacional-Expocarga 2019” organizado por ASECARGA_x000a_ |201905: En el mes de mayo se realizaron 12 reuniones, detalladas a continuación:_x000a_1. Reunión el día 6 de mayo de 2019, con el señor Alexander Galvis Empresa Transporte Logístico Galvis SAS según radicado No. 20195605129462 Tema: Aclaración respuesta radicado No. 20198400029301._x000a_2. Reunión el día 6 de mayo de 2019, con el señor Humberto Perez Cala según radicado No. 20195605232042 Tema: Descuentos no autorizados Empresa Botero Soto._x000a_3. Reunión el día 9 de mayo de 2019, con el señor Jonny García y Yanet Larrota - Terminal de Transportes de Fusagasuga según radicado No. 20195605174482 Temas: Rutas de transporte, evasiones a la Terminal y despachos._x000a_4. Reunión el día 14 de mayo de 2019, con el señor Fabio Zarama - Terminal de Pasto S.A. según radicado No. 20195605188572 Temas: Decreto 2762 de 2001 &quot;tasas de uso&quot;._x000a_5. Reunión el día 15 de mayo de 2019, con el señor Luis Eduardo Neira Secretario de Tránsito de Carmen de Viboral según radicado No. 20195605196392 Tema: Violación de estatutos, normas legales y decisiones judiciales y administrativas._x000a_6. Reunión el día 21 de mayo de 2019, con la señora Sandra Alvarado de la Empresa Servitac Ltda, según radicados Nos: 20195605251682 y 20195605251712 Tema: Mejora continua PESV._x000a_7. Reunión el día 21 de mayo de 2019, con el señor Raúl Buitrago según radicado No. 20195605229362 Tema: Alta siniestralidad vial de los motociclistas._x000a_8. Reunión el día 21 de mayo de 2019, con el señor José Ignacio León Empresa Contraste SAS Tema: revisión sanciones sin previa notificación enviada por el jefe a través de correo._x000a_9. Reunión el día 22 de mayo de 2019, con el señor Juan Carlos García Jerez Director Ejecutivo COTERCO Tema: Respuesta al radicado 20185604406602 del 20 de diciembre de 2018._x000a_10. Reunión el día 28 de mayo de 2019, con la señora Liliana Leal abogada especialista en movilidad GREMIO GENTE - Transporte Especial Según radicado No. 20195605420142 Tema:  Contratación de vehículos particulares Entidades del Estado - Caso Ecopetrol._x000a_11. Reunión el día 28 de mayo de 2019, con la señora Aura Reyes Veeduría Transparencia y Equidad en el Transporte según radicado No. 20195605269692 Tema: Vehículos mal matriculados._x000a_12. Reunión el día 28 de mayo de 2019, con el señor Rafael Martínez según radicado No. 20195605274732 Tema: Queja contra Transportes Salema SAS._x000a_  |201904:  |201903: Actas de reunión |201902: Actas de reunión |201901: Actas de reunión" u="1"/>
        <s v=" |201906: El cronograma se encuentra publicado en la pagina web de la entidad.  |201905: En la pagina web de la Supertransporte  http://www.supertransporte.gov.co/index.php/plan-estrategico-de-participacion-ciudadana/ se encuentra publicado el cronograma del Plan de Participacion Ciduadana d ela entidad, en la cual s einlcuyen las actividades que realizara la Delegada de Puertos.    |201904: No se programo actividad para este mes.  |201903: N.A.  |201902: N.A.  |201901: N.A. " u="1"/>
        <s v=" |201906: Se elabora un ( 1) informe  mensual de seguimiento  por cada contrato, en el mes de junio  se realizaron 7 informes de seguimiento ( Auto gas-Arriendo de 2 sedes-toyo Card´s_Vigilancia_Satena- OC Panamericana_UNP |201905:   |201904: Informes de ejecución y supervisión de los contratos pertenecientes al area |201903: Se realizan los informes de los siguientes contratos durante el trimestre_x000a_1. Arriendos (6)_x000a_2. Vigilancia (3)_x000a_3. Mantenimiento de vehiculos (3)_x000a_4. Tiquetes (3)_x000a_5. Estantes (1)_x000a_6. Cajas de archivo (1)_x000a_7. Combustible (3) |201902:  |201901: " u="1"/>
        <s v=" |201906: Se realiza revisión del plan de tratamiento de riesgos generado en la OTI. |201905: Se realizaron los ajustes en el documento de tratamiento de Riesgos de la entidad, incluyendo el tratamiento de los riesgos de Seguridad Digital.  |201904: Se encuentra en revisión el Formato de tratamiento de Riesgos de Seguridad Digital |201903: Colaboración en la Actualización de la política de Tratamiento de Riesgos de la entidad, en lo relación a los riesgos de Seguridad Digital, de acuerdo a los criterios solicitados por el DAFP y la ISO 27001. |201902: Revisión del cumplimiento y avance en la Matriz de riegos del proceso de TI. |201901: 0" u="1"/>
        <s v=" |201906: 0 |201905: Se realiza la publicación del informe Plan Anticorrupción de a cuerdo a las evidencias enviadas por cada Dependencia.  |201904: Se solicitó información seguimiento a la implementación de las actividades consignadas en el PAAA y mapas de riesgos de corrupción, del primer cuatrimestre de 2019. |201903: 0 |201902: 0 |201901: Informes comunicados con las respectivas evidencias, podrán ser consultadas en ORFEO, según radicados" u="1"/>
        <s v=" |201906: Organización, oportunidad y efectividad en la gestión  |201905:   |201904: Organización, oportunidad y efectividad en la gestión  |201903: Organización, oportunidad y efectividad en la gestión  |201902: Organización  y efectividad en la gestión  |201901: Organización  y efectividad en la gestión " u="1"/>
        <s v=" |201906: La encuesta rediseñada se está aplicando actualmente y la tabulación queda registrada en los informes de gestión que se presentan mensualmente a la Secretaría General de la Superintendencia de Transporte.  |201905:   |201904: La encuesta rediseñada se está aplicando actualmente y la tabulación queda registrada en los informes de gestión que se presentan mensualmente a la Secretaría General de la Superintendencia de Transporte.  |201903:  |201902: N.A |201901: N.A" u="1"/>
        <s v=" |201906: 0 |201905: 0  |201904: Actividades a realizar en el mes de septiembre de 2019. |201903: 0 |201902: Se realizó la contratación de 15 jóvenes que alcanzaron puntajes mas altos en la prueba Saber pro  de las diferentes univeridades del país mediante la modalidad de prestación de servicios  |201901: Se realizó el contacto y  la verificación de las hojas de vida de las personas que durante la vigencia 2017, alcanzaron los mejores puntajes en las pruebas de estado." u="1"/>
        <s v=" |201906: Se solicito a la Alcaldía de Puerto Leguizamo - Putumayo las acciones adelantadas para formalizar el aeródromo a cargo de este ente Territorial |201905: Se realizo mesa de trabajo Nro. 55 el 15 de mayo de 2019, Formalizacion administrativa de aeródromo Caucaya de Puerto Leguizamo, Reiteracion el compromiso que tiene el municipio de formalizar el aeródromo por hacer parte Nacional del Transporte.  |201904: Se solicitó al Aeródromo de Barrancominas – Guainía_x000a_1. Plan de acción de mejora para la atención de las observaciones de la visita de inspección realizada en marzo. _x000a_2. Plan de formalización y/o acto administrativo._x000a_ |201903:  |201902: i. se Requirió  a la alcaldía de Bajo Baudo para la presentación del plan de formalizacion o acto administrativo, el cual es el ente territorial y responsable de la administración del aerodromo pizarro. Se esta a la espera de respuesta._x000a_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_x000a_ |201901: i. Se recibió respuesta de plan de formalización por parte de la alcaldía de San Gil, como Ente Territorial del Aeródromo los Pozos" u="1"/>
        <s v=" |201906: La  evidencia se presentara en el mes de Julio de acuerdo a la programación consignada en el PAA 2019 aprobado por el Comité de Coordinacion Institucional de Control Interno. |201905: 0  |201904: 0 |201903: Se comunicó informe pormenorizado con recomendaciones rad. 20192000029693 del 13 de 2019 y se publicó en el link http://www.supertransporte.gov.co/index.php/informes-de-gestion-evaluacion-y-auditoria/  |201902: 0 |201901: Se transmitió FURAG 20 de febrero de 2019 al DAFP y se remitió correo a la Superintendente y a la Secretaría General con copia del Certificado." u="1"/>
        <s v=" |201906: Se reporta avance en los riesgos de corrupcción con corte a 30 de abril. |201905: Se reportó el avance en el cumplimiento del plan anticorrupción.  |201904: Reporte de avance en la actividades del plan anticorrupción y de atención al ciudadano. |201903: Monitoreo del mapa de riesgos de TI |201902:  |201901: " u="1"/>
        <s v=" |201906: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201904: 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 |201903:  |201902:  |201901: " u="1"/>
        <s v=" |201906: Fueron liquidadas 19 comisiones correspondientes a  viaticos y gastos de viaje a funcionarios de planta por valor de $  6,698,860 y 56 comisiones a contratistas por un valor de $ 16,253,890 para un total de $ 22,952,750 |201905: 0  |201904: Durante el mes de abril se liquidaron 6 gastos de traslado a funcionarios y 43 gastos de desplazamiento a contratistas por un valor total de $ 15,915,236 |201903: Fueron liquidadas 6 comisiones a funcionarios de planta y 40 a contratistas por valor de $ 15,532,474   |201902: Fueron liquidadas 11 comisiones a funcionarios de planta y 47 a contratistas por valor de $ 15,588,198      |201901: Fueron liquidadas 7 comisiones a funcionarios de planta y 107 a contratistas por valor de $ 27,122,533     " u="1"/>
        <s v=" |201906: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 |201905: 0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 |201903: 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u="1"/>
        <s v=" |201906: Informe de desarrollos realizados y funcionalidades implementadas. |201905: Desarrollos realizados por la OTI para la inteconexión de aplicaciones.  |201904: Revisión diagrama entidad relación e integrabilidad de las bases de datos y análisis de interoperabilidad de los sistemas Vigia, consola TAUX, acciones de vigilancia e inspección y matriz de procesos administrativos de investigación. |201903: Reporte del Análisis realizado al aplicativo VIGIA. |201902: Revisión del proceso de recaudo en el aplicativo VIGIA. |201901: 0" u="1"/>
        <s v=" |201906: Generación de diagrama entidad relación para el sistema. |201905: Seguimiento a los tableros de control creados en el CEMAT.  |201904: Reportes de Seguimiento al aplicativo de temporada Alta. |201903: Transformación digital aplicada en el  desarrollado generado en el CEMAT para seguimiento a temporada alta. |201902:  |201901: " u="1"/>
        <s v=" |201906: Se publicó la Biblioteca en la página web de la entidad contando con su estructura y documentos soportes de la misma. |201905: Se publicó la Biblioteca en la página web de la entidad contando con su estructura y documentos soportes de la misma.  |201904: Se publicó la Biblioteca en la página web de la entidad contando con su estructura y documentos soportes de la misma y se socializó la Biblioteca en jornada de Reinducción. |201903: 0 |201902: 0 |201901: 0" u="1"/>
        <s v=" |201906: se socializa los datos abiertos a través del Portal GOV.CO |201905: Revisión de estadísticas de los datos abiertos de la entidad en el portal de datos abiertos.  |201904: Actualización de información del dato Abierto Tráfico portuario marítimo con la información del primer trimestre de 2019. |201903: Actualización dato Abierto Tráfico Portuario Marítimo en Colombia. |201902: revisión de los datos abiertos publicados en el sitio web de la entidad |201901: 0" u="1"/>
        <s v=" |201906: Se obtuvo un 91.4% de la meta propuesta a corte de Junio de 2019, y una meta acumulada del año del 34,7%. |201905: 0  |201904: Se obtuvo un 75% de la meta propuesta a corte de Abril de 2019, y una meta acumulada del año del 26.2%, debido a la continua gestion de cobro, adelantadas por los grupos SIS y Coactivo |201903: La ejecución de compromisos presupuestales al mes de Marzo fue de $1.754 millones,  obteniendo un cumplimiento de la meta proyectada  al mes de Marzo del 98 % y una meta acumulada del  año de 18% en los compromisos. |201902: La ejecución de compromisos presupuestales al mes de Febrero fue de $1.552 millones,  obteniendo un cumplimiento de la meta proyectada  al mes de Febrero del 100 % y una meta acumulada del  año de 14% en los compromisos. |201901: 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 u="1"/>
        <s v=" |201906: Se consolidó la información allegada por las dependencias correspondiente al mes de Junio de 2019 |201905: Se consolidó la información allegada por las dependencias a Junio de 2019. Con correo del 27 de Mayo , se efectúo envio del PAI de las dependencias para el diligenciamiento de la gestión del mes de Mayo  |201904: Se consolidó la información allegada por las dependencias a Marzo de 2019, se revisó con los Grupos de Secretaria General y el lunes 22 de Abril, con la Jefe encargada de la Oficina se revisó el resto de dependencias y se corrigieron las observaciones identificadas en interación con las áreas involucradas. Así mismo, con correo del Jueves 25 de Abril a las 16:53, se efectúo envio del PAI de las dependencias para el diligenciamiento de la gestión del mes de Abril a entregarla máximo el 2 de Mayo para seguimiento del PAAC y la presentación al Comité Directivo del próximo martes 7 de Mayo. |201903: Se adelantó el alistamiento de las matrices para efectuar el seguimiento mensual del PEI y PAI, se envió para diligenciamiento a las dependencias involucradas y se consolidó la información allegada para ser presentada en el próximo comité directivo.  |201902: Se adelantó el alistamiento de las matrices para efectuar el seguimiento trimestral  del PEI y PAI  |201901: Se dio cumplimiento a las publicaciones del PEI y PAI a 31 de Enero de 2019" u="1"/>
        <s v=" |201906: En el mes de junio se fallaron 2 investigaciones administrativas |201905: En el mes de mayo se fallaron en total 279 investigaciones administrativas, discriminadas así:_x000a_56 investigaciones administrativas (antecedentes IUIT's)_x000a_223 investigaciones administrativas (antecedentes visitas de inspección o PQR's)  |201904:  |201903:  |201902:  |201901: " u="1"/>
        <s v=" |201906:  El corredor Estratégico N° VI Bogotá - Villavicencio se reprogramo para el segundo semestre de 2019, teniendo en cuenta la designación de los funcionarios a la atención al usuario en la temporada alta de mitad de año y la afectación en la vía producto de la ola invernal. |201905: Este proyecto, tuvo como objetivo abarcar 2 corredores de los 7 establecidos, para lo cual se tomó para el presente mes hacer la gestión correspondiente a los denominados:_x000a_i.• Corredor Nro. II. Medellín - Cali (Medellín - La Pintada - Viterbo (Asia) - La Virginia Anserma nuevo (Conecta en Anserma nuevo con el corredor Bogotá - Cali) (Incluye ramales Medellín - Turbo; Medellín - Montería - Sincelejo). _x000a_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_x000a__x000a_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4: 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3: Este proyecto, tuvo como objetivo abarcar 1 corredor de los 7 establecidos, para lo cual se tomó para el presente trimestre hacer la gestión correspondiente al denominado corredor Nro. VII:  que corresponde a &quot;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201902:  |201901: " u="1"/>
        <s v=" |201906: Se realiza seguimiento a la matriz de riesgos con corte a 30 de abril |201905: Se realizan ajustes en el firewall para mitigar los riesgos definidos.  |201904: Implementación de bloqueos a nivel de correo electrónico y WAF para proteger a la entidad del malware enviado en el mes de abril a través de un correo falso. |201903: 0 |201902: Actualización del Formato de Riesgos de TI en la cadena de valor |201901: 0" u="1"/>
        <s v=" |201906: 0 |201905: 0  |201904: 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 |201903: Actividad sin iniciar |201902: Actividad sin iniciar |201901: Actividad sin iniciar" u="1"/>
        <s v=" |201906: El día 5 de junio de 2019 se llevó a cabo una reunión del Grupo integrado para la socialización del código de Integridad, en la que se presentaron las propuestas para la implementación de dicho código._x000a_Durante la celebración del día del servidor público, en las dos jornadas de pausas activas, fueron entregadas unas manillas con estampación alusiva a cada uno de los valores que conforman el código de Inegridad._x000a_ Durante el mes fueron publicados en las carteleras virtuales, mensajes alusivos a cada uno de los valores del código. |201905: 0  |201904: Las actividades están programadas para el mes de septiembre de 2019. |201903: En el transcurso del mes no se realizaron actividades relacionadas con este tema, estas se desarrollarán a partir del segundo trimestre del año en curso. |201902: En el transcurso del mes no se realizaron actividades relacionadas con este tema, estas se desarrollarán a partir del segundo trimestre del año en curso. |201901: En el transcurso del mes no se realizaron actividades relacionadas con este tema, estas se desarrollarán a partir del segundo trimestre del año en curso." u="1"/>
        <s v=" |201906: Se remitió a través de correo electronico de fecha 26 de junio de 2019, el PINAR a la OAP, para su presentación ante el Comité Institucional de Gestión y Desempeño |201905:   |201904: Diligenciamiento de la ficha tecnica para el desarrollo del proyecto  |201903: Remision a Planeación para asignación de presupuestoa los proyectos |201902: Ajuste a los ítems de contextualización, visión estratégica y objetivos |201901: Actualización del diagnóstico a la situación actual" u="1"/>
        <s v=" |201906: 0 |201905: 0  |201904: 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 |201903: Ruta Compartida: Z:/ PLANEACIÓN-2019/400 39  PLANEACIÓN INSTITUCIONAL MODELO INTEGRADO DE PLANEACIÓN Y GESTIÓN/400 39 10 BANCO DE PROYECTOS DE INVERSIÓN INSTITUCIONAL/ Seguimiento mensual presupuesto/ Marzo  |201902: El ciclo de aprobación del proyecto finalizó el pasado 12 de marzo, sin embargo se realizó seguimiento a la ejecución presupuestal del proyecto a corte del 28 de febrero.  |201901: No se realizó seguimiento a la ejecución del proyecto, ya que éste se encontraba en actualización a Decreto resolución del Presupuesto." u="1"/>
        <s v=" |201906: _x000a_1. Sectores críticos de accidentalidad, Logística de operativos y dotación; irregularidades en prestación de servicio; problemática invasión e indebido uso de franja de derecho de vía;  normatividad _x000a_2. Sectores críticos de accidentalidad, Logística de operativos y dotación; irregularidades en prestación de servicio; problemática invasión e indebido uso de franja de derecho de vía;  normatividad _x000a_3. seguimiento a las acciones realizadas por la concesión para la disminución de la accidentalidad en los corredores viales_x000a_4..  seguimiento a las acciones realizadas por la concesión para la disminución de la accidentalidad en los corredores viales_x000a_5. Sectores críticos de accidentalidad, Logística de operativos y dotación; irregularidades en prestación de servicio; problemática invasión e indebido uso de franja de derecho de vía;  normatividad _x000a_ |201905: 1. Sectores criticos de accidentalidad, Logistica de operativos y dotación; irregularidades en prestación de servicio; problemática invasión e indebido uso de franja de derecho de vía;  normatividad _x000a_2. Se convocó a las siguientes Entidades a una mesa de trabajo_x000a_i. Agencia Nacional de Infraestructura _x000a_ii. Agencia Nacional de Seguridad Vial _x000a_iii. Gobernación del Valle del Cauca _x000a_iv. Dirección de Tránsito y Transportes - Policía Nacional _x000a_  |201904:  |201903: Se realzaron acciones mediante comunicación escrita o frete a mesas de trabajo a los sectores criticos mas reicidentes, a 10 vigilados carreteros._x000a_Sobre las acciones tomadas frente los Sectores criticos de accidentalidad, logistica de operativos, coordinación e infraestructura; irregularidades en prestación de servicio; problemática invasión e indebido uso de franja de derecho de vía;  normatividad y control moperativo. |201902:  |201901: " u="1"/>
        <s v=" |201906: 0 |201905: Se propuso la procedibilidad de una modificación  al proyecto de ley sancionatoria (el tema se manejo de manera directa entre el Delegado y la Oficina Jurídica).    |201904: El analisis de las normas se efectuó  a partir de aquellas necesarias para el ejercicio de las funciones en materia de Investigaciones pero no generaron propuesta de modificación a las normas.  |201903: Correo electrónico del 26/03/2019 con el cual el Dr. Álvaro Ceballos, Superintendente Delegado de Puertos,  remite a la Oficina Juridica el Normograma pertinente para Puertos y Fluvial. |201902: N.A.  |201901: N.A. " u="1"/>
        <s v=" |201906: 0 |201905: 0  |201904: NA |201903: NA |201902: NA |201901: NA" u="1"/>
        <s v=" |201906:  Se realizó reunión el día 10 de junio de 2019, entre las Delegaturas y la Oficina Asesora de Planeación donde se analizaron los pasos a seguir para expedir el acto administrativo &quot;por la cual se adopta la política de supervisión, en la Supertransporte&quot; a la luz del Decreto 2409 de 2018. |201905:  _x000a_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  |201904: 0 |201903: 0 |201902: 0 |201901: 0" u="1"/>
        <s v=" |201906: 0 |201905: 0  |201904: Se realizó reporte de información financiera ante la Contaduría General de la Nación el dia 30 de Abril de 2019, correspondiente a  Enero - febrero y Marzo de 2019. |201903: 0 |201902: Se realizó reporte de información financiera ante la Contaduría General de la Nación el dia 15 de Febrero de 2019, correspondiente a  Diciembre de 2018. |201901: N/A" u="1"/>
        <s v=" |201906:  |201905:   |201904: Se realizaron comunicados de prensa y entrevistas para dar a conocer actividades de la entidad |201903: Gestión de medios pnd y proyecciones |201902: Gestión de medios pnd y proyecciones |201901: Se gestionaron entrevistas para la renovación y proyectos" u="1"/>
        <s v=" |201906: se adjunta proyecto de Resolución  |201905:   |201904:  |201903: Se desarrolla un instructivo el cual fue enviado por correo |201902:  |201901: " u="1"/>
        <s v=" |201906: Se realizaron cinco actividades, que estaban programadas para este mes: _x000a_1.- Campeonato de tenis de mesa, con participacion de 25 funcionarios._x000a_2.- Celebración del dia del servidor público, con participación de 145 funcionarios de la Entidad._x000a_3.- Vacaciones recreativas, celebras con 20 hijos de funcionarios._x000a_4.- Celebración de cumpleaños correspondiente al segundo trimestre, beneficiando a 26 funcionarios._x000a_5.- Se conformaron los equipos que van a participar en las olimpiadas del sector Transporte y mediante correo electrónico se informó a la Dirección de las olimpiadas |201905:   |201904: Caminata ecológica con asistencia de 23 funcionarios con su acompañante._x000a_Se entregó dos boletas para asistir a cine a 44 funcionarios que cumplieron años durante el primer trimestre del año._x000a_Taller sobre &quot;Como preparar alimentos saludables&quot; en desarrollo del programa de prevención y promoción de la salud,  con asistencia de 16 funcionarios._x000a_Celebración del día de la secretaria con asistencia de 19 funcionarias._x000a_Jornada de reinducción con asistencia de 123 funcionarios._x000a__x000a__x000a__x000a_ |201903: Durante el mes de marzose realizó la celebración del día de la mujer, con la participación de las funcionarias y contratistas de la Entidad. |201902: Durante el mes de febrero no se realizaron actividades de bienestar. |201901: Durante el mes de enero no se realizaron actividades de bienestar." u="1"/>
        <s v=" |201906: Se envío el documento de participación ciudadana, al equipo de trabajo para su verificaicón |201905: 0  |201904: Se realizará una vez se cuente con el procedimiento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Fue enviado a la Oficina Asesora de Planeación, el Plan para la provisión de vacantes en la vigencia fiscal 2019 |201905: 0  |201904: Las actividades están programadas para el mes de septiembre de 2019. |201903: Esta actividad se realizará en el segundo semestre |201902: Esta actividad se realizará en el segundo semestre |201901: Esta actividad se realizará en el segundo semestre." u="1"/>
        <s v=" |201906: Se encuentran publicados los Estados Financieros del mes de Mayo de 2019 en la pagina Web. |201905:   |201904: Iniciaron el proceso de firma y aprobacion |201903:  |201902: Se presentaron los estados financieros con corte 31 de Diciembre de 2018, los cuales estan publicados en la pagina web de la entidad.  |201901: N/A" u="1"/>
        <s v=" |201906:  |201905:   |201904:  |201903:  |201902:  |201901: " u="1"/>
        <s v=" |201906:  |201905:   |201904: Actividades a realizar en el mes de septiembre de 2019. |201903:  |201902: Se realizó la contratación de 15 jóvenes que alcanzaron puntajes mas altos en la prueba Saber pro  de las diferentes univeridades del país mediante la modalidad de prestación de servicios  |201901: Se realizó el contacto y  la verificación de las hojas de vida de las personas que durante la vigencia 2017, alcanzaron los mejores puntajes en las pruebas de estado." u="1"/>
        <s v=" |201906:  |201905:   |201904: Se consolidó la información allegada por las dependencias y se envió a la Oficina de Control Interno, para su evaluación.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En el mes de junio se realizaron operativos en los corredores:_x000a_1. Bogotá - Sogamoso_x000a_2. Bogotá - Neiva_x000a_3. Bogotá - Eje Cafetero_x000a_4. Eje Cafetero - Valle |201905:   |201904:  |201903:  |201902:  |201901: " u="1"/>
        <s v=" |201906: 0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201904: 0 |201903: 0 |201902: 0 |201901: 0" u="1"/>
        <s v=" |201906: Por el pronunciamiento por parte del consejo de Estado respecto a las multas, se encuentra suspendido el cobro de multas por areas de SIS  y Cobro Coactivo, reflejando una disminucion en la recuperacion de cartera  de forma significativa.  |201905:   |201904: En la vigencia anterior, el recaudo por contribución especial fue efectivo. Motivo por el cual, en la vigencia 2019, la gestión de cobro ha experimentado una leve disminución. |201903: Se obtuvo un 109% de la meta propuesta a corte de Marzo de 2019, y una meta acumulada del año del 29%, debido a la continua gestion de cobro, adelantadas por los grupos SIS y Coactivo |201902: Se obtuvo un 97% de la meta propuesta a corte de febrero de 2019, y una meta acumulada del año del 10%, debido a la continua gestion de cobro, adelantadas por los grupos SIS y Coactivo |201901: Se logró recaudar el 88% de la meta propuesta a corte mes de enero de 2019, debido a la continua gestion de cobro, adelantadas por los grupos SIS y Coactivo" u="1"/>
        <s v=" |201906:  |201905:   |201904: Se envía sondeo de mercado. |201903: Revisión de herramientas que existen en el mercado y análisis de características principales. |201902:  - Inicia el levantamiento de requerimientos para el sistema único de trámites. |201901: N.A" u="1"/>
        <s v=" |201906: El mapa de riesgos se encuentra actualizado en la cadena de valor de la entidad. |201905: Se realizó la revisión del mapa de riesgos del proceso de Gestión TICs, a través del ajuste de la Política de tratamiento de Riesgos y el formato de identificación de riesgos ajustados.  |201904: Revisión del mapa de Riesgos del CEMAT. |201903: Revisión al mapa de Riesgos, para alinearlo con la nueva Política de tratamiento de Riesgos de la entidad. |201902: Actualización mapa de riesgos del Proceso de TI |201901: Revisión mapa de riegos del proceso de TI." u="1"/>
        <s v=" |201906:  |201905: i.Sectores criticos de accidentalidad, Logistica de operativos y dotación; irregularidades en prestación de servicio; problemática invasión e indebido uso de franja de derecho de vía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201904: 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_x000a_i. Fijación esquema de fortalecimiento sobre el derecho de via y sectores críticos reincidentes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201903: Se trataron los siguientes temas:_x000a_i. Infraestructura Accesible_x000a_ii. Pregoneo_x000a_iii. La representante de Conalter manifestó que se están realizando reuniones con el Ministerio de Transporte para definir los criterios de homologación o habilitación de los TTTA y_x000a_iv. Inquietudes de Conalter frente a las inspecciones y evaluciones que realiza la Supertransporte a la Terminales de Transporte terrestre |201902:  |201901: " u="1"/>
        <s v=" |201906: (11 proyectos) -fallos archivo)_x000a_(19 proyectos)-fallos archivo) |201905: Se remitieron 13 proyectos de fallo al Grupo de  notificaciones  |201904: Las razones por las cuales no se fallaron las 10 investigaciones que habían como meta fueron:_x000a_i. Se ha adelantado la estandarización de formatos y argumentos Jurídicos_x000a_ii. Cambio en la medición de PAI, el cual paso de ser trimestral a ser mensual._x000a_iii. El cumplimiento de las demás actividades del PAI, demando tiempos mayores a los previstos._x000a_iv. Se espera que en el mes de mayo se normalice este pendiente._x000a_ |201903: Se fallaron diez investigacion: siete de archivo y tres con sanción. Las 3 pendientes se sumaron a un proceso de revisión general que se realizó al total de las investigaciones por fallar. |201902: Se fallo una investigacion (Sancion) |201901: Se fallo una investigacion (archivo)" u="1"/>
        <s v=" |201906: Seguimiento al ausentismo (por enfermedad general o laboral)._x000a_Seguimiento PVE Riesgo Cardiovascular._x000a_Seguimiento extintores (Realizado por los Brigadistas)._x000a_Seguimiento PVE Riesgo visual. |201905:   |201904: Seguimiento al ausentismo, _x000a_Seguimiento a casos médicos, programación examenes médico periodicos laborales, _x000a_sensibilización en  prevención de enfermedad laboral.  |201903: Seguimiento al ausentismo, _x000a_Seguimiento a casos médicos especiales, _x000a_Semana de la Seguridad y Salud en el Trabajo (Organización de la Semana de la Salud)_x000a_Seguimiento Consumo Botiquines (Brigadistas) |201902: Seguimiento al ausentismo,Implementación y seguimiento a pausas activas,Seguimiento a casos médicos especiales,,Seguimiento Consumo Botiquines |201901: Seguimiento al ausentismo,PVE Riesgo Psicosocial,PVE Ergonomia- musculo esqueletico,Seguimiento a casos médicos especiales,PVE Riesgo Cardiovascular." u="1"/>
        <s v=" |201906: Se da respuesta la Secreataria Genral indicando que el numeral (g)  de la solicitud efectuada por la Procuraduría no es competencia de la OCI, sin embargo se hizo seguimiento de la respuesta oportuna de dicho requerimiento. |201905:   |201904: 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_x000a__x000a_Se dio respuesta oportuna a los requerimientos radicdos a la OCI. |201903: Se dio respesta oportuna a los requerimientos realizados a la OCI |201902: Se dio respuesta oportuna a los requerimientos realizados a la OCI |201901: Se dió respuesta oportuna a los requerimientos realizados a la OCI" u="1"/>
        <s v=" |201906: A la fecha se tiene un cumplimiento del 113% en este indicador, no se realizaron actividades para Promover la formalización de la prestación del servicio de los Terminales de Transporte Terrestre automotor durante este mes. |201905: 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  |201904: El objeto de la mesa fue promover la formalizacion de la prestacion de servicio de la infraestructura de Transporte (Paraderos o puntos de despacho, centralizados de Empresas de Transporte y/o perifericos, entre otros)_x000a_Aun cuando se convocaron a las alcaldias. _x000a_i. Alcaldia de Orito - Putumayo_x000a_ii. Alcaldia de Mocoa - Putumayo _x000a_iii. Alcaldia de Hormiga - Valle Guamez - Putumayo,_x000a_A dicha mesa no asistio ninguna de las alcaldias, se reprogramaran para una siguiente mesa de trabajo. |201903: El objeto de la mesa fue promover la formalizacion de la prestacion de servicio de la infraestructura de Transporte (Paraderos o puntos de despacho, centralizados de Empresas de Transporte y/o perifericos, entre otros)_x000a_Aun cuando se convocó, no asistió la alcaldia de Villadeleiva |201902: 0 |201901: 0" u="1"/>
        <s v=" |201906:  |201905:   |201904: Socialización derechos y deberes de usuarios con presencia en casas de consumidor y rutas |201903: Campañas super viajeros, renovación, regiones, usuarios del transporte fluvial, vigilamos con seguridad: vigía información subjetiva |201902: Campañas super viajeros, renovación, regiones y usuarios |201901: Campañas Super viajeros, embalses, contratos, regiones, casa consumidor" u="1"/>
        <s v=" |201906: No hay actividad programad para este mes |201905: 0  |201904: 0 |201903: 0 |201902: 0 |201901: 0" u="1"/>
        <s v=" |201906: Se realizó la revisión del documento conjuntamente con el Jefe de la oficina Asesora de Planeación y se envió para revisión de los miembros del Comité de Coordinación de Control interno |201905: Se envío la propuesta de política y el formato para revisión del Jefe de la Oficina Asesora de Planeación, se encuentra pendiente someterla a consideración del Comité de Coordinación de Control interno.  |201904: Se revisó la información entregada por la Oficina de Tecnologías de la Información y las Comunicaciones, se realizó la actualización del formato para mapa de riesgos de los procesos, el cual fue enviado a la Oficina de TICS para su validación, la cual se encuentre pendiente. |201903: Se ha venido adelantando la actualización de la política de administración del riesgo de manera conjunta con la Oficina de Técnologías de la Información y las Comunicaciones |201902: Se ha venido adelantando la actualización de la política de administración del riesgo de manera conjunta con la Oficina de Técnologías de la Información y las Comunicaciones |201901: Se ha venido adelantando la actualización de la política de administración del riesgo de manera conjunta con la Oficina de Técnologías de la Información y las Comunicaciones" u="1"/>
        <s v=" |201906: Se revisarón las temáticas para la encuesta de Rendición de Cuentas y se publicará en página web. |201905: 0  |201904: NA |201903: Actividad sin iniciar |201902: Actividad sin iniciar |201901: Actividad sin iniciar" u="1"/>
        <s v=" |201906: Hojas de vida actualizadas y aprobadas SIGEP:         12_x000a_Declaración de bienes y rentas 2018 SIGEP:               5_x000a_Empleados vinculados SIGEP:                                  17_x000a_Empleados desvinculados SIGEP:                              3 |201905: 0  |201904: Durante el mes de abril fueron actualizadas y aprobadas las hojas de vida de veinte funcionarios. |201903: Se registraron 13 actualizaciones de hojas de vida |201902: No se presentaron actualizaciones de hoja de  vida |201901: Se registró una actualización hoja de vida" u="1"/>
        <s v=" |201906: 0 |201905: 0  |201904: Se realizó el seguimiento a las actividades definidas en el Componente de rendición de Cuentas del Plan Anticorrupción y de Atención al Ciudadano |201903: Actividad sin iniciar |201902: Actividad sin iniciar |201901: Actividad sin iniciar" u="1"/>
        <s v=" |201906: 0 |201905: 0  |201904: Se realizaran actividades a partir del mes de junio de 2019 |201903: 0 |201902: 0 |201901: 0" u="1"/>
        <s v=" |201906: Respuesta dada a la jefatura de control interno  20195300072893 de 27-06-2019 |201905: 0  |201904: Respuestas dadas a control interno |201903: Actividades desarrolladas de cada uno de los procesos de gestion administrativa |201902: Actividades desarrolladas de cada uno de los procesos de gestion administrativa |201901: Actividades desarrolladas de cada uno de los procesos de gestion administrativa" u="1"/>
        <s v=" |201906: Supervisión Inteligente_x000a_Durante el mes de junio se realizo consolidación a nivel nacional de las vías concesionadas donde se identificaron las afectaciones por carretera a causa de la ola invernal presentadas en el primer semestre de 2019, actualizable de forma semanal._x000a_• El análisis corresponde únicamente a vías concesionada. _x000a_• Las concesiones que no aparecen en el informe, no presentan afectaciones._x000a_• Total de Afectaciones: 125_x000a_• Departamentos Afectados: (8) Antioquia, Boyacá, Casanare, Cauca, Cundinamarca, Huila, Meta, Tolima y Putumayo._x000a_• Departamento con más corredores con afectación: Cundinamarca_x000a_• Departamentos con más afectaciones: Putumayo y Huila (en un mismo corredor)_x000a_ |201905: 0  |201904: 0 |201903: 0 |201902: 0 |201901: 0" u="1"/>
        <s v=" |201906: Durante este periodo fueron realizadas cinco jornadas de capacitación incluidas en el PIC 2019 así:_x000a_1.- Cooperativas régimen Interno, juntas y obligaciones. Se dio inicio al tema con una jornada de cuatro horas, de las 16 horas programadas con asistencia de seis participantes. (Las horas restantes serán dictadas durante el mes de julio de 2019)._x000a_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_x000a_3.- Actualización Normativa en Derecho Administrativo y Derecho del Transporte - Se dio inicio al tema con dos jornadas de cuatro horas, de las 24 horas programadas, con asistencia de catorce participantes. (Las horas restantes serán dictadas durante el mes de julio de 2019)._x000a_4.- Derecho Societario y Derecho administrativo sancionador y práctica de pruebas. Se dio inicio al tema con una jornada de cuatro horas, de las 16 horas programadas con asistencia de seis participantes. (Las horas restantes serán dictadas durante el mes de julio de 2019)._x000a_5.- Transporte Internacional. Fué dictado en una jornada de cuatro horas con asistencia de nueve participantes._x000a_ |201905: 0  |201904: Durante este periodo se realizaron en total cuatro jornadas de capacitación las cuales fueron realizadas atendiendo invitación de otras Entidades del Estado, sin costo económico para la Entidad así:_x000a_ &quot;Primer encuentro de derecho disciplinario del sector transporte&quot; atendiendo invitación del ministerio de transporte; tuvo una duración de 8 horas y asistieron dos funcionarios de la Entidad. _x000a_&quot;Gestion del Conocimiento e Innovación&quot; atendiendo invitación del departamento administrativo de la función publica; tuvo una duración de 4 horas y asistieron cuatro funcionarios de la Entidad. _x000a_&quot;Ruta de la Felicidad - MIPG&quot; atendiendo invitación de la Esap; tuvo una duración de 4 horas y asistieron dos funcionarios de la Entidad. _x000a_&quot;Implementación del Nuevo aplicativo Evaluación desempeño Laboral&quot; atendiendo invitación del comisión nacional del servicio civil; tuvo una duración de 3 horas y asistieron cuatro funcionarios de la Entidad. _x000a__x000a_ |201903: Durante este periodo se realizaron en total cinco jornadas de capacitación, de las cuales, cuatro correponden  al programa PAE sin costo económico para la Entidad y una correspondiente al PIC así:_x000a_CAPACITACION AMBIENTAL - SEPARA2  el 05/03/2019_x000a_NIIF APLICADAS EN LA SUPERVISIÓN  el 13 y 19 de marzo de 2019._x000a_Socialización tema Objetivo y subjetivo el 13 de marzo de 2019._x000a_Metodos Alternativos de Solución de Conflictos y Tecnicas de Negociación el 15 de marzo de 2019._x000a_La ejecución del PIC 2019 se inicia con la capacitación sobre Novedades en Seguridad Social, nomina, salarios y prestaciones sociales en el sector público _x000a__x000a__x000a__x000a__x000a__x000a__x000a__x000a_ |201902: Durante este periodo se realizaron dos jornadas de capacitación dentro del programa PAE sin costo económico para la Entidad:_x000a_CAPACITACION AMBIENTAL - SEPARA2 el dia 13 de febrero de 2019 (23 asistentes)_x000a__x000a_VISITAS ADMINISTRATIVAS(Dr. WILMER SALAZAR) , realizada el 19 de febrero (8 asistentes)_x000a_ |201901: Durante el mes de enero no se realizaron capacitaciones" u="1"/>
        <s v=" |201906: Esta actividad ha sido completamente reformulada y reprogramada |201905: 0  |201904: 0 |201903: 0 |201902: 0 |201901: 0" u="1"/>
        <s v=" |201906: 0 |201905: 0  |201904: Los gerentes públicos firman acuerdos de gestión en enero de cada vigencia y les realizan seguimiento al cumplimineto de sus compromisos cada semestre. |201903: N/A |201902: N/A |201901: A la fecha los gerentes publicos concertaron los objetivos para la vigencia fiscal 2019" u="1"/>
        <s v=" |201906: La Dirección Administrativa realizó la actualizacion  del inventario de la entidad |201905: 0  |201904: 0 |201903: 0 |201902: 0 |201901: 0" u="1"/>
        <s v=" |201906: Continua pendiente estructuración del programa de preservacion digital a largo plazo por parte de la Oficina de TICs |201905:   |201904: Se brindo orientación al Ing. Romero, sobre el levantamiento del Programa de Preservación Digital a largo plazo)  |201903: Lineamientos para la conservación de documentos fisicos |201902: Planeación de acciones para la adecuada_x000a_conservación de los documentos generados y recibidos en la entidad |201901: Cumplimiento a lo establecido en el artículo 46 de la Ley 594_x000a_de 2000  y el Acuerdo 006 de 2014 " u="1"/>
        <s v=" |201906: 0 |201905: 0  |201904: Se realizó el seguimiento al mapa de riesgos con corte a 30 de Abril, para entregar a la Oficina de Control Interno. |201903: 0 |201902: 0 |201901: 0" u="1"/>
        <s v=" |201906: Generación de diagrama entidad relación para el sistema. |201905: levantamiento de información con el área de Gestión Documental- Notificaciones.  |201904:  |201903: Análisis de herramientas de BPM para la automatización de Procesos. |201902:  |201901: " u="1"/>
        <s v=" |201906:  |201905:   |201904:  |201903: Actividad sin iniciar |201902: Actividad sin iniciar |201901: Actividad sin iniciar" u="1"/>
        <s v=" |201906: En el mes de junio se realizaron operativos en los corredores:_x000a_1. Bogotá - Sogamoso_x000a_2. Bogotá - Neiva_x000a_3. Bogotá - Eje Cafetero_x000a_4. Eje Cafetero - Valle |201905: 0  |201904: 0 |201903: 0 |201902: 0 |201901: 0" u="1"/>
        <s v=" |201906:  |201905:   |201904: 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 |201903: Los informes con los resultados de la gestión del mes de marzo, fueron allegados a la OAP el día 05/04/19, por lo que se encuentran en revisión para poder generar el Informe de supervisión.  |201902: La Atención telefónica se realiza a través de la Orden de Compra No. 32538, con el proveedor Américas BPS. |201901: La Atención telefónica se realiza a través de la Orden de Compra No. 32538, con el proveedor Américas BPS." u="1"/>
        <s v=" |201906:  |201905:   |201904: NA |201903:  |201902:  |201901: 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 u="1"/>
        <s v=" |201906: Análisis de la posible herramienta a utilizar. |201905: Sondeo de Mercado para analizar las herramientas disponibles en el mercado.  |201904: 0 |201903: 0 |201902: 0 |201901: 0" u="1"/>
        <s v=" |201906: 1. El dia 27 de junio de 2019, al correo institucional de cada servidor público, se remitio la informacion sobre los debres de los servidores públicos |201905: 0  |201904: 0 |201903: Se envió mensaje sobre el cumplimiento del horario laboral a través de correo electrónico e intranet, el día 28 de marzo |201902: NA |201901: NA" u="1"/>
        <s v=" |201906: Se publican los actos administrativos solicitados en el sitio web. |201905: Publicación Proyecto de resolución &quot;Por el cual se fijan las tarifas por concepto de Contribución Especial de Vigilancia que deben pagar a la Superintendencia de Transporte la totalidad de los sujetos sometidos a su vigilancia, inspección y control, para la vigencia fiscal 2019&quot;   |201904: Publicación de Resoluciones en el sitio web de la entidad. |201903: Publicación de Resoluciones en el sitio web de la entidad. |201902: Publicación de Resoluciones  |201901: Publicación del Plan anticorrupción, PAI y PEI." u="1"/>
        <s v=" |201906:  |201905:   |201904: Se crearon los usuarios, Se efectúo asignación y cambios de contraseñas y se realizó el traspaso de responsabilidades._x000a_Se dio cumplimiento a las 2 acciones que tenía como compromiso la entidad en el Documento Conpes 3744_x000a_ |201903: Se crearon los usuarios, Se efectúo asignación y cambios de contraseñas y se realizó el traspaso de responsabilidades._x000a_ |201902:  |201901: " u="1"/>
        <s v=" |201906: 0 |201905: Se realiza respuesta a requerimientos relacionados con el modelo de gestión de la entidad.  |201904: Se realiza respuesta a requerimientos relacionados con el modelo de gestión de la entidad. |201903: 0 |201902: 0 |201901: 0" u="1"/>
        <s v=" |201906:  |201905:   |201904: Se realizó reunión con el web máster de la Entidad, para revisar el link de transparencia, igualmente se realizó reunión con la Asesora de Comunicaciones para efectuar las actualizaciones correspondientes. El link se encuentra debidamente actualizado. |201903: Se realizó la atención a la auditoria realizada por la Oficina de Control Interno al link de transparencia en página web |201902: Seguimiento a publicaciones realizadas en la página web en el link de Ley de Transparencia  |201901: Seguimiento a publicaciones realizadas en la página web en el link de Ley de Transparencia" u="1"/>
        <s v=" |201906: Listado asistencia capacitación.  |201905: 0  |201904: 0 |201903: 0 |201902: 0 |201901: 0" u="1"/>
        <s v=" |201906:  |201905:   |201904: Socialización derechos y deberes de usuarios campañas regiones |201903: se han aumentado lo seguidores en twitter 440 y facebook 282 |201902: se han aumentado lo seguidores en twitter y facebook  |201901: se han aumentado lo seguidores en twitter y facebook " u="1"/>
        <s v=" |201906: La ejecución de compromisos presupuestales del mes de Junio fue  de 1.470 millones., de tal manera que el presupuesto de Junio esta ejecutado en un 5%  |201905: 0  |201904: La ejecución de compromisos presupuestales del mes de Abril fue de $2.294 millones. |201903: La ejecución de compromisos presupuestales del mes de Marzoo fue de $6.684 millones. |201902: La ejecución de compromisos presupuestales del mes de Febrero fue de $1.552 millones. |201901: 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 u="1"/>
        <s v=" |201906: 0 |201905: 0  |201904: 0 |201903: i. Por medio de la oficina de comunicaciones, se informó a todos los vigilados de la Delegada de Concesiones sobre las buenas practicas para la competitividad, buscando optimizar la competitividad para el sector |201902: 0 |201901: 0" u="1"/>
        <s v=" |201906: Esta actividad ha sido reprogramada y se han fijado nuevas actividades |201905:   |201904:  |201903:  |201902: En este momento se conforma la delegatura, con el objeto de dar comienzo a la gestión |201901: En este momento se conforma la delegatura, con el objeto de dar comienzo a la gestión" u="1"/>
        <s v=" |201906:  |201905:   |201904:  |201903: i. Se socializo por parte de la Superintendencia de Transporte, la necesidad de realizar los ajustes necesarios y progresivos en materia de infraestructura accesible._x000a_ii. Conalter se compromete a socializarlo entre sus agremiados los temas tratados en la mesa Nro. 30, del 27 de marzo de 2019_x000a_ |201902:  |201901: " u="1"/>
        <s v=" |201906: De acuerdo a lo establecido en el último Comité esta actividad sería reprogramada |201905:   |201904:  |201903:  |201902:  |201901: " u="1"/>
        <s v=" |201906: 0 |201905: 0  |201904: NA |201903: Actividad sin iniciar |201902: Actividad sin iniciar |201901: Actividad sin iniciar" u="1"/>
        <s v=" |201906: Se difundió información sobre el programa Servimos, haciendo invitación a todos los funcionarios a participar de éste.  La difusión se realizó en las carteleras virtuales y en la intranet de la Entidad. |201905:   |201904: Las actividades correspondientes están programadas a partir del mes de mayo de 2019 |201903:  |201902:  |201901: " u="1"/>
        <s v=" |201906: Se realiza la gestión necesaria en la representación judicial de la entidad ante las autoridades correspondientes. |201905: Archivo Oficina Asesora Juridica y expedientes de recurso  |201904: Se realiza la gestión necesaria en la representación judicial de la entidad ante las autoridades correspondientes. |201903:  |201902:  |201901: " u="1"/>
        <s v=" |201906: En el mes de junio se realizaron 4 visitas PGS |201905: En el mes de mayo se realizaron 15 visitas de inspección  |201904: 14 Ceas , 4 Crc, 2 OT y 1 Terminal  de transporte |201903: Informe de hallazgos |201902: Informe de hallazgos |201901: Informe de hallazgos" u="1"/>
        <s v=" |201906: Disponibilidad y acceso a la información y gestión de los grupos |201905: 0  |201904: Disponibilidad y acceso a la información y gestión de los grupos |201903: Apoyo en la organización de archivos de Secretaria General (contratos 2018) y Talento Humano (47 histyorias laborales de activos) |201902: 0 |201901: 0" u="1"/>
        <s v=" |201906: Se reporta avance en los riesgos de corrupcción con corte a 30 de abril. |201905: Se reportó el avance en el cumplimiento del plan anticorrupción.  |201904: Reporte de avance en la actividades del plan anticorrupción y de atención al ciudadano. |201903: Monitoreo del mapa de riesgos de TI |201902: 0 |201901: 0" u="1"/>
        <s v=" |201906: Se definió formato y se encuentra en uso, se consolidará para el reporte con corte a agosto 31 |201905: Se cuenta con la Versión 1 del Documento, la cual será sometido a revisión por el Departamento Administrativo de la Función Pública  |201904: Se adaptó el formato sugerido por el Departamento Administrativo de la Función Pública de reporte de las actividades de participación ciudadana que se realizarán en toda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El 10 de junio de 2019 se reunieron los Delegados con la OAP para Analizar los pasos a seguir para expedir el acto administrativo &quot;por la cual se adopta la politica de supervision, en la Supertransporte&quot; a la luz del Decreto 2409 de 2018.  |201905: 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Politica de Supervisión.   |201904: Correo electronico del 30 de abril remitido al Superintendente Delegado de Puertos, informando la necesidad de remitir correo a la Oficina de TIC's.  El correo se remitió a TIC´s el 2 de Mayo.  |201903: Documentos compilados sobre riesgos por tipo de vigilado: correo electronico de avance presentado por Luis Eduardo Chavez._x000a_ Documentos analisis riesgos Vig realizado por XM-  |201902: N.A.  |201901: N.A. " u="1"/>
        <s v=" |201906: Se consolidó la información relativa a riesgos para Control Interno y de Transparencia para Procuraduria. |201905: 0  |201904: Informe preliminar de seguimiento y evaluacion de riesgos de gestion (según selectivo)  del 1 al 31 de octubre  |201903: observaciones al informe preliminar de seguimiento y verificacion al cumplimiento de la ley de transparencia del derecho  de acceso a la informacion publica  |201902: 0 |201901: Se consolido en un solo documento los planes de mejoramiento de las areas que registran hallazgos  en algunos de sus procesos, con el fin de que " u="1"/>
        <s v=" |201906:  |201905:   |201904: Se realizó la medición de los indicadores por cada componente del Plan de Rendición de Cuentas y el avance dio como resultado el 51%. |201903: Actividad sin iniciar |201902: Actividad sin iniciar |201901: Actividad sin iniciar" u="1"/>
        <s v=" |201906: Se realiza la gestión necesaria en la representación judicial de la entidad ante las autoridades correspondientes. |201905: Archivo Oficina Asesora Juridica y expedientes de recurso  |201904: Se realiza la gestión necesaria en la representación judicial de la entidad ante las autoridades correspondientes. |201903: 0 |201902: 0 |201901: 0" u="1"/>
        <s v=" |201906:  |201905:   |201904: Se realizó el seguimiento a las actividades definidas en el Componente de rendición de Cuentas del Plan Anticorrupción y de Atención al Ciudadano |201903: Actividad sin iniciar |201902: Actividad sin iniciar |201901: Actividad sin iniciar" u="1"/>
        <s v=" |201906: Generación de diagrama entidad relación para el sistema. |201905: Seguimiento a los tableros de control creados en el CEMAT.  |201904: Reportes de Seguimiento al aplicativo de temporada Alta. |201903: Transformación digital aplicada en el  desarrollado generado en el CEMAT para seguimiento a temporada alta. |201902: 0 |201901: 0" u="1"/>
        <s v=" |201906: Se desarrollaron las audiencias programadas para el mes sin novedades más allá del procedimiento. |201905: Se desarrollaron las audiencias programadas para el mes sin novedades más allá del procedimiento.  |201904: Se desarrollaron las audiencias programadas para el mes sin novedades más allá del procedimiento. |201903: 0 |201902: 0 |201901: 0" u="1"/>
        <s v=" |201906:  |201905: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a corte de 29 de enero de 2019 " u="1"/>
        <s v=" |201906: Se adjuntan 6 archivos que constituyen las evidencias |201905: 0  |201904: 0 |201903: De acuerdo con reunión adelantada con la jefe de la Oficina Asesora de Planeación (E), esta actividad se inciará una vez sea expedido el PND |201902: De acuerdo con reunión adelantada con la jefe de la Oficina Asesora de Planeación (E), esta actividad se inciará una vez sea expedido el PND |201901: De acuerdo con reunión adelantada con la jefe de la Oficina Asesora de Planeación (E), esta actividad se inciará una vez sea expedido el PND" u="1"/>
        <s v=" |201906: La apropiación es de $7.500.000.000 y el presupueto obligado $579.061.918_x000a_ |201905:   |201904: 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_x000a_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_x000a_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_x000a_Para el cumplimiento de lo anterior, se coordinará con el área de contratación para el despliegue de la debida gestión contractual, en particular, el correspondiente ajuste al Plan Anual de Adquisiciones, vigencia 2019._x000a_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_x000a_De ser pertinente, por cada Delegada y/o Coordinación de área se designará un funcionario quien tendrá el conocimiento del tema y, en todo caso, manejará la información objeto de reporte.  |201903: 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 |201902: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201901: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u="1"/>
        <s v=" |201906: 0 |201905: 0  |201904: 0 |201903: i. Se socializo por parte de la Superintendencia de Transporte, la necesidad de realizar los ajustes necesarios y progresivos en materia de infraestructura accesible._x000a_ii. Conalter se compromete a socializarlo entre sus agremiados los temas tratados en la mesa Nro. 30, del 27 de marzo de 2019_x000a_ |201902: 0 |201901: 0" u="1"/>
        <s v=" |201906: Teniendo en cuenta que en el mes de mayo se solicitó a las entidades concedentes del RCTO Reglamento de Condiciones Técnicas de Operación, de las Sociedades Portuarias. a través de los oficios radicados Nrs. 20196200176031  y 20196200176041, se tiene pendiente recibir la información solicitada para su análisis correspondiente. |201905: Se solicito información con radicados Nos. 20196200176031 INI oficio San Andres y 20196200176041 INI Oficio  ANI.  |201904: Actividades realizada mes de abril: Oficio 20196200111721 aclarando la solicitud a la Sociedad San Andres Port Society. Se aclara que no es necesario aclarar solicitud a la Sociedad Portuaria Regional de Cartagena, toda vez que mediante 20195605073932 la sociedad remitió la información solicitada._x000a_Conclusión: se cumplió _x000a_Evidencia (arhivo denominado &quot;INI abril&quot; ) |201903: Documento word con titulo Ficha Técnica Definición competencia INI Primer Análisis Juridico, de fecha marzo 29 de 2019 |201902: Documento word con titulo Analisis de respuestas a solicitudes de inofrmación de tarifas para evaluación de inspecciones no intrusivas.  |201901: N.A." u="1"/>
        <s v=" |201906: Se adjunta el cuadro de las visitas con la información acordada entre las tres Delegaturas.  Frente a las conclusiones que se generaron de las visitas efectuadas, me permito informar que las mismas están siendo analizadas.  Se programaron 21 visitas, se realizaon 16, 4 canceladas, 1 aplazada.  |201905: Se efectuaron 20 visitas.   |201904: Se adjunta Excel con las visitas realizadas en abril. Se programaron 15 para el mes de abril, no obstante se reprogramaron 5 para el mes de mayo por las siguientes razones: 1. Traslado del regional de Santa Marta a Barranquilla por situación presentada en la Sociedad Portuaria de Barranquilla; 2. Enfermedad Regional. 3. Continuación de visita anterior. 4. En dos ocasiones se les cambio a los regionales el día para que hicieran informes |201903: Herramienta de seguimiento en excel con la informacion del PGS |201902: Herramienta de seguimiento en excel con la informacion del PGS |201901: N.A. " u="1"/>
        <s v=" |201906:  |201905:   |201904: Se realizó reporte de información financiera ante la Contaduría General de la Nación el dia 30 de Abril de 2019, correspondiente a  Enero - febrero y Marzo de 2019. |201903:  |201902: Se realizó reporte de información financiera ante la Contaduría General de la Nación el dia 15 de Febrero de 2019, correspondiente a  Diciembre de 2018. |201901: N/A" u="1"/>
        <s v=" |201906: Se adjunta el documento donde se evidencie la interacción institucional sector portuario, en el se incluyen las entidades que pueden ser objeto de utilizar los servicios del Centro de Arbitraje,  Conciliación y Amigable Composición.                                                                                                                                                                                                                                                                                                                                                                                                       |201905: Se remitieron las siguientes comunicaciones.: DIMAR – 20196100168401; _x000a_ANI - 20196100168311; CORMAGDALENA – 20196100168391;  MINTRANSPORTE – 20196100168411; SPRBUEN – 20196100168591 _x000a_  |201904: Se presenta documento titulado Identificacion de Entidades e Instituciones a las cuales se les  darán a conocer los servicios del Centro de conciliacion de la Superintendencia de Transporte.  |201903: Documento de fecha marzo 29 de 2019, con titulo Diagnóstico de temas susceptibles de conciliar. |201902: Documento de fecha febrero 28 de 2019, con titulo Analisis de Quejas recbidas susceptibles de conciliacion.  |201901: N.A." u="1"/>
        <s v=" |201906: Se reporta el ultimo informe de 2018 y se encuentra publicado en la pagina web de la Entidad vigente a 2020                                    No obstante se realizan actividades que propenden por la conservacion del medio Ambiente.  _x000a__x000a_ Se envió correo electrónico a todos funcionario con fecha 11 de junio de 2019  sensibilizando el uso  del papel de manos   como utilizar y cuidar las toallas de manos _x000a__x000a_ |201905:   |201904: Se realizan actividades  |201903:  |201902:  |201901: Se reporta el ultimo informe de 2018 y se encuentra publicado en la pagina web de la Entidad" u="1"/>
        <s v=" |201906: Durante este periodo no fue otorgado ningún estímulo. |201905: 0  |201904: Las actividades se iniciarán a partir del mes de mayo de 2019. |201903: Estas actividades estan programadas para el segundo semestre del año en curso |201902: Estas actividades estan programadas para el segundo semestre del año en curso |201901: Estas actividades estan programadas para el segundo semestre del año en curso" u="1"/>
        <s v=" |201906: Reporte mensual del PAI, Se efectúo la convencional medición de Indicadores, los Informes de Austeridad del gasto. |201905: 0  |201904: Se efectúo la convencional medición de Indicadores, los Informes de Austeridad del gasto, la Actualización y aprobación de formatos y el el normograma |201903: Medición de Indicadores_x000a_Informes de Austeridad del gasto_x000a_Envío de observaciones al informe de auditoria de control interno_x000a_Actualización de formatos y revisón con Secretaría General. |201902: Se realizó la verificación de los formatos publicados en cadena de valor, se encuentra pendiente de revisión y aprobación por parte de la Secretaria General_x000a_Informe de austeridad del gasto |201901: Se realizó la medición de los indicadores del proceso_x000a_Seguimeinto al PEI y PAI con corte a Diciembre de 2018_x000a_Informe de Austeridad del gasto_x000a_Seguimiento al mapa de riesgos" u="1"/>
        <s v=" |201906: Seguimiento al ausentismo (por enfermedad general o laboral)._x000a_Seguimiento PVE Riesgo Cardiovascular._x000a_Seguimiento extintores (Realizado por los Brigadistas)._x000a_Seguimiento PVE Riesgo visual. |201905: 0  |201904: Seguimiento al ausentismo, _x000a_Seguimiento a casos médicos, programación examenes médico periodicos laborales, _x000a_sensibilización en  prevención de enfermedad laboral.  |201903: Seguimiento al ausentismo, _x000a_Seguimiento a casos médicos especiales, _x000a_Semana de la Seguridad y Salud en el Trabajo (Organización de la Semana de la Salud)_x000a_Seguimiento Consumo Botiquines (Brigadistas) |201902: Seguimiento al ausentismo,Implementación y seguimiento a pausas activas,Seguimiento a casos médicos especiales,,Seguimiento Consumo Botiquines |201901: Seguimiento al ausentismo,PVE Riesgo Psicosocial,PVE Ergonomia- musculo esqueletico,Seguimiento a casos médicos especiales,PVE Riesgo Cardiovascular." u="1"/>
        <s v=" |201906:  |201905:   |201904: Se enviaron correos institucionales a funcionarios y contratistas sobre situaciones internas |201903: Investigaciones, sanciones y campañas |201902: Investigaciones, sanciones y campañas |201901: Investigaciones, sanciones y campañas" u="1"/>
        <s v=" |201906:  |201905:   |201904: En virtud a que en el periodo se realizó un avance la meta programada para el próximo mes, el nivel de cumplimiento total de la actividad esta cercano al 50% |201903:  |201902:  |201901: " u="1"/>
        <s v=" |201906: Fecha del Comité: Martes 04/06/2019  |201905: 0  |201904: Están planeados para junio de 2019 |201903: 0 |201902: N.A |201901: N.A" u="1"/>
        <s v=" |201906: 0 |201905: Se participó en mesa de trabajo del equipo de participación ciudadana el día 21 de mayo de 2019, con el fin de revisar el informe de auditoría de control interno y definir el desarrollo de las actividades del plan de trabajo.  |201904: 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_x000a__x000a_Se remitió a la Oficina Asesora de Planeación mediante correo electrónico, reporte de las actividades de participación ciudadana y rendición de cuentas, realizadas por la Delegatura de Tránsito y Transporte Terrestre en el primer cuatrimestre del 2019_x000a_ |201903: 0 |201902: 0 |201901: 0" u="1"/>
        <s v=" |201906:  |201905: Se realiza la publicación del informe Plan Anticorrupción de a cuerdo a las evidencias enviadas por cada Dependencia.  |201904: Se solicitó información seguimiento a la implementación de las actividades consignadas en el PAAA y mapas de riesgos de corrupción, del primer cuatrimestre de 2019. |201903:  |201902:  |201901: Informes comunicados con las respectivas evidencias, podrán ser consultadas en ORFEO, según radicados" u="1"/>
        <s v=" |201906: No hay actividad programad para este mes |201905:   |201904:  |201903:  |201902:  |201901: " u="1"/>
        <s v=" |201906: Se inicia revisión de la información del dato abierto de tráfico portuario marítimo para obtener recertificación nivel 1. La actual certificación vence en el mes de agosto. |201905: 0  |201904: Se realiza la actualización de la metadata del dato abierto Tráfico Portuario Marítimo en Colombia con la información a abril de 2019, |201903: 0 |201902: Revisión de datos publicados en el portal. |201901: 0" u="1"/>
        <s v=" |201906: Se revisarón las temáticas para la encuesta de Rendición de Cuentas y se publicará en página web. |201905:   |201904: NA |201903: Actividad sin iniciar |201902: Actividad sin iniciar |201901: Actividad sin iniciar" u="1"/>
        <s v=" |201906:  |201905:   |201904: Se realizaran actividades a partir del mes de junio de 2019 |201903:  |201902:  |201901: " u="1"/>
        <s v=" |201906:  |201905: En mayo tenemos 29,447 seguidores en twitter aumentando 691. En facebook tenemos 11,259 seguidores aumentando 264 seguidores   |201904: Se realizaron campañas para el uso de medios acuáticos, terrestres. Semana Santa. |201903: Llegamos a 38.107 personas seguidores en twitter y facebook . Aumentamos 315 twitter y 291 en Facebook |201902: Llegamos a 36.831 personas seguidores en twitter y facebook . Aumentamos 315 twitter y 291 en Facebook |201901: Llegamos a 36.101 personas seguidores en twitter y facebook . Aumentamos 428 twitter y 224 en Facebook" u="1"/>
        <s v=" |201906: Análisis de la posible herramienta a utilizar. |201905: Sondeo de Mercado para analizar las herramientas disponibles en el mercado.  |201904: solicitud de Sondeo de mercado para gestión documental, donde se solicita información del BPM. |201903: Análisis de herramientas de BPM en el mercado, que permitan el modelamiento y automatización de la Gestión Contractual y las notificaciones electrónicas. |201902: 0 |201901: 0" u="1"/>
        <s v=" |201906:  |201905: 1. El 8 de mayo se realizo mesa de trabajo con las Delegaturas de Transito y Transporte, Delegatura de Puertos, Delegatura de Proteccion de usuarios del Sector Transporte, Delegatura de Concesiones e Infraestructura, en la cual se trataron los siguientes temas_x000a_i. Actualizar e impulsar la Politica de Supervision_x000a_ii. Implementar modelo integrado de planeacion y Gestion MIPG_x000a_III. Revisar y actualizar el mapa de riesgos_x000a_iv. Monotorear y realizar seguimiento a los riesgos de corrupcion_x000a_v. Procesos Misionales e indicadores de procesos_x000a__x000a_2. el 31 de mayo se envio correo electronico a la oficina de planeacion con el fin de socializar y desarrollar los temas plasmados en el acta 001 del 8 de mayo de 2019, de acuerdo a lo establecido en el Decreto 2409 de 2018.  |201904: Está programada Reunión de unificación de acciones con las Delegadas |201903:  |201902:  |201901: " u="1"/>
        <s v=" |201906: Se realiza la configuración de la información básica en la herramienta, para realizar pruebas. Esta pendiente mostrar la herramienta al área administrativa. |201905: Revisión funcionalidades herramienta oddo  |201904: Revisión de herramientas para implemantar la solución. |201903: Acta de levantamiento de requerimientos. |201902: Acta de reunión para necesidades iniciales |201901: 0" u="1"/>
        <s v=" |201906: 0 |201905: 0  |201904: Se realizó la consolidación del mapa de riesgos institucional, el cual se encuentra pendiente de presentar al comité institucional de gestión y desempeño, una vez sea verificado por el comité se procederá con su socialización. |201903: Actividad sin iniciar |201902: Actividad sin iniciar |201901: Actividad sin iniciar" u="1"/>
        <s v=" |201906: Se carga en el portal de máxima velocidad la evidencia de la integración de los trámites en el portal GOV.CO. |201905: Identificación de los trámites inscritos en el SUIT y que se integraran al portal GOV.CO  |201904: Valideación de la información en los sistemas consola TAUX, VIGIA, BI. |201903: Revisión y análisis de la información recibida en el CEMAT. |201902: Revisión información almacenada en la herramienta de BI. |201901: 0" u="1"/>
        <s v=" |201906:  |201905:   |201904: Fueron incluidos 670 folios a las carpetas de historia laboral de los funcionarios de planta. |201903: Inclusión de 774 documentos en carpeta de historia laboral._x000a_A traves de correo electrónico se informó la actualización del FUID del Grupo de Talento Humano al Grupo de Gestión Documental. |201902: Inclusión de documentos 1,271 en carpeta de historia laboral. |201901: Inclusión de 374 documentos en carpeta de historia laboral." u="1"/>
        <s v=" |201906: Se realiza el trámite del cobro coactivo según la normatividad: CPACA y ET. |201905: Se realiza el trámite del cobro coactivo según la normatividad: CPACA y ET.  |201904: Se realiza el trámite del cobro coactivo según la normatividad: CPACA y ET. |201903: 0 |201902: 0 |201901: 0" u="1"/>
        <s v=" |201906:  |201905:   |201904: Se realiza seguimiento |201903:  |201902:  |201901: " u="1"/>
        <s v=" |201906: No se realizo ningun comité de cartera, toda vez que  esta en proceso de actualizacion el manual de cartera y solo hasta que quede en firme se podra continuar con la depuracion de cartera. |201905: 0  |201904: Se aprobóla depuracion de 213 actos administrativos po saldo menores. El acta se encuentra en proceso de firma_x000a_La evidencia esta en correo, el cual dice que se envió el acta del Comité de Cartera para revisión. |201903: 0 |201902: 0 |201901: 0" u="1"/>
        <s v=" |201906:  |201905: Se realiza el seguimiento a la implementación de la Política de Gobierno Digital con corte a 31 de mayo y se reciben resultados del diligenciamiento del FURAG.  |201904:  - Seguimiento a la implementación de la Política de Gobierno Digital en la entidad con corte a 30 de abril._x000a_ - inscripción al concurso de Máxima Velocidad 2019. |201903: Informe de seguimiento al software de impresión para evitar la fuga de información a nivel de impresión |201902: Diligenciamiento en el FURAG del Avance en la Política de Gobierno Digital  |201901: Seguimiento a la implementación de la Política de Gobierno Digital" u="1"/>
        <s v=" |201906: Avance en la implementación del MSPI en la  entidad. |201905: 245 mayo - Instrumento_Evaluacion_MSPI a 31052019.xlsx  |201904: Se realiza presentación con el avance en la implementación del MSPI a todos los funcionarios en la jornada de inducción del 30 de abril. |201903: Colaboración en la Actualización de la política de Tratamiento de Riesgos de la entidad, en lo relación a los riesgos de Seguridad Digital, de acuerdo a los criterios solicitados por el DAFP y la ISO 27001. |201902: Manual Plan de Acción de Seguridad y Privacidad de la información en la cadena de valor |201901: Revisión del avance en la implementación del MSPI con corte a 31 de dic de 2018." u="1"/>
        <s v=" |201906: _x000a_1. Sectores críticos de accidentalidad, Logística de operativos y dotación; irregularidades en prestación de servicio; problemática invasión e indebido uso de franja de derecho de vía;  normatividad _x000a_2. Sectores críticos de accidentalidad, Logística de operativos y dotación; irregularidades en prestación de servicio; problemática invasión e indebido uso de franja de derecho de vía;  normatividad _x000a_3. seguimiento a las acciones realizadas por la concesión para la disminución de la accidentalidad en los corredores viales_x000a_4..  seguimiento a las acciones realizadas por la concesión para la disminución de la accidentalidad en los corredores viales_x000a_5. Sectores críticos de accidentalidad, Logística de operativos y dotación; irregularidades en prestación de servicio; problemática invasión e indebido uso de franja de derecho de vía;  normatividad _x000a_ |201905: 1. Sectores criticos de accidentalidad, Logistica de operativos y dotación; irregularidades en prestación de servicio; problemática invasión e indebido uso de franja de derecho de vía;  normatividad _x000a_2. Se convocó a las siguientes Entidades a una mesa de trabajo_x000a_i. Agencia Nacional de Infraestructura _x000a_ii. Agencia Nacional de Seguridad Vial _x000a_iii. Gobernación del Valle del Cauca _x000a_iv. Dirección de Tránsito y Transportes - Policía Nacional _x000a_  |201904: 0 |201903: Se realzaron acciones mediante comunicación escrita o frete a mesas de trabajo a los sectores criticos mas reicidentes, a 10 vigilados carreteros._x000a_Sobre las acciones tomadas frente los Sectores criticos de accidentalidad, logistica de operativos, coordinación e infraestructura; irregularidades en prestación de servicio; problemática invasión e indebido uso de franja de derecho de vía;  normatividad y control moperativo. |201902: 0 |201901: 0" u="1"/>
        <s v=" |201906: Se realizó visita Calle 26 No 7-32_x000a__x000a_Se realizó visita a un Edificio que queda en la 57 con  7.  |201905: 0  |201904: Se termina la negociación y se inicia con los documentos para cerrar trato |201903: Una vez se escoge el inmueble se inicia la etapa de negociación, precio - beneficio |201902: Durante el mes de febrero se realiza un comparativo de los inmuebles que mas se ajustan a las necesidades de la Entidad |201901: Se realiza la búsqueda de un inmueble que cubra las necesidades de la Entidad" u="1"/>
        <s v=" |201906:  |201905:   |201904: 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 |201903: Ruta Compartida: Z:/ PLANEACIÓN-2019/400 39  PLANEACIÓN INSTITUCIONAL MODELO INTEGRADO DE PLANEACIÓN Y GESTIÓN/400 39 10 BANCO DE PROYECTOS DE INVERSIÓN INSTITUCIONAL/ Seguimiento mensual presupuesto/ Marzo  |201902: El ciclo de aprobación del proyecto finalizó el pasado 12 de marzo, sin embargo se realizó seguimiento a la ejecución presupuestal del proyecto a corte del 28 de febrero.  |201901: No se realizó seguimiento a la ejecución del proyecto, ya que éste se encontraba en actualización a Decreto resolución del Presupuesto." u="1"/>
        <s v=" |201906: No hay actividad programada para este mes |201905:   |201904:  |201903:  |201902:  |201901: " u="1"/>
        <s v=" |201906:  |201905:   |201904: Se realizó el seguimiento al mapa de riesgos con corte a 30 de Abril, para entregar a la Oficina de Control Interno. |201903:  |201902:  |201901: " u="1"/>
        <s v=" |201906: En el mes de junio fueron recibidos los formatos de calificación correspondiente al primer cuatrimestre de 2019 y la concertación de compromisos laborales del segundo cuatrimestre de los funcionarios nombrados en provisionalidad. |201905:   |201904: 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 |201903: Durante este mes, 61  funcionarios nombrados en provisionalidad allegaron al Grupo de Talento Humano los formularios correspondientes a la calificación del tercer cuatrimestre del 2018. |201902: En este periodo no fueron entregados evaluaciones  |201901: En este periodo, 43  funcionarios de carrera administrativa allegaron al Grupo de Talento Humano los formularios correspondientes a la calificación del segundo semestre de 2018 y la calificación definitiva correspondiente a la misma vigencia fiscal." u="1"/>
        <s v=" |201906: La apropiación es de $7.500.000.000 y el presupueto obligado $579.061.918_x000a_ |201905: 0  |201904: 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_x000a_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_x000a_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_x000a_Para el cumplimiento de lo anterior, se coordinará con el área de contratación para el despliegue de la debida gestión contractual, en particular, el correspondiente ajuste al Plan Anual de Adquisiciones, vigencia 2019._x000a_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_x000a_De ser pertinente, por cada Delegada y/o Coordinación de área se designará un funcionario quien tendrá el conocimiento del tema y, en todo caso, manejará la información objeto de reporte.  |201903: 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 |201902: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201901: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u="1"/>
        <s v=" |201906: 0 |201905: Sondeo de Mercado para analizar las herramientas disponibles en el mercado.  |201904: 0 |201903: 0 |201902: 0 |201901: 0" u="1"/>
        <s v=" |201906:  |201905:   |201904: NA |201903: Actividad sin iniciar |201902: Actividad sin iniciar |201901: Actividad sin iniciar" u="1"/>
        <s v=" |201906:  Se realizó reunión el día 10 de junio de 2019, entre las Delegaturas y la Oficina Asesora de Planeación donde se analizaron los pasos a seguir para expedir el acto administrativo &quot;por la cual se adopta la política de supervisión, en la Supertransporte&quot; a la luz del Decreto 2409 de 2018. |201905:  _x000a_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  |201904:  |201903:  |201902:  |201901: " u="1"/>
        <s v=" |201906:  |201905:   |201904: Las actividades están programadas para el segundo semestre de 2019 |201903:  |201902:  |201901: " u="1"/>
        <s v=" |201906: Al 28 de junio se tiene registro de 1207 Actos Administrativos numerados, notificados y algunos en proceso de notificación. EVIDENCIA 1. |201905: 0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 |201903: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u="1"/>
        <s v=" |201906: En el mes de junio se realizaron 2 auditorias de formalización subjetiva_x000a_ |201905:   |201904:  |201903:  |201902:  |201901: " u="1"/>
        <s v=" |201906: En la evidencia adjunta, se observa que se tramitaron 84 pqr, se remitieron 543 radicados, se efectuo traslado de 2 TRD, se realizaron 39 reuniones con vigilados.  |201905: Ver documento en las evidencias. No fue posible la atención al 100% de las PQRS recibidas; toda vez que hubo casos en los que se tuvo que surtir tramite de solicitud de información con otras entidades, personas naturales o jurídicas.  |201904: Ver documento en las evidencias.  |201903: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201902: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201901: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u="1"/>
        <s v=" |201906: Es necesario adelantar la contratación de la herramienta para iniciar esta actividad. |201905:   |201904:  |201903:  |201902:  |201901: " u="1"/>
        <s v=" |201906: 0 |201905: 0  |201904: 0 |201903: 0 |201902: 0 |201901: i. Se solicito al Ministerio de Transporte la relacion de terminales de transporte terrestre, habilitados, homologados, suspendidos o cancelados con corte a 31 de diciembre de 2018_x000a_ii. Se solicito a la Aeronautica civil relacion de Empresas de Transporte Aereo canceladas o suspendidas_x000a_iii. se solicitó a la ani, informacion de contratos o de obras y sus prorrogas de. Concesión, aeropuertos y aeródromos, carreteras, férreos_x000a_Esta informacion se solicita con el fin de actualizar el VIGIA" u="1"/>
        <s v=" |201906:  |201905:   |201904: Se realizó la consolidación del mapa de riesgos institucional, el cual se encuentra pendiente de presentar al comité institucional de gestión y desempeño, una vez sea verificado por el comité se procederá con su socialización. |201903: Actividad sin iniciar |201902: Actividad sin iniciar |201901: Actividad sin iniciar" u="1"/>
        <s v=" |201906: Se realizaron cinco actividades, que estaban programadas para este mes: _x000a_1.- Campeonato de tenis de mesa, con participacion de 25 funcionarios._x000a_2.- Celebración del dia del servidor público, con participación de 145 funcionarios de la Entidad._x000a_3.- Vacaciones recreativas, celebras con 20 hijos de funcionarios._x000a_4.- Celebración de cumpleaños correspondiente al segundo trimestre, beneficiando a 26 funcionarios._x000a_5.- Se conformaron los equipos que van a participar en las olimpiadas del sector Transporte y mediante correo electrónico se informó a la Dirección de las olimpiadas |201905: 0  |201904: Caminata ecológica con asistencia de 23 funcionarios con su acompañante._x000a_Se entregó dos boletas para asistir a cine a 44 funcionarios que cumplieron años durante el primer trimestre del año._x000a_Taller sobre &quot;Como preparar alimentos saludables&quot; en desarrollo del programa de prevención y promoción de la salud,  con asistencia de 16 funcionarios._x000a_Celebración del día de la secretaria con asistencia de 19 funcionarias._x000a_Jornada de reinducción con asistencia de 123 funcionarios._x000a__x000a__x000a__x000a_ |201903: Durante el mes de marzose realizó la celebración del día de la mujer, con la participación de las funcionarias y contratistas de la Entidad. |201902: Durante el mes de febrero no se realizaron actividades de bienestar. |201901: Durante el mes de enero no se realizaron actividades de bienestar." u="1"/>
        <s v=" |201906: Durante el mes se presentaron las siguientes situaciones administrativas:_x000a_Renovaciones encargos funcionarios de carrera         7_x000a_Renovaciones encargos funcionarios provisionales 12_x000a_Nombramientos 10_x000a_Renuncias 3 |201905: 0  |201904: Durante el mes de abril se presentó el retiro de 1 asesor de despacho y se prorrogaron cuatro nombramientos en provisionalidad._x000a_No se presentaron vinculaciones ni prórrogas de encargos a funcionarios de carrera administrativa.  |201903: Durante el mes de marzo se presentó un ingreso a la planta de personal |201902: En este mes renunció una funcionaria a su cargo y fueron renovados 18 encargos y 34 provisionalidades. |201901: Durante este mes, ingresaron dos funcionarios y se retiraron dos." u="1"/>
        <s v=" |201906: Se presentaron los siguientes informes en los términos requeridos: _x000a_1. 06-06-2019: PAI del mes de abril de 2019. (Oficina de Planeación) – EVIDENCIA 2_x000a_2. 11-06-2019: Solicitud información de seguimiento y evaluación de riesgos de gestión y control. (Secretaría General - OCI) - EVIDENCIA 3_x000a_3. 17-06-2019: Listado de Informes AGA – NOTIFICACIONES. (Secretaría General – Planeación) – EVIDENCIA 4 |201905: 0  |201904: Se presentaron los siguientes informes en los términos requeridos: _x000a_1. 01-04-2019: Organización archivos de gestión - PMA. (Gestión Documental). Evidencia 2._x000a_2. 02-04-2019: PAI 2019 por coordinación. (Oficina Asesora de Planeación). Evidencia 3._x000a_3. 03-04-2019: Observaciones - informe preliminar de seguimiento y evaluación de Riesgos de Gestión (según selectivo) del 1 de octubre a 31 de diciembre de 2018. (OCI – Secretaría General). Evidencia 4._x000a_4. 04-04-2019: Solicitud de cumplimiento de la SENTENCIA ACCIÓN DE TUTELA - RADICADO 010-2018-00711. (Oficina Asesora Jurídica). Evidencia 5._x000a_5. 05-04-2019: Diligenciamiento PAI Marzo 2019. (Oficina Asesora de Planeación). Evidencia 6._x000a_6. 11-04-2019: Compensación tiempo de semana santa 2019, Grupo de Notificaciones. (Talento Humano). Evidencia 7. |201903: Se presentaron los siguientes informes en los términos requeridos: 1. 05-03-2019: Solicitud de información Urgente - Procuraduría General de la Nación. (Oficina Asesora Jurídica)_x000a_2. 05-03-2019: Solicitud de Información - Informe Pormenorizado del Estado de Control Interno de la Supertransporte, período del 11 de noviembre de 2018 al 28 de febrero de 2019. (OCI)_x000a_3. 12-03-2019: Observaciones - Comunicación Informe preliminar de seguimiento y evaluación de acciones por todas las fuentes e indicadores (según selectivo) del 1 de octubre a 31 de diciembre de 2018. (OCI)_x000a_4. 20-03-2019: Observaciones - Comunicación Informe preliminar de Seguimiento y verificación al cumplimiento de la Ley de Transparencia y del Derecho al Acceso a la Información Pública. (OCI)_x000a_5. 21-03-2019: Alcance - Evaluación de acciones por todas las fuentes, Riesgos e Indicadores (según selectivo). (OCI)_x000a_6. 27-03-2019: Mensualización PAI 2019, Enero a Febrero 2019. (Oficina Asesora Jurídica)_x000a_ |201902: Se presentaron los siguientes informes en los términos requeridos: 1. 15-02-2019: Plan de mejoramiento archivístico Grupo de Notificaciones - IV Trimestre 2018. (OCI) |201901: Se presentaron los siguientes informes en los términos requeridos: 1. 03-01-2019: PAI del IV Trimestre de 2018. (Oficina de Planeación)_x000a_2. 03-01-2019: Informe de Gestión 2018. (Oficina de Planeación)_x000a_3. 08-01-2019: Evaluación institucional de gestión por dependencias. (OCI)_x000a_4. 08-01-2019: Plan de trabajo para la Evaluación de acciones por todas las fuentes e Indicadores (según selectivo). (OCI)_x000a_5. 08-01-2019: seguimiento a la implementación de las actividades consignadas en el Plan Anticorrupción y de Atención al Ciudadano y Mapas de Riesgos de corrupción y Riesgos de Gestión, del 01 de septiembre al 31 de diciembre de 2018. (OCI)_x000a_6. 25-01-2019: PAI Notificaciones 2019. (Oficina de Planeación)" u="1"/>
        <s v=" |201906: El informe fue enviado al área de comunicaciones de la Supertransporte, para su respectiva publicación en la página web.  |201905:   |201904: Se tiene planeado  publicar en web  el informe semestral de las PQRS, se debe publicar en junio de 2019 |201903:  |201902: N.A |201901: N.A" u="1"/>
        <s v=" |201906: Se reporta el ultimo informe de 2018 y se encuentra publicado en la pagina web de la Entidad vigente a 2020                                    No obstante se realizan actividades que propenden por la conservacion del medio Ambiente.  _x000a__x000a_ Se envió correo electrónico a todos funcionario con fecha 11 de junio de 2019  sensibilizando el uso  del papel de manos   como utilizar y cuidar las toallas de manos _x000a__x000a_ |201905: 0  |201904: Se realizan actividades  |201903: 0 |201902: 0 |201901: Se reporta el ultimo informe de 2018 y se encuentra publicado en la pagina web de la Entidad" u="1"/>
        <s v=" |201906: 0 |201905: 1. Respuestas de derechos de petición en las cuales se pone a disposición el Centro; 2. Participación en eventos de socialización (12 de junio de 2019)  |201904: 0 |201903: 0 |201902: 0 |201901: 0" u="1"/>
        <s v=" |201906:  |201905:   |201904: El documento está en elaboración |201903:  |201902: N.A |201901: N.A" u="1"/>
        <s v=" |201906:  |201905:   |201904: Los gerentes públicos firman acuerdos de gestión en enero de cada vigencia y les realizan seguimiento al cumplimineto de sus compromisos cada semestre. |201903: N/A |201902: N/A |201901: A la fecha los gerentes publicos concertaron los objetivos para la vigencia fiscal 2019" u="1"/>
        <s v=" |201906:  |201905: se diseño y divulgo el cronograma de participacion ciudadana para la vigencai 2019 en coordinacion con la oficina asesora de planeacion.  |201904:  |201903:  |201902:  |201901: " u="1"/>
        <s v=" |201906:  |201905:   |201904:  |201903: i. Por medio de la oficina de comunicaciones, se informó a todos los vigilados de la Delegada de Concesiones sobre las buenas practicas para la competitividad, buscando optimizar la competitividad para el sector |201902:  |201901: " u="1"/>
        <s v=" |201906:  |201905: Ajustes en el firewall para mejorar la precisión de los sitios web a los que se accede desde la entidad.  |201904:  |201903:  |201902: Actualización de la Política de tratamiento de riesgos de la entidad en lo relacionado a Seguridad digital. |201901: " u="1"/>
        <s v=" |201906: Se remitió a través de correo electronico de fecha 26 de junio de 2019, el PINAR a la OAP, para su presentación ante el Comité Institucional de Gestión y Desempeño |201905: 0  |201904: Diligenciamiento de la ficha tecnica para el desarrollo del proyecto  |201903: Remision a Planeación para asignación de presupuestoa los proyectos |201902: Ajuste a los ítems de contextualización, visión estratégica y objetivos |201901: Actualización del diagnóstico a la situación actual" u="1"/>
        <s v=" |201906: Se elabora un ( 1) informe  mensual de seguimiento  por cada contrato, en el mes de junio  se realizaron 7 informes de seguimiento ( Auto gas-Arriendo de 2 sedes-toyo Card´s_Vigilancia_Satena- OC Panamericana_UNP |201905: 0  |201904: Informes de ejecución y supervisión de los contratos pertenecientes al area |201903: Se realizan los informes de los siguientes contratos durante el trimestre_x000a_1. Arriendos (6)_x000a_2. Vigilancia (3)_x000a_3. Mantenimiento de vehiculos (3)_x000a_4. Tiquetes (3)_x000a_5. Estantes (1)_x000a_6. Cajas de archivo (1)_x000a_7. Combustible (3) |201902: 0 |201901: 0" u="1"/>
        <s v=" |201906: Generación de diagrama entidad relación para el sistema. |201905: levantamiento de información con el área de Gestión Documental- Notificaciones.  |201904: 0 |201903: Análisis de herramientas de BPM para la automatización de Procesos. |201902: 0 |201901: 0" u="1"/>
        <s v=" |201906:  |201905: 1. Memorando20192000043073 del 10 de abril de 2019  |201904:  |201903:  |201902: 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201901: 1. Memorando 20192000051403 del 08 de mayo de 2019 - Solicitud información - seguimiento y evaluación de Riesgos de Gestión_x000a_2. Memorando 20192000055033 del 16 de mayo de 2019 - Comunicación Informe de seguimiento Plan Anticorrupción y Mapa de Riesgos de Corrupción" u="1"/>
        <s v=" |201906: Se realizaron los informes solicitados por Pagina WEB, Planeacion y control interno, Ministerio de Transporte y Contraloria General de la Republica  |201905:   |201904: Se realizaron los informes solicitados por Planeacion y control interno  |201903: Se realizaron los informes solicitados por Planeacion y control interno  |201902: Se realizaron los informes solicitados por Planeacion y control interno  |201901: Se realizaron los informes solicitados por Planeacion y control interno " u="1"/>
        <s v=" |201906: Reporte mensual del PAI, Se efectúo la convencional medición de Indicadores, los Informes de Austeridad del gasto. |201905:   |201904: Se efectúo la convencional medición de Indicadores, los Informes de Austeridad del gasto, la Actualización y aprobación de formatos y el el normograma |201903: Medición de Indicadores_x000a_Informes de Austeridad del gasto_x000a_Envío de observaciones al informe de auditoria de control interno_x000a_Actualización de formatos y revisón con Secretaría General. |201902: Se realizó la verificación de los formatos publicados en cadena de valor, se encuentra pendiente de revisión y aprobación por parte de la Secretaria General_x000a_Informe de austeridad del gasto |201901: Se realizó la medición de los indicadores del proceso_x000a_Seguimeinto al PEI y PAI con corte a Diciembre de 2018_x000a_Informe de Austeridad del gasto_x000a_Seguimiento al mapa de riesgos" u="1"/>
        <s v=" |201906: 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 |201905:   |201904: No se realizó ninguna actividad durante el mes de abril. |201903: Se realizó el día 26 de marzo una reunión de sensibilización para iniciar la conformación y legalización del Comité de Participación Ciudadana en las instalaciones de la supertransporte |201902: Será creado en el mes de marzo |201901: Será creado en el mes de marzo" u="1"/>
        <s v=" |201906: A partir del mes de marzo se inicio la construcción de la presentación &quot;Fomento de la Cultura del Autocontrol&quot; cumpliendo con la programacion del PAA 2019. |201905:   |201904:  |201903:  |201902:  |201901: " u="1"/>
        <s v=" |201906: Tema principal: Implementación de normas de accesibilidad e inclusión en la infraestructura carretera concesionada del país_x000a_Resultados_x000a_i. El cuadro de control de chats, reflejó la participación activa de los grupos de valor durante este evento. Dentro de los resultados la plataforma reveló que se presentaron 565 visitantes al chat, que efectuaron 125 chats_x000a_ii. Así mismo el cuadro de control de chats, reflejó la participación activa de los grupos de valor con un tiempo de respuesta de 1:44 segundos en promedio. |201905: 0  |201904: 0 |201903: 0 |201902: 0 |201901: 0" u="1"/>
        <s v=" |201906:  |201905:   |201904:  |201903:  |201902: N.A |201901: N.A" u="1"/>
        <s v=" |201906: Fecha del Comité: Martes 04/06/2019  |201905:   |201904: Están planeados para junio de 2019 |201903:  |201902: N.A |201901: N.A" u="1"/>
        <s v=" |201906: 0 |201905: 0  |201904: La evidencia  corresponde a la Delegatura de Tránsito que ha  revisado el protocolo para la entrega de vehículos a los ciudadano. La Delegatura de Tránsito transmite esa información clara a través del aplicativo Vigia.  |201903: 0 |201902: 0 |201901: 0" u="1"/>
        <s v=" |201906: Elaboración programa- instructivo prevención de tabaco alcohol y drogas._x000a_Actualización documento estilos de vida saludable. _x000a_Actualización y elaboración documental del SG - SST. |201905: 0  |201904: Campáña para la conservación visual, _x000a_Campaña estilos de vida saludables.   |201903: Elaboración del Plan Estratégico de Seguridad Vial - PESV, _x000a_Campaña Prevención Riesgo Publico |201902: Elaboración PESV,Campaña protocolo para el reporte de accidente laboral (extensivo a regionales),Campaña prevención de accidentes por riesgo locativo (extensivo a regionales), Campaña Prevención Riesgo Publico (extensivo a regionales)  |201901: En este periodo no fueron programadas actividades." u="1"/>
        <s v=" |201906: 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 |201905:   |201904:  |201903: Participación en mesa de trabajo_x000a_Temas Tratados_x000a_1. Presentación equipo participación ciudadana._x000a_2. En que consiste la participación ciudadana._x000a_3. Estructura de la participación ciudadana._x000a_4. Obligaciones en participación._x000a_5. Política publica de la participación democrática._x000a_6. Circulo Virtuosos de la participación. |201902:  |201901: " u="1"/>
        <s v=" |201906:  |201905: Se realiza respuesta a requerimientos relacionados con el modelo de gestión de la entidad.  |201904: Se realiza respuesta a requerimientos relacionados con el modelo de gestión de la entidad. |201903:  |201902:  |201901: " u="1"/>
        <s v=" |201906: Continua la administración del subsitio creado para compartir información relevante a los funcionarios a nivel de conocimiento del sector público. Se actualiza información relacionada con MIPG. |201905: Carga de información en el subsitio creado en sharepoint para la Gestión del conocimiento y la innovación.  |201904: Consolidación de un subsitio en la intranet para Gestión del  Conocimiento y la Innovación, donde se publica información para toda la entidad sobre innovación y gestión del conocimiento. |201903: Se realiza capacitación al personal de la OTI en el lenguaje PL/SQL |201902:   |201901: 0" u="1"/>
        <s v=" |201906: 0 |201905: 0  |201904: Se realizó la medición de los indicadores por cada componente del Plan de Rendición de Cuentas y el avance dio como resultado el 51%. |201903: Actividad sin iniciar |201902: Actividad sin iniciar |201901: Actividad sin iniciar" u="1"/>
        <s v=" |201906: En el mes de junio se respondieron 116 peticiones-requerimientos y 35 respuestas a memorandos internos |201905: En el mes de mayo se respondieron 113 peticiones-requerimientos y 18 respuestas a memorandos internos  |201904:  |201903: Orfeo Delegatura |201902: Orfeo Delegatura |201901: Orfeo Delegatura" u="1"/>
        <s v=" |201906: Esta actividad ha sido reprogramada.   |201905: Se inició recopilación de información  |201904: La recopilación de la información iniciará durante el mes de mayo. Lo anterior, debido a que los funcionarios de la Delegatura han estado dedicados al desarrollo de las actividades misionales.  |201903:  |201902:  |201901: " u="1"/>
        <s v=" |201906: 0 |201905: 0  |201904: Se realizó el seguimiento y se envió a la oficina de control interno |201903: 0 |201902: 0 |201901: 0" u="1"/>
        <s v=" |201906: Organización, oportunidad y efectividad en la gestión  |201905: 0  |201904: Organización, oportunidad y efectividad en la gestión  |201903: Organización, oportunidad y efectividad en la gestión  |201902: Organización  y efectividad en la gestión  |201901: Organización  y efectividad en la gestión " u="1"/>
        <s v=" |201906: Reporte  a la Oficina Asora de Planeación sobre: _x000a_avance de cumplimiento del PAI de Talento Humano del mes de mayo (6 de junio)._x000a_Seguimiento al mapa de riesgos del Grupo (11 de junio)._x000a_Respuesta a solicitud de información sobre cumplimiento Ley 951 de 2005 (6 de junio de 2019)_x000a_Invitación a capacitación sobre SEDEL a funcionarios de la  Oficina de Control Interno (26 de junio)_x000a_Capacitación funcionarios Oficina Asesora de Planeación (27 de junio de 2019) |201905:   |201904: Reporte a Oficina Asesora de Planeación de PAI del mes de marzo de 2019._x000a_Publicación de actualización del mapa de riesgos del proceso de gestión de talento  Humano._x000a_Respuesta a la oficina de Control Interno sobre informe preliminar de auditoría._x000a_ |201903: Durante este mes se realizó la actualización del mapa de riesgos del Grupo de Talento Humano y fue entregado a la Oficina Asesora de Planeación para que proceda a su publicación en la cadena de valor. - Tercera dimensión MIPG_x000a_PAI reportado a planeación - Tercera dimensión MIPG_x000a_Informe enviado a la Oficina de Control Interno sobre austeridad del gasto. - Septima dimension MIPG_x000a_Informe enviado a la Oficina de Control Interno sobre evaluación de riesgos. - Septima dimension MIPG |201902: Reporte a Planeación: avance actividades PAI mes de Febrero_x000a_Informe oficina control Interno sobre austeridad del gasto |201901: Reporte a Planeación: avance actividades PAI mes de Enero_x000a_Informe oficina control Interno sobre austeridad del gasto" u="1"/>
        <s v=" |201906: Se solicito a la Alcaldía de Puerto Leguizamo - Putumayo las acciones adelantadas para formalizar el aeródromo a cargo de este ente Territorial |201905: Se realizo mesa de trabajo Nro. 55 el 15 de mayo de 2019, Formalizacion administrativa de aeródromo Caucaya de Puerto Leguizamo, Reiteracion el compromiso que tiene el municipio de formalizar el aeródromo por hacer parte Nacional del Transporte.  |201904: Se solicitó al Aeródromo de Barrancominas – Guainía_x000a_1. Plan de acción de mejora para la atención de las observaciones de la visita de inspección realizada en marzo. _x000a_2. Plan de formalización y/o acto administrativo._x000a_ |201903: 0 |201902: i. se Requirió  a la alcaldía de Bajo Baudo para la presentación del plan de formalizacion o acto administrativo, el cual es el ente territorial y responsable de la administración del aerodromo pizarro. Se esta a la espera de respuesta._x000a_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_x000a_ |201901: i. Se recibió respuesta de plan de formalización por parte de la alcaldía de San Gil, como Ente Territorial del Aeródromo los Pozos" u="1"/>
        <s v=" |201906: Análisis del sondeo de mercado realizado para la implementación de telefonía IP. |201905: Sondeo de Mercado para la implementación de telefonía IP en la entidad.  |201904: Análisis de las propuestas recibidas mediante el sondeo de mercado. |201903: Generación del Sondeo de mercado para la adquisición de telefonía IP. |201902:  |201901: " u="1"/>
        <s v=" |201906:  |201905: SE DIO RESPUESTA A LAS SOLICITUDES ASIGNADAS AL DESPACHO - SE REALIZARON Y CUMPLIERON LAS CITAS SOLICITADAS CON VIGILADOS - LOS DOCUMENTOS PENDIENTES DE RESPUESTA, SE REALIZARAN DE CONFORMIDAD CON PLAZO PREVISTO PARA CADA UNO DE ELLOS.  |201904: SE DIO RESPUESTA A LAS SOLICITUDES ASIGNADAS AL DESPACHO - SE REALIZARON Y CUMPLIERON LAS CITAS SOLICITADAS CON VIGILADOS - LOS DOCUMENTOS PENDIENTES DE RESPUESTA, SE REALIZARAN DE CONFORMIDAD CON PLAZO PREVISTO PARA CADA UNO DE ELLOS. |201903: SE DIO RESPUESTA A LAS SOLICITUDES ASIGNADAS AL DESPACHO - SE REALIZARON Y CUMPLIERON LAS CITAS SOLICITADAS CON VIGILADOS - LOS DOCUMENTOS PENDIENTES DE RESPUESTA, SE REALIZARAN DE CONFORMIDAD CON PLAZO PREVISTO PARA CADA UNO DE ELLOS. |201902: SE DIO RESPUESTA A LAS SOLICITUDES ASIGNADAS AL DESPACHO - SE REALIZARON Y CUMPLIERON LAS CITAS SOLICITADAS CON VIGILADOS - LOS DOCUMENTOS PENDIENTES DE RESPUESTA, SE REALIZARAN DE CONFORMIDAD CON PLAZO PREVISTO PARA CADA UNO DE ELLOS. |201901: SE DIO RESPUESTA A LAS SOLICITUDES ASIGNADAS AL DESPACHO - SE REALIZARON Y CUMPLIERON LAS CITAS SOLICITADAS CON VIGILADOS - LOS DOCUMENTOS PENDIENTES DE RESPUESTA, SE REALIZARAN DE CONFORMIDAD CON PLAZO PREVISTO PARA CADA UNO DE ELLOS." u="1"/>
        <s v=" |201906: Se realiza el trámite del cobro coactivo según la normatividad: CPACA y ET. |201905: Se realiza el trámite del cobro coactivo según la normatividad: CPACA y ET.  |201904: Se realiza el trámite del cobro coactivo según la normatividad: CPACA y ET. |201903:  |201902:  |201901: " u="1"/>
        <s v=" |201906: Se realiza la selección de herramientas de desarrollo: Visual Studio .NET, APEX ORACLE. |201905: 0  |201904: 0 |201903: 0 |201902: 0 |201901: 0" u="1"/>
        <s v=" |201906:  |201905:   |201904: Envio de Sondeo de Mercado para conocer soluciones que existen en el mercaado. |201903: Revisión de herramientas que existen en el mercado y análisis de características principales. |201902:  - Inicia el levantamiento de requerimientos de Gestión Documental y la OTI para seleccionar la herramienta que permita la implementación de un sistema único de trámites. |201901: N.A" u="1"/>
        <s v=" |201906: Se elaboraron 8 resoluciones de incapacidades de las cuales fueron realizados cuatro recobros de incapacidades a las diferentes EPS. |201905: 0  |201904: Durante el mes de ABRIL no se realizaron gestiones de recobro ante las EPS. |201903: Durante este mes, fueron presentados los documentos para siete recobros ante las EPS. |201902: Durante este mes, fueron presentados los documentos para cinco recobros ante las EPS. |201901: Durante este mes, fueron presentados los documentos para un recobro ante la EPS." u="1"/>
        <s v=" |201906: En el mes de junio no se logró realizar ninguna visita, toda vez que no se recibieron por parte del CEMAT los respectivos reportes, se adjuntan los pantallazos de los correos de solicitud y reiteración que se han realizado a dicho grupo. |201905:   |201904:  |201903:  |201902:  |201901: " u="1"/>
        <s v=" |201906: En el mes de junio se fallaron 2 investigaciones administrativas |201905: En el mes de mayo se fallaron en total 279 investigaciones administrativas, discriminadas así:_x000a_56 investigaciones administrativas (antecedentes IUIT's)_x000a_223 investigaciones administrativas (antecedentes visitas de inspección o PQR's)  |201904: 0 |201903: 0 |201902: 0 |201901: 0" u="1"/>
        <s v=" |201906:  |201905: Se realizó organización de carpetas relacionados con los procesos prejudiciales y judiciales que cursan en contra de la entidad y que llegan diariamente para trámite y se adelantó el trámite del FUID  |201904: Se realizó organización de carpetas relacionados con los procesos prejudiciales y judiciales que cursan en contra de la entidad y que llegan diariamente para trámite y se adelantó el trámite del FUID |201903: Se realizó organización de carpetas relacionados con los procesos prejudiciales y judiciales que cursan en contra de la entidad y que llegan diariamente para trámite y se adelantó el trámite del FUID |201902: Se realizó organización de carpetas relacionados con los procesos prejudiciales y judiciales que cursan en contra de la entidad y que llegan diariamente para trámite y se adelantó el trámite del FUID |201901: Se realizó organización de carpetas relacionados con los procesos prejudiciales y judiciales que cursan en contra de la entidad y que llegan diariamente para trámite y se adelantó el trámite del FUID" u="1"/>
        <s v=" |201906: Durante el mes se presentaron las siguientes situaciones administrativas:_x000a_Renovaciones encargos funcionarios de carrera         7_x000a_Renovaciones encargos funcionarios provisionales 12_x000a_Nombramientos 10_x000a_Renuncias 3 |201905:   |201904: Durante el mes de abril se presentó el retiro de 1 asesor de despacho y se prorrogaron cuatro nombramientos en provisionalidad._x000a_No se presentaron vinculaciones ni prórrogas de encargos a funcionarios de carrera administrativa.  |201903: Durante el mes de marzo se presentó un ingreso a la planta de personal |201902: En este mes renunció una funcionaria a su cargo y fueron renovados 18 encargos y 34 provisionalidades. |201901: Durante este mes, ingresaron dos funcionarios y se retiraron dos." u="1"/>
        <s v=" |201906:  |201905: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con corte a 29 de enero de 2019 " u="1"/>
        <s v=" |201906: 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 |201905: 0  |201904: No se realizó ninguna actividad durante el mes de abril. |201903: Se realizó el día 26 de marzo una reunión de sensibilización para iniciar la conformación y legalización del Comité de Participación Ciudadana en las instalaciones de la supertransporte |201902: Será creado en el mes de marzo |201901: Será creado en el mes de marzo" u="1"/>
        <s v=" |201906: Análisis del sondeo de mercado realizado para la implementación de telefonía IP. |201905: Sondeo de Mercado para la implementación de telefonía IP en la entidad.  |201904: Análisis de las propuestas recibidas mediante el sondeo de mercado. |201903: Generación del Sondeo de mercado para la adquisición de telefonía IP. |201902: 0 |201901: 0" u="1"/>
        <s v=" |201906: Se difundió información sobre el programa Servimos, haciendo invitación a todos los funcionarios a participar de éste.  La difusión se realizó en las carteleras virtuales y en la intranet de la Entidad. |201905: 0  |201904: Las actividades correspondientes están programadas a partir del mes de mayo de 2019 |201903: 0 |201902: 0 |201901: 0" u="1"/>
        <s v=" |201906: Informe análisis Vigia |201905: 0  |201904: 0 |201903: Análisis de cumplimiento de cada módulo del sistema VIGIA. |201902: Revisión de funcionalidad del Aplicativo VIGIA. |201901: 0" u="1"/>
        <s v=" |201906: 0 |201905: 0  |201904: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 |201903: 0 |201902: 0 |201901: 0" u="1"/>
        <s v=" |201906: 0 |201905: 0  |201904: Superintendencia intensifica labores de prevención Festival Vallenato. Presencia en Terminales con charlas y stand informativo. Presencia en peajes, participación en inauguración proyecto de vivienda para Valledupar, charlas en buses, |201903: Apertura Casa del Consumidor en Cartagena |201902: Lanzamiento renovación gremios |201901: 0" u="1"/>
        <s v=" |201906: Se realiza la actualización de usuarios en el GLPI y la realización de pruebas para implementar funcionalidades de la herramienta. |201905: Se realiza depuración de usuarios en la herramienta GLPI de acuerdo a los nuevos funcionarios de la entidad.  |201904: 0 |201903: Sincronización de equipos en la herramienta GLPI. |201902: Actualización de componentes en el software GLPI. |201901: 0" u="1"/>
        <s v=" |201906: Al 28 de junio se tiene registro de 1207 Actos Administrativos numerados, notificados y algunos en proceso de notificación. EVIDENCIA 1. |201905: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 |201903: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u="1"/>
        <s v=" |201906: Inspección uso de elementos de protección personal. _x000a_Investigación accidentes de trabajo. _x000a_Seguimiento a recomendaciones de la ARL a enfermedades profesionales. _x000a_Seguimiento a reportes y actos inseguros  |201905: 0  |201904: Informe inspección gerencial de las instalaciones de la Entidad, Documento actualización Plan de emergencias, _x000a_invitación para nuevos brigadistas, inspección a vehiculos, _x000a_sensibiliación en prevención de caidas a nivel, _x000a_investigación accidentes laborales, actualización matriz de peligros.  |201903: Seguimiento  Reporte de actos y condiciones subestandar;_x000a_Inspecciones orden -  aseo (COPASST)_x000a_locativas (COPASST)_x000a_Inspección de extintores (Realizada por Brigadistas) |201902: De las actividades programadas dejó de realizarse una, la cual fue aplazada para el segundo trimestre. |201901: Durante este mes no se ejecutaron actividades ." u="1"/>
        <s v=" |201906: En el mes de Junio de 2019,  se realizaron  547 Pagos para un total de $ 3.316.138.356 m/cte.  obligando y pagando a tiempo  las obligaciones allegadas a la Direccion financiera durante el mes de Junio de 2019.   |201905: 0  |201904: El área Financiera en el mes de Abril de 2019,  se realizo 398 Pagos para un total de $  1.685.885.733 m/cte.  obligando y pagando a tiempo los soportes allegadas a la Direccion financiera durante el mes de Abril de 2019.   |201903: El área Financiera en el mes de Marzo de 2019,  se realizo 380 Pagos para un total de $ 1,924.680.057 m/cte.  obligando y pagando a tiempo los soportes allegadas a la Direccion financiera durante el mes de Febrero de 2019.   |201902: El área Financiera en el mes de Febrero de 2019,  se realizo 492 Pagos para un total de $ 1,327,032,687 m/cte.  obligando y pagando a tiempo los soportes allegadas a la Direccion financiera durante el mes de Febrero de 2019.   |201901: El área Financiera en el mes de enero de 2019,  se realizo 454 pagos para un total de $ 536.518.729,78 m/cte.  obligando y pagando a tiempo los soportes allegadas a la Direccion financiera durante el mes de enero de 2019. " u="1"/>
        <s v=" |201906:  |201905:   |201904: NA |201903: NA |201902: NA |201901: NA" u="1"/>
        <s v=" |201906: Secretaría General: 6 y Planeación: 3 |201905:   |201904: SECRETARÍA GENERAL: 3. PLANEACIÓN: 2 |201903: Control Interno:2, Planeación: 1, Secretaría General: 2.  |201902: Control Interno: 4, Planeación: 1, Secretaría General: 1.  |201901: Control Interno:5, Planeación:4, Secretaría General:1." u="1"/>
        <s v=" |201906: 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201905: 0  |201904: Radicado memorando número 20192000038753 del 02 de abril de 2019. Seguimiento a las acciones suscritas en el Plan de Mejoramiento Archivístico – PMA, con el Archivo General de la Nación – AGN del Primer Trimestre 2019 (01 de enero al 31 de marzo de 2019). _x000a_ _x000a_Radicado memorando número 20192000045493 del 16 de abril de 2019. Comunicación Informe Preliminar de Seguimiento a la Ejecución del PMA suscrito con el Archivo General de la nación con corte a 31 de marzo de 2019. _x000a__x000a_Radicado memorando número 20192000048023 del 26 de abril de 2019. Comunicación Informe Definitivo de Seguimiento a la Ejecución del Plan de Mejoramiento Archivistico suscrito con el Archivo General de la Nación con corte a 31 de marzo de 2019. |201903: Se ejecutó el informe de seguimiento al Plan de Mejoramiento Archivístico con corte al cuarto trimestre de 2018_x000a_Actualización cadena de valor por parte de planeación carta de salvaguarda_x000a_Actualización documental OCI |201902: 0 |201901: 0" u="1"/>
        <s v=" |201906: Se realizó la sesión  Comité Tema´tico facilitación de comercio el 26 de junio de 2019, realizada en Buenaventura, en la cual  se tomaron decisiones importantes que facilitan el comercio exterior.  |201905: Se realizó el 27 de Mayo la Sesión 11 del Comitpe de Facilitacion de Comerico Exterior AgendaMesaCFC_ZonasFrancas. No se ha recibido el acta.   |201904: Acta Comité Sesion 10. _x000a__x000a_Sesion 11 Comité Facilitacion Comercio Exterior.  - Farmaceutico |201903: Relacion de compromisos suscritos en el Comité de Facilitación de Comercio Exterior.  |201902: 1. Correo electrónico remitido por el Superintendente Delegado de Puertos donde relaciona la gestión adelantada en los meses de febrero y marzo frente a tema especifico tratado en los Comités de Facilitación de Comercio Exterior. _x000a__x000a_2. Cuadro de seguimiento a compromisos establecidos en el Comite de Facilitación de comercio Exterior. |201901: N.A. " u="1"/>
        <s v=" |201906: Esta actividad ha sido completamente reformulada y reprogramada |201905:   |201904:  |201903:  |201902:  |201901: " u="1"/>
        <s v=" |201906: Se carga en el portal de máxima velocidad la evidencia de la integración de los trámites en el portal GOV.CO. |201905: Identificación de los trámites inscritos en el SUIT y que se integraran al portal GOV.CO  |201904: Valideación de la información en los sistemas consola TAUX, VIGIA, BI. |201903: Revisión y análisis de la información recibida en el CEMAT. |201902: Revisión información almacenada en la herramienta de BI. |201901: " u="1"/>
        <s v=" |201906: 0 |201905: Se realizó organización de carpetas relacionados con los procesos prejudiciales y judiciales que cursan en contra de la entidad y que llegan diariamente para trámite y se adelantó el trámite del FUID  |201904: Se realizó organización de carpetas relacionados con los procesos prejudiciales y judiciales que cursan en contra de la entidad y que llegan diariamente para trámite y se adelantó el trámite del FUID |201903: Se realizó organización de carpetas relacionados con los procesos prejudiciales y judiciales que cursan en contra de la entidad y que llegan diariamente para trámite y se adelantó el trámite del FUID |201902: Se realizó organización de carpetas relacionados con los procesos prejudiciales y judiciales que cursan en contra de la entidad y que llegan diariamente para trámite y se adelantó el trámite del FUID |201901: Se realizó organización de carpetas relacionados con los procesos prejudiciales y judiciales que cursan en contra de la entidad y que llegan diariamente para trámite y se adelantó el trámite del FUID" u="1"/>
        <s v=" |201906: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201905:   |201904: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 |201903:  |201902:  |201901: " u="1"/>
        <s v=" |201906: 0 |201905: 0  |201904: Se realizó reunión con el web máster de la Entidad, para revisar el link de transparencia, igualmente se realizó reunión con la Asesora de Comunicaciones para efectuar las actualizaciones correspondientes. El link se encuentra debidamente actualizado. |201903: Se realizó la atención a la auditoria realizada por la Oficina de Control Interno al link de transparencia en página web |201902: Seguimiento a publicaciones realizadas en la página web en el link de Ley de Transparencia  |201901: Seguimiento a publicaciones realizadas en la página web en el link de Ley de Transparencia" u="1"/>
        <s v=" |201906: La Dirección Administrativa realizó la actualizacion  del inventario de la entidad |201905:   |201904:  |201903:  |201902:  |201901: " u="1"/>
        <s v=" |201906: 120 memorando y oficios elaborados, 7 Atención presencial, realizadas y 208 carpetas organizadas |201905:   |201904: 76 memorando y oficios elaborados, 9 Atención presencial, realizadas y 308 carpetas organizadas |201903:  |201902: Se realizaron 66 radicados por orfeo solicitando información para los procesos_x000a_Se recibieron por Vigia y se tramitaron 15 quejas _x000a_Se tienen 292 carpetas de los procesos de control disciplinario_x000a_Se atendieron 10 usuarios externos |201901: Se realizaron 108 radicados por orfeo solicitando información para los procesos._x000a_Se recibieron por Vigia y se tramitaron 3 quejas _x000a_Se tienen 279 carpetas de los procesos de control disciplinario_x000a_Se atendieron 8 usuarios externos" u="1"/>
        <s v=" |201906: 0 |201905: SE DIO RESPUESTA A LAS SOLICITUDES ASIGNADAS AL DESPACHO - SE REALIZARON Y CUMPLIERON LAS CITAS SOLICITADAS CON VIGILADOS - LOS DOCUMENTOS PENDIENTES DE RESPUESTA, SE REALIZARAN DE CONFORMIDAD CON PLAZO PREVISTO PARA CADA UNO DE ELLOS.  |201904: SE DIO RESPUESTA A LAS SOLICITUDES ASIGNADAS AL DESPACHO - SE REALIZARON Y CUMPLIERON LAS CITAS SOLICITADAS CON VIGILADOS - LOS DOCUMENTOS PENDIENTES DE RESPUESTA, SE REALIZARAN DE CONFORMIDAD CON PLAZO PREVISTO PARA CADA UNO DE ELLOS. |201903: SE DIO RESPUESTA A LAS SOLICITUDES ASIGNADAS AL DESPACHO - SE REALIZARON Y CUMPLIERON LAS CITAS SOLICITADAS CON VIGILADOS - LOS DOCUMENTOS PENDIENTES DE RESPUESTA, SE REALIZARAN DE CONFORMIDAD CON PLAZO PREVISTO PARA CADA UNO DE ELLOS. |201902: SE DIO RESPUESTA A LAS SOLICITUDES ASIGNADAS AL DESPACHO - SE REALIZARON Y CUMPLIERON LAS CITAS SOLICITADAS CON VIGILADOS - LOS DOCUMENTOS PENDIENTES DE RESPUESTA, SE REALIZARAN DE CONFORMIDAD CON PLAZO PREVISTO PARA CADA UNO DE ELLOS. |201901: SE DIO RESPUESTA A LAS SOLICITUDES ASIGNADAS AL DESPACHO - SE REALIZARON Y CUMPLIERON LAS CITAS SOLICITADAS CON VIGILADOS - LOS DOCUMENTOS PENDIENTES DE RESPUESTA, SE REALIZARAN DE CONFORMIDAD CON PLAZO PREVISTO PARA CADA UNO DE ELLOS." u="1"/>
        <s v=" |201906: 0 |201905: 0  |201904: 0 |201903: 0 |201902: 0 |201901: 0" u="1"/>
        <s v=" |201906: No se tiene programadas actividades |201905: 0  |201904: 0 |201903: En este periodo no fueron programadas actividades. |201902: En este periodo no fueron programadas actividades. |201901: En este periodo no fueron programadas actividades." u="1"/>
        <s v=" |201906: La ejecución de compromisos presupuestales del mes de Junio fue  de 1.470 millones., de tal manera que el presupuesto de Junio esta ejecutado en un 5%  |201905:   |201904: La ejecución de compromisos presupuestales del mes de Abril fue de $2.294 millones. |201903: La ejecución de compromisos presupuestales del mes de Marzoo fue de $6.684 millones. |201902: La ejecución de compromisos presupuestales del mes de Febrero fue de $1.552 millones. |201901: 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 u="1"/>
        <s v=" |201906: Se realizó el seminario taller &quot;el cambio como oportunidad” con la participación de 60 funcionarios. Adicionalmente, fue elaborado un informe sobre clima laboral correspondiente a la actividad del mes de mayo. |201905: 0  |201904: Las actividades se iniciarán a partir del mes de mayo de 2019. |201903: Las actividades se desarrollaran a partir del segundo semestre del año en curso |201902: Las actividades se desarrollaran a partir del segundo semestre del año en curso |201901: Las actividades se desarrollaran a partir del segundo semestre del año en curso" u="1"/>
        <s v=" |201906: 0 |201905: 0  |201904: Se realiza seguimiento |201903: 0 |201902: 0 |201901: 0" u="1"/>
        <s v=" |201906: i. Se remitió a la oficina Asesora de planeación el seguimiento al Plan de Acción Institucional - PAI correspondiente al mes de Mayo |201905: i. Se remitio a la oficina Asesora de planeacion el seguimiento al Plan de Accion Institucional - PAI correspondiente al mes de abril  |201904: i.  seguimiento al Plan Anual Institucional (PAI) y Plan Estratégico Institucional (PEI), del mes de marzo del 2019._x000a_ii. Actualización y Socialización Mapa de riesgos, seguimiento riesgos de corrupción, Participación ciudadana |201903: i. Informe Pormenorizado del Estado de Control Interno, período del 11 de noviembre de 2018 al 28 de febrero de 2019_x000a_ii. Seguimiento al PAI, de los meses de enero y febrero de la Delegada de concesiones |201902: 0 |201901: 0" u="1"/>
        <s v=" |201906:  |201905:   |201904: 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 |201903: 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 |201902: 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 |201901: Asistencia a 5 reuniones en: 1.Latam, 2. Andi, 3. Asesco, 4. Asoproctax y 5. Metro Cali. 1 respuesta al Congreso, 1. inventario de plataformas tecnológicas y 1 Convenio con Confecamaras para la supervisión subjetiva. " u="1"/>
        <s v=" |201906: Se elaboraron 8 resoluciones de incapacidades de las cuales fueron realizados cuatro recobros de incapacidades a las diferentes EPS. |201905:   |201904: Durante el mes de ABRIL no se realizaron gestiones de recobro ante las EPS. |201903: Durante este mes, fueron presentados los documentos para siete recobros ante las EPS. |201902: Durante este mes, fueron presentados los documentos para cinco recobros ante las EPS. |201901: Durante este mes, fueron presentados los documentos para un recobro ante la EPS." u="1"/>
        <s v=" |201906: No hay actividad programada para este mes |201905: 0  |201904: 0 |201903: 0 |201902: 0 |201901: 0" u="1"/>
        <s v=" |201906: 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201905: 0  |201904: Existen criterios dispersos  de respuesta  por los canales de atención ante las mismas preguntas.se han realizado reuniones con el call center trabajando en esta dirección. |201903: 0 |201902: N.A |201901: N.A" u="1"/>
        <s v=" |201906: Se presentaron los siguientes informes en los términos requeridos: _x000a_1. 06-06-2019: PAI del mes de abril de 2019. (Oficina de Planeación) – EVIDENCIA 2_x000a_2. 11-06-2019: Solicitud información de seguimiento y evaluación de riesgos de gestión y control. (Secretaría General - OCI) - EVIDENCIA 3_x000a_3. 17-06-2019: Listado de Informes AGA – NOTIFICACIONES. (Secretaría General – Planeación) – EVIDENCIA 4 |201905:   |201904: Se presentaron los siguientes informes en los términos requeridos: _x000a_1. 01-04-2019: Organización archivos de gestión - PMA. (Gestión Documental). Evidencia 2._x000a_2. 02-04-2019: PAI 2019 por coordinación. (Oficina Asesora de Planeación). Evidencia 3._x000a_3. 03-04-2019: Observaciones - informe preliminar de seguimiento y evaluación de Riesgos de Gestión (según selectivo) del 1 de octubre a 31 de diciembre de 2018. (OCI – Secretaría General). Evidencia 4._x000a_4. 04-04-2019: Solicitud de cumplimiento de la SENTENCIA ACCIÓN DE TUTELA - RADICADO 010-2018-00711. (Oficina Asesora Jurídica). Evidencia 5._x000a_5. 05-04-2019: Diligenciamiento PAI Marzo 2019. (Oficina Asesora de Planeación). Evidencia 6._x000a_6. 11-04-2019: Compensación tiempo de semana santa 2019, Grupo de Notificaciones. (Talento Humano). Evidencia 7. |201903: Se presentaron los siguientes informes en los términos requeridos: 1. 05-03-2019: Solicitud de información Urgente - Procuraduría General de la Nación. (Oficina Asesora Jurídica)_x000a_2. 05-03-2019: Solicitud de Información - Informe Pormenorizado del Estado de Control Interno de la Supertransporte, período del 11 de noviembre de 2018 al 28 de febrero de 2019. (OCI)_x000a_3. 12-03-2019: Observaciones - Comunicación Informe preliminar de seguimiento y evaluación de acciones por todas las fuentes e indicadores (según selectivo) del 1 de octubre a 31 de diciembre de 2018. (OCI)_x000a_4. 20-03-2019: Observaciones - Comunicación Informe preliminar de Seguimiento y verificación al cumplimiento de la Ley de Transparencia y del Derecho al Acceso a la Información Pública. (OCI)_x000a_5. 21-03-2019: Alcance - Evaluación de acciones por todas las fuentes, Riesgos e Indicadores (según selectivo). (OCI)_x000a_6. 27-03-2019: Mensualización PAI 2019, Enero a Febrero 2019. (Oficina Asesora Jurídica)_x000a_ |201902: Se presentaron los siguientes informes en los términos requeridos: 1. 15-02-2019: Plan de mejoramiento archivístico Grupo de Notificaciones - IV Trimestre 2018. (OCI) |201901: Se presentaron los siguientes informes en los términos requeridos: 1. 03-01-2019: PAI del IV Trimestre de 2018. (Oficina de Planeación)_x000a_2. 03-01-2019: Informe de Gestión 2018. (Oficina de Planeación)_x000a_3. 08-01-2019: Evaluación institucional de gestión por dependencias. (OCI)_x000a_4. 08-01-2019: Plan de trabajo para la Evaluación de acciones por todas las fuentes e Indicadores (según selectivo). (OCI)_x000a_5. 08-01-2019: seguimiento a la implementación de las actividades consignadas en el Plan Anticorrupción y de Atención al Ciudadano y Mapas de Riesgos de corrupción y Riesgos de Gestión, del 01 de septiembre al 31 de diciembre de 2018. (OCI)_x000a_6. 25-01-2019: PAI Notificaciones 2019. (Oficina de Planeación)" u="1"/>
        <s v=" |201906: 0 |201905: 0  |201904: Se enviaron correos institucionales a funcionarios y contratistas sobre situaciones internas |201903: Investigaciones, sanciones y campañas |201902: Investigaciones, sanciones y campañas |201901: Investigaciones, sanciones y campañas" u="1"/>
        <s v=" |201906: Listado asistencia capacitación.  |201905:   |201904:  |201903:  |201902:  |201901: " u="1"/>
        <s v=" |201906: 0 |201905: 0  |201904: El documento está en elaboración |201903: 0 |201902: N.A |201901: N.A" u="1"/>
        <s v=" |201906: En el mes de junio se realizaron las siguientes reuniones:_x000a_1. Reunión con la Sra. Lorena Castillo de INDRA, tema: certificación CDA en proceso de homologación_x000a_2. Reunión con Coterco y CEMAT, tema: información sobre el procedimiento de ingreso de los datos de alcoholimetría en el Web Service_x000a_3. Reunión con el Sr. Alvaro Parra, tema: empresa Rápido Tolima_x000a_4. Participación conversatorio organizado por el Gremio de la Unión de transportadores de Colombia de Empresas de Transporte Terrestre Intermunicipal e interdepartamental- UNITRANS_x000a_5. Participación en el XVIII Congreso Nacional de Transporte de Carga y XVIII Congreso Internacional-Expocarga 2019” organizado por ASECARGA_x000a_ |201905: En el mes de mayo se realizaron 12 reuniones, detalladas a continuación:_x000a_1. Reunión el día 6 de mayo de 2019, con el señor Alexander Galvis Empresa Transporte Logístico Galvis SAS según radicado No. 20195605129462 Tema: Aclaración respuesta radicado No. 20198400029301._x000a_2. Reunión el día 6 de mayo de 2019, con el señor Humberto Perez Cala según radicado No. 20195605232042 Tema: Descuentos no autorizados Empresa Botero Soto._x000a_3. Reunión el día 9 de mayo de 2019, con el señor Jonny García y Yanet Larrota - Terminal de Transportes de Fusagasuga según radicado No. 20195605174482 Temas: Rutas de transporte, evasiones a la Terminal y despachos._x000a_4. Reunión el día 14 de mayo de 2019, con el señor Fabio Zarama - Terminal de Pasto S.A. según radicado No. 20195605188572 Temas: Decreto 2762 de 2001 &quot;tasas de uso&quot;._x000a_5. Reunión el día 15 de mayo de 2019, con el señor Luis Eduardo Neira Secretario de Tránsito de Carmen de Viboral según radicado No. 20195605196392 Tema: Violación de estatutos, normas legales y decisiones judiciales y administrativas._x000a_6. Reunión el día 21 de mayo de 2019, con la señora Sandra Alvarado de la Empresa Servitac Ltda, según radicados Nos: 20195605251682 y 20195605251712 Tema: Mejora continua PESV._x000a_7. Reunión el día 21 de mayo de 2019, con el señor Raúl Buitrago según radicado No. 20195605229362 Tema: Alta siniestralidad vial de los motociclistas._x000a_8. Reunión el día 21 de mayo de 2019, con el señor José Ignacio León Empresa Contraste SAS Tema: revisión sanciones sin previa notificación enviada por el jefe a través de correo._x000a_9. Reunión el día 22 de mayo de 2019, con el señor Juan Carlos García Jerez Director Ejecutivo COTERCO Tema: Respuesta al radicado 20185604406602 del 20 de diciembre de 2018._x000a_10. Reunión el día 28 de mayo de 2019, con la señora Liliana Leal abogada especialista en movilidad GREMIO GENTE - Transporte Especial Según radicado No. 20195605420142 Tema:  Contratación de vehículos particulares Entidades del Estado - Caso Ecopetrol._x000a_11. Reunión el día 28 de mayo de 2019, con la señora Aura Reyes Veeduría Transparencia y Equidad en el Transporte según radicado No. 20195605269692 Tema: Vehículos mal matriculados._x000a_12. Reunión el día 28 de mayo de 2019, con el señor Rafael Martínez según radicado No. 20195605274732 Tema: Queja contra Transportes Salema SAS._x000a_  |201904: 0 |201903: Actas de reunión |201902: Actas de reunión |201901: Actas de reunión" u="1"/>
        <s v=" |201906: se socializa los datos abiertos a través del Portal GOV.CO |201905: Revisión de estadísticas de los datos abiertos de la entidad en el portal de datos abiertos.  |201904: Actualización de información del dato Abierto Tráfico portuario marítimo con la información del primer trimestre de 2019. |201903: Actualización dato Abierto Tráfico Portuario Marítimo en Colombia. |201902: revisión de los datos abiertos publicados en el sitio web de la entidad |201901: " u="1"/>
        <s v=" |201906: Se encuentran publicados los Estados Financieros del mes de Mayo de 2019 en la pagina Web. |201905: 0  |201904: Iniciaron el proceso de firma y aprobacion |201903: 0 |201902: Se presentaron los estados financieros con corte 31 de Diciembre de 2018, los cuales estan publicados en la pagina web de la entidad.  |201901: N/A" u="1"/>
        <s v=" |201906: Se realizó la preparación de información para realizar campaña de Rendición de Cuentas RDC y se envío a comunicaciones para su diagramación y publicación. |201905: 0  |201904: Se realizó la inducción y reinducción a los funcionario, donde los Directivos de la Entidad, explicaron los avance en la gestión que ha tenido la Entidad en los últimos 6 meses. |201903: Actividad sin iniciar |201902: Actividad sin iniciar |201901: Actividad sin iniciar" u="1"/>
        <s v=" |201906: Se realiza la publicacion en sigep de los contratos suscritos durante el mes  |201905: 0  |201904: 0 |201903: 0 |201902: 0 |201901: 0" u="1"/>
        <s v=" |201906: Se realizan 128 publicaciones en el sitio web, se tramitan 51 radicados en Vigia y se tramitan 19 comunicaciones en orfeo. |201905: Se realizan 135 publicaciones en el sitio web, se tramitan 46 radicados en Vigia y se tramitan 44 comunicaciones en orfeo.  |201904: Comunicaciones internas y externas de orfeo, Vigia y publicaciones sitio web  |201903: Comunicaciones internas y externas de orfeo, Vigia (126) y publicaciones sitio web (230 en el I trimestre) |201902: Comunicaciones internas y externas de orfeo, Vigia y publicaciones sitio web |201901: Comunicaciones internas y externas de Orfeo y Vigia" u="1"/>
        <s v=" |201906: Durante el mes de junio se realizó seguimiento a las actividades descritas en el mapa de riesgos para minimizar la materialización de los mismos.  Así mismo fueron enviadas fotocopia de las evidencias de la realización de dichas actividades. |201905: 0  |201904:  El nuevo mapa de riesgos fue enviado a la Oficina asesora de Planeación y publicado en la cadena de valor el 23/03/2019. |201903: Publicación del nuevo mapa de riesgos. |201902: Identificación de los nuevos riesgos del Grupo de Talento Humano. |201901: Revisión del mapa de riesgos publicado en la cadena de valor." u="1"/>
        <s v=" |201906: 0 |201905: 0  |201904: La actividad será desarrollada durante el mes de septiembre. |201903: Estos temas serán desarrollados en la ejecucuón del Plan institucional de capacitación a partir del segundo semestre. |201902: Estos temas serán desarrollados en la ejecucuón del Plan institucional de capacitación a partir del segundo semestre. |201901: Estos temas serán desarrollados en la ejecucuón del Plan institucional de capacitación a partir del segundo semestre." u="1"/>
        <s v=" |201906: 0 |201905: 0  |201904: 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 |201903: 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 |201902: 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 |201901: Asistencia a 5 reuniones en: 1.Latam, 2. Andi, 3. Asesco, 4. Asoproctax y 5. Metro Cali. 1 respuesta al Congreso, 1. inventario de plataformas tecnológicas y 1 Convenio con Confecamaras para la supervisión subjetiva. " u="1"/>
        <s v=" |201906: Se actualizaron los archivos en Excel, en los que se registra la caracterización de los funcionarios de la Entidad. |201905: 0  |201904: La actualización de la caracterización será elaborada con base en la nueva planta de cargos |201903: Se actualizó la caracterización con los datos de ingresos. |201902: Se actualizó la caracterización con los datos de  retiros. |201901: Se actualizó la caracterización con los datos de ingresos y retiros." u="1"/>
        <s v=" |201906: Se realizó el seminario taller &quot;el cambio como oportunidad” con la participación de 60 funcionarios. Adicionalmente, fue elaborado un informe sobre clima laboral correspondiente a la actividad del mes de mayo. |201905:   |201904: Las actividades se iniciarán a partir del mes de mayo de 2019. |201903: Las actividades se desarrollaran a partir del segundo semestre del año en curso |201902: Las actividades se desarrollaran a partir del segundo semestre del año en curso |201901: Las actividades se desarrollaran a partir del segundo semestre del año en curso" u="1"/>
        <s v=" |201906: 0 |201905: 0  |201904: i. Actualización y Socialización Mapa de riesgos, seguimiento riesgos de corrupción, Participación ciudadana |201903: 0 |201902: 0 |201901: 0" u="1"/>
        <s v=" |201906: Tema principal: Implementación de normas de accesibilidad e inclusión en la infraestructura carretera concesionada del país_x000a_Resultados_x000a_i. El cuadro de control de chats, reflejó la participación activa de los grupos de valor durante este evento. Dentro de los resultados la plataforma reveló que se presentaron 565 visitantes al chat, que efectuaron 125 chats_x000a_ii. Así mismo el cuadro de control de chats, reflejó la participación activa de los grupos de valor con un tiempo de respuesta de 1:44 segundos en promedio. |201905:   |201904:  |201903:  |201902:  |201901: " u="1"/>
        <s v=" |201906: Se realizó visita Calle 26 No 7-32_x000a__x000a_Se realizó visita a un Edificio que queda en la 57 con  7.  |201905:   |201904: Se termina la negociación y se inicia con los documentos para cerrar trato |201903: Una vez se escoge el inmueble se inicia la etapa de negociación, precio - beneficio |201902: Durante el mes de febrero se realiza un comparativo de los inmuebles que mas se ajustan a las necesidades de la Entidad |201901: Se realiza la búsqueda de un inmueble que cubra las necesidades de la Entidad" u="1"/>
        <s v=" |201906:  |201905: Se realizó analisis y fuer remitido a la OCI y OAP para su conocimiento.  |201904:  |201903:  |201902:  |201901: " u="1"/>
        <s v=" |201906: Por el pronunciamiento por parte del consejo de Estado respecto a las multas, se encuentra suspendido el cobro de multas por areas de SIS  y Cobro Coactivo, reflejando una disminucion en la recuperacion de cartera  de forma significativa.  |201905: 0  |201904: En la vigencia anterior, el recaudo por contribución especial fue efectivo. Motivo por el cual, en la vigencia 2019, la gestión de cobro ha experimentado una leve disminución. |201903: Se obtuvo un 109% de la meta propuesta a corte de Marzo de 2019, y una meta acumulada del año del 29%, debido a la continua gestion de cobro, adelantadas por los grupos SIS y Coactivo |201902: Se obtuvo un 97% de la meta propuesta a corte de febrero de 2019, y una meta acumulada del año del 10%, debido a la continua gestion de cobro, adelantadas por los grupos SIS y Coactivo |201901: Se logró recaudar el 88% de la meta propuesta a corte mes de enero de 2019, debido a la continua gestion de cobro, adelantadas por los grupos SIS y Coactivo" u="1"/>
        <s v=" |201906: 0 |201905: Correos electrónicos remitidos al Ingeniero oscar Quintero con la normatividad vigente de cada delegatura debidamente actualizada y se encuentra publicado en el siguiente enlace: http://aplicaciones.supertransporte.gov.co/Biblioteca_Virtual/BIBLIOTECA_MENU/  |201904: Correos electrónicos remitidos al Ingeniero oscar Quintero con la normatividad vigente de cada delegatura debidamente actualizada y se encuentra publicado en el siguiente enlace: http://aplicaciones.supertransporte.gov.co/Biblioteca_Virtual/BIBLIOTECA_MENU/ |201903: Correos electrónicos remitidos al Ingeniero oscar Quintero con la normatividad vigente de cada delegatura debidamente actualizada y se encuentra publicado en el siguiente enlace: http://aplicaciones.supertransporte.gov.co/Biblioteca_Virtual/BIBLIOTECA_MENU/ |201902: Correos electrónicos remitidos al Ingeniero oscar Quintero con la normatividad vigente de cada delegatura debidamente actualizada y se encuentra publicado en el siguiente enlace: http://aplicaciones.supertransporte.gov.co/Biblioteca_Virtual/BIBLIOTECA_MENU/ |201901: Correos electrónicos remitidos al Ingeniero oscar Quintero con la normatividad vigente de cada delegatura debidamente actualizada y se encuentra publicado en el siguiente enlace: http://aplicaciones.supertransporte.gov.co/Biblioteca_Virtual/BIBLIOTECA_MENU/" u="1"/>
        <s v=" |201906: 0 |201905: se diseño y divulgo el cronograma de participacion ciudadana para la vigencai 2019 en coordinacion con la oficina asesora de planeacion.  |201904: 0 |201903: 0 |201902: 0 |201901: 0" u="1"/>
        <s v=" |201906:  |201905:   |201904: 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_x000a_La actividad se cumplió al momento de consolidad el borrador y anexo técnico, sin embargo es normal que se realicen ajustes y revisiones para su expedición final. |201903:  |201902: 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201901: " u="1"/>
        <s v=" |201906: En el mes de junio se realizó seguimiento a diez casos correspondientes a igual numero de vinculaciones. |201905:   |201904: No se presentaron vinculaciones durante este periodo. |201903: Fue diligenciado un  formato, correspondiente a la funcionaria Gloria Díaz |201902: En este periodo no se presentaron ingresos de personal. |201901: Fueron diligenciados dos formatos, correspondientes a las funcionarias Eliana Quiontero, Gloria Ortiz" u="1"/>
        <s v=" |201906: Continua la administración del subsitio creado para compartir información relevante a los funcionarios a nivel de conocimiento del sector público. Se actualiza información relacionada con MIPG. |201905: Carga de información en el subsitio creado en sharepoint para la Gestión del conocimiento y la innovación.  |201904: Consolidación de un subsitio en la intranet para Gestión del  Conocimiento y la Innovación, donde se publica información para toda la entidad sobre innovación y gestión del conocimiento. |201903: Se realiza capacitación al personal de la OTI en el lenguaje PL/SQL |201902:   |201901: " u="1"/>
        <s v=" |201906:  |201905: Falta Revisión por parte de la Oficina de Control Interno y la Delegatura de Protección al Usuario  |201904: Se realizó la caracterización de los grupos de valor, orientado a la definición de los ejercicios de participación ciudadana que realizará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201905:   |201904: 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 |201903: Actividad sin iniciar |201902: Actividad sin iniciar |201901: Actividad sin iniciar" u="1"/>
        <s v=" |201906:  |201905:   |201904: i. Actualización y Socialización Mapa de riesgos, seguimiento riesgos de corrupción, Participación ciudadana |201903:  |201902:  |201901: " u="1"/>
        <s v=" |201906: 0 |201905: 0  |201904: 0 |201903: 0 |201902: Se realizó una recopilación y análisis de normas necesarias para ser publicadas en la Biblioteca propuesta. |201901: Se publicó la Biblioteca en la página web de la entidad contando con su estructura y documentos soportes de la misma" u="1"/>
        <s v=" |201906: Supervisión Inteligente_x000a_Durante el mes de junio se realizo consolidación a nivel nacional de las vías concesionadas donde se identificaron las afectaciones por carretera a causa de la ola invernal presentadas en el primer semestre de 2019, actualizable de forma semanal._x000a_• El análisis corresponde únicamente a vías concesionada. _x000a_• Las concesiones que no aparecen en el informe, no presentan afectaciones._x000a_• Total de Afectaciones: 125_x000a_• Departamentos Afectados: (8) Antioquia, Boyacá, Casanare, Cauca, Cundinamarca, Huila, Meta, Tolima y Putumayo._x000a_• Departamento con más corredores con afectación: Cundinamarca_x000a_• Departamentos con más afectaciones: Putumayo y Huila (en un mismo corredor)_x000a_ |201905:   |201904:  |201903:  |201902:  |201901: " u="1"/>
        <s v=" |201906: Generación de informe de avance en la matriz de riesgos con corte a 30 de abril._x000a__x000a_Generación de informe de avance del PAI con corte a mayo. |201905: Reporte de avanece del PAI._x000a_Respuesta a memorandos del área de planeación sobre la ejecución presupuestal de los proyectos de inversión de la OTI.  |201904: Reporte de Avance del PAI con corte a 30 de abril._x000a_ - Inscripción al Concurso de Máxima Velocidad 2019._x000a_ - Informe de Tratamiento de Riesgos de seguridad enviado a la OCI. |201903: Finaliza el diligenciamiento del FURAG en lo relacionado a las preguntas asignadas a la OTI, Apoyo a las preguntas de Gestión documental, Apoyo a Talento Humano y Comunicaciones._x000a_Reporte de Avance del PAI con corte a Marzo. |201902: Diligenciamiento del formulario FURAG en las preguntas relacionadas con la OTI._x000a_Reporte del avance en el PAI con corte a febrero |201901: Revisión resultados FURAG 2016_x000a_Reporte del Avance al PAI con corte a enero" u="1"/>
        <s v=" |201906: A partir del mes de marzo se inicio la construcción de la presentación &quot;Fomento de la Cultura del Autocontrol&quot; cumpliendo con la programacion del PAA 2019. |201905: 0  |201904: 0 |201903: 0 |201902: 0 |201901: 0" u="1"/>
        <s v=" |201906: Se liquidó y canceló la nómina correspondiente al mes de junio de 2019, la cual ascendió a la suma de $815,623,087. Los documentos de liquidación y calculo para el pago de parafiscales fueron remitidos a la Dirección Financiera. |201905: 0  |201904: Se liquidó la nómina correspondiente al mes de abril  por un valor de $ 715,349,385,  con los anexos de parafiscales. |201903: Se liquidó la nomina del mes por un valor de $728,907,765 y fue enviado el memorando informativo  y el listado de la liquidación, firmado por la secretaria general al grupo de financiera. |201902: Se liquidó la nomina del mes por un valor de $713,382,870 y fue enviado el memorando informativo  y el listado de la liquidación, firmado por la secretaria general al grupo de financiera. |201901: Se liquidó la nomina del mes por un valor de $491,394,152 y fue enviado el memorando informativo  y el listado de la liquidación, firmado por la secretaria general al grupo de financiera." u="1"/>
        <s v=" |201906:  |201905:   |201904:  |201903:  |201902:  |201901: i. Se solicito al Ministerio de Transporte la relacion de terminales de transporte terrestre, habilitados, homologados, suspendidos o cancelados con corte a 31 de diciembre de 2018_x000a_ii. Se solicito a la Aeronautica civil relacion de Empresas de Transporte Aereo canceladas o suspendidas_x000a_iii. se solicitó a la ani, informacion de contratos o de obras y sus prorrogas de. Concesión, aeropuertos y aeródromos, carreteras, férreos_x000a_Esta informacion se solicita con el fin de actualizar el VIGIA" u="1"/>
        <s v=" |201906: Informe análisis Vigia |201905:   |201904:  |201903: Análisis de cumplimiento de cada módulo del sistema VIGIA. |201902: Revisión de funcionalidad del Aplicativo VIGIA. |201901: " u="1"/>
        <s v=" |201906: La encuesta rediseñada se está aplicando actualmente y la tabulación queda registrada en los informes de gestión que se presentan mensualmente a la Secretaría General de la Superintendencia de Transporte.  |201905: 0  |201904: La encuesta rediseñada se está aplicando actualmente y la tabulación queda registrada en los informes de gestión que se presentan mensualmente a la Secretaría General de la Superintendencia de Transporte.  |201903: 0 |201902: N.A |201901: N.A" u="1"/>
        <s v=" |201906: N.A. se cumplió la meta |201905: Se cumplió la meta en el primer trimestre del año 2019  |201904: Se cumplió la meta en el primer trimestre del año 2019 |201903: Documento en word Identificacion Zonas Geograficas para la Campaña de Promoción y Prevención &quot;+Transporte marítimo y fluvial + Formalización&quot;. |201902: se atendió la solicitud hecha por la empresa Rio Taxis SAS, en el Muelle La Gaitana, se aprovechó la oportunidad de la visita para analizar las zonas de prestación de servicio público Fluvial, encontrandose: El Quimbo, La Gaitana, Betania y Villavieja.               2. Campaña de Información por medios sociales.                                           3.  Presentación propuesta de Intervención a Lagos, Lagunas y Embalses.  |201901: N.A" u="1"/>
        <s v=" |201906: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 |201905: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 |201903: 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u="1"/>
        <s v=" |201906: Se realizaron denuncias ante la Fiscalía General de la Nación. |201905: Se realizaron denuncias ante la Fiscalía General de la Nación.  |201904: 0 |201903: Se realizaron denuncias ante la Fiscalía General de la Nación. |201902: 0 |201901: 0" u="1"/>
        <s v=" |201906: 0 |201905: 0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con corte a 29 de enero de 2019 " u="1"/>
        <s v=" |201906: Análisis de la posible herramienta a utilizar. |201905: Sondeo de Mercado para analizar las herramientas disponibles en el mercado.  |201904:  |201903:  |201902:  |201901: " u="1"/>
        <s v=" |201906:  |201905:   |201904: 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201903:  |201902:  |201901: " u="1"/>
        <s v=" |201906: En el mes de junio se atendieron 2 solicitudes:_x000a_1. Se envió mediante correo electrónico del día 06/06/2019, respuesta a la solicitud de la Oficina Control Interno, respecto al seguimiento del mapa de riesgos._x000a_2. Se envió mediante correo electrónico el día 07 de junio de 2019, a la Oficina Asesora de Planeación, reporte del PAI del mes de mayo de la Delegatura de Tránsito y Transporte Terrestre |201905: Se envió mediante correo electrónico del día 15/05/2019, respuesta a la solicitud de la Oficina Control Interno, respecto al seguimiento del mapa de riesgos.  |201904:  |201903: En el mes de marzo se atendió la siguiente solicitud_x000a_1. Se envió reporte de Informe Pormenorizado de la Delegatura de Tránsito y Transporte Terrestre a la Oficina de Control Interno, con sus respectivas evidencias, mediante correo electrónico del día 05/03/2019. |201902: En el mes de febrero se atendieron las siguientes solicitudes:_x000a_1. Se envió reporte a la Oficina Asesora de Planeación del SIRECI vigencia 2018, correspondiente a la información de la Delegatura de Tránsito y Transporte Terrestre, mediante correo electrónico del día 07/02/2019._x000a_2. Se envió carta salvaguarda de la Delegatura de Tránsito y Transporte Terrestre a la Oficina de Control Interno, mediante correo electrónico del día 05/02/2019._x000a_ |201901: En el mes de enero se atendió la siguiente solicitud:_x000a_1. Se envió mediante correo electrónico del día 23/01/2019, respuesta a la solicitud de la Oficina Asesora de Planeación, respecto al hallazgo N° 11(2012) del Plan de Mejoramiento suscrito con la Contraloría General de la República." u="1"/>
        <s v=" |201906:  |201905: Correos electrónicos remitidos al Ingeniero oscar Quintero con la normatividad vigente de cada delegatura debidamente actualizada y se encuentra publicado en el siguiente enlace: http://aplicaciones.supertransporte.gov.co/Biblioteca_Virtual/BIBLIOTECA_MENU/  |201904: Correos electrónicos remitidos al Ingeniero oscar Quintero con la normatividad vigente de cada delegatura debidamente actualizada y se encuentra publicado en el siguiente enlace: http://aplicaciones.supertransporte.gov.co/Biblioteca_Virtual/BIBLIOTECA_MENU/ |201903: Correos electrónicos remitidos al Ingeniero oscar Quintero con la normatividad vigente de cada delegatura debidamente actualizada y se encuentra publicado en el siguiente enlace: http://aplicaciones.supertransporte.gov.co/Biblioteca_Virtual/BIBLIOTECA_MENU/ |201902: Correos electrónicos remitidos al Ingeniero oscar Quintero con la normatividad vigente de cada delegatura debidamente actualizada y se encuentra publicado en el siguiente enlace: http://aplicaciones.supertransporte.gov.co/Biblioteca_Virtual/BIBLIOTECA_MENU/ |201901: Correos electrónicos remitidos al Ingeniero oscar Quintero con la normatividad vigente de cada delegatura debidamente actualizada y se encuentra publicado en el siguiente enlace: http://aplicaciones.supertransporte.gov.co/Biblioteca_Virtual/BIBLIOTECA_MENU/" u="1"/>
        <s v=" |201906: 0 |201905: En el desarrollo del informe de seguimiento se realiza el análisis de la información presentada como evidencia del avance a las actividades y metas establecidas en el plan de participación ciudadana 2019  |201904: 0 |201903: 0 |201902: 0 |201901: 0" u="1"/>
        <s v=" |201906: Actualización de la Política de Seguridad de la información y se encuentra en revisión de la OTI. |201905: Se genera borrador de la nueva política de seguridad de la información.  |201904: 0 |201903: 0 |201902: Revisión de la Política de Seguridad. |201901: 0" u="1"/>
        <s v=" |201906: 9.Orfeo:_Vigia |201905:   |201904: Se tramitan los diferentes requerimientos, facturas y demas |201903: Respuestas dadas a solicitudes verbales y escritas, ya sea por medio del orfeo o del vigia |201902: Respuestas dadas a solicitudes verbales y escritas, ya sea por medio del orfeo o del vigia |201901: Respuestas dadas a solicitudes verbales y escritas, ya sea por medio del orfeo o del vigia" u="1"/>
        <s v=" |201906: Se desarrollaron las audiencias programadas para el mes sin novedades más allá del procedimiento. |201905: Se desarrollaron las audiencias programadas para el mes sin novedades más allá del procedimiento.  |201904: Se desarrollaron las audiencias programadas para el mes sin novedades más allá del procedimiento. |201903:  |201902:  |201901: " u="1"/>
        <s v=" |201906:  |201905:   |201904: 3ra Dimensión: Gestión con Valores para Resultados_x000a_Se actualizó la Cadena de Valor, formato Control Interno Disciplinario_x000a_Actividades Demandadas por la Oficina de Control Interno:_x000a_*Seguimiento a las actividades consignadas en el Plan Anticorrupción y de Atención al Ciudadano_x000a_*Seguimiento a los Mapas de Riesgos_x000a_Otros:_x000a_*Diseño y Actualización del Código de Integridad_x000a_*Publicación caracterización de los grupos de valor_x000a__x000a__x000a__x000a__x000a__x000a__x000a_ |201903: 3ra Dimensión: Gestión con Valores para Resultados_x000a_SE INCORPORÓ NUEVA INFORMACIÓN EN LOS SIGUIENTES PROCESOS DE LA CADENA DE VALOR:_x000a_Gestión de Talento Humano: Actualización de los formatos del proceso e inclusión de 8 formatos nuevos para el Sistema de gestión de Seguridad y Salud en el Trabajo_x000a_Gestionar el mejoramiento continuo: Actualización del formato para Carta de Representación o Salvaguarda_x000a_Cuadro de Control de Indicadores: Actualización de la medición de los indicadores de los procesos que entregaron las fichas correspondientes_x000a_Actividades Demandadas por la Oficina de Control Interno_x000a_*Revisión del Informe preliminar de seguimiento y evaluación de acciones por todas las fuentes e indicadores (según selectivo) del 1 de octubre a 31 de diciembre de 2018_x000a__x000a_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201902: Actualización de la cadena de valor con la siguiente información: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201901: Actualización de la cadena de valor con la siguiente información:_x000a_* Actualización del mapa de riesgos de Comunicaciones_x000a_*Actualización de los subprocesos de Comunicaciones_x000a_*Anulación del Manual de Imagen Corporativa_x000a_*Actualización de formato para solicitar publicaciones en la página web e intranet._x000a_*Inclusión de los formatos para cuentas de cobro de contratos de prestación se servicios_x000a_*Actualización de formatos de gestión documental con el nuevo logo_x000a_*Inclusión de nuevos indicadores para el Sistema de Seguridad y Salud en el Trabajo_x000a_Actividades Demandadas por la Oficina de Control Interno_x000a_*Informe de Gestión 2018 de la Oficina Asesora de Planeación _x000a_*Seguimiento al Plan Anticorrupción y Atención al ciudadano con corte a 31 de diciembre de 2018_x000a_" u="1"/>
        <s v=" |201906: Se da respuesta la Secreataria Genral indicando que el numeral (g)  de la solicitud efectuada por la Procuraduría no es competencia de la OCI, sin embargo se hizo seguimiento de la respuesta oportuna de dicho requerimiento. |201905: 0  |201904: 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_x000a__x000a_Se dio respuesta oportuna a los requerimientos radicdos a la OCI. |201903: Se dio respesta oportuna a los requerimientos realizados a la OCI |201902: Se dio respuesta oportuna a los requerimientos realizados a la OCI |201901: Se dió respuesta oportuna a los requerimientos realizados a la OCI" u="1"/>
        <s v=" |201906: 0 |201905: 0  |201904: 0 |201903: 0 |201902: N.A. |201901: Archivos organizados desde el inicio de la vigencia 2019" u="1"/>
        <s v=" |201906: Al respecto se informa que  el Consejo de Estado en pronunciamiento  del 19 de febrero de 2019 (sala de lo Contencioso Administrativo, sección primera, Expediente No. 11001032600020150005301. Consejero Ponente Oswaldo Giraldo López), resolvió conceder la solicitud de medidas cautelares interpuesta por la empresa BANACOL respecto de los actos administrativos expedidos por la ANI, que negaron la solicitud de homologación, por lo tanto,  no es procedente la apertura de investigación administrativa frente a este caso, toda vez que el mismo se encuentra en la jurisdicción de lo Contencioso Administrativo y que actualmente la facultad para otorgar las homologaciones y autorizaciones así como los cobros correspondientes a la contraprestación corresponde a la ANI conforme Decreto No. 4735 de 2009. La semana próxima se remitirá el documento contentivo con las conclusiones del caso. |201905: Se informa que se solicitó información a la Inspección Fluvial de Turbo, y la respuesta correspondiente fue radicada hasta el día 4 de junio de 2019 y asignada a este Grupo hasta el día de ayer, por lo tanto no se realizará la entrega de esta actividad, hasta tanto se realice el análisis correspondiente de la respuesta entregada por la Inspección Fluvial.   |201904: Correo electronico donde se manifiesta que se realizaron las siguientes actividades:  Memorando Grupo Financiera Radicado No. 20196200040213_x000a_Respuesta Grupo Financiera Radicado No. 20195400046933_x000a_Oficio al INVIAS Radicado No. 20196200089231_x000a_Respuesta INVIAS Radicado No. 20195605344562_x000a_Oficio a la ANI Radicado No. 20196200089271_x000a_Respuesta ANI Radicado No. 20195605328842_x000a_Evidencia (arhivo denominado &quot;BANACOL abril&quot; ) |201903: Documento de fecha Marzo 2019  Ficha Técnica - C.I Banacol de Colombia S.A.  |201902: Documento de fecha Febrero 2019 - Analisis Juridico -- C.I Banacol de Colombia S.A.  |201901: N.A." u="1"/>
        <s v=" |201906: 0 |201905: Ajustes en el firewall para mejorar la precisión de los sitios web a los que se accede desde la entidad.  |201904: 0 |201903: 0 |201902: Actualización de la Política de tratamiento de riesgos de la entidad en lo relacionado a Seguridad digital. |201901: 0" u="1"/>
        <s v=" |201906: 0 |201905: 0  |201904: En la descripción del control a realizar se identificaron cuatro actividades para minimizar la materialización del riesgo:_x000a_ La actividad referida a la utilización del aplicativo de nómina para la liquidación de la misma, se cumple con periodicidad mensual, puesto que en la Entidad no se realizan liquidaciones en forma manual._x000a_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_x000a_Generación y revisión del reporte denominado prenomina por parte del funcionario encargado._x000a_Visto bueno a memorando remisorio de pago de nomina por parte de la coordinadora del Grupo y de la Secretaria General antes de legalizar el pago por el Grupo de financiera._x000a_  _x000a__x000a_ |201903: Revision del comportamiento del riesgo de corrupción. |201902: Revision del comportamiento del riesgo de corrupción. |201901: Revision del comportamiento del riesgo de corrupción." u="1"/>
        <s v=" |201906: La Delegatura de Puertos no informo a la OAP que esta actividad tuviera un porcentaje asignado para el mes de Junio. Por  lo tanto solicito se respete la informacion enviada por la Delegada y se mantenga en 0% como se reportó anteriormente. Desconocemos por que se coloca dicho porcentaje.   |201905: No se programo actividad para este mes.   |201904: No se programo actividad para este mes.  |201903: Documento de fecha Marzo 2019  Ficha Técnica - C.I Banacol de Colombia S.A.  |201902: Documento de fecha Febrero 2019 - Analisis Juridico -- C.I Banacol de Colombia S.A.  |201901: N.A." u="1"/>
        <s v=" |201906: 1. El dia 27 de junio de 2019, al correo institucional de cada servidor público, se remitio la informacion sobre los debres de los servidores públicos |201905:   |201904:  |201903: Se envió mensaje sobre el cumplimiento del horario laboral a través de correo electrónico e intranet, el día 28 de marzo |201902: NA |201901: NA" u="1"/>
        <s v=" |201906: Se informó al Delegdado de la respuesta a dar a la Oficina de Control Interno sobre seguimiento al mapa de riesgos, presentandose la ejecución de algunos indicadores. |201905: 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actualización de los mapas de riesgos previa  definicion o ajuste a los procesos misionales.   |201904: Se habia planeado reunion con la Oficina Asesora de Planeación una vez se expidiera el Maual de Funciones y Competencias para con base en el tener claridad de los procesos de la entidad sobre la cual se deben plantear los mapas de riesgos. No se realizó reunion con la Oficina Asesora de Planeación para tratar este tema.  |201903: 1. Correo electrónico donde se cita a Mesa de Trabajo mapa de riesgos proceso Control. _x000a_2.  Correos electrónicos relacionados con las actas de las mesas de trabajo sobre mapa de riesgos de control.  |201902: N.A.  |201901: N.A. " u="1"/>
        <s v=" |201906: 0 |201905: 0  |201904: Se envía sondeo de mercado. |201903: Revisión de herramientas que existen en el mercado y análisis de características principales. |201902:  - Inicia el levantamiento de requerimientos para el sistema único de trámites. |201901: N.A" u="1"/>
        <s v=" |201906: Se realizaron denuncias ante la Fiscalía General de la Nación. |201905: Se realizaron denuncias ante la Fiscalía General de la Nación.  |201904:  |201903: Se realizaron denuncias ante la Fiscalía General de la Nación. |201902:  |201901: " u="1"/>
        <s v=" |201906: Respuesta dada a la jefatura de control interno  20195300072893 de 27-06-2019 |201905:   |201904: Respuestas dadas a control interno |201903: Actividades desarrolladas de cada uno de los procesos de gestion administrativa |201902: Actividades desarrolladas de cada uno de los procesos de gestion administrativa |201901: Actividades desarrolladas de cada uno de los procesos de gestion administrativa" u="1"/>
        <s v=" |201906:  |201905: En el desarrollo del informe de seguimiento se realiza el análisis de la información presentada como evidencia del avance a las actividades y metas establecidas en el plan de participación ciudadana 2019  |201904:  |201903:  |201902:  |201901: " u="1"/>
        <s v=" |201906: En el mes de junio se realizaron 2 acciones de divulgación:_x000a_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_x000a_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_x000a_ |201905:   |201904:  |201903:  |201902:  |201901: " u="1"/>
        <s v=" |201906: Actualización de la Política de Seguridad de la información y se encuentra en revisión de la OTI. |201905: Se genera borrador de la nueva política de seguridad de la información.  |201904:  |201903:  |201902: Revisión de la Política de Seguridad. |201901: " u="1"/>
        <s v=" |201906: Fue enviado a la Oficina Asesora de Planeación, el Plan para la provisión de vacantes en la vigencia fiscal 2019 |201905:   |201904: Las actividades están programadas para el mes de septiembre de 2019. |201903: Esta actividad se realizará en el segundo semestre |201902: Esta actividad se realizará en el segundo semestre |201901: Esta actividad se realizará en el segundo semestre." u="1"/>
        <s v=" |201906: Se inicia revisión de la información del dato abierto de tráfico portuario marítimo para obtener recertificación nivel 1. La actual certificación vence en el mes de agosto. |201905:   |201904: Se realiza la actualización de la metadata del dato abierto Tráfico Portuario Marítimo en Colombia con la información a abril de 2019, |201903:  |201902: Revisión de datos publicados en el portal. |201901: " u="1"/>
        <s v=" |201906: 0 |201905: Falta Revisión por parte de la Oficina de Control Interno y la Delegatura de Protección al Usuario  |201904: Se realizó la caracterización de los grupos de valor, orientado a la definición de los ejercicios de participación ciudadana que realizará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0 |201905: 0  |201904: 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 |201903: Los informes con los resultados de la gestión del mes de marzo, fueron allegados a la OAP el día 05/04/19, por lo que se encuentran en revisión para poder generar el Informe de supervisión.  |201902: La Atención telefónica se realiza a través de la Orden de Compra No. 32538, con el proveedor Américas BPS. |201901: La Atención telefónica se realiza a través de la Orden de Compra No. 32538, con el proveedor Américas BPS." u="1"/>
        <s v=" |201906: Atención de 47 radicados en Vigía y Radicación de 8 documentos en orfeo_x000a_ |201905: Atención de 55 radicados en Vigía, Radicación de 7 documentos en orfeo  |201904: Atención de 43 radicados en Vigía, Radicación de 10 documentos en orfeo |201903: Atención de 27 radicados en Vigía y Radicación de 36 documentos en orfeo_x000a_ |201902: Atención de 9 radicados en Vigía, Radicación de 12 documentos en orfeo y Organización del archivo físico de la Oficina. |201901: Atención de 21 radicados en Vigía, Radicación de 25 documentos en orfeo y Organización del archivo físico de la Oficina." u="1"/>
        <s v=" |201906: Este mes no se realiza entrega de dotación puesto que esta tiene fechas definidas durante la vigencia fiscal. |201905:   |201904:  |201903: En cumplimiento de la norma la Dotación será entregada en los meses de Mayo, Septiembre y Diciembre |201902: En cumplimiento de la norma la Dotación será entregada en los meses de Mayo, Septiembre y Diciembre |201901: En cumplimiento de la norma la Dotación será entregada en los meses de Mayo, Septiembre y Diciembre" u="1"/>
        <s v=" |201906:  |201905:   |201904: Se encuentra planeado para septiembre y octubre de 2019 |201903:  |201902: N.A |201901: N.A" u="1"/>
        <s v=" |201906: En el mes de junio se realizaron 2 acciones de divulgación:_x000a_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_x000a_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_x000a_ |201905: 0  |201904: 0 |201903: 0 |201902: 0 |201901: 0" u="1"/>
        <s v=" |201906: En el mes de Junio de 2019,  se realizaron  547 Pagos para un total de $ 3.316.138.356 m/cte.  obligando y pagando a tiempo  las obligaciones allegadas a la Direccion financiera durante el mes de Junio de 2019.   |201905:   |201904: El área Financiera en el mes de Abril de 2019,  se realizo 398 Pagos para un total de $  1.685.885.733 m/cte.  obligando y pagando a tiempo los soportes allegadas a la Direccion financiera durante el mes de Abril de 2019.   |201903: El área Financiera en el mes de Marzo de 2019,  se realizo 380 Pagos para un total de $ 1,924.680.057 m/cte.  obligando y pagando a tiempo los soportes allegadas a la Direccion financiera durante el mes de Febrero de 2019.   |201902: El área Financiera en el mes de Febrero de 2019,  se realizo 492 Pagos para un total de $ 1,327,032,687 m/cte.  obligando y pagando a tiempo los soportes allegadas a la Direccion financiera durante el mes de Febrero de 2019.   |201901: El área Financiera en el mes de enero de 2019,  se realizo 454 pagos para un total de $ 536.518.729,78 m/cte.  obligando y pagando a tiempo los soportes allegadas a la Direccion financiera durante el mes de enero de 2019. " u="1"/>
        <s v=" |201906: En la reunión se trataron los siguientes temas_x000a_i. Actualizar e implementar política de supervisión_x000a_ii. Implementar modelo integrado de planeación y gestión MIPG en cada una de sus siete dimensiones _x000a_iii. Revisar y actualizar el mapa de riesgos_x000a_iv. Monitorear y efectuar seguimiento a riesgos de corrupción |201905: 0  |201904: 0 |201903: 0 |201902: 0 |201901: 0" u="1"/>
        <s v=" |201906: Durante este periodo fueron realizadas cinco jornadas de capacitación incluidas en el PIC 2019 así:_x000a_1.- Cooperativas régimen Interno, juntas y obligaciones. Se dio inicio al tema con una jornada de cuatro horas, de las 16 horas programadas con asistencia de seis participantes. (Las horas restantes serán dictadas durante el mes de julio de 2019)._x000a_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_x000a_3.- Actualización Normativa en Derecho Administrativo y Derecho del Transporte - Se dio inicio al tema con dos jornadas de cuatro horas, de las 24 horas programadas, con asistencia de catorce participantes. (Las horas restantes serán dictadas durante el mes de julio de 2019)._x000a_4.- Derecho Societario y Derecho administrativo sancionador y práctica de pruebas. Se dio inicio al tema con una jornada de cuatro horas, de las 16 horas programadas con asistencia de seis participantes. (Las horas restantes serán dictadas durante el mes de julio de 2019)._x000a_5.- Transporte Internacional. Fué dictado en una jornada de cuatro horas con asistencia de nueve participantes._x000a_ |201905:   |201904: Durante este periodo se realizaron en total cuatro jornadas de capacitación las cuales fueron realizadas atendiendo invitación de otras Entidades del Estado, sin costo económico para la Entidad así:_x000a_ &quot;Primer encuentro de derecho disciplinario del sector transporte&quot; atendiendo invitación del ministerio de transporte; tuvo una duración de 8 horas y asistieron dos funcionarios de la Entidad. _x000a_&quot;Gestion del Conocimiento e Innovación&quot; atendiendo invitación del departamento administrativo de la función publica; tuvo una duración de 4 horas y asistieron cuatro funcionarios de la Entidad. _x000a_&quot;Ruta de la Felicidad - MIPG&quot; atendiendo invitación de la Esap; tuvo una duración de 4 horas y asistieron dos funcionarios de la Entidad. _x000a_&quot;Implementación del Nuevo aplicativo Evaluación desempeño Laboral&quot; atendiendo invitación del comisión nacional del servicio civil; tuvo una duración de 3 horas y asistieron cuatro funcionarios de la Entidad. _x000a__x000a_ |201903: Durante este periodo se realizaron en total cinco jornadas de capacitación, de las cuales, cuatro correponden  al programa PAE sin costo económico para la Entidad y una correspondiente al PIC así:_x000a_CAPACITACION AMBIENTAL - SEPARA2  el 05/03/2019_x000a_NIIF APLICADAS EN LA SUPERVISIÓN  el 13 y 19 de marzo de 2019._x000a_Socialización tema Objetivo y subjetivo el 13 de marzo de 2019._x000a_Metodos Alternativos de Solución de Conflictos y Tecnicas de Negociación el 15 de marzo de 2019._x000a_La ejecución del PIC 2019 se inicia con la capacitación sobre Novedades en Seguridad Social, nomina, salarios y prestaciones sociales en el sector público _x000a__x000a__x000a__x000a__x000a__x000a__x000a__x000a_ |201902: Durante este periodo se realizaron dos jornadas de capacitación dentro del programa PAE sin costo económico para la Entidad:_x000a_CAPACITACION AMBIENTAL - SEPARA2 el dia 13 de febrero de 2019 (23 asistentes)_x000a__x000a_VISITAS ADMINISTRATIVAS(Dr. WILMER SALAZAR) , realizada el 19 de febrero (8 asistentes)_x000a_ |201901: Durante el mes de enero no se realizaron capacitaciones" u="1"/>
        <s v=" |201906: De los 300 vigías que llegarón a Secretaría General quedaron pendientes por resolver 6 debido a que la información no fue allegada, por esto quedaron pendientes para el mes de julio  |201905:   |201904: 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 |201903: 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 |201902: En el mes de febrero se generaron 7 Oficios de salida y  y 18 memorandos tramitados en su totalidad  |201901: En el mes de enro se generaron 4 oficios de salida,  100 memorandos tramitados en su totalidad  " u="1"/>
        <s v=" |201906: De los 300 vigías que llegarón a Secretaría General quedaron pendientes por resolver 6 debido a que la información no fue allegada, por esto quedaron pendientes para el mes de julio  |201905: 0  |201904: 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 |201903: 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 |201902: En el mes de febrero se generaron 7 Oficios de salida y  y 18 memorandos tramitados en su totalidad  |201901: En el mes de enro se generaron 4 oficios de salida,  100 memorandos tramitados en su totalidad  " u="1"/>
        <s v=" |201906:  |201905:   |201904: En la descripción del control a realizar se identificaron cuatro actividades para minimizar la materialización del riesgo:_x000a_ La actividad referida a la utilización del aplicativo de nómina para la liquidación de la misma, se cumple con periodicidad mensual, puesto que en la Entidad no se realizan liquidaciones en forma manual._x000a_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_x000a_Generación y revisión del reporte denominado prenomina por parte del funcionario encargado._x000a_Visto bueno a memorando remisorio de pago de nomina por parte de la coordinadora del Grupo y de la Secretaria General antes de legalizar el pago por el Grupo de financiera._x000a_  _x000a__x000a_ |201903: Revision del comportamiento del riesgo de corrupción. |201902: Revision del comportamiento del riesgo de corrupción. |201901: Revision del comportamiento del riesgo de corrupción." u="1"/>
        <s v=" |201906: 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 |201905:   |201904: Apertura oficina Supertransporte en la sede de la red nacional de protección al Consumidor de la ciudad de Popayan y Monteria |201903: Apertura oficina Supertransporte en la sede de la red nacional de protección al Consumidor de la ciudad de Pasto |201902: Apertura oficina Supertransporte en la sede de la red nacional de protección al Consumidor de la ciudad de Cartagena |201901: " u="1"/>
        <s v=" |201906: 0 |201905: Se realizó reunión con el equipo de trabajo para definir el procedimiento de participación ciudadana, se cuenta con un borrador, hace falta información de algunas áreas, para el mes de junio se logró concertar reunión con el Asesor del DAFP, para revisar los avances.  |201904: Pendiente por definir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 u="1"/>
        <s v=" |201906: Informes de Atención al Ciudadadano de Mayo. Radicados Orfeo 20191000067223.  Muestran la actividad de  atención presencial, junto con el informe de tickets atendidos. |201905:   |201904: Todos los ciudadanos  atendidos reciben orientación, los 32 turnos de diferencia obeceden a que se generó un turno pero los ciudadanos abandonaron la sala.  |201903: Se identifica que los turnos cancelados, obedecen a la solicitud del ticket por parte de mensajeros que no se les facilita esperar el turno |201902: Los informes de Atención al Ciudadadano de enero y febrero (radicados Orfeo 20195700010993 y 20195700026213) muestran la actividad de  atención presencial, junto con el informe de tickets atendidos.Evidencia 232  |201901: Se identifica que los turnos cancelados, obedecen a la solicitud del ticket por parte de mensajeros que no se les facilita esperar el turno" u="1"/>
        <s v=" |201906: Se efectúa el trámite de Ley  |201905: Se efectúa el trámite de Ley   |201904: 0 |201903: 0 |201902: 0 |201901: 0" u="1"/>
        <s v=" |201906: i. Se remitió a la oficina Asesora de planeación el seguimiento al Plan de Acción Institucional - PAI correspondiente al mes de Mayo |201905: i. Se remitio a la oficina Asesora de planeacion el seguimiento al Plan de Accion Institucional - PAI correspondiente al mes de abril  |201904: i.  seguimiento al Plan Anual Institucional (PAI) y Plan Estratégico Institucional (PEI), del mes de marzo del 2019._x000a_ii. Actualización y Socialización Mapa de riesgos, seguimiento riesgos de corrupción, Participación ciudadana |201903: i. Informe Pormenorizado del Estado de Control Interno, período del 11 de noviembre de 2018 al 28 de febrero de 2019_x000a_ii. Seguimiento al PAI, de los meses de enero y febrero de la Delegada de concesiones |201902:  |201901: " u="1"/>
        <s v=" |201906: * No se ha podido contratar el regional de Barranquilla, esto debido a que las hojas de vida recibidas no cumplen con los parametros que se requieren para dicha ciudad._x000a_ |201905: * No se ha podido contratar el regional de Barranquilla, esto debido a que las hojas de vida recibidas no cumplen con los parametros que se requieren para dicha ciudad._x000a_  |201904: Sensibilización a pasajeros y conductores de vehículos de transporte de pasajeros por carretera, vehículos particulares, motos y vehículos de carga_x000a__x000a_ |201903:  |201902:  |201901: * Sensibilización a pasajeros y conductores de vehículos de transporte de pasajeros por carretera, vehículos particulares, motos y vehículos de carga_x000a_* Se han tenido en el (Valle del Cauca y Cundinamarca), inconvenientes en dicho acompañamiento pues la policia especializada DITRA no lo ha autorizado._x000a_" u="1"/>
        <s v=" |201906: Reporte  a la Oficina Asora de Planeación sobre: _x000a_avance de cumplimiento del PAI de Talento Humano del mes de mayo (6 de junio)._x000a_Seguimiento al mapa de riesgos del Grupo (11 de junio)._x000a_Respuesta a solicitud de información sobre cumplimiento Ley 951 de 2005 (6 de junio de 2019)_x000a_Invitación a capacitación sobre SEDEL a funcionarios de la  Oficina de Control Interno (26 de junio)_x000a_Capacitación funcionarios Oficina Asesora de Planeación (27 de junio de 2019) |201905: 0  |201904: Reporte a Oficina Asesora de Planeación de PAI del mes de marzo de 2019._x000a_Publicación de actualización del mapa de riesgos del proceso de gestión de talento  Humano._x000a_Respuesta a la oficina de Control Interno sobre informe preliminar de auditoría._x000a_ |201903: Durante este mes se realizó la actualización del mapa de riesgos del Grupo de Talento Humano y fue entregado a la Oficina Asesora de Planeación para que proceda a su publicación en la cadena de valor. - Tercera dimensión MIPG_x000a_PAI reportado a planeación - Tercera dimensión MIPG_x000a_Informe enviado a la Oficina de Control Interno sobre austeridad del gasto. - Septima dimension MIPG_x000a_Informe enviado a la Oficina de Control Interno sobre evaluación de riesgos. - Septima dimension MIPG |201902: Reporte a Planeación: avance actividades PAI mes de Febrero_x000a_Informe oficina control Interno sobre austeridad del gasto |201901: Reporte a Planeación: avance actividades PAI mes de Enero_x000a_Informe oficina control Interno sobre austeridad del gasto" u="1"/>
        <s v=" |201906: Se realizó una revisión a la calificación de la METH hecha en el mes de junio de 2018, en la cual se había obtenido una nota de 60,2; en la presente revisión se alcanzó una calificación de 66,8, la cual cumple con el resultado esperado para el  mes de junio de 2019. |201905: 0  |201904: Actividades correspondientes al 10% de incremento de calificación, programadas para el mes de junio de 2019 |201903: Esta actividad se realizará durante el año 2019 a partir del segundo trimestre.  |201902: Esta actividad se realizará durante el año 2019 a partir del segundo trimestre.  |201901: Esta actividad se realizará durante el año 2019 a partir del segundo trimestre. " u="1"/>
        <s v=" |201906: 0 |201905: i.Sectores criticos de accidentalidad, Logistica de operativos y dotación; irregularidades en prestación de servicio; problemática invasión e indebido uso de franja de derecho de vía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201904: 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_x000a_i. Fijación esquema de fortalecimiento sobre el derecho de via y sectores críticos reincidentes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201903: Se trataron los siguientes temas:_x000a_i. Infraestructura Accesible_x000a_ii. Pregoneo_x000a_iii. La representante de Conalter manifestó que se están realizando reuniones con el Ministerio de Transporte para definir los criterios de homologación o habilitación de los TTTA y_x000a_iv. Inquietudes de Conalter frente a las inspecciones y evaluciones que realiza la Supertransporte a la Terminales de Transporte terrestre |201902: 0 |201901: 0" u="1"/>
        <s v=" |201906: Se mantiene organizado el archivo de gestión, el FUID se encuentra actualizado y se asistió a las reuniones programadas |201905: 0  |201904: Se mantiene organizado el archivo de gestión, el FUID se encuentra actualizado y se asistió a las reuniones programadas |201903: Disponibilidad y acceso a la información y gestión del grupo |201902: Disponibilidad y acceso a la información y gestión del grupo |201901: Disponibilidad y acceso a la información y gestión del grupo" u="1"/>
        <s v=" |201906: Secretaría General: 6 y Planeación: 3 |201905: 0  |201904: SECRETARÍA GENERAL: 3. PLANEACIÓN: 2 |201903: Control Interno:2, Planeación: 1, Secretaría General: 2.  |201902: Control Interno: 4, Planeación: 1, Secretaría General: 1.  |201901: Control Interno:5, Planeación:4, Secretaría General:1." u="1"/>
        <s v=" |201906:  |201905: Sondeo de Mercado para analizar las herramientas disponibles en el mercado.  |201904:  |201903:  |201902:  |201901: " u="1"/>
        <s v=" |201906: 0 |201905: 0  |201904: 0 |201903: 0 |201902: N.A |201901: N.A" u="1"/>
        <s v=" |201906: Se realiza la actualización de usuarios en el GLPI y la realización de pruebas para implementar funcionalidades de la herramienta. |201905: Se realiza depuración de usuarios en la herramienta GLPI de acuerdo a los nuevos funcionarios de la entidad.  |201904:  |201903: Sincronización de equipos en la herramienta GLPI. |201902: Actualización de componentes en el software GLPI. |201901: " u="1"/>
        <s v=" |201906: Se adjuntan 6 archivos que constituyen las evidencias |201905:   |201904:  |201903: De acuerdo con reunión adelantada con la jefe de la Oficina Asesora de Planeación (E), esta actividad se inciará una vez sea expedido el PND |201902: De acuerdo con reunión adelantada con la jefe de la Oficina Asesora de Planeación (E), esta actividad se inciará una vez sea expedido el PND |201901: De acuerdo con reunión adelantada con la jefe de la Oficina Asesora de Planeación (E), esta actividad se inciará una vez sea expedido el PND" u="1"/>
        <s v=" |201906: 0 |201905: 0  |201904: Socialización derechos y deberes de usuarios campañas regiones |201903: se han aumentado lo seguidores en twitter 440 y facebook 282 |201902: se han aumentado lo seguidores en twitter y facebook  |201901: se han aumentado lo seguidores en twitter y facebook " u="1"/>
        <s v=" |201906: 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 |201905: 0  |201904: 0 |201903: Participación en mesa de trabajo_x000a_Temas Tratados_x000a_1. Presentación equipo participación ciudadana._x000a_2. En que consiste la participación ciudadana._x000a_3. Estructura de la participación ciudadana._x000a_4. Obligaciones en participación._x000a_5. Política publica de la participación democrática._x000a_6. Circulo Virtuosos de la participación. |201902: 0 |201901: 0" u="1"/>
        <s v=" |201906: El día 5 de junio de 2019 se llevó a cabo una reunión del Grupo integrado para la socialización del código de Integridad, en la que se presentaron las propuestas para la implementación de dicho código._x000a_Durante la celebración del día del servidor público, en las dos jornadas de pausas activas, fueron entregadas unas manillas con estampación alusiva a cada uno de los valores que conforman el código de Inegridad._x000a_ Durante el mes fueron publicados en las carteleras virtuales, mensajes alusivos a cada uno de los valores del código. |201905:   |201904: Las actividades están programadas para el mes de septiembre de 2019. |201903: En el transcurso del mes no se realizaron actividades relacionadas con este tema, estas se desarrollarán a partir del segundo trimestre del año en curso. |201902: En el transcurso del mes no se realizaron actividades relacionadas con este tema, estas se desarrollarán a partir del segundo trimestre del año en curso. |201901: En el transcurso del mes no se realizaron actividades relacionadas con este tema, estas se desarrollarán a partir del segundo trimestre del año en curso." u="1"/>
        <s v=" |201906: Se realizaron (19) diecinueve Inspecciones correspondientes al PGS, adicionalmente (3) tres  evaluaciones subjetivas de información de la vigencia fiscal 2017, para una cobertura adicional de 16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Para el primer semestre se tenia programada una cobertura de  143 vigilados a la fecha se han realizado 158 acciones de  vigilancia e inspección, para un cubrimiento del 110% con respecto a lo programado en el semestre._x000a_ |201905: Se realizaron (43) cuarenta y tres Inspecciones correspondientes al PGS, adicionalmente (10) evaluaciones subjetivas de información de la vigencia fiscal 2017, para una cobertura adicional total de 38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La cobertura de mayo es de (30) treinta vigilados, se adicionan (8) ocho acciones de cobertura que no se registraron en el mes de abril    |201904: Se realizaron (23) veintitrés Inspecciones del PGSo, adicionalmente (12) evaluaciones subjetivas de información de la vigencia fiscal 2017, para una cobertura adicional total de 14 vigilados. La acción se realizó anticipadamente, muestra de ello es el acumulado de cobertura lo cual es de 104 supervisados de 91 supervisados proyectados a la fecha, hecho que fue materializada por la evaluación subjetiva, no obstante el ciclo del año hace referencia a cobertura al 100% de los supervisado, donde aun cuando se realicen varios procesos a un mismo vigilado en aspectos objetivo o subjetivo, solo se contabiliza una sola vez.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Por lo que se aclara que aun cuando se realicen varios procesos a un mismo vigilado en aspectos objetivo o subjetivo, solo se contabiliza una sola vez. |201903: Se realizaron (18) Inspecciones de carácter objetivo y 2 de carácter subjetivo, adicionalmente 16 evaluaciones subjetivas de información de la vigencia fiscal 2017, para una cobertura total de 29 vigilados_x000a__x000a_Nota: el numero de inspecciones (+) Numero de evaluaciones de vigilancia no corresponde al numero en cobertura, toda vez que a un mismo vigilado se le puede realizar inspeccion objetiva y evaluacion subjetiva, para la determinación de la cobertura se filtra la información por NIT. |201902: Se realizaron (17) Inspecciones de carácter objetivo 1 de carácter subjetivo  y 28 evaluaciones subjetivas de la vigencia fiscal 2017, para una cobertura total de 36 vigilados |201901: Se realizaron 10 Inspecciones de carácter objetivo y 15 evaluaciones subjetivas de la vigencia fiscal 2017, para una cobertura total de 25 vigilados" u="1"/>
        <s v=" |201906: Actualización del Plan de transición de IPv4 a IPv6. |201905: Inscripción de la entidad en el portal de IPv6, con el fin de hacer seguimiento a la implementación.  |201904: Se realiza analisis de los equipos a dar de baja para actualizar el inventario de equipos para la implementación del IPv6. |201903: Sondeo de mercado para implementación de telefonía IP que bajo el protocolo IPv6. |201902: Inicia construcción del inventario de equipos de cómputo para transición del protocolo Ipv4 a IPv6. |201901: Publicación en la Cadena de valor del Plan de Transición de IPv4 a IPv6." u="1"/>
        <s v=" |201906: Análisis de la posible herramienta a utilizar. |201905: Sondeo de Mercado para analizar las herramientas disponibles en el mercado.  |201904: solicitud de Sondeo de mercado para gestión documental, donde se solicita información del BPM. |201903: Análisis de herramientas de BPM en el mercado, que permitan el modelamiento y automatización de la Gestión Contractual y las notificaciones electrónicas. |201902:  |201901: " u="1"/>
        <s v=" |201906: Se remitió correo electronico a la Oficina TIC's con las observaciones al resgistro de operadores portuarios.  |201905: El profesional Gilberto Palencia efectuó el analisis del tramite de Inscripcion y Registro Operador Portuario y se lo remitió al Superintendente Delegado de Puertos.   |201904: No se programo actividad para este mes.  |201903: N.A.  |201902: N.A.  |201901: N.A. " u="1"/>
        <s v=" |201906: Comité realizado en el mes. |201905: Comité realizado en el mes.  |201904: Pendiente de realizar Comité de Sometimiento a Control para adoptar las decisiones a que haya lugar. |201903: Pendiente de realizar Comité de Sometimiento a Control para adoptar las decisiones a que haya lugar. |201902: Pendiente de realizar Comité de Sometimiento a Control para adoptar las decisiones a que haya lugar. |201901: Pendiente de realizar Comité de Sometimiento a Control para adoptar las decisiones a que haya lugar." u="1"/>
        <s v=" |201906: Se efectúa el trámite de Ley  |201905: Se efectúa el trámite de Ley   |201904:  |201903:  |201902:  |201901: " u="1"/>
        <s v=" |201906: 0 |201905: 1. El 8 de mayo se realizo mesa de trabajo con las Delegaturas de Transito y Transporte, Delegatura de Puertos, Delegatura de Proteccion de usuarios del Sector Transporte, Delegatura de Concesiones e Infraestructura, en la cual se trataron los siguientes temas_x000a_i. Actualizar e impulsar la Politica de Supervision_x000a_ii. Implementar modelo integrado de planeacion y Gestion MIPG_x000a_III. Revisar y actualizar el mapa de riesgos_x000a_iv. Monotorear y realizar seguimiento a los riesgos de corrupcion_x000a_v. Procesos Misionales e indicadores de procesos_x000a__x000a_2. el 31 de mayo se envio correo electronico a la oficina de planeacion con el fin de socializar y desarrollar los temas plasmados en el acta 001 del 8 de mayo de 2019, de acuerdo a lo establecido en el Decreto 2409 de 2018.  |201904: Está programada Reunión de unificación de acciones con las Delegadas |201903: 0 |201902: 0 |201901: 0" u="1"/>
        <s v=" |201906: 9.Orfeo:_Vigia |201905: 0  |201904: Se tramitan los diferentes requerimientos, facturas y demas |201903: Respuestas dadas a solicitudes verbales y escritas, ya sea por medio del orfeo o del vigia |201902: Respuestas dadas a solicitudes verbales y escritas, ya sea por medio del orfeo o del vigia |201901: Respuestas dadas a solicitudes verbales y escritas, ya sea por medio del orfeo o del vigia" u="1"/>
        <s v=" |201906:  |201905: 1. Respuestas de derechos de petición en las cuales se pone a disposición el Centro; 2. Participación en eventos de socialización (12 de junio de 2019)  |201904:  |201903:  |201902:  |201901: " u="1"/>
        <s v=" |201906: Se realiza la publicacion en sigep de los contratos suscritos durante el mes  |201905:   |201904:  |201903:  |201902:  |201901: " u="1"/>
        <s v=" |201906: Continua pendiente estructuración del programa de preservacion digital a largo plazo por parte de la Oficina de TICs |201905: 0  |201904: Se brindo orientación al Ing. Romero, sobre el levantamiento del Programa de Preservación Digital a largo plazo)  |201903: Lineamientos para la conservación de documentos fisicos |201902: Planeación de acciones para la adecuada_x000a_conservación de los documentos generados y recibidos en la entidad |201901: Cumplimiento a lo establecido en el artículo 46 de la Ley 594_x000a_de 2000  y el Acuerdo 006 de 2014 " u="1"/>
        <s v=" |201906: Se publicó la Biblioteca en la página web de la entidad contando con su estructura y documentos soportes de la misma. |201905: Se publicó la Biblioteca en la página web de la entidad contando con su estructura y documentos soportes de la misma.  |201904: Se publicó la Biblioteca en la página web de la entidad contando con su estructura y documentos soportes de la misma y se socializó la Biblioteca en jornada de Reinducción. |201903:  |201902:  |201901: " u="1"/>
        <s v=" |201906: Revisar aleatoriamente los soportes de pago planilla de Seguridad Social de los funcionarios y contratistas._x000a_Seguimiento Balance Scord Card (AT- EL - Objetivos - Metas - Indicadores - etc)_x000a_Seguimiento Reuniones Comité paritario de seguridad y salud en el trabajo |201905:   |201904: Campaña riesgo público_x000a_Actualización de matriz de peligros donde se incluyen regionales_x000a_Actualización datos de emergencia regionales.  |201903: Seguimiento Reuniones Comité paritario de seguridad y salud en el trabajo,seguimiento indicadores, Seguimiento matriz subprogramas de gestión |201902: 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201901: 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 u="1"/>
        <s v=" |201906: El informe fue enviado al área de comunicaciones de la Supertransporte, para su respectiva publicación en la página web.  |201905: 0  |201904: Se tiene planeado  publicar en web  el informe semestral de las PQRS, se debe publicar en junio de 2019 |201903: 0 |201902: N.A |201901: N.A" u="1"/>
        <s v=" |201906: Revisar aleatoriamente los soportes de pago planilla de Seguridad Social de los funcionarios y contratistas._x000a_Seguimiento Balance Scord Card (AT- EL - Objetivos - Metas - Indicadores - etc)_x000a_Seguimiento Reuniones Comité paritario de seguridad y salud en el trabajo |201905: 0  |201904: Campaña riesgo público_x000a_Actualización de matriz de peligros donde se incluyen regionales_x000a_Actualización datos de emergencia regionales.  |201903: Seguimiento Reuniones Comité paritario de seguridad y salud en el trabajo,seguimiento indicadores, Seguimiento matriz subprogramas de gestión |201902: 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201901: 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 u="1"/>
        <s v=" |201906: 0 |201905: 0  |201904: Socialización derechos y deberes de usuarios con presencia en casas de consumidor y rutas |201903: Campañas super viajeros, renovación, regiones, usuarios del transporte fluvial, vigilamos con seguridad: vigía información subjetiva |201902: Campañas super viajeros, renovación, regiones y usuarios |201901: Campañas Super viajeros, embalses, contratos, regiones, casa consumidor" u="1"/>
        <s v=" |201906: 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 |201905:   |201904: 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 |201903: 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 |201902: 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 |201901: 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 u="1"/>
        <s v=" |201906: Hojas de vida actualizadas y aprobadas SIGEP:         12_x000a_Declaración de bienes y rentas 2018 SIGEP:               5_x000a_Empleados vinculados SIGEP:                                  17_x000a_Empleados desvinculados SIGEP:                              3 |201905:   |201904: Durante el mes de abril fueron actualizadas y aprobadas las hojas de vida de veinte funcionarios. |201903: Se registraron 13 actualizaciones de hojas de vida |201902: No se presentaron actualizaciones de hoja de  vida |201901: Se registró una actualización hoja de vida" u="1"/>
        <s v=" |201906: 0 |201905: 0  |201904: Se realizaron comunicados de prensa y entrevistas para dar a conocer actividades de la entidad |201903: Gestión de medios pnd y proyecciones |201902: Gestión de medios pnd y proyecciones |201901: Se gestionaron entrevistas para la renovación y proyectos" u="1"/>
        <s v=" |201906:  |201905: Se participó en mesa de trabajo del equipo de participación ciudadana el día 21 de mayo de 2019, con el fin de revisar el informe de auditoría de control interno y definir el desarrollo de las actividades del plan de trabajo.  |201904: 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_x000a__x000a_Se remitió a la Oficina Asesora de Planeación mediante correo electrónico, reporte de las actividades de participación ciudadana y rendición de cuentas, realizadas por la Delegatura de Tránsito y Transporte Terrestre en el primer cuatrimestre del 2019_x000a_ |201903:  |201902:  |201901: " u="1"/>
        <s v=" |201906: 0 |201905: 0  |201904: 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_x000a_La actividad se cumplió al momento de consolidad el borrador y anexo técnico, sin embargo es normal que se realicen ajustes y revisiones para su expedición final. |201903: 0 |201902: 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201901: 0" u="1"/>
        <s v=" |201906: Se obtuvo un 91.4% de la meta propuesta a corte de Junio de 2019, y una meta acumulada del año del 34,7%. |201905:   |201904: Se obtuvo un 75% de la meta propuesta a corte de Abril de 2019, y una meta acumulada del año del 26.2%, debido a la continua gestion de cobro, adelantadas por los grupos SIS y Coactivo |201903: La ejecución de compromisos presupuestales al mes de Marzo fue de $1.754 millones,  obteniendo un cumplimiento de la meta proyectada  al mes de Marzo del 98 % y una meta acumulada del  año de 18% en los compromisos. |201902: La ejecución de compromisos presupuestales al mes de Febrero fue de $1.552 millones,  obteniendo un cumplimiento de la meta proyectada  al mes de Febrero del 100 % y una meta acumulada del  año de 14% en los compromisos. |201901: 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 u="1"/>
        <s v=" |201906: 0 |201905: 0  |201904: 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201903: 0 |201902: 0 |201901: 0" u="1"/>
        <s v=" |201906: 0 |201905: 0  |201904: Las actividades están programadas para el segundo semestre de 2019 |201903: 0 |201902: 0 |201901: 0" u="1"/>
        <s v=" |201906: Se realizaron los informes solicitados por Pagina WEB, Planeacion y control interno, Ministerio de Transporte y Contraloria General de la Republica  |201905: 0  |201904: Se realizaron los informes solicitados por Planeacion y control interno  |201903: Se realizaron los informes solicitados por Planeacion y control interno  |201902: Se realizaron los informes solicitados por Planeacion y control interno  |201901: Se realizaron los informes solicitados por Planeacion y control interno " u="1"/>
        <s v=" |201906: Se liquidó y canceló la nómina correspondiente al mes de junio de 2019, la cual ascendió a la suma de $815,623,087. Los documentos de liquidación y calculo para el pago de parafiscales fueron remitidos a la Dirección Financiera. |201905:   |201904: Se liquidó la nómina correspondiente al mes de abril  por un valor de $ 715,349,385,  con los anexos de parafiscales. |201903: Se liquidó la nomina del mes por un valor de $728,907,765 y fue enviado el memorando informativo  y el listado de la liquidación, firmado por la secretaria general al grupo de financiera. |201902: Se liquidó la nomina del mes por un valor de $713,382,870 y fue enviado el memorando informativo  y el listado de la liquidación, firmado por la secretaria general al grupo de financiera. |201901: Se liquidó la nomina del mes por un valor de $491,394,152 y fue enviado el memorando informativo  y el listado de la liquidación, firmado por la secretaria general al grupo de financiera." u="1"/>
        <s v=" |201906: Informes de Atención al Ciudadadano de Mayo. Radicados Orfeo 20191000067223.  Muestran la actividad de  atención presencial, junto con el informe de tickets atendidos. |201905: 0  |201904: Todos los ciudadanos  atendidos reciben orientación, los 32 turnos de diferencia obeceden a que se generó un turno pero los ciudadanos abandonaron la sala.  |201903: Se identifica que los turnos cancelados, obedecen a la solicitud del ticket por parte de mensajeros que no se les facilita esperar el turno |201902: Los informes de Atención al Ciudadadano de enero y febrero (radicados Orfeo 20195700010993 y 20195700026213) muestran la actividad de  atención presencial, junto con el informe de tickets atendidos.Evidencia 232  |201901: Se identifica que los turnos cancelados, obedecen a la solicitud del ticket por parte de mensajeros que no se les facilita esperar el turno" u="1"/>
        <s v=" |201906: Esta actividad ha sido reprogramada.   |201905: Se inició recopilación de información  |201904: La recopilación de la información iniciará durante el mes de mayo. Lo anterior, debido a que los funcionarios de la Delegatura han estado dedicados al desarrollo de las actividades misionales.  |201903: 0 |201902: 0 |201901: 0" u="1"/>
        <s v=" |201906: Es necesario adelantar la contratación de la herramienta para iniciar esta actividad. |201905: 0  |201904: 0 |201903: 0 |201902: 0 |201901: 0" u="1"/>
        <s v=" |201906: 0 |201905: 0  |201904: Envio de Sondeo de Mercado para conocer soluciones que existen en el mercaado. |201903: Revisión de herramientas que existen en el mercado y análisis de características principales. |201902:  - Inicia el levantamiento de requerimientos de Gestión Documental y la OTI para seleccionar la herramienta que permita la implementación de un sistema único de trámites. |201901: N.A" u="1"/>
        <s v=" |201906: 120 memorando y oficios elaborados, 7 Atención presencial, realizadas y 208 carpetas organizadas |201905: 0  |201904: 76 memorando y oficios elaborados, 9 Atención presencial, realizadas y 308 carpetas organizadas |201903: 0 |201902: Se realizaron 66 radicados por orfeo solicitando información para los procesos_x000a_Se recibieron por Vigia y se tramitaron 15 quejas _x000a_Se tienen 292 carpetas de los procesos de control disciplinario_x000a_Se atendieron 10 usuarios externos |201901: Se realizaron 108 radicados por orfeo solicitando información para los procesos._x000a_Se recibieron por Vigia y se tramitaron 3 quejas _x000a_Se tienen 279 carpetas de los procesos de control disciplinario_x000a_Se atendieron 8 usuarios externos" u="1"/>
        <s v=" |201906: La oficina de Control Interno realiza las actividades de  auditorias, seguimientos y evaluaciones de acuerdo a la programacion establecida en el PAA aprobado por el Comité de Coordinación Institucional de Control Interno, dando cumplimiento a lo establecido en el mismo. |201905: La oficina de control Interno realiza las actividades consignadas en el PAA con sus correspondientes fechas de ejecución.  |201904: 1. Se tomaron los Orfeos de los memorandos 1 al 23 de abril y se relacionaron en la descripción del PAA de 2019, 2. Se tomaron del Orfeo los memorandos 24 al 30 de abril y se relacionaron en la descripción del PAA de 2019. Se ejecutaron 3 informes y/o seguimientos de auditorias (Conciliación de Saldos de Operaciones Recíprocas,SIGEP,  ejecución presupuestal, plan de contratación) y en proceso 1 (Cemat) |201903: Se ejecutaron 7 auditorías, evaluaciones y seguimientos acorde con lo programado en el período , fueron comunicados con las respectivas recomendaciones. |201902: Se ejecutaron 8 auditorías, evaluaciones y seguimientos acorde con lo programado en el período , fueron comunicados con las respectivas recomendaciones. |201901: Se ejecutaron 23 auditorías, evaluaciones y seguimientos acorde con lo programado en el período , fueron comunicados con las respectivas recomendaciones." u="1"/>
      </sharedItems>
    </cacheField>
    <cacheField name="EVIDENCIA_AVANCE" numFmtId="0">
      <sharedItems containsMixedTypes="1" containsNumber="1" containsInteger="1" minValue="0" maxValue="0" longText="1"/>
    </cacheField>
    <cacheField name="ANALISIS_CUALITATIVO" numFmtId="0">
      <sharedItems containsMixedTypes="1" containsNumber="1" containsInteger="1" minValue="0" maxValue="0" longText="1"/>
    </cacheField>
    <cacheField name="EVIDENCIA_AVANCE2" numFmtId="0">
      <sharedItems containsMixedTypes="1" containsNumber="1" containsInteger="1" minValue="0" maxValue="0" longText="1"/>
    </cacheField>
    <cacheField name="ANALISIS_CUALITATIVO2" numFmtId="0">
      <sharedItems containsMixedTypes="1" containsNumber="1" containsInteger="1" minValue="0" maxValue="0" longText="1"/>
    </cacheField>
    <cacheField name="EVIDENCIA_AVANCE3" numFmtId="0">
      <sharedItems containsMixedTypes="1" containsNumber="1" containsInteger="1" minValue="0" maxValue="0" longText="1"/>
    </cacheField>
    <cacheField name="ANALISIS_CUALITATIVO3" numFmtId="0">
      <sharedItems containsMixedTypes="1" containsNumber="1" containsInteger="1" minValue="0" maxValue="0" count="144" longText="1">
        <n v="0"/>
        <s v="Se ha venido adelantando la actualización de la política de administración del riesgo de manera conjunta con la Oficina de Técnologías de la Información y las Comunicaciones"/>
        <s v="NA"/>
        <s v="Una vez actualizado el mapa de riesgos del proceso de Gestión de TICS, se realizó la actualización del mapa con corte a 14 de marzo, ambas versiones fueron debidamente publicadas en la página web de la Entidad."/>
        <s v="Actividad sin iniciar"/>
        <s v="Se realizaron denuncias ante la Fiscalía General de la Nación."/>
        <s v="1. Correo electrónico donde se cita a Mesa de Trabajo mapa de riesgos proceso Control. _x000a_2.  Correos electrónicos relacionados con las actas de las mesas de trabajo sobre mapa de riesgos de control. "/>
        <s v="N.A. "/>
        <s v="Revisión al mapa de Riesgos, para alinearlo con la nueva Política de tratamiento de Riesgos de la entidad."/>
        <s v="Monitoreo del mapa de riesgos de TI"/>
        <s v="Publicación del nuevo mapa de riesgos."/>
        <s v="Revision del comportamiento del riesgo de corrupción."/>
        <s v="Generación de aplicativo de temporada Alta para análisis de moviemiento en terminales."/>
        <s v="Publicación de Resoluciones en el sitio web de la entidad."/>
        <s v="Revisión y análisis de la información recibida en el CEMAT."/>
        <s v="Estos temas serán desarrollados en la ejecucuón del Plan institucional de capacitación a partir del segundo semestre."/>
        <s v="Los informes con los resultados de la gestión del mes de marzo, fueron allegados a la OAP el día 05/04/19, por lo que se encuentran en revisión para poder generar el Informe de supervisión. "/>
        <s v="Investigaciones, sanciones y campañas"/>
        <s v="Gestión de medios pnd y proyecciones"/>
        <s v="Campañas super viajeros, renovación, regiones, usuarios del transporte fluvial, vigilamos con seguridad: vigía información subjetiva"/>
        <s v="Apertura Casa del Consumidor en Cartagena"/>
        <s v="Se trataron los siguientes temas:_x000a_i. Infraestructura Accesible_x000a_ii. Pregoneo_x000a_iii. La representante de Conalter manifestó que se están realizando reuniones con el Ministerio de Transporte para definir los criterios de homologación o habilitación de los TTTA y_x000a_iv. Inquietudes de Conalter frente a las inspecciones y evaluciones que realiza la Supertransporte a la Terminales de Transporte terrestre"/>
        <s v="i. Se socializo por parte de la Superintendencia de Transporte, la necesidad de realizar los ajustes necesarios y progresivos en materia de infraestructura accesible._x000a_ii. Conalter se compromete a socializarlo entre sus agremiados los temas tratados en la mesa Nro. 30, del 27 de marzo de 2019_x000a_"/>
        <s v="Correo electrónico remitiendo citación y agenda del Comité Temático de Facilitación del Comercio Exterior. "/>
        <s v="Relacion de compromisos suscritos en el Comité de Facilitación de Comercio Exterior. "/>
        <s v="Actas de reunión"/>
        <s v="Se realizó la atención a la auditoria realizada por la Oficina de Control Interno al link de transparencia en página web"/>
        <s v="Se registraron 13 actualizaciones de hojas de vida"/>
        <s v="Actualización dato Abierto Tráfico Portuario Marítimo en Colombia."/>
        <s v="Seguimiento al avance del MSPI con corte a 31 de marzo de 2019"/>
        <s v="Informe de seguimiento al software de impresión para evitar la fuga de información a nivel de impresión"/>
        <s v="Remision a Planeación para asignación de presupuestoa los proyectos"/>
        <s v="Ruta Compartida: Z:/ PLANEACIÓN-2019/400 39  PLANEACIÓN INSTITUCIONAL MODELO INTEGRADO DE PLANEACIÓN Y GESTIÓN/400 39 10 BANCO DE PROYECTOS DE INVERSIÓN INSTITUCIONAL/ Seguimiento mensual presupuesto/ Marzo "/>
        <s v="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
        <s v="La ejecución de compromisos presupuestales del mes de Marzoo fue de $6.684 millones."/>
        <s v="Durante este periodo se realizaron en total cinco jornadas de capacitación, de las cuales, cuatro correponden  al programa PAE sin costo económico para la Entidad y una correspondiente al PIC así:_x000a_CAPACITACION AMBIENTAL - SEPARA2  el 05/03/2019_x000a_NIIF APLICADAS EN LA SUPERVISIÓN  el 13 y 19 de marzo de 2019._x000a_Socialización tema Objetivo y subjetivo el 13 de marzo de 2019._x000a_Metodos Alternativos de Solución de Conflictos y Tecnicas de Negociación el 15 de marzo de 2019._x000a_La ejecución del PIC 2019 se inicia con la capacitación sobre Novedades en Seguridad Social, nomina, salarios y prestaciones sociales en el sector público _x000a__x000a__x000a__x000a__x000a__x000a__x000a__x000a_"/>
        <s v="Durante el mes de marzose realizó la celebración del día de la mujer, con la participación de las funcionarias y contratistas de la Entidad."/>
        <s v="Estas actividades estan programadas para el segundo semestre del año en curso"/>
        <s v="Durante este mes, 61  funcionarios nombrados en provisionalidad allegaron al Grupo de Talento Humano los formularios correspondientes a la calificación del tercer cuatrimestre del 2018."/>
        <s v="N/A"/>
        <s v="Durante el mes de marzo se presentó un ingreso a la planta de personal"/>
        <s v="Se actualizó la caracterización con los datos de ingresos."/>
        <s v="Fue diligenciado un  formato, correspondiente a la funcionaria Gloria Díaz"/>
        <s v="Esta actividad se realizará en el segundo semestre"/>
        <s v="Esta actividad se realizará durante el año 2019 a partir del segundo trimestre. "/>
        <s v="Las actividades se desarrollaran a partir del segundo semestre del año en curso"/>
        <s v="En cumplimiento de la norma la Dotación será entregada en los meses de Mayo, Septiembre y Diciembre"/>
        <s v="Seguimiento Reuniones Comité paritario de seguridad y salud en el trabajo,seguimiento indicadores, Seguimiento matriz subprogramas de gestión"/>
        <s v="Seguimiento  Reporte de actos y condiciones subestandar;_x000a_Inspecciones orden -  aseo (COPASST)_x000a_locativas (COPASST)_x000a_Inspección de extintores (Realizada por Brigadistas)"/>
        <s v="En este periodo no fueron programadas actividades."/>
        <s v="Seguimiento al ausentismo, _x000a_Seguimiento a casos médicos especiales, _x000a_Semana de la Seguridad y Salud en el Trabajo (Organización de la Semana de la Salud)_x000a_Seguimiento Consumo Botiquines (Brigadistas)"/>
        <s v="Elaboración del Plan Estratégico de Seguridad Vial - PESV, _x000a_Campaña Prevención Riesgo Publico"/>
        <s v="Sondeo de mercado para implementación de telefonía IP que bajo el protocolo IPv6."/>
        <s v="Colaboración en la Actualización de la política de Tratamiento de Riesgos de la entidad, en lo relación a los riesgos de Seguridad Digital, de acuerdo a los criterios solicitados por el DAFP y la ISO 27001."/>
        <s v="Participación en mesa de trabajo_x000a_Temas Tratados_x000a_1. Presentación equipo participación ciudadana._x000a_2. En que consiste la participación ciudadana._x000a_3. Estructura de la participación ciudadana._x000a_4. Obligaciones en participación._x000a_5. Política publica de la participación democrática._x000a_6. Circulo Virtuosos de la participación."/>
        <s v="Correo electrónico remitido por la Oficina Asesora de Planeación designando a la Dra. Luz Yaneth Florez Avila como parte del Equipo de Participacion Ciudadana de la Entidad. "/>
        <s v="Esta actividad se realizará conjuntamente con el equipo de trabajo para el Plan de Participación Ciudadana de la Entidad."/>
        <s v="Se realizó el día 26 de marzo una reunión de sensibilización para iniciar la conformación y legalización del Comité de Participación Ciudadana en las instalaciones de la supertransporte"/>
        <s v="Documento en word Identificacion Zonas Geograficas para la Campaña de Promoción y Prevención &quot;+Transporte marítimo y fluvial + Formalización&quot;."/>
        <s v="Llegamos a 38.107 personas seguidores en twitter y facebook . Aumentamos 315 twitter y 291 en Facebook"/>
        <s v="Correos electrónicos remitidos al Ingeniero oscar Quintero con la normatividad vigente de cada delegatura debidamente actualizada y se encuentra publicado en el siguiente enlace: http://aplicaciones.supertransporte.gov.co/Biblioteca_Virtual/BIBLIOTECA_MENU/"/>
        <s v="Revisión de herramientas que existen en el mercado y análisis de características principales."/>
        <s v="Apertura oficina Supertransporte en la sede de la red nacional de protección al Consumidor de la ciudad de Pasto"/>
        <s v="Generación del Sondeo de mercado para la adquisición de telefonía IP."/>
        <s v="Generación de Aplicativo para temporada Alta."/>
        <s v="Transformación digital aplicada en el  desarrollado generado en el CEMAT para seguimiento a temporada alta."/>
        <s v="Informe de seguimiento al funcionamiento del software de control de impresión instalado para prueba piloto."/>
        <s v="Se realiza capacitación al personal de la OTI en el lenguaje PL/SQL"/>
        <s v="Acta de levantamiento de requerimientos."/>
        <s v="Análisis de herramientas de BPM para la automatización de Procesos."/>
        <s v="Finaliza el diligenciamiento del FURAG en lo relacionado a las preguntas asignadas a la OTI, Apoyo a las preguntas de Gestión documental, Apoyo a Talento Humano y Comunicaciones._x000a_Reporte de Avance del PAI con corte a Marzo."/>
        <s v="Comunicaciones internas y externas de orfeo, Vigia (126) y publicaciones sitio web (230 en el I trimestre)"/>
        <s v="Análisis de cumplimiento de cada módulo del sistema VIGIA."/>
        <s v="Sincronización de equipos en la herramienta GLPI."/>
        <s v="Redefinición de necesidades de información de fuentes externas."/>
        <s v="Reporte del Análisis realizado al aplicativo VIGIA."/>
        <s v="Análisis de herramientas de BPM en el mercado, que permitan el modelamiento y automatización de la Gestión Contractual y las notificaciones electrónicas."/>
        <s v="Medición de Indicadores_x000a_Informes de Austeridad del gasto_x000a_Envío de observaciones al informe de auditoria de control interno_x000a_Actualización de formatos y revisón con Secretaría General."/>
        <s v="Durante este mes se realizó la actualización del mapa de riesgos del Grupo de Talento Humano y fue entregado a la Oficina Asesora de Planeación para que proceda a su publicación en la cadena de valor. - Tercera dimensión MIPG_x000a_PAI reportado a planeación - Tercera dimensión MIPG_x000a_Informe enviado a la Oficina de Control Interno sobre austeridad del gasto. - Septima dimension MIPG_x000a_Informe enviado a la Oficina de Control Interno sobre evaluación de riesgos. - Septima dimension MIPG"/>
        <s v="Control Interno:2, Planeación: 1, Secretaría General: 2. "/>
        <s v="Se presentaron los siguientes informes en los términos requeridos: 1. 05-03-2019: Solicitud de información Urgente - Procuraduría General de la Nación. (Oficina Asesora Jurídica)_x000a_2. 05-03-2019: Solicitud de Información - Informe Pormenorizado del Estado de Control Interno de la Supertransporte, período del 11 de noviembre de 2018 al 28 de febrero de 2019. (OCI)_x000a_3. 12-03-2019: Observaciones - Comunicación Informe preliminar de seguimiento y evaluación de acciones por todas las fuentes e indicadores (según selectivo) del 1 de octubre a 31 de diciembre de 2018. (OCI)_x000a_4. 20-03-2019: Observaciones - Comunicación Informe preliminar de Seguimiento y verificación al cumplimiento de la Ley de Transparencia y del Derecho al Acceso a la Información Pública. (OCI)_x000a_5. 21-03-2019: Alcance - Evaluación de acciones por todas las fuentes, Riesgos e Indicadores (según selectivo). (OCI)_x000a_6. 27-03-2019: Mensualización PAI 2019, Enero a Febrero 2019. (Oficina Asesora Jurídica)_x000a_"/>
        <s v="Organización, oportunidad y efectividad en la gestión "/>
        <s v="Se realizaron los informes solicitados por Planeacion y control interno "/>
        <s v="Actividades desarrolladas de cada uno de los procesos de gestion administrativa"/>
        <s v="observaciones al informe preliminar de seguimiento y verificacion al cumplimiento de la ley de transparencia del derecho  de acceso a la informacion publica "/>
        <s v="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
        <s v="Inclusión de 774 documentos en carpeta de historia laboral._x000a_A traves de correo electrónico se informó la actualización del FUID del Grupo de Talento Humano al Grupo de Gestión Documental."/>
        <s v="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
        <s v="Disponibilidad y acceso a la información y gestión del grupo"/>
        <s v="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
        <s v="Respuestas dadas a solicitudes verbales y escritas, ya sea por medio del orfeo o del vigia"/>
        <s v="Se liquidó la nomina del mes por un valor de $728,907,765 y fue enviado el memorando informativo  y el listado de la liquidación, firmado por la secretaria general al grupo de financiera."/>
        <s v="Durante este mes, fueron presentados los documentos para siete recobros ante las EPS."/>
        <s v="Fueron liquidadas 6 comisiones a funcionarios de planta y 40 a contratistas por valor de $ 15,532,474  "/>
        <s v="En el transcurso del mes no se realizaron actividades relacionadas con este tema, estas se desarrollarán a partir del segundo trimestre del año en curso."/>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
        <s v="Se envió mensaje sobre el cumplimiento del horario laboral a través de correo electrónico e intranet, el día 28 de marzo"/>
        <s v="Lineamientos para la conservación de documentos fisicos"/>
        <s v="Apoyo en la organización de archivos de Secretaria General (contratos 2018) y Talento Humano (47 histyorias laborales de activos)"/>
        <s v="Se identifica que los turnos cancelados, obedecen a la solicitud del ticket por parte de mensajeros que no se les facilita esperar el turno"/>
        <s v=" "/>
        <s v="Se realizan los informes de los siguientes contratos durante el trimestre_x000a_1. Arriendos (6)_x000a_2. Vigilancia (3)_x000a_3. Mantenimiento de vehiculos (3)_x000a_4. Tiquetes (3)_x000a_5. Estantes (1)_x000a_6. Cajas de archivo (1)_x000a_7. Combustible (3)"/>
        <s v="Se desarrolla un instructivo el cual fue enviado por correo"/>
        <s v="Una vez se escoge el inmueble se inicia la etapa de negociación, precio - beneficio"/>
        <s v="El área Financiera en el mes de Marzo de 2019,  se realizo 380 Pagos para un total de $ 1,924.680.057 m/cte.  obligando y pagando a tiempo los soportes allegadas a la Direccion financiera durante el mes de Febrero de 2019.  "/>
        <s v="Se obtuvo un 109% de la meta propuesta a corte de Marzo de 2019, y una meta acumulada del año del 29%, debido a la continua gestion de cobro, adelantadas por los grupos SIS y Coactivo"/>
        <s v="La ejecución de compromisos presupuestales al mes de Marzo fue de $1.754 millones,  obteniendo un cumplimiento de la meta proyectada  al mes de Marzo del 98 % y una meta acumulada del  año de 18% en los compromisos."/>
        <s v="Divulgación de estrategias para el uso de redes"/>
        <s v="se han aumentado lo seguidores en twitter 440 y facebook 282"/>
        <s v="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
        <s v="Nueve certificaciones, cuatro informes, un asunto gestión documental y tres reuniones"/>
        <s v="SE DIO RESPUESTA A LAS SOLICITUDES ASIGNADAS AL DESPACHO - SE REALIZARON Y CUMPLIERON LAS CITAS SOLICITADAS CON VIGILADOS - LOS DOCUMENTOS PENDIENTES DE RESPUESTA, SE REALIZARAN DE CONFORMIDAD CON PLAZO PREVISTO PARA CADA UNO DE ELLOS."/>
        <s v="Se ejecutó el informe de seguimiento al Plan de Mejoramiento Archivístico con corte al cuarto trimestre de 2018_x000a_Actualización cadena de valor por parte de planeación carta de salvaguarda_x000a_Actualización documental OCI"/>
        <s v="Se dio respesta oportuna a los requerimientos realizados a la OCI"/>
        <s v="Se comunicó informe pormenorizado con recomendaciones rad. 20192000029693 del 13 de 2019 y se publicó en el link http://www.supertransporte.gov.co/index.php/informes-de-gestion-evaluacion-y-auditoria/ "/>
        <s v="Se ejecutaron 7 auditorías, evaluaciones y seguimientos acorde con lo programado en el período , fueron comunicados con las respectivas recomendaciones."/>
        <s v="Se realizó organización de carpetas relacionados con los procesos prejudiciales y judiciales que cursan en contra de la entidad y que llegan diariamente para trámite y se adelantó el trámite del FUID"/>
        <s v="Pendiente de realizar Comité de Sometimiento a Control para adoptar las decisiones a que haya lugar."/>
        <s v="Se adelantó el alistamiento de las matrices para efectuar el seguimiento mensual del PEI y PAI, se envió para diligenciamiento a las dependencias involucradas y se consolidó la información allegada para ser presentada en el próximo comité directivo. "/>
        <s v="3ra Dimensión: Gestión con Valores para Resultados_x000a_SE INCORPORÓ NUEVA INFORMACIÓN EN LOS SIGUIENTES PROCESOS DE LA CADENA DE VALOR:_x000a_Gestión de Talento Humano: Actualización de los formatos del proceso e inclusión de 8 formatos nuevos para el Sistema de gestión de Seguridad y Salud en el Trabajo_x000a_Gestionar el mejoramiento continuo: Actualización del formato para Carta de Representación o Salvaguarda_x000a_Cuadro de Control de Indicadores: Actualización de la medición de los indicadores de los procesos que entregaron las fichas correspondientes_x000a_Actividades Demandadas por la Oficina de Control Interno_x000a_*Revisión del Informe preliminar de seguimiento y evaluación de acciones por todas las fuentes e indicadores (según selectivo) del 1 de octubre a 31 de diciembre de 2018_x000a__x000a_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s v="Se crearon los usuarios, Se efectúo asignación y cambios de contraseñas y se realizó el traspaso de responsabilidades._x000a_"/>
        <s v="Z:/ PLANEACIÓN-2019/400 39  PLANEACIÓN INSTITUCIONAL MODELO INTEGRADO DE PLANEACIÓN Y GESTIÓN/400 39 10 BANCO DE PROYECTOS DE INVERSIÓN INSTITUCIONAL/ Seguimiento a Proyectos de Inversión/ Marzo "/>
        <s v="De acuerdo con reunión adelantada con la jefe de la Oficina Asesora de Planeación (E), esta actividad se inciará una vez sea expedido el PND"/>
        <s v="Atención de 27 radicados en Vigía y Radicación de 36 documentos en orfeo_x000a_"/>
        <s v="Documentos compilados sobre riesgos por tipo de vigilado: correo electronico de avance presentado por Luis Eduardo Chavez._x000a_ Documentos analisis riesgos Vig realizado por XM- "/>
        <s v="Correo electrónico del 26/03/2019 con el cual el Dr. Álvaro Ceballos, Superintendente Delegado de Puertos,  remite a la Oficina Juridica el Normograma pertinente para Puertos y Fluvial."/>
        <s v="i. Informe Pormenorizado del Estado de Control Interno, período del 11 de noviembre de 2018 al 28 de febrero de 2019_x000a_ii. Seguimiento al PAI, de los meses de enero y febrero de la Delegada de concesiones"/>
        <s v="I. Se clasificaron 144, carpetas según el FUID para transferir al Grupo de Gestión Documental, las cuales se encuentran en proceso de alistamiento de acuerdo a las TRD._x000a_i.i. Fuid Vigilancia E Inspección 710-57.06 Año 2019 - Subjetivo_x000a_Carretero  15 carpetas, Terminales 4 Carpetas, Aéreo 39 carpetas_x000a_Férreo 2 carpetas_x000a_i.ii. Fuid Vigilancia E Inspección 710-57.07 Año 2019 Objetivo_x000a_Carretero  64 carpetas, Terminales 5 carpetas, Aéreo 14 carpetas, Férreo 1 carpeta_x000a_ii. Eliminacion documentos relacionados, Peticiones, quejas, reclamos, solicitudes, los cuales se eliminan con base en las Tablas de retencion documental TRD"/>
        <s v="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Correo electrónico del 07/03/2019 con el cual el Dr. Álvaro Ceballos, Superintendente Delegado de Puertos,  remite a la Oficina de Control Interno el Informe Pormenorizado del periodo Nov 2018-Febrero 2019, basado en MIPG. "/>
        <s v="En el mes de marzo se atendió la siguiente solicitud_x000a_1. Se envió reporte de Informe Pormenorizado de la Delegatura de Tránsito y Transporte Terrestre a la Oficina de Control Interno, con sus respectivas evidencias, mediante correo electrónico del día 05/03/2019."/>
        <s v="Orfeo Delegatura"/>
        <s v="Documento de fecha Marzo 2019  Ficha Técnica - C.I Banacol de Colombia S.A. "/>
        <s v="Informe de hallazgos"/>
        <s v="Se fallaron diez investigacion: siete de archivo y tres con sanción. Las 3 pendientes se sumaron a un proceso de revisión general que se realizó al total de las investigaciones por fallar."/>
        <s v="Documento word con titulo Ficha Técnica Definición competencia INI Primer Análisis Juridico, de fecha marzo 29 de 2019"/>
        <s v="Documento de fecha marzo 29 de 2019, con titulo Diagnóstico de temas susceptibles de conciliar."/>
        <s v="1. Versión preliminar del documento de diagnóstico del “Plan Piloto Formalización de Cabotaje en Buenaventura”,  y comunicaciones a DIMAR, ANI y Alcaldía Municipal que tienen como finalidad completar la precaracterización y establecer valores de referencia para evaluar los indicadores determinados una vez implementada la campaña en esta zona geográfica. Información que corresponde al mes de marzo."/>
        <s v="Herramienta de seguimiento en excel con la informacion del PGS"/>
        <s v="Se realizaron (18) Inspecciones de carácter objetivo y 2 de carácter subjetivo, adicionalmente 16 evaluaciones subjetivas de información de la vigencia fiscal 2017, para una cobertura total de 29 vigilados_x000a__x000a_Nota: el numero de inspecciones (+) Numero de evaluaciones de vigilancia no corresponde al numero en cobertura, toda vez que a un mismo vigilado se le puede realizar inspeccion objetiva y evaluacion subjetiva, para la determinación de la cobertura se filtra la información por NIT."/>
        <s v="i. Por medio de la oficina de comunicaciones, se informó a todos los vigilados de la Delegada de Concesiones sobre las buenas practicas para la competitividad, buscando optimizar la competitividad para el sector"/>
        <s v="El objeto de la mesa fue promover la formalizacion de la prestacion de servicio de la infraestructura de Transporte (Paraderos o puntos de despacho, centralizados de Empresas de Transporte y/o perifericos, entre otros)_x000a_Aun cuando se convocó, no asistió la alcaldia de Villadeleiva"/>
        <s v="Este proyecto, tuvo como objetivo abarcar 1 corredor de los 7 establecidos, para lo cual se tomó para el presente trimestre hacer la gestión correspondiente al denominado corredor Nro. VII:  que corresponde a &quot;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s v="Se realzaron acciones mediante comunicación escrita o frete a mesas de trabajo a los sectores criticos mas reicidentes, a 10 vigilados carreteros._x000a_Sobre las acciones tomadas frente los Sectores criticos de accidentalidad, logistica de operativos, coordinación e infraestructura; irregularidades en prestación de servicio; problemática invasión e indebido uso de franja de derecho de vía;  normatividad y control moperativo."/>
      </sharedItems>
    </cacheField>
    <cacheField name="EVIDENCIA_AVANCE4" numFmtId="0">
      <sharedItems containsMixedTypes="1" containsNumber="1" containsInteger="1" minValue="0" maxValue="0" longText="1"/>
    </cacheField>
    <cacheField name="ANALISIS_CUALITATIVO4" numFmtId="0">
      <sharedItems containsMixedTypes="1" containsNumber="1" containsInteger="1" minValue="0" maxValue="0" longText="1"/>
    </cacheField>
    <cacheField name="EVIDENCIA_AVANCE5" numFmtId="0">
      <sharedItems containsMixedTypes="1" containsNumber="1" containsInteger="1" minValue="0" maxValue="0" longText="1"/>
    </cacheField>
    <cacheField name="ANALISIS_CUALITATIVO5" numFmtId="0">
      <sharedItems containsMixedTypes="1" containsNumber="1" containsInteger="1" minValue="0" maxValue="0" longText="1"/>
    </cacheField>
    <cacheField name="EVIDENCIA_AVANCE6" numFmtId="0">
      <sharedItems containsMixedTypes="1" containsNumber="1" containsInteger="1" minValue="0" maxValue="0" longText="1"/>
    </cacheField>
    <cacheField name="ANALISIS_CUALITATIVO6" numFmtId="0">
      <sharedItems containsMixedTypes="1" containsNumber="1" containsInteger="1" minValue="0" maxValue="0" longText="1"/>
    </cacheField>
  </cacheFields>
  <extLst>
    <ext xmlns:x14="http://schemas.microsoft.com/office/spreadsheetml/2009/9/main" uri="{725AE2AE-9491-48be-B2B4-4EB974FC3084}">
      <x14:pivotCacheDefinition pivotCacheId="176770929"/>
    </ext>
  </extLst>
</pivotCacheDefinition>
</file>

<file path=xl/pivotCache/pivotCacheDefinition5.xml><?xml version="1.0" encoding="utf-8"?>
<pivotCacheDefinition xmlns="http://schemas.openxmlformats.org/spreadsheetml/2006/main" xmlns:r="http://schemas.openxmlformats.org/officeDocument/2006/relationships" r:id="rId1" refreshedBy="Jefferson Ferney Ramirez Bustos" refreshedDate="43700.729611921299" createdVersion="5" refreshedVersion="6" minRefreshableVersion="3" recordCount="3505">
  <cacheSource type="worksheet">
    <worksheetSource ref="A1:V1048576" sheet="Revisión_Avance_Periodo"/>
  </cacheSource>
  <cacheFields count="22">
    <cacheField name="No." numFmtId="0">
      <sharedItems containsString="0" containsBlank="1" containsNumber="1" containsInteger="1" minValue="1" maxValue="294"/>
    </cacheField>
    <cacheField name="LLAVE_Avance_Periodo" numFmtId="0">
      <sharedItems containsBlank="1"/>
    </cacheField>
    <cacheField name="COD_OBJETIVOS_ESTRATEGICOS_PEI" numFmtId="0">
      <sharedItems containsBlank="1" count="5">
        <s v="OE1"/>
        <s v="OE4"/>
        <s v="OE2"/>
        <s v="OE3"/>
        <m/>
      </sharedItems>
    </cacheField>
    <cacheField name="OBJETIVOS_ESTRATEGICOS_PEI" numFmtId="0">
      <sharedItems containsBlank="1"/>
    </cacheField>
    <cacheField name="COD_PEI_PROYECTO" numFmtId="0">
      <sharedItems containsBlank="1"/>
    </cacheField>
    <cacheField name="COD_PLAN_OAP" numFmtId="0">
      <sharedItems containsString="0" containsBlank="1" containsNumber="1" containsInteger="1" minValue="1" maxValue="15"/>
    </cacheField>
    <cacheField name="PLAN_ANUAL_OAP" numFmtId="0">
      <sharedItems containsBlank="1" count="3">
        <s v="PAI"/>
        <s v="PEI"/>
        <m/>
      </sharedItems>
    </cacheField>
    <cacheField name="PROYECTOS_COMPONENTES" numFmtId="0">
      <sharedItems containsBlank="1"/>
    </cacheField>
    <cacheField name="COD_ACTIVIDADES" numFmtId="0">
      <sharedItems containsBlank="1"/>
    </cacheField>
    <cacheField name="ACTIVIDADES" numFmtId="0">
      <sharedItems containsBlank="1" longText="1"/>
    </cacheField>
    <cacheField name="COD_DEPENDENCIA" numFmtId="0">
      <sharedItems containsBlank="1"/>
    </cacheField>
    <cacheField name="RATIO_ACTIVIDADES" numFmtId="0">
      <sharedItems containsString="0" containsBlank="1" containsNumber="1" minValue="4.4642857142857152E-4" maxValue="4.4642857142857152E-4"/>
    </cacheField>
    <cacheField name="PERIODO" numFmtId="0">
      <sharedItems containsBlank="1"/>
    </cacheField>
    <cacheField name="PLANEADO" numFmtId="0">
      <sharedItems containsString="0" containsBlank="1" containsNumber="1" minValue="0" maxValue="45725.310000000005"/>
    </cacheField>
    <cacheField name="EJECUTADO" numFmtId="0">
      <sharedItems containsString="0" containsBlank="1" containsNumber="1" minValue="0" maxValue="17069"/>
    </cacheField>
    <cacheField name="CUMPLIMIENTO" numFmtId="0">
      <sharedItems containsBlank="1" containsMixedTypes="1" containsNumber="1" minValue="0" maxValue="3"/>
    </cacheField>
    <cacheField name="Estado_Cumplimiento" numFmtId="0">
      <sharedItems containsBlank="1"/>
    </cacheField>
    <cacheField name="Planeado_Acumulado_Año" numFmtId="0">
      <sharedItems containsString="0" containsBlank="1" containsNumber="1" minValue="0" maxValue="279268.56"/>
    </cacheField>
    <cacheField name="Ejecutado_Acumulado_año" numFmtId="0">
      <sharedItems containsString="0" containsBlank="1" containsNumber="1" minValue="0" maxValue="48843"/>
    </cacheField>
    <cacheField name="%_Cumplimiento_Acumulado" numFmtId="0">
      <sharedItems containsString="0" containsBlank="1" containsNumber="1" minValue="0" maxValue="3.0000000000000004"/>
    </cacheField>
    <cacheField name="%_PLANEADO" numFmtId="0">
      <sharedItems containsString="0" containsBlank="1" containsNumber="1" minValue="0" maxValue="279268.56"/>
    </cacheField>
    <cacheField name="%_EJECUTADO" numFmtId="0">
      <sharedItems containsString="0" containsBlank="1" containsNumber="1" minValue="0" maxValue="48843"/>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fferson Ferney Ramirez Bustos" refreshedDate="43700.729772800929" createdVersion="5" refreshedVersion="6" minRefreshableVersion="3" recordCount="3504">
  <cacheSource type="worksheet">
    <worksheetSource ref="A1:AA3505" sheet="Revisión_Avance_Periodo"/>
  </cacheSource>
  <cacheFields count="27">
    <cacheField name="No." numFmtId="0">
      <sharedItems containsSemiMixedTypes="0" containsString="0" containsNumber="1" containsInteger="1" minValue="1" maxValue="294"/>
    </cacheField>
    <cacheField name="LLAVE_Avance_Periodo" numFmtId="0">
      <sharedItems/>
    </cacheField>
    <cacheField name="COD_OBJETIVOS_ESTRATEGICOS_PEI" numFmtId="0">
      <sharedItems count="4">
        <s v="OE1"/>
        <s v="OE4"/>
        <s v="OE2"/>
        <s v="OE3"/>
      </sharedItems>
    </cacheField>
    <cacheField name="OBJETIVOS_ESTRATEGICOS_PEI" numFmtId="0">
      <sharedItems/>
    </cacheField>
    <cacheField name="COD_PEI_PROYECTO" numFmtId="0">
      <sharedItems count="10">
        <s v="PR_10"/>
        <s v="PR_09"/>
        <s v="PR_03"/>
        <s v="PR_05"/>
        <s v="PR_06"/>
        <s v="PR_07"/>
        <s v="PR_08"/>
        <s v="PR_01"/>
        <s v="PR_02"/>
        <s v="PR_04"/>
      </sharedItems>
    </cacheField>
    <cacheField name="COD_PLAN_OAP" numFmtId="0">
      <sharedItems containsSemiMixedTypes="0" containsString="0" containsNumber="1" containsInteger="1" minValue="1" maxValue="15"/>
    </cacheField>
    <cacheField name="PLAN_ANUAL_OAP" numFmtId="0">
      <sharedItems/>
    </cacheField>
    <cacheField name="PROYECTOS_COMPONENTES" numFmtId="0">
      <sharedItems count="21">
        <s v="PAI_01 - Operacional"/>
        <s v="PEI_09 - Súper Regiones"/>
        <s v="PEI_03 - Sensibilización en materia de derechos y deberes en el sector transporte"/>
        <s v="PAI_03 - Adquisiones"/>
        <s v="PEI_05 - Juventud y Meritocracia para la SuperTransporte "/>
        <s v="PAI_04 - Talento Humano"/>
        <s v="PAI_05 - Gestión del Riesgo de Corrupción  - Mapa de Riesgos de Corrupción"/>
        <s v="PAI_10 - Tecnologías de la Información y las Comunicaciones"/>
        <s v="PEI_06 - Implementación Sistema Único de Trámites "/>
        <s v="PEI_07 - Implementación  sistema de gestión documental o actualizar el actual."/>
        <s v="PAI_02 - Gestión Documental"/>
        <s v="PAI_09 - Mecanismos para la Transparencia y Acceso a la Información"/>
        <s v="PEI_08 - Promoción y Consolidación de  la Protección de los Derechos de los Usuarios "/>
        <s v="PEI_01 - Campañas de Prevención y Promoción para la formalización."/>
        <s v="PEI_02 - Accesibilidad"/>
        <s v="PEI_04 - Biblioteca Jurídica Digital de la ST"/>
        <s v="PAI_06 - Racionalización de Trámites"/>
        <s v="PAI_08 - Mecanismos para Mejorar la Atención al Ciudadano"/>
        <s v="PAI_07 - Rendición de Cuentas"/>
        <s v="PAI_11 - Condiciones institucionales idóneas para la promoción de la participación ciudadana"/>
        <s v="PAI_12 - Promoción efectiva de la participación ciudadana"/>
      </sharedItems>
    </cacheField>
    <cacheField name="COD_ACTIVIDADES" numFmtId="0">
      <sharedItems/>
    </cacheField>
    <cacheField name="ACTIVIDADES" numFmtId="0">
      <sharedItems longText="1"/>
    </cacheField>
    <cacheField name="COD_DEPENDENCIA" numFmtId="0">
      <sharedItems count="10">
        <s v="DCI"/>
        <s v="DTTTA"/>
        <s v="DP"/>
        <s v="DSI"/>
        <s v="SG"/>
        <s v="OAP"/>
        <s v="OTIC"/>
        <s v="OAJ"/>
        <s v="DPU"/>
        <s v="OCI"/>
      </sharedItems>
    </cacheField>
    <cacheField name="RATIO_ACTIVIDADES" numFmtId="169">
      <sharedItems containsSemiMixedTypes="0" containsString="0" containsNumber="1" minValue="4.4642857142857152E-4" maxValue="4.4642857142857152E-4"/>
    </cacheField>
    <cacheField name="PERIODO" numFmtId="0">
      <sharedItems count="12">
        <s v="Ene"/>
        <s v="Feb"/>
        <s v="Mar"/>
        <s v="Abr"/>
        <s v="May"/>
        <s v="Jun"/>
        <s v="Jul"/>
        <s v="Ago"/>
        <s v="Sep"/>
        <s v="Oct"/>
        <s v="Nov"/>
        <s v="Dic"/>
      </sharedItems>
    </cacheField>
    <cacheField name="PLANEADO" numFmtId="0">
      <sharedItems containsSemiMixedTypes="0" containsString="0" containsNumber="1" minValue="0" maxValue="45725.310000000005"/>
    </cacheField>
    <cacheField name="EJECUTADO" numFmtId="0">
      <sharedItems containsSemiMixedTypes="0" containsString="0" containsNumber="1" minValue="0" maxValue="17069"/>
    </cacheField>
    <cacheField name="CUMPLIMIENTO" numFmtId="0">
      <sharedItems containsMixedTypes="1" containsNumber="1" minValue="0" maxValue="3"/>
    </cacheField>
    <cacheField name="Estado_Cumplimiento" numFmtId="0">
      <sharedItems/>
    </cacheField>
    <cacheField name="Planeado_Acumulado_Año" numFmtId="0">
      <sharedItems containsSemiMixedTypes="0" containsString="0" containsNumber="1" minValue="0" maxValue="279268.56"/>
    </cacheField>
    <cacheField name="Ejecutado_Acumulado_año" numFmtId="0">
      <sharedItems containsSemiMixedTypes="0" containsString="0" containsNumber="1" minValue="0" maxValue="48843"/>
    </cacheField>
    <cacheField name="%_Cumplimiento_Acumulado" numFmtId="9">
      <sharedItems containsSemiMixedTypes="0" containsString="0" containsNumber="1" minValue="0" maxValue="3.0000000000000004"/>
    </cacheField>
    <cacheField name="%_PLANEADO" numFmtId="0">
      <sharedItems containsString="0" containsBlank="1" containsNumber="1" minValue="0" maxValue="279268.56"/>
    </cacheField>
    <cacheField name="%_EJECUTADO" numFmtId="0">
      <sharedItems containsString="0" containsBlank="1" containsNumber="1" minValue="0" maxValue="48843"/>
    </cacheField>
    <cacheField name="%_CUMPLIMIENTO_AÑO" numFmtId="9">
      <sharedItems containsString="0" containsBlank="1" containsNumber="1" minValue="0" maxValue="1"/>
    </cacheField>
    <cacheField name="Columna1" numFmtId="9">
      <sharedItems containsNonDate="0" containsString="0" containsBlank="1"/>
    </cacheField>
    <cacheField name="DIF_TOTAL_%" numFmtId="9">
      <sharedItems containsString="0" containsBlank="1" containsNumber="1" minValue="0" maxValue="1"/>
    </cacheField>
    <cacheField name="ESTADO_Meta_Año" numFmtId="164">
      <sharedItems containsBlank="1"/>
    </cacheField>
    <cacheField name="%_RATIO" numFmtId="0">
      <sharedItems containsString="0" containsBlank="1" containsNumber="1" minValue="0" maxValue="4.4642857142857152E-4"/>
    </cacheField>
  </cacheFields>
  <extLst>
    <ext xmlns:x14="http://schemas.microsoft.com/office/spreadsheetml/2009/9/main" uri="{725AE2AE-9491-48be-B2B4-4EB974FC3084}">
      <x14:pivotCacheDefinition pivotCacheId="1767709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
  <r>
    <n v="1"/>
    <s v="3.3.2  Desarrollar acciones necesarias para impulsar la renovación y repotenciación de la flota fluvial."/>
    <x v="0"/>
    <s v="Fortalecer la Vigilancia."/>
    <x v="0"/>
    <s v="Plan de Acción Institucional - PAI"/>
    <s v="PAI"/>
    <n v="2"/>
    <s v=" Plan de Acción Institucional - PAI"/>
    <s v="Operacional"/>
    <s v="ACT_09"/>
    <x v="0"/>
    <x v="0"/>
    <x v="0"/>
    <s v="Despacho del Delegado de Transito y Transporte Terrestre Automotor"/>
    <s v="Superintendente Delegado de Concesiones e Infraestructura"/>
    <s v="Misionales"/>
    <s v="Administrativa/Financiera"/>
    <s v="Funcionamiento"/>
    <s v="2. DIRECCIONAMIENTO ESTRATEGICO Y PLANAECION"/>
    <s v="2.1.1 Planeación Institucional"/>
    <m/>
    <m/>
    <m/>
    <m/>
    <m/>
    <m/>
    <n v="1"/>
    <s v="# etapas ejecutadas para formalizar la politica de supervisión / # etapas programadas para formalizar la politica de supervisión"/>
    <s v="POR_DEFINIR"/>
    <n v="4.4642857142857152E-4"/>
    <s v="Planeado"/>
    <n v="0"/>
    <n v="0"/>
    <n v="0"/>
    <n v="0.05"/>
    <n v="0.15"/>
    <n v="0.2"/>
    <n v="0.2"/>
    <n v="0.15"/>
    <n v="0.1"/>
    <n v="0.1"/>
    <n v="0.05"/>
    <n v="0"/>
    <n v="1"/>
    <s v="Ejecutado"/>
    <n v="0"/>
    <n v="0"/>
    <n v="0"/>
    <n v="0"/>
    <n v="0.15"/>
    <n v="0"/>
    <n v="0"/>
    <n v="0"/>
    <n v="0"/>
    <n v="0"/>
    <n v="0"/>
    <n v="0"/>
    <n v="0.15"/>
    <m/>
    <m/>
    <m/>
    <m/>
    <m/>
    <m/>
    <m/>
    <s v="Está programada Reunión de unificación de acciones con las Delegadas"/>
    <s v="i. Acta Nro. 001 del 08 de mayo de 2019._x000a_ii. Correo enviado a la oficina de planeacion el 31 de mayo de 2019"/>
    <s v="1. El 8 de mayo se realizo mesa de trabajo con las Delegaturas de Transito y Transporte, Delegatura de Puertos, Delegatura de Proteccion de usuarios del Sector Transporte, Delegatura de Concesiones e Infraestructura, en la cual se trataron los siguientes temas_x000a_i. Actualizar e impulsar la Politica de Supervision_x000a_ii. Implementar modelo integrado de planeacion y Gestion MIPG_x000a_III. Revisar y actualizar el mapa de riesgos_x000a_iv. Monotorear y realizar seguimiento a los riesgos de corrupcion_x000a_v. Procesos Misionales e indicadores de procesos_x000a__x000a_2. el 31 de mayo se envio correo electronico a la oficina de planeacion con el fin de socializar y desarrollar los temas plasmados en el acta 001 del 8 de mayo de 2019, de acuerdo a lo establecido en el Decreto 2409 de 2018."/>
    <m/>
    <m/>
  </r>
  <r>
    <n v="2"/>
    <s v="3.3.2  Desarrollar acciones necesarias para impulsar la renovación y repotenciación de la flota fluvial."/>
    <x v="0"/>
    <s v="Fortalecer la Vigilancia."/>
    <x v="0"/>
    <s v="Plan de Acción Institucional - PAI"/>
    <s v="PAI"/>
    <n v="2"/>
    <s v=" Plan de Acción Institucional - PAI"/>
    <s v="Operacional"/>
    <s v="ACT_254"/>
    <x v="1"/>
    <x v="0"/>
    <x v="0"/>
    <s v="Despacho del Delegado de Transito y Transporte Terrestre Automotor"/>
    <s v="Superintendente Delegado de Concesiones e Infraestructura"/>
    <s v="Misionales"/>
    <s v="Administrativa/Financiera"/>
    <s v="Funcionamiento"/>
    <s v="3. GESTION CON VALORES PARA RESULTADOS"/>
    <s v="3.2.1.5  Defensa Jurídica"/>
    <m/>
    <m/>
    <m/>
    <m/>
    <m/>
    <m/>
    <n v="1"/>
    <s v="Propuestas de modificación a normas reglamentarias presentadas / Propuestas de modificación a normas reglamentarias planeadas por presentar"/>
    <s v="POR_DEFINIR"/>
    <n v="4.4642857142857152E-4"/>
    <s v="Planeado"/>
    <n v="0"/>
    <n v="0"/>
    <n v="0"/>
    <n v="0"/>
    <n v="0"/>
    <n v="0"/>
    <n v="0"/>
    <n v="0"/>
    <n v="1"/>
    <n v="0"/>
    <n v="0"/>
    <n v="0"/>
    <n v="1"/>
    <s v="Ejecutado"/>
    <n v="0"/>
    <n v="0"/>
    <n v="0"/>
    <n v="0"/>
    <n v="0"/>
    <n v="0"/>
    <n v="0"/>
    <n v="0"/>
    <n v="0"/>
    <n v="0"/>
    <n v="0"/>
    <n v="0"/>
    <n v="0"/>
    <m/>
    <m/>
    <m/>
    <m/>
    <m/>
    <m/>
    <m/>
    <m/>
    <m/>
    <m/>
    <m/>
    <m/>
  </r>
  <r>
    <n v="3"/>
    <s v="3.3.2  Desarrollar acciones necesarias para impulsar la renovación y repotenciación de la flota fluvial."/>
    <x v="0"/>
    <s v="Fortalecer la Vigilancia."/>
    <x v="0"/>
    <s v="Plan de Acción Institucional - PAI"/>
    <s v="PAI"/>
    <n v="2"/>
    <s v=" Plan de Acción Institucional - PAI"/>
    <s v="Operacional"/>
    <s v="ACT_232"/>
    <x v="2"/>
    <x v="0"/>
    <x v="0"/>
    <s v="Despacho del Delegado de Transito y Transporte Terrestre Automotor"/>
    <s v="Superintendente Delegado de Concesiones e Infraestructura"/>
    <s v="Misionales"/>
    <s v="Administrativa/Financiera"/>
    <s v="Funcionamiento"/>
    <s v="3. GESTION CON VALORES PARA RESULTADOS"/>
    <s v="3.2.2.2 Racionalización de Tramites"/>
    <m/>
    <m/>
    <m/>
    <m/>
    <m/>
    <m/>
    <n v="2"/>
    <s v="# de de acciones de divulgación /# de acciones de divulgación programadas"/>
    <s v="POR_DEFINIR"/>
    <n v="4.4642857142857152E-4"/>
    <s v="Planeado"/>
    <n v="0"/>
    <n v="0"/>
    <n v="1"/>
    <n v="0"/>
    <n v="0"/>
    <n v="0"/>
    <n v="0"/>
    <n v="0"/>
    <n v="1"/>
    <n v="0"/>
    <n v="0"/>
    <n v="0"/>
    <n v="2"/>
    <s v="Ejecutado"/>
    <n v="0"/>
    <n v="0"/>
    <n v="1"/>
    <n v="0"/>
    <n v="0"/>
    <n v="0"/>
    <n v="0"/>
    <n v="0"/>
    <n v="0"/>
    <n v="0"/>
    <n v="0"/>
    <n v="0"/>
    <n v="1"/>
    <m/>
    <m/>
    <m/>
    <m/>
    <s v="i. Memorando Nro. 20197100028553 del 11 de marzo de 2019 y Correo Electronico de la oficina de comunciaciones (Omar Arroyave) en el cual envia el pantallazo de la divulgacion de la circualar 094 del 29 de diciembre de 2016"/>
    <s v="i. Por medio de la oficina de comunicaciones, se informó a todos los vigilados de la Delegada de Concesiones sobre las buenas practicas para la competitividad, buscando optimizar la competitividad para el sector"/>
    <m/>
    <m/>
    <m/>
    <m/>
    <m/>
    <m/>
  </r>
  <r>
    <n v="4"/>
    <s v="3.3.2  Desarrollar acciones necesarias para impulsar la renovación y repotenciación de la flota fluvial."/>
    <x v="0"/>
    <s v="Fortalecer la Vigilancia."/>
    <x v="0"/>
    <s v="Plan de Acción Institucional - PAI"/>
    <s v="PAI"/>
    <n v="2"/>
    <s v=" Plan de Acción Institucional - PAI"/>
    <s v="Operacional"/>
    <s v="ACT_195"/>
    <x v="3"/>
    <x v="0"/>
    <x v="0"/>
    <s v="Despacho del Delegado de Transito y Transporte Terrestre Automotor"/>
    <s v="Superintendente Delegado de Concesiones e Infraestructura"/>
    <s v="Misionales"/>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0"/>
    <n v="0"/>
    <n v="2"/>
    <n v="2"/>
    <n v="1"/>
    <n v="1"/>
    <n v="0"/>
    <n v="0"/>
    <n v="0"/>
    <n v="0"/>
    <n v="0"/>
    <n v="0"/>
    <n v="6"/>
    <s v="Ejecutado"/>
    <n v="0"/>
    <n v="0"/>
    <n v="2"/>
    <n v="2"/>
    <n v="1"/>
    <n v="1"/>
    <n v="0"/>
    <n v="0"/>
    <n v="0"/>
    <n v="0"/>
    <n v="0"/>
    <n v="0"/>
    <n v="6"/>
    <m/>
    <m/>
    <m/>
    <m/>
    <s v="i. Correo enviado a la oficina de control interno el dia 08 de marzo de 2019._x000a_ii. Correo enviado a la Oficana Asesora de Planeacion el dia 27 de marzo de 2019"/>
    <s v="i. Informe Pormenorizado del Estado de Control Interno, período del 11 de noviembre de 2018 al 28 de febrero de 2019_x000a_ii. Seguimiento al PAI, de los meses de enero y febrero de la Delegada de concesiones"/>
    <s v="i. Correo enviado a la Oficina Asesora de Planeacion el dia 5 de  de 2019_x000a_ii. Acta # 42 del 29 de abril de 2019, en la cual asistieron funcionarios y contratistas de la Delegada de Concesiones"/>
    <s v="i.  seguimiento al Plan Anual Institucional (PAI) y Plan Estratégico Institucional (PEI), del mes de marzo del 2019._x000a_ii. Actualización y Socialización Mapa de riesgos, seguimiento riesgos de corrupción, Participación ciudadana"/>
    <s v="i. Correo electronico enviado a la oficIna de planeacion el 6 de mayo de 2019"/>
    <s v="i. Se remitio a la oficina Asesora de planeacion el seguimiento al Plan de Accion Institucional - PAI correspondiente al mes de abril"/>
    <s v="i. Correo electrónico enviado a la oficina de planeación el 7 de Junio de 2019"/>
    <s v="i. Se remitió a la oficina Asesora de planeación el seguimiento al Plan de Acción Institucional - PAI correspondiente al mes de Mayo"/>
  </r>
  <r>
    <n v="5"/>
    <s v="3.3.2  Desarrollar acciones necesarias para impulsar la renovación y repotenciación de la flota fluvial."/>
    <x v="0"/>
    <s v="Fortalecer la Vigilancia."/>
    <x v="0"/>
    <s v="Plan de Acción Institucional - PAI"/>
    <s v="PAI"/>
    <n v="2"/>
    <s v=" Plan de Acción Institucional - PAI"/>
    <s v="Operacional"/>
    <s v="ACT_234"/>
    <x v="4"/>
    <x v="0"/>
    <x v="0"/>
    <s v="Despacho del Delegado de Transito y Transporte Terrestre Automotor"/>
    <s v="Superintendente Delegado de Concesiones e Infraestructura"/>
    <s v="Misionales"/>
    <s v="Administrativa/Financiera"/>
    <s v="Funcionamiento"/>
    <s v="5. INFORMACION Y COMUNICACIÓN"/>
    <s v="5.2.2 Gestión Documental"/>
    <m/>
    <m/>
    <m/>
    <m/>
    <m/>
    <m/>
    <n v="1"/>
    <s v="(#Solicitudes atendidas / # solicitudes recibidas) *100%      "/>
    <s v="POR_DEFINIR"/>
    <n v="4.4642857142857152E-4"/>
    <s v="Planeado"/>
    <n v="171"/>
    <n v="354"/>
    <n v="177"/>
    <n v="194"/>
    <n v="224"/>
    <n v="104"/>
    <n v="0"/>
    <n v="0"/>
    <n v="0"/>
    <n v="0"/>
    <n v="0"/>
    <n v="0"/>
    <n v="1224"/>
    <s v="Ejecutado"/>
    <n v="126"/>
    <n v="354"/>
    <n v="177"/>
    <n v="194"/>
    <n v="224"/>
    <n v="99"/>
    <n v="0"/>
    <n v="0"/>
    <n v="0"/>
    <n v="0"/>
    <n v="0"/>
    <n v="0"/>
    <n v="1174"/>
    <s v="Inteligencia de negocios Aplicativo VIGIA, Aplicativo ORFEO"/>
    <s v="Durante el mes de enero se recibieron 343 requerimientos por medio del modulo Gestion Documental, correspondientes al mes de enero y vigencias anteriores, de los cuales se tramitaron 92 de enero  y vigencias anteriores. Por medio del modulo PQRs, se recibieron 91 requerimientos correspondientes al mes de enero y vigencias anteriores y se tramitaron 66, de enero y vigencias anteriores"/>
    <s v="Inteligencia de negocios Aplicativo VIGIA, aplicativo ORFEO"/>
    <s v="Durante el mes de febrero se recibieron 116 requerimientos por medio del modulo Gestion Documental, correspondientes al mes de febrero y vigencias anteriores, de los cuales se tramitaron 307 de febrero  y vigencias anteriores. Por medio del modulo PQRs, se recibieron 35 requerimientos correspondientes al mes de febrero y vigencias anteriores y se tramitaron 48, de febrero y vigencias anteriores"/>
    <s v="I. Base de datos de manejo de gestion documental de la Delegada de Concesiones_x000a_II, Acta de eliminacion de documentos Nro1 de la Delegada de Concesiones"/>
    <s v="I. Se clasificaron 144, carpetas según el FUID para transferir al Grupo de Gestión Documental, las cuales se encuentran en proceso de alistamiento de acuerdo a las TRD._x000a_i.i. Fuid Vigilancia E Inspección 710-57.06 Año 2019 - Subjetivo_x000a_Carretero  15 carpetas, Terminales 4 Carpetas, Aéreo 39 carpetas_x000a_Férreo 2 carpetas_x000a_i.ii. Fuid Vigilancia E Inspección 710-57.07 Año 2019 Objetivo_x000a_Carretero  64 carpetas, Terminales 5 carpetas, Aéreo 14 carpetas, Férreo 1 carpeta_x000a_ii. Eliminacion documentos relacionados, Peticiones, quejas, reclamos, solicitudes, los cuales se eliminan con base en las Tablas de retencion documental TRD"/>
    <s v="Inteligencia de negocios Aplicativo VIGIA, aplicativo ORFEO"/>
    <s v="Durante el mes de abril se recibieron 160 requerimientos por medio de los módulos, PQRs y Gestión Documental del aplicativo VIGIA, _x000a_Durante el mes de abril se le dio tramite a 194 requerimientos, correspondientes a requerimientos recibidos en el mes de abril y vigencias anteriores._x000a_ _x000a_ "/>
    <s v="Inteligencia de negocios Aplicativo VIGIA, aplicativo ORFEO"/>
    <s v="Durante el mes de mayo se recibieron 216 requerimientos por medio de los módulos, PQRs y Gestión Documental del aplicativo VIGIA, _x000a_Durante el mes de mayo se le dio tramite a 224 requerimientos _x000a_Nota: En lo corrido del presente mes, se han atendido trámites correspondientes a meses anteriores."/>
    <s v="Inteligencia de negocios Aplicativo VIGIA, aplicativo ORFEO"/>
    <s v="i. Durante el mes de junio se recibieron 104 requerimientos por medio de los módulos, PQRs y Gestión Documental del aplicativo VIGIA, _x000a_Durante el mes de junio se le dio tramite a 99 requerimientos por medio del aplicativo orfeo _x000a_Nota: En lo corrido del presente mes, se han atendido trámites correspondientes a meses anteriores._x000a_ii. Transferencias realizada al archivo central el 21/06/2019, por correo electronico_x000a_279 Carpetas - Procesos De Investigación Administrativa_x000a_36 Carpetas  - Sometimiento A Control_x000a__x000a_"/>
  </r>
  <r>
    <n v="6"/>
    <s v="3.3.2  Desarrollar acciones necesarias para impulsar la renovación y repotenciación de la flota fluvial."/>
    <x v="0"/>
    <s v="Fortalecer la Vigilancia."/>
    <x v="0"/>
    <s v="Plan de Acción Institucional - PAI"/>
    <s v="PAI"/>
    <n v="2"/>
    <s v=" Plan de Acción Institucional - PAI"/>
    <s v="Operacional"/>
    <s v="ACT_18"/>
    <x v="0"/>
    <x v="1"/>
    <x v="1"/>
    <s v="Despacho del Delegado de Transito y Transporte Terrestre Automotor"/>
    <s v="Superintendente Delegado de Transito y Transporte Terrestre Automotor"/>
    <s v="Misionales"/>
    <s v="Administrativa/Financiera"/>
    <s v="Funcionamiento"/>
    <s v="2. DIRECCIONAMIENTO ESTRATEGICO Y PLANAECION"/>
    <s v="2.1.1 Planeación Institucional"/>
    <m/>
    <m/>
    <m/>
    <m/>
    <m/>
    <m/>
    <n v="1"/>
    <s v="# etapas ejecutadas para formalizar la politica de supervisión / # etapas programadas para formalizar la politica de supervisión"/>
    <s v="POR_DEFINIR"/>
    <n v="4.4642857142857152E-4"/>
    <s v="Planeado"/>
    <n v="0"/>
    <n v="0"/>
    <n v="0"/>
    <n v="0.05"/>
    <n v="0.15"/>
    <n v="0"/>
    <n v="0.2"/>
    <n v="0.15"/>
    <n v="0.1"/>
    <n v="0.1"/>
    <n v="0.05"/>
    <n v="0"/>
    <n v="0.8"/>
    <s v="Ejecutado"/>
    <n v="0"/>
    <n v="0"/>
    <n v="0"/>
    <n v="0.05"/>
    <n v="0.15"/>
    <n v="0.2"/>
    <n v="0"/>
    <n v="0"/>
    <n v="0"/>
    <n v="0"/>
    <n v="0"/>
    <n v="0"/>
    <n v="0.4"/>
    <m/>
    <m/>
    <m/>
    <m/>
    <m/>
    <m/>
    <s v="Documento con división de funciones de vigilancia ex ante y ex post"/>
    <m/>
    <s v="ACTA DE REUNIÓN 7-05-2019 POLÍTICA DE SUPERVISIÓN"/>
    <s v=" _x000a_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
    <s v="ACTA DE REUNION POLITICA DE SUPERVISIÓN 10-06-2019"/>
    <s v=" Se realizó reunión el día 10 de junio de 2019, entre las Delegaturas y la Oficina Asesora de Planeación donde se analizaron los pasos a seguir para expedir el acto administrativo &quot;por la cual se adopta la política de supervisión, en la Supertransporte&quot; a la luz del Decreto 2409 de 2018."/>
  </r>
  <r>
    <n v="7"/>
    <s v="3.3.2  Desarrollar acciones necesarias para impulsar la renovación y repotenciación de la flota fluvial."/>
    <x v="0"/>
    <s v="Fortalecer la Vigilancia."/>
    <x v="0"/>
    <s v="Plan de Acción Institucional - PAI"/>
    <s v="PAI"/>
    <n v="2"/>
    <s v=" Plan de Acción Institucional - PAI"/>
    <s v="Operacional"/>
    <s v="ACT_153"/>
    <x v="5"/>
    <x v="0"/>
    <x v="0"/>
    <s v="Dirección de Investigaciones de Concesiones e Infraestructura"/>
    <s v="Director de Investigaciones de Concesiones e Infraestructura"/>
    <s v="Misionales"/>
    <s v="Administrativa/Financiera"/>
    <s v="Funcionamiento"/>
    <s v="3. GESTION CON VALORES PARA RESULTADOS"/>
    <s v="3.2.1.5  Defensa Jurídica"/>
    <m/>
    <m/>
    <m/>
    <m/>
    <m/>
    <m/>
    <n v="144"/>
    <s v=" # de fallos realizados / #.de aperturas pendientes de fallo    "/>
    <s v="POR_DEFINIR"/>
    <n v="4.4642857142857152E-4"/>
    <s v="Planeado"/>
    <n v="1"/>
    <n v="1"/>
    <n v="13"/>
    <n v="10"/>
    <n v="10"/>
    <n v="30"/>
    <n v="10"/>
    <n v="10"/>
    <n v="30"/>
    <n v="10"/>
    <n v="10"/>
    <n v="9"/>
    <n v="144"/>
    <s v="Ejecutado"/>
    <n v="1"/>
    <n v="1"/>
    <n v="10"/>
    <n v="0"/>
    <n v="13"/>
    <n v="30"/>
    <n v="0"/>
    <n v="0"/>
    <n v="0"/>
    <n v="0"/>
    <n v="0"/>
    <n v="0"/>
    <n v="55"/>
    <s v="Bse de datos y archivo del Grupo de investigaciones y control - Delegada de Concesiones"/>
    <s v="Se fallo una investigacion (archivo)"/>
    <s v="Bse de datos y archivo del Grupo de investigaciones y control - Delegada de Concesiones"/>
    <s v="Se fallo una investigacion (Sancion)"/>
    <s v="Bse de datos y archivo del Grupo de investigaciones y control - Delegada de Concesiones"/>
    <s v="Se fallaron diez investigacion: siete de archivo y tres con sanción. Las 3 pendientes se sumaron a un proceso de revisión general que se realizó al total de las investigaciones por fallar."/>
    <s v=" "/>
    <s v="Las razones por las cuales no se fallaron las 10 investigaciones que habían como meta fueron:_x000a_i. Se ha adelantado la estandarización de formatos y argumentos Jurídicos_x000a_ii. Cambio en la medición de PAI, el cual paso de ser trimestral a ser mensual._x000a_iii. El cumplimiento de las demás actividades del PAI, demando tiempos mayores a los previstos._x000a_iv. Se espera que en el mes de mayo se normalice este pendiente._x000a_"/>
    <s v="Memorando Nro. 20197200054463 del 15/05/2019 - 1 fallo archivo_x000a_ Memorando Nro.20197200060483 del 28/05/2019 - 4 fallos archivo_x000a_ Memorando Nro. 20197200062273 del 30/05/2019 - 2 fallos archivo_x000a_Memorando Nro. 20197200063833 del 31/05/2019 - 6 fallos archivo_x000a_"/>
    <s v="Se remitieron 13 proyectos de fallo al Grupo de  notificaciones"/>
    <s v="Con Memorandos No. 20197200072843 del 27/06/2019; 20197200073083 del 28/06/2019 se remitieron 30 proyectos de fallo para notificar "/>
    <s v="(11 proyectos) -fallos archivo)_x000a_(19 proyectos)-fallos archivo)"/>
  </r>
  <r>
    <n v="8"/>
    <s v="3.3.2  Desarrollar acciones necesarias para impulsar la renovación y repotenciación de la flota fluvial."/>
    <x v="0"/>
    <s v="Fortalecer la Vigilancia."/>
    <x v="0"/>
    <s v="Plan de Acción Institucional - PAI"/>
    <s v="PAI"/>
    <n v="2"/>
    <s v=" Plan de Acción Institucional - PAI"/>
    <s v="Operacional"/>
    <s v="ACT_02"/>
    <x v="0"/>
    <x v="2"/>
    <x v="2"/>
    <s v="Despacho del Delegado de Puertos"/>
    <s v="Superintendente Delegado de Puertos"/>
    <s v="Misionales"/>
    <s v="Administrativa/Financiera"/>
    <s v="Funcionamiento"/>
    <s v="2. DIRECCIONAMIENTO ESTRATEGICO Y PLANAECION"/>
    <s v="2.1.1 Planeación Institucional"/>
    <m/>
    <m/>
    <m/>
    <m/>
    <m/>
    <m/>
    <n v="1"/>
    <s v="# etapas ejecutadas para formalizar la politica de supervisión / # etapas programadas para formalizar la politica de supervisión"/>
    <s v="POR_DEFINIR"/>
    <n v="4.4642857142857152E-4"/>
    <s v="Planeado"/>
    <n v="0"/>
    <n v="0"/>
    <n v="0"/>
    <n v="0.05"/>
    <n v="0.15"/>
    <n v="0.2"/>
    <n v="0.2"/>
    <n v="0.15"/>
    <n v="0.1"/>
    <n v="0.1"/>
    <n v="0.05"/>
    <n v="0"/>
    <n v="1"/>
    <s v="Ejecutado"/>
    <n v="0"/>
    <n v="0"/>
    <n v="0.1"/>
    <n v="0.05"/>
    <n v="0.15"/>
    <n v="0.2"/>
    <n v="0"/>
    <n v="0"/>
    <n v="0"/>
    <n v="0"/>
    <n v="0"/>
    <n v="0"/>
    <n v="0.5"/>
    <s v="No se programó actividad para este mes."/>
    <s v="N.A. "/>
    <s v="No se programó actividad para este mes."/>
    <s v="N.A. "/>
    <s v="Correo electrónico adjunto nombrado como Puertos. Evidencia Actividad 1 PAI Marzo (en pdf)_x000a_Puertos. Evidencia Actividad 1 PAI Marzo (en excel)"/>
    <s v="Documentos compilados sobre riesgos por tipo de vigilado: correo electronico de avance presentado por Luis Eduardo Chavez._x000a_ Documentos analisis riesgos Vig realizado por XM- "/>
    <s v="Correo electronico del 30 de abril. _x000a_Archivo denominado: Puertos. Evid Actv 1 PAI_Abril.pdf_x000a__x000a_Puertos. Evd Activ 1.1. PAI _ Abril.pdf"/>
    <s v="Correo electronico del 30 de abril remitido al Superintendente Delegado de Puertos, informando la necesidad de remitir correo a la Oficina de TIC's.  El correo se remitió a TIC´s el 2 de Mayo. "/>
    <s v="Correo Electrónico. _x000a_Archivo denominado:  Puertos. Evid Actv 1 PAI_mayo_correo.pdf_x000a__x000a_Acta del 8 de mayo._x000a_Archivo denominado: Puertos. Evid Actv 1 PAI_mayo_Acta.pdf"/>
    <s v="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Politica de Supervisión. "/>
    <s v="1. Puertos. Evid act 1 PAI Junio ACTA POL_SUPERV"/>
    <s v="El 10 de junio de 2019 se reunieron los Delegados con la OAP para Analizar los pasos a seguir para expedir el acto administrativo &quot;por la cual se adopta la politica de supervision, en la Supertransporte&quot; a la luz del Decreto 2409 de 2018. "/>
  </r>
  <r>
    <n v="9"/>
    <s v="3.3.2  Desarrollar acciones necesarias para impulsar la renovación y repotenciación de la flota fluvial."/>
    <x v="0"/>
    <s v="Fortalecer la Vigilancia."/>
    <x v="0"/>
    <s v="Plan de Acción Institucional - PAI"/>
    <s v="PAI"/>
    <n v="2"/>
    <s v=" Plan de Acción Institucional - PAI"/>
    <s v="Operacional"/>
    <s v="ACT_253"/>
    <x v="1"/>
    <x v="2"/>
    <x v="2"/>
    <s v="Despacho del Delegado de Puertos"/>
    <s v="Superintendente Delegado de Puertos"/>
    <s v="Misionales"/>
    <s v="Administrativa/Financiera"/>
    <s v="Funcionamiento"/>
    <s v="3. GESTION CON VALORES PARA RESULTADOS"/>
    <s v="3.2.1.5  Defensa Jurídica"/>
    <m/>
    <m/>
    <m/>
    <m/>
    <m/>
    <m/>
    <n v="1"/>
    <s v="Propuestas de modificación a normas reglamentarias presentadas / Propuestas de modificación a normas reglamentarias planeadas por presentar"/>
    <s v="POR_DEFINIR"/>
    <n v="4.4642857142857152E-4"/>
    <s v="Planeado"/>
    <n v="0"/>
    <n v="0"/>
    <n v="0.1"/>
    <n v="0.1"/>
    <n v="0.1"/>
    <n v="0"/>
    <n v="0.1"/>
    <n v="0.1"/>
    <n v="0.1"/>
    <n v="0.1"/>
    <n v="0.1"/>
    <n v="0.1"/>
    <n v="0.89999999999999991"/>
    <s v="Ejecutado"/>
    <n v="0"/>
    <n v="0"/>
    <n v="0.1"/>
    <n v="0.1"/>
    <n v="0.1"/>
    <n v="0.2"/>
    <n v="0"/>
    <n v="0"/>
    <n v="0"/>
    <n v="0"/>
    <n v="0"/>
    <n v="0"/>
    <n v="0.5"/>
    <s v="No se programó actividad para este mes."/>
    <s v="N.A. "/>
    <s v="No se programó actividad para este mes."/>
    <s v="N.A. "/>
    <s v="Correo electronico_x000a_Anexo archivo nombrado Puertos. Evidencia Actividad2 PAI marzo. "/>
    <s v="Correo electrónico del 26/03/2019 con el cual el Dr. Álvaro Ceballos, Superintendente Delegado de Puertos,  remite a la Oficina Juridica el Normograma pertinente para Puertos y Fluvial."/>
    <s v="N.A."/>
    <s v="El analisis de las normas se efectuó  a partir de aquellas necesarias para el ejercicio de las funciones en materia de Investigaciones pero no generaron propuesta de modificación a las normas. "/>
    <s v="No hay evidencia. Fue presencial. "/>
    <s v="Se propuso la procedibilidad de una modificación  al proyecto de ley sancionatoria (el tema se manejo de manera directa entre el Delegado y la Oficina Jurídica).  "/>
    <m/>
    <m/>
  </r>
  <r>
    <n v="10"/>
    <s v="4.3.1 Diseño de esquemas para la prestación sostenible de servicios de transporte público"/>
    <x v="0"/>
    <s v="Fortalecer la Vigilancia."/>
    <x v="0"/>
    <s v="Plan de Acción Institucional - PAI"/>
    <s v="PAI"/>
    <n v="2"/>
    <s v=" Plan de Acción Institucional - PAI"/>
    <s v="Operacional"/>
    <s v="ACT_210"/>
    <x v="4"/>
    <x v="2"/>
    <x v="2"/>
    <s v="Despacho del Delegado de Puertos"/>
    <s v="Superintendente Delegado de Puertos"/>
    <s v="Misionales"/>
    <s v="Administrativa/Financiera"/>
    <s v="Funcionamiento"/>
    <s v="5. INFORMACION Y COMUNICACIÓN"/>
    <s v="5.2.2 Gestión Documental"/>
    <m/>
    <m/>
    <m/>
    <m/>
    <m/>
    <m/>
    <n v="1"/>
    <s v="(#Solicitudes atendidas / # solicitudes recibidas) *100%      "/>
    <s v="POR_DEFINIR"/>
    <n v="4.4642857142857152E-4"/>
    <s v="Planeado"/>
    <n v="99"/>
    <n v="196"/>
    <n v="456"/>
    <n v="264"/>
    <n v="397"/>
    <n v="668"/>
    <n v="0"/>
    <n v="0"/>
    <n v="0"/>
    <n v="0"/>
    <n v="0"/>
    <n v="0"/>
    <n v="2080"/>
    <s v="Ejecutado"/>
    <n v="77"/>
    <n v="151"/>
    <n v="405"/>
    <n v="264"/>
    <n v="397"/>
    <n v="668"/>
    <n v="0"/>
    <n v="0"/>
    <n v="0"/>
    <n v="0"/>
    <n v="0"/>
    <n v="0"/>
    <n v="1962"/>
    <s v="FUID: correo electronico. Archivo: Puertos. Evidencia Actividad 3 PAI enero Desp_FUID_x000a__x000a_documento: Archivo: Puertos. Evidencia Actividad 3 PAI enero VigInsp._x000a__x000a_documento excel: archivo: Puertos. Evidencia Actividad 3 PAI _x000a__x000a_Atencion usuarios: correo electronico: archivo Puertos. Evidencia Actividad 3 PAI enero Despacho ATC. "/>
    <s v="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FUID: documento _x000a_archivo: Puertos. Evidencia Actividad 3 PAI  febrero VigInsp_x000a__x000a_documento excel: archivo: Puertos. Evidencia Actividad 3 PAI  febrero Ginv_x000a__x000a__x000a_"/>
    <s v="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FUID: _x000a_documento _x000a_archivo: Puertos. Evidencia Actividad 3 PAI  marzo Despacho_x000a__x000a_documento _x000a_archivo: Puertos. Evidencia Actividad 3 PAI  marzo VigInsp_x000a__x000a_correo electroico: _x000a_documento excel: archivo: Puertos. Evidencia Actividad 3 PAI  febrero Ginv_x000a__x000a__x000a_correo electornico_x000a_archivo: Puertos. Evidencia Actividad 3 PAI  marzo _x000a__x000a_documento word con relacion expedientes virtuales: archivo. Puertos. Evidencia Actividad 3 PAI ene-mar exp virtual_VigInsp._x000a__x000a_documneto excel con agenda reuniones del invg y control archivo Puertos. Evidencia Actividad 3 PAI en-mar_agen"/>
    <s v="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Documento archivo: Puertos. Evid Activ 3 PAI_Abril.docx"/>
    <s v="Ver documento en las evidencias. "/>
    <s v="Documento archivo: Puertos. Evid Activ 3 PAI_Mayo.docx._x000a__x000a_Puertos. Evid Activ 3.1 PAI_ Mayo.docx"/>
    <s v="Ver documento en las evidencias. No fue posible la atención al 100% de las PQRS recibidas; toda vez que hubo casos en los que se tuvo que surtir tramite de solicitud de información con otras entidades, personas naturales o jurídicas."/>
    <s v="Archivo denominado Puertos. Evid Activ 3 PAI_ Junio."/>
    <s v="En la evidencia adjunta, se observa que se tramitaron 84 pqr, se remitieron 543 radicados, se efectuo traslado de 2 TRD, se realizaron 39 reuniones con vigilados. "/>
  </r>
  <r>
    <n v="11"/>
    <s v="4.3.1 Diseño de esquemas para la prestación sostenible de servicios de transporte público"/>
    <x v="0"/>
    <s v="Fortalecer la Vigilancia."/>
    <x v="0"/>
    <s v="Plan de Acción Institucional - PAI"/>
    <s v="PAI"/>
    <n v="2"/>
    <s v=" Plan de Acción Institucional - PAI"/>
    <s v="Operacional"/>
    <s v="ACT_194"/>
    <x v="3"/>
    <x v="2"/>
    <x v="2"/>
    <s v="Despacho del Delegado de Puertos"/>
    <s v="Superintendente Delegado de Puertos"/>
    <s v="Misionales"/>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0"/>
    <n v="0"/>
    <n v="1"/>
    <n v="0"/>
    <n v="0"/>
    <n v="0"/>
    <n v="0"/>
    <n v="0"/>
    <n v="0"/>
    <n v="0"/>
    <n v="0"/>
    <n v="0"/>
    <n v="1"/>
    <s v="Ejecutado"/>
    <n v="0"/>
    <n v="0"/>
    <n v="1"/>
    <n v="0"/>
    <n v="0"/>
    <n v="0"/>
    <n v="0"/>
    <n v="0"/>
    <n v="0"/>
    <n v="0"/>
    <n v="0"/>
    <n v="0"/>
    <n v="1"/>
    <s v="No se programó actividad para este mes."/>
    <s v="N.A. "/>
    <s v="No se programó actividad para este mes."/>
    <s v="N.A. "/>
    <s v="Correo electrónico adjunto nombrado como Puertos. Evidencia Actividad 4 PAI marzo "/>
    <s v="Correo electrónico del 07/03/2019 con el cual el Dr. Álvaro Ceballos, Superintendente Delegado de Puertos,  remite a la Oficina de Control Interno el Informe Pormenorizado del periodo Nov 2018-Febrero 2019, basado en MIPG. "/>
    <s v="N.A."/>
    <s v="No se programo actividad para este mes. "/>
    <s v="N.A."/>
    <s v="No se programo actividad para este mes. "/>
    <s v="N.A. "/>
    <s v="no se planeo actividad para este mes. "/>
  </r>
  <r>
    <n v="12"/>
    <s v="4.3.1 Diseño de esquemas para la prestación sostenible de servicios de transporte público"/>
    <x v="0"/>
    <s v="Fortalecer la Vigilancia."/>
    <x v="0"/>
    <s v="Plan de Acción Institucional - PAI"/>
    <s v="PAI"/>
    <n v="2"/>
    <s v=" Plan de Acción Institucional - PAI"/>
    <s v="Operacional"/>
    <s v="ACT_255"/>
    <x v="1"/>
    <x v="1"/>
    <x v="1"/>
    <s v="Despacho del Delegado de Transito y Transporte Terrestre Automotor"/>
    <s v="Superintendente Delegado de Transito y Transporte Terrestre Automotor"/>
    <s v="Misionales"/>
    <s v="Administrativa/Financiera"/>
    <s v="Funcionamiento"/>
    <s v="3. GESTION CON VALORES PARA RESULTADOS"/>
    <s v="3.2.1.5  Defensa Jurídica"/>
    <m/>
    <m/>
    <m/>
    <m/>
    <m/>
    <m/>
    <n v="1"/>
    <s v="Propuestas de modificación a normas reglamentarias presentadas / Propuestas de modificación a normas reglamentarias planeadas por presentar"/>
    <s v="POR_DEFINIR"/>
    <n v="4.4642857142857152E-4"/>
    <s v="Planeado"/>
    <n v="0"/>
    <n v="0"/>
    <n v="0"/>
    <n v="1"/>
    <n v="0"/>
    <n v="0"/>
    <n v="0"/>
    <n v="1"/>
    <n v="0"/>
    <n v="0"/>
    <n v="0"/>
    <n v="1"/>
    <n v="3"/>
    <s v="Ejecutado"/>
    <n v="0"/>
    <n v="0"/>
    <n v="0"/>
    <n v="3"/>
    <n v="0"/>
    <n v="0"/>
    <n v="0"/>
    <n v="0"/>
    <n v="0"/>
    <n v="0"/>
    <n v="0"/>
    <n v="0"/>
    <n v="3"/>
    <m/>
    <m/>
    <m/>
    <m/>
    <m/>
    <m/>
    <s v="Circulares entregadas al Despacho para temporada alta, básculas y supersociedades"/>
    <m/>
    <m/>
    <m/>
    <m/>
    <m/>
  </r>
  <r>
    <n v="13"/>
    <s v="4.3.1 Diseño de esquemas para la prestación sostenible de servicios de transporte público"/>
    <x v="0"/>
    <s v="Fortalecer la Vigilancia."/>
    <x v="0"/>
    <s v="Plan de Acción Institucional - PAI"/>
    <s v="PAI"/>
    <n v="2"/>
    <s v=" Plan de Acción Institucional - PAI"/>
    <s v="Operacional"/>
    <s v="ACT_200"/>
    <x v="3"/>
    <x v="1"/>
    <x v="1"/>
    <s v="Despacho del Delegado de Transito y Transporte Terrestre Automotor"/>
    <s v="Superintendente Delegado de Transito y Transporte Terrestre Automotor"/>
    <s v="Misionales"/>
    <s v="Administrativa/Financiera"/>
    <s v="Funcionamiento"/>
    <s v="5. INFORMACION Y COMUNICACIÓN"/>
    <s v="5.2.2 Gestión Documental"/>
    <m/>
    <m/>
    <m/>
    <m/>
    <m/>
    <m/>
    <n v="1"/>
    <s v="(# de actividades ejecutadas / # de actividades demandadas) *100"/>
    <s v="POR_DEFINIR"/>
    <n v="4.4642857142857152E-4"/>
    <s v="Planeado"/>
    <n v="1"/>
    <n v="2"/>
    <n v="1"/>
    <n v="2"/>
    <n v="1"/>
    <n v="2"/>
    <n v="0"/>
    <n v="0"/>
    <n v="0"/>
    <n v="0"/>
    <n v="0"/>
    <n v="0"/>
    <n v="9"/>
    <s v="Ejecutado"/>
    <n v="1"/>
    <n v="2"/>
    <n v="1"/>
    <n v="2"/>
    <n v="1"/>
    <n v="2"/>
    <n v="0"/>
    <n v="0"/>
    <n v="0"/>
    <n v="0"/>
    <n v="0"/>
    <n v="0"/>
    <n v="9"/>
    <s v="Correos enviados"/>
    <s v="En el mes de enero se atendió la siguiente solicitud:_x000a_1. Se envió mediante correo electrónico del día 23/01/2019, respuesta a la solicitud de la Oficina Asesora de Planeación, respecto al hallazgo N° 11(2012) del Plan de Mejoramiento suscrito con la Contraloría General de la República."/>
    <s v="Correos enviados"/>
    <s v="En el mes de febrero se atendieron las siguientes solicitudes:_x000a_1. Se envió reporte a la Oficina Asesora de Planeación del SIRECI vigencia 2018, correspondiente a la información de la Delegatura de Tránsito y Transporte Terrestre, mediante correo electrónico del día 07/02/2019._x000a_2. Se envió carta salvaguarda de la Delegatura de Tránsito y Transporte Terrestre a la Oficina de Control Interno, mediante correo electrónico del día 05/02/2019._x000a_"/>
    <s v="Correos enviados"/>
    <s v="En el mes de marzo se atendió la siguiente solicitud_x000a_1. Se envió reporte de Informe Pormenorizado de la Delegatura de Tránsito y Transporte Terrestre a la Oficina de Control Interno, con sus respectivas evidencias, mediante correo electrónico del día 05/03/2019."/>
    <s v="Correos electrónicos"/>
    <m/>
    <s v="Correo electrónico"/>
    <s v="Se envió mediante correo electrónico del día 15/05/2019, respuesta a la solicitud de la Oficina Control Interno, respecto al seguimiento del mapa de riesgos."/>
    <s v="Correos electrónicos"/>
    <s v="En el mes de junio se atendieron 2 solicitudes:_x000a_1. Se envió mediante correo electrónico del día 06/06/2019, respuesta a la solicitud de la Oficina Control Interno, respecto al seguimiento del mapa de riesgos._x000a_2. Se envió mediante correo electrónico el día 07 de junio de 2019, a la Oficina Asesora de Planeación, reporte del PAI del mes de mayo de la Delegatura de Tránsito y Transporte Terrestre"/>
  </r>
  <r>
    <n v="14"/>
    <s v="4.3.1 Diseño de esquemas para la prestación sostenible de servicios de transporte público"/>
    <x v="0"/>
    <s v="Fortalecer la Vigilancia."/>
    <x v="0"/>
    <s v="Plan de Acción Institucional - PAI"/>
    <s v="PAI"/>
    <n v="2"/>
    <s v=" Plan de Acción Institucional - PAI"/>
    <s v="Operacional"/>
    <s v="ACT_257"/>
    <x v="4"/>
    <x v="1"/>
    <x v="1"/>
    <s v="Despacho del Delegado de Transito y Transporte Terrestre Automotor"/>
    <s v="Superintendente Delegado de Transito y Transporte Terrestre Automotor"/>
    <s v="Misionales"/>
    <s v="Administrativa/Financiera"/>
    <s v="Funcionamiento"/>
    <s v="5. INFORMACION Y COMUNICACIÓN"/>
    <s v="5.2.2 Gestión Documental"/>
    <m/>
    <m/>
    <m/>
    <m/>
    <m/>
    <m/>
    <n v="1"/>
    <s v="(#Solicitudes atendidas / # solicitudes recibidas) *100%      "/>
    <s v="POR_DEFINIR"/>
    <n v="4.4642857142857152E-4"/>
    <s v="Planeado"/>
    <n v="19"/>
    <n v="33"/>
    <n v="26"/>
    <n v="31"/>
    <n v="131"/>
    <n v="151"/>
    <n v="0"/>
    <n v="0"/>
    <n v="0"/>
    <n v="0"/>
    <n v="0"/>
    <n v="0"/>
    <n v="391"/>
    <s v="Ejecutado"/>
    <n v="19"/>
    <n v="33"/>
    <n v="26"/>
    <n v="31"/>
    <n v="131"/>
    <n v="151"/>
    <n v="0"/>
    <n v="0"/>
    <n v="0"/>
    <n v="0"/>
    <n v="0"/>
    <n v="0"/>
    <n v="391"/>
    <s v="Orfeo Delegatura"/>
    <s v="Orfeo Delegatura"/>
    <s v="Orfeo Delegatura"/>
    <s v="Orfeo Delegatura"/>
    <s v="Orfeo Delegatura"/>
    <s v="Orfeo Delegatura"/>
    <m/>
    <m/>
    <s v="1. Sistema ORFEO_x000a_2. RELACIÓN RADICADOS ORFEO"/>
    <s v="En el mes de mayo se respondieron 113 peticiones-requerimientos y 18 respuestas a memorandos internos"/>
    <s v="1. Sistema ORFEO_x000a_2. RELACIÓN RADICADOS ORFEO"/>
    <s v="En el mes de junio se respondieron 116 peticiones-requerimientos y 35 respuestas a memorandos internos"/>
  </r>
  <r>
    <n v="15"/>
    <s v="PEND_PES2019"/>
    <x v="0"/>
    <s v="Fortalecer la Vigilancia."/>
    <x v="0"/>
    <s v="Plan de Acción Institucional - PAI"/>
    <s v="PAI"/>
    <n v="2"/>
    <s v=" Plan de Acción Institucional - PAI"/>
    <s v="Operacional"/>
    <s v="ACT_250"/>
    <x v="6"/>
    <x v="3"/>
    <x v="3"/>
    <s v="Despacho"/>
    <s v="Gloria Ortiz "/>
    <s v="Apoyo"/>
    <s v="Administrativa/Financiera"/>
    <s v="Funcionamiento"/>
    <s v="2. DIRECCIONAMIENTO ESTRATEGICO Y PLANAECION"/>
    <s v="2.1.1 Planeación Institucional"/>
    <m/>
    <m/>
    <m/>
    <m/>
    <m/>
    <m/>
    <n v="1"/>
    <s v="# de compromisos cumplidos  / # de compromisos asignados "/>
    <s v="POR_DEFINIR"/>
    <n v="4.4642857142857152E-4"/>
    <s v="Planeado"/>
    <n v="8"/>
    <n v="16"/>
    <n v="13"/>
    <n v="17"/>
    <n v="0"/>
    <n v="0"/>
    <n v="0"/>
    <n v="0"/>
    <n v="0"/>
    <n v="0"/>
    <n v="0"/>
    <n v="0"/>
    <n v="54"/>
    <s v="Ejecutado"/>
    <n v="8"/>
    <n v="16"/>
    <n v="13"/>
    <n v="17"/>
    <n v="0"/>
    <n v="0"/>
    <n v="0"/>
    <n v="0"/>
    <n v="0"/>
    <n v="0"/>
    <n v="0"/>
    <n v="0"/>
    <n v="54"/>
    <s v="Listas de Asistencia a reuniones, Respuesta solicitud congreso, Cuadro de plataformas tecnologicas, Convenio Confecamaras, "/>
    <s v="Asistencia a 5 reuniones en: 1.Latam, 2. Andi, 3. Asesco, 4. Asoproctax y 5. Metro Cali. 1 respuesta al Congreso, 1. inventario de plataformas tecnológicas y 1 Convenio con Confecamaras para la supervisión subjetiva. "/>
    <s v=" Listas de Asistencia a reuniones, Cuadro seguimiento agenda lesgislativa, Informes, Respuestas a comunicaciones, fichas regionales Girardot, Flandes, Ricaute y Villavicencio, Presentaciones y actas.  "/>
    <s v="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
    <s v="Listas de Asistencia a reuniones, agendas, discursos, videos, talleres Construyendo País, presentaciones, actas y ruedas de prensa, "/>
    <s v="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
    <s v="Presentaciones, Actas y ruedas de prensa."/>
    <s v="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
    <m/>
    <m/>
    <m/>
    <m/>
  </r>
  <r>
    <n v="16"/>
    <s v="4.3.1 Diseño de esquemas para la prestación sostenible de servicios de transporte público"/>
    <x v="0"/>
    <s v="Fortalecer la Vigilancia."/>
    <x v="0"/>
    <s v="Plan de Acción Institucional - PAI"/>
    <s v="PAI"/>
    <n v="2"/>
    <s v=" Plan de Acción Institucional - PAI"/>
    <s v="Operacional"/>
    <s v="ACT_251"/>
    <x v="6"/>
    <x v="3"/>
    <x v="3"/>
    <s v="Despacho"/>
    <s v="Andrés Montañes"/>
    <s v="Apoyo"/>
    <s v="Administrativa/Financiera"/>
    <s v="Funcionamiento"/>
    <s v="2. DIRECCIONAMIENTO ESTRATEGICO Y PLANAECION"/>
    <s v="2.1.1 Planeación Institucional"/>
    <m/>
    <m/>
    <m/>
    <m/>
    <m/>
    <m/>
    <n v="1"/>
    <s v="# de compromisos cumplidos  / # de compromisos asignados "/>
    <s v="POR_DEFINIR"/>
    <n v="4.4642857142857152E-4"/>
    <s v="Planeado"/>
    <n v="8"/>
    <n v="18"/>
    <n v="17"/>
    <n v="19"/>
    <n v="4"/>
    <n v="6"/>
    <n v="0"/>
    <n v="0"/>
    <n v="0"/>
    <n v="0"/>
    <n v="0"/>
    <n v="0"/>
    <n v="72"/>
    <s v="Ejecutado"/>
    <n v="8"/>
    <n v="18"/>
    <n v="17"/>
    <n v="19"/>
    <n v="4"/>
    <n v="6"/>
    <n v="0"/>
    <n v="0"/>
    <n v="0"/>
    <n v="0"/>
    <n v="0"/>
    <n v="0"/>
    <n v="72"/>
    <s v="20021, 20921, 21141, 21811, 24501"/>
    <s v="Dos aprobaciones, una formulación de observaciones, dos requerimientos y tres asuntos gestión documental"/>
    <s v="23403, 23853, 29931, 31641, 34071, 39791, 39801, 39811, 39851, 39861, 43241, 45591, 51161, 53291"/>
    <s v="Cuatro certificaciones, una aprobación, dos formulaciones de observaciones, dos requerimientos, tres respuestas, cuatro informes y dos reuniones"/>
    <s v="24523, 37183, 58971, 58981, 59011, 59021, 59621, 59631, 60541, 62791, 62861"/>
    <s v="Nueve certificaciones, cuatro informes, un asunto gestión documental y tres reuniones"/>
    <s v="96521, 96531, 96541, 101021, 101051, 102511, 102521, 102531, 110241, 110341, 110731, 111161, 111341"/>
    <s v="Tres certificaciones, seis requerimientos, cuatro aprobaciones, dos respuestas, un asunto gestión documental y tres reuniones"/>
    <s v="174881, 174891, 174901, 174911"/>
    <s v="cuatro certificaciones,  análisis relacionadas con Avianca, dos remisiones de documentos, un asunto gestión documental y dos reuniones"/>
    <s v="182691, 213121, 213151, 213171, 72223, 170620191507"/>
    <s v="cuatro certificaciones,  análisis relacionados con Caxdac, propuesta información clasificada serie Actuaría, propuesta tramitación actuarial Delegada de Terrestre, análisis aplicación niif a los cálculos actuariales"/>
  </r>
  <r>
    <n v="17"/>
    <s v="4.3.1 Diseño de esquemas para la prestación sostenible de servicios de transporte público"/>
    <x v="0"/>
    <s v="Fortalecer la Vigilancia."/>
    <x v="0"/>
    <s v="Plan de Acción Institucional - PAI"/>
    <s v="PAI"/>
    <n v="2"/>
    <s v=" Plan de Acción Institucional - PAI"/>
    <s v="Operacional"/>
    <s v="ACT_03"/>
    <x v="4"/>
    <x v="3"/>
    <x v="3"/>
    <s v="Despacho"/>
    <s v="Superintendente"/>
    <s v="Apoyo"/>
    <s v="Administrativa/Financiera"/>
    <s v="Funcionamiento"/>
    <s v="2. DIRECCIONAMIENTO ESTRATEGICO Y PLANAECION"/>
    <s v="2.1.1 Planeación Institucional"/>
    <m/>
    <m/>
    <m/>
    <m/>
    <m/>
    <m/>
    <n v="1"/>
    <s v="(#Solicitudes gestionadas Azeneth) / # solicitudes recibidas  *100%      "/>
    <s v="POR_DEFINIR"/>
    <n v="4.4642857142857152E-4"/>
    <s v="Planeado"/>
    <n v="39"/>
    <n v="78"/>
    <n v="40"/>
    <n v="28"/>
    <n v="120"/>
    <n v="0"/>
    <n v="0"/>
    <n v="0"/>
    <n v="0"/>
    <n v="0"/>
    <n v="0"/>
    <n v="0"/>
    <n v="305"/>
    <s v="Ejecutado"/>
    <n v="37"/>
    <n v="77"/>
    <n v="36"/>
    <n v="25"/>
    <n v="110"/>
    <n v="0"/>
    <n v="0"/>
    <n v="0"/>
    <n v="0"/>
    <n v="0"/>
    <n v="0"/>
    <n v="0"/>
    <n v="285"/>
    <s v="VIGIA - CARPETA FISICA DE CITAS - "/>
    <s v="SE DIO RESPUESTA A LAS SOLICITUDES ASIGNADAS AL DESPACHO - SE REALIZARON Y CUMPLIERON LAS CITAS SOLICITADAS CON VIGILADOS - LOS DOCUMENTOS PENDIENTES DE RESPUESTA, SE REALIZARAN DE CONFORMIDAD CON PLAZO PREVISTO PARA CADA UNO DE ELLOS."/>
    <s v="VIGIA - CARPETA FISICA DE CITAS - "/>
    <s v="SE DIO RESPUESTA A LAS SOLICITUDES ASIGNADAS AL DESPACHO - SE REALIZARON Y CUMPLIERON LAS CITAS SOLICITADAS CON VIGILADOS - LOS DOCUMENTOS PENDIENTES DE RESPUESTA, SE REALIZARAN DE CONFORMIDAD CON PLAZO PREVISTO PARA CADA UNO DE ELLOS."/>
    <s v="VIGIA - CARPETA FISICA DE CITAS - "/>
    <s v="SE DIO RESPUESTA A LAS SOLICITUDES ASIGNADAS AL DESPACHO - SE REALIZARON Y CUMPLIERON LAS CITAS SOLICITADAS CON VIGILADOS - LOS DOCUMENTOS PENDIENTES DE RESPUESTA, SE REALIZARAN DE CONFORMIDAD CON PLAZO PREVISTO PARA CADA UNO DE ELLOS."/>
    <s v="VIGIIA - CARPETA FISICA DE CITAS - "/>
    <s v="SE DIO RESPUESTA A LAS SOLICITUDES ASIGNADAS AL DESPACHO - SE REALIZARON Y CUMPLIERON LAS CITAS SOLICITADAS CON VIGILADOS - LOS DOCUMENTOS PENDIENTES DE RESPUESTA, SE REALIZARAN DE CONFORMIDAD CON PLAZO PREVISTO PARA CADA UNO DE ELLOS."/>
    <s v="VIGIIA - CARPETA FISICA DE CITAS - "/>
    <s v="SE DIO RESPUESTA A LAS SOLICITUDES ASIGNADAS AL DESPACHO - SE REALIZARON Y CUMPLIERON LAS CITAS SOLICITADAS CON VIGILADOS - LOS DOCUMENTOS PENDIENTES DE RESPUESTA, SE REALIZARAN DE CONFORMIDAD CON PLAZO PREVISTO PARA CADA UNO DE ELLOS."/>
    <m/>
    <m/>
  </r>
  <r>
    <n v="158"/>
    <s v="1.1.1 Reforma institucional y gobernanza del sector transporte"/>
    <x v="0"/>
    <s v="Fortalecer la Vigilancia."/>
    <x v="1"/>
    <s v="1. Campañas de Prevención y Promoción para la formalización."/>
    <s v="PEI"/>
    <n v="1"/>
    <s v=" Plan Estratégico Institucional - PEI"/>
    <s v="Campañas de Prevención y Promoción para la formalización."/>
    <s v="ACT_216"/>
    <x v="7"/>
    <x v="2"/>
    <x v="2"/>
    <s v="Dirección de Promoción y Prevención de Puertos"/>
    <s v="Director Promoción y Prevención de Puertos"/>
    <s v="Misionales"/>
    <s v="Administrativa/Financiera"/>
    <s v="Funcionamiento"/>
    <s v="4. EVALUACION DE RESULTADOS"/>
    <s v="4.1 Seguimiento y evaluación del desempeño institucional"/>
    <n v="1"/>
    <n v="0.25"/>
    <n v="0.25"/>
    <n v="0.25"/>
    <n v="0.25"/>
    <m/>
    <n v="6.25E-2"/>
    <s v=" # Campañas y operativos realizados / # Campañas y operativos programados_x000a_"/>
    <s v="POR_DEFINIR"/>
    <n v="6.2761506276150627E-3"/>
    <s v="Planeado"/>
    <n v="2.0833333333333332E-2"/>
    <n v="2.0833333333333332E-2"/>
    <n v="2.0833333333333332E-2"/>
    <n v="0"/>
    <n v="0"/>
    <n v="0"/>
    <n v="0"/>
    <n v="0"/>
    <n v="0"/>
    <n v="0"/>
    <n v="0"/>
    <n v="0"/>
    <n v="6.25E-2"/>
    <s v="Ejecutado"/>
    <n v="2.0799999999999999E-2"/>
    <n v="2.0799999999999999E-2"/>
    <n v="2.0799999999999999E-2"/>
    <n v="0"/>
    <n v="0"/>
    <n v="0"/>
    <n v="0"/>
    <n v="0"/>
    <n v="0"/>
    <n v="0"/>
    <n v="0"/>
    <n v="0"/>
    <n v="6.2399999999999997E-2"/>
    <s v="1. Operativo adelantado en Hidroprado-Acta de Visita"/>
    <s v="N.A"/>
    <s v="Asistencia a Reunión Muelle La Gaitana- Neiva.          "/>
    <s v="se atendió la solicitud hecha por la empresa Rio Taxis SAS, en el Muelle La Gaitana, se aprovechó la oportunidad de la visita para analizar las zonas de prestación de servicio público Fluvial, encontrandose: El Quimbo, La Gaitana, Betania y Villavieja.               2. Campaña de Información por medios sociales.                                           3.  Presentación propuesta de Intervención a Lagos, Lagunas y Embalses. "/>
    <s v="Documento Identificacion Zonas Geograficas.  Archivo denominado Puertos. Evidencia Actividad 9 PAI Marzo. "/>
    <s v="Documento en word Identificacion Zonas Geograficas para la Campaña de Promoción y Prevención &quot;+Transporte marítimo y fluvial + Formalización&quot;."/>
    <s v="N.A. "/>
    <s v="Se cumplió la meta en el primer trimestre del año 2019"/>
    <s v="N.A. "/>
    <s v="Se cumplió la meta en el primer trimestre del año 2019"/>
    <s v="N.A. se cumplió la meta"/>
    <s v="N.A. se cumplió la meta"/>
  </r>
  <r>
    <n v="159"/>
    <s v="1.1.1 Reforma institucional y gobernanza del sector transporte"/>
    <x v="0"/>
    <s v="Fortalecer la Vigilancia."/>
    <x v="1"/>
    <s v="1. Campañas de Prevención y Promoción para la formalización."/>
    <s v="PEI"/>
    <n v="1"/>
    <s v=" Plan Estratégico Institucional - PEI"/>
    <s v="Campañas de Prevención y Promoción para la formalización."/>
    <s v="ACT_217"/>
    <x v="8"/>
    <x v="2"/>
    <x v="2"/>
    <s v="Dirección de Promoción y Prevención de Puertos"/>
    <s v="Director Promoción y Prevención de Puertos"/>
    <s v="Misionales"/>
    <s v="Administrativa/Financiera"/>
    <s v="Funcionamiento"/>
    <s v="PEND_"/>
    <s v="PEND_"/>
    <n v="1"/>
    <n v="0.25"/>
    <n v="0.25"/>
    <n v="0.25"/>
    <n v="0.25"/>
    <m/>
    <n v="6.25E-2"/>
    <s v=" # Campañas y operativos realizados / # Campañas y operativos programados_x000a_"/>
    <s v="POR_DEFINIR"/>
    <n v="6.2761506276150627E-3"/>
    <s v="Planeado"/>
    <n v="0"/>
    <n v="0"/>
    <n v="0"/>
    <n v="1.04E-2"/>
    <n v="1.04E-2"/>
    <n v="1.04E-2"/>
    <n v="1.04E-2"/>
    <n v="1.04E-2"/>
    <n v="1.0500000000000001E-2"/>
    <n v="0"/>
    <n v="0"/>
    <n v="0"/>
    <n v="6.25E-2"/>
    <s v="Ejecutado"/>
    <n v="0"/>
    <n v="0"/>
    <n v="0"/>
    <n v="1.04E-2"/>
    <n v="1.04E-2"/>
    <n v="1.04E-2"/>
    <n v="0"/>
    <n v="0"/>
    <n v="0"/>
    <n v="0"/>
    <n v="0"/>
    <n v="0"/>
    <n v="3.1199999999999999E-2"/>
    <s v="No se programo actividad para este mes. "/>
    <s v="N.A. "/>
    <s v="No se programo actividad para este mes. "/>
    <s v="N.A. "/>
    <s v="No se programo actividad para este mes. "/>
    <s v="N.A. "/>
    <s v="Documento. _x000a__x000a_Archivo: Puertos. Evid. Activ. 10 PAI_Abril. Pdf"/>
    <s v="CAMPAÑA DE PROMOCIÓN Y PREVENCIÓN PARA LA FORMALIZACIÓN EN LA PRESTACIÓN DEL SERVICIO DE TRANSPORTE MARÍTIMO Y FLUVIAL, Y OTROS SERVICIOS CONEXOS_x000a__x000a_“+ Transporte Marítimo y Fluvial + Formalización”_x000a__x000a_Se identifican las acciones a seguir. "/>
    <s v="Puertos. Evid activ 10 PAI_Mayo InfyactareunMagangué.pdf_x000a__x000a_Puertos. Evid activ 10 PAI_Mayo AlcNariñoCap.pdf_x000a__x000a_Puertos. Evid activ 10 PAI_Mayo Magangue.pdf_x000a__x000a_Puertos. Evid activ 10 PAI_Mayo gobernador Indigena.pdf_x000a__x000a_Puertos. Evid activ 10 PAI_Mayo Asotransmaguez.pdf_x000a__x000a_entre otros. "/>
    <s v="El Documento  Transporte Marítimo y Fluvial mas Formalización, se socializó con las siguientes entidades:_x000a__x000a_1.  SENA (vía oficio). _x000a_2.  Ministerio de Transporte (reunión el viernes 10 de mayo de 2019 con el grupo de acuático del MT). Se adjunta agenda y listas de asistencia de las reuniones. _x000a_3.  Ministerio de Trabajo (el día 31 de mayo de 2019 en reunión en la ST) Se adjunta acta y lista de asistencia._x000a_4. Capitanía de Puerto el día 28 de mayo de 2019._x000a_5. Reunión Magangué: se dio a conocer la campaña a:_x000a_5.1. CORMAGDALENA_x000a_5.2. Sociedad Portuaria Regional de Magangué_x000a_5.3. Inspección Fluvial de Magangué_x000a_5.4. Batallón de Infantería_x000a_5.5. Aproximadamente 8 empresas prestadoras del servicio en la zona. _x000a_6.  DITRA: se expuso la campaña a aproximadamente 17 integrantes de DITRA fluvial ubicados en las diferentes zonas del país. _x000a_7.  En la Laguna La Cocha se socializó la campaña con _x000a_7.1.  8 Empresas de Transporte Fluvial _x000a_7.1.1.  Asociación ambiental de Santa Lucia. _x000a_7.1.2. Asociación rutas Interveredales_x000a_7.1.3. Asociación de lancheros de Santa Clara_x000a_7.1.4. Asotransguamuez_x000a_7.1.5. Asotransmotilón_x000a_7.1.6. Cochatour_x000a_7.1.7. Asociación de Lancheros agro-turística ambiental de Santa Clara_x000a_7.1.8. Tour Motilón_x000a_7.2. Gobernación de Nariño_x000a_7.3. Alcaldía de Pasto_x000a_7.4. DITRA Seccional Pasto_x000a_7.5. Parques Naturales (Jefe del Santuario de Fauna y flora de la isla la corota)_x000a_7.6. Corponariño_x000a_7.7. DITRA – DENAR_x000a_7.8. Ministerio de Transporte – Dirección territorial Nariño_x000a_7.9. Gobernación Indígena del Refugio del Sol_x000a_7.10. INVIAS- Nariño_x000a_7.11. Policia Metropolitana de Pasto_x000a_"/>
    <s v="10. Puertos. Evid act 8. PAI Junio. Dcto_ Socializ_TF"/>
    <s v="Con el fin de generar las sinergias necesarias para surtir el proceso de construcción metodológica de las capacitaciones, se han realizado acercamientos con un funcionario del despacho del Viceministro de Transporte (reunión llevada a cabo el día 13 de junio de 2019-Acta 57 la cual se adjunta en el presente correo) y con la Agencia Nacional de Seguridad, vía llamada telefónica (pendiente programar reunión).  _x000a_ _x000a_Si bien la estructuración metodológica de las capacitaciones no ha iniciado propiamente dicho, desde la Delegatura de Puertos se ha venido estructurando material divulgativo referentes a las normatividad que regula la materia (incluyendo condiciones básicas de  seguridad), beneficios de la formalización, entre otro temas relacionados (se adjunta documento con el material divulgativo).  Además,  para la segunda y tercera semana de julio se prevé llevar a cabo mesas de trabajo internas en las que se involucre a personal de la Dirección de Financiera y de la Oficina de las Tecnologías de la Información y Comunicación. _x000a_"/>
  </r>
  <r>
    <n v="160"/>
    <s v="1.1.1 Reforma institucional y gobernanza del sector transporte"/>
    <x v="0"/>
    <s v="Fortalecer la Vigilancia."/>
    <x v="1"/>
    <s v="1. Campañas de Prevención y Promoción para la formalización."/>
    <s v="PEI"/>
    <n v="1"/>
    <s v=" Plan Estratégico Institucional - PEI"/>
    <s v="Campañas de Prevención y Promoción para la formalización."/>
    <s v="ACT_218"/>
    <x v="9"/>
    <x v="2"/>
    <x v="2"/>
    <s v="Dirección de Promoción y Prevención de Puertos"/>
    <s v="Director Promoción y Prevención de Puertos"/>
    <s v="Misionales"/>
    <s v="Administrativa/Financiera"/>
    <s v="Funcionamiento"/>
    <s v="PEND_"/>
    <s v="PEND_"/>
    <n v="1"/>
    <n v="0.25"/>
    <n v="0.25"/>
    <n v="0.25"/>
    <n v="0.25"/>
    <m/>
    <n v="6.25E-2"/>
    <s v=" # Campañas y operativos realizados / # Campañas y operativos programados_x000a_"/>
    <s v="POR_DEFINIR"/>
    <n v="6.2761506276150627E-3"/>
    <s v="Planeado"/>
    <n v="0"/>
    <n v="0"/>
    <n v="0"/>
    <n v="0"/>
    <n v="0"/>
    <n v="0"/>
    <n v="2.0833333333333332E-2"/>
    <n v="2.0833333333333332E-2"/>
    <n v="2.0833333333333332E-2"/>
    <n v="0"/>
    <n v="0"/>
    <n v="0"/>
    <n v="6.25E-2"/>
    <s v="Ejecutado"/>
    <n v="0"/>
    <n v="0"/>
    <n v="0"/>
    <n v="0"/>
    <n v="0"/>
    <n v="0"/>
    <n v="0"/>
    <n v="0"/>
    <n v="0"/>
    <n v="0"/>
    <n v="0"/>
    <n v="0"/>
    <n v="0"/>
    <s v="No se programo actividad para este mes. "/>
    <s v="N.A. "/>
    <s v="No se programo actividad para este mes. "/>
    <s v="N.A. "/>
    <s v="No se programo actividad para este mes. "/>
    <s v="N.A. "/>
    <s v="N.A,"/>
    <s v="No se programo actividad para este mes. "/>
    <s v="N.A,"/>
    <s v="No se programo actividad para este mes. "/>
    <s v="N.A."/>
    <s v="No se programo actiividad este mes"/>
  </r>
  <r>
    <n v="21"/>
    <s v="1.1.1 Reforma institucional y gobernanza del sector transporte"/>
    <x v="0"/>
    <s v="Fortalecer la Vigilancia."/>
    <x v="0"/>
    <s v="Plan de Acción Institucional - PAI"/>
    <s v="PAI"/>
    <n v="2"/>
    <s v=" Plan de Acción Institucional - PAI"/>
    <s v="Operacional"/>
    <s v="ACT_07"/>
    <x v="10"/>
    <x v="3"/>
    <x v="3"/>
    <s v="Equipo de Comunicaciones"/>
    <s v="Andrea Mancera"/>
    <s v="Apoyo"/>
    <s v="Administrativa/Financiera"/>
    <s v="Funcionamiento"/>
    <s v="5. INFORMACION Y COMUNICACIÓN"/>
    <s v="5.2.3 Transparencia, acceso a la información pública y lucha contra la corrupción"/>
    <m/>
    <m/>
    <m/>
    <m/>
    <m/>
    <m/>
    <s v="50_x000a_personas "/>
    <s v="# personas capacitadas que usan la red / # personas capacitadas"/>
    <s v="POR_DEFINIR"/>
    <n v="4.4642857142857152E-4"/>
    <s v="Planeado"/>
    <n v="75"/>
    <n v="75"/>
    <n v="60"/>
    <n v="0"/>
    <n v="0"/>
    <n v="0"/>
    <n v="0"/>
    <n v="0"/>
    <n v="0"/>
    <n v="0"/>
    <n v="0"/>
    <n v="0"/>
    <n v="210"/>
    <s v="Ejecutado"/>
    <n v="75"/>
    <n v="75"/>
    <n v="60"/>
    <n v="0"/>
    <n v="0"/>
    <n v="0"/>
    <n v="0"/>
    <n v="0"/>
    <n v="0"/>
    <n v="0"/>
    <n v="0"/>
    <n v="0"/>
    <n v="210"/>
    <s v="Lista de asistencia y mail enviados"/>
    <s v="Divulgación de estrategias para el uso de redes"/>
    <s v="Lista de asistencia y mail enviados"/>
    <s v="Divulgación de estrategias para el uso de redes"/>
    <s v="Lista de asistencia"/>
    <s v="Divulgación de estrategias para el uso de redes"/>
    <m/>
    <s v="Actividad cumplida en el primer trimestre del año"/>
    <m/>
    <m/>
    <m/>
    <m/>
  </r>
  <r>
    <n v="22"/>
    <s v="1.1.1 Reforma institucional y gobernanza del sector transporte"/>
    <x v="0"/>
    <s v="Fortalecer la Vigilancia."/>
    <x v="0"/>
    <s v="Plan de Acción Institucional - PAI"/>
    <s v="PAI"/>
    <n v="2"/>
    <s v=" Plan de Acción Institucional - PAI"/>
    <s v="Operacional"/>
    <s v="ACT_08"/>
    <x v="11"/>
    <x v="3"/>
    <x v="3"/>
    <s v="Equipo de Comunicaciones"/>
    <s v="Andrea Mancera"/>
    <s v="Apoyo"/>
    <s v="Administrativa/Financiera"/>
    <s v="Funcionamiento"/>
    <s v="5. INFORMACION Y COMUNICACIÓN"/>
    <s v="5.2.3 Transparencia, acceso a la información pública y lucha contra la corrupción"/>
    <m/>
    <m/>
    <m/>
    <m/>
    <m/>
    <m/>
    <s v="5.000 _x000a_personas "/>
    <s v="# de encuestados / # personas que participan en la campaña"/>
    <s v="POR_DEFINIR"/>
    <n v="4.4642857142857152E-4"/>
    <s v="Planeado"/>
    <n v="415"/>
    <n v="315"/>
    <n v="484"/>
    <n v="556"/>
    <n v="415"/>
    <n v="415"/>
    <n v="415"/>
    <n v="415"/>
    <n v="415"/>
    <n v="415"/>
    <n v="415"/>
    <n v="400"/>
    <n v="5075"/>
    <s v="Ejecutado"/>
    <n v="428"/>
    <n v="315"/>
    <n v="484"/>
    <n v="556"/>
    <n v="0"/>
    <n v="0"/>
    <n v="0"/>
    <n v="0"/>
    <n v="0"/>
    <n v="0"/>
    <n v="0"/>
    <n v="0"/>
    <n v="1783"/>
    <s v="Evidencia de alcance en redes de campañas"/>
    <s v="se han aumentado lo seguidores en twitter y facebook "/>
    <s v="Evidencia de alcance en redes de campañas"/>
    <s v="se han aumentado lo seguidores en twitter y facebook "/>
    <s v="Evidencia de alcance en redes de campañas"/>
    <s v="se han aumentado lo seguidores en twitter 440 y facebook 282"/>
    <s v="Redes sociales, carpeta en escritorio"/>
    <s v="Socialización derechos y deberes de usuarios campañas regiones"/>
    <m/>
    <m/>
    <m/>
    <m/>
  </r>
  <r>
    <n v="23"/>
    <s v="1.1.1 Reforma institucional y gobernanza del sector transporte"/>
    <x v="0"/>
    <s v="Fortalecer la Vigilancia."/>
    <x v="0"/>
    <s v="Plan de Acción Institucional - PAI"/>
    <s v="PAI"/>
    <n v="2"/>
    <s v=" Plan de Acción Institucional - PAI"/>
    <s v="Operacional"/>
    <s v="ACT_174"/>
    <x v="3"/>
    <x v="4"/>
    <x v="4"/>
    <s v="Grupo Control Interno Disciplinario"/>
    <s v="Coordinador Grupo Control Interno Disciplinario"/>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7"/>
    <n v="2"/>
    <n v="5"/>
    <n v="4"/>
    <n v="0"/>
    <n v="3"/>
    <n v="0"/>
    <n v="0"/>
    <n v="0"/>
    <n v="0"/>
    <n v="0"/>
    <n v="0"/>
    <n v="21"/>
    <s v="Ejecutado"/>
    <n v="7"/>
    <n v="2"/>
    <n v="5"/>
    <n v="4"/>
    <n v="0"/>
    <n v="3"/>
    <n v="0"/>
    <n v="0"/>
    <n v="0"/>
    <n v="0"/>
    <n v="0"/>
    <n v="0"/>
    <n v="21"/>
    <s v="Hojas de vida de los indicadores_x000a_PAI_x000a_PEI_x000a_Plan de Mejoramiento_x000a_Plan de Austeridad_x000a_Seguimiento al mapa de riesgos"/>
    <s v="Se realizó la medición de los indicadores del proceso_x000a_Seguimeinto al PEI y PAI con corte a Diciembre de 2018_x000a_Informe de Austeridad del gasto_x000a_Seguimiento al mapa de riesgos"/>
    <s v="Hojas de vida de los indicadores_x000a_Plan de Austeridad del gasto_x000a_Borrador de los formatos"/>
    <s v="Se realizó la verificación de los formatos publicados en cadena de valor, se encuentra pendiente de revisión y aprobación por parte de la Secretaria General_x000a_Informe de austeridad del gasto"/>
    <s v="PAI_x000a_Indicadores_x000a_Austeridad del Gasto_x000a_Auditoria de Control Interno_x000a_Formatos del proceso"/>
    <s v="Medición de Indicadores_x000a_Informes de Austeridad del gasto_x000a_Envío de observaciones al informe de auditoria de control interno_x000a_Actualización de formatos y revisón con Secretaría General."/>
    <s v="1. PAI con reporte a Marzo, 2. Ficha Técnica de Indicadores, 3. Informe de Austeridad del Gasto, 4. Formatos del proceso y 5. Actulización del Normograma"/>
    <s v="Se efectúo la convencional medición de Indicadores, los Informes de Austeridad del gasto, la Actualización y aprobación de formatos y el el normograma"/>
    <m/>
    <m/>
    <s v="1. PAI con reporte a junio, 2. Ficha Técnica de Indicadores, 3. Informe de Austeridad del Gasto. "/>
    <s v="Reporte mensual del PAI, Se efectúo la convencional medición de Indicadores, los Informes de Austeridad del gasto."/>
  </r>
  <r>
    <n v="24"/>
    <s v="1.1.1 Reforma institucional y gobernanza del sector transporte"/>
    <x v="0"/>
    <s v="Fortalecer la Vigilancia."/>
    <x v="0"/>
    <s v="Plan de Acción Institucional - PAI"/>
    <s v="PAI"/>
    <n v="2"/>
    <s v=" Plan de Acción Institucional - PAI"/>
    <s v="Operacional"/>
    <s v="ACT_123"/>
    <x v="12"/>
    <x v="4"/>
    <x v="4"/>
    <s v="Grupo Control Interno Disciplinario"/>
    <s v="Coordinador Grupo Control Interno Disciplinario"/>
    <s v="Apoyo"/>
    <s v="Administrativa/Financiera"/>
    <s v="Funcionamiento"/>
    <s v="1. TALENTO HUMANO"/>
    <s v="1.2.2 Integridad"/>
    <m/>
    <m/>
    <m/>
    <m/>
    <m/>
    <m/>
    <n v="4"/>
    <s v="Actividades realizadas orientadas a la prevención de faltas disciplinarias / Actividades programadas orientadas a la prevención de faltas disciplinarias "/>
    <s v="POR_DEFINIR"/>
    <n v="4.4642857142857152E-4"/>
    <s v="Planeado"/>
    <n v="0"/>
    <n v="0"/>
    <n v="1"/>
    <n v="0"/>
    <n v="0"/>
    <n v="1"/>
    <n v="0"/>
    <n v="0"/>
    <n v="1"/>
    <n v="0"/>
    <n v="0"/>
    <n v="1"/>
    <n v="4"/>
    <s v="Ejecutado"/>
    <n v="0"/>
    <n v="0"/>
    <n v="1"/>
    <n v="0"/>
    <n v="0"/>
    <n v="1"/>
    <n v="0"/>
    <n v="0"/>
    <n v="0"/>
    <n v="0"/>
    <n v="0"/>
    <n v="0"/>
    <n v="2"/>
    <s v="NA"/>
    <s v="NA"/>
    <s v="NA"/>
    <s v="NA"/>
    <s v="Mensaje en correo electrónico e intranet"/>
    <s v="Se envió mensaje sobre el cumplimiento del horario laboral a través de correo electrónico e intranet, el día 28 de marzo"/>
    <m/>
    <m/>
    <m/>
    <m/>
    <s v="1. Se realizó la campaña de prevención programada para este trimestre"/>
    <s v="1. El dia 27 de junio de 2019, al correo institucional de cada servidor público, se remitio la informacion sobre los debres de los servidores públicos"/>
  </r>
  <r>
    <n v="25"/>
    <s v="1.1.1 Reforma institucional y gobernanza del sector transporte"/>
    <x v="0"/>
    <s v="Fortalecer la Vigilancia."/>
    <x v="0"/>
    <s v="Plan de Acción Institucional - PAI"/>
    <s v="PAI"/>
    <n v="2"/>
    <s v=" Plan de Acción Institucional - PAI"/>
    <s v="Operacional"/>
    <s v="ACT_124"/>
    <x v="4"/>
    <x v="4"/>
    <x v="4"/>
    <s v="Grupo Control Interno Disciplinario"/>
    <s v="Coordinador Grupo Control Interno Disciplinario"/>
    <s v="Apoyo"/>
    <s v="Administrativa/Financiera"/>
    <s v="Funcionamiento"/>
    <s v="5. INFORMACION Y COMUNICACIÓN"/>
    <s v="5.2.2 Gestión Documental"/>
    <m/>
    <m/>
    <m/>
    <m/>
    <m/>
    <m/>
    <n v="1"/>
    <s v="(#Solicitudes atendidas / # solicitudes recibidas) *100%      "/>
    <s v="POR_DEFINIR"/>
    <n v="4.4642857142857152E-4"/>
    <s v="Planeado"/>
    <n v="390"/>
    <n v="373"/>
    <n v="401"/>
    <n v="393"/>
    <n v="0"/>
    <n v="335"/>
    <n v="0"/>
    <n v="0"/>
    <n v="0"/>
    <n v="0"/>
    <n v="0"/>
    <n v="0"/>
    <n v="1892"/>
    <s v="Ejecutado"/>
    <n v="390"/>
    <n v="373"/>
    <n v="401"/>
    <n v="393"/>
    <n v="0"/>
    <n v="335"/>
    <n v="0"/>
    <n v="0"/>
    <n v="0"/>
    <n v="0"/>
    <n v="0"/>
    <n v="0"/>
    <n v="1892"/>
    <s v="Vigia_x000a_Orfeo_x000a_Archivo Físico"/>
    <s v="Se realizaron 108 radicados por orfeo solicitando información para los procesos._x000a_Se recibieron por Vigia y se tramitaron 3 quejas _x000a_Se tienen 279 carpetas de los procesos de control disciplinario_x000a_Se atendieron 8 usuarios externos"/>
    <s v="Vigia_x000a_Orfeo_x000a_Archivo Físico_x000a_Archivo Físico_x000a_Atención de Usuarios externos"/>
    <s v="Se realizaron 66 radicados por orfeo solicitando información para los procesos_x000a_Se recibieron por Vigia y se tramitaron 15 quejas _x000a_Se tienen 292 carpetas de los procesos de control disciplinario_x000a_Se atendieron 10 usuarios externos"/>
    <m/>
    <m/>
    <s v="Vigia, Orfeo y FUID"/>
    <s v="76 memorando y oficios elaborados, 9 Atención presencial, realizadas y 308 carpetas organizadas"/>
    <m/>
    <m/>
    <s v="Vigia, Orfeo y FUID"/>
    <s v="120 memorando y oficios elaborados, 7 Atención presencial, realizadas y 208 carpetas organizadas"/>
  </r>
  <r>
    <n v="26"/>
    <s v="1.3.1 Implementación y consolidación de nuevas tecnologías en Sistemas Inteligentes de Transporte"/>
    <x v="0"/>
    <s v="Fortalecer la Vigilancia."/>
    <x v="0"/>
    <s v="Plan de Acción Institucional - PAI"/>
    <s v="PAI"/>
    <n v="2"/>
    <s v=" Plan de Acción Institucional - PAI"/>
    <s v="Operacional"/>
    <s v="ACT_125"/>
    <x v="4"/>
    <x v="4"/>
    <x v="4"/>
    <s v="Secretaria General"/>
    <s v="Secretaria General"/>
    <s v="Apoyo"/>
    <s v="Administrativa/Financiera"/>
    <s v="Funcionamiento"/>
    <s v="5. INFORMACION Y COMUNICACIÓN"/>
    <s v="5.2.2 Gestión Documental"/>
    <m/>
    <m/>
    <m/>
    <m/>
    <m/>
    <m/>
    <n v="1"/>
    <s v="(#Solicitudes atendidas / # solicitudes recibidas) *100%      "/>
    <s v="POR_DEFINIR"/>
    <n v="4.4642857142857152E-4"/>
    <s v="Planeado"/>
    <n v="104"/>
    <n v="25"/>
    <n v="80"/>
    <n v="140"/>
    <n v="0"/>
    <n v="400"/>
    <n v="0"/>
    <n v="0"/>
    <n v="0"/>
    <n v="0"/>
    <n v="0"/>
    <n v="0"/>
    <n v="749"/>
    <s v="Ejecutado"/>
    <n v="104"/>
    <n v="25"/>
    <n v="80"/>
    <n v="130"/>
    <n v="0"/>
    <n v="394"/>
    <n v="0"/>
    <n v="0"/>
    <n v="0"/>
    <n v="0"/>
    <n v="0"/>
    <n v="0"/>
    <n v="733"/>
    <s v="Comunicaciones oficiales (Memorando)"/>
    <s v="En el mes de enro se generaron 4 oficios de salida,  100 memorandos tramitados en su totalidad  "/>
    <s v="Comunicaciones oficiales (Memorando)"/>
    <s v="En el mes de febrero se generaron 7 Oficios de salida y  y 18 memorandos tramitados en su totalidad "/>
    <s v="Se recibieron correos de tipo:informativo y de trámite al cual se le dio la ruta pertinente. De los vías allegados a Secretaria General guardo los físicos de contraloria en crapeta con su respectiva respuesta"/>
    <s v="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
    <s v="Comunicaciones"/>
    <s v="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
    <m/>
    <m/>
    <s v="Comunicaciones"/>
    <s v="De los 300 vigías que llegarón a Secretaría General quedaron pendientes por resolver 6 debido a que la información no fue allegada, por esto quedaron pendientes para el mes de julio "/>
  </r>
  <r>
    <n v="27"/>
    <s v="1.3.1 Implementación y consolidación de nuevas tecnologías en Sistemas Inteligentes de Transporte"/>
    <x v="0"/>
    <s v="Fortalecer la Vigilancia."/>
    <x v="0"/>
    <s v="Plan de Acción Institucional - PAI"/>
    <s v="PAI"/>
    <n v="2"/>
    <s v=" Plan de Acción Institucional - PAI"/>
    <s v="Operacional"/>
    <s v="ACT_126"/>
    <x v="13"/>
    <x v="4"/>
    <x v="4"/>
    <s v="Dirección Administrativa"/>
    <s v="Director Administrativo"/>
    <s v="Apoyo"/>
    <s v="Administrativa/Financiera"/>
    <s v="Funcionamiento"/>
    <s v="2. DIRECCIONAMIENTO ESTRATEGICO Y PLANAECION"/>
    <s v="2.1.1 Planeación Institucional"/>
    <m/>
    <m/>
    <m/>
    <m/>
    <m/>
    <m/>
    <n v="1"/>
    <s v="# de actividades realizadas / # de actividades programadas"/>
    <s v="POR_DEFINIR"/>
    <n v="4.4642857142857152E-4"/>
    <s v="Planeado"/>
    <n v="0.15"/>
    <n v="0.1"/>
    <n v="0.25"/>
    <n v="0.25"/>
    <n v="0.1"/>
    <n v="0.15"/>
    <n v="0"/>
    <n v="0"/>
    <n v="0"/>
    <n v="0"/>
    <n v="0"/>
    <n v="0"/>
    <n v="1"/>
    <s v="Ejecutado"/>
    <n v="0.15"/>
    <n v="0.1"/>
    <n v="0.25"/>
    <n v="0.25"/>
    <n v="0"/>
    <n v="0.15"/>
    <n v="0"/>
    <n v="0"/>
    <n v="0"/>
    <n v="0"/>
    <n v="0"/>
    <n v="0"/>
    <n v="0.9"/>
    <m/>
    <s v="Se realiza la búsqueda de un inmueble que cubra las necesidades de la Entidad"/>
    <m/>
    <s v="Durante el mes de febrero se realiza un comparativo de los inmuebles que mas se ajustan a las necesidades de la Entidad"/>
    <m/>
    <s v="Una vez se escoge el inmueble se inicia la etapa de negociación, precio - beneficio"/>
    <s v="Documentos y comunicaciones"/>
    <s v="Se termina la negociación y se inicia con los documentos para cerrar trato"/>
    <m/>
    <m/>
    <s v="Citación visita a Edificio Reunión con Famoc  20-06-2019_x000a__x000a_Citación visita a Edificio Reunión con Soniloff 25-06-2019"/>
    <s v="Se realizó visita Calle 26 No 7-32_x000a__x000a_Se realizó visita a un Edificio que queda en la 57 con  7. "/>
  </r>
  <r>
    <n v="28"/>
    <s v="1.3.1 Implementación y consolidación de nuevas tecnologías en Sistemas Inteligentes de Transporte"/>
    <x v="0"/>
    <s v="Fortalecer la Vigilancia."/>
    <x v="0"/>
    <s v="Plan de Acción Institucional - PAI"/>
    <s v="PAI"/>
    <n v="4"/>
    <s v=" Plan Anual de Adquisiciones  - PAA (Planeación)"/>
    <s v="Adquisiones"/>
    <s v="ACT_127"/>
    <x v="14"/>
    <x v="4"/>
    <x v="4"/>
    <s v="Dirección Financiera"/>
    <s v="Director Financiero"/>
    <s v="Apoyo"/>
    <s v="Administrativa/Financiera"/>
    <s v="Funcionamiento"/>
    <s v="2. DIRECCIONAMIENTO ESTRATEGICO Y PLANAECION"/>
    <s v="2.1.3 Gestión presupuestal y eficiencia del gasto público "/>
    <m/>
    <m/>
    <m/>
    <m/>
    <m/>
    <m/>
    <n v="0.95"/>
    <s v="Valor presupuesto comprometido/ Valor presupuesto apropiado "/>
    <s v="POR_DEFINIR"/>
    <n v="4.4642857142857152E-4"/>
    <s v="Planeado"/>
    <n v="0.13"/>
    <n v="0.04"/>
    <n v="0.04"/>
    <n v="0.06"/>
    <n v="0.04"/>
    <n v="0.11"/>
    <n v="0.06"/>
    <n v="0.05"/>
    <n v="0.05"/>
    <n v="0.13"/>
    <n v="0.16"/>
    <n v="0.08"/>
    <n v="0.95000000000000007"/>
    <s v="Ejecutado"/>
    <n v="0.13"/>
    <n v="0.04"/>
    <n v="0.06"/>
    <n v="6.5000000000000002E-2"/>
    <n v="0"/>
    <n v="0.08"/>
    <n v="0"/>
    <n v="0"/>
    <n v="0"/>
    <n v="0"/>
    <n v="0"/>
    <n v="0"/>
    <n v="0.37500000000000006"/>
    <s v="Informe de Ejecucion presupuestal del mes de Enero de 2019"/>
    <s v="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
    <s v="Informe de Ejecucion presupuestal del mes de Febrero de 2019"/>
    <s v="La ejecución de compromisos presupuestales del mes de Febrero fue de $1.552 millones."/>
    <s v="Informe de Ejecucion presupuestal del mes de Marzo de 2019"/>
    <s v="La ejecución de compromisos presupuestales del mes de Marzoo fue de $6.684 millones."/>
    <s v="Informe de Ejecucion presupuestal del mes de Abril de 2019"/>
    <s v="La ejecución de compromisos presupuestales del mes de Abril fue de $2.294 millones."/>
    <m/>
    <m/>
    <s v="Informe de Ejecucion presupuestal de Funcionamiento del mes de Junio de 2019"/>
    <s v="La ejecución de compromisos presupuestales del mes de Junio fue  de 1.470 millones., de tal manera que el presupuesto de Junio esta ejecutado en un 5% "/>
  </r>
  <r>
    <n v="29"/>
    <s v="1.3.1 Implementación y consolidación de nuevas tecnologías en Sistemas Inteligentes de Transporte"/>
    <x v="0"/>
    <s v="Fortalecer la Vigilancia."/>
    <x v="0"/>
    <s v="Plan de Acción Institucional - PAI"/>
    <s v="PAI"/>
    <n v="2"/>
    <s v=" Plan de Acción Institucional - PAI"/>
    <s v="Operacional"/>
    <s v="ACT_128"/>
    <x v="15"/>
    <x v="4"/>
    <x v="4"/>
    <s v="Grupo Talento Humano"/>
    <s v="Coordinador Grupo Talento Humano"/>
    <s v="Apoyo"/>
    <s v="Administrativa/Financiera"/>
    <s v="Funcionamiento"/>
    <s v="1. TALENTO HUMANO"/>
    <s v="1.2.1 Gestión Estratégica del Talento Humano "/>
    <m/>
    <m/>
    <m/>
    <m/>
    <m/>
    <m/>
    <n v="0.25"/>
    <s v="# Etapas realizadas / #Etapas programadas_x000a_"/>
    <s v="POR_DEFINIR"/>
    <n v="4.4642857142857152E-4"/>
    <s v="Planeado"/>
    <n v="0"/>
    <n v="0"/>
    <n v="0"/>
    <n v="0"/>
    <n v="0"/>
    <n v="0.13"/>
    <n v="0"/>
    <n v="0"/>
    <n v="0"/>
    <n v="0"/>
    <n v="0"/>
    <n v="0.12"/>
    <n v="0.25"/>
    <s v="Ejecutado"/>
    <n v="0"/>
    <n v="0"/>
    <n v="0"/>
    <n v="0"/>
    <n v="0"/>
    <n v="0.13"/>
    <n v="0"/>
    <n v="0"/>
    <n v="0"/>
    <n v="0"/>
    <n v="0"/>
    <n v="0"/>
    <n v="0.13"/>
    <m/>
    <m/>
    <m/>
    <m/>
    <m/>
    <m/>
    <m/>
    <s v="Se realizaran actividades a partir del mes de junio de 2019"/>
    <m/>
    <m/>
    <s v="Actos administrativos"/>
    <m/>
  </r>
  <r>
    <n v="161"/>
    <s v="1.1.1 Reforma institucional y gobernanza del sector transporte"/>
    <x v="0"/>
    <s v="Fortalecer la Vigilancia."/>
    <x v="1"/>
    <s v="1. Campañas de Prevención y Promoción para la formalización."/>
    <s v="PEI"/>
    <n v="1"/>
    <s v=" Plan Estratégico Institucional - PEI"/>
    <s v="Campañas de Prevención y Promoción para la formalización."/>
    <s v="ACT_219"/>
    <x v="16"/>
    <x v="2"/>
    <x v="2"/>
    <s v="Dirección de Promoción y Prevención de Puertos"/>
    <s v="Director Promoción y Prevención de Puertos"/>
    <s v="Misionales"/>
    <s v="Administrativa/Financiera"/>
    <s v="Funcionamiento"/>
    <s v="PEND_"/>
    <s v="PEND_"/>
    <n v="1"/>
    <n v="0.25"/>
    <n v="0.25"/>
    <n v="0.25"/>
    <n v="0.25"/>
    <m/>
    <n v="6.25E-2"/>
    <s v=" # Campañas y operativos realizados / # Campañas y operativos programados_x000a_"/>
    <s v="POR_DEFINIR"/>
    <n v="6.2761506276150627E-3"/>
    <s v="Planeado"/>
    <n v="0"/>
    <n v="0"/>
    <n v="0"/>
    <n v="0"/>
    <n v="0"/>
    <n v="0"/>
    <n v="0"/>
    <n v="0"/>
    <n v="0"/>
    <n v="3.1199999999999999E-2"/>
    <n v="3.1300000000000001E-2"/>
    <n v="0"/>
    <n v="6.25E-2"/>
    <s v="Ejecutado"/>
    <n v="0"/>
    <n v="0"/>
    <n v="0"/>
    <n v="0"/>
    <n v="0"/>
    <n v="0"/>
    <n v="0"/>
    <n v="0"/>
    <n v="0"/>
    <n v="0"/>
    <n v="0"/>
    <n v="0"/>
    <n v="0"/>
    <s v="No se programo actividad para este mes. "/>
    <s v="N.A. "/>
    <s v="No se programo actividad para este mes. "/>
    <s v="N.A. "/>
    <s v="No se programo actividad para este mes. "/>
    <s v="N.A. "/>
    <s v="N.A,"/>
    <s v="No se programo actividad para este mes. "/>
    <s v="N.A."/>
    <s v="No se programo actividad para este mes. "/>
    <s v="N.A."/>
    <s v="No se programo actiividad este mes"/>
  </r>
  <r>
    <n v="31"/>
    <s v="1.3.1 Implementación y consolidación de nuevas tecnologías en Sistemas Inteligentes de Transporte"/>
    <x v="0"/>
    <s v="Fortalecer la Vigilancia."/>
    <x v="0"/>
    <s v="Plan de Acción Institucional - PAI"/>
    <s v="PAI"/>
    <n v="2"/>
    <s v=" Plan de Acción Institucional - PAI"/>
    <s v="Operacional"/>
    <s v="ACT_130"/>
    <x v="17"/>
    <x v="4"/>
    <x v="4"/>
    <s v="Grupo Talento Humano"/>
    <s v="Coordinador Grupo Talento Humano"/>
    <s v="Apoyo"/>
    <s v="Administrativa/Financiera"/>
    <s v="Funcionamiento"/>
    <s v="1. TALENTO HUMANO"/>
    <s v="1.2.1 Gestión Estratégica del Talento Humano "/>
    <m/>
    <m/>
    <m/>
    <m/>
    <m/>
    <m/>
    <n v="0.5"/>
    <s v="# Etapas realizadas/#Etapas programadas_x000a_"/>
    <s v="POR_DEFINIR"/>
    <n v="4.4642857142857152E-4"/>
    <s v="Planeado"/>
    <n v="0"/>
    <n v="0"/>
    <n v="0"/>
    <n v="0"/>
    <n v="0"/>
    <n v="0"/>
    <n v="0"/>
    <n v="0.25"/>
    <n v="0"/>
    <n v="0"/>
    <n v="0.25"/>
    <n v="0"/>
    <n v="0.5"/>
    <s v="Ejecutado"/>
    <n v="0"/>
    <n v="0"/>
    <n v="0"/>
    <n v="0"/>
    <n v="0"/>
    <n v="0"/>
    <n v="0"/>
    <n v="0"/>
    <n v="0"/>
    <n v="0"/>
    <n v="0"/>
    <n v="0"/>
    <n v="0"/>
    <m/>
    <m/>
    <m/>
    <m/>
    <m/>
    <m/>
    <s v="Las actividades están programadas para el segundo semestre de 2019"/>
    <s v="Las actividades están programadas para el segundo semestre de 2019"/>
    <m/>
    <m/>
    <m/>
    <m/>
  </r>
  <r>
    <n v="32"/>
    <s v="1.3.1 Implementación y consolidación de nuevas tecnologías en Sistemas Inteligentes de Transporte"/>
    <x v="0"/>
    <s v="Fortalecer la Vigilancia."/>
    <x v="0"/>
    <s v="Plan de Acción Institucional - PAI"/>
    <s v="PAI"/>
    <n v="4"/>
    <s v=" Plan Anual de Adquisiciones  - PAA (Planeación)"/>
    <s v="Adquisiones"/>
    <s v="ACT_87"/>
    <x v="18"/>
    <x v="5"/>
    <x v="5"/>
    <s v="Delegaturas y Grupo de Tecnologías de la Información y las Comunicaciones "/>
    <s v="Jefe de Oficina TIC´s y Delegados."/>
    <s v="Apoyo"/>
    <s v="Administrativa/Financiera"/>
    <s v="Funcionamiento"/>
    <s v="2. DIRECCIONAMIENTO ESTRATEGICO Y PLANAECION"/>
    <s v="2.1.3 Gestión presupuestal y eficiencia del gasto público "/>
    <m/>
    <m/>
    <m/>
    <m/>
    <m/>
    <m/>
    <n v="0.9"/>
    <s v="Valor presupuesto obligado/ Valor presupuesto apropiado "/>
    <s v="POR_DEFINIR"/>
    <n v="4.4642857142857152E-4"/>
    <s v="Planeado"/>
    <n v="0"/>
    <n v="0"/>
    <n v="0.02"/>
    <n v="0.03"/>
    <n v="0"/>
    <n v="0.05"/>
    <n v="0.05"/>
    <n v="0.05"/>
    <n v="0.15"/>
    <n v="0.15"/>
    <n v="0.2"/>
    <n v="0.2"/>
    <n v="0.89999999999999991"/>
    <s v="Ejecutado"/>
    <n v="0"/>
    <n v="0"/>
    <n v="0.02"/>
    <n v="0.03"/>
    <n v="0"/>
    <n v="0.15"/>
    <n v="0"/>
    <n v="0"/>
    <n v="0"/>
    <n v="0"/>
    <n v="0"/>
    <n v="0"/>
    <n v="0.2"/>
    <s v="El proyecto de inversión no estaba aprobado."/>
    <s v="No se realizó seguimiento a la ejecución del proyecto, ya que éste se encontraba en actualización a Decreto resolución del Presupuesto."/>
    <s v="El proyecto de inversión no estaba aprobado."/>
    <s v="El ciclo de aprobación del proyecto finalizó el pasado 12 de marzo, sin embargo se realizó seguimiento a la ejecución presupuestal del proyecto a corte del 28 de febrero. "/>
    <s v="Seguimiento realizado a través de las ejecuciones presupuestales generadas por el SIIF Nación a corte del 31 de marzo de 2019."/>
    <s v="Ruta Compartida: Z:/ PLANEACIÓN-2019/400 39  PLANEACIÓN INSTITUCIONAL MODELO INTEGRADO DE PLANEACIÓN Y GESTIÓN/400 39 10 BANCO DE PROYECTOS DE INVERSIÓN INSTITUCIONAL/ Seguimiento mensual presupuesto/ Marzo "/>
    <s v="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
    <s v="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
    <s v="El valor del Presupuesto Obligado fue de 1.754.000.000 y el valor del Presupuesto Apropiado de 4.093.000.000"/>
    <m/>
    <m/>
    <m/>
  </r>
  <r>
    <n v="33"/>
    <s v="1.3.1 Implementación y consolidación de nuevas tecnologías en Sistemas Inteligentes de Transporte"/>
    <x v="0"/>
    <s v="Fortalecer la Vigilancia."/>
    <x v="0"/>
    <s v="Plan de Acción Institucional - PAI"/>
    <s v="PAI"/>
    <n v="2"/>
    <s v=" Plan de Acción Institucional - PAI"/>
    <s v="Operacional"/>
    <s v="ACT_236"/>
    <x v="19"/>
    <x v="0"/>
    <x v="0"/>
    <s v="Dirección de Promoción y Prevención Concesiones e Infraestructura"/>
    <s v="Director Promoción y Prevención de Concesiones e Infraestructura"/>
    <s v="Misionales"/>
    <s v="Administrativa/Financiera"/>
    <s v="Funcionamiento"/>
    <s v="5. INFORMACION Y COMUNICACIÓN"/>
    <s v="5.2 Transparencia, acceso a la información pública y lucha contra la corrupción"/>
    <m/>
    <m/>
    <m/>
    <m/>
    <m/>
    <m/>
    <n v="9"/>
    <s v="# de entes territorriales con acciones realizadas / # de Entes Territoriales que tiene a cargo la Administración infraestructura aeroportuaria identificados que no se encuentran formalizados"/>
    <s v="POR_DEFINIR"/>
    <n v="4.4642857142857152E-4"/>
    <s v="Planeado"/>
    <n v="1"/>
    <n v="1"/>
    <n v="0"/>
    <n v="1"/>
    <n v="1"/>
    <n v="1"/>
    <n v="1"/>
    <n v="1"/>
    <n v="1"/>
    <n v="1"/>
    <n v="1"/>
    <n v="0"/>
    <n v="10"/>
    <s v="Ejecutado"/>
    <n v="1"/>
    <n v="1"/>
    <n v="0"/>
    <n v="1"/>
    <n v="1"/>
    <n v="1"/>
    <n v="0"/>
    <n v="0"/>
    <n v="0"/>
    <n v="0"/>
    <n v="0"/>
    <n v="0"/>
    <n v="5"/>
    <s v="i. oficio Nro 20195605047732 de fecha 18/01/19, radicado en orfeo"/>
    <s v="i. Se recibió respuesta de plan de formalización por parte de la alcaldía de San Gil, como Ente Territorial del Aeródromo los Pozos"/>
    <s v="i. Oficio Nro 20197100034691, radicado en orfeo_x000a_ii. Base de datos, seguimiento inspecciones y mesas de trabajo y archivo"/>
    <s v="i. se Requirió  a la alcaldía de Bajo Baudo para la presentación del plan de formalizacion o acto administrativo, el cual es el ente territorial y responsable de la administración del aerodromo pizarro. Se esta a la espera de respuesta._x000a_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_x000a_"/>
    <m/>
    <m/>
    <s v="Oficio Nro 20197100091511 del 4/de abril/2019, radicado en Orfeo el cual fue enviado al Aeródromo de Barrancominas - Guainia. "/>
    <s v="Se solicitó al Aeródromo de Barrancominas – Guainía_x000a_1. Plan de acción de mejora para la atención de las observaciones de la visita de inspección realizada en marzo. _x000a_2. Plan de formalización y/o acto administrativo._x000a_"/>
    <s v="Carpeta archivo mesas de trabajo de la Delegada de Concesiones e Infraestructura"/>
    <s v="Se realizo mesa de trabajo Nro. 55 el 15 de mayo de 2019, Formalizacion administrativa de aeródromo Caucaya de Puerto Leguizamo, Reiteracion el compromiso que tiene el municipio de formalizar el aeródromo por hacer parte Nacional del Transporte."/>
    <s v="Aplicativo Orfeo, oficio N° 20197000219341 del 29 de junio"/>
    <s v="Se solicito a la Alcaldía de Puerto Leguizamo - Putumayo las acciones adelantadas para formalizar el aeródromo a cargo de este ente Territorial"/>
  </r>
  <r>
    <n v="34"/>
    <s v="1.3.1 Implementación y consolidación de nuevas tecnologías en Sistemas Inteligentes de Transporte"/>
    <x v="0"/>
    <s v="Fortalecer la Vigilancia."/>
    <x v="0"/>
    <s v="Plan de Acción Institucional - PAI"/>
    <s v="PAI"/>
    <n v="2"/>
    <s v=" Plan de Acción Institucional - PAI"/>
    <s v="Operacional"/>
    <s v="ACT_212"/>
    <x v="20"/>
    <x v="2"/>
    <x v="2"/>
    <s v="Dirección de Investigaciones de Puertos"/>
    <s v="Director de Investigaciones de Puertos y  Coordinador de Vigilancia e Inspección"/>
    <s v="Misionales"/>
    <s v="Administrativa/Financiera"/>
    <s v="Funcionamiento"/>
    <s v="5. INFORMACION Y COMUNICACIÓN"/>
    <s v="5.2 Transparencia, acceso a la información pública y lucha contra la corrupción"/>
    <m/>
    <m/>
    <m/>
    <m/>
    <m/>
    <m/>
    <n v="1"/>
    <s v="# de etapa procesal realizadas / # etapas procesales"/>
    <s v="POR_DEFINIR"/>
    <n v="4.4642857142857152E-4"/>
    <s v="Planeado"/>
    <n v="0"/>
    <n v="0.09"/>
    <n v="0.12"/>
    <n v="0.06"/>
    <n v="0.09"/>
    <n v="0.12"/>
    <n v="0.08"/>
    <n v="0.1"/>
    <n v="0.09"/>
    <n v="7.0000000000000007E-2"/>
    <n v="0.06"/>
    <n v="0.12"/>
    <n v="0.99999999999999989"/>
    <s v="Ejecutado"/>
    <n v="0"/>
    <n v="0.09"/>
    <n v="0.12"/>
    <n v="0.06"/>
    <n v="0.09"/>
    <n v="0.12"/>
    <n v="0"/>
    <n v="0"/>
    <n v="0"/>
    <n v="0"/>
    <n v="0"/>
    <n v="0"/>
    <n v="0.48"/>
    <s v="No se programó actividad para este mes."/>
    <s v="N.A."/>
    <s v="Documento adjunto nombrado Puertos. Evidencia Actividad 5 Febrero2019"/>
    <s v="Documento de fecha Febrero 2019 - Analisis Juridico -- C.I Banacol de Colombia S.A. "/>
    <s v="Documento adjunto nombrado Puertos. Evidencia Actividad 5 Marzo2019"/>
    <s v="Documento de fecha Marzo 2019  Ficha Técnica - C.I Banacol de Colombia S.A. "/>
    <s v="correo electronico. _x000a_Archivo: Puertos. Evid Activ 5_PAI_Abril.pdf_x000a__x000a_Ficha Tecnica: archivo:  Puertos. Evid Activ 5.1_PAI_Abril.pdf "/>
    <s v="Correo electronico donde se manifiesta que se realizaron las siguientes actividades:  Memorando Grupo Financiera Radicado No. 20196200040213_x000a_Respuesta Grupo Financiera Radicado No. 20195400046933_x000a_Oficio al INVIAS Radicado No. 20196200089231_x000a_Respuesta INVIAS Radicado No. 20195605344562_x000a_Oficio a la ANI Radicado No. 20196200089271_x000a_Respuesta ANI Radicado No. 20195605328842_x000a_Evidencia (arhivo denominado &quot;BANACOL abril&quot; )"/>
    <s v="Documento archivo: Puertos. Evid Activ 5 PAI_Mayo Insp Fluv Turbo.docx"/>
    <s v="Se informa que se solicitó información a la Inspección Fluvial de Turbo, y la respuesta correspondiente fue radicada hasta el día 4 de junio de 2019 y asignada a este Grupo hasta el día de ayer, por lo tanto no se realizará la entrega de esta actividad, hasta tanto se realice el análisis correspondiente de la respuesta entregada por la Inspección Fluvial. "/>
    <s v="5. Puertos. Evid. act 5 PAI Junio Inv Banacol."/>
    <s v="Al respecto se informa que  el Consejo de Estado en pronunciamiento  del 19 de febrero de 2019 (sala de lo Contencioso Administrativo, sección primera, Expediente No. 11001032600020150005301. Consejero Ponente Oswaldo Giraldo López), resolvió conceder la solicitud de medidas cautelares interpuesta por la empresa BANACOL respecto de los actos administrativos expedidos por la ANI, que negaron la solicitud de homologación, por lo tanto,  no es procedente la apertura de investigación administrativa frente a este caso, toda vez que el mismo se encuentra en la jurisdicción de lo Contencioso Administrativo y que actualmente la facultad para otorgar las homologaciones y autorizaciones así como los cobros correspondientes a la contraprestación corresponde a la ANI conforme Decreto No. 4735 de 2009. La semana próxima se remitirá el documento contentivo con las conclusiones del caso."/>
  </r>
  <r>
    <n v="35"/>
    <s v="1.3.1 Implementación y consolidación de nuevas tecnologías en Sistemas Inteligentes de Transporte"/>
    <x v="0"/>
    <s v="Fortalecer la Vigilancia."/>
    <x v="0"/>
    <s v="Plan de Acción Institucional - PAI"/>
    <s v="PAI"/>
    <n v="2"/>
    <s v=" Plan de Acción Institucional - PAI"/>
    <s v="Operacional"/>
    <s v="ACT_258"/>
    <x v="21"/>
    <x v="1"/>
    <x v="1"/>
    <s v="Dirección de Promoción y Prevención Transito y Transporte Terrestre Automotor"/>
    <s v="Director Promoción y Prevención de Transito y Transporte Terrestre Automotor"/>
    <s v="Misionales"/>
    <s v="Administrativa/Financiera"/>
    <s v="Funcionamiento"/>
    <s v="3. GESTION CON VALORES PARA RESULTADOS"/>
    <s v="3.2.2.1  Servicio al Ciudadano"/>
    <m/>
    <m/>
    <m/>
    <m/>
    <m/>
    <m/>
    <n v="1"/>
    <s v="# de actividades de divulgación realizadas /# de actividades de divulgación planeadas"/>
    <s v="POR_DEFINIR"/>
    <n v="4.4642857142857152E-4"/>
    <s v="Planeado"/>
    <n v="0"/>
    <n v="0"/>
    <n v="0"/>
    <n v="0"/>
    <n v="0"/>
    <n v="1"/>
    <n v="0"/>
    <n v="0"/>
    <n v="0"/>
    <n v="0"/>
    <n v="0"/>
    <n v="1"/>
    <n v="2"/>
    <s v="Ejecutado"/>
    <n v="0"/>
    <n v="0"/>
    <n v="0"/>
    <n v="0"/>
    <n v="0"/>
    <n v="2"/>
    <n v="0"/>
    <n v="0"/>
    <n v="0"/>
    <n v="0"/>
    <n v="0"/>
    <n v="0"/>
    <n v="2"/>
    <m/>
    <m/>
    <m/>
    <m/>
    <m/>
    <m/>
    <m/>
    <m/>
    <m/>
    <m/>
    <s v="Circulares 26 y 27 de 2019"/>
    <s v="En el mes de junio se realizaron 2 acciones de divulgación:_x000a_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_x000a_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_x000a_"/>
  </r>
  <r>
    <n v="36"/>
    <s v="1.3.1 Implementación y consolidación de nuevas tecnologías en Sistemas Inteligentes de Transporte"/>
    <x v="0"/>
    <s v="Fortalecer la Vigilancia."/>
    <x v="0"/>
    <s v="Plan de Acción Institucional - PAI"/>
    <s v="PAI"/>
    <n v="2"/>
    <s v=" Plan de Acción Institucional - PAI"/>
    <s v="Operacional"/>
    <s v="ACT_259"/>
    <x v="22"/>
    <x v="1"/>
    <x v="1"/>
    <s v="Dirección de Promoción y Prevención Transito y Transporte Terrestre Automotor"/>
    <s v="Director Promoción y Prevención de Transito y Transporte Terrestre Automotor"/>
    <s v="Misionales"/>
    <s v="Administrativa/Financiera"/>
    <s v="Funcionamiento"/>
    <s v="4. EVALUACION DE RESULTADOS"/>
    <s v="4.1 Seguimiento y evaluación del desempeño institucional"/>
    <m/>
    <m/>
    <m/>
    <m/>
    <m/>
    <m/>
    <n v="1"/>
    <s v="# acciones de supervision ocasionales realizadas con base en el análisis de informacion CEMAT / # acciones de supervision ocasionales programadas con base en el análisis de informacion CEMAT"/>
    <s v="POR_DEFINIR"/>
    <n v="4.4642857142857152E-4"/>
    <s v="Planeado"/>
    <n v="0"/>
    <n v="0"/>
    <n v="0"/>
    <n v="0"/>
    <n v="0"/>
    <n v="5"/>
    <n v="5"/>
    <n v="5"/>
    <n v="5"/>
    <n v="5"/>
    <n v="5"/>
    <n v="5"/>
    <n v="35"/>
    <s v="Ejecutado"/>
    <n v="0"/>
    <n v="0"/>
    <n v="0"/>
    <n v="0"/>
    <n v="0"/>
    <n v="0"/>
    <n v="0"/>
    <n v="0"/>
    <n v="0"/>
    <n v="0"/>
    <n v="0"/>
    <n v="0"/>
    <n v="0"/>
    <m/>
    <m/>
    <m/>
    <m/>
    <m/>
    <m/>
    <m/>
    <m/>
    <m/>
    <m/>
    <s v="EVIDENCIA CORREO SOLICITUD CEMAT"/>
    <s v="En el mes de junio no se logró realizar ninguna visita, toda vez que no se recibieron por parte del CEMAT los respectivos reportes, se adjuntan los pantallazos de los correos de solicitud y reiteración que se han realizado a dicho grupo."/>
  </r>
  <r>
    <n v="37"/>
    <s v="1.3.1 Implementación y consolidación de nuevas tecnologías en Sistemas Inteligentes de Transporte"/>
    <x v="0"/>
    <s v="Fortalecer la Vigilancia."/>
    <x v="0"/>
    <s v="Plan de Acción Institucional - PAI"/>
    <s v="PAI"/>
    <n v="2"/>
    <s v=" Plan de Acción Institucional - PAI"/>
    <s v="Operacional"/>
    <s v="ACT_237"/>
    <x v="23"/>
    <x v="0"/>
    <x v="0"/>
    <s v="Dirección de Promoción y Prevención Concesiones e Infraestructura"/>
    <s v="Director Promoción y Prevención de Concesiones e Infraestructura"/>
    <s v="Misionales"/>
    <s v="Administrativa/Financiera"/>
    <s v="Funcionamiento"/>
    <s v="3. GESTION CON VALORES PARA RESULTADOS"/>
    <s v="3.2.1.3 Gobierno Digital"/>
    <m/>
    <m/>
    <m/>
    <m/>
    <m/>
    <m/>
    <n v="2"/>
    <s v="# de acciones para registro / # de acciones programadas"/>
    <s v="POR_DEFINIR"/>
    <n v="4.4642857142857152E-4"/>
    <s v="Planeado"/>
    <n v="1"/>
    <n v="0"/>
    <n v="0"/>
    <n v="0"/>
    <n v="0"/>
    <n v="0"/>
    <n v="1"/>
    <n v="0"/>
    <n v="0"/>
    <n v="1"/>
    <n v="0"/>
    <n v="0"/>
    <n v="3"/>
    <s v="Ejecutado"/>
    <n v="1"/>
    <n v="0"/>
    <n v="0"/>
    <n v="0"/>
    <n v="0"/>
    <n v="0"/>
    <n v="0"/>
    <n v="0"/>
    <n v="0"/>
    <n v="0"/>
    <n v="0"/>
    <n v="0"/>
    <n v="1"/>
    <s v="Radicado en orfeo Nos, 20197100005921, 20197100005941, 20197100005911 del 11 de enero de 2019 "/>
    <s v="i. Se solicito al Ministerio de Transporte la relacion de terminales de transporte terrestre, habilitados, homologados, suspendidos o cancelados con corte a 31 de diciembre de 2018_x000a_ii. Se solicito a la Aeronautica civil relacion de Empresas de Transporte Aereo canceladas o suspendidas_x000a_iii. se solicitó a la ani, informacion de contratos o de obras y sus prorrogas de. Concesión, aeropuertos y aeródromos, carreteras, férreos_x000a_Esta informacion se solicita con el fin de actualizar el VIGIA"/>
    <m/>
    <m/>
    <m/>
    <m/>
    <m/>
    <m/>
    <m/>
    <m/>
    <m/>
    <m/>
  </r>
  <r>
    <n v="38"/>
    <s v="1.3.1 Implementación y consolidación de nuevas tecnologías en Sistemas Inteligentes de Transporte"/>
    <x v="0"/>
    <s v="Fortalecer la Vigilancia."/>
    <x v="0"/>
    <s v="Plan de Acción Institucional - PAI"/>
    <s v="PAI"/>
    <n v="2"/>
    <s v=" Plan de Acción Institucional - PAI"/>
    <s v="Operacional"/>
    <s v="ACT_238"/>
    <x v="24"/>
    <x v="0"/>
    <x v="0"/>
    <s v="Dirección de Promoción y Prevención Concesiones e Infraestructura"/>
    <s v="Director Promoción y Prevención de Concesiones e Infraestructura"/>
    <s v="Misionales"/>
    <s v="Administrativa/Financiera"/>
    <s v="Funcionamiento"/>
    <s v="3. GESTION CON VALORES PARA RESULTADOS"/>
    <s v="3.2.2.2 Racionalización de Tramites"/>
    <m/>
    <m/>
    <m/>
    <m/>
    <m/>
    <m/>
    <n v="35"/>
    <s v="# de actividades realizadas para promover la formalizacion de los TTTA , que no se encuentran habilitadas por el Ministerio de Transporte/ TTTA identificados, que no se encuentran habilitadas por el Ministerio de Transporte"/>
    <s v="POR_DEFINIR"/>
    <n v="4.4642857142857152E-4"/>
    <s v="Planeado"/>
    <n v="0"/>
    <n v="0"/>
    <n v="5"/>
    <n v="3"/>
    <n v="3"/>
    <n v="4"/>
    <n v="5"/>
    <n v="5"/>
    <n v="5"/>
    <n v="3"/>
    <n v="2"/>
    <n v="0"/>
    <n v="35"/>
    <s v="Ejecutado"/>
    <n v="0"/>
    <n v="0"/>
    <n v="6"/>
    <n v="3"/>
    <n v="8"/>
    <n v="0"/>
    <n v="0"/>
    <n v="0"/>
    <n v="0"/>
    <n v="0"/>
    <n v="0"/>
    <n v="0"/>
    <n v="17"/>
    <m/>
    <m/>
    <m/>
    <m/>
    <s v="Acta de mesa de de trabajo con la participaron de representantes de seis (6) entes territoriales:_x000a_i. Alcaldia de Chia - Cundinamarca_x000a_ii. Alcaldia de Zipaquira Cundinamarca _x000a_iii. Alcaldia de Pacho Cundinamarca_x000a_iv. Alcaldia de Guateque - Boyaca_x000a_v. Alcaldia de Garagoa - Boyaca_x000a_vi. Gerente Punto de Despacho de Pacho - cundinamarca"/>
    <s v="El objeto de la mesa fue promover la formalizacion de la prestacion de servicio de la infraestructura de Transporte (Paraderos o puntos de despacho, centralizados de Empresas de Transporte y/o perifericos, entre otros)_x000a_Aun cuando se convocó, no asistió la alcaldia de Villadeleiva"/>
    <s v="Acta de mesa de de trabajo Nro 45 del 30 de abril de 2019, con la participaron de los funcionarios de la SuperIntendecia de Transportes, para dicha mesa se invitaron las siguientes alcaldias:_x000a_i. Alcaldia de Orito - Putumayo Rad Nro. 20197100103321 del 22/04/2019 _x000a_ii. Alcaldia de Mocoa - Putumayo Rad Nro 20197100103291 del 22/04/2019_x000a_iii. Alcaldia de Hormiga - Valle Guamez - Putumayo Rad Nro 20197000103331 del 22/04/2019 _x000a_"/>
    <s v="El objeto de la mesa fue promover la formalizacion de la prestacion de servicio de la infraestructura de Transporte (Paraderos o puntos de despacho, centralizados de Empresas de Transporte y/o perifericos, entre otros)_x000a_Aun cuando se convocaron a las alcaldias. _x000a_i. Alcaldia de Orito - Putumayo_x000a_ii. Alcaldia de Mocoa - Putumayo _x000a_iii. Alcaldia de Hormiga - Valle Guamez - Putumayo,_x000a_A dicha mesa no asistio ninguna de las alcaldias, se reprogramaran para una siguiente mesa de trabajo."/>
    <s v="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_x000a_"/>
    <s v="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
    <s v="Durante el primer semestre se programaron (15) quince actividades para Promover la formalización de la prestación del servicio de los Terminales de Transporte Terrestre automotor durante este periodo se han realizado (17) diecisiete actividades para un cumplimiento del 113%, _x000a_"/>
    <s v="A la fecha se tiene un cumplimiento del 113% en este indicador, no se realizaron actividades para Promover la formalización de la prestación del servicio de los Terminales de Transporte Terrestre automotor durante este mes."/>
  </r>
  <r>
    <n v="39"/>
    <s v="1.3.1 Implementación y consolidación de nuevas tecnologías en Sistemas Inteligentes de Transporte"/>
    <x v="0"/>
    <s v="Fortalecer la Vigilancia."/>
    <x v="0"/>
    <s v="Plan de Acción Institucional - PAI"/>
    <s v="PAI"/>
    <n v="8"/>
    <s v=" Plan Institucional de Capacitación  (Talento Humano) - PIC"/>
    <s v="Talento Humano"/>
    <s v="ACT_131"/>
    <x v="25"/>
    <x v="4"/>
    <x v="4"/>
    <s v="Grupo Talento Humano"/>
    <s v="Coordinador Grupo Talento Humano"/>
    <s v="Apoyo"/>
    <s v="Administrativa/Financiera"/>
    <s v="Funcionamiento"/>
    <s v="1. TALENTO HUMANO"/>
    <s v="1.2.1 Gestión Estratégica del Talento Humano "/>
    <m/>
    <m/>
    <m/>
    <m/>
    <m/>
    <m/>
    <n v="30"/>
    <s v="# de capacitaciones ejecutadas / # Total de capacitaciones programadas"/>
    <s v="POR_DEFINIR"/>
    <n v="4.4642857142857152E-4"/>
    <s v="Planeado"/>
    <n v="0"/>
    <n v="2"/>
    <n v="5"/>
    <n v="4"/>
    <n v="0"/>
    <n v="0"/>
    <n v="0"/>
    <n v="0"/>
    <n v="0"/>
    <n v="0"/>
    <n v="0"/>
    <n v="0"/>
    <n v="11"/>
    <s v="Ejecutado"/>
    <n v="0"/>
    <n v="2"/>
    <n v="5"/>
    <n v="4"/>
    <n v="0"/>
    <n v="5"/>
    <n v="0"/>
    <n v="0"/>
    <n v="0"/>
    <n v="0"/>
    <n v="0"/>
    <n v="0"/>
    <n v="16"/>
    <s v="N/A"/>
    <s v="Durante el mes de enero no se realizaron capacitaciones"/>
    <s v="Listado de asistencia"/>
    <s v="Durante este periodo se realizaron dos jornadas de capacitación dentro del programa PAE sin costo económico para la Entidad:_x000a_CAPACITACION AMBIENTAL - SEPARA2 el dia 13 de febrero de 2019 (23 asistentes)_x000a__x000a_VISITAS ADMINISTRATIVAS(Dr. WILMER SALAZAR) , realizada el 19 de febrero (8 asistentes)_x000a_"/>
    <s v="Listado de asistencia"/>
    <s v="Durante este periodo se realizaron en total cinco jornadas de capacitación, de las cuales, cuatro correponden  al programa PAE sin costo económico para la Entidad y una correspondiente al PIC así:_x000a_CAPACITACION AMBIENTAL - SEPARA2  el 05/03/2019_x000a_NIIF APLICADAS EN LA SUPERVISIÓN  el 13 y 19 de marzo de 2019._x000a_Socialización tema Objetivo y subjetivo el 13 de marzo de 2019._x000a_Metodos Alternativos de Solución de Conflictos y Tecnicas de Negociación el 15 de marzo de 2019._x000a_La ejecución del PIC 2019 se inicia con la capacitación sobre Novedades en Seguridad Social, nomina, salarios y prestaciones sociales en el sector público _x000a__x000a__x000a__x000a__x000a__x000a__x000a__x000a_"/>
    <s v="Correos electrónicos de asignación de cupos para cada capacitación."/>
    <s v="Durante este periodo se realizaron en total cuatro jornadas de capacitación las cuales fueron realizadas atendiendo invitación de otras Entidades del Estado, sin costo económico para la Entidad así:_x000a_ &quot;Primer encuentro de derecho disciplinario del sector transporte&quot; atendiendo invitación del ministerio de transporte; tuvo una duración de 8 horas y asistieron dos funcionarios de la Entidad. _x000a_&quot;Gestion del Conocimiento e Innovación&quot; atendiendo invitación del departamento administrativo de la función publica; tuvo una duración de 4 horas y asistieron cuatro funcionarios de la Entidad. _x000a_&quot;Ruta de la Felicidad - MIPG&quot; atendiendo invitación de la Esap; tuvo una duración de 4 horas y asistieron dos funcionarios de la Entidad. _x000a_&quot;Implementación del Nuevo aplicativo Evaluación desempeño Laboral&quot; atendiendo invitación del comisión nacional del servicio civil; tuvo una duración de 3 horas y asistieron cuatro funcionarios de la Entidad. _x000a__x000a_"/>
    <m/>
    <m/>
    <s v="Listados de Asistencia"/>
    <s v="Durante este periodo fueron realizadas cinco jornadas de capacitación incluidas en el PIC 2019 así:_x000a_1.- Cooperativas régimen Interno, juntas y obligaciones. Se dio inicio al tema con una jornada de cuatro horas, de las 16 horas programadas con asistencia de seis participantes. (Las horas restantes serán dictadas durante el mes de julio de 2019)._x000a_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_x000a_3.- Actualización Normativa en Derecho Administrativo y Derecho del Transporte - Se dio inicio al tema con dos jornadas de cuatro horas, de las 24 horas programadas, con asistencia de catorce participantes. (Las horas restantes serán dictadas durante el mes de julio de 2019)._x000a_4.- Derecho Societario y Derecho administrativo sancionador y práctica de pruebas. Se dio inicio al tema con una jornada de cuatro horas, de las 16 horas programadas con asistencia de seis participantes. (Las horas restantes serán dictadas durante el mes de julio de 2019)._x000a_5.- Transporte Internacional. Fué dictado en una jornada de cuatro horas con asistencia de nueve participantes._x000a_"/>
  </r>
  <r>
    <n v="40"/>
    <s v="1.3.1 Implementación y consolidación de nuevas tecnologías en Sistemas Inteligentes de Transporte"/>
    <x v="0"/>
    <s v="Fortalecer la Vigilancia."/>
    <x v="0"/>
    <s v="Plan de Acción Institucional - PAI"/>
    <s v="PAI"/>
    <n v="7"/>
    <s v=" Plan Estratégico de Talento Humano  (Talento Humano)"/>
    <s v="Talento Humano"/>
    <s v="ACT_132"/>
    <x v="26"/>
    <x v="4"/>
    <x v="4"/>
    <s v="Grupo Talento Humano"/>
    <s v="Coordinador Grupo Talento Humano"/>
    <s v="Apoyo"/>
    <s v="Administrativa/Financiera"/>
    <s v="Funcionamiento"/>
    <s v="1. TALENTO HUMANO"/>
    <s v="1.2.1 Gestión Estratégica del Talento Humano "/>
    <m/>
    <m/>
    <m/>
    <m/>
    <m/>
    <m/>
    <n v="29"/>
    <s v="# de actividades realizadas / # de actividades programadas"/>
    <s v="POR_DEFINIR"/>
    <n v="4.4642857142857152E-4"/>
    <s v="Planeado"/>
    <n v="0"/>
    <n v="0"/>
    <n v="1"/>
    <n v="5"/>
    <n v="2"/>
    <n v="5"/>
    <n v="1"/>
    <n v="1"/>
    <n v="4"/>
    <n v="4"/>
    <n v="0"/>
    <n v="6"/>
    <n v="29"/>
    <s v="Ejecutado"/>
    <n v="0"/>
    <n v="0"/>
    <n v="1"/>
    <n v="5"/>
    <n v="0"/>
    <n v="5"/>
    <n v="0"/>
    <n v="0"/>
    <n v="0"/>
    <n v="0"/>
    <n v="0"/>
    <n v="0"/>
    <n v="11"/>
    <s v="N/A"/>
    <s v="Durante el mes de enero no se realizaron actividades de bienestar."/>
    <s v="N/A"/>
    <s v="Durante el mes de febrero no se realizaron actividades de bienestar."/>
    <s v="Registro Fotografico"/>
    <s v="Durante el mes de marzose realizó la celebración del día de la mujer, con la participación de las funcionarias y contratistas de la Entidad."/>
    <s v="Listado de asistencia, registro fotográfico."/>
    <s v="Caminata ecológica con asistencia de 23 funcionarios con su acompañante._x000a_Se entregó dos boletas para asistir a cine a 44 funcionarios que cumplieron años durante el primer trimestre del año._x000a_Taller sobre &quot;Como preparar alimentos saludables&quot; en desarrollo del programa de prevención y promoción de la salud,  con asistencia de 16 funcionarios._x000a_Celebración del día de la secretaria con asistencia de 19 funcionarias._x000a_Jornada de reinducción con asistencia de 123 funcionarios._x000a__x000a__x000a__x000a_"/>
    <m/>
    <m/>
    <s v="Listados de Asistencia"/>
    <s v="Se realizaron cinco actividades, que estaban programadas para este mes: _x000a_1.- Campeonato de tenis de mesa, con participacion de 25 funcionarios._x000a_2.- Celebración del dia del servidor público, con participación de 145 funcionarios de la Entidad._x000a_3.- Vacaciones recreativas, celebras con 20 hijos de funcionarios._x000a_4.- Celebración de cumpleaños correspondiente al segundo trimestre, beneficiando a 26 funcionarios._x000a_5.- Se conformaron los equipos que van a participar en las olimpiadas del sector Transporte y mediante correo electrónico se informó a la Dirección de las olimpiadas"/>
  </r>
  <r>
    <n v="41"/>
    <s v="1.3.1 Implementación y consolidación de nuevas tecnologías en Sistemas Inteligentes de Transporte"/>
    <x v="0"/>
    <s v="Fortalecer la Vigilancia."/>
    <x v="0"/>
    <s v="Plan de Acción Institucional - PAI"/>
    <s v="PAI"/>
    <n v="9"/>
    <s v=" Plan de Incentivos Institucionales  (Talento Humano)"/>
    <s v="Talento Humano"/>
    <s v="ACT_133"/>
    <x v="27"/>
    <x v="4"/>
    <x v="4"/>
    <s v="Grupo Talento Humano"/>
    <s v="Coordinador Grupo Talento Humano"/>
    <s v="Apoyo"/>
    <s v="Administrativa/Financiera"/>
    <s v="Funcionamiento"/>
    <s v="1. TALENTO HUMANO"/>
    <s v="1.2.1 Gestión Estratégica del Talento Humano "/>
    <m/>
    <m/>
    <m/>
    <m/>
    <m/>
    <m/>
    <n v="5"/>
    <s v="# de actividades realizadas / # de actividades programadas"/>
    <s v="POR_DEFINIR"/>
    <n v="4.4642857142857152E-4"/>
    <s v="Planeado"/>
    <n v="0"/>
    <n v="0"/>
    <n v="0"/>
    <n v="0"/>
    <n v="1"/>
    <n v="0"/>
    <n v="0"/>
    <n v="0"/>
    <n v="0"/>
    <n v="0"/>
    <n v="2"/>
    <n v="2"/>
    <n v="5"/>
    <s v="Ejecutado"/>
    <n v="0"/>
    <n v="0"/>
    <n v="0"/>
    <n v="0"/>
    <n v="0"/>
    <n v="0"/>
    <n v="0"/>
    <n v="0"/>
    <n v="0"/>
    <n v="0"/>
    <n v="0"/>
    <n v="0"/>
    <n v="0"/>
    <s v="N/A"/>
    <s v="Estas actividades estan programadas para el segundo semestre del año en curso"/>
    <s v="N/A"/>
    <s v="Estas actividades estan programadas para el segundo semestre del año en curso"/>
    <s v="N/A"/>
    <s v="Estas actividades estan programadas para el segundo semestre del año en curso"/>
    <s v="Las actividades se iniciarán a partir del mes de mayo de 2019."/>
    <s v="Las actividades se iniciarán a partir del mes de mayo de 2019."/>
    <m/>
    <m/>
    <s v="N/A"/>
    <s v="Durante este periodo no fue otorgado ningún estímulo."/>
  </r>
  <r>
    <n v="42"/>
    <s v="1.3.1 Implementación y consolidación de nuevas tecnologías en Sistemas Inteligentes de Transporte"/>
    <x v="0"/>
    <s v="Fortalecer la Vigilancia."/>
    <x v="0"/>
    <s v="Plan de Acción Institucional - PAI"/>
    <s v="PAI"/>
    <n v="7"/>
    <s v=" Plan Estratégico de Talento Humano  (Talento Humano)"/>
    <s v="Talento Humano"/>
    <s v="ACT_134"/>
    <x v="28"/>
    <x v="4"/>
    <x v="4"/>
    <s v="Grupo Talento Humano"/>
    <s v="Coordinador Grupo Talento Humano"/>
    <s v="Apoyo"/>
    <s v="Administrativa/Financiera"/>
    <s v="Funcionamiento"/>
    <s v="1. TALENTO HUMANO"/>
    <s v="1.2.1 Gestión Estratégica del Talento Humano "/>
    <m/>
    <m/>
    <m/>
    <m/>
    <m/>
    <m/>
    <n v="2"/>
    <s v="# de actividades implementadas  / # de actividades aprobadas para implementación"/>
    <s v="POR_DEFINIR"/>
    <n v="4.4642857142857152E-4"/>
    <s v="Planeado"/>
    <n v="0"/>
    <n v="0"/>
    <n v="0"/>
    <n v="0"/>
    <n v="0"/>
    <n v="1"/>
    <n v="0"/>
    <n v="0"/>
    <n v="0"/>
    <n v="0"/>
    <n v="0"/>
    <n v="1"/>
    <n v="2"/>
    <s v="Ejecutado"/>
    <n v="0"/>
    <n v="0"/>
    <n v="0"/>
    <n v="0"/>
    <n v="0"/>
    <n v="1"/>
    <n v="0"/>
    <n v="0"/>
    <n v="0"/>
    <n v="0"/>
    <n v="0"/>
    <n v="0"/>
    <n v="1"/>
    <s v="N/A"/>
    <s v="Las actividades se desarrollaran a partir del segundo semestre del año en curso"/>
    <s v="N/A"/>
    <s v="Las actividades se desarrollaran a partir del segundo semestre del año en curso"/>
    <s v="N/A"/>
    <s v="Las actividades se desarrollaran a partir del segundo semestre del año en curso"/>
    <s v="Las actividades se iniciarán a partir del mes de mayo de 2019."/>
    <s v="Las actividades se iniciarán a partir del mes de mayo de 2019."/>
    <m/>
    <m/>
    <s v="Listado de asistencia e informe correspondiente al primer semestre."/>
    <s v="Se realizó el seminario taller &quot;el cambio como oportunidad” con la participación de 60 funcionarios. Adicionalmente, fue elaborado un informe sobre clima laboral correspondiente a la actividad del mes de mayo."/>
  </r>
  <r>
    <n v="43"/>
    <s v="1.3.1 Implementación y consolidación de nuevas tecnologías en Sistemas Inteligentes de Transporte"/>
    <x v="0"/>
    <s v="Fortalecer la Vigilancia."/>
    <x v="0"/>
    <s v="Plan de Acción Institucional - PAI"/>
    <s v="PAI"/>
    <n v="10"/>
    <s v=" Plan de Trabajo Anual en Seguridad y Salud en el Trabajo  (Talento Humano) - SST"/>
    <s v="Talento Humano"/>
    <s v="ACT_135"/>
    <x v="29"/>
    <x v="4"/>
    <x v="4"/>
    <s v="Grupo Talento Humano"/>
    <s v="Coordinador Grupo Talento Humano"/>
    <s v="Apoyo"/>
    <s v="Administrativa/Financiera"/>
    <s v="Funcionamiento"/>
    <s v="1. TALENTO HUMANO"/>
    <s v="1.2.1 Gestión Estratégica del Talento Humano "/>
    <m/>
    <m/>
    <m/>
    <m/>
    <m/>
    <m/>
    <n v="3"/>
    <s v="# de dotaciones entregadas / # Total dotaciones obligatorias"/>
    <s v="POR_DEFINIR"/>
    <n v="4.4642857142857152E-4"/>
    <s v="Planeado"/>
    <n v="0"/>
    <n v="0"/>
    <n v="0"/>
    <n v="0"/>
    <n v="1"/>
    <n v="0"/>
    <n v="0"/>
    <n v="0"/>
    <n v="1"/>
    <n v="0"/>
    <n v="0"/>
    <n v="1"/>
    <n v="3"/>
    <s v="Ejecutado"/>
    <n v="0"/>
    <n v="0"/>
    <n v="0"/>
    <n v="0"/>
    <n v="0"/>
    <n v="0"/>
    <n v="0"/>
    <n v="0"/>
    <n v="0"/>
    <n v="0"/>
    <n v="0"/>
    <n v="0"/>
    <n v="0"/>
    <s v="N/A"/>
    <s v="En cumplimiento de la norma la Dotación será entregada en los meses de Mayo, Septiembre y Diciembre"/>
    <s v="N/A"/>
    <s v="En cumplimiento de la norma la Dotación será entregada en los meses de Mayo, Septiembre y Diciembre"/>
    <s v="N/A"/>
    <s v="En cumplimiento de la norma la Dotación será entregada en los meses de Mayo, Septiembre y Diciembre"/>
    <m/>
    <m/>
    <m/>
    <m/>
    <s v="N/A"/>
    <s v="Este mes no se realiza entrega de dotación puesto que esta tiene fechas definidas durante la vigencia fiscal."/>
  </r>
  <r>
    <n v="44"/>
    <s v="1.3.1 Implementación y consolidación de nuevas tecnologías en Sistemas Inteligentes de Transporte"/>
    <x v="0"/>
    <s v="Fortalecer la Vigilancia."/>
    <x v="0"/>
    <s v="Plan de Acción Institucional - PAI"/>
    <s v="PAI"/>
    <n v="10"/>
    <s v=" Plan de Trabajo Anual en Seguridad y Salud en el Trabajo  (Talento Humano) - SST"/>
    <s v="Talento Humano"/>
    <s v="ACT_136"/>
    <x v="30"/>
    <x v="4"/>
    <x v="4"/>
    <s v="Grupo Talento Humano"/>
    <s v="Coordinador Grupo Talento Humano"/>
    <s v="Apoyo"/>
    <s v="Administrativa/Financiera"/>
    <s v="Funcionamiento"/>
    <s v="1. TALENTO HUMANO"/>
    <s v="1.2.1 Gestión Estratégica del Talento Humano "/>
    <m/>
    <m/>
    <m/>
    <m/>
    <m/>
    <m/>
    <n v="41"/>
    <s v="# de actividades realizadas / # de actividades programadas"/>
    <s v="POR_DEFINIR"/>
    <n v="4.4642857142857152E-4"/>
    <s v="Planeado"/>
    <n v="3"/>
    <n v="4"/>
    <n v="3"/>
    <n v="3"/>
    <n v="3"/>
    <n v="3"/>
    <n v="3"/>
    <n v="4"/>
    <n v="3"/>
    <n v="4"/>
    <n v="4"/>
    <n v="4"/>
    <n v="41"/>
    <s v="Ejecutado"/>
    <n v="3"/>
    <n v="4"/>
    <n v="3"/>
    <n v="3"/>
    <n v="3"/>
    <n v="3"/>
    <n v="0"/>
    <n v="0"/>
    <n v="0"/>
    <n v="0"/>
    <n v="0"/>
    <n v="0"/>
    <n v="19"/>
    <s v="Listado de asistencia_x000a_Actas de Reunión"/>
    <s v="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
    <s v="Listado de asistencia_x000a_Actas de reuniones"/>
    <s v="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
    <s v="Actas_x000a_Archivo excel"/>
    <s v="Seguimiento Reuniones Comité paritario de seguridad y salud en el trabajo,seguimiento indicadores, Seguimiento matriz subprogramas de gestión"/>
    <s v="Enviado por comunicaciones a correos electrónicos_x000a_Actualización documento excel, _x000a_Actualización documento excel  "/>
    <s v="Campaña riesgo público_x000a_Actualización de matriz de peligros donde se incluyen regionales_x000a_Actualización datos de emergencia regionales. "/>
    <m/>
    <m/>
    <s v="Acta de reunión _x000a_Matriz de seguimiento _x000a_Acta de reunión"/>
    <s v="Revisar aleatoriamente los soportes de pago planilla de Seguridad Social de los funcionarios y contratistas._x000a_Seguimiento Balance Scord Card (AT- EL - Objetivos - Metas - Indicadores - etc)_x000a_Seguimiento Reuniones Comité paritario de seguridad y salud en el trabajo"/>
  </r>
  <r>
    <n v="45"/>
    <s v="1.3.1 Implementación y consolidación de nuevas tecnologías en Sistemas Inteligentes de Transporte"/>
    <x v="0"/>
    <s v="Fortalecer la Vigilancia."/>
    <x v="0"/>
    <s v="Plan de Acción Institucional - PAI"/>
    <s v="PAI"/>
    <n v="10"/>
    <s v=" Plan de Trabajo Anual en Seguridad y Salud en el Trabajo  (Talento Humano) - SST"/>
    <s v="Talento Humano"/>
    <s v="ACT_137"/>
    <x v="31"/>
    <x v="4"/>
    <x v="4"/>
    <s v="Grupo Talento Humano"/>
    <s v="Coordinador Grupo Talento Humano"/>
    <s v="Apoyo"/>
    <s v="Administrativa/Financiera"/>
    <s v="Funcionamiento"/>
    <s v="1. TALENTO HUMANO"/>
    <s v="1.2.1 Gestión Estratégica del Talento Humano "/>
    <m/>
    <m/>
    <m/>
    <m/>
    <m/>
    <m/>
    <n v="48"/>
    <s v="# de actividades realizadas / # de actividades programadas"/>
    <s v="POR_DEFINIR"/>
    <n v="4.4642857142857152E-4"/>
    <s v="Planeado"/>
    <n v="0"/>
    <n v="4"/>
    <n v="4"/>
    <n v="7"/>
    <n v="4"/>
    <n v="4"/>
    <n v="4"/>
    <n v="5"/>
    <n v="4"/>
    <n v="4"/>
    <n v="4"/>
    <n v="4"/>
    <n v="48"/>
    <s v="Ejecutado"/>
    <n v="0"/>
    <n v="6"/>
    <n v="4"/>
    <n v="7"/>
    <n v="0"/>
    <n v="4"/>
    <n v="0"/>
    <n v="0"/>
    <n v="0"/>
    <n v="0"/>
    <n v="0"/>
    <n v="0"/>
    <n v="21"/>
    <s v="Listado de asistencia"/>
    <s v="Durante este mes no se ejecutaron actividades ."/>
    <s v="Listado de asistencia"/>
    <s v="De las actividades programadas dejó de realizarse una, la cual fue aplazada para el segundo trimestre."/>
    <s v="Formatos de Inspecciones_x000a_Informes"/>
    <s v="Seguimiento  Reporte de actos y condiciones subestandar;_x000a_Inspecciones orden -  aseo (COPASST)_x000a_locativas (COPASST)_x000a_Inspección de extintores (Realizada por Brigadistas)"/>
    <s v="Informe archivo Word, _x000a_listados de asistencias, actualización de documentación archivo excel, diligenciamiento de formatos específicos. "/>
    <s v="Informe inspección gerencial de las instalaciones de la Entidad, Documento actualización Plan de emergencias, _x000a_invitación para nuevos brigadistas, inspección a vehiculos, _x000a_sensibiliación en prevención de caidas a nivel, _x000a_investigación accidentes laborales, actualización matriz de peligros. "/>
    <m/>
    <m/>
    <s v="Formato inspección _x000a_Matriz de seguimiento y formatos especificos. _x000a_Acta reunión. _x000a_Revisión GLPI"/>
    <s v="Inspección uso de elementos de protección personal. _x000a_Investigación accidentes de trabajo. _x000a_Seguimiento a recomendaciones de la ARL a enfermedades profesionales. _x000a_Seguimiento a reportes y actos inseguros "/>
  </r>
  <r>
    <n v="46"/>
    <s v="1.3.1 Implementación y consolidación de nuevas tecnologías en Sistemas Inteligentes de Transporte"/>
    <x v="0"/>
    <s v="Fortalecer la Vigilancia."/>
    <x v="0"/>
    <s v="Plan de Acción Institucional - PAI"/>
    <s v="PAI"/>
    <n v="10"/>
    <s v=" Plan de Trabajo Anual en Seguridad y Salud en el Trabajo  (Talento Humano) - SST"/>
    <s v="Talento Humano"/>
    <s v="ACT_138"/>
    <x v="32"/>
    <x v="4"/>
    <x v="4"/>
    <s v="Grupo Talento Humano"/>
    <s v="Coordinador Grupo Talento Humano"/>
    <s v="Apoyo"/>
    <s v="Administrativa/Financiera"/>
    <s v="Funcionamiento"/>
    <s v="1. TALENTO HUMANO"/>
    <s v="1.2.1 Gestión Estratégica del Talento Humano "/>
    <m/>
    <m/>
    <m/>
    <m/>
    <m/>
    <m/>
    <n v="2"/>
    <s v="# de actividades realizadas / # de actividades programadas"/>
    <s v="POR_DEFINIR"/>
    <n v="4.4642857142857152E-4"/>
    <s v="Planeado"/>
    <n v="0"/>
    <n v="0"/>
    <n v="0"/>
    <n v="0"/>
    <n v="0"/>
    <n v="0"/>
    <n v="0"/>
    <n v="1"/>
    <n v="0"/>
    <n v="0"/>
    <n v="1"/>
    <n v="0"/>
    <n v="2"/>
    <s v="Ejecutado"/>
    <n v="0"/>
    <n v="0"/>
    <n v="0"/>
    <n v="0"/>
    <n v="0"/>
    <n v="0"/>
    <n v="0"/>
    <n v="0"/>
    <n v="0"/>
    <n v="0"/>
    <n v="0"/>
    <n v="0"/>
    <n v="0"/>
    <s v="N/A"/>
    <s v="En este periodo no fueron programadas actividades."/>
    <s v="N/A"/>
    <s v="En este periodo no fueron programadas actividades."/>
    <s v="N/A"/>
    <s v="En este periodo no fueron programadas actividades."/>
    <m/>
    <m/>
    <m/>
    <m/>
    <s v="N/A"/>
    <s v="No se tiene programadas actividades"/>
  </r>
  <r>
    <n v="47"/>
    <s v="1.3.1 Implementación y consolidación de nuevas tecnologías en Sistemas Inteligentes de Transporte"/>
    <x v="0"/>
    <s v="Fortalecer la Vigilancia."/>
    <x v="0"/>
    <s v="Plan de Acción Institucional - PAI"/>
    <s v="PAI"/>
    <n v="10"/>
    <s v=" Plan de Trabajo Anual en Seguridad y Salud en el Trabajo  (Talento Humano) - SST"/>
    <s v="Talento Humano"/>
    <s v="ACT_139"/>
    <x v="33"/>
    <x v="4"/>
    <x v="4"/>
    <s v="Grupo Talento Humano"/>
    <s v="Coordinador Grupo Talento Humano"/>
    <s v="Apoyo"/>
    <s v="Administrativa/Financiera"/>
    <s v="Funcionamiento"/>
    <s v="1. TALENTO HUMANO"/>
    <s v="1.2.1 Gestión Estratégica del Talento Humano "/>
    <m/>
    <m/>
    <m/>
    <m/>
    <m/>
    <m/>
    <n v="43"/>
    <s v="# de actividades realizadas / # de actividades programadas"/>
    <s v="POR_DEFINIR"/>
    <n v="4.4642857142857152E-4"/>
    <s v="Planeado"/>
    <n v="4"/>
    <n v="4"/>
    <n v="4"/>
    <n v="4"/>
    <n v="3"/>
    <n v="4"/>
    <n v="4"/>
    <n v="3"/>
    <n v="3"/>
    <n v="4"/>
    <n v="3"/>
    <n v="3"/>
    <n v="43"/>
    <s v="Ejecutado"/>
    <n v="4"/>
    <n v="4"/>
    <n v="4"/>
    <n v="4"/>
    <n v="0"/>
    <n v="4"/>
    <n v="0"/>
    <n v="0"/>
    <n v="0"/>
    <n v="0"/>
    <n v="0"/>
    <n v="0"/>
    <n v="20"/>
    <s v="Listado de asistencia_x000a_Actas de Reuniones"/>
    <s v="Seguimiento al ausentismo,PVE Riesgo Psicosocial,PVE Ergonomia- musculo esqueletico,Seguimiento a casos médicos especiales,PVE Riesgo Cardiovascular."/>
    <s v="Listado de asistencia"/>
    <s v="Seguimiento al ausentismo,Implementación y seguimiento a pausas activas,Seguimiento a casos médicos especiales,,Seguimiento Consumo Botiquines"/>
    <s v="Listado de asistencia_x000a_Actas de seguimiento_x000a_Formatos de Inspecciones"/>
    <s v="Seguimiento al ausentismo, _x000a_Seguimiento a casos médicos especiales, _x000a_Semana de la Seguridad y Salud en el Trabajo (Organización de la Semana de la Salud)_x000a_Seguimiento Consumo Botiquines (Brigadistas)"/>
    <s v="Actas de reunión, _x000a_listados de asistencias, actualización de documentación archivo excel."/>
    <s v="Seguimiento al ausentismo, _x000a_Seguimiento a casos médicos, programación examenes médico periodicos laborales, _x000a_sensibilización en  prevención de enfermedad laboral. "/>
    <m/>
    <m/>
    <s v="Matriz de seguimiento _x000a_Documento Word y excel. _x000a_Formato de inspección _x000a_Listado asistencia._x000a_"/>
    <s v="Seguimiento al ausentismo (por enfermedad general o laboral)._x000a_Seguimiento PVE Riesgo Cardiovascular._x000a_Seguimiento extintores (Realizado por los Brigadistas)._x000a_Seguimiento PVE Riesgo visual."/>
  </r>
  <r>
    <n v="48"/>
    <s v="1.3.1 Implementación y consolidación de nuevas tecnologías en Sistemas Inteligentes de Transporte"/>
    <x v="0"/>
    <s v="Fortalecer la Vigilancia."/>
    <x v="0"/>
    <s v="Plan de Acción Institucional - PAI"/>
    <s v="PAI"/>
    <n v="10"/>
    <s v=" Plan de Trabajo Anual en Seguridad y Salud en el Trabajo  (Talento Humano) - SST"/>
    <s v="Talento Humano"/>
    <s v="ACT_140"/>
    <x v="34"/>
    <x v="4"/>
    <x v="4"/>
    <s v="Grupo Talento Humano"/>
    <s v="Coordinador Grupo Talento Humano"/>
    <s v="Apoyo"/>
    <s v="Administrativa/Financiera"/>
    <s v="Funcionamiento"/>
    <s v="1. TALENTO HUMANO"/>
    <s v="1.2.1 Gestión Estratégica del Talento Humano "/>
    <m/>
    <m/>
    <m/>
    <m/>
    <m/>
    <m/>
    <n v="18"/>
    <s v="# de actividades realizadas / # de actividades programadas"/>
    <s v="POR_DEFINIR"/>
    <n v="4.4642857142857152E-4"/>
    <s v="Planeado"/>
    <n v="0"/>
    <n v="2"/>
    <n v="2"/>
    <n v="2"/>
    <n v="2"/>
    <n v="3"/>
    <n v="2"/>
    <n v="0"/>
    <n v="2"/>
    <n v="1"/>
    <n v="1"/>
    <n v="1"/>
    <n v="18"/>
    <s v="Ejecutado"/>
    <n v="0"/>
    <n v="2"/>
    <n v="2"/>
    <n v="2"/>
    <n v="0"/>
    <n v="3"/>
    <n v="0"/>
    <n v="0"/>
    <n v="0"/>
    <n v="0"/>
    <n v="0"/>
    <n v="0"/>
    <n v="9"/>
    <s v="N/A"/>
    <s v="En este periodo no fueron programadas actividades."/>
    <s v="Listado de asistencia_x000a_Actas de Reunión"/>
    <s v="Elaboración PESV,Campaña protocolo para el reporte de accidente laboral (extensivo a regionales),Campaña prevención de accidentes por riesgo locativo (extensivo a regionales), Campaña Prevención Riesgo Publico (extensivo a regionales) "/>
    <s v="Documentos de word_x000a_Campañas divultagadas por medio de comunicaciones"/>
    <s v="Elaboración del Plan Estratégico de Seguridad Vial - PESV, _x000a_Campaña Prevención Riesgo Publico"/>
    <s v="Listados de asistencia "/>
    <s v="Campáña para la conservación visual, _x000a_Campaña estilos de vida saludables.  "/>
    <m/>
    <m/>
    <s v="Documento word _x000a_Listado asistencia _x000a_Documento word"/>
    <s v="Elaboración programa- instructivo prevención de tabaco alcohol y drogas._x000a_Actualización documento estilos de vida saludable. _x000a_Actualización y elaboración documental del SG - SST."/>
  </r>
  <r>
    <n v="49"/>
    <s v="1.3.1 Implementación y consolidación de nuevas tecnologías en Sistemas Inteligentes de Transporte"/>
    <x v="0"/>
    <s v="Fortalecer la Vigilancia."/>
    <x v="0"/>
    <s v="Plan de Acción Institucional - PAI"/>
    <s v="PAI"/>
    <n v="7"/>
    <s v=" Plan Estratégico de Talento Humano  (Talento Humano)"/>
    <s v="Talento Humano"/>
    <s v="ACT_141"/>
    <x v="35"/>
    <x v="4"/>
    <x v="4"/>
    <s v="Grupo Talento Humano"/>
    <s v="Coordinador Grupo Talento Humano"/>
    <s v="Apoyo"/>
    <s v="Administrativa/Financiera"/>
    <s v="Funcionamiento"/>
    <s v="1. TALENTO HUMANO"/>
    <s v="1.2.1 Gestión Estratégica del Talento Humano "/>
    <m/>
    <m/>
    <m/>
    <m/>
    <m/>
    <m/>
    <n v="454"/>
    <s v="# de evaluaciones archivadas / # de evaluaciones entregadas"/>
    <s v="POR_DEFINIR"/>
    <n v="4.4642857142857152E-4"/>
    <s v="Planeado"/>
    <n v="43"/>
    <n v="0"/>
    <n v="61"/>
    <n v="72"/>
    <n v="0"/>
    <n v="61"/>
    <n v="90"/>
    <n v="0"/>
    <n v="0"/>
    <n v="68"/>
    <n v="0"/>
    <n v="0"/>
    <n v="395"/>
    <s v="Ejecutado"/>
    <n v="43"/>
    <n v="0"/>
    <n v="61"/>
    <n v="72"/>
    <n v="0"/>
    <n v="56"/>
    <n v="0"/>
    <n v="0"/>
    <n v="0"/>
    <n v="0"/>
    <n v="0"/>
    <n v="0"/>
    <n v="232"/>
    <s v="Formularios de calificación"/>
    <s v="En este periodo, 43  funcionarios de carrera administrativa allegaron al Grupo de Talento Humano los formularios correspondientes a la calificación del segundo semestre de 2018 y la calificación definitiva correspondiente a la misma vigencia fiscal."/>
    <s v="N/A"/>
    <s v="En este periodo no fueron entregados evaluaciones "/>
    <s v="Formularios de calificación"/>
    <s v="Durante este mes, 61  funcionarios nombrados en provisionalidad allegaron al Grupo de Talento Humano los formularios correspondientes a la calificación del tercer cuatrimestre del 2018."/>
    <s v="Formulación concertación de compromisos y evaluación de desempeño"/>
    <s v="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
    <m/>
    <m/>
    <s v="Formatos de concertación y rendimiento laboral."/>
    <s v="En el mes de junio fueron recibidos los formatos de calificación correspondiente al primer cuatrimestre de 2019 y la concertación de compromisos laborales del segundo cuatrimestre de los funcionarios nombrados en provisionalidad."/>
  </r>
  <r>
    <n v="50"/>
    <s v="1.1.2 Fortalecimiento de instancias de articulación y coordinación institucional."/>
    <x v="0"/>
    <s v="Fortalecer la Vigilancia."/>
    <x v="0"/>
    <s v="Plan de Acción Institucional - PAI"/>
    <s v="PAI"/>
    <n v="7"/>
    <s v=" Plan Estratégico de Talento Humano  (Talento Humano)"/>
    <s v="Talento Humano"/>
    <s v="ACT_142"/>
    <x v="36"/>
    <x v="4"/>
    <x v="4"/>
    <s v="Grupo Talento Humano"/>
    <s v="Coordinador Grupo Talento Humano"/>
    <s v="Apoyo"/>
    <s v="Administrativa/Financiera"/>
    <s v="Funcionamiento"/>
    <s v="1. TALENTO HUMANO"/>
    <s v="1.2.1 Gestión Estratégica del Talento Humano "/>
    <m/>
    <m/>
    <m/>
    <m/>
    <m/>
    <m/>
    <n v="4"/>
    <s v="# de verificaciones efectuadas/ # de acuerdos de gestión programados"/>
    <s v="POR_DEFINIR"/>
    <n v="4.4642857142857152E-4"/>
    <s v="Planeado"/>
    <n v="4"/>
    <n v="0"/>
    <n v="0"/>
    <n v="0"/>
    <n v="0"/>
    <n v="0"/>
    <n v="0"/>
    <n v="0"/>
    <n v="0"/>
    <n v="0"/>
    <n v="0"/>
    <n v="0"/>
    <n v="4"/>
    <s v="Ejecutado"/>
    <n v="4"/>
    <n v="0"/>
    <n v="0"/>
    <n v="0"/>
    <n v="0"/>
    <n v="0"/>
    <n v="0"/>
    <n v="0"/>
    <n v="0"/>
    <n v="0"/>
    <n v="0"/>
    <n v="0"/>
    <n v="4"/>
    <s v="Formulario"/>
    <s v="A la fecha los gerentes publicos concertaron los objetivos para la vigencia fiscal 2019"/>
    <s v="N/A"/>
    <s v="N/A"/>
    <s v="N/A"/>
    <s v="N/A"/>
    <s v="Formatos de Acuerdos de Gestión"/>
    <s v="Los gerentes públicos firman acuerdos de gestión en enero de cada vigencia y les realizan seguimiento al cumplimineto de sus compromisos cada semestre."/>
    <m/>
    <m/>
    <m/>
    <m/>
  </r>
  <r>
    <n v="51"/>
    <s v="1.1.2 Fortalecimiento de instancias de articulación y coordinación institucional."/>
    <x v="0"/>
    <s v="Fortalecer la Vigilancia."/>
    <x v="0"/>
    <s v="Plan de Acción Institucional - PAI"/>
    <s v="PAI"/>
    <n v="6"/>
    <s v=" Plan de Previsión de Recursos Humanos  (Talento Humano)"/>
    <s v="Talento Humano"/>
    <s v="ACT_143"/>
    <x v="37"/>
    <x v="4"/>
    <x v="4"/>
    <s v="Grupo Talento Humano"/>
    <s v="Coordinador Grupo Talento Humano"/>
    <s v="Apoyo"/>
    <s v="Administrativa/Financiera"/>
    <s v="Funcionamiento"/>
    <s v="1. TALENTO HUMANO"/>
    <s v="1.2.1 Gestión Estratégica del Talento Humano "/>
    <m/>
    <m/>
    <m/>
    <m/>
    <m/>
    <m/>
    <n v="1"/>
    <s v="#  de resoluciones de movimiento de personal / # de funcionarios en movimiento"/>
    <s v="POR_DEFINIR"/>
    <n v="4.4642857142857152E-4"/>
    <s v="Planeado"/>
    <n v="4"/>
    <n v="53"/>
    <n v="1"/>
    <n v="5"/>
    <n v="0"/>
    <n v="32"/>
    <n v="0"/>
    <n v="0"/>
    <n v="0"/>
    <n v="0"/>
    <n v="0"/>
    <n v="0"/>
    <n v="95"/>
    <s v="Ejecutado"/>
    <n v="4"/>
    <n v="53"/>
    <n v="1"/>
    <n v="5"/>
    <n v="0"/>
    <n v="32"/>
    <n v="0"/>
    <n v="0"/>
    <n v="0"/>
    <n v="0"/>
    <n v="0"/>
    <n v="0"/>
    <n v="95"/>
    <s v="Actos administrativos"/>
    <s v="Durante este mes, ingresaron dos funcionarios y se retiraron dos."/>
    <s v="Actos administrativos"/>
    <s v="En este mes renunció una funcionaria a su cargo y fueron renovados 18 encargos y 34 provisionalidades."/>
    <s v="Actos administrativos"/>
    <s v="Durante el mes de marzo se presentó un ingreso a la planta de personal"/>
    <s v="Actos administrativos"/>
    <s v="Durante el mes de abril se presentó el retiro de 1 asesor de despacho y se prorrogaron cuatro nombramientos en provisionalidad._x000a_No se presentaron vinculaciones ni prórrogas de encargos a funcionarios de carrera administrativa. "/>
    <m/>
    <m/>
    <s v="Resoluciones y memorandos"/>
    <s v="Durante el mes se presentaron las siguientes situaciones administrativas:_x000a_Renovaciones encargos funcionarios de carrera         7_x000a_Renovaciones encargos funcionarios provisionales 12_x000a_Nombramientos 10_x000a_Renuncias 3"/>
  </r>
  <r>
    <n v="52"/>
    <s v="1.1.2 Fortalecimiento de instancias de articulación y coordinación institucional."/>
    <x v="0"/>
    <s v="Fortalecer la Vigilancia."/>
    <x v="0"/>
    <s v="Plan de Acción Institucional - PAI"/>
    <s v="PAI"/>
    <n v="7"/>
    <s v=" Plan Estratégico de Talento Humano  (Talento Humano)"/>
    <s v="Talento Humano"/>
    <s v="ACT_144"/>
    <x v="38"/>
    <x v="4"/>
    <x v="4"/>
    <s v="Grupo Talento Humano"/>
    <s v="Coordinador Grupo Talento Humano"/>
    <s v="Apoyo"/>
    <s v="Administrativa/Financiera"/>
    <s v="Funcionamiento"/>
    <s v="1. TALENTO HUMANO"/>
    <s v="1.2.1 Gestión Estratégica del Talento Humano "/>
    <m/>
    <m/>
    <m/>
    <m/>
    <m/>
    <m/>
    <n v="1"/>
    <s v="#  de Funcionarios incorporados en la estadistica / # Total de funcionarios de planta "/>
    <s v="POR_DEFINIR"/>
    <n v="4.4642857142857152E-4"/>
    <s v="Planeado"/>
    <n v="4"/>
    <n v="1"/>
    <n v="1"/>
    <n v="0"/>
    <n v="0"/>
    <n v="0"/>
    <n v="0"/>
    <n v="0"/>
    <n v="0"/>
    <n v="0"/>
    <n v="0"/>
    <n v="0"/>
    <n v="6"/>
    <s v="Ejecutado"/>
    <n v="4"/>
    <n v="1"/>
    <n v="1"/>
    <n v="0"/>
    <n v="0"/>
    <n v="1"/>
    <n v="0"/>
    <n v="0"/>
    <n v="0"/>
    <n v="0"/>
    <n v="0"/>
    <n v="0"/>
    <n v="7"/>
    <s v="Archivo en excel"/>
    <s v="Se actualizó la caracterización con los datos de ingresos y retiros."/>
    <s v="Archivo en excel"/>
    <s v="Se actualizó la caracterización con los datos de  retiros."/>
    <s v="Archivo en excel"/>
    <s v="Se actualizó la caracterización con los datos de ingresos."/>
    <m/>
    <s v="La actualización de la caracterización será elaborada con base en la nueva planta de cargos"/>
    <m/>
    <m/>
    <s v="Planilla"/>
    <s v="Se actualizaron los archivos en Excel, en los que se registra la caracterización de los funcionarios de la Entidad."/>
  </r>
  <r>
    <n v="53"/>
    <s v="1.1.2 Fortalecimiento de instancias de articulación y coordinación institucional."/>
    <x v="0"/>
    <s v="Fortalecer la Vigilancia."/>
    <x v="0"/>
    <s v="Plan de Acción Institucional - PAI"/>
    <s v="PAI"/>
    <n v="6"/>
    <s v=" Plan de Previsión de Recursos Humanos  (Talento Humano)"/>
    <s v="Talento Humano"/>
    <s v="ACT_145"/>
    <x v="39"/>
    <x v="4"/>
    <x v="4"/>
    <s v="Grupo Talento Humano"/>
    <s v="Coordinador Grupo Talento Humano"/>
    <s v="Apoyo"/>
    <s v="Administrativa/Financiera"/>
    <s v="Funcionamiento"/>
    <s v="1. TALENTO HUMANO"/>
    <s v="1.2.1 Gestión Estratégica del Talento Humano "/>
    <m/>
    <m/>
    <m/>
    <m/>
    <m/>
    <m/>
    <n v="1"/>
    <s v="#  de verificaciones efectuadas  / # de funcionarios incorporados en un nuevo cargo"/>
    <s v="POR_DEFINIR"/>
    <n v="4.4642857142857152E-4"/>
    <s v="Planeado"/>
    <n v="2"/>
    <n v="0"/>
    <n v="1"/>
    <n v="0"/>
    <n v="0"/>
    <n v="0"/>
    <n v="0"/>
    <n v="0"/>
    <n v="0"/>
    <n v="0"/>
    <n v="0"/>
    <n v="0"/>
    <n v="3"/>
    <s v="Ejecutado"/>
    <n v="2"/>
    <n v="0"/>
    <n v="1"/>
    <n v="0"/>
    <n v="0"/>
    <n v="10"/>
    <n v="0"/>
    <n v="0"/>
    <n v="0"/>
    <n v="0"/>
    <n v="0"/>
    <n v="0"/>
    <n v="13"/>
    <s v="Formato de inducción al puesto de trabajo codigo 14-Dif- 19 que se encuentra en la cadena de valor."/>
    <s v="Fueron diligenciados dos formatos, correspondientes a las funcionarias Eliana Quiontero, Gloria Ortiz"/>
    <s v="N/A"/>
    <s v="En este periodo no se presentaron ingresos de personal."/>
    <s v="Formato de inducción al puesto de trabajo codigo 14-Dif- 19 que se encuentra en la cadena de valor."/>
    <s v="Fue diligenciado un  formato, correspondiente a la funcionaria Gloria Díaz"/>
    <s v="No se presentaron vinculaciones durante este periodo."/>
    <s v="No se presentaron vinculaciones durante este periodo."/>
    <m/>
    <m/>
    <s v="Archivo en Excel URL: Talento_Humano (172.16.1.140) (Z:) Helena_ Moncada PAI 2019"/>
    <s v="En el mes de junio se realizó seguimiento a diez casos correspondientes a igual numero de vinculaciones."/>
  </r>
  <r>
    <n v="54"/>
    <s v="1.1.2 Fortalecimiento de instancias de articulación y coordinación institucional."/>
    <x v="0"/>
    <s v="Fortalecer la Vigilancia."/>
    <x v="0"/>
    <s v="Plan de Acción Institucional - PAI"/>
    <s v="PAI"/>
    <n v="2"/>
    <s v=" Plan de Acción Institucional - PAI"/>
    <s v="Operacional"/>
    <s v="ACT_146"/>
    <x v="40"/>
    <x v="4"/>
    <x v="4"/>
    <s v="Grupo Talento Humano"/>
    <s v="Coordinador Grupo Talento Humano"/>
    <s v="Apoyo"/>
    <s v="Administrativa/Financiera"/>
    <s v="Funcionamiento"/>
    <s v="1. TALENTO HUMANO"/>
    <s v="1.2.1 Gestión Estratégica del Talento Humano "/>
    <m/>
    <m/>
    <m/>
    <m/>
    <m/>
    <m/>
    <n v="12"/>
    <s v="# de nóminas liquidadas / # Total de nóminas a pagar"/>
    <s v="POR_DEFINIR"/>
    <n v="4.4642857142857152E-4"/>
    <s v="Planeado"/>
    <n v="1"/>
    <n v="1"/>
    <n v="1"/>
    <n v="1"/>
    <n v="1"/>
    <n v="1"/>
    <n v="1"/>
    <n v="1"/>
    <n v="1"/>
    <n v="1"/>
    <n v="1"/>
    <n v="1"/>
    <n v="12"/>
    <s v="Ejecutado"/>
    <n v="1"/>
    <n v="1"/>
    <n v="1"/>
    <n v="1"/>
    <n v="1"/>
    <n v="1"/>
    <n v="0"/>
    <n v="0"/>
    <n v="0"/>
    <n v="0"/>
    <n v="0"/>
    <n v="0"/>
    <n v="6"/>
    <s v="Memorando y  planillas de liquidación"/>
    <s v="Se liquidó la nomina del mes por un valor de $491,394,152 y fue enviado el memorando informativo  y el listado de la liquidación, firmado por la secretaria general al grupo de financiera."/>
    <s v="Memorando y  planillas de liquidación"/>
    <s v="Se liquidó la nomina del mes por un valor de $713,382,870 y fue enviado el memorando informativo  y el listado de la liquidación, firmado por la secretaria general al grupo de financiera."/>
    <s v="Memorando y  planillas de liquidación"/>
    <s v="Se liquidó la nomina del mes por un valor de $728,907,765 y fue enviado el memorando informativo  y el listado de la liquidación, firmado por la secretaria general al grupo de financiera."/>
    <s v="Memorando enviado al Grupo de financiera."/>
    <s v="Se liquidó la nómina correspondiente al mes de abril  por un valor de $ 715,349,385,  con los anexos de parafiscales."/>
    <m/>
    <m/>
    <s v="Memorando N°20195200069973"/>
    <s v="Se liquidó y canceló la nómina correspondiente al mes de junio de 2019, la cual ascendió a la suma de $815,623,087. Los documentos de liquidación y calculo para el pago de parafiscales fueron remitidos a la Dirección Financiera."/>
  </r>
  <r>
    <n v="55"/>
    <s v="1.1.2 Fortalecimiento de instancias de articulación y coordinación institucional."/>
    <x v="0"/>
    <s v="Fortalecer la Vigilancia."/>
    <x v="0"/>
    <s v="Plan de Acción Institucional - PAI"/>
    <s v="PAI"/>
    <n v="2"/>
    <s v=" Plan de Acción Institucional - PAI"/>
    <s v="Operacional"/>
    <s v="ACT_147"/>
    <x v="41"/>
    <x v="4"/>
    <x v="4"/>
    <s v="Grupo Talento Humano"/>
    <s v="Coordinador Grupo Talento Humano"/>
    <s v="Apoyo"/>
    <s v="Administrativa/Financiera"/>
    <s v="Funcionamiento"/>
    <s v="1. TALENTO HUMANO"/>
    <s v="1.2.1 Gestión Estratégica del Talento Humano "/>
    <m/>
    <m/>
    <m/>
    <m/>
    <m/>
    <m/>
    <n v="1"/>
    <s v="# de incapacidades recobradas/ # Total de incapacidades presentadas"/>
    <s v="POR_DEFINIR"/>
    <n v="4.4642857142857152E-4"/>
    <s v="Planeado"/>
    <n v="1"/>
    <n v="5"/>
    <n v="7"/>
    <n v="0"/>
    <n v="0"/>
    <n v="0"/>
    <n v="0"/>
    <n v="0"/>
    <n v="0"/>
    <n v="0"/>
    <n v="0"/>
    <n v="0"/>
    <n v="13"/>
    <s v="Ejecutado"/>
    <n v="1"/>
    <n v="5"/>
    <n v="7"/>
    <n v="0"/>
    <n v="0"/>
    <n v="4"/>
    <n v="0"/>
    <n v="0"/>
    <n v="0"/>
    <n v="0"/>
    <n v="0"/>
    <n v="0"/>
    <n v="17"/>
    <s v="Planillas de radicación"/>
    <s v="Durante este mes, fueron presentados los documentos para un recobro ante la EPS."/>
    <s v="Planillas de radicación"/>
    <s v="Durante este mes, fueron presentados los documentos para cinco recobros ante las EPS."/>
    <s v="Incapacidades"/>
    <s v="Durante este mes, fueron presentados los documentos para siete recobros ante las EPS."/>
    <m/>
    <s v="Durante el mes de ABRIL no se realizaron gestiones de recobro ante las EPS."/>
    <m/>
    <m/>
    <s v="Radicado de documentos"/>
    <s v="Se elaboraron 8 resoluciones de incapacidades de las cuales fueron realizados cuatro recobros de incapacidades a las diferentes EPS."/>
  </r>
  <r>
    <n v="56"/>
    <s v="1.1.2 Fortalecimiento de instancias de articulación y coordinación institucional."/>
    <x v="0"/>
    <s v="Fortalecer la Vigilancia."/>
    <x v="0"/>
    <s v="Plan de Acción Institucional - PAI"/>
    <s v="PAI"/>
    <n v="2"/>
    <s v=" Plan de Acción Institucional - PAI"/>
    <s v="Operacional"/>
    <s v="ACT_148"/>
    <x v="42"/>
    <x v="4"/>
    <x v="4"/>
    <s v="Grupo Talento Humano"/>
    <s v="Coordinador Grupo Talento Humano"/>
    <s v="Apoyo"/>
    <s v="Administrativa/Financiera"/>
    <s v="Funcionamiento"/>
    <s v="1. TALENTO HUMANO"/>
    <s v="1.2.1 Gestión Estratégica del Talento Humano "/>
    <m/>
    <m/>
    <m/>
    <m/>
    <m/>
    <m/>
    <n v="1"/>
    <s v="# de comisiones liquidadas / # Total de comisiones solicitadas"/>
    <s v="POR_DEFINIR"/>
    <n v="4.4642857142857152E-4"/>
    <s v="Planeado"/>
    <n v="114"/>
    <n v="58"/>
    <n v="46"/>
    <n v="49"/>
    <n v="0"/>
    <n v="75"/>
    <n v="0"/>
    <n v="0"/>
    <n v="0"/>
    <n v="0"/>
    <n v="0"/>
    <n v="0"/>
    <n v="342"/>
    <s v="Ejecutado"/>
    <n v="114"/>
    <n v="58"/>
    <n v="46"/>
    <n v="49"/>
    <n v="0"/>
    <n v="75"/>
    <n v="0"/>
    <n v="0"/>
    <n v="0"/>
    <n v="0"/>
    <n v="0"/>
    <n v="0"/>
    <n v="342"/>
    <s v="Planillas de liquidación diligenciadas."/>
    <s v="Fueron liquidadas 7 comisiones a funcionarios de planta y 107 a contratistas por valor de $ 27,122,533     "/>
    <s v="Planillas de liquidación diligenciadas."/>
    <s v="Fueron liquidadas 11 comisiones a funcionarios de planta y 47 a contratistas por valor de $ 15,588,198     "/>
    <s v="Planillas de liquidación diligenciadas."/>
    <s v="Fueron liquidadas 6 comisiones a funcionarios de planta y 40 a contratistas por valor de $ 15,532,474  "/>
    <s v="Formato de comisión de servicios - gastos de traslado y Formatos de solicitud de gastos de desplazamiento."/>
    <s v="Durante el mes de abril se liquidaron 6 gastos de traslado a funcionarios y 43 gastos de desplazamiento a contratistas por un valor total de $ 15,915,236"/>
    <m/>
    <m/>
    <s v="Formatos diligenciados"/>
    <s v="Fueron liquidadas 19 comisiones correspondientes a  viaticos y gastos de viaje a funcionarios de planta por valor de $  6,698,860 y 56 comisiones a contratistas por un valor de $ 16,253,890 para un total de $ 22,952,750"/>
  </r>
  <r>
    <n v="57"/>
    <s v="1.1.2 Fortalecimiento de instancias de articulación y coordinación institucional."/>
    <x v="0"/>
    <s v="Fortalecer la Vigilancia."/>
    <x v="0"/>
    <s v="Plan de Acción Institucional - PAI"/>
    <s v="PAI"/>
    <n v="2"/>
    <s v=" Plan de Acción Institucional - PAI"/>
    <s v="Operacional"/>
    <s v="ACT_149"/>
    <x v="43"/>
    <x v="4"/>
    <x v="4"/>
    <s v="Grupo Talento Humano"/>
    <s v="Coordinador Grupo Talento Humano"/>
    <s v="Apoyo"/>
    <s v="Administrativa/Financiera"/>
    <s v="Funcionamiento"/>
    <s v="1. TALENTO HUMANO"/>
    <s v="1.2.2 Integridad"/>
    <m/>
    <m/>
    <m/>
    <m/>
    <m/>
    <m/>
    <n v="1"/>
    <s v="Documento publicado, divulgado y socializado"/>
    <s v="POR_DEFINIR"/>
    <n v="4.4642857142857152E-4"/>
    <s v="Planeado"/>
    <n v="0"/>
    <n v="0"/>
    <n v="0"/>
    <n v="0"/>
    <n v="0"/>
    <n v="0"/>
    <n v="0"/>
    <n v="0"/>
    <n v="1"/>
    <n v="0"/>
    <n v="0"/>
    <n v="0"/>
    <n v="1"/>
    <s v="Ejecutado"/>
    <n v="0"/>
    <n v="0"/>
    <n v="0"/>
    <n v="0"/>
    <n v="0"/>
    <n v="0"/>
    <n v="0"/>
    <n v="0"/>
    <n v="0"/>
    <n v="0"/>
    <n v="0"/>
    <n v="0"/>
    <n v="0"/>
    <s v="N/A"/>
    <s v="En el transcurso del mes no se realizaron actividades relacionadas con este tema, estas se desarrollarán a partir del segundo trimestre del año en curso."/>
    <s v="N/A"/>
    <s v="En el transcurso del mes no se realizaron actividades relacionadas con este tema, estas se desarrollarán a partir del segundo trimestre del año en curso."/>
    <s v="N/A"/>
    <s v="En el transcurso del mes no se realizaron actividades relacionadas con este tema, estas se desarrollarán a partir del segundo trimestre del año en curso."/>
    <m/>
    <s v="Las actividades están programadas para el mes de septiembre de 2019."/>
    <m/>
    <m/>
    <s v="Acta de reunión._x000a_Manillas con valores._x000a_Publicación en carteleras virtuales."/>
    <s v="El día 5 de junio de 2019 se llevó a cabo una reunión del Grupo integrado para la socialización del código de Integridad, en la que se presentaron las propuestas para la implementación de dicho código._x000a_Durante la celebración del día del servidor público, en las dos jornadas de pausas activas, fueron entregadas unas manillas con estampación alusiva a cada uno de los valores que conforman el código de Inegridad._x000a_ Durante el mes fueron publicados en las carteleras virtuales, mensajes alusivos a cada uno de los valores del código."/>
  </r>
  <r>
    <n v="58"/>
    <s v="1.1.2 Fortalecimiento de instancias de articulación y coordinación institucional."/>
    <x v="0"/>
    <s v="Fortalecer la Vigilancia."/>
    <x v="0"/>
    <s v="Plan de Acción Institucional - PAI"/>
    <s v="PAI"/>
    <n v="5"/>
    <s v=" Plan Anual de Vacantes (Talento Humano)"/>
    <s v="Talento Humano"/>
    <s v="ACT_150"/>
    <x v="44"/>
    <x v="4"/>
    <x v="4"/>
    <s v="Grupo Talento Humano"/>
    <s v="Coordinador Grupo Talento Humano"/>
    <s v="Apoyo"/>
    <s v="Administrativa/Financiera"/>
    <s v="Funcionamiento"/>
    <s v="1. TALENTO HUMANO"/>
    <s v="1.2.1 Gestión Estratégica del Talento Humano "/>
    <m/>
    <m/>
    <m/>
    <m/>
    <m/>
    <m/>
    <n v="1"/>
    <s v="Instructivo de provisión de vacantes aprobado"/>
    <s v="POR_DEFINIR"/>
    <n v="4.4642857142857152E-4"/>
    <s v="Planeado"/>
    <n v="0"/>
    <n v="0"/>
    <n v="0"/>
    <n v="0"/>
    <n v="0"/>
    <n v="1"/>
    <n v="0"/>
    <n v="0"/>
    <n v="1"/>
    <n v="0"/>
    <n v="0"/>
    <n v="0"/>
    <n v="2"/>
    <s v="Ejecutado"/>
    <n v="0"/>
    <n v="0"/>
    <n v="0"/>
    <n v="0"/>
    <n v="0"/>
    <n v="1"/>
    <n v="0"/>
    <n v="0"/>
    <n v="0"/>
    <n v="0"/>
    <n v="0"/>
    <n v="0"/>
    <n v="1"/>
    <s v="N/A"/>
    <s v="Esta actividad se realizará en el segundo semestre."/>
    <s v="N/A"/>
    <s v="Esta actividad se realizará en el segundo semestre"/>
    <s v="N/A"/>
    <s v="Esta actividad se realizará en el segundo semestre"/>
    <m/>
    <s v="Las actividades están programadas para el mes de septiembre de 2019."/>
    <m/>
    <m/>
    <s v="Memorando"/>
    <s v="Fue enviado a la Oficina Asesora de Planeación, el Plan para la provisión de vacantes en la vigencia fiscal 2019"/>
  </r>
  <r>
    <n v="59"/>
    <s v="1.1.2 Fortalecimiento de instancias de articulación y coordinación institucional."/>
    <x v="0"/>
    <s v="Fortalecer la Vigilancia."/>
    <x v="0"/>
    <s v="Plan de Acción Institucional - PAI"/>
    <s v="PAI"/>
    <n v="7"/>
    <s v=" Plan Estratégico de Talento Humano  (Talento Humano)"/>
    <s v="Talento Humano"/>
    <s v="ACT_151"/>
    <x v="45"/>
    <x v="4"/>
    <x v="4"/>
    <s v="Grupo Talento Humano"/>
    <s v="Coordinador Grupo Talento Humano"/>
    <s v="Apoyo"/>
    <s v="Administrativa/Financiera"/>
    <s v="Funcionamiento"/>
    <s v="1. TALENTO HUMANO"/>
    <s v="1.2.1 Gestión Estratégica del Talento Humano "/>
    <m/>
    <m/>
    <m/>
    <m/>
    <m/>
    <m/>
    <n v="0.2"/>
    <s v="Calificación Final - Calificación inicial /  Calificación Final"/>
    <s v="POR_DEFINIR"/>
    <n v="4.4642857142857152E-4"/>
    <s v="Planeado"/>
    <n v="0"/>
    <n v="0"/>
    <n v="0"/>
    <n v="0"/>
    <n v="0"/>
    <n v="0.1"/>
    <n v="0"/>
    <n v="0"/>
    <n v="0"/>
    <n v="0"/>
    <n v="0"/>
    <n v="0.1"/>
    <n v="0.2"/>
    <s v="Ejecutado"/>
    <n v="0"/>
    <n v="0"/>
    <n v="0"/>
    <n v="0"/>
    <n v="0"/>
    <n v="0.1"/>
    <n v="0"/>
    <n v="0"/>
    <n v="0"/>
    <n v="0"/>
    <n v="0"/>
    <n v="0"/>
    <n v="0.1"/>
    <s v="N/A"/>
    <s v="Esta actividad se realizará durante el año 2019 a partir del segundo trimestre. "/>
    <s v="N/A"/>
    <s v="Esta actividad se realizará durante el año 2019 a partir del segundo trimestre. "/>
    <s v="N/A"/>
    <s v="Esta actividad se realizará durante el año 2019 a partir del segundo trimestre. "/>
    <m/>
    <s v="Actividades correspondientes al 10% de incremento de calificación, programadas para el mes de junio de 2019"/>
    <m/>
    <m/>
    <s v="Matriz Calificada"/>
    <s v="Se realizó una revisión a la calificación de la METH hecha en el mes de junio de 2018, en la cual se había obtenido una nota de 60,2; en la presente revisión se alcanzó una calificación de 66,8, la cual cumple con el resultado esperado para el  mes de junio de 2019."/>
  </r>
  <r>
    <n v="60"/>
    <s v="1.1.2 Fortalecimiento de instancias de articulación y coordinación institucional."/>
    <x v="0"/>
    <s v="Fortalecer la Vigilancia."/>
    <x v="0"/>
    <s v="Plan de Acción Institucional - PAI"/>
    <s v="PAI"/>
    <n v="2"/>
    <s v=" Plan de Acción Institucional - PAI"/>
    <s v="Operacional"/>
    <s v="ACT_152"/>
    <x v="4"/>
    <x v="4"/>
    <x v="4"/>
    <s v="Grupo Talento Humano"/>
    <s v="Coordinador Grupo Talento Humano"/>
    <s v="Apoyo"/>
    <s v="Administrativa/Financiera"/>
    <s v="Funcionamiento"/>
    <s v="1. TALENTO HUMANO"/>
    <s v="1.2.1 Gestión Estratégica del Talento Humano "/>
    <m/>
    <m/>
    <m/>
    <m/>
    <m/>
    <m/>
    <n v="1"/>
    <s v="# de Solicitudes atendidas / # de solicitudes recibidas) *100%      "/>
    <s v="POR_DEFINIR"/>
    <n v="4.4642857142857152E-4"/>
    <s v="Planeado"/>
    <n v="374"/>
    <n v="1271"/>
    <n v="774"/>
    <n v="670"/>
    <n v="0"/>
    <n v="0"/>
    <n v="0"/>
    <n v="0"/>
    <n v="0"/>
    <n v="0"/>
    <n v="0"/>
    <n v="0"/>
    <n v="3089"/>
    <s v="Ejecutado"/>
    <n v="374"/>
    <n v="1271"/>
    <n v="774"/>
    <n v="670"/>
    <n v="0"/>
    <n v="0"/>
    <n v="0"/>
    <n v="0"/>
    <n v="0"/>
    <n v="0"/>
    <n v="0"/>
    <n v="0"/>
    <n v="3089"/>
    <s v="Documentos "/>
    <s v="Inclusión de 374 documentos en carpeta de historia laboral."/>
    <s v="Documentos "/>
    <s v="Inclusión de documentos 1,271 en carpeta de historia laboral."/>
    <s v="Documentos "/>
    <s v="Inclusión de 774 documentos en carpeta de historia laboral._x000a_A traves de correo electrónico se informó la actualización del FUID del Grupo de Talento Humano al Grupo de Gestión Documental."/>
    <s v="Historia laboral"/>
    <s v="Fueron incluidos 670 folios a las carpetas de historia laboral de los funcionarios de planta."/>
    <m/>
    <m/>
    <m/>
    <m/>
  </r>
  <r>
    <n v="61"/>
    <s v="1.1.2 Fortalecimiento de instancias de articulación y coordinación institucional."/>
    <x v="0"/>
    <s v="Fortalecer la Vigilancia."/>
    <x v="0"/>
    <s v="Plan de Acción Institucional - PAI"/>
    <s v="PAI"/>
    <n v="2"/>
    <s v=" Plan de Acción Institucional - PAI"/>
    <s v="Operacional"/>
    <s v="ACT_186"/>
    <x v="3"/>
    <x v="4"/>
    <x v="4"/>
    <s v="Grupo Talento Humano"/>
    <s v="Coordinador Grupo Talento Humano"/>
    <s v="Apoyo"/>
    <s v="Administrativa/Financiera"/>
    <s v="Funcionamiento"/>
    <s v="1. TALENTO HUMANO"/>
    <s v="1.2.1 Gestión Estratégica del Talento Humano "/>
    <m/>
    <m/>
    <m/>
    <m/>
    <m/>
    <m/>
    <n v="1"/>
    <s v="(# de actividades ejecutadas / # de actividades demandadas) *100"/>
    <s v="POR_DEFINIR"/>
    <n v="4.4642857142857152E-4"/>
    <s v="Planeado"/>
    <n v="2"/>
    <n v="2"/>
    <n v="4"/>
    <n v="3"/>
    <n v="0"/>
    <n v="5"/>
    <n v="0"/>
    <n v="0"/>
    <n v="0"/>
    <n v="0"/>
    <n v="0"/>
    <n v="0"/>
    <n v="16"/>
    <s v="Ejecutado"/>
    <n v="2"/>
    <n v="2"/>
    <n v="4"/>
    <n v="3"/>
    <n v="0"/>
    <n v="5"/>
    <n v="0"/>
    <n v="0"/>
    <n v="0"/>
    <n v="0"/>
    <n v="0"/>
    <n v="0"/>
    <n v="16"/>
    <s v="PAI Y Correo electronico de austeridad"/>
    <s v="Reporte a Planeación: avance actividades PAI mes de Enero_x000a_Informe oficina control Interno sobre austeridad del gasto"/>
    <s v="PAI Y Correo electronico de austeridad"/>
    <s v="Reporte a Planeación: avance actividades PAI mes de Febrero_x000a_Informe oficina control Interno sobre austeridad del gasto"/>
    <s v="Mapa de riesgos - _x000a_Correo electrónico remisorio - PAI_x000a_Informe control interno austeridad del gasto_x000a_Informe evalaución de riesgos (OCI)"/>
    <s v="Durante este mes se realizó la actualización del mapa de riesgos del Grupo de Talento Humano y fue entregado a la Oficina Asesora de Planeación para que proceda a su publicación en la cadena de valor. - Tercera dimensión MIPG_x000a_PAI reportado a planeación - Tercera dimensión MIPG_x000a_Informe enviado a la Oficina de Control Interno sobre austeridad del gasto. - Septima dimension MIPG_x000a_Informe enviado a la Oficina de Control Interno sobre evaluación de riesgos. - Septima dimension MIPG"/>
    <s v="Correos electrónicos"/>
    <s v="Reporte a Oficina Asesora de Planeación de PAI del mes de marzo de 2019._x000a_Publicación de actualización del mapa de riesgos del proceso de gestión de talento  Humano._x000a_Respuesta a la oficina de Control Interno sobre informe preliminar de auditoría._x000a_"/>
    <m/>
    <m/>
    <s v="Correos electrónicos"/>
    <s v="Reporte  a la Oficina Asora de Planeación sobre: _x000a_avance de cumplimiento del PAI de Talento Humano del mes de mayo (6 de junio)._x000a_Seguimiento al mapa de riesgos del Grupo (11 de junio)._x000a_Respuesta a solicitud de información sobre cumplimiento Ley 951 de 2005 (6 de junio de 2019)_x000a_Invitación a capacitación sobre SEDEL a funcionarios de la  Oficina de Control Interno (26 de junio)_x000a_Capacitación funcionarios Oficina Asesora de Planeación (27 de junio de 2019)"/>
  </r>
  <r>
    <n v="62"/>
    <s v="PEND_PES2019"/>
    <x v="0"/>
    <s v="Fortalecer la Vigilancia."/>
    <x v="0"/>
    <s v="Plan de Acción Institucional - PAI"/>
    <s v="PAI"/>
    <n v="2"/>
    <s v=" Plan de Acción Institucional - PAI"/>
    <s v="Operacional"/>
    <s v="ACT_154"/>
    <x v="46"/>
    <x v="4"/>
    <x v="4"/>
    <s v="Atención al Ciudadano"/>
    <s v="Coordinador Atención al Ciudadano"/>
    <s v="Apoyo"/>
    <s v="Administrativa/Financiera"/>
    <s v="Funcionamiento"/>
    <s v="5. INFORMACION Y COMUNICACIÓN"/>
    <s v="5.2 Transparencia, acceso a la información pública y lucha contra la corrupción"/>
    <m/>
    <m/>
    <m/>
    <m/>
    <m/>
    <m/>
    <n v="1"/>
    <s v="Documento generado"/>
    <s v="POR_DEFINIR"/>
    <n v="4.4642857142857152E-4"/>
    <s v="Planeado"/>
    <n v="0"/>
    <n v="0"/>
    <n v="0"/>
    <n v="0"/>
    <n v="0"/>
    <n v="1"/>
    <n v="0"/>
    <n v="0"/>
    <n v="0"/>
    <n v="0"/>
    <n v="0"/>
    <n v="0"/>
    <n v="1"/>
    <s v="Ejecutado"/>
    <n v="0"/>
    <n v="0"/>
    <n v="0"/>
    <n v="0"/>
    <n v="0"/>
    <n v="1"/>
    <n v="0"/>
    <n v="0"/>
    <n v="0"/>
    <n v="0"/>
    <n v="0"/>
    <n v="0"/>
    <n v="1"/>
    <s v="N.A"/>
    <s v="N.A"/>
    <s v="N.A"/>
    <s v="N.A"/>
    <m/>
    <m/>
    <s v="Se han realizado  reuniones  con el call center trabajando en esta dirección  "/>
    <s v="Existen criterios dispersos  de respuesta  por los canales de atención ante las mismas preguntas.se han realizado reuniones con el call center trabajando en esta dirección."/>
    <m/>
    <m/>
    <s v="Capacitaciones dirigidas a los funcionarios de Atención al Ciudadano,  por parte de las diferentes áreas de la Supertransporte"/>
    <s v="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
  </r>
  <r>
    <n v="63"/>
    <s v="PEND_PES2019"/>
    <x v="0"/>
    <s v="Fortalecer la Vigilancia."/>
    <x v="0"/>
    <s v="Plan de Acción Institucional - PAI"/>
    <s v="PAI"/>
    <n v="2"/>
    <s v=" Plan de Acción Institucional - PAI"/>
    <s v="Operacional"/>
    <s v="ACT_155"/>
    <x v="47"/>
    <x v="4"/>
    <x v="4"/>
    <s v="Atención al Ciudadano"/>
    <s v="Coordinador Atención al Ciudadano"/>
    <s v="Apoyo"/>
    <s v="Administrativa/Financiera"/>
    <s v="Funcionamiento"/>
    <s v="5. INFORMACION Y COMUNICACIÓN"/>
    <s v="5.2 Transparencia, acceso a la información pública y lucha contra la corrupción"/>
    <m/>
    <m/>
    <m/>
    <m/>
    <m/>
    <m/>
    <n v="1"/>
    <s v="Documento de Atención al Ciudadano homologado"/>
    <s v="POR_DEFINIR"/>
    <n v="4.4642857142857152E-4"/>
    <s v="Planeado"/>
    <n v="0"/>
    <n v="0"/>
    <n v="0"/>
    <n v="0"/>
    <n v="0"/>
    <n v="0"/>
    <n v="0"/>
    <n v="0"/>
    <n v="0"/>
    <n v="0"/>
    <n v="0"/>
    <n v="1"/>
    <n v="1"/>
    <s v="Ejecutado"/>
    <n v="0"/>
    <n v="0"/>
    <n v="0"/>
    <n v="0"/>
    <n v="0"/>
    <n v="0"/>
    <n v="0"/>
    <n v="0"/>
    <n v="0"/>
    <n v="0"/>
    <n v="0"/>
    <n v="0"/>
    <n v="0"/>
    <s v="N.A"/>
    <s v="N.A"/>
    <s v="N.A"/>
    <s v="N.A"/>
    <m/>
    <m/>
    <s v="El documento está en elaboración"/>
    <s v="El documento está en elaboración"/>
    <m/>
    <m/>
    <m/>
    <m/>
  </r>
  <r>
    <n v="64"/>
    <s v="PEND_PES2019"/>
    <x v="0"/>
    <s v="Fortalecer la Vigilancia."/>
    <x v="0"/>
    <s v="Plan de Acción Institucional - PAI"/>
    <s v="PAI"/>
    <n v="2"/>
    <s v=" Plan de Acción Institucional - PAI"/>
    <s v="Operacional"/>
    <s v="ACT_156"/>
    <x v="48"/>
    <x v="4"/>
    <x v="4"/>
    <s v="Atención al Ciudadano"/>
    <s v="Coordinador Atención al Ciudadano"/>
    <s v="Apoyo"/>
    <s v="Administrativa/Financiera"/>
    <s v="Funcionamiento"/>
    <s v="5. INFORMACION Y COMUNICACIÓN"/>
    <s v="5.2 Transparencia, acceso a la información pública y lucha contra la corrupción"/>
    <m/>
    <m/>
    <m/>
    <m/>
    <m/>
    <m/>
    <n v="1"/>
    <s v="# de ciudadanos atendidos / # de turnos asignados"/>
    <s v="POR_DEFINIR"/>
    <n v="4.4642857142857152E-4"/>
    <s v="Planeado"/>
    <n v="844"/>
    <n v="793"/>
    <n v="856"/>
    <n v="793"/>
    <n v="0"/>
    <n v="640"/>
    <n v="0"/>
    <n v="0"/>
    <n v="0"/>
    <n v="0"/>
    <n v="0"/>
    <n v="0"/>
    <n v="3926"/>
    <s v="Ejecutado"/>
    <n v="810"/>
    <n v="753"/>
    <n v="829"/>
    <n v="761"/>
    <n v="0"/>
    <n v="622"/>
    <n v="0"/>
    <n v="0"/>
    <n v="0"/>
    <n v="0"/>
    <n v="0"/>
    <n v="0"/>
    <n v="3775"/>
    <s v="Tirilla del sigturno"/>
    <s v="Se identifica que los turnos cancelados, obedecen a la solicitud del ticket por parte de mensajeros que no se les facilita esperar el turno"/>
    <s v="Evidencia-232"/>
    <s v="Los informes de Atención al Ciudadadano de enero y febrero (radicados Orfeo 20195700010993 y 20195700026213) muestran la actividad de  atención presencial, junto con el informe de tickets atendidos.Evidencia 232 "/>
    <s v="Tirilla del sigturno"/>
    <s v="Se identifica que los turnos cancelados, obedecen a la solicitud del ticket por parte de mensajeros que no se les facilita esperar el turno"/>
    <s v="Reporte del sigturno"/>
    <s v="Todos los ciudadanos  atendidos reciben orientación, los 32 turnos de diferencia obeceden a que se generó un turno pero los ciudadanos abandonaron la sala. "/>
    <m/>
    <m/>
    <s v="Reporte del sigturno"/>
    <s v="Informes de Atención al Ciudadadano de Mayo. Radicados Orfeo 20191000067223.  Muestran la actividad de  atención presencial, junto con el informe de tickets atendidos."/>
  </r>
  <r>
    <n v="65"/>
    <s v="PEND_PES2019"/>
    <x v="0"/>
    <s v="Fortalecer la Vigilancia."/>
    <x v="0"/>
    <s v="Plan de Acción Institucional - PAI"/>
    <s v="PAI"/>
    <n v="11"/>
    <s v=" Plan Anticorrupción y de Atención al Ciudadano  (Planeación) - PAAC"/>
    <s v="Riesgos de Corrupción"/>
    <s v="ACT_226"/>
    <x v="49"/>
    <x v="4"/>
    <x v="4"/>
    <s v="Atención al Ciudadano"/>
    <s v="Coordinador Atención al Ciudadano"/>
    <s v="Apoyo"/>
    <s v="Administrativa/Financiera"/>
    <s v="Funcionamiento"/>
    <s v="3. GESTION CON VALORES PARA RESULTADOS"/>
    <s v="3.2.2.1  Servicio al Ciudadano"/>
    <m/>
    <m/>
    <m/>
    <m/>
    <m/>
    <m/>
    <n v="1"/>
    <s v="(No. de monitoreos realizados / No. de monitoreos programados bajo la metodologia de Administración del riesgo"/>
    <s v="POR_DEFINIR"/>
    <n v="4.4642857142857152E-4"/>
    <s v="Planeado"/>
    <n v="0"/>
    <n v="0"/>
    <n v="0"/>
    <n v="0.33333299999999999"/>
    <n v="0"/>
    <n v="0"/>
    <n v="0"/>
    <n v="0.33333000000000002"/>
    <n v="0"/>
    <n v="0"/>
    <n v="0"/>
    <n v="0.33333299999999999"/>
    <n v="0.999996"/>
    <s v="Ejecutado"/>
    <n v="0"/>
    <n v="0"/>
    <n v="0"/>
    <n v="0.33333299999999999"/>
    <n v="0"/>
    <n v="0"/>
    <n v="0"/>
    <n v="0"/>
    <n v="0"/>
    <n v="0"/>
    <n v="0"/>
    <n v="0"/>
    <n v="0.33333299999999999"/>
    <m/>
    <m/>
    <m/>
    <m/>
    <m/>
    <m/>
    <s v="Se ha implementado el control al riesgo de corrupción . Verbalmente  se orienta a todos  los ciudadanos para que usen  los aplicativos  de solicitudes en linea , principalmente  para recuperar  vehículos inmovilizados"/>
    <s v="La evidencia  corresponde a la Delegatura de Tránsito que ha  revisado el protocolo para la entrega de vehículos a los ciudadano. La Delegatura de Tránsito transmite esa información clara a través del aplicativo Vigia. "/>
    <m/>
    <m/>
    <m/>
    <m/>
  </r>
  <r>
    <n v="66"/>
    <s v="PEND_PES2019"/>
    <x v="0"/>
    <s v="Fortalecer la Vigilancia."/>
    <x v="0"/>
    <s v="Plan de Acción Institucional - PAI"/>
    <s v="PAI"/>
    <n v="2"/>
    <s v=" Plan de Acción Institucional - PAI"/>
    <s v="Operacional"/>
    <s v="ACT_188"/>
    <x v="3"/>
    <x v="4"/>
    <x v="4"/>
    <s v="Atención al Ciudadano"/>
    <s v="Coordinador Atención al Ciudadano"/>
    <s v="Apoyo"/>
    <s v="Administrativa/Financiera"/>
    <s v="Funcionamiento"/>
    <s v="3. GESTION CON VALORES PARA RESULTADOS"/>
    <s v="3.2.1.1 Fortalecimiento organizacional y simplificación de procesos"/>
    <m/>
    <m/>
    <m/>
    <m/>
    <m/>
    <m/>
    <n v="1"/>
    <s v="# de solicitudes atendidas / # de solicitudes recibidas "/>
    <s v="POR_DEFINIR"/>
    <n v="4.4642857142857152E-4"/>
    <s v="Planeado"/>
    <n v="10"/>
    <n v="6"/>
    <n v="5"/>
    <n v="5"/>
    <n v="0"/>
    <n v="9"/>
    <n v="0"/>
    <n v="0"/>
    <n v="0"/>
    <n v="0"/>
    <n v="0"/>
    <n v="0"/>
    <n v="35"/>
    <s v="Ejecutado"/>
    <n v="10"/>
    <n v="6"/>
    <n v="5"/>
    <n v="5"/>
    <n v="0"/>
    <n v="9"/>
    <n v="0"/>
    <n v="0"/>
    <n v="0"/>
    <n v="0"/>
    <n v="0"/>
    <n v="0"/>
    <n v="35"/>
    <s v="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
    <s v="Control Interno:5, Planeación:4, Secretaría General:1."/>
    <s v="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
    <s v="Control Interno: 4, Planeación: 1, Secretaría General: 1. "/>
    <s v="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
    <s v="Control Interno:2, Planeación: 1, Secretaría General: 2. "/>
    <s v="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
    <s v="SECRETARÍA GENERAL: 3. PLANEACIÓN: 2"/>
    <m/>
    <m/>
    <s v="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
    <s v="Secretaría General: 6 y Planeación: 3"/>
  </r>
  <r>
    <n v="67"/>
    <s v="PEND_PES2019"/>
    <x v="0"/>
    <s v="Fortalecer la Vigilancia."/>
    <x v="0"/>
    <s v="Plan de Acción Institucional - PAI"/>
    <s v="PAI"/>
    <n v="2"/>
    <s v=" Plan de Acción Institucional - PAI"/>
    <s v="Operacional"/>
    <s v="ACT_159"/>
    <x v="50"/>
    <x v="4"/>
    <x v="4"/>
    <s v="Atención al Ciudadano"/>
    <s v="Coordinador Atención al Ciudadano"/>
    <s v="Apoyo"/>
    <s v="Administrativa/Financiera"/>
    <s v="Funcionamiento"/>
    <s v="5. INFORMACION Y COMUNICACIÓN"/>
    <s v="5.2.2 Gestión Documental"/>
    <m/>
    <m/>
    <m/>
    <m/>
    <m/>
    <m/>
    <n v="1"/>
    <s v="Encuesta diseñada e implementada"/>
    <s v="POR_DEFINIR"/>
    <n v="4.4642857142857152E-4"/>
    <s v="Planeado"/>
    <n v="0"/>
    <n v="0"/>
    <n v="0"/>
    <n v="0.11111"/>
    <n v="0.11111"/>
    <n v="0.11111"/>
    <n v="0.11111"/>
    <n v="0.11111"/>
    <n v="0.11111"/>
    <n v="0.11111"/>
    <n v="0.11111"/>
    <n v="0.11111"/>
    <n v="0.99999000000000016"/>
    <s v="Ejecutado"/>
    <n v="0"/>
    <n v="0"/>
    <n v="0"/>
    <n v="0.11111"/>
    <n v="0"/>
    <n v="0.11111"/>
    <n v="0"/>
    <n v="0"/>
    <n v="0"/>
    <n v="0"/>
    <n v="0"/>
    <n v="0"/>
    <n v="0.22222"/>
    <s v="N.A"/>
    <s v="N.A"/>
    <s v="N.A"/>
    <s v="N.A"/>
    <m/>
    <m/>
    <s v="Diseño e implementación de la nueva encuesta del Grupo Atención a lCiudadano"/>
    <s v="La encuesta rediseñada se está aplicando actualmente y la tabulación queda registrada en los informes de gestión que se presentan mensualmente a la Secretaría General de la Superintendencia de Transporte. "/>
    <m/>
    <m/>
    <s v="Implementación de la nueva encuesta del Grupo Atención al Ciudadano"/>
    <s v="La encuesta rediseñada se está aplicando actualmente y la tabulación queda registrada en los informes de gestión que se presentan mensualmente a la Secretaría General de la Superintendencia de Transporte. "/>
  </r>
  <r>
    <n v="68"/>
    <s v="PEND_PES2019"/>
    <x v="0"/>
    <s v="Fortalecer la Vigilancia."/>
    <x v="0"/>
    <s v="Plan de Acción Institucional - PAI"/>
    <s v="PAI"/>
    <n v="2"/>
    <s v=" Plan de Acción Institucional - PAI"/>
    <s v="Operacional"/>
    <s v="ACT_88"/>
    <x v="51"/>
    <x v="5"/>
    <x v="5"/>
    <s v="Oficina Asesora de Planeación"/>
    <s v="Jefe Oficina Asesora Planeación"/>
    <s v="Apoyo"/>
    <s v="Administrativa/Financiera"/>
    <s v="Funcionamiento"/>
    <s v="2. DIRECCIONAMIENTO ESTRATEGICO Y PLANAECION"/>
    <s v="2.1.1 Planeación Institucional"/>
    <m/>
    <m/>
    <m/>
    <m/>
    <m/>
    <m/>
    <n v="12"/>
    <s v="# Seguimientos realizados / # seguimientos programados"/>
    <s v="POR_DEFINIR"/>
    <n v="4.4642857142857152E-4"/>
    <s v="Planeado"/>
    <n v="1"/>
    <n v="1"/>
    <n v="1"/>
    <n v="1"/>
    <n v="1"/>
    <n v="1"/>
    <n v="1"/>
    <n v="1"/>
    <n v="1"/>
    <n v="1"/>
    <n v="1"/>
    <n v="1"/>
    <n v="12"/>
    <s v="Ejecutado"/>
    <n v="1"/>
    <n v="1"/>
    <n v="1"/>
    <n v="1"/>
    <n v="1"/>
    <n v="1"/>
    <n v="0"/>
    <n v="0"/>
    <n v="0"/>
    <n v="0"/>
    <n v="0"/>
    <n v="0"/>
    <n v="6"/>
    <s v="Publicaciones Ley de Transparencia: http://www.supertransporte.gov.co/documentos/2019/Enero/Planeacion_31/PEI_2019_2022.xls y http://www.supertransporte.gov.co/documentos/2019/Enero/Planeacion_31/PAI_2019_2022.xlsx  y matrices de planes PEI y PAI"/>
    <s v="Se dio cumplimiento a las publicaciones del PEI y PAI a 31 de Enero de 2019"/>
    <s v="Correos de seguimiento y Matriz PAI"/>
    <s v="Se adelantó el alistamiento de las matrices para efectuar el seguimiento trimestral  del PEI y PAI "/>
    <s v="Correos de seguimiento y Matriz PAI"/>
    <s v="Se adelantó el alistamiento de las matrices para efectuar el seguimiento mensual del PEI y PAI, se envió para diligenciamiento a las dependencias involucradas y se consolidó la información allegada para ser presentada en el próximo comité directivo. "/>
    <s v="Correos de seguimiento y Matriz Mansualizada PAI"/>
    <s v="Se consolidó la información allegada por las dependencias a Marzo de 2019, se revisó con los Grupos de Secretaria General y el lunes 22 de Abril, con la Jefe encargada de la Oficina se revisó el resto de dependencias y se corrigieron las observaciones identificadas en interación con las áreas involucradas. Así mismo, con correo del Jueves 25 de Abril a las 16:53, se efectúo envio del PAI de las dependencias para el diligenciamiento de la gestión del mes de Abril a entregarla máximo el 2 de Mayo para seguimiento del PAAC y la presentación al Comité Directivo del próximo martes 7 de Mayo."/>
    <s v="Correos de seguimiento y Matriz Mensualizada PAI"/>
    <s v="Se consolidó la información allegada por las dependencias a Junio de 2019. Con correo del 27 de Mayo , se efectúo envio del PAI de las dependencias para el diligenciamiento de la gestión del mes de Mayo"/>
    <s v="Correos de seguimiento y Matriz Mensualizada PAI"/>
    <s v="Se consolidó la información allegada por las dependencias correspondiente al mes de Junio de 2019"/>
  </r>
  <r>
    <n v="69"/>
    <s v="PEND_PES2019"/>
    <x v="0"/>
    <s v="Fortalecer la Vigilancia."/>
    <x v="0"/>
    <s v="Plan de Acción Institucional - PAI"/>
    <s v="PAI"/>
    <n v="2"/>
    <s v=" Plan de Acción Institucional - PAI"/>
    <s v="Operacional"/>
    <s v="ACT_89"/>
    <x v="52"/>
    <x v="5"/>
    <x v="5"/>
    <s v="Oficina Asesora de Planeación"/>
    <s v="Jefe Oficina Asesora Planeación"/>
    <s v="Apoyo"/>
    <s v="Administrativa/Financiera"/>
    <s v="Funcionamiento"/>
    <s v="2. DIRECCIONAMIENTO ESTRATEGICO Y PLANAECION"/>
    <s v="2.1.3 Gestión presupuestal y eficiencia del gasto público "/>
    <m/>
    <m/>
    <m/>
    <m/>
    <m/>
    <m/>
    <n v="4"/>
    <s v="# Seguimientos realizados / # programados"/>
    <s v="POR_DEFINIR"/>
    <n v="4.4642857142857152E-4"/>
    <s v="Planeado"/>
    <n v="0"/>
    <n v="0"/>
    <n v="1"/>
    <n v="1"/>
    <n v="1"/>
    <n v="1"/>
    <n v="1"/>
    <n v="1"/>
    <n v="1"/>
    <n v="1"/>
    <n v="1"/>
    <n v="1"/>
    <n v="10"/>
    <s v="Ejecutado"/>
    <n v="0"/>
    <n v="0"/>
    <n v="1"/>
    <n v="1"/>
    <n v="1"/>
    <n v="1"/>
    <n v="0"/>
    <n v="0"/>
    <n v="0"/>
    <n v="0"/>
    <n v="0"/>
    <n v="0"/>
    <n v="4"/>
    <s v="El proyecto de inversión no estaba aprobado."/>
    <s v="No se realizó seguimiento a la ejecución del proyecto, ya que éste se encontraba en actualización a Decreto No. 2467 del 2018 de  resolución del Presupuesto para la vigencia 2019 ."/>
    <s v="El proyecto de inversión no estaba aprobado."/>
    <s v="No se realizó seguimiento a la ejecución del proyecto, ya que éste se encontraba en actualización a Decreto resolución del Presupuesto. Los proyectos fueron aprobados apartir del 12 de marzo del presente. A partir del mes de marzo se encuentra disponible la plataforma del SPI-DNP para efectuar dicho seguimiento."/>
    <s v="Seguimiento realizado a través de la plataforma SPI del DNP"/>
    <s v="Z:/ PLANEACIÓN-2019/400 39  PLANEACIÓN INSTITUCIONAL MODELO INTEGRADO DE PLANEACIÓN Y GESTIÓN/400 39 10 BANCO DE PROYECTOS DE INVERSIÓN INSTITUCIONAL/ Seguimiento a Proyectos de Inversión/ Marzo "/>
    <s v="El seguimiento a los proyectos de inversión se realizó con corte del 30 de abril, haciendo revisión de las ejecuciones presupuestales y de los insumos de contratación (Base de contratos abril). Está pendiente el registro en el software del DNP establecido para tal fin (Seguimiento a Proyectos de Inversión- SPI), ya que se va a realizar una reunión el 08 de mayo con los responsables de la ejecución de los proyectos, para hacer una revisión del avance de las actividades y de la ejecución presupuestal. Además el plazo para reportar este seguimiento en la plataforma según el calendario del DNP es hasta el 10 de mayo a la media noche."/>
    <s v="El seguimiento a los proyectos de inversión se ha realizado cumpliendo los tiempos establecidos por el Departamento Nacional de Planeación- DNP."/>
    <s v="Aplicativo SPI"/>
    <s v="El 10 de mayo se envió a la Oficina Asesora de Planeación del Mintransporte, el diligenciamiento de los formatos en  PowerPoint y Excel con el contenido del MGMP, a fin de consolidar las necesidades del sector para presentarlas a la señora Ministra. Dichas cifras fueron establecidas siguiendo los lineamientos del incremento anual del 3%, los valores ya establecidos para el anteproyecto de Presupuesto 2020. Adcionalmente se realizó el seguimiento a los dos proyectos de inversión con que cuenta la Entidad en los aplicativos correspondientes."/>
    <s v="Presentación de seguimiento a proyectos con corte a mayo 31"/>
    <s v="Se realizó seguimiento a los 2 proyectos de inversión con que cuenta la Entidad y se consolidó presentación con la información."/>
  </r>
  <r>
    <n v="70"/>
    <s v="PEND_PES2019"/>
    <x v="0"/>
    <s v="Fortalecer la Vigilancia."/>
    <x v="0"/>
    <s v="Plan de Acción Institucional - PAI"/>
    <s v="PAI"/>
    <n v="2"/>
    <s v=" Plan de Acción Institucional - PAI"/>
    <s v="Operacional"/>
    <s v="ACT_90"/>
    <x v="4"/>
    <x v="5"/>
    <x v="5"/>
    <s v="Oficina Asesora de Planeación"/>
    <s v="Jefe Oficina Asesora Planeación"/>
    <s v="Apoyo"/>
    <s v="Administrativa/Financiera"/>
    <s v="Funcionamiento"/>
    <s v="5. INFORMACION Y COMUNICACIÓN"/>
    <s v="5.2.2 Gestión Documental"/>
    <m/>
    <m/>
    <m/>
    <m/>
    <m/>
    <m/>
    <n v="1"/>
    <s v="# solicitudes atendidas / # solicitudes recibidas "/>
    <s v="POR_DEFINIR"/>
    <n v="4.4642857142857152E-4"/>
    <s v="Planeado"/>
    <n v="46"/>
    <n v="21"/>
    <n v="63"/>
    <n v="53"/>
    <n v="62"/>
    <n v="55"/>
    <n v="0"/>
    <n v="0"/>
    <n v="0"/>
    <n v="0"/>
    <n v="0"/>
    <n v="0"/>
    <n v="300"/>
    <s v="Ejecutado"/>
    <n v="46"/>
    <n v="21"/>
    <n v="63"/>
    <n v="53"/>
    <n v="62"/>
    <n v="55"/>
    <n v="0"/>
    <n v="0"/>
    <n v="0"/>
    <n v="0"/>
    <n v="0"/>
    <n v="0"/>
    <n v="300"/>
    <s v="Carpeta compartida, Orfeo, Vigia y Archivo físico."/>
    <s v="Atención de 21 radicados en Vigía, Radicación de 25 documentos en orfeo y Organización del archivo físico de la Oficina."/>
    <s v="Carpeta compartida, Orfeo, Vigia y Archivo físico."/>
    <s v="Atención de 9 radicados en Vigía, Radicación de 12 documentos en orfeo y Organización del archivo físico de la Oficina."/>
    <s v="Carpeta compartida, Orfeo, Vigia y Archivo físico."/>
    <s v="Atención de 27 radicados en Vigía y Radicación de 36 documentos en orfeo_x000a_"/>
    <s v="Carpeta compartida, Orfeo, Vigia y Archivo físico."/>
    <s v="Atención de 43 radicados en Vigía, Radicación de 10 documentos en orfeo"/>
    <s v="Carpeta compartida, Orfeo, Vigia y Archivo físico."/>
    <s v="Atención de 55 radicados en Vigía, Radicación de 7 documentos en orfeo"/>
    <s v="Carpeta compartida, Orfeo y Vigia. "/>
    <s v="Atención de 47 radicados en Vigía y Radicación de 8 documentos en orfeo_x000a_"/>
  </r>
  <r>
    <n v="71"/>
    <s v="PEND_PES2019"/>
    <x v="0"/>
    <s v="Fortalecer la Vigilancia."/>
    <x v="0"/>
    <s v="Plan de Acción Institucional - PAI"/>
    <s v="PAI"/>
    <n v="2"/>
    <s v=" Plan de Acción Institucional - PAI"/>
    <s v="Operacional"/>
    <s v="ACT_163"/>
    <x v="3"/>
    <x v="5"/>
    <x v="5"/>
    <s v="Oficina Asesora de Planeación"/>
    <s v="Jefe Oficina Asesora Planeación"/>
    <s v="Apoyo"/>
    <s v="Administrativa/Financiera"/>
    <s v="Funcionamiento"/>
    <s v="3. GESTION CON VALORES PARA RESULTADOS"/>
    <s v="3.2.1.1 Fortalecimiento organizacional y simplificación de procesos"/>
    <m/>
    <m/>
    <m/>
    <m/>
    <m/>
    <m/>
    <n v="1"/>
    <s v="# de actividades ejecutadas / # de actividades demandadas"/>
    <s v="POR_DEFINIR"/>
    <n v="4.4642857142857152E-4"/>
    <s v="Planeado"/>
    <n v="9"/>
    <n v="10"/>
    <n v="4"/>
    <n v="5"/>
    <n v="0"/>
    <n v="0"/>
    <n v="0"/>
    <n v="0"/>
    <n v="0"/>
    <n v="0"/>
    <n v="0"/>
    <n v="0"/>
    <n v="28"/>
    <s v="Ejecutado"/>
    <n v="9"/>
    <n v="10"/>
    <n v="4"/>
    <n v="5"/>
    <n v="0"/>
    <n v="0"/>
    <n v="0"/>
    <n v="0"/>
    <n v="0"/>
    <n v="0"/>
    <n v="0"/>
    <n v="0"/>
    <n v="28"/>
    <s v="Cadena de valor y Requerimientos enviados a la Oficina de Control Interno"/>
    <s v="Actualización de la cadena de valor con la siguiente información:_x000a_* Actualización del mapa de riesgos de Comunicaciones_x000a_*Actualización de los subprocesos de Comunicaciones_x000a_*Anulación del Manual de Imagen Corporativa_x000a_*Actualización de formato para solicitar publicaciones en la página web e intranet._x000a_*Inclusión de los formatos para cuentas de cobro de contratos de prestación se servicios_x000a_*Actualización de formatos de gestión documental con el nuevo logo_x000a_*Inclusión de nuevos indicadores para el Sistema de Seguridad y Salud en el Trabajo_x000a_Actividades Demandadas por la Oficina de Control Interno_x000a_*Informe de Gestión 2018 de la Oficina Asesora de Planeación _x000a_*Seguimiento al Plan Anticorrupción y Atención al ciudadano con corte a 31 de diciembre de 2018_x000a_"/>
    <s v="Cadena de valor"/>
    <s v="Actualización de la cadena de valor con la siguiente información: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s v="Cadena de valor_x000a_Requerimientos enviados a la Oficina de Control Interno"/>
    <s v="3ra Dimensión: Gestión con Valores para Resultados_x000a_SE INCORPORÓ NUEVA INFORMACIÓN EN LOS SIGUIENTES PROCESOS DE LA CADENA DE VALOR:_x000a_Gestión de Talento Humano: Actualización de los formatos del proceso e inclusión de 8 formatos nuevos para el Sistema de gestión de Seguridad y Salud en el Trabajo_x000a_Gestionar el mejoramiento continuo: Actualización del formato para Carta de Representación o Salvaguarda_x000a_Cuadro de Control de Indicadores: Actualización de la medición de los indicadores de los procesos que entregaron las fichas correspondientes_x000a_Actividades Demandadas por la Oficina de Control Interno_x000a_*Revisión del Informe preliminar de seguimiento y evaluación de acciones por todas las fuentes e indicadores (según selectivo) del 1 de octubre a 31 de diciembre de 2018_x000a__x000a_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s v="Cadena de valor_x000a_Requerimientos enviados a la Oficina de Control Interno"/>
    <s v="3ra Dimensión: Gestión con Valores para Resultados_x000a_Se actualizó la Cadena de Valor, formato Control Interno Disciplinario_x000a_Actividades Demandadas por la Oficina de Control Interno:_x000a_*Seguimiento a las actividades consignadas en el Plan Anticorrupción y de Atención al Ciudadano_x000a_*Seguimiento a los Mapas de Riesgos_x000a_Otros:_x000a_*Diseño y Actualización del Código de Integridad_x000a_*Publicación caracterización de los grupos de valor_x000a__x000a__x000a__x000a__x000a__x000a__x000a_"/>
    <m/>
    <m/>
    <m/>
    <m/>
  </r>
  <r>
    <n v="72"/>
    <s v="PEND_PES2019"/>
    <x v="0"/>
    <s v="Fortalecer la Vigilancia."/>
    <x v="0"/>
    <s v="Plan de Acción Institucional - PAI"/>
    <s v="PAI"/>
    <n v="2"/>
    <s v=" Plan de Acción Institucional - PAI"/>
    <s v="Operacional"/>
    <s v="ACT_160"/>
    <x v="53"/>
    <x v="4"/>
    <x v="4"/>
    <s v="Notificaciones"/>
    <s v="Coordinador de Notificaciones"/>
    <s v="Apoyo"/>
    <s v="Administrativa/Financiera"/>
    <s v="Funcionamiento"/>
    <s v="3. GESTION CON VALORES PARA RESULTADOS"/>
    <s v="3.2.1.1 Fortalecimiento organizacional y simplificación de procesos"/>
    <m/>
    <m/>
    <m/>
    <m/>
    <m/>
    <m/>
    <n v="1"/>
    <s v=" (# de actos administrativos notificados/# de actos administrativos tramitados)*100"/>
    <s v="POR_DEFINIR"/>
    <n v="4.4642857142857152E-4"/>
    <s v="Planeado"/>
    <n v="338"/>
    <n v="267"/>
    <n v="297"/>
    <n v="634"/>
    <n v="0"/>
    <n v="1207"/>
    <n v="0"/>
    <n v="0"/>
    <n v="0"/>
    <n v="0"/>
    <n v="0"/>
    <n v="0"/>
    <n v="2743"/>
    <s v="Ejecutado"/>
    <n v="330"/>
    <n v="230"/>
    <n v="256"/>
    <n v="634"/>
    <n v="0"/>
    <n v="1207"/>
    <n v="0"/>
    <n v="0"/>
    <n v="0"/>
    <n v="0"/>
    <n v="0"/>
    <n v="0"/>
    <n v="2657"/>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
    <m/>
    <m/>
    <s v="Cuadro estructura Notificaciones año 2019"/>
    <s v="Al 28 de junio se tiene registro de 1207 Actos Administrativos numerados, notificados y algunos en proceso de notificación. EVIDENCIA 1."/>
  </r>
  <r>
    <n v="73"/>
    <s v="PEND_PES2019"/>
    <x v="0"/>
    <s v="Fortalecer la Vigilancia."/>
    <x v="0"/>
    <s v="Plan de Acción Institucional - PAI"/>
    <s v="PAI"/>
    <n v="2"/>
    <s v=" Plan de Acción Institucional - PAI"/>
    <s v="Operacional"/>
    <s v="ACT_189"/>
    <x v="3"/>
    <x v="4"/>
    <x v="4"/>
    <s v="Notificaciones"/>
    <s v="Coordinador de Notificaciones"/>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6"/>
    <n v="1"/>
    <n v="6"/>
    <n v="6"/>
    <n v="0"/>
    <n v="3"/>
    <n v="0"/>
    <n v="0"/>
    <n v="0"/>
    <n v="0"/>
    <n v="0"/>
    <n v="0"/>
    <n v="22"/>
    <s v="Ejecutado"/>
    <n v="6"/>
    <n v="1"/>
    <n v="6"/>
    <n v="6"/>
    <n v="0"/>
    <n v="3"/>
    <n v="0"/>
    <n v="0"/>
    <n v="0"/>
    <n v="0"/>
    <n v="0"/>
    <n v="0"/>
    <n v="22"/>
    <s v="Correo Electronico - Orfeo"/>
    <s v="Se presentaron los siguientes informes en los términos requeridos: 1. 03-01-2019: PAI del IV Trimestre de 2018. (Oficina de Planeación)_x000a_2. 03-01-2019: Informe de Gestión 2018. (Oficina de Planeación)_x000a_3. 08-01-2019: Evaluación institucional de gestión por dependencias. (OCI)_x000a_4. 08-01-2019: Plan de trabajo para la Evaluación de acciones por todas las fuentes e Indicadores (según selectivo). (OCI)_x000a_5. 08-01-2019: seguimiento a la implementación de las actividades consignadas en el Plan Anticorrupción y de Atención al Ciudadano y Mapas de Riesgos de corrupción y Riesgos de Gestión, del 01 de septiembre al 31 de diciembre de 2018. (OCI)_x000a_6. 25-01-2019: PAI Notificaciones 2019. (Oficina de Planeación)"/>
    <s v="Correo Electronico - Orfeo"/>
    <s v="Se presentaron los siguientes informes en los términos requeridos: 1. 15-02-2019: Plan de mejoramiento archivístico Grupo de Notificaciones - IV Trimestre 2018. (OCI)"/>
    <s v="Correo Electronico - Orfeo"/>
    <s v="Se presentaron los siguientes informes en los términos requeridos: 1. 05-03-2019: Solicitud de información Urgente - Procuraduría General de la Nación. (Oficina Asesora Jurídica)_x000a_2. 05-03-2019: Solicitud de Información - Informe Pormenorizado del Estado de Control Interno de la Supertransporte, período del 11 de noviembre de 2018 al 28 de febrero de 2019. (OCI)_x000a_3. 12-03-2019: Observaciones - Comunicación Informe preliminar de seguimiento y evaluación de acciones por todas las fuentes e indicadores (según selectivo) del 1 de octubre a 31 de diciembre de 2018. (OCI)_x000a_4. 20-03-2019: Observaciones - Comunicación Informe preliminar de Seguimiento y verificación al cumplimiento de la Ley de Transparencia y del Derecho al Acceso a la Información Pública. (OCI)_x000a_5. 21-03-2019: Alcance - Evaluación de acciones por todas las fuentes, Riesgos e Indicadores (según selectivo). (OCI)_x000a_6. 27-03-2019: Mensualización PAI 2019, Enero a Febrero 2019. (Oficina Asesora Jurídica)_x000a_"/>
    <s v="Correo Electronico - Orfeo"/>
    <s v="Se presentaron los siguientes informes en los términos requeridos: _x000a_1. 01-04-2019: Organización archivos de gestión - PMA. (Gestión Documental). Evidencia 2._x000a_2. 02-04-2019: PAI 2019 por coordinación. (Oficina Asesora de Planeación). Evidencia 3._x000a_3. 03-04-2019: Observaciones - informe preliminar de seguimiento y evaluación de Riesgos de Gestión (según selectivo) del 1 de octubre a 31 de diciembre de 2018. (OCI – Secretaría General). Evidencia 4._x000a_4. 04-04-2019: Solicitud de cumplimiento de la SENTENCIA ACCIÓN DE TUTELA - RADICADO 010-2018-00711. (Oficina Asesora Jurídica). Evidencia 5._x000a_5. 05-04-2019: Diligenciamiento PAI Marzo 2019. (Oficina Asesora de Planeación). Evidencia 6._x000a_6. 11-04-2019: Compensación tiempo de semana santa 2019, Grupo de Notificaciones. (Talento Humano). Evidencia 7."/>
    <m/>
    <m/>
    <s v="Correo Electronico - Orfeo"/>
    <s v="Se presentaron los siguientes informes en los términos requeridos: _x000a_1. 06-06-2019: PAI del mes de abril de 2019. (Oficina de Planeación) – EVIDENCIA 2_x000a_2. 11-06-2019: Solicitud información de seguimiento y evaluación de riesgos de gestión y control. (Secretaría General - OCI) - EVIDENCIA 3_x000a_3. 17-06-2019: Listado de Informes AGA – NOTIFICACIONES. (Secretaría General – Planeación) – EVIDENCIA 4"/>
  </r>
  <r>
    <n v="74"/>
    <s v="PEND_PES2019"/>
    <x v="0"/>
    <s v="Fortalecer la Vigilancia."/>
    <x v="0"/>
    <s v="Plan de Acción Institucional - PAI"/>
    <s v="PAI"/>
    <n v="2"/>
    <s v=" Plan de Acción Institucional - PAI"/>
    <s v="Operacional"/>
    <s v="ACT_162"/>
    <x v="4"/>
    <x v="4"/>
    <x v="4"/>
    <s v="Notificaciones"/>
    <s v="Coordinador de Notificaciones"/>
    <s v="Apoyo"/>
    <s v="Administrativa/Financiera"/>
    <s v="Funcionamiento"/>
    <s v="5. INFORMACION Y COMUNICACIÓN"/>
    <s v="5.2.2 Gestión Documental"/>
    <m/>
    <m/>
    <m/>
    <m/>
    <m/>
    <m/>
    <n v="1"/>
    <s v="(#Solicitudes atendidas / # solicitudes recibidas) *100%      "/>
    <s v="POR_DEFINIR"/>
    <n v="4.4642857142857152E-4"/>
    <s v="Planeado"/>
    <n v="116"/>
    <n v="202"/>
    <n v="179"/>
    <n v="191"/>
    <n v="0"/>
    <n v="188"/>
    <n v="0"/>
    <n v="0"/>
    <n v="0"/>
    <n v="0"/>
    <n v="0"/>
    <n v="0"/>
    <n v="876"/>
    <s v="Ejecutado"/>
    <n v="98"/>
    <n v="160"/>
    <n v="150"/>
    <n v="191"/>
    <n v="0"/>
    <n v="188"/>
    <n v="0"/>
    <n v="0"/>
    <n v="0"/>
    <n v="0"/>
    <n v="0"/>
    <n v="0"/>
    <n v="787"/>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s v="Sistema de orfeo, vigia y BI"/>
    <s v="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
    <m/>
    <m/>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
  </r>
  <r>
    <n v="75"/>
    <s v="PEND_PES2019"/>
    <x v="0"/>
    <s v="Fortalecer la Vigilancia."/>
    <x v="0"/>
    <s v="Plan de Acción Institucional - PAI"/>
    <s v="PAI"/>
    <n v="2"/>
    <s v=" Plan de Acción Institucional - PAI"/>
    <s v="Operacional"/>
    <s v="ACT_157"/>
    <x v="5"/>
    <x v="1"/>
    <x v="1"/>
    <s v="Dirección de Investigaciones Transito y Transporte Terrestre Automotor"/>
    <s v="Director de Investigaciones de Transito y Transporte Terrestre Automotor"/>
    <s v="Misionales"/>
    <s v="Administrativa/Financiera"/>
    <s v="Funcionamiento"/>
    <s v="3. GESTION CON VALORES PARA RESULTADOS"/>
    <s v="3.2.1.5  Defensa Jurídica"/>
    <m/>
    <m/>
    <m/>
    <m/>
    <m/>
    <m/>
    <n v="1"/>
    <s v="# de investigaciones resueltas en el término legal /# de investigaciones aperturadas en 2019"/>
    <s v="POR_DEFINIR"/>
    <n v="4.4642857142857152E-4"/>
    <s v="Planeado"/>
    <n v="0"/>
    <n v="0"/>
    <n v="0"/>
    <n v="0"/>
    <n v="279"/>
    <n v="2"/>
    <n v="0"/>
    <n v="0"/>
    <n v="0"/>
    <n v="0"/>
    <n v="0"/>
    <n v="0"/>
    <n v="281"/>
    <s v="Ejecutado"/>
    <n v="0"/>
    <n v="0"/>
    <n v="0"/>
    <n v="0"/>
    <n v="279"/>
    <n v="2"/>
    <n v="0"/>
    <n v="0"/>
    <n v="0"/>
    <n v="0"/>
    <n v="0"/>
    <n v="0"/>
    <n v="281"/>
    <m/>
    <m/>
    <m/>
    <m/>
    <m/>
    <m/>
    <m/>
    <m/>
    <s v="Bases de datos: &quot;FALLOS DE ENERO A MAYO DE 2019 (antecedentes visitas de inspección y PQR's)&quot; y &quot;FALLOS MAYO 2019 (antecedentes IUIT)&quot;"/>
    <s v="En el mes de mayo se fallaron en total 279 investigaciones administrativas, discriminadas así:_x000a_56 investigaciones administrativas (antecedentes IUIT's)_x000a_223 investigaciones administrativas (antecedentes visitas de inspección o PQR's)"/>
    <s v="Base de datos: &quot;FALLOS JUNIO&quot;"/>
    <s v="En el mes de junio se fallaron 2 investigaciones administrativas"/>
  </r>
  <r>
    <n v="76"/>
    <s v="PEND_PES2019"/>
    <x v="1"/>
    <s v="Fortalecer las Tecnologías de la Información y las Telecomunicaciones."/>
    <x v="0"/>
    <s v="Plan de Acción Institucional - PAI"/>
    <s v="PAI"/>
    <n v="2"/>
    <s v=" Plan de Acción Institucional - PAI"/>
    <s v="Operacional"/>
    <s v="ACT_158"/>
    <x v="3"/>
    <x v="6"/>
    <x v="6"/>
    <s v="Oficina de Tecnologías de la Información y las Comunicaciones"/>
    <s v="Jefe  Oficina de Tecnologias de la Información y las Comunicaciones"/>
    <s v="Apoyo"/>
    <s v="Administrativa/Financiera"/>
    <s v="Funcionamiento"/>
    <s v="5. INFORMACION Y COMUNICACIÓN"/>
    <s v="5.2.2 Gestión Documental"/>
    <m/>
    <m/>
    <m/>
    <m/>
    <m/>
    <m/>
    <n v="1"/>
    <s v="(# de actividades ejecutadas / # de actividades demandadas) *100"/>
    <s v="POR_DEFINIR"/>
    <n v="1.666666666666667E-3"/>
    <s v="Planeado"/>
    <n v="1"/>
    <n v="2"/>
    <n v="4"/>
    <n v="3"/>
    <n v="3"/>
    <n v="2"/>
    <n v="0"/>
    <n v="0"/>
    <n v="0"/>
    <n v="0"/>
    <n v="0"/>
    <n v="0"/>
    <n v="15"/>
    <s v="Ejecutado"/>
    <n v="1"/>
    <n v="2"/>
    <n v="4"/>
    <n v="3"/>
    <n v="3"/>
    <n v="2"/>
    <n v="0"/>
    <n v="0"/>
    <n v="0"/>
    <n v="0"/>
    <n v="0"/>
    <n v="0"/>
    <n v="15"/>
    <s v="275 enero - Resultados FURAG 2017.pdf_x000a_274 ene - Avacne PAI"/>
    <s v="Revisión resultados FURAG 2016_x000a_Reporte del Avance al PAI con corte a enero"/>
    <s v="275 febrero - Información OTI FURAG 21022019.pdf_x000a_275 feb - reporte avance PAI con corte a febrero"/>
    <s v="Diligenciamiento del formulario FURAG en las preguntas relacionadas con la OTI._x000a_Reporte del avance en el PAI con corte a febrero"/>
    <s v="274 Marzo - Soportes.zip"/>
    <s v="Finaliza el diligenciamiento del FURAG en lo relacionado a las preguntas asignadas a la OTI, Apoyo a las preguntas de Gestión documental, Apoyo a Talento Humano y Comunicaciones._x000a_Reporte de Avance del PAI con corte a Marzo."/>
    <s v="275 abril - Informe Tratamiento de riesgos de Seguridad al interior de la OTI.pdf"/>
    <s v="Reporte de Avance del PAI con corte a 30 de abril._x000a_ - Inscripción al Concurso de Máxima Velocidad 2019._x000a_ - Informe de Tratamiento de Riesgos de seguridad enviado a la OCI."/>
    <s v="Implementación MIPG.zip"/>
    <s v="Reporte de avanece del PAI._x000a_Respuesta a memorandos del área de planeación sobre la ejecución presupuestal de los proyectos de inversión de la OTI."/>
    <s v="MR G_TICS.xlsx_x000a_Avance PAI OTI 31052019.xlsx"/>
    <s v="Generación de informe de avance en la matriz de riesgos con corte a 30 de abril._x000a__x000a_Generación de informe de avance del PAI con corte a mayo."/>
  </r>
  <r>
    <n v="77"/>
    <s v="PEND_PES2019"/>
    <x v="1"/>
    <s v="Fortalecer las Tecnologías de la Información y las Telecomunicaciones."/>
    <x v="0"/>
    <s v="Plan de Acción Institucional - PAI"/>
    <s v="PAI"/>
    <n v="2"/>
    <s v=" Plan de Acción Institucional - PAI"/>
    <s v="Operacional"/>
    <s v="ACT_19"/>
    <x v="4"/>
    <x v="6"/>
    <x v="6"/>
    <s v="Oficina de Tecnologías de la Información y las Comunicaciones"/>
    <s v="Jefe  Oficina de Tecnologias de la Información y las Comunicaciones"/>
    <s v="Apoyo"/>
    <s v="Administrativa/Financiera"/>
    <s v="Funcionamiento"/>
    <s v="5. INFORMACION Y COMUNICACIÓN"/>
    <s v="5.2.2 Gestión Documental"/>
    <m/>
    <m/>
    <m/>
    <m/>
    <m/>
    <m/>
    <n v="1"/>
    <s v="#Solicitudes atendidas / # solicitudes recibidas"/>
    <s v="POR_DEFINIR"/>
    <n v="1.666666666666667E-3"/>
    <s v="Planeado"/>
    <n v="3"/>
    <n v="3"/>
    <n v="3"/>
    <n v="3"/>
    <n v="3"/>
    <n v="3"/>
    <n v="0"/>
    <n v="0"/>
    <n v="0"/>
    <n v="0"/>
    <n v="0"/>
    <n v="0"/>
    <n v="18"/>
    <s v="Ejecutado"/>
    <n v="3"/>
    <n v="3"/>
    <n v="3"/>
    <n v="3"/>
    <n v="3"/>
    <n v="3"/>
    <n v="0"/>
    <n v="0"/>
    <n v="0"/>
    <n v="0"/>
    <n v="0"/>
    <n v="0"/>
    <n v="18"/>
    <s v="Registro de FUID enero"/>
    <s v="Comunicaciones internas y externas de Orfeo y Vigia"/>
    <s v="Registro FUID febrero"/>
    <s v="Comunicaciones internas y externas de orfeo, Vigia y publicaciones sitio web"/>
    <s v="Registro FUID marzo"/>
    <s v="Comunicaciones internas y externas de orfeo, Vigia (126) y publicaciones sitio web (230 en el I trimestre)"/>
    <s v="Registro FUID abril"/>
    <s v="Comunicaciones internas y externas de orfeo, Vigia y publicaciones sitio web "/>
    <s v="Publicaciones y radicados.rar"/>
    <s v="Se realizan 135 publicaciones en el sitio web, se tramitan 46 radicados en Vigia y se tramitan 44 comunicaciones en orfeo."/>
    <s v="239 junio - 15-DIF-10 V2 FUID- TICS.xlsx_x000a__x000a_239 junio - Comunicaciones Orfeo.docx_x000a__x000a_239 junio - Radicado Vigia Junio.xlsx"/>
    <s v="Se realizan 128 publicaciones en el sitio web, se tramitan 51 radicados en Vigia y se tramitan 19 comunicaciones en orfeo."/>
  </r>
  <r>
    <n v="78"/>
    <s v="PEND_PES2019"/>
    <x v="1"/>
    <s v="Fortalecer las Tecnologías de la Información y las Telecomunicaciones."/>
    <x v="0"/>
    <s v="Plan de Acción Institucional - PAI"/>
    <s v="PAI"/>
    <n v="12"/>
    <s v=" Plan Estratégico de Tecnologías de la Información y las Comunicaciones - PETI (Informatica)"/>
    <s v="Tecnologías de la Información y las Comunicaciones"/>
    <s v="ACT_20"/>
    <x v="54"/>
    <x v="6"/>
    <x v="6"/>
    <s v="Oficina de Tecnologías de la Información y las Comunicaciones"/>
    <s v="Jefe  Oficina de Tecnologias de la Información y las Comunicaciones"/>
    <s v="Apoyo"/>
    <s v="Administrativa/Financiera"/>
    <s v="Funcionamiento"/>
    <s v="6. GESTION DEL CONOCIMIENTO Y LA INNOVACION"/>
    <s v="3.2.1.3 Gobierno Digital"/>
    <m/>
    <m/>
    <m/>
    <m/>
    <m/>
    <m/>
    <n v="1"/>
    <s v="# IP migradas / # IP totales"/>
    <s v="POR_DEFINIR"/>
    <n v="1.666666666666667E-3"/>
    <s v="Planeado"/>
    <n v="0.16"/>
    <n v="0.01"/>
    <n v="0.08"/>
    <n v="8.3333000000000004E-2"/>
    <n v="8.3333000000000004E-2"/>
    <n v="8.3333000000000004E-2"/>
    <n v="8.3333000000000004E-2"/>
    <n v="8.3333000000000004E-2"/>
    <n v="8.3333000000000004E-2"/>
    <n v="8.3333000000000004E-2"/>
    <n v="8.3333000000000004E-2"/>
    <n v="8.3333000000000004E-2"/>
    <n v="0.99999699999999991"/>
    <s v="Ejecutado"/>
    <n v="0.16"/>
    <n v="0.01"/>
    <n v="0.08"/>
    <n v="8.3333000000000004E-2"/>
    <n v="8.3333000000000004E-2"/>
    <n v="8.3333000000000004E-2"/>
    <n v="0"/>
    <n v="0"/>
    <n v="0"/>
    <n v="0"/>
    <n v="0"/>
    <n v="0"/>
    <n v="0.49999899999999997"/>
    <s v="281 ene - Plan de Transición IPv4 a IPv6"/>
    <s v="Publicación en la Cadena de valor del Plan de Transición de IPv4 a IPv6."/>
    <s v="281 feb - Inventario Equipo IPv4 a IPv6.xlsx"/>
    <s v="Inicia construcción del inventario de equipos de cómputo para transición del protocolo Ipv4 a IPv6."/>
    <s v="281 mar - Sondeo de Mercado Voz IP.pdf"/>
    <s v="Sondeo de mercado para implementación de telefonía IP que bajo el protocolo IPv6."/>
    <s v="281 abril - RELACION EQUIPOS DE BAJA.xlsx"/>
    <s v="Se realiza analisis de los equipos a dar de baja para actualizar el inventario de equipos para la implementación del IPv6."/>
    <s v="Implementación IPv6.zip"/>
    <s v="Inscripción de la entidad en el portal de IPv6, con el fin de hacer seguimiento a la implementación."/>
    <s v="242 junio - Plan de Transición IPv4 a IPv6 - SPT_v3.pdf"/>
    <s v="Actualización del Plan de transición de IPv4 a IPv6."/>
  </r>
  <r>
    <n v="79"/>
    <s v="PEND_PES2019"/>
    <x v="1"/>
    <s v="Fortalecer las Tecnologías de la Información y las Telecomunicaciones."/>
    <x v="0"/>
    <s v="Plan de Acción Institucional - PAI"/>
    <s v="PAI"/>
    <n v="12"/>
    <s v=" Plan Estratégico de Tecnologías de la Información y las Comunicaciones - PETI (Informatica)"/>
    <s v="Tecnologías de la Información y las Comunicaciones"/>
    <s v="ACT_21"/>
    <x v="55"/>
    <x v="6"/>
    <x v="6"/>
    <s v="Oficina de Tecnologías de la Información y las Comunicaciones"/>
    <s v="Jefe  Oficina de Tecnologias de la Información y las Comunicaciones"/>
    <s v="Apoyo"/>
    <s v="Administrativa/Financiera"/>
    <s v="Funcionamiento"/>
    <s v="6. GESTION DEL CONOCIMIENTO Y LA INNOVACION"/>
    <s v="3.2.1.3 Gobierno Digital"/>
    <m/>
    <m/>
    <m/>
    <m/>
    <m/>
    <m/>
    <n v="0.8"/>
    <s v="# de actividades realizadas/# de actividades programadas"/>
    <s v="POR_DEFINIR"/>
    <n v="1.666666666666667E-3"/>
    <s v="Planeado"/>
    <n v="0.05"/>
    <n v="0.05"/>
    <n v="0.1"/>
    <n v="0.05"/>
    <n v="0.05"/>
    <n v="0.1"/>
    <n v="0.05"/>
    <n v="0.05"/>
    <n v="0.1"/>
    <n v="0.05"/>
    <n v="0.05"/>
    <n v="0.1"/>
    <n v="0.8"/>
    <s v="Ejecutado"/>
    <n v="0.05"/>
    <n v="0.05"/>
    <n v="0.1"/>
    <n v="0.05"/>
    <n v="0.05"/>
    <n v="0.1"/>
    <n v="0"/>
    <n v="0"/>
    <n v="0"/>
    <n v="0"/>
    <n v="0"/>
    <n v="0"/>
    <n v="0.4"/>
    <s v="284 ene - Avance_MSPI a 31122018.xlsx"/>
    <s v="Revisión del avance en la implementación del MSPI con corte a 31 de dic de 2018."/>
    <s v="284 feb - Manual Plan de Acción Seguridad y Privacidad de la información - SPT 2019.pdf"/>
    <s v="Manual Plan de Acción de Seguridad y Privacidad de la información en la cadena de valor"/>
    <s v="284 Marzo - Política Administracion del Riesgo V4.pdf"/>
    <s v="Colaboración en la Actualización de la política de Tratamiento de Riesgos de la entidad, en lo relación a los riesgos de Seguridad Digital, de acuerdo a los criterios solicitados por el DAFP y la ISO 27001."/>
    <s v="Presentación de la Jornada de Reinducción del 30 de abril."/>
    <s v="Se realiza presentación con el avance en la implementación del MSPI a todos los funcionarios en la jornada de inducción del 30 de abril."/>
    <s v="Se reciben los resultados del FURAG sobre la Política de Seguridad digital en la entidad. Se hace seguimiento a la implementación del MSPI."/>
    <s v="245 mayo - Instrumento_Evaluacion_MSPI a 31052019.xlsx"/>
    <s v="245 junio - articles-5482_Instrumento_Evaluacion_MSPI a 30062019.xlsx"/>
    <s v="Avance en la implementación del MSPI en la  entidad."/>
  </r>
  <r>
    <n v="80"/>
    <s v="PEND_PES2019"/>
    <x v="1"/>
    <s v="Fortalecer las Tecnologías de la Información y las Telecomunicaciones."/>
    <x v="0"/>
    <s v="Plan de Acción Institucional - PAI"/>
    <s v="PAI"/>
    <n v="12"/>
    <s v=" Plan Estratégico de Tecnologías de la Información y las Comunicaciones - PETI (Informatica)"/>
    <s v="Tecnologías de la Información y las Comunicaciones"/>
    <s v="ACT_22"/>
    <x v="56"/>
    <x v="6"/>
    <x v="6"/>
    <s v="Oficina de Tecnologías de la Información y las Comunicaciones"/>
    <s v="Jefe  Oficina de Tecnologias de la Información y las Comunicaciones"/>
    <s v="Apoyo"/>
    <s v="Administrativa/Financiera"/>
    <s v="Funcionamiento"/>
    <s v="6. GESTION DEL CONOCIMIENTO Y LA INNOVACION"/>
    <s v="3.2.1.3 Gobierno Digital"/>
    <m/>
    <m/>
    <m/>
    <m/>
    <m/>
    <m/>
    <n v="3"/>
    <s v="# Datos abiertos Certificados en la ruta de excelencia"/>
    <s v="POR_DEFINIR"/>
    <n v="1.666666666666667E-3"/>
    <s v="Planeado"/>
    <n v="0"/>
    <n v="0"/>
    <n v="0"/>
    <n v="0"/>
    <n v="0"/>
    <n v="1"/>
    <n v="0"/>
    <n v="0"/>
    <n v="1"/>
    <n v="0"/>
    <n v="0"/>
    <n v="1"/>
    <n v="3"/>
    <s v="Ejecutado"/>
    <n v="0"/>
    <n v="0"/>
    <n v="0"/>
    <n v="0.5"/>
    <n v="0"/>
    <n v="1"/>
    <n v="0"/>
    <n v="0"/>
    <n v="0"/>
    <n v="0"/>
    <n v="0"/>
    <n v="0"/>
    <n v="1.5"/>
    <m/>
    <m/>
    <s v="https://datos.gov.co/browse?q=superintendencia%20de%20transporte&amp;sortBy=relevance"/>
    <s v="Revisión de datos publicados en el portal."/>
    <m/>
    <m/>
    <s v="https://www.datos.gov.co/Transporte/Trafico-Portuario-Mar-timo-En-Colombia-2016-a-dici/5r3g-zv5z"/>
    <s v="Se realiza la actualización de la metadata del dato abierto Tráfico Portuario Marítimo en Colombia con la información a abril de 2019,"/>
    <m/>
    <m/>
    <s v="Solicitud para recertificación dato tráfico portuario.png"/>
    <s v="Se inicia revisión de la información del dato abierto de tráfico portuario marítimo para obtener recertificación nivel 1. La actual certificación vence en el mes de agosto."/>
  </r>
  <r>
    <n v="81"/>
    <s v="PEND_PES2019"/>
    <x v="1"/>
    <s v="Fortalecer las Tecnologías de la Información y las Telecomunicaciones."/>
    <x v="0"/>
    <s v="Plan de Acción Institucional - PAI"/>
    <s v="PAI"/>
    <n v="13"/>
    <s v=" Plan de Tratamiento de Riesgos de Seguridad y Privacidad de la Información (Informatica)"/>
    <s v="Tecnologías de la Información y las Comunicaciones"/>
    <s v="ACT_23"/>
    <x v="57"/>
    <x v="6"/>
    <x v="6"/>
    <s v="Oficina de Tecnologías de la Información y las Comunicaciones"/>
    <s v="Jefe  Oficina de Tecnologias de la Información y las Comunicaciones"/>
    <s v="Apoyo"/>
    <s v="Administrativa/Financiera"/>
    <s v="Funcionamiento"/>
    <s v="6. GESTION DEL CONOCIMIENTO Y LA INNOVACION"/>
    <s v="3.2.1.4 Seguridad digital"/>
    <m/>
    <m/>
    <m/>
    <m/>
    <m/>
    <m/>
    <n v="5"/>
    <s v="# de actividades realizadas/# de actividades programadas"/>
    <s v="POR_DEFINIR"/>
    <n v="1.666666666666667E-3"/>
    <s v="Planeado"/>
    <n v="0"/>
    <n v="0"/>
    <n v="0"/>
    <n v="1"/>
    <n v="0"/>
    <n v="0"/>
    <n v="0"/>
    <n v="1"/>
    <n v="1"/>
    <n v="0"/>
    <n v="1"/>
    <n v="1"/>
    <n v="5"/>
    <s v="Ejecutado"/>
    <n v="0"/>
    <n v="1"/>
    <n v="0"/>
    <n v="1"/>
    <n v="0"/>
    <n v="1"/>
    <n v="0"/>
    <n v="0"/>
    <n v="0"/>
    <n v="0"/>
    <n v="0"/>
    <n v="0"/>
    <n v="3"/>
    <m/>
    <m/>
    <s v="290 feb - Formato Riesgos V2 - TI - 21022019.xlsx"/>
    <s v="Actualización del Formato de Riesgos de TI en la cadena de valor"/>
    <m/>
    <m/>
    <s v="Acciones implementadas en el WAF y el firewall de entidad."/>
    <s v="Implementación de bloqueos a nivel de correo electrónico y WAF para proteger a la entidad del malware enviado en el mes de abril a través de un correo falso."/>
    <m/>
    <s v="Se realizan ajustes en el firewall para mitigar los riesgos definidos."/>
    <s v="251 junio - MR G_TICS.xlsx"/>
    <s v="Se realiza seguimiento a la matriz de riesgos con corte a 30 de abril"/>
  </r>
  <r>
    <n v="82"/>
    <s v="PEND_PES2019"/>
    <x v="1"/>
    <s v="Fortalecer las Tecnologías de la Información y las Telecomunicaciones."/>
    <x v="0"/>
    <s v="Plan de Acción Institucional - PAI"/>
    <s v="PAI"/>
    <n v="14"/>
    <s v=" Plan de Seguridad y Privacidad de la Información (Informatica)"/>
    <s v="Tecnologías de la Información y las Comunicaciones"/>
    <s v="ACT_24"/>
    <x v="58"/>
    <x v="6"/>
    <x v="6"/>
    <s v="Oficina de Tecnologías de la Información y las Comunicaciones"/>
    <s v="Jefe  Oficina de Tecnologias de la Información y las Comunicaciones"/>
    <s v="Apoyo"/>
    <s v="Administrativa/Financiera"/>
    <s v="Funcionamiento"/>
    <s v="6. GESTION DEL CONOCIMIENTO Y LA INNOVACION"/>
    <s v="3.2.1.4 Seguridad digital"/>
    <m/>
    <m/>
    <m/>
    <m/>
    <m/>
    <m/>
    <n v="1"/>
    <s v="# de actividades realizadas/# de actividades programadas"/>
    <s v="POR_DEFINIR"/>
    <n v="1.666666666666667E-3"/>
    <s v="Planeado"/>
    <n v="0"/>
    <n v="0.1"/>
    <n v="0.15"/>
    <n v="0.05"/>
    <n v="0.1"/>
    <n v="0.1"/>
    <n v="0.05"/>
    <n v="0.1"/>
    <n v="0.1"/>
    <n v="0.05"/>
    <n v="0.1"/>
    <n v="0.1"/>
    <n v="1"/>
    <s v="Ejecutado"/>
    <n v="0"/>
    <n v="0.1"/>
    <n v="0.15"/>
    <n v="0.05"/>
    <n v="0.1"/>
    <n v="0.1"/>
    <n v="0"/>
    <n v="0"/>
    <n v="0"/>
    <n v="0"/>
    <n v="0"/>
    <n v="0"/>
    <n v="0.5"/>
    <m/>
    <m/>
    <s v="293 feb - Formato Riesgos V2 - TI - 21022019.xlsx"/>
    <s v="Revisión del cumplimiento y avance en la Matriz de riegos del proceso de TI."/>
    <s v="284 Marzo - Política Administración del Riesgo V4.pdf"/>
    <s v="Colaboración en la Actualización de la política de Tratamiento de Riesgos de la entidad, en lo relación a los riesgos de Seguridad Digital, de acuerdo a los criterios solicitados por el DAFP y la ISO 27001."/>
    <s v="293 abril - Nuevo formato Riesgos.xlsx"/>
    <s v="Se encuentra en revisión el Formato de tratamiento de Riesgos de Seguridad Digital"/>
    <s v="Plan_de_tratamiento_de_riesgo_V1_2019.docx"/>
    <s v="Se realizaron los ajustes en el documento de tratamiento de Riesgos de la entidad, incluyendo el tratamiento de los riesgos de Seguridad Digital."/>
    <s v="254 junio - Plan_de_tratamiento_de_riesgo_V1_2019 (2).docx"/>
    <s v="Se realiza revisión del plan de tratamiento de riesgos generado en la OTI."/>
  </r>
  <r>
    <n v="83"/>
    <s v="PEND_PES2019"/>
    <x v="1"/>
    <s v="Fortalecer las Tecnologías de la Información y las Telecomunicaciones."/>
    <x v="0"/>
    <s v="Plan de Acción Institucional - PAI"/>
    <s v="PAI"/>
    <n v="14"/>
    <s v=" Plan de Seguridad y Privacidad de la Información (Informatica)"/>
    <s v="Tecnologías de la Información y las Comunicaciones"/>
    <s v="ACT_25"/>
    <x v="59"/>
    <x v="6"/>
    <x v="6"/>
    <s v="Oficina de Tecnologías de la Información y las Comunicaciones"/>
    <s v="Jefe  Oficina de Tecnologias de la Información y las Comunicaciones"/>
    <s v="Apoyo"/>
    <s v="Administrativa/Financiera"/>
    <s v="Funcionamiento"/>
    <s v="6. GESTION DEL CONOCIMIENTO Y LA INNOVACION"/>
    <s v="3.2.1.4 Seguridad digital"/>
    <m/>
    <m/>
    <m/>
    <m/>
    <m/>
    <m/>
    <n v="1"/>
    <s v="Documento con la Política de Seguridad y Privacidad Actualizada"/>
    <s v="POR_DEFINIR"/>
    <n v="1.666666666666667E-3"/>
    <s v="Planeado"/>
    <n v="0"/>
    <n v="0"/>
    <n v="0"/>
    <n v="0"/>
    <n v="0"/>
    <n v="1"/>
    <n v="0"/>
    <n v="0"/>
    <n v="0"/>
    <n v="0"/>
    <n v="0"/>
    <n v="0"/>
    <n v="1"/>
    <s v="Ejecutado"/>
    <n v="0"/>
    <n v="0"/>
    <n v="0"/>
    <n v="0"/>
    <n v="1"/>
    <n v="1"/>
    <n v="0"/>
    <n v="0"/>
    <n v="0"/>
    <n v="0"/>
    <n v="0"/>
    <n v="0"/>
    <n v="2"/>
    <m/>
    <m/>
    <s v="http://www.supertransporte.gov.co/documentos/2018/Octubre/Planeacion_11/Politicas_Seguridad_Informatica_V41_2018.pdf"/>
    <s v="Revisión de la Política de Seguridad."/>
    <m/>
    <m/>
    <m/>
    <m/>
    <s v="Politicas_Seguridad_Informatica_V4 2_2019.docx"/>
    <s v="Se genera borrador de la nueva política de seguridad de la información."/>
    <s v="257 junio - Politicas_Seguridad_Informatica_V4 2_2019,pdf"/>
    <s v="Actualización de la Política de Seguridad de la información y se encuentra en revisión de la OTI."/>
  </r>
  <r>
    <n v="84"/>
    <s v="PEND_PES2019"/>
    <x v="1"/>
    <s v="Fortalecer las Tecnologías de la Información y las Telecomunicaciones."/>
    <x v="0"/>
    <s v="Plan de Acción Institucional - PAI"/>
    <s v="PAI"/>
    <n v="2"/>
    <s v=" Plan de Acción Institucional - PAI"/>
    <s v="Operacional"/>
    <s v="ACT_26"/>
    <x v="60"/>
    <x v="6"/>
    <x v="6"/>
    <s v="Oficina de Tecnologías de la Información y las Comunicaciones"/>
    <s v="Jefe  Oficina de Tecnologias de la Información y las Comunicaciones"/>
    <s v="Apoyo"/>
    <s v="Administrativa/Financiera"/>
    <s v="Funcionamiento"/>
    <s v="3. GESTION CON VALORES PARA RESULTADOS"/>
    <s v="3.2.1.4 Seguridad digital"/>
    <m/>
    <m/>
    <m/>
    <m/>
    <m/>
    <m/>
    <n v="4"/>
    <s v="# acciones de seguridad implementadas / # acciones de seguridad definidas"/>
    <s v="POR_DEFINIR"/>
    <n v="1.666666666666667E-3"/>
    <s v="Planeado"/>
    <n v="0"/>
    <n v="1"/>
    <n v="0"/>
    <n v="0"/>
    <n v="1"/>
    <n v="0"/>
    <n v="0"/>
    <n v="1"/>
    <n v="0"/>
    <n v="0"/>
    <n v="1"/>
    <n v="0"/>
    <n v="4"/>
    <s v="Ejecutado"/>
    <n v="0"/>
    <n v="1"/>
    <n v="0"/>
    <n v="0"/>
    <n v="1"/>
    <n v="0"/>
    <n v="0"/>
    <n v="0"/>
    <n v="0"/>
    <n v="0"/>
    <n v="0"/>
    <n v="0"/>
    <n v="2"/>
    <m/>
    <m/>
    <s v="299 feb - Política Administracion del Riesgo V4.pdf"/>
    <s v="Actualización de la Política de tratamiento de riesgos de la entidad en lo relacionado a Seguridad digital."/>
    <m/>
    <m/>
    <m/>
    <m/>
    <s v=" Configuración Firewall.pdf"/>
    <s v="Ajustes en el firewall para mejorar la precisión de los sitios web a los que se accede desde la entidad."/>
    <m/>
    <m/>
  </r>
  <r>
    <n v="85"/>
    <s v="PEND_PES2019"/>
    <x v="1"/>
    <s v="Fortalecer las Tecnologías de la Información y las Telecomunicaciones."/>
    <x v="0"/>
    <s v="Plan de Acción Institucional - PAI"/>
    <s v="PAI"/>
    <n v="2"/>
    <s v=" Plan de Acción Institucional - PAI"/>
    <s v="Operacional"/>
    <s v="ACT_27"/>
    <x v="61"/>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n v="1"/>
    <s v="# de actividades realizadas/# de actividades programadas"/>
    <s v="POR_DEFINIR"/>
    <n v="1.666666666666667E-3"/>
    <s v="Planeado"/>
    <n v="0"/>
    <n v="0"/>
    <n v="0"/>
    <n v="0"/>
    <n v="0"/>
    <n v="0"/>
    <n v="0"/>
    <n v="0"/>
    <n v="1"/>
    <n v="0"/>
    <n v="0"/>
    <n v="0"/>
    <n v="1"/>
    <s v="Ejecutado"/>
    <n v="0"/>
    <n v="0"/>
    <n v="0"/>
    <n v="0"/>
    <n v="0"/>
    <n v="0"/>
    <n v="0"/>
    <n v="0"/>
    <n v="0"/>
    <n v="0"/>
    <n v="0"/>
    <n v="0"/>
    <n v="0"/>
    <m/>
    <m/>
    <m/>
    <m/>
    <m/>
    <m/>
    <m/>
    <m/>
    <m/>
    <m/>
    <m/>
    <m/>
  </r>
  <r>
    <n v="86"/>
    <s v="PEND_PES2019"/>
    <x v="1"/>
    <s v="Fortalecer las Tecnologías de la Información y las Telecomunicaciones."/>
    <x v="0"/>
    <s v="Plan de Acción Institucional - PAI"/>
    <s v="PAI"/>
    <n v="2"/>
    <s v=" Plan de Acción Institucional - PAI"/>
    <s v="Operacional"/>
    <s v="ACT_28"/>
    <x v="62"/>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Elaboración de cronograma con actvidades,  Informe con soluciones, implmentar fases de suspensión y aestabilizacion de la solución."/>
    <s v="# de actividades realizadas/# de actividades programadas"/>
    <s v="POR_DEFINIR"/>
    <n v="1.666666666666667E-3"/>
    <s v="Planeado"/>
    <n v="0"/>
    <n v="0.25"/>
    <n v="0.25"/>
    <n v="0.25"/>
    <n v="0"/>
    <n v="0.25"/>
    <n v="0"/>
    <n v="0"/>
    <n v="0"/>
    <n v="0"/>
    <n v="0"/>
    <n v="0"/>
    <n v="1"/>
    <s v="Ejecutado"/>
    <n v="0"/>
    <n v="0.25"/>
    <n v="0.25"/>
    <n v="0.25"/>
    <n v="0"/>
    <n v="0.25"/>
    <n v="0"/>
    <n v="0"/>
    <n v="0"/>
    <n v="0"/>
    <n v="0"/>
    <n v="0"/>
    <n v="1"/>
    <m/>
    <m/>
    <s v="305 feb - revisión funcionalidades vigia.pdf"/>
    <s v="Revisión de funcionalidad del Aplicativo VIGIA."/>
    <s v="305 Marzo - Documentos Análisis VIGIA"/>
    <s v="Análisis de cumplimiento de cada módulo del sistema VIGIA."/>
    <m/>
    <m/>
    <m/>
    <m/>
    <s v="806 junio - Avance Política gobierno digital.zip"/>
    <s v="Informe análisis Vigia"/>
  </r>
  <r>
    <n v="87"/>
    <s v="PEND_PES2019"/>
    <x v="1"/>
    <s v="Fortalecer las Tecnologías de la Información y las Telecomunicaciones."/>
    <x v="0"/>
    <s v="Plan de Acción Institucional - PAI"/>
    <s v="PAI"/>
    <n v="2"/>
    <s v=" Plan de Acción Institucional - PAI"/>
    <s v="Operacional"/>
    <s v="ACT_29"/>
    <x v="63"/>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levantamiento de información, estructurar estudios previos de adquisición soluición o outsourcing de la solución."/>
    <s v="# de actividades realizadas/# de actividades programadas"/>
    <s v="POR_DEFINIR"/>
    <n v="1.666666666666667E-3"/>
    <s v="Planeado"/>
    <n v="0"/>
    <n v="0"/>
    <n v="0.5"/>
    <n v="0.25"/>
    <n v="0"/>
    <n v="0.25"/>
    <n v="0"/>
    <n v="0"/>
    <n v="0"/>
    <n v="0"/>
    <n v="0"/>
    <n v="0"/>
    <n v="1"/>
    <s v="Ejecutado"/>
    <n v="0"/>
    <n v="0"/>
    <n v="0.5"/>
    <n v="0.25"/>
    <n v="0"/>
    <n v="0.25"/>
    <n v="0"/>
    <n v="0"/>
    <n v="0"/>
    <n v="0"/>
    <n v="0"/>
    <n v="0"/>
    <n v="1"/>
    <m/>
    <m/>
    <m/>
    <m/>
    <s v="308 mar - Sondeo de Mercado Voz IP.pdf"/>
    <s v="Generación del Sondeo de mercado para la adquisición de telefonía IP."/>
    <s v="308 abril - Comparativo Sondeo Voz IP.xlsx"/>
    <s v="Análisis de las propuestas recibidas mediante el sondeo de mercado."/>
    <s v="Sondeo de Mercado Voz IP - servicio V1.pdf"/>
    <s v="Sondeo de Mercado para la implementación de telefonía IP en la entidad."/>
    <s v="269 junio - Comparativo Sondeo Voz IP - Servicio.xlsx"/>
    <s v="Análisis del sondeo de mercado realizado para la implementación de telefonía IP."/>
  </r>
  <r>
    <n v="88"/>
    <s v="PEND_PES2019"/>
    <x v="1"/>
    <s v="Fortalecer las Tecnologías de la Información y las Telecomunicaciones."/>
    <x v="0"/>
    <s v="Plan de Acción Institucional - PAI"/>
    <s v="PAI"/>
    <n v="2"/>
    <s v=" Plan de Acción Institucional - PAI"/>
    <s v="Operacional"/>
    <s v="ACT_30"/>
    <x v="64"/>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levantamiento de información, estructurar estudios previos de adquisición soluición o outsourcing de la solución."/>
    <s v="# de actividades realizadas/# de actividades programadas"/>
    <s v="POR_DEFINIR"/>
    <n v="1.666666666666667E-3"/>
    <s v="Planeado"/>
    <n v="0"/>
    <n v="0.1"/>
    <n v="0.3"/>
    <n v="0"/>
    <n v="0.15"/>
    <n v="0.15"/>
    <n v="0"/>
    <n v="0.15"/>
    <n v="0.15"/>
    <n v="0"/>
    <n v="0"/>
    <n v="0"/>
    <n v="1"/>
    <s v="Ejecutado"/>
    <n v="0"/>
    <n v="0.1"/>
    <n v="0.3"/>
    <n v="0"/>
    <n v="0.15"/>
    <n v="0.15"/>
    <n v="0"/>
    <n v="0"/>
    <n v="0"/>
    <n v="0"/>
    <n v="0"/>
    <n v="0"/>
    <n v="0.70000000000000007"/>
    <m/>
    <m/>
    <s v="Software GLPI"/>
    <s v="Actualización de componentes en el software GLPI."/>
    <s v="311 marzo - Sincronización de equipos en la herramienta GLPI"/>
    <s v="Sincronización de equipos en la herramienta GLPI."/>
    <m/>
    <m/>
    <s v="Sincronizacion de usuarios.png"/>
    <s v="Se realiza depuración de usuarios en la herramienta GLPI de acuerdo a los nuevos funcionarios de la entidad."/>
    <s v="272 junio - pruebas19062019.jpg"/>
    <s v="Se realiza la actualización de usuarios en el GLPI y la realización de pruebas para implementar funcionalidades de la herramienta."/>
  </r>
  <r>
    <n v="167"/>
    <s v="1.1.1 Reforma institucional y gobernanza del sector transporte"/>
    <x v="0"/>
    <s v="Fortalecer la Vigilancia."/>
    <x v="2"/>
    <s v="2. Accesibilidad"/>
    <s v="PEI"/>
    <n v="1"/>
    <s v=" Plan Estratégico Institucional - PEI"/>
    <s v="Accesibilidad"/>
    <s v="ACT_243"/>
    <x v="65"/>
    <x v="0"/>
    <x v="0"/>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n v="1"/>
    <n v="0.4"/>
    <n v="0.2"/>
    <n v="0.2"/>
    <n v="0.2"/>
    <m/>
    <n v="0.1333"/>
    <s v="# de actividades realizadas / # de actividades programadas"/>
    <s v="POR_DEFINIR"/>
    <n v="1.3389121338912137E-2"/>
    <s v="Planeado"/>
    <n v="0"/>
    <n v="1"/>
    <n v="0"/>
    <n v="0"/>
    <n v="0"/>
    <n v="0"/>
    <n v="0"/>
    <n v="0"/>
    <n v="0"/>
    <n v="0"/>
    <n v="0"/>
    <n v="0"/>
    <n v="1"/>
    <s v="Ejecutado"/>
    <n v="0"/>
    <n v="1"/>
    <n v="0"/>
    <n v="0"/>
    <n v="0"/>
    <n v="0"/>
    <n v="0"/>
    <n v="0"/>
    <n v="0"/>
    <n v="0"/>
    <n v="0"/>
    <n v="0"/>
    <n v="1"/>
    <m/>
    <m/>
    <s v="Proyecto de Circular"/>
    <s v="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m/>
    <m/>
    <s v="Proyecto de Circular"/>
    <s v="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_x000a_La actividad se cumplió al momento de consolidad el borrador y anexo técnico, sin embargo es normal que se realicen ajustes y revisiones para su expedición final."/>
    <m/>
    <m/>
    <m/>
    <m/>
  </r>
  <r>
    <n v="168"/>
    <s v="PEND_PES2019"/>
    <x v="0"/>
    <s v="Fortalecer la Vigilancia."/>
    <x v="2"/>
    <s v="2. Accesibilidad"/>
    <s v="PEI"/>
    <n v="1"/>
    <s v=" Plan Estratégico Institucional - PEI"/>
    <s v="Accesibilidad"/>
    <s v="ACT_244"/>
    <x v="66"/>
    <x v="0"/>
    <x v="0"/>
    <s v="Dirección de Promoción y Prevención Concesiones e Infraestructura"/>
    <s v="Director Promoción y Prevención de Concesiones e Infraestructura"/>
    <s v="Misionales"/>
    <s v="Administrativa/Financiera"/>
    <s v="Funcionamiento"/>
    <s v="PEND_"/>
    <s v="PEND_"/>
    <n v="1"/>
    <n v="0.4"/>
    <n v="0.2"/>
    <n v="0.2"/>
    <n v="0.2"/>
    <m/>
    <n v="0.1333"/>
    <s v="# de actividades realizadas / # de actividades programadas"/>
    <s v="POR_DEFINIR"/>
    <n v="1.3389121338912137E-2"/>
    <s v="Planeado"/>
    <n v="0"/>
    <n v="0"/>
    <n v="0"/>
    <n v="0"/>
    <n v="0"/>
    <n v="0"/>
    <n v="0"/>
    <n v="0"/>
    <n v="1"/>
    <n v="0"/>
    <n v="0"/>
    <n v="0"/>
    <n v="1"/>
    <s v="Ejecutado"/>
    <n v="0"/>
    <n v="0"/>
    <n v="0"/>
    <n v="0"/>
    <n v="0"/>
    <n v="0"/>
    <n v="0"/>
    <n v="0"/>
    <n v="0"/>
    <n v="0"/>
    <n v="0"/>
    <n v="0"/>
    <n v="0"/>
    <m/>
    <m/>
    <m/>
    <m/>
    <m/>
    <m/>
    <m/>
    <m/>
    <m/>
    <m/>
    <m/>
    <m/>
  </r>
  <r>
    <n v="169"/>
    <s v="PEND_PES2019"/>
    <x v="0"/>
    <s v="Fortalecer la Vigilancia."/>
    <x v="2"/>
    <s v="2. Accesibilidad"/>
    <s v="PEI"/>
    <n v="1"/>
    <s v=" Plan Estratégico Institucional - PEI"/>
    <s v="Accesibilidad"/>
    <s v="ACT_245"/>
    <x v="67"/>
    <x v="0"/>
    <x v="0"/>
    <s v="Dirección de Promoción y Prevención Concesiones e Infraestructura"/>
    <s v="Director Promoción y Prevención de Concesiones e Infraestructura"/>
    <s v="Misionales"/>
    <s v="Administrativa/Financiera"/>
    <s v="Funcionamiento"/>
    <s v="PEND_"/>
    <s v="PEND_"/>
    <n v="1"/>
    <n v="0.4"/>
    <n v="0.2"/>
    <n v="0.2"/>
    <n v="0.2"/>
    <m/>
    <n v="0.1333"/>
    <s v="# de actividades realizadas / # de actividades programadas"/>
    <s v="POR_DEFINIR"/>
    <n v="1.3389121338912137E-2"/>
    <s v="Planeado"/>
    <n v="0"/>
    <n v="0"/>
    <n v="0"/>
    <n v="0"/>
    <n v="0"/>
    <n v="0"/>
    <n v="0"/>
    <n v="0"/>
    <n v="0"/>
    <n v="0"/>
    <n v="1"/>
    <n v="0"/>
    <n v="1"/>
    <s v="Ejecutado"/>
    <n v="0"/>
    <n v="0"/>
    <n v="0"/>
    <n v="0"/>
    <n v="0"/>
    <n v="0"/>
    <n v="0"/>
    <n v="0"/>
    <n v="0"/>
    <n v="0"/>
    <n v="0"/>
    <n v="0"/>
    <n v="0"/>
    <m/>
    <m/>
    <m/>
    <m/>
    <m/>
    <m/>
    <m/>
    <m/>
    <m/>
    <m/>
    <m/>
    <m/>
  </r>
  <r>
    <n v="20"/>
    <s v="1.1.1 Reforma institucional y gobernanza del sector transporte"/>
    <x v="0"/>
    <s v="Fortalecer la Vigilancia."/>
    <x v="3"/>
    <s v="3. Sensibilización en materia de derechos y deberes en el sector transporte"/>
    <s v="PEI"/>
    <n v="1"/>
    <s v=" Plan Estratégico Institucional - PEI"/>
    <s v="Sensibilización en materia de derechos y deberes en el sector transporte"/>
    <s v="ACT_06"/>
    <x v="68"/>
    <x v="3"/>
    <x v="3"/>
    <s v="Equipo de Comunicaciones"/>
    <s v="Andrea Mancera"/>
    <s v="Apoyo"/>
    <s v="Administrativa/Financiera"/>
    <s v="Funcionamiento"/>
    <s v="5. INFORMACION Y COMUNICACIÓN"/>
    <s v="5.2.3 Transparencia, acceso a la información pública y lucha contra la corrupción"/>
    <s v=" 30.000personas"/>
    <n v="0.34"/>
    <n v="0.34"/>
    <n v="0.32"/>
    <n v="0"/>
    <m/>
    <s v="1 campaña a 10.200 personas"/>
    <s v="# de personas sensibilizadas que usan el transporte formal / # de personas sensibilizadas "/>
    <s v="POR_DEFINIR"/>
    <n v="3.4142259414225946E-2"/>
    <s v="Planeado"/>
    <n v="2.8333333333333335E-2"/>
    <n v="2.8333333333333335E-2"/>
    <n v="2.8333333333333335E-2"/>
    <n v="2.8333333333333335E-2"/>
    <n v="2.8333333333333335E-2"/>
    <n v="2.8333333333333335E-2"/>
    <n v="2.8333333333333335E-2"/>
    <n v="2.8333333333333335E-2"/>
    <n v="2.8333333333333335E-2"/>
    <n v="2.8333333333333335E-2"/>
    <n v="2.8333333333333335E-2"/>
    <n v="2.8333333333333335E-2"/>
    <n v="0.33999999999999991"/>
    <s v="Ejecutado"/>
    <n v="2.8333000000000001E-2"/>
    <n v="2.8333000000000001E-2"/>
    <n v="2.8333000000000001E-2"/>
    <n v="2.8333000000000001E-2"/>
    <n v="2.8333000000000001E-2"/>
    <n v="0"/>
    <n v="0"/>
    <n v="0"/>
    <n v="0"/>
    <n v="0"/>
    <n v="0"/>
    <n v="0"/>
    <n v="0.14166500000000001"/>
    <s v="Carpeta computador CM llamada Evidencias"/>
    <s v="Llegamos a 36.101 personas seguidores en twitter y facebook . Aumentamos 428 twitter y 224 en Facebook"/>
    <s v="Carpeta computador CM llamada Evidencias"/>
    <s v="Llegamos a 36.831 personas seguidores en twitter y facebook . Aumentamos 315 twitter y 291 en Facebook"/>
    <s v="Carpeta computador CM llamada Evidencias"/>
    <s v="Llegamos a 38.107 personas seguidores en twitter y facebook . Aumentamos 315 twitter y 291 en Facebook"/>
    <s v="Redes sociales, página web"/>
    <s v="Se realizaron campañas para el uso de medios acuáticos, terrestres. Semana Santa."/>
    <s v="Carpeta computador CM llamada Evidencias"/>
    <s v="En mayo tenemos 29,447 seguidores en twitter aumentando 691. En facebook tenemos 11,259 seguidores aumentando 264 seguidores "/>
    <m/>
    <m/>
  </r>
  <r>
    <n v="182"/>
    <s v="1.1.1 Reforma institucional y gobernanza del sector transporte"/>
    <x v="0"/>
    <s v="Fortalecer la Vigilancia."/>
    <x v="4"/>
    <s v="4. Biblioteca Jurídica Digital de la ST - Compilación de normas, jurisprudencia y doctrina de asuntos jurídicos relacionados con las funciones de la Superintendencia de Transporte"/>
    <s v="PEI"/>
    <n v="1"/>
    <s v=" Plan Estratégico Institucional - PEI"/>
    <s v="Biblioteca Jurídica Digital de la ST - Compilación de normas, jurisprudencia y doctrina de asuntos jurídicos relacionados con las funciones de la Superintendencia de Transporte"/>
    <s v="ACT_70"/>
    <x v="69"/>
    <x v="7"/>
    <x v="7"/>
    <s v="Oficina Asesora Jurídica"/>
    <s v="Jefe Oficina Jurídica"/>
    <s v="Apoyo"/>
    <s v="Administrativa/Financiera"/>
    <s v="Funcionamiento"/>
    <s v="4. EVALUACION DE RESULTADOS"/>
    <s v="4.1 Seguimiento y evaluación del desempeño institucional"/>
    <n v="1"/>
    <n v="0.7"/>
    <n v="0.1"/>
    <n v="0.1"/>
    <n v="0.1"/>
    <m/>
    <n v="0.23300000000000001"/>
    <s v="# Compilaciones realizadas / # Compilaciones programadas"/>
    <s v="POR_DEFINIR"/>
    <n v="2.3430962343096235E-2"/>
    <s v="Planeado"/>
    <n v="0.11650000000000001"/>
    <n v="0.11650000000000001"/>
    <n v="0"/>
    <n v="0"/>
    <n v="0"/>
    <n v="0"/>
    <n v="0"/>
    <n v="0"/>
    <n v="0"/>
    <n v="0"/>
    <n v="0"/>
    <n v="0"/>
    <n v="0.23300000000000001"/>
    <s v="Ejecutado"/>
    <n v="0.11650000000000001"/>
    <n v="0.11650000000000001"/>
    <n v="0"/>
    <n v="0"/>
    <n v="0"/>
    <n v="0"/>
    <n v="0"/>
    <n v="0"/>
    <n v="0"/>
    <n v="0"/>
    <n v="0"/>
    <n v="0"/>
    <n v="0.23300000000000001"/>
    <s v="http://aplicaciones.supertransporte.gov.co/Biblioteca_Virtual/BIBLIOTECA_MENU/"/>
    <s v="Se publicó la Biblioteca en la página web de la entidad contando con su estructura y documentos soportes de la misma"/>
    <m/>
    <s v="Se realizó una recopilación y análisis de normas necesarias para ser publicadas en la Biblioteca propuesta."/>
    <m/>
    <m/>
    <m/>
    <m/>
    <m/>
    <m/>
    <m/>
    <m/>
  </r>
  <r>
    <n v="183"/>
    <s v="1.1.1 Reforma institucional y gobernanza del sector transporte"/>
    <x v="0"/>
    <s v="Fortalecer la Vigilancia."/>
    <x v="4"/>
    <s v="4. Biblioteca Jurídica Digital de la ST - Compilación de normas, jurisprudencia y doctrina de asuntos jurídicos relacionados con las funciones de la Superintendencia de Transporte"/>
    <s v="PEI"/>
    <n v="1"/>
    <s v=" Plan Estratégico Institucional - PEI"/>
    <s v="Biblioteca Jurídica Digital de la ST - Compilación de normas, jurisprudencia y doctrina de asuntos jurídicos relacionados con las funciones de la Superintendencia de Transporte"/>
    <s v="ACT_71"/>
    <x v="70"/>
    <x v="7"/>
    <x v="7"/>
    <s v="Oficina Asesora Jurídica"/>
    <s v="Jefe Oficina Jurídica"/>
    <s v="Apoyo"/>
    <s v="Administrativa/Financiera"/>
    <s v="Funcionamiento"/>
    <s v="PEND_"/>
    <s v="PEND_"/>
    <n v="1"/>
    <n v="0.7"/>
    <n v="0.1"/>
    <n v="0.1"/>
    <n v="0.1"/>
    <m/>
    <n v="0.23300000000000001"/>
    <s v="# Compilaciones realizadas / # Compilaciones programadas"/>
    <s v="POR_DEFINIR"/>
    <n v="2.3430962343096235E-2"/>
    <s v="Planeado"/>
    <n v="0"/>
    <n v="0"/>
    <n v="0"/>
    <n v="2.58E-2"/>
    <n v="2.58E-2"/>
    <n v="2.58E-2"/>
    <n v="2.58E-2"/>
    <n v="2.58E-2"/>
    <n v="2.58E-2"/>
    <n v="2.58E-2"/>
    <n v="2.58E-2"/>
    <n v="2.58E-2"/>
    <n v="0.23219999999999996"/>
    <s v="Ejecutado"/>
    <n v="0"/>
    <n v="0"/>
    <n v="0"/>
    <n v="2.58E-2"/>
    <n v="2.58E-2"/>
    <n v="2.58E-2"/>
    <n v="0"/>
    <n v="0"/>
    <n v="0"/>
    <n v="0"/>
    <n v="0"/>
    <n v="0"/>
    <n v="7.7399999999999997E-2"/>
    <m/>
    <m/>
    <m/>
    <m/>
    <m/>
    <m/>
    <s v="http://aplicaciones.supertransporte.gov.co/Biblioteca_Virtual/BIBLIOTECA_MENU/"/>
    <s v="Se publicó la Biblioteca en la página web de la entidad contando con su estructura y documentos soportes de la misma y se socializó la Biblioteca en jornada de Reinducción."/>
    <s v="http://aplicaciones.supertransporte.gov.co/Biblioteca_Virtual/BIBLIOTECA_MENU/"/>
    <s v="Se publicó la Biblioteca en la página web de la entidad contando con su estructura y documentos soportes de la misma."/>
    <s v="http://aplicaciones.supertransporte.gov.co/Biblioteca_Virtual/BIBLIOTECA_MENU/"/>
    <s v="Se publicó la Biblioteca en la página web de la entidad contando con su estructura y documentos soportes de la misma."/>
  </r>
  <r>
    <n v="95"/>
    <s v="PEND_PES2019"/>
    <x v="1"/>
    <s v="Fortalecer las Tecnologías de la Información y las Telecomunicaciones."/>
    <x v="0"/>
    <s v="Plan de Acción Institucional - PAI"/>
    <s v="PAI"/>
    <n v="2"/>
    <s v=" Plan de Acción Institucional - PAI"/>
    <s v="Operacional"/>
    <s v="ACT_37"/>
    <x v="71"/>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Adquirir licenciamiento de BI, Reestructurar ETL, Rediseñar 10 reportes y periodicidad"/>
    <s v="# de actividades realizadas/# de actividades programadas"/>
    <s v="POR_DEFINIR"/>
    <n v="1.666666666666667E-3"/>
    <s v="Planeado"/>
    <n v="0.05"/>
    <n v="0.1"/>
    <n v="0.1"/>
    <n v="0.05"/>
    <n v="0.1"/>
    <n v="0.1"/>
    <n v="0.05"/>
    <n v="0.1"/>
    <n v="0.1"/>
    <n v="0.05"/>
    <n v="0.1"/>
    <n v="0.1"/>
    <n v="1"/>
    <s v="Ejecutado"/>
    <n v="0.05"/>
    <n v="0.1"/>
    <n v="0.1"/>
    <n v="0.05"/>
    <n v="0.1"/>
    <n v="0.1"/>
    <n v="0"/>
    <n v="0"/>
    <n v="0"/>
    <n v="0"/>
    <n v="0"/>
    <n v="0"/>
    <n v="0.5"/>
    <s v="332 - INFORME AVANCE CEMAT 2019.pdf"/>
    <s v="Revisión de los 26 reportes generados en el CEMAT."/>
    <s v="332 - INFORME AVANCE CEMAT 2019.pdf_x000a__x000a_http://aplicaciones.supertransporte.gov.co/Consultas_Transito/app_Login/"/>
    <s v="Revisión de los 26 reportes generados en el CEMAT._x000a__x000a_Desarrollo &quot;Consulta para funcionarios de vehículos por placa&quot;"/>
    <s v="332 mar - Creación solución Temporada Alta.pdf"/>
    <s v="Generación de Aplicativo para temporada Alta."/>
    <s v="332 abril - Propuesta automatizacion integral informe de terminales - abril.pdf"/>
    <s v="Propuesta para mejorar el flujo de información, generación de indicadores e informes de la operación de las terminales de Transporte."/>
    <s v="Radicado de orfeo 20194100064903 "/>
    <s v="Trámite para adquisición de licencias de Power BI, a través de acuerdo marco de precios de colombia compra."/>
    <s v="Orden de compra 28870 en Colombia compra eficiente."/>
    <s v="En el mes de junio se adquirieron licencias de Power BI."/>
  </r>
  <r>
    <n v="184"/>
    <s v="1.1.1 Reforma institucional y gobernanza del sector transporte"/>
    <x v="0"/>
    <s v="Fortalecer la Vigilancia."/>
    <x v="4"/>
    <s v="4. Biblioteca Jurídica Digital de la ST - Compilación de normas, jurisprudencia y doctrina de asuntos jurídicos relacionados con las funciones de la Superintendencia de Transporte"/>
    <s v="PEI"/>
    <n v="1"/>
    <s v=" Plan Estratégico Institucional - PEI"/>
    <s v="Biblioteca Jurídica Digital de la ST - Compilación de normas, jurisprudencia y doctrina de asuntos jurídicos relacionados con las funciones de la Superintendencia de Transporte"/>
    <s v="ACT_72"/>
    <x v="72"/>
    <x v="7"/>
    <x v="7"/>
    <s v="Oficina Asesora Jurídica"/>
    <s v="Jefe Oficina Jurídica"/>
    <s v="Apoyo"/>
    <s v="Administrativa/Financiera"/>
    <s v="Funcionamiento"/>
    <s v="PEND_"/>
    <s v="PEND_"/>
    <n v="1"/>
    <n v="0.7"/>
    <n v="0.1"/>
    <n v="0.1"/>
    <n v="0.1"/>
    <m/>
    <n v="0.23300000000000001"/>
    <s v="# Compilaciones realizadas / # Compilaciones programadas"/>
    <s v="POR_DEFINIR"/>
    <n v="2.3430962343096235E-2"/>
    <s v="Planeado"/>
    <n v="5.8250000000000003E-2"/>
    <n v="5.8250000000000003E-2"/>
    <n v="5.8250000000000003E-2"/>
    <n v="5.8250000000000003E-2"/>
    <n v="0"/>
    <n v="0"/>
    <n v="0"/>
    <n v="0"/>
    <n v="0"/>
    <n v="0"/>
    <n v="0"/>
    <n v="0"/>
    <n v="0.23300000000000001"/>
    <s v="Ejecutado"/>
    <n v="5.8250000000000003E-2"/>
    <n v="5.8250000000000003E-2"/>
    <n v="5.8250000000000003E-2"/>
    <n v="5.8250000000000003E-2"/>
    <n v="0"/>
    <n v="0"/>
    <n v="0"/>
    <n v="0"/>
    <n v="0"/>
    <n v="0"/>
    <n v="0"/>
    <n v="0"/>
    <n v="0.23300000000000001"/>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m/>
    <m/>
  </r>
  <r>
    <n v="30"/>
    <s v="1.3.1 Implementación y consolidación de nuevas tecnologías en Sistemas Inteligentes de Transporte"/>
    <x v="0"/>
    <s v="Fortalecer la Vigilancia."/>
    <x v="5"/>
    <s v="5. Juventud y Meritocracia para la SuperTransporte "/>
    <s v="PEI"/>
    <n v="1"/>
    <s v=" Plan Estratégico Institucional - PEI"/>
    <s v="Juventud y Meritocracia para la SuperTransporte "/>
    <s v="ACT_129"/>
    <x v="73"/>
    <x v="4"/>
    <x v="4"/>
    <s v="Grupo Talento Humano"/>
    <s v="Coordinador Grupo Talento Humano"/>
    <s v="Apoyo"/>
    <s v="Administrativa/Financiera"/>
    <s v="Funcionamiento"/>
    <s v="1. TALENTO HUMANO"/>
    <s v="1.2.1 Gestión Estratégica del Talento Humano "/>
    <n v="1"/>
    <n v="0.7"/>
    <n v="0.1"/>
    <n v="0.1"/>
    <n v="0.1"/>
    <m/>
    <n v="0.7"/>
    <s v="# Etapas realizadas/#Etapas programadas_x000a_"/>
    <s v="POR_DEFINIR"/>
    <n v="7.0292887029288709E-2"/>
    <s v="Planeado"/>
    <n v="0"/>
    <n v="0"/>
    <n v="0"/>
    <n v="0"/>
    <n v="0"/>
    <n v="0"/>
    <n v="0"/>
    <n v="0"/>
    <n v="0.7"/>
    <n v="0"/>
    <n v="0"/>
    <n v="0"/>
    <n v="0.7"/>
    <s v="Ejecutado"/>
    <n v="0"/>
    <n v="0"/>
    <n v="0"/>
    <n v="0"/>
    <n v="0"/>
    <n v="0"/>
    <n v="0"/>
    <n v="0"/>
    <n v="0"/>
    <n v="0"/>
    <n v="0"/>
    <n v="0"/>
    <n v="0"/>
    <s v="Llistados de los resultados de las pruebas de Estado._x000a__x000a_Hojas de Vida Seleccionadas "/>
    <s v="Se realizó el contacto y  la verificación de las hojas de vida de las personas que durante la vigencia 2017, alcanzaron los mejores puntajes en las pruebas de estado."/>
    <s v="Contratos de prestación de Servicios."/>
    <s v="Se realizó la contratación de 15 jóvenes que alcanzaron puntajes mas altos en la prueba Saber pro  de las diferentes univeridades del país mediante la modalidad de prestación de servicios "/>
    <m/>
    <m/>
    <m/>
    <s v="Actividades a realizar en el mes de septiembre de 2019."/>
    <m/>
    <m/>
    <m/>
    <m/>
  </r>
  <r>
    <n v="89"/>
    <s v="1.3.1 Implementación y consolidación de nuevas tecnologías en Sistemas Inteligentes de Transporte"/>
    <x v="1"/>
    <s v="Fortalecer las Tecnologías de la Información y las Telecomunicaciones."/>
    <x v="6"/>
    <s v="6. Implementación Sistema Único de Trámites "/>
    <s v="PEI"/>
    <n v="1"/>
    <s v=" Plan Estratégico Institucional - PEI"/>
    <s v="Implementación Sistema Único de Trámites "/>
    <s v="ACT_31"/>
    <x v="74"/>
    <x v="6"/>
    <x v="6"/>
    <s v="Oficina de Tecnologías de la Información y las Comunicaciones"/>
    <s v="Jefe  Oficina de Tecnologias de la Información y las Comunicaciones"/>
    <s v="Apoyo"/>
    <s v="Administrativa/Financiera"/>
    <s v="Funcionamiento"/>
    <s v="3. GESTION CON VALORES PARA RESULTADOS"/>
    <s v="3.2.1.3 Gobierno Digital"/>
    <n v="1"/>
    <n v="0.25"/>
    <n v="0.25"/>
    <n v="0.25"/>
    <n v="0.25"/>
    <m/>
    <n v="0.02"/>
    <s v="# de actividades realizadas/# de actividades programadas"/>
    <s v="POR_DEFINIR"/>
    <n v="0.02"/>
    <s v="Planeado"/>
    <n v="0"/>
    <n v="5.0000000000000001E-3"/>
    <n v="5.0000000000000001E-3"/>
    <n v="0.01"/>
    <n v="0"/>
    <n v="0"/>
    <n v="0"/>
    <n v="0"/>
    <n v="0"/>
    <n v="0"/>
    <n v="0"/>
    <n v="0"/>
    <n v="0.02"/>
    <s v="Ejecutado"/>
    <n v="0"/>
    <n v="5.0000000000000001E-3"/>
    <n v="5.0000000000000001E-3"/>
    <n v="0.01"/>
    <n v="0"/>
    <n v="0"/>
    <n v="0"/>
    <n v="0"/>
    <n v="0"/>
    <n v="0"/>
    <n v="0"/>
    <n v="0"/>
    <n v="0.02"/>
    <s v="N.A"/>
    <s v="N.A"/>
    <s v="Modelo Entidad relación sistema único de trámites - Feb.pdf"/>
    <s v=" - Inicia el levantamiento de requerimientos para el sistema único de trámites."/>
    <s v="314 marzo - Revisión herramientas de Gestión Documental.pdf"/>
    <s v="Revisión de herramientas que existen en el mercado y análisis de características principales."/>
    <s v="314 abril - Invitación Sondeo de Mercado Gestor Documental.pdf"/>
    <s v="Se envía sondeo de mercado."/>
    <m/>
    <m/>
    <m/>
    <m/>
  </r>
  <r>
    <n v="90"/>
    <s v="1.3.1 Implementación y consolidación de nuevas tecnologías en Sistemas Inteligentes de Transporte"/>
    <x v="1"/>
    <s v="Fortalecer las Tecnologías de la Información y las Telecomunicaciones."/>
    <x v="6"/>
    <s v="6. Implementación Sistema Único de Trámites "/>
    <s v="PEI"/>
    <n v="1"/>
    <s v=" Plan Estratégico Institucional - PEI"/>
    <s v="Implementación Sistema Único de Trámites "/>
    <s v="ACT_32"/>
    <x v="75"/>
    <x v="6"/>
    <x v="6"/>
    <s v="Oficina de Tecnologías de la Información y las Comunicaciones"/>
    <s v="Jefe  Oficina de Tecnologias de la Información y las Comunicaciones"/>
    <s v="Apoyo"/>
    <s v="Administrativa/Financiera"/>
    <s v="Funcionamiento"/>
    <s v="PEND_"/>
    <s v="PEND_"/>
    <n v="1"/>
    <n v="0.25"/>
    <n v="0.25"/>
    <n v="0.25"/>
    <n v="0.25"/>
    <m/>
    <n v="0.02"/>
    <s v="# de actividades realizadas/# de actividades programadas"/>
    <s v="POR_DEFINIR"/>
    <n v="0.02"/>
    <s v="Planeado"/>
    <n v="0"/>
    <n v="0"/>
    <n v="0"/>
    <n v="5.0000000000000001E-3"/>
    <n v="1.4999999999999999E-2"/>
    <n v="0"/>
    <n v="0"/>
    <n v="0"/>
    <n v="0"/>
    <n v="0"/>
    <n v="0"/>
    <n v="0"/>
    <n v="0.02"/>
    <s v="Ejecutado"/>
    <n v="0"/>
    <n v="0"/>
    <n v="0"/>
    <n v="0"/>
    <n v="1.4999999999999999E-2"/>
    <n v="0"/>
    <n v="0"/>
    <n v="0"/>
    <n v="0"/>
    <n v="0"/>
    <n v="0"/>
    <n v="0"/>
    <n v="1.4999999999999999E-2"/>
    <m/>
    <m/>
    <m/>
    <m/>
    <m/>
    <m/>
    <m/>
    <m/>
    <s v=" Invitación Sondeo de Mercado Gestor Documental V2.pdf"/>
    <s v="Sondeo de Mercado para analizar las herramientas disponibles en el mercado."/>
    <m/>
    <m/>
  </r>
  <r>
    <n v="91"/>
    <s v="1.3.1 Implementación y consolidación de nuevas tecnologías en Sistemas Inteligentes de Transporte"/>
    <x v="1"/>
    <s v="Fortalecer las Tecnologías de la Información y las Telecomunicaciones."/>
    <x v="6"/>
    <s v="6. Implementación Sistema Único de Trámites "/>
    <s v="PEI"/>
    <n v="1"/>
    <s v=" Plan Estratégico Institucional - PEI"/>
    <s v="Implementación Sistema Único de Trámites "/>
    <s v="ACT_33"/>
    <x v="76"/>
    <x v="6"/>
    <x v="6"/>
    <s v="Oficina de Tecnologías de la Información y las Comunicaciones"/>
    <s v="Jefe  Oficina de Tecnologias de la Información y las Comunicaciones"/>
    <s v="Apoyo"/>
    <s v="Administrativa/Financiera"/>
    <s v="Funcionamiento"/>
    <s v="PEND_"/>
    <s v="PEND_"/>
    <n v="1"/>
    <n v="0.25"/>
    <n v="0.25"/>
    <n v="0.25"/>
    <n v="0.25"/>
    <m/>
    <n v="0.02"/>
    <s v="# de actividades realizadas/# de actividades programadas"/>
    <s v="POR_DEFINIR"/>
    <n v="0.02"/>
    <s v="Planeado"/>
    <n v="0"/>
    <n v="0"/>
    <n v="0"/>
    <n v="0"/>
    <n v="0.01"/>
    <n v="0.01"/>
    <n v="0"/>
    <n v="0"/>
    <n v="0"/>
    <n v="0"/>
    <n v="0"/>
    <n v="0"/>
    <n v="0.02"/>
    <s v="Ejecutado"/>
    <n v="0"/>
    <n v="0"/>
    <n v="0"/>
    <n v="0"/>
    <n v="0.01"/>
    <n v="0.01"/>
    <n v="0"/>
    <n v="0"/>
    <n v="0"/>
    <n v="0"/>
    <n v="0"/>
    <n v="0"/>
    <n v="0.02"/>
    <m/>
    <m/>
    <m/>
    <m/>
    <m/>
    <m/>
    <m/>
    <m/>
    <s v="Invitación Sondeo de Mercado Gestor Documental V2.pdf"/>
    <s v="Sondeo de Mercado para analizar las herramientas disponibles en el mercado."/>
    <s v="281 junio - Presentación Comparativo soluciones de Gestión Documental.pptx"/>
    <s v="Análisis de la posible herramienta a utilizar."/>
  </r>
  <r>
    <n v="103"/>
    <s v="PEND_PES2019"/>
    <x v="1"/>
    <s v="Fortalecer las Tecnologías de la Información y las Telecomunicaciones."/>
    <x v="0"/>
    <s v="Plan de Acción Institucional - PAI"/>
    <s v="PAI"/>
    <n v="2"/>
    <s v=" Plan de Acción Institucional - PAI"/>
    <s v="Operacional"/>
    <s v="ACT_45"/>
    <x v="77"/>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Creación de estanadar de procesos ETL, unificación sistema de bases de datos, desarrollar soluciones de ETL."/>
    <s v="# de actividades realizadas/# de actividades programadas"/>
    <s v="POR_DEFINIR"/>
    <n v="1.666666666666667E-3"/>
    <s v="Planeado"/>
    <n v="0.05"/>
    <n v="0.1"/>
    <n v="0.1"/>
    <n v="0.05"/>
    <n v="0.1"/>
    <n v="0.1"/>
    <n v="0.05"/>
    <n v="0.1"/>
    <n v="0.1"/>
    <n v="0.05"/>
    <n v="0.1"/>
    <n v="0.1"/>
    <n v="1"/>
    <s v="Ejecutado"/>
    <n v="0.05"/>
    <n v="0.1"/>
    <n v="0.1"/>
    <n v="0.05"/>
    <n v="0.1"/>
    <n v="0.1"/>
    <n v="0"/>
    <n v="0"/>
    <n v="0"/>
    <n v="0"/>
    <n v="0"/>
    <n v="0"/>
    <n v="0.5"/>
    <s v="353 - INFORME AVANCE CEMAT 2019.pdf"/>
    <s v="Avance de la reestructuración de fuentes externas que envian al CEMAT"/>
    <s v="353 - INFORME AVANCE CEMAT 2019.pdf"/>
    <s v="Avance de la reestructuración de fuentes externas que envian al CEMAT"/>
    <s v="353 mar - ACTIVIDADES FUENTES EXTERNAS"/>
    <s v="Redefinición de necesidades de información de fuentes externas."/>
    <s v="353 abril - LOGROS CEMAT.pdf"/>
    <s v="Informe de logros CEMAT a la fecha frente a la recepción de información de fuentes externas."/>
    <s v="INFORME DE AVANCE CEMAT - MAYO 2019.pdf"/>
    <s v="Informe de avance en las actividades del CEMAT relacionadas con la reestructuración de reportes."/>
    <s v="314 junio - INFORME DE AVANCE CEMAT - JUNIO  2019.docx"/>
    <s v="Avance en las actividades del CEMAT y la reestructuración de información."/>
  </r>
  <r>
    <n v="104"/>
    <s v="PEND_PES2019"/>
    <x v="1"/>
    <s v="Fortalecer las Tecnologías de la Información y las Telecomunicaciones."/>
    <x v="0"/>
    <s v="Plan de Acción Institucional - PAI"/>
    <s v="PAI"/>
    <n v="2"/>
    <s v=" Plan de Acción Institucional - PAI"/>
    <s v="Operacional"/>
    <s v="ACT_46"/>
    <x v="78"/>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Identificación y definición de trámites a digitalizar, implementar dos trámites digitales"/>
    <s v="# de actividades realizadas/# de actividades programadas"/>
    <s v="POR_DEFINIR"/>
    <n v="1.666666666666667E-3"/>
    <s v="Planeado"/>
    <n v="0"/>
    <n v="0"/>
    <n v="0.25"/>
    <n v="0.05"/>
    <n v="0.1"/>
    <n v="0.1"/>
    <n v="0.05"/>
    <n v="0.1"/>
    <n v="0.1"/>
    <n v="0.05"/>
    <n v="0.1"/>
    <n v="0.1"/>
    <n v="1"/>
    <s v="Ejecutado"/>
    <n v="0"/>
    <n v="0"/>
    <n v="0.25"/>
    <n v="0.05"/>
    <n v="0.1"/>
    <n v="0.1"/>
    <n v="0"/>
    <n v="0"/>
    <n v="0"/>
    <n v="0"/>
    <n v="0"/>
    <n v="0"/>
    <n v="0.5"/>
    <m/>
    <m/>
    <m/>
    <m/>
    <s v="356  mar - Transformación Digital.pdf"/>
    <s v="Transformación digital aplicada en el  desarrollado generado en el CEMAT para seguimiento a temporada alta."/>
    <s v="356 abril - reporte seguimiento temporada alta 22042019.pdf"/>
    <s v="Reportes de Seguimiento al aplicativo de temporada Alta."/>
    <s v="Transformación Digital - MAYO 2019.pdf"/>
    <s v="Seguimiento a los tableros de control creados en el CEMAT."/>
    <s v="335 junio - Diagrama entidad relación.BMP"/>
    <s v="Generación de diagrama entidad relación para el sistema."/>
  </r>
  <r>
    <n v="105"/>
    <s v="PEND_PES2019"/>
    <x v="1"/>
    <s v="Fortalecer las Tecnologías de la Información y las Telecomunicaciones."/>
    <x v="0"/>
    <s v="Plan de Acción Institucional - PAI"/>
    <s v="PAI"/>
    <n v="2"/>
    <s v=" Plan de Acción Institucional - PAI"/>
    <s v="Operacional"/>
    <s v="ACT_47"/>
    <x v="79"/>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levantamiento de información, estructurar estudios previos de outsourcing de impresión con control de impresión por medio de software"/>
    <s v="# de actividades realizadas/# de actividades programadas"/>
    <s v="POR_DEFINIR"/>
    <n v="1.666666666666667E-3"/>
    <s v="Planeado"/>
    <n v="0"/>
    <n v="0.15"/>
    <n v="0.1"/>
    <n v="0.05"/>
    <n v="0.1"/>
    <n v="0.1"/>
    <n v="0.05"/>
    <n v="0.1"/>
    <n v="0.1"/>
    <n v="0.05"/>
    <n v="0.1"/>
    <n v="0.1"/>
    <n v="1"/>
    <s v="Ejecutado"/>
    <n v="0"/>
    <n v="0.15"/>
    <n v="0.1"/>
    <n v="0.05"/>
    <n v="0.1"/>
    <n v="0.1"/>
    <n v="0"/>
    <n v="0"/>
    <n v="0"/>
    <n v="0"/>
    <n v="0"/>
    <n v="0"/>
    <n v="0.5"/>
    <m/>
    <m/>
    <s v="311 feb - Soporte GLPI.png"/>
    <s v="implementación de software Piloto para el control de impresión."/>
    <s v="359 Marzo - Informe seguimiento software impresión"/>
    <s v="Informe de seguimiento al funcionamiento del software de control de impresión instalado para prueba piloto."/>
    <s v="Solicitud de cotizaciones"/>
    <s v="Realización de sondeo de mercado para adquisición de software de control de impresión."/>
    <s v="320 mayo - EP_PAPER_CUT_2019.docx"/>
    <s v="formulación de pliegos definitivos para la adquisición."/>
    <s v="320 junio - Software control de impresión.docx"/>
    <s v="Configuración de impresoras con el demo para controlar número de impresiones por usuario."/>
  </r>
  <r>
    <n v="106"/>
    <s v="1.3.1 Implementación y consolidación de nuevas tecnologías en Sistemas Inteligentes de Transporte"/>
    <x v="1"/>
    <s v="Fortalecer las Tecnologías de la Información y las Telecomunicaciones."/>
    <x v="0"/>
    <s v="Plan de Acción Institucional - PAI"/>
    <s v="PAI"/>
    <n v="2"/>
    <s v=" Plan de Acción Institucional - PAI"/>
    <s v="Operacional"/>
    <s v="ACT_48"/>
    <x v="80"/>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n v="1.666666666666667E-3"/>
    <s v="Planeado"/>
    <n v="0"/>
    <n v="0"/>
    <n v="0.25"/>
    <n v="0.05"/>
    <n v="0.1"/>
    <n v="0.1"/>
    <n v="0.05"/>
    <n v="0.1"/>
    <n v="0.1"/>
    <n v="0.05"/>
    <n v="0.1"/>
    <n v="0.1"/>
    <n v="1"/>
    <s v="Ejecutado"/>
    <n v="0"/>
    <n v="0"/>
    <n v="0.25"/>
    <n v="0.05"/>
    <n v="0.1"/>
    <n v="0.1"/>
    <n v="0"/>
    <n v="0"/>
    <n v="0"/>
    <n v="0"/>
    <n v="0"/>
    <n v="0"/>
    <n v="0.5"/>
    <m/>
    <m/>
    <m/>
    <s v="Revisión del proceso de recaudo en el aplicativo VIGIA."/>
    <s v="362 mar - Informe Modulos Vigia 27 de marzo 2019.pdf"/>
    <s v="Reporte del Análisis realizado al aplicativo VIGIA."/>
    <s v="362 abril - Análisis integración de sistemas.pdf"/>
    <s v="Revisión diagrama entidad relación e integrabilidad de las bases de datos y análisis de interoperabilidad de los sistemas Vigia, consola TAUX, acciones de vigilancia e inspección y matriz de procesos administrativos de investigación."/>
    <s v="323 mayo - Desarrollo Mayo.pdf"/>
    <s v="Desarrollos realizados por la OTI para la inteconexión de aplicaciones."/>
    <s v="677 junio - Informe de desarrollo junio 2019.pdf"/>
    <s v="Informe de desarrollos realizados y funcionalidades implementadas."/>
  </r>
  <r>
    <n v="107"/>
    <s v="1.3.1 Implementación y consolidación de nuevas tecnologías en Sistemas Inteligentes de Transporte"/>
    <x v="1"/>
    <s v="Fortalecer las Tecnologías de la Información y las Telecomunicaciones."/>
    <x v="0"/>
    <s v="Plan de Acción Institucional - PAI"/>
    <s v="PAI"/>
    <n v="2"/>
    <s v=" Plan de Acción Institucional - PAI"/>
    <s v="Operacional"/>
    <s v="ACT_49"/>
    <x v="81"/>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n v="1.666666666666667E-3"/>
    <s v="Planeado"/>
    <n v="0"/>
    <n v="0"/>
    <n v="0.25"/>
    <n v="0.05"/>
    <n v="0.1"/>
    <n v="0.1"/>
    <n v="0.05"/>
    <n v="0.1"/>
    <n v="0.1"/>
    <n v="0.05"/>
    <n v="0.1"/>
    <n v="0.1"/>
    <n v="1"/>
    <s v="Ejecutado"/>
    <n v="0"/>
    <n v="0"/>
    <n v="0.25"/>
    <n v="0.05"/>
    <n v="0.1"/>
    <n v="0.1"/>
    <n v="0"/>
    <n v="0"/>
    <n v="0"/>
    <n v="0"/>
    <n v="0"/>
    <n v="0"/>
    <n v="0.5"/>
    <m/>
    <m/>
    <m/>
    <m/>
    <s v="365 mar - Analisis herramientas BPM.pdf"/>
    <s v="Análisis de herramientas de BPM en el mercado, que permitan el modelamiento y automatización de la Gestión Contractual y las notificaciones electrónicas."/>
    <s v="314 abril - Invitación Sondeo de Mercado Gestor Documental.pdf"/>
    <s v="solicitud de Sondeo de mercado para gestión documental, donde se solicita información del BPM."/>
    <s v="Invitación Sondeo de Mercado Gestor Documental V2.pdf"/>
    <s v="Sondeo de Mercado para analizar las herramientas disponibles en el mercado."/>
    <s v="281 junio - Presentación Comparativo soluciones de Gestión Documental.pptx"/>
    <s v="Análisis de la posible herramienta a utilizar."/>
  </r>
  <r>
    <n v="108"/>
    <s v="1.3.1 Implementación y consolidación de nuevas tecnologías en Sistemas Inteligentes de Transporte"/>
    <x v="1"/>
    <s v="Fortalecer las Tecnologías de la Información y las Telecomunicaciones."/>
    <x v="0"/>
    <s v="Plan de Acción Institucional - PAI"/>
    <s v="PAI"/>
    <n v="2"/>
    <s v=" Plan de Acción Institucional - PAI"/>
    <s v="Operacional"/>
    <s v="ACT_50"/>
    <x v="82"/>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n v="1.666666666666667E-3"/>
    <s v="Planeado"/>
    <n v="0"/>
    <n v="0"/>
    <n v="0.25"/>
    <n v="0.05"/>
    <n v="0.1"/>
    <n v="0.1"/>
    <n v="0.05"/>
    <n v="0.1"/>
    <n v="0.1"/>
    <n v="0.05"/>
    <n v="0.1"/>
    <n v="0.1"/>
    <n v="1"/>
    <s v="Ejecutado"/>
    <n v="0"/>
    <n v="0"/>
    <n v="0.25"/>
    <n v="0.05"/>
    <n v="0.1"/>
    <n v="0.1"/>
    <n v="0"/>
    <n v="0"/>
    <n v="0"/>
    <n v="0"/>
    <n v="0"/>
    <n v="0"/>
    <n v="0.5"/>
    <m/>
    <m/>
    <m/>
    <s v=" "/>
    <s v="https://docs.oracle.com/cd/A97630_01/appdev.920/a96624/01_oview.htm#708"/>
    <s v="Se realiza capacitación al personal de la OTI en el lenguaje PL/SQL"/>
    <s v="https://supertransporte.sharepoint.com/sites/GEL2/SitePages/Cultura-de-Innovaci%C3%B3n.aspx"/>
    <s v="Consolidación de un subsitio en la intranet para Gestión del  Conocimiento y la Innovación, donde se publica información para toda la entidad sobre innovación y gestión del conocimiento."/>
    <s v="https://supertransporte.sharepoint.com/sites/GEL2/SitePages/Cultura-de-Innovaci%C3%B3n.aspx"/>
    <s v="Carga de información en el subsitio creado en sharepoint para la Gestión del conocimiento y la innovación."/>
    <s v="https://supertransporte.sharepoint.com/sites/GEL2/SitePages/Cultura-de-Innovaci%C3%B3n.aspx"/>
    <s v="Continua la administración del subsitio creado para compartir información relevante a los funcionarios a nivel de conocimiento del sector público. Se actualiza información relacionada con MIPG."/>
  </r>
  <r>
    <n v="109"/>
    <s v="1.3.1 Implementación y consolidación de nuevas tecnologías en Sistemas Inteligentes de Transporte"/>
    <x v="1"/>
    <s v="Fortalecer las Tecnologías de la Información y las Telecomunicaciones."/>
    <x v="0"/>
    <s v="Plan de Acción Institucional - PAI"/>
    <s v="PAI"/>
    <n v="2"/>
    <s v=" Plan de Acción Institucional - PAI"/>
    <s v="Operacional"/>
    <s v="ACT_51"/>
    <x v="83"/>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laboración de terminos de referencia, r estudio de mercado, estudios previos, contratación."/>
    <s v="# de actividades realizadas/# de actividades programadas"/>
    <s v="POR_DEFINIR"/>
    <n v="1.666666666666667E-3"/>
    <s v="Planeado"/>
    <n v="0"/>
    <n v="0.1"/>
    <n v="0.15"/>
    <n v="0.05"/>
    <n v="0.1"/>
    <n v="0.1"/>
    <n v="0.05"/>
    <n v="0.1"/>
    <n v="0.1"/>
    <n v="0.05"/>
    <n v="0.1"/>
    <n v="0.1"/>
    <n v="1"/>
    <s v="Ejecutado"/>
    <n v="0"/>
    <n v="0.1"/>
    <n v="0.15"/>
    <n v="0.05"/>
    <n v="0.1"/>
    <n v="0.1"/>
    <n v="0"/>
    <n v="0"/>
    <n v="0"/>
    <n v="0"/>
    <n v="0"/>
    <n v="0"/>
    <n v="0.5"/>
    <m/>
    <m/>
    <s v="371 feb - acta de reunión.pdf"/>
    <s v="Acta de reunión para necesidades iniciales"/>
    <s v="371 mar - levantamiento de req soft almacen.pdf"/>
    <s v="Acta de levantamiento de requerimientos."/>
    <s v="http://odoo.supertransporte.gov.co:8069/web#action=89&amp;active_id=channel_inbox"/>
    <s v="Revisión de herramientas para implemantar la solución."/>
    <s v="http://odoo.supertransporte.gov.co:8069/web#action=89&amp;active_id=channel_inbox"/>
    <s v="Revisión funcionalidades herramienta oddo"/>
    <s v="332 junio - herramienta almacén.png"/>
    <s v="Se realiza la configuración de la información básica en la herramienta, para realizar pruebas. Esta pendiente mostrar la herramienta al área administrativa."/>
  </r>
  <r>
    <n v="110"/>
    <s v="1.3.1 Implementación y consolidación de nuevas tecnologías en Sistemas Inteligentes de Transporte"/>
    <x v="1"/>
    <s v="Fortalecer las Tecnologías de la Información y las Telecomunicaciones."/>
    <x v="0"/>
    <s v="Plan de Acción Institucional - PAI"/>
    <s v="PAI"/>
    <n v="2"/>
    <s v=" Plan de Acción Institucional - PAI"/>
    <s v="Operacional"/>
    <s v="ACT_52"/>
    <x v="84"/>
    <x v="6"/>
    <x v="6"/>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s v="# de actividades realizadas/# de actividades programadas"/>
    <s v="POR_DEFINIR"/>
    <n v="1.666666666666667E-3"/>
    <s v="Planeado"/>
    <n v="0"/>
    <n v="0"/>
    <n v="0.25"/>
    <n v="0.05"/>
    <n v="0.1"/>
    <n v="0.1"/>
    <n v="0.05"/>
    <n v="0.1"/>
    <n v="0.1"/>
    <n v="0.05"/>
    <n v="0.1"/>
    <n v="0.1"/>
    <n v="1"/>
    <s v="Ejecutado"/>
    <n v="0"/>
    <n v="0"/>
    <n v="0.25"/>
    <n v="0.05"/>
    <n v="0.1"/>
    <n v="0.1"/>
    <n v="0"/>
    <n v="0"/>
    <n v="0"/>
    <n v="0"/>
    <n v="0"/>
    <n v="0"/>
    <n v="0.5"/>
    <m/>
    <m/>
    <m/>
    <m/>
    <s v="374 mar - Análisis herramientas BPM.pdf"/>
    <s v="Análisis de herramientas de BPM para la automatización de Procesos."/>
    <m/>
    <m/>
    <m/>
    <s v="levantamiento de información con el área de Gestión Documental- Notificaciones."/>
    <s v="335 junio - Diagrama entidad relación.BMP"/>
    <s v="Generación de diagrama entidad relación para el sistema."/>
  </r>
  <r>
    <n v="111"/>
    <s v="PEND_PES2019"/>
    <x v="1"/>
    <s v="Fortalecer las Tecnologías de la Información y las Telecomunicaciones."/>
    <x v="0"/>
    <s v="Plan de Acción Institucional - PAI"/>
    <s v="PAI"/>
    <n v="4"/>
    <s v=" Plan Anual de Adquisiciones  - PAA (Planeación)"/>
    <s v="Adquisiones"/>
    <s v="ACT_92"/>
    <x v="85"/>
    <x v="5"/>
    <x v="5"/>
    <s v="Áreas de Apoyo y Grupo de Tecnologías de la Información y las Comunicaciones "/>
    <s v="Jefe de Oficina TIC´s y Secretaría General."/>
    <s v="Apoyo"/>
    <s v="Administrativa/Financiera"/>
    <s v="Funcionamiento"/>
    <s v="2. DIRECCIONAMIENTO ESTRATEGICO Y PLANAECION"/>
    <s v="2.1.3 Gestión presupuestal y eficiencia del gasto público "/>
    <m/>
    <m/>
    <m/>
    <m/>
    <m/>
    <m/>
    <n v="0.9"/>
    <s v="Valor presupuesto obligado/ Valor presupuesto vigente"/>
    <s v="POR_DEFINIR"/>
    <n v="1.666666666666667E-3"/>
    <s v="Planeado"/>
    <n v="0"/>
    <n v="0"/>
    <n v="0.05"/>
    <n v="0.05"/>
    <n v="0.03"/>
    <n v="0.05"/>
    <n v="0.02"/>
    <n v="0.05"/>
    <n v="0.15"/>
    <n v="0.1"/>
    <n v="0.2"/>
    <n v="0.2"/>
    <n v="0.89999999999999991"/>
    <s v="Ejecutado"/>
    <n v="0"/>
    <n v="0.03"/>
    <n v="0.01"/>
    <n v="1.3299999999999999E-2"/>
    <n v="7.2999999999999995E-2"/>
    <n v="7.7200000000000005E-2"/>
    <n v="0"/>
    <n v="0"/>
    <n v="0"/>
    <n v="0"/>
    <n v="0"/>
    <n v="0"/>
    <n v="0.20350000000000001"/>
    <s v="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
    <s v="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s v="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
    <s v="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
    <s v="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
    <s v="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
    <s v="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_x000a__x000a_Ruta: PLANEACIÓN-2019/400 39 PLANEACIÓN INSTITUCIONAL MODELO INTEGRADO DE PLANEACIÓN Y GESTIÓN/ 400 39 10 BANCO DE PROYECTOS DE INVERSIÓN INSTITUCIONAL/ Seguimiento a Proyectos de Inversión/ Abril/ Ejecución Oficina TIC´s y Acta de reunión del 080519."/>
    <s v="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_x000a_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_x000a_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_x000a_Para el cumplimiento de lo anterior, se coordinará con el área de contratación para el despliegue de la debida gestión contractual, en particular, el correspondiente ajuste al Plan Anual de Adquisiciones, vigencia 2019._x000a_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_x000a_De ser pertinente, por cada Delegada y/o Coordinación de área se designará un funcionario quien tendrá el conocimiento del tema y, en todo caso, manejará la información objeto de reporte. "/>
    <m/>
    <m/>
    <m/>
    <s v="La apropiación es de $7.500.000.000 y el presupueto obligado $579.061.918_x000a_"/>
  </r>
  <r>
    <n v="112"/>
    <s v="PEND_PES2019"/>
    <x v="0"/>
    <s v="Fortalecer la Vigilancia."/>
    <x v="0"/>
    <s v="Plan de Acción Institucional - PAI"/>
    <s v="PAI"/>
    <n v="2"/>
    <s v=" Plan de Acción Institucional - PAI"/>
    <s v="Operacional"/>
    <s v="ACT_190"/>
    <x v="3"/>
    <x v="4"/>
    <x v="4"/>
    <s v="Gestión Documental"/>
    <s v="Coordinador Gestión Documental"/>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1"/>
    <n v="1"/>
    <n v="1"/>
    <n v="1"/>
    <n v="0"/>
    <n v="1"/>
    <n v="0"/>
    <n v="0"/>
    <n v="0"/>
    <n v="0"/>
    <n v="0"/>
    <n v="0"/>
    <n v="5"/>
    <s v="Ejecutado"/>
    <n v="1"/>
    <n v="1"/>
    <n v="1"/>
    <n v="1"/>
    <n v="0"/>
    <n v="1"/>
    <n v="0"/>
    <n v="0"/>
    <n v="0"/>
    <n v="0"/>
    <n v="0"/>
    <n v="0"/>
    <n v="5"/>
    <s v="Se ejecutó el 100% de las actividades del proceso"/>
    <s v="Organización  y efectividad en la gestión "/>
    <s v="Se ejecutó el 100% de las actividades del proceso"/>
    <s v="Organización  y efectividad en la gestión "/>
    <s v="Se ejecutó el 100% de las actividades del proceso"/>
    <s v="Organización, oportunidad y efectividad en la gestión "/>
    <s v="Se ejecutó el 100% de las actividades del proceso (Cuadro Estadistico)._x000a__x000a_Memorandos cronograma de transferencias_x000a__x000a_Anexo 1_x000a__x000a_De programción de transferencias documentales_x000a__x000a_"/>
    <s v="Organización, oportunidad y efectividad en la gestión "/>
    <m/>
    <m/>
    <s v="Se ejecutó el 100% de las actividades del proceso (Cuadro Estadistico)._x000a__x000a_Anexo 1_x000a__x000a_Anexo 1_x000a__x000a_"/>
    <s v="Organización, oportunidad y efectividad en la gestión "/>
  </r>
  <r>
    <n v="113"/>
    <s v="PEND_PES2019"/>
    <x v="0"/>
    <s v="Fortalecer la Vigilancia."/>
    <x v="0"/>
    <s v="Plan de Acción Institucional - PAI"/>
    <s v="PAI"/>
    <n v="2"/>
    <s v=" Plan de Acción Institucional - PAI"/>
    <s v="Operacional"/>
    <s v="ACT_164"/>
    <x v="86"/>
    <x v="4"/>
    <x v="4"/>
    <s v="Gestión Documental"/>
    <s v="Coordinador Gestión Documental"/>
    <s v="Apoyo"/>
    <s v="Administrativa/Financiera"/>
    <s v="Funcionamiento"/>
    <s v="5. INFORMACION Y COMUNICACIÓN"/>
    <s v="5.2.2 Gestión Documental"/>
    <m/>
    <m/>
    <m/>
    <m/>
    <m/>
    <m/>
    <n v="100"/>
    <s v="# Actividades realizadas en la estructuración del Sistema Integrado de Conservación SIC / # Actividades programadas para la estructuración del Sistema Integrado de Conservación SIC"/>
    <s v="POR_DEFINIR"/>
    <n v="4.4642857142857152E-4"/>
    <s v="Planeado"/>
    <n v="0.1"/>
    <n v="0.1"/>
    <n v="0.2"/>
    <n v="0.1"/>
    <n v="0.1"/>
    <n v="0.1"/>
    <n v="0.1"/>
    <n v="0.1"/>
    <n v="0.1"/>
    <n v="0"/>
    <n v="0"/>
    <n v="0"/>
    <n v="0.99999999999999989"/>
    <s v="Ejecutado"/>
    <n v="0.1"/>
    <n v="0.1"/>
    <n v="0.2"/>
    <n v="0.1"/>
    <n v="0"/>
    <n v="0"/>
    <n v="0"/>
    <n v="0"/>
    <n v="0"/>
    <n v="0"/>
    <n v="0"/>
    <n v="0"/>
    <n v="0.5"/>
    <s v="Documento proyecto esquema general del SIC"/>
    <s v="Cumplimiento a lo establecido en el artículo 46 de la Ley 594_x000a_de 2000  y el Acuerdo 006 de 2014 "/>
    <s v="Recolección_x000a_de información, para su estructuración"/>
    <s v="Planeación de acciones para la adecuada_x000a_conservación de los documentos generados y recibidos en la entidad"/>
    <s v="Finalización Plan de Conservación Documental "/>
    <s v="Lineamientos para la conservación de documentos fisicos"/>
    <s v="Finalización Plan de Conservación Documental (version para aprobación y correos electronicos al grupo TICS)._x000a__x000a_Anexo 2"/>
    <s v="Se brindo orientación al Ing. Romero, sobre el levantamiento del Programa de Preservación Digital a largo plazo) "/>
    <m/>
    <m/>
    <s v="Continua pendiente estructuración del programa de preservacion digital a largo plazo por parte de la Oficina de TICs"/>
    <s v="Continua pendiente estructuración del programa de preservacion digital a largo plazo por parte de la Oficina de TICs"/>
  </r>
  <r>
    <n v="114"/>
    <s v="PEND_PES2019"/>
    <x v="0"/>
    <s v="Fortalecer la Vigilancia."/>
    <x v="0"/>
    <s v="Plan de Acción Institucional - PAI"/>
    <s v="PAI"/>
    <n v="2"/>
    <s v=" Plan de Acción Institucional - PAI"/>
    <s v="Operacional"/>
    <s v="ACT_165"/>
    <x v="87"/>
    <x v="4"/>
    <x v="4"/>
    <s v="Gestión Documental"/>
    <s v="Coordinador Gestión Documental"/>
    <s v="Apoyo"/>
    <s v="Administrativa/Financiera"/>
    <s v="Funcionamiento"/>
    <s v="5. INFORMACION Y COMUNICACIÓN"/>
    <s v="5.2.2 Gestión Documental"/>
    <m/>
    <m/>
    <m/>
    <m/>
    <m/>
    <m/>
    <n v="3"/>
    <s v="# Jornadas de sensibilización realizadas / # Jornadas de sensibilización planeadas"/>
    <s v="POR_DEFINIR"/>
    <n v="4.4642857142857152E-4"/>
    <s v="Planeado"/>
    <n v="1"/>
    <n v="0"/>
    <n v="0"/>
    <n v="0"/>
    <n v="0"/>
    <n v="1"/>
    <n v="0"/>
    <n v="0"/>
    <n v="0"/>
    <n v="0"/>
    <n v="0"/>
    <n v="1"/>
    <n v="3"/>
    <s v="Ejecutado"/>
    <n v="1"/>
    <n v="0"/>
    <n v="0"/>
    <n v="0"/>
    <n v="0"/>
    <n v="0"/>
    <n v="0"/>
    <n v="0"/>
    <n v="0"/>
    <n v="0"/>
    <n v="0"/>
    <n v="0"/>
    <n v="1"/>
    <s v="Presentación Año Nuevo Archivo Nuevo"/>
    <s v="Archivos organizados desde el inicio de la vigencia 2019"/>
    <s v="N.A."/>
    <s v="N.A."/>
    <m/>
    <m/>
    <m/>
    <m/>
    <m/>
    <m/>
    <m/>
    <m/>
  </r>
  <r>
    <n v="115"/>
    <s v="PEND_PES2019"/>
    <x v="0"/>
    <s v="Fortalecer la Vigilancia."/>
    <x v="0"/>
    <s v="Plan de Acción Institucional - PAI"/>
    <s v="PAI"/>
    <n v="3"/>
    <s v=" Plan Institucional de Archivos de la Entidad -PINAR (Gestión Documental)"/>
    <s v="Gestión Documental"/>
    <s v="ACT_166"/>
    <x v="88"/>
    <x v="4"/>
    <x v="4"/>
    <s v="Gestión Documental"/>
    <s v="Coordinador Gestión Documental"/>
    <s v="Apoyo"/>
    <s v="Administrativa/Financiera"/>
    <s v="Funcionamiento"/>
    <s v="5. INFORMACION Y COMUNICACIÓN"/>
    <s v="5.2.2 Gestión Documental"/>
    <m/>
    <m/>
    <m/>
    <m/>
    <m/>
    <m/>
    <n v="1"/>
    <s v="# Actividades realizadas para la aprobación por parte del Comité Insitucional de Gestión y Desempeño del Plan Institucional de Archivos PINAR / Actividades programadas para la aprobación por parte del Comité Insitucional de Gestión y Desempeño del Plan Institucional de Archivos PINAR"/>
    <s v="POR_DEFINIR"/>
    <n v="4.4642857142857152E-4"/>
    <s v="Planeado"/>
    <n v="0.2"/>
    <n v="0.2"/>
    <n v="0.2"/>
    <n v="0.1"/>
    <n v="0.1"/>
    <n v="0.2"/>
    <n v="0"/>
    <n v="0"/>
    <n v="0"/>
    <n v="0"/>
    <n v="0"/>
    <n v="0"/>
    <n v="1"/>
    <s v="Ejecutado"/>
    <n v="0.2"/>
    <n v="0.2"/>
    <n v="0.2"/>
    <n v="0.1"/>
    <n v="0"/>
    <n v="0.1"/>
    <n v="0"/>
    <n v="0"/>
    <n v="0"/>
    <n v="0"/>
    <n v="0"/>
    <n v="0"/>
    <n v="0.8"/>
    <s v="Documento Proyecto PINAR"/>
    <s v="Actualización del diagnóstico a la situación actual"/>
    <s v="Documento Proyecto PINAR"/>
    <s v="Ajuste a los ítems de contextualización, visión estratégica y objetivos"/>
    <s v="Documento Proyecto PINAR"/>
    <s v="Remision a Planeación para asignación de presupuestoa los proyectos"/>
    <s v="Se incorporó información del proyecto de actualización del Sistema de Gestión Documental de la entidad._x000a__x000a_Anexo 3"/>
    <s v="Diligenciamiento de la ficha tecnica para el desarrollo del proyecto "/>
    <m/>
    <m/>
    <s v="Se remitió a través de correo electronico de fecha 26 de junio de 2019, el PINAR a la OAP, para su presentación ante el Comité Institucional de Gestión y Desempeño._x000a__x000a_Anexo 2"/>
    <s v="Se remitió a través de correo electronico de fecha 26 de junio de 2019, el PINAR a la OAP, para su presentación ante el Comité Institucional de Gestión y Desempeño"/>
  </r>
  <r>
    <n v="116"/>
    <s v="PEND_PES2019"/>
    <x v="0"/>
    <s v="Fortalecer la Vigilancia."/>
    <x v="0"/>
    <s v="Plan de Acción Institucional - PAI"/>
    <s v="PAI"/>
    <n v="2"/>
    <s v=" Plan de Acción Institucional - PAI"/>
    <s v="Operacional"/>
    <s v="ACT_167"/>
    <x v="89"/>
    <x v="4"/>
    <x v="4"/>
    <s v="Gestión Documental"/>
    <s v="Coordinador Gestión Documental"/>
    <s v="Apoyo"/>
    <s v="Administrativa/Financiera"/>
    <s v="Funcionamiento"/>
    <s v="5. INFORMACION Y COMUNICACIÓN"/>
    <s v="5.2.2 Gestión Documental"/>
    <m/>
    <m/>
    <m/>
    <m/>
    <m/>
    <m/>
    <n v="12"/>
    <s v="# Dependencias con acompañamiento realizado / # Dependencias con acompañamiento planeado"/>
    <s v="POR_DEFINIR"/>
    <n v="4.4642857142857152E-4"/>
    <s v="Planeado"/>
    <n v="1"/>
    <n v="1"/>
    <n v="1"/>
    <n v="1"/>
    <n v="1"/>
    <n v="1"/>
    <n v="1"/>
    <n v="1"/>
    <n v="1"/>
    <n v="1"/>
    <n v="1"/>
    <n v="1"/>
    <n v="12"/>
    <s v="Ejecutado"/>
    <n v="1"/>
    <n v="1"/>
    <n v="2"/>
    <n v="3"/>
    <n v="0"/>
    <n v="3"/>
    <n v="0"/>
    <n v="0"/>
    <n v="0"/>
    <n v="0"/>
    <n v="0"/>
    <n v="0"/>
    <n v="10"/>
    <s v="Apoyo en la organización de archivos del Grupo Financiera - FUID año 2018"/>
    <m/>
    <s v="Apoyo en la organización de archivos de la Oficina Jurídica - FUID año 2018"/>
    <m/>
    <m/>
    <s v="Apoyo en la organización de archivos de Secretaria General (contratos 2018) y Talento Humano (47 histyorias laborales de activos)"/>
    <s v="Apoyo en la organización de archivos de gestion de los siguientes grupos:  Talento Humano, IUIT, Vigilancia e Inspección de Puertos._x000a__x000a_Anexo 4"/>
    <s v="Disponibilidad y acceso a la información y gestión de los grupos"/>
    <m/>
    <m/>
    <s v="Apoyo en la organización de archivos de gestion de los siguientes grupos:  Vigilancia e Inspección de Puertos, Investigaciones y Control Puertos, Oficina Asesora Jurídica_x000a__x000a_Anexo 3"/>
    <s v="Disponibilidad y acceso a la información y gestión de los grupos"/>
  </r>
  <r>
    <n v="117"/>
    <s v="PEND_PES2019"/>
    <x v="0"/>
    <s v="Fortalecer la Vigilancia."/>
    <x v="0"/>
    <s v="Plan de Acción Institucional - PAI"/>
    <s v="PAI"/>
    <n v="2"/>
    <s v=" Plan de Acción Institucional - PAI"/>
    <s v="Operacional"/>
    <s v="ACT_168"/>
    <x v="4"/>
    <x v="4"/>
    <x v="4"/>
    <s v="Gestión Documental"/>
    <s v="Coordinador Gestión Documental"/>
    <s v="Apoyo"/>
    <s v="Administrativa/Financiera"/>
    <s v="Funcionamiento"/>
    <s v="5. INFORMACION Y COMUNICACIÓN"/>
    <s v="5.2.2 Gestión Documental"/>
    <m/>
    <m/>
    <m/>
    <m/>
    <m/>
    <m/>
    <n v="1"/>
    <s v="(# de actividades ejecutadas / # de actividades demandadas) *100"/>
    <s v="POR_DEFINIR"/>
    <n v="4.4642857142857152E-4"/>
    <s v="Planeado"/>
    <n v="1"/>
    <n v="1"/>
    <n v="1"/>
    <n v="1"/>
    <n v="0"/>
    <n v="1"/>
    <n v="0"/>
    <n v="0"/>
    <n v="0"/>
    <n v="0"/>
    <n v="0"/>
    <n v="0"/>
    <n v="5"/>
    <s v="Ejecutado"/>
    <n v="1"/>
    <n v="1"/>
    <n v="1"/>
    <n v="1"/>
    <n v="0"/>
    <n v="1"/>
    <n v="0"/>
    <n v="0"/>
    <n v="0"/>
    <n v="0"/>
    <n v="0"/>
    <n v="0"/>
    <n v="5"/>
    <s v="Se mantiene organizado el archivo de gestión, el FUID se encuentra actualizado y se asistió a las reuniones programadas"/>
    <s v="Disponibilidad y acceso a la información y gestión del grupo"/>
    <s v="Se mantiene organizado el archivo de gestión, el FUID se encuentra actualizado y se asistió a las reuniones programadas"/>
    <s v="Disponibilidad y acceso a la información y gestión del grupo"/>
    <s v="Se mantiene organizado el archivo de gestión, el FUID se encuentra actualizado y se asistió a las reuniones programadas"/>
    <s v="Disponibilidad y acceso a la información y gestión del grupo"/>
    <s v="FUID actualizado y archivo de gestión organizado._x000a_Agenda de reuniones asistidas._x000a__x000a_Anexo 5"/>
    <s v="Se mantiene organizado el archivo de gestión, el FUID se encuentra actualizado y se asistió a las reuniones programadas"/>
    <m/>
    <m/>
    <s v="FUID actualizado y archivo de gestión organizado._x000a_Agenda de reuniones asistidas._x000a__x000a_Anexo 4"/>
    <s v="Se mantiene organizado el archivo de gestión, el FUID se encuentra actualizado y se asistió a las reuniones programadas"/>
  </r>
  <r>
    <n v="118"/>
    <s v="PEND_PES2019"/>
    <x v="0"/>
    <s v="Fortalecer la Vigilancia."/>
    <x v="0"/>
    <s v="Plan de Acción Institucional - PAI"/>
    <s v="PAI"/>
    <n v="2"/>
    <s v=" Plan de Acción Institucional - PAI"/>
    <s v="Operacional"/>
    <s v="ACT_169"/>
    <x v="90"/>
    <x v="4"/>
    <x v="4"/>
    <s v="Dirección Financiera"/>
    <s v="Director Financiero"/>
    <s v="Apoyo"/>
    <s v="Administrativa/Financiera"/>
    <s v="Funcionamiento"/>
    <s v="2. DIRECCIONAMIENTO ESTRATEGICO Y PLANAECION"/>
    <s v="2.1.3 Gestión presupuestal y eficiencia del gasto público "/>
    <m/>
    <m/>
    <m/>
    <m/>
    <m/>
    <m/>
    <n v="1"/>
    <s v="Un informe que contiene: # Obligaciones de cobro identificadas  max. 30 dias después del cierre de la fecha limite del segundo pago / # total de cupones emitidos  para la vigencia"/>
    <s v="POR_DEFINIR"/>
    <n v="4.4642857142857152E-4"/>
    <s v="Planeado"/>
    <n v="0"/>
    <n v="0"/>
    <n v="0"/>
    <n v="0"/>
    <n v="0"/>
    <n v="0"/>
    <n v="0"/>
    <n v="1"/>
    <n v="0"/>
    <n v="0"/>
    <n v="0"/>
    <n v="0"/>
    <n v="1"/>
    <s v="Ejecutado"/>
    <n v="0"/>
    <n v="0"/>
    <n v="0"/>
    <n v="0"/>
    <n v="0"/>
    <n v="0"/>
    <n v="0"/>
    <n v="0"/>
    <n v="0"/>
    <n v="0"/>
    <n v="0"/>
    <n v="0"/>
    <n v="0"/>
    <s v="N.A"/>
    <s v="N.A"/>
    <s v="N.A"/>
    <s v="N.A"/>
    <m/>
    <m/>
    <m/>
    <m/>
    <m/>
    <m/>
    <m/>
    <m/>
  </r>
  <r>
    <n v="119"/>
    <s v="PEND_PES2019"/>
    <x v="0"/>
    <s v="Fortalecer la Vigilancia."/>
    <x v="0"/>
    <s v="Plan de Acción Institucional - PAI"/>
    <s v="PAI"/>
    <n v="2"/>
    <s v=" Plan de Acción Institucional - PAI"/>
    <s v="Operacional"/>
    <s v="ACT_170"/>
    <x v="91"/>
    <x v="4"/>
    <x v="4"/>
    <s v="Dirección Financiera"/>
    <s v="Director Financiero"/>
    <s v="Apoyo"/>
    <s v="Administrativa/Financiera"/>
    <s v="Funcionamiento"/>
    <s v="2. DIRECCIONAMIENTO ESTRATEGICO Y PLANAECION"/>
    <s v="2.1.3 Gestión presupuestal y eficiencia del gasto público "/>
    <m/>
    <m/>
    <m/>
    <m/>
    <m/>
    <m/>
    <n v="4"/>
    <s v="# Comites de sostenibilidad realizados / # Comites de sostenibilidad planeados"/>
    <s v="POR_DEFINIR"/>
    <n v="4.4642857142857152E-4"/>
    <s v="Planeado"/>
    <n v="0"/>
    <n v="0"/>
    <n v="0"/>
    <n v="1"/>
    <n v="0"/>
    <n v="1"/>
    <n v="0"/>
    <n v="0"/>
    <n v="1"/>
    <n v="0"/>
    <n v="0"/>
    <n v="1"/>
    <n v="4"/>
    <s v="Ejecutado"/>
    <n v="0"/>
    <n v="0"/>
    <n v="0"/>
    <n v="1"/>
    <n v="0"/>
    <n v="0"/>
    <n v="0"/>
    <n v="0"/>
    <n v="0"/>
    <n v="0"/>
    <n v="0"/>
    <n v="0"/>
    <n v="1"/>
    <s v="N.A"/>
    <m/>
    <m/>
    <m/>
    <m/>
    <m/>
    <s v="Se llevo a cabo el dia 29 de Abril el comité de Cartera "/>
    <s v="Se aprobóla depuracion de 213 actos administrativos po saldo menores. El acta se encuentra en proceso de firma_x000a_La evidencia esta en correo, el cual dice que se envió el acta del Comité de Cartera para revisión."/>
    <m/>
    <m/>
    <s v="No se presenta evidencia  "/>
    <s v="No se realizo ningun comité de cartera, toda vez que  esta en proceso de actualizacion el manual de cartera y solo hasta que quede en firme se podra continuar con la depuracion de cartera."/>
  </r>
  <r>
    <n v="120"/>
    <s v="PEND_PES2019"/>
    <x v="0"/>
    <s v="Fortalecer la Vigilancia."/>
    <x v="0"/>
    <s v="Plan de Acción Institucional - PAI"/>
    <s v="PAI"/>
    <n v="2"/>
    <s v=" Plan de Acción Institucional - PAI"/>
    <s v="Operacional"/>
    <s v="ACT_171"/>
    <x v="92"/>
    <x v="4"/>
    <x v="4"/>
    <s v="Dirección Financiera"/>
    <s v="Director Financiero"/>
    <s v="Apoyo"/>
    <s v="Administrativa/Financiera"/>
    <s v="Funcionamiento"/>
    <s v="2. DIRECCIONAMIENTO ESTRATEGICO Y PLANAECION"/>
    <s v="2.1.3 Gestión presupuestal y eficiencia del gasto público "/>
    <m/>
    <m/>
    <m/>
    <m/>
    <m/>
    <m/>
    <n v="11"/>
    <s v="# Estados financieros generados / # Estados financieros planeados"/>
    <s v="POR_DEFINIR"/>
    <n v="4.4642857142857152E-4"/>
    <s v="Planeado"/>
    <n v="0"/>
    <n v="1"/>
    <n v="0"/>
    <n v="2"/>
    <n v="2"/>
    <n v="1"/>
    <n v="1"/>
    <n v="1"/>
    <n v="1"/>
    <n v="1"/>
    <n v="1"/>
    <n v="1"/>
    <n v="12"/>
    <s v="Ejecutado"/>
    <n v="0"/>
    <n v="1"/>
    <n v="0"/>
    <n v="3"/>
    <n v="0"/>
    <n v="1"/>
    <n v="0"/>
    <n v="0"/>
    <n v="0"/>
    <n v="0"/>
    <n v="0"/>
    <n v="0"/>
    <n v="5"/>
    <s v="N/A"/>
    <s v="N/A"/>
    <s v="Pagina Web -Estados financieros mes de Diciembre de 2018"/>
    <s v="Se presentaron los estados financieros con corte 31 de Diciembre de 2018, los cuales estan publicados en la pagina web de la entidad. "/>
    <m/>
    <m/>
    <s v="Se elaboraron los estados financieros de enero, febrero y Marzo de 2019, o sea 3 informes"/>
    <s v="Iniciaron el proceso de firma y aprobacion"/>
    <m/>
    <m/>
    <s v="Se elaboraron y se firmaron los estados financieros de Mayo de 2019"/>
    <s v="Se encuentran publicados los Estados Financieros del mes de Mayo de 2019 en la pagina Web."/>
  </r>
  <r>
    <n v="121"/>
    <s v="PEND_PES2019"/>
    <x v="0"/>
    <s v="Fortalecer la Vigilancia."/>
    <x v="0"/>
    <s v="Plan de Acción Institucional - PAI"/>
    <s v="PAI"/>
    <n v="2"/>
    <s v=" Plan de Acción Institucional - PAI"/>
    <s v="Operacional"/>
    <s v="ACT_172"/>
    <x v="93"/>
    <x v="4"/>
    <x v="4"/>
    <s v="Dirección Financiera"/>
    <s v="Director Financiero"/>
    <s v="Apoyo"/>
    <s v="Administrativa/Financiera"/>
    <s v="Funcionamiento"/>
    <s v="2. DIRECCIONAMIENTO ESTRATEGICO Y PLANAECION"/>
    <s v="2.1.3 Gestión presupuestal y eficiencia del gasto público "/>
    <m/>
    <m/>
    <m/>
    <m/>
    <m/>
    <m/>
    <n v="1"/>
    <s v="# Reportes de información contable generados a entes externos dentro del plazo establecido / # Reportes de información contable generados a entes externos"/>
    <s v="POR_DEFINIR"/>
    <n v="4.4642857142857152E-4"/>
    <s v="Planeado"/>
    <n v="0"/>
    <n v="0"/>
    <n v="0"/>
    <n v="0.33"/>
    <n v="0"/>
    <n v="0"/>
    <n v="0.33"/>
    <n v="0"/>
    <n v="0"/>
    <n v="0"/>
    <n v="0.34"/>
    <n v="0"/>
    <n v="1"/>
    <s v="Ejecutado"/>
    <n v="0"/>
    <n v="0"/>
    <n v="0"/>
    <n v="0.33"/>
    <n v="0"/>
    <n v="0"/>
    <n v="0"/>
    <n v="0"/>
    <n v="0"/>
    <n v="0"/>
    <n v="0"/>
    <n v="0"/>
    <n v="0.33"/>
    <s v="N/A"/>
    <s v="N/A"/>
    <s v="Pantallazo de reporte  - Aplicativo CHIP - Contaduria"/>
    <s v="Se realizó reporte de información financiera ante la Contaduría General de la Nación el dia 15 de Febrero de 2019, correspondiente a  Diciembre de 2018."/>
    <m/>
    <m/>
    <s v="Pantallazo de reporte  - Aplicativo CHIP - Contaduria"/>
    <s v="Se realizó reporte de información financiera ante la Contaduría General de la Nación el dia 30 de Abril de 2019, correspondiente a  Enero - febrero y Marzo de 2019."/>
    <m/>
    <m/>
    <m/>
    <m/>
  </r>
  <r>
    <n v="122"/>
    <s v="PEND_PES2019"/>
    <x v="0"/>
    <s v="Fortalecer la Vigilancia."/>
    <x v="0"/>
    <s v="Plan de Acción Institucional - PAI"/>
    <s v="PAI"/>
    <n v="2"/>
    <s v=" Plan de Acción Institucional - PAI"/>
    <s v="Operacional"/>
    <s v="ACT_173"/>
    <x v="4"/>
    <x v="4"/>
    <x v="4"/>
    <s v="Dirección Financiera"/>
    <s v="Director Financiero"/>
    <s v="Apoyo"/>
    <s v="Administrativa/Financiera"/>
    <s v="Funcionamiento"/>
    <s v="5. INFORMACION Y COMUNICACIÓN"/>
    <s v="5.2.2 Gestión Documental"/>
    <m/>
    <m/>
    <m/>
    <m/>
    <m/>
    <m/>
    <n v="1"/>
    <s v="(#Solicitudes atendidas / # solicitudes recibidas)       "/>
    <s v="POR_DEFINIR"/>
    <n v="4.4642857142857152E-4"/>
    <s v="Planeado"/>
    <n v="655.11"/>
    <n v="547"/>
    <n v="611"/>
    <n v="451"/>
    <n v="0"/>
    <n v="503"/>
    <n v="0"/>
    <n v="0"/>
    <n v="0"/>
    <n v="0"/>
    <n v="0"/>
    <n v="0"/>
    <n v="2767.11"/>
    <s v="Ejecutado"/>
    <n v="584.11"/>
    <n v="541"/>
    <n v="593"/>
    <n v="430"/>
    <n v="0"/>
    <n v="503"/>
    <n v="0"/>
    <n v="0"/>
    <n v="0"/>
    <n v="0"/>
    <n v="0"/>
    <n v="0"/>
    <n v="2651.11"/>
    <s v="Comunicaciones oficiales (Memorando) según aplicativos Vigia y Orfeo "/>
    <s v="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
    <s v="Comunicaciones oficiales (Memorando) según aplicativos Vigia y Orfeo "/>
    <s v="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
    <s v="Comunicaciones oficiales (Memorando) según aplicativos Vigia y Orfeo "/>
    <s v="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
    <s v="Comunicaciones oficiales (Memorando) según aplicativos Vigia y Orfeo "/>
    <s v="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
    <m/>
    <m/>
    <s v="Listado de solicitudes por Vigia e informe respuestas radicadas por Orfeo"/>
    <s v="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
  </r>
  <r>
    <n v="123"/>
    <s v="PEND_PES2019"/>
    <x v="0"/>
    <s v="Fortalecer la Vigilancia."/>
    <x v="0"/>
    <s v="Plan de Acción Institucional - PAI"/>
    <s v="PAI"/>
    <n v="2"/>
    <s v=" Plan de Acción Institucional - PAI"/>
    <s v="Operacional"/>
    <s v="ACT_191"/>
    <x v="3"/>
    <x v="4"/>
    <x v="4"/>
    <s v="Dirección Financiera"/>
    <s v="Director Financiero"/>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4"/>
    <n v="4"/>
    <n v="6"/>
    <n v="4"/>
    <n v="0"/>
    <n v="6"/>
    <n v="0"/>
    <n v="0"/>
    <n v="0"/>
    <n v="0"/>
    <n v="0"/>
    <n v="0"/>
    <n v="24"/>
    <s v="Ejecutado"/>
    <n v="4"/>
    <n v="4"/>
    <n v="6"/>
    <n v="4"/>
    <n v="0"/>
    <n v="6"/>
    <n v="0"/>
    <n v="0"/>
    <n v="0"/>
    <n v="0"/>
    <n v="0"/>
    <n v="0"/>
    <n v="24"/>
    <s v="*Reporte ejecucion cualitativa presupuestal * Informe de Autosostenibilidad * Informe de Austeridad del gasto a corte de Diciembre 2018."/>
    <s v="Se realizaron los informes solicitados por Planeacion y control interno "/>
    <s v="*Reporte ejecucion cualitativa presupuestal * Informe de Austeridad del gasto a corte enero 2019"/>
    <s v="Se realizaron los informes solicitados por Planeacion y control interno "/>
    <s v="*Reporte ejecucion cualitativa presupuestal febrero  * Informe de Austeridad del gasto febrero 2019, Reciprocas 4 trimestre 2018, PAI febrero 2019, plan de contratacion sep a Marzo 219, Pormenorizado 2019."/>
    <s v="Se realizaron los informes solicitados por Planeacion y control interno "/>
    <s v="*Reporte ejecucion cualitativa presupuestal Marzo  * Informe de autosostenibilidad a Marzo 2019,  PAI Marzo 2019, Pormenorizado marzo 2019."/>
    <s v="Se realizaron los informes solicitados por Planeacion y control interno "/>
    <m/>
    <m/>
    <s v="*Reporte ejecucion cualitativa presupuestal a Junio   * Informe de autosostenibilidad a Mayo 2019,Estados Financieros Mayo, austeridad del gasto  de Mayo,  PAI Mayo 2019, Plan Mejoramiento CGR er semestre."/>
    <s v="Se realizaron los informes solicitados por Pagina WEB, Planeacion y control interno, Ministerio de Transporte y Contraloria General de la Republica "/>
  </r>
  <r>
    <n v="124"/>
    <s v="PEND_PES2019"/>
    <x v="0"/>
    <s v="Fortalecer la Vigilancia."/>
    <x v="0"/>
    <s v="Plan de Acción Institucional - PAI"/>
    <s v="PAI"/>
    <n v="2"/>
    <s v=" Plan de Acción Institucional - PAI"/>
    <s v="Operacional"/>
    <s v="ACT_175"/>
    <x v="94"/>
    <x v="4"/>
    <x v="4"/>
    <s v="Dirección Financiera"/>
    <s v="Director Financiero"/>
    <s v="Apoyo"/>
    <s v="Administrativa/Financiera"/>
    <s v="Funcionamiento"/>
    <s v="2. DIRECCIONAMIENTO ESTRATEGICO Y PLANAECION"/>
    <s v="2.1.3 Gestión presupuestal y eficiencia del gasto público "/>
    <m/>
    <m/>
    <m/>
    <m/>
    <m/>
    <m/>
    <n v="13397"/>
    <s v="Valor cartera recuperada al final de la vigencia / Valor cartera identificada al inicio de la vigencia"/>
    <s v="POR_DEFINIR"/>
    <n v="4.4642857142857152E-4"/>
    <s v="Planeado"/>
    <n v="1800.0500000000002"/>
    <n v="2571.5"/>
    <n v="3881"/>
    <n v="3972"/>
    <n v="5172"/>
    <n v="6372"/>
    <n v="7572"/>
    <n v="8772"/>
    <n v="9772"/>
    <n v="10772"/>
    <n v="11772"/>
    <n v="12697"/>
    <n v="85125.55"/>
    <s v="Ejecutado"/>
    <n v="1577"/>
    <n v="2496"/>
    <n v="3881"/>
    <n v="3504"/>
    <n v="0"/>
    <n v="4127"/>
    <n v="0"/>
    <n v="0"/>
    <n v="0"/>
    <n v="0"/>
    <n v="0"/>
    <n v="0"/>
    <n v="15585"/>
    <s v="relacion de cobro por todo concepto del mes de Enero de 2019"/>
    <s v="Se logró recaudar el 88% de la meta propuesta a corte mes de enero de 2019, debido a la continua gestion de cobro, adelantadas por los grupos SIS y Coactivo"/>
    <s v=" relacion de cobro por todo concepto del mes de Febrero  de 2019"/>
    <s v="Se obtuvo un 97% de la meta propuesta a corte de febrero de 2019, y una meta acumulada del año del 10%, debido a la continua gestion de cobro, adelantadas por los grupos SIS y Coactivo"/>
    <s v=" relacion de cobro por todo concepto del mes de Marzo  de 2019"/>
    <s v="Se obtuvo un 109% de la meta propuesta a corte de Marzo de 2019, y una meta acumulada del año del 29%, debido a la continua gestion de cobro, adelantadas por los grupos SIS y Coactivo"/>
    <s v=" relacion de cobro por todo concepto del mes de Abril  de 2019"/>
    <s v="En la vigencia anterior, el recaudo por contribución especial fue efectivo. Motivo por el cual, en la vigencia 2019, la gestión de cobro ha experimentado una leve disminución."/>
    <m/>
    <m/>
    <s v=" relacion de cobro por todo concepto del mes de Junio  de 2019"/>
    <s v="Por el pronunciamiento por parte del consejo de Estado respecto a las multas, se encuentra suspendido el cobro de multas por areas de SIS  y Cobro Coactivo, reflejando una disminucion en la recuperacion de cartera  de forma significativa. "/>
  </r>
  <r>
    <n v="125"/>
    <s v="PEND_PES2019"/>
    <x v="0"/>
    <s v="Fortalecer la Vigilancia."/>
    <x v="0"/>
    <s v="Plan de Acción Institucional - PAI"/>
    <s v="PAI"/>
    <n v="2"/>
    <s v=" Plan de Acción Institucional - PAI"/>
    <s v="Operacional"/>
    <s v="ACT_176"/>
    <x v="95"/>
    <x v="4"/>
    <x v="4"/>
    <s v="Dirección Financiera"/>
    <s v="Director Financiero"/>
    <s v="Apoyo"/>
    <s v="Administrativa/Financiera"/>
    <s v="Funcionamiento"/>
    <s v="2. DIRECCIONAMIENTO ESTRATEGICO Y PLANAECION"/>
    <s v="2.1.3 Gestión presupuestal y eficiencia del gasto público "/>
    <m/>
    <m/>
    <m/>
    <m/>
    <m/>
    <m/>
    <n v="49167"/>
    <s v="Valor presupuesto ejecutado / Valor presupuesto apropiado "/>
    <s v="POR_DEFINIR"/>
    <n v="4.4642857142857152E-4"/>
    <s v="Planeado"/>
    <n v="5408.37"/>
    <n v="6883.380000000001"/>
    <n v="8850.06"/>
    <n v="11308.41"/>
    <n v="14258.429999999998"/>
    <n v="18683.46"/>
    <n v="24091.829999999998"/>
    <n v="28516.859999999997"/>
    <n v="31958.550000000003"/>
    <n v="39333.600000000006"/>
    <n v="44250.3"/>
    <n v="45725.310000000005"/>
    <n v="279268.56"/>
    <s v="Ejecutado"/>
    <n v="5329"/>
    <n v="6881"/>
    <n v="8635"/>
    <n v="10929"/>
    <n v="0"/>
    <n v="17069"/>
    <n v="0"/>
    <n v="0"/>
    <n v="0"/>
    <n v="0"/>
    <n v="0"/>
    <n v="0"/>
    <n v="48843"/>
    <s v="Informe de Ejecucion presupuestal del mes de Enero de 2019"/>
    <s v="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
    <s v="Informe de Ejecucion presupuestal del mes de Febrero de 2019"/>
    <s v="La ejecución de compromisos presupuestales al mes de Febrero fue de $1.552 millones,  obteniendo un cumplimiento de la meta proyectada  al mes de Febrero del 100 % y una meta acumulada del  año de 14% en los compromisos."/>
    <s v="Informe de Ejecucion presupuestal del mes de Marzo de 2019"/>
    <s v="La ejecución de compromisos presupuestales al mes de Marzo fue de $1.754 millones,  obteniendo un cumplimiento de la meta proyectada  al mes de Marzo del 98 % y una meta acumulada del  año de 18% en los compromisos."/>
    <s v=" relacion de cobro por todo concepto del mes de Abril  de 2019"/>
    <s v="Se obtuvo un 75% de la meta propuesta a corte de Abril de 2019, y una meta acumulada del año del 26.2%, debido a la continua gestion de cobro, adelantadas por los grupos SIS y Coactivo"/>
    <m/>
    <m/>
    <s v=" Ejecucion presupuestal acumulada a Junio de 2019"/>
    <s v="Se obtuvo un 91.4% de la meta propuesta a corte de Junio de 2019, y una meta acumulada del año del 34,7%."/>
  </r>
  <r>
    <n v="126"/>
    <s v="PEND_PES2019"/>
    <x v="0"/>
    <s v="Fortalecer la Vigilancia."/>
    <x v="0"/>
    <s v="Plan de Acción Institucional - PAI"/>
    <s v="PAI"/>
    <n v="2"/>
    <s v=" Plan de Acción Institucional - PAI"/>
    <s v="Operacional"/>
    <s v="ACT_177"/>
    <x v="96"/>
    <x v="4"/>
    <x v="4"/>
    <s v="Dirección Financiera"/>
    <s v="Director Financiero"/>
    <s v="Apoyo"/>
    <s v="Administrativa/Financiera"/>
    <s v="Funcionamiento"/>
    <s v="2. DIRECCIONAMIENTO ESTRATEGICO Y PLANAECION"/>
    <s v="2.1.3 Gestión presupuestal y eficiencia del gasto público "/>
    <m/>
    <m/>
    <m/>
    <m/>
    <m/>
    <m/>
    <n v="1"/>
    <s v="# Obligaciones presupuestales pagadas a tiempo / # Obligaciones presupuestales generadas"/>
    <s v="POR_DEFINIR"/>
    <n v="4.4642857142857152E-4"/>
    <s v="Planeado"/>
    <n v="563"/>
    <n v="1408"/>
    <n v="1992"/>
    <n v="1686"/>
    <n v="0"/>
    <n v="3968"/>
    <n v="0"/>
    <n v="0"/>
    <n v="0"/>
    <n v="0"/>
    <n v="0"/>
    <n v="0"/>
    <n v="9617"/>
    <s v="Ejecutado"/>
    <n v="537"/>
    <n v="1327"/>
    <n v="1992"/>
    <n v="1686"/>
    <n v="0"/>
    <n v="3316"/>
    <n v="0"/>
    <n v="0"/>
    <n v="0"/>
    <n v="0"/>
    <n v="0"/>
    <n v="0"/>
    <n v="8858"/>
    <s v="Informe de ordenes de pago y viaticos mes de enero de 2019"/>
    <s v="El área Financiera en el mes de enero de 2019,  se realizo 454 pagos para un total de $ 536.518.729,78 m/cte.  obligando y pagando a tiempo los soportes allegadas a la Direccion financiera durante el mes de enero de 2019. "/>
    <s v="Informe de ordenes de pago y viaticos mes de Febrero de 2019"/>
    <s v="El área Financiera en el mes de Febrero de 2019,  se realizo 492 Pagos para un total de $ 1,327,032,687 m/cte.  obligando y pagando a tiempo los soportes allegadas a la Direccion financiera durante el mes de Febrero de 2019.  "/>
    <s v="Informe de ordenes de pago y viaticos mes de Marzo de 2019"/>
    <s v="El área Financiera en el mes de Marzo de 2019,  se realizo 380 Pagos para un total de $ 1,924.680.057 m/cte.  obligando y pagando a tiempo los soportes allegadas a la Direccion financiera durante el mes de Febrero de 2019.  "/>
    <s v="Informe de ordenes de pago y Obligaciones mes de Abril de 2019"/>
    <s v="El área Financiera en el mes de Abril de 2019,  se realizo 398 Pagos para un total de $  1.685.885.733 m/cte.  obligando y pagando a tiempo los soportes allegadas a la Direccion financiera durante el mes de Abril de 2019.  "/>
    <m/>
    <m/>
    <s v="Informe de ordenes de pago y Obligaciones mes de Junio de 2019"/>
    <s v="En el mes de Junio de 2019,  se realizaron  547 Pagos para un total de $ 3.316.138.356 m/cte.  obligando y pagando a tiempo  las obligaciones allegadas a la Direccion financiera durante el mes de Junio de 2019.  "/>
  </r>
  <r>
    <n v="127"/>
    <s v="PEND_PES2019"/>
    <x v="0"/>
    <s v="Fortalecer la Vigilancia."/>
    <x v="0"/>
    <s v="Plan de Acción Institucional - PAI"/>
    <s v="PAI"/>
    <n v="11"/>
    <s v=" Plan Anticorrupción y de Atención al Ciudadano  (Planeación) - PAAC"/>
    <s v="Transparencia "/>
    <s v="ACT_178"/>
    <x v="97"/>
    <x v="4"/>
    <x v="4"/>
    <s v="Dirección Administrativa"/>
    <s v="Director Administrativo"/>
    <s v="Apoyo"/>
    <s v="Administrativa/Financiera"/>
    <s v="Funcionamiento"/>
    <s v="PEND_"/>
    <s v="PEND_"/>
    <m/>
    <m/>
    <m/>
    <m/>
    <m/>
    <m/>
    <n v="1"/>
    <s v="(No de HV aprobadas / Total de contratos suscritos de la Entidad)*100 "/>
    <s v="POR_DEFINIR"/>
    <n v="4.4642857142857152E-4"/>
    <s v="Planeado"/>
    <n v="182"/>
    <n v="32"/>
    <n v="12"/>
    <n v="12"/>
    <n v="0"/>
    <n v="46"/>
    <n v="0"/>
    <n v="0"/>
    <n v="0"/>
    <n v="0"/>
    <n v="0"/>
    <n v="0"/>
    <n v="284"/>
    <s v="Ejecutado"/>
    <n v="182"/>
    <n v="32"/>
    <n v="12"/>
    <n v="12"/>
    <n v="0"/>
    <n v="46"/>
    <n v="0"/>
    <n v="0"/>
    <n v="0"/>
    <n v="0"/>
    <n v="0"/>
    <n v="0"/>
    <n v="284"/>
    <s v="aplicativo sigep"/>
    <m/>
    <s v="aplicativo sigep"/>
    <m/>
    <s v="aplicativo sigep"/>
    <m/>
    <s v="Sigep"/>
    <m/>
    <m/>
    <m/>
    <s v="Contratos publicados en SIGEP a 30 de junio de 2019 (46 contratos)"/>
    <s v="Se realiza la publicacion en sigep de los contratos suscritos durante el mes "/>
  </r>
  <r>
    <n v="128"/>
    <s v="PEND_PES2019"/>
    <x v="0"/>
    <s v="Fortalecer la Vigilancia."/>
    <x v="0"/>
    <s v="Plan de Acción Institucional - PAI"/>
    <s v="PAI"/>
    <n v="2"/>
    <s v=" Plan de Acción Institucional - PAI"/>
    <s v="Operacional"/>
    <s v="ACT_179"/>
    <x v="98"/>
    <x v="4"/>
    <x v="4"/>
    <s v="Dirección Administrativa"/>
    <s v="Director Administrativo"/>
    <s v="Apoyo"/>
    <s v="Administrativa/Financiera"/>
    <s v="Funcionamiento"/>
    <s v="3. GESTION CON VALORES PARA RESULTADOS"/>
    <s v="3.2.1.1 Fortalecimiento organizacional y simplificación de procesos"/>
    <m/>
    <m/>
    <m/>
    <m/>
    <m/>
    <m/>
    <n v="2"/>
    <s v="# Inventarios Actividades ejecutadas / # Inventarios Actividades planeadas"/>
    <s v="POR_DEFINIR"/>
    <n v="4.4642857142857152E-4"/>
    <s v="Planeado"/>
    <n v="0"/>
    <n v="0"/>
    <n v="0"/>
    <n v="0"/>
    <n v="0"/>
    <n v="1"/>
    <n v="0"/>
    <n v="0"/>
    <n v="0"/>
    <n v="0"/>
    <n v="0"/>
    <n v="1"/>
    <n v="2"/>
    <s v="Ejecutado"/>
    <n v="0"/>
    <n v="0"/>
    <n v="0"/>
    <n v="0"/>
    <n v="0"/>
    <n v="1"/>
    <n v="0"/>
    <n v="0"/>
    <n v="0"/>
    <n v="0"/>
    <n v="0"/>
    <n v="0"/>
    <n v="1"/>
    <m/>
    <m/>
    <m/>
    <m/>
    <m/>
    <m/>
    <m/>
    <m/>
    <m/>
    <m/>
    <s v="Informe"/>
    <s v="La Dirección Administrativa realizó la actualizacion  del inventario de la entidad"/>
  </r>
  <r>
    <n v="129"/>
    <s v="PEND_PES2019"/>
    <x v="0"/>
    <s v="Fortalecer la Vigilancia."/>
    <x v="0"/>
    <s v="Plan de Acción Institucional - PAI"/>
    <s v="PAI"/>
    <n v="2"/>
    <s v=" Plan de Acción Institucional - PAI"/>
    <s v="Operacional"/>
    <s v="ACT_180"/>
    <x v="99"/>
    <x v="4"/>
    <x v="4"/>
    <s v="Dirección Administrativa"/>
    <s v="Director Administrativo"/>
    <s v="Apoyo"/>
    <s v="Administrativa/Financiera"/>
    <s v="Funcionamiento"/>
    <s v="3. GESTION CON VALORES PARA RESULTADOS"/>
    <s v="3.2.1.1 Fortalecimiento organizacional y simplificación de procesos"/>
    <m/>
    <m/>
    <m/>
    <m/>
    <m/>
    <m/>
    <n v="6"/>
    <s v="# instructivos elabrorados y socializados  / # instructivos programados"/>
    <s v="POR_DEFINIR"/>
    <n v="4.4642857142857152E-4"/>
    <s v="Planeado"/>
    <n v="0"/>
    <n v="0"/>
    <n v="1"/>
    <n v="0"/>
    <n v="1"/>
    <n v="1"/>
    <n v="1"/>
    <n v="0"/>
    <n v="1"/>
    <n v="0"/>
    <n v="1"/>
    <n v="0"/>
    <n v="6"/>
    <s v="Ejecutado"/>
    <n v="0"/>
    <n v="0"/>
    <n v="1"/>
    <n v="0"/>
    <n v="0"/>
    <n v="1"/>
    <n v="0"/>
    <n v="0"/>
    <n v="0"/>
    <n v="0"/>
    <n v="0"/>
    <n v="0"/>
    <n v="2"/>
    <s v="N.A"/>
    <m/>
    <m/>
    <m/>
    <m/>
    <s v="Se desarrolla un instructivo el cual fue enviado por correo"/>
    <m/>
    <m/>
    <m/>
    <m/>
    <s v="Elaboración proyecto Resolución que modifica el comité de contratación "/>
    <s v="se adjunta proyecto de Resolución "/>
  </r>
  <r>
    <n v="130"/>
    <s v="PEND_PES2019"/>
    <x v="0"/>
    <s v="Fortalecer la Vigilancia."/>
    <x v="0"/>
    <s v="Plan de Acción Institucional - PAI"/>
    <s v="PAI"/>
    <n v="2"/>
    <s v=" Plan de Acción Institucional - PAI"/>
    <s v="Operacional"/>
    <s v="ACT_181"/>
    <x v="100"/>
    <x v="4"/>
    <x v="4"/>
    <s v="Dirección Administrativa"/>
    <s v="Director Administrativo"/>
    <s v="Apoyo"/>
    <s v="Administrativa/Financiera"/>
    <s v="Funcionamiento"/>
    <s v="3. GESTION CON VALORES PARA RESULTADOS"/>
    <s v="3.2.1.1 Fortalecimiento organizacional y simplificación de procesos"/>
    <m/>
    <m/>
    <m/>
    <m/>
    <m/>
    <m/>
    <n v="2"/>
    <s v="# de Comités de Adquisiciones Actividades cronograma de adquisición de bienes y servicios ejecutadas / # Actividades cronograma de adquisición de bienes y servicios planeadas&quot;"/>
    <s v="POR_DEFINIR"/>
    <n v="4.4642857142857152E-4"/>
    <s v="Planeado"/>
    <n v="0"/>
    <n v="0"/>
    <n v="0"/>
    <n v="0"/>
    <n v="0"/>
    <n v="1"/>
    <n v="0"/>
    <n v="0"/>
    <n v="0"/>
    <n v="0"/>
    <n v="0"/>
    <n v="1"/>
    <n v="2"/>
    <s v="Ejecutado"/>
    <n v="0"/>
    <n v="0"/>
    <n v="0"/>
    <n v="0"/>
    <n v="0"/>
    <n v="0"/>
    <n v="0"/>
    <n v="0"/>
    <n v="0"/>
    <n v="0"/>
    <n v="0"/>
    <n v="0"/>
    <n v="0"/>
    <m/>
    <m/>
    <m/>
    <m/>
    <m/>
    <m/>
    <m/>
    <m/>
    <m/>
    <m/>
    <m/>
    <m/>
  </r>
  <r>
    <n v="131"/>
    <s v="PEND_PES2019"/>
    <x v="0"/>
    <s v="Fortalecer la Vigilancia."/>
    <x v="0"/>
    <s v="Plan de Acción Institucional - PAI"/>
    <s v="PAI"/>
    <n v="2"/>
    <s v=" Plan de Acción Institucional - PAI"/>
    <s v="Operacional"/>
    <s v="ACT_182"/>
    <x v="101"/>
    <x v="4"/>
    <x v="4"/>
    <s v="Dirección Administrativa"/>
    <s v="Director Administrativo"/>
    <s v="Apoyo"/>
    <s v="Administrativa/Financiera"/>
    <s v="Funcionamiento"/>
    <s v="3. GESTION CON VALORES PARA RESULTADOS"/>
    <s v="3.2.1.3 Gobierno Digital"/>
    <m/>
    <m/>
    <m/>
    <m/>
    <m/>
    <m/>
    <n v="1"/>
    <s v="(#Solicitudes atendidas / # solicitudes recibidas) *100%      "/>
    <s v="POR_DEFINIR"/>
    <n v="4.4642857142857152E-4"/>
    <s v="Planeado"/>
    <n v="21"/>
    <n v="27"/>
    <n v="24"/>
    <n v="18"/>
    <n v="0"/>
    <n v="0"/>
    <n v="0"/>
    <n v="0"/>
    <n v="0"/>
    <n v="0"/>
    <n v="0"/>
    <n v="0"/>
    <n v="90"/>
    <s v="Ejecutado"/>
    <n v="21"/>
    <n v="24"/>
    <n v="20"/>
    <n v="16"/>
    <n v="0"/>
    <n v="0"/>
    <n v="0"/>
    <n v="0"/>
    <n v="0"/>
    <n v="0"/>
    <n v="0"/>
    <n v="0"/>
    <n v="81"/>
    <s v="Se encuentra en el aplicativo glpi"/>
    <m/>
    <s v="Se encuentra en el aplicativo glpi"/>
    <m/>
    <s v="Se encuentra en el aplicativo glpi, estos 4 llegaron sobre el final mes que no se alcanzaron atender en el periodo"/>
    <s v=" "/>
    <s v="Glpi"/>
    <s v="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
    <m/>
    <m/>
    <m/>
    <m/>
  </r>
  <r>
    <n v="132"/>
    <s v="PEND_PES2019"/>
    <x v="0"/>
    <s v="Fortalecer la Vigilancia."/>
    <x v="0"/>
    <s v="Plan de Acción Institucional - PAI"/>
    <s v="PAI"/>
    <n v="2"/>
    <s v=" Plan de Acción Institucional - PAI"/>
    <s v="Operacional"/>
    <s v="ACT_183"/>
    <x v="102"/>
    <x v="4"/>
    <x v="4"/>
    <s v="Dirección Administrativa"/>
    <s v="Director Administrativo"/>
    <s v="Apoyo"/>
    <s v="Administrativa/Financiera"/>
    <s v="Funcionamiento"/>
    <s v="2. DIRECCIONAMIENTO ESTRATEGICO Y PLANAECION"/>
    <s v="2.1.3 Gestión presupuestal y eficiencia del gasto público "/>
    <m/>
    <m/>
    <m/>
    <m/>
    <m/>
    <m/>
    <n v="80"/>
    <s v="(# Informes presentados/ # Informes programados) *100%      "/>
    <s v="POR_DEFINIR"/>
    <n v="4.4642857142857152E-4"/>
    <s v="Planeado"/>
    <n v="0"/>
    <n v="0"/>
    <n v="20"/>
    <n v="25"/>
    <n v="0"/>
    <n v="20"/>
    <n v="0"/>
    <n v="0"/>
    <n v="20"/>
    <n v="0"/>
    <n v="0"/>
    <n v="20"/>
    <n v="105"/>
    <s v="Ejecutado"/>
    <n v="0"/>
    <n v="0"/>
    <n v="20"/>
    <n v="25"/>
    <n v="0"/>
    <n v="7"/>
    <n v="0"/>
    <n v="0"/>
    <n v="0"/>
    <n v="0"/>
    <n v="0"/>
    <n v="0"/>
    <n v="52"/>
    <m/>
    <m/>
    <m/>
    <m/>
    <s v="en la carpeta compartida del Grupo de Administrativa"/>
    <s v="Se realizan los informes de los siguientes contratos durante el trimestre_x000a_1. Arriendos (6)_x000a_2. Vigilancia (3)_x000a_3. Mantenimiento de vehiculos (3)_x000a_4. Tiquetes (3)_x000a_5. Estantes (1)_x000a_6. Cajas de archivo (1)_x000a_7. Combustible (3)"/>
    <s v="Carpeta compartida del Grupo Administrativa"/>
    <s v="Informes de ejecución y supervisión de los contratos pertenecientes al area"/>
    <m/>
    <m/>
    <s v="Carpeta Compartida de la Direccion  Administrativa"/>
    <s v="Se elabora un ( 1) informe  mensual de seguimiento  por cada contrato, en el mes de junio  se realizaron 7 informes de seguimiento ( Auto gas-Arriendo de 2 sedes-toyo Card´s_Vigilancia_Satena- OC Panamericana_UNP"/>
  </r>
  <r>
    <n v="133"/>
    <s v="PEND_PES2019"/>
    <x v="0"/>
    <s v="Fortalecer la Vigilancia."/>
    <x v="0"/>
    <s v="Plan de Acción Institucional - PAI"/>
    <s v="PAI"/>
    <n v="2"/>
    <s v=" Plan de Acción Institucional - PAI"/>
    <s v="Operacional"/>
    <s v="ACT_184"/>
    <x v="103"/>
    <x v="4"/>
    <x v="4"/>
    <s v="Dirección Administrativa"/>
    <s v="Director Administrativo"/>
    <s v="Apoyo"/>
    <s v="Administrativa/Financiera"/>
    <s v="Funcionamiento"/>
    <s v="2. DIRECCIONAMIENTO ESTRATEGICO Y PLANAECION"/>
    <s v="2.1.3 Gestión presupuestal y eficiencia del gasto público "/>
    <m/>
    <m/>
    <m/>
    <m/>
    <m/>
    <m/>
    <n v="4"/>
    <s v="(# Informes presentados/ # Informes programados) *100%      "/>
    <s v="POR_DEFINIR"/>
    <n v="4.4642857142857152E-4"/>
    <s v="Planeado"/>
    <n v="1"/>
    <n v="0"/>
    <n v="0"/>
    <n v="1"/>
    <n v="0"/>
    <n v="0"/>
    <n v="1"/>
    <n v="0"/>
    <n v="0"/>
    <n v="1"/>
    <n v="0"/>
    <n v="0"/>
    <n v="4"/>
    <s v="Ejecutado"/>
    <n v="1"/>
    <n v="0"/>
    <n v="0"/>
    <n v="1"/>
    <n v="0"/>
    <n v="1"/>
    <n v="0"/>
    <n v="0"/>
    <n v="0"/>
    <n v="0"/>
    <n v="0"/>
    <n v="0"/>
    <n v="3"/>
    <s v="http://www.supertransporte.gov.co/index.php/plan-institucional-de-gestion-ambiental/"/>
    <s v="Se reporta el ultimo informe de 2018 y se encuentra publicado en la pagina web de la Entidad"/>
    <m/>
    <m/>
    <m/>
    <m/>
    <s v="Carpeta compartida Piga"/>
    <s v="Se realizan actividades "/>
    <m/>
    <m/>
    <s v="Se realizo actividad de publicacion  como cuidar los elementos de la entidad"/>
    <s v="Se reporta el ultimo informe de 2018 y se encuentra publicado en la pagina web de la Entidad vigente a 2020                                    No obstante se realizan actividades que propenden por la conservacion del medio Ambiente.  _x000a__x000a_ Se envió correo electrónico a todos funcionario con fecha 11 de junio de 2019  sensibilizando el uso  del papel de manos   como utilizar y cuidar las toallas de manos _x000a__x000a_"/>
  </r>
  <r>
    <n v="134"/>
    <s v="PEND_PES2019"/>
    <x v="0"/>
    <s v="Fortalecer la Vigilancia."/>
    <x v="0"/>
    <s v="Plan de Acción Institucional - PAI"/>
    <s v="PAI"/>
    <n v="2"/>
    <s v=" Plan de Acción Institucional - PAI"/>
    <s v="Operacional"/>
    <s v="ACT_185"/>
    <x v="4"/>
    <x v="4"/>
    <x v="4"/>
    <s v="Dirección Administrativa"/>
    <s v="Director Administrativo"/>
    <s v="Apoyo"/>
    <s v="Administrativa/Financiera"/>
    <s v="Funcionamiento"/>
    <s v="5. INFORMACION Y COMUNICACIÓN"/>
    <s v="5.2.2 Gestión Documental"/>
    <m/>
    <m/>
    <m/>
    <m/>
    <m/>
    <m/>
    <n v="1"/>
    <s v="(#Solicitudes atendidas / # solicitudes recibidas) *100%      "/>
    <s v="POR_DEFINIR"/>
    <n v="4.4642857142857152E-4"/>
    <s v="Planeado"/>
    <n v="80"/>
    <n v="80"/>
    <n v="80"/>
    <n v="129"/>
    <n v="0"/>
    <n v="120"/>
    <n v="0"/>
    <n v="0"/>
    <n v="0"/>
    <n v="0"/>
    <n v="0"/>
    <n v="0"/>
    <n v="489"/>
    <s v="Ejecutado"/>
    <n v="80"/>
    <n v="80"/>
    <n v="80"/>
    <n v="129"/>
    <n v="0"/>
    <n v="100"/>
    <n v="0"/>
    <n v="0"/>
    <n v="0"/>
    <n v="0"/>
    <n v="0"/>
    <n v="0"/>
    <n v="469"/>
    <s v="orfeo_x000a_vigia_x000a_caja menor"/>
    <s v="Respuestas dadas a solicitudes verbales y escritas, ya sea por medio del orfeo o del vigia"/>
    <s v="orfeo_x000a_vigia_x000a_caja menor"/>
    <s v="Respuestas dadas a solicitudes verbales y escritas, ya sea por medio del orfeo o del vigia"/>
    <s v="orfeo_x000a_vigia_x000a_caja menor"/>
    <s v="Respuestas dadas a solicitudes verbales y escritas, ya sea por medio del orfeo o del vigia"/>
    <s v="Orfeo"/>
    <s v="Se tramitan los diferentes requerimientos, facturas y demas"/>
    <m/>
    <m/>
    <s v="se tramitan los diferentes requerimientos, facturas y demas"/>
    <s v="9.Orfeo:_Vigia"/>
  </r>
  <r>
    <n v="135"/>
    <s v="PEND_PES2019"/>
    <x v="0"/>
    <s v="Fortalecer la Vigilancia."/>
    <x v="0"/>
    <s v="Plan de Acción Institucional - PAI"/>
    <s v="PAI"/>
    <n v="2"/>
    <s v=" Plan de Acción Institucional - PAI"/>
    <s v="Operacional"/>
    <s v="ACT_192"/>
    <x v="3"/>
    <x v="4"/>
    <x v="4"/>
    <s v="Dirección Administrativa"/>
    <s v="Director Administrativo"/>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8"/>
    <n v="1"/>
    <n v="3"/>
    <n v="2"/>
    <n v="0"/>
    <n v="1"/>
    <n v="0"/>
    <n v="0"/>
    <n v="0"/>
    <n v="0"/>
    <n v="0"/>
    <n v="0"/>
    <n v="15"/>
    <s v="Ejecutado"/>
    <n v="8"/>
    <n v="1"/>
    <n v="3"/>
    <n v="2"/>
    <n v="0"/>
    <n v="1"/>
    <n v="0"/>
    <n v="0"/>
    <n v="0"/>
    <n v="0"/>
    <n v="0"/>
    <n v="0"/>
    <n v="15"/>
    <m/>
    <s v="Actividades desarrolladas de cada uno de los procesos de gestion administrativa"/>
    <m/>
    <s v="Actividades desarrolladas de cada uno de los procesos de gestion administrativa"/>
    <m/>
    <s v="Actividades desarrolladas de cada uno de los procesos de gestion administrativa"/>
    <s v="Cadena de valor y comunicaciones"/>
    <s v="Respuestas dadas a control interno"/>
    <m/>
    <m/>
    <s v="Respuesta dada a control interno durante el mes de junio se envió respuesta a Control Interno de un requerimiento"/>
    <s v="Respuesta dada a la jefatura de control interno  20195300072893 de 27-06-2019"/>
  </r>
  <r>
    <n v="136"/>
    <s v="PEND_PES2019"/>
    <x v="0"/>
    <s v="Fortalecer la Vigilancia."/>
    <x v="0"/>
    <s v="Plan de Acción Institucional - PAI"/>
    <s v="PAI"/>
    <n v="2"/>
    <s v=" Plan de Acción Institucional - PAI"/>
    <s v="Operacional"/>
    <s v="ACT_61"/>
    <x v="104"/>
    <x v="7"/>
    <x v="7"/>
    <s v="Oficina Asesora Jurídica"/>
    <s v="Coordinador Grupo de Conciliación "/>
    <s v="Apoyo"/>
    <s v="Administrativa/Financiera"/>
    <s v="Funcionamiento"/>
    <s v="3. GESTION CON VALORES PARA RESULTADOS"/>
    <s v="3.2.1.5  Defensa Jurídica"/>
    <m/>
    <m/>
    <m/>
    <m/>
    <m/>
    <m/>
    <n v="1"/>
    <s v="# Audiencias realizadas / # Audiencias solicitadas"/>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s v="Actas de audiencias y citatorios"/>
    <m/>
    <s v="Actas de audiencias y citatorios"/>
    <m/>
    <s v="Actas de audiencias y citatorios"/>
    <m/>
    <s v="Actas de audiencias y citatorios"/>
    <s v="Se desarrollaron las audiencias programadas para el mes sin novedades más allá del procedimiento."/>
    <s v="Actas de audiencias y citatorios"/>
    <s v="Se desarrollaron las audiencias programadas para el mes sin novedades más allá del procedimiento."/>
    <s v="Actas de audiencias y citatorios."/>
    <s v="Se desarrollaron las audiencias programadas para el mes sin novedades más allá del procedimiento."/>
  </r>
  <r>
    <n v="137"/>
    <s v="PEND_PES2019"/>
    <x v="0"/>
    <s v="Fortalecer la Vigilancia."/>
    <x v="0"/>
    <s v="Plan de Acción Institucional - PAI"/>
    <s v="PAI"/>
    <n v="2"/>
    <s v=" Plan de Acción Institucional - PAI"/>
    <s v="Operacional"/>
    <s v="ACT_62"/>
    <x v="105"/>
    <x v="7"/>
    <x v="7"/>
    <s v="Oficina Asesora Jurídica"/>
    <s v="Coordinador Grupo de Conciliación "/>
    <s v="Apoyo"/>
    <s v="Administrativa/Financiera"/>
    <s v="Funcionamiento"/>
    <s v="2. DIRECCIONAMIENTO ESTRATEGICO Y PLANAECION"/>
    <s v="2.1.3 Gestión presupuestal y eficiencia del gasto público "/>
    <m/>
    <m/>
    <m/>
    <m/>
    <m/>
    <m/>
    <n v="1"/>
    <s v="# acciones de cobro coactivo ejecutadas / # acciones de cobro coactivo programadas"/>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s v="Autos que libran mandamiento ejecutivo y archivo de cobro coactivo"/>
    <m/>
    <s v="Autos que libran mandamiento ejecutivo y archivo de cobro coactivo"/>
    <m/>
    <s v="Autos que libran mandamiento ejecutivo y archivo de cobro coactivo"/>
    <m/>
    <s v="Autos que libran mandamiento ejecutivo y archivo de cobro coactivo"/>
    <s v="Se realiza el trámite del cobro coactivo según la normatividad: CPACA y ET."/>
    <s v="Autos que libran mandamiento ejecutivo y archivo de cobro coactivo"/>
    <s v="Se realiza el trámite del cobro coactivo según la normatividad: CPACA y ET."/>
    <s v="Autos que libran mandamiento ejecutivo y archivo de cobro coactivo"/>
    <s v="Se realiza el trámite del cobro coactivo según la normatividad: CPACA y ET."/>
  </r>
  <r>
    <n v="138"/>
    <s v="PEND_PES2019"/>
    <x v="0"/>
    <s v="Fortalecer la Vigilancia."/>
    <x v="0"/>
    <s v="Plan de Acción Institucional - PAI"/>
    <s v="PAI"/>
    <n v="2"/>
    <s v=" Plan de Acción Institucional - PAI"/>
    <s v="Operacional"/>
    <s v="ACT_63"/>
    <x v="106"/>
    <x v="7"/>
    <x v="7"/>
    <s v="Oficina Asesora Jurídica"/>
    <s v="Coordinador Grupo de Conciliación "/>
    <s v="Apoyo"/>
    <s v="Administrativa/Financiera"/>
    <s v="Funcionamiento"/>
    <s v="3. GESTION CON VALORES PARA RESULTADOS"/>
    <s v="3.2.1.5  Defensa Jurídica"/>
    <m/>
    <m/>
    <m/>
    <m/>
    <m/>
    <m/>
    <n v="1"/>
    <s v="# resoluciones expedidas / # resoluciones a expedir"/>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s v="Archivo Oficina Asesora Juridica y expedientes de recurso"/>
    <m/>
    <s v="Archivo Oficina Asesora Juridica y expedientes de recurso"/>
    <m/>
    <s v="Archivo Oficina Asesora Juridica y expedientes de recurso"/>
    <m/>
    <s v="Archivo Oficina Asesora Juridica y expedientes de recurso"/>
    <m/>
    <s v="Archivo Oficina Asesora Juridica y expedientes de recurso"/>
    <s v="Se efectúa el trámite de Ley "/>
    <s v="Archivo Oficina Asesora Juridica y expedientes de recurso"/>
    <s v="Se efectúa el trámite de Ley "/>
  </r>
  <r>
    <n v="139"/>
    <s v="PEND_PES2019"/>
    <x v="0"/>
    <s v="Fortalecer la Vigilancia."/>
    <x v="0"/>
    <s v="Plan de Acción Institucional - PAI"/>
    <s v="PAI"/>
    <n v="2"/>
    <s v=" Plan de Acción Institucional - PAI"/>
    <s v="Operacional"/>
    <s v="ACT_64"/>
    <x v="107"/>
    <x v="7"/>
    <x v="7"/>
    <s v="Oficina Asesora Jurídica"/>
    <s v="Coordinador Grupo de Conciliación "/>
    <s v="Apoyo"/>
    <s v="Administrativa/Financiera"/>
    <s v="Funcionamiento"/>
    <s v="3. GESTION CON VALORES PARA RESULTADOS"/>
    <s v="3.2.1.5  Defensa Jurídica"/>
    <m/>
    <m/>
    <m/>
    <m/>
    <m/>
    <m/>
    <n v="1"/>
    <s v="# acciones de defensa judicial ejecutadas / # acciones de defensa judicial programadas"/>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s v="Archivo Oficina Asesora Juridica y expedientes de recurso"/>
    <m/>
    <s v="Archivo Oficina Asesora Juridica y expedientes de recurso"/>
    <m/>
    <s v="Archivo Oficina Asesora Juridica y expedientes de recurso"/>
    <m/>
    <s v="Archivo Oficina Asesora Juridica y expedientes de recurso"/>
    <s v="Se realiza la gestión necesaria en la representación judicial de la entidad ante las autoridades correspondientes."/>
    <s v="Archivo Oficina Asesora Juridica y expedientes de recurso"/>
    <s v="Archivo Oficina Asesora Juridica y expedientes de recurso"/>
    <s v="Archivo Oficina Asesora Juridica y expedientes de recurso"/>
    <s v="Se realiza la gestión necesaria en la representación judicial de la entidad ante las autoridades correspondientes."/>
  </r>
  <r>
    <n v="140"/>
    <s v="PEND_PES2019"/>
    <x v="0"/>
    <s v="Fortalecer la Vigilancia."/>
    <x v="0"/>
    <s v="Plan de Acción Institucional - PAI"/>
    <s v="PAI"/>
    <n v="2"/>
    <s v=" Plan de Acción Institucional - PAI"/>
    <s v="Operacional"/>
    <s v="ACT_65"/>
    <x v="108"/>
    <x v="7"/>
    <x v="7"/>
    <s v="Oficina Asesora Jurídica"/>
    <s v="Coordinador Grupo de Conciliación "/>
    <s v="Apoyo"/>
    <s v="Administrativa/Financiera"/>
    <s v="Funcionamiento"/>
    <s v="3. GESTION CON VALORES PARA RESULTADOS"/>
    <s v="3.2.1.5  Defensa Jurídica"/>
    <m/>
    <m/>
    <m/>
    <m/>
    <m/>
    <m/>
    <n v="1"/>
    <s v="# acciones de sometimiento a control ejecutadas / # acciones de sometimiento a control programadas"/>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0.05"/>
    <n v="0.05"/>
    <n v="0.05"/>
    <n v="0.05"/>
    <n v="8.3299999999999999E-2"/>
    <n v="8.3299999999999999E-2"/>
    <n v="0"/>
    <n v="0"/>
    <n v="0"/>
    <n v="0"/>
    <n v="0"/>
    <n v="0"/>
    <n v="0.36659999999999998"/>
    <s v="Actas de comité de Sometimiento a Control y Comunicaciones a Vigilados"/>
    <s v="Pendiente de realizar Comité de Sometimiento a Control para adoptar las decisiones a que haya lugar."/>
    <s v="Actas de comité de Sometimiento a Control y Comunicaciones a Vigilados"/>
    <s v="Pendiente de realizar Comité de Sometimiento a Control para adoptar las decisiones a que haya lugar."/>
    <s v="Actas de comité de Sometimiento a Control y Comunicaciones a Vigilados"/>
    <s v="Pendiente de realizar Comité de Sometimiento a Control para adoptar las decisiones a que haya lugar."/>
    <s v="Actas de comité de Sometimiento a Control y Comunicaciones a Vigilados"/>
    <s v="Pendiente de realizar Comité de Sometimiento a Control para adoptar las decisiones a que haya lugar."/>
    <s v="Actas de comité de Sometimiento a Control y Comunicaciones a Vigilados"/>
    <s v="Comité realizado en el mes."/>
    <s v="Actas de comité de Sometimiento a Control y Comunicaciones a Vigilados"/>
    <s v="Comité realizado en el mes."/>
  </r>
  <r>
    <n v="141"/>
    <s v="PEND_PES2019"/>
    <x v="0"/>
    <s v="Fortalecer la Vigilancia."/>
    <x v="0"/>
    <s v="Plan de Acción Institucional - PAI"/>
    <s v="PAI"/>
    <n v="2"/>
    <s v=" Plan de Acción Institucional - PAI"/>
    <s v="Operacional"/>
    <s v="ACT_66"/>
    <x v="4"/>
    <x v="7"/>
    <x v="7"/>
    <s v="Oficina Asesora Jurídica"/>
    <s v="Coordinador Grupo de Conciliación "/>
    <s v="Apoyo"/>
    <s v="Administrativa/Financiera"/>
    <s v="Funcionamiento"/>
    <s v="5. INFORMACION Y COMUNICACIÓN"/>
    <s v="5.2.2 Gestión Documental"/>
    <m/>
    <m/>
    <m/>
    <m/>
    <m/>
    <m/>
    <n v="1"/>
    <s v="resoluciones notificadas/ resoluciones devueltas"/>
    <s v="POR_DEFINIR"/>
    <n v="4.4642857142857152E-4"/>
    <s v="Planeado"/>
    <n v="119"/>
    <n v="48"/>
    <n v="81"/>
    <n v="42"/>
    <n v="213"/>
    <n v="0"/>
    <n v="0"/>
    <n v="0"/>
    <n v="0"/>
    <n v="0"/>
    <n v="0"/>
    <n v="0"/>
    <n v="503"/>
    <s v="Ejecutado"/>
    <n v="119"/>
    <n v="48"/>
    <n v="81"/>
    <n v="42"/>
    <n v="213"/>
    <n v="0"/>
    <n v="0"/>
    <n v="0"/>
    <n v="0"/>
    <n v="0"/>
    <n v="0"/>
    <n v="0"/>
    <n v="503"/>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s v="Se realizó organización de carpetas relacionados con los procesos prejudiciales y judiciales que cursan en contra de la entidad y que llegan diariamente para trámite y se adelantó el trámite del FUID"/>
    <m/>
    <m/>
  </r>
  <r>
    <n v="142"/>
    <s v="PEND_PES2019"/>
    <x v="0"/>
    <s v="Fortalecer la Vigilancia."/>
    <x v="0"/>
    <s v="Plan de Acción Institucional - PAI"/>
    <s v="PAI"/>
    <n v="2"/>
    <s v=" Plan de Acción Institucional - PAI"/>
    <s v="Operacional"/>
    <s v="ACT_187"/>
    <x v="109"/>
    <x v="4"/>
    <x v="4"/>
    <s v="Grupo Talento Humano"/>
    <s v="Coordinador Grupo Talento Humano"/>
    <s v="Apoyo"/>
    <s v="Administrativa/Financiera"/>
    <s v="Funcionamiento"/>
    <s v="1. TALENTO HUMANO"/>
    <s v="1.2.1 Gestión Estratégica del Talento Humano "/>
    <m/>
    <m/>
    <m/>
    <m/>
    <m/>
    <m/>
    <n v="4"/>
    <s v="# de divulgaciones realizadas / # de divulgaciones programadas"/>
    <s v="POR_DEFINIR"/>
    <n v="4.4642857142857152E-4"/>
    <s v="Planeado"/>
    <n v="0"/>
    <n v="0"/>
    <n v="0"/>
    <n v="0"/>
    <n v="1"/>
    <n v="1"/>
    <n v="0"/>
    <n v="0"/>
    <n v="1"/>
    <n v="0"/>
    <n v="1"/>
    <n v="0"/>
    <n v="4"/>
    <s v="Ejecutado"/>
    <n v="0"/>
    <n v="0"/>
    <n v="0"/>
    <n v="0"/>
    <n v="0"/>
    <n v="1"/>
    <n v="0"/>
    <n v="0"/>
    <n v="0"/>
    <n v="0"/>
    <n v="0"/>
    <n v="0"/>
    <n v="1"/>
    <m/>
    <m/>
    <m/>
    <m/>
    <m/>
    <m/>
    <m/>
    <s v="Las actividades correspondientes están programadas a partir del mes de mayo de 2019"/>
    <m/>
    <m/>
    <s v="Publicación en carteleras virtuales"/>
    <s v="Se difundió información sobre el programa Servimos, haciendo invitación a todos los funcionarios a participar de éste.  La difusión se realizó en las carteleras virtuales y en la intranet de la Entidad."/>
  </r>
  <r>
    <n v="143"/>
    <s v="1.1.2 Fortalecimiento de instancias de articulación y coordinación institucional."/>
    <x v="2"/>
    <s v="Brindar protección al Usuario."/>
    <x v="0"/>
    <s v="Plan de Acción Institucional - PAI"/>
    <s v="PAI"/>
    <n v="2"/>
    <s v=" Plan de Acción Institucional - PAI"/>
    <s v="Operacional"/>
    <s v="ACT_273"/>
    <x v="110"/>
    <x v="8"/>
    <x v="8"/>
    <s v="Delegatura de Protección al Usuario"/>
    <s v="Delegado de Protección al Usuario"/>
    <s v="Misionales"/>
    <s v="Administrativa/Financiera"/>
    <s v="Funcionamiento"/>
    <s v="3. GESTION CON VALORES PARA RESULTADOS"/>
    <s v="3.2.2.1  Servicio al Ciudadano"/>
    <m/>
    <m/>
    <m/>
    <m/>
    <m/>
    <m/>
    <n v="0.11"/>
    <s v="# Etapas realizadas/#Etapas programadas_x000a_"/>
    <s v="POR_DEFINIR"/>
    <n v="5.000000000000001E-3"/>
    <s v="Planeado"/>
    <n v="0"/>
    <n v="0"/>
    <n v="0"/>
    <n v="5.5E-2"/>
    <n v="5.5E-2"/>
    <n v="0"/>
    <n v="0"/>
    <n v="0"/>
    <n v="0"/>
    <n v="0"/>
    <n v="0"/>
    <n v="0"/>
    <n v="0.11"/>
    <s v="Ejecutado"/>
    <n v="0"/>
    <n v="0"/>
    <n v="0"/>
    <n v="5.5E-2"/>
    <n v="0"/>
    <n v="0"/>
    <n v="0"/>
    <n v="0"/>
    <n v="0"/>
    <n v="0"/>
    <n v="0"/>
    <n v="0"/>
    <n v="5.5E-2"/>
    <m/>
    <m/>
    <m/>
    <m/>
    <m/>
    <m/>
    <m/>
    <m/>
    <m/>
    <m/>
    <m/>
    <s v="Esta actividad ha sido completamente reformulada y reprogramada"/>
  </r>
  <r>
    <n v="144"/>
    <s v="1.1.2 Fortalecimiento de instancias de articulación y coordinación institucional."/>
    <x v="2"/>
    <s v="Brindar protección al Usuario."/>
    <x v="0"/>
    <s v="Plan de Acción Institucional - PAI"/>
    <s v="PAI"/>
    <n v="2"/>
    <s v=" Plan de Acción Institucional - PAI"/>
    <s v="Operacional"/>
    <s v="ACT_274"/>
    <x v="111"/>
    <x v="8"/>
    <x v="8"/>
    <s v="Delegatura de Protección al Usuario"/>
    <s v="Delegado de Protección al Usuario"/>
    <s v="Misionales"/>
    <s v="Administrativa/Financiera"/>
    <s v="Funcionamiento"/>
    <s v="3. GESTION CON VALORES PARA RESULTADOS"/>
    <s v="3.2.2.1  Servicio al Ciudadano"/>
    <m/>
    <m/>
    <m/>
    <m/>
    <m/>
    <m/>
    <n v="0.11"/>
    <s v="# Etapas realizadas/#Etapas programadas_x000a_"/>
    <s v="POR_DEFINIR"/>
    <n v="5.000000000000001E-3"/>
    <s v="Planeado"/>
    <n v="0"/>
    <n v="0"/>
    <n v="0"/>
    <n v="0"/>
    <n v="0"/>
    <n v="2.75E-2"/>
    <n v="2.75E-2"/>
    <n v="2.75E-2"/>
    <n v="2.75E-2"/>
    <n v="0"/>
    <n v="0"/>
    <n v="0"/>
    <n v="0.11"/>
    <s v="Ejecutado"/>
    <n v="0"/>
    <n v="0"/>
    <n v="0"/>
    <n v="0"/>
    <n v="0"/>
    <n v="0"/>
    <n v="0"/>
    <n v="0"/>
    <n v="0"/>
    <n v="0"/>
    <n v="0"/>
    <n v="0"/>
    <n v="0"/>
    <m/>
    <m/>
    <m/>
    <m/>
    <m/>
    <m/>
    <m/>
    <m/>
    <m/>
    <m/>
    <m/>
    <s v="Esta actividad ha sido completamente reformulada y reprogramada"/>
  </r>
  <r>
    <n v="145"/>
    <s v="1.1.2 Fortalecimiento de instancias de articulación y coordinación institucional."/>
    <x v="2"/>
    <s v="Brindar protección al Usuario."/>
    <x v="0"/>
    <s v="Plan de Acción Institucional - PAI"/>
    <s v="PAI"/>
    <n v="2"/>
    <s v=" Plan de Acción Institucional - PAI"/>
    <s v="Operacional"/>
    <s v="ACT_275"/>
    <x v="112"/>
    <x v="8"/>
    <x v="8"/>
    <s v="Delegatura de Protección al Usuario"/>
    <s v="Delegado de Protección al Usuario"/>
    <s v="Misionales"/>
    <s v="Administrativa/Financiera"/>
    <s v="Funcionamiento"/>
    <s v="3. GESTION CON VALORES PARA RESULTADOS"/>
    <s v="3.2.2.1  Servicio al Ciudadano"/>
    <m/>
    <m/>
    <m/>
    <m/>
    <m/>
    <m/>
    <n v="0.11"/>
    <s v="# Etapas realizadas/#Etapas programadas_x000a_"/>
    <s v="POR_DEFINIR"/>
    <n v="5.000000000000001E-3"/>
    <s v="Planeado"/>
    <n v="0"/>
    <n v="0"/>
    <n v="0"/>
    <n v="0"/>
    <n v="0"/>
    <n v="0"/>
    <n v="0"/>
    <n v="0"/>
    <n v="2.75E-2"/>
    <n v="2.75E-2"/>
    <n v="2.75E-2"/>
    <n v="2.75E-2"/>
    <n v="0.11"/>
    <s v="Ejecutado"/>
    <n v="0"/>
    <n v="0"/>
    <n v="0"/>
    <n v="0"/>
    <n v="0"/>
    <n v="0"/>
    <n v="0"/>
    <n v="0"/>
    <n v="0"/>
    <n v="0"/>
    <n v="0"/>
    <n v="0"/>
    <n v="0"/>
    <m/>
    <m/>
    <m/>
    <m/>
    <m/>
    <m/>
    <m/>
    <m/>
    <m/>
    <m/>
    <m/>
    <s v="Esta actividad ha sido completamente reformulada y reprogramada"/>
  </r>
  <r>
    <n v="146"/>
    <s v="1.1.2 Fortalecimiento de instancias de articulación y coordinación institucional."/>
    <x v="2"/>
    <s v="Brindar protección al Usuario."/>
    <x v="0"/>
    <s v="Plan de Acción Institucional - PAI"/>
    <s v="PAI"/>
    <n v="2"/>
    <s v=" Plan de Acción Institucional - PAI"/>
    <s v="Operacional"/>
    <s v="ACT_276"/>
    <x v="113"/>
    <x v="8"/>
    <x v="8"/>
    <s v="Delegatura de Protección al Usuario"/>
    <s v="Delegado de Protección al Usuario"/>
    <s v="Misionales"/>
    <s v="Administrativa/Financiera"/>
    <s v="Funcionamiento"/>
    <s v="3. GESTION CON VALORES PARA RESULTADOS"/>
    <s v="3.2.2.1  Servicio al Ciudadano"/>
    <m/>
    <m/>
    <m/>
    <m/>
    <m/>
    <m/>
    <s v="50% _x000a_"/>
    <s v="# Etapas realizadas/#Etapas programadas_x000a_"/>
    <s v="POR_DEFINIR"/>
    <n v="5.000000000000001E-3"/>
    <s v="Planeado"/>
    <n v="0"/>
    <n v="0"/>
    <n v="0"/>
    <n v="8.3400000000000002E-2"/>
    <n v="8.3299999999999999E-2"/>
    <n v="8.3299999999999999E-2"/>
    <n v="0"/>
    <n v="0"/>
    <n v="0"/>
    <n v="0"/>
    <n v="0"/>
    <n v="0"/>
    <n v="0.25"/>
    <s v="Ejecutado"/>
    <n v="0"/>
    <n v="0"/>
    <n v="0"/>
    <n v="8.3400000000000002E-2"/>
    <n v="8.3299999999999999E-2"/>
    <n v="8.3299999999999999E-2"/>
    <n v="0"/>
    <n v="0"/>
    <n v="0"/>
    <n v="0"/>
    <n v="0"/>
    <n v="0"/>
    <n v="0.25"/>
    <m/>
    <m/>
    <m/>
    <m/>
    <m/>
    <m/>
    <s v="Documentos con criterios de clasificación. "/>
    <s v="En virtud a que en el periodo se realizó un avance la meta programada para el próximo mes, el nivel de cumplimiento total de la actividad esta cercano al 50%"/>
    <m/>
    <m/>
    <s v="Ficha y Criterios elaborados"/>
    <m/>
  </r>
  <r>
    <n v="147"/>
    <s v="1.1.2 Fortalecimiento de instancias de articulación y coordinación institucional."/>
    <x v="2"/>
    <s v="Brindar protección al Usuario."/>
    <x v="0"/>
    <s v="Plan de Acción Institucional - PAI"/>
    <s v="PAI"/>
    <n v="2"/>
    <s v=" Plan de Acción Institucional - PAI"/>
    <s v="Operacional"/>
    <s v="ACT_277"/>
    <x v="114"/>
    <x v="8"/>
    <x v="8"/>
    <s v="Delegatura de Protección al Usuario"/>
    <s v="Delegado de Protección al Usuario"/>
    <s v="Misionales"/>
    <s v="Administrativa/Financiera"/>
    <s v="Funcionamiento"/>
    <s v="3. GESTION CON VALORES PARA RESULTADOS"/>
    <s v="3.2.2.1  Servicio al Ciudadano"/>
    <m/>
    <m/>
    <m/>
    <m/>
    <m/>
    <m/>
    <m/>
    <s v="# Etapas realizadas/#Etapas programadas_x000a_"/>
    <s v="POR_DEFINIR"/>
    <n v="5.000000000000001E-3"/>
    <s v="Planeado"/>
    <n v="0"/>
    <n v="0"/>
    <n v="0"/>
    <n v="8.3299999999999999E-2"/>
    <n v="8.3299999999999999E-2"/>
    <n v="8.3299999999999999E-2"/>
    <n v="0"/>
    <n v="0"/>
    <n v="0"/>
    <n v="0"/>
    <n v="0"/>
    <n v="0"/>
    <n v="0.24990000000000001"/>
    <s v="Ejecutado"/>
    <n v="0"/>
    <n v="0"/>
    <n v="0"/>
    <n v="0"/>
    <n v="8.3299999999999999E-2"/>
    <n v="8.3299999999999999E-2"/>
    <n v="0"/>
    <n v="0"/>
    <n v="0"/>
    <n v="0"/>
    <n v="0"/>
    <n v="0"/>
    <n v="0.1666"/>
    <m/>
    <m/>
    <m/>
    <m/>
    <m/>
    <m/>
    <m/>
    <s v="La recopilación de la información iniciará durante el mes de mayo. Lo anterior, debido a que los funcionarios de la Delegatura han estado dedicados al desarrollo de las actividades misionales. "/>
    <s v="Cuadro de seguimiento"/>
    <s v="Se inició recopilación de información"/>
    <s v="Listado de  decisiones recolectadas "/>
    <s v="Esta actividad ha sido reprogramada.  "/>
  </r>
  <r>
    <n v="92"/>
    <s v="1.3.1 Implementación y consolidación de nuevas tecnologías en Sistemas Inteligentes de Transporte"/>
    <x v="1"/>
    <s v="Fortalecer las Tecnologías de la Información y las Telecomunicaciones."/>
    <x v="6"/>
    <s v="6. Implementación Sistema Único de Trámites "/>
    <s v="PEI"/>
    <n v="1"/>
    <s v=" Plan Estratégico Institucional - PEI"/>
    <s v="Implementación Sistema Único de Trámites "/>
    <s v="ACT_34"/>
    <x v="115"/>
    <x v="6"/>
    <x v="6"/>
    <s v="Oficina de Tecnologías de la Información y las Comunicaciones"/>
    <s v="Jefe  Oficina de Tecnologias de la Información y las Comunicaciones"/>
    <s v="Apoyo"/>
    <s v="Administrativa/Financiera"/>
    <s v="Funcionamiento"/>
    <s v="PEND_"/>
    <s v="PEND_"/>
    <n v="1"/>
    <n v="0.25"/>
    <n v="0.25"/>
    <n v="0.25"/>
    <n v="0.25"/>
    <m/>
    <n v="0.1"/>
    <s v="# de actividades realizadas/# de actividades programadas"/>
    <s v="POR_DEFINIR"/>
    <n v="0.02"/>
    <s v="Planeado"/>
    <n v="0"/>
    <n v="0"/>
    <n v="0"/>
    <n v="0"/>
    <n v="0"/>
    <n v="0.02"/>
    <n v="0.02"/>
    <n v="0.02"/>
    <n v="0.02"/>
    <n v="0.02"/>
    <n v="0"/>
    <n v="0"/>
    <n v="0.1"/>
    <s v="Ejecutado"/>
    <n v="0"/>
    <n v="0"/>
    <n v="0"/>
    <n v="0"/>
    <n v="0"/>
    <n v="0.02"/>
    <n v="0"/>
    <n v="0"/>
    <n v="0"/>
    <n v="0"/>
    <n v="0"/>
    <n v="0"/>
    <n v="0.02"/>
    <m/>
    <m/>
    <m/>
    <m/>
    <m/>
    <m/>
    <m/>
    <m/>
    <m/>
    <m/>
    <m/>
    <s v="Se realiza la selección de herramientas de desarrollo: Visual Studio .NET, APEX ORACLE."/>
  </r>
  <r>
    <n v="93"/>
    <s v="1.3.1 Implementación y consolidación de nuevas tecnologías en Sistemas Inteligentes de Transporte"/>
    <x v="1"/>
    <s v="Fortalecer las Tecnologías de la Información y las Telecomunicaciones."/>
    <x v="6"/>
    <s v="6. Implementación Sistema Único de Trámites "/>
    <s v="PEI"/>
    <n v="1"/>
    <s v=" Plan Estratégico Institucional - PEI"/>
    <s v="Implementación Sistema Único de Trámites "/>
    <s v="ACT_35"/>
    <x v="116"/>
    <x v="6"/>
    <x v="6"/>
    <s v="Oficina de Tecnologías de la Información y las Comunicaciones"/>
    <s v="Jefe  Oficina de Tecnologias de la Información y las Comunicaciones"/>
    <s v="Apoyo"/>
    <s v="Administrativa/Financiera"/>
    <s v="Funcionamiento"/>
    <s v="PEND_"/>
    <s v="PEND_"/>
    <n v="1"/>
    <n v="0.25"/>
    <n v="0.25"/>
    <n v="0.25"/>
    <n v="0.25"/>
    <m/>
    <n v="0.02"/>
    <s v="# de actividades realizadas/# de actividades programadas"/>
    <s v="POR_DEFINIR"/>
    <n v="0.02"/>
    <s v="Planeado"/>
    <n v="0"/>
    <n v="0"/>
    <n v="0"/>
    <n v="0"/>
    <n v="0"/>
    <n v="0"/>
    <n v="0"/>
    <n v="0"/>
    <n v="0"/>
    <n v="0"/>
    <n v="0.02"/>
    <n v="0"/>
    <n v="0.02"/>
    <s v="Ejecutado"/>
    <n v="0"/>
    <n v="0"/>
    <n v="0"/>
    <n v="0"/>
    <n v="0"/>
    <n v="0"/>
    <n v="0"/>
    <n v="0"/>
    <n v="0"/>
    <n v="0"/>
    <n v="0"/>
    <n v="0"/>
    <n v="0"/>
    <m/>
    <m/>
    <m/>
    <m/>
    <m/>
    <m/>
    <m/>
    <m/>
    <m/>
    <m/>
    <m/>
    <m/>
  </r>
  <r>
    <n v="94"/>
    <s v="1.3.1 Implementación y consolidación de nuevas tecnologías en Sistemas Inteligentes de Transporte"/>
    <x v="1"/>
    <s v="Fortalecer las Tecnologías de la Información y las Telecomunicaciones."/>
    <x v="6"/>
    <s v="6. Implementación Sistema Único de Trámites "/>
    <s v="PEI"/>
    <n v="1"/>
    <s v=" Plan Estratégico Institucional - PEI"/>
    <s v="Implementación Sistema Único de Trámites "/>
    <s v="ACT_36"/>
    <x v="117"/>
    <x v="6"/>
    <x v="6"/>
    <s v="Oficina de Tecnologías de la Información y las Comunicaciones"/>
    <s v="Jefe  Oficina de Tecnologias de la Información y las Comunicaciones"/>
    <s v="Apoyo"/>
    <s v="Administrativa/Financiera"/>
    <s v="Funcionamiento"/>
    <s v="PEND_"/>
    <s v="PEND_"/>
    <n v="1"/>
    <n v="0.25"/>
    <n v="0.25"/>
    <n v="0.25"/>
    <n v="0.25"/>
    <m/>
    <n v="7.0000000000000007E-2"/>
    <s v="# de actividades realizadas/# de actividades programadas"/>
    <s v="POR_DEFINIR"/>
    <n v="0.02"/>
    <s v="Planeado"/>
    <n v="0"/>
    <n v="0"/>
    <n v="0"/>
    <n v="0"/>
    <n v="0"/>
    <n v="0"/>
    <n v="0"/>
    <n v="0"/>
    <n v="0"/>
    <n v="0"/>
    <n v="0"/>
    <n v="7.0000000000000007E-2"/>
    <n v="7.0000000000000007E-2"/>
    <s v="Ejecutado"/>
    <n v="0"/>
    <n v="0"/>
    <n v="0"/>
    <n v="0"/>
    <n v="0"/>
    <n v="0"/>
    <n v="0"/>
    <n v="0"/>
    <n v="0"/>
    <n v="0"/>
    <n v="0"/>
    <n v="0"/>
    <n v="0"/>
    <m/>
    <m/>
    <m/>
    <m/>
    <m/>
    <m/>
    <m/>
    <m/>
    <m/>
    <m/>
    <m/>
    <m/>
  </r>
  <r>
    <n v="151"/>
    <s v="1.1.2 Fortalecimiento de instancias de articulación y coordinación institucional."/>
    <x v="2"/>
    <s v="Brindar protección al Usuario."/>
    <x v="0"/>
    <s v="Plan de Acción Institucional - PAI"/>
    <s v="PAI"/>
    <n v="2"/>
    <s v=" Plan de Acción Institucional - PAI"/>
    <s v="Operacional"/>
    <s v="ACT_281"/>
    <x v="118"/>
    <x v="8"/>
    <x v="8"/>
    <s v="Delegatura de Protección al Usuario"/>
    <s v="Delegado de Protección al Usuario"/>
    <s v="Misionales"/>
    <s v="Administrativa/Financiera"/>
    <s v="Funcionamiento"/>
    <s v="3. GESTION CON VALORES PARA RESULTADOS"/>
    <s v="3.2.2.1  Servicio al Ciudadano"/>
    <m/>
    <m/>
    <m/>
    <m/>
    <m/>
    <m/>
    <n v="0.25"/>
    <s v="# Etapas realizadas/#Etapas programadas_x000a_"/>
    <s v="POR_DEFINIR"/>
    <n v="5.000000000000001E-3"/>
    <s v="Planeado"/>
    <n v="0"/>
    <n v="0"/>
    <n v="0"/>
    <n v="0.25"/>
    <n v="0"/>
    <n v="0"/>
    <n v="0"/>
    <n v="0"/>
    <n v="0"/>
    <n v="0"/>
    <n v="0"/>
    <n v="0"/>
    <n v="0.25"/>
    <s v="Ejecutado"/>
    <n v="0"/>
    <n v="0"/>
    <n v="0"/>
    <n v="0"/>
    <n v="0"/>
    <n v="0"/>
    <n v="0"/>
    <n v="0"/>
    <n v="0"/>
    <n v="0"/>
    <n v="0"/>
    <n v="0"/>
    <n v="0"/>
    <m/>
    <m/>
    <m/>
    <m/>
    <m/>
    <m/>
    <m/>
    <m/>
    <m/>
    <m/>
    <m/>
    <s v="De acuerdo a lo establecido en el último Comité esta actividad sería reprogramada"/>
  </r>
  <r>
    <n v="152"/>
    <s v="1.1.2 Fortalecimiento de instancias de articulación y coordinación institucional."/>
    <x v="2"/>
    <s v="Brindar protección al Usuario."/>
    <x v="0"/>
    <s v="Plan de Acción Institucional - PAI"/>
    <s v="PAI"/>
    <n v="2"/>
    <s v=" Plan de Acción Institucional - PAI"/>
    <s v="Operacional"/>
    <s v="ACT_282"/>
    <x v="119"/>
    <x v="8"/>
    <x v="8"/>
    <s v="Delegatura de Protección al Usuario"/>
    <s v="Delegado de Protección al Usuario"/>
    <s v="Misionales"/>
    <s v="Administrativa/Financiera"/>
    <s v="Funcionamiento"/>
    <s v="3. GESTION CON VALORES PARA RESULTADOS"/>
    <s v="3.2.2.1  Servicio al Ciudadano"/>
    <m/>
    <m/>
    <m/>
    <m/>
    <m/>
    <m/>
    <n v="0.25"/>
    <s v="# Etapas realizadas/#Etapas programadas_x000a_"/>
    <s v="POR_DEFINIR"/>
    <n v="5.000000000000001E-3"/>
    <s v="Planeado"/>
    <n v="0"/>
    <n v="0"/>
    <n v="0"/>
    <n v="0"/>
    <n v="3.1199999999999999E-2"/>
    <n v="3.1199999999999999E-2"/>
    <n v="3.1199999999999999E-2"/>
    <n v="3.1199999999999999E-2"/>
    <n v="3.1199999999999999E-2"/>
    <n v="3.1199999999999999E-2"/>
    <n v="3.1199999999999999E-2"/>
    <n v="3.1199999999999999E-2"/>
    <n v="0.24960000000000002"/>
    <s v="Ejecutado"/>
    <n v="0"/>
    <n v="0"/>
    <n v="0"/>
    <n v="0"/>
    <n v="0"/>
    <n v="0"/>
    <n v="0"/>
    <n v="0"/>
    <n v="0"/>
    <n v="0"/>
    <n v="0"/>
    <n v="0"/>
    <n v="0"/>
    <m/>
    <m/>
    <m/>
    <m/>
    <m/>
    <m/>
    <m/>
    <m/>
    <m/>
    <m/>
    <m/>
    <m/>
  </r>
  <r>
    <n v="153"/>
    <s v="1.1.2 Fortalecimiento de instancias de articulación y coordinación institucional."/>
    <x v="2"/>
    <s v="Brindar protección al Usuario."/>
    <x v="0"/>
    <s v="Plan de Acción Institucional - PAI"/>
    <s v="PAI"/>
    <n v="2"/>
    <s v=" Plan de Acción Institucional - PAI"/>
    <s v="Operacional"/>
    <s v="ACT_283"/>
    <x v="120"/>
    <x v="8"/>
    <x v="8"/>
    <s v="Delegatura de Protección al Usuario"/>
    <s v="Delegado de Protección al Usuario"/>
    <s v="Misionales"/>
    <s v="Administrativa/Financiera"/>
    <s v="Funcionamiento"/>
    <s v="3. GESTION CON VALORES PARA RESULTADOS"/>
    <s v="3.2.2.1  Servicio al Ciudadano"/>
    <m/>
    <m/>
    <m/>
    <m/>
    <m/>
    <m/>
    <n v="0.5"/>
    <s v="# Etapas realizadas/#Etapas programadas_x000a_"/>
    <s v="POR_DEFINIR"/>
    <n v="5.000000000000001E-3"/>
    <s v="Planeado"/>
    <n v="0"/>
    <n v="0"/>
    <n v="0"/>
    <n v="0.25"/>
    <n v="0.25"/>
    <n v="0"/>
    <n v="0"/>
    <n v="0"/>
    <n v="0"/>
    <n v="0"/>
    <n v="0"/>
    <n v="0"/>
    <n v="0.5"/>
    <s v="Ejecutado"/>
    <n v="0"/>
    <n v="0"/>
    <n v="0"/>
    <n v="0.25"/>
    <n v="0"/>
    <n v="0.25"/>
    <n v="0"/>
    <n v="0"/>
    <n v="0"/>
    <n v="0"/>
    <n v="0"/>
    <n v="0"/>
    <n v="0.5"/>
    <m/>
    <m/>
    <m/>
    <m/>
    <m/>
    <m/>
    <m/>
    <m/>
    <m/>
    <m/>
    <s v="Documento con la identificación de posibles eventos de conflicto de competencia"/>
    <m/>
  </r>
  <r>
    <n v="154"/>
    <s v="PEND_PES2019"/>
    <x v="0"/>
    <s v="Fortalecer la Vigilancia."/>
    <x v="0"/>
    <s v="Plan de Acción Institucional - PAI"/>
    <s v="PAI"/>
    <n v="2"/>
    <s v=" Plan de Acción Institucional - PAI"/>
    <s v="Operacional"/>
    <s v="ACT_161"/>
    <x v="3"/>
    <x v="7"/>
    <x v="7"/>
    <s v="Oficina Asesora Jurídica"/>
    <s v="Jefe Oficina Jurídica"/>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6"/>
    <n v="5"/>
    <n v="7"/>
    <n v="2"/>
    <n v="2"/>
    <n v="0"/>
    <n v="0"/>
    <n v="0"/>
    <n v="0"/>
    <n v="0"/>
    <n v="0"/>
    <n v="0"/>
    <n v="22"/>
    <s v="Ejecutado"/>
    <n v="6"/>
    <n v="5"/>
    <n v="7"/>
    <n v="2"/>
    <n v="2"/>
    <n v="0"/>
    <n v="0"/>
    <n v="0"/>
    <n v="0"/>
    <n v="0"/>
    <n v="0"/>
    <n v="0"/>
    <n v="22"/>
    <m/>
    <m/>
    <m/>
    <m/>
    <m/>
    <m/>
    <s v="Archivo entidad"/>
    <s v="Se realiza respuesta a requerimientos relacionados con el modelo de gestión de la entidad."/>
    <s v="Archivo de la entidad"/>
    <s v="Se realiza respuesta a requerimientos relacionados con el modelo de gestión de la entidad."/>
    <m/>
    <m/>
  </r>
  <r>
    <n v="155"/>
    <s v="PEND_PES2019"/>
    <x v="0"/>
    <s v="Fortalecer la Vigilancia."/>
    <x v="0"/>
    <s v="Plan de Acción Institucional - PAI"/>
    <s v="PAI"/>
    <n v="2"/>
    <s v=" Plan de Acción Institucional - PAI"/>
    <s v="Operacional"/>
    <s v="ACT_213"/>
    <x v="121"/>
    <x v="2"/>
    <x v="2"/>
    <s v="Dirección de Investigaciones de Puertos"/>
    <s v="Director de Investigaciones de Puertos y  Coordinador de Vigilancia e Inspección"/>
    <s v="Misionales"/>
    <s v="Administrativa/Financiera"/>
    <s v="Funcionamiento"/>
    <s v="4. EVALUACION DE RESULTADOS"/>
    <s v="4.1 Seguimiento y evaluación del desempeño institucional"/>
    <m/>
    <m/>
    <m/>
    <m/>
    <m/>
    <m/>
    <n v="1"/>
    <s v="# Etapas realizadas/#Etapas programadas_x000a_"/>
    <s v="POR_DEFINIR"/>
    <n v="4.4642857142857152E-4"/>
    <s v="Planeado"/>
    <n v="0"/>
    <n v="0.06"/>
    <n v="0.15"/>
    <n v="0.06"/>
    <n v="0.06"/>
    <n v="0.12"/>
    <n v="0.12"/>
    <n v="0.09"/>
    <n v="0.09"/>
    <n v="0.06"/>
    <n v="0.04"/>
    <n v="0.15"/>
    <n v="1"/>
    <s v="Ejecutado"/>
    <n v="0"/>
    <n v="0.06"/>
    <n v="0.15"/>
    <n v="0.06"/>
    <n v="0.06"/>
    <n v="0.12"/>
    <n v="0"/>
    <n v="0"/>
    <n v="0"/>
    <n v="0"/>
    <n v="0"/>
    <n v="0"/>
    <n v="0.45"/>
    <s v="No se programó actividad para este mes."/>
    <s v="N.A."/>
    <s v="Documento en word. Archivo nombrado Puertos. Evidencia Actividad 6 PAI febrero."/>
    <s v="Documento word con titulo Analisis de respuestas a solicitudes de inofrmación de tarifas para evaluación de inspecciones no intrusivas. "/>
    <s v="Documento en word. Archivo nombrado Puertos. Evidencia Actividad 6 PAI marzo."/>
    <s v="Documento word con titulo Ficha Técnica Definición competencia INI Primer Análisis Juridico, de fecha marzo 29 de 2019"/>
    <s v="oficio 20196200111721 en archivo: Puertos. Evid Activ 6_PAI_Abtril.pdf_x000a__x000a_correo electronico :   en archivo: Puertos. Evid Activ 6.1_PAI_Abril.p"/>
    <s v="Actividades realizada mes de abril: Oficio 20196200111721 aclarando la solicitud a la Sociedad San Andres Port Society. Se aclara que no es necesario aclarar solicitud a la Sociedad Portuaria Regional de Cartagena, toda vez que mediante 20195605073932 la sociedad remitió la información solicitada._x000a_Conclusión: se cumplió _x000a_Evidencia (arhivo denominado &quot;INI abril&quot; )"/>
    <s v="Archivo: Puertos. Evid Activ 6 PAI_Mayo Of San Andres.pdf_x000a__x000a_Archivo: Puertos. Evid Activ 6 PAI_Mayo Oficio ANI.pdf"/>
    <s v="Se solicito información con radicados Nos. 20196200176031 INI oficio San Andres y 20196200176041 INI Oficio  ANI."/>
    <s v="6. Puertos. Evid. act 6 PAI Junio Insp no intru"/>
    <s v="Teniendo en cuenta que en el mes de mayo se solicitó a las entidades concedentes del RCTO Reglamento de Condiciones Técnicas de Operación, de las Sociedades Portuarias. a través de los oficios radicados Nrs. 20196200176031  y 20196200176041, se tiene pendiente recibir la información solicitada para su análisis correspondiente."/>
  </r>
  <r>
    <n v="156"/>
    <s v="PEND_PES2019"/>
    <x v="0"/>
    <s v="Fortalecer la Vigilancia."/>
    <x v="0"/>
    <s v="Plan de Acción Institucional - PAI"/>
    <s v="PAI"/>
    <n v="2"/>
    <s v=" Plan de Acción Institucional - PAI"/>
    <s v="Operacional"/>
    <s v="ACT_214"/>
    <x v="122"/>
    <x v="2"/>
    <x v="2"/>
    <s v="Dirección de Promoción y Prevención de Puertos"/>
    <s v="Director Promoción y Prevención de Puertos"/>
    <s v="Misionales"/>
    <s v="Administrativa/Financiera"/>
    <s v="Funcionamiento"/>
    <s v="4. EVALUACION DE RESULTADOS"/>
    <s v="4.1 Seguimiento y evaluación del desempeño institucional"/>
    <m/>
    <m/>
    <m/>
    <m/>
    <m/>
    <m/>
    <s v="25% _x000a_Montar el protocolo de conciliación en Puertos_x000a_"/>
    <s v="# de conciliaciones adelantadas / # de conciliaciones programadas "/>
    <s v="POR_DEFINIR"/>
    <n v="4.4642857142857152E-4"/>
    <s v="Planeado"/>
    <n v="0"/>
    <n v="0.02"/>
    <n v="0.02"/>
    <n v="0.02"/>
    <n v="0.02"/>
    <n v="0.02"/>
    <n v="0.02"/>
    <n v="0.02"/>
    <n v="0.02"/>
    <n v="0.03"/>
    <n v="0.03"/>
    <n v="0.03"/>
    <n v="0.25"/>
    <s v="Ejecutado"/>
    <n v="0"/>
    <n v="0.02"/>
    <n v="0.02"/>
    <n v="0.02"/>
    <n v="0.02"/>
    <n v="0.02"/>
    <n v="0"/>
    <n v="0"/>
    <n v="0"/>
    <n v="0"/>
    <n v="0"/>
    <n v="0"/>
    <n v="0.1"/>
    <s v="No se programó actividad para este mes."/>
    <s v="N.A."/>
    <s v="Documento word . Archivo: Puertos . Evidencia Actividad 7 PAI febrero - marzo."/>
    <s v="Documento de fecha febrero 28 de 2019, con titulo Analisis de Quejas recbidas susceptibles de conciliacion. "/>
    <s v="Documento word . Archivo: Puertos . Evidencia Actividad 7 PAI febrero - marzo."/>
    <s v="Documento de fecha marzo 29 de 2019, con titulo Diagnóstico de temas susceptibles de conciliar."/>
    <s v="Documento de fecha Abril 29 de 2019. _x000a__x000a_Archivo: Puertos. Evid Activ 7_PAI_Abril.pdf"/>
    <s v="Se presenta documento titulado Identificacion de Entidades e Instituciones a las cuales se les  darán a conocer los servicios del Centro de conciliacion de la Superintendencia de Transporte. "/>
    <s v="Archivo: Puertos. Evid Activ 7 PAI_Mayo_ANI.pdf_x000a__x000a_Archivo: Puertos. Evid Activ 7 PAI_Mayo_Cormagdalena.pdf._x000a__x000a_Archivo: Puertos. Evid Activ 7 PAI_Mayo_Dimar.pdf._x000a__x000a_Archivo: Puertos. Evid Activ 7 PAI_Mayo_MT.pdf._x000a__x000a_Archivo: Puertos. Evid Activ 7 PAI_Mayo_SPRBuenav.pdf._x000a_"/>
    <s v="Se remitieron las siguientes comunicaciones.: DIMAR – 20196100168401; _x000a_ANI - 20196100168311; CORMAGDALENA – 20196100168391;  MINTRANSPORTE – 20196100168411; SPRBUEN – 20196100168591 _x000a_"/>
    <s v="7. Puertos. Evid act 7 PAI Junio. Intera_Instit_Sec_Port"/>
    <s v="Se adjunta el documento donde se evidencie la interacción institucional sector portuario, en el se incluyen las entidades que pueden ser objeto de utilizar los servicios del Centro de Arbitraje,  Conciliación y Amigable Composición.                                                                                                                                                                                                                                                                                                                                                                                                      "/>
  </r>
  <r>
    <n v="157"/>
    <s v="PEND_PES2019"/>
    <x v="0"/>
    <s v="Fortalecer la Vigilancia."/>
    <x v="0"/>
    <s v="Plan de Acción Institucional - PAI"/>
    <s v="PAI"/>
    <n v="2"/>
    <s v=" Plan de Acción Institucional - PAI"/>
    <s v="Operacional"/>
    <s v="ACT_215"/>
    <x v="123"/>
    <x v="2"/>
    <x v="2"/>
    <s v="Dirección de Promoción y Prevención de Puertos"/>
    <s v="Director Promoción y Prevención de Puertos"/>
    <s v="Misionales"/>
    <s v="Administrativa/Financiera"/>
    <s v="Funcionamiento"/>
    <s v="4. EVALUACION DE RESULTADOS"/>
    <s v="4.1 Seguimiento y evaluación del desempeño institucional"/>
    <m/>
    <m/>
    <m/>
    <m/>
    <m/>
    <m/>
    <s v="25%  Estructuración y campañas de socialización y sensibilización"/>
    <s v="# de etapas realizadas / # de etapas programadas"/>
    <s v="POR_DEFINIR"/>
    <n v="4.4642857142857152E-4"/>
    <s v="Planeado"/>
    <n v="0.02"/>
    <n v="0.02"/>
    <n v="0.02"/>
    <n v="0.02"/>
    <n v="0.02"/>
    <n v="0.02"/>
    <n v="0.02"/>
    <n v="0.02"/>
    <n v="0.02"/>
    <n v="0.02"/>
    <n v="0.02"/>
    <n v="0.03"/>
    <n v="0.24999999999999997"/>
    <s v="Ejecutado"/>
    <n v="0.02"/>
    <n v="0.02"/>
    <n v="0.02"/>
    <n v="0.02"/>
    <n v="0.02"/>
    <n v="0.02"/>
    <n v="0"/>
    <n v="0"/>
    <n v="0"/>
    <n v="0"/>
    <n v="0"/>
    <n v="0"/>
    <n v="0.12000000000000001"/>
    <s v="Documento de fecha enero 31 de 2019, denominado Puertos. Evidencia Actividad 8 Enero 2019"/>
    <s v="Documento Primera  versión del plan piloto cuando estaba a cargo del grupo de investigaciones con las observaciones correspondientes, por parte del Delegado y de la Dra. Carmen Ligia Valderrama. Así mismo adjunto dos correos que contienen (una presentación enviada como insumo por parte del Dr. Álvaro y un correo en donde la DIMAR cancela la cita para una reunión que se tenía programada). "/>
    <s v="Documento de fecha enero 31 de 2019, denominado Puertos. Evidencia Actividad 8 Febrero."/>
    <s v="Segunda versión del documento denominada Propuesta de la Superintendneica Delegada de Puertos sobre la flormalización del Transporte de Cabotaje en Buenaventura. "/>
    <s v="Documento de fecha enero 31 de 2019, denominado Puertos. Evidencia Actividad 8 Marzo "/>
    <s v="1. Versión preliminar del documento de diagnóstico del “Plan Piloto Formalización de Cabotaje en Buenaventura”,  y comunicaciones a DIMAR, ANI y Alcaldía Municipal que tienen como finalidad completar la precaracterización y establecer valores de referencia para evaluar los indicadores determinados una vez implementada la campaña en esta zona geográfica. Información que corresponde al mes de marzo."/>
    <s v="Correos electronicos, Acta de Reunion. _x000a__x000a_Archivo. Puertos. Evid Activ 8_PAI_Abril.pdf"/>
    <s v="Para el mes de abril el resultado frente a esta actividad era &quot;documento diagnostico ajustado final de acuerdo a los resultados de los operativos realizados en semana santa&quot;. , me permito indicar que debido a reuniones llevadas a cabo por parte del Señor Vicealmirante de DIMAR y la Dra. Carmen Ligia Valderrama, Superintendente de Transporte, el día 4 de abril de 2019, se acordó llevar a cabo la actividad en fecha diferente a los días de Semana Santa por ,diferentes circunstancias tratadas en la reunión, no obstante, durante el mes de abril se hicieron reuniones y actividades, las cuales son reportadas de la siguiente manera._x000a_Correo enviado por el Señor Vicealmirante confirmando el apoyo de la DIMAR y el trabajo conjunto que se realizará._x000a_Acta de la reunión llevada a cabo con DIMAR, ST y Capitania de Buenaventura._x000a_Correos en donde se envía cronograma, instrumentos de recolección de información y Resumen ejecutivo del plan por parte de la ST._x000a_Correo envio de bases de datos por parte de la DIMAR para trabajar en el pre-diagnostico."/>
    <s v="Puertos. Evid activ 8 PAI_Mayo Acta reunion MT.pdf"/>
    <s v="Se socializó el Plan Piloto sobre Cabotaje en Buenaventura como actividad enmarcada en la Campaña de Promoción y prevención con las siguientes entidades: _x000a__x000a_SENA (vía oficio). _x000a_Grupo acuático del Ministerio de Transporte (reunión el 10 de mayo de 2019). _x000a_Ministerio de Trabajo (reunión el día 31 de mayo de 2019). _x000a_Capitanía de Puerto Buenaventura (reunión 28 de mayo de 2019). _x000a__x000a_Nota: Durante los días 28, 29 y 30 de mayo de 2019, funcionarios de la Superintendencia de Transporte Delegada de Puertos, estuvieron en comisión en la ciudad de Buenaventura, con el fin de desarrollar ejercicios de campo en conjunto con la Capitanía de Puerto de Buenaventura, previa coordinación con el nivel central de la Dirección General Marítima, para el levantamiento de un diagnóstico sobre las condiciones de los muelles de cabotaje en Buenaventura y la identificación de las empresas prestadoras del servicio.  Lo anterior, para el direccionamiento de la campaña de promoción y prevención “+ Transporte Marítimo y Fluvial + Formalización”.   _x000a_Esa actividad estuvo fue programada para abril, pero debió ser reprogramada para el mes de mayo. _x000a_"/>
    <s v="8. Puertos. Evid act 8. PAI Junio cruce_correos_Dimar._x000a__x000a_8. Puertos. Evid act 8 PAI Junio Diag Tpte_ Mar_ Cabotaje"/>
    <s v="Teniendo en cuenta que, las actividades de campo para el levantamiento de información primaria conducente a la elaboración de un diagnóstico final de las actividades de cabotaje en buenaventura, no pudieron realizarse durante la Semana Santa, sino los días 28, 29 y 30 de mayo de 2019, durante el mes de junio se llevó a cabo la consolidación de la información allí recabada, en conjunto con la información enviada por la Capitanía de Puerto de Buenaventura los días 31 de mayo de 2019 y 04 de junio del mismo mes (se adjunta evidencia de cruce de correos).  _x000a_ _x000a_Producto de ese proceso de consolidación de la información primaria, se elaboró un diagnóstico definitivo (se adjunta como evidencia).  _x000a_ _x000a_En este sentido, debido al imprevisto para la realización de las actividades de campo en las fechas programadas, no se avanzó lo esperado en la estructuración temática de las capacitaciones. No obstante, durante la segunda y tercera semana de julio se prevé llevar a cabo mesas de trabajo internas en las que se involucre a personal de la Dirección de Financiera y de la Oficina de las Tecnologías de la Información y Comunicación.  _x000a_"/>
  </r>
  <r>
    <n v="96"/>
    <s v="1.3.1 Implementación y consolidación de nuevas tecnologías en Sistemas Inteligentes de Transporte"/>
    <x v="1"/>
    <s v="Fortalecer las Tecnologías de la Información y las Telecomunicaciones."/>
    <x v="7"/>
    <s v="7. Implementación  sistema de gestión documental o actualizar el actual."/>
    <s v="PEI"/>
    <n v="1"/>
    <s v=" Plan Estratégico Institucional - PEI"/>
    <s v="Implementación  sistema de gestión documental o actualizar el actual."/>
    <s v="ACT_38"/>
    <x v="124"/>
    <x v="6"/>
    <x v="6"/>
    <s v="Oficina de Tecnologías de la Información y las Comunicaciones"/>
    <s v="Jefe  Oficina de Tecnologias de la Información y las Comunicaciones"/>
    <s v="Apoyo"/>
    <s v="Administrativa/Financiera"/>
    <s v="Funcionamiento"/>
    <s v="3. GESTION CON VALORES PARA RESULTADOS"/>
    <s v="3.2.1.3 Gobierno Digital"/>
    <n v="1"/>
    <n v="0.25"/>
    <n v="0.25"/>
    <n v="0.25"/>
    <n v="0.25"/>
    <m/>
    <n v="0.02"/>
    <s v="# de actividades realizadas/# de actividades programadas"/>
    <s v="POR_DEFINIR"/>
    <n v="2.4E-2"/>
    <s v="Planeado"/>
    <n v="0"/>
    <n v="5.0000000000000001E-3"/>
    <n v="5.0000000000000001E-3"/>
    <n v="0.01"/>
    <n v="0"/>
    <n v="0"/>
    <n v="0"/>
    <n v="0"/>
    <n v="0"/>
    <n v="0"/>
    <n v="0"/>
    <n v="0"/>
    <n v="0.02"/>
    <s v="Ejecutado"/>
    <n v="0"/>
    <n v="5.0000000000000001E-3"/>
    <n v="5.0000000000000001E-3"/>
    <n v="0.01"/>
    <n v="0"/>
    <n v="0"/>
    <n v="0"/>
    <n v="0"/>
    <n v="0"/>
    <n v="0"/>
    <n v="0"/>
    <n v="0"/>
    <n v="0.02"/>
    <s v="N.A"/>
    <s v="N.A"/>
    <s v=" - Documento Necesidades de la entidad Sistema Único de Trámites.docx."/>
    <s v=" - Inicia el levantamiento de requerimientos de Gestión Documental y la OTI para seleccionar la herramienta que permita la implementación de un sistema único de trámites."/>
    <s v="314 marzo - Revisión herramientas de Gestión Documental.pdf"/>
    <s v="Revisión de herramientas que existen en el mercado y análisis de características principales."/>
    <s v="335 abril - Invitación Sondeo de Mercado Gestor Documental.pdf"/>
    <s v="Envio de Sondeo de Mercado para conocer soluciones que existen en el mercaado."/>
    <m/>
    <m/>
    <m/>
    <m/>
  </r>
  <r>
    <n v="97"/>
    <s v="1.3.1 Implementación y consolidación de nuevas tecnologías en Sistemas Inteligentes de Transporte"/>
    <x v="1"/>
    <s v="Fortalecer las Tecnologías de la Información y las Telecomunicaciones."/>
    <x v="7"/>
    <s v="7. Implementación  sistema de gestión documental o actualizar el actual."/>
    <s v="PEI"/>
    <n v="1"/>
    <s v=" Plan Estratégico Institucional - PEI"/>
    <s v="Implementación  sistema de gestión documental o actualizar el actual."/>
    <s v="ACT_39"/>
    <x v="125"/>
    <x v="6"/>
    <x v="6"/>
    <s v="Oficina de Tecnologías de la Información y las Comunicaciones"/>
    <s v="Jefe  Oficina de Tecnologias de la Información y las Comunicaciones"/>
    <s v="Apoyo"/>
    <s v="Administrativa/Financiera"/>
    <s v="Funcionamiento"/>
    <s v="PEND_"/>
    <s v="PEND_"/>
    <n v="1"/>
    <n v="0.25"/>
    <n v="0.25"/>
    <n v="0.25"/>
    <n v="0.25"/>
    <m/>
    <n v="0.02"/>
    <s v="# de actividades realizadas/# de actividades programadas"/>
    <s v="POR_DEFINIR"/>
    <n v="2.4E-2"/>
    <s v="Planeado"/>
    <n v="0"/>
    <n v="0"/>
    <n v="0"/>
    <n v="5.0000000000000001E-3"/>
    <n v="1.4999999999999999E-2"/>
    <n v="0"/>
    <n v="0"/>
    <n v="0"/>
    <n v="0"/>
    <n v="0"/>
    <n v="0"/>
    <n v="0"/>
    <n v="0.02"/>
    <s v="Ejecutado"/>
    <n v="0"/>
    <n v="0"/>
    <n v="0"/>
    <n v="5.0000000000000001E-3"/>
    <n v="1.4999999999999999E-2"/>
    <n v="0"/>
    <n v="0"/>
    <n v="0"/>
    <n v="0"/>
    <n v="0"/>
    <n v="0"/>
    <n v="0"/>
    <n v="0.02"/>
    <m/>
    <m/>
    <m/>
    <m/>
    <m/>
    <m/>
    <s v="335 abril - Invitación Sondeo de Mercado Gestor Documental.pdf"/>
    <s v="Las especificaciones técnicas se incluyeron en el sondeo de mercado."/>
    <s v="Invitación Sondeo de Mercado Gestor Documental V2.pdf"/>
    <s v="Sondeo de Mercado para analizar las herramientas disponibles en el mercado."/>
    <m/>
    <m/>
  </r>
  <r>
    <n v="98"/>
    <s v="1.3.1 Implementación y consolidación de nuevas tecnologías en Sistemas Inteligentes de Transporte"/>
    <x v="1"/>
    <s v="Fortalecer las Tecnologías de la Información y las Telecomunicaciones."/>
    <x v="7"/>
    <s v="7. Implementación  sistema de gestión documental o actualizar el actual."/>
    <s v="PEI"/>
    <n v="1"/>
    <s v=" Plan Estratégico Institucional - PEI"/>
    <s v="Implementación  sistema de gestión documental o actualizar el actual."/>
    <s v="ACT_40"/>
    <x v="126"/>
    <x v="6"/>
    <x v="6"/>
    <s v="Oficina de Tecnologías de la Información y las Comunicaciones"/>
    <s v="Jefe  Oficina de Tecnologias de la Información y las Comunicaciones"/>
    <s v="Apoyo"/>
    <s v="Administrativa/Financiera"/>
    <s v="Funcionamiento"/>
    <s v="PEND_"/>
    <s v="PEND_"/>
    <n v="1"/>
    <n v="0.25"/>
    <n v="0.25"/>
    <n v="0.25"/>
    <n v="0.25"/>
    <m/>
    <n v="0.1"/>
    <s v="# de actividades realizadas/# de actividades programadas"/>
    <s v="POR_DEFINIR"/>
    <n v="2.4E-2"/>
    <s v="Planeado"/>
    <n v="0"/>
    <n v="0"/>
    <n v="0"/>
    <n v="0"/>
    <n v="0"/>
    <n v="0"/>
    <n v="0.1"/>
    <n v="0"/>
    <n v="0"/>
    <n v="0"/>
    <n v="0"/>
    <n v="0"/>
    <n v="0.1"/>
    <s v="Ejecutado"/>
    <n v="0"/>
    <n v="0"/>
    <n v="0"/>
    <n v="0"/>
    <n v="0"/>
    <n v="0"/>
    <n v="0"/>
    <n v="0"/>
    <n v="0"/>
    <n v="0"/>
    <n v="0"/>
    <n v="0"/>
    <n v="0"/>
    <m/>
    <m/>
    <m/>
    <m/>
    <m/>
    <m/>
    <m/>
    <m/>
    <m/>
    <m/>
    <m/>
    <m/>
  </r>
  <r>
    <n v="99"/>
    <s v="1.3.1 Implementación y consolidación de nuevas tecnologías en Sistemas Inteligentes de Transporte"/>
    <x v="1"/>
    <s v="Fortalecer las Tecnologías de la Información y las Telecomunicaciones."/>
    <x v="7"/>
    <s v="7. Implementación  sistema de gestión documental o actualizar el actual."/>
    <s v="PEI"/>
    <n v="1"/>
    <s v=" Plan Estratégico Institucional - PEI"/>
    <s v="Implementación  sistema de gestión documental o actualizar el actual."/>
    <s v="ACT_41"/>
    <x v="127"/>
    <x v="6"/>
    <x v="6"/>
    <s v="Oficina de Tecnologías de la Información y las Comunicaciones"/>
    <s v="Jefe  Oficina de Tecnologias de la Información y las Comunicaciones"/>
    <s v="Apoyo"/>
    <s v="Administrativa/Financiera"/>
    <s v="Funcionamiento"/>
    <s v="PEND_"/>
    <s v="PEND_"/>
    <n v="1"/>
    <n v="0.25"/>
    <n v="0.25"/>
    <n v="0.25"/>
    <n v="0.25"/>
    <m/>
    <n v="0.13"/>
    <s v="# de actividades realizadas/# de actividades programadas"/>
    <s v="POR_DEFINIR"/>
    <n v="2.4E-2"/>
    <s v="Planeado"/>
    <n v="0"/>
    <n v="0"/>
    <n v="0"/>
    <n v="0"/>
    <n v="0.01"/>
    <n v="0.01"/>
    <n v="5.5E-2"/>
    <n v="5.5E-2"/>
    <n v="0"/>
    <n v="0"/>
    <n v="0"/>
    <n v="0"/>
    <n v="0.13"/>
    <s v="Ejecutado"/>
    <n v="0"/>
    <n v="0"/>
    <n v="0"/>
    <n v="0"/>
    <n v="0.01"/>
    <n v="0.01"/>
    <n v="0"/>
    <n v="0"/>
    <n v="0"/>
    <n v="0"/>
    <n v="0"/>
    <n v="0"/>
    <n v="0.02"/>
    <m/>
    <m/>
    <m/>
    <m/>
    <m/>
    <m/>
    <m/>
    <m/>
    <s v=" Invitación Sondeo de Mercado Gestor Documental V2.pdf"/>
    <s v="Sondeo de Mercado para analizar las herramientas disponibles en el mercado."/>
    <s v="281 junio - Presentación Comparativo soluciones de Gestión Documental.pptx"/>
    <s v="Análisis de la posible herramienta a utilizar."/>
  </r>
  <r>
    <n v="162"/>
    <s v="PEND_PES2019"/>
    <x v="0"/>
    <s v="Fortalecer la Vigilancia."/>
    <x v="0"/>
    <s v="Plan de Acción Institucional - PAI"/>
    <s v="PAI"/>
    <n v="2"/>
    <s v=" Plan de Acción Institucional - PAI"/>
    <s v="Operacional"/>
    <s v="ACT_220"/>
    <x v="128"/>
    <x v="2"/>
    <x v="2"/>
    <s v="Dirección de Promoción y Prevención de Puertos"/>
    <s v="Director Promoción y Prevención de Puertos"/>
    <s v="Misionales"/>
    <s v="Administrativa/Financiera"/>
    <s v="Funcionamiento"/>
    <s v="4. EVALUACION DE RESULTADOS"/>
    <s v="4.1 Seguimiento y evaluación del desempeño institucional"/>
    <m/>
    <m/>
    <m/>
    <m/>
    <m/>
    <m/>
    <n v="200"/>
    <s v="# visitas de inspección realizadas # de visitas de inspección programadas"/>
    <s v="POR_DEFINIR"/>
    <n v="4.4642857142857152E-4"/>
    <s v="Planeado"/>
    <n v="0"/>
    <n v="20"/>
    <n v="20"/>
    <n v="15"/>
    <n v="20"/>
    <n v="25"/>
    <n v="20"/>
    <n v="20"/>
    <n v="20"/>
    <n v="15"/>
    <n v="15"/>
    <n v="10"/>
    <n v="200"/>
    <s v="Ejecutado"/>
    <n v="0"/>
    <n v="20"/>
    <n v="20"/>
    <n v="10"/>
    <n v="20"/>
    <n v="16"/>
    <n v="0"/>
    <n v="0"/>
    <n v="0"/>
    <n v="0"/>
    <n v="0"/>
    <n v="0"/>
    <n v="86"/>
    <s v="No se programo actividad para este mes. "/>
    <s v="N.A. "/>
    <s v="archivo en excel. Puertos. Evidencia Actividad 13 PAI Feb - mar PGS"/>
    <s v="Herramienta de seguimiento en excel con la informacion del PGS"/>
    <s v="archivo en excel. Puertos. Evidencia Actividad 13 PAI Feb - mar PGS"/>
    <s v="Herramienta de seguimiento en excel con la informacion del PGS"/>
    <s v="Cuadro seguimiento visitas._x000a__x000a_Archivo: Puertos. Evid Activ 13. PAI_Abril_PGSABRIL.exl"/>
    <s v="Se adjunta Excel con las visitas realizadas en abril. Se programaron 15 para el mes de abril, no obstante se reprogramaron 5 para el mes de mayo por las siguientes razones: 1. Traslado del regional de Santa Marta a Barranquilla por situación presentada en la Sociedad Portuaria de Barranquilla; 2. Enfermedad Regional. 3. Continuación de visita anterior. 4. En dos ocasiones se les cambio a los regionales el día para que hicieran informes"/>
    <s v="Archivo: Puertos. Evid act 13 PAI-Mayo PGS Mayo"/>
    <s v="Se efectuaron 20 visitas. "/>
    <s v="13. Puertos. Evidencia activ 13. PAI Junio. PGS."/>
    <s v="Se adjunta el cuadro de las visitas con la información acordada entre las tres Delegaturas.  Frente a las conclusiones que se generaron de las visitas efectuadas, me permito informar que las mismas están siendo analizadas.  Se programaron 21 visitas, se realizaon 16, 4 canceladas, 1 aplazada. "/>
  </r>
  <r>
    <n v="163"/>
    <s v="PEND_PES2019"/>
    <x v="0"/>
    <s v="Fortalecer la Vigilancia."/>
    <x v="0"/>
    <s v="Plan de Acción Institucional - PAI"/>
    <s v="PAI"/>
    <n v="2"/>
    <s v=" Plan de Acción Institucional - PAI"/>
    <s v="Operacional"/>
    <s v="ACT_239"/>
    <x v="129"/>
    <x v="0"/>
    <x v="0"/>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7"/>
    <s v="# de corredores de transporte con acciones / # de corredores logisticos estrategicos"/>
    <s v="POR_DEFINIR"/>
    <n v="4.4642857142857152E-4"/>
    <s v="Planeado"/>
    <n v="0"/>
    <n v="0"/>
    <n v="1"/>
    <n v="1"/>
    <n v="2"/>
    <n v="1"/>
    <n v="1"/>
    <n v="1"/>
    <n v="0"/>
    <n v="0"/>
    <n v="0"/>
    <n v="0"/>
    <n v="7"/>
    <s v="Ejecutado"/>
    <n v="0"/>
    <n v="0"/>
    <n v="1"/>
    <n v="1"/>
    <n v="2"/>
    <n v="0"/>
    <n v="0"/>
    <n v="0"/>
    <n v="0"/>
    <n v="0"/>
    <n v="0"/>
    <n v="0"/>
    <n v="4"/>
    <m/>
    <m/>
    <m/>
    <m/>
    <s v="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s v="Este proyecto, tuvo como objetivo abarcar 1 corredor de los 7 establecidos, para lo cual se tomó para el presente trimestre hacer la gestión correspondiente al denominado corredor Nro. VII:  que corresponde a &quot;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s v="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s v="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s v="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s v="Este proyecto, tuvo como objetivo abarcar 2 corredores de los 7 establecidos, para lo cual se tomó para el presente mes hacer la gestión correspondiente a los denominados:_x000a_i.• Corredor Nro. II. Medellín - Cali (Medellín - La Pintada - Viterbo (Asia) - La Virginia Anserma nuevo (Conecta en Anserma nuevo con el corredor Bogotá - Cali) (Incluye ramales Medellín - Turbo; Medellín - Montería - Sincelejo). _x000a_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_x000a__x000a_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s v="Para el mes de junio se tenia programado el corredor estrategico N° VI Bogotá - Villavicencio pero considerando las afectaciones sufridas por este corredor  por la ola invernal presentadas el KM 58, se suspendió hasta nueva orden "/>
    <s v=" El corredor Estratégico N° VI Bogotá - Villavicencio se reprogramo para el segundo semestre de 2019, teniendo en cuenta la designación de los funcionarios a la atención al usuario en la temporada alta de mitad de año y la afectación en la vía producto de la ola invernal."/>
  </r>
  <r>
    <n v="164"/>
    <s v="PEND_PES2019"/>
    <x v="0"/>
    <s v="Fortalecer la Vigilancia."/>
    <x v="0"/>
    <s v="Plan de Acción Institucional - PAI"/>
    <s v="PAI"/>
    <n v="2"/>
    <s v=" Plan de Acción Institucional - PAI"/>
    <s v="Operacional"/>
    <s v="ACT_240"/>
    <x v="130"/>
    <x v="0"/>
    <x v="0"/>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292"/>
    <s v="# de supervisados con acciones de vigilancia, inspección y/o control / # de supervisados programados"/>
    <s v="POR_DEFINIR"/>
    <n v="4.4642857142857152E-4"/>
    <s v="Planeado"/>
    <n v="10"/>
    <n v="25"/>
    <n v="26"/>
    <n v="30"/>
    <n v="22"/>
    <n v="30"/>
    <n v="28"/>
    <n v="28"/>
    <n v="27"/>
    <n v="25"/>
    <n v="25"/>
    <n v="16"/>
    <n v="292"/>
    <s v="Ejecutado"/>
    <n v="25"/>
    <n v="36"/>
    <n v="29"/>
    <n v="14"/>
    <n v="38"/>
    <n v="16"/>
    <n v="0"/>
    <n v="0"/>
    <n v="0"/>
    <n v="0"/>
    <n v="0"/>
    <n v="0"/>
    <n v="158"/>
    <s v="Base de datos seguimiento inspecciones y archivo de la Delegada de Concesiones"/>
    <s v="Se realizaron 10 Inspecciones de carácter objetivo y 15 evaluaciones subjetivas de la vigencia fiscal 2017, para una cobertura total de 25 vigilados"/>
    <s v="Base de datos seguimiento inspecciones y archivo de la Delegada de Concesiones"/>
    <s v="Se realizaron (17) Inspecciones de carácter objetivo 1 de carácter subjetivo  y 28 evaluaciones subjetivas de la vigencia fiscal 2017, para una cobertura total de 36 vigilados"/>
    <s v="Base de datos seguimiento inspecciones y evaluciones - informes de inspección y Evaluciones subjetivas; archivo de la Delegada de Concesiones"/>
    <s v="Se realizaron (18) Inspecciones de carácter objetivo y 2 de carácter subjetivo, adicionalmente 16 evaluaciones subjetivas de información de la vigencia fiscal 2017, para una cobertura total de 29 vigilados_x000a__x000a_Nota: el numero de inspecciones (+) Numero de evaluaciones de vigilancia no corresponde al numero en cobertura, toda vez que a un mismo vigilado se le puede realizar inspeccion objetiva y evaluacion subjetiva, para la determinación de la cobertura se filtra la información por NIT."/>
    <s v="Base de datos seguimiento inspecciones y evaluaciones - informes de inspección y Evaluaciones subjetivas; archivo de la Delegada de Concesiones"/>
    <s v="Se realizaron (23) veintitrés Inspecciones del PGSo, adicionalmente (12) evaluaciones subjetivas de información de la vigencia fiscal 2017, para una cobertura adicional total de 14 vigilados. La acción se realizó anticipadamente, muestra de ello es el acumulado de cobertura lo cual es de 104 supervisados de 91 supervisados proyectados a la fecha, hecho que fue materializada por la evaluación subjetiva, no obstante el ciclo del año hace referencia a cobertura al 100% de los supervisado, donde aun cuando se realicen varios procesos a un mismo vigilado en aspectos objetivo o subjetivo, solo se contabiliza una sola vez.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Por lo que se aclara que aun cuando se realicen varios procesos a un mismo vigilado en aspectos objetivo o subjetivo, solo se contabiliza una sola vez."/>
    <s v="Base de datos seguimiento inspecciones y evaluaciones - informes de inspección y Evaluaciones subjetivas; archivo de la Delegada de Concesiones"/>
    <s v="Se realizaron (43) cuarenta y tres Inspecciones correspondientes al PGS, adicionalmente (10) evaluaciones subjetivas de información de la vigencia fiscal 2017, para una cobertura adicional total de 38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La cobertura de mayo es de (30) treinta vigilados, se adicionan (8) ocho acciones de cobertura que no se registraron en el mes de abril  "/>
    <s v="Base de datos seguimiento inspecciones y evaluaciones - informes de inspección y Evaluaciones subjetivas; archivo de la Delegada de Concesiones"/>
    <s v="Se realizaron (19) diecinueve Inspecciones correspondientes al PGS, adicionalmente (3) tres  evaluaciones subjetivas de información de la vigencia fiscal 2017, para una cobertura adicional de 16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Para el primer semestre se tenia programada una cobertura de  143 vigilados a la fecha se han realizado 158 acciones de  vigilancia e inspección, para un cubrimiento del 110% con respecto a lo programado en el semestre._x000a_"/>
  </r>
  <r>
    <n v="165"/>
    <s v="PEND_PES2019"/>
    <x v="0"/>
    <s v="Fortalecer la Vigilancia."/>
    <x v="0"/>
    <s v="Plan de Acción Institucional - PAI"/>
    <s v="PAI"/>
    <n v="2"/>
    <s v=" Plan de Acción Institucional - PAI"/>
    <s v="Operacional"/>
    <s v="ACT_241"/>
    <x v="131"/>
    <x v="0"/>
    <x v="0"/>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40"/>
    <s v="  # de vigilados carreteros con requerimientos asociados a sectores criticos / # total de vigilados carreteros con mayor reincidencia dentro de la categoria de sector critico "/>
    <s v="POR_DEFINIR"/>
    <n v="4.4642857142857152E-4"/>
    <s v="Planeado"/>
    <n v="0"/>
    <n v="0"/>
    <n v="10"/>
    <n v="0"/>
    <n v="5"/>
    <n v="5"/>
    <n v="0"/>
    <n v="5"/>
    <n v="5"/>
    <n v="0"/>
    <n v="5"/>
    <n v="5"/>
    <n v="40"/>
    <s v="Ejecutado"/>
    <n v="0"/>
    <n v="0"/>
    <n v="10"/>
    <n v="0"/>
    <n v="5"/>
    <n v="5"/>
    <n v="0"/>
    <n v="0"/>
    <n v="0"/>
    <n v="0"/>
    <n v="0"/>
    <n v="0"/>
    <n v="20"/>
    <m/>
    <m/>
    <m/>
    <m/>
    <s v="                   Acciones      Radicado                            Fecha_x000a_i. Requerimiento     20197100068251 - Orfeo 14 de Marzo de 2019_x000a_ii. Requerimiento     20197100079891 – Orfeo  27 de Marzo de 2019_x000a_iii. Mesa de Trabajo No. 29   Archivo Delegada de Concesiones 27 de Marzo de 2019_x000a_iv. Requerimiento     20197100079931  27 de Marzo de 2019_x000a_v. Mesa de Trabajo No. 28   Archivo Delegada de Concesiones 29 de Marzo de 2019_x000a_vi. Mesa de Trabajo No. 14   Archivo Delegada de Concesiones  11 de Marzo de 2019_x000a_vii. Requerimiento     20197100078821 26 de Marzo de 2019_x000a_viii. Requerimiento     20197100079901 27 de Marzo de 2019_x000a_ix. Requerimiento     20197100079911 27 de Marzo de 2019_x000a_x. Requerimiento     20197100078031 14 de Marzo de 2019_x000a_"/>
    <s v="Se realzaron acciones mediante comunicación escrita o frete a mesas de trabajo a los sectores criticos mas reicidentes, a 10 vigilados carreteros._x000a_Sobre las acciones tomadas frente los Sectores criticos de accidentalidad, logistica de operativos, coordinación e infraestructura; irregularidades en prestación de servicio; problemática invasión e indebido uso de franja de derecho de vía;  normatividad y control moperativo."/>
    <m/>
    <m/>
    <s v="i. Agencia Nacional de Infraestructura (ANI) Rad Nro. 20197100173051 del 29/05/2019_x000a_ii. Agencia Nacional de Seguridad Vial Rad Nro. 20197100173081 del 29/05/2019_x000a_iii. Gobernación del Valle del Cauca Rad Nro. 20197100173111 del 29/05/2019_x000a_iv. Dirección de Tránsito y Transportes - Policía Nacional  Rad Nro. 20197100173151 del 29/05/2019_x000a_v. Mesa de trabajo No. 67 del 31 de mayo de 2019 con la  Concesión Bucaramanga Pamplona - Interventoría - ANI - DITRA – ST - _x000a_"/>
    <s v="1. Sectores criticos de accidentalidad, Logistica de operativos y dotación; irregularidades en prestación de servicio; problemática invasión e indebido uso de franja de derecho de vía;  normatividad _x000a_2. Se convocó a las siguientes Entidades a una mesa de trabajo_x000a_i. Agencia Nacional de Infraestructura _x000a_ii. Agencia Nacional de Seguridad Vial _x000a_iii. Gobernación del Valle del Cauca _x000a_iv. Dirección de Tránsito y Transportes - Policía Nacional _x000a_"/>
    <s v="i. Mesa N° 77 del 26 de junio de 2019 con Concesión Bogotá - Girardot - Interventoría - ANI- DITRA - ANSV - ST_x000a_ii. Mesa No. 78 del 27 de junio de 2019 con Concesión Buga Tulia La Paila L Victoria - DITRA - Gobernación - ANSV - Interventoría - ST_x000a_iii. Requerimiento No. 20197100182681 a  Concesión Pacifico 3_x000a_iv. Requerimiento No. 20197100198621 a Concesión Armenia - Pereira - Manizales - Calarcá - La Paila_x000a_v. Mesa de trabajo No. 83  del 25 de junio de 2019 con Autopista al Mar 1 - ANI - Interventoría - ST de mayo de 2019 con la  Concesión Bucaramanga Pamplona - Interventoría - ANI - DITRA – ST - _x000a_"/>
    <s v="_x000a_1. Sectores críticos de accidentalidad, Logística de operativos y dotación; irregularidades en prestación de servicio; problemática invasión e indebido uso de franja de derecho de vía;  normatividad _x000a_2. Sectores críticos de accidentalidad, Logística de operativos y dotación; irregularidades en prestación de servicio; problemática invasión e indebido uso de franja de derecho de vía;  normatividad _x000a_3. seguimiento a las acciones realizadas por la concesión para la disminución de la accidentalidad en los corredores viales_x000a_4..  seguimiento a las acciones realizadas por la concesión para la disminución de la accidentalidad en los corredores viales_x000a_5. Sectores críticos de accidentalidad, Logística de operativos y dotación; irregularidades en prestación de servicio; problemática invasión e indebido uso de franja de derecho de vía;  normatividad _x000a_"/>
  </r>
  <r>
    <n v="166"/>
    <s v="PEND_PES2019"/>
    <x v="0"/>
    <s v="Fortalecer la Vigilancia."/>
    <x v="0"/>
    <s v="Plan de Acción Institucional - PAI"/>
    <s v="PAI"/>
    <n v="2"/>
    <s v=" Plan de Acción Institucional - PAI"/>
    <s v="Operacional"/>
    <s v="ACT_242"/>
    <x v="132"/>
    <x v="0"/>
    <x v="0"/>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53"/>
    <s v="  # de vigilados carreteros con acciones del programa SETA / # total de vigilados carreteros programados en SETA "/>
    <s v="POR_DEFINIR"/>
    <n v="4.4642857142857152E-4"/>
    <s v="Planeado"/>
    <n v="0"/>
    <n v="0"/>
    <n v="0"/>
    <n v="0"/>
    <n v="0"/>
    <n v="0"/>
    <n v="0"/>
    <n v="0"/>
    <n v="0"/>
    <n v="53"/>
    <n v="0"/>
    <n v="0"/>
    <n v="53"/>
    <s v="Ejecutado"/>
    <n v="0"/>
    <n v="0"/>
    <n v="0"/>
    <n v="0"/>
    <n v="0"/>
    <n v="0"/>
    <n v="0"/>
    <n v="0"/>
    <n v="0"/>
    <n v="0"/>
    <n v="0"/>
    <n v="0"/>
    <n v="0"/>
    <m/>
    <m/>
    <m/>
    <m/>
    <m/>
    <m/>
    <m/>
    <m/>
    <m/>
    <m/>
    <m/>
    <m/>
  </r>
  <r>
    <n v="100"/>
    <s v="1.3.1 Implementación y consolidación de nuevas tecnologías en Sistemas Inteligentes de Transporte"/>
    <x v="1"/>
    <s v="Fortalecer las Tecnologías de la Información y las Telecomunicaciones."/>
    <x v="7"/>
    <s v="7. Implementación  sistema de gestión documental o actualizar el actual."/>
    <s v="PEI"/>
    <n v="1"/>
    <s v=" Plan Estratégico Institucional - PEI"/>
    <s v="Implementación  sistema de gestión documental o actualizar el actual."/>
    <s v="ACT_42"/>
    <x v="133"/>
    <x v="6"/>
    <x v="6"/>
    <s v="Oficina de Tecnologías de la Información y las Comunicaciones"/>
    <s v="Jefe  Oficina de Tecnologias de la Información y las Comunicaciones"/>
    <s v="Apoyo"/>
    <s v="Administrativa/Financiera"/>
    <s v="Funcionamiento"/>
    <s v="PEND_"/>
    <s v="PEND_"/>
    <n v="1"/>
    <n v="0.25"/>
    <n v="0.25"/>
    <n v="0.25"/>
    <n v="0.25"/>
    <m/>
    <n v="0.23"/>
    <s v="# de actividades realizadas/# de actividades programadas"/>
    <s v="POR_DEFINIR"/>
    <n v="2.4E-2"/>
    <s v="Planeado"/>
    <n v="0"/>
    <n v="0"/>
    <n v="0"/>
    <n v="0"/>
    <n v="0"/>
    <n v="0"/>
    <n v="0"/>
    <n v="0"/>
    <n v="0"/>
    <n v="0.23"/>
    <n v="0"/>
    <n v="0"/>
    <n v="0.23"/>
    <s v="Ejecutado"/>
    <n v="0"/>
    <n v="0"/>
    <n v="0"/>
    <n v="0"/>
    <n v="0"/>
    <n v="0"/>
    <n v="0"/>
    <n v="0"/>
    <n v="0"/>
    <n v="0"/>
    <n v="0"/>
    <n v="0"/>
    <n v="0"/>
    <m/>
    <m/>
    <m/>
    <m/>
    <m/>
    <m/>
    <m/>
    <m/>
    <m/>
    <m/>
    <m/>
    <s v="Es necesario adelantar la contratación de la herramienta para iniciar esta actividad."/>
  </r>
  <r>
    <n v="148"/>
    <s v="1.1.2 Fortalecimiento de instancias de articulación y coordinación institucional."/>
    <x v="2"/>
    <s v="Brindar protección al Usuario."/>
    <x v="8"/>
    <s v="8. Promoción y Consolidación de  la Protección de los Derechos de los Usuarios "/>
    <s v="PEI"/>
    <n v="1"/>
    <s v=" Plan Estratégico Institucional - PEI"/>
    <s v="Promoción y Consolidación de  la Protección de los Derechos de los Usuarios "/>
    <s v="ACT_278"/>
    <x v="134"/>
    <x v="8"/>
    <x v="8"/>
    <s v="Delegatura de Protección al Usuario"/>
    <s v="Delegado de Protección al Usuario"/>
    <s v="Misionales"/>
    <s v="Administrativa/Financiera"/>
    <s v="Funcionamiento"/>
    <s v="3. GESTION CON VALORES PARA RESULTADOS"/>
    <s v="3.2.2.1  Servicio al Ciudadano"/>
    <n v="1"/>
    <n v="0.34"/>
    <n v="0.33"/>
    <n v="0.33"/>
    <n v="0"/>
    <m/>
    <n v="0.11"/>
    <s v="# Etapas realizadas/#Etapas programadas_x000a_"/>
    <s v="POR_DEFINIR"/>
    <n v="5.3333333333333344E-2"/>
    <s v="Planeado"/>
    <n v="0"/>
    <n v="0"/>
    <n v="0"/>
    <n v="5.5E-2"/>
    <n v="0"/>
    <n v="0"/>
    <n v="5.5E-2"/>
    <n v="0"/>
    <n v="0"/>
    <n v="0"/>
    <n v="0"/>
    <n v="0"/>
    <n v="0.11"/>
    <s v="Ejecutado"/>
    <n v="0"/>
    <n v="0"/>
    <n v="0"/>
    <n v="0"/>
    <n v="0"/>
    <n v="0"/>
    <n v="0"/>
    <n v="0"/>
    <n v="0"/>
    <n v="0"/>
    <n v="0"/>
    <n v="0"/>
    <n v="0"/>
    <s v="En este momento se conforma la delegatura, con el objeto de dar comienzo a la gestión"/>
    <s v="En este momento se conforma la delegatura, con el objeto de dar comienzo a la gestión"/>
    <s v="En este momento se conforma la delegatura, con el objeto de dar comienzo a la gestión"/>
    <s v="En este momento se conforma la delegatura, con el objeto de dar comienzo a la gestión"/>
    <m/>
    <m/>
    <m/>
    <m/>
    <m/>
    <m/>
    <m/>
    <s v="Esta actividad ha sido reprogramada y se han fijado nuevas actividades"/>
  </r>
  <r>
    <n v="149"/>
    <s v="PEND_PES2019"/>
    <x v="2"/>
    <s v="Brindar protección al Usuario."/>
    <x v="8"/>
    <s v="8. Promoción y Consolidación de  la Protección de los Derechos de los Usuarios "/>
    <s v="PEI"/>
    <n v="1"/>
    <s v=" Plan Estratégico Institucional - PEI"/>
    <s v="Promoción y Consolidación de  la Protección de los Derechos de los Usuarios "/>
    <s v="ACT_279"/>
    <x v="135"/>
    <x v="8"/>
    <x v="8"/>
    <s v="Delegatura de Protección al Usuario"/>
    <s v="Delegado de Protección al Usuario"/>
    <s v="Misionales"/>
    <s v="Administrativa/Financiera"/>
    <s v="Funcionamiento"/>
    <s v="3. GESTION CON VALORES PARA RESULTADOS"/>
    <s v="3.2.2.1  Servicio al Ciudadano"/>
    <n v="1"/>
    <n v="0.34"/>
    <n v="0.33"/>
    <n v="0.33"/>
    <n v="0"/>
    <m/>
    <n v="0.11"/>
    <s v="# Etapas realizadas/#Etapas programadas_x000a_"/>
    <s v="POR_DEFINIR"/>
    <n v="5.3333333333333344E-2"/>
    <s v="Planeado"/>
    <n v="0"/>
    <n v="0"/>
    <n v="0"/>
    <n v="5.5E-2"/>
    <n v="0"/>
    <n v="0"/>
    <n v="5.5E-2"/>
    <n v="0"/>
    <n v="0"/>
    <n v="0"/>
    <n v="0"/>
    <n v="0"/>
    <n v="0.11"/>
    <s v="Ejecutado"/>
    <n v="0"/>
    <n v="0"/>
    <n v="0"/>
    <n v="0"/>
    <n v="0"/>
    <n v="0"/>
    <n v="0"/>
    <n v="0"/>
    <n v="0"/>
    <n v="0"/>
    <n v="0"/>
    <n v="0"/>
    <n v="0"/>
    <m/>
    <m/>
    <m/>
    <m/>
    <m/>
    <m/>
    <m/>
    <m/>
    <m/>
    <m/>
    <m/>
    <m/>
  </r>
  <r>
    <n v="170"/>
    <s v="PEND_PES2019"/>
    <x v="0"/>
    <s v="Fortalecer la Vigilancia."/>
    <x v="0"/>
    <s v="Plan de Acción Institucional - PAI"/>
    <s v="PAI"/>
    <n v="2"/>
    <s v=" Plan de Acción Institucional - PAI"/>
    <s v="Operacional"/>
    <s v="ACT_54"/>
    <x v="136"/>
    <x v="2"/>
    <x v="2"/>
    <s v="Dirección de Promoción y Prevención de Puertos"/>
    <s v="Director Promoción y Prevención de Puertos"/>
    <s v="Misionales"/>
    <s v="Administrativa/Financiera"/>
    <s v="Funcionamiento"/>
    <s v="4. EVALUACION DE RESULTADOS"/>
    <s v="4.1 Seguimiento y evaluación del desempeño institucional"/>
    <m/>
    <m/>
    <m/>
    <m/>
    <m/>
    <m/>
    <n v="1"/>
    <s v="# de actividades realizadas / # de actividades programadas"/>
    <s v="POR_DEFINIR"/>
    <n v="4.4642857142857152E-4"/>
    <s v="Planeado"/>
    <n v="0"/>
    <n v="0.09"/>
    <n v="0.12"/>
    <n v="0.06"/>
    <n v="0.09"/>
    <n v="0.12"/>
    <n v="0.08"/>
    <n v="0.1"/>
    <n v="0.09"/>
    <n v="7.0000000000000007E-2"/>
    <n v="0.06"/>
    <n v="0.12"/>
    <n v="0.99999999999999989"/>
    <s v="Ejecutado"/>
    <n v="0"/>
    <n v="0.09"/>
    <n v="0.12"/>
    <n v="0"/>
    <n v="0"/>
    <n v="0"/>
    <n v="0"/>
    <n v="0"/>
    <n v="0"/>
    <n v="0"/>
    <n v="0"/>
    <n v="0"/>
    <n v="0.21"/>
    <s v="No se programó actividad para este mes."/>
    <s v="N.A."/>
    <s v="Documento adjunto nombrado Puertos. Evidencia Actividad 5 Febrero2019"/>
    <s v="Documento de fecha Febrero 2019 - Analisis Juridico -- C.I Banacol de Colombia S.A. "/>
    <s v="Documento adjunto nombrado Puertos. Evidencia Actividad 5 Marzo2019"/>
    <s v="Documento de fecha Marzo 2019  Ficha Técnica - C.I Banacol de Colombia S.A. "/>
    <s v="N.A,"/>
    <s v="No se programo actividad para este mes. "/>
    <s v="N.A."/>
    <s v="No se programo actividad para este mes. "/>
    <s v="N.A. El porcentaje programado es 0%, no como alli aparece. "/>
    <s v="La Delegatura de Puertos no informo a la OAP que esta actividad tuviera un porcentaje asignado para el mes de Junio. Por  lo tanto solicito se respete la informacion enviada por la Delegada y se mantenga en 0% como se reportó anteriormente. Desconocemos por que se coloca dicho porcentaje.  "/>
  </r>
  <r>
    <n v="171"/>
    <s v="PEND_PES2019"/>
    <x v="0"/>
    <s v="Fortalecer la Vigilancia."/>
    <x v="0"/>
    <s v="Plan de Acción Institucional - PAI"/>
    <s v="PAI"/>
    <n v="2"/>
    <s v=" Plan de Acción Institucional - PAI"/>
    <s v="Operacional"/>
    <s v="ACT_67"/>
    <x v="136"/>
    <x v="0"/>
    <x v="0"/>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1"/>
    <s v="# de actividades realizadas / # de actividades programadas"/>
    <s v="POR_DEFINIR"/>
    <n v="4.4642857142857152E-4"/>
    <s v="Planeado"/>
    <n v="0"/>
    <n v="0"/>
    <n v="0"/>
    <n v="0"/>
    <n v="0"/>
    <n v="1"/>
    <n v="0"/>
    <n v="0"/>
    <n v="0"/>
    <n v="0"/>
    <n v="0"/>
    <n v="0"/>
    <n v="1"/>
    <s v="Ejecutado"/>
    <n v="0"/>
    <n v="0"/>
    <n v="0"/>
    <n v="0"/>
    <n v="0"/>
    <n v="1"/>
    <n v="0"/>
    <n v="0"/>
    <n v="0"/>
    <n v="0"/>
    <n v="0"/>
    <n v="0"/>
    <n v="1"/>
    <m/>
    <m/>
    <m/>
    <m/>
    <m/>
    <m/>
    <m/>
    <m/>
    <m/>
    <m/>
    <s v="Archivo compartido de la Delegatura de Concesiones e Infraestructura (Adjunto presentación de la afectación de las carretas a nivel Nacional por la ola invernal)"/>
    <s v="Supervisión Inteligente_x000a_Durante el mes de junio se realizo consolidación a nivel nacional de las vías concesionadas donde se identificaron las afectaciones por carretera a causa de la ola invernal presentadas en el primer semestre de 2019, actualizable de forma semanal._x000a_• El análisis corresponde únicamente a vías concesionada. _x000a_• Las concesiones que no aparecen en el informe, no presentan afectaciones._x000a_• Total de Afectaciones: 125_x000a_• Departamentos Afectados: (8) Antioquia, Boyacá, Casanare, Cauca, Cundinamarca, Huila, Meta, Tolima y Putumayo._x000a_• Departamento con más corredores con afectación: Cundinamarca_x000a_• Departamentos con más afectaciones: Putumayo y Huila (en un mismo corredor)_x000a_"/>
  </r>
  <r>
    <n v="172"/>
    <s v="PEND_PES2019"/>
    <x v="0"/>
    <s v="Fortalecer la Vigilancia."/>
    <x v="0"/>
    <s v="Plan de Acción Institucional - PAI"/>
    <s v="PAI"/>
    <n v="2"/>
    <s v=" Plan de Acción Institucional - PAI"/>
    <s v="Operacional"/>
    <s v="ACT_261"/>
    <x v="137"/>
    <x v="1"/>
    <x v="1"/>
    <s v="Dirección de Promoción y Prevención Transito y Transporte Terrestre Automotor"/>
    <s v="Director Promoción y Prevención de Transito y Transporte Terrestre Automotor"/>
    <s v="Misionales"/>
    <s v="Administrativa/Financiera"/>
    <s v="Funcionamiento"/>
    <s v="3. GESTION CON VALORES PARA RESULTADOS"/>
    <s v="3.2.2.1  Servicio al Ciudadano"/>
    <m/>
    <m/>
    <m/>
    <m/>
    <m/>
    <m/>
    <n v="20"/>
    <s v="# de corredores de transporte con acciones / # de corredores "/>
    <s v="POR_DEFINIR"/>
    <n v="4.4642857142857152E-4"/>
    <s v="Planeado"/>
    <n v="0"/>
    <n v="0"/>
    <n v="0"/>
    <n v="4"/>
    <n v="0"/>
    <n v="4"/>
    <n v="4"/>
    <n v="0"/>
    <n v="0"/>
    <n v="4"/>
    <n v="0"/>
    <n v="4"/>
    <n v="20"/>
    <s v="Ejecutado"/>
    <n v="0"/>
    <n v="0"/>
    <n v="0"/>
    <n v="4"/>
    <n v="0"/>
    <n v="4"/>
    <n v="0"/>
    <n v="0"/>
    <n v="0"/>
    <n v="0"/>
    <n v="0"/>
    <n v="0"/>
    <n v="8"/>
    <m/>
    <m/>
    <m/>
    <m/>
    <m/>
    <m/>
    <s v="Reportes Regionales"/>
    <m/>
    <m/>
    <m/>
    <s v="Base de datos programación operativos"/>
    <s v="En el mes de junio se realizaron operativos en los corredores:_x000a_1. Bogotá - Sogamoso_x000a_2. Bogotá - Neiva_x000a_3. Bogotá - Eje Cafetero_x000a_4. Eje Cafetero - Valle"/>
  </r>
  <r>
    <n v="173"/>
    <s v="PEND_PES2019"/>
    <x v="0"/>
    <s v="Fortalecer la Vigilancia."/>
    <x v="0"/>
    <s v="Plan de Acción Institucional - PAI"/>
    <s v="PAI"/>
    <n v="2"/>
    <s v=" Plan de Acción Institucional - PAI"/>
    <s v="Operacional"/>
    <s v="ACT_262"/>
    <x v="138"/>
    <x v="1"/>
    <x v="1"/>
    <s v="Dirección de Promoción y Prevención Transito y Transporte Terrestre Automotor"/>
    <s v="Director Promoción y Prevención de Transito y Transporte Terrestre Automotor"/>
    <s v="Misionales"/>
    <s v="Administrativa/Financiera"/>
    <s v="Funcionamiento"/>
    <s v="3. GESTION CON VALORES PARA RESULTADOS"/>
    <s v="3.2.1.1 Fortalecimiento organizacional y simplificación de procesos"/>
    <m/>
    <m/>
    <m/>
    <m/>
    <m/>
    <m/>
    <n v="20"/>
    <s v="# de evaluaciones subjetivas realizadas a empresas del sector /  # de evaluaciones subjetivas programadas a empresas del sector "/>
    <s v="POR_DEFINIR"/>
    <n v="4.4642857142857152E-4"/>
    <s v="Planeado"/>
    <n v="0"/>
    <n v="0"/>
    <n v="0"/>
    <n v="0"/>
    <n v="0"/>
    <n v="2"/>
    <n v="2"/>
    <n v="3"/>
    <n v="3"/>
    <n v="4"/>
    <n v="4"/>
    <n v="2"/>
    <n v="20"/>
    <s v="Ejecutado"/>
    <n v="0"/>
    <n v="0"/>
    <n v="0"/>
    <n v="0"/>
    <n v="0"/>
    <n v="2"/>
    <n v="0"/>
    <n v="0"/>
    <n v="0"/>
    <n v="0"/>
    <n v="0"/>
    <n v="0"/>
    <n v="2"/>
    <m/>
    <m/>
    <m/>
    <m/>
    <m/>
    <m/>
    <m/>
    <m/>
    <m/>
    <m/>
    <s v="VISITAS DIRECCIÓN PP"/>
    <s v="En el mes de junio se realizaron 2 auditorias de formalización subjetiva_x000a_"/>
  </r>
  <r>
    <n v="174"/>
    <s v="PEND_PES2019"/>
    <x v="0"/>
    <s v="Fortalecer la Vigilancia."/>
    <x v="0"/>
    <s v="Plan de Acción Institucional - PAI"/>
    <s v="PAI"/>
    <n v="2"/>
    <s v=" Plan de Acción Institucional - PAI"/>
    <s v="Operacional"/>
    <s v="ACT_263"/>
    <x v="139"/>
    <x v="1"/>
    <x v="1"/>
    <s v="Dirección de Promoción y Prevención Transito y Transporte Terrestre Automotor"/>
    <s v="Director Promoción y Prevención de Transito y Transporte Terrestre Automotor"/>
    <s v="Misionales"/>
    <s v="Administrativa/Financiera"/>
    <s v="Funcionamiento"/>
    <s v="3. GESTION CON VALORES PARA RESULTADOS"/>
    <s v="3.2.2.1  Servicio al Ciudadano"/>
    <m/>
    <m/>
    <m/>
    <m/>
    <m/>
    <m/>
    <n v="180"/>
    <s v="# visitas de inspección realizadas # de visitas de inspección programadas"/>
    <s v="POR_DEFINIR"/>
    <n v="4.4642857142857152E-4"/>
    <s v="Planeado"/>
    <n v="3"/>
    <n v="6"/>
    <n v="4"/>
    <n v="7"/>
    <n v="15"/>
    <n v="15"/>
    <n v="15"/>
    <n v="15"/>
    <n v="25"/>
    <n v="30"/>
    <n v="30"/>
    <n v="15"/>
    <n v="180"/>
    <s v="Ejecutado"/>
    <n v="3"/>
    <n v="6"/>
    <n v="4"/>
    <n v="21"/>
    <n v="15"/>
    <n v="4"/>
    <n v="0"/>
    <n v="0"/>
    <n v="0"/>
    <n v="0"/>
    <n v="0"/>
    <n v="0"/>
    <n v="53"/>
    <s v="Actas de visita - GIT Vigilancia"/>
    <s v="Informe de hallazgos"/>
    <s v="Actas de visita - GIT Vigilancia"/>
    <s v="Informe de hallazgos"/>
    <s v="Actas de visita - GIT Vigilancia"/>
    <s v="Informe de hallazgos"/>
    <m/>
    <s v="14 Ceas , 4 Crc, 2 OT y 1 Terminal  de transporte"/>
    <s v="Base de datos: &quot;VISITAS DE INSPECCIÓN ENERO A MAYO DE 2019&quot;"/>
    <s v="En el mes de mayo se realizaron 15 visitas de inspección"/>
    <s v="VISITAS DIRECCIÓN PP"/>
    <s v="En el mes de junio se realizaron 4 visitas PGS"/>
  </r>
  <r>
    <n v="175"/>
    <s v="PEND_PES2019"/>
    <x v="0"/>
    <s v="Fortalecer la Vigilancia."/>
    <x v="0"/>
    <s v="Plan de Acción Institucional - PAI"/>
    <s v="PAI"/>
    <n v="2"/>
    <s v=" Plan de Acción Institucional - PAI"/>
    <s v="Operacional"/>
    <s v="ACT_73"/>
    <x v="136"/>
    <x v="1"/>
    <x v="1"/>
    <s v="Dirección de Promoción y Prevención Transito y Transporte Terrestre Automotor"/>
    <s v="Director Promoción y Prevención de Transito y Transporte Terrestre Automotor"/>
    <s v="Misionales"/>
    <s v="Administrativa/Financiera"/>
    <s v="Funcionamiento"/>
    <s v="4. EVALUACION DE RESULTADOS"/>
    <s v="4.1 Seguimiento y evaluación del desempeño institucional"/>
    <m/>
    <m/>
    <m/>
    <m/>
    <m/>
    <m/>
    <n v="1"/>
    <s v="# de actividades realizadas / # de actividades programadas"/>
    <s v="POR_DEFINIR"/>
    <n v="4.4642857142857152E-4"/>
    <s v="Planeado"/>
    <n v="0"/>
    <n v="0"/>
    <n v="0"/>
    <n v="0"/>
    <n v="0"/>
    <n v="0"/>
    <n v="0.5"/>
    <n v="0"/>
    <n v="0"/>
    <n v="0"/>
    <n v="0.5"/>
    <n v="0"/>
    <n v="1"/>
    <s v="Ejecutado"/>
    <n v="0"/>
    <n v="0"/>
    <n v="0"/>
    <n v="0"/>
    <n v="0"/>
    <n v="0"/>
    <n v="0"/>
    <n v="0"/>
    <n v="0"/>
    <n v="0"/>
    <n v="0"/>
    <n v="0"/>
    <n v="0"/>
    <m/>
    <m/>
    <m/>
    <m/>
    <m/>
    <m/>
    <m/>
    <m/>
    <m/>
    <m/>
    <m/>
    <m/>
  </r>
  <r>
    <n v="176"/>
    <s v="PEND_PES2019"/>
    <x v="2"/>
    <s v="Brindar protección al Usuario."/>
    <x v="0"/>
    <s v="Plan de Acción Institucional - PAI"/>
    <s v="PAI"/>
    <n v="2"/>
    <s v=" Plan de Acción Institucional - PAI"/>
    <s v="Operacional"/>
    <s v="ACT_284"/>
    <x v="140"/>
    <x v="8"/>
    <x v="8"/>
    <s v="Delegatura de Protección al Usuario"/>
    <s v="Delegado de Protección al Usuario"/>
    <s v="Misionales"/>
    <s v="Administrativa/Financiera"/>
    <s v="Funcionamiento"/>
    <s v="3. GESTION CON VALORES PARA RESULTADOS"/>
    <s v="3.2.2.1  Servicio al Ciudadano"/>
    <m/>
    <m/>
    <m/>
    <m/>
    <m/>
    <m/>
    <n v="0.5"/>
    <s v="# Etapas realizadas/#Etapas programadas_x000a_"/>
    <s v="POR_DEFINIR"/>
    <n v="5.000000000000001E-3"/>
    <s v="Planeado"/>
    <n v="0"/>
    <n v="0"/>
    <n v="0"/>
    <n v="0"/>
    <n v="1"/>
    <n v="0"/>
    <n v="0"/>
    <n v="0"/>
    <n v="0"/>
    <n v="0"/>
    <n v="1"/>
    <n v="0"/>
    <n v="2"/>
    <s v="Ejecutado"/>
    <n v="0"/>
    <n v="0"/>
    <n v="0"/>
    <n v="0"/>
    <n v="1"/>
    <n v="0"/>
    <n v="0"/>
    <n v="0"/>
    <n v="0"/>
    <n v="0"/>
    <n v="0"/>
    <n v="0"/>
    <n v="1"/>
    <m/>
    <m/>
    <m/>
    <m/>
    <m/>
    <m/>
    <s v="Lista de mesa de trabajo con la SIC en materia de servicios postales"/>
    <m/>
    <m/>
    <m/>
    <m/>
    <m/>
  </r>
  <r>
    <n v="177"/>
    <s v="PEND_PES2019"/>
    <x v="0"/>
    <s v="Fortalecer la Vigilancia."/>
    <x v="0"/>
    <s v="Plan de Acción Institucional - PAI"/>
    <s v="PAI"/>
    <n v="2"/>
    <s v=" Plan de Acción Institucional - PAI"/>
    <s v="Operacional"/>
    <s v="ACT_74"/>
    <x v="136"/>
    <x v="8"/>
    <x v="8"/>
    <s v="Delegatura de Protección al Usuario"/>
    <s v="Delegado de Protección al Usuario"/>
    <s v="Misionales"/>
    <s v="Administrativa/Financiera"/>
    <s v="Funcionamiento"/>
    <s v="4. EVALUACION DE RESULTADOS"/>
    <s v="4.1 Seguimiento y evaluación del desempeño institucional"/>
    <m/>
    <m/>
    <m/>
    <m/>
    <m/>
    <m/>
    <n v="1"/>
    <s v="# de actividades realizadas / # de actividades programadas"/>
    <s v="POR_DEFINIR"/>
    <n v="4.4642857142857152E-4"/>
    <s v="Planeado"/>
    <n v="0"/>
    <n v="0"/>
    <n v="0"/>
    <n v="0"/>
    <n v="0"/>
    <n v="0"/>
    <n v="0"/>
    <n v="0"/>
    <n v="0"/>
    <n v="0"/>
    <n v="0"/>
    <n v="1"/>
    <n v="1"/>
    <s v="Ejecutado"/>
    <n v="0"/>
    <n v="0"/>
    <n v="0"/>
    <n v="0"/>
    <n v="0"/>
    <n v="0"/>
    <n v="0"/>
    <n v="0"/>
    <n v="0"/>
    <n v="0"/>
    <n v="0"/>
    <n v="0"/>
    <n v="0"/>
    <m/>
    <m/>
    <m/>
    <m/>
    <m/>
    <m/>
    <m/>
    <m/>
    <m/>
    <m/>
    <m/>
    <m/>
  </r>
  <r>
    <n v="178"/>
    <s v="PEND_PES2019"/>
    <x v="0"/>
    <s v="Fortalecer la Vigilancia."/>
    <x v="0"/>
    <s v="Plan de Acción Institucional - PAI"/>
    <s v="PAI"/>
    <n v="2"/>
    <s v=" Plan de Acción Institucional - PAI"/>
    <s v="Operacional"/>
    <s v="ACT_93"/>
    <x v="141"/>
    <x v="5"/>
    <x v="5"/>
    <s v="Oficina Asesora de Planeación"/>
    <s v="Jefe Oficina Asesora Planeación"/>
    <s v="Apoyo"/>
    <s v="Administrativa/Financiera"/>
    <s v="Funcionamiento"/>
    <s v="4. EVALUACION DE RESULTADOS"/>
    <s v="4.1 Seguimiento y evaluación del desempeño institucional"/>
    <m/>
    <m/>
    <m/>
    <m/>
    <m/>
    <m/>
    <n v="2"/>
    <s v="# de seguimientos realizados / # seguimientos programados"/>
    <s v="POR_DEFINIR"/>
    <n v="4.4642857142857152E-4"/>
    <s v="Planeado"/>
    <n v="0"/>
    <n v="0"/>
    <n v="0"/>
    <n v="2"/>
    <n v="1"/>
    <n v="1"/>
    <n v="1"/>
    <n v="1"/>
    <n v="1"/>
    <n v="1"/>
    <n v="1"/>
    <n v="1"/>
    <n v="10"/>
    <s v="Ejecutado"/>
    <n v="0"/>
    <n v="0"/>
    <n v="0"/>
    <n v="2"/>
    <n v="0"/>
    <n v="0"/>
    <n v="0"/>
    <n v="0"/>
    <n v="0"/>
    <n v="0"/>
    <n v="0"/>
    <n v="0"/>
    <n v="2"/>
    <m/>
    <m/>
    <m/>
    <m/>
    <m/>
    <s v="Se crearon los usuarios, Se efectúo asignación y cambios de contraseñas y se realizó el traspaso de responsabilidades._x000a_"/>
    <s v="Aplicativo SisConpes_x000a_Compartida planeación"/>
    <s v="Se crearon los usuarios, Se efectúo asignación y cambios de contraseñas y se realizó el traspaso de responsabilidades._x000a_Se dio cumplimiento a las 2 acciones que tenía como compromiso la entidad en el Documento Conpes 3744_x000a_"/>
    <m/>
    <m/>
    <m/>
    <m/>
  </r>
  <r>
    <n v="179"/>
    <s v="PEND_PES2019"/>
    <x v="0"/>
    <s v="Fortalecer la Vigilancia."/>
    <x v="0"/>
    <s v="Plan de Acción Institucional - PAI"/>
    <s v="PAI"/>
    <n v="2"/>
    <s v=" Plan de Acción Institucional - PAI"/>
    <s v="Operacional"/>
    <s v="ACT_01"/>
    <x v="0"/>
    <x v="5"/>
    <x v="5"/>
    <s v="Oficina Asesora de Planeación"/>
    <s v="Jefe Oficina Asesora Planeación"/>
    <s v="Apoyo"/>
    <s v="Administrativa/Financiera"/>
    <s v="Funcionamiento"/>
    <s v="4. EVALUACION DE RESULTADOS"/>
    <s v="4.1 Seguimiento y evaluación del desempeño institucional"/>
    <m/>
    <m/>
    <m/>
    <m/>
    <m/>
    <m/>
    <n v="1"/>
    <s v="#de actividades realizadas / # de actividades programadas"/>
    <s v="POR_DEFINIR"/>
    <n v="4.4642857142857152E-4"/>
    <s v="Planeado"/>
    <n v="0"/>
    <n v="0"/>
    <n v="0"/>
    <n v="0.05"/>
    <n v="0.15"/>
    <n v="0.2"/>
    <n v="0.2"/>
    <n v="0.15"/>
    <n v="0.25"/>
    <n v="0"/>
    <n v="0"/>
    <n v="0"/>
    <n v="1"/>
    <s v="Ejecutado"/>
    <n v="0"/>
    <n v="0"/>
    <n v="0"/>
    <n v="0"/>
    <n v="0.15"/>
    <n v="0"/>
    <n v="0"/>
    <n v="0"/>
    <n v="0"/>
    <n v="0"/>
    <n v="0"/>
    <n v="0"/>
    <n v="0.15"/>
    <s v="La actividad no ha iniciado"/>
    <s v="De acuerdo con reunión adelantada con la jefe de la Oficina Asesora de Planeación (E), esta actividad se inciará una vez sea expedido el PND"/>
    <s v="La actividad no ha iniciado"/>
    <s v="De acuerdo con reunión adelantada con la jefe de la Oficina Asesora de Planeación (E), esta actividad se inciará una vez sea expedido el PND"/>
    <s v="La actividad no ha iniciado"/>
    <s v="De acuerdo con reunión adelantada con la jefe de la Oficina Asesora de Planeación (E), esta actividad se inciará una vez sea expedido el PND"/>
    <m/>
    <m/>
    <m/>
    <m/>
    <s v="Actas"/>
    <s v="Se adjuntan 6 archivos que constituyen las evidencias"/>
  </r>
  <r>
    <n v="180"/>
    <s v="PEND_PES2019"/>
    <x v="0"/>
    <s v="Fortalecer la Vigilancia."/>
    <x v="0"/>
    <s v="Plan de Acción Institucional - PAI"/>
    <s v="PAI"/>
    <n v="2"/>
    <s v=" Plan de Acción Institucional - PAI"/>
    <s v="Operacional"/>
    <s v="ACT_68"/>
    <x v="142"/>
    <x v="7"/>
    <x v="7"/>
    <s v="Oficina Asesora Jurídica"/>
    <s v="Jefe Oficina Jurídica"/>
    <s v="Apoyo"/>
    <s v="Administrativa/Financiera"/>
    <s v="Funcionamiento"/>
    <s v="4. EVALUACION DE RESULTADOS"/>
    <s v="4.1 Seguimiento y evaluación del desempeño institucional"/>
    <m/>
    <m/>
    <m/>
    <m/>
    <m/>
    <m/>
    <n v="0.7"/>
    <s v="circular"/>
    <s v="POR_DEFINIR"/>
    <n v="4.4642857142857152E-4"/>
    <s v="Planeado"/>
    <n v="0"/>
    <n v="0"/>
    <n v="0"/>
    <n v="0"/>
    <n v="0"/>
    <n v="0.5"/>
    <n v="0"/>
    <n v="0"/>
    <n v="0"/>
    <n v="0"/>
    <n v="0"/>
    <n v="0.5"/>
    <n v="1"/>
    <s v="Ejecutado"/>
    <n v="0"/>
    <n v="0"/>
    <n v="0"/>
    <n v="0"/>
    <n v="0"/>
    <n v="0"/>
    <n v="0"/>
    <n v="0"/>
    <n v="0"/>
    <n v="0"/>
    <n v="0"/>
    <n v="0"/>
    <n v="0"/>
    <m/>
    <m/>
    <m/>
    <m/>
    <m/>
    <m/>
    <m/>
    <m/>
    <m/>
    <m/>
    <m/>
    <m/>
  </r>
  <r>
    <n v="181"/>
    <s v="PEND_PES2019"/>
    <x v="0"/>
    <s v="Fortalecer la Vigilancia."/>
    <x v="0"/>
    <s v="Plan de Acción Institucional - PAI"/>
    <s v="PAI"/>
    <n v="2"/>
    <s v=" Plan de Acción Institucional - PAI"/>
    <s v="Operacional"/>
    <s v="ACT_69"/>
    <x v="143"/>
    <x v="7"/>
    <x v="7"/>
    <s v="Oficina Asesora Jurídica"/>
    <s v="Jefe Oficina Jurídica"/>
    <s v="Apoyo"/>
    <s v="Administrativa/Financiera"/>
    <s v="Funcionamiento"/>
    <s v="4. EVALUACION DE RESULTADOS"/>
    <s v="4.1 Seguimiento y evaluación del desempeño institucional"/>
    <m/>
    <m/>
    <m/>
    <m/>
    <m/>
    <m/>
    <n v="4"/>
    <s v="# de boletines publicados / # boletines programados"/>
    <s v="POR_DEFINIR"/>
    <n v="4.4642857142857152E-4"/>
    <s v="Planeado"/>
    <n v="0"/>
    <n v="0"/>
    <n v="0"/>
    <n v="0"/>
    <n v="0"/>
    <n v="1"/>
    <n v="0"/>
    <n v="1"/>
    <n v="0"/>
    <n v="1"/>
    <n v="0"/>
    <n v="1"/>
    <n v="4"/>
    <s v="Ejecutado"/>
    <n v="0"/>
    <n v="0"/>
    <n v="0"/>
    <n v="0"/>
    <n v="0"/>
    <n v="0"/>
    <n v="0"/>
    <n v="0"/>
    <n v="0"/>
    <n v="0"/>
    <n v="0"/>
    <n v="0"/>
    <n v="0"/>
    <m/>
    <m/>
    <m/>
    <m/>
    <m/>
    <m/>
    <m/>
    <m/>
    <m/>
    <m/>
    <m/>
    <m/>
  </r>
  <r>
    <n v="150"/>
    <s v="PEND_PES2019"/>
    <x v="2"/>
    <s v="Brindar protección al Usuario."/>
    <x v="8"/>
    <s v="8. Promoción y Consolidación de  la Protección de los Derechos de los Usuarios "/>
    <s v="PEI"/>
    <n v="1"/>
    <s v=" Plan Estratégico Institucional - PEI"/>
    <s v="Promoción y Consolidación de  la Protección de los Derechos de los Usuarios "/>
    <s v="ACT_280"/>
    <x v="144"/>
    <x v="8"/>
    <x v="8"/>
    <s v="Delegatura de Protección al Usuario"/>
    <s v="Delegado de Protección al Usuario"/>
    <s v="Misionales"/>
    <s v="Administrativa/Financiera"/>
    <s v="Funcionamiento"/>
    <s v="3. GESTION CON VALORES PARA RESULTADOS"/>
    <s v="3.2.2.1  Servicio al Ciudadano"/>
    <n v="1"/>
    <n v="0.34"/>
    <n v="0.33"/>
    <n v="0.33"/>
    <n v="0"/>
    <m/>
    <n v="0.11"/>
    <s v="# Etapas realizadas/#Etapas programadas_x000a_"/>
    <s v="POR_DEFINIR"/>
    <n v="5.3333333333333344E-2"/>
    <s v="Planeado"/>
    <n v="0"/>
    <n v="0"/>
    <n v="0"/>
    <n v="0"/>
    <n v="1.37E-2"/>
    <n v="1.37E-2"/>
    <n v="1.37E-2"/>
    <n v="1.37E-2"/>
    <n v="1.37E-2"/>
    <n v="1.37E-2"/>
    <n v="1.37E-2"/>
    <n v="1.37E-2"/>
    <n v="0.10960000000000002"/>
    <s v="Ejecutado"/>
    <n v="0"/>
    <n v="0"/>
    <n v="0"/>
    <n v="0.03"/>
    <n v="0"/>
    <n v="1.37E-2"/>
    <n v="0"/>
    <n v="0"/>
    <n v="0"/>
    <n v="0"/>
    <n v="0"/>
    <n v="0"/>
    <n v="4.3700000000000003E-2"/>
    <m/>
    <m/>
    <m/>
    <m/>
    <m/>
    <m/>
    <s v="Listas de capacitaciones"/>
    <m/>
    <m/>
    <m/>
    <m/>
    <s v="Listado asistencia capacitación. "/>
  </r>
  <r>
    <n v="18"/>
    <s v="1.1.1 Reforma institucional y gobernanza del sector transporte"/>
    <x v="3"/>
    <s v="Fortalecer la presencia en las regionales."/>
    <x v="9"/>
    <s v="9. Súper Regiones"/>
    <s v="PEI"/>
    <n v="1"/>
    <s v=" Plan Estratégico Institucional - PEI"/>
    <s v="Súper Regiones"/>
    <s v="ACT_04"/>
    <x v="145"/>
    <x v="3"/>
    <x v="3"/>
    <s v="Regionales"/>
    <s v="Adriana Tapiero"/>
    <s v="Apoyo"/>
    <s v="Administrativa/Financiera"/>
    <s v="Funcionamiento"/>
    <s v="4. EVALUACION DE RESULTADOS"/>
    <s v="4.1 Seguimiento y evaluación del desempeño institucional"/>
    <n v="1"/>
    <n v="0.65625"/>
    <n v="0.09"/>
    <n v="0.25"/>
    <n v="0"/>
    <m/>
    <n v="0.65625"/>
    <s v="# Departamentos ST "/>
    <s v="POR_DEFINIR"/>
    <n v="8.0000000000000016E-2"/>
    <s v="Planeado"/>
    <n v="0.46"/>
    <n v="0"/>
    <n v="0"/>
    <n v="0.2"/>
    <n v="0"/>
    <n v="0"/>
    <n v="0"/>
    <n v="0"/>
    <n v="0"/>
    <n v="0"/>
    <n v="0"/>
    <n v="0"/>
    <n v="0.66"/>
    <s v="Ejecutado"/>
    <n v="0.46"/>
    <n v="0"/>
    <n v="0"/>
    <n v="0.2"/>
    <n v="0"/>
    <n v="0"/>
    <n v="0"/>
    <n v="0"/>
    <n v="0"/>
    <n v="0"/>
    <n v="0"/>
    <n v="0"/>
    <n v="0.66"/>
    <s v="* Y:\01. Programación PGS\2019\01. Enero\PGS ENERO.xlsx_x000a_* Informes estadísticos que se encuentran en la carpeta compartida Regionales 2 por tipologia, año, mes y región_x000a_*Durante el acompañamiento a operativos de control a la informalidad: Se inspeccionaron 4.149 vehículos, se impusieron 372 infracciones y se inmovilizaron 73 vehículos_x000a_Durante el acompañamiento a operativos de control al transporte escolar: Se inspeccionaron 472 vehículos, se impusieron 29 infracciones y se inmovilizaron 6 vehículos._x000a_Durante el acompañamiento a operativos de control en peajes: Se inspeccionaron 4.397 vehículos, se impusieron 71 infracciones y se inmovilizaron 25 vehículos._x000a_Se hizo presencia en 22 terminales de transporte publico terrestre automotor del país._x000a_"/>
    <s v="* Sensibilización a pasajeros y conductores de vehículos de transporte de pasajeros por carretera, vehículos particulares, motos y vehículos de carga_x000a_* Se han tenido en el (Valle del Cauca y Cundinamarca), inconvenientes en dicho acompañamiento pues la policia especializada DITRA no lo ha autorizado._x000a_"/>
    <m/>
    <m/>
    <m/>
    <m/>
    <s v="* Y:\01. Programación PGS\2019\01. Abril\PGS ABRIL.xlsx_x000a_* Informes estadísticos que se encuentran en la carpeta compartida Regionales 2 por tipologia, año, mes y región_x000a_*Durante el acompañamiento a operativos de control a la informalidad: Se inspeccionaron 2.125 vehículos, se impusieron 148 infracciones y se inmovilizaron 58 vehículos_x000a_Durante el acompañamiento a operativos de control al transporte escolar: Se inspeccionaron 670 vehículos, se impusieron 64 infracciones y se inmovilizaron 28 vehículos._x000a_Durante el acompañamiento a operativos de control en peajes: Se inspeccionaron 714 vehículos, se impusieron 16 infracciones y se inmovilizaron 7 vehículos._x000a_Se hizo presencia en 29 terminales de transporte publico terrestre automotor del país."/>
    <s v="Sensibilización a pasajeros y conductores de vehículos de transporte de pasajeros por carretera, vehículos particulares, motos y vehículos de carga_x000a__x000a_"/>
    <s v="*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4,497 vehículos, se impusieron 386 infracciones y se inmovilizaron 187 vehículos_x000a_* Durante el acompañamiento a operativos de control al transporte escolar: Se inspeccionaron 1,400 vehículos, se impusieron 120 infracciones y se inmovilizaron 60 vehículos._x000a_* Se hizo presencia en 16 terminales de transporte publico terrestre automotor del país."/>
    <s v="* No se ha podido contratar el regional de Barranquilla, esto debido a que las hojas de vida recibidas no cumplen con los parametros que se requieren para dicha ciudad._x000a_"/>
    <s v="*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3354 vehículos, se impusieron 328 infracciones tanto en Tránsito como en Transpórte y se inmovilizaron 220 vehículos_x000a_* Durante el acompañamiento con DITRA a operativos de control al transporte en Peajes: Se inspeccionaron 1309 vehículos, se impusieron 27 infracciones tanto en Tránsito como en Transporte y se inmovilizaron 7 vehículos._x000a_* Durante el acompañamiento a operativos de control al transporte escolar: Se inspeccionaron 382 vehículos, se impusieron 26 infracciones tanto en Tránsito como en Transpórte y se inmovilizaron 10 vehículos._x000a_* Se hizo presencia en 24 terminales de transporte publico terrestre automotor del país."/>
    <s v="* No se ha podido contratar el regional de Barranquilla, esto debido a que las hojas de vida recibidas no cumplen con los parametros que se requieren para dicha ciudad._x000a_"/>
  </r>
  <r>
    <n v="19"/>
    <s v="1.1.1 Reforma institucional y gobernanza del sector transporte"/>
    <x v="3"/>
    <s v="Fortalecer la presencia en las regionales."/>
    <x v="9"/>
    <s v="9. Súper Regiones"/>
    <s v="PEI"/>
    <n v="2"/>
    <s v=" Plan Estratégico Institucional - PEI"/>
    <s v="Súper Regiones"/>
    <s v="ACT_05"/>
    <x v="146"/>
    <x v="3"/>
    <x v="3"/>
    <s v="Regionales"/>
    <s v="Adriana Tapiero"/>
    <s v="Apoyo"/>
    <s v="Administrativa/Financiera"/>
    <s v="Funcionamiento"/>
    <s v="4. EVALUACION DE RESULTADOS"/>
    <s v="4.1 Seguimiento y evaluación del desempeño institucional"/>
    <n v="1"/>
    <n v="0.65625"/>
    <n v="0.09"/>
    <n v="0.25"/>
    <n v="0"/>
    <m/>
    <n v="7"/>
    <s v="# Oficinas ST"/>
    <s v="POR_DEFINIR"/>
    <n v="8.0000000000000016E-2"/>
    <s v="Planeado"/>
    <n v="0"/>
    <n v="0"/>
    <n v="2"/>
    <n v="2"/>
    <n v="0"/>
    <n v="0"/>
    <n v="0"/>
    <n v="0"/>
    <n v="3"/>
    <n v="0"/>
    <n v="0"/>
    <n v="0"/>
    <n v="7"/>
    <s v="Ejecutado"/>
    <n v="0"/>
    <n v="1"/>
    <n v="1"/>
    <n v="2"/>
    <n v="0"/>
    <n v="3"/>
    <n v="0"/>
    <n v="0"/>
    <n v="0"/>
    <n v="0"/>
    <n v="0"/>
    <n v="0"/>
    <n v="7"/>
    <m/>
    <m/>
    <s v="Convenio suscrito con la red"/>
    <s v="Apertura oficina Supertransporte en la sede de la red nacional de protección al Consumidor de la ciudad de Cartagena"/>
    <s v="Convenio suscrito con la red"/>
    <s v="Apertura oficina Supertransporte en la sede de la red nacional de protección al Consumidor de la ciudad de Pasto"/>
    <s v="Convenio suscrito con la red"/>
    <s v="Apertura oficina Supertransporte en la sede de la red nacional de protección al Consumidor de la ciudad de Popayan y Monteria"/>
    <m/>
    <m/>
    <s v="Convenios suscritos con la Red Nacional de Protección al Consumidor"/>
    <s v="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
  </r>
  <r>
    <n v="185"/>
    <s v="PEND_PES2019"/>
    <x v="0"/>
    <s v="Fortalecer la Vigilancia."/>
    <x v="0"/>
    <s v="Plan de Acción Institucional - PAI"/>
    <s v="PAI"/>
    <n v="11"/>
    <s v=" Plan Anticorrupción y de Atención al Ciudadano  (Planeación) - PAAC"/>
    <s v="Riesgos de Corrupción"/>
    <s v="ACT_95"/>
    <x v="147"/>
    <x v="5"/>
    <x v="5"/>
    <s v="Oficina Asesora de Planeación"/>
    <s v="Jefe Oficina Asesora Planeación"/>
    <s v="Apoyo"/>
    <s v="Administrativa/Financiera"/>
    <s v="Funcionamiento"/>
    <s v="2. DIRECCIONAMIENTO ESTRATEGICO Y PLANAECION"/>
    <s v="2.1.1 Planeación Institucional"/>
    <m/>
    <m/>
    <m/>
    <m/>
    <m/>
    <m/>
    <n v="1"/>
    <s v="Actividades realizadas /Actividades programadas"/>
    <s v="POR_DEFINIR"/>
    <n v="4.4642857142857152E-4"/>
    <s v="Planeado"/>
    <n v="0.03"/>
    <n v="0.03"/>
    <n v="0.04"/>
    <n v="0.05"/>
    <n v="0.25"/>
    <n v="0.35"/>
    <n v="0.25"/>
    <n v="0"/>
    <n v="0"/>
    <n v="0"/>
    <n v="0"/>
    <n v="0"/>
    <n v="1"/>
    <s v="Ejecutado"/>
    <n v="0.03"/>
    <n v="0.03"/>
    <n v="0.04"/>
    <n v="0.05"/>
    <n v="0.25"/>
    <n v="0"/>
    <n v="0"/>
    <n v="0"/>
    <n v="0"/>
    <n v="0"/>
    <n v="0"/>
    <n v="0"/>
    <n v="0.4"/>
    <s v="Borrador de la Política de Administración del Riesgo"/>
    <s v="Se ha venido adelantando la actualización de la política de administración del riesgo de manera conjunta con la Oficina de Técnologías de la Información y las Comunicaciones"/>
    <s v="Borrador de la Política de Administración del Riesgo"/>
    <s v="Se ha venido adelantando la actualización de la política de administración del riesgo de manera conjunta con la Oficina de Técnologías de la Información y las Comunicaciones"/>
    <s v="Borrador de la Política de Administración del Riesgo"/>
    <s v="Se ha venido adelantando la actualización de la política de administración del riesgo de manera conjunta con la Oficina de Técnologías de la Información y las Comunicaciones"/>
    <s v="Propuesta de Política y formato para la adminsitración del riesgo en la Entidad."/>
    <s v="Se revisó la información entregada por la Oficina de Tecnologías de la Información y las Comunicaciones, se realizó la actualización del formato para mapa de riesgos de los procesos, el cual fue enviado a la Oficina de TICS para su validación, la cual se encuentre pendiente."/>
    <s v="Propuesta de Política y formato"/>
    <s v="Se envío la propuesta de política y el formato para revisión del Jefe de la Oficina Asesora de Planeación, se encuentra pendiente someterla a consideración del Comité de Coordinación de Control interno."/>
    <s v="Revisión y envío de documento"/>
    <s v="Se realizó la revisión del documento conjuntamente con el Jefe de la oficina Asesora de Planeación y se envió para revisión de los miembros del Comité de Coordinación de Control interno"/>
  </r>
  <r>
    <n v="186"/>
    <s v="PEND_PES2019"/>
    <x v="0"/>
    <s v="Fortalecer la Vigilancia."/>
    <x v="0"/>
    <s v="Plan de Acción Institucional - PAI"/>
    <s v="PAI"/>
    <n v="11"/>
    <s v=" Plan Anticorrupción y de Atención al Ciudadano  (Planeación) - PAAC"/>
    <s v="Riesgos de Corrupción"/>
    <s v="ACT_96"/>
    <x v="148"/>
    <x v="5"/>
    <x v="5"/>
    <s v="Oficina Asesora de Planeación"/>
    <s v="Jefe Oficina Asesora Planeación"/>
    <s v="Apoyo"/>
    <s v="Administrativa/Financiera"/>
    <s v="Funcionamiento"/>
    <s v="5. INFORMACION Y COMUNICACIÓN"/>
    <s v="5.2.3 Transparencia, acceso a la información pública y lucha contra la corrupción"/>
    <m/>
    <m/>
    <m/>
    <m/>
    <m/>
    <m/>
    <n v="1"/>
    <s v="No.de actividades realizadas / No. de actividades planificadas "/>
    <s v="POR_DEFINIR"/>
    <n v="4.4642857142857152E-4"/>
    <s v="Planeado"/>
    <n v="0"/>
    <n v="0"/>
    <n v="0"/>
    <n v="0"/>
    <n v="0"/>
    <n v="0"/>
    <n v="0"/>
    <n v="0.5"/>
    <n v="0.5"/>
    <n v="0"/>
    <n v="0"/>
    <n v="0"/>
    <n v="1"/>
    <s v="Ejecutado"/>
    <n v="0"/>
    <n v="0"/>
    <n v="0"/>
    <n v="0"/>
    <n v="0"/>
    <n v="0"/>
    <n v="0"/>
    <n v="0"/>
    <n v="0"/>
    <n v="0"/>
    <n v="0"/>
    <n v="0"/>
    <n v="0"/>
    <s v="NA"/>
    <s v="NA"/>
    <s v="NA"/>
    <s v="NA"/>
    <s v="NA"/>
    <s v="NA"/>
    <s v="NA"/>
    <s v="NA"/>
    <m/>
    <m/>
    <m/>
    <m/>
  </r>
  <r>
    <n v="187"/>
    <s v="PEND_PES2019"/>
    <x v="0"/>
    <s v="Fortalecer la Vigilancia."/>
    <x v="0"/>
    <s v="Plan de Acción Institucional - PAI"/>
    <s v="PAI"/>
    <n v="11"/>
    <s v=" Plan Anticorrupción y de Atención al Ciudadano  (Planeación) - PAAC"/>
    <s v="Riesgos de Corrupción"/>
    <s v="ACT_272"/>
    <x v="149"/>
    <x v="2"/>
    <x v="2"/>
    <s v="Despacho del Delegado de Puertos"/>
    <s v="Superintendente Delegado de Puertos"/>
    <s v="Misionales"/>
    <s v="Administrativa/Financiera"/>
    <s v="Funcionamiento"/>
    <s v="5. INFORMACION Y COMUNICACIÓN"/>
    <s v="5.2.3 Transparencia, acceso a la información pública y lucha contra la corrupción"/>
    <m/>
    <m/>
    <m/>
    <m/>
    <m/>
    <m/>
    <n v="1"/>
    <s v="Mapa de riesgos publicado"/>
    <s v="POR_DEFINIR"/>
    <n v="4.4642857142857152E-4"/>
    <s v="Planeado"/>
    <n v="0"/>
    <n v="0"/>
    <n v="0.05"/>
    <n v="0.15"/>
    <n v="0.1"/>
    <n v="0.1"/>
    <n v="0.1"/>
    <n v="0.1"/>
    <n v="0.1"/>
    <n v="0.1"/>
    <n v="0.1"/>
    <n v="0.1"/>
    <n v="0.99999999999999989"/>
    <s v="Ejecutado"/>
    <n v="0"/>
    <n v="0"/>
    <n v="0.05"/>
    <n v="0"/>
    <n v="0.1"/>
    <n v="0.1"/>
    <n v="0"/>
    <n v="0"/>
    <n v="0"/>
    <n v="0"/>
    <n v="0"/>
    <n v="0"/>
    <n v="0.25"/>
    <s v="No se programo actividad para este mes. "/>
    <s v="N.A. "/>
    <s v="No se programo actividad para este mes. "/>
    <s v="N.A. "/>
    <s v="1. Correo electrónico del 6 de marzo. Archivo denominado Puertos Evidencia actividad 16 PAI marzo1._x000a_2.  Correos electrónicos del mes de marzo referente a las actas de las mesas de trabajo. Archivo denominado Puertos. Evidencia actividad 16 PAI marzo2."/>
    <s v="1. Correo electrónico donde se cita a Mesa de Trabajo mapa de riesgos proceso Control. _x000a_2.  Correos electrónicos relacionados con las actas de las mesas de trabajo sobre mapa de riesgos de control. "/>
    <s v="N.A."/>
    <s v="Se habia planeado reunion con la Oficina Asesora de Planeación una vez se expidiera el Maual de Funciones y Competencias para con base en el tener claridad de los procesos de la entidad sobre la cual se deben plantear los mapas de riesgos. No se realizó reunion con la Oficina Asesora de Planeación para tratar este tema. "/>
    <s v="Correo Electrónico. _x000a_Archivo denominado:  Puertos. Evid Actv 1 PAI_mayo_correo.pdf_x000a__x000a_Acta del 8 de mayo._x000a_Archivo denominado: Puertos. Evid Actv 1 PAI_mayo_Acta.pdf"/>
    <s v="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actualización de los mapas de riesgos previa  definicion o ajuste a los procesos misionales. "/>
    <s v="16. Puertos. Evid activ 16.PAI Junio seguim riesgos correo"/>
    <s v="Se informó al Delegdado de la respuesta a dar a la Oficina de Control Interno sobre seguimiento al mapa de riesgos, presentandose la ejecución de algunos indicadores."/>
  </r>
  <r>
    <n v="188"/>
    <s v="PEND_PES2019"/>
    <x v="0"/>
    <s v="Fortalecer la Vigilancia."/>
    <x v="0"/>
    <s v="Plan de Acción Institucional - PAI"/>
    <s v="PAI"/>
    <n v="11"/>
    <s v=" Plan Anticorrupción y de Atención al Ciudadano  (Planeación) - PAAC"/>
    <s v="Riesgos de Corrupción"/>
    <s v="ACT_288"/>
    <x v="150"/>
    <x v="6"/>
    <x v="6"/>
    <s v="Oficina de Tecnologías de la Información y las Comunicaciones"/>
    <s v="Jefe  Oficina de Tecnologias de la Información y las Comunicaciones"/>
    <s v="Apoyo"/>
    <s v="Administrativa/Financiera"/>
    <s v="Funcionamiento"/>
    <s v="PEND_"/>
    <s v="PEND_"/>
    <m/>
    <m/>
    <m/>
    <m/>
    <m/>
    <m/>
    <n v="1"/>
    <s v="Mapa de riesgos publicado"/>
    <s v="POR_DEFINIR"/>
    <n v="4.4642857142857152E-4"/>
    <s v="Planeado"/>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0.999996"/>
    <s v="Ejecutado"/>
    <n v="8.3333000000000004E-2"/>
    <n v="8.3333000000000004E-2"/>
    <n v="8.3333000000000004E-2"/>
    <n v="8.3333000000000004E-2"/>
    <n v="8.3333000000000004E-2"/>
    <n v="8.3333000000000004E-2"/>
    <n v="0"/>
    <n v="0"/>
    <n v="0"/>
    <n v="0"/>
    <n v="0"/>
    <n v="0"/>
    <n v="0.499998"/>
    <m/>
    <s v="Revisión mapa de riegos del proceso de TI."/>
    <s v="589 feb - Formato Riesgos V2 - TI - 21022019.xlsx"/>
    <s v="Actualización mapa de riesgos del Proceso de TI"/>
    <s v="589 mar - Formato Riesgos V2 - TI - 29032019.xlsx"/>
    <s v="Revisión al mapa de Riesgos, para alinearlo con la nueva Política de tratamiento de Riesgos de la entidad."/>
    <s v="589 abril - Mapa de riesgos CEMAT.xlsx"/>
    <s v="Revisión del mapa de Riesgos del CEMAT."/>
    <s v="Nuevo formato identificación riesgos.xlsx"/>
    <s v="Se realizó la revisión del mapa de riesgos del proceso de Gestión TICs, a través del ajuste de la Política de tratamiento de Riesgos y el formato de identificación de riesgos ajustados."/>
    <s v="http://intranet.supertransporte.gov.co/CadenaValor/index.htm"/>
    <s v="El mapa de riesgos se encuentra actualizado en la cadena de valor de la entidad."/>
  </r>
  <r>
    <n v="189"/>
    <s v="PEND_PES2019"/>
    <x v="0"/>
    <s v="Fortalecer la Vigilancia."/>
    <x v="0"/>
    <s v="Plan de Acción Institucional - PAI"/>
    <s v="PAI"/>
    <n v="2"/>
    <s v=" Plan de Acción Institucional - PAI"/>
    <s v="Operacional"/>
    <s v="ACT_53"/>
    <x v="0"/>
    <x v="8"/>
    <x v="8"/>
    <s v="Delegatura de Protección al Usuario"/>
    <s v="Delegado de Protección al Usuario"/>
    <s v="Misionales"/>
    <s v="Administrativa/Financiera"/>
    <s v="Funcionamiento"/>
    <s v="PEND_"/>
    <s v="PEND_"/>
    <m/>
    <m/>
    <m/>
    <m/>
    <m/>
    <m/>
    <n v="1"/>
    <s v="# etapas ejecutadas para formalizar la politica de supervisión / # etapas programadas para formalizar la politica de supervisión"/>
    <s v="POR_DEFINIR"/>
    <n v="4.4642857142857152E-4"/>
    <s v="Planeado"/>
    <n v="0"/>
    <n v="0"/>
    <n v="0"/>
    <n v="0.05"/>
    <n v="0.15"/>
    <n v="0.2"/>
    <n v="0.2"/>
    <n v="0.15"/>
    <n v="0.1"/>
    <n v="0.1"/>
    <n v="0.05"/>
    <n v="0"/>
    <n v="1"/>
    <s v="Ejecutado"/>
    <n v="0"/>
    <n v="0"/>
    <n v="0"/>
    <n v="0"/>
    <n v="0"/>
    <n v="0"/>
    <n v="0"/>
    <n v="0"/>
    <n v="0"/>
    <n v="0"/>
    <n v="0"/>
    <n v="0"/>
    <n v="0"/>
    <m/>
    <m/>
    <m/>
    <m/>
    <m/>
    <m/>
    <m/>
    <m/>
    <m/>
    <m/>
    <m/>
    <m/>
  </r>
  <r>
    <n v="190"/>
    <s v="PEND_PES2019"/>
    <x v="0"/>
    <s v="Fortalecer la Vigilancia."/>
    <x v="0"/>
    <s v="Plan de Acción Institucional - PAI"/>
    <s v="PAI"/>
    <n v="11"/>
    <s v=" Plan Anticorrupción y de Atención al Ciudadano  (Planeación) - PAAC"/>
    <s v="Riesgos de Corrupción"/>
    <s v="ACT_285"/>
    <x v="149"/>
    <x v="0"/>
    <x v="0"/>
    <s v="Despacho del Delegado de Transito y Transporte Terrestre Automotor"/>
    <s v="Superintendente Delegado de Concesiones e Infraestructura"/>
    <s v="Misionales"/>
    <s v="Administrativa/Financiera"/>
    <s v="Funcionamiento"/>
    <s v="PEND_"/>
    <s v="PEND_"/>
    <m/>
    <m/>
    <m/>
    <m/>
    <m/>
    <m/>
    <m/>
    <s v="Mapa de riesgos publicado"/>
    <s v="POR_DEFINIR"/>
    <n v="4.4642857142857152E-4"/>
    <s v="Planeado"/>
    <n v="0"/>
    <n v="0"/>
    <n v="0"/>
    <n v="0"/>
    <n v="0"/>
    <n v="1"/>
    <n v="0"/>
    <n v="0"/>
    <n v="0"/>
    <n v="0"/>
    <n v="0"/>
    <n v="1"/>
    <n v="2"/>
    <s v="Ejecutado"/>
    <n v="0"/>
    <n v="0"/>
    <n v="0"/>
    <n v="0"/>
    <n v="0"/>
    <n v="1"/>
    <n v="0"/>
    <n v="0"/>
    <n v="0"/>
    <n v="0"/>
    <n v="0"/>
    <n v="0"/>
    <n v="1"/>
    <m/>
    <m/>
    <m/>
    <m/>
    <m/>
    <m/>
    <m/>
    <m/>
    <m/>
    <m/>
    <s v="El 08 de mayo se realizo mesa  de trabajo (No. 60 Funcionarios), con las Delegaturas de Puertos, Protección al Usuario, Transito y Transporte y Concesiones e Infraestructura"/>
    <s v="En la reunión se trataron los siguientes temas_x000a_i. Actualizar e implementar política de supervisión_x000a_ii. Implementar modelo integrado de planeación y gestión MIPG en cada una de sus siete dimensiones _x000a_iii. Revisar y actualizar el mapa de riesgos_x000a_iv. Monitorear y efectuar seguimiento a riesgos de corrupción"/>
  </r>
  <r>
    <n v="191"/>
    <s v="PEND_PES2019"/>
    <x v="0"/>
    <s v="Fortalecer la Vigilancia."/>
    <x v="0"/>
    <s v="Plan de Acción Institucional - PAI"/>
    <s v="PAI"/>
    <n v="11"/>
    <s v=" Plan Anticorrupción y de Atención al Ciudadano  (Planeación) - PAAC"/>
    <s v="Riesgos de Corrupción"/>
    <s v="ACT_286"/>
    <x v="149"/>
    <x v="1"/>
    <x v="1"/>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0"/>
    <n v="0"/>
    <n v="0"/>
    <n v="0"/>
    <n v="1"/>
    <n v="1"/>
    <s v="Ejecutado"/>
    <n v="0"/>
    <n v="0"/>
    <n v="0"/>
    <n v="0"/>
    <n v="0"/>
    <n v="0"/>
    <n v="0"/>
    <n v="0"/>
    <n v="0"/>
    <n v="0"/>
    <n v="0"/>
    <n v="0"/>
    <n v="0"/>
    <m/>
    <m/>
    <m/>
    <m/>
    <m/>
    <m/>
    <m/>
    <m/>
    <s v="1. ACTA REUNIÓN MAPA DE RIESGOS_x000a_2. PANTALLAZO CORREO SOLICITUD A LA OFICINA ASESORA DE PLANEACIÓN"/>
    <s v="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m/>
    <m/>
  </r>
  <r>
    <n v="192"/>
    <s v="PEND_PES2019"/>
    <x v="0"/>
    <s v="Fortalecer la Vigilancia."/>
    <x v="0"/>
    <s v="Plan de Acción Institucional - PAI"/>
    <s v="PAI"/>
    <n v="11"/>
    <s v=" Plan Anticorrupción y de Atención al Ciudadano  (Planeación) - PAAC"/>
    <s v="Riesgos de Corrupción"/>
    <s v="ACT_287"/>
    <x v="149"/>
    <x v="8"/>
    <x v="8"/>
    <s v="Delegatura de Protección al Usuario"/>
    <s v="Delegado de Protección al Usuario"/>
    <s v="Misionales"/>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1"/>
    <n v="0"/>
    <n v="0"/>
    <n v="0"/>
    <n v="0"/>
    <n v="1"/>
    <s v="Ejecutado"/>
    <n v="0"/>
    <n v="0"/>
    <n v="0"/>
    <n v="0"/>
    <n v="0"/>
    <n v="0"/>
    <n v="0"/>
    <n v="0"/>
    <n v="0"/>
    <n v="0"/>
    <n v="0"/>
    <n v="0"/>
    <n v="0"/>
    <m/>
    <m/>
    <m/>
    <m/>
    <m/>
    <m/>
    <m/>
    <m/>
    <m/>
    <m/>
    <m/>
    <s v="No hay actividad programada para este mes"/>
  </r>
  <r>
    <n v="193"/>
    <s v="PEND_PES2019"/>
    <x v="1"/>
    <s v="Fortalecer las Tecnologías de la Información y las Telecomunicaciones."/>
    <x v="0"/>
    <s v="Plan de Acción Institucional - PAI"/>
    <s v="PAI"/>
    <n v="11"/>
    <s v=" Plan Anticorrupción y de Atención al Ciudadano  (Planeación) - PAAC"/>
    <s v="Riesgos de Corrupción"/>
    <s v="ACT_211"/>
    <x v="49"/>
    <x v="6"/>
    <x v="6"/>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1.666666666666667E-3"/>
    <s v="Planeado"/>
    <n v="0"/>
    <n v="0"/>
    <n v="0.25"/>
    <n v="0.05"/>
    <n v="0.1"/>
    <n v="0.1"/>
    <n v="0.05"/>
    <n v="0.1"/>
    <n v="0.1"/>
    <n v="0.05"/>
    <n v="0.1"/>
    <n v="0.1"/>
    <n v="1"/>
    <s v="Ejecutado"/>
    <n v="0"/>
    <n v="0"/>
    <n v="0.25"/>
    <n v="0.05"/>
    <n v="0.1"/>
    <n v="0.1"/>
    <n v="0"/>
    <n v="0"/>
    <n v="0"/>
    <n v="0"/>
    <n v="0"/>
    <n v="0"/>
    <n v="0.5"/>
    <m/>
    <m/>
    <m/>
    <m/>
    <s v="589 mar - Formato Riesgos V2 - TI - 29032019.xlsx"/>
    <s v="Monitoreo del mapa de riesgos de TI"/>
    <s v="631 abril - PAAC_2019_V2 avance 30 de abril 2019.xlsx"/>
    <s v="Reporte de avance en la actividades del plan anticorrupción y de atención al ciudadano."/>
    <s v="PAAC_2019_V2 avance 30 de abril 2019.xlsx"/>
    <s v="Se reportó el avance en el cumplimiento del plan anticorrupción."/>
    <s v="584 junio - PAAC_2019_V2 avance 30 de abril 2019.xlsx"/>
    <s v="Se reporta avance en los riesgos de corrupcción con corte a 30 de abril."/>
  </r>
  <r>
    <n v="194"/>
    <s v="PEND_PES2019"/>
    <x v="0"/>
    <s v="Fortalecer la Vigilancia."/>
    <x v="0"/>
    <s v="Plan de Acción Institucional - PAI"/>
    <s v="PAI"/>
    <n v="11"/>
    <s v=" Plan Anticorrupción y de Atención al Ciudadano  (Planeación) - PAAC"/>
    <s v="Riesgos de Corrupción"/>
    <s v="ACT_256"/>
    <x v="149"/>
    <x v="7"/>
    <x v="7"/>
    <s v="Oficina Asesora Jurídica"/>
    <s v="Jefe Oficina Jurídica"/>
    <s v="Apoyo"/>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0"/>
    <n v="0"/>
    <n v="0"/>
    <n v="1"/>
    <n v="0"/>
    <n v="1"/>
    <s v="Ejecutado"/>
    <n v="0"/>
    <n v="0"/>
    <n v="0"/>
    <n v="0"/>
    <n v="0"/>
    <n v="0"/>
    <n v="0"/>
    <n v="0"/>
    <n v="0"/>
    <n v="0"/>
    <n v="0"/>
    <n v="0"/>
    <n v="0"/>
    <m/>
    <m/>
    <m/>
    <m/>
    <m/>
    <m/>
    <m/>
    <m/>
    <m/>
    <m/>
    <m/>
    <m/>
  </r>
  <r>
    <n v="195"/>
    <s v="PEND_PES2019"/>
    <x v="0"/>
    <s v="Fortalecer la Vigilancia."/>
    <x v="0"/>
    <s v="Plan de Acción Institucional - PAI"/>
    <s v="PAI"/>
    <n v="11"/>
    <s v=" Plan Anticorrupción y de Atención al Ciudadano  (Planeación) - PAAC"/>
    <s v="Riesgos de Corrupción"/>
    <s v="ACT_260"/>
    <x v="149"/>
    <x v="4"/>
    <x v="4"/>
    <s v="Dirección Financiera"/>
    <s v="Director Financiero"/>
    <s v="Apoyo"/>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0"/>
    <n v="0"/>
    <n v="0.5"/>
    <n v="0.5"/>
    <n v="0"/>
    <n v="1"/>
    <s v="Ejecutado"/>
    <n v="0"/>
    <n v="0"/>
    <n v="0"/>
    <n v="0"/>
    <n v="0"/>
    <n v="0"/>
    <n v="0"/>
    <n v="0"/>
    <n v="0"/>
    <n v="0"/>
    <n v="0"/>
    <n v="0"/>
    <n v="0"/>
    <m/>
    <m/>
    <m/>
    <m/>
    <m/>
    <m/>
    <m/>
    <m/>
    <m/>
    <m/>
    <m/>
    <m/>
  </r>
  <r>
    <n v="196"/>
    <s v="PEND_PES2019"/>
    <x v="0"/>
    <s v="Fortalecer la Vigilancia."/>
    <x v="0"/>
    <s v="Plan de Acción Institucional - PAI"/>
    <s v="PAI"/>
    <n v="11"/>
    <s v=" Plan Anticorrupción y de Atención al Ciudadano  (Planeación) - PAAC"/>
    <s v="Riesgos de Corrupción"/>
    <s v="ACT_264"/>
    <x v="149"/>
    <x v="4"/>
    <x v="4"/>
    <s v="Dirección Administrativa"/>
    <s v="Director Administrativo"/>
    <s v="Apoyo"/>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0"/>
    <n v="0"/>
    <n v="0"/>
    <n v="0"/>
    <n v="1"/>
    <n v="1"/>
    <s v="Ejecutado"/>
    <n v="0"/>
    <n v="0"/>
    <n v="0"/>
    <n v="0"/>
    <n v="0"/>
    <n v="0"/>
    <n v="0"/>
    <n v="0"/>
    <n v="0"/>
    <n v="0"/>
    <n v="0"/>
    <n v="0"/>
    <n v="0"/>
    <m/>
    <m/>
    <m/>
    <m/>
    <m/>
    <m/>
    <m/>
    <m/>
    <m/>
    <m/>
    <m/>
    <m/>
  </r>
  <r>
    <n v="197"/>
    <s v="PEND_PES2019"/>
    <x v="0"/>
    <s v="Fortalecer la Vigilancia."/>
    <x v="0"/>
    <s v="Plan de Acción Institucional - PAI"/>
    <s v="PAI"/>
    <n v="11"/>
    <s v=" Plan Anticorrupción y de Atención al Ciudadano  (Planeación) - PAAC"/>
    <s v="Riesgos de Corrupción"/>
    <s v="ACT_265"/>
    <x v="149"/>
    <x v="4"/>
    <x v="4"/>
    <s v="Grupo Control Interno Disciplinario"/>
    <s v="Coordinador Grupo Control Interno Disciplinario"/>
    <s v="Apoyo"/>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0"/>
    <n v="0"/>
    <n v="0.5"/>
    <n v="0.5"/>
    <n v="0"/>
    <n v="1"/>
    <s v="Ejecutado"/>
    <n v="0"/>
    <n v="0"/>
    <n v="0"/>
    <n v="0"/>
    <n v="0"/>
    <n v="0"/>
    <n v="0"/>
    <n v="0"/>
    <n v="0"/>
    <n v="0"/>
    <n v="0"/>
    <n v="0"/>
    <n v="0"/>
    <s v="NA"/>
    <s v="NA"/>
    <s v="NA"/>
    <s v="NA"/>
    <s v="NA"/>
    <s v="NA"/>
    <s v="NA"/>
    <s v="NA"/>
    <m/>
    <m/>
    <m/>
    <m/>
  </r>
  <r>
    <n v="198"/>
    <s v="PEND_PES2019"/>
    <x v="0"/>
    <s v="Fortalecer la Vigilancia."/>
    <x v="0"/>
    <s v="Plan de Acción Institucional - PAI"/>
    <s v="PAI"/>
    <n v="11"/>
    <s v=" Plan Anticorrupción y de Atención al Ciudadano  (Planeación) - PAAC"/>
    <s v="Riesgos de Corrupción"/>
    <s v="ACT_266"/>
    <x v="149"/>
    <x v="4"/>
    <x v="4"/>
    <s v="Grupo Talento Humano"/>
    <s v="Coordinador Grupo Talento Humano"/>
    <s v="Apoyo"/>
    <s v="Administrativa/Financiera"/>
    <s v="Funcionamiento"/>
    <s v="5. INFORMACION Y COMUNICACIÓN"/>
    <s v="5.2.3 Transparencia, acceso a la información pública y lucha contra la corrupción"/>
    <m/>
    <m/>
    <m/>
    <m/>
    <m/>
    <m/>
    <n v="1"/>
    <s v="Mapa de riesgos publicado"/>
    <s v="POR_DEFINIR"/>
    <n v="4.4642857142857152E-4"/>
    <s v="Planeado"/>
    <n v="1"/>
    <n v="1"/>
    <n v="1"/>
    <n v="0"/>
    <n v="0"/>
    <n v="1"/>
    <n v="0"/>
    <n v="0"/>
    <n v="0"/>
    <n v="0"/>
    <n v="0"/>
    <n v="0"/>
    <n v="4"/>
    <s v="Ejecutado"/>
    <n v="1"/>
    <n v="1"/>
    <n v="1"/>
    <n v="0"/>
    <n v="0"/>
    <n v="1"/>
    <n v="0"/>
    <n v="0"/>
    <n v="0"/>
    <n v="0"/>
    <n v="0"/>
    <n v="0"/>
    <n v="4"/>
    <s v="Mapa de riesgos"/>
    <s v="Revisión del mapa de riesgos publicado en la cadena de valor."/>
    <s v="Mapa de riesgos"/>
    <s v="Identificación de los nuevos riesgos del Grupo de Talento Humano."/>
    <s v="Mapa de riesgos"/>
    <s v="Publicación del nuevo mapa de riesgos."/>
    <s v="Mapa de riesgos - cadena de valor."/>
    <s v=" El nuevo mapa de riesgos fue enviado a la Oficina asesora de Planeación y publicado en la cadena de valor el 23/03/2019."/>
    <m/>
    <m/>
    <s v="Informe sobre el seguimiento a la Oficina de Control Interno."/>
    <s v="Durante el mes de junio se realizó seguimiento a las actividades descritas en el mapa de riesgos para minimizar la materialización de los mismos.  Así mismo fueron enviadas fotocopia de las evidencias de la realización de dichas actividades."/>
  </r>
  <r>
    <n v="199"/>
    <s v="PEND_PES2019"/>
    <x v="0"/>
    <s v="Fortalecer la Vigilancia."/>
    <x v="0"/>
    <s v="Plan de Acción Institucional - PAI"/>
    <s v="PAI"/>
    <n v="11"/>
    <s v=" Plan Anticorrupción y de Atención al Ciudadano  (Planeación) - PAAC"/>
    <s v="Riesgos de Corrupción"/>
    <s v="ACT_97"/>
    <x v="151"/>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mapas de riesgos consolidados / no. de mapas de riesgos de los procesos institucionales"/>
    <s v="POR_DEFINIR"/>
    <n v="4.4642857142857152E-4"/>
    <s v="Planeado"/>
    <n v="0.4"/>
    <n v="0"/>
    <n v="0.1"/>
    <n v="0"/>
    <n v="0"/>
    <n v="0"/>
    <n v="0.1"/>
    <n v="0.1"/>
    <n v="0.1"/>
    <n v="0.1"/>
    <n v="0.1"/>
    <n v="0"/>
    <n v="0.99999999999999989"/>
    <s v="Ejecutado"/>
    <n v="0.4"/>
    <n v="0"/>
    <n v="0.1"/>
    <n v="0"/>
    <n v="0"/>
    <n v="0"/>
    <n v="0"/>
    <n v="0"/>
    <n v="0"/>
    <n v="0"/>
    <n v="0"/>
    <n v="0"/>
    <n v="0.5"/>
    <s v="Mapa de Riesgos Institucional publicado en la página web: http://www.supertransporte.gov.co/documentos/2019/Marzo/Planeacion_15/MAPA_DE_RIESGOS_CONSOLIDADO_14032019.xlsx"/>
    <s v="Se realizó consolidado con los mapa de riesgos vigentes a corte de 29 de enero de 2019 "/>
    <s v="NA"/>
    <s v="NA"/>
    <s v="Mapa de Riesgos Institucional publicado en la página web: http://www.supertransporte.gov.co/documentos/2019/Marzo/Planeacion_15/MAPA_DE_RIESGOS_CONSOLIDADO_14032019.xlsx"/>
    <s v="Una vez actualizado el mapa de riesgos del proceso de Gestión de TICS, se realizó la actualización del mapa con corte a 14 de marzo, ambas versiones fueron debidamente publicadas en la página web de la Entidad."/>
    <s v="NA"/>
    <s v="NA"/>
    <m/>
    <m/>
    <m/>
    <m/>
  </r>
  <r>
    <n v="200"/>
    <s v="PEND_PES2019"/>
    <x v="0"/>
    <s v="Fortalecer la Vigilancia."/>
    <x v="0"/>
    <s v="Plan de Acción Institucional - PAI"/>
    <s v="PAI"/>
    <n v="11"/>
    <s v=" Plan Anticorrupción y de Atención al Ciudadano  (Planeación) - PAAC"/>
    <s v="Riesgos de Corrupción"/>
    <s v="ACT_98"/>
    <x v="152"/>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actualizaciones del mapa de riesgo publicadas / No. de actualizaciones del mapa de riesgo programadas"/>
    <s v="POR_DEFINIR"/>
    <n v="4.4642857142857152E-4"/>
    <s v="Planeado"/>
    <n v="0.4"/>
    <n v="0"/>
    <n v="0.1"/>
    <n v="0"/>
    <n v="0"/>
    <n v="0"/>
    <n v="0"/>
    <n v="0"/>
    <n v="0"/>
    <n v="0"/>
    <n v="0.5"/>
    <n v="0"/>
    <n v="1"/>
    <s v="Ejecutado"/>
    <n v="0.4"/>
    <n v="0"/>
    <n v="0.1"/>
    <n v="0"/>
    <n v="0"/>
    <n v="0"/>
    <n v="0"/>
    <n v="0"/>
    <n v="0"/>
    <n v="0"/>
    <n v="0"/>
    <n v="0"/>
    <n v="0.5"/>
    <s v="Mapa de Riesgos Institucional publicado en la página web: http://www.supertransporte.gov.co/documentos/2019/Marzo/Planeacion_15/MAPA_DE_RIESGOS_CONSOLIDADO_14032019.xlsx"/>
    <s v="Se realizó consolidado con los mapa de riesgos vigentes con corte a 29 de enero de 2019 "/>
    <s v="NA"/>
    <s v="NA"/>
    <s v="Mapa de Riesgos Institucional publicado en la página web: http://www.supertransporte.gov.co/documentos/2019/Marzo/Planeacion_15/MAPA_DE_RIESGOS_CONSOLIDADO_14032019.xlsx"/>
    <s v="Una vez actualizado el mapa de riesgos del proceso de Gestión de TICS, se realizó la actualización del mapa con corte a 14 de marzo, ambas versiones fueron debidamente publicadas en la página web de la Entidad."/>
    <s v="NA"/>
    <s v="NA"/>
    <m/>
    <m/>
    <m/>
    <m/>
  </r>
  <r>
    <n v="201"/>
    <s v="PEND_PES2019"/>
    <x v="0"/>
    <s v="Fortalecer la Vigilancia."/>
    <x v="0"/>
    <s v="Plan de Acción Institucional - PAI"/>
    <s v="PAI"/>
    <n v="11"/>
    <s v=" Plan Anticorrupción y de Atención al Ciudadano  (Planeación) - PAAC"/>
    <s v="Riesgos de Corrupción"/>
    <s v="ACT_99"/>
    <x v="153"/>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actividades de socialización ejecutadas/ No. de  actividades de socialización programadas"/>
    <s v="POR_DEFINIR"/>
    <n v="4.4642857142857152E-4"/>
    <s v="Planeado"/>
    <n v="0"/>
    <n v="0"/>
    <n v="0"/>
    <n v="0.5"/>
    <n v="0"/>
    <n v="0"/>
    <n v="0"/>
    <n v="0.5"/>
    <n v="0"/>
    <n v="0"/>
    <n v="0"/>
    <n v="0"/>
    <n v="1"/>
    <s v="Ejecutado"/>
    <n v="0"/>
    <n v="0"/>
    <n v="0"/>
    <n v="0"/>
    <n v="0"/>
    <n v="0"/>
    <n v="0"/>
    <n v="0"/>
    <n v="0"/>
    <n v="0"/>
    <n v="0"/>
    <n v="0"/>
    <n v="0"/>
    <s v="NA"/>
    <s v="Actividad sin iniciar"/>
    <s v="NA"/>
    <s v="Actividad sin iniciar"/>
    <s v="NA"/>
    <s v="Actividad sin iniciar"/>
    <s v="Mapa de Riesgos Publicado en la página web"/>
    <s v="Se realizó la consolidación del mapa de riesgos institucional, el cual se encuentra pendiente de presentar al comité institucional de gestión y desempeño, una vez sea verificado por el comité se procederá con su socialización."/>
    <m/>
    <m/>
    <m/>
    <m/>
  </r>
  <r>
    <n v="202"/>
    <s v="PEND_PES2019"/>
    <x v="0"/>
    <s v="Fortalecer la Vigilancia."/>
    <x v="0"/>
    <s v="Plan de Acción Institucional - PAI"/>
    <s v="PAI"/>
    <n v="11"/>
    <s v=" Plan Anticorrupción y de Atención al Ciudadano  (Planeación) - PAAC"/>
    <s v="Riesgos de Corrupción"/>
    <s v="ACT_235"/>
    <x v="49"/>
    <x v="2"/>
    <x v="2"/>
    <s v="Despacho del Delegado de Puertos"/>
    <s v="Superintendente Delegado de Puertos"/>
    <s v="Misionales"/>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
    <n v="0"/>
    <n v="0"/>
    <n v="0"/>
    <n v="0"/>
    <n v="0.25"/>
    <n v="0.25"/>
    <n v="0.25"/>
    <n v="0.25"/>
    <n v="1"/>
    <s v="Ejecutado"/>
    <n v="0"/>
    <n v="0"/>
    <n v="0"/>
    <n v="0"/>
    <n v="0"/>
    <n v="0.1"/>
    <n v="0"/>
    <n v="0"/>
    <n v="0"/>
    <n v="0"/>
    <n v="0"/>
    <n v="0"/>
    <n v="0.1"/>
    <s v="No se programo actividad para este mes. "/>
    <s v="N.A. "/>
    <s v="No se programo actividad para este mes. "/>
    <s v="N.A. "/>
    <s v="No se programo actividad para este mes. "/>
    <s v="N.A. "/>
    <s v="N.A,"/>
    <s v="No se programo actividad para este mes. "/>
    <s v="N.A."/>
    <s v="No se programo actividad para este mes.  Ademas hasta que no se tengan definidos los riesgos, los mismos no se pueden monitorear. "/>
    <s v="16. Puertos. Evid activ 16. PAI Junio seguim riesgos"/>
    <s v="Se informó al Delegdado de la respuesta a dar a la Oficina de Control Interno sobre seguimiento al mapa de riesgos, presentandose la ejecución de algunos indicadores."/>
  </r>
  <r>
    <n v="203"/>
    <s v="PEND_PES2019"/>
    <x v="0"/>
    <s v="Fortalecer la Vigilancia."/>
    <x v="0"/>
    <s v="Plan de Acción Institucional - PAI"/>
    <s v="PAI"/>
    <n v="11"/>
    <s v=" Plan Anticorrupción y de Atención al Ciudadano  (Planeación) - PAAC"/>
    <s v="Riesgos de Corrupción"/>
    <s v="ACT_246"/>
    <x v="49"/>
    <x v="0"/>
    <x v="0"/>
    <s v="Despacho del Delegado de Transito y Transporte Terrestre Automotor"/>
    <s v="Superintendente Delegado de Concesiones e Infraestructura"/>
    <s v="Misionales"/>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1"/>
    <n v="0"/>
    <n v="0"/>
    <n v="0"/>
    <n v="1"/>
    <n v="0"/>
    <n v="0"/>
    <n v="0"/>
    <n v="1"/>
    <n v="3"/>
    <s v="Ejecutado"/>
    <n v="0"/>
    <n v="0"/>
    <n v="0"/>
    <n v="1"/>
    <n v="0"/>
    <n v="0"/>
    <n v="0"/>
    <n v="0"/>
    <n v="0"/>
    <n v="0"/>
    <n v="0"/>
    <n v="0"/>
    <n v="1"/>
    <m/>
    <m/>
    <m/>
    <m/>
    <m/>
    <m/>
    <s v="i. Acta # 42 del 29 de abril de 2019, en la cual asistieron funcionarios y contratistas de la Delegada de Concesiones"/>
    <s v="i. Actualización y Socialización Mapa de riesgos, seguimiento riesgos de corrupción, Participación ciudadana"/>
    <m/>
    <m/>
    <m/>
    <m/>
  </r>
  <r>
    <n v="204"/>
    <s v="PEND_PES2019"/>
    <x v="0"/>
    <s v="Fortalecer la Vigilancia."/>
    <x v="0"/>
    <s v="Plan de Acción Institucional - PAI"/>
    <s v="PAI"/>
    <n v="11"/>
    <s v=" Plan Anticorrupción y de Atención al Ciudadano  (Planeación) - PAAC"/>
    <s v="Riesgos de Corrupción"/>
    <s v="ACT_247"/>
    <x v="49"/>
    <x v="1"/>
    <x v="1"/>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1"/>
    <n v="0"/>
    <n v="0"/>
    <n v="0"/>
    <n v="1"/>
    <n v="0"/>
    <n v="0"/>
    <n v="0"/>
    <n v="1"/>
    <n v="3"/>
    <s v="Ejecutado"/>
    <n v="0"/>
    <n v="0"/>
    <n v="0"/>
    <n v="0"/>
    <n v="0"/>
    <n v="0"/>
    <n v="0"/>
    <n v="0"/>
    <n v="0"/>
    <n v="0"/>
    <n v="0"/>
    <n v="0"/>
    <n v="0"/>
    <m/>
    <m/>
    <m/>
    <m/>
    <m/>
    <m/>
    <s v="Acta de reunión y correo de solicitud"/>
    <s v="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
    <s v="1. ACTA REUNIÓN MAPA DE RIESGOS_x000a_2. PANTALLAZO CORREO SOLICITUD A LA OFICINA ASESORA DE PLANEACIÓN"/>
    <s v="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m/>
    <m/>
  </r>
  <r>
    <n v="205"/>
    <s v="PEND_PES2019"/>
    <x v="0"/>
    <s v="Fortalecer la Vigilancia."/>
    <x v="0"/>
    <s v="Plan de Acción Institucional - PAI"/>
    <s v="PAI"/>
    <n v="11"/>
    <s v=" Plan Anticorrupción y de Atención al Ciudadano  (Planeación) - PAAC"/>
    <s v="Riesgos de Corrupción"/>
    <s v="ACT_248"/>
    <x v="49"/>
    <x v="8"/>
    <x v="8"/>
    <s v="Delegatura de Protección al Usuario"/>
    <s v="Delegado de Protección al Usuario"/>
    <s v="Misionales"/>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
    <n v="0"/>
    <n v="0"/>
    <n v="0"/>
    <n v="1"/>
    <n v="0"/>
    <n v="0"/>
    <n v="0"/>
    <n v="1"/>
    <n v="2"/>
    <s v="Ejecutado"/>
    <n v="0"/>
    <n v="0"/>
    <n v="0"/>
    <n v="0"/>
    <n v="0"/>
    <n v="0"/>
    <n v="0"/>
    <n v="0"/>
    <n v="0"/>
    <n v="0"/>
    <n v="0"/>
    <n v="0"/>
    <n v="0"/>
    <m/>
    <m/>
    <m/>
    <m/>
    <m/>
    <m/>
    <m/>
    <m/>
    <m/>
    <m/>
    <m/>
    <s v="No hay actividad programad para este mes"/>
  </r>
  <r>
    <n v="206"/>
    <s v="PEND_PES2019"/>
    <x v="0"/>
    <s v="Fortalecer la Vigilancia."/>
    <x v="0"/>
    <s v="Plan de Acción Institucional - PAI"/>
    <s v="PAI"/>
    <n v="11"/>
    <s v=" Plan Anticorrupción y de Atención al Ciudadano  (Planeación) - PAAC"/>
    <s v="Riesgos de Corrupción"/>
    <s v="ACT_221"/>
    <x v="49"/>
    <x v="7"/>
    <x v="7"/>
    <s v="Oficina Asesora Jurídica"/>
    <s v="Jefe Oficina Jurídica"/>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
    <n v="0.5"/>
    <n v="0"/>
    <n v="0"/>
    <n v="0"/>
    <n v="0"/>
    <n v="0"/>
    <n v="0.5"/>
    <n v="0"/>
    <n v="1"/>
    <s v="Ejecutado"/>
    <n v="0"/>
    <n v="0"/>
    <n v="0"/>
    <n v="0"/>
    <n v="0.5"/>
    <n v="0"/>
    <n v="0"/>
    <n v="0"/>
    <n v="0"/>
    <n v="0"/>
    <n v="0"/>
    <n v="0"/>
    <n v="0.5"/>
    <m/>
    <m/>
    <m/>
    <m/>
    <m/>
    <m/>
    <m/>
    <m/>
    <s v="Se remitió seguimiento a OCI y OAP"/>
    <s v="Se realizó analisis y fuer remitido a la OCI y OAP para su conocimiento."/>
    <m/>
    <m/>
  </r>
  <r>
    <n v="207"/>
    <s v="PEND_PES2019"/>
    <x v="0"/>
    <s v="Fortalecer la Vigilancia."/>
    <x v="0"/>
    <s v="Plan de Acción Institucional - PAI"/>
    <s v="PAI"/>
    <n v="11"/>
    <s v=" Plan Anticorrupción y de Atención al Ciudadano  (Planeación) - PAAC"/>
    <s v="Riesgos de Corrupción"/>
    <s v="ACT_227"/>
    <x v="49"/>
    <x v="4"/>
    <x v="4"/>
    <s v="Dirección Financiera"/>
    <s v="Director Financiero"/>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33329999999999999"/>
    <n v="0"/>
    <n v="0"/>
    <n v="0"/>
    <n v="0.33329999999999999"/>
    <n v="0"/>
    <n v="0"/>
    <n v="0"/>
    <n v="0.33329999999999999"/>
    <n v="0.99990000000000001"/>
    <s v="Ejecutado"/>
    <n v="0"/>
    <n v="0"/>
    <n v="0"/>
    <n v="0.33329999999999999"/>
    <n v="0"/>
    <n v="0"/>
    <n v="0"/>
    <n v="0"/>
    <n v="0"/>
    <n v="0"/>
    <n v="0"/>
    <n v="0"/>
    <n v="0.33329999999999999"/>
    <m/>
    <m/>
    <m/>
    <m/>
    <m/>
    <m/>
    <s v="Soportes de gestion"/>
    <s v="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
    <m/>
    <m/>
    <m/>
    <m/>
  </r>
  <r>
    <n v="208"/>
    <s v="PEND_PES2019"/>
    <x v="0"/>
    <s v="Fortalecer la Vigilancia."/>
    <x v="0"/>
    <s v="Plan de Acción Institucional - PAI"/>
    <s v="PAI"/>
    <n v="11"/>
    <s v=" Plan Anticorrupción y de Atención al Ciudadano  (Planeación) - PAAC"/>
    <s v="Riesgos de Corrupción"/>
    <s v="ACT_229"/>
    <x v="49"/>
    <x v="4"/>
    <x v="4"/>
    <s v="Dirección Administrativa"/>
    <s v="Director Administrativo"/>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1"/>
    <n v="0"/>
    <n v="0"/>
    <n v="0"/>
    <n v="1"/>
    <n v="0"/>
    <n v="0"/>
    <n v="0"/>
    <n v="1"/>
    <n v="3"/>
    <s v="Ejecutado"/>
    <n v="0"/>
    <n v="0"/>
    <n v="0"/>
    <n v="1"/>
    <n v="0"/>
    <n v="0"/>
    <n v="0"/>
    <n v="0"/>
    <n v="0"/>
    <n v="0"/>
    <n v="0"/>
    <n v="0"/>
    <n v="1"/>
    <m/>
    <m/>
    <m/>
    <m/>
    <m/>
    <m/>
    <s v="Paac"/>
    <s v="Se realiza seguimiento"/>
    <m/>
    <m/>
    <m/>
    <m/>
  </r>
  <r>
    <n v="209"/>
    <s v="PEND_PES2019"/>
    <x v="0"/>
    <s v="Fortalecer la Vigilancia."/>
    <x v="0"/>
    <s v="Plan de Acción Institucional - PAI"/>
    <s v="PAI"/>
    <n v="11"/>
    <s v=" Plan Anticorrupción y de Atención al Ciudadano  (Planeación) - PAAC"/>
    <s v="Riesgos de Corrupción"/>
    <s v="ACT_230"/>
    <x v="49"/>
    <x v="4"/>
    <x v="4"/>
    <s v="Grupo Control Interno Disciplinario"/>
    <s v="Coordinador Grupo Control Interno Disciplinario"/>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33333299999999999"/>
    <n v="0"/>
    <n v="0"/>
    <n v="0"/>
    <n v="0.33333299999999999"/>
    <n v="0"/>
    <n v="0"/>
    <n v="0"/>
    <n v="0.33333299999999999"/>
    <n v="0.99999899999999997"/>
    <s v="Ejecutado"/>
    <n v="0"/>
    <n v="0"/>
    <n v="0"/>
    <n v="0.33333299999999999"/>
    <n v="0"/>
    <n v="0"/>
    <n v="0"/>
    <n v="0"/>
    <n v="0"/>
    <n v="0"/>
    <n v="0"/>
    <n v="0"/>
    <n v="0.33333299999999999"/>
    <m/>
    <m/>
    <m/>
    <m/>
    <m/>
    <m/>
    <s v="Seguimiento Mapa de Riesgos"/>
    <s v="Se realizó el seguimiento al mapa de riesgos con corte a 30 de Abril, para entregar a la Oficina de Control Interno."/>
    <m/>
    <m/>
    <m/>
    <m/>
  </r>
  <r>
    <n v="210"/>
    <s v="PEND_PES2019"/>
    <x v="0"/>
    <s v="Fortalecer la Vigilancia."/>
    <x v="0"/>
    <s v="Plan de Acción Institucional - PAI"/>
    <s v="PAI"/>
    <n v="11"/>
    <s v=" Plan Anticorrupción y de Atención al Ciudadano  (Planeación) - PAAC"/>
    <s v="Riesgos de Corrupción"/>
    <s v="ACT_231"/>
    <x v="49"/>
    <x v="4"/>
    <x v="4"/>
    <s v="Grupo Talento Humano"/>
    <s v="Coordinador Grupo Talento Humano"/>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1"/>
    <n v="0"/>
    <n v="0"/>
    <n v="0"/>
    <n v="1"/>
    <n v="0"/>
    <n v="0"/>
    <n v="0"/>
    <n v="1"/>
    <n v="3"/>
    <s v="Ejecutado"/>
    <n v="0"/>
    <n v="0"/>
    <n v="0"/>
    <n v="1"/>
    <n v="0"/>
    <n v="0"/>
    <n v="0"/>
    <n v="0"/>
    <n v="0"/>
    <n v="0"/>
    <n v="0"/>
    <n v="0"/>
    <n v="1"/>
    <s v="Mapa de riesgos"/>
    <s v="Revision del comportamiento del riesgo de corrupción."/>
    <s v="Mapa de riesgos"/>
    <s v="Revision del comportamiento del riesgo de corrupción."/>
    <s v="Mapa de riesgos"/>
    <s v="Revision del comportamiento del riesgo de corrupción."/>
    <s v="Formato de liquidación emitido por el aplicativo META 4_x000a__x000a_Correos electrónicos_x000a_Memornado No.20195200045963 del 22-04-2019"/>
    <s v="En la descripción del control a realizar se identificaron cuatro actividades para minimizar la materialización del riesgo:_x000a_ La actividad referida a la utilización del aplicativo de nómina para la liquidación de la misma, se cumple con periodicidad mensual, puesto que en la Entidad no se realizan liquidaciones en forma manual._x000a_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_x000a_Generación y revisión del reporte denominado prenomina por parte del funcionario encargado._x000a_Visto bueno a memorando remisorio de pago de nomina por parte de la coordinadora del Grupo y de la Secretaria General antes de legalizar el pago por el Grupo de financiera._x000a_  _x000a__x000a_"/>
    <m/>
    <m/>
    <m/>
    <m/>
  </r>
  <r>
    <n v="211"/>
    <s v="PEND_PES2019"/>
    <x v="0"/>
    <s v="Fortalecer la Vigilancia."/>
    <x v="0"/>
    <s v="Plan de Acción Institucional - PAI"/>
    <s v="PAI"/>
    <n v="11"/>
    <s v=" Plan Anticorrupción y de Atención al Ciudadano  (Planeación) - PAAC"/>
    <s v="Riesgos de Corrupción"/>
    <s v="ACT_209"/>
    <x v="49"/>
    <x v="3"/>
    <x v="3"/>
    <s v="Equipo de Comunicaciones"/>
    <s v="Asesor"/>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33333332999999998"/>
    <n v="0"/>
    <n v="0"/>
    <n v="0"/>
    <n v="0.33333333329999998"/>
    <n v="0"/>
    <n v="0"/>
    <n v="0"/>
    <n v="0.33333333332999998"/>
    <n v="0.99999999662999994"/>
    <s v="Ejecutado"/>
    <n v="0"/>
    <n v="0"/>
    <n v="0"/>
    <n v="0.33"/>
    <n v="0"/>
    <n v="0"/>
    <n v="0"/>
    <n v="0"/>
    <n v="0"/>
    <n v="0"/>
    <n v="0"/>
    <n v="0"/>
    <n v="0.33"/>
    <m/>
    <m/>
    <m/>
    <m/>
    <m/>
    <m/>
    <s v="Mapa de riesgos enviado"/>
    <s v="Se realizó el seguimiento y se envió a la oficina de control interno"/>
    <m/>
    <m/>
    <m/>
    <m/>
  </r>
  <r>
    <n v="212"/>
    <s v="PEND_PES2019"/>
    <x v="0"/>
    <s v="Fortalecer la Vigilancia."/>
    <x v="0"/>
    <s v="Plan de Acción Institucional - PAI"/>
    <s v="PAI"/>
    <n v="11"/>
    <s v=" Plan Anticorrupción y de Atención al Ciudadano  (Planeación) - PAAC"/>
    <s v="Riesgos de Corrupción"/>
    <s v="ACT_223"/>
    <x v="49"/>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33329999999999999"/>
    <n v="0"/>
    <n v="0"/>
    <n v="0"/>
    <n v="0.33329999999999999"/>
    <n v="0"/>
    <n v="0"/>
    <n v="0"/>
    <n v="0.33339999999999997"/>
    <n v="1"/>
    <s v="Ejecutado"/>
    <n v="0"/>
    <n v="0"/>
    <n v="0"/>
    <n v="0.33329999999999999"/>
    <n v="0"/>
    <n v="0"/>
    <n v="0"/>
    <n v="0"/>
    <n v="0"/>
    <n v="0"/>
    <n v="0"/>
    <n v="0"/>
    <n v="0.33329999999999999"/>
    <s v="NA"/>
    <s v="Actividad sin iniciar"/>
    <s v="NA"/>
    <s v="Actividad sin iniciar"/>
    <s v="NA"/>
    <s v="Actividad sin iniciar"/>
    <s v="PAI consolidado."/>
    <s v="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
    <m/>
    <m/>
    <m/>
    <m/>
  </r>
  <r>
    <n v="213"/>
    <s v="PEND_PES2019"/>
    <x v="0"/>
    <s v="Fortalecer la Vigilancia."/>
    <x v="0"/>
    <s v="Plan de Acción Institucional - PAI"/>
    <s v="PAI"/>
    <n v="11"/>
    <s v=" Plan Anticorrupción y de Atención al Ciudadano  (Planeación) - PAAC"/>
    <s v="Riesgos de Corrupción"/>
    <s v="ACT_75"/>
    <x v="154"/>
    <x v="7"/>
    <x v="7"/>
    <s v="Oficina Asesora Jurídica"/>
    <s v="Jefe Oficina Jurídica"/>
    <s v="Apoyo"/>
    <s v="Administrativa/Financiera"/>
    <s v="Funcionamiento"/>
    <s v="5. INFORMACION Y COMUNICACIÓN"/>
    <s v="5.2.3 Transparencia, acceso a la información pública y lucha contra la corrupción"/>
    <m/>
    <m/>
    <m/>
    <m/>
    <m/>
    <m/>
    <n v="0.8"/>
    <s v="(No. de denuncias realizadas / No. de casos puestos en conocimiento de la OAJ constitutivos de faltas disciplinarias, fiscales, penales y demás que haya lugar)*100"/>
    <s v="POR_DEFINIR"/>
    <n v="4.4642857142857152E-4"/>
    <s v="Planeado"/>
    <n v="0"/>
    <n v="0"/>
    <n v="0.25"/>
    <n v="0"/>
    <n v="0"/>
    <n v="0.25"/>
    <n v="0"/>
    <n v="0"/>
    <n v="0.25"/>
    <n v="0"/>
    <n v="0"/>
    <n v="0.25"/>
    <n v="1"/>
    <s v="Ejecutado"/>
    <n v="0"/>
    <n v="0"/>
    <n v="0.25"/>
    <n v="0"/>
    <n v="0"/>
    <n v="0.25"/>
    <n v="0"/>
    <n v="0"/>
    <n v="0"/>
    <n v="0"/>
    <n v="0"/>
    <n v="0"/>
    <n v="0.5"/>
    <m/>
    <m/>
    <m/>
    <m/>
    <s v="Archivo de la Oficina"/>
    <s v="Se realizaron denuncias ante la Fiscalía General de la Nación."/>
    <m/>
    <m/>
    <s v="Archivo de la Oficina"/>
    <s v="Se realizaron denuncias ante la Fiscalía General de la Nación."/>
    <s v="Archivo de la Oficina"/>
    <s v="Se realizaron denuncias ante la Fiscalía General de la Nación."/>
  </r>
  <r>
    <n v="214"/>
    <s v="PEND_PES2019"/>
    <x v="0"/>
    <s v="Fortalecer la Vigilancia."/>
    <x v="0"/>
    <s v="Plan de Acción Institucional - PAI"/>
    <s v="PAI"/>
    <n v="11"/>
    <s v=" Plan Anticorrupción y de Atención al Ciudadano  (Planeación) - PAAC"/>
    <s v="Racionalización de Trámites"/>
    <s v="ACT_224"/>
    <x v="155"/>
    <x v="2"/>
    <x v="2"/>
    <s v="Despacho del Delegado de Puertos"/>
    <s v="Superintendente Delegado de Puertos"/>
    <s v="Misionales"/>
    <s v="Administrativa/Financiera"/>
    <s v="Funcionamiento"/>
    <s v="3. GESTION CON VALORES PARA RESULTADOS"/>
    <s v="3.2.2.2 Racionalización de Tramites"/>
    <m/>
    <m/>
    <m/>
    <m/>
    <m/>
    <m/>
    <n v="1"/>
    <s v="(Trámite actualizado/ Trámitepor actualizar)*100"/>
    <s v="POR_DEFINIR"/>
    <n v="4.4642857142857152E-4"/>
    <s v="Planeado"/>
    <n v="0"/>
    <n v="0"/>
    <n v="0"/>
    <n v="0"/>
    <n v="0.1"/>
    <n v="0.3"/>
    <n v="0.1"/>
    <n v="0"/>
    <n v="0"/>
    <n v="0.2"/>
    <n v="0.15"/>
    <n v="0.15"/>
    <n v="1"/>
    <s v="Ejecutado"/>
    <n v="0"/>
    <n v="0"/>
    <n v="0"/>
    <n v="0"/>
    <n v="0.1"/>
    <n v="0.3"/>
    <n v="0"/>
    <n v="0"/>
    <n v="0"/>
    <n v="0"/>
    <n v="0"/>
    <n v="0"/>
    <n v="0.4"/>
    <s v="No se programo actividad para este mes. "/>
    <s v="N.A. "/>
    <s v="No se programo actividad para este mes. "/>
    <s v="N.A. "/>
    <s v="No se programo actividad para este mes. "/>
    <s v="N.A. "/>
    <s v="N.A,"/>
    <s v="No se programo actividad para este mes. "/>
    <s v="Archivo denominado:  Puertos. Evid Actv 18 PAI_mayo.pdf"/>
    <s v="El profesional Gilberto Palencia efectuó el analisis del tramite de Inscripcion y Registro Operador Portuario y se lo remitió al Superintendente Delegado de Puertos. "/>
    <s v="18. Puertos. Evid. activ 18  PAI Junio Correo elect"/>
    <s v="Se remitió correo electronico a la Oficina TIC's con las observaciones al resgistro de operadores portuarios. "/>
  </r>
  <r>
    <n v="215"/>
    <s v="PEND_PES2019"/>
    <x v="0"/>
    <s v="Fortalecer la Vigilancia."/>
    <x v="0"/>
    <s v="Plan de Acción Institucional - PAI"/>
    <s v="PAI"/>
    <n v="11"/>
    <s v=" Plan Anticorrupción y de Atención al Ciudadano  (Planeación) - PAAC"/>
    <s v="Racionalización de Trámites"/>
    <s v="ACT_196"/>
    <x v="156"/>
    <x v="4"/>
    <x v="4"/>
    <s v="Dirección Financiera"/>
    <s v="Director Financiero"/>
    <s v="Apoyo"/>
    <s v="Administrativa/Financiera"/>
    <s v="Funcionamiento"/>
    <s v="3. GESTION CON VALORES PARA RESULTADOS"/>
    <s v="3.2.2.2 Racionalización de Tramites"/>
    <m/>
    <m/>
    <m/>
    <m/>
    <m/>
    <m/>
    <n v="1"/>
    <s v="(Trámite actualizado/ Trámitepor actualizar)*100"/>
    <s v="POR_DEFINIR"/>
    <n v="4.4642857142857152E-4"/>
    <s v="Planeado"/>
    <n v="0"/>
    <n v="0"/>
    <n v="0"/>
    <n v="0"/>
    <n v="0"/>
    <n v="0"/>
    <n v="0"/>
    <n v="0"/>
    <n v="0"/>
    <n v="0"/>
    <n v="0"/>
    <n v="1"/>
    <n v="1"/>
    <s v="Ejecutado"/>
    <n v="0"/>
    <n v="0"/>
    <n v="0"/>
    <n v="0"/>
    <n v="0"/>
    <n v="0"/>
    <n v="0"/>
    <n v="0"/>
    <n v="0"/>
    <n v="0"/>
    <n v="0"/>
    <n v="0"/>
    <n v="0"/>
    <m/>
    <m/>
    <m/>
    <m/>
    <m/>
    <m/>
    <m/>
    <m/>
    <m/>
    <m/>
    <m/>
    <m/>
  </r>
  <r>
    <n v="216"/>
    <s v="PEND_PES2019"/>
    <x v="0"/>
    <s v="Fortalecer la Vigilancia."/>
    <x v="0"/>
    <s v="Plan de Acción Institucional - PAI"/>
    <s v="PAI"/>
    <n v="11"/>
    <s v=" Plan Anticorrupción y de Atención al Ciudadano  (Planeación) - PAAC"/>
    <s v="Racionalización de Trámites"/>
    <s v="ACT_267"/>
    <x v="157"/>
    <x v="1"/>
    <x v="1"/>
    <s v="Despacho del Delegado de Transito y Transporte Terrestre Automotor"/>
    <s v="Superintendente Delegado de Transito y Transporte Terrestre Automotor"/>
    <s v="Misionales"/>
    <s v="Administrativa/Financiera"/>
    <s v="Funcionamiento"/>
    <s v="3. GESTION CON VALORES PARA RESULTADOS"/>
    <s v="3.2.2.2 Racionalización de Tramites"/>
    <m/>
    <m/>
    <m/>
    <m/>
    <m/>
    <m/>
    <n v="1"/>
    <s v="(Trámite actualizado/ Trámitepor actualizar)*100"/>
    <s v="POR_DEFINIR"/>
    <n v="4.4642857142857152E-4"/>
    <s v="Planeado"/>
    <n v="0"/>
    <n v="0"/>
    <n v="0"/>
    <n v="5"/>
    <n v="0"/>
    <n v="0"/>
    <n v="0"/>
    <n v="0"/>
    <n v="0"/>
    <n v="0"/>
    <n v="0"/>
    <n v="2"/>
    <n v="7"/>
    <s v="Ejecutado"/>
    <n v="0"/>
    <n v="0"/>
    <n v="0"/>
    <n v="6"/>
    <n v="0"/>
    <n v="0"/>
    <n v="0"/>
    <n v="0"/>
    <n v="0"/>
    <n v="0"/>
    <n v="0"/>
    <n v="0"/>
    <n v="6"/>
    <m/>
    <m/>
    <m/>
    <m/>
    <m/>
    <m/>
    <m/>
    <m/>
    <m/>
    <m/>
    <m/>
    <m/>
  </r>
  <r>
    <n v="217"/>
    <s v="PEND_PES2019"/>
    <x v="1"/>
    <s v="Fortalecer las Tecnologías de la Información y las Telecomunicaciones."/>
    <x v="0"/>
    <s v="Plan de Acción Institucional - PAI"/>
    <s v="PAI"/>
    <n v="11"/>
    <s v=" Plan Anticorrupción y de Atención al Ciudadano  (Planeación) - PAAC"/>
    <s v="Servicio al ciudadano"/>
    <s v="ACT_55"/>
    <x v="158"/>
    <x v="6"/>
    <x v="6"/>
    <s v="Oficina de Tecnologías de la Información y las Comunicaciones"/>
    <s v="Jefe  Oficina de Tecnologias de la Información y las Comunicaciones"/>
    <s v="Apoyo"/>
    <s v="Administrativa/Financiera"/>
    <s v="Funcionamiento"/>
    <s v="3. GESTION CON VALORES PARA RESULTADOS"/>
    <s v="3.2.2.2 Racionalización de Tramites"/>
    <m/>
    <m/>
    <m/>
    <m/>
    <m/>
    <m/>
    <n v="1"/>
    <s v="11. Plan Anticorrupción y de Atención al Ciudadano  (Planeación) - PAAC"/>
    <s v="POR_DEFINIR"/>
    <n v="1.666666666666667E-3"/>
    <s v="Planeado"/>
    <n v="0"/>
    <n v="0.1"/>
    <n v="0.15"/>
    <n v="0.05"/>
    <n v="0.1"/>
    <n v="0.1"/>
    <n v="0.05"/>
    <n v="0.1"/>
    <n v="0.1"/>
    <n v="0.05"/>
    <n v="0.1"/>
    <n v="0.1"/>
    <n v="1"/>
    <s v="Ejecutado"/>
    <n v="0"/>
    <n v="0.1"/>
    <n v="0.15"/>
    <n v="0.05"/>
    <n v="0.1"/>
    <n v="0.1"/>
    <n v="0"/>
    <n v="0"/>
    <n v="0"/>
    <n v="0"/>
    <n v="0"/>
    <n v="0"/>
    <n v="0.5"/>
    <m/>
    <m/>
    <s v="Herramienta de BI."/>
    <s v="Revisión información almacenada en la herramienta de BI."/>
    <s v="670 mar - ACTIVIDADES FUENTES EXTERNAS.pdf"/>
    <s v="Revisión y análisis de la información recibida en el CEMAT."/>
    <s v="362 abril - Análisis integración de sistemas.pdf_x000a_332 abril - Propuesta automatizacion integral informe de terminales - abril_x000a_"/>
    <s v="Valideación de la información en los sistemas consola TAUX, VIGIA, BI."/>
    <s v="Trámites actuales y proceso de automatización.docx"/>
    <s v="Identificación de los trámites inscritos en el SUIT y que se integraran al portal GOV.CO"/>
    <s v="656 junio - Integración de Trámites a GOV CO.zip"/>
    <s v="Se carga en el portal de máxima velocidad la evidencia de la integración de los trámites en el portal GOV.CO."/>
  </r>
  <r>
    <n v="218"/>
    <s v="PEND_PES2019"/>
    <x v="0"/>
    <s v="Fortalecer la Vigilancia."/>
    <x v="0"/>
    <s v="Plan de Acción Institucional - PAI"/>
    <s v="PAI"/>
    <n v="11"/>
    <s v=" Plan Anticorrupción y de Atención al Ciudadano  (Planeación) - PAAC"/>
    <s v="Rendición de Cuentas"/>
    <s v="ACT_10"/>
    <x v="159"/>
    <x v="3"/>
    <x v="3"/>
    <s v="Equipo de Comunicaciones"/>
    <s v="Asesor"/>
    <s v="Apoyo"/>
    <s v="Administrativa/Financiera"/>
    <s v="Funcionamiento"/>
    <s v="5. INFORMACION Y COMUNICACIÓN"/>
    <s v="5.2.3 Transparencia, acceso a la información pública y lucha contra la corrupción"/>
    <m/>
    <m/>
    <m/>
    <m/>
    <m/>
    <m/>
    <n v="1"/>
    <s v="(No. de comunicaciones internas / No. de actividades institucionales desarrolladas)*100"/>
    <s v="POR_DEFINIR"/>
    <n v="4.4642857142857152E-4"/>
    <s v="Planeado"/>
    <n v="8.3333299999999999E-2"/>
    <n v="8.3333299999999999E-2"/>
    <n v="8.3333299999999999E-2"/>
    <n v="8.3333299999999999E-2"/>
    <n v="8.3333299999999999E-2"/>
    <n v="8.3333299999999999E-2"/>
    <n v="8.3333299999999999E-2"/>
    <n v="8.3333299999999999E-2"/>
    <n v="8.3333299999999999E-2"/>
    <n v="8.3333299999999999E-2"/>
    <n v="8.3333299999999999E-2"/>
    <n v="8.3333299999999999E-2"/>
    <n v="0.99999960000000021"/>
    <s v="Ejecutado"/>
    <n v="8.3333299999999999E-2"/>
    <n v="8.3333299999999999E-2"/>
    <n v="8.3333299999999999E-2"/>
    <n v="8.3333299999999999E-2"/>
    <n v="0"/>
    <n v="0"/>
    <n v="0"/>
    <n v="0"/>
    <n v="0"/>
    <n v="0"/>
    <n v="0"/>
    <n v="0"/>
    <n v="0.3333332"/>
    <s v="Comunicados y pág web"/>
    <s v="Investigaciones, sanciones y campañas"/>
    <s v="Comunicados y pág web"/>
    <s v="Investigaciones, sanciones y campañas"/>
    <s v="Comunicados y pág web"/>
    <s v="Investigaciones, sanciones y campañas"/>
    <s v="Correos enviados del correo de Comunicaciones"/>
    <s v="Se enviaron correos institucionales a funcionarios y contratistas sobre situaciones internas"/>
    <m/>
    <m/>
    <m/>
    <m/>
  </r>
  <r>
    <n v="219"/>
    <s v="PEND_PES2019"/>
    <x v="0"/>
    <s v="Fortalecer la Vigilancia."/>
    <x v="0"/>
    <s v="Plan de Acción Institucional - PAI"/>
    <s v="PAI"/>
    <n v="11"/>
    <s v=" Plan Anticorrupción y de Atención al Ciudadano  (Planeación) - PAAC"/>
    <s v="Rendición de Cuentas"/>
    <s v="ACT_11"/>
    <x v="160"/>
    <x v="3"/>
    <x v="3"/>
    <s v="Equipo de Comunicaciones"/>
    <s v="Asesor"/>
    <s v="Apoyo"/>
    <s v="Administrativa/Financiera"/>
    <s v="Funcionamiento"/>
    <s v="5. INFORMACION Y COMUNICACIÓN"/>
    <s v="5.2.3 Transparencia, acceso a la información pública y lucha contra la corrupción"/>
    <m/>
    <m/>
    <m/>
    <m/>
    <m/>
    <m/>
    <n v="1"/>
    <s v="(No de Boletines publicados/No de Boletines programados)*100"/>
    <s v="POR_DEFINIR"/>
    <n v="4.4642857142857152E-4"/>
    <s v="Planeado"/>
    <n v="0"/>
    <n v="0"/>
    <n v="0"/>
    <n v="0"/>
    <n v="0"/>
    <n v="0.5"/>
    <n v="0"/>
    <n v="0"/>
    <n v="0"/>
    <n v="0"/>
    <n v="0"/>
    <n v="0.5"/>
    <n v="1"/>
    <s v="Ejecutado"/>
    <n v="0"/>
    <n v="0"/>
    <n v="0"/>
    <n v="0"/>
    <n v="0"/>
    <n v="0"/>
    <n v="0"/>
    <n v="0"/>
    <n v="0"/>
    <n v="0"/>
    <n v="0"/>
    <n v="0"/>
    <n v="0"/>
    <m/>
    <m/>
    <m/>
    <m/>
    <m/>
    <m/>
    <m/>
    <m/>
    <m/>
    <m/>
    <m/>
    <m/>
  </r>
  <r>
    <n v="220"/>
    <s v="PEND_PES2019"/>
    <x v="0"/>
    <s v="Fortalecer la Vigilancia."/>
    <x v="0"/>
    <s v="Plan de Acción Institucional - PAI"/>
    <s v="PAI"/>
    <n v="11"/>
    <s v=" Plan Anticorrupción y de Atención al Ciudadano  (Planeación) - PAAC"/>
    <s v="Rendición de Cuentas"/>
    <s v="ACT_12"/>
    <x v="161"/>
    <x v="3"/>
    <x v="3"/>
    <s v="Equipo de Comunicaciones"/>
    <s v="Asesor"/>
    <s v="Apoyo"/>
    <s v="Administrativa/Financiera"/>
    <s v="Funcionamiento"/>
    <s v="5. INFORMACION Y COMUNICACIÓN"/>
    <s v="5.2.3 Transparencia, acceso a la información pública y lucha contra la corrupción"/>
    <m/>
    <m/>
    <m/>
    <m/>
    <m/>
    <m/>
    <n v="1"/>
    <s v="(No de Boletines de prensa publicados/No de Boletines prensa programados)*100"/>
    <s v="POR_DEFINIR"/>
    <n v="4.4642857142857152E-4"/>
    <s v="Planeado"/>
    <n v="8.3333299999999999E-2"/>
    <n v="8.3333299999999999E-2"/>
    <n v="8.3333299999999999E-2"/>
    <n v="8.3333299999999999E-2"/>
    <n v="8.3333299999999999E-2"/>
    <n v="8.3333299999999999E-2"/>
    <n v="8.3333299999999999E-2"/>
    <n v="8.3333299999999999E-2"/>
    <n v="8.3333299999999999E-2"/>
    <n v="8.3333299999999999E-2"/>
    <n v="8.3333299999999999E-2"/>
    <n v="8.3333299999999999E-2"/>
    <n v="0.99999960000000021"/>
    <s v="Ejecutado"/>
    <n v="8.3333299999999999E-2"/>
    <n v="8.3333299999999999E-2"/>
    <n v="8.3333299999999999E-2"/>
    <n v="8.3333299999999999E-2"/>
    <n v="0"/>
    <n v="0"/>
    <n v="0"/>
    <n v="0"/>
    <n v="0"/>
    <n v="0"/>
    <n v="0"/>
    <n v="0"/>
    <n v="0.3333332"/>
    <s v="Carpeta de prensa y medios de comunicación"/>
    <s v="Se gestionaron entrevistas para la renovación y proyectos"/>
    <s v="Carpeta de prensa y medios de comunicación"/>
    <s v="Gestión de medios pnd y proyecciones"/>
    <s v="Carpeta de prensa y medios de comunicación"/>
    <s v="Gestión de medios pnd y proyecciones"/>
    <s v="Medios de comuncación y web"/>
    <s v="Se realizaron comunicados de prensa y entrevistas para dar a conocer actividades de la entidad"/>
    <m/>
    <m/>
    <m/>
    <m/>
  </r>
  <r>
    <n v="221"/>
    <s v="PEND_PES2019"/>
    <x v="0"/>
    <s v="Fortalecer la Vigilancia."/>
    <x v="0"/>
    <s v="Plan de Acción Institucional - PAI"/>
    <s v="PAI"/>
    <n v="11"/>
    <s v=" Plan Anticorrupción y de Atención al Ciudadano  (Planeación) - PAAC"/>
    <s v="Rendición de Cuentas"/>
    <s v="ACT_13"/>
    <x v="162"/>
    <x v="3"/>
    <x v="3"/>
    <s v="Equipo de Comunicaciones"/>
    <s v="Asesor"/>
    <s v="Apoyo"/>
    <s v="Administrativa/Financiera"/>
    <s v="Funcionamiento"/>
    <s v="5. INFORMACION Y COMUNICACIÓN"/>
    <s v="5.2.3 Transparencia, acceso a la información pública y lucha contra la corrupción"/>
    <m/>
    <m/>
    <m/>
    <m/>
    <m/>
    <m/>
    <n v="1"/>
    <s v="(No. campañas realizadas / No. de campañas programadas)*100"/>
    <s v="POR_DEFINIR"/>
    <n v="4.4642857142857152E-4"/>
    <s v="Planeado"/>
    <n v="8.3333299999999999E-2"/>
    <n v="8.3333299999999999E-2"/>
    <n v="8.3333299999999999E-2"/>
    <n v="8.3333299999999999E-2"/>
    <n v="8.3333299999999999E-2"/>
    <n v="8.3333299999999999E-2"/>
    <n v="8.3333299999999999E-2"/>
    <n v="8.3333299999999999E-2"/>
    <n v="8.3333299999999999E-2"/>
    <n v="8.3333299999999999E-2"/>
    <n v="8.3333299999999999E-2"/>
    <n v="8.3333299999999999E-2"/>
    <n v="0.99999960000000021"/>
    <s v="Ejecutado"/>
    <n v="8.3333299999999999E-2"/>
    <n v="8.3333299999999999E-2"/>
    <n v="8.3333299999999999E-2"/>
    <n v="8.3333299999999999E-2"/>
    <n v="0"/>
    <n v="0"/>
    <n v="0"/>
    <n v="0"/>
    <n v="0"/>
    <n v="0"/>
    <n v="0"/>
    <n v="0"/>
    <n v="0.3333332"/>
    <s v="En redes sociales"/>
    <s v="Campañas Super viajeros, embalses, contratos, regiones, casa consumidor"/>
    <s v="En redes sociales"/>
    <s v="Campañas super viajeros, renovación, regiones y usuarios"/>
    <s v="En redes sociales"/>
    <s v="Campañas super viajeros, renovación, regiones, usuarios del transporte fluvial, vigilamos con seguridad: vigía información subjetiva"/>
    <s v="Redes sociales, carpeta en escritorio"/>
    <s v="Socialización derechos y deberes de usuarios con presencia en casas de consumidor y rutas"/>
    <m/>
    <m/>
    <m/>
    <m/>
  </r>
  <r>
    <n v="222"/>
    <s v="PEND_PES2019"/>
    <x v="0"/>
    <s v="Fortalecer la Vigilancia."/>
    <x v="0"/>
    <s v="Plan de Acción Institucional - PAI"/>
    <s v="PAI"/>
    <n v="11"/>
    <s v=" Plan Anticorrupción y de Atención al Ciudadano  (Planeación) - PAAC"/>
    <s v="Rendición de Cuentas"/>
    <s v="ACT_101"/>
    <x v="163"/>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informes de rendición de cuentas publicados  / No. informes de rendición de cuentas aprobados"/>
    <s v="POR_DEFINIR"/>
    <n v="4.4642857142857152E-4"/>
    <s v="Planeado"/>
    <n v="0"/>
    <n v="0"/>
    <n v="0"/>
    <n v="0"/>
    <n v="0"/>
    <n v="0"/>
    <n v="0"/>
    <n v="0"/>
    <n v="0"/>
    <n v="1"/>
    <n v="0"/>
    <n v="0"/>
    <n v="1"/>
    <s v="Ejecutado"/>
    <n v="0"/>
    <n v="0"/>
    <n v="0"/>
    <n v="0"/>
    <n v="0"/>
    <n v="0"/>
    <n v="0"/>
    <n v="0"/>
    <n v="0"/>
    <n v="0"/>
    <n v="0"/>
    <n v="0"/>
    <n v="0"/>
    <s v="NA"/>
    <s v="Actividad sin iniciar"/>
    <s v="NA"/>
    <s v="Actividad sin iniciar"/>
    <s v="NA"/>
    <s v="Actividad sin iniciar"/>
    <s v="NA"/>
    <s v="NA"/>
    <m/>
    <m/>
    <m/>
    <m/>
  </r>
  <r>
    <n v="223"/>
    <s v="PEND_PES2019"/>
    <x v="0"/>
    <s v="Fortalecer la Vigilancia."/>
    <x v="0"/>
    <s v="Plan de Acción Institucional - PAI"/>
    <s v="PAI"/>
    <n v="11"/>
    <s v=" Plan Anticorrupción y de Atención al Ciudadano  (Planeación) - PAAC"/>
    <s v="Rendición de Cuentas"/>
    <s v="ACT_14"/>
    <x v="164"/>
    <x v="3"/>
    <x v="3"/>
    <s v="Equipo de Comunicaciones"/>
    <s v="Andrea Mancera"/>
    <s v="Apoyo"/>
    <s v="Administrativa/Financiera"/>
    <s v="Funcionamiento"/>
    <s v="5. INFORMACION Y COMUNICACIÓN"/>
    <s v="5.2.3 Transparencia, acceso a la información pública y lucha contra la corrupción"/>
    <m/>
    <m/>
    <m/>
    <m/>
    <m/>
    <m/>
    <n v="1"/>
    <s v="(No. campañas realizadas / No. de campañas programadas)*100"/>
    <s v="POR_DEFINIR"/>
    <n v="4.4642857142857152E-4"/>
    <s v="Planeado"/>
    <n v="0"/>
    <n v="0"/>
    <n v="0"/>
    <n v="0"/>
    <n v="0"/>
    <n v="0"/>
    <n v="0"/>
    <n v="0"/>
    <n v="0"/>
    <n v="0.5"/>
    <n v="0.5"/>
    <n v="0"/>
    <n v="1"/>
    <s v="Ejecutado"/>
    <n v="0"/>
    <n v="0"/>
    <n v="0"/>
    <n v="0"/>
    <n v="0"/>
    <n v="0"/>
    <n v="0"/>
    <n v="0"/>
    <n v="0"/>
    <n v="0"/>
    <n v="0"/>
    <n v="0"/>
    <n v="0"/>
    <m/>
    <m/>
    <m/>
    <m/>
    <m/>
    <m/>
    <m/>
    <m/>
    <m/>
    <m/>
    <m/>
    <m/>
  </r>
  <r>
    <n v="224"/>
    <s v="PEND_PES2019"/>
    <x v="1"/>
    <s v="Fortalecer las Tecnologías de la Información y las Telecomunicaciones."/>
    <x v="0"/>
    <s v="Plan de Acción Institucional - PAI"/>
    <s v="PAI"/>
    <n v="11"/>
    <s v=" Plan Anticorrupción y de Atención al Ciudadano  (Planeación) - PAAC"/>
    <s v="Rendición de Cuentas"/>
    <s v="ACT_56"/>
    <x v="165"/>
    <x v="6"/>
    <x v="6"/>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s v="No. de Herramientas informáticas implementadas / No. de Herramientas informáticas a implementar"/>
    <s v="POR_DEFINIR"/>
    <n v="1.666666666666667E-3"/>
    <s v="Planeado"/>
    <n v="0.05"/>
    <n v="0.1"/>
    <n v="0.1"/>
    <n v="0.05"/>
    <n v="0.1"/>
    <n v="0.1"/>
    <n v="0.05"/>
    <n v="0.1"/>
    <n v="0.1"/>
    <n v="0.05"/>
    <n v="0.1"/>
    <n v="0.1"/>
    <n v="1"/>
    <s v="Ejecutado"/>
    <n v="0.05"/>
    <n v="0.1"/>
    <n v="0.1"/>
    <n v="0.05"/>
    <n v="0.1"/>
    <n v="0.1"/>
    <n v="0"/>
    <n v="0"/>
    <n v="0"/>
    <n v="0"/>
    <n v="0"/>
    <n v="0"/>
    <n v="0.5"/>
    <s v="Aplicativo Conecta"/>
    <s v="revisión y ajustes en el aplicativo conecta"/>
    <s v="http://aplicaciones.supertransporte.gov.co/Biblioteca_Virtual/BIBLIOTECA_MENU/"/>
    <s v="Generación y desarrollo de la Super Biblioteca Virtual"/>
    <s v="691 mar - ACTIVIDADES FUENTES EXTERNAS.pdf"/>
    <s v="Generación de aplicativo de temporada Alta para análisis de moviemiento en terminales."/>
    <s v="http://aplicaciones.supertransporte.gov.co/Biblioteca_Virtual/BIBLIOTECA_MENU/"/>
    <s v=" - Actualización de la Biblioteca Virtual con la normatividad de la ST._x000a_ - Actualización de módulo de cupones para acuerdos de pago en consola TAUX. "/>
    <s v="Desarrollo Mayo.pdf"/>
    <s v="Desarrollos realizados por la OTI para la inteconexión de aplicaciones."/>
    <s v="677 junio - Informe de desarrollo junio 2019.pdf"/>
    <s v="Informe de desarrollos realizados y funcionalidades implementadas."/>
  </r>
  <r>
    <n v="225"/>
    <s v="PEND_PES2019"/>
    <x v="0"/>
    <s v="Fortalecer la Vigilancia."/>
    <x v="0"/>
    <s v="Plan de Acción Institucional - PAI"/>
    <s v="PAI"/>
    <n v="11"/>
    <s v=" Plan Anticorrupción y de Atención al Ciudadano  (Planeación) - PAAC"/>
    <s v="Rendición de Cuentas"/>
    <s v="ACT_102"/>
    <x v="166"/>
    <x v="5"/>
    <x v="5"/>
    <s v="Oficina Asesora de Planeación"/>
    <s v="Jefe Oficina Asesora Planeación"/>
    <s v="Apoyo"/>
    <s v="Administrativa/Financiera"/>
    <s v="Funcionamiento"/>
    <s v="5. INFORMACION Y COMUNICACIÓN"/>
    <s v="5.2.3 Transparencia, acceso a la información pública y lucha contra la corrupción"/>
    <m/>
    <m/>
    <m/>
    <m/>
    <m/>
    <m/>
    <n v="1"/>
    <s v="Acciones incluidas en el PEI / Acciones a incluir en el PEI"/>
    <s v="POR_DEFINIR"/>
    <n v="4.4642857142857152E-4"/>
    <s v="Planeado"/>
    <n v="1"/>
    <n v="0"/>
    <n v="0"/>
    <n v="0"/>
    <n v="0"/>
    <n v="0"/>
    <n v="0"/>
    <n v="0"/>
    <n v="0"/>
    <n v="0"/>
    <n v="0"/>
    <n v="0"/>
    <n v="1"/>
    <s v="Ejecutado"/>
    <n v="1"/>
    <n v="0"/>
    <n v="0"/>
    <n v="0"/>
    <n v="0"/>
    <n v="0"/>
    <n v="0"/>
    <n v="0"/>
    <n v="0"/>
    <n v="0"/>
    <n v="0"/>
    <n v="0"/>
    <n v="1"/>
    <s v="PEI"/>
    <s v="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
    <m/>
    <m/>
    <m/>
    <m/>
    <s v="NA"/>
    <s v="NA"/>
    <m/>
    <m/>
    <m/>
    <m/>
  </r>
  <r>
    <n v="226"/>
    <s v="PEND_PES2019"/>
    <x v="1"/>
    <s v="Fortalecer las Tecnologías de la Información y las Telecomunicaciones."/>
    <x v="0"/>
    <s v="Plan de Acción Institucional - PAI"/>
    <s v="PAI"/>
    <n v="11"/>
    <s v=" Plan Anticorrupción y de Atención al Ciudadano  (Planeación) - PAAC"/>
    <s v="Rendición de Cuentas"/>
    <s v="ACT_57"/>
    <x v="167"/>
    <x v="6"/>
    <x v="6"/>
    <s v="Oficina de Tecnologías de la Información y las Comunicaciones"/>
    <s v="Jefe  Oficina de Tecnologias de la Información y las Comunicaciones"/>
    <s v="Apoyo"/>
    <s v="Administrativa/Financiera"/>
    <s v="Funcionamiento"/>
    <s v="3. GESTION CON VALORES PARA RESULTADOS"/>
    <s v="3.2.2.3 Participación ciudadana en la gestión pública"/>
    <m/>
    <m/>
    <m/>
    <m/>
    <m/>
    <m/>
    <n v="1"/>
    <s v="(No. de proyectos publicados  / No.  De proyectos para publicar)*100"/>
    <s v="POR_DEFINIR"/>
    <n v="1.666666666666667E-3"/>
    <s v="Planeado"/>
    <n v="0.05"/>
    <n v="0.1"/>
    <n v="0.1"/>
    <n v="0.05"/>
    <n v="0.1"/>
    <n v="0.1"/>
    <n v="0.05"/>
    <n v="0.1"/>
    <n v="0.1"/>
    <n v="0.05"/>
    <n v="0.1"/>
    <n v="0.1"/>
    <n v="1"/>
    <s v="Ejecutado"/>
    <n v="0.05"/>
    <n v="0.1"/>
    <n v="0.1"/>
    <n v="0.05"/>
    <n v="0.1"/>
    <n v="0.1"/>
    <n v="0"/>
    <n v="0"/>
    <n v="0"/>
    <n v="0"/>
    <n v="0"/>
    <n v="0"/>
    <n v="0.5"/>
    <s v="http://www.supertransporte.gov.co/index.php/planes-institucionales/"/>
    <s v="Publicación del Plan anticorrupción, PAI y PEI."/>
    <s v="http://www.supertransporte.gov.co/index.php/resoluciones-generales/2019/"/>
    <s v="Publicación de Resoluciones "/>
    <s v="http://www.supertransporte.gov.co/index.php/resoluciones-generales/2019/"/>
    <s v="Publicación de Resoluciones en el sitio web de la entidad."/>
    <s v="http://www.supertransporte.gov.co/index.php/resoluciones-generales/2019/"/>
    <s v="Publicación de Resoluciones en el sitio web de la entidad."/>
    <s v="http://www.supertransporte.gov.co/index.php/comunicaciones-2019/resolucionfija/"/>
    <s v="Publicación Proyecto de resolución &quot;Por el cual se fijan las tarifas por concepto de Contribución Especial de Vigilancia que deben pagar a la Superintendencia de Transporte la totalidad de los sujetos sometidos a su vigilancia, inspección y control, para la vigencia fiscal 2019&quot; "/>
    <s v="http://www.supertransporte.gov.co/documentos/2019/Mayo/Comunicaciones_23/Cronograma_PPC_2019.xlsx"/>
    <s v="Se publican los actos administrativos solicitados en el sitio web."/>
  </r>
  <r>
    <n v="227"/>
    <s v="PEND_PES2019"/>
    <x v="0"/>
    <s v="Fortalecer la Vigilancia."/>
    <x v="0"/>
    <s v="Plan de Acción Institucional - PAI"/>
    <s v="PAI"/>
    <n v="11"/>
    <s v=" Plan Anticorrupción y de Atención al Ciudadano  (Planeación) - PAAC"/>
    <s v="Rendición de Cuentas"/>
    <s v="ACT_15"/>
    <x v="168"/>
    <x v="3"/>
    <x v="3"/>
    <s v="Equipo de Comunicaciones"/>
    <s v="Asesor"/>
    <s v="Apoyo"/>
    <s v="Administrativa/Financiera"/>
    <s v="Funcionamiento"/>
    <s v="3. GESTION CON VALORES PARA RESULTADOS"/>
    <s v="3.2.2.3 Participación ciudadana en la gestión pública"/>
    <m/>
    <m/>
    <m/>
    <m/>
    <m/>
    <m/>
    <n v="1"/>
    <s v="(No de eventos con participación de la Entidad / Total de eventos programados)*100"/>
    <s v="POR_DEFINIR"/>
    <n v="4.4642857142857152E-4"/>
    <s v="Planeado"/>
    <n v="0"/>
    <n v="8.3333299999999999E-2"/>
    <n v="8.3333299999999999E-2"/>
    <n v="8.3333299999999999E-2"/>
    <n v="8.3333299999999999E-2"/>
    <n v="8.3333299999999999E-2"/>
    <n v="8.3333299999999999E-2"/>
    <n v="8.3333299999999999E-2"/>
    <n v="8.3333299999999999E-2"/>
    <n v="8.3333299999999999E-2"/>
    <n v="8.3333299999999999E-2"/>
    <n v="8.3333299999999999E-2"/>
    <n v="0.91666630000000016"/>
    <s v="Ejecutado"/>
    <n v="0"/>
    <n v="8.3333299999999999E-2"/>
    <n v="8.3333299999999999E-2"/>
    <n v="8.3333299999999999E-2"/>
    <n v="8.3333299999999999E-2"/>
    <n v="0"/>
    <n v="0"/>
    <n v="0"/>
    <n v="0"/>
    <n v="0"/>
    <n v="0"/>
    <n v="0"/>
    <n v="0.3333332"/>
    <m/>
    <m/>
    <s v="Fotografías y registro en redes"/>
    <s v="Lanzamiento renovación gremios"/>
    <s v="Registro fotográfico y publicación medios, twitter facebook"/>
    <s v="Apertura Casa del Consumidor en Cartagena"/>
    <s v="Trinos y fotos"/>
    <s v="Superintendencia intensifica labores de prevención Festival Vallenato. Presencia en Terminales con charlas y stand informativo. Presencia en peajes, participación en inauguración proyecto de vivienda para Valledupar, charlas en buses,"/>
    <m/>
    <m/>
    <m/>
    <m/>
  </r>
  <r>
    <n v="228"/>
    <s v="PEND_PES2019"/>
    <x v="0"/>
    <s v="Fortalecer la Vigilancia."/>
    <x v="0"/>
    <s v="Plan de Acción Institucional - PAI"/>
    <s v="PAI"/>
    <n v="11"/>
    <s v=" Plan Anticorrupción y de Atención al Ciudadano  (Planeación) - PAAC"/>
    <s v="Rendición de Cuentas"/>
    <s v="ACT_268"/>
    <x v="169"/>
    <x v="1"/>
    <x v="1"/>
    <s v="Despacho del Delegado de Transito y Transporte Terrestre Automotor"/>
    <s v="Superintendente Delegado de Transito y Transporte Terrestre Automotor"/>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0"/>
    <n v="0"/>
    <n v="0"/>
    <n v="0"/>
    <n v="0"/>
    <n v="0"/>
    <n v="0"/>
    <n v="0"/>
    <n v="1"/>
    <n v="0"/>
    <n v="0"/>
    <n v="0"/>
    <n v="1"/>
    <s v="Ejecutado"/>
    <n v="0"/>
    <n v="0"/>
    <n v="0"/>
    <n v="0"/>
    <n v="0"/>
    <n v="0"/>
    <n v="0"/>
    <n v="0"/>
    <n v="0"/>
    <n v="0"/>
    <n v="0"/>
    <n v="0"/>
    <n v="0"/>
    <m/>
    <m/>
    <m/>
    <m/>
    <m/>
    <m/>
    <m/>
    <m/>
    <m/>
    <m/>
    <m/>
    <m/>
  </r>
  <r>
    <n v="229"/>
    <s v="PEND_PES2019"/>
    <x v="0"/>
    <s v="Fortalecer la Vigilancia."/>
    <x v="0"/>
    <s v="Plan de Acción Institucional - PAI"/>
    <s v="PAI"/>
    <n v="11"/>
    <s v=" Plan Anticorrupción y de Atención al Ciudadano  (Planeación) - PAAC"/>
    <s v="Rendición de Cuentas"/>
    <s v="ACT_289"/>
    <x v="170"/>
    <x v="8"/>
    <x v="8"/>
    <s v="Delegatura de Protección al Usuario"/>
    <s v="Delegado de Protección al Usuario"/>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0"/>
    <n v="0"/>
    <n v="0"/>
    <n v="0"/>
    <n v="0"/>
    <n v="0"/>
    <n v="0"/>
    <n v="0"/>
    <n v="0"/>
    <n v="1"/>
    <n v="0"/>
    <n v="0"/>
    <n v="1"/>
    <s v="Ejecutado"/>
    <n v="0"/>
    <n v="0"/>
    <n v="0"/>
    <n v="0"/>
    <n v="0"/>
    <n v="0"/>
    <n v="0"/>
    <n v="0"/>
    <n v="0"/>
    <n v="0"/>
    <n v="0"/>
    <n v="0"/>
    <n v="0"/>
    <m/>
    <m/>
    <m/>
    <m/>
    <m/>
    <m/>
    <m/>
    <m/>
    <m/>
    <m/>
    <s v="El 17 de julio se realizó un facebook live en el cua se abordó lo relacionado con la protección de usuarios del sector transporte. El evento fue transmitido a través del perfil de facebook de la entidad. A la fecha del reporte el video tenía 2.600 visualizaciones."/>
    <m/>
  </r>
  <r>
    <n v="230"/>
    <s v="PEND_PES2019"/>
    <x v="0"/>
    <s v="Fortalecer la Vigilancia."/>
    <x v="0"/>
    <s v="Plan de Acción Institucional - PAI"/>
    <s v="PAI"/>
    <n v="11"/>
    <s v=" Plan Anticorrupción y de Atención al Ciudadano  (Planeación) - PAAC"/>
    <s v="Rendición de Cuentas"/>
    <s v="ACT_249"/>
    <x v="171"/>
    <x v="0"/>
    <x v="0"/>
    <s v="Despacho del Delegado de Transito y Transporte Terrestre Automotor"/>
    <s v="Superintendente Delegado de Concesiones e Infraestructura"/>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0"/>
    <n v="0"/>
    <n v="0"/>
    <n v="0"/>
    <n v="0"/>
    <n v="1"/>
    <n v="0"/>
    <n v="0"/>
    <n v="0"/>
    <n v="0"/>
    <n v="0"/>
    <n v="0"/>
    <n v="1"/>
    <s v="Ejecutado"/>
    <n v="0"/>
    <n v="0"/>
    <n v="0"/>
    <n v="0"/>
    <n v="0"/>
    <n v="1"/>
    <n v="0"/>
    <n v="0"/>
    <n v="0"/>
    <n v="0"/>
    <n v="0"/>
    <n v="0"/>
    <n v="1"/>
    <m/>
    <m/>
    <m/>
    <m/>
    <m/>
    <m/>
    <m/>
    <m/>
    <m/>
    <m/>
    <s v="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
    <s v="Tema principal: Implementación de normas de accesibilidad e inclusión en la infraestructura carretera concesionada del país_x000a_Resultados_x000a_i. El cuadro de control de chats, reflejó la participación activa de los grupos de valor durante este evento. Dentro de los resultados la plataforma reveló que se presentaron 565 visitantes al chat, que efectuaron 125 chats_x000a_ii. Así mismo el cuadro de control de chats, reflejó la participación activa de los grupos de valor con un tiempo de respuesta de 1:44 segundos en promedio."/>
  </r>
  <r>
    <n v="231"/>
    <s v="PEND_PES2019"/>
    <x v="0"/>
    <s v="Fortalecer la Vigilancia."/>
    <x v="0"/>
    <s v="Plan de Acción Institucional - PAI"/>
    <s v="PAI"/>
    <n v="11"/>
    <s v=" Plan Anticorrupción y de Atención al Ciudadano  (Planeación) - PAAC"/>
    <s v="Rendición de Cuentas"/>
    <s v="ACT_225"/>
    <x v="172"/>
    <x v="2"/>
    <x v="2"/>
    <s v="Despacho del Delegado de Puertos"/>
    <s v="Superintendente Delegado de Puertos"/>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0"/>
    <n v="0"/>
    <n v="0"/>
    <n v="0"/>
    <n v="0"/>
    <n v="0"/>
    <n v="0"/>
    <n v="0"/>
    <n v="0.2"/>
    <n v="0"/>
    <n v="0.8"/>
    <n v="0"/>
    <n v="1"/>
    <s v="Ejecutado"/>
    <n v="0"/>
    <n v="0"/>
    <n v="0"/>
    <n v="0"/>
    <n v="0"/>
    <n v="0"/>
    <n v="0"/>
    <n v="0"/>
    <n v="0"/>
    <n v="0"/>
    <n v="0"/>
    <n v="0"/>
    <n v="0"/>
    <s v="No se programo actividad para este mes. "/>
    <s v="N.A. "/>
    <s v="No se programo actividad para este mes. "/>
    <s v="N.A. "/>
    <s v="No se programo actividad para este mes. "/>
    <s v="N.A. "/>
    <s v="N.A,"/>
    <s v="No se programo actividad para este mes. "/>
    <s v="N.A."/>
    <s v="No se programo actividad para este mes. "/>
    <s v="N.A."/>
    <s v="No se programo actiividad este mes"/>
  </r>
  <r>
    <n v="232"/>
    <s v="PEND_PES2019"/>
    <x v="0"/>
    <s v="Fortalecer la Vigilancia."/>
    <x v="0"/>
    <s v="Plan de Acción Institucional - PAI"/>
    <s v="PAI"/>
    <n v="11"/>
    <s v=" Plan Anticorrupción y de Atención al Ciudadano  (Planeación) - PAAC"/>
    <s v="Rendición de Cuentas"/>
    <s v="ACT_206"/>
    <x v="173"/>
    <x v="2"/>
    <x v="2"/>
    <s v="Despacho del Delegado de Puertos"/>
    <s v="Superintendente Delegado de Puertos"/>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0"/>
    <n v="0.2"/>
    <n v="0.2"/>
    <n v="0"/>
    <n v="0"/>
    <n v="0.2"/>
    <n v="0"/>
    <n v="0"/>
    <n v="0.2"/>
    <n v="0"/>
    <n v="0"/>
    <n v="0.2"/>
    <n v="1"/>
    <s v="Ejecutado"/>
    <n v="0"/>
    <n v="0.2"/>
    <n v="0.2"/>
    <n v="0.1"/>
    <n v="0.1"/>
    <n v="0.2"/>
    <n v="0"/>
    <n v="0"/>
    <n v="0"/>
    <n v="0"/>
    <n v="0"/>
    <n v="0"/>
    <n v="0.8"/>
    <s v="No se programo actividad para este mes. "/>
    <s v="N.A. "/>
    <s v="Correos electrónicos del 13 y 18 de febrero. Archivos anexos nombrados Puertos. Evidencia Actividad 20 PAI Febrero1; y  Puertos. Evidencia Actividad 20 PAI Febrero 2.  "/>
    <s v="Correo electrónico remitiendo citación y agenda del Comité Temático de Facilitación del Comercio Exterior. "/>
    <s v="Correo electrónico del 11 de marzo.  Archivo anexo denominado: Puertos. Evidencia Actividad 20 PAI Marzo."/>
    <s v="Correo electrónico remitiendo citación y agenda del Comité Temático de Facilitación del Comercio Exterior. "/>
    <s v="Correo electronico  _x000a_Archivo: Puertos. Evid Actv 19 PAI_Abril.pdf_x000a__x000a_Archivo: Puertos. Evid Actv 19.1 PAI_Abril.pdf"/>
    <s v="Acta Comité Sesion 10. _x000a_Acta Sesion 11 Comité Facilitacion Comercio Exterior.  - Farmaceutico"/>
    <s v="Archivo: Puertos. Evid Actv 20 PAI_Mayo.pdf"/>
    <s v="Se realizó el 27 de Mayo la Sesión 11 del Comitpe de Facilitacion de Comerico Exterior AgendaMesaCFC_ZonasFrancas. No se ha recibido el acta. "/>
    <s v="Informe Comisión Buenaventura. _x000a_20. 21. Puertos. Evid. act 20,21. Mesa facilitacion-Informe"/>
    <s v="Se realizó la sesión  Comité Tema´tico facilitación de comercio el 26 de junio de 2019, realizada en Buenaventura, en la cual  se tomaron decisiones importantes que facilitan el comercio exterior. "/>
  </r>
  <r>
    <n v="233"/>
    <s v="PEND_PES2019"/>
    <x v="0"/>
    <s v="Fortalecer la Vigilancia."/>
    <x v="0"/>
    <s v="Plan de Acción Institucional - PAI"/>
    <s v="PAI"/>
    <n v="11"/>
    <s v=" Plan Anticorrupción y de Atención al Ciudadano  (Planeación) - PAAC"/>
    <s v="Rendición de Cuentas"/>
    <s v="ACT_207"/>
    <x v="173"/>
    <x v="0"/>
    <x v="0"/>
    <s v="Despacho del Delegado de Transito y Transporte Terrestre Automotor"/>
    <s v="Superintendente Delegado de Concesiones e Infraestructura"/>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0"/>
    <n v="0"/>
    <n v="1"/>
    <n v="11"/>
    <n v="18"/>
    <n v="0"/>
    <n v="0"/>
    <n v="0"/>
    <n v="1"/>
    <n v="0"/>
    <n v="0"/>
    <n v="0"/>
    <n v="31"/>
    <s v="Ejecutado"/>
    <n v="0"/>
    <n v="0"/>
    <n v="1"/>
    <n v="11"/>
    <n v="18"/>
    <n v="0"/>
    <n v="0"/>
    <n v="0"/>
    <n v="0"/>
    <n v="0"/>
    <n v="0"/>
    <n v="0"/>
    <n v="30"/>
    <m/>
    <m/>
    <m/>
    <m/>
    <s v="Se realizó mesa de trabajo Nro. 30 del 27 de marzo de 2019, en la cual se hizo presente: Corporación Nacional de Terminales de Transporte (Conalter), Superintendencia de Transporte SP (Delegadtura de Transito y Concesiones e Infraestructura)"/>
    <s v="Se trataron los siguientes temas:_x000a_i. Infraestructura Accesible_x000a_ii. Pregoneo_x000a_iii. La representante de Conalter manifestó que se están realizando reuniones con el Ministerio de Transporte para definir los criterios de homologación o habilitación de los TTTA y_x000a_iv. Inquietudes de Conalter frente a las inspecciones y evaluciones que realiza la Supertransporte a la Terminales de Transporte terrestre"/>
    <s v="i. Se realizaron (5) Cinco mesas con vigilados y autoridades_x000a_ii. Se realizó (1) una mesa de trabajo con las alcaldías de: Orito, Mocoa,  la Hormiga Valle del Guamuez de Putumayo, promover la formalización de la prestación del servicio de la infraestructura de Transporte “Terminales de Transporte Terrestre”_x000a_iii. Se realizaron (5) cinco mesas de trabajo para identificar oportunidades de mejora con vigilados_x000a_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_x000a_"/>
    <s v="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_x000a_i. Fijación esquema de fortalecimiento sobre el derecho de via y sectores críticos reincidentes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s v="i. Se realizaron (8) ocho mesas de trabajo (Nros 47, 48, 49, 51, 59, 61, 62, 65) con vigilados y autoridades._x000a_ii. Se realizo (1) una mesa de trabajo (Nro 55) con :  Alcaldia de Puerto Leguizamo Putumayo - Secretaria de Planeación - ST, para la formalizacion administrativa del aeródromo Caucaya de Puerto Leguizamo_x000a_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_x000a_iv. Se realizaron (7) siete mesas de trabajo (Nros 52, 56, 58, 63, 66, 67, 68)  para identificar oportunidades de mejora con vigilados_x000a_"/>
    <s v="i.Sectores criticos de accidentalidad, Logistica de operativos y dotación; irregularidades en prestación de servicio; problemática invasión e indebido uso de franja de derecho de vía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m/>
    <m/>
  </r>
  <r>
    <n v="234"/>
    <s v="PEND_PES2019"/>
    <x v="0"/>
    <s v="Fortalecer la Vigilancia."/>
    <x v="0"/>
    <s v="Plan de Acción Institucional - PAI"/>
    <s v="PAI"/>
    <n v="11"/>
    <s v=" Plan Anticorrupción y de Atención al Ciudadano  (Planeación) - PAAC"/>
    <s v="Rendición de Cuentas"/>
    <s v="ACT_208"/>
    <x v="173"/>
    <x v="1"/>
    <x v="1"/>
    <s v="Despacho del Delegado de Transito y Transporte Terrestre Automotor"/>
    <s v="Superintendente Delegado de Transito y Transporte Terrestre Automotor"/>
    <s v="Misionales"/>
    <s v="Administrativa/Financiera"/>
    <s v="Funcionamiento"/>
    <s v="3. GESTION CON VALORES PARA RESULTADOS"/>
    <s v="3.2.2.3 Participación ciudadana en la gestión pública"/>
    <m/>
    <m/>
    <m/>
    <m/>
    <m/>
    <m/>
    <n v="1"/>
    <s v="(No. actividades ejecutadas / No. actividades programadas)*100"/>
    <s v="POR_DEFINIR"/>
    <n v="4.4642857142857152E-4"/>
    <s v="Planeado"/>
    <n v="16"/>
    <n v="15"/>
    <n v="17"/>
    <n v="10"/>
    <n v="12"/>
    <n v="8"/>
    <n v="8"/>
    <n v="8"/>
    <n v="8"/>
    <n v="8"/>
    <n v="8"/>
    <n v="8"/>
    <n v="126"/>
    <s v="Ejecutado"/>
    <n v="16"/>
    <n v="15"/>
    <n v="17"/>
    <n v="10"/>
    <n v="12"/>
    <n v="5"/>
    <n v="0"/>
    <n v="0"/>
    <n v="0"/>
    <n v="0"/>
    <n v="0"/>
    <n v="0"/>
    <n v="75"/>
    <s v="Actas de reunión"/>
    <s v="Actas de reunión"/>
    <s v="Actas de reunión"/>
    <s v="Actas de reunión"/>
    <s v="Actas de reunión"/>
    <s v="Actas de reunión"/>
    <s v="Actas de reuniones en Delegatura (sin contar reuniones de Superintendente, Ministerio u otros lugares)"/>
    <m/>
    <s v="CARPETA &quot;ACTAS REUNIONES&quot;"/>
    <s v="En el mes de mayo se realizaron 12 reuniones, detalladas a continuación:_x000a_1. Reunión el día 6 de mayo de 2019, con el señor Alexander Galvis Empresa Transporte Logístico Galvis SAS según radicado No. 20195605129462 Tema: Aclaración respuesta radicado No. 20198400029301._x000a_2. Reunión el día 6 de mayo de 2019, con el señor Humberto Perez Cala según radicado No. 20195605232042 Tema: Descuentos no autorizados Empresa Botero Soto._x000a_3. Reunión el día 9 de mayo de 2019, con el señor Jonny García y Yanet Larrota - Terminal de Transportes de Fusagasuga según radicado No. 20195605174482 Temas: Rutas de transporte, evasiones a la Terminal y despachos._x000a_4. Reunión el día 14 de mayo de 2019, con el señor Fabio Zarama - Terminal de Pasto S.A. según radicado No. 20195605188572 Temas: Decreto 2762 de 2001 &quot;tasas de uso&quot;._x000a_5. Reunión el día 15 de mayo de 2019, con el señor Luis Eduardo Neira Secretario de Tránsito de Carmen de Viboral según radicado No. 20195605196392 Tema: Violación de estatutos, normas legales y decisiones judiciales y administrativas._x000a_6. Reunión el día 21 de mayo de 2019, con la señora Sandra Alvarado de la Empresa Servitac Ltda, según radicados Nos: 20195605251682 y 20195605251712 Tema: Mejora continua PESV._x000a_7. Reunión el día 21 de mayo de 2019, con el señor Raúl Buitrago según radicado No. 20195605229362 Tema: Alta siniestralidad vial de los motociclistas._x000a_8. Reunión el día 21 de mayo de 2019, con el señor José Ignacio León Empresa Contraste SAS Tema: revisión sanciones sin previa notificación enviada por el jefe a través de correo._x000a_9. Reunión el día 22 de mayo de 2019, con el señor Juan Carlos García Jerez Director Ejecutivo COTERCO Tema: Respuesta al radicado 20185604406602 del 20 de diciembre de 2018._x000a_10. Reunión el día 28 de mayo de 2019, con la señora Liliana Leal abogada especialista en movilidad GREMIO GENTE - Transporte Especial Según radicado No. 20195605420142 Tema:  Contratación de vehículos particulares Entidades del Estado - Caso Ecopetrol._x000a_11. Reunión el día 28 de mayo de 2019, con la señora Aura Reyes Veeduría Transparencia y Equidad en el Transporte según radicado No. 20195605269692 Tema: Vehículos mal matriculados._x000a_12. Reunión el día 28 de mayo de 2019, con el señor Rafael Martínez según radicado No. 20195605274732 Tema: Queja contra Transportes Salema SAS._x000a_"/>
    <s v="ACTAS REUNIONES"/>
    <s v="En el mes de junio se realizaron las siguientes reuniones:_x000a_1. Reunión con la Sra. Lorena Castillo de INDRA, tema: certificación CDA en proceso de homologación_x000a_2. Reunión con Coterco y CEMAT, tema: información sobre el procedimiento de ingreso de los datos de alcoholimetría en el Web Service_x000a_3. Reunión con el Sr. Alvaro Parra, tema: empresa Rápido Tolima_x000a_4. Participación conversatorio organizado por el Gremio de la Unión de transportadores de Colombia de Empresas de Transporte Terrestre Intermunicipal e interdepartamental- UNITRANS_x000a_5. Participación en el XVIII Congreso Nacional de Transporte de Carga y XVIII Congreso Internacional-Expocarga 2019” organizado por ASECARGA_x000a_"/>
  </r>
  <r>
    <n v="235"/>
    <s v="PEND_PES2019"/>
    <x v="0"/>
    <s v="Fortalecer la Vigilancia."/>
    <x v="0"/>
    <s v="Plan de Acción Institucional - PAI"/>
    <s v="PAI"/>
    <n v="11"/>
    <s v=" Plan Anticorrupción y de Atención al Ciudadano  (Planeación) - PAAC"/>
    <s v="Rendición de Cuentas"/>
    <s v="ACT_103"/>
    <x v="174"/>
    <x v="5"/>
    <x v="5"/>
    <s v="Oficina Asesora de Planeación"/>
    <s v="Jefe Oficina Asesora Planeación"/>
    <s v="Apoyo"/>
    <s v="Administrativa/Financiera"/>
    <s v="Funcionamiento"/>
    <s v="3. GESTION CON VALORES PARA RESULTADOS"/>
    <s v="3.2.2.3 Participación ciudadana en la gestión pública"/>
    <m/>
    <m/>
    <m/>
    <m/>
    <m/>
    <m/>
    <n v="1"/>
    <s v="Actividades realizadas /Actividades programadas"/>
    <s v="POR_DEFINIR"/>
    <n v="4.4642857142857152E-4"/>
    <s v="Planeado"/>
    <n v="0"/>
    <n v="0"/>
    <n v="0"/>
    <n v="0"/>
    <n v="0"/>
    <n v="1"/>
    <n v="0"/>
    <n v="0"/>
    <n v="0"/>
    <n v="0"/>
    <n v="0"/>
    <n v="0"/>
    <n v="1"/>
    <s v="Ejecutado"/>
    <n v="0"/>
    <n v="0"/>
    <n v="0"/>
    <n v="0"/>
    <n v="0"/>
    <n v="0"/>
    <n v="0"/>
    <n v="0"/>
    <n v="0"/>
    <n v="0"/>
    <n v="0"/>
    <n v="0"/>
    <n v="0"/>
    <s v="NA"/>
    <s v="Actividad sin iniciar"/>
    <s v="NA"/>
    <s v="Actividad sin iniciar"/>
    <s v="NA"/>
    <s v="Actividad sin iniciar"/>
    <s v="NA"/>
    <s v="NA"/>
    <m/>
    <m/>
    <s v="Revisión de temáticas"/>
    <s v="Se revisarón las temáticas para la encuesta de Rendición de Cuentas y se publicará en página web."/>
  </r>
  <r>
    <n v="236"/>
    <s v="PEND_PES2019"/>
    <x v="0"/>
    <s v="Fortalecer la Vigilancia."/>
    <x v="0"/>
    <s v="Plan de Acción Institucional - PAI"/>
    <s v="PAI"/>
    <n v="11"/>
    <s v=" Plan Anticorrupción y de Atención al Ciudadano  (Planeación) - PAAC"/>
    <s v="Rendición de Cuentas"/>
    <s v="ACT_104"/>
    <x v="175"/>
    <x v="5"/>
    <x v="5"/>
    <s v="Oficina Asesora de Planeación"/>
    <s v="Jefe Oficina Asesora Planeación"/>
    <s v="Apoyo"/>
    <s v="Administrativa/Financiera"/>
    <s v="Funcionamiento"/>
    <s v="3. GESTION CON VALORES PARA RESULTADOS"/>
    <s v="3.2.2.3 Participación ciudadana en la gestión pública"/>
    <m/>
    <m/>
    <m/>
    <m/>
    <m/>
    <m/>
    <n v="1"/>
    <s v="Actividades realizadas /Actividades programadas"/>
    <s v="POR_DEFINIR"/>
    <n v="4.4642857142857152E-4"/>
    <s v="Planeado"/>
    <n v="0"/>
    <n v="0"/>
    <n v="0"/>
    <n v="0"/>
    <n v="0"/>
    <n v="0"/>
    <n v="0"/>
    <n v="0"/>
    <n v="0"/>
    <n v="1"/>
    <n v="0"/>
    <n v="0"/>
    <n v="1"/>
    <s v="Ejecutado"/>
    <n v="0"/>
    <n v="0"/>
    <n v="0"/>
    <n v="0"/>
    <n v="0"/>
    <n v="0"/>
    <n v="0"/>
    <n v="0"/>
    <n v="0"/>
    <n v="0"/>
    <n v="0"/>
    <n v="0"/>
    <n v="0"/>
    <s v="NA"/>
    <s v="Actividad sin iniciar"/>
    <s v="NA"/>
    <s v="Actividad sin iniciar"/>
    <s v="NA"/>
    <s v="Actividad sin iniciar"/>
    <s v="NA"/>
    <s v="NA"/>
    <m/>
    <m/>
    <m/>
    <m/>
  </r>
  <r>
    <n v="237"/>
    <s v="PEND_PES2019"/>
    <x v="0"/>
    <s v="Fortalecer la Vigilancia."/>
    <x v="0"/>
    <s v="Plan de Acción Institucional - PAI"/>
    <s v="PAI"/>
    <n v="11"/>
    <s v=" Plan Anticorrupción y de Atención al Ciudadano  (Planeación) - PAAC"/>
    <s v="Rendición de Cuentas"/>
    <s v="ACT_105"/>
    <x v="176"/>
    <x v="5"/>
    <x v="5"/>
    <s v="Oficina Asesora de Planeación"/>
    <s v="Jefe Oficina Asesora Planeación"/>
    <s v="Apoyo"/>
    <s v="Administrativa/Financiera"/>
    <s v="Funcionamiento"/>
    <s v="3. GESTION CON VALORES PARA RESULTADOS"/>
    <s v="3.2.2.3 Participación ciudadana en la gestión pública"/>
    <m/>
    <m/>
    <m/>
    <m/>
    <m/>
    <m/>
    <n v="1"/>
    <s v="Actividades realizadas /Actividades programadas"/>
    <s v="POR_DEFINIR"/>
    <n v="4.4642857142857152E-4"/>
    <s v="Planeado"/>
    <n v="0"/>
    <n v="0"/>
    <n v="0"/>
    <n v="0"/>
    <n v="0"/>
    <n v="0"/>
    <n v="0"/>
    <n v="0"/>
    <n v="0"/>
    <n v="0"/>
    <n v="1"/>
    <n v="0"/>
    <n v="1"/>
    <s v="Ejecutado"/>
    <n v="0"/>
    <n v="0"/>
    <n v="0"/>
    <n v="0"/>
    <n v="0"/>
    <n v="0"/>
    <n v="0"/>
    <n v="0"/>
    <n v="0"/>
    <n v="0"/>
    <n v="0"/>
    <n v="0"/>
    <n v="0"/>
    <s v="NA"/>
    <s v="Actividad sin iniciar"/>
    <s v="NA"/>
    <s v="Actividad sin iniciar"/>
    <s v="NA"/>
    <s v="Actividad sin iniciar"/>
    <s v="NA"/>
    <s v="NA"/>
    <m/>
    <m/>
    <m/>
    <m/>
  </r>
  <r>
    <n v="238"/>
    <s v="PEND_PES2019"/>
    <x v="0"/>
    <s v="Fortalecer la Vigilancia."/>
    <x v="0"/>
    <s v="Plan de Acción Institucional - PAI"/>
    <s v="PAI"/>
    <n v="11"/>
    <s v=" Plan Anticorrupción y de Atención al Ciudadano  (Planeación) - PAAC"/>
    <s v="Rendición de Cuentas"/>
    <s v="ACT_94"/>
    <x v="177"/>
    <x v="2"/>
    <x v="2"/>
    <s v="Despacho del Delegado de Puertos"/>
    <s v="Superintendente Delegado de Puertos"/>
    <s v="Misionales"/>
    <s v="Administrativa/Financiera"/>
    <s v="Funcionamiento"/>
    <s v="3. GESTION CON VALORES PARA RESULTADOS"/>
    <s v="3.2.2.3 Participación ciudadana en la gestión pública"/>
    <m/>
    <m/>
    <m/>
    <m/>
    <m/>
    <m/>
    <n v="1"/>
    <s v="(Actividades realizadas /Actividades programadas)*100"/>
    <s v="POR_DEFINIR"/>
    <n v="4.4642857142857152E-4"/>
    <s v="Planeado"/>
    <n v="0"/>
    <n v="0.2"/>
    <n v="0.2"/>
    <n v="0"/>
    <n v="0"/>
    <n v="0.2"/>
    <n v="0"/>
    <n v="0"/>
    <n v="0.2"/>
    <n v="0"/>
    <n v="0"/>
    <n v="0.2"/>
    <n v="1"/>
    <s v="Ejecutado"/>
    <n v="0"/>
    <n v="0.2"/>
    <n v="0.2"/>
    <n v="0.1"/>
    <n v="0.1"/>
    <n v="0.2"/>
    <n v="0"/>
    <n v="0"/>
    <n v="0"/>
    <n v="0"/>
    <n v="0"/>
    <n v="0"/>
    <n v="0.8"/>
    <s v="No se programo actividad para este mes. "/>
    <s v="N.A. "/>
    <s v="1. Correo Electrónico .Archivo.: Puertos. Evidencia actividad 21 PAI febrero - marzo. _x000a_2. Cuadro interno de seguimiento en Excel. Archivo.: Puertos. Evidencia actividad 21 PAI febrero. "/>
    <s v="1. Correo electrónico remitido por el Superintendente Delegado de Puertos donde relaciona la gestión adelantada en los meses de febrero y marzo frente a tema especifico tratado en los Comités de Facilitación de Comercio Exterior. _x000a__x000a_2. Cuadro de seguimiento a compromisos establecidos en el Comite de Facilitación de comercio Exterior."/>
    <s v="1. Cuadro interno de seguimiento en Excel. Archivo.: Puertos. Evidencia actividad 21 PAI marzo."/>
    <s v="Relacion de compromisos suscritos en el Comité de Facilitación de Comercio Exterior. "/>
    <s v="Acta Comité Sesion 10. Archivo: Puertos. Evid Actv 20 PAI_Abril.pdf_x000a__x000a_Puertos. Evid Actv 20.1 PAI_Abril.pdf"/>
    <s v="Acta Comité Sesion 10. _x000a__x000a_Sesion 11 Comité Facilitacion Comercio Exterior.  - Farmaceutico"/>
    <s v="Archivo: Puertos. Evid Actv 20 PAI_Mayo.pdf"/>
    <s v="Se realizó el 27 de Mayo la Sesión 11 del Comitpe de Facilitacion de Comerico Exterior AgendaMesaCFC_ZonasFrancas. No se ha recibido el acta. "/>
    <s v="Informe Comisión Buenaventura. _x000a_20. 21. Puertos. Evid. act 20,21. Mesa facilitacion-Informe"/>
    <s v="Se realizó la sesión  Comité Tema´tico facilitación de comercio el 26 de junio de 2019, realizada en Buenaventura, en la cual  se tomaron decisiones importantes que facilitan el comercio exterior. "/>
  </r>
  <r>
    <n v="239"/>
    <s v="PEND_PES2019"/>
    <x v="0"/>
    <s v="Fortalecer la Vigilancia."/>
    <x v="0"/>
    <s v="Plan de Acción Institucional - PAI"/>
    <s v="PAI"/>
    <n v="11"/>
    <s v=" Plan Anticorrupción y de Atención al Ciudadano  (Planeación) - PAAC"/>
    <s v="Rendición de Cuentas"/>
    <s v="ACT_100"/>
    <x v="177"/>
    <x v="0"/>
    <x v="0"/>
    <s v="Despacho del Delegado de Transito y Transporte Terrestre Automotor"/>
    <s v="Superintendente Delegado de Concesiones e Infraestructura"/>
    <s v="Misionales"/>
    <s v="Administrativa/Financiera"/>
    <s v="Funcionamiento"/>
    <s v="3. GESTION CON VALORES PARA RESULTADOS"/>
    <s v="3.2.2.3 Participación ciudadana en la gestión pública"/>
    <m/>
    <m/>
    <m/>
    <m/>
    <m/>
    <m/>
    <n v="1"/>
    <s v="(Actividades realizadas /Actividades programadas)*100"/>
    <s v="POR_DEFINIR"/>
    <n v="4.4642857142857152E-4"/>
    <s v="Planeado"/>
    <n v="0"/>
    <n v="0"/>
    <n v="1"/>
    <n v="0"/>
    <n v="0"/>
    <n v="0"/>
    <n v="0"/>
    <n v="0"/>
    <n v="1"/>
    <n v="0"/>
    <n v="0"/>
    <n v="0"/>
    <n v="2"/>
    <s v="Ejecutado"/>
    <n v="0"/>
    <n v="0"/>
    <n v="1"/>
    <n v="0"/>
    <n v="0"/>
    <n v="0"/>
    <n v="0"/>
    <n v="0"/>
    <n v="0"/>
    <n v="0"/>
    <n v="0"/>
    <n v="0"/>
    <n v="1"/>
    <m/>
    <m/>
    <m/>
    <m/>
    <s v="Se realizó mesa de trabajo Nro. 30 del 27 de marzo de 2019, en la cual se hizo presente: Corporación Nacional de Terminales de Transporte (Conalter), Superintendencia de Transporte SP (Delegadtura de Transito y Concesiones e Infraestructura)"/>
    <s v="i. Se socializo por parte de la Superintendencia de Transporte, la necesidad de realizar los ajustes necesarios y progresivos en materia de infraestructura accesible._x000a_ii. Conalter se compromete a socializarlo entre sus agremiados los temas tratados en la mesa Nro. 30, del 27 de marzo de 2019_x000a_"/>
    <m/>
    <m/>
    <m/>
    <m/>
    <m/>
    <m/>
  </r>
  <r>
    <n v="240"/>
    <s v="PEND_PES2019"/>
    <x v="0"/>
    <s v="Fortalecer la Vigilancia."/>
    <x v="0"/>
    <s v="Plan de Acción Institucional - PAI"/>
    <s v="PAI"/>
    <n v="11"/>
    <s v=" Plan Anticorrupción y de Atención al Ciudadano  (Planeación) - PAAC"/>
    <s v="Rendición de Cuentas"/>
    <s v="ACT_122"/>
    <x v="177"/>
    <x v="1"/>
    <x v="1"/>
    <s v="Despacho del Delegado de Transito y Transporte Terrestre Automotor"/>
    <s v="Superintendente Delegado de Transito y Transporte Terrestre Automotor"/>
    <s v="Misionales"/>
    <s v="Administrativa/Financiera"/>
    <s v="Funcionamiento"/>
    <s v="3. GESTION CON VALORES PARA RESULTADOS"/>
    <s v="3.2.2.3 Participación ciudadana en la gestión pública"/>
    <m/>
    <m/>
    <m/>
    <m/>
    <m/>
    <m/>
    <n v="1"/>
    <s v="(Actividades realizadas /Actividades programadas)*100"/>
    <s v="POR_DEFINIR"/>
    <n v="4.4642857142857152E-4"/>
    <s v="Planeado"/>
    <n v="0"/>
    <n v="0"/>
    <n v="0"/>
    <n v="0.34"/>
    <n v="0"/>
    <n v="0"/>
    <n v="0"/>
    <n v="0.33300000000000002"/>
    <n v="0"/>
    <n v="0"/>
    <n v="0"/>
    <n v="0.33300000000000002"/>
    <n v="1.006"/>
    <s v="Ejecutado"/>
    <n v="0"/>
    <n v="0"/>
    <n v="0"/>
    <n v="0.33300000000000002"/>
    <n v="0"/>
    <n v="0.2"/>
    <n v="0"/>
    <n v="0"/>
    <n v="0"/>
    <n v="0"/>
    <n v="0"/>
    <n v="0"/>
    <n v="0.53300000000000003"/>
    <m/>
    <m/>
    <m/>
    <m/>
    <m/>
    <m/>
    <m/>
    <m/>
    <s v="CARPETA &quot;ACTAS REUNIONES&quot;"/>
    <s v="Se documentaron cada una de las reuniones realizadas con la ciudadanía en el mes de mayo, se adjuntan las actas respectivas"/>
    <s v="ACTAS REUNIONES"/>
    <s v="De las 5 reuniones realizadas en el mes de junio se hizo necesario documentar compromisos para 2"/>
  </r>
  <r>
    <n v="241"/>
    <s v="PEND_PES2019"/>
    <x v="0"/>
    <s v="Fortalecer la Vigilancia."/>
    <x v="0"/>
    <s v="Plan de Acción Institucional - PAI"/>
    <s v="PAI"/>
    <n v="11"/>
    <s v=" Plan Anticorrupción y de Atención al Ciudadano  (Planeación) - PAAC"/>
    <s v="Rendición de Cuentas"/>
    <s v="ACT_106"/>
    <x v="178"/>
    <x v="5"/>
    <x v="5"/>
    <s v="Oficina Asesora de Planeación"/>
    <s v="Jefe Oficina Asesora Planeación"/>
    <s v="Apoyo"/>
    <s v="Administrativa/Financiera"/>
    <s v="Funcionamiento"/>
    <s v="3. GESTION CON VALORES PARA RESULTADOS"/>
    <s v="3.2.2.3 Participación ciudadana en la gestión pública"/>
    <m/>
    <m/>
    <m/>
    <m/>
    <m/>
    <m/>
    <n v="1"/>
    <s v="Actividades realizadas /Actividades programadas"/>
    <s v="POR_DEFINIR"/>
    <n v="4.4642857142857152E-4"/>
    <s v="Planeado"/>
    <n v="0"/>
    <n v="0"/>
    <n v="0"/>
    <n v="0.33329999999999999"/>
    <n v="0"/>
    <n v="0"/>
    <n v="0"/>
    <n v="0.33329999999999999"/>
    <n v="0"/>
    <n v="0"/>
    <n v="0"/>
    <n v="0.33339999999999997"/>
    <n v="1"/>
    <s v="Ejecutado"/>
    <n v="0"/>
    <n v="0"/>
    <n v="0"/>
    <n v="0.33329999999999999"/>
    <n v="0"/>
    <n v="0"/>
    <n v="0"/>
    <n v="0"/>
    <n v="0"/>
    <n v="0"/>
    <n v="0"/>
    <n v="0"/>
    <n v="0.33329999999999999"/>
    <s v="NA"/>
    <s v="Actividad sin iniciar"/>
    <s v="NA"/>
    <s v="Actividad sin iniciar"/>
    <s v="NA"/>
    <s v="Actividad sin iniciar"/>
    <s v="Formato interno de reporte de las actividades de Participación Ciudadana, enviado a la Oficina de Control Interno"/>
    <s v="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
    <m/>
    <m/>
    <m/>
    <m/>
  </r>
  <r>
    <n v="242"/>
    <s v="PEND_PES2019"/>
    <x v="0"/>
    <s v="Fortalecer la Vigilancia."/>
    <x v="0"/>
    <s v="Plan de Acción Institucional - PAI"/>
    <s v="PAI"/>
    <n v="11"/>
    <s v=" Plan Anticorrupción y de Atención al Ciudadano  (Planeación) - PAAC"/>
    <s v="Rendición de Cuentas"/>
    <s v="ACT_107"/>
    <x v="179"/>
    <x v="5"/>
    <x v="5"/>
    <s v="Oficina Asesora de Planeación"/>
    <s v="Jefe Oficina Asesora Planeación"/>
    <s v="Apoyo"/>
    <s v="Administrativa/Financiera"/>
    <s v="Funcionamiento"/>
    <s v="3. GESTION CON VALORES PARA RESULTADOS"/>
    <s v="3.2.2.3 Participación ciudadana en la gestión pública"/>
    <m/>
    <m/>
    <m/>
    <m/>
    <m/>
    <m/>
    <n v="1"/>
    <s v="Actividades realizadas /Actividades programadas"/>
    <s v="POR_DEFINIR"/>
    <n v="4.4642857142857152E-4"/>
    <s v="Planeado"/>
    <n v="0"/>
    <n v="0"/>
    <n v="0"/>
    <n v="0"/>
    <n v="0"/>
    <n v="0"/>
    <n v="0"/>
    <n v="0"/>
    <n v="0"/>
    <n v="0"/>
    <n v="1"/>
    <n v="0"/>
    <n v="1"/>
    <s v="Ejecutado"/>
    <n v="0"/>
    <n v="0"/>
    <n v="0"/>
    <n v="0"/>
    <n v="0"/>
    <n v="0"/>
    <n v="0"/>
    <n v="0"/>
    <n v="0"/>
    <n v="0"/>
    <n v="0"/>
    <n v="0"/>
    <n v="0"/>
    <s v="NA"/>
    <s v="Actividad sin iniciar"/>
    <s v="NA"/>
    <s v="Actividad sin iniciar"/>
    <s v="NA"/>
    <s v="Actividad sin iniciar"/>
    <s v="NA"/>
    <s v="NA"/>
    <m/>
    <m/>
    <m/>
    <m/>
  </r>
  <r>
    <n v="243"/>
    <s v="PEND_PES2019"/>
    <x v="0"/>
    <s v="Fortalecer la Vigilancia."/>
    <x v="0"/>
    <s v="Plan de Acción Institucional - PAI"/>
    <s v="PAI"/>
    <n v="11"/>
    <s v=" Plan Anticorrupción y de Atención al Ciudadano  (Planeación) - PAAC"/>
    <s v="Rendición de Cuentas"/>
    <s v="ACT_108"/>
    <x v="180"/>
    <x v="5"/>
    <x v="5"/>
    <s v="Oficina Asesora de Planeación"/>
    <s v="Jefe Oficina Asesora Planeación"/>
    <s v="Apoyo"/>
    <s v="Administrativa/Financiera"/>
    <s v="Funcionamiento"/>
    <s v="5. INFORMACION Y COMUNICACIÓN"/>
    <s v="5.2.3 Transparencia, acceso a la información pública y lucha contra la corrupción"/>
    <m/>
    <m/>
    <m/>
    <m/>
    <m/>
    <m/>
    <n v="1"/>
    <s v="Actividades realizadas /Actividades programadas"/>
    <s v="POR_DEFINIR"/>
    <n v="4.4642857142857152E-4"/>
    <s v="Planeado"/>
    <n v="0"/>
    <n v="0"/>
    <n v="0"/>
    <n v="0.2"/>
    <n v="0"/>
    <n v="0.25"/>
    <n v="0"/>
    <n v="0.55000000000000004"/>
    <n v="0"/>
    <n v="0"/>
    <n v="0"/>
    <n v="0"/>
    <n v="1"/>
    <s v="Ejecutado"/>
    <n v="0"/>
    <n v="0"/>
    <n v="0"/>
    <n v="0.2"/>
    <n v="0"/>
    <n v="0"/>
    <n v="0"/>
    <n v="0"/>
    <n v="0"/>
    <n v="0"/>
    <n v="0"/>
    <n v="0"/>
    <n v="0.2"/>
    <s v="NA"/>
    <s v="Actividad sin iniciar"/>
    <s v="NA"/>
    <s v="Actividad sin iniciar"/>
    <s v="NA"/>
    <s v="Actividad sin iniciar"/>
    <s v="Listas de Asistencia"/>
    <s v="Se realizó la inducción y reinducción a los funcionario, donde los Directivos de la Entidad, explicaron los avance en la gestión que ha tenido la Entidad en los últimos 6 meses."/>
    <m/>
    <m/>
    <s v="Se envío información a comunicaciones"/>
    <s v="Se realizó la preparación de información para realizar campaña de Rendición de Cuentas RDC y se envío a comunicaciones para su diagramación y publicación."/>
  </r>
  <r>
    <n v="244"/>
    <s v="PEND_PES2019"/>
    <x v="0"/>
    <s v="Fortalecer la Vigilancia."/>
    <x v="0"/>
    <s v="Plan de Acción Institucional - PAI"/>
    <s v="PAI"/>
    <n v="11"/>
    <s v=" Plan Anticorrupción y de Atención al Ciudadano  (Planeación) - PAAC"/>
    <s v="Rendición de Cuentas"/>
    <s v="ACT_16"/>
    <x v="181"/>
    <x v="3"/>
    <x v="3"/>
    <s v="Equipo de Comunicaciones"/>
    <s v="Asesor"/>
    <s v="Apoyo"/>
    <s v="Administrativa/Financiera"/>
    <s v="Funcionamiento"/>
    <s v="5. INFORMACION Y COMUNICACIÓN"/>
    <s v="5.2.3 Transparencia, acceso a la información pública y lucha contra la corrupción"/>
    <m/>
    <m/>
    <m/>
    <m/>
    <m/>
    <m/>
    <n v="1"/>
    <s v="(Actividades realizadas /Actividades programadas)*100"/>
    <s v="POR_DEFINIR"/>
    <n v="4.4642857142857152E-4"/>
    <s v="Planeado"/>
    <n v="0"/>
    <n v="0"/>
    <n v="0"/>
    <n v="0"/>
    <n v="0"/>
    <n v="0.5"/>
    <n v="0"/>
    <n v="0"/>
    <n v="0"/>
    <n v="0.5"/>
    <n v="0"/>
    <n v="0"/>
    <n v="1"/>
    <s v="Ejecutado"/>
    <n v="0"/>
    <n v="0"/>
    <n v="0"/>
    <n v="0"/>
    <n v="0"/>
    <n v="0"/>
    <n v="0"/>
    <n v="0"/>
    <n v="0"/>
    <n v="0"/>
    <n v="0"/>
    <n v="0"/>
    <n v="0"/>
    <m/>
    <m/>
    <m/>
    <m/>
    <m/>
    <m/>
    <m/>
    <m/>
    <m/>
    <m/>
    <m/>
    <m/>
  </r>
  <r>
    <n v="245"/>
    <s v="PEND_PES2019"/>
    <x v="0"/>
    <s v="Fortalecer la Vigilancia."/>
    <x v="0"/>
    <s v="Plan de Acción Institucional - PAI"/>
    <s v="PAI"/>
    <n v="11"/>
    <s v=" Plan Anticorrupción y de Atención al Ciudadano  (Planeación) - PAAC"/>
    <s v="Rendición de Cuentas"/>
    <s v="ACT_109"/>
    <x v="182"/>
    <x v="5"/>
    <x v="5"/>
    <s v="Oficina Asesora de Planeación"/>
    <s v="Jefe Oficina Asesora Planeación"/>
    <s v="Apoyo"/>
    <s v="Administrativa/Financiera"/>
    <s v="Funcionamiento"/>
    <s v="5. INFORMACION Y COMUNICACIÓN"/>
    <s v="5.2.3 Transparencia, acceso a la información pública y lucha contra la corrupción"/>
    <m/>
    <m/>
    <m/>
    <m/>
    <m/>
    <m/>
    <n v="1"/>
    <s v="Actividades realizadas /Actividades programadas"/>
    <s v="POR_DEFINIR"/>
    <n v="4.4642857142857152E-4"/>
    <s v="Planeado"/>
    <n v="0"/>
    <n v="0"/>
    <n v="0"/>
    <n v="0"/>
    <n v="0"/>
    <n v="0"/>
    <n v="0.1"/>
    <n v="0.9"/>
    <n v="0"/>
    <n v="0"/>
    <n v="0"/>
    <n v="0"/>
    <n v="1"/>
    <s v="Ejecutado"/>
    <n v="0"/>
    <n v="0"/>
    <n v="0"/>
    <n v="0"/>
    <n v="0"/>
    <n v="0"/>
    <n v="0"/>
    <n v="0"/>
    <n v="0"/>
    <n v="0"/>
    <n v="0"/>
    <n v="0"/>
    <n v="0"/>
    <s v="NA"/>
    <s v="Actividad sin iniciar"/>
    <s v="NA"/>
    <s v="Actividad sin iniciar"/>
    <s v="NA"/>
    <s v="Actividad sin iniciar"/>
    <m/>
    <m/>
    <m/>
    <m/>
    <m/>
    <m/>
  </r>
  <r>
    <n v="246"/>
    <s v="PEND_PES2019"/>
    <x v="0"/>
    <s v="Fortalecer la Vigilancia."/>
    <x v="0"/>
    <s v="Plan de Acción Institucional - PAI"/>
    <s v="PAI"/>
    <n v="11"/>
    <s v=" Plan Anticorrupción y de Atención al Ciudadano  (Planeación) - PAAC"/>
    <s v="Rendición de Cuentas"/>
    <s v="ACT_110"/>
    <x v="183"/>
    <x v="5"/>
    <x v="5"/>
    <s v="Oficina Asesora de Planeación"/>
    <s v="Jefe Oficina Asesora Planeación"/>
    <s v="Apoyo"/>
    <s v="Administrativa/Financiera"/>
    <s v="Funcionamiento"/>
    <s v="5. INFORMACION Y COMUNICACIÓN"/>
    <s v="5.2.3 Transparencia, acceso a la información pública y lucha contra la corrupción"/>
    <m/>
    <m/>
    <m/>
    <m/>
    <m/>
    <m/>
    <n v="1"/>
    <s v="Actividades realizadas /Actividades programadas"/>
    <s v="POR_DEFINIR"/>
    <n v="4.4642857142857152E-4"/>
    <s v="Planeado"/>
    <n v="0"/>
    <n v="0"/>
    <n v="0"/>
    <n v="0"/>
    <n v="0"/>
    <n v="0"/>
    <n v="0"/>
    <n v="0"/>
    <n v="0"/>
    <n v="0"/>
    <n v="1"/>
    <n v="0"/>
    <n v="1"/>
    <s v="Ejecutado"/>
    <n v="0"/>
    <n v="0"/>
    <n v="0"/>
    <n v="0"/>
    <n v="0"/>
    <n v="0"/>
    <n v="0"/>
    <n v="0"/>
    <n v="0"/>
    <n v="0"/>
    <n v="0"/>
    <n v="0"/>
    <n v="0"/>
    <s v="NA"/>
    <s v="Actividad sin iniciar"/>
    <s v="NA"/>
    <s v="Actividad sin iniciar"/>
    <s v="NA"/>
    <s v="Actividad sin iniciar"/>
    <m/>
    <m/>
    <m/>
    <m/>
    <m/>
    <m/>
  </r>
  <r>
    <n v="247"/>
    <s v="PEND_PES2019"/>
    <x v="0"/>
    <s v="Fortalecer la Vigilancia."/>
    <x v="0"/>
    <s v="Plan de Acción Institucional - PAI"/>
    <s v="PAI"/>
    <n v="11"/>
    <s v=" Plan Anticorrupción y de Atención al Ciudadano  (Planeación) - PAAC"/>
    <s v="Rendición de Cuentas"/>
    <s v="ACT_111"/>
    <x v="184"/>
    <x v="5"/>
    <x v="5"/>
    <s v="Oficina Asesora de Planeación"/>
    <s v="Jefe Oficina Asesora Planeación"/>
    <s v="Apoyo"/>
    <s v="Administrativa/Financiera"/>
    <s v="Funcionamiento"/>
    <s v="5. INFORMACION Y COMUNICACIÓN"/>
    <s v="5.2.3 Transparencia, acceso a la información pública y lucha contra la corrupción"/>
    <m/>
    <m/>
    <m/>
    <m/>
    <m/>
    <m/>
    <n v="1"/>
    <s v="Actividades realizadas /Actividades programadas"/>
    <s v="POR_DEFINIR"/>
    <n v="4.4642857142857152E-4"/>
    <s v="Planeado"/>
    <n v="0"/>
    <n v="0"/>
    <n v="0"/>
    <n v="0.33329999999999999"/>
    <n v="0"/>
    <n v="0"/>
    <n v="0"/>
    <n v="0.33329999999999999"/>
    <n v="0"/>
    <n v="0"/>
    <n v="0"/>
    <n v="0.33339999999999997"/>
    <n v="1"/>
    <s v="Ejecutado"/>
    <n v="0"/>
    <n v="0"/>
    <n v="0"/>
    <n v="0.33329999999999999"/>
    <n v="0"/>
    <n v="0"/>
    <n v="0"/>
    <n v="0"/>
    <n v="0"/>
    <n v="0"/>
    <n v="0"/>
    <n v="0"/>
    <n v="0.33329999999999999"/>
    <s v="NA"/>
    <s v="Actividad sin iniciar"/>
    <s v="NA"/>
    <s v="Actividad sin iniciar"/>
    <s v="NA"/>
    <s v="Actividad sin iniciar"/>
    <s v="Seguimiento Plan Anticorrupción PAAC"/>
    <s v="Se realizó el seguimiento a las actividades definidas en el Componente de rendición de Cuentas del Plan Anticorrupción y de Atención al Ciudadano"/>
    <m/>
    <m/>
    <m/>
    <m/>
  </r>
  <r>
    <n v="248"/>
    <s v="PEND_PES2019"/>
    <x v="0"/>
    <s v="Fortalecer la Vigilancia."/>
    <x v="0"/>
    <s v="Plan de Acción Institucional - PAI"/>
    <s v="PAI"/>
    <n v="11"/>
    <s v=" Plan Anticorrupción y de Atención al Ciudadano  (Planeación) - PAAC"/>
    <s v="Rendición de Cuentas"/>
    <s v="ACT_112"/>
    <x v="185"/>
    <x v="5"/>
    <x v="5"/>
    <s v="Oficina Asesora de Planeación"/>
    <s v="Jefe Oficina Asesora Planeación"/>
    <s v="Apoyo"/>
    <s v="Administrativa/Financiera"/>
    <s v="Funcionamiento"/>
    <s v="5. INFORMACION Y COMUNICACIÓN"/>
    <s v="5.2.3 Transparencia, acceso a la información pública y lucha contra la corrupción"/>
    <m/>
    <m/>
    <m/>
    <m/>
    <m/>
    <m/>
    <n v="1"/>
    <s v="Actividades realizadas /Actividades programadas"/>
    <s v="POR_DEFINIR"/>
    <n v="4.4642857142857152E-4"/>
    <s v="Planeado"/>
    <n v="0"/>
    <n v="0"/>
    <n v="0"/>
    <n v="0.33329999999999999"/>
    <n v="0"/>
    <n v="0"/>
    <n v="0"/>
    <n v="0.33329999999999999"/>
    <n v="0"/>
    <n v="0"/>
    <n v="0"/>
    <n v="0.33339999999999997"/>
    <n v="1"/>
    <s v="Ejecutado"/>
    <n v="0"/>
    <n v="0"/>
    <n v="0"/>
    <n v="0.33329999999999999"/>
    <n v="0"/>
    <n v="0"/>
    <n v="0"/>
    <n v="0"/>
    <n v="0"/>
    <n v="0"/>
    <n v="0"/>
    <n v="0"/>
    <n v="0.33329999999999999"/>
    <s v="NA"/>
    <s v="Actividad sin iniciar"/>
    <s v="NA"/>
    <s v="Actividad sin iniciar"/>
    <s v="NA"/>
    <s v="Actividad sin iniciar"/>
    <s v="Indicadores Publicados en Página web"/>
    <s v="Se realizó la medición de los indicadores por cada componente del Plan de Rendición de Cuentas y el avance dio como resultado el 51%."/>
    <m/>
    <m/>
    <m/>
    <m/>
  </r>
  <r>
    <n v="249"/>
    <s v="PEND_PES2019"/>
    <x v="0"/>
    <s v="Fortalecer la Vigilancia."/>
    <x v="0"/>
    <s v="Plan de Acción Institucional - PAI"/>
    <s v="PAI"/>
    <n v="11"/>
    <s v=" Plan Anticorrupción y de Atención al Ciudadano  (Planeación) - PAAC"/>
    <s v="Rendición de Cuentas"/>
    <s v="ACT_113"/>
    <x v="186"/>
    <x v="5"/>
    <x v="5"/>
    <s v="Oficina Asesora de Planeación"/>
    <s v="Jefe Oficina Asesora Planeación"/>
    <s v="Apoyo"/>
    <s v="Administrativa/Financiera"/>
    <s v="Funcionamiento"/>
    <s v="5. INFORMACION Y COMUNICACIÓN"/>
    <s v="5.2.3 Transparencia, acceso a la información pública y lucha contra la corrupción"/>
    <m/>
    <m/>
    <m/>
    <m/>
    <m/>
    <m/>
    <n v="1"/>
    <s v="Actividades realizadas /Actividades programadas"/>
    <s v="POR_DEFINIR"/>
    <n v="4.4642857142857152E-4"/>
    <s v="Planeado"/>
    <n v="0"/>
    <n v="0"/>
    <n v="0"/>
    <n v="0"/>
    <n v="0"/>
    <n v="0"/>
    <n v="0"/>
    <n v="0"/>
    <n v="0"/>
    <n v="1"/>
    <n v="0"/>
    <n v="0"/>
    <n v="1"/>
    <s v="Ejecutado"/>
    <n v="0"/>
    <n v="0"/>
    <n v="0"/>
    <n v="0"/>
    <n v="0"/>
    <n v="0"/>
    <n v="0"/>
    <n v="0"/>
    <n v="0"/>
    <n v="0"/>
    <n v="0"/>
    <n v="0"/>
    <n v="0"/>
    <s v="NA"/>
    <s v="Actividad sin iniciar"/>
    <s v="NA"/>
    <s v="Actividad sin iniciar"/>
    <s v="NA"/>
    <s v="Actividad sin iniciar"/>
    <s v="NA"/>
    <s v="NA"/>
    <m/>
    <m/>
    <m/>
    <m/>
  </r>
  <r>
    <n v="250"/>
    <s v="PEND_PES2019"/>
    <x v="0"/>
    <s v="Fortalecer la Vigilancia."/>
    <x v="0"/>
    <s v="Plan de Acción Institucional - PAI"/>
    <s v="PAI"/>
    <n v="11"/>
    <s v=" Plan Anticorrupción y de Atención al Ciudadano  (Planeación) - PAAC"/>
    <s v="Servicio al ciudadano"/>
    <s v="ACT_290"/>
    <x v="187"/>
    <x v="8"/>
    <x v="8"/>
    <s v="Delegatura de Protección al Usuario"/>
    <s v="Delegado de Protección al Usuario"/>
    <s v="Misionales"/>
    <s v="Administrativa/Financiera"/>
    <s v="Funcionamiento"/>
    <s v="3. GESTION CON VALORES PARA RESULTADOS"/>
    <s v="3.2.2.1  Servicio al Ciudadano"/>
    <m/>
    <m/>
    <m/>
    <m/>
    <m/>
    <m/>
    <n v="1"/>
    <s v="(Actividades realizadas /Actividades programadas)*100"/>
    <s v="POR_DEFINIR"/>
    <n v="4.4642857142857152E-4"/>
    <s v="Planeado"/>
    <n v="0"/>
    <n v="0"/>
    <n v="0"/>
    <n v="0"/>
    <n v="0"/>
    <n v="1"/>
    <n v="0"/>
    <n v="0"/>
    <n v="0"/>
    <n v="0"/>
    <n v="0"/>
    <n v="0"/>
    <n v="1"/>
    <s v="Ejecutado"/>
    <n v="0"/>
    <n v="0"/>
    <n v="0"/>
    <n v="0"/>
    <n v="0"/>
    <n v="1"/>
    <n v="0"/>
    <n v="0"/>
    <n v="0"/>
    <n v="0"/>
    <n v="0"/>
    <n v="0"/>
    <n v="1"/>
    <m/>
    <m/>
    <m/>
    <m/>
    <m/>
    <m/>
    <m/>
    <m/>
    <m/>
    <m/>
    <s v="Actos administrativos emitidos por la Delegatura que dan cuenta del funcionamiento de la misma"/>
    <m/>
  </r>
  <r>
    <n v="251"/>
    <s v="PEND_PES2019"/>
    <x v="0"/>
    <s v="Fortalecer la Vigilancia."/>
    <x v="0"/>
    <s v="Plan de Acción Institucional - PAI"/>
    <s v="PAI"/>
    <n v="11"/>
    <s v=" Plan Anticorrupción y de Atención al Ciudadano  (Planeación) - PAAC"/>
    <s v="Servicio al ciudadano"/>
    <s v="ACT_291"/>
    <x v="4"/>
    <x v="8"/>
    <x v="8"/>
    <s v="Delegatura de Protección al Usuario"/>
    <s v="Delegado de Protección al Usuario"/>
    <s v="Misionales"/>
    <s v="Administrativa/Financiera"/>
    <s v="Funcionamiento"/>
    <s v="3. GESTION CON VALORES PARA RESULTADOS"/>
    <s v="3.2.2.1  Servicio al Ciudadano"/>
    <m/>
    <m/>
    <m/>
    <m/>
    <m/>
    <m/>
    <n v="1"/>
    <s v="(Actividades realizadas /Actividades programadas)*103"/>
    <s v="POR_DEFINIR"/>
    <n v="4.4642857142857152E-4"/>
    <s v="Planeado"/>
    <n v="0"/>
    <n v="0"/>
    <n v="0"/>
    <n v="0"/>
    <n v="0"/>
    <n v="0"/>
    <n v="0"/>
    <n v="0"/>
    <n v="0"/>
    <n v="0"/>
    <n v="0"/>
    <n v="0"/>
    <n v="0"/>
    <s v="Ejecutado"/>
    <n v="0"/>
    <n v="0"/>
    <n v="0"/>
    <n v="0"/>
    <n v="0"/>
    <n v="0"/>
    <n v="0"/>
    <n v="0"/>
    <n v="0"/>
    <n v="0"/>
    <n v="0"/>
    <n v="0"/>
    <n v="0"/>
    <m/>
    <m/>
    <m/>
    <m/>
    <m/>
    <m/>
    <m/>
    <m/>
    <m/>
    <m/>
    <m/>
    <m/>
  </r>
  <r>
    <n v="252"/>
    <s v="PEND_PES2019"/>
    <x v="0"/>
    <s v="Fortalecer la Vigilancia."/>
    <x v="0"/>
    <s v="Plan de Acción Institucional - PAI"/>
    <s v="PAI"/>
    <n v="11"/>
    <s v=" Plan Anticorrupción y de Atención al Ciudadano  (Planeación) - PAAC"/>
    <s v="Servicio al ciudadano"/>
    <s v="ACT_292"/>
    <x v="188"/>
    <x v="8"/>
    <x v="8"/>
    <s v="Delegatura de Protección al Usuario"/>
    <s v="Delegado de Protección al Usuario"/>
    <s v="Misionales"/>
    <s v="Administrativa/Financiera"/>
    <s v="Funcionamiento"/>
    <s v="3. GESTION CON VALORES PARA RESULTADOS"/>
    <s v="3.2.2.1  Servicio al Ciudadano"/>
    <m/>
    <m/>
    <m/>
    <m/>
    <m/>
    <m/>
    <n v="1"/>
    <s v="(Actividades realizadas /Actividades programadas)*106"/>
    <s v="POR_DEFINIR"/>
    <n v="4.4642857142857152E-4"/>
    <s v="Planeado"/>
    <n v="0"/>
    <n v="0"/>
    <n v="0"/>
    <n v="1"/>
    <n v="2"/>
    <n v="1"/>
    <n v="0"/>
    <n v="0"/>
    <n v="0"/>
    <n v="0"/>
    <n v="0"/>
    <n v="0"/>
    <n v="4"/>
    <s v="Ejecutado"/>
    <n v="0"/>
    <n v="0"/>
    <n v="0"/>
    <n v="2"/>
    <n v="2"/>
    <n v="0"/>
    <n v="0"/>
    <n v="0"/>
    <n v="0"/>
    <n v="0"/>
    <n v="0"/>
    <n v="0"/>
    <n v="4"/>
    <m/>
    <m/>
    <m/>
    <m/>
    <m/>
    <m/>
    <s v="Listas de asistencia"/>
    <s v="Las reuniones se realizaron con el área de atención al ciudadano y el call center de la entidad. "/>
    <s v="Lista de asistentes"/>
    <s v="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
    <m/>
    <m/>
  </r>
  <r>
    <n v="253"/>
    <s v="PEND_PES2019"/>
    <x v="0"/>
    <s v="Fortalecer la Vigilancia."/>
    <x v="0"/>
    <s v="Plan de Acción Institucional - PAI"/>
    <s v="PAI"/>
    <n v="11"/>
    <s v=" Plan Anticorrupción y de Atención al Ciudadano  (Planeación) - PAAC"/>
    <s v="Servicio al ciudadano"/>
    <s v="ACT_76"/>
    <x v="189"/>
    <x v="7"/>
    <x v="7"/>
    <s v="Oficina Asesora Jurídica"/>
    <s v="Jefe Oficina Jurídica"/>
    <s v="Apoyo"/>
    <s v="Administrativa/Financiera"/>
    <s v="Funcionamiento"/>
    <s v="3. GESTION CON VALORES PARA RESULTADOS"/>
    <s v="3.2.2.1  Servicio al Ciudadano"/>
    <m/>
    <m/>
    <m/>
    <m/>
    <m/>
    <m/>
    <n v="1"/>
    <s v="(Actividades realizadas /Actividades programadas)*100"/>
    <s v="POR_DEFINIR"/>
    <n v="4.4642857142857152E-4"/>
    <s v="Planeado"/>
    <n v="0"/>
    <n v="0"/>
    <n v="0"/>
    <n v="0"/>
    <n v="0.33329999999999999"/>
    <n v="0"/>
    <n v="0"/>
    <n v="0.33329999999999999"/>
    <n v="0"/>
    <n v="0"/>
    <n v="0"/>
    <n v="0.33329999999999999"/>
    <n v="0.99990000000000001"/>
    <s v="Ejecutado"/>
    <n v="0"/>
    <n v="0"/>
    <n v="0"/>
    <n v="0"/>
    <n v="0"/>
    <n v="0"/>
    <n v="0"/>
    <n v="0"/>
    <n v="0"/>
    <n v="0"/>
    <n v="0"/>
    <n v="0"/>
    <n v="0"/>
    <m/>
    <m/>
    <m/>
    <m/>
    <m/>
    <m/>
    <m/>
    <m/>
    <s v="Documentales: Archivo de la OAJ."/>
    <s v="1. Respuestas de derechos de petición en las cuales se pone a disposición el Centro; 2. Participación en eventos de socialización (12 de junio de 2019)"/>
    <m/>
    <m/>
  </r>
  <r>
    <n v="254"/>
    <s v="PEND_PES2019"/>
    <x v="0"/>
    <s v="Fortalecer la Vigilancia."/>
    <x v="0"/>
    <s v="Plan de Acción Institucional - PAI"/>
    <s v="PAI"/>
    <n v="11"/>
    <s v=" Plan Anticorrupción y de Atención al Ciudadano  (Planeación) - PAAC"/>
    <s v="Servicio al ciudadano"/>
    <s v="ACT_114"/>
    <x v="190"/>
    <x v="5"/>
    <x v="5"/>
    <s v="Oficina Asesora de Planeación"/>
    <s v="Jefe Oficina Asesora Planeación"/>
    <s v="Apoyo"/>
    <s v="Administrativa/Financiera"/>
    <s v="Funcionamiento"/>
    <s v="3. GESTION CON VALORES PARA RESULTADOS"/>
    <s v="3.2.2.1  Servicio al Ciudadano"/>
    <m/>
    <m/>
    <m/>
    <m/>
    <m/>
    <m/>
    <n v="1"/>
    <s v="No de llamadas Atendidas / No de llamadas Recibidas"/>
    <s v="POR_DEFINIR"/>
    <n v="4.4642857142857152E-4"/>
    <s v="Planeado"/>
    <n v="8.3299999999999999E-2"/>
    <n v="8.3299999999999999E-2"/>
    <n v="8.3299999999999999E-2"/>
    <n v="8.3299999999999999E-2"/>
    <n v="8.3299999999999999E-2"/>
    <n v="8.3299999999999999E-2"/>
    <n v="8.3299999999999999E-2"/>
    <n v="8.3299999999999999E-2"/>
    <n v="8.3400000000000002E-2"/>
    <n v="8.3400000000000002E-2"/>
    <n v="8.3400000000000002E-2"/>
    <n v="8.3400000000000002E-2"/>
    <n v="1"/>
    <s v="Ejecutado"/>
    <n v="8.3299999999999999E-2"/>
    <n v="8.3299999999999999E-2"/>
    <n v="8.3299999999999999E-2"/>
    <n v="8.3299999999999999E-2"/>
    <n v="0"/>
    <n v="0"/>
    <n v="0"/>
    <n v="0"/>
    <n v="0"/>
    <n v="0"/>
    <n v="0"/>
    <n v="0"/>
    <n v="0.3332"/>
    <s v="Informes entregados por el proveedor del Contac Center"/>
    <s v="La Atención telefónica se realiza a través de la Orden de Compra No. 32538, con el proveedor Américas BPS."/>
    <s v="Informes entregados por el proveedor del Contac Center"/>
    <s v="La Atención telefónica se realiza a través de la Orden de Compra No. 32538, con el proveedor Américas BPS."/>
    <s v="Informes entregados por el proveedor del Contac Center"/>
    <s v="Los informes con los resultados de la gestión del mes de marzo, fueron allegados a la OAP el día 05/04/19, por lo que se encuentran en revisión para poder generar el Informe de supervisión. "/>
    <s v="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
    <s v="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
    <m/>
    <m/>
    <m/>
    <m/>
  </r>
  <r>
    <n v="255"/>
    <s v="PEND_PES2019"/>
    <x v="0"/>
    <s v="Fortalecer la Vigilancia."/>
    <x v="0"/>
    <s v="Plan de Acción Institucional - PAI"/>
    <s v="PAI"/>
    <n v="11"/>
    <s v=" Plan Anticorrupción y de Atención al Ciudadano  (Planeación) - PAAC"/>
    <s v="Servicio al ciudadano"/>
    <s v="ACT_197"/>
    <x v="191"/>
    <x v="4"/>
    <x v="4"/>
    <s v="Grupo Talento Humano"/>
    <s v="Coordinador Grupo Talento Humano"/>
    <s v="Apoyo"/>
    <s v="Administrativa/Financiera"/>
    <s v="Funcionamiento"/>
    <s v="3. GESTION CON VALORES PARA RESULTADOS"/>
    <s v="3.2.2.1  Servicio al Ciudadano"/>
    <m/>
    <m/>
    <m/>
    <m/>
    <m/>
    <m/>
    <n v="1"/>
    <s v="(Actividades realizadas /Actividades programadas)*100"/>
    <s v="POR_DEFINIR"/>
    <n v="4.4642857142857152E-4"/>
    <s v="Planeado"/>
    <n v="0"/>
    <n v="0"/>
    <n v="0"/>
    <n v="0"/>
    <n v="0"/>
    <n v="0"/>
    <n v="0"/>
    <n v="0"/>
    <n v="1"/>
    <n v="0"/>
    <n v="0"/>
    <n v="0"/>
    <n v="1"/>
    <s v="Ejecutado"/>
    <n v="0"/>
    <n v="0"/>
    <n v="0"/>
    <n v="0"/>
    <n v="0"/>
    <n v="0"/>
    <n v="0"/>
    <n v="0"/>
    <n v="0"/>
    <n v="0"/>
    <n v="0"/>
    <n v="0"/>
    <n v="0"/>
    <s v="N/A"/>
    <s v="Estos temas serán desarrollados en la ejecucuón del Plan institucional de capacitación a partir del segundo semestre."/>
    <s v="N/A"/>
    <s v="Estos temas serán desarrollados en la ejecucuón del Plan institucional de capacitación a partir del segundo semestre."/>
    <s v="N/A"/>
    <s v="Estos temas serán desarrollados en la ejecucuón del Plan institucional de capacitación a partir del segundo semestre."/>
    <m/>
    <s v="La actividad será desarrollada durante el mes de septiembre."/>
    <m/>
    <m/>
    <m/>
    <m/>
  </r>
  <r>
    <n v="256"/>
    <s v="PEND_PES2019"/>
    <x v="0"/>
    <s v="Fortalecer la Vigilancia."/>
    <x v="0"/>
    <s v="Plan de Acción Institucional - PAI"/>
    <s v="PAI"/>
    <n v="11"/>
    <s v=" Plan Anticorrupción y de Atención al Ciudadano  (Planeación) - PAAC"/>
    <s v="Servicio al ciudadano"/>
    <s v="ACT_198"/>
    <x v="192"/>
    <x v="4"/>
    <x v="4"/>
    <s v="Grupo Talento Humano"/>
    <s v="Coordinador Grupo Talento Humano"/>
    <s v="Apoyo"/>
    <s v="Administrativa/Financiera"/>
    <s v="Funcionamiento"/>
    <s v="3. GESTION CON VALORES PARA RESULTADOS"/>
    <s v="3.2.2.1  Servicio al Ciudadano"/>
    <m/>
    <m/>
    <m/>
    <m/>
    <m/>
    <m/>
    <n v="1"/>
    <s v="(Actividades realizadas /Actividades programadas)*100"/>
    <s v="POR_DEFINIR"/>
    <n v="4.4642857142857152E-4"/>
    <s v="Planeado"/>
    <n v="0"/>
    <n v="0"/>
    <n v="0"/>
    <n v="0"/>
    <n v="0"/>
    <n v="0"/>
    <n v="0"/>
    <n v="0"/>
    <n v="1"/>
    <n v="0"/>
    <n v="0"/>
    <n v="0"/>
    <n v="1"/>
    <s v="Ejecutado"/>
    <n v="0"/>
    <n v="0"/>
    <n v="0"/>
    <n v="0"/>
    <n v="0"/>
    <n v="0"/>
    <n v="0"/>
    <n v="0"/>
    <n v="0"/>
    <n v="0"/>
    <n v="0"/>
    <n v="0"/>
    <n v="0"/>
    <s v="N/A"/>
    <s v="Estos temas serán desarrollados en la ejecucuón del Plan institucional de capacitación a partir del segundo semestre."/>
    <s v="N/A"/>
    <s v="Estos temas serán desarrollados en la ejecucuón del Plan institucional de capacitación a partir del segundo semestre."/>
    <s v="N/A"/>
    <s v="Estos temas serán desarrollados en la ejecucuón del Plan institucional de capacitación a partir del segundo semestre."/>
    <m/>
    <s v="La actividad será desarrollada durante el mes de septiembre."/>
    <m/>
    <m/>
    <m/>
    <m/>
  </r>
  <r>
    <n v="257"/>
    <s v="PEND_PES2019"/>
    <x v="0"/>
    <s v="Fortalecer la Vigilancia."/>
    <x v="0"/>
    <s v="Plan de Acción Institucional - PAI"/>
    <s v="PAI"/>
    <n v="11"/>
    <s v=" Plan Anticorrupción y de Atención al Ciudadano  (Planeación) - PAAC"/>
    <s v="Servicio al ciudadano"/>
    <s v="ACT_199"/>
    <x v="193"/>
    <x v="4"/>
    <x v="4"/>
    <s v="Atención al Ciudadano"/>
    <s v="Coordinador Atención al Ciudadano"/>
    <s v="Apoyo"/>
    <s v="Administrativa/Financiera"/>
    <s v="Funcionamiento"/>
    <s v="3. GESTION CON VALORES PARA RESULTADOS"/>
    <s v="3.2.2.1  Servicio al Ciudadano"/>
    <m/>
    <m/>
    <m/>
    <m/>
    <m/>
    <m/>
    <n v="1"/>
    <s v="(Actividades realizadas /Actividades programadas)*100"/>
    <s v="POR_DEFINIR"/>
    <n v="4.4642857142857152E-4"/>
    <s v="Planeado"/>
    <n v="0"/>
    <n v="0"/>
    <n v="0"/>
    <n v="0"/>
    <n v="0"/>
    <n v="0.5"/>
    <n v="0"/>
    <n v="0"/>
    <n v="0"/>
    <n v="0"/>
    <n v="0"/>
    <n v="0.5"/>
    <n v="1"/>
    <s v="Ejecutado"/>
    <n v="0"/>
    <n v="0"/>
    <n v="0"/>
    <n v="0"/>
    <n v="0"/>
    <n v="0.5"/>
    <n v="0"/>
    <n v="0"/>
    <n v="0"/>
    <n v="0"/>
    <n v="0"/>
    <n v="0"/>
    <n v="0.5"/>
    <s v="N.A"/>
    <s v="N.A"/>
    <s v="N.A"/>
    <s v="N.A"/>
    <m/>
    <m/>
    <s v="Planeados para junio de 2019"/>
    <s v="Están planeados para junio de 2019"/>
    <m/>
    <m/>
    <s v="Invitación al Comité Directivo para conocer los temas que se manejan Atención al Ciudadano"/>
    <s v="Fecha del Comité: Martes 04/06/2019 "/>
  </r>
  <r>
    <n v="258"/>
    <s v="PEND_PES2019"/>
    <x v="0"/>
    <s v="Fortalecer la Vigilancia."/>
    <x v="0"/>
    <s v="Plan de Acción Institucional - PAI"/>
    <s v="PAI"/>
    <n v="11"/>
    <s v=" Plan Anticorrupción y de Atención al Ciudadano  (Planeación) - PAAC"/>
    <s v="Riesgos de Corrupción"/>
    <s v="ACT_269"/>
    <x v="149"/>
    <x v="4"/>
    <x v="4"/>
    <s v="Atención al Ciudadano"/>
    <s v="Coordinador Atención al Ciudadano"/>
    <s v="Apoyo"/>
    <s v="Administrativa/Financiera"/>
    <s v="Funcionamiento"/>
    <s v="3. GESTION CON VALORES PARA RESULTADOS"/>
    <s v="3.2.2.1  Servicio al Ciudadano"/>
    <m/>
    <m/>
    <m/>
    <m/>
    <m/>
    <m/>
    <m/>
    <s v="Mapa de riesgos publicado"/>
    <s v="POR_DEFINIR"/>
    <n v="4.4642857142857152E-4"/>
    <s v="Planeado"/>
    <n v="0"/>
    <n v="0"/>
    <n v="0"/>
    <n v="0"/>
    <n v="0"/>
    <n v="0"/>
    <n v="0"/>
    <n v="0"/>
    <n v="0.5"/>
    <n v="0.5"/>
    <n v="0"/>
    <n v="0"/>
    <n v="1"/>
    <s v="Ejecutado"/>
    <n v="0"/>
    <n v="0"/>
    <n v="0"/>
    <n v="0"/>
    <n v="0"/>
    <n v="0"/>
    <n v="0"/>
    <n v="0"/>
    <n v="0"/>
    <n v="0"/>
    <n v="0"/>
    <n v="0"/>
    <n v="0"/>
    <s v="N.A"/>
    <s v="N.A"/>
    <s v="N.A"/>
    <s v="N.A"/>
    <m/>
    <m/>
    <s v="Se encuentra planeado para septiembre y octubre de 2019"/>
    <s v="Se encuentra planeado para septiembre y octubre de 2019"/>
    <m/>
    <m/>
    <m/>
    <m/>
  </r>
  <r>
    <n v="259"/>
    <s v="PEND_PES2019"/>
    <x v="0"/>
    <s v="Fortalecer la Vigilancia."/>
    <x v="0"/>
    <s v="Plan de Acción Institucional - PAI"/>
    <s v="PAI"/>
    <n v="11"/>
    <s v=" Plan Anticorrupción y de Atención al Ciudadano  (Planeación) - PAAC"/>
    <s v="Transparencia "/>
    <s v="ACT_201"/>
    <x v="194"/>
    <x v="4"/>
    <x v="4"/>
    <s v="Atención al Ciudadano"/>
    <s v="Coordinador Atención al Ciudadano"/>
    <s v="Apoyo"/>
    <s v="Administrativa/Financiera"/>
    <s v="Funcionamiento"/>
    <s v="3. GESTION CON VALORES PARA RESULTADOS"/>
    <s v="3.2.2.1  Servicio al Ciudadano"/>
    <m/>
    <m/>
    <m/>
    <m/>
    <m/>
    <m/>
    <n v="1"/>
    <s v="No de Informes de PQRS publicados"/>
    <s v="POR_DEFINIR"/>
    <n v="4.4642857142857152E-4"/>
    <s v="Planeado"/>
    <n v="0"/>
    <n v="0"/>
    <n v="0"/>
    <n v="0"/>
    <n v="0"/>
    <n v="1"/>
    <n v="0"/>
    <n v="0"/>
    <n v="0"/>
    <n v="0"/>
    <n v="0"/>
    <n v="1"/>
    <n v="2"/>
    <s v="Ejecutado"/>
    <n v="0"/>
    <n v="0"/>
    <n v="0"/>
    <n v="0"/>
    <n v="0"/>
    <n v="1"/>
    <n v="0"/>
    <n v="0"/>
    <n v="0"/>
    <n v="0"/>
    <n v="0"/>
    <n v="0"/>
    <n v="1"/>
    <s v="N.A"/>
    <s v="N.A"/>
    <s v="N.A"/>
    <s v="N.A"/>
    <m/>
    <m/>
    <s v="En los radicados  Orfeo 20195700010993,20195700026213 y20195700041413 se reporta la gestión de PQRDS.el documento de  abril está en elaboración."/>
    <s v="Se tiene planeado  publicar en web  el informe semestral de las PQRS, se debe publicar en junio de 2019"/>
    <m/>
    <m/>
    <s v="Informe primer semestre 2019 PQRDS"/>
    <s v="El informe fue enviado al área de comunicaciones de la Supertransporte, para su respectiva publicación en la página web. "/>
  </r>
  <r>
    <n v="260"/>
    <s v="PEND_PES2019"/>
    <x v="0"/>
    <s v="Fortalecer la Vigilancia."/>
    <x v="0"/>
    <s v="Plan de Acción Institucional - PAI"/>
    <s v="PAI"/>
    <n v="11"/>
    <s v=" Plan Anticorrupción y de Atención al Ciudadano  (Planeación) - PAAC"/>
    <s v="Servicio al ciudadano"/>
    <s v="ACT_293"/>
    <x v="195"/>
    <x v="8"/>
    <x v="8"/>
    <s v="Delegatura de Protección al Usuario"/>
    <s v="Delegado de Protección al Usuario"/>
    <s v="Misionales"/>
    <s v="Administrativa/Financiera"/>
    <s v="Funcionamiento"/>
    <s v="3. GESTION CON VALORES PARA RESULTADOS"/>
    <s v="3.2.2.1  Servicio al Ciudadano"/>
    <m/>
    <m/>
    <m/>
    <m/>
    <m/>
    <m/>
    <n v="1"/>
    <s v="(Actividades realizadas /Actividades programadas)*100"/>
    <s v="POR_DEFINIR"/>
    <n v="4.4642857142857152E-4"/>
    <s v="Planeado"/>
    <n v="0"/>
    <n v="0"/>
    <n v="0"/>
    <n v="0"/>
    <n v="0"/>
    <n v="0"/>
    <n v="0"/>
    <n v="0"/>
    <n v="0"/>
    <n v="0"/>
    <n v="0"/>
    <n v="0"/>
    <n v="0"/>
    <s v="Ejecutado"/>
    <n v="0"/>
    <n v="0"/>
    <n v="0"/>
    <n v="0"/>
    <n v="0"/>
    <n v="0"/>
    <n v="0"/>
    <n v="0"/>
    <n v="0"/>
    <n v="0"/>
    <n v="0"/>
    <n v="0"/>
    <n v="0"/>
    <m/>
    <m/>
    <m/>
    <m/>
    <m/>
    <m/>
    <m/>
    <m/>
    <m/>
    <m/>
    <m/>
    <m/>
  </r>
  <r>
    <n v="261"/>
    <s v="PEND_PES2019"/>
    <x v="0"/>
    <s v="Fortalecer la Vigilancia."/>
    <x v="0"/>
    <s v="Plan de Acción Institucional - PAI"/>
    <s v="PAI"/>
    <n v="11"/>
    <s v=" Plan Anticorrupción y de Atención al Ciudadano  (Planeación) - PAAC"/>
    <s v="Transparencia "/>
    <s v="ACT_115"/>
    <x v="196"/>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publicaciones realizadas / Total de Publicaciones a realizar en el periodo"/>
    <s v="POR_DEFINIR"/>
    <n v="4.4642857142857152E-4"/>
    <s v="Planeado"/>
    <n v="0.02"/>
    <n v="0.08"/>
    <n v="0.08"/>
    <n v="0.13"/>
    <n v="0"/>
    <n v="0"/>
    <n v="0"/>
    <n v="0.33329999999999999"/>
    <n v="0"/>
    <n v="0"/>
    <n v="0"/>
    <n v="0.35339999999999999"/>
    <n v="0.99669999999999992"/>
    <s v="Ejecutado"/>
    <n v="0.02"/>
    <n v="0.08"/>
    <n v="0.08"/>
    <n v="0.13"/>
    <n v="0"/>
    <n v="0"/>
    <n v="0"/>
    <n v="0"/>
    <n v="0"/>
    <n v="0"/>
    <n v="0"/>
    <n v="0"/>
    <n v="0.31"/>
    <s v="Correos enviados a las áreas requeridas: Oficina de Tecnología de la Información y las Comunicaciones, Atención al Ciudadano, Financiera, Oficina Planeación._x000a_"/>
    <s v="Seguimiento a publicaciones realizadas en la página web en el link de Ley de Transparencia"/>
    <s v="Correos enviados a las áreas requeridas, Oficina de Tecnología de Información y las Comunicaciones, Coordinación de Talento Humano."/>
    <s v="Seguimiento a publicaciones realizadas en la página web en el link de Ley de Transparencia "/>
    <s v="Informe de Auditoria"/>
    <s v="Se realizó la atención a la auditoria realizada por la Oficina de Control Interno al link de transparencia en página web"/>
    <s v="Actas de reunión_x000a_Link de Transparencia y acceso a la información pública en la página web."/>
    <s v="Se realizó reunión con el web máster de la Entidad, para revisar el link de transparencia, igualmente se realizó reunión con la Asesora de Comunicaciones para efectuar las actualizaciones correspondientes. El link se encuentra debidamente actualizado."/>
    <m/>
    <m/>
    <m/>
    <m/>
  </r>
  <r>
    <n v="262"/>
    <s v="PEND_PES2019"/>
    <x v="1"/>
    <s v="Fortalecer las Tecnologías de la Información y las Telecomunicaciones."/>
    <x v="0"/>
    <s v="Plan de Acción Institucional - PAI"/>
    <s v="PAI"/>
    <n v="11"/>
    <s v=" Plan Anticorrupción y de Atención al Ciudadano  (Planeación) - PAAC"/>
    <s v="Transparencia "/>
    <s v="ACT_58"/>
    <x v="197"/>
    <x v="6"/>
    <x v="6"/>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s v="(Actividades realizadas /Actividades programadas)*100"/>
    <s v="POR_DEFINIR"/>
    <n v="1.666666666666667E-3"/>
    <s v="Planeado"/>
    <n v="0"/>
    <n v="0.1"/>
    <n v="0.15"/>
    <n v="0.05"/>
    <n v="0.1"/>
    <n v="0.1"/>
    <n v="0.05"/>
    <n v="0.1"/>
    <n v="0.1"/>
    <n v="0.05"/>
    <n v="0.1"/>
    <n v="0.1"/>
    <n v="1"/>
    <s v="Ejecutado"/>
    <n v="0"/>
    <n v="0.1"/>
    <n v="0.15"/>
    <n v="0.05"/>
    <n v="0.1"/>
    <n v="0.1"/>
    <n v="0"/>
    <n v="0"/>
    <n v="0"/>
    <n v="0"/>
    <n v="0"/>
    <n v="0"/>
    <n v="0.5"/>
    <m/>
    <m/>
    <s v="http://www.supertransporte.gov.co/index.php/superintendencia-delegada-de-puertos/estadisticas-trafico-portuario-en-colombia/"/>
    <s v="revisión de los datos abiertos publicados en el sitio web de la entidad"/>
    <s v="826 mar - Actualización dato abierto tráfico Portuario.png"/>
    <s v="Actualización dato Abierto Tráfico Portuario Marítimo en Colombia."/>
    <s v="https://www.datos.gov.co/Transporte/Trafico-Portuario-Mar-timo-En-Colombia-2016-a-dici/5r3g-zv5z/data_x000a_"/>
    <s v="Actualización de información del dato Abierto Tráfico portuario marítimo con la información del primer trimestre de 2019."/>
    <s v="Estadísticas datos abiertos ene a mayo de 2019.docx"/>
    <s v="Revisión de estadísticas de los datos abiertos de la entidad en el portal de datos abiertos."/>
    <s v="https://www.gov.co/participacion/los-datos-y-visualizaciones-del-gobierno-interesantes-para-su-uso-aprovechamiento-y-toma-de-decisiones-1"/>
    <s v="se socializa los datos abiertos a través del Portal GOV.CO"/>
  </r>
  <r>
    <n v="263"/>
    <s v="PEND_PES2019"/>
    <x v="0"/>
    <s v="Fortalecer la Vigilancia."/>
    <x v="0"/>
    <s v="Plan de Acción Institucional - PAI"/>
    <s v="PAI"/>
    <n v="11"/>
    <s v=" Plan Anticorrupción y de Atención al Ciudadano  (Planeación) - PAAC"/>
    <s v="Transparencia "/>
    <s v="ACT_116"/>
    <x v="198"/>
    <x v="5"/>
    <x v="5"/>
    <s v="Oficina Asesora de Planeación"/>
    <s v="Jefe Oficina Asesora Planeación"/>
    <s v="Apoyo"/>
    <s v="Administrativa/Financiera"/>
    <s v="Funcionamiento"/>
    <s v="5. INFORMACION Y COMUNICACIÓN"/>
    <s v="5.2.3 Transparencia, acceso a la información pública y lucha contra la corrupción"/>
    <m/>
    <m/>
    <m/>
    <m/>
    <m/>
    <m/>
    <n v="1"/>
    <s v="No de trámites actualizados / No de trámites publicados en el SUIT"/>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0"/>
    <n v="0"/>
    <n v="0"/>
    <n v="0"/>
    <n v="0"/>
    <n v="0"/>
    <n v="0"/>
    <n v="0"/>
    <n v="0"/>
    <n v="0"/>
    <n v="0"/>
    <n v="0"/>
    <n v="0"/>
    <s v="NA"/>
    <s v="Actividad sin iniciar"/>
    <s v="NA"/>
    <s v="Actividad sin iniciar"/>
    <s v="NA"/>
    <s v="Actividad sin iniciar"/>
    <s v="NA"/>
    <s v="NA"/>
    <m/>
    <m/>
    <m/>
    <m/>
  </r>
  <r>
    <n v="264"/>
    <s v="PEND_PES2019"/>
    <x v="0"/>
    <s v="Fortalecer la Vigilancia."/>
    <x v="0"/>
    <s v="Plan de Acción Institucional - PAI"/>
    <s v="PAI"/>
    <n v="11"/>
    <s v=" Plan Anticorrupción y de Atención al Ciudadano  (Planeación) - PAAC"/>
    <s v="Transparencia "/>
    <s v="ACT_202"/>
    <x v="199"/>
    <x v="4"/>
    <x v="4"/>
    <s v="Grupo Talento Humano"/>
    <s v="Coordinador Grupo Talento Humano"/>
    <s v="Apoyo"/>
    <s v="Administrativa/Financiera"/>
    <s v="Funcionamiento"/>
    <s v="5. INFORMACION Y COMUNICACIÓN"/>
    <s v="5.2.3 Transparencia, acceso a la información pública y lucha contra la corrupción"/>
    <m/>
    <m/>
    <m/>
    <m/>
    <m/>
    <m/>
    <n v="1"/>
    <s v="(No de HV actualizadas / Total de funcionarios de la Entidad)*100 "/>
    <s v="POR_DEFINIR"/>
    <n v="4.4642857142857152E-4"/>
    <s v="Planeado"/>
    <n v="1"/>
    <n v="0"/>
    <n v="13"/>
    <n v="20"/>
    <n v="0"/>
    <n v="37"/>
    <n v="0"/>
    <n v="0"/>
    <n v="0"/>
    <n v="0"/>
    <n v="0"/>
    <n v="0"/>
    <n v="71"/>
    <s v="Ejecutado"/>
    <n v="1"/>
    <n v="0"/>
    <n v="13"/>
    <n v="20"/>
    <n v="0"/>
    <n v="37"/>
    <n v="0"/>
    <n v="0"/>
    <n v="0"/>
    <n v="0"/>
    <n v="0"/>
    <n v="0"/>
    <n v="71"/>
    <s v="Listado generados por el aplicativo SIGEP"/>
    <s v="Se registró una actualización hoja de vida"/>
    <s v="Listado generados por el aplicativo SIGEP"/>
    <s v="No se presentaron actualizaciones de hoja de  vida"/>
    <s v="Listado generados por el aplicativo SIGEP"/>
    <s v="Se registraron 13 actualizaciones de hojas de vida"/>
    <s v="Aplicativo SIGEP"/>
    <s v="Durante el mes de abril fueron actualizadas y aprobadas las hojas de vida de veinte funcionarios."/>
    <m/>
    <m/>
    <s v="Reportes generados por el aplicativo SIGEP"/>
    <s v="Hojas de vida actualizadas y aprobadas SIGEP:         12_x000a_Declaración de bienes y rentas 2018 SIGEP:               5_x000a_Empleados vinculados SIGEP:                                  17_x000a_Empleados desvinculados SIGEP:                              3"/>
  </r>
  <r>
    <n v="265"/>
    <s v="PEND_PES2019"/>
    <x v="0"/>
    <s v="Fortalecer la Vigilancia."/>
    <x v="0"/>
    <s v="Plan de Acción Institucional - PAI"/>
    <s v="PAI"/>
    <n v="11"/>
    <s v=" Plan Anticorrupción y de Atención al Ciudadano  (Planeación) - PAAC"/>
    <s v="Transparencia "/>
    <s v="ACT_77"/>
    <x v="200"/>
    <x v="7"/>
    <x v="7"/>
    <s v="Oficina Asesora Jurídica"/>
    <s v="Jefe Oficina Jurídica"/>
    <s v="Apoyo"/>
    <s v="Administrativa/Financiera"/>
    <s v="Funcionamiento"/>
    <s v="5. INFORMACION Y COMUNICACIÓN"/>
    <s v="5.2.3 Transparencia, acceso a la información pública y lucha contra la corrupción"/>
    <m/>
    <m/>
    <m/>
    <m/>
    <m/>
    <m/>
    <n v="1"/>
    <s v="(Actividades realizadas /Actividades programadas)*100"/>
    <s v="POR_DEFINIR"/>
    <n v="4.4642857142857152E-4"/>
    <s v="Planeado"/>
    <n v="0"/>
    <n v="0"/>
    <n v="0"/>
    <n v="0"/>
    <n v="0.33329999999999999"/>
    <n v="0"/>
    <n v="0"/>
    <n v="0.33329999999999999"/>
    <n v="0"/>
    <n v="0"/>
    <n v="0"/>
    <n v="0.33329999999999999"/>
    <n v="0.99990000000000001"/>
    <s v="Ejecutado"/>
    <n v="0"/>
    <n v="0"/>
    <n v="0"/>
    <n v="0"/>
    <n v="0"/>
    <n v="0"/>
    <n v="0"/>
    <n v="0"/>
    <n v="0"/>
    <n v="0"/>
    <n v="0"/>
    <n v="0"/>
    <n v="0"/>
    <m/>
    <m/>
    <m/>
    <m/>
    <m/>
    <m/>
    <m/>
    <m/>
    <m/>
    <m/>
    <m/>
    <m/>
  </r>
  <r>
    <n v="266"/>
    <s v="PEND_PES2019"/>
    <x v="0"/>
    <s v="Fortalecer la Vigilancia."/>
    <x v="0"/>
    <s v="Plan de Acción Institucional - PAI"/>
    <s v="PAI"/>
    <n v="11"/>
    <s v=" Plan Anticorrupción y de Atención al Ciudadano  (Planeación) - PAAC"/>
    <s v="Transparencia "/>
    <s v="ACT_17"/>
    <x v="201"/>
    <x v="3"/>
    <x v="3"/>
    <s v="Equipo de Comunicaciones"/>
    <s v="Asesor"/>
    <s v="Apoyo"/>
    <s v="Administrativa/Financiera"/>
    <s v="Funcionamiento"/>
    <s v="5. INFORMACION Y COMUNICACIÓN"/>
    <s v="5.2.3 Transparencia, acceso a la información pública y lucha contra la corrupción"/>
    <m/>
    <m/>
    <m/>
    <m/>
    <m/>
    <m/>
    <n v="1"/>
    <s v="(Actividades realizadas /Actividades programadas)*100"/>
    <s v="POR_DEFINIR"/>
    <n v="4.4642857142857152E-4"/>
    <s v="Planeado"/>
    <n v="0"/>
    <n v="0"/>
    <n v="0"/>
    <n v="0"/>
    <n v="0"/>
    <n v="0"/>
    <n v="0"/>
    <n v="0.5"/>
    <n v="0.5"/>
    <n v="0"/>
    <n v="0"/>
    <n v="0"/>
    <n v="1"/>
    <s v="Ejecutado"/>
    <n v="0"/>
    <n v="0"/>
    <n v="0"/>
    <n v="0"/>
    <n v="0"/>
    <n v="0"/>
    <n v="0"/>
    <n v="0"/>
    <n v="0"/>
    <n v="0"/>
    <n v="0"/>
    <n v="0"/>
    <n v="0"/>
    <m/>
    <m/>
    <m/>
    <m/>
    <m/>
    <m/>
    <m/>
    <m/>
    <m/>
    <m/>
    <m/>
    <m/>
  </r>
  <r>
    <n v="267"/>
    <s v="PEND_PES2019"/>
    <x v="1"/>
    <s v="Fortalecer las Tecnologías de la Información y las Telecomunicaciones."/>
    <x v="0"/>
    <s v="Plan de Acción Institucional - PAI"/>
    <s v="PAI"/>
    <n v="11"/>
    <s v=" Plan Anticorrupción y de Atención al Ciudadano  (Planeación) - PAAC"/>
    <s v="Transparencia "/>
    <s v="ACT_59"/>
    <x v="202"/>
    <x v="6"/>
    <x v="6"/>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s v="(Actividades realizadas /Actividades programadas)*100"/>
    <s v="POR_DEFINIR"/>
    <n v="1.666666666666667E-3"/>
    <s v="Planeado"/>
    <n v="0.05"/>
    <n v="0.1"/>
    <n v="0.1"/>
    <n v="0.05"/>
    <n v="0.1"/>
    <n v="0.1"/>
    <n v="0.05"/>
    <n v="0.1"/>
    <n v="0.1"/>
    <n v="0.05"/>
    <n v="0.1"/>
    <n v="0.1"/>
    <n v="1"/>
    <s v="Ejecutado"/>
    <n v="0.05"/>
    <n v="0.1"/>
    <n v="0.1"/>
    <n v="0.05"/>
    <n v="0.1"/>
    <n v="0.1"/>
    <n v="0"/>
    <n v="0"/>
    <n v="0"/>
    <n v="0"/>
    <n v="0"/>
    <n v="0"/>
    <n v="0.5"/>
    <s v="844 ene - Avance_MSPI a 31012019.xlsx"/>
    <s v="Seguimiento al avance en el MSPI con corte a 31 de ene 2019"/>
    <s v="844 feb- Avance_MSPI a 28022019.xlsx"/>
    <s v="Seguimiento al avance del MSPI con corte a 28 de febrero de 2019"/>
    <s v="844 mar - articles-5482_Instrumento_Evaluacion_MSPI a 31032019.xlsx"/>
    <s v="Seguimiento al avance del MSPI con corte a 31 de marzo de 2019"/>
    <s v="844 abril - Análisis Ciberseguridad y Ciberdefensa 10042019.pdf"/>
    <s v="Seguimiento al avance en la implementación del MSPI con corte a 30 de abril"/>
    <s v="Instrumento_Evaluacion_MSPI a 31052019.xlsx"/>
    <s v="Se realiza seguimiento a la implementación del MSPI en la entidad con corte a 31 de mayo de 2019"/>
    <s v="806 junio - articles-5482_Instrumento_Evaluacion_MSPI a 30062019.xlsx"/>
    <s v="Se realiza el seguimiento a la implementación del MSPI con corte a 30 de junio."/>
  </r>
  <r>
    <n v="268"/>
    <s v="PEND_PES2019"/>
    <x v="1"/>
    <s v="Fortalecer las Tecnologías de la Información y las Telecomunicaciones."/>
    <x v="0"/>
    <s v="Plan de Acción Institucional - PAI"/>
    <s v="PAI"/>
    <n v="11"/>
    <s v=" Plan Anticorrupción y de Atención al Ciudadano  (Planeación) - PAAC"/>
    <s v="Transparencia "/>
    <s v="ACT_60"/>
    <x v="203"/>
    <x v="6"/>
    <x v="6"/>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s v="(Actividades realizadas /Actividades programadas)*100"/>
    <s v="POR_DEFINIR"/>
    <n v="1.666666666666667E-3"/>
    <s v="Planeado"/>
    <n v="0.05"/>
    <n v="0.1"/>
    <n v="0.1"/>
    <n v="0.05"/>
    <n v="0.1"/>
    <n v="0.1"/>
    <n v="0.05"/>
    <n v="0.1"/>
    <n v="0.1"/>
    <n v="0.05"/>
    <n v="0.1"/>
    <n v="0.1"/>
    <n v="1"/>
    <s v="Ejecutado"/>
    <n v="0.05"/>
    <n v="0.1"/>
    <n v="0.1"/>
    <n v="0.05"/>
    <n v="0.1"/>
    <n v="0.1"/>
    <n v="0"/>
    <n v="0"/>
    <n v="0"/>
    <n v="0"/>
    <n v="0"/>
    <n v="0"/>
    <n v="0.5"/>
    <s v="847 ene - Avance Nuevo Manual Gobierno Digital 2018 - 31012019.xlsx"/>
    <s v="Seguimiento a la implementación de la Política de Gobierno Digital"/>
    <s v="847 feb - Información OTI FURAG 21022019.pdf"/>
    <s v="Diligenciamiento en el FURAG del Avance en la Política de Gobierno Digital "/>
    <s v="847 Marzo - Informe seguimiento software impresión.pdf"/>
    <s v="Informe de seguimiento al software de impresión para evitar la fuga de información a nivel de impresión"/>
    <s v="847 abril - Avance Nuevo Manual Gobierno Digital 2018 - 30042019.xlsx"/>
    <s v=" - Seguimiento a la implementación de la Política de Gobierno Digital en la entidad con corte a 30 de abril._x000a_ - inscripción al concurso de Máxima Velocidad 2019."/>
    <s v="Avance Política Gobierno Digital.zip"/>
    <s v="Se realiza el seguimiento a la implementación de la Política de Gobierno Digital con corte a 31 de mayo y se reciben resultados del diligenciamiento del FURAG."/>
    <m/>
    <m/>
  </r>
  <r>
    <n v="269"/>
    <s v="PEND_PES2019"/>
    <x v="0"/>
    <s v="Fortalecer la Vigilancia."/>
    <x v="0"/>
    <s v="Plan de Acción Institucional - PAI"/>
    <s v="PAI"/>
    <n v="15"/>
    <s v=" Plan de Participación Ciudadano"/>
    <s v="Condiciones institucionales idóneas para la promoción de la participación ciudadana"/>
    <s v="ACT_117"/>
    <x v="204"/>
    <x v="5"/>
    <x v="5"/>
    <s v="Oficina Asesora de Planeación"/>
    <s v="Jefe Oficina Asesora Planeación"/>
    <s v="Apoyo"/>
    <s v="Administrativa/Financiera"/>
    <s v="Funcionamiento"/>
    <s v="5. INFORMACION Y COMUNICACIÓN"/>
    <s v="5.2.3 Transparencia, acceso a la información pública y lucha contra la corrupción"/>
    <m/>
    <m/>
    <m/>
    <m/>
    <m/>
    <m/>
    <n v="1"/>
    <s v="Documento implementado / Documentos definido"/>
    <s v="POR_DEFINIR"/>
    <n v="4.4642857142857152E-4"/>
    <s v="Planeado"/>
    <n v="0"/>
    <n v="0"/>
    <n v="0"/>
    <n v="0.5"/>
    <n v="0.5"/>
    <n v="0"/>
    <n v="0"/>
    <n v="0"/>
    <n v="0"/>
    <n v="0"/>
    <n v="0"/>
    <n v="0"/>
    <n v="1"/>
    <s v="Ejecutado"/>
    <n v="0"/>
    <n v="0"/>
    <n v="0"/>
    <n v="0.5"/>
    <n v="0.5"/>
    <n v="0"/>
    <n v="0"/>
    <n v="0"/>
    <n v="0"/>
    <n v="0"/>
    <n v="0"/>
    <n v="0"/>
    <n v="1"/>
    <s v="NA"/>
    <s v="Esta actividad se realizará conjuntamente con el equipo de trabajo para el Plan de Participación Ciudadana de la Entidad."/>
    <s v="NA"/>
    <s v="Esta actividad se realizará conjuntamente con el equipo de trabajo para el Plan de Participación Ciudadana de la Entidad."/>
    <s v="NA"/>
    <s v="Esta actividad se realizará conjuntamente con el equipo de trabajo para el Plan de Participación Ciudadana de la Entidad."/>
    <s v="Caracterización de grupos de valor publicada en página web"/>
    <s v="Se realizó la caracterización de los grupos de valor, orientado a la definición de los ejercicios de participación ciudadana que realizará la Entidad."/>
    <s v="Se tiene el Documento"/>
    <s v="Falta Revisión por parte de la Oficina de Control Interno y la Delegatura de Protección al Usuario"/>
    <m/>
    <m/>
  </r>
  <r>
    <n v="270"/>
    <s v="PEND_PES2019"/>
    <x v="0"/>
    <s v="Fortalecer la Vigilancia."/>
    <x v="0"/>
    <s v="Plan de Acción Institucional - PAI"/>
    <s v="PAI"/>
    <n v="15"/>
    <s v=" Plan de Participación Ciudadano"/>
    <s v="Condiciones institucionales idóneas para la promoción de la participación ciudadana"/>
    <s v="ACT_203"/>
    <x v="205"/>
    <x v="4"/>
    <x v="4"/>
    <s v="Grupo Talento Humano"/>
    <s v="Coordinador Grupo Talento Humano"/>
    <s v="Apoyo"/>
    <s v="Administrativa/Financiera"/>
    <s v="Funcionamiento"/>
    <s v="5. INFORMACION Y COMUNICACIÓN"/>
    <s v="5.2.3 Transparencia, acceso a la información pública y lucha contra la corrupción"/>
    <m/>
    <m/>
    <m/>
    <m/>
    <m/>
    <m/>
    <n v="1"/>
    <s v="(Actividades realizadas /Actividades programadas)*100"/>
    <s v="POR_DEFINIR"/>
    <n v="4.4642857142857152E-4"/>
    <s v="Planeado"/>
    <n v="0"/>
    <n v="0"/>
    <n v="1"/>
    <n v="0"/>
    <n v="0"/>
    <n v="1"/>
    <n v="0"/>
    <n v="0"/>
    <n v="0"/>
    <n v="0"/>
    <n v="0"/>
    <n v="0"/>
    <n v="2"/>
    <s v="Ejecutado"/>
    <n v="0"/>
    <n v="0"/>
    <n v="1"/>
    <n v="0"/>
    <n v="0"/>
    <n v="1"/>
    <n v="0"/>
    <n v="0"/>
    <n v="0"/>
    <n v="0"/>
    <n v="0"/>
    <n v="0"/>
    <n v="2"/>
    <s v="N/A"/>
    <s v="Será creado en el mes de marzo"/>
    <s v="N/A"/>
    <s v="Será creado en el mes de marzo"/>
    <s v="Acta de creación del comité."/>
    <s v="Se realizó el día 26 de marzo una reunión de sensibilización para iniciar la conformación y legalización del Comité de Participación Ciudadana en las instalaciones de la supertransporte"/>
    <m/>
    <s v="No se realizó ninguna actividad durante el mes de abril."/>
    <m/>
    <m/>
    <s v="Acta de reunión y listado de asistencia."/>
    <s v="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
  </r>
  <r>
    <n v="271"/>
    <s v="PEND_PES2019"/>
    <x v="0"/>
    <s v="Fortalecer la Vigilancia."/>
    <x v="0"/>
    <s v="Plan de Acción Institucional - PAI"/>
    <s v="PAI"/>
    <n v="15"/>
    <s v=" Plan de Participación Ciudadano"/>
    <s v="Condiciones institucionales idóneas para la promoción de la participación ciudadana"/>
    <s v="ACT_228"/>
    <x v="206"/>
    <x v="2"/>
    <x v="2"/>
    <s v="Despacho del Delegado de Puertos"/>
    <s v="Superintendente Delegado de Puertos"/>
    <s v="Misionales"/>
    <s v="Administrativa/Financiera"/>
    <s v="Funcionamiento"/>
    <s v="5. INFORMACION Y COMUNICACIÓN"/>
    <s v="5.2.3 Transparencia, acceso a la información pública y lucha contra la corrupción"/>
    <m/>
    <m/>
    <m/>
    <m/>
    <m/>
    <m/>
    <n v="1"/>
    <s v="(Documento implementado / Documentos definido)*100"/>
    <s v="POR_DEFINIR"/>
    <n v="4.4642857142857152E-4"/>
    <s v="Planeado"/>
    <n v="0"/>
    <n v="0"/>
    <n v="0.1"/>
    <n v="0.1"/>
    <n v="0.1"/>
    <n v="0.1"/>
    <n v="0.1"/>
    <n v="0.1"/>
    <n v="0.1"/>
    <n v="0.1"/>
    <n v="0.1"/>
    <n v="0.1"/>
    <n v="0.99999999999999989"/>
    <s v="Ejecutado"/>
    <n v="0"/>
    <n v="0"/>
    <n v="0.1"/>
    <n v="0.1"/>
    <n v="0.1"/>
    <n v="0.1"/>
    <n v="0"/>
    <n v="0"/>
    <n v="0"/>
    <n v="0"/>
    <n v="0"/>
    <n v="0"/>
    <n v="0.4"/>
    <s v="No se programo actividad para este mes. "/>
    <s v="N.A. "/>
    <s v="No se programo actividad para este mes. "/>
    <s v="N.A. "/>
    <s v="Correo electrónico  del 2 de marzo de 2019. archivo denominado: Puertos. Evidencia actividad 22 PAI marzo"/>
    <s v="Correo electrónico remitido por la Oficina Asesora de Planeación designando a la Dra. Luz Yaneth Florez Avila como parte del Equipo de Participacion Ciudadana de la Entidad. "/>
    <s v="Presentacion: Archivo: Puertos. Evid. Activ 22_PAI_Abril.pdf"/>
    <s v="El dia 11 de abril de 2019, se recibió capacitación , dictada por la Función Publica sobre Participación Ciudadana. "/>
    <s v="Puertos. Evid Act 22 PAI_Mayo CronPPC2019.xlsx"/>
    <s v="En la pagina web de la Supertransporte  http://www.supertransporte.gov.co/index.php/plan-estrategico-de-participacion-ciudadana/ se encuentra publicado el cronograma del Plan de Participacion Ciduadana d ela entidad, en la cual s einlcuyen las actividades que realizara la Delegada de Puertos.  "/>
    <s v="22. Puertos. Evid. activ 22 PAI Junio. Asist.cap 260619"/>
    <s v="Se asistió a capacitacion sobre participacion ciudadana programda por la Función Pública. La evidencia es la lista de asistencia. "/>
  </r>
  <r>
    <n v="272"/>
    <s v="PEND_PES2019"/>
    <x v="0"/>
    <s v="Fortalecer la Vigilancia."/>
    <x v="0"/>
    <s v="Plan de Acción Institucional - PAI"/>
    <s v="PAI"/>
    <n v="15"/>
    <s v=" Plan de Participación Ciudadano"/>
    <s v="Condiciones institucionales idóneas para la promoción de la participación ciudadana"/>
    <s v="ACT_252"/>
    <x v="206"/>
    <x v="0"/>
    <x v="0"/>
    <s v="Despacho del Delegado de Transito y Transporte Terrestre Automotor"/>
    <s v="Superintendente Delegado de Concesiones e Infraestructura"/>
    <s v="Misionales"/>
    <s v="Administrativa/Financiera"/>
    <s v="Funcionamiento"/>
    <s v="5. INFORMACION Y COMUNICACIÓN"/>
    <s v="5.2.3 Transparencia, acceso a la información pública y lucha contra la corrupción"/>
    <m/>
    <m/>
    <m/>
    <m/>
    <m/>
    <m/>
    <n v="1"/>
    <s v="(Documento implementado / Documentos definido)*100"/>
    <s v="POR_DEFINIR"/>
    <n v="4.4642857142857152E-4"/>
    <s v="Planeado"/>
    <n v="0"/>
    <n v="0"/>
    <n v="1"/>
    <n v="0"/>
    <n v="0"/>
    <n v="1"/>
    <n v="0"/>
    <n v="0"/>
    <n v="0"/>
    <n v="0"/>
    <n v="0"/>
    <n v="0"/>
    <n v="2"/>
    <s v="Ejecutado"/>
    <n v="0"/>
    <n v="0"/>
    <n v="1"/>
    <n v="0"/>
    <n v="0"/>
    <n v="1"/>
    <n v="0"/>
    <n v="0"/>
    <n v="0"/>
    <n v="0"/>
    <n v="0"/>
    <n v="0"/>
    <n v="2"/>
    <m/>
    <m/>
    <m/>
    <m/>
    <s v="Acta Nro. 1, del 26 de marzo de 2019 (numeracipón de la oficina Acesora de Planeación) Presentación equipo participación ciudadana y plan de trabajo._x000a__x000a_"/>
    <s v="Participación en mesa de trabajo_x000a_Temas Tratados_x000a_1. Presentación equipo participación ciudadana._x000a_2. En que consiste la participación ciudadana._x000a_3. Estructura de la participación ciudadana._x000a_4. Obligaciones en participación._x000a_5. Política publica de la participación democrática._x000a_6. Circulo Virtuosos de la participación."/>
    <m/>
    <m/>
    <m/>
    <m/>
    <s v="Se realizó una (1) mesa de trabajo (No. 84) del 21 de junio de 2019, en la cual asistieron los siguientes grupos de interés: _x000a_i. Holcim_x000a_ii. Fedetranscarga_x000a_iii. Asociación Colombiana del GLP_x000a_iv. Agencia Nacional de seguridad vial (ANSV)_x000a_v. Alcaldía Municipal de Sogamoso_x000a_vi. Instituto Nacional de Vías - INVIAS_x000a_vii. Ministerio de Transporte_x000a_viii. Instituto de Transito de Sogamoso - INTRASOG_x000a_ix. Superintendencia de Transporte - ST"/>
    <s v="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
  </r>
  <r>
    <n v="273"/>
    <s v="PEND_PES2019"/>
    <x v="0"/>
    <s v="Fortalecer la Vigilancia."/>
    <x v="0"/>
    <s v="Plan de Acción Institucional - PAI"/>
    <s v="PAI"/>
    <n v="15"/>
    <s v=" Plan de Participación Ciudadano"/>
    <s v="Condiciones institucionales idóneas para la promoción de la participación ciudadana"/>
    <s v="ACT_271"/>
    <x v="206"/>
    <x v="1"/>
    <x v="1"/>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s v="(Documento implementado / Documentos definido)*100"/>
    <s v="POR_DEFINIR"/>
    <n v="4.4642857142857152E-4"/>
    <s v="Planeado"/>
    <n v="0"/>
    <n v="0"/>
    <n v="0"/>
    <n v="0.5"/>
    <n v="0.5"/>
    <n v="0"/>
    <n v="0"/>
    <n v="0"/>
    <n v="0"/>
    <n v="0"/>
    <n v="0"/>
    <n v="0"/>
    <n v="1"/>
    <s v="Ejecutado"/>
    <n v="0"/>
    <n v="0"/>
    <n v="0"/>
    <n v="0.5"/>
    <n v="0.5"/>
    <n v="0"/>
    <n v="0"/>
    <n v="0"/>
    <n v="0"/>
    <n v="0"/>
    <n v="0"/>
    <n v="0"/>
    <n v="1"/>
    <m/>
    <m/>
    <m/>
    <m/>
    <m/>
    <m/>
    <s v="Cronograma Publicado_x000a__x000a_Correo electrónico reporte_x000a__x000a_Acta y listas de asistencia_x000a__x000a_Reporte actividades primer cuatrimestre"/>
    <s v="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_x000a__x000a_Se remitió a la Oficina Asesora de Planeación mediante correo electrónico, reporte de las actividades de participación ciudadana y rendición de cuentas, realizadas por la Delegatura de Tránsito y Transporte Terrestre en el primer cuatrimestre del 2019_x000a_"/>
    <s v="LISTA DE ASISTENCIA PARTICIPACIÓN CIUDADANA"/>
    <s v="Se participó en mesa de trabajo del equipo de participación ciudadana el día 21 de mayo de 2019, con el fin de revisar el informe de auditoría de control interno y definir el desarrollo de las actividades del plan de trabajo."/>
    <m/>
    <m/>
  </r>
  <r>
    <n v="274"/>
    <s v="PEND_PES2019"/>
    <x v="0"/>
    <s v="Fortalecer la Vigilancia."/>
    <x v="0"/>
    <s v="Plan de Acción Institucional - PAI"/>
    <s v="PAI"/>
    <n v="15"/>
    <s v=" Plan de Participación Ciudadano"/>
    <s v="Condiciones institucionales idóneas para la promoción de la participación ciudadana"/>
    <s v="ACT_204"/>
    <x v="207"/>
    <x v="4"/>
    <x v="4"/>
    <s v="Dirección Financiera"/>
    <s v="Director Financiero"/>
    <s v="Apoyo"/>
    <s v="Administrativa/Financiera"/>
    <s v="Funcionamiento"/>
    <s v="5. INFORMACION Y COMUNICACIÓN"/>
    <s v="5.2.3 Transparencia, acceso a la información pública y lucha contra la corrupción"/>
    <m/>
    <m/>
    <m/>
    <m/>
    <m/>
    <m/>
    <n v="1"/>
    <s v="(Recursos utilizados / Recusos definidos)*100"/>
    <s v="POR_DEFINIR"/>
    <n v="4.4642857142857152E-4"/>
    <s v="Planeado"/>
    <n v="0"/>
    <n v="0"/>
    <n v="0"/>
    <n v="0.5"/>
    <n v="0.5"/>
    <n v="0"/>
    <n v="0"/>
    <n v="0"/>
    <n v="0"/>
    <n v="0"/>
    <n v="0"/>
    <n v="0"/>
    <n v="1"/>
    <s v="Ejecutado"/>
    <n v="0"/>
    <n v="0"/>
    <n v="0"/>
    <n v="0.5"/>
    <n v="0"/>
    <n v="0"/>
    <n v="0"/>
    <n v="0"/>
    <n v="0"/>
    <n v="0"/>
    <n v="0"/>
    <n v="0"/>
    <n v="0.5"/>
    <m/>
    <m/>
    <m/>
    <m/>
    <m/>
    <m/>
    <s v="PAGINA WEB, CHAT, CORREO ELECTRONICO"/>
    <s v="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
    <m/>
    <m/>
    <m/>
    <m/>
  </r>
  <r>
    <n v="275"/>
    <s v="PEND_PES2019"/>
    <x v="0"/>
    <s v="Fortalecer la Vigilancia."/>
    <x v="0"/>
    <s v="Plan de Acción Institucional - PAI"/>
    <s v="PAI"/>
    <n v="15"/>
    <s v=" Plan de Participación Ciudadano"/>
    <s v="Promoción efectiva de la participación ciudadana"/>
    <s v="ACT_83"/>
    <x v="208"/>
    <x v="2"/>
    <x v="2"/>
    <s v="Despacho del Delegado de Puertos"/>
    <s v="Superintendente Delegado de Puertos"/>
    <s v="Misionales"/>
    <s v="Administrativa/Financiera"/>
    <s v="Funcionamiento"/>
    <s v="5. INFORMACION Y COMUNICACIÓN"/>
    <s v="5.2.3 Transparencia, acceso a la información pública y lucha contra la corrupción"/>
    <m/>
    <m/>
    <m/>
    <m/>
    <m/>
    <m/>
    <n v="1"/>
    <s v="(Cronograma publicado/Cronograma definido)*100"/>
    <s v="POR_DEFINIR"/>
    <n v="4.4642857142857152E-4"/>
    <s v="Planeado"/>
    <n v="0"/>
    <n v="0"/>
    <n v="0"/>
    <n v="0"/>
    <n v="0.5"/>
    <n v="0.5"/>
    <n v="0"/>
    <n v="0"/>
    <n v="0"/>
    <n v="0"/>
    <n v="0"/>
    <n v="0"/>
    <n v="1"/>
    <s v="Ejecutado"/>
    <n v="0"/>
    <n v="0"/>
    <n v="0"/>
    <n v="0"/>
    <n v="0.5"/>
    <n v="0.5"/>
    <n v="0"/>
    <n v="0"/>
    <n v="0"/>
    <n v="0"/>
    <n v="0"/>
    <n v="0"/>
    <n v="1"/>
    <s v="No se programo actividad para este mes. "/>
    <s v="N.A. "/>
    <s v="No se programo actividad para este mes. "/>
    <s v="N.A. "/>
    <s v="No se programo actividad para este mes. "/>
    <s v="N.A. "/>
    <s v="N.A."/>
    <s v="No se programo actividad para este mes. "/>
    <s v="Puertos. Evid Act 22 PAI_Mayo CronPPC2019.xlsx"/>
    <s v="En la pagina web de la Supertransporte  http://www.supertransporte.gov.co/index.php/plan-estrategico-de-participacion-ciudadana/ se encuentra publicado el cronograma del Plan de Participacion Ciduadana d ela entidad, en la cual s einlcuyen las actividades que realizara la Delegada de Puertos.  "/>
    <s v="23. Puertos. Evid act 23 PAI Junio_CronogPPC2019"/>
    <s v="El cronograma se encuentra publicado en la pagina web de la entidad. "/>
  </r>
  <r>
    <n v="276"/>
    <s v="PEND_PES2019"/>
    <x v="0"/>
    <s v="Fortalecer la Vigilancia."/>
    <x v="0"/>
    <s v="Plan de Acción Institucional - PAI"/>
    <s v="PAI"/>
    <n v="15"/>
    <s v=" Plan de Participación Ciudadano"/>
    <s v="Promoción efectiva de la participación ciudadana"/>
    <s v="ACT_84"/>
    <x v="208"/>
    <x v="0"/>
    <x v="0"/>
    <s v="Despacho del Delegado de Transito y Transporte Terrestre Automotor"/>
    <s v="Superintendente Delegado de Concesiones e Infraestructura"/>
    <s v="Misionales"/>
    <s v="Administrativa/Financiera"/>
    <s v="Funcionamiento"/>
    <s v="5. INFORMACION Y COMUNICACIÓN"/>
    <s v="5.2.3 Transparencia, acceso a la información pública y lucha contra la corrupción"/>
    <m/>
    <m/>
    <m/>
    <m/>
    <m/>
    <m/>
    <n v="1"/>
    <s v="(Cronograma publicado/Cronograma definido)*100"/>
    <s v="POR_DEFINIR"/>
    <n v="4.4642857142857152E-4"/>
    <s v="Planeado"/>
    <n v="0"/>
    <n v="0"/>
    <n v="0"/>
    <n v="0"/>
    <n v="1"/>
    <n v="0"/>
    <n v="0"/>
    <n v="0"/>
    <n v="0"/>
    <n v="0"/>
    <n v="0"/>
    <n v="0"/>
    <n v="1"/>
    <s v="Ejecutado"/>
    <n v="0"/>
    <n v="0"/>
    <n v="0"/>
    <n v="0"/>
    <n v="1"/>
    <n v="0"/>
    <n v="0"/>
    <n v="0"/>
    <n v="0"/>
    <n v="0"/>
    <n v="0"/>
    <n v="0"/>
    <n v="1"/>
    <m/>
    <m/>
    <m/>
    <m/>
    <m/>
    <m/>
    <m/>
    <m/>
    <s v="Publicacion pagina de la Supertransporte - Interes General - Ley de Transparencia - Numeral 6. Planeacion - Plan estrategico de participacion ciudadana - Cronograma de participacion ciudadana 2019 "/>
    <s v="se diseño y divulgo el cronograma de participacion ciudadana para la vigencai 2019 en coordinacion con la oficina asesora de planeacion."/>
    <m/>
    <m/>
  </r>
  <r>
    <n v="277"/>
    <s v="PEND_PES2019"/>
    <x v="0"/>
    <s v="Fortalecer la Vigilancia."/>
    <x v="0"/>
    <s v="Plan de Acción Institucional - PAI"/>
    <s v="PAI"/>
    <n v="15"/>
    <s v=" Plan de Participación Ciudadano"/>
    <s v="Promoción efectiva de la participación ciudadana"/>
    <s v="ACT_91"/>
    <x v="208"/>
    <x v="1"/>
    <x v="1"/>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s v="(Cronograma publicado/Cronograma definido)*100"/>
    <s v="POR_DEFINIR"/>
    <n v="4.4642857142857152E-4"/>
    <s v="Planeado"/>
    <n v="2"/>
    <n v="0"/>
    <n v="0"/>
    <n v="0"/>
    <n v="0"/>
    <n v="0"/>
    <n v="0"/>
    <n v="0"/>
    <n v="0"/>
    <n v="0"/>
    <n v="0"/>
    <n v="0"/>
    <n v="2"/>
    <s v="Ejecutado"/>
    <n v="2"/>
    <n v="0"/>
    <n v="0"/>
    <n v="0"/>
    <n v="0"/>
    <n v="0"/>
    <n v="0"/>
    <n v="0"/>
    <n v="0"/>
    <n v="0"/>
    <n v="0"/>
    <n v="0"/>
    <n v="2"/>
    <m/>
    <m/>
    <m/>
    <m/>
    <m/>
    <m/>
    <m/>
    <m/>
    <m/>
    <m/>
    <m/>
    <m/>
  </r>
  <r>
    <n v="278"/>
    <s v="PEND_PES2019"/>
    <x v="0"/>
    <s v="Fortalecer la Vigilancia."/>
    <x v="0"/>
    <s v="Plan de Acción Institucional - PAI"/>
    <s v="PAI"/>
    <n v="15"/>
    <s v=" Plan de Participación Ciudadano"/>
    <s v="Promoción efectiva de la participación ciudadana"/>
    <s v="ACT_118"/>
    <x v="209"/>
    <x v="5"/>
    <x v="5"/>
    <s v="Oficina Asesora de Planeación"/>
    <s v="Jefe Oficina Asesora Planeación"/>
    <s v="Apoyo"/>
    <s v="Administrativa/Financiera"/>
    <s v="Funcionamiento"/>
    <s v="5. INFORMACION Y COMUNICACIÓN"/>
    <s v="5.2.3 Transparencia, acceso a la información pública y lucha contra la corrupción"/>
    <m/>
    <m/>
    <m/>
    <m/>
    <m/>
    <m/>
    <n v="1"/>
    <s v="Documento implementado / Documentos definido"/>
    <s v="POR_DEFINIR"/>
    <n v="4.4642857142857152E-4"/>
    <s v="Planeado"/>
    <n v="0"/>
    <n v="0"/>
    <n v="0"/>
    <n v="0.5"/>
    <n v="0.5"/>
    <n v="0"/>
    <n v="0"/>
    <n v="0"/>
    <n v="0"/>
    <n v="0"/>
    <n v="0"/>
    <n v="0"/>
    <n v="1"/>
    <s v="Ejecutado"/>
    <n v="0"/>
    <n v="0"/>
    <n v="0"/>
    <n v="0"/>
    <n v="0.5"/>
    <n v="0"/>
    <n v="0"/>
    <n v="0"/>
    <n v="0"/>
    <n v="0"/>
    <n v="0"/>
    <n v="0"/>
    <n v="0.5"/>
    <s v="NA"/>
    <s v="Esta actividad se realizará conjuntamente con el equipo de trabajo para el Plan de Participación Ciudadana de la Entidad."/>
    <s v="NA"/>
    <s v="Esta actividad se realizará conjuntamente con el equipo de trabajo para el Plan de Participación Ciudadana de la Entidad."/>
    <s v="NA"/>
    <s v="Esta actividad se realizará conjuntamente con el equipo de trabajo para el Plan de Participación Ciudadana de la Entidad."/>
    <m/>
    <s v="Pendiente por definir"/>
    <s v="Documento Previo"/>
    <s v="Se realizó reunión con el equipo de trabajo para definir el procedimiento de participación ciudadana, se cuenta con un borrador, hace falta información de algunas áreas, para el mes de junio se logró concertar reunión con el Asesor del DAFP, para revisar los avances."/>
    <m/>
    <m/>
  </r>
  <r>
    <n v="279"/>
    <s v="PEND_PES2019"/>
    <x v="0"/>
    <s v="Fortalecer la Vigilancia."/>
    <x v="0"/>
    <s v="Plan de Acción Institucional - PAI"/>
    <s v="PAI"/>
    <n v="15"/>
    <s v=" Plan de Participación Ciudadano"/>
    <s v="Promoción efectiva de la participación ciudadana"/>
    <s v="ACT_119"/>
    <x v="210"/>
    <x v="5"/>
    <x v="5"/>
    <s v="Oficina Asesora de Planeación"/>
    <s v="Jefe Oficina Asesora Planeación"/>
    <s v="Apoyo"/>
    <s v="Administrativa/Financiera"/>
    <s v="Funcionamiento"/>
    <s v="5. INFORMACION Y COMUNICACIÓN"/>
    <s v="5.2.3 Transparencia, acceso a la información pública y lucha contra la corrupción"/>
    <m/>
    <m/>
    <m/>
    <m/>
    <m/>
    <m/>
    <n v="1"/>
    <s v="Documento implementado / Documentos definido"/>
    <s v="POR_DEFINIR"/>
    <n v="4.4642857142857152E-4"/>
    <s v="Planeado"/>
    <n v="0"/>
    <n v="0"/>
    <n v="0"/>
    <n v="0.3"/>
    <n v="0.3"/>
    <n v="0.4"/>
    <n v="0"/>
    <n v="0"/>
    <n v="0"/>
    <n v="0"/>
    <n v="0"/>
    <n v="0"/>
    <n v="1"/>
    <s v="Ejecutado"/>
    <n v="0"/>
    <n v="0"/>
    <n v="0"/>
    <n v="0"/>
    <n v="0.3"/>
    <n v="0"/>
    <n v="0"/>
    <n v="0"/>
    <n v="0"/>
    <n v="0"/>
    <n v="0"/>
    <n v="0"/>
    <n v="0.3"/>
    <s v="NA"/>
    <s v="Esta actividad se realizará conjuntamente con el equipo de trabajo para el Plan de Participación Ciudadana de la Entidad."/>
    <s v="NA"/>
    <s v="Esta actividad se realizará conjuntamente con el equipo de trabajo para el Plan de Participación Ciudadana de la Entidad."/>
    <s v="NA"/>
    <s v="Esta actividad se realizará conjuntamente con el equipo de trabajo para el Plan de Participación Ciudadana de la Entidad."/>
    <m/>
    <s v="Se realizará una vez se cuente con el procedimiento"/>
    <m/>
    <m/>
    <s v="Envío de documento al Equipo"/>
    <s v="Se envío el documento de participación ciudadana, al equipo de trabajo para su verificaicón"/>
  </r>
  <r>
    <n v="280"/>
    <s v="PEND_PES2019"/>
    <x v="0"/>
    <s v="Fortalecer la Vigilancia."/>
    <x v="0"/>
    <s v="Plan de Acción Institucional - PAI"/>
    <s v="PAI"/>
    <n v="15"/>
    <s v=" Plan de Participación Ciudadano"/>
    <s v="Promoción efectiva de la participación ciudadana"/>
    <s v="ACT_120"/>
    <x v="211"/>
    <x v="5"/>
    <x v="5"/>
    <s v="Oficina Asesora de Planeación"/>
    <s v="Jefe Oficina Asesora Planeación"/>
    <s v="Apoyo"/>
    <s v="Administrativa/Financiera"/>
    <s v="Funcionamiento"/>
    <s v="5. INFORMACION Y COMUNICACIÓN"/>
    <s v="5.2.3 Transparencia, acceso a la información pública y lucha contra la corrupción"/>
    <m/>
    <m/>
    <m/>
    <m/>
    <m/>
    <m/>
    <n v="1"/>
    <s v="Documento implementado / Documentos definido"/>
    <s v="POR_DEFINIR"/>
    <n v="4.4642857142857152E-4"/>
    <s v="Planeado"/>
    <n v="0"/>
    <n v="0"/>
    <n v="0"/>
    <n v="0.3"/>
    <n v="0.3"/>
    <n v="0.4"/>
    <n v="0"/>
    <n v="0"/>
    <n v="0"/>
    <n v="0"/>
    <n v="0"/>
    <n v="0"/>
    <n v="1"/>
    <s v="Ejecutado"/>
    <n v="0"/>
    <n v="0"/>
    <n v="0"/>
    <n v="0.3"/>
    <n v="0.3"/>
    <n v="0"/>
    <n v="0"/>
    <n v="0"/>
    <n v="0"/>
    <n v="0"/>
    <n v="0"/>
    <n v="0"/>
    <n v="0.6"/>
    <s v="NA"/>
    <s v="Esta actividad se realizará conjuntamente con el equipo de trabajo para el Plan de Participación Ciudadana de la Entidad."/>
    <s v="NA"/>
    <s v="Esta actividad se realizará conjuntamente con el equipo de trabajo para el Plan de Participación Ciudadana de la Entidad."/>
    <s v="NA"/>
    <s v="Esta actividad se realizará conjuntamente con el equipo de trabajo para el Plan de Participación Ciudadana de la Entidad."/>
    <s v="Formato diligenciado"/>
    <s v="Se adaptó el formato sugerido por el Departamento Administrativo de la Función Pública de reporte de las actividades de participación ciudadana que se realizarán en toda la entidad."/>
    <s v="Documento Versión 1, el cual será sometido a revisión por el Departamento Administrativo de la Función Pública"/>
    <s v="Se cuenta con la Versión 1 del Documento, la cual será sometido a revisión por el Departamento Administrativo de la Función Pública"/>
    <m/>
    <s v="Se definió formato y se encuentra en uso, se consolidará para el reporte con corte a agosto 31"/>
  </r>
  <r>
    <n v="281"/>
    <s v="PEND_PES2019"/>
    <x v="0"/>
    <s v="Fortalecer la Vigilancia."/>
    <x v="0"/>
    <s v="Plan de Acción Institucional - PAI"/>
    <s v="PAI"/>
    <n v="15"/>
    <s v=" Plan de Participación Ciudadano"/>
    <s v="Promoción efectiva de la participación ciudadana"/>
    <s v="ACT_121"/>
    <x v="212"/>
    <x v="5"/>
    <x v="5"/>
    <s v="Oficina Asesora de Planeación"/>
    <s v="Jefe Oficina Asesora Planeación"/>
    <s v="Apoyo"/>
    <s v="Administrativa/Financiera"/>
    <s v="Funcionamiento"/>
    <s v="5. INFORMACION Y COMUNICACIÓN"/>
    <s v="5.2.3 Transparencia, acceso a la información pública y lucha contra la corrupción"/>
    <m/>
    <m/>
    <m/>
    <m/>
    <m/>
    <m/>
    <n v="1"/>
    <s v="Documento implementado / Documentos definido"/>
    <s v="POR_DEFINIR"/>
    <n v="4.4642857142857152E-4"/>
    <s v="Planeado"/>
    <n v="0"/>
    <n v="0"/>
    <n v="0"/>
    <n v="0.33329999999999999"/>
    <n v="0"/>
    <n v="0"/>
    <n v="0"/>
    <n v="0.33329999999999999"/>
    <n v="0"/>
    <n v="0"/>
    <n v="0"/>
    <n v="0.33339999999999997"/>
    <n v="1"/>
    <s v="Ejecutado"/>
    <n v="0"/>
    <n v="0"/>
    <n v="0"/>
    <n v="0.33329999999999999"/>
    <n v="0"/>
    <n v="0"/>
    <n v="0"/>
    <n v="0"/>
    <n v="0"/>
    <n v="0"/>
    <n v="0"/>
    <n v="0"/>
    <n v="0.33329999999999999"/>
    <s v="NA"/>
    <s v="Esta actividad se realizará conjuntamente con el equipo de trabajo para el Plan de Participación Ciudadana de la Entidad."/>
    <s v="NA"/>
    <s v="Esta actividad se realizará conjuntamente con el equipo de trabajo para el Plan de Participación Ciudadana de la Entidad."/>
    <s v="NA"/>
    <s v="Esta actividad se realizará conjuntamente con el equipo de trabajo para el Plan de Participación Ciudadana de la Entidad."/>
    <s v="Formato diligenciado y consolidado"/>
    <s v="Se consolidó la información allegada por las dependencias y se envió a la Oficina de Control Interno, para su evaluación."/>
    <m/>
    <m/>
    <m/>
    <m/>
  </r>
  <r>
    <n v="282"/>
    <s v="PEND_PES2019"/>
    <x v="0"/>
    <s v="Fortalecer la Vigilancia."/>
    <x v="0"/>
    <s v="Plan de Acción Institucional - PAI"/>
    <s v="PAI"/>
    <n v="2"/>
    <s v=" Plan de Acción Institucional - PAI"/>
    <s v="Operacional"/>
    <s v="ACT_205"/>
    <x v="3"/>
    <x v="8"/>
    <x v="8"/>
    <s v="Delegatura de Protección al Usuario"/>
    <s v="Delegado de Protección al Usuario"/>
    <s v="Misionales"/>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0"/>
    <n v="0"/>
    <n v="0"/>
    <n v="0"/>
    <n v="0"/>
    <n v="0"/>
    <n v="0"/>
    <n v="0"/>
    <n v="0"/>
    <n v="0"/>
    <n v="0"/>
    <n v="0"/>
    <n v="0"/>
    <s v="Ejecutado"/>
    <n v="0"/>
    <n v="0"/>
    <n v="0"/>
    <n v="0"/>
    <n v="0"/>
    <n v="0"/>
    <n v="0"/>
    <n v="0"/>
    <n v="0"/>
    <n v="0"/>
    <n v="0"/>
    <n v="0"/>
    <n v="0"/>
    <m/>
    <m/>
    <m/>
    <m/>
    <m/>
    <m/>
    <m/>
    <m/>
    <m/>
    <m/>
    <m/>
    <m/>
  </r>
  <r>
    <n v="283"/>
    <s v="1.1.1 Reforma institucional y gobernanza del sector transporte"/>
    <x v="0"/>
    <s v="Fortalecer la Vigilancia."/>
    <x v="0"/>
    <s v="Plan de Acción Institucional - PAI"/>
    <s v="PAI"/>
    <n v="2"/>
    <s v=" Plan de Acción Institucional - PAI"/>
    <s v="Operacional"/>
    <s v="ACT_193"/>
    <x v="3"/>
    <x v="4"/>
    <x v="4"/>
    <s v="Secretaria General"/>
    <s v="Secretaria General"/>
    <s v="Apoyo"/>
    <s v="Administrativa/Financiera"/>
    <s v="Funcionamiento"/>
    <s v="3. GESTION CON VALORES PARA RESULTADOS"/>
    <s v="3.2.1.1 Fortalecimiento organizacional y simplificación de procesos"/>
    <m/>
    <m/>
    <m/>
    <m/>
    <m/>
    <m/>
    <n v="1"/>
    <s v="(# de actividades ejecutadas / # de actividades demandadas) *100"/>
    <s v="POR_DEFINIR"/>
    <n v="4.4642857142857152E-4"/>
    <s v="Planeado"/>
    <n v="1"/>
    <n v="1"/>
    <n v="1"/>
    <n v="1"/>
    <n v="0"/>
    <n v="2"/>
    <n v="0"/>
    <n v="0"/>
    <n v="0"/>
    <n v="0"/>
    <n v="0"/>
    <n v="0"/>
    <n v="6"/>
    <s v="Ejecutado"/>
    <n v="1"/>
    <n v="1"/>
    <n v="1"/>
    <n v="1"/>
    <n v="0"/>
    <n v="2"/>
    <n v="0"/>
    <n v="0"/>
    <n v="0"/>
    <n v="0"/>
    <n v="0"/>
    <n v="0"/>
    <n v="6"/>
    <s v="Certificado de Trasmision de la cuenta anual al SIRECI- CGR- Plan de mejormiento "/>
    <s v="Se consolido en un solo documento los planes de mejoramiento de las areas que registran hallazgos  en algunos de sus procesos, con el fin de que "/>
    <m/>
    <m/>
    <s v="A traves de memorando. "/>
    <s v="observaciones al informe preliminar de seguimiento y verificacion al cumplimiento de la ley de transparencia del derecho  de acceso a la informacion publica "/>
    <s v="A traves de Correo electronico  se formularon observaciones a informe reliminar de seguimiento y evaluacion de riesgos de gestion de la OCI "/>
    <s v="Informe preliminar de seguimiento y evaluacion de riesgos de gestion (según selectivo)  del 1 al 31 de octubre "/>
    <m/>
    <m/>
    <s v="Respuesta a requerimiento de Control Interno y a Procuraduria"/>
    <s v="Se consolidó la información relativa a riesgos para Control Interno y de Transparencia para Procuraduria."/>
  </r>
  <r>
    <n v="284"/>
    <s v="PEND_PES2019"/>
    <x v="0"/>
    <s v="Fortalecer la Vigilancia."/>
    <x v="0"/>
    <s v="Plan de Acción Institucional - PAI"/>
    <s v="PAI"/>
    <n v="11"/>
    <s v=" Plan Anticorrupción y de Atención al Ciudadano  (Planeación) - PAAC"/>
    <s v="Riesgos de Corrupción"/>
    <s v="ACT_270"/>
    <x v="149"/>
    <x v="4"/>
    <x v="4"/>
    <s v="Notificaciones"/>
    <s v="Coordinador de Notificaciones"/>
    <s v="Apoyo"/>
    <s v="Administrativa/Financiera"/>
    <s v="Funcionamiento"/>
    <s v="5. INFORMACION Y COMUNICACIÓN"/>
    <s v="5.2.3 Transparencia, acceso a la información pública y lucha contra la corrupción"/>
    <m/>
    <m/>
    <m/>
    <m/>
    <m/>
    <m/>
    <n v="1"/>
    <s v="Mapa de riesgos publicado"/>
    <s v="POR_DEFINIR"/>
    <n v="4.4642857142857152E-4"/>
    <s v="Planeado"/>
    <n v="0"/>
    <n v="0"/>
    <n v="0"/>
    <n v="0"/>
    <n v="0"/>
    <n v="0"/>
    <n v="0"/>
    <n v="0"/>
    <n v="0"/>
    <n v="0"/>
    <n v="0.5"/>
    <n v="0.5"/>
    <n v="1"/>
    <s v="Ejecutado"/>
    <n v="0"/>
    <n v="0"/>
    <n v="0"/>
    <n v="0"/>
    <n v="0"/>
    <n v="0"/>
    <n v="0"/>
    <n v="0"/>
    <n v="0"/>
    <n v="0"/>
    <n v="0"/>
    <n v="0"/>
    <n v="0"/>
    <m/>
    <m/>
    <m/>
    <m/>
    <m/>
    <m/>
    <m/>
    <m/>
    <m/>
    <m/>
    <m/>
    <m/>
  </r>
  <r>
    <n v="285"/>
    <s v="PEND_PES2019"/>
    <x v="0"/>
    <s v="Fortalecer la Vigilancia."/>
    <x v="0"/>
    <s v="Plan de Acción Institucional - PAI"/>
    <s v="PAI"/>
    <n v="11"/>
    <s v=" Plan Anticorrupción y de Atención al Ciudadano  (Planeación) - PAAC"/>
    <s v="Riesgos de Corrupción"/>
    <s v="ACT_233"/>
    <x v="49"/>
    <x v="4"/>
    <x v="4"/>
    <s v="Notificaciones"/>
    <s v="Coordinador de Notificaciones"/>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
    <n v="0"/>
    <n v="0"/>
    <n v="0.33333299999999999"/>
    <n v="0"/>
    <n v="0.33329999999999999"/>
    <n v="0"/>
    <n v="0"/>
    <n v="0"/>
    <n v="0"/>
    <n v="0"/>
    <n v="0.33333299999999999"/>
    <n v="0.99996600000000002"/>
    <s v="Ejecutado"/>
    <n v="0"/>
    <n v="0"/>
    <n v="0"/>
    <n v="0.33333299999999999"/>
    <n v="0"/>
    <n v="0.33329999999999999"/>
    <n v="0"/>
    <n v="0"/>
    <n v="0"/>
    <n v="0"/>
    <n v="0"/>
    <n v="0"/>
    <n v="0.66663300000000003"/>
    <m/>
    <m/>
    <m/>
    <m/>
    <m/>
    <m/>
    <s v="Correo electrónico - actas de reunión - Archivo PDF - ORFEO"/>
    <s v="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
    <m/>
    <m/>
    <s v="Correo electrónico - actas de reunión - Archivo PDF - ORFEO"/>
    <s v="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
  </r>
  <r>
    <n v="286"/>
    <s v="PEND_PES2019"/>
    <x v="0"/>
    <s v="Fortalecer la Vigilancia."/>
    <x v="0"/>
    <s v="Plan de Acción Institucional - PAI"/>
    <s v="PAI"/>
    <n v="2"/>
    <s v=" Plan de Acción Institucional - PAI"/>
    <s v="Operacional"/>
    <s v="ACT_78"/>
    <x v="213"/>
    <x v="9"/>
    <x v="9"/>
    <s v="Oficina de Control Interno"/>
    <s v="Oficina de Control Interno"/>
    <s v="Apoyo"/>
    <s v="Administrativa/Financiera"/>
    <s v="Funcionamiento"/>
    <s v="7. CONTROL INTERNO"/>
    <s v="7.1 Control interno"/>
    <m/>
    <m/>
    <m/>
    <m/>
    <m/>
    <m/>
    <n v="1"/>
    <s v="(# de actividades de ejecutadas / _x000a_# de actividades programadas, en el período) *100%."/>
    <s v="POR_DEFINIR"/>
    <n v="4.4642857142857152E-4"/>
    <s v="Planeado"/>
    <n v="0"/>
    <n v="0"/>
    <n v="0.25"/>
    <n v="0.25"/>
    <n v="0"/>
    <n v="0"/>
    <n v="0.25"/>
    <n v="0"/>
    <n v="0"/>
    <n v="0.25"/>
    <n v="0"/>
    <n v="0"/>
    <n v="1"/>
    <s v="Ejecutado"/>
    <n v="0"/>
    <n v="0"/>
    <n v="0.25"/>
    <n v="0.25"/>
    <n v="0"/>
    <n v="0"/>
    <n v="0"/>
    <n v="0"/>
    <n v="0"/>
    <n v="0"/>
    <n v="0"/>
    <n v="0"/>
    <n v="0.5"/>
    <m/>
    <m/>
    <m/>
    <m/>
    <s v="Informe comunicado mediante radicado 20192000025013 del 4 de marzo de 2019_x000a_Actualización carta de salvaguarda logo 28 de enero de 2019_x000a_actualización logo del código de ética 18 de marzo_x000a_Solicitud de eliminación Instructivo 19-DII-03 fomento de la cultura del autocrontol"/>
    <s v="Se ejecutó el informe de seguimiento al Plan de Mejoramiento Archivístico con corte al cuarto trimestre de 2018_x000a_Actualización cadena de valor por parte de planeación carta de salvaguarda_x000a_Actualización documental OCI"/>
    <s v="Memorando 20192000045493 del 16 abril de 2019"/>
    <s v="Radicado memorando número 20192000038753 del 02 de abril de 2019. Seguimiento a las acciones suscritas en el Plan de Mejoramiento Archivístico – PMA, con el Archivo General de la Nación – AGN del Primer Trimestre 2019 (01 de enero al 31 de marzo de 2019). _x000a_ _x000a_Radicado memorando número 20192000045493 del 16 de abril de 2019. Comunicación Informe Preliminar de Seguimiento a la Ejecución del PMA suscrito con el Archivo General de la nación con corte a 31 de marzo de 2019. _x000a__x000a_Radicado memorando número 20192000048023 del 26 de abril de 2019. Comunicación Informe Definitivo de Seguimiento a la Ejecución del Plan de Mejoramiento Archivistico suscrito con el Archivo General de la Nación con corte a 31 de marzo de 2019."/>
    <s v="El siguiente reporte se realiza en el mes de Julio."/>
    <m/>
    <s v="Radicado memorando número 20192000069933 del 19 de junio de 2019, Comunicación plan de trabajo. Seguimiento a las acciones suscritas en el Plan de Mejoramiento Archivistico - PMA, con el Archivo General de la Nación - AGN del segundo trimestre 2019 (01 de abril al 30 de junio 2019). "/>
    <s v="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
  </r>
  <r>
    <n v="287"/>
    <s v="PEND_PES2019"/>
    <x v="0"/>
    <s v="Fortalecer la Vigilancia."/>
    <x v="0"/>
    <s v="Plan de Acción Institucional - PAI"/>
    <s v="PAI"/>
    <n v="2"/>
    <s v=" Plan de Acción Institucional - PAI"/>
    <s v="Operacional"/>
    <s v="ACT_79"/>
    <x v="214"/>
    <x v="9"/>
    <x v="9"/>
    <s v="Oficina de Control Interno"/>
    <s v="Oficina de Control Interno"/>
    <s v="Apoyo"/>
    <s v="Administrativa/Financiera"/>
    <s v="Funcionamiento"/>
    <s v="7. CONTROL INTERNO"/>
    <s v="7.1 Control interno"/>
    <m/>
    <m/>
    <m/>
    <m/>
    <m/>
    <m/>
    <n v="1"/>
    <s v="Estrategia ejecutada"/>
    <s v="POR_DEFINIR"/>
    <n v="4.4642857142857152E-4"/>
    <s v="Planeado"/>
    <n v="0"/>
    <n v="0"/>
    <n v="0"/>
    <n v="0"/>
    <n v="0"/>
    <n v="1"/>
    <n v="0"/>
    <n v="0"/>
    <n v="0"/>
    <n v="0"/>
    <n v="0"/>
    <n v="0"/>
    <n v="1"/>
    <s v="Ejecutado"/>
    <n v="0"/>
    <n v="0"/>
    <n v="0"/>
    <n v="0"/>
    <n v="0"/>
    <n v="1"/>
    <n v="0"/>
    <n v="0"/>
    <n v="0"/>
    <n v="0"/>
    <n v="0"/>
    <n v="0"/>
    <n v="1"/>
    <m/>
    <m/>
    <m/>
    <m/>
    <m/>
    <m/>
    <m/>
    <m/>
    <m/>
    <m/>
    <s v="La socialización de la campaña se  realiza con publicacion en la Intranet, pantallas digitales correo institucional el día 12 de junio, a la fecha 08 de Julio la información se mantienen publicada en la intranet y las pantallas digitales de la entidad."/>
    <s v="A partir del mes de marzo se inicio la construcción de la presentación &quot;Fomento de la Cultura del Autocontrol&quot; cumpliendo con la programacion del PAA 2019."/>
  </r>
  <r>
    <n v="288"/>
    <s v="PEND_PES2019"/>
    <x v="0"/>
    <s v="Fortalecer la Vigilancia."/>
    <x v="0"/>
    <s v="Plan de Acción Institucional - PAI"/>
    <s v="PAI"/>
    <n v="2"/>
    <s v=" Plan de Acción Institucional - PAI"/>
    <s v="Operacional"/>
    <s v="ACT_80"/>
    <x v="215"/>
    <x v="9"/>
    <x v="9"/>
    <s v="Oficina de Control Interno"/>
    <s v="Oficina de Control Interno"/>
    <s v="Apoyo"/>
    <s v="Administrativa/Financiera"/>
    <s v="Funcionamiento"/>
    <s v="7. CONTROL INTERNO"/>
    <s v="7.1 Control interno"/>
    <m/>
    <m/>
    <m/>
    <m/>
    <m/>
    <m/>
    <n v="1"/>
    <s v="# de  seguimientos ejecutados / _x000a_# de  seguimientos programados en el período. "/>
    <s v="POR_DEFINIR"/>
    <n v="4.4642857142857152E-4"/>
    <s v="Planeado"/>
    <n v="8.3400000000000002E-2"/>
    <n v="8.3400000000000002E-2"/>
    <n v="8.3400000000000002E-2"/>
    <n v="8.3400000000000002E-2"/>
    <n v="8.3400000000000002E-2"/>
    <n v="8.3400000000000002E-2"/>
    <n v="8.3400000000000002E-2"/>
    <n v="8.3400000000000002E-2"/>
    <n v="8.3400000000000002E-2"/>
    <n v="8.3400000000000002E-2"/>
    <n v="8.3400000000000002E-2"/>
    <n v="8.3400000000000002E-2"/>
    <n v="1.0008000000000001"/>
    <s v="Ejecutado"/>
    <n v="8.3400000000000002E-2"/>
    <n v="8.3400000000000002E-2"/>
    <n v="8.3400000000000002E-2"/>
    <n v="8.3400000000000002E-2"/>
    <n v="0"/>
    <n v="0"/>
    <n v="0"/>
    <n v="0"/>
    <n v="0"/>
    <n v="0"/>
    <n v="0"/>
    <n v="0"/>
    <n v="0.33360000000000001"/>
    <s v="20192000006343 del 17 enero 2019, expediente CID-2019-510-001, H-8 (2018)._x000a_* 20192000006363 del 17 enero 2019, expediente CID-2019-510-003, H-11 (2018)._x000a_* 20192000008193 del 23 enero 2019, expediente CID-2017-510-012 H_18 (2015)._x000a_* 20192000008203 del 23 enero 2019, expediente CID-2017-510-021. H_33 (2015)"/>
    <s v="Se dió respuesta oportuna a los requerimientos realizados a la OCI"/>
    <s v="Radicado memorando número 20192000023583  del 28 de febrero de 2019, Respuesta punto f, oficio CGR AC-ST-16 (radicado en la Supertransporte bajo el número 20195605176192 del 26 de febrero de 2019), remitido a esta oficina vía correo electrónico. -  ( Ver evidencia en carpeta virtual 2019 - seguimiento / CGR 2019 / CGR_OTROS REQUERIM 2019 / PM CGR - CGR AC_ST_16_Rta item f_ 26Feb2019&quot;"/>
    <s v="Se dio respuesta oportuna a los requerimientos realizados a la OCI"/>
    <s v="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s v="Se dio respesta oportuna a los requerimientos realizados a la OCI"/>
    <s v="1.  Correo electrónico de fecha 02 de abril de 2019, remitido a la Oficina Asesora Jurídica, Dra. María del Rosario Oviedo, 2. Radicado 2019000111021 del 29 abril de 2019"/>
    <s v="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_x000a__x000a_Se dio respuesta oportuna a los requerimientos radicdos a la OCI."/>
    <s v="Para el mes de mayo no se realizaron seguimientos a entes externos."/>
    <m/>
    <s v="El dÍa 4 de Junio de 2019 mediante correo electrónico se da respuesta a la solicitud realizada por la Secretaria general en atención al oficio Número 20195605476432 radicado por la Procuraduría Delegada para la Defensa del Patriminio Público, en el que se asigna dar respuesta al literal (g) de dicho oficio. En el se contesta que  literal  asignado no es competencia de la Oficina de Control Interno, se dio respuesta  ala procuraduría mediande oficio 20195000194741 con fecha del 12 de junio."/>
    <s v="Se da respuesta la Secreataria Genral indicando que el numeral (g)  de la solicitud efectuada por la Procuraduría no es competencia de la OCI, sin embargo se hizo seguimiento de la respuesta oportuna de dicho requerimiento."/>
  </r>
  <r>
    <n v="289"/>
    <s v="PEND_PES2019"/>
    <x v="0"/>
    <s v="Fortalecer la Vigilancia."/>
    <x v="0"/>
    <s v="Plan de Acción Institucional - PAI"/>
    <s v="PAI"/>
    <n v="2"/>
    <s v=" Plan de Acción Institucional - PAI"/>
    <s v="Operacional"/>
    <s v="ACT_81"/>
    <x v="216"/>
    <x v="9"/>
    <x v="9"/>
    <s v="Oficina de Control Interno"/>
    <s v="Oficina de Control Interno"/>
    <s v="Apoyo"/>
    <s v="Administrativa/Financiera"/>
    <s v="Funcionamiento"/>
    <s v="7. CONTROL INTERNO"/>
    <s v="7.1 Control interno"/>
    <m/>
    <m/>
    <m/>
    <m/>
    <m/>
    <m/>
    <n v="1"/>
    <s v="(# de actividades de seguimiento y ejecución realizadas / _x000a_# de actividades de seguimiento y ejecución programadas, en el período) *100%."/>
    <s v="POR_DEFINIR"/>
    <n v="4.4642857142857152E-4"/>
    <s v="Planeado"/>
    <n v="0"/>
    <n v="0.25"/>
    <n v="0.25"/>
    <n v="0"/>
    <n v="0"/>
    <n v="0"/>
    <n v="0.25"/>
    <n v="0"/>
    <n v="0"/>
    <n v="0"/>
    <n v="0.25"/>
    <n v="0"/>
    <n v="1"/>
    <s v="Ejecutado"/>
    <n v="0"/>
    <n v="0.25"/>
    <n v="0.25"/>
    <n v="0"/>
    <n v="0"/>
    <n v="0.5"/>
    <n v="0"/>
    <n v="0"/>
    <n v="0"/>
    <n v="0"/>
    <n v="0"/>
    <n v="0"/>
    <n v="1"/>
    <s v="Certificado FURAG Jefe OCI 20 de febrero de 2019 "/>
    <s v="Se transmitió FURAG 20 de febrero de 2019 al DAFP y se remitió correo a la Superintendente y a la Secretaría General con copia del Certificado."/>
    <m/>
    <m/>
    <s v="Informe pormenorizado rad. 20192000029693 del 13 de marzo de 2019"/>
    <s v="Se comunicó informe pormenorizado con recomendaciones rad. 20192000029693 del 13 de 2019 y se publicó en el link http://www.supertransporte.gov.co/index.php/informes-de-gestion-evaluacion-y-auditoria/ "/>
    <m/>
    <m/>
    <s v="La siguiente evidencia se presenta en el mes de Julio."/>
    <m/>
    <m/>
    <s v="La  evidencia se presentara en el mes de Julio de acuerdo a la programación consignada en el PAA 2019 aprobado por el Comité de Coordinacion Institucional de Control Interno."/>
  </r>
  <r>
    <n v="290"/>
    <s v="PEND_PES2019"/>
    <x v="0"/>
    <s v="Fortalecer la Vigilancia."/>
    <x v="0"/>
    <s v="Plan de Acción Institucional - PAI"/>
    <s v="PAI"/>
    <n v="2"/>
    <s v=" Plan de Acción Institucional - PAI"/>
    <s v="Operacional"/>
    <s v="ACT_82"/>
    <x v="217"/>
    <x v="9"/>
    <x v="9"/>
    <s v="Oficina de Control Interno"/>
    <s v="Oficina de Control Interno"/>
    <s v="Apoyo"/>
    <s v="Administrativa/Financiera"/>
    <s v="Funcionamiento"/>
    <s v="7. CONTROL INTERNO"/>
    <s v="7.1 Control interno"/>
    <m/>
    <m/>
    <m/>
    <m/>
    <m/>
    <m/>
    <n v="1"/>
    <s v="(# de auditorías, seguimientos y evaluaciones realizadas /_x000a_# de auditorías, seguimientos y evaluaciones  programadas,  en el período)*100%."/>
    <s v="POR_DEFINIR"/>
    <n v="4.4642857142857152E-4"/>
    <s v="Planeado"/>
    <n v="8.3400000000000002E-2"/>
    <n v="8.3400000000000002E-2"/>
    <n v="8.3400000000000002E-2"/>
    <n v="8.3400000000000002E-2"/>
    <n v="8.3400000000000002E-2"/>
    <n v="8.3400000000000002E-2"/>
    <n v="8.3400000000000002E-2"/>
    <n v="8.3400000000000002E-2"/>
    <n v="8.3400000000000002E-2"/>
    <n v="8.3400000000000002E-2"/>
    <n v="8.3400000000000002E-2"/>
    <n v="8.3400000000000002E-2"/>
    <n v="1.0008000000000001"/>
    <s v="Ejecutado"/>
    <n v="8.3400000000000002E-2"/>
    <n v="8.3400000000000002E-2"/>
    <n v="8.3400000000000002E-2"/>
    <n v="8.3400000000000002E-2"/>
    <n v="8.3400000000000002E-2"/>
    <n v="8.3400000000000002E-2"/>
    <n v="0"/>
    <n v="0"/>
    <n v="0"/>
    <n v="0"/>
    <n v="0"/>
    <n v="0"/>
    <n v="0.50040000000000007"/>
    <s v="• Seguimiento informe de la Gestión Contractual trimestral (undécimo 11 y quiceavo 15 día hábil trimestre vencido)_x000a_FECHA DE GENERACIÓN:2019/01/17_x000a_Y:\ÁRBOL ELECTRÓNICO OCI 200_2018\200-29 EVALUAC Y SEGUIM\200-29_03 SEGUIMIENTO\Gestión Contractual trime SIRECI_x000a_• Informe de evaluación Institucional por dependencias (Vigencia 2018) – Anual_x000a_Comunicación de Evaluación a la Gestión por Dependencias - Vigencia 2018, de fecha 30 de enero de 2019, _x000a_Radicado                   Dependencia_x000a_20192000010563      Delegada de Tránsito_x000a_20192000010573      OCID_x000a_20192000010583      Gestión Documental_x000a_20192000010593      Delegada de Puertos_x000a_20192000010613      OTIC_x000a_20192000010623      Gestión de Comunicaciones_x000a_20192000010633      Grupo de Financiera_x000a_20192000010643      Grupo de Administrativa_x000a_20192000010653      Grupo de Talento Humano_x000a_20192000010663      Delegada de Concesiones e fraestrutura_x000a_20192000010673      Atención al Ciudadano_x000a_20192000010683     OAP_x000a_20192000010693     OAJ_x000a_20192000010703     Grupo de Notificaciones_x000a_20192000010713     Secretaria General_x000a_Ruta Y:\ÁRBOL ELECTRÓNICO OCI 200_2018\200-29 EVALUAC Y SEGUIM\200-29_03 SEGUIMIENTO\Evaluación por Dependencias\Evaluación por Dependencias - Vig 2018\II Semestre 2018_x000a_• Informe semestral sobre la atención de quejas, sugerencias y reclamos – Semestral_x000a_Radicado memorando número 20192000010963 del 31 de enero de 2019, Comunicación informe sobre la atención de quejas, sugerencias y reclamos PQR´S del segundo semestre de 2018._x000a_Ruta Y:\ÁRBOL ELECTRÓNICO OCI 200_2018\200-29 EVALUAC Y SEGUIM\200-29_03 SEGUIMIENTO\PQRS\II_SEMESTRE 2018_x000a_• Informe Trimestral Austeridad en el Gasto - Ministerio de Transporte - OCI Mintransporte_x000a_Radicado Oficio Mintransporte número 20192000015691 del 21 de enero de 2019, Informe de Austeridad del Gasto, Cuarto Trimestre 2018._x000a__x000a_Radicado memorando 20192000010353 del 30 de enero de 2019, Comunicación informe austeridad y eficiencia gasto público, cuarto trimestre de 2018._x000a__x000a_Ruta Y:\ÁRBOL ELECTRÓNICO OCI 200_2018\200-32 INFORMES\200-32_04 INFORM ENTIDAD ESTADO\Austeridad y Gasto Público\Informes Definitivos_x000a_• Informe Mensual Austeridad en el Gasto - CGR - SPT Diciembre de 2018 a noviembre de 2019)_x000a_Informe austeridad de Enero, correo institucional de fecha 07/03/2019. _x000a_Ruta Y:\OCI_2019\200_32 INFORMES\200_32_03 INFORME GESTION INTERNO\Austeridad y Gasto_x000a_• Coordinación  y remisión solicitud de información para ser consolidada para posterior transmisión de la Rendición de la Cuenta Anual - SIRECI._x000a_CERTIFICADO SIRECI CUENTA ANUAL, FECHA DE GENERACIÓN:2019/02/22, CONSECUTIVO:356122018-12-31, FECHA DE CORTE: 2018-12-31, FECHA LIMÍTE DE TRANSMISIÓN: 2019-03-01_x000a_Y:\ÁRBOL ELECTRÓNICO OCI 200_2018\200-32 INFORMES\200-32_04 INFORM ENTIDAD ESTADO_x000a__x000a_"/>
    <s v="Se ejecutaron 23 auditorías, evaluaciones y seguimientos acorde con lo programado en el período , fueron comunicados con las respectivas recomendaciones."/>
    <s v="Informe avance al plan de mejoramiento CGR sistema SIRECI con corte a diciembre 31 de 2018 y a junio 30 de 2019 - transmite semestral."/>
    <s v="Se ejecutaron 8 auditorías, evaluaciones y seguimientos acorde con lo programado en el período , fueron comunicados con las respectivas recomendaciones."/>
    <s v="Seguimiento al Plan de Mejora Archivístico (último trimestre de 2018 -  primer semestre 2019) Semestral_x000a_Radicado número 20192000025013 del 4 de marzo de 2019, Comunicación informe definitivo del cuarto trimestre de 2018._x000a__x000a_Link Y:\ÁRBOL ELECTRÓNICO OCI 200_2018\200-29 EVALUAC Y SEGUIM\200-29_03 SEGUIMIENTO\Plan Mejoramiento Archivístico_x000a__x000a_Informe Mensual Austeridad en el Gasto - CGR - SPT Diciembre de 2018 a noviembre de 2019)_x000a__x000a_Informe austeridad de Enero, correo institucional de fecha 07/03/2019. _x000a__x000a_Ruta Y:\OCI_2019\200_32 INFORMES\200_32_03 INFORME GESTION INTERNO\Austeridad y Gasto_x000a_Informe Pormenorizado de Control Interno cuatrimestral (Noviembre 10 de 2018 a marzo 11 de 2019 - Marzo 12 a Julio 10 y Julio 11 a noviembre 10 de 2019)_x000a__x000a_Radicación memorando número 20192000029693 del 13 de marzo de 2019, Informe Pormenorizado del Estado del Sistema de Control Interno de la Supertransporte. Período del 11 de noviembre de 2018 al 11 de marzo de 2019._x000a__x000a__x000a__x000a_Ruta Y:\ÁRBOL ELECTRÓNICO OCI 200_2018\200-29 EVALUAC Y SEGUIM\200-29_01 EVALUAC SISTEMA C_I\Informe Pormenorizado Control Interno\Informes Definitivos_x000a_Informe Derechos de Autor Software – Anual_x000a__x000a_Informe de software a la Dirección Nacional de Derechos de Autor el 15 de marzo de 2019_x000a__x000a_Ruta Y:\ÁRBOL ELECTRÓNICO OCI 200_2018\200-32 INFORMES\200-32_04 INFORM ENTIDAD ESTADO\Derechos de Autor\Informe_x000a_Verificación del cumplimiento de la Ley de transparencia y del derecho al acceso a la información pública_x000a__x000a_Memorando número 20192000036323 de 27 de marzo de 2019, Comunicación Informe definitivo de Seguimiento y verificación al cumplimiento de la Ley de Transparencia y del Derecho al Acceso a la Información Pública. _x000a_Informe de seguimiento a las acciones producto de informes de control interno  e indicadores (según selectivo)_x000a__x000a_Radicado memorando número 192000031003 del 15 de marzo de 2019, Comunicación informe definitivo de seguimiento y evaluación de acciones por todas las fuentes e indicadores (según selectivo) del 1 de octubre a 31 de diciembre de 2018. _x000a__x000a_Ruta Y:\ÁRBOL ELECTRÓNICO OCI 200_2018\200-29 EVALUAC Y SEGUIM\200-29_03 SEGUIMIENTO\Planes de Mejoramiento PMP\IV TRIMESTRE\AccionesXTodasFuentesIndicadores_x000a_Monitoreo y seguimiento a requerimientos de entes externos de control -  radicados en la Superintendencia con copia a Control Interno_x000a_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s v="Se ejecutaron 7 auditorías, evaluaciones y seguimientos acorde con lo programado en el período , fueron comunicados con las respectivas recomendaciones."/>
    <s v="1. Correo electtronico 23 de abril de 2019, 2. Correo electronico del 2 de mayo de 2019. Los archivos del 23 y 30 de abril de2019 se encuentran en la ruta Z:\OCI_2019\200_29 EVALUAC Y SEGUIM\200_29_03 SEGUIMIENTO\PAA2019"/>
    <s v="1. Se tomaron los Orfeos de los memorandos 1 al 23 de abril y se relacionaron en la descripción del PAA de 2019, 2. Se tomaron del Orfeo los memorandos 24 al 30 de abril y se relacionaron en la descripción del PAA de 2019. Se ejecutaron 3 informes y/o seguimientos de auditorias (Conciliación de Saldos de Operaciones Recíprocas,SIGEP,  ejecución presupuestal, plan de contratación) y en proceso 1 (Cemat)"/>
    <s v="1. Memorando 20192000049183 del 02 de mayo de 2019 -  Rol de liderazgo estratégico comunicación Plan Anual de Auditoria _x000a_2. Memorando  20192000051413 del 08 de mayo de 2019 - seguimiento funciones de los encargos_x000a_3. Memorando 20192000051513 del 08 de mayo de 2019 - seguimiento Manuales de fuciones_x000a_4. Memorando 20192000052603 del 10 de mayo de 2019 - Informe de seguimiento al cumplimiento de las medidas de Austeridad del Gasto Público_x000a_5. Memorando 20192000052713 del 10 de mayo de 2019 - Informe Preliminar CEMAT_x000a_6. Memorando 20192000055043 del 16 de mayo de 2019 - Informe reiteración eKOGUI_x000a_7. Memorando 20192000060923 del 28 de mayo de 2019 - Solicitud soportes funciones de los encargos."/>
    <s v="La oficina de control Interno realiza las actividades consignadas en el PAA con sus correspondientes fechas de ejecución."/>
    <s v="1. Memorando 20192000065903 del 06 de junio de 2019 - Solicitud Información verificación del cumplimiento de las funciones del comité de conciliación y a las politicas de prevención del Daño Antijurídico y defensa Judicial._x000a_2. Oficio 20192000190071 del 14 de junio de 2019 traslado informe Reiteración “Reiteración debilidades evidenciadas en el Sistema de Control Interno del comité de Conciliación y e-KOGUI” _x000a_3. Mediante correo electronico del día 25 de junio se solicita información para austeridad del gasto segundo trimestre 2019."/>
    <s v="La oficina de Control Interno realiza las actividades de  auditorias, seguimientos y evaluaciones de acuerdo a la programacion establecida en el PAA aprobado por el Comité de Coordinación Institucional de Control Interno, dando cumplimiento a lo establecido en el mismo."/>
  </r>
  <r>
    <n v="291"/>
    <s v="PEND_PES2019"/>
    <x v="0"/>
    <s v="Fortalecer la Vigilancia."/>
    <x v="0"/>
    <s v="Plan de Acción Institucional - PAI"/>
    <s v="PAI"/>
    <n v="11"/>
    <s v=" Plan Anticorrupción y de Atención al Ciudadano  (Planeación) - PAAC"/>
    <s v="Riesgos de Corrupción"/>
    <s v="ACT_294"/>
    <x v="150"/>
    <x v="9"/>
    <x v="9"/>
    <s v="Oficina de Control Interno"/>
    <s v="Oficina de Control Interno"/>
    <s v="Apoyo"/>
    <s v="Administrativa/Financiera"/>
    <s v="Funcionamiento"/>
    <s v="5. INFORMACION Y COMUNICACIÓN"/>
    <s v="5.2.3 Transparencia, acceso a la información pública y lucha contra la corrupción"/>
    <m/>
    <m/>
    <m/>
    <m/>
    <m/>
    <m/>
    <n v="1"/>
    <s v="Mapa de riesgos publicado"/>
    <s v="POR_DEFINIR"/>
    <n v="4.4642857142857152E-4"/>
    <s v="Planeado"/>
    <n v="0.5"/>
    <n v="0"/>
    <n v="0"/>
    <n v="0"/>
    <n v="0.25"/>
    <n v="0"/>
    <n v="0"/>
    <n v="0"/>
    <n v="0.25"/>
    <n v="0"/>
    <n v="0"/>
    <n v="0"/>
    <n v="1"/>
    <s v="Ejecutado"/>
    <n v="0.5"/>
    <n v="0"/>
    <n v="0"/>
    <n v="0"/>
    <n v="0.25"/>
    <n v="0"/>
    <n v="0"/>
    <n v="0"/>
    <n v="0"/>
    <n v="0"/>
    <n v="0"/>
    <n v="0"/>
    <n v="0.75"/>
    <s v="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Informes comunicados con las respectivas evidencias, podrán ser consultadas en ORFEO, según radicados"/>
    <m/>
    <m/>
    <m/>
    <m/>
    <s v="1. Memorando20192000043073 del 10 de abril de 2019"/>
    <s v="Se comunicó informe definitivo de seguimiento y evaluación de Riesgos de Gestión (según selectivo) del 1 de octubre a 31 de diciembre de 2018. "/>
    <s v="1. Memorando 20192000051403 del 08 de mayo de 2019 - Solicitud información - seguimiento y evaluación de Riesgos de Gestión_x000a_2. Memorando 20192000055033 del 16 de mayo de 2019 - Comunicación Informe de seguimiento Plan Anticorrupción y Mapa de Riesgos de Corrupción"/>
    <s v="Se realiza la publicación del informe Plan Anticorrupción de a cuerdo a las evidencias enviadas por cada Dependencia."/>
    <m/>
    <m/>
  </r>
  <r>
    <n v="292"/>
    <s v="PEND_PES2019"/>
    <x v="0"/>
    <s v="Fortalecer la Vigilancia."/>
    <x v="0"/>
    <s v="Plan de Acción Institucional - PAI"/>
    <s v="PAI"/>
    <n v="11"/>
    <s v=" Plan Anticorrupción y de Atención al Ciudadano  (Planeación) - PAAC"/>
    <s v="Riesgos de Corrupción"/>
    <s v="ACT_222"/>
    <x v="49"/>
    <x v="9"/>
    <x v="9"/>
    <s v="Oficina de Control Interno"/>
    <s v="Oficina de Control Interno"/>
    <s v="Apoyo"/>
    <s v="Administrativa/Financiera"/>
    <s v="Funcionamiento"/>
    <s v="5. INFORMACION Y COMUNICACIÓN"/>
    <s v="5.2.3 Transparencia, acceso a la información pública y lucha contra la corrupción"/>
    <m/>
    <m/>
    <m/>
    <m/>
    <m/>
    <m/>
    <n v="1"/>
    <s v="(No. de monitoreos realizados / No. de monitoreos programados bajo la metodologia de Administración del riesgo"/>
    <s v="POR_DEFINIR"/>
    <n v="4.4642857142857152E-4"/>
    <s v="Planeado"/>
    <n v="0.5"/>
    <n v="0"/>
    <n v="0"/>
    <n v="0"/>
    <n v="0.25"/>
    <n v="0"/>
    <n v="0"/>
    <n v="0"/>
    <n v="0.25"/>
    <n v="0"/>
    <n v="0"/>
    <n v="0"/>
    <n v="1"/>
    <s v="Ejecutado"/>
    <n v="0.5"/>
    <n v="0"/>
    <n v="0"/>
    <n v="0"/>
    <n v="0.25"/>
    <n v="0"/>
    <n v="0"/>
    <n v="0"/>
    <n v="0"/>
    <n v="0"/>
    <n v="0"/>
    <n v="0"/>
    <n v="0.75"/>
    <s v="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Informes comunicados con las respectivas evidencias, podrán ser consultadas en ORFEO, según radicados"/>
    <m/>
    <m/>
    <m/>
    <m/>
    <s v="Memorando 20192000045653 del 17 abril de 2019"/>
    <s v="Se solicitó información seguimiento a la implementación de las actividades consignadas en el PAAA y mapas de riesgos de corrupción, del primer cuatrimestre de 2019."/>
    <s v="1. Memorando 20192000051403 del 08 de mayo de 2019 - Solicitud información - seguimiento y evaluación de Riesgos de Gestión_x000a_2. Memorando 20192000055033 del 16 de mayo de 2019 - Comunicación Informe de seguimiento Plan Anticorrupción y Mapa de Riesgos de Corrupción"/>
    <s v="Se realiza la publicación del informe Plan Anticorrupción de a cuerdo a las evidencias enviadas por cada Dependencia."/>
    <m/>
    <m/>
  </r>
  <r>
    <n v="293"/>
    <s v="PEND_PES2019"/>
    <x v="0"/>
    <s v="Fortalecer la Vigilancia."/>
    <x v="0"/>
    <s v="Plan de Acción Institucional - PAI"/>
    <s v="PAI"/>
    <n v="11"/>
    <s v=" Plan Anticorrupción y de Atención al Ciudadano  (Planeación) - PAAC"/>
    <s v="Riesgos de Corrupción"/>
    <s v="ACT_85"/>
    <x v="218"/>
    <x v="9"/>
    <x v="9"/>
    <s v="Oficina de Control Interno"/>
    <s v="Oficina de Control Interno"/>
    <s v="Apoyo"/>
    <s v="Administrativa/Financiera"/>
    <s v="Funcionamiento"/>
    <s v="5. INFORMACION Y COMUNICACIÓN"/>
    <s v="5.2.3 Transparencia, acceso a la información pública y lucha contra la corrupción"/>
    <m/>
    <m/>
    <m/>
    <m/>
    <m/>
    <m/>
    <n v="1"/>
    <s v="(No. de actividades viables / No. de actividades del plan)*100"/>
    <s v="POR_DEFINIR"/>
    <n v="4.4642857142857152E-4"/>
    <s v="Planeado"/>
    <n v="0.5"/>
    <n v="0"/>
    <n v="0"/>
    <n v="0"/>
    <n v="0.25"/>
    <n v="0"/>
    <n v="0"/>
    <n v="0"/>
    <n v="0.25"/>
    <n v="0"/>
    <n v="0"/>
    <n v="0"/>
    <n v="1"/>
    <s v="Ejecutado"/>
    <n v="0.5"/>
    <n v="0"/>
    <n v="0"/>
    <n v="0"/>
    <n v="0.25"/>
    <n v="0"/>
    <n v="0"/>
    <n v="0"/>
    <n v="0"/>
    <n v="0"/>
    <n v="0"/>
    <n v="0"/>
    <n v="0.75"/>
    <s v="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Informes comunicados con las respectivas evidencias, podrán ser consultadas en ORFEO, según radicados"/>
    <m/>
    <m/>
    <m/>
    <m/>
    <s v="1.  Memorando 20192000044303 del 12 abril de 2019-Plan Participación Ciudadana_x000a__x000a_2. Memorando . 20192000045653  del 17 abril de 2019 _x000a_"/>
    <s v="1.  Se solicitó información para evaluación de los resultados de implementación de la estrategia, seguimiento Plan de Participación Ciudadana, con corte a 30 de abril de 2019_x000a__x000a_2.  Solicitud información- seguimiento a la implementación de las actividades consignadas en el Plan Anticorrupción y de Atención al Ciudadano y Mapas de Riesgos de corrupción, del primer cuatrimestre de 2019"/>
    <s v="1. Memorando 20192000051503 del  08 de mayo de 2019 - Reiteración cumplimiento artículo 2.2.21.7.3 Asistencia a Comités, en lo relacionado con el Sistema de Control Interno y se crea la Red Anticorrupción”"/>
    <s v="Se emite memornado en el que se realizan observaciones para cumplir con el buen desarrollo del comité."/>
    <m/>
    <m/>
  </r>
  <r>
    <n v="294"/>
    <s v="PEND_PES2019"/>
    <x v="2"/>
    <s v="Brindar protección al Usuario."/>
    <x v="0"/>
    <s v="Plan de Acción Institucional - PAI"/>
    <s v="PAI"/>
    <n v="15"/>
    <s v=" Plan de Participación Ciudadano"/>
    <s v="Promoción efectiva de la participación ciudadana"/>
    <s v="ACT_86"/>
    <x v="219"/>
    <x v="9"/>
    <x v="9"/>
    <s v="Oficina de Control Interno"/>
    <s v="Oficina de Control Interno"/>
    <s v="Apoyo"/>
    <s v="Administrativa/Financiera"/>
    <s v="Funcionamiento"/>
    <s v="5. INFORMACION Y COMUNICACIÓN"/>
    <s v="5.2.3 Transparencia, acceso a la información pública y lucha contra la corrupción"/>
    <m/>
    <m/>
    <m/>
    <m/>
    <m/>
    <m/>
    <n v="1"/>
    <s v="Resultados de la implementación de la Estrategia"/>
    <s v="POR_DEFINIR"/>
    <n v="5.000000000000001E-3"/>
    <s v="Planeado"/>
    <n v="0"/>
    <n v="0"/>
    <n v="0"/>
    <n v="0"/>
    <n v="0.5"/>
    <n v="0"/>
    <n v="0"/>
    <n v="0"/>
    <n v="0.45"/>
    <n v="0"/>
    <n v="0"/>
    <n v="0.05"/>
    <n v="1"/>
    <s v="Ejecutado"/>
    <n v="0"/>
    <n v="0"/>
    <n v="0"/>
    <n v="0"/>
    <n v="0.5"/>
    <n v="0"/>
    <n v="0"/>
    <n v="0"/>
    <n v="0"/>
    <n v="0"/>
    <n v="0"/>
    <n v="0"/>
    <n v="0.5"/>
    <m/>
    <m/>
    <m/>
    <m/>
    <m/>
    <m/>
    <m/>
    <m/>
    <s v="1. Memorando del 14 de mayo de 2019 - Comunicación Informe Definitivo de Seguimiento a la “Evaluación de los resultados de implementación de la estrategia” Plan de Participación Ciudadana 2019"/>
    <s v="En el desarrollo del informe de seguimiento se realiza el análisis de la información presentada como evidencia del avance a las actividades y metas establecidas en el plan de participación ciudadana 2019"/>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x v="0"/>
    <n v="0.24"/>
  </r>
  <r>
    <x v="1"/>
    <m/>
  </r>
  <r>
    <x v="1"/>
    <m/>
  </r>
  <r>
    <x v="1"/>
    <m/>
  </r>
  <r>
    <x v="1"/>
    <m/>
  </r>
  <r>
    <x v="2"/>
    <n v="0.24"/>
  </r>
  <r>
    <x v="1"/>
    <m/>
  </r>
  <r>
    <x v="3"/>
    <n v="0.16000000000000003"/>
  </r>
  <r>
    <x v="4"/>
    <n v="0.16000000000000003"/>
  </r>
  <r>
    <x v="0"/>
    <n v="0.1"/>
  </r>
  <r>
    <x v="1"/>
    <m/>
  </r>
  <r>
    <x v="1"/>
    <m/>
  </r>
  <r>
    <x v="1"/>
    <m/>
  </r>
  <r>
    <x v="1"/>
    <m/>
  </r>
  <r>
    <x v="1"/>
    <m/>
  </r>
  <r>
    <x v="1"/>
    <m/>
  </r>
  <r>
    <x v="1"/>
    <m/>
  </r>
  <r>
    <x v="1"/>
    <m/>
  </r>
  <r>
    <x v="1"/>
    <m/>
  </r>
  <r>
    <x v="1"/>
    <m/>
  </r>
  <r>
    <x v="2"/>
    <n v="0.05"/>
  </r>
  <r>
    <x v="1"/>
    <m/>
  </r>
  <r>
    <x v="1"/>
    <m/>
  </r>
  <r>
    <x v="1"/>
    <m/>
  </r>
  <r>
    <x v="1"/>
    <m/>
  </r>
  <r>
    <x v="1"/>
    <m/>
  </r>
  <r>
    <x v="1"/>
    <m/>
  </r>
  <r>
    <x v="3"/>
    <n v="0.05"/>
  </r>
  <r>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4">
  <r>
    <n v="1"/>
    <s v="OE1;PR_10;ACT_09"/>
    <x v="0"/>
    <x v="0"/>
    <x v="0"/>
    <n v="2"/>
    <s v="PAI"/>
    <x v="0"/>
    <s v="ACT_09"/>
    <s v="Actualizar politíca de supervisión de la entidad."/>
    <x v="0"/>
    <n v="4.4642857142857152E-4"/>
    <s v="Ene"/>
    <n v="0"/>
    <n v="0"/>
    <n v="0"/>
    <s v="Por Ejecutar"/>
    <n v="0"/>
    <n v="0"/>
    <n v="0"/>
    <n v="1"/>
    <n v="0.15"/>
    <n v="0.15"/>
    <m/>
    <n v="0.85"/>
    <x v="0"/>
    <n v="6.6964285714285731E-5"/>
  </r>
  <r>
    <n v="1"/>
    <s v="OE1;PR_10;ACT_09"/>
    <x v="0"/>
    <x v="0"/>
    <x v="0"/>
    <n v="2"/>
    <s v="PAI"/>
    <x v="0"/>
    <s v="ACT_09"/>
    <s v="Actualizar politíca de supervisión de la entidad."/>
    <x v="0"/>
    <n v="4.4642857142857152E-4"/>
    <s v="Feb"/>
    <n v="0"/>
    <n v="0"/>
    <n v="0"/>
    <s v="Por Ejecutar"/>
    <n v="0"/>
    <n v="0"/>
    <n v="0"/>
    <m/>
    <m/>
    <m/>
    <m/>
    <m/>
    <x v="1"/>
    <m/>
  </r>
  <r>
    <n v="1"/>
    <s v="OE1;PR_10;ACT_09"/>
    <x v="0"/>
    <x v="0"/>
    <x v="0"/>
    <n v="2"/>
    <s v="PAI"/>
    <x v="0"/>
    <s v="ACT_09"/>
    <s v="Actualizar politíca de supervisión de la entidad."/>
    <x v="0"/>
    <n v="4.4642857142857152E-4"/>
    <s v="Mar"/>
    <n v="0"/>
    <n v="0"/>
    <n v="0"/>
    <s v="Por Ejecutar"/>
    <n v="0"/>
    <n v="0"/>
    <n v="0"/>
    <m/>
    <m/>
    <m/>
    <m/>
    <m/>
    <x v="1"/>
    <m/>
  </r>
  <r>
    <n v="1"/>
    <s v="OE1;PR_10;ACT_09"/>
    <x v="0"/>
    <x v="0"/>
    <x v="0"/>
    <n v="2"/>
    <s v="PAI"/>
    <x v="0"/>
    <s v="ACT_09"/>
    <s v="Actualizar politíca de supervisión de la entidad."/>
    <x v="0"/>
    <n v="4.4642857142857152E-4"/>
    <s v="Abr"/>
    <n v="0.05"/>
    <n v="0"/>
    <n v="0"/>
    <s v="Por Ejecutar"/>
    <n v="0.05"/>
    <n v="0"/>
    <n v="0"/>
    <m/>
    <m/>
    <m/>
    <m/>
    <m/>
    <x v="1"/>
    <m/>
  </r>
  <r>
    <n v="1"/>
    <s v="OE1;PR_10;ACT_09"/>
    <x v="0"/>
    <x v="0"/>
    <x v="0"/>
    <n v="2"/>
    <s v="PAI"/>
    <x v="0"/>
    <s v="ACT_09"/>
    <s v="Actualizar politíca de supervisión de la entidad."/>
    <x v="0"/>
    <n v="4.4642857142857152E-4"/>
    <s v="May"/>
    <n v="0.15"/>
    <n v="0.15"/>
    <n v="1"/>
    <s v="Culminada"/>
    <n v="0.2"/>
    <n v="0.15"/>
    <n v="0.74999999999999989"/>
    <m/>
    <m/>
    <m/>
    <m/>
    <m/>
    <x v="1"/>
    <m/>
  </r>
  <r>
    <n v="1"/>
    <s v="OE1;PR_10;ACT_09"/>
    <x v="0"/>
    <x v="0"/>
    <x v="0"/>
    <n v="2"/>
    <s v="PAI"/>
    <x v="0"/>
    <s v="ACT_09"/>
    <s v="Actualizar politíca de supervisión de la entidad."/>
    <x v="0"/>
    <n v="4.4642857142857152E-4"/>
    <s v="Jun"/>
    <n v="0.2"/>
    <n v="0"/>
    <n v="0"/>
    <s v="Por Ejecutar"/>
    <n v="0.4"/>
    <n v="0.15"/>
    <n v="0.37499999999999994"/>
    <m/>
    <m/>
    <m/>
    <m/>
    <m/>
    <x v="1"/>
    <m/>
  </r>
  <r>
    <n v="1"/>
    <s v="OE1;PR_10;ACT_09"/>
    <x v="0"/>
    <x v="0"/>
    <x v="0"/>
    <n v="2"/>
    <s v="PAI"/>
    <x v="0"/>
    <s v="ACT_09"/>
    <s v="Actualizar politíca de supervisión de la entidad."/>
    <x v="0"/>
    <n v="4.4642857142857152E-4"/>
    <s v="Jul"/>
    <n v="0.2"/>
    <n v="0"/>
    <n v="0"/>
    <s v="Por Ejecutar"/>
    <n v="0.60000000000000009"/>
    <n v="0.15"/>
    <n v="0.24999999999999994"/>
    <m/>
    <m/>
    <m/>
    <m/>
    <m/>
    <x v="1"/>
    <m/>
  </r>
  <r>
    <n v="1"/>
    <s v="OE1;PR_10;ACT_09"/>
    <x v="0"/>
    <x v="0"/>
    <x v="0"/>
    <n v="2"/>
    <s v="PAI"/>
    <x v="0"/>
    <s v="ACT_09"/>
    <s v="Actualizar politíca de supervisión de la entidad."/>
    <x v="0"/>
    <n v="4.4642857142857152E-4"/>
    <s v="Ago"/>
    <n v="0.15"/>
    <n v="0"/>
    <n v="0"/>
    <s v="Por Ejecutar"/>
    <n v="0.75000000000000011"/>
    <n v="0.15"/>
    <n v="0.19999999999999996"/>
    <m/>
    <m/>
    <m/>
    <m/>
    <m/>
    <x v="1"/>
    <m/>
  </r>
  <r>
    <n v="1"/>
    <s v="OE1;PR_10;ACT_09"/>
    <x v="0"/>
    <x v="0"/>
    <x v="0"/>
    <n v="2"/>
    <s v="PAI"/>
    <x v="0"/>
    <s v="ACT_09"/>
    <s v="Actualizar politíca de supervisión de la entidad."/>
    <x v="0"/>
    <n v="4.4642857142857152E-4"/>
    <s v="Sep"/>
    <n v="0.1"/>
    <n v="0"/>
    <n v="0"/>
    <s v="Por Ejecutar"/>
    <n v="0.85000000000000009"/>
    <n v="0.15"/>
    <n v="0.1764705882352941"/>
    <m/>
    <m/>
    <m/>
    <m/>
    <m/>
    <x v="1"/>
    <m/>
  </r>
  <r>
    <n v="1"/>
    <s v="OE1;PR_10;ACT_09"/>
    <x v="0"/>
    <x v="0"/>
    <x v="0"/>
    <n v="2"/>
    <s v="PAI"/>
    <x v="0"/>
    <s v="ACT_09"/>
    <s v="Actualizar politíca de supervisión de la entidad."/>
    <x v="0"/>
    <n v="4.4642857142857152E-4"/>
    <s v="Oct"/>
    <n v="0.1"/>
    <n v="0"/>
    <n v="0"/>
    <s v="Por Ejecutar"/>
    <n v="0.95000000000000007"/>
    <n v="0.15"/>
    <n v="0.15789473684210525"/>
    <m/>
    <m/>
    <m/>
    <m/>
    <m/>
    <x v="1"/>
    <m/>
  </r>
  <r>
    <n v="1"/>
    <s v="OE1;PR_10;ACT_09"/>
    <x v="0"/>
    <x v="0"/>
    <x v="0"/>
    <n v="2"/>
    <s v="PAI"/>
    <x v="0"/>
    <s v="ACT_09"/>
    <s v="Actualizar politíca de supervisión de la entidad."/>
    <x v="0"/>
    <n v="4.4642857142857152E-4"/>
    <s v="Nov"/>
    <n v="0.05"/>
    <n v="0"/>
    <n v="0"/>
    <s v="Por Ejecutar"/>
    <n v="1"/>
    <n v="0.15"/>
    <n v="0.15"/>
    <m/>
    <m/>
    <m/>
    <m/>
    <m/>
    <x v="1"/>
    <m/>
  </r>
  <r>
    <n v="1"/>
    <s v="OE1;PR_10;ACT_09"/>
    <x v="0"/>
    <x v="0"/>
    <x v="0"/>
    <n v="2"/>
    <s v="PAI"/>
    <x v="0"/>
    <s v="ACT_09"/>
    <s v="Actualizar politíca de supervisión de la entidad."/>
    <x v="0"/>
    <n v="4.4642857142857152E-4"/>
    <s v="Dic"/>
    <n v="0"/>
    <n v="0"/>
    <n v="0"/>
    <s v="Por Ejecutar"/>
    <n v="1"/>
    <n v="0.15"/>
    <n v="0.15"/>
    <m/>
    <m/>
    <m/>
    <m/>
    <m/>
    <x v="1"/>
    <m/>
  </r>
  <r>
    <n v="2"/>
    <s v="OE1;PR_10;ACT_254"/>
    <x v="0"/>
    <x v="0"/>
    <x v="0"/>
    <n v="2"/>
    <s v="PAI"/>
    <x v="0"/>
    <s v="ACT_254"/>
    <s v="Proponer modificación a normas reglamentarias conjuntamente con el MinTransporte y la Oficina Jurídica"/>
    <x v="0"/>
    <n v="4.4642857142857152E-4"/>
    <s v="Ene"/>
    <n v="0"/>
    <n v="0"/>
    <n v="0"/>
    <s v="Por Ejecutar"/>
    <n v="0"/>
    <n v="0"/>
    <n v="0"/>
    <n v="1"/>
    <n v="0"/>
    <n v="0"/>
    <m/>
    <n v="1"/>
    <x v="2"/>
    <n v="0"/>
  </r>
  <r>
    <n v="2"/>
    <s v="OE1;PR_10;ACT_254"/>
    <x v="0"/>
    <x v="0"/>
    <x v="0"/>
    <n v="2"/>
    <s v="PAI"/>
    <x v="0"/>
    <s v="ACT_254"/>
    <s v="Proponer modificación a normas reglamentarias conjuntamente con el MinTransporte y la Oficina Jurídica"/>
    <x v="0"/>
    <n v="4.4642857142857152E-4"/>
    <s v="Feb"/>
    <n v="0"/>
    <n v="0"/>
    <n v="0"/>
    <s v="Por Ejecutar"/>
    <n v="0"/>
    <n v="0"/>
    <n v="0"/>
    <m/>
    <m/>
    <m/>
    <m/>
    <m/>
    <x v="1"/>
    <m/>
  </r>
  <r>
    <n v="2"/>
    <s v="OE1;PR_10;ACT_254"/>
    <x v="0"/>
    <x v="0"/>
    <x v="0"/>
    <n v="2"/>
    <s v="PAI"/>
    <x v="0"/>
    <s v="ACT_254"/>
    <s v="Proponer modificación a normas reglamentarias conjuntamente con el MinTransporte y la Oficina Jurídica"/>
    <x v="0"/>
    <n v="4.4642857142857152E-4"/>
    <s v="Mar"/>
    <n v="0"/>
    <n v="0"/>
    <n v="0"/>
    <s v="Por Ejecutar"/>
    <n v="0"/>
    <n v="0"/>
    <n v="0"/>
    <m/>
    <m/>
    <m/>
    <m/>
    <m/>
    <x v="1"/>
    <m/>
  </r>
  <r>
    <n v="2"/>
    <s v="OE1;PR_10;ACT_254"/>
    <x v="0"/>
    <x v="0"/>
    <x v="0"/>
    <n v="2"/>
    <s v="PAI"/>
    <x v="0"/>
    <s v="ACT_254"/>
    <s v="Proponer modificación a normas reglamentarias conjuntamente con el MinTransporte y la Oficina Jurídica"/>
    <x v="0"/>
    <n v="4.4642857142857152E-4"/>
    <s v="Abr"/>
    <n v="0"/>
    <n v="0"/>
    <n v="0"/>
    <s v="Por Ejecutar"/>
    <n v="0"/>
    <n v="0"/>
    <n v="0"/>
    <m/>
    <m/>
    <m/>
    <m/>
    <m/>
    <x v="1"/>
    <m/>
  </r>
  <r>
    <n v="2"/>
    <s v="OE1;PR_10;ACT_254"/>
    <x v="0"/>
    <x v="0"/>
    <x v="0"/>
    <n v="2"/>
    <s v="PAI"/>
    <x v="0"/>
    <s v="ACT_254"/>
    <s v="Proponer modificación a normas reglamentarias conjuntamente con el MinTransporte y la Oficina Jurídica"/>
    <x v="0"/>
    <n v="4.4642857142857152E-4"/>
    <s v="May"/>
    <n v="0"/>
    <n v="0"/>
    <n v="0"/>
    <s v="Por Ejecutar"/>
    <n v="0"/>
    <n v="0"/>
    <n v="0"/>
    <m/>
    <m/>
    <m/>
    <m/>
    <m/>
    <x v="1"/>
    <m/>
  </r>
  <r>
    <n v="2"/>
    <s v="OE1;PR_10;ACT_254"/>
    <x v="0"/>
    <x v="0"/>
    <x v="0"/>
    <n v="2"/>
    <s v="PAI"/>
    <x v="0"/>
    <s v="ACT_254"/>
    <s v="Proponer modificación a normas reglamentarias conjuntamente con el MinTransporte y la Oficina Jurídica"/>
    <x v="0"/>
    <n v="4.4642857142857152E-4"/>
    <s v="Jun"/>
    <n v="0"/>
    <n v="0"/>
    <n v="0"/>
    <s v="Por Ejecutar"/>
    <n v="0"/>
    <n v="0"/>
    <n v="0"/>
    <m/>
    <m/>
    <m/>
    <m/>
    <m/>
    <x v="1"/>
    <m/>
  </r>
  <r>
    <n v="2"/>
    <s v="OE1;PR_10;ACT_254"/>
    <x v="0"/>
    <x v="0"/>
    <x v="0"/>
    <n v="2"/>
    <s v="PAI"/>
    <x v="0"/>
    <s v="ACT_254"/>
    <s v="Proponer modificación a normas reglamentarias conjuntamente con el MinTransporte y la Oficina Jurídica"/>
    <x v="0"/>
    <n v="4.4642857142857152E-4"/>
    <s v="Jul"/>
    <n v="0"/>
    <n v="0"/>
    <n v="0"/>
    <s v="Por Ejecutar"/>
    <n v="0"/>
    <n v="0"/>
    <n v="0"/>
    <m/>
    <m/>
    <m/>
    <m/>
    <m/>
    <x v="1"/>
    <m/>
  </r>
  <r>
    <n v="2"/>
    <s v="OE1;PR_10;ACT_254"/>
    <x v="0"/>
    <x v="0"/>
    <x v="0"/>
    <n v="2"/>
    <s v="PAI"/>
    <x v="0"/>
    <s v="ACT_254"/>
    <s v="Proponer modificación a normas reglamentarias conjuntamente con el MinTransporte y la Oficina Jurídica"/>
    <x v="0"/>
    <n v="4.4642857142857152E-4"/>
    <s v="Ago"/>
    <n v="0"/>
    <n v="0"/>
    <n v="0"/>
    <s v="Por Ejecutar"/>
    <n v="0"/>
    <n v="0"/>
    <n v="0"/>
    <m/>
    <m/>
    <m/>
    <m/>
    <m/>
    <x v="1"/>
    <m/>
  </r>
  <r>
    <n v="2"/>
    <s v="OE1;PR_10;ACT_254"/>
    <x v="0"/>
    <x v="0"/>
    <x v="0"/>
    <n v="2"/>
    <s v="PAI"/>
    <x v="0"/>
    <s v="ACT_254"/>
    <s v="Proponer modificación a normas reglamentarias conjuntamente con el MinTransporte y la Oficina Jurídica"/>
    <x v="0"/>
    <n v="4.4642857142857152E-4"/>
    <s v="Sep"/>
    <n v="1"/>
    <n v="0"/>
    <n v="0"/>
    <s v="Por Ejecutar"/>
    <n v="1"/>
    <n v="0"/>
    <n v="0"/>
    <m/>
    <m/>
    <m/>
    <m/>
    <m/>
    <x v="1"/>
    <m/>
  </r>
  <r>
    <n v="2"/>
    <s v="OE1;PR_10;ACT_254"/>
    <x v="0"/>
    <x v="0"/>
    <x v="0"/>
    <n v="2"/>
    <s v="PAI"/>
    <x v="0"/>
    <s v="ACT_254"/>
    <s v="Proponer modificación a normas reglamentarias conjuntamente con el MinTransporte y la Oficina Jurídica"/>
    <x v="0"/>
    <n v="4.4642857142857152E-4"/>
    <s v="Oct"/>
    <n v="0"/>
    <n v="0"/>
    <n v="0"/>
    <s v="Por Ejecutar"/>
    <n v="1"/>
    <n v="0"/>
    <n v="0"/>
    <m/>
    <m/>
    <m/>
    <m/>
    <m/>
    <x v="1"/>
    <m/>
  </r>
  <r>
    <n v="2"/>
    <s v="OE1;PR_10;ACT_254"/>
    <x v="0"/>
    <x v="0"/>
    <x v="0"/>
    <n v="2"/>
    <s v="PAI"/>
    <x v="0"/>
    <s v="ACT_254"/>
    <s v="Proponer modificación a normas reglamentarias conjuntamente con el MinTransporte y la Oficina Jurídica"/>
    <x v="0"/>
    <n v="4.4642857142857152E-4"/>
    <s v="Nov"/>
    <n v="0"/>
    <n v="0"/>
    <n v="0"/>
    <s v="Por Ejecutar"/>
    <n v="1"/>
    <n v="0"/>
    <n v="0"/>
    <m/>
    <m/>
    <m/>
    <m/>
    <m/>
    <x v="1"/>
    <m/>
  </r>
  <r>
    <n v="2"/>
    <s v="OE1;PR_10;ACT_254"/>
    <x v="0"/>
    <x v="0"/>
    <x v="0"/>
    <n v="2"/>
    <s v="PAI"/>
    <x v="0"/>
    <s v="ACT_254"/>
    <s v="Proponer modificación a normas reglamentarias conjuntamente con el MinTransporte y la Oficina Jurídica"/>
    <x v="0"/>
    <n v="4.4642857142857152E-4"/>
    <s v="Dic"/>
    <n v="0"/>
    <n v="0"/>
    <n v="0"/>
    <s v="Por Ejecutar"/>
    <n v="1"/>
    <n v="0"/>
    <n v="0"/>
    <m/>
    <m/>
    <m/>
    <m/>
    <m/>
    <x v="1"/>
    <m/>
  </r>
  <r>
    <n v="3"/>
    <s v="OE1;PR_10;ACT_232"/>
    <x v="0"/>
    <x v="0"/>
    <x v="0"/>
    <n v="2"/>
    <s v="PAI"/>
    <x v="0"/>
    <s v="ACT_232"/>
    <s v="Divulgar la circular 094/2016 modelos de buenas practicas expedido para 5 tipos de vigilados de la Delegada de Concesiones a que aplican "/>
    <x v="0"/>
    <n v="4.4642857142857152E-4"/>
    <s v="Ene"/>
    <n v="0"/>
    <n v="0"/>
    <n v="0"/>
    <s v="Por Ejecutar"/>
    <n v="0"/>
    <n v="0"/>
    <n v="0"/>
    <n v="2"/>
    <n v="1"/>
    <n v="0.5"/>
    <m/>
    <n v="0.5"/>
    <x v="0"/>
    <n v="2.2321428571428576E-4"/>
  </r>
  <r>
    <n v="3"/>
    <s v="OE1;PR_10;ACT_232"/>
    <x v="0"/>
    <x v="0"/>
    <x v="0"/>
    <n v="2"/>
    <s v="PAI"/>
    <x v="0"/>
    <s v="ACT_232"/>
    <s v="Divulgar la circular 094/2016 modelos de buenas practicas expedido para 5 tipos de vigilados de la Delegada de Concesiones a que aplican "/>
    <x v="0"/>
    <n v="4.4642857142857152E-4"/>
    <s v="Feb"/>
    <n v="0"/>
    <n v="0"/>
    <n v="0"/>
    <s v="Por Ejecutar"/>
    <n v="0"/>
    <n v="0"/>
    <n v="0"/>
    <m/>
    <m/>
    <m/>
    <m/>
    <m/>
    <x v="1"/>
    <m/>
  </r>
  <r>
    <n v="3"/>
    <s v="OE1;PR_10;ACT_232"/>
    <x v="0"/>
    <x v="0"/>
    <x v="0"/>
    <n v="2"/>
    <s v="PAI"/>
    <x v="0"/>
    <s v="ACT_232"/>
    <s v="Divulgar la circular 094/2016 modelos de buenas practicas expedido para 5 tipos de vigilados de la Delegada de Concesiones a que aplican "/>
    <x v="0"/>
    <n v="4.4642857142857152E-4"/>
    <s v="Mar"/>
    <n v="1"/>
    <n v="1"/>
    <n v="1"/>
    <s v="Culminada"/>
    <n v="1"/>
    <n v="1"/>
    <n v="1"/>
    <m/>
    <m/>
    <m/>
    <m/>
    <m/>
    <x v="1"/>
    <m/>
  </r>
  <r>
    <n v="3"/>
    <s v="OE1;PR_10;ACT_232"/>
    <x v="0"/>
    <x v="0"/>
    <x v="0"/>
    <n v="2"/>
    <s v="PAI"/>
    <x v="0"/>
    <s v="ACT_232"/>
    <s v="Divulgar la circular 094/2016 modelos de buenas practicas expedido para 5 tipos de vigilados de la Delegada de Concesiones a que aplican "/>
    <x v="0"/>
    <n v="4.4642857142857152E-4"/>
    <s v="Abr"/>
    <n v="0"/>
    <n v="0"/>
    <n v="0"/>
    <s v="Por Ejecutar"/>
    <n v="1"/>
    <n v="1"/>
    <n v="1"/>
    <m/>
    <m/>
    <m/>
    <m/>
    <m/>
    <x v="1"/>
    <m/>
  </r>
  <r>
    <n v="3"/>
    <s v="OE1;PR_10;ACT_232"/>
    <x v="0"/>
    <x v="0"/>
    <x v="0"/>
    <n v="2"/>
    <s v="PAI"/>
    <x v="0"/>
    <s v="ACT_232"/>
    <s v="Divulgar la circular 094/2016 modelos de buenas practicas expedido para 5 tipos de vigilados de la Delegada de Concesiones a que aplican "/>
    <x v="0"/>
    <n v="4.4642857142857152E-4"/>
    <s v="May"/>
    <n v="0"/>
    <n v="0"/>
    <n v="0"/>
    <s v="Por Ejecutar"/>
    <n v="1"/>
    <n v="1"/>
    <n v="1"/>
    <m/>
    <m/>
    <m/>
    <m/>
    <m/>
    <x v="1"/>
    <m/>
  </r>
  <r>
    <n v="3"/>
    <s v="OE1;PR_10;ACT_232"/>
    <x v="0"/>
    <x v="0"/>
    <x v="0"/>
    <n v="2"/>
    <s v="PAI"/>
    <x v="0"/>
    <s v="ACT_232"/>
    <s v="Divulgar la circular 094/2016 modelos de buenas practicas expedido para 5 tipos de vigilados de la Delegada de Concesiones a que aplican "/>
    <x v="0"/>
    <n v="4.4642857142857152E-4"/>
    <s v="Jun"/>
    <n v="0"/>
    <n v="0"/>
    <n v="0"/>
    <s v="Por Ejecutar"/>
    <n v="1"/>
    <n v="1"/>
    <n v="1"/>
    <m/>
    <m/>
    <m/>
    <m/>
    <m/>
    <x v="1"/>
    <m/>
  </r>
  <r>
    <n v="3"/>
    <s v="OE1;PR_10;ACT_232"/>
    <x v="0"/>
    <x v="0"/>
    <x v="0"/>
    <n v="2"/>
    <s v="PAI"/>
    <x v="0"/>
    <s v="ACT_232"/>
    <s v="Divulgar la circular 094/2016 modelos de buenas practicas expedido para 5 tipos de vigilados de la Delegada de Concesiones a que aplican "/>
    <x v="0"/>
    <n v="4.4642857142857152E-4"/>
    <s v="Jul"/>
    <n v="0"/>
    <n v="0"/>
    <n v="0"/>
    <s v="Por Ejecutar"/>
    <n v="1"/>
    <n v="1"/>
    <n v="1"/>
    <m/>
    <m/>
    <m/>
    <m/>
    <m/>
    <x v="1"/>
    <m/>
  </r>
  <r>
    <n v="3"/>
    <s v="OE1;PR_10;ACT_232"/>
    <x v="0"/>
    <x v="0"/>
    <x v="0"/>
    <n v="2"/>
    <s v="PAI"/>
    <x v="0"/>
    <s v="ACT_232"/>
    <s v="Divulgar la circular 094/2016 modelos de buenas practicas expedido para 5 tipos de vigilados de la Delegada de Concesiones a que aplican "/>
    <x v="0"/>
    <n v="4.4642857142857152E-4"/>
    <s v="Ago"/>
    <n v="0"/>
    <n v="0"/>
    <n v="0"/>
    <s v="Por Ejecutar"/>
    <n v="1"/>
    <n v="1"/>
    <n v="1"/>
    <m/>
    <m/>
    <m/>
    <m/>
    <m/>
    <x v="1"/>
    <m/>
  </r>
  <r>
    <n v="3"/>
    <s v="OE1;PR_10;ACT_232"/>
    <x v="0"/>
    <x v="0"/>
    <x v="0"/>
    <n v="2"/>
    <s v="PAI"/>
    <x v="0"/>
    <s v="ACT_232"/>
    <s v="Divulgar la circular 094/2016 modelos de buenas practicas expedido para 5 tipos de vigilados de la Delegada de Concesiones a que aplican "/>
    <x v="0"/>
    <n v="4.4642857142857152E-4"/>
    <s v="Sep"/>
    <n v="1"/>
    <n v="0"/>
    <n v="0"/>
    <s v="Por Ejecutar"/>
    <n v="2"/>
    <n v="1"/>
    <n v="0.5"/>
    <m/>
    <m/>
    <m/>
    <m/>
    <m/>
    <x v="1"/>
    <m/>
  </r>
  <r>
    <n v="3"/>
    <s v="OE1;PR_10;ACT_232"/>
    <x v="0"/>
    <x v="0"/>
    <x v="0"/>
    <n v="2"/>
    <s v="PAI"/>
    <x v="0"/>
    <s v="ACT_232"/>
    <s v="Divulgar la circular 094/2016 modelos de buenas practicas expedido para 5 tipos de vigilados de la Delegada de Concesiones a que aplican "/>
    <x v="0"/>
    <n v="4.4642857142857152E-4"/>
    <s v="Oct"/>
    <n v="0"/>
    <n v="0"/>
    <n v="0"/>
    <s v="Por Ejecutar"/>
    <n v="2"/>
    <n v="1"/>
    <n v="0.5"/>
    <m/>
    <m/>
    <m/>
    <m/>
    <m/>
    <x v="1"/>
    <m/>
  </r>
  <r>
    <n v="3"/>
    <s v="OE1;PR_10;ACT_232"/>
    <x v="0"/>
    <x v="0"/>
    <x v="0"/>
    <n v="2"/>
    <s v="PAI"/>
    <x v="0"/>
    <s v="ACT_232"/>
    <s v="Divulgar la circular 094/2016 modelos de buenas practicas expedido para 5 tipos de vigilados de la Delegada de Concesiones a que aplican "/>
    <x v="0"/>
    <n v="4.4642857142857152E-4"/>
    <s v="Nov"/>
    <n v="0"/>
    <n v="0"/>
    <n v="0"/>
    <s v="Por Ejecutar"/>
    <n v="2"/>
    <n v="1"/>
    <n v="0.5"/>
    <m/>
    <m/>
    <m/>
    <m/>
    <m/>
    <x v="1"/>
    <m/>
  </r>
  <r>
    <n v="3"/>
    <s v="OE1;PR_10;ACT_232"/>
    <x v="0"/>
    <x v="0"/>
    <x v="0"/>
    <n v="2"/>
    <s v="PAI"/>
    <x v="0"/>
    <s v="ACT_232"/>
    <s v="Divulgar la circular 094/2016 modelos de buenas practicas expedido para 5 tipos de vigilados de la Delegada de Concesiones a que aplican "/>
    <x v="0"/>
    <n v="4.4642857142857152E-4"/>
    <s v="Dic"/>
    <n v="0"/>
    <n v="0"/>
    <n v="0"/>
    <s v="Por Ejecutar"/>
    <n v="2"/>
    <n v="1"/>
    <n v="0.5"/>
    <m/>
    <m/>
    <m/>
    <m/>
    <m/>
    <x v="1"/>
    <m/>
  </r>
  <r>
    <n v="4"/>
    <s v="OE1;PR_10;ACT_195"/>
    <x v="0"/>
    <x v="0"/>
    <x v="0"/>
    <n v="2"/>
    <s v="PAI"/>
    <x v="0"/>
    <s v="ACT_195"/>
    <s v="Implementar Modelo Integrado de Planeción y Gestión - Mipg en cada una de sus 7 dimensiones según corresponda"/>
    <x v="0"/>
    <n v="4.4642857142857152E-4"/>
    <s v="Ene"/>
    <n v="0"/>
    <n v="0"/>
    <n v="0"/>
    <s v="Por Ejecutar"/>
    <n v="0"/>
    <n v="0"/>
    <n v="0"/>
    <n v="6"/>
    <n v="6"/>
    <n v="1"/>
    <m/>
    <n v="0"/>
    <x v="3"/>
    <n v="4.4642857142857152E-4"/>
  </r>
  <r>
    <n v="4"/>
    <s v="OE1;PR_10;ACT_195"/>
    <x v="0"/>
    <x v="0"/>
    <x v="0"/>
    <n v="2"/>
    <s v="PAI"/>
    <x v="0"/>
    <s v="ACT_195"/>
    <s v="Implementar Modelo Integrado de Planeción y Gestión - Mipg en cada una de sus 7 dimensiones según corresponda"/>
    <x v="0"/>
    <n v="4.4642857142857152E-4"/>
    <s v="Feb"/>
    <n v="0"/>
    <n v="0"/>
    <n v="0"/>
    <s v="Por Ejecutar"/>
    <n v="0"/>
    <n v="0"/>
    <n v="0"/>
    <m/>
    <m/>
    <m/>
    <m/>
    <m/>
    <x v="1"/>
    <m/>
  </r>
  <r>
    <n v="4"/>
    <s v="OE1;PR_10;ACT_195"/>
    <x v="0"/>
    <x v="0"/>
    <x v="0"/>
    <n v="2"/>
    <s v="PAI"/>
    <x v="0"/>
    <s v="ACT_195"/>
    <s v="Implementar Modelo Integrado de Planeción y Gestión - Mipg en cada una de sus 7 dimensiones según corresponda"/>
    <x v="0"/>
    <n v="4.4642857142857152E-4"/>
    <s v="Mar"/>
    <n v="2"/>
    <n v="2"/>
    <n v="1"/>
    <s v="Culminada"/>
    <n v="2"/>
    <n v="2"/>
    <n v="1"/>
    <m/>
    <m/>
    <m/>
    <m/>
    <m/>
    <x v="1"/>
    <m/>
  </r>
  <r>
    <n v="4"/>
    <s v="OE1;PR_10;ACT_195"/>
    <x v="0"/>
    <x v="0"/>
    <x v="0"/>
    <n v="2"/>
    <s v="PAI"/>
    <x v="0"/>
    <s v="ACT_195"/>
    <s v="Implementar Modelo Integrado de Planeción y Gestión - Mipg en cada una de sus 7 dimensiones según corresponda"/>
    <x v="0"/>
    <n v="4.4642857142857152E-4"/>
    <s v="Abr"/>
    <n v="2"/>
    <n v="2"/>
    <n v="1"/>
    <s v="Culminada"/>
    <n v="4"/>
    <n v="4"/>
    <n v="1"/>
    <m/>
    <m/>
    <m/>
    <m/>
    <m/>
    <x v="1"/>
    <m/>
  </r>
  <r>
    <n v="4"/>
    <s v="OE1;PR_10;ACT_195"/>
    <x v="0"/>
    <x v="0"/>
    <x v="0"/>
    <n v="2"/>
    <s v="PAI"/>
    <x v="0"/>
    <s v="ACT_195"/>
    <s v="Implementar Modelo Integrado de Planeción y Gestión - Mipg en cada una de sus 7 dimensiones según corresponda"/>
    <x v="0"/>
    <n v="4.4642857142857152E-4"/>
    <s v="May"/>
    <n v="1"/>
    <n v="1"/>
    <n v="1"/>
    <s v="Culminada"/>
    <n v="5"/>
    <n v="5"/>
    <n v="1"/>
    <m/>
    <m/>
    <m/>
    <m/>
    <m/>
    <x v="1"/>
    <m/>
  </r>
  <r>
    <n v="4"/>
    <s v="OE1;PR_10;ACT_195"/>
    <x v="0"/>
    <x v="0"/>
    <x v="0"/>
    <n v="2"/>
    <s v="PAI"/>
    <x v="0"/>
    <s v="ACT_195"/>
    <s v="Implementar Modelo Integrado de Planeción y Gestión - Mipg en cada una de sus 7 dimensiones según corresponda"/>
    <x v="0"/>
    <n v="4.4642857142857152E-4"/>
    <s v="Jun"/>
    <n v="1"/>
    <n v="1"/>
    <n v="1"/>
    <s v="Culminada"/>
    <n v="6"/>
    <n v="6"/>
    <n v="1"/>
    <m/>
    <m/>
    <m/>
    <m/>
    <m/>
    <x v="1"/>
    <m/>
  </r>
  <r>
    <n v="4"/>
    <s v="OE1;PR_10;ACT_195"/>
    <x v="0"/>
    <x v="0"/>
    <x v="0"/>
    <n v="2"/>
    <s v="PAI"/>
    <x v="0"/>
    <s v="ACT_195"/>
    <s v="Implementar Modelo Integrado de Planeción y Gestión - Mipg en cada una de sus 7 dimensiones según corresponda"/>
    <x v="0"/>
    <n v="4.4642857142857152E-4"/>
    <s v="Jul"/>
    <n v="0"/>
    <n v="0"/>
    <n v="0"/>
    <s v="Por Ejecutar"/>
    <n v="6"/>
    <n v="6"/>
    <n v="1"/>
    <m/>
    <m/>
    <m/>
    <m/>
    <m/>
    <x v="1"/>
    <m/>
  </r>
  <r>
    <n v="4"/>
    <s v="OE1;PR_10;ACT_195"/>
    <x v="0"/>
    <x v="0"/>
    <x v="0"/>
    <n v="2"/>
    <s v="PAI"/>
    <x v="0"/>
    <s v="ACT_195"/>
    <s v="Implementar Modelo Integrado de Planeción y Gestión - Mipg en cada una de sus 7 dimensiones según corresponda"/>
    <x v="0"/>
    <n v="4.4642857142857152E-4"/>
    <s v="Ago"/>
    <n v="0"/>
    <n v="0"/>
    <n v="0"/>
    <s v="Por Ejecutar"/>
    <n v="6"/>
    <n v="6"/>
    <n v="1"/>
    <m/>
    <m/>
    <m/>
    <m/>
    <m/>
    <x v="1"/>
    <m/>
  </r>
  <r>
    <n v="4"/>
    <s v="OE1;PR_10;ACT_195"/>
    <x v="0"/>
    <x v="0"/>
    <x v="0"/>
    <n v="2"/>
    <s v="PAI"/>
    <x v="0"/>
    <s v="ACT_195"/>
    <s v="Implementar Modelo Integrado de Planeción y Gestión - Mipg en cada una de sus 7 dimensiones según corresponda"/>
    <x v="0"/>
    <n v="4.4642857142857152E-4"/>
    <s v="Sep"/>
    <n v="0"/>
    <n v="0"/>
    <n v="0"/>
    <s v="Por Ejecutar"/>
    <n v="6"/>
    <n v="6"/>
    <n v="1"/>
    <m/>
    <m/>
    <m/>
    <m/>
    <m/>
    <x v="1"/>
    <m/>
  </r>
  <r>
    <n v="4"/>
    <s v="OE1;PR_10;ACT_195"/>
    <x v="0"/>
    <x v="0"/>
    <x v="0"/>
    <n v="2"/>
    <s v="PAI"/>
    <x v="0"/>
    <s v="ACT_195"/>
    <s v="Implementar Modelo Integrado de Planeción y Gestión - Mipg en cada una de sus 7 dimensiones según corresponda"/>
    <x v="0"/>
    <n v="4.4642857142857152E-4"/>
    <s v="Oct"/>
    <n v="0"/>
    <n v="0"/>
    <n v="0"/>
    <s v="Por Ejecutar"/>
    <n v="6"/>
    <n v="6"/>
    <n v="1"/>
    <m/>
    <m/>
    <m/>
    <m/>
    <m/>
    <x v="1"/>
    <m/>
  </r>
  <r>
    <n v="4"/>
    <s v="OE1;PR_10;ACT_195"/>
    <x v="0"/>
    <x v="0"/>
    <x v="0"/>
    <n v="2"/>
    <s v="PAI"/>
    <x v="0"/>
    <s v="ACT_195"/>
    <s v="Implementar Modelo Integrado de Planeción y Gestión - Mipg en cada una de sus 7 dimensiones según corresponda"/>
    <x v="0"/>
    <n v="4.4642857142857152E-4"/>
    <s v="Nov"/>
    <n v="0"/>
    <n v="0"/>
    <n v="0"/>
    <s v="Por Ejecutar"/>
    <n v="6"/>
    <n v="6"/>
    <n v="1"/>
    <m/>
    <m/>
    <m/>
    <m/>
    <m/>
    <x v="1"/>
    <m/>
  </r>
  <r>
    <n v="4"/>
    <s v="OE1;PR_10;ACT_195"/>
    <x v="0"/>
    <x v="0"/>
    <x v="0"/>
    <n v="2"/>
    <s v="PAI"/>
    <x v="0"/>
    <s v="ACT_195"/>
    <s v="Implementar Modelo Integrado de Planeción y Gestión - Mipg en cada una de sus 7 dimensiones según corresponda"/>
    <x v="0"/>
    <n v="4.4642857142857152E-4"/>
    <s v="Dic"/>
    <n v="0"/>
    <n v="0"/>
    <n v="0"/>
    <s v="Por Ejecutar"/>
    <n v="6"/>
    <n v="6"/>
    <n v="1"/>
    <m/>
    <m/>
    <m/>
    <m/>
    <m/>
    <x v="1"/>
    <m/>
  </r>
  <r>
    <n v="5"/>
    <s v="OE1;PR_10;ACT_234"/>
    <x v="0"/>
    <x v="0"/>
    <x v="0"/>
    <n v="2"/>
    <s v="PAI"/>
    <x v="0"/>
    <s v="ACT_234"/>
    <m/>
    <x v="0"/>
    <n v="4.4642857142857152E-4"/>
    <s v="Ene"/>
    <n v="171"/>
    <n v="126"/>
    <n v="0.73684210526315785"/>
    <s v="En Seguimiento"/>
    <n v="171"/>
    <n v="126"/>
    <n v="0.73684210526315785"/>
    <n v="1224"/>
    <n v="1174"/>
    <n v="0.95915032679738566"/>
    <m/>
    <n v="4.0849673202614345E-2"/>
    <x v="4"/>
    <n v="4.281921101774044E-4"/>
  </r>
  <r>
    <n v="5"/>
    <s v="OE1;PR_10;ACT_234"/>
    <x v="0"/>
    <x v="0"/>
    <x v="0"/>
    <n v="2"/>
    <s v="PAI"/>
    <x v="0"/>
    <s v="ACT_234"/>
    <m/>
    <x v="0"/>
    <n v="4.4642857142857152E-4"/>
    <s v="Feb"/>
    <n v="354"/>
    <n v="354"/>
    <n v="1"/>
    <s v="Culminada"/>
    <n v="525"/>
    <n v="480"/>
    <n v="0.91428571428571426"/>
    <m/>
    <m/>
    <m/>
    <m/>
    <m/>
    <x v="1"/>
    <m/>
  </r>
  <r>
    <n v="5"/>
    <s v="OE1;PR_10;ACT_234"/>
    <x v="0"/>
    <x v="0"/>
    <x v="0"/>
    <n v="2"/>
    <s v="PAI"/>
    <x v="0"/>
    <s v="ACT_234"/>
    <m/>
    <x v="0"/>
    <n v="4.4642857142857152E-4"/>
    <s v="Mar"/>
    <n v="177"/>
    <n v="177"/>
    <n v="1"/>
    <s v="Culminada"/>
    <n v="702"/>
    <n v="657"/>
    <n v="0.9358974358974359"/>
    <m/>
    <m/>
    <m/>
    <m/>
    <m/>
    <x v="1"/>
    <m/>
  </r>
  <r>
    <n v="5"/>
    <s v="OE1;PR_10;ACT_234"/>
    <x v="0"/>
    <x v="0"/>
    <x v="0"/>
    <n v="2"/>
    <s v="PAI"/>
    <x v="0"/>
    <s v="ACT_234"/>
    <m/>
    <x v="0"/>
    <n v="4.4642857142857152E-4"/>
    <s v="Abr"/>
    <n v="194"/>
    <n v="194"/>
    <n v="1"/>
    <s v="Culminada"/>
    <n v="896"/>
    <n v="851"/>
    <n v="0.9497767857142857"/>
    <m/>
    <m/>
    <m/>
    <m/>
    <m/>
    <x v="1"/>
    <m/>
  </r>
  <r>
    <n v="5"/>
    <s v="OE1;PR_10;ACT_234"/>
    <x v="0"/>
    <x v="0"/>
    <x v="0"/>
    <n v="2"/>
    <s v="PAI"/>
    <x v="0"/>
    <s v="ACT_234"/>
    <m/>
    <x v="0"/>
    <n v="4.4642857142857152E-4"/>
    <s v="May"/>
    <n v="224"/>
    <n v="224"/>
    <n v="1"/>
    <s v="Culminada"/>
    <n v="1120"/>
    <n v="1075"/>
    <n v="0.9598214285714286"/>
    <m/>
    <m/>
    <m/>
    <m/>
    <m/>
    <x v="1"/>
    <m/>
  </r>
  <r>
    <n v="5"/>
    <s v="OE1;PR_10;ACT_234"/>
    <x v="0"/>
    <x v="0"/>
    <x v="0"/>
    <n v="2"/>
    <s v="PAI"/>
    <x v="0"/>
    <s v="ACT_234"/>
    <m/>
    <x v="0"/>
    <n v="4.4642857142857152E-4"/>
    <s v="Jun"/>
    <n v="104"/>
    <n v="99"/>
    <n v="0.95192307692307687"/>
    <s v="Gestionado"/>
    <n v="1224"/>
    <n v="1174"/>
    <n v="0.95915032679738566"/>
    <m/>
    <m/>
    <m/>
    <m/>
    <m/>
    <x v="1"/>
    <m/>
  </r>
  <r>
    <n v="5"/>
    <s v="OE1;PR_10;ACT_234"/>
    <x v="0"/>
    <x v="0"/>
    <x v="0"/>
    <n v="2"/>
    <s v="PAI"/>
    <x v="0"/>
    <s v="ACT_234"/>
    <m/>
    <x v="0"/>
    <n v="4.4642857142857152E-4"/>
    <s v="Jul"/>
    <n v="0"/>
    <n v="0"/>
    <n v="0"/>
    <s v="Por Ejecutar"/>
    <n v="1224"/>
    <n v="1174"/>
    <n v="0.95915032679738566"/>
    <m/>
    <m/>
    <m/>
    <m/>
    <m/>
    <x v="1"/>
    <m/>
  </r>
  <r>
    <n v="5"/>
    <s v="OE1;PR_10;ACT_234"/>
    <x v="0"/>
    <x v="0"/>
    <x v="0"/>
    <n v="2"/>
    <s v="PAI"/>
    <x v="0"/>
    <s v="ACT_234"/>
    <m/>
    <x v="0"/>
    <n v="4.4642857142857152E-4"/>
    <s v="Ago"/>
    <n v="0"/>
    <n v="0"/>
    <n v="0"/>
    <s v="Por Ejecutar"/>
    <n v="1224"/>
    <n v="1174"/>
    <n v="0.95915032679738566"/>
    <m/>
    <m/>
    <m/>
    <m/>
    <m/>
    <x v="1"/>
    <m/>
  </r>
  <r>
    <n v="5"/>
    <s v="OE1;PR_10;ACT_234"/>
    <x v="0"/>
    <x v="0"/>
    <x v="0"/>
    <n v="2"/>
    <s v="PAI"/>
    <x v="0"/>
    <s v="ACT_234"/>
    <m/>
    <x v="0"/>
    <n v="4.4642857142857152E-4"/>
    <s v="Sep"/>
    <n v="0"/>
    <n v="0"/>
    <n v="0"/>
    <s v="Por Ejecutar"/>
    <n v="1224"/>
    <n v="1174"/>
    <n v="0.95915032679738566"/>
    <m/>
    <m/>
    <m/>
    <m/>
    <m/>
    <x v="1"/>
    <m/>
  </r>
  <r>
    <n v="5"/>
    <s v="OE1;PR_10;ACT_234"/>
    <x v="0"/>
    <x v="0"/>
    <x v="0"/>
    <n v="2"/>
    <s v="PAI"/>
    <x v="0"/>
    <s v="ACT_234"/>
    <m/>
    <x v="0"/>
    <n v="4.4642857142857152E-4"/>
    <s v="Oct"/>
    <n v="0"/>
    <n v="0"/>
    <n v="0"/>
    <s v="Por Ejecutar"/>
    <n v="1224"/>
    <n v="1174"/>
    <n v="0.95915032679738566"/>
    <m/>
    <m/>
    <m/>
    <m/>
    <m/>
    <x v="1"/>
    <m/>
  </r>
  <r>
    <n v="5"/>
    <s v="OE1;PR_10;ACT_234"/>
    <x v="0"/>
    <x v="0"/>
    <x v="0"/>
    <n v="2"/>
    <s v="PAI"/>
    <x v="0"/>
    <s v="ACT_234"/>
    <m/>
    <x v="0"/>
    <n v="4.4642857142857152E-4"/>
    <s v="Nov"/>
    <n v="0"/>
    <n v="0"/>
    <n v="0"/>
    <s v="Por Ejecutar"/>
    <n v="1224"/>
    <n v="1174"/>
    <n v="0.95915032679738566"/>
    <m/>
    <m/>
    <m/>
    <m/>
    <m/>
    <x v="1"/>
    <m/>
  </r>
  <r>
    <n v="5"/>
    <s v="OE1;PR_10;ACT_234"/>
    <x v="0"/>
    <x v="0"/>
    <x v="0"/>
    <n v="2"/>
    <s v="PAI"/>
    <x v="0"/>
    <s v="ACT_234"/>
    <m/>
    <x v="0"/>
    <n v="4.4642857142857152E-4"/>
    <s v="Dic"/>
    <n v="0"/>
    <n v="0"/>
    <n v="0"/>
    <s v="Por Ejecutar"/>
    <n v="1224"/>
    <n v="1174"/>
    <n v="0.95915032679738566"/>
    <m/>
    <m/>
    <m/>
    <m/>
    <m/>
    <x v="1"/>
    <m/>
  </r>
  <r>
    <n v="6"/>
    <s v="OE1;PR_10;ACT_18"/>
    <x v="0"/>
    <x v="0"/>
    <x v="0"/>
    <n v="2"/>
    <s v="PAI"/>
    <x v="0"/>
    <s v="ACT_18"/>
    <s v="Actualizar politíca de supervisión de la entidad."/>
    <x v="1"/>
    <n v="4.4642857142857152E-4"/>
    <s v="Ene"/>
    <n v="0"/>
    <n v="0"/>
    <n v="0"/>
    <s v="Por Ejecutar"/>
    <n v="0"/>
    <n v="0"/>
    <n v="0"/>
    <n v="0.8"/>
    <n v="0.4"/>
    <n v="0.5"/>
    <m/>
    <n v="0.5"/>
    <x v="0"/>
    <n v="2.2321428571428576E-4"/>
  </r>
  <r>
    <n v="6"/>
    <s v="OE1;PR_10;ACT_18"/>
    <x v="0"/>
    <x v="0"/>
    <x v="0"/>
    <n v="2"/>
    <s v="PAI"/>
    <x v="0"/>
    <s v="ACT_18"/>
    <s v="Actualizar politíca de supervisión de la entidad."/>
    <x v="1"/>
    <n v="4.4642857142857152E-4"/>
    <s v="Feb"/>
    <n v="0"/>
    <n v="0"/>
    <n v="0"/>
    <s v="Por Ejecutar"/>
    <n v="0"/>
    <n v="0"/>
    <n v="0"/>
    <m/>
    <m/>
    <m/>
    <m/>
    <m/>
    <x v="1"/>
    <m/>
  </r>
  <r>
    <n v="6"/>
    <s v="OE1;PR_10;ACT_18"/>
    <x v="0"/>
    <x v="0"/>
    <x v="0"/>
    <n v="2"/>
    <s v="PAI"/>
    <x v="0"/>
    <s v="ACT_18"/>
    <s v="Actualizar politíca de supervisión de la entidad."/>
    <x v="1"/>
    <n v="4.4642857142857152E-4"/>
    <s v="Mar"/>
    <n v="0"/>
    <n v="0"/>
    <n v="0"/>
    <s v="Por Ejecutar"/>
    <n v="0"/>
    <n v="0"/>
    <n v="0"/>
    <m/>
    <m/>
    <m/>
    <m/>
    <m/>
    <x v="1"/>
    <m/>
  </r>
  <r>
    <n v="6"/>
    <s v="OE1;PR_10;ACT_18"/>
    <x v="0"/>
    <x v="0"/>
    <x v="0"/>
    <n v="2"/>
    <s v="PAI"/>
    <x v="0"/>
    <s v="ACT_18"/>
    <s v="Actualizar politíca de supervisión de la entidad."/>
    <x v="1"/>
    <n v="4.4642857142857152E-4"/>
    <s v="Abr"/>
    <n v="0.05"/>
    <n v="0.05"/>
    <n v="1"/>
    <s v="Culminada"/>
    <n v="0.05"/>
    <n v="0.05"/>
    <n v="1"/>
    <m/>
    <m/>
    <m/>
    <m/>
    <m/>
    <x v="1"/>
    <m/>
  </r>
  <r>
    <n v="6"/>
    <s v="OE1;PR_10;ACT_18"/>
    <x v="0"/>
    <x v="0"/>
    <x v="0"/>
    <n v="2"/>
    <s v="PAI"/>
    <x v="0"/>
    <s v="ACT_18"/>
    <s v="Actualizar politíca de supervisión de la entidad."/>
    <x v="1"/>
    <n v="4.4642857142857152E-4"/>
    <s v="May"/>
    <n v="0.15"/>
    <n v="0.15"/>
    <n v="1"/>
    <s v="Culminada"/>
    <n v="0.2"/>
    <n v="0.2"/>
    <n v="1"/>
    <m/>
    <m/>
    <m/>
    <m/>
    <m/>
    <x v="1"/>
    <m/>
  </r>
  <r>
    <n v="6"/>
    <s v="OE1;PR_10;ACT_18"/>
    <x v="0"/>
    <x v="0"/>
    <x v="0"/>
    <n v="2"/>
    <s v="PAI"/>
    <x v="0"/>
    <s v="ACT_18"/>
    <s v="Actualizar politíca de supervisión de la entidad."/>
    <x v="1"/>
    <n v="4.4642857142857152E-4"/>
    <s v="Jun"/>
    <n v="0"/>
    <n v="0.2"/>
    <n v="0"/>
    <s v="Por Ejecutar"/>
    <n v="0.2"/>
    <n v="0.4"/>
    <n v="2"/>
    <m/>
    <m/>
    <m/>
    <m/>
    <m/>
    <x v="1"/>
    <m/>
  </r>
  <r>
    <n v="6"/>
    <s v="OE1;PR_10;ACT_18"/>
    <x v="0"/>
    <x v="0"/>
    <x v="0"/>
    <n v="2"/>
    <s v="PAI"/>
    <x v="0"/>
    <s v="ACT_18"/>
    <s v="Actualizar politíca de supervisión de la entidad."/>
    <x v="1"/>
    <n v="4.4642857142857152E-4"/>
    <s v="Jul"/>
    <n v="0.2"/>
    <n v="0"/>
    <n v="0"/>
    <s v="Por Ejecutar"/>
    <n v="0.4"/>
    <n v="0.4"/>
    <n v="1"/>
    <m/>
    <m/>
    <m/>
    <m/>
    <m/>
    <x v="1"/>
    <m/>
  </r>
  <r>
    <n v="6"/>
    <s v="OE1;PR_10;ACT_18"/>
    <x v="0"/>
    <x v="0"/>
    <x v="0"/>
    <n v="2"/>
    <s v="PAI"/>
    <x v="0"/>
    <s v="ACT_18"/>
    <s v="Actualizar politíca de supervisión de la entidad."/>
    <x v="1"/>
    <n v="4.4642857142857152E-4"/>
    <s v="Ago"/>
    <n v="0.15"/>
    <n v="0"/>
    <n v="0"/>
    <s v="Por Ejecutar"/>
    <n v="0.55000000000000004"/>
    <n v="0.4"/>
    <n v="0.72727272727272729"/>
    <m/>
    <m/>
    <m/>
    <m/>
    <m/>
    <x v="1"/>
    <m/>
  </r>
  <r>
    <n v="6"/>
    <s v="OE1;PR_10;ACT_18"/>
    <x v="0"/>
    <x v="0"/>
    <x v="0"/>
    <n v="2"/>
    <s v="PAI"/>
    <x v="0"/>
    <s v="ACT_18"/>
    <s v="Actualizar politíca de supervisión de la entidad."/>
    <x v="1"/>
    <n v="4.4642857142857152E-4"/>
    <s v="Sep"/>
    <n v="0.1"/>
    <n v="0"/>
    <n v="0"/>
    <s v="Por Ejecutar"/>
    <n v="0.65"/>
    <n v="0.4"/>
    <n v="0.61538461538461542"/>
    <m/>
    <m/>
    <m/>
    <m/>
    <m/>
    <x v="1"/>
    <m/>
  </r>
  <r>
    <n v="6"/>
    <s v="OE1;PR_10;ACT_18"/>
    <x v="0"/>
    <x v="0"/>
    <x v="0"/>
    <n v="2"/>
    <s v="PAI"/>
    <x v="0"/>
    <s v="ACT_18"/>
    <s v="Actualizar politíca de supervisión de la entidad."/>
    <x v="1"/>
    <n v="4.4642857142857152E-4"/>
    <s v="Oct"/>
    <n v="0.1"/>
    <n v="0"/>
    <n v="0"/>
    <s v="Por Ejecutar"/>
    <n v="0.75"/>
    <n v="0.4"/>
    <n v="0.53333333333333333"/>
    <m/>
    <m/>
    <m/>
    <m/>
    <m/>
    <x v="1"/>
    <m/>
  </r>
  <r>
    <n v="6"/>
    <s v="OE1;PR_10;ACT_18"/>
    <x v="0"/>
    <x v="0"/>
    <x v="0"/>
    <n v="2"/>
    <s v="PAI"/>
    <x v="0"/>
    <s v="ACT_18"/>
    <s v="Actualizar politíca de supervisión de la entidad."/>
    <x v="1"/>
    <n v="4.4642857142857152E-4"/>
    <s v="Nov"/>
    <n v="0.05"/>
    <n v="0"/>
    <n v="0"/>
    <s v="Por Ejecutar"/>
    <n v="0.8"/>
    <n v="0.4"/>
    <n v="0.5"/>
    <m/>
    <m/>
    <m/>
    <m/>
    <m/>
    <x v="1"/>
    <m/>
  </r>
  <r>
    <n v="6"/>
    <s v="OE1;PR_10;ACT_18"/>
    <x v="0"/>
    <x v="0"/>
    <x v="0"/>
    <n v="2"/>
    <s v="PAI"/>
    <x v="0"/>
    <s v="ACT_18"/>
    <s v="Actualizar politíca de supervisión de la entidad."/>
    <x v="1"/>
    <n v="4.4642857142857152E-4"/>
    <s v="Dic"/>
    <n v="0"/>
    <n v="0"/>
    <n v="0"/>
    <s v="Por Ejecutar"/>
    <n v="0.8"/>
    <n v="0.4"/>
    <n v="0.5"/>
    <m/>
    <m/>
    <m/>
    <m/>
    <m/>
    <x v="1"/>
    <m/>
  </r>
  <r>
    <n v="7"/>
    <s v="OE1;PR_10;ACT_153"/>
    <x v="0"/>
    <x v="0"/>
    <x v="0"/>
    <n v="2"/>
    <s v="PAI"/>
    <x v="0"/>
    <s v="ACT_153"/>
    <s v="Fallar investigaciones administrativas en el término legal."/>
    <x v="0"/>
    <n v="4.4642857142857152E-4"/>
    <s v="Ene"/>
    <n v="1"/>
    <n v="1"/>
    <n v="1"/>
    <s v="Culminada"/>
    <n v="1"/>
    <n v="1"/>
    <n v="1"/>
    <n v="144"/>
    <n v="55"/>
    <n v="0.38194444444444442"/>
    <m/>
    <n v="0.61805555555555558"/>
    <x v="0"/>
    <n v="1.7051091269841272E-4"/>
  </r>
  <r>
    <n v="7"/>
    <s v="OE1;PR_10;ACT_153"/>
    <x v="0"/>
    <x v="0"/>
    <x v="0"/>
    <n v="2"/>
    <s v="PAI"/>
    <x v="0"/>
    <s v="ACT_153"/>
    <s v="Fallar investigaciones administrativas en el término legal."/>
    <x v="0"/>
    <n v="4.4642857142857152E-4"/>
    <s v="Feb"/>
    <n v="1"/>
    <n v="1"/>
    <n v="1"/>
    <s v="Culminada"/>
    <n v="2"/>
    <n v="2"/>
    <n v="1"/>
    <m/>
    <m/>
    <m/>
    <m/>
    <m/>
    <x v="1"/>
    <m/>
  </r>
  <r>
    <n v="7"/>
    <s v="OE1;PR_10;ACT_153"/>
    <x v="0"/>
    <x v="0"/>
    <x v="0"/>
    <n v="2"/>
    <s v="PAI"/>
    <x v="0"/>
    <s v="ACT_153"/>
    <s v="Fallar investigaciones administrativas en el término legal."/>
    <x v="0"/>
    <n v="4.4642857142857152E-4"/>
    <s v="Mar"/>
    <n v="13"/>
    <n v="10"/>
    <n v="0.76923076923076927"/>
    <s v="En Seguimiento"/>
    <n v="15"/>
    <n v="12"/>
    <n v="0.8"/>
    <m/>
    <m/>
    <m/>
    <m/>
    <m/>
    <x v="1"/>
    <m/>
  </r>
  <r>
    <n v="7"/>
    <s v="OE1;PR_10;ACT_153"/>
    <x v="0"/>
    <x v="0"/>
    <x v="0"/>
    <n v="2"/>
    <s v="PAI"/>
    <x v="0"/>
    <s v="ACT_153"/>
    <s v="Fallar investigaciones administrativas en el término legal."/>
    <x v="0"/>
    <n v="4.4642857142857152E-4"/>
    <s v="Abr"/>
    <n v="10"/>
    <n v="0"/>
    <n v="0"/>
    <s v="Por Ejecutar"/>
    <n v="25"/>
    <n v="12"/>
    <n v="0.48"/>
    <m/>
    <m/>
    <m/>
    <m/>
    <m/>
    <x v="1"/>
    <m/>
  </r>
  <r>
    <n v="7"/>
    <s v="OE1;PR_10;ACT_153"/>
    <x v="0"/>
    <x v="0"/>
    <x v="0"/>
    <n v="2"/>
    <s v="PAI"/>
    <x v="0"/>
    <s v="ACT_153"/>
    <s v="Fallar investigaciones administrativas en el término legal."/>
    <x v="0"/>
    <n v="4.4642857142857152E-4"/>
    <s v="May"/>
    <n v="10"/>
    <n v="13"/>
    <n v="1.3"/>
    <s v="Culminada"/>
    <n v="35"/>
    <n v="25"/>
    <n v="0.7142857142857143"/>
    <m/>
    <m/>
    <m/>
    <m/>
    <m/>
    <x v="1"/>
    <m/>
  </r>
  <r>
    <n v="7"/>
    <s v="OE1;PR_10;ACT_153"/>
    <x v="0"/>
    <x v="0"/>
    <x v="0"/>
    <n v="2"/>
    <s v="PAI"/>
    <x v="0"/>
    <s v="ACT_153"/>
    <s v="Fallar investigaciones administrativas en el término legal."/>
    <x v="0"/>
    <n v="4.4642857142857152E-4"/>
    <s v="Jun"/>
    <n v="30"/>
    <n v="30"/>
    <n v="1"/>
    <s v="Culminada"/>
    <n v="65"/>
    <n v="55"/>
    <n v="0.84615384615384615"/>
    <m/>
    <m/>
    <m/>
    <m/>
    <m/>
    <x v="1"/>
    <m/>
  </r>
  <r>
    <n v="7"/>
    <s v="OE1;PR_10;ACT_153"/>
    <x v="0"/>
    <x v="0"/>
    <x v="0"/>
    <n v="2"/>
    <s v="PAI"/>
    <x v="0"/>
    <s v="ACT_153"/>
    <s v="Fallar investigaciones administrativas en el término legal."/>
    <x v="0"/>
    <n v="4.4642857142857152E-4"/>
    <s v="Jul"/>
    <n v="10"/>
    <n v="0"/>
    <n v="0"/>
    <s v="Por Ejecutar"/>
    <n v="75"/>
    <n v="55"/>
    <n v="0.73333333333333328"/>
    <m/>
    <m/>
    <m/>
    <m/>
    <m/>
    <x v="1"/>
    <m/>
  </r>
  <r>
    <n v="7"/>
    <s v="OE1;PR_10;ACT_153"/>
    <x v="0"/>
    <x v="0"/>
    <x v="0"/>
    <n v="2"/>
    <s v="PAI"/>
    <x v="0"/>
    <s v="ACT_153"/>
    <s v="Fallar investigaciones administrativas en el término legal."/>
    <x v="0"/>
    <n v="4.4642857142857152E-4"/>
    <s v="Ago"/>
    <n v="10"/>
    <n v="0"/>
    <n v="0"/>
    <s v="Por Ejecutar"/>
    <n v="85"/>
    <n v="55"/>
    <n v="0.6470588235294118"/>
    <m/>
    <m/>
    <m/>
    <m/>
    <m/>
    <x v="1"/>
    <m/>
  </r>
  <r>
    <n v="7"/>
    <s v="OE1;PR_10;ACT_153"/>
    <x v="0"/>
    <x v="0"/>
    <x v="0"/>
    <n v="2"/>
    <s v="PAI"/>
    <x v="0"/>
    <s v="ACT_153"/>
    <s v="Fallar investigaciones administrativas en el término legal."/>
    <x v="0"/>
    <n v="4.4642857142857152E-4"/>
    <s v="Sep"/>
    <n v="30"/>
    <n v="0"/>
    <n v="0"/>
    <s v="Por Ejecutar"/>
    <n v="115"/>
    <n v="55"/>
    <n v="0.47826086956521741"/>
    <m/>
    <m/>
    <m/>
    <m/>
    <m/>
    <x v="1"/>
    <m/>
  </r>
  <r>
    <n v="7"/>
    <s v="OE1;PR_10;ACT_153"/>
    <x v="0"/>
    <x v="0"/>
    <x v="0"/>
    <n v="2"/>
    <s v="PAI"/>
    <x v="0"/>
    <s v="ACT_153"/>
    <s v="Fallar investigaciones administrativas en el término legal."/>
    <x v="0"/>
    <n v="4.4642857142857152E-4"/>
    <s v="Oct"/>
    <n v="10"/>
    <n v="0"/>
    <n v="0"/>
    <s v="Por Ejecutar"/>
    <n v="125"/>
    <n v="55"/>
    <n v="0.44"/>
    <m/>
    <m/>
    <m/>
    <m/>
    <m/>
    <x v="1"/>
    <m/>
  </r>
  <r>
    <n v="7"/>
    <s v="OE1;PR_10;ACT_153"/>
    <x v="0"/>
    <x v="0"/>
    <x v="0"/>
    <n v="2"/>
    <s v="PAI"/>
    <x v="0"/>
    <s v="ACT_153"/>
    <s v="Fallar investigaciones administrativas en el término legal."/>
    <x v="0"/>
    <n v="4.4642857142857152E-4"/>
    <s v="Nov"/>
    <n v="10"/>
    <n v="0"/>
    <n v="0"/>
    <s v="Por Ejecutar"/>
    <n v="135"/>
    <n v="55"/>
    <n v="0.40740740740740738"/>
    <m/>
    <m/>
    <m/>
    <m/>
    <m/>
    <x v="1"/>
    <m/>
  </r>
  <r>
    <n v="7"/>
    <s v="OE1;PR_10;ACT_153"/>
    <x v="0"/>
    <x v="0"/>
    <x v="0"/>
    <n v="2"/>
    <s v="PAI"/>
    <x v="0"/>
    <s v="ACT_153"/>
    <s v="Fallar investigaciones administrativas en el término legal."/>
    <x v="0"/>
    <n v="4.4642857142857152E-4"/>
    <s v="Dic"/>
    <n v="9"/>
    <n v="0"/>
    <n v="0"/>
    <s v="Por Ejecutar"/>
    <n v="144"/>
    <n v="55"/>
    <n v="0.38194444444444442"/>
    <m/>
    <m/>
    <m/>
    <m/>
    <m/>
    <x v="1"/>
    <m/>
  </r>
  <r>
    <n v="8"/>
    <s v="OE1;PR_10;ACT_02"/>
    <x v="0"/>
    <x v="0"/>
    <x v="0"/>
    <n v="2"/>
    <s v="PAI"/>
    <x v="0"/>
    <s v="ACT_02"/>
    <s v="Actualizar politíca de supervisión de la entidad."/>
    <x v="2"/>
    <n v="4.4642857142857152E-4"/>
    <s v="Ene"/>
    <n v="0"/>
    <n v="0"/>
    <n v="0"/>
    <s v="Por Ejecutar"/>
    <n v="0"/>
    <n v="0"/>
    <n v="0"/>
    <n v="1"/>
    <n v="0.5"/>
    <n v="0.5"/>
    <m/>
    <n v="0.5"/>
    <x v="0"/>
    <n v="2.2321428571428576E-4"/>
  </r>
  <r>
    <n v="8"/>
    <s v="OE1;PR_10;ACT_02"/>
    <x v="0"/>
    <x v="0"/>
    <x v="0"/>
    <n v="2"/>
    <s v="PAI"/>
    <x v="0"/>
    <s v="ACT_02"/>
    <s v="Actualizar politíca de supervisión de la entidad."/>
    <x v="2"/>
    <n v="4.4642857142857152E-4"/>
    <s v="Feb"/>
    <n v="0"/>
    <n v="0"/>
    <n v="0"/>
    <s v="Por Ejecutar"/>
    <n v="0"/>
    <n v="0"/>
    <n v="0"/>
    <m/>
    <m/>
    <m/>
    <m/>
    <m/>
    <x v="1"/>
    <m/>
  </r>
  <r>
    <n v="8"/>
    <s v="OE1;PR_10;ACT_02"/>
    <x v="0"/>
    <x v="0"/>
    <x v="0"/>
    <n v="2"/>
    <s v="PAI"/>
    <x v="0"/>
    <s v="ACT_02"/>
    <s v="Actualizar politíca de supervisión de la entidad."/>
    <x v="2"/>
    <n v="4.4642857142857152E-4"/>
    <s v="Mar"/>
    <n v="0"/>
    <n v="0.1"/>
    <n v="0"/>
    <s v="Por Ejecutar"/>
    <n v="0"/>
    <n v="0.1"/>
    <n v="0"/>
    <m/>
    <m/>
    <m/>
    <m/>
    <m/>
    <x v="1"/>
    <m/>
  </r>
  <r>
    <n v="8"/>
    <s v="OE1;PR_10;ACT_02"/>
    <x v="0"/>
    <x v="0"/>
    <x v="0"/>
    <n v="2"/>
    <s v="PAI"/>
    <x v="0"/>
    <s v="ACT_02"/>
    <s v="Actualizar politíca de supervisión de la entidad."/>
    <x v="2"/>
    <n v="4.4642857142857152E-4"/>
    <s v="Abr"/>
    <n v="0.05"/>
    <n v="0.05"/>
    <n v="1"/>
    <s v="Culminada"/>
    <n v="0.05"/>
    <n v="0.15000000000000002"/>
    <n v="3.0000000000000004"/>
    <m/>
    <m/>
    <m/>
    <m/>
    <m/>
    <x v="1"/>
    <m/>
  </r>
  <r>
    <n v="8"/>
    <s v="OE1;PR_10;ACT_02"/>
    <x v="0"/>
    <x v="0"/>
    <x v="0"/>
    <n v="2"/>
    <s v="PAI"/>
    <x v="0"/>
    <s v="ACT_02"/>
    <s v="Actualizar politíca de supervisión de la entidad."/>
    <x v="2"/>
    <n v="4.4642857142857152E-4"/>
    <s v="May"/>
    <n v="0.15"/>
    <n v="0.15"/>
    <n v="1"/>
    <s v="Culminada"/>
    <n v="0.2"/>
    <n v="0.30000000000000004"/>
    <n v="1.5000000000000002"/>
    <m/>
    <m/>
    <m/>
    <m/>
    <m/>
    <x v="1"/>
    <m/>
  </r>
  <r>
    <n v="8"/>
    <s v="OE1;PR_10;ACT_02"/>
    <x v="0"/>
    <x v="0"/>
    <x v="0"/>
    <n v="2"/>
    <s v="PAI"/>
    <x v="0"/>
    <s v="ACT_02"/>
    <s v="Actualizar politíca de supervisión de la entidad."/>
    <x v="2"/>
    <n v="4.4642857142857152E-4"/>
    <s v="Jun"/>
    <n v="0.2"/>
    <n v="0.2"/>
    <n v="1"/>
    <s v="Culminada"/>
    <n v="0.4"/>
    <n v="0.5"/>
    <n v="1.25"/>
    <m/>
    <m/>
    <m/>
    <m/>
    <m/>
    <x v="1"/>
    <m/>
  </r>
  <r>
    <n v="8"/>
    <s v="OE1;PR_10;ACT_02"/>
    <x v="0"/>
    <x v="0"/>
    <x v="0"/>
    <n v="2"/>
    <s v="PAI"/>
    <x v="0"/>
    <s v="ACT_02"/>
    <s v="Actualizar politíca de supervisión de la entidad."/>
    <x v="2"/>
    <n v="4.4642857142857152E-4"/>
    <s v="Jul"/>
    <n v="0.2"/>
    <n v="0"/>
    <n v="0"/>
    <s v="Por Ejecutar"/>
    <n v="0.60000000000000009"/>
    <n v="0.5"/>
    <n v="0.83333333333333326"/>
    <m/>
    <m/>
    <m/>
    <m/>
    <m/>
    <x v="1"/>
    <m/>
  </r>
  <r>
    <n v="8"/>
    <s v="OE1;PR_10;ACT_02"/>
    <x v="0"/>
    <x v="0"/>
    <x v="0"/>
    <n v="2"/>
    <s v="PAI"/>
    <x v="0"/>
    <s v="ACT_02"/>
    <s v="Actualizar politíca de supervisión de la entidad."/>
    <x v="2"/>
    <n v="4.4642857142857152E-4"/>
    <s v="Ago"/>
    <n v="0.15"/>
    <n v="0"/>
    <n v="0"/>
    <s v="Por Ejecutar"/>
    <n v="0.75000000000000011"/>
    <n v="0.5"/>
    <n v="0.66666666666666652"/>
    <m/>
    <m/>
    <m/>
    <m/>
    <m/>
    <x v="1"/>
    <m/>
  </r>
  <r>
    <n v="8"/>
    <s v="OE1;PR_10;ACT_02"/>
    <x v="0"/>
    <x v="0"/>
    <x v="0"/>
    <n v="2"/>
    <s v="PAI"/>
    <x v="0"/>
    <s v="ACT_02"/>
    <s v="Actualizar politíca de supervisión de la entidad."/>
    <x v="2"/>
    <n v="4.4642857142857152E-4"/>
    <s v="Sep"/>
    <n v="0.1"/>
    <n v="0"/>
    <n v="0"/>
    <s v="Por Ejecutar"/>
    <n v="0.85000000000000009"/>
    <n v="0.5"/>
    <n v="0.58823529411764697"/>
    <m/>
    <m/>
    <m/>
    <m/>
    <m/>
    <x v="1"/>
    <m/>
  </r>
  <r>
    <n v="8"/>
    <s v="OE1;PR_10;ACT_02"/>
    <x v="0"/>
    <x v="0"/>
    <x v="0"/>
    <n v="2"/>
    <s v="PAI"/>
    <x v="0"/>
    <s v="ACT_02"/>
    <s v="Actualizar politíca de supervisión de la entidad."/>
    <x v="2"/>
    <n v="4.4642857142857152E-4"/>
    <s v="Oct"/>
    <n v="0.1"/>
    <n v="0"/>
    <n v="0"/>
    <s v="Por Ejecutar"/>
    <n v="0.95000000000000007"/>
    <n v="0.5"/>
    <n v="0.52631578947368418"/>
    <m/>
    <m/>
    <m/>
    <m/>
    <m/>
    <x v="1"/>
    <m/>
  </r>
  <r>
    <n v="8"/>
    <s v="OE1;PR_10;ACT_02"/>
    <x v="0"/>
    <x v="0"/>
    <x v="0"/>
    <n v="2"/>
    <s v="PAI"/>
    <x v="0"/>
    <s v="ACT_02"/>
    <s v="Actualizar politíca de supervisión de la entidad."/>
    <x v="2"/>
    <n v="4.4642857142857152E-4"/>
    <s v="Nov"/>
    <n v="0.05"/>
    <n v="0"/>
    <n v="0"/>
    <s v="Por Ejecutar"/>
    <n v="1"/>
    <n v="0.5"/>
    <n v="0.5"/>
    <m/>
    <m/>
    <m/>
    <m/>
    <m/>
    <x v="1"/>
    <m/>
  </r>
  <r>
    <n v="8"/>
    <s v="OE1;PR_10;ACT_02"/>
    <x v="0"/>
    <x v="0"/>
    <x v="0"/>
    <n v="2"/>
    <s v="PAI"/>
    <x v="0"/>
    <s v="ACT_02"/>
    <s v="Actualizar politíca de supervisión de la entidad."/>
    <x v="2"/>
    <n v="4.4642857142857152E-4"/>
    <s v="Dic"/>
    <n v="0"/>
    <n v="0"/>
    <n v="0"/>
    <s v="Por Ejecutar"/>
    <n v="1"/>
    <n v="0.5"/>
    <n v="0.5"/>
    <m/>
    <m/>
    <m/>
    <m/>
    <m/>
    <x v="1"/>
    <m/>
  </r>
  <r>
    <n v="9"/>
    <s v="OE1;PR_10;ACT_253"/>
    <x v="0"/>
    <x v="0"/>
    <x v="0"/>
    <n v="2"/>
    <s v="PAI"/>
    <x v="0"/>
    <s v="ACT_253"/>
    <s v="Proponer modificación a normas reglamentarias conjuntamente con el MinTransporte y la Oficina Jurídica"/>
    <x v="2"/>
    <n v="4.4642857142857152E-4"/>
    <s v="Ene"/>
    <n v="0"/>
    <n v="0"/>
    <n v="0"/>
    <s v="Por Ejecutar"/>
    <n v="0"/>
    <n v="0"/>
    <n v="0"/>
    <n v="0.89999999999999991"/>
    <n v="0.5"/>
    <n v="0.55555555555555558"/>
    <m/>
    <n v="0.44444444444444442"/>
    <x v="0"/>
    <n v="2.4801587301587306E-4"/>
  </r>
  <r>
    <n v="9"/>
    <s v="OE1;PR_10;ACT_253"/>
    <x v="0"/>
    <x v="0"/>
    <x v="0"/>
    <n v="2"/>
    <s v="PAI"/>
    <x v="0"/>
    <s v="ACT_253"/>
    <s v="Proponer modificación a normas reglamentarias conjuntamente con el MinTransporte y la Oficina Jurídica"/>
    <x v="2"/>
    <n v="4.4642857142857152E-4"/>
    <s v="Feb"/>
    <n v="0"/>
    <n v="0"/>
    <n v="0"/>
    <s v="Por Ejecutar"/>
    <n v="0"/>
    <n v="0"/>
    <n v="0"/>
    <m/>
    <m/>
    <m/>
    <m/>
    <m/>
    <x v="1"/>
    <m/>
  </r>
  <r>
    <n v="9"/>
    <s v="OE1;PR_10;ACT_253"/>
    <x v="0"/>
    <x v="0"/>
    <x v="0"/>
    <n v="2"/>
    <s v="PAI"/>
    <x v="0"/>
    <s v="ACT_253"/>
    <s v="Proponer modificación a normas reglamentarias conjuntamente con el MinTransporte y la Oficina Jurídica"/>
    <x v="2"/>
    <n v="4.4642857142857152E-4"/>
    <s v="Mar"/>
    <n v="0.1"/>
    <n v="0.1"/>
    <n v="1"/>
    <s v="Culminada"/>
    <n v="0.1"/>
    <n v="0.1"/>
    <n v="1"/>
    <m/>
    <m/>
    <m/>
    <m/>
    <m/>
    <x v="1"/>
    <m/>
  </r>
  <r>
    <n v="9"/>
    <s v="OE1;PR_10;ACT_253"/>
    <x v="0"/>
    <x v="0"/>
    <x v="0"/>
    <n v="2"/>
    <s v="PAI"/>
    <x v="0"/>
    <s v="ACT_253"/>
    <s v="Proponer modificación a normas reglamentarias conjuntamente con el MinTransporte y la Oficina Jurídica"/>
    <x v="2"/>
    <n v="4.4642857142857152E-4"/>
    <s v="Abr"/>
    <n v="0.1"/>
    <n v="0.1"/>
    <n v="1"/>
    <s v="Culminada"/>
    <n v="0.2"/>
    <n v="0.2"/>
    <n v="1"/>
    <m/>
    <m/>
    <m/>
    <m/>
    <m/>
    <x v="1"/>
    <m/>
  </r>
  <r>
    <n v="9"/>
    <s v="OE1;PR_10;ACT_253"/>
    <x v="0"/>
    <x v="0"/>
    <x v="0"/>
    <n v="2"/>
    <s v="PAI"/>
    <x v="0"/>
    <s v="ACT_253"/>
    <s v="Proponer modificación a normas reglamentarias conjuntamente con el MinTransporte y la Oficina Jurídica"/>
    <x v="2"/>
    <n v="4.4642857142857152E-4"/>
    <s v="May"/>
    <n v="0.1"/>
    <n v="0.1"/>
    <n v="1"/>
    <s v="Culminada"/>
    <n v="0.30000000000000004"/>
    <n v="0.30000000000000004"/>
    <n v="1"/>
    <m/>
    <m/>
    <m/>
    <m/>
    <m/>
    <x v="1"/>
    <m/>
  </r>
  <r>
    <n v="9"/>
    <s v="OE1;PR_10;ACT_253"/>
    <x v="0"/>
    <x v="0"/>
    <x v="0"/>
    <n v="2"/>
    <s v="PAI"/>
    <x v="0"/>
    <s v="ACT_253"/>
    <s v="Proponer modificación a normas reglamentarias conjuntamente con el MinTransporte y la Oficina Jurídica"/>
    <x v="2"/>
    <n v="4.4642857142857152E-4"/>
    <s v="Jun"/>
    <n v="0"/>
    <n v="0.2"/>
    <n v="0"/>
    <s v="Por Ejecutar"/>
    <n v="0.30000000000000004"/>
    <n v="0.5"/>
    <n v="1.6666666666666665"/>
    <m/>
    <m/>
    <m/>
    <m/>
    <m/>
    <x v="1"/>
    <m/>
  </r>
  <r>
    <n v="9"/>
    <s v="OE1;PR_10;ACT_253"/>
    <x v="0"/>
    <x v="0"/>
    <x v="0"/>
    <n v="2"/>
    <s v="PAI"/>
    <x v="0"/>
    <s v="ACT_253"/>
    <s v="Proponer modificación a normas reglamentarias conjuntamente con el MinTransporte y la Oficina Jurídica"/>
    <x v="2"/>
    <n v="4.4642857142857152E-4"/>
    <s v="Jul"/>
    <n v="0.1"/>
    <n v="0"/>
    <n v="0"/>
    <s v="Por Ejecutar"/>
    <n v="0.4"/>
    <n v="0.5"/>
    <n v="1.25"/>
    <m/>
    <m/>
    <m/>
    <m/>
    <m/>
    <x v="1"/>
    <m/>
  </r>
  <r>
    <n v="9"/>
    <s v="OE1;PR_10;ACT_253"/>
    <x v="0"/>
    <x v="0"/>
    <x v="0"/>
    <n v="2"/>
    <s v="PAI"/>
    <x v="0"/>
    <s v="ACT_253"/>
    <s v="Proponer modificación a normas reglamentarias conjuntamente con el MinTransporte y la Oficina Jurídica"/>
    <x v="2"/>
    <n v="4.4642857142857152E-4"/>
    <s v="Ago"/>
    <n v="0.1"/>
    <n v="0"/>
    <n v="0"/>
    <s v="Por Ejecutar"/>
    <n v="0.5"/>
    <n v="0.5"/>
    <n v="1"/>
    <m/>
    <m/>
    <m/>
    <m/>
    <m/>
    <x v="1"/>
    <m/>
  </r>
  <r>
    <n v="9"/>
    <s v="OE1;PR_10;ACT_253"/>
    <x v="0"/>
    <x v="0"/>
    <x v="0"/>
    <n v="2"/>
    <s v="PAI"/>
    <x v="0"/>
    <s v="ACT_253"/>
    <s v="Proponer modificación a normas reglamentarias conjuntamente con el MinTransporte y la Oficina Jurídica"/>
    <x v="2"/>
    <n v="4.4642857142857152E-4"/>
    <s v="Sep"/>
    <n v="0.1"/>
    <n v="0"/>
    <n v="0"/>
    <s v="Por Ejecutar"/>
    <n v="0.6"/>
    <n v="0.5"/>
    <n v="0.83333333333333337"/>
    <m/>
    <m/>
    <m/>
    <m/>
    <m/>
    <x v="1"/>
    <m/>
  </r>
  <r>
    <n v="9"/>
    <s v="OE1;PR_10;ACT_253"/>
    <x v="0"/>
    <x v="0"/>
    <x v="0"/>
    <n v="2"/>
    <s v="PAI"/>
    <x v="0"/>
    <s v="ACT_253"/>
    <s v="Proponer modificación a normas reglamentarias conjuntamente con el MinTransporte y la Oficina Jurídica"/>
    <x v="2"/>
    <n v="4.4642857142857152E-4"/>
    <s v="Oct"/>
    <n v="0.1"/>
    <n v="0"/>
    <n v="0"/>
    <s v="Por Ejecutar"/>
    <n v="0.7"/>
    <n v="0.5"/>
    <n v="0.7142857142857143"/>
    <m/>
    <m/>
    <m/>
    <m/>
    <m/>
    <x v="1"/>
    <m/>
  </r>
  <r>
    <n v="9"/>
    <s v="OE1;PR_10;ACT_253"/>
    <x v="0"/>
    <x v="0"/>
    <x v="0"/>
    <n v="2"/>
    <s v="PAI"/>
    <x v="0"/>
    <s v="ACT_253"/>
    <s v="Proponer modificación a normas reglamentarias conjuntamente con el MinTransporte y la Oficina Jurídica"/>
    <x v="2"/>
    <n v="4.4642857142857152E-4"/>
    <s v="Nov"/>
    <n v="0.1"/>
    <n v="0"/>
    <n v="0"/>
    <s v="Por Ejecutar"/>
    <n v="0.79999999999999993"/>
    <n v="0.5"/>
    <n v="0.625"/>
    <m/>
    <m/>
    <m/>
    <m/>
    <m/>
    <x v="1"/>
    <m/>
  </r>
  <r>
    <n v="9"/>
    <s v="OE1;PR_10;ACT_253"/>
    <x v="0"/>
    <x v="0"/>
    <x v="0"/>
    <n v="2"/>
    <s v="PAI"/>
    <x v="0"/>
    <s v="ACT_253"/>
    <s v="Proponer modificación a normas reglamentarias conjuntamente con el MinTransporte y la Oficina Jurídica"/>
    <x v="2"/>
    <n v="4.4642857142857152E-4"/>
    <s v="Dic"/>
    <n v="0.1"/>
    <n v="0"/>
    <n v="0"/>
    <s v="Por Ejecutar"/>
    <n v="0.89999999999999991"/>
    <n v="0.5"/>
    <n v="0.55555555555555558"/>
    <m/>
    <m/>
    <m/>
    <m/>
    <m/>
    <x v="1"/>
    <m/>
  </r>
  <r>
    <n v="10"/>
    <s v="OE1;PR_10;ACT_210"/>
    <x v="0"/>
    <x v="0"/>
    <x v="0"/>
    <n v="2"/>
    <s v="PAI"/>
    <x v="0"/>
    <s v="ACT_210"/>
    <m/>
    <x v="2"/>
    <n v="4.4642857142857152E-4"/>
    <s v="Ene"/>
    <n v="99"/>
    <n v="77"/>
    <n v="0.77777777777777779"/>
    <s v="En Seguimiento"/>
    <n v="99"/>
    <n v="77"/>
    <n v="0.77777777777777779"/>
    <n v="2080"/>
    <n v="1962"/>
    <n v="0.94326923076923075"/>
    <m/>
    <n v="5.6730769230769251E-2"/>
    <x v="4"/>
    <n v="4.2110233516483525E-4"/>
  </r>
  <r>
    <n v="10"/>
    <s v="OE1;PR_10;ACT_210"/>
    <x v="0"/>
    <x v="0"/>
    <x v="0"/>
    <n v="2"/>
    <s v="PAI"/>
    <x v="0"/>
    <s v="ACT_210"/>
    <m/>
    <x v="2"/>
    <n v="4.4642857142857152E-4"/>
    <s v="Feb"/>
    <n v="196"/>
    <n v="151"/>
    <n v="0.77040816326530615"/>
    <s v="En Seguimiento"/>
    <n v="295"/>
    <n v="228"/>
    <n v="0.77288135593220342"/>
    <m/>
    <m/>
    <m/>
    <m/>
    <m/>
    <x v="1"/>
    <m/>
  </r>
  <r>
    <n v="10"/>
    <s v="OE1;PR_10;ACT_210"/>
    <x v="0"/>
    <x v="0"/>
    <x v="0"/>
    <n v="2"/>
    <s v="PAI"/>
    <x v="0"/>
    <s v="ACT_210"/>
    <m/>
    <x v="2"/>
    <n v="4.4642857142857152E-4"/>
    <s v="Mar"/>
    <n v="456"/>
    <n v="405"/>
    <n v="0.88815789473684215"/>
    <s v="Gestionado"/>
    <n v="751"/>
    <n v="633"/>
    <n v="0.84287616511318242"/>
    <m/>
    <m/>
    <m/>
    <m/>
    <m/>
    <x v="1"/>
    <m/>
  </r>
  <r>
    <n v="10"/>
    <s v="OE1;PR_10;ACT_210"/>
    <x v="0"/>
    <x v="0"/>
    <x v="0"/>
    <n v="2"/>
    <s v="PAI"/>
    <x v="0"/>
    <s v="ACT_210"/>
    <m/>
    <x v="2"/>
    <n v="4.4642857142857152E-4"/>
    <s v="Abr"/>
    <n v="264"/>
    <n v="264"/>
    <n v="1"/>
    <s v="Culminada"/>
    <n v="1015"/>
    <n v="897"/>
    <n v="0.88374384236453207"/>
    <m/>
    <m/>
    <m/>
    <m/>
    <m/>
    <x v="1"/>
    <m/>
  </r>
  <r>
    <n v="10"/>
    <s v="OE1;PR_10;ACT_210"/>
    <x v="0"/>
    <x v="0"/>
    <x v="0"/>
    <n v="2"/>
    <s v="PAI"/>
    <x v="0"/>
    <s v="ACT_210"/>
    <m/>
    <x v="2"/>
    <n v="4.4642857142857152E-4"/>
    <s v="May"/>
    <n v="397"/>
    <n v="397"/>
    <n v="1"/>
    <s v="Culminada"/>
    <n v="1412"/>
    <n v="1294"/>
    <n v="0.91643059490084988"/>
    <m/>
    <m/>
    <m/>
    <m/>
    <m/>
    <x v="1"/>
    <m/>
  </r>
  <r>
    <n v="10"/>
    <s v="OE1;PR_10;ACT_210"/>
    <x v="0"/>
    <x v="0"/>
    <x v="0"/>
    <n v="2"/>
    <s v="PAI"/>
    <x v="0"/>
    <s v="ACT_210"/>
    <m/>
    <x v="2"/>
    <n v="4.4642857142857152E-4"/>
    <s v="Jun"/>
    <n v="668"/>
    <n v="668"/>
    <n v="1"/>
    <s v="Culminada"/>
    <n v="2080"/>
    <n v="1962"/>
    <n v="0.94326923076923075"/>
    <m/>
    <m/>
    <m/>
    <m/>
    <m/>
    <x v="1"/>
    <m/>
  </r>
  <r>
    <n v="10"/>
    <s v="OE1;PR_10;ACT_210"/>
    <x v="0"/>
    <x v="0"/>
    <x v="0"/>
    <n v="2"/>
    <s v="PAI"/>
    <x v="0"/>
    <s v="ACT_210"/>
    <m/>
    <x v="2"/>
    <n v="4.4642857142857152E-4"/>
    <s v="Jul"/>
    <n v="0"/>
    <n v="0"/>
    <n v="0"/>
    <s v="Por Ejecutar"/>
    <n v="2080"/>
    <n v="1962"/>
    <n v="0.94326923076923075"/>
    <m/>
    <m/>
    <m/>
    <m/>
    <m/>
    <x v="1"/>
    <m/>
  </r>
  <r>
    <n v="10"/>
    <s v="OE1;PR_10;ACT_210"/>
    <x v="0"/>
    <x v="0"/>
    <x v="0"/>
    <n v="2"/>
    <s v="PAI"/>
    <x v="0"/>
    <s v="ACT_210"/>
    <m/>
    <x v="2"/>
    <n v="4.4642857142857152E-4"/>
    <s v="Ago"/>
    <n v="0"/>
    <n v="0"/>
    <n v="0"/>
    <s v="Por Ejecutar"/>
    <n v="2080"/>
    <n v="1962"/>
    <n v="0.94326923076923075"/>
    <m/>
    <m/>
    <m/>
    <m/>
    <m/>
    <x v="1"/>
    <m/>
  </r>
  <r>
    <n v="10"/>
    <s v="OE1;PR_10;ACT_210"/>
    <x v="0"/>
    <x v="0"/>
    <x v="0"/>
    <n v="2"/>
    <s v="PAI"/>
    <x v="0"/>
    <s v="ACT_210"/>
    <m/>
    <x v="2"/>
    <n v="4.4642857142857152E-4"/>
    <s v="Sep"/>
    <n v="0"/>
    <n v="0"/>
    <n v="0"/>
    <s v="Por Ejecutar"/>
    <n v="2080"/>
    <n v="1962"/>
    <n v="0.94326923076923075"/>
    <m/>
    <m/>
    <m/>
    <m/>
    <m/>
    <x v="1"/>
    <m/>
  </r>
  <r>
    <n v="10"/>
    <s v="OE1;PR_10;ACT_210"/>
    <x v="0"/>
    <x v="0"/>
    <x v="0"/>
    <n v="2"/>
    <s v="PAI"/>
    <x v="0"/>
    <s v="ACT_210"/>
    <m/>
    <x v="2"/>
    <n v="4.4642857142857152E-4"/>
    <s v="Oct"/>
    <n v="0"/>
    <n v="0"/>
    <n v="0"/>
    <s v="Por Ejecutar"/>
    <n v="2080"/>
    <n v="1962"/>
    <n v="0.94326923076923075"/>
    <m/>
    <m/>
    <m/>
    <m/>
    <m/>
    <x v="1"/>
    <m/>
  </r>
  <r>
    <n v="10"/>
    <s v="OE1;PR_10;ACT_210"/>
    <x v="0"/>
    <x v="0"/>
    <x v="0"/>
    <n v="2"/>
    <s v="PAI"/>
    <x v="0"/>
    <s v="ACT_210"/>
    <m/>
    <x v="2"/>
    <n v="4.4642857142857152E-4"/>
    <s v="Nov"/>
    <n v="0"/>
    <n v="0"/>
    <n v="0"/>
    <s v="Por Ejecutar"/>
    <n v="2080"/>
    <n v="1962"/>
    <n v="0.94326923076923075"/>
    <m/>
    <m/>
    <m/>
    <m/>
    <m/>
    <x v="1"/>
    <m/>
  </r>
  <r>
    <n v="10"/>
    <s v="OE1;PR_10;ACT_210"/>
    <x v="0"/>
    <x v="0"/>
    <x v="0"/>
    <n v="2"/>
    <s v="PAI"/>
    <x v="0"/>
    <s v="ACT_210"/>
    <m/>
    <x v="2"/>
    <n v="4.4642857142857152E-4"/>
    <s v="Dic"/>
    <n v="0"/>
    <n v="0"/>
    <n v="0"/>
    <s v="Por Ejecutar"/>
    <n v="2080"/>
    <n v="1962"/>
    <n v="0.94326923076923075"/>
    <m/>
    <m/>
    <m/>
    <m/>
    <m/>
    <x v="1"/>
    <m/>
  </r>
  <r>
    <n v="11"/>
    <s v="OE1;PR_10;ACT_194"/>
    <x v="0"/>
    <x v="0"/>
    <x v="0"/>
    <n v="2"/>
    <s v="PAI"/>
    <x v="0"/>
    <s v="ACT_194"/>
    <s v="Implementar Modelo Integrado de Planeción y Gestión - Mipg en cada una de sus 7 dimensiones según corresponda"/>
    <x v="2"/>
    <n v="4.4642857142857152E-4"/>
    <s v="Ene"/>
    <n v="0"/>
    <n v="0"/>
    <n v="0"/>
    <s v="Por Ejecutar"/>
    <n v="0"/>
    <n v="0"/>
    <n v="0"/>
    <n v="1"/>
    <n v="1"/>
    <n v="1"/>
    <m/>
    <n v="0"/>
    <x v="3"/>
    <n v="4.4642857142857152E-4"/>
  </r>
  <r>
    <n v="11"/>
    <s v="OE1;PR_10;ACT_194"/>
    <x v="0"/>
    <x v="0"/>
    <x v="0"/>
    <n v="2"/>
    <s v="PAI"/>
    <x v="0"/>
    <s v="ACT_194"/>
    <s v="Implementar Modelo Integrado de Planeción y Gestión - Mipg en cada una de sus 7 dimensiones según corresponda"/>
    <x v="2"/>
    <n v="4.4642857142857152E-4"/>
    <s v="Feb"/>
    <n v="0"/>
    <n v="0"/>
    <n v="0"/>
    <s v="Por Ejecutar"/>
    <n v="0"/>
    <n v="0"/>
    <n v="0"/>
    <m/>
    <m/>
    <m/>
    <m/>
    <m/>
    <x v="1"/>
    <m/>
  </r>
  <r>
    <n v="11"/>
    <s v="OE1;PR_10;ACT_194"/>
    <x v="0"/>
    <x v="0"/>
    <x v="0"/>
    <n v="2"/>
    <s v="PAI"/>
    <x v="0"/>
    <s v="ACT_194"/>
    <s v="Implementar Modelo Integrado de Planeción y Gestión - Mipg en cada una de sus 7 dimensiones según corresponda"/>
    <x v="2"/>
    <n v="4.4642857142857152E-4"/>
    <s v="Mar"/>
    <n v="1"/>
    <n v="1"/>
    <n v="1"/>
    <s v="Culminada"/>
    <n v="1"/>
    <n v="1"/>
    <n v="1"/>
    <m/>
    <m/>
    <m/>
    <m/>
    <m/>
    <x v="1"/>
    <m/>
  </r>
  <r>
    <n v="11"/>
    <s v="OE1;PR_10;ACT_194"/>
    <x v="0"/>
    <x v="0"/>
    <x v="0"/>
    <n v="2"/>
    <s v="PAI"/>
    <x v="0"/>
    <s v="ACT_194"/>
    <s v="Implementar Modelo Integrado de Planeción y Gestión - Mipg en cada una de sus 7 dimensiones según corresponda"/>
    <x v="2"/>
    <n v="4.4642857142857152E-4"/>
    <s v="Abr"/>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May"/>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Jun"/>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Jul"/>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Ago"/>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Sep"/>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Oct"/>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Nov"/>
    <n v="0"/>
    <n v="0"/>
    <n v="0"/>
    <s v="Por Ejecutar"/>
    <n v="1"/>
    <n v="1"/>
    <n v="1"/>
    <m/>
    <m/>
    <m/>
    <m/>
    <m/>
    <x v="1"/>
    <m/>
  </r>
  <r>
    <n v="11"/>
    <s v="OE1;PR_10;ACT_194"/>
    <x v="0"/>
    <x v="0"/>
    <x v="0"/>
    <n v="2"/>
    <s v="PAI"/>
    <x v="0"/>
    <s v="ACT_194"/>
    <s v="Implementar Modelo Integrado de Planeción y Gestión - Mipg en cada una de sus 7 dimensiones según corresponda"/>
    <x v="2"/>
    <n v="4.4642857142857152E-4"/>
    <s v="Dic"/>
    <n v="0"/>
    <n v="0"/>
    <n v="0"/>
    <s v="Por Ejecutar"/>
    <n v="1"/>
    <n v="1"/>
    <n v="1"/>
    <m/>
    <m/>
    <m/>
    <m/>
    <m/>
    <x v="1"/>
    <m/>
  </r>
  <r>
    <n v="12"/>
    <s v="OE1;PR_10;ACT_255"/>
    <x v="0"/>
    <x v="0"/>
    <x v="0"/>
    <n v="2"/>
    <s v="PAI"/>
    <x v="0"/>
    <s v="ACT_255"/>
    <s v="Proponer modificación a normas reglamentarias conjuntamente con el MinTransporte y la Oficina Jurídica"/>
    <x v="1"/>
    <n v="4.4642857142857152E-4"/>
    <s v="Ene"/>
    <n v="0"/>
    <n v="0"/>
    <n v="0"/>
    <s v="Por Ejecutar"/>
    <n v="0"/>
    <n v="0"/>
    <n v="0"/>
    <n v="3"/>
    <n v="3"/>
    <n v="1"/>
    <m/>
    <n v="0"/>
    <x v="3"/>
    <n v="4.4642857142857152E-4"/>
  </r>
  <r>
    <n v="12"/>
    <s v="OE1;PR_10;ACT_255"/>
    <x v="0"/>
    <x v="0"/>
    <x v="0"/>
    <n v="2"/>
    <s v="PAI"/>
    <x v="0"/>
    <s v="ACT_255"/>
    <s v="Proponer modificación a normas reglamentarias conjuntamente con el MinTransporte y la Oficina Jurídica"/>
    <x v="1"/>
    <n v="4.4642857142857152E-4"/>
    <s v="Feb"/>
    <n v="0"/>
    <n v="0"/>
    <n v="0"/>
    <s v="Por Ejecutar"/>
    <n v="0"/>
    <n v="0"/>
    <n v="0"/>
    <m/>
    <m/>
    <m/>
    <m/>
    <m/>
    <x v="1"/>
    <m/>
  </r>
  <r>
    <n v="12"/>
    <s v="OE1;PR_10;ACT_255"/>
    <x v="0"/>
    <x v="0"/>
    <x v="0"/>
    <n v="2"/>
    <s v="PAI"/>
    <x v="0"/>
    <s v="ACT_255"/>
    <s v="Proponer modificación a normas reglamentarias conjuntamente con el MinTransporte y la Oficina Jurídica"/>
    <x v="1"/>
    <n v="4.4642857142857152E-4"/>
    <s v="Mar"/>
    <n v="0"/>
    <n v="0"/>
    <n v="0"/>
    <s v="Por Ejecutar"/>
    <n v="0"/>
    <n v="0"/>
    <n v="0"/>
    <m/>
    <m/>
    <m/>
    <m/>
    <m/>
    <x v="1"/>
    <m/>
  </r>
  <r>
    <n v="12"/>
    <s v="OE1;PR_10;ACT_255"/>
    <x v="0"/>
    <x v="0"/>
    <x v="0"/>
    <n v="2"/>
    <s v="PAI"/>
    <x v="0"/>
    <s v="ACT_255"/>
    <s v="Proponer modificación a normas reglamentarias conjuntamente con el MinTransporte y la Oficina Jurídica"/>
    <x v="1"/>
    <n v="4.4642857142857152E-4"/>
    <s v="Abr"/>
    <n v="1"/>
    <n v="3"/>
    <n v="3"/>
    <s v="Culminada"/>
    <n v="1"/>
    <n v="3"/>
    <n v="3"/>
    <m/>
    <m/>
    <m/>
    <m/>
    <m/>
    <x v="1"/>
    <m/>
  </r>
  <r>
    <n v="12"/>
    <s v="OE1;PR_10;ACT_255"/>
    <x v="0"/>
    <x v="0"/>
    <x v="0"/>
    <n v="2"/>
    <s v="PAI"/>
    <x v="0"/>
    <s v="ACT_255"/>
    <s v="Proponer modificación a normas reglamentarias conjuntamente con el MinTransporte y la Oficina Jurídica"/>
    <x v="1"/>
    <n v="4.4642857142857152E-4"/>
    <s v="May"/>
    <n v="0"/>
    <n v="0"/>
    <n v="0"/>
    <s v="Por Ejecutar"/>
    <n v="1"/>
    <n v="3"/>
    <n v="3"/>
    <m/>
    <m/>
    <m/>
    <m/>
    <m/>
    <x v="1"/>
    <m/>
  </r>
  <r>
    <n v="12"/>
    <s v="OE1;PR_10;ACT_255"/>
    <x v="0"/>
    <x v="0"/>
    <x v="0"/>
    <n v="2"/>
    <s v="PAI"/>
    <x v="0"/>
    <s v="ACT_255"/>
    <s v="Proponer modificación a normas reglamentarias conjuntamente con el MinTransporte y la Oficina Jurídica"/>
    <x v="1"/>
    <n v="4.4642857142857152E-4"/>
    <s v="Jun"/>
    <n v="0"/>
    <n v="0"/>
    <n v="0"/>
    <s v="Por Ejecutar"/>
    <n v="1"/>
    <n v="3"/>
    <n v="3"/>
    <m/>
    <m/>
    <m/>
    <m/>
    <m/>
    <x v="1"/>
    <m/>
  </r>
  <r>
    <n v="12"/>
    <s v="OE1;PR_10;ACT_255"/>
    <x v="0"/>
    <x v="0"/>
    <x v="0"/>
    <n v="2"/>
    <s v="PAI"/>
    <x v="0"/>
    <s v="ACT_255"/>
    <s v="Proponer modificación a normas reglamentarias conjuntamente con el MinTransporte y la Oficina Jurídica"/>
    <x v="1"/>
    <n v="4.4642857142857152E-4"/>
    <s v="Jul"/>
    <n v="0"/>
    <n v="0"/>
    <n v="0"/>
    <s v="Por Ejecutar"/>
    <n v="1"/>
    <n v="3"/>
    <n v="3"/>
    <m/>
    <m/>
    <m/>
    <m/>
    <m/>
    <x v="1"/>
    <m/>
  </r>
  <r>
    <n v="12"/>
    <s v="OE1;PR_10;ACT_255"/>
    <x v="0"/>
    <x v="0"/>
    <x v="0"/>
    <n v="2"/>
    <s v="PAI"/>
    <x v="0"/>
    <s v="ACT_255"/>
    <s v="Proponer modificación a normas reglamentarias conjuntamente con el MinTransporte y la Oficina Jurídica"/>
    <x v="1"/>
    <n v="4.4642857142857152E-4"/>
    <s v="Ago"/>
    <n v="1"/>
    <n v="0"/>
    <n v="0"/>
    <s v="Por Ejecutar"/>
    <n v="2"/>
    <n v="3"/>
    <n v="1.5"/>
    <m/>
    <m/>
    <m/>
    <m/>
    <m/>
    <x v="1"/>
    <m/>
  </r>
  <r>
    <n v="12"/>
    <s v="OE1;PR_10;ACT_255"/>
    <x v="0"/>
    <x v="0"/>
    <x v="0"/>
    <n v="2"/>
    <s v="PAI"/>
    <x v="0"/>
    <s v="ACT_255"/>
    <s v="Proponer modificación a normas reglamentarias conjuntamente con el MinTransporte y la Oficina Jurídica"/>
    <x v="1"/>
    <n v="4.4642857142857152E-4"/>
    <s v="Sep"/>
    <n v="0"/>
    <n v="0"/>
    <n v="0"/>
    <s v="Por Ejecutar"/>
    <n v="2"/>
    <n v="3"/>
    <n v="1.5"/>
    <m/>
    <m/>
    <m/>
    <m/>
    <m/>
    <x v="1"/>
    <m/>
  </r>
  <r>
    <n v="12"/>
    <s v="OE1;PR_10;ACT_255"/>
    <x v="0"/>
    <x v="0"/>
    <x v="0"/>
    <n v="2"/>
    <s v="PAI"/>
    <x v="0"/>
    <s v="ACT_255"/>
    <s v="Proponer modificación a normas reglamentarias conjuntamente con el MinTransporte y la Oficina Jurídica"/>
    <x v="1"/>
    <n v="4.4642857142857152E-4"/>
    <s v="Oct"/>
    <n v="0"/>
    <n v="0"/>
    <n v="0"/>
    <s v="Por Ejecutar"/>
    <n v="2"/>
    <n v="3"/>
    <n v="1.5"/>
    <m/>
    <m/>
    <m/>
    <m/>
    <m/>
    <x v="1"/>
    <m/>
  </r>
  <r>
    <n v="12"/>
    <s v="OE1;PR_10;ACT_255"/>
    <x v="0"/>
    <x v="0"/>
    <x v="0"/>
    <n v="2"/>
    <s v="PAI"/>
    <x v="0"/>
    <s v="ACT_255"/>
    <s v="Proponer modificación a normas reglamentarias conjuntamente con el MinTransporte y la Oficina Jurídica"/>
    <x v="1"/>
    <n v="4.4642857142857152E-4"/>
    <s v="Nov"/>
    <n v="0"/>
    <n v="0"/>
    <n v="0"/>
    <s v="Por Ejecutar"/>
    <n v="2"/>
    <n v="3"/>
    <n v="1.5"/>
    <m/>
    <m/>
    <m/>
    <m/>
    <m/>
    <x v="1"/>
    <m/>
  </r>
  <r>
    <n v="12"/>
    <s v="OE1;PR_10;ACT_255"/>
    <x v="0"/>
    <x v="0"/>
    <x v="0"/>
    <n v="2"/>
    <s v="PAI"/>
    <x v="0"/>
    <s v="ACT_255"/>
    <s v="Proponer modificación a normas reglamentarias conjuntamente con el MinTransporte y la Oficina Jurídica"/>
    <x v="1"/>
    <n v="4.4642857142857152E-4"/>
    <s v="Dic"/>
    <n v="1"/>
    <n v="0"/>
    <n v="0"/>
    <s v="Por Ejecutar"/>
    <n v="3"/>
    <n v="3"/>
    <n v="1"/>
    <m/>
    <m/>
    <m/>
    <m/>
    <m/>
    <x v="1"/>
    <m/>
  </r>
  <r>
    <n v="13"/>
    <s v="OE1;PR_10;ACT_200"/>
    <x v="0"/>
    <x v="0"/>
    <x v="0"/>
    <n v="2"/>
    <s v="PAI"/>
    <x v="0"/>
    <s v="ACT_200"/>
    <s v="Implementar Modelo Integrado de Planeción y Gestión - Mipg en cada una de sus 7 dimensiones según corresponda"/>
    <x v="1"/>
    <n v="4.4642857142857152E-4"/>
    <s v="Ene"/>
    <n v="1"/>
    <n v="1"/>
    <n v="1"/>
    <s v="Culminada"/>
    <n v="1"/>
    <n v="1"/>
    <n v="1"/>
    <n v="9"/>
    <n v="9"/>
    <n v="1"/>
    <m/>
    <n v="0"/>
    <x v="3"/>
    <n v="4.4642857142857152E-4"/>
  </r>
  <r>
    <n v="13"/>
    <s v="OE1;PR_10;ACT_200"/>
    <x v="0"/>
    <x v="0"/>
    <x v="0"/>
    <n v="2"/>
    <s v="PAI"/>
    <x v="0"/>
    <s v="ACT_200"/>
    <s v="Implementar Modelo Integrado de Planeción y Gestión - Mipg en cada una de sus 7 dimensiones según corresponda"/>
    <x v="1"/>
    <n v="4.4642857142857152E-4"/>
    <s v="Feb"/>
    <n v="2"/>
    <n v="2"/>
    <n v="1"/>
    <s v="Culminada"/>
    <n v="3"/>
    <n v="3"/>
    <n v="1"/>
    <m/>
    <m/>
    <m/>
    <m/>
    <m/>
    <x v="1"/>
    <m/>
  </r>
  <r>
    <n v="13"/>
    <s v="OE1;PR_10;ACT_200"/>
    <x v="0"/>
    <x v="0"/>
    <x v="0"/>
    <n v="2"/>
    <s v="PAI"/>
    <x v="0"/>
    <s v="ACT_200"/>
    <s v="Implementar Modelo Integrado de Planeción y Gestión - Mipg en cada una de sus 7 dimensiones según corresponda"/>
    <x v="1"/>
    <n v="4.4642857142857152E-4"/>
    <s v="Mar"/>
    <n v="1"/>
    <n v="1"/>
    <n v="1"/>
    <s v="Culminada"/>
    <n v="4"/>
    <n v="4"/>
    <n v="1"/>
    <m/>
    <m/>
    <m/>
    <m/>
    <m/>
    <x v="1"/>
    <m/>
  </r>
  <r>
    <n v="13"/>
    <s v="OE1;PR_10;ACT_200"/>
    <x v="0"/>
    <x v="0"/>
    <x v="0"/>
    <n v="2"/>
    <s v="PAI"/>
    <x v="0"/>
    <s v="ACT_200"/>
    <s v="Implementar Modelo Integrado de Planeción y Gestión - Mipg en cada una de sus 7 dimensiones según corresponda"/>
    <x v="1"/>
    <n v="4.4642857142857152E-4"/>
    <s v="Abr"/>
    <n v="2"/>
    <n v="2"/>
    <n v="1"/>
    <s v="Culminada"/>
    <n v="6"/>
    <n v="6"/>
    <n v="1"/>
    <m/>
    <m/>
    <m/>
    <m/>
    <m/>
    <x v="1"/>
    <m/>
  </r>
  <r>
    <n v="13"/>
    <s v="OE1;PR_10;ACT_200"/>
    <x v="0"/>
    <x v="0"/>
    <x v="0"/>
    <n v="2"/>
    <s v="PAI"/>
    <x v="0"/>
    <s v="ACT_200"/>
    <s v="Implementar Modelo Integrado de Planeción y Gestión - Mipg en cada una de sus 7 dimensiones según corresponda"/>
    <x v="1"/>
    <n v="4.4642857142857152E-4"/>
    <s v="May"/>
    <n v="1"/>
    <n v="1"/>
    <n v="1"/>
    <s v="Culminada"/>
    <n v="7"/>
    <n v="7"/>
    <n v="1"/>
    <m/>
    <m/>
    <m/>
    <m/>
    <m/>
    <x v="1"/>
    <m/>
  </r>
  <r>
    <n v="13"/>
    <s v="OE1;PR_10;ACT_200"/>
    <x v="0"/>
    <x v="0"/>
    <x v="0"/>
    <n v="2"/>
    <s v="PAI"/>
    <x v="0"/>
    <s v="ACT_200"/>
    <s v="Implementar Modelo Integrado de Planeción y Gestión - Mipg en cada una de sus 7 dimensiones según corresponda"/>
    <x v="1"/>
    <n v="4.4642857142857152E-4"/>
    <s v="Jun"/>
    <n v="2"/>
    <n v="2"/>
    <n v="1"/>
    <s v="Culminada"/>
    <n v="9"/>
    <n v="9"/>
    <n v="1"/>
    <m/>
    <m/>
    <m/>
    <m/>
    <m/>
    <x v="1"/>
    <m/>
  </r>
  <r>
    <n v="13"/>
    <s v="OE1;PR_10;ACT_200"/>
    <x v="0"/>
    <x v="0"/>
    <x v="0"/>
    <n v="2"/>
    <s v="PAI"/>
    <x v="0"/>
    <s v="ACT_200"/>
    <s v="Implementar Modelo Integrado de Planeción y Gestión - Mipg en cada una de sus 7 dimensiones según corresponda"/>
    <x v="1"/>
    <n v="4.4642857142857152E-4"/>
    <s v="Jul"/>
    <n v="0"/>
    <n v="0"/>
    <n v="0"/>
    <s v="Por Ejecutar"/>
    <n v="9"/>
    <n v="9"/>
    <n v="1"/>
    <m/>
    <m/>
    <m/>
    <m/>
    <m/>
    <x v="1"/>
    <m/>
  </r>
  <r>
    <n v="13"/>
    <s v="OE1;PR_10;ACT_200"/>
    <x v="0"/>
    <x v="0"/>
    <x v="0"/>
    <n v="2"/>
    <s v="PAI"/>
    <x v="0"/>
    <s v="ACT_200"/>
    <s v="Implementar Modelo Integrado de Planeción y Gestión - Mipg en cada una de sus 7 dimensiones según corresponda"/>
    <x v="1"/>
    <n v="4.4642857142857152E-4"/>
    <s v="Ago"/>
    <n v="0"/>
    <n v="0"/>
    <n v="0"/>
    <s v="Por Ejecutar"/>
    <n v="9"/>
    <n v="9"/>
    <n v="1"/>
    <m/>
    <m/>
    <m/>
    <m/>
    <m/>
    <x v="1"/>
    <m/>
  </r>
  <r>
    <n v="13"/>
    <s v="OE1;PR_10;ACT_200"/>
    <x v="0"/>
    <x v="0"/>
    <x v="0"/>
    <n v="2"/>
    <s v="PAI"/>
    <x v="0"/>
    <s v="ACT_200"/>
    <s v="Implementar Modelo Integrado de Planeción y Gestión - Mipg en cada una de sus 7 dimensiones según corresponda"/>
    <x v="1"/>
    <n v="4.4642857142857152E-4"/>
    <s v="Sep"/>
    <n v="0"/>
    <n v="0"/>
    <n v="0"/>
    <s v="Por Ejecutar"/>
    <n v="9"/>
    <n v="9"/>
    <n v="1"/>
    <m/>
    <m/>
    <m/>
    <m/>
    <m/>
    <x v="1"/>
    <m/>
  </r>
  <r>
    <n v="13"/>
    <s v="OE1;PR_10;ACT_200"/>
    <x v="0"/>
    <x v="0"/>
    <x v="0"/>
    <n v="2"/>
    <s v="PAI"/>
    <x v="0"/>
    <s v="ACT_200"/>
    <s v="Implementar Modelo Integrado de Planeción y Gestión - Mipg en cada una de sus 7 dimensiones según corresponda"/>
    <x v="1"/>
    <n v="4.4642857142857152E-4"/>
    <s v="Oct"/>
    <n v="0"/>
    <n v="0"/>
    <n v="0"/>
    <s v="Por Ejecutar"/>
    <n v="9"/>
    <n v="9"/>
    <n v="1"/>
    <m/>
    <m/>
    <m/>
    <m/>
    <m/>
    <x v="1"/>
    <m/>
  </r>
  <r>
    <n v="13"/>
    <s v="OE1;PR_10;ACT_200"/>
    <x v="0"/>
    <x v="0"/>
    <x v="0"/>
    <n v="2"/>
    <s v="PAI"/>
    <x v="0"/>
    <s v="ACT_200"/>
    <s v="Implementar Modelo Integrado de Planeción y Gestión - Mipg en cada una de sus 7 dimensiones según corresponda"/>
    <x v="1"/>
    <n v="4.4642857142857152E-4"/>
    <s v="Nov"/>
    <n v="0"/>
    <n v="0"/>
    <n v="0"/>
    <s v="Por Ejecutar"/>
    <n v="9"/>
    <n v="9"/>
    <n v="1"/>
    <m/>
    <m/>
    <m/>
    <m/>
    <m/>
    <x v="1"/>
    <m/>
  </r>
  <r>
    <n v="13"/>
    <s v="OE1;PR_10;ACT_200"/>
    <x v="0"/>
    <x v="0"/>
    <x v="0"/>
    <n v="2"/>
    <s v="PAI"/>
    <x v="0"/>
    <s v="ACT_200"/>
    <s v="Implementar Modelo Integrado de Planeción y Gestión - Mipg en cada una de sus 7 dimensiones según corresponda"/>
    <x v="1"/>
    <n v="4.4642857142857152E-4"/>
    <s v="Dic"/>
    <n v="0"/>
    <n v="0"/>
    <n v="0"/>
    <s v="Por Ejecutar"/>
    <n v="9"/>
    <n v="9"/>
    <n v="1"/>
    <m/>
    <m/>
    <m/>
    <m/>
    <m/>
    <x v="1"/>
    <m/>
  </r>
  <r>
    <n v="14"/>
    <s v="OE1;PR_10;ACT_257"/>
    <x v="0"/>
    <x v="0"/>
    <x v="0"/>
    <n v="2"/>
    <s v="PAI"/>
    <x v="0"/>
    <s v="ACT_257"/>
    <m/>
    <x v="1"/>
    <n v="4.4642857142857152E-4"/>
    <s v="Ene"/>
    <n v="19"/>
    <n v="19"/>
    <n v="1"/>
    <s v="Culminada"/>
    <n v="19"/>
    <n v="19"/>
    <n v="1"/>
    <n v="391"/>
    <n v="391"/>
    <n v="1"/>
    <m/>
    <n v="0"/>
    <x v="3"/>
    <n v="4.4642857142857152E-4"/>
  </r>
  <r>
    <n v="14"/>
    <s v="OE1;PR_10;ACT_257"/>
    <x v="0"/>
    <x v="0"/>
    <x v="0"/>
    <n v="2"/>
    <s v="PAI"/>
    <x v="0"/>
    <s v="ACT_257"/>
    <m/>
    <x v="1"/>
    <n v="4.4642857142857152E-4"/>
    <s v="Feb"/>
    <n v="33"/>
    <n v="33"/>
    <n v="1"/>
    <s v="Culminada"/>
    <n v="52"/>
    <n v="52"/>
    <n v="1"/>
    <m/>
    <m/>
    <m/>
    <m/>
    <m/>
    <x v="1"/>
    <m/>
  </r>
  <r>
    <n v="14"/>
    <s v="OE1;PR_10;ACT_257"/>
    <x v="0"/>
    <x v="0"/>
    <x v="0"/>
    <n v="2"/>
    <s v="PAI"/>
    <x v="0"/>
    <s v="ACT_257"/>
    <m/>
    <x v="1"/>
    <n v="4.4642857142857152E-4"/>
    <s v="Mar"/>
    <n v="26"/>
    <n v="26"/>
    <n v="1"/>
    <s v="Culminada"/>
    <n v="78"/>
    <n v="78"/>
    <n v="1"/>
    <m/>
    <m/>
    <m/>
    <m/>
    <m/>
    <x v="1"/>
    <m/>
  </r>
  <r>
    <n v="14"/>
    <s v="OE1;PR_10;ACT_257"/>
    <x v="0"/>
    <x v="0"/>
    <x v="0"/>
    <n v="2"/>
    <s v="PAI"/>
    <x v="0"/>
    <s v="ACT_257"/>
    <m/>
    <x v="1"/>
    <n v="4.4642857142857152E-4"/>
    <s v="Abr"/>
    <n v="31"/>
    <n v="31"/>
    <n v="1"/>
    <s v="Culminada"/>
    <n v="109"/>
    <n v="109"/>
    <n v="1"/>
    <m/>
    <m/>
    <m/>
    <m/>
    <m/>
    <x v="1"/>
    <m/>
  </r>
  <r>
    <n v="14"/>
    <s v="OE1;PR_10;ACT_257"/>
    <x v="0"/>
    <x v="0"/>
    <x v="0"/>
    <n v="2"/>
    <s v="PAI"/>
    <x v="0"/>
    <s v="ACT_257"/>
    <m/>
    <x v="1"/>
    <n v="4.4642857142857152E-4"/>
    <s v="May"/>
    <n v="131"/>
    <n v="131"/>
    <n v="1"/>
    <s v="Culminada"/>
    <n v="240"/>
    <n v="240"/>
    <n v="1"/>
    <m/>
    <m/>
    <m/>
    <m/>
    <m/>
    <x v="1"/>
    <m/>
  </r>
  <r>
    <n v="14"/>
    <s v="OE1;PR_10;ACT_257"/>
    <x v="0"/>
    <x v="0"/>
    <x v="0"/>
    <n v="2"/>
    <s v="PAI"/>
    <x v="0"/>
    <s v="ACT_257"/>
    <m/>
    <x v="1"/>
    <n v="4.4642857142857152E-4"/>
    <s v="Jun"/>
    <n v="151"/>
    <n v="151"/>
    <n v="1"/>
    <s v="Culminada"/>
    <n v="391"/>
    <n v="391"/>
    <n v="1"/>
    <m/>
    <m/>
    <m/>
    <m/>
    <m/>
    <x v="1"/>
    <m/>
  </r>
  <r>
    <n v="14"/>
    <s v="OE1;PR_10;ACT_257"/>
    <x v="0"/>
    <x v="0"/>
    <x v="0"/>
    <n v="2"/>
    <s v="PAI"/>
    <x v="0"/>
    <s v="ACT_257"/>
    <m/>
    <x v="1"/>
    <n v="4.4642857142857152E-4"/>
    <s v="Jul"/>
    <n v="0"/>
    <n v="0"/>
    <n v="0"/>
    <s v="Por Ejecutar"/>
    <n v="391"/>
    <n v="391"/>
    <n v="1"/>
    <m/>
    <m/>
    <m/>
    <m/>
    <m/>
    <x v="1"/>
    <m/>
  </r>
  <r>
    <n v="14"/>
    <s v="OE1;PR_10;ACT_257"/>
    <x v="0"/>
    <x v="0"/>
    <x v="0"/>
    <n v="2"/>
    <s v="PAI"/>
    <x v="0"/>
    <s v="ACT_257"/>
    <m/>
    <x v="1"/>
    <n v="4.4642857142857152E-4"/>
    <s v="Ago"/>
    <n v="0"/>
    <n v="0"/>
    <n v="0"/>
    <s v="Por Ejecutar"/>
    <n v="391"/>
    <n v="391"/>
    <n v="1"/>
    <m/>
    <m/>
    <m/>
    <m/>
    <m/>
    <x v="1"/>
    <m/>
  </r>
  <r>
    <n v="14"/>
    <s v="OE1;PR_10;ACT_257"/>
    <x v="0"/>
    <x v="0"/>
    <x v="0"/>
    <n v="2"/>
    <s v="PAI"/>
    <x v="0"/>
    <s v="ACT_257"/>
    <m/>
    <x v="1"/>
    <n v="4.4642857142857152E-4"/>
    <s v="Sep"/>
    <n v="0"/>
    <n v="0"/>
    <n v="0"/>
    <s v="Por Ejecutar"/>
    <n v="391"/>
    <n v="391"/>
    <n v="1"/>
    <m/>
    <m/>
    <m/>
    <m/>
    <m/>
    <x v="1"/>
    <m/>
  </r>
  <r>
    <n v="14"/>
    <s v="OE1;PR_10;ACT_257"/>
    <x v="0"/>
    <x v="0"/>
    <x v="0"/>
    <n v="2"/>
    <s v="PAI"/>
    <x v="0"/>
    <s v="ACT_257"/>
    <m/>
    <x v="1"/>
    <n v="4.4642857142857152E-4"/>
    <s v="Oct"/>
    <n v="0"/>
    <n v="0"/>
    <n v="0"/>
    <s v="Por Ejecutar"/>
    <n v="391"/>
    <n v="391"/>
    <n v="1"/>
    <m/>
    <m/>
    <m/>
    <m/>
    <m/>
    <x v="1"/>
    <m/>
  </r>
  <r>
    <n v="14"/>
    <s v="OE1;PR_10;ACT_257"/>
    <x v="0"/>
    <x v="0"/>
    <x v="0"/>
    <n v="2"/>
    <s v="PAI"/>
    <x v="0"/>
    <s v="ACT_257"/>
    <m/>
    <x v="1"/>
    <n v="4.4642857142857152E-4"/>
    <s v="Nov"/>
    <n v="0"/>
    <n v="0"/>
    <n v="0"/>
    <s v="Por Ejecutar"/>
    <n v="391"/>
    <n v="391"/>
    <n v="1"/>
    <m/>
    <m/>
    <m/>
    <m/>
    <m/>
    <x v="1"/>
    <m/>
  </r>
  <r>
    <n v="14"/>
    <s v="OE1;PR_10;ACT_257"/>
    <x v="0"/>
    <x v="0"/>
    <x v="0"/>
    <n v="2"/>
    <s v="PAI"/>
    <x v="0"/>
    <s v="ACT_257"/>
    <m/>
    <x v="1"/>
    <n v="4.4642857142857152E-4"/>
    <s v="Dic"/>
    <n v="0"/>
    <n v="0"/>
    <n v="0"/>
    <s v="Por Ejecutar"/>
    <n v="391"/>
    <n v="391"/>
    <n v="1"/>
    <m/>
    <m/>
    <m/>
    <m/>
    <m/>
    <x v="1"/>
    <m/>
  </r>
  <r>
    <n v="15"/>
    <s v="OE1;PR_10;ACT_250"/>
    <x v="0"/>
    <x v="0"/>
    <x v="0"/>
    <n v="2"/>
    <s v="PAI"/>
    <x v="0"/>
    <s v="ACT_250"/>
    <s v="Planear y gestionar las actividades necesarias para dar cumplimiento a las tematicas asignadas por el Señora Superintendente"/>
    <x v="3"/>
    <n v="4.4642857142857152E-4"/>
    <s v="Ene"/>
    <n v="8"/>
    <n v="8"/>
    <n v="1"/>
    <s v="Culminada"/>
    <n v="8"/>
    <n v="8"/>
    <n v="1"/>
    <n v="54"/>
    <n v="54"/>
    <n v="1"/>
    <m/>
    <n v="0"/>
    <x v="3"/>
    <n v="4.4642857142857152E-4"/>
  </r>
  <r>
    <n v="15"/>
    <s v="OE1;PR_10;ACT_250"/>
    <x v="0"/>
    <x v="0"/>
    <x v="0"/>
    <n v="2"/>
    <s v="PAI"/>
    <x v="0"/>
    <s v="ACT_250"/>
    <s v="Planear y gestionar las actividades necesarias para dar cumplimiento a las tematicas asignadas por el Señora Superintendente"/>
    <x v="3"/>
    <n v="4.4642857142857152E-4"/>
    <s v="Feb"/>
    <n v="16"/>
    <n v="16"/>
    <n v="1"/>
    <s v="Culminada"/>
    <n v="24"/>
    <n v="24"/>
    <n v="1"/>
    <m/>
    <m/>
    <m/>
    <m/>
    <m/>
    <x v="1"/>
    <m/>
  </r>
  <r>
    <n v="15"/>
    <s v="OE1;PR_10;ACT_250"/>
    <x v="0"/>
    <x v="0"/>
    <x v="0"/>
    <n v="2"/>
    <s v="PAI"/>
    <x v="0"/>
    <s v="ACT_250"/>
    <s v="Planear y gestionar las actividades necesarias para dar cumplimiento a las tematicas asignadas por el Señora Superintendente"/>
    <x v="3"/>
    <n v="4.4642857142857152E-4"/>
    <s v="Mar"/>
    <n v="13"/>
    <n v="13"/>
    <n v="1"/>
    <s v="Culminada"/>
    <n v="37"/>
    <n v="37"/>
    <n v="1"/>
    <m/>
    <m/>
    <m/>
    <m/>
    <m/>
    <x v="1"/>
    <m/>
  </r>
  <r>
    <n v="15"/>
    <s v="OE1;PR_10;ACT_250"/>
    <x v="0"/>
    <x v="0"/>
    <x v="0"/>
    <n v="2"/>
    <s v="PAI"/>
    <x v="0"/>
    <s v="ACT_250"/>
    <s v="Planear y gestionar las actividades necesarias para dar cumplimiento a las tematicas asignadas por el Señora Superintendente"/>
    <x v="3"/>
    <n v="4.4642857142857152E-4"/>
    <s v="Abr"/>
    <n v="17"/>
    <n v="17"/>
    <n v="1"/>
    <s v="Culminada"/>
    <n v="54"/>
    <n v="54"/>
    <n v="1"/>
    <m/>
    <m/>
    <m/>
    <m/>
    <m/>
    <x v="1"/>
    <m/>
  </r>
  <r>
    <n v="15"/>
    <s v="OE1;PR_10;ACT_250"/>
    <x v="0"/>
    <x v="0"/>
    <x v="0"/>
    <n v="2"/>
    <s v="PAI"/>
    <x v="0"/>
    <s v="ACT_250"/>
    <s v="Planear y gestionar las actividades necesarias para dar cumplimiento a las tematicas asignadas por el Señora Superintendente"/>
    <x v="3"/>
    <n v="4.4642857142857152E-4"/>
    <s v="May"/>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Jun"/>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Jul"/>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Ago"/>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Sep"/>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Oct"/>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Nov"/>
    <n v="0"/>
    <n v="0"/>
    <n v="0"/>
    <s v="Por Ejecutar"/>
    <n v="54"/>
    <n v="54"/>
    <n v="1"/>
    <m/>
    <m/>
    <m/>
    <m/>
    <m/>
    <x v="1"/>
    <m/>
  </r>
  <r>
    <n v="15"/>
    <s v="OE1;PR_10;ACT_250"/>
    <x v="0"/>
    <x v="0"/>
    <x v="0"/>
    <n v="2"/>
    <s v="PAI"/>
    <x v="0"/>
    <s v="ACT_250"/>
    <s v="Planear y gestionar las actividades necesarias para dar cumplimiento a las tematicas asignadas por el Señora Superintendente"/>
    <x v="3"/>
    <n v="4.4642857142857152E-4"/>
    <s v="Dic"/>
    <n v="0"/>
    <n v="0"/>
    <n v="0"/>
    <s v="Por Ejecutar"/>
    <n v="54"/>
    <n v="54"/>
    <n v="1"/>
    <m/>
    <m/>
    <m/>
    <m/>
    <m/>
    <x v="1"/>
    <m/>
  </r>
  <r>
    <n v="16"/>
    <s v="OE1;PR_10;ACT_251"/>
    <x v="0"/>
    <x v="0"/>
    <x v="0"/>
    <n v="2"/>
    <s v="PAI"/>
    <x v="0"/>
    <s v="ACT_251"/>
    <s v="Planear y gestionar las actividades necesarias para dar cumplimiento a las tematicas asignadas por el Señora Superintendente"/>
    <x v="3"/>
    <n v="4.4642857142857152E-4"/>
    <s v="Ene"/>
    <n v="8"/>
    <n v="8"/>
    <n v="1"/>
    <s v="Culminada"/>
    <n v="8"/>
    <n v="8"/>
    <n v="1"/>
    <n v="72"/>
    <n v="72"/>
    <n v="1"/>
    <m/>
    <n v="0"/>
    <x v="3"/>
    <n v="4.4642857142857152E-4"/>
  </r>
  <r>
    <n v="16"/>
    <s v="OE1;PR_10;ACT_251"/>
    <x v="0"/>
    <x v="0"/>
    <x v="0"/>
    <n v="2"/>
    <s v="PAI"/>
    <x v="0"/>
    <s v="ACT_251"/>
    <s v="Planear y gestionar las actividades necesarias para dar cumplimiento a las tematicas asignadas por el Señora Superintendente"/>
    <x v="3"/>
    <n v="4.4642857142857152E-4"/>
    <s v="Feb"/>
    <n v="18"/>
    <n v="18"/>
    <n v="1"/>
    <s v="Culminada"/>
    <n v="26"/>
    <n v="26"/>
    <n v="1"/>
    <m/>
    <m/>
    <m/>
    <m/>
    <m/>
    <x v="1"/>
    <m/>
  </r>
  <r>
    <n v="16"/>
    <s v="OE1;PR_10;ACT_251"/>
    <x v="0"/>
    <x v="0"/>
    <x v="0"/>
    <n v="2"/>
    <s v="PAI"/>
    <x v="0"/>
    <s v="ACT_251"/>
    <s v="Planear y gestionar las actividades necesarias para dar cumplimiento a las tematicas asignadas por el Señora Superintendente"/>
    <x v="3"/>
    <n v="4.4642857142857152E-4"/>
    <s v="Mar"/>
    <n v="17"/>
    <n v="17"/>
    <n v="1"/>
    <s v="Culminada"/>
    <n v="43"/>
    <n v="43"/>
    <n v="1"/>
    <m/>
    <m/>
    <m/>
    <m/>
    <m/>
    <x v="1"/>
    <m/>
  </r>
  <r>
    <n v="16"/>
    <s v="OE1;PR_10;ACT_251"/>
    <x v="0"/>
    <x v="0"/>
    <x v="0"/>
    <n v="2"/>
    <s v="PAI"/>
    <x v="0"/>
    <s v="ACT_251"/>
    <s v="Planear y gestionar las actividades necesarias para dar cumplimiento a las tematicas asignadas por el Señora Superintendente"/>
    <x v="3"/>
    <n v="4.4642857142857152E-4"/>
    <s v="Abr"/>
    <n v="19"/>
    <n v="19"/>
    <n v="1"/>
    <s v="Culminada"/>
    <n v="62"/>
    <n v="62"/>
    <n v="1"/>
    <m/>
    <m/>
    <m/>
    <m/>
    <m/>
    <x v="1"/>
    <m/>
  </r>
  <r>
    <n v="16"/>
    <s v="OE1;PR_10;ACT_251"/>
    <x v="0"/>
    <x v="0"/>
    <x v="0"/>
    <n v="2"/>
    <s v="PAI"/>
    <x v="0"/>
    <s v="ACT_251"/>
    <s v="Planear y gestionar las actividades necesarias para dar cumplimiento a las tematicas asignadas por el Señora Superintendente"/>
    <x v="3"/>
    <n v="4.4642857142857152E-4"/>
    <s v="May"/>
    <n v="4"/>
    <n v="4"/>
    <n v="1"/>
    <s v="Culminada"/>
    <n v="66"/>
    <n v="66"/>
    <n v="1"/>
    <m/>
    <m/>
    <m/>
    <m/>
    <m/>
    <x v="1"/>
    <m/>
  </r>
  <r>
    <n v="16"/>
    <s v="OE1;PR_10;ACT_251"/>
    <x v="0"/>
    <x v="0"/>
    <x v="0"/>
    <n v="2"/>
    <s v="PAI"/>
    <x v="0"/>
    <s v="ACT_251"/>
    <s v="Planear y gestionar las actividades necesarias para dar cumplimiento a las tematicas asignadas por el Señora Superintendente"/>
    <x v="3"/>
    <n v="4.4642857142857152E-4"/>
    <s v="Jun"/>
    <n v="6"/>
    <n v="6"/>
    <n v="1"/>
    <s v="Culminada"/>
    <n v="72"/>
    <n v="72"/>
    <n v="1"/>
    <m/>
    <m/>
    <m/>
    <m/>
    <m/>
    <x v="1"/>
    <m/>
  </r>
  <r>
    <n v="16"/>
    <s v="OE1;PR_10;ACT_251"/>
    <x v="0"/>
    <x v="0"/>
    <x v="0"/>
    <n v="2"/>
    <s v="PAI"/>
    <x v="0"/>
    <s v="ACT_251"/>
    <s v="Planear y gestionar las actividades necesarias para dar cumplimiento a las tematicas asignadas por el Señora Superintendente"/>
    <x v="3"/>
    <n v="4.4642857142857152E-4"/>
    <s v="Jul"/>
    <n v="0"/>
    <n v="0"/>
    <n v="0"/>
    <s v="Por Ejecutar"/>
    <n v="72"/>
    <n v="72"/>
    <n v="1"/>
    <m/>
    <m/>
    <m/>
    <m/>
    <m/>
    <x v="1"/>
    <m/>
  </r>
  <r>
    <n v="16"/>
    <s v="OE1;PR_10;ACT_251"/>
    <x v="0"/>
    <x v="0"/>
    <x v="0"/>
    <n v="2"/>
    <s v="PAI"/>
    <x v="0"/>
    <s v="ACT_251"/>
    <s v="Planear y gestionar las actividades necesarias para dar cumplimiento a las tematicas asignadas por el Señora Superintendente"/>
    <x v="3"/>
    <n v="4.4642857142857152E-4"/>
    <s v="Ago"/>
    <n v="0"/>
    <n v="0"/>
    <n v="0"/>
    <s v="Por Ejecutar"/>
    <n v="72"/>
    <n v="72"/>
    <n v="1"/>
    <m/>
    <m/>
    <m/>
    <m/>
    <m/>
    <x v="1"/>
    <m/>
  </r>
  <r>
    <n v="16"/>
    <s v="OE1;PR_10;ACT_251"/>
    <x v="0"/>
    <x v="0"/>
    <x v="0"/>
    <n v="2"/>
    <s v="PAI"/>
    <x v="0"/>
    <s v="ACT_251"/>
    <s v="Planear y gestionar las actividades necesarias para dar cumplimiento a las tematicas asignadas por el Señora Superintendente"/>
    <x v="3"/>
    <n v="4.4642857142857152E-4"/>
    <s v="Sep"/>
    <n v="0"/>
    <n v="0"/>
    <n v="0"/>
    <s v="Por Ejecutar"/>
    <n v="72"/>
    <n v="72"/>
    <n v="1"/>
    <m/>
    <m/>
    <m/>
    <m/>
    <m/>
    <x v="1"/>
    <m/>
  </r>
  <r>
    <n v="16"/>
    <s v="OE1;PR_10;ACT_251"/>
    <x v="0"/>
    <x v="0"/>
    <x v="0"/>
    <n v="2"/>
    <s v="PAI"/>
    <x v="0"/>
    <s v="ACT_251"/>
    <s v="Planear y gestionar las actividades necesarias para dar cumplimiento a las tematicas asignadas por el Señora Superintendente"/>
    <x v="3"/>
    <n v="4.4642857142857152E-4"/>
    <s v="Oct"/>
    <n v="0"/>
    <n v="0"/>
    <n v="0"/>
    <s v="Por Ejecutar"/>
    <n v="72"/>
    <n v="72"/>
    <n v="1"/>
    <m/>
    <m/>
    <m/>
    <m/>
    <m/>
    <x v="1"/>
    <m/>
  </r>
  <r>
    <n v="16"/>
    <s v="OE1;PR_10;ACT_251"/>
    <x v="0"/>
    <x v="0"/>
    <x v="0"/>
    <n v="2"/>
    <s v="PAI"/>
    <x v="0"/>
    <s v="ACT_251"/>
    <s v="Planear y gestionar las actividades necesarias para dar cumplimiento a las tematicas asignadas por el Señora Superintendente"/>
    <x v="3"/>
    <n v="4.4642857142857152E-4"/>
    <s v="Nov"/>
    <n v="0"/>
    <n v="0"/>
    <n v="0"/>
    <s v="Por Ejecutar"/>
    <n v="72"/>
    <n v="72"/>
    <n v="1"/>
    <m/>
    <m/>
    <m/>
    <m/>
    <m/>
    <x v="1"/>
    <m/>
  </r>
  <r>
    <n v="16"/>
    <s v="OE1;PR_10;ACT_251"/>
    <x v="0"/>
    <x v="0"/>
    <x v="0"/>
    <n v="2"/>
    <s v="PAI"/>
    <x v="0"/>
    <s v="ACT_251"/>
    <s v="Planear y gestionar las actividades necesarias para dar cumplimiento a las tematicas asignadas por el Señora Superintendente"/>
    <x v="3"/>
    <n v="4.4642857142857152E-4"/>
    <s v="Dic"/>
    <n v="0"/>
    <n v="0"/>
    <n v="0"/>
    <s v="Por Ejecutar"/>
    <n v="72"/>
    <n v="72"/>
    <n v="1"/>
    <m/>
    <m/>
    <m/>
    <m/>
    <m/>
    <x v="1"/>
    <m/>
  </r>
  <r>
    <n v="17"/>
    <s v="OE1;PR_10;ACT_03"/>
    <x v="0"/>
    <x v="0"/>
    <x v="0"/>
    <n v="2"/>
    <s v="PAI"/>
    <x v="0"/>
    <s v="ACT_03"/>
    <m/>
    <x v="3"/>
    <n v="4.4642857142857152E-4"/>
    <s v="Ene"/>
    <n v="39"/>
    <n v="37"/>
    <n v="0.94871794871794868"/>
    <s v="Gestionado"/>
    <n v="39"/>
    <n v="37"/>
    <n v="0.94871794871794868"/>
    <n v="305"/>
    <n v="285"/>
    <n v="0.93442622950819676"/>
    <m/>
    <n v="6.557377049180324E-2"/>
    <x v="4"/>
    <n v="4.1715456674473077E-4"/>
  </r>
  <r>
    <n v="17"/>
    <s v="OE1;PR_10;ACT_03"/>
    <x v="0"/>
    <x v="0"/>
    <x v="0"/>
    <n v="2"/>
    <s v="PAI"/>
    <x v="0"/>
    <s v="ACT_03"/>
    <m/>
    <x v="3"/>
    <n v="4.4642857142857152E-4"/>
    <s v="Feb"/>
    <n v="78"/>
    <n v="77"/>
    <n v="0.98717948717948723"/>
    <s v="Culminada"/>
    <n v="117"/>
    <n v="114"/>
    <n v="0.97435897435897434"/>
    <m/>
    <m/>
    <m/>
    <m/>
    <m/>
    <x v="1"/>
    <m/>
  </r>
  <r>
    <n v="17"/>
    <s v="OE1;PR_10;ACT_03"/>
    <x v="0"/>
    <x v="0"/>
    <x v="0"/>
    <n v="2"/>
    <s v="PAI"/>
    <x v="0"/>
    <s v="ACT_03"/>
    <m/>
    <x v="3"/>
    <n v="4.4642857142857152E-4"/>
    <s v="Mar"/>
    <n v="40"/>
    <n v="36"/>
    <n v="0.9"/>
    <s v="Gestionado"/>
    <n v="157"/>
    <n v="150"/>
    <n v="0.95541401273885351"/>
    <m/>
    <m/>
    <m/>
    <m/>
    <m/>
    <x v="1"/>
    <m/>
  </r>
  <r>
    <n v="17"/>
    <s v="OE1;PR_10;ACT_03"/>
    <x v="0"/>
    <x v="0"/>
    <x v="0"/>
    <n v="2"/>
    <s v="PAI"/>
    <x v="0"/>
    <s v="ACT_03"/>
    <m/>
    <x v="3"/>
    <n v="4.4642857142857152E-4"/>
    <s v="Abr"/>
    <n v="28"/>
    <n v="25"/>
    <n v="0.8928571428571429"/>
    <s v="Gestionado"/>
    <n v="185"/>
    <n v="175"/>
    <n v="0.94594594594594594"/>
    <m/>
    <m/>
    <m/>
    <m/>
    <m/>
    <x v="1"/>
    <m/>
  </r>
  <r>
    <n v="17"/>
    <s v="OE1;PR_10;ACT_03"/>
    <x v="0"/>
    <x v="0"/>
    <x v="0"/>
    <n v="2"/>
    <s v="PAI"/>
    <x v="0"/>
    <s v="ACT_03"/>
    <m/>
    <x v="3"/>
    <n v="4.4642857142857152E-4"/>
    <s v="May"/>
    <n v="120"/>
    <n v="110"/>
    <n v="0.91666666666666663"/>
    <s v="Gestionado"/>
    <n v="305"/>
    <n v="285"/>
    <n v="0.93442622950819676"/>
    <m/>
    <m/>
    <m/>
    <m/>
    <m/>
    <x v="1"/>
    <m/>
  </r>
  <r>
    <n v="17"/>
    <s v="OE1;PR_10;ACT_03"/>
    <x v="0"/>
    <x v="0"/>
    <x v="0"/>
    <n v="2"/>
    <s v="PAI"/>
    <x v="0"/>
    <s v="ACT_03"/>
    <m/>
    <x v="3"/>
    <n v="4.4642857142857152E-4"/>
    <s v="Jun"/>
    <n v="0"/>
    <n v="0"/>
    <n v="0"/>
    <s v="Por Ejecutar"/>
    <n v="305"/>
    <n v="285"/>
    <n v="0.93442622950819676"/>
    <m/>
    <m/>
    <m/>
    <m/>
    <m/>
    <x v="1"/>
    <m/>
  </r>
  <r>
    <n v="17"/>
    <s v="OE1;PR_10;ACT_03"/>
    <x v="0"/>
    <x v="0"/>
    <x v="0"/>
    <n v="2"/>
    <s v="PAI"/>
    <x v="0"/>
    <s v="ACT_03"/>
    <m/>
    <x v="3"/>
    <n v="4.4642857142857152E-4"/>
    <s v="Jul"/>
    <n v="0"/>
    <n v="0"/>
    <n v="0"/>
    <s v="Por Ejecutar"/>
    <n v="305"/>
    <n v="285"/>
    <n v="0.93442622950819676"/>
    <m/>
    <m/>
    <m/>
    <m/>
    <m/>
    <x v="1"/>
    <m/>
  </r>
  <r>
    <n v="17"/>
    <s v="OE1;PR_10;ACT_03"/>
    <x v="0"/>
    <x v="0"/>
    <x v="0"/>
    <n v="2"/>
    <s v="PAI"/>
    <x v="0"/>
    <s v="ACT_03"/>
    <m/>
    <x v="3"/>
    <n v="4.4642857142857152E-4"/>
    <s v="Ago"/>
    <n v="0"/>
    <n v="0"/>
    <n v="0"/>
    <s v="Por Ejecutar"/>
    <n v="305"/>
    <n v="285"/>
    <n v="0.93442622950819676"/>
    <m/>
    <m/>
    <m/>
    <m/>
    <m/>
    <x v="1"/>
    <m/>
  </r>
  <r>
    <n v="17"/>
    <s v="OE1;PR_10;ACT_03"/>
    <x v="0"/>
    <x v="0"/>
    <x v="0"/>
    <n v="2"/>
    <s v="PAI"/>
    <x v="0"/>
    <s v="ACT_03"/>
    <m/>
    <x v="3"/>
    <n v="4.4642857142857152E-4"/>
    <s v="Sep"/>
    <n v="0"/>
    <n v="0"/>
    <n v="0"/>
    <s v="Por Ejecutar"/>
    <n v="305"/>
    <n v="285"/>
    <n v="0.93442622950819676"/>
    <m/>
    <m/>
    <m/>
    <m/>
    <m/>
    <x v="1"/>
    <m/>
  </r>
  <r>
    <n v="17"/>
    <s v="OE1;PR_10;ACT_03"/>
    <x v="0"/>
    <x v="0"/>
    <x v="0"/>
    <n v="2"/>
    <s v="PAI"/>
    <x v="0"/>
    <s v="ACT_03"/>
    <m/>
    <x v="3"/>
    <n v="4.4642857142857152E-4"/>
    <s v="Oct"/>
    <n v="0"/>
    <n v="0"/>
    <n v="0"/>
    <s v="Por Ejecutar"/>
    <n v="305"/>
    <n v="285"/>
    <n v="0.93442622950819676"/>
    <m/>
    <m/>
    <m/>
    <m/>
    <m/>
    <x v="1"/>
    <m/>
  </r>
  <r>
    <n v="17"/>
    <s v="OE1;PR_10;ACT_03"/>
    <x v="0"/>
    <x v="0"/>
    <x v="0"/>
    <n v="2"/>
    <s v="PAI"/>
    <x v="0"/>
    <s v="ACT_03"/>
    <m/>
    <x v="3"/>
    <n v="4.4642857142857152E-4"/>
    <s v="Nov"/>
    <n v="0"/>
    <n v="0"/>
    <n v="0"/>
    <s v="Por Ejecutar"/>
    <n v="305"/>
    <n v="285"/>
    <n v="0.93442622950819676"/>
    <m/>
    <m/>
    <m/>
    <m/>
    <m/>
    <x v="1"/>
    <m/>
  </r>
  <r>
    <n v="17"/>
    <s v="OE1;PR_10;ACT_03"/>
    <x v="0"/>
    <x v="0"/>
    <x v="0"/>
    <n v="2"/>
    <s v="PAI"/>
    <x v="0"/>
    <s v="ACT_03"/>
    <m/>
    <x v="3"/>
    <n v="4.4642857142857152E-4"/>
    <s v="Dic"/>
    <n v="0"/>
    <n v="0"/>
    <n v="0"/>
    <s v="Por Ejecutar"/>
    <n v="305"/>
    <n v="285"/>
    <n v="0.93442622950819676"/>
    <m/>
    <m/>
    <m/>
    <m/>
    <m/>
    <x v="1"/>
    <m/>
  </r>
  <r>
    <n v="18"/>
    <s v="OE4;PR_09;ACT_04"/>
    <x v="1"/>
    <x v="1"/>
    <x v="1"/>
    <n v="1"/>
    <s v="PEI"/>
    <x v="1"/>
    <s v="ACT_04"/>
    <s v="9.1 Efectuar presencia regional"/>
    <x v="3"/>
    <n v="8.0000000000000016E-2"/>
    <s v="Ene"/>
    <n v="0.46"/>
    <n v="0.46"/>
    <n v="1"/>
    <s v="Culminada"/>
    <n v="0.46"/>
    <n v="0.46"/>
    <n v="1"/>
    <n v="0.66"/>
    <n v="0.66"/>
    <n v="1"/>
    <m/>
    <n v="0"/>
    <x v="3"/>
    <n v="8.0000000000000016E-2"/>
  </r>
  <r>
    <n v="18"/>
    <s v="OE4;PR_09;ACT_04"/>
    <x v="1"/>
    <x v="1"/>
    <x v="1"/>
    <n v="1"/>
    <s v="PEI"/>
    <x v="1"/>
    <s v="ACT_04"/>
    <s v="9.1 Efectuar presencia regional"/>
    <x v="3"/>
    <n v="8.0000000000000016E-2"/>
    <s v="Feb"/>
    <n v="0"/>
    <n v="0"/>
    <n v="0"/>
    <s v="Por Ejecutar"/>
    <n v="0.46"/>
    <n v="0.46"/>
    <n v="1"/>
    <m/>
    <m/>
    <m/>
    <m/>
    <m/>
    <x v="1"/>
    <m/>
  </r>
  <r>
    <n v="18"/>
    <s v="OE4;PR_09;ACT_04"/>
    <x v="1"/>
    <x v="1"/>
    <x v="1"/>
    <n v="1"/>
    <s v="PEI"/>
    <x v="1"/>
    <s v="ACT_04"/>
    <s v="9.1 Efectuar presencia regional"/>
    <x v="3"/>
    <n v="8.0000000000000016E-2"/>
    <s v="Mar"/>
    <n v="0"/>
    <n v="0"/>
    <n v="0"/>
    <s v="Por Ejecutar"/>
    <n v="0.46"/>
    <n v="0.46"/>
    <n v="1"/>
    <m/>
    <m/>
    <m/>
    <m/>
    <m/>
    <x v="1"/>
    <m/>
  </r>
  <r>
    <n v="18"/>
    <s v="OE4;PR_09;ACT_04"/>
    <x v="1"/>
    <x v="1"/>
    <x v="1"/>
    <n v="1"/>
    <s v="PEI"/>
    <x v="1"/>
    <s v="ACT_04"/>
    <s v="9.1 Efectuar presencia regional"/>
    <x v="3"/>
    <n v="8.0000000000000016E-2"/>
    <s v="Abr"/>
    <n v="0.2"/>
    <n v="0.2"/>
    <n v="1"/>
    <s v="Culminada"/>
    <n v="0.66"/>
    <n v="0.66"/>
    <n v="1"/>
    <m/>
    <m/>
    <m/>
    <m/>
    <m/>
    <x v="1"/>
    <m/>
  </r>
  <r>
    <n v="18"/>
    <s v="OE4;PR_09;ACT_04"/>
    <x v="1"/>
    <x v="1"/>
    <x v="1"/>
    <n v="1"/>
    <s v="PEI"/>
    <x v="1"/>
    <s v="ACT_04"/>
    <s v="9.1 Efectuar presencia regional"/>
    <x v="3"/>
    <n v="8.0000000000000016E-2"/>
    <s v="May"/>
    <n v="0"/>
    <n v="0"/>
    <n v="0"/>
    <s v="Por Ejecutar"/>
    <n v="0.66"/>
    <n v="0.66"/>
    <n v="1"/>
    <m/>
    <m/>
    <m/>
    <m/>
    <m/>
    <x v="1"/>
    <m/>
  </r>
  <r>
    <n v="18"/>
    <s v="OE4;PR_09;ACT_04"/>
    <x v="1"/>
    <x v="1"/>
    <x v="1"/>
    <n v="1"/>
    <s v="PEI"/>
    <x v="1"/>
    <s v="ACT_04"/>
    <s v="9.1 Efectuar presencia regional"/>
    <x v="3"/>
    <n v="8.0000000000000016E-2"/>
    <s v="Jun"/>
    <n v="0"/>
    <n v="0"/>
    <n v="0"/>
    <s v="Por Ejecutar"/>
    <n v="0.66"/>
    <n v="0.66"/>
    <n v="1"/>
    <m/>
    <m/>
    <m/>
    <m/>
    <m/>
    <x v="1"/>
    <m/>
  </r>
  <r>
    <n v="18"/>
    <s v="OE4;PR_09;ACT_04"/>
    <x v="1"/>
    <x v="1"/>
    <x v="1"/>
    <n v="1"/>
    <s v="PEI"/>
    <x v="1"/>
    <s v="ACT_04"/>
    <s v="9.1 Efectuar presencia regional"/>
    <x v="3"/>
    <n v="8.0000000000000016E-2"/>
    <s v="Jul"/>
    <n v="0"/>
    <n v="0"/>
    <n v="0"/>
    <s v="Por Ejecutar"/>
    <n v="0.66"/>
    <n v="0.66"/>
    <n v="1"/>
    <m/>
    <m/>
    <m/>
    <m/>
    <m/>
    <x v="1"/>
    <m/>
  </r>
  <r>
    <n v="18"/>
    <s v="OE4;PR_09;ACT_04"/>
    <x v="1"/>
    <x v="1"/>
    <x v="1"/>
    <n v="1"/>
    <s v="PEI"/>
    <x v="1"/>
    <s v="ACT_04"/>
    <s v="9.1 Efectuar presencia regional"/>
    <x v="3"/>
    <n v="8.0000000000000016E-2"/>
    <s v="Ago"/>
    <n v="0"/>
    <n v="0"/>
    <n v="0"/>
    <s v="Por Ejecutar"/>
    <n v="0.66"/>
    <n v="0.66"/>
    <n v="1"/>
    <m/>
    <m/>
    <m/>
    <m/>
    <m/>
    <x v="1"/>
    <m/>
  </r>
  <r>
    <n v="18"/>
    <s v="OE4;PR_09;ACT_04"/>
    <x v="1"/>
    <x v="1"/>
    <x v="1"/>
    <n v="1"/>
    <s v="PEI"/>
    <x v="1"/>
    <s v="ACT_04"/>
    <s v="9.1 Efectuar presencia regional"/>
    <x v="3"/>
    <n v="8.0000000000000016E-2"/>
    <s v="Sep"/>
    <n v="0"/>
    <n v="0"/>
    <n v="0"/>
    <s v="Por Ejecutar"/>
    <n v="0.66"/>
    <n v="0.66"/>
    <n v="1"/>
    <m/>
    <m/>
    <m/>
    <m/>
    <m/>
    <x v="1"/>
    <m/>
  </r>
  <r>
    <n v="18"/>
    <s v="OE4;PR_09;ACT_04"/>
    <x v="1"/>
    <x v="1"/>
    <x v="1"/>
    <n v="1"/>
    <s v="PEI"/>
    <x v="1"/>
    <s v="ACT_04"/>
    <s v="9.1 Efectuar presencia regional"/>
    <x v="3"/>
    <n v="8.0000000000000016E-2"/>
    <s v="Oct"/>
    <n v="0"/>
    <n v="0"/>
    <n v="0"/>
    <s v="Por Ejecutar"/>
    <n v="0.66"/>
    <n v="0.66"/>
    <n v="1"/>
    <m/>
    <m/>
    <m/>
    <m/>
    <m/>
    <x v="1"/>
    <m/>
  </r>
  <r>
    <n v="18"/>
    <s v="OE4;PR_09;ACT_04"/>
    <x v="1"/>
    <x v="1"/>
    <x v="1"/>
    <n v="1"/>
    <s v="PEI"/>
    <x v="1"/>
    <s v="ACT_04"/>
    <s v="9.1 Efectuar presencia regional"/>
    <x v="3"/>
    <n v="8.0000000000000016E-2"/>
    <s v="Nov"/>
    <n v="0"/>
    <n v="0"/>
    <n v="0"/>
    <s v="Por Ejecutar"/>
    <n v="0.66"/>
    <n v="0.66"/>
    <n v="1"/>
    <m/>
    <m/>
    <m/>
    <m/>
    <m/>
    <x v="1"/>
    <m/>
  </r>
  <r>
    <n v="18"/>
    <s v="OE4;PR_09;ACT_04"/>
    <x v="1"/>
    <x v="1"/>
    <x v="1"/>
    <n v="1"/>
    <s v="PEI"/>
    <x v="1"/>
    <s v="ACT_04"/>
    <s v="9.1 Efectuar presencia regional"/>
    <x v="3"/>
    <n v="8.0000000000000016E-2"/>
    <s v="Dic"/>
    <n v="0"/>
    <n v="0"/>
    <n v="0"/>
    <s v="Por Ejecutar"/>
    <n v="0.66"/>
    <n v="0.66"/>
    <n v="1"/>
    <m/>
    <m/>
    <m/>
    <m/>
    <m/>
    <x v="1"/>
    <m/>
  </r>
  <r>
    <n v="19"/>
    <s v="OE4;PR_09;ACT_05"/>
    <x v="1"/>
    <x v="1"/>
    <x v="1"/>
    <n v="2"/>
    <s v="PEI"/>
    <x v="1"/>
    <s v="ACT_05"/>
    <s v="9.2 Poner en marcha oficinas de la SPT"/>
    <x v="3"/>
    <n v="8.0000000000000016E-2"/>
    <s v="Ene"/>
    <n v="0"/>
    <n v="0"/>
    <n v="0"/>
    <s v="Por Ejecutar"/>
    <n v="0"/>
    <n v="0"/>
    <n v="0"/>
    <n v="7"/>
    <n v="7"/>
    <n v="1"/>
    <m/>
    <n v="0"/>
    <x v="3"/>
    <n v="8.0000000000000016E-2"/>
  </r>
  <r>
    <n v="19"/>
    <s v="OE4;PR_09;ACT_05"/>
    <x v="1"/>
    <x v="1"/>
    <x v="1"/>
    <n v="2"/>
    <s v="PEI"/>
    <x v="1"/>
    <s v="ACT_05"/>
    <s v="9.2 Poner en marcha oficinas de la SPT"/>
    <x v="3"/>
    <n v="8.0000000000000016E-2"/>
    <s v="Feb"/>
    <n v="0"/>
    <n v="1"/>
    <n v="0"/>
    <s v="Por Ejecutar"/>
    <n v="0"/>
    <n v="1"/>
    <n v="0"/>
    <m/>
    <m/>
    <m/>
    <m/>
    <m/>
    <x v="1"/>
    <m/>
  </r>
  <r>
    <n v="19"/>
    <s v="OE4;PR_09;ACT_05"/>
    <x v="1"/>
    <x v="1"/>
    <x v="1"/>
    <n v="2"/>
    <s v="PEI"/>
    <x v="1"/>
    <s v="ACT_05"/>
    <s v="9.2 Poner en marcha oficinas de la SPT"/>
    <x v="3"/>
    <n v="8.0000000000000016E-2"/>
    <s v="Mar"/>
    <n v="2"/>
    <n v="1"/>
    <n v="0.5"/>
    <s v="En Tramite"/>
    <n v="2"/>
    <n v="2"/>
    <n v="1"/>
    <m/>
    <m/>
    <m/>
    <m/>
    <m/>
    <x v="1"/>
    <m/>
  </r>
  <r>
    <n v="19"/>
    <s v="OE4;PR_09;ACT_05"/>
    <x v="1"/>
    <x v="1"/>
    <x v="1"/>
    <n v="2"/>
    <s v="PEI"/>
    <x v="1"/>
    <s v="ACT_05"/>
    <s v="9.2 Poner en marcha oficinas de la SPT"/>
    <x v="3"/>
    <n v="8.0000000000000016E-2"/>
    <s v="Abr"/>
    <n v="2"/>
    <n v="2"/>
    <n v="1"/>
    <s v="Culminada"/>
    <n v="4"/>
    <n v="4"/>
    <n v="1"/>
    <m/>
    <m/>
    <m/>
    <m/>
    <m/>
    <x v="1"/>
    <m/>
  </r>
  <r>
    <n v="19"/>
    <s v="OE4;PR_09;ACT_05"/>
    <x v="1"/>
    <x v="1"/>
    <x v="1"/>
    <n v="2"/>
    <s v="PEI"/>
    <x v="1"/>
    <s v="ACT_05"/>
    <s v="9.2 Poner en marcha oficinas de la SPT"/>
    <x v="3"/>
    <n v="8.0000000000000016E-2"/>
    <s v="May"/>
    <n v="0"/>
    <n v="0"/>
    <n v="0"/>
    <s v="Por Ejecutar"/>
    <n v="4"/>
    <n v="4"/>
    <n v="1"/>
    <m/>
    <m/>
    <m/>
    <m/>
    <m/>
    <x v="1"/>
    <m/>
  </r>
  <r>
    <n v="19"/>
    <s v="OE4;PR_09;ACT_05"/>
    <x v="1"/>
    <x v="1"/>
    <x v="1"/>
    <n v="2"/>
    <s v="PEI"/>
    <x v="1"/>
    <s v="ACT_05"/>
    <s v="9.2 Poner en marcha oficinas de la SPT"/>
    <x v="3"/>
    <n v="8.0000000000000016E-2"/>
    <s v="Jun"/>
    <n v="0"/>
    <n v="3"/>
    <n v="0"/>
    <s v="Por Ejecutar"/>
    <n v="4"/>
    <n v="7"/>
    <n v="1.75"/>
    <m/>
    <m/>
    <m/>
    <m/>
    <m/>
    <x v="1"/>
    <m/>
  </r>
  <r>
    <n v="19"/>
    <s v="OE4;PR_09;ACT_05"/>
    <x v="1"/>
    <x v="1"/>
    <x v="1"/>
    <n v="2"/>
    <s v="PEI"/>
    <x v="1"/>
    <s v="ACT_05"/>
    <s v="9.2 Poner en marcha oficinas de la SPT"/>
    <x v="3"/>
    <n v="8.0000000000000016E-2"/>
    <s v="Jul"/>
    <n v="0"/>
    <n v="0"/>
    <n v="0"/>
    <s v="Por Ejecutar"/>
    <n v="4"/>
    <n v="7"/>
    <n v="1.75"/>
    <m/>
    <m/>
    <m/>
    <m/>
    <m/>
    <x v="1"/>
    <m/>
  </r>
  <r>
    <n v="19"/>
    <s v="OE4;PR_09;ACT_05"/>
    <x v="1"/>
    <x v="1"/>
    <x v="1"/>
    <n v="2"/>
    <s v="PEI"/>
    <x v="1"/>
    <s v="ACT_05"/>
    <s v="9.2 Poner en marcha oficinas de la SPT"/>
    <x v="3"/>
    <n v="8.0000000000000016E-2"/>
    <s v="Ago"/>
    <n v="0"/>
    <n v="0"/>
    <n v="0"/>
    <s v="Por Ejecutar"/>
    <n v="4"/>
    <n v="7"/>
    <n v="1.75"/>
    <m/>
    <m/>
    <m/>
    <m/>
    <m/>
    <x v="1"/>
    <m/>
  </r>
  <r>
    <n v="19"/>
    <s v="OE4;PR_09;ACT_05"/>
    <x v="1"/>
    <x v="1"/>
    <x v="1"/>
    <n v="2"/>
    <s v="PEI"/>
    <x v="1"/>
    <s v="ACT_05"/>
    <s v="9.2 Poner en marcha oficinas de la SPT"/>
    <x v="3"/>
    <n v="8.0000000000000016E-2"/>
    <s v="Sep"/>
    <n v="3"/>
    <n v="0"/>
    <n v="0"/>
    <s v="Por Ejecutar"/>
    <n v="7"/>
    <n v="7"/>
    <n v="1"/>
    <m/>
    <m/>
    <m/>
    <m/>
    <m/>
    <x v="1"/>
    <m/>
  </r>
  <r>
    <n v="19"/>
    <s v="OE4;PR_09;ACT_05"/>
    <x v="1"/>
    <x v="1"/>
    <x v="1"/>
    <n v="2"/>
    <s v="PEI"/>
    <x v="1"/>
    <s v="ACT_05"/>
    <s v="9.2 Poner en marcha oficinas de la SPT"/>
    <x v="3"/>
    <n v="8.0000000000000016E-2"/>
    <s v="Oct"/>
    <n v="0"/>
    <n v="0"/>
    <n v="0"/>
    <s v="Por Ejecutar"/>
    <n v="7"/>
    <n v="7"/>
    <n v="1"/>
    <m/>
    <m/>
    <m/>
    <m/>
    <m/>
    <x v="1"/>
    <m/>
  </r>
  <r>
    <n v="19"/>
    <s v="OE4;PR_09;ACT_05"/>
    <x v="1"/>
    <x v="1"/>
    <x v="1"/>
    <n v="2"/>
    <s v="PEI"/>
    <x v="1"/>
    <s v="ACT_05"/>
    <s v="9.2 Poner en marcha oficinas de la SPT"/>
    <x v="3"/>
    <n v="8.0000000000000016E-2"/>
    <s v="Nov"/>
    <n v="0"/>
    <n v="0"/>
    <n v="0"/>
    <s v="Por Ejecutar"/>
    <n v="7"/>
    <n v="7"/>
    <n v="1"/>
    <m/>
    <m/>
    <m/>
    <m/>
    <m/>
    <x v="1"/>
    <m/>
  </r>
  <r>
    <n v="19"/>
    <s v="OE4;PR_09;ACT_05"/>
    <x v="1"/>
    <x v="1"/>
    <x v="1"/>
    <n v="2"/>
    <s v="PEI"/>
    <x v="1"/>
    <s v="ACT_05"/>
    <s v="9.2 Poner en marcha oficinas de la SPT"/>
    <x v="3"/>
    <n v="8.0000000000000016E-2"/>
    <s v="Dic"/>
    <n v="0"/>
    <n v="0"/>
    <n v="0"/>
    <s v="Por Ejecutar"/>
    <n v="7"/>
    <n v="7"/>
    <n v="1"/>
    <m/>
    <m/>
    <m/>
    <m/>
    <m/>
    <x v="1"/>
    <m/>
  </r>
  <r>
    <n v="20"/>
    <s v="OE1;PR_03;ACT_06"/>
    <x v="0"/>
    <x v="0"/>
    <x v="2"/>
    <n v="1"/>
    <s v="PEI"/>
    <x v="2"/>
    <s v="ACT_06"/>
    <s v="3.1 Adelantar campaña a 10200 personas"/>
    <x v="3"/>
    <n v="3.4142259414225946E-2"/>
    <s v="Ene"/>
    <n v="2.8333333333333335E-2"/>
    <n v="2.8333000000000001E-2"/>
    <n v="0.99998823529411762"/>
    <s v="Culminada"/>
    <n v="2.8333333333333335E-2"/>
    <n v="2.8333000000000001E-2"/>
    <n v="0.99998823529411762"/>
    <n v="0.33999999999999991"/>
    <n v="0.14166500000000001"/>
    <n v="0.41666176470588251"/>
    <m/>
    <n v="0.58333823529411744"/>
    <x v="0"/>
    <n v="1.4225774058577414E-2"/>
  </r>
  <r>
    <n v="20"/>
    <s v="OE1;PR_03;ACT_06"/>
    <x v="0"/>
    <x v="0"/>
    <x v="2"/>
    <n v="1"/>
    <s v="PEI"/>
    <x v="2"/>
    <s v="ACT_06"/>
    <s v="3.1 Adelantar campaña a 10200 personas"/>
    <x v="3"/>
    <n v="3.4142259414225946E-2"/>
    <s v="Feb"/>
    <n v="2.8333333333333335E-2"/>
    <n v="2.8333000000000001E-2"/>
    <n v="0.99998823529411762"/>
    <s v="Culminada"/>
    <n v="5.6666666666666671E-2"/>
    <n v="5.6666000000000001E-2"/>
    <n v="0.99998823529411762"/>
    <m/>
    <m/>
    <m/>
    <m/>
    <m/>
    <x v="1"/>
    <m/>
  </r>
  <r>
    <n v="20"/>
    <s v="OE1;PR_03;ACT_06"/>
    <x v="0"/>
    <x v="0"/>
    <x v="2"/>
    <n v="1"/>
    <s v="PEI"/>
    <x v="2"/>
    <s v="ACT_06"/>
    <s v="3.1 Adelantar campaña a 10200 personas"/>
    <x v="3"/>
    <n v="3.4142259414225946E-2"/>
    <s v="Mar"/>
    <n v="2.8333333333333335E-2"/>
    <n v="2.8333000000000001E-2"/>
    <n v="0.99998823529411762"/>
    <s v="Culminada"/>
    <n v="8.5000000000000006E-2"/>
    <n v="8.4999000000000005E-2"/>
    <n v="0.99998823529411762"/>
    <m/>
    <m/>
    <m/>
    <m/>
    <m/>
    <x v="1"/>
    <m/>
  </r>
  <r>
    <n v="20"/>
    <s v="OE1;PR_03;ACT_06"/>
    <x v="0"/>
    <x v="0"/>
    <x v="2"/>
    <n v="1"/>
    <s v="PEI"/>
    <x v="2"/>
    <s v="ACT_06"/>
    <s v="3.1 Adelantar campaña a 10200 personas"/>
    <x v="3"/>
    <n v="3.4142259414225946E-2"/>
    <s v="Abr"/>
    <n v="2.8333333333333335E-2"/>
    <n v="2.8333000000000001E-2"/>
    <n v="0.99998823529411762"/>
    <s v="Culminada"/>
    <n v="0.11333333333333334"/>
    <n v="0.113332"/>
    <n v="0.99998823529411762"/>
    <m/>
    <m/>
    <m/>
    <m/>
    <m/>
    <x v="1"/>
    <m/>
  </r>
  <r>
    <n v="20"/>
    <s v="OE1;PR_03;ACT_06"/>
    <x v="0"/>
    <x v="0"/>
    <x v="2"/>
    <n v="1"/>
    <s v="PEI"/>
    <x v="2"/>
    <s v="ACT_06"/>
    <s v="3.1 Adelantar campaña a 10200 personas"/>
    <x v="3"/>
    <n v="3.4142259414225946E-2"/>
    <s v="May"/>
    <n v="2.8333333333333335E-2"/>
    <n v="2.8333000000000001E-2"/>
    <n v="0.99998823529411762"/>
    <s v="Culminada"/>
    <n v="0.14166666666666666"/>
    <n v="0.14166500000000001"/>
    <n v="0.99998823529411773"/>
    <m/>
    <m/>
    <m/>
    <m/>
    <m/>
    <x v="1"/>
    <m/>
  </r>
  <r>
    <n v="20"/>
    <s v="OE1;PR_03;ACT_06"/>
    <x v="0"/>
    <x v="0"/>
    <x v="2"/>
    <n v="1"/>
    <s v="PEI"/>
    <x v="2"/>
    <s v="ACT_06"/>
    <s v="3.1 Adelantar campaña a 10200 personas"/>
    <x v="3"/>
    <n v="3.4142259414225946E-2"/>
    <s v="Jun"/>
    <n v="2.8333333333333335E-2"/>
    <n v="0"/>
    <n v="0"/>
    <s v="Por Ejecutar"/>
    <n v="0.16999999999999998"/>
    <n v="0.14166500000000001"/>
    <n v="0.83332352941176491"/>
    <m/>
    <m/>
    <m/>
    <m/>
    <m/>
    <x v="1"/>
    <m/>
  </r>
  <r>
    <n v="20"/>
    <s v="OE1;PR_03;ACT_06"/>
    <x v="0"/>
    <x v="0"/>
    <x v="2"/>
    <n v="1"/>
    <s v="PEI"/>
    <x v="2"/>
    <s v="ACT_06"/>
    <s v="3.1 Adelantar campaña a 10200 personas"/>
    <x v="3"/>
    <n v="3.4142259414225946E-2"/>
    <s v="Jul"/>
    <n v="2.8333333333333335E-2"/>
    <n v="0"/>
    <n v="0"/>
    <s v="Por Ejecutar"/>
    <n v="0.19833333333333331"/>
    <n v="0.14166500000000001"/>
    <n v="0.71427731092436997"/>
    <m/>
    <m/>
    <m/>
    <m/>
    <m/>
    <x v="1"/>
    <m/>
  </r>
  <r>
    <n v="20"/>
    <s v="OE1;PR_03;ACT_06"/>
    <x v="0"/>
    <x v="0"/>
    <x v="2"/>
    <n v="1"/>
    <s v="PEI"/>
    <x v="2"/>
    <s v="ACT_06"/>
    <s v="3.1 Adelantar campaña a 10200 personas"/>
    <x v="3"/>
    <n v="3.4142259414225946E-2"/>
    <s v="Ago"/>
    <n v="2.8333333333333335E-2"/>
    <n v="0"/>
    <n v="0"/>
    <s v="Por Ejecutar"/>
    <n v="0.22666666666666663"/>
    <n v="0.14166500000000001"/>
    <n v="0.62499264705882374"/>
    <m/>
    <m/>
    <m/>
    <m/>
    <m/>
    <x v="1"/>
    <m/>
  </r>
  <r>
    <n v="20"/>
    <s v="OE1;PR_03;ACT_06"/>
    <x v="0"/>
    <x v="0"/>
    <x v="2"/>
    <n v="1"/>
    <s v="PEI"/>
    <x v="2"/>
    <s v="ACT_06"/>
    <s v="3.1 Adelantar campaña a 10200 personas"/>
    <x v="3"/>
    <n v="3.4142259414225946E-2"/>
    <s v="Sep"/>
    <n v="2.8333333333333335E-2"/>
    <n v="0"/>
    <n v="0"/>
    <s v="Por Ejecutar"/>
    <n v="0.25499999999999995"/>
    <n v="0.14166500000000001"/>
    <n v="0.55554901960784331"/>
    <m/>
    <m/>
    <m/>
    <m/>
    <m/>
    <x v="1"/>
    <m/>
  </r>
  <r>
    <n v="20"/>
    <s v="OE1;PR_03;ACT_06"/>
    <x v="0"/>
    <x v="0"/>
    <x v="2"/>
    <n v="1"/>
    <s v="PEI"/>
    <x v="2"/>
    <s v="ACT_06"/>
    <s v="3.1 Adelantar campaña a 10200 personas"/>
    <x v="3"/>
    <n v="3.4142259414225946E-2"/>
    <s v="Oct"/>
    <n v="2.8333333333333335E-2"/>
    <n v="0"/>
    <n v="0"/>
    <s v="Por Ejecutar"/>
    <n v="0.28333333333333327"/>
    <n v="0.14166500000000001"/>
    <n v="0.49999411764705898"/>
    <m/>
    <m/>
    <m/>
    <m/>
    <m/>
    <x v="1"/>
    <m/>
  </r>
  <r>
    <n v="20"/>
    <s v="OE1;PR_03;ACT_06"/>
    <x v="0"/>
    <x v="0"/>
    <x v="2"/>
    <n v="1"/>
    <s v="PEI"/>
    <x v="2"/>
    <s v="ACT_06"/>
    <s v="3.1 Adelantar campaña a 10200 personas"/>
    <x v="3"/>
    <n v="3.4142259414225946E-2"/>
    <s v="Nov"/>
    <n v="2.8333333333333335E-2"/>
    <n v="0"/>
    <n v="0"/>
    <s v="Por Ejecutar"/>
    <n v="0.31166666666666659"/>
    <n v="0.14166500000000001"/>
    <n v="0.4545401069518718"/>
    <m/>
    <m/>
    <m/>
    <m/>
    <m/>
    <x v="1"/>
    <m/>
  </r>
  <r>
    <n v="20"/>
    <s v="OE1;PR_03;ACT_06"/>
    <x v="0"/>
    <x v="0"/>
    <x v="2"/>
    <n v="1"/>
    <s v="PEI"/>
    <x v="2"/>
    <s v="ACT_06"/>
    <s v="3.1 Adelantar campaña a 10200 personas"/>
    <x v="3"/>
    <n v="3.4142259414225946E-2"/>
    <s v="Dic"/>
    <n v="2.8333333333333335E-2"/>
    <n v="0"/>
    <n v="0"/>
    <s v="Por Ejecutar"/>
    <n v="0.33999999999999991"/>
    <n v="0.14166500000000001"/>
    <n v="0.41666176470588251"/>
    <m/>
    <m/>
    <m/>
    <m/>
    <m/>
    <x v="1"/>
    <m/>
  </r>
  <r>
    <n v="21"/>
    <s v="OE1;PR_10;ACT_07"/>
    <x v="0"/>
    <x v="0"/>
    <x v="0"/>
    <n v="2"/>
    <s v="PAI"/>
    <x v="0"/>
    <s v="ACT_07"/>
    <s v="Capacitar a funcionarios y servidores uso red"/>
    <x v="3"/>
    <n v="4.4642857142857152E-4"/>
    <s v="Ene"/>
    <n v="75"/>
    <n v="75"/>
    <n v="1"/>
    <s v="Culminada"/>
    <n v="75"/>
    <n v="75"/>
    <n v="1"/>
    <n v="210"/>
    <n v="210"/>
    <n v="1"/>
    <m/>
    <n v="0"/>
    <x v="3"/>
    <n v="4.4642857142857152E-4"/>
  </r>
  <r>
    <n v="21"/>
    <s v="OE1;PR_10;ACT_07"/>
    <x v="0"/>
    <x v="0"/>
    <x v="0"/>
    <n v="2"/>
    <s v="PAI"/>
    <x v="0"/>
    <s v="ACT_07"/>
    <s v="Capacitar a funcionarios y servidores uso red"/>
    <x v="3"/>
    <n v="4.4642857142857152E-4"/>
    <s v="Feb"/>
    <n v="75"/>
    <n v="75"/>
    <n v="1"/>
    <s v="Culminada"/>
    <n v="150"/>
    <n v="150"/>
    <n v="1"/>
    <m/>
    <m/>
    <m/>
    <m/>
    <m/>
    <x v="1"/>
    <m/>
  </r>
  <r>
    <n v="21"/>
    <s v="OE1;PR_10;ACT_07"/>
    <x v="0"/>
    <x v="0"/>
    <x v="0"/>
    <n v="2"/>
    <s v="PAI"/>
    <x v="0"/>
    <s v="ACT_07"/>
    <s v="Capacitar a funcionarios y servidores uso red"/>
    <x v="3"/>
    <n v="4.4642857142857152E-4"/>
    <s v="Mar"/>
    <n v="60"/>
    <n v="60"/>
    <n v="1"/>
    <s v="Culminada"/>
    <n v="210"/>
    <n v="210"/>
    <n v="1"/>
    <m/>
    <m/>
    <m/>
    <m/>
    <m/>
    <x v="1"/>
    <m/>
  </r>
  <r>
    <n v="21"/>
    <s v="OE1;PR_10;ACT_07"/>
    <x v="0"/>
    <x v="0"/>
    <x v="0"/>
    <n v="2"/>
    <s v="PAI"/>
    <x v="0"/>
    <s v="ACT_07"/>
    <s v="Capacitar a funcionarios y servidores uso red"/>
    <x v="3"/>
    <n v="4.4642857142857152E-4"/>
    <s v="Abr"/>
    <n v="0"/>
    <n v="0"/>
    <n v="0"/>
    <s v="Por Ejecutar"/>
    <n v="210"/>
    <n v="210"/>
    <n v="1"/>
    <m/>
    <m/>
    <m/>
    <m/>
    <m/>
    <x v="1"/>
    <m/>
  </r>
  <r>
    <n v="21"/>
    <s v="OE1;PR_10;ACT_07"/>
    <x v="0"/>
    <x v="0"/>
    <x v="0"/>
    <n v="2"/>
    <s v="PAI"/>
    <x v="0"/>
    <s v="ACT_07"/>
    <s v="Capacitar a funcionarios y servidores uso red"/>
    <x v="3"/>
    <n v="4.4642857142857152E-4"/>
    <s v="May"/>
    <n v="0"/>
    <n v="0"/>
    <n v="0"/>
    <s v="Por Ejecutar"/>
    <n v="210"/>
    <n v="210"/>
    <n v="1"/>
    <m/>
    <m/>
    <m/>
    <m/>
    <m/>
    <x v="1"/>
    <m/>
  </r>
  <r>
    <n v="21"/>
    <s v="OE1;PR_10;ACT_07"/>
    <x v="0"/>
    <x v="0"/>
    <x v="0"/>
    <n v="2"/>
    <s v="PAI"/>
    <x v="0"/>
    <s v="ACT_07"/>
    <s v="Capacitar a funcionarios y servidores uso red"/>
    <x v="3"/>
    <n v="4.4642857142857152E-4"/>
    <s v="Jun"/>
    <n v="0"/>
    <n v="0"/>
    <n v="0"/>
    <s v="Por Ejecutar"/>
    <n v="210"/>
    <n v="210"/>
    <n v="1"/>
    <m/>
    <m/>
    <m/>
    <m/>
    <m/>
    <x v="1"/>
    <m/>
  </r>
  <r>
    <n v="21"/>
    <s v="OE1;PR_10;ACT_07"/>
    <x v="0"/>
    <x v="0"/>
    <x v="0"/>
    <n v="2"/>
    <s v="PAI"/>
    <x v="0"/>
    <s v="ACT_07"/>
    <s v="Capacitar a funcionarios y servidores uso red"/>
    <x v="3"/>
    <n v="4.4642857142857152E-4"/>
    <s v="Jul"/>
    <n v="0"/>
    <n v="0"/>
    <n v="0"/>
    <s v="Por Ejecutar"/>
    <n v="210"/>
    <n v="210"/>
    <n v="1"/>
    <m/>
    <m/>
    <m/>
    <m/>
    <m/>
    <x v="1"/>
    <m/>
  </r>
  <r>
    <n v="21"/>
    <s v="OE1;PR_10;ACT_07"/>
    <x v="0"/>
    <x v="0"/>
    <x v="0"/>
    <n v="2"/>
    <s v="PAI"/>
    <x v="0"/>
    <s v="ACT_07"/>
    <s v="Capacitar a funcionarios y servidores uso red"/>
    <x v="3"/>
    <n v="4.4642857142857152E-4"/>
    <s v="Ago"/>
    <n v="0"/>
    <n v="0"/>
    <n v="0"/>
    <s v="Por Ejecutar"/>
    <n v="210"/>
    <n v="210"/>
    <n v="1"/>
    <m/>
    <m/>
    <m/>
    <m/>
    <m/>
    <x v="1"/>
    <m/>
  </r>
  <r>
    <n v="21"/>
    <s v="OE1;PR_10;ACT_07"/>
    <x v="0"/>
    <x v="0"/>
    <x v="0"/>
    <n v="2"/>
    <s v="PAI"/>
    <x v="0"/>
    <s v="ACT_07"/>
    <s v="Capacitar a funcionarios y servidores uso red"/>
    <x v="3"/>
    <n v="4.4642857142857152E-4"/>
    <s v="Sep"/>
    <n v="0"/>
    <n v="0"/>
    <n v="0"/>
    <s v="Por Ejecutar"/>
    <n v="210"/>
    <n v="210"/>
    <n v="1"/>
    <m/>
    <m/>
    <m/>
    <m/>
    <m/>
    <x v="1"/>
    <m/>
  </r>
  <r>
    <n v="21"/>
    <s v="OE1;PR_10;ACT_07"/>
    <x v="0"/>
    <x v="0"/>
    <x v="0"/>
    <n v="2"/>
    <s v="PAI"/>
    <x v="0"/>
    <s v="ACT_07"/>
    <s v="Capacitar a funcionarios y servidores uso red"/>
    <x v="3"/>
    <n v="4.4642857142857152E-4"/>
    <s v="Oct"/>
    <n v="0"/>
    <n v="0"/>
    <n v="0"/>
    <s v="Por Ejecutar"/>
    <n v="210"/>
    <n v="210"/>
    <n v="1"/>
    <m/>
    <m/>
    <m/>
    <m/>
    <m/>
    <x v="1"/>
    <m/>
  </r>
  <r>
    <n v="21"/>
    <s v="OE1;PR_10;ACT_07"/>
    <x v="0"/>
    <x v="0"/>
    <x v="0"/>
    <n v="2"/>
    <s v="PAI"/>
    <x v="0"/>
    <s v="ACT_07"/>
    <s v="Capacitar a funcionarios y servidores uso red"/>
    <x v="3"/>
    <n v="4.4642857142857152E-4"/>
    <s v="Nov"/>
    <n v="0"/>
    <n v="0"/>
    <n v="0"/>
    <s v="Por Ejecutar"/>
    <n v="210"/>
    <n v="210"/>
    <n v="1"/>
    <m/>
    <m/>
    <m/>
    <m/>
    <m/>
    <x v="1"/>
    <m/>
  </r>
  <r>
    <n v="21"/>
    <s v="OE1;PR_10;ACT_07"/>
    <x v="0"/>
    <x v="0"/>
    <x v="0"/>
    <n v="2"/>
    <s v="PAI"/>
    <x v="0"/>
    <s v="ACT_07"/>
    <s v="Capacitar a funcionarios y servidores uso red"/>
    <x v="3"/>
    <n v="4.4642857142857152E-4"/>
    <s v="Dic"/>
    <n v="0"/>
    <n v="0"/>
    <n v="0"/>
    <s v="Por Ejecutar"/>
    <n v="210"/>
    <n v="210"/>
    <n v="1"/>
    <m/>
    <m/>
    <m/>
    <m/>
    <m/>
    <x v="1"/>
    <m/>
  </r>
  <r>
    <n v="22"/>
    <s v="OE1;PR_10;ACT_08"/>
    <x v="0"/>
    <x v="0"/>
    <x v="0"/>
    <n v="2"/>
    <s v="PAI"/>
    <x v="0"/>
    <s v="ACT_08"/>
    <s v="Realizar campañas de comunicación  al usuario de transporte sobre sus derechos"/>
    <x v="3"/>
    <n v="4.4642857142857152E-4"/>
    <s v="Ene"/>
    <n v="415"/>
    <n v="428"/>
    <n v="1.0313253012048194"/>
    <s v="Culminada"/>
    <n v="415"/>
    <n v="428"/>
    <n v="1.0313253012048194"/>
    <n v="5075"/>
    <n v="1783"/>
    <n v="0.35133004926108374"/>
    <m/>
    <n v="0.6486699507389162"/>
    <x v="0"/>
    <n v="1.5684377199155528E-4"/>
  </r>
  <r>
    <n v="22"/>
    <s v="OE1;PR_10;ACT_08"/>
    <x v="0"/>
    <x v="0"/>
    <x v="0"/>
    <n v="2"/>
    <s v="PAI"/>
    <x v="0"/>
    <s v="ACT_08"/>
    <s v="Realizar campañas de comunicación  al usuario de transporte sobre sus derechos"/>
    <x v="3"/>
    <n v="4.4642857142857152E-4"/>
    <s v="Feb"/>
    <n v="315"/>
    <n v="315"/>
    <n v="1"/>
    <s v="Culminada"/>
    <n v="730"/>
    <n v="743"/>
    <n v="1.0178082191780822"/>
    <m/>
    <m/>
    <m/>
    <m/>
    <m/>
    <x v="1"/>
    <m/>
  </r>
  <r>
    <n v="22"/>
    <s v="OE1;PR_10;ACT_08"/>
    <x v="0"/>
    <x v="0"/>
    <x v="0"/>
    <n v="2"/>
    <s v="PAI"/>
    <x v="0"/>
    <s v="ACT_08"/>
    <s v="Realizar campañas de comunicación  al usuario de transporte sobre sus derechos"/>
    <x v="3"/>
    <n v="4.4642857142857152E-4"/>
    <s v="Mar"/>
    <n v="484"/>
    <n v="484"/>
    <n v="1"/>
    <s v="Culminada"/>
    <n v="1214"/>
    <n v="1227"/>
    <n v="1.0107084019769357"/>
    <m/>
    <m/>
    <m/>
    <m/>
    <m/>
    <x v="1"/>
    <m/>
  </r>
  <r>
    <n v="22"/>
    <s v="OE1;PR_10;ACT_08"/>
    <x v="0"/>
    <x v="0"/>
    <x v="0"/>
    <n v="2"/>
    <s v="PAI"/>
    <x v="0"/>
    <s v="ACT_08"/>
    <s v="Realizar campañas de comunicación  al usuario de transporte sobre sus derechos"/>
    <x v="3"/>
    <n v="4.4642857142857152E-4"/>
    <s v="Abr"/>
    <n v="556"/>
    <n v="556"/>
    <n v="1"/>
    <s v="Culminada"/>
    <n v="1770"/>
    <n v="1783"/>
    <n v="1.0073446327683615"/>
    <m/>
    <m/>
    <m/>
    <m/>
    <m/>
    <x v="1"/>
    <m/>
  </r>
  <r>
    <n v="22"/>
    <s v="OE1;PR_10;ACT_08"/>
    <x v="0"/>
    <x v="0"/>
    <x v="0"/>
    <n v="2"/>
    <s v="PAI"/>
    <x v="0"/>
    <s v="ACT_08"/>
    <s v="Realizar campañas de comunicación  al usuario de transporte sobre sus derechos"/>
    <x v="3"/>
    <n v="4.4642857142857152E-4"/>
    <s v="May"/>
    <n v="415"/>
    <n v="0"/>
    <n v="0"/>
    <s v="Por Ejecutar"/>
    <n v="2185"/>
    <n v="1783"/>
    <n v="0.8160183066361556"/>
    <m/>
    <m/>
    <m/>
    <m/>
    <m/>
    <x v="1"/>
    <m/>
  </r>
  <r>
    <n v="22"/>
    <s v="OE1;PR_10;ACT_08"/>
    <x v="0"/>
    <x v="0"/>
    <x v="0"/>
    <n v="2"/>
    <s v="PAI"/>
    <x v="0"/>
    <s v="ACT_08"/>
    <s v="Realizar campañas de comunicación  al usuario de transporte sobre sus derechos"/>
    <x v="3"/>
    <n v="4.4642857142857152E-4"/>
    <s v="Jun"/>
    <n v="415"/>
    <n v="0"/>
    <n v="0"/>
    <s v="Por Ejecutar"/>
    <n v="2600"/>
    <n v="1783"/>
    <n v="0.6857692307692308"/>
    <m/>
    <m/>
    <m/>
    <m/>
    <m/>
    <x v="1"/>
    <m/>
  </r>
  <r>
    <n v="22"/>
    <s v="OE1;PR_10;ACT_08"/>
    <x v="0"/>
    <x v="0"/>
    <x v="0"/>
    <n v="2"/>
    <s v="PAI"/>
    <x v="0"/>
    <s v="ACT_08"/>
    <s v="Realizar campañas de comunicación  al usuario de transporte sobre sus derechos"/>
    <x v="3"/>
    <n v="4.4642857142857152E-4"/>
    <s v="Jul"/>
    <n v="415"/>
    <n v="0"/>
    <n v="0"/>
    <s v="Por Ejecutar"/>
    <n v="3015"/>
    <n v="1783"/>
    <n v="0.59137645107794357"/>
    <m/>
    <m/>
    <m/>
    <m/>
    <m/>
    <x v="1"/>
    <m/>
  </r>
  <r>
    <n v="22"/>
    <s v="OE1;PR_10;ACT_08"/>
    <x v="0"/>
    <x v="0"/>
    <x v="0"/>
    <n v="2"/>
    <s v="PAI"/>
    <x v="0"/>
    <s v="ACT_08"/>
    <s v="Realizar campañas de comunicación  al usuario de transporte sobre sus derechos"/>
    <x v="3"/>
    <n v="4.4642857142857152E-4"/>
    <s v="Ago"/>
    <n v="415"/>
    <n v="0"/>
    <n v="0"/>
    <s v="Por Ejecutar"/>
    <n v="3430"/>
    <n v="1783"/>
    <n v="0.51982507288629742"/>
    <m/>
    <m/>
    <m/>
    <m/>
    <m/>
    <x v="1"/>
    <m/>
  </r>
  <r>
    <n v="22"/>
    <s v="OE1;PR_10;ACT_08"/>
    <x v="0"/>
    <x v="0"/>
    <x v="0"/>
    <n v="2"/>
    <s v="PAI"/>
    <x v="0"/>
    <s v="ACT_08"/>
    <s v="Realizar campañas de comunicación  al usuario de transporte sobre sus derechos"/>
    <x v="3"/>
    <n v="4.4642857142857152E-4"/>
    <s v="Sep"/>
    <n v="415"/>
    <n v="0"/>
    <n v="0"/>
    <s v="Por Ejecutar"/>
    <n v="3845"/>
    <n v="1783"/>
    <n v="0.46371911573472041"/>
    <m/>
    <m/>
    <m/>
    <m/>
    <m/>
    <x v="1"/>
    <m/>
  </r>
  <r>
    <n v="22"/>
    <s v="OE1;PR_10;ACT_08"/>
    <x v="0"/>
    <x v="0"/>
    <x v="0"/>
    <n v="2"/>
    <s v="PAI"/>
    <x v="0"/>
    <s v="ACT_08"/>
    <s v="Realizar campañas de comunicación  al usuario de transporte sobre sus derechos"/>
    <x v="3"/>
    <n v="4.4642857142857152E-4"/>
    <s v="Oct"/>
    <n v="415"/>
    <n v="0"/>
    <n v="0"/>
    <s v="Por Ejecutar"/>
    <n v="4260"/>
    <n v="1783"/>
    <n v="0.41854460093896712"/>
    <m/>
    <m/>
    <m/>
    <m/>
    <m/>
    <x v="1"/>
    <m/>
  </r>
  <r>
    <n v="22"/>
    <s v="OE1;PR_10;ACT_08"/>
    <x v="0"/>
    <x v="0"/>
    <x v="0"/>
    <n v="2"/>
    <s v="PAI"/>
    <x v="0"/>
    <s v="ACT_08"/>
    <s v="Realizar campañas de comunicación  al usuario de transporte sobre sus derechos"/>
    <x v="3"/>
    <n v="4.4642857142857152E-4"/>
    <s v="Nov"/>
    <n v="415"/>
    <n v="0"/>
    <n v="0"/>
    <s v="Por Ejecutar"/>
    <n v="4675"/>
    <n v="1783"/>
    <n v="0.38139037433155082"/>
    <m/>
    <m/>
    <m/>
    <m/>
    <m/>
    <x v="1"/>
    <m/>
  </r>
  <r>
    <n v="22"/>
    <s v="OE1;PR_10;ACT_08"/>
    <x v="0"/>
    <x v="0"/>
    <x v="0"/>
    <n v="2"/>
    <s v="PAI"/>
    <x v="0"/>
    <s v="ACT_08"/>
    <s v="Realizar campañas de comunicación  al usuario de transporte sobre sus derechos"/>
    <x v="3"/>
    <n v="4.4642857142857152E-4"/>
    <s v="Dic"/>
    <n v="400"/>
    <n v="0"/>
    <n v="0"/>
    <s v="Por Ejecutar"/>
    <n v="5075"/>
    <n v="1783"/>
    <n v="0.35133004926108374"/>
    <m/>
    <m/>
    <m/>
    <m/>
    <m/>
    <x v="1"/>
    <m/>
  </r>
  <r>
    <n v="23"/>
    <s v="OE1;PR_10;ACT_174"/>
    <x v="0"/>
    <x v="0"/>
    <x v="0"/>
    <n v="2"/>
    <s v="PAI"/>
    <x v="0"/>
    <s v="ACT_174"/>
    <s v="Implementar Modelo Integrado de Planeción y Gestión - Mipg en cada una de sus 7 dimensiones según corresponda"/>
    <x v="4"/>
    <n v="4.4642857142857152E-4"/>
    <s v="Ene"/>
    <n v="7"/>
    <n v="7"/>
    <n v="1"/>
    <s v="Culminada"/>
    <n v="7"/>
    <n v="7"/>
    <n v="1"/>
    <n v="21"/>
    <n v="21"/>
    <n v="1"/>
    <m/>
    <n v="0"/>
    <x v="3"/>
    <n v="4.4642857142857152E-4"/>
  </r>
  <r>
    <n v="23"/>
    <s v="OE1;PR_10;ACT_174"/>
    <x v="0"/>
    <x v="0"/>
    <x v="0"/>
    <n v="2"/>
    <s v="PAI"/>
    <x v="0"/>
    <s v="ACT_174"/>
    <s v="Implementar Modelo Integrado de Planeción y Gestión - Mipg en cada una de sus 7 dimensiones según corresponda"/>
    <x v="4"/>
    <n v="4.4642857142857152E-4"/>
    <s v="Feb"/>
    <n v="2"/>
    <n v="2"/>
    <n v="1"/>
    <s v="Culminada"/>
    <n v="9"/>
    <n v="9"/>
    <n v="1"/>
    <m/>
    <m/>
    <m/>
    <m/>
    <m/>
    <x v="1"/>
    <m/>
  </r>
  <r>
    <n v="23"/>
    <s v="OE1;PR_10;ACT_174"/>
    <x v="0"/>
    <x v="0"/>
    <x v="0"/>
    <n v="2"/>
    <s v="PAI"/>
    <x v="0"/>
    <s v="ACT_174"/>
    <s v="Implementar Modelo Integrado de Planeción y Gestión - Mipg en cada una de sus 7 dimensiones según corresponda"/>
    <x v="4"/>
    <n v="4.4642857142857152E-4"/>
    <s v="Mar"/>
    <n v="5"/>
    <n v="5"/>
    <n v="1"/>
    <s v="Culminada"/>
    <n v="14"/>
    <n v="14"/>
    <n v="1"/>
    <m/>
    <m/>
    <m/>
    <m/>
    <m/>
    <x v="1"/>
    <m/>
  </r>
  <r>
    <n v="23"/>
    <s v="OE1;PR_10;ACT_174"/>
    <x v="0"/>
    <x v="0"/>
    <x v="0"/>
    <n v="2"/>
    <s v="PAI"/>
    <x v="0"/>
    <s v="ACT_174"/>
    <s v="Implementar Modelo Integrado de Planeción y Gestión - Mipg en cada una de sus 7 dimensiones según corresponda"/>
    <x v="4"/>
    <n v="4.4642857142857152E-4"/>
    <s v="Abr"/>
    <n v="4"/>
    <n v="4"/>
    <n v="1"/>
    <s v="Culminada"/>
    <n v="18"/>
    <n v="18"/>
    <n v="1"/>
    <m/>
    <m/>
    <m/>
    <m/>
    <m/>
    <x v="1"/>
    <m/>
  </r>
  <r>
    <n v="23"/>
    <s v="OE1;PR_10;ACT_174"/>
    <x v="0"/>
    <x v="0"/>
    <x v="0"/>
    <n v="2"/>
    <s v="PAI"/>
    <x v="0"/>
    <s v="ACT_174"/>
    <s v="Implementar Modelo Integrado de Planeción y Gestión - Mipg en cada una de sus 7 dimensiones según corresponda"/>
    <x v="4"/>
    <n v="4.4642857142857152E-4"/>
    <s v="May"/>
    <n v="0"/>
    <n v="0"/>
    <n v="0"/>
    <s v="Por Ejecutar"/>
    <n v="18"/>
    <n v="18"/>
    <n v="1"/>
    <m/>
    <m/>
    <m/>
    <m/>
    <m/>
    <x v="1"/>
    <m/>
  </r>
  <r>
    <n v="23"/>
    <s v="OE1;PR_10;ACT_174"/>
    <x v="0"/>
    <x v="0"/>
    <x v="0"/>
    <n v="2"/>
    <s v="PAI"/>
    <x v="0"/>
    <s v="ACT_174"/>
    <s v="Implementar Modelo Integrado de Planeción y Gestión - Mipg en cada una de sus 7 dimensiones según corresponda"/>
    <x v="4"/>
    <n v="4.4642857142857152E-4"/>
    <s v="Jun"/>
    <n v="3"/>
    <n v="3"/>
    <n v="1"/>
    <s v="Culminada"/>
    <n v="21"/>
    <n v="21"/>
    <n v="1"/>
    <m/>
    <m/>
    <m/>
    <m/>
    <m/>
    <x v="1"/>
    <m/>
  </r>
  <r>
    <n v="23"/>
    <s v="OE1;PR_10;ACT_174"/>
    <x v="0"/>
    <x v="0"/>
    <x v="0"/>
    <n v="2"/>
    <s v="PAI"/>
    <x v="0"/>
    <s v="ACT_174"/>
    <s v="Implementar Modelo Integrado de Planeción y Gestión - Mipg en cada una de sus 7 dimensiones según corresponda"/>
    <x v="4"/>
    <n v="4.4642857142857152E-4"/>
    <s v="Jul"/>
    <n v="0"/>
    <n v="0"/>
    <n v="0"/>
    <s v="Por Ejecutar"/>
    <n v="21"/>
    <n v="21"/>
    <n v="1"/>
    <m/>
    <m/>
    <m/>
    <m/>
    <m/>
    <x v="1"/>
    <m/>
  </r>
  <r>
    <n v="23"/>
    <s v="OE1;PR_10;ACT_174"/>
    <x v="0"/>
    <x v="0"/>
    <x v="0"/>
    <n v="2"/>
    <s v="PAI"/>
    <x v="0"/>
    <s v="ACT_174"/>
    <s v="Implementar Modelo Integrado de Planeción y Gestión - Mipg en cada una de sus 7 dimensiones según corresponda"/>
    <x v="4"/>
    <n v="4.4642857142857152E-4"/>
    <s v="Ago"/>
    <n v="0"/>
    <n v="0"/>
    <n v="0"/>
    <s v="Por Ejecutar"/>
    <n v="21"/>
    <n v="21"/>
    <n v="1"/>
    <m/>
    <m/>
    <m/>
    <m/>
    <m/>
    <x v="1"/>
    <m/>
  </r>
  <r>
    <n v="23"/>
    <s v="OE1;PR_10;ACT_174"/>
    <x v="0"/>
    <x v="0"/>
    <x v="0"/>
    <n v="2"/>
    <s v="PAI"/>
    <x v="0"/>
    <s v="ACT_174"/>
    <s v="Implementar Modelo Integrado de Planeción y Gestión - Mipg en cada una de sus 7 dimensiones según corresponda"/>
    <x v="4"/>
    <n v="4.4642857142857152E-4"/>
    <s v="Sep"/>
    <n v="0"/>
    <n v="0"/>
    <n v="0"/>
    <s v="Por Ejecutar"/>
    <n v="21"/>
    <n v="21"/>
    <n v="1"/>
    <m/>
    <m/>
    <m/>
    <m/>
    <m/>
    <x v="1"/>
    <m/>
  </r>
  <r>
    <n v="23"/>
    <s v="OE1;PR_10;ACT_174"/>
    <x v="0"/>
    <x v="0"/>
    <x v="0"/>
    <n v="2"/>
    <s v="PAI"/>
    <x v="0"/>
    <s v="ACT_174"/>
    <s v="Implementar Modelo Integrado de Planeción y Gestión - Mipg en cada una de sus 7 dimensiones según corresponda"/>
    <x v="4"/>
    <n v="4.4642857142857152E-4"/>
    <s v="Oct"/>
    <n v="0"/>
    <n v="0"/>
    <n v="0"/>
    <s v="Por Ejecutar"/>
    <n v="21"/>
    <n v="21"/>
    <n v="1"/>
    <m/>
    <m/>
    <m/>
    <m/>
    <m/>
    <x v="1"/>
    <m/>
  </r>
  <r>
    <n v="23"/>
    <s v="OE1;PR_10;ACT_174"/>
    <x v="0"/>
    <x v="0"/>
    <x v="0"/>
    <n v="2"/>
    <s v="PAI"/>
    <x v="0"/>
    <s v="ACT_174"/>
    <s v="Implementar Modelo Integrado de Planeción y Gestión - Mipg en cada una de sus 7 dimensiones según corresponda"/>
    <x v="4"/>
    <n v="4.4642857142857152E-4"/>
    <s v="Nov"/>
    <n v="0"/>
    <n v="0"/>
    <n v="0"/>
    <s v="Por Ejecutar"/>
    <n v="21"/>
    <n v="21"/>
    <n v="1"/>
    <m/>
    <m/>
    <m/>
    <m/>
    <m/>
    <x v="1"/>
    <m/>
  </r>
  <r>
    <n v="23"/>
    <s v="OE1;PR_10;ACT_174"/>
    <x v="0"/>
    <x v="0"/>
    <x v="0"/>
    <n v="2"/>
    <s v="PAI"/>
    <x v="0"/>
    <s v="ACT_174"/>
    <s v="Implementar Modelo Integrado de Planeción y Gestión - Mipg en cada una de sus 7 dimensiones según corresponda"/>
    <x v="4"/>
    <n v="4.4642857142857152E-4"/>
    <s v="Dic"/>
    <n v="0"/>
    <n v="0"/>
    <n v="0"/>
    <s v="Por Ejecutar"/>
    <n v="21"/>
    <n v="21"/>
    <n v="1"/>
    <m/>
    <m/>
    <m/>
    <m/>
    <m/>
    <x v="1"/>
    <m/>
  </r>
  <r>
    <n v="24"/>
    <s v="OE1;PR_10;ACT_123"/>
    <x v="0"/>
    <x v="0"/>
    <x v="0"/>
    <n v="2"/>
    <s v="PAI"/>
    <x v="0"/>
    <s v="ACT_123"/>
    <s v="Adelantar actividades orientadas a la prevención de faltas disciplinarias"/>
    <x v="4"/>
    <n v="4.4642857142857152E-4"/>
    <s v="Ene"/>
    <n v="0"/>
    <n v="0"/>
    <n v="0"/>
    <s v="Por Ejecutar"/>
    <n v="0"/>
    <n v="0"/>
    <n v="0"/>
    <n v="4"/>
    <n v="2"/>
    <n v="0.5"/>
    <m/>
    <n v="0.5"/>
    <x v="0"/>
    <n v="2.2321428571428576E-4"/>
  </r>
  <r>
    <n v="24"/>
    <s v="OE1;PR_10;ACT_123"/>
    <x v="0"/>
    <x v="0"/>
    <x v="0"/>
    <n v="2"/>
    <s v="PAI"/>
    <x v="0"/>
    <s v="ACT_123"/>
    <s v="Adelantar actividades orientadas a la prevención de faltas disciplinarias"/>
    <x v="4"/>
    <n v="4.4642857142857152E-4"/>
    <s v="Feb"/>
    <n v="0"/>
    <n v="0"/>
    <n v="0"/>
    <s v="Por Ejecutar"/>
    <n v="0"/>
    <n v="0"/>
    <n v="0"/>
    <m/>
    <m/>
    <m/>
    <m/>
    <m/>
    <x v="1"/>
    <m/>
  </r>
  <r>
    <n v="24"/>
    <s v="OE1;PR_10;ACT_123"/>
    <x v="0"/>
    <x v="0"/>
    <x v="0"/>
    <n v="2"/>
    <s v="PAI"/>
    <x v="0"/>
    <s v="ACT_123"/>
    <s v="Adelantar actividades orientadas a la prevención de faltas disciplinarias"/>
    <x v="4"/>
    <n v="4.4642857142857152E-4"/>
    <s v="Mar"/>
    <n v="1"/>
    <n v="1"/>
    <n v="1"/>
    <s v="Culminada"/>
    <n v="1"/>
    <n v="1"/>
    <n v="1"/>
    <m/>
    <m/>
    <m/>
    <m/>
    <m/>
    <x v="1"/>
    <m/>
  </r>
  <r>
    <n v="24"/>
    <s v="OE1;PR_10;ACT_123"/>
    <x v="0"/>
    <x v="0"/>
    <x v="0"/>
    <n v="2"/>
    <s v="PAI"/>
    <x v="0"/>
    <s v="ACT_123"/>
    <s v="Adelantar actividades orientadas a la prevención de faltas disciplinarias"/>
    <x v="4"/>
    <n v="4.4642857142857152E-4"/>
    <s v="Abr"/>
    <n v="0"/>
    <n v="0"/>
    <n v="0"/>
    <s v="Por Ejecutar"/>
    <n v="1"/>
    <n v="1"/>
    <n v="1"/>
    <m/>
    <m/>
    <m/>
    <m/>
    <m/>
    <x v="1"/>
    <m/>
  </r>
  <r>
    <n v="24"/>
    <s v="OE1;PR_10;ACT_123"/>
    <x v="0"/>
    <x v="0"/>
    <x v="0"/>
    <n v="2"/>
    <s v="PAI"/>
    <x v="0"/>
    <s v="ACT_123"/>
    <s v="Adelantar actividades orientadas a la prevención de faltas disciplinarias"/>
    <x v="4"/>
    <n v="4.4642857142857152E-4"/>
    <s v="May"/>
    <n v="0"/>
    <n v="0"/>
    <n v="0"/>
    <s v="Por Ejecutar"/>
    <n v="1"/>
    <n v="1"/>
    <n v="1"/>
    <m/>
    <m/>
    <m/>
    <m/>
    <m/>
    <x v="1"/>
    <m/>
  </r>
  <r>
    <n v="24"/>
    <s v="OE1;PR_10;ACT_123"/>
    <x v="0"/>
    <x v="0"/>
    <x v="0"/>
    <n v="2"/>
    <s v="PAI"/>
    <x v="0"/>
    <s v="ACT_123"/>
    <s v="Adelantar actividades orientadas a la prevención de faltas disciplinarias"/>
    <x v="4"/>
    <n v="4.4642857142857152E-4"/>
    <s v="Jun"/>
    <n v="1"/>
    <n v="1"/>
    <n v="1"/>
    <s v="Culminada"/>
    <n v="2"/>
    <n v="2"/>
    <n v="1"/>
    <m/>
    <m/>
    <m/>
    <m/>
    <m/>
    <x v="1"/>
    <m/>
  </r>
  <r>
    <n v="24"/>
    <s v="OE1;PR_10;ACT_123"/>
    <x v="0"/>
    <x v="0"/>
    <x v="0"/>
    <n v="2"/>
    <s v="PAI"/>
    <x v="0"/>
    <s v="ACT_123"/>
    <s v="Adelantar actividades orientadas a la prevención de faltas disciplinarias"/>
    <x v="4"/>
    <n v="4.4642857142857152E-4"/>
    <s v="Jul"/>
    <n v="0"/>
    <n v="0"/>
    <n v="0"/>
    <s v="Por Ejecutar"/>
    <n v="2"/>
    <n v="2"/>
    <n v="1"/>
    <m/>
    <m/>
    <m/>
    <m/>
    <m/>
    <x v="1"/>
    <m/>
  </r>
  <r>
    <n v="24"/>
    <s v="OE1;PR_10;ACT_123"/>
    <x v="0"/>
    <x v="0"/>
    <x v="0"/>
    <n v="2"/>
    <s v="PAI"/>
    <x v="0"/>
    <s v="ACT_123"/>
    <s v="Adelantar actividades orientadas a la prevención de faltas disciplinarias"/>
    <x v="4"/>
    <n v="4.4642857142857152E-4"/>
    <s v="Ago"/>
    <n v="0"/>
    <n v="0"/>
    <n v="0"/>
    <s v="Por Ejecutar"/>
    <n v="2"/>
    <n v="2"/>
    <n v="1"/>
    <m/>
    <m/>
    <m/>
    <m/>
    <m/>
    <x v="1"/>
    <m/>
  </r>
  <r>
    <n v="24"/>
    <s v="OE1;PR_10;ACT_123"/>
    <x v="0"/>
    <x v="0"/>
    <x v="0"/>
    <n v="2"/>
    <s v="PAI"/>
    <x v="0"/>
    <s v="ACT_123"/>
    <s v="Adelantar actividades orientadas a la prevención de faltas disciplinarias"/>
    <x v="4"/>
    <n v="4.4642857142857152E-4"/>
    <s v="Sep"/>
    <n v="1"/>
    <n v="0"/>
    <n v="0"/>
    <s v="Por Ejecutar"/>
    <n v="3"/>
    <n v="2"/>
    <n v="0.66666666666666663"/>
    <m/>
    <m/>
    <m/>
    <m/>
    <m/>
    <x v="1"/>
    <m/>
  </r>
  <r>
    <n v="24"/>
    <s v="OE1;PR_10;ACT_123"/>
    <x v="0"/>
    <x v="0"/>
    <x v="0"/>
    <n v="2"/>
    <s v="PAI"/>
    <x v="0"/>
    <s v="ACT_123"/>
    <s v="Adelantar actividades orientadas a la prevención de faltas disciplinarias"/>
    <x v="4"/>
    <n v="4.4642857142857152E-4"/>
    <s v="Oct"/>
    <n v="0"/>
    <n v="0"/>
    <n v="0"/>
    <s v="Por Ejecutar"/>
    <n v="3"/>
    <n v="2"/>
    <n v="0.66666666666666663"/>
    <m/>
    <m/>
    <m/>
    <m/>
    <m/>
    <x v="1"/>
    <m/>
  </r>
  <r>
    <n v="24"/>
    <s v="OE1;PR_10;ACT_123"/>
    <x v="0"/>
    <x v="0"/>
    <x v="0"/>
    <n v="2"/>
    <s v="PAI"/>
    <x v="0"/>
    <s v="ACT_123"/>
    <s v="Adelantar actividades orientadas a la prevención de faltas disciplinarias"/>
    <x v="4"/>
    <n v="4.4642857142857152E-4"/>
    <s v="Nov"/>
    <n v="0"/>
    <n v="0"/>
    <n v="0"/>
    <s v="Por Ejecutar"/>
    <n v="3"/>
    <n v="2"/>
    <n v="0.66666666666666663"/>
    <m/>
    <m/>
    <m/>
    <m/>
    <m/>
    <x v="1"/>
    <m/>
  </r>
  <r>
    <n v="24"/>
    <s v="OE1;PR_10;ACT_123"/>
    <x v="0"/>
    <x v="0"/>
    <x v="0"/>
    <n v="2"/>
    <s v="PAI"/>
    <x v="0"/>
    <s v="ACT_123"/>
    <s v="Adelantar actividades orientadas a la prevención de faltas disciplinarias"/>
    <x v="4"/>
    <n v="4.4642857142857152E-4"/>
    <s v="Dic"/>
    <n v="1"/>
    <n v="0"/>
    <n v="0"/>
    <s v="Por Ejecutar"/>
    <n v="4"/>
    <n v="2"/>
    <n v="0.5"/>
    <m/>
    <m/>
    <m/>
    <m/>
    <m/>
    <x v="1"/>
    <m/>
  </r>
  <r>
    <n v="25"/>
    <s v="OE1;PR_10;ACT_124"/>
    <x v="0"/>
    <x v="0"/>
    <x v="0"/>
    <n v="2"/>
    <s v="PAI"/>
    <x v="0"/>
    <s v="ACT_124"/>
    <m/>
    <x v="4"/>
    <n v="4.4642857142857152E-4"/>
    <s v="Ene"/>
    <n v="390"/>
    <n v="390"/>
    <n v="1"/>
    <s v="Culminada"/>
    <n v="390"/>
    <n v="390"/>
    <n v="1"/>
    <n v="1892"/>
    <n v="1892"/>
    <n v="1"/>
    <m/>
    <n v="0"/>
    <x v="3"/>
    <n v="4.4642857142857152E-4"/>
  </r>
  <r>
    <n v="25"/>
    <s v="OE1;PR_10;ACT_124"/>
    <x v="0"/>
    <x v="0"/>
    <x v="0"/>
    <n v="2"/>
    <s v="PAI"/>
    <x v="0"/>
    <s v="ACT_124"/>
    <m/>
    <x v="4"/>
    <n v="4.4642857142857152E-4"/>
    <s v="Feb"/>
    <n v="373"/>
    <n v="373"/>
    <n v="1"/>
    <s v="Culminada"/>
    <n v="763"/>
    <n v="763"/>
    <n v="1"/>
    <m/>
    <m/>
    <m/>
    <m/>
    <m/>
    <x v="1"/>
    <m/>
  </r>
  <r>
    <n v="25"/>
    <s v="OE1;PR_10;ACT_124"/>
    <x v="0"/>
    <x v="0"/>
    <x v="0"/>
    <n v="2"/>
    <s v="PAI"/>
    <x v="0"/>
    <s v="ACT_124"/>
    <m/>
    <x v="4"/>
    <n v="4.4642857142857152E-4"/>
    <s v="Mar"/>
    <n v="401"/>
    <n v="401"/>
    <n v="1"/>
    <s v="Culminada"/>
    <n v="1164"/>
    <n v="1164"/>
    <n v="1"/>
    <m/>
    <m/>
    <m/>
    <m/>
    <m/>
    <x v="1"/>
    <m/>
  </r>
  <r>
    <n v="25"/>
    <s v="OE1;PR_10;ACT_124"/>
    <x v="0"/>
    <x v="0"/>
    <x v="0"/>
    <n v="2"/>
    <s v="PAI"/>
    <x v="0"/>
    <s v="ACT_124"/>
    <m/>
    <x v="4"/>
    <n v="4.4642857142857152E-4"/>
    <s v="Abr"/>
    <n v="393"/>
    <n v="393"/>
    <n v="1"/>
    <s v="Culminada"/>
    <n v="1557"/>
    <n v="1557"/>
    <n v="1"/>
    <m/>
    <m/>
    <m/>
    <m/>
    <m/>
    <x v="1"/>
    <m/>
  </r>
  <r>
    <n v="25"/>
    <s v="OE1;PR_10;ACT_124"/>
    <x v="0"/>
    <x v="0"/>
    <x v="0"/>
    <n v="2"/>
    <s v="PAI"/>
    <x v="0"/>
    <s v="ACT_124"/>
    <m/>
    <x v="4"/>
    <n v="4.4642857142857152E-4"/>
    <s v="May"/>
    <n v="0"/>
    <n v="0"/>
    <n v="0"/>
    <s v="Por Ejecutar"/>
    <n v="1557"/>
    <n v="1557"/>
    <n v="1"/>
    <m/>
    <m/>
    <m/>
    <m/>
    <m/>
    <x v="1"/>
    <m/>
  </r>
  <r>
    <n v="25"/>
    <s v="OE1;PR_10;ACT_124"/>
    <x v="0"/>
    <x v="0"/>
    <x v="0"/>
    <n v="2"/>
    <s v="PAI"/>
    <x v="0"/>
    <s v="ACT_124"/>
    <m/>
    <x v="4"/>
    <n v="4.4642857142857152E-4"/>
    <s v="Jun"/>
    <n v="335"/>
    <n v="335"/>
    <n v="1"/>
    <s v="Culminada"/>
    <n v="1892"/>
    <n v="1892"/>
    <n v="1"/>
    <m/>
    <m/>
    <m/>
    <m/>
    <m/>
    <x v="1"/>
    <m/>
  </r>
  <r>
    <n v="25"/>
    <s v="OE1;PR_10;ACT_124"/>
    <x v="0"/>
    <x v="0"/>
    <x v="0"/>
    <n v="2"/>
    <s v="PAI"/>
    <x v="0"/>
    <s v="ACT_124"/>
    <m/>
    <x v="4"/>
    <n v="4.4642857142857152E-4"/>
    <s v="Jul"/>
    <n v="0"/>
    <n v="0"/>
    <n v="0"/>
    <s v="Por Ejecutar"/>
    <n v="1892"/>
    <n v="1892"/>
    <n v="1"/>
    <m/>
    <m/>
    <m/>
    <m/>
    <m/>
    <x v="1"/>
    <m/>
  </r>
  <r>
    <n v="25"/>
    <s v="OE1;PR_10;ACT_124"/>
    <x v="0"/>
    <x v="0"/>
    <x v="0"/>
    <n v="2"/>
    <s v="PAI"/>
    <x v="0"/>
    <s v="ACT_124"/>
    <m/>
    <x v="4"/>
    <n v="4.4642857142857152E-4"/>
    <s v="Ago"/>
    <n v="0"/>
    <n v="0"/>
    <n v="0"/>
    <s v="Por Ejecutar"/>
    <n v="1892"/>
    <n v="1892"/>
    <n v="1"/>
    <m/>
    <m/>
    <m/>
    <m/>
    <m/>
    <x v="1"/>
    <m/>
  </r>
  <r>
    <n v="25"/>
    <s v="OE1;PR_10;ACT_124"/>
    <x v="0"/>
    <x v="0"/>
    <x v="0"/>
    <n v="2"/>
    <s v="PAI"/>
    <x v="0"/>
    <s v="ACT_124"/>
    <m/>
    <x v="4"/>
    <n v="4.4642857142857152E-4"/>
    <s v="Sep"/>
    <n v="0"/>
    <n v="0"/>
    <n v="0"/>
    <s v="Por Ejecutar"/>
    <n v="1892"/>
    <n v="1892"/>
    <n v="1"/>
    <m/>
    <m/>
    <m/>
    <m/>
    <m/>
    <x v="1"/>
    <m/>
  </r>
  <r>
    <n v="25"/>
    <s v="OE1;PR_10;ACT_124"/>
    <x v="0"/>
    <x v="0"/>
    <x v="0"/>
    <n v="2"/>
    <s v="PAI"/>
    <x v="0"/>
    <s v="ACT_124"/>
    <m/>
    <x v="4"/>
    <n v="4.4642857142857152E-4"/>
    <s v="Oct"/>
    <n v="0"/>
    <n v="0"/>
    <n v="0"/>
    <s v="Por Ejecutar"/>
    <n v="1892"/>
    <n v="1892"/>
    <n v="1"/>
    <m/>
    <m/>
    <m/>
    <m/>
    <m/>
    <x v="1"/>
    <m/>
  </r>
  <r>
    <n v="25"/>
    <s v="OE1;PR_10;ACT_124"/>
    <x v="0"/>
    <x v="0"/>
    <x v="0"/>
    <n v="2"/>
    <s v="PAI"/>
    <x v="0"/>
    <s v="ACT_124"/>
    <m/>
    <x v="4"/>
    <n v="4.4642857142857152E-4"/>
    <s v="Nov"/>
    <n v="0"/>
    <n v="0"/>
    <n v="0"/>
    <s v="Por Ejecutar"/>
    <n v="1892"/>
    <n v="1892"/>
    <n v="1"/>
    <m/>
    <m/>
    <m/>
    <m/>
    <m/>
    <x v="1"/>
    <m/>
  </r>
  <r>
    <n v="25"/>
    <s v="OE1;PR_10;ACT_124"/>
    <x v="0"/>
    <x v="0"/>
    <x v="0"/>
    <n v="2"/>
    <s v="PAI"/>
    <x v="0"/>
    <s v="ACT_124"/>
    <m/>
    <x v="4"/>
    <n v="4.4642857142857152E-4"/>
    <s v="Dic"/>
    <n v="0"/>
    <n v="0"/>
    <n v="0"/>
    <s v="Por Ejecutar"/>
    <n v="1892"/>
    <n v="1892"/>
    <n v="1"/>
    <m/>
    <m/>
    <m/>
    <m/>
    <m/>
    <x v="1"/>
    <m/>
  </r>
  <r>
    <n v="26"/>
    <s v="OE1;PR_10;ACT_125"/>
    <x v="0"/>
    <x v="0"/>
    <x v="0"/>
    <n v="2"/>
    <s v="PAI"/>
    <x v="0"/>
    <s v="ACT_125"/>
    <m/>
    <x v="4"/>
    <n v="4.4642857142857152E-4"/>
    <s v="Ene"/>
    <n v="104"/>
    <n v="104"/>
    <n v="1"/>
    <s v="Culminada"/>
    <n v="104"/>
    <n v="104"/>
    <n v="1"/>
    <n v="749"/>
    <n v="733"/>
    <n v="0.97863818424566085"/>
    <m/>
    <n v="2.1361815754339153E-2"/>
    <x v="3"/>
    <n v="4.3689204653824155E-4"/>
  </r>
  <r>
    <n v="26"/>
    <s v="OE1;PR_10;ACT_125"/>
    <x v="0"/>
    <x v="0"/>
    <x v="0"/>
    <n v="2"/>
    <s v="PAI"/>
    <x v="0"/>
    <s v="ACT_125"/>
    <m/>
    <x v="4"/>
    <n v="4.4642857142857152E-4"/>
    <s v="Feb"/>
    <n v="25"/>
    <n v="25"/>
    <n v="1"/>
    <s v="Culminada"/>
    <n v="129"/>
    <n v="129"/>
    <n v="1"/>
    <m/>
    <m/>
    <m/>
    <m/>
    <m/>
    <x v="1"/>
    <m/>
  </r>
  <r>
    <n v="26"/>
    <s v="OE1;PR_10;ACT_125"/>
    <x v="0"/>
    <x v="0"/>
    <x v="0"/>
    <n v="2"/>
    <s v="PAI"/>
    <x v="0"/>
    <s v="ACT_125"/>
    <m/>
    <x v="4"/>
    <n v="4.4642857142857152E-4"/>
    <s v="Mar"/>
    <n v="80"/>
    <n v="80"/>
    <n v="1"/>
    <s v="Culminada"/>
    <n v="209"/>
    <n v="209"/>
    <n v="1"/>
    <m/>
    <m/>
    <m/>
    <m/>
    <m/>
    <x v="1"/>
    <m/>
  </r>
  <r>
    <n v="26"/>
    <s v="OE1;PR_10;ACT_125"/>
    <x v="0"/>
    <x v="0"/>
    <x v="0"/>
    <n v="2"/>
    <s v="PAI"/>
    <x v="0"/>
    <s v="ACT_125"/>
    <m/>
    <x v="4"/>
    <n v="4.4642857142857152E-4"/>
    <s v="Abr"/>
    <n v="140"/>
    <n v="130"/>
    <n v="0.9285714285714286"/>
    <s v="Gestionado"/>
    <n v="349"/>
    <n v="339"/>
    <n v="0.97134670487106012"/>
    <m/>
    <m/>
    <m/>
    <m/>
    <m/>
    <x v="1"/>
    <m/>
  </r>
  <r>
    <n v="26"/>
    <s v="OE1;PR_10;ACT_125"/>
    <x v="0"/>
    <x v="0"/>
    <x v="0"/>
    <n v="2"/>
    <s v="PAI"/>
    <x v="0"/>
    <s v="ACT_125"/>
    <m/>
    <x v="4"/>
    <n v="4.4642857142857152E-4"/>
    <s v="May"/>
    <n v="0"/>
    <n v="0"/>
    <n v="0"/>
    <s v="Por Ejecutar"/>
    <n v="349"/>
    <n v="339"/>
    <n v="0.97134670487106012"/>
    <m/>
    <m/>
    <m/>
    <m/>
    <m/>
    <x v="1"/>
    <m/>
  </r>
  <r>
    <n v="26"/>
    <s v="OE1;PR_10;ACT_125"/>
    <x v="0"/>
    <x v="0"/>
    <x v="0"/>
    <n v="2"/>
    <s v="PAI"/>
    <x v="0"/>
    <s v="ACT_125"/>
    <m/>
    <x v="4"/>
    <n v="4.4642857142857152E-4"/>
    <s v="Jun"/>
    <n v="400"/>
    <n v="394"/>
    <n v="0.98499999999999999"/>
    <s v="Culminada"/>
    <n v="749"/>
    <n v="733"/>
    <n v="0.97863818424566085"/>
    <m/>
    <m/>
    <m/>
    <m/>
    <m/>
    <x v="1"/>
    <m/>
  </r>
  <r>
    <n v="26"/>
    <s v="OE1;PR_10;ACT_125"/>
    <x v="0"/>
    <x v="0"/>
    <x v="0"/>
    <n v="2"/>
    <s v="PAI"/>
    <x v="0"/>
    <s v="ACT_125"/>
    <m/>
    <x v="4"/>
    <n v="4.4642857142857152E-4"/>
    <s v="Jul"/>
    <n v="0"/>
    <n v="0"/>
    <n v="0"/>
    <s v="Por Ejecutar"/>
    <n v="749"/>
    <n v="733"/>
    <n v="0.97863818424566085"/>
    <m/>
    <m/>
    <m/>
    <m/>
    <m/>
    <x v="1"/>
    <m/>
  </r>
  <r>
    <n v="26"/>
    <s v="OE1;PR_10;ACT_125"/>
    <x v="0"/>
    <x v="0"/>
    <x v="0"/>
    <n v="2"/>
    <s v="PAI"/>
    <x v="0"/>
    <s v="ACT_125"/>
    <m/>
    <x v="4"/>
    <n v="4.4642857142857152E-4"/>
    <s v="Ago"/>
    <n v="0"/>
    <n v="0"/>
    <n v="0"/>
    <s v="Por Ejecutar"/>
    <n v="749"/>
    <n v="733"/>
    <n v="0.97863818424566085"/>
    <m/>
    <m/>
    <m/>
    <m/>
    <m/>
    <x v="1"/>
    <m/>
  </r>
  <r>
    <n v="26"/>
    <s v="OE1;PR_10;ACT_125"/>
    <x v="0"/>
    <x v="0"/>
    <x v="0"/>
    <n v="2"/>
    <s v="PAI"/>
    <x v="0"/>
    <s v="ACT_125"/>
    <m/>
    <x v="4"/>
    <n v="4.4642857142857152E-4"/>
    <s v="Sep"/>
    <n v="0"/>
    <n v="0"/>
    <n v="0"/>
    <s v="Por Ejecutar"/>
    <n v="749"/>
    <n v="733"/>
    <n v="0.97863818424566085"/>
    <m/>
    <m/>
    <m/>
    <m/>
    <m/>
    <x v="1"/>
    <m/>
  </r>
  <r>
    <n v="26"/>
    <s v="OE1;PR_10;ACT_125"/>
    <x v="0"/>
    <x v="0"/>
    <x v="0"/>
    <n v="2"/>
    <s v="PAI"/>
    <x v="0"/>
    <s v="ACT_125"/>
    <m/>
    <x v="4"/>
    <n v="4.4642857142857152E-4"/>
    <s v="Oct"/>
    <n v="0"/>
    <n v="0"/>
    <n v="0"/>
    <s v="Por Ejecutar"/>
    <n v="749"/>
    <n v="733"/>
    <n v="0.97863818424566085"/>
    <m/>
    <m/>
    <m/>
    <m/>
    <m/>
    <x v="1"/>
    <m/>
  </r>
  <r>
    <n v="26"/>
    <s v="OE1;PR_10;ACT_125"/>
    <x v="0"/>
    <x v="0"/>
    <x v="0"/>
    <n v="2"/>
    <s v="PAI"/>
    <x v="0"/>
    <s v="ACT_125"/>
    <m/>
    <x v="4"/>
    <n v="4.4642857142857152E-4"/>
    <s v="Nov"/>
    <n v="0"/>
    <n v="0"/>
    <n v="0"/>
    <s v="Por Ejecutar"/>
    <n v="749"/>
    <n v="733"/>
    <n v="0.97863818424566085"/>
    <m/>
    <m/>
    <m/>
    <m/>
    <m/>
    <x v="1"/>
    <m/>
  </r>
  <r>
    <n v="26"/>
    <s v="OE1;PR_10;ACT_125"/>
    <x v="0"/>
    <x v="0"/>
    <x v="0"/>
    <n v="2"/>
    <s v="PAI"/>
    <x v="0"/>
    <s v="ACT_125"/>
    <m/>
    <x v="4"/>
    <n v="4.4642857142857152E-4"/>
    <s v="Dic"/>
    <n v="0"/>
    <n v="0"/>
    <n v="0"/>
    <s v="Por Ejecutar"/>
    <n v="749"/>
    <n v="733"/>
    <n v="0.97863818424566085"/>
    <m/>
    <m/>
    <m/>
    <m/>
    <m/>
    <x v="1"/>
    <m/>
  </r>
  <r>
    <n v="27"/>
    <s v="OE1;PR_10;ACT_126"/>
    <x v="0"/>
    <x v="0"/>
    <x v="0"/>
    <n v="2"/>
    <s v="PAI"/>
    <x v="0"/>
    <s v="ACT_126"/>
    <s v="Trasladar la sede a otras instalaciones"/>
    <x v="4"/>
    <n v="4.4642857142857152E-4"/>
    <s v="Ene"/>
    <n v="0.15"/>
    <n v="0.15"/>
    <n v="1"/>
    <s v="Culminada"/>
    <n v="0.15"/>
    <n v="0.15"/>
    <n v="1"/>
    <n v="1"/>
    <n v="0.9"/>
    <n v="0.9"/>
    <m/>
    <n v="9.9999999999999978E-2"/>
    <x v="4"/>
    <n v="4.0178571428571439E-4"/>
  </r>
  <r>
    <n v="27"/>
    <s v="OE1;PR_10;ACT_126"/>
    <x v="0"/>
    <x v="0"/>
    <x v="0"/>
    <n v="2"/>
    <s v="PAI"/>
    <x v="0"/>
    <s v="ACT_126"/>
    <s v="Trasladar la sede a otras instalaciones"/>
    <x v="4"/>
    <n v="4.4642857142857152E-4"/>
    <s v="Feb"/>
    <n v="0.1"/>
    <n v="0.1"/>
    <n v="1"/>
    <s v="Culminada"/>
    <n v="0.25"/>
    <n v="0.25"/>
    <n v="1"/>
    <m/>
    <m/>
    <m/>
    <m/>
    <m/>
    <x v="1"/>
    <m/>
  </r>
  <r>
    <n v="27"/>
    <s v="OE1;PR_10;ACT_126"/>
    <x v="0"/>
    <x v="0"/>
    <x v="0"/>
    <n v="2"/>
    <s v="PAI"/>
    <x v="0"/>
    <s v="ACT_126"/>
    <s v="Trasladar la sede a otras instalaciones"/>
    <x v="4"/>
    <n v="4.4642857142857152E-4"/>
    <s v="Mar"/>
    <n v="0.25"/>
    <n v="0.25"/>
    <n v="1"/>
    <s v="Culminada"/>
    <n v="0.5"/>
    <n v="0.5"/>
    <n v="1"/>
    <m/>
    <m/>
    <m/>
    <m/>
    <m/>
    <x v="1"/>
    <m/>
  </r>
  <r>
    <n v="27"/>
    <s v="OE1;PR_10;ACT_126"/>
    <x v="0"/>
    <x v="0"/>
    <x v="0"/>
    <n v="2"/>
    <s v="PAI"/>
    <x v="0"/>
    <s v="ACT_126"/>
    <s v="Trasladar la sede a otras instalaciones"/>
    <x v="4"/>
    <n v="4.4642857142857152E-4"/>
    <s v="Abr"/>
    <n v="0.25"/>
    <n v="0.25"/>
    <n v="1"/>
    <s v="Culminada"/>
    <n v="0.75"/>
    <n v="0.75"/>
    <n v="1"/>
    <m/>
    <m/>
    <m/>
    <m/>
    <m/>
    <x v="1"/>
    <m/>
  </r>
  <r>
    <n v="27"/>
    <s v="OE1;PR_10;ACT_126"/>
    <x v="0"/>
    <x v="0"/>
    <x v="0"/>
    <n v="2"/>
    <s v="PAI"/>
    <x v="0"/>
    <s v="ACT_126"/>
    <s v="Trasladar la sede a otras instalaciones"/>
    <x v="4"/>
    <n v="4.4642857142857152E-4"/>
    <s v="May"/>
    <n v="0.1"/>
    <n v="0"/>
    <n v="0"/>
    <s v="Por Ejecutar"/>
    <n v="0.85"/>
    <n v="0.75"/>
    <n v="0.88235294117647056"/>
    <m/>
    <m/>
    <m/>
    <m/>
    <m/>
    <x v="1"/>
    <m/>
  </r>
  <r>
    <n v="27"/>
    <s v="OE1;PR_10;ACT_126"/>
    <x v="0"/>
    <x v="0"/>
    <x v="0"/>
    <n v="2"/>
    <s v="PAI"/>
    <x v="0"/>
    <s v="ACT_126"/>
    <s v="Trasladar la sede a otras instalaciones"/>
    <x v="4"/>
    <n v="4.4642857142857152E-4"/>
    <s v="Jun"/>
    <n v="0.15"/>
    <n v="0.15"/>
    <n v="1"/>
    <s v="Culminada"/>
    <n v="1"/>
    <n v="0.9"/>
    <n v="0.9"/>
    <m/>
    <m/>
    <m/>
    <m/>
    <m/>
    <x v="1"/>
    <m/>
  </r>
  <r>
    <n v="27"/>
    <s v="OE1;PR_10;ACT_126"/>
    <x v="0"/>
    <x v="0"/>
    <x v="0"/>
    <n v="2"/>
    <s v="PAI"/>
    <x v="0"/>
    <s v="ACT_126"/>
    <s v="Trasladar la sede a otras instalaciones"/>
    <x v="4"/>
    <n v="4.4642857142857152E-4"/>
    <s v="Jul"/>
    <n v="0"/>
    <n v="0"/>
    <n v="0"/>
    <s v="Por Ejecutar"/>
    <n v="1"/>
    <n v="0.9"/>
    <n v="0.9"/>
    <m/>
    <m/>
    <m/>
    <m/>
    <m/>
    <x v="1"/>
    <m/>
  </r>
  <r>
    <n v="27"/>
    <s v="OE1;PR_10;ACT_126"/>
    <x v="0"/>
    <x v="0"/>
    <x v="0"/>
    <n v="2"/>
    <s v="PAI"/>
    <x v="0"/>
    <s v="ACT_126"/>
    <s v="Trasladar la sede a otras instalaciones"/>
    <x v="4"/>
    <n v="4.4642857142857152E-4"/>
    <s v="Ago"/>
    <n v="0"/>
    <n v="0"/>
    <n v="0"/>
    <s v="Por Ejecutar"/>
    <n v="1"/>
    <n v="0.9"/>
    <n v="0.9"/>
    <m/>
    <m/>
    <m/>
    <m/>
    <m/>
    <x v="1"/>
    <m/>
  </r>
  <r>
    <n v="27"/>
    <s v="OE1;PR_10;ACT_126"/>
    <x v="0"/>
    <x v="0"/>
    <x v="0"/>
    <n v="2"/>
    <s v="PAI"/>
    <x v="0"/>
    <s v="ACT_126"/>
    <s v="Trasladar la sede a otras instalaciones"/>
    <x v="4"/>
    <n v="4.4642857142857152E-4"/>
    <s v="Sep"/>
    <n v="0"/>
    <n v="0"/>
    <n v="0"/>
    <s v="Por Ejecutar"/>
    <n v="1"/>
    <n v="0.9"/>
    <n v="0.9"/>
    <m/>
    <m/>
    <m/>
    <m/>
    <m/>
    <x v="1"/>
    <m/>
  </r>
  <r>
    <n v="27"/>
    <s v="OE1;PR_10;ACT_126"/>
    <x v="0"/>
    <x v="0"/>
    <x v="0"/>
    <n v="2"/>
    <s v="PAI"/>
    <x v="0"/>
    <s v="ACT_126"/>
    <s v="Trasladar la sede a otras instalaciones"/>
    <x v="4"/>
    <n v="4.4642857142857152E-4"/>
    <s v="Oct"/>
    <n v="0"/>
    <n v="0"/>
    <n v="0"/>
    <s v="Por Ejecutar"/>
    <n v="1"/>
    <n v="0.9"/>
    <n v="0.9"/>
    <m/>
    <m/>
    <m/>
    <m/>
    <m/>
    <x v="1"/>
    <m/>
  </r>
  <r>
    <n v="27"/>
    <s v="OE1;PR_10;ACT_126"/>
    <x v="0"/>
    <x v="0"/>
    <x v="0"/>
    <n v="2"/>
    <s v="PAI"/>
    <x v="0"/>
    <s v="ACT_126"/>
    <s v="Trasladar la sede a otras instalaciones"/>
    <x v="4"/>
    <n v="4.4642857142857152E-4"/>
    <s v="Nov"/>
    <n v="0"/>
    <n v="0"/>
    <n v="0"/>
    <s v="Por Ejecutar"/>
    <n v="1"/>
    <n v="0.9"/>
    <n v="0.9"/>
    <m/>
    <m/>
    <m/>
    <m/>
    <m/>
    <x v="1"/>
    <m/>
  </r>
  <r>
    <n v="27"/>
    <s v="OE1;PR_10;ACT_126"/>
    <x v="0"/>
    <x v="0"/>
    <x v="0"/>
    <n v="2"/>
    <s v="PAI"/>
    <x v="0"/>
    <s v="ACT_126"/>
    <s v="Trasladar la sede a otras instalaciones"/>
    <x v="4"/>
    <n v="4.4642857142857152E-4"/>
    <s v="Dic"/>
    <n v="0"/>
    <n v="0"/>
    <n v="0"/>
    <s v="Por Ejecutar"/>
    <n v="1"/>
    <n v="0.9"/>
    <n v="0.9"/>
    <m/>
    <m/>
    <m/>
    <m/>
    <m/>
    <x v="1"/>
    <m/>
  </r>
  <r>
    <n v="28"/>
    <s v="OE1;PR_10;ACT_127"/>
    <x v="0"/>
    <x v="0"/>
    <x v="0"/>
    <n v="4"/>
    <s v="PAI"/>
    <x v="3"/>
    <s v="ACT_127"/>
    <s v="Ejecutar el presupuesto de Funcionamiento de la Supertransporte"/>
    <x v="4"/>
    <n v="4.4642857142857152E-4"/>
    <s v="Ene"/>
    <n v="0.13"/>
    <n v="0.13"/>
    <n v="1"/>
    <s v="Culminada"/>
    <n v="0.13"/>
    <n v="0.13"/>
    <n v="1"/>
    <n v="0.95000000000000007"/>
    <n v="0.37500000000000006"/>
    <n v="0.39473684210526316"/>
    <m/>
    <n v="0.60526315789473684"/>
    <x v="0"/>
    <n v="1.7622180451127824E-4"/>
  </r>
  <r>
    <n v="28"/>
    <s v="OE1;PR_10;ACT_127"/>
    <x v="0"/>
    <x v="0"/>
    <x v="0"/>
    <n v="4"/>
    <s v="PAI"/>
    <x v="3"/>
    <s v="ACT_127"/>
    <s v="Ejecutar el presupuesto de Funcionamiento de la Supertransporte"/>
    <x v="4"/>
    <n v="4.4642857142857152E-4"/>
    <s v="Feb"/>
    <n v="0.04"/>
    <n v="0.04"/>
    <n v="1"/>
    <s v="Culminada"/>
    <n v="0.17"/>
    <n v="0.17"/>
    <n v="1"/>
    <m/>
    <m/>
    <m/>
    <m/>
    <m/>
    <x v="1"/>
    <m/>
  </r>
  <r>
    <n v="28"/>
    <s v="OE1;PR_10;ACT_127"/>
    <x v="0"/>
    <x v="0"/>
    <x v="0"/>
    <n v="4"/>
    <s v="PAI"/>
    <x v="3"/>
    <s v="ACT_127"/>
    <s v="Ejecutar el presupuesto de Funcionamiento de la Supertransporte"/>
    <x v="4"/>
    <n v="4.4642857142857152E-4"/>
    <s v="Mar"/>
    <n v="0.04"/>
    <n v="0.06"/>
    <n v="1.5"/>
    <s v="Culminada"/>
    <n v="0.21000000000000002"/>
    <n v="0.23"/>
    <n v="1.0952380952380951"/>
    <m/>
    <m/>
    <m/>
    <m/>
    <m/>
    <x v="1"/>
    <m/>
  </r>
  <r>
    <n v="28"/>
    <s v="OE1;PR_10;ACT_127"/>
    <x v="0"/>
    <x v="0"/>
    <x v="0"/>
    <n v="4"/>
    <s v="PAI"/>
    <x v="3"/>
    <s v="ACT_127"/>
    <s v="Ejecutar el presupuesto de Funcionamiento de la Supertransporte"/>
    <x v="4"/>
    <n v="4.4642857142857152E-4"/>
    <s v="Abr"/>
    <n v="0.06"/>
    <n v="6.5000000000000002E-2"/>
    <n v="1.0833333333333335"/>
    <s v="Culminada"/>
    <n v="0.27"/>
    <n v="0.29500000000000004"/>
    <n v="1.0925925925925926"/>
    <m/>
    <m/>
    <m/>
    <m/>
    <m/>
    <x v="1"/>
    <m/>
  </r>
  <r>
    <n v="28"/>
    <s v="OE1;PR_10;ACT_127"/>
    <x v="0"/>
    <x v="0"/>
    <x v="0"/>
    <n v="4"/>
    <s v="PAI"/>
    <x v="3"/>
    <s v="ACT_127"/>
    <s v="Ejecutar el presupuesto de Funcionamiento de la Supertransporte"/>
    <x v="4"/>
    <n v="4.4642857142857152E-4"/>
    <s v="May"/>
    <n v="0.04"/>
    <n v="0"/>
    <n v="0"/>
    <s v="Por Ejecutar"/>
    <n v="0.31"/>
    <n v="0.29500000000000004"/>
    <n v="0.95161290322580661"/>
    <m/>
    <m/>
    <m/>
    <m/>
    <m/>
    <x v="1"/>
    <m/>
  </r>
  <r>
    <n v="28"/>
    <s v="OE1;PR_10;ACT_127"/>
    <x v="0"/>
    <x v="0"/>
    <x v="0"/>
    <n v="4"/>
    <s v="PAI"/>
    <x v="3"/>
    <s v="ACT_127"/>
    <s v="Ejecutar el presupuesto de Funcionamiento de la Supertransporte"/>
    <x v="4"/>
    <n v="4.4642857142857152E-4"/>
    <s v="Jun"/>
    <n v="0.11"/>
    <n v="0.08"/>
    <n v="0.72727272727272729"/>
    <s v="En Seguimiento"/>
    <n v="0.42"/>
    <n v="0.37500000000000006"/>
    <n v="0.89285714285714302"/>
    <m/>
    <m/>
    <m/>
    <m/>
    <m/>
    <x v="1"/>
    <m/>
  </r>
  <r>
    <n v="28"/>
    <s v="OE1;PR_10;ACT_127"/>
    <x v="0"/>
    <x v="0"/>
    <x v="0"/>
    <n v="4"/>
    <s v="PAI"/>
    <x v="3"/>
    <s v="ACT_127"/>
    <s v="Ejecutar el presupuesto de Funcionamiento de la Supertransporte"/>
    <x v="4"/>
    <n v="4.4642857142857152E-4"/>
    <s v="Jul"/>
    <n v="0.06"/>
    <n v="0"/>
    <n v="0"/>
    <s v="Por Ejecutar"/>
    <n v="0.48"/>
    <n v="0.37500000000000006"/>
    <n v="0.78125000000000011"/>
    <m/>
    <m/>
    <m/>
    <m/>
    <m/>
    <x v="1"/>
    <m/>
  </r>
  <r>
    <n v="28"/>
    <s v="OE1;PR_10;ACT_127"/>
    <x v="0"/>
    <x v="0"/>
    <x v="0"/>
    <n v="4"/>
    <s v="PAI"/>
    <x v="3"/>
    <s v="ACT_127"/>
    <s v="Ejecutar el presupuesto de Funcionamiento de la Supertransporte"/>
    <x v="4"/>
    <n v="4.4642857142857152E-4"/>
    <s v="Ago"/>
    <n v="0.05"/>
    <n v="0"/>
    <n v="0"/>
    <s v="Por Ejecutar"/>
    <n v="0.53"/>
    <n v="0.37500000000000006"/>
    <n v="0.70754716981132082"/>
    <m/>
    <m/>
    <m/>
    <m/>
    <m/>
    <x v="1"/>
    <m/>
  </r>
  <r>
    <n v="28"/>
    <s v="OE1;PR_10;ACT_127"/>
    <x v="0"/>
    <x v="0"/>
    <x v="0"/>
    <n v="4"/>
    <s v="PAI"/>
    <x v="3"/>
    <s v="ACT_127"/>
    <s v="Ejecutar el presupuesto de Funcionamiento de la Supertransporte"/>
    <x v="4"/>
    <n v="4.4642857142857152E-4"/>
    <s v="Sep"/>
    <n v="0.05"/>
    <n v="0"/>
    <n v="0"/>
    <s v="Por Ejecutar"/>
    <n v="0.58000000000000007"/>
    <n v="0.37500000000000006"/>
    <n v="0.64655172413793105"/>
    <m/>
    <m/>
    <m/>
    <m/>
    <m/>
    <x v="1"/>
    <m/>
  </r>
  <r>
    <n v="28"/>
    <s v="OE1;PR_10;ACT_127"/>
    <x v="0"/>
    <x v="0"/>
    <x v="0"/>
    <n v="4"/>
    <s v="PAI"/>
    <x v="3"/>
    <s v="ACT_127"/>
    <s v="Ejecutar el presupuesto de Funcionamiento de la Supertransporte"/>
    <x v="4"/>
    <n v="4.4642857142857152E-4"/>
    <s v="Oct"/>
    <n v="0.13"/>
    <n v="0"/>
    <n v="0"/>
    <s v="Por Ejecutar"/>
    <n v="0.71000000000000008"/>
    <n v="0.37500000000000006"/>
    <n v="0.52816901408450712"/>
    <m/>
    <m/>
    <m/>
    <m/>
    <m/>
    <x v="1"/>
    <m/>
  </r>
  <r>
    <n v="28"/>
    <s v="OE1;PR_10;ACT_127"/>
    <x v="0"/>
    <x v="0"/>
    <x v="0"/>
    <n v="4"/>
    <s v="PAI"/>
    <x v="3"/>
    <s v="ACT_127"/>
    <s v="Ejecutar el presupuesto de Funcionamiento de la Supertransporte"/>
    <x v="4"/>
    <n v="4.4642857142857152E-4"/>
    <s v="Nov"/>
    <n v="0.16"/>
    <n v="0"/>
    <n v="0"/>
    <s v="Por Ejecutar"/>
    <n v="0.87000000000000011"/>
    <n v="0.37500000000000006"/>
    <n v="0.43103448275862072"/>
    <m/>
    <m/>
    <m/>
    <m/>
    <m/>
    <x v="1"/>
    <m/>
  </r>
  <r>
    <n v="28"/>
    <s v="OE1;PR_10;ACT_127"/>
    <x v="0"/>
    <x v="0"/>
    <x v="0"/>
    <n v="4"/>
    <s v="PAI"/>
    <x v="3"/>
    <s v="ACT_127"/>
    <s v="Ejecutar el presupuesto de Funcionamiento de la Supertransporte"/>
    <x v="4"/>
    <n v="4.4642857142857152E-4"/>
    <s v="Dic"/>
    <n v="0.08"/>
    <n v="0"/>
    <n v="0"/>
    <s v="Por Ejecutar"/>
    <n v="0.95000000000000007"/>
    <n v="0.37500000000000006"/>
    <n v="0.39473684210526316"/>
    <m/>
    <m/>
    <m/>
    <m/>
    <m/>
    <x v="1"/>
    <m/>
  </r>
  <r>
    <n v="29"/>
    <s v="OE1;PR_10;ACT_128"/>
    <x v="0"/>
    <x v="0"/>
    <x v="0"/>
    <n v="2"/>
    <s v="PAI"/>
    <x v="0"/>
    <s v="ACT_128"/>
    <s v="Fortalecimiento de la planta de personal"/>
    <x v="4"/>
    <n v="4.4642857142857152E-4"/>
    <s v="Ene"/>
    <n v="0"/>
    <n v="0"/>
    <n v="0"/>
    <s v="Por Ejecutar"/>
    <n v="0"/>
    <n v="0"/>
    <n v="0"/>
    <n v="0.25"/>
    <n v="0.13"/>
    <n v="0.52"/>
    <m/>
    <n v="0.48"/>
    <x v="0"/>
    <n v="2.3214285714285719E-4"/>
  </r>
  <r>
    <n v="29"/>
    <s v="OE1;PR_10;ACT_128"/>
    <x v="0"/>
    <x v="0"/>
    <x v="0"/>
    <n v="2"/>
    <s v="PAI"/>
    <x v="0"/>
    <s v="ACT_128"/>
    <s v="Fortalecimiento de la planta de personal"/>
    <x v="4"/>
    <n v="4.4642857142857152E-4"/>
    <s v="Feb"/>
    <n v="0"/>
    <n v="0"/>
    <n v="0"/>
    <s v="Por Ejecutar"/>
    <n v="0"/>
    <n v="0"/>
    <n v="0"/>
    <m/>
    <m/>
    <m/>
    <m/>
    <m/>
    <x v="1"/>
    <m/>
  </r>
  <r>
    <n v="29"/>
    <s v="OE1;PR_10;ACT_128"/>
    <x v="0"/>
    <x v="0"/>
    <x v="0"/>
    <n v="2"/>
    <s v="PAI"/>
    <x v="0"/>
    <s v="ACT_128"/>
    <s v="Fortalecimiento de la planta de personal"/>
    <x v="4"/>
    <n v="4.4642857142857152E-4"/>
    <s v="Mar"/>
    <n v="0"/>
    <n v="0"/>
    <n v="0"/>
    <s v="Por Ejecutar"/>
    <n v="0"/>
    <n v="0"/>
    <n v="0"/>
    <m/>
    <m/>
    <m/>
    <m/>
    <m/>
    <x v="1"/>
    <m/>
  </r>
  <r>
    <n v="29"/>
    <s v="OE1;PR_10;ACT_128"/>
    <x v="0"/>
    <x v="0"/>
    <x v="0"/>
    <n v="2"/>
    <s v="PAI"/>
    <x v="0"/>
    <s v="ACT_128"/>
    <s v="Fortalecimiento de la planta de personal"/>
    <x v="4"/>
    <n v="4.4642857142857152E-4"/>
    <s v="Abr"/>
    <n v="0"/>
    <n v="0"/>
    <n v="0"/>
    <s v="Por Ejecutar"/>
    <n v="0"/>
    <n v="0"/>
    <n v="0"/>
    <m/>
    <m/>
    <m/>
    <m/>
    <m/>
    <x v="1"/>
    <m/>
  </r>
  <r>
    <n v="29"/>
    <s v="OE1;PR_10;ACT_128"/>
    <x v="0"/>
    <x v="0"/>
    <x v="0"/>
    <n v="2"/>
    <s v="PAI"/>
    <x v="0"/>
    <s v="ACT_128"/>
    <s v="Fortalecimiento de la planta de personal"/>
    <x v="4"/>
    <n v="4.4642857142857152E-4"/>
    <s v="May"/>
    <n v="0"/>
    <n v="0"/>
    <n v="0"/>
    <s v="Por Ejecutar"/>
    <n v="0"/>
    <n v="0"/>
    <n v="0"/>
    <m/>
    <m/>
    <m/>
    <m/>
    <m/>
    <x v="1"/>
    <m/>
  </r>
  <r>
    <n v="29"/>
    <s v="OE1;PR_10;ACT_128"/>
    <x v="0"/>
    <x v="0"/>
    <x v="0"/>
    <n v="2"/>
    <s v="PAI"/>
    <x v="0"/>
    <s v="ACT_128"/>
    <s v="Fortalecimiento de la planta de personal"/>
    <x v="4"/>
    <n v="4.4642857142857152E-4"/>
    <s v="Jun"/>
    <n v="0.13"/>
    <n v="0.13"/>
    <n v="1"/>
    <s v="Culminada"/>
    <n v="0.13"/>
    <n v="0.13"/>
    <n v="1"/>
    <m/>
    <m/>
    <m/>
    <m/>
    <m/>
    <x v="1"/>
    <m/>
  </r>
  <r>
    <n v="29"/>
    <s v="OE1;PR_10;ACT_128"/>
    <x v="0"/>
    <x v="0"/>
    <x v="0"/>
    <n v="2"/>
    <s v="PAI"/>
    <x v="0"/>
    <s v="ACT_128"/>
    <s v="Fortalecimiento de la planta de personal"/>
    <x v="4"/>
    <n v="4.4642857142857152E-4"/>
    <s v="Jul"/>
    <n v="0"/>
    <n v="0"/>
    <n v="0"/>
    <s v="Por Ejecutar"/>
    <n v="0.13"/>
    <n v="0.13"/>
    <n v="1"/>
    <m/>
    <m/>
    <m/>
    <m/>
    <m/>
    <x v="1"/>
    <m/>
  </r>
  <r>
    <n v="29"/>
    <s v="OE1;PR_10;ACT_128"/>
    <x v="0"/>
    <x v="0"/>
    <x v="0"/>
    <n v="2"/>
    <s v="PAI"/>
    <x v="0"/>
    <s v="ACT_128"/>
    <s v="Fortalecimiento de la planta de personal"/>
    <x v="4"/>
    <n v="4.4642857142857152E-4"/>
    <s v="Ago"/>
    <n v="0"/>
    <n v="0"/>
    <n v="0"/>
    <s v="Por Ejecutar"/>
    <n v="0.13"/>
    <n v="0.13"/>
    <n v="1"/>
    <m/>
    <m/>
    <m/>
    <m/>
    <m/>
    <x v="1"/>
    <m/>
  </r>
  <r>
    <n v="29"/>
    <s v="OE1;PR_10;ACT_128"/>
    <x v="0"/>
    <x v="0"/>
    <x v="0"/>
    <n v="2"/>
    <s v="PAI"/>
    <x v="0"/>
    <s v="ACT_128"/>
    <s v="Fortalecimiento de la planta de personal"/>
    <x v="4"/>
    <n v="4.4642857142857152E-4"/>
    <s v="Sep"/>
    <n v="0"/>
    <n v="0"/>
    <n v="0"/>
    <s v="Por Ejecutar"/>
    <n v="0.13"/>
    <n v="0.13"/>
    <n v="1"/>
    <m/>
    <m/>
    <m/>
    <m/>
    <m/>
    <x v="1"/>
    <m/>
  </r>
  <r>
    <n v="29"/>
    <s v="OE1;PR_10;ACT_128"/>
    <x v="0"/>
    <x v="0"/>
    <x v="0"/>
    <n v="2"/>
    <s v="PAI"/>
    <x v="0"/>
    <s v="ACT_128"/>
    <s v="Fortalecimiento de la planta de personal"/>
    <x v="4"/>
    <n v="4.4642857142857152E-4"/>
    <s v="Oct"/>
    <n v="0"/>
    <n v="0"/>
    <n v="0"/>
    <s v="Por Ejecutar"/>
    <n v="0.13"/>
    <n v="0.13"/>
    <n v="1"/>
    <m/>
    <m/>
    <m/>
    <m/>
    <m/>
    <x v="1"/>
    <m/>
  </r>
  <r>
    <n v="29"/>
    <s v="OE1;PR_10;ACT_128"/>
    <x v="0"/>
    <x v="0"/>
    <x v="0"/>
    <n v="2"/>
    <s v="PAI"/>
    <x v="0"/>
    <s v="ACT_128"/>
    <s v="Fortalecimiento de la planta de personal"/>
    <x v="4"/>
    <n v="4.4642857142857152E-4"/>
    <s v="Nov"/>
    <n v="0"/>
    <n v="0"/>
    <n v="0"/>
    <s v="Por Ejecutar"/>
    <n v="0.13"/>
    <n v="0.13"/>
    <n v="1"/>
    <m/>
    <m/>
    <m/>
    <m/>
    <m/>
    <x v="1"/>
    <m/>
  </r>
  <r>
    <n v="29"/>
    <s v="OE1;PR_10;ACT_128"/>
    <x v="0"/>
    <x v="0"/>
    <x v="0"/>
    <n v="2"/>
    <s v="PAI"/>
    <x v="0"/>
    <s v="ACT_128"/>
    <s v="Fortalecimiento de la planta de personal"/>
    <x v="4"/>
    <n v="4.4642857142857152E-4"/>
    <s v="Dic"/>
    <n v="0.12"/>
    <n v="0"/>
    <n v="0"/>
    <s v="Por Ejecutar"/>
    <n v="0.25"/>
    <n v="0.13"/>
    <n v="0.52"/>
    <m/>
    <m/>
    <m/>
    <m/>
    <m/>
    <x v="1"/>
    <m/>
  </r>
  <r>
    <n v="30"/>
    <s v="OE1;PR_05;ACT_129"/>
    <x v="0"/>
    <x v="0"/>
    <x v="3"/>
    <n v="1"/>
    <s v="PEI"/>
    <x v="4"/>
    <s v="ACT_129"/>
    <s v="5.1 Juventud y Meritocracia para la SuperTransporte "/>
    <x v="4"/>
    <n v="7.0292887029288709E-2"/>
    <s v="Ene"/>
    <n v="0"/>
    <n v="0"/>
    <n v="0"/>
    <s v="Por Ejecutar"/>
    <n v="0"/>
    <n v="0"/>
    <n v="0"/>
    <n v="0.7"/>
    <n v="0"/>
    <n v="0"/>
    <m/>
    <n v="1"/>
    <x v="2"/>
    <n v="0"/>
  </r>
  <r>
    <n v="30"/>
    <s v="OE1;PR_05;ACT_129"/>
    <x v="0"/>
    <x v="0"/>
    <x v="3"/>
    <n v="1"/>
    <s v="PEI"/>
    <x v="4"/>
    <s v="ACT_129"/>
    <s v="5.1 Juventud y Meritocracia para la SuperTransporte "/>
    <x v="4"/>
    <n v="7.0292887029288709E-2"/>
    <s v="Feb"/>
    <n v="0"/>
    <n v="0"/>
    <n v="0"/>
    <s v="Por Ejecutar"/>
    <n v="0"/>
    <n v="0"/>
    <n v="0"/>
    <m/>
    <m/>
    <m/>
    <m/>
    <m/>
    <x v="1"/>
    <m/>
  </r>
  <r>
    <n v="30"/>
    <s v="OE1;PR_05;ACT_129"/>
    <x v="0"/>
    <x v="0"/>
    <x v="3"/>
    <n v="1"/>
    <s v="PEI"/>
    <x v="4"/>
    <s v="ACT_129"/>
    <s v="5.1 Juventud y Meritocracia para la SuperTransporte "/>
    <x v="4"/>
    <n v="7.0292887029288709E-2"/>
    <s v="Mar"/>
    <n v="0"/>
    <n v="0"/>
    <n v="0"/>
    <s v="Por Ejecutar"/>
    <n v="0"/>
    <n v="0"/>
    <n v="0"/>
    <m/>
    <m/>
    <m/>
    <m/>
    <m/>
    <x v="1"/>
    <m/>
  </r>
  <r>
    <n v="30"/>
    <s v="OE1;PR_05;ACT_129"/>
    <x v="0"/>
    <x v="0"/>
    <x v="3"/>
    <n v="1"/>
    <s v="PEI"/>
    <x v="4"/>
    <s v="ACT_129"/>
    <s v="5.1 Juventud y Meritocracia para la SuperTransporte "/>
    <x v="4"/>
    <n v="7.0292887029288709E-2"/>
    <s v="Abr"/>
    <n v="0"/>
    <n v="0"/>
    <n v="0"/>
    <s v="Por Ejecutar"/>
    <n v="0"/>
    <n v="0"/>
    <n v="0"/>
    <m/>
    <m/>
    <m/>
    <m/>
    <m/>
    <x v="1"/>
    <m/>
  </r>
  <r>
    <n v="30"/>
    <s v="OE1;PR_05;ACT_129"/>
    <x v="0"/>
    <x v="0"/>
    <x v="3"/>
    <n v="1"/>
    <s v="PEI"/>
    <x v="4"/>
    <s v="ACT_129"/>
    <s v="5.1 Juventud y Meritocracia para la SuperTransporte "/>
    <x v="4"/>
    <n v="7.0292887029288709E-2"/>
    <s v="May"/>
    <n v="0"/>
    <n v="0"/>
    <n v="0"/>
    <s v="Por Ejecutar"/>
    <n v="0"/>
    <n v="0"/>
    <n v="0"/>
    <m/>
    <m/>
    <m/>
    <m/>
    <m/>
    <x v="1"/>
    <m/>
  </r>
  <r>
    <n v="30"/>
    <s v="OE1;PR_05;ACT_129"/>
    <x v="0"/>
    <x v="0"/>
    <x v="3"/>
    <n v="1"/>
    <s v="PEI"/>
    <x v="4"/>
    <s v="ACT_129"/>
    <s v="5.1 Juventud y Meritocracia para la SuperTransporte "/>
    <x v="4"/>
    <n v="7.0292887029288709E-2"/>
    <s v="Jun"/>
    <n v="0"/>
    <n v="0"/>
    <n v="0"/>
    <s v="Por Ejecutar"/>
    <n v="0"/>
    <n v="0"/>
    <n v="0"/>
    <m/>
    <m/>
    <m/>
    <m/>
    <m/>
    <x v="1"/>
    <m/>
  </r>
  <r>
    <n v="30"/>
    <s v="OE1;PR_05;ACT_129"/>
    <x v="0"/>
    <x v="0"/>
    <x v="3"/>
    <n v="1"/>
    <s v="PEI"/>
    <x v="4"/>
    <s v="ACT_129"/>
    <s v="5.1 Juventud y Meritocracia para la SuperTransporte "/>
    <x v="4"/>
    <n v="7.0292887029288709E-2"/>
    <s v="Jul"/>
    <n v="0"/>
    <n v="0"/>
    <n v="0"/>
    <s v="Por Ejecutar"/>
    <n v="0"/>
    <n v="0"/>
    <n v="0"/>
    <m/>
    <m/>
    <m/>
    <m/>
    <m/>
    <x v="1"/>
    <m/>
  </r>
  <r>
    <n v="30"/>
    <s v="OE1;PR_05;ACT_129"/>
    <x v="0"/>
    <x v="0"/>
    <x v="3"/>
    <n v="1"/>
    <s v="PEI"/>
    <x v="4"/>
    <s v="ACT_129"/>
    <s v="5.1 Juventud y Meritocracia para la SuperTransporte "/>
    <x v="4"/>
    <n v="7.0292887029288709E-2"/>
    <s v="Ago"/>
    <n v="0"/>
    <n v="0"/>
    <n v="0"/>
    <s v="Por Ejecutar"/>
    <n v="0"/>
    <n v="0"/>
    <n v="0"/>
    <m/>
    <m/>
    <m/>
    <m/>
    <m/>
    <x v="1"/>
    <m/>
  </r>
  <r>
    <n v="30"/>
    <s v="OE1;PR_05;ACT_129"/>
    <x v="0"/>
    <x v="0"/>
    <x v="3"/>
    <n v="1"/>
    <s v="PEI"/>
    <x v="4"/>
    <s v="ACT_129"/>
    <s v="5.1 Juventud y Meritocracia para la SuperTransporte "/>
    <x v="4"/>
    <n v="7.0292887029288709E-2"/>
    <s v="Sep"/>
    <n v="0.7"/>
    <n v="0"/>
    <n v="0"/>
    <s v="Por Ejecutar"/>
    <n v="0.7"/>
    <n v="0"/>
    <n v="0"/>
    <m/>
    <m/>
    <m/>
    <m/>
    <m/>
    <x v="1"/>
    <m/>
  </r>
  <r>
    <n v="30"/>
    <s v="OE1;PR_05;ACT_129"/>
    <x v="0"/>
    <x v="0"/>
    <x v="3"/>
    <n v="1"/>
    <s v="PEI"/>
    <x v="4"/>
    <s v="ACT_129"/>
    <s v="5.1 Juventud y Meritocracia para la SuperTransporte "/>
    <x v="4"/>
    <n v="7.0292887029288709E-2"/>
    <s v="Oct"/>
    <n v="0"/>
    <n v="0"/>
    <n v="0"/>
    <s v="Por Ejecutar"/>
    <n v="0.7"/>
    <n v="0"/>
    <n v="0"/>
    <m/>
    <m/>
    <m/>
    <m/>
    <m/>
    <x v="1"/>
    <m/>
  </r>
  <r>
    <n v="30"/>
    <s v="OE1;PR_05;ACT_129"/>
    <x v="0"/>
    <x v="0"/>
    <x v="3"/>
    <n v="1"/>
    <s v="PEI"/>
    <x v="4"/>
    <s v="ACT_129"/>
    <s v="5.1 Juventud y Meritocracia para la SuperTransporte "/>
    <x v="4"/>
    <n v="7.0292887029288709E-2"/>
    <s v="Nov"/>
    <n v="0"/>
    <n v="0"/>
    <n v="0"/>
    <s v="Por Ejecutar"/>
    <n v="0.7"/>
    <n v="0"/>
    <n v="0"/>
    <m/>
    <m/>
    <m/>
    <m/>
    <m/>
    <x v="1"/>
    <m/>
  </r>
  <r>
    <n v="30"/>
    <s v="OE1;PR_05;ACT_129"/>
    <x v="0"/>
    <x v="0"/>
    <x v="3"/>
    <n v="1"/>
    <s v="PEI"/>
    <x v="4"/>
    <s v="ACT_129"/>
    <s v="5.1 Juventud y Meritocracia para la SuperTransporte "/>
    <x v="4"/>
    <n v="7.0292887029288709E-2"/>
    <s v="Dic"/>
    <n v="0"/>
    <n v="0"/>
    <n v="0"/>
    <s v="Por Ejecutar"/>
    <n v="0.7"/>
    <n v="0"/>
    <n v="0"/>
    <m/>
    <m/>
    <m/>
    <m/>
    <m/>
    <x v="1"/>
    <m/>
  </r>
  <r>
    <n v="31"/>
    <s v="OE1;PR_10;ACT_130"/>
    <x v="0"/>
    <x v="0"/>
    <x v="0"/>
    <n v="2"/>
    <s v="PAI"/>
    <x v="0"/>
    <s v="ACT_130"/>
    <s v=" Gestión del Conocimiento"/>
    <x v="4"/>
    <n v="4.4642857142857152E-4"/>
    <s v="Ene"/>
    <n v="0"/>
    <n v="0"/>
    <n v="0"/>
    <s v="Por Ejecutar"/>
    <n v="0"/>
    <n v="0"/>
    <n v="0"/>
    <n v="0.5"/>
    <n v="0"/>
    <n v="0"/>
    <m/>
    <n v="1"/>
    <x v="2"/>
    <n v="0"/>
  </r>
  <r>
    <n v="31"/>
    <s v="OE1;PR_10;ACT_130"/>
    <x v="0"/>
    <x v="0"/>
    <x v="0"/>
    <n v="2"/>
    <s v="PAI"/>
    <x v="0"/>
    <s v="ACT_130"/>
    <s v=" Gestión del Conocimiento"/>
    <x v="4"/>
    <n v="4.4642857142857152E-4"/>
    <s v="Feb"/>
    <n v="0"/>
    <n v="0"/>
    <n v="0"/>
    <s v="Por Ejecutar"/>
    <n v="0"/>
    <n v="0"/>
    <n v="0"/>
    <m/>
    <m/>
    <m/>
    <m/>
    <m/>
    <x v="1"/>
    <m/>
  </r>
  <r>
    <n v="31"/>
    <s v="OE1;PR_10;ACT_130"/>
    <x v="0"/>
    <x v="0"/>
    <x v="0"/>
    <n v="2"/>
    <s v="PAI"/>
    <x v="0"/>
    <s v="ACT_130"/>
    <s v=" Gestión del Conocimiento"/>
    <x v="4"/>
    <n v="4.4642857142857152E-4"/>
    <s v="Mar"/>
    <n v="0"/>
    <n v="0"/>
    <n v="0"/>
    <s v="Por Ejecutar"/>
    <n v="0"/>
    <n v="0"/>
    <n v="0"/>
    <m/>
    <m/>
    <m/>
    <m/>
    <m/>
    <x v="1"/>
    <m/>
  </r>
  <r>
    <n v="31"/>
    <s v="OE1;PR_10;ACT_130"/>
    <x v="0"/>
    <x v="0"/>
    <x v="0"/>
    <n v="2"/>
    <s v="PAI"/>
    <x v="0"/>
    <s v="ACT_130"/>
    <s v=" Gestión del Conocimiento"/>
    <x v="4"/>
    <n v="4.4642857142857152E-4"/>
    <s v="Abr"/>
    <n v="0"/>
    <n v="0"/>
    <n v="0"/>
    <s v="Por Ejecutar"/>
    <n v="0"/>
    <n v="0"/>
    <n v="0"/>
    <m/>
    <m/>
    <m/>
    <m/>
    <m/>
    <x v="1"/>
    <m/>
  </r>
  <r>
    <n v="31"/>
    <s v="OE1;PR_10;ACT_130"/>
    <x v="0"/>
    <x v="0"/>
    <x v="0"/>
    <n v="2"/>
    <s v="PAI"/>
    <x v="0"/>
    <s v="ACT_130"/>
    <s v=" Gestión del Conocimiento"/>
    <x v="4"/>
    <n v="4.4642857142857152E-4"/>
    <s v="May"/>
    <n v="0"/>
    <n v="0"/>
    <n v="0"/>
    <s v="Por Ejecutar"/>
    <n v="0"/>
    <n v="0"/>
    <n v="0"/>
    <m/>
    <m/>
    <m/>
    <m/>
    <m/>
    <x v="1"/>
    <m/>
  </r>
  <r>
    <n v="31"/>
    <s v="OE1;PR_10;ACT_130"/>
    <x v="0"/>
    <x v="0"/>
    <x v="0"/>
    <n v="2"/>
    <s v="PAI"/>
    <x v="0"/>
    <s v="ACT_130"/>
    <s v=" Gestión del Conocimiento"/>
    <x v="4"/>
    <n v="4.4642857142857152E-4"/>
    <s v="Jun"/>
    <n v="0"/>
    <n v="0"/>
    <n v="0"/>
    <s v="Por Ejecutar"/>
    <n v="0"/>
    <n v="0"/>
    <n v="0"/>
    <m/>
    <m/>
    <m/>
    <m/>
    <m/>
    <x v="1"/>
    <m/>
  </r>
  <r>
    <n v="31"/>
    <s v="OE1;PR_10;ACT_130"/>
    <x v="0"/>
    <x v="0"/>
    <x v="0"/>
    <n v="2"/>
    <s v="PAI"/>
    <x v="0"/>
    <s v="ACT_130"/>
    <s v=" Gestión del Conocimiento"/>
    <x v="4"/>
    <n v="4.4642857142857152E-4"/>
    <s v="Jul"/>
    <n v="0"/>
    <n v="0"/>
    <n v="0"/>
    <s v="Por Ejecutar"/>
    <n v="0"/>
    <n v="0"/>
    <n v="0"/>
    <m/>
    <m/>
    <m/>
    <m/>
    <m/>
    <x v="1"/>
    <m/>
  </r>
  <r>
    <n v="31"/>
    <s v="OE1;PR_10;ACT_130"/>
    <x v="0"/>
    <x v="0"/>
    <x v="0"/>
    <n v="2"/>
    <s v="PAI"/>
    <x v="0"/>
    <s v="ACT_130"/>
    <s v=" Gestión del Conocimiento"/>
    <x v="4"/>
    <n v="4.4642857142857152E-4"/>
    <s v="Ago"/>
    <n v="0.25"/>
    <n v="0"/>
    <n v="0"/>
    <s v="Por Ejecutar"/>
    <n v="0.25"/>
    <n v="0"/>
    <n v="0"/>
    <m/>
    <m/>
    <m/>
    <m/>
    <m/>
    <x v="1"/>
    <m/>
  </r>
  <r>
    <n v="31"/>
    <s v="OE1;PR_10;ACT_130"/>
    <x v="0"/>
    <x v="0"/>
    <x v="0"/>
    <n v="2"/>
    <s v="PAI"/>
    <x v="0"/>
    <s v="ACT_130"/>
    <s v=" Gestión del Conocimiento"/>
    <x v="4"/>
    <n v="4.4642857142857152E-4"/>
    <s v="Sep"/>
    <n v="0"/>
    <n v="0"/>
    <n v="0"/>
    <s v="Por Ejecutar"/>
    <n v="0.25"/>
    <n v="0"/>
    <n v="0"/>
    <m/>
    <m/>
    <m/>
    <m/>
    <m/>
    <x v="1"/>
    <m/>
  </r>
  <r>
    <n v="31"/>
    <s v="OE1;PR_10;ACT_130"/>
    <x v="0"/>
    <x v="0"/>
    <x v="0"/>
    <n v="2"/>
    <s v="PAI"/>
    <x v="0"/>
    <s v="ACT_130"/>
    <s v=" Gestión del Conocimiento"/>
    <x v="4"/>
    <n v="4.4642857142857152E-4"/>
    <s v="Oct"/>
    <n v="0"/>
    <n v="0"/>
    <n v="0"/>
    <s v="Por Ejecutar"/>
    <n v="0.25"/>
    <n v="0"/>
    <n v="0"/>
    <m/>
    <m/>
    <m/>
    <m/>
    <m/>
    <x v="1"/>
    <m/>
  </r>
  <r>
    <n v="31"/>
    <s v="OE1;PR_10;ACT_130"/>
    <x v="0"/>
    <x v="0"/>
    <x v="0"/>
    <n v="2"/>
    <s v="PAI"/>
    <x v="0"/>
    <s v="ACT_130"/>
    <s v=" Gestión del Conocimiento"/>
    <x v="4"/>
    <n v="4.4642857142857152E-4"/>
    <s v="Nov"/>
    <n v="0.25"/>
    <n v="0"/>
    <n v="0"/>
    <s v="Por Ejecutar"/>
    <n v="0.5"/>
    <n v="0"/>
    <n v="0"/>
    <m/>
    <m/>
    <m/>
    <m/>
    <m/>
    <x v="1"/>
    <m/>
  </r>
  <r>
    <n v="31"/>
    <s v="OE1;PR_10;ACT_130"/>
    <x v="0"/>
    <x v="0"/>
    <x v="0"/>
    <n v="2"/>
    <s v="PAI"/>
    <x v="0"/>
    <s v="ACT_130"/>
    <s v=" Gestión del Conocimiento"/>
    <x v="4"/>
    <n v="4.4642857142857152E-4"/>
    <s v="Dic"/>
    <n v="0"/>
    <n v="0"/>
    <n v="0"/>
    <s v="Por Ejecutar"/>
    <n v="0.5"/>
    <n v="0"/>
    <n v="0"/>
    <m/>
    <m/>
    <m/>
    <m/>
    <m/>
    <x v="1"/>
    <m/>
  </r>
  <r>
    <n v="32"/>
    <s v="OE1;PR_10;ACT_87"/>
    <x v="0"/>
    <x v="0"/>
    <x v="0"/>
    <n v="4"/>
    <s v="PAI"/>
    <x v="3"/>
    <s v="ACT_87"/>
    <s v="Ejecutar el proyecto de Fortalecimiento a la Supervisión Integral a los vigilados a nivel nacional."/>
    <x v="5"/>
    <n v="4.4642857142857152E-4"/>
    <s v="Ene"/>
    <n v="0"/>
    <n v="0"/>
    <n v="0"/>
    <s v="Por Ejecutar"/>
    <n v="0"/>
    <n v="0"/>
    <n v="0"/>
    <n v="0.89999999999999991"/>
    <n v="0.2"/>
    <n v="0.22222222222222227"/>
    <m/>
    <n v="0.77777777777777768"/>
    <x v="0"/>
    <n v="9.9206349206349247E-5"/>
  </r>
  <r>
    <n v="32"/>
    <s v="OE1;PR_10;ACT_87"/>
    <x v="0"/>
    <x v="0"/>
    <x v="0"/>
    <n v="4"/>
    <s v="PAI"/>
    <x v="3"/>
    <s v="ACT_87"/>
    <s v="Ejecutar el proyecto de Fortalecimiento a la Supervisión Integral a los vigilados a nivel nacional."/>
    <x v="5"/>
    <n v="4.4642857142857152E-4"/>
    <s v="Feb"/>
    <n v="0"/>
    <n v="0"/>
    <n v="0"/>
    <s v="Por Ejecutar"/>
    <n v="0"/>
    <n v="0"/>
    <n v="0"/>
    <m/>
    <m/>
    <m/>
    <m/>
    <m/>
    <x v="1"/>
    <m/>
  </r>
  <r>
    <n v="32"/>
    <s v="OE1;PR_10;ACT_87"/>
    <x v="0"/>
    <x v="0"/>
    <x v="0"/>
    <n v="4"/>
    <s v="PAI"/>
    <x v="3"/>
    <s v="ACT_87"/>
    <s v="Ejecutar el proyecto de Fortalecimiento a la Supervisión Integral a los vigilados a nivel nacional."/>
    <x v="5"/>
    <n v="4.4642857142857152E-4"/>
    <s v="Mar"/>
    <n v="0.02"/>
    <n v="0.02"/>
    <n v="1"/>
    <s v="Culminada"/>
    <n v="0.02"/>
    <n v="0.02"/>
    <n v="1"/>
    <m/>
    <m/>
    <m/>
    <m/>
    <m/>
    <x v="1"/>
    <m/>
  </r>
  <r>
    <n v="32"/>
    <s v="OE1;PR_10;ACT_87"/>
    <x v="0"/>
    <x v="0"/>
    <x v="0"/>
    <n v="4"/>
    <s v="PAI"/>
    <x v="3"/>
    <s v="ACT_87"/>
    <s v="Ejecutar el proyecto de Fortalecimiento a la Supervisión Integral a los vigilados a nivel nacional."/>
    <x v="5"/>
    <n v="4.4642857142857152E-4"/>
    <s v="Abr"/>
    <n v="0.03"/>
    <n v="0.03"/>
    <n v="1"/>
    <s v="Culminada"/>
    <n v="0.05"/>
    <n v="0.05"/>
    <n v="1"/>
    <m/>
    <m/>
    <m/>
    <m/>
    <m/>
    <x v="1"/>
    <m/>
  </r>
  <r>
    <n v="32"/>
    <s v="OE1;PR_10;ACT_87"/>
    <x v="0"/>
    <x v="0"/>
    <x v="0"/>
    <n v="4"/>
    <s v="PAI"/>
    <x v="3"/>
    <s v="ACT_87"/>
    <s v="Ejecutar el proyecto de Fortalecimiento a la Supervisión Integral a los vigilados a nivel nacional."/>
    <x v="5"/>
    <n v="4.4642857142857152E-4"/>
    <s v="May"/>
    <n v="0"/>
    <n v="0"/>
    <n v="0"/>
    <s v="Por Ejecutar"/>
    <n v="0.05"/>
    <n v="0.05"/>
    <n v="1"/>
    <m/>
    <m/>
    <m/>
    <m/>
    <m/>
    <x v="1"/>
    <m/>
  </r>
  <r>
    <n v="32"/>
    <s v="OE1;PR_10;ACT_87"/>
    <x v="0"/>
    <x v="0"/>
    <x v="0"/>
    <n v="4"/>
    <s v="PAI"/>
    <x v="3"/>
    <s v="ACT_87"/>
    <s v="Ejecutar el proyecto de Fortalecimiento a la Supervisión Integral a los vigilados a nivel nacional."/>
    <x v="5"/>
    <n v="4.4642857142857152E-4"/>
    <s v="Jun"/>
    <n v="0.05"/>
    <n v="0.15"/>
    <n v="2.9999999999999996"/>
    <s v="Culminada"/>
    <n v="0.1"/>
    <n v="0.2"/>
    <n v="2"/>
    <m/>
    <m/>
    <m/>
    <m/>
    <m/>
    <x v="1"/>
    <m/>
  </r>
  <r>
    <n v="32"/>
    <s v="OE1;PR_10;ACT_87"/>
    <x v="0"/>
    <x v="0"/>
    <x v="0"/>
    <n v="4"/>
    <s v="PAI"/>
    <x v="3"/>
    <s v="ACT_87"/>
    <s v="Ejecutar el proyecto de Fortalecimiento a la Supervisión Integral a los vigilados a nivel nacional."/>
    <x v="5"/>
    <n v="4.4642857142857152E-4"/>
    <s v="Jul"/>
    <n v="0.05"/>
    <n v="0"/>
    <n v="0"/>
    <s v="Por Ejecutar"/>
    <n v="0.15000000000000002"/>
    <n v="0.2"/>
    <n v="1.3333333333333333"/>
    <m/>
    <m/>
    <m/>
    <m/>
    <m/>
    <x v="1"/>
    <m/>
  </r>
  <r>
    <n v="32"/>
    <s v="OE1;PR_10;ACT_87"/>
    <x v="0"/>
    <x v="0"/>
    <x v="0"/>
    <n v="4"/>
    <s v="PAI"/>
    <x v="3"/>
    <s v="ACT_87"/>
    <s v="Ejecutar el proyecto de Fortalecimiento a la Supervisión Integral a los vigilados a nivel nacional."/>
    <x v="5"/>
    <n v="4.4642857142857152E-4"/>
    <s v="Ago"/>
    <n v="0.05"/>
    <n v="0"/>
    <n v="0"/>
    <s v="Por Ejecutar"/>
    <n v="0.2"/>
    <n v="0.2"/>
    <n v="1"/>
    <m/>
    <m/>
    <m/>
    <m/>
    <m/>
    <x v="1"/>
    <m/>
  </r>
  <r>
    <n v="32"/>
    <s v="OE1;PR_10;ACT_87"/>
    <x v="0"/>
    <x v="0"/>
    <x v="0"/>
    <n v="4"/>
    <s v="PAI"/>
    <x v="3"/>
    <s v="ACT_87"/>
    <s v="Ejecutar el proyecto de Fortalecimiento a la Supervisión Integral a los vigilados a nivel nacional."/>
    <x v="5"/>
    <n v="4.4642857142857152E-4"/>
    <s v="Sep"/>
    <n v="0.15"/>
    <n v="0"/>
    <n v="0"/>
    <s v="Por Ejecutar"/>
    <n v="0.35"/>
    <n v="0.2"/>
    <n v="0.57142857142857151"/>
    <m/>
    <m/>
    <m/>
    <m/>
    <m/>
    <x v="1"/>
    <m/>
  </r>
  <r>
    <n v="32"/>
    <s v="OE1;PR_10;ACT_87"/>
    <x v="0"/>
    <x v="0"/>
    <x v="0"/>
    <n v="4"/>
    <s v="PAI"/>
    <x v="3"/>
    <s v="ACT_87"/>
    <s v="Ejecutar el proyecto de Fortalecimiento a la Supervisión Integral a los vigilados a nivel nacional."/>
    <x v="5"/>
    <n v="4.4642857142857152E-4"/>
    <s v="Oct"/>
    <n v="0.15"/>
    <n v="0"/>
    <n v="0"/>
    <s v="Por Ejecutar"/>
    <n v="0.5"/>
    <n v="0.2"/>
    <n v="0.4"/>
    <m/>
    <m/>
    <m/>
    <m/>
    <m/>
    <x v="1"/>
    <m/>
  </r>
  <r>
    <n v="32"/>
    <s v="OE1;PR_10;ACT_87"/>
    <x v="0"/>
    <x v="0"/>
    <x v="0"/>
    <n v="4"/>
    <s v="PAI"/>
    <x v="3"/>
    <s v="ACT_87"/>
    <s v="Ejecutar el proyecto de Fortalecimiento a la Supervisión Integral a los vigilados a nivel nacional."/>
    <x v="5"/>
    <n v="4.4642857142857152E-4"/>
    <s v="Nov"/>
    <n v="0.2"/>
    <n v="0"/>
    <n v="0"/>
    <s v="Por Ejecutar"/>
    <n v="0.7"/>
    <n v="0.2"/>
    <n v="0.28571428571428575"/>
    <m/>
    <m/>
    <m/>
    <m/>
    <m/>
    <x v="1"/>
    <m/>
  </r>
  <r>
    <n v="32"/>
    <s v="OE1;PR_10;ACT_87"/>
    <x v="0"/>
    <x v="0"/>
    <x v="0"/>
    <n v="4"/>
    <s v="PAI"/>
    <x v="3"/>
    <s v="ACT_87"/>
    <s v="Ejecutar el proyecto de Fortalecimiento a la Supervisión Integral a los vigilados a nivel nacional."/>
    <x v="5"/>
    <n v="4.4642857142857152E-4"/>
    <s v="Dic"/>
    <n v="0.2"/>
    <n v="0"/>
    <n v="0"/>
    <s v="Por Ejecutar"/>
    <n v="0.89999999999999991"/>
    <n v="0.2"/>
    <n v="0.22222222222222227"/>
    <m/>
    <m/>
    <m/>
    <m/>
    <m/>
    <x v="1"/>
    <m/>
  </r>
  <r>
    <n v="33"/>
    <s v="OE1;PR_10;ACT_236"/>
    <x v="0"/>
    <x v="0"/>
    <x v="0"/>
    <n v="2"/>
    <s v="PAI"/>
    <x v="0"/>
    <s v="ACT_236"/>
    <s v="Promover la  formalización administración infraestructura aeroportuaria a cargo de entes territoriales."/>
    <x v="0"/>
    <n v="4.4642857142857152E-4"/>
    <s v="Ene"/>
    <n v="1"/>
    <n v="1"/>
    <n v="1"/>
    <s v="Culminada"/>
    <n v="1"/>
    <n v="1"/>
    <n v="1"/>
    <n v="10"/>
    <n v="5"/>
    <n v="0.5"/>
    <m/>
    <n v="0.5"/>
    <x v="0"/>
    <n v="2.2321428571428576E-4"/>
  </r>
  <r>
    <n v="33"/>
    <s v="OE1;PR_10;ACT_236"/>
    <x v="0"/>
    <x v="0"/>
    <x v="0"/>
    <n v="2"/>
    <s v="PAI"/>
    <x v="0"/>
    <s v="ACT_236"/>
    <s v="Promover la  formalización administración infraestructura aeroportuaria a cargo de entes territoriales."/>
    <x v="0"/>
    <n v="4.4642857142857152E-4"/>
    <s v="Feb"/>
    <n v="1"/>
    <n v="1"/>
    <n v="1"/>
    <s v="Culminada"/>
    <n v="2"/>
    <n v="2"/>
    <n v="1"/>
    <m/>
    <m/>
    <m/>
    <m/>
    <m/>
    <x v="1"/>
    <m/>
  </r>
  <r>
    <n v="33"/>
    <s v="OE1;PR_10;ACT_236"/>
    <x v="0"/>
    <x v="0"/>
    <x v="0"/>
    <n v="2"/>
    <s v="PAI"/>
    <x v="0"/>
    <s v="ACT_236"/>
    <s v="Promover la  formalización administración infraestructura aeroportuaria a cargo de entes territoriales."/>
    <x v="0"/>
    <n v="4.4642857142857152E-4"/>
    <s v="Mar"/>
    <n v="0"/>
    <n v="0"/>
    <n v="0"/>
    <s v="Por Ejecutar"/>
    <n v="2"/>
    <n v="2"/>
    <n v="1"/>
    <m/>
    <m/>
    <m/>
    <m/>
    <m/>
    <x v="1"/>
    <m/>
  </r>
  <r>
    <n v="33"/>
    <s v="OE1;PR_10;ACT_236"/>
    <x v="0"/>
    <x v="0"/>
    <x v="0"/>
    <n v="2"/>
    <s v="PAI"/>
    <x v="0"/>
    <s v="ACT_236"/>
    <s v="Promover la  formalización administración infraestructura aeroportuaria a cargo de entes territoriales."/>
    <x v="0"/>
    <n v="4.4642857142857152E-4"/>
    <s v="Abr"/>
    <n v="1"/>
    <n v="1"/>
    <n v="1"/>
    <s v="Culminada"/>
    <n v="3"/>
    <n v="3"/>
    <n v="1"/>
    <m/>
    <m/>
    <m/>
    <m/>
    <m/>
    <x v="1"/>
    <m/>
  </r>
  <r>
    <n v="33"/>
    <s v="OE1;PR_10;ACT_236"/>
    <x v="0"/>
    <x v="0"/>
    <x v="0"/>
    <n v="2"/>
    <s v="PAI"/>
    <x v="0"/>
    <s v="ACT_236"/>
    <s v="Promover la  formalización administración infraestructura aeroportuaria a cargo de entes territoriales."/>
    <x v="0"/>
    <n v="4.4642857142857152E-4"/>
    <s v="May"/>
    <n v="1"/>
    <n v="1"/>
    <n v="1"/>
    <s v="Culminada"/>
    <n v="4"/>
    <n v="4"/>
    <n v="1"/>
    <m/>
    <m/>
    <m/>
    <m/>
    <m/>
    <x v="1"/>
    <m/>
  </r>
  <r>
    <n v="33"/>
    <s v="OE1;PR_10;ACT_236"/>
    <x v="0"/>
    <x v="0"/>
    <x v="0"/>
    <n v="2"/>
    <s v="PAI"/>
    <x v="0"/>
    <s v="ACT_236"/>
    <s v="Promover la  formalización administración infraestructura aeroportuaria a cargo de entes territoriales."/>
    <x v="0"/>
    <n v="4.4642857142857152E-4"/>
    <s v="Jun"/>
    <n v="1"/>
    <n v="1"/>
    <n v="1"/>
    <s v="Culminada"/>
    <n v="5"/>
    <n v="5"/>
    <n v="1"/>
    <m/>
    <m/>
    <m/>
    <m/>
    <m/>
    <x v="1"/>
    <m/>
  </r>
  <r>
    <n v="33"/>
    <s v="OE1;PR_10;ACT_236"/>
    <x v="0"/>
    <x v="0"/>
    <x v="0"/>
    <n v="2"/>
    <s v="PAI"/>
    <x v="0"/>
    <s v="ACT_236"/>
    <s v="Promover la  formalización administración infraestructura aeroportuaria a cargo de entes territoriales."/>
    <x v="0"/>
    <n v="4.4642857142857152E-4"/>
    <s v="Jul"/>
    <n v="1"/>
    <n v="0"/>
    <n v="0"/>
    <s v="Por Ejecutar"/>
    <n v="6"/>
    <n v="5"/>
    <n v="0.83333333333333337"/>
    <m/>
    <m/>
    <m/>
    <m/>
    <m/>
    <x v="1"/>
    <m/>
  </r>
  <r>
    <n v="33"/>
    <s v="OE1;PR_10;ACT_236"/>
    <x v="0"/>
    <x v="0"/>
    <x v="0"/>
    <n v="2"/>
    <s v="PAI"/>
    <x v="0"/>
    <s v="ACT_236"/>
    <s v="Promover la  formalización administración infraestructura aeroportuaria a cargo de entes territoriales."/>
    <x v="0"/>
    <n v="4.4642857142857152E-4"/>
    <s v="Ago"/>
    <n v="1"/>
    <n v="0"/>
    <n v="0"/>
    <s v="Por Ejecutar"/>
    <n v="7"/>
    <n v="5"/>
    <n v="0.7142857142857143"/>
    <m/>
    <m/>
    <m/>
    <m/>
    <m/>
    <x v="1"/>
    <m/>
  </r>
  <r>
    <n v="33"/>
    <s v="OE1;PR_10;ACT_236"/>
    <x v="0"/>
    <x v="0"/>
    <x v="0"/>
    <n v="2"/>
    <s v="PAI"/>
    <x v="0"/>
    <s v="ACT_236"/>
    <s v="Promover la  formalización administración infraestructura aeroportuaria a cargo de entes territoriales."/>
    <x v="0"/>
    <n v="4.4642857142857152E-4"/>
    <s v="Sep"/>
    <n v="1"/>
    <n v="0"/>
    <n v="0"/>
    <s v="Por Ejecutar"/>
    <n v="8"/>
    <n v="5"/>
    <n v="0.625"/>
    <m/>
    <m/>
    <m/>
    <m/>
    <m/>
    <x v="1"/>
    <m/>
  </r>
  <r>
    <n v="33"/>
    <s v="OE1;PR_10;ACT_236"/>
    <x v="0"/>
    <x v="0"/>
    <x v="0"/>
    <n v="2"/>
    <s v="PAI"/>
    <x v="0"/>
    <s v="ACT_236"/>
    <s v="Promover la  formalización administración infraestructura aeroportuaria a cargo de entes territoriales."/>
    <x v="0"/>
    <n v="4.4642857142857152E-4"/>
    <s v="Oct"/>
    <n v="1"/>
    <n v="0"/>
    <n v="0"/>
    <s v="Por Ejecutar"/>
    <n v="9"/>
    <n v="5"/>
    <n v="0.55555555555555558"/>
    <m/>
    <m/>
    <m/>
    <m/>
    <m/>
    <x v="1"/>
    <m/>
  </r>
  <r>
    <n v="33"/>
    <s v="OE1;PR_10;ACT_236"/>
    <x v="0"/>
    <x v="0"/>
    <x v="0"/>
    <n v="2"/>
    <s v="PAI"/>
    <x v="0"/>
    <s v="ACT_236"/>
    <s v="Promover la  formalización administración infraestructura aeroportuaria a cargo de entes territoriales."/>
    <x v="0"/>
    <n v="4.4642857142857152E-4"/>
    <s v="Nov"/>
    <n v="1"/>
    <n v="0"/>
    <n v="0"/>
    <s v="Por Ejecutar"/>
    <n v="10"/>
    <n v="5"/>
    <n v="0.5"/>
    <m/>
    <m/>
    <m/>
    <m/>
    <m/>
    <x v="1"/>
    <m/>
  </r>
  <r>
    <n v="33"/>
    <s v="OE1;PR_10;ACT_236"/>
    <x v="0"/>
    <x v="0"/>
    <x v="0"/>
    <n v="2"/>
    <s v="PAI"/>
    <x v="0"/>
    <s v="ACT_236"/>
    <s v="Promover la  formalización administración infraestructura aeroportuaria a cargo de entes territoriales."/>
    <x v="0"/>
    <n v="4.4642857142857152E-4"/>
    <s v="Dic"/>
    <n v="0"/>
    <n v="0"/>
    <n v="0"/>
    <s v="Por Ejecutar"/>
    <n v="10"/>
    <n v="5"/>
    <n v="0.5"/>
    <m/>
    <m/>
    <m/>
    <m/>
    <m/>
    <x v="1"/>
    <m/>
  </r>
  <r>
    <n v="34"/>
    <s v="OE1;PR_10;ACT_212"/>
    <x v="0"/>
    <x v="0"/>
    <x v="0"/>
    <n v="2"/>
    <s v="PAI"/>
    <x v="0"/>
    <s v="ACT_212"/>
    <s v="Investigación Banacol"/>
    <x v="2"/>
    <n v="4.4642857142857152E-4"/>
    <s v="Ene"/>
    <n v="0"/>
    <n v="0"/>
    <n v="0"/>
    <s v="Por Ejecutar"/>
    <n v="0"/>
    <n v="0"/>
    <n v="0"/>
    <n v="0.99999999999999989"/>
    <n v="0.48"/>
    <n v="0.48000000000000004"/>
    <m/>
    <n v="0.52"/>
    <x v="0"/>
    <n v="2.1428571428571436E-4"/>
  </r>
  <r>
    <n v="34"/>
    <s v="OE1;PR_10;ACT_212"/>
    <x v="0"/>
    <x v="0"/>
    <x v="0"/>
    <n v="2"/>
    <s v="PAI"/>
    <x v="0"/>
    <s v="ACT_212"/>
    <s v="Investigación Banacol"/>
    <x v="2"/>
    <n v="4.4642857142857152E-4"/>
    <s v="Feb"/>
    <n v="0.09"/>
    <n v="0.09"/>
    <n v="1"/>
    <s v="Culminada"/>
    <n v="0.09"/>
    <n v="0.09"/>
    <n v="1"/>
    <m/>
    <m/>
    <m/>
    <m/>
    <m/>
    <x v="1"/>
    <m/>
  </r>
  <r>
    <n v="34"/>
    <s v="OE1;PR_10;ACT_212"/>
    <x v="0"/>
    <x v="0"/>
    <x v="0"/>
    <n v="2"/>
    <s v="PAI"/>
    <x v="0"/>
    <s v="ACT_212"/>
    <s v="Investigación Banacol"/>
    <x v="2"/>
    <n v="4.4642857142857152E-4"/>
    <s v="Mar"/>
    <n v="0.12"/>
    <n v="0.12"/>
    <n v="1"/>
    <s v="Culminada"/>
    <n v="0.21"/>
    <n v="0.21"/>
    <n v="1"/>
    <m/>
    <m/>
    <m/>
    <m/>
    <m/>
    <x v="1"/>
    <m/>
  </r>
  <r>
    <n v="34"/>
    <s v="OE1;PR_10;ACT_212"/>
    <x v="0"/>
    <x v="0"/>
    <x v="0"/>
    <n v="2"/>
    <s v="PAI"/>
    <x v="0"/>
    <s v="ACT_212"/>
    <s v="Investigación Banacol"/>
    <x v="2"/>
    <n v="4.4642857142857152E-4"/>
    <s v="Abr"/>
    <n v="0.06"/>
    <n v="0.06"/>
    <n v="1"/>
    <s v="Culminada"/>
    <n v="0.27"/>
    <n v="0.27"/>
    <n v="1"/>
    <m/>
    <m/>
    <m/>
    <m/>
    <m/>
    <x v="1"/>
    <m/>
  </r>
  <r>
    <n v="34"/>
    <s v="OE1;PR_10;ACT_212"/>
    <x v="0"/>
    <x v="0"/>
    <x v="0"/>
    <n v="2"/>
    <s v="PAI"/>
    <x v="0"/>
    <s v="ACT_212"/>
    <s v="Investigación Banacol"/>
    <x v="2"/>
    <n v="4.4642857142857152E-4"/>
    <s v="May"/>
    <n v="0.09"/>
    <n v="0.09"/>
    <n v="1"/>
    <s v="Culminada"/>
    <n v="0.36"/>
    <n v="0.36"/>
    <n v="1"/>
    <m/>
    <m/>
    <m/>
    <m/>
    <m/>
    <x v="1"/>
    <m/>
  </r>
  <r>
    <n v="34"/>
    <s v="OE1;PR_10;ACT_212"/>
    <x v="0"/>
    <x v="0"/>
    <x v="0"/>
    <n v="2"/>
    <s v="PAI"/>
    <x v="0"/>
    <s v="ACT_212"/>
    <s v="Investigación Banacol"/>
    <x v="2"/>
    <n v="4.4642857142857152E-4"/>
    <s v="Jun"/>
    <n v="0.12"/>
    <n v="0.12"/>
    <n v="1"/>
    <s v="Culminada"/>
    <n v="0.48"/>
    <n v="0.48"/>
    <n v="1"/>
    <m/>
    <m/>
    <m/>
    <m/>
    <m/>
    <x v="1"/>
    <m/>
  </r>
  <r>
    <n v="34"/>
    <s v="OE1;PR_10;ACT_212"/>
    <x v="0"/>
    <x v="0"/>
    <x v="0"/>
    <n v="2"/>
    <s v="PAI"/>
    <x v="0"/>
    <s v="ACT_212"/>
    <s v="Investigación Banacol"/>
    <x v="2"/>
    <n v="4.4642857142857152E-4"/>
    <s v="Jul"/>
    <n v="0.08"/>
    <n v="0"/>
    <n v="0"/>
    <s v="Por Ejecutar"/>
    <n v="0.55999999999999994"/>
    <n v="0.48"/>
    <n v="0.85714285714285721"/>
    <m/>
    <m/>
    <m/>
    <m/>
    <m/>
    <x v="1"/>
    <m/>
  </r>
  <r>
    <n v="34"/>
    <s v="OE1;PR_10;ACT_212"/>
    <x v="0"/>
    <x v="0"/>
    <x v="0"/>
    <n v="2"/>
    <s v="PAI"/>
    <x v="0"/>
    <s v="ACT_212"/>
    <s v="Investigación Banacol"/>
    <x v="2"/>
    <n v="4.4642857142857152E-4"/>
    <s v="Ago"/>
    <n v="0.1"/>
    <n v="0"/>
    <n v="0"/>
    <s v="Por Ejecutar"/>
    <n v="0.65999999999999992"/>
    <n v="0.48"/>
    <n v="0.72727272727272729"/>
    <m/>
    <m/>
    <m/>
    <m/>
    <m/>
    <x v="1"/>
    <m/>
  </r>
  <r>
    <n v="34"/>
    <s v="OE1;PR_10;ACT_212"/>
    <x v="0"/>
    <x v="0"/>
    <x v="0"/>
    <n v="2"/>
    <s v="PAI"/>
    <x v="0"/>
    <s v="ACT_212"/>
    <s v="Investigación Banacol"/>
    <x v="2"/>
    <n v="4.4642857142857152E-4"/>
    <s v="Sep"/>
    <n v="0.09"/>
    <n v="0"/>
    <n v="0"/>
    <s v="Por Ejecutar"/>
    <n v="0.74999999999999989"/>
    <n v="0.48"/>
    <n v="0.64000000000000012"/>
    <m/>
    <m/>
    <m/>
    <m/>
    <m/>
    <x v="1"/>
    <m/>
  </r>
  <r>
    <n v="34"/>
    <s v="OE1;PR_10;ACT_212"/>
    <x v="0"/>
    <x v="0"/>
    <x v="0"/>
    <n v="2"/>
    <s v="PAI"/>
    <x v="0"/>
    <s v="ACT_212"/>
    <s v="Investigación Banacol"/>
    <x v="2"/>
    <n v="4.4642857142857152E-4"/>
    <s v="Oct"/>
    <n v="7.0000000000000007E-2"/>
    <n v="0"/>
    <n v="0"/>
    <s v="Por Ejecutar"/>
    <n v="0.81999999999999984"/>
    <n v="0.48"/>
    <n v="0.58536585365853666"/>
    <m/>
    <m/>
    <m/>
    <m/>
    <m/>
    <x v="1"/>
    <m/>
  </r>
  <r>
    <n v="34"/>
    <s v="OE1;PR_10;ACT_212"/>
    <x v="0"/>
    <x v="0"/>
    <x v="0"/>
    <n v="2"/>
    <s v="PAI"/>
    <x v="0"/>
    <s v="ACT_212"/>
    <s v="Investigación Banacol"/>
    <x v="2"/>
    <n v="4.4642857142857152E-4"/>
    <s v="Nov"/>
    <n v="0.06"/>
    <n v="0"/>
    <n v="0"/>
    <s v="Por Ejecutar"/>
    <n v="0.87999999999999989"/>
    <n v="0.48"/>
    <n v="0.54545454545454553"/>
    <m/>
    <m/>
    <m/>
    <m/>
    <m/>
    <x v="1"/>
    <m/>
  </r>
  <r>
    <n v="34"/>
    <s v="OE1;PR_10;ACT_212"/>
    <x v="0"/>
    <x v="0"/>
    <x v="0"/>
    <n v="2"/>
    <s v="PAI"/>
    <x v="0"/>
    <s v="ACT_212"/>
    <s v="Investigación Banacol"/>
    <x v="2"/>
    <n v="4.4642857142857152E-4"/>
    <s v="Dic"/>
    <n v="0.12"/>
    <n v="0"/>
    <n v="0"/>
    <s v="Por Ejecutar"/>
    <n v="0.99999999999999989"/>
    <n v="0.48"/>
    <n v="0.48000000000000004"/>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Ene"/>
    <n v="0"/>
    <n v="0"/>
    <n v="0"/>
    <s v="Por Ejecutar"/>
    <n v="0"/>
    <n v="0"/>
    <n v="0"/>
    <n v="2"/>
    <n v="2"/>
    <n v="1"/>
    <m/>
    <n v="0"/>
    <x v="3"/>
    <n v="4.4642857142857152E-4"/>
  </r>
  <r>
    <n v="35"/>
    <s v="OE1;PR_10;ACT_258"/>
    <x v="0"/>
    <x v="0"/>
    <x v="0"/>
    <n v="2"/>
    <s v="PAI"/>
    <x v="0"/>
    <s v="ACT_258"/>
    <s v="Desarrollar acciones de divulgación a los supervisados en temas especificos que coadyuven a la mejor prestación del servicio (Foros, Circulares, Skype, otros medios)"/>
    <x v="1"/>
    <n v="4.4642857142857152E-4"/>
    <s v="Feb"/>
    <n v="0"/>
    <n v="0"/>
    <n v="0"/>
    <s v="Por Ejecutar"/>
    <n v="0"/>
    <n v="0"/>
    <n v="0"/>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Mar"/>
    <n v="0"/>
    <n v="0"/>
    <n v="0"/>
    <s v="Por Ejecutar"/>
    <n v="0"/>
    <n v="0"/>
    <n v="0"/>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Abr"/>
    <n v="0"/>
    <n v="0"/>
    <n v="0"/>
    <s v="Por Ejecutar"/>
    <n v="0"/>
    <n v="0"/>
    <n v="0"/>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May"/>
    <n v="0"/>
    <n v="0"/>
    <n v="0"/>
    <s v="Por Ejecutar"/>
    <n v="0"/>
    <n v="0"/>
    <n v="0"/>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Jun"/>
    <n v="1"/>
    <n v="2"/>
    <n v="2"/>
    <s v="Culminada"/>
    <n v="1"/>
    <n v="2"/>
    <n v="2"/>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Jul"/>
    <n v="0"/>
    <n v="0"/>
    <n v="0"/>
    <s v="Por Ejecutar"/>
    <n v="1"/>
    <n v="2"/>
    <n v="2"/>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Ago"/>
    <n v="0"/>
    <n v="0"/>
    <n v="0"/>
    <s v="Por Ejecutar"/>
    <n v="1"/>
    <n v="2"/>
    <n v="2"/>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Sep"/>
    <n v="0"/>
    <n v="0"/>
    <n v="0"/>
    <s v="Por Ejecutar"/>
    <n v="1"/>
    <n v="2"/>
    <n v="2"/>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Oct"/>
    <n v="0"/>
    <n v="0"/>
    <n v="0"/>
    <s v="Por Ejecutar"/>
    <n v="1"/>
    <n v="2"/>
    <n v="2"/>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Nov"/>
    <n v="0"/>
    <n v="0"/>
    <n v="0"/>
    <s v="Por Ejecutar"/>
    <n v="1"/>
    <n v="2"/>
    <n v="2"/>
    <m/>
    <m/>
    <m/>
    <m/>
    <m/>
    <x v="1"/>
    <m/>
  </r>
  <r>
    <n v="35"/>
    <s v="OE1;PR_10;ACT_258"/>
    <x v="0"/>
    <x v="0"/>
    <x v="0"/>
    <n v="2"/>
    <s v="PAI"/>
    <x v="0"/>
    <s v="ACT_258"/>
    <s v="Desarrollar acciones de divulgación a los supervisados en temas especificos que coadyuven a la mejor prestación del servicio (Foros, Circulares, Skype, otros medios)"/>
    <x v="1"/>
    <n v="4.4642857142857152E-4"/>
    <s v="Dic"/>
    <n v="1"/>
    <n v="0"/>
    <n v="0"/>
    <s v="Por Ejecutar"/>
    <n v="2"/>
    <n v="2"/>
    <n v="1"/>
    <m/>
    <m/>
    <m/>
    <m/>
    <m/>
    <x v="1"/>
    <m/>
  </r>
  <r>
    <n v="36"/>
    <s v="OE1;PR_10;ACT_259"/>
    <x v="0"/>
    <x v="0"/>
    <x v="0"/>
    <n v="2"/>
    <s v="PAI"/>
    <x v="0"/>
    <s v="ACT_259"/>
    <s v="Programar visitas de inspeccion ocasionales con base en el analisis de informacion CEMAT"/>
    <x v="1"/>
    <n v="4.4642857142857152E-4"/>
    <s v="Ene"/>
    <n v="0"/>
    <n v="0"/>
    <n v="0"/>
    <s v="Por Ejecutar"/>
    <n v="0"/>
    <n v="0"/>
    <n v="0"/>
    <n v="35"/>
    <n v="0"/>
    <n v="0"/>
    <m/>
    <n v="1"/>
    <x v="2"/>
    <n v="0"/>
  </r>
  <r>
    <n v="36"/>
    <s v="OE1;PR_10;ACT_259"/>
    <x v="0"/>
    <x v="0"/>
    <x v="0"/>
    <n v="2"/>
    <s v="PAI"/>
    <x v="0"/>
    <s v="ACT_259"/>
    <s v="Programar visitas de inspeccion ocasionales con base en el analisis de informacion CEMAT"/>
    <x v="1"/>
    <n v="4.4642857142857152E-4"/>
    <s v="Feb"/>
    <n v="0"/>
    <n v="0"/>
    <n v="0"/>
    <s v="Por Ejecutar"/>
    <n v="0"/>
    <n v="0"/>
    <n v="0"/>
    <m/>
    <m/>
    <m/>
    <m/>
    <m/>
    <x v="1"/>
    <m/>
  </r>
  <r>
    <n v="36"/>
    <s v="OE1;PR_10;ACT_259"/>
    <x v="0"/>
    <x v="0"/>
    <x v="0"/>
    <n v="2"/>
    <s v="PAI"/>
    <x v="0"/>
    <s v="ACT_259"/>
    <s v="Programar visitas de inspeccion ocasionales con base en el analisis de informacion CEMAT"/>
    <x v="1"/>
    <n v="4.4642857142857152E-4"/>
    <s v="Mar"/>
    <n v="0"/>
    <n v="0"/>
    <n v="0"/>
    <s v="Por Ejecutar"/>
    <n v="0"/>
    <n v="0"/>
    <n v="0"/>
    <m/>
    <m/>
    <m/>
    <m/>
    <m/>
    <x v="1"/>
    <m/>
  </r>
  <r>
    <n v="36"/>
    <s v="OE1;PR_10;ACT_259"/>
    <x v="0"/>
    <x v="0"/>
    <x v="0"/>
    <n v="2"/>
    <s v="PAI"/>
    <x v="0"/>
    <s v="ACT_259"/>
    <s v="Programar visitas de inspeccion ocasionales con base en el analisis de informacion CEMAT"/>
    <x v="1"/>
    <n v="4.4642857142857152E-4"/>
    <s v="Abr"/>
    <n v="0"/>
    <n v="0"/>
    <n v="0"/>
    <s v="Por Ejecutar"/>
    <n v="0"/>
    <n v="0"/>
    <n v="0"/>
    <m/>
    <m/>
    <m/>
    <m/>
    <m/>
    <x v="1"/>
    <m/>
  </r>
  <r>
    <n v="36"/>
    <s v="OE1;PR_10;ACT_259"/>
    <x v="0"/>
    <x v="0"/>
    <x v="0"/>
    <n v="2"/>
    <s v="PAI"/>
    <x v="0"/>
    <s v="ACT_259"/>
    <s v="Programar visitas de inspeccion ocasionales con base en el analisis de informacion CEMAT"/>
    <x v="1"/>
    <n v="4.4642857142857152E-4"/>
    <s v="May"/>
    <n v="0"/>
    <n v="0"/>
    <n v="0"/>
    <s v="Por Ejecutar"/>
    <n v="0"/>
    <n v="0"/>
    <n v="0"/>
    <m/>
    <m/>
    <m/>
    <m/>
    <m/>
    <x v="1"/>
    <m/>
  </r>
  <r>
    <n v="36"/>
    <s v="OE1;PR_10;ACT_259"/>
    <x v="0"/>
    <x v="0"/>
    <x v="0"/>
    <n v="2"/>
    <s v="PAI"/>
    <x v="0"/>
    <s v="ACT_259"/>
    <s v="Programar visitas de inspeccion ocasionales con base en el analisis de informacion CEMAT"/>
    <x v="1"/>
    <n v="4.4642857142857152E-4"/>
    <s v="Jun"/>
    <n v="5"/>
    <n v="0"/>
    <n v="0"/>
    <s v="Por Ejecutar"/>
    <n v="5"/>
    <n v="0"/>
    <n v="0"/>
    <m/>
    <m/>
    <m/>
    <m/>
    <m/>
    <x v="1"/>
    <m/>
  </r>
  <r>
    <n v="36"/>
    <s v="OE1;PR_10;ACT_259"/>
    <x v="0"/>
    <x v="0"/>
    <x v="0"/>
    <n v="2"/>
    <s v="PAI"/>
    <x v="0"/>
    <s v="ACT_259"/>
    <s v="Programar visitas de inspeccion ocasionales con base en el analisis de informacion CEMAT"/>
    <x v="1"/>
    <n v="4.4642857142857152E-4"/>
    <s v="Jul"/>
    <n v="5"/>
    <n v="0"/>
    <n v="0"/>
    <s v="Por Ejecutar"/>
    <n v="10"/>
    <n v="0"/>
    <n v="0"/>
    <m/>
    <m/>
    <m/>
    <m/>
    <m/>
    <x v="1"/>
    <m/>
  </r>
  <r>
    <n v="36"/>
    <s v="OE1;PR_10;ACT_259"/>
    <x v="0"/>
    <x v="0"/>
    <x v="0"/>
    <n v="2"/>
    <s v="PAI"/>
    <x v="0"/>
    <s v="ACT_259"/>
    <s v="Programar visitas de inspeccion ocasionales con base en el analisis de informacion CEMAT"/>
    <x v="1"/>
    <n v="4.4642857142857152E-4"/>
    <s v="Ago"/>
    <n v="5"/>
    <n v="0"/>
    <n v="0"/>
    <s v="Por Ejecutar"/>
    <n v="15"/>
    <n v="0"/>
    <n v="0"/>
    <m/>
    <m/>
    <m/>
    <m/>
    <m/>
    <x v="1"/>
    <m/>
  </r>
  <r>
    <n v="36"/>
    <s v="OE1;PR_10;ACT_259"/>
    <x v="0"/>
    <x v="0"/>
    <x v="0"/>
    <n v="2"/>
    <s v="PAI"/>
    <x v="0"/>
    <s v="ACT_259"/>
    <s v="Programar visitas de inspeccion ocasionales con base en el analisis de informacion CEMAT"/>
    <x v="1"/>
    <n v="4.4642857142857152E-4"/>
    <s v="Sep"/>
    <n v="5"/>
    <n v="0"/>
    <n v="0"/>
    <s v="Por Ejecutar"/>
    <n v="20"/>
    <n v="0"/>
    <n v="0"/>
    <m/>
    <m/>
    <m/>
    <m/>
    <m/>
    <x v="1"/>
    <m/>
  </r>
  <r>
    <n v="36"/>
    <s v="OE1;PR_10;ACT_259"/>
    <x v="0"/>
    <x v="0"/>
    <x v="0"/>
    <n v="2"/>
    <s v="PAI"/>
    <x v="0"/>
    <s v="ACT_259"/>
    <s v="Programar visitas de inspeccion ocasionales con base en el analisis de informacion CEMAT"/>
    <x v="1"/>
    <n v="4.4642857142857152E-4"/>
    <s v="Oct"/>
    <n v="5"/>
    <n v="0"/>
    <n v="0"/>
    <s v="Por Ejecutar"/>
    <n v="25"/>
    <n v="0"/>
    <n v="0"/>
    <m/>
    <m/>
    <m/>
    <m/>
    <m/>
    <x v="1"/>
    <m/>
  </r>
  <r>
    <n v="36"/>
    <s v="OE1;PR_10;ACT_259"/>
    <x v="0"/>
    <x v="0"/>
    <x v="0"/>
    <n v="2"/>
    <s v="PAI"/>
    <x v="0"/>
    <s v="ACT_259"/>
    <s v="Programar visitas de inspeccion ocasionales con base en el analisis de informacion CEMAT"/>
    <x v="1"/>
    <n v="4.4642857142857152E-4"/>
    <s v="Nov"/>
    <n v="5"/>
    <n v="0"/>
    <n v="0"/>
    <s v="Por Ejecutar"/>
    <n v="30"/>
    <n v="0"/>
    <n v="0"/>
    <m/>
    <m/>
    <m/>
    <m/>
    <m/>
    <x v="1"/>
    <m/>
  </r>
  <r>
    <n v="36"/>
    <s v="OE1;PR_10;ACT_259"/>
    <x v="0"/>
    <x v="0"/>
    <x v="0"/>
    <n v="2"/>
    <s v="PAI"/>
    <x v="0"/>
    <s v="ACT_259"/>
    <s v="Programar visitas de inspeccion ocasionales con base en el analisis de informacion CEMAT"/>
    <x v="1"/>
    <n v="4.4642857142857152E-4"/>
    <s v="Dic"/>
    <n v="5"/>
    <n v="0"/>
    <n v="0"/>
    <s v="Por Ejecutar"/>
    <n v="35"/>
    <n v="0"/>
    <n v="0"/>
    <m/>
    <m/>
    <m/>
    <m/>
    <m/>
    <x v="1"/>
    <m/>
  </r>
  <r>
    <n v="37"/>
    <s v="OE1;PR_10;ACT_237"/>
    <x v="0"/>
    <x v="0"/>
    <x v="0"/>
    <n v="2"/>
    <s v="PAI"/>
    <x v="0"/>
    <s v="ACT_237"/>
    <s v="Impulsar que el 100% de los supervisados esten registrados en el sistema VIGIA"/>
    <x v="0"/>
    <n v="4.4642857142857152E-4"/>
    <s v="Ene"/>
    <n v="1"/>
    <n v="1"/>
    <n v="1"/>
    <s v="Culminada"/>
    <n v="1"/>
    <n v="1"/>
    <n v="1"/>
    <n v="3"/>
    <n v="1"/>
    <n v="0.33333333333333331"/>
    <m/>
    <n v="0.66666666666666674"/>
    <x v="0"/>
    <n v="1.4880952380952382E-4"/>
  </r>
  <r>
    <n v="37"/>
    <s v="OE1;PR_10;ACT_237"/>
    <x v="0"/>
    <x v="0"/>
    <x v="0"/>
    <n v="2"/>
    <s v="PAI"/>
    <x v="0"/>
    <s v="ACT_237"/>
    <s v="Impulsar que el 100% de los supervisados esten registrados en el sistema VIGIA"/>
    <x v="0"/>
    <n v="4.4642857142857152E-4"/>
    <s v="Feb"/>
    <n v="0"/>
    <n v="0"/>
    <n v="0"/>
    <s v="Por Ejecutar"/>
    <n v="1"/>
    <n v="1"/>
    <n v="1"/>
    <m/>
    <m/>
    <m/>
    <m/>
    <m/>
    <x v="1"/>
    <m/>
  </r>
  <r>
    <n v="37"/>
    <s v="OE1;PR_10;ACT_237"/>
    <x v="0"/>
    <x v="0"/>
    <x v="0"/>
    <n v="2"/>
    <s v="PAI"/>
    <x v="0"/>
    <s v="ACT_237"/>
    <s v="Impulsar que el 100% de los supervisados esten registrados en el sistema VIGIA"/>
    <x v="0"/>
    <n v="4.4642857142857152E-4"/>
    <s v="Mar"/>
    <n v="0"/>
    <n v="0"/>
    <n v="0"/>
    <s v="Por Ejecutar"/>
    <n v="1"/>
    <n v="1"/>
    <n v="1"/>
    <m/>
    <m/>
    <m/>
    <m/>
    <m/>
    <x v="1"/>
    <m/>
  </r>
  <r>
    <n v="37"/>
    <s v="OE1;PR_10;ACT_237"/>
    <x v="0"/>
    <x v="0"/>
    <x v="0"/>
    <n v="2"/>
    <s v="PAI"/>
    <x v="0"/>
    <s v="ACT_237"/>
    <s v="Impulsar que el 100% de los supervisados esten registrados en el sistema VIGIA"/>
    <x v="0"/>
    <n v="4.4642857142857152E-4"/>
    <s v="Abr"/>
    <n v="0"/>
    <n v="0"/>
    <n v="0"/>
    <s v="Por Ejecutar"/>
    <n v="1"/>
    <n v="1"/>
    <n v="1"/>
    <m/>
    <m/>
    <m/>
    <m/>
    <m/>
    <x v="1"/>
    <m/>
  </r>
  <r>
    <n v="37"/>
    <s v="OE1;PR_10;ACT_237"/>
    <x v="0"/>
    <x v="0"/>
    <x v="0"/>
    <n v="2"/>
    <s v="PAI"/>
    <x v="0"/>
    <s v="ACT_237"/>
    <s v="Impulsar que el 100% de los supervisados esten registrados en el sistema VIGIA"/>
    <x v="0"/>
    <n v="4.4642857142857152E-4"/>
    <s v="May"/>
    <n v="0"/>
    <n v="0"/>
    <n v="0"/>
    <s v="Por Ejecutar"/>
    <n v="1"/>
    <n v="1"/>
    <n v="1"/>
    <m/>
    <m/>
    <m/>
    <m/>
    <m/>
    <x v="1"/>
    <m/>
  </r>
  <r>
    <n v="37"/>
    <s v="OE1;PR_10;ACT_237"/>
    <x v="0"/>
    <x v="0"/>
    <x v="0"/>
    <n v="2"/>
    <s v="PAI"/>
    <x v="0"/>
    <s v="ACT_237"/>
    <s v="Impulsar que el 100% de los supervisados esten registrados en el sistema VIGIA"/>
    <x v="0"/>
    <n v="4.4642857142857152E-4"/>
    <s v="Jun"/>
    <n v="0"/>
    <n v="0"/>
    <n v="0"/>
    <s v="Por Ejecutar"/>
    <n v="1"/>
    <n v="1"/>
    <n v="1"/>
    <m/>
    <m/>
    <m/>
    <m/>
    <m/>
    <x v="1"/>
    <m/>
  </r>
  <r>
    <n v="37"/>
    <s v="OE1;PR_10;ACT_237"/>
    <x v="0"/>
    <x v="0"/>
    <x v="0"/>
    <n v="2"/>
    <s v="PAI"/>
    <x v="0"/>
    <s v="ACT_237"/>
    <s v="Impulsar que el 100% de los supervisados esten registrados en el sistema VIGIA"/>
    <x v="0"/>
    <n v="4.4642857142857152E-4"/>
    <s v="Jul"/>
    <n v="1"/>
    <n v="0"/>
    <n v="0"/>
    <s v="Por Ejecutar"/>
    <n v="2"/>
    <n v="1"/>
    <n v="0.5"/>
    <m/>
    <m/>
    <m/>
    <m/>
    <m/>
    <x v="1"/>
    <m/>
  </r>
  <r>
    <n v="37"/>
    <s v="OE1;PR_10;ACT_237"/>
    <x v="0"/>
    <x v="0"/>
    <x v="0"/>
    <n v="2"/>
    <s v="PAI"/>
    <x v="0"/>
    <s v="ACT_237"/>
    <s v="Impulsar que el 100% de los supervisados esten registrados en el sistema VIGIA"/>
    <x v="0"/>
    <n v="4.4642857142857152E-4"/>
    <s v="Ago"/>
    <n v="0"/>
    <n v="0"/>
    <n v="0"/>
    <s v="Por Ejecutar"/>
    <n v="2"/>
    <n v="1"/>
    <n v="0.5"/>
    <m/>
    <m/>
    <m/>
    <m/>
    <m/>
    <x v="1"/>
    <m/>
  </r>
  <r>
    <n v="37"/>
    <s v="OE1;PR_10;ACT_237"/>
    <x v="0"/>
    <x v="0"/>
    <x v="0"/>
    <n v="2"/>
    <s v="PAI"/>
    <x v="0"/>
    <s v="ACT_237"/>
    <s v="Impulsar que el 100% de los supervisados esten registrados en el sistema VIGIA"/>
    <x v="0"/>
    <n v="4.4642857142857152E-4"/>
    <s v="Sep"/>
    <n v="0"/>
    <n v="0"/>
    <n v="0"/>
    <s v="Por Ejecutar"/>
    <n v="2"/>
    <n v="1"/>
    <n v="0.5"/>
    <m/>
    <m/>
    <m/>
    <m/>
    <m/>
    <x v="1"/>
    <m/>
  </r>
  <r>
    <n v="37"/>
    <s v="OE1;PR_10;ACT_237"/>
    <x v="0"/>
    <x v="0"/>
    <x v="0"/>
    <n v="2"/>
    <s v="PAI"/>
    <x v="0"/>
    <s v="ACT_237"/>
    <s v="Impulsar que el 100% de los supervisados esten registrados en el sistema VIGIA"/>
    <x v="0"/>
    <n v="4.4642857142857152E-4"/>
    <s v="Oct"/>
    <n v="1"/>
    <n v="0"/>
    <n v="0"/>
    <s v="Por Ejecutar"/>
    <n v="3"/>
    <n v="1"/>
    <n v="0.33333333333333331"/>
    <m/>
    <m/>
    <m/>
    <m/>
    <m/>
    <x v="1"/>
    <m/>
  </r>
  <r>
    <n v="37"/>
    <s v="OE1;PR_10;ACT_237"/>
    <x v="0"/>
    <x v="0"/>
    <x v="0"/>
    <n v="2"/>
    <s v="PAI"/>
    <x v="0"/>
    <s v="ACT_237"/>
    <s v="Impulsar que el 100% de los supervisados esten registrados en el sistema VIGIA"/>
    <x v="0"/>
    <n v="4.4642857142857152E-4"/>
    <s v="Nov"/>
    <n v="0"/>
    <n v="0"/>
    <n v="0"/>
    <s v="Por Ejecutar"/>
    <n v="3"/>
    <n v="1"/>
    <n v="0.33333333333333331"/>
    <m/>
    <m/>
    <m/>
    <m/>
    <m/>
    <x v="1"/>
    <m/>
  </r>
  <r>
    <n v="37"/>
    <s v="OE1;PR_10;ACT_237"/>
    <x v="0"/>
    <x v="0"/>
    <x v="0"/>
    <n v="2"/>
    <s v="PAI"/>
    <x v="0"/>
    <s v="ACT_237"/>
    <s v="Impulsar que el 100% de los supervisados esten registrados en el sistema VIGIA"/>
    <x v="0"/>
    <n v="4.4642857142857152E-4"/>
    <s v="Dic"/>
    <n v="0"/>
    <n v="0"/>
    <n v="0"/>
    <s v="Por Ejecutar"/>
    <n v="3"/>
    <n v="1"/>
    <n v="0.33333333333333331"/>
    <m/>
    <m/>
    <m/>
    <m/>
    <m/>
    <x v="1"/>
    <m/>
  </r>
  <r>
    <n v="38"/>
    <s v="OE1;PR_10;ACT_238"/>
    <x v="0"/>
    <x v="0"/>
    <x v="0"/>
    <n v="2"/>
    <s v="PAI"/>
    <x v="0"/>
    <s v="ACT_238"/>
    <s v="Promover la formalizacion de la prestación del servicio de los Terminal de Transporte Terrestre automotor"/>
    <x v="0"/>
    <n v="4.4642857142857152E-4"/>
    <s v="Ene"/>
    <n v="0"/>
    <n v="0"/>
    <n v="0"/>
    <s v="Por Ejecutar"/>
    <n v="0"/>
    <n v="0"/>
    <n v="0"/>
    <n v="35"/>
    <n v="17"/>
    <n v="0.48571428571428571"/>
    <m/>
    <n v="0.51428571428571423"/>
    <x v="0"/>
    <n v="2.168367346938776E-4"/>
  </r>
  <r>
    <n v="38"/>
    <s v="OE1;PR_10;ACT_238"/>
    <x v="0"/>
    <x v="0"/>
    <x v="0"/>
    <n v="2"/>
    <s v="PAI"/>
    <x v="0"/>
    <s v="ACT_238"/>
    <s v="Promover la formalizacion de la prestación del servicio de los Terminal de Transporte Terrestre automotor"/>
    <x v="0"/>
    <n v="4.4642857142857152E-4"/>
    <s v="Feb"/>
    <n v="0"/>
    <n v="0"/>
    <n v="0"/>
    <s v="Por Ejecutar"/>
    <n v="0"/>
    <n v="0"/>
    <n v="0"/>
    <m/>
    <m/>
    <m/>
    <m/>
    <m/>
    <x v="1"/>
    <m/>
  </r>
  <r>
    <n v="38"/>
    <s v="OE1;PR_10;ACT_238"/>
    <x v="0"/>
    <x v="0"/>
    <x v="0"/>
    <n v="2"/>
    <s v="PAI"/>
    <x v="0"/>
    <s v="ACT_238"/>
    <s v="Promover la formalizacion de la prestación del servicio de los Terminal de Transporte Terrestre automotor"/>
    <x v="0"/>
    <n v="4.4642857142857152E-4"/>
    <s v="Mar"/>
    <n v="5"/>
    <n v="6"/>
    <n v="1.2"/>
    <s v="Culminada"/>
    <n v="5"/>
    <n v="6"/>
    <n v="1.2"/>
    <m/>
    <m/>
    <m/>
    <m/>
    <m/>
    <x v="1"/>
    <m/>
  </r>
  <r>
    <n v="38"/>
    <s v="OE1;PR_10;ACT_238"/>
    <x v="0"/>
    <x v="0"/>
    <x v="0"/>
    <n v="2"/>
    <s v="PAI"/>
    <x v="0"/>
    <s v="ACT_238"/>
    <s v="Promover la formalizacion de la prestación del servicio de los Terminal de Transporte Terrestre automotor"/>
    <x v="0"/>
    <n v="4.4642857142857152E-4"/>
    <s v="Abr"/>
    <n v="3"/>
    <n v="3"/>
    <n v="1"/>
    <s v="Culminada"/>
    <n v="8"/>
    <n v="9"/>
    <n v="1.125"/>
    <m/>
    <m/>
    <m/>
    <m/>
    <m/>
    <x v="1"/>
    <m/>
  </r>
  <r>
    <n v="38"/>
    <s v="OE1;PR_10;ACT_238"/>
    <x v="0"/>
    <x v="0"/>
    <x v="0"/>
    <n v="2"/>
    <s v="PAI"/>
    <x v="0"/>
    <s v="ACT_238"/>
    <s v="Promover la formalizacion de la prestación del servicio de los Terminal de Transporte Terrestre automotor"/>
    <x v="0"/>
    <n v="4.4642857142857152E-4"/>
    <s v="May"/>
    <n v="3"/>
    <n v="8"/>
    <n v="2.6666666666666665"/>
    <s v="Culminada"/>
    <n v="11"/>
    <n v="17"/>
    <n v="1.5454545454545454"/>
    <m/>
    <m/>
    <m/>
    <m/>
    <m/>
    <x v="1"/>
    <m/>
  </r>
  <r>
    <n v="38"/>
    <s v="OE1;PR_10;ACT_238"/>
    <x v="0"/>
    <x v="0"/>
    <x v="0"/>
    <n v="2"/>
    <s v="PAI"/>
    <x v="0"/>
    <s v="ACT_238"/>
    <s v="Promover la formalizacion de la prestación del servicio de los Terminal de Transporte Terrestre automotor"/>
    <x v="0"/>
    <n v="4.4642857142857152E-4"/>
    <s v="Jun"/>
    <n v="4"/>
    <n v="0"/>
    <n v="0"/>
    <s v="Por Ejecutar"/>
    <n v="15"/>
    <n v="17"/>
    <n v="1.1333333333333333"/>
    <m/>
    <m/>
    <m/>
    <m/>
    <m/>
    <x v="1"/>
    <m/>
  </r>
  <r>
    <n v="38"/>
    <s v="OE1;PR_10;ACT_238"/>
    <x v="0"/>
    <x v="0"/>
    <x v="0"/>
    <n v="2"/>
    <s v="PAI"/>
    <x v="0"/>
    <s v="ACT_238"/>
    <s v="Promover la formalizacion de la prestación del servicio de los Terminal de Transporte Terrestre automotor"/>
    <x v="0"/>
    <n v="4.4642857142857152E-4"/>
    <s v="Jul"/>
    <n v="5"/>
    <n v="0"/>
    <n v="0"/>
    <s v="Por Ejecutar"/>
    <n v="20"/>
    <n v="17"/>
    <n v="0.85"/>
    <m/>
    <m/>
    <m/>
    <m/>
    <m/>
    <x v="1"/>
    <m/>
  </r>
  <r>
    <n v="38"/>
    <s v="OE1;PR_10;ACT_238"/>
    <x v="0"/>
    <x v="0"/>
    <x v="0"/>
    <n v="2"/>
    <s v="PAI"/>
    <x v="0"/>
    <s v="ACT_238"/>
    <s v="Promover la formalizacion de la prestación del servicio de los Terminal de Transporte Terrestre automotor"/>
    <x v="0"/>
    <n v="4.4642857142857152E-4"/>
    <s v="Ago"/>
    <n v="5"/>
    <n v="0"/>
    <n v="0"/>
    <s v="Por Ejecutar"/>
    <n v="25"/>
    <n v="17"/>
    <n v="0.68"/>
    <m/>
    <m/>
    <m/>
    <m/>
    <m/>
    <x v="1"/>
    <m/>
  </r>
  <r>
    <n v="38"/>
    <s v="OE1;PR_10;ACT_238"/>
    <x v="0"/>
    <x v="0"/>
    <x v="0"/>
    <n v="2"/>
    <s v="PAI"/>
    <x v="0"/>
    <s v="ACT_238"/>
    <s v="Promover la formalizacion de la prestación del servicio de los Terminal de Transporte Terrestre automotor"/>
    <x v="0"/>
    <n v="4.4642857142857152E-4"/>
    <s v="Sep"/>
    <n v="5"/>
    <n v="0"/>
    <n v="0"/>
    <s v="Por Ejecutar"/>
    <n v="30"/>
    <n v="17"/>
    <n v="0.56666666666666665"/>
    <m/>
    <m/>
    <m/>
    <m/>
    <m/>
    <x v="1"/>
    <m/>
  </r>
  <r>
    <n v="38"/>
    <s v="OE1;PR_10;ACT_238"/>
    <x v="0"/>
    <x v="0"/>
    <x v="0"/>
    <n v="2"/>
    <s v="PAI"/>
    <x v="0"/>
    <s v="ACT_238"/>
    <s v="Promover la formalizacion de la prestación del servicio de los Terminal de Transporte Terrestre automotor"/>
    <x v="0"/>
    <n v="4.4642857142857152E-4"/>
    <s v="Oct"/>
    <n v="3"/>
    <n v="0"/>
    <n v="0"/>
    <s v="Por Ejecutar"/>
    <n v="33"/>
    <n v="17"/>
    <n v="0.51515151515151514"/>
    <m/>
    <m/>
    <m/>
    <m/>
    <m/>
    <x v="1"/>
    <m/>
  </r>
  <r>
    <n v="38"/>
    <s v="OE1;PR_10;ACT_238"/>
    <x v="0"/>
    <x v="0"/>
    <x v="0"/>
    <n v="2"/>
    <s v="PAI"/>
    <x v="0"/>
    <s v="ACT_238"/>
    <s v="Promover la formalizacion de la prestación del servicio de los Terminal de Transporte Terrestre automotor"/>
    <x v="0"/>
    <n v="4.4642857142857152E-4"/>
    <s v="Nov"/>
    <n v="2"/>
    <n v="0"/>
    <n v="0"/>
    <s v="Por Ejecutar"/>
    <n v="35"/>
    <n v="17"/>
    <n v="0.48571428571428571"/>
    <m/>
    <m/>
    <m/>
    <m/>
    <m/>
    <x v="1"/>
    <m/>
  </r>
  <r>
    <n v="38"/>
    <s v="OE1;PR_10;ACT_238"/>
    <x v="0"/>
    <x v="0"/>
    <x v="0"/>
    <n v="2"/>
    <s v="PAI"/>
    <x v="0"/>
    <s v="ACT_238"/>
    <s v="Promover la formalizacion de la prestación del servicio de los Terminal de Transporte Terrestre automotor"/>
    <x v="0"/>
    <n v="4.4642857142857152E-4"/>
    <s v="Dic"/>
    <n v="0"/>
    <n v="0"/>
    <n v="0"/>
    <s v="Por Ejecutar"/>
    <n v="35"/>
    <n v="17"/>
    <n v="0.48571428571428571"/>
    <m/>
    <m/>
    <m/>
    <m/>
    <m/>
    <x v="1"/>
    <m/>
  </r>
  <r>
    <n v="39"/>
    <s v="OE1;PR_10;ACT_131"/>
    <x v="0"/>
    <x v="0"/>
    <x v="0"/>
    <n v="8"/>
    <s v="PAI"/>
    <x v="5"/>
    <s v="ACT_131"/>
    <s v="Ejecutar y hacer seguimiento al Plan de Formación y Capacitación. Llevar registro de todas las actividades"/>
    <x v="4"/>
    <n v="4.4642857142857152E-4"/>
    <s v="Ene"/>
    <n v="0"/>
    <n v="0"/>
    <n v="0"/>
    <s v="Por Ejecutar"/>
    <n v="0"/>
    <n v="0"/>
    <n v="0"/>
    <n v="16"/>
    <n v="16"/>
    <n v="1"/>
    <m/>
    <n v="0"/>
    <x v="3"/>
    <n v="4.4642857142857152E-4"/>
  </r>
  <r>
    <n v="39"/>
    <s v="OE1;PR_10;ACT_131"/>
    <x v="0"/>
    <x v="0"/>
    <x v="0"/>
    <n v="8"/>
    <s v="PAI"/>
    <x v="5"/>
    <s v="ACT_131"/>
    <s v="Ejecutar y hacer seguimiento al Plan de Formación y Capacitación. Llevar registro de todas las actividades"/>
    <x v="4"/>
    <n v="4.4642857142857152E-4"/>
    <s v="Feb"/>
    <n v="2"/>
    <n v="2"/>
    <n v="1"/>
    <s v="Culminada"/>
    <n v="2"/>
    <n v="2"/>
    <n v="1"/>
    <m/>
    <m/>
    <m/>
    <m/>
    <m/>
    <x v="1"/>
    <m/>
  </r>
  <r>
    <n v="39"/>
    <s v="OE1;PR_10;ACT_131"/>
    <x v="0"/>
    <x v="0"/>
    <x v="0"/>
    <n v="8"/>
    <s v="PAI"/>
    <x v="5"/>
    <s v="ACT_131"/>
    <s v="Ejecutar y hacer seguimiento al Plan de Formación y Capacitación. Llevar registro de todas las actividades"/>
    <x v="4"/>
    <n v="4.4642857142857152E-4"/>
    <s v="Mar"/>
    <n v="5"/>
    <n v="5"/>
    <n v="1"/>
    <s v="Culminada"/>
    <n v="7"/>
    <n v="7"/>
    <n v="1"/>
    <m/>
    <m/>
    <m/>
    <m/>
    <m/>
    <x v="1"/>
    <m/>
  </r>
  <r>
    <n v="39"/>
    <s v="OE1;PR_10;ACT_131"/>
    <x v="0"/>
    <x v="0"/>
    <x v="0"/>
    <n v="8"/>
    <s v="PAI"/>
    <x v="5"/>
    <s v="ACT_131"/>
    <s v="Ejecutar y hacer seguimiento al Plan de Formación y Capacitación. Llevar registro de todas las actividades"/>
    <x v="4"/>
    <n v="4.4642857142857152E-4"/>
    <s v="Abr"/>
    <n v="4"/>
    <n v="4"/>
    <n v="1"/>
    <s v="Culminada"/>
    <n v="11"/>
    <n v="11"/>
    <n v="1"/>
    <m/>
    <m/>
    <m/>
    <m/>
    <m/>
    <x v="1"/>
    <m/>
  </r>
  <r>
    <n v="39"/>
    <s v="OE1;PR_10;ACT_131"/>
    <x v="0"/>
    <x v="0"/>
    <x v="0"/>
    <n v="8"/>
    <s v="PAI"/>
    <x v="5"/>
    <s v="ACT_131"/>
    <s v="Ejecutar y hacer seguimiento al Plan de Formación y Capacitación. Llevar registro de todas las actividades"/>
    <x v="4"/>
    <n v="4.4642857142857152E-4"/>
    <s v="May"/>
    <n v="0"/>
    <n v="0"/>
    <n v="0"/>
    <s v="Por Ejecutar"/>
    <n v="11"/>
    <n v="11"/>
    <n v="1"/>
    <m/>
    <m/>
    <m/>
    <m/>
    <m/>
    <x v="1"/>
    <m/>
  </r>
  <r>
    <n v="39"/>
    <s v="OE1;PR_10;ACT_131"/>
    <x v="0"/>
    <x v="0"/>
    <x v="0"/>
    <n v="8"/>
    <s v="PAI"/>
    <x v="5"/>
    <s v="ACT_131"/>
    <s v="Ejecutar y hacer seguimiento al Plan de Formación y Capacitación. Llevar registro de todas las actividades"/>
    <x v="4"/>
    <n v="4.4642857142857152E-4"/>
    <s v="Jun"/>
    <n v="5"/>
    <n v="5"/>
    <n v="1"/>
    <s v="Culminada"/>
    <n v="16"/>
    <n v="16"/>
    <n v="1"/>
    <m/>
    <m/>
    <m/>
    <m/>
    <m/>
    <x v="1"/>
    <m/>
  </r>
  <r>
    <n v="39"/>
    <s v="OE1;PR_10;ACT_131"/>
    <x v="0"/>
    <x v="0"/>
    <x v="0"/>
    <n v="8"/>
    <s v="PAI"/>
    <x v="5"/>
    <s v="ACT_131"/>
    <s v="Ejecutar y hacer seguimiento al Plan de Formación y Capacitación. Llevar registro de todas las actividades"/>
    <x v="4"/>
    <n v="4.4642857142857152E-4"/>
    <s v="Jul"/>
    <n v="0"/>
    <n v="0"/>
    <n v="0"/>
    <s v="Por Ejecutar"/>
    <n v="16"/>
    <n v="16"/>
    <n v="1"/>
    <m/>
    <m/>
    <m/>
    <m/>
    <m/>
    <x v="1"/>
    <m/>
  </r>
  <r>
    <n v="39"/>
    <s v="OE1;PR_10;ACT_131"/>
    <x v="0"/>
    <x v="0"/>
    <x v="0"/>
    <n v="8"/>
    <s v="PAI"/>
    <x v="5"/>
    <s v="ACT_131"/>
    <s v="Ejecutar y hacer seguimiento al Plan de Formación y Capacitación. Llevar registro de todas las actividades"/>
    <x v="4"/>
    <n v="4.4642857142857152E-4"/>
    <s v="Ago"/>
    <n v="0"/>
    <n v="0"/>
    <n v="0"/>
    <s v="Por Ejecutar"/>
    <n v="16"/>
    <n v="16"/>
    <n v="1"/>
    <m/>
    <m/>
    <m/>
    <m/>
    <m/>
    <x v="1"/>
    <m/>
  </r>
  <r>
    <n v="39"/>
    <s v="OE1;PR_10;ACT_131"/>
    <x v="0"/>
    <x v="0"/>
    <x v="0"/>
    <n v="8"/>
    <s v="PAI"/>
    <x v="5"/>
    <s v="ACT_131"/>
    <s v="Ejecutar y hacer seguimiento al Plan de Formación y Capacitación. Llevar registro de todas las actividades"/>
    <x v="4"/>
    <n v="4.4642857142857152E-4"/>
    <s v="Sep"/>
    <n v="0"/>
    <n v="0"/>
    <n v="0"/>
    <s v="Por Ejecutar"/>
    <n v="16"/>
    <n v="16"/>
    <n v="1"/>
    <m/>
    <m/>
    <m/>
    <m/>
    <m/>
    <x v="1"/>
    <m/>
  </r>
  <r>
    <n v="39"/>
    <s v="OE1;PR_10;ACT_131"/>
    <x v="0"/>
    <x v="0"/>
    <x v="0"/>
    <n v="8"/>
    <s v="PAI"/>
    <x v="5"/>
    <s v="ACT_131"/>
    <s v="Ejecutar y hacer seguimiento al Plan de Formación y Capacitación. Llevar registro de todas las actividades"/>
    <x v="4"/>
    <n v="4.4642857142857152E-4"/>
    <s v="Oct"/>
    <n v="0"/>
    <n v="0"/>
    <n v="0"/>
    <s v="Por Ejecutar"/>
    <n v="16"/>
    <n v="16"/>
    <n v="1"/>
    <m/>
    <m/>
    <m/>
    <m/>
    <m/>
    <x v="1"/>
    <m/>
  </r>
  <r>
    <n v="39"/>
    <s v="OE1;PR_10;ACT_131"/>
    <x v="0"/>
    <x v="0"/>
    <x v="0"/>
    <n v="8"/>
    <s v="PAI"/>
    <x v="5"/>
    <s v="ACT_131"/>
    <s v="Ejecutar y hacer seguimiento al Plan de Formación y Capacitación. Llevar registro de todas las actividades"/>
    <x v="4"/>
    <n v="4.4642857142857152E-4"/>
    <s v="Nov"/>
    <n v="0"/>
    <n v="0"/>
    <n v="0"/>
    <s v="Por Ejecutar"/>
    <n v="16"/>
    <n v="16"/>
    <n v="1"/>
    <m/>
    <m/>
    <m/>
    <m/>
    <m/>
    <x v="1"/>
    <m/>
  </r>
  <r>
    <n v="39"/>
    <s v="OE1;PR_10;ACT_131"/>
    <x v="0"/>
    <x v="0"/>
    <x v="0"/>
    <n v="8"/>
    <s v="PAI"/>
    <x v="5"/>
    <s v="ACT_131"/>
    <s v="Ejecutar y hacer seguimiento al Plan de Formación y Capacitación. Llevar registro de todas las actividades"/>
    <x v="4"/>
    <n v="4.4642857142857152E-4"/>
    <s v="Dic"/>
    <n v="0"/>
    <n v="0"/>
    <n v="0"/>
    <s v="Por Ejecutar"/>
    <n v="16"/>
    <n v="16"/>
    <n v="1"/>
    <m/>
    <m/>
    <m/>
    <m/>
    <m/>
    <x v="1"/>
    <m/>
  </r>
  <r>
    <n v="40"/>
    <s v="OE1;PR_10;ACT_132"/>
    <x v="0"/>
    <x v="0"/>
    <x v="0"/>
    <n v="7"/>
    <s v="PAI"/>
    <x v="5"/>
    <s v="ACT_132"/>
    <s v="Ejecutar actividades de bienestar social. Llevar registro de todas las actividades"/>
    <x v="4"/>
    <n v="4.4642857142857152E-4"/>
    <s v="Ene"/>
    <n v="0"/>
    <n v="0"/>
    <n v="0"/>
    <s v="Por Ejecutar"/>
    <n v="0"/>
    <n v="0"/>
    <n v="0"/>
    <n v="29"/>
    <n v="11"/>
    <n v="0.37931034482758619"/>
    <m/>
    <n v="0.62068965517241381"/>
    <x v="0"/>
    <n v="1.6933497536945815E-4"/>
  </r>
  <r>
    <n v="40"/>
    <s v="OE1;PR_10;ACT_132"/>
    <x v="0"/>
    <x v="0"/>
    <x v="0"/>
    <n v="7"/>
    <s v="PAI"/>
    <x v="5"/>
    <s v="ACT_132"/>
    <s v="Ejecutar actividades de bienestar social. Llevar registro de todas las actividades"/>
    <x v="4"/>
    <n v="4.4642857142857152E-4"/>
    <s v="Feb"/>
    <n v="0"/>
    <n v="0"/>
    <n v="0"/>
    <s v="Por Ejecutar"/>
    <n v="0"/>
    <n v="0"/>
    <n v="0"/>
    <m/>
    <m/>
    <m/>
    <m/>
    <m/>
    <x v="1"/>
    <m/>
  </r>
  <r>
    <n v="40"/>
    <s v="OE1;PR_10;ACT_132"/>
    <x v="0"/>
    <x v="0"/>
    <x v="0"/>
    <n v="7"/>
    <s v="PAI"/>
    <x v="5"/>
    <s v="ACT_132"/>
    <s v="Ejecutar actividades de bienestar social. Llevar registro de todas las actividades"/>
    <x v="4"/>
    <n v="4.4642857142857152E-4"/>
    <s v="Mar"/>
    <n v="1"/>
    <n v="1"/>
    <n v="1"/>
    <s v="Culminada"/>
    <n v="1"/>
    <n v="1"/>
    <n v="1"/>
    <m/>
    <m/>
    <m/>
    <m/>
    <m/>
    <x v="1"/>
    <m/>
  </r>
  <r>
    <n v="40"/>
    <s v="OE1;PR_10;ACT_132"/>
    <x v="0"/>
    <x v="0"/>
    <x v="0"/>
    <n v="7"/>
    <s v="PAI"/>
    <x v="5"/>
    <s v="ACT_132"/>
    <s v="Ejecutar actividades de bienestar social. Llevar registro de todas las actividades"/>
    <x v="4"/>
    <n v="4.4642857142857152E-4"/>
    <s v="Abr"/>
    <n v="5"/>
    <n v="5"/>
    <n v="1"/>
    <s v="Culminada"/>
    <n v="6"/>
    <n v="6"/>
    <n v="1"/>
    <m/>
    <m/>
    <m/>
    <m/>
    <m/>
    <x v="1"/>
    <m/>
  </r>
  <r>
    <n v="40"/>
    <s v="OE1;PR_10;ACT_132"/>
    <x v="0"/>
    <x v="0"/>
    <x v="0"/>
    <n v="7"/>
    <s v="PAI"/>
    <x v="5"/>
    <s v="ACT_132"/>
    <s v="Ejecutar actividades de bienestar social. Llevar registro de todas las actividades"/>
    <x v="4"/>
    <n v="4.4642857142857152E-4"/>
    <s v="May"/>
    <n v="2"/>
    <n v="0"/>
    <n v="0"/>
    <s v="Por Ejecutar"/>
    <n v="8"/>
    <n v="6"/>
    <n v="0.75"/>
    <m/>
    <m/>
    <m/>
    <m/>
    <m/>
    <x v="1"/>
    <m/>
  </r>
  <r>
    <n v="40"/>
    <s v="OE1;PR_10;ACT_132"/>
    <x v="0"/>
    <x v="0"/>
    <x v="0"/>
    <n v="7"/>
    <s v="PAI"/>
    <x v="5"/>
    <s v="ACT_132"/>
    <s v="Ejecutar actividades de bienestar social. Llevar registro de todas las actividades"/>
    <x v="4"/>
    <n v="4.4642857142857152E-4"/>
    <s v="Jun"/>
    <n v="5"/>
    <n v="5"/>
    <n v="1"/>
    <s v="Culminada"/>
    <n v="13"/>
    <n v="11"/>
    <n v="0.84615384615384615"/>
    <m/>
    <m/>
    <m/>
    <m/>
    <m/>
    <x v="1"/>
    <m/>
  </r>
  <r>
    <n v="40"/>
    <s v="OE1;PR_10;ACT_132"/>
    <x v="0"/>
    <x v="0"/>
    <x v="0"/>
    <n v="7"/>
    <s v="PAI"/>
    <x v="5"/>
    <s v="ACT_132"/>
    <s v="Ejecutar actividades de bienestar social. Llevar registro de todas las actividades"/>
    <x v="4"/>
    <n v="4.4642857142857152E-4"/>
    <s v="Jul"/>
    <n v="1"/>
    <n v="0"/>
    <n v="0"/>
    <s v="Por Ejecutar"/>
    <n v="14"/>
    <n v="11"/>
    <n v="0.7857142857142857"/>
    <m/>
    <m/>
    <m/>
    <m/>
    <m/>
    <x v="1"/>
    <m/>
  </r>
  <r>
    <n v="40"/>
    <s v="OE1;PR_10;ACT_132"/>
    <x v="0"/>
    <x v="0"/>
    <x v="0"/>
    <n v="7"/>
    <s v="PAI"/>
    <x v="5"/>
    <s v="ACT_132"/>
    <s v="Ejecutar actividades de bienestar social. Llevar registro de todas las actividades"/>
    <x v="4"/>
    <n v="4.4642857142857152E-4"/>
    <s v="Ago"/>
    <n v="1"/>
    <n v="0"/>
    <n v="0"/>
    <s v="Por Ejecutar"/>
    <n v="15"/>
    <n v="11"/>
    <n v="0.73333333333333328"/>
    <m/>
    <m/>
    <m/>
    <m/>
    <m/>
    <x v="1"/>
    <m/>
  </r>
  <r>
    <n v="40"/>
    <s v="OE1;PR_10;ACT_132"/>
    <x v="0"/>
    <x v="0"/>
    <x v="0"/>
    <n v="7"/>
    <s v="PAI"/>
    <x v="5"/>
    <s v="ACT_132"/>
    <s v="Ejecutar actividades de bienestar social. Llevar registro de todas las actividades"/>
    <x v="4"/>
    <n v="4.4642857142857152E-4"/>
    <s v="Sep"/>
    <n v="4"/>
    <n v="0"/>
    <n v="0"/>
    <s v="Por Ejecutar"/>
    <n v="19"/>
    <n v="11"/>
    <n v="0.57894736842105265"/>
    <m/>
    <m/>
    <m/>
    <m/>
    <m/>
    <x v="1"/>
    <m/>
  </r>
  <r>
    <n v="40"/>
    <s v="OE1;PR_10;ACT_132"/>
    <x v="0"/>
    <x v="0"/>
    <x v="0"/>
    <n v="7"/>
    <s v="PAI"/>
    <x v="5"/>
    <s v="ACT_132"/>
    <s v="Ejecutar actividades de bienestar social. Llevar registro de todas las actividades"/>
    <x v="4"/>
    <n v="4.4642857142857152E-4"/>
    <s v="Oct"/>
    <n v="4"/>
    <n v="0"/>
    <n v="0"/>
    <s v="Por Ejecutar"/>
    <n v="23"/>
    <n v="11"/>
    <n v="0.47826086956521741"/>
    <m/>
    <m/>
    <m/>
    <m/>
    <m/>
    <x v="1"/>
    <m/>
  </r>
  <r>
    <n v="40"/>
    <s v="OE1;PR_10;ACT_132"/>
    <x v="0"/>
    <x v="0"/>
    <x v="0"/>
    <n v="7"/>
    <s v="PAI"/>
    <x v="5"/>
    <s v="ACT_132"/>
    <s v="Ejecutar actividades de bienestar social. Llevar registro de todas las actividades"/>
    <x v="4"/>
    <n v="4.4642857142857152E-4"/>
    <s v="Nov"/>
    <n v="0"/>
    <n v="0"/>
    <n v="0"/>
    <s v="Por Ejecutar"/>
    <n v="23"/>
    <n v="11"/>
    <n v="0.47826086956521741"/>
    <m/>
    <m/>
    <m/>
    <m/>
    <m/>
    <x v="1"/>
    <m/>
  </r>
  <r>
    <n v="40"/>
    <s v="OE1;PR_10;ACT_132"/>
    <x v="0"/>
    <x v="0"/>
    <x v="0"/>
    <n v="7"/>
    <s v="PAI"/>
    <x v="5"/>
    <s v="ACT_132"/>
    <s v="Ejecutar actividades de bienestar social. Llevar registro de todas las actividades"/>
    <x v="4"/>
    <n v="4.4642857142857152E-4"/>
    <s v="Dic"/>
    <n v="6"/>
    <n v="0"/>
    <n v="0"/>
    <s v="Por Ejecutar"/>
    <n v="29"/>
    <n v="11"/>
    <n v="0.37931034482758619"/>
    <m/>
    <m/>
    <m/>
    <m/>
    <m/>
    <x v="1"/>
    <m/>
  </r>
  <r>
    <n v="41"/>
    <s v="OE1;PR_10;ACT_133"/>
    <x v="0"/>
    <x v="0"/>
    <x v="0"/>
    <n v="9"/>
    <s v="PAI"/>
    <x v="5"/>
    <s v="ACT_133"/>
    <s v="Otorgar estímulos e incentivos."/>
    <x v="4"/>
    <n v="4.4642857142857152E-4"/>
    <s v="Ene"/>
    <n v="0"/>
    <n v="0"/>
    <n v="0"/>
    <s v="Por Ejecutar"/>
    <n v="0"/>
    <n v="0"/>
    <n v="0"/>
    <n v="5"/>
    <n v="0"/>
    <n v="0"/>
    <m/>
    <n v="1"/>
    <x v="2"/>
    <n v="0"/>
  </r>
  <r>
    <n v="41"/>
    <s v="OE1;PR_10;ACT_133"/>
    <x v="0"/>
    <x v="0"/>
    <x v="0"/>
    <n v="9"/>
    <s v="PAI"/>
    <x v="5"/>
    <s v="ACT_133"/>
    <s v="Otorgar estímulos e incentivos."/>
    <x v="4"/>
    <n v="4.4642857142857152E-4"/>
    <s v="Feb"/>
    <n v="0"/>
    <n v="0"/>
    <n v="0"/>
    <s v="Por Ejecutar"/>
    <n v="0"/>
    <n v="0"/>
    <n v="0"/>
    <m/>
    <m/>
    <m/>
    <m/>
    <m/>
    <x v="1"/>
    <m/>
  </r>
  <r>
    <n v="41"/>
    <s v="OE1;PR_10;ACT_133"/>
    <x v="0"/>
    <x v="0"/>
    <x v="0"/>
    <n v="9"/>
    <s v="PAI"/>
    <x v="5"/>
    <s v="ACT_133"/>
    <s v="Otorgar estímulos e incentivos."/>
    <x v="4"/>
    <n v="4.4642857142857152E-4"/>
    <s v="Mar"/>
    <n v="0"/>
    <n v="0"/>
    <n v="0"/>
    <s v="Por Ejecutar"/>
    <n v="0"/>
    <n v="0"/>
    <n v="0"/>
    <m/>
    <m/>
    <m/>
    <m/>
    <m/>
    <x v="1"/>
    <m/>
  </r>
  <r>
    <n v="41"/>
    <s v="OE1;PR_10;ACT_133"/>
    <x v="0"/>
    <x v="0"/>
    <x v="0"/>
    <n v="9"/>
    <s v="PAI"/>
    <x v="5"/>
    <s v="ACT_133"/>
    <s v="Otorgar estímulos e incentivos."/>
    <x v="4"/>
    <n v="4.4642857142857152E-4"/>
    <s v="Abr"/>
    <n v="0"/>
    <n v="0"/>
    <n v="0"/>
    <s v="Por Ejecutar"/>
    <n v="0"/>
    <n v="0"/>
    <n v="0"/>
    <m/>
    <m/>
    <m/>
    <m/>
    <m/>
    <x v="1"/>
    <m/>
  </r>
  <r>
    <n v="41"/>
    <s v="OE1;PR_10;ACT_133"/>
    <x v="0"/>
    <x v="0"/>
    <x v="0"/>
    <n v="9"/>
    <s v="PAI"/>
    <x v="5"/>
    <s v="ACT_133"/>
    <s v="Otorgar estímulos e incentivos."/>
    <x v="4"/>
    <n v="4.4642857142857152E-4"/>
    <s v="May"/>
    <n v="1"/>
    <n v="0"/>
    <n v="0"/>
    <s v="Por Ejecutar"/>
    <n v="1"/>
    <n v="0"/>
    <n v="0"/>
    <m/>
    <m/>
    <m/>
    <m/>
    <m/>
    <x v="1"/>
    <m/>
  </r>
  <r>
    <n v="41"/>
    <s v="OE1;PR_10;ACT_133"/>
    <x v="0"/>
    <x v="0"/>
    <x v="0"/>
    <n v="9"/>
    <s v="PAI"/>
    <x v="5"/>
    <s v="ACT_133"/>
    <s v="Otorgar estímulos e incentivos."/>
    <x v="4"/>
    <n v="4.4642857142857152E-4"/>
    <s v="Jun"/>
    <n v="0"/>
    <n v="0"/>
    <n v="0"/>
    <s v="Por Ejecutar"/>
    <n v="1"/>
    <n v="0"/>
    <n v="0"/>
    <m/>
    <m/>
    <m/>
    <m/>
    <m/>
    <x v="1"/>
    <m/>
  </r>
  <r>
    <n v="41"/>
    <s v="OE1;PR_10;ACT_133"/>
    <x v="0"/>
    <x v="0"/>
    <x v="0"/>
    <n v="9"/>
    <s v="PAI"/>
    <x v="5"/>
    <s v="ACT_133"/>
    <s v="Otorgar estímulos e incentivos."/>
    <x v="4"/>
    <n v="4.4642857142857152E-4"/>
    <s v="Jul"/>
    <n v="0"/>
    <n v="0"/>
    <n v="0"/>
    <s v="Por Ejecutar"/>
    <n v="1"/>
    <n v="0"/>
    <n v="0"/>
    <m/>
    <m/>
    <m/>
    <m/>
    <m/>
    <x v="1"/>
    <m/>
  </r>
  <r>
    <n v="41"/>
    <s v="OE1;PR_10;ACT_133"/>
    <x v="0"/>
    <x v="0"/>
    <x v="0"/>
    <n v="9"/>
    <s v="PAI"/>
    <x v="5"/>
    <s v="ACT_133"/>
    <s v="Otorgar estímulos e incentivos."/>
    <x v="4"/>
    <n v="4.4642857142857152E-4"/>
    <s v="Ago"/>
    <n v="0"/>
    <n v="0"/>
    <n v="0"/>
    <s v="Por Ejecutar"/>
    <n v="1"/>
    <n v="0"/>
    <n v="0"/>
    <m/>
    <m/>
    <m/>
    <m/>
    <m/>
    <x v="1"/>
    <m/>
  </r>
  <r>
    <n v="41"/>
    <s v="OE1;PR_10;ACT_133"/>
    <x v="0"/>
    <x v="0"/>
    <x v="0"/>
    <n v="9"/>
    <s v="PAI"/>
    <x v="5"/>
    <s v="ACT_133"/>
    <s v="Otorgar estímulos e incentivos."/>
    <x v="4"/>
    <n v="4.4642857142857152E-4"/>
    <s v="Sep"/>
    <n v="0"/>
    <n v="0"/>
    <n v="0"/>
    <s v="Por Ejecutar"/>
    <n v="1"/>
    <n v="0"/>
    <n v="0"/>
    <m/>
    <m/>
    <m/>
    <m/>
    <m/>
    <x v="1"/>
    <m/>
  </r>
  <r>
    <n v="41"/>
    <s v="OE1;PR_10;ACT_133"/>
    <x v="0"/>
    <x v="0"/>
    <x v="0"/>
    <n v="9"/>
    <s v="PAI"/>
    <x v="5"/>
    <s v="ACT_133"/>
    <s v="Otorgar estímulos e incentivos."/>
    <x v="4"/>
    <n v="4.4642857142857152E-4"/>
    <s v="Oct"/>
    <n v="0"/>
    <n v="0"/>
    <n v="0"/>
    <s v="Por Ejecutar"/>
    <n v="1"/>
    <n v="0"/>
    <n v="0"/>
    <m/>
    <m/>
    <m/>
    <m/>
    <m/>
    <x v="1"/>
    <m/>
  </r>
  <r>
    <n v="41"/>
    <s v="OE1;PR_10;ACT_133"/>
    <x v="0"/>
    <x v="0"/>
    <x v="0"/>
    <n v="9"/>
    <s v="PAI"/>
    <x v="5"/>
    <s v="ACT_133"/>
    <s v="Otorgar estímulos e incentivos."/>
    <x v="4"/>
    <n v="4.4642857142857152E-4"/>
    <s v="Nov"/>
    <n v="2"/>
    <n v="0"/>
    <n v="0"/>
    <s v="Por Ejecutar"/>
    <n v="3"/>
    <n v="0"/>
    <n v="0"/>
    <m/>
    <m/>
    <m/>
    <m/>
    <m/>
    <x v="1"/>
    <m/>
  </r>
  <r>
    <n v="41"/>
    <s v="OE1;PR_10;ACT_133"/>
    <x v="0"/>
    <x v="0"/>
    <x v="0"/>
    <n v="9"/>
    <s v="PAI"/>
    <x v="5"/>
    <s v="ACT_133"/>
    <s v="Otorgar estímulos e incentivos."/>
    <x v="4"/>
    <n v="4.4642857142857152E-4"/>
    <s v="Dic"/>
    <n v="2"/>
    <n v="0"/>
    <n v="0"/>
    <s v="Por Ejecutar"/>
    <n v="5"/>
    <n v="0"/>
    <n v="0"/>
    <m/>
    <m/>
    <m/>
    <m/>
    <m/>
    <x v="1"/>
    <m/>
  </r>
  <r>
    <n v="42"/>
    <s v="OE1;PR_10;ACT_134"/>
    <x v="0"/>
    <x v="0"/>
    <x v="0"/>
    <n v="7"/>
    <s v="PAI"/>
    <x v="5"/>
    <s v="ACT_134"/>
    <s v="Implementar recomendaciones de la medición del clima organizacional"/>
    <x v="4"/>
    <n v="4.4642857142857152E-4"/>
    <s v="Ene"/>
    <n v="0"/>
    <n v="0"/>
    <n v="0"/>
    <s v="Por Ejecutar"/>
    <n v="0"/>
    <n v="0"/>
    <n v="0"/>
    <n v="2"/>
    <n v="1"/>
    <n v="0.5"/>
    <m/>
    <n v="0.5"/>
    <x v="0"/>
    <n v="2.2321428571428576E-4"/>
  </r>
  <r>
    <n v="42"/>
    <s v="OE1;PR_10;ACT_134"/>
    <x v="0"/>
    <x v="0"/>
    <x v="0"/>
    <n v="7"/>
    <s v="PAI"/>
    <x v="5"/>
    <s v="ACT_134"/>
    <s v="Implementar recomendaciones de la medición del clima organizacional"/>
    <x v="4"/>
    <n v="4.4642857142857152E-4"/>
    <s v="Feb"/>
    <n v="0"/>
    <n v="0"/>
    <n v="0"/>
    <s v="Por Ejecutar"/>
    <n v="0"/>
    <n v="0"/>
    <n v="0"/>
    <m/>
    <m/>
    <m/>
    <m/>
    <m/>
    <x v="1"/>
    <m/>
  </r>
  <r>
    <n v="42"/>
    <s v="OE1;PR_10;ACT_134"/>
    <x v="0"/>
    <x v="0"/>
    <x v="0"/>
    <n v="7"/>
    <s v="PAI"/>
    <x v="5"/>
    <s v="ACT_134"/>
    <s v="Implementar recomendaciones de la medición del clima organizacional"/>
    <x v="4"/>
    <n v="4.4642857142857152E-4"/>
    <s v="Mar"/>
    <n v="0"/>
    <n v="0"/>
    <n v="0"/>
    <s v="Por Ejecutar"/>
    <n v="0"/>
    <n v="0"/>
    <n v="0"/>
    <m/>
    <m/>
    <m/>
    <m/>
    <m/>
    <x v="1"/>
    <m/>
  </r>
  <r>
    <n v="42"/>
    <s v="OE1;PR_10;ACT_134"/>
    <x v="0"/>
    <x v="0"/>
    <x v="0"/>
    <n v="7"/>
    <s v="PAI"/>
    <x v="5"/>
    <s v="ACT_134"/>
    <s v="Implementar recomendaciones de la medición del clima organizacional"/>
    <x v="4"/>
    <n v="4.4642857142857152E-4"/>
    <s v="Abr"/>
    <n v="0"/>
    <n v="0"/>
    <n v="0"/>
    <s v="Por Ejecutar"/>
    <n v="0"/>
    <n v="0"/>
    <n v="0"/>
    <m/>
    <m/>
    <m/>
    <m/>
    <m/>
    <x v="1"/>
    <m/>
  </r>
  <r>
    <n v="42"/>
    <s v="OE1;PR_10;ACT_134"/>
    <x v="0"/>
    <x v="0"/>
    <x v="0"/>
    <n v="7"/>
    <s v="PAI"/>
    <x v="5"/>
    <s v="ACT_134"/>
    <s v="Implementar recomendaciones de la medición del clima organizacional"/>
    <x v="4"/>
    <n v="4.4642857142857152E-4"/>
    <s v="May"/>
    <n v="0"/>
    <n v="0"/>
    <n v="0"/>
    <s v="Por Ejecutar"/>
    <n v="0"/>
    <n v="0"/>
    <n v="0"/>
    <m/>
    <m/>
    <m/>
    <m/>
    <m/>
    <x v="1"/>
    <m/>
  </r>
  <r>
    <n v="42"/>
    <s v="OE1;PR_10;ACT_134"/>
    <x v="0"/>
    <x v="0"/>
    <x v="0"/>
    <n v="7"/>
    <s v="PAI"/>
    <x v="5"/>
    <s v="ACT_134"/>
    <s v="Implementar recomendaciones de la medición del clima organizacional"/>
    <x v="4"/>
    <n v="4.4642857142857152E-4"/>
    <s v="Jun"/>
    <n v="1"/>
    <n v="1"/>
    <n v="1"/>
    <s v="Culminada"/>
    <n v="1"/>
    <n v="1"/>
    <n v="1"/>
    <m/>
    <m/>
    <m/>
    <m/>
    <m/>
    <x v="1"/>
    <m/>
  </r>
  <r>
    <n v="42"/>
    <s v="OE1;PR_10;ACT_134"/>
    <x v="0"/>
    <x v="0"/>
    <x v="0"/>
    <n v="7"/>
    <s v="PAI"/>
    <x v="5"/>
    <s v="ACT_134"/>
    <s v="Implementar recomendaciones de la medición del clima organizacional"/>
    <x v="4"/>
    <n v="4.4642857142857152E-4"/>
    <s v="Jul"/>
    <n v="0"/>
    <n v="0"/>
    <n v="0"/>
    <s v="Por Ejecutar"/>
    <n v="1"/>
    <n v="1"/>
    <n v="1"/>
    <m/>
    <m/>
    <m/>
    <m/>
    <m/>
    <x v="1"/>
    <m/>
  </r>
  <r>
    <n v="42"/>
    <s v="OE1;PR_10;ACT_134"/>
    <x v="0"/>
    <x v="0"/>
    <x v="0"/>
    <n v="7"/>
    <s v="PAI"/>
    <x v="5"/>
    <s v="ACT_134"/>
    <s v="Implementar recomendaciones de la medición del clima organizacional"/>
    <x v="4"/>
    <n v="4.4642857142857152E-4"/>
    <s v="Ago"/>
    <n v="0"/>
    <n v="0"/>
    <n v="0"/>
    <s v="Por Ejecutar"/>
    <n v="1"/>
    <n v="1"/>
    <n v="1"/>
    <m/>
    <m/>
    <m/>
    <m/>
    <m/>
    <x v="1"/>
    <m/>
  </r>
  <r>
    <n v="42"/>
    <s v="OE1;PR_10;ACT_134"/>
    <x v="0"/>
    <x v="0"/>
    <x v="0"/>
    <n v="7"/>
    <s v="PAI"/>
    <x v="5"/>
    <s v="ACT_134"/>
    <s v="Implementar recomendaciones de la medición del clima organizacional"/>
    <x v="4"/>
    <n v="4.4642857142857152E-4"/>
    <s v="Sep"/>
    <n v="0"/>
    <n v="0"/>
    <n v="0"/>
    <s v="Por Ejecutar"/>
    <n v="1"/>
    <n v="1"/>
    <n v="1"/>
    <m/>
    <m/>
    <m/>
    <m/>
    <m/>
    <x v="1"/>
    <m/>
  </r>
  <r>
    <n v="42"/>
    <s v="OE1;PR_10;ACT_134"/>
    <x v="0"/>
    <x v="0"/>
    <x v="0"/>
    <n v="7"/>
    <s v="PAI"/>
    <x v="5"/>
    <s v="ACT_134"/>
    <s v="Implementar recomendaciones de la medición del clima organizacional"/>
    <x v="4"/>
    <n v="4.4642857142857152E-4"/>
    <s v="Oct"/>
    <n v="0"/>
    <n v="0"/>
    <n v="0"/>
    <s v="Por Ejecutar"/>
    <n v="1"/>
    <n v="1"/>
    <n v="1"/>
    <m/>
    <m/>
    <m/>
    <m/>
    <m/>
    <x v="1"/>
    <m/>
  </r>
  <r>
    <n v="42"/>
    <s v="OE1;PR_10;ACT_134"/>
    <x v="0"/>
    <x v="0"/>
    <x v="0"/>
    <n v="7"/>
    <s v="PAI"/>
    <x v="5"/>
    <s v="ACT_134"/>
    <s v="Implementar recomendaciones de la medición del clima organizacional"/>
    <x v="4"/>
    <n v="4.4642857142857152E-4"/>
    <s v="Nov"/>
    <n v="0"/>
    <n v="0"/>
    <n v="0"/>
    <s v="Por Ejecutar"/>
    <n v="1"/>
    <n v="1"/>
    <n v="1"/>
    <m/>
    <m/>
    <m/>
    <m/>
    <m/>
    <x v="1"/>
    <m/>
  </r>
  <r>
    <n v="42"/>
    <s v="OE1;PR_10;ACT_134"/>
    <x v="0"/>
    <x v="0"/>
    <x v="0"/>
    <n v="7"/>
    <s v="PAI"/>
    <x v="5"/>
    <s v="ACT_134"/>
    <s v="Implementar recomendaciones de la medición del clima organizacional"/>
    <x v="4"/>
    <n v="4.4642857142857152E-4"/>
    <s v="Dic"/>
    <n v="1"/>
    <n v="0"/>
    <n v="0"/>
    <s v="Por Ejecutar"/>
    <n v="2"/>
    <n v="1"/>
    <n v="0.5"/>
    <m/>
    <m/>
    <m/>
    <m/>
    <m/>
    <x v="1"/>
    <m/>
  </r>
  <r>
    <n v="43"/>
    <s v="OE1;PR_10;ACT_135"/>
    <x v="0"/>
    <x v="0"/>
    <x v="0"/>
    <n v="10"/>
    <s v="PAI"/>
    <x v="5"/>
    <s v="ACT_135"/>
    <s v="Entregar la dotación de vestido y calzado."/>
    <x v="4"/>
    <n v="4.4642857142857152E-4"/>
    <s v="Ene"/>
    <n v="0"/>
    <n v="0"/>
    <n v="0"/>
    <s v="Por Ejecutar"/>
    <n v="0"/>
    <n v="0"/>
    <n v="0"/>
    <n v="3"/>
    <n v="0"/>
    <n v="0"/>
    <m/>
    <n v="1"/>
    <x v="2"/>
    <n v="0"/>
  </r>
  <r>
    <n v="43"/>
    <s v="OE1;PR_10;ACT_135"/>
    <x v="0"/>
    <x v="0"/>
    <x v="0"/>
    <n v="10"/>
    <s v="PAI"/>
    <x v="5"/>
    <s v="ACT_135"/>
    <s v="Entregar la dotación de vestido y calzado."/>
    <x v="4"/>
    <n v="4.4642857142857152E-4"/>
    <s v="Feb"/>
    <n v="0"/>
    <n v="0"/>
    <n v="0"/>
    <s v="Por Ejecutar"/>
    <n v="0"/>
    <n v="0"/>
    <n v="0"/>
    <m/>
    <m/>
    <m/>
    <m/>
    <m/>
    <x v="1"/>
    <m/>
  </r>
  <r>
    <n v="43"/>
    <s v="OE1;PR_10;ACT_135"/>
    <x v="0"/>
    <x v="0"/>
    <x v="0"/>
    <n v="10"/>
    <s v="PAI"/>
    <x v="5"/>
    <s v="ACT_135"/>
    <s v="Entregar la dotación de vestido y calzado."/>
    <x v="4"/>
    <n v="4.4642857142857152E-4"/>
    <s v="Mar"/>
    <n v="0"/>
    <n v="0"/>
    <n v="0"/>
    <s v="Por Ejecutar"/>
    <n v="0"/>
    <n v="0"/>
    <n v="0"/>
    <m/>
    <m/>
    <m/>
    <m/>
    <m/>
    <x v="1"/>
    <m/>
  </r>
  <r>
    <n v="43"/>
    <s v="OE1;PR_10;ACT_135"/>
    <x v="0"/>
    <x v="0"/>
    <x v="0"/>
    <n v="10"/>
    <s v="PAI"/>
    <x v="5"/>
    <s v="ACT_135"/>
    <s v="Entregar la dotación de vestido y calzado."/>
    <x v="4"/>
    <n v="4.4642857142857152E-4"/>
    <s v="Abr"/>
    <n v="0"/>
    <n v="0"/>
    <n v="0"/>
    <s v="Por Ejecutar"/>
    <n v="0"/>
    <n v="0"/>
    <n v="0"/>
    <m/>
    <m/>
    <m/>
    <m/>
    <m/>
    <x v="1"/>
    <m/>
  </r>
  <r>
    <n v="43"/>
    <s v="OE1;PR_10;ACT_135"/>
    <x v="0"/>
    <x v="0"/>
    <x v="0"/>
    <n v="10"/>
    <s v="PAI"/>
    <x v="5"/>
    <s v="ACT_135"/>
    <s v="Entregar la dotación de vestido y calzado."/>
    <x v="4"/>
    <n v="4.4642857142857152E-4"/>
    <s v="May"/>
    <n v="1"/>
    <n v="0"/>
    <n v="0"/>
    <s v="Por Ejecutar"/>
    <n v="1"/>
    <n v="0"/>
    <n v="0"/>
    <m/>
    <m/>
    <m/>
    <m/>
    <m/>
    <x v="1"/>
    <m/>
  </r>
  <r>
    <n v="43"/>
    <s v="OE1;PR_10;ACT_135"/>
    <x v="0"/>
    <x v="0"/>
    <x v="0"/>
    <n v="10"/>
    <s v="PAI"/>
    <x v="5"/>
    <s v="ACT_135"/>
    <s v="Entregar la dotación de vestido y calzado."/>
    <x v="4"/>
    <n v="4.4642857142857152E-4"/>
    <s v="Jun"/>
    <n v="0"/>
    <n v="0"/>
    <n v="0"/>
    <s v="Por Ejecutar"/>
    <n v="1"/>
    <n v="0"/>
    <n v="0"/>
    <m/>
    <m/>
    <m/>
    <m/>
    <m/>
    <x v="1"/>
    <m/>
  </r>
  <r>
    <n v="43"/>
    <s v="OE1;PR_10;ACT_135"/>
    <x v="0"/>
    <x v="0"/>
    <x v="0"/>
    <n v="10"/>
    <s v="PAI"/>
    <x v="5"/>
    <s v="ACT_135"/>
    <s v="Entregar la dotación de vestido y calzado."/>
    <x v="4"/>
    <n v="4.4642857142857152E-4"/>
    <s v="Jul"/>
    <n v="0"/>
    <n v="0"/>
    <n v="0"/>
    <s v="Por Ejecutar"/>
    <n v="1"/>
    <n v="0"/>
    <n v="0"/>
    <m/>
    <m/>
    <m/>
    <m/>
    <m/>
    <x v="1"/>
    <m/>
  </r>
  <r>
    <n v="43"/>
    <s v="OE1;PR_10;ACT_135"/>
    <x v="0"/>
    <x v="0"/>
    <x v="0"/>
    <n v="10"/>
    <s v="PAI"/>
    <x v="5"/>
    <s v="ACT_135"/>
    <s v="Entregar la dotación de vestido y calzado."/>
    <x v="4"/>
    <n v="4.4642857142857152E-4"/>
    <s v="Ago"/>
    <n v="0"/>
    <n v="0"/>
    <n v="0"/>
    <s v="Por Ejecutar"/>
    <n v="1"/>
    <n v="0"/>
    <n v="0"/>
    <m/>
    <m/>
    <m/>
    <m/>
    <m/>
    <x v="1"/>
    <m/>
  </r>
  <r>
    <n v="43"/>
    <s v="OE1;PR_10;ACT_135"/>
    <x v="0"/>
    <x v="0"/>
    <x v="0"/>
    <n v="10"/>
    <s v="PAI"/>
    <x v="5"/>
    <s v="ACT_135"/>
    <s v="Entregar la dotación de vestido y calzado."/>
    <x v="4"/>
    <n v="4.4642857142857152E-4"/>
    <s v="Sep"/>
    <n v="1"/>
    <n v="0"/>
    <n v="0"/>
    <s v="Por Ejecutar"/>
    <n v="2"/>
    <n v="0"/>
    <n v="0"/>
    <m/>
    <m/>
    <m/>
    <m/>
    <m/>
    <x v="1"/>
    <m/>
  </r>
  <r>
    <n v="43"/>
    <s v="OE1;PR_10;ACT_135"/>
    <x v="0"/>
    <x v="0"/>
    <x v="0"/>
    <n v="10"/>
    <s v="PAI"/>
    <x v="5"/>
    <s v="ACT_135"/>
    <s v="Entregar la dotación de vestido y calzado."/>
    <x v="4"/>
    <n v="4.4642857142857152E-4"/>
    <s v="Oct"/>
    <n v="0"/>
    <n v="0"/>
    <n v="0"/>
    <s v="Por Ejecutar"/>
    <n v="2"/>
    <n v="0"/>
    <n v="0"/>
    <m/>
    <m/>
    <m/>
    <m/>
    <m/>
    <x v="1"/>
    <m/>
  </r>
  <r>
    <n v="43"/>
    <s v="OE1;PR_10;ACT_135"/>
    <x v="0"/>
    <x v="0"/>
    <x v="0"/>
    <n v="10"/>
    <s v="PAI"/>
    <x v="5"/>
    <s v="ACT_135"/>
    <s v="Entregar la dotación de vestido y calzado."/>
    <x v="4"/>
    <n v="4.4642857142857152E-4"/>
    <s v="Nov"/>
    <n v="0"/>
    <n v="0"/>
    <n v="0"/>
    <s v="Por Ejecutar"/>
    <n v="2"/>
    <n v="0"/>
    <n v="0"/>
    <m/>
    <m/>
    <m/>
    <m/>
    <m/>
    <x v="1"/>
    <m/>
  </r>
  <r>
    <n v="43"/>
    <s v="OE1;PR_10;ACT_135"/>
    <x v="0"/>
    <x v="0"/>
    <x v="0"/>
    <n v="10"/>
    <s v="PAI"/>
    <x v="5"/>
    <s v="ACT_135"/>
    <s v="Entregar la dotación de vestido y calzado."/>
    <x v="4"/>
    <n v="4.4642857142857152E-4"/>
    <s v="Dic"/>
    <n v="1"/>
    <n v="0"/>
    <n v="0"/>
    <s v="Por Ejecutar"/>
    <n v="3"/>
    <n v="0"/>
    <n v="0"/>
    <m/>
    <m/>
    <m/>
    <m/>
    <m/>
    <x v="1"/>
    <m/>
  </r>
  <r>
    <n v="44"/>
    <s v="OE1;PR_10;ACT_136"/>
    <x v="0"/>
    <x v="0"/>
    <x v="0"/>
    <n v="10"/>
    <s v="PAI"/>
    <x v="5"/>
    <s v="ACT_136"/>
    <s v="Organizar Gestión en SST ( Extender actividades a las regionales)"/>
    <x v="4"/>
    <n v="4.4642857142857152E-4"/>
    <s v="Ene"/>
    <n v="3"/>
    <n v="3"/>
    <n v="1"/>
    <s v="Culminada"/>
    <n v="3"/>
    <n v="3"/>
    <n v="1"/>
    <n v="41"/>
    <n v="19"/>
    <n v="0.46341463414634149"/>
    <m/>
    <n v="0.53658536585365857"/>
    <x v="0"/>
    <n v="2.0688153310104536E-4"/>
  </r>
  <r>
    <n v="44"/>
    <s v="OE1;PR_10;ACT_136"/>
    <x v="0"/>
    <x v="0"/>
    <x v="0"/>
    <n v="10"/>
    <s v="PAI"/>
    <x v="5"/>
    <s v="ACT_136"/>
    <s v="Organizar Gestión en SST ( Extender actividades a las regionales)"/>
    <x v="4"/>
    <n v="4.4642857142857152E-4"/>
    <s v="Feb"/>
    <n v="4"/>
    <n v="4"/>
    <n v="1"/>
    <s v="Culminada"/>
    <n v="7"/>
    <n v="7"/>
    <n v="1"/>
    <m/>
    <m/>
    <m/>
    <m/>
    <m/>
    <x v="1"/>
    <m/>
  </r>
  <r>
    <n v="44"/>
    <s v="OE1;PR_10;ACT_136"/>
    <x v="0"/>
    <x v="0"/>
    <x v="0"/>
    <n v="10"/>
    <s v="PAI"/>
    <x v="5"/>
    <s v="ACT_136"/>
    <s v="Organizar Gestión en SST ( Extender actividades a las regionales)"/>
    <x v="4"/>
    <n v="4.4642857142857152E-4"/>
    <s v="Mar"/>
    <n v="3"/>
    <n v="3"/>
    <n v="1"/>
    <s v="Culminada"/>
    <n v="10"/>
    <n v="10"/>
    <n v="1"/>
    <m/>
    <m/>
    <m/>
    <m/>
    <m/>
    <x v="1"/>
    <m/>
  </r>
  <r>
    <n v="44"/>
    <s v="OE1;PR_10;ACT_136"/>
    <x v="0"/>
    <x v="0"/>
    <x v="0"/>
    <n v="10"/>
    <s v="PAI"/>
    <x v="5"/>
    <s v="ACT_136"/>
    <s v="Organizar Gestión en SST ( Extender actividades a las regionales)"/>
    <x v="4"/>
    <n v="4.4642857142857152E-4"/>
    <s v="Abr"/>
    <n v="3"/>
    <n v="3"/>
    <n v="1"/>
    <s v="Culminada"/>
    <n v="13"/>
    <n v="13"/>
    <n v="1"/>
    <m/>
    <m/>
    <m/>
    <m/>
    <m/>
    <x v="1"/>
    <m/>
  </r>
  <r>
    <n v="44"/>
    <s v="OE1;PR_10;ACT_136"/>
    <x v="0"/>
    <x v="0"/>
    <x v="0"/>
    <n v="10"/>
    <s v="PAI"/>
    <x v="5"/>
    <s v="ACT_136"/>
    <s v="Organizar Gestión en SST ( Extender actividades a las regionales)"/>
    <x v="4"/>
    <n v="4.4642857142857152E-4"/>
    <s v="May"/>
    <n v="3"/>
    <n v="3"/>
    <n v="1"/>
    <s v="Culminada"/>
    <n v="16"/>
    <n v="16"/>
    <n v="1"/>
    <m/>
    <m/>
    <m/>
    <m/>
    <m/>
    <x v="1"/>
    <m/>
  </r>
  <r>
    <n v="44"/>
    <s v="OE1;PR_10;ACT_136"/>
    <x v="0"/>
    <x v="0"/>
    <x v="0"/>
    <n v="10"/>
    <s v="PAI"/>
    <x v="5"/>
    <s v="ACT_136"/>
    <s v="Organizar Gestión en SST ( Extender actividades a las regionales)"/>
    <x v="4"/>
    <n v="4.4642857142857152E-4"/>
    <s v="Jun"/>
    <n v="3"/>
    <n v="3"/>
    <n v="1"/>
    <s v="Culminada"/>
    <n v="19"/>
    <n v="19"/>
    <n v="1"/>
    <m/>
    <m/>
    <m/>
    <m/>
    <m/>
    <x v="1"/>
    <m/>
  </r>
  <r>
    <n v="44"/>
    <s v="OE1;PR_10;ACT_136"/>
    <x v="0"/>
    <x v="0"/>
    <x v="0"/>
    <n v="10"/>
    <s v="PAI"/>
    <x v="5"/>
    <s v="ACT_136"/>
    <s v="Organizar Gestión en SST ( Extender actividades a las regionales)"/>
    <x v="4"/>
    <n v="4.4642857142857152E-4"/>
    <s v="Jul"/>
    <n v="3"/>
    <n v="0"/>
    <n v="0"/>
    <s v="Por Ejecutar"/>
    <n v="22"/>
    <n v="19"/>
    <n v="0.86363636363636365"/>
    <m/>
    <m/>
    <m/>
    <m/>
    <m/>
    <x v="1"/>
    <m/>
  </r>
  <r>
    <n v="44"/>
    <s v="OE1;PR_10;ACT_136"/>
    <x v="0"/>
    <x v="0"/>
    <x v="0"/>
    <n v="10"/>
    <s v="PAI"/>
    <x v="5"/>
    <s v="ACT_136"/>
    <s v="Organizar Gestión en SST ( Extender actividades a las regionales)"/>
    <x v="4"/>
    <n v="4.4642857142857152E-4"/>
    <s v="Ago"/>
    <n v="4"/>
    <n v="0"/>
    <n v="0"/>
    <s v="Por Ejecutar"/>
    <n v="26"/>
    <n v="19"/>
    <n v="0.73076923076923073"/>
    <m/>
    <m/>
    <m/>
    <m/>
    <m/>
    <x v="1"/>
    <m/>
  </r>
  <r>
    <n v="44"/>
    <s v="OE1;PR_10;ACT_136"/>
    <x v="0"/>
    <x v="0"/>
    <x v="0"/>
    <n v="10"/>
    <s v="PAI"/>
    <x v="5"/>
    <s v="ACT_136"/>
    <s v="Organizar Gestión en SST ( Extender actividades a las regionales)"/>
    <x v="4"/>
    <n v="4.4642857142857152E-4"/>
    <s v="Sep"/>
    <n v="3"/>
    <n v="0"/>
    <n v="0"/>
    <s v="Por Ejecutar"/>
    <n v="29"/>
    <n v="19"/>
    <n v="0.65517241379310343"/>
    <m/>
    <m/>
    <m/>
    <m/>
    <m/>
    <x v="1"/>
    <m/>
  </r>
  <r>
    <n v="44"/>
    <s v="OE1;PR_10;ACT_136"/>
    <x v="0"/>
    <x v="0"/>
    <x v="0"/>
    <n v="10"/>
    <s v="PAI"/>
    <x v="5"/>
    <s v="ACT_136"/>
    <s v="Organizar Gestión en SST ( Extender actividades a las regionales)"/>
    <x v="4"/>
    <n v="4.4642857142857152E-4"/>
    <s v="Oct"/>
    <n v="4"/>
    <n v="0"/>
    <n v="0"/>
    <s v="Por Ejecutar"/>
    <n v="33"/>
    <n v="19"/>
    <n v="0.5757575757575758"/>
    <m/>
    <m/>
    <m/>
    <m/>
    <m/>
    <x v="1"/>
    <m/>
  </r>
  <r>
    <n v="44"/>
    <s v="OE1;PR_10;ACT_136"/>
    <x v="0"/>
    <x v="0"/>
    <x v="0"/>
    <n v="10"/>
    <s v="PAI"/>
    <x v="5"/>
    <s v="ACT_136"/>
    <s v="Organizar Gestión en SST ( Extender actividades a las regionales)"/>
    <x v="4"/>
    <n v="4.4642857142857152E-4"/>
    <s v="Nov"/>
    <n v="4"/>
    <n v="0"/>
    <n v="0"/>
    <s v="Por Ejecutar"/>
    <n v="37"/>
    <n v="19"/>
    <n v="0.51351351351351349"/>
    <m/>
    <m/>
    <m/>
    <m/>
    <m/>
    <x v="1"/>
    <m/>
  </r>
  <r>
    <n v="44"/>
    <s v="OE1;PR_10;ACT_136"/>
    <x v="0"/>
    <x v="0"/>
    <x v="0"/>
    <n v="10"/>
    <s v="PAI"/>
    <x v="5"/>
    <s v="ACT_136"/>
    <s v="Organizar Gestión en SST ( Extender actividades a las regionales)"/>
    <x v="4"/>
    <n v="4.4642857142857152E-4"/>
    <s v="Dic"/>
    <n v="4"/>
    <n v="0"/>
    <n v="0"/>
    <s v="Por Ejecutar"/>
    <n v="41"/>
    <n v="19"/>
    <n v="0.46341463414634149"/>
    <m/>
    <m/>
    <m/>
    <m/>
    <m/>
    <x v="1"/>
    <m/>
  </r>
  <r>
    <n v="45"/>
    <s v="OE1;PR_10;ACT_137"/>
    <x v="0"/>
    <x v="0"/>
    <x v="0"/>
    <n v="10"/>
    <s v="PAI"/>
    <x v="5"/>
    <s v="ACT_137"/>
    <s v="Implementar subprograma de Seguridad Industrial"/>
    <x v="4"/>
    <n v="4.4642857142857152E-4"/>
    <s v="Ene"/>
    <n v="0"/>
    <n v="0"/>
    <n v="0"/>
    <s v="Por Ejecutar"/>
    <n v="0"/>
    <n v="0"/>
    <n v="0"/>
    <n v="48"/>
    <n v="21"/>
    <n v="0.4375"/>
    <m/>
    <n v="0.5625"/>
    <x v="0"/>
    <n v="1.9531250000000004E-4"/>
  </r>
  <r>
    <n v="45"/>
    <s v="OE1;PR_10;ACT_137"/>
    <x v="0"/>
    <x v="0"/>
    <x v="0"/>
    <n v="10"/>
    <s v="PAI"/>
    <x v="5"/>
    <s v="ACT_137"/>
    <s v="Implementar subprograma de Seguridad Industrial"/>
    <x v="4"/>
    <n v="4.4642857142857152E-4"/>
    <s v="Feb"/>
    <n v="4"/>
    <n v="6"/>
    <n v="1.5"/>
    <s v="Culminada"/>
    <n v="4"/>
    <n v="6"/>
    <n v="1.5"/>
    <m/>
    <m/>
    <m/>
    <m/>
    <m/>
    <x v="1"/>
    <m/>
  </r>
  <r>
    <n v="45"/>
    <s v="OE1;PR_10;ACT_137"/>
    <x v="0"/>
    <x v="0"/>
    <x v="0"/>
    <n v="10"/>
    <s v="PAI"/>
    <x v="5"/>
    <s v="ACT_137"/>
    <s v="Implementar subprograma de Seguridad Industrial"/>
    <x v="4"/>
    <n v="4.4642857142857152E-4"/>
    <s v="Mar"/>
    <n v="4"/>
    <n v="4"/>
    <n v="1"/>
    <s v="Culminada"/>
    <n v="8"/>
    <n v="10"/>
    <n v="1.25"/>
    <m/>
    <m/>
    <m/>
    <m/>
    <m/>
    <x v="1"/>
    <m/>
  </r>
  <r>
    <n v="45"/>
    <s v="OE1;PR_10;ACT_137"/>
    <x v="0"/>
    <x v="0"/>
    <x v="0"/>
    <n v="10"/>
    <s v="PAI"/>
    <x v="5"/>
    <s v="ACT_137"/>
    <s v="Implementar subprograma de Seguridad Industrial"/>
    <x v="4"/>
    <n v="4.4642857142857152E-4"/>
    <s v="Abr"/>
    <n v="7"/>
    <n v="7"/>
    <n v="1"/>
    <s v="Culminada"/>
    <n v="15"/>
    <n v="17"/>
    <n v="1.1333333333333333"/>
    <m/>
    <m/>
    <m/>
    <m/>
    <m/>
    <x v="1"/>
    <m/>
  </r>
  <r>
    <n v="45"/>
    <s v="OE1;PR_10;ACT_137"/>
    <x v="0"/>
    <x v="0"/>
    <x v="0"/>
    <n v="10"/>
    <s v="PAI"/>
    <x v="5"/>
    <s v="ACT_137"/>
    <s v="Implementar subprograma de Seguridad Industrial"/>
    <x v="4"/>
    <n v="4.4642857142857152E-4"/>
    <s v="May"/>
    <n v="4"/>
    <n v="0"/>
    <n v="0"/>
    <s v="Por Ejecutar"/>
    <n v="19"/>
    <n v="17"/>
    <n v="0.89473684210526316"/>
    <m/>
    <m/>
    <m/>
    <m/>
    <m/>
    <x v="1"/>
    <m/>
  </r>
  <r>
    <n v="45"/>
    <s v="OE1;PR_10;ACT_137"/>
    <x v="0"/>
    <x v="0"/>
    <x v="0"/>
    <n v="10"/>
    <s v="PAI"/>
    <x v="5"/>
    <s v="ACT_137"/>
    <s v="Implementar subprograma de Seguridad Industrial"/>
    <x v="4"/>
    <n v="4.4642857142857152E-4"/>
    <s v="Jun"/>
    <n v="4"/>
    <n v="4"/>
    <n v="1"/>
    <s v="Culminada"/>
    <n v="23"/>
    <n v="21"/>
    <n v="0.91304347826086951"/>
    <m/>
    <m/>
    <m/>
    <m/>
    <m/>
    <x v="1"/>
    <m/>
  </r>
  <r>
    <n v="45"/>
    <s v="OE1;PR_10;ACT_137"/>
    <x v="0"/>
    <x v="0"/>
    <x v="0"/>
    <n v="10"/>
    <s v="PAI"/>
    <x v="5"/>
    <s v="ACT_137"/>
    <s v="Implementar subprograma de Seguridad Industrial"/>
    <x v="4"/>
    <n v="4.4642857142857152E-4"/>
    <s v="Jul"/>
    <n v="4"/>
    <n v="0"/>
    <n v="0"/>
    <s v="Por Ejecutar"/>
    <n v="27"/>
    <n v="21"/>
    <n v="0.77777777777777779"/>
    <m/>
    <m/>
    <m/>
    <m/>
    <m/>
    <x v="1"/>
    <m/>
  </r>
  <r>
    <n v="45"/>
    <s v="OE1;PR_10;ACT_137"/>
    <x v="0"/>
    <x v="0"/>
    <x v="0"/>
    <n v="10"/>
    <s v="PAI"/>
    <x v="5"/>
    <s v="ACT_137"/>
    <s v="Implementar subprograma de Seguridad Industrial"/>
    <x v="4"/>
    <n v="4.4642857142857152E-4"/>
    <s v="Ago"/>
    <n v="5"/>
    <n v="0"/>
    <n v="0"/>
    <s v="Por Ejecutar"/>
    <n v="32"/>
    <n v="21"/>
    <n v="0.65625"/>
    <m/>
    <m/>
    <m/>
    <m/>
    <m/>
    <x v="1"/>
    <m/>
  </r>
  <r>
    <n v="45"/>
    <s v="OE1;PR_10;ACT_137"/>
    <x v="0"/>
    <x v="0"/>
    <x v="0"/>
    <n v="10"/>
    <s v="PAI"/>
    <x v="5"/>
    <s v="ACT_137"/>
    <s v="Implementar subprograma de Seguridad Industrial"/>
    <x v="4"/>
    <n v="4.4642857142857152E-4"/>
    <s v="Sep"/>
    <n v="4"/>
    <n v="0"/>
    <n v="0"/>
    <s v="Por Ejecutar"/>
    <n v="36"/>
    <n v="21"/>
    <n v="0.58333333333333337"/>
    <m/>
    <m/>
    <m/>
    <m/>
    <m/>
    <x v="1"/>
    <m/>
  </r>
  <r>
    <n v="45"/>
    <s v="OE1;PR_10;ACT_137"/>
    <x v="0"/>
    <x v="0"/>
    <x v="0"/>
    <n v="10"/>
    <s v="PAI"/>
    <x v="5"/>
    <s v="ACT_137"/>
    <s v="Implementar subprograma de Seguridad Industrial"/>
    <x v="4"/>
    <n v="4.4642857142857152E-4"/>
    <s v="Oct"/>
    <n v="4"/>
    <n v="0"/>
    <n v="0"/>
    <s v="Por Ejecutar"/>
    <n v="40"/>
    <n v="21"/>
    <n v="0.52500000000000002"/>
    <m/>
    <m/>
    <m/>
    <m/>
    <m/>
    <x v="1"/>
    <m/>
  </r>
  <r>
    <n v="45"/>
    <s v="OE1;PR_10;ACT_137"/>
    <x v="0"/>
    <x v="0"/>
    <x v="0"/>
    <n v="10"/>
    <s v="PAI"/>
    <x v="5"/>
    <s v="ACT_137"/>
    <s v="Implementar subprograma de Seguridad Industrial"/>
    <x v="4"/>
    <n v="4.4642857142857152E-4"/>
    <s v="Nov"/>
    <n v="4"/>
    <n v="0"/>
    <n v="0"/>
    <s v="Por Ejecutar"/>
    <n v="44"/>
    <n v="21"/>
    <n v="0.47727272727272729"/>
    <m/>
    <m/>
    <m/>
    <m/>
    <m/>
    <x v="1"/>
    <m/>
  </r>
  <r>
    <n v="45"/>
    <s v="OE1;PR_10;ACT_137"/>
    <x v="0"/>
    <x v="0"/>
    <x v="0"/>
    <n v="10"/>
    <s v="PAI"/>
    <x v="5"/>
    <s v="ACT_137"/>
    <s v="Implementar subprograma de Seguridad Industrial"/>
    <x v="4"/>
    <n v="4.4642857142857152E-4"/>
    <s v="Dic"/>
    <n v="4"/>
    <n v="0"/>
    <n v="0"/>
    <s v="Por Ejecutar"/>
    <n v="48"/>
    <n v="21"/>
    <n v="0.4375"/>
    <m/>
    <m/>
    <m/>
    <m/>
    <m/>
    <x v="1"/>
    <m/>
  </r>
  <r>
    <n v="46"/>
    <s v="OE1;PR_10;ACT_138"/>
    <x v="0"/>
    <x v="0"/>
    <x v="0"/>
    <n v="10"/>
    <s v="PAI"/>
    <x v="5"/>
    <s v="ACT_138"/>
    <s v="Implementar programa de Higiene Industrial"/>
    <x v="4"/>
    <n v="4.4642857142857152E-4"/>
    <s v="Ene"/>
    <n v="0"/>
    <n v="0"/>
    <n v="0"/>
    <s v="Por Ejecutar"/>
    <n v="0"/>
    <n v="0"/>
    <n v="0"/>
    <n v="2"/>
    <n v="0"/>
    <n v="0"/>
    <m/>
    <n v="1"/>
    <x v="2"/>
    <n v="0"/>
  </r>
  <r>
    <n v="46"/>
    <s v="OE1;PR_10;ACT_138"/>
    <x v="0"/>
    <x v="0"/>
    <x v="0"/>
    <n v="10"/>
    <s v="PAI"/>
    <x v="5"/>
    <s v="ACT_138"/>
    <s v="Implementar programa de Higiene Industrial"/>
    <x v="4"/>
    <n v="4.4642857142857152E-4"/>
    <s v="Feb"/>
    <n v="0"/>
    <n v="0"/>
    <n v="0"/>
    <s v="Por Ejecutar"/>
    <n v="0"/>
    <n v="0"/>
    <n v="0"/>
    <m/>
    <m/>
    <m/>
    <m/>
    <m/>
    <x v="1"/>
    <m/>
  </r>
  <r>
    <n v="46"/>
    <s v="OE1;PR_10;ACT_138"/>
    <x v="0"/>
    <x v="0"/>
    <x v="0"/>
    <n v="10"/>
    <s v="PAI"/>
    <x v="5"/>
    <s v="ACT_138"/>
    <s v="Implementar programa de Higiene Industrial"/>
    <x v="4"/>
    <n v="4.4642857142857152E-4"/>
    <s v="Mar"/>
    <n v="0"/>
    <n v="0"/>
    <n v="0"/>
    <s v="Por Ejecutar"/>
    <n v="0"/>
    <n v="0"/>
    <n v="0"/>
    <m/>
    <m/>
    <m/>
    <m/>
    <m/>
    <x v="1"/>
    <m/>
  </r>
  <r>
    <n v="46"/>
    <s v="OE1;PR_10;ACT_138"/>
    <x v="0"/>
    <x v="0"/>
    <x v="0"/>
    <n v="10"/>
    <s v="PAI"/>
    <x v="5"/>
    <s v="ACT_138"/>
    <s v="Implementar programa de Higiene Industrial"/>
    <x v="4"/>
    <n v="4.4642857142857152E-4"/>
    <s v="Abr"/>
    <n v="0"/>
    <n v="0"/>
    <n v="0"/>
    <s v="Por Ejecutar"/>
    <n v="0"/>
    <n v="0"/>
    <n v="0"/>
    <m/>
    <m/>
    <m/>
    <m/>
    <m/>
    <x v="1"/>
    <m/>
  </r>
  <r>
    <n v="46"/>
    <s v="OE1;PR_10;ACT_138"/>
    <x v="0"/>
    <x v="0"/>
    <x v="0"/>
    <n v="10"/>
    <s v="PAI"/>
    <x v="5"/>
    <s v="ACT_138"/>
    <s v="Implementar programa de Higiene Industrial"/>
    <x v="4"/>
    <n v="4.4642857142857152E-4"/>
    <s v="May"/>
    <n v="0"/>
    <n v="0"/>
    <n v="0"/>
    <s v="Por Ejecutar"/>
    <n v="0"/>
    <n v="0"/>
    <n v="0"/>
    <m/>
    <m/>
    <m/>
    <m/>
    <m/>
    <x v="1"/>
    <m/>
  </r>
  <r>
    <n v="46"/>
    <s v="OE1;PR_10;ACT_138"/>
    <x v="0"/>
    <x v="0"/>
    <x v="0"/>
    <n v="10"/>
    <s v="PAI"/>
    <x v="5"/>
    <s v="ACT_138"/>
    <s v="Implementar programa de Higiene Industrial"/>
    <x v="4"/>
    <n v="4.4642857142857152E-4"/>
    <s v="Jun"/>
    <n v="0"/>
    <n v="0"/>
    <n v="0"/>
    <s v="Por Ejecutar"/>
    <n v="0"/>
    <n v="0"/>
    <n v="0"/>
    <m/>
    <m/>
    <m/>
    <m/>
    <m/>
    <x v="1"/>
    <m/>
  </r>
  <r>
    <n v="46"/>
    <s v="OE1;PR_10;ACT_138"/>
    <x v="0"/>
    <x v="0"/>
    <x v="0"/>
    <n v="10"/>
    <s v="PAI"/>
    <x v="5"/>
    <s v="ACT_138"/>
    <s v="Implementar programa de Higiene Industrial"/>
    <x v="4"/>
    <n v="4.4642857142857152E-4"/>
    <s v="Jul"/>
    <n v="0"/>
    <n v="0"/>
    <n v="0"/>
    <s v="Por Ejecutar"/>
    <n v="0"/>
    <n v="0"/>
    <n v="0"/>
    <m/>
    <m/>
    <m/>
    <m/>
    <m/>
    <x v="1"/>
    <m/>
  </r>
  <r>
    <n v="46"/>
    <s v="OE1;PR_10;ACT_138"/>
    <x v="0"/>
    <x v="0"/>
    <x v="0"/>
    <n v="10"/>
    <s v="PAI"/>
    <x v="5"/>
    <s v="ACT_138"/>
    <s v="Implementar programa de Higiene Industrial"/>
    <x v="4"/>
    <n v="4.4642857142857152E-4"/>
    <s v="Ago"/>
    <n v="1"/>
    <n v="0"/>
    <n v="0"/>
    <s v="Por Ejecutar"/>
    <n v="1"/>
    <n v="0"/>
    <n v="0"/>
    <m/>
    <m/>
    <m/>
    <m/>
    <m/>
    <x v="1"/>
    <m/>
  </r>
  <r>
    <n v="46"/>
    <s v="OE1;PR_10;ACT_138"/>
    <x v="0"/>
    <x v="0"/>
    <x v="0"/>
    <n v="10"/>
    <s v="PAI"/>
    <x v="5"/>
    <s v="ACT_138"/>
    <s v="Implementar programa de Higiene Industrial"/>
    <x v="4"/>
    <n v="4.4642857142857152E-4"/>
    <s v="Sep"/>
    <n v="0"/>
    <n v="0"/>
    <n v="0"/>
    <s v="Por Ejecutar"/>
    <n v="1"/>
    <n v="0"/>
    <n v="0"/>
    <m/>
    <m/>
    <m/>
    <m/>
    <m/>
    <x v="1"/>
    <m/>
  </r>
  <r>
    <n v="46"/>
    <s v="OE1;PR_10;ACT_138"/>
    <x v="0"/>
    <x v="0"/>
    <x v="0"/>
    <n v="10"/>
    <s v="PAI"/>
    <x v="5"/>
    <s v="ACT_138"/>
    <s v="Implementar programa de Higiene Industrial"/>
    <x v="4"/>
    <n v="4.4642857142857152E-4"/>
    <s v="Oct"/>
    <n v="0"/>
    <n v="0"/>
    <n v="0"/>
    <s v="Por Ejecutar"/>
    <n v="1"/>
    <n v="0"/>
    <n v="0"/>
    <m/>
    <m/>
    <m/>
    <m/>
    <m/>
    <x v="1"/>
    <m/>
  </r>
  <r>
    <n v="46"/>
    <s v="OE1;PR_10;ACT_138"/>
    <x v="0"/>
    <x v="0"/>
    <x v="0"/>
    <n v="10"/>
    <s v="PAI"/>
    <x v="5"/>
    <s v="ACT_138"/>
    <s v="Implementar programa de Higiene Industrial"/>
    <x v="4"/>
    <n v="4.4642857142857152E-4"/>
    <s v="Nov"/>
    <n v="1"/>
    <n v="0"/>
    <n v="0"/>
    <s v="Por Ejecutar"/>
    <n v="2"/>
    <n v="0"/>
    <n v="0"/>
    <m/>
    <m/>
    <m/>
    <m/>
    <m/>
    <x v="1"/>
    <m/>
  </r>
  <r>
    <n v="46"/>
    <s v="OE1;PR_10;ACT_138"/>
    <x v="0"/>
    <x v="0"/>
    <x v="0"/>
    <n v="10"/>
    <s v="PAI"/>
    <x v="5"/>
    <s v="ACT_138"/>
    <s v="Implementar programa de Higiene Industrial"/>
    <x v="4"/>
    <n v="4.4642857142857152E-4"/>
    <s v="Dic"/>
    <n v="0"/>
    <n v="0"/>
    <n v="0"/>
    <s v="Por Ejecutar"/>
    <n v="2"/>
    <n v="0"/>
    <n v="0"/>
    <m/>
    <m/>
    <m/>
    <m/>
    <m/>
    <x v="1"/>
    <m/>
  </r>
  <r>
    <n v="47"/>
    <s v="OE1;PR_10;ACT_139"/>
    <x v="0"/>
    <x v="0"/>
    <x v="0"/>
    <n v="10"/>
    <s v="PAI"/>
    <x v="5"/>
    <s v="ACT_139"/>
    <s v="Subprograma de Medicina Preventiva y del Trabajo."/>
    <x v="4"/>
    <n v="4.4642857142857152E-4"/>
    <s v="Ene"/>
    <n v="4"/>
    <n v="4"/>
    <n v="1"/>
    <s v="Culminada"/>
    <n v="4"/>
    <n v="4"/>
    <n v="1"/>
    <n v="43"/>
    <n v="20"/>
    <n v="0.46511627906976744"/>
    <m/>
    <n v="0.53488372093023262"/>
    <x v="0"/>
    <n v="2.0764119601328907E-4"/>
  </r>
  <r>
    <n v="47"/>
    <s v="OE1;PR_10;ACT_139"/>
    <x v="0"/>
    <x v="0"/>
    <x v="0"/>
    <n v="10"/>
    <s v="PAI"/>
    <x v="5"/>
    <s v="ACT_139"/>
    <s v="Subprograma de Medicina Preventiva y del Trabajo."/>
    <x v="4"/>
    <n v="4.4642857142857152E-4"/>
    <s v="Feb"/>
    <n v="4"/>
    <n v="4"/>
    <n v="1"/>
    <s v="Culminada"/>
    <n v="8"/>
    <n v="8"/>
    <n v="1"/>
    <m/>
    <m/>
    <m/>
    <m/>
    <m/>
    <x v="1"/>
    <m/>
  </r>
  <r>
    <n v="47"/>
    <s v="OE1;PR_10;ACT_139"/>
    <x v="0"/>
    <x v="0"/>
    <x v="0"/>
    <n v="10"/>
    <s v="PAI"/>
    <x v="5"/>
    <s v="ACT_139"/>
    <s v="Subprograma de Medicina Preventiva y del Trabajo."/>
    <x v="4"/>
    <n v="4.4642857142857152E-4"/>
    <s v="Mar"/>
    <n v="4"/>
    <n v="4"/>
    <n v="1"/>
    <s v="Culminada"/>
    <n v="12"/>
    <n v="12"/>
    <n v="1"/>
    <m/>
    <m/>
    <m/>
    <m/>
    <m/>
    <x v="1"/>
    <m/>
  </r>
  <r>
    <n v="47"/>
    <s v="OE1;PR_10;ACT_139"/>
    <x v="0"/>
    <x v="0"/>
    <x v="0"/>
    <n v="10"/>
    <s v="PAI"/>
    <x v="5"/>
    <s v="ACT_139"/>
    <s v="Subprograma de Medicina Preventiva y del Trabajo."/>
    <x v="4"/>
    <n v="4.4642857142857152E-4"/>
    <s v="Abr"/>
    <n v="4"/>
    <n v="4"/>
    <n v="1"/>
    <s v="Culminada"/>
    <n v="16"/>
    <n v="16"/>
    <n v="1"/>
    <m/>
    <m/>
    <m/>
    <m/>
    <m/>
    <x v="1"/>
    <m/>
  </r>
  <r>
    <n v="47"/>
    <s v="OE1;PR_10;ACT_139"/>
    <x v="0"/>
    <x v="0"/>
    <x v="0"/>
    <n v="10"/>
    <s v="PAI"/>
    <x v="5"/>
    <s v="ACT_139"/>
    <s v="Subprograma de Medicina Preventiva y del Trabajo."/>
    <x v="4"/>
    <n v="4.4642857142857152E-4"/>
    <s v="May"/>
    <n v="3"/>
    <n v="0"/>
    <n v="0"/>
    <s v="Por Ejecutar"/>
    <n v="19"/>
    <n v="16"/>
    <n v="0.84210526315789469"/>
    <m/>
    <m/>
    <m/>
    <m/>
    <m/>
    <x v="1"/>
    <m/>
  </r>
  <r>
    <n v="47"/>
    <s v="OE1;PR_10;ACT_139"/>
    <x v="0"/>
    <x v="0"/>
    <x v="0"/>
    <n v="10"/>
    <s v="PAI"/>
    <x v="5"/>
    <s v="ACT_139"/>
    <s v="Subprograma de Medicina Preventiva y del Trabajo."/>
    <x v="4"/>
    <n v="4.4642857142857152E-4"/>
    <s v="Jun"/>
    <n v="4"/>
    <n v="4"/>
    <n v="1"/>
    <s v="Culminada"/>
    <n v="23"/>
    <n v="20"/>
    <n v="0.86956521739130432"/>
    <m/>
    <m/>
    <m/>
    <m/>
    <m/>
    <x v="1"/>
    <m/>
  </r>
  <r>
    <n v="47"/>
    <s v="OE1;PR_10;ACT_139"/>
    <x v="0"/>
    <x v="0"/>
    <x v="0"/>
    <n v="10"/>
    <s v="PAI"/>
    <x v="5"/>
    <s v="ACT_139"/>
    <s v="Subprograma de Medicina Preventiva y del Trabajo."/>
    <x v="4"/>
    <n v="4.4642857142857152E-4"/>
    <s v="Jul"/>
    <n v="4"/>
    <n v="0"/>
    <n v="0"/>
    <s v="Por Ejecutar"/>
    <n v="27"/>
    <n v="20"/>
    <n v="0.7407407407407407"/>
    <m/>
    <m/>
    <m/>
    <m/>
    <m/>
    <x v="1"/>
    <m/>
  </r>
  <r>
    <n v="47"/>
    <s v="OE1;PR_10;ACT_139"/>
    <x v="0"/>
    <x v="0"/>
    <x v="0"/>
    <n v="10"/>
    <s v="PAI"/>
    <x v="5"/>
    <s v="ACT_139"/>
    <s v="Subprograma de Medicina Preventiva y del Trabajo."/>
    <x v="4"/>
    <n v="4.4642857142857152E-4"/>
    <s v="Ago"/>
    <n v="3"/>
    <n v="0"/>
    <n v="0"/>
    <s v="Por Ejecutar"/>
    <n v="30"/>
    <n v="20"/>
    <n v="0.66666666666666663"/>
    <m/>
    <m/>
    <m/>
    <m/>
    <m/>
    <x v="1"/>
    <m/>
  </r>
  <r>
    <n v="47"/>
    <s v="OE1;PR_10;ACT_139"/>
    <x v="0"/>
    <x v="0"/>
    <x v="0"/>
    <n v="10"/>
    <s v="PAI"/>
    <x v="5"/>
    <s v="ACT_139"/>
    <s v="Subprograma de Medicina Preventiva y del Trabajo."/>
    <x v="4"/>
    <n v="4.4642857142857152E-4"/>
    <s v="Sep"/>
    <n v="3"/>
    <n v="0"/>
    <n v="0"/>
    <s v="Por Ejecutar"/>
    <n v="33"/>
    <n v="20"/>
    <n v="0.60606060606060608"/>
    <m/>
    <m/>
    <m/>
    <m/>
    <m/>
    <x v="1"/>
    <m/>
  </r>
  <r>
    <n v="47"/>
    <s v="OE1;PR_10;ACT_139"/>
    <x v="0"/>
    <x v="0"/>
    <x v="0"/>
    <n v="10"/>
    <s v="PAI"/>
    <x v="5"/>
    <s v="ACT_139"/>
    <s v="Subprograma de Medicina Preventiva y del Trabajo."/>
    <x v="4"/>
    <n v="4.4642857142857152E-4"/>
    <s v="Oct"/>
    <n v="4"/>
    <n v="0"/>
    <n v="0"/>
    <s v="Por Ejecutar"/>
    <n v="37"/>
    <n v="20"/>
    <n v="0.54054054054054057"/>
    <m/>
    <m/>
    <m/>
    <m/>
    <m/>
    <x v="1"/>
    <m/>
  </r>
  <r>
    <n v="47"/>
    <s v="OE1;PR_10;ACT_139"/>
    <x v="0"/>
    <x v="0"/>
    <x v="0"/>
    <n v="10"/>
    <s v="PAI"/>
    <x v="5"/>
    <s v="ACT_139"/>
    <s v="Subprograma de Medicina Preventiva y del Trabajo."/>
    <x v="4"/>
    <n v="4.4642857142857152E-4"/>
    <s v="Nov"/>
    <n v="3"/>
    <n v="0"/>
    <n v="0"/>
    <s v="Por Ejecutar"/>
    <n v="40"/>
    <n v="20"/>
    <n v="0.5"/>
    <m/>
    <m/>
    <m/>
    <m/>
    <m/>
    <x v="1"/>
    <m/>
  </r>
  <r>
    <n v="47"/>
    <s v="OE1;PR_10;ACT_139"/>
    <x v="0"/>
    <x v="0"/>
    <x v="0"/>
    <n v="10"/>
    <s v="PAI"/>
    <x v="5"/>
    <s v="ACT_139"/>
    <s v="Subprograma de Medicina Preventiva y del Trabajo."/>
    <x v="4"/>
    <n v="4.4642857142857152E-4"/>
    <s v="Dic"/>
    <n v="3"/>
    <n v="0"/>
    <n v="0"/>
    <s v="Por Ejecutar"/>
    <n v="43"/>
    <n v="20"/>
    <n v="0.46511627906976744"/>
    <m/>
    <m/>
    <m/>
    <m/>
    <m/>
    <x v="1"/>
    <m/>
  </r>
  <r>
    <n v="48"/>
    <s v="OE1;PR_10;ACT_140"/>
    <x v="0"/>
    <x v="0"/>
    <x v="0"/>
    <n v="10"/>
    <s v="PAI"/>
    <x v="5"/>
    <s v="ACT_140"/>
    <s v="Elaborar Planes y Programas SST"/>
    <x v="4"/>
    <n v="4.4642857142857152E-4"/>
    <s v="Ene"/>
    <n v="0"/>
    <n v="0"/>
    <n v="0"/>
    <s v="Por Ejecutar"/>
    <n v="0"/>
    <n v="0"/>
    <n v="0"/>
    <n v="18"/>
    <n v="9"/>
    <n v="0.5"/>
    <m/>
    <n v="0.5"/>
    <x v="0"/>
    <n v="2.2321428571428576E-4"/>
  </r>
  <r>
    <n v="48"/>
    <s v="OE1;PR_10;ACT_140"/>
    <x v="0"/>
    <x v="0"/>
    <x v="0"/>
    <n v="10"/>
    <s v="PAI"/>
    <x v="5"/>
    <s v="ACT_140"/>
    <s v="Elaborar Planes y Programas SST"/>
    <x v="4"/>
    <n v="4.4642857142857152E-4"/>
    <s v="Feb"/>
    <n v="2"/>
    <n v="2"/>
    <n v="1"/>
    <s v="Culminada"/>
    <n v="2"/>
    <n v="2"/>
    <n v="1"/>
    <m/>
    <m/>
    <m/>
    <m/>
    <m/>
    <x v="1"/>
    <m/>
  </r>
  <r>
    <n v="48"/>
    <s v="OE1;PR_10;ACT_140"/>
    <x v="0"/>
    <x v="0"/>
    <x v="0"/>
    <n v="10"/>
    <s v="PAI"/>
    <x v="5"/>
    <s v="ACT_140"/>
    <s v="Elaborar Planes y Programas SST"/>
    <x v="4"/>
    <n v="4.4642857142857152E-4"/>
    <s v="Mar"/>
    <n v="2"/>
    <n v="2"/>
    <n v="1"/>
    <s v="Culminada"/>
    <n v="4"/>
    <n v="4"/>
    <n v="1"/>
    <m/>
    <m/>
    <m/>
    <m/>
    <m/>
    <x v="1"/>
    <m/>
  </r>
  <r>
    <n v="48"/>
    <s v="OE1;PR_10;ACT_140"/>
    <x v="0"/>
    <x v="0"/>
    <x v="0"/>
    <n v="10"/>
    <s v="PAI"/>
    <x v="5"/>
    <s v="ACT_140"/>
    <s v="Elaborar Planes y Programas SST"/>
    <x v="4"/>
    <n v="4.4642857142857152E-4"/>
    <s v="Abr"/>
    <n v="2"/>
    <n v="2"/>
    <n v="1"/>
    <s v="Culminada"/>
    <n v="6"/>
    <n v="6"/>
    <n v="1"/>
    <m/>
    <m/>
    <m/>
    <m/>
    <m/>
    <x v="1"/>
    <m/>
  </r>
  <r>
    <n v="48"/>
    <s v="OE1;PR_10;ACT_140"/>
    <x v="0"/>
    <x v="0"/>
    <x v="0"/>
    <n v="10"/>
    <s v="PAI"/>
    <x v="5"/>
    <s v="ACT_140"/>
    <s v="Elaborar Planes y Programas SST"/>
    <x v="4"/>
    <n v="4.4642857142857152E-4"/>
    <s v="May"/>
    <n v="2"/>
    <n v="0"/>
    <n v="0"/>
    <s v="Por Ejecutar"/>
    <n v="8"/>
    <n v="6"/>
    <n v="0.75"/>
    <m/>
    <m/>
    <m/>
    <m/>
    <m/>
    <x v="1"/>
    <m/>
  </r>
  <r>
    <n v="48"/>
    <s v="OE1;PR_10;ACT_140"/>
    <x v="0"/>
    <x v="0"/>
    <x v="0"/>
    <n v="10"/>
    <s v="PAI"/>
    <x v="5"/>
    <s v="ACT_140"/>
    <s v="Elaborar Planes y Programas SST"/>
    <x v="4"/>
    <n v="4.4642857142857152E-4"/>
    <s v="Jun"/>
    <n v="3"/>
    <n v="3"/>
    <n v="1"/>
    <s v="Culminada"/>
    <n v="11"/>
    <n v="9"/>
    <n v="0.81818181818181823"/>
    <m/>
    <m/>
    <m/>
    <m/>
    <m/>
    <x v="1"/>
    <m/>
  </r>
  <r>
    <n v="48"/>
    <s v="OE1;PR_10;ACT_140"/>
    <x v="0"/>
    <x v="0"/>
    <x v="0"/>
    <n v="10"/>
    <s v="PAI"/>
    <x v="5"/>
    <s v="ACT_140"/>
    <s v="Elaborar Planes y Programas SST"/>
    <x v="4"/>
    <n v="4.4642857142857152E-4"/>
    <s v="Jul"/>
    <n v="2"/>
    <n v="0"/>
    <n v="0"/>
    <s v="Por Ejecutar"/>
    <n v="13"/>
    <n v="9"/>
    <n v="0.69230769230769229"/>
    <m/>
    <m/>
    <m/>
    <m/>
    <m/>
    <x v="1"/>
    <m/>
  </r>
  <r>
    <n v="48"/>
    <s v="OE1;PR_10;ACT_140"/>
    <x v="0"/>
    <x v="0"/>
    <x v="0"/>
    <n v="10"/>
    <s v="PAI"/>
    <x v="5"/>
    <s v="ACT_140"/>
    <s v="Elaborar Planes y Programas SST"/>
    <x v="4"/>
    <n v="4.4642857142857152E-4"/>
    <s v="Ago"/>
    <n v="0"/>
    <n v="0"/>
    <n v="0"/>
    <s v="Por Ejecutar"/>
    <n v="13"/>
    <n v="9"/>
    <n v="0.69230769230769229"/>
    <m/>
    <m/>
    <m/>
    <m/>
    <m/>
    <x v="1"/>
    <m/>
  </r>
  <r>
    <n v="48"/>
    <s v="OE1;PR_10;ACT_140"/>
    <x v="0"/>
    <x v="0"/>
    <x v="0"/>
    <n v="10"/>
    <s v="PAI"/>
    <x v="5"/>
    <s v="ACT_140"/>
    <s v="Elaborar Planes y Programas SST"/>
    <x v="4"/>
    <n v="4.4642857142857152E-4"/>
    <s v="Sep"/>
    <n v="2"/>
    <n v="0"/>
    <n v="0"/>
    <s v="Por Ejecutar"/>
    <n v="15"/>
    <n v="9"/>
    <n v="0.6"/>
    <m/>
    <m/>
    <m/>
    <m/>
    <m/>
    <x v="1"/>
    <m/>
  </r>
  <r>
    <n v="48"/>
    <s v="OE1;PR_10;ACT_140"/>
    <x v="0"/>
    <x v="0"/>
    <x v="0"/>
    <n v="10"/>
    <s v="PAI"/>
    <x v="5"/>
    <s v="ACT_140"/>
    <s v="Elaborar Planes y Programas SST"/>
    <x v="4"/>
    <n v="4.4642857142857152E-4"/>
    <s v="Oct"/>
    <n v="1"/>
    <n v="0"/>
    <n v="0"/>
    <s v="Por Ejecutar"/>
    <n v="16"/>
    <n v="9"/>
    <n v="0.5625"/>
    <m/>
    <m/>
    <m/>
    <m/>
    <m/>
    <x v="1"/>
    <m/>
  </r>
  <r>
    <n v="48"/>
    <s v="OE1;PR_10;ACT_140"/>
    <x v="0"/>
    <x v="0"/>
    <x v="0"/>
    <n v="10"/>
    <s v="PAI"/>
    <x v="5"/>
    <s v="ACT_140"/>
    <s v="Elaborar Planes y Programas SST"/>
    <x v="4"/>
    <n v="4.4642857142857152E-4"/>
    <s v="Nov"/>
    <n v="1"/>
    <n v="0"/>
    <n v="0"/>
    <s v="Por Ejecutar"/>
    <n v="17"/>
    <n v="9"/>
    <n v="0.52941176470588236"/>
    <m/>
    <m/>
    <m/>
    <m/>
    <m/>
    <x v="1"/>
    <m/>
  </r>
  <r>
    <n v="48"/>
    <s v="OE1;PR_10;ACT_140"/>
    <x v="0"/>
    <x v="0"/>
    <x v="0"/>
    <n v="10"/>
    <s v="PAI"/>
    <x v="5"/>
    <s v="ACT_140"/>
    <s v="Elaborar Planes y Programas SST"/>
    <x v="4"/>
    <n v="4.4642857142857152E-4"/>
    <s v="Dic"/>
    <n v="1"/>
    <n v="0"/>
    <n v="0"/>
    <s v="Por Ejecutar"/>
    <n v="18"/>
    <n v="9"/>
    <n v="0.5"/>
    <m/>
    <m/>
    <m/>
    <m/>
    <m/>
    <x v="1"/>
    <m/>
  </r>
  <r>
    <n v="49"/>
    <s v="OE1;PR_10;ACT_141"/>
    <x v="0"/>
    <x v="0"/>
    <x v="0"/>
    <n v="7"/>
    <s v="PAI"/>
    <x v="5"/>
    <s v="ACT_141"/>
    <m/>
    <x v="4"/>
    <n v="4.4642857142857152E-4"/>
    <s v="Ene"/>
    <n v="43"/>
    <n v="43"/>
    <n v="1"/>
    <s v="Culminada"/>
    <n v="43"/>
    <n v="43"/>
    <n v="1"/>
    <n v="395"/>
    <n v="232"/>
    <n v="0.58734177215189876"/>
    <m/>
    <n v="0.41265822784810124"/>
    <x v="0"/>
    <n v="2.6220614828209772E-4"/>
  </r>
  <r>
    <n v="49"/>
    <s v="OE1;PR_10;ACT_141"/>
    <x v="0"/>
    <x v="0"/>
    <x v="0"/>
    <n v="7"/>
    <s v="PAI"/>
    <x v="5"/>
    <s v="ACT_141"/>
    <m/>
    <x v="4"/>
    <n v="4.4642857142857152E-4"/>
    <s v="Feb"/>
    <n v="0"/>
    <n v="0"/>
    <n v="0"/>
    <s v="Por Ejecutar"/>
    <n v="43"/>
    <n v="43"/>
    <n v="1"/>
    <m/>
    <m/>
    <m/>
    <m/>
    <m/>
    <x v="1"/>
    <m/>
  </r>
  <r>
    <n v="49"/>
    <s v="OE1;PR_10;ACT_141"/>
    <x v="0"/>
    <x v="0"/>
    <x v="0"/>
    <n v="7"/>
    <s v="PAI"/>
    <x v="5"/>
    <s v="ACT_141"/>
    <m/>
    <x v="4"/>
    <n v="4.4642857142857152E-4"/>
    <s v="Mar"/>
    <n v="61"/>
    <n v="61"/>
    <n v="1"/>
    <s v="Culminada"/>
    <n v="104"/>
    <n v="104"/>
    <n v="1"/>
    <m/>
    <m/>
    <m/>
    <m/>
    <m/>
    <x v="1"/>
    <m/>
  </r>
  <r>
    <n v="49"/>
    <s v="OE1;PR_10;ACT_141"/>
    <x v="0"/>
    <x v="0"/>
    <x v="0"/>
    <n v="7"/>
    <s v="PAI"/>
    <x v="5"/>
    <s v="ACT_141"/>
    <m/>
    <x v="4"/>
    <n v="4.4642857142857152E-4"/>
    <s v="Abr"/>
    <n v="72"/>
    <n v="72"/>
    <n v="1"/>
    <s v="Culminada"/>
    <n v="176"/>
    <n v="176"/>
    <n v="1"/>
    <m/>
    <m/>
    <m/>
    <m/>
    <m/>
    <x v="1"/>
    <m/>
  </r>
  <r>
    <n v="49"/>
    <s v="OE1;PR_10;ACT_141"/>
    <x v="0"/>
    <x v="0"/>
    <x v="0"/>
    <n v="7"/>
    <s v="PAI"/>
    <x v="5"/>
    <s v="ACT_141"/>
    <m/>
    <x v="4"/>
    <n v="4.4642857142857152E-4"/>
    <s v="May"/>
    <n v="0"/>
    <n v="0"/>
    <n v="0"/>
    <s v="Por Ejecutar"/>
    <n v="176"/>
    <n v="176"/>
    <n v="1"/>
    <m/>
    <m/>
    <m/>
    <m/>
    <m/>
    <x v="1"/>
    <m/>
  </r>
  <r>
    <n v="49"/>
    <s v="OE1;PR_10;ACT_141"/>
    <x v="0"/>
    <x v="0"/>
    <x v="0"/>
    <n v="7"/>
    <s v="PAI"/>
    <x v="5"/>
    <s v="ACT_141"/>
    <m/>
    <x v="4"/>
    <n v="4.4642857142857152E-4"/>
    <s v="Jun"/>
    <n v="61"/>
    <n v="56"/>
    <n v="0.91803278688524592"/>
    <s v="Gestionado"/>
    <n v="237"/>
    <n v="232"/>
    <n v="0.97890295358649793"/>
    <m/>
    <m/>
    <m/>
    <m/>
    <m/>
    <x v="1"/>
    <m/>
  </r>
  <r>
    <n v="49"/>
    <s v="OE1;PR_10;ACT_141"/>
    <x v="0"/>
    <x v="0"/>
    <x v="0"/>
    <n v="7"/>
    <s v="PAI"/>
    <x v="5"/>
    <s v="ACT_141"/>
    <m/>
    <x v="4"/>
    <n v="4.4642857142857152E-4"/>
    <s v="Jul"/>
    <n v="90"/>
    <n v="0"/>
    <n v="0"/>
    <s v="Por Ejecutar"/>
    <n v="327"/>
    <n v="232"/>
    <n v="0.70948012232415902"/>
    <m/>
    <m/>
    <m/>
    <m/>
    <m/>
    <x v="1"/>
    <m/>
  </r>
  <r>
    <n v="49"/>
    <s v="OE1;PR_10;ACT_141"/>
    <x v="0"/>
    <x v="0"/>
    <x v="0"/>
    <n v="7"/>
    <s v="PAI"/>
    <x v="5"/>
    <s v="ACT_141"/>
    <m/>
    <x v="4"/>
    <n v="4.4642857142857152E-4"/>
    <s v="Ago"/>
    <n v="0"/>
    <n v="0"/>
    <n v="0"/>
    <s v="Por Ejecutar"/>
    <n v="327"/>
    <n v="232"/>
    <n v="0.70948012232415902"/>
    <m/>
    <m/>
    <m/>
    <m/>
    <m/>
    <x v="1"/>
    <m/>
  </r>
  <r>
    <n v="49"/>
    <s v="OE1;PR_10;ACT_141"/>
    <x v="0"/>
    <x v="0"/>
    <x v="0"/>
    <n v="7"/>
    <s v="PAI"/>
    <x v="5"/>
    <s v="ACT_141"/>
    <m/>
    <x v="4"/>
    <n v="4.4642857142857152E-4"/>
    <s v="Sep"/>
    <n v="0"/>
    <n v="0"/>
    <n v="0"/>
    <s v="Por Ejecutar"/>
    <n v="327"/>
    <n v="232"/>
    <n v="0.70948012232415902"/>
    <m/>
    <m/>
    <m/>
    <m/>
    <m/>
    <x v="1"/>
    <m/>
  </r>
  <r>
    <n v="49"/>
    <s v="OE1;PR_10;ACT_141"/>
    <x v="0"/>
    <x v="0"/>
    <x v="0"/>
    <n v="7"/>
    <s v="PAI"/>
    <x v="5"/>
    <s v="ACT_141"/>
    <m/>
    <x v="4"/>
    <n v="4.4642857142857152E-4"/>
    <s v="Oct"/>
    <n v="68"/>
    <n v="0"/>
    <n v="0"/>
    <s v="Por Ejecutar"/>
    <n v="395"/>
    <n v="232"/>
    <n v="0.58734177215189876"/>
    <m/>
    <m/>
    <m/>
    <m/>
    <m/>
    <x v="1"/>
    <m/>
  </r>
  <r>
    <n v="49"/>
    <s v="OE1;PR_10;ACT_141"/>
    <x v="0"/>
    <x v="0"/>
    <x v="0"/>
    <n v="7"/>
    <s v="PAI"/>
    <x v="5"/>
    <s v="ACT_141"/>
    <m/>
    <x v="4"/>
    <n v="4.4642857142857152E-4"/>
    <s v="Nov"/>
    <n v="0"/>
    <n v="0"/>
    <n v="0"/>
    <s v="Por Ejecutar"/>
    <n v="395"/>
    <n v="232"/>
    <n v="0.58734177215189876"/>
    <m/>
    <m/>
    <m/>
    <m/>
    <m/>
    <x v="1"/>
    <m/>
  </r>
  <r>
    <n v="49"/>
    <s v="OE1;PR_10;ACT_141"/>
    <x v="0"/>
    <x v="0"/>
    <x v="0"/>
    <n v="7"/>
    <s v="PAI"/>
    <x v="5"/>
    <s v="ACT_141"/>
    <m/>
    <x v="4"/>
    <n v="4.4642857142857152E-4"/>
    <s v="Dic"/>
    <n v="0"/>
    <n v="0"/>
    <n v="0"/>
    <s v="Por Ejecutar"/>
    <n v="395"/>
    <n v="232"/>
    <n v="0.58734177215189876"/>
    <m/>
    <m/>
    <m/>
    <m/>
    <m/>
    <x v="1"/>
    <m/>
  </r>
  <r>
    <n v="50"/>
    <s v="OE1;PR_10;ACT_142"/>
    <x v="0"/>
    <x v="0"/>
    <x v="0"/>
    <n v="7"/>
    <s v="PAI"/>
    <x v="5"/>
    <s v="ACT_142"/>
    <s v="Controlar el diligenciamiento de los acuerdos de Gestión  de los  Gerentes Públicos"/>
    <x v="4"/>
    <n v="4.4642857142857152E-4"/>
    <s v="Ene"/>
    <n v="4"/>
    <n v="4"/>
    <n v="1"/>
    <s v="Culminada"/>
    <n v="4"/>
    <n v="4"/>
    <n v="1"/>
    <n v="4"/>
    <n v="4"/>
    <n v="1"/>
    <m/>
    <n v="0"/>
    <x v="3"/>
    <n v="4.4642857142857152E-4"/>
  </r>
  <r>
    <n v="50"/>
    <s v="OE1;PR_10;ACT_142"/>
    <x v="0"/>
    <x v="0"/>
    <x v="0"/>
    <n v="7"/>
    <s v="PAI"/>
    <x v="5"/>
    <s v="ACT_142"/>
    <s v="Controlar el diligenciamiento de los acuerdos de Gestión  de los  Gerentes Públicos"/>
    <x v="4"/>
    <n v="4.4642857142857152E-4"/>
    <s v="Feb"/>
    <n v="0"/>
    <n v="0"/>
    <n v="0"/>
    <s v="Por Ejecutar"/>
    <n v="4"/>
    <n v="4"/>
    <n v="1"/>
    <m/>
    <m/>
    <m/>
    <m/>
    <m/>
    <x v="1"/>
    <m/>
  </r>
  <r>
    <n v="50"/>
    <s v="OE1;PR_10;ACT_142"/>
    <x v="0"/>
    <x v="0"/>
    <x v="0"/>
    <n v="7"/>
    <s v="PAI"/>
    <x v="5"/>
    <s v="ACT_142"/>
    <s v="Controlar el diligenciamiento de los acuerdos de Gestión  de los  Gerentes Públicos"/>
    <x v="4"/>
    <n v="4.4642857142857152E-4"/>
    <s v="Mar"/>
    <n v="0"/>
    <n v="0"/>
    <n v="0"/>
    <s v="Por Ejecutar"/>
    <n v="4"/>
    <n v="4"/>
    <n v="1"/>
    <m/>
    <m/>
    <m/>
    <m/>
    <m/>
    <x v="1"/>
    <m/>
  </r>
  <r>
    <n v="50"/>
    <s v="OE1;PR_10;ACT_142"/>
    <x v="0"/>
    <x v="0"/>
    <x v="0"/>
    <n v="7"/>
    <s v="PAI"/>
    <x v="5"/>
    <s v="ACT_142"/>
    <s v="Controlar el diligenciamiento de los acuerdos de Gestión  de los  Gerentes Públicos"/>
    <x v="4"/>
    <n v="4.4642857142857152E-4"/>
    <s v="Abr"/>
    <n v="0"/>
    <n v="0"/>
    <n v="0"/>
    <s v="Por Ejecutar"/>
    <n v="4"/>
    <n v="4"/>
    <n v="1"/>
    <m/>
    <m/>
    <m/>
    <m/>
    <m/>
    <x v="1"/>
    <m/>
  </r>
  <r>
    <n v="50"/>
    <s v="OE1;PR_10;ACT_142"/>
    <x v="0"/>
    <x v="0"/>
    <x v="0"/>
    <n v="7"/>
    <s v="PAI"/>
    <x v="5"/>
    <s v="ACT_142"/>
    <s v="Controlar el diligenciamiento de los acuerdos de Gestión  de los  Gerentes Públicos"/>
    <x v="4"/>
    <n v="4.4642857142857152E-4"/>
    <s v="May"/>
    <n v="0"/>
    <n v="0"/>
    <n v="0"/>
    <s v="Por Ejecutar"/>
    <n v="4"/>
    <n v="4"/>
    <n v="1"/>
    <m/>
    <m/>
    <m/>
    <m/>
    <m/>
    <x v="1"/>
    <m/>
  </r>
  <r>
    <n v="50"/>
    <s v="OE1;PR_10;ACT_142"/>
    <x v="0"/>
    <x v="0"/>
    <x v="0"/>
    <n v="7"/>
    <s v="PAI"/>
    <x v="5"/>
    <s v="ACT_142"/>
    <s v="Controlar el diligenciamiento de los acuerdos de Gestión  de los  Gerentes Públicos"/>
    <x v="4"/>
    <n v="4.4642857142857152E-4"/>
    <s v="Jun"/>
    <n v="0"/>
    <n v="0"/>
    <n v="0"/>
    <s v="Por Ejecutar"/>
    <n v="4"/>
    <n v="4"/>
    <n v="1"/>
    <m/>
    <m/>
    <m/>
    <m/>
    <m/>
    <x v="1"/>
    <m/>
  </r>
  <r>
    <n v="50"/>
    <s v="OE1;PR_10;ACT_142"/>
    <x v="0"/>
    <x v="0"/>
    <x v="0"/>
    <n v="7"/>
    <s v="PAI"/>
    <x v="5"/>
    <s v="ACT_142"/>
    <s v="Controlar el diligenciamiento de los acuerdos de Gestión  de los  Gerentes Públicos"/>
    <x v="4"/>
    <n v="4.4642857142857152E-4"/>
    <s v="Jul"/>
    <n v="0"/>
    <n v="0"/>
    <n v="0"/>
    <s v="Por Ejecutar"/>
    <n v="4"/>
    <n v="4"/>
    <n v="1"/>
    <m/>
    <m/>
    <m/>
    <m/>
    <m/>
    <x v="1"/>
    <m/>
  </r>
  <r>
    <n v="50"/>
    <s v="OE1;PR_10;ACT_142"/>
    <x v="0"/>
    <x v="0"/>
    <x v="0"/>
    <n v="7"/>
    <s v="PAI"/>
    <x v="5"/>
    <s v="ACT_142"/>
    <s v="Controlar el diligenciamiento de los acuerdos de Gestión  de los  Gerentes Públicos"/>
    <x v="4"/>
    <n v="4.4642857142857152E-4"/>
    <s v="Ago"/>
    <n v="0"/>
    <n v="0"/>
    <n v="0"/>
    <s v="Por Ejecutar"/>
    <n v="4"/>
    <n v="4"/>
    <n v="1"/>
    <m/>
    <m/>
    <m/>
    <m/>
    <m/>
    <x v="1"/>
    <m/>
  </r>
  <r>
    <n v="50"/>
    <s v="OE1;PR_10;ACT_142"/>
    <x v="0"/>
    <x v="0"/>
    <x v="0"/>
    <n v="7"/>
    <s v="PAI"/>
    <x v="5"/>
    <s v="ACT_142"/>
    <s v="Controlar el diligenciamiento de los acuerdos de Gestión  de los  Gerentes Públicos"/>
    <x v="4"/>
    <n v="4.4642857142857152E-4"/>
    <s v="Sep"/>
    <n v="0"/>
    <n v="0"/>
    <n v="0"/>
    <s v="Por Ejecutar"/>
    <n v="4"/>
    <n v="4"/>
    <n v="1"/>
    <m/>
    <m/>
    <m/>
    <m/>
    <m/>
    <x v="1"/>
    <m/>
  </r>
  <r>
    <n v="50"/>
    <s v="OE1;PR_10;ACT_142"/>
    <x v="0"/>
    <x v="0"/>
    <x v="0"/>
    <n v="7"/>
    <s v="PAI"/>
    <x v="5"/>
    <s v="ACT_142"/>
    <s v="Controlar el diligenciamiento de los acuerdos de Gestión  de los  Gerentes Públicos"/>
    <x v="4"/>
    <n v="4.4642857142857152E-4"/>
    <s v="Oct"/>
    <n v="0"/>
    <n v="0"/>
    <n v="0"/>
    <s v="Por Ejecutar"/>
    <n v="4"/>
    <n v="4"/>
    <n v="1"/>
    <m/>
    <m/>
    <m/>
    <m/>
    <m/>
    <x v="1"/>
    <m/>
  </r>
  <r>
    <n v="50"/>
    <s v="OE1;PR_10;ACT_142"/>
    <x v="0"/>
    <x v="0"/>
    <x v="0"/>
    <n v="7"/>
    <s v="PAI"/>
    <x v="5"/>
    <s v="ACT_142"/>
    <s v="Controlar el diligenciamiento de los acuerdos de Gestión  de los  Gerentes Públicos"/>
    <x v="4"/>
    <n v="4.4642857142857152E-4"/>
    <s v="Nov"/>
    <n v="0"/>
    <n v="0"/>
    <n v="0"/>
    <s v="Por Ejecutar"/>
    <n v="4"/>
    <n v="4"/>
    <n v="1"/>
    <m/>
    <m/>
    <m/>
    <m/>
    <m/>
    <x v="1"/>
    <m/>
  </r>
  <r>
    <n v="50"/>
    <s v="OE1;PR_10;ACT_142"/>
    <x v="0"/>
    <x v="0"/>
    <x v="0"/>
    <n v="7"/>
    <s v="PAI"/>
    <x v="5"/>
    <s v="ACT_142"/>
    <s v="Controlar el diligenciamiento de los acuerdos de Gestión  de los  Gerentes Públicos"/>
    <x v="4"/>
    <n v="4.4642857142857152E-4"/>
    <s v="Dic"/>
    <n v="0"/>
    <n v="0"/>
    <n v="0"/>
    <s v="Por Ejecutar"/>
    <n v="4"/>
    <n v="4"/>
    <n v="1"/>
    <m/>
    <m/>
    <m/>
    <m/>
    <m/>
    <x v="1"/>
    <m/>
  </r>
  <r>
    <n v="51"/>
    <s v="OE1;PR_10;ACT_143"/>
    <x v="0"/>
    <x v="0"/>
    <x v="0"/>
    <n v="6"/>
    <s v="PAI"/>
    <x v="5"/>
    <s v="ACT_143"/>
    <s v="Gestionar resolución de nombramientos, encargos, nombramientos en provisionalidad y renuncias"/>
    <x v="4"/>
    <n v="4.4642857142857152E-4"/>
    <s v="Ene"/>
    <n v="4"/>
    <n v="4"/>
    <n v="1"/>
    <s v="Culminada"/>
    <n v="4"/>
    <n v="4"/>
    <n v="1"/>
    <n v="95"/>
    <n v="95"/>
    <n v="1"/>
    <m/>
    <n v="0"/>
    <x v="3"/>
    <n v="4.4642857142857152E-4"/>
  </r>
  <r>
    <n v="51"/>
    <s v="OE1;PR_10;ACT_143"/>
    <x v="0"/>
    <x v="0"/>
    <x v="0"/>
    <n v="6"/>
    <s v="PAI"/>
    <x v="5"/>
    <s v="ACT_143"/>
    <s v="Gestionar resolución de nombramientos, encargos, nombramientos en provisionalidad y renuncias"/>
    <x v="4"/>
    <n v="4.4642857142857152E-4"/>
    <s v="Feb"/>
    <n v="53"/>
    <n v="53"/>
    <n v="1"/>
    <s v="Culminada"/>
    <n v="57"/>
    <n v="57"/>
    <n v="1"/>
    <m/>
    <m/>
    <m/>
    <m/>
    <m/>
    <x v="1"/>
    <m/>
  </r>
  <r>
    <n v="51"/>
    <s v="OE1;PR_10;ACT_143"/>
    <x v="0"/>
    <x v="0"/>
    <x v="0"/>
    <n v="6"/>
    <s v="PAI"/>
    <x v="5"/>
    <s v="ACT_143"/>
    <s v="Gestionar resolución de nombramientos, encargos, nombramientos en provisionalidad y renuncias"/>
    <x v="4"/>
    <n v="4.4642857142857152E-4"/>
    <s v="Mar"/>
    <n v="1"/>
    <n v="1"/>
    <n v="1"/>
    <s v="Culminada"/>
    <n v="58"/>
    <n v="58"/>
    <n v="1"/>
    <m/>
    <m/>
    <m/>
    <m/>
    <m/>
    <x v="1"/>
    <m/>
  </r>
  <r>
    <n v="51"/>
    <s v="OE1;PR_10;ACT_143"/>
    <x v="0"/>
    <x v="0"/>
    <x v="0"/>
    <n v="6"/>
    <s v="PAI"/>
    <x v="5"/>
    <s v="ACT_143"/>
    <s v="Gestionar resolución de nombramientos, encargos, nombramientos en provisionalidad y renuncias"/>
    <x v="4"/>
    <n v="4.4642857142857152E-4"/>
    <s v="Abr"/>
    <n v="5"/>
    <n v="5"/>
    <n v="1"/>
    <s v="Culminada"/>
    <n v="63"/>
    <n v="63"/>
    <n v="1"/>
    <m/>
    <m/>
    <m/>
    <m/>
    <m/>
    <x v="1"/>
    <m/>
  </r>
  <r>
    <n v="51"/>
    <s v="OE1;PR_10;ACT_143"/>
    <x v="0"/>
    <x v="0"/>
    <x v="0"/>
    <n v="6"/>
    <s v="PAI"/>
    <x v="5"/>
    <s v="ACT_143"/>
    <s v="Gestionar resolución de nombramientos, encargos, nombramientos en provisionalidad y renuncias"/>
    <x v="4"/>
    <n v="4.4642857142857152E-4"/>
    <s v="May"/>
    <n v="0"/>
    <n v="0"/>
    <n v="0"/>
    <s v="Por Ejecutar"/>
    <n v="63"/>
    <n v="63"/>
    <n v="1"/>
    <m/>
    <m/>
    <m/>
    <m/>
    <m/>
    <x v="1"/>
    <m/>
  </r>
  <r>
    <n v="51"/>
    <s v="OE1;PR_10;ACT_143"/>
    <x v="0"/>
    <x v="0"/>
    <x v="0"/>
    <n v="6"/>
    <s v="PAI"/>
    <x v="5"/>
    <s v="ACT_143"/>
    <s v="Gestionar resolución de nombramientos, encargos, nombramientos en provisionalidad y renuncias"/>
    <x v="4"/>
    <n v="4.4642857142857152E-4"/>
    <s v="Jun"/>
    <n v="32"/>
    <n v="32"/>
    <n v="1"/>
    <s v="Culminada"/>
    <n v="95"/>
    <n v="95"/>
    <n v="1"/>
    <m/>
    <m/>
    <m/>
    <m/>
    <m/>
    <x v="1"/>
    <m/>
  </r>
  <r>
    <n v="51"/>
    <s v="OE1;PR_10;ACT_143"/>
    <x v="0"/>
    <x v="0"/>
    <x v="0"/>
    <n v="6"/>
    <s v="PAI"/>
    <x v="5"/>
    <s v="ACT_143"/>
    <s v="Gestionar resolución de nombramientos, encargos, nombramientos en provisionalidad y renuncias"/>
    <x v="4"/>
    <n v="4.4642857142857152E-4"/>
    <s v="Jul"/>
    <n v="0"/>
    <n v="0"/>
    <n v="0"/>
    <s v="Por Ejecutar"/>
    <n v="95"/>
    <n v="95"/>
    <n v="1"/>
    <m/>
    <m/>
    <m/>
    <m/>
    <m/>
    <x v="1"/>
    <m/>
  </r>
  <r>
    <n v="51"/>
    <s v="OE1;PR_10;ACT_143"/>
    <x v="0"/>
    <x v="0"/>
    <x v="0"/>
    <n v="6"/>
    <s v="PAI"/>
    <x v="5"/>
    <s v="ACT_143"/>
    <s v="Gestionar resolución de nombramientos, encargos, nombramientos en provisionalidad y renuncias"/>
    <x v="4"/>
    <n v="4.4642857142857152E-4"/>
    <s v="Ago"/>
    <n v="0"/>
    <n v="0"/>
    <n v="0"/>
    <s v="Por Ejecutar"/>
    <n v="95"/>
    <n v="95"/>
    <n v="1"/>
    <m/>
    <m/>
    <m/>
    <m/>
    <m/>
    <x v="1"/>
    <m/>
  </r>
  <r>
    <n v="51"/>
    <s v="OE1;PR_10;ACT_143"/>
    <x v="0"/>
    <x v="0"/>
    <x v="0"/>
    <n v="6"/>
    <s v="PAI"/>
    <x v="5"/>
    <s v="ACT_143"/>
    <s v="Gestionar resolución de nombramientos, encargos, nombramientos en provisionalidad y renuncias"/>
    <x v="4"/>
    <n v="4.4642857142857152E-4"/>
    <s v="Sep"/>
    <n v="0"/>
    <n v="0"/>
    <n v="0"/>
    <s v="Por Ejecutar"/>
    <n v="95"/>
    <n v="95"/>
    <n v="1"/>
    <m/>
    <m/>
    <m/>
    <m/>
    <m/>
    <x v="1"/>
    <m/>
  </r>
  <r>
    <n v="51"/>
    <s v="OE1;PR_10;ACT_143"/>
    <x v="0"/>
    <x v="0"/>
    <x v="0"/>
    <n v="6"/>
    <s v="PAI"/>
    <x v="5"/>
    <s v="ACT_143"/>
    <s v="Gestionar resolución de nombramientos, encargos, nombramientos en provisionalidad y renuncias"/>
    <x v="4"/>
    <n v="4.4642857142857152E-4"/>
    <s v="Oct"/>
    <n v="0"/>
    <n v="0"/>
    <n v="0"/>
    <s v="Por Ejecutar"/>
    <n v="95"/>
    <n v="95"/>
    <n v="1"/>
    <m/>
    <m/>
    <m/>
    <m/>
    <m/>
    <x v="1"/>
    <m/>
  </r>
  <r>
    <n v="51"/>
    <s v="OE1;PR_10;ACT_143"/>
    <x v="0"/>
    <x v="0"/>
    <x v="0"/>
    <n v="6"/>
    <s v="PAI"/>
    <x v="5"/>
    <s v="ACT_143"/>
    <s v="Gestionar resolución de nombramientos, encargos, nombramientos en provisionalidad y renuncias"/>
    <x v="4"/>
    <n v="4.4642857142857152E-4"/>
    <s v="Nov"/>
    <n v="0"/>
    <n v="0"/>
    <n v="0"/>
    <s v="Por Ejecutar"/>
    <n v="95"/>
    <n v="95"/>
    <n v="1"/>
    <m/>
    <m/>
    <m/>
    <m/>
    <m/>
    <x v="1"/>
    <m/>
  </r>
  <r>
    <n v="51"/>
    <s v="OE1;PR_10;ACT_143"/>
    <x v="0"/>
    <x v="0"/>
    <x v="0"/>
    <n v="6"/>
    <s v="PAI"/>
    <x v="5"/>
    <s v="ACT_143"/>
    <s v="Gestionar resolución de nombramientos, encargos, nombramientos en provisionalidad y renuncias"/>
    <x v="4"/>
    <n v="4.4642857142857152E-4"/>
    <s v="Dic"/>
    <n v="0"/>
    <n v="0"/>
    <n v="0"/>
    <s v="Por Ejecutar"/>
    <n v="95"/>
    <n v="95"/>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Ene"/>
    <n v="4"/>
    <n v="4"/>
    <n v="1"/>
    <s v="Culminada"/>
    <n v="4"/>
    <n v="4"/>
    <n v="1"/>
    <n v="7"/>
    <n v="7"/>
    <n v="1"/>
    <m/>
    <n v="0"/>
    <x v="3"/>
    <n v="4.4642857142857152E-4"/>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Feb"/>
    <n v="1"/>
    <n v="1"/>
    <n v="1"/>
    <s v="Culminada"/>
    <n v="5"/>
    <n v="5"/>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Mar"/>
    <n v="1"/>
    <n v="1"/>
    <n v="1"/>
    <s v="Culminada"/>
    <n v="6"/>
    <n v="6"/>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Abr"/>
    <n v="0"/>
    <n v="0"/>
    <n v="0"/>
    <s v="Por Ejecutar"/>
    <n v="6"/>
    <n v="6"/>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May"/>
    <n v="0"/>
    <n v="0"/>
    <n v="0"/>
    <s v="Por Ejecutar"/>
    <n v="6"/>
    <n v="6"/>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Jun"/>
    <n v="1"/>
    <n v="1"/>
    <n v="1"/>
    <s v="Culminada"/>
    <n v="7"/>
    <n v="7"/>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Jul"/>
    <n v="0"/>
    <n v="0"/>
    <n v="0"/>
    <s v="Por Ejecutar"/>
    <n v="7"/>
    <n v="7"/>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Ago"/>
    <n v="0"/>
    <n v="0"/>
    <n v="0"/>
    <s v="Por Ejecutar"/>
    <n v="7"/>
    <n v="7"/>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Sep"/>
    <n v="0"/>
    <n v="0"/>
    <n v="0"/>
    <s v="Por Ejecutar"/>
    <n v="7"/>
    <n v="7"/>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Oct"/>
    <n v="0"/>
    <n v="0"/>
    <n v="0"/>
    <s v="Por Ejecutar"/>
    <n v="7"/>
    <n v="7"/>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Nov"/>
    <n v="0"/>
    <n v="0"/>
    <n v="0"/>
    <s v="Por Ejecutar"/>
    <n v="7"/>
    <n v="7"/>
    <n v="1"/>
    <m/>
    <m/>
    <m/>
    <m/>
    <m/>
    <x v="1"/>
    <m/>
  </r>
  <r>
    <n v="52"/>
    <s v="OE1;PR_10;ACT_144"/>
    <x v="0"/>
    <x v="0"/>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s v="Dic"/>
    <n v="0"/>
    <n v="0"/>
    <n v="0"/>
    <s v="Por Ejecutar"/>
    <n v="7"/>
    <n v="7"/>
    <n v="1"/>
    <m/>
    <m/>
    <m/>
    <m/>
    <m/>
    <x v="1"/>
    <m/>
  </r>
  <r>
    <n v="53"/>
    <s v="OE1;PR_10;ACT_145"/>
    <x v="0"/>
    <x v="0"/>
    <x v="0"/>
    <n v="6"/>
    <s v="PAI"/>
    <x v="5"/>
    <s v="ACT_145"/>
    <s v="Efectuar seguimiento a  la realización del proceso de entrenamiento por parte de los jefes inmediatos"/>
    <x v="4"/>
    <n v="4.4642857142857152E-4"/>
    <s v="Ene"/>
    <n v="2"/>
    <n v="2"/>
    <n v="1"/>
    <s v="Culminada"/>
    <n v="2"/>
    <n v="2"/>
    <n v="1"/>
    <n v="13"/>
    <n v="13"/>
    <n v="1"/>
    <m/>
    <n v="0"/>
    <x v="3"/>
    <n v="4.4642857142857152E-4"/>
  </r>
  <r>
    <n v="53"/>
    <s v="OE1;PR_10;ACT_145"/>
    <x v="0"/>
    <x v="0"/>
    <x v="0"/>
    <n v="6"/>
    <s v="PAI"/>
    <x v="5"/>
    <s v="ACT_145"/>
    <s v="Efectuar seguimiento a  la realización del proceso de entrenamiento por parte de los jefes inmediatos"/>
    <x v="4"/>
    <n v="4.4642857142857152E-4"/>
    <s v="Feb"/>
    <n v="0"/>
    <n v="0"/>
    <n v="0"/>
    <s v="Por Ejecutar"/>
    <n v="2"/>
    <n v="2"/>
    <n v="1"/>
    <m/>
    <m/>
    <m/>
    <m/>
    <m/>
    <x v="1"/>
    <m/>
  </r>
  <r>
    <n v="53"/>
    <s v="OE1;PR_10;ACT_145"/>
    <x v="0"/>
    <x v="0"/>
    <x v="0"/>
    <n v="6"/>
    <s v="PAI"/>
    <x v="5"/>
    <s v="ACT_145"/>
    <s v="Efectuar seguimiento a  la realización del proceso de entrenamiento por parte de los jefes inmediatos"/>
    <x v="4"/>
    <n v="4.4642857142857152E-4"/>
    <s v="Mar"/>
    <n v="1"/>
    <n v="1"/>
    <n v="1"/>
    <s v="Culminada"/>
    <n v="3"/>
    <n v="3"/>
    <n v="1"/>
    <m/>
    <m/>
    <m/>
    <m/>
    <m/>
    <x v="1"/>
    <m/>
  </r>
  <r>
    <n v="53"/>
    <s v="OE1;PR_10;ACT_145"/>
    <x v="0"/>
    <x v="0"/>
    <x v="0"/>
    <n v="6"/>
    <s v="PAI"/>
    <x v="5"/>
    <s v="ACT_145"/>
    <s v="Efectuar seguimiento a  la realización del proceso de entrenamiento por parte de los jefes inmediatos"/>
    <x v="4"/>
    <n v="4.4642857142857152E-4"/>
    <s v="Abr"/>
    <n v="0"/>
    <n v="0"/>
    <n v="0"/>
    <s v="Por Ejecutar"/>
    <n v="3"/>
    <n v="3"/>
    <n v="1"/>
    <m/>
    <m/>
    <m/>
    <m/>
    <m/>
    <x v="1"/>
    <m/>
  </r>
  <r>
    <n v="53"/>
    <s v="OE1;PR_10;ACT_145"/>
    <x v="0"/>
    <x v="0"/>
    <x v="0"/>
    <n v="6"/>
    <s v="PAI"/>
    <x v="5"/>
    <s v="ACT_145"/>
    <s v="Efectuar seguimiento a  la realización del proceso de entrenamiento por parte de los jefes inmediatos"/>
    <x v="4"/>
    <n v="4.4642857142857152E-4"/>
    <s v="May"/>
    <n v="0"/>
    <n v="0"/>
    <n v="0"/>
    <s v="Por Ejecutar"/>
    <n v="3"/>
    <n v="3"/>
    <n v="1"/>
    <m/>
    <m/>
    <m/>
    <m/>
    <m/>
    <x v="1"/>
    <m/>
  </r>
  <r>
    <n v="53"/>
    <s v="OE1;PR_10;ACT_145"/>
    <x v="0"/>
    <x v="0"/>
    <x v="0"/>
    <n v="6"/>
    <s v="PAI"/>
    <x v="5"/>
    <s v="ACT_145"/>
    <s v="Efectuar seguimiento a  la realización del proceso de entrenamiento por parte de los jefes inmediatos"/>
    <x v="4"/>
    <n v="4.4642857142857152E-4"/>
    <s v="Jun"/>
    <n v="10"/>
    <n v="10"/>
    <n v="1"/>
    <s v="Culminada"/>
    <n v="13"/>
    <n v="13"/>
    <n v="1"/>
    <m/>
    <m/>
    <m/>
    <m/>
    <m/>
    <x v="1"/>
    <m/>
  </r>
  <r>
    <n v="53"/>
    <s v="OE1;PR_10;ACT_145"/>
    <x v="0"/>
    <x v="0"/>
    <x v="0"/>
    <n v="6"/>
    <s v="PAI"/>
    <x v="5"/>
    <s v="ACT_145"/>
    <s v="Efectuar seguimiento a  la realización del proceso de entrenamiento por parte de los jefes inmediatos"/>
    <x v="4"/>
    <n v="4.4642857142857152E-4"/>
    <s v="Jul"/>
    <n v="0"/>
    <n v="0"/>
    <n v="0"/>
    <s v="Por Ejecutar"/>
    <n v="13"/>
    <n v="13"/>
    <n v="1"/>
    <m/>
    <m/>
    <m/>
    <m/>
    <m/>
    <x v="1"/>
    <m/>
  </r>
  <r>
    <n v="53"/>
    <s v="OE1;PR_10;ACT_145"/>
    <x v="0"/>
    <x v="0"/>
    <x v="0"/>
    <n v="6"/>
    <s v="PAI"/>
    <x v="5"/>
    <s v="ACT_145"/>
    <s v="Efectuar seguimiento a  la realización del proceso de entrenamiento por parte de los jefes inmediatos"/>
    <x v="4"/>
    <n v="4.4642857142857152E-4"/>
    <s v="Ago"/>
    <n v="0"/>
    <n v="0"/>
    <n v="0"/>
    <s v="Por Ejecutar"/>
    <n v="13"/>
    <n v="13"/>
    <n v="1"/>
    <m/>
    <m/>
    <m/>
    <m/>
    <m/>
    <x v="1"/>
    <m/>
  </r>
  <r>
    <n v="53"/>
    <s v="OE1;PR_10;ACT_145"/>
    <x v="0"/>
    <x v="0"/>
    <x v="0"/>
    <n v="6"/>
    <s v="PAI"/>
    <x v="5"/>
    <s v="ACT_145"/>
    <s v="Efectuar seguimiento a  la realización del proceso de entrenamiento por parte de los jefes inmediatos"/>
    <x v="4"/>
    <n v="4.4642857142857152E-4"/>
    <s v="Sep"/>
    <n v="0"/>
    <n v="0"/>
    <n v="0"/>
    <s v="Por Ejecutar"/>
    <n v="13"/>
    <n v="13"/>
    <n v="1"/>
    <m/>
    <m/>
    <m/>
    <m/>
    <m/>
    <x v="1"/>
    <m/>
  </r>
  <r>
    <n v="53"/>
    <s v="OE1;PR_10;ACT_145"/>
    <x v="0"/>
    <x v="0"/>
    <x v="0"/>
    <n v="6"/>
    <s v="PAI"/>
    <x v="5"/>
    <s v="ACT_145"/>
    <s v="Efectuar seguimiento a  la realización del proceso de entrenamiento por parte de los jefes inmediatos"/>
    <x v="4"/>
    <n v="4.4642857142857152E-4"/>
    <s v="Oct"/>
    <n v="0"/>
    <n v="0"/>
    <n v="0"/>
    <s v="Por Ejecutar"/>
    <n v="13"/>
    <n v="13"/>
    <n v="1"/>
    <m/>
    <m/>
    <m/>
    <m/>
    <m/>
    <x v="1"/>
    <m/>
  </r>
  <r>
    <n v="53"/>
    <s v="OE1;PR_10;ACT_145"/>
    <x v="0"/>
    <x v="0"/>
    <x v="0"/>
    <n v="6"/>
    <s v="PAI"/>
    <x v="5"/>
    <s v="ACT_145"/>
    <s v="Efectuar seguimiento a  la realización del proceso de entrenamiento por parte de los jefes inmediatos"/>
    <x v="4"/>
    <n v="4.4642857142857152E-4"/>
    <s v="Nov"/>
    <n v="0"/>
    <n v="0"/>
    <n v="0"/>
    <s v="Por Ejecutar"/>
    <n v="13"/>
    <n v="13"/>
    <n v="1"/>
    <m/>
    <m/>
    <m/>
    <m/>
    <m/>
    <x v="1"/>
    <m/>
  </r>
  <r>
    <n v="53"/>
    <s v="OE1;PR_10;ACT_145"/>
    <x v="0"/>
    <x v="0"/>
    <x v="0"/>
    <n v="6"/>
    <s v="PAI"/>
    <x v="5"/>
    <s v="ACT_145"/>
    <s v="Efectuar seguimiento a  la realización del proceso de entrenamiento por parte de los jefes inmediatos"/>
    <x v="4"/>
    <n v="4.4642857142857152E-4"/>
    <s v="Dic"/>
    <n v="0"/>
    <n v="0"/>
    <n v="0"/>
    <s v="Por Ejecutar"/>
    <n v="13"/>
    <n v="13"/>
    <n v="1"/>
    <m/>
    <m/>
    <m/>
    <m/>
    <m/>
    <x v="1"/>
    <m/>
  </r>
  <r>
    <n v="54"/>
    <s v="OE1;PR_10;ACT_146"/>
    <x v="0"/>
    <x v="0"/>
    <x v="0"/>
    <n v="2"/>
    <s v="PAI"/>
    <x v="0"/>
    <s v="ACT_146"/>
    <s v="Tramitar la nómina y llevar los registros estadísticos correspondientes."/>
    <x v="4"/>
    <n v="4.4642857142857152E-4"/>
    <s v="Ene"/>
    <n v="1"/>
    <n v="1"/>
    <n v="1"/>
    <s v="Culminada"/>
    <n v="1"/>
    <n v="1"/>
    <n v="1"/>
    <n v="12"/>
    <n v="6"/>
    <n v="0.5"/>
    <m/>
    <n v="0.5"/>
    <x v="0"/>
    <n v="2.2321428571428576E-4"/>
  </r>
  <r>
    <n v="54"/>
    <s v="OE1;PR_10;ACT_146"/>
    <x v="0"/>
    <x v="0"/>
    <x v="0"/>
    <n v="2"/>
    <s v="PAI"/>
    <x v="0"/>
    <s v="ACT_146"/>
    <s v="Tramitar la nómina y llevar los registros estadísticos correspondientes."/>
    <x v="4"/>
    <n v="4.4642857142857152E-4"/>
    <s v="Feb"/>
    <n v="1"/>
    <n v="1"/>
    <n v="1"/>
    <s v="Culminada"/>
    <n v="2"/>
    <n v="2"/>
    <n v="1"/>
    <m/>
    <m/>
    <m/>
    <m/>
    <m/>
    <x v="1"/>
    <m/>
  </r>
  <r>
    <n v="54"/>
    <s v="OE1;PR_10;ACT_146"/>
    <x v="0"/>
    <x v="0"/>
    <x v="0"/>
    <n v="2"/>
    <s v="PAI"/>
    <x v="0"/>
    <s v="ACT_146"/>
    <s v="Tramitar la nómina y llevar los registros estadísticos correspondientes."/>
    <x v="4"/>
    <n v="4.4642857142857152E-4"/>
    <s v="Mar"/>
    <n v="1"/>
    <n v="1"/>
    <n v="1"/>
    <s v="Culminada"/>
    <n v="3"/>
    <n v="3"/>
    <n v="1"/>
    <m/>
    <m/>
    <m/>
    <m/>
    <m/>
    <x v="1"/>
    <m/>
  </r>
  <r>
    <n v="54"/>
    <s v="OE1;PR_10;ACT_146"/>
    <x v="0"/>
    <x v="0"/>
    <x v="0"/>
    <n v="2"/>
    <s v="PAI"/>
    <x v="0"/>
    <s v="ACT_146"/>
    <s v="Tramitar la nómina y llevar los registros estadísticos correspondientes."/>
    <x v="4"/>
    <n v="4.4642857142857152E-4"/>
    <s v="Abr"/>
    <n v="1"/>
    <n v="1"/>
    <n v="1"/>
    <s v="Culminada"/>
    <n v="4"/>
    <n v="4"/>
    <n v="1"/>
    <m/>
    <m/>
    <m/>
    <m/>
    <m/>
    <x v="1"/>
    <m/>
  </r>
  <r>
    <n v="54"/>
    <s v="OE1;PR_10;ACT_146"/>
    <x v="0"/>
    <x v="0"/>
    <x v="0"/>
    <n v="2"/>
    <s v="PAI"/>
    <x v="0"/>
    <s v="ACT_146"/>
    <s v="Tramitar la nómina y llevar los registros estadísticos correspondientes."/>
    <x v="4"/>
    <n v="4.4642857142857152E-4"/>
    <s v="May"/>
    <n v="1"/>
    <n v="1"/>
    <n v="1"/>
    <s v="Culminada"/>
    <n v="5"/>
    <n v="5"/>
    <n v="1"/>
    <m/>
    <m/>
    <m/>
    <m/>
    <m/>
    <x v="1"/>
    <m/>
  </r>
  <r>
    <n v="54"/>
    <s v="OE1;PR_10;ACT_146"/>
    <x v="0"/>
    <x v="0"/>
    <x v="0"/>
    <n v="2"/>
    <s v="PAI"/>
    <x v="0"/>
    <s v="ACT_146"/>
    <s v="Tramitar la nómina y llevar los registros estadísticos correspondientes."/>
    <x v="4"/>
    <n v="4.4642857142857152E-4"/>
    <s v="Jun"/>
    <n v="1"/>
    <n v="1"/>
    <n v="1"/>
    <s v="Culminada"/>
    <n v="6"/>
    <n v="6"/>
    <n v="1"/>
    <m/>
    <m/>
    <m/>
    <m/>
    <m/>
    <x v="1"/>
    <m/>
  </r>
  <r>
    <n v="54"/>
    <s v="OE1;PR_10;ACT_146"/>
    <x v="0"/>
    <x v="0"/>
    <x v="0"/>
    <n v="2"/>
    <s v="PAI"/>
    <x v="0"/>
    <s v="ACT_146"/>
    <s v="Tramitar la nómina y llevar los registros estadísticos correspondientes."/>
    <x v="4"/>
    <n v="4.4642857142857152E-4"/>
    <s v="Jul"/>
    <n v="1"/>
    <n v="0"/>
    <n v="0"/>
    <s v="Por Ejecutar"/>
    <n v="7"/>
    <n v="6"/>
    <n v="0.8571428571428571"/>
    <m/>
    <m/>
    <m/>
    <m/>
    <m/>
    <x v="1"/>
    <m/>
  </r>
  <r>
    <n v="54"/>
    <s v="OE1;PR_10;ACT_146"/>
    <x v="0"/>
    <x v="0"/>
    <x v="0"/>
    <n v="2"/>
    <s v="PAI"/>
    <x v="0"/>
    <s v="ACT_146"/>
    <s v="Tramitar la nómina y llevar los registros estadísticos correspondientes."/>
    <x v="4"/>
    <n v="4.4642857142857152E-4"/>
    <s v="Ago"/>
    <n v="1"/>
    <n v="0"/>
    <n v="0"/>
    <s v="Por Ejecutar"/>
    <n v="8"/>
    <n v="6"/>
    <n v="0.75"/>
    <m/>
    <m/>
    <m/>
    <m/>
    <m/>
    <x v="1"/>
    <m/>
  </r>
  <r>
    <n v="54"/>
    <s v="OE1;PR_10;ACT_146"/>
    <x v="0"/>
    <x v="0"/>
    <x v="0"/>
    <n v="2"/>
    <s v="PAI"/>
    <x v="0"/>
    <s v="ACT_146"/>
    <s v="Tramitar la nómina y llevar los registros estadísticos correspondientes."/>
    <x v="4"/>
    <n v="4.4642857142857152E-4"/>
    <s v="Sep"/>
    <n v="1"/>
    <n v="0"/>
    <n v="0"/>
    <s v="Por Ejecutar"/>
    <n v="9"/>
    <n v="6"/>
    <n v="0.66666666666666663"/>
    <m/>
    <m/>
    <m/>
    <m/>
    <m/>
    <x v="1"/>
    <m/>
  </r>
  <r>
    <n v="54"/>
    <s v="OE1;PR_10;ACT_146"/>
    <x v="0"/>
    <x v="0"/>
    <x v="0"/>
    <n v="2"/>
    <s v="PAI"/>
    <x v="0"/>
    <s v="ACT_146"/>
    <s v="Tramitar la nómina y llevar los registros estadísticos correspondientes."/>
    <x v="4"/>
    <n v="4.4642857142857152E-4"/>
    <s v="Oct"/>
    <n v="1"/>
    <n v="0"/>
    <n v="0"/>
    <s v="Por Ejecutar"/>
    <n v="10"/>
    <n v="6"/>
    <n v="0.6"/>
    <m/>
    <m/>
    <m/>
    <m/>
    <m/>
    <x v="1"/>
    <m/>
  </r>
  <r>
    <n v="54"/>
    <s v="OE1;PR_10;ACT_146"/>
    <x v="0"/>
    <x v="0"/>
    <x v="0"/>
    <n v="2"/>
    <s v="PAI"/>
    <x v="0"/>
    <s v="ACT_146"/>
    <s v="Tramitar la nómina y llevar los registros estadísticos correspondientes."/>
    <x v="4"/>
    <n v="4.4642857142857152E-4"/>
    <s v="Nov"/>
    <n v="1"/>
    <n v="0"/>
    <n v="0"/>
    <s v="Por Ejecutar"/>
    <n v="11"/>
    <n v="6"/>
    <n v="0.54545454545454541"/>
    <m/>
    <m/>
    <m/>
    <m/>
    <m/>
    <x v="1"/>
    <m/>
  </r>
  <r>
    <n v="54"/>
    <s v="OE1;PR_10;ACT_146"/>
    <x v="0"/>
    <x v="0"/>
    <x v="0"/>
    <n v="2"/>
    <s v="PAI"/>
    <x v="0"/>
    <s v="ACT_146"/>
    <s v="Tramitar la nómina y llevar los registros estadísticos correspondientes."/>
    <x v="4"/>
    <n v="4.4642857142857152E-4"/>
    <s v="Dic"/>
    <n v="1"/>
    <n v="0"/>
    <n v="0"/>
    <s v="Por Ejecutar"/>
    <n v="12"/>
    <n v="6"/>
    <n v="0.5"/>
    <m/>
    <m/>
    <m/>
    <m/>
    <m/>
    <x v="1"/>
    <m/>
  </r>
  <r>
    <n v="55"/>
    <s v="OE1;PR_10;ACT_147"/>
    <x v="0"/>
    <x v="0"/>
    <x v="0"/>
    <n v="2"/>
    <s v="PAI"/>
    <x v="0"/>
    <s v="ACT_147"/>
    <s v="Efectuar recobro de incapacidades a la EPS"/>
    <x v="4"/>
    <n v="4.4642857142857152E-4"/>
    <s v="Ene"/>
    <n v="1"/>
    <n v="1"/>
    <n v="1"/>
    <s v="Culminada"/>
    <n v="1"/>
    <n v="1"/>
    <n v="1"/>
    <n v="17"/>
    <n v="17"/>
    <n v="1"/>
    <m/>
    <n v="0"/>
    <x v="3"/>
    <n v="4.4642857142857152E-4"/>
  </r>
  <r>
    <n v="55"/>
    <s v="OE1;PR_10;ACT_147"/>
    <x v="0"/>
    <x v="0"/>
    <x v="0"/>
    <n v="2"/>
    <s v="PAI"/>
    <x v="0"/>
    <s v="ACT_147"/>
    <s v="Efectuar recobro de incapacidades a la EPS"/>
    <x v="4"/>
    <n v="4.4642857142857152E-4"/>
    <s v="Feb"/>
    <n v="5"/>
    <n v="5"/>
    <n v="1"/>
    <s v="Culminada"/>
    <n v="6"/>
    <n v="6"/>
    <n v="1"/>
    <m/>
    <m/>
    <m/>
    <m/>
    <m/>
    <x v="1"/>
    <m/>
  </r>
  <r>
    <n v="55"/>
    <s v="OE1;PR_10;ACT_147"/>
    <x v="0"/>
    <x v="0"/>
    <x v="0"/>
    <n v="2"/>
    <s v="PAI"/>
    <x v="0"/>
    <s v="ACT_147"/>
    <s v="Efectuar recobro de incapacidades a la EPS"/>
    <x v="4"/>
    <n v="4.4642857142857152E-4"/>
    <s v="Mar"/>
    <n v="7"/>
    <n v="7"/>
    <n v="1"/>
    <s v="Culminada"/>
    <n v="13"/>
    <n v="13"/>
    <n v="1"/>
    <m/>
    <m/>
    <m/>
    <m/>
    <m/>
    <x v="1"/>
    <m/>
  </r>
  <r>
    <n v="55"/>
    <s v="OE1;PR_10;ACT_147"/>
    <x v="0"/>
    <x v="0"/>
    <x v="0"/>
    <n v="2"/>
    <s v="PAI"/>
    <x v="0"/>
    <s v="ACT_147"/>
    <s v="Efectuar recobro de incapacidades a la EPS"/>
    <x v="4"/>
    <n v="4.4642857142857152E-4"/>
    <s v="Abr"/>
    <n v="0"/>
    <n v="0"/>
    <n v="0"/>
    <s v="Por Ejecutar"/>
    <n v="13"/>
    <n v="13"/>
    <n v="1"/>
    <m/>
    <m/>
    <m/>
    <m/>
    <m/>
    <x v="1"/>
    <m/>
  </r>
  <r>
    <n v="55"/>
    <s v="OE1;PR_10;ACT_147"/>
    <x v="0"/>
    <x v="0"/>
    <x v="0"/>
    <n v="2"/>
    <s v="PAI"/>
    <x v="0"/>
    <s v="ACT_147"/>
    <s v="Efectuar recobro de incapacidades a la EPS"/>
    <x v="4"/>
    <n v="4.4642857142857152E-4"/>
    <s v="May"/>
    <n v="0"/>
    <n v="0"/>
    <n v="0"/>
    <s v="Por Ejecutar"/>
    <n v="13"/>
    <n v="13"/>
    <n v="1"/>
    <m/>
    <m/>
    <m/>
    <m/>
    <m/>
    <x v="1"/>
    <m/>
  </r>
  <r>
    <n v="55"/>
    <s v="OE1;PR_10;ACT_147"/>
    <x v="0"/>
    <x v="0"/>
    <x v="0"/>
    <n v="2"/>
    <s v="PAI"/>
    <x v="0"/>
    <s v="ACT_147"/>
    <s v="Efectuar recobro de incapacidades a la EPS"/>
    <x v="4"/>
    <n v="4.4642857142857152E-4"/>
    <s v="Jun"/>
    <n v="4"/>
    <n v="4"/>
    <n v="1"/>
    <s v="Culminada"/>
    <n v="17"/>
    <n v="17"/>
    <n v="1"/>
    <m/>
    <m/>
    <m/>
    <m/>
    <m/>
    <x v="1"/>
    <m/>
  </r>
  <r>
    <n v="55"/>
    <s v="OE1;PR_10;ACT_147"/>
    <x v="0"/>
    <x v="0"/>
    <x v="0"/>
    <n v="2"/>
    <s v="PAI"/>
    <x v="0"/>
    <s v="ACT_147"/>
    <s v="Efectuar recobro de incapacidades a la EPS"/>
    <x v="4"/>
    <n v="4.4642857142857152E-4"/>
    <s v="Jul"/>
    <n v="0"/>
    <n v="0"/>
    <n v="0"/>
    <s v="Por Ejecutar"/>
    <n v="17"/>
    <n v="17"/>
    <n v="1"/>
    <m/>
    <m/>
    <m/>
    <m/>
    <m/>
    <x v="1"/>
    <m/>
  </r>
  <r>
    <n v="55"/>
    <s v="OE1;PR_10;ACT_147"/>
    <x v="0"/>
    <x v="0"/>
    <x v="0"/>
    <n v="2"/>
    <s v="PAI"/>
    <x v="0"/>
    <s v="ACT_147"/>
    <s v="Efectuar recobro de incapacidades a la EPS"/>
    <x v="4"/>
    <n v="4.4642857142857152E-4"/>
    <s v="Ago"/>
    <n v="0"/>
    <n v="0"/>
    <n v="0"/>
    <s v="Por Ejecutar"/>
    <n v="17"/>
    <n v="17"/>
    <n v="1"/>
    <m/>
    <m/>
    <m/>
    <m/>
    <m/>
    <x v="1"/>
    <m/>
  </r>
  <r>
    <n v="55"/>
    <s v="OE1;PR_10;ACT_147"/>
    <x v="0"/>
    <x v="0"/>
    <x v="0"/>
    <n v="2"/>
    <s v="PAI"/>
    <x v="0"/>
    <s v="ACT_147"/>
    <s v="Efectuar recobro de incapacidades a la EPS"/>
    <x v="4"/>
    <n v="4.4642857142857152E-4"/>
    <s v="Sep"/>
    <n v="0"/>
    <n v="0"/>
    <n v="0"/>
    <s v="Por Ejecutar"/>
    <n v="17"/>
    <n v="17"/>
    <n v="1"/>
    <m/>
    <m/>
    <m/>
    <m/>
    <m/>
    <x v="1"/>
    <m/>
  </r>
  <r>
    <n v="55"/>
    <s v="OE1;PR_10;ACT_147"/>
    <x v="0"/>
    <x v="0"/>
    <x v="0"/>
    <n v="2"/>
    <s v="PAI"/>
    <x v="0"/>
    <s v="ACT_147"/>
    <s v="Efectuar recobro de incapacidades a la EPS"/>
    <x v="4"/>
    <n v="4.4642857142857152E-4"/>
    <s v="Oct"/>
    <n v="0"/>
    <n v="0"/>
    <n v="0"/>
    <s v="Por Ejecutar"/>
    <n v="17"/>
    <n v="17"/>
    <n v="1"/>
    <m/>
    <m/>
    <m/>
    <m/>
    <m/>
    <x v="1"/>
    <m/>
  </r>
  <r>
    <n v="55"/>
    <s v="OE1;PR_10;ACT_147"/>
    <x v="0"/>
    <x v="0"/>
    <x v="0"/>
    <n v="2"/>
    <s v="PAI"/>
    <x v="0"/>
    <s v="ACT_147"/>
    <s v="Efectuar recobro de incapacidades a la EPS"/>
    <x v="4"/>
    <n v="4.4642857142857152E-4"/>
    <s v="Nov"/>
    <n v="0"/>
    <n v="0"/>
    <n v="0"/>
    <s v="Por Ejecutar"/>
    <n v="17"/>
    <n v="17"/>
    <n v="1"/>
    <m/>
    <m/>
    <m/>
    <m/>
    <m/>
    <x v="1"/>
    <m/>
  </r>
  <r>
    <n v="55"/>
    <s v="OE1;PR_10;ACT_147"/>
    <x v="0"/>
    <x v="0"/>
    <x v="0"/>
    <n v="2"/>
    <s v="PAI"/>
    <x v="0"/>
    <s v="ACT_147"/>
    <s v="Efectuar recobro de incapacidades a la EPS"/>
    <x v="4"/>
    <n v="4.4642857142857152E-4"/>
    <s v="Dic"/>
    <n v="0"/>
    <n v="0"/>
    <n v="0"/>
    <s v="Por Ejecutar"/>
    <n v="17"/>
    <n v="17"/>
    <n v="1"/>
    <m/>
    <m/>
    <m/>
    <m/>
    <m/>
    <x v="1"/>
    <m/>
  </r>
  <r>
    <n v="56"/>
    <s v="OE1;PR_10;ACT_148"/>
    <x v="0"/>
    <x v="0"/>
    <x v="0"/>
    <n v="2"/>
    <s v="PAI"/>
    <x v="0"/>
    <s v="ACT_148"/>
    <s v="Efectuar liquidación gastos de viaje."/>
    <x v="4"/>
    <n v="4.4642857142857152E-4"/>
    <s v="Ene"/>
    <n v="114"/>
    <n v="114"/>
    <n v="1"/>
    <s v="Culminada"/>
    <n v="114"/>
    <n v="114"/>
    <n v="1"/>
    <n v="342"/>
    <n v="342"/>
    <n v="1"/>
    <m/>
    <n v="0"/>
    <x v="3"/>
    <n v="4.4642857142857152E-4"/>
  </r>
  <r>
    <n v="56"/>
    <s v="OE1;PR_10;ACT_148"/>
    <x v="0"/>
    <x v="0"/>
    <x v="0"/>
    <n v="2"/>
    <s v="PAI"/>
    <x v="0"/>
    <s v="ACT_148"/>
    <s v="Efectuar liquidación gastos de viaje."/>
    <x v="4"/>
    <n v="4.4642857142857152E-4"/>
    <s v="Feb"/>
    <n v="58"/>
    <n v="58"/>
    <n v="1"/>
    <s v="Culminada"/>
    <n v="172"/>
    <n v="172"/>
    <n v="1"/>
    <m/>
    <m/>
    <m/>
    <m/>
    <m/>
    <x v="1"/>
    <m/>
  </r>
  <r>
    <n v="56"/>
    <s v="OE1;PR_10;ACT_148"/>
    <x v="0"/>
    <x v="0"/>
    <x v="0"/>
    <n v="2"/>
    <s v="PAI"/>
    <x v="0"/>
    <s v="ACT_148"/>
    <s v="Efectuar liquidación gastos de viaje."/>
    <x v="4"/>
    <n v="4.4642857142857152E-4"/>
    <s v="Mar"/>
    <n v="46"/>
    <n v="46"/>
    <n v="1"/>
    <s v="Culminada"/>
    <n v="218"/>
    <n v="218"/>
    <n v="1"/>
    <m/>
    <m/>
    <m/>
    <m/>
    <m/>
    <x v="1"/>
    <m/>
  </r>
  <r>
    <n v="56"/>
    <s v="OE1;PR_10;ACT_148"/>
    <x v="0"/>
    <x v="0"/>
    <x v="0"/>
    <n v="2"/>
    <s v="PAI"/>
    <x v="0"/>
    <s v="ACT_148"/>
    <s v="Efectuar liquidación gastos de viaje."/>
    <x v="4"/>
    <n v="4.4642857142857152E-4"/>
    <s v="Abr"/>
    <n v="49"/>
    <n v="49"/>
    <n v="1"/>
    <s v="Culminada"/>
    <n v="267"/>
    <n v="267"/>
    <n v="1"/>
    <m/>
    <m/>
    <m/>
    <m/>
    <m/>
    <x v="1"/>
    <m/>
  </r>
  <r>
    <n v="56"/>
    <s v="OE1;PR_10;ACT_148"/>
    <x v="0"/>
    <x v="0"/>
    <x v="0"/>
    <n v="2"/>
    <s v="PAI"/>
    <x v="0"/>
    <s v="ACT_148"/>
    <s v="Efectuar liquidación gastos de viaje."/>
    <x v="4"/>
    <n v="4.4642857142857152E-4"/>
    <s v="May"/>
    <n v="0"/>
    <n v="0"/>
    <n v="0"/>
    <s v="Por Ejecutar"/>
    <n v="267"/>
    <n v="267"/>
    <n v="1"/>
    <m/>
    <m/>
    <m/>
    <m/>
    <m/>
    <x v="1"/>
    <m/>
  </r>
  <r>
    <n v="56"/>
    <s v="OE1;PR_10;ACT_148"/>
    <x v="0"/>
    <x v="0"/>
    <x v="0"/>
    <n v="2"/>
    <s v="PAI"/>
    <x v="0"/>
    <s v="ACT_148"/>
    <s v="Efectuar liquidación gastos de viaje."/>
    <x v="4"/>
    <n v="4.4642857142857152E-4"/>
    <s v="Jun"/>
    <n v="75"/>
    <n v="75"/>
    <n v="1"/>
    <s v="Culminada"/>
    <n v="342"/>
    <n v="342"/>
    <n v="1"/>
    <m/>
    <m/>
    <m/>
    <m/>
    <m/>
    <x v="1"/>
    <m/>
  </r>
  <r>
    <n v="56"/>
    <s v="OE1;PR_10;ACT_148"/>
    <x v="0"/>
    <x v="0"/>
    <x v="0"/>
    <n v="2"/>
    <s v="PAI"/>
    <x v="0"/>
    <s v="ACT_148"/>
    <s v="Efectuar liquidación gastos de viaje."/>
    <x v="4"/>
    <n v="4.4642857142857152E-4"/>
    <s v="Jul"/>
    <n v="0"/>
    <n v="0"/>
    <n v="0"/>
    <s v="Por Ejecutar"/>
    <n v="342"/>
    <n v="342"/>
    <n v="1"/>
    <m/>
    <m/>
    <m/>
    <m/>
    <m/>
    <x v="1"/>
    <m/>
  </r>
  <r>
    <n v="56"/>
    <s v="OE1;PR_10;ACT_148"/>
    <x v="0"/>
    <x v="0"/>
    <x v="0"/>
    <n v="2"/>
    <s v="PAI"/>
    <x v="0"/>
    <s v="ACT_148"/>
    <s v="Efectuar liquidación gastos de viaje."/>
    <x v="4"/>
    <n v="4.4642857142857152E-4"/>
    <s v="Ago"/>
    <n v="0"/>
    <n v="0"/>
    <n v="0"/>
    <s v="Por Ejecutar"/>
    <n v="342"/>
    <n v="342"/>
    <n v="1"/>
    <m/>
    <m/>
    <m/>
    <m/>
    <m/>
    <x v="1"/>
    <m/>
  </r>
  <r>
    <n v="56"/>
    <s v="OE1;PR_10;ACT_148"/>
    <x v="0"/>
    <x v="0"/>
    <x v="0"/>
    <n v="2"/>
    <s v="PAI"/>
    <x v="0"/>
    <s v="ACT_148"/>
    <s v="Efectuar liquidación gastos de viaje."/>
    <x v="4"/>
    <n v="4.4642857142857152E-4"/>
    <s v="Sep"/>
    <n v="0"/>
    <n v="0"/>
    <n v="0"/>
    <s v="Por Ejecutar"/>
    <n v="342"/>
    <n v="342"/>
    <n v="1"/>
    <m/>
    <m/>
    <m/>
    <m/>
    <m/>
    <x v="1"/>
    <m/>
  </r>
  <r>
    <n v="56"/>
    <s v="OE1;PR_10;ACT_148"/>
    <x v="0"/>
    <x v="0"/>
    <x v="0"/>
    <n v="2"/>
    <s v="PAI"/>
    <x v="0"/>
    <s v="ACT_148"/>
    <s v="Efectuar liquidación gastos de viaje."/>
    <x v="4"/>
    <n v="4.4642857142857152E-4"/>
    <s v="Oct"/>
    <n v="0"/>
    <n v="0"/>
    <n v="0"/>
    <s v="Por Ejecutar"/>
    <n v="342"/>
    <n v="342"/>
    <n v="1"/>
    <m/>
    <m/>
    <m/>
    <m/>
    <m/>
    <x v="1"/>
    <m/>
  </r>
  <r>
    <n v="56"/>
    <s v="OE1;PR_10;ACT_148"/>
    <x v="0"/>
    <x v="0"/>
    <x v="0"/>
    <n v="2"/>
    <s v="PAI"/>
    <x v="0"/>
    <s v="ACT_148"/>
    <s v="Efectuar liquidación gastos de viaje."/>
    <x v="4"/>
    <n v="4.4642857142857152E-4"/>
    <s v="Nov"/>
    <n v="0"/>
    <n v="0"/>
    <n v="0"/>
    <s v="Por Ejecutar"/>
    <n v="342"/>
    <n v="342"/>
    <n v="1"/>
    <m/>
    <m/>
    <m/>
    <m/>
    <m/>
    <x v="1"/>
    <m/>
  </r>
  <r>
    <n v="56"/>
    <s v="OE1;PR_10;ACT_148"/>
    <x v="0"/>
    <x v="0"/>
    <x v="0"/>
    <n v="2"/>
    <s v="PAI"/>
    <x v="0"/>
    <s v="ACT_148"/>
    <s v="Efectuar liquidación gastos de viaje."/>
    <x v="4"/>
    <n v="4.4642857142857152E-4"/>
    <s v="Dic"/>
    <n v="0"/>
    <n v="0"/>
    <n v="0"/>
    <s v="Por Ejecutar"/>
    <n v="342"/>
    <n v="342"/>
    <n v="1"/>
    <m/>
    <m/>
    <m/>
    <m/>
    <m/>
    <x v="1"/>
    <m/>
  </r>
  <r>
    <n v="57"/>
    <s v="OE1;PR_10;ACT_149"/>
    <x v="0"/>
    <x v="0"/>
    <x v="0"/>
    <n v="2"/>
    <s v="PAI"/>
    <x v="0"/>
    <s v="ACT_149"/>
    <s v="Revisar, ajustar y socializar el Código de Integridad"/>
    <x v="4"/>
    <n v="4.4642857142857152E-4"/>
    <s v="Ene"/>
    <n v="0"/>
    <n v="0"/>
    <n v="0"/>
    <s v="Por Ejecutar"/>
    <n v="0"/>
    <n v="0"/>
    <n v="0"/>
    <n v="1"/>
    <n v="0"/>
    <n v="0"/>
    <m/>
    <n v="1"/>
    <x v="2"/>
    <n v="0"/>
  </r>
  <r>
    <n v="57"/>
    <s v="OE1;PR_10;ACT_149"/>
    <x v="0"/>
    <x v="0"/>
    <x v="0"/>
    <n v="2"/>
    <s v="PAI"/>
    <x v="0"/>
    <s v="ACT_149"/>
    <s v="Revisar, ajustar y socializar el Código de Integridad"/>
    <x v="4"/>
    <n v="4.4642857142857152E-4"/>
    <s v="Feb"/>
    <n v="0"/>
    <n v="0"/>
    <n v="0"/>
    <s v="Por Ejecutar"/>
    <n v="0"/>
    <n v="0"/>
    <n v="0"/>
    <m/>
    <m/>
    <m/>
    <m/>
    <m/>
    <x v="1"/>
    <m/>
  </r>
  <r>
    <n v="57"/>
    <s v="OE1;PR_10;ACT_149"/>
    <x v="0"/>
    <x v="0"/>
    <x v="0"/>
    <n v="2"/>
    <s v="PAI"/>
    <x v="0"/>
    <s v="ACT_149"/>
    <s v="Revisar, ajustar y socializar el Código de Integridad"/>
    <x v="4"/>
    <n v="4.4642857142857152E-4"/>
    <s v="Mar"/>
    <n v="0"/>
    <n v="0"/>
    <n v="0"/>
    <s v="Por Ejecutar"/>
    <n v="0"/>
    <n v="0"/>
    <n v="0"/>
    <m/>
    <m/>
    <m/>
    <m/>
    <m/>
    <x v="1"/>
    <m/>
  </r>
  <r>
    <n v="57"/>
    <s v="OE1;PR_10;ACT_149"/>
    <x v="0"/>
    <x v="0"/>
    <x v="0"/>
    <n v="2"/>
    <s v="PAI"/>
    <x v="0"/>
    <s v="ACT_149"/>
    <s v="Revisar, ajustar y socializar el Código de Integridad"/>
    <x v="4"/>
    <n v="4.4642857142857152E-4"/>
    <s v="Abr"/>
    <n v="0"/>
    <n v="0"/>
    <n v="0"/>
    <s v="Por Ejecutar"/>
    <n v="0"/>
    <n v="0"/>
    <n v="0"/>
    <m/>
    <m/>
    <m/>
    <m/>
    <m/>
    <x v="1"/>
    <m/>
  </r>
  <r>
    <n v="57"/>
    <s v="OE1;PR_10;ACT_149"/>
    <x v="0"/>
    <x v="0"/>
    <x v="0"/>
    <n v="2"/>
    <s v="PAI"/>
    <x v="0"/>
    <s v="ACT_149"/>
    <s v="Revisar, ajustar y socializar el Código de Integridad"/>
    <x v="4"/>
    <n v="4.4642857142857152E-4"/>
    <s v="May"/>
    <n v="0"/>
    <n v="0"/>
    <n v="0"/>
    <s v="Por Ejecutar"/>
    <n v="0"/>
    <n v="0"/>
    <n v="0"/>
    <m/>
    <m/>
    <m/>
    <m/>
    <m/>
    <x v="1"/>
    <m/>
  </r>
  <r>
    <n v="57"/>
    <s v="OE1;PR_10;ACT_149"/>
    <x v="0"/>
    <x v="0"/>
    <x v="0"/>
    <n v="2"/>
    <s v="PAI"/>
    <x v="0"/>
    <s v="ACT_149"/>
    <s v="Revisar, ajustar y socializar el Código de Integridad"/>
    <x v="4"/>
    <n v="4.4642857142857152E-4"/>
    <s v="Jun"/>
    <n v="0"/>
    <n v="0"/>
    <n v="0"/>
    <s v="Por Ejecutar"/>
    <n v="0"/>
    <n v="0"/>
    <n v="0"/>
    <m/>
    <m/>
    <m/>
    <m/>
    <m/>
    <x v="1"/>
    <m/>
  </r>
  <r>
    <n v="57"/>
    <s v="OE1;PR_10;ACT_149"/>
    <x v="0"/>
    <x v="0"/>
    <x v="0"/>
    <n v="2"/>
    <s v="PAI"/>
    <x v="0"/>
    <s v="ACT_149"/>
    <s v="Revisar, ajustar y socializar el Código de Integridad"/>
    <x v="4"/>
    <n v="4.4642857142857152E-4"/>
    <s v="Jul"/>
    <n v="0"/>
    <n v="0"/>
    <n v="0"/>
    <s v="Por Ejecutar"/>
    <n v="0"/>
    <n v="0"/>
    <n v="0"/>
    <m/>
    <m/>
    <m/>
    <m/>
    <m/>
    <x v="1"/>
    <m/>
  </r>
  <r>
    <n v="57"/>
    <s v="OE1;PR_10;ACT_149"/>
    <x v="0"/>
    <x v="0"/>
    <x v="0"/>
    <n v="2"/>
    <s v="PAI"/>
    <x v="0"/>
    <s v="ACT_149"/>
    <s v="Revisar, ajustar y socializar el Código de Integridad"/>
    <x v="4"/>
    <n v="4.4642857142857152E-4"/>
    <s v="Ago"/>
    <n v="0"/>
    <n v="0"/>
    <n v="0"/>
    <s v="Por Ejecutar"/>
    <n v="0"/>
    <n v="0"/>
    <n v="0"/>
    <m/>
    <m/>
    <m/>
    <m/>
    <m/>
    <x v="1"/>
    <m/>
  </r>
  <r>
    <n v="57"/>
    <s v="OE1;PR_10;ACT_149"/>
    <x v="0"/>
    <x v="0"/>
    <x v="0"/>
    <n v="2"/>
    <s v="PAI"/>
    <x v="0"/>
    <s v="ACT_149"/>
    <s v="Revisar, ajustar y socializar el Código de Integridad"/>
    <x v="4"/>
    <n v="4.4642857142857152E-4"/>
    <s v="Sep"/>
    <n v="1"/>
    <n v="0"/>
    <n v="0"/>
    <s v="Por Ejecutar"/>
    <n v="1"/>
    <n v="0"/>
    <n v="0"/>
    <m/>
    <m/>
    <m/>
    <m/>
    <m/>
    <x v="1"/>
    <m/>
  </r>
  <r>
    <n v="57"/>
    <s v="OE1;PR_10;ACT_149"/>
    <x v="0"/>
    <x v="0"/>
    <x v="0"/>
    <n v="2"/>
    <s v="PAI"/>
    <x v="0"/>
    <s v="ACT_149"/>
    <s v="Revisar, ajustar y socializar el Código de Integridad"/>
    <x v="4"/>
    <n v="4.4642857142857152E-4"/>
    <s v="Oct"/>
    <n v="0"/>
    <n v="0"/>
    <n v="0"/>
    <s v="Por Ejecutar"/>
    <n v="1"/>
    <n v="0"/>
    <n v="0"/>
    <m/>
    <m/>
    <m/>
    <m/>
    <m/>
    <x v="1"/>
    <m/>
  </r>
  <r>
    <n v="57"/>
    <s v="OE1;PR_10;ACT_149"/>
    <x v="0"/>
    <x v="0"/>
    <x v="0"/>
    <n v="2"/>
    <s v="PAI"/>
    <x v="0"/>
    <s v="ACT_149"/>
    <s v="Revisar, ajustar y socializar el Código de Integridad"/>
    <x v="4"/>
    <n v="4.4642857142857152E-4"/>
    <s v="Nov"/>
    <n v="0"/>
    <n v="0"/>
    <n v="0"/>
    <s v="Por Ejecutar"/>
    <n v="1"/>
    <n v="0"/>
    <n v="0"/>
    <m/>
    <m/>
    <m/>
    <m/>
    <m/>
    <x v="1"/>
    <m/>
  </r>
  <r>
    <n v="57"/>
    <s v="OE1;PR_10;ACT_149"/>
    <x v="0"/>
    <x v="0"/>
    <x v="0"/>
    <n v="2"/>
    <s v="PAI"/>
    <x v="0"/>
    <s v="ACT_149"/>
    <s v="Revisar, ajustar y socializar el Código de Integridad"/>
    <x v="4"/>
    <n v="4.4642857142857152E-4"/>
    <s v="Dic"/>
    <n v="0"/>
    <n v="0"/>
    <n v="0"/>
    <s v="Por Ejecutar"/>
    <n v="1"/>
    <n v="0"/>
    <n v="0"/>
    <m/>
    <m/>
    <m/>
    <m/>
    <m/>
    <x v="1"/>
    <m/>
  </r>
  <r>
    <n v="58"/>
    <s v="OE1;PR_10;ACT_150"/>
    <x v="0"/>
    <x v="0"/>
    <x v="0"/>
    <n v="5"/>
    <s v="PAI"/>
    <x v="5"/>
    <s v="ACT_150"/>
    <s v="Formular instructivo para la provisión de vacantes"/>
    <x v="4"/>
    <n v="4.4642857142857152E-4"/>
    <s v="Ene"/>
    <n v="0"/>
    <n v="0"/>
    <n v="0"/>
    <s v="Por Ejecutar"/>
    <n v="0"/>
    <n v="0"/>
    <n v="0"/>
    <n v="2"/>
    <n v="1"/>
    <n v="0.5"/>
    <m/>
    <n v="0.5"/>
    <x v="0"/>
    <n v="2.2321428571428576E-4"/>
  </r>
  <r>
    <n v="58"/>
    <s v="OE1;PR_10;ACT_150"/>
    <x v="0"/>
    <x v="0"/>
    <x v="0"/>
    <n v="5"/>
    <s v="PAI"/>
    <x v="5"/>
    <s v="ACT_150"/>
    <s v="Formular instructivo para la provisión de vacantes"/>
    <x v="4"/>
    <n v="4.4642857142857152E-4"/>
    <s v="Feb"/>
    <n v="0"/>
    <n v="0"/>
    <n v="0"/>
    <s v="Por Ejecutar"/>
    <n v="0"/>
    <n v="0"/>
    <n v="0"/>
    <m/>
    <m/>
    <m/>
    <m/>
    <m/>
    <x v="1"/>
    <m/>
  </r>
  <r>
    <n v="58"/>
    <s v="OE1;PR_10;ACT_150"/>
    <x v="0"/>
    <x v="0"/>
    <x v="0"/>
    <n v="5"/>
    <s v="PAI"/>
    <x v="5"/>
    <s v="ACT_150"/>
    <s v="Formular instructivo para la provisión de vacantes"/>
    <x v="4"/>
    <n v="4.4642857142857152E-4"/>
    <s v="Mar"/>
    <n v="0"/>
    <n v="0"/>
    <n v="0"/>
    <s v="Por Ejecutar"/>
    <n v="0"/>
    <n v="0"/>
    <n v="0"/>
    <m/>
    <m/>
    <m/>
    <m/>
    <m/>
    <x v="1"/>
    <m/>
  </r>
  <r>
    <n v="58"/>
    <s v="OE1;PR_10;ACT_150"/>
    <x v="0"/>
    <x v="0"/>
    <x v="0"/>
    <n v="5"/>
    <s v="PAI"/>
    <x v="5"/>
    <s v="ACT_150"/>
    <s v="Formular instructivo para la provisión de vacantes"/>
    <x v="4"/>
    <n v="4.4642857142857152E-4"/>
    <s v="Abr"/>
    <n v="0"/>
    <n v="0"/>
    <n v="0"/>
    <s v="Por Ejecutar"/>
    <n v="0"/>
    <n v="0"/>
    <n v="0"/>
    <m/>
    <m/>
    <m/>
    <m/>
    <m/>
    <x v="1"/>
    <m/>
  </r>
  <r>
    <n v="58"/>
    <s v="OE1;PR_10;ACT_150"/>
    <x v="0"/>
    <x v="0"/>
    <x v="0"/>
    <n v="5"/>
    <s v="PAI"/>
    <x v="5"/>
    <s v="ACT_150"/>
    <s v="Formular instructivo para la provisión de vacantes"/>
    <x v="4"/>
    <n v="4.4642857142857152E-4"/>
    <s v="May"/>
    <n v="0"/>
    <n v="0"/>
    <n v="0"/>
    <s v="Por Ejecutar"/>
    <n v="0"/>
    <n v="0"/>
    <n v="0"/>
    <m/>
    <m/>
    <m/>
    <m/>
    <m/>
    <x v="1"/>
    <m/>
  </r>
  <r>
    <n v="58"/>
    <s v="OE1;PR_10;ACT_150"/>
    <x v="0"/>
    <x v="0"/>
    <x v="0"/>
    <n v="5"/>
    <s v="PAI"/>
    <x v="5"/>
    <s v="ACT_150"/>
    <s v="Formular instructivo para la provisión de vacantes"/>
    <x v="4"/>
    <n v="4.4642857142857152E-4"/>
    <s v="Jun"/>
    <n v="1"/>
    <n v="1"/>
    <n v="1"/>
    <s v="Culminada"/>
    <n v="1"/>
    <n v="1"/>
    <n v="1"/>
    <m/>
    <m/>
    <m/>
    <m/>
    <m/>
    <x v="1"/>
    <m/>
  </r>
  <r>
    <n v="58"/>
    <s v="OE1;PR_10;ACT_150"/>
    <x v="0"/>
    <x v="0"/>
    <x v="0"/>
    <n v="5"/>
    <s v="PAI"/>
    <x v="5"/>
    <s v="ACT_150"/>
    <s v="Formular instructivo para la provisión de vacantes"/>
    <x v="4"/>
    <n v="4.4642857142857152E-4"/>
    <s v="Jul"/>
    <n v="0"/>
    <n v="0"/>
    <n v="0"/>
    <s v="Por Ejecutar"/>
    <n v="1"/>
    <n v="1"/>
    <n v="1"/>
    <m/>
    <m/>
    <m/>
    <m/>
    <m/>
    <x v="1"/>
    <m/>
  </r>
  <r>
    <n v="58"/>
    <s v="OE1;PR_10;ACT_150"/>
    <x v="0"/>
    <x v="0"/>
    <x v="0"/>
    <n v="5"/>
    <s v="PAI"/>
    <x v="5"/>
    <s v="ACT_150"/>
    <s v="Formular instructivo para la provisión de vacantes"/>
    <x v="4"/>
    <n v="4.4642857142857152E-4"/>
    <s v="Ago"/>
    <n v="0"/>
    <n v="0"/>
    <n v="0"/>
    <s v="Por Ejecutar"/>
    <n v="1"/>
    <n v="1"/>
    <n v="1"/>
    <m/>
    <m/>
    <m/>
    <m/>
    <m/>
    <x v="1"/>
    <m/>
  </r>
  <r>
    <n v="58"/>
    <s v="OE1;PR_10;ACT_150"/>
    <x v="0"/>
    <x v="0"/>
    <x v="0"/>
    <n v="5"/>
    <s v="PAI"/>
    <x v="5"/>
    <s v="ACT_150"/>
    <s v="Formular instructivo para la provisión de vacantes"/>
    <x v="4"/>
    <n v="4.4642857142857152E-4"/>
    <s v="Sep"/>
    <n v="1"/>
    <n v="0"/>
    <n v="0"/>
    <s v="Por Ejecutar"/>
    <n v="2"/>
    <n v="1"/>
    <n v="0.5"/>
    <m/>
    <m/>
    <m/>
    <m/>
    <m/>
    <x v="1"/>
    <m/>
  </r>
  <r>
    <n v="58"/>
    <s v="OE1;PR_10;ACT_150"/>
    <x v="0"/>
    <x v="0"/>
    <x v="0"/>
    <n v="5"/>
    <s v="PAI"/>
    <x v="5"/>
    <s v="ACT_150"/>
    <s v="Formular instructivo para la provisión de vacantes"/>
    <x v="4"/>
    <n v="4.4642857142857152E-4"/>
    <s v="Oct"/>
    <n v="0"/>
    <n v="0"/>
    <n v="0"/>
    <s v="Por Ejecutar"/>
    <n v="2"/>
    <n v="1"/>
    <n v="0.5"/>
    <m/>
    <m/>
    <m/>
    <m/>
    <m/>
    <x v="1"/>
    <m/>
  </r>
  <r>
    <n v="58"/>
    <s v="OE1;PR_10;ACT_150"/>
    <x v="0"/>
    <x v="0"/>
    <x v="0"/>
    <n v="5"/>
    <s v="PAI"/>
    <x v="5"/>
    <s v="ACT_150"/>
    <s v="Formular instructivo para la provisión de vacantes"/>
    <x v="4"/>
    <n v="4.4642857142857152E-4"/>
    <s v="Nov"/>
    <n v="0"/>
    <n v="0"/>
    <n v="0"/>
    <s v="Por Ejecutar"/>
    <n v="2"/>
    <n v="1"/>
    <n v="0.5"/>
    <m/>
    <m/>
    <m/>
    <m/>
    <m/>
    <x v="1"/>
    <m/>
  </r>
  <r>
    <n v="58"/>
    <s v="OE1;PR_10;ACT_150"/>
    <x v="0"/>
    <x v="0"/>
    <x v="0"/>
    <n v="5"/>
    <s v="PAI"/>
    <x v="5"/>
    <s v="ACT_150"/>
    <s v="Formular instructivo para la provisión de vacantes"/>
    <x v="4"/>
    <n v="4.4642857142857152E-4"/>
    <s v="Dic"/>
    <n v="0"/>
    <n v="0"/>
    <n v="0"/>
    <s v="Por Ejecutar"/>
    <n v="2"/>
    <n v="1"/>
    <n v="0.5"/>
    <m/>
    <m/>
    <m/>
    <m/>
    <m/>
    <x v="1"/>
    <m/>
  </r>
  <r>
    <n v="59"/>
    <s v="OE1;PR_10;ACT_151"/>
    <x v="0"/>
    <x v="0"/>
    <x v="0"/>
    <n v="7"/>
    <s v="PAI"/>
    <x v="5"/>
    <s v="ACT_151"/>
    <s v="Incrementar la calificación en la Matriz Estratégica de Talento Humano del DAFP. "/>
    <x v="4"/>
    <n v="4.4642857142857152E-4"/>
    <s v="Ene"/>
    <n v="0"/>
    <n v="0"/>
    <n v="0"/>
    <s v="Por Ejecutar"/>
    <n v="0"/>
    <n v="0"/>
    <n v="0"/>
    <n v="0.2"/>
    <n v="0.1"/>
    <n v="0.5"/>
    <m/>
    <n v="0.5"/>
    <x v="0"/>
    <n v="2.2321428571428576E-4"/>
  </r>
  <r>
    <n v="59"/>
    <s v="OE1;PR_10;ACT_151"/>
    <x v="0"/>
    <x v="0"/>
    <x v="0"/>
    <n v="7"/>
    <s v="PAI"/>
    <x v="5"/>
    <s v="ACT_151"/>
    <s v="Incrementar la calificación en la Matriz Estratégica de Talento Humano del DAFP. "/>
    <x v="4"/>
    <n v="4.4642857142857152E-4"/>
    <s v="Feb"/>
    <n v="0"/>
    <n v="0"/>
    <n v="0"/>
    <s v="Por Ejecutar"/>
    <n v="0"/>
    <n v="0"/>
    <n v="0"/>
    <m/>
    <m/>
    <m/>
    <m/>
    <m/>
    <x v="1"/>
    <m/>
  </r>
  <r>
    <n v="59"/>
    <s v="OE1;PR_10;ACT_151"/>
    <x v="0"/>
    <x v="0"/>
    <x v="0"/>
    <n v="7"/>
    <s v="PAI"/>
    <x v="5"/>
    <s v="ACT_151"/>
    <s v="Incrementar la calificación en la Matriz Estratégica de Talento Humano del DAFP. "/>
    <x v="4"/>
    <n v="4.4642857142857152E-4"/>
    <s v="Mar"/>
    <n v="0"/>
    <n v="0"/>
    <n v="0"/>
    <s v="Por Ejecutar"/>
    <n v="0"/>
    <n v="0"/>
    <n v="0"/>
    <m/>
    <m/>
    <m/>
    <m/>
    <m/>
    <x v="1"/>
    <m/>
  </r>
  <r>
    <n v="59"/>
    <s v="OE1;PR_10;ACT_151"/>
    <x v="0"/>
    <x v="0"/>
    <x v="0"/>
    <n v="7"/>
    <s v="PAI"/>
    <x v="5"/>
    <s v="ACT_151"/>
    <s v="Incrementar la calificación en la Matriz Estratégica de Talento Humano del DAFP. "/>
    <x v="4"/>
    <n v="4.4642857142857152E-4"/>
    <s v="Abr"/>
    <n v="0"/>
    <n v="0"/>
    <n v="0"/>
    <s v="Por Ejecutar"/>
    <n v="0"/>
    <n v="0"/>
    <n v="0"/>
    <m/>
    <m/>
    <m/>
    <m/>
    <m/>
    <x v="1"/>
    <m/>
  </r>
  <r>
    <n v="59"/>
    <s v="OE1;PR_10;ACT_151"/>
    <x v="0"/>
    <x v="0"/>
    <x v="0"/>
    <n v="7"/>
    <s v="PAI"/>
    <x v="5"/>
    <s v="ACT_151"/>
    <s v="Incrementar la calificación en la Matriz Estratégica de Talento Humano del DAFP. "/>
    <x v="4"/>
    <n v="4.4642857142857152E-4"/>
    <s v="May"/>
    <n v="0"/>
    <n v="0"/>
    <n v="0"/>
    <s v="Por Ejecutar"/>
    <n v="0"/>
    <n v="0"/>
    <n v="0"/>
    <m/>
    <m/>
    <m/>
    <m/>
    <m/>
    <x v="1"/>
    <m/>
  </r>
  <r>
    <n v="59"/>
    <s v="OE1;PR_10;ACT_151"/>
    <x v="0"/>
    <x v="0"/>
    <x v="0"/>
    <n v="7"/>
    <s v="PAI"/>
    <x v="5"/>
    <s v="ACT_151"/>
    <s v="Incrementar la calificación en la Matriz Estratégica de Talento Humano del DAFP. "/>
    <x v="4"/>
    <n v="4.4642857142857152E-4"/>
    <s v="Jun"/>
    <n v="0.1"/>
    <n v="0.1"/>
    <n v="1"/>
    <s v="Culminada"/>
    <n v="0.1"/>
    <n v="0.1"/>
    <n v="1"/>
    <m/>
    <m/>
    <m/>
    <m/>
    <m/>
    <x v="1"/>
    <m/>
  </r>
  <r>
    <n v="59"/>
    <s v="OE1;PR_10;ACT_151"/>
    <x v="0"/>
    <x v="0"/>
    <x v="0"/>
    <n v="7"/>
    <s v="PAI"/>
    <x v="5"/>
    <s v="ACT_151"/>
    <s v="Incrementar la calificación en la Matriz Estratégica de Talento Humano del DAFP. "/>
    <x v="4"/>
    <n v="4.4642857142857152E-4"/>
    <s v="Jul"/>
    <n v="0"/>
    <n v="0"/>
    <n v="0"/>
    <s v="Por Ejecutar"/>
    <n v="0.1"/>
    <n v="0.1"/>
    <n v="1"/>
    <m/>
    <m/>
    <m/>
    <m/>
    <m/>
    <x v="1"/>
    <m/>
  </r>
  <r>
    <n v="59"/>
    <s v="OE1;PR_10;ACT_151"/>
    <x v="0"/>
    <x v="0"/>
    <x v="0"/>
    <n v="7"/>
    <s v="PAI"/>
    <x v="5"/>
    <s v="ACT_151"/>
    <s v="Incrementar la calificación en la Matriz Estratégica de Talento Humano del DAFP. "/>
    <x v="4"/>
    <n v="4.4642857142857152E-4"/>
    <s v="Ago"/>
    <n v="0"/>
    <n v="0"/>
    <n v="0"/>
    <s v="Por Ejecutar"/>
    <n v="0.1"/>
    <n v="0.1"/>
    <n v="1"/>
    <m/>
    <m/>
    <m/>
    <m/>
    <m/>
    <x v="1"/>
    <m/>
  </r>
  <r>
    <n v="59"/>
    <s v="OE1;PR_10;ACT_151"/>
    <x v="0"/>
    <x v="0"/>
    <x v="0"/>
    <n v="7"/>
    <s v="PAI"/>
    <x v="5"/>
    <s v="ACT_151"/>
    <s v="Incrementar la calificación en la Matriz Estratégica de Talento Humano del DAFP. "/>
    <x v="4"/>
    <n v="4.4642857142857152E-4"/>
    <s v="Sep"/>
    <n v="0"/>
    <n v="0"/>
    <n v="0"/>
    <s v="Por Ejecutar"/>
    <n v="0.1"/>
    <n v="0.1"/>
    <n v="1"/>
    <m/>
    <m/>
    <m/>
    <m/>
    <m/>
    <x v="1"/>
    <m/>
  </r>
  <r>
    <n v="59"/>
    <s v="OE1;PR_10;ACT_151"/>
    <x v="0"/>
    <x v="0"/>
    <x v="0"/>
    <n v="7"/>
    <s v="PAI"/>
    <x v="5"/>
    <s v="ACT_151"/>
    <s v="Incrementar la calificación en la Matriz Estratégica de Talento Humano del DAFP. "/>
    <x v="4"/>
    <n v="4.4642857142857152E-4"/>
    <s v="Oct"/>
    <n v="0"/>
    <n v="0"/>
    <n v="0"/>
    <s v="Por Ejecutar"/>
    <n v="0.1"/>
    <n v="0.1"/>
    <n v="1"/>
    <m/>
    <m/>
    <m/>
    <m/>
    <m/>
    <x v="1"/>
    <m/>
  </r>
  <r>
    <n v="59"/>
    <s v="OE1;PR_10;ACT_151"/>
    <x v="0"/>
    <x v="0"/>
    <x v="0"/>
    <n v="7"/>
    <s v="PAI"/>
    <x v="5"/>
    <s v="ACT_151"/>
    <s v="Incrementar la calificación en la Matriz Estratégica de Talento Humano del DAFP. "/>
    <x v="4"/>
    <n v="4.4642857142857152E-4"/>
    <s v="Nov"/>
    <n v="0"/>
    <n v="0"/>
    <n v="0"/>
    <s v="Por Ejecutar"/>
    <n v="0.1"/>
    <n v="0.1"/>
    <n v="1"/>
    <m/>
    <m/>
    <m/>
    <m/>
    <m/>
    <x v="1"/>
    <m/>
  </r>
  <r>
    <n v="59"/>
    <s v="OE1;PR_10;ACT_151"/>
    <x v="0"/>
    <x v="0"/>
    <x v="0"/>
    <n v="7"/>
    <s v="PAI"/>
    <x v="5"/>
    <s v="ACT_151"/>
    <s v="Incrementar la calificación en la Matriz Estratégica de Talento Humano del DAFP. "/>
    <x v="4"/>
    <n v="4.4642857142857152E-4"/>
    <s v="Dic"/>
    <n v="0.1"/>
    <n v="0"/>
    <n v="0"/>
    <s v="Por Ejecutar"/>
    <n v="0.2"/>
    <n v="0.1"/>
    <n v="0.5"/>
    <m/>
    <m/>
    <m/>
    <m/>
    <m/>
    <x v="1"/>
    <m/>
  </r>
  <r>
    <n v="60"/>
    <s v="OE1;PR_10;ACT_152"/>
    <x v="0"/>
    <x v="0"/>
    <x v="0"/>
    <n v="2"/>
    <s v="PAI"/>
    <x v="0"/>
    <s v="ACT_152"/>
    <m/>
    <x v="4"/>
    <n v="4.4642857142857152E-4"/>
    <s v="Ene"/>
    <n v="374"/>
    <n v="374"/>
    <n v="1"/>
    <s v="Culminada"/>
    <n v="374"/>
    <n v="374"/>
    <n v="1"/>
    <n v="3089"/>
    <n v="3089"/>
    <n v="1"/>
    <m/>
    <n v="0"/>
    <x v="3"/>
    <n v="4.4642857142857152E-4"/>
  </r>
  <r>
    <n v="60"/>
    <s v="OE1;PR_10;ACT_152"/>
    <x v="0"/>
    <x v="0"/>
    <x v="0"/>
    <n v="2"/>
    <s v="PAI"/>
    <x v="0"/>
    <s v="ACT_152"/>
    <m/>
    <x v="4"/>
    <n v="4.4642857142857152E-4"/>
    <s v="Feb"/>
    <n v="1271"/>
    <n v="1271"/>
    <n v="1"/>
    <s v="Culminada"/>
    <n v="1645"/>
    <n v="1645"/>
    <n v="1"/>
    <m/>
    <m/>
    <m/>
    <m/>
    <m/>
    <x v="1"/>
    <m/>
  </r>
  <r>
    <n v="60"/>
    <s v="OE1;PR_10;ACT_152"/>
    <x v="0"/>
    <x v="0"/>
    <x v="0"/>
    <n v="2"/>
    <s v="PAI"/>
    <x v="0"/>
    <s v="ACT_152"/>
    <m/>
    <x v="4"/>
    <n v="4.4642857142857152E-4"/>
    <s v="Mar"/>
    <n v="774"/>
    <n v="774"/>
    <n v="1"/>
    <s v="Culminada"/>
    <n v="2419"/>
    <n v="2419"/>
    <n v="1"/>
    <m/>
    <m/>
    <m/>
    <m/>
    <m/>
    <x v="1"/>
    <m/>
  </r>
  <r>
    <n v="60"/>
    <s v="OE1;PR_10;ACT_152"/>
    <x v="0"/>
    <x v="0"/>
    <x v="0"/>
    <n v="2"/>
    <s v="PAI"/>
    <x v="0"/>
    <s v="ACT_152"/>
    <m/>
    <x v="4"/>
    <n v="4.4642857142857152E-4"/>
    <s v="Abr"/>
    <n v="670"/>
    <n v="670"/>
    <n v="1"/>
    <s v="Culminada"/>
    <n v="3089"/>
    <n v="3089"/>
    <n v="1"/>
    <m/>
    <m/>
    <m/>
    <m/>
    <m/>
    <x v="1"/>
    <m/>
  </r>
  <r>
    <n v="60"/>
    <s v="OE1;PR_10;ACT_152"/>
    <x v="0"/>
    <x v="0"/>
    <x v="0"/>
    <n v="2"/>
    <s v="PAI"/>
    <x v="0"/>
    <s v="ACT_152"/>
    <m/>
    <x v="4"/>
    <n v="4.4642857142857152E-4"/>
    <s v="May"/>
    <n v="0"/>
    <n v="0"/>
    <n v="0"/>
    <s v="Por Ejecutar"/>
    <n v="3089"/>
    <n v="3089"/>
    <n v="1"/>
    <m/>
    <m/>
    <m/>
    <m/>
    <m/>
    <x v="1"/>
    <m/>
  </r>
  <r>
    <n v="60"/>
    <s v="OE1;PR_10;ACT_152"/>
    <x v="0"/>
    <x v="0"/>
    <x v="0"/>
    <n v="2"/>
    <s v="PAI"/>
    <x v="0"/>
    <s v="ACT_152"/>
    <m/>
    <x v="4"/>
    <n v="4.4642857142857152E-4"/>
    <s v="Jun"/>
    <n v="0"/>
    <n v="0"/>
    <n v="0"/>
    <s v="Por Ejecutar"/>
    <n v="3089"/>
    <n v="3089"/>
    <n v="1"/>
    <m/>
    <m/>
    <m/>
    <m/>
    <m/>
    <x v="1"/>
    <m/>
  </r>
  <r>
    <n v="60"/>
    <s v="OE1;PR_10;ACT_152"/>
    <x v="0"/>
    <x v="0"/>
    <x v="0"/>
    <n v="2"/>
    <s v="PAI"/>
    <x v="0"/>
    <s v="ACT_152"/>
    <m/>
    <x v="4"/>
    <n v="4.4642857142857152E-4"/>
    <s v="Jul"/>
    <n v="0"/>
    <n v="0"/>
    <n v="0"/>
    <s v="Por Ejecutar"/>
    <n v="3089"/>
    <n v="3089"/>
    <n v="1"/>
    <m/>
    <m/>
    <m/>
    <m/>
    <m/>
    <x v="1"/>
    <m/>
  </r>
  <r>
    <n v="60"/>
    <s v="OE1;PR_10;ACT_152"/>
    <x v="0"/>
    <x v="0"/>
    <x v="0"/>
    <n v="2"/>
    <s v="PAI"/>
    <x v="0"/>
    <s v="ACT_152"/>
    <m/>
    <x v="4"/>
    <n v="4.4642857142857152E-4"/>
    <s v="Ago"/>
    <n v="0"/>
    <n v="0"/>
    <n v="0"/>
    <s v="Por Ejecutar"/>
    <n v="3089"/>
    <n v="3089"/>
    <n v="1"/>
    <m/>
    <m/>
    <m/>
    <m/>
    <m/>
    <x v="1"/>
    <m/>
  </r>
  <r>
    <n v="60"/>
    <s v="OE1;PR_10;ACT_152"/>
    <x v="0"/>
    <x v="0"/>
    <x v="0"/>
    <n v="2"/>
    <s v="PAI"/>
    <x v="0"/>
    <s v="ACT_152"/>
    <m/>
    <x v="4"/>
    <n v="4.4642857142857152E-4"/>
    <s v="Sep"/>
    <n v="0"/>
    <n v="0"/>
    <n v="0"/>
    <s v="Por Ejecutar"/>
    <n v="3089"/>
    <n v="3089"/>
    <n v="1"/>
    <m/>
    <m/>
    <m/>
    <m/>
    <m/>
    <x v="1"/>
    <m/>
  </r>
  <r>
    <n v="60"/>
    <s v="OE1;PR_10;ACT_152"/>
    <x v="0"/>
    <x v="0"/>
    <x v="0"/>
    <n v="2"/>
    <s v="PAI"/>
    <x v="0"/>
    <s v="ACT_152"/>
    <m/>
    <x v="4"/>
    <n v="4.4642857142857152E-4"/>
    <s v="Oct"/>
    <n v="0"/>
    <n v="0"/>
    <n v="0"/>
    <s v="Por Ejecutar"/>
    <n v="3089"/>
    <n v="3089"/>
    <n v="1"/>
    <m/>
    <m/>
    <m/>
    <m/>
    <m/>
    <x v="1"/>
    <m/>
  </r>
  <r>
    <n v="60"/>
    <s v="OE1;PR_10;ACT_152"/>
    <x v="0"/>
    <x v="0"/>
    <x v="0"/>
    <n v="2"/>
    <s v="PAI"/>
    <x v="0"/>
    <s v="ACT_152"/>
    <m/>
    <x v="4"/>
    <n v="4.4642857142857152E-4"/>
    <s v="Nov"/>
    <n v="0"/>
    <n v="0"/>
    <n v="0"/>
    <s v="Por Ejecutar"/>
    <n v="3089"/>
    <n v="3089"/>
    <n v="1"/>
    <m/>
    <m/>
    <m/>
    <m/>
    <m/>
    <x v="1"/>
    <m/>
  </r>
  <r>
    <n v="60"/>
    <s v="OE1;PR_10;ACT_152"/>
    <x v="0"/>
    <x v="0"/>
    <x v="0"/>
    <n v="2"/>
    <s v="PAI"/>
    <x v="0"/>
    <s v="ACT_152"/>
    <m/>
    <x v="4"/>
    <n v="4.4642857142857152E-4"/>
    <s v="Dic"/>
    <n v="0"/>
    <n v="0"/>
    <n v="0"/>
    <s v="Por Ejecutar"/>
    <n v="3089"/>
    <n v="3089"/>
    <n v="1"/>
    <m/>
    <m/>
    <m/>
    <m/>
    <m/>
    <x v="1"/>
    <m/>
  </r>
  <r>
    <n v="61"/>
    <s v="OE1;PR_10;ACT_186"/>
    <x v="0"/>
    <x v="0"/>
    <x v="0"/>
    <n v="2"/>
    <s v="PAI"/>
    <x v="0"/>
    <s v="ACT_186"/>
    <s v="Implementar Modelo Integrado de Planeción y Gestión - Mipg en cada una de sus 7 dimensiones según corresponda"/>
    <x v="4"/>
    <n v="4.4642857142857152E-4"/>
    <s v="Ene"/>
    <n v="2"/>
    <n v="2"/>
    <n v="1"/>
    <s v="Culminada"/>
    <n v="2"/>
    <n v="2"/>
    <n v="1"/>
    <n v="16"/>
    <n v="16"/>
    <n v="1"/>
    <m/>
    <n v="0"/>
    <x v="3"/>
    <n v="4.4642857142857152E-4"/>
  </r>
  <r>
    <n v="61"/>
    <s v="OE1;PR_10;ACT_186"/>
    <x v="0"/>
    <x v="0"/>
    <x v="0"/>
    <n v="2"/>
    <s v="PAI"/>
    <x v="0"/>
    <s v="ACT_186"/>
    <s v="Implementar Modelo Integrado de Planeción y Gestión - Mipg en cada una de sus 7 dimensiones según corresponda"/>
    <x v="4"/>
    <n v="4.4642857142857152E-4"/>
    <s v="Feb"/>
    <n v="2"/>
    <n v="2"/>
    <n v="1"/>
    <s v="Culminada"/>
    <n v="4"/>
    <n v="4"/>
    <n v="1"/>
    <m/>
    <m/>
    <m/>
    <m/>
    <m/>
    <x v="1"/>
    <m/>
  </r>
  <r>
    <n v="61"/>
    <s v="OE1;PR_10;ACT_186"/>
    <x v="0"/>
    <x v="0"/>
    <x v="0"/>
    <n v="2"/>
    <s v="PAI"/>
    <x v="0"/>
    <s v="ACT_186"/>
    <s v="Implementar Modelo Integrado de Planeción y Gestión - Mipg en cada una de sus 7 dimensiones según corresponda"/>
    <x v="4"/>
    <n v="4.4642857142857152E-4"/>
    <s v="Mar"/>
    <n v="4"/>
    <n v="4"/>
    <n v="1"/>
    <s v="Culminada"/>
    <n v="8"/>
    <n v="8"/>
    <n v="1"/>
    <m/>
    <m/>
    <m/>
    <m/>
    <m/>
    <x v="1"/>
    <m/>
  </r>
  <r>
    <n v="61"/>
    <s v="OE1;PR_10;ACT_186"/>
    <x v="0"/>
    <x v="0"/>
    <x v="0"/>
    <n v="2"/>
    <s v="PAI"/>
    <x v="0"/>
    <s v="ACT_186"/>
    <s v="Implementar Modelo Integrado de Planeción y Gestión - Mipg en cada una de sus 7 dimensiones según corresponda"/>
    <x v="4"/>
    <n v="4.4642857142857152E-4"/>
    <s v="Abr"/>
    <n v="3"/>
    <n v="3"/>
    <n v="1"/>
    <s v="Culminada"/>
    <n v="11"/>
    <n v="11"/>
    <n v="1"/>
    <m/>
    <m/>
    <m/>
    <m/>
    <m/>
    <x v="1"/>
    <m/>
  </r>
  <r>
    <n v="61"/>
    <s v="OE1;PR_10;ACT_186"/>
    <x v="0"/>
    <x v="0"/>
    <x v="0"/>
    <n v="2"/>
    <s v="PAI"/>
    <x v="0"/>
    <s v="ACT_186"/>
    <s v="Implementar Modelo Integrado de Planeción y Gestión - Mipg en cada una de sus 7 dimensiones según corresponda"/>
    <x v="4"/>
    <n v="4.4642857142857152E-4"/>
    <s v="May"/>
    <n v="0"/>
    <n v="0"/>
    <n v="0"/>
    <s v="Por Ejecutar"/>
    <n v="11"/>
    <n v="11"/>
    <n v="1"/>
    <m/>
    <m/>
    <m/>
    <m/>
    <m/>
    <x v="1"/>
    <m/>
  </r>
  <r>
    <n v="61"/>
    <s v="OE1;PR_10;ACT_186"/>
    <x v="0"/>
    <x v="0"/>
    <x v="0"/>
    <n v="2"/>
    <s v="PAI"/>
    <x v="0"/>
    <s v="ACT_186"/>
    <s v="Implementar Modelo Integrado de Planeción y Gestión - Mipg en cada una de sus 7 dimensiones según corresponda"/>
    <x v="4"/>
    <n v="4.4642857142857152E-4"/>
    <s v="Jun"/>
    <n v="5"/>
    <n v="5"/>
    <n v="1"/>
    <s v="Culminada"/>
    <n v="16"/>
    <n v="16"/>
    <n v="1"/>
    <m/>
    <m/>
    <m/>
    <m/>
    <m/>
    <x v="1"/>
    <m/>
  </r>
  <r>
    <n v="61"/>
    <s v="OE1;PR_10;ACT_186"/>
    <x v="0"/>
    <x v="0"/>
    <x v="0"/>
    <n v="2"/>
    <s v="PAI"/>
    <x v="0"/>
    <s v="ACT_186"/>
    <s v="Implementar Modelo Integrado de Planeción y Gestión - Mipg en cada una de sus 7 dimensiones según corresponda"/>
    <x v="4"/>
    <n v="4.4642857142857152E-4"/>
    <s v="Jul"/>
    <n v="0"/>
    <n v="0"/>
    <n v="0"/>
    <s v="Por Ejecutar"/>
    <n v="16"/>
    <n v="16"/>
    <n v="1"/>
    <m/>
    <m/>
    <m/>
    <m/>
    <m/>
    <x v="1"/>
    <m/>
  </r>
  <r>
    <n v="61"/>
    <s v="OE1;PR_10;ACT_186"/>
    <x v="0"/>
    <x v="0"/>
    <x v="0"/>
    <n v="2"/>
    <s v="PAI"/>
    <x v="0"/>
    <s v="ACT_186"/>
    <s v="Implementar Modelo Integrado de Planeción y Gestión - Mipg en cada una de sus 7 dimensiones según corresponda"/>
    <x v="4"/>
    <n v="4.4642857142857152E-4"/>
    <s v="Ago"/>
    <n v="0"/>
    <n v="0"/>
    <n v="0"/>
    <s v="Por Ejecutar"/>
    <n v="16"/>
    <n v="16"/>
    <n v="1"/>
    <m/>
    <m/>
    <m/>
    <m/>
    <m/>
    <x v="1"/>
    <m/>
  </r>
  <r>
    <n v="61"/>
    <s v="OE1;PR_10;ACT_186"/>
    <x v="0"/>
    <x v="0"/>
    <x v="0"/>
    <n v="2"/>
    <s v="PAI"/>
    <x v="0"/>
    <s v="ACT_186"/>
    <s v="Implementar Modelo Integrado de Planeción y Gestión - Mipg en cada una de sus 7 dimensiones según corresponda"/>
    <x v="4"/>
    <n v="4.4642857142857152E-4"/>
    <s v="Sep"/>
    <n v="0"/>
    <n v="0"/>
    <n v="0"/>
    <s v="Por Ejecutar"/>
    <n v="16"/>
    <n v="16"/>
    <n v="1"/>
    <m/>
    <m/>
    <m/>
    <m/>
    <m/>
    <x v="1"/>
    <m/>
  </r>
  <r>
    <n v="61"/>
    <s v="OE1;PR_10;ACT_186"/>
    <x v="0"/>
    <x v="0"/>
    <x v="0"/>
    <n v="2"/>
    <s v="PAI"/>
    <x v="0"/>
    <s v="ACT_186"/>
    <s v="Implementar Modelo Integrado de Planeción y Gestión - Mipg en cada una de sus 7 dimensiones según corresponda"/>
    <x v="4"/>
    <n v="4.4642857142857152E-4"/>
    <s v="Oct"/>
    <n v="0"/>
    <n v="0"/>
    <n v="0"/>
    <s v="Por Ejecutar"/>
    <n v="16"/>
    <n v="16"/>
    <n v="1"/>
    <m/>
    <m/>
    <m/>
    <m/>
    <m/>
    <x v="1"/>
    <m/>
  </r>
  <r>
    <n v="61"/>
    <s v="OE1;PR_10;ACT_186"/>
    <x v="0"/>
    <x v="0"/>
    <x v="0"/>
    <n v="2"/>
    <s v="PAI"/>
    <x v="0"/>
    <s v="ACT_186"/>
    <s v="Implementar Modelo Integrado de Planeción y Gestión - Mipg en cada una de sus 7 dimensiones según corresponda"/>
    <x v="4"/>
    <n v="4.4642857142857152E-4"/>
    <s v="Nov"/>
    <n v="0"/>
    <n v="0"/>
    <n v="0"/>
    <s v="Por Ejecutar"/>
    <n v="16"/>
    <n v="16"/>
    <n v="1"/>
    <m/>
    <m/>
    <m/>
    <m/>
    <m/>
    <x v="1"/>
    <m/>
  </r>
  <r>
    <n v="61"/>
    <s v="OE1;PR_10;ACT_186"/>
    <x v="0"/>
    <x v="0"/>
    <x v="0"/>
    <n v="2"/>
    <s v="PAI"/>
    <x v="0"/>
    <s v="ACT_186"/>
    <s v="Implementar Modelo Integrado de Planeción y Gestión - Mipg en cada una de sus 7 dimensiones según corresponda"/>
    <x v="4"/>
    <n v="4.4642857142857152E-4"/>
    <s v="Dic"/>
    <n v="0"/>
    <n v="0"/>
    <n v="0"/>
    <s v="Por Ejecutar"/>
    <n v="16"/>
    <n v="16"/>
    <n v="1"/>
    <m/>
    <m/>
    <m/>
    <m/>
    <m/>
    <x v="1"/>
    <m/>
  </r>
  <r>
    <n v="62"/>
    <s v="OE1;PR_10;ACT_154"/>
    <x v="0"/>
    <x v="0"/>
    <x v="0"/>
    <n v="2"/>
    <s v="PAI"/>
    <x v="0"/>
    <s v="ACT_154"/>
    <m/>
    <x v="4"/>
    <n v="4.4642857142857152E-4"/>
    <s v="Ene"/>
    <n v="0"/>
    <n v="0"/>
    <n v="0"/>
    <s v="Por Ejecutar"/>
    <n v="0"/>
    <n v="0"/>
    <n v="0"/>
    <n v="1"/>
    <n v="1"/>
    <n v="1"/>
    <m/>
    <n v="0"/>
    <x v="3"/>
    <n v="4.4642857142857152E-4"/>
  </r>
  <r>
    <n v="62"/>
    <s v="OE1;PR_10;ACT_154"/>
    <x v="0"/>
    <x v="0"/>
    <x v="0"/>
    <n v="2"/>
    <s v="PAI"/>
    <x v="0"/>
    <s v="ACT_154"/>
    <m/>
    <x v="4"/>
    <n v="4.4642857142857152E-4"/>
    <s v="Feb"/>
    <n v="0"/>
    <n v="0"/>
    <n v="0"/>
    <s v="Por Ejecutar"/>
    <n v="0"/>
    <n v="0"/>
    <n v="0"/>
    <m/>
    <m/>
    <m/>
    <m/>
    <m/>
    <x v="1"/>
    <m/>
  </r>
  <r>
    <n v="62"/>
    <s v="OE1;PR_10;ACT_154"/>
    <x v="0"/>
    <x v="0"/>
    <x v="0"/>
    <n v="2"/>
    <s v="PAI"/>
    <x v="0"/>
    <s v="ACT_154"/>
    <m/>
    <x v="4"/>
    <n v="4.4642857142857152E-4"/>
    <s v="Mar"/>
    <n v="0"/>
    <n v="0"/>
    <n v="0"/>
    <s v="Por Ejecutar"/>
    <n v="0"/>
    <n v="0"/>
    <n v="0"/>
    <m/>
    <m/>
    <m/>
    <m/>
    <m/>
    <x v="1"/>
    <m/>
  </r>
  <r>
    <n v="62"/>
    <s v="OE1;PR_10;ACT_154"/>
    <x v="0"/>
    <x v="0"/>
    <x v="0"/>
    <n v="2"/>
    <s v="PAI"/>
    <x v="0"/>
    <s v="ACT_154"/>
    <m/>
    <x v="4"/>
    <n v="4.4642857142857152E-4"/>
    <s v="Abr"/>
    <n v="0"/>
    <n v="0"/>
    <n v="0"/>
    <s v="Por Ejecutar"/>
    <n v="0"/>
    <n v="0"/>
    <n v="0"/>
    <m/>
    <m/>
    <m/>
    <m/>
    <m/>
    <x v="1"/>
    <m/>
  </r>
  <r>
    <n v="62"/>
    <s v="OE1;PR_10;ACT_154"/>
    <x v="0"/>
    <x v="0"/>
    <x v="0"/>
    <n v="2"/>
    <s v="PAI"/>
    <x v="0"/>
    <s v="ACT_154"/>
    <m/>
    <x v="4"/>
    <n v="4.4642857142857152E-4"/>
    <s v="May"/>
    <n v="0"/>
    <n v="0"/>
    <n v="0"/>
    <s v="Por Ejecutar"/>
    <n v="0"/>
    <n v="0"/>
    <n v="0"/>
    <m/>
    <m/>
    <m/>
    <m/>
    <m/>
    <x v="1"/>
    <m/>
  </r>
  <r>
    <n v="62"/>
    <s v="OE1;PR_10;ACT_154"/>
    <x v="0"/>
    <x v="0"/>
    <x v="0"/>
    <n v="2"/>
    <s v="PAI"/>
    <x v="0"/>
    <s v="ACT_154"/>
    <m/>
    <x v="4"/>
    <n v="4.4642857142857152E-4"/>
    <s v="Jun"/>
    <n v="1"/>
    <n v="1"/>
    <n v="1"/>
    <s v="Culminada"/>
    <n v="1"/>
    <n v="1"/>
    <n v="1"/>
    <m/>
    <m/>
    <m/>
    <m/>
    <m/>
    <x v="1"/>
    <m/>
  </r>
  <r>
    <n v="62"/>
    <s v="OE1;PR_10;ACT_154"/>
    <x v="0"/>
    <x v="0"/>
    <x v="0"/>
    <n v="2"/>
    <s v="PAI"/>
    <x v="0"/>
    <s v="ACT_154"/>
    <m/>
    <x v="4"/>
    <n v="4.4642857142857152E-4"/>
    <s v="Jul"/>
    <n v="0"/>
    <n v="0"/>
    <n v="0"/>
    <s v="Por Ejecutar"/>
    <n v="1"/>
    <n v="1"/>
    <n v="1"/>
    <m/>
    <m/>
    <m/>
    <m/>
    <m/>
    <x v="1"/>
    <m/>
  </r>
  <r>
    <n v="62"/>
    <s v="OE1;PR_10;ACT_154"/>
    <x v="0"/>
    <x v="0"/>
    <x v="0"/>
    <n v="2"/>
    <s v="PAI"/>
    <x v="0"/>
    <s v="ACT_154"/>
    <m/>
    <x v="4"/>
    <n v="4.4642857142857152E-4"/>
    <s v="Ago"/>
    <n v="0"/>
    <n v="0"/>
    <n v="0"/>
    <s v="Por Ejecutar"/>
    <n v="1"/>
    <n v="1"/>
    <n v="1"/>
    <m/>
    <m/>
    <m/>
    <m/>
    <m/>
    <x v="1"/>
    <m/>
  </r>
  <r>
    <n v="62"/>
    <s v="OE1;PR_10;ACT_154"/>
    <x v="0"/>
    <x v="0"/>
    <x v="0"/>
    <n v="2"/>
    <s v="PAI"/>
    <x v="0"/>
    <s v="ACT_154"/>
    <m/>
    <x v="4"/>
    <n v="4.4642857142857152E-4"/>
    <s v="Sep"/>
    <n v="0"/>
    <n v="0"/>
    <n v="0"/>
    <s v="Por Ejecutar"/>
    <n v="1"/>
    <n v="1"/>
    <n v="1"/>
    <m/>
    <m/>
    <m/>
    <m/>
    <m/>
    <x v="1"/>
    <m/>
  </r>
  <r>
    <n v="62"/>
    <s v="OE1;PR_10;ACT_154"/>
    <x v="0"/>
    <x v="0"/>
    <x v="0"/>
    <n v="2"/>
    <s v="PAI"/>
    <x v="0"/>
    <s v="ACT_154"/>
    <m/>
    <x v="4"/>
    <n v="4.4642857142857152E-4"/>
    <s v="Oct"/>
    <n v="0"/>
    <n v="0"/>
    <n v="0"/>
    <s v="Por Ejecutar"/>
    <n v="1"/>
    <n v="1"/>
    <n v="1"/>
    <m/>
    <m/>
    <m/>
    <m/>
    <m/>
    <x v="1"/>
    <m/>
  </r>
  <r>
    <n v="62"/>
    <s v="OE1;PR_10;ACT_154"/>
    <x v="0"/>
    <x v="0"/>
    <x v="0"/>
    <n v="2"/>
    <s v="PAI"/>
    <x v="0"/>
    <s v="ACT_154"/>
    <m/>
    <x v="4"/>
    <n v="4.4642857142857152E-4"/>
    <s v="Nov"/>
    <n v="0"/>
    <n v="0"/>
    <n v="0"/>
    <s v="Por Ejecutar"/>
    <n v="1"/>
    <n v="1"/>
    <n v="1"/>
    <m/>
    <m/>
    <m/>
    <m/>
    <m/>
    <x v="1"/>
    <m/>
  </r>
  <r>
    <n v="62"/>
    <s v="OE1;PR_10;ACT_154"/>
    <x v="0"/>
    <x v="0"/>
    <x v="0"/>
    <n v="2"/>
    <s v="PAI"/>
    <x v="0"/>
    <s v="ACT_154"/>
    <m/>
    <x v="4"/>
    <n v="4.4642857142857152E-4"/>
    <s v="Dic"/>
    <n v="0"/>
    <n v="0"/>
    <n v="0"/>
    <s v="Por Ejecutar"/>
    <n v="1"/>
    <n v="1"/>
    <n v="1"/>
    <m/>
    <m/>
    <m/>
    <m/>
    <m/>
    <x v="1"/>
    <m/>
  </r>
  <r>
    <n v="63"/>
    <s v="OE1;PR_10;ACT_155"/>
    <x v="0"/>
    <x v="0"/>
    <x v="0"/>
    <n v="2"/>
    <s v="PAI"/>
    <x v="0"/>
    <s v="ACT_155"/>
    <s v="Elaborar un protocolo de Atención al Ciudadano ."/>
    <x v="4"/>
    <n v="4.4642857142857152E-4"/>
    <s v="Ene"/>
    <n v="0"/>
    <n v="0"/>
    <n v="0"/>
    <s v="Por Ejecutar"/>
    <n v="0"/>
    <n v="0"/>
    <n v="0"/>
    <n v="1"/>
    <n v="0"/>
    <n v="0"/>
    <m/>
    <n v="1"/>
    <x v="2"/>
    <n v="0"/>
  </r>
  <r>
    <n v="63"/>
    <s v="OE1;PR_10;ACT_155"/>
    <x v="0"/>
    <x v="0"/>
    <x v="0"/>
    <n v="2"/>
    <s v="PAI"/>
    <x v="0"/>
    <s v="ACT_155"/>
    <s v="Elaborar un protocolo de Atención al Ciudadano ."/>
    <x v="4"/>
    <n v="4.4642857142857152E-4"/>
    <s v="Feb"/>
    <n v="0"/>
    <n v="0"/>
    <n v="0"/>
    <s v="Por Ejecutar"/>
    <n v="0"/>
    <n v="0"/>
    <n v="0"/>
    <m/>
    <m/>
    <m/>
    <m/>
    <m/>
    <x v="1"/>
    <m/>
  </r>
  <r>
    <n v="63"/>
    <s v="OE1;PR_10;ACT_155"/>
    <x v="0"/>
    <x v="0"/>
    <x v="0"/>
    <n v="2"/>
    <s v="PAI"/>
    <x v="0"/>
    <s v="ACT_155"/>
    <s v="Elaborar un protocolo de Atención al Ciudadano ."/>
    <x v="4"/>
    <n v="4.4642857142857152E-4"/>
    <s v="Mar"/>
    <n v="0"/>
    <n v="0"/>
    <n v="0"/>
    <s v="Por Ejecutar"/>
    <n v="0"/>
    <n v="0"/>
    <n v="0"/>
    <m/>
    <m/>
    <m/>
    <m/>
    <m/>
    <x v="1"/>
    <m/>
  </r>
  <r>
    <n v="63"/>
    <s v="OE1;PR_10;ACT_155"/>
    <x v="0"/>
    <x v="0"/>
    <x v="0"/>
    <n v="2"/>
    <s v="PAI"/>
    <x v="0"/>
    <s v="ACT_155"/>
    <s v="Elaborar un protocolo de Atención al Ciudadano ."/>
    <x v="4"/>
    <n v="4.4642857142857152E-4"/>
    <s v="Abr"/>
    <n v="0"/>
    <n v="0"/>
    <n v="0"/>
    <s v="Por Ejecutar"/>
    <n v="0"/>
    <n v="0"/>
    <n v="0"/>
    <m/>
    <m/>
    <m/>
    <m/>
    <m/>
    <x v="1"/>
    <m/>
  </r>
  <r>
    <n v="63"/>
    <s v="OE1;PR_10;ACT_155"/>
    <x v="0"/>
    <x v="0"/>
    <x v="0"/>
    <n v="2"/>
    <s v="PAI"/>
    <x v="0"/>
    <s v="ACT_155"/>
    <s v="Elaborar un protocolo de Atención al Ciudadano ."/>
    <x v="4"/>
    <n v="4.4642857142857152E-4"/>
    <s v="May"/>
    <n v="0"/>
    <n v="0"/>
    <n v="0"/>
    <s v="Por Ejecutar"/>
    <n v="0"/>
    <n v="0"/>
    <n v="0"/>
    <m/>
    <m/>
    <m/>
    <m/>
    <m/>
    <x v="1"/>
    <m/>
  </r>
  <r>
    <n v="63"/>
    <s v="OE1;PR_10;ACT_155"/>
    <x v="0"/>
    <x v="0"/>
    <x v="0"/>
    <n v="2"/>
    <s v="PAI"/>
    <x v="0"/>
    <s v="ACT_155"/>
    <s v="Elaborar un protocolo de Atención al Ciudadano ."/>
    <x v="4"/>
    <n v="4.4642857142857152E-4"/>
    <s v="Jun"/>
    <n v="0"/>
    <n v="0"/>
    <n v="0"/>
    <s v="Por Ejecutar"/>
    <n v="0"/>
    <n v="0"/>
    <n v="0"/>
    <m/>
    <m/>
    <m/>
    <m/>
    <m/>
    <x v="1"/>
    <m/>
  </r>
  <r>
    <n v="63"/>
    <s v="OE1;PR_10;ACT_155"/>
    <x v="0"/>
    <x v="0"/>
    <x v="0"/>
    <n v="2"/>
    <s v="PAI"/>
    <x v="0"/>
    <s v="ACT_155"/>
    <s v="Elaborar un protocolo de Atención al Ciudadano ."/>
    <x v="4"/>
    <n v="4.4642857142857152E-4"/>
    <s v="Jul"/>
    <n v="0"/>
    <n v="0"/>
    <n v="0"/>
    <s v="Por Ejecutar"/>
    <n v="0"/>
    <n v="0"/>
    <n v="0"/>
    <m/>
    <m/>
    <m/>
    <m/>
    <m/>
    <x v="1"/>
    <m/>
  </r>
  <r>
    <n v="63"/>
    <s v="OE1;PR_10;ACT_155"/>
    <x v="0"/>
    <x v="0"/>
    <x v="0"/>
    <n v="2"/>
    <s v="PAI"/>
    <x v="0"/>
    <s v="ACT_155"/>
    <s v="Elaborar un protocolo de Atención al Ciudadano ."/>
    <x v="4"/>
    <n v="4.4642857142857152E-4"/>
    <s v="Ago"/>
    <n v="0"/>
    <n v="0"/>
    <n v="0"/>
    <s v="Por Ejecutar"/>
    <n v="0"/>
    <n v="0"/>
    <n v="0"/>
    <m/>
    <m/>
    <m/>
    <m/>
    <m/>
    <x v="1"/>
    <m/>
  </r>
  <r>
    <n v="63"/>
    <s v="OE1;PR_10;ACT_155"/>
    <x v="0"/>
    <x v="0"/>
    <x v="0"/>
    <n v="2"/>
    <s v="PAI"/>
    <x v="0"/>
    <s v="ACT_155"/>
    <s v="Elaborar un protocolo de Atención al Ciudadano ."/>
    <x v="4"/>
    <n v="4.4642857142857152E-4"/>
    <s v="Sep"/>
    <n v="0"/>
    <n v="0"/>
    <n v="0"/>
    <s v="Por Ejecutar"/>
    <n v="0"/>
    <n v="0"/>
    <n v="0"/>
    <m/>
    <m/>
    <m/>
    <m/>
    <m/>
    <x v="1"/>
    <m/>
  </r>
  <r>
    <n v="63"/>
    <s v="OE1;PR_10;ACT_155"/>
    <x v="0"/>
    <x v="0"/>
    <x v="0"/>
    <n v="2"/>
    <s v="PAI"/>
    <x v="0"/>
    <s v="ACT_155"/>
    <s v="Elaborar un protocolo de Atención al Ciudadano ."/>
    <x v="4"/>
    <n v="4.4642857142857152E-4"/>
    <s v="Oct"/>
    <n v="0"/>
    <n v="0"/>
    <n v="0"/>
    <s v="Por Ejecutar"/>
    <n v="0"/>
    <n v="0"/>
    <n v="0"/>
    <m/>
    <m/>
    <m/>
    <m/>
    <m/>
    <x v="1"/>
    <m/>
  </r>
  <r>
    <n v="63"/>
    <s v="OE1;PR_10;ACT_155"/>
    <x v="0"/>
    <x v="0"/>
    <x v="0"/>
    <n v="2"/>
    <s v="PAI"/>
    <x v="0"/>
    <s v="ACT_155"/>
    <s v="Elaborar un protocolo de Atención al Ciudadano ."/>
    <x v="4"/>
    <n v="4.4642857142857152E-4"/>
    <s v="Nov"/>
    <n v="0"/>
    <n v="0"/>
    <n v="0"/>
    <s v="Por Ejecutar"/>
    <n v="0"/>
    <n v="0"/>
    <n v="0"/>
    <m/>
    <m/>
    <m/>
    <m/>
    <m/>
    <x v="1"/>
    <m/>
  </r>
  <r>
    <n v="63"/>
    <s v="OE1;PR_10;ACT_155"/>
    <x v="0"/>
    <x v="0"/>
    <x v="0"/>
    <n v="2"/>
    <s v="PAI"/>
    <x v="0"/>
    <s v="ACT_155"/>
    <s v="Elaborar un protocolo de Atención al Ciudadano ."/>
    <x v="4"/>
    <n v="4.4642857142857152E-4"/>
    <s v="Dic"/>
    <n v="1"/>
    <n v="0"/>
    <n v="0"/>
    <s v="Por Ejecutar"/>
    <n v="1"/>
    <n v="0"/>
    <n v="0"/>
    <m/>
    <m/>
    <m/>
    <m/>
    <m/>
    <x v="1"/>
    <m/>
  </r>
  <r>
    <n v="64"/>
    <s v="OE1;PR_10;ACT_156"/>
    <x v="0"/>
    <x v="0"/>
    <x v="0"/>
    <n v="2"/>
    <s v="PAI"/>
    <x v="0"/>
    <s v="ACT_156"/>
    <s v="Brindar atención al Ciudadano  de manera presencial"/>
    <x v="4"/>
    <n v="4.4642857142857152E-4"/>
    <s v="Ene"/>
    <n v="844"/>
    <n v="810"/>
    <n v="0.95971563981042651"/>
    <s v="Gestionado"/>
    <n v="844"/>
    <n v="810"/>
    <n v="0.95971563981042651"/>
    <n v="3926"/>
    <n v="3775"/>
    <n v="0.96153846153846156"/>
    <m/>
    <n v="3.8461538461538436E-2"/>
    <x v="3"/>
    <n v="4.2925824175824186E-4"/>
  </r>
  <r>
    <n v="64"/>
    <s v="OE1;PR_10;ACT_156"/>
    <x v="0"/>
    <x v="0"/>
    <x v="0"/>
    <n v="2"/>
    <s v="PAI"/>
    <x v="0"/>
    <s v="ACT_156"/>
    <s v="Brindar atención al Ciudadano  de manera presencial"/>
    <x v="4"/>
    <n v="4.4642857142857152E-4"/>
    <s v="Feb"/>
    <n v="793"/>
    <n v="753"/>
    <n v="0.94955863808322827"/>
    <s v="Gestionado"/>
    <n v="1637"/>
    <n v="1563"/>
    <n v="0.95479535736102628"/>
    <m/>
    <m/>
    <m/>
    <m/>
    <m/>
    <x v="1"/>
    <m/>
  </r>
  <r>
    <n v="64"/>
    <s v="OE1;PR_10;ACT_156"/>
    <x v="0"/>
    <x v="0"/>
    <x v="0"/>
    <n v="2"/>
    <s v="PAI"/>
    <x v="0"/>
    <s v="ACT_156"/>
    <s v="Brindar atención al Ciudadano  de manera presencial"/>
    <x v="4"/>
    <n v="4.4642857142857152E-4"/>
    <s v="Mar"/>
    <n v="856"/>
    <n v="829"/>
    <n v="0.96845794392523366"/>
    <s v="Culminada"/>
    <n v="2493"/>
    <n v="2392"/>
    <n v="0.95948656237464902"/>
    <m/>
    <m/>
    <m/>
    <m/>
    <m/>
    <x v="1"/>
    <m/>
  </r>
  <r>
    <n v="64"/>
    <s v="OE1;PR_10;ACT_156"/>
    <x v="0"/>
    <x v="0"/>
    <x v="0"/>
    <n v="2"/>
    <s v="PAI"/>
    <x v="0"/>
    <s v="ACT_156"/>
    <s v="Brindar atención al Ciudadano  de manera presencial"/>
    <x v="4"/>
    <n v="4.4642857142857152E-4"/>
    <s v="Abr"/>
    <n v="793"/>
    <n v="761"/>
    <n v="0.95964691046658257"/>
    <s v="Gestionado"/>
    <n v="3286"/>
    <n v="3153"/>
    <n v="0.95952525867315885"/>
    <m/>
    <m/>
    <m/>
    <m/>
    <m/>
    <x v="1"/>
    <m/>
  </r>
  <r>
    <n v="64"/>
    <s v="OE1;PR_10;ACT_156"/>
    <x v="0"/>
    <x v="0"/>
    <x v="0"/>
    <n v="2"/>
    <s v="PAI"/>
    <x v="0"/>
    <s v="ACT_156"/>
    <s v="Brindar atención al Ciudadano  de manera presencial"/>
    <x v="4"/>
    <n v="4.4642857142857152E-4"/>
    <s v="May"/>
    <n v="0"/>
    <n v="0"/>
    <n v="0"/>
    <s v="Por Ejecutar"/>
    <n v="3286"/>
    <n v="3153"/>
    <n v="0.95952525867315885"/>
    <m/>
    <m/>
    <m/>
    <m/>
    <m/>
    <x v="1"/>
    <m/>
  </r>
  <r>
    <n v="64"/>
    <s v="OE1;PR_10;ACT_156"/>
    <x v="0"/>
    <x v="0"/>
    <x v="0"/>
    <n v="2"/>
    <s v="PAI"/>
    <x v="0"/>
    <s v="ACT_156"/>
    <s v="Brindar atención al Ciudadano  de manera presencial"/>
    <x v="4"/>
    <n v="4.4642857142857152E-4"/>
    <s v="Jun"/>
    <n v="640"/>
    <n v="622"/>
    <n v="0.97187500000000004"/>
    <s v="Culminada"/>
    <n v="3926"/>
    <n v="3775"/>
    <n v="0.96153846153846156"/>
    <m/>
    <m/>
    <m/>
    <m/>
    <m/>
    <x v="1"/>
    <m/>
  </r>
  <r>
    <n v="64"/>
    <s v="OE1;PR_10;ACT_156"/>
    <x v="0"/>
    <x v="0"/>
    <x v="0"/>
    <n v="2"/>
    <s v="PAI"/>
    <x v="0"/>
    <s v="ACT_156"/>
    <s v="Brindar atención al Ciudadano  de manera presencial"/>
    <x v="4"/>
    <n v="4.4642857142857152E-4"/>
    <s v="Jul"/>
    <n v="0"/>
    <n v="0"/>
    <n v="0"/>
    <s v="Por Ejecutar"/>
    <n v="3926"/>
    <n v="3775"/>
    <n v="0.96153846153846156"/>
    <m/>
    <m/>
    <m/>
    <m/>
    <m/>
    <x v="1"/>
    <m/>
  </r>
  <r>
    <n v="64"/>
    <s v="OE1;PR_10;ACT_156"/>
    <x v="0"/>
    <x v="0"/>
    <x v="0"/>
    <n v="2"/>
    <s v="PAI"/>
    <x v="0"/>
    <s v="ACT_156"/>
    <s v="Brindar atención al Ciudadano  de manera presencial"/>
    <x v="4"/>
    <n v="4.4642857142857152E-4"/>
    <s v="Ago"/>
    <n v="0"/>
    <n v="0"/>
    <n v="0"/>
    <s v="Por Ejecutar"/>
    <n v="3926"/>
    <n v="3775"/>
    <n v="0.96153846153846156"/>
    <m/>
    <m/>
    <m/>
    <m/>
    <m/>
    <x v="1"/>
    <m/>
  </r>
  <r>
    <n v="64"/>
    <s v="OE1;PR_10;ACT_156"/>
    <x v="0"/>
    <x v="0"/>
    <x v="0"/>
    <n v="2"/>
    <s v="PAI"/>
    <x v="0"/>
    <s v="ACT_156"/>
    <s v="Brindar atención al Ciudadano  de manera presencial"/>
    <x v="4"/>
    <n v="4.4642857142857152E-4"/>
    <s v="Sep"/>
    <n v="0"/>
    <n v="0"/>
    <n v="0"/>
    <s v="Por Ejecutar"/>
    <n v="3926"/>
    <n v="3775"/>
    <n v="0.96153846153846156"/>
    <m/>
    <m/>
    <m/>
    <m/>
    <m/>
    <x v="1"/>
    <m/>
  </r>
  <r>
    <n v="64"/>
    <s v="OE1;PR_10;ACT_156"/>
    <x v="0"/>
    <x v="0"/>
    <x v="0"/>
    <n v="2"/>
    <s v="PAI"/>
    <x v="0"/>
    <s v="ACT_156"/>
    <s v="Brindar atención al Ciudadano  de manera presencial"/>
    <x v="4"/>
    <n v="4.4642857142857152E-4"/>
    <s v="Oct"/>
    <n v="0"/>
    <n v="0"/>
    <n v="0"/>
    <s v="Por Ejecutar"/>
    <n v="3926"/>
    <n v="3775"/>
    <n v="0.96153846153846156"/>
    <m/>
    <m/>
    <m/>
    <m/>
    <m/>
    <x v="1"/>
    <m/>
  </r>
  <r>
    <n v="64"/>
    <s v="OE1;PR_10;ACT_156"/>
    <x v="0"/>
    <x v="0"/>
    <x v="0"/>
    <n v="2"/>
    <s v="PAI"/>
    <x v="0"/>
    <s v="ACT_156"/>
    <s v="Brindar atención al Ciudadano  de manera presencial"/>
    <x v="4"/>
    <n v="4.4642857142857152E-4"/>
    <s v="Nov"/>
    <n v="0"/>
    <n v="0"/>
    <n v="0"/>
    <s v="Por Ejecutar"/>
    <n v="3926"/>
    <n v="3775"/>
    <n v="0.96153846153846156"/>
    <m/>
    <m/>
    <m/>
    <m/>
    <m/>
    <x v="1"/>
    <m/>
  </r>
  <r>
    <n v="64"/>
    <s v="OE1;PR_10;ACT_156"/>
    <x v="0"/>
    <x v="0"/>
    <x v="0"/>
    <n v="2"/>
    <s v="PAI"/>
    <x v="0"/>
    <s v="ACT_156"/>
    <s v="Brindar atención al Ciudadano  de manera presencial"/>
    <x v="4"/>
    <n v="4.4642857142857152E-4"/>
    <s v="Dic"/>
    <n v="0"/>
    <n v="0"/>
    <n v="0"/>
    <s v="Por Ejecutar"/>
    <n v="3926"/>
    <n v="3775"/>
    <n v="0.96153846153846156"/>
    <m/>
    <m/>
    <m/>
    <m/>
    <m/>
    <x v="1"/>
    <m/>
  </r>
  <r>
    <n v="65"/>
    <s v="OE1;PR_10;ACT_226"/>
    <x v="0"/>
    <x v="0"/>
    <x v="0"/>
    <n v="11"/>
    <s v="PAI"/>
    <x v="6"/>
    <s v="ACT_226"/>
    <s v="Monitorear y efectuar seguimiento a los riesgos de corrupción"/>
    <x v="4"/>
    <n v="4.4642857142857152E-4"/>
    <s v="Ene"/>
    <n v="0"/>
    <n v="0"/>
    <n v="0"/>
    <s v="Por Ejecutar"/>
    <n v="0"/>
    <n v="0"/>
    <n v="0"/>
    <n v="0.999996"/>
    <n v="0.33333299999999999"/>
    <n v="0.33333433333733337"/>
    <m/>
    <n v="0.66666566666266669"/>
    <x v="0"/>
    <n v="1.48809970239881E-4"/>
  </r>
  <r>
    <n v="65"/>
    <s v="OE1;PR_10;ACT_226"/>
    <x v="0"/>
    <x v="0"/>
    <x v="0"/>
    <n v="11"/>
    <s v="PAI"/>
    <x v="6"/>
    <s v="ACT_226"/>
    <s v="Monitorear y efectuar seguimiento a los riesgos de corrupción"/>
    <x v="4"/>
    <n v="4.4642857142857152E-4"/>
    <s v="Feb"/>
    <n v="0"/>
    <n v="0"/>
    <n v="0"/>
    <s v="Por Ejecutar"/>
    <n v="0"/>
    <n v="0"/>
    <n v="0"/>
    <m/>
    <m/>
    <m/>
    <m/>
    <m/>
    <x v="1"/>
    <m/>
  </r>
  <r>
    <n v="65"/>
    <s v="OE1;PR_10;ACT_226"/>
    <x v="0"/>
    <x v="0"/>
    <x v="0"/>
    <n v="11"/>
    <s v="PAI"/>
    <x v="6"/>
    <s v="ACT_226"/>
    <s v="Monitorear y efectuar seguimiento a los riesgos de corrupción"/>
    <x v="4"/>
    <n v="4.4642857142857152E-4"/>
    <s v="Mar"/>
    <n v="0"/>
    <n v="0"/>
    <n v="0"/>
    <s v="Por Ejecutar"/>
    <n v="0"/>
    <n v="0"/>
    <n v="0"/>
    <m/>
    <m/>
    <m/>
    <m/>
    <m/>
    <x v="1"/>
    <m/>
  </r>
  <r>
    <n v="65"/>
    <s v="OE1;PR_10;ACT_226"/>
    <x v="0"/>
    <x v="0"/>
    <x v="0"/>
    <n v="11"/>
    <s v="PAI"/>
    <x v="6"/>
    <s v="ACT_226"/>
    <s v="Monitorear y efectuar seguimiento a los riesgos de corrupción"/>
    <x v="4"/>
    <n v="4.4642857142857152E-4"/>
    <s v="Abr"/>
    <n v="0.33333299999999999"/>
    <n v="0.33333299999999999"/>
    <n v="1"/>
    <s v="Culminada"/>
    <n v="0.33333299999999999"/>
    <n v="0.33333299999999999"/>
    <n v="1"/>
    <m/>
    <m/>
    <m/>
    <m/>
    <m/>
    <x v="1"/>
    <m/>
  </r>
  <r>
    <n v="65"/>
    <s v="OE1;PR_10;ACT_226"/>
    <x v="0"/>
    <x v="0"/>
    <x v="0"/>
    <n v="11"/>
    <s v="PAI"/>
    <x v="6"/>
    <s v="ACT_226"/>
    <s v="Monitorear y efectuar seguimiento a los riesgos de corrupción"/>
    <x v="4"/>
    <n v="4.4642857142857152E-4"/>
    <s v="May"/>
    <n v="0"/>
    <n v="0"/>
    <n v="0"/>
    <s v="Por Ejecutar"/>
    <n v="0.33333299999999999"/>
    <n v="0.33333299999999999"/>
    <n v="1"/>
    <m/>
    <m/>
    <m/>
    <m/>
    <m/>
    <x v="1"/>
    <m/>
  </r>
  <r>
    <n v="65"/>
    <s v="OE1;PR_10;ACT_226"/>
    <x v="0"/>
    <x v="0"/>
    <x v="0"/>
    <n v="11"/>
    <s v="PAI"/>
    <x v="6"/>
    <s v="ACT_226"/>
    <s v="Monitorear y efectuar seguimiento a los riesgos de corrupción"/>
    <x v="4"/>
    <n v="4.4642857142857152E-4"/>
    <s v="Jun"/>
    <n v="0"/>
    <n v="0"/>
    <n v="0"/>
    <s v="Por Ejecutar"/>
    <n v="0.33333299999999999"/>
    <n v="0.33333299999999999"/>
    <n v="1"/>
    <m/>
    <m/>
    <m/>
    <m/>
    <m/>
    <x v="1"/>
    <m/>
  </r>
  <r>
    <n v="65"/>
    <s v="OE1;PR_10;ACT_226"/>
    <x v="0"/>
    <x v="0"/>
    <x v="0"/>
    <n v="11"/>
    <s v="PAI"/>
    <x v="6"/>
    <s v="ACT_226"/>
    <s v="Monitorear y efectuar seguimiento a los riesgos de corrupción"/>
    <x v="4"/>
    <n v="4.4642857142857152E-4"/>
    <s v="Jul"/>
    <n v="0"/>
    <n v="0"/>
    <n v="0"/>
    <s v="Por Ejecutar"/>
    <n v="0.33333299999999999"/>
    <n v="0.33333299999999999"/>
    <n v="1"/>
    <m/>
    <m/>
    <m/>
    <m/>
    <m/>
    <x v="1"/>
    <m/>
  </r>
  <r>
    <n v="65"/>
    <s v="OE1;PR_10;ACT_226"/>
    <x v="0"/>
    <x v="0"/>
    <x v="0"/>
    <n v="11"/>
    <s v="PAI"/>
    <x v="6"/>
    <s v="ACT_226"/>
    <s v="Monitorear y efectuar seguimiento a los riesgos de corrupción"/>
    <x v="4"/>
    <n v="4.4642857142857152E-4"/>
    <s v="Ago"/>
    <n v="0.33333000000000002"/>
    <n v="0"/>
    <n v="0"/>
    <s v="Por Ejecutar"/>
    <n v="0.66666300000000001"/>
    <n v="0.33333299999999999"/>
    <n v="0.50000225001237508"/>
    <m/>
    <m/>
    <m/>
    <m/>
    <m/>
    <x v="1"/>
    <m/>
  </r>
  <r>
    <n v="65"/>
    <s v="OE1;PR_10;ACT_226"/>
    <x v="0"/>
    <x v="0"/>
    <x v="0"/>
    <n v="11"/>
    <s v="PAI"/>
    <x v="6"/>
    <s v="ACT_226"/>
    <s v="Monitorear y efectuar seguimiento a los riesgos de corrupción"/>
    <x v="4"/>
    <n v="4.4642857142857152E-4"/>
    <s v="Sep"/>
    <n v="0"/>
    <n v="0"/>
    <n v="0"/>
    <s v="Por Ejecutar"/>
    <n v="0.66666300000000001"/>
    <n v="0.33333299999999999"/>
    <n v="0.50000225001237508"/>
    <m/>
    <m/>
    <m/>
    <m/>
    <m/>
    <x v="1"/>
    <m/>
  </r>
  <r>
    <n v="65"/>
    <s v="OE1;PR_10;ACT_226"/>
    <x v="0"/>
    <x v="0"/>
    <x v="0"/>
    <n v="11"/>
    <s v="PAI"/>
    <x v="6"/>
    <s v="ACT_226"/>
    <s v="Monitorear y efectuar seguimiento a los riesgos de corrupción"/>
    <x v="4"/>
    <n v="4.4642857142857152E-4"/>
    <s v="Oct"/>
    <n v="0"/>
    <n v="0"/>
    <n v="0"/>
    <s v="Por Ejecutar"/>
    <n v="0.66666300000000001"/>
    <n v="0.33333299999999999"/>
    <n v="0.50000225001237508"/>
    <m/>
    <m/>
    <m/>
    <m/>
    <m/>
    <x v="1"/>
    <m/>
  </r>
  <r>
    <n v="65"/>
    <s v="OE1;PR_10;ACT_226"/>
    <x v="0"/>
    <x v="0"/>
    <x v="0"/>
    <n v="11"/>
    <s v="PAI"/>
    <x v="6"/>
    <s v="ACT_226"/>
    <s v="Monitorear y efectuar seguimiento a los riesgos de corrupción"/>
    <x v="4"/>
    <n v="4.4642857142857152E-4"/>
    <s v="Nov"/>
    <n v="0"/>
    <n v="0"/>
    <n v="0"/>
    <s v="Por Ejecutar"/>
    <n v="0.66666300000000001"/>
    <n v="0.33333299999999999"/>
    <n v="0.50000225001237508"/>
    <m/>
    <m/>
    <m/>
    <m/>
    <m/>
    <x v="1"/>
    <m/>
  </r>
  <r>
    <n v="65"/>
    <s v="OE1;PR_10;ACT_226"/>
    <x v="0"/>
    <x v="0"/>
    <x v="0"/>
    <n v="11"/>
    <s v="PAI"/>
    <x v="6"/>
    <s v="ACT_226"/>
    <s v="Monitorear y efectuar seguimiento a los riesgos de corrupción"/>
    <x v="4"/>
    <n v="4.4642857142857152E-4"/>
    <s v="Dic"/>
    <n v="0.33333299999999999"/>
    <n v="0"/>
    <n v="0"/>
    <s v="Por Ejecutar"/>
    <n v="0.999996"/>
    <n v="0.33333299999999999"/>
    <n v="0.33333433333733337"/>
    <m/>
    <m/>
    <m/>
    <m/>
    <m/>
    <x v="1"/>
    <m/>
  </r>
  <r>
    <n v="66"/>
    <s v="OE1;PR_10;ACT_188"/>
    <x v="0"/>
    <x v="0"/>
    <x v="0"/>
    <n v="2"/>
    <s v="PAI"/>
    <x v="0"/>
    <s v="ACT_188"/>
    <s v="Implementar Modelo Integrado de Planeción y Gestión - Mipg en cada una de sus 7 dimensiones según corresponda"/>
    <x v="4"/>
    <n v="4.4642857142857152E-4"/>
    <s v="Ene"/>
    <n v="10"/>
    <n v="10"/>
    <n v="1"/>
    <s v="Culminada"/>
    <n v="10"/>
    <n v="10"/>
    <n v="1"/>
    <n v="35"/>
    <n v="35"/>
    <n v="1"/>
    <m/>
    <n v="0"/>
    <x v="3"/>
    <n v="4.4642857142857152E-4"/>
  </r>
  <r>
    <n v="66"/>
    <s v="OE1;PR_10;ACT_188"/>
    <x v="0"/>
    <x v="0"/>
    <x v="0"/>
    <n v="2"/>
    <s v="PAI"/>
    <x v="0"/>
    <s v="ACT_188"/>
    <s v="Implementar Modelo Integrado de Planeción y Gestión - Mipg en cada una de sus 7 dimensiones según corresponda"/>
    <x v="4"/>
    <n v="4.4642857142857152E-4"/>
    <s v="Feb"/>
    <n v="6"/>
    <n v="6"/>
    <n v="1"/>
    <s v="Culminada"/>
    <n v="16"/>
    <n v="16"/>
    <n v="1"/>
    <m/>
    <m/>
    <m/>
    <m/>
    <m/>
    <x v="1"/>
    <m/>
  </r>
  <r>
    <n v="66"/>
    <s v="OE1;PR_10;ACT_188"/>
    <x v="0"/>
    <x v="0"/>
    <x v="0"/>
    <n v="2"/>
    <s v="PAI"/>
    <x v="0"/>
    <s v="ACT_188"/>
    <s v="Implementar Modelo Integrado de Planeción y Gestión - Mipg en cada una de sus 7 dimensiones según corresponda"/>
    <x v="4"/>
    <n v="4.4642857142857152E-4"/>
    <s v="Mar"/>
    <n v="5"/>
    <n v="5"/>
    <n v="1"/>
    <s v="Culminada"/>
    <n v="21"/>
    <n v="21"/>
    <n v="1"/>
    <m/>
    <m/>
    <m/>
    <m/>
    <m/>
    <x v="1"/>
    <m/>
  </r>
  <r>
    <n v="66"/>
    <s v="OE1;PR_10;ACT_188"/>
    <x v="0"/>
    <x v="0"/>
    <x v="0"/>
    <n v="2"/>
    <s v="PAI"/>
    <x v="0"/>
    <s v="ACT_188"/>
    <s v="Implementar Modelo Integrado de Planeción y Gestión - Mipg en cada una de sus 7 dimensiones según corresponda"/>
    <x v="4"/>
    <n v="4.4642857142857152E-4"/>
    <s v="Abr"/>
    <n v="5"/>
    <n v="5"/>
    <n v="1"/>
    <s v="Culminada"/>
    <n v="26"/>
    <n v="26"/>
    <n v="1"/>
    <m/>
    <m/>
    <m/>
    <m/>
    <m/>
    <x v="1"/>
    <m/>
  </r>
  <r>
    <n v="66"/>
    <s v="OE1;PR_10;ACT_188"/>
    <x v="0"/>
    <x v="0"/>
    <x v="0"/>
    <n v="2"/>
    <s v="PAI"/>
    <x v="0"/>
    <s v="ACT_188"/>
    <s v="Implementar Modelo Integrado de Planeción y Gestión - Mipg en cada una de sus 7 dimensiones según corresponda"/>
    <x v="4"/>
    <n v="4.4642857142857152E-4"/>
    <s v="May"/>
    <n v="0"/>
    <n v="0"/>
    <n v="0"/>
    <s v="Por Ejecutar"/>
    <n v="26"/>
    <n v="26"/>
    <n v="1"/>
    <m/>
    <m/>
    <m/>
    <m/>
    <m/>
    <x v="1"/>
    <m/>
  </r>
  <r>
    <n v="66"/>
    <s v="OE1;PR_10;ACT_188"/>
    <x v="0"/>
    <x v="0"/>
    <x v="0"/>
    <n v="2"/>
    <s v="PAI"/>
    <x v="0"/>
    <s v="ACT_188"/>
    <s v="Implementar Modelo Integrado de Planeción y Gestión - Mipg en cada una de sus 7 dimensiones según corresponda"/>
    <x v="4"/>
    <n v="4.4642857142857152E-4"/>
    <s v="Jun"/>
    <n v="9"/>
    <n v="9"/>
    <n v="1"/>
    <s v="Culminada"/>
    <n v="35"/>
    <n v="35"/>
    <n v="1"/>
    <m/>
    <m/>
    <m/>
    <m/>
    <m/>
    <x v="1"/>
    <m/>
  </r>
  <r>
    <n v="66"/>
    <s v="OE1;PR_10;ACT_188"/>
    <x v="0"/>
    <x v="0"/>
    <x v="0"/>
    <n v="2"/>
    <s v="PAI"/>
    <x v="0"/>
    <s v="ACT_188"/>
    <s v="Implementar Modelo Integrado de Planeción y Gestión - Mipg en cada una de sus 7 dimensiones según corresponda"/>
    <x v="4"/>
    <n v="4.4642857142857152E-4"/>
    <s v="Jul"/>
    <n v="0"/>
    <n v="0"/>
    <n v="0"/>
    <s v="Por Ejecutar"/>
    <n v="35"/>
    <n v="35"/>
    <n v="1"/>
    <m/>
    <m/>
    <m/>
    <m/>
    <m/>
    <x v="1"/>
    <m/>
  </r>
  <r>
    <n v="66"/>
    <s v="OE1;PR_10;ACT_188"/>
    <x v="0"/>
    <x v="0"/>
    <x v="0"/>
    <n v="2"/>
    <s v="PAI"/>
    <x v="0"/>
    <s v="ACT_188"/>
    <s v="Implementar Modelo Integrado de Planeción y Gestión - Mipg en cada una de sus 7 dimensiones según corresponda"/>
    <x v="4"/>
    <n v="4.4642857142857152E-4"/>
    <s v="Ago"/>
    <n v="0"/>
    <n v="0"/>
    <n v="0"/>
    <s v="Por Ejecutar"/>
    <n v="35"/>
    <n v="35"/>
    <n v="1"/>
    <m/>
    <m/>
    <m/>
    <m/>
    <m/>
    <x v="1"/>
    <m/>
  </r>
  <r>
    <n v="66"/>
    <s v="OE1;PR_10;ACT_188"/>
    <x v="0"/>
    <x v="0"/>
    <x v="0"/>
    <n v="2"/>
    <s v="PAI"/>
    <x v="0"/>
    <s v="ACT_188"/>
    <s v="Implementar Modelo Integrado de Planeción y Gestión - Mipg en cada una de sus 7 dimensiones según corresponda"/>
    <x v="4"/>
    <n v="4.4642857142857152E-4"/>
    <s v="Sep"/>
    <n v="0"/>
    <n v="0"/>
    <n v="0"/>
    <s v="Por Ejecutar"/>
    <n v="35"/>
    <n v="35"/>
    <n v="1"/>
    <m/>
    <m/>
    <m/>
    <m/>
    <m/>
    <x v="1"/>
    <m/>
  </r>
  <r>
    <n v="66"/>
    <s v="OE1;PR_10;ACT_188"/>
    <x v="0"/>
    <x v="0"/>
    <x v="0"/>
    <n v="2"/>
    <s v="PAI"/>
    <x v="0"/>
    <s v="ACT_188"/>
    <s v="Implementar Modelo Integrado de Planeción y Gestión - Mipg en cada una de sus 7 dimensiones según corresponda"/>
    <x v="4"/>
    <n v="4.4642857142857152E-4"/>
    <s v="Oct"/>
    <n v="0"/>
    <n v="0"/>
    <n v="0"/>
    <s v="Por Ejecutar"/>
    <n v="35"/>
    <n v="35"/>
    <n v="1"/>
    <m/>
    <m/>
    <m/>
    <m/>
    <m/>
    <x v="1"/>
    <m/>
  </r>
  <r>
    <n v="66"/>
    <s v="OE1;PR_10;ACT_188"/>
    <x v="0"/>
    <x v="0"/>
    <x v="0"/>
    <n v="2"/>
    <s v="PAI"/>
    <x v="0"/>
    <s v="ACT_188"/>
    <s v="Implementar Modelo Integrado de Planeción y Gestión - Mipg en cada una de sus 7 dimensiones según corresponda"/>
    <x v="4"/>
    <n v="4.4642857142857152E-4"/>
    <s v="Nov"/>
    <n v="0"/>
    <n v="0"/>
    <n v="0"/>
    <s v="Por Ejecutar"/>
    <n v="35"/>
    <n v="35"/>
    <n v="1"/>
    <m/>
    <m/>
    <m/>
    <m/>
    <m/>
    <x v="1"/>
    <m/>
  </r>
  <r>
    <n v="66"/>
    <s v="OE1;PR_10;ACT_188"/>
    <x v="0"/>
    <x v="0"/>
    <x v="0"/>
    <n v="2"/>
    <s v="PAI"/>
    <x v="0"/>
    <s v="ACT_188"/>
    <s v="Implementar Modelo Integrado de Planeción y Gestión - Mipg en cada una de sus 7 dimensiones según corresponda"/>
    <x v="4"/>
    <n v="4.4642857142857152E-4"/>
    <s v="Dic"/>
    <n v="0"/>
    <n v="0"/>
    <n v="0"/>
    <s v="Por Ejecutar"/>
    <n v="35"/>
    <n v="35"/>
    <n v="1"/>
    <m/>
    <m/>
    <m/>
    <m/>
    <m/>
    <x v="1"/>
    <m/>
  </r>
  <r>
    <n v="67"/>
    <s v="OE1;PR_10;ACT_159"/>
    <x v="0"/>
    <x v="0"/>
    <x v="0"/>
    <n v="2"/>
    <s v="PAI"/>
    <x v="0"/>
    <s v="ACT_159"/>
    <s v="Diseñar y aplicar una encuesta para calificar la atención prestada en el Centro Integral de Atención al Ciudadano"/>
    <x v="4"/>
    <n v="4.4642857142857152E-4"/>
    <s v="Ene"/>
    <n v="0"/>
    <n v="0"/>
    <n v="0"/>
    <s v="Por Ejecutar"/>
    <n v="0"/>
    <n v="0"/>
    <n v="0"/>
    <n v="0.99999000000000016"/>
    <n v="0.22222"/>
    <n v="0.22222222222222218"/>
    <m/>
    <n v="0.77777777777777779"/>
    <x v="0"/>
    <n v="9.9206349206349206E-5"/>
  </r>
  <r>
    <n v="67"/>
    <s v="OE1;PR_10;ACT_159"/>
    <x v="0"/>
    <x v="0"/>
    <x v="0"/>
    <n v="2"/>
    <s v="PAI"/>
    <x v="0"/>
    <s v="ACT_159"/>
    <s v="Diseñar y aplicar una encuesta para calificar la atención prestada en el Centro Integral de Atención al Ciudadano"/>
    <x v="4"/>
    <n v="4.4642857142857152E-4"/>
    <s v="Feb"/>
    <n v="0"/>
    <n v="0"/>
    <n v="0"/>
    <s v="Por Ejecutar"/>
    <n v="0"/>
    <n v="0"/>
    <n v="0"/>
    <m/>
    <m/>
    <m/>
    <m/>
    <m/>
    <x v="1"/>
    <m/>
  </r>
  <r>
    <n v="67"/>
    <s v="OE1;PR_10;ACT_159"/>
    <x v="0"/>
    <x v="0"/>
    <x v="0"/>
    <n v="2"/>
    <s v="PAI"/>
    <x v="0"/>
    <s v="ACT_159"/>
    <s v="Diseñar y aplicar una encuesta para calificar la atención prestada en el Centro Integral de Atención al Ciudadano"/>
    <x v="4"/>
    <n v="4.4642857142857152E-4"/>
    <s v="Mar"/>
    <n v="0"/>
    <n v="0"/>
    <n v="0"/>
    <s v="Por Ejecutar"/>
    <n v="0"/>
    <n v="0"/>
    <n v="0"/>
    <m/>
    <m/>
    <m/>
    <m/>
    <m/>
    <x v="1"/>
    <m/>
  </r>
  <r>
    <n v="67"/>
    <s v="OE1;PR_10;ACT_159"/>
    <x v="0"/>
    <x v="0"/>
    <x v="0"/>
    <n v="2"/>
    <s v="PAI"/>
    <x v="0"/>
    <s v="ACT_159"/>
    <s v="Diseñar y aplicar una encuesta para calificar la atención prestada en el Centro Integral de Atención al Ciudadano"/>
    <x v="4"/>
    <n v="4.4642857142857152E-4"/>
    <s v="Abr"/>
    <n v="0.11111"/>
    <n v="0.11111"/>
    <n v="1"/>
    <s v="Culminada"/>
    <n v="0.11111"/>
    <n v="0.11111"/>
    <n v="1"/>
    <m/>
    <m/>
    <m/>
    <m/>
    <m/>
    <x v="1"/>
    <m/>
  </r>
  <r>
    <n v="67"/>
    <s v="OE1;PR_10;ACT_159"/>
    <x v="0"/>
    <x v="0"/>
    <x v="0"/>
    <n v="2"/>
    <s v="PAI"/>
    <x v="0"/>
    <s v="ACT_159"/>
    <s v="Diseñar y aplicar una encuesta para calificar la atención prestada en el Centro Integral de Atención al Ciudadano"/>
    <x v="4"/>
    <n v="4.4642857142857152E-4"/>
    <s v="May"/>
    <n v="0.11111"/>
    <n v="0"/>
    <n v="0"/>
    <s v="Por Ejecutar"/>
    <n v="0.22222"/>
    <n v="0.11111"/>
    <n v="0.5"/>
    <m/>
    <m/>
    <m/>
    <m/>
    <m/>
    <x v="1"/>
    <m/>
  </r>
  <r>
    <n v="67"/>
    <s v="OE1;PR_10;ACT_159"/>
    <x v="0"/>
    <x v="0"/>
    <x v="0"/>
    <n v="2"/>
    <s v="PAI"/>
    <x v="0"/>
    <s v="ACT_159"/>
    <s v="Diseñar y aplicar una encuesta para calificar la atención prestada en el Centro Integral de Atención al Ciudadano"/>
    <x v="4"/>
    <n v="4.4642857142857152E-4"/>
    <s v="Jun"/>
    <n v="0.11111"/>
    <n v="0.11111"/>
    <n v="1"/>
    <s v="Culminada"/>
    <n v="0.33333000000000002"/>
    <n v="0.22222"/>
    <n v="0.66666666666666663"/>
    <m/>
    <m/>
    <m/>
    <m/>
    <m/>
    <x v="1"/>
    <m/>
  </r>
  <r>
    <n v="67"/>
    <s v="OE1;PR_10;ACT_159"/>
    <x v="0"/>
    <x v="0"/>
    <x v="0"/>
    <n v="2"/>
    <s v="PAI"/>
    <x v="0"/>
    <s v="ACT_159"/>
    <s v="Diseñar y aplicar una encuesta para calificar la atención prestada en el Centro Integral de Atención al Ciudadano"/>
    <x v="4"/>
    <n v="4.4642857142857152E-4"/>
    <s v="Jul"/>
    <n v="0.11111"/>
    <n v="0"/>
    <n v="0"/>
    <s v="Por Ejecutar"/>
    <n v="0.44444"/>
    <n v="0.22222"/>
    <n v="0.5"/>
    <m/>
    <m/>
    <m/>
    <m/>
    <m/>
    <x v="1"/>
    <m/>
  </r>
  <r>
    <n v="67"/>
    <s v="OE1;PR_10;ACT_159"/>
    <x v="0"/>
    <x v="0"/>
    <x v="0"/>
    <n v="2"/>
    <s v="PAI"/>
    <x v="0"/>
    <s v="ACT_159"/>
    <s v="Diseñar y aplicar una encuesta para calificar la atención prestada en el Centro Integral de Atención al Ciudadano"/>
    <x v="4"/>
    <n v="4.4642857142857152E-4"/>
    <s v="Ago"/>
    <n v="0.11111"/>
    <n v="0"/>
    <n v="0"/>
    <s v="Por Ejecutar"/>
    <n v="0.55554999999999999"/>
    <n v="0.22222"/>
    <n v="0.4"/>
    <m/>
    <m/>
    <m/>
    <m/>
    <m/>
    <x v="1"/>
    <m/>
  </r>
  <r>
    <n v="67"/>
    <s v="OE1;PR_10;ACT_159"/>
    <x v="0"/>
    <x v="0"/>
    <x v="0"/>
    <n v="2"/>
    <s v="PAI"/>
    <x v="0"/>
    <s v="ACT_159"/>
    <s v="Diseñar y aplicar una encuesta para calificar la atención prestada en el Centro Integral de Atención al Ciudadano"/>
    <x v="4"/>
    <n v="4.4642857142857152E-4"/>
    <s v="Sep"/>
    <n v="0.11111"/>
    <n v="0"/>
    <n v="0"/>
    <s v="Por Ejecutar"/>
    <n v="0.66666000000000003"/>
    <n v="0.22222"/>
    <n v="0.33333333333333331"/>
    <m/>
    <m/>
    <m/>
    <m/>
    <m/>
    <x v="1"/>
    <m/>
  </r>
  <r>
    <n v="67"/>
    <s v="OE1;PR_10;ACT_159"/>
    <x v="0"/>
    <x v="0"/>
    <x v="0"/>
    <n v="2"/>
    <s v="PAI"/>
    <x v="0"/>
    <s v="ACT_159"/>
    <s v="Diseñar y aplicar una encuesta para calificar la atención prestada en el Centro Integral de Atención al Ciudadano"/>
    <x v="4"/>
    <n v="4.4642857142857152E-4"/>
    <s v="Oct"/>
    <n v="0.11111"/>
    <n v="0"/>
    <n v="0"/>
    <s v="Por Ejecutar"/>
    <n v="0.77777000000000007"/>
    <n v="0.22222"/>
    <n v="0.2857142857142857"/>
    <m/>
    <m/>
    <m/>
    <m/>
    <m/>
    <x v="1"/>
    <m/>
  </r>
  <r>
    <n v="67"/>
    <s v="OE1;PR_10;ACT_159"/>
    <x v="0"/>
    <x v="0"/>
    <x v="0"/>
    <n v="2"/>
    <s v="PAI"/>
    <x v="0"/>
    <s v="ACT_159"/>
    <s v="Diseñar y aplicar una encuesta para calificar la atención prestada en el Centro Integral de Atención al Ciudadano"/>
    <x v="4"/>
    <n v="4.4642857142857152E-4"/>
    <s v="Nov"/>
    <n v="0.11111"/>
    <n v="0"/>
    <n v="0"/>
    <s v="Por Ejecutar"/>
    <n v="0.88888000000000011"/>
    <n v="0.22222"/>
    <n v="0.24999999999999997"/>
    <m/>
    <m/>
    <m/>
    <m/>
    <m/>
    <x v="1"/>
    <m/>
  </r>
  <r>
    <n v="67"/>
    <s v="OE1;PR_10;ACT_159"/>
    <x v="0"/>
    <x v="0"/>
    <x v="0"/>
    <n v="2"/>
    <s v="PAI"/>
    <x v="0"/>
    <s v="ACT_159"/>
    <s v="Diseñar y aplicar una encuesta para calificar la atención prestada en el Centro Integral de Atención al Ciudadano"/>
    <x v="4"/>
    <n v="4.4642857142857152E-4"/>
    <s v="Dic"/>
    <n v="0.11111"/>
    <n v="0"/>
    <n v="0"/>
    <s v="Por Ejecutar"/>
    <n v="0.99999000000000016"/>
    <n v="0.22222"/>
    <n v="0.22222222222222218"/>
    <m/>
    <m/>
    <m/>
    <m/>
    <m/>
    <x v="1"/>
    <m/>
  </r>
  <r>
    <n v="68"/>
    <s v="OE1;PR_10;ACT_88"/>
    <x v="0"/>
    <x v="0"/>
    <x v="0"/>
    <n v="2"/>
    <s v="PAI"/>
    <x v="0"/>
    <s v="ACT_88"/>
    <s v="Efectuar seguimiento a la Planeación Institucional."/>
    <x v="5"/>
    <n v="4.4642857142857152E-4"/>
    <s v="Ene"/>
    <n v="1"/>
    <n v="1"/>
    <n v="1"/>
    <s v="Culminada"/>
    <n v="1"/>
    <n v="1"/>
    <n v="1"/>
    <n v="12"/>
    <n v="6"/>
    <n v="0.5"/>
    <m/>
    <n v="0.5"/>
    <x v="0"/>
    <n v="2.2321428571428576E-4"/>
  </r>
  <r>
    <n v="68"/>
    <s v="OE1;PR_10;ACT_88"/>
    <x v="0"/>
    <x v="0"/>
    <x v="0"/>
    <n v="2"/>
    <s v="PAI"/>
    <x v="0"/>
    <s v="ACT_88"/>
    <s v="Efectuar seguimiento a la Planeación Institucional."/>
    <x v="5"/>
    <n v="4.4642857142857152E-4"/>
    <s v="Feb"/>
    <n v="1"/>
    <n v="1"/>
    <n v="1"/>
    <s v="Culminada"/>
    <n v="2"/>
    <n v="2"/>
    <n v="1"/>
    <m/>
    <m/>
    <m/>
    <m/>
    <m/>
    <x v="1"/>
    <m/>
  </r>
  <r>
    <n v="68"/>
    <s v="OE1;PR_10;ACT_88"/>
    <x v="0"/>
    <x v="0"/>
    <x v="0"/>
    <n v="2"/>
    <s v="PAI"/>
    <x v="0"/>
    <s v="ACT_88"/>
    <s v="Efectuar seguimiento a la Planeación Institucional."/>
    <x v="5"/>
    <n v="4.4642857142857152E-4"/>
    <s v="Mar"/>
    <n v="1"/>
    <n v="1"/>
    <n v="1"/>
    <s v="Culminada"/>
    <n v="3"/>
    <n v="3"/>
    <n v="1"/>
    <m/>
    <m/>
    <m/>
    <m/>
    <m/>
    <x v="1"/>
    <m/>
  </r>
  <r>
    <n v="68"/>
    <s v="OE1;PR_10;ACT_88"/>
    <x v="0"/>
    <x v="0"/>
    <x v="0"/>
    <n v="2"/>
    <s v="PAI"/>
    <x v="0"/>
    <s v="ACT_88"/>
    <s v="Efectuar seguimiento a la Planeación Institucional."/>
    <x v="5"/>
    <n v="4.4642857142857152E-4"/>
    <s v="Abr"/>
    <n v="1"/>
    <n v="1"/>
    <n v="1"/>
    <s v="Culminada"/>
    <n v="4"/>
    <n v="4"/>
    <n v="1"/>
    <m/>
    <m/>
    <m/>
    <m/>
    <m/>
    <x v="1"/>
    <m/>
  </r>
  <r>
    <n v="68"/>
    <s v="OE1;PR_10;ACT_88"/>
    <x v="0"/>
    <x v="0"/>
    <x v="0"/>
    <n v="2"/>
    <s v="PAI"/>
    <x v="0"/>
    <s v="ACT_88"/>
    <s v="Efectuar seguimiento a la Planeación Institucional."/>
    <x v="5"/>
    <n v="4.4642857142857152E-4"/>
    <s v="May"/>
    <n v="1"/>
    <n v="1"/>
    <n v="1"/>
    <s v="Culminada"/>
    <n v="5"/>
    <n v="5"/>
    <n v="1"/>
    <m/>
    <m/>
    <m/>
    <m/>
    <m/>
    <x v="1"/>
    <m/>
  </r>
  <r>
    <n v="68"/>
    <s v="OE1;PR_10;ACT_88"/>
    <x v="0"/>
    <x v="0"/>
    <x v="0"/>
    <n v="2"/>
    <s v="PAI"/>
    <x v="0"/>
    <s v="ACT_88"/>
    <s v="Efectuar seguimiento a la Planeación Institucional."/>
    <x v="5"/>
    <n v="4.4642857142857152E-4"/>
    <s v="Jun"/>
    <n v="1"/>
    <n v="1"/>
    <n v="1"/>
    <s v="Culminada"/>
    <n v="6"/>
    <n v="6"/>
    <n v="1"/>
    <m/>
    <m/>
    <m/>
    <m/>
    <m/>
    <x v="1"/>
    <m/>
  </r>
  <r>
    <n v="68"/>
    <s v="OE1;PR_10;ACT_88"/>
    <x v="0"/>
    <x v="0"/>
    <x v="0"/>
    <n v="2"/>
    <s v="PAI"/>
    <x v="0"/>
    <s v="ACT_88"/>
    <s v="Efectuar seguimiento a la Planeación Institucional."/>
    <x v="5"/>
    <n v="4.4642857142857152E-4"/>
    <s v="Jul"/>
    <n v="1"/>
    <n v="0"/>
    <n v="0"/>
    <s v="Por Ejecutar"/>
    <n v="7"/>
    <n v="6"/>
    <n v="0.8571428571428571"/>
    <m/>
    <m/>
    <m/>
    <m/>
    <m/>
    <x v="1"/>
    <m/>
  </r>
  <r>
    <n v="68"/>
    <s v="OE1;PR_10;ACT_88"/>
    <x v="0"/>
    <x v="0"/>
    <x v="0"/>
    <n v="2"/>
    <s v="PAI"/>
    <x v="0"/>
    <s v="ACT_88"/>
    <s v="Efectuar seguimiento a la Planeación Institucional."/>
    <x v="5"/>
    <n v="4.4642857142857152E-4"/>
    <s v="Ago"/>
    <n v="1"/>
    <n v="0"/>
    <n v="0"/>
    <s v="Por Ejecutar"/>
    <n v="8"/>
    <n v="6"/>
    <n v="0.75"/>
    <m/>
    <m/>
    <m/>
    <m/>
    <m/>
    <x v="1"/>
    <m/>
  </r>
  <r>
    <n v="68"/>
    <s v="OE1;PR_10;ACT_88"/>
    <x v="0"/>
    <x v="0"/>
    <x v="0"/>
    <n v="2"/>
    <s v="PAI"/>
    <x v="0"/>
    <s v="ACT_88"/>
    <s v="Efectuar seguimiento a la Planeación Institucional."/>
    <x v="5"/>
    <n v="4.4642857142857152E-4"/>
    <s v="Sep"/>
    <n v="1"/>
    <n v="0"/>
    <n v="0"/>
    <s v="Por Ejecutar"/>
    <n v="9"/>
    <n v="6"/>
    <n v="0.66666666666666663"/>
    <m/>
    <m/>
    <m/>
    <m/>
    <m/>
    <x v="1"/>
    <m/>
  </r>
  <r>
    <n v="68"/>
    <s v="OE1;PR_10;ACT_88"/>
    <x v="0"/>
    <x v="0"/>
    <x v="0"/>
    <n v="2"/>
    <s v="PAI"/>
    <x v="0"/>
    <s v="ACT_88"/>
    <s v="Efectuar seguimiento a la Planeación Institucional."/>
    <x v="5"/>
    <n v="4.4642857142857152E-4"/>
    <s v="Oct"/>
    <n v="1"/>
    <n v="0"/>
    <n v="0"/>
    <s v="Por Ejecutar"/>
    <n v="10"/>
    <n v="6"/>
    <n v="0.6"/>
    <m/>
    <m/>
    <m/>
    <m/>
    <m/>
    <x v="1"/>
    <m/>
  </r>
  <r>
    <n v="68"/>
    <s v="OE1;PR_10;ACT_88"/>
    <x v="0"/>
    <x v="0"/>
    <x v="0"/>
    <n v="2"/>
    <s v="PAI"/>
    <x v="0"/>
    <s v="ACT_88"/>
    <s v="Efectuar seguimiento a la Planeación Institucional."/>
    <x v="5"/>
    <n v="4.4642857142857152E-4"/>
    <s v="Nov"/>
    <n v="1"/>
    <n v="0"/>
    <n v="0"/>
    <s v="Por Ejecutar"/>
    <n v="11"/>
    <n v="6"/>
    <n v="0.54545454545454541"/>
    <m/>
    <m/>
    <m/>
    <m/>
    <m/>
    <x v="1"/>
    <m/>
  </r>
  <r>
    <n v="68"/>
    <s v="OE1;PR_10;ACT_88"/>
    <x v="0"/>
    <x v="0"/>
    <x v="0"/>
    <n v="2"/>
    <s v="PAI"/>
    <x v="0"/>
    <s v="ACT_88"/>
    <s v="Efectuar seguimiento a la Planeación Institucional."/>
    <x v="5"/>
    <n v="4.4642857142857152E-4"/>
    <s v="Dic"/>
    <n v="1"/>
    <n v="0"/>
    <n v="0"/>
    <s v="Por Ejecutar"/>
    <n v="12"/>
    <n v="6"/>
    <n v="0.5"/>
    <m/>
    <m/>
    <m/>
    <m/>
    <m/>
    <x v="1"/>
    <m/>
  </r>
  <r>
    <n v="69"/>
    <s v="OE1;PR_10;ACT_89"/>
    <x v="0"/>
    <x v="0"/>
    <x v="0"/>
    <n v="2"/>
    <s v="PAI"/>
    <x v="0"/>
    <s v="ACT_89"/>
    <s v="Efectuar seguimiento a proyectos de inversión"/>
    <x v="5"/>
    <n v="4.4642857142857152E-4"/>
    <s v="Ene"/>
    <n v="0"/>
    <n v="0"/>
    <n v="0"/>
    <s v="Por Ejecutar"/>
    <n v="0"/>
    <n v="0"/>
    <n v="0"/>
    <n v="10"/>
    <n v="4"/>
    <n v="0.4"/>
    <m/>
    <n v="0.6"/>
    <x v="0"/>
    <n v="1.7857142857142863E-4"/>
  </r>
  <r>
    <n v="69"/>
    <s v="OE1;PR_10;ACT_89"/>
    <x v="0"/>
    <x v="0"/>
    <x v="0"/>
    <n v="2"/>
    <s v="PAI"/>
    <x v="0"/>
    <s v="ACT_89"/>
    <s v="Efectuar seguimiento a proyectos de inversión"/>
    <x v="5"/>
    <n v="4.4642857142857152E-4"/>
    <s v="Feb"/>
    <n v="0"/>
    <n v="0"/>
    <n v="0"/>
    <s v="Por Ejecutar"/>
    <n v="0"/>
    <n v="0"/>
    <n v="0"/>
    <m/>
    <m/>
    <m/>
    <m/>
    <m/>
    <x v="1"/>
    <m/>
  </r>
  <r>
    <n v="69"/>
    <s v="OE1;PR_10;ACT_89"/>
    <x v="0"/>
    <x v="0"/>
    <x v="0"/>
    <n v="2"/>
    <s v="PAI"/>
    <x v="0"/>
    <s v="ACT_89"/>
    <s v="Efectuar seguimiento a proyectos de inversión"/>
    <x v="5"/>
    <n v="4.4642857142857152E-4"/>
    <s v="Mar"/>
    <n v="1"/>
    <n v="1"/>
    <n v="1"/>
    <s v="Culminada"/>
    <n v="1"/>
    <n v="1"/>
    <n v="1"/>
    <m/>
    <m/>
    <m/>
    <m/>
    <m/>
    <x v="1"/>
    <m/>
  </r>
  <r>
    <n v="69"/>
    <s v="OE1;PR_10;ACT_89"/>
    <x v="0"/>
    <x v="0"/>
    <x v="0"/>
    <n v="2"/>
    <s v="PAI"/>
    <x v="0"/>
    <s v="ACT_89"/>
    <s v="Efectuar seguimiento a proyectos de inversión"/>
    <x v="5"/>
    <n v="4.4642857142857152E-4"/>
    <s v="Abr"/>
    <n v="1"/>
    <n v="1"/>
    <n v="1"/>
    <s v="Culminada"/>
    <n v="2"/>
    <n v="2"/>
    <n v="1"/>
    <m/>
    <m/>
    <m/>
    <m/>
    <m/>
    <x v="1"/>
    <m/>
  </r>
  <r>
    <n v="69"/>
    <s v="OE1;PR_10;ACT_89"/>
    <x v="0"/>
    <x v="0"/>
    <x v="0"/>
    <n v="2"/>
    <s v="PAI"/>
    <x v="0"/>
    <s v="ACT_89"/>
    <s v="Efectuar seguimiento a proyectos de inversión"/>
    <x v="5"/>
    <n v="4.4642857142857152E-4"/>
    <s v="May"/>
    <n v="1"/>
    <n v="1"/>
    <n v="1"/>
    <s v="Culminada"/>
    <n v="3"/>
    <n v="3"/>
    <n v="1"/>
    <m/>
    <m/>
    <m/>
    <m/>
    <m/>
    <x v="1"/>
    <m/>
  </r>
  <r>
    <n v="69"/>
    <s v="OE1;PR_10;ACT_89"/>
    <x v="0"/>
    <x v="0"/>
    <x v="0"/>
    <n v="2"/>
    <s v="PAI"/>
    <x v="0"/>
    <s v="ACT_89"/>
    <s v="Efectuar seguimiento a proyectos de inversión"/>
    <x v="5"/>
    <n v="4.4642857142857152E-4"/>
    <s v="Jun"/>
    <n v="1"/>
    <n v="1"/>
    <n v="1"/>
    <s v="Culminada"/>
    <n v="4"/>
    <n v="4"/>
    <n v="1"/>
    <m/>
    <m/>
    <m/>
    <m/>
    <m/>
    <x v="1"/>
    <m/>
  </r>
  <r>
    <n v="69"/>
    <s v="OE1;PR_10;ACT_89"/>
    <x v="0"/>
    <x v="0"/>
    <x v="0"/>
    <n v="2"/>
    <s v="PAI"/>
    <x v="0"/>
    <s v="ACT_89"/>
    <s v="Efectuar seguimiento a proyectos de inversión"/>
    <x v="5"/>
    <n v="4.4642857142857152E-4"/>
    <s v="Jul"/>
    <n v="1"/>
    <n v="0"/>
    <n v="0"/>
    <s v="Por Ejecutar"/>
    <n v="5"/>
    <n v="4"/>
    <n v="0.8"/>
    <m/>
    <m/>
    <m/>
    <m/>
    <m/>
    <x v="1"/>
    <m/>
  </r>
  <r>
    <n v="69"/>
    <s v="OE1;PR_10;ACT_89"/>
    <x v="0"/>
    <x v="0"/>
    <x v="0"/>
    <n v="2"/>
    <s v="PAI"/>
    <x v="0"/>
    <s v="ACT_89"/>
    <s v="Efectuar seguimiento a proyectos de inversión"/>
    <x v="5"/>
    <n v="4.4642857142857152E-4"/>
    <s v="Ago"/>
    <n v="1"/>
    <n v="0"/>
    <n v="0"/>
    <s v="Por Ejecutar"/>
    <n v="6"/>
    <n v="4"/>
    <n v="0.66666666666666663"/>
    <m/>
    <m/>
    <m/>
    <m/>
    <m/>
    <x v="1"/>
    <m/>
  </r>
  <r>
    <n v="69"/>
    <s v="OE1;PR_10;ACT_89"/>
    <x v="0"/>
    <x v="0"/>
    <x v="0"/>
    <n v="2"/>
    <s v="PAI"/>
    <x v="0"/>
    <s v="ACT_89"/>
    <s v="Efectuar seguimiento a proyectos de inversión"/>
    <x v="5"/>
    <n v="4.4642857142857152E-4"/>
    <s v="Sep"/>
    <n v="1"/>
    <n v="0"/>
    <n v="0"/>
    <s v="Por Ejecutar"/>
    <n v="7"/>
    <n v="4"/>
    <n v="0.5714285714285714"/>
    <m/>
    <m/>
    <m/>
    <m/>
    <m/>
    <x v="1"/>
    <m/>
  </r>
  <r>
    <n v="69"/>
    <s v="OE1;PR_10;ACT_89"/>
    <x v="0"/>
    <x v="0"/>
    <x v="0"/>
    <n v="2"/>
    <s v="PAI"/>
    <x v="0"/>
    <s v="ACT_89"/>
    <s v="Efectuar seguimiento a proyectos de inversión"/>
    <x v="5"/>
    <n v="4.4642857142857152E-4"/>
    <s v="Oct"/>
    <n v="1"/>
    <n v="0"/>
    <n v="0"/>
    <s v="Por Ejecutar"/>
    <n v="8"/>
    <n v="4"/>
    <n v="0.5"/>
    <m/>
    <m/>
    <m/>
    <m/>
    <m/>
    <x v="1"/>
    <m/>
  </r>
  <r>
    <n v="69"/>
    <s v="OE1;PR_10;ACT_89"/>
    <x v="0"/>
    <x v="0"/>
    <x v="0"/>
    <n v="2"/>
    <s v="PAI"/>
    <x v="0"/>
    <s v="ACT_89"/>
    <s v="Efectuar seguimiento a proyectos de inversión"/>
    <x v="5"/>
    <n v="4.4642857142857152E-4"/>
    <s v="Nov"/>
    <n v="1"/>
    <n v="0"/>
    <n v="0"/>
    <s v="Por Ejecutar"/>
    <n v="9"/>
    <n v="4"/>
    <n v="0.44444444444444442"/>
    <m/>
    <m/>
    <m/>
    <m/>
    <m/>
    <x v="1"/>
    <m/>
  </r>
  <r>
    <n v="69"/>
    <s v="OE1;PR_10;ACT_89"/>
    <x v="0"/>
    <x v="0"/>
    <x v="0"/>
    <n v="2"/>
    <s v="PAI"/>
    <x v="0"/>
    <s v="ACT_89"/>
    <s v="Efectuar seguimiento a proyectos de inversión"/>
    <x v="5"/>
    <n v="4.4642857142857152E-4"/>
    <s v="Dic"/>
    <n v="1"/>
    <n v="0"/>
    <n v="0"/>
    <s v="Por Ejecutar"/>
    <n v="10"/>
    <n v="4"/>
    <n v="0.4"/>
    <m/>
    <m/>
    <m/>
    <m/>
    <m/>
    <x v="1"/>
    <m/>
  </r>
  <r>
    <n v="70"/>
    <s v="OE1;PR_10;ACT_90"/>
    <x v="0"/>
    <x v="0"/>
    <x v="0"/>
    <n v="2"/>
    <s v="PAI"/>
    <x v="0"/>
    <s v="ACT_90"/>
    <m/>
    <x v="5"/>
    <n v="4.4642857142857152E-4"/>
    <s v="Ene"/>
    <n v="46"/>
    <n v="46"/>
    <n v="1"/>
    <s v="Culminada"/>
    <n v="46"/>
    <n v="46"/>
    <n v="1"/>
    <n v="300"/>
    <n v="300"/>
    <n v="1"/>
    <m/>
    <n v="0"/>
    <x v="3"/>
    <n v="4.4642857142857152E-4"/>
  </r>
  <r>
    <n v="70"/>
    <s v="OE1;PR_10;ACT_90"/>
    <x v="0"/>
    <x v="0"/>
    <x v="0"/>
    <n v="2"/>
    <s v="PAI"/>
    <x v="0"/>
    <s v="ACT_90"/>
    <m/>
    <x v="5"/>
    <n v="4.4642857142857152E-4"/>
    <s v="Feb"/>
    <n v="21"/>
    <n v="21"/>
    <n v="1"/>
    <s v="Culminada"/>
    <n v="67"/>
    <n v="67"/>
    <n v="1"/>
    <m/>
    <m/>
    <m/>
    <m/>
    <m/>
    <x v="1"/>
    <m/>
  </r>
  <r>
    <n v="70"/>
    <s v="OE1;PR_10;ACT_90"/>
    <x v="0"/>
    <x v="0"/>
    <x v="0"/>
    <n v="2"/>
    <s v="PAI"/>
    <x v="0"/>
    <s v="ACT_90"/>
    <m/>
    <x v="5"/>
    <n v="4.4642857142857152E-4"/>
    <s v="Mar"/>
    <n v="63"/>
    <n v="63"/>
    <n v="1"/>
    <s v="Culminada"/>
    <n v="130"/>
    <n v="130"/>
    <n v="1"/>
    <m/>
    <m/>
    <m/>
    <m/>
    <m/>
    <x v="1"/>
    <m/>
  </r>
  <r>
    <n v="70"/>
    <s v="OE1;PR_10;ACT_90"/>
    <x v="0"/>
    <x v="0"/>
    <x v="0"/>
    <n v="2"/>
    <s v="PAI"/>
    <x v="0"/>
    <s v="ACT_90"/>
    <m/>
    <x v="5"/>
    <n v="4.4642857142857152E-4"/>
    <s v="Abr"/>
    <n v="53"/>
    <n v="53"/>
    <n v="1"/>
    <s v="Culminada"/>
    <n v="183"/>
    <n v="183"/>
    <n v="1"/>
    <m/>
    <m/>
    <m/>
    <m/>
    <m/>
    <x v="1"/>
    <m/>
  </r>
  <r>
    <n v="70"/>
    <s v="OE1;PR_10;ACT_90"/>
    <x v="0"/>
    <x v="0"/>
    <x v="0"/>
    <n v="2"/>
    <s v="PAI"/>
    <x v="0"/>
    <s v="ACT_90"/>
    <m/>
    <x v="5"/>
    <n v="4.4642857142857152E-4"/>
    <s v="May"/>
    <n v="62"/>
    <n v="62"/>
    <n v="1"/>
    <s v="Culminada"/>
    <n v="245"/>
    <n v="245"/>
    <n v="1"/>
    <m/>
    <m/>
    <m/>
    <m/>
    <m/>
    <x v="1"/>
    <m/>
  </r>
  <r>
    <n v="70"/>
    <s v="OE1;PR_10;ACT_90"/>
    <x v="0"/>
    <x v="0"/>
    <x v="0"/>
    <n v="2"/>
    <s v="PAI"/>
    <x v="0"/>
    <s v="ACT_90"/>
    <m/>
    <x v="5"/>
    <n v="4.4642857142857152E-4"/>
    <s v="Jun"/>
    <n v="55"/>
    <n v="55"/>
    <n v="1"/>
    <s v="Culminada"/>
    <n v="300"/>
    <n v="300"/>
    <n v="1"/>
    <m/>
    <m/>
    <m/>
    <m/>
    <m/>
    <x v="1"/>
    <m/>
  </r>
  <r>
    <n v="70"/>
    <s v="OE1;PR_10;ACT_90"/>
    <x v="0"/>
    <x v="0"/>
    <x v="0"/>
    <n v="2"/>
    <s v="PAI"/>
    <x v="0"/>
    <s v="ACT_90"/>
    <m/>
    <x v="5"/>
    <n v="4.4642857142857152E-4"/>
    <s v="Jul"/>
    <n v="0"/>
    <n v="0"/>
    <n v="0"/>
    <s v="Por Ejecutar"/>
    <n v="300"/>
    <n v="300"/>
    <n v="1"/>
    <m/>
    <m/>
    <m/>
    <m/>
    <m/>
    <x v="1"/>
    <m/>
  </r>
  <r>
    <n v="70"/>
    <s v="OE1;PR_10;ACT_90"/>
    <x v="0"/>
    <x v="0"/>
    <x v="0"/>
    <n v="2"/>
    <s v="PAI"/>
    <x v="0"/>
    <s v="ACT_90"/>
    <m/>
    <x v="5"/>
    <n v="4.4642857142857152E-4"/>
    <s v="Ago"/>
    <n v="0"/>
    <n v="0"/>
    <n v="0"/>
    <s v="Por Ejecutar"/>
    <n v="300"/>
    <n v="300"/>
    <n v="1"/>
    <m/>
    <m/>
    <m/>
    <m/>
    <m/>
    <x v="1"/>
    <m/>
  </r>
  <r>
    <n v="70"/>
    <s v="OE1;PR_10;ACT_90"/>
    <x v="0"/>
    <x v="0"/>
    <x v="0"/>
    <n v="2"/>
    <s v="PAI"/>
    <x v="0"/>
    <s v="ACT_90"/>
    <m/>
    <x v="5"/>
    <n v="4.4642857142857152E-4"/>
    <s v="Sep"/>
    <n v="0"/>
    <n v="0"/>
    <n v="0"/>
    <s v="Por Ejecutar"/>
    <n v="300"/>
    <n v="300"/>
    <n v="1"/>
    <m/>
    <m/>
    <m/>
    <m/>
    <m/>
    <x v="1"/>
    <m/>
  </r>
  <r>
    <n v="70"/>
    <s v="OE1;PR_10;ACT_90"/>
    <x v="0"/>
    <x v="0"/>
    <x v="0"/>
    <n v="2"/>
    <s v="PAI"/>
    <x v="0"/>
    <s v="ACT_90"/>
    <m/>
    <x v="5"/>
    <n v="4.4642857142857152E-4"/>
    <s v="Oct"/>
    <n v="0"/>
    <n v="0"/>
    <n v="0"/>
    <s v="Por Ejecutar"/>
    <n v="300"/>
    <n v="300"/>
    <n v="1"/>
    <m/>
    <m/>
    <m/>
    <m/>
    <m/>
    <x v="1"/>
    <m/>
  </r>
  <r>
    <n v="70"/>
    <s v="OE1;PR_10;ACT_90"/>
    <x v="0"/>
    <x v="0"/>
    <x v="0"/>
    <n v="2"/>
    <s v="PAI"/>
    <x v="0"/>
    <s v="ACT_90"/>
    <m/>
    <x v="5"/>
    <n v="4.4642857142857152E-4"/>
    <s v="Nov"/>
    <n v="0"/>
    <n v="0"/>
    <n v="0"/>
    <s v="Por Ejecutar"/>
    <n v="300"/>
    <n v="300"/>
    <n v="1"/>
    <m/>
    <m/>
    <m/>
    <m/>
    <m/>
    <x v="1"/>
    <m/>
  </r>
  <r>
    <n v="70"/>
    <s v="OE1;PR_10;ACT_90"/>
    <x v="0"/>
    <x v="0"/>
    <x v="0"/>
    <n v="2"/>
    <s v="PAI"/>
    <x v="0"/>
    <s v="ACT_90"/>
    <m/>
    <x v="5"/>
    <n v="4.4642857142857152E-4"/>
    <s v="Dic"/>
    <n v="0"/>
    <n v="0"/>
    <n v="0"/>
    <s v="Por Ejecutar"/>
    <n v="300"/>
    <n v="300"/>
    <n v="1"/>
    <m/>
    <m/>
    <m/>
    <m/>
    <m/>
    <x v="1"/>
    <m/>
  </r>
  <r>
    <n v="71"/>
    <s v="OE1;PR_10;ACT_163"/>
    <x v="0"/>
    <x v="0"/>
    <x v="0"/>
    <n v="2"/>
    <s v="PAI"/>
    <x v="0"/>
    <s v="ACT_163"/>
    <s v="Implementar Modelo Integrado de Planeción y Gestión - Mipg en cada una de sus 7 dimensiones según corresponda"/>
    <x v="5"/>
    <n v="4.4642857142857152E-4"/>
    <s v="Ene"/>
    <n v="9"/>
    <n v="9"/>
    <n v="1"/>
    <s v="Culminada"/>
    <n v="9"/>
    <n v="9"/>
    <n v="1"/>
    <n v="28"/>
    <n v="28"/>
    <n v="1"/>
    <m/>
    <n v="0"/>
    <x v="3"/>
    <n v="4.4642857142857152E-4"/>
  </r>
  <r>
    <n v="71"/>
    <s v="OE1;PR_10;ACT_163"/>
    <x v="0"/>
    <x v="0"/>
    <x v="0"/>
    <n v="2"/>
    <s v="PAI"/>
    <x v="0"/>
    <s v="ACT_163"/>
    <s v="Implementar Modelo Integrado de Planeción y Gestión - Mipg en cada una de sus 7 dimensiones según corresponda"/>
    <x v="5"/>
    <n v="4.4642857142857152E-4"/>
    <s v="Feb"/>
    <n v="10"/>
    <n v="10"/>
    <n v="1"/>
    <s v="Culminada"/>
    <n v="19"/>
    <n v="19"/>
    <n v="1"/>
    <m/>
    <m/>
    <m/>
    <m/>
    <m/>
    <x v="1"/>
    <m/>
  </r>
  <r>
    <n v="71"/>
    <s v="OE1;PR_10;ACT_163"/>
    <x v="0"/>
    <x v="0"/>
    <x v="0"/>
    <n v="2"/>
    <s v="PAI"/>
    <x v="0"/>
    <s v="ACT_163"/>
    <s v="Implementar Modelo Integrado de Planeción y Gestión - Mipg en cada una de sus 7 dimensiones según corresponda"/>
    <x v="5"/>
    <n v="4.4642857142857152E-4"/>
    <s v="Mar"/>
    <n v="4"/>
    <n v="4"/>
    <n v="1"/>
    <s v="Culminada"/>
    <n v="23"/>
    <n v="23"/>
    <n v="1"/>
    <m/>
    <m/>
    <m/>
    <m/>
    <m/>
    <x v="1"/>
    <m/>
  </r>
  <r>
    <n v="71"/>
    <s v="OE1;PR_10;ACT_163"/>
    <x v="0"/>
    <x v="0"/>
    <x v="0"/>
    <n v="2"/>
    <s v="PAI"/>
    <x v="0"/>
    <s v="ACT_163"/>
    <s v="Implementar Modelo Integrado de Planeción y Gestión - Mipg en cada una de sus 7 dimensiones según corresponda"/>
    <x v="5"/>
    <n v="4.4642857142857152E-4"/>
    <s v="Abr"/>
    <n v="5"/>
    <n v="5"/>
    <n v="1"/>
    <s v="Culminada"/>
    <n v="28"/>
    <n v="28"/>
    <n v="1"/>
    <m/>
    <m/>
    <m/>
    <m/>
    <m/>
    <x v="1"/>
    <m/>
  </r>
  <r>
    <n v="71"/>
    <s v="OE1;PR_10;ACT_163"/>
    <x v="0"/>
    <x v="0"/>
    <x v="0"/>
    <n v="2"/>
    <s v="PAI"/>
    <x v="0"/>
    <s v="ACT_163"/>
    <s v="Implementar Modelo Integrado de Planeción y Gestión - Mipg en cada una de sus 7 dimensiones según corresponda"/>
    <x v="5"/>
    <n v="4.4642857142857152E-4"/>
    <s v="May"/>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Jun"/>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Jul"/>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Ago"/>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Sep"/>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Oct"/>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Nov"/>
    <n v="0"/>
    <n v="0"/>
    <n v="0"/>
    <s v="Por Ejecutar"/>
    <n v="28"/>
    <n v="28"/>
    <n v="1"/>
    <m/>
    <m/>
    <m/>
    <m/>
    <m/>
    <x v="1"/>
    <m/>
  </r>
  <r>
    <n v="71"/>
    <s v="OE1;PR_10;ACT_163"/>
    <x v="0"/>
    <x v="0"/>
    <x v="0"/>
    <n v="2"/>
    <s v="PAI"/>
    <x v="0"/>
    <s v="ACT_163"/>
    <s v="Implementar Modelo Integrado de Planeción y Gestión - Mipg en cada una de sus 7 dimensiones según corresponda"/>
    <x v="5"/>
    <n v="4.4642857142857152E-4"/>
    <s v="Dic"/>
    <n v="0"/>
    <n v="0"/>
    <n v="0"/>
    <s v="Por Ejecutar"/>
    <n v="28"/>
    <n v="28"/>
    <n v="1"/>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Ene"/>
    <n v="338"/>
    <n v="330"/>
    <n v="0.97633136094674555"/>
    <s v="Culminada"/>
    <n v="338"/>
    <n v="330"/>
    <n v="0.97633136094674555"/>
    <n v="2743"/>
    <n v="2657"/>
    <n v="0.96864746627779807"/>
    <m/>
    <n v="3.1352533722201925E-2"/>
    <x v="3"/>
    <n v="4.324319045883028E-4"/>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Feb"/>
    <n v="267"/>
    <n v="230"/>
    <n v="0.86142322097378277"/>
    <s v="Gestionado"/>
    <n v="605"/>
    <n v="560"/>
    <n v="0.92561983471074383"/>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Mar"/>
    <n v="297"/>
    <n v="256"/>
    <n v="0.86195286195286192"/>
    <s v="Gestionado"/>
    <n v="902"/>
    <n v="816"/>
    <n v="0.90465631929046564"/>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Abr"/>
    <n v="634"/>
    <n v="634"/>
    <n v="1"/>
    <s v="Culminada"/>
    <n v="1536"/>
    <n v="1450"/>
    <n v="0.94401041666666663"/>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May"/>
    <n v="0"/>
    <n v="0"/>
    <n v="0"/>
    <s v="Por Ejecutar"/>
    <n v="1536"/>
    <n v="1450"/>
    <n v="0.94401041666666663"/>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Jun"/>
    <n v="1207"/>
    <n v="1207"/>
    <n v="1"/>
    <s v="Culminada"/>
    <n v="2743"/>
    <n v="2657"/>
    <n v="0.96864746627779807"/>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Jul"/>
    <n v="0"/>
    <n v="0"/>
    <n v="0"/>
    <s v="Por Ejecutar"/>
    <n v="2743"/>
    <n v="2657"/>
    <n v="0.96864746627779807"/>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Ago"/>
    <n v="0"/>
    <n v="0"/>
    <n v="0"/>
    <s v="Por Ejecutar"/>
    <n v="2743"/>
    <n v="2657"/>
    <n v="0.96864746627779807"/>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Sep"/>
    <n v="0"/>
    <n v="0"/>
    <n v="0"/>
    <s v="Por Ejecutar"/>
    <n v="2743"/>
    <n v="2657"/>
    <n v="0.96864746627779807"/>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Oct"/>
    <n v="0"/>
    <n v="0"/>
    <n v="0"/>
    <s v="Por Ejecutar"/>
    <n v="2743"/>
    <n v="2657"/>
    <n v="0.96864746627779807"/>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Nov"/>
    <n v="0"/>
    <n v="0"/>
    <n v="0"/>
    <s v="Por Ejecutar"/>
    <n v="2743"/>
    <n v="2657"/>
    <n v="0.96864746627779807"/>
    <m/>
    <m/>
    <m/>
    <m/>
    <m/>
    <x v="1"/>
    <m/>
  </r>
  <r>
    <n v="72"/>
    <s v="OE1;PR_10;ACT_160"/>
    <x v="0"/>
    <x v="0"/>
    <x v="0"/>
    <n v="2"/>
    <s v="PAI"/>
    <x v="0"/>
    <s v="ACT_160"/>
    <s v="Asegurar el procedimiento de notificaciones desplegado en la nueva versión de la cadena de valor, tramitando con oportunidad y calidad la notificacion del 100% de actos administrativos susceptibles de notificación."/>
    <x v="4"/>
    <n v="4.4642857142857152E-4"/>
    <s v="Dic"/>
    <n v="0"/>
    <n v="0"/>
    <n v="0"/>
    <s v="Por Ejecutar"/>
    <n v="2743"/>
    <n v="2657"/>
    <n v="0.96864746627779807"/>
    <m/>
    <m/>
    <m/>
    <m/>
    <m/>
    <x v="1"/>
    <m/>
  </r>
  <r>
    <n v="73"/>
    <s v="OE1;PR_10;ACT_189"/>
    <x v="0"/>
    <x v="0"/>
    <x v="0"/>
    <n v="2"/>
    <s v="PAI"/>
    <x v="0"/>
    <s v="ACT_189"/>
    <s v="Implementar Modelo Integrado de Planeción y Gestión - Mipg en cada una de sus 7 dimensiones según corresponda"/>
    <x v="4"/>
    <n v="4.4642857142857152E-4"/>
    <s v="Ene"/>
    <n v="6"/>
    <n v="6"/>
    <n v="1"/>
    <s v="Culminada"/>
    <n v="6"/>
    <n v="6"/>
    <n v="1"/>
    <n v="22"/>
    <n v="22"/>
    <n v="1"/>
    <m/>
    <n v="0"/>
    <x v="3"/>
    <n v="4.4642857142857152E-4"/>
  </r>
  <r>
    <n v="73"/>
    <s v="OE1;PR_10;ACT_189"/>
    <x v="0"/>
    <x v="0"/>
    <x v="0"/>
    <n v="2"/>
    <s v="PAI"/>
    <x v="0"/>
    <s v="ACT_189"/>
    <s v="Implementar Modelo Integrado de Planeción y Gestión - Mipg en cada una de sus 7 dimensiones según corresponda"/>
    <x v="4"/>
    <n v="4.4642857142857152E-4"/>
    <s v="Feb"/>
    <n v="1"/>
    <n v="1"/>
    <n v="1"/>
    <s v="Culminada"/>
    <n v="7"/>
    <n v="7"/>
    <n v="1"/>
    <m/>
    <m/>
    <m/>
    <m/>
    <m/>
    <x v="1"/>
    <m/>
  </r>
  <r>
    <n v="73"/>
    <s v="OE1;PR_10;ACT_189"/>
    <x v="0"/>
    <x v="0"/>
    <x v="0"/>
    <n v="2"/>
    <s v="PAI"/>
    <x v="0"/>
    <s v="ACT_189"/>
    <s v="Implementar Modelo Integrado de Planeción y Gestión - Mipg en cada una de sus 7 dimensiones según corresponda"/>
    <x v="4"/>
    <n v="4.4642857142857152E-4"/>
    <s v="Mar"/>
    <n v="6"/>
    <n v="6"/>
    <n v="1"/>
    <s v="Culminada"/>
    <n v="13"/>
    <n v="13"/>
    <n v="1"/>
    <m/>
    <m/>
    <m/>
    <m/>
    <m/>
    <x v="1"/>
    <m/>
  </r>
  <r>
    <n v="73"/>
    <s v="OE1;PR_10;ACT_189"/>
    <x v="0"/>
    <x v="0"/>
    <x v="0"/>
    <n v="2"/>
    <s v="PAI"/>
    <x v="0"/>
    <s v="ACT_189"/>
    <s v="Implementar Modelo Integrado de Planeción y Gestión - Mipg en cada una de sus 7 dimensiones según corresponda"/>
    <x v="4"/>
    <n v="4.4642857142857152E-4"/>
    <s v="Abr"/>
    <n v="6"/>
    <n v="6"/>
    <n v="1"/>
    <s v="Culminada"/>
    <n v="19"/>
    <n v="19"/>
    <n v="1"/>
    <m/>
    <m/>
    <m/>
    <m/>
    <m/>
    <x v="1"/>
    <m/>
  </r>
  <r>
    <n v="73"/>
    <s v="OE1;PR_10;ACT_189"/>
    <x v="0"/>
    <x v="0"/>
    <x v="0"/>
    <n v="2"/>
    <s v="PAI"/>
    <x v="0"/>
    <s v="ACT_189"/>
    <s v="Implementar Modelo Integrado de Planeción y Gestión - Mipg en cada una de sus 7 dimensiones según corresponda"/>
    <x v="4"/>
    <n v="4.4642857142857152E-4"/>
    <s v="May"/>
    <n v="0"/>
    <n v="0"/>
    <n v="0"/>
    <s v="Por Ejecutar"/>
    <n v="19"/>
    <n v="19"/>
    <n v="1"/>
    <m/>
    <m/>
    <m/>
    <m/>
    <m/>
    <x v="1"/>
    <m/>
  </r>
  <r>
    <n v="73"/>
    <s v="OE1;PR_10;ACT_189"/>
    <x v="0"/>
    <x v="0"/>
    <x v="0"/>
    <n v="2"/>
    <s v="PAI"/>
    <x v="0"/>
    <s v="ACT_189"/>
    <s v="Implementar Modelo Integrado de Planeción y Gestión - Mipg en cada una de sus 7 dimensiones según corresponda"/>
    <x v="4"/>
    <n v="4.4642857142857152E-4"/>
    <s v="Jun"/>
    <n v="3"/>
    <n v="3"/>
    <n v="1"/>
    <s v="Culminada"/>
    <n v="22"/>
    <n v="22"/>
    <n v="1"/>
    <m/>
    <m/>
    <m/>
    <m/>
    <m/>
    <x v="1"/>
    <m/>
  </r>
  <r>
    <n v="73"/>
    <s v="OE1;PR_10;ACT_189"/>
    <x v="0"/>
    <x v="0"/>
    <x v="0"/>
    <n v="2"/>
    <s v="PAI"/>
    <x v="0"/>
    <s v="ACT_189"/>
    <s v="Implementar Modelo Integrado de Planeción y Gestión - Mipg en cada una de sus 7 dimensiones según corresponda"/>
    <x v="4"/>
    <n v="4.4642857142857152E-4"/>
    <s v="Jul"/>
    <n v="0"/>
    <n v="0"/>
    <n v="0"/>
    <s v="Por Ejecutar"/>
    <n v="22"/>
    <n v="22"/>
    <n v="1"/>
    <m/>
    <m/>
    <m/>
    <m/>
    <m/>
    <x v="1"/>
    <m/>
  </r>
  <r>
    <n v="73"/>
    <s v="OE1;PR_10;ACT_189"/>
    <x v="0"/>
    <x v="0"/>
    <x v="0"/>
    <n v="2"/>
    <s v="PAI"/>
    <x v="0"/>
    <s v="ACT_189"/>
    <s v="Implementar Modelo Integrado de Planeción y Gestión - Mipg en cada una de sus 7 dimensiones según corresponda"/>
    <x v="4"/>
    <n v="4.4642857142857152E-4"/>
    <s v="Ago"/>
    <n v="0"/>
    <n v="0"/>
    <n v="0"/>
    <s v="Por Ejecutar"/>
    <n v="22"/>
    <n v="22"/>
    <n v="1"/>
    <m/>
    <m/>
    <m/>
    <m/>
    <m/>
    <x v="1"/>
    <m/>
  </r>
  <r>
    <n v="73"/>
    <s v="OE1;PR_10;ACT_189"/>
    <x v="0"/>
    <x v="0"/>
    <x v="0"/>
    <n v="2"/>
    <s v="PAI"/>
    <x v="0"/>
    <s v="ACT_189"/>
    <s v="Implementar Modelo Integrado de Planeción y Gestión - Mipg en cada una de sus 7 dimensiones según corresponda"/>
    <x v="4"/>
    <n v="4.4642857142857152E-4"/>
    <s v="Sep"/>
    <n v="0"/>
    <n v="0"/>
    <n v="0"/>
    <s v="Por Ejecutar"/>
    <n v="22"/>
    <n v="22"/>
    <n v="1"/>
    <m/>
    <m/>
    <m/>
    <m/>
    <m/>
    <x v="1"/>
    <m/>
  </r>
  <r>
    <n v="73"/>
    <s v="OE1;PR_10;ACT_189"/>
    <x v="0"/>
    <x v="0"/>
    <x v="0"/>
    <n v="2"/>
    <s v="PAI"/>
    <x v="0"/>
    <s v="ACT_189"/>
    <s v="Implementar Modelo Integrado de Planeción y Gestión - Mipg en cada una de sus 7 dimensiones según corresponda"/>
    <x v="4"/>
    <n v="4.4642857142857152E-4"/>
    <s v="Oct"/>
    <n v="0"/>
    <n v="0"/>
    <n v="0"/>
    <s v="Por Ejecutar"/>
    <n v="22"/>
    <n v="22"/>
    <n v="1"/>
    <m/>
    <m/>
    <m/>
    <m/>
    <m/>
    <x v="1"/>
    <m/>
  </r>
  <r>
    <n v="73"/>
    <s v="OE1;PR_10;ACT_189"/>
    <x v="0"/>
    <x v="0"/>
    <x v="0"/>
    <n v="2"/>
    <s v="PAI"/>
    <x v="0"/>
    <s v="ACT_189"/>
    <s v="Implementar Modelo Integrado de Planeción y Gestión - Mipg en cada una de sus 7 dimensiones según corresponda"/>
    <x v="4"/>
    <n v="4.4642857142857152E-4"/>
    <s v="Nov"/>
    <n v="0"/>
    <n v="0"/>
    <n v="0"/>
    <s v="Por Ejecutar"/>
    <n v="22"/>
    <n v="22"/>
    <n v="1"/>
    <m/>
    <m/>
    <m/>
    <m/>
    <m/>
    <x v="1"/>
    <m/>
  </r>
  <r>
    <n v="73"/>
    <s v="OE1;PR_10;ACT_189"/>
    <x v="0"/>
    <x v="0"/>
    <x v="0"/>
    <n v="2"/>
    <s v="PAI"/>
    <x v="0"/>
    <s v="ACT_189"/>
    <s v="Implementar Modelo Integrado de Planeción y Gestión - Mipg en cada una de sus 7 dimensiones según corresponda"/>
    <x v="4"/>
    <n v="4.4642857142857152E-4"/>
    <s v="Dic"/>
    <n v="0"/>
    <n v="0"/>
    <n v="0"/>
    <s v="Por Ejecutar"/>
    <n v="22"/>
    <n v="22"/>
    <n v="1"/>
    <m/>
    <m/>
    <m/>
    <m/>
    <m/>
    <x v="1"/>
    <m/>
  </r>
  <r>
    <n v="74"/>
    <s v="OE1;PR_10;ACT_162"/>
    <x v="0"/>
    <x v="0"/>
    <x v="0"/>
    <n v="2"/>
    <s v="PAI"/>
    <x v="0"/>
    <s v="ACT_162"/>
    <m/>
    <x v="4"/>
    <n v="4.4642857142857152E-4"/>
    <s v="Ene"/>
    <n v="116"/>
    <n v="98"/>
    <n v="0.84482758620689657"/>
    <s v="En Seguimiento"/>
    <n v="116"/>
    <n v="98"/>
    <n v="0.84482758620689657"/>
    <n v="876"/>
    <n v="787"/>
    <n v="0.89840182648401823"/>
    <m/>
    <n v="0.10159817351598177"/>
    <x v="4"/>
    <n v="4.0107224396607964E-4"/>
  </r>
  <r>
    <n v="74"/>
    <s v="OE1;PR_10;ACT_162"/>
    <x v="0"/>
    <x v="0"/>
    <x v="0"/>
    <n v="2"/>
    <s v="PAI"/>
    <x v="0"/>
    <s v="ACT_162"/>
    <m/>
    <x v="4"/>
    <n v="4.4642857142857152E-4"/>
    <s v="Feb"/>
    <n v="202"/>
    <n v="160"/>
    <n v="0.79207920792079212"/>
    <s v="En Seguimiento"/>
    <n v="318"/>
    <n v="258"/>
    <n v="0.81132075471698117"/>
    <m/>
    <m/>
    <m/>
    <m/>
    <m/>
    <x v="1"/>
    <m/>
  </r>
  <r>
    <n v="74"/>
    <s v="OE1;PR_10;ACT_162"/>
    <x v="0"/>
    <x v="0"/>
    <x v="0"/>
    <n v="2"/>
    <s v="PAI"/>
    <x v="0"/>
    <s v="ACT_162"/>
    <m/>
    <x v="4"/>
    <n v="4.4642857142857152E-4"/>
    <s v="Mar"/>
    <n v="179"/>
    <n v="150"/>
    <n v="0.83798882681564246"/>
    <s v="En Seguimiento"/>
    <n v="497"/>
    <n v="408"/>
    <n v="0.82092555331991957"/>
    <m/>
    <m/>
    <m/>
    <m/>
    <m/>
    <x v="1"/>
    <m/>
  </r>
  <r>
    <n v="74"/>
    <s v="OE1;PR_10;ACT_162"/>
    <x v="0"/>
    <x v="0"/>
    <x v="0"/>
    <n v="2"/>
    <s v="PAI"/>
    <x v="0"/>
    <s v="ACT_162"/>
    <m/>
    <x v="4"/>
    <n v="4.4642857142857152E-4"/>
    <s v="Abr"/>
    <n v="191"/>
    <n v="191"/>
    <n v="1"/>
    <s v="Culminada"/>
    <n v="688"/>
    <n v="599"/>
    <n v="0.87063953488372092"/>
    <m/>
    <m/>
    <m/>
    <m/>
    <m/>
    <x v="1"/>
    <m/>
  </r>
  <r>
    <n v="74"/>
    <s v="OE1;PR_10;ACT_162"/>
    <x v="0"/>
    <x v="0"/>
    <x v="0"/>
    <n v="2"/>
    <s v="PAI"/>
    <x v="0"/>
    <s v="ACT_162"/>
    <m/>
    <x v="4"/>
    <n v="4.4642857142857152E-4"/>
    <s v="May"/>
    <n v="0"/>
    <n v="0"/>
    <n v="0"/>
    <s v="Por Ejecutar"/>
    <n v="688"/>
    <n v="599"/>
    <n v="0.87063953488372092"/>
    <m/>
    <m/>
    <m/>
    <m/>
    <m/>
    <x v="1"/>
    <m/>
  </r>
  <r>
    <n v="74"/>
    <s v="OE1;PR_10;ACT_162"/>
    <x v="0"/>
    <x v="0"/>
    <x v="0"/>
    <n v="2"/>
    <s v="PAI"/>
    <x v="0"/>
    <s v="ACT_162"/>
    <m/>
    <x v="4"/>
    <n v="4.4642857142857152E-4"/>
    <s v="Jun"/>
    <n v="188"/>
    <n v="188"/>
    <n v="1"/>
    <s v="Culminada"/>
    <n v="876"/>
    <n v="787"/>
    <n v="0.89840182648401823"/>
    <m/>
    <m/>
    <m/>
    <m/>
    <m/>
    <x v="1"/>
    <m/>
  </r>
  <r>
    <n v="74"/>
    <s v="OE1;PR_10;ACT_162"/>
    <x v="0"/>
    <x v="0"/>
    <x v="0"/>
    <n v="2"/>
    <s v="PAI"/>
    <x v="0"/>
    <s v="ACT_162"/>
    <m/>
    <x v="4"/>
    <n v="4.4642857142857152E-4"/>
    <s v="Jul"/>
    <n v="0"/>
    <n v="0"/>
    <n v="0"/>
    <s v="Por Ejecutar"/>
    <n v="876"/>
    <n v="787"/>
    <n v="0.89840182648401823"/>
    <m/>
    <m/>
    <m/>
    <m/>
    <m/>
    <x v="1"/>
    <m/>
  </r>
  <r>
    <n v="74"/>
    <s v="OE1;PR_10;ACT_162"/>
    <x v="0"/>
    <x v="0"/>
    <x v="0"/>
    <n v="2"/>
    <s v="PAI"/>
    <x v="0"/>
    <s v="ACT_162"/>
    <m/>
    <x v="4"/>
    <n v="4.4642857142857152E-4"/>
    <s v="Ago"/>
    <n v="0"/>
    <n v="0"/>
    <n v="0"/>
    <s v="Por Ejecutar"/>
    <n v="876"/>
    <n v="787"/>
    <n v="0.89840182648401823"/>
    <m/>
    <m/>
    <m/>
    <m/>
    <m/>
    <x v="1"/>
    <m/>
  </r>
  <r>
    <n v="74"/>
    <s v="OE1;PR_10;ACT_162"/>
    <x v="0"/>
    <x v="0"/>
    <x v="0"/>
    <n v="2"/>
    <s v="PAI"/>
    <x v="0"/>
    <s v="ACT_162"/>
    <m/>
    <x v="4"/>
    <n v="4.4642857142857152E-4"/>
    <s v="Sep"/>
    <n v="0"/>
    <n v="0"/>
    <n v="0"/>
    <s v="Por Ejecutar"/>
    <n v="876"/>
    <n v="787"/>
    <n v="0.89840182648401823"/>
    <m/>
    <m/>
    <m/>
    <m/>
    <m/>
    <x v="1"/>
    <m/>
  </r>
  <r>
    <n v="74"/>
    <s v="OE1;PR_10;ACT_162"/>
    <x v="0"/>
    <x v="0"/>
    <x v="0"/>
    <n v="2"/>
    <s v="PAI"/>
    <x v="0"/>
    <s v="ACT_162"/>
    <m/>
    <x v="4"/>
    <n v="4.4642857142857152E-4"/>
    <s v="Oct"/>
    <n v="0"/>
    <n v="0"/>
    <n v="0"/>
    <s v="Por Ejecutar"/>
    <n v="876"/>
    <n v="787"/>
    <n v="0.89840182648401823"/>
    <m/>
    <m/>
    <m/>
    <m/>
    <m/>
    <x v="1"/>
    <m/>
  </r>
  <r>
    <n v="74"/>
    <s v="OE1;PR_10;ACT_162"/>
    <x v="0"/>
    <x v="0"/>
    <x v="0"/>
    <n v="2"/>
    <s v="PAI"/>
    <x v="0"/>
    <s v="ACT_162"/>
    <m/>
    <x v="4"/>
    <n v="4.4642857142857152E-4"/>
    <s v="Nov"/>
    <n v="0"/>
    <n v="0"/>
    <n v="0"/>
    <s v="Por Ejecutar"/>
    <n v="876"/>
    <n v="787"/>
    <n v="0.89840182648401823"/>
    <m/>
    <m/>
    <m/>
    <m/>
    <m/>
    <x v="1"/>
    <m/>
  </r>
  <r>
    <n v="74"/>
    <s v="OE1;PR_10;ACT_162"/>
    <x v="0"/>
    <x v="0"/>
    <x v="0"/>
    <n v="2"/>
    <s v="PAI"/>
    <x v="0"/>
    <s v="ACT_162"/>
    <m/>
    <x v="4"/>
    <n v="4.4642857142857152E-4"/>
    <s v="Dic"/>
    <n v="0"/>
    <n v="0"/>
    <n v="0"/>
    <s v="Por Ejecutar"/>
    <n v="876"/>
    <n v="787"/>
    <n v="0.89840182648401823"/>
    <m/>
    <m/>
    <m/>
    <m/>
    <m/>
    <x v="1"/>
    <m/>
  </r>
  <r>
    <n v="75"/>
    <s v="OE1;PR_10;ACT_157"/>
    <x v="0"/>
    <x v="0"/>
    <x v="0"/>
    <n v="2"/>
    <s v="PAI"/>
    <x v="0"/>
    <s v="ACT_157"/>
    <s v="Fallar investigaciones administrativas en el término legal."/>
    <x v="1"/>
    <n v="4.4642857142857152E-4"/>
    <s v="Ene"/>
    <n v="0"/>
    <n v="0"/>
    <n v="0"/>
    <s v="Por Ejecutar"/>
    <n v="0"/>
    <n v="0"/>
    <n v="0"/>
    <n v="281"/>
    <n v="281"/>
    <n v="1"/>
    <m/>
    <n v="0"/>
    <x v="3"/>
    <n v="4.4642857142857152E-4"/>
  </r>
  <r>
    <n v="75"/>
    <s v="OE1;PR_10;ACT_157"/>
    <x v="0"/>
    <x v="0"/>
    <x v="0"/>
    <n v="2"/>
    <s v="PAI"/>
    <x v="0"/>
    <s v="ACT_157"/>
    <s v="Fallar investigaciones administrativas en el término legal."/>
    <x v="1"/>
    <n v="4.4642857142857152E-4"/>
    <s v="Feb"/>
    <n v="0"/>
    <n v="0"/>
    <n v="0"/>
    <s v="Por Ejecutar"/>
    <n v="0"/>
    <n v="0"/>
    <n v="0"/>
    <m/>
    <m/>
    <m/>
    <m/>
    <m/>
    <x v="1"/>
    <m/>
  </r>
  <r>
    <n v="75"/>
    <s v="OE1;PR_10;ACT_157"/>
    <x v="0"/>
    <x v="0"/>
    <x v="0"/>
    <n v="2"/>
    <s v="PAI"/>
    <x v="0"/>
    <s v="ACT_157"/>
    <s v="Fallar investigaciones administrativas en el término legal."/>
    <x v="1"/>
    <n v="4.4642857142857152E-4"/>
    <s v="Mar"/>
    <n v="0"/>
    <n v="0"/>
    <n v="0"/>
    <s v="Por Ejecutar"/>
    <n v="0"/>
    <n v="0"/>
    <n v="0"/>
    <m/>
    <m/>
    <m/>
    <m/>
    <m/>
    <x v="1"/>
    <m/>
  </r>
  <r>
    <n v="75"/>
    <s v="OE1;PR_10;ACT_157"/>
    <x v="0"/>
    <x v="0"/>
    <x v="0"/>
    <n v="2"/>
    <s v="PAI"/>
    <x v="0"/>
    <s v="ACT_157"/>
    <s v="Fallar investigaciones administrativas en el término legal."/>
    <x v="1"/>
    <n v="4.4642857142857152E-4"/>
    <s v="Abr"/>
    <n v="0"/>
    <n v="0"/>
    <n v="0"/>
    <s v="Por Ejecutar"/>
    <n v="0"/>
    <n v="0"/>
    <n v="0"/>
    <m/>
    <m/>
    <m/>
    <m/>
    <m/>
    <x v="1"/>
    <m/>
  </r>
  <r>
    <n v="75"/>
    <s v="OE1;PR_10;ACT_157"/>
    <x v="0"/>
    <x v="0"/>
    <x v="0"/>
    <n v="2"/>
    <s v="PAI"/>
    <x v="0"/>
    <s v="ACT_157"/>
    <s v="Fallar investigaciones administrativas en el término legal."/>
    <x v="1"/>
    <n v="4.4642857142857152E-4"/>
    <s v="May"/>
    <n v="279"/>
    <n v="279"/>
    <n v="1"/>
    <s v="Culminada"/>
    <n v="279"/>
    <n v="279"/>
    <n v="1"/>
    <m/>
    <m/>
    <m/>
    <m/>
    <m/>
    <x v="1"/>
    <m/>
  </r>
  <r>
    <n v="75"/>
    <s v="OE1;PR_10;ACT_157"/>
    <x v="0"/>
    <x v="0"/>
    <x v="0"/>
    <n v="2"/>
    <s v="PAI"/>
    <x v="0"/>
    <s v="ACT_157"/>
    <s v="Fallar investigaciones administrativas en el término legal."/>
    <x v="1"/>
    <n v="4.4642857142857152E-4"/>
    <s v="Jun"/>
    <n v="2"/>
    <n v="2"/>
    <n v="1"/>
    <s v="Culminada"/>
    <n v="281"/>
    <n v="281"/>
    <n v="1"/>
    <m/>
    <m/>
    <m/>
    <m/>
    <m/>
    <x v="1"/>
    <m/>
  </r>
  <r>
    <n v="75"/>
    <s v="OE1;PR_10;ACT_157"/>
    <x v="0"/>
    <x v="0"/>
    <x v="0"/>
    <n v="2"/>
    <s v="PAI"/>
    <x v="0"/>
    <s v="ACT_157"/>
    <s v="Fallar investigaciones administrativas en el término legal."/>
    <x v="1"/>
    <n v="4.4642857142857152E-4"/>
    <s v="Jul"/>
    <n v="0"/>
    <n v="0"/>
    <n v="0"/>
    <s v="Por Ejecutar"/>
    <n v="281"/>
    <n v="281"/>
    <n v="1"/>
    <m/>
    <m/>
    <m/>
    <m/>
    <m/>
    <x v="1"/>
    <m/>
  </r>
  <r>
    <n v="75"/>
    <s v="OE1;PR_10;ACT_157"/>
    <x v="0"/>
    <x v="0"/>
    <x v="0"/>
    <n v="2"/>
    <s v="PAI"/>
    <x v="0"/>
    <s v="ACT_157"/>
    <s v="Fallar investigaciones administrativas en el término legal."/>
    <x v="1"/>
    <n v="4.4642857142857152E-4"/>
    <s v="Ago"/>
    <n v="0"/>
    <n v="0"/>
    <n v="0"/>
    <s v="Por Ejecutar"/>
    <n v="281"/>
    <n v="281"/>
    <n v="1"/>
    <m/>
    <m/>
    <m/>
    <m/>
    <m/>
    <x v="1"/>
    <m/>
  </r>
  <r>
    <n v="75"/>
    <s v="OE1;PR_10;ACT_157"/>
    <x v="0"/>
    <x v="0"/>
    <x v="0"/>
    <n v="2"/>
    <s v="PAI"/>
    <x v="0"/>
    <s v="ACT_157"/>
    <s v="Fallar investigaciones administrativas en el término legal."/>
    <x v="1"/>
    <n v="4.4642857142857152E-4"/>
    <s v="Sep"/>
    <n v="0"/>
    <n v="0"/>
    <n v="0"/>
    <s v="Por Ejecutar"/>
    <n v="281"/>
    <n v="281"/>
    <n v="1"/>
    <m/>
    <m/>
    <m/>
    <m/>
    <m/>
    <x v="1"/>
    <m/>
  </r>
  <r>
    <n v="75"/>
    <s v="OE1;PR_10;ACT_157"/>
    <x v="0"/>
    <x v="0"/>
    <x v="0"/>
    <n v="2"/>
    <s v="PAI"/>
    <x v="0"/>
    <s v="ACT_157"/>
    <s v="Fallar investigaciones administrativas en el término legal."/>
    <x v="1"/>
    <n v="4.4642857142857152E-4"/>
    <s v="Oct"/>
    <n v="0"/>
    <n v="0"/>
    <n v="0"/>
    <s v="Por Ejecutar"/>
    <n v="281"/>
    <n v="281"/>
    <n v="1"/>
    <m/>
    <m/>
    <m/>
    <m/>
    <m/>
    <x v="1"/>
    <m/>
  </r>
  <r>
    <n v="75"/>
    <s v="OE1;PR_10;ACT_157"/>
    <x v="0"/>
    <x v="0"/>
    <x v="0"/>
    <n v="2"/>
    <s v="PAI"/>
    <x v="0"/>
    <s v="ACT_157"/>
    <s v="Fallar investigaciones administrativas en el término legal."/>
    <x v="1"/>
    <n v="4.4642857142857152E-4"/>
    <s v="Nov"/>
    <n v="0"/>
    <n v="0"/>
    <n v="0"/>
    <s v="Por Ejecutar"/>
    <n v="281"/>
    <n v="281"/>
    <n v="1"/>
    <m/>
    <m/>
    <m/>
    <m/>
    <m/>
    <x v="1"/>
    <m/>
  </r>
  <r>
    <n v="75"/>
    <s v="OE1;PR_10;ACT_157"/>
    <x v="0"/>
    <x v="0"/>
    <x v="0"/>
    <n v="2"/>
    <s v="PAI"/>
    <x v="0"/>
    <s v="ACT_157"/>
    <s v="Fallar investigaciones administrativas en el término legal."/>
    <x v="1"/>
    <n v="4.4642857142857152E-4"/>
    <s v="Dic"/>
    <n v="0"/>
    <n v="0"/>
    <n v="0"/>
    <s v="Por Ejecutar"/>
    <n v="281"/>
    <n v="281"/>
    <n v="1"/>
    <m/>
    <m/>
    <m/>
    <m/>
    <m/>
    <x v="1"/>
    <m/>
  </r>
  <r>
    <n v="76"/>
    <s v="OE2;PR_10;ACT_158"/>
    <x v="2"/>
    <x v="2"/>
    <x v="0"/>
    <n v="2"/>
    <s v="PAI"/>
    <x v="0"/>
    <s v="ACT_158"/>
    <s v="Implementar Modelo Integrado de Planeción y Gestión - Mipg en cada una de sus 7 dimensiones según corresponda"/>
    <x v="6"/>
    <n v="1.666666666666667E-3"/>
    <s v="Ene"/>
    <n v="1"/>
    <n v="1"/>
    <n v="1"/>
    <s v="Culminada"/>
    <n v="1"/>
    <n v="1"/>
    <n v="1"/>
    <n v="15"/>
    <n v="15"/>
    <n v="1"/>
    <m/>
    <n v="0"/>
    <x v="3"/>
    <n v="1.666666666666667E-3"/>
  </r>
  <r>
    <n v="76"/>
    <s v="OE2;PR_10;ACT_158"/>
    <x v="2"/>
    <x v="2"/>
    <x v="0"/>
    <n v="2"/>
    <s v="PAI"/>
    <x v="0"/>
    <s v="ACT_158"/>
    <s v="Implementar Modelo Integrado de Planeción y Gestión - Mipg en cada una de sus 7 dimensiones según corresponda"/>
    <x v="6"/>
    <n v="1.666666666666667E-3"/>
    <s v="Feb"/>
    <n v="2"/>
    <n v="2"/>
    <n v="1"/>
    <s v="Culminada"/>
    <n v="3"/>
    <n v="3"/>
    <n v="1"/>
    <m/>
    <m/>
    <m/>
    <m/>
    <m/>
    <x v="1"/>
    <m/>
  </r>
  <r>
    <n v="76"/>
    <s v="OE2;PR_10;ACT_158"/>
    <x v="2"/>
    <x v="2"/>
    <x v="0"/>
    <n v="2"/>
    <s v="PAI"/>
    <x v="0"/>
    <s v="ACT_158"/>
    <s v="Implementar Modelo Integrado de Planeción y Gestión - Mipg en cada una de sus 7 dimensiones según corresponda"/>
    <x v="6"/>
    <n v="1.666666666666667E-3"/>
    <s v="Mar"/>
    <n v="4"/>
    <n v="4"/>
    <n v="1"/>
    <s v="Culminada"/>
    <n v="7"/>
    <n v="7"/>
    <n v="1"/>
    <m/>
    <m/>
    <m/>
    <m/>
    <m/>
    <x v="1"/>
    <m/>
  </r>
  <r>
    <n v="76"/>
    <s v="OE2;PR_10;ACT_158"/>
    <x v="2"/>
    <x v="2"/>
    <x v="0"/>
    <n v="2"/>
    <s v="PAI"/>
    <x v="0"/>
    <s v="ACT_158"/>
    <s v="Implementar Modelo Integrado de Planeción y Gestión - Mipg en cada una de sus 7 dimensiones según corresponda"/>
    <x v="6"/>
    <n v="1.666666666666667E-3"/>
    <s v="Abr"/>
    <n v="3"/>
    <n v="3"/>
    <n v="1"/>
    <s v="Culminada"/>
    <n v="10"/>
    <n v="10"/>
    <n v="1"/>
    <m/>
    <m/>
    <m/>
    <m/>
    <m/>
    <x v="1"/>
    <m/>
  </r>
  <r>
    <n v="76"/>
    <s v="OE2;PR_10;ACT_158"/>
    <x v="2"/>
    <x v="2"/>
    <x v="0"/>
    <n v="2"/>
    <s v="PAI"/>
    <x v="0"/>
    <s v="ACT_158"/>
    <s v="Implementar Modelo Integrado de Planeción y Gestión - Mipg en cada una de sus 7 dimensiones según corresponda"/>
    <x v="6"/>
    <n v="1.666666666666667E-3"/>
    <s v="May"/>
    <n v="3"/>
    <n v="3"/>
    <n v="1"/>
    <s v="Culminada"/>
    <n v="13"/>
    <n v="13"/>
    <n v="1"/>
    <m/>
    <m/>
    <m/>
    <m/>
    <m/>
    <x v="1"/>
    <m/>
  </r>
  <r>
    <n v="76"/>
    <s v="OE2;PR_10;ACT_158"/>
    <x v="2"/>
    <x v="2"/>
    <x v="0"/>
    <n v="2"/>
    <s v="PAI"/>
    <x v="0"/>
    <s v="ACT_158"/>
    <s v="Implementar Modelo Integrado de Planeción y Gestión - Mipg en cada una de sus 7 dimensiones según corresponda"/>
    <x v="6"/>
    <n v="1.666666666666667E-3"/>
    <s v="Jun"/>
    <n v="2"/>
    <n v="2"/>
    <n v="1"/>
    <s v="Culminada"/>
    <n v="15"/>
    <n v="15"/>
    <n v="1"/>
    <m/>
    <m/>
    <m/>
    <m/>
    <m/>
    <x v="1"/>
    <m/>
  </r>
  <r>
    <n v="76"/>
    <s v="OE2;PR_10;ACT_158"/>
    <x v="2"/>
    <x v="2"/>
    <x v="0"/>
    <n v="2"/>
    <s v="PAI"/>
    <x v="0"/>
    <s v="ACT_158"/>
    <s v="Implementar Modelo Integrado de Planeción y Gestión - Mipg en cada una de sus 7 dimensiones según corresponda"/>
    <x v="6"/>
    <n v="1.666666666666667E-3"/>
    <s v="Jul"/>
    <n v="0"/>
    <n v="0"/>
    <n v="0"/>
    <s v="Por Ejecutar"/>
    <n v="15"/>
    <n v="15"/>
    <n v="1"/>
    <m/>
    <m/>
    <m/>
    <m/>
    <m/>
    <x v="1"/>
    <m/>
  </r>
  <r>
    <n v="76"/>
    <s v="OE2;PR_10;ACT_158"/>
    <x v="2"/>
    <x v="2"/>
    <x v="0"/>
    <n v="2"/>
    <s v="PAI"/>
    <x v="0"/>
    <s v="ACT_158"/>
    <s v="Implementar Modelo Integrado de Planeción y Gestión - Mipg en cada una de sus 7 dimensiones según corresponda"/>
    <x v="6"/>
    <n v="1.666666666666667E-3"/>
    <s v="Ago"/>
    <n v="0"/>
    <n v="0"/>
    <n v="0"/>
    <s v="Por Ejecutar"/>
    <n v="15"/>
    <n v="15"/>
    <n v="1"/>
    <m/>
    <m/>
    <m/>
    <m/>
    <m/>
    <x v="1"/>
    <m/>
  </r>
  <r>
    <n v="76"/>
    <s v="OE2;PR_10;ACT_158"/>
    <x v="2"/>
    <x v="2"/>
    <x v="0"/>
    <n v="2"/>
    <s v="PAI"/>
    <x v="0"/>
    <s v="ACT_158"/>
    <s v="Implementar Modelo Integrado de Planeción y Gestión - Mipg en cada una de sus 7 dimensiones según corresponda"/>
    <x v="6"/>
    <n v="1.666666666666667E-3"/>
    <s v="Sep"/>
    <n v="0"/>
    <n v="0"/>
    <n v="0"/>
    <s v="Por Ejecutar"/>
    <n v="15"/>
    <n v="15"/>
    <n v="1"/>
    <m/>
    <m/>
    <m/>
    <m/>
    <m/>
    <x v="1"/>
    <m/>
  </r>
  <r>
    <n v="76"/>
    <s v="OE2;PR_10;ACT_158"/>
    <x v="2"/>
    <x v="2"/>
    <x v="0"/>
    <n v="2"/>
    <s v="PAI"/>
    <x v="0"/>
    <s v="ACT_158"/>
    <s v="Implementar Modelo Integrado de Planeción y Gestión - Mipg en cada una de sus 7 dimensiones según corresponda"/>
    <x v="6"/>
    <n v="1.666666666666667E-3"/>
    <s v="Oct"/>
    <n v="0"/>
    <n v="0"/>
    <n v="0"/>
    <s v="Por Ejecutar"/>
    <n v="15"/>
    <n v="15"/>
    <n v="1"/>
    <m/>
    <m/>
    <m/>
    <m/>
    <m/>
    <x v="1"/>
    <m/>
  </r>
  <r>
    <n v="76"/>
    <s v="OE2;PR_10;ACT_158"/>
    <x v="2"/>
    <x v="2"/>
    <x v="0"/>
    <n v="2"/>
    <s v="PAI"/>
    <x v="0"/>
    <s v="ACT_158"/>
    <s v="Implementar Modelo Integrado de Planeción y Gestión - Mipg en cada una de sus 7 dimensiones según corresponda"/>
    <x v="6"/>
    <n v="1.666666666666667E-3"/>
    <s v="Nov"/>
    <n v="0"/>
    <n v="0"/>
    <n v="0"/>
    <s v="Por Ejecutar"/>
    <n v="15"/>
    <n v="15"/>
    <n v="1"/>
    <m/>
    <m/>
    <m/>
    <m/>
    <m/>
    <x v="1"/>
    <m/>
  </r>
  <r>
    <n v="76"/>
    <s v="OE2;PR_10;ACT_158"/>
    <x v="2"/>
    <x v="2"/>
    <x v="0"/>
    <n v="2"/>
    <s v="PAI"/>
    <x v="0"/>
    <s v="ACT_158"/>
    <s v="Implementar Modelo Integrado de Planeción y Gestión - Mipg en cada una de sus 7 dimensiones según corresponda"/>
    <x v="6"/>
    <n v="1.666666666666667E-3"/>
    <s v="Dic"/>
    <n v="0"/>
    <n v="0"/>
    <n v="0"/>
    <s v="Por Ejecutar"/>
    <n v="15"/>
    <n v="15"/>
    <n v="1"/>
    <m/>
    <m/>
    <m/>
    <m/>
    <m/>
    <x v="1"/>
    <m/>
  </r>
  <r>
    <n v="77"/>
    <s v="OE2;PR_10;ACT_19"/>
    <x v="2"/>
    <x v="2"/>
    <x v="0"/>
    <n v="2"/>
    <s v="PAI"/>
    <x v="0"/>
    <s v="ACT_19"/>
    <m/>
    <x v="6"/>
    <n v="1.666666666666667E-3"/>
    <s v="Ene"/>
    <n v="3"/>
    <n v="3"/>
    <n v="1"/>
    <s v="Culminada"/>
    <n v="3"/>
    <n v="3"/>
    <n v="1"/>
    <n v="18"/>
    <n v="18"/>
    <n v="1"/>
    <m/>
    <n v="0"/>
    <x v="3"/>
    <n v="1.666666666666667E-3"/>
  </r>
  <r>
    <n v="77"/>
    <s v="OE2;PR_10;ACT_19"/>
    <x v="2"/>
    <x v="2"/>
    <x v="0"/>
    <n v="2"/>
    <s v="PAI"/>
    <x v="0"/>
    <s v="ACT_19"/>
    <m/>
    <x v="6"/>
    <n v="1.666666666666667E-3"/>
    <s v="Feb"/>
    <n v="3"/>
    <n v="3"/>
    <n v="1"/>
    <s v="Culminada"/>
    <n v="6"/>
    <n v="6"/>
    <n v="1"/>
    <m/>
    <m/>
    <m/>
    <m/>
    <m/>
    <x v="1"/>
    <m/>
  </r>
  <r>
    <n v="77"/>
    <s v="OE2;PR_10;ACT_19"/>
    <x v="2"/>
    <x v="2"/>
    <x v="0"/>
    <n v="2"/>
    <s v="PAI"/>
    <x v="0"/>
    <s v="ACT_19"/>
    <m/>
    <x v="6"/>
    <n v="1.666666666666667E-3"/>
    <s v="Mar"/>
    <n v="3"/>
    <n v="3"/>
    <n v="1"/>
    <s v="Culminada"/>
    <n v="9"/>
    <n v="9"/>
    <n v="1"/>
    <m/>
    <m/>
    <m/>
    <m/>
    <m/>
    <x v="1"/>
    <m/>
  </r>
  <r>
    <n v="77"/>
    <s v="OE2;PR_10;ACT_19"/>
    <x v="2"/>
    <x v="2"/>
    <x v="0"/>
    <n v="2"/>
    <s v="PAI"/>
    <x v="0"/>
    <s v="ACT_19"/>
    <m/>
    <x v="6"/>
    <n v="1.666666666666667E-3"/>
    <s v="Abr"/>
    <n v="3"/>
    <n v="3"/>
    <n v="1"/>
    <s v="Culminada"/>
    <n v="12"/>
    <n v="12"/>
    <n v="1"/>
    <m/>
    <m/>
    <m/>
    <m/>
    <m/>
    <x v="1"/>
    <m/>
  </r>
  <r>
    <n v="77"/>
    <s v="OE2;PR_10;ACT_19"/>
    <x v="2"/>
    <x v="2"/>
    <x v="0"/>
    <n v="2"/>
    <s v="PAI"/>
    <x v="0"/>
    <s v="ACT_19"/>
    <m/>
    <x v="6"/>
    <n v="1.666666666666667E-3"/>
    <s v="May"/>
    <n v="3"/>
    <n v="3"/>
    <n v="1"/>
    <s v="Culminada"/>
    <n v="15"/>
    <n v="15"/>
    <n v="1"/>
    <m/>
    <m/>
    <m/>
    <m/>
    <m/>
    <x v="1"/>
    <m/>
  </r>
  <r>
    <n v="77"/>
    <s v="OE2;PR_10;ACT_19"/>
    <x v="2"/>
    <x v="2"/>
    <x v="0"/>
    <n v="2"/>
    <s v="PAI"/>
    <x v="0"/>
    <s v="ACT_19"/>
    <m/>
    <x v="6"/>
    <n v="1.666666666666667E-3"/>
    <s v="Jun"/>
    <n v="3"/>
    <n v="3"/>
    <n v="1"/>
    <s v="Culminada"/>
    <n v="18"/>
    <n v="18"/>
    <n v="1"/>
    <m/>
    <m/>
    <m/>
    <m/>
    <m/>
    <x v="1"/>
    <m/>
  </r>
  <r>
    <n v="77"/>
    <s v="OE2;PR_10;ACT_19"/>
    <x v="2"/>
    <x v="2"/>
    <x v="0"/>
    <n v="2"/>
    <s v="PAI"/>
    <x v="0"/>
    <s v="ACT_19"/>
    <m/>
    <x v="6"/>
    <n v="1.666666666666667E-3"/>
    <s v="Jul"/>
    <n v="0"/>
    <n v="0"/>
    <n v="0"/>
    <s v="Por Ejecutar"/>
    <n v="18"/>
    <n v="18"/>
    <n v="1"/>
    <m/>
    <m/>
    <m/>
    <m/>
    <m/>
    <x v="1"/>
    <m/>
  </r>
  <r>
    <n v="77"/>
    <s v="OE2;PR_10;ACT_19"/>
    <x v="2"/>
    <x v="2"/>
    <x v="0"/>
    <n v="2"/>
    <s v="PAI"/>
    <x v="0"/>
    <s v="ACT_19"/>
    <m/>
    <x v="6"/>
    <n v="1.666666666666667E-3"/>
    <s v="Ago"/>
    <n v="0"/>
    <n v="0"/>
    <n v="0"/>
    <s v="Por Ejecutar"/>
    <n v="18"/>
    <n v="18"/>
    <n v="1"/>
    <m/>
    <m/>
    <m/>
    <m/>
    <m/>
    <x v="1"/>
    <m/>
  </r>
  <r>
    <n v="77"/>
    <s v="OE2;PR_10;ACT_19"/>
    <x v="2"/>
    <x v="2"/>
    <x v="0"/>
    <n v="2"/>
    <s v="PAI"/>
    <x v="0"/>
    <s v="ACT_19"/>
    <m/>
    <x v="6"/>
    <n v="1.666666666666667E-3"/>
    <s v="Sep"/>
    <n v="0"/>
    <n v="0"/>
    <n v="0"/>
    <s v="Por Ejecutar"/>
    <n v="18"/>
    <n v="18"/>
    <n v="1"/>
    <m/>
    <m/>
    <m/>
    <m/>
    <m/>
    <x v="1"/>
    <m/>
  </r>
  <r>
    <n v="77"/>
    <s v="OE2;PR_10;ACT_19"/>
    <x v="2"/>
    <x v="2"/>
    <x v="0"/>
    <n v="2"/>
    <s v="PAI"/>
    <x v="0"/>
    <s v="ACT_19"/>
    <m/>
    <x v="6"/>
    <n v="1.666666666666667E-3"/>
    <s v="Oct"/>
    <n v="0"/>
    <n v="0"/>
    <n v="0"/>
    <s v="Por Ejecutar"/>
    <n v="18"/>
    <n v="18"/>
    <n v="1"/>
    <m/>
    <m/>
    <m/>
    <m/>
    <m/>
    <x v="1"/>
    <m/>
  </r>
  <r>
    <n v="77"/>
    <s v="OE2;PR_10;ACT_19"/>
    <x v="2"/>
    <x v="2"/>
    <x v="0"/>
    <n v="2"/>
    <s v="PAI"/>
    <x v="0"/>
    <s v="ACT_19"/>
    <m/>
    <x v="6"/>
    <n v="1.666666666666667E-3"/>
    <s v="Nov"/>
    <n v="0"/>
    <n v="0"/>
    <n v="0"/>
    <s v="Por Ejecutar"/>
    <n v="18"/>
    <n v="18"/>
    <n v="1"/>
    <m/>
    <m/>
    <m/>
    <m/>
    <m/>
    <x v="1"/>
    <m/>
  </r>
  <r>
    <n v="77"/>
    <s v="OE2;PR_10;ACT_19"/>
    <x v="2"/>
    <x v="2"/>
    <x v="0"/>
    <n v="2"/>
    <s v="PAI"/>
    <x v="0"/>
    <s v="ACT_19"/>
    <m/>
    <x v="6"/>
    <n v="1.666666666666667E-3"/>
    <s v="Dic"/>
    <n v="0"/>
    <n v="0"/>
    <n v="0"/>
    <s v="Por Ejecutar"/>
    <n v="18"/>
    <n v="18"/>
    <n v="1"/>
    <m/>
    <m/>
    <m/>
    <m/>
    <m/>
    <x v="1"/>
    <m/>
  </r>
  <r>
    <n v="78"/>
    <s v="OE2;PR_10;ACT_20"/>
    <x v="2"/>
    <x v="2"/>
    <x v="0"/>
    <n v="12"/>
    <s v="PAI"/>
    <x v="7"/>
    <s v="ACT_20"/>
    <s v="Implementar IPV6 desde el punto de vista de Activos Fijos"/>
    <x v="6"/>
    <n v="1.666666666666667E-3"/>
    <s v="Ene"/>
    <n v="0.16"/>
    <n v="0.16"/>
    <n v="1"/>
    <s v="Culminada"/>
    <n v="0.16"/>
    <n v="0.16"/>
    <n v="1"/>
    <n v="0.99999699999999991"/>
    <n v="0.49999899999999997"/>
    <n v="0.50000050000149998"/>
    <m/>
    <n v="0.49999949999850002"/>
    <x v="0"/>
    <n v="8.3333416666916678E-4"/>
  </r>
  <r>
    <n v="78"/>
    <s v="OE2;PR_10;ACT_20"/>
    <x v="2"/>
    <x v="2"/>
    <x v="0"/>
    <n v="12"/>
    <s v="PAI"/>
    <x v="7"/>
    <s v="ACT_20"/>
    <s v="Implementar IPV6 desde el punto de vista de Activos Fijos"/>
    <x v="6"/>
    <n v="1.666666666666667E-3"/>
    <s v="Feb"/>
    <n v="0.01"/>
    <n v="0.01"/>
    <n v="1"/>
    <s v="Culminada"/>
    <n v="0.17"/>
    <n v="0.17"/>
    <n v="1"/>
    <m/>
    <m/>
    <m/>
    <m/>
    <m/>
    <x v="1"/>
    <m/>
  </r>
  <r>
    <n v="78"/>
    <s v="OE2;PR_10;ACT_20"/>
    <x v="2"/>
    <x v="2"/>
    <x v="0"/>
    <n v="12"/>
    <s v="PAI"/>
    <x v="7"/>
    <s v="ACT_20"/>
    <s v="Implementar IPV6 desde el punto de vista de Activos Fijos"/>
    <x v="6"/>
    <n v="1.666666666666667E-3"/>
    <s v="Mar"/>
    <n v="0.08"/>
    <n v="0.08"/>
    <n v="1"/>
    <s v="Culminada"/>
    <n v="0.25"/>
    <n v="0.25"/>
    <n v="1"/>
    <m/>
    <m/>
    <m/>
    <m/>
    <m/>
    <x v="1"/>
    <m/>
  </r>
  <r>
    <n v="78"/>
    <s v="OE2;PR_10;ACT_20"/>
    <x v="2"/>
    <x v="2"/>
    <x v="0"/>
    <n v="12"/>
    <s v="PAI"/>
    <x v="7"/>
    <s v="ACT_20"/>
    <s v="Implementar IPV6 desde el punto de vista de Activos Fijos"/>
    <x v="6"/>
    <n v="1.666666666666667E-3"/>
    <s v="Abr"/>
    <n v="8.3333000000000004E-2"/>
    <n v="8.3333000000000004E-2"/>
    <n v="1"/>
    <s v="Culminada"/>
    <n v="0.33333299999999999"/>
    <n v="0.33333299999999999"/>
    <n v="1"/>
    <m/>
    <m/>
    <m/>
    <m/>
    <m/>
    <x v="1"/>
    <m/>
  </r>
  <r>
    <n v="78"/>
    <s v="OE2;PR_10;ACT_20"/>
    <x v="2"/>
    <x v="2"/>
    <x v="0"/>
    <n v="12"/>
    <s v="PAI"/>
    <x v="7"/>
    <s v="ACT_20"/>
    <s v="Implementar IPV6 desde el punto de vista de Activos Fijos"/>
    <x v="6"/>
    <n v="1.666666666666667E-3"/>
    <s v="May"/>
    <n v="8.3333000000000004E-2"/>
    <n v="8.3333000000000004E-2"/>
    <n v="1"/>
    <s v="Culminada"/>
    <n v="0.41666599999999998"/>
    <n v="0.41666599999999998"/>
    <n v="1"/>
    <m/>
    <m/>
    <m/>
    <m/>
    <m/>
    <x v="1"/>
    <m/>
  </r>
  <r>
    <n v="78"/>
    <s v="OE2;PR_10;ACT_20"/>
    <x v="2"/>
    <x v="2"/>
    <x v="0"/>
    <n v="12"/>
    <s v="PAI"/>
    <x v="7"/>
    <s v="ACT_20"/>
    <s v="Implementar IPV6 desde el punto de vista de Activos Fijos"/>
    <x v="6"/>
    <n v="1.666666666666667E-3"/>
    <s v="Jun"/>
    <n v="8.3333000000000004E-2"/>
    <n v="8.3333000000000004E-2"/>
    <n v="1"/>
    <s v="Culminada"/>
    <n v="0.49999899999999997"/>
    <n v="0.49999899999999997"/>
    <n v="1"/>
    <m/>
    <m/>
    <m/>
    <m/>
    <m/>
    <x v="1"/>
    <m/>
  </r>
  <r>
    <n v="78"/>
    <s v="OE2;PR_10;ACT_20"/>
    <x v="2"/>
    <x v="2"/>
    <x v="0"/>
    <n v="12"/>
    <s v="PAI"/>
    <x v="7"/>
    <s v="ACT_20"/>
    <s v="Implementar IPV6 desde el punto de vista de Activos Fijos"/>
    <x v="6"/>
    <n v="1.666666666666667E-3"/>
    <s v="Jul"/>
    <n v="8.3333000000000004E-2"/>
    <n v="0"/>
    <n v="0"/>
    <s v="Por Ejecutar"/>
    <n v="0.58333199999999996"/>
    <n v="0.49999899999999997"/>
    <n v="0.85714310204137611"/>
    <m/>
    <m/>
    <m/>
    <m/>
    <m/>
    <x v="1"/>
    <m/>
  </r>
  <r>
    <n v="78"/>
    <s v="OE2;PR_10;ACT_20"/>
    <x v="2"/>
    <x v="2"/>
    <x v="0"/>
    <n v="12"/>
    <s v="PAI"/>
    <x v="7"/>
    <s v="ACT_20"/>
    <s v="Implementar IPV6 desde el punto de vista de Activos Fijos"/>
    <x v="6"/>
    <n v="1.666666666666667E-3"/>
    <s v="Ago"/>
    <n v="8.3333000000000004E-2"/>
    <n v="0"/>
    <n v="0"/>
    <s v="Por Ejecutar"/>
    <n v="0.66666499999999995"/>
    <n v="0.49999899999999997"/>
    <n v="0.75000037500093752"/>
    <m/>
    <m/>
    <m/>
    <m/>
    <m/>
    <x v="1"/>
    <m/>
  </r>
  <r>
    <n v="78"/>
    <s v="OE2;PR_10;ACT_20"/>
    <x v="2"/>
    <x v="2"/>
    <x v="0"/>
    <n v="12"/>
    <s v="PAI"/>
    <x v="7"/>
    <s v="ACT_20"/>
    <s v="Implementar IPV6 desde el punto de vista de Activos Fijos"/>
    <x v="6"/>
    <n v="1.666666666666667E-3"/>
    <s v="Sep"/>
    <n v="8.3333000000000004E-2"/>
    <n v="0"/>
    <n v="0"/>
    <s v="Por Ejecutar"/>
    <n v="0.74999799999999994"/>
    <n v="0.49999899999999997"/>
    <n v="0.66666711111229626"/>
    <m/>
    <m/>
    <m/>
    <m/>
    <m/>
    <x v="1"/>
    <m/>
  </r>
  <r>
    <n v="78"/>
    <s v="OE2;PR_10;ACT_20"/>
    <x v="2"/>
    <x v="2"/>
    <x v="0"/>
    <n v="12"/>
    <s v="PAI"/>
    <x v="7"/>
    <s v="ACT_20"/>
    <s v="Implementar IPV6 desde el punto de vista de Activos Fijos"/>
    <x v="6"/>
    <n v="1.666666666666667E-3"/>
    <s v="Oct"/>
    <n v="8.3333000000000004E-2"/>
    <n v="0"/>
    <n v="0"/>
    <s v="Por Ejecutar"/>
    <n v="0.83333099999999993"/>
    <n v="0.49999899999999997"/>
    <n v="0.60000048000134398"/>
    <m/>
    <m/>
    <m/>
    <m/>
    <m/>
    <x v="1"/>
    <m/>
  </r>
  <r>
    <n v="78"/>
    <s v="OE2;PR_10;ACT_20"/>
    <x v="2"/>
    <x v="2"/>
    <x v="0"/>
    <n v="12"/>
    <s v="PAI"/>
    <x v="7"/>
    <s v="ACT_20"/>
    <s v="Implementar IPV6 desde el punto de vista de Activos Fijos"/>
    <x v="6"/>
    <n v="1.666666666666667E-3"/>
    <s v="Nov"/>
    <n v="8.3333000000000004E-2"/>
    <n v="0"/>
    <n v="0"/>
    <s v="Por Ejecutar"/>
    <n v="0.91666399999999992"/>
    <n v="0.49999899999999997"/>
    <n v="0.54545504132375655"/>
    <m/>
    <m/>
    <m/>
    <m/>
    <m/>
    <x v="1"/>
    <m/>
  </r>
  <r>
    <n v="78"/>
    <s v="OE2;PR_10;ACT_20"/>
    <x v="2"/>
    <x v="2"/>
    <x v="0"/>
    <n v="12"/>
    <s v="PAI"/>
    <x v="7"/>
    <s v="ACT_20"/>
    <s v="Implementar IPV6 desde el punto de vista de Activos Fijos"/>
    <x v="6"/>
    <n v="1.666666666666667E-3"/>
    <s v="Dic"/>
    <n v="8.3333000000000004E-2"/>
    <n v="0"/>
    <n v="0"/>
    <s v="Por Ejecutar"/>
    <n v="0.99999699999999991"/>
    <n v="0.49999899999999997"/>
    <n v="0.50000050000149998"/>
    <m/>
    <m/>
    <m/>
    <m/>
    <m/>
    <x v="1"/>
    <m/>
  </r>
  <r>
    <n v="79"/>
    <s v="OE2;PR_10;ACT_21"/>
    <x v="2"/>
    <x v="2"/>
    <x v="0"/>
    <n v="12"/>
    <s v="PAI"/>
    <x v="7"/>
    <s v="ACT_21"/>
    <s v="Implementar avances en el modelo de Seguridad y Privacidad de la información - MSPI"/>
    <x v="6"/>
    <n v="1.666666666666667E-3"/>
    <s v="Ene"/>
    <n v="0.05"/>
    <n v="0.05"/>
    <n v="1"/>
    <s v="Culminada"/>
    <n v="0.05"/>
    <n v="0.05"/>
    <n v="1"/>
    <n v="0.8"/>
    <n v="0.4"/>
    <n v="0.5"/>
    <m/>
    <n v="0.5"/>
    <x v="0"/>
    <n v="8.333333333333335E-4"/>
  </r>
  <r>
    <n v="79"/>
    <s v="OE2;PR_10;ACT_21"/>
    <x v="2"/>
    <x v="2"/>
    <x v="0"/>
    <n v="12"/>
    <s v="PAI"/>
    <x v="7"/>
    <s v="ACT_21"/>
    <s v="Implementar avances en el modelo de Seguridad y Privacidad de la información - MSPI"/>
    <x v="6"/>
    <n v="1.666666666666667E-3"/>
    <s v="Feb"/>
    <n v="0.05"/>
    <n v="0.05"/>
    <n v="1"/>
    <s v="Culminada"/>
    <n v="0.1"/>
    <n v="0.1"/>
    <n v="1"/>
    <m/>
    <m/>
    <m/>
    <m/>
    <m/>
    <x v="1"/>
    <m/>
  </r>
  <r>
    <n v="79"/>
    <s v="OE2;PR_10;ACT_21"/>
    <x v="2"/>
    <x v="2"/>
    <x v="0"/>
    <n v="12"/>
    <s v="PAI"/>
    <x v="7"/>
    <s v="ACT_21"/>
    <s v="Implementar avances en el modelo de Seguridad y Privacidad de la información - MSPI"/>
    <x v="6"/>
    <n v="1.666666666666667E-3"/>
    <s v="Mar"/>
    <n v="0.1"/>
    <n v="0.1"/>
    <n v="1"/>
    <s v="Culminada"/>
    <n v="0.2"/>
    <n v="0.2"/>
    <n v="1"/>
    <m/>
    <m/>
    <m/>
    <m/>
    <m/>
    <x v="1"/>
    <m/>
  </r>
  <r>
    <n v="79"/>
    <s v="OE2;PR_10;ACT_21"/>
    <x v="2"/>
    <x v="2"/>
    <x v="0"/>
    <n v="12"/>
    <s v="PAI"/>
    <x v="7"/>
    <s v="ACT_21"/>
    <s v="Implementar avances en el modelo de Seguridad y Privacidad de la información - MSPI"/>
    <x v="6"/>
    <n v="1.666666666666667E-3"/>
    <s v="Abr"/>
    <n v="0.05"/>
    <n v="0.05"/>
    <n v="1"/>
    <s v="Culminada"/>
    <n v="0.25"/>
    <n v="0.25"/>
    <n v="1"/>
    <m/>
    <m/>
    <m/>
    <m/>
    <m/>
    <x v="1"/>
    <m/>
  </r>
  <r>
    <n v="79"/>
    <s v="OE2;PR_10;ACT_21"/>
    <x v="2"/>
    <x v="2"/>
    <x v="0"/>
    <n v="12"/>
    <s v="PAI"/>
    <x v="7"/>
    <s v="ACT_21"/>
    <s v="Implementar avances en el modelo de Seguridad y Privacidad de la información - MSPI"/>
    <x v="6"/>
    <n v="1.666666666666667E-3"/>
    <s v="May"/>
    <n v="0.05"/>
    <n v="0.05"/>
    <n v="1"/>
    <s v="Culminada"/>
    <n v="0.3"/>
    <n v="0.3"/>
    <n v="1"/>
    <m/>
    <m/>
    <m/>
    <m/>
    <m/>
    <x v="1"/>
    <m/>
  </r>
  <r>
    <n v="79"/>
    <s v="OE2;PR_10;ACT_21"/>
    <x v="2"/>
    <x v="2"/>
    <x v="0"/>
    <n v="12"/>
    <s v="PAI"/>
    <x v="7"/>
    <s v="ACT_21"/>
    <s v="Implementar avances en el modelo de Seguridad y Privacidad de la información - MSPI"/>
    <x v="6"/>
    <n v="1.666666666666667E-3"/>
    <s v="Jun"/>
    <n v="0.1"/>
    <n v="0.1"/>
    <n v="1"/>
    <s v="Culminada"/>
    <n v="0.4"/>
    <n v="0.4"/>
    <n v="1"/>
    <m/>
    <m/>
    <m/>
    <m/>
    <m/>
    <x v="1"/>
    <m/>
  </r>
  <r>
    <n v="79"/>
    <s v="OE2;PR_10;ACT_21"/>
    <x v="2"/>
    <x v="2"/>
    <x v="0"/>
    <n v="12"/>
    <s v="PAI"/>
    <x v="7"/>
    <s v="ACT_21"/>
    <s v="Implementar avances en el modelo de Seguridad y Privacidad de la información - MSPI"/>
    <x v="6"/>
    <n v="1.666666666666667E-3"/>
    <s v="Jul"/>
    <n v="0.05"/>
    <n v="0"/>
    <n v="0"/>
    <s v="Por Ejecutar"/>
    <n v="0.45"/>
    <n v="0.4"/>
    <n v="0.88888888888888895"/>
    <m/>
    <m/>
    <m/>
    <m/>
    <m/>
    <x v="1"/>
    <m/>
  </r>
  <r>
    <n v="79"/>
    <s v="OE2;PR_10;ACT_21"/>
    <x v="2"/>
    <x v="2"/>
    <x v="0"/>
    <n v="12"/>
    <s v="PAI"/>
    <x v="7"/>
    <s v="ACT_21"/>
    <s v="Implementar avances en el modelo de Seguridad y Privacidad de la información - MSPI"/>
    <x v="6"/>
    <n v="1.666666666666667E-3"/>
    <s v="Ago"/>
    <n v="0.05"/>
    <n v="0"/>
    <n v="0"/>
    <s v="Por Ejecutar"/>
    <n v="0.5"/>
    <n v="0.4"/>
    <n v="0.8"/>
    <m/>
    <m/>
    <m/>
    <m/>
    <m/>
    <x v="1"/>
    <m/>
  </r>
  <r>
    <n v="79"/>
    <s v="OE2;PR_10;ACT_21"/>
    <x v="2"/>
    <x v="2"/>
    <x v="0"/>
    <n v="12"/>
    <s v="PAI"/>
    <x v="7"/>
    <s v="ACT_21"/>
    <s v="Implementar avances en el modelo de Seguridad y Privacidad de la información - MSPI"/>
    <x v="6"/>
    <n v="1.666666666666667E-3"/>
    <s v="Sep"/>
    <n v="0.1"/>
    <n v="0"/>
    <n v="0"/>
    <s v="Por Ejecutar"/>
    <n v="0.6"/>
    <n v="0.4"/>
    <n v="0.66666666666666674"/>
    <m/>
    <m/>
    <m/>
    <m/>
    <m/>
    <x v="1"/>
    <m/>
  </r>
  <r>
    <n v="79"/>
    <s v="OE2;PR_10;ACT_21"/>
    <x v="2"/>
    <x v="2"/>
    <x v="0"/>
    <n v="12"/>
    <s v="PAI"/>
    <x v="7"/>
    <s v="ACT_21"/>
    <s v="Implementar avances en el modelo de Seguridad y Privacidad de la información - MSPI"/>
    <x v="6"/>
    <n v="1.666666666666667E-3"/>
    <s v="Oct"/>
    <n v="0.05"/>
    <n v="0"/>
    <n v="0"/>
    <s v="Por Ejecutar"/>
    <n v="0.65"/>
    <n v="0.4"/>
    <n v="0.61538461538461542"/>
    <m/>
    <m/>
    <m/>
    <m/>
    <m/>
    <x v="1"/>
    <m/>
  </r>
  <r>
    <n v="79"/>
    <s v="OE2;PR_10;ACT_21"/>
    <x v="2"/>
    <x v="2"/>
    <x v="0"/>
    <n v="12"/>
    <s v="PAI"/>
    <x v="7"/>
    <s v="ACT_21"/>
    <s v="Implementar avances en el modelo de Seguridad y Privacidad de la información - MSPI"/>
    <x v="6"/>
    <n v="1.666666666666667E-3"/>
    <s v="Nov"/>
    <n v="0.05"/>
    <n v="0"/>
    <n v="0"/>
    <s v="Por Ejecutar"/>
    <n v="0.70000000000000007"/>
    <n v="0.4"/>
    <n v="0.5714285714285714"/>
    <m/>
    <m/>
    <m/>
    <m/>
    <m/>
    <x v="1"/>
    <m/>
  </r>
  <r>
    <n v="79"/>
    <s v="OE2;PR_10;ACT_21"/>
    <x v="2"/>
    <x v="2"/>
    <x v="0"/>
    <n v="12"/>
    <s v="PAI"/>
    <x v="7"/>
    <s v="ACT_21"/>
    <s v="Implementar avances en el modelo de Seguridad y Privacidad de la información - MSPI"/>
    <x v="6"/>
    <n v="1.666666666666667E-3"/>
    <s v="Dic"/>
    <n v="0.1"/>
    <n v="0"/>
    <n v="0"/>
    <s v="Por Ejecutar"/>
    <n v="0.8"/>
    <n v="0.4"/>
    <n v="0.5"/>
    <m/>
    <m/>
    <m/>
    <m/>
    <m/>
    <x v="1"/>
    <m/>
  </r>
  <r>
    <n v="80"/>
    <s v="OE2;PR_10;ACT_22"/>
    <x v="2"/>
    <x v="2"/>
    <x v="0"/>
    <n v="12"/>
    <s v="PAI"/>
    <x v="7"/>
    <s v="ACT_22"/>
    <s v="Implementar ruta de excelencia GEL - Plan de Gestión documental, desde el punto de vista personas"/>
    <x v="6"/>
    <n v="1.666666666666667E-3"/>
    <s v="Ene"/>
    <n v="0"/>
    <n v="0"/>
    <n v="0"/>
    <s v="Por Ejecutar"/>
    <n v="0"/>
    <n v="0"/>
    <n v="0"/>
    <n v="3"/>
    <n v="1.5"/>
    <n v="0.5"/>
    <m/>
    <n v="0.5"/>
    <x v="0"/>
    <n v="8.333333333333335E-4"/>
  </r>
  <r>
    <n v="80"/>
    <s v="OE2;PR_10;ACT_22"/>
    <x v="2"/>
    <x v="2"/>
    <x v="0"/>
    <n v="12"/>
    <s v="PAI"/>
    <x v="7"/>
    <s v="ACT_22"/>
    <s v="Implementar ruta de excelencia GEL - Plan de Gestión documental, desde el punto de vista personas"/>
    <x v="6"/>
    <n v="1.666666666666667E-3"/>
    <s v="Feb"/>
    <n v="0"/>
    <n v="0"/>
    <n v="0"/>
    <s v="Por Ejecutar"/>
    <n v="0"/>
    <n v="0"/>
    <n v="0"/>
    <m/>
    <m/>
    <m/>
    <m/>
    <m/>
    <x v="1"/>
    <m/>
  </r>
  <r>
    <n v="80"/>
    <s v="OE2;PR_10;ACT_22"/>
    <x v="2"/>
    <x v="2"/>
    <x v="0"/>
    <n v="12"/>
    <s v="PAI"/>
    <x v="7"/>
    <s v="ACT_22"/>
    <s v="Implementar ruta de excelencia GEL - Plan de Gestión documental, desde el punto de vista personas"/>
    <x v="6"/>
    <n v="1.666666666666667E-3"/>
    <s v="Mar"/>
    <n v="0"/>
    <n v="0"/>
    <n v="0"/>
    <s v="Por Ejecutar"/>
    <n v="0"/>
    <n v="0"/>
    <n v="0"/>
    <m/>
    <m/>
    <m/>
    <m/>
    <m/>
    <x v="1"/>
    <m/>
  </r>
  <r>
    <n v="80"/>
    <s v="OE2;PR_10;ACT_22"/>
    <x v="2"/>
    <x v="2"/>
    <x v="0"/>
    <n v="12"/>
    <s v="PAI"/>
    <x v="7"/>
    <s v="ACT_22"/>
    <s v="Implementar ruta de excelencia GEL - Plan de Gestión documental, desde el punto de vista personas"/>
    <x v="6"/>
    <n v="1.666666666666667E-3"/>
    <s v="Abr"/>
    <n v="0"/>
    <n v="0.5"/>
    <n v="0"/>
    <s v="Por Ejecutar"/>
    <n v="0"/>
    <n v="0.5"/>
    <n v="0"/>
    <m/>
    <m/>
    <m/>
    <m/>
    <m/>
    <x v="1"/>
    <m/>
  </r>
  <r>
    <n v="80"/>
    <s v="OE2;PR_10;ACT_22"/>
    <x v="2"/>
    <x v="2"/>
    <x v="0"/>
    <n v="12"/>
    <s v="PAI"/>
    <x v="7"/>
    <s v="ACT_22"/>
    <s v="Implementar ruta de excelencia GEL - Plan de Gestión documental, desde el punto de vista personas"/>
    <x v="6"/>
    <n v="1.666666666666667E-3"/>
    <s v="May"/>
    <n v="0"/>
    <n v="0"/>
    <n v="0"/>
    <s v="Por Ejecutar"/>
    <n v="0"/>
    <n v="0.5"/>
    <n v="0"/>
    <m/>
    <m/>
    <m/>
    <m/>
    <m/>
    <x v="1"/>
    <m/>
  </r>
  <r>
    <n v="80"/>
    <s v="OE2;PR_10;ACT_22"/>
    <x v="2"/>
    <x v="2"/>
    <x v="0"/>
    <n v="12"/>
    <s v="PAI"/>
    <x v="7"/>
    <s v="ACT_22"/>
    <s v="Implementar ruta de excelencia GEL - Plan de Gestión documental, desde el punto de vista personas"/>
    <x v="6"/>
    <n v="1.666666666666667E-3"/>
    <s v="Jun"/>
    <n v="1"/>
    <n v="1"/>
    <n v="1"/>
    <s v="Culminada"/>
    <n v="1"/>
    <n v="1.5"/>
    <n v="1.5"/>
    <m/>
    <m/>
    <m/>
    <m/>
    <m/>
    <x v="1"/>
    <m/>
  </r>
  <r>
    <n v="80"/>
    <s v="OE2;PR_10;ACT_22"/>
    <x v="2"/>
    <x v="2"/>
    <x v="0"/>
    <n v="12"/>
    <s v="PAI"/>
    <x v="7"/>
    <s v="ACT_22"/>
    <s v="Implementar ruta de excelencia GEL - Plan de Gestión documental, desde el punto de vista personas"/>
    <x v="6"/>
    <n v="1.666666666666667E-3"/>
    <s v="Jul"/>
    <n v="0"/>
    <n v="0"/>
    <n v="0"/>
    <s v="Por Ejecutar"/>
    <n v="1"/>
    <n v="1.5"/>
    <n v="1.5"/>
    <m/>
    <m/>
    <m/>
    <m/>
    <m/>
    <x v="1"/>
    <m/>
  </r>
  <r>
    <n v="80"/>
    <s v="OE2;PR_10;ACT_22"/>
    <x v="2"/>
    <x v="2"/>
    <x v="0"/>
    <n v="12"/>
    <s v="PAI"/>
    <x v="7"/>
    <s v="ACT_22"/>
    <s v="Implementar ruta de excelencia GEL - Plan de Gestión documental, desde el punto de vista personas"/>
    <x v="6"/>
    <n v="1.666666666666667E-3"/>
    <s v="Ago"/>
    <n v="0"/>
    <n v="0"/>
    <n v="0"/>
    <s v="Por Ejecutar"/>
    <n v="1"/>
    <n v="1.5"/>
    <n v="1.5"/>
    <m/>
    <m/>
    <m/>
    <m/>
    <m/>
    <x v="1"/>
    <m/>
  </r>
  <r>
    <n v="80"/>
    <s v="OE2;PR_10;ACT_22"/>
    <x v="2"/>
    <x v="2"/>
    <x v="0"/>
    <n v="12"/>
    <s v="PAI"/>
    <x v="7"/>
    <s v="ACT_22"/>
    <s v="Implementar ruta de excelencia GEL - Plan de Gestión documental, desde el punto de vista personas"/>
    <x v="6"/>
    <n v="1.666666666666667E-3"/>
    <s v="Sep"/>
    <n v="1"/>
    <n v="0"/>
    <n v="0"/>
    <s v="Por Ejecutar"/>
    <n v="2"/>
    <n v="1.5"/>
    <n v="0.75"/>
    <m/>
    <m/>
    <m/>
    <m/>
    <m/>
    <x v="1"/>
    <m/>
  </r>
  <r>
    <n v="80"/>
    <s v="OE2;PR_10;ACT_22"/>
    <x v="2"/>
    <x v="2"/>
    <x v="0"/>
    <n v="12"/>
    <s v="PAI"/>
    <x v="7"/>
    <s v="ACT_22"/>
    <s v="Implementar ruta de excelencia GEL - Plan de Gestión documental, desde el punto de vista personas"/>
    <x v="6"/>
    <n v="1.666666666666667E-3"/>
    <s v="Oct"/>
    <n v="0"/>
    <n v="0"/>
    <n v="0"/>
    <s v="Por Ejecutar"/>
    <n v="2"/>
    <n v="1.5"/>
    <n v="0.75"/>
    <m/>
    <m/>
    <m/>
    <m/>
    <m/>
    <x v="1"/>
    <m/>
  </r>
  <r>
    <n v="80"/>
    <s v="OE2;PR_10;ACT_22"/>
    <x v="2"/>
    <x v="2"/>
    <x v="0"/>
    <n v="12"/>
    <s v="PAI"/>
    <x v="7"/>
    <s v="ACT_22"/>
    <s v="Implementar ruta de excelencia GEL - Plan de Gestión documental, desde el punto de vista personas"/>
    <x v="6"/>
    <n v="1.666666666666667E-3"/>
    <s v="Nov"/>
    <n v="0"/>
    <n v="0"/>
    <n v="0"/>
    <s v="Por Ejecutar"/>
    <n v="2"/>
    <n v="1.5"/>
    <n v="0.75"/>
    <m/>
    <m/>
    <m/>
    <m/>
    <m/>
    <x v="1"/>
    <m/>
  </r>
  <r>
    <n v="80"/>
    <s v="OE2;PR_10;ACT_22"/>
    <x v="2"/>
    <x v="2"/>
    <x v="0"/>
    <n v="12"/>
    <s v="PAI"/>
    <x v="7"/>
    <s v="ACT_22"/>
    <s v="Implementar ruta de excelencia GEL - Plan de Gestión documental, desde el punto de vista personas"/>
    <x v="6"/>
    <n v="1.666666666666667E-3"/>
    <s v="Dic"/>
    <n v="1"/>
    <n v="0"/>
    <n v="0"/>
    <s v="Por Ejecutar"/>
    <n v="3"/>
    <n v="1.5"/>
    <n v="0.5"/>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Ene"/>
    <n v="0"/>
    <n v="0"/>
    <n v="0"/>
    <s v="Por Ejecutar"/>
    <n v="0"/>
    <n v="0"/>
    <n v="0"/>
    <n v="5"/>
    <n v="3"/>
    <n v="0.6"/>
    <m/>
    <n v="0.4"/>
    <x v="0"/>
    <n v="1.0000000000000002E-3"/>
  </r>
  <r>
    <n v="81"/>
    <s v="OE2;PR_10;ACT_23"/>
    <x v="2"/>
    <x v="2"/>
    <x v="0"/>
    <n v="13"/>
    <s v="PAI"/>
    <x v="7"/>
    <s v="ACT_23"/>
    <s v="Mitigar y evitar los riesgos de Seguridad identificados en la matriz de riesgos de Seguridad, de acuerdo a los lineamientos para el tratamiento de riesgos definidos en la SPT."/>
    <x v="6"/>
    <n v="1.666666666666667E-3"/>
    <s v="Feb"/>
    <n v="0"/>
    <n v="1"/>
    <n v="0"/>
    <s v="Por Ejecutar"/>
    <n v="0"/>
    <n v="1"/>
    <n v="0"/>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Mar"/>
    <n v="0"/>
    <n v="0"/>
    <n v="0"/>
    <s v="Por Ejecutar"/>
    <n v="0"/>
    <n v="1"/>
    <n v="0"/>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Abr"/>
    <n v="1"/>
    <n v="1"/>
    <n v="1"/>
    <s v="Culminada"/>
    <n v="1"/>
    <n v="2"/>
    <n v="2"/>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May"/>
    <n v="0"/>
    <n v="0"/>
    <n v="0"/>
    <s v="Por Ejecutar"/>
    <n v="1"/>
    <n v="2"/>
    <n v="2"/>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Jun"/>
    <n v="0"/>
    <n v="1"/>
    <n v="0"/>
    <s v="Por Ejecutar"/>
    <n v="1"/>
    <n v="3"/>
    <n v="3"/>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Jul"/>
    <n v="0"/>
    <n v="0"/>
    <n v="0"/>
    <s v="Por Ejecutar"/>
    <n v="1"/>
    <n v="3"/>
    <n v="3"/>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Ago"/>
    <n v="1"/>
    <n v="0"/>
    <n v="0"/>
    <s v="Por Ejecutar"/>
    <n v="2"/>
    <n v="3"/>
    <n v="1.5"/>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Sep"/>
    <n v="1"/>
    <n v="0"/>
    <n v="0"/>
    <s v="Por Ejecutar"/>
    <n v="3"/>
    <n v="3"/>
    <n v="1"/>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Oct"/>
    <n v="0"/>
    <n v="0"/>
    <n v="0"/>
    <s v="Por Ejecutar"/>
    <n v="3"/>
    <n v="3"/>
    <n v="1"/>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Nov"/>
    <n v="1"/>
    <n v="0"/>
    <n v="0"/>
    <s v="Por Ejecutar"/>
    <n v="4"/>
    <n v="3"/>
    <n v="0.75"/>
    <m/>
    <m/>
    <m/>
    <m/>
    <m/>
    <x v="1"/>
    <m/>
  </r>
  <r>
    <n v="81"/>
    <s v="OE2;PR_10;ACT_23"/>
    <x v="2"/>
    <x v="2"/>
    <x v="0"/>
    <n v="13"/>
    <s v="PAI"/>
    <x v="7"/>
    <s v="ACT_23"/>
    <s v="Mitigar y evitar los riesgos de Seguridad identificados en la matriz de riesgos de Seguridad, de acuerdo a los lineamientos para el tratamiento de riesgos definidos en la SPT."/>
    <x v="6"/>
    <n v="1.666666666666667E-3"/>
    <s v="Dic"/>
    <n v="1"/>
    <n v="0"/>
    <n v="0"/>
    <s v="Por Ejecutar"/>
    <n v="5"/>
    <n v="3"/>
    <n v="0.6"/>
    <m/>
    <m/>
    <m/>
    <m/>
    <m/>
    <x v="1"/>
    <m/>
  </r>
  <r>
    <n v="82"/>
    <s v="OE2;PR_10;ACT_24"/>
    <x v="2"/>
    <x v="2"/>
    <x v="0"/>
    <n v="14"/>
    <s v="PAI"/>
    <x v="7"/>
    <s v="ACT_24"/>
    <s v="Implementar el plan de tratamiento de riesgos de seguridad y privacidad de la información"/>
    <x v="6"/>
    <n v="1.666666666666667E-3"/>
    <s v="Ene"/>
    <n v="0"/>
    <n v="0"/>
    <n v="0"/>
    <s v="Por Ejecutar"/>
    <n v="0"/>
    <n v="0"/>
    <n v="0"/>
    <n v="1"/>
    <n v="0.5"/>
    <n v="0.5"/>
    <m/>
    <n v="0.5"/>
    <x v="0"/>
    <n v="8.333333333333335E-4"/>
  </r>
  <r>
    <n v="82"/>
    <s v="OE2;PR_10;ACT_24"/>
    <x v="2"/>
    <x v="2"/>
    <x v="0"/>
    <n v="14"/>
    <s v="PAI"/>
    <x v="7"/>
    <s v="ACT_24"/>
    <s v="Implementar el plan de tratamiento de riesgos de seguridad y privacidad de la información"/>
    <x v="6"/>
    <n v="1.666666666666667E-3"/>
    <s v="Feb"/>
    <n v="0.1"/>
    <n v="0.1"/>
    <n v="1"/>
    <s v="Culminada"/>
    <n v="0.1"/>
    <n v="0.1"/>
    <n v="1"/>
    <m/>
    <m/>
    <m/>
    <m/>
    <m/>
    <x v="1"/>
    <m/>
  </r>
  <r>
    <n v="82"/>
    <s v="OE2;PR_10;ACT_24"/>
    <x v="2"/>
    <x v="2"/>
    <x v="0"/>
    <n v="14"/>
    <s v="PAI"/>
    <x v="7"/>
    <s v="ACT_24"/>
    <s v="Implementar el plan de tratamiento de riesgos de seguridad y privacidad de la información"/>
    <x v="6"/>
    <n v="1.666666666666667E-3"/>
    <s v="Mar"/>
    <n v="0.15"/>
    <n v="0.15"/>
    <n v="1"/>
    <s v="Culminada"/>
    <n v="0.25"/>
    <n v="0.25"/>
    <n v="1"/>
    <m/>
    <m/>
    <m/>
    <m/>
    <m/>
    <x v="1"/>
    <m/>
  </r>
  <r>
    <n v="82"/>
    <s v="OE2;PR_10;ACT_24"/>
    <x v="2"/>
    <x v="2"/>
    <x v="0"/>
    <n v="14"/>
    <s v="PAI"/>
    <x v="7"/>
    <s v="ACT_24"/>
    <s v="Implementar el plan de tratamiento de riesgos de seguridad y privacidad de la información"/>
    <x v="6"/>
    <n v="1.666666666666667E-3"/>
    <s v="Abr"/>
    <n v="0.05"/>
    <n v="0.05"/>
    <n v="1"/>
    <s v="Culminada"/>
    <n v="0.3"/>
    <n v="0.3"/>
    <n v="1"/>
    <m/>
    <m/>
    <m/>
    <m/>
    <m/>
    <x v="1"/>
    <m/>
  </r>
  <r>
    <n v="82"/>
    <s v="OE2;PR_10;ACT_24"/>
    <x v="2"/>
    <x v="2"/>
    <x v="0"/>
    <n v="14"/>
    <s v="PAI"/>
    <x v="7"/>
    <s v="ACT_24"/>
    <s v="Implementar el plan de tratamiento de riesgos de seguridad y privacidad de la información"/>
    <x v="6"/>
    <n v="1.666666666666667E-3"/>
    <s v="May"/>
    <n v="0.1"/>
    <n v="0.1"/>
    <n v="1"/>
    <s v="Culminada"/>
    <n v="0.4"/>
    <n v="0.4"/>
    <n v="1"/>
    <m/>
    <m/>
    <m/>
    <m/>
    <m/>
    <x v="1"/>
    <m/>
  </r>
  <r>
    <n v="82"/>
    <s v="OE2;PR_10;ACT_24"/>
    <x v="2"/>
    <x v="2"/>
    <x v="0"/>
    <n v="14"/>
    <s v="PAI"/>
    <x v="7"/>
    <s v="ACT_24"/>
    <s v="Implementar el plan de tratamiento de riesgos de seguridad y privacidad de la información"/>
    <x v="6"/>
    <n v="1.666666666666667E-3"/>
    <s v="Jun"/>
    <n v="0.1"/>
    <n v="0.1"/>
    <n v="1"/>
    <s v="Culminada"/>
    <n v="0.5"/>
    <n v="0.5"/>
    <n v="1"/>
    <m/>
    <m/>
    <m/>
    <m/>
    <m/>
    <x v="1"/>
    <m/>
  </r>
  <r>
    <n v="82"/>
    <s v="OE2;PR_10;ACT_24"/>
    <x v="2"/>
    <x v="2"/>
    <x v="0"/>
    <n v="14"/>
    <s v="PAI"/>
    <x v="7"/>
    <s v="ACT_24"/>
    <s v="Implementar el plan de tratamiento de riesgos de seguridad y privacidad de la información"/>
    <x v="6"/>
    <n v="1.666666666666667E-3"/>
    <s v="Jul"/>
    <n v="0.05"/>
    <n v="0"/>
    <n v="0"/>
    <s v="Por Ejecutar"/>
    <n v="0.55000000000000004"/>
    <n v="0.5"/>
    <n v="0.90909090909090906"/>
    <m/>
    <m/>
    <m/>
    <m/>
    <m/>
    <x v="1"/>
    <m/>
  </r>
  <r>
    <n v="82"/>
    <s v="OE2;PR_10;ACT_24"/>
    <x v="2"/>
    <x v="2"/>
    <x v="0"/>
    <n v="14"/>
    <s v="PAI"/>
    <x v="7"/>
    <s v="ACT_24"/>
    <s v="Implementar el plan de tratamiento de riesgos de seguridad y privacidad de la información"/>
    <x v="6"/>
    <n v="1.666666666666667E-3"/>
    <s v="Ago"/>
    <n v="0.1"/>
    <n v="0"/>
    <n v="0"/>
    <s v="Por Ejecutar"/>
    <n v="0.65"/>
    <n v="0.5"/>
    <n v="0.76923076923076916"/>
    <m/>
    <m/>
    <m/>
    <m/>
    <m/>
    <x v="1"/>
    <m/>
  </r>
  <r>
    <n v="82"/>
    <s v="OE2;PR_10;ACT_24"/>
    <x v="2"/>
    <x v="2"/>
    <x v="0"/>
    <n v="14"/>
    <s v="PAI"/>
    <x v="7"/>
    <s v="ACT_24"/>
    <s v="Implementar el plan de tratamiento de riesgos de seguridad y privacidad de la información"/>
    <x v="6"/>
    <n v="1.666666666666667E-3"/>
    <s v="Sep"/>
    <n v="0.1"/>
    <n v="0"/>
    <n v="0"/>
    <s v="Por Ejecutar"/>
    <n v="0.75"/>
    <n v="0.5"/>
    <n v="0.66666666666666663"/>
    <m/>
    <m/>
    <m/>
    <m/>
    <m/>
    <x v="1"/>
    <m/>
  </r>
  <r>
    <n v="82"/>
    <s v="OE2;PR_10;ACT_24"/>
    <x v="2"/>
    <x v="2"/>
    <x v="0"/>
    <n v="14"/>
    <s v="PAI"/>
    <x v="7"/>
    <s v="ACT_24"/>
    <s v="Implementar el plan de tratamiento de riesgos de seguridad y privacidad de la información"/>
    <x v="6"/>
    <n v="1.666666666666667E-3"/>
    <s v="Oct"/>
    <n v="0.05"/>
    <n v="0"/>
    <n v="0"/>
    <s v="Por Ejecutar"/>
    <n v="0.8"/>
    <n v="0.5"/>
    <n v="0.625"/>
    <m/>
    <m/>
    <m/>
    <m/>
    <m/>
    <x v="1"/>
    <m/>
  </r>
  <r>
    <n v="82"/>
    <s v="OE2;PR_10;ACT_24"/>
    <x v="2"/>
    <x v="2"/>
    <x v="0"/>
    <n v="14"/>
    <s v="PAI"/>
    <x v="7"/>
    <s v="ACT_24"/>
    <s v="Implementar el plan de tratamiento de riesgos de seguridad y privacidad de la información"/>
    <x v="6"/>
    <n v="1.666666666666667E-3"/>
    <s v="Nov"/>
    <n v="0.1"/>
    <n v="0"/>
    <n v="0"/>
    <s v="Por Ejecutar"/>
    <n v="0.9"/>
    <n v="0.5"/>
    <n v="0.55555555555555558"/>
    <m/>
    <m/>
    <m/>
    <m/>
    <m/>
    <x v="1"/>
    <m/>
  </r>
  <r>
    <n v="82"/>
    <s v="OE2;PR_10;ACT_24"/>
    <x v="2"/>
    <x v="2"/>
    <x v="0"/>
    <n v="14"/>
    <s v="PAI"/>
    <x v="7"/>
    <s v="ACT_24"/>
    <s v="Implementar el plan de tratamiento de riesgos de seguridad y privacidad de la información"/>
    <x v="6"/>
    <n v="1.666666666666667E-3"/>
    <s v="Dic"/>
    <n v="0.1"/>
    <n v="0"/>
    <n v="0"/>
    <s v="Por Ejecutar"/>
    <n v="1"/>
    <n v="0.5"/>
    <n v="0.5"/>
    <m/>
    <m/>
    <m/>
    <m/>
    <m/>
    <x v="1"/>
    <m/>
  </r>
  <r>
    <n v="83"/>
    <s v="OE2;PR_10;ACT_25"/>
    <x v="2"/>
    <x v="2"/>
    <x v="0"/>
    <n v="14"/>
    <s v="PAI"/>
    <x v="7"/>
    <s v="ACT_25"/>
    <s v="Actualizar la Política de Seguridad de la Información de la Entidad."/>
    <x v="6"/>
    <n v="1.666666666666667E-3"/>
    <s v="Ene"/>
    <n v="0"/>
    <n v="0"/>
    <n v="0"/>
    <s v="Por Ejecutar"/>
    <n v="0"/>
    <n v="0"/>
    <n v="0"/>
    <n v="1"/>
    <n v="1"/>
    <n v="1"/>
    <m/>
    <n v="0"/>
    <x v="3"/>
    <n v="1.666666666666667E-3"/>
  </r>
  <r>
    <n v="83"/>
    <s v="OE2;PR_10;ACT_25"/>
    <x v="2"/>
    <x v="2"/>
    <x v="0"/>
    <n v="14"/>
    <s v="PAI"/>
    <x v="7"/>
    <s v="ACT_25"/>
    <s v="Actualizar la Política de Seguridad de la Información de la Entidad."/>
    <x v="6"/>
    <n v="1.666666666666667E-3"/>
    <s v="Feb"/>
    <n v="0"/>
    <n v="0"/>
    <n v="0"/>
    <s v="Por Ejecutar"/>
    <n v="0"/>
    <n v="0"/>
    <n v="0"/>
    <m/>
    <m/>
    <m/>
    <m/>
    <m/>
    <x v="1"/>
    <m/>
  </r>
  <r>
    <n v="83"/>
    <s v="OE2;PR_10;ACT_25"/>
    <x v="2"/>
    <x v="2"/>
    <x v="0"/>
    <n v="14"/>
    <s v="PAI"/>
    <x v="7"/>
    <s v="ACT_25"/>
    <s v="Actualizar la Política de Seguridad de la Información de la Entidad."/>
    <x v="6"/>
    <n v="1.666666666666667E-3"/>
    <s v="Mar"/>
    <n v="0"/>
    <n v="0"/>
    <n v="0"/>
    <s v="Por Ejecutar"/>
    <n v="0"/>
    <n v="0"/>
    <n v="0"/>
    <m/>
    <m/>
    <m/>
    <m/>
    <m/>
    <x v="1"/>
    <m/>
  </r>
  <r>
    <n v="83"/>
    <s v="OE2;PR_10;ACT_25"/>
    <x v="2"/>
    <x v="2"/>
    <x v="0"/>
    <n v="14"/>
    <s v="PAI"/>
    <x v="7"/>
    <s v="ACT_25"/>
    <s v="Actualizar la Política de Seguridad de la Información de la Entidad."/>
    <x v="6"/>
    <n v="1.666666666666667E-3"/>
    <s v="Abr"/>
    <n v="0"/>
    <n v="0"/>
    <n v="0"/>
    <s v="Por Ejecutar"/>
    <n v="0"/>
    <n v="0"/>
    <n v="0"/>
    <m/>
    <m/>
    <m/>
    <m/>
    <m/>
    <x v="1"/>
    <m/>
  </r>
  <r>
    <n v="83"/>
    <s v="OE2;PR_10;ACT_25"/>
    <x v="2"/>
    <x v="2"/>
    <x v="0"/>
    <n v="14"/>
    <s v="PAI"/>
    <x v="7"/>
    <s v="ACT_25"/>
    <s v="Actualizar la Política de Seguridad de la Información de la Entidad."/>
    <x v="6"/>
    <n v="1.666666666666667E-3"/>
    <s v="May"/>
    <n v="0"/>
    <n v="0"/>
    <n v="0"/>
    <s v="Por Ejecutar"/>
    <n v="0"/>
    <n v="0"/>
    <n v="0"/>
    <m/>
    <m/>
    <m/>
    <m/>
    <m/>
    <x v="1"/>
    <m/>
  </r>
  <r>
    <n v="83"/>
    <s v="OE2;PR_10;ACT_25"/>
    <x v="2"/>
    <x v="2"/>
    <x v="0"/>
    <n v="14"/>
    <s v="PAI"/>
    <x v="7"/>
    <s v="ACT_25"/>
    <s v="Actualizar la Política de Seguridad de la Información de la Entidad."/>
    <x v="6"/>
    <n v="1.666666666666667E-3"/>
    <s v="Jun"/>
    <n v="1"/>
    <n v="1"/>
    <n v="1"/>
    <s v="Culminada"/>
    <n v="1"/>
    <n v="1"/>
    <n v="1"/>
    <m/>
    <m/>
    <m/>
    <m/>
    <m/>
    <x v="1"/>
    <m/>
  </r>
  <r>
    <n v="83"/>
    <s v="OE2;PR_10;ACT_25"/>
    <x v="2"/>
    <x v="2"/>
    <x v="0"/>
    <n v="14"/>
    <s v="PAI"/>
    <x v="7"/>
    <s v="ACT_25"/>
    <s v="Actualizar la Política de Seguridad de la Información de la Entidad."/>
    <x v="6"/>
    <n v="1.666666666666667E-3"/>
    <s v="Jul"/>
    <n v="0"/>
    <n v="0"/>
    <n v="0"/>
    <s v="Por Ejecutar"/>
    <n v="1"/>
    <n v="1"/>
    <n v="1"/>
    <m/>
    <m/>
    <m/>
    <m/>
    <m/>
    <x v="1"/>
    <m/>
  </r>
  <r>
    <n v="83"/>
    <s v="OE2;PR_10;ACT_25"/>
    <x v="2"/>
    <x v="2"/>
    <x v="0"/>
    <n v="14"/>
    <s v="PAI"/>
    <x v="7"/>
    <s v="ACT_25"/>
    <s v="Actualizar la Política de Seguridad de la Información de la Entidad."/>
    <x v="6"/>
    <n v="1.666666666666667E-3"/>
    <s v="Ago"/>
    <n v="0"/>
    <n v="0"/>
    <n v="0"/>
    <s v="Por Ejecutar"/>
    <n v="1"/>
    <n v="1"/>
    <n v="1"/>
    <m/>
    <m/>
    <m/>
    <m/>
    <m/>
    <x v="1"/>
    <m/>
  </r>
  <r>
    <n v="83"/>
    <s v="OE2;PR_10;ACT_25"/>
    <x v="2"/>
    <x v="2"/>
    <x v="0"/>
    <n v="14"/>
    <s v="PAI"/>
    <x v="7"/>
    <s v="ACT_25"/>
    <s v="Actualizar la Política de Seguridad de la Información de la Entidad."/>
    <x v="6"/>
    <n v="1.666666666666667E-3"/>
    <s v="Sep"/>
    <n v="0"/>
    <n v="0"/>
    <n v="0"/>
    <s v="Por Ejecutar"/>
    <n v="1"/>
    <n v="1"/>
    <n v="1"/>
    <m/>
    <m/>
    <m/>
    <m/>
    <m/>
    <x v="1"/>
    <m/>
  </r>
  <r>
    <n v="83"/>
    <s v="OE2;PR_10;ACT_25"/>
    <x v="2"/>
    <x v="2"/>
    <x v="0"/>
    <n v="14"/>
    <s v="PAI"/>
    <x v="7"/>
    <s v="ACT_25"/>
    <s v="Actualizar la Política de Seguridad de la Información de la Entidad."/>
    <x v="6"/>
    <n v="1.666666666666667E-3"/>
    <s v="Oct"/>
    <n v="0"/>
    <n v="0"/>
    <n v="0"/>
    <s v="Por Ejecutar"/>
    <n v="1"/>
    <n v="1"/>
    <n v="1"/>
    <m/>
    <m/>
    <m/>
    <m/>
    <m/>
    <x v="1"/>
    <m/>
  </r>
  <r>
    <n v="83"/>
    <s v="OE2;PR_10;ACT_25"/>
    <x v="2"/>
    <x v="2"/>
    <x v="0"/>
    <n v="14"/>
    <s v="PAI"/>
    <x v="7"/>
    <s v="ACT_25"/>
    <s v="Actualizar la Política de Seguridad de la Información de la Entidad."/>
    <x v="6"/>
    <n v="1.666666666666667E-3"/>
    <s v="Nov"/>
    <n v="0"/>
    <n v="0"/>
    <n v="0"/>
    <s v="Por Ejecutar"/>
    <n v="1"/>
    <n v="1"/>
    <n v="1"/>
    <m/>
    <m/>
    <m/>
    <m/>
    <m/>
    <x v="1"/>
    <m/>
  </r>
  <r>
    <n v="83"/>
    <s v="OE2;PR_10;ACT_25"/>
    <x v="2"/>
    <x v="2"/>
    <x v="0"/>
    <n v="14"/>
    <s v="PAI"/>
    <x v="7"/>
    <s v="ACT_25"/>
    <s v="Actualizar la Política de Seguridad de la Información de la Entidad."/>
    <x v="6"/>
    <n v="1.666666666666667E-3"/>
    <s v="Dic"/>
    <n v="0"/>
    <n v="0"/>
    <n v="0"/>
    <s v="Por Ejecutar"/>
    <n v="1"/>
    <n v="1"/>
    <n v="1"/>
    <m/>
    <m/>
    <m/>
    <m/>
    <m/>
    <x v="1"/>
    <m/>
  </r>
  <r>
    <n v="84"/>
    <s v="OE2;PR_10;ACT_26"/>
    <x v="2"/>
    <x v="2"/>
    <x v="0"/>
    <n v="2"/>
    <s v="PAI"/>
    <x v="0"/>
    <s v="ACT_26"/>
    <s v="Implementar Políticas de Seguridad"/>
    <x v="6"/>
    <n v="1.666666666666667E-3"/>
    <s v="Ene"/>
    <n v="0"/>
    <n v="0"/>
    <n v="0"/>
    <s v="Por Ejecutar"/>
    <n v="0"/>
    <n v="0"/>
    <n v="0"/>
    <n v="4"/>
    <n v="2"/>
    <n v="0.5"/>
    <m/>
    <n v="0.5"/>
    <x v="0"/>
    <n v="8.333333333333335E-4"/>
  </r>
  <r>
    <n v="84"/>
    <s v="OE2;PR_10;ACT_26"/>
    <x v="2"/>
    <x v="2"/>
    <x v="0"/>
    <n v="2"/>
    <s v="PAI"/>
    <x v="0"/>
    <s v="ACT_26"/>
    <s v="Implementar Políticas de Seguridad"/>
    <x v="6"/>
    <n v="1.666666666666667E-3"/>
    <s v="Feb"/>
    <n v="1"/>
    <n v="1"/>
    <n v="1"/>
    <s v="Culminada"/>
    <n v="1"/>
    <n v="1"/>
    <n v="1"/>
    <m/>
    <m/>
    <m/>
    <m/>
    <m/>
    <x v="1"/>
    <m/>
  </r>
  <r>
    <n v="84"/>
    <s v="OE2;PR_10;ACT_26"/>
    <x v="2"/>
    <x v="2"/>
    <x v="0"/>
    <n v="2"/>
    <s v="PAI"/>
    <x v="0"/>
    <s v="ACT_26"/>
    <s v="Implementar Políticas de Seguridad"/>
    <x v="6"/>
    <n v="1.666666666666667E-3"/>
    <s v="Mar"/>
    <n v="0"/>
    <n v="0"/>
    <n v="0"/>
    <s v="Por Ejecutar"/>
    <n v="1"/>
    <n v="1"/>
    <n v="1"/>
    <m/>
    <m/>
    <m/>
    <m/>
    <m/>
    <x v="1"/>
    <m/>
  </r>
  <r>
    <n v="84"/>
    <s v="OE2;PR_10;ACT_26"/>
    <x v="2"/>
    <x v="2"/>
    <x v="0"/>
    <n v="2"/>
    <s v="PAI"/>
    <x v="0"/>
    <s v="ACT_26"/>
    <s v="Implementar Políticas de Seguridad"/>
    <x v="6"/>
    <n v="1.666666666666667E-3"/>
    <s v="Abr"/>
    <n v="0"/>
    <n v="0"/>
    <n v="0"/>
    <s v="Por Ejecutar"/>
    <n v="1"/>
    <n v="1"/>
    <n v="1"/>
    <m/>
    <m/>
    <m/>
    <m/>
    <m/>
    <x v="1"/>
    <m/>
  </r>
  <r>
    <n v="84"/>
    <s v="OE2;PR_10;ACT_26"/>
    <x v="2"/>
    <x v="2"/>
    <x v="0"/>
    <n v="2"/>
    <s v="PAI"/>
    <x v="0"/>
    <s v="ACT_26"/>
    <s v="Implementar Políticas de Seguridad"/>
    <x v="6"/>
    <n v="1.666666666666667E-3"/>
    <s v="May"/>
    <n v="1"/>
    <n v="1"/>
    <n v="1"/>
    <s v="Culminada"/>
    <n v="2"/>
    <n v="2"/>
    <n v="1"/>
    <m/>
    <m/>
    <m/>
    <m/>
    <m/>
    <x v="1"/>
    <m/>
  </r>
  <r>
    <n v="84"/>
    <s v="OE2;PR_10;ACT_26"/>
    <x v="2"/>
    <x v="2"/>
    <x v="0"/>
    <n v="2"/>
    <s v="PAI"/>
    <x v="0"/>
    <s v="ACT_26"/>
    <s v="Implementar Políticas de Seguridad"/>
    <x v="6"/>
    <n v="1.666666666666667E-3"/>
    <s v="Jun"/>
    <n v="0"/>
    <n v="0"/>
    <n v="0"/>
    <s v="Por Ejecutar"/>
    <n v="2"/>
    <n v="2"/>
    <n v="1"/>
    <m/>
    <m/>
    <m/>
    <m/>
    <m/>
    <x v="1"/>
    <m/>
  </r>
  <r>
    <n v="84"/>
    <s v="OE2;PR_10;ACT_26"/>
    <x v="2"/>
    <x v="2"/>
    <x v="0"/>
    <n v="2"/>
    <s v="PAI"/>
    <x v="0"/>
    <s v="ACT_26"/>
    <s v="Implementar Políticas de Seguridad"/>
    <x v="6"/>
    <n v="1.666666666666667E-3"/>
    <s v="Jul"/>
    <n v="0"/>
    <n v="0"/>
    <n v="0"/>
    <s v="Por Ejecutar"/>
    <n v="2"/>
    <n v="2"/>
    <n v="1"/>
    <m/>
    <m/>
    <m/>
    <m/>
    <m/>
    <x v="1"/>
    <m/>
  </r>
  <r>
    <n v="84"/>
    <s v="OE2;PR_10;ACT_26"/>
    <x v="2"/>
    <x v="2"/>
    <x v="0"/>
    <n v="2"/>
    <s v="PAI"/>
    <x v="0"/>
    <s v="ACT_26"/>
    <s v="Implementar Políticas de Seguridad"/>
    <x v="6"/>
    <n v="1.666666666666667E-3"/>
    <s v="Ago"/>
    <n v="1"/>
    <n v="0"/>
    <n v="0"/>
    <s v="Por Ejecutar"/>
    <n v="3"/>
    <n v="2"/>
    <n v="0.66666666666666663"/>
    <m/>
    <m/>
    <m/>
    <m/>
    <m/>
    <x v="1"/>
    <m/>
  </r>
  <r>
    <n v="84"/>
    <s v="OE2;PR_10;ACT_26"/>
    <x v="2"/>
    <x v="2"/>
    <x v="0"/>
    <n v="2"/>
    <s v="PAI"/>
    <x v="0"/>
    <s v="ACT_26"/>
    <s v="Implementar Políticas de Seguridad"/>
    <x v="6"/>
    <n v="1.666666666666667E-3"/>
    <s v="Sep"/>
    <n v="0"/>
    <n v="0"/>
    <n v="0"/>
    <s v="Por Ejecutar"/>
    <n v="3"/>
    <n v="2"/>
    <n v="0.66666666666666663"/>
    <m/>
    <m/>
    <m/>
    <m/>
    <m/>
    <x v="1"/>
    <m/>
  </r>
  <r>
    <n v="84"/>
    <s v="OE2;PR_10;ACT_26"/>
    <x v="2"/>
    <x v="2"/>
    <x v="0"/>
    <n v="2"/>
    <s v="PAI"/>
    <x v="0"/>
    <s v="ACT_26"/>
    <s v="Implementar Políticas de Seguridad"/>
    <x v="6"/>
    <n v="1.666666666666667E-3"/>
    <s v="Oct"/>
    <n v="0"/>
    <n v="0"/>
    <n v="0"/>
    <s v="Por Ejecutar"/>
    <n v="3"/>
    <n v="2"/>
    <n v="0.66666666666666663"/>
    <m/>
    <m/>
    <m/>
    <m/>
    <m/>
    <x v="1"/>
    <m/>
  </r>
  <r>
    <n v="84"/>
    <s v="OE2;PR_10;ACT_26"/>
    <x v="2"/>
    <x v="2"/>
    <x v="0"/>
    <n v="2"/>
    <s v="PAI"/>
    <x v="0"/>
    <s v="ACT_26"/>
    <s v="Implementar Políticas de Seguridad"/>
    <x v="6"/>
    <n v="1.666666666666667E-3"/>
    <s v="Nov"/>
    <n v="1"/>
    <n v="0"/>
    <n v="0"/>
    <s v="Por Ejecutar"/>
    <n v="4"/>
    <n v="2"/>
    <n v="0.5"/>
    <m/>
    <m/>
    <m/>
    <m/>
    <m/>
    <x v="1"/>
    <m/>
  </r>
  <r>
    <n v="84"/>
    <s v="OE2;PR_10;ACT_26"/>
    <x v="2"/>
    <x v="2"/>
    <x v="0"/>
    <n v="2"/>
    <s v="PAI"/>
    <x v="0"/>
    <s v="ACT_26"/>
    <s v="Implementar Políticas de Seguridad"/>
    <x v="6"/>
    <n v="1.666666666666667E-3"/>
    <s v="Dic"/>
    <n v="0"/>
    <n v="0"/>
    <n v="0"/>
    <s v="Por Ejecutar"/>
    <n v="4"/>
    <n v="2"/>
    <n v="0.5"/>
    <m/>
    <m/>
    <m/>
    <m/>
    <m/>
    <x v="1"/>
    <m/>
  </r>
  <r>
    <n v="85"/>
    <s v="OE2;PR_10;ACT_27"/>
    <x v="2"/>
    <x v="2"/>
    <x v="0"/>
    <n v="2"/>
    <s v="PAI"/>
    <x v="0"/>
    <s v="ACT_27"/>
    <s v="Mantener y ajustar modelo de continuidad de negocio"/>
    <x v="6"/>
    <n v="1.666666666666667E-3"/>
    <s v="Ene"/>
    <n v="0"/>
    <n v="0"/>
    <n v="0"/>
    <s v="Por Ejecutar"/>
    <n v="0"/>
    <n v="0"/>
    <n v="0"/>
    <n v="1"/>
    <n v="0"/>
    <n v="0"/>
    <m/>
    <n v="1"/>
    <x v="2"/>
    <n v="0"/>
  </r>
  <r>
    <n v="85"/>
    <s v="OE2;PR_10;ACT_27"/>
    <x v="2"/>
    <x v="2"/>
    <x v="0"/>
    <n v="2"/>
    <s v="PAI"/>
    <x v="0"/>
    <s v="ACT_27"/>
    <s v="Mantener y ajustar modelo de continuidad de negocio"/>
    <x v="6"/>
    <n v="1.666666666666667E-3"/>
    <s v="Feb"/>
    <n v="0"/>
    <n v="0"/>
    <n v="0"/>
    <s v="Por Ejecutar"/>
    <n v="0"/>
    <n v="0"/>
    <n v="0"/>
    <m/>
    <m/>
    <m/>
    <m/>
    <m/>
    <x v="1"/>
    <m/>
  </r>
  <r>
    <n v="85"/>
    <s v="OE2;PR_10;ACT_27"/>
    <x v="2"/>
    <x v="2"/>
    <x v="0"/>
    <n v="2"/>
    <s v="PAI"/>
    <x v="0"/>
    <s v="ACT_27"/>
    <s v="Mantener y ajustar modelo de continuidad de negocio"/>
    <x v="6"/>
    <n v="1.666666666666667E-3"/>
    <s v="Mar"/>
    <n v="0"/>
    <n v="0"/>
    <n v="0"/>
    <s v="Por Ejecutar"/>
    <n v="0"/>
    <n v="0"/>
    <n v="0"/>
    <m/>
    <m/>
    <m/>
    <m/>
    <m/>
    <x v="1"/>
    <m/>
  </r>
  <r>
    <n v="85"/>
    <s v="OE2;PR_10;ACT_27"/>
    <x v="2"/>
    <x v="2"/>
    <x v="0"/>
    <n v="2"/>
    <s v="PAI"/>
    <x v="0"/>
    <s v="ACT_27"/>
    <s v="Mantener y ajustar modelo de continuidad de negocio"/>
    <x v="6"/>
    <n v="1.666666666666667E-3"/>
    <s v="Abr"/>
    <n v="0"/>
    <n v="0"/>
    <n v="0"/>
    <s v="Por Ejecutar"/>
    <n v="0"/>
    <n v="0"/>
    <n v="0"/>
    <m/>
    <m/>
    <m/>
    <m/>
    <m/>
    <x v="1"/>
    <m/>
  </r>
  <r>
    <n v="85"/>
    <s v="OE2;PR_10;ACT_27"/>
    <x v="2"/>
    <x v="2"/>
    <x v="0"/>
    <n v="2"/>
    <s v="PAI"/>
    <x v="0"/>
    <s v="ACT_27"/>
    <s v="Mantener y ajustar modelo de continuidad de negocio"/>
    <x v="6"/>
    <n v="1.666666666666667E-3"/>
    <s v="May"/>
    <n v="0"/>
    <n v="0"/>
    <n v="0"/>
    <s v="Por Ejecutar"/>
    <n v="0"/>
    <n v="0"/>
    <n v="0"/>
    <m/>
    <m/>
    <m/>
    <m/>
    <m/>
    <x v="1"/>
    <m/>
  </r>
  <r>
    <n v="85"/>
    <s v="OE2;PR_10;ACT_27"/>
    <x v="2"/>
    <x v="2"/>
    <x v="0"/>
    <n v="2"/>
    <s v="PAI"/>
    <x v="0"/>
    <s v="ACT_27"/>
    <s v="Mantener y ajustar modelo de continuidad de negocio"/>
    <x v="6"/>
    <n v="1.666666666666667E-3"/>
    <s v="Jun"/>
    <n v="0"/>
    <n v="0"/>
    <n v="0"/>
    <s v="Por Ejecutar"/>
    <n v="0"/>
    <n v="0"/>
    <n v="0"/>
    <m/>
    <m/>
    <m/>
    <m/>
    <m/>
    <x v="1"/>
    <m/>
  </r>
  <r>
    <n v="85"/>
    <s v="OE2;PR_10;ACT_27"/>
    <x v="2"/>
    <x v="2"/>
    <x v="0"/>
    <n v="2"/>
    <s v="PAI"/>
    <x v="0"/>
    <s v="ACT_27"/>
    <s v="Mantener y ajustar modelo de continuidad de negocio"/>
    <x v="6"/>
    <n v="1.666666666666667E-3"/>
    <s v="Jul"/>
    <n v="0"/>
    <n v="0"/>
    <n v="0"/>
    <s v="Por Ejecutar"/>
    <n v="0"/>
    <n v="0"/>
    <n v="0"/>
    <m/>
    <m/>
    <m/>
    <m/>
    <m/>
    <x v="1"/>
    <m/>
  </r>
  <r>
    <n v="85"/>
    <s v="OE2;PR_10;ACT_27"/>
    <x v="2"/>
    <x v="2"/>
    <x v="0"/>
    <n v="2"/>
    <s v="PAI"/>
    <x v="0"/>
    <s v="ACT_27"/>
    <s v="Mantener y ajustar modelo de continuidad de negocio"/>
    <x v="6"/>
    <n v="1.666666666666667E-3"/>
    <s v="Ago"/>
    <n v="0"/>
    <n v="0"/>
    <n v="0"/>
    <s v="Por Ejecutar"/>
    <n v="0"/>
    <n v="0"/>
    <n v="0"/>
    <m/>
    <m/>
    <m/>
    <m/>
    <m/>
    <x v="1"/>
    <m/>
  </r>
  <r>
    <n v="85"/>
    <s v="OE2;PR_10;ACT_27"/>
    <x v="2"/>
    <x v="2"/>
    <x v="0"/>
    <n v="2"/>
    <s v="PAI"/>
    <x v="0"/>
    <s v="ACT_27"/>
    <s v="Mantener y ajustar modelo de continuidad de negocio"/>
    <x v="6"/>
    <n v="1.666666666666667E-3"/>
    <s v="Sep"/>
    <n v="1"/>
    <n v="0"/>
    <n v="0"/>
    <s v="Por Ejecutar"/>
    <n v="1"/>
    <n v="0"/>
    <n v="0"/>
    <m/>
    <m/>
    <m/>
    <m/>
    <m/>
    <x v="1"/>
    <m/>
  </r>
  <r>
    <n v="85"/>
    <s v="OE2;PR_10;ACT_27"/>
    <x v="2"/>
    <x v="2"/>
    <x v="0"/>
    <n v="2"/>
    <s v="PAI"/>
    <x v="0"/>
    <s v="ACT_27"/>
    <s v="Mantener y ajustar modelo de continuidad de negocio"/>
    <x v="6"/>
    <n v="1.666666666666667E-3"/>
    <s v="Oct"/>
    <n v="0"/>
    <n v="0"/>
    <n v="0"/>
    <s v="Por Ejecutar"/>
    <n v="1"/>
    <n v="0"/>
    <n v="0"/>
    <m/>
    <m/>
    <m/>
    <m/>
    <m/>
    <x v="1"/>
    <m/>
  </r>
  <r>
    <n v="85"/>
    <s v="OE2;PR_10;ACT_27"/>
    <x v="2"/>
    <x v="2"/>
    <x v="0"/>
    <n v="2"/>
    <s v="PAI"/>
    <x v="0"/>
    <s v="ACT_27"/>
    <s v="Mantener y ajustar modelo de continuidad de negocio"/>
    <x v="6"/>
    <n v="1.666666666666667E-3"/>
    <s v="Nov"/>
    <n v="0"/>
    <n v="0"/>
    <n v="0"/>
    <s v="Por Ejecutar"/>
    <n v="1"/>
    <n v="0"/>
    <n v="0"/>
    <m/>
    <m/>
    <m/>
    <m/>
    <m/>
    <x v="1"/>
    <m/>
  </r>
  <r>
    <n v="85"/>
    <s v="OE2;PR_10;ACT_27"/>
    <x v="2"/>
    <x v="2"/>
    <x v="0"/>
    <n v="2"/>
    <s v="PAI"/>
    <x v="0"/>
    <s v="ACT_27"/>
    <s v="Mantener y ajustar modelo de continuidad de negocio"/>
    <x v="6"/>
    <n v="1.666666666666667E-3"/>
    <s v="Dic"/>
    <n v="0"/>
    <n v="0"/>
    <n v="0"/>
    <s v="Por Ejecutar"/>
    <n v="1"/>
    <n v="0"/>
    <n v="0"/>
    <m/>
    <m/>
    <m/>
    <m/>
    <m/>
    <x v="1"/>
    <m/>
  </r>
  <r>
    <n v="86"/>
    <s v="OE2;PR_10;ACT_28"/>
    <x v="2"/>
    <x v="2"/>
    <x v="0"/>
    <n v="2"/>
    <s v="PAI"/>
    <x v="0"/>
    <s v="ACT_28"/>
    <s v="Definir el futuro del sistema Misional VIGIA mediante mesas de trabajo con las áreas involucradas"/>
    <x v="6"/>
    <n v="1.666666666666667E-3"/>
    <s v="Ene"/>
    <n v="0"/>
    <n v="0"/>
    <n v="0"/>
    <s v="Por Ejecutar"/>
    <n v="0"/>
    <n v="0"/>
    <n v="0"/>
    <n v="1"/>
    <n v="1"/>
    <n v="1"/>
    <m/>
    <n v="0"/>
    <x v="3"/>
    <n v="1.666666666666667E-3"/>
  </r>
  <r>
    <n v="86"/>
    <s v="OE2;PR_10;ACT_28"/>
    <x v="2"/>
    <x v="2"/>
    <x v="0"/>
    <n v="2"/>
    <s v="PAI"/>
    <x v="0"/>
    <s v="ACT_28"/>
    <s v="Definir el futuro del sistema Misional VIGIA mediante mesas de trabajo con las áreas involucradas"/>
    <x v="6"/>
    <n v="1.666666666666667E-3"/>
    <s v="Feb"/>
    <n v="0.25"/>
    <n v="0.25"/>
    <n v="1"/>
    <s v="Culminada"/>
    <n v="0.25"/>
    <n v="0.25"/>
    <n v="1"/>
    <m/>
    <m/>
    <m/>
    <m/>
    <m/>
    <x v="1"/>
    <m/>
  </r>
  <r>
    <n v="86"/>
    <s v="OE2;PR_10;ACT_28"/>
    <x v="2"/>
    <x v="2"/>
    <x v="0"/>
    <n v="2"/>
    <s v="PAI"/>
    <x v="0"/>
    <s v="ACT_28"/>
    <s v="Definir el futuro del sistema Misional VIGIA mediante mesas de trabajo con las áreas involucradas"/>
    <x v="6"/>
    <n v="1.666666666666667E-3"/>
    <s v="Mar"/>
    <n v="0.25"/>
    <n v="0.25"/>
    <n v="1"/>
    <s v="Culminada"/>
    <n v="0.5"/>
    <n v="0.5"/>
    <n v="1"/>
    <m/>
    <m/>
    <m/>
    <m/>
    <m/>
    <x v="1"/>
    <m/>
  </r>
  <r>
    <n v="86"/>
    <s v="OE2;PR_10;ACT_28"/>
    <x v="2"/>
    <x v="2"/>
    <x v="0"/>
    <n v="2"/>
    <s v="PAI"/>
    <x v="0"/>
    <s v="ACT_28"/>
    <s v="Definir el futuro del sistema Misional VIGIA mediante mesas de trabajo con las áreas involucradas"/>
    <x v="6"/>
    <n v="1.666666666666667E-3"/>
    <s v="Abr"/>
    <n v="0.25"/>
    <n v="0.25"/>
    <n v="1"/>
    <s v="Culminada"/>
    <n v="0.75"/>
    <n v="0.75"/>
    <n v="1"/>
    <m/>
    <m/>
    <m/>
    <m/>
    <m/>
    <x v="1"/>
    <m/>
  </r>
  <r>
    <n v="86"/>
    <s v="OE2;PR_10;ACT_28"/>
    <x v="2"/>
    <x v="2"/>
    <x v="0"/>
    <n v="2"/>
    <s v="PAI"/>
    <x v="0"/>
    <s v="ACT_28"/>
    <s v="Definir el futuro del sistema Misional VIGIA mediante mesas de trabajo con las áreas involucradas"/>
    <x v="6"/>
    <n v="1.666666666666667E-3"/>
    <s v="May"/>
    <n v="0"/>
    <n v="0"/>
    <n v="0"/>
    <s v="Por Ejecutar"/>
    <n v="0.75"/>
    <n v="0.75"/>
    <n v="1"/>
    <m/>
    <m/>
    <m/>
    <m/>
    <m/>
    <x v="1"/>
    <m/>
  </r>
  <r>
    <n v="86"/>
    <s v="OE2;PR_10;ACT_28"/>
    <x v="2"/>
    <x v="2"/>
    <x v="0"/>
    <n v="2"/>
    <s v="PAI"/>
    <x v="0"/>
    <s v="ACT_28"/>
    <s v="Definir el futuro del sistema Misional VIGIA mediante mesas de trabajo con las áreas involucradas"/>
    <x v="6"/>
    <n v="1.666666666666667E-3"/>
    <s v="Jun"/>
    <n v="0.25"/>
    <n v="0.25"/>
    <n v="1"/>
    <s v="Culminada"/>
    <n v="1"/>
    <n v="1"/>
    <n v="1"/>
    <m/>
    <m/>
    <m/>
    <m/>
    <m/>
    <x v="1"/>
    <m/>
  </r>
  <r>
    <n v="86"/>
    <s v="OE2;PR_10;ACT_28"/>
    <x v="2"/>
    <x v="2"/>
    <x v="0"/>
    <n v="2"/>
    <s v="PAI"/>
    <x v="0"/>
    <s v="ACT_28"/>
    <s v="Definir el futuro del sistema Misional VIGIA mediante mesas de trabajo con las áreas involucradas"/>
    <x v="6"/>
    <n v="1.666666666666667E-3"/>
    <s v="Jul"/>
    <n v="0"/>
    <n v="0"/>
    <n v="0"/>
    <s v="Por Ejecutar"/>
    <n v="1"/>
    <n v="1"/>
    <n v="1"/>
    <m/>
    <m/>
    <m/>
    <m/>
    <m/>
    <x v="1"/>
    <m/>
  </r>
  <r>
    <n v="86"/>
    <s v="OE2;PR_10;ACT_28"/>
    <x v="2"/>
    <x v="2"/>
    <x v="0"/>
    <n v="2"/>
    <s v="PAI"/>
    <x v="0"/>
    <s v="ACT_28"/>
    <s v="Definir el futuro del sistema Misional VIGIA mediante mesas de trabajo con las áreas involucradas"/>
    <x v="6"/>
    <n v="1.666666666666667E-3"/>
    <s v="Ago"/>
    <n v="0"/>
    <n v="0"/>
    <n v="0"/>
    <s v="Por Ejecutar"/>
    <n v="1"/>
    <n v="1"/>
    <n v="1"/>
    <m/>
    <m/>
    <m/>
    <m/>
    <m/>
    <x v="1"/>
    <m/>
  </r>
  <r>
    <n v="86"/>
    <s v="OE2;PR_10;ACT_28"/>
    <x v="2"/>
    <x v="2"/>
    <x v="0"/>
    <n v="2"/>
    <s v="PAI"/>
    <x v="0"/>
    <s v="ACT_28"/>
    <s v="Definir el futuro del sistema Misional VIGIA mediante mesas de trabajo con las áreas involucradas"/>
    <x v="6"/>
    <n v="1.666666666666667E-3"/>
    <s v="Sep"/>
    <n v="0"/>
    <n v="0"/>
    <n v="0"/>
    <s v="Por Ejecutar"/>
    <n v="1"/>
    <n v="1"/>
    <n v="1"/>
    <m/>
    <m/>
    <m/>
    <m/>
    <m/>
    <x v="1"/>
    <m/>
  </r>
  <r>
    <n v="86"/>
    <s v="OE2;PR_10;ACT_28"/>
    <x v="2"/>
    <x v="2"/>
    <x v="0"/>
    <n v="2"/>
    <s v="PAI"/>
    <x v="0"/>
    <s v="ACT_28"/>
    <s v="Definir el futuro del sistema Misional VIGIA mediante mesas de trabajo con las áreas involucradas"/>
    <x v="6"/>
    <n v="1.666666666666667E-3"/>
    <s v="Oct"/>
    <n v="0"/>
    <n v="0"/>
    <n v="0"/>
    <s v="Por Ejecutar"/>
    <n v="1"/>
    <n v="1"/>
    <n v="1"/>
    <m/>
    <m/>
    <m/>
    <m/>
    <m/>
    <x v="1"/>
    <m/>
  </r>
  <r>
    <n v="86"/>
    <s v="OE2;PR_10;ACT_28"/>
    <x v="2"/>
    <x v="2"/>
    <x v="0"/>
    <n v="2"/>
    <s v="PAI"/>
    <x v="0"/>
    <s v="ACT_28"/>
    <s v="Definir el futuro del sistema Misional VIGIA mediante mesas de trabajo con las áreas involucradas"/>
    <x v="6"/>
    <n v="1.666666666666667E-3"/>
    <s v="Nov"/>
    <n v="0"/>
    <n v="0"/>
    <n v="0"/>
    <s v="Por Ejecutar"/>
    <n v="1"/>
    <n v="1"/>
    <n v="1"/>
    <m/>
    <m/>
    <m/>
    <m/>
    <m/>
    <x v="1"/>
    <m/>
  </r>
  <r>
    <n v="86"/>
    <s v="OE2;PR_10;ACT_28"/>
    <x v="2"/>
    <x v="2"/>
    <x v="0"/>
    <n v="2"/>
    <s v="PAI"/>
    <x v="0"/>
    <s v="ACT_28"/>
    <s v="Definir el futuro del sistema Misional VIGIA mediante mesas de trabajo con las áreas involucradas"/>
    <x v="6"/>
    <n v="1.666666666666667E-3"/>
    <s v="Dic"/>
    <n v="0"/>
    <n v="0"/>
    <n v="0"/>
    <s v="Por Ejecutar"/>
    <n v="1"/>
    <n v="1"/>
    <n v="1"/>
    <m/>
    <m/>
    <m/>
    <m/>
    <m/>
    <x v="1"/>
    <m/>
  </r>
  <r>
    <n v="87"/>
    <s v="OE2;PR_10;ACT_29"/>
    <x v="2"/>
    <x v="2"/>
    <x v="0"/>
    <n v="2"/>
    <s v="PAI"/>
    <x v="0"/>
    <s v="ACT_29"/>
    <s v="Implementar el sistema de telefonía IP "/>
    <x v="6"/>
    <n v="1.666666666666667E-3"/>
    <s v="Ene"/>
    <n v="0"/>
    <n v="0"/>
    <n v="0"/>
    <s v="Por Ejecutar"/>
    <n v="0"/>
    <n v="0"/>
    <n v="0"/>
    <n v="1"/>
    <n v="1"/>
    <n v="1"/>
    <m/>
    <n v="0"/>
    <x v="3"/>
    <n v="1.666666666666667E-3"/>
  </r>
  <r>
    <n v="87"/>
    <s v="OE2;PR_10;ACT_29"/>
    <x v="2"/>
    <x v="2"/>
    <x v="0"/>
    <n v="2"/>
    <s v="PAI"/>
    <x v="0"/>
    <s v="ACT_29"/>
    <s v="Implementar el sistema de telefonía IP "/>
    <x v="6"/>
    <n v="1.666666666666667E-3"/>
    <s v="Feb"/>
    <n v="0"/>
    <n v="0"/>
    <n v="0"/>
    <s v="Por Ejecutar"/>
    <n v="0"/>
    <n v="0"/>
    <n v="0"/>
    <m/>
    <m/>
    <m/>
    <m/>
    <m/>
    <x v="1"/>
    <m/>
  </r>
  <r>
    <n v="87"/>
    <s v="OE2;PR_10;ACT_29"/>
    <x v="2"/>
    <x v="2"/>
    <x v="0"/>
    <n v="2"/>
    <s v="PAI"/>
    <x v="0"/>
    <s v="ACT_29"/>
    <s v="Implementar el sistema de telefonía IP "/>
    <x v="6"/>
    <n v="1.666666666666667E-3"/>
    <s v="Mar"/>
    <n v="0.5"/>
    <n v="0.5"/>
    <n v="1"/>
    <s v="Culminada"/>
    <n v="0.5"/>
    <n v="0.5"/>
    <n v="1"/>
    <m/>
    <m/>
    <m/>
    <m/>
    <m/>
    <x v="1"/>
    <m/>
  </r>
  <r>
    <n v="87"/>
    <s v="OE2;PR_10;ACT_29"/>
    <x v="2"/>
    <x v="2"/>
    <x v="0"/>
    <n v="2"/>
    <s v="PAI"/>
    <x v="0"/>
    <s v="ACT_29"/>
    <s v="Implementar el sistema de telefonía IP "/>
    <x v="6"/>
    <n v="1.666666666666667E-3"/>
    <s v="Abr"/>
    <n v="0.25"/>
    <n v="0.25"/>
    <n v="1"/>
    <s v="Culminada"/>
    <n v="0.75"/>
    <n v="0.75"/>
    <n v="1"/>
    <m/>
    <m/>
    <m/>
    <m/>
    <m/>
    <x v="1"/>
    <m/>
  </r>
  <r>
    <n v="87"/>
    <s v="OE2;PR_10;ACT_29"/>
    <x v="2"/>
    <x v="2"/>
    <x v="0"/>
    <n v="2"/>
    <s v="PAI"/>
    <x v="0"/>
    <s v="ACT_29"/>
    <s v="Implementar el sistema de telefonía IP "/>
    <x v="6"/>
    <n v="1.666666666666667E-3"/>
    <s v="May"/>
    <n v="0"/>
    <n v="0"/>
    <n v="0"/>
    <s v="Por Ejecutar"/>
    <n v="0.75"/>
    <n v="0.75"/>
    <n v="1"/>
    <m/>
    <m/>
    <m/>
    <m/>
    <m/>
    <x v="1"/>
    <m/>
  </r>
  <r>
    <n v="87"/>
    <s v="OE2;PR_10;ACT_29"/>
    <x v="2"/>
    <x v="2"/>
    <x v="0"/>
    <n v="2"/>
    <s v="PAI"/>
    <x v="0"/>
    <s v="ACT_29"/>
    <s v="Implementar el sistema de telefonía IP "/>
    <x v="6"/>
    <n v="1.666666666666667E-3"/>
    <s v="Jun"/>
    <n v="0.25"/>
    <n v="0.25"/>
    <n v="1"/>
    <s v="Culminada"/>
    <n v="1"/>
    <n v="1"/>
    <n v="1"/>
    <m/>
    <m/>
    <m/>
    <m/>
    <m/>
    <x v="1"/>
    <m/>
  </r>
  <r>
    <n v="87"/>
    <s v="OE2;PR_10;ACT_29"/>
    <x v="2"/>
    <x v="2"/>
    <x v="0"/>
    <n v="2"/>
    <s v="PAI"/>
    <x v="0"/>
    <s v="ACT_29"/>
    <s v="Implementar el sistema de telefonía IP "/>
    <x v="6"/>
    <n v="1.666666666666667E-3"/>
    <s v="Jul"/>
    <n v="0"/>
    <n v="0"/>
    <n v="0"/>
    <s v="Por Ejecutar"/>
    <n v="1"/>
    <n v="1"/>
    <n v="1"/>
    <m/>
    <m/>
    <m/>
    <m/>
    <m/>
    <x v="1"/>
    <m/>
  </r>
  <r>
    <n v="87"/>
    <s v="OE2;PR_10;ACT_29"/>
    <x v="2"/>
    <x v="2"/>
    <x v="0"/>
    <n v="2"/>
    <s v="PAI"/>
    <x v="0"/>
    <s v="ACT_29"/>
    <s v="Implementar el sistema de telefonía IP "/>
    <x v="6"/>
    <n v="1.666666666666667E-3"/>
    <s v="Ago"/>
    <n v="0"/>
    <n v="0"/>
    <n v="0"/>
    <s v="Por Ejecutar"/>
    <n v="1"/>
    <n v="1"/>
    <n v="1"/>
    <m/>
    <m/>
    <m/>
    <m/>
    <m/>
    <x v="1"/>
    <m/>
  </r>
  <r>
    <n v="87"/>
    <s v="OE2;PR_10;ACT_29"/>
    <x v="2"/>
    <x v="2"/>
    <x v="0"/>
    <n v="2"/>
    <s v="PAI"/>
    <x v="0"/>
    <s v="ACT_29"/>
    <s v="Implementar el sistema de telefonía IP "/>
    <x v="6"/>
    <n v="1.666666666666667E-3"/>
    <s v="Sep"/>
    <n v="0"/>
    <n v="0"/>
    <n v="0"/>
    <s v="Por Ejecutar"/>
    <n v="1"/>
    <n v="1"/>
    <n v="1"/>
    <m/>
    <m/>
    <m/>
    <m/>
    <m/>
    <x v="1"/>
    <m/>
  </r>
  <r>
    <n v="87"/>
    <s v="OE2;PR_10;ACT_29"/>
    <x v="2"/>
    <x v="2"/>
    <x v="0"/>
    <n v="2"/>
    <s v="PAI"/>
    <x v="0"/>
    <s v="ACT_29"/>
    <s v="Implementar el sistema de telefonía IP "/>
    <x v="6"/>
    <n v="1.666666666666667E-3"/>
    <s v="Oct"/>
    <n v="0"/>
    <n v="0"/>
    <n v="0"/>
    <s v="Por Ejecutar"/>
    <n v="1"/>
    <n v="1"/>
    <n v="1"/>
    <m/>
    <m/>
    <m/>
    <m/>
    <m/>
    <x v="1"/>
    <m/>
  </r>
  <r>
    <n v="87"/>
    <s v="OE2;PR_10;ACT_29"/>
    <x v="2"/>
    <x v="2"/>
    <x v="0"/>
    <n v="2"/>
    <s v="PAI"/>
    <x v="0"/>
    <s v="ACT_29"/>
    <s v="Implementar el sistema de telefonía IP "/>
    <x v="6"/>
    <n v="1.666666666666667E-3"/>
    <s v="Nov"/>
    <n v="0"/>
    <n v="0"/>
    <n v="0"/>
    <s v="Por Ejecutar"/>
    <n v="1"/>
    <n v="1"/>
    <n v="1"/>
    <m/>
    <m/>
    <m/>
    <m/>
    <m/>
    <x v="1"/>
    <m/>
  </r>
  <r>
    <n v="87"/>
    <s v="OE2;PR_10;ACT_29"/>
    <x v="2"/>
    <x v="2"/>
    <x v="0"/>
    <n v="2"/>
    <s v="PAI"/>
    <x v="0"/>
    <s v="ACT_29"/>
    <s v="Implementar el sistema de telefonía IP "/>
    <x v="6"/>
    <n v="1.666666666666667E-3"/>
    <s v="Dic"/>
    <n v="0"/>
    <n v="0"/>
    <n v="0"/>
    <s v="Por Ejecutar"/>
    <n v="1"/>
    <n v="1"/>
    <n v="1"/>
    <m/>
    <m/>
    <m/>
    <m/>
    <m/>
    <x v="1"/>
    <m/>
  </r>
  <r>
    <n v="88"/>
    <s v="OE2;PR_10;ACT_30"/>
    <x v="2"/>
    <x v="2"/>
    <x v="0"/>
    <n v="2"/>
    <s v="PAI"/>
    <x v="0"/>
    <s v="ACT_30"/>
    <s v="Efectuar mantenimiento software GLPI (reporte de cierre incorpore  en el trimestre correspondiente)"/>
    <x v="6"/>
    <n v="1.666666666666667E-3"/>
    <s v="Ene"/>
    <n v="0"/>
    <n v="0"/>
    <n v="0"/>
    <s v="Por Ejecutar"/>
    <n v="0"/>
    <n v="0"/>
    <n v="0"/>
    <n v="1"/>
    <n v="0.70000000000000007"/>
    <n v="0.70000000000000007"/>
    <m/>
    <n v="0.29999999999999993"/>
    <x v="5"/>
    <n v="1.166666666666667E-3"/>
  </r>
  <r>
    <n v="88"/>
    <s v="OE2;PR_10;ACT_30"/>
    <x v="2"/>
    <x v="2"/>
    <x v="0"/>
    <n v="2"/>
    <s v="PAI"/>
    <x v="0"/>
    <s v="ACT_30"/>
    <s v="Efectuar mantenimiento software GLPI (reporte de cierre incorpore  en el trimestre correspondiente)"/>
    <x v="6"/>
    <n v="1.666666666666667E-3"/>
    <s v="Feb"/>
    <n v="0.1"/>
    <n v="0.1"/>
    <n v="1"/>
    <s v="Culminada"/>
    <n v="0.1"/>
    <n v="0.1"/>
    <n v="1"/>
    <m/>
    <m/>
    <m/>
    <m/>
    <m/>
    <x v="1"/>
    <m/>
  </r>
  <r>
    <n v="88"/>
    <s v="OE2;PR_10;ACT_30"/>
    <x v="2"/>
    <x v="2"/>
    <x v="0"/>
    <n v="2"/>
    <s v="PAI"/>
    <x v="0"/>
    <s v="ACT_30"/>
    <s v="Efectuar mantenimiento software GLPI (reporte de cierre incorpore  en el trimestre correspondiente)"/>
    <x v="6"/>
    <n v="1.666666666666667E-3"/>
    <s v="Mar"/>
    <n v="0.3"/>
    <n v="0.3"/>
    <n v="1"/>
    <s v="Culminada"/>
    <n v="0.4"/>
    <n v="0.4"/>
    <n v="1"/>
    <m/>
    <m/>
    <m/>
    <m/>
    <m/>
    <x v="1"/>
    <m/>
  </r>
  <r>
    <n v="88"/>
    <s v="OE2;PR_10;ACT_30"/>
    <x v="2"/>
    <x v="2"/>
    <x v="0"/>
    <n v="2"/>
    <s v="PAI"/>
    <x v="0"/>
    <s v="ACT_30"/>
    <s v="Efectuar mantenimiento software GLPI (reporte de cierre incorpore  en el trimestre correspondiente)"/>
    <x v="6"/>
    <n v="1.666666666666667E-3"/>
    <s v="Abr"/>
    <n v="0"/>
    <n v="0"/>
    <n v="0"/>
    <s v="Por Ejecutar"/>
    <n v="0.4"/>
    <n v="0.4"/>
    <n v="1"/>
    <m/>
    <m/>
    <m/>
    <m/>
    <m/>
    <x v="1"/>
    <m/>
  </r>
  <r>
    <n v="88"/>
    <s v="OE2;PR_10;ACT_30"/>
    <x v="2"/>
    <x v="2"/>
    <x v="0"/>
    <n v="2"/>
    <s v="PAI"/>
    <x v="0"/>
    <s v="ACT_30"/>
    <s v="Efectuar mantenimiento software GLPI (reporte de cierre incorpore  en el trimestre correspondiente)"/>
    <x v="6"/>
    <n v="1.666666666666667E-3"/>
    <s v="May"/>
    <n v="0.15"/>
    <n v="0.15"/>
    <n v="1"/>
    <s v="Culminada"/>
    <n v="0.55000000000000004"/>
    <n v="0.55000000000000004"/>
    <n v="1"/>
    <m/>
    <m/>
    <m/>
    <m/>
    <m/>
    <x v="1"/>
    <m/>
  </r>
  <r>
    <n v="88"/>
    <s v="OE2;PR_10;ACT_30"/>
    <x v="2"/>
    <x v="2"/>
    <x v="0"/>
    <n v="2"/>
    <s v="PAI"/>
    <x v="0"/>
    <s v="ACT_30"/>
    <s v="Efectuar mantenimiento software GLPI (reporte de cierre incorpore  en el trimestre correspondiente)"/>
    <x v="6"/>
    <n v="1.666666666666667E-3"/>
    <s v="Jun"/>
    <n v="0.15"/>
    <n v="0.15"/>
    <n v="1"/>
    <s v="Culminada"/>
    <n v="0.70000000000000007"/>
    <n v="0.70000000000000007"/>
    <n v="1"/>
    <m/>
    <m/>
    <m/>
    <m/>
    <m/>
    <x v="1"/>
    <m/>
  </r>
  <r>
    <n v="88"/>
    <s v="OE2;PR_10;ACT_30"/>
    <x v="2"/>
    <x v="2"/>
    <x v="0"/>
    <n v="2"/>
    <s v="PAI"/>
    <x v="0"/>
    <s v="ACT_30"/>
    <s v="Efectuar mantenimiento software GLPI (reporte de cierre incorpore  en el trimestre correspondiente)"/>
    <x v="6"/>
    <n v="1.666666666666667E-3"/>
    <s v="Jul"/>
    <n v="0"/>
    <n v="0"/>
    <n v="0"/>
    <s v="Por Ejecutar"/>
    <n v="0.70000000000000007"/>
    <n v="0.70000000000000007"/>
    <n v="1"/>
    <m/>
    <m/>
    <m/>
    <m/>
    <m/>
    <x v="1"/>
    <m/>
  </r>
  <r>
    <n v="88"/>
    <s v="OE2;PR_10;ACT_30"/>
    <x v="2"/>
    <x v="2"/>
    <x v="0"/>
    <n v="2"/>
    <s v="PAI"/>
    <x v="0"/>
    <s v="ACT_30"/>
    <s v="Efectuar mantenimiento software GLPI (reporte de cierre incorpore  en el trimestre correspondiente)"/>
    <x v="6"/>
    <n v="1.666666666666667E-3"/>
    <s v="Ago"/>
    <n v="0.15"/>
    <n v="0"/>
    <n v="0"/>
    <s v="Por Ejecutar"/>
    <n v="0.85000000000000009"/>
    <n v="0.70000000000000007"/>
    <n v="0.82352941176470584"/>
    <m/>
    <m/>
    <m/>
    <m/>
    <m/>
    <x v="1"/>
    <m/>
  </r>
  <r>
    <n v="88"/>
    <s v="OE2;PR_10;ACT_30"/>
    <x v="2"/>
    <x v="2"/>
    <x v="0"/>
    <n v="2"/>
    <s v="PAI"/>
    <x v="0"/>
    <s v="ACT_30"/>
    <s v="Efectuar mantenimiento software GLPI (reporte de cierre incorpore  en el trimestre correspondiente)"/>
    <x v="6"/>
    <n v="1.666666666666667E-3"/>
    <s v="Sep"/>
    <n v="0.15"/>
    <n v="0"/>
    <n v="0"/>
    <s v="Por Ejecutar"/>
    <n v="1"/>
    <n v="0.70000000000000007"/>
    <n v="0.70000000000000007"/>
    <m/>
    <m/>
    <m/>
    <m/>
    <m/>
    <x v="1"/>
    <m/>
  </r>
  <r>
    <n v="88"/>
    <s v="OE2;PR_10;ACT_30"/>
    <x v="2"/>
    <x v="2"/>
    <x v="0"/>
    <n v="2"/>
    <s v="PAI"/>
    <x v="0"/>
    <s v="ACT_30"/>
    <s v="Efectuar mantenimiento software GLPI (reporte de cierre incorpore  en el trimestre correspondiente)"/>
    <x v="6"/>
    <n v="1.666666666666667E-3"/>
    <s v="Oct"/>
    <n v="0"/>
    <n v="0"/>
    <n v="0"/>
    <s v="Por Ejecutar"/>
    <n v="1"/>
    <n v="0.70000000000000007"/>
    <n v="0.70000000000000007"/>
    <m/>
    <m/>
    <m/>
    <m/>
    <m/>
    <x v="1"/>
    <m/>
  </r>
  <r>
    <n v="88"/>
    <s v="OE2;PR_10;ACT_30"/>
    <x v="2"/>
    <x v="2"/>
    <x v="0"/>
    <n v="2"/>
    <s v="PAI"/>
    <x v="0"/>
    <s v="ACT_30"/>
    <s v="Efectuar mantenimiento software GLPI (reporte de cierre incorpore  en el trimestre correspondiente)"/>
    <x v="6"/>
    <n v="1.666666666666667E-3"/>
    <s v="Nov"/>
    <n v="0"/>
    <n v="0"/>
    <n v="0"/>
    <s v="Por Ejecutar"/>
    <n v="1"/>
    <n v="0.70000000000000007"/>
    <n v="0.70000000000000007"/>
    <m/>
    <m/>
    <m/>
    <m/>
    <m/>
    <x v="1"/>
    <m/>
  </r>
  <r>
    <n v="88"/>
    <s v="OE2;PR_10;ACT_30"/>
    <x v="2"/>
    <x v="2"/>
    <x v="0"/>
    <n v="2"/>
    <s v="PAI"/>
    <x v="0"/>
    <s v="ACT_30"/>
    <s v="Efectuar mantenimiento software GLPI (reporte de cierre incorpore  en el trimestre correspondiente)"/>
    <x v="6"/>
    <n v="1.666666666666667E-3"/>
    <s v="Dic"/>
    <n v="0"/>
    <n v="0"/>
    <n v="0"/>
    <s v="Por Ejecutar"/>
    <n v="1"/>
    <n v="0.70000000000000007"/>
    <n v="0.70000000000000007"/>
    <m/>
    <m/>
    <m/>
    <m/>
    <m/>
    <x v="1"/>
    <m/>
  </r>
  <r>
    <n v="89"/>
    <s v="OE2;PR_06;ACT_31"/>
    <x v="2"/>
    <x v="2"/>
    <x v="4"/>
    <n v="1"/>
    <s v="PEI"/>
    <x v="8"/>
    <s v="ACT_31"/>
    <s v="6.1 Levantar procesos y estructurar el sistema"/>
    <x v="6"/>
    <n v="0.02"/>
    <s v="Ene"/>
    <n v="0"/>
    <n v="0"/>
    <n v="0"/>
    <s v="Por Ejecutar"/>
    <n v="0"/>
    <n v="0"/>
    <n v="0"/>
    <n v="0.02"/>
    <n v="0.02"/>
    <n v="1"/>
    <m/>
    <n v="0"/>
    <x v="3"/>
    <n v="0.02"/>
  </r>
  <r>
    <n v="89"/>
    <s v="OE2;PR_06;ACT_31"/>
    <x v="2"/>
    <x v="2"/>
    <x v="4"/>
    <n v="1"/>
    <s v="PEI"/>
    <x v="8"/>
    <s v="ACT_31"/>
    <s v="6.1 Levantar procesos y estructurar el sistema"/>
    <x v="6"/>
    <n v="0.02"/>
    <s v="Feb"/>
    <n v="5.0000000000000001E-3"/>
    <n v="5.0000000000000001E-3"/>
    <n v="1"/>
    <s v="Culminada"/>
    <n v="5.0000000000000001E-3"/>
    <n v="5.0000000000000001E-3"/>
    <n v="1"/>
    <m/>
    <m/>
    <m/>
    <m/>
    <m/>
    <x v="1"/>
    <m/>
  </r>
  <r>
    <n v="89"/>
    <s v="OE2;PR_06;ACT_31"/>
    <x v="2"/>
    <x v="2"/>
    <x v="4"/>
    <n v="1"/>
    <s v="PEI"/>
    <x v="8"/>
    <s v="ACT_31"/>
    <s v="6.1 Levantar procesos y estructurar el sistema"/>
    <x v="6"/>
    <n v="0.02"/>
    <s v="Mar"/>
    <n v="5.0000000000000001E-3"/>
    <n v="5.0000000000000001E-3"/>
    <n v="1"/>
    <s v="Culminada"/>
    <n v="0.01"/>
    <n v="0.01"/>
    <n v="1"/>
    <m/>
    <m/>
    <m/>
    <m/>
    <m/>
    <x v="1"/>
    <m/>
  </r>
  <r>
    <n v="89"/>
    <s v="OE2;PR_06;ACT_31"/>
    <x v="2"/>
    <x v="2"/>
    <x v="4"/>
    <n v="1"/>
    <s v="PEI"/>
    <x v="8"/>
    <s v="ACT_31"/>
    <s v="6.1 Levantar procesos y estructurar el sistema"/>
    <x v="6"/>
    <n v="0.02"/>
    <s v="Abr"/>
    <n v="0.01"/>
    <n v="0.01"/>
    <n v="1"/>
    <s v="Culminada"/>
    <n v="0.02"/>
    <n v="0.02"/>
    <n v="1"/>
    <m/>
    <m/>
    <m/>
    <m/>
    <m/>
    <x v="1"/>
    <m/>
  </r>
  <r>
    <n v="89"/>
    <s v="OE2;PR_06;ACT_31"/>
    <x v="2"/>
    <x v="2"/>
    <x v="4"/>
    <n v="1"/>
    <s v="PEI"/>
    <x v="8"/>
    <s v="ACT_31"/>
    <s v="6.1 Levantar procesos y estructurar el sistema"/>
    <x v="6"/>
    <n v="0.02"/>
    <s v="May"/>
    <n v="0"/>
    <n v="0"/>
    <n v="0"/>
    <s v="Por Ejecutar"/>
    <n v="0.02"/>
    <n v="0.02"/>
    <n v="1"/>
    <m/>
    <m/>
    <m/>
    <m/>
    <m/>
    <x v="1"/>
    <m/>
  </r>
  <r>
    <n v="89"/>
    <s v="OE2;PR_06;ACT_31"/>
    <x v="2"/>
    <x v="2"/>
    <x v="4"/>
    <n v="1"/>
    <s v="PEI"/>
    <x v="8"/>
    <s v="ACT_31"/>
    <s v="6.1 Levantar procesos y estructurar el sistema"/>
    <x v="6"/>
    <n v="0.02"/>
    <s v="Jun"/>
    <n v="0"/>
    <n v="0"/>
    <n v="0"/>
    <s v="Por Ejecutar"/>
    <n v="0.02"/>
    <n v="0.02"/>
    <n v="1"/>
    <m/>
    <m/>
    <m/>
    <m/>
    <m/>
    <x v="1"/>
    <m/>
  </r>
  <r>
    <n v="89"/>
    <s v="OE2;PR_06;ACT_31"/>
    <x v="2"/>
    <x v="2"/>
    <x v="4"/>
    <n v="1"/>
    <s v="PEI"/>
    <x v="8"/>
    <s v="ACT_31"/>
    <s v="6.1 Levantar procesos y estructurar el sistema"/>
    <x v="6"/>
    <n v="0.02"/>
    <s v="Jul"/>
    <n v="0"/>
    <n v="0"/>
    <n v="0"/>
    <s v="Por Ejecutar"/>
    <n v="0.02"/>
    <n v="0.02"/>
    <n v="1"/>
    <m/>
    <m/>
    <m/>
    <m/>
    <m/>
    <x v="1"/>
    <m/>
  </r>
  <r>
    <n v="89"/>
    <s v="OE2;PR_06;ACT_31"/>
    <x v="2"/>
    <x v="2"/>
    <x v="4"/>
    <n v="1"/>
    <s v="PEI"/>
    <x v="8"/>
    <s v="ACT_31"/>
    <s v="6.1 Levantar procesos y estructurar el sistema"/>
    <x v="6"/>
    <n v="0.02"/>
    <s v="Ago"/>
    <n v="0"/>
    <n v="0"/>
    <n v="0"/>
    <s v="Por Ejecutar"/>
    <n v="0.02"/>
    <n v="0.02"/>
    <n v="1"/>
    <m/>
    <m/>
    <m/>
    <m/>
    <m/>
    <x v="1"/>
    <m/>
  </r>
  <r>
    <n v="89"/>
    <s v="OE2;PR_06;ACT_31"/>
    <x v="2"/>
    <x v="2"/>
    <x v="4"/>
    <n v="1"/>
    <s v="PEI"/>
    <x v="8"/>
    <s v="ACT_31"/>
    <s v="6.1 Levantar procesos y estructurar el sistema"/>
    <x v="6"/>
    <n v="0.02"/>
    <s v="Sep"/>
    <n v="0"/>
    <n v="0"/>
    <n v="0"/>
    <s v="Por Ejecutar"/>
    <n v="0.02"/>
    <n v="0.02"/>
    <n v="1"/>
    <m/>
    <m/>
    <m/>
    <m/>
    <m/>
    <x v="1"/>
    <m/>
  </r>
  <r>
    <n v="89"/>
    <s v="OE2;PR_06;ACT_31"/>
    <x v="2"/>
    <x v="2"/>
    <x v="4"/>
    <n v="1"/>
    <s v="PEI"/>
    <x v="8"/>
    <s v="ACT_31"/>
    <s v="6.1 Levantar procesos y estructurar el sistema"/>
    <x v="6"/>
    <n v="0.02"/>
    <s v="Oct"/>
    <n v="0"/>
    <n v="0"/>
    <n v="0"/>
    <s v="Por Ejecutar"/>
    <n v="0.02"/>
    <n v="0.02"/>
    <n v="1"/>
    <m/>
    <m/>
    <m/>
    <m/>
    <m/>
    <x v="1"/>
    <m/>
  </r>
  <r>
    <n v="89"/>
    <s v="OE2;PR_06;ACT_31"/>
    <x v="2"/>
    <x v="2"/>
    <x v="4"/>
    <n v="1"/>
    <s v="PEI"/>
    <x v="8"/>
    <s v="ACT_31"/>
    <s v="6.1 Levantar procesos y estructurar el sistema"/>
    <x v="6"/>
    <n v="0.02"/>
    <s v="Nov"/>
    <n v="0"/>
    <n v="0"/>
    <n v="0"/>
    <s v="Por Ejecutar"/>
    <n v="0.02"/>
    <n v="0.02"/>
    <n v="1"/>
    <m/>
    <m/>
    <m/>
    <m/>
    <m/>
    <x v="1"/>
    <m/>
  </r>
  <r>
    <n v="89"/>
    <s v="OE2;PR_06;ACT_31"/>
    <x v="2"/>
    <x v="2"/>
    <x v="4"/>
    <n v="1"/>
    <s v="PEI"/>
    <x v="8"/>
    <s v="ACT_31"/>
    <s v="6.1 Levantar procesos y estructurar el sistema"/>
    <x v="6"/>
    <n v="0.02"/>
    <s v="Dic"/>
    <n v="0"/>
    <n v="0"/>
    <n v="0"/>
    <s v="Por Ejecutar"/>
    <n v="0.02"/>
    <n v="0.02"/>
    <n v="1"/>
    <m/>
    <m/>
    <m/>
    <m/>
    <m/>
    <x v="1"/>
    <m/>
  </r>
  <r>
    <n v="90"/>
    <s v="OE2;PR_06;ACT_32"/>
    <x v="2"/>
    <x v="2"/>
    <x v="4"/>
    <n v="1"/>
    <s v="PEI"/>
    <x v="8"/>
    <s v="ACT_32"/>
    <s v="6.2 Elaborar terminos de referencia"/>
    <x v="6"/>
    <n v="0.02"/>
    <s v="Ene"/>
    <n v="0"/>
    <n v="0"/>
    <n v="0"/>
    <s v="Por Ejecutar"/>
    <n v="0"/>
    <n v="0"/>
    <n v="0"/>
    <n v="0.02"/>
    <n v="1.4999999999999999E-2"/>
    <n v="0.75"/>
    <m/>
    <n v="0.25"/>
    <x v="5"/>
    <n v="1.4999999999999999E-2"/>
  </r>
  <r>
    <n v="90"/>
    <s v="OE2;PR_06;ACT_32"/>
    <x v="2"/>
    <x v="2"/>
    <x v="4"/>
    <n v="1"/>
    <s v="PEI"/>
    <x v="8"/>
    <s v="ACT_32"/>
    <s v="6.2 Elaborar terminos de referencia"/>
    <x v="6"/>
    <n v="0.02"/>
    <s v="Feb"/>
    <n v="0"/>
    <n v="0"/>
    <n v="0"/>
    <s v="Por Ejecutar"/>
    <n v="0"/>
    <n v="0"/>
    <n v="0"/>
    <m/>
    <m/>
    <m/>
    <m/>
    <m/>
    <x v="1"/>
    <m/>
  </r>
  <r>
    <n v="90"/>
    <s v="OE2;PR_06;ACT_32"/>
    <x v="2"/>
    <x v="2"/>
    <x v="4"/>
    <n v="1"/>
    <s v="PEI"/>
    <x v="8"/>
    <s v="ACT_32"/>
    <s v="6.2 Elaborar terminos de referencia"/>
    <x v="6"/>
    <n v="0.02"/>
    <s v="Mar"/>
    <n v="0"/>
    <n v="0"/>
    <n v="0"/>
    <s v="Por Ejecutar"/>
    <n v="0"/>
    <n v="0"/>
    <n v="0"/>
    <m/>
    <m/>
    <m/>
    <m/>
    <m/>
    <x v="1"/>
    <m/>
  </r>
  <r>
    <n v="90"/>
    <s v="OE2;PR_06;ACT_32"/>
    <x v="2"/>
    <x v="2"/>
    <x v="4"/>
    <n v="1"/>
    <s v="PEI"/>
    <x v="8"/>
    <s v="ACT_32"/>
    <s v="6.2 Elaborar terminos de referencia"/>
    <x v="6"/>
    <n v="0.02"/>
    <s v="Abr"/>
    <n v="5.0000000000000001E-3"/>
    <n v="0"/>
    <n v="0"/>
    <s v="Por Ejecutar"/>
    <n v="5.0000000000000001E-3"/>
    <n v="0"/>
    <n v="0"/>
    <m/>
    <m/>
    <m/>
    <m/>
    <m/>
    <x v="1"/>
    <m/>
  </r>
  <r>
    <n v="90"/>
    <s v="OE2;PR_06;ACT_32"/>
    <x v="2"/>
    <x v="2"/>
    <x v="4"/>
    <n v="1"/>
    <s v="PEI"/>
    <x v="8"/>
    <s v="ACT_32"/>
    <s v="6.2 Elaborar terminos de referencia"/>
    <x v="6"/>
    <n v="0.02"/>
    <s v="May"/>
    <n v="1.4999999999999999E-2"/>
    <n v="1.4999999999999999E-2"/>
    <n v="1"/>
    <s v="Culminada"/>
    <n v="0.02"/>
    <n v="1.4999999999999999E-2"/>
    <n v="0.75"/>
    <m/>
    <m/>
    <m/>
    <m/>
    <m/>
    <x v="1"/>
    <m/>
  </r>
  <r>
    <n v="90"/>
    <s v="OE2;PR_06;ACT_32"/>
    <x v="2"/>
    <x v="2"/>
    <x v="4"/>
    <n v="1"/>
    <s v="PEI"/>
    <x v="8"/>
    <s v="ACT_32"/>
    <s v="6.2 Elaborar terminos de referencia"/>
    <x v="6"/>
    <n v="0.02"/>
    <s v="Jun"/>
    <n v="0"/>
    <n v="0"/>
    <n v="0"/>
    <s v="Por Ejecutar"/>
    <n v="0.02"/>
    <n v="1.4999999999999999E-2"/>
    <n v="0.75"/>
    <m/>
    <m/>
    <m/>
    <m/>
    <m/>
    <x v="1"/>
    <m/>
  </r>
  <r>
    <n v="90"/>
    <s v="OE2;PR_06;ACT_32"/>
    <x v="2"/>
    <x v="2"/>
    <x v="4"/>
    <n v="1"/>
    <s v="PEI"/>
    <x v="8"/>
    <s v="ACT_32"/>
    <s v="6.2 Elaborar terminos de referencia"/>
    <x v="6"/>
    <n v="0.02"/>
    <s v="Jul"/>
    <n v="0"/>
    <n v="0"/>
    <n v="0"/>
    <s v="Por Ejecutar"/>
    <n v="0.02"/>
    <n v="1.4999999999999999E-2"/>
    <n v="0.75"/>
    <m/>
    <m/>
    <m/>
    <m/>
    <m/>
    <x v="1"/>
    <m/>
  </r>
  <r>
    <n v="90"/>
    <s v="OE2;PR_06;ACT_32"/>
    <x v="2"/>
    <x v="2"/>
    <x v="4"/>
    <n v="1"/>
    <s v="PEI"/>
    <x v="8"/>
    <s v="ACT_32"/>
    <s v="6.2 Elaborar terminos de referencia"/>
    <x v="6"/>
    <n v="0.02"/>
    <s v="Ago"/>
    <n v="0"/>
    <n v="0"/>
    <n v="0"/>
    <s v="Por Ejecutar"/>
    <n v="0.02"/>
    <n v="1.4999999999999999E-2"/>
    <n v="0.75"/>
    <m/>
    <m/>
    <m/>
    <m/>
    <m/>
    <x v="1"/>
    <m/>
  </r>
  <r>
    <n v="90"/>
    <s v="OE2;PR_06;ACT_32"/>
    <x v="2"/>
    <x v="2"/>
    <x v="4"/>
    <n v="1"/>
    <s v="PEI"/>
    <x v="8"/>
    <s v="ACT_32"/>
    <s v="6.2 Elaborar terminos de referencia"/>
    <x v="6"/>
    <n v="0.02"/>
    <s v="Sep"/>
    <n v="0"/>
    <n v="0"/>
    <n v="0"/>
    <s v="Por Ejecutar"/>
    <n v="0.02"/>
    <n v="1.4999999999999999E-2"/>
    <n v="0.75"/>
    <m/>
    <m/>
    <m/>
    <m/>
    <m/>
    <x v="1"/>
    <m/>
  </r>
  <r>
    <n v="90"/>
    <s v="OE2;PR_06;ACT_32"/>
    <x v="2"/>
    <x v="2"/>
    <x v="4"/>
    <n v="1"/>
    <s v="PEI"/>
    <x v="8"/>
    <s v="ACT_32"/>
    <s v="6.2 Elaborar terminos de referencia"/>
    <x v="6"/>
    <n v="0.02"/>
    <s v="Oct"/>
    <n v="0"/>
    <n v="0"/>
    <n v="0"/>
    <s v="Por Ejecutar"/>
    <n v="0.02"/>
    <n v="1.4999999999999999E-2"/>
    <n v="0.75"/>
    <m/>
    <m/>
    <m/>
    <m/>
    <m/>
    <x v="1"/>
    <m/>
  </r>
  <r>
    <n v="90"/>
    <s v="OE2;PR_06;ACT_32"/>
    <x v="2"/>
    <x v="2"/>
    <x v="4"/>
    <n v="1"/>
    <s v="PEI"/>
    <x v="8"/>
    <s v="ACT_32"/>
    <s v="6.2 Elaborar terminos de referencia"/>
    <x v="6"/>
    <n v="0.02"/>
    <s v="Nov"/>
    <n v="0"/>
    <n v="0"/>
    <n v="0"/>
    <s v="Por Ejecutar"/>
    <n v="0.02"/>
    <n v="1.4999999999999999E-2"/>
    <n v="0.75"/>
    <m/>
    <m/>
    <m/>
    <m/>
    <m/>
    <x v="1"/>
    <m/>
  </r>
  <r>
    <n v="90"/>
    <s v="OE2;PR_06;ACT_32"/>
    <x v="2"/>
    <x v="2"/>
    <x v="4"/>
    <n v="1"/>
    <s v="PEI"/>
    <x v="8"/>
    <s v="ACT_32"/>
    <s v="6.2 Elaborar terminos de referencia"/>
    <x v="6"/>
    <n v="0.02"/>
    <s v="Dic"/>
    <n v="0"/>
    <n v="0"/>
    <n v="0"/>
    <s v="Por Ejecutar"/>
    <n v="0.02"/>
    <n v="1.4999999999999999E-2"/>
    <n v="0.75"/>
    <m/>
    <m/>
    <m/>
    <m/>
    <m/>
    <x v="1"/>
    <m/>
  </r>
  <r>
    <n v="91"/>
    <s v="OE2;PR_06;ACT_33"/>
    <x v="2"/>
    <x v="2"/>
    <x v="4"/>
    <n v="1"/>
    <s v="PEI"/>
    <x v="8"/>
    <s v="ACT_33"/>
    <s v="6.3 Seleccionar herramientas de desarrollo"/>
    <x v="6"/>
    <n v="0.02"/>
    <s v="Ene"/>
    <n v="0"/>
    <n v="0"/>
    <n v="0"/>
    <s v="Por Ejecutar"/>
    <n v="0"/>
    <n v="0"/>
    <n v="0"/>
    <n v="0.02"/>
    <n v="0.02"/>
    <n v="1"/>
    <m/>
    <n v="0"/>
    <x v="3"/>
    <n v="0.02"/>
  </r>
  <r>
    <n v="91"/>
    <s v="OE2;PR_06;ACT_33"/>
    <x v="2"/>
    <x v="2"/>
    <x v="4"/>
    <n v="1"/>
    <s v="PEI"/>
    <x v="8"/>
    <s v="ACT_33"/>
    <s v="6.3 Seleccionar herramientas de desarrollo"/>
    <x v="6"/>
    <n v="0.02"/>
    <s v="Feb"/>
    <n v="0"/>
    <n v="0"/>
    <n v="0"/>
    <s v="Por Ejecutar"/>
    <n v="0"/>
    <n v="0"/>
    <n v="0"/>
    <m/>
    <m/>
    <m/>
    <m/>
    <m/>
    <x v="1"/>
    <m/>
  </r>
  <r>
    <n v="91"/>
    <s v="OE2;PR_06;ACT_33"/>
    <x v="2"/>
    <x v="2"/>
    <x v="4"/>
    <n v="1"/>
    <s v="PEI"/>
    <x v="8"/>
    <s v="ACT_33"/>
    <s v="6.3 Seleccionar herramientas de desarrollo"/>
    <x v="6"/>
    <n v="0.02"/>
    <s v="Mar"/>
    <n v="0"/>
    <n v="0"/>
    <n v="0"/>
    <s v="Por Ejecutar"/>
    <n v="0"/>
    <n v="0"/>
    <n v="0"/>
    <m/>
    <m/>
    <m/>
    <m/>
    <m/>
    <x v="1"/>
    <m/>
  </r>
  <r>
    <n v="91"/>
    <s v="OE2;PR_06;ACT_33"/>
    <x v="2"/>
    <x v="2"/>
    <x v="4"/>
    <n v="1"/>
    <s v="PEI"/>
    <x v="8"/>
    <s v="ACT_33"/>
    <s v="6.3 Seleccionar herramientas de desarrollo"/>
    <x v="6"/>
    <n v="0.02"/>
    <s v="Abr"/>
    <n v="0"/>
    <n v="0"/>
    <n v="0"/>
    <s v="Por Ejecutar"/>
    <n v="0"/>
    <n v="0"/>
    <n v="0"/>
    <m/>
    <m/>
    <m/>
    <m/>
    <m/>
    <x v="1"/>
    <m/>
  </r>
  <r>
    <n v="91"/>
    <s v="OE2;PR_06;ACT_33"/>
    <x v="2"/>
    <x v="2"/>
    <x v="4"/>
    <n v="1"/>
    <s v="PEI"/>
    <x v="8"/>
    <s v="ACT_33"/>
    <s v="6.3 Seleccionar herramientas de desarrollo"/>
    <x v="6"/>
    <n v="0.02"/>
    <s v="May"/>
    <n v="0.01"/>
    <n v="0.01"/>
    <n v="1"/>
    <s v="Culminada"/>
    <n v="0.01"/>
    <n v="0.01"/>
    <n v="1"/>
    <m/>
    <m/>
    <m/>
    <m/>
    <m/>
    <x v="1"/>
    <m/>
  </r>
  <r>
    <n v="91"/>
    <s v="OE2;PR_06;ACT_33"/>
    <x v="2"/>
    <x v="2"/>
    <x v="4"/>
    <n v="1"/>
    <s v="PEI"/>
    <x v="8"/>
    <s v="ACT_33"/>
    <s v="6.3 Seleccionar herramientas de desarrollo"/>
    <x v="6"/>
    <n v="0.02"/>
    <s v="Jun"/>
    <n v="0.01"/>
    <n v="0.01"/>
    <n v="1"/>
    <s v="Culminada"/>
    <n v="0.02"/>
    <n v="0.02"/>
    <n v="1"/>
    <m/>
    <m/>
    <m/>
    <m/>
    <m/>
    <x v="1"/>
    <m/>
  </r>
  <r>
    <n v="91"/>
    <s v="OE2;PR_06;ACT_33"/>
    <x v="2"/>
    <x v="2"/>
    <x v="4"/>
    <n v="1"/>
    <s v="PEI"/>
    <x v="8"/>
    <s v="ACT_33"/>
    <s v="6.3 Seleccionar herramientas de desarrollo"/>
    <x v="6"/>
    <n v="0.02"/>
    <s v="Jul"/>
    <n v="0"/>
    <n v="0"/>
    <n v="0"/>
    <s v="Por Ejecutar"/>
    <n v="0.02"/>
    <n v="0.02"/>
    <n v="1"/>
    <m/>
    <m/>
    <m/>
    <m/>
    <m/>
    <x v="1"/>
    <m/>
  </r>
  <r>
    <n v="91"/>
    <s v="OE2;PR_06;ACT_33"/>
    <x v="2"/>
    <x v="2"/>
    <x v="4"/>
    <n v="1"/>
    <s v="PEI"/>
    <x v="8"/>
    <s v="ACT_33"/>
    <s v="6.3 Seleccionar herramientas de desarrollo"/>
    <x v="6"/>
    <n v="0.02"/>
    <s v="Ago"/>
    <n v="0"/>
    <n v="0"/>
    <n v="0"/>
    <s v="Por Ejecutar"/>
    <n v="0.02"/>
    <n v="0.02"/>
    <n v="1"/>
    <m/>
    <m/>
    <m/>
    <m/>
    <m/>
    <x v="1"/>
    <m/>
  </r>
  <r>
    <n v="91"/>
    <s v="OE2;PR_06;ACT_33"/>
    <x v="2"/>
    <x v="2"/>
    <x v="4"/>
    <n v="1"/>
    <s v="PEI"/>
    <x v="8"/>
    <s v="ACT_33"/>
    <s v="6.3 Seleccionar herramientas de desarrollo"/>
    <x v="6"/>
    <n v="0.02"/>
    <s v="Sep"/>
    <n v="0"/>
    <n v="0"/>
    <n v="0"/>
    <s v="Por Ejecutar"/>
    <n v="0.02"/>
    <n v="0.02"/>
    <n v="1"/>
    <m/>
    <m/>
    <m/>
    <m/>
    <m/>
    <x v="1"/>
    <m/>
  </r>
  <r>
    <n v="91"/>
    <s v="OE2;PR_06;ACT_33"/>
    <x v="2"/>
    <x v="2"/>
    <x v="4"/>
    <n v="1"/>
    <s v="PEI"/>
    <x v="8"/>
    <s v="ACT_33"/>
    <s v="6.3 Seleccionar herramientas de desarrollo"/>
    <x v="6"/>
    <n v="0.02"/>
    <s v="Oct"/>
    <n v="0"/>
    <n v="0"/>
    <n v="0"/>
    <s v="Por Ejecutar"/>
    <n v="0.02"/>
    <n v="0.02"/>
    <n v="1"/>
    <m/>
    <m/>
    <m/>
    <m/>
    <m/>
    <x v="1"/>
    <m/>
  </r>
  <r>
    <n v="91"/>
    <s v="OE2;PR_06;ACT_33"/>
    <x v="2"/>
    <x v="2"/>
    <x v="4"/>
    <n v="1"/>
    <s v="PEI"/>
    <x v="8"/>
    <s v="ACT_33"/>
    <s v="6.3 Seleccionar herramientas de desarrollo"/>
    <x v="6"/>
    <n v="0.02"/>
    <s v="Nov"/>
    <n v="0"/>
    <n v="0"/>
    <n v="0"/>
    <s v="Por Ejecutar"/>
    <n v="0.02"/>
    <n v="0.02"/>
    <n v="1"/>
    <m/>
    <m/>
    <m/>
    <m/>
    <m/>
    <x v="1"/>
    <m/>
  </r>
  <r>
    <n v="91"/>
    <s v="OE2;PR_06;ACT_33"/>
    <x v="2"/>
    <x v="2"/>
    <x v="4"/>
    <n v="1"/>
    <s v="PEI"/>
    <x v="8"/>
    <s v="ACT_33"/>
    <s v="6.3 Seleccionar herramientas de desarrollo"/>
    <x v="6"/>
    <n v="0.02"/>
    <s v="Dic"/>
    <n v="0"/>
    <n v="0"/>
    <n v="0"/>
    <s v="Por Ejecutar"/>
    <n v="0.02"/>
    <n v="0.02"/>
    <n v="1"/>
    <m/>
    <m/>
    <m/>
    <m/>
    <m/>
    <x v="1"/>
    <m/>
  </r>
  <r>
    <n v="92"/>
    <s v="OE2;PR_06;ACT_34"/>
    <x v="2"/>
    <x v="2"/>
    <x v="4"/>
    <n v="1"/>
    <s v="PEI"/>
    <x v="8"/>
    <s v="ACT_34"/>
    <s v="6.4 Desarrollar e implementar la solución"/>
    <x v="6"/>
    <n v="0.02"/>
    <s v="Ene"/>
    <n v="0"/>
    <n v="0"/>
    <n v="0"/>
    <s v="Por Ejecutar"/>
    <n v="0"/>
    <n v="0"/>
    <n v="0"/>
    <n v="0.1"/>
    <n v="0.02"/>
    <n v="0.19999999999999998"/>
    <m/>
    <n v="0.8"/>
    <x v="0"/>
    <n v="4.0000000000000001E-3"/>
  </r>
  <r>
    <n v="92"/>
    <s v="OE2;PR_06;ACT_34"/>
    <x v="2"/>
    <x v="2"/>
    <x v="4"/>
    <n v="1"/>
    <s v="PEI"/>
    <x v="8"/>
    <s v="ACT_34"/>
    <s v="6.4 Desarrollar e implementar la solución"/>
    <x v="6"/>
    <n v="0.02"/>
    <s v="Feb"/>
    <n v="0"/>
    <n v="0"/>
    <n v="0"/>
    <s v="Por Ejecutar"/>
    <n v="0"/>
    <n v="0"/>
    <n v="0"/>
    <m/>
    <m/>
    <m/>
    <m/>
    <m/>
    <x v="1"/>
    <m/>
  </r>
  <r>
    <n v="92"/>
    <s v="OE2;PR_06;ACT_34"/>
    <x v="2"/>
    <x v="2"/>
    <x v="4"/>
    <n v="1"/>
    <s v="PEI"/>
    <x v="8"/>
    <s v="ACT_34"/>
    <s v="6.4 Desarrollar e implementar la solución"/>
    <x v="6"/>
    <n v="0.02"/>
    <s v="Mar"/>
    <n v="0"/>
    <n v="0"/>
    <n v="0"/>
    <s v="Por Ejecutar"/>
    <n v="0"/>
    <n v="0"/>
    <n v="0"/>
    <m/>
    <m/>
    <m/>
    <m/>
    <m/>
    <x v="1"/>
    <m/>
  </r>
  <r>
    <n v="92"/>
    <s v="OE2;PR_06;ACT_34"/>
    <x v="2"/>
    <x v="2"/>
    <x v="4"/>
    <n v="1"/>
    <s v="PEI"/>
    <x v="8"/>
    <s v="ACT_34"/>
    <s v="6.4 Desarrollar e implementar la solución"/>
    <x v="6"/>
    <n v="0.02"/>
    <s v="Abr"/>
    <n v="0"/>
    <n v="0"/>
    <n v="0"/>
    <s v="Por Ejecutar"/>
    <n v="0"/>
    <n v="0"/>
    <n v="0"/>
    <m/>
    <m/>
    <m/>
    <m/>
    <m/>
    <x v="1"/>
    <m/>
  </r>
  <r>
    <n v="92"/>
    <s v="OE2;PR_06;ACT_34"/>
    <x v="2"/>
    <x v="2"/>
    <x v="4"/>
    <n v="1"/>
    <s v="PEI"/>
    <x v="8"/>
    <s v="ACT_34"/>
    <s v="6.4 Desarrollar e implementar la solución"/>
    <x v="6"/>
    <n v="0.02"/>
    <s v="May"/>
    <n v="0"/>
    <n v="0"/>
    <n v="0"/>
    <s v="Por Ejecutar"/>
    <n v="0"/>
    <n v="0"/>
    <n v="0"/>
    <m/>
    <m/>
    <m/>
    <m/>
    <m/>
    <x v="1"/>
    <m/>
  </r>
  <r>
    <n v="92"/>
    <s v="OE2;PR_06;ACT_34"/>
    <x v="2"/>
    <x v="2"/>
    <x v="4"/>
    <n v="1"/>
    <s v="PEI"/>
    <x v="8"/>
    <s v="ACT_34"/>
    <s v="6.4 Desarrollar e implementar la solución"/>
    <x v="6"/>
    <n v="0.02"/>
    <s v="Jun"/>
    <n v="0.02"/>
    <n v="0.02"/>
    <n v="1"/>
    <s v="Culminada"/>
    <n v="0.02"/>
    <n v="0.02"/>
    <n v="1"/>
    <m/>
    <m/>
    <m/>
    <m/>
    <m/>
    <x v="1"/>
    <m/>
  </r>
  <r>
    <n v="92"/>
    <s v="OE2;PR_06;ACT_34"/>
    <x v="2"/>
    <x v="2"/>
    <x v="4"/>
    <n v="1"/>
    <s v="PEI"/>
    <x v="8"/>
    <s v="ACT_34"/>
    <s v="6.4 Desarrollar e implementar la solución"/>
    <x v="6"/>
    <n v="0.02"/>
    <s v="Jul"/>
    <n v="0.02"/>
    <n v="0"/>
    <n v="0"/>
    <s v="Por Ejecutar"/>
    <n v="0.04"/>
    <n v="0.02"/>
    <n v="0.5"/>
    <m/>
    <m/>
    <m/>
    <m/>
    <m/>
    <x v="1"/>
    <m/>
  </r>
  <r>
    <n v="92"/>
    <s v="OE2;PR_06;ACT_34"/>
    <x v="2"/>
    <x v="2"/>
    <x v="4"/>
    <n v="1"/>
    <s v="PEI"/>
    <x v="8"/>
    <s v="ACT_34"/>
    <s v="6.4 Desarrollar e implementar la solución"/>
    <x v="6"/>
    <n v="0.02"/>
    <s v="Ago"/>
    <n v="0.02"/>
    <n v="0"/>
    <n v="0"/>
    <s v="Por Ejecutar"/>
    <n v="0.06"/>
    <n v="0.02"/>
    <n v="0.33333333333333337"/>
    <m/>
    <m/>
    <m/>
    <m/>
    <m/>
    <x v="1"/>
    <m/>
  </r>
  <r>
    <n v="92"/>
    <s v="OE2;PR_06;ACT_34"/>
    <x v="2"/>
    <x v="2"/>
    <x v="4"/>
    <n v="1"/>
    <s v="PEI"/>
    <x v="8"/>
    <s v="ACT_34"/>
    <s v="6.4 Desarrollar e implementar la solución"/>
    <x v="6"/>
    <n v="0.02"/>
    <s v="Sep"/>
    <n v="0.02"/>
    <n v="0"/>
    <n v="0"/>
    <s v="Por Ejecutar"/>
    <n v="0.08"/>
    <n v="0.02"/>
    <n v="0.25"/>
    <m/>
    <m/>
    <m/>
    <m/>
    <m/>
    <x v="1"/>
    <m/>
  </r>
  <r>
    <n v="92"/>
    <s v="OE2;PR_06;ACT_34"/>
    <x v="2"/>
    <x v="2"/>
    <x v="4"/>
    <n v="1"/>
    <s v="PEI"/>
    <x v="8"/>
    <s v="ACT_34"/>
    <s v="6.4 Desarrollar e implementar la solución"/>
    <x v="6"/>
    <n v="0.02"/>
    <s v="Oct"/>
    <n v="0.02"/>
    <n v="0"/>
    <n v="0"/>
    <s v="Por Ejecutar"/>
    <n v="0.1"/>
    <n v="0.02"/>
    <n v="0.19999999999999998"/>
    <m/>
    <m/>
    <m/>
    <m/>
    <m/>
    <x v="1"/>
    <m/>
  </r>
  <r>
    <n v="92"/>
    <s v="OE2;PR_06;ACT_34"/>
    <x v="2"/>
    <x v="2"/>
    <x v="4"/>
    <n v="1"/>
    <s v="PEI"/>
    <x v="8"/>
    <s v="ACT_34"/>
    <s v="6.4 Desarrollar e implementar la solución"/>
    <x v="6"/>
    <n v="0.02"/>
    <s v="Nov"/>
    <n v="0"/>
    <n v="0"/>
    <n v="0"/>
    <s v="Por Ejecutar"/>
    <n v="0.1"/>
    <n v="0.02"/>
    <n v="0.19999999999999998"/>
    <m/>
    <m/>
    <m/>
    <m/>
    <m/>
    <x v="1"/>
    <m/>
  </r>
  <r>
    <n v="92"/>
    <s v="OE2;PR_06;ACT_34"/>
    <x v="2"/>
    <x v="2"/>
    <x v="4"/>
    <n v="1"/>
    <s v="PEI"/>
    <x v="8"/>
    <s v="ACT_34"/>
    <s v="6.4 Desarrollar e implementar la solución"/>
    <x v="6"/>
    <n v="0.02"/>
    <s v="Dic"/>
    <n v="0"/>
    <n v="0"/>
    <n v="0"/>
    <s v="Por Ejecutar"/>
    <n v="0.1"/>
    <n v="0.02"/>
    <n v="0.19999999999999998"/>
    <m/>
    <m/>
    <m/>
    <m/>
    <m/>
    <x v="1"/>
    <m/>
  </r>
  <r>
    <n v="93"/>
    <s v="OE2;PR_06;ACT_35"/>
    <x v="2"/>
    <x v="2"/>
    <x v="4"/>
    <n v="1"/>
    <s v="PEI"/>
    <x v="8"/>
    <s v="ACT_35"/>
    <s v="6.5 Realizar pruebas"/>
    <x v="6"/>
    <n v="0.02"/>
    <s v="Ene"/>
    <n v="0"/>
    <n v="0"/>
    <n v="0"/>
    <s v="Por Ejecutar"/>
    <n v="0"/>
    <n v="0"/>
    <n v="0"/>
    <n v="0.02"/>
    <n v="0"/>
    <n v="0"/>
    <m/>
    <n v="1"/>
    <x v="2"/>
    <n v="0"/>
  </r>
  <r>
    <n v="93"/>
    <s v="OE2;PR_06;ACT_35"/>
    <x v="2"/>
    <x v="2"/>
    <x v="4"/>
    <n v="1"/>
    <s v="PEI"/>
    <x v="8"/>
    <s v="ACT_35"/>
    <s v="6.5 Realizar pruebas"/>
    <x v="6"/>
    <n v="0.02"/>
    <s v="Feb"/>
    <n v="0"/>
    <n v="0"/>
    <n v="0"/>
    <s v="Por Ejecutar"/>
    <n v="0"/>
    <n v="0"/>
    <n v="0"/>
    <m/>
    <m/>
    <m/>
    <m/>
    <m/>
    <x v="1"/>
    <m/>
  </r>
  <r>
    <n v="93"/>
    <s v="OE2;PR_06;ACT_35"/>
    <x v="2"/>
    <x v="2"/>
    <x v="4"/>
    <n v="1"/>
    <s v="PEI"/>
    <x v="8"/>
    <s v="ACT_35"/>
    <s v="6.5 Realizar pruebas"/>
    <x v="6"/>
    <n v="0.02"/>
    <s v="Mar"/>
    <n v="0"/>
    <n v="0"/>
    <n v="0"/>
    <s v="Por Ejecutar"/>
    <n v="0"/>
    <n v="0"/>
    <n v="0"/>
    <m/>
    <m/>
    <m/>
    <m/>
    <m/>
    <x v="1"/>
    <m/>
  </r>
  <r>
    <n v="93"/>
    <s v="OE2;PR_06;ACT_35"/>
    <x v="2"/>
    <x v="2"/>
    <x v="4"/>
    <n v="1"/>
    <s v="PEI"/>
    <x v="8"/>
    <s v="ACT_35"/>
    <s v="6.5 Realizar pruebas"/>
    <x v="6"/>
    <n v="0.02"/>
    <s v="Abr"/>
    <n v="0"/>
    <n v="0"/>
    <n v="0"/>
    <s v="Por Ejecutar"/>
    <n v="0"/>
    <n v="0"/>
    <n v="0"/>
    <m/>
    <m/>
    <m/>
    <m/>
    <m/>
    <x v="1"/>
    <m/>
  </r>
  <r>
    <n v="93"/>
    <s v="OE2;PR_06;ACT_35"/>
    <x v="2"/>
    <x v="2"/>
    <x v="4"/>
    <n v="1"/>
    <s v="PEI"/>
    <x v="8"/>
    <s v="ACT_35"/>
    <s v="6.5 Realizar pruebas"/>
    <x v="6"/>
    <n v="0.02"/>
    <s v="May"/>
    <n v="0"/>
    <n v="0"/>
    <n v="0"/>
    <s v="Por Ejecutar"/>
    <n v="0"/>
    <n v="0"/>
    <n v="0"/>
    <m/>
    <m/>
    <m/>
    <m/>
    <m/>
    <x v="1"/>
    <m/>
  </r>
  <r>
    <n v="93"/>
    <s v="OE2;PR_06;ACT_35"/>
    <x v="2"/>
    <x v="2"/>
    <x v="4"/>
    <n v="1"/>
    <s v="PEI"/>
    <x v="8"/>
    <s v="ACT_35"/>
    <s v="6.5 Realizar pruebas"/>
    <x v="6"/>
    <n v="0.02"/>
    <s v="Jun"/>
    <n v="0"/>
    <n v="0"/>
    <n v="0"/>
    <s v="Por Ejecutar"/>
    <n v="0"/>
    <n v="0"/>
    <n v="0"/>
    <m/>
    <m/>
    <m/>
    <m/>
    <m/>
    <x v="1"/>
    <m/>
  </r>
  <r>
    <n v="93"/>
    <s v="OE2;PR_06;ACT_35"/>
    <x v="2"/>
    <x v="2"/>
    <x v="4"/>
    <n v="1"/>
    <s v="PEI"/>
    <x v="8"/>
    <s v="ACT_35"/>
    <s v="6.5 Realizar pruebas"/>
    <x v="6"/>
    <n v="0.02"/>
    <s v="Jul"/>
    <n v="0"/>
    <n v="0"/>
    <n v="0"/>
    <s v="Por Ejecutar"/>
    <n v="0"/>
    <n v="0"/>
    <n v="0"/>
    <m/>
    <m/>
    <m/>
    <m/>
    <m/>
    <x v="1"/>
    <m/>
  </r>
  <r>
    <n v="93"/>
    <s v="OE2;PR_06;ACT_35"/>
    <x v="2"/>
    <x v="2"/>
    <x v="4"/>
    <n v="1"/>
    <s v="PEI"/>
    <x v="8"/>
    <s v="ACT_35"/>
    <s v="6.5 Realizar pruebas"/>
    <x v="6"/>
    <n v="0.02"/>
    <s v="Ago"/>
    <n v="0"/>
    <n v="0"/>
    <n v="0"/>
    <s v="Por Ejecutar"/>
    <n v="0"/>
    <n v="0"/>
    <n v="0"/>
    <m/>
    <m/>
    <m/>
    <m/>
    <m/>
    <x v="1"/>
    <m/>
  </r>
  <r>
    <n v="93"/>
    <s v="OE2;PR_06;ACT_35"/>
    <x v="2"/>
    <x v="2"/>
    <x v="4"/>
    <n v="1"/>
    <s v="PEI"/>
    <x v="8"/>
    <s v="ACT_35"/>
    <s v="6.5 Realizar pruebas"/>
    <x v="6"/>
    <n v="0.02"/>
    <s v="Sep"/>
    <n v="0"/>
    <n v="0"/>
    <n v="0"/>
    <s v="Por Ejecutar"/>
    <n v="0"/>
    <n v="0"/>
    <n v="0"/>
    <m/>
    <m/>
    <m/>
    <m/>
    <m/>
    <x v="1"/>
    <m/>
  </r>
  <r>
    <n v="93"/>
    <s v="OE2;PR_06;ACT_35"/>
    <x v="2"/>
    <x v="2"/>
    <x v="4"/>
    <n v="1"/>
    <s v="PEI"/>
    <x v="8"/>
    <s v="ACT_35"/>
    <s v="6.5 Realizar pruebas"/>
    <x v="6"/>
    <n v="0.02"/>
    <s v="Oct"/>
    <n v="0"/>
    <n v="0"/>
    <n v="0"/>
    <s v="Por Ejecutar"/>
    <n v="0"/>
    <n v="0"/>
    <n v="0"/>
    <m/>
    <m/>
    <m/>
    <m/>
    <m/>
    <x v="1"/>
    <m/>
  </r>
  <r>
    <n v="93"/>
    <s v="OE2;PR_06;ACT_35"/>
    <x v="2"/>
    <x v="2"/>
    <x v="4"/>
    <n v="1"/>
    <s v="PEI"/>
    <x v="8"/>
    <s v="ACT_35"/>
    <s v="6.5 Realizar pruebas"/>
    <x v="6"/>
    <n v="0.02"/>
    <s v="Nov"/>
    <n v="0.02"/>
    <n v="0"/>
    <n v="0"/>
    <s v="Por Ejecutar"/>
    <n v="0.02"/>
    <n v="0"/>
    <n v="0"/>
    <m/>
    <m/>
    <m/>
    <m/>
    <m/>
    <x v="1"/>
    <m/>
  </r>
  <r>
    <n v="93"/>
    <s v="OE2;PR_06;ACT_35"/>
    <x v="2"/>
    <x v="2"/>
    <x v="4"/>
    <n v="1"/>
    <s v="PEI"/>
    <x v="8"/>
    <s v="ACT_35"/>
    <s v="6.5 Realizar pruebas"/>
    <x v="6"/>
    <n v="0.02"/>
    <s v="Dic"/>
    <n v="0"/>
    <n v="0"/>
    <n v="0"/>
    <s v="Por Ejecutar"/>
    <n v="0.02"/>
    <n v="0"/>
    <n v="0"/>
    <m/>
    <m/>
    <m/>
    <m/>
    <m/>
    <x v="1"/>
    <m/>
  </r>
  <r>
    <n v="94"/>
    <s v="OE2;PR_06;ACT_36"/>
    <x v="2"/>
    <x v="2"/>
    <x v="4"/>
    <n v="1"/>
    <s v="PEI"/>
    <x v="8"/>
    <s v="ACT_36"/>
    <s v="6.6 Poner en producción la Fase 1"/>
    <x v="6"/>
    <n v="0.02"/>
    <s v="Ene"/>
    <n v="0"/>
    <n v="0"/>
    <n v="0"/>
    <s v="Por Ejecutar"/>
    <n v="0"/>
    <n v="0"/>
    <n v="0"/>
    <n v="7.0000000000000007E-2"/>
    <n v="0"/>
    <n v="0"/>
    <m/>
    <n v="1"/>
    <x v="2"/>
    <n v="0"/>
  </r>
  <r>
    <n v="94"/>
    <s v="OE2;PR_06;ACT_36"/>
    <x v="2"/>
    <x v="2"/>
    <x v="4"/>
    <n v="1"/>
    <s v="PEI"/>
    <x v="8"/>
    <s v="ACT_36"/>
    <s v="6.6 Poner en producción la Fase 1"/>
    <x v="6"/>
    <n v="0.02"/>
    <s v="Feb"/>
    <n v="0"/>
    <n v="0"/>
    <n v="0"/>
    <s v="Por Ejecutar"/>
    <n v="0"/>
    <n v="0"/>
    <n v="0"/>
    <m/>
    <m/>
    <m/>
    <m/>
    <m/>
    <x v="1"/>
    <m/>
  </r>
  <r>
    <n v="94"/>
    <s v="OE2;PR_06;ACT_36"/>
    <x v="2"/>
    <x v="2"/>
    <x v="4"/>
    <n v="1"/>
    <s v="PEI"/>
    <x v="8"/>
    <s v="ACT_36"/>
    <s v="6.6 Poner en producción la Fase 1"/>
    <x v="6"/>
    <n v="0.02"/>
    <s v="Mar"/>
    <n v="0"/>
    <n v="0"/>
    <n v="0"/>
    <s v="Por Ejecutar"/>
    <n v="0"/>
    <n v="0"/>
    <n v="0"/>
    <m/>
    <m/>
    <m/>
    <m/>
    <m/>
    <x v="1"/>
    <m/>
  </r>
  <r>
    <n v="94"/>
    <s v="OE2;PR_06;ACT_36"/>
    <x v="2"/>
    <x v="2"/>
    <x v="4"/>
    <n v="1"/>
    <s v="PEI"/>
    <x v="8"/>
    <s v="ACT_36"/>
    <s v="6.6 Poner en producción la Fase 1"/>
    <x v="6"/>
    <n v="0.02"/>
    <s v="Abr"/>
    <n v="0"/>
    <n v="0"/>
    <n v="0"/>
    <s v="Por Ejecutar"/>
    <n v="0"/>
    <n v="0"/>
    <n v="0"/>
    <m/>
    <m/>
    <m/>
    <m/>
    <m/>
    <x v="1"/>
    <m/>
  </r>
  <r>
    <n v="94"/>
    <s v="OE2;PR_06;ACT_36"/>
    <x v="2"/>
    <x v="2"/>
    <x v="4"/>
    <n v="1"/>
    <s v="PEI"/>
    <x v="8"/>
    <s v="ACT_36"/>
    <s v="6.6 Poner en producción la Fase 1"/>
    <x v="6"/>
    <n v="0.02"/>
    <s v="May"/>
    <n v="0"/>
    <n v="0"/>
    <n v="0"/>
    <s v="Por Ejecutar"/>
    <n v="0"/>
    <n v="0"/>
    <n v="0"/>
    <m/>
    <m/>
    <m/>
    <m/>
    <m/>
    <x v="1"/>
    <m/>
  </r>
  <r>
    <n v="94"/>
    <s v="OE2;PR_06;ACT_36"/>
    <x v="2"/>
    <x v="2"/>
    <x v="4"/>
    <n v="1"/>
    <s v="PEI"/>
    <x v="8"/>
    <s v="ACT_36"/>
    <s v="6.6 Poner en producción la Fase 1"/>
    <x v="6"/>
    <n v="0.02"/>
    <s v="Jun"/>
    <n v="0"/>
    <n v="0"/>
    <n v="0"/>
    <s v="Por Ejecutar"/>
    <n v="0"/>
    <n v="0"/>
    <n v="0"/>
    <m/>
    <m/>
    <m/>
    <m/>
    <m/>
    <x v="1"/>
    <m/>
  </r>
  <r>
    <n v="94"/>
    <s v="OE2;PR_06;ACT_36"/>
    <x v="2"/>
    <x v="2"/>
    <x v="4"/>
    <n v="1"/>
    <s v="PEI"/>
    <x v="8"/>
    <s v="ACT_36"/>
    <s v="6.6 Poner en producción la Fase 1"/>
    <x v="6"/>
    <n v="0.02"/>
    <s v="Jul"/>
    <n v="0"/>
    <n v="0"/>
    <n v="0"/>
    <s v="Por Ejecutar"/>
    <n v="0"/>
    <n v="0"/>
    <n v="0"/>
    <m/>
    <m/>
    <m/>
    <m/>
    <m/>
    <x v="1"/>
    <m/>
  </r>
  <r>
    <n v="94"/>
    <s v="OE2;PR_06;ACT_36"/>
    <x v="2"/>
    <x v="2"/>
    <x v="4"/>
    <n v="1"/>
    <s v="PEI"/>
    <x v="8"/>
    <s v="ACT_36"/>
    <s v="6.6 Poner en producción la Fase 1"/>
    <x v="6"/>
    <n v="0.02"/>
    <s v="Ago"/>
    <n v="0"/>
    <n v="0"/>
    <n v="0"/>
    <s v="Por Ejecutar"/>
    <n v="0"/>
    <n v="0"/>
    <n v="0"/>
    <m/>
    <m/>
    <m/>
    <m/>
    <m/>
    <x v="1"/>
    <m/>
  </r>
  <r>
    <n v="94"/>
    <s v="OE2;PR_06;ACT_36"/>
    <x v="2"/>
    <x v="2"/>
    <x v="4"/>
    <n v="1"/>
    <s v="PEI"/>
    <x v="8"/>
    <s v="ACT_36"/>
    <s v="6.6 Poner en producción la Fase 1"/>
    <x v="6"/>
    <n v="0.02"/>
    <s v="Sep"/>
    <n v="0"/>
    <n v="0"/>
    <n v="0"/>
    <s v="Por Ejecutar"/>
    <n v="0"/>
    <n v="0"/>
    <n v="0"/>
    <m/>
    <m/>
    <m/>
    <m/>
    <m/>
    <x v="1"/>
    <m/>
  </r>
  <r>
    <n v="94"/>
    <s v="OE2;PR_06;ACT_36"/>
    <x v="2"/>
    <x v="2"/>
    <x v="4"/>
    <n v="1"/>
    <s v="PEI"/>
    <x v="8"/>
    <s v="ACT_36"/>
    <s v="6.6 Poner en producción la Fase 1"/>
    <x v="6"/>
    <n v="0.02"/>
    <s v="Oct"/>
    <n v="0"/>
    <n v="0"/>
    <n v="0"/>
    <s v="Por Ejecutar"/>
    <n v="0"/>
    <n v="0"/>
    <n v="0"/>
    <m/>
    <m/>
    <m/>
    <m/>
    <m/>
    <x v="1"/>
    <m/>
  </r>
  <r>
    <n v="94"/>
    <s v="OE2;PR_06;ACT_36"/>
    <x v="2"/>
    <x v="2"/>
    <x v="4"/>
    <n v="1"/>
    <s v="PEI"/>
    <x v="8"/>
    <s v="ACT_36"/>
    <s v="6.6 Poner en producción la Fase 1"/>
    <x v="6"/>
    <n v="0.02"/>
    <s v="Nov"/>
    <n v="0"/>
    <n v="0"/>
    <n v="0"/>
    <s v="Por Ejecutar"/>
    <n v="0"/>
    <n v="0"/>
    <n v="0"/>
    <m/>
    <m/>
    <m/>
    <m/>
    <m/>
    <x v="1"/>
    <m/>
  </r>
  <r>
    <n v="94"/>
    <s v="OE2;PR_06;ACT_36"/>
    <x v="2"/>
    <x v="2"/>
    <x v="4"/>
    <n v="1"/>
    <s v="PEI"/>
    <x v="8"/>
    <s v="ACT_36"/>
    <s v="6.6 Poner en producción la Fase 1"/>
    <x v="6"/>
    <n v="0.02"/>
    <s v="Dic"/>
    <n v="7.0000000000000007E-2"/>
    <n v="0"/>
    <n v="0"/>
    <s v="Por Ejecutar"/>
    <n v="7.0000000000000007E-2"/>
    <n v="0"/>
    <n v="0"/>
    <m/>
    <m/>
    <m/>
    <m/>
    <m/>
    <x v="1"/>
    <m/>
  </r>
  <r>
    <n v="95"/>
    <s v="OE2;PR_10;ACT_37"/>
    <x v="2"/>
    <x v="2"/>
    <x v="0"/>
    <n v="2"/>
    <s v="PAI"/>
    <x v="0"/>
    <s v="ACT_37"/>
    <s v="Implementar el software de Inteligencia de Negocios en Cemat"/>
    <x v="6"/>
    <n v="1.666666666666667E-3"/>
    <s v="Ene"/>
    <n v="0.05"/>
    <n v="0.05"/>
    <n v="1"/>
    <s v="Culminada"/>
    <n v="0.05"/>
    <n v="0.05"/>
    <n v="1"/>
    <n v="1"/>
    <n v="0.5"/>
    <n v="0.5"/>
    <m/>
    <n v="0.5"/>
    <x v="0"/>
    <n v="8.333333333333335E-4"/>
  </r>
  <r>
    <n v="95"/>
    <s v="OE2;PR_10;ACT_37"/>
    <x v="2"/>
    <x v="2"/>
    <x v="0"/>
    <n v="2"/>
    <s v="PAI"/>
    <x v="0"/>
    <s v="ACT_37"/>
    <s v="Implementar el software de Inteligencia de Negocios en Cemat"/>
    <x v="6"/>
    <n v="1.666666666666667E-3"/>
    <s v="Feb"/>
    <n v="0.1"/>
    <n v="0.1"/>
    <n v="1"/>
    <s v="Culminada"/>
    <n v="0.15000000000000002"/>
    <n v="0.15000000000000002"/>
    <n v="1"/>
    <m/>
    <m/>
    <m/>
    <m/>
    <m/>
    <x v="1"/>
    <m/>
  </r>
  <r>
    <n v="95"/>
    <s v="OE2;PR_10;ACT_37"/>
    <x v="2"/>
    <x v="2"/>
    <x v="0"/>
    <n v="2"/>
    <s v="PAI"/>
    <x v="0"/>
    <s v="ACT_37"/>
    <s v="Implementar el software de Inteligencia de Negocios en Cemat"/>
    <x v="6"/>
    <n v="1.666666666666667E-3"/>
    <s v="Mar"/>
    <n v="0.1"/>
    <n v="0.1"/>
    <n v="1"/>
    <s v="Culminada"/>
    <n v="0.25"/>
    <n v="0.25"/>
    <n v="1"/>
    <m/>
    <m/>
    <m/>
    <m/>
    <m/>
    <x v="1"/>
    <m/>
  </r>
  <r>
    <n v="95"/>
    <s v="OE2;PR_10;ACT_37"/>
    <x v="2"/>
    <x v="2"/>
    <x v="0"/>
    <n v="2"/>
    <s v="PAI"/>
    <x v="0"/>
    <s v="ACT_37"/>
    <s v="Implementar el software de Inteligencia de Negocios en Cemat"/>
    <x v="6"/>
    <n v="1.666666666666667E-3"/>
    <s v="Abr"/>
    <n v="0.05"/>
    <n v="0.05"/>
    <n v="1"/>
    <s v="Culminada"/>
    <n v="0.3"/>
    <n v="0.3"/>
    <n v="1"/>
    <m/>
    <m/>
    <m/>
    <m/>
    <m/>
    <x v="1"/>
    <m/>
  </r>
  <r>
    <n v="95"/>
    <s v="OE2;PR_10;ACT_37"/>
    <x v="2"/>
    <x v="2"/>
    <x v="0"/>
    <n v="2"/>
    <s v="PAI"/>
    <x v="0"/>
    <s v="ACT_37"/>
    <s v="Implementar el software de Inteligencia de Negocios en Cemat"/>
    <x v="6"/>
    <n v="1.666666666666667E-3"/>
    <s v="May"/>
    <n v="0.1"/>
    <n v="0.1"/>
    <n v="1"/>
    <s v="Culminada"/>
    <n v="0.4"/>
    <n v="0.4"/>
    <n v="1"/>
    <m/>
    <m/>
    <m/>
    <m/>
    <m/>
    <x v="1"/>
    <m/>
  </r>
  <r>
    <n v="95"/>
    <s v="OE2;PR_10;ACT_37"/>
    <x v="2"/>
    <x v="2"/>
    <x v="0"/>
    <n v="2"/>
    <s v="PAI"/>
    <x v="0"/>
    <s v="ACT_37"/>
    <s v="Implementar el software de Inteligencia de Negocios en Cemat"/>
    <x v="6"/>
    <n v="1.666666666666667E-3"/>
    <s v="Jun"/>
    <n v="0.1"/>
    <n v="0.1"/>
    <n v="1"/>
    <s v="Culminada"/>
    <n v="0.5"/>
    <n v="0.5"/>
    <n v="1"/>
    <m/>
    <m/>
    <m/>
    <m/>
    <m/>
    <x v="1"/>
    <m/>
  </r>
  <r>
    <n v="95"/>
    <s v="OE2;PR_10;ACT_37"/>
    <x v="2"/>
    <x v="2"/>
    <x v="0"/>
    <n v="2"/>
    <s v="PAI"/>
    <x v="0"/>
    <s v="ACT_37"/>
    <s v="Implementar el software de Inteligencia de Negocios en Cemat"/>
    <x v="6"/>
    <n v="1.666666666666667E-3"/>
    <s v="Jul"/>
    <n v="0.05"/>
    <n v="0"/>
    <n v="0"/>
    <s v="Por Ejecutar"/>
    <n v="0.55000000000000004"/>
    <n v="0.5"/>
    <n v="0.90909090909090906"/>
    <m/>
    <m/>
    <m/>
    <m/>
    <m/>
    <x v="1"/>
    <m/>
  </r>
  <r>
    <n v="95"/>
    <s v="OE2;PR_10;ACT_37"/>
    <x v="2"/>
    <x v="2"/>
    <x v="0"/>
    <n v="2"/>
    <s v="PAI"/>
    <x v="0"/>
    <s v="ACT_37"/>
    <s v="Implementar el software de Inteligencia de Negocios en Cemat"/>
    <x v="6"/>
    <n v="1.666666666666667E-3"/>
    <s v="Ago"/>
    <n v="0.1"/>
    <n v="0"/>
    <n v="0"/>
    <s v="Por Ejecutar"/>
    <n v="0.65"/>
    <n v="0.5"/>
    <n v="0.76923076923076916"/>
    <m/>
    <m/>
    <m/>
    <m/>
    <m/>
    <x v="1"/>
    <m/>
  </r>
  <r>
    <n v="95"/>
    <s v="OE2;PR_10;ACT_37"/>
    <x v="2"/>
    <x v="2"/>
    <x v="0"/>
    <n v="2"/>
    <s v="PAI"/>
    <x v="0"/>
    <s v="ACT_37"/>
    <s v="Implementar el software de Inteligencia de Negocios en Cemat"/>
    <x v="6"/>
    <n v="1.666666666666667E-3"/>
    <s v="Sep"/>
    <n v="0.1"/>
    <n v="0"/>
    <n v="0"/>
    <s v="Por Ejecutar"/>
    <n v="0.75"/>
    <n v="0.5"/>
    <n v="0.66666666666666663"/>
    <m/>
    <m/>
    <m/>
    <m/>
    <m/>
    <x v="1"/>
    <m/>
  </r>
  <r>
    <n v="95"/>
    <s v="OE2;PR_10;ACT_37"/>
    <x v="2"/>
    <x v="2"/>
    <x v="0"/>
    <n v="2"/>
    <s v="PAI"/>
    <x v="0"/>
    <s v="ACT_37"/>
    <s v="Implementar el software de Inteligencia de Negocios en Cemat"/>
    <x v="6"/>
    <n v="1.666666666666667E-3"/>
    <s v="Oct"/>
    <n v="0.05"/>
    <n v="0"/>
    <n v="0"/>
    <s v="Por Ejecutar"/>
    <n v="0.8"/>
    <n v="0.5"/>
    <n v="0.625"/>
    <m/>
    <m/>
    <m/>
    <m/>
    <m/>
    <x v="1"/>
    <m/>
  </r>
  <r>
    <n v="95"/>
    <s v="OE2;PR_10;ACT_37"/>
    <x v="2"/>
    <x v="2"/>
    <x v="0"/>
    <n v="2"/>
    <s v="PAI"/>
    <x v="0"/>
    <s v="ACT_37"/>
    <s v="Implementar el software de Inteligencia de Negocios en Cemat"/>
    <x v="6"/>
    <n v="1.666666666666667E-3"/>
    <s v="Nov"/>
    <n v="0.1"/>
    <n v="0"/>
    <n v="0"/>
    <s v="Por Ejecutar"/>
    <n v="0.9"/>
    <n v="0.5"/>
    <n v="0.55555555555555558"/>
    <m/>
    <m/>
    <m/>
    <m/>
    <m/>
    <x v="1"/>
    <m/>
  </r>
  <r>
    <n v="95"/>
    <s v="OE2;PR_10;ACT_37"/>
    <x v="2"/>
    <x v="2"/>
    <x v="0"/>
    <n v="2"/>
    <s v="PAI"/>
    <x v="0"/>
    <s v="ACT_37"/>
    <s v="Implementar el software de Inteligencia de Negocios en Cemat"/>
    <x v="6"/>
    <n v="1.666666666666667E-3"/>
    <s v="Dic"/>
    <n v="0.1"/>
    <n v="0"/>
    <n v="0"/>
    <s v="Por Ejecutar"/>
    <n v="1"/>
    <n v="0.5"/>
    <n v="0.5"/>
    <m/>
    <m/>
    <m/>
    <m/>
    <m/>
    <x v="1"/>
    <m/>
  </r>
  <r>
    <n v="96"/>
    <s v="OE2;PR_07;ACT_38"/>
    <x v="2"/>
    <x v="2"/>
    <x v="5"/>
    <n v="1"/>
    <s v="PEI"/>
    <x v="9"/>
    <s v="ACT_38"/>
    <s v="7.1 Levantar procesos y estructurar el sistema"/>
    <x v="6"/>
    <n v="2.4E-2"/>
    <s v="Ene"/>
    <n v="0"/>
    <n v="0"/>
    <n v="0"/>
    <s v="Por Ejecutar"/>
    <n v="0"/>
    <n v="0"/>
    <n v="0"/>
    <n v="0.02"/>
    <n v="0.02"/>
    <n v="1"/>
    <m/>
    <n v="0"/>
    <x v="3"/>
    <n v="2.4E-2"/>
  </r>
  <r>
    <n v="96"/>
    <s v="OE2;PR_07;ACT_38"/>
    <x v="2"/>
    <x v="2"/>
    <x v="5"/>
    <n v="1"/>
    <s v="PEI"/>
    <x v="9"/>
    <s v="ACT_38"/>
    <s v="7.1 Levantar procesos y estructurar el sistema"/>
    <x v="6"/>
    <n v="2.4E-2"/>
    <s v="Feb"/>
    <n v="5.0000000000000001E-3"/>
    <n v="5.0000000000000001E-3"/>
    <n v="1"/>
    <s v="Culminada"/>
    <n v="5.0000000000000001E-3"/>
    <n v="5.0000000000000001E-3"/>
    <n v="1"/>
    <m/>
    <m/>
    <m/>
    <m/>
    <m/>
    <x v="1"/>
    <m/>
  </r>
  <r>
    <n v="96"/>
    <s v="OE2;PR_07;ACT_38"/>
    <x v="2"/>
    <x v="2"/>
    <x v="5"/>
    <n v="1"/>
    <s v="PEI"/>
    <x v="9"/>
    <s v="ACT_38"/>
    <s v="7.1 Levantar procesos y estructurar el sistema"/>
    <x v="6"/>
    <n v="2.4E-2"/>
    <s v="Mar"/>
    <n v="5.0000000000000001E-3"/>
    <n v="5.0000000000000001E-3"/>
    <n v="1"/>
    <s v="Culminada"/>
    <n v="0.01"/>
    <n v="0.01"/>
    <n v="1"/>
    <m/>
    <m/>
    <m/>
    <m/>
    <m/>
    <x v="1"/>
    <m/>
  </r>
  <r>
    <n v="96"/>
    <s v="OE2;PR_07;ACT_38"/>
    <x v="2"/>
    <x v="2"/>
    <x v="5"/>
    <n v="1"/>
    <s v="PEI"/>
    <x v="9"/>
    <s v="ACT_38"/>
    <s v="7.1 Levantar procesos y estructurar el sistema"/>
    <x v="6"/>
    <n v="2.4E-2"/>
    <s v="Abr"/>
    <n v="0.01"/>
    <n v="0.01"/>
    <n v="1"/>
    <s v="Culminada"/>
    <n v="0.02"/>
    <n v="0.02"/>
    <n v="1"/>
    <m/>
    <m/>
    <m/>
    <m/>
    <m/>
    <x v="1"/>
    <m/>
  </r>
  <r>
    <n v="96"/>
    <s v="OE2;PR_07;ACT_38"/>
    <x v="2"/>
    <x v="2"/>
    <x v="5"/>
    <n v="1"/>
    <s v="PEI"/>
    <x v="9"/>
    <s v="ACT_38"/>
    <s v="7.1 Levantar procesos y estructurar el sistema"/>
    <x v="6"/>
    <n v="2.4E-2"/>
    <s v="May"/>
    <n v="0"/>
    <n v="0"/>
    <n v="0"/>
    <s v="Por Ejecutar"/>
    <n v="0.02"/>
    <n v="0.02"/>
    <n v="1"/>
    <m/>
    <m/>
    <m/>
    <m/>
    <m/>
    <x v="1"/>
    <m/>
  </r>
  <r>
    <n v="96"/>
    <s v="OE2;PR_07;ACT_38"/>
    <x v="2"/>
    <x v="2"/>
    <x v="5"/>
    <n v="1"/>
    <s v="PEI"/>
    <x v="9"/>
    <s v="ACT_38"/>
    <s v="7.1 Levantar procesos y estructurar el sistema"/>
    <x v="6"/>
    <n v="2.4E-2"/>
    <s v="Jun"/>
    <n v="0"/>
    <n v="0"/>
    <n v="0"/>
    <s v="Por Ejecutar"/>
    <n v="0.02"/>
    <n v="0.02"/>
    <n v="1"/>
    <m/>
    <m/>
    <m/>
    <m/>
    <m/>
    <x v="1"/>
    <m/>
  </r>
  <r>
    <n v="96"/>
    <s v="OE2;PR_07;ACT_38"/>
    <x v="2"/>
    <x v="2"/>
    <x v="5"/>
    <n v="1"/>
    <s v="PEI"/>
    <x v="9"/>
    <s v="ACT_38"/>
    <s v="7.1 Levantar procesos y estructurar el sistema"/>
    <x v="6"/>
    <n v="2.4E-2"/>
    <s v="Jul"/>
    <n v="0"/>
    <n v="0"/>
    <n v="0"/>
    <s v="Por Ejecutar"/>
    <n v="0.02"/>
    <n v="0.02"/>
    <n v="1"/>
    <m/>
    <m/>
    <m/>
    <m/>
    <m/>
    <x v="1"/>
    <m/>
  </r>
  <r>
    <n v="96"/>
    <s v="OE2;PR_07;ACT_38"/>
    <x v="2"/>
    <x v="2"/>
    <x v="5"/>
    <n v="1"/>
    <s v="PEI"/>
    <x v="9"/>
    <s v="ACT_38"/>
    <s v="7.1 Levantar procesos y estructurar el sistema"/>
    <x v="6"/>
    <n v="2.4E-2"/>
    <s v="Ago"/>
    <n v="0"/>
    <n v="0"/>
    <n v="0"/>
    <s v="Por Ejecutar"/>
    <n v="0.02"/>
    <n v="0.02"/>
    <n v="1"/>
    <m/>
    <m/>
    <m/>
    <m/>
    <m/>
    <x v="1"/>
    <m/>
  </r>
  <r>
    <n v="96"/>
    <s v="OE2;PR_07;ACT_38"/>
    <x v="2"/>
    <x v="2"/>
    <x v="5"/>
    <n v="1"/>
    <s v="PEI"/>
    <x v="9"/>
    <s v="ACT_38"/>
    <s v="7.1 Levantar procesos y estructurar el sistema"/>
    <x v="6"/>
    <n v="2.4E-2"/>
    <s v="Sep"/>
    <n v="0"/>
    <n v="0"/>
    <n v="0"/>
    <s v="Por Ejecutar"/>
    <n v="0.02"/>
    <n v="0.02"/>
    <n v="1"/>
    <m/>
    <m/>
    <m/>
    <m/>
    <m/>
    <x v="1"/>
    <m/>
  </r>
  <r>
    <n v="96"/>
    <s v="OE2;PR_07;ACT_38"/>
    <x v="2"/>
    <x v="2"/>
    <x v="5"/>
    <n v="1"/>
    <s v="PEI"/>
    <x v="9"/>
    <s v="ACT_38"/>
    <s v="7.1 Levantar procesos y estructurar el sistema"/>
    <x v="6"/>
    <n v="2.4E-2"/>
    <s v="Oct"/>
    <n v="0"/>
    <n v="0"/>
    <n v="0"/>
    <s v="Por Ejecutar"/>
    <n v="0.02"/>
    <n v="0.02"/>
    <n v="1"/>
    <m/>
    <m/>
    <m/>
    <m/>
    <m/>
    <x v="1"/>
    <m/>
  </r>
  <r>
    <n v="96"/>
    <s v="OE2;PR_07;ACT_38"/>
    <x v="2"/>
    <x v="2"/>
    <x v="5"/>
    <n v="1"/>
    <s v="PEI"/>
    <x v="9"/>
    <s v="ACT_38"/>
    <s v="7.1 Levantar procesos y estructurar el sistema"/>
    <x v="6"/>
    <n v="2.4E-2"/>
    <s v="Nov"/>
    <n v="0"/>
    <n v="0"/>
    <n v="0"/>
    <s v="Por Ejecutar"/>
    <n v="0.02"/>
    <n v="0.02"/>
    <n v="1"/>
    <m/>
    <m/>
    <m/>
    <m/>
    <m/>
    <x v="1"/>
    <m/>
  </r>
  <r>
    <n v="96"/>
    <s v="OE2;PR_07;ACT_38"/>
    <x v="2"/>
    <x v="2"/>
    <x v="5"/>
    <n v="1"/>
    <s v="PEI"/>
    <x v="9"/>
    <s v="ACT_38"/>
    <s v="7.1 Levantar procesos y estructurar el sistema"/>
    <x v="6"/>
    <n v="2.4E-2"/>
    <s v="Dic"/>
    <n v="0"/>
    <n v="0"/>
    <n v="0"/>
    <s v="Por Ejecutar"/>
    <n v="0.02"/>
    <n v="0.02"/>
    <n v="1"/>
    <m/>
    <m/>
    <m/>
    <m/>
    <m/>
    <x v="1"/>
    <m/>
  </r>
  <r>
    <n v="97"/>
    <s v="OE2;PR_07;ACT_39"/>
    <x v="2"/>
    <x v="2"/>
    <x v="5"/>
    <n v="1"/>
    <s v="PEI"/>
    <x v="9"/>
    <s v="ACT_39"/>
    <s v="7.2 Elaborar terminos de referencia"/>
    <x v="6"/>
    <n v="2.4E-2"/>
    <s v="Ene"/>
    <n v="0"/>
    <n v="0"/>
    <n v="0"/>
    <s v="Por Ejecutar"/>
    <n v="0"/>
    <n v="0"/>
    <n v="0"/>
    <n v="0.02"/>
    <n v="0.02"/>
    <n v="1"/>
    <m/>
    <n v="0"/>
    <x v="3"/>
    <n v="2.4E-2"/>
  </r>
  <r>
    <n v="97"/>
    <s v="OE2;PR_07;ACT_39"/>
    <x v="2"/>
    <x v="2"/>
    <x v="5"/>
    <n v="1"/>
    <s v="PEI"/>
    <x v="9"/>
    <s v="ACT_39"/>
    <s v="7.2 Elaborar terminos de referencia"/>
    <x v="6"/>
    <n v="2.4E-2"/>
    <s v="Feb"/>
    <n v="0"/>
    <n v="0"/>
    <n v="0"/>
    <s v="Por Ejecutar"/>
    <n v="0"/>
    <n v="0"/>
    <n v="0"/>
    <m/>
    <m/>
    <m/>
    <m/>
    <m/>
    <x v="1"/>
    <m/>
  </r>
  <r>
    <n v="97"/>
    <s v="OE2;PR_07;ACT_39"/>
    <x v="2"/>
    <x v="2"/>
    <x v="5"/>
    <n v="1"/>
    <s v="PEI"/>
    <x v="9"/>
    <s v="ACT_39"/>
    <s v="7.2 Elaborar terminos de referencia"/>
    <x v="6"/>
    <n v="2.4E-2"/>
    <s v="Mar"/>
    <n v="0"/>
    <n v="0"/>
    <n v="0"/>
    <s v="Por Ejecutar"/>
    <n v="0"/>
    <n v="0"/>
    <n v="0"/>
    <m/>
    <m/>
    <m/>
    <m/>
    <m/>
    <x v="1"/>
    <m/>
  </r>
  <r>
    <n v="97"/>
    <s v="OE2;PR_07;ACT_39"/>
    <x v="2"/>
    <x v="2"/>
    <x v="5"/>
    <n v="1"/>
    <s v="PEI"/>
    <x v="9"/>
    <s v="ACT_39"/>
    <s v="7.2 Elaborar terminos de referencia"/>
    <x v="6"/>
    <n v="2.4E-2"/>
    <s v="Abr"/>
    <n v="5.0000000000000001E-3"/>
    <n v="5.0000000000000001E-3"/>
    <n v="1"/>
    <s v="Culminada"/>
    <n v="5.0000000000000001E-3"/>
    <n v="5.0000000000000001E-3"/>
    <n v="1"/>
    <m/>
    <m/>
    <m/>
    <m/>
    <m/>
    <x v="1"/>
    <m/>
  </r>
  <r>
    <n v="97"/>
    <s v="OE2;PR_07;ACT_39"/>
    <x v="2"/>
    <x v="2"/>
    <x v="5"/>
    <n v="1"/>
    <s v="PEI"/>
    <x v="9"/>
    <s v="ACT_39"/>
    <s v="7.2 Elaborar terminos de referencia"/>
    <x v="6"/>
    <n v="2.4E-2"/>
    <s v="May"/>
    <n v="1.4999999999999999E-2"/>
    <n v="1.4999999999999999E-2"/>
    <n v="1"/>
    <s v="Culminada"/>
    <n v="0.02"/>
    <n v="0.02"/>
    <n v="1"/>
    <m/>
    <m/>
    <m/>
    <m/>
    <m/>
    <x v="1"/>
    <m/>
  </r>
  <r>
    <n v="97"/>
    <s v="OE2;PR_07;ACT_39"/>
    <x v="2"/>
    <x v="2"/>
    <x v="5"/>
    <n v="1"/>
    <s v="PEI"/>
    <x v="9"/>
    <s v="ACT_39"/>
    <s v="7.2 Elaborar terminos de referencia"/>
    <x v="6"/>
    <n v="2.4E-2"/>
    <s v="Jun"/>
    <n v="0"/>
    <n v="0"/>
    <n v="0"/>
    <s v="Por Ejecutar"/>
    <n v="0.02"/>
    <n v="0.02"/>
    <n v="1"/>
    <m/>
    <m/>
    <m/>
    <m/>
    <m/>
    <x v="1"/>
    <m/>
  </r>
  <r>
    <n v="97"/>
    <s v="OE2;PR_07;ACT_39"/>
    <x v="2"/>
    <x v="2"/>
    <x v="5"/>
    <n v="1"/>
    <s v="PEI"/>
    <x v="9"/>
    <s v="ACT_39"/>
    <s v="7.2 Elaborar terminos de referencia"/>
    <x v="6"/>
    <n v="2.4E-2"/>
    <s v="Jul"/>
    <n v="0"/>
    <n v="0"/>
    <n v="0"/>
    <s v="Por Ejecutar"/>
    <n v="0.02"/>
    <n v="0.02"/>
    <n v="1"/>
    <m/>
    <m/>
    <m/>
    <m/>
    <m/>
    <x v="1"/>
    <m/>
  </r>
  <r>
    <n v="97"/>
    <s v="OE2;PR_07;ACT_39"/>
    <x v="2"/>
    <x v="2"/>
    <x v="5"/>
    <n v="1"/>
    <s v="PEI"/>
    <x v="9"/>
    <s v="ACT_39"/>
    <s v="7.2 Elaborar terminos de referencia"/>
    <x v="6"/>
    <n v="2.4E-2"/>
    <s v="Ago"/>
    <n v="0"/>
    <n v="0"/>
    <n v="0"/>
    <s v="Por Ejecutar"/>
    <n v="0.02"/>
    <n v="0.02"/>
    <n v="1"/>
    <m/>
    <m/>
    <m/>
    <m/>
    <m/>
    <x v="1"/>
    <m/>
  </r>
  <r>
    <n v="97"/>
    <s v="OE2;PR_07;ACT_39"/>
    <x v="2"/>
    <x v="2"/>
    <x v="5"/>
    <n v="1"/>
    <s v="PEI"/>
    <x v="9"/>
    <s v="ACT_39"/>
    <s v="7.2 Elaborar terminos de referencia"/>
    <x v="6"/>
    <n v="2.4E-2"/>
    <s v="Sep"/>
    <n v="0"/>
    <n v="0"/>
    <n v="0"/>
    <s v="Por Ejecutar"/>
    <n v="0.02"/>
    <n v="0.02"/>
    <n v="1"/>
    <m/>
    <m/>
    <m/>
    <m/>
    <m/>
    <x v="1"/>
    <m/>
  </r>
  <r>
    <n v="97"/>
    <s v="OE2;PR_07;ACT_39"/>
    <x v="2"/>
    <x v="2"/>
    <x v="5"/>
    <n v="1"/>
    <s v="PEI"/>
    <x v="9"/>
    <s v="ACT_39"/>
    <s v="7.2 Elaborar terminos de referencia"/>
    <x v="6"/>
    <n v="2.4E-2"/>
    <s v="Oct"/>
    <n v="0"/>
    <n v="0"/>
    <n v="0"/>
    <s v="Por Ejecutar"/>
    <n v="0.02"/>
    <n v="0.02"/>
    <n v="1"/>
    <m/>
    <m/>
    <m/>
    <m/>
    <m/>
    <x v="1"/>
    <m/>
  </r>
  <r>
    <n v="97"/>
    <s v="OE2;PR_07;ACT_39"/>
    <x v="2"/>
    <x v="2"/>
    <x v="5"/>
    <n v="1"/>
    <s v="PEI"/>
    <x v="9"/>
    <s v="ACT_39"/>
    <s v="7.2 Elaborar terminos de referencia"/>
    <x v="6"/>
    <n v="2.4E-2"/>
    <s v="Nov"/>
    <n v="0"/>
    <n v="0"/>
    <n v="0"/>
    <s v="Por Ejecutar"/>
    <n v="0.02"/>
    <n v="0.02"/>
    <n v="1"/>
    <m/>
    <m/>
    <m/>
    <m/>
    <m/>
    <x v="1"/>
    <m/>
  </r>
  <r>
    <n v="97"/>
    <s v="OE2;PR_07;ACT_39"/>
    <x v="2"/>
    <x v="2"/>
    <x v="5"/>
    <n v="1"/>
    <s v="PEI"/>
    <x v="9"/>
    <s v="ACT_39"/>
    <s v="7.2 Elaborar terminos de referencia"/>
    <x v="6"/>
    <n v="2.4E-2"/>
    <s v="Dic"/>
    <n v="0"/>
    <n v="0"/>
    <n v="0"/>
    <s v="Por Ejecutar"/>
    <n v="0.02"/>
    <n v="0.02"/>
    <n v="1"/>
    <m/>
    <m/>
    <m/>
    <m/>
    <m/>
    <x v="1"/>
    <m/>
  </r>
  <r>
    <n v="98"/>
    <s v="OE2;PR_07;ACT_40"/>
    <x v="2"/>
    <x v="2"/>
    <x v="5"/>
    <n v="1"/>
    <s v="PEI"/>
    <x v="9"/>
    <s v="ACT_40"/>
    <s v="7.3 Tomar decisión de actulizar o implementar una nuevo sistema de Gestión Documental"/>
    <x v="6"/>
    <n v="2.4E-2"/>
    <s v="Ene"/>
    <n v="0"/>
    <n v="0"/>
    <n v="0"/>
    <s v="Por Ejecutar"/>
    <n v="0"/>
    <n v="0"/>
    <n v="0"/>
    <n v="0.1"/>
    <n v="0"/>
    <n v="0"/>
    <m/>
    <n v="1"/>
    <x v="2"/>
    <n v="0"/>
  </r>
  <r>
    <n v="98"/>
    <s v="OE2;PR_07;ACT_40"/>
    <x v="2"/>
    <x v="2"/>
    <x v="5"/>
    <n v="1"/>
    <s v="PEI"/>
    <x v="9"/>
    <s v="ACT_40"/>
    <s v="7.3 Tomar decisión de actulizar o implementar una nuevo sistema de Gestión Documental"/>
    <x v="6"/>
    <n v="2.4E-2"/>
    <s v="Feb"/>
    <n v="0"/>
    <n v="0"/>
    <n v="0"/>
    <s v="Por Ejecutar"/>
    <n v="0"/>
    <n v="0"/>
    <n v="0"/>
    <m/>
    <m/>
    <m/>
    <m/>
    <m/>
    <x v="1"/>
    <m/>
  </r>
  <r>
    <n v="98"/>
    <s v="OE2;PR_07;ACT_40"/>
    <x v="2"/>
    <x v="2"/>
    <x v="5"/>
    <n v="1"/>
    <s v="PEI"/>
    <x v="9"/>
    <s v="ACT_40"/>
    <s v="7.3 Tomar decisión de actulizar o implementar una nuevo sistema de Gestión Documental"/>
    <x v="6"/>
    <n v="2.4E-2"/>
    <s v="Mar"/>
    <n v="0"/>
    <n v="0"/>
    <n v="0"/>
    <s v="Por Ejecutar"/>
    <n v="0"/>
    <n v="0"/>
    <n v="0"/>
    <m/>
    <m/>
    <m/>
    <m/>
    <m/>
    <x v="1"/>
    <m/>
  </r>
  <r>
    <n v="98"/>
    <s v="OE2;PR_07;ACT_40"/>
    <x v="2"/>
    <x v="2"/>
    <x v="5"/>
    <n v="1"/>
    <s v="PEI"/>
    <x v="9"/>
    <s v="ACT_40"/>
    <s v="7.3 Tomar decisión de actulizar o implementar una nuevo sistema de Gestión Documental"/>
    <x v="6"/>
    <n v="2.4E-2"/>
    <s v="Abr"/>
    <n v="0"/>
    <n v="0"/>
    <n v="0"/>
    <s v="Por Ejecutar"/>
    <n v="0"/>
    <n v="0"/>
    <n v="0"/>
    <m/>
    <m/>
    <m/>
    <m/>
    <m/>
    <x v="1"/>
    <m/>
  </r>
  <r>
    <n v="98"/>
    <s v="OE2;PR_07;ACT_40"/>
    <x v="2"/>
    <x v="2"/>
    <x v="5"/>
    <n v="1"/>
    <s v="PEI"/>
    <x v="9"/>
    <s v="ACT_40"/>
    <s v="7.3 Tomar decisión de actulizar o implementar una nuevo sistema de Gestión Documental"/>
    <x v="6"/>
    <n v="2.4E-2"/>
    <s v="May"/>
    <n v="0"/>
    <n v="0"/>
    <n v="0"/>
    <s v="Por Ejecutar"/>
    <n v="0"/>
    <n v="0"/>
    <n v="0"/>
    <m/>
    <m/>
    <m/>
    <m/>
    <m/>
    <x v="1"/>
    <m/>
  </r>
  <r>
    <n v="98"/>
    <s v="OE2;PR_07;ACT_40"/>
    <x v="2"/>
    <x v="2"/>
    <x v="5"/>
    <n v="1"/>
    <s v="PEI"/>
    <x v="9"/>
    <s v="ACT_40"/>
    <s v="7.3 Tomar decisión de actulizar o implementar una nuevo sistema de Gestión Documental"/>
    <x v="6"/>
    <n v="2.4E-2"/>
    <s v="Jun"/>
    <n v="0"/>
    <n v="0"/>
    <n v="0"/>
    <s v="Por Ejecutar"/>
    <n v="0"/>
    <n v="0"/>
    <n v="0"/>
    <m/>
    <m/>
    <m/>
    <m/>
    <m/>
    <x v="1"/>
    <m/>
  </r>
  <r>
    <n v="98"/>
    <s v="OE2;PR_07;ACT_40"/>
    <x v="2"/>
    <x v="2"/>
    <x v="5"/>
    <n v="1"/>
    <s v="PEI"/>
    <x v="9"/>
    <s v="ACT_40"/>
    <s v="7.3 Tomar decisión de actulizar o implementar una nuevo sistema de Gestión Documental"/>
    <x v="6"/>
    <n v="2.4E-2"/>
    <s v="Jul"/>
    <n v="0.1"/>
    <n v="0"/>
    <n v="0"/>
    <s v="Por Ejecutar"/>
    <n v="0.1"/>
    <n v="0"/>
    <n v="0"/>
    <m/>
    <m/>
    <m/>
    <m/>
    <m/>
    <x v="1"/>
    <m/>
  </r>
  <r>
    <n v="98"/>
    <s v="OE2;PR_07;ACT_40"/>
    <x v="2"/>
    <x v="2"/>
    <x v="5"/>
    <n v="1"/>
    <s v="PEI"/>
    <x v="9"/>
    <s v="ACT_40"/>
    <s v="7.3 Tomar decisión de actulizar o implementar una nuevo sistema de Gestión Documental"/>
    <x v="6"/>
    <n v="2.4E-2"/>
    <s v="Ago"/>
    <n v="0"/>
    <n v="0"/>
    <n v="0"/>
    <s v="Por Ejecutar"/>
    <n v="0.1"/>
    <n v="0"/>
    <n v="0"/>
    <m/>
    <m/>
    <m/>
    <m/>
    <m/>
    <x v="1"/>
    <m/>
  </r>
  <r>
    <n v="98"/>
    <s v="OE2;PR_07;ACT_40"/>
    <x v="2"/>
    <x v="2"/>
    <x v="5"/>
    <n v="1"/>
    <s v="PEI"/>
    <x v="9"/>
    <s v="ACT_40"/>
    <s v="7.3 Tomar decisión de actulizar o implementar una nuevo sistema de Gestión Documental"/>
    <x v="6"/>
    <n v="2.4E-2"/>
    <s v="Sep"/>
    <n v="0"/>
    <n v="0"/>
    <n v="0"/>
    <s v="Por Ejecutar"/>
    <n v="0.1"/>
    <n v="0"/>
    <n v="0"/>
    <m/>
    <m/>
    <m/>
    <m/>
    <m/>
    <x v="1"/>
    <m/>
  </r>
  <r>
    <n v="98"/>
    <s v="OE2;PR_07;ACT_40"/>
    <x v="2"/>
    <x v="2"/>
    <x v="5"/>
    <n v="1"/>
    <s v="PEI"/>
    <x v="9"/>
    <s v="ACT_40"/>
    <s v="7.3 Tomar decisión de actulizar o implementar una nuevo sistema de Gestión Documental"/>
    <x v="6"/>
    <n v="2.4E-2"/>
    <s v="Oct"/>
    <n v="0"/>
    <n v="0"/>
    <n v="0"/>
    <s v="Por Ejecutar"/>
    <n v="0.1"/>
    <n v="0"/>
    <n v="0"/>
    <m/>
    <m/>
    <m/>
    <m/>
    <m/>
    <x v="1"/>
    <m/>
  </r>
  <r>
    <n v="98"/>
    <s v="OE2;PR_07;ACT_40"/>
    <x v="2"/>
    <x v="2"/>
    <x v="5"/>
    <n v="1"/>
    <s v="PEI"/>
    <x v="9"/>
    <s v="ACT_40"/>
    <s v="7.3 Tomar decisión de actulizar o implementar una nuevo sistema de Gestión Documental"/>
    <x v="6"/>
    <n v="2.4E-2"/>
    <s v="Nov"/>
    <n v="0"/>
    <n v="0"/>
    <n v="0"/>
    <s v="Por Ejecutar"/>
    <n v="0.1"/>
    <n v="0"/>
    <n v="0"/>
    <m/>
    <m/>
    <m/>
    <m/>
    <m/>
    <x v="1"/>
    <m/>
  </r>
  <r>
    <n v="98"/>
    <s v="OE2;PR_07;ACT_40"/>
    <x v="2"/>
    <x v="2"/>
    <x v="5"/>
    <n v="1"/>
    <s v="PEI"/>
    <x v="9"/>
    <s v="ACT_40"/>
    <s v="7.3 Tomar decisión de actulizar o implementar una nuevo sistema de Gestión Documental"/>
    <x v="6"/>
    <n v="2.4E-2"/>
    <s v="Dic"/>
    <n v="0"/>
    <n v="0"/>
    <n v="0"/>
    <s v="Por Ejecutar"/>
    <n v="0.1"/>
    <n v="0"/>
    <n v="0"/>
    <m/>
    <m/>
    <m/>
    <m/>
    <m/>
    <x v="1"/>
    <m/>
  </r>
  <r>
    <n v="99"/>
    <s v="OE2;PR_07;ACT_41"/>
    <x v="2"/>
    <x v="2"/>
    <x v="5"/>
    <n v="1"/>
    <s v="PEI"/>
    <x v="9"/>
    <s v="ACT_41"/>
    <s v="7.4 Elaborar y entregar de los Estudios Previos."/>
    <x v="6"/>
    <n v="2.4E-2"/>
    <s v="Ene"/>
    <n v="0"/>
    <n v="0"/>
    <n v="0"/>
    <s v="Por Ejecutar"/>
    <n v="0"/>
    <n v="0"/>
    <n v="0"/>
    <n v="0.13"/>
    <n v="0.02"/>
    <n v="0.15384615384615385"/>
    <m/>
    <n v="0.84615384615384615"/>
    <x v="0"/>
    <n v="3.6923076923076927E-3"/>
  </r>
  <r>
    <n v="99"/>
    <s v="OE2;PR_07;ACT_41"/>
    <x v="2"/>
    <x v="2"/>
    <x v="5"/>
    <n v="1"/>
    <s v="PEI"/>
    <x v="9"/>
    <s v="ACT_41"/>
    <s v="7.4 Elaborar y entregar de los Estudios Previos."/>
    <x v="6"/>
    <n v="2.4E-2"/>
    <s v="Feb"/>
    <n v="0"/>
    <n v="0"/>
    <n v="0"/>
    <s v="Por Ejecutar"/>
    <n v="0"/>
    <n v="0"/>
    <n v="0"/>
    <m/>
    <m/>
    <m/>
    <m/>
    <m/>
    <x v="1"/>
    <m/>
  </r>
  <r>
    <n v="99"/>
    <s v="OE2;PR_07;ACT_41"/>
    <x v="2"/>
    <x v="2"/>
    <x v="5"/>
    <n v="1"/>
    <s v="PEI"/>
    <x v="9"/>
    <s v="ACT_41"/>
    <s v="7.4 Elaborar y entregar de los Estudios Previos."/>
    <x v="6"/>
    <n v="2.4E-2"/>
    <s v="Mar"/>
    <n v="0"/>
    <n v="0"/>
    <n v="0"/>
    <s v="Por Ejecutar"/>
    <n v="0"/>
    <n v="0"/>
    <n v="0"/>
    <m/>
    <m/>
    <m/>
    <m/>
    <m/>
    <x v="1"/>
    <m/>
  </r>
  <r>
    <n v="99"/>
    <s v="OE2;PR_07;ACT_41"/>
    <x v="2"/>
    <x v="2"/>
    <x v="5"/>
    <n v="1"/>
    <s v="PEI"/>
    <x v="9"/>
    <s v="ACT_41"/>
    <s v="7.4 Elaborar y entregar de los Estudios Previos."/>
    <x v="6"/>
    <n v="2.4E-2"/>
    <s v="Abr"/>
    <n v="0"/>
    <n v="0"/>
    <n v="0"/>
    <s v="Por Ejecutar"/>
    <n v="0"/>
    <n v="0"/>
    <n v="0"/>
    <m/>
    <m/>
    <m/>
    <m/>
    <m/>
    <x v="1"/>
    <m/>
  </r>
  <r>
    <n v="99"/>
    <s v="OE2;PR_07;ACT_41"/>
    <x v="2"/>
    <x v="2"/>
    <x v="5"/>
    <n v="1"/>
    <s v="PEI"/>
    <x v="9"/>
    <s v="ACT_41"/>
    <s v="7.4 Elaborar y entregar de los Estudios Previos."/>
    <x v="6"/>
    <n v="2.4E-2"/>
    <s v="May"/>
    <n v="0.01"/>
    <n v="0.01"/>
    <n v="1"/>
    <s v="Culminada"/>
    <n v="0.01"/>
    <n v="0.01"/>
    <n v="1"/>
    <m/>
    <m/>
    <m/>
    <m/>
    <m/>
    <x v="1"/>
    <m/>
  </r>
  <r>
    <n v="99"/>
    <s v="OE2;PR_07;ACT_41"/>
    <x v="2"/>
    <x v="2"/>
    <x v="5"/>
    <n v="1"/>
    <s v="PEI"/>
    <x v="9"/>
    <s v="ACT_41"/>
    <s v="7.4 Elaborar y entregar de los Estudios Previos."/>
    <x v="6"/>
    <n v="2.4E-2"/>
    <s v="Jun"/>
    <n v="0.01"/>
    <n v="0.01"/>
    <n v="1"/>
    <s v="Culminada"/>
    <n v="0.02"/>
    <n v="0.02"/>
    <n v="1"/>
    <m/>
    <m/>
    <m/>
    <m/>
    <m/>
    <x v="1"/>
    <m/>
  </r>
  <r>
    <n v="99"/>
    <s v="OE2;PR_07;ACT_41"/>
    <x v="2"/>
    <x v="2"/>
    <x v="5"/>
    <n v="1"/>
    <s v="PEI"/>
    <x v="9"/>
    <s v="ACT_41"/>
    <s v="7.4 Elaborar y entregar de los Estudios Previos."/>
    <x v="6"/>
    <n v="2.4E-2"/>
    <s v="Jul"/>
    <n v="5.5E-2"/>
    <n v="0"/>
    <n v="0"/>
    <s v="Por Ejecutar"/>
    <n v="7.4999999999999997E-2"/>
    <n v="0.02"/>
    <n v="0.26666666666666666"/>
    <m/>
    <m/>
    <m/>
    <m/>
    <m/>
    <x v="1"/>
    <m/>
  </r>
  <r>
    <n v="99"/>
    <s v="OE2;PR_07;ACT_41"/>
    <x v="2"/>
    <x v="2"/>
    <x v="5"/>
    <n v="1"/>
    <s v="PEI"/>
    <x v="9"/>
    <s v="ACT_41"/>
    <s v="7.4 Elaborar y entregar de los Estudios Previos."/>
    <x v="6"/>
    <n v="2.4E-2"/>
    <s v="Ago"/>
    <n v="5.5E-2"/>
    <n v="0"/>
    <n v="0"/>
    <s v="Por Ejecutar"/>
    <n v="0.13"/>
    <n v="0.02"/>
    <n v="0.15384615384615385"/>
    <m/>
    <m/>
    <m/>
    <m/>
    <m/>
    <x v="1"/>
    <m/>
  </r>
  <r>
    <n v="99"/>
    <s v="OE2;PR_07;ACT_41"/>
    <x v="2"/>
    <x v="2"/>
    <x v="5"/>
    <n v="1"/>
    <s v="PEI"/>
    <x v="9"/>
    <s v="ACT_41"/>
    <s v="7.4 Elaborar y entregar de los Estudios Previos."/>
    <x v="6"/>
    <n v="2.4E-2"/>
    <s v="Sep"/>
    <n v="0"/>
    <n v="0"/>
    <n v="0"/>
    <s v="Por Ejecutar"/>
    <n v="0.13"/>
    <n v="0.02"/>
    <n v="0.15384615384615385"/>
    <m/>
    <m/>
    <m/>
    <m/>
    <m/>
    <x v="1"/>
    <m/>
  </r>
  <r>
    <n v="99"/>
    <s v="OE2;PR_07;ACT_41"/>
    <x v="2"/>
    <x v="2"/>
    <x v="5"/>
    <n v="1"/>
    <s v="PEI"/>
    <x v="9"/>
    <s v="ACT_41"/>
    <s v="7.4 Elaborar y entregar de los Estudios Previos."/>
    <x v="6"/>
    <n v="2.4E-2"/>
    <s v="Oct"/>
    <n v="0"/>
    <n v="0"/>
    <n v="0"/>
    <s v="Por Ejecutar"/>
    <n v="0.13"/>
    <n v="0.02"/>
    <n v="0.15384615384615385"/>
    <m/>
    <m/>
    <m/>
    <m/>
    <m/>
    <x v="1"/>
    <m/>
  </r>
  <r>
    <n v="99"/>
    <s v="OE2;PR_07;ACT_41"/>
    <x v="2"/>
    <x v="2"/>
    <x v="5"/>
    <n v="1"/>
    <s v="PEI"/>
    <x v="9"/>
    <s v="ACT_41"/>
    <s v="7.4 Elaborar y entregar de los Estudios Previos."/>
    <x v="6"/>
    <n v="2.4E-2"/>
    <s v="Nov"/>
    <n v="0"/>
    <n v="0"/>
    <n v="0"/>
    <s v="Por Ejecutar"/>
    <n v="0.13"/>
    <n v="0.02"/>
    <n v="0.15384615384615385"/>
    <m/>
    <m/>
    <m/>
    <m/>
    <m/>
    <x v="1"/>
    <m/>
  </r>
  <r>
    <n v="99"/>
    <s v="OE2;PR_07;ACT_41"/>
    <x v="2"/>
    <x v="2"/>
    <x v="5"/>
    <n v="1"/>
    <s v="PEI"/>
    <x v="9"/>
    <s v="ACT_41"/>
    <s v="7.4 Elaborar y entregar de los Estudios Previos."/>
    <x v="6"/>
    <n v="2.4E-2"/>
    <s v="Dic"/>
    <n v="0"/>
    <n v="0"/>
    <n v="0"/>
    <s v="Por Ejecutar"/>
    <n v="0.13"/>
    <n v="0.02"/>
    <n v="0.15384615384615385"/>
    <m/>
    <m/>
    <m/>
    <m/>
    <m/>
    <x v="1"/>
    <m/>
  </r>
  <r>
    <n v="100"/>
    <s v="OE2;PR_07;ACT_42"/>
    <x v="2"/>
    <x v="2"/>
    <x v="5"/>
    <n v="1"/>
    <s v="PEI"/>
    <x v="9"/>
    <s v="ACT_42"/>
    <s v="7.4 Elaborar Evaluación Técnica de las Ofertas."/>
    <x v="6"/>
    <n v="2.4E-2"/>
    <s v="Ene"/>
    <n v="0"/>
    <n v="0"/>
    <n v="0"/>
    <s v="Por Ejecutar"/>
    <n v="0"/>
    <n v="0"/>
    <n v="0"/>
    <n v="0.23"/>
    <n v="0"/>
    <n v="0"/>
    <m/>
    <n v="1"/>
    <x v="2"/>
    <n v="0"/>
  </r>
  <r>
    <n v="100"/>
    <s v="OE2;PR_07;ACT_42"/>
    <x v="2"/>
    <x v="2"/>
    <x v="5"/>
    <n v="1"/>
    <s v="PEI"/>
    <x v="9"/>
    <s v="ACT_42"/>
    <s v="7.4 Elaborar Evaluación Técnica de las Ofertas."/>
    <x v="6"/>
    <n v="2.4E-2"/>
    <s v="Feb"/>
    <n v="0"/>
    <n v="0"/>
    <n v="0"/>
    <s v="Por Ejecutar"/>
    <n v="0"/>
    <n v="0"/>
    <n v="0"/>
    <m/>
    <m/>
    <m/>
    <m/>
    <m/>
    <x v="1"/>
    <m/>
  </r>
  <r>
    <n v="100"/>
    <s v="OE2;PR_07;ACT_42"/>
    <x v="2"/>
    <x v="2"/>
    <x v="5"/>
    <n v="1"/>
    <s v="PEI"/>
    <x v="9"/>
    <s v="ACT_42"/>
    <s v="7.4 Elaborar Evaluación Técnica de las Ofertas."/>
    <x v="6"/>
    <n v="2.4E-2"/>
    <s v="Mar"/>
    <n v="0"/>
    <n v="0"/>
    <n v="0"/>
    <s v="Por Ejecutar"/>
    <n v="0"/>
    <n v="0"/>
    <n v="0"/>
    <m/>
    <m/>
    <m/>
    <m/>
    <m/>
    <x v="1"/>
    <m/>
  </r>
  <r>
    <n v="100"/>
    <s v="OE2;PR_07;ACT_42"/>
    <x v="2"/>
    <x v="2"/>
    <x v="5"/>
    <n v="1"/>
    <s v="PEI"/>
    <x v="9"/>
    <s v="ACT_42"/>
    <s v="7.4 Elaborar Evaluación Técnica de las Ofertas."/>
    <x v="6"/>
    <n v="2.4E-2"/>
    <s v="Abr"/>
    <n v="0"/>
    <n v="0"/>
    <n v="0"/>
    <s v="Por Ejecutar"/>
    <n v="0"/>
    <n v="0"/>
    <n v="0"/>
    <m/>
    <m/>
    <m/>
    <m/>
    <m/>
    <x v="1"/>
    <m/>
  </r>
  <r>
    <n v="100"/>
    <s v="OE2;PR_07;ACT_42"/>
    <x v="2"/>
    <x v="2"/>
    <x v="5"/>
    <n v="1"/>
    <s v="PEI"/>
    <x v="9"/>
    <s v="ACT_42"/>
    <s v="7.4 Elaborar Evaluación Técnica de las Ofertas."/>
    <x v="6"/>
    <n v="2.4E-2"/>
    <s v="May"/>
    <n v="0"/>
    <n v="0"/>
    <n v="0"/>
    <s v="Por Ejecutar"/>
    <n v="0"/>
    <n v="0"/>
    <n v="0"/>
    <m/>
    <m/>
    <m/>
    <m/>
    <m/>
    <x v="1"/>
    <m/>
  </r>
  <r>
    <n v="100"/>
    <s v="OE2;PR_07;ACT_42"/>
    <x v="2"/>
    <x v="2"/>
    <x v="5"/>
    <n v="1"/>
    <s v="PEI"/>
    <x v="9"/>
    <s v="ACT_42"/>
    <s v="7.4 Elaborar Evaluación Técnica de las Ofertas."/>
    <x v="6"/>
    <n v="2.4E-2"/>
    <s v="Jun"/>
    <n v="0"/>
    <n v="0"/>
    <n v="0"/>
    <s v="Por Ejecutar"/>
    <n v="0"/>
    <n v="0"/>
    <n v="0"/>
    <m/>
    <m/>
    <m/>
    <m/>
    <m/>
    <x v="1"/>
    <m/>
  </r>
  <r>
    <n v="100"/>
    <s v="OE2;PR_07;ACT_42"/>
    <x v="2"/>
    <x v="2"/>
    <x v="5"/>
    <n v="1"/>
    <s v="PEI"/>
    <x v="9"/>
    <s v="ACT_42"/>
    <s v="7.4 Elaborar Evaluación Técnica de las Ofertas."/>
    <x v="6"/>
    <n v="2.4E-2"/>
    <s v="Jul"/>
    <n v="0"/>
    <n v="0"/>
    <n v="0"/>
    <s v="Por Ejecutar"/>
    <n v="0"/>
    <n v="0"/>
    <n v="0"/>
    <m/>
    <m/>
    <m/>
    <m/>
    <m/>
    <x v="1"/>
    <m/>
  </r>
  <r>
    <n v="100"/>
    <s v="OE2;PR_07;ACT_42"/>
    <x v="2"/>
    <x v="2"/>
    <x v="5"/>
    <n v="1"/>
    <s v="PEI"/>
    <x v="9"/>
    <s v="ACT_42"/>
    <s v="7.4 Elaborar Evaluación Técnica de las Ofertas."/>
    <x v="6"/>
    <n v="2.4E-2"/>
    <s v="Ago"/>
    <n v="0"/>
    <n v="0"/>
    <n v="0"/>
    <s v="Por Ejecutar"/>
    <n v="0"/>
    <n v="0"/>
    <n v="0"/>
    <m/>
    <m/>
    <m/>
    <m/>
    <m/>
    <x v="1"/>
    <m/>
  </r>
  <r>
    <n v="100"/>
    <s v="OE2;PR_07;ACT_42"/>
    <x v="2"/>
    <x v="2"/>
    <x v="5"/>
    <n v="1"/>
    <s v="PEI"/>
    <x v="9"/>
    <s v="ACT_42"/>
    <s v="7.4 Elaborar Evaluación Técnica de las Ofertas."/>
    <x v="6"/>
    <n v="2.4E-2"/>
    <s v="Sep"/>
    <n v="0"/>
    <n v="0"/>
    <n v="0"/>
    <s v="Por Ejecutar"/>
    <n v="0"/>
    <n v="0"/>
    <n v="0"/>
    <m/>
    <m/>
    <m/>
    <m/>
    <m/>
    <x v="1"/>
    <m/>
  </r>
  <r>
    <n v="100"/>
    <s v="OE2;PR_07;ACT_42"/>
    <x v="2"/>
    <x v="2"/>
    <x v="5"/>
    <n v="1"/>
    <s v="PEI"/>
    <x v="9"/>
    <s v="ACT_42"/>
    <s v="7.4 Elaborar Evaluación Técnica de las Ofertas."/>
    <x v="6"/>
    <n v="2.4E-2"/>
    <s v="Oct"/>
    <n v="0.23"/>
    <n v="0"/>
    <n v="0"/>
    <s v="Por Ejecutar"/>
    <n v="0.23"/>
    <n v="0"/>
    <n v="0"/>
    <m/>
    <m/>
    <m/>
    <m/>
    <m/>
    <x v="1"/>
    <m/>
  </r>
  <r>
    <n v="100"/>
    <s v="OE2;PR_07;ACT_42"/>
    <x v="2"/>
    <x v="2"/>
    <x v="5"/>
    <n v="1"/>
    <s v="PEI"/>
    <x v="9"/>
    <s v="ACT_42"/>
    <s v="7.4 Elaborar Evaluación Técnica de las Ofertas."/>
    <x v="6"/>
    <n v="2.4E-2"/>
    <s v="Nov"/>
    <n v="0"/>
    <n v="0"/>
    <n v="0"/>
    <s v="Por Ejecutar"/>
    <n v="0.23"/>
    <n v="0"/>
    <n v="0"/>
    <m/>
    <m/>
    <m/>
    <m/>
    <m/>
    <x v="1"/>
    <m/>
  </r>
  <r>
    <n v="100"/>
    <s v="OE2;PR_07;ACT_42"/>
    <x v="2"/>
    <x v="2"/>
    <x v="5"/>
    <n v="1"/>
    <s v="PEI"/>
    <x v="9"/>
    <s v="ACT_42"/>
    <s v="7.4 Elaborar Evaluación Técnica de las Ofertas."/>
    <x v="6"/>
    <n v="2.4E-2"/>
    <s v="Dic"/>
    <n v="0"/>
    <n v="0"/>
    <n v="0"/>
    <s v="Por Ejecutar"/>
    <n v="0.23"/>
    <n v="0"/>
    <n v="0"/>
    <m/>
    <m/>
    <m/>
    <m/>
    <m/>
    <x v="1"/>
    <m/>
  </r>
  <r>
    <n v="103"/>
    <s v="OE2;PR_10;ACT_45"/>
    <x v="2"/>
    <x v="2"/>
    <x v="0"/>
    <n v="2"/>
    <s v="PAI"/>
    <x v="0"/>
    <s v="ACT_45"/>
    <s v="Reestructurar el sistema de ingreso de información de fuentes externas"/>
    <x v="6"/>
    <n v="1.666666666666667E-3"/>
    <s v="Ene"/>
    <n v="0.05"/>
    <n v="0.05"/>
    <n v="1"/>
    <s v="Culminada"/>
    <n v="0.05"/>
    <n v="0.05"/>
    <n v="1"/>
    <n v="1"/>
    <n v="0.5"/>
    <n v="0.5"/>
    <m/>
    <n v="0.5"/>
    <x v="0"/>
    <n v="8.333333333333335E-4"/>
  </r>
  <r>
    <n v="103"/>
    <s v="OE2;PR_10;ACT_45"/>
    <x v="2"/>
    <x v="2"/>
    <x v="0"/>
    <n v="2"/>
    <s v="PAI"/>
    <x v="0"/>
    <s v="ACT_45"/>
    <s v="Reestructurar el sistema de ingreso de información de fuentes externas"/>
    <x v="6"/>
    <n v="1.666666666666667E-3"/>
    <s v="Feb"/>
    <n v="0.1"/>
    <n v="0.1"/>
    <n v="1"/>
    <s v="Culminada"/>
    <n v="0.15000000000000002"/>
    <n v="0.15000000000000002"/>
    <n v="1"/>
    <m/>
    <m/>
    <m/>
    <m/>
    <m/>
    <x v="1"/>
    <m/>
  </r>
  <r>
    <n v="103"/>
    <s v="OE2;PR_10;ACT_45"/>
    <x v="2"/>
    <x v="2"/>
    <x v="0"/>
    <n v="2"/>
    <s v="PAI"/>
    <x v="0"/>
    <s v="ACT_45"/>
    <s v="Reestructurar el sistema de ingreso de información de fuentes externas"/>
    <x v="6"/>
    <n v="1.666666666666667E-3"/>
    <s v="Mar"/>
    <n v="0.1"/>
    <n v="0.1"/>
    <n v="1"/>
    <s v="Culminada"/>
    <n v="0.25"/>
    <n v="0.25"/>
    <n v="1"/>
    <m/>
    <m/>
    <m/>
    <m/>
    <m/>
    <x v="1"/>
    <m/>
  </r>
  <r>
    <n v="103"/>
    <s v="OE2;PR_10;ACT_45"/>
    <x v="2"/>
    <x v="2"/>
    <x v="0"/>
    <n v="2"/>
    <s v="PAI"/>
    <x v="0"/>
    <s v="ACT_45"/>
    <s v="Reestructurar el sistema de ingreso de información de fuentes externas"/>
    <x v="6"/>
    <n v="1.666666666666667E-3"/>
    <s v="Abr"/>
    <n v="0.05"/>
    <n v="0.05"/>
    <n v="1"/>
    <s v="Culminada"/>
    <n v="0.3"/>
    <n v="0.3"/>
    <n v="1"/>
    <m/>
    <m/>
    <m/>
    <m/>
    <m/>
    <x v="1"/>
    <m/>
  </r>
  <r>
    <n v="103"/>
    <s v="OE2;PR_10;ACT_45"/>
    <x v="2"/>
    <x v="2"/>
    <x v="0"/>
    <n v="2"/>
    <s v="PAI"/>
    <x v="0"/>
    <s v="ACT_45"/>
    <s v="Reestructurar el sistema de ingreso de información de fuentes externas"/>
    <x v="6"/>
    <n v="1.666666666666667E-3"/>
    <s v="May"/>
    <n v="0.1"/>
    <n v="0.1"/>
    <n v="1"/>
    <s v="Culminada"/>
    <n v="0.4"/>
    <n v="0.4"/>
    <n v="1"/>
    <m/>
    <m/>
    <m/>
    <m/>
    <m/>
    <x v="1"/>
    <m/>
  </r>
  <r>
    <n v="103"/>
    <s v="OE2;PR_10;ACT_45"/>
    <x v="2"/>
    <x v="2"/>
    <x v="0"/>
    <n v="2"/>
    <s v="PAI"/>
    <x v="0"/>
    <s v="ACT_45"/>
    <s v="Reestructurar el sistema de ingreso de información de fuentes externas"/>
    <x v="6"/>
    <n v="1.666666666666667E-3"/>
    <s v="Jun"/>
    <n v="0.1"/>
    <n v="0.1"/>
    <n v="1"/>
    <s v="Culminada"/>
    <n v="0.5"/>
    <n v="0.5"/>
    <n v="1"/>
    <m/>
    <m/>
    <m/>
    <m/>
    <m/>
    <x v="1"/>
    <m/>
  </r>
  <r>
    <n v="103"/>
    <s v="OE2;PR_10;ACT_45"/>
    <x v="2"/>
    <x v="2"/>
    <x v="0"/>
    <n v="2"/>
    <s v="PAI"/>
    <x v="0"/>
    <s v="ACT_45"/>
    <s v="Reestructurar el sistema de ingreso de información de fuentes externas"/>
    <x v="6"/>
    <n v="1.666666666666667E-3"/>
    <s v="Jul"/>
    <n v="0.05"/>
    <n v="0"/>
    <n v="0"/>
    <s v="Por Ejecutar"/>
    <n v="0.55000000000000004"/>
    <n v="0.5"/>
    <n v="0.90909090909090906"/>
    <m/>
    <m/>
    <m/>
    <m/>
    <m/>
    <x v="1"/>
    <m/>
  </r>
  <r>
    <n v="103"/>
    <s v="OE2;PR_10;ACT_45"/>
    <x v="2"/>
    <x v="2"/>
    <x v="0"/>
    <n v="2"/>
    <s v="PAI"/>
    <x v="0"/>
    <s v="ACT_45"/>
    <s v="Reestructurar el sistema de ingreso de información de fuentes externas"/>
    <x v="6"/>
    <n v="1.666666666666667E-3"/>
    <s v="Ago"/>
    <n v="0.1"/>
    <n v="0"/>
    <n v="0"/>
    <s v="Por Ejecutar"/>
    <n v="0.65"/>
    <n v="0.5"/>
    <n v="0.76923076923076916"/>
    <m/>
    <m/>
    <m/>
    <m/>
    <m/>
    <x v="1"/>
    <m/>
  </r>
  <r>
    <n v="103"/>
    <s v="OE2;PR_10;ACT_45"/>
    <x v="2"/>
    <x v="2"/>
    <x v="0"/>
    <n v="2"/>
    <s v="PAI"/>
    <x v="0"/>
    <s v="ACT_45"/>
    <s v="Reestructurar el sistema de ingreso de información de fuentes externas"/>
    <x v="6"/>
    <n v="1.666666666666667E-3"/>
    <s v="Sep"/>
    <n v="0.1"/>
    <n v="0"/>
    <n v="0"/>
    <s v="Por Ejecutar"/>
    <n v="0.75"/>
    <n v="0.5"/>
    <n v="0.66666666666666663"/>
    <m/>
    <m/>
    <m/>
    <m/>
    <m/>
    <x v="1"/>
    <m/>
  </r>
  <r>
    <n v="103"/>
    <s v="OE2;PR_10;ACT_45"/>
    <x v="2"/>
    <x v="2"/>
    <x v="0"/>
    <n v="2"/>
    <s v="PAI"/>
    <x v="0"/>
    <s v="ACT_45"/>
    <s v="Reestructurar el sistema de ingreso de información de fuentes externas"/>
    <x v="6"/>
    <n v="1.666666666666667E-3"/>
    <s v="Oct"/>
    <n v="0.05"/>
    <n v="0"/>
    <n v="0"/>
    <s v="Por Ejecutar"/>
    <n v="0.8"/>
    <n v="0.5"/>
    <n v="0.625"/>
    <m/>
    <m/>
    <m/>
    <m/>
    <m/>
    <x v="1"/>
    <m/>
  </r>
  <r>
    <n v="103"/>
    <s v="OE2;PR_10;ACT_45"/>
    <x v="2"/>
    <x v="2"/>
    <x v="0"/>
    <n v="2"/>
    <s v="PAI"/>
    <x v="0"/>
    <s v="ACT_45"/>
    <s v="Reestructurar el sistema de ingreso de información de fuentes externas"/>
    <x v="6"/>
    <n v="1.666666666666667E-3"/>
    <s v="Nov"/>
    <n v="0.1"/>
    <n v="0"/>
    <n v="0"/>
    <s v="Por Ejecutar"/>
    <n v="0.9"/>
    <n v="0.5"/>
    <n v="0.55555555555555558"/>
    <m/>
    <m/>
    <m/>
    <m/>
    <m/>
    <x v="1"/>
    <m/>
  </r>
  <r>
    <n v="103"/>
    <s v="OE2;PR_10;ACT_45"/>
    <x v="2"/>
    <x v="2"/>
    <x v="0"/>
    <n v="2"/>
    <s v="PAI"/>
    <x v="0"/>
    <s v="ACT_45"/>
    <s v="Reestructurar el sistema de ingreso de información de fuentes externas"/>
    <x v="6"/>
    <n v="1.666666666666667E-3"/>
    <s v="Dic"/>
    <n v="0.1"/>
    <n v="0"/>
    <n v="0"/>
    <s v="Por Ejecutar"/>
    <n v="1"/>
    <n v="0.5"/>
    <n v="0.5"/>
    <m/>
    <m/>
    <m/>
    <m/>
    <m/>
    <x v="1"/>
    <m/>
  </r>
  <r>
    <n v="104"/>
    <s v="OE2;PR_10;ACT_46"/>
    <x v="2"/>
    <x v="2"/>
    <x v="0"/>
    <n v="2"/>
    <s v="PAI"/>
    <x v="0"/>
    <s v="ACT_46"/>
    <s v="Implementar la Transformación Digital y Desmaterizalización de trámites "/>
    <x v="6"/>
    <n v="1.666666666666667E-3"/>
    <s v="Ene"/>
    <n v="0"/>
    <n v="0"/>
    <n v="0"/>
    <s v="Por Ejecutar"/>
    <n v="0"/>
    <n v="0"/>
    <n v="0"/>
    <n v="1"/>
    <n v="0.5"/>
    <n v="0.5"/>
    <m/>
    <n v="0.5"/>
    <x v="0"/>
    <n v="8.333333333333335E-4"/>
  </r>
  <r>
    <n v="104"/>
    <s v="OE2;PR_10;ACT_46"/>
    <x v="2"/>
    <x v="2"/>
    <x v="0"/>
    <n v="2"/>
    <s v="PAI"/>
    <x v="0"/>
    <s v="ACT_46"/>
    <s v="Implementar la Transformación Digital y Desmaterizalización de trámites "/>
    <x v="6"/>
    <n v="1.666666666666667E-3"/>
    <s v="Feb"/>
    <n v="0"/>
    <n v="0"/>
    <n v="0"/>
    <s v="Por Ejecutar"/>
    <n v="0"/>
    <n v="0"/>
    <n v="0"/>
    <m/>
    <m/>
    <m/>
    <m/>
    <m/>
    <x v="1"/>
    <m/>
  </r>
  <r>
    <n v="104"/>
    <s v="OE2;PR_10;ACT_46"/>
    <x v="2"/>
    <x v="2"/>
    <x v="0"/>
    <n v="2"/>
    <s v="PAI"/>
    <x v="0"/>
    <s v="ACT_46"/>
    <s v="Implementar la Transformación Digital y Desmaterizalización de trámites "/>
    <x v="6"/>
    <n v="1.666666666666667E-3"/>
    <s v="Mar"/>
    <n v="0.25"/>
    <n v="0.25"/>
    <n v="1"/>
    <s v="Culminada"/>
    <n v="0.25"/>
    <n v="0.25"/>
    <n v="1"/>
    <m/>
    <m/>
    <m/>
    <m/>
    <m/>
    <x v="1"/>
    <m/>
  </r>
  <r>
    <n v="104"/>
    <s v="OE2;PR_10;ACT_46"/>
    <x v="2"/>
    <x v="2"/>
    <x v="0"/>
    <n v="2"/>
    <s v="PAI"/>
    <x v="0"/>
    <s v="ACT_46"/>
    <s v="Implementar la Transformación Digital y Desmaterizalización de trámites "/>
    <x v="6"/>
    <n v="1.666666666666667E-3"/>
    <s v="Abr"/>
    <n v="0.05"/>
    <n v="0.05"/>
    <n v="1"/>
    <s v="Culminada"/>
    <n v="0.3"/>
    <n v="0.3"/>
    <n v="1"/>
    <m/>
    <m/>
    <m/>
    <m/>
    <m/>
    <x v="1"/>
    <m/>
  </r>
  <r>
    <n v="104"/>
    <s v="OE2;PR_10;ACT_46"/>
    <x v="2"/>
    <x v="2"/>
    <x v="0"/>
    <n v="2"/>
    <s v="PAI"/>
    <x v="0"/>
    <s v="ACT_46"/>
    <s v="Implementar la Transformación Digital y Desmaterizalización de trámites "/>
    <x v="6"/>
    <n v="1.666666666666667E-3"/>
    <s v="May"/>
    <n v="0.1"/>
    <n v="0.1"/>
    <n v="1"/>
    <s v="Culminada"/>
    <n v="0.4"/>
    <n v="0.4"/>
    <n v="1"/>
    <m/>
    <m/>
    <m/>
    <m/>
    <m/>
    <x v="1"/>
    <m/>
  </r>
  <r>
    <n v="104"/>
    <s v="OE2;PR_10;ACT_46"/>
    <x v="2"/>
    <x v="2"/>
    <x v="0"/>
    <n v="2"/>
    <s v="PAI"/>
    <x v="0"/>
    <s v="ACT_46"/>
    <s v="Implementar la Transformación Digital y Desmaterizalización de trámites "/>
    <x v="6"/>
    <n v="1.666666666666667E-3"/>
    <s v="Jun"/>
    <n v="0.1"/>
    <n v="0.1"/>
    <n v="1"/>
    <s v="Culminada"/>
    <n v="0.5"/>
    <n v="0.5"/>
    <n v="1"/>
    <m/>
    <m/>
    <m/>
    <m/>
    <m/>
    <x v="1"/>
    <m/>
  </r>
  <r>
    <n v="104"/>
    <s v="OE2;PR_10;ACT_46"/>
    <x v="2"/>
    <x v="2"/>
    <x v="0"/>
    <n v="2"/>
    <s v="PAI"/>
    <x v="0"/>
    <s v="ACT_46"/>
    <s v="Implementar la Transformación Digital y Desmaterizalización de trámites "/>
    <x v="6"/>
    <n v="1.666666666666667E-3"/>
    <s v="Jul"/>
    <n v="0.05"/>
    <n v="0"/>
    <n v="0"/>
    <s v="Por Ejecutar"/>
    <n v="0.55000000000000004"/>
    <n v="0.5"/>
    <n v="0.90909090909090906"/>
    <m/>
    <m/>
    <m/>
    <m/>
    <m/>
    <x v="1"/>
    <m/>
  </r>
  <r>
    <n v="104"/>
    <s v="OE2;PR_10;ACT_46"/>
    <x v="2"/>
    <x v="2"/>
    <x v="0"/>
    <n v="2"/>
    <s v="PAI"/>
    <x v="0"/>
    <s v="ACT_46"/>
    <s v="Implementar la Transformación Digital y Desmaterizalización de trámites "/>
    <x v="6"/>
    <n v="1.666666666666667E-3"/>
    <s v="Ago"/>
    <n v="0.1"/>
    <n v="0"/>
    <n v="0"/>
    <s v="Por Ejecutar"/>
    <n v="0.65"/>
    <n v="0.5"/>
    <n v="0.76923076923076916"/>
    <m/>
    <m/>
    <m/>
    <m/>
    <m/>
    <x v="1"/>
    <m/>
  </r>
  <r>
    <n v="104"/>
    <s v="OE2;PR_10;ACT_46"/>
    <x v="2"/>
    <x v="2"/>
    <x v="0"/>
    <n v="2"/>
    <s v="PAI"/>
    <x v="0"/>
    <s v="ACT_46"/>
    <s v="Implementar la Transformación Digital y Desmaterizalización de trámites "/>
    <x v="6"/>
    <n v="1.666666666666667E-3"/>
    <s v="Sep"/>
    <n v="0.1"/>
    <n v="0"/>
    <n v="0"/>
    <s v="Por Ejecutar"/>
    <n v="0.75"/>
    <n v="0.5"/>
    <n v="0.66666666666666663"/>
    <m/>
    <m/>
    <m/>
    <m/>
    <m/>
    <x v="1"/>
    <m/>
  </r>
  <r>
    <n v="104"/>
    <s v="OE2;PR_10;ACT_46"/>
    <x v="2"/>
    <x v="2"/>
    <x v="0"/>
    <n v="2"/>
    <s v="PAI"/>
    <x v="0"/>
    <s v="ACT_46"/>
    <s v="Implementar la Transformación Digital y Desmaterizalización de trámites "/>
    <x v="6"/>
    <n v="1.666666666666667E-3"/>
    <s v="Oct"/>
    <n v="0.05"/>
    <n v="0"/>
    <n v="0"/>
    <s v="Por Ejecutar"/>
    <n v="0.8"/>
    <n v="0.5"/>
    <n v="0.625"/>
    <m/>
    <m/>
    <m/>
    <m/>
    <m/>
    <x v="1"/>
    <m/>
  </r>
  <r>
    <n v="104"/>
    <s v="OE2;PR_10;ACT_46"/>
    <x v="2"/>
    <x v="2"/>
    <x v="0"/>
    <n v="2"/>
    <s v="PAI"/>
    <x v="0"/>
    <s v="ACT_46"/>
    <s v="Implementar la Transformación Digital y Desmaterizalización de trámites "/>
    <x v="6"/>
    <n v="1.666666666666667E-3"/>
    <s v="Nov"/>
    <n v="0.1"/>
    <n v="0"/>
    <n v="0"/>
    <s v="Por Ejecutar"/>
    <n v="0.9"/>
    <n v="0.5"/>
    <n v="0.55555555555555558"/>
    <m/>
    <m/>
    <m/>
    <m/>
    <m/>
    <x v="1"/>
    <m/>
  </r>
  <r>
    <n v="104"/>
    <s v="OE2;PR_10;ACT_46"/>
    <x v="2"/>
    <x v="2"/>
    <x v="0"/>
    <n v="2"/>
    <s v="PAI"/>
    <x v="0"/>
    <s v="ACT_46"/>
    <s v="Implementar la Transformación Digital y Desmaterizalización de trámites "/>
    <x v="6"/>
    <n v="1.666666666666667E-3"/>
    <s v="Dic"/>
    <n v="0.1"/>
    <n v="0"/>
    <n v="0"/>
    <s v="Por Ejecutar"/>
    <n v="1"/>
    <n v="0.5"/>
    <n v="0.5"/>
    <m/>
    <m/>
    <m/>
    <m/>
    <m/>
    <x v="1"/>
    <m/>
  </r>
  <r>
    <n v="105"/>
    <s v="OE2;PR_10;ACT_47"/>
    <x v="2"/>
    <x v="2"/>
    <x v="0"/>
    <n v="2"/>
    <s v="PAI"/>
    <x v="0"/>
    <s v="ACT_47"/>
    <s v="Implementar el sistema de impresión controlada generando ahorro de papel y tiempo (Cultura de Cero Papel)"/>
    <x v="6"/>
    <n v="1.666666666666667E-3"/>
    <s v="Ene"/>
    <n v="0"/>
    <n v="0"/>
    <n v="0"/>
    <s v="Por Ejecutar"/>
    <n v="0"/>
    <n v="0"/>
    <n v="0"/>
    <n v="1"/>
    <n v="0.5"/>
    <n v="0.5"/>
    <m/>
    <n v="0.5"/>
    <x v="0"/>
    <n v="8.333333333333335E-4"/>
  </r>
  <r>
    <n v="105"/>
    <s v="OE2;PR_10;ACT_47"/>
    <x v="2"/>
    <x v="2"/>
    <x v="0"/>
    <n v="2"/>
    <s v="PAI"/>
    <x v="0"/>
    <s v="ACT_47"/>
    <s v="Implementar el sistema de impresión controlada generando ahorro de papel y tiempo (Cultura de Cero Papel)"/>
    <x v="6"/>
    <n v="1.666666666666667E-3"/>
    <s v="Feb"/>
    <n v="0.15"/>
    <n v="0.15"/>
    <n v="1"/>
    <s v="Culminada"/>
    <n v="0.15"/>
    <n v="0.15"/>
    <n v="1"/>
    <m/>
    <m/>
    <m/>
    <m/>
    <m/>
    <x v="1"/>
    <m/>
  </r>
  <r>
    <n v="105"/>
    <s v="OE2;PR_10;ACT_47"/>
    <x v="2"/>
    <x v="2"/>
    <x v="0"/>
    <n v="2"/>
    <s v="PAI"/>
    <x v="0"/>
    <s v="ACT_47"/>
    <s v="Implementar el sistema de impresión controlada generando ahorro de papel y tiempo (Cultura de Cero Papel)"/>
    <x v="6"/>
    <n v="1.666666666666667E-3"/>
    <s v="Mar"/>
    <n v="0.1"/>
    <n v="0.1"/>
    <n v="1"/>
    <s v="Culminada"/>
    <n v="0.25"/>
    <n v="0.25"/>
    <n v="1"/>
    <m/>
    <m/>
    <m/>
    <m/>
    <m/>
    <x v="1"/>
    <m/>
  </r>
  <r>
    <n v="105"/>
    <s v="OE2;PR_10;ACT_47"/>
    <x v="2"/>
    <x v="2"/>
    <x v="0"/>
    <n v="2"/>
    <s v="PAI"/>
    <x v="0"/>
    <s v="ACT_47"/>
    <s v="Implementar el sistema de impresión controlada generando ahorro de papel y tiempo (Cultura de Cero Papel)"/>
    <x v="6"/>
    <n v="1.666666666666667E-3"/>
    <s v="Abr"/>
    <n v="0.05"/>
    <n v="0.05"/>
    <n v="1"/>
    <s v="Culminada"/>
    <n v="0.3"/>
    <n v="0.3"/>
    <n v="1"/>
    <m/>
    <m/>
    <m/>
    <m/>
    <m/>
    <x v="1"/>
    <m/>
  </r>
  <r>
    <n v="105"/>
    <s v="OE2;PR_10;ACT_47"/>
    <x v="2"/>
    <x v="2"/>
    <x v="0"/>
    <n v="2"/>
    <s v="PAI"/>
    <x v="0"/>
    <s v="ACT_47"/>
    <s v="Implementar el sistema de impresión controlada generando ahorro de papel y tiempo (Cultura de Cero Papel)"/>
    <x v="6"/>
    <n v="1.666666666666667E-3"/>
    <s v="May"/>
    <n v="0.1"/>
    <n v="0.1"/>
    <n v="1"/>
    <s v="Culminada"/>
    <n v="0.4"/>
    <n v="0.4"/>
    <n v="1"/>
    <m/>
    <m/>
    <m/>
    <m/>
    <m/>
    <x v="1"/>
    <m/>
  </r>
  <r>
    <n v="105"/>
    <s v="OE2;PR_10;ACT_47"/>
    <x v="2"/>
    <x v="2"/>
    <x v="0"/>
    <n v="2"/>
    <s v="PAI"/>
    <x v="0"/>
    <s v="ACT_47"/>
    <s v="Implementar el sistema de impresión controlada generando ahorro de papel y tiempo (Cultura de Cero Papel)"/>
    <x v="6"/>
    <n v="1.666666666666667E-3"/>
    <s v="Jun"/>
    <n v="0.1"/>
    <n v="0.1"/>
    <n v="1"/>
    <s v="Culminada"/>
    <n v="0.5"/>
    <n v="0.5"/>
    <n v="1"/>
    <m/>
    <m/>
    <m/>
    <m/>
    <m/>
    <x v="1"/>
    <m/>
  </r>
  <r>
    <n v="105"/>
    <s v="OE2;PR_10;ACT_47"/>
    <x v="2"/>
    <x v="2"/>
    <x v="0"/>
    <n v="2"/>
    <s v="PAI"/>
    <x v="0"/>
    <s v="ACT_47"/>
    <s v="Implementar el sistema de impresión controlada generando ahorro de papel y tiempo (Cultura de Cero Papel)"/>
    <x v="6"/>
    <n v="1.666666666666667E-3"/>
    <s v="Jul"/>
    <n v="0.05"/>
    <n v="0"/>
    <n v="0"/>
    <s v="Por Ejecutar"/>
    <n v="0.55000000000000004"/>
    <n v="0.5"/>
    <n v="0.90909090909090906"/>
    <m/>
    <m/>
    <m/>
    <m/>
    <m/>
    <x v="1"/>
    <m/>
  </r>
  <r>
    <n v="105"/>
    <s v="OE2;PR_10;ACT_47"/>
    <x v="2"/>
    <x v="2"/>
    <x v="0"/>
    <n v="2"/>
    <s v="PAI"/>
    <x v="0"/>
    <s v="ACT_47"/>
    <s v="Implementar el sistema de impresión controlada generando ahorro de papel y tiempo (Cultura de Cero Papel)"/>
    <x v="6"/>
    <n v="1.666666666666667E-3"/>
    <s v="Ago"/>
    <n v="0.1"/>
    <n v="0"/>
    <n v="0"/>
    <s v="Por Ejecutar"/>
    <n v="0.65"/>
    <n v="0.5"/>
    <n v="0.76923076923076916"/>
    <m/>
    <m/>
    <m/>
    <m/>
    <m/>
    <x v="1"/>
    <m/>
  </r>
  <r>
    <n v="105"/>
    <s v="OE2;PR_10;ACT_47"/>
    <x v="2"/>
    <x v="2"/>
    <x v="0"/>
    <n v="2"/>
    <s v="PAI"/>
    <x v="0"/>
    <s v="ACT_47"/>
    <s v="Implementar el sistema de impresión controlada generando ahorro de papel y tiempo (Cultura de Cero Papel)"/>
    <x v="6"/>
    <n v="1.666666666666667E-3"/>
    <s v="Sep"/>
    <n v="0.1"/>
    <n v="0"/>
    <n v="0"/>
    <s v="Por Ejecutar"/>
    <n v="0.75"/>
    <n v="0.5"/>
    <n v="0.66666666666666663"/>
    <m/>
    <m/>
    <m/>
    <m/>
    <m/>
    <x v="1"/>
    <m/>
  </r>
  <r>
    <n v="105"/>
    <s v="OE2;PR_10;ACT_47"/>
    <x v="2"/>
    <x v="2"/>
    <x v="0"/>
    <n v="2"/>
    <s v="PAI"/>
    <x v="0"/>
    <s v="ACT_47"/>
    <s v="Implementar el sistema de impresión controlada generando ahorro de papel y tiempo (Cultura de Cero Papel)"/>
    <x v="6"/>
    <n v="1.666666666666667E-3"/>
    <s v="Oct"/>
    <n v="0.05"/>
    <n v="0"/>
    <n v="0"/>
    <s v="Por Ejecutar"/>
    <n v="0.8"/>
    <n v="0.5"/>
    <n v="0.625"/>
    <m/>
    <m/>
    <m/>
    <m/>
    <m/>
    <x v="1"/>
    <m/>
  </r>
  <r>
    <n v="105"/>
    <s v="OE2;PR_10;ACT_47"/>
    <x v="2"/>
    <x v="2"/>
    <x v="0"/>
    <n v="2"/>
    <s v="PAI"/>
    <x v="0"/>
    <s v="ACT_47"/>
    <s v="Implementar el sistema de impresión controlada generando ahorro de papel y tiempo (Cultura de Cero Papel)"/>
    <x v="6"/>
    <n v="1.666666666666667E-3"/>
    <s v="Nov"/>
    <n v="0.1"/>
    <n v="0"/>
    <n v="0"/>
    <s v="Por Ejecutar"/>
    <n v="0.9"/>
    <n v="0.5"/>
    <n v="0.55555555555555558"/>
    <m/>
    <m/>
    <m/>
    <m/>
    <m/>
    <x v="1"/>
    <m/>
  </r>
  <r>
    <n v="105"/>
    <s v="OE2;PR_10;ACT_47"/>
    <x v="2"/>
    <x v="2"/>
    <x v="0"/>
    <n v="2"/>
    <s v="PAI"/>
    <x v="0"/>
    <s v="ACT_47"/>
    <s v="Implementar el sistema de impresión controlada generando ahorro de papel y tiempo (Cultura de Cero Papel)"/>
    <x v="6"/>
    <n v="1.666666666666667E-3"/>
    <s v="Dic"/>
    <n v="0.1"/>
    <n v="0"/>
    <n v="0"/>
    <s v="Por Ejecutar"/>
    <n v="1"/>
    <n v="0.5"/>
    <n v="0.5"/>
    <m/>
    <m/>
    <m/>
    <m/>
    <m/>
    <x v="1"/>
    <m/>
  </r>
  <r>
    <n v="106"/>
    <s v="OE2;PR_10;ACT_48"/>
    <x v="2"/>
    <x v="2"/>
    <x v="0"/>
    <n v="2"/>
    <s v="PAI"/>
    <x v="0"/>
    <s v="ACT_48"/>
    <s v="Automatizar el Recaudo (Unificar Sistema Taux y Vigia)"/>
    <x v="6"/>
    <n v="1.666666666666667E-3"/>
    <s v="Ene"/>
    <n v="0"/>
    <n v="0"/>
    <n v="0"/>
    <s v="Por Ejecutar"/>
    <n v="0"/>
    <n v="0"/>
    <n v="0"/>
    <n v="1"/>
    <n v="0.5"/>
    <n v="0.5"/>
    <m/>
    <n v="0.5"/>
    <x v="0"/>
    <n v="8.333333333333335E-4"/>
  </r>
  <r>
    <n v="106"/>
    <s v="OE2;PR_10;ACT_48"/>
    <x v="2"/>
    <x v="2"/>
    <x v="0"/>
    <n v="2"/>
    <s v="PAI"/>
    <x v="0"/>
    <s v="ACT_48"/>
    <s v="Automatizar el Recaudo (Unificar Sistema Taux y Vigia)"/>
    <x v="6"/>
    <n v="1.666666666666667E-3"/>
    <s v="Feb"/>
    <n v="0"/>
    <n v="0"/>
    <n v="0"/>
    <s v="Por Ejecutar"/>
    <n v="0"/>
    <n v="0"/>
    <n v="0"/>
    <m/>
    <m/>
    <m/>
    <m/>
    <m/>
    <x v="1"/>
    <m/>
  </r>
  <r>
    <n v="106"/>
    <s v="OE2;PR_10;ACT_48"/>
    <x v="2"/>
    <x v="2"/>
    <x v="0"/>
    <n v="2"/>
    <s v="PAI"/>
    <x v="0"/>
    <s v="ACT_48"/>
    <s v="Automatizar el Recaudo (Unificar Sistema Taux y Vigia)"/>
    <x v="6"/>
    <n v="1.666666666666667E-3"/>
    <s v="Mar"/>
    <n v="0.25"/>
    <n v="0.25"/>
    <n v="1"/>
    <s v="Culminada"/>
    <n v="0.25"/>
    <n v="0.25"/>
    <n v="1"/>
    <m/>
    <m/>
    <m/>
    <m/>
    <m/>
    <x v="1"/>
    <m/>
  </r>
  <r>
    <n v="106"/>
    <s v="OE2;PR_10;ACT_48"/>
    <x v="2"/>
    <x v="2"/>
    <x v="0"/>
    <n v="2"/>
    <s v="PAI"/>
    <x v="0"/>
    <s v="ACT_48"/>
    <s v="Automatizar el Recaudo (Unificar Sistema Taux y Vigia)"/>
    <x v="6"/>
    <n v="1.666666666666667E-3"/>
    <s v="Abr"/>
    <n v="0.05"/>
    <n v="0.05"/>
    <n v="1"/>
    <s v="Culminada"/>
    <n v="0.3"/>
    <n v="0.3"/>
    <n v="1"/>
    <m/>
    <m/>
    <m/>
    <m/>
    <m/>
    <x v="1"/>
    <m/>
  </r>
  <r>
    <n v="106"/>
    <s v="OE2;PR_10;ACT_48"/>
    <x v="2"/>
    <x v="2"/>
    <x v="0"/>
    <n v="2"/>
    <s v="PAI"/>
    <x v="0"/>
    <s v="ACT_48"/>
    <s v="Automatizar el Recaudo (Unificar Sistema Taux y Vigia)"/>
    <x v="6"/>
    <n v="1.666666666666667E-3"/>
    <s v="May"/>
    <n v="0.1"/>
    <n v="0.1"/>
    <n v="1"/>
    <s v="Culminada"/>
    <n v="0.4"/>
    <n v="0.4"/>
    <n v="1"/>
    <m/>
    <m/>
    <m/>
    <m/>
    <m/>
    <x v="1"/>
    <m/>
  </r>
  <r>
    <n v="106"/>
    <s v="OE2;PR_10;ACT_48"/>
    <x v="2"/>
    <x v="2"/>
    <x v="0"/>
    <n v="2"/>
    <s v="PAI"/>
    <x v="0"/>
    <s v="ACT_48"/>
    <s v="Automatizar el Recaudo (Unificar Sistema Taux y Vigia)"/>
    <x v="6"/>
    <n v="1.666666666666667E-3"/>
    <s v="Jun"/>
    <n v="0.1"/>
    <n v="0.1"/>
    <n v="1"/>
    <s v="Culminada"/>
    <n v="0.5"/>
    <n v="0.5"/>
    <n v="1"/>
    <m/>
    <m/>
    <m/>
    <m/>
    <m/>
    <x v="1"/>
    <m/>
  </r>
  <r>
    <n v="106"/>
    <s v="OE2;PR_10;ACT_48"/>
    <x v="2"/>
    <x v="2"/>
    <x v="0"/>
    <n v="2"/>
    <s v="PAI"/>
    <x v="0"/>
    <s v="ACT_48"/>
    <s v="Automatizar el Recaudo (Unificar Sistema Taux y Vigia)"/>
    <x v="6"/>
    <n v="1.666666666666667E-3"/>
    <s v="Jul"/>
    <n v="0.05"/>
    <n v="0"/>
    <n v="0"/>
    <s v="Por Ejecutar"/>
    <n v="0.55000000000000004"/>
    <n v="0.5"/>
    <n v="0.90909090909090906"/>
    <m/>
    <m/>
    <m/>
    <m/>
    <m/>
    <x v="1"/>
    <m/>
  </r>
  <r>
    <n v="106"/>
    <s v="OE2;PR_10;ACT_48"/>
    <x v="2"/>
    <x v="2"/>
    <x v="0"/>
    <n v="2"/>
    <s v="PAI"/>
    <x v="0"/>
    <s v="ACT_48"/>
    <s v="Automatizar el Recaudo (Unificar Sistema Taux y Vigia)"/>
    <x v="6"/>
    <n v="1.666666666666667E-3"/>
    <s v="Ago"/>
    <n v="0.1"/>
    <n v="0"/>
    <n v="0"/>
    <s v="Por Ejecutar"/>
    <n v="0.65"/>
    <n v="0.5"/>
    <n v="0.76923076923076916"/>
    <m/>
    <m/>
    <m/>
    <m/>
    <m/>
    <x v="1"/>
    <m/>
  </r>
  <r>
    <n v="106"/>
    <s v="OE2;PR_10;ACT_48"/>
    <x v="2"/>
    <x v="2"/>
    <x v="0"/>
    <n v="2"/>
    <s v="PAI"/>
    <x v="0"/>
    <s v="ACT_48"/>
    <s v="Automatizar el Recaudo (Unificar Sistema Taux y Vigia)"/>
    <x v="6"/>
    <n v="1.666666666666667E-3"/>
    <s v="Sep"/>
    <n v="0.1"/>
    <n v="0"/>
    <n v="0"/>
    <s v="Por Ejecutar"/>
    <n v="0.75"/>
    <n v="0.5"/>
    <n v="0.66666666666666663"/>
    <m/>
    <m/>
    <m/>
    <m/>
    <m/>
    <x v="1"/>
    <m/>
  </r>
  <r>
    <n v="106"/>
    <s v="OE2;PR_10;ACT_48"/>
    <x v="2"/>
    <x v="2"/>
    <x v="0"/>
    <n v="2"/>
    <s v="PAI"/>
    <x v="0"/>
    <s v="ACT_48"/>
    <s v="Automatizar el Recaudo (Unificar Sistema Taux y Vigia)"/>
    <x v="6"/>
    <n v="1.666666666666667E-3"/>
    <s v="Oct"/>
    <n v="0.05"/>
    <n v="0"/>
    <n v="0"/>
    <s v="Por Ejecutar"/>
    <n v="0.8"/>
    <n v="0.5"/>
    <n v="0.625"/>
    <m/>
    <m/>
    <m/>
    <m/>
    <m/>
    <x v="1"/>
    <m/>
  </r>
  <r>
    <n v="106"/>
    <s v="OE2;PR_10;ACT_48"/>
    <x v="2"/>
    <x v="2"/>
    <x v="0"/>
    <n v="2"/>
    <s v="PAI"/>
    <x v="0"/>
    <s v="ACT_48"/>
    <s v="Automatizar el Recaudo (Unificar Sistema Taux y Vigia)"/>
    <x v="6"/>
    <n v="1.666666666666667E-3"/>
    <s v="Nov"/>
    <n v="0.1"/>
    <n v="0"/>
    <n v="0"/>
    <s v="Por Ejecutar"/>
    <n v="0.9"/>
    <n v="0.5"/>
    <n v="0.55555555555555558"/>
    <m/>
    <m/>
    <m/>
    <m/>
    <m/>
    <x v="1"/>
    <m/>
  </r>
  <r>
    <n v="106"/>
    <s v="OE2;PR_10;ACT_48"/>
    <x v="2"/>
    <x v="2"/>
    <x v="0"/>
    <n v="2"/>
    <s v="PAI"/>
    <x v="0"/>
    <s v="ACT_48"/>
    <s v="Automatizar el Recaudo (Unificar Sistema Taux y Vigia)"/>
    <x v="6"/>
    <n v="1.666666666666667E-3"/>
    <s v="Dic"/>
    <n v="0.1"/>
    <n v="0"/>
    <n v="0"/>
    <s v="Por Ejecutar"/>
    <n v="1"/>
    <n v="0.5"/>
    <n v="0.5"/>
    <m/>
    <m/>
    <m/>
    <m/>
    <m/>
    <x v="1"/>
    <m/>
  </r>
  <r>
    <n v="107"/>
    <s v="OE2;PR_10;ACT_49"/>
    <x v="2"/>
    <x v="2"/>
    <x v="0"/>
    <n v="2"/>
    <s v="PAI"/>
    <x v="0"/>
    <s v="ACT_49"/>
    <s v="Automatizar el  tema contractual"/>
    <x v="6"/>
    <n v="1.666666666666667E-3"/>
    <s v="Ene"/>
    <n v="0"/>
    <n v="0"/>
    <n v="0"/>
    <s v="Por Ejecutar"/>
    <n v="0"/>
    <n v="0"/>
    <n v="0"/>
    <n v="1"/>
    <n v="0.5"/>
    <n v="0.5"/>
    <m/>
    <n v="0.5"/>
    <x v="0"/>
    <n v="8.333333333333335E-4"/>
  </r>
  <r>
    <n v="107"/>
    <s v="OE2;PR_10;ACT_49"/>
    <x v="2"/>
    <x v="2"/>
    <x v="0"/>
    <n v="2"/>
    <s v="PAI"/>
    <x v="0"/>
    <s v="ACT_49"/>
    <s v="Automatizar el  tema contractual"/>
    <x v="6"/>
    <n v="1.666666666666667E-3"/>
    <s v="Feb"/>
    <n v="0"/>
    <n v="0"/>
    <n v="0"/>
    <s v="Por Ejecutar"/>
    <n v="0"/>
    <n v="0"/>
    <n v="0"/>
    <m/>
    <m/>
    <m/>
    <m/>
    <m/>
    <x v="1"/>
    <m/>
  </r>
  <r>
    <n v="107"/>
    <s v="OE2;PR_10;ACT_49"/>
    <x v="2"/>
    <x v="2"/>
    <x v="0"/>
    <n v="2"/>
    <s v="PAI"/>
    <x v="0"/>
    <s v="ACT_49"/>
    <s v="Automatizar el  tema contractual"/>
    <x v="6"/>
    <n v="1.666666666666667E-3"/>
    <s v="Mar"/>
    <n v="0.25"/>
    <n v="0.25"/>
    <n v="1"/>
    <s v="Culminada"/>
    <n v="0.25"/>
    <n v="0.25"/>
    <n v="1"/>
    <m/>
    <m/>
    <m/>
    <m/>
    <m/>
    <x v="1"/>
    <m/>
  </r>
  <r>
    <n v="107"/>
    <s v="OE2;PR_10;ACT_49"/>
    <x v="2"/>
    <x v="2"/>
    <x v="0"/>
    <n v="2"/>
    <s v="PAI"/>
    <x v="0"/>
    <s v="ACT_49"/>
    <s v="Automatizar el  tema contractual"/>
    <x v="6"/>
    <n v="1.666666666666667E-3"/>
    <s v="Abr"/>
    <n v="0.05"/>
    <n v="0.05"/>
    <n v="1"/>
    <s v="Culminada"/>
    <n v="0.3"/>
    <n v="0.3"/>
    <n v="1"/>
    <m/>
    <m/>
    <m/>
    <m/>
    <m/>
    <x v="1"/>
    <m/>
  </r>
  <r>
    <n v="107"/>
    <s v="OE2;PR_10;ACT_49"/>
    <x v="2"/>
    <x v="2"/>
    <x v="0"/>
    <n v="2"/>
    <s v="PAI"/>
    <x v="0"/>
    <s v="ACT_49"/>
    <s v="Automatizar el  tema contractual"/>
    <x v="6"/>
    <n v="1.666666666666667E-3"/>
    <s v="May"/>
    <n v="0.1"/>
    <n v="0.1"/>
    <n v="1"/>
    <s v="Culminada"/>
    <n v="0.4"/>
    <n v="0.4"/>
    <n v="1"/>
    <m/>
    <m/>
    <m/>
    <m/>
    <m/>
    <x v="1"/>
    <m/>
  </r>
  <r>
    <n v="107"/>
    <s v="OE2;PR_10;ACT_49"/>
    <x v="2"/>
    <x v="2"/>
    <x v="0"/>
    <n v="2"/>
    <s v="PAI"/>
    <x v="0"/>
    <s v="ACT_49"/>
    <s v="Automatizar el  tema contractual"/>
    <x v="6"/>
    <n v="1.666666666666667E-3"/>
    <s v="Jun"/>
    <n v="0.1"/>
    <n v="0.1"/>
    <n v="1"/>
    <s v="Culminada"/>
    <n v="0.5"/>
    <n v="0.5"/>
    <n v="1"/>
    <m/>
    <m/>
    <m/>
    <m/>
    <m/>
    <x v="1"/>
    <m/>
  </r>
  <r>
    <n v="107"/>
    <s v="OE2;PR_10;ACT_49"/>
    <x v="2"/>
    <x v="2"/>
    <x v="0"/>
    <n v="2"/>
    <s v="PAI"/>
    <x v="0"/>
    <s v="ACT_49"/>
    <s v="Automatizar el  tema contractual"/>
    <x v="6"/>
    <n v="1.666666666666667E-3"/>
    <s v="Jul"/>
    <n v="0.05"/>
    <n v="0"/>
    <n v="0"/>
    <s v="Por Ejecutar"/>
    <n v="0.55000000000000004"/>
    <n v="0.5"/>
    <n v="0.90909090909090906"/>
    <m/>
    <m/>
    <m/>
    <m/>
    <m/>
    <x v="1"/>
    <m/>
  </r>
  <r>
    <n v="107"/>
    <s v="OE2;PR_10;ACT_49"/>
    <x v="2"/>
    <x v="2"/>
    <x v="0"/>
    <n v="2"/>
    <s v="PAI"/>
    <x v="0"/>
    <s v="ACT_49"/>
    <s v="Automatizar el  tema contractual"/>
    <x v="6"/>
    <n v="1.666666666666667E-3"/>
    <s v="Ago"/>
    <n v="0.1"/>
    <n v="0"/>
    <n v="0"/>
    <s v="Por Ejecutar"/>
    <n v="0.65"/>
    <n v="0.5"/>
    <n v="0.76923076923076916"/>
    <m/>
    <m/>
    <m/>
    <m/>
    <m/>
    <x v="1"/>
    <m/>
  </r>
  <r>
    <n v="107"/>
    <s v="OE2;PR_10;ACT_49"/>
    <x v="2"/>
    <x v="2"/>
    <x v="0"/>
    <n v="2"/>
    <s v="PAI"/>
    <x v="0"/>
    <s v="ACT_49"/>
    <s v="Automatizar el  tema contractual"/>
    <x v="6"/>
    <n v="1.666666666666667E-3"/>
    <s v="Sep"/>
    <n v="0.1"/>
    <n v="0"/>
    <n v="0"/>
    <s v="Por Ejecutar"/>
    <n v="0.75"/>
    <n v="0.5"/>
    <n v="0.66666666666666663"/>
    <m/>
    <m/>
    <m/>
    <m/>
    <m/>
    <x v="1"/>
    <m/>
  </r>
  <r>
    <n v="107"/>
    <s v="OE2;PR_10;ACT_49"/>
    <x v="2"/>
    <x v="2"/>
    <x v="0"/>
    <n v="2"/>
    <s v="PAI"/>
    <x v="0"/>
    <s v="ACT_49"/>
    <s v="Automatizar el  tema contractual"/>
    <x v="6"/>
    <n v="1.666666666666667E-3"/>
    <s v="Oct"/>
    <n v="0.05"/>
    <n v="0"/>
    <n v="0"/>
    <s v="Por Ejecutar"/>
    <n v="0.8"/>
    <n v="0.5"/>
    <n v="0.625"/>
    <m/>
    <m/>
    <m/>
    <m/>
    <m/>
    <x v="1"/>
    <m/>
  </r>
  <r>
    <n v="107"/>
    <s v="OE2;PR_10;ACT_49"/>
    <x v="2"/>
    <x v="2"/>
    <x v="0"/>
    <n v="2"/>
    <s v="PAI"/>
    <x v="0"/>
    <s v="ACT_49"/>
    <s v="Automatizar el  tema contractual"/>
    <x v="6"/>
    <n v="1.666666666666667E-3"/>
    <s v="Nov"/>
    <n v="0.1"/>
    <n v="0"/>
    <n v="0"/>
    <s v="Por Ejecutar"/>
    <n v="0.9"/>
    <n v="0.5"/>
    <n v="0.55555555555555558"/>
    <m/>
    <m/>
    <m/>
    <m/>
    <m/>
    <x v="1"/>
    <m/>
  </r>
  <r>
    <n v="107"/>
    <s v="OE2;PR_10;ACT_49"/>
    <x v="2"/>
    <x v="2"/>
    <x v="0"/>
    <n v="2"/>
    <s v="PAI"/>
    <x v="0"/>
    <s v="ACT_49"/>
    <s v="Automatizar el  tema contractual"/>
    <x v="6"/>
    <n v="1.666666666666667E-3"/>
    <s v="Dic"/>
    <n v="0.1"/>
    <n v="0"/>
    <n v="0"/>
    <s v="Por Ejecutar"/>
    <n v="1"/>
    <n v="0.5"/>
    <n v="0.5"/>
    <m/>
    <m/>
    <m/>
    <m/>
    <m/>
    <x v="1"/>
    <m/>
  </r>
  <r>
    <n v="108"/>
    <s v="OE2;PR_10;ACT_50"/>
    <x v="2"/>
    <x v="2"/>
    <x v="0"/>
    <n v="2"/>
    <s v="PAI"/>
    <x v="0"/>
    <s v="ACT_50"/>
    <s v="Implementar sistema de Gestión del Conocimiento"/>
    <x v="6"/>
    <n v="1.666666666666667E-3"/>
    <s v="Ene"/>
    <n v="0"/>
    <n v="0"/>
    <n v="0"/>
    <s v="Por Ejecutar"/>
    <n v="0"/>
    <n v="0"/>
    <n v="0"/>
    <n v="1"/>
    <n v="0.5"/>
    <n v="0.5"/>
    <m/>
    <n v="0.5"/>
    <x v="0"/>
    <n v="8.333333333333335E-4"/>
  </r>
  <r>
    <n v="108"/>
    <s v="OE2;PR_10;ACT_50"/>
    <x v="2"/>
    <x v="2"/>
    <x v="0"/>
    <n v="2"/>
    <s v="PAI"/>
    <x v="0"/>
    <s v="ACT_50"/>
    <s v="Implementar sistema de Gestión del Conocimiento"/>
    <x v="6"/>
    <n v="1.666666666666667E-3"/>
    <s v="Feb"/>
    <n v="0"/>
    <n v="0"/>
    <n v="0"/>
    <s v="Por Ejecutar"/>
    <n v="0"/>
    <n v="0"/>
    <n v="0"/>
    <m/>
    <m/>
    <m/>
    <m/>
    <m/>
    <x v="1"/>
    <m/>
  </r>
  <r>
    <n v="108"/>
    <s v="OE2;PR_10;ACT_50"/>
    <x v="2"/>
    <x v="2"/>
    <x v="0"/>
    <n v="2"/>
    <s v="PAI"/>
    <x v="0"/>
    <s v="ACT_50"/>
    <s v="Implementar sistema de Gestión del Conocimiento"/>
    <x v="6"/>
    <n v="1.666666666666667E-3"/>
    <s v="Mar"/>
    <n v="0.25"/>
    <n v="0.25"/>
    <n v="1"/>
    <s v="Culminada"/>
    <n v="0.25"/>
    <n v="0.25"/>
    <n v="1"/>
    <m/>
    <m/>
    <m/>
    <m/>
    <m/>
    <x v="1"/>
    <m/>
  </r>
  <r>
    <n v="108"/>
    <s v="OE2;PR_10;ACT_50"/>
    <x v="2"/>
    <x v="2"/>
    <x v="0"/>
    <n v="2"/>
    <s v="PAI"/>
    <x v="0"/>
    <s v="ACT_50"/>
    <s v="Implementar sistema de Gestión del Conocimiento"/>
    <x v="6"/>
    <n v="1.666666666666667E-3"/>
    <s v="Abr"/>
    <n v="0.05"/>
    <n v="0.05"/>
    <n v="1"/>
    <s v="Culminada"/>
    <n v="0.3"/>
    <n v="0.3"/>
    <n v="1"/>
    <m/>
    <m/>
    <m/>
    <m/>
    <m/>
    <x v="1"/>
    <m/>
  </r>
  <r>
    <n v="108"/>
    <s v="OE2;PR_10;ACT_50"/>
    <x v="2"/>
    <x v="2"/>
    <x v="0"/>
    <n v="2"/>
    <s v="PAI"/>
    <x v="0"/>
    <s v="ACT_50"/>
    <s v="Implementar sistema de Gestión del Conocimiento"/>
    <x v="6"/>
    <n v="1.666666666666667E-3"/>
    <s v="May"/>
    <n v="0.1"/>
    <n v="0.1"/>
    <n v="1"/>
    <s v="Culminada"/>
    <n v="0.4"/>
    <n v="0.4"/>
    <n v="1"/>
    <m/>
    <m/>
    <m/>
    <m/>
    <m/>
    <x v="1"/>
    <m/>
  </r>
  <r>
    <n v="108"/>
    <s v="OE2;PR_10;ACT_50"/>
    <x v="2"/>
    <x v="2"/>
    <x v="0"/>
    <n v="2"/>
    <s v="PAI"/>
    <x v="0"/>
    <s v="ACT_50"/>
    <s v="Implementar sistema de Gestión del Conocimiento"/>
    <x v="6"/>
    <n v="1.666666666666667E-3"/>
    <s v="Jun"/>
    <n v="0.1"/>
    <n v="0.1"/>
    <n v="1"/>
    <s v="Culminada"/>
    <n v="0.5"/>
    <n v="0.5"/>
    <n v="1"/>
    <m/>
    <m/>
    <m/>
    <m/>
    <m/>
    <x v="1"/>
    <m/>
  </r>
  <r>
    <n v="108"/>
    <s v="OE2;PR_10;ACT_50"/>
    <x v="2"/>
    <x v="2"/>
    <x v="0"/>
    <n v="2"/>
    <s v="PAI"/>
    <x v="0"/>
    <s v="ACT_50"/>
    <s v="Implementar sistema de Gestión del Conocimiento"/>
    <x v="6"/>
    <n v="1.666666666666667E-3"/>
    <s v="Jul"/>
    <n v="0.05"/>
    <n v="0"/>
    <n v="0"/>
    <s v="Por Ejecutar"/>
    <n v="0.55000000000000004"/>
    <n v="0.5"/>
    <n v="0.90909090909090906"/>
    <m/>
    <m/>
    <m/>
    <m/>
    <m/>
    <x v="1"/>
    <m/>
  </r>
  <r>
    <n v="108"/>
    <s v="OE2;PR_10;ACT_50"/>
    <x v="2"/>
    <x v="2"/>
    <x v="0"/>
    <n v="2"/>
    <s v="PAI"/>
    <x v="0"/>
    <s v="ACT_50"/>
    <s v="Implementar sistema de Gestión del Conocimiento"/>
    <x v="6"/>
    <n v="1.666666666666667E-3"/>
    <s v="Ago"/>
    <n v="0.1"/>
    <n v="0"/>
    <n v="0"/>
    <s v="Por Ejecutar"/>
    <n v="0.65"/>
    <n v="0.5"/>
    <n v="0.76923076923076916"/>
    <m/>
    <m/>
    <m/>
    <m/>
    <m/>
    <x v="1"/>
    <m/>
  </r>
  <r>
    <n v="108"/>
    <s v="OE2;PR_10;ACT_50"/>
    <x v="2"/>
    <x v="2"/>
    <x v="0"/>
    <n v="2"/>
    <s v="PAI"/>
    <x v="0"/>
    <s v="ACT_50"/>
    <s v="Implementar sistema de Gestión del Conocimiento"/>
    <x v="6"/>
    <n v="1.666666666666667E-3"/>
    <s v="Sep"/>
    <n v="0.1"/>
    <n v="0"/>
    <n v="0"/>
    <s v="Por Ejecutar"/>
    <n v="0.75"/>
    <n v="0.5"/>
    <n v="0.66666666666666663"/>
    <m/>
    <m/>
    <m/>
    <m/>
    <m/>
    <x v="1"/>
    <m/>
  </r>
  <r>
    <n v="108"/>
    <s v="OE2;PR_10;ACT_50"/>
    <x v="2"/>
    <x v="2"/>
    <x v="0"/>
    <n v="2"/>
    <s v="PAI"/>
    <x v="0"/>
    <s v="ACT_50"/>
    <s v="Implementar sistema de Gestión del Conocimiento"/>
    <x v="6"/>
    <n v="1.666666666666667E-3"/>
    <s v="Oct"/>
    <n v="0.05"/>
    <n v="0"/>
    <n v="0"/>
    <s v="Por Ejecutar"/>
    <n v="0.8"/>
    <n v="0.5"/>
    <n v="0.625"/>
    <m/>
    <m/>
    <m/>
    <m/>
    <m/>
    <x v="1"/>
    <m/>
  </r>
  <r>
    <n v="108"/>
    <s v="OE2;PR_10;ACT_50"/>
    <x v="2"/>
    <x v="2"/>
    <x v="0"/>
    <n v="2"/>
    <s v="PAI"/>
    <x v="0"/>
    <s v="ACT_50"/>
    <s v="Implementar sistema de Gestión del Conocimiento"/>
    <x v="6"/>
    <n v="1.666666666666667E-3"/>
    <s v="Nov"/>
    <n v="0.1"/>
    <n v="0"/>
    <n v="0"/>
    <s v="Por Ejecutar"/>
    <n v="0.9"/>
    <n v="0.5"/>
    <n v="0.55555555555555558"/>
    <m/>
    <m/>
    <m/>
    <m/>
    <m/>
    <x v="1"/>
    <m/>
  </r>
  <r>
    <n v="108"/>
    <s v="OE2;PR_10;ACT_50"/>
    <x v="2"/>
    <x v="2"/>
    <x v="0"/>
    <n v="2"/>
    <s v="PAI"/>
    <x v="0"/>
    <s v="ACT_50"/>
    <s v="Implementar sistema de Gestión del Conocimiento"/>
    <x v="6"/>
    <n v="1.666666666666667E-3"/>
    <s v="Dic"/>
    <n v="0.1"/>
    <n v="0"/>
    <n v="0"/>
    <s v="Por Ejecutar"/>
    <n v="1"/>
    <n v="0.5"/>
    <n v="0.5"/>
    <m/>
    <m/>
    <m/>
    <m/>
    <m/>
    <x v="1"/>
    <m/>
  </r>
  <r>
    <n v="109"/>
    <s v="OE2;PR_10;ACT_51"/>
    <x v="2"/>
    <x v="2"/>
    <x v="0"/>
    <n v="2"/>
    <s v="PAI"/>
    <x v="0"/>
    <s v="ACT_51"/>
    <s v="Implementar el Software de Almacén (Probable Interface con el SIIF)"/>
    <x v="6"/>
    <n v="1.666666666666667E-3"/>
    <s v="Ene"/>
    <n v="0"/>
    <n v="0"/>
    <n v="0"/>
    <s v="Por Ejecutar"/>
    <n v="0"/>
    <n v="0"/>
    <n v="0"/>
    <n v="1"/>
    <n v="0.5"/>
    <n v="0.5"/>
    <m/>
    <n v="0.5"/>
    <x v="0"/>
    <n v="8.333333333333335E-4"/>
  </r>
  <r>
    <n v="109"/>
    <s v="OE2;PR_10;ACT_51"/>
    <x v="2"/>
    <x v="2"/>
    <x v="0"/>
    <n v="2"/>
    <s v="PAI"/>
    <x v="0"/>
    <s v="ACT_51"/>
    <s v="Implementar el Software de Almacén (Probable Interface con el SIIF)"/>
    <x v="6"/>
    <n v="1.666666666666667E-3"/>
    <s v="Feb"/>
    <n v="0.1"/>
    <n v="0.1"/>
    <n v="1"/>
    <s v="Culminada"/>
    <n v="0.1"/>
    <n v="0.1"/>
    <n v="1"/>
    <m/>
    <m/>
    <m/>
    <m/>
    <m/>
    <x v="1"/>
    <m/>
  </r>
  <r>
    <n v="109"/>
    <s v="OE2;PR_10;ACT_51"/>
    <x v="2"/>
    <x v="2"/>
    <x v="0"/>
    <n v="2"/>
    <s v="PAI"/>
    <x v="0"/>
    <s v="ACT_51"/>
    <s v="Implementar el Software de Almacén (Probable Interface con el SIIF)"/>
    <x v="6"/>
    <n v="1.666666666666667E-3"/>
    <s v="Mar"/>
    <n v="0.15"/>
    <n v="0.15"/>
    <n v="1"/>
    <s v="Culminada"/>
    <n v="0.25"/>
    <n v="0.25"/>
    <n v="1"/>
    <m/>
    <m/>
    <m/>
    <m/>
    <m/>
    <x v="1"/>
    <m/>
  </r>
  <r>
    <n v="109"/>
    <s v="OE2;PR_10;ACT_51"/>
    <x v="2"/>
    <x v="2"/>
    <x v="0"/>
    <n v="2"/>
    <s v="PAI"/>
    <x v="0"/>
    <s v="ACT_51"/>
    <s v="Implementar el Software de Almacén (Probable Interface con el SIIF)"/>
    <x v="6"/>
    <n v="1.666666666666667E-3"/>
    <s v="Abr"/>
    <n v="0.05"/>
    <n v="0.05"/>
    <n v="1"/>
    <s v="Culminada"/>
    <n v="0.3"/>
    <n v="0.3"/>
    <n v="1"/>
    <m/>
    <m/>
    <m/>
    <m/>
    <m/>
    <x v="1"/>
    <m/>
  </r>
  <r>
    <n v="109"/>
    <s v="OE2;PR_10;ACT_51"/>
    <x v="2"/>
    <x v="2"/>
    <x v="0"/>
    <n v="2"/>
    <s v="PAI"/>
    <x v="0"/>
    <s v="ACT_51"/>
    <s v="Implementar el Software de Almacén (Probable Interface con el SIIF)"/>
    <x v="6"/>
    <n v="1.666666666666667E-3"/>
    <s v="May"/>
    <n v="0.1"/>
    <n v="0.1"/>
    <n v="1"/>
    <s v="Culminada"/>
    <n v="0.4"/>
    <n v="0.4"/>
    <n v="1"/>
    <m/>
    <m/>
    <m/>
    <m/>
    <m/>
    <x v="1"/>
    <m/>
  </r>
  <r>
    <n v="109"/>
    <s v="OE2;PR_10;ACT_51"/>
    <x v="2"/>
    <x v="2"/>
    <x v="0"/>
    <n v="2"/>
    <s v="PAI"/>
    <x v="0"/>
    <s v="ACT_51"/>
    <s v="Implementar el Software de Almacén (Probable Interface con el SIIF)"/>
    <x v="6"/>
    <n v="1.666666666666667E-3"/>
    <s v="Jun"/>
    <n v="0.1"/>
    <n v="0.1"/>
    <n v="1"/>
    <s v="Culminada"/>
    <n v="0.5"/>
    <n v="0.5"/>
    <n v="1"/>
    <m/>
    <m/>
    <m/>
    <m/>
    <m/>
    <x v="1"/>
    <m/>
  </r>
  <r>
    <n v="109"/>
    <s v="OE2;PR_10;ACT_51"/>
    <x v="2"/>
    <x v="2"/>
    <x v="0"/>
    <n v="2"/>
    <s v="PAI"/>
    <x v="0"/>
    <s v="ACT_51"/>
    <s v="Implementar el Software de Almacén (Probable Interface con el SIIF)"/>
    <x v="6"/>
    <n v="1.666666666666667E-3"/>
    <s v="Jul"/>
    <n v="0.05"/>
    <n v="0"/>
    <n v="0"/>
    <s v="Por Ejecutar"/>
    <n v="0.55000000000000004"/>
    <n v="0.5"/>
    <n v="0.90909090909090906"/>
    <m/>
    <m/>
    <m/>
    <m/>
    <m/>
    <x v="1"/>
    <m/>
  </r>
  <r>
    <n v="109"/>
    <s v="OE2;PR_10;ACT_51"/>
    <x v="2"/>
    <x v="2"/>
    <x v="0"/>
    <n v="2"/>
    <s v="PAI"/>
    <x v="0"/>
    <s v="ACT_51"/>
    <s v="Implementar el Software de Almacén (Probable Interface con el SIIF)"/>
    <x v="6"/>
    <n v="1.666666666666667E-3"/>
    <s v="Ago"/>
    <n v="0.1"/>
    <n v="0"/>
    <n v="0"/>
    <s v="Por Ejecutar"/>
    <n v="0.65"/>
    <n v="0.5"/>
    <n v="0.76923076923076916"/>
    <m/>
    <m/>
    <m/>
    <m/>
    <m/>
    <x v="1"/>
    <m/>
  </r>
  <r>
    <n v="109"/>
    <s v="OE2;PR_10;ACT_51"/>
    <x v="2"/>
    <x v="2"/>
    <x v="0"/>
    <n v="2"/>
    <s v="PAI"/>
    <x v="0"/>
    <s v="ACT_51"/>
    <s v="Implementar el Software de Almacén (Probable Interface con el SIIF)"/>
    <x v="6"/>
    <n v="1.666666666666667E-3"/>
    <s v="Sep"/>
    <n v="0.1"/>
    <n v="0"/>
    <n v="0"/>
    <s v="Por Ejecutar"/>
    <n v="0.75"/>
    <n v="0.5"/>
    <n v="0.66666666666666663"/>
    <m/>
    <m/>
    <m/>
    <m/>
    <m/>
    <x v="1"/>
    <m/>
  </r>
  <r>
    <n v="109"/>
    <s v="OE2;PR_10;ACT_51"/>
    <x v="2"/>
    <x v="2"/>
    <x v="0"/>
    <n v="2"/>
    <s v="PAI"/>
    <x v="0"/>
    <s v="ACT_51"/>
    <s v="Implementar el Software de Almacén (Probable Interface con el SIIF)"/>
    <x v="6"/>
    <n v="1.666666666666667E-3"/>
    <s v="Oct"/>
    <n v="0.05"/>
    <n v="0"/>
    <n v="0"/>
    <s v="Por Ejecutar"/>
    <n v="0.8"/>
    <n v="0.5"/>
    <n v="0.625"/>
    <m/>
    <m/>
    <m/>
    <m/>
    <m/>
    <x v="1"/>
    <m/>
  </r>
  <r>
    <n v="109"/>
    <s v="OE2;PR_10;ACT_51"/>
    <x v="2"/>
    <x v="2"/>
    <x v="0"/>
    <n v="2"/>
    <s v="PAI"/>
    <x v="0"/>
    <s v="ACT_51"/>
    <s v="Implementar el Software de Almacén (Probable Interface con el SIIF)"/>
    <x v="6"/>
    <n v="1.666666666666667E-3"/>
    <s v="Nov"/>
    <n v="0.1"/>
    <n v="0"/>
    <n v="0"/>
    <s v="Por Ejecutar"/>
    <n v="0.9"/>
    <n v="0.5"/>
    <n v="0.55555555555555558"/>
    <m/>
    <m/>
    <m/>
    <m/>
    <m/>
    <x v="1"/>
    <m/>
  </r>
  <r>
    <n v="109"/>
    <s v="OE2;PR_10;ACT_51"/>
    <x v="2"/>
    <x v="2"/>
    <x v="0"/>
    <n v="2"/>
    <s v="PAI"/>
    <x v="0"/>
    <s v="ACT_51"/>
    <s v="Implementar el Software de Almacén (Probable Interface con el SIIF)"/>
    <x v="6"/>
    <n v="1.666666666666667E-3"/>
    <s v="Dic"/>
    <n v="0.1"/>
    <n v="0"/>
    <n v="0"/>
    <s v="Por Ejecutar"/>
    <n v="1"/>
    <n v="0.5"/>
    <n v="0.5"/>
    <m/>
    <m/>
    <m/>
    <m/>
    <m/>
    <x v="1"/>
    <m/>
  </r>
  <r>
    <n v="110"/>
    <s v="OE2;PR_10;ACT_52"/>
    <x v="2"/>
    <x v="2"/>
    <x v="0"/>
    <n v="2"/>
    <s v="PAI"/>
    <x v="0"/>
    <s v="ACT_52"/>
    <s v="Implementar el sistema de notificación electrónica considerando dispositivos biométricos y que se alimenten simultáneamente  las bases de datos."/>
    <x v="6"/>
    <n v="1.666666666666667E-3"/>
    <s v="Ene"/>
    <n v="0"/>
    <n v="0"/>
    <n v="0"/>
    <s v="Por Ejecutar"/>
    <n v="0"/>
    <n v="0"/>
    <n v="0"/>
    <n v="1"/>
    <n v="0.5"/>
    <n v="0.5"/>
    <m/>
    <n v="0.5"/>
    <x v="0"/>
    <n v="8.333333333333335E-4"/>
  </r>
  <r>
    <n v="110"/>
    <s v="OE2;PR_10;ACT_52"/>
    <x v="2"/>
    <x v="2"/>
    <x v="0"/>
    <n v="2"/>
    <s v="PAI"/>
    <x v="0"/>
    <s v="ACT_52"/>
    <s v="Implementar el sistema de notificación electrónica considerando dispositivos biométricos y que se alimenten simultáneamente  las bases de datos."/>
    <x v="6"/>
    <n v="1.666666666666667E-3"/>
    <s v="Feb"/>
    <n v="0"/>
    <n v="0"/>
    <n v="0"/>
    <s v="Por Ejecutar"/>
    <n v="0"/>
    <n v="0"/>
    <n v="0"/>
    <m/>
    <m/>
    <m/>
    <m/>
    <m/>
    <x v="1"/>
    <m/>
  </r>
  <r>
    <n v="110"/>
    <s v="OE2;PR_10;ACT_52"/>
    <x v="2"/>
    <x v="2"/>
    <x v="0"/>
    <n v="2"/>
    <s v="PAI"/>
    <x v="0"/>
    <s v="ACT_52"/>
    <s v="Implementar el sistema de notificación electrónica considerando dispositivos biométricos y que se alimenten simultáneamente  las bases de datos."/>
    <x v="6"/>
    <n v="1.666666666666667E-3"/>
    <s v="Mar"/>
    <n v="0.25"/>
    <n v="0.25"/>
    <n v="1"/>
    <s v="Culminada"/>
    <n v="0.25"/>
    <n v="0.25"/>
    <n v="1"/>
    <m/>
    <m/>
    <m/>
    <m/>
    <m/>
    <x v="1"/>
    <m/>
  </r>
  <r>
    <n v="110"/>
    <s v="OE2;PR_10;ACT_52"/>
    <x v="2"/>
    <x v="2"/>
    <x v="0"/>
    <n v="2"/>
    <s v="PAI"/>
    <x v="0"/>
    <s v="ACT_52"/>
    <s v="Implementar el sistema de notificación electrónica considerando dispositivos biométricos y que se alimenten simultáneamente  las bases de datos."/>
    <x v="6"/>
    <n v="1.666666666666667E-3"/>
    <s v="Abr"/>
    <n v="0.05"/>
    <n v="0.05"/>
    <n v="1"/>
    <s v="Culminada"/>
    <n v="0.3"/>
    <n v="0.3"/>
    <n v="1"/>
    <m/>
    <m/>
    <m/>
    <m/>
    <m/>
    <x v="1"/>
    <m/>
  </r>
  <r>
    <n v="110"/>
    <s v="OE2;PR_10;ACT_52"/>
    <x v="2"/>
    <x v="2"/>
    <x v="0"/>
    <n v="2"/>
    <s v="PAI"/>
    <x v="0"/>
    <s v="ACT_52"/>
    <s v="Implementar el sistema de notificación electrónica considerando dispositivos biométricos y que se alimenten simultáneamente  las bases de datos."/>
    <x v="6"/>
    <n v="1.666666666666667E-3"/>
    <s v="May"/>
    <n v="0.1"/>
    <n v="0.1"/>
    <n v="1"/>
    <s v="Culminada"/>
    <n v="0.4"/>
    <n v="0.4"/>
    <n v="1"/>
    <m/>
    <m/>
    <m/>
    <m/>
    <m/>
    <x v="1"/>
    <m/>
  </r>
  <r>
    <n v="110"/>
    <s v="OE2;PR_10;ACT_52"/>
    <x v="2"/>
    <x v="2"/>
    <x v="0"/>
    <n v="2"/>
    <s v="PAI"/>
    <x v="0"/>
    <s v="ACT_52"/>
    <s v="Implementar el sistema de notificación electrónica considerando dispositivos biométricos y que se alimenten simultáneamente  las bases de datos."/>
    <x v="6"/>
    <n v="1.666666666666667E-3"/>
    <s v="Jun"/>
    <n v="0.1"/>
    <n v="0.1"/>
    <n v="1"/>
    <s v="Culminada"/>
    <n v="0.5"/>
    <n v="0.5"/>
    <n v="1"/>
    <m/>
    <m/>
    <m/>
    <m/>
    <m/>
    <x v="1"/>
    <m/>
  </r>
  <r>
    <n v="110"/>
    <s v="OE2;PR_10;ACT_52"/>
    <x v="2"/>
    <x v="2"/>
    <x v="0"/>
    <n v="2"/>
    <s v="PAI"/>
    <x v="0"/>
    <s v="ACT_52"/>
    <s v="Implementar el sistema de notificación electrónica considerando dispositivos biométricos y que se alimenten simultáneamente  las bases de datos."/>
    <x v="6"/>
    <n v="1.666666666666667E-3"/>
    <s v="Jul"/>
    <n v="0.05"/>
    <n v="0"/>
    <n v="0"/>
    <s v="Por Ejecutar"/>
    <n v="0.55000000000000004"/>
    <n v="0.5"/>
    <n v="0.90909090909090906"/>
    <m/>
    <m/>
    <m/>
    <m/>
    <m/>
    <x v="1"/>
    <m/>
  </r>
  <r>
    <n v="110"/>
    <s v="OE2;PR_10;ACT_52"/>
    <x v="2"/>
    <x v="2"/>
    <x v="0"/>
    <n v="2"/>
    <s v="PAI"/>
    <x v="0"/>
    <s v="ACT_52"/>
    <s v="Implementar el sistema de notificación electrónica considerando dispositivos biométricos y que se alimenten simultáneamente  las bases de datos."/>
    <x v="6"/>
    <n v="1.666666666666667E-3"/>
    <s v="Ago"/>
    <n v="0.1"/>
    <n v="0"/>
    <n v="0"/>
    <s v="Por Ejecutar"/>
    <n v="0.65"/>
    <n v="0.5"/>
    <n v="0.76923076923076916"/>
    <m/>
    <m/>
    <m/>
    <m/>
    <m/>
    <x v="1"/>
    <m/>
  </r>
  <r>
    <n v="110"/>
    <s v="OE2;PR_10;ACT_52"/>
    <x v="2"/>
    <x v="2"/>
    <x v="0"/>
    <n v="2"/>
    <s v="PAI"/>
    <x v="0"/>
    <s v="ACT_52"/>
    <s v="Implementar el sistema de notificación electrónica considerando dispositivos biométricos y que se alimenten simultáneamente  las bases de datos."/>
    <x v="6"/>
    <n v="1.666666666666667E-3"/>
    <s v="Sep"/>
    <n v="0.1"/>
    <n v="0"/>
    <n v="0"/>
    <s v="Por Ejecutar"/>
    <n v="0.75"/>
    <n v="0.5"/>
    <n v="0.66666666666666663"/>
    <m/>
    <m/>
    <m/>
    <m/>
    <m/>
    <x v="1"/>
    <m/>
  </r>
  <r>
    <n v="110"/>
    <s v="OE2;PR_10;ACT_52"/>
    <x v="2"/>
    <x v="2"/>
    <x v="0"/>
    <n v="2"/>
    <s v="PAI"/>
    <x v="0"/>
    <s v="ACT_52"/>
    <s v="Implementar el sistema de notificación electrónica considerando dispositivos biométricos y que se alimenten simultáneamente  las bases de datos."/>
    <x v="6"/>
    <n v="1.666666666666667E-3"/>
    <s v="Oct"/>
    <n v="0.05"/>
    <n v="0"/>
    <n v="0"/>
    <s v="Por Ejecutar"/>
    <n v="0.8"/>
    <n v="0.5"/>
    <n v="0.625"/>
    <m/>
    <m/>
    <m/>
    <m/>
    <m/>
    <x v="1"/>
    <m/>
  </r>
  <r>
    <n v="110"/>
    <s v="OE2;PR_10;ACT_52"/>
    <x v="2"/>
    <x v="2"/>
    <x v="0"/>
    <n v="2"/>
    <s v="PAI"/>
    <x v="0"/>
    <s v="ACT_52"/>
    <s v="Implementar el sistema de notificación electrónica considerando dispositivos biométricos y que se alimenten simultáneamente  las bases de datos."/>
    <x v="6"/>
    <n v="1.666666666666667E-3"/>
    <s v="Nov"/>
    <n v="0.1"/>
    <n v="0"/>
    <n v="0"/>
    <s v="Por Ejecutar"/>
    <n v="0.9"/>
    <n v="0.5"/>
    <n v="0.55555555555555558"/>
    <m/>
    <m/>
    <m/>
    <m/>
    <m/>
    <x v="1"/>
    <m/>
  </r>
  <r>
    <n v="110"/>
    <s v="OE2;PR_10;ACT_52"/>
    <x v="2"/>
    <x v="2"/>
    <x v="0"/>
    <n v="2"/>
    <s v="PAI"/>
    <x v="0"/>
    <s v="ACT_52"/>
    <s v="Implementar el sistema de notificación electrónica considerando dispositivos biométricos y que se alimenten simultáneamente  las bases de datos."/>
    <x v="6"/>
    <n v="1.666666666666667E-3"/>
    <s v="Dic"/>
    <n v="0.1"/>
    <n v="0"/>
    <n v="0"/>
    <s v="Por Ejecutar"/>
    <n v="1"/>
    <n v="0.5"/>
    <n v="0.5"/>
    <m/>
    <m/>
    <m/>
    <m/>
    <m/>
    <x v="1"/>
    <m/>
  </r>
  <r>
    <n v="111"/>
    <s v="OE2;PR_10;ACT_92"/>
    <x v="2"/>
    <x v="2"/>
    <x v="0"/>
    <n v="4"/>
    <s v="PAI"/>
    <x v="3"/>
    <s v="ACT_92"/>
    <s v="Implementar el proyecto de Mejoramiento de la Gestión y Capacidad Institucional para la Supervisión Integral a los vigilados a nivel nacional."/>
    <x v="5"/>
    <n v="1.666666666666667E-3"/>
    <s v="Ene"/>
    <n v="0"/>
    <n v="0"/>
    <n v="0"/>
    <s v="Por Ejecutar"/>
    <n v="0"/>
    <n v="0"/>
    <n v="0"/>
    <n v="0.89999999999999991"/>
    <n v="0.20350000000000001"/>
    <n v="0.22611111111111115"/>
    <m/>
    <n v="0.77388888888888885"/>
    <x v="0"/>
    <n v="3.7685185185185201E-4"/>
  </r>
  <r>
    <n v="111"/>
    <s v="OE2;PR_10;ACT_92"/>
    <x v="2"/>
    <x v="2"/>
    <x v="0"/>
    <n v="4"/>
    <s v="PAI"/>
    <x v="3"/>
    <s v="ACT_92"/>
    <s v="Implementar el proyecto de Mejoramiento de la Gestión y Capacidad Institucional para la Supervisión Integral a los vigilados a nivel nacional."/>
    <x v="5"/>
    <n v="1.666666666666667E-3"/>
    <s v="Feb"/>
    <n v="0"/>
    <n v="0.03"/>
    <n v="0"/>
    <s v="Por Ejecutar"/>
    <n v="0"/>
    <n v="0.03"/>
    <n v="0"/>
    <m/>
    <m/>
    <m/>
    <m/>
    <m/>
    <x v="1"/>
    <m/>
  </r>
  <r>
    <n v="111"/>
    <s v="OE2;PR_10;ACT_92"/>
    <x v="2"/>
    <x v="2"/>
    <x v="0"/>
    <n v="4"/>
    <s v="PAI"/>
    <x v="3"/>
    <s v="ACT_92"/>
    <s v="Implementar el proyecto de Mejoramiento de la Gestión y Capacidad Institucional para la Supervisión Integral a los vigilados a nivel nacional."/>
    <x v="5"/>
    <n v="1.666666666666667E-3"/>
    <s v="Mar"/>
    <n v="0.05"/>
    <n v="0.01"/>
    <n v="0.19999999999999998"/>
    <s v="En Tramite"/>
    <n v="0.05"/>
    <n v="0.04"/>
    <n v="0.79999999999999993"/>
    <m/>
    <m/>
    <m/>
    <m/>
    <m/>
    <x v="1"/>
    <m/>
  </r>
  <r>
    <n v="111"/>
    <s v="OE2;PR_10;ACT_92"/>
    <x v="2"/>
    <x v="2"/>
    <x v="0"/>
    <n v="4"/>
    <s v="PAI"/>
    <x v="3"/>
    <s v="ACT_92"/>
    <s v="Implementar el proyecto de Mejoramiento de la Gestión y Capacidad Institucional para la Supervisión Integral a los vigilados a nivel nacional."/>
    <x v="5"/>
    <n v="1.666666666666667E-3"/>
    <s v="Abr"/>
    <n v="0.05"/>
    <n v="1.3299999999999999E-2"/>
    <n v="0.26599999999999996"/>
    <s v="En Tramite"/>
    <n v="0.1"/>
    <n v="5.33E-2"/>
    <n v="0.53299999999999992"/>
    <m/>
    <m/>
    <m/>
    <m/>
    <m/>
    <x v="1"/>
    <m/>
  </r>
  <r>
    <n v="111"/>
    <s v="OE2;PR_10;ACT_92"/>
    <x v="2"/>
    <x v="2"/>
    <x v="0"/>
    <n v="4"/>
    <s v="PAI"/>
    <x v="3"/>
    <s v="ACT_92"/>
    <s v="Implementar el proyecto de Mejoramiento de la Gestión y Capacidad Institucional para la Supervisión Integral a los vigilados a nivel nacional."/>
    <x v="5"/>
    <n v="1.666666666666667E-3"/>
    <s v="May"/>
    <n v="0.03"/>
    <n v="7.2999999999999995E-2"/>
    <n v="2.4333333333333331"/>
    <s v="Culminada"/>
    <n v="0.13"/>
    <n v="0.1263"/>
    <n v="0.97153846153846146"/>
    <m/>
    <m/>
    <m/>
    <m/>
    <m/>
    <x v="1"/>
    <m/>
  </r>
  <r>
    <n v="111"/>
    <s v="OE2;PR_10;ACT_92"/>
    <x v="2"/>
    <x v="2"/>
    <x v="0"/>
    <n v="4"/>
    <s v="PAI"/>
    <x v="3"/>
    <s v="ACT_92"/>
    <s v="Implementar el proyecto de Mejoramiento de la Gestión y Capacidad Institucional para la Supervisión Integral a los vigilados a nivel nacional."/>
    <x v="5"/>
    <n v="1.666666666666667E-3"/>
    <s v="Jun"/>
    <n v="0.05"/>
    <n v="7.7200000000000005E-2"/>
    <n v="1.544"/>
    <s v="Culminada"/>
    <n v="0.18"/>
    <n v="0.20350000000000001"/>
    <n v="1.1305555555555558"/>
    <m/>
    <m/>
    <m/>
    <m/>
    <m/>
    <x v="1"/>
    <m/>
  </r>
  <r>
    <n v="111"/>
    <s v="OE2;PR_10;ACT_92"/>
    <x v="2"/>
    <x v="2"/>
    <x v="0"/>
    <n v="4"/>
    <s v="PAI"/>
    <x v="3"/>
    <s v="ACT_92"/>
    <s v="Implementar el proyecto de Mejoramiento de la Gestión y Capacidad Institucional para la Supervisión Integral a los vigilados a nivel nacional."/>
    <x v="5"/>
    <n v="1.666666666666667E-3"/>
    <s v="Jul"/>
    <n v="0.02"/>
    <n v="0"/>
    <n v="0"/>
    <s v="Por Ejecutar"/>
    <n v="0.19999999999999998"/>
    <n v="0.20350000000000001"/>
    <n v="1.0175000000000001"/>
    <m/>
    <m/>
    <m/>
    <m/>
    <m/>
    <x v="1"/>
    <m/>
  </r>
  <r>
    <n v="111"/>
    <s v="OE2;PR_10;ACT_92"/>
    <x v="2"/>
    <x v="2"/>
    <x v="0"/>
    <n v="4"/>
    <s v="PAI"/>
    <x v="3"/>
    <s v="ACT_92"/>
    <s v="Implementar el proyecto de Mejoramiento de la Gestión y Capacidad Institucional para la Supervisión Integral a los vigilados a nivel nacional."/>
    <x v="5"/>
    <n v="1.666666666666667E-3"/>
    <s v="Ago"/>
    <n v="0.05"/>
    <n v="0"/>
    <n v="0"/>
    <s v="Por Ejecutar"/>
    <n v="0.25"/>
    <n v="0.20350000000000001"/>
    <n v="0.81400000000000006"/>
    <m/>
    <m/>
    <m/>
    <m/>
    <m/>
    <x v="1"/>
    <m/>
  </r>
  <r>
    <n v="111"/>
    <s v="OE2;PR_10;ACT_92"/>
    <x v="2"/>
    <x v="2"/>
    <x v="0"/>
    <n v="4"/>
    <s v="PAI"/>
    <x v="3"/>
    <s v="ACT_92"/>
    <s v="Implementar el proyecto de Mejoramiento de la Gestión y Capacidad Institucional para la Supervisión Integral a los vigilados a nivel nacional."/>
    <x v="5"/>
    <n v="1.666666666666667E-3"/>
    <s v="Sep"/>
    <n v="0.15"/>
    <n v="0"/>
    <n v="0"/>
    <s v="Por Ejecutar"/>
    <n v="0.4"/>
    <n v="0.20350000000000001"/>
    <n v="0.50875000000000004"/>
    <m/>
    <m/>
    <m/>
    <m/>
    <m/>
    <x v="1"/>
    <m/>
  </r>
  <r>
    <n v="111"/>
    <s v="OE2;PR_10;ACT_92"/>
    <x v="2"/>
    <x v="2"/>
    <x v="0"/>
    <n v="4"/>
    <s v="PAI"/>
    <x v="3"/>
    <s v="ACT_92"/>
    <s v="Implementar el proyecto de Mejoramiento de la Gestión y Capacidad Institucional para la Supervisión Integral a los vigilados a nivel nacional."/>
    <x v="5"/>
    <n v="1.666666666666667E-3"/>
    <s v="Oct"/>
    <n v="0.1"/>
    <n v="0"/>
    <n v="0"/>
    <s v="Por Ejecutar"/>
    <n v="0.5"/>
    <n v="0.20350000000000001"/>
    <n v="0.40700000000000003"/>
    <m/>
    <m/>
    <m/>
    <m/>
    <m/>
    <x v="1"/>
    <m/>
  </r>
  <r>
    <n v="111"/>
    <s v="OE2;PR_10;ACT_92"/>
    <x v="2"/>
    <x v="2"/>
    <x v="0"/>
    <n v="4"/>
    <s v="PAI"/>
    <x v="3"/>
    <s v="ACT_92"/>
    <s v="Implementar el proyecto de Mejoramiento de la Gestión y Capacidad Institucional para la Supervisión Integral a los vigilados a nivel nacional."/>
    <x v="5"/>
    <n v="1.666666666666667E-3"/>
    <s v="Nov"/>
    <n v="0.2"/>
    <n v="0"/>
    <n v="0"/>
    <s v="Por Ejecutar"/>
    <n v="0.7"/>
    <n v="0.20350000000000001"/>
    <n v="0.29071428571428576"/>
    <m/>
    <m/>
    <m/>
    <m/>
    <m/>
    <x v="1"/>
    <m/>
  </r>
  <r>
    <n v="111"/>
    <s v="OE2;PR_10;ACT_92"/>
    <x v="2"/>
    <x v="2"/>
    <x v="0"/>
    <n v="4"/>
    <s v="PAI"/>
    <x v="3"/>
    <s v="ACT_92"/>
    <s v="Implementar el proyecto de Mejoramiento de la Gestión y Capacidad Institucional para la Supervisión Integral a los vigilados a nivel nacional."/>
    <x v="5"/>
    <n v="1.666666666666667E-3"/>
    <s v="Dic"/>
    <n v="0.2"/>
    <n v="0"/>
    <n v="0"/>
    <s v="Por Ejecutar"/>
    <n v="0.89999999999999991"/>
    <n v="0.20350000000000001"/>
    <n v="0.22611111111111115"/>
    <m/>
    <m/>
    <m/>
    <m/>
    <m/>
    <x v="1"/>
    <m/>
  </r>
  <r>
    <n v="112"/>
    <s v="OE1;PR_10;ACT_190"/>
    <x v="0"/>
    <x v="0"/>
    <x v="0"/>
    <n v="2"/>
    <s v="PAI"/>
    <x v="0"/>
    <s v="ACT_190"/>
    <s v="Implementar Modelo Integrado de Planeción y Gestión - Mipg en cada una de sus 7 dimensiones según corresponda"/>
    <x v="4"/>
    <n v="4.4642857142857152E-4"/>
    <s v="Ene"/>
    <n v="1"/>
    <n v="1"/>
    <n v="1"/>
    <s v="Culminada"/>
    <n v="1"/>
    <n v="1"/>
    <n v="1"/>
    <n v="5"/>
    <n v="5"/>
    <n v="1"/>
    <m/>
    <n v="0"/>
    <x v="3"/>
    <n v="4.4642857142857152E-4"/>
  </r>
  <r>
    <n v="112"/>
    <s v="OE1;PR_10;ACT_190"/>
    <x v="0"/>
    <x v="0"/>
    <x v="0"/>
    <n v="2"/>
    <s v="PAI"/>
    <x v="0"/>
    <s v="ACT_190"/>
    <s v="Implementar Modelo Integrado de Planeción y Gestión - Mipg en cada una de sus 7 dimensiones según corresponda"/>
    <x v="4"/>
    <n v="4.4642857142857152E-4"/>
    <s v="Feb"/>
    <n v="1"/>
    <n v="1"/>
    <n v="1"/>
    <s v="Culminada"/>
    <n v="2"/>
    <n v="2"/>
    <n v="1"/>
    <m/>
    <m/>
    <m/>
    <m/>
    <m/>
    <x v="1"/>
    <m/>
  </r>
  <r>
    <n v="112"/>
    <s v="OE1;PR_10;ACT_190"/>
    <x v="0"/>
    <x v="0"/>
    <x v="0"/>
    <n v="2"/>
    <s v="PAI"/>
    <x v="0"/>
    <s v="ACT_190"/>
    <s v="Implementar Modelo Integrado de Planeción y Gestión - Mipg en cada una de sus 7 dimensiones según corresponda"/>
    <x v="4"/>
    <n v="4.4642857142857152E-4"/>
    <s v="Mar"/>
    <n v="1"/>
    <n v="1"/>
    <n v="1"/>
    <s v="Culminada"/>
    <n v="3"/>
    <n v="3"/>
    <n v="1"/>
    <m/>
    <m/>
    <m/>
    <m/>
    <m/>
    <x v="1"/>
    <m/>
  </r>
  <r>
    <n v="112"/>
    <s v="OE1;PR_10;ACT_190"/>
    <x v="0"/>
    <x v="0"/>
    <x v="0"/>
    <n v="2"/>
    <s v="PAI"/>
    <x v="0"/>
    <s v="ACT_190"/>
    <s v="Implementar Modelo Integrado de Planeción y Gestión - Mipg en cada una de sus 7 dimensiones según corresponda"/>
    <x v="4"/>
    <n v="4.4642857142857152E-4"/>
    <s v="Abr"/>
    <n v="1"/>
    <n v="1"/>
    <n v="1"/>
    <s v="Culminada"/>
    <n v="4"/>
    <n v="4"/>
    <n v="1"/>
    <m/>
    <m/>
    <m/>
    <m/>
    <m/>
    <x v="1"/>
    <m/>
  </r>
  <r>
    <n v="112"/>
    <s v="OE1;PR_10;ACT_190"/>
    <x v="0"/>
    <x v="0"/>
    <x v="0"/>
    <n v="2"/>
    <s v="PAI"/>
    <x v="0"/>
    <s v="ACT_190"/>
    <s v="Implementar Modelo Integrado de Planeción y Gestión - Mipg en cada una de sus 7 dimensiones según corresponda"/>
    <x v="4"/>
    <n v="4.4642857142857152E-4"/>
    <s v="May"/>
    <n v="0"/>
    <n v="0"/>
    <n v="0"/>
    <s v="Por Ejecutar"/>
    <n v="4"/>
    <n v="4"/>
    <n v="1"/>
    <m/>
    <m/>
    <m/>
    <m/>
    <m/>
    <x v="1"/>
    <m/>
  </r>
  <r>
    <n v="112"/>
    <s v="OE1;PR_10;ACT_190"/>
    <x v="0"/>
    <x v="0"/>
    <x v="0"/>
    <n v="2"/>
    <s v="PAI"/>
    <x v="0"/>
    <s v="ACT_190"/>
    <s v="Implementar Modelo Integrado de Planeción y Gestión - Mipg en cada una de sus 7 dimensiones según corresponda"/>
    <x v="4"/>
    <n v="4.4642857142857152E-4"/>
    <s v="Jun"/>
    <n v="1"/>
    <n v="1"/>
    <n v="1"/>
    <s v="Culminada"/>
    <n v="5"/>
    <n v="5"/>
    <n v="1"/>
    <m/>
    <m/>
    <m/>
    <m/>
    <m/>
    <x v="1"/>
    <m/>
  </r>
  <r>
    <n v="112"/>
    <s v="OE1;PR_10;ACT_190"/>
    <x v="0"/>
    <x v="0"/>
    <x v="0"/>
    <n v="2"/>
    <s v="PAI"/>
    <x v="0"/>
    <s v="ACT_190"/>
    <s v="Implementar Modelo Integrado de Planeción y Gestión - Mipg en cada una de sus 7 dimensiones según corresponda"/>
    <x v="4"/>
    <n v="4.4642857142857152E-4"/>
    <s v="Jul"/>
    <n v="0"/>
    <n v="0"/>
    <n v="0"/>
    <s v="Por Ejecutar"/>
    <n v="5"/>
    <n v="5"/>
    <n v="1"/>
    <m/>
    <m/>
    <m/>
    <m/>
    <m/>
    <x v="1"/>
    <m/>
  </r>
  <r>
    <n v="112"/>
    <s v="OE1;PR_10;ACT_190"/>
    <x v="0"/>
    <x v="0"/>
    <x v="0"/>
    <n v="2"/>
    <s v="PAI"/>
    <x v="0"/>
    <s v="ACT_190"/>
    <s v="Implementar Modelo Integrado de Planeción y Gestión - Mipg en cada una de sus 7 dimensiones según corresponda"/>
    <x v="4"/>
    <n v="4.4642857142857152E-4"/>
    <s v="Ago"/>
    <n v="0"/>
    <n v="0"/>
    <n v="0"/>
    <s v="Por Ejecutar"/>
    <n v="5"/>
    <n v="5"/>
    <n v="1"/>
    <m/>
    <m/>
    <m/>
    <m/>
    <m/>
    <x v="1"/>
    <m/>
  </r>
  <r>
    <n v="112"/>
    <s v="OE1;PR_10;ACT_190"/>
    <x v="0"/>
    <x v="0"/>
    <x v="0"/>
    <n v="2"/>
    <s v="PAI"/>
    <x v="0"/>
    <s v="ACT_190"/>
    <s v="Implementar Modelo Integrado de Planeción y Gestión - Mipg en cada una de sus 7 dimensiones según corresponda"/>
    <x v="4"/>
    <n v="4.4642857142857152E-4"/>
    <s v="Sep"/>
    <n v="0"/>
    <n v="0"/>
    <n v="0"/>
    <s v="Por Ejecutar"/>
    <n v="5"/>
    <n v="5"/>
    <n v="1"/>
    <m/>
    <m/>
    <m/>
    <m/>
    <m/>
    <x v="1"/>
    <m/>
  </r>
  <r>
    <n v="112"/>
    <s v="OE1;PR_10;ACT_190"/>
    <x v="0"/>
    <x v="0"/>
    <x v="0"/>
    <n v="2"/>
    <s v="PAI"/>
    <x v="0"/>
    <s v="ACT_190"/>
    <s v="Implementar Modelo Integrado de Planeción y Gestión - Mipg en cada una de sus 7 dimensiones según corresponda"/>
    <x v="4"/>
    <n v="4.4642857142857152E-4"/>
    <s v="Oct"/>
    <n v="0"/>
    <n v="0"/>
    <n v="0"/>
    <s v="Por Ejecutar"/>
    <n v="5"/>
    <n v="5"/>
    <n v="1"/>
    <m/>
    <m/>
    <m/>
    <m/>
    <m/>
    <x v="1"/>
    <m/>
  </r>
  <r>
    <n v="112"/>
    <s v="OE1;PR_10;ACT_190"/>
    <x v="0"/>
    <x v="0"/>
    <x v="0"/>
    <n v="2"/>
    <s v="PAI"/>
    <x v="0"/>
    <s v="ACT_190"/>
    <s v="Implementar Modelo Integrado de Planeción y Gestión - Mipg en cada una de sus 7 dimensiones según corresponda"/>
    <x v="4"/>
    <n v="4.4642857142857152E-4"/>
    <s v="Nov"/>
    <n v="0"/>
    <n v="0"/>
    <n v="0"/>
    <s v="Por Ejecutar"/>
    <n v="5"/>
    <n v="5"/>
    <n v="1"/>
    <m/>
    <m/>
    <m/>
    <m/>
    <m/>
    <x v="1"/>
    <m/>
  </r>
  <r>
    <n v="112"/>
    <s v="OE1;PR_10;ACT_190"/>
    <x v="0"/>
    <x v="0"/>
    <x v="0"/>
    <n v="2"/>
    <s v="PAI"/>
    <x v="0"/>
    <s v="ACT_190"/>
    <s v="Implementar Modelo Integrado de Planeción y Gestión - Mipg en cada una de sus 7 dimensiones según corresponda"/>
    <x v="4"/>
    <n v="4.4642857142857152E-4"/>
    <s v="Dic"/>
    <n v="0"/>
    <n v="0"/>
    <n v="0"/>
    <s v="Por Ejecutar"/>
    <n v="5"/>
    <n v="5"/>
    <n v="1"/>
    <m/>
    <m/>
    <m/>
    <m/>
    <m/>
    <x v="1"/>
    <m/>
  </r>
  <r>
    <n v="113"/>
    <s v="OE1;PR_10;ACT_164"/>
    <x v="0"/>
    <x v="0"/>
    <x v="0"/>
    <n v="2"/>
    <s v="PAI"/>
    <x v="0"/>
    <s v="ACT_164"/>
    <s v="Estructurar y presentar para aprobación del Comité Insitucional de Gestión y Desempeño el Sistema Integrado de Conservación SIC."/>
    <x v="4"/>
    <n v="4.4642857142857152E-4"/>
    <s v="Ene"/>
    <n v="0.1"/>
    <n v="0.1"/>
    <n v="1"/>
    <s v="Culminada"/>
    <n v="0.1"/>
    <n v="0.1"/>
    <n v="1"/>
    <n v="0.99999999999999989"/>
    <n v="0.5"/>
    <n v="0.5"/>
    <m/>
    <n v="0.5"/>
    <x v="0"/>
    <n v="2.2321428571428576E-4"/>
  </r>
  <r>
    <n v="113"/>
    <s v="OE1;PR_10;ACT_164"/>
    <x v="0"/>
    <x v="0"/>
    <x v="0"/>
    <n v="2"/>
    <s v="PAI"/>
    <x v="0"/>
    <s v="ACT_164"/>
    <s v="Estructurar y presentar para aprobación del Comité Insitucional de Gestión y Desempeño el Sistema Integrado de Conservación SIC."/>
    <x v="4"/>
    <n v="4.4642857142857152E-4"/>
    <s v="Feb"/>
    <n v="0.1"/>
    <n v="0.1"/>
    <n v="1"/>
    <s v="Culminada"/>
    <n v="0.2"/>
    <n v="0.2"/>
    <n v="1"/>
    <m/>
    <m/>
    <m/>
    <m/>
    <m/>
    <x v="1"/>
    <m/>
  </r>
  <r>
    <n v="113"/>
    <s v="OE1;PR_10;ACT_164"/>
    <x v="0"/>
    <x v="0"/>
    <x v="0"/>
    <n v="2"/>
    <s v="PAI"/>
    <x v="0"/>
    <s v="ACT_164"/>
    <s v="Estructurar y presentar para aprobación del Comité Insitucional de Gestión y Desempeño el Sistema Integrado de Conservación SIC."/>
    <x v="4"/>
    <n v="4.4642857142857152E-4"/>
    <s v="Mar"/>
    <n v="0.2"/>
    <n v="0.2"/>
    <n v="1"/>
    <s v="Culminada"/>
    <n v="0.4"/>
    <n v="0.4"/>
    <n v="1"/>
    <m/>
    <m/>
    <m/>
    <m/>
    <m/>
    <x v="1"/>
    <m/>
  </r>
  <r>
    <n v="113"/>
    <s v="OE1;PR_10;ACT_164"/>
    <x v="0"/>
    <x v="0"/>
    <x v="0"/>
    <n v="2"/>
    <s v="PAI"/>
    <x v="0"/>
    <s v="ACT_164"/>
    <s v="Estructurar y presentar para aprobación del Comité Insitucional de Gestión y Desempeño el Sistema Integrado de Conservación SIC."/>
    <x v="4"/>
    <n v="4.4642857142857152E-4"/>
    <s v="Abr"/>
    <n v="0.1"/>
    <n v="0.1"/>
    <n v="1"/>
    <s v="Culminada"/>
    <n v="0.5"/>
    <n v="0.5"/>
    <n v="1"/>
    <m/>
    <m/>
    <m/>
    <m/>
    <m/>
    <x v="1"/>
    <m/>
  </r>
  <r>
    <n v="113"/>
    <s v="OE1;PR_10;ACT_164"/>
    <x v="0"/>
    <x v="0"/>
    <x v="0"/>
    <n v="2"/>
    <s v="PAI"/>
    <x v="0"/>
    <s v="ACT_164"/>
    <s v="Estructurar y presentar para aprobación del Comité Insitucional de Gestión y Desempeño el Sistema Integrado de Conservación SIC."/>
    <x v="4"/>
    <n v="4.4642857142857152E-4"/>
    <s v="May"/>
    <n v="0.1"/>
    <n v="0"/>
    <n v="0"/>
    <s v="Por Ejecutar"/>
    <n v="0.6"/>
    <n v="0.5"/>
    <n v="0.83333333333333337"/>
    <m/>
    <m/>
    <m/>
    <m/>
    <m/>
    <x v="1"/>
    <m/>
  </r>
  <r>
    <n v="113"/>
    <s v="OE1;PR_10;ACT_164"/>
    <x v="0"/>
    <x v="0"/>
    <x v="0"/>
    <n v="2"/>
    <s v="PAI"/>
    <x v="0"/>
    <s v="ACT_164"/>
    <s v="Estructurar y presentar para aprobación del Comité Insitucional de Gestión y Desempeño el Sistema Integrado de Conservación SIC."/>
    <x v="4"/>
    <n v="4.4642857142857152E-4"/>
    <s v="Jun"/>
    <n v="0.1"/>
    <n v="0"/>
    <n v="0"/>
    <s v="Por Ejecutar"/>
    <n v="0.7"/>
    <n v="0.5"/>
    <n v="0.7142857142857143"/>
    <m/>
    <m/>
    <m/>
    <m/>
    <m/>
    <x v="1"/>
    <m/>
  </r>
  <r>
    <n v="113"/>
    <s v="OE1;PR_10;ACT_164"/>
    <x v="0"/>
    <x v="0"/>
    <x v="0"/>
    <n v="2"/>
    <s v="PAI"/>
    <x v="0"/>
    <s v="ACT_164"/>
    <s v="Estructurar y presentar para aprobación del Comité Insitucional de Gestión y Desempeño el Sistema Integrado de Conservación SIC."/>
    <x v="4"/>
    <n v="4.4642857142857152E-4"/>
    <s v="Jul"/>
    <n v="0.1"/>
    <n v="0"/>
    <n v="0"/>
    <s v="Por Ejecutar"/>
    <n v="0.79999999999999993"/>
    <n v="0.5"/>
    <n v="0.625"/>
    <m/>
    <m/>
    <m/>
    <m/>
    <m/>
    <x v="1"/>
    <m/>
  </r>
  <r>
    <n v="113"/>
    <s v="OE1;PR_10;ACT_164"/>
    <x v="0"/>
    <x v="0"/>
    <x v="0"/>
    <n v="2"/>
    <s v="PAI"/>
    <x v="0"/>
    <s v="ACT_164"/>
    <s v="Estructurar y presentar para aprobación del Comité Insitucional de Gestión y Desempeño el Sistema Integrado de Conservación SIC."/>
    <x v="4"/>
    <n v="4.4642857142857152E-4"/>
    <s v="Ago"/>
    <n v="0.1"/>
    <n v="0"/>
    <n v="0"/>
    <s v="Por Ejecutar"/>
    <n v="0.89999999999999991"/>
    <n v="0.5"/>
    <n v="0.55555555555555558"/>
    <m/>
    <m/>
    <m/>
    <m/>
    <m/>
    <x v="1"/>
    <m/>
  </r>
  <r>
    <n v="113"/>
    <s v="OE1;PR_10;ACT_164"/>
    <x v="0"/>
    <x v="0"/>
    <x v="0"/>
    <n v="2"/>
    <s v="PAI"/>
    <x v="0"/>
    <s v="ACT_164"/>
    <s v="Estructurar y presentar para aprobación del Comité Insitucional de Gestión y Desempeño el Sistema Integrado de Conservación SIC."/>
    <x v="4"/>
    <n v="4.4642857142857152E-4"/>
    <s v="Sep"/>
    <n v="0.1"/>
    <n v="0"/>
    <n v="0"/>
    <s v="Por Ejecutar"/>
    <n v="0.99999999999999989"/>
    <n v="0.5"/>
    <n v="0.5"/>
    <m/>
    <m/>
    <m/>
    <m/>
    <m/>
    <x v="1"/>
    <m/>
  </r>
  <r>
    <n v="113"/>
    <s v="OE1;PR_10;ACT_164"/>
    <x v="0"/>
    <x v="0"/>
    <x v="0"/>
    <n v="2"/>
    <s v="PAI"/>
    <x v="0"/>
    <s v="ACT_164"/>
    <s v="Estructurar y presentar para aprobación del Comité Insitucional de Gestión y Desempeño el Sistema Integrado de Conservación SIC."/>
    <x v="4"/>
    <n v="4.4642857142857152E-4"/>
    <s v="Oct"/>
    <n v="0"/>
    <n v="0"/>
    <n v="0"/>
    <s v="Por Ejecutar"/>
    <n v="0.99999999999999989"/>
    <n v="0.5"/>
    <n v="0.5"/>
    <m/>
    <m/>
    <m/>
    <m/>
    <m/>
    <x v="1"/>
    <m/>
  </r>
  <r>
    <n v="113"/>
    <s v="OE1;PR_10;ACT_164"/>
    <x v="0"/>
    <x v="0"/>
    <x v="0"/>
    <n v="2"/>
    <s v="PAI"/>
    <x v="0"/>
    <s v="ACT_164"/>
    <s v="Estructurar y presentar para aprobación del Comité Insitucional de Gestión y Desempeño el Sistema Integrado de Conservación SIC."/>
    <x v="4"/>
    <n v="4.4642857142857152E-4"/>
    <s v="Nov"/>
    <n v="0"/>
    <n v="0"/>
    <n v="0"/>
    <s v="Por Ejecutar"/>
    <n v="0.99999999999999989"/>
    <n v="0.5"/>
    <n v="0.5"/>
    <m/>
    <m/>
    <m/>
    <m/>
    <m/>
    <x v="1"/>
    <m/>
  </r>
  <r>
    <n v="113"/>
    <s v="OE1;PR_10;ACT_164"/>
    <x v="0"/>
    <x v="0"/>
    <x v="0"/>
    <n v="2"/>
    <s v="PAI"/>
    <x v="0"/>
    <s v="ACT_164"/>
    <s v="Estructurar y presentar para aprobación del Comité Insitucional de Gestión y Desempeño el Sistema Integrado de Conservación SIC."/>
    <x v="4"/>
    <n v="4.4642857142857152E-4"/>
    <s v="Dic"/>
    <n v="0"/>
    <n v="0"/>
    <n v="0"/>
    <s v="Por Ejecutar"/>
    <n v="0.99999999999999989"/>
    <n v="0.5"/>
    <n v="0.5"/>
    <m/>
    <m/>
    <m/>
    <m/>
    <m/>
    <x v="1"/>
    <m/>
  </r>
  <r>
    <n v="114"/>
    <s v="OE1;PR_10;ACT_165"/>
    <x v="0"/>
    <x v="0"/>
    <x v="0"/>
    <n v="2"/>
    <s v="PAI"/>
    <x v="0"/>
    <s v="ACT_165"/>
    <s v="Realizar jornadas de sensibilización sobre la importancia del proceso de gestión documental a las dependencias de la Entidad"/>
    <x v="4"/>
    <n v="4.4642857142857152E-4"/>
    <s v="Ene"/>
    <n v="1"/>
    <n v="1"/>
    <n v="1"/>
    <s v="Culminada"/>
    <n v="1"/>
    <n v="1"/>
    <n v="1"/>
    <n v="3"/>
    <n v="1"/>
    <n v="0.33333333333333331"/>
    <m/>
    <n v="0.66666666666666674"/>
    <x v="0"/>
    <n v="1.4880952380952382E-4"/>
  </r>
  <r>
    <n v="114"/>
    <s v="OE1;PR_10;ACT_165"/>
    <x v="0"/>
    <x v="0"/>
    <x v="0"/>
    <n v="2"/>
    <s v="PAI"/>
    <x v="0"/>
    <s v="ACT_165"/>
    <s v="Realizar jornadas de sensibilización sobre la importancia del proceso de gestión documental a las dependencias de la Entidad"/>
    <x v="4"/>
    <n v="4.4642857142857152E-4"/>
    <s v="Feb"/>
    <n v="0"/>
    <n v="0"/>
    <n v="0"/>
    <s v="Por Ejecutar"/>
    <n v="1"/>
    <n v="1"/>
    <n v="1"/>
    <m/>
    <m/>
    <m/>
    <m/>
    <m/>
    <x v="1"/>
    <m/>
  </r>
  <r>
    <n v="114"/>
    <s v="OE1;PR_10;ACT_165"/>
    <x v="0"/>
    <x v="0"/>
    <x v="0"/>
    <n v="2"/>
    <s v="PAI"/>
    <x v="0"/>
    <s v="ACT_165"/>
    <s v="Realizar jornadas de sensibilización sobre la importancia del proceso de gestión documental a las dependencias de la Entidad"/>
    <x v="4"/>
    <n v="4.4642857142857152E-4"/>
    <s v="Mar"/>
    <n v="0"/>
    <n v="0"/>
    <n v="0"/>
    <s v="Por Ejecutar"/>
    <n v="1"/>
    <n v="1"/>
    <n v="1"/>
    <m/>
    <m/>
    <m/>
    <m/>
    <m/>
    <x v="1"/>
    <m/>
  </r>
  <r>
    <n v="114"/>
    <s v="OE1;PR_10;ACT_165"/>
    <x v="0"/>
    <x v="0"/>
    <x v="0"/>
    <n v="2"/>
    <s v="PAI"/>
    <x v="0"/>
    <s v="ACT_165"/>
    <s v="Realizar jornadas de sensibilización sobre la importancia del proceso de gestión documental a las dependencias de la Entidad"/>
    <x v="4"/>
    <n v="4.4642857142857152E-4"/>
    <s v="Abr"/>
    <n v="0"/>
    <n v="0"/>
    <n v="0"/>
    <s v="Por Ejecutar"/>
    <n v="1"/>
    <n v="1"/>
    <n v="1"/>
    <m/>
    <m/>
    <m/>
    <m/>
    <m/>
    <x v="1"/>
    <m/>
  </r>
  <r>
    <n v="114"/>
    <s v="OE1;PR_10;ACT_165"/>
    <x v="0"/>
    <x v="0"/>
    <x v="0"/>
    <n v="2"/>
    <s v="PAI"/>
    <x v="0"/>
    <s v="ACT_165"/>
    <s v="Realizar jornadas de sensibilización sobre la importancia del proceso de gestión documental a las dependencias de la Entidad"/>
    <x v="4"/>
    <n v="4.4642857142857152E-4"/>
    <s v="May"/>
    <n v="0"/>
    <n v="0"/>
    <n v="0"/>
    <s v="Por Ejecutar"/>
    <n v="1"/>
    <n v="1"/>
    <n v="1"/>
    <m/>
    <m/>
    <m/>
    <m/>
    <m/>
    <x v="1"/>
    <m/>
  </r>
  <r>
    <n v="114"/>
    <s v="OE1;PR_10;ACT_165"/>
    <x v="0"/>
    <x v="0"/>
    <x v="0"/>
    <n v="2"/>
    <s v="PAI"/>
    <x v="0"/>
    <s v="ACT_165"/>
    <s v="Realizar jornadas de sensibilización sobre la importancia del proceso de gestión documental a las dependencias de la Entidad"/>
    <x v="4"/>
    <n v="4.4642857142857152E-4"/>
    <s v="Jun"/>
    <n v="1"/>
    <n v="0"/>
    <n v="0"/>
    <s v="Por Ejecutar"/>
    <n v="2"/>
    <n v="1"/>
    <n v="0.5"/>
    <m/>
    <m/>
    <m/>
    <m/>
    <m/>
    <x v="1"/>
    <m/>
  </r>
  <r>
    <n v="114"/>
    <s v="OE1;PR_10;ACT_165"/>
    <x v="0"/>
    <x v="0"/>
    <x v="0"/>
    <n v="2"/>
    <s v="PAI"/>
    <x v="0"/>
    <s v="ACT_165"/>
    <s v="Realizar jornadas de sensibilización sobre la importancia del proceso de gestión documental a las dependencias de la Entidad"/>
    <x v="4"/>
    <n v="4.4642857142857152E-4"/>
    <s v="Jul"/>
    <n v="0"/>
    <n v="0"/>
    <n v="0"/>
    <s v="Por Ejecutar"/>
    <n v="2"/>
    <n v="1"/>
    <n v="0.5"/>
    <m/>
    <m/>
    <m/>
    <m/>
    <m/>
    <x v="1"/>
    <m/>
  </r>
  <r>
    <n v="114"/>
    <s v="OE1;PR_10;ACT_165"/>
    <x v="0"/>
    <x v="0"/>
    <x v="0"/>
    <n v="2"/>
    <s v="PAI"/>
    <x v="0"/>
    <s v="ACT_165"/>
    <s v="Realizar jornadas de sensibilización sobre la importancia del proceso de gestión documental a las dependencias de la Entidad"/>
    <x v="4"/>
    <n v="4.4642857142857152E-4"/>
    <s v="Ago"/>
    <n v="0"/>
    <n v="0"/>
    <n v="0"/>
    <s v="Por Ejecutar"/>
    <n v="2"/>
    <n v="1"/>
    <n v="0.5"/>
    <m/>
    <m/>
    <m/>
    <m/>
    <m/>
    <x v="1"/>
    <m/>
  </r>
  <r>
    <n v="114"/>
    <s v="OE1;PR_10;ACT_165"/>
    <x v="0"/>
    <x v="0"/>
    <x v="0"/>
    <n v="2"/>
    <s v="PAI"/>
    <x v="0"/>
    <s v="ACT_165"/>
    <s v="Realizar jornadas de sensibilización sobre la importancia del proceso de gestión documental a las dependencias de la Entidad"/>
    <x v="4"/>
    <n v="4.4642857142857152E-4"/>
    <s v="Sep"/>
    <n v="0"/>
    <n v="0"/>
    <n v="0"/>
    <s v="Por Ejecutar"/>
    <n v="2"/>
    <n v="1"/>
    <n v="0.5"/>
    <m/>
    <m/>
    <m/>
    <m/>
    <m/>
    <x v="1"/>
    <m/>
  </r>
  <r>
    <n v="114"/>
    <s v="OE1;PR_10;ACT_165"/>
    <x v="0"/>
    <x v="0"/>
    <x v="0"/>
    <n v="2"/>
    <s v="PAI"/>
    <x v="0"/>
    <s v="ACT_165"/>
    <s v="Realizar jornadas de sensibilización sobre la importancia del proceso de gestión documental a las dependencias de la Entidad"/>
    <x v="4"/>
    <n v="4.4642857142857152E-4"/>
    <s v="Oct"/>
    <n v="0"/>
    <n v="0"/>
    <n v="0"/>
    <s v="Por Ejecutar"/>
    <n v="2"/>
    <n v="1"/>
    <n v="0.5"/>
    <m/>
    <m/>
    <m/>
    <m/>
    <m/>
    <x v="1"/>
    <m/>
  </r>
  <r>
    <n v="114"/>
    <s v="OE1;PR_10;ACT_165"/>
    <x v="0"/>
    <x v="0"/>
    <x v="0"/>
    <n v="2"/>
    <s v="PAI"/>
    <x v="0"/>
    <s v="ACT_165"/>
    <s v="Realizar jornadas de sensibilización sobre la importancia del proceso de gestión documental a las dependencias de la Entidad"/>
    <x v="4"/>
    <n v="4.4642857142857152E-4"/>
    <s v="Nov"/>
    <n v="0"/>
    <n v="0"/>
    <n v="0"/>
    <s v="Por Ejecutar"/>
    <n v="2"/>
    <n v="1"/>
    <n v="0.5"/>
    <m/>
    <m/>
    <m/>
    <m/>
    <m/>
    <x v="1"/>
    <m/>
  </r>
  <r>
    <n v="114"/>
    <s v="OE1;PR_10;ACT_165"/>
    <x v="0"/>
    <x v="0"/>
    <x v="0"/>
    <n v="2"/>
    <s v="PAI"/>
    <x v="0"/>
    <s v="ACT_165"/>
    <s v="Realizar jornadas de sensibilización sobre la importancia del proceso de gestión documental a las dependencias de la Entidad"/>
    <x v="4"/>
    <n v="4.4642857142857152E-4"/>
    <s v="Dic"/>
    <n v="1"/>
    <n v="0"/>
    <n v="0"/>
    <s v="Por Ejecutar"/>
    <n v="3"/>
    <n v="1"/>
    <n v="0.33333333333333331"/>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Ene"/>
    <n v="0.2"/>
    <n v="0.2"/>
    <n v="1"/>
    <s v="Culminada"/>
    <n v="0.2"/>
    <n v="0.2"/>
    <n v="1"/>
    <n v="1"/>
    <n v="0.8"/>
    <n v="0.8"/>
    <m/>
    <n v="0.19999999999999996"/>
    <x v="5"/>
    <n v="3.5714285714285725E-4"/>
  </r>
  <r>
    <n v="115"/>
    <s v="OE1;PR_10;ACT_166"/>
    <x v="0"/>
    <x v="0"/>
    <x v="0"/>
    <n v="3"/>
    <s v="PAI"/>
    <x v="10"/>
    <s v="ACT_166"/>
    <s v="Estructurar y presentar para aprobación del Comité Insitucional de Gestión y Desempeño el Plan Institucional de Archivos Pinar, el cual se debe publicar en la Pag Web."/>
    <x v="4"/>
    <n v="4.4642857142857152E-4"/>
    <s v="Feb"/>
    <n v="0.2"/>
    <n v="0.2"/>
    <n v="1"/>
    <s v="Culminada"/>
    <n v="0.4"/>
    <n v="0.4"/>
    <n v="1"/>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Mar"/>
    <n v="0.2"/>
    <n v="0.2"/>
    <n v="1"/>
    <s v="Culminada"/>
    <n v="0.60000000000000009"/>
    <n v="0.60000000000000009"/>
    <n v="1"/>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Abr"/>
    <n v="0.1"/>
    <n v="0.1"/>
    <n v="1"/>
    <s v="Culminada"/>
    <n v="0.70000000000000007"/>
    <n v="0.70000000000000007"/>
    <n v="1"/>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May"/>
    <n v="0.1"/>
    <n v="0"/>
    <n v="0"/>
    <s v="Por Ejecutar"/>
    <n v="0.8"/>
    <n v="0.70000000000000007"/>
    <n v="0.875"/>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Jun"/>
    <n v="0.2"/>
    <n v="0.1"/>
    <n v="0.5"/>
    <s v="En Tramite"/>
    <n v="1"/>
    <n v="0.8"/>
    <n v="0.8"/>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Jul"/>
    <n v="0"/>
    <n v="0"/>
    <n v="0"/>
    <s v="Por Ejecutar"/>
    <n v="1"/>
    <n v="0.8"/>
    <n v="0.8"/>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Ago"/>
    <n v="0"/>
    <n v="0"/>
    <n v="0"/>
    <s v="Por Ejecutar"/>
    <n v="1"/>
    <n v="0.8"/>
    <n v="0.8"/>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Sep"/>
    <n v="0"/>
    <n v="0"/>
    <n v="0"/>
    <s v="Por Ejecutar"/>
    <n v="1"/>
    <n v="0.8"/>
    <n v="0.8"/>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Oct"/>
    <n v="0"/>
    <n v="0"/>
    <n v="0"/>
    <s v="Por Ejecutar"/>
    <n v="1"/>
    <n v="0.8"/>
    <n v="0.8"/>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Nov"/>
    <n v="0"/>
    <n v="0"/>
    <n v="0"/>
    <s v="Por Ejecutar"/>
    <n v="1"/>
    <n v="0.8"/>
    <n v="0.8"/>
    <m/>
    <m/>
    <m/>
    <m/>
    <m/>
    <x v="1"/>
    <m/>
  </r>
  <r>
    <n v="115"/>
    <s v="OE1;PR_10;ACT_166"/>
    <x v="0"/>
    <x v="0"/>
    <x v="0"/>
    <n v="3"/>
    <s v="PAI"/>
    <x v="10"/>
    <s v="ACT_166"/>
    <s v="Estructurar y presentar para aprobación del Comité Insitucional de Gestión y Desempeño el Plan Institucional de Archivos Pinar, el cual se debe publicar en la Pag Web."/>
    <x v="4"/>
    <n v="4.4642857142857152E-4"/>
    <s v="Dic"/>
    <n v="0"/>
    <n v="0"/>
    <n v="0"/>
    <s v="Por Ejecutar"/>
    <n v="1"/>
    <n v="0.8"/>
    <n v="0.8"/>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Ene"/>
    <n v="1"/>
    <n v="1"/>
    <n v="1"/>
    <s v="Culminada"/>
    <n v="1"/>
    <n v="1"/>
    <n v="1"/>
    <n v="12"/>
    <n v="10"/>
    <n v="0.83333333333333337"/>
    <m/>
    <n v="0.16666666666666663"/>
    <x v="5"/>
    <n v="3.7202380952380961E-4"/>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Feb"/>
    <n v="1"/>
    <n v="1"/>
    <n v="1"/>
    <s v="Culminada"/>
    <n v="2"/>
    <n v="2"/>
    <n v="1"/>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Mar"/>
    <n v="1"/>
    <n v="2"/>
    <n v="2"/>
    <s v="Culminada"/>
    <n v="3"/>
    <n v="4"/>
    <n v="1.3333333333333333"/>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Abr"/>
    <n v="1"/>
    <n v="3"/>
    <n v="3"/>
    <s v="Culminada"/>
    <n v="4"/>
    <n v="7"/>
    <n v="1.75"/>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May"/>
    <n v="1"/>
    <n v="0"/>
    <n v="0"/>
    <s v="Por Ejecutar"/>
    <n v="5"/>
    <n v="7"/>
    <n v="1.4"/>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Jun"/>
    <n v="1"/>
    <n v="3"/>
    <n v="3"/>
    <s v="Culminada"/>
    <n v="6"/>
    <n v="10"/>
    <n v="1.6666666666666667"/>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Jul"/>
    <n v="1"/>
    <n v="0"/>
    <n v="0"/>
    <s v="Por Ejecutar"/>
    <n v="7"/>
    <n v="10"/>
    <n v="1.4285714285714286"/>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Ago"/>
    <n v="1"/>
    <n v="0"/>
    <n v="0"/>
    <s v="Por Ejecutar"/>
    <n v="8"/>
    <n v="10"/>
    <n v="1.25"/>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Sep"/>
    <n v="1"/>
    <n v="0"/>
    <n v="0"/>
    <s v="Por Ejecutar"/>
    <n v="9"/>
    <n v="10"/>
    <n v="1.1111111111111112"/>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Oct"/>
    <n v="1"/>
    <n v="0"/>
    <n v="0"/>
    <s v="Por Ejecutar"/>
    <n v="10"/>
    <n v="10"/>
    <n v="1"/>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Nov"/>
    <n v="1"/>
    <n v="0"/>
    <n v="0"/>
    <s v="Por Ejecutar"/>
    <n v="11"/>
    <n v="10"/>
    <n v="0.90909090909090906"/>
    <m/>
    <m/>
    <m/>
    <m/>
    <m/>
    <x v="1"/>
    <m/>
  </r>
  <r>
    <n v="116"/>
    <s v="OE1;PR_10;ACT_167"/>
    <x v="0"/>
    <x v="0"/>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s v="Dic"/>
    <n v="1"/>
    <n v="0"/>
    <n v="0"/>
    <s v="Por Ejecutar"/>
    <n v="12"/>
    <n v="10"/>
    <n v="0.83333333333333337"/>
    <m/>
    <m/>
    <m/>
    <m/>
    <m/>
    <x v="1"/>
    <m/>
  </r>
  <r>
    <n v="117"/>
    <s v="OE1;PR_10;ACT_168"/>
    <x v="0"/>
    <x v="0"/>
    <x v="0"/>
    <n v="2"/>
    <s v="PAI"/>
    <x v="0"/>
    <s v="ACT_168"/>
    <m/>
    <x v="4"/>
    <n v="4.4642857142857152E-4"/>
    <s v="Ene"/>
    <n v="1"/>
    <n v="1"/>
    <n v="1"/>
    <s v="Culminada"/>
    <n v="1"/>
    <n v="1"/>
    <n v="1"/>
    <n v="5"/>
    <n v="5"/>
    <n v="1"/>
    <m/>
    <n v="0"/>
    <x v="3"/>
    <n v="4.4642857142857152E-4"/>
  </r>
  <r>
    <n v="117"/>
    <s v="OE1;PR_10;ACT_168"/>
    <x v="0"/>
    <x v="0"/>
    <x v="0"/>
    <n v="2"/>
    <s v="PAI"/>
    <x v="0"/>
    <s v="ACT_168"/>
    <m/>
    <x v="4"/>
    <n v="4.4642857142857152E-4"/>
    <s v="Feb"/>
    <n v="1"/>
    <n v="1"/>
    <n v="1"/>
    <s v="Culminada"/>
    <n v="2"/>
    <n v="2"/>
    <n v="1"/>
    <m/>
    <m/>
    <m/>
    <m/>
    <m/>
    <x v="1"/>
    <m/>
  </r>
  <r>
    <n v="117"/>
    <s v="OE1;PR_10;ACT_168"/>
    <x v="0"/>
    <x v="0"/>
    <x v="0"/>
    <n v="2"/>
    <s v="PAI"/>
    <x v="0"/>
    <s v="ACT_168"/>
    <m/>
    <x v="4"/>
    <n v="4.4642857142857152E-4"/>
    <s v="Mar"/>
    <n v="1"/>
    <n v="1"/>
    <n v="1"/>
    <s v="Culminada"/>
    <n v="3"/>
    <n v="3"/>
    <n v="1"/>
    <m/>
    <m/>
    <m/>
    <m/>
    <m/>
    <x v="1"/>
    <m/>
  </r>
  <r>
    <n v="117"/>
    <s v="OE1;PR_10;ACT_168"/>
    <x v="0"/>
    <x v="0"/>
    <x v="0"/>
    <n v="2"/>
    <s v="PAI"/>
    <x v="0"/>
    <s v="ACT_168"/>
    <m/>
    <x v="4"/>
    <n v="4.4642857142857152E-4"/>
    <s v="Abr"/>
    <n v="1"/>
    <n v="1"/>
    <n v="1"/>
    <s v="Culminada"/>
    <n v="4"/>
    <n v="4"/>
    <n v="1"/>
    <m/>
    <m/>
    <m/>
    <m/>
    <m/>
    <x v="1"/>
    <m/>
  </r>
  <r>
    <n v="117"/>
    <s v="OE1;PR_10;ACT_168"/>
    <x v="0"/>
    <x v="0"/>
    <x v="0"/>
    <n v="2"/>
    <s v="PAI"/>
    <x v="0"/>
    <s v="ACT_168"/>
    <m/>
    <x v="4"/>
    <n v="4.4642857142857152E-4"/>
    <s v="May"/>
    <n v="0"/>
    <n v="0"/>
    <n v="0"/>
    <s v="Por Ejecutar"/>
    <n v="4"/>
    <n v="4"/>
    <n v="1"/>
    <m/>
    <m/>
    <m/>
    <m/>
    <m/>
    <x v="1"/>
    <m/>
  </r>
  <r>
    <n v="117"/>
    <s v="OE1;PR_10;ACT_168"/>
    <x v="0"/>
    <x v="0"/>
    <x v="0"/>
    <n v="2"/>
    <s v="PAI"/>
    <x v="0"/>
    <s v="ACT_168"/>
    <m/>
    <x v="4"/>
    <n v="4.4642857142857152E-4"/>
    <s v="Jun"/>
    <n v="1"/>
    <n v="1"/>
    <n v="1"/>
    <s v="Culminada"/>
    <n v="5"/>
    <n v="5"/>
    <n v="1"/>
    <m/>
    <m/>
    <m/>
    <m/>
    <m/>
    <x v="1"/>
    <m/>
  </r>
  <r>
    <n v="117"/>
    <s v="OE1;PR_10;ACT_168"/>
    <x v="0"/>
    <x v="0"/>
    <x v="0"/>
    <n v="2"/>
    <s v="PAI"/>
    <x v="0"/>
    <s v="ACT_168"/>
    <m/>
    <x v="4"/>
    <n v="4.4642857142857152E-4"/>
    <s v="Jul"/>
    <n v="0"/>
    <n v="0"/>
    <n v="0"/>
    <s v="Por Ejecutar"/>
    <n v="5"/>
    <n v="5"/>
    <n v="1"/>
    <m/>
    <m/>
    <m/>
    <m/>
    <m/>
    <x v="1"/>
    <m/>
  </r>
  <r>
    <n v="117"/>
    <s v="OE1;PR_10;ACT_168"/>
    <x v="0"/>
    <x v="0"/>
    <x v="0"/>
    <n v="2"/>
    <s v="PAI"/>
    <x v="0"/>
    <s v="ACT_168"/>
    <m/>
    <x v="4"/>
    <n v="4.4642857142857152E-4"/>
    <s v="Ago"/>
    <n v="0"/>
    <n v="0"/>
    <n v="0"/>
    <s v="Por Ejecutar"/>
    <n v="5"/>
    <n v="5"/>
    <n v="1"/>
    <m/>
    <m/>
    <m/>
    <m/>
    <m/>
    <x v="1"/>
    <m/>
  </r>
  <r>
    <n v="117"/>
    <s v="OE1;PR_10;ACT_168"/>
    <x v="0"/>
    <x v="0"/>
    <x v="0"/>
    <n v="2"/>
    <s v="PAI"/>
    <x v="0"/>
    <s v="ACT_168"/>
    <m/>
    <x v="4"/>
    <n v="4.4642857142857152E-4"/>
    <s v="Sep"/>
    <n v="0"/>
    <n v="0"/>
    <n v="0"/>
    <s v="Por Ejecutar"/>
    <n v="5"/>
    <n v="5"/>
    <n v="1"/>
    <m/>
    <m/>
    <m/>
    <m/>
    <m/>
    <x v="1"/>
    <m/>
  </r>
  <r>
    <n v="117"/>
    <s v="OE1;PR_10;ACT_168"/>
    <x v="0"/>
    <x v="0"/>
    <x v="0"/>
    <n v="2"/>
    <s v="PAI"/>
    <x v="0"/>
    <s v="ACT_168"/>
    <m/>
    <x v="4"/>
    <n v="4.4642857142857152E-4"/>
    <s v="Oct"/>
    <n v="0"/>
    <n v="0"/>
    <n v="0"/>
    <s v="Por Ejecutar"/>
    <n v="5"/>
    <n v="5"/>
    <n v="1"/>
    <m/>
    <m/>
    <m/>
    <m/>
    <m/>
    <x v="1"/>
    <m/>
  </r>
  <r>
    <n v="117"/>
    <s v="OE1;PR_10;ACT_168"/>
    <x v="0"/>
    <x v="0"/>
    <x v="0"/>
    <n v="2"/>
    <s v="PAI"/>
    <x v="0"/>
    <s v="ACT_168"/>
    <m/>
    <x v="4"/>
    <n v="4.4642857142857152E-4"/>
    <s v="Nov"/>
    <n v="0"/>
    <n v="0"/>
    <n v="0"/>
    <s v="Por Ejecutar"/>
    <n v="5"/>
    <n v="5"/>
    <n v="1"/>
    <m/>
    <m/>
    <m/>
    <m/>
    <m/>
    <x v="1"/>
    <m/>
  </r>
  <r>
    <n v="117"/>
    <s v="OE1;PR_10;ACT_168"/>
    <x v="0"/>
    <x v="0"/>
    <x v="0"/>
    <n v="2"/>
    <s v="PAI"/>
    <x v="0"/>
    <s v="ACT_168"/>
    <m/>
    <x v="4"/>
    <n v="4.4642857142857152E-4"/>
    <s v="Dic"/>
    <n v="0"/>
    <n v="0"/>
    <n v="0"/>
    <s v="Por Ejecutar"/>
    <n v="5"/>
    <n v="5"/>
    <n v="1"/>
    <m/>
    <m/>
    <m/>
    <m/>
    <m/>
    <x v="1"/>
    <m/>
  </r>
  <r>
    <n v="118"/>
    <s v="OE1;PR_10;ACT_169"/>
    <x v="0"/>
    <x v="0"/>
    <x v="0"/>
    <n v="2"/>
    <s v="PAI"/>
    <x v="0"/>
    <s v="ACT_169"/>
    <s v="Controlar al recaudo de la contribución especial "/>
    <x v="4"/>
    <n v="4.4642857142857152E-4"/>
    <s v="Ene"/>
    <n v="0"/>
    <n v="0"/>
    <n v="0"/>
    <s v="Por Ejecutar"/>
    <n v="0"/>
    <n v="0"/>
    <n v="0"/>
    <n v="1"/>
    <n v="0"/>
    <n v="0"/>
    <m/>
    <n v="1"/>
    <x v="2"/>
    <n v="0"/>
  </r>
  <r>
    <n v="118"/>
    <s v="OE1;PR_10;ACT_169"/>
    <x v="0"/>
    <x v="0"/>
    <x v="0"/>
    <n v="2"/>
    <s v="PAI"/>
    <x v="0"/>
    <s v="ACT_169"/>
    <s v="Controlar al recaudo de la contribución especial "/>
    <x v="4"/>
    <n v="4.4642857142857152E-4"/>
    <s v="Feb"/>
    <n v="0"/>
    <n v="0"/>
    <n v="0"/>
    <s v="Por Ejecutar"/>
    <n v="0"/>
    <n v="0"/>
    <n v="0"/>
    <m/>
    <m/>
    <m/>
    <m/>
    <m/>
    <x v="1"/>
    <m/>
  </r>
  <r>
    <n v="118"/>
    <s v="OE1;PR_10;ACT_169"/>
    <x v="0"/>
    <x v="0"/>
    <x v="0"/>
    <n v="2"/>
    <s v="PAI"/>
    <x v="0"/>
    <s v="ACT_169"/>
    <s v="Controlar al recaudo de la contribución especial "/>
    <x v="4"/>
    <n v="4.4642857142857152E-4"/>
    <s v="Mar"/>
    <n v="0"/>
    <n v="0"/>
    <n v="0"/>
    <s v="Por Ejecutar"/>
    <n v="0"/>
    <n v="0"/>
    <n v="0"/>
    <m/>
    <m/>
    <m/>
    <m/>
    <m/>
    <x v="1"/>
    <m/>
  </r>
  <r>
    <n v="118"/>
    <s v="OE1;PR_10;ACT_169"/>
    <x v="0"/>
    <x v="0"/>
    <x v="0"/>
    <n v="2"/>
    <s v="PAI"/>
    <x v="0"/>
    <s v="ACT_169"/>
    <s v="Controlar al recaudo de la contribución especial "/>
    <x v="4"/>
    <n v="4.4642857142857152E-4"/>
    <s v="Abr"/>
    <n v="0"/>
    <n v="0"/>
    <n v="0"/>
    <s v="Por Ejecutar"/>
    <n v="0"/>
    <n v="0"/>
    <n v="0"/>
    <m/>
    <m/>
    <m/>
    <m/>
    <m/>
    <x v="1"/>
    <m/>
  </r>
  <r>
    <n v="118"/>
    <s v="OE1;PR_10;ACT_169"/>
    <x v="0"/>
    <x v="0"/>
    <x v="0"/>
    <n v="2"/>
    <s v="PAI"/>
    <x v="0"/>
    <s v="ACT_169"/>
    <s v="Controlar al recaudo de la contribución especial "/>
    <x v="4"/>
    <n v="4.4642857142857152E-4"/>
    <s v="May"/>
    <n v="0"/>
    <n v="0"/>
    <n v="0"/>
    <s v="Por Ejecutar"/>
    <n v="0"/>
    <n v="0"/>
    <n v="0"/>
    <m/>
    <m/>
    <m/>
    <m/>
    <m/>
    <x v="1"/>
    <m/>
  </r>
  <r>
    <n v="118"/>
    <s v="OE1;PR_10;ACT_169"/>
    <x v="0"/>
    <x v="0"/>
    <x v="0"/>
    <n v="2"/>
    <s v="PAI"/>
    <x v="0"/>
    <s v="ACT_169"/>
    <s v="Controlar al recaudo de la contribución especial "/>
    <x v="4"/>
    <n v="4.4642857142857152E-4"/>
    <s v="Jun"/>
    <n v="0"/>
    <n v="0"/>
    <n v="0"/>
    <s v="Por Ejecutar"/>
    <n v="0"/>
    <n v="0"/>
    <n v="0"/>
    <m/>
    <m/>
    <m/>
    <m/>
    <m/>
    <x v="1"/>
    <m/>
  </r>
  <r>
    <n v="118"/>
    <s v="OE1;PR_10;ACT_169"/>
    <x v="0"/>
    <x v="0"/>
    <x v="0"/>
    <n v="2"/>
    <s v="PAI"/>
    <x v="0"/>
    <s v="ACT_169"/>
    <s v="Controlar al recaudo de la contribución especial "/>
    <x v="4"/>
    <n v="4.4642857142857152E-4"/>
    <s v="Jul"/>
    <n v="0"/>
    <n v="0"/>
    <n v="0"/>
    <s v="Por Ejecutar"/>
    <n v="0"/>
    <n v="0"/>
    <n v="0"/>
    <m/>
    <m/>
    <m/>
    <m/>
    <m/>
    <x v="1"/>
    <m/>
  </r>
  <r>
    <n v="118"/>
    <s v="OE1;PR_10;ACT_169"/>
    <x v="0"/>
    <x v="0"/>
    <x v="0"/>
    <n v="2"/>
    <s v="PAI"/>
    <x v="0"/>
    <s v="ACT_169"/>
    <s v="Controlar al recaudo de la contribución especial "/>
    <x v="4"/>
    <n v="4.4642857142857152E-4"/>
    <s v="Ago"/>
    <n v="1"/>
    <n v="0"/>
    <n v="0"/>
    <s v="Por Ejecutar"/>
    <n v="1"/>
    <n v="0"/>
    <n v="0"/>
    <m/>
    <m/>
    <m/>
    <m/>
    <m/>
    <x v="1"/>
    <m/>
  </r>
  <r>
    <n v="118"/>
    <s v="OE1;PR_10;ACT_169"/>
    <x v="0"/>
    <x v="0"/>
    <x v="0"/>
    <n v="2"/>
    <s v="PAI"/>
    <x v="0"/>
    <s v="ACT_169"/>
    <s v="Controlar al recaudo de la contribución especial "/>
    <x v="4"/>
    <n v="4.4642857142857152E-4"/>
    <s v="Sep"/>
    <n v="0"/>
    <n v="0"/>
    <n v="0"/>
    <s v="Por Ejecutar"/>
    <n v="1"/>
    <n v="0"/>
    <n v="0"/>
    <m/>
    <m/>
    <m/>
    <m/>
    <m/>
    <x v="1"/>
    <m/>
  </r>
  <r>
    <n v="118"/>
    <s v="OE1;PR_10;ACT_169"/>
    <x v="0"/>
    <x v="0"/>
    <x v="0"/>
    <n v="2"/>
    <s v="PAI"/>
    <x v="0"/>
    <s v="ACT_169"/>
    <s v="Controlar al recaudo de la contribución especial "/>
    <x v="4"/>
    <n v="4.4642857142857152E-4"/>
    <s v="Oct"/>
    <n v="0"/>
    <n v="0"/>
    <n v="0"/>
    <s v="Por Ejecutar"/>
    <n v="1"/>
    <n v="0"/>
    <n v="0"/>
    <m/>
    <m/>
    <m/>
    <m/>
    <m/>
    <x v="1"/>
    <m/>
  </r>
  <r>
    <n v="118"/>
    <s v="OE1;PR_10;ACT_169"/>
    <x v="0"/>
    <x v="0"/>
    <x v="0"/>
    <n v="2"/>
    <s v="PAI"/>
    <x v="0"/>
    <s v="ACT_169"/>
    <s v="Controlar al recaudo de la contribución especial "/>
    <x v="4"/>
    <n v="4.4642857142857152E-4"/>
    <s v="Nov"/>
    <n v="0"/>
    <n v="0"/>
    <n v="0"/>
    <s v="Por Ejecutar"/>
    <n v="1"/>
    <n v="0"/>
    <n v="0"/>
    <m/>
    <m/>
    <m/>
    <m/>
    <m/>
    <x v="1"/>
    <m/>
  </r>
  <r>
    <n v="118"/>
    <s v="OE1;PR_10;ACT_169"/>
    <x v="0"/>
    <x v="0"/>
    <x v="0"/>
    <n v="2"/>
    <s v="PAI"/>
    <x v="0"/>
    <s v="ACT_169"/>
    <s v="Controlar al recaudo de la contribución especial "/>
    <x v="4"/>
    <n v="4.4642857142857152E-4"/>
    <s v="Dic"/>
    <n v="0"/>
    <n v="0"/>
    <n v="0"/>
    <s v="Por Ejecutar"/>
    <n v="1"/>
    <n v="0"/>
    <n v="0"/>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Ene"/>
    <n v="0"/>
    <n v="0"/>
    <n v="0"/>
    <s v="Por Ejecutar"/>
    <n v="0"/>
    <n v="0"/>
    <n v="0"/>
    <n v="4"/>
    <n v="1"/>
    <n v="0.25"/>
    <m/>
    <n v="0.75"/>
    <x v="0"/>
    <n v="1.1160714285714288E-4"/>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Feb"/>
    <n v="0"/>
    <n v="0"/>
    <n v="0"/>
    <s v="Por Ejecutar"/>
    <n v="0"/>
    <n v="0"/>
    <n v="0"/>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Mar"/>
    <n v="0"/>
    <n v="0"/>
    <n v="0"/>
    <s v="Por Ejecutar"/>
    <n v="0"/>
    <n v="0"/>
    <n v="0"/>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Abr"/>
    <n v="1"/>
    <n v="1"/>
    <n v="1"/>
    <s v="Culminada"/>
    <n v="1"/>
    <n v="1"/>
    <n v="1"/>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May"/>
    <n v="0"/>
    <n v="0"/>
    <n v="0"/>
    <s v="Por Ejecutar"/>
    <n v="1"/>
    <n v="1"/>
    <n v="1"/>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Jun"/>
    <n v="1"/>
    <n v="0"/>
    <n v="0"/>
    <s v="Por Ejecutar"/>
    <n v="2"/>
    <n v="1"/>
    <n v="0.5"/>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Jul"/>
    <n v="0"/>
    <n v="0"/>
    <n v="0"/>
    <s v="Por Ejecutar"/>
    <n v="2"/>
    <n v="1"/>
    <n v="0.5"/>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Ago"/>
    <n v="0"/>
    <n v="0"/>
    <n v="0"/>
    <s v="Por Ejecutar"/>
    <n v="2"/>
    <n v="1"/>
    <n v="0.5"/>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Sep"/>
    <n v="1"/>
    <n v="0"/>
    <n v="0"/>
    <s v="Por Ejecutar"/>
    <n v="3"/>
    <n v="1"/>
    <n v="0.33333333333333331"/>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Oct"/>
    <n v="0"/>
    <n v="0"/>
    <n v="0"/>
    <s v="Por Ejecutar"/>
    <n v="3"/>
    <n v="1"/>
    <n v="0.33333333333333331"/>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Nov"/>
    <n v="0"/>
    <n v="0"/>
    <n v="0"/>
    <s v="Por Ejecutar"/>
    <n v="3"/>
    <n v="1"/>
    <n v="0.33333333333333331"/>
    <m/>
    <m/>
    <m/>
    <m/>
    <m/>
    <x v="1"/>
    <m/>
  </r>
  <r>
    <n v="119"/>
    <s v="OE1;PR_10;ACT_170"/>
    <x v="0"/>
    <x v="0"/>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s v="Dic"/>
    <n v="1"/>
    <n v="0"/>
    <n v="0"/>
    <s v="Por Ejecutar"/>
    <n v="4"/>
    <n v="1"/>
    <n v="0.25"/>
    <m/>
    <m/>
    <m/>
    <m/>
    <m/>
    <x v="1"/>
    <m/>
  </r>
  <r>
    <n v="120"/>
    <s v="OE1;PR_10;ACT_171"/>
    <x v="0"/>
    <x v="0"/>
    <x v="0"/>
    <n v="2"/>
    <s v="PAI"/>
    <x v="0"/>
    <s v="ACT_171"/>
    <s v="Gestionar información contable, financiera y presupuestal a entes externos (página web de la entidad)"/>
    <x v="4"/>
    <n v="4.4642857142857152E-4"/>
    <s v="Ene"/>
    <n v="0"/>
    <n v="0"/>
    <n v="0"/>
    <s v="Por Ejecutar"/>
    <n v="0"/>
    <n v="0"/>
    <n v="0"/>
    <n v="12"/>
    <n v="5"/>
    <n v="0.41666666666666669"/>
    <m/>
    <n v="0.58333333333333326"/>
    <x v="0"/>
    <n v="1.8601190476190481E-4"/>
  </r>
  <r>
    <n v="120"/>
    <s v="OE1;PR_10;ACT_171"/>
    <x v="0"/>
    <x v="0"/>
    <x v="0"/>
    <n v="2"/>
    <s v="PAI"/>
    <x v="0"/>
    <s v="ACT_171"/>
    <s v="Gestionar información contable, financiera y presupuestal a entes externos (página web de la entidad)"/>
    <x v="4"/>
    <n v="4.4642857142857152E-4"/>
    <s v="Feb"/>
    <n v="1"/>
    <n v="1"/>
    <n v="1"/>
    <s v="Culminada"/>
    <n v="1"/>
    <n v="1"/>
    <n v="1"/>
    <m/>
    <m/>
    <m/>
    <m/>
    <m/>
    <x v="1"/>
    <m/>
  </r>
  <r>
    <n v="120"/>
    <s v="OE1;PR_10;ACT_171"/>
    <x v="0"/>
    <x v="0"/>
    <x v="0"/>
    <n v="2"/>
    <s v="PAI"/>
    <x v="0"/>
    <s v="ACT_171"/>
    <s v="Gestionar información contable, financiera y presupuestal a entes externos (página web de la entidad)"/>
    <x v="4"/>
    <n v="4.4642857142857152E-4"/>
    <s v="Mar"/>
    <n v="0"/>
    <n v="0"/>
    <n v="0"/>
    <s v="Por Ejecutar"/>
    <n v="1"/>
    <n v="1"/>
    <n v="1"/>
    <m/>
    <m/>
    <m/>
    <m/>
    <m/>
    <x v="1"/>
    <m/>
  </r>
  <r>
    <n v="120"/>
    <s v="OE1;PR_10;ACT_171"/>
    <x v="0"/>
    <x v="0"/>
    <x v="0"/>
    <n v="2"/>
    <s v="PAI"/>
    <x v="0"/>
    <s v="ACT_171"/>
    <s v="Gestionar información contable, financiera y presupuestal a entes externos (página web de la entidad)"/>
    <x v="4"/>
    <n v="4.4642857142857152E-4"/>
    <s v="Abr"/>
    <n v="2"/>
    <n v="3"/>
    <n v="1.5"/>
    <s v="Culminada"/>
    <n v="3"/>
    <n v="4"/>
    <n v="1.3333333333333333"/>
    <m/>
    <m/>
    <m/>
    <m/>
    <m/>
    <x v="1"/>
    <m/>
  </r>
  <r>
    <n v="120"/>
    <s v="OE1;PR_10;ACT_171"/>
    <x v="0"/>
    <x v="0"/>
    <x v="0"/>
    <n v="2"/>
    <s v="PAI"/>
    <x v="0"/>
    <s v="ACT_171"/>
    <s v="Gestionar información contable, financiera y presupuestal a entes externos (página web de la entidad)"/>
    <x v="4"/>
    <n v="4.4642857142857152E-4"/>
    <s v="May"/>
    <n v="2"/>
    <n v="0"/>
    <n v="0"/>
    <s v="Por Ejecutar"/>
    <n v="5"/>
    <n v="4"/>
    <n v="0.8"/>
    <m/>
    <m/>
    <m/>
    <m/>
    <m/>
    <x v="1"/>
    <m/>
  </r>
  <r>
    <n v="120"/>
    <s v="OE1;PR_10;ACT_171"/>
    <x v="0"/>
    <x v="0"/>
    <x v="0"/>
    <n v="2"/>
    <s v="PAI"/>
    <x v="0"/>
    <s v="ACT_171"/>
    <s v="Gestionar información contable, financiera y presupuestal a entes externos (página web de la entidad)"/>
    <x v="4"/>
    <n v="4.4642857142857152E-4"/>
    <s v="Jun"/>
    <n v="1"/>
    <n v="1"/>
    <n v="1"/>
    <s v="Culminada"/>
    <n v="6"/>
    <n v="5"/>
    <n v="0.83333333333333337"/>
    <m/>
    <m/>
    <m/>
    <m/>
    <m/>
    <x v="1"/>
    <m/>
  </r>
  <r>
    <n v="120"/>
    <s v="OE1;PR_10;ACT_171"/>
    <x v="0"/>
    <x v="0"/>
    <x v="0"/>
    <n v="2"/>
    <s v="PAI"/>
    <x v="0"/>
    <s v="ACT_171"/>
    <s v="Gestionar información contable, financiera y presupuestal a entes externos (página web de la entidad)"/>
    <x v="4"/>
    <n v="4.4642857142857152E-4"/>
    <s v="Jul"/>
    <n v="1"/>
    <n v="0"/>
    <n v="0"/>
    <s v="Por Ejecutar"/>
    <n v="7"/>
    <n v="5"/>
    <n v="0.7142857142857143"/>
    <m/>
    <m/>
    <m/>
    <m/>
    <m/>
    <x v="1"/>
    <m/>
  </r>
  <r>
    <n v="120"/>
    <s v="OE1;PR_10;ACT_171"/>
    <x v="0"/>
    <x v="0"/>
    <x v="0"/>
    <n v="2"/>
    <s v="PAI"/>
    <x v="0"/>
    <s v="ACT_171"/>
    <s v="Gestionar información contable, financiera y presupuestal a entes externos (página web de la entidad)"/>
    <x v="4"/>
    <n v="4.4642857142857152E-4"/>
    <s v="Ago"/>
    <n v="1"/>
    <n v="0"/>
    <n v="0"/>
    <s v="Por Ejecutar"/>
    <n v="8"/>
    <n v="5"/>
    <n v="0.625"/>
    <m/>
    <m/>
    <m/>
    <m/>
    <m/>
    <x v="1"/>
    <m/>
  </r>
  <r>
    <n v="120"/>
    <s v="OE1;PR_10;ACT_171"/>
    <x v="0"/>
    <x v="0"/>
    <x v="0"/>
    <n v="2"/>
    <s v="PAI"/>
    <x v="0"/>
    <s v="ACT_171"/>
    <s v="Gestionar información contable, financiera y presupuestal a entes externos (página web de la entidad)"/>
    <x v="4"/>
    <n v="4.4642857142857152E-4"/>
    <s v="Sep"/>
    <n v="1"/>
    <n v="0"/>
    <n v="0"/>
    <s v="Por Ejecutar"/>
    <n v="9"/>
    <n v="5"/>
    <n v="0.55555555555555558"/>
    <m/>
    <m/>
    <m/>
    <m/>
    <m/>
    <x v="1"/>
    <m/>
  </r>
  <r>
    <n v="120"/>
    <s v="OE1;PR_10;ACT_171"/>
    <x v="0"/>
    <x v="0"/>
    <x v="0"/>
    <n v="2"/>
    <s v="PAI"/>
    <x v="0"/>
    <s v="ACT_171"/>
    <s v="Gestionar información contable, financiera y presupuestal a entes externos (página web de la entidad)"/>
    <x v="4"/>
    <n v="4.4642857142857152E-4"/>
    <s v="Oct"/>
    <n v="1"/>
    <n v="0"/>
    <n v="0"/>
    <s v="Por Ejecutar"/>
    <n v="10"/>
    <n v="5"/>
    <n v="0.5"/>
    <m/>
    <m/>
    <m/>
    <m/>
    <m/>
    <x v="1"/>
    <m/>
  </r>
  <r>
    <n v="120"/>
    <s v="OE1;PR_10;ACT_171"/>
    <x v="0"/>
    <x v="0"/>
    <x v="0"/>
    <n v="2"/>
    <s v="PAI"/>
    <x v="0"/>
    <s v="ACT_171"/>
    <s v="Gestionar información contable, financiera y presupuestal a entes externos (página web de la entidad)"/>
    <x v="4"/>
    <n v="4.4642857142857152E-4"/>
    <s v="Nov"/>
    <n v="1"/>
    <n v="0"/>
    <n v="0"/>
    <s v="Por Ejecutar"/>
    <n v="11"/>
    <n v="5"/>
    <n v="0.45454545454545453"/>
    <m/>
    <m/>
    <m/>
    <m/>
    <m/>
    <x v="1"/>
    <m/>
  </r>
  <r>
    <n v="120"/>
    <s v="OE1;PR_10;ACT_171"/>
    <x v="0"/>
    <x v="0"/>
    <x v="0"/>
    <n v="2"/>
    <s v="PAI"/>
    <x v="0"/>
    <s v="ACT_171"/>
    <s v="Gestionar información contable, financiera y presupuestal a entes externos (página web de la entidad)"/>
    <x v="4"/>
    <n v="4.4642857142857152E-4"/>
    <s v="Dic"/>
    <n v="1"/>
    <n v="0"/>
    <n v="0"/>
    <s v="Por Ejecutar"/>
    <n v="12"/>
    <n v="5"/>
    <n v="0.41666666666666669"/>
    <m/>
    <m/>
    <m/>
    <m/>
    <m/>
    <x v="1"/>
    <m/>
  </r>
  <r>
    <n v="121"/>
    <s v="OE1;PR_10;ACT_172"/>
    <x v="0"/>
    <x v="0"/>
    <x v="0"/>
    <n v="2"/>
    <s v="PAI"/>
    <x v="0"/>
    <s v="ACT_172"/>
    <s v="Gestionar información contable, financiera y presupuestal a entes externos -Contraloria General de la Nación -CGN"/>
    <x v="4"/>
    <n v="4.4642857142857152E-4"/>
    <s v="Ene"/>
    <n v="0"/>
    <n v="0"/>
    <n v="0"/>
    <s v="Por Ejecutar"/>
    <n v="0"/>
    <n v="0"/>
    <n v="0"/>
    <n v="1"/>
    <n v="0.33"/>
    <n v="0.33"/>
    <m/>
    <n v="0.66999999999999993"/>
    <x v="0"/>
    <n v="1.473214285714286E-4"/>
  </r>
  <r>
    <n v="121"/>
    <s v="OE1;PR_10;ACT_172"/>
    <x v="0"/>
    <x v="0"/>
    <x v="0"/>
    <n v="2"/>
    <s v="PAI"/>
    <x v="0"/>
    <s v="ACT_172"/>
    <s v="Gestionar información contable, financiera y presupuestal a entes externos -Contraloria General de la Nación -CGN"/>
    <x v="4"/>
    <n v="4.4642857142857152E-4"/>
    <s v="Feb"/>
    <n v="0"/>
    <n v="0"/>
    <n v="0"/>
    <s v="Por Ejecutar"/>
    <n v="0"/>
    <n v="0"/>
    <n v="0"/>
    <m/>
    <m/>
    <m/>
    <m/>
    <m/>
    <x v="1"/>
    <m/>
  </r>
  <r>
    <n v="121"/>
    <s v="OE1;PR_10;ACT_172"/>
    <x v="0"/>
    <x v="0"/>
    <x v="0"/>
    <n v="2"/>
    <s v="PAI"/>
    <x v="0"/>
    <s v="ACT_172"/>
    <s v="Gestionar información contable, financiera y presupuestal a entes externos -Contraloria General de la Nación -CGN"/>
    <x v="4"/>
    <n v="4.4642857142857152E-4"/>
    <s v="Mar"/>
    <n v="0"/>
    <n v="0"/>
    <n v="0"/>
    <s v="Por Ejecutar"/>
    <n v="0"/>
    <n v="0"/>
    <n v="0"/>
    <m/>
    <m/>
    <m/>
    <m/>
    <m/>
    <x v="1"/>
    <m/>
  </r>
  <r>
    <n v="121"/>
    <s v="OE1;PR_10;ACT_172"/>
    <x v="0"/>
    <x v="0"/>
    <x v="0"/>
    <n v="2"/>
    <s v="PAI"/>
    <x v="0"/>
    <s v="ACT_172"/>
    <s v="Gestionar información contable, financiera y presupuestal a entes externos -Contraloria General de la Nación -CGN"/>
    <x v="4"/>
    <n v="4.4642857142857152E-4"/>
    <s v="Abr"/>
    <n v="0.33"/>
    <n v="0.33"/>
    <n v="1"/>
    <s v="Culminada"/>
    <n v="0.33"/>
    <n v="0.33"/>
    <n v="1"/>
    <m/>
    <m/>
    <m/>
    <m/>
    <m/>
    <x v="1"/>
    <m/>
  </r>
  <r>
    <n v="121"/>
    <s v="OE1;PR_10;ACT_172"/>
    <x v="0"/>
    <x v="0"/>
    <x v="0"/>
    <n v="2"/>
    <s v="PAI"/>
    <x v="0"/>
    <s v="ACT_172"/>
    <s v="Gestionar información contable, financiera y presupuestal a entes externos -Contraloria General de la Nación -CGN"/>
    <x v="4"/>
    <n v="4.4642857142857152E-4"/>
    <s v="May"/>
    <n v="0"/>
    <n v="0"/>
    <n v="0"/>
    <s v="Por Ejecutar"/>
    <n v="0.33"/>
    <n v="0.33"/>
    <n v="1"/>
    <m/>
    <m/>
    <m/>
    <m/>
    <m/>
    <x v="1"/>
    <m/>
  </r>
  <r>
    <n v="121"/>
    <s v="OE1;PR_10;ACT_172"/>
    <x v="0"/>
    <x v="0"/>
    <x v="0"/>
    <n v="2"/>
    <s v="PAI"/>
    <x v="0"/>
    <s v="ACT_172"/>
    <s v="Gestionar información contable, financiera y presupuestal a entes externos -Contraloria General de la Nación -CGN"/>
    <x v="4"/>
    <n v="4.4642857142857152E-4"/>
    <s v="Jun"/>
    <n v="0"/>
    <n v="0"/>
    <n v="0"/>
    <s v="Por Ejecutar"/>
    <n v="0.33"/>
    <n v="0.33"/>
    <n v="1"/>
    <m/>
    <m/>
    <m/>
    <m/>
    <m/>
    <x v="1"/>
    <m/>
  </r>
  <r>
    <n v="121"/>
    <s v="OE1;PR_10;ACT_172"/>
    <x v="0"/>
    <x v="0"/>
    <x v="0"/>
    <n v="2"/>
    <s v="PAI"/>
    <x v="0"/>
    <s v="ACT_172"/>
    <s v="Gestionar información contable, financiera y presupuestal a entes externos -Contraloria General de la Nación -CGN"/>
    <x v="4"/>
    <n v="4.4642857142857152E-4"/>
    <s v="Jul"/>
    <n v="0.33"/>
    <n v="0"/>
    <n v="0"/>
    <s v="Por Ejecutar"/>
    <n v="0.66"/>
    <n v="0.33"/>
    <n v="0.5"/>
    <m/>
    <m/>
    <m/>
    <m/>
    <m/>
    <x v="1"/>
    <m/>
  </r>
  <r>
    <n v="121"/>
    <s v="OE1;PR_10;ACT_172"/>
    <x v="0"/>
    <x v="0"/>
    <x v="0"/>
    <n v="2"/>
    <s v="PAI"/>
    <x v="0"/>
    <s v="ACT_172"/>
    <s v="Gestionar información contable, financiera y presupuestal a entes externos -Contraloria General de la Nación -CGN"/>
    <x v="4"/>
    <n v="4.4642857142857152E-4"/>
    <s v="Ago"/>
    <n v="0"/>
    <n v="0"/>
    <n v="0"/>
    <s v="Por Ejecutar"/>
    <n v="0.66"/>
    <n v="0.33"/>
    <n v="0.5"/>
    <m/>
    <m/>
    <m/>
    <m/>
    <m/>
    <x v="1"/>
    <m/>
  </r>
  <r>
    <n v="121"/>
    <s v="OE1;PR_10;ACT_172"/>
    <x v="0"/>
    <x v="0"/>
    <x v="0"/>
    <n v="2"/>
    <s v="PAI"/>
    <x v="0"/>
    <s v="ACT_172"/>
    <s v="Gestionar información contable, financiera y presupuestal a entes externos -Contraloria General de la Nación -CGN"/>
    <x v="4"/>
    <n v="4.4642857142857152E-4"/>
    <s v="Sep"/>
    <n v="0"/>
    <n v="0"/>
    <n v="0"/>
    <s v="Por Ejecutar"/>
    <n v="0.66"/>
    <n v="0.33"/>
    <n v="0.5"/>
    <m/>
    <m/>
    <m/>
    <m/>
    <m/>
    <x v="1"/>
    <m/>
  </r>
  <r>
    <n v="121"/>
    <s v="OE1;PR_10;ACT_172"/>
    <x v="0"/>
    <x v="0"/>
    <x v="0"/>
    <n v="2"/>
    <s v="PAI"/>
    <x v="0"/>
    <s v="ACT_172"/>
    <s v="Gestionar información contable, financiera y presupuestal a entes externos -Contraloria General de la Nación -CGN"/>
    <x v="4"/>
    <n v="4.4642857142857152E-4"/>
    <s v="Oct"/>
    <n v="0"/>
    <n v="0"/>
    <n v="0"/>
    <s v="Por Ejecutar"/>
    <n v="0.66"/>
    <n v="0.33"/>
    <n v="0.5"/>
    <m/>
    <m/>
    <m/>
    <m/>
    <m/>
    <x v="1"/>
    <m/>
  </r>
  <r>
    <n v="121"/>
    <s v="OE1;PR_10;ACT_172"/>
    <x v="0"/>
    <x v="0"/>
    <x v="0"/>
    <n v="2"/>
    <s v="PAI"/>
    <x v="0"/>
    <s v="ACT_172"/>
    <s v="Gestionar información contable, financiera y presupuestal a entes externos -Contraloria General de la Nación -CGN"/>
    <x v="4"/>
    <n v="4.4642857142857152E-4"/>
    <s v="Nov"/>
    <n v="0.34"/>
    <n v="0"/>
    <n v="0"/>
    <s v="Por Ejecutar"/>
    <n v="1"/>
    <n v="0.33"/>
    <n v="0.33"/>
    <m/>
    <m/>
    <m/>
    <m/>
    <m/>
    <x v="1"/>
    <m/>
  </r>
  <r>
    <n v="121"/>
    <s v="OE1;PR_10;ACT_172"/>
    <x v="0"/>
    <x v="0"/>
    <x v="0"/>
    <n v="2"/>
    <s v="PAI"/>
    <x v="0"/>
    <s v="ACT_172"/>
    <s v="Gestionar información contable, financiera y presupuestal a entes externos -Contraloria General de la Nación -CGN"/>
    <x v="4"/>
    <n v="4.4642857142857152E-4"/>
    <s v="Dic"/>
    <n v="0"/>
    <n v="0"/>
    <n v="0"/>
    <s v="Por Ejecutar"/>
    <n v="1"/>
    <n v="0.33"/>
    <n v="0.33"/>
    <m/>
    <m/>
    <m/>
    <m/>
    <m/>
    <x v="1"/>
    <m/>
  </r>
  <r>
    <n v="122"/>
    <s v="OE1;PR_10;ACT_173"/>
    <x v="0"/>
    <x v="0"/>
    <x v="0"/>
    <n v="2"/>
    <s v="PAI"/>
    <x v="0"/>
    <s v="ACT_173"/>
    <m/>
    <x v="4"/>
    <n v="4.4642857142857152E-4"/>
    <s v="Ene"/>
    <n v="655.11"/>
    <n v="584.11"/>
    <n v="0.8916212544458183"/>
    <s v="Gestionado"/>
    <n v="655.11"/>
    <n v="584.11"/>
    <n v="0.8916212544458183"/>
    <n v="2767.11"/>
    <n v="2651.11"/>
    <n v="0.95807900661701195"/>
    <m/>
    <n v="4.1920993382988048E-2"/>
    <x v="4"/>
    <n v="4.2771384223973756E-4"/>
  </r>
  <r>
    <n v="122"/>
    <s v="OE1;PR_10;ACT_173"/>
    <x v="0"/>
    <x v="0"/>
    <x v="0"/>
    <n v="2"/>
    <s v="PAI"/>
    <x v="0"/>
    <s v="ACT_173"/>
    <m/>
    <x v="4"/>
    <n v="4.4642857142857152E-4"/>
    <s v="Feb"/>
    <n v="547"/>
    <n v="541"/>
    <n v="0.98903107861060324"/>
    <s v="Culminada"/>
    <n v="1202.1100000000001"/>
    <n v="1125.1100000000001"/>
    <n v="0.93594596168403887"/>
    <m/>
    <m/>
    <m/>
    <m/>
    <m/>
    <x v="1"/>
    <m/>
  </r>
  <r>
    <n v="122"/>
    <s v="OE1;PR_10;ACT_173"/>
    <x v="0"/>
    <x v="0"/>
    <x v="0"/>
    <n v="2"/>
    <s v="PAI"/>
    <x v="0"/>
    <s v="ACT_173"/>
    <m/>
    <x v="4"/>
    <n v="4.4642857142857152E-4"/>
    <s v="Mar"/>
    <n v="611"/>
    <n v="593"/>
    <n v="0.97054009819967269"/>
    <s v="Culminada"/>
    <n v="1813.1100000000001"/>
    <n v="1718.1100000000001"/>
    <n v="0.94760384091423022"/>
    <m/>
    <m/>
    <m/>
    <m/>
    <m/>
    <x v="1"/>
    <m/>
  </r>
  <r>
    <n v="122"/>
    <s v="OE1;PR_10;ACT_173"/>
    <x v="0"/>
    <x v="0"/>
    <x v="0"/>
    <n v="2"/>
    <s v="PAI"/>
    <x v="0"/>
    <s v="ACT_173"/>
    <m/>
    <x v="4"/>
    <n v="4.4642857142857152E-4"/>
    <s v="Abr"/>
    <n v="451"/>
    <n v="430"/>
    <n v="0.95343680709534373"/>
    <s v="Gestionado"/>
    <n v="2264.11"/>
    <n v="2148.11"/>
    <n v="0.94876574018046822"/>
    <m/>
    <m/>
    <m/>
    <m/>
    <m/>
    <x v="1"/>
    <m/>
  </r>
  <r>
    <n v="122"/>
    <s v="OE1;PR_10;ACT_173"/>
    <x v="0"/>
    <x v="0"/>
    <x v="0"/>
    <n v="2"/>
    <s v="PAI"/>
    <x v="0"/>
    <s v="ACT_173"/>
    <m/>
    <x v="4"/>
    <n v="4.4642857142857152E-4"/>
    <s v="May"/>
    <n v="0"/>
    <n v="0"/>
    <n v="0"/>
    <s v="Por Ejecutar"/>
    <n v="2264.11"/>
    <n v="2148.11"/>
    <n v="0.94876574018046822"/>
    <m/>
    <m/>
    <m/>
    <m/>
    <m/>
    <x v="1"/>
    <m/>
  </r>
  <r>
    <n v="122"/>
    <s v="OE1;PR_10;ACT_173"/>
    <x v="0"/>
    <x v="0"/>
    <x v="0"/>
    <n v="2"/>
    <s v="PAI"/>
    <x v="0"/>
    <s v="ACT_173"/>
    <m/>
    <x v="4"/>
    <n v="4.4642857142857152E-4"/>
    <s v="Jun"/>
    <n v="503"/>
    <n v="503"/>
    <n v="1"/>
    <s v="Culminada"/>
    <n v="2767.11"/>
    <n v="2651.11"/>
    <n v="0.95807900661701195"/>
    <m/>
    <m/>
    <m/>
    <m/>
    <m/>
    <x v="1"/>
    <m/>
  </r>
  <r>
    <n v="122"/>
    <s v="OE1;PR_10;ACT_173"/>
    <x v="0"/>
    <x v="0"/>
    <x v="0"/>
    <n v="2"/>
    <s v="PAI"/>
    <x v="0"/>
    <s v="ACT_173"/>
    <m/>
    <x v="4"/>
    <n v="4.4642857142857152E-4"/>
    <s v="Jul"/>
    <n v="0"/>
    <n v="0"/>
    <n v="0"/>
    <s v="Por Ejecutar"/>
    <n v="2767.11"/>
    <n v="2651.11"/>
    <n v="0.95807900661701195"/>
    <m/>
    <m/>
    <m/>
    <m/>
    <m/>
    <x v="1"/>
    <m/>
  </r>
  <r>
    <n v="122"/>
    <s v="OE1;PR_10;ACT_173"/>
    <x v="0"/>
    <x v="0"/>
    <x v="0"/>
    <n v="2"/>
    <s v="PAI"/>
    <x v="0"/>
    <s v="ACT_173"/>
    <m/>
    <x v="4"/>
    <n v="4.4642857142857152E-4"/>
    <s v="Ago"/>
    <n v="0"/>
    <n v="0"/>
    <n v="0"/>
    <s v="Por Ejecutar"/>
    <n v="2767.11"/>
    <n v="2651.11"/>
    <n v="0.95807900661701195"/>
    <m/>
    <m/>
    <m/>
    <m/>
    <m/>
    <x v="1"/>
    <m/>
  </r>
  <r>
    <n v="122"/>
    <s v="OE1;PR_10;ACT_173"/>
    <x v="0"/>
    <x v="0"/>
    <x v="0"/>
    <n v="2"/>
    <s v="PAI"/>
    <x v="0"/>
    <s v="ACT_173"/>
    <m/>
    <x v="4"/>
    <n v="4.4642857142857152E-4"/>
    <s v="Sep"/>
    <n v="0"/>
    <n v="0"/>
    <n v="0"/>
    <s v="Por Ejecutar"/>
    <n v="2767.11"/>
    <n v="2651.11"/>
    <n v="0.95807900661701195"/>
    <m/>
    <m/>
    <m/>
    <m/>
    <m/>
    <x v="1"/>
    <m/>
  </r>
  <r>
    <n v="122"/>
    <s v="OE1;PR_10;ACT_173"/>
    <x v="0"/>
    <x v="0"/>
    <x v="0"/>
    <n v="2"/>
    <s v="PAI"/>
    <x v="0"/>
    <s v="ACT_173"/>
    <m/>
    <x v="4"/>
    <n v="4.4642857142857152E-4"/>
    <s v="Oct"/>
    <n v="0"/>
    <n v="0"/>
    <n v="0"/>
    <s v="Por Ejecutar"/>
    <n v="2767.11"/>
    <n v="2651.11"/>
    <n v="0.95807900661701195"/>
    <m/>
    <m/>
    <m/>
    <m/>
    <m/>
    <x v="1"/>
    <m/>
  </r>
  <r>
    <n v="122"/>
    <s v="OE1;PR_10;ACT_173"/>
    <x v="0"/>
    <x v="0"/>
    <x v="0"/>
    <n v="2"/>
    <s v="PAI"/>
    <x v="0"/>
    <s v="ACT_173"/>
    <m/>
    <x v="4"/>
    <n v="4.4642857142857152E-4"/>
    <s v="Nov"/>
    <n v="0"/>
    <n v="0"/>
    <n v="0"/>
    <s v="Por Ejecutar"/>
    <n v="2767.11"/>
    <n v="2651.11"/>
    <n v="0.95807900661701195"/>
    <m/>
    <m/>
    <m/>
    <m/>
    <m/>
    <x v="1"/>
    <m/>
  </r>
  <r>
    <n v="122"/>
    <s v="OE1;PR_10;ACT_173"/>
    <x v="0"/>
    <x v="0"/>
    <x v="0"/>
    <n v="2"/>
    <s v="PAI"/>
    <x v="0"/>
    <s v="ACT_173"/>
    <m/>
    <x v="4"/>
    <n v="4.4642857142857152E-4"/>
    <s v="Dic"/>
    <n v="0"/>
    <n v="0"/>
    <n v="0"/>
    <s v="Por Ejecutar"/>
    <n v="2767.11"/>
    <n v="2651.11"/>
    <n v="0.95807900661701195"/>
    <m/>
    <m/>
    <m/>
    <m/>
    <m/>
    <x v="1"/>
    <m/>
  </r>
  <r>
    <n v="123"/>
    <s v="OE1;PR_10;ACT_191"/>
    <x v="0"/>
    <x v="0"/>
    <x v="0"/>
    <n v="2"/>
    <s v="PAI"/>
    <x v="0"/>
    <s v="ACT_191"/>
    <s v="Implementar Modelo Integrado de Planeción y Gestión - Mipg en cada una de sus 7 dimensiones según corresponda"/>
    <x v="4"/>
    <n v="4.4642857142857152E-4"/>
    <s v="Ene"/>
    <n v="4"/>
    <n v="4"/>
    <n v="1"/>
    <s v="Culminada"/>
    <n v="4"/>
    <n v="4"/>
    <n v="1"/>
    <n v="24"/>
    <n v="24"/>
    <n v="1"/>
    <m/>
    <n v="0"/>
    <x v="3"/>
    <n v="4.4642857142857152E-4"/>
  </r>
  <r>
    <n v="123"/>
    <s v="OE1;PR_10;ACT_191"/>
    <x v="0"/>
    <x v="0"/>
    <x v="0"/>
    <n v="2"/>
    <s v="PAI"/>
    <x v="0"/>
    <s v="ACT_191"/>
    <s v="Implementar Modelo Integrado de Planeción y Gestión - Mipg en cada una de sus 7 dimensiones según corresponda"/>
    <x v="4"/>
    <n v="4.4642857142857152E-4"/>
    <s v="Feb"/>
    <n v="4"/>
    <n v="4"/>
    <n v="1"/>
    <s v="Culminada"/>
    <n v="8"/>
    <n v="8"/>
    <n v="1"/>
    <m/>
    <m/>
    <m/>
    <m/>
    <m/>
    <x v="1"/>
    <m/>
  </r>
  <r>
    <n v="123"/>
    <s v="OE1;PR_10;ACT_191"/>
    <x v="0"/>
    <x v="0"/>
    <x v="0"/>
    <n v="2"/>
    <s v="PAI"/>
    <x v="0"/>
    <s v="ACT_191"/>
    <s v="Implementar Modelo Integrado de Planeción y Gestión - Mipg en cada una de sus 7 dimensiones según corresponda"/>
    <x v="4"/>
    <n v="4.4642857142857152E-4"/>
    <s v="Mar"/>
    <n v="6"/>
    <n v="6"/>
    <n v="1"/>
    <s v="Culminada"/>
    <n v="14"/>
    <n v="14"/>
    <n v="1"/>
    <m/>
    <m/>
    <m/>
    <m/>
    <m/>
    <x v="1"/>
    <m/>
  </r>
  <r>
    <n v="123"/>
    <s v="OE1;PR_10;ACT_191"/>
    <x v="0"/>
    <x v="0"/>
    <x v="0"/>
    <n v="2"/>
    <s v="PAI"/>
    <x v="0"/>
    <s v="ACT_191"/>
    <s v="Implementar Modelo Integrado de Planeción y Gestión - Mipg en cada una de sus 7 dimensiones según corresponda"/>
    <x v="4"/>
    <n v="4.4642857142857152E-4"/>
    <s v="Abr"/>
    <n v="4"/>
    <n v="4"/>
    <n v="1"/>
    <s v="Culminada"/>
    <n v="18"/>
    <n v="18"/>
    <n v="1"/>
    <m/>
    <m/>
    <m/>
    <m/>
    <m/>
    <x v="1"/>
    <m/>
  </r>
  <r>
    <n v="123"/>
    <s v="OE1;PR_10;ACT_191"/>
    <x v="0"/>
    <x v="0"/>
    <x v="0"/>
    <n v="2"/>
    <s v="PAI"/>
    <x v="0"/>
    <s v="ACT_191"/>
    <s v="Implementar Modelo Integrado de Planeción y Gestión - Mipg en cada una de sus 7 dimensiones según corresponda"/>
    <x v="4"/>
    <n v="4.4642857142857152E-4"/>
    <s v="May"/>
    <n v="0"/>
    <n v="0"/>
    <n v="0"/>
    <s v="Por Ejecutar"/>
    <n v="18"/>
    <n v="18"/>
    <n v="1"/>
    <m/>
    <m/>
    <m/>
    <m/>
    <m/>
    <x v="1"/>
    <m/>
  </r>
  <r>
    <n v="123"/>
    <s v="OE1;PR_10;ACT_191"/>
    <x v="0"/>
    <x v="0"/>
    <x v="0"/>
    <n v="2"/>
    <s v="PAI"/>
    <x v="0"/>
    <s v="ACT_191"/>
    <s v="Implementar Modelo Integrado de Planeción y Gestión - Mipg en cada una de sus 7 dimensiones según corresponda"/>
    <x v="4"/>
    <n v="4.4642857142857152E-4"/>
    <s v="Jun"/>
    <n v="6"/>
    <n v="6"/>
    <n v="1"/>
    <s v="Culminada"/>
    <n v="24"/>
    <n v="24"/>
    <n v="1"/>
    <m/>
    <m/>
    <m/>
    <m/>
    <m/>
    <x v="1"/>
    <m/>
  </r>
  <r>
    <n v="123"/>
    <s v="OE1;PR_10;ACT_191"/>
    <x v="0"/>
    <x v="0"/>
    <x v="0"/>
    <n v="2"/>
    <s v="PAI"/>
    <x v="0"/>
    <s v="ACT_191"/>
    <s v="Implementar Modelo Integrado de Planeción y Gestión - Mipg en cada una de sus 7 dimensiones según corresponda"/>
    <x v="4"/>
    <n v="4.4642857142857152E-4"/>
    <s v="Jul"/>
    <n v="0"/>
    <n v="0"/>
    <n v="0"/>
    <s v="Por Ejecutar"/>
    <n v="24"/>
    <n v="24"/>
    <n v="1"/>
    <m/>
    <m/>
    <m/>
    <m/>
    <m/>
    <x v="1"/>
    <m/>
  </r>
  <r>
    <n v="123"/>
    <s v="OE1;PR_10;ACT_191"/>
    <x v="0"/>
    <x v="0"/>
    <x v="0"/>
    <n v="2"/>
    <s v="PAI"/>
    <x v="0"/>
    <s v="ACT_191"/>
    <s v="Implementar Modelo Integrado de Planeción y Gestión - Mipg en cada una de sus 7 dimensiones según corresponda"/>
    <x v="4"/>
    <n v="4.4642857142857152E-4"/>
    <s v="Ago"/>
    <n v="0"/>
    <n v="0"/>
    <n v="0"/>
    <s v="Por Ejecutar"/>
    <n v="24"/>
    <n v="24"/>
    <n v="1"/>
    <m/>
    <m/>
    <m/>
    <m/>
    <m/>
    <x v="1"/>
    <m/>
  </r>
  <r>
    <n v="123"/>
    <s v="OE1;PR_10;ACT_191"/>
    <x v="0"/>
    <x v="0"/>
    <x v="0"/>
    <n v="2"/>
    <s v="PAI"/>
    <x v="0"/>
    <s v="ACT_191"/>
    <s v="Implementar Modelo Integrado de Planeción y Gestión - Mipg en cada una de sus 7 dimensiones según corresponda"/>
    <x v="4"/>
    <n v="4.4642857142857152E-4"/>
    <s v="Sep"/>
    <n v="0"/>
    <n v="0"/>
    <n v="0"/>
    <s v="Por Ejecutar"/>
    <n v="24"/>
    <n v="24"/>
    <n v="1"/>
    <m/>
    <m/>
    <m/>
    <m/>
    <m/>
    <x v="1"/>
    <m/>
  </r>
  <r>
    <n v="123"/>
    <s v="OE1;PR_10;ACT_191"/>
    <x v="0"/>
    <x v="0"/>
    <x v="0"/>
    <n v="2"/>
    <s v="PAI"/>
    <x v="0"/>
    <s v="ACT_191"/>
    <s v="Implementar Modelo Integrado de Planeción y Gestión - Mipg en cada una de sus 7 dimensiones según corresponda"/>
    <x v="4"/>
    <n v="4.4642857142857152E-4"/>
    <s v="Oct"/>
    <n v="0"/>
    <n v="0"/>
    <n v="0"/>
    <s v="Por Ejecutar"/>
    <n v="24"/>
    <n v="24"/>
    <n v="1"/>
    <m/>
    <m/>
    <m/>
    <m/>
    <m/>
    <x v="1"/>
    <m/>
  </r>
  <r>
    <n v="123"/>
    <s v="OE1;PR_10;ACT_191"/>
    <x v="0"/>
    <x v="0"/>
    <x v="0"/>
    <n v="2"/>
    <s v="PAI"/>
    <x v="0"/>
    <s v="ACT_191"/>
    <s v="Implementar Modelo Integrado de Planeción y Gestión - Mipg en cada una de sus 7 dimensiones según corresponda"/>
    <x v="4"/>
    <n v="4.4642857142857152E-4"/>
    <s v="Nov"/>
    <n v="0"/>
    <n v="0"/>
    <n v="0"/>
    <s v="Por Ejecutar"/>
    <n v="24"/>
    <n v="24"/>
    <n v="1"/>
    <m/>
    <m/>
    <m/>
    <m/>
    <m/>
    <x v="1"/>
    <m/>
  </r>
  <r>
    <n v="123"/>
    <s v="OE1;PR_10;ACT_191"/>
    <x v="0"/>
    <x v="0"/>
    <x v="0"/>
    <n v="2"/>
    <s v="PAI"/>
    <x v="0"/>
    <s v="ACT_191"/>
    <s v="Implementar Modelo Integrado de Planeción y Gestión - Mipg en cada una de sus 7 dimensiones según corresponda"/>
    <x v="4"/>
    <n v="4.4642857142857152E-4"/>
    <s v="Dic"/>
    <n v="0"/>
    <n v="0"/>
    <n v="0"/>
    <s v="Por Ejecutar"/>
    <n v="24"/>
    <n v="24"/>
    <n v="1"/>
    <m/>
    <m/>
    <m/>
    <m/>
    <m/>
    <x v="1"/>
    <m/>
  </r>
  <r>
    <n v="124"/>
    <s v="OE1;PR_10;ACT_175"/>
    <x v="0"/>
    <x v="0"/>
    <x v="0"/>
    <n v="2"/>
    <s v="PAI"/>
    <x v="0"/>
    <s v="ACT_175"/>
    <s v="Recaudar cartera contribución especial y multas (cobro persuasivo)"/>
    <x v="4"/>
    <n v="4.4642857142857152E-4"/>
    <s v="Ene"/>
    <n v="1800.0500000000002"/>
    <n v="1577"/>
    <n v="0.8760867753673508"/>
    <s v="Gestionado"/>
    <n v="1800.0500000000002"/>
    <n v="1577"/>
    <n v="0.8760867753673508"/>
    <n v="85125.55"/>
    <n v="15585"/>
    <n v="0.18308251752852109"/>
    <m/>
    <n v="0.81691748247147888"/>
    <x v="0"/>
    <n v="8.1733266753804075E-5"/>
  </r>
  <r>
    <n v="124"/>
    <s v="OE1;PR_10;ACT_175"/>
    <x v="0"/>
    <x v="0"/>
    <x v="0"/>
    <n v="2"/>
    <s v="PAI"/>
    <x v="0"/>
    <s v="ACT_175"/>
    <s v="Recaudar cartera contribución especial y multas (cobro persuasivo)"/>
    <x v="4"/>
    <n v="4.4642857142857152E-4"/>
    <s v="Feb"/>
    <n v="2571.5"/>
    <n v="2496"/>
    <n v="0.97063970445265413"/>
    <s v="Culminada"/>
    <n v="4371.55"/>
    <n v="4073"/>
    <n v="0.93170614541752916"/>
    <m/>
    <m/>
    <m/>
    <m/>
    <m/>
    <x v="1"/>
    <m/>
  </r>
  <r>
    <n v="124"/>
    <s v="OE1;PR_10;ACT_175"/>
    <x v="0"/>
    <x v="0"/>
    <x v="0"/>
    <n v="2"/>
    <s v="PAI"/>
    <x v="0"/>
    <s v="ACT_175"/>
    <s v="Recaudar cartera contribución especial y multas (cobro persuasivo)"/>
    <x v="4"/>
    <n v="4.4642857142857152E-4"/>
    <s v="Mar"/>
    <n v="3881"/>
    <n v="3881"/>
    <n v="1"/>
    <s v="Culminada"/>
    <n v="8252.5499999999993"/>
    <n v="7954"/>
    <n v="0.96382330310025399"/>
    <m/>
    <m/>
    <m/>
    <m/>
    <m/>
    <x v="1"/>
    <m/>
  </r>
  <r>
    <n v="124"/>
    <s v="OE1;PR_10;ACT_175"/>
    <x v="0"/>
    <x v="0"/>
    <x v="0"/>
    <n v="2"/>
    <s v="PAI"/>
    <x v="0"/>
    <s v="ACT_175"/>
    <s v="Recaudar cartera contribución especial y multas (cobro persuasivo)"/>
    <x v="4"/>
    <n v="4.4642857142857152E-4"/>
    <s v="Abr"/>
    <n v="3972"/>
    <n v="3504"/>
    <n v="0.8821752265861027"/>
    <s v="Gestionado"/>
    <n v="12224.55"/>
    <n v="11458"/>
    <n v="0.93729421532898971"/>
    <m/>
    <m/>
    <m/>
    <m/>
    <m/>
    <x v="1"/>
    <m/>
  </r>
  <r>
    <n v="124"/>
    <s v="OE1;PR_10;ACT_175"/>
    <x v="0"/>
    <x v="0"/>
    <x v="0"/>
    <n v="2"/>
    <s v="PAI"/>
    <x v="0"/>
    <s v="ACT_175"/>
    <s v="Recaudar cartera contribución especial y multas (cobro persuasivo)"/>
    <x v="4"/>
    <n v="4.4642857142857152E-4"/>
    <s v="May"/>
    <n v="5172"/>
    <n v="0"/>
    <n v="0"/>
    <s v="Por Ejecutar"/>
    <n v="17396.55"/>
    <n v="11458"/>
    <n v="0.65863633881430517"/>
    <m/>
    <m/>
    <m/>
    <m/>
    <m/>
    <x v="1"/>
    <m/>
  </r>
  <r>
    <n v="124"/>
    <s v="OE1;PR_10;ACT_175"/>
    <x v="0"/>
    <x v="0"/>
    <x v="0"/>
    <n v="2"/>
    <s v="PAI"/>
    <x v="0"/>
    <s v="ACT_175"/>
    <s v="Recaudar cartera contribución especial y multas (cobro persuasivo)"/>
    <x v="4"/>
    <n v="4.4642857142857152E-4"/>
    <s v="Jun"/>
    <n v="6372"/>
    <n v="4127"/>
    <n v="0.6476773383553045"/>
    <s v="En Tramite"/>
    <n v="23768.55"/>
    <n v="15585"/>
    <n v="0.65569839136169439"/>
    <m/>
    <m/>
    <m/>
    <m/>
    <m/>
    <x v="1"/>
    <m/>
  </r>
  <r>
    <n v="124"/>
    <s v="OE1;PR_10;ACT_175"/>
    <x v="0"/>
    <x v="0"/>
    <x v="0"/>
    <n v="2"/>
    <s v="PAI"/>
    <x v="0"/>
    <s v="ACT_175"/>
    <s v="Recaudar cartera contribución especial y multas (cobro persuasivo)"/>
    <x v="4"/>
    <n v="4.4642857142857152E-4"/>
    <s v="Jul"/>
    <n v="7572"/>
    <n v="0"/>
    <n v="0"/>
    <s v="Por Ejecutar"/>
    <n v="31340.55"/>
    <n v="15585"/>
    <n v="0.49727908412583699"/>
    <m/>
    <m/>
    <m/>
    <m/>
    <m/>
    <x v="1"/>
    <m/>
  </r>
  <r>
    <n v="124"/>
    <s v="OE1;PR_10;ACT_175"/>
    <x v="0"/>
    <x v="0"/>
    <x v="0"/>
    <n v="2"/>
    <s v="PAI"/>
    <x v="0"/>
    <s v="ACT_175"/>
    <s v="Recaudar cartera contribución especial y multas (cobro persuasivo)"/>
    <x v="4"/>
    <n v="4.4642857142857152E-4"/>
    <s v="Ago"/>
    <n v="8772"/>
    <n v="0"/>
    <n v="0"/>
    <s v="Por Ejecutar"/>
    <n v="40112.550000000003"/>
    <n v="15585"/>
    <n v="0.38853176873571982"/>
    <m/>
    <m/>
    <m/>
    <m/>
    <m/>
    <x v="1"/>
    <m/>
  </r>
  <r>
    <n v="124"/>
    <s v="OE1;PR_10;ACT_175"/>
    <x v="0"/>
    <x v="0"/>
    <x v="0"/>
    <n v="2"/>
    <s v="PAI"/>
    <x v="0"/>
    <s v="ACT_175"/>
    <s v="Recaudar cartera contribución especial y multas (cobro persuasivo)"/>
    <x v="4"/>
    <n v="4.4642857142857152E-4"/>
    <s v="Sep"/>
    <n v="9772"/>
    <n v="0"/>
    <n v="0"/>
    <s v="Por Ejecutar"/>
    <n v="49884.55"/>
    <n v="15585"/>
    <n v="0.31242138096865663"/>
    <m/>
    <m/>
    <m/>
    <m/>
    <m/>
    <x v="1"/>
    <m/>
  </r>
  <r>
    <n v="124"/>
    <s v="OE1;PR_10;ACT_175"/>
    <x v="0"/>
    <x v="0"/>
    <x v="0"/>
    <n v="2"/>
    <s v="PAI"/>
    <x v="0"/>
    <s v="ACT_175"/>
    <s v="Recaudar cartera contribución especial y multas (cobro persuasivo)"/>
    <x v="4"/>
    <n v="4.4642857142857152E-4"/>
    <s v="Oct"/>
    <n v="10772"/>
    <n v="0"/>
    <n v="0"/>
    <s v="Por Ejecutar"/>
    <n v="60656.55"/>
    <n v="15585"/>
    <n v="0.25693845099993323"/>
    <m/>
    <m/>
    <m/>
    <m/>
    <m/>
    <x v="1"/>
    <m/>
  </r>
  <r>
    <n v="124"/>
    <s v="OE1;PR_10;ACT_175"/>
    <x v="0"/>
    <x v="0"/>
    <x v="0"/>
    <n v="2"/>
    <s v="PAI"/>
    <x v="0"/>
    <s v="ACT_175"/>
    <s v="Recaudar cartera contribución especial y multas (cobro persuasivo)"/>
    <x v="4"/>
    <n v="4.4642857142857152E-4"/>
    <s v="Nov"/>
    <n v="11772"/>
    <n v="0"/>
    <n v="0"/>
    <s v="Por Ejecutar"/>
    <n v="72428.55"/>
    <n v="15585"/>
    <n v="0.21517757845490487"/>
    <m/>
    <m/>
    <m/>
    <m/>
    <m/>
    <x v="1"/>
    <m/>
  </r>
  <r>
    <n v="124"/>
    <s v="OE1;PR_10;ACT_175"/>
    <x v="0"/>
    <x v="0"/>
    <x v="0"/>
    <n v="2"/>
    <s v="PAI"/>
    <x v="0"/>
    <s v="ACT_175"/>
    <s v="Recaudar cartera contribución especial y multas (cobro persuasivo)"/>
    <x v="4"/>
    <n v="4.4642857142857152E-4"/>
    <s v="Dic"/>
    <n v="12697"/>
    <n v="0"/>
    <n v="0"/>
    <s v="Por Ejecutar"/>
    <n v="85125.55"/>
    <n v="15585"/>
    <n v="0.18308251752852109"/>
    <m/>
    <m/>
    <m/>
    <m/>
    <m/>
    <x v="1"/>
    <m/>
  </r>
  <r>
    <n v="125"/>
    <s v="OE1;PR_10;ACT_176"/>
    <x v="0"/>
    <x v="0"/>
    <x v="0"/>
    <n v="2"/>
    <s v="PAI"/>
    <x v="0"/>
    <s v="ACT_176"/>
    <s v="Controlar la ejecución presupuestal"/>
    <x v="4"/>
    <n v="4.4642857142857152E-4"/>
    <s v="Ene"/>
    <n v="5408.37"/>
    <n v="5329"/>
    <n v="0.98532459872382994"/>
    <s v="Culminada"/>
    <n v="5408.37"/>
    <n v="5329"/>
    <n v="0.98532459872382994"/>
    <n v="279268.56"/>
    <n v="48843"/>
    <n v="0.17489616446620415"/>
    <m/>
    <n v="0.82510383553379585"/>
    <x v="0"/>
    <n v="7.8078644850984019E-5"/>
  </r>
  <r>
    <n v="125"/>
    <s v="OE1;PR_10;ACT_176"/>
    <x v="0"/>
    <x v="0"/>
    <x v="0"/>
    <n v="2"/>
    <s v="PAI"/>
    <x v="0"/>
    <s v="ACT_176"/>
    <s v="Controlar la ejecución presupuestal"/>
    <x v="4"/>
    <n v="4.4642857142857152E-4"/>
    <s v="Feb"/>
    <n v="6883.380000000001"/>
    <n v="6881"/>
    <n v="0.99965423963227351"/>
    <s v="Culminada"/>
    <n v="12291.75"/>
    <n v="12210"/>
    <n v="0.99334919763255847"/>
    <m/>
    <m/>
    <m/>
    <m/>
    <m/>
    <x v="1"/>
    <m/>
  </r>
  <r>
    <n v="125"/>
    <s v="OE1;PR_10;ACT_176"/>
    <x v="0"/>
    <x v="0"/>
    <x v="0"/>
    <n v="2"/>
    <s v="PAI"/>
    <x v="0"/>
    <s v="ACT_176"/>
    <s v="Controlar la ejecución presupuestal"/>
    <x v="4"/>
    <n v="4.4642857142857152E-4"/>
    <s v="Mar"/>
    <n v="8850.06"/>
    <n v="8635"/>
    <n v="0.97569959977672471"/>
    <s v="Culminada"/>
    <n v="21141.809999999998"/>
    <n v="20845"/>
    <n v="0.98596099387895375"/>
    <m/>
    <m/>
    <m/>
    <m/>
    <m/>
    <x v="1"/>
    <m/>
  </r>
  <r>
    <n v="125"/>
    <s v="OE1;PR_10;ACT_176"/>
    <x v="0"/>
    <x v="0"/>
    <x v="0"/>
    <n v="2"/>
    <s v="PAI"/>
    <x v="0"/>
    <s v="ACT_176"/>
    <s v="Controlar la ejecución presupuestal"/>
    <x v="4"/>
    <n v="4.4642857142857152E-4"/>
    <s v="Abr"/>
    <n v="11308.41"/>
    <n v="10929"/>
    <n v="0.96644886416392761"/>
    <s v="Culminada"/>
    <n v="32450.219999999998"/>
    <n v="31774"/>
    <n v="0.97916131231159609"/>
    <m/>
    <m/>
    <m/>
    <m/>
    <m/>
    <x v="1"/>
    <m/>
  </r>
  <r>
    <n v="125"/>
    <s v="OE1;PR_10;ACT_176"/>
    <x v="0"/>
    <x v="0"/>
    <x v="0"/>
    <n v="2"/>
    <s v="PAI"/>
    <x v="0"/>
    <s v="ACT_176"/>
    <s v="Controlar la ejecución presupuestal"/>
    <x v="4"/>
    <n v="4.4642857142857152E-4"/>
    <s v="May"/>
    <n v="14258.429999999998"/>
    <n v="0"/>
    <n v="0"/>
    <s v="Por Ejecutar"/>
    <n v="46708.649999999994"/>
    <n v="31774"/>
    <n v="0.68025943802700362"/>
    <m/>
    <m/>
    <m/>
    <m/>
    <m/>
    <x v="1"/>
    <m/>
  </r>
  <r>
    <n v="125"/>
    <s v="OE1;PR_10;ACT_176"/>
    <x v="0"/>
    <x v="0"/>
    <x v="0"/>
    <n v="2"/>
    <s v="PAI"/>
    <x v="0"/>
    <s v="ACT_176"/>
    <s v="Controlar la ejecución presupuestal"/>
    <x v="4"/>
    <n v="4.4642857142857152E-4"/>
    <s v="Jun"/>
    <n v="18683.46"/>
    <n v="17069"/>
    <n v="0.91358881063785835"/>
    <s v="Gestionado"/>
    <n v="65392.109999999993"/>
    <n v="48843"/>
    <n v="0.74692497305867644"/>
    <m/>
    <m/>
    <m/>
    <m/>
    <m/>
    <x v="1"/>
    <m/>
  </r>
  <r>
    <n v="125"/>
    <s v="OE1;PR_10;ACT_176"/>
    <x v="0"/>
    <x v="0"/>
    <x v="0"/>
    <n v="2"/>
    <s v="PAI"/>
    <x v="0"/>
    <s v="ACT_176"/>
    <s v="Controlar la ejecución presupuestal"/>
    <x v="4"/>
    <n v="4.4642857142857152E-4"/>
    <s v="Jul"/>
    <n v="24091.829999999998"/>
    <n v="0"/>
    <n v="0"/>
    <s v="Por Ejecutar"/>
    <n v="89483.939999999988"/>
    <n v="48843"/>
    <n v="0.54582978800441739"/>
    <m/>
    <m/>
    <m/>
    <m/>
    <m/>
    <x v="1"/>
    <m/>
  </r>
  <r>
    <n v="125"/>
    <s v="OE1;PR_10;ACT_176"/>
    <x v="0"/>
    <x v="0"/>
    <x v="0"/>
    <n v="2"/>
    <s v="PAI"/>
    <x v="0"/>
    <s v="ACT_176"/>
    <s v="Controlar la ejecución presupuestal"/>
    <x v="4"/>
    <n v="4.4642857142857152E-4"/>
    <s v="Ago"/>
    <n v="28516.859999999997"/>
    <n v="0"/>
    <n v="0"/>
    <s v="Por Ejecutar"/>
    <n v="118000.79999999999"/>
    <n v="48843"/>
    <n v="0.4139209225700165"/>
    <m/>
    <m/>
    <m/>
    <m/>
    <m/>
    <x v="1"/>
    <m/>
  </r>
  <r>
    <n v="125"/>
    <s v="OE1;PR_10;ACT_176"/>
    <x v="0"/>
    <x v="0"/>
    <x v="0"/>
    <n v="2"/>
    <s v="PAI"/>
    <x v="0"/>
    <s v="ACT_176"/>
    <s v="Controlar la ejecución presupuestal"/>
    <x v="4"/>
    <n v="4.4642857142857152E-4"/>
    <s v="Sep"/>
    <n v="31958.550000000003"/>
    <n v="0"/>
    <n v="0"/>
    <s v="Por Ejecutar"/>
    <n v="149959.34999999998"/>
    <n v="48843"/>
    <n v="0.32570826694034088"/>
    <m/>
    <m/>
    <m/>
    <m/>
    <m/>
    <x v="1"/>
    <m/>
  </r>
  <r>
    <n v="125"/>
    <s v="OE1;PR_10;ACT_176"/>
    <x v="0"/>
    <x v="0"/>
    <x v="0"/>
    <n v="2"/>
    <s v="PAI"/>
    <x v="0"/>
    <s v="ACT_176"/>
    <s v="Controlar la ejecución presupuestal"/>
    <x v="4"/>
    <n v="4.4642857142857152E-4"/>
    <s v="Oct"/>
    <n v="39333.600000000006"/>
    <n v="0"/>
    <n v="0"/>
    <s v="Por Ejecutar"/>
    <n v="189292.94999999998"/>
    <n v="48843"/>
    <n v="0.25802862705663365"/>
    <m/>
    <m/>
    <m/>
    <m/>
    <m/>
    <x v="1"/>
    <m/>
  </r>
  <r>
    <n v="125"/>
    <s v="OE1;PR_10;ACT_176"/>
    <x v="0"/>
    <x v="0"/>
    <x v="0"/>
    <n v="2"/>
    <s v="PAI"/>
    <x v="0"/>
    <s v="ACT_176"/>
    <s v="Controlar la ejecución presupuestal"/>
    <x v="4"/>
    <n v="4.4642857142857152E-4"/>
    <s v="Nov"/>
    <n v="44250.3"/>
    <n v="0"/>
    <n v="0"/>
    <s v="Por Ejecutar"/>
    <n v="233543.25"/>
    <n v="48843"/>
    <n v="0.20913899245642939"/>
    <m/>
    <m/>
    <m/>
    <m/>
    <m/>
    <x v="1"/>
    <m/>
  </r>
  <r>
    <n v="125"/>
    <s v="OE1;PR_10;ACT_176"/>
    <x v="0"/>
    <x v="0"/>
    <x v="0"/>
    <n v="2"/>
    <s v="PAI"/>
    <x v="0"/>
    <s v="ACT_176"/>
    <s v="Controlar la ejecución presupuestal"/>
    <x v="4"/>
    <n v="4.4642857142857152E-4"/>
    <s v="Dic"/>
    <n v="45725.310000000005"/>
    <n v="0"/>
    <n v="0"/>
    <s v="Por Ejecutar"/>
    <n v="279268.56"/>
    <n v="48843"/>
    <n v="0.17489616446620415"/>
    <m/>
    <m/>
    <m/>
    <m/>
    <m/>
    <x v="1"/>
    <m/>
  </r>
  <r>
    <n v="126"/>
    <s v="OE1;PR_10;ACT_177"/>
    <x v="0"/>
    <x v="0"/>
    <x v="0"/>
    <n v="2"/>
    <s v="PAI"/>
    <x v="0"/>
    <s v="ACT_177"/>
    <s v="Gestionar oportunamente los pagos.  (Monitoreo y control de pagos)"/>
    <x v="4"/>
    <n v="4.4642857142857152E-4"/>
    <s v="Ene"/>
    <n v="563"/>
    <n v="537"/>
    <n v="0.95381882770870341"/>
    <s v="Gestionado"/>
    <n v="563"/>
    <n v="537"/>
    <n v="0.95381882770870341"/>
    <n v="9617"/>
    <n v="8858"/>
    <n v="0.92107725902048454"/>
    <m/>
    <n v="7.892274097951546E-2"/>
    <x v="4"/>
    <n v="4.1119520491985923E-4"/>
  </r>
  <r>
    <n v="126"/>
    <s v="OE1;PR_10;ACT_177"/>
    <x v="0"/>
    <x v="0"/>
    <x v="0"/>
    <n v="2"/>
    <s v="PAI"/>
    <x v="0"/>
    <s v="ACT_177"/>
    <s v="Gestionar oportunamente los pagos.  (Monitoreo y control de pagos)"/>
    <x v="4"/>
    <n v="4.4642857142857152E-4"/>
    <s v="Feb"/>
    <n v="1408"/>
    <n v="1327"/>
    <n v="0.94247159090909094"/>
    <s v="Gestionado"/>
    <n v="1971"/>
    <n v="1864"/>
    <n v="0.94571283612379498"/>
    <m/>
    <m/>
    <m/>
    <m/>
    <m/>
    <x v="1"/>
    <m/>
  </r>
  <r>
    <n v="126"/>
    <s v="OE1;PR_10;ACT_177"/>
    <x v="0"/>
    <x v="0"/>
    <x v="0"/>
    <n v="2"/>
    <s v="PAI"/>
    <x v="0"/>
    <s v="ACT_177"/>
    <s v="Gestionar oportunamente los pagos.  (Monitoreo y control de pagos)"/>
    <x v="4"/>
    <n v="4.4642857142857152E-4"/>
    <s v="Mar"/>
    <n v="1992"/>
    <n v="1992"/>
    <n v="1"/>
    <s v="Culminada"/>
    <n v="3963"/>
    <n v="3856"/>
    <n v="0.97300025233409038"/>
    <m/>
    <m/>
    <m/>
    <m/>
    <m/>
    <x v="1"/>
    <m/>
  </r>
  <r>
    <n v="126"/>
    <s v="OE1;PR_10;ACT_177"/>
    <x v="0"/>
    <x v="0"/>
    <x v="0"/>
    <n v="2"/>
    <s v="PAI"/>
    <x v="0"/>
    <s v="ACT_177"/>
    <s v="Gestionar oportunamente los pagos.  (Monitoreo y control de pagos)"/>
    <x v="4"/>
    <n v="4.4642857142857152E-4"/>
    <s v="Abr"/>
    <n v="1686"/>
    <n v="1686"/>
    <n v="1"/>
    <s v="Culminada"/>
    <n v="5649"/>
    <n v="5542"/>
    <n v="0.98105859444149413"/>
    <m/>
    <m/>
    <m/>
    <m/>
    <m/>
    <x v="1"/>
    <m/>
  </r>
  <r>
    <n v="126"/>
    <s v="OE1;PR_10;ACT_177"/>
    <x v="0"/>
    <x v="0"/>
    <x v="0"/>
    <n v="2"/>
    <s v="PAI"/>
    <x v="0"/>
    <s v="ACT_177"/>
    <s v="Gestionar oportunamente los pagos.  (Monitoreo y control de pagos)"/>
    <x v="4"/>
    <n v="4.4642857142857152E-4"/>
    <s v="May"/>
    <n v="0"/>
    <n v="0"/>
    <n v="0"/>
    <s v="Por Ejecutar"/>
    <n v="5649"/>
    <n v="5542"/>
    <n v="0.98105859444149413"/>
    <m/>
    <m/>
    <m/>
    <m/>
    <m/>
    <x v="1"/>
    <m/>
  </r>
  <r>
    <n v="126"/>
    <s v="OE1;PR_10;ACT_177"/>
    <x v="0"/>
    <x v="0"/>
    <x v="0"/>
    <n v="2"/>
    <s v="PAI"/>
    <x v="0"/>
    <s v="ACT_177"/>
    <s v="Gestionar oportunamente los pagos.  (Monitoreo y control de pagos)"/>
    <x v="4"/>
    <n v="4.4642857142857152E-4"/>
    <s v="Jun"/>
    <n v="3968"/>
    <n v="3316"/>
    <n v="0.83568548387096775"/>
    <s v="En Seguimiento"/>
    <n v="9617"/>
    <n v="8858"/>
    <n v="0.92107725902048454"/>
    <m/>
    <m/>
    <m/>
    <m/>
    <m/>
    <x v="1"/>
    <m/>
  </r>
  <r>
    <n v="126"/>
    <s v="OE1;PR_10;ACT_177"/>
    <x v="0"/>
    <x v="0"/>
    <x v="0"/>
    <n v="2"/>
    <s v="PAI"/>
    <x v="0"/>
    <s v="ACT_177"/>
    <s v="Gestionar oportunamente los pagos.  (Monitoreo y control de pagos)"/>
    <x v="4"/>
    <n v="4.4642857142857152E-4"/>
    <s v="Jul"/>
    <n v="0"/>
    <n v="0"/>
    <n v="0"/>
    <s v="Por Ejecutar"/>
    <n v="9617"/>
    <n v="8858"/>
    <n v="0.92107725902048454"/>
    <m/>
    <m/>
    <m/>
    <m/>
    <m/>
    <x v="1"/>
    <m/>
  </r>
  <r>
    <n v="126"/>
    <s v="OE1;PR_10;ACT_177"/>
    <x v="0"/>
    <x v="0"/>
    <x v="0"/>
    <n v="2"/>
    <s v="PAI"/>
    <x v="0"/>
    <s v="ACT_177"/>
    <s v="Gestionar oportunamente los pagos.  (Monitoreo y control de pagos)"/>
    <x v="4"/>
    <n v="4.4642857142857152E-4"/>
    <s v="Ago"/>
    <n v="0"/>
    <n v="0"/>
    <n v="0"/>
    <s v="Por Ejecutar"/>
    <n v="9617"/>
    <n v="8858"/>
    <n v="0.92107725902048454"/>
    <m/>
    <m/>
    <m/>
    <m/>
    <m/>
    <x v="1"/>
    <m/>
  </r>
  <r>
    <n v="126"/>
    <s v="OE1;PR_10;ACT_177"/>
    <x v="0"/>
    <x v="0"/>
    <x v="0"/>
    <n v="2"/>
    <s v="PAI"/>
    <x v="0"/>
    <s v="ACT_177"/>
    <s v="Gestionar oportunamente los pagos.  (Monitoreo y control de pagos)"/>
    <x v="4"/>
    <n v="4.4642857142857152E-4"/>
    <s v="Sep"/>
    <n v="0"/>
    <n v="0"/>
    <n v="0"/>
    <s v="Por Ejecutar"/>
    <n v="9617"/>
    <n v="8858"/>
    <n v="0.92107725902048454"/>
    <m/>
    <m/>
    <m/>
    <m/>
    <m/>
    <x v="1"/>
    <m/>
  </r>
  <r>
    <n v="126"/>
    <s v="OE1;PR_10;ACT_177"/>
    <x v="0"/>
    <x v="0"/>
    <x v="0"/>
    <n v="2"/>
    <s v="PAI"/>
    <x v="0"/>
    <s v="ACT_177"/>
    <s v="Gestionar oportunamente los pagos.  (Monitoreo y control de pagos)"/>
    <x v="4"/>
    <n v="4.4642857142857152E-4"/>
    <s v="Oct"/>
    <n v="0"/>
    <n v="0"/>
    <n v="0"/>
    <s v="Por Ejecutar"/>
    <n v="9617"/>
    <n v="8858"/>
    <n v="0.92107725902048454"/>
    <m/>
    <m/>
    <m/>
    <m/>
    <m/>
    <x v="1"/>
    <m/>
  </r>
  <r>
    <n v="126"/>
    <s v="OE1;PR_10;ACT_177"/>
    <x v="0"/>
    <x v="0"/>
    <x v="0"/>
    <n v="2"/>
    <s v="PAI"/>
    <x v="0"/>
    <s v="ACT_177"/>
    <s v="Gestionar oportunamente los pagos.  (Monitoreo y control de pagos)"/>
    <x v="4"/>
    <n v="4.4642857142857152E-4"/>
    <s v="Nov"/>
    <n v="0"/>
    <n v="0"/>
    <n v="0"/>
    <s v="Por Ejecutar"/>
    <n v="9617"/>
    <n v="8858"/>
    <n v="0.92107725902048454"/>
    <m/>
    <m/>
    <m/>
    <m/>
    <m/>
    <x v="1"/>
    <m/>
  </r>
  <r>
    <n v="126"/>
    <s v="OE1;PR_10;ACT_177"/>
    <x v="0"/>
    <x v="0"/>
    <x v="0"/>
    <n v="2"/>
    <s v="PAI"/>
    <x v="0"/>
    <s v="ACT_177"/>
    <s v="Gestionar oportunamente los pagos.  (Monitoreo y control de pagos)"/>
    <x v="4"/>
    <n v="4.4642857142857152E-4"/>
    <s v="Dic"/>
    <n v="0"/>
    <n v="0"/>
    <n v="0"/>
    <s v="Por Ejecutar"/>
    <n v="9617"/>
    <n v="8858"/>
    <n v="0.92107725902048454"/>
    <m/>
    <m/>
    <m/>
    <m/>
    <m/>
    <x v="1"/>
    <m/>
  </r>
  <r>
    <n v="127"/>
    <s v="OE1;PR_10;ACT_178"/>
    <x v="0"/>
    <x v="0"/>
    <x v="0"/>
    <n v="11"/>
    <s v="PAI"/>
    <x v="11"/>
    <s v="ACT_178"/>
    <s v="Gestionar la publicación de las hojas de vida de los funcionarios y contratistas de la SPT, en el aplicativo SIGEP"/>
    <x v="4"/>
    <n v="4.4642857142857152E-4"/>
    <s v="Ene"/>
    <n v="182"/>
    <n v="182"/>
    <n v="1"/>
    <s v="Culminada"/>
    <n v="182"/>
    <n v="182"/>
    <n v="1"/>
    <n v="284"/>
    <n v="284"/>
    <n v="1"/>
    <m/>
    <n v="0"/>
    <x v="3"/>
    <n v="4.4642857142857152E-4"/>
  </r>
  <r>
    <n v="127"/>
    <s v="OE1;PR_10;ACT_178"/>
    <x v="0"/>
    <x v="0"/>
    <x v="0"/>
    <n v="11"/>
    <s v="PAI"/>
    <x v="11"/>
    <s v="ACT_178"/>
    <s v="Gestionar la publicación de las hojas de vida de los funcionarios y contratistas de la SPT, en el aplicativo SIGEP"/>
    <x v="4"/>
    <n v="4.4642857142857152E-4"/>
    <s v="Feb"/>
    <n v="32"/>
    <n v="32"/>
    <n v="1"/>
    <s v="Culminada"/>
    <n v="214"/>
    <n v="214"/>
    <n v="1"/>
    <m/>
    <m/>
    <m/>
    <m/>
    <m/>
    <x v="1"/>
    <m/>
  </r>
  <r>
    <n v="127"/>
    <s v="OE1;PR_10;ACT_178"/>
    <x v="0"/>
    <x v="0"/>
    <x v="0"/>
    <n v="11"/>
    <s v="PAI"/>
    <x v="11"/>
    <s v="ACT_178"/>
    <s v="Gestionar la publicación de las hojas de vida de los funcionarios y contratistas de la SPT, en el aplicativo SIGEP"/>
    <x v="4"/>
    <n v="4.4642857142857152E-4"/>
    <s v="Mar"/>
    <n v="12"/>
    <n v="12"/>
    <n v="1"/>
    <s v="Culminada"/>
    <n v="226"/>
    <n v="226"/>
    <n v="1"/>
    <m/>
    <m/>
    <m/>
    <m/>
    <m/>
    <x v="1"/>
    <m/>
  </r>
  <r>
    <n v="127"/>
    <s v="OE1;PR_10;ACT_178"/>
    <x v="0"/>
    <x v="0"/>
    <x v="0"/>
    <n v="11"/>
    <s v="PAI"/>
    <x v="11"/>
    <s v="ACT_178"/>
    <s v="Gestionar la publicación de las hojas de vida de los funcionarios y contratistas de la SPT, en el aplicativo SIGEP"/>
    <x v="4"/>
    <n v="4.4642857142857152E-4"/>
    <s v="Abr"/>
    <n v="12"/>
    <n v="12"/>
    <n v="1"/>
    <s v="Culminada"/>
    <n v="238"/>
    <n v="238"/>
    <n v="1"/>
    <m/>
    <m/>
    <m/>
    <m/>
    <m/>
    <x v="1"/>
    <m/>
  </r>
  <r>
    <n v="127"/>
    <s v="OE1;PR_10;ACT_178"/>
    <x v="0"/>
    <x v="0"/>
    <x v="0"/>
    <n v="11"/>
    <s v="PAI"/>
    <x v="11"/>
    <s v="ACT_178"/>
    <s v="Gestionar la publicación de las hojas de vida de los funcionarios y contratistas de la SPT, en el aplicativo SIGEP"/>
    <x v="4"/>
    <n v="4.4642857142857152E-4"/>
    <s v="May"/>
    <n v="0"/>
    <n v="0"/>
    <n v="0"/>
    <s v="Por Ejecutar"/>
    <n v="238"/>
    <n v="238"/>
    <n v="1"/>
    <m/>
    <m/>
    <m/>
    <m/>
    <m/>
    <x v="1"/>
    <m/>
  </r>
  <r>
    <n v="127"/>
    <s v="OE1;PR_10;ACT_178"/>
    <x v="0"/>
    <x v="0"/>
    <x v="0"/>
    <n v="11"/>
    <s v="PAI"/>
    <x v="11"/>
    <s v="ACT_178"/>
    <s v="Gestionar la publicación de las hojas de vida de los funcionarios y contratistas de la SPT, en el aplicativo SIGEP"/>
    <x v="4"/>
    <n v="4.4642857142857152E-4"/>
    <s v="Jun"/>
    <n v="46"/>
    <n v="46"/>
    <n v="1"/>
    <s v="Culminada"/>
    <n v="284"/>
    <n v="284"/>
    <n v="1"/>
    <m/>
    <m/>
    <m/>
    <m/>
    <m/>
    <x v="1"/>
    <m/>
  </r>
  <r>
    <n v="127"/>
    <s v="OE1;PR_10;ACT_178"/>
    <x v="0"/>
    <x v="0"/>
    <x v="0"/>
    <n v="11"/>
    <s v="PAI"/>
    <x v="11"/>
    <s v="ACT_178"/>
    <s v="Gestionar la publicación de las hojas de vida de los funcionarios y contratistas de la SPT, en el aplicativo SIGEP"/>
    <x v="4"/>
    <n v="4.4642857142857152E-4"/>
    <s v="Jul"/>
    <n v="0"/>
    <n v="0"/>
    <n v="0"/>
    <s v="Por Ejecutar"/>
    <n v="284"/>
    <n v="284"/>
    <n v="1"/>
    <m/>
    <m/>
    <m/>
    <m/>
    <m/>
    <x v="1"/>
    <m/>
  </r>
  <r>
    <n v="127"/>
    <s v="OE1;PR_10;ACT_178"/>
    <x v="0"/>
    <x v="0"/>
    <x v="0"/>
    <n v="11"/>
    <s v="PAI"/>
    <x v="11"/>
    <s v="ACT_178"/>
    <s v="Gestionar la publicación de las hojas de vida de los funcionarios y contratistas de la SPT, en el aplicativo SIGEP"/>
    <x v="4"/>
    <n v="4.4642857142857152E-4"/>
    <s v="Ago"/>
    <n v="0"/>
    <n v="0"/>
    <n v="0"/>
    <s v="Por Ejecutar"/>
    <n v="284"/>
    <n v="284"/>
    <n v="1"/>
    <m/>
    <m/>
    <m/>
    <m/>
    <m/>
    <x v="1"/>
    <m/>
  </r>
  <r>
    <n v="127"/>
    <s v="OE1;PR_10;ACT_178"/>
    <x v="0"/>
    <x v="0"/>
    <x v="0"/>
    <n v="11"/>
    <s v="PAI"/>
    <x v="11"/>
    <s v="ACT_178"/>
    <s v="Gestionar la publicación de las hojas de vida de los funcionarios y contratistas de la SPT, en el aplicativo SIGEP"/>
    <x v="4"/>
    <n v="4.4642857142857152E-4"/>
    <s v="Sep"/>
    <n v="0"/>
    <n v="0"/>
    <n v="0"/>
    <s v="Por Ejecutar"/>
    <n v="284"/>
    <n v="284"/>
    <n v="1"/>
    <m/>
    <m/>
    <m/>
    <m/>
    <m/>
    <x v="1"/>
    <m/>
  </r>
  <r>
    <n v="127"/>
    <s v="OE1;PR_10;ACT_178"/>
    <x v="0"/>
    <x v="0"/>
    <x v="0"/>
    <n v="11"/>
    <s v="PAI"/>
    <x v="11"/>
    <s v="ACT_178"/>
    <s v="Gestionar la publicación de las hojas de vida de los funcionarios y contratistas de la SPT, en el aplicativo SIGEP"/>
    <x v="4"/>
    <n v="4.4642857142857152E-4"/>
    <s v="Oct"/>
    <n v="0"/>
    <n v="0"/>
    <n v="0"/>
    <s v="Por Ejecutar"/>
    <n v="284"/>
    <n v="284"/>
    <n v="1"/>
    <m/>
    <m/>
    <m/>
    <m/>
    <m/>
    <x v="1"/>
    <m/>
  </r>
  <r>
    <n v="127"/>
    <s v="OE1;PR_10;ACT_178"/>
    <x v="0"/>
    <x v="0"/>
    <x v="0"/>
    <n v="11"/>
    <s v="PAI"/>
    <x v="11"/>
    <s v="ACT_178"/>
    <s v="Gestionar la publicación de las hojas de vida de los funcionarios y contratistas de la SPT, en el aplicativo SIGEP"/>
    <x v="4"/>
    <n v="4.4642857142857152E-4"/>
    <s v="Nov"/>
    <n v="0"/>
    <n v="0"/>
    <n v="0"/>
    <s v="Por Ejecutar"/>
    <n v="284"/>
    <n v="284"/>
    <n v="1"/>
    <m/>
    <m/>
    <m/>
    <m/>
    <m/>
    <x v="1"/>
    <m/>
  </r>
  <r>
    <n v="127"/>
    <s v="OE1;PR_10;ACT_178"/>
    <x v="0"/>
    <x v="0"/>
    <x v="0"/>
    <n v="11"/>
    <s v="PAI"/>
    <x v="11"/>
    <s v="ACT_178"/>
    <s v="Gestionar la publicación de las hojas de vida de los funcionarios y contratistas de la SPT, en el aplicativo SIGEP"/>
    <x v="4"/>
    <n v="4.4642857142857152E-4"/>
    <s v="Dic"/>
    <n v="0"/>
    <n v="0"/>
    <n v="0"/>
    <s v="Por Ejecutar"/>
    <n v="284"/>
    <n v="284"/>
    <n v="1"/>
    <m/>
    <m/>
    <m/>
    <m/>
    <m/>
    <x v="1"/>
    <m/>
  </r>
  <r>
    <n v="128"/>
    <s v="OE1;PR_10;ACT_179"/>
    <x v="0"/>
    <x v="0"/>
    <x v="0"/>
    <n v="2"/>
    <s v="PAI"/>
    <x v="0"/>
    <s v="ACT_179"/>
    <s v="Administrar y actualizar los inventarios de la entidad"/>
    <x v="4"/>
    <n v="4.4642857142857152E-4"/>
    <s v="Ene"/>
    <n v="0"/>
    <n v="0"/>
    <n v="0"/>
    <s v="Por Ejecutar"/>
    <n v="0"/>
    <n v="0"/>
    <n v="0"/>
    <n v="2"/>
    <n v="1"/>
    <n v="0.5"/>
    <m/>
    <n v="0.5"/>
    <x v="0"/>
    <n v="2.2321428571428576E-4"/>
  </r>
  <r>
    <n v="128"/>
    <s v="OE1;PR_10;ACT_179"/>
    <x v="0"/>
    <x v="0"/>
    <x v="0"/>
    <n v="2"/>
    <s v="PAI"/>
    <x v="0"/>
    <s v="ACT_179"/>
    <s v="Administrar y actualizar los inventarios de la entidad"/>
    <x v="4"/>
    <n v="4.4642857142857152E-4"/>
    <s v="Feb"/>
    <n v="0"/>
    <n v="0"/>
    <n v="0"/>
    <s v="Por Ejecutar"/>
    <n v="0"/>
    <n v="0"/>
    <n v="0"/>
    <m/>
    <m/>
    <m/>
    <m/>
    <m/>
    <x v="1"/>
    <m/>
  </r>
  <r>
    <n v="128"/>
    <s v="OE1;PR_10;ACT_179"/>
    <x v="0"/>
    <x v="0"/>
    <x v="0"/>
    <n v="2"/>
    <s v="PAI"/>
    <x v="0"/>
    <s v="ACT_179"/>
    <s v="Administrar y actualizar los inventarios de la entidad"/>
    <x v="4"/>
    <n v="4.4642857142857152E-4"/>
    <s v="Mar"/>
    <n v="0"/>
    <n v="0"/>
    <n v="0"/>
    <s v="Por Ejecutar"/>
    <n v="0"/>
    <n v="0"/>
    <n v="0"/>
    <m/>
    <m/>
    <m/>
    <m/>
    <m/>
    <x v="1"/>
    <m/>
  </r>
  <r>
    <n v="128"/>
    <s v="OE1;PR_10;ACT_179"/>
    <x v="0"/>
    <x v="0"/>
    <x v="0"/>
    <n v="2"/>
    <s v="PAI"/>
    <x v="0"/>
    <s v="ACT_179"/>
    <s v="Administrar y actualizar los inventarios de la entidad"/>
    <x v="4"/>
    <n v="4.4642857142857152E-4"/>
    <s v="Abr"/>
    <n v="0"/>
    <n v="0"/>
    <n v="0"/>
    <s v="Por Ejecutar"/>
    <n v="0"/>
    <n v="0"/>
    <n v="0"/>
    <m/>
    <m/>
    <m/>
    <m/>
    <m/>
    <x v="1"/>
    <m/>
  </r>
  <r>
    <n v="128"/>
    <s v="OE1;PR_10;ACT_179"/>
    <x v="0"/>
    <x v="0"/>
    <x v="0"/>
    <n v="2"/>
    <s v="PAI"/>
    <x v="0"/>
    <s v="ACT_179"/>
    <s v="Administrar y actualizar los inventarios de la entidad"/>
    <x v="4"/>
    <n v="4.4642857142857152E-4"/>
    <s v="May"/>
    <n v="0"/>
    <n v="0"/>
    <n v="0"/>
    <s v="Por Ejecutar"/>
    <n v="0"/>
    <n v="0"/>
    <n v="0"/>
    <m/>
    <m/>
    <m/>
    <m/>
    <m/>
    <x v="1"/>
    <m/>
  </r>
  <r>
    <n v="128"/>
    <s v="OE1;PR_10;ACT_179"/>
    <x v="0"/>
    <x v="0"/>
    <x v="0"/>
    <n v="2"/>
    <s v="PAI"/>
    <x v="0"/>
    <s v="ACT_179"/>
    <s v="Administrar y actualizar los inventarios de la entidad"/>
    <x v="4"/>
    <n v="4.4642857142857152E-4"/>
    <s v="Jun"/>
    <n v="1"/>
    <n v="1"/>
    <n v="1"/>
    <s v="Culminada"/>
    <n v="1"/>
    <n v="1"/>
    <n v="1"/>
    <m/>
    <m/>
    <m/>
    <m/>
    <m/>
    <x v="1"/>
    <m/>
  </r>
  <r>
    <n v="128"/>
    <s v="OE1;PR_10;ACT_179"/>
    <x v="0"/>
    <x v="0"/>
    <x v="0"/>
    <n v="2"/>
    <s v="PAI"/>
    <x v="0"/>
    <s v="ACT_179"/>
    <s v="Administrar y actualizar los inventarios de la entidad"/>
    <x v="4"/>
    <n v="4.4642857142857152E-4"/>
    <s v="Jul"/>
    <n v="0"/>
    <n v="0"/>
    <n v="0"/>
    <s v="Por Ejecutar"/>
    <n v="1"/>
    <n v="1"/>
    <n v="1"/>
    <m/>
    <m/>
    <m/>
    <m/>
    <m/>
    <x v="1"/>
    <m/>
  </r>
  <r>
    <n v="128"/>
    <s v="OE1;PR_10;ACT_179"/>
    <x v="0"/>
    <x v="0"/>
    <x v="0"/>
    <n v="2"/>
    <s v="PAI"/>
    <x v="0"/>
    <s v="ACT_179"/>
    <s v="Administrar y actualizar los inventarios de la entidad"/>
    <x v="4"/>
    <n v="4.4642857142857152E-4"/>
    <s v="Ago"/>
    <n v="0"/>
    <n v="0"/>
    <n v="0"/>
    <s v="Por Ejecutar"/>
    <n v="1"/>
    <n v="1"/>
    <n v="1"/>
    <m/>
    <m/>
    <m/>
    <m/>
    <m/>
    <x v="1"/>
    <m/>
  </r>
  <r>
    <n v="128"/>
    <s v="OE1;PR_10;ACT_179"/>
    <x v="0"/>
    <x v="0"/>
    <x v="0"/>
    <n v="2"/>
    <s v="PAI"/>
    <x v="0"/>
    <s v="ACT_179"/>
    <s v="Administrar y actualizar los inventarios de la entidad"/>
    <x v="4"/>
    <n v="4.4642857142857152E-4"/>
    <s v="Sep"/>
    <n v="0"/>
    <n v="0"/>
    <n v="0"/>
    <s v="Por Ejecutar"/>
    <n v="1"/>
    <n v="1"/>
    <n v="1"/>
    <m/>
    <m/>
    <m/>
    <m/>
    <m/>
    <x v="1"/>
    <m/>
  </r>
  <r>
    <n v="128"/>
    <s v="OE1;PR_10;ACT_179"/>
    <x v="0"/>
    <x v="0"/>
    <x v="0"/>
    <n v="2"/>
    <s v="PAI"/>
    <x v="0"/>
    <s v="ACT_179"/>
    <s v="Administrar y actualizar los inventarios de la entidad"/>
    <x v="4"/>
    <n v="4.4642857142857152E-4"/>
    <s v="Oct"/>
    <n v="0"/>
    <n v="0"/>
    <n v="0"/>
    <s v="Por Ejecutar"/>
    <n v="1"/>
    <n v="1"/>
    <n v="1"/>
    <m/>
    <m/>
    <m/>
    <m/>
    <m/>
    <x v="1"/>
    <m/>
  </r>
  <r>
    <n v="128"/>
    <s v="OE1;PR_10;ACT_179"/>
    <x v="0"/>
    <x v="0"/>
    <x v="0"/>
    <n v="2"/>
    <s v="PAI"/>
    <x v="0"/>
    <s v="ACT_179"/>
    <s v="Administrar y actualizar los inventarios de la entidad"/>
    <x v="4"/>
    <n v="4.4642857142857152E-4"/>
    <s v="Nov"/>
    <n v="0"/>
    <n v="0"/>
    <n v="0"/>
    <s v="Por Ejecutar"/>
    <n v="1"/>
    <n v="1"/>
    <n v="1"/>
    <m/>
    <m/>
    <m/>
    <m/>
    <m/>
    <x v="1"/>
    <m/>
  </r>
  <r>
    <n v="128"/>
    <s v="OE1;PR_10;ACT_179"/>
    <x v="0"/>
    <x v="0"/>
    <x v="0"/>
    <n v="2"/>
    <s v="PAI"/>
    <x v="0"/>
    <s v="ACT_179"/>
    <s v="Administrar y actualizar los inventarios de la entidad"/>
    <x v="4"/>
    <n v="4.4642857142857152E-4"/>
    <s v="Dic"/>
    <n v="1"/>
    <n v="0"/>
    <n v="0"/>
    <s v="Por Ejecutar"/>
    <n v="2"/>
    <n v="1"/>
    <n v="0.5"/>
    <m/>
    <m/>
    <m/>
    <m/>
    <m/>
    <x v="1"/>
    <m/>
  </r>
  <r>
    <n v="129"/>
    <s v="OE1;PR_10;ACT_180"/>
    <x v="0"/>
    <x v="0"/>
    <x v="0"/>
    <n v="2"/>
    <s v="PAI"/>
    <x v="0"/>
    <s v="ACT_180"/>
    <s v="Desarrollar instructivos en gestion contractual"/>
    <x v="4"/>
    <n v="4.4642857142857152E-4"/>
    <s v="Ene"/>
    <n v="0"/>
    <n v="0"/>
    <n v="0"/>
    <s v="Por Ejecutar"/>
    <n v="0"/>
    <n v="0"/>
    <n v="0"/>
    <n v="6"/>
    <n v="2"/>
    <n v="0.33333333333333331"/>
    <m/>
    <n v="0.66666666666666674"/>
    <x v="0"/>
    <n v="1.4880952380952382E-4"/>
  </r>
  <r>
    <n v="129"/>
    <s v="OE1;PR_10;ACT_180"/>
    <x v="0"/>
    <x v="0"/>
    <x v="0"/>
    <n v="2"/>
    <s v="PAI"/>
    <x v="0"/>
    <s v="ACT_180"/>
    <s v="Desarrollar instructivos en gestion contractual"/>
    <x v="4"/>
    <n v="4.4642857142857152E-4"/>
    <s v="Feb"/>
    <n v="0"/>
    <n v="0"/>
    <n v="0"/>
    <s v="Por Ejecutar"/>
    <n v="0"/>
    <n v="0"/>
    <n v="0"/>
    <m/>
    <m/>
    <m/>
    <m/>
    <m/>
    <x v="1"/>
    <m/>
  </r>
  <r>
    <n v="129"/>
    <s v="OE1;PR_10;ACT_180"/>
    <x v="0"/>
    <x v="0"/>
    <x v="0"/>
    <n v="2"/>
    <s v="PAI"/>
    <x v="0"/>
    <s v="ACT_180"/>
    <s v="Desarrollar instructivos en gestion contractual"/>
    <x v="4"/>
    <n v="4.4642857142857152E-4"/>
    <s v="Mar"/>
    <n v="1"/>
    <n v="1"/>
    <n v="1"/>
    <s v="Culminada"/>
    <n v="1"/>
    <n v="1"/>
    <n v="1"/>
    <m/>
    <m/>
    <m/>
    <m/>
    <m/>
    <x v="1"/>
    <m/>
  </r>
  <r>
    <n v="129"/>
    <s v="OE1;PR_10;ACT_180"/>
    <x v="0"/>
    <x v="0"/>
    <x v="0"/>
    <n v="2"/>
    <s v="PAI"/>
    <x v="0"/>
    <s v="ACT_180"/>
    <s v="Desarrollar instructivos en gestion contractual"/>
    <x v="4"/>
    <n v="4.4642857142857152E-4"/>
    <s v="Abr"/>
    <n v="0"/>
    <n v="0"/>
    <n v="0"/>
    <s v="Por Ejecutar"/>
    <n v="1"/>
    <n v="1"/>
    <n v="1"/>
    <m/>
    <m/>
    <m/>
    <m/>
    <m/>
    <x v="1"/>
    <m/>
  </r>
  <r>
    <n v="129"/>
    <s v="OE1;PR_10;ACT_180"/>
    <x v="0"/>
    <x v="0"/>
    <x v="0"/>
    <n v="2"/>
    <s v="PAI"/>
    <x v="0"/>
    <s v="ACT_180"/>
    <s v="Desarrollar instructivos en gestion contractual"/>
    <x v="4"/>
    <n v="4.4642857142857152E-4"/>
    <s v="May"/>
    <n v="1"/>
    <n v="0"/>
    <n v="0"/>
    <s v="Por Ejecutar"/>
    <n v="2"/>
    <n v="1"/>
    <n v="0.5"/>
    <m/>
    <m/>
    <m/>
    <m/>
    <m/>
    <x v="1"/>
    <m/>
  </r>
  <r>
    <n v="129"/>
    <s v="OE1;PR_10;ACT_180"/>
    <x v="0"/>
    <x v="0"/>
    <x v="0"/>
    <n v="2"/>
    <s v="PAI"/>
    <x v="0"/>
    <s v="ACT_180"/>
    <s v="Desarrollar instructivos en gestion contractual"/>
    <x v="4"/>
    <n v="4.4642857142857152E-4"/>
    <s v="Jun"/>
    <n v="1"/>
    <n v="1"/>
    <n v="1"/>
    <s v="Culminada"/>
    <n v="3"/>
    <n v="2"/>
    <n v="0.66666666666666663"/>
    <m/>
    <m/>
    <m/>
    <m/>
    <m/>
    <x v="1"/>
    <m/>
  </r>
  <r>
    <n v="129"/>
    <s v="OE1;PR_10;ACT_180"/>
    <x v="0"/>
    <x v="0"/>
    <x v="0"/>
    <n v="2"/>
    <s v="PAI"/>
    <x v="0"/>
    <s v="ACT_180"/>
    <s v="Desarrollar instructivos en gestion contractual"/>
    <x v="4"/>
    <n v="4.4642857142857152E-4"/>
    <s v="Jul"/>
    <n v="1"/>
    <n v="0"/>
    <n v="0"/>
    <s v="Por Ejecutar"/>
    <n v="4"/>
    <n v="2"/>
    <n v="0.5"/>
    <m/>
    <m/>
    <m/>
    <m/>
    <m/>
    <x v="1"/>
    <m/>
  </r>
  <r>
    <n v="129"/>
    <s v="OE1;PR_10;ACT_180"/>
    <x v="0"/>
    <x v="0"/>
    <x v="0"/>
    <n v="2"/>
    <s v="PAI"/>
    <x v="0"/>
    <s v="ACT_180"/>
    <s v="Desarrollar instructivos en gestion contractual"/>
    <x v="4"/>
    <n v="4.4642857142857152E-4"/>
    <s v="Ago"/>
    <n v="0"/>
    <n v="0"/>
    <n v="0"/>
    <s v="Por Ejecutar"/>
    <n v="4"/>
    <n v="2"/>
    <n v="0.5"/>
    <m/>
    <m/>
    <m/>
    <m/>
    <m/>
    <x v="1"/>
    <m/>
  </r>
  <r>
    <n v="129"/>
    <s v="OE1;PR_10;ACT_180"/>
    <x v="0"/>
    <x v="0"/>
    <x v="0"/>
    <n v="2"/>
    <s v="PAI"/>
    <x v="0"/>
    <s v="ACT_180"/>
    <s v="Desarrollar instructivos en gestion contractual"/>
    <x v="4"/>
    <n v="4.4642857142857152E-4"/>
    <s v="Sep"/>
    <n v="1"/>
    <n v="0"/>
    <n v="0"/>
    <s v="Por Ejecutar"/>
    <n v="5"/>
    <n v="2"/>
    <n v="0.4"/>
    <m/>
    <m/>
    <m/>
    <m/>
    <m/>
    <x v="1"/>
    <m/>
  </r>
  <r>
    <n v="129"/>
    <s v="OE1;PR_10;ACT_180"/>
    <x v="0"/>
    <x v="0"/>
    <x v="0"/>
    <n v="2"/>
    <s v="PAI"/>
    <x v="0"/>
    <s v="ACT_180"/>
    <s v="Desarrollar instructivos en gestion contractual"/>
    <x v="4"/>
    <n v="4.4642857142857152E-4"/>
    <s v="Oct"/>
    <n v="0"/>
    <n v="0"/>
    <n v="0"/>
    <s v="Por Ejecutar"/>
    <n v="5"/>
    <n v="2"/>
    <n v="0.4"/>
    <m/>
    <m/>
    <m/>
    <m/>
    <m/>
    <x v="1"/>
    <m/>
  </r>
  <r>
    <n v="129"/>
    <s v="OE1;PR_10;ACT_180"/>
    <x v="0"/>
    <x v="0"/>
    <x v="0"/>
    <n v="2"/>
    <s v="PAI"/>
    <x v="0"/>
    <s v="ACT_180"/>
    <s v="Desarrollar instructivos en gestion contractual"/>
    <x v="4"/>
    <n v="4.4642857142857152E-4"/>
    <s v="Nov"/>
    <n v="1"/>
    <n v="0"/>
    <n v="0"/>
    <s v="Por Ejecutar"/>
    <n v="6"/>
    <n v="2"/>
    <n v="0.33333333333333331"/>
    <m/>
    <m/>
    <m/>
    <m/>
    <m/>
    <x v="1"/>
    <m/>
  </r>
  <r>
    <n v="129"/>
    <s v="OE1;PR_10;ACT_180"/>
    <x v="0"/>
    <x v="0"/>
    <x v="0"/>
    <n v="2"/>
    <s v="PAI"/>
    <x v="0"/>
    <s v="ACT_180"/>
    <s v="Desarrollar instructivos en gestion contractual"/>
    <x v="4"/>
    <n v="4.4642857142857152E-4"/>
    <s v="Dic"/>
    <n v="0"/>
    <n v="0"/>
    <n v="0"/>
    <s v="Por Ejecutar"/>
    <n v="6"/>
    <n v="2"/>
    <n v="0.33333333333333331"/>
    <m/>
    <m/>
    <m/>
    <m/>
    <m/>
    <x v="1"/>
    <m/>
  </r>
  <r>
    <n v="130"/>
    <s v="OE1;PR_10;ACT_181"/>
    <x v="0"/>
    <x v="0"/>
    <x v="0"/>
    <n v="2"/>
    <s v="PAI"/>
    <x v="0"/>
    <s v="ACT_181"/>
    <s v="Adelantar el trámite tendiente a la contratación de los bienes y servicios que según del plan de adquisiciones sean competencia de este grupo."/>
    <x v="4"/>
    <n v="4.4642857142857152E-4"/>
    <s v="Ene"/>
    <n v="0"/>
    <n v="0"/>
    <n v="0"/>
    <s v="Por Ejecutar"/>
    <n v="0"/>
    <n v="0"/>
    <n v="0"/>
    <n v="2"/>
    <n v="0"/>
    <n v="0"/>
    <m/>
    <n v="1"/>
    <x v="2"/>
    <n v="0"/>
  </r>
  <r>
    <n v="130"/>
    <s v="OE1;PR_10;ACT_181"/>
    <x v="0"/>
    <x v="0"/>
    <x v="0"/>
    <n v="2"/>
    <s v="PAI"/>
    <x v="0"/>
    <s v="ACT_181"/>
    <s v="Adelantar el trámite tendiente a la contratación de los bienes y servicios que según del plan de adquisiciones sean competencia de este grupo."/>
    <x v="4"/>
    <n v="4.4642857142857152E-4"/>
    <s v="Feb"/>
    <n v="0"/>
    <n v="0"/>
    <n v="0"/>
    <s v="Por Ejecutar"/>
    <n v="0"/>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Mar"/>
    <n v="0"/>
    <n v="0"/>
    <n v="0"/>
    <s v="Por Ejecutar"/>
    <n v="0"/>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Abr"/>
    <n v="0"/>
    <n v="0"/>
    <n v="0"/>
    <s v="Por Ejecutar"/>
    <n v="0"/>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May"/>
    <n v="0"/>
    <n v="0"/>
    <n v="0"/>
    <s v="Por Ejecutar"/>
    <n v="0"/>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Jun"/>
    <n v="1"/>
    <n v="0"/>
    <n v="0"/>
    <s v="Por Ejecutar"/>
    <n v="1"/>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Jul"/>
    <n v="0"/>
    <n v="0"/>
    <n v="0"/>
    <s v="Por Ejecutar"/>
    <n v="1"/>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Ago"/>
    <n v="0"/>
    <n v="0"/>
    <n v="0"/>
    <s v="Por Ejecutar"/>
    <n v="1"/>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Sep"/>
    <n v="0"/>
    <n v="0"/>
    <n v="0"/>
    <s v="Por Ejecutar"/>
    <n v="1"/>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Oct"/>
    <n v="0"/>
    <n v="0"/>
    <n v="0"/>
    <s v="Por Ejecutar"/>
    <n v="1"/>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Nov"/>
    <n v="0"/>
    <n v="0"/>
    <n v="0"/>
    <s v="Por Ejecutar"/>
    <n v="1"/>
    <n v="0"/>
    <n v="0"/>
    <m/>
    <m/>
    <m/>
    <m/>
    <m/>
    <x v="1"/>
    <m/>
  </r>
  <r>
    <n v="130"/>
    <s v="OE1;PR_10;ACT_181"/>
    <x v="0"/>
    <x v="0"/>
    <x v="0"/>
    <n v="2"/>
    <s v="PAI"/>
    <x v="0"/>
    <s v="ACT_181"/>
    <s v="Adelantar el trámite tendiente a la contratación de los bienes y servicios que según del plan de adquisiciones sean competencia de este grupo."/>
    <x v="4"/>
    <n v="4.4642857142857152E-4"/>
    <s v="Dic"/>
    <n v="1"/>
    <n v="0"/>
    <n v="0"/>
    <s v="Por Ejecutar"/>
    <n v="2"/>
    <n v="0"/>
    <n v="0"/>
    <m/>
    <m/>
    <m/>
    <m/>
    <m/>
    <x v="1"/>
    <m/>
  </r>
  <r>
    <n v="131"/>
    <s v="OE1;PR_10;ACT_182"/>
    <x v="0"/>
    <x v="0"/>
    <x v="0"/>
    <n v="2"/>
    <s v="PAI"/>
    <x v="0"/>
    <s v="ACT_182"/>
    <s v="Atender y verificar cumplimiento de GLPI "/>
    <x v="4"/>
    <n v="4.4642857142857152E-4"/>
    <s v="Ene"/>
    <n v="21"/>
    <n v="21"/>
    <n v="1"/>
    <s v="Culminada"/>
    <n v="21"/>
    <n v="21"/>
    <n v="1"/>
    <n v="90"/>
    <n v="81"/>
    <n v="0.9"/>
    <m/>
    <n v="9.9999999999999978E-2"/>
    <x v="4"/>
    <n v="4.0178571428571439E-4"/>
  </r>
  <r>
    <n v="131"/>
    <s v="OE1;PR_10;ACT_182"/>
    <x v="0"/>
    <x v="0"/>
    <x v="0"/>
    <n v="2"/>
    <s v="PAI"/>
    <x v="0"/>
    <s v="ACT_182"/>
    <s v="Atender y verificar cumplimiento de GLPI "/>
    <x v="4"/>
    <n v="4.4642857142857152E-4"/>
    <s v="Feb"/>
    <n v="27"/>
    <n v="24"/>
    <n v="0.88888888888888884"/>
    <s v="Gestionado"/>
    <n v="48"/>
    <n v="45"/>
    <n v="0.9375"/>
    <m/>
    <m/>
    <m/>
    <m/>
    <m/>
    <x v="1"/>
    <m/>
  </r>
  <r>
    <n v="131"/>
    <s v="OE1;PR_10;ACT_182"/>
    <x v="0"/>
    <x v="0"/>
    <x v="0"/>
    <n v="2"/>
    <s v="PAI"/>
    <x v="0"/>
    <s v="ACT_182"/>
    <s v="Atender y verificar cumplimiento de GLPI "/>
    <x v="4"/>
    <n v="4.4642857142857152E-4"/>
    <s v="Mar"/>
    <n v="24"/>
    <n v="20"/>
    <n v="0.83333333333333337"/>
    <s v="En Seguimiento"/>
    <n v="72"/>
    <n v="65"/>
    <n v="0.90277777777777779"/>
    <m/>
    <m/>
    <m/>
    <m/>
    <m/>
    <x v="1"/>
    <m/>
  </r>
  <r>
    <n v="131"/>
    <s v="OE1;PR_10;ACT_182"/>
    <x v="0"/>
    <x v="0"/>
    <x v="0"/>
    <n v="2"/>
    <s v="PAI"/>
    <x v="0"/>
    <s v="ACT_182"/>
    <s v="Atender y verificar cumplimiento de GLPI "/>
    <x v="4"/>
    <n v="4.4642857142857152E-4"/>
    <s v="Abr"/>
    <n v="18"/>
    <n v="16"/>
    <n v="0.88888888888888884"/>
    <s v="Gestionado"/>
    <n v="90"/>
    <n v="81"/>
    <n v="0.9"/>
    <m/>
    <m/>
    <m/>
    <m/>
    <m/>
    <x v="1"/>
    <m/>
  </r>
  <r>
    <n v="131"/>
    <s v="OE1;PR_10;ACT_182"/>
    <x v="0"/>
    <x v="0"/>
    <x v="0"/>
    <n v="2"/>
    <s v="PAI"/>
    <x v="0"/>
    <s v="ACT_182"/>
    <s v="Atender y verificar cumplimiento de GLPI "/>
    <x v="4"/>
    <n v="4.4642857142857152E-4"/>
    <s v="May"/>
    <n v="0"/>
    <n v="0"/>
    <n v="0"/>
    <s v="Por Ejecutar"/>
    <n v="90"/>
    <n v="81"/>
    <n v="0.9"/>
    <m/>
    <m/>
    <m/>
    <m/>
    <m/>
    <x v="1"/>
    <m/>
  </r>
  <r>
    <n v="131"/>
    <s v="OE1;PR_10;ACT_182"/>
    <x v="0"/>
    <x v="0"/>
    <x v="0"/>
    <n v="2"/>
    <s v="PAI"/>
    <x v="0"/>
    <s v="ACT_182"/>
    <s v="Atender y verificar cumplimiento de GLPI "/>
    <x v="4"/>
    <n v="4.4642857142857152E-4"/>
    <s v="Jun"/>
    <n v="0"/>
    <n v="0"/>
    <n v="0"/>
    <s v="Por Ejecutar"/>
    <n v="90"/>
    <n v="81"/>
    <n v="0.9"/>
    <m/>
    <m/>
    <m/>
    <m/>
    <m/>
    <x v="1"/>
    <m/>
  </r>
  <r>
    <n v="131"/>
    <s v="OE1;PR_10;ACT_182"/>
    <x v="0"/>
    <x v="0"/>
    <x v="0"/>
    <n v="2"/>
    <s v="PAI"/>
    <x v="0"/>
    <s v="ACT_182"/>
    <s v="Atender y verificar cumplimiento de GLPI "/>
    <x v="4"/>
    <n v="4.4642857142857152E-4"/>
    <s v="Jul"/>
    <n v="0"/>
    <n v="0"/>
    <n v="0"/>
    <s v="Por Ejecutar"/>
    <n v="90"/>
    <n v="81"/>
    <n v="0.9"/>
    <m/>
    <m/>
    <m/>
    <m/>
    <m/>
    <x v="1"/>
    <m/>
  </r>
  <r>
    <n v="131"/>
    <s v="OE1;PR_10;ACT_182"/>
    <x v="0"/>
    <x v="0"/>
    <x v="0"/>
    <n v="2"/>
    <s v="PAI"/>
    <x v="0"/>
    <s v="ACT_182"/>
    <s v="Atender y verificar cumplimiento de GLPI "/>
    <x v="4"/>
    <n v="4.4642857142857152E-4"/>
    <s v="Ago"/>
    <n v="0"/>
    <n v="0"/>
    <n v="0"/>
    <s v="Por Ejecutar"/>
    <n v="90"/>
    <n v="81"/>
    <n v="0.9"/>
    <m/>
    <m/>
    <m/>
    <m/>
    <m/>
    <x v="1"/>
    <m/>
  </r>
  <r>
    <n v="131"/>
    <s v="OE1;PR_10;ACT_182"/>
    <x v="0"/>
    <x v="0"/>
    <x v="0"/>
    <n v="2"/>
    <s v="PAI"/>
    <x v="0"/>
    <s v="ACT_182"/>
    <s v="Atender y verificar cumplimiento de GLPI "/>
    <x v="4"/>
    <n v="4.4642857142857152E-4"/>
    <s v="Sep"/>
    <n v="0"/>
    <n v="0"/>
    <n v="0"/>
    <s v="Por Ejecutar"/>
    <n v="90"/>
    <n v="81"/>
    <n v="0.9"/>
    <m/>
    <m/>
    <m/>
    <m/>
    <m/>
    <x v="1"/>
    <m/>
  </r>
  <r>
    <n v="131"/>
    <s v="OE1;PR_10;ACT_182"/>
    <x v="0"/>
    <x v="0"/>
    <x v="0"/>
    <n v="2"/>
    <s v="PAI"/>
    <x v="0"/>
    <s v="ACT_182"/>
    <s v="Atender y verificar cumplimiento de GLPI "/>
    <x v="4"/>
    <n v="4.4642857142857152E-4"/>
    <s v="Oct"/>
    <n v="0"/>
    <n v="0"/>
    <n v="0"/>
    <s v="Por Ejecutar"/>
    <n v="90"/>
    <n v="81"/>
    <n v="0.9"/>
    <m/>
    <m/>
    <m/>
    <m/>
    <m/>
    <x v="1"/>
    <m/>
  </r>
  <r>
    <n v="131"/>
    <s v="OE1;PR_10;ACT_182"/>
    <x v="0"/>
    <x v="0"/>
    <x v="0"/>
    <n v="2"/>
    <s v="PAI"/>
    <x v="0"/>
    <s v="ACT_182"/>
    <s v="Atender y verificar cumplimiento de GLPI "/>
    <x v="4"/>
    <n v="4.4642857142857152E-4"/>
    <s v="Nov"/>
    <n v="0"/>
    <n v="0"/>
    <n v="0"/>
    <s v="Por Ejecutar"/>
    <n v="90"/>
    <n v="81"/>
    <n v="0.9"/>
    <m/>
    <m/>
    <m/>
    <m/>
    <m/>
    <x v="1"/>
    <m/>
  </r>
  <r>
    <n v="131"/>
    <s v="OE1;PR_10;ACT_182"/>
    <x v="0"/>
    <x v="0"/>
    <x v="0"/>
    <n v="2"/>
    <s v="PAI"/>
    <x v="0"/>
    <s v="ACT_182"/>
    <s v="Atender y verificar cumplimiento de GLPI "/>
    <x v="4"/>
    <n v="4.4642857142857152E-4"/>
    <s v="Dic"/>
    <n v="0"/>
    <n v="0"/>
    <n v="0"/>
    <s v="Por Ejecutar"/>
    <n v="90"/>
    <n v="81"/>
    <n v="0.9"/>
    <m/>
    <m/>
    <m/>
    <m/>
    <m/>
    <x v="1"/>
    <m/>
  </r>
  <r>
    <n v="132"/>
    <s v="OE1;PR_10;ACT_183"/>
    <x v="0"/>
    <x v="0"/>
    <x v="0"/>
    <n v="2"/>
    <s v="PAI"/>
    <x v="0"/>
    <s v="ACT_183"/>
    <s v="Dirigir y controlar los  consumos y mantenimientos de Bienes y Servicios"/>
    <x v="4"/>
    <n v="4.4642857142857152E-4"/>
    <s v="Ene"/>
    <n v="0"/>
    <n v="0"/>
    <n v="0"/>
    <s v="Por Ejecutar"/>
    <n v="0"/>
    <n v="0"/>
    <n v="0"/>
    <n v="105"/>
    <n v="52"/>
    <n v="0.49523809523809526"/>
    <m/>
    <n v="0.50476190476190474"/>
    <x v="0"/>
    <n v="2.2108843537414972E-4"/>
  </r>
  <r>
    <n v="132"/>
    <s v="OE1;PR_10;ACT_183"/>
    <x v="0"/>
    <x v="0"/>
    <x v="0"/>
    <n v="2"/>
    <s v="PAI"/>
    <x v="0"/>
    <s v="ACT_183"/>
    <s v="Dirigir y controlar los  consumos y mantenimientos de Bienes y Servicios"/>
    <x v="4"/>
    <n v="4.4642857142857152E-4"/>
    <s v="Feb"/>
    <n v="0"/>
    <n v="0"/>
    <n v="0"/>
    <s v="Por Ejecutar"/>
    <n v="0"/>
    <n v="0"/>
    <n v="0"/>
    <m/>
    <m/>
    <m/>
    <m/>
    <m/>
    <x v="1"/>
    <m/>
  </r>
  <r>
    <n v="132"/>
    <s v="OE1;PR_10;ACT_183"/>
    <x v="0"/>
    <x v="0"/>
    <x v="0"/>
    <n v="2"/>
    <s v="PAI"/>
    <x v="0"/>
    <s v="ACT_183"/>
    <s v="Dirigir y controlar los  consumos y mantenimientos de Bienes y Servicios"/>
    <x v="4"/>
    <n v="4.4642857142857152E-4"/>
    <s v="Mar"/>
    <n v="20"/>
    <n v="20"/>
    <n v="1"/>
    <s v="Culminada"/>
    <n v="20"/>
    <n v="20"/>
    <n v="1"/>
    <m/>
    <m/>
    <m/>
    <m/>
    <m/>
    <x v="1"/>
    <m/>
  </r>
  <r>
    <n v="132"/>
    <s v="OE1;PR_10;ACT_183"/>
    <x v="0"/>
    <x v="0"/>
    <x v="0"/>
    <n v="2"/>
    <s v="PAI"/>
    <x v="0"/>
    <s v="ACT_183"/>
    <s v="Dirigir y controlar los  consumos y mantenimientos de Bienes y Servicios"/>
    <x v="4"/>
    <n v="4.4642857142857152E-4"/>
    <s v="Abr"/>
    <n v="25"/>
    <n v="25"/>
    <n v="1"/>
    <s v="Culminada"/>
    <n v="45"/>
    <n v="45"/>
    <n v="1"/>
    <m/>
    <m/>
    <m/>
    <m/>
    <m/>
    <x v="1"/>
    <m/>
  </r>
  <r>
    <n v="132"/>
    <s v="OE1;PR_10;ACT_183"/>
    <x v="0"/>
    <x v="0"/>
    <x v="0"/>
    <n v="2"/>
    <s v="PAI"/>
    <x v="0"/>
    <s v="ACT_183"/>
    <s v="Dirigir y controlar los  consumos y mantenimientos de Bienes y Servicios"/>
    <x v="4"/>
    <n v="4.4642857142857152E-4"/>
    <s v="May"/>
    <n v="0"/>
    <n v="0"/>
    <n v="0"/>
    <s v="Por Ejecutar"/>
    <n v="45"/>
    <n v="45"/>
    <n v="1"/>
    <m/>
    <m/>
    <m/>
    <m/>
    <m/>
    <x v="1"/>
    <m/>
  </r>
  <r>
    <n v="132"/>
    <s v="OE1;PR_10;ACT_183"/>
    <x v="0"/>
    <x v="0"/>
    <x v="0"/>
    <n v="2"/>
    <s v="PAI"/>
    <x v="0"/>
    <s v="ACT_183"/>
    <s v="Dirigir y controlar los  consumos y mantenimientos de Bienes y Servicios"/>
    <x v="4"/>
    <n v="4.4642857142857152E-4"/>
    <s v="Jun"/>
    <n v="20"/>
    <n v="7"/>
    <n v="0.35"/>
    <s v="En Tramite"/>
    <n v="65"/>
    <n v="52"/>
    <n v="0.8"/>
    <m/>
    <m/>
    <m/>
    <m/>
    <m/>
    <x v="1"/>
    <m/>
  </r>
  <r>
    <n v="132"/>
    <s v="OE1;PR_10;ACT_183"/>
    <x v="0"/>
    <x v="0"/>
    <x v="0"/>
    <n v="2"/>
    <s v="PAI"/>
    <x v="0"/>
    <s v="ACT_183"/>
    <s v="Dirigir y controlar los  consumos y mantenimientos de Bienes y Servicios"/>
    <x v="4"/>
    <n v="4.4642857142857152E-4"/>
    <s v="Jul"/>
    <n v="0"/>
    <n v="0"/>
    <n v="0"/>
    <s v="Por Ejecutar"/>
    <n v="65"/>
    <n v="52"/>
    <n v="0.8"/>
    <m/>
    <m/>
    <m/>
    <m/>
    <m/>
    <x v="1"/>
    <m/>
  </r>
  <r>
    <n v="132"/>
    <s v="OE1;PR_10;ACT_183"/>
    <x v="0"/>
    <x v="0"/>
    <x v="0"/>
    <n v="2"/>
    <s v="PAI"/>
    <x v="0"/>
    <s v="ACT_183"/>
    <s v="Dirigir y controlar los  consumos y mantenimientos de Bienes y Servicios"/>
    <x v="4"/>
    <n v="4.4642857142857152E-4"/>
    <s v="Ago"/>
    <n v="0"/>
    <n v="0"/>
    <n v="0"/>
    <s v="Por Ejecutar"/>
    <n v="65"/>
    <n v="52"/>
    <n v="0.8"/>
    <m/>
    <m/>
    <m/>
    <m/>
    <m/>
    <x v="1"/>
    <m/>
  </r>
  <r>
    <n v="132"/>
    <s v="OE1;PR_10;ACT_183"/>
    <x v="0"/>
    <x v="0"/>
    <x v="0"/>
    <n v="2"/>
    <s v="PAI"/>
    <x v="0"/>
    <s v="ACT_183"/>
    <s v="Dirigir y controlar los  consumos y mantenimientos de Bienes y Servicios"/>
    <x v="4"/>
    <n v="4.4642857142857152E-4"/>
    <s v="Sep"/>
    <n v="20"/>
    <n v="0"/>
    <n v="0"/>
    <s v="Por Ejecutar"/>
    <n v="85"/>
    <n v="52"/>
    <n v="0.61176470588235299"/>
    <m/>
    <m/>
    <m/>
    <m/>
    <m/>
    <x v="1"/>
    <m/>
  </r>
  <r>
    <n v="132"/>
    <s v="OE1;PR_10;ACT_183"/>
    <x v="0"/>
    <x v="0"/>
    <x v="0"/>
    <n v="2"/>
    <s v="PAI"/>
    <x v="0"/>
    <s v="ACT_183"/>
    <s v="Dirigir y controlar los  consumos y mantenimientos de Bienes y Servicios"/>
    <x v="4"/>
    <n v="4.4642857142857152E-4"/>
    <s v="Oct"/>
    <n v="0"/>
    <n v="0"/>
    <n v="0"/>
    <s v="Por Ejecutar"/>
    <n v="85"/>
    <n v="52"/>
    <n v="0.61176470588235299"/>
    <m/>
    <m/>
    <m/>
    <m/>
    <m/>
    <x v="1"/>
    <m/>
  </r>
  <r>
    <n v="132"/>
    <s v="OE1;PR_10;ACT_183"/>
    <x v="0"/>
    <x v="0"/>
    <x v="0"/>
    <n v="2"/>
    <s v="PAI"/>
    <x v="0"/>
    <s v="ACT_183"/>
    <s v="Dirigir y controlar los  consumos y mantenimientos de Bienes y Servicios"/>
    <x v="4"/>
    <n v="4.4642857142857152E-4"/>
    <s v="Nov"/>
    <n v="0"/>
    <n v="0"/>
    <n v="0"/>
    <s v="Por Ejecutar"/>
    <n v="85"/>
    <n v="52"/>
    <n v="0.61176470588235299"/>
    <m/>
    <m/>
    <m/>
    <m/>
    <m/>
    <x v="1"/>
    <m/>
  </r>
  <r>
    <n v="132"/>
    <s v="OE1;PR_10;ACT_183"/>
    <x v="0"/>
    <x v="0"/>
    <x v="0"/>
    <n v="2"/>
    <s v="PAI"/>
    <x v="0"/>
    <s v="ACT_183"/>
    <s v="Dirigir y controlar los  consumos y mantenimientos de Bienes y Servicios"/>
    <x v="4"/>
    <n v="4.4642857142857152E-4"/>
    <s v="Dic"/>
    <n v="20"/>
    <n v="0"/>
    <n v="0"/>
    <s v="Por Ejecutar"/>
    <n v="105"/>
    <n v="52"/>
    <n v="0.49523809523809526"/>
    <m/>
    <m/>
    <m/>
    <m/>
    <m/>
    <x v="1"/>
    <m/>
  </r>
  <r>
    <n v="133"/>
    <s v="OE1;PR_10;ACT_184"/>
    <x v="0"/>
    <x v="0"/>
    <x v="0"/>
    <n v="2"/>
    <s v="PAI"/>
    <x v="0"/>
    <s v="ACT_184"/>
    <s v="Hacer seguimiento al Plan Institucional de Gestion Ambiental - PIGA de la Supertransporte."/>
    <x v="4"/>
    <n v="4.4642857142857152E-4"/>
    <s v="Ene"/>
    <n v="1"/>
    <n v="1"/>
    <n v="1"/>
    <s v="Culminada"/>
    <n v="1"/>
    <n v="1"/>
    <n v="1"/>
    <n v="4"/>
    <n v="3"/>
    <n v="0.75"/>
    <m/>
    <n v="0.25"/>
    <x v="5"/>
    <n v="3.3482142857142863E-4"/>
  </r>
  <r>
    <n v="133"/>
    <s v="OE1;PR_10;ACT_184"/>
    <x v="0"/>
    <x v="0"/>
    <x v="0"/>
    <n v="2"/>
    <s v="PAI"/>
    <x v="0"/>
    <s v="ACT_184"/>
    <s v="Hacer seguimiento al Plan Institucional de Gestion Ambiental - PIGA de la Supertransporte."/>
    <x v="4"/>
    <n v="4.4642857142857152E-4"/>
    <s v="Feb"/>
    <n v="0"/>
    <n v="0"/>
    <n v="0"/>
    <s v="Por Ejecutar"/>
    <n v="1"/>
    <n v="1"/>
    <n v="1"/>
    <m/>
    <m/>
    <m/>
    <m/>
    <m/>
    <x v="1"/>
    <m/>
  </r>
  <r>
    <n v="133"/>
    <s v="OE1;PR_10;ACT_184"/>
    <x v="0"/>
    <x v="0"/>
    <x v="0"/>
    <n v="2"/>
    <s v="PAI"/>
    <x v="0"/>
    <s v="ACT_184"/>
    <s v="Hacer seguimiento al Plan Institucional de Gestion Ambiental - PIGA de la Supertransporte."/>
    <x v="4"/>
    <n v="4.4642857142857152E-4"/>
    <s v="Mar"/>
    <n v="0"/>
    <n v="0"/>
    <n v="0"/>
    <s v="Por Ejecutar"/>
    <n v="1"/>
    <n v="1"/>
    <n v="1"/>
    <m/>
    <m/>
    <m/>
    <m/>
    <m/>
    <x v="1"/>
    <m/>
  </r>
  <r>
    <n v="133"/>
    <s v="OE1;PR_10;ACT_184"/>
    <x v="0"/>
    <x v="0"/>
    <x v="0"/>
    <n v="2"/>
    <s v="PAI"/>
    <x v="0"/>
    <s v="ACT_184"/>
    <s v="Hacer seguimiento al Plan Institucional de Gestion Ambiental - PIGA de la Supertransporte."/>
    <x v="4"/>
    <n v="4.4642857142857152E-4"/>
    <s v="Abr"/>
    <n v="1"/>
    <n v="1"/>
    <n v="1"/>
    <s v="Culminada"/>
    <n v="2"/>
    <n v="2"/>
    <n v="1"/>
    <m/>
    <m/>
    <m/>
    <m/>
    <m/>
    <x v="1"/>
    <m/>
  </r>
  <r>
    <n v="133"/>
    <s v="OE1;PR_10;ACT_184"/>
    <x v="0"/>
    <x v="0"/>
    <x v="0"/>
    <n v="2"/>
    <s v="PAI"/>
    <x v="0"/>
    <s v="ACT_184"/>
    <s v="Hacer seguimiento al Plan Institucional de Gestion Ambiental - PIGA de la Supertransporte."/>
    <x v="4"/>
    <n v="4.4642857142857152E-4"/>
    <s v="May"/>
    <n v="0"/>
    <n v="0"/>
    <n v="0"/>
    <s v="Por Ejecutar"/>
    <n v="2"/>
    <n v="2"/>
    <n v="1"/>
    <m/>
    <m/>
    <m/>
    <m/>
    <m/>
    <x v="1"/>
    <m/>
  </r>
  <r>
    <n v="133"/>
    <s v="OE1;PR_10;ACT_184"/>
    <x v="0"/>
    <x v="0"/>
    <x v="0"/>
    <n v="2"/>
    <s v="PAI"/>
    <x v="0"/>
    <s v="ACT_184"/>
    <s v="Hacer seguimiento al Plan Institucional de Gestion Ambiental - PIGA de la Supertransporte."/>
    <x v="4"/>
    <n v="4.4642857142857152E-4"/>
    <s v="Jun"/>
    <n v="0"/>
    <n v="1"/>
    <n v="0"/>
    <s v="Por Ejecutar"/>
    <n v="2"/>
    <n v="3"/>
    <n v="1.5"/>
    <m/>
    <m/>
    <m/>
    <m/>
    <m/>
    <x v="1"/>
    <m/>
  </r>
  <r>
    <n v="133"/>
    <s v="OE1;PR_10;ACT_184"/>
    <x v="0"/>
    <x v="0"/>
    <x v="0"/>
    <n v="2"/>
    <s v="PAI"/>
    <x v="0"/>
    <s v="ACT_184"/>
    <s v="Hacer seguimiento al Plan Institucional de Gestion Ambiental - PIGA de la Supertransporte."/>
    <x v="4"/>
    <n v="4.4642857142857152E-4"/>
    <s v="Jul"/>
    <n v="1"/>
    <n v="0"/>
    <n v="0"/>
    <s v="Por Ejecutar"/>
    <n v="3"/>
    <n v="3"/>
    <n v="1"/>
    <m/>
    <m/>
    <m/>
    <m/>
    <m/>
    <x v="1"/>
    <m/>
  </r>
  <r>
    <n v="133"/>
    <s v="OE1;PR_10;ACT_184"/>
    <x v="0"/>
    <x v="0"/>
    <x v="0"/>
    <n v="2"/>
    <s v="PAI"/>
    <x v="0"/>
    <s v="ACT_184"/>
    <s v="Hacer seguimiento al Plan Institucional de Gestion Ambiental - PIGA de la Supertransporte."/>
    <x v="4"/>
    <n v="4.4642857142857152E-4"/>
    <s v="Ago"/>
    <n v="0"/>
    <n v="0"/>
    <n v="0"/>
    <s v="Por Ejecutar"/>
    <n v="3"/>
    <n v="3"/>
    <n v="1"/>
    <m/>
    <m/>
    <m/>
    <m/>
    <m/>
    <x v="1"/>
    <m/>
  </r>
  <r>
    <n v="133"/>
    <s v="OE1;PR_10;ACT_184"/>
    <x v="0"/>
    <x v="0"/>
    <x v="0"/>
    <n v="2"/>
    <s v="PAI"/>
    <x v="0"/>
    <s v="ACT_184"/>
    <s v="Hacer seguimiento al Plan Institucional de Gestion Ambiental - PIGA de la Supertransporte."/>
    <x v="4"/>
    <n v="4.4642857142857152E-4"/>
    <s v="Sep"/>
    <n v="0"/>
    <n v="0"/>
    <n v="0"/>
    <s v="Por Ejecutar"/>
    <n v="3"/>
    <n v="3"/>
    <n v="1"/>
    <m/>
    <m/>
    <m/>
    <m/>
    <m/>
    <x v="1"/>
    <m/>
  </r>
  <r>
    <n v="133"/>
    <s v="OE1;PR_10;ACT_184"/>
    <x v="0"/>
    <x v="0"/>
    <x v="0"/>
    <n v="2"/>
    <s v="PAI"/>
    <x v="0"/>
    <s v="ACT_184"/>
    <s v="Hacer seguimiento al Plan Institucional de Gestion Ambiental - PIGA de la Supertransporte."/>
    <x v="4"/>
    <n v="4.4642857142857152E-4"/>
    <s v="Oct"/>
    <n v="1"/>
    <n v="0"/>
    <n v="0"/>
    <s v="Por Ejecutar"/>
    <n v="4"/>
    <n v="3"/>
    <n v="0.75"/>
    <m/>
    <m/>
    <m/>
    <m/>
    <m/>
    <x v="1"/>
    <m/>
  </r>
  <r>
    <n v="133"/>
    <s v="OE1;PR_10;ACT_184"/>
    <x v="0"/>
    <x v="0"/>
    <x v="0"/>
    <n v="2"/>
    <s v="PAI"/>
    <x v="0"/>
    <s v="ACT_184"/>
    <s v="Hacer seguimiento al Plan Institucional de Gestion Ambiental - PIGA de la Supertransporte."/>
    <x v="4"/>
    <n v="4.4642857142857152E-4"/>
    <s v="Nov"/>
    <n v="0"/>
    <n v="0"/>
    <n v="0"/>
    <s v="Por Ejecutar"/>
    <n v="4"/>
    <n v="3"/>
    <n v="0.75"/>
    <m/>
    <m/>
    <m/>
    <m/>
    <m/>
    <x v="1"/>
    <m/>
  </r>
  <r>
    <n v="133"/>
    <s v="OE1;PR_10;ACT_184"/>
    <x v="0"/>
    <x v="0"/>
    <x v="0"/>
    <n v="2"/>
    <s v="PAI"/>
    <x v="0"/>
    <s v="ACT_184"/>
    <s v="Hacer seguimiento al Plan Institucional de Gestion Ambiental - PIGA de la Supertransporte."/>
    <x v="4"/>
    <n v="4.4642857142857152E-4"/>
    <s v="Dic"/>
    <n v="0"/>
    <n v="0"/>
    <n v="0"/>
    <s v="Por Ejecutar"/>
    <n v="4"/>
    <n v="3"/>
    <n v="0.75"/>
    <m/>
    <m/>
    <m/>
    <m/>
    <m/>
    <x v="1"/>
    <m/>
  </r>
  <r>
    <n v="134"/>
    <s v="OE1;PR_10;ACT_185"/>
    <x v="0"/>
    <x v="0"/>
    <x v="0"/>
    <n v="2"/>
    <s v="PAI"/>
    <x v="0"/>
    <s v="ACT_185"/>
    <m/>
    <x v="4"/>
    <n v="4.4642857142857152E-4"/>
    <s v="Ene"/>
    <n v="80"/>
    <n v="80"/>
    <n v="1"/>
    <s v="Culminada"/>
    <n v="80"/>
    <n v="80"/>
    <n v="1"/>
    <n v="489"/>
    <n v="469"/>
    <n v="0.95910020449897748"/>
    <m/>
    <n v="4.0899795501022518E-2"/>
    <x v="4"/>
    <n v="4.281697341513293E-4"/>
  </r>
  <r>
    <n v="134"/>
    <s v="OE1;PR_10;ACT_185"/>
    <x v="0"/>
    <x v="0"/>
    <x v="0"/>
    <n v="2"/>
    <s v="PAI"/>
    <x v="0"/>
    <s v="ACT_185"/>
    <m/>
    <x v="4"/>
    <n v="4.4642857142857152E-4"/>
    <s v="Feb"/>
    <n v="80"/>
    <n v="80"/>
    <n v="1"/>
    <s v="Culminada"/>
    <n v="160"/>
    <n v="160"/>
    <n v="1"/>
    <m/>
    <m/>
    <m/>
    <m/>
    <m/>
    <x v="1"/>
    <m/>
  </r>
  <r>
    <n v="134"/>
    <s v="OE1;PR_10;ACT_185"/>
    <x v="0"/>
    <x v="0"/>
    <x v="0"/>
    <n v="2"/>
    <s v="PAI"/>
    <x v="0"/>
    <s v="ACT_185"/>
    <m/>
    <x v="4"/>
    <n v="4.4642857142857152E-4"/>
    <s v="Mar"/>
    <n v="80"/>
    <n v="80"/>
    <n v="1"/>
    <s v="Culminada"/>
    <n v="240"/>
    <n v="240"/>
    <n v="1"/>
    <m/>
    <m/>
    <m/>
    <m/>
    <m/>
    <x v="1"/>
    <m/>
  </r>
  <r>
    <n v="134"/>
    <s v="OE1;PR_10;ACT_185"/>
    <x v="0"/>
    <x v="0"/>
    <x v="0"/>
    <n v="2"/>
    <s v="PAI"/>
    <x v="0"/>
    <s v="ACT_185"/>
    <m/>
    <x v="4"/>
    <n v="4.4642857142857152E-4"/>
    <s v="Abr"/>
    <n v="129"/>
    <n v="129"/>
    <n v="1"/>
    <s v="Culminada"/>
    <n v="369"/>
    <n v="369"/>
    <n v="1"/>
    <m/>
    <m/>
    <m/>
    <m/>
    <m/>
    <x v="1"/>
    <m/>
  </r>
  <r>
    <n v="134"/>
    <s v="OE1;PR_10;ACT_185"/>
    <x v="0"/>
    <x v="0"/>
    <x v="0"/>
    <n v="2"/>
    <s v="PAI"/>
    <x v="0"/>
    <s v="ACT_185"/>
    <m/>
    <x v="4"/>
    <n v="4.4642857142857152E-4"/>
    <s v="May"/>
    <n v="0"/>
    <n v="0"/>
    <n v="0"/>
    <s v="Por Ejecutar"/>
    <n v="369"/>
    <n v="369"/>
    <n v="1"/>
    <m/>
    <m/>
    <m/>
    <m/>
    <m/>
    <x v="1"/>
    <m/>
  </r>
  <r>
    <n v="134"/>
    <s v="OE1;PR_10;ACT_185"/>
    <x v="0"/>
    <x v="0"/>
    <x v="0"/>
    <n v="2"/>
    <s v="PAI"/>
    <x v="0"/>
    <s v="ACT_185"/>
    <m/>
    <x v="4"/>
    <n v="4.4642857142857152E-4"/>
    <s v="Jun"/>
    <n v="120"/>
    <n v="100"/>
    <n v="0.83333333333333337"/>
    <s v="En Seguimiento"/>
    <n v="489"/>
    <n v="469"/>
    <n v="0.95910020449897748"/>
    <m/>
    <m/>
    <m/>
    <m/>
    <m/>
    <x v="1"/>
    <m/>
  </r>
  <r>
    <n v="134"/>
    <s v="OE1;PR_10;ACT_185"/>
    <x v="0"/>
    <x v="0"/>
    <x v="0"/>
    <n v="2"/>
    <s v="PAI"/>
    <x v="0"/>
    <s v="ACT_185"/>
    <m/>
    <x v="4"/>
    <n v="4.4642857142857152E-4"/>
    <s v="Jul"/>
    <n v="0"/>
    <n v="0"/>
    <n v="0"/>
    <s v="Por Ejecutar"/>
    <n v="489"/>
    <n v="469"/>
    <n v="0.95910020449897748"/>
    <m/>
    <m/>
    <m/>
    <m/>
    <m/>
    <x v="1"/>
    <m/>
  </r>
  <r>
    <n v="134"/>
    <s v="OE1;PR_10;ACT_185"/>
    <x v="0"/>
    <x v="0"/>
    <x v="0"/>
    <n v="2"/>
    <s v="PAI"/>
    <x v="0"/>
    <s v="ACT_185"/>
    <m/>
    <x v="4"/>
    <n v="4.4642857142857152E-4"/>
    <s v="Ago"/>
    <n v="0"/>
    <n v="0"/>
    <n v="0"/>
    <s v="Por Ejecutar"/>
    <n v="489"/>
    <n v="469"/>
    <n v="0.95910020449897748"/>
    <m/>
    <m/>
    <m/>
    <m/>
    <m/>
    <x v="1"/>
    <m/>
  </r>
  <r>
    <n v="134"/>
    <s v="OE1;PR_10;ACT_185"/>
    <x v="0"/>
    <x v="0"/>
    <x v="0"/>
    <n v="2"/>
    <s v="PAI"/>
    <x v="0"/>
    <s v="ACT_185"/>
    <m/>
    <x v="4"/>
    <n v="4.4642857142857152E-4"/>
    <s v="Sep"/>
    <n v="0"/>
    <n v="0"/>
    <n v="0"/>
    <s v="Por Ejecutar"/>
    <n v="489"/>
    <n v="469"/>
    <n v="0.95910020449897748"/>
    <m/>
    <m/>
    <m/>
    <m/>
    <m/>
    <x v="1"/>
    <m/>
  </r>
  <r>
    <n v="134"/>
    <s v="OE1;PR_10;ACT_185"/>
    <x v="0"/>
    <x v="0"/>
    <x v="0"/>
    <n v="2"/>
    <s v="PAI"/>
    <x v="0"/>
    <s v="ACT_185"/>
    <m/>
    <x v="4"/>
    <n v="4.4642857142857152E-4"/>
    <s v="Oct"/>
    <n v="0"/>
    <n v="0"/>
    <n v="0"/>
    <s v="Por Ejecutar"/>
    <n v="489"/>
    <n v="469"/>
    <n v="0.95910020449897748"/>
    <m/>
    <m/>
    <m/>
    <m/>
    <m/>
    <x v="1"/>
    <m/>
  </r>
  <r>
    <n v="134"/>
    <s v="OE1;PR_10;ACT_185"/>
    <x v="0"/>
    <x v="0"/>
    <x v="0"/>
    <n v="2"/>
    <s v="PAI"/>
    <x v="0"/>
    <s v="ACT_185"/>
    <m/>
    <x v="4"/>
    <n v="4.4642857142857152E-4"/>
    <s v="Nov"/>
    <n v="0"/>
    <n v="0"/>
    <n v="0"/>
    <s v="Por Ejecutar"/>
    <n v="489"/>
    <n v="469"/>
    <n v="0.95910020449897748"/>
    <m/>
    <m/>
    <m/>
    <m/>
    <m/>
    <x v="1"/>
    <m/>
  </r>
  <r>
    <n v="134"/>
    <s v="OE1;PR_10;ACT_185"/>
    <x v="0"/>
    <x v="0"/>
    <x v="0"/>
    <n v="2"/>
    <s v="PAI"/>
    <x v="0"/>
    <s v="ACT_185"/>
    <m/>
    <x v="4"/>
    <n v="4.4642857142857152E-4"/>
    <s v="Dic"/>
    <n v="0"/>
    <n v="0"/>
    <n v="0"/>
    <s v="Por Ejecutar"/>
    <n v="489"/>
    <n v="469"/>
    <n v="0.95910020449897748"/>
    <m/>
    <m/>
    <m/>
    <m/>
    <m/>
    <x v="1"/>
    <m/>
  </r>
  <r>
    <n v="135"/>
    <s v="OE1;PR_10;ACT_192"/>
    <x v="0"/>
    <x v="0"/>
    <x v="0"/>
    <n v="2"/>
    <s v="PAI"/>
    <x v="0"/>
    <s v="ACT_192"/>
    <s v="Implementar Modelo Integrado de Planeción y Gestión - Mipg en cada una de sus 7 dimensiones según corresponda"/>
    <x v="4"/>
    <n v="4.4642857142857152E-4"/>
    <s v="Ene"/>
    <n v="8"/>
    <n v="8"/>
    <n v="1"/>
    <s v="Culminada"/>
    <n v="8"/>
    <n v="8"/>
    <n v="1"/>
    <n v="15"/>
    <n v="15"/>
    <n v="1"/>
    <m/>
    <n v="0"/>
    <x v="3"/>
    <n v="4.4642857142857152E-4"/>
  </r>
  <r>
    <n v="135"/>
    <s v="OE1;PR_10;ACT_192"/>
    <x v="0"/>
    <x v="0"/>
    <x v="0"/>
    <n v="2"/>
    <s v="PAI"/>
    <x v="0"/>
    <s v="ACT_192"/>
    <s v="Implementar Modelo Integrado de Planeción y Gestión - Mipg en cada una de sus 7 dimensiones según corresponda"/>
    <x v="4"/>
    <n v="4.4642857142857152E-4"/>
    <s v="Feb"/>
    <n v="1"/>
    <n v="1"/>
    <n v="1"/>
    <s v="Culminada"/>
    <n v="9"/>
    <n v="9"/>
    <n v="1"/>
    <m/>
    <m/>
    <m/>
    <m/>
    <m/>
    <x v="1"/>
    <m/>
  </r>
  <r>
    <n v="135"/>
    <s v="OE1;PR_10;ACT_192"/>
    <x v="0"/>
    <x v="0"/>
    <x v="0"/>
    <n v="2"/>
    <s v="PAI"/>
    <x v="0"/>
    <s v="ACT_192"/>
    <s v="Implementar Modelo Integrado de Planeción y Gestión - Mipg en cada una de sus 7 dimensiones según corresponda"/>
    <x v="4"/>
    <n v="4.4642857142857152E-4"/>
    <s v="Mar"/>
    <n v="3"/>
    <n v="3"/>
    <n v="1"/>
    <s v="Culminada"/>
    <n v="12"/>
    <n v="12"/>
    <n v="1"/>
    <m/>
    <m/>
    <m/>
    <m/>
    <m/>
    <x v="1"/>
    <m/>
  </r>
  <r>
    <n v="135"/>
    <s v="OE1;PR_10;ACT_192"/>
    <x v="0"/>
    <x v="0"/>
    <x v="0"/>
    <n v="2"/>
    <s v="PAI"/>
    <x v="0"/>
    <s v="ACT_192"/>
    <s v="Implementar Modelo Integrado de Planeción y Gestión - Mipg en cada una de sus 7 dimensiones según corresponda"/>
    <x v="4"/>
    <n v="4.4642857142857152E-4"/>
    <s v="Abr"/>
    <n v="2"/>
    <n v="2"/>
    <n v="1"/>
    <s v="Culminada"/>
    <n v="14"/>
    <n v="14"/>
    <n v="1"/>
    <m/>
    <m/>
    <m/>
    <m/>
    <m/>
    <x v="1"/>
    <m/>
  </r>
  <r>
    <n v="135"/>
    <s v="OE1;PR_10;ACT_192"/>
    <x v="0"/>
    <x v="0"/>
    <x v="0"/>
    <n v="2"/>
    <s v="PAI"/>
    <x v="0"/>
    <s v="ACT_192"/>
    <s v="Implementar Modelo Integrado de Planeción y Gestión - Mipg en cada una de sus 7 dimensiones según corresponda"/>
    <x v="4"/>
    <n v="4.4642857142857152E-4"/>
    <s v="May"/>
    <n v="0"/>
    <n v="0"/>
    <n v="0"/>
    <s v="Por Ejecutar"/>
    <n v="14"/>
    <n v="14"/>
    <n v="1"/>
    <m/>
    <m/>
    <m/>
    <m/>
    <m/>
    <x v="1"/>
    <m/>
  </r>
  <r>
    <n v="135"/>
    <s v="OE1;PR_10;ACT_192"/>
    <x v="0"/>
    <x v="0"/>
    <x v="0"/>
    <n v="2"/>
    <s v="PAI"/>
    <x v="0"/>
    <s v="ACT_192"/>
    <s v="Implementar Modelo Integrado de Planeción y Gestión - Mipg en cada una de sus 7 dimensiones según corresponda"/>
    <x v="4"/>
    <n v="4.4642857142857152E-4"/>
    <s v="Jun"/>
    <n v="1"/>
    <n v="1"/>
    <n v="1"/>
    <s v="Culminada"/>
    <n v="15"/>
    <n v="15"/>
    <n v="1"/>
    <m/>
    <m/>
    <m/>
    <m/>
    <m/>
    <x v="1"/>
    <m/>
  </r>
  <r>
    <n v="135"/>
    <s v="OE1;PR_10;ACT_192"/>
    <x v="0"/>
    <x v="0"/>
    <x v="0"/>
    <n v="2"/>
    <s v="PAI"/>
    <x v="0"/>
    <s v="ACT_192"/>
    <s v="Implementar Modelo Integrado de Planeción y Gestión - Mipg en cada una de sus 7 dimensiones según corresponda"/>
    <x v="4"/>
    <n v="4.4642857142857152E-4"/>
    <s v="Jul"/>
    <n v="0"/>
    <n v="0"/>
    <n v="0"/>
    <s v="Por Ejecutar"/>
    <n v="15"/>
    <n v="15"/>
    <n v="1"/>
    <m/>
    <m/>
    <m/>
    <m/>
    <m/>
    <x v="1"/>
    <m/>
  </r>
  <r>
    <n v="135"/>
    <s v="OE1;PR_10;ACT_192"/>
    <x v="0"/>
    <x v="0"/>
    <x v="0"/>
    <n v="2"/>
    <s v="PAI"/>
    <x v="0"/>
    <s v="ACT_192"/>
    <s v="Implementar Modelo Integrado de Planeción y Gestión - Mipg en cada una de sus 7 dimensiones según corresponda"/>
    <x v="4"/>
    <n v="4.4642857142857152E-4"/>
    <s v="Ago"/>
    <n v="0"/>
    <n v="0"/>
    <n v="0"/>
    <s v="Por Ejecutar"/>
    <n v="15"/>
    <n v="15"/>
    <n v="1"/>
    <m/>
    <m/>
    <m/>
    <m/>
    <m/>
    <x v="1"/>
    <m/>
  </r>
  <r>
    <n v="135"/>
    <s v="OE1;PR_10;ACT_192"/>
    <x v="0"/>
    <x v="0"/>
    <x v="0"/>
    <n v="2"/>
    <s v="PAI"/>
    <x v="0"/>
    <s v="ACT_192"/>
    <s v="Implementar Modelo Integrado de Planeción y Gestión - Mipg en cada una de sus 7 dimensiones según corresponda"/>
    <x v="4"/>
    <n v="4.4642857142857152E-4"/>
    <s v="Sep"/>
    <n v="0"/>
    <n v="0"/>
    <n v="0"/>
    <s v="Por Ejecutar"/>
    <n v="15"/>
    <n v="15"/>
    <n v="1"/>
    <m/>
    <m/>
    <m/>
    <m/>
    <m/>
    <x v="1"/>
    <m/>
  </r>
  <r>
    <n v="135"/>
    <s v="OE1;PR_10;ACT_192"/>
    <x v="0"/>
    <x v="0"/>
    <x v="0"/>
    <n v="2"/>
    <s v="PAI"/>
    <x v="0"/>
    <s v="ACT_192"/>
    <s v="Implementar Modelo Integrado de Planeción y Gestión - Mipg en cada una de sus 7 dimensiones según corresponda"/>
    <x v="4"/>
    <n v="4.4642857142857152E-4"/>
    <s v="Oct"/>
    <n v="0"/>
    <n v="0"/>
    <n v="0"/>
    <s v="Por Ejecutar"/>
    <n v="15"/>
    <n v="15"/>
    <n v="1"/>
    <m/>
    <m/>
    <m/>
    <m/>
    <m/>
    <x v="1"/>
    <m/>
  </r>
  <r>
    <n v="135"/>
    <s v="OE1;PR_10;ACT_192"/>
    <x v="0"/>
    <x v="0"/>
    <x v="0"/>
    <n v="2"/>
    <s v="PAI"/>
    <x v="0"/>
    <s v="ACT_192"/>
    <s v="Implementar Modelo Integrado de Planeción y Gestión - Mipg en cada una de sus 7 dimensiones según corresponda"/>
    <x v="4"/>
    <n v="4.4642857142857152E-4"/>
    <s v="Nov"/>
    <n v="0"/>
    <n v="0"/>
    <n v="0"/>
    <s v="Por Ejecutar"/>
    <n v="15"/>
    <n v="15"/>
    <n v="1"/>
    <m/>
    <m/>
    <m/>
    <m/>
    <m/>
    <x v="1"/>
    <m/>
  </r>
  <r>
    <n v="135"/>
    <s v="OE1;PR_10;ACT_192"/>
    <x v="0"/>
    <x v="0"/>
    <x v="0"/>
    <n v="2"/>
    <s v="PAI"/>
    <x v="0"/>
    <s v="ACT_192"/>
    <s v="Implementar Modelo Integrado de Planeción y Gestión - Mipg en cada una de sus 7 dimensiones según corresponda"/>
    <x v="4"/>
    <n v="4.4642857142857152E-4"/>
    <s v="Dic"/>
    <n v="0"/>
    <n v="0"/>
    <n v="0"/>
    <s v="Por Ejecutar"/>
    <n v="15"/>
    <n v="15"/>
    <n v="1"/>
    <m/>
    <m/>
    <m/>
    <m/>
    <m/>
    <x v="1"/>
    <m/>
  </r>
  <r>
    <n v="136"/>
    <s v="OE1;PR_10;ACT_61"/>
    <x v="0"/>
    <x v="0"/>
    <x v="0"/>
    <n v="2"/>
    <s v="PAI"/>
    <x v="0"/>
    <s v="ACT_61"/>
    <m/>
    <x v="7"/>
    <n v="4.4642857142857152E-4"/>
    <s v="Ene"/>
    <n v="8.3299999999999999E-2"/>
    <n v="8.3299999999999999E-2"/>
    <n v="1"/>
    <s v="Culminada"/>
    <n v="8.3299999999999999E-2"/>
    <n v="8.3299999999999999E-2"/>
    <n v="1"/>
    <n v="0.99960000000000016"/>
    <n v="0.49979999999999997"/>
    <n v="0.49999999999999989"/>
    <m/>
    <n v="0.50000000000000011"/>
    <x v="0"/>
    <n v="2.2321428571428571E-4"/>
  </r>
  <r>
    <n v="136"/>
    <s v="OE1;PR_10;ACT_61"/>
    <x v="0"/>
    <x v="0"/>
    <x v="0"/>
    <n v="2"/>
    <s v="PAI"/>
    <x v="0"/>
    <s v="ACT_61"/>
    <m/>
    <x v="7"/>
    <n v="4.4642857142857152E-4"/>
    <s v="Feb"/>
    <n v="8.3299999999999999E-2"/>
    <n v="8.3299999999999999E-2"/>
    <n v="1"/>
    <s v="Culminada"/>
    <n v="0.1666"/>
    <n v="0.1666"/>
    <n v="1"/>
    <m/>
    <m/>
    <m/>
    <m/>
    <m/>
    <x v="1"/>
    <m/>
  </r>
  <r>
    <n v="136"/>
    <s v="OE1;PR_10;ACT_61"/>
    <x v="0"/>
    <x v="0"/>
    <x v="0"/>
    <n v="2"/>
    <s v="PAI"/>
    <x v="0"/>
    <s v="ACT_61"/>
    <m/>
    <x v="7"/>
    <n v="4.4642857142857152E-4"/>
    <s v="Mar"/>
    <n v="8.3299999999999999E-2"/>
    <n v="8.3299999999999999E-2"/>
    <n v="1"/>
    <s v="Culminada"/>
    <n v="0.24990000000000001"/>
    <n v="0.24990000000000001"/>
    <n v="1"/>
    <m/>
    <m/>
    <m/>
    <m/>
    <m/>
    <x v="1"/>
    <m/>
  </r>
  <r>
    <n v="136"/>
    <s v="OE1;PR_10;ACT_61"/>
    <x v="0"/>
    <x v="0"/>
    <x v="0"/>
    <n v="2"/>
    <s v="PAI"/>
    <x v="0"/>
    <s v="ACT_61"/>
    <m/>
    <x v="7"/>
    <n v="4.4642857142857152E-4"/>
    <s v="Abr"/>
    <n v="8.3299999999999999E-2"/>
    <n v="8.3299999999999999E-2"/>
    <n v="1"/>
    <s v="Culminada"/>
    <n v="0.3332"/>
    <n v="0.3332"/>
    <n v="1"/>
    <m/>
    <m/>
    <m/>
    <m/>
    <m/>
    <x v="1"/>
    <m/>
  </r>
  <r>
    <n v="136"/>
    <s v="OE1;PR_10;ACT_61"/>
    <x v="0"/>
    <x v="0"/>
    <x v="0"/>
    <n v="2"/>
    <s v="PAI"/>
    <x v="0"/>
    <s v="ACT_61"/>
    <m/>
    <x v="7"/>
    <n v="4.4642857142857152E-4"/>
    <s v="May"/>
    <n v="8.3299999999999999E-2"/>
    <n v="8.3299999999999999E-2"/>
    <n v="1"/>
    <s v="Culminada"/>
    <n v="0.41649999999999998"/>
    <n v="0.41649999999999998"/>
    <n v="1"/>
    <m/>
    <m/>
    <m/>
    <m/>
    <m/>
    <x v="1"/>
    <m/>
  </r>
  <r>
    <n v="136"/>
    <s v="OE1;PR_10;ACT_61"/>
    <x v="0"/>
    <x v="0"/>
    <x v="0"/>
    <n v="2"/>
    <s v="PAI"/>
    <x v="0"/>
    <s v="ACT_61"/>
    <m/>
    <x v="7"/>
    <n v="4.4642857142857152E-4"/>
    <s v="Jun"/>
    <n v="8.3299999999999999E-2"/>
    <n v="8.3299999999999999E-2"/>
    <n v="1"/>
    <s v="Culminada"/>
    <n v="0.49979999999999997"/>
    <n v="0.49979999999999997"/>
    <n v="1"/>
    <m/>
    <m/>
    <m/>
    <m/>
    <m/>
    <x v="1"/>
    <m/>
  </r>
  <r>
    <n v="136"/>
    <s v="OE1;PR_10;ACT_61"/>
    <x v="0"/>
    <x v="0"/>
    <x v="0"/>
    <n v="2"/>
    <s v="PAI"/>
    <x v="0"/>
    <s v="ACT_61"/>
    <m/>
    <x v="7"/>
    <n v="4.4642857142857152E-4"/>
    <s v="Jul"/>
    <n v="8.3299999999999999E-2"/>
    <n v="0"/>
    <n v="0"/>
    <s v="Por Ejecutar"/>
    <n v="0.58309999999999995"/>
    <n v="0.49979999999999997"/>
    <n v="0.85714285714285721"/>
    <m/>
    <m/>
    <m/>
    <m/>
    <m/>
    <x v="1"/>
    <m/>
  </r>
  <r>
    <n v="136"/>
    <s v="OE1;PR_10;ACT_61"/>
    <x v="0"/>
    <x v="0"/>
    <x v="0"/>
    <n v="2"/>
    <s v="PAI"/>
    <x v="0"/>
    <s v="ACT_61"/>
    <m/>
    <x v="7"/>
    <n v="4.4642857142857152E-4"/>
    <s v="Ago"/>
    <n v="8.3299999999999999E-2"/>
    <n v="0"/>
    <n v="0"/>
    <s v="Por Ejecutar"/>
    <n v="0.66639999999999999"/>
    <n v="0.49979999999999997"/>
    <n v="0.75"/>
    <m/>
    <m/>
    <m/>
    <m/>
    <m/>
    <x v="1"/>
    <m/>
  </r>
  <r>
    <n v="136"/>
    <s v="OE1;PR_10;ACT_61"/>
    <x v="0"/>
    <x v="0"/>
    <x v="0"/>
    <n v="2"/>
    <s v="PAI"/>
    <x v="0"/>
    <s v="ACT_61"/>
    <m/>
    <x v="7"/>
    <n v="4.4642857142857152E-4"/>
    <s v="Sep"/>
    <n v="8.3299999999999999E-2"/>
    <n v="0"/>
    <n v="0"/>
    <s v="Por Ejecutar"/>
    <n v="0.74970000000000003"/>
    <n v="0.49979999999999997"/>
    <n v="0.66666666666666663"/>
    <m/>
    <m/>
    <m/>
    <m/>
    <m/>
    <x v="1"/>
    <m/>
  </r>
  <r>
    <n v="136"/>
    <s v="OE1;PR_10;ACT_61"/>
    <x v="0"/>
    <x v="0"/>
    <x v="0"/>
    <n v="2"/>
    <s v="PAI"/>
    <x v="0"/>
    <s v="ACT_61"/>
    <m/>
    <x v="7"/>
    <n v="4.4642857142857152E-4"/>
    <s v="Oct"/>
    <n v="8.3299999999999999E-2"/>
    <n v="0"/>
    <n v="0"/>
    <s v="Por Ejecutar"/>
    <n v="0.83300000000000007"/>
    <n v="0.49979999999999997"/>
    <n v="0.59999999999999987"/>
    <m/>
    <m/>
    <m/>
    <m/>
    <m/>
    <x v="1"/>
    <m/>
  </r>
  <r>
    <n v="136"/>
    <s v="OE1;PR_10;ACT_61"/>
    <x v="0"/>
    <x v="0"/>
    <x v="0"/>
    <n v="2"/>
    <s v="PAI"/>
    <x v="0"/>
    <s v="ACT_61"/>
    <m/>
    <x v="7"/>
    <n v="4.4642857142857152E-4"/>
    <s v="Nov"/>
    <n v="8.3299999999999999E-2"/>
    <n v="0"/>
    <n v="0"/>
    <s v="Por Ejecutar"/>
    <n v="0.91630000000000011"/>
    <n v="0.49979999999999997"/>
    <n v="0.5454545454545453"/>
    <m/>
    <m/>
    <m/>
    <m/>
    <m/>
    <x v="1"/>
    <m/>
  </r>
  <r>
    <n v="136"/>
    <s v="OE1;PR_10;ACT_61"/>
    <x v="0"/>
    <x v="0"/>
    <x v="0"/>
    <n v="2"/>
    <s v="PAI"/>
    <x v="0"/>
    <s v="ACT_61"/>
    <m/>
    <x v="7"/>
    <n v="4.4642857142857152E-4"/>
    <s v="Dic"/>
    <n v="8.3299999999999999E-2"/>
    <n v="0"/>
    <n v="0"/>
    <s v="Por Ejecutar"/>
    <n v="0.99960000000000016"/>
    <n v="0.49979999999999997"/>
    <n v="0.49999999999999989"/>
    <m/>
    <m/>
    <m/>
    <m/>
    <m/>
    <x v="1"/>
    <m/>
  </r>
  <r>
    <n v="137"/>
    <s v="OE1;PR_10;ACT_62"/>
    <x v="0"/>
    <x v="0"/>
    <x v="0"/>
    <n v="2"/>
    <s v="PAI"/>
    <x v="0"/>
    <s v="ACT_62"/>
    <s v="Llevar a cabo las actuaciones encaminadas a lograr el cobro coactivo de la entidad"/>
    <x v="7"/>
    <n v="4.4642857142857152E-4"/>
    <s v="Ene"/>
    <n v="8.3299999999999999E-2"/>
    <n v="8.3299999999999999E-2"/>
    <n v="1"/>
    <s v="Culminada"/>
    <n v="8.3299999999999999E-2"/>
    <n v="8.3299999999999999E-2"/>
    <n v="1"/>
    <n v="0.99960000000000016"/>
    <n v="0.49979999999999997"/>
    <n v="0.49999999999999989"/>
    <m/>
    <n v="0.50000000000000011"/>
    <x v="0"/>
    <n v="2.2321428571428571E-4"/>
  </r>
  <r>
    <n v="137"/>
    <s v="OE1;PR_10;ACT_62"/>
    <x v="0"/>
    <x v="0"/>
    <x v="0"/>
    <n v="2"/>
    <s v="PAI"/>
    <x v="0"/>
    <s v="ACT_62"/>
    <s v="Llevar a cabo las actuaciones encaminadas a lograr el cobro coactivo de la entidad"/>
    <x v="7"/>
    <n v="4.4642857142857152E-4"/>
    <s v="Feb"/>
    <n v="8.3299999999999999E-2"/>
    <n v="8.3299999999999999E-2"/>
    <n v="1"/>
    <s v="Culminada"/>
    <n v="0.1666"/>
    <n v="0.1666"/>
    <n v="1"/>
    <m/>
    <m/>
    <m/>
    <m/>
    <m/>
    <x v="1"/>
    <m/>
  </r>
  <r>
    <n v="137"/>
    <s v="OE1;PR_10;ACT_62"/>
    <x v="0"/>
    <x v="0"/>
    <x v="0"/>
    <n v="2"/>
    <s v="PAI"/>
    <x v="0"/>
    <s v="ACT_62"/>
    <s v="Llevar a cabo las actuaciones encaminadas a lograr el cobro coactivo de la entidad"/>
    <x v="7"/>
    <n v="4.4642857142857152E-4"/>
    <s v="Mar"/>
    <n v="8.3299999999999999E-2"/>
    <n v="8.3299999999999999E-2"/>
    <n v="1"/>
    <s v="Culminada"/>
    <n v="0.24990000000000001"/>
    <n v="0.24990000000000001"/>
    <n v="1"/>
    <m/>
    <m/>
    <m/>
    <m/>
    <m/>
    <x v="1"/>
    <m/>
  </r>
  <r>
    <n v="137"/>
    <s v="OE1;PR_10;ACT_62"/>
    <x v="0"/>
    <x v="0"/>
    <x v="0"/>
    <n v="2"/>
    <s v="PAI"/>
    <x v="0"/>
    <s v="ACT_62"/>
    <s v="Llevar a cabo las actuaciones encaminadas a lograr el cobro coactivo de la entidad"/>
    <x v="7"/>
    <n v="4.4642857142857152E-4"/>
    <s v="Abr"/>
    <n v="8.3299999999999999E-2"/>
    <n v="8.3299999999999999E-2"/>
    <n v="1"/>
    <s v="Culminada"/>
    <n v="0.3332"/>
    <n v="0.3332"/>
    <n v="1"/>
    <m/>
    <m/>
    <m/>
    <m/>
    <m/>
    <x v="1"/>
    <m/>
  </r>
  <r>
    <n v="137"/>
    <s v="OE1;PR_10;ACT_62"/>
    <x v="0"/>
    <x v="0"/>
    <x v="0"/>
    <n v="2"/>
    <s v="PAI"/>
    <x v="0"/>
    <s v="ACT_62"/>
    <s v="Llevar a cabo las actuaciones encaminadas a lograr el cobro coactivo de la entidad"/>
    <x v="7"/>
    <n v="4.4642857142857152E-4"/>
    <s v="May"/>
    <n v="8.3299999999999999E-2"/>
    <n v="8.3299999999999999E-2"/>
    <n v="1"/>
    <s v="Culminada"/>
    <n v="0.41649999999999998"/>
    <n v="0.41649999999999998"/>
    <n v="1"/>
    <m/>
    <m/>
    <m/>
    <m/>
    <m/>
    <x v="1"/>
    <m/>
  </r>
  <r>
    <n v="137"/>
    <s v="OE1;PR_10;ACT_62"/>
    <x v="0"/>
    <x v="0"/>
    <x v="0"/>
    <n v="2"/>
    <s v="PAI"/>
    <x v="0"/>
    <s v="ACT_62"/>
    <s v="Llevar a cabo las actuaciones encaminadas a lograr el cobro coactivo de la entidad"/>
    <x v="7"/>
    <n v="4.4642857142857152E-4"/>
    <s v="Jun"/>
    <n v="8.3299999999999999E-2"/>
    <n v="8.3299999999999999E-2"/>
    <n v="1"/>
    <s v="Culminada"/>
    <n v="0.49979999999999997"/>
    <n v="0.49979999999999997"/>
    <n v="1"/>
    <m/>
    <m/>
    <m/>
    <m/>
    <m/>
    <x v="1"/>
    <m/>
  </r>
  <r>
    <n v="137"/>
    <s v="OE1;PR_10;ACT_62"/>
    <x v="0"/>
    <x v="0"/>
    <x v="0"/>
    <n v="2"/>
    <s v="PAI"/>
    <x v="0"/>
    <s v="ACT_62"/>
    <s v="Llevar a cabo las actuaciones encaminadas a lograr el cobro coactivo de la entidad"/>
    <x v="7"/>
    <n v="4.4642857142857152E-4"/>
    <s v="Jul"/>
    <n v="8.3299999999999999E-2"/>
    <n v="0"/>
    <n v="0"/>
    <s v="Por Ejecutar"/>
    <n v="0.58309999999999995"/>
    <n v="0.49979999999999997"/>
    <n v="0.85714285714285721"/>
    <m/>
    <m/>
    <m/>
    <m/>
    <m/>
    <x v="1"/>
    <m/>
  </r>
  <r>
    <n v="137"/>
    <s v="OE1;PR_10;ACT_62"/>
    <x v="0"/>
    <x v="0"/>
    <x v="0"/>
    <n v="2"/>
    <s v="PAI"/>
    <x v="0"/>
    <s v="ACT_62"/>
    <s v="Llevar a cabo las actuaciones encaminadas a lograr el cobro coactivo de la entidad"/>
    <x v="7"/>
    <n v="4.4642857142857152E-4"/>
    <s v="Ago"/>
    <n v="8.3299999999999999E-2"/>
    <n v="0"/>
    <n v="0"/>
    <s v="Por Ejecutar"/>
    <n v="0.66639999999999999"/>
    <n v="0.49979999999999997"/>
    <n v="0.75"/>
    <m/>
    <m/>
    <m/>
    <m/>
    <m/>
    <x v="1"/>
    <m/>
  </r>
  <r>
    <n v="137"/>
    <s v="OE1;PR_10;ACT_62"/>
    <x v="0"/>
    <x v="0"/>
    <x v="0"/>
    <n v="2"/>
    <s v="PAI"/>
    <x v="0"/>
    <s v="ACT_62"/>
    <s v="Llevar a cabo las actuaciones encaminadas a lograr el cobro coactivo de la entidad"/>
    <x v="7"/>
    <n v="4.4642857142857152E-4"/>
    <s v="Sep"/>
    <n v="8.3299999999999999E-2"/>
    <n v="0"/>
    <n v="0"/>
    <s v="Por Ejecutar"/>
    <n v="0.74970000000000003"/>
    <n v="0.49979999999999997"/>
    <n v="0.66666666666666663"/>
    <m/>
    <m/>
    <m/>
    <m/>
    <m/>
    <x v="1"/>
    <m/>
  </r>
  <r>
    <n v="137"/>
    <s v="OE1;PR_10;ACT_62"/>
    <x v="0"/>
    <x v="0"/>
    <x v="0"/>
    <n v="2"/>
    <s v="PAI"/>
    <x v="0"/>
    <s v="ACT_62"/>
    <s v="Llevar a cabo las actuaciones encaminadas a lograr el cobro coactivo de la entidad"/>
    <x v="7"/>
    <n v="4.4642857142857152E-4"/>
    <s v="Oct"/>
    <n v="8.3299999999999999E-2"/>
    <n v="0"/>
    <n v="0"/>
    <s v="Por Ejecutar"/>
    <n v="0.83300000000000007"/>
    <n v="0.49979999999999997"/>
    <n v="0.59999999999999987"/>
    <m/>
    <m/>
    <m/>
    <m/>
    <m/>
    <x v="1"/>
    <m/>
  </r>
  <r>
    <n v="137"/>
    <s v="OE1;PR_10;ACT_62"/>
    <x v="0"/>
    <x v="0"/>
    <x v="0"/>
    <n v="2"/>
    <s v="PAI"/>
    <x v="0"/>
    <s v="ACT_62"/>
    <s v="Llevar a cabo las actuaciones encaminadas a lograr el cobro coactivo de la entidad"/>
    <x v="7"/>
    <n v="4.4642857142857152E-4"/>
    <s v="Nov"/>
    <n v="8.3299999999999999E-2"/>
    <n v="0"/>
    <n v="0"/>
    <s v="Por Ejecutar"/>
    <n v="0.91630000000000011"/>
    <n v="0.49979999999999997"/>
    <n v="0.5454545454545453"/>
    <m/>
    <m/>
    <m/>
    <m/>
    <m/>
    <x v="1"/>
    <m/>
  </r>
  <r>
    <n v="137"/>
    <s v="OE1;PR_10;ACT_62"/>
    <x v="0"/>
    <x v="0"/>
    <x v="0"/>
    <n v="2"/>
    <s v="PAI"/>
    <x v="0"/>
    <s v="ACT_62"/>
    <s v="Llevar a cabo las actuaciones encaminadas a lograr el cobro coactivo de la entidad"/>
    <x v="7"/>
    <n v="4.4642857142857152E-4"/>
    <s v="Dic"/>
    <n v="8.3299999999999999E-2"/>
    <n v="0"/>
    <n v="0"/>
    <s v="Por Ejecutar"/>
    <n v="0.99960000000000016"/>
    <n v="0.49979999999999997"/>
    <n v="0.49999999999999989"/>
    <m/>
    <m/>
    <m/>
    <m/>
    <m/>
    <x v="1"/>
    <m/>
  </r>
  <r>
    <n v="138"/>
    <s v="OE1;PR_10;ACT_63"/>
    <x v="0"/>
    <x v="0"/>
    <x v="0"/>
    <n v="2"/>
    <s v="PAI"/>
    <x v="0"/>
    <s v="ACT_63"/>
    <s v="Elaborar los proyectos de actos administrativos de carácter general y particular a ser expedidos por el Superintendente de Transporte"/>
    <x v="7"/>
    <n v="4.4642857142857152E-4"/>
    <s v="Ene"/>
    <n v="8.3299999999999999E-2"/>
    <n v="8.3299999999999999E-2"/>
    <n v="1"/>
    <s v="Culminada"/>
    <n v="8.3299999999999999E-2"/>
    <n v="8.3299999999999999E-2"/>
    <n v="1"/>
    <n v="0.99960000000000016"/>
    <n v="0.49979999999999997"/>
    <n v="0.49999999999999989"/>
    <m/>
    <n v="0.50000000000000011"/>
    <x v="0"/>
    <n v="2.2321428571428571E-4"/>
  </r>
  <r>
    <n v="138"/>
    <s v="OE1;PR_10;ACT_63"/>
    <x v="0"/>
    <x v="0"/>
    <x v="0"/>
    <n v="2"/>
    <s v="PAI"/>
    <x v="0"/>
    <s v="ACT_63"/>
    <s v="Elaborar los proyectos de actos administrativos de carácter general y particular a ser expedidos por el Superintendente de Transporte"/>
    <x v="7"/>
    <n v="4.4642857142857152E-4"/>
    <s v="Feb"/>
    <n v="8.3299999999999999E-2"/>
    <n v="8.3299999999999999E-2"/>
    <n v="1"/>
    <s v="Culminada"/>
    <n v="0.1666"/>
    <n v="0.1666"/>
    <n v="1"/>
    <m/>
    <m/>
    <m/>
    <m/>
    <m/>
    <x v="1"/>
    <m/>
  </r>
  <r>
    <n v="138"/>
    <s v="OE1;PR_10;ACT_63"/>
    <x v="0"/>
    <x v="0"/>
    <x v="0"/>
    <n v="2"/>
    <s v="PAI"/>
    <x v="0"/>
    <s v="ACT_63"/>
    <s v="Elaborar los proyectos de actos administrativos de carácter general y particular a ser expedidos por el Superintendente de Transporte"/>
    <x v="7"/>
    <n v="4.4642857142857152E-4"/>
    <s v="Mar"/>
    <n v="8.3299999999999999E-2"/>
    <n v="8.3299999999999999E-2"/>
    <n v="1"/>
    <s v="Culminada"/>
    <n v="0.24990000000000001"/>
    <n v="0.24990000000000001"/>
    <n v="1"/>
    <m/>
    <m/>
    <m/>
    <m/>
    <m/>
    <x v="1"/>
    <m/>
  </r>
  <r>
    <n v="138"/>
    <s v="OE1;PR_10;ACT_63"/>
    <x v="0"/>
    <x v="0"/>
    <x v="0"/>
    <n v="2"/>
    <s v="PAI"/>
    <x v="0"/>
    <s v="ACT_63"/>
    <s v="Elaborar los proyectos de actos administrativos de carácter general y particular a ser expedidos por el Superintendente de Transporte"/>
    <x v="7"/>
    <n v="4.4642857142857152E-4"/>
    <s v="Abr"/>
    <n v="8.3299999999999999E-2"/>
    <n v="8.3299999999999999E-2"/>
    <n v="1"/>
    <s v="Culminada"/>
    <n v="0.3332"/>
    <n v="0.3332"/>
    <n v="1"/>
    <m/>
    <m/>
    <m/>
    <m/>
    <m/>
    <x v="1"/>
    <m/>
  </r>
  <r>
    <n v="138"/>
    <s v="OE1;PR_10;ACT_63"/>
    <x v="0"/>
    <x v="0"/>
    <x v="0"/>
    <n v="2"/>
    <s v="PAI"/>
    <x v="0"/>
    <s v="ACT_63"/>
    <s v="Elaborar los proyectos de actos administrativos de carácter general y particular a ser expedidos por el Superintendente de Transporte"/>
    <x v="7"/>
    <n v="4.4642857142857152E-4"/>
    <s v="May"/>
    <n v="8.3299999999999999E-2"/>
    <n v="8.3299999999999999E-2"/>
    <n v="1"/>
    <s v="Culminada"/>
    <n v="0.41649999999999998"/>
    <n v="0.41649999999999998"/>
    <n v="1"/>
    <m/>
    <m/>
    <m/>
    <m/>
    <m/>
    <x v="1"/>
    <m/>
  </r>
  <r>
    <n v="138"/>
    <s v="OE1;PR_10;ACT_63"/>
    <x v="0"/>
    <x v="0"/>
    <x v="0"/>
    <n v="2"/>
    <s v="PAI"/>
    <x v="0"/>
    <s v="ACT_63"/>
    <s v="Elaborar los proyectos de actos administrativos de carácter general y particular a ser expedidos por el Superintendente de Transporte"/>
    <x v="7"/>
    <n v="4.4642857142857152E-4"/>
    <s v="Jun"/>
    <n v="8.3299999999999999E-2"/>
    <n v="8.3299999999999999E-2"/>
    <n v="1"/>
    <s v="Culminada"/>
    <n v="0.49979999999999997"/>
    <n v="0.49979999999999997"/>
    <n v="1"/>
    <m/>
    <m/>
    <m/>
    <m/>
    <m/>
    <x v="1"/>
    <m/>
  </r>
  <r>
    <n v="138"/>
    <s v="OE1;PR_10;ACT_63"/>
    <x v="0"/>
    <x v="0"/>
    <x v="0"/>
    <n v="2"/>
    <s v="PAI"/>
    <x v="0"/>
    <s v="ACT_63"/>
    <s v="Elaborar los proyectos de actos administrativos de carácter general y particular a ser expedidos por el Superintendente de Transporte"/>
    <x v="7"/>
    <n v="4.4642857142857152E-4"/>
    <s v="Jul"/>
    <n v="8.3299999999999999E-2"/>
    <n v="0"/>
    <n v="0"/>
    <s v="Por Ejecutar"/>
    <n v="0.58309999999999995"/>
    <n v="0.49979999999999997"/>
    <n v="0.85714285714285721"/>
    <m/>
    <m/>
    <m/>
    <m/>
    <m/>
    <x v="1"/>
    <m/>
  </r>
  <r>
    <n v="138"/>
    <s v="OE1;PR_10;ACT_63"/>
    <x v="0"/>
    <x v="0"/>
    <x v="0"/>
    <n v="2"/>
    <s v="PAI"/>
    <x v="0"/>
    <s v="ACT_63"/>
    <s v="Elaborar los proyectos de actos administrativos de carácter general y particular a ser expedidos por el Superintendente de Transporte"/>
    <x v="7"/>
    <n v="4.4642857142857152E-4"/>
    <s v="Ago"/>
    <n v="8.3299999999999999E-2"/>
    <n v="0"/>
    <n v="0"/>
    <s v="Por Ejecutar"/>
    <n v="0.66639999999999999"/>
    <n v="0.49979999999999997"/>
    <n v="0.75"/>
    <m/>
    <m/>
    <m/>
    <m/>
    <m/>
    <x v="1"/>
    <m/>
  </r>
  <r>
    <n v="138"/>
    <s v="OE1;PR_10;ACT_63"/>
    <x v="0"/>
    <x v="0"/>
    <x v="0"/>
    <n v="2"/>
    <s v="PAI"/>
    <x v="0"/>
    <s v="ACT_63"/>
    <s v="Elaborar los proyectos de actos administrativos de carácter general y particular a ser expedidos por el Superintendente de Transporte"/>
    <x v="7"/>
    <n v="4.4642857142857152E-4"/>
    <s v="Sep"/>
    <n v="8.3299999999999999E-2"/>
    <n v="0"/>
    <n v="0"/>
    <s v="Por Ejecutar"/>
    <n v="0.74970000000000003"/>
    <n v="0.49979999999999997"/>
    <n v="0.66666666666666663"/>
    <m/>
    <m/>
    <m/>
    <m/>
    <m/>
    <x v="1"/>
    <m/>
  </r>
  <r>
    <n v="138"/>
    <s v="OE1;PR_10;ACT_63"/>
    <x v="0"/>
    <x v="0"/>
    <x v="0"/>
    <n v="2"/>
    <s v="PAI"/>
    <x v="0"/>
    <s v="ACT_63"/>
    <s v="Elaborar los proyectos de actos administrativos de carácter general y particular a ser expedidos por el Superintendente de Transporte"/>
    <x v="7"/>
    <n v="4.4642857142857152E-4"/>
    <s v="Oct"/>
    <n v="8.3299999999999999E-2"/>
    <n v="0"/>
    <n v="0"/>
    <s v="Por Ejecutar"/>
    <n v="0.83300000000000007"/>
    <n v="0.49979999999999997"/>
    <n v="0.59999999999999987"/>
    <m/>
    <m/>
    <m/>
    <m/>
    <m/>
    <x v="1"/>
    <m/>
  </r>
  <r>
    <n v="138"/>
    <s v="OE1;PR_10;ACT_63"/>
    <x v="0"/>
    <x v="0"/>
    <x v="0"/>
    <n v="2"/>
    <s v="PAI"/>
    <x v="0"/>
    <s v="ACT_63"/>
    <s v="Elaborar los proyectos de actos administrativos de carácter general y particular a ser expedidos por el Superintendente de Transporte"/>
    <x v="7"/>
    <n v="4.4642857142857152E-4"/>
    <s v="Nov"/>
    <n v="8.3299999999999999E-2"/>
    <n v="0"/>
    <n v="0"/>
    <s v="Por Ejecutar"/>
    <n v="0.91630000000000011"/>
    <n v="0.49979999999999997"/>
    <n v="0.5454545454545453"/>
    <m/>
    <m/>
    <m/>
    <m/>
    <m/>
    <x v="1"/>
    <m/>
  </r>
  <r>
    <n v="138"/>
    <s v="OE1;PR_10;ACT_63"/>
    <x v="0"/>
    <x v="0"/>
    <x v="0"/>
    <n v="2"/>
    <s v="PAI"/>
    <x v="0"/>
    <s v="ACT_63"/>
    <s v="Elaborar los proyectos de actos administrativos de carácter general y particular a ser expedidos por el Superintendente de Transporte"/>
    <x v="7"/>
    <n v="4.4642857142857152E-4"/>
    <s v="Dic"/>
    <n v="8.3299999999999999E-2"/>
    <n v="0"/>
    <n v="0"/>
    <s v="Por Ejecutar"/>
    <n v="0.99960000000000016"/>
    <n v="0.49979999999999997"/>
    <n v="0.49999999999999989"/>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Ene"/>
    <n v="8.3299999999999999E-2"/>
    <n v="8.3299999999999999E-2"/>
    <n v="1"/>
    <s v="Culminada"/>
    <n v="8.3299999999999999E-2"/>
    <n v="8.3299999999999999E-2"/>
    <n v="1"/>
    <n v="0.99960000000000016"/>
    <n v="0.49979999999999997"/>
    <n v="0.49999999999999989"/>
    <m/>
    <n v="0.50000000000000011"/>
    <x v="0"/>
    <n v="2.2321428571428571E-4"/>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Feb"/>
    <n v="8.3299999999999999E-2"/>
    <n v="8.3299999999999999E-2"/>
    <n v="1"/>
    <s v="Culminada"/>
    <n v="0.1666"/>
    <n v="0.1666"/>
    <n v="1"/>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Mar"/>
    <n v="8.3299999999999999E-2"/>
    <n v="8.3299999999999999E-2"/>
    <n v="1"/>
    <s v="Culminada"/>
    <n v="0.24990000000000001"/>
    <n v="0.24990000000000001"/>
    <n v="1"/>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Abr"/>
    <n v="8.3299999999999999E-2"/>
    <n v="8.3299999999999999E-2"/>
    <n v="1"/>
    <s v="Culminada"/>
    <n v="0.3332"/>
    <n v="0.3332"/>
    <n v="1"/>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May"/>
    <n v="8.3299999999999999E-2"/>
    <n v="8.3299999999999999E-2"/>
    <n v="1"/>
    <s v="Culminada"/>
    <n v="0.41649999999999998"/>
    <n v="0.41649999999999998"/>
    <n v="1"/>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Jun"/>
    <n v="8.3299999999999999E-2"/>
    <n v="8.3299999999999999E-2"/>
    <n v="1"/>
    <s v="Culminada"/>
    <n v="0.49979999999999997"/>
    <n v="0.49979999999999997"/>
    <n v="1"/>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Jul"/>
    <n v="8.3299999999999999E-2"/>
    <n v="0"/>
    <n v="0"/>
    <s v="Por Ejecutar"/>
    <n v="0.58309999999999995"/>
    <n v="0.49979999999999997"/>
    <n v="0.85714285714285721"/>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Ago"/>
    <n v="8.3299999999999999E-2"/>
    <n v="0"/>
    <n v="0"/>
    <s v="Por Ejecutar"/>
    <n v="0.66639999999999999"/>
    <n v="0.49979999999999997"/>
    <n v="0.75"/>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Sep"/>
    <n v="8.3299999999999999E-2"/>
    <n v="0"/>
    <n v="0"/>
    <s v="Por Ejecutar"/>
    <n v="0.74970000000000003"/>
    <n v="0.49979999999999997"/>
    <n v="0.66666666666666663"/>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Oct"/>
    <n v="8.3299999999999999E-2"/>
    <n v="0"/>
    <n v="0"/>
    <s v="Por Ejecutar"/>
    <n v="0.83300000000000007"/>
    <n v="0.49979999999999997"/>
    <n v="0.59999999999999987"/>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Nov"/>
    <n v="8.3299999999999999E-2"/>
    <n v="0"/>
    <n v="0"/>
    <s v="Por Ejecutar"/>
    <n v="0.91630000000000011"/>
    <n v="0.49979999999999997"/>
    <n v="0.5454545454545453"/>
    <m/>
    <m/>
    <m/>
    <m/>
    <m/>
    <x v="1"/>
    <m/>
  </r>
  <r>
    <n v="139"/>
    <s v="OE1;PR_10;ACT_64"/>
    <x v="0"/>
    <x v="0"/>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s v="Dic"/>
    <n v="8.3299999999999999E-2"/>
    <n v="0"/>
    <n v="0"/>
    <s v="Por Ejecutar"/>
    <n v="0.99960000000000016"/>
    <n v="0.49979999999999997"/>
    <n v="0.49999999999999989"/>
    <m/>
    <m/>
    <m/>
    <m/>
    <m/>
    <x v="1"/>
    <m/>
  </r>
  <r>
    <n v="140"/>
    <s v="OE1;PR_10;ACT_65"/>
    <x v="0"/>
    <x v="0"/>
    <x v="0"/>
    <n v="2"/>
    <s v="PAI"/>
    <x v="0"/>
    <s v="ACT_65"/>
    <m/>
    <x v="7"/>
    <n v="4.4642857142857152E-4"/>
    <s v="Ene"/>
    <n v="8.3299999999999999E-2"/>
    <n v="0.05"/>
    <n v="0.60024009603841544"/>
    <s v="En Tramite"/>
    <n v="8.3299999999999999E-2"/>
    <n v="0.05"/>
    <n v="0.60024009603841544"/>
    <n v="0.99960000000000016"/>
    <n v="0.36659999999999998"/>
    <n v="0.36674669867947174"/>
    <m/>
    <n v="0.63325330132052826"/>
    <x v="0"/>
    <n v="1.6372620476762134E-4"/>
  </r>
  <r>
    <n v="140"/>
    <s v="OE1;PR_10;ACT_65"/>
    <x v="0"/>
    <x v="0"/>
    <x v="0"/>
    <n v="2"/>
    <s v="PAI"/>
    <x v="0"/>
    <s v="ACT_65"/>
    <m/>
    <x v="7"/>
    <n v="4.4642857142857152E-4"/>
    <s v="Feb"/>
    <n v="8.3299999999999999E-2"/>
    <n v="0.05"/>
    <n v="0.60024009603841544"/>
    <s v="En Tramite"/>
    <n v="0.1666"/>
    <n v="0.1"/>
    <n v="0.60024009603841544"/>
    <m/>
    <m/>
    <m/>
    <m/>
    <m/>
    <x v="1"/>
    <m/>
  </r>
  <r>
    <n v="140"/>
    <s v="OE1;PR_10;ACT_65"/>
    <x v="0"/>
    <x v="0"/>
    <x v="0"/>
    <n v="2"/>
    <s v="PAI"/>
    <x v="0"/>
    <s v="ACT_65"/>
    <m/>
    <x v="7"/>
    <n v="4.4642857142857152E-4"/>
    <s v="Mar"/>
    <n v="8.3299999999999999E-2"/>
    <n v="0.05"/>
    <n v="0.60024009603841544"/>
    <s v="En Tramite"/>
    <n v="0.24990000000000001"/>
    <n v="0.15000000000000002"/>
    <n v="0.60024009603841544"/>
    <m/>
    <m/>
    <m/>
    <m/>
    <m/>
    <x v="1"/>
    <m/>
  </r>
  <r>
    <n v="140"/>
    <s v="OE1;PR_10;ACT_65"/>
    <x v="0"/>
    <x v="0"/>
    <x v="0"/>
    <n v="2"/>
    <s v="PAI"/>
    <x v="0"/>
    <s v="ACT_65"/>
    <m/>
    <x v="7"/>
    <n v="4.4642857142857152E-4"/>
    <s v="Abr"/>
    <n v="8.3299999999999999E-2"/>
    <n v="0.05"/>
    <n v="0.60024009603841544"/>
    <s v="En Tramite"/>
    <n v="0.3332"/>
    <n v="0.2"/>
    <n v="0.60024009603841544"/>
    <m/>
    <m/>
    <m/>
    <m/>
    <m/>
    <x v="1"/>
    <m/>
  </r>
  <r>
    <n v="140"/>
    <s v="OE1;PR_10;ACT_65"/>
    <x v="0"/>
    <x v="0"/>
    <x v="0"/>
    <n v="2"/>
    <s v="PAI"/>
    <x v="0"/>
    <s v="ACT_65"/>
    <m/>
    <x v="7"/>
    <n v="4.4642857142857152E-4"/>
    <s v="May"/>
    <n v="8.3299999999999999E-2"/>
    <n v="8.3299999999999999E-2"/>
    <n v="1"/>
    <s v="Culminada"/>
    <n v="0.41649999999999998"/>
    <n v="0.2833"/>
    <n v="0.68019207683073235"/>
    <m/>
    <m/>
    <m/>
    <m/>
    <m/>
    <x v="1"/>
    <m/>
  </r>
  <r>
    <n v="140"/>
    <s v="OE1;PR_10;ACT_65"/>
    <x v="0"/>
    <x v="0"/>
    <x v="0"/>
    <n v="2"/>
    <s v="PAI"/>
    <x v="0"/>
    <s v="ACT_65"/>
    <m/>
    <x v="7"/>
    <n v="4.4642857142857152E-4"/>
    <s v="Jun"/>
    <n v="8.3299999999999999E-2"/>
    <n v="8.3299999999999999E-2"/>
    <n v="1"/>
    <s v="Culminada"/>
    <n v="0.49979999999999997"/>
    <n v="0.36659999999999998"/>
    <n v="0.73349339735894359"/>
    <m/>
    <m/>
    <m/>
    <m/>
    <m/>
    <x v="1"/>
    <m/>
  </r>
  <r>
    <n v="140"/>
    <s v="OE1;PR_10;ACT_65"/>
    <x v="0"/>
    <x v="0"/>
    <x v="0"/>
    <n v="2"/>
    <s v="PAI"/>
    <x v="0"/>
    <s v="ACT_65"/>
    <m/>
    <x v="7"/>
    <n v="4.4642857142857152E-4"/>
    <s v="Jul"/>
    <n v="8.3299999999999999E-2"/>
    <n v="0"/>
    <n v="0"/>
    <s v="Por Ejecutar"/>
    <n v="0.58309999999999995"/>
    <n v="0.36659999999999998"/>
    <n v="0.628708626307666"/>
    <m/>
    <m/>
    <m/>
    <m/>
    <m/>
    <x v="1"/>
    <m/>
  </r>
  <r>
    <n v="140"/>
    <s v="OE1;PR_10;ACT_65"/>
    <x v="0"/>
    <x v="0"/>
    <x v="0"/>
    <n v="2"/>
    <s v="PAI"/>
    <x v="0"/>
    <s v="ACT_65"/>
    <m/>
    <x v="7"/>
    <n v="4.4642857142857152E-4"/>
    <s v="Ago"/>
    <n v="8.3299999999999999E-2"/>
    <n v="0"/>
    <n v="0"/>
    <s v="Por Ejecutar"/>
    <n v="0.66639999999999999"/>
    <n v="0.36659999999999998"/>
    <n v="0.55012004801920766"/>
    <m/>
    <m/>
    <m/>
    <m/>
    <m/>
    <x v="1"/>
    <m/>
  </r>
  <r>
    <n v="140"/>
    <s v="OE1;PR_10;ACT_65"/>
    <x v="0"/>
    <x v="0"/>
    <x v="0"/>
    <n v="2"/>
    <s v="PAI"/>
    <x v="0"/>
    <s v="ACT_65"/>
    <m/>
    <x v="7"/>
    <n v="4.4642857142857152E-4"/>
    <s v="Sep"/>
    <n v="8.3299999999999999E-2"/>
    <n v="0"/>
    <n v="0"/>
    <s v="Por Ejecutar"/>
    <n v="0.74970000000000003"/>
    <n v="0.36659999999999998"/>
    <n v="0.48899559823929567"/>
    <m/>
    <m/>
    <m/>
    <m/>
    <m/>
    <x v="1"/>
    <m/>
  </r>
  <r>
    <n v="140"/>
    <s v="OE1;PR_10;ACT_65"/>
    <x v="0"/>
    <x v="0"/>
    <x v="0"/>
    <n v="2"/>
    <s v="PAI"/>
    <x v="0"/>
    <s v="ACT_65"/>
    <m/>
    <x v="7"/>
    <n v="4.4642857142857152E-4"/>
    <s v="Oct"/>
    <n v="8.3299999999999999E-2"/>
    <n v="0"/>
    <n v="0"/>
    <s v="Por Ejecutar"/>
    <n v="0.83300000000000007"/>
    <n v="0.36659999999999998"/>
    <n v="0.4400960384153661"/>
    <m/>
    <m/>
    <m/>
    <m/>
    <m/>
    <x v="1"/>
    <m/>
  </r>
  <r>
    <n v="140"/>
    <s v="OE1;PR_10;ACT_65"/>
    <x v="0"/>
    <x v="0"/>
    <x v="0"/>
    <n v="2"/>
    <s v="PAI"/>
    <x v="0"/>
    <s v="ACT_65"/>
    <m/>
    <x v="7"/>
    <n v="4.4642857142857152E-4"/>
    <s v="Nov"/>
    <n v="8.3299999999999999E-2"/>
    <n v="0"/>
    <n v="0"/>
    <s v="Por Ejecutar"/>
    <n v="0.91630000000000011"/>
    <n v="0.36659999999999998"/>
    <n v="0.40008730765033279"/>
    <m/>
    <m/>
    <m/>
    <m/>
    <m/>
    <x v="1"/>
    <m/>
  </r>
  <r>
    <n v="140"/>
    <s v="OE1;PR_10;ACT_65"/>
    <x v="0"/>
    <x v="0"/>
    <x v="0"/>
    <n v="2"/>
    <s v="PAI"/>
    <x v="0"/>
    <s v="ACT_65"/>
    <m/>
    <x v="7"/>
    <n v="4.4642857142857152E-4"/>
    <s v="Dic"/>
    <n v="8.3299999999999999E-2"/>
    <n v="0"/>
    <n v="0"/>
    <s v="Por Ejecutar"/>
    <n v="0.99960000000000016"/>
    <n v="0.36659999999999998"/>
    <n v="0.36674669867947174"/>
    <m/>
    <m/>
    <m/>
    <m/>
    <m/>
    <x v="1"/>
    <m/>
  </r>
  <r>
    <n v="141"/>
    <s v="OE1;PR_10;ACT_66"/>
    <x v="0"/>
    <x v="0"/>
    <x v="0"/>
    <n v="2"/>
    <s v="PAI"/>
    <x v="0"/>
    <s v="ACT_66"/>
    <m/>
    <x v="7"/>
    <n v="4.4642857142857152E-4"/>
    <s v="Ene"/>
    <n v="119"/>
    <n v="119"/>
    <n v="1"/>
    <s v="Culminada"/>
    <n v="119"/>
    <n v="119"/>
    <n v="1"/>
    <n v="503"/>
    <n v="503"/>
    <n v="1"/>
    <m/>
    <n v="0"/>
    <x v="3"/>
    <n v="4.4642857142857152E-4"/>
  </r>
  <r>
    <n v="141"/>
    <s v="OE1;PR_10;ACT_66"/>
    <x v="0"/>
    <x v="0"/>
    <x v="0"/>
    <n v="2"/>
    <s v="PAI"/>
    <x v="0"/>
    <s v="ACT_66"/>
    <m/>
    <x v="7"/>
    <n v="4.4642857142857152E-4"/>
    <s v="Feb"/>
    <n v="48"/>
    <n v="48"/>
    <n v="1"/>
    <s v="Culminada"/>
    <n v="167"/>
    <n v="167"/>
    <n v="1"/>
    <m/>
    <m/>
    <m/>
    <m/>
    <m/>
    <x v="1"/>
    <m/>
  </r>
  <r>
    <n v="141"/>
    <s v="OE1;PR_10;ACT_66"/>
    <x v="0"/>
    <x v="0"/>
    <x v="0"/>
    <n v="2"/>
    <s v="PAI"/>
    <x v="0"/>
    <s v="ACT_66"/>
    <m/>
    <x v="7"/>
    <n v="4.4642857142857152E-4"/>
    <s v="Mar"/>
    <n v="81"/>
    <n v="81"/>
    <n v="1"/>
    <s v="Culminada"/>
    <n v="248"/>
    <n v="248"/>
    <n v="1"/>
    <m/>
    <m/>
    <m/>
    <m/>
    <m/>
    <x v="1"/>
    <m/>
  </r>
  <r>
    <n v="141"/>
    <s v="OE1;PR_10;ACT_66"/>
    <x v="0"/>
    <x v="0"/>
    <x v="0"/>
    <n v="2"/>
    <s v="PAI"/>
    <x v="0"/>
    <s v="ACT_66"/>
    <m/>
    <x v="7"/>
    <n v="4.4642857142857152E-4"/>
    <s v="Abr"/>
    <n v="42"/>
    <n v="42"/>
    <n v="1"/>
    <s v="Culminada"/>
    <n v="290"/>
    <n v="290"/>
    <n v="1"/>
    <m/>
    <m/>
    <m/>
    <m/>
    <m/>
    <x v="1"/>
    <m/>
  </r>
  <r>
    <n v="141"/>
    <s v="OE1;PR_10;ACT_66"/>
    <x v="0"/>
    <x v="0"/>
    <x v="0"/>
    <n v="2"/>
    <s v="PAI"/>
    <x v="0"/>
    <s v="ACT_66"/>
    <m/>
    <x v="7"/>
    <n v="4.4642857142857152E-4"/>
    <s v="May"/>
    <n v="213"/>
    <n v="213"/>
    <n v="1"/>
    <s v="Culminada"/>
    <n v="503"/>
    <n v="503"/>
    <n v="1"/>
    <m/>
    <m/>
    <m/>
    <m/>
    <m/>
    <x v="1"/>
    <m/>
  </r>
  <r>
    <n v="141"/>
    <s v="OE1;PR_10;ACT_66"/>
    <x v="0"/>
    <x v="0"/>
    <x v="0"/>
    <n v="2"/>
    <s v="PAI"/>
    <x v="0"/>
    <s v="ACT_66"/>
    <m/>
    <x v="7"/>
    <n v="4.4642857142857152E-4"/>
    <s v="Jun"/>
    <n v="0"/>
    <n v="0"/>
    <n v="0"/>
    <s v="Por Ejecutar"/>
    <n v="503"/>
    <n v="503"/>
    <n v="1"/>
    <m/>
    <m/>
    <m/>
    <m/>
    <m/>
    <x v="1"/>
    <m/>
  </r>
  <r>
    <n v="141"/>
    <s v="OE1;PR_10;ACT_66"/>
    <x v="0"/>
    <x v="0"/>
    <x v="0"/>
    <n v="2"/>
    <s v="PAI"/>
    <x v="0"/>
    <s v="ACT_66"/>
    <m/>
    <x v="7"/>
    <n v="4.4642857142857152E-4"/>
    <s v="Jul"/>
    <n v="0"/>
    <n v="0"/>
    <n v="0"/>
    <s v="Por Ejecutar"/>
    <n v="503"/>
    <n v="503"/>
    <n v="1"/>
    <m/>
    <m/>
    <m/>
    <m/>
    <m/>
    <x v="1"/>
    <m/>
  </r>
  <r>
    <n v="141"/>
    <s v="OE1;PR_10;ACT_66"/>
    <x v="0"/>
    <x v="0"/>
    <x v="0"/>
    <n v="2"/>
    <s v="PAI"/>
    <x v="0"/>
    <s v="ACT_66"/>
    <m/>
    <x v="7"/>
    <n v="4.4642857142857152E-4"/>
    <s v="Ago"/>
    <n v="0"/>
    <n v="0"/>
    <n v="0"/>
    <s v="Por Ejecutar"/>
    <n v="503"/>
    <n v="503"/>
    <n v="1"/>
    <m/>
    <m/>
    <m/>
    <m/>
    <m/>
    <x v="1"/>
    <m/>
  </r>
  <r>
    <n v="141"/>
    <s v="OE1;PR_10;ACT_66"/>
    <x v="0"/>
    <x v="0"/>
    <x v="0"/>
    <n v="2"/>
    <s v="PAI"/>
    <x v="0"/>
    <s v="ACT_66"/>
    <m/>
    <x v="7"/>
    <n v="4.4642857142857152E-4"/>
    <s v="Sep"/>
    <n v="0"/>
    <n v="0"/>
    <n v="0"/>
    <s v="Por Ejecutar"/>
    <n v="503"/>
    <n v="503"/>
    <n v="1"/>
    <m/>
    <m/>
    <m/>
    <m/>
    <m/>
    <x v="1"/>
    <m/>
  </r>
  <r>
    <n v="141"/>
    <s v="OE1;PR_10;ACT_66"/>
    <x v="0"/>
    <x v="0"/>
    <x v="0"/>
    <n v="2"/>
    <s v="PAI"/>
    <x v="0"/>
    <s v="ACT_66"/>
    <m/>
    <x v="7"/>
    <n v="4.4642857142857152E-4"/>
    <s v="Oct"/>
    <n v="0"/>
    <n v="0"/>
    <n v="0"/>
    <s v="Por Ejecutar"/>
    <n v="503"/>
    <n v="503"/>
    <n v="1"/>
    <m/>
    <m/>
    <m/>
    <m/>
    <m/>
    <x v="1"/>
    <m/>
  </r>
  <r>
    <n v="141"/>
    <s v="OE1;PR_10;ACT_66"/>
    <x v="0"/>
    <x v="0"/>
    <x v="0"/>
    <n v="2"/>
    <s v="PAI"/>
    <x v="0"/>
    <s v="ACT_66"/>
    <m/>
    <x v="7"/>
    <n v="4.4642857142857152E-4"/>
    <s v="Nov"/>
    <n v="0"/>
    <n v="0"/>
    <n v="0"/>
    <s v="Por Ejecutar"/>
    <n v="503"/>
    <n v="503"/>
    <n v="1"/>
    <m/>
    <m/>
    <m/>
    <m/>
    <m/>
    <x v="1"/>
    <m/>
  </r>
  <r>
    <n v="141"/>
    <s v="OE1;PR_10;ACT_66"/>
    <x v="0"/>
    <x v="0"/>
    <x v="0"/>
    <n v="2"/>
    <s v="PAI"/>
    <x v="0"/>
    <s v="ACT_66"/>
    <m/>
    <x v="7"/>
    <n v="4.4642857142857152E-4"/>
    <s v="Dic"/>
    <n v="0"/>
    <n v="0"/>
    <n v="0"/>
    <s v="Por Ejecutar"/>
    <n v="503"/>
    <n v="503"/>
    <n v="1"/>
    <m/>
    <m/>
    <m/>
    <m/>
    <m/>
    <x v="1"/>
    <m/>
  </r>
  <r>
    <n v="142"/>
    <s v="OE1;PR_10;ACT_187"/>
    <x v="0"/>
    <x v="0"/>
    <x v="0"/>
    <n v="2"/>
    <s v="PAI"/>
    <x v="0"/>
    <s v="ACT_187"/>
    <s v="Divulgar programa servimos."/>
    <x v="4"/>
    <n v="4.4642857142857152E-4"/>
    <s v="Ene"/>
    <n v="0"/>
    <n v="0"/>
    <n v="0"/>
    <s v="Por Ejecutar"/>
    <n v="0"/>
    <n v="0"/>
    <n v="0"/>
    <n v="4"/>
    <n v="1"/>
    <n v="0.25"/>
    <m/>
    <n v="0.75"/>
    <x v="0"/>
    <n v="1.1160714285714288E-4"/>
  </r>
  <r>
    <n v="142"/>
    <s v="OE1;PR_10;ACT_187"/>
    <x v="0"/>
    <x v="0"/>
    <x v="0"/>
    <n v="2"/>
    <s v="PAI"/>
    <x v="0"/>
    <s v="ACT_187"/>
    <s v="Divulgar programa servimos."/>
    <x v="4"/>
    <n v="4.4642857142857152E-4"/>
    <s v="Feb"/>
    <n v="0"/>
    <n v="0"/>
    <n v="0"/>
    <s v="Por Ejecutar"/>
    <n v="0"/>
    <n v="0"/>
    <n v="0"/>
    <m/>
    <m/>
    <m/>
    <m/>
    <m/>
    <x v="1"/>
    <m/>
  </r>
  <r>
    <n v="142"/>
    <s v="OE1;PR_10;ACT_187"/>
    <x v="0"/>
    <x v="0"/>
    <x v="0"/>
    <n v="2"/>
    <s v="PAI"/>
    <x v="0"/>
    <s v="ACT_187"/>
    <s v="Divulgar programa servimos."/>
    <x v="4"/>
    <n v="4.4642857142857152E-4"/>
    <s v="Mar"/>
    <n v="0"/>
    <n v="0"/>
    <n v="0"/>
    <s v="Por Ejecutar"/>
    <n v="0"/>
    <n v="0"/>
    <n v="0"/>
    <m/>
    <m/>
    <m/>
    <m/>
    <m/>
    <x v="1"/>
    <m/>
  </r>
  <r>
    <n v="142"/>
    <s v="OE1;PR_10;ACT_187"/>
    <x v="0"/>
    <x v="0"/>
    <x v="0"/>
    <n v="2"/>
    <s v="PAI"/>
    <x v="0"/>
    <s v="ACT_187"/>
    <s v="Divulgar programa servimos."/>
    <x v="4"/>
    <n v="4.4642857142857152E-4"/>
    <s v="Abr"/>
    <n v="0"/>
    <n v="0"/>
    <n v="0"/>
    <s v="Por Ejecutar"/>
    <n v="0"/>
    <n v="0"/>
    <n v="0"/>
    <m/>
    <m/>
    <m/>
    <m/>
    <m/>
    <x v="1"/>
    <m/>
  </r>
  <r>
    <n v="142"/>
    <s v="OE1;PR_10;ACT_187"/>
    <x v="0"/>
    <x v="0"/>
    <x v="0"/>
    <n v="2"/>
    <s v="PAI"/>
    <x v="0"/>
    <s v="ACT_187"/>
    <s v="Divulgar programa servimos."/>
    <x v="4"/>
    <n v="4.4642857142857152E-4"/>
    <s v="May"/>
    <n v="1"/>
    <n v="0"/>
    <n v="0"/>
    <s v="Por Ejecutar"/>
    <n v="1"/>
    <n v="0"/>
    <n v="0"/>
    <m/>
    <m/>
    <m/>
    <m/>
    <m/>
    <x v="1"/>
    <m/>
  </r>
  <r>
    <n v="142"/>
    <s v="OE1;PR_10;ACT_187"/>
    <x v="0"/>
    <x v="0"/>
    <x v="0"/>
    <n v="2"/>
    <s v="PAI"/>
    <x v="0"/>
    <s v="ACT_187"/>
    <s v="Divulgar programa servimos."/>
    <x v="4"/>
    <n v="4.4642857142857152E-4"/>
    <s v="Jun"/>
    <n v="1"/>
    <n v="1"/>
    <n v="1"/>
    <s v="Culminada"/>
    <n v="2"/>
    <n v="1"/>
    <n v="0.5"/>
    <m/>
    <m/>
    <m/>
    <m/>
    <m/>
    <x v="1"/>
    <m/>
  </r>
  <r>
    <n v="142"/>
    <s v="OE1;PR_10;ACT_187"/>
    <x v="0"/>
    <x v="0"/>
    <x v="0"/>
    <n v="2"/>
    <s v="PAI"/>
    <x v="0"/>
    <s v="ACT_187"/>
    <s v="Divulgar programa servimos."/>
    <x v="4"/>
    <n v="4.4642857142857152E-4"/>
    <s v="Jul"/>
    <n v="0"/>
    <n v="0"/>
    <n v="0"/>
    <s v="Por Ejecutar"/>
    <n v="2"/>
    <n v="1"/>
    <n v="0.5"/>
    <m/>
    <m/>
    <m/>
    <m/>
    <m/>
    <x v="1"/>
    <m/>
  </r>
  <r>
    <n v="142"/>
    <s v="OE1;PR_10;ACT_187"/>
    <x v="0"/>
    <x v="0"/>
    <x v="0"/>
    <n v="2"/>
    <s v="PAI"/>
    <x v="0"/>
    <s v="ACT_187"/>
    <s v="Divulgar programa servimos."/>
    <x v="4"/>
    <n v="4.4642857142857152E-4"/>
    <s v="Ago"/>
    <n v="0"/>
    <n v="0"/>
    <n v="0"/>
    <s v="Por Ejecutar"/>
    <n v="2"/>
    <n v="1"/>
    <n v="0.5"/>
    <m/>
    <m/>
    <m/>
    <m/>
    <m/>
    <x v="1"/>
    <m/>
  </r>
  <r>
    <n v="142"/>
    <s v="OE1;PR_10;ACT_187"/>
    <x v="0"/>
    <x v="0"/>
    <x v="0"/>
    <n v="2"/>
    <s v="PAI"/>
    <x v="0"/>
    <s v="ACT_187"/>
    <s v="Divulgar programa servimos."/>
    <x v="4"/>
    <n v="4.4642857142857152E-4"/>
    <s v="Sep"/>
    <n v="1"/>
    <n v="0"/>
    <n v="0"/>
    <s v="Por Ejecutar"/>
    <n v="3"/>
    <n v="1"/>
    <n v="0.33333333333333331"/>
    <m/>
    <m/>
    <m/>
    <m/>
    <m/>
    <x v="1"/>
    <m/>
  </r>
  <r>
    <n v="142"/>
    <s v="OE1;PR_10;ACT_187"/>
    <x v="0"/>
    <x v="0"/>
    <x v="0"/>
    <n v="2"/>
    <s v="PAI"/>
    <x v="0"/>
    <s v="ACT_187"/>
    <s v="Divulgar programa servimos."/>
    <x v="4"/>
    <n v="4.4642857142857152E-4"/>
    <s v="Oct"/>
    <n v="0"/>
    <n v="0"/>
    <n v="0"/>
    <s v="Por Ejecutar"/>
    <n v="3"/>
    <n v="1"/>
    <n v="0.33333333333333331"/>
    <m/>
    <m/>
    <m/>
    <m/>
    <m/>
    <x v="1"/>
    <m/>
  </r>
  <r>
    <n v="142"/>
    <s v="OE1;PR_10;ACT_187"/>
    <x v="0"/>
    <x v="0"/>
    <x v="0"/>
    <n v="2"/>
    <s v="PAI"/>
    <x v="0"/>
    <s v="ACT_187"/>
    <s v="Divulgar programa servimos."/>
    <x v="4"/>
    <n v="4.4642857142857152E-4"/>
    <s v="Nov"/>
    <n v="1"/>
    <n v="0"/>
    <n v="0"/>
    <s v="Por Ejecutar"/>
    <n v="4"/>
    <n v="1"/>
    <n v="0.25"/>
    <m/>
    <m/>
    <m/>
    <m/>
    <m/>
    <x v="1"/>
    <m/>
  </r>
  <r>
    <n v="142"/>
    <s v="OE1;PR_10;ACT_187"/>
    <x v="0"/>
    <x v="0"/>
    <x v="0"/>
    <n v="2"/>
    <s v="PAI"/>
    <x v="0"/>
    <s v="ACT_187"/>
    <s v="Divulgar programa servimos."/>
    <x v="4"/>
    <n v="4.4642857142857152E-4"/>
    <s v="Dic"/>
    <n v="0"/>
    <n v="0"/>
    <n v="0"/>
    <s v="Por Ejecutar"/>
    <n v="4"/>
    <n v="1"/>
    <n v="0.25"/>
    <m/>
    <m/>
    <m/>
    <m/>
    <m/>
    <x v="1"/>
    <m/>
  </r>
  <r>
    <n v="143"/>
    <s v="OE3;PR_10;ACT_273"/>
    <x v="3"/>
    <x v="3"/>
    <x v="0"/>
    <n v="2"/>
    <s v="PAI"/>
    <x v="0"/>
    <s v="ACT_273"/>
    <s v="27.1. Identificar fuentes de información "/>
    <x v="8"/>
    <n v="5.000000000000001E-3"/>
    <s v="Ene"/>
    <n v="0"/>
    <n v="0"/>
    <n v="0"/>
    <s v="Por Ejecutar"/>
    <n v="0"/>
    <n v="0"/>
    <n v="0"/>
    <n v="0.11"/>
    <n v="5.5E-2"/>
    <n v="0.5"/>
    <m/>
    <n v="0.5"/>
    <x v="0"/>
    <n v="2.5000000000000005E-3"/>
  </r>
  <r>
    <n v="143"/>
    <s v="OE3;PR_10;ACT_273"/>
    <x v="3"/>
    <x v="3"/>
    <x v="0"/>
    <n v="2"/>
    <s v="PAI"/>
    <x v="0"/>
    <s v="ACT_273"/>
    <s v="27.1. Identificar fuentes de información "/>
    <x v="8"/>
    <n v="5.000000000000001E-3"/>
    <s v="Feb"/>
    <n v="0"/>
    <n v="0"/>
    <n v="0"/>
    <s v="Por Ejecutar"/>
    <n v="0"/>
    <n v="0"/>
    <n v="0"/>
    <m/>
    <m/>
    <m/>
    <m/>
    <m/>
    <x v="1"/>
    <m/>
  </r>
  <r>
    <n v="143"/>
    <s v="OE3;PR_10;ACT_273"/>
    <x v="3"/>
    <x v="3"/>
    <x v="0"/>
    <n v="2"/>
    <s v="PAI"/>
    <x v="0"/>
    <s v="ACT_273"/>
    <s v="27.1. Identificar fuentes de información "/>
    <x v="8"/>
    <n v="5.000000000000001E-3"/>
    <s v="Mar"/>
    <n v="0"/>
    <n v="0"/>
    <n v="0"/>
    <s v="Por Ejecutar"/>
    <n v="0"/>
    <n v="0"/>
    <n v="0"/>
    <m/>
    <m/>
    <m/>
    <m/>
    <m/>
    <x v="1"/>
    <m/>
  </r>
  <r>
    <n v="143"/>
    <s v="OE3;PR_10;ACT_273"/>
    <x v="3"/>
    <x v="3"/>
    <x v="0"/>
    <n v="2"/>
    <s v="PAI"/>
    <x v="0"/>
    <s v="ACT_273"/>
    <s v="27.1. Identificar fuentes de información "/>
    <x v="8"/>
    <n v="5.000000000000001E-3"/>
    <s v="Abr"/>
    <n v="5.5E-2"/>
    <n v="5.5E-2"/>
    <n v="1"/>
    <s v="Culminada"/>
    <n v="5.5E-2"/>
    <n v="5.5E-2"/>
    <n v="1"/>
    <m/>
    <m/>
    <m/>
    <m/>
    <m/>
    <x v="1"/>
    <m/>
  </r>
  <r>
    <n v="143"/>
    <s v="OE3;PR_10;ACT_273"/>
    <x v="3"/>
    <x v="3"/>
    <x v="0"/>
    <n v="2"/>
    <s v="PAI"/>
    <x v="0"/>
    <s v="ACT_273"/>
    <s v="27.1. Identificar fuentes de información "/>
    <x v="8"/>
    <n v="5.000000000000001E-3"/>
    <s v="May"/>
    <n v="5.5E-2"/>
    <n v="0"/>
    <n v="0"/>
    <s v="Por Ejecutar"/>
    <n v="0.11"/>
    <n v="5.5E-2"/>
    <n v="0.5"/>
    <m/>
    <m/>
    <m/>
    <m/>
    <m/>
    <x v="1"/>
    <m/>
  </r>
  <r>
    <n v="143"/>
    <s v="OE3;PR_10;ACT_273"/>
    <x v="3"/>
    <x v="3"/>
    <x v="0"/>
    <n v="2"/>
    <s v="PAI"/>
    <x v="0"/>
    <s v="ACT_273"/>
    <s v="27.1. Identificar fuentes de información "/>
    <x v="8"/>
    <n v="5.000000000000001E-3"/>
    <s v="Jun"/>
    <n v="0"/>
    <n v="0"/>
    <n v="0"/>
    <s v="Por Ejecutar"/>
    <n v="0.11"/>
    <n v="5.5E-2"/>
    <n v="0.5"/>
    <m/>
    <m/>
    <m/>
    <m/>
    <m/>
    <x v="1"/>
    <m/>
  </r>
  <r>
    <n v="143"/>
    <s v="OE3;PR_10;ACT_273"/>
    <x v="3"/>
    <x v="3"/>
    <x v="0"/>
    <n v="2"/>
    <s v="PAI"/>
    <x v="0"/>
    <s v="ACT_273"/>
    <s v="27.1. Identificar fuentes de información "/>
    <x v="8"/>
    <n v="5.000000000000001E-3"/>
    <s v="Jul"/>
    <n v="0"/>
    <n v="0"/>
    <n v="0"/>
    <s v="Por Ejecutar"/>
    <n v="0.11"/>
    <n v="5.5E-2"/>
    <n v="0.5"/>
    <m/>
    <m/>
    <m/>
    <m/>
    <m/>
    <x v="1"/>
    <m/>
  </r>
  <r>
    <n v="143"/>
    <s v="OE3;PR_10;ACT_273"/>
    <x v="3"/>
    <x v="3"/>
    <x v="0"/>
    <n v="2"/>
    <s v="PAI"/>
    <x v="0"/>
    <s v="ACT_273"/>
    <s v="27.1. Identificar fuentes de información "/>
    <x v="8"/>
    <n v="5.000000000000001E-3"/>
    <s v="Ago"/>
    <n v="0"/>
    <n v="0"/>
    <n v="0"/>
    <s v="Por Ejecutar"/>
    <n v="0.11"/>
    <n v="5.5E-2"/>
    <n v="0.5"/>
    <m/>
    <m/>
    <m/>
    <m/>
    <m/>
    <x v="1"/>
    <m/>
  </r>
  <r>
    <n v="143"/>
    <s v="OE3;PR_10;ACT_273"/>
    <x v="3"/>
    <x v="3"/>
    <x v="0"/>
    <n v="2"/>
    <s v="PAI"/>
    <x v="0"/>
    <s v="ACT_273"/>
    <s v="27.1. Identificar fuentes de información "/>
    <x v="8"/>
    <n v="5.000000000000001E-3"/>
    <s v="Sep"/>
    <n v="0"/>
    <n v="0"/>
    <n v="0"/>
    <s v="Por Ejecutar"/>
    <n v="0.11"/>
    <n v="5.5E-2"/>
    <n v="0.5"/>
    <m/>
    <m/>
    <m/>
    <m/>
    <m/>
    <x v="1"/>
    <m/>
  </r>
  <r>
    <n v="143"/>
    <s v="OE3;PR_10;ACT_273"/>
    <x v="3"/>
    <x v="3"/>
    <x v="0"/>
    <n v="2"/>
    <s v="PAI"/>
    <x v="0"/>
    <s v="ACT_273"/>
    <s v="27.1. Identificar fuentes de información "/>
    <x v="8"/>
    <n v="5.000000000000001E-3"/>
    <s v="Oct"/>
    <n v="0"/>
    <n v="0"/>
    <n v="0"/>
    <s v="Por Ejecutar"/>
    <n v="0.11"/>
    <n v="5.5E-2"/>
    <n v="0.5"/>
    <m/>
    <m/>
    <m/>
    <m/>
    <m/>
    <x v="1"/>
    <m/>
  </r>
  <r>
    <n v="143"/>
    <s v="OE3;PR_10;ACT_273"/>
    <x v="3"/>
    <x v="3"/>
    <x v="0"/>
    <n v="2"/>
    <s v="PAI"/>
    <x v="0"/>
    <s v="ACT_273"/>
    <s v="27.1. Identificar fuentes de información "/>
    <x v="8"/>
    <n v="5.000000000000001E-3"/>
    <s v="Nov"/>
    <n v="0"/>
    <n v="0"/>
    <n v="0"/>
    <s v="Por Ejecutar"/>
    <n v="0.11"/>
    <n v="5.5E-2"/>
    <n v="0.5"/>
    <m/>
    <m/>
    <m/>
    <m/>
    <m/>
    <x v="1"/>
    <m/>
  </r>
  <r>
    <n v="143"/>
    <s v="OE3;PR_10;ACT_273"/>
    <x v="3"/>
    <x v="3"/>
    <x v="0"/>
    <n v="2"/>
    <s v="PAI"/>
    <x v="0"/>
    <s v="ACT_273"/>
    <s v="27.1. Identificar fuentes de información "/>
    <x v="8"/>
    <n v="5.000000000000001E-3"/>
    <s v="Dic"/>
    <n v="0"/>
    <n v="0"/>
    <n v="0"/>
    <s v="Por Ejecutar"/>
    <n v="0.11"/>
    <n v="5.5E-2"/>
    <n v="0.5"/>
    <m/>
    <m/>
    <m/>
    <m/>
    <m/>
    <x v="1"/>
    <m/>
  </r>
  <r>
    <n v="144"/>
    <s v="OE3;PR_10;ACT_274"/>
    <x v="3"/>
    <x v="3"/>
    <x v="0"/>
    <n v="2"/>
    <s v="PAI"/>
    <x v="0"/>
    <s v="ACT_274"/>
    <s v="27.2. Gestionar con las fuentes de información para determinar la mejor forma de realizar el intercambio de información "/>
    <x v="8"/>
    <n v="5.000000000000001E-3"/>
    <s v="Ene"/>
    <n v="0"/>
    <n v="0"/>
    <n v="0"/>
    <s v="Por Ejecutar"/>
    <n v="0"/>
    <n v="0"/>
    <n v="0"/>
    <n v="0.11"/>
    <n v="0"/>
    <n v="0"/>
    <m/>
    <n v="1"/>
    <x v="2"/>
    <n v="0"/>
  </r>
  <r>
    <n v="144"/>
    <s v="OE3;PR_10;ACT_274"/>
    <x v="3"/>
    <x v="3"/>
    <x v="0"/>
    <n v="2"/>
    <s v="PAI"/>
    <x v="0"/>
    <s v="ACT_274"/>
    <s v="27.2. Gestionar con las fuentes de información para determinar la mejor forma de realizar el intercambio de información "/>
    <x v="8"/>
    <n v="5.000000000000001E-3"/>
    <s v="Feb"/>
    <n v="0"/>
    <n v="0"/>
    <n v="0"/>
    <s v="Por Ejecutar"/>
    <n v="0"/>
    <n v="0"/>
    <n v="0"/>
    <m/>
    <m/>
    <m/>
    <m/>
    <m/>
    <x v="1"/>
    <m/>
  </r>
  <r>
    <n v="144"/>
    <s v="OE3;PR_10;ACT_274"/>
    <x v="3"/>
    <x v="3"/>
    <x v="0"/>
    <n v="2"/>
    <s v="PAI"/>
    <x v="0"/>
    <s v="ACT_274"/>
    <s v="27.2. Gestionar con las fuentes de información para determinar la mejor forma de realizar el intercambio de información "/>
    <x v="8"/>
    <n v="5.000000000000001E-3"/>
    <s v="Mar"/>
    <n v="0"/>
    <n v="0"/>
    <n v="0"/>
    <s v="Por Ejecutar"/>
    <n v="0"/>
    <n v="0"/>
    <n v="0"/>
    <m/>
    <m/>
    <m/>
    <m/>
    <m/>
    <x v="1"/>
    <m/>
  </r>
  <r>
    <n v="144"/>
    <s v="OE3;PR_10;ACT_274"/>
    <x v="3"/>
    <x v="3"/>
    <x v="0"/>
    <n v="2"/>
    <s v="PAI"/>
    <x v="0"/>
    <s v="ACT_274"/>
    <s v="27.2. Gestionar con las fuentes de información para determinar la mejor forma de realizar el intercambio de información "/>
    <x v="8"/>
    <n v="5.000000000000001E-3"/>
    <s v="Abr"/>
    <n v="0"/>
    <n v="0"/>
    <n v="0"/>
    <s v="Por Ejecutar"/>
    <n v="0"/>
    <n v="0"/>
    <n v="0"/>
    <m/>
    <m/>
    <m/>
    <m/>
    <m/>
    <x v="1"/>
    <m/>
  </r>
  <r>
    <n v="144"/>
    <s v="OE3;PR_10;ACT_274"/>
    <x v="3"/>
    <x v="3"/>
    <x v="0"/>
    <n v="2"/>
    <s v="PAI"/>
    <x v="0"/>
    <s v="ACT_274"/>
    <s v="27.2. Gestionar con las fuentes de información para determinar la mejor forma de realizar el intercambio de información "/>
    <x v="8"/>
    <n v="5.000000000000001E-3"/>
    <s v="May"/>
    <n v="0"/>
    <n v="0"/>
    <n v="0"/>
    <s v="Por Ejecutar"/>
    <n v="0"/>
    <n v="0"/>
    <n v="0"/>
    <m/>
    <m/>
    <m/>
    <m/>
    <m/>
    <x v="1"/>
    <m/>
  </r>
  <r>
    <n v="144"/>
    <s v="OE3;PR_10;ACT_274"/>
    <x v="3"/>
    <x v="3"/>
    <x v="0"/>
    <n v="2"/>
    <s v="PAI"/>
    <x v="0"/>
    <s v="ACT_274"/>
    <s v="27.2. Gestionar con las fuentes de información para determinar la mejor forma de realizar el intercambio de información "/>
    <x v="8"/>
    <n v="5.000000000000001E-3"/>
    <s v="Jun"/>
    <n v="2.75E-2"/>
    <n v="0"/>
    <n v="0"/>
    <s v="Por Ejecutar"/>
    <n v="2.75E-2"/>
    <n v="0"/>
    <n v="0"/>
    <m/>
    <m/>
    <m/>
    <m/>
    <m/>
    <x v="1"/>
    <m/>
  </r>
  <r>
    <n v="144"/>
    <s v="OE3;PR_10;ACT_274"/>
    <x v="3"/>
    <x v="3"/>
    <x v="0"/>
    <n v="2"/>
    <s v="PAI"/>
    <x v="0"/>
    <s v="ACT_274"/>
    <s v="27.2. Gestionar con las fuentes de información para determinar la mejor forma de realizar el intercambio de información "/>
    <x v="8"/>
    <n v="5.000000000000001E-3"/>
    <s v="Jul"/>
    <n v="2.75E-2"/>
    <n v="0"/>
    <n v="0"/>
    <s v="Por Ejecutar"/>
    <n v="5.5E-2"/>
    <n v="0"/>
    <n v="0"/>
    <m/>
    <m/>
    <m/>
    <m/>
    <m/>
    <x v="1"/>
    <m/>
  </r>
  <r>
    <n v="144"/>
    <s v="OE3;PR_10;ACT_274"/>
    <x v="3"/>
    <x v="3"/>
    <x v="0"/>
    <n v="2"/>
    <s v="PAI"/>
    <x v="0"/>
    <s v="ACT_274"/>
    <s v="27.2. Gestionar con las fuentes de información para determinar la mejor forma de realizar el intercambio de información "/>
    <x v="8"/>
    <n v="5.000000000000001E-3"/>
    <s v="Ago"/>
    <n v="2.75E-2"/>
    <n v="0"/>
    <n v="0"/>
    <s v="Por Ejecutar"/>
    <n v="8.2500000000000004E-2"/>
    <n v="0"/>
    <n v="0"/>
    <m/>
    <m/>
    <m/>
    <m/>
    <m/>
    <x v="1"/>
    <m/>
  </r>
  <r>
    <n v="144"/>
    <s v="OE3;PR_10;ACT_274"/>
    <x v="3"/>
    <x v="3"/>
    <x v="0"/>
    <n v="2"/>
    <s v="PAI"/>
    <x v="0"/>
    <s v="ACT_274"/>
    <s v="27.2. Gestionar con las fuentes de información para determinar la mejor forma de realizar el intercambio de información "/>
    <x v="8"/>
    <n v="5.000000000000001E-3"/>
    <s v="Sep"/>
    <n v="2.75E-2"/>
    <n v="0"/>
    <n v="0"/>
    <s v="Por Ejecutar"/>
    <n v="0.11"/>
    <n v="0"/>
    <n v="0"/>
    <m/>
    <m/>
    <m/>
    <m/>
    <m/>
    <x v="1"/>
    <m/>
  </r>
  <r>
    <n v="144"/>
    <s v="OE3;PR_10;ACT_274"/>
    <x v="3"/>
    <x v="3"/>
    <x v="0"/>
    <n v="2"/>
    <s v="PAI"/>
    <x v="0"/>
    <s v="ACT_274"/>
    <s v="27.2. Gestionar con las fuentes de información para determinar la mejor forma de realizar el intercambio de información "/>
    <x v="8"/>
    <n v="5.000000000000001E-3"/>
    <s v="Oct"/>
    <n v="0"/>
    <n v="0"/>
    <n v="0"/>
    <s v="Por Ejecutar"/>
    <n v="0.11"/>
    <n v="0"/>
    <n v="0"/>
    <m/>
    <m/>
    <m/>
    <m/>
    <m/>
    <x v="1"/>
    <m/>
  </r>
  <r>
    <n v="144"/>
    <s v="OE3;PR_10;ACT_274"/>
    <x v="3"/>
    <x v="3"/>
    <x v="0"/>
    <n v="2"/>
    <s v="PAI"/>
    <x v="0"/>
    <s v="ACT_274"/>
    <s v="27.2. Gestionar con las fuentes de información para determinar la mejor forma de realizar el intercambio de información "/>
    <x v="8"/>
    <n v="5.000000000000001E-3"/>
    <s v="Nov"/>
    <n v="0"/>
    <n v="0"/>
    <n v="0"/>
    <s v="Por Ejecutar"/>
    <n v="0.11"/>
    <n v="0"/>
    <n v="0"/>
    <m/>
    <m/>
    <m/>
    <m/>
    <m/>
    <x v="1"/>
    <m/>
  </r>
  <r>
    <n v="144"/>
    <s v="OE3;PR_10;ACT_274"/>
    <x v="3"/>
    <x v="3"/>
    <x v="0"/>
    <n v="2"/>
    <s v="PAI"/>
    <x v="0"/>
    <s v="ACT_274"/>
    <s v="27.2. Gestionar con las fuentes de información para determinar la mejor forma de realizar el intercambio de información "/>
    <x v="8"/>
    <n v="5.000000000000001E-3"/>
    <s v="Dic"/>
    <n v="0"/>
    <n v="0"/>
    <n v="0"/>
    <s v="Por Ejecutar"/>
    <n v="0.11"/>
    <n v="0"/>
    <n v="0"/>
    <m/>
    <m/>
    <m/>
    <m/>
    <m/>
    <x v="1"/>
    <m/>
  </r>
  <r>
    <n v="145"/>
    <s v="OE3;PR_10;ACT_275"/>
    <x v="3"/>
    <x v="3"/>
    <x v="0"/>
    <n v="2"/>
    <s v="PAI"/>
    <x v="0"/>
    <s v="ACT_275"/>
    <s v="27.3. Iniciar proceso de compilación de información"/>
    <x v="8"/>
    <n v="5.000000000000001E-3"/>
    <s v="Ene"/>
    <n v="0"/>
    <n v="0"/>
    <n v="0"/>
    <s v="Por Ejecutar"/>
    <n v="0"/>
    <n v="0"/>
    <n v="0"/>
    <n v="0.11"/>
    <n v="0"/>
    <n v="0"/>
    <m/>
    <n v="1"/>
    <x v="2"/>
    <n v="0"/>
  </r>
  <r>
    <n v="145"/>
    <s v="OE3;PR_10;ACT_275"/>
    <x v="3"/>
    <x v="3"/>
    <x v="0"/>
    <n v="2"/>
    <s v="PAI"/>
    <x v="0"/>
    <s v="ACT_275"/>
    <s v="27.3. Iniciar proceso de compilación de información"/>
    <x v="8"/>
    <n v="5.000000000000001E-3"/>
    <s v="Feb"/>
    <n v="0"/>
    <n v="0"/>
    <n v="0"/>
    <s v="Por Ejecutar"/>
    <n v="0"/>
    <n v="0"/>
    <n v="0"/>
    <m/>
    <m/>
    <m/>
    <m/>
    <m/>
    <x v="1"/>
    <m/>
  </r>
  <r>
    <n v="145"/>
    <s v="OE3;PR_10;ACT_275"/>
    <x v="3"/>
    <x v="3"/>
    <x v="0"/>
    <n v="2"/>
    <s v="PAI"/>
    <x v="0"/>
    <s v="ACT_275"/>
    <s v="27.3. Iniciar proceso de compilación de información"/>
    <x v="8"/>
    <n v="5.000000000000001E-3"/>
    <s v="Mar"/>
    <n v="0"/>
    <n v="0"/>
    <n v="0"/>
    <s v="Por Ejecutar"/>
    <n v="0"/>
    <n v="0"/>
    <n v="0"/>
    <m/>
    <m/>
    <m/>
    <m/>
    <m/>
    <x v="1"/>
    <m/>
  </r>
  <r>
    <n v="145"/>
    <s v="OE3;PR_10;ACT_275"/>
    <x v="3"/>
    <x v="3"/>
    <x v="0"/>
    <n v="2"/>
    <s v="PAI"/>
    <x v="0"/>
    <s v="ACT_275"/>
    <s v="27.3. Iniciar proceso de compilación de información"/>
    <x v="8"/>
    <n v="5.000000000000001E-3"/>
    <s v="Abr"/>
    <n v="0"/>
    <n v="0"/>
    <n v="0"/>
    <s v="Por Ejecutar"/>
    <n v="0"/>
    <n v="0"/>
    <n v="0"/>
    <m/>
    <m/>
    <m/>
    <m/>
    <m/>
    <x v="1"/>
    <m/>
  </r>
  <r>
    <n v="145"/>
    <s v="OE3;PR_10;ACT_275"/>
    <x v="3"/>
    <x v="3"/>
    <x v="0"/>
    <n v="2"/>
    <s v="PAI"/>
    <x v="0"/>
    <s v="ACT_275"/>
    <s v="27.3. Iniciar proceso de compilación de información"/>
    <x v="8"/>
    <n v="5.000000000000001E-3"/>
    <s v="May"/>
    <n v="0"/>
    <n v="0"/>
    <n v="0"/>
    <s v="Por Ejecutar"/>
    <n v="0"/>
    <n v="0"/>
    <n v="0"/>
    <m/>
    <m/>
    <m/>
    <m/>
    <m/>
    <x v="1"/>
    <m/>
  </r>
  <r>
    <n v="145"/>
    <s v="OE3;PR_10;ACT_275"/>
    <x v="3"/>
    <x v="3"/>
    <x v="0"/>
    <n v="2"/>
    <s v="PAI"/>
    <x v="0"/>
    <s v="ACT_275"/>
    <s v="27.3. Iniciar proceso de compilación de información"/>
    <x v="8"/>
    <n v="5.000000000000001E-3"/>
    <s v="Jun"/>
    <n v="0"/>
    <n v="0"/>
    <n v="0"/>
    <s v="Por Ejecutar"/>
    <n v="0"/>
    <n v="0"/>
    <n v="0"/>
    <m/>
    <m/>
    <m/>
    <m/>
    <m/>
    <x v="1"/>
    <m/>
  </r>
  <r>
    <n v="145"/>
    <s v="OE3;PR_10;ACT_275"/>
    <x v="3"/>
    <x v="3"/>
    <x v="0"/>
    <n v="2"/>
    <s v="PAI"/>
    <x v="0"/>
    <s v="ACT_275"/>
    <s v="27.3. Iniciar proceso de compilación de información"/>
    <x v="8"/>
    <n v="5.000000000000001E-3"/>
    <s v="Jul"/>
    <n v="0"/>
    <n v="0"/>
    <n v="0"/>
    <s v="Por Ejecutar"/>
    <n v="0"/>
    <n v="0"/>
    <n v="0"/>
    <m/>
    <m/>
    <m/>
    <m/>
    <m/>
    <x v="1"/>
    <m/>
  </r>
  <r>
    <n v="145"/>
    <s v="OE3;PR_10;ACT_275"/>
    <x v="3"/>
    <x v="3"/>
    <x v="0"/>
    <n v="2"/>
    <s v="PAI"/>
    <x v="0"/>
    <s v="ACT_275"/>
    <s v="27.3. Iniciar proceso de compilación de información"/>
    <x v="8"/>
    <n v="5.000000000000001E-3"/>
    <s v="Ago"/>
    <n v="0"/>
    <n v="0"/>
    <n v="0"/>
    <s v="Por Ejecutar"/>
    <n v="0"/>
    <n v="0"/>
    <n v="0"/>
    <m/>
    <m/>
    <m/>
    <m/>
    <m/>
    <x v="1"/>
    <m/>
  </r>
  <r>
    <n v="145"/>
    <s v="OE3;PR_10;ACT_275"/>
    <x v="3"/>
    <x v="3"/>
    <x v="0"/>
    <n v="2"/>
    <s v="PAI"/>
    <x v="0"/>
    <s v="ACT_275"/>
    <s v="27.3. Iniciar proceso de compilación de información"/>
    <x v="8"/>
    <n v="5.000000000000001E-3"/>
    <s v="Sep"/>
    <n v="2.75E-2"/>
    <n v="0"/>
    <n v="0"/>
    <s v="Por Ejecutar"/>
    <n v="2.75E-2"/>
    <n v="0"/>
    <n v="0"/>
    <m/>
    <m/>
    <m/>
    <m/>
    <m/>
    <x v="1"/>
    <m/>
  </r>
  <r>
    <n v="145"/>
    <s v="OE3;PR_10;ACT_275"/>
    <x v="3"/>
    <x v="3"/>
    <x v="0"/>
    <n v="2"/>
    <s v="PAI"/>
    <x v="0"/>
    <s v="ACT_275"/>
    <s v="27.3. Iniciar proceso de compilación de información"/>
    <x v="8"/>
    <n v="5.000000000000001E-3"/>
    <s v="Oct"/>
    <n v="2.75E-2"/>
    <n v="0"/>
    <n v="0"/>
    <s v="Por Ejecutar"/>
    <n v="5.5E-2"/>
    <n v="0"/>
    <n v="0"/>
    <m/>
    <m/>
    <m/>
    <m/>
    <m/>
    <x v="1"/>
    <m/>
  </r>
  <r>
    <n v="145"/>
    <s v="OE3;PR_10;ACT_275"/>
    <x v="3"/>
    <x v="3"/>
    <x v="0"/>
    <n v="2"/>
    <s v="PAI"/>
    <x v="0"/>
    <s v="ACT_275"/>
    <s v="27.3. Iniciar proceso de compilación de información"/>
    <x v="8"/>
    <n v="5.000000000000001E-3"/>
    <s v="Nov"/>
    <n v="2.75E-2"/>
    <n v="0"/>
    <n v="0"/>
    <s v="Por Ejecutar"/>
    <n v="8.2500000000000004E-2"/>
    <n v="0"/>
    <n v="0"/>
    <m/>
    <m/>
    <m/>
    <m/>
    <m/>
    <x v="1"/>
    <m/>
  </r>
  <r>
    <n v="145"/>
    <s v="OE3;PR_10;ACT_275"/>
    <x v="3"/>
    <x v="3"/>
    <x v="0"/>
    <n v="2"/>
    <s v="PAI"/>
    <x v="0"/>
    <s v="ACT_275"/>
    <s v="27.3. Iniciar proceso de compilación de información"/>
    <x v="8"/>
    <n v="5.000000000000001E-3"/>
    <s v="Dic"/>
    <n v="2.75E-2"/>
    <n v="0"/>
    <n v="0"/>
    <s v="Por Ejecutar"/>
    <n v="0.11"/>
    <n v="0"/>
    <n v="0"/>
    <m/>
    <m/>
    <m/>
    <m/>
    <m/>
    <x v="1"/>
    <m/>
  </r>
  <r>
    <n v="146"/>
    <s v="OE3;PR_10;ACT_276"/>
    <x v="3"/>
    <x v="3"/>
    <x v="0"/>
    <n v="2"/>
    <s v="PAI"/>
    <x v="0"/>
    <s v="ACT_276"/>
    <s v="28.1 Determinar criterios de clasificación y creación de ficha de análisis"/>
    <x v="8"/>
    <n v="5.000000000000001E-3"/>
    <s v="Ene"/>
    <n v="0"/>
    <n v="0"/>
    <n v="0"/>
    <s v="Por Ejecutar"/>
    <n v="0"/>
    <n v="0"/>
    <n v="0"/>
    <n v="0.25"/>
    <n v="0.25"/>
    <n v="1"/>
    <m/>
    <n v="0"/>
    <x v="3"/>
    <n v="5.000000000000001E-3"/>
  </r>
  <r>
    <n v="146"/>
    <s v="OE3;PR_10;ACT_276"/>
    <x v="3"/>
    <x v="3"/>
    <x v="0"/>
    <n v="2"/>
    <s v="PAI"/>
    <x v="0"/>
    <s v="ACT_276"/>
    <s v="28.1 Determinar criterios de clasificación y creación de ficha de análisis"/>
    <x v="8"/>
    <n v="5.000000000000001E-3"/>
    <s v="Feb"/>
    <n v="0"/>
    <n v="0"/>
    <n v="0"/>
    <s v="Por Ejecutar"/>
    <n v="0"/>
    <n v="0"/>
    <n v="0"/>
    <m/>
    <m/>
    <m/>
    <m/>
    <m/>
    <x v="1"/>
    <m/>
  </r>
  <r>
    <n v="146"/>
    <s v="OE3;PR_10;ACT_276"/>
    <x v="3"/>
    <x v="3"/>
    <x v="0"/>
    <n v="2"/>
    <s v="PAI"/>
    <x v="0"/>
    <s v="ACT_276"/>
    <s v="28.1 Determinar criterios de clasificación y creación de ficha de análisis"/>
    <x v="8"/>
    <n v="5.000000000000001E-3"/>
    <s v="Mar"/>
    <n v="0"/>
    <n v="0"/>
    <n v="0"/>
    <s v="Por Ejecutar"/>
    <n v="0"/>
    <n v="0"/>
    <n v="0"/>
    <m/>
    <m/>
    <m/>
    <m/>
    <m/>
    <x v="1"/>
    <m/>
  </r>
  <r>
    <n v="146"/>
    <s v="OE3;PR_10;ACT_276"/>
    <x v="3"/>
    <x v="3"/>
    <x v="0"/>
    <n v="2"/>
    <s v="PAI"/>
    <x v="0"/>
    <s v="ACT_276"/>
    <s v="28.1 Determinar criterios de clasificación y creación de ficha de análisis"/>
    <x v="8"/>
    <n v="5.000000000000001E-3"/>
    <s v="Abr"/>
    <n v="8.3400000000000002E-2"/>
    <n v="8.3400000000000002E-2"/>
    <n v="1"/>
    <s v="Culminada"/>
    <n v="8.3400000000000002E-2"/>
    <n v="8.3400000000000002E-2"/>
    <n v="1"/>
    <m/>
    <m/>
    <m/>
    <m/>
    <m/>
    <x v="1"/>
    <m/>
  </r>
  <r>
    <n v="146"/>
    <s v="OE3;PR_10;ACT_276"/>
    <x v="3"/>
    <x v="3"/>
    <x v="0"/>
    <n v="2"/>
    <s v="PAI"/>
    <x v="0"/>
    <s v="ACT_276"/>
    <s v="28.1 Determinar criterios de clasificación y creación de ficha de análisis"/>
    <x v="8"/>
    <n v="5.000000000000001E-3"/>
    <s v="May"/>
    <n v="8.3299999999999999E-2"/>
    <n v="8.3299999999999999E-2"/>
    <n v="1"/>
    <s v="Culminada"/>
    <n v="0.16670000000000001"/>
    <n v="0.16670000000000001"/>
    <n v="1"/>
    <m/>
    <m/>
    <m/>
    <m/>
    <m/>
    <x v="1"/>
    <m/>
  </r>
  <r>
    <n v="146"/>
    <s v="OE3;PR_10;ACT_276"/>
    <x v="3"/>
    <x v="3"/>
    <x v="0"/>
    <n v="2"/>
    <s v="PAI"/>
    <x v="0"/>
    <s v="ACT_276"/>
    <s v="28.1 Determinar criterios de clasificación y creación de ficha de análisis"/>
    <x v="8"/>
    <n v="5.000000000000001E-3"/>
    <s v="Jun"/>
    <n v="8.3299999999999999E-2"/>
    <n v="8.3299999999999999E-2"/>
    <n v="1"/>
    <s v="Culminada"/>
    <n v="0.25"/>
    <n v="0.25"/>
    <n v="1"/>
    <m/>
    <m/>
    <m/>
    <m/>
    <m/>
    <x v="1"/>
    <m/>
  </r>
  <r>
    <n v="146"/>
    <s v="OE3;PR_10;ACT_276"/>
    <x v="3"/>
    <x v="3"/>
    <x v="0"/>
    <n v="2"/>
    <s v="PAI"/>
    <x v="0"/>
    <s v="ACT_276"/>
    <s v="28.1 Determinar criterios de clasificación y creación de ficha de análisis"/>
    <x v="8"/>
    <n v="5.000000000000001E-3"/>
    <s v="Jul"/>
    <n v="0"/>
    <n v="0"/>
    <n v="0"/>
    <s v="Por Ejecutar"/>
    <n v="0.25"/>
    <n v="0.25"/>
    <n v="1"/>
    <m/>
    <m/>
    <m/>
    <m/>
    <m/>
    <x v="1"/>
    <m/>
  </r>
  <r>
    <n v="146"/>
    <s v="OE3;PR_10;ACT_276"/>
    <x v="3"/>
    <x v="3"/>
    <x v="0"/>
    <n v="2"/>
    <s v="PAI"/>
    <x v="0"/>
    <s v="ACT_276"/>
    <s v="28.1 Determinar criterios de clasificación y creación de ficha de análisis"/>
    <x v="8"/>
    <n v="5.000000000000001E-3"/>
    <s v="Ago"/>
    <n v="0"/>
    <n v="0"/>
    <n v="0"/>
    <s v="Por Ejecutar"/>
    <n v="0.25"/>
    <n v="0.25"/>
    <n v="1"/>
    <m/>
    <m/>
    <m/>
    <m/>
    <m/>
    <x v="1"/>
    <m/>
  </r>
  <r>
    <n v="146"/>
    <s v="OE3;PR_10;ACT_276"/>
    <x v="3"/>
    <x v="3"/>
    <x v="0"/>
    <n v="2"/>
    <s v="PAI"/>
    <x v="0"/>
    <s v="ACT_276"/>
    <s v="28.1 Determinar criterios de clasificación y creación de ficha de análisis"/>
    <x v="8"/>
    <n v="5.000000000000001E-3"/>
    <s v="Sep"/>
    <n v="0"/>
    <n v="0"/>
    <n v="0"/>
    <s v="Por Ejecutar"/>
    <n v="0.25"/>
    <n v="0.25"/>
    <n v="1"/>
    <m/>
    <m/>
    <m/>
    <m/>
    <m/>
    <x v="1"/>
    <m/>
  </r>
  <r>
    <n v="146"/>
    <s v="OE3;PR_10;ACT_276"/>
    <x v="3"/>
    <x v="3"/>
    <x v="0"/>
    <n v="2"/>
    <s v="PAI"/>
    <x v="0"/>
    <s v="ACT_276"/>
    <s v="28.1 Determinar criterios de clasificación y creación de ficha de análisis"/>
    <x v="8"/>
    <n v="5.000000000000001E-3"/>
    <s v="Oct"/>
    <n v="0"/>
    <n v="0"/>
    <n v="0"/>
    <s v="Por Ejecutar"/>
    <n v="0.25"/>
    <n v="0.25"/>
    <n v="1"/>
    <m/>
    <m/>
    <m/>
    <m/>
    <m/>
    <x v="1"/>
    <m/>
  </r>
  <r>
    <n v="146"/>
    <s v="OE3;PR_10;ACT_276"/>
    <x v="3"/>
    <x v="3"/>
    <x v="0"/>
    <n v="2"/>
    <s v="PAI"/>
    <x v="0"/>
    <s v="ACT_276"/>
    <s v="28.1 Determinar criterios de clasificación y creación de ficha de análisis"/>
    <x v="8"/>
    <n v="5.000000000000001E-3"/>
    <s v="Nov"/>
    <n v="0"/>
    <n v="0"/>
    <n v="0"/>
    <s v="Por Ejecutar"/>
    <n v="0.25"/>
    <n v="0.25"/>
    <n v="1"/>
    <m/>
    <m/>
    <m/>
    <m/>
    <m/>
    <x v="1"/>
    <m/>
  </r>
  <r>
    <n v="146"/>
    <s v="OE3;PR_10;ACT_276"/>
    <x v="3"/>
    <x v="3"/>
    <x v="0"/>
    <n v="2"/>
    <s v="PAI"/>
    <x v="0"/>
    <s v="ACT_276"/>
    <s v="28.1 Determinar criterios de clasificación y creación de ficha de análisis"/>
    <x v="8"/>
    <n v="5.000000000000001E-3"/>
    <s v="Dic"/>
    <n v="0"/>
    <n v="0"/>
    <n v="0"/>
    <s v="Por Ejecutar"/>
    <n v="0.25"/>
    <n v="0.25"/>
    <n v="1"/>
    <m/>
    <m/>
    <m/>
    <m/>
    <m/>
    <x v="1"/>
    <m/>
  </r>
  <r>
    <n v="147"/>
    <s v="OE3;PR_10;ACT_277"/>
    <x v="3"/>
    <x v="3"/>
    <x v="0"/>
    <n v="2"/>
    <s v="PAI"/>
    <x v="0"/>
    <s v="ACT_277"/>
    <s v="28.2 Iniciar recopilación de información (jurisprudencia, conceptos, decisiones SIC)"/>
    <x v="8"/>
    <n v="5.000000000000001E-3"/>
    <s v="Ene"/>
    <n v="0"/>
    <n v="0"/>
    <n v="0"/>
    <s v="Por Ejecutar"/>
    <n v="0"/>
    <n v="0"/>
    <n v="0"/>
    <n v="0.24990000000000001"/>
    <n v="0.1666"/>
    <n v="0.66666666666666663"/>
    <m/>
    <n v="0.33333333333333337"/>
    <x v="5"/>
    <n v="3.333333333333334E-3"/>
  </r>
  <r>
    <n v="147"/>
    <s v="OE3;PR_10;ACT_277"/>
    <x v="3"/>
    <x v="3"/>
    <x v="0"/>
    <n v="2"/>
    <s v="PAI"/>
    <x v="0"/>
    <s v="ACT_277"/>
    <s v="28.2 Iniciar recopilación de información (jurisprudencia, conceptos, decisiones SIC)"/>
    <x v="8"/>
    <n v="5.000000000000001E-3"/>
    <s v="Feb"/>
    <n v="0"/>
    <n v="0"/>
    <n v="0"/>
    <s v="Por Ejecutar"/>
    <n v="0"/>
    <n v="0"/>
    <n v="0"/>
    <m/>
    <m/>
    <m/>
    <m/>
    <m/>
    <x v="1"/>
    <m/>
  </r>
  <r>
    <n v="147"/>
    <s v="OE3;PR_10;ACT_277"/>
    <x v="3"/>
    <x v="3"/>
    <x v="0"/>
    <n v="2"/>
    <s v="PAI"/>
    <x v="0"/>
    <s v="ACT_277"/>
    <s v="28.2 Iniciar recopilación de información (jurisprudencia, conceptos, decisiones SIC)"/>
    <x v="8"/>
    <n v="5.000000000000001E-3"/>
    <s v="Mar"/>
    <n v="0"/>
    <n v="0"/>
    <n v="0"/>
    <s v="Por Ejecutar"/>
    <n v="0"/>
    <n v="0"/>
    <n v="0"/>
    <m/>
    <m/>
    <m/>
    <m/>
    <m/>
    <x v="1"/>
    <m/>
  </r>
  <r>
    <n v="147"/>
    <s v="OE3;PR_10;ACT_277"/>
    <x v="3"/>
    <x v="3"/>
    <x v="0"/>
    <n v="2"/>
    <s v="PAI"/>
    <x v="0"/>
    <s v="ACT_277"/>
    <s v="28.2 Iniciar recopilación de información (jurisprudencia, conceptos, decisiones SIC)"/>
    <x v="8"/>
    <n v="5.000000000000001E-3"/>
    <s v="Abr"/>
    <n v="8.3299999999999999E-2"/>
    <n v="0"/>
    <n v="0"/>
    <s v="Por Ejecutar"/>
    <n v="8.3299999999999999E-2"/>
    <n v="0"/>
    <n v="0"/>
    <m/>
    <m/>
    <m/>
    <m/>
    <m/>
    <x v="1"/>
    <m/>
  </r>
  <r>
    <n v="147"/>
    <s v="OE3;PR_10;ACT_277"/>
    <x v="3"/>
    <x v="3"/>
    <x v="0"/>
    <n v="2"/>
    <s v="PAI"/>
    <x v="0"/>
    <s v="ACT_277"/>
    <s v="28.2 Iniciar recopilación de información (jurisprudencia, conceptos, decisiones SIC)"/>
    <x v="8"/>
    <n v="5.000000000000001E-3"/>
    <s v="May"/>
    <n v="8.3299999999999999E-2"/>
    <n v="8.3299999999999999E-2"/>
    <n v="1"/>
    <s v="Culminada"/>
    <n v="0.1666"/>
    <n v="8.3299999999999999E-2"/>
    <n v="0.5"/>
    <m/>
    <m/>
    <m/>
    <m/>
    <m/>
    <x v="1"/>
    <m/>
  </r>
  <r>
    <n v="147"/>
    <s v="OE3;PR_10;ACT_277"/>
    <x v="3"/>
    <x v="3"/>
    <x v="0"/>
    <n v="2"/>
    <s v="PAI"/>
    <x v="0"/>
    <s v="ACT_277"/>
    <s v="28.2 Iniciar recopilación de información (jurisprudencia, conceptos, decisiones SIC)"/>
    <x v="8"/>
    <n v="5.000000000000001E-3"/>
    <s v="Jun"/>
    <n v="8.3299999999999999E-2"/>
    <n v="8.3299999999999999E-2"/>
    <n v="1"/>
    <s v="Culminada"/>
    <n v="0.24990000000000001"/>
    <n v="0.1666"/>
    <n v="0.66666666666666663"/>
    <m/>
    <m/>
    <m/>
    <m/>
    <m/>
    <x v="1"/>
    <m/>
  </r>
  <r>
    <n v="147"/>
    <s v="OE3;PR_10;ACT_277"/>
    <x v="3"/>
    <x v="3"/>
    <x v="0"/>
    <n v="2"/>
    <s v="PAI"/>
    <x v="0"/>
    <s v="ACT_277"/>
    <s v="28.2 Iniciar recopilación de información (jurisprudencia, conceptos, decisiones SIC)"/>
    <x v="8"/>
    <n v="5.000000000000001E-3"/>
    <s v="Jul"/>
    <n v="0"/>
    <n v="0"/>
    <n v="0"/>
    <s v="Por Ejecutar"/>
    <n v="0.24990000000000001"/>
    <n v="0.1666"/>
    <n v="0.66666666666666663"/>
    <m/>
    <m/>
    <m/>
    <m/>
    <m/>
    <x v="1"/>
    <m/>
  </r>
  <r>
    <n v="147"/>
    <s v="OE3;PR_10;ACT_277"/>
    <x v="3"/>
    <x v="3"/>
    <x v="0"/>
    <n v="2"/>
    <s v="PAI"/>
    <x v="0"/>
    <s v="ACT_277"/>
    <s v="28.2 Iniciar recopilación de información (jurisprudencia, conceptos, decisiones SIC)"/>
    <x v="8"/>
    <n v="5.000000000000001E-3"/>
    <s v="Ago"/>
    <n v="0"/>
    <n v="0"/>
    <n v="0"/>
    <s v="Por Ejecutar"/>
    <n v="0.24990000000000001"/>
    <n v="0.1666"/>
    <n v="0.66666666666666663"/>
    <m/>
    <m/>
    <m/>
    <m/>
    <m/>
    <x v="1"/>
    <m/>
  </r>
  <r>
    <n v="147"/>
    <s v="OE3;PR_10;ACT_277"/>
    <x v="3"/>
    <x v="3"/>
    <x v="0"/>
    <n v="2"/>
    <s v="PAI"/>
    <x v="0"/>
    <s v="ACT_277"/>
    <s v="28.2 Iniciar recopilación de información (jurisprudencia, conceptos, decisiones SIC)"/>
    <x v="8"/>
    <n v="5.000000000000001E-3"/>
    <s v="Sep"/>
    <n v="0"/>
    <n v="0"/>
    <n v="0"/>
    <s v="Por Ejecutar"/>
    <n v="0.24990000000000001"/>
    <n v="0.1666"/>
    <n v="0.66666666666666663"/>
    <m/>
    <m/>
    <m/>
    <m/>
    <m/>
    <x v="1"/>
    <m/>
  </r>
  <r>
    <n v="147"/>
    <s v="OE3;PR_10;ACT_277"/>
    <x v="3"/>
    <x v="3"/>
    <x v="0"/>
    <n v="2"/>
    <s v="PAI"/>
    <x v="0"/>
    <s v="ACT_277"/>
    <s v="28.2 Iniciar recopilación de información (jurisprudencia, conceptos, decisiones SIC)"/>
    <x v="8"/>
    <n v="5.000000000000001E-3"/>
    <s v="Oct"/>
    <n v="0"/>
    <n v="0"/>
    <n v="0"/>
    <s v="Por Ejecutar"/>
    <n v="0.24990000000000001"/>
    <n v="0.1666"/>
    <n v="0.66666666666666663"/>
    <m/>
    <m/>
    <m/>
    <m/>
    <m/>
    <x v="1"/>
    <m/>
  </r>
  <r>
    <n v="147"/>
    <s v="OE3;PR_10;ACT_277"/>
    <x v="3"/>
    <x v="3"/>
    <x v="0"/>
    <n v="2"/>
    <s v="PAI"/>
    <x v="0"/>
    <s v="ACT_277"/>
    <s v="28.2 Iniciar recopilación de información (jurisprudencia, conceptos, decisiones SIC)"/>
    <x v="8"/>
    <n v="5.000000000000001E-3"/>
    <s v="Nov"/>
    <n v="0"/>
    <n v="0"/>
    <n v="0"/>
    <s v="Por Ejecutar"/>
    <n v="0.24990000000000001"/>
    <n v="0.1666"/>
    <n v="0.66666666666666663"/>
    <m/>
    <m/>
    <m/>
    <m/>
    <m/>
    <x v="1"/>
    <m/>
  </r>
  <r>
    <n v="147"/>
    <s v="OE3;PR_10;ACT_277"/>
    <x v="3"/>
    <x v="3"/>
    <x v="0"/>
    <n v="2"/>
    <s v="PAI"/>
    <x v="0"/>
    <s v="ACT_277"/>
    <s v="28.2 Iniciar recopilación de información (jurisprudencia, conceptos, decisiones SIC)"/>
    <x v="8"/>
    <n v="5.000000000000001E-3"/>
    <s v="Dic"/>
    <n v="0"/>
    <n v="0"/>
    <n v="0"/>
    <s v="Por Ejecutar"/>
    <n v="0.24990000000000001"/>
    <n v="0.1666"/>
    <n v="0.66666666666666663"/>
    <m/>
    <m/>
    <m/>
    <m/>
    <m/>
    <x v="1"/>
    <m/>
  </r>
  <r>
    <n v="148"/>
    <s v="OE3;PR_08;ACT_278"/>
    <x v="3"/>
    <x v="3"/>
    <x v="6"/>
    <n v="1"/>
    <s v="PEI"/>
    <x v="12"/>
    <s v="ACT_278"/>
    <s v="8.1 Publicar dos cartillas "/>
    <x v="8"/>
    <n v="5.3333333333333344E-2"/>
    <s v="Ene"/>
    <n v="0"/>
    <n v="0"/>
    <n v="0"/>
    <s v="Por Ejecutar"/>
    <n v="0"/>
    <n v="0"/>
    <n v="0"/>
    <n v="0.11"/>
    <n v="0"/>
    <n v="0"/>
    <m/>
    <n v="1"/>
    <x v="2"/>
    <n v="0"/>
  </r>
  <r>
    <n v="148"/>
    <s v="OE3;PR_08;ACT_278"/>
    <x v="3"/>
    <x v="3"/>
    <x v="6"/>
    <n v="1"/>
    <s v="PEI"/>
    <x v="12"/>
    <s v="ACT_278"/>
    <s v="8.1 Publicar dos cartillas "/>
    <x v="8"/>
    <n v="5.3333333333333344E-2"/>
    <s v="Feb"/>
    <n v="0"/>
    <n v="0"/>
    <n v="0"/>
    <s v="Por Ejecutar"/>
    <n v="0"/>
    <n v="0"/>
    <n v="0"/>
    <m/>
    <m/>
    <m/>
    <m/>
    <m/>
    <x v="1"/>
    <m/>
  </r>
  <r>
    <n v="148"/>
    <s v="OE3;PR_08;ACT_278"/>
    <x v="3"/>
    <x v="3"/>
    <x v="6"/>
    <n v="1"/>
    <s v="PEI"/>
    <x v="12"/>
    <s v="ACT_278"/>
    <s v="8.1 Publicar dos cartillas "/>
    <x v="8"/>
    <n v="5.3333333333333344E-2"/>
    <s v="Mar"/>
    <n v="0"/>
    <n v="0"/>
    <n v="0"/>
    <s v="Por Ejecutar"/>
    <n v="0"/>
    <n v="0"/>
    <n v="0"/>
    <m/>
    <m/>
    <m/>
    <m/>
    <m/>
    <x v="1"/>
    <m/>
  </r>
  <r>
    <n v="148"/>
    <s v="OE3;PR_08;ACT_278"/>
    <x v="3"/>
    <x v="3"/>
    <x v="6"/>
    <n v="1"/>
    <s v="PEI"/>
    <x v="12"/>
    <s v="ACT_278"/>
    <s v="8.1 Publicar dos cartillas "/>
    <x v="8"/>
    <n v="5.3333333333333344E-2"/>
    <s v="Abr"/>
    <n v="5.5E-2"/>
    <n v="0"/>
    <n v="0"/>
    <s v="Por Ejecutar"/>
    <n v="5.5E-2"/>
    <n v="0"/>
    <n v="0"/>
    <m/>
    <m/>
    <m/>
    <m/>
    <m/>
    <x v="1"/>
    <m/>
  </r>
  <r>
    <n v="148"/>
    <s v="OE3;PR_08;ACT_278"/>
    <x v="3"/>
    <x v="3"/>
    <x v="6"/>
    <n v="1"/>
    <s v="PEI"/>
    <x v="12"/>
    <s v="ACT_278"/>
    <s v="8.1 Publicar dos cartillas "/>
    <x v="8"/>
    <n v="5.3333333333333344E-2"/>
    <s v="May"/>
    <n v="0"/>
    <n v="0"/>
    <n v="0"/>
    <s v="Por Ejecutar"/>
    <n v="5.5E-2"/>
    <n v="0"/>
    <n v="0"/>
    <m/>
    <m/>
    <m/>
    <m/>
    <m/>
    <x v="1"/>
    <m/>
  </r>
  <r>
    <n v="148"/>
    <s v="OE3;PR_08;ACT_278"/>
    <x v="3"/>
    <x v="3"/>
    <x v="6"/>
    <n v="1"/>
    <s v="PEI"/>
    <x v="12"/>
    <s v="ACT_278"/>
    <s v="8.1 Publicar dos cartillas "/>
    <x v="8"/>
    <n v="5.3333333333333344E-2"/>
    <s v="Jun"/>
    <n v="0"/>
    <n v="0"/>
    <n v="0"/>
    <s v="Por Ejecutar"/>
    <n v="5.5E-2"/>
    <n v="0"/>
    <n v="0"/>
    <m/>
    <m/>
    <m/>
    <m/>
    <m/>
    <x v="1"/>
    <m/>
  </r>
  <r>
    <n v="148"/>
    <s v="OE3;PR_08;ACT_278"/>
    <x v="3"/>
    <x v="3"/>
    <x v="6"/>
    <n v="1"/>
    <s v="PEI"/>
    <x v="12"/>
    <s v="ACT_278"/>
    <s v="8.1 Publicar dos cartillas "/>
    <x v="8"/>
    <n v="5.3333333333333344E-2"/>
    <s v="Jul"/>
    <n v="5.5E-2"/>
    <n v="0"/>
    <n v="0"/>
    <s v="Por Ejecutar"/>
    <n v="0.11"/>
    <n v="0"/>
    <n v="0"/>
    <m/>
    <m/>
    <m/>
    <m/>
    <m/>
    <x v="1"/>
    <m/>
  </r>
  <r>
    <n v="148"/>
    <s v="OE3;PR_08;ACT_278"/>
    <x v="3"/>
    <x v="3"/>
    <x v="6"/>
    <n v="1"/>
    <s v="PEI"/>
    <x v="12"/>
    <s v="ACT_278"/>
    <s v="8.1 Publicar dos cartillas "/>
    <x v="8"/>
    <n v="5.3333333333333344E-2"/>
    <s v="Ago"/>
    <n v="0"/>
    <n v="0"/>
    <n v="0"/>
    <s v="Por Ejecutar"/>
    <n v="0.11"/>
    <n v="0"/>
    <n v="0"/>
    <m/>
    <m/>
    <m/>
    <m/>
    <m/>
    <x v="1"/>
    <m/>
  </r>
  <r>
    <n v="148"/>
    <s v="OE3;PR_08;ACT_278"/>
    <x v="3"/>
    <x v="3"/>
    <x v="6"/>
    <n v="1"/>
    <s v="PEI"/>
    <x v="12"/>
    <s v="ACT_278"/>
    <s v="8.1 Publicar dos cartillas "/>
    <x v="8"/>
    <n v="5.3333333333333344E-2"/>
    <s v="Sep"/>
    <n v="0"/>
    <n v="0"/>
    <n v="0"/>
    <s v="Por Ejecutar"/>
    <n v="0.11"/>
    <n v="0"/>
    <n v="0"/>
    <m/>
    <m/>
    <m/>
    <m/>
    <m/>
    <x v="1"/>
    <m/>
  </r>
  <r>
    <n v="148"/>
    <s v="OE3;PR_08;ACT_278"/>
    <x v="3"/>
    <x v="3"/>
    <x v="6"/>
    <n v="1"/>
    <s v="PEI"/>
    <x v="12"/>
    <s v="ACT_278"/>
    <s v="8.1 Publicar dos cartillas "/>
    <x v="8"/>
    <n v="5.3333333333333344E-2"/>
    <s v="Oct"/>
    <n v="0"/>
    <n v="0"/>
    <n v="0"/>
    <s v="Por Ejecutar"/>
    <n v="0.11"/>
    <n v="0"/>
    <n v="0"/>
    <m/>
    <m/>
    <m/>
    <m/>
    <m/>
    <x v="1"/>
    <m/>
  </r>
  <r>
    <n v="148"/>
    <s v="OE3;PR_08;ACT_278"/>
    <x v="3"/>
    <x v="3"/>
    <x v="6"/>
    <n v="1"/>
    <s v="PEI"/>
    <x v="12"/>
    <s v="ACT_278"/>
    <s v="8.1 Publicar dos cartillas "/>
    <x v="8"/>
    <n v="5.3333333333333344E-2"/>
    <s v="Nov"/>
    <n v="0"/>
    <n v="0"/>
    <n v="0"/>
    <s v="Por Ejecutar"/>
    <n v="0.11"/>
    <n v="0"/>
    <n v="0"/>
    <m/>
    <m/>
    <m/>
    <m/>
    <m/>
    <x v="1"/>
    <m/>
  </r>
  <r>
    <n v="148"/>
    <s v="OE3;PR_08;ACT_278"/>
    <x v="3"/>
    <x v="3"/>
    <x v="6"/>
    <n v="1"/>
    <s v="PEI"/>
    <x v="12"/>
    <s v="ACT_278"/>
    <s v="8.1 Publicar dos cartillas "/>
    <x v="8"/>
    <n v="5.3333333333333344E-2"/>
    <s v="Dic"/>
    <n v="0"/>
    <n v="0"/>
    <n v="0"/>
    <s v="Por Ejecutar"/>
    <n v="0.11"/>
    <n v="0"/>
    <n v="0"/>
    <m/>
    <m/>
    <m/>
    <m/>
    <m/>
    <x v="1"/>
    <m/>
  </r>
  <r>
    <n v="149"/>
    <s v="OE3;PR_08;ACT_279"/>
    <x v="3"/>
    <x v="3"/>
    <x v="6"/>
    <n v="1"/>
    <s v="PEI"/>
    <x v="12"/>
    <s v="ACT_279"/>
    <s v="8.2  Determinar y elaborar el contenido del primer de curso e-learning"/>
    <x v="8"/>
    <n v="5.3333333333333344E-2"/>
    <s v="Ene"/>
    <n v="0"/>
    <n v="0"/>
    <n v="0"/>
    <s v="Por Ejecutar"/>
    <n v="0"/>
    <n v="0"/>
    <n v="0"/>
    <n v="0.11"/>
    <n v="0"/>
    <n v="0"/>
    <m/>
    <n v="1"/>
    <x v="2"/>
    <n v="0"/>
  </r>
  <r>
    <n v="149"/>
    <s v="OE3;PR_08;ACT_279"/>
    <x v="3"/>
    <x v="3"/>
    <x v="6"/>
    <n v="1"/>
    <s v="PEI"/>
    <x v="12"/>
    <s v="ACT_279"/>
    <s v="8.2  Determinar y elaborar el contenido del primer de curso e-learning"/>
    <x v="8"/>
    <n v="5.3333333333333344E-2"/>
    <s v="Feb"/>
    <n v="0"/>
    <n v="0"/>
    <n v="0"/>
    <s v="Por Ejecutar"/>
    <n v="0"/>
    <n v="0"/>
    <n v="0"/>
    <m/>
    <m/>
    <m/>
    <m/>
    <m/>
    <x v="1"/>
    <m/>
  </r>
  <r>
    <n v="149"/>
    <s v="OE3;PR_08;ACT_279"/>
    <x v="3"/>
    <x v="3"/>
    <x v="6"/>
    <n v="1"/>
    <s v="PEI"/>
    <x v="12"/>
    <s v="ACT_279"/>
    <s v="8.2  Determinar y elaborar el contenido del primer de curso e-learning"/>
    <x v="8"/>
    <n v="5.3333333333333344E-2"/>
    <s v="Mar"/>
    <n v="0"/>
    <n v="0"/>
    <n v="0"/>
    <s v="Por Ejecutar"/>
    <n v="0"/>
    <n v="0"/>
    <n v="0"/>
    <m/>
    <m/>
    <m/>
    <m/>
    <m/>
    <x v="1"/>
    <m/>
  </r>
  <r>
    <n v="149"/>
    <s v="OE3;PR_08;ACT_279"/>
    <x v="3"/>
    <x v="3"/>
    <x v="6"/>
    <n v="1"/>
    <s v="PEI"/>
    <x v="12"/>
    <s v="ACT_279"/>
    <s v="8.2  Determinar y elaborar el contenido del primer de curso e-learning"/>
    <x v="8"/>
    <n v="5.3333333333333344E-2"/>
    <s v="Abr"/>
    <n v="5.5E-2"/>
    <n v="0"/>
    <n v="0"/>
    <s v="Por Ejecutar"/>
    <n v="5.5E-2"/>
    <n v="0"/>
    <n v="0"/>
    <m/>
    <m/>
    <m/>
    <m/>
    <m/>
    <x v="1"/>
    <m/>
  </r>
  <r>
    <n v="149"/>
    <s v="OE3;PR_08;ACT_279"/>
    <x v="3"/>
    <x v="3"/>
    <x v="6"/>
    <n v="1"/>
    <s v="PEI"/>
    <x v="12"/>
    <s v="ACT_279"/>
    <s v="8.2  Determinar y elaborar el contenido del primer de curso e-learning"/>
    <x v="8"/>
    <n v="5.3333333333333344E-2"/>
    <s v="May"/>
    <n v="0"/>
    <n v="0"/>
    <n v="0"/>
    <s v="Por Ejecutar"/>
    <n v="5.5E-2"/>
    <n v="0"/>
    <n v="0"/>
    <m/>
    <m/>
    <m/>
    <m/>
    <m/>
    <x v="1"/>
    <m/>
  </r>
  <r>
    <n v="149"/>
    <s v="OE3;PR_08;ACT_279"/>
    <x v="3"/>
    <x v="3"/>
    <x v="6"/>
    <n v="1"/>
    <s v="PEI"/>
    <x v="12"/>
    <s v="ACT_279"/>
    <s v="8.2  Determinar y elaborar el contenido del primer de curso e-learning"/>
    <x v="8"/>
    <n v="5.3333333333333344E-2"/>
    <s v="Jun"/>
    <n v="0"/>
    <n v="0"/>
    <n v="0"/>
    <s v="Por Ejecutar"/>
    <n v="5.5E-2"/>
    <n v="0"/>
    <n v="0"/>
    <m/>
    <m/>
    <m/>
    <m/>
    <m/>
    <x v="1"/>
    <m/>
  </r>
  <r>
    <n v="149"/>
    <s v="OE3;PR_08;ACT_279"/>
    <x v="3"/>
    <x v="3"/>
    <x v="6"/>
    <n v="1"/>
    <s v="PEI"/>
    <x v="12"/>
    <s v="ACT_279"/>
    <s v="8.2  Determinar y elaborar el contenido del primer de curso e-learning"/>
    <x v="8"/>
    <n v="5.3333333333333344E-2"/>
    <s v="Jul"/>
    <n v="5.5E-2"/>
    <n v="0"/>
    <n v="0"/>
    <s v="Por Ejecutar"/>
    <n v="0.11"/>
    <n v="0"/>
    <n v="0"/>
    <m/>
    <m/>
    <m/>
    <m/>
    <m/>
    <x v="1"/>
    <m/>
  </r>
  <r>
    <n v="149"/>
    <s v="OE3;PR_08;ACT_279"/>
    <x v="3"/>
    <x v="3"/>
    <x v="6"/>
    <n v="1"/>
    <s v="PEI"/>
    <x v="12"/>
    <s v="ACT_279"/>
    <s v="8.2  Determinar y elaborar el contenido del primer de curso e-learning"/>
    <x v="8"/>
    <n v="5.3333333333333344E-2"/>
    <s v="Ago"/>
    <n v="0"/>
    <n v="0"/>
    <n v="0"/>
    <s v="Por Ejecutar"/>
    <n v="0.11"/>
    <n v="0"/>
    <n v="0"/>
    <m/>
    <m/>
    <m/>
    <m/>
    <m/>
    <x v="1"/>
    <m/>
  </r>
  <r>
    <n v="149"/>
    <s v="OE3;PR_08;ACT_279"/>
    <x v="3"/>
    <x v="3"/>
    <x v="6"/>
    <n v="1"/>
    <s v="PEI"/>
    <x v="12"/>
    <s v="ACT_279"/>
    <s v="8.2  Determinar y elaborar el contenido del primer de curso e-learning"/>
    <x v="8"/>
    <n v="5.3333333333333344E-2"/>
    <s v="Sep"/>
    <n v="0"/>
    <n v="0"/>
    <n v="0"/>
    <s v="Por Ejecutar"/>
    <n v="0.11"/>
    <n v="0"/>
    <n v="0"/>
    <m/>
    <m/>
    <m/>
    <m/>
    <m/>
    <x v="1"/>
    <m/>
  </r>
  <r>
    <n v="149"/>
    <s v="OE3;PR_08;ACT_279"/>
    <x v="3"/>
    <x v="3"/>
    <x v="6"/>
    <n v="1"/>
    <s v="PEI"/>
    <x v="12"/>
    <s v="ACT_279"/>
    <s v="8.2  Determinar y elaborar el contenido del primer de curso e-learning"/>
    <x v="8"/>
    <n v="5.3333333333333344E-2"/>
    <s v="Oct"/>
    <n v="0"/>
    <n v="0"/>
    <n v="0"/>
    <s v="Por Ejecutar"/>
    <n v="0.11"/>
    <n v="0"/>
    <n v="0"/>
    <m/>
    <m/>
    <m/>
    <m/>
    <m/>
    <x v="1"/>
    <m/>
  </r>
  <r>
    <n v="149"/>
    <s v="OE3;PR_08;ACT_279"/>
    <x v="3"/>
    <x v="3"/>
    <x v="6"/>
    <n v="1"/>
    <s v="PEI"/>
    <x v="12"/>
    <s v="ACT_279"/>
    <s v="8.2  Determinar y elaborar el contenido del primer de curso e-learning"/>
    <x v="8"/>
    <n v="5.3333333333333344E-2"/>
    <s v="Nov"/>
    <n v="0"/>
    <n v="0"/>
    <n v="0"/>
    <s v="Por Ejecutar"/>
    <n v="0.11"/>
    <n v="0"/>
    <n v="0"/>
    <m/>
    <m/>
    <m/>
    <m/>
    <m/>
    <x v="1"/>
    <m/>
  </r>
  <r>
    <n v="149"/>
    <s v="OE3;PR_08;ACT_279"/>
    <x v="3"/>
    <x v="3"/>
    <x v="6"/>
    <n v="1"/>
    <s v="PEI"/>
    <x v="12"/>
    <s v="ACT_279"/>
    <s v="8.2  Determinar y elaborar el contenido del primer de curso e-learning"/>
    <x v="8"/>
    <n v="5.3333333333333344E-2"/>
    <s v="Dic"/>
    <n v="0"/>
    <n v="0"/>
    <n v="0"/>
    <s v="Por Ejecutar"/>
    <n v="0.11"/>
    <n v="0"/>
    <n v="0"/>
    <m/>
    <m/>
    <m/>
    <m/>
    <m/>
    <x v="1"/>
    <m/>
  </r>
  <r>
    <n v="150"/>
    <s v="OE3;PR_08;ACT_280"/>
    <x v="3"/>
    <x v="3"/>
    <x v="6"/>
    <n v="1"/>
    <s v="PEI"/>
    <x v="12"/>
    <s v="ACT_280"/>
    <s v="8.3 Divulgar y capacitar en general"/>
    <x v="8"/>
    <n v="5.3333333333333344E-2"/>
    <s v="Ene"/>
    <n v="0"/>
    <n v="0"/>
    <n v="0"/>
    <s v="Por Ejecutar"/>
    <n v="0"/>
    <n v="0"/>
    <n v="0"/>
    <n v="0.10960000000000002"/>
    <n v="1.37E-2"/>
    <n v="0.12499999999999999"/>
    <m/>
    <n v="0.875"/>
    <x v="0"/>
    <n v="6.6666666666666671E-3"/>
  </r>
  <r>
    <n v="150"/>
    <s v="OE3;PR_08;ACT_280"/>
    <x v="3"/>
    <x v="3"/>
    <x v="6"/>
    <n v="1"/>
    <s v="PEI"/>
    <x v="12"/>
    <s v="ACT_280"/>
    <s v="8.3 Divulgar y capacitar en general"/>
    <x v="8"/>
    <n v="5.3333333333333344E-2"/>
    <s v="Feb"/>
    <n v="0"/>
    <n v="0"/>
    <n v="0"/>
    <s v="Por Ejecutar"/>
    <n v="0"/>
    <n v="0"/>
    <n v="0"/>
    <m/>
    <m/>
    <m/>
    <m/>
    <m/>
    <x v="1"/>
    <m/>
  </r>
  <r>
    <n v="150"/>
    <s v="OE3;PR_08;ACT_280"/>
    <x v="3"/>
    <x v="3"/>
    <x v="6"/>
    <n v="1"/>
    <s v="PEI"/>
    <x v="12"/>
    <s v="ACT_280"/>
    <s v="8.3 Divulgar y capacitar en general"/>
    <x v="8"/>
    <n v="5.3333333333333344E-2"/>
    <s v="Mar"/>
    <n v="0"/>
    <n v="0"/>
    <n v="0"/>
    <s v="Por Ejecutar"/>
    <n v="0"/>
    <n v="0"/>
    <n v="0"/>
    <m/>
    <m/>
    <m/>
    <m/>
    <m/>
    <x v="1"/>
    <m/>
  </r>
  <r>
    <n v="150"/>
    <s v="OE3;PR_08;ACT_280"/>
    <x v="3"/>
    <x v="3"/>
    <x v="6"/>
    <n v="1"/>
    <s v="PEI"/>
    <x v="12"/>
    <s v="ACT_280"/>
    <s v="8.3 Divulgar y capacitar en general"/>
    <x v="8"/>
    <n v="5.3333333333333344E-2"/>
    <s v="Abr"/>
    <n v="0"/>
    <n v="0"/>
    <n v="0"/>
    <s v="Por Ejecutar"/>
    <n v="0"/>
    <n v="0"/>
    <n v="0"/>
    <m/>
    <m/>
    <m/>
    <m/>
    <m/>
    <x v="1"/>
    <m/>
  </r>
  <r>
    <n v="150"/>
    <s v="OE3;PR_08;ACT_280"/>
    <x v="3"/>
    <x v="3"/>
    <x v="6"/>
    <n v="1"/>
    <s v="PEI"/>
    <x v="12"/>
    <s v="ACT_280"/>
    <s v="8.3 Divulgar y capacitar en general"/>
    <x v="8"/>
    <n v="5.3333333333333344E-2"/>
    <s v="May"/>
    <n v="1.37E-2"/>
    <n v="0"/>
    <n v="0"/>
    <s v="Por Ejecutar"/>
    <n v="1.37E-2"/>
    <n v="0"/>
    <n v="0"/>
    <m/>
    <m/>
    <m/>
    <m/>
    <m/>
    <x v="1"/>
    <m/>
  </r>
  <r>
    <n v="150"/>
    <s v="OE3;PR_08;ACT_280"/>
    <x v="3"/>
    <x v="3"/>
    <x v="6"/>
    <n v="1"/>
    <s v="PEI"/>
    <x v="12"/>
    <s v="ACT_280"/>
    <s v="8.3 Divulgar y capacitar en general"/>
    <x v="8"/>
    <n v="5.3333333333333344E-2"/>
    <s v="Jun"/>
    <n v="1.37E-2"/>
    <n v="1.37E-2"/>
    <n v="1"/>
    <s v="Culminada"/>
    <n v="2.7400000000000001E-2"/>
    <n v="1.37E-2"/>
    <n v="0.5"/>
    <m/>
    <m/>
    <m/>
    <m/>
    <m/>
    <x v="1"/>
    <m/>
  </r>
  <r>
    <n v="150"/>
    <s v="OE3;PR_08;ACT_280"/>
    <x v="3"/>
    <x v="3"/>
    <x v="6"/>
    <n v="1"/>
    <s v="PEI"/>
    <x v="12"/>
    <s v="ACT_280"/>
    <s v="8.3 Divulgar y capacitar en general"/>
    <x v="8"/>
    <n v="5.3333333333333344E-2"/>
    <s v="Jul"/>
    <n v="1.37E-2"/>
    <n v="0"/>
    <n v="0"/>
    <s v="Por Ejecutar"/>
    <n v="4.1099999999999998E-2"/>
    <n v="1.37E-2"/>
    <n v="0.33333333333333337"/>
    <m/>
    <m/>
    <m/>
    <m/>
    <m/>
    <x v="1"/>
    <m/>
  </r>
  <r>
    <n v="150"/>
    <s v="OE3;PR_08;ACT_280"/>
    <x v="3"/>
    <x v="3"/>
    <x v="6"/>
    <n v="1"/>
    <s v="PEI"/>
    <x v="12"/>
    <s v="ACT_280"/>
    <s v="8.3 Divulgar y capacitar en general"/>
    <x v="8"/>
    <n v="5.3333333333333344E-2"/>
    <s v="Ago"/>
    <n v="1.37E-2"/>
    <n v="0"/>
    <n v="0"/>
    <s v="Por Ejecutar"/>
    <n v="5.4800000000000001E-2"/>
    <n v="1.37E-2"/>
    <n v="0.25"/>
    <m/>
    <m/>
    <m/>
    <m/>
    <m/>
    <x v="1"/>
    <m/>
  </r>
  <r>
    <n v="150"/>
    <s v="OE3;PR_08;ACT_280"/>
    <x v="3"/>
    <x v="3"/>
    <x v="6"/>
    <n v="1"/>
    <s v="PEI"/>
    <x v="12"/>
    <s v="ACT_280"/>
    <s v="8.3 Divulgar y capacitar en general"/>
    <x v="8"/>
    <n v="5.3333333333333344E-2"/>
    <s v="Sep"/>
    <n v="1.37E-2"/>
    <n v="0"/>
    <n v="0"/>
    <s v="Por Ejecutar"/>
    <n v="6.8500000000000005E-2"/>
    <n v="1.37E-2"/>
    <n v="0.19999999999999998"/>
    <m/>
    <m/>
    <m/>
    <m/>
    <m/>
    <x v="1"/>
    <m/>
  </r>
  <r>
    <n v="150"/>
    <s v="OE3;PR_08;ACT_280"/>
    <x v="3"/>
    <x v="3"/>
    <x v="6"/>
    <n v="1"/>
    <s v="PEI"/>
    <x v="12"/>
    <s v="ACT_280"/>
    <s v="8.3 Divulgar y capacitar en general"/>
    <x v="8"/>
    <n v="5.3333333333333344E-2"/>
    <s v="Oct"/>
    <n v="1.37E-2"/>
    <n v="0"/>
    <n v="0"/>
    <s v="Por Ejecutar"/>
    <n v="8.2200000000000009E-2"/>
    <n v="1.37E-2"/>
    <n v="0.16666666666666666"/>
    <m/>
    <m/>
    <m/>
    <m/>
    <m/>
    <x v="1"/>
    <m/>
  </r>
  <r>
    <n v="150"/>
    <s v="OE3;PR_08;ACT_280"/>
    <x v="3"/>
    <x v="3"/>
    <x v="6"/>
    <n v="1"/>
    <s v="PEI"/>
    <x v="12"/>
    <s v="ACT_280"/>
    <s v="8.3 Divulgar y capacitar en general"/>
    <x v="8"/>
    <n v="5.3333333333333344E-2"/>
    <s v="Nov"/>
    <n v="1.37E-2"/>
    <n v="0"/>
    <n v="0"/>
    <s v="Por Ejecutar"/>
    <n v="9.5900000000000013E-2"/>
    <n v="1.37E-2"/>
    <n v="0.14285714285714285"/>
    <m/>
    <m/>
    <m/>
    <m/>
    <m/>
    <x v="1"/>
    <m/>
  </r>
  <r>
    <n v="150"/>
    <s v="OE3;PR_08;ACT_280"/>
    <x v="3"/>
    <x v="3"/>
    <x v="6"/>
    <n v="1"/>
    <s v="PEI"/>
    <x v="12"/>
    <s v="ACT_280"/>
    <s v="8.3 Divulgar y capacitar en general"/>
    <x v="8"/>
    <n v="5.3333333333333344E-2"/>
    <s v="Dic"/>
    <n v="1.37E-2"/>
    <n v="0"/>
    <n v="0"/>
    <s v="Por Ejecutar"/>
    <n v="0.10960000000000002"/>
    <n v="1.37E-2"/>
    <n v="0.12499999999999999"/>
    <m/>
    <m/>
    <m/>
    <m/>
    <m/>
    <x v="1"/>
    <m/>
  </r>
  <r>
    <n v="151"/>
    <s v="OE3;PR_10;ACT_281"/>
    <x v="3"/>
    <x v="3"/>
    <x v="0"/>
    <n v="2"/>
    <s v="PAI"/>
    <x v="0"/>
    <s v="ACT_281"/>
    <s v="30.1. Determinar de los requerimientos técnicos, así como de lo necesario para la vinculación de empresas al programa de SIC Facilita"/>
    <x v="8"/>
    <n v="5.000000000000001E-3"/>
    <s v="Ene"/>
    <n v="0"/>
    <n v="0"/>
    <n v="0"/>
    <s v="Por Ejecutar"/>
    <n v="0"/>
    <n v="0"/>
    <n v="0"/>
    <n v="0.25"/>
    <n v="0"/>
    <n v="0"/>
    <m/>
    <n v="1"/>
    <x v="2"/>
    <n v="0"/>
  </r>
  <r>
    <n v="151"/>
    <s v="OE3;PR_10;ACT_281"/>
    <x v="3"/>
    <x v="3"/>
    <x v="0"/>
    <n v="2"/>
    <s v="PAI"/>
    <x v="0"/>
    <s v="ACT_281"/>
    <s v="30.1. Determinar de los requerimientos técnicos, así como de lo necesario para la vinculación de empresas al programa de SIC Facilita"/>
    <x v="8"/>
    <n v="5.000000000000001E-3"/>
    <s v="Feb"/>
    <n v="0"/>
    <n v="0"/>
    <n v="0"/>
    <s v="Por Ejecutar"/>
    <n v="0"/>
    <n v="0"/>
    <n v="0"/>
    <m/>
    <m/>
    <m/>
    <m/>
    <m/>
    <x v="1"/>
    <m/>
  </r>
  <r>
    <n v="151"/>
    <s v="OE3;PR_10;ACT_281"/>
    <x v="3"/>
    <x v="3"/>
    <x v="0"/>
    <n v="2"/>
    <s v="PAI"/>
    <x v="0"/>
    <s v="ACT_281"/>
    <s v="30.1. Determinar de los requerimientos técnicos, así como de lo necesario para la vinculación de empresas al programa de SIC Facilita"/>
    <x v="8"/>
    <n v="5.000000000000001E-3"/>
    <s v="Mar"/>
    <n v="0"/>
    <n v="0"/>
    <n v="0"/>
    <s v="Por Ejecutar"/>
    <n v="0"/>
    <n v="0"/>
    <n v="0"/>
    <m/>
    <m/>
    <m/>
    <m/>
    <m/>
    <x v="1"/>
    <m/>
  </r>
  <r>
    <n v="151"/>
    <s v="OE3;PR_10;ACT_281"/>
    <x v="3"/>
    <x v="3"/>
    <x v="0"/>
    <n v="2"/>
    <s v="PAI"/>
    <x v="0"/>
    <s v="ACT_281"/>
    <s v="30.1. Determinar de los requerimientos técnicos, así como de lo necesario para la vinculación de empresas al programa de SIC Facilita"/>
    <x v="8"/>
    <n v="5.000000000000001E-3"/>
    <s v="Abr"/>
    <n v="0.25"/>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May"/>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Jun"/>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Jul"/>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Ago"/>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Sep"/>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Oct"/>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Nov"/>
    <n v="0"/>
    <n v="0"/>
    <n v="0"/>
    <s v="Por Ejecutar"/>
    <n v="0.25"/>
    <n v="0"/>
    <n v="0"/>
    <m/>
    <m/>
    <m/>
    <m/>
    <m/>
    <x v="1"/>
    <m/>
  </r>
  <r>
    <n v="151"/>
    <s v="OE3;PR_10;ACT_281"/>
    <x v="3"/>
    <x v="3"/>
    <x v="0"/>
    <n v="2"/>
    <s v="PAI"/>
    <x v="0"/>
    <s v="ACT_281"/>
    <s v="30.1. Determinar de los requerimientos técnicos, así como de lo necesario para la vinculación de empresas al programa de SIC Facilita"/>
    <x v="8"/>
    <n v="5.000000000000001E-3"/>
    <s v="Dic"/>
    <n v="0"/>
    <n v="0"/>
    <n v="0"/>
    <s v="Por Ejecutar"/>
    <n v="0.25"/>
    <n v="0"/>
    <n v="0"/>
    <m/>
    <m/>
    <m/>
    <m/>
    <m/>
    <x v="1"/>
    <m/>
  </r>
  <r>
    <n v="152"/>
    <s v="OE3;PR_10;ACT_282"/>
    <x v="3"/>
    <x v="3"/>
    <x v="0"/>
    <n v="2"/>
    <s v="PAI"/>
    <x v="0"/>
    <s v="ACT_282"/>
    <s v="30.2. Realizar las gestiones para la vinculación de las principales empresas del sector a SIC Facilita"/>
    <x v="8"/>
    <n v="5.000000000000001E-3"/>
    <s v="Ene"/>
    <n v="0"/>
    <n v="0"/>
    <n v="0"/>
    <s v="Por Ejecutar"/>
    <n v="0"/>
    <n v="0"/>
    <n v="0"/>
    <n v="0.24960000000000002"/>
    <n v="0"/>
    <n v="0"/>
    <m/>
    <n v="1"/>
    <x v="2"/>
    <n v="0"/>
  </r>
  <r>
    <n v="152"/>
    <s v="OE3;PR_10;ACT_282"/>
    <x v="3"/>
    <x v="3"/>
    <x v="0"/>
    <n v="2"/>
    <s v="PAI"/>
    <x v="0"/>
    <s v="ACT_282"/>
    <s v="30.2. Realizar las gestiones para la vinculación de las principales empresas del sector a SIC Facilita"/>
    <x v="8"/>
    <n v="5.000000000000001E-3"/>
    <s v="Feb"/>
    <n v="0"/>
    <n v="0"/>
    <n v="0"/>
    <s v="Por Ejecutar"/>
    <n v="0"/>
    <n v="0"/>
    <n v="0"/>
    <m/>
    <m/>
    <m/>
    <m/>
    <m/>
    <x v="1"/>
    <m/>
  </r>
  <r>
    <n v="152"/>
    <s v="OE3;PR_10;ACT_282"/>
    <x v="3"/>
    <x v="3"/>
    <x v="0"/>
    <n v="2"/>
    <s v="PAI"/>
    <x v="0"/>
    <s v="ACT_282"/>
    <s v="30.2. Realizar las gestiones para la vinculación de las principales empresas del sector a SIC Facilita"/>
    <x v="8"/>
    <n v="5.000000000000001E-3"/>
    <s v="Mar"/>
    <n v="0"/>
    <n v="0"/>
    <n v="0"/>
    <s v="Por Ejecutar"/>
    <n v="0"/>
    <n v="0"/>
    <n v="0"/>
    <m/>
    <m/>
    <m/>
    <m/>
    <m/>
    <x v="1"/>
    <m/>
  </r>
  <r>
    <n v="152"/>
    <s v="OE3;PR_10;ACT_282"/>
    <x v="3"/>
    <x v="3"/>
    <x v="0"/>
    <n v="2"/>
    <s v="PAI"/>
    <x v="0"/>
    <s v="ACT_282"/>
    <s v="30.2. Realizar las gestiones para la vinculación de las principales empresas del sector a SIC Facilita"/>
    <x v="8"/>
    <n v="5.000000000000001E-3"/>
    <s v="Abr"/>
    <n v="0"/>
    <n v="0"/>
    <n v="0"/>
    <s v="Por Ejecutar"/>
    <n v="0"/>
    <n v="0"/>
    <n v="0"/>
    <m/>
    <m/>
    <m/>
    <m/>
    <m/>
    <x v="1"/>
    <m/>
  </r>
  <r>
    <n v="152"/>
    <s v="OE3;PR_10;ACT_282"/>
    <x v="3"/>
    <x v="3"/>
    <x v="0"/>
    <n v="2"/>
    <s v="PAI"/>
    <x v="0"/>
    <s v="ACT_282"/>
    <s v="30.2. Realizar las gestiones para la vinculación de las principales empresas del sector a SIC Facilita"/>
    <x v="8"/>
    <n v="5.000000000000001E-3"/>
    <s v="May"/>
    <n v="3.1199999999999999E-2"/>
    <n v="0"/>
    <n v="0"/>
    <s v="Por Ejecutar"/>
    <n v="3.1199999999999999E-2"/>
    <n v="0"/>
    <n v="0"/>
    <m/>
    <m/>
    <m/>
    <m/>
    <m/>
    <x v="1"/>
    <m/>
  </r>
  <r>
    <n v="152"/>
    <s v="OE3;PR_10;ACT_282"/>
    <x v="3"/>
    <x v="3"/>
    <x v="0"/>
    <n v="2"/>
    <s v="PAI"/>
    <x v="0"/>
    <s v="ACT_282"/>
    <s v="30.2. Realizar las gestiones para la vinculación de las principales empresas del sector a SIC Facilita"/>
    <x v="8"/>
    <n v="5.000000000000001E-3"/>
    <s v="Jun"/>
    <n v="3.1199999999999999E-2"/>
    <n v="0"/>
    <n v="0"/>
    <s v="Por Ejecutar"/>
    <n v="6.2399999999999997E-2"/>
    <n v="0"/>
    <n v="0"/>
    <m/>
    <m/>
    <m/>
    <m/>
    <m/>
    <x v="1"/>
    <m/>
  </r>
  <r>
    <n v="152"/>
    <s v="OE3;PR_10;ACT_282"/>
    <x v="3"/>
    <x v="3"/>
    <x v="0"/>
    <n v="2"/>
    <s v="PAI"/>
    <x v="0"/>
    <s v="ACT_282"/>
    <s v="30.2. Realizar las gestiones para la vinculación de las principales empresas del sector a SIC Facilita"/>
    <x v="8"/>
    <n v="5.000000000000001E-3"/>
    <s v="Jul"/>
    <n v="3.1199999999999999E-2"/>
    <n v="0"/>
    <n v="0"/>
    <s v="Por Ejecutar"/>
    <n v="9.3599999999999989E-2"/>
    <n v="0"/>
    <n v="0"/>
    <m/>
    <m/>
    <m/>
    <m/>
    <m/>
    <x v="1"/>
    <m/>
  </r>
  <r>
    <n v="152"/>
    <s v="OE3;PR_10;ACT_282"/>
    <x v="3"/>
    <x v="3"/>
    <x v="0"/>
    <n v="2"/>
    <s v="PAI"/>
    <x v="0"/>
    <s v="ACT_282"/>
    <s v="30.2. Realizar las gestiones para la vinculación de las principales empresas del sector a SIC Facilita"/>
    <x v="8"/>
    <n v="5.000000000000001E-3"/>
    <s v="Ago"/>
    <n v="3.1199999999999999E-2"/>
    <n v="0"/>
    <n v="0"/>
    <s v="Por Ejecutar"/>
    <n v="0.12479999999999999"/>
    <n v="0"/>
    <n v="0"/>
    <m/>
    <m/>
    <m/>
    <m/>
    <m/>
    <x v="1"/>
    <m/>
  </r>
  <r>
    <n v="152"/>
    <s v="OE3;PR_10;ACT_282"/>
    <x v="3"/>
    <x v="3"/>
    <x v="0"/>
    <n v="2"/>
    <s v="PAI"/>
    <x v="0"/>
    <s v="ACT_282"/>
    <s v="30.2. Realizar las gestiones para la vinculación de las principales empresas del sector a SIC Facilita"/>
    <x v="8"/>
    <n v="5.000000000000001E-3"/>
    <s v="Sep"/>
    <n v="3.1199999999999999E-2"/>
    <n v="0"/>
    <n v="0"/>
    <s v="Por Ejecutar"/>
    <n v="0.156"/>
    <n v="0"/>
    <n v="0"/>
    <m/>
    <m/>
    <m/>
    <m/>
    <m/>
    <x v="1"/>
    <m/>
  </r>
  <r>
    <n v="152"/>
    <s v="OE3;PR_10;ACT_282"/>
    <x v="3"/>
    <x v="3"/>
    <x v="0"/>
    <n v="2"/>
    <s v="PAI"/>
    <x v="0"/>
    <s v="ACT_282"/>
    <s v="30.2. Realizar las gestiones para la vinculación de las principales empresas del sector a SIC Facilita"/>
    <x v="8"/>
    <n v="5.000000000000001E-3"/>
    <s v="Oct"/>
    <n v="3.1199999999999999E-2"/>
    <n v="0"/>
    <n v="0"/>
    <s v="Por Ejecutar"/>
    <n v="0.18720000000000001"/>
    <n v="0"/>
    <n v="0"/>
    <m/>
    <m/>
    <m/>
    <m/>
    <m/>
    <x v="1"/>
    <m/>
  </r>
  <r>
    <n v="152"/>
    <s v="OE3;PR_10;ACT_282"/>
    <x v="3"/>
    <x v="3"/>
    <x v="0"/>
    <n v="2"/>
    <s v="PAI"/>
    <x v="0"/>
    <s v="ACT_282"/>
    <s v="30.2. Realizar las gestiones para la vinculación de las principales empresas del sector a SIC Facilita"/>
    <x v="8"/>
    <n v="5.000000000000001E-3"/>
    <s v="Nov"/>
    <n v="3.1199999999999999E-2"/>
    <n v="0"/>
    <n v="0"/>
    <s v="Por Ejecutar"/>
    <n v="0.21840000000000001"/>
    <n v="0"/>
    <n v="0"/>
    <m/>
    <m/>
    <m/>
    <m/>
    <m/>
    <x v="1"/>
    <m/>
  </r>
  <r>
    <n v="152"/>
    <s v="OE3;PR_10;ACT_282"/>
    <x v="3"/>
    <x v="3"/>
    <x v="0"/>
    <n v="2"/>
    <s v="PAI"/>
    <x v="0"/>
    <s v="ACT_282"/>
    <s v="30.2. Realizar las gestiones para la vinculación de las principales empresas del sector a SIC Facilita"/>
    <x v="8"/>
    <n v="5.000000000000001E-3"/>
    <s v="Dic"/>
    <n v="3.1199999999999999E-2"/>
    <n v="0"/>
    <n v="0"/>
    <s v="Por Ejecutar"/>
    <n v="0.24960000000000002"/>
    <n v="0"/>
    <n v="0"/>
    <m/>
    <m/>
    <m/>
    <m/>
    <m/>
    <x v="1"/>
    <m/>
  </r>
  <r>
    <n v="153"/>
    <s v="OE3;PR_10;ACT_283"/>
    <x v="3"/>
    <x v="3"/>
    <x v="0"/>
    <n v="2"/>
    <s v="PAI"/>
    <x v="0"/>
    <s v="ACT_283"/>
    <s v="31.1. Determinar asuntos sobre los que pueda existir un conflicto de competencia"/>
    <x v="8"/>
    <n v="5.000000000000001E-3"/>
    <s v="Ene"/>
    <n v="0"/>
    <n v="0"/>
    <n v="0"/>
    <s v="Por Ejecutar"/>
    <n v="0"/>
    <n v="0"/>
    <n v="0"/>
    <n v="0.5"/>
    <n v="0.5"/>
    <n v="1"/>
    <m/>
    <n v="0"/>
    <x v="3"/>
    <n v="5.000000000000001E-3"/>
  </r>
  <r>
    <n v="153"/>
    <s v="OE3;PR_10;ACT_283"/>
    <x v="3"/>
    <x v="3"/>
    <x v="0"/>
    <n v="2"/>
    <s v="PAI"/>
    <x v="0"/>
    <s v="ACT_283"/>
    <s v="31.1. Determinar asuntos sobre los que pueda existir un conflicto de competencia"/>
    <x v="8"/>
    <n v="5.000000000000001E-3"/>
    <s v="Feb"/>
    <n v="0"/>
    <n v="0"/>
    <n v="0"/>
    <s v="Por Ejecutar"/>
    <n v="0"/>
    <n v="0"/>
    <n v="0"/>
    <m/>
    <m/>
    <m/>
    <m/>
    <m/>
    <x v="1"/>
    <m/>
  </r>
  <r>
    <n v="153"/>
    <s v="OE3;PR_10;ACT_283"/>
    <x v="3"/>
    <x v="3"/>
    <x v="0"/>
    <n v="2"/>
    <s v="PAI"/>
    <x v="0"/>
    <s v="ACT_283"/>
    <s v="31.1. Determinar asuntos sobre los que pueda existir un conflicto de competencia"/>
    <x v="8"/>
    <n v="5.000000000000001E-3"/>
    <s v="Mar"/>
    <n v="0"/>
    <n v="0"/>
    <n v="0"/>
    <s v="Por Ejecutar"/>
    <n v="0"/>
    <n v="0"/>
    <n v="0"/>
    <m/>
    <m/>
    <m/>
    <m/>
    <m/>
    <x v="1"/>
    <m/>
  </r>
  <r>
    <n v="153"/>
    <s v="OE3;PR_10;ACT_283"/>
    <x v="3"/>
    <x v="3"/>
    <x v="0"/>
    <n v="2"/>
    <s v="PAI"/>
    <x v="0"/>
    <s v="ACT_283"/>
    <s v="31.1. Determinar asuntos sobre los que pueda existir un conflicto de competencia"/>
    <x v="8"/>
    <n v="5.000000000000001E-3"/>
    <s v="Abr"/>
    <n v="0.25"/>
    <n v="0.25"/>
    <n v="1"/>
    <s v="Culminada"/>
    <n v="0.25"/>
    <n v="0.25"/>
    <n v="1"/>
    <m/>
    <m/>
    <m/>
    <m/>
    <m/>
    <x v="1"/>
    <m/>
  </r>
  <r>
    <n v="153"/>
    <s v="OE3;PR_10;ACT_283"/>
    <x v="3"/>
    <x v="3"/>
    <x v="0"/>
    <n v="2"/>
    <s v="PAI"/>
    <x v="0"/>
    <s v="ACT_283"/>
    <s v="31.1. Determinar asuntos sobre los que pueda existir un conflicto de competencia"/>
    <x v="8"/>
    <n v="5.000000000000001E-3"/>
    <s v="May"/>
    <n v="0.25"/>
    <n v="0"/>
    <n v="0"/>
    <s v="Por Ejecutar"/>
    <n v="0.5"/>
    <n v="0.25"/>
    <n v="0.5"/>
    <m/>
    <m/>
    <m/>
    <m/>
    <m/>
    <x v="1"/>
    <m/>
  </r>
  <r>
    <n v="153"/>
    <s v="OE3;PR_10;ACT_283"/>
    <x v="3"/>
    <x v="3"/>
    <x v="0"/>
    <n v="2"/>
    <s v="PAI"/>
    <x v="0"/>
    <s v="ACT_283"/>
    <s v="31.1. Determinar asuntos sobre los que pueda existir un conflicto de competencia"/>
    <x v="8"/>
    <n v="5.000000000000001E-3"/>
    <s v="Jun"/>
    <n v="0"/>
    <n v="0.25"/>
    <n v="0"/>
    <s v="Por Ejecutar"/>
    <n v="0.5"/>
    <n v="0.5"/>
    <n v="1"/>
    <m/>
    <m/>
    <m/>
    <m/>
    <m/>
    <x v="1"/>
    <m/>
  </r>
  <r>
    <n v="153"/>
    <s v="OE3;PR_10;ACT_283"/>
    <x v="3"/>
    <x v="3"/>
    <x v="0"/>
    <n v="2"/>
    <s v="PAI"/>
    <x v="0"/>
    <s v="ACT_283"/>
    <s v="31.1. Determinar asuntos sobre los que pueda existir un conflicto de competencia"/>
    <x v="8"/>
    <n v="5.000000000000001E-3"/>
    <s v="Jul"/>
    <n v="0"/>
    <n v="0"/>
    <n v="0"/>
    <s v="Por Ejecutar"/>
    <n v="0.5"/>
    <n v="0.5"/>
    <n v="1"/>
    <m/>
    <m/>
    <m/>
    <m/>
    <m/>
    <x v="1"/>
    <m/>
  </r>
  <r>
    <n v="153"/>
    <s v="OE3;PR_10;ACT_283"/>
    <x v="3"/>
    <x v="3"/>
    <x v="0"/>
    <n v="2"/>
    <s v="PAI"/>
    <x v="0"/>
    <s v="ACT_283"/>
    <s v="31.1. Determinar asuntos sobre los que pueda existir un conflicto de competencia"/>
    <x v="8"/>
    <n v="5.000000000000001E-3"/>
    <s v="Ago"/>
    <n v="0"/>
    <n v="0"/>
    <n v="0"/>
    <s v="Por Ejecutar"/>
    <n v="0.5"/>
    <n v="0.5"/>
    <n v="1"/>
    <m/>
    <m/>
    <m/>
    <m/>
    <m/>
    <x v="1"/>
    <m/>
  </r>
  <r>
    <n v="153"/>
    <s v="OE3;PR_10;ACT_283"/>
    <x v="3"/>
    <x v="3"/>
    <x v="0"/>
    <n v="2"/>
    <s v="PAI"/>
    <x v="0"/>
    <s v="ACT_283"/>
    <s v="31.1. Determinar asuntos sobre los que pueda existir un conflicto de competencia"/>
    <x v="8"/>
    <n v="5.000000000000001E-3"/>
    <s v="Sep"/>
    <n v="0"/>
    <n v="0"/>
    <n v="0"/>
    <s v="Por Ejecutar"/>
    <n v="0.5"/>
    <n v="0.5"/>
    <n v="1"/>
    <m/>
    <m/>
    <m/>
    <m/>
    <m/>
    <x v="1"/>
    <m/>
  </r>
  <r>
    <n v="153"/>
    <s v="OE3;PR_10;ACT_283"/>
    <x v="3"/>
    <x v="3"/>
    <x v="0"/>
    <n v="2"/>
    <s v="PAI"/>
    <x v="0"/>
    <s v="ACT_283"/>
    <s v="31.1. Determinar asuntos sobre los que pueda existir un conflicto de competencia"/>
    <x v="8"/>
    <n v="5.000000000000001E-3"/>
    <s v="Oct"/>
    <n v="0"/>
    <n v="0"/>
    <n v="0"/>
    <s v="Por Ejecutar"/>
    <n v="0.5"/>
    <n v="0.5"/>
    <n v="1"/>
    <m/>
    <m/>
    <m/>
    <m/>
    <m/>
    <x v="1"/>
    <m/>
  </r>
  <r>
    <n v="153"/>
    <s v="OE3;PR_10;ACT_283"/>
    <x v="3"/>
    <x v="3"/>
    <x v="0"/>
    <n v="2"/>
    <s v="PAI"/>
    <x v="0"/>
    <s v="ACT_283"/>
    <s v="31.1. Determinar asuntos sobre los que pueda existir un conflicto de competencia"/>
    <x v="8"/>
    <n v="5.000000000000001E-3"/>
    <s v="Nov"/>
    <n v="0"/>
    <n v="0"/>
    <n v="0"/>
    <s v="Por Ejecutar"/>
    <n v="0.5"/>
    <n v="0.5"/>
    <n v="1"/>
    <m/>
    <m/>
    <m/>
    <m/>
    <m/>
    <x v="1"/>
    <m/>
  </r>
  <r>
    <n v="153"/>
    <s v="OE3;PR_10;ACT_283"/>
    <x v="3"/>
    <x v="3"/>
    <x v="0"/>
    <n v="2"/>
    <s v="PAI"/>
    <x v="0"/>
    <s v="ACT_283"/>
    <s v="31.1. Determinar asuntos sobre los que pueda existir un conflicto de competencia"/>
    <x v="8"/>
    <n v="5.000000000000001E-3"/>
    <s v="Dic"/>
    <n v="0"/>
    <n v="0"/>
    <n v="0"/>
    <s v="Por Ejecutar"/>
    <n v="0.5"/>
    <n v="0.5"/>
    <n v="1"/>
    <m/>
    <m/>
    <m/>
    <m/>
    <m/>
    <x v="1"/>
    <m/>
  </r>
  <r>
    <n v="154"/>
    <s v="OE1;PR_10;ACT_161"/>
    <x v="0"/>
    <x v="0"/>
    <x v="0"/>
    <n v="2"/>
    <s v="PAI"/>
    <x v="0"/>
    <s v="ACT_161"/>
    <s v="Implementar Modelo Integrado de Planeción y Gestión - Mipg en cada una de sus 7 dimensiones según corresponda"/>
    <x v="7"/>
    <n v="4.4642857142857152E-4"/>
    <s v="Ene"/>
    <n v="6"/>
    <n v="6"/>
    <n v="1"/>
    <s v="Culminada"/>
    <n v="6"/>
    <n v="6"/>
    <n v="1"/>
    <n v="22"/>
    <n v="22"/>
    <n v="1"/>
    <m/>
    <n v="0"/>
    <x v="3"/>
    <n v="4.4642857142857152E-4"/>
  </r>
  <r>
    <n v="154"/>
    <s v="OE1;PR_10;ACT_161"/>
    <x v="0"/>
    <x v="0"/>
    <x v="0"/>
    <n v="2"/>
    <s v="PAI"/>
    <x v="0"/>
    <s v="ACT_161"/>
    <s v="Implementar Modelo Integrado de Planeción y Gestión - Mipg en cada una de sus 7 dimensiones según corresponda"/>
    <x v="7"/>
    <n v="4.4642857142857152E-4"/>
    <s v="Feb"/>
    <n v="5"/>
    <n v="5"/>
    <n v="1"/>
    <s v="Culminada"/>
    <n v="11"/>
    <n v="11"/>
    <n v="1"/>
    <m/>
    <m/>
    <m/>
    <m/>
    <m/>
    <x v="1"/>
    <m/>
  </r>
  <r>
    <n v="154"/>
    <s v="OE1;PR_10;ACT_161"/>
    <x v="0"/>
    <x v="0"/>
    <x v="0"/>
    <n v="2"/>
    <s v="PAI"/>
    <x v="0"/>
    <s v="ACT_161"/>
    <s v="Implementar Modelo Integrado de Planeción y Gestión - Mipg en cada una de sus 7 dimensiones según corresponda"/>
    <x v="7"/>
    <n v="4.4642857142857152E-4"/>
    <s v="Mar"/>
    <n v="7"/>
    <n v="7"/>
    <n v="1"/>
    <s v="Culminada"/>
    <n v="18"/>
    <n v="18"/>
    <n v="1"/>
    <m/>
    <m/>
    <m/>
    <m/>
    <m/>
    <x v="1"/>
    <m/>
  </r>
  <r>
    <n v="154"/>
    <s v="OE1;PR_10;ACT_161"/>
    <x v="0"/>
    <x v="0"/>
    <x v="0"/>
    <n v="2"/>
    <s v="PAI"/>
    <x v="0"/>
    <s v="ACT_161"/>
    <s v="Implementar Modelo Integrado de Planeción y Gestión - Mipg en cada una de sus 7 dimensiones según corresponda"/>
    <x v="7"/>
    <n v="4.4642857142857152E-4"/>
    <s v="Abr"/>
    <n v="2"/>
    <n v="2"/>
    <n v="1"/>
    <s v="Culminada"/>
    <n v="20"/>
    <n v="20"/>
    <n v="1"/>
    <m/>
    <m/>
    <m/>
    <m/>
    <m/>
    <x v="1"/>
    <m/>
  </r>
  <r>
    <n v="154"/>
    <s v="OE1;PR_10;ACT_161"/>
    <x v="0"/>
    <x v="0"/>
    <x v="0"/>
    <n v="2"/>
    <s v="PAI"/>
    <x v="0"/>
    <s v="ACT_161"/>
    <s v="Implementar Modelo Integrado de Planeción y Gestión - Mipg en cada una de sus 7 dimensiones según corresponda"/>
    <x v="7"/>
    <n v="4.4642857142857152E-4"/>
    <s v="May"/>
    <n v="2"/>
    <n v="2"/>
    <n v="1"/>
    <s v="Culminada"/>
    <n v="22"/>
    <n v="22"/>
    <n v="1"/>
    <m/>
    <m/>
    <m/>
    <m/>
    <m/>
    <x v="1"/>
    <m/>
  </r>
  <r>
    <n v="154"/>
    <s v="OE1;PR_10;ACT_161"/>
    <x v="0"/>
    <x v="0"/>
    <x v="0"/>
    <n v="2"/>
    <s v="PAI"/>
    <x v="0"/>
    <s v="ACT_161"/>
    <s v="Implementar Modelo Integrado de Planeción y Gestión - Mipg en cada una de sus 7 dimensiones según corresponda"/>
    <x v="7"/>
    <n v="4.4642857142857152E-4"/>
    <s v="Jun"/>
    <n v="0"/>
    <n v="0"/>
    <n v="0"/>
    <s v="Por Ejecutar"/>
    <n v="22"/>
    <n v="22"/>
    <n v="1"/>
    <m/>
    <m/>
    <m/>
    <m/>
    <m/>
    <x v="1"/>
    <m/>
  </r>
  <r>
    <n v="154"/>
    <s v="OE1;PR_10;ACT_161"/>
    <x v="0"/>
    <x v="0"/>
    <x v="0"/>
    <n v="2"/>
    <s v="PAI"/>
    <x v="0"/>
    <s v="ACT_161"/>
    <s v="Implementar Modelo Integrado de Planeción y Gestión - Mipg en cada una de sus 7 dimensiones según corresponda"/>
    <x v="7"/>
    <n v="4.4642857142857152E-4"/>
    <s v="Jul"/>
    <n v="0"/>
    <n v="0"/>
    <n v="0"/>
    <s v="Por Ejecutar"/>
    <n v="22"/>
    <n v="22"/>
    <n v="1"/>
    <m/>
    <m/>
    <m/>
    <m/>
    <m/>
    <x v="1"/>
    <m/>
  </r>
  <r>
    <n v="154"/>
    <s v="OE1;PR_10;ACT_161"/>
    <x v="0"/>
    <x v="0"/>
    <x v="0"/>
    <n v="2"/>
    <s v="PAI"/>
    <x v="0"/>
    <s v="ACT_161"/>
    <s v="Implementar Modelo Integrado de Planeción y Gestión - Mipg en cada una de sus 7 dimensiones según corresponda"/>
    <x v="7"/>
    <n v="4.4642857142857152E-4"/>
    <s v="Ago"/>
    <n v="0"/>
    <n v="0"/>
    <n v="0"/>
    <s v="Por Ejecutar"/>
    <n v="22"/>
    <n v="22"/>
    <n v="1"/>
    <m/>
    <m/>
    <m/>
    <m/>
    <m/>
    <x v="1"/>
    <m/>
  </r>
  <r>
    <n v="154"/>
    <s v="OE1;PR_10;ACT_161"/>
    <x v="0"/>
    <x v="0"/>
    <x v="0"/>
    <n v="2"/>
    <s v="PAI"/>
    <x v="0"/>
    <s v="ACT_161"/>
    <s v="Implementar Modelo Integrado de Planeción y Gestión - Mipg en cada una de sus 7 dimensiones según corresponda"/>
    <x v="7"/>
    <n v="4.4642857142857152E-4"/>
    <s v="Sep"/>
    <n v="0"/>
    <n v="0"/>
    <n v="0"/>
    <s v="Por Ejecutar"/>
    <n v="22"/>
    <n v="22"/>
    <n v="1"/>
    <m/>
    <m/>
    <m/>
    <m/>
    <m/>
    <x v="1"/>
    <m/>
  </r>
  <r>
    <n v="154"/>
    <s v="OE1;PR_10;ACT_161"/>
    <x v="0"/>
    <x v="0"/>
    <x v="0"/>
    <n v="2"/>
    <s v="PAI"/>
    <x v="0"/>
    <s v="ACT_161"/>
    <s v="Implementar Modelo Integrado de Planeción y Gestión - Mipg en cada una de sus 7 dimensiones según corresponda"/>
    <x v="7"/>
    <n v="4.4642857142857152E-4"/>
    <s v="Oct"/>
    <n v="0"/>
    <n v="0"/>
    <n v="0"/>
    <s v="Por Ejecutar"/>
    <n v="22"/>
    <n v="22"/>
    <n v="1"/>
    <m/>
    <m/>
    <m/>
    <m/>
    <m/>
    <x v="1"/>
    <m/>
  </r>
  <r>
    <n v="154"/>
    <s v="OE1;PR_10;ACT_161"/>
    <x v="0"/>
    <x v="0"/>
    <x v="0"/>
    <n v="2"/>
    <s v="PAI"/>
    <x v="0"/>
    <s v="ACT_161"/>
    <s v="Implementar Modelo Integrado de Planeción y Gestión - Mipg en cada una de sus 7 dimensiones según corresponda"/>
    <x v="7"/>
    <n v="4.4642857142857152E-4"/>
    <s v="Nov"/>
    <n v="0"/>
    <n v="0"/>
    <n v="0"/>
    <s v="Por Ejecutar"/>
    <n v="22"/>
    <n v="22"/>
    <n v="1"/>
    <m/>
    <m/>
    <m/>
    <m/>
    <m/>
    <x v="1"/>
    <m/>
  </r>
  <r>
    <n v="154"/>
    <s v="OE1;PR_10;ACT_161"/>
    <x v="0"/>
    <x v="0"/>
    <x v="0"/>
    <n v="2"/>
    <s v="PAI"/>
    <x v="0"/>
    <s v="ACT_161"/>
    <s v="Implementar Modelo Integrado de Planeción y Gestión - Mipg en cada una de sus 7 dimensiones según corresponda"/>
    <x v="7"/>
    <n v="4.4642857142857152E-4"/>
    <s v="Dic"/>
    <n v="0"/>
    <n v="0"/>
    <n v="0"/>
    <s v="Por Ejecutar"/>
    <n v="22"/>
    <n v="22"/>
    <n v="1"/>
    <m/>
    <m/>
    <m/>
    <m/>
    <m/>
    <x v="1"/>
    <m/>
  </r>
  <r>
    <n v="155"/>
    <s v="OE1;PR_10;ACT_213"/>
    <x v="0"/>
    <x v="0"/>
    <x v="0"/>
    <n v="2"/>
    <s v="PAI"/>
    <x v="0"/>
    <s v="ACT_213"/>
    <s v="Investigación cobro de inspecciones no intrusivas. -Movimiento de contenedores"/>
    <x v="2"/>
    <n v="4.4642857142857152E-4"/>
    <s v="Ene"/>
    <n v="0"/>
    <n v="0"/>
    <n v="0"/>
    <s v="Por Ejecutar"/>
    <n v="0"/>
    <n v="0"/>
    <n v="0"/>
    <n v="1"/>
    <n v="0.45"/>
    <n v="0.45"/>
    <m/>
    <n v="0.55000000000000004"/>
    <x v="0"/>
    <n v="2.0089285714285719E-4"/>
  </r>
  <r>
    <n v="155"/>
    <s v="OE1;PR_10;ACT_213"/>
    <x v="0"/>
    <x v="0"/>
    <x v="0"/>
    <n v="2"/>
    <s v="PAI"/>
    <x v="0"/>
    <s v="ACT_213"/>
    <s v="Investigación cobro de inspecciones no intrusivas. -Movimiento de contenedores"/>
    <x v="2"/>
    <n v="4.4642857142857152E-4"/>
    <s v="Feb"/>
    <n v="0.06"/>
    <n v="0.06"/>
    <n v="1"/>
    <s v="Culminada"/>
    <n v="0.06"/>
    <n v="0.06"/>
    <n v="1"/>
    <m/>
    <m/>
    <m/>
    <m/>
    <m/>
    <x v="1"/>
    <m/>
  </r>
  <r>
    <n v="155"/>
    <s v="OE1;PR_10;ACT_213"/>
    <x v="0"/>
    <x v="0"/>
    <x v="0"/>
    <n v="2"/>
    <s v="PAI"/>
    <x v="0"/>
    <s v="ACT_213"/>
    <s v="Investigación cobro de inspecciones no intrusivas. -Movimiento de contenedores"/>
    <x v="2"/>
    <n v="4.4642857142857152E-4"/>
    <s v="Mar"/>
    <n v="0.15"/>
    <n v="0.15"/>
    <n v="1"/>
    <s v="Culminada"/>
    <n v="0.21"/>
    <n v="0.21"/>
    <n v="1"/>
    <m/>
    <m/>
    <m/>
    <m/>
    <m/>
    <x v="1"/>
    <m/>
  </r>
  <r>
    <n v="155"/>
    <s v="OE1;PR_10;ACT_213"/>
    <x v="0"/>
    <x v="0"/>
    <x v="0"/>
    <n v="2"/>
    <s v="PAI"/>
    <x v="0"/>
    <s v="ACT_213"/>
    <s v="Investigación cobro de inspecciones no intrusivas. -Movimiento de contenedores"/>
    <x v="2"/>
    <n v="4.4642857142857152E-4"/>
    <s v="Abr"/>
    <n v="0.06"/>
    <n v="0.06"/>
    <n v="1"/>
    <s v="Culminada"/>
    <n v="0.27"/>
    <n v="0.27"/>
    <n v="1"/>
    <m/>
    <m/>
    <m/>
    <m/>
    <m/>
    <x v="1"/>
    <m/>
  </r>
  <r>
    <n v="155"/>
    <s v="OE1;PR_10;ACT_213"/>
    <x v="0"/>
    <x v="0"/>
    <x v="0"/>
    <n v="2"/>
    <s v="PAI"/>
    <x v="0"/>
    <s v="ACT_213"/>
    <s v="Investigación cobro de inspecciones no intrusivas. -Movimiento de contenedores"/>
    <x v="2"/>
    <n v="4.4642857142857152E-4"/>
    <s v="May"/>
    <n v="0.06"/>
    <n v="0.06"/>
    <n v="1"/>
    <s v="Culminada"/>
    <n v="0.33"/>
    <n v="0.33"/>
    <n v="1"/>
    <m/>
    <m/>
    <m/>
    <m/>
    <m/>
    <x v="1"/>
    <m/>
  </r>
  <r>
    <n v="155"/>
    <s v="OE1;PR_10;ACT_213"/>
    <x v="0"/>
    <x v="0"/>
    <x v="0"/>
    <n v="2"/>
    <s v="PAI"/>
    <x v="0"/>
    <s v="ACT_213"/>
    <s v="Investigación cobro de inspecciones no intrusivas. -Movimiento de contenedores"/>
    <x v="2"/>
    <n v="4.4642857142857152E-4"/>
    <s v="Jun"/>
    <n v="0.12"/>
    <n v="0.12"/>
    <n v="1"/>
    <s v="Culminada"/>
    <n v="0.45"/>
    <n v="0.45"/>
    <n v="1"/>
    <m/>
    <m/>
    <m/>
    <m/>
    <m/>
    <x v="1"/>
    <m/>
  </r>
  <r>
    <n v="155"/>
    <s v="OE1;PR_10;ACT_213"/>
    <x v="0"/>
    <x v="0"/>
    <x v="0"/>
    <n v="2"/>
    <s v="PAI"/>
    <x v="0"/>
    <s v="ACT_213"/>
    <s v="Investigación cobro de inspecciones no intrusivas. -Movimiento de contenedores"/>
    <x v="2"/>
    <n v="4.4642857142857152E-4"/>
    <s v="Jul"/>
    <n v="0.12"/>
    <n v="0"/>
    <n v="0"/>
    <s v="Por Ejecutar"/>
    <n v="0.57000000000000006"/>
    <n v="0.45"/>
    <n v="0.78947368421052622"/>
    <m/>
    <m/>
    <m/>
    <m/>
    <m/>
    <x v="1"/>
    <m/>
  </r>
  <r>
    <n v="155"/>
    <s v="OE1;PR_10;ACT_213"/>
    <x v="0"/>
    <x v="0"/>
    <x v="0"/>
    <n v="2"/>
    <s v="PAI"/>
    <x v="0"/>
    <s v="ACT_213"/>
    <s v="Investigación cobro de inspecciones no intrusivas. -Movimiento de contenedores"/>
    <x v="2"/>
    <n v="4.4642857142857152E-4"/>
    <s v="Ago"/>
    <n v="0.09"/>
    <n v="0"/>
    <n v="0"/>
    <s v="Por Ejecutar"/>
    <n v="0.66"/>
    <n v="0.45"/>
    <n v="0.68181818181818177"/>
    <m/>
    <m/>
    <m/>
    <m/>
    <m/>
    <x v="1"/>
    <m/>
  </r>
  <r>
    <n v="155"/>
    <s v="OE1;PR_10;ACT_213"/>
    <x v="0"/>
    <x v="0"/>
    <x v="0"/>
    <n v="2"/>
    <s v="PAI"/>
    <x v="0"/>
    <s v="ACT_213"/>
    <s v="Investigación cobro de inspecciones no intrusivas. -Movimiento de contenedores"/>
    <x v="2"/>
    <n v="4.4642857142857152E-4"/>
    <s v="Sep"/>
    <n v="0.09"/>
    <n v="0"/>
    <n v="0"/>
    <s v="Por Ejecutar"/>
    <n v="0.75"/>
    <n v="0.45"/>
    <n v="0.6"/>
    <m/>
    <m/>
    <m/>
    <m/>
    <m/>
    <x v="1"/>
    <m/>
  </r>
  <r>
    <n v="155"/>
    <s v="OE1;PR_10;ACT_213"/>
    <x v="0"/>
    <x v="0"/>
    <x v="0"/>
    <n v="2"/>
    <s v="PAI"/>
    <x v="0"/>
    <s v="ACT_213"/>
    <s v="Investigación cobro de inspecciones no intrusivas. -Movimiento de contenedores"/>
    <x v="2"/>
    <n v="4.4642857142857152E-4"/>
    <s v="Oct"/>
    <n v="0.06"/>
    <n v="0"/>
    <n v="0"/>
    <s v="Por Ejecutar"/>
    <n v="0.81"/>
    <n v="0.45"/>
    <n v="0.55555555555555558"/>
    <m/>
    <m/>
    <m/>
    <m/>
    <m/>
    <x v="1"/>
    <m/>
  </r>
  <r>
    <n v="155"/>
    <s v="OE1;PR_10;ACT_213"/>
    <x v="0"/>
    <x v="0"/>
    <x v="0"/>
    <n v="2"/>
    <s v="PAI"/>
    <x v="0"/>
    <s v="ACT_213"/>
    <s v="Investigación cobro de inspecciones no intrusivas. -Movimiento de contenedores"/>
    <x v="2"/>
    <n v="4.4642857142857152E-4"/>
    <s v="Nov"/>
    <n v="0.04"/>
    <n v="0"/>
    <n v="0"/>
    <s v="Por Ejecutar"/>
    <n v="0.85000000000000009"/>
    <n v="0.45"/>
    <n v="0.52941176470588236"/>
    <m/>
    <m/>
    <m/>
    <m/>
    <m/>
    <x v="1"/>
    <m/>
  </r>
  <r>
    <n v="155"/>
    <s v="OE1;PR_10;ACT_213"/>
    <x v="0"/>
    <x v="0"/>
    <x v="0"/>
    <n v="2"/>
    <s v="PAI"/>
    <x v="0"/>
    <s v="ACT_213"/>
    <s v="Investigación cobro de inspecciones no intrusivas. -Movimiento de contenedores"/>
    <x v="2"/>
    <n v="4.4642857142857152E-4"/>
    <s v="Dic"/>
    <n v="0.15"/>
    <n v="0"/>
    <n v="0"/>
    <s v="Por Ejecutar"/>
    <n v="1"/>
    <n v="0.45"/>
    <n v="0.45"/>
    <m/>
    <m/>
    <m/>
    <m/>
    <m/>
    <x v="1"/>
    <m/>
  </r>
  <r>
    <n v="156"/>
    <s v="OE1;PR_10;ACT_214"/>
    <x v="0"/>
    <x v="0"/>
    <x v="0"/>
    <n v="2"/>
    <s v="PAI"/>
    <x v="0"/>
    <s v="ACT_214"/>
    <s v="Proyecto piloto Conciliación en puertos &amp; usuarios_x000a_"/>
    <x v="2"/>
    <n v="4.4642857142857152E-4"/>
    <s v="Ene"/>
    <n v="0"/>
    <n v="0"/>
    <n v="0"/>
    <s v="Por Ejecutar"/>
    <n v="0"/>
    <n v="0"/>
    <n v="0"/>
    <n v="0.25"/>
    <n v="0.1"/>
    <n v="0.4"/>
    <m/>
    <n v="0.6"/>
    <x v="0"/>
    <n v="1.7857142857142863E-4"/>
  </r>
  <r>
    <n v="156"/>
    <s v="OE1;PR_10;ACT_214"/>
    <x v="0"/>
    <x v="0"/>
    <x v="0"/>
    <n v="2"/>
    <s v="PAI"/>
    <x v="0"/>
    <s v="ACT_214"/>
    <s v="Proyecto piloto Conciliación en puertos &amp; usuarios_x000a_"/>
    <x v="2"/>
    <n v="4.4642857142857152E-4"/>
    <s v="Feb"/>
    <n v="0.02"/>
    <n v="0.02"/>
    <n v="1"/>
    <s v="Culminada"/>
    <n v="0.02"/>
    <n v="0.02"/>
    <n v="1"/>
    <m/>
    <m/>
    <m/>
    <m/>
    <m/>
    <x v="1"/>
    <m/>
  </r>
  <r>
    <n v="156"/>
    <s v="OE1;PR_10;ACT_214"/>
    <x v="0"/>
    <x v="0"/>
    <x v="0"/>
    <n v="2"/>
    <s v="PAI"/>
    <x v="0"/>
    <s v="ACT_214"/>
    <s v="Proyecto piloto Conciliación en puertos &amp; usuarios_x000a_"/>
    <x v="2"/>
    <n v="4.4642857142857152E-4"/>
    <s v="Mar"/>
    <n v="0.02"/>
    <n v="0.02"/>
    <n v="1"/>
    <s v="Culminada"/>
    <n v="0.04"/>
    <n v="0.04"/>
    <n v="1"/>
    <m/>
    <m/>
    <m/>
    <m/>
    <m/>
    <x v="1"/>
    <m/>
  </r>
  <r>
    <n v="156"/>
    <s v="OE1;PR_10;ACT_214"/>
    <x v="0"/>
    <x v="0"/>
    <x v="0"/>
    <n v="2"/>
    <s v="PAI"/>
    <x v="0"/>
    <s v="ACT_214"/>
    <s v="Proyecto piloto Conciliación en puertos &amp; usuarios_x000a_"/>
    <x v="2"/>
    <n v="4.4642857142857152E-4"/>
    <s v="Abr"/>
    <n v="0.02"/>
    <n v="0.02"/>
    <n v="1"/>
    <s v="Culminada"/>
    <n v="0.06"/>
    <n v="0.06"/>
    <n v="1"/>
    <m/>
    <m/>
    <m/>
    <m/>
    <m/>
    <x v="1"/>
    <m/>
  </r>
  <r>
    <n v="156"/>
    <s v="OE1;PR_10;ACT_214"/>
    <x v="0"/>
    <x v="0"/>
    <x v="0"/>
    <n v="2"/>
    <s v="PAI"/>
    <x v="0"/>
    <s v="ACT_214"/>
    <s v="Proyecto piloto Conciliación en puertos &amp; usuarios_x000a_"/>
    <x v="2"/>
    <n v="4.4642857142857152E-4"/>
    <s v="May"/>
    <n v="0.02"/>
    <n v="0.02"/>
    <n v="1"/>
    <s v="Culminada"/>
    <n v="0.08"/>
    <n v="0.08"/>
    <n v="1"/>
    <m/>
    <m/>
    <m/>
    <m/>
    <m/>
    <x v="1"/>
    <m/>
  </r>
  <r>
    <n v="156"/>
    <s v="OE1;PR_10;ACT_214"/>
    <x v="0"/>
    <x v="0"/>
    <x v="0"/>
    <n v="2"/>
    <s v="PAI"/>
    <x v="0"/>
    <s v="ACT_214"/>
    <s v="Proyecto piloto Conciliación en puertos &amp; usuarios_x000a_"/>
    <x v="2"/>
    <n v="4.4642857142857152E-4"/>
    <s v="Jun"/>
    <n v="0.02"/>
    <n v="0.02"/>
    <n v="1"/>
    <s v="Culminada"/>
    <n v="0.1"/>
    <n v="0.1"/>
    <n v="1"/>
    <m/>
    <m/>
    <m/>
    <m/>
    <m/>
    <x v="1"/>
    <m/>
  </r>
  <r>
    <n v="156"/>
    <s v="OE1;PR_10;ACT_214"/>
    <x v="0"/>
    <x v="0"/>
    <x v="0"/>
    <n v="2"/>
    <s v="PAI"/>
    <x v="0"/>
    <s v="ACT_214"/>
    <s v="Proyecto piloto Conciliación en puertos &amp; usuarios_x000a_"/>
    <x v="2"/>
    <n v="4.4642857142857152E-4"/>
    <s v="Jul"/>
    <n v="0.02"/>
    <n v="0"/>
    <n v="0"/>
    <s v="Por Ejecutar"/>
    <n v="0.12000000000000001"/>
    <n v="0.1"/>
    <n v="0.83333333333333326"/>
    <m/>
    <m/>
    <m/>
    <m/>
    <m/>
    <x v="1"/>
    <m/>
  </r>
  <r>
    <n v="156"/>
    <s v="OE1;PR_10;ACT_214"/>
    <x v="0"/>
    <x v="0"/>
    <x v="0"/>
    <n v="2"/>
    <s v="PAI"/>
    <x v="0"/>
    <s v="ACT_214"/>
    <s v="Proyecto piloto Conciliación en puertos &amp; usuarios_x000a_"/>
    <x v="2"/>
    <n v="4.4642857142857152E-4"/>
    <s v="Ago"/>
    <n v="0.02"/>
    <n v="0"/>
    <n v="0"/>
    <s v="Por Ejecutar"/>
    <n v="0.14000000000000001"/>
    <n v="0.1"/>
    <n v="0.7142857142857143"/>
    <m/>
    <m/>
    <m/>
    <m/>
    <m/>
    <x v="1"/>
    <m/>
  </r>
  <r>
    <n v="156"/>
    <s v="OE1;PR_10;ACT_214"/>
    <x v="0"/>
    <x v="0"/>
    <x v="0"/>
    <n v="2"/>
    <s v="PAI"/>
    <x v="0"/>
    <s v="ACT_214"/>
    <s v="Proyecto piloto Conciliación en puertos &amp; usuarios_x000a_"/>
    <x v="2"/>
    <n v="4.4642857142857152E-4"/>
    <s v="Sep"/>
    <n v="0.02"/>
    <n v="0"/>
    <n v="0"/>
    <s v="Por Ejecutar"/>
    <n v="0.16"/>
    <n v="0.1"/>
    <n v="0.625"/>
    <m/>
    <m/>
    <m/>
    <m/>
    <m/>
    <x v="1"/>
    <m/>
  </r>
  <r>
    <n v="156"/>
    <s v="OE1;PR_10;ACT_214"/>
    <x v="0"/>
    <x v="0"/>
    <x v="0"/>
    <n v="2"/>
    <s v="PAI"/>
    <x v="0"/>
    <s v="ACT_214"/>
    <s v="Proyecto piloto Conciliación en puertos &amp; usuarios_x000a_"/>
    <x v="2"/>
    <n v="4.4642857142857152E-4"/>
    <s v="Oct"/>
    <n v="0.03"/>
    <n v="0"/>
    <n v="0"/>
    <s v="Por Ejecutar"/>
    <n v="0.19"/>
    <n v="0.1"/>
    <n v="0.52631578947368418"/>
    <m/>
    <m/>
    <m/>
    <m/>
    <m/>
    <x v="1"/>
    <m/>
  </r>
  <r>
    <n v="156"/>
    <s v="OE1;PR_10;ACT_214"/>
    <x v="0"/>
    <x v="0"/>
    <x v="0"/>
    <n v="2"/>
    <s v="PAI"/>
    <x v="0"/>
    <s v="ACT_214"/>
    <s v="Proyecto piloto Conciliación en puertos &amp; usuarios_x000a_"/>
    <x v="2"/>
    <n v="4.4642857142857152E-4"/>
    <s v="Nov"/>
    <n v="0.03"/>
    <n v="0"/>
    <n v="0"/>
    <s v="Por Ejecutar"/>
    <n v="0.22"/>
    <n v="0.1"/>
    <n v="0.45454545454545459"/>
    <m/>
    <m/>
    <m/>
    <m/>
    <m/>
    <x v="1"/>
    <m/>
  </r>
  <r>
    <n v="156"/>
    <s v="OE1;PR_10;ACT_214"/>
    <x v="0"/>
    <x v="0"/>
    <x v="0"/>
    <n v="2"/>
    <s v="PAI"/>
    <x v="0"/>
    <s v="ACT_214"/>
    <s v="Proyecto piloto Conciliación en puertos &amp; usuarios_x000a_"/>
    <x v="2"/>
    <n v="4.4642857142857152E-4"/>
    <s v="Dic"/>
    <n v="0.03"/>
    <n v="0"/>
    <n v="0"/>
    <s v="Por Ejecutar"/>
    <n v="0.25"/>
    <n v="0.1"/>
    <n v="0.4"/>
    <m/>
    <m/>
    <m/>
    <m/>
    <m/>
    <x v="1"/>
    <m/>
  </r>
  <r>
    <n v="157"/>
    <s v="OE1;PR_10;ACT_215"/>
    <x v="0"/>
    <x v="0"/>
    <x v="0"/>
    <n v="2"/>
    <s v="PAI"/>
    <x v="0"/>
    <s v="ACT_215"/>
    <s v="Plan Piloto de Formalización de Cabotaje en Buenaventura"/>
    <x v="2"/>
    <n v="4.4642857142857152E-4"/>
    <s v="Ene"/>
    <n v="0.02"/>
    <n v="0.02"/>
    <n v="1"/>
    <s v="Culminada"/>
    <n v="0.02"/>
    <n v="0.02"/>
    <n v="1"/>
    <n v="0.24999999999999997"/>
    <n v="0.12000000000000001"/>
    <n v="0.48000000000000009"/>
    <m/>
    <n v="0.51999999999999991"/>
    <x v="0"/>
    <n v="2.1428571428571438E-4"/>
  </r>
  <r>
    <n v="157"/>
    <s v="OE1;PR_10;ACT_215"/>
    <x v="0"/>
    <x v="0"/>
    <x v="0"/>
    <n v="2"/>
    <s v="PAI"/>
    <x v="0"/>
    <s v="ACT_215"/>
    <s v="Plan Piloto de Formalización de Cabotaje en Buenaventura"/>
    <x v="2"/>
    <n v="4.4642857142857152E-4"/>
    <s v="Feb"/>
    <n v="0.02"/>
    <n v="0.02"/>
    <n v="1"/>
    <s v="Culminada"/>
    <n v="0.04"/>
    <n v="0.04"/>
    <n v="1"/>
    <m/>
    <m/>
    <m/>
    <m/>
    <m/>
    <x v="1"/>
    <m/>
  </r>
  <r>
    <n v="157"/>
    <s v="OE1;PR_10;ACT_215"/>
    <x v="0"/>
    <x v="0"/>
    <x v="0"/>
    <n v="2"/>
    <s v="PAI"/>
    <x v="0"/>
    <s v="ACT_215"/>
    <s v="Plan Piloto de Formalización de Cabotaje en Buenaventura"/>
    <x v="2"/>
    <n v="4.4642857142857152E-4"/>
    <s v="Mar"/>
    <n v="0.02"/>
    <n v="0.02"/>
    <n v="1"/>
    <s v="Culminada"/>
    <n v="0.06"/>
    <n v="0.06"/>
    <n v="1"/>
    <m/>
    <m/>
    <m/>
    <m/>
    <m/>
    <x v="1"/>
    <m/>
  </r>
  <r>
    <n v="157"/>
    <s v="OE1;PR_10;ACT_215"/>
    <x v="0"/>
    <x v="0"/>
    <x v="0"/>
    <n v="2"/>
    <s v="PAI"/>
    <x v="0"/>
    <s v="ACT_215"/>
    <s v="Plan Piloto de Formalización de Cabotaje en Buenaventura"/>
    <x v="2"/>
    <n v="4.4642857142857152E-4"/>
    <s v="Abr"/>
    <n v="0.02"/>
    <n v="0.02"/>
    <n v="1"/>
    <s v="Culminada"/>
    <n v="0.08"/>
    <n v="0.08"/>
    <n v="1"/>
    <m/>
    <m/>
    <m/>
    <m/>
    <m/>
    <x v="1"/>
    <m/>
  </r>
  <r>
    <n v="157"/>
    <s v="OE1;PR_10;ACT_215"/>
    <x v="0"/>
    <x v="0"/>
    <x v="0"/>
    <n v="2"/>
    <s v="PAI"/>
    <x v="0"/>
    <s v="ACT_215"/>
    <s v="Plan Piloto de Formalización de Cabotaje en Buenaventura"/>
    <x v="2"/>
    <n v="4.4642857142857152E-4"/>
    <s v="May"/>
    <n v="0.02"/>
    <n v="0.02"/>
    <n v="1"/>
    <s v="Culminada"/>
    <n v="0.1"/>
    <n v="0.1"/>
    <n v="1"/>
    <m/>
    <m/>
    <m/>
    <m/>
    <m/>
    <x v="1"/>
    <m/>
  </r>
  <r>
    <n v="157"/>
    <s v="OE1;PR_10;ACT_215"/>
    <x v="0"/>
    <x v="0"/>
    <x v="0"/>
    <n v="2"/>
    <s v="PAI"/>
    <x v="0"/>
    <s v="ACT_215"/>
    <s v="Plan Piloto de Formalización de Cabotaje en Buenaventura"/>
    <x v="2"/>
    <n v="4.4642857142857152E-4"/>
    <s v="Jun"/>
    <n v="0.02"/>
    <n v="0.02"/>
    <n v="1"/>
    <s v="Culminada"/>
    <n v="0.12000000000000001"/>
    <n v="0.12000000000000001"/>
    <n v="1"/>
    <m/>
    <m/>
    <m/>
    <m/>
    <m/>
    <x v="1"/>
    <m/>
  </r>
  <r>
    <n v="157"/>
    <s v="OE1;PR_10;ACT_215"/>
    <x v="0"/>
    <x v="0"/>
    <x v="0"/>
    <n v="2"/>
    <s v="PAI"/>
    <x v="0"/>
    <s v="ACT_215"/>
    <s v="Plan Piloto de Formalización de Cabotaje en Buenaventura"/>
    <x v="2"/>
    <n v="4.4642857142857152E-4"/>
    <s v="Jul"/>
    <n v="0.02"/>
    <n v="0"/>
    <n v="0"/>
    <s v="Por Ejecutar"/>
    <n v="0.14000000000000001"/>
    <n v="0.12000000000000001"/>
    <n v="0.8571428571428571"/>
    <m/>
    <m/>
    <m/>
    <m/>
    <m/>
    <x v="1"/>
    <m/>
  </r>
  <r>
    <n v="157"/>
    <s v="OE1;PR_10;ACT_215"/>
    <x v="0"/>
    <x v="0"/>
    <x v="0"/>
    <n v="2"/>
    <s v="PAI"/>
    <x v="0"/>
    <s v="ACT_215"/>
    <s v="Plan Piloto de Formalización de Cabotaje en Buenaventura"/>
    <x v="2"/>
    <n v="4.4642857142857152E-4"/>
    <s v="Ago"/>
    <n v="0.02"/>
    <n v="0"/>
    <n v="0"/>
    <s v="Por Ejecutar"/>
    <n v="0.16"/>
    <n v="0.12000000000000001"/>
    <n v="0.75"/>
    <m/>
    <m/>
    <m/>
    <m/>
    <m/>
    <x v="1"/>
    <m/>
  </r>
  <r>
    <n v="157"/>
    <s v="OE1;PR_10;ACT_215"/>
    <x v="0"/>
    <x v="0"/>
    <x v="0"/>
    <n v="2"/>
    <s v="PAI"/>
    <x v="0"/>
    <s v="ACT_215"/>
    <s v="Plan Piloto de Formalización de Cabotaje en Buenaventura"/>
    <x v="2"/>
    <n v="4.4642857142857152E-4"/>
    <s v="Sep"/>
    <n v="0.02"/>
    <n v="0"/>
    <n v="0"/>
    <s v="Por Ejecutar"/>
    <n v="0.18"/>
    <n v="0.12000000000000001"/>
    <n v="0.66666666666666674"/>
    <m/>
    <m/>
    <m/>
    <m/>
    <m/>
    <x v="1"/>
    <m/>
  </r>
  <r>
    <n v="157"/>
    <s v="OE1;PR_10;ACT_215"/>
    <x v="0"/>
    <x v="0"/>
    <x v="0"/>
    <n v="2"/>
    <s v="PAI"/>
    <x v="0"/>
    <s v="ACT_215"/>
    <s v="Plan Piloto de Formalización de Cabotaje en Buenaventura"/>
    <x v="2"/>
    <n v="4.4642857142857152E-4"/>
    <s v="Oct"/>
    <n v="0.02"/>
    <n v="0"/>
    <n v="0"/>
    <s v="Por Ejecutar"/>
    <n v="0.19999999999999998"/>
    <n v="0.12000000000000001"/>
    <n v="0.60000000000000009"/>
    <m/>
    <m/>
    <m/>
    <m/>
    <m/>
    <x v="1"/>
    <m/>
  </r>
  <r>
    <n v="157"/>
    <s v="OE1;PR_10;ACT_215"/>
    <x v="0"/>
    <x v="0"/>
    <x v="0"/>
    <n v="2"/>
    <s v="PAI"/>
    <x v="0"/>
    <s v="ACT_215"/>
    <s v="Plan Piloto de Formalización de Cabotaje en Buenaventura"/>
    <x v="2"/>
    <n v="4.4642857142857152E-4"/>
    <s v="Nov"/>
    <n v="0.02"/>
    <n v="0"/>
    <n v="0"/>
    <s v="Por Ejecutar"/>
    <n v="0.21999999999999997"/>
    <n v="0.12000000000000001"/>
    <n v="0.54545454545454553"/>
    <m/>
    <m/>
    <m/>
    <m/>
    <m/>
    <x v="1"/>
    <m/>
  </r>
  <r>
    <n v="157"/>
    <s v="OE1;PR_10;ACT_215"/>
    <x v="0"/>
    <x v="0"/>
    <x v="0"/>
    <n v="2"/>
    <s v="PAI"/>
    <x v="0"/>
    <s v="ACT_215"/>
    <s v="Plan Piloto de Formalización de Cabotaje en Buenaventura"/>
    <x v="2"/>
    <n v="4.4642857142857152E-4"/>
    <s v="Dic"/>
    <n v="0.03"/>
    <n v="0"/>
    <n v="0"/>
    <s v="Por Ejecutar"/>
    <n v="0.24999999999999997"/>
    <n v="0.12000000000000001"/>
    <n v="0.48000000000000009"/>
    <m/>
    <m/>
    <m/>
    <m/>
    <m/>
    <x v="1"/>
    <m/>
  </r>
  <r>
    <n v="158"/>
    <s v="OE1;PR_01;ACT_216"/>
    <x v="0"/>
    <x v="0"/>
    <x v="7"/>
    <n v="1"/>
    <s v="PEI"/>
    <x v="13"/>
    <s v="ACT_216"/>
    <s v="1.1 Identificar zona geográfica_x000a_"/>
    <x v="2"/>
    <n v="6.2761506276150627E-3"/>
    <s v="Ene"/>
    <n v="2.0833333333333332E-2"/>
    <n v="2.0799999999999999E-2"/>
    <n v="0.99839999999999995"/>
    <s v="Culminada"/>
    <n v="2.0833333333333332E-2"/>
    <n v="2.0799999999999999E-2"/>
    <n v="0.99839999999999995"/>
    <n v="6.25E-2"/>
    <n v="6.2399999999999997E-2"/>
    <n v="0.99839999999999995"/>
    <m/>
    <n v="1.6000000000000458E-3"/>
    <x v="3"/>
    <n v="6.2661087866108783E-3"/>
  </r>
  <r>
    <n v="158"/>
    <s v="OE1;PR_01;ACT_216"/>
    <x v="0"/>
    <x v="0"/>
    <x v="7"/>
    <n v="1"/>
    <s v="PEI"/>
    <x v="13"/>
    <s v="ACT_216"/>
    <s v="1.1 Identificar zona geográfica_x000a_"/>
    <x v="2"/>
    <n v="6.2761506276150627E-3"/>
    <s v="Feb"/>
    <n v="2.0833333333333332E-2"/>
    <n v="2.0799999999999999E-2"/>
    <n v="0.99839999999999995"/>
    <s v="Culminada"/>
    <n v="4.1666666666666664E-2"/>
    <n v="4.1599999999999998E-2"/>
    <n v="0.99839999999999995"/>
    <m/>
    <m/>
    <m/>
    <m/>
    <m/>
    <x v="1"/>
    <m/>
  </r>
  <r>
    <n v="158"/>
    <s v="OE1;PR_01;ACT_216"/>
    <x v="0"/>
    <x v="0"/>
    <x v="7"/>
    <n v="1"/>
    <s v="PEI"/>
    <x v="13"/>
    <s v="ACT_216"/>
    <s v="1.1 Identificar zona geográfica_x000a_"/>
    <x v="2"/>
    <n v="6.2761506276150627E-3"/>
    <s v="Mar"/>
    <n v="2.0833333333333332E-2"/>
    <n v="2.0799999999999999E-2"/>
    <n v="0.99839999999999995"/>
    <s v="Culminada"/>
    <n v="6.25E-2"/>
    <n v="6.2399999999999997E-2"/>
    <n v="0.99839999999999995"/>
    <m/>
    <m/>
    <m/>
    <m/>
    <m/>
    <x v="1"/>
    <m/>
  </r>
  <r>
    <n v="158"/>
    <s v="OE1;PR_01;ACT_216"/>
    <x v="0"/>
    <x v="0"/>
    <x v="7"/>
    <n v="1"/>
    <s v="PEI"/>
    <x v="13"/>
    <s v="ACT_216"/>
    <s v="1.1 Identificar zona geográfica_x000a_"/>
    <x v="2"/>
    <n v="6.2761506276150627E-3"/>
    <s v="Abr"/>
    <n v="0"/>
    <n v="0"/>
    <n v="0"/>
    <s v="Por Ejecutar"/>
    <n v="6.25E-2"/>
    <n v="6.2399999999999997E-2"/>
    <n v="0.99839999999999995"/>
    <m/>
    <m/>
    <m/>
    <m/>
    <m/>
    <x v="1"/>
    <m/>
  </r>
  <r>
    <n v="158"/>
    <s v="OE1;PR_01;ACT_216"/>
    <x v="0"/>
    <x v="0"/>
    <x v="7"/>
    <n v="1"/>
    <s v="PEI"/>
    <x v="13"/>
    <s v="ACT_216"/>
    <s v="1.1 Identificar zona geográfica_x000a_"/>
    <x v="2"/>
    <n v="6.2761506276150627E-3"/>
    <s v="May"/>
    <n v="0"/>
    <n v="0"/>
    <n v="0"/>
    <s v="Por Ejecutar"/>
    <n v="6.25E-2"/>
    <n v="6.2399999999999997E-2"/>
    <n v="0.99839999999999995"/>
    <m/>
    <m/>
    <m/>
    <m/>
    <m/>
    <x v="1"/>
    <m/>
  </r>
  <r>
    <n v="158"/>
    <s v="OE1;PR_01;ACT_216"/>
    <x v="0"/>
    <x v="0"/>
    <x v="7"/>
    <n v="1"/>
    <s v="PEI"/>
    <x v="13"/>
    <s v="ACT_216"/>
    <s v="1.1 Identificar zona geográfica_x000a_"/>
    <x v="2"/>
    <n v="6.2761506276150627E-3"/>
    <s v="Jun"/>
    <n v="0"/>
    <n v="0"/>
    <n v="0"/>
    <s v="Por Ejecutar"/>
    <n v="6.25E-2"/>
    <n v="6.2399999999999997E-2"/>
    <n v="0.99839999999999995"/>
    <m/>
    <m/>
    <m/>
    <m/>
    <m/>
    <x v="1"/>
    <m/>
  </r>
  <r>
    <n v="158"/>
    <s v="OE1;PR_01;ACT_216"/>
    <x v="0"/>
    <x v="0"/>
    <x v="7"/>
    <n v="1"/>
    <s v="PEI"/>
    <x v="13"/>
    <s v="ACT_216"/>
    <s v="1.1 Identificar zona geográfica_x000a_"/>
    <x v="2"/>
    <n v="6.2761506276150627E-3"/>
    <s v="Jul"/>
    <n v="0"/>
    <n v="0"/>
    <n v="0"/>
    <s v="Por Ejecutar"/>
    <n v="6.25E-2"/>
    <n v="6.2399999999999997E-2"/>
    <n v="0.99839999999999995"/>
    <m/>
    <m/>
    <m/>
    <m/>
    <m/>
    <x v="1"/>
    <m/>
  </r>
  <r>
    <n v="158"/>
    <s v="OE1;PR_01;ACT_216"/>
    <x v="0"/>
    <x v="0"/>
    <x v="7"/>
    <n v="1"/>
    <s v="PEI"/>
    <x v="13"/>
    <s v="ACT_216"/>
    <s v="1.1 Identificar zona geográfica_x000a_"/>
    <x v="2"/>
    <n v="6.2761506276150627E-3"/>
    <s v="Ago"/>
    <n v="0"/>
    <n v="0"/>
    <n v="0"/>
    <s v="Por Ejecutar"/>
    <n v="6.25E-2"/>
    <n v="6.2399999999999997E-2"/>
    <n v="0.99839999999999995"/>
    <m/>
    <m/>
    <m/>
    <m/>
    <m/>
    <x v="1"/>
    <m/>
  </r>
  <r>
    <n v="158"/>
    <s v="OE1;PR_01;ACT_216"/>
    <x v="0"/>
    <x v="0"/>
    <x v="7"/>
    <n v="1"/>
    <s v="PEI"/>
    <x v="13"/>
    <s v="ACT_216"/>
    <s v="1.1 Identificar zona geográfica_x000a_"/>
    <x v="2"/>
    <n v="6.2761506276150627E-3"/>
    <s v="Sep"/>
    <n v="0"/>
    <n v="0"/>
    <n v="0"/>
    <s v="Por Ejecutar"/>
    <n v="6.25E-2"/>
    <n v="6.2399999999999997E-2"/>
    <n v="0.99839999999999995"/>
    <m/>
    <m/>
    <m/>
    <m/>
    <m/>
    <x v="1"/>
    <m/>
  </r>
  <r>
    <n v="158"/>
    <s v="OE1;PR_01;ACT_216"/>
    <x v="0"/>
    <x v="0"/>
    <x v="7"/>
    <n v="1"/>
    <s v="PEI"/>
    <x v="13"/>
    <s v="ACT_216"/>
    <s v="1.1 Identificar zona geográfica_x000a_"/>
    <x v="2"/>
    <n v="6.2761506276150627E-3"/>
    <s v="Oct"/>
    <n v="0"/>
    <n v="0"/>
    <n v="0"/>
    <s v="Por Ejecutar"/>
    <n v="6.25E-2"/>
    <n v="6.2399999999999997E-2"/>
    <n v="0.99839999999999995"/>
    <m/>
    <m/>
    <m/>
    <m/>
    <m/>
    <x v="1"/>
    <m/>
  </r>
  <r>
    <n v="158"/>
    <s v="OE1;PR_01;ACT_216"/>
    <x v="0"/>
    <x v="0"/>
    <x v="7"/>
    <n v="1"/>
    <s v="PEI"/>
    <x v="13"/>
    <s v="ACT_216"/>
    <s v="1.1 Identificar zona geográfica_x000a_"/>
    <x v="2"/>
    <n v="6.2761506276150627E-3"/>
    <s v="Nov"/>
    <n v="0"/>
    <n v="0"/>
    <n v="0"/>
    <s v="Por Ejecutar"/>
    <n v="6.25E-2"/>
    <n v="6.2399999999999997E-2"/>
    <n v="0.99839999999999995"/>
    <m/>
    <m/>
    <m/>
    <m/>
    <m/>
    <x v="1"/>
    <m/>
  </r>
  <r>
    <n v="158"/>
    <s v="OE1;PR_01;ACT_216"/>
    <x v="0"/>
    <x v="0"/>
    <x v="7"/>
    <n v="1"/>
    <s v="PEI"/>
    <x v="13"/>
    <s v="ACT_216"/>
    <s v="1.1 Identificar zona geográfica_x000a_"/>
    <x v="2"/>
    <n v="6.2761506276150627E-3"/>
    <s v="Dic"/>
    <n v="0"/>
    <n v="0"/>
    <n v="0"/>
    <s v="Por Ejecutar"/>
    <n v="6.25E-2"/>
    <n v="6.2399999999999997E-2"/>
    <n v="0.99839999999999995"/>
    <m/>
    <m/>
    <m/>
    <m/>
    <m/>
    <x v="1"/>
    <m/>
  </r>
  <r>
    <n v="159"/>
    <s v="OE1;PR_01;ACT_217"/>
    <x v="0"/>
    <x v="0"/>
    <x v="7"/>
    <n v="1"/>
    <s v="PEI"/>
    <x v="13"/>
    <s v="ACT_217"/>
    <s v="1.2 Establecer acciones"/>
    <x v="2"/>
    <n v="6.2761506276150627E-3"/>
    <s v="Ene"/>
    <n v="0"/>
    <n v="0"/>
    <n v="0"/>
    <s v="Por Ejecutar"/>
    <n v="0"/>
    <n v="0"/>
    <n v="0"/>
    <n v="6.25E-2"/>
    <n v="3.1199999999999999E-2"/>
    <n v="0.49919999999999998"/>
    <m/>
    <n v="0.50080000000000002"/>
    <x v="0"/>
    <n v="3.1330543933054391E-3"/>
  </r>
  <r>
    <n v="159"/>
    <s v="OE1;PR_01;ACT_217"/>
    <x v="0"/>
    <x v="0"/>
    <x v="7"/>
    <n v="1"/>
    <s v="PEI"/>
    <x v="13"/>
    <s v="ACT_217"/>
    <s v="1.2 Establecer acciones"/>
    <x v="2"/>
    <n v="6.2761506276150627E-3"/>
    <s v="Feb"/>
    <n v="0"/>
    <n v="0"/>
    <n v="0"/>
    <s v="Por Ejecutar"/>
    <n v="0"/>
    <n v="0"/>
    <n v="0"/>
    <m/>
    <m/>
    <m/>
    <m/>
    <m/>
    <x v="1"/>
    <m/>
  </r>
  <r>
    <n v="159"/>
    <s v="OE1;PR_01;ACT_217"/>
    <x v="0"/>
    <x v="0"/>
    <x v="7"/>
    <n v="1"/>
    <s v="PEI"/>
    <x v="13"/>
    <s v="ACT_217"/>
    <s v="1.2 Establecer acciones"/>
    <x v="2"/>
    <n v="6.2761506276150627E-3"/>
    <s v="Mar"/>
    <n v="0"/>
    <n v="0"/>
    <n v="0"/>
    <s v="Por Ejecutar"/>
    <n v="0"/>
    <n v="0"/>
    <n v="0"/>
    <m/>
    <m/>
    <m/>
    <m/>
    <m/>
    <x v="1"/>
    <m/>
  </r>
  <r>
    <n v="159"/>
    <s v="OE1;PR_01;ACT_217"/>
    <x v="0"/>
    <x v="0"/>
    <x v="7"/>
    <n v="1"/>
    <s v="PEI"/>
    <x v="13"/>
    <s v="ACT_217"/>
    <s v="1.2 Establecer acciones"/>
    <x v="2"/>
    <n v="6.2761506276150627E-3"/>
    <s v="Abr"/>
    <n v="1.04E-2"/>
    <n v="1.04E-2"/>
    <n v="1"/>
    <s v="Culminada"/>
    <n v="1.04E-2"/>
    <n v="1.04E-2"/>
    <n v="1"/>
    <m/>
    <m/>
    <m/>
    <m/>
    <m/>
    <x v="1"/>
    <m/>
  </r>
  <r>
    <n v="159"/>
    <s v="OE1;PR_01;ACT_217"/>
    <x v="0"/>
    <x v="0"/>
    <x v="7"/>
    <n v="1"/>
    <s v="PEI"/>
    <x v="13"/>
    <s v="ACT_217"/>
    <s v="1.2 Establecer acciones"/>
    <x v="2"/>
    <n v="6.2761506276150627E-3"/>
    <s v="May"/>
    <n v="1.04E-2"/>
    <n v="1.04E-2"/>
    <n v="1"/>
    <s v="Culminada"/>
    <n v="2.0799999999999999E-2"/>
    <n v="2.0799999999999999E-2"/>
    <n v="1"/>
    <m/>
    <m/>
    <m/>
    <m/>
    <m/>
    <x v="1"/>
    <m/>
  </r>
  <r>
    <n v="159"/>
    <s v="OE1;PR_01;ACT_217"/>
    <x v="0"/>
    <x v="0"/>
    <x v="7"/>
    <n v="1"/>
    <s v="PEI"/>
    <x v="13"/>
    <s v="ACT_217"/>
    <s v="1.2 Establecer acciones"/>
    <x v="2"/>
    <n v="6.2761506276150627E-3"/>
    <s v="Jun"/>
    <n v="1.04E-2"/>
    <n v="1.04E-2"/>
    <n v="1"/>
    <s v="Culminada"/>
    <n v="3.1199999999999999E-2"/>
    <n v="3.1199999999999999E-2"/>
    <n v="1"/>
    <m/>
    <m/>
    <m/>
    <m/>
    <m/>
    <x v="1"/>
    <m/>
  </r>
  <r>
    <n v="159"/>
    <s v="OE1;PR_01;ACT_217"/>
    <x v="0"/>
    <x v="0"/>
    <x v="7"/>
    <n v="1"/>
    <s v="PEI"/>
    <x v="13"/>
    <s v="ACT_217"/>
    <s v="1.2 Establecer acciones"/>
    <x v="2"/>
    <n v="6.2761506276150627E-3"/>
    <s v="Jul"/>
    <n v="1.04E-2"/>
    <n v="0"/>
    <n v="0"/>
    <s v="Por Ejecutar"/>
    <n v="4.1599999999999998E-2"/>
    <n v="3.1199999999999999E-2"/>
    <n v="0.75"/>
    <m/>
    <m/>
    <m/>
    <m/>
    <m/>
    <x v="1"/>
    <m/>
  </r>
  <r>
    <n v="159"/>
    <s v="OE1;PR_01;ACT_217"/>
    <x v="0"/>
    <x v="0"/>
    <x v="7"/>
    <n v="1"/>
    <s v="PEI"/>
    <x v="13"/>
    <s v="ACT_217"/>
    <s v="1.2 Establecer acciones"/>
    <x v="2"/>
    <n v="6.2761506276150627E-3"/>
    <s v="Ago"/>
    <n v="1.04E-2"/>
    <n v="0"/>
    <n v="0"/>
    <s v="Por Ejecutar"/>
    <n v="5.1999999999999998E-2"/>
    <n v="3.1199999999999999E-2"/>
    <n v="0.6"/>
    <m/>
    <m/>
    <m/>
    <m/>
    <m/>
    <x v="1"/>
    <m/>
  </r>
  <r>
    <n v="159"/>
    <s v="OE1;PR_01;ACT_217"/>
    <x v="0"/>
    <x v="0"/>
    <x v="7"/>
    <n v="1"/>
    <s v="PEI"/>
    <x v="13"/>
    <s v="ACT_217"/>
    <s v="1.2 Establecer acciones"/>
    <x v="2"/>
    <n v="6.2761506276150627E-3"/>
    <s v="Sep"/>
    <n v="1.0500000000000001E-2"/>
    <n v="0"/>
    <n v="0"/>
    <s v="Por Ejecutar"/>
    <n v="6.25E-2"/>
    <n v="3.1199999999999999E-2"/>
    <n v="0.49919999999999998"/>
    <m/>
    <m/>
    <m/>
    <m/>
    <m/>
    <x v="1"/>
    <m/>
  </r>
  <r>
    <n v="159"/>
    <s v="OE1;PR_01;ACT_217"/>
    <x v="0"/>
    <x v="0"/>
    <x v="7"/>
    <n v="1"/>
    <s v="PEI"/>
    <x v="13"/>
    <s v="ACT_217"/>
    <s v="1.2 Establecer acciones"/>
    <x v="2"/>
    <n v="6.2761506276150627E-3"/>
    <s v="Oct"/>
    <n v="0"/>
    <n v="0"/>
    <n v="0"/>
    <s v="Por Ejecutar"/>
    <n v="6.25E-2"/>
    <n v="3.1199999999999999E-2"/>
    <n v="0.49919999999999998"/>
    <m/>
    <m/>
    <m/>
    <m/>
    <m/>
    <x v="1"/>
    <m/>
  </r>
  <r>
    <n v="159"/>
    <s v="OE1;PR_01;ACT_217"/>
    <x v="0"/>
    <x v="0"/>
    <x v="7"/>
    <n v="1"/>
    <s v="PEI"/>
    <x v="13"/>
    <s v="ACT_217"/>
    <s v="1.2 Establecer acciones"/>
    <x v="2"/>
    <n v="6.2761506276150627E-3"/>
    <s v="Nov"/>
    <n v="0"/>
    <n v="0"/>
    <n v="0"/>
    <s v="Por Ejecutar"/>
    <n v="6.25E-2"/>
    <n v="3.1199999999999999E-2"/>
    <n v="0.49919999999999998"/>
    <m/>
    <m/>
    <m/>
    <m/>
    <m/>
    <x v="1"/>
    <m/>
  </r>
  <r>
    <n v="159"/>
    <s v="OE1;PR_01;ACT_217"/>
    <x v="0"/>
    <x v="0"/>
    <x v="7"/>
    <n v="1"/>
    <s v="PEI"/>
    <x v="13"/>
    <s v="ACT_217"/>
    <s v="1.2 Establecer acciones"/>
    <x v="2"/>
    <n v="6.2761506276150627E-3"/>
    <s v="Dic"/>
    <n v="0"/>
    <n v="0"/>
    <n v="0"/>
    <s v="Por Ejecutar"/>
    <n v="6.25E-2"/>
    <n v="3.1199999999999999E-2"/>
    <n v="0.49919999999999998"/>
    <m/>
    <m/>
    <m/>
    <m/>
    <m/>
    <x v="1"/>
    <m/>
  </r>
  <r>
    <n v="160"/>
    <s v="OE1;PR_01;ACT_218"/>
    <x v="0"/>
    <x v="0"/>
    <x v="7"/>
    <n v="1"/>
    <s v="PEI"/>
    <x v="13"/>
    <s v="ACT_218"/>
    <s v="1.3 Efectuar seguimiento"/>
    <x v="2"/>
    <n v="6.2761506276150627E-3"/>
    <s v="Ene"/>
    <n v="0"/>
    <n v="0"/>
    <n v="0"/>
    <s v="Por Ejecutar"/>
    <n v="0"/>
    <n v="0"/>
    <n v="0"/>
    <n v="6.25E-2"/>
    <n v="0"/>
    <n v="0"/>
    <m/>
    <n v="1"/>
    <x v="2"/>
    <n v="0"/>
  </r>
  <r>
    <n v="160"/>
    <s v="OE1;PR_01;ACT_218"/>
    <x v="0"/>
    <x v="0"/>
    <x v="7"/>
    <n v="1"/>
    <s v="PEI"/>
    <x v="13"/>
    <s v="ACT_218"/>
    <s v="1.3 Efectuar seguimiento"/>
    <x v="2"/>
    <n v="6.2761506276150627E-3"/>
    <s v="Feb"/>
    <n v="0"/>
    <n v="0"/>
    <n v="0"/>
    <s v="Por Ejecutar"/>
    <n v="0"/>
    <n v="0"/>
    <n v="0"/>
    <m/>
    <m/>
    <m/>
    <m/>
    <m/>
    <x v="1"/>
    <m/>
  </r>
  <r>
    <n v="160"/>
    <s v="OE1;PR_01;ACT_218"/>
    <x v="0"/>
    <x v="0"/>
    <x v="7"/>
    <n v="1"/>
    <s v="PEI"/>
    <x v="13"/>
    <s v="ACT_218"/>
    <s v="1.3 Efectuar seguimiento"/>
    <x v="2"/>
    <n v="6.2761506276150627E-3"/>
    <s v="Mar"/>
    <n v="0"/>
    <n v="0"/>
    <n v="0"/>
    <s v="Por Ejecutar"/>
    <n v="0"/>
    <n v="0"/>
    <n v="0"/>
    <m/>
    <m/>
    <m/>
    <m/>
    <m/>
    <x v="1"/>
    <m/>
  </r>
  <r>
    <n v="160"/>
    <s v="OE1;PR_01;ACT_218"/>
    <x v="0"/>
    <x v="0"/>
    <x v="7"/>
    <n v="1"/>
    <s v="PEI"/>
    <x v="13"/>
    <s v="ACT_218"/>
    <s v="1.3 Efectuar seguimiento"/>
    <x v="2"/>
    <n v="6.2761506276150627E-3"/>
    <s v="Abr"/>
    <n v="0"/>
    <n v="0"/>
    <n v="0"/>
    <s v="Por Ejecutar"/>
    <n v="0"/>
    <n v="0"/>
    <n v="0"/>
    <m/>
    <m/>
    <m/>
    <m/>
    <m/>
    <x v="1"/>
    <m/>
  </r>
  <r>
    <n v="160"/>
    <s v="OE1;PR_01;ACT_218"/>
    <x v="0"/>
    <x v="0"/>
    <x v="7"/>
    <n v="1"/>
    <s v="PEI"/>
    <x v="13"/>
    <s v="ACT_218"/>
    <s v="1.3 Efectuar seguimiento"/>
    <x v="2"/>
    <n v="6.2761506276150627E-3"/>
    <s v="May"/>
    <n v="0"/>
    <n v="0"/>
    <n v="0"/>
    <s v="Por Ejecutar"/>
    <n v="0"/>
    <n v="0"/>
    <n v="0"/>
    <m/>
    <m/>
    <m/>
    <m/>
    <m/>
    <x v="1"/>
    <m/>
  </r>
  <r>
    <n v="160"/>
    <s v="OE1;PR_01;ACT_218"/>
    <x v="0"/>
    <x v="0"/>
    <x v="7"/>
    <n v="1"/>
    <s v="PEI"/>
    <x v="13"/>
    <s v="ACT_218"/>
    <s v="1.3 Efectuar seguimiento"/>
    <x v="2"/>
    <n v="6.2761506276150627E-3"/>
    <s v="Jun"/>
    <n v="0"/>
    <n v="0"/>
    <n v="0"/>
    <s v="Por Ejecutar"/>
    <n v="0"/>
    <n v="0"/>
    <n v="0"/>
    <m/>
    <m/>
    <m/>
    <m/>
    <m/>
    <x v="1"/>
    <m/>
  </r>
  <r>
    <n v="160"/>
    <s v="OE1;PR_01;ACT_218"/>
    <x v="0"/>
    <x v="0"/>
    <x v="7"/>
    <n v="1"/>
    <s v="PEI"/>
    <x v="13"/>
    <s v="ACT_218"/>
    <s v="1.3 Efectuar seguimiento"/>
    <x v="2"/>
    <n v="6.2761506276150627E-3"/>
    <s v="Jul"/>
    <n v="2.0833333333333332E-2"/>
    <n v="0"/>
    <n v="0"/>
    <s v="Por Ejecutar"/>
    <n v="2.0833333333333332E-2"/>
    <n v="0"/>
    <n v="0"/>
    <m/>
    <m/>
    <m/>
    <m/>
    <m/>
    <x v="1"/>
    <m/>
  </r>
  <r>
    <n v="160"/>
    <s v="OE1;PR_01;ACT_218"/>
    <x v="0"/>
    <x v="0"/>
    <x v="7"/>
    <n v="1"/>
    <s v="PEI"/>
    <x v="13"/>
    <s v="ACT_218"/>
    <s v="1.3 Efectuar seguimiento"/>
    <x v="2"/>
    <n v="6.2761506276150627E-3"/>
    <s v="Ago"/>
    <n v="2.0833333333333332E-2"/>
    <n v="0"/>
    <n v="0"/>
    <s v="Por Ejecutar"/>
    <n v="4.1666666666666664E-2"/>
    <n v="0"/>
    <n v="0"/>
    <m/>
    <m/>
    <m/>
    <m/>
    <m/>
    <x v="1"/>
    <m/>
  </r>
  <r>
    <n v="160"/>
    <s v="OE1;PR_01;ACT_218"/>
    <x v="0"/>
    <x v="0"/>
    <x v="7"/>
    <n v="1"/>
    <s v="PEI"/>
    <x v="13"/>
    <s v="ACT_218"/>
    <s v="1.3 Efectuar seguimiento"/>
    <x v="2"/>
    <n v="6.2761506276150627E-3"/>
    <s v="Sep"/>
    <n v="2.0833333333333332E-2"/>
    <n v="0"/>
    <n v="0"/>
    <s v="Por Ejecutar"/>
    <n v="6.25E-2"/>
    <n v="0"/>
    <n v="0"/>
    <m/>
    <m/>
    <m/>
    <m/>
    <m/>
    <x v="1"/>
    <m/>
  </r>
  <r>
    <n v="160"/>
    <s v="OE1;PR_01;ACT_218"/>
    <x v="0"/>
    <x v="0"/>
    <x v="7"/>
    <n v="1"/>
    <s v="PEI"/>
    <x v="13"/>
    <s v="ACT_218"/>
    <s v="1.3 Efectuar seguimiento"/>
    <x v="2"/>
    <n v="6.2761506276150627E-3"/>
    <s v="Oct"/>
    <n v="0"/>
    <n v="0"/>
    <n v="0"/>
    <s v="Por Ejecutar"/>
    <n v="6.25E-2"/>
    <n v="0"/>
    <n v="0"/>
    <m/>
    <m/>
    <m/>
    <m/>
    <m/>
    <x v="1"/>
    <m/>
  </r>
  <r>
    <n v="160"/>
    <s v="OE1;PR_01;ACT_218"/>
    <x v="0"/>
    <x v="0"/>
    <x v="7"/>
    <n v="1"/>
    <s v="PEI"/>
    <x v="13"/>
    <s v="ACT_218"/>
    <s v="1.3 Efectuar seguimiento"/>
    <x v="2"/>
    <n v="6.2761506276150627E-3"/>
    <s v="Nov"/>
    <n v="0"/>
    <n v="0"/>
    <n v="0"/>
    <s v="Por Ejecutar"/>
    <n v="6.25E-2"/>
    <n v="0"/>
    <n v="0"/>
    <m/>
    <m/>
    <m/>
    <m/>
    <m/>
    <x v="1"/>
    <m/>
  </r>
  <r>
    <n v="160"/>
    <s v="OE1;PR_01;ACT_218"/>
    <x v="0"/>
    <x v="0"/>
    <x v="7"/>
    <n v="1"/>
    <s v="PEI"/>
    <x v="13"/>
    <s v="ACT_218"/>
    <s v="1.3 Efectuar seguimiento"/>
    <x v="2"/>
    <n v="6.2761506276150627E-3"/>
    <s v="Dic"/>
    <n v="0"/>
    <n v="0"/>
    <n v="0"/>
    <s v="Por Ejecutar"/>
    <n v="6.25E-2"/>
    <n v="0"/>
    <n v="0"/>
    <m/>
    <m/>
    <m/>
    <m/>
    <m/>
    <x v="1"/>
    <m/>
  </r>
  <r>
    <n v="161"/>
    <s v="OE1;PR_01;ACT_219"/>
    <x v="0"/>
    <x v="0"/>
    <x v="7"/>
    <n v="1"/>
    <s v="PEI"/>
    <x v="13"/>
    <s v="ACT_219"/>
    <s v="1.4  Desarrollar campañas"/>
    <x v="2"/>
    <n v="6.2761506276150627E-3"/>
    <s v="Ene"/>
    <n v="0"/>
    <n v="0"/>
    <n v="0"/>
    <s v="Por Ejecutar"/>
    <n v="0"/>
    <n v="0"/>
    <n v="0"/>
    <n v="6.25E-2"/>
    <n v="0"/>
    <n v="0"/>
    <m/>
    <n v="1"/>
    <x v="2"/>
    <n v="0"/>
  </r>
  <r>
    <n v="161"/>
    <s v="OE1;PR_01;ACT_219"/>
    <x v="0"/>
    <x v="0"/>
    <x v="7"/>
    <n v="1"/>
    <s v="PEI"/>
    <x v="13"/>
    <s v="ACT_219"/>
    <s v="1.4  Desarrollar campañas"/>
    <x v="2"/>
    <n v="6.2761506276150627E-3"/>
    <s v="Feb"/>
    <n v="0"/>
    <n v="0"/>
    <n v="0"/>
    <s v="Por Ejecutar"/>
    <n v="0"/>
    <n v="0"/>
    <n v="0"/>
    <m/>
    <m/>
    <m/>
    <m/>
    <m/>
    <x v="1"/>
    <m/>
  </r>
  <r>
    <n v="161"/>
    <s v="OE1;PR_01;ACT_219"/>
    <x v="0"/>
    <x v="0"/>
    <x v="7"/>
    <n v="1"/>
    <s v="PEI"/>
    <x v="13"/>
    <s v="ACT_219"/>
    <s v="1.4  Desarrollar campañas"/>
    <x v="2"/>
    <n v="6.2761506276150627E-3"/>
    <s v="Mar"/>
    <n v="0"/>
    <n v="0"/>
    <n v="0"/>
    <s v="Por Ejecutar"/>
    <n v="0"/>
    <n v="0"/>
    <n v="0"/>
    <m/>
    <m/>
    <m/>
    <m/>
    <m/>
    <x v="1"/>
    <m/>
  </r>
  <r>
    <n v="161"/>
    <s v="OE1;PR_01;ACT_219"/>
    <x v="0"/>
    <x v="0"/>
    <x v="7"/>
    <n v="1"/>
    <s v="PEI"/>
    <x v="13"/>
    <s v="ACT_219"/>
    <s v="1.4  Desarrollar campañas"/>
    <x v="2"/>
    <n v="6.2761506276150627E-3"/>
    <s v="Abr"/>
    <n v="0"/>
    <n v="0"/>
    <n v="0"/>
    <s v="Por Ejecutar"/>
    <n v="0"/>
    <n v="0"/>
    <n v="0"/>
    <m/>
    <m/>
    <m/>
    <m/>
    <m/>
    <x v="1"/>
    <m/>
  </r>
  <r>
    <n v="161"/>
    <s v="OE1;PR_01;ACT_219"/>
    <x v="0"/>
    <x v="0"/>
    <x v="7"/>
    <n v="1"/>
    <s v="PEI"/>
    <x v="13"/>
    <s v="ACT_219"/>
    <s v="1.4  Desarrollar campañas"/>
    <x v="2"/>
    <n v="6.2761506276150627E-3"/>
    <s v="May"/>
    <n v="0"/>
    <n v="0"/>
    <n v="0"/>
    <s v="Por Ejecutar"/>
    <n v="0"/>
    <n v="0"/>
    <n v="0"/>
    <m/>
    <m/>
    <m/>
    <m/>
    <m/>
    <x v="1"/>
    <m/>
  </r>
  <r>
    <n v="161"/>
    <s v="OE1;PR_01;ACT_219"/>
    <x v="0"/>
    <x v="0"/>
    <x v="7"/>
    <n v="1"/>
    <s v="PEI"/>
    <x v="13"/>
    <s v="ACT_219"/>
    <s v="1.4  Desarrollar campañas"/>
    <x v="2"/>
    <n v="6.2761506276150627E-3"/>
    <s v="Jun"/>
    <n v="0"/>
    <n v="0"/>
    <n v="0"/>
    <s v="Por Ejecutar"/>
    <n v="0"/>
    <n v="0"/>
    <n v="0"/>
    <m/>
    <m/>
    <m/>
    <m/>
    <m/>
    <x v="1"/>
    <m/>
  </r>
  <r>
    <n v="161"/>
    <s v="OE1;PR_01;ACT_219"/>
    <x v="0"/>
    <x v="0"/>
    <x v="7"/>
    <n v="1"/>
    <s v="PEI"/>
    <x v="13"/>
    <s v="ACT_219"/>
    <s v="1.4  Desarrollar campañas"/>
    <x v="2"/>
    <n v="6.2761506276150627E-3"/>
    <s v="Jul"/>
    <n v="0"/>
    <n v="0"/>
    <n v="0"/>
    <s v="Por Ejecutar"/>
    <n v="0"/>
    <n v="0"/>
    <n v="0"/>
    <m/>
    <m/>
    <m/>
    <m/>
    <m/>
    <x v="1"/>
    <m/>
  </r>
  <r>
    <n v="161"/>
    <s v="OE1;PR_01;ACT_219"/>
    <x v="0"/>
    <x v="0"/>
    <x v="7"/>
    <n v="1"/>
    <s v="PEI"/>
    <x v="13"/>
    <s v="ACT_219"/>
    <s v="1.4  Desarrollar campañas"/>
    <x v="2"/>
    <n v="6.2761506276150627E-3"/>
    <s v="Ago"/>
    <n v="0"/>
    <n v="0"/>
    <n v="0"/>
    <s v="Por Ejecutar"/>
    <n v="0"/>
    <n v="0"/>
    <n v="0"/>
    <m/>
    <m/>
    <m/>
    <m/>
    <m/>
    <x v="1"/>
    <m/>
  </r>
  <r>
    <n v="161"/>
    <s v="OE1;PR_01;ACT_219"/>
    <x v="0"/>
    <x v="0"/>
    <x v="7"/>
    <n v="1"/>
    <s v="PEI"/>
    <x v="13"/>
    <s v="ACT_219"/>
    <s v="1.4  Desarrollar campañas"/>
    <x v="2"/>
    <n v="6.2761506276150627E-3"/>
    <s v="Sep"/>
    <n v="0"/>
    <n v="0"/>
    <n v="0"/>
    <s v="Por Ejecutar"/>
    <n v="0"/>
    <n v="0"/>
    <n v="0"/>
    <m/>
    <m/>
    <m/>
    <m/>
    <m/>
    <x v="1"/>
    <m/>
  </r>
  <r>
    <n v="161"/>
    <s v="OE1;PR_01;ACT_219"/>
    <x v="0"/>
    <x v="0"/>
    <x v="7"/>
    <n v="1"/>
    <s v="PEI"/>
    <x v="13"/>
    <s v="ACT_219"/>
    <s v="1.4  Desarrollar campañas"/>
    <x v="2"/>
    <n v="6.2761506276150627E-3"/>
    <s v="Oct"/>
    <n v="3.1199999999999999E-2"/>
    <n v="0"/>
    <n v="0"/>
    <s v="Por Ejecutar"/>
    <n v="3.1199999999999999E-2"/>
    <n v="0"/>
    <n v="0"/>
    <m/>
    <m/>
    <m/>
    <m/>
    <m/>
    <x v="1"/>
    <m/>
  </r>
  <r>
    <n v="161"/>
    <s v="OE1;PR_01;ACT_219"/>
    <x v="0"/>
    <x v="0"/>
    <x v="7"/>
    <n v="1"/>
    <s v="PEI"/>
    <x v="13"/>
    <s v="ACT_219"/>
    <s v="1.4  Desarrollar campañas"/>
    <x v="2"/>
    <n v="6.2761506276150627E-3"/>
    <s v="Nov"/>
    <n v="3.1300000000000001E-2"/>
    <n v="0"/>
    <n v="0"/>
    <s v="Por Ejecutar"/>
    <n v="6.25E-2"/>
    <n v="0"/>
    <n v="0"/>
    <m/>
    <m/>
    <m/>
    <m/>
    <m/>
    <x v="1"/>
    <m/>
  </r>
  <r>
    <n v="161"/>
    <s v="OE1;PR_01;ACT_219"/>
    <x v="0"/>
    <x v="0"/>
    <x v="7"/>
    <n v="1"/>
    <s v="PEI"/>
    <x v="13"/>
    <s v="ACT_219"/>
    <s v="1.4  Desarrollar campañas"/>
    <x v="2"/>
    <n v="6.2761506276150627E-3"/>
    <s v="Dic"/>
    <n v="0"/>
    <n v="0"/>
    <n v="0"/>
    <s v="Por Ejecutar"/>
    <n v="6.25E-2"/>
    <n v="0"/>
    <n v="0"/>
    <m/>
    <m/>
    <m/>
    <m/>
    <m/>
    <x v="1"/>
    <m/>
  </r>
  <r>
    <n v="162"/>
    <s v="OE1;PR_10;ACT_220"/>
    <x v="0"/>
    <x v="0"/>
    <x v="0"/>
    <n v="2"/>
    <s v="PAI"/>
    <x v="0"/>
    <s v="ACT_220"/>
    <s v="PGS visitas de inspección"/>
    <x v="2"/>
    <n v="4.4642857142857152E-4"/>
    <s v="Ene"/>
    <n v="0"/>
    <n v="0"/>
    <n v="0"/>
    <s v="Por Ejecutar"/>
    <n v="0"/>
    <n v="0"/>
    <n v="0"/>
    <n v="200"/>
    <n v="86"/>
    <n v="0.43"/>
    <m/>
    <n v="0.57000000000000006"/>
    <x v="0"/>
    <n v="1.9196428571428576E-4"/>
  </r>
  <r>
    <n v="162"/>
    <s v="OE1;PR_10;ACT_220"/>
    <x v="0"/>
    <x v="0"/>
    <x v="0"/>
    <n v="2"/>
    <s v="PAI"/>
    <x v="0"/>
    <s v="ACT_220"/>
    <s v="PGS visitas de inspección"/>
    <x v="2"/>
    <n v="4.4642857142857152E-4"/>
    <s v="Feb"/>
    <n v="20"/>
    <n v="20"/>
    <n v="1"/>
    <s v="Culminada"/>
    <n v="20"/>
    <n v="20"/>
    <n v="1"/>
    <m/>
    <m/>
    <m/>
    <m/>
    <m/>
    <x v="1"/>
    <m/>
  </r>
  <r>
    <n v="162"/>
    <s v="OE1;PR_10;ACT_220"/>
    <x v="0"/>
    <x v="0"/>
    <x v="0"/>
    <n v="2"/>
    <s v="PAI"/>
    <x v="0"/>
    <s v="ACT_220"/>
    <s v="PGS visitas de inspección"/>
    <x v="2"/>
    <n v="4.4642857142857152E-4"/>
    <s v="Mar"/>
    <n v="20"/>
    <n v="20"/>
    <n v="1"/>
    <s v="Culminada"/>
    <n v="40"/>
    <n v="40"/>
    <n v="1"/>
    <m/>
    <m/>
    <m/>
    <m/>
    <m/>
    <x v="1"/>
    <m/>
  </r>
  <r>
    <n v="162"/>
    <s v="OE1;PR_10;ACT_220"/>
    <x v="0"/>
    <x v="0"/>
    <x v="0"/>
    <n v="2"/>
    <s v="PAI"/>
    <x v="0"/>
    <s v="ACT_220"/>
    <s v="PGS visitas de inspección"/>
    <x v="2"/>
    <n v="4.4642857142857152E-4"/>
    <s v="Abr"/>
    <n v="15"/>
    <n v="10"/>
    <n v="0.66666666666666663"/>
    <s v="En Seguimiento"/>
    <n v="55"/>
    <n v="50"/>
    <n v="0.90909090909090906"/>
    <m/>
    <m/>
    <m/>
    <m/>
    <m/>
    <x v="1"/>
    <m/>
  </r>
  <r>
    <n v="162"/>
    <s v="OE1;PR_10;ACT_220"/>
    <x v="0"/>
    <x v="0"/>
    <x v="0"/>
    <n v="2"/>
    <s v="PAI"/>
    <x v="0"/>
    <s v="ACT_220"/>
    <s v="PGS visitas de inspección"/>
    <x v="2"/>
    <n v="4.4642857142857152E-4"/>
    <s v="May"/>
    <n v="20"/>
    <n v="20"/>
    <n v="1"/>
    <s v="Culminada"/>
    <n v="75"/>
    <n v="70"/>
    <n v="0.93333333333333335"/>
    <m/>
    <m/>
    <m/>
    <m/>
    <m/>
    <x v="1"/>
    <m/>
  </r>
  <r>
    <n v="162"/>
    <s v="OE1;PR_10;ACT_220"/>
    <x v="0"/>
    <x v="0"/>
    <x v="0"/>
    <n v="2"/>
    <s v="PAI"/>
    <x v="0"/>
    <s v="ACT_220"/>
    <s v="PGS visitas de inspección"/>
    <x v="2"/>
    <n v="4.4642857142857152E-4"/>
    <s v="Jun"/>
    <n v="25"/>
    <n v="16"/>
    <n v="0.64"/>
    <s v="En Tramite"/>
    <n v="100"/>
    <n v="86"/>
    <n v="0.86"/>
    <m/>
    <m/>
    <m/>
    <m/>
    <m/>
    <x v="1"/>
    <m/>
  </r>
  <r>
    <n v="162"/>
    <s v="OE1;PR_10;ACT_220"/>
    <x v="0"/>
    <x v="0"/>
    <x v="0"/>
    <n v="2"/>
    <s v="PAI"/>
    <x v="0"/>
    <s v="ACT_220"/>
    <s v="PGS visitas de inspección"/>
    <x v="2"/>
    <n v="4.4642857142857152E-4"/>
    <s v="Jul"/>
    <n v="20"/>
    <n v="0"/>
    <n v="0"/>
    <s v="Por Ejecutar"/>
    <n v="120"/>
    <n v="86"/>
    <n v="0.71666666666666667"/>
    <m/>
    <m/>
    <m/>
    <m/>
    <m/>
    <x v="1"/>
    <m/>
  </r>
  <r>
    <n v="162"/>
    <s v="OE1;PR_10;ACT_220"/>
    <x v="0"/>
    <x v="0"/>
    <x v="0"/>
    <n v="2"/>
    <s v="PAI"/>
    <x v="0"/>
    <s v="ACT_220"/>
    <s v="PGS visitas de inspección"/>
    <x v="2"/>
    <n v="4.4642857142857152E-4"/>
    <s v="Ago"/>
    <n v="20"/>
    <n v="0"/>
    <n v="0"/>
    <s v="Por Ejecutar"/>
    <n v="140"/>
    <n v="86"/>
    <n v="0.61428571428571432"/>
    <m/>
    <m/>
    <m/>
    <m/>
    <m/>
    <x v="1"/>
    <m/>
  </r>
  <r>
    <n v="162"/>
    <s v="OE1;PR_10;ACT_220"/>
    <x v="0"/>
    <x v="0"/>
    <x v="0"/>
    <n v="2"/>
    <s v="PAI"/>
    <x v="0"/>
    <s v="ACT_220"/>
    <s v="PGS visitas de inspección"/>
    <x v="2"/>
    <n v="4.4642857142857152E-4"/>
    <s v="Sep"/>
    <n v="20"/>
    <n v="0"/>
    <n v="0"/>
    <s v="Por Ejecutar"/>
    <n v="160"/>
    <n v="86"/>
    <n v="0.53749999999999998"/>
    <m/>
    <m/>
    <m/>
    <m/>
    <m/>
    <x v="1"/>
    <m/>
  </r>
  <r>
    <n v="162"/>
    <s v="OE1;PR_10;ACT_220"/>
    <x v="0"/>
    <x v="0"/>
    <x v="0"/>
    <n v="2"/>
    <s v="PAI"/>
    <x v="0"/>
    <s v="ACT_220"/>
    <s v="PGS visitas de inspección"/>
    <x v="2"/>
    <n v="4.4642857142857152E-4"/>
    <s v="Oct"/>
    <n v="15"/>
    <n v="0"/>
    <n v="0"/>
    <s v="Por Ejecutar"/>
    <n v="175"/>
    <n v="86"/>
    <n v="0.49142857142857144"/>
    <m/>
    <m/>
    <m/>
    <m/>
    <m/>
    <x v="1"/>
    <m/>
  </r>
  <r>
    <n v="162"/>
    <s v="OE1;PR_10;ACT_220"/>
    <x v="0"/>
    <x v="0"/>
    <x v="0"/>
    <n v="2"/>
    <s v="PAI"/>
    <x v="0"/>
    <s v="ACT_220"/>
    <s v="PGS visitas de inspección"/>
    <x v="2"/>
    <n v="4.4642857142857152E-4"/>
    <s v="Nov"/>
    <n v="15"/>
    <n v="0"/>
    <n v="0"/>
    <s v="Por Ejecutar"/>
    <n v="190"/>
    <n v="86"/>
    <n v="0.45263157894736844"/>
    <m/>
    <m/>
    <m/>
    <m/>
    <m/>
    <x v="1"/>
    <m/>
  </r>
  <r>
    <n v="162"/>
    <s v="OE1;PR_10;ACT_220"/>
    <x v="0"/>
    <x v="0"/>
    <x v="0"/>
    <n v="2"/>
    <s v="PAI"/>
    <x v="0"/>
    <s v="ACT_220"/>
    <s v="PGS visitas de inspección"/>
    <x v="2"/>
    <n v="4.4642857142857152E-4"/>
    <s v="Dic"/>
    <n v="10"/>
    <n v="0"/>
    <n v="0"/>
    <s v="Por Ejecutar"/>
    <n v="200"/>
    <n v="86"/>
    <n v="0.43"/>
    <m/>
    <m/>
    <m/>
    <m/>
    <m/>
    <x v="1"/>
    <m/>
  </r>
  <r>
    <n v="163"/>
    <s v="OE1;PR_10;ACT_239"/>
    <x v="0"/>
    <x v="0"/>
    <x v="0"/>
    <n v="2"/>
    <s v="PAI"/>
    <x v="0"/>
    <s v="ACT_239"/>
    <s v="Efectuar Intervenciones por corredor temporada alta"/>
    <x v="0"/>
    <n v="4.4642857142857152E-4"/>
    <s v="Ene"/>
    <n v="0"/>
    <n v="0"/>
    <n v="0"/>
    <s v="Por Ejecutar"/>
    <n v="0"/>
    <n v="0"/>
    <n v="0"/>
    <n v="7"/>
    <n v="4"/>
    <n v="0.5714285714285714"/>
    <m/>
    <n v="0.4285714285714286"/>
    <x v="0"/>
    <n v="2.5510204081632655E-4"/>
  </r>
  <r>
    <n v="163"/>
    <s v="OE1;PR_10;ACT_239"/>
    <x v="0"/>
    <x v="0"/>
    <x v="0"/>
    <n v="2"/>
    <s v="PAI"/>
    <x v="0"/>
    <s v="ACT_239"/>
    <s v="Efectuar Intervenciones por corredor temporada alta"/>
    <x v="0"/>
    <n v="4.4642857142857152E-4"/>
    <s v="Feb"/>
    <n v="0"/>
    <n v="0"/>
    <n v="0"/>
    <s v="Por Ejecutar"/>
    <n v="0"/>
    <n v="0"/>
    <n v="0"/>
    <m/>
    <m/>
    <m/>
    <m/>
    <m/>
    <x v="1"/>
    <m/>
  </r>
  <r>
    <n v="163"/>
    <s v="OE1;PR_10;ACT_239"/>
    <x v="0"/>
    <x v="0"/>
    <x v="0"/>
    <n v="2"/>
    <s v="PAI"/>
    <x v="0"/>
    <s v="ACT_239"/>
    <s v="Efectuar Intervenciones por corredor temporada alta"/>
    <x v="0"/>
    <n v="4.4642857142857152E-4"/>
    <s v="Mar"/>
    <n v="1"/>
    <n v="1"/>
    <n v="1"/>
    <s v="Culminada"/>
    <n v="1"/>
    <n v="1"/>
    <n v="1"/>
    <m/>
    <m/>
    <m/>
    <m/>
    <m/>
    <x v="1"/>
    <m/>
  </r>
  <r>
    <n v="163"/>
    <s v="OE1;PR_10;ACT_239"/>
    <x v="0"/>
    <x v="0"/>
    <x v="0"/>
    <n v="2"/>
    <s v="PAI"/>
    <x v="0"/>
    <s v="ACT_239"/>
    <s v="Efectuar Intervenciones por corredor temporada alta"/>
    <x v="0"/>
    <n v="4.4642857142857152E-4"/>
    <s v="Abr"/>
    <n v="1"/>
    <n v="1"/>
    <n v="1"/>
    <s v="Culminada"/>
    <n v="2"/>
    <n v="2"/>
    <n v="1"/>
    <m/>
    <m/>
    <m/>
    <m/>
    <m/>
    <x v="1"/>
    <m/>
  </r>
  <r>
    <n v="163"/>
    <s v="OE1;PR_10;ACT_239"/>
    <x v="0"/>
    <x v="0"/>
    <x v="0"/>
    <n v="2"/>
    <s v="PAI"/>
    <x v="0"/>
    <s v="ACT_239"/>
    <s v="Efectuar Intervenciones por corredor temporada alta"/>
    <x v="0"/>
    <n v="4.4642857142857152E-4"/>
    <s v="May"/>
    <n v="2"/>
    <n v="2"/>
    <n v="1"/>
    <s v="Culminada"/>
    <n v="4"/>
    <n v="4"/>
    <n v="1"/>
    <m/>
    <m/>
    <m/>
    <m/>
    <m/>
    <x v="1"/>
    <m/>
  </r>
  <r>
    <n v="163"/>
    <s v="OE1;PR_10;ACT_239"/>
    <x v="0"/>
    <x v="0"/>
    <x v="0"/>
    <n v="2"/>
    <s v="PAI"/>
    <x v="0"/>
    <s v="ACT_239"/>
    <s v="Efectuar Intervenciones por corredor temporada alta"/>
    <x v="0"/>
    <n v="4.4642857142857152E-4"/>
    <s v="Jun"/>
    <n v="1"/>
    <n v="0"/>
    <n v="0"/>
    <s v="Por Ejecutar"/>
    <n v="5"/>
    <n v="4"/>
    <n v="0.8"/>
    <m/>
    <m/>
    <m/>
    <m/>
    <m/>
    <x v="1"/>
    <m/>
  </r>
  <r>
    <n v="163"/>
    <s v="OE1;PR_10;ACT_239"/>
    <x v="0"/>
    <x v="0"/>
    <x v="0"/>
    <n v="2"/>
    <s v="PAI"/>
    <x v="0"/>
    <s v="ACT_239"/>
    <s v="Efectuar Intervenciones por corredor temporada alta"/>
    <x v="0"/>
    <n v="4.4642857142857152E-4"/>
    <s v="Jul"/>
    <n v="1"/>
    <n v="0"/>
    <n v="0"/>
    <s v="Por Ejecutar"/>
    <n v="6"/>
    <n v="4"/>
    <n v="0.66666666666666663"/>
    <m/>
    <m/>
    <m/>
    <m/>
    <m/>
    <x v="1"/>
    <m/>
  </r>
  <r>
    <n v="163"/>
    <s v="OE1;PR_10;ACT_239"/>
    <x v="0"/>
    <x v="0"/>
    <x v="0"/>
    <n v="2"/>
    <s v="PAI"/>
    <x v="0"/>
    <s v="ACT_239"/>
    <s v="Efectuar Intervenciones por corredor temporada alta"/>
    <x v="0"/>
    <n v="4.4642857142857152E-4"/>
    <s v="Ago"/>
    <n v="1"/>
    <n v="0"/>
    <n v="0"/>
    <s v="Por Ejecutar"/>
    <n v="7"/>
    <n v="4"/>
    <n v="0.5714285714285714"/>
    <m/>
    <m/>
    <m/>
    <m/>
    <m/>
    <x v="1"/>
    <m/>
  </r>
  <r>
    <n v="163"/>
    <s v="OE1;PR_10;ACT_239"/>
    <x v="0"/>
    <x v="0"/>
    <x v="0"/>
    <n v="2"/>
    <s v="PAI"/>
    <x v="0"/>
    <s v="ACT_239"/>
    <s v="Efectuar Intervenciones por corredor temporada alta"/>
    <x v="0"/>
    <n v="4.4642857142857152E-4"/>
    <s v="Sep"/>
    <n v="0"/>
    <n v="0"/>
    <n v="0"/>
    <s v="Por Ejecutar"/>
    <n v="7"/>
    <n v="4"/>
    <n v="0.5714285714285714"/>
    <m/>
    <m/>
    <m/>
    <m/>
    <m/>
    <x v="1"/>
    <m/>
  </r>
  <r>
    <n v="163"/>
    <s v="OE1;PR_10;ACT_239"/>
    <x v="0"/>
    <x v="0"/>
    <x v="0"/>
    <n v="2"/>
    <s v="PAI"/>
    <x v="0"/>
    <s v="ACT_239"/>
    <s v="Efectuar Intervenciones por corredor temporada alta"/>
    <x v="0"/>
    <n v="4.4642857142857152E-4"/>
    <s v="Oct"/>
    <n v="0"/>
    <n v="0"/>
    <n v="0"/>
    <s v="Por Ejecutar"/>
    <n v="7"/>
    <n v="4"/>
    <n v="0.5714285714285714"/>
    <m/>
    <m/>
    <m/>
    <m/>
    <m/>
    <x v="1"/>
    <m/>
  </r>
  <r>
    <n v="163"/>
    <s v="OE1;PR_10;ACT_239"/>
    <x v="0"/>
    <x v="0"/>
    <x v="0"/>
    <n v="2"/>
    <s v="PAI"/>
    <x v="0"/>
    <s v="ACT_239"/>
    <s v="Efectuar Intervenciones por corredor temporada alta"/>
    <x v="0"/>
    <n v="4.4642857142857152E-4"/>
    <s v="Nov"/>
    <n v="0"/>
    <n v="0"/>
    <n v="0"/>
    <s v="Por Ejecutar"/>
    <n v="7"/>
    <n v="4"/>
    <n v="0.5714285714285714"/>
    <m/>
    <m/>
    <m/>
    <m/>
    <m/>
    <x v="1"/>
    <m/>
  </r>
  <r>
    <n v="163"/>
    <s v="OE1;PR_10;ACT_239"/>
    <x v="0"/>
    <x v="0"/>
    <x v="0"/>
    <n v="2"/>
    <s v="PAI"/>
    <x v="0"/>
    <s v="ACT_239"/>
    <s v="Efectuar Intervenciones por corredor temporada alta"/>
    <x v="0"/>
    <n v="4.4642857142857152E-4"/>
    <s v="Dic"/>
    <n v="0"/>
    <n v="0"/>
    <n v="0"/>
    <s v="Por Ejecutar"/>
    <n v="7"/>
    <n v="4"/>
    <n v="0.5714285714285714"/>
    <m/>
    <m/>
    <m/>
    <m/>
    <m/>
    <x v="1"/>
    <m/>
  </r>
  <r>
    <n v="164"/>
    <s v="OE1;PR_10;ACT_240"/>
    <x v="0"/>
    <x v="0"/>
    <x v="0"/>
    <n v="2"/>
    <s v="PAI"/>
    <x v="0"/>
    <s v="ACT_240"/>
    <s v="Supervisar 292 vigilados"/>
    <x v="0"/>
    <n v="4.4642857142857152E-4"/>
    <s v="Ene"/>
    <n v="10"/>
    <n v="25"/>
    <n v="2.5"/>
    <s v="Culminada"/>
    <n v="10"/>
    <n v="25"/>
    <n v="2.5"/>
    <n v="292"/>
    <n v="158"/>
    <n v="0.54109589041095896"/>
    <m/>
    <n v="0.45890410958904104"/>
    <x v="0"/>
    <n v="2.4156066536203531E-4"/>
  </r>
  <r>
    <n v="164"/>
    <s v="OE1;PR_10;ACT_240"/>
    <x v="0"/>
    <x v="0"/>
    <x v="0"/>
    <n v="2"/>
    <s v="PAI"/>
    <x v="0"/>
    <s v="ACT_240"/>
    <s v="Supervisar 292 vigilados"/>
    <x v="0"/>
    <n v="4.4642857142857152E-4"/>
    <s v="Feb"/>
    <n v="25"/>
    <n v="36"/>
    <n v="1.44"/>
    <s v="Culminada"/>
    <n v="35"/>
    <n v="61"/>
    <n v="1.7428571428571429"/>
    <m/>
    <m/>
    <m/>
    <m/>
    <m/>
    <x v="1"/>
    <m/>
  </r>
  <r>
    <n v="164"/>
    <s v="OE1;PR_10;ACT_240"/>
    <x v="0"/>
    <x v="0"/>
    <x v="0"/>
    <n v="2"/>
    <s v="PAI"/>
    <x v="0"/>
    <s v="ACT_240"/>
    <s v="Supervisar 292 vigilados"/>
    <x v="0"/>
    <n v="4.4642857142857152E-4"/>
    <s v="Mar"/>
    <n v="26"/>
    <n v="29"/>
    <n v="1.1153846153846154"/>
    <s v="Culminada"/>
    <n v="61"/>
    <n v="90"/>
    <n v="1.4754098360655739"/>
    <m/>
    <m/>
    <m/>
    <m/>
    <m/>
    <x v="1"/>
    <m/>
  </r>
  <r>
    <n v="164"/>
    <s v="OE1;PR_10;ACT_240"/>
    <x v="0"/>
    <x v="0"/>
    <x v="0"/>
    <n v="2"/>
    <s v="PAI"/>
    <x v="0"/>
    <s v="ACT_240"/>
    <s v="Supervisar 292 vigilados"/>
    <x v="0"/>
    <n v="4.4642857142857152E-4"/>
    <s v="Abr"/>
    <n v="30"/>
    <n v="14"/>
    <n v="0.46666666666666667"/>
    <s v="En Tramite"/>
    <n v="91"/>
    <n v="104"/>
    <n v="1.1428571428571428"/>
    <m/>
    <m/>
    <m/>
    <m/>
    <m/>
    <x v="1"/>
    <m/>
  </r>
  <r>
    <n v="164"/>
    <s v="OE1;PR_10;ACT_240"/>
    <x v="0"/>
    <x v="0"/>
    <x v="0"/>
    <n v="2"/>
    <s v="PAI"/>
    <x v="0"/>
    <s v="ACT_240"/>
    <s v="Supervisar 292 vigilados"/>
    <x v="0"/>
    <n v="4.4642857142857152E-4"/>
    <s v="May"/>
    <n v="22"/>
    <n v="38"/>
    <n v="1.7272727272727273"/>
    <s v="Culminada"/>
    <n v="113"/>
    <n v="142"/>
    <n v="1.2566371681415929"/>
    <m/>
    <m/>
    <m/>
    <m/>
    <m/>
    <x v="1"/>
    <m/>
  </r>
  <r>
    <n v="164"/>
    <s v="OE1;PR_10;ACT_240"/>
    <x v="0"/>
    <x v="0"/>
    <x v="0"/>
    <n v="2"/>
    <s v="PAI"/>
    <x v="0"/>
    <s v="ACT_240"/>
    <s v="Supervisar 292 vigilados"/>
    <x v="0"/>
    <n v="4.4642857142857152E-4"/>
    <s v="Jun"/>
    <n v="30"/>
    <n v="16"/>
    <n v="0.53333333333333333"/>
    <s v="En Tramite"/>
    <n v="143"/>
    <n v="158"/>
    <n v="1.1048951048951048"/>
    <m/>
    <m/>
    <m/>
    <m/>
    <m/>
    <x v="1"/>
    <m/>
  </r>
  <r>
    <n v="164"/>
    <s v="OE1;PR_10;ACT_240"/>
    <x v="0"/>
    <x v="0"/>
    <x v="0"/>
    <n v="2"/>
    <s v="PAI"/>
    <x v="0"/>
    <s v="ACT_240"/>
    <s v="Supervisar 292 vigilados"/>
    <x v="0"/>
    <n v="4.4642857142857152E-4"/>
    <s v="Jul"/>
    <n v="28"/>
    <n v="0"/>
    <n v="0"/>
    <s v="Por Ejecutar"/>
    <n v="171"/>
    <n v="158"/>
    <n v="0.92397660818713445"/>
    <m/>
    <m/>
    <m/>
    <m/>
    <m/>
    <x v="1"/>
    <m/>
  </r>
  <r>
    <n v="164"/>
    <s v="OE1;PR_10;ACT_240"/>
    <x v="0"/>
    <x v="0"/>
    <x v="0"/>
    <n v="2"/>
    <s v="PAI"/>
    <x v="0"/>
    <s v="ACT_240"/>
    <s v="Supervisar 292 vigilados"/>
    <x v="0"/>
    <n v="4.4642857142857152E-4"/>
    <s v="Ago"/>
    <n v="28"/>
    <n v="0"/>
    <n v="0"/>
    <s v="Por Ejecutar"/>
    <n v="199"/>
    <n v="158"/>
    <n v="0.79396984924623115"/>
    <m/>
    <m/>
    <m/>
    <m/>
    <m/>
    <x v="1"/>
    <m/>
  </r>
  <r>
    <n v="164"/>
    <s v="OE1;PR_10;ACT_240"/>
    <x v="0"/>
    <x v="0"/>
    <x v="0"/>
    <n v="2"/>
    <s v="PAI"/>
    <x v="0"/>
    <s v="ACT_240"/>
    <s v="Supervisar 292 vigilados"/>
    <x v="0"/>
    <n v="4.4642857142857152E-4"/>
    <s v="Sep"/>
    <n v="27"/>
    <n v="0"/>
    <n v="0"/>
    <s v="Por Ejecutar"/>
    <n v="226"/>
    <n v="158"/>
    <n v="0.69911504424778759"/>
    <m/>
    <m/>
    <m/>
    <m/>
    <m/>
    <x v="1"/>
    <m/>
  </r>
  <r>
    <n v="164"/>
    <s v="OE1;PR_10;ACT_240"/>
    <x v="0"/>
    <x v="0"/>
    <x v="0"/>
    <n v="2"/>
    <s v="PAI"/>
    <x v="0"/>
    <s v="ACT_240"/>
    <s v="Supervisar 292 vigilados"/>
    <x v="0"/>
    <n v="4.4642857142857152E-4"/>
    <s v="Oct"/>
    <n v="25"/>
    <n v="0"/>
    <n v="0"/>
    <s v="Por Ejecutar"/>
    <n v="251"/>
    <n v="158"/>
    <n v="0.62948207171314741"/>
    <m/>
    <m/>
    <m/>
    <m/>
    <m/>
    <x v="1"/>
    <m/>
  </r>
  <r>
    <n v="164"/>
    <s v="OE1;PR_10;ACT_240"/>
    <x v="0"/>
    <x v="0"/>
    <x v="0"/>
    <n v="2"/>
    <s v="PAI"/>
    <x v="0"/>
    <s v="ACT_240"/>
    <s v="Supervisar 292 vigilados"/>
    <x v="0"/>
    <n v="4.4642857142857152E-4"/>
    <s v="Nov"/>
    <n v="25"/>
    <n v="0"/>
    <n v="0"/>
    <s v="Por Ejecutar"/>
    <n v="276"/>
    <n v="158"/>
    <n v="0.57246376811594202"/>
    <m/>
    <m/>
    <m/>
    <m/>
    <m/>
    <x v="1"/>
    <m/>
  </r>
  <r>
    <n v="164"/>
    <s v="OE1;PR_10;ACT_240"/>
    <x v="0"/>
    <x v="0"/>
    <x v="0"/>
    <n v="2"/>
    <s v="PAI"/>
    <x v="0"/>
    <s v="ACT_240"/>
    <s v="Supervisar 292 vigilados"/>
    <x v="0"/>
    <n v="4.4642857142857152E-4"/>
    <s v="Dic"/>
    <n v="16"/>
    <n v="0"/>
    <n v="0"/>
    <s v="Por Ejecutar"/>
    <n v="292"/>
    <n v="158"/>
    <n v="0.54109589041095896"/>
    <m/>
    <m/>
    <m/>
    <m/>
    <m/>
    <x v="1"/>
    <m/>
  </r>
  <r>
    <n v="165"/>
    <s v="OE1;PR_10;ACT_241"/>
    <x v="0"/>
    <x v="0"/>
    <x v="0"/>
    <n v="2"/>
    <s v="PAI"/>
    <x v="0"/>
    <s v="ACT_241"/>
    <s v="Identificar sectores criticos de accidentalidad"/>
    <x v="0"/>
    <n v="4.4642857142857152E-4"/>
    <s v="Ene"/>
    <n v="0"/>
    <n v="0"/>
    <n v="0"/>
    <s v="Por Ejecutar"/>
    <n v="0"/>
    <n v="0"/>
    <n v="0"/>
    <n v="40"/>
    <n v="20"/>
    <n v="0.5"/>
    <m/>
    <n v="0.5"/>
    <x v="0"/>
    <n v="2.2321428571428576E-4"/>
  </r>
  <r>
    <n v="165"/>
    <s v="OE1;PR_10;ACT_241"/>
    <x v="0"/>
    <x v="0"/>
    <x v="0"/>
    <n v="2"/>
    <s v="PAI"/>
    <x v="0"/>
    <s v="ACT_241"/>
    <s v="Identificar sectores criticos de accidentalidad"/>
    <x v="0"/>
    <n v="4.4642857142857152E-4"/>
    <s v="Feb"/>
    <n v="0"/>
    <n v="0"/>
    <n v="0"/>
    <s v="Por Ejecutar"/>
    <n v="0"/>
    <n v="0"/>
    <n v="0"/>
    <m/>
    <m/>
    <m/>
    <m/>
    <m/>
    <x v="1"/>
    <m/>
  </r>
  <r>
    <n v="165"/>
    <s v="OE1;PR_10;ACT_241"/>
    <x v="0"/>
    <x v="0"/>
    <x v="0"/>
    <n v="2"/>
    <s v="PAI"/>
    <x v="0"/>
    <s v="ACT_241"/>
    <s v="Identificar sectores criticos de accidentalidad"/>
    <x v="0"/>
    <n v="4.4642857142857152E-4"/>
    <s v="Mar"/>
    <n v="10"/>
    <n v="10"/>
    <n v="1"/>
    <s v="Culminada"/>
    <n v="10"/>
    <n v="10"/>
    <n v="1"/>
    <m/>
    <m/>
    <m/>
    <m/>
    <m/>
    <x v="1"/>
    <m/>
  </r>
  <r>
    <n v="165"/>
    <s v="OE1;PR_10;ACT_241"/>
    <x v="0"/>
    <x v="0"/>
    <x v="0"/>
    <n v="2"/>
    <s v="PAI"/>
    <x v="0"/>
    <s v="ACT_241"/>
    <s v="Identificar sectores criticos de accidentalidad"/>
    <x v="0"/>
    <n v="4.4642857142857152E-4"/>
    <s v="Abr"/>
    <n v="0"/>
    <n v="0"/>
    <n v="0"/>
    <s v="Por Ejecutar"/>
    <n v="10"/>
    <n v="10"/>
    <n v="1"/>
    <m/>
    <m/>
    <m/>
    <m/>
    <m/>
    <x v="1"/>
    <m/>
  </r>
  <r>
    <n v="165"/>
    <s v="OE1;PR_10;ACT_241"/>
    <x v="0"/>
    <x v="0"/>
    <x v="0"/>
    <n v="2"/>
    <s v="PAI"/>
    <x v="0"/>
    <s v="ACT_241"/>
    <s v="Identificar sectores criticos de accidentalidad"/>
    <x v="0"/>
    <n v="4.4642857142857152E-4"/>
    <s v="May"/>
    <n v="5"/>
    <n v="5"/>
    <n v="1"/>
    <s v="Culminada"/>
    <n v="15"/>
    <n v="15"/>
    <n v="1"/>
    <m/>
    <m/>
    <m/>
    <m/>
    <m/>
    <x v="1"/>
    <m/>
  </r>
  <r>
    <n v="165"/>
    <s v="OE1;PR_10;ACT_241"/>
    <x v="0"/>
    <x v="0"/>
    <x v="0"/>
    <n v="2"/>
    <s v="PAI"/>
    <x v="0"/>
    <s v="ACT_241"/>
    <s v="Identificar sectores criticos de accidentalidad"/>
    <x v="0"/>
    <n v="4.4642857142857152E-4"/>
    <s v="Jun"/>
    <n v="5"/>
    <n v="5"/>
    <n v="1"/>
    <s v="Culminada"/>
    <n v="20"/>
    <n v="20"/>
    <n v="1"/>
    <m/>
    <m/>
    <m/>
    <m/>
    <m/>
    <x v="1"/>
    <m/>
  </r>
  <r>
    <n v="165"/>
    <s v="OE1;PR_10;ACT_241"/>
    <x v="0"/>
    <x v="0"/>
    <x v="0"/>
    <n v="2"/>
    <s v="PAI"/>
    <x v="0"/>
    <s v="ACT_241"/>
    <s v="Identificar sectores criticos de accidentalidad"/>
    <x v="0"/>
    <n v="4.4642857142857152E-4"/>
    <s v="Jul"/>
    <n v="0"/>
    <n v="0"/>
    <n v="0"/>
    <s v="Por Ejecutar"/>
    <n v="20"/>
    <n v="20"/>
    <n v="1"/>
    <m/>
    <m/>
    <m/>
    <m/>
    <m/>
    <x v="1"/>
    <m/>
  </r>
  <r>
    <n v="165"/>
    <s v="OE1;PR_10;ACT_241"/>
    <x v="0"/>
    <x v="0"/>
    <x v="0"/>
    <n v="2"/>
    <s v="PAI"/>
    <x v="0"/>
    <s v="ACT_241"/>
    <s v="Identificar sectores criticos de accidentalidad"/>
    <x v="0"/>
    <n v="4.4642857142857152E-4"/>
    <s v="Ago"/>
    <n v="5"/>
    <n v="0"/>
    <n v="0"/>
    <s v="Por Ejecutar"/>
    <n v="25"/>
    <n v="20"/>
    <n v="0.8"/>
    <m/>
    <m/>
    <m/>
    <m/>
    <m/>
    <x v="1"/>
    <m/>
  </r>
  <r>
    <n v="165"/>
    <s v="OE1;PR_10;ACT_241"/>
    <x v="0"/>
    <x v="0"/>
    <x v="0"/>
    <n v="2"/>
    <s v="PAI"/>
    <x v="0"/>
    <s v="ACT_241"/>
    <s v="Identificar sectores criticos de accidentalidad"/>
    <x v="0"/>
    <n v="4.4642857142857152E-4"/>
    <s v="Sep"/>
    <n v="5"/>
    <n v="0"/>
    <n v="0"/>
    <s v="Por Ejecutar"/>
    <n v="30"/>
    <n v="20"/>
    <n v="0.66666666666666663"/>
    <m/>
    <m/>
    <m/>
    <m/>
    <m/>
    <x v="1"/>
    <m/>
  </r>
  <r>
    <n v="165"/>
    <s v="OE1;PR_10;ACT_241"/>
    <x v="0"/>
    <x v="0"/>
    <x v="0"/>
    <n v="2"/>
    <s v="PAI"/>
    <x v="0"/>
    <s v="ACT_241"/>
    <s v="Identificar sectores criticos de accidentalidad"/>
    <x v="0"/>
    <n v="4.4642857142857152E-4"/>
    <s v="Oct"/>
    <n v="0"/>
    <n v="0"/>
    <n v="0"/>
    <s v="Por Ejecutar"/>
    <n v="30"/>
    <n v="20"/>
    <n v="0.66666666666666663"/>
    <m/>
    <m/>
    <m/>
    <m/>
    <m/>
    <x v="1"/>
    <m/>
  </r>
  <r>
    <n v="165"/>
    <s v="OE1;PR_10;ACT_241"/>
    <x v="0"/>
    <x v="0"/>
    <x v="0"/>
    <n v="2"/>
    <s v="PAI"/>
    <x v="0"/>
    <s v="ACT_241"/>
    <s v="Identificar sectores criticos de accidentalidad"/>
    <x v="0"/>
    <n v="4.4642857142857152E-4"/>
    <s v="Nov"/>
    <n v="5"/>
    <n v="0"/>
    <n v="0"/>
    <s v="Por Ejecutar"/>
    <n v="35"/>
    <n v="20"/>
    <n v="0.5714285714285714"/>
    <m/>
    <m/>
    <m/>
    <m/>
    <m/>
    <x v="1"/>
    <m/>
  </r>
  <r>
    <n v="165"/>
    <s v="OE1;PR_10;ACT_241"/>
    <x v="0"/>
    <x v="0"/>
    <x v="0"/>
    <n v="2"/>
    <s v="PAI"/>
    <x v="0"/>
    <s v="ACT_241"/>
    <s v="Identificar sectores criticos de accidentalidad"/>
    <x v="0"/>
    <n v="4.4642857142857152E-4"/>
    <s v="Dic"/>
    <n v="5"/>
    <n v="0"/>
    <n v="0"/>
    <s v="Por Ejecutar"/>
    <n v="40"/>
    <n v="20"/>
    <n v="0.5"/>
    <m/>
    <m/>
    <m/>
    <m/>
    <m/>
    <x v="1"/>
    <m/>
  </r>
  <r>
    <n v="166"/>
    <s v="OE1;PR_10;ACT_242"/>
    <x v="0"/>
    <x v="0"/>
    <x v="0"/>
    <n v="2"/>
    <s v="PAI"/>
    <x v="0"/>
    <s v="ACT_242"/>
    <s v="Ejecutar Programa SETA"/>
    <x v="0"/>
    <n v="4.4642857142857152E-4"/>
    <s v="Ene"/>
    <n v="0"/>
    <n v="0"/>
    <n v="0"/>
    <s v="Por Ejecutar"/>
    <n v="0"/>
    <n v="0"/>
    <n v="0"/>
    <n v="53"/>
    <n v="0"/>
    <n v="0"/>
    <m/>
    <n v="1"/>
    <x v="2"/>
    <n v="0"/>
  </r>
  <r>
    <n v="166"/>
    <s v="OE1;PR_10;ACT_242"/>
    <x v="0"/>
    <x v="0"/>
    <x v="0"/>
    <n v="2"/>
    <s v="PAI"/>
    <x v="0"/>
    <s v="ACT_242"/>
    <s v="Ejecutar Programa SETA"/>
    <x v="0"/>
    <n v="4.4642857142857152E-4"/>
    <s v="Feb"/>
    <n v="0"/>
    <n v="0"/>
    <n v="0"/>
    <s v="Por Ejecutar"/>
    <n v="0"/>
    <n v="0"/>
    <n v="0"/>
    <m/>
    <m/>
    <m/>
    <m/>
    <m/>
    <x v="1"/>
    <m/>
  </r>
  <r>
    <n v="166"/>
    <s v="OE1;PR_10;ACT_242"/>
    <x v="0"/>
    <x v="0"/>
    <x v="0"/>
    <n v="2"/>
    <s v="PAI"/>
    <x v="0"/>
    <s v="ACT_242"/>
    <s v="Ejecutar Programa SETA"/>
    <x v="0"/>
    <n v="4.4642857142857152E-4"/>
    <s v="Mar"/>
    <n v="0"/>
    <n v="0"/>
    <n v="0"/>
    <s v="Por Ejecutar"/>
    <n v="0"/>
    <n v="0"/>
    <n v="0"/>
    <m/>
    <m/>
    <m/>
    <m/>
    <m/>
    <x v="1"/>
    <m/>
  </r>
  <r>
    <n v="166"/>
    <s v="OE1;PR_10;ACT_242"/>
    <x v="0"/>
    <x v="0"/>
    <x v="0"/>
    <n v="2"/>
    <s v="PAI"/>
    <x v="0"/>
    <s v="ACT_242"/>
    <s v="Ejecutar Programa SETA"/>
    <x v="0"/>
    <n v="4.4642857142857152E-4"/>
    <s v="Abr"/>
    <n v="0"/>
    <n v="0"/>
    <n v="0"/>
    <s v="Por Ejecutar"/>
    <n v="0"/>
    <n v="0"/>
    <n v="0"/>
    <m/>
    <m/>
    <m/>
    <m/>
    <m/>
    <x v="1"/>
    <m/>
  </r>
  <r>
    <n v="166"/>
    <s v="OE1;PR_10;ACT_242"/>
    <x v="0"/>
    <x v="0"/>
    <x v="0"/>
    <n v="2"/>
    <s v="PAI"/>
    <x v="0"/>
    <s v="ACT_242"/>
    <s v="Ejecutar Programa SETA"/>
    <x v="0"/>
    <n v="4.4642857142857152E-4"/>
    <s v="May"/>
    <n v="0"/>
    <n v="0"/>
    <n v="0"/>
    <s v="Por Ejecutar"/>
    <n v="0"/>
    <n v="0"/>
    <n v="0"/>
    <m/>
    <m/>
    <m/>
    <m/>
    <m/>
    <x v="1"/>
    <m/>
  </r>
  <r>
    <n v="166"/>
    <s v="OE1;PR_10;ACT_242"/>
    <x v="0"/>
    <x v="0"/>
    <x v="0"/>
    <n v="2"/>
    <s v="PAI"/>
    <x v="0"/>
    <s v="ACT_242"/>
    <s v="Ejecutar Programa SETA"/>
    <x v="0"/>
    <n v="4.4642857142857152E-4"/>
    <s v="Jun"/>
    <n v="0"/>
    <n v="0"/>
    <n v="0"/>
    <s v="Por Ejecutar"/>
    <n v="0"/>
    <n v="0"/>
    <n v="0"/>
    <m/>
    <m/>
    <m/>
    <m/>
    <m/>
    <x v="1"/>
    <m/>
  </r>
  <r>
    <n v="166"/>
    <s v="OE1;PR_10;ACT_242"/>
    <x v="0"/>
    <x v="0"/>
    <x v="0"/>
    <n v="2"/>
    <s v="PAI"/>
    <x v="0"/>
    <s v="ACT_242"/>
    <s v="Ejecutar Programa SETA"/>
    <x v="0"/>
    <n v="4.4642857142857152E-4"/>
    <s v="Jul"/>
    <n v="0"/>
    <n v="0"/>
    <n v="0"/>
    <s v="Por Ejecutar"/>
    <n v="0"/>
    <n v="0"/>
    <n v="0"/>
    <m/>
    <m/>
    <m/>
    <m/>
    <m/>
    <x v="1"/>
    <m/>
  </r>
  <r>
    <n v="166"/>
    <s v="OE1;PR_10;ACT_242"/>
    <x v="0"/>
    <x v="0"/>
    <x v="0"/>
    <n v="2"/>
    <s v="PAI"/>
    <x v="0"/>
    <s v="ACT_242"/>
    <s v="Ejecutar Programa SETA"/>
    <x v="0"/>
    <n v="4.4642857142857152E-4"/>
    <s v="Ago"/>
    <n v="0"/>
    <n v="0"/>
    <n v="0"/>
    <s v="Por Ejecutar"/>
    <n v="0"/>
    <n v="0"/>
    <n v="0"/>
    <m/>
    <m/>
    <m/>
    <m/>
    <m/>
    <x v="1"/>
    <m/>
  </r>
  <r>
    <n v="166"/>
    <s v="OE1;PR_10;ACT_242"/>
    <x v="0"/>
    <x v="0"/>
    <x v="0"/>
    <n v="2"/>
    <s v="PAI"/>
    <x v="0"/>
    <s v="ACT_242"/>
    <s v="Ejecutar Programa SETA"/>
    <x v="0"/>
    <n v="4.4642857142857152E-4"/>
    <s v="Sep"/>
    <n v="0"/>
    <n v="0"/>
    <n v="0"/>
    <s v="Por Ejecutar"/>
    <n v="0"/>
    <n v="0"/>
    <n v="0"/>
    <m/>
    <m/>
    <m/>
    <m/>
    <m/>
    <x v="1"/>
    <m/>
  </r>
  <r>
    <n v="166"/>
    <s v="OE1;PR_10;ACT_242"/>
    <x v="0"/>
    <x v="0"/>
    <x v="0"/>
    <n v="2"/>
    <s v="PAI"/>
    <x v="0"/>
    <s v="ACT_242"/>
    <s v="Ejecutar Programa SETA"/>
    <x v="0"/>
    <n v="4.4642857142857152E-4"/>
    <s v="Oct"/>
    <n v="53"/>
    <n v="0"/>
    <n v="0"/>
    <s v="Por Ejecutar"/>
    <n v="53"/>
    <n v="0"/>
    <n v="0"/>
    <m/>
    <m/>
    <m/>
    <m/>
    <m/>
    <x v="1"/>
    <m/>
  </r>
  <r>
    <n v="166"/>
    <s v="OE1;PR_10;ACT_242"/>
    <x v="0"/>
    <x v="0"/>
    <x v="0"/>
    <n v="2"/>
    <s v="PAI"/>
    <x v="0"/>
    <s v="ACT_242"/>
    <s v="Ejecutar Programa SETA"/>
    <x v="0"/>
    <n v="4.4642857142857152E-4"/>
    <s v="Nov"/>
    <n v="0"/>
    <n v="0"/>
    <n v="0"/>
    <s v="Por Ejecutar"/>
    <n v="53"/>
    <n v="0"/>
    <n v="0"/>
    <m/>
    <m/>
    <m/>
    <m/>
    <m/>
    <x v="1"/>
    <m/>
  </r>
  <r>
    <n v="166"/>
    <s v="OE1;PR_10;ACT_242"/>
    <x v="0"/>
    <x v="0"/>
    <x v="0"/>
    <n v="2"/>
    <s v="PAI"/>
    <x v="0"/>
    <s v="ACT_242"/>
    <s v="Ejecutar Programa SETA"/>
    <x v="0"/>
    <n v="4.4642857142857152E-4"/>
    <s v="Dic"/>
    <n v="0"/>
    <n v="0"/>
    <n v="0"/>
    <s v="Por Ejecutar"/>
    <n v="53"/>
    <n v="0"/>
    <n v="0"/>
    <m/>
    <m/>
    <m/>
    <m/>
    <m/>
    <x v="1"/>
    <m/>
  </r>
  <r>
    <n v="167"/>
    <s v="OE1;PR_02;ACT_243"/>
    <x v="0"/>
    <x v="0"/>
    <x v="8"/>
    <n v="1"/>
    <s v="PEI"/>
    <x v="14"/>
    <s v="ACT_243"/>
    <s v="2.1 Expedir circular"/>
    <x v="0"/>
    <n v="1.3389121338912137E-2"/>
    <s v="Ene"/>
    <n v="0"/>
    <n v="0"/>
    <n v="0"/>
    <s v="Por Ejecutar"/>
    <n v="0"/>
    <n v="0"/>
    <n v="0"/>
    <n v="1"/>
    <n v="1"/>
    <n v="1"/>
    <m/>
    <n v="0"/>
    <x v="3"/>
    <n v="1.3389121338912137E-2"/>
  </r>
  <r>
    <n v="167"/>
    <s v="OE1;PR_02;ACT_243"/>
    <x v="0"/>
    <x v="0"/>
    <x v="8"/>
    <n v="1"/>
    <s v="PEI"/>
    <x v="14"/>
    <s v="ACT_243"/>
    <s v="2.1 Expedir circular"/>
    <x v="0"/>
    <n v="1.3389121338912137E-2"/>
    <s v="Feb"/>
    <n v="1"/>
    <n v="1"/>
    <n v="1"/>
    <s v="Culminada"/>
    <n v="1"/>
    <n v="1"/>
    <n v="1"/>
    <m/>
    <m/>
    <m/>
    <m/>
    <m/>
    <x v="1"/>
    <m/>
  </r>
  <r>
    <n v="167"/>
    <s v="OE1;PR_02;ACT_243"/>
    <x v="0"/>
    <x v="0"/>
    <x v="8"/>
    <n v="1"/>
    <s v="PEI"/>
    <x v="14"/>
    <s v="ACT_243"/>
    <s v="2.1 Expedir circular"/>
    <x v="0"/>
    <n v="1.3389121338912137E-2"/>
    <s v="Mar"/>
    <n v="0"/>
    <n v="0"/>
    <n v="0"/>
    <s v="Por Ejecutar"/>
    <n v="1"/>
    <n v="1"/>
    <n v="1"/>
    <m/>
    <m/>
    <m/>
    <m/>
    <m/>
    <x v="1"/>
    <m/>
  </r>
  <r>
    <n v="167"/>
    <s v="OE1;PR_02;ACT_243"/>
    <x v="0"/>
    <x v="0"/>
    <x v="8"/>
    <n v="1"/>
    <s v="PEI"/>
    <x v="14"/>
    <s v="ACT_243"/>
    <s v="2.1 Expedir circular"/>
    <x v="0"/>
    <n v="1.3389121338912137E-2"/>
    <s v="Abr"/>
    <n v="0"/>
    <n v="0"/>
    <n v="0"/>
    <s v="Por Ejecutar"/>
    <n v="1"/>
    <n v="1"/>
    <n v="1"/>
    <m/>
    <m/>
    <m/>
    <m/>
    <m/>
    <x v="1"/>
    <m/>
  </r>
  <r>
    <n v="167"/>
    <s v="OE1;PR_02;ACT_243"/>
    <x v="0"/>
    <x v="0"/>
    <x v="8"/>
    <n v="1"/>
    <s v="PEI"/>
    <x v="14"/>
    <s v="ACT_243"/>
    <s v="2.1 Expedir circular"/>
    <x v="0"/>
    <n v="1.3389121338912137E-2"/>
    <s v="May"/>
    <n v="0"/>
    <n v="0"/>
    <n v="0"/>
    <s v="Por Ejecutar"/>
    <n v="1"/>
    <n v="1"/>
    <n v="1"/>
    <m/>
    <m/>
    <m/>
    <m/>
    <m/>
    <x v="1"/>
    <m/>
  </r>
  <r>
    <n v="167"/>
    <s v="OE1;PR_02;ACT_243"/>
    <x v="0"/>
    <x v="0"/>
    <x v="8"/>
    <n v="1"/>
    <s v="PEI"/>
    <x v="14"/>
    <s v="ACT_243"/>
    <s v="2.1 Expedir circular"/>
    <x v="0"/>
    <n v="1.3389121338912137E-2"/>
    <s v="Jun"/>
    <n v="0"/>
    <n v="0"/>
    <n v="0"/>
    <s v="Por Ejecutar"/>
    <n v="1"/>
    <n v="1"/>
    <n v="1"/>
    <m/>
    <m/>
    <m/>
    <m/>
    <m/>
    <x v="1"/>
    <m/>
  </r>
  <r>
    <n v="167"/>
    <s v="OE1;PR_02;ACT_243"/>
    <x v="0"/>
    <x v="0"/>
    <x v="8"/>
    <n v="1"/>
    <s v="PEI"/>
    <x v="14"/>
    <s v="ACT_243"/>
    <s v="2.1 Expedir circular"/>
    <x v="0"/>
    <n v="1.3389121338912137E-2"/>
    <s v="Jul"/>
    <n v="0"/>
    <n v="0"/>
    <n v="0"/>
    <s v="Por Ejecutar"/>
    <n v="1"/>
    <n v="1"/>
    <n v="1"/>
    <m/>
    <m/>
    <m/>
    <m/>
    <m/>
    <x v="1"/>
    <m/>
  </r>
  <r>
    <n v="167"/>
    <s v="OE1;PR_02;ACT_243"/>
    <x v="0"/>
    <x v="0"/>
    <x v="8"/>
    <n v="1"/>
    <s v="PEI"/>
    <x v="14"/>
    <s v="ACT_243"/>
    <s v="2.1 Expedir circular"/>
    <x v="0"/>
    <n v="1.3389121338912137E-2"/>
    <s v="Ago"/>
    <n v="0"/>
    <n v="0"/>
    <n v="0"/>
    <s v="Por Ejecutar"/>
    <n v="1"/>
    <n v="1"/>
    <n v="1"/>
    <m/>
    <m/>
    <m/>
    <m/>
    <m/>
    <x v="1"/>
    <m/>
  </r>
  <r>
    <n v="167"/>
    <s v="OE1;PR_02;ACT_243"/>
    <x v="0"/>
    <x v="0"/>
    <x v="8"/>
    <n v="1"/>
    <s v="PEI"/>
    <x v="14"/>
    <s v="ACT_243"/>
    <s v="2.1 Expedir circular"/>
    <x v="0"/>
    <n v="1.3389121338912137E-2"/>
    <s v="Sep"/>
    <n v="0"/>
    <n v="0"/>
    <n v="0"/>
    <s v="Por Ejecutar"/>
    <n v="1"/>
    <n v="1"/>
    <n v="1"/>
    <m/>
    <m/>
    <m/>
    <m/>
    <m/>
    <x v="1"/>
    <m/>
  </r>
  <r>
    <n v="167"/>
    <s v="OE1;PR_02;ACT_243"/>
    <x v="0"/>
    <x v="0"/>
    <x v="8"/>
    <n v="1"/>
    <s v="PEI"/>
    <x v="14"/>
    <s v="ACT_243"/>
    <s v="2.1 Expedir circular"/>
    <x v="0"/>
    <n v="1.3389121338912137E-2"/>
    <s v="Oct"/>
    <n v="0"/>
    <n v="0"/>
    <n v="0"/>
    <s v="Por Ejecutar"/>
    <n v="1"/>
    <n v="1"/>
    <n v="1"/>
    <m/>
    <m/>
    <m/>
    <m/>
    <m/>
    <x v="1"/>
    <m/>
  </r>
  <r>
    <n v="167"/>
    <s v="OE1;PR_02;ACT_243"/>
    <x v="0"/>
    <x v="0"/>
    <x v="8"/>
    <n v="1"/>
    <s v="PEI"/>
    <x v="14"/>
    <s v="ACT_243"/>
    <s v="2.1 Expedir circular"/>
    <x v="0"/>
    <n v="1.3389121338912137E-2"/>
    <s v="Nov"/>
    <n v="0"/>
    <n v="0"/>
    <n v="0"/>
    <s v="Por Ejecutar"/>
    <n v="1"/>
    <n v="1"/>
    <n v="1"/>
    <m/>
    <m/>
    <m/>
    <m/>
    <m/>
    <x v="1"/>
    <m/>
  </r>
  <r>
    <n v="167"/>
    <s v="OE1;PR_02;ACT_243"/>
    <x v="0"/>
    <x v="0"/>
    <x v="8"/>
    <n v="1"/>
    <s v="PEI"/>
    <x v="14"/>
    <s v="ACT_243"/>
    <s v="2.1 Expedir circular"/>
    <x v="0"/>
    <n v="1.3389121338912137E-2"/>
    <s v="Dic"/>
    <n v="0"/>
    <n v="0"/>
    <n v="0"/>
    <s v="Por Ejecutar"/>
    <n v="1"/>
    <n v="1"/>
    <n v="1"/>
    <m/>
    <m/>
    <m/>
    <m/>
    <m/>
    <x v="1"/>
    <m/>
  </r>
  <r>
    <n v="168"/>
    <s v="OE1;PR_02;ACT_244"/>
    <x v="0"/>
    <x v="0"/>
    <x v="8"/>
    <n v="1"/>
    <s v="PEI"/>
    <x v="14"/>
    <s v="ACT_244"/>
    <s v="2.2 Divulgar circular"/>
    <x v="0"/>
    <n v="1.3389121338912137E-2"/>
    <s v="Ene"/>
    <n v="0"/>
    <n v="0"/>
    <n v="0"/>
    <s v="Por Ejecutar"/>
    <n v="0"/>
    <n v="0"/>
    <n v="0"/>
    <n v="1"/>
    <n v="0"/>
    <n v="0"/>
    <m/>
    <n v="1"/>
    <x v="2"/>
    <n v="0"/>
  </r>
  <r>
    <n v="168"/>
    <s v="OE1;PR_02;ACT_244"/>
    <x v="0"/>
    <x v="0"/>
    <x v="8"/>
    <n v="1"/>
    <s v="PEI"/>
    <x v="14"/>
    <s v="ACT_244"/>
    <s v="2.2 Divulgar circular"/>
    <x v="0"/>
    <n v="1.3389121338912137E-2"/>
    <s v="Feb"/>
    <n v="0"/>
    <n v="0"/>
    <n v="0"/>
    <s v="Por Ejecutar"/>
    <n v="0"/>
    <n v="0"/>
    <n v="0"/>
    <m/>
    <m/>
    <m/>
    <m/>
    <m/>
    <x v="1"/>
    <m/>
  </r>
  <r>
    <n v="168"/>
    <s v="OE1;PR_02;ACT_244"/>
    <x v="0"/>
    <x v="0"/>
    <x v="8"/>
    <n v="1"/>
    <s v="PEI"/>
    <x v="14"/>
    <s v="ACT_244"/>
    <s v="2.2 Divulgar circular"/>
    <x v="0"/>
    <n v="1.3389121338912137E-2"/>
    <s v="Mar"/>
    <n v="0"/>
    <n v="0"/>
    <n v="0"/>
    <s v="Por Ejecutar"/>
    <n v="0"/>
    <n v="0"/>
    <n v="0"/>
    <m/>
    <m/>
    <m/>
    <m/>
    <m/>
    <x v="1"/>
    <m/>
  </r>
  <r>
    <n v="168"/>
    <s v="OE1;PR_02;ACT_244"/>
    <x v="0"/>
    <x v="0"/>
    <x v="8"/>
    <n v="1"/>
    <s v="PEI"/>
    <x v="14"/>
    <s v="ACT_244"/>
    <s v="2.2 Divulgar circular"/>
    <x v="0"/>
    <n v="1.3389121338912137E-2"/>
    <s v="Abr"/>
    <n v="0"/>
    <n v="0"/>
    <n v="0"/>
    <s v="Por Ejecutar"/>
    <n v="0"/>
    <n v="0"/>
    <n v="0"/>
    <m/>
    <m/>
    <m/>
    <m/>
    <m/>
    <x v="1"/>
    <m/>
  </r>
  <r>
    <n v="168"/>
    <s v="OE1;PR_02;ACT_244"/>
    <x v="0"/>
    <x v="0"/>
    <x v="8"/>
    <n v="1"/>
    <s v="PEI"/>
    <x v="14"/>
    <s v="ACT_244"/>
    <s v="2.2 Divulgar circular"/>
    <x v="0"/>
    <n v="1.3389121338912137E-2"/>
    <s v="May"/>
    <n v="0"/>
    <n v="0"/>
    <n v="0"/>
    <s v="Por Ejecutar"/>
    <n v="0"/>
    <n v="0"/>
    <n v="0"/>
    <m/>
    <m/>
    <m/>
    <m/>
    <m/>
    <x v="1"/>
    <m/>
  </r>
  <r>
    <n v="168"/>
    <s v="OE1;PR_02;ACT_244"/>
    <x v="0"/>
    <x v="0"/>
    <x v="8"/>
    <n v="1"/>
    <s v="PEI"/>
    <x v="14"/>
    <s v="ACT_244"/>
    <s v="2.2 Divulgar circular"/>
    <x v="0"/>
    <n v="1.3389121338912137E-2"/>
    <s v="Jun"/>
    <n v="0"/>
    <n v="0"/>
    <n v="0"/>
    <s v="Por Ejecutar"/>
    <n v="0"/>
    <n v="0"/>
    <n v="0"/>
    <m/>
    <m/>
    <m/>
    <m/>
    <m/>
    <x v="1"/>
    <m/>
  </r>
  <r>
    <n v="168"/>
    <s v="OE1;PR_02;ACT_244"/>
    <x v="0"/>
    <x v="0"/>
    <x v="8"/>
    <n v="1"/>
    <s v="PEI"/>
    <x v="14"/>
    <s v="ACT_244"/>
    <s v="2.2 Divulgar circular"/>
    <x v="0"/>
    <n v="1.3389121338912137E-2"/>
    <s v="Jul"/>
    <n v="0"/>
    <n v="0"/>
    <n v="0"/>
    <s v="Por Ejecutar"/>
    <n v="0"/>
    <n v="0"/>
    <n v="0"/>
    <m/>
    <m/>
    <m/>
    <m/>
    <m/>
    <x v="1"/>
    <m/>
  </r>
  <r>
    <n v="168"/>
    <s v="OE1;PR_02;ACT_244"/>
    <x v="0"/>
    <x v="0"/>
    <x v="8"/>
    <n v="1"/>
    <s v="PEI"/>
    <x v="14"/>
    <s v="ACT_244"/>
    <s v="2.2 Divulgar circular"/>
    <x v="0"/>
    <n v="1.3389121338912137E-2"/>
    <s v="Ago"/>
    <n v="0"/>
    <n v="0"/>
    <n v="0"/>
    <s v="Por Ejecutar"/>
    <n v="0"/>
    <n v="0"/>
    <n v="0"/>
    <m/>
    <m/>
    <m/>
    <m/>
    <m/>
    <x v="1"/>
    <m/>
  </r>
  <r>
    <n v="168"/>
    <s v="OE1;PR_02;ACT_244"/>
    <x v="0"/>
    <x v="0"/>
    <x v="8"/>
    <n v="1"/>
    <s v="PEI"/>
    <x v="14"/>
    <s v="ACT_244"/>
    <s v="2.2 Divulgar circular"/>
    <x v="0"/>
    <n v="1.3389121338912137E-2"/>
    <s v="Sep"/>
    <n v="1"/>
    <n v="0"/>
    <n v="0"/>
    <s v="Por Ejecutar"/>
    <n v="1"/>
    <n v="0"/>
    <n v="0"/>
    <m/>
    <m/>
    <m/>
    <m/>
    <m/>
    <x v="1"/>
    <m/>
  </r>
  <r>
    <n v="168"/>
    <s v="OE1;PR_02;ACT_244"/>
    <x v="0"/>
    <x v="0"/>
    <x v="8"/>
    <n v="1"/>
    <s v="PEI"/>
    <x v="14"/>
    <s v="ACT_244"/>
    <s v="2.2 Divulgar circular"/>
    <x v="0"/>
    <n v="1.3389121338912137E-2"/>
    <s v="Oct"/>
    <n v="0"/>
    <n v="0"/>
    <n v="0"/>
    <s v="Por Ejecutar"/>
    <n v="1"/>
    <n v="0"/>
    <n v="0"/>
    <m/>
    <m/>
    <m/>
    <m/>
    <m/>
    <x v="1"/>
    <m/>
  </r>
  <r>
    <n v="168"/>
    <s v="OE1;PR_02;ACT_244"/>
    <x v="0"/>
    <x v="0"/>
    <x v="8"/>
    <n v="1"/>
    <s v="PEI"/>
    <x v="14"/>
    <s v="ACT_244"/>
    <s v="2.2 Divulgar circular"/>
    <x v="0"/>
    <n v="1.3389121338912137E-2"/>
    <s v="Nov"/>
    <n v="0"/>
    <n v="0"/>
    <n v="0"/>
    <s v="Por Ejecutar"/>
    <n v="1"/>
    <n v="0"/>
    <n v="0"/>
    <m/>
    <m/>
    <m/>
    <m/>
    <m/>
    <x v="1"/>
    <m/>
  </r>
  <r>
    <n v="168"/>
    <s v="OE1;PR_02;ACT_244"/>
    <x v="0"/>
    <x v="0"/>
    <x v="8"/>
    <n v="1"/>
    <s v="PEI"/>
    <x v="14"/>
    <s v="ACT_244"/>
    <s v="2.2 Divulgar circular"/>
    <x v="0"/>
    <n v="1.3389121338912137E-2"/>
    <s v="Dic"/>
    <n v="0"/>
    <n v="0"/>
    <n v="0"/>
    <s v="Por Ejecutar"/>
    <n v="1"/>
    <n v="0"/>
    <n v="0"/>
    <m/>
    <m/>
    <m/>
    <m/>
    <m/>
    <x v="1"/>
    <m/>
  </r>
  <r>
    <n v="169"/>
    <s v="OE1;PR_02;ACT_245"/>
    <x v="0"/>
    <x v="0"/>
    <x v="8"/>
    <n v="1"/>
    <s v="PEI"/>
    <x v="14"/>
    <s v="ACT_245"/>
    <s v="2.3 Socializar circular"/>
    <x v="0"/>
    <n v="1.3389121338912137E-2"/>
    <s v="Ene"/>
    <n v="0"/>
    <n v="0"/>
    <n v="0"/>
    <s v="Por Ejecutar"/>
    <n v="0"/>
    <n v="0"/>
    <n v="0"/>
    <n v="1"/>
    <n v="0"/>
    <n v="0"/>
    <m/>
    <n v="1"/>
    <x v="2"/>
    <n v="0"/>
  </r>
  <r>
    <n v="169"/>
    <s v="OE1;PR_02;ACT_245"/>
    <x v="0"/>
    <x v="0"/>
    <x v="8"/>
    <n v="1"/>
    <s v="PEI"/>
    <x v="14"/>
    <s v="ACT_245"/>
    <s v="2.3 Socializar circular"/>
    <x v="0"/>
    <n v="1.3389121338912137E-2"/>
    <s v="Feb"/>
    <n v="0"/>
    <n v="0"/>
    <n v="0"/>
    <s v="Por Ejecutar"/>
    <n v="0"/>
    <n v="0"/>
    <n v="0"/>
    <m/>
    <m/>
    <m/>
    <m/>
    <m/>
    <x v="1"/>
    <m/>
  </r>
  <r>
    <n v="169"/>
    <s v="OE1;PR_02;ACT_245"/>
    <x v="0"/>
    <x v="0"/>
    <x v="8"/>
    <n v="1"/>
    <s v="PEI"/>
    <x v="14"/>
    <s v="ACT_245"/>
    <s v="2.3 Socializar circular"/>
    <x v="0"/>
    <n v="1.3389121338912137E-2"/>
    <s v="Mar"/>
    <n v="0"/>
    <n v="0"/>
    <n v="0"/>
    <s v="Por Ejecutar"/>
    <n v="0"/>
    <n v="0"/>
    <n v="0"/>
    <m/>
    <m/>
    <m/>
    <m/>
    <m/>
    <x v="1"/>
    <m/>
  </r>
  <r>
    <n v="169"/>
    <s v="OE1;PR_02;ACT_245"/>
    <x v="0"/>
    <x v="0"/>
    <x v="8"/>
    <n v="1"/>
    <s v="PEI"/>
    <x v="14"/>
    <s v="ACT_245"/>
    <s v="2.3 Socializar circular"/>
    <x v="0"/>
    <n v="1.3389121338912137E-2"/>
    <s v="Abr"/>
    <n v="0"/>
    <n v="0"/>
    <n v="0"/>
    <s v="Por Ejecutar"/>
    <n v="0"/>
    <n v="0"/>
    <n v="0"/>
    <m/>
    <m/>
    <m/>
    <m/>
    <m/>
    <x v="1"/>
    <m/>
  </r>
  <r>
    <n v="169"/>
    <s v="OE1;PR_02;ACT_245"/>
    <x v="0"/>
    <x v="0"/>
    <x v="8"/>
    <n v="1"/>
    <s v="PEI"/>
    <x v="14"/>
    <s v="ACT_245"/>
    <s v="2.3 Socializar circular"/>
    <x v="0"/>
    <n v="1.3389121338912137E-2"/>
    <s v="May"/>
    <n v="0"/>
    <n v="0"/>
    <n v="0"/>
    <s v="Por Ejecutar"/>
    <n v="0"/>
    <n v="0"/>
    <n v="0"/>
    <m/>
    <m/>
    <m/>
    <m/>
    <m/>
    <x v="1"/>
    <m/>
  </r>
  <r>
    <n v="169"/>
    <s v="OE1;PR_02;ACT_245"/>
    <x v="0"/>
    <x v="0"/>
    <x v="8"/>
    <n v="1"/>
    <s v="PEI"/>
    <x v="14"/>
    <s v="ACT_245"/>
    <s v="2.3 Socializar circular"/>
    <x v="0"/>
    <n v="1.3389121338912137E-2"/>
    <s v="Jun"/>
    <n v="0"/>
    <n v="0"/>
    <n v="0"/>
    <s v="Por Ejecutar"/>
    <n v="0"/>
    <n v="0"/>
    <n v="0"/>
    <m/>
    <m/>
    <m/>
    <m/>
    <m/>
    <x v="1"/>
    <m/>
  </r>
  <r>
    <n v="169"/>
    <s v="OE1;PR_02;ACT_245"/>
    <x v="0"/>
    <x v="0"/>
    <x v="8"/>
    <n v="1"/>
    <s v="PEI"/>
    <x v="14"/>
    <s v="ACT_245"/>
    <s v="2.3 Socializar circular"/>
    <x v="0"/>
    <n v="1.3389121338912137E-2"/>
    <s v="Jul"/>
    <n v="0"/>
    <n v="0"/>
    <n v="0"/>
    <s v="Por Ejecutar"/>
    <n v="0"/>
    <n v="0"/>
    <n v="0"/>
    <m/>
    <m/>
    <m/>
    <m/>
    <m/>
    <x v="1"/>
    <m/>
  </r>
  <r>
    <n v="169"/>
    <s v="OE1;PR_02;ACT_245"/>
    <x v="0"/>
    <x v="0"/>
    <x v="8"/>
    <n v="1"/>
    <s v="PEI"/>
    <x v="14"/>
    <s v="ACT_245"/>
    <s v="2.3 Socializar circular"/>
    <x v="0"/>
    <n v="1.3389121338912137E-2"/>
    <s v="Ago"/>
    <n v="0"/>
    <n v="0"/>
    <n v="0"/>
    <s v="Por Ejecutar"/>
    <n v="0"/>
    <n v="0"/>
    <n v="0"/>
    <m/>
    <m/>
    <m/>
    <m/>
    <m/>
    <x v="1"/>
    <m/>
  </r>
  <r>
    <n v="169"/>
    <s v="OE1;PR_02;ACT_245"/>
    <x v="0"/>
    <x v="0"/>
    <x v="8"/>
    <n v="1"/>
    <s v="PEI"/>
    <x v="14"/>
    <s v="ACT_245"/>
    <s v="2.3 Socializar circular"/>
    <x v="0"/>
    <n v="1.3389121338912137E-2"/>
    <s v="Sep"/>
    <n v="0"/>
    <n v="0"/>
    <n v="0"/>
    <s v="Por Ejecutar"/>
    <n v="0"/>
    <n v="0"/>
    <n v="0"/>
    <m/>
    <m/>
    <m/>
    <m/>
    <m/>
    <x v="1"/>
    <m/>
  </r>
  <r>
    <n v="169"/>
    <s v="OE1;PR_02;ACT_245"/>
    <x v="0"/>
    <x v="0"/>
    <x v="8"/>
    <n v="1"/>
    <s v="PEI"/>
    <x v="14"/>
    <s v="ACT_245"/>
    <s v="2.3 Socializar circular"/>
    <x v="0"/>
    <n v="1.3389121338912137E-2"/>
    <s v="Oct"/>
    <n v="0"/>
    <n v="0"/>
    <n v="0"/>
    <s v="Por Ejecutar"/>
    <n v="0"/>
    <n v="0"/>
    <n v="0"/>
    <m/>
    <m/>
    <m/>
    <m/>
    <m/>
    <x v="1"/>
    <m/>
  </r>
  <r>
    <n v="169"/>
    <s v="OE1;PR_02;ACT_245"/>
    <x v="0"/>
    <x v="0"/>
    <x v="8"/>
    <n v="1"/>
    <s v="PEI"/>
    <x v="14"/>
    <s v="ACT_245"/>
    <s v="2.3 Socializar circular"/>
    <x v="0"/>
    <n v="1.3389121338912137E-2"/>
    <s v="Nov"/>
    <n v="1"/>
    <n v="0"/>
    <n v="0"/>
    <s v="Por Ejecutar"/>
    <n v="1"/>
    <n v="0"/>
    <n v="0"/>
    <m/>
    <m/>
    <m/>
    <m/>
    <m/>
    <x v="1"/>
    <m/>
  </r>
  <r>
    <n v="169"/>
    <s v="OE1;PR_02;ACT_245"/>
    <x v="0"/>
    <x v="0"/>
    <x v="8"/>
    <n v="1"/>
    <s v="PEI"/>
    <x v="14"/>
    <s v="ACT_245"/>
    <s v="2.3 Socializar circular"/>
    <x v="0"/>
    <n v="1.3389121338912137E-2"/>
    <s v="Dic"/>
    <n v="0"/>
    <n v="0"/>
    <n v="0"/>
    <s v="Por Ejecutar"/>
    <n v="1"/>
    <n v="0"/>
    <n v="0"/>
    <m/>
    <m/>
    <m/>
    <m/>
    <m/>
    <x v="1"/>
    <m/>
  </r>
  <r>
    <n v="170"/>
    <s v="OE1;PR_10;ACT_54"/>
    <x v="0"/>
    <x v="0"/>
    <x v="0"/>
    <n v="2"/>
    <s v="PAI"/>
    <x v="0"/>
    <s v="ACT_54"/>
    <s v="Diseñar e implementar mecanismos de Supervisión Inteligente"/>
    <x v="2"/>
    <n v="4.4642857142857152E-4"/>
    <s v="Ene"/>
    <n v="0"/>
    <n v="0"/>
    <n v="0"/>
    <s v="Por Ejecutar"/>
    <n v="0"/>
    <n v="0"/>
    <n v="0"/>
    <n v="0.99999999999999989"/>
    <n v="0.21"/>
    <n v="0.21000000000000002"/>
    <m/>
    <n v="0.79"/>
    <x v="0"/>
    <n v="9.3750000000000029E-5"/>
  </r>
  <r>
    <n v="170"/>
    <s v="OE1;PR_10;ACT_54"/>
    <x v="0"/>
    <x v="0"/>
    <x v="0"/>
    <n v="2"/>
    <s v="PAI"/>
    <x v="0"/>
    <s v="ACT_54"/>
    <s v="Diseñar e implementar mecanismos de Supervisión Inteligente"/>
    <x v="2"/>
    <n v="4.4642857142857152E-4"/>
    <s v="Feb"/>
    <n v="0.09"/>
    <n v="0.09"/>
    <n v="1"/>
    <s v="Culminada"/>
    <n v="0.09"/>
    <n v="0.09"/>
    <n v="1"/>
    <m/>
    <m/>
    <m/>
    <m/>
    <m/>
    <x v="1"/>
    <m/>
  </r>
  <r>
    <n v="170"/>
    <s v="OE1;PR_10;ACT_54"/>
    <x v="0"/>
    <x v="0"/>
    <x v="0"/>
    <n v="2"/>
    <s v="PAI"/>
    <x v="0"/>
    <s v="ACT_54"/>
    <s v="Diseñar e implementar mecanismos de Supervisión Inteligente"/>
    <x v="2"/>
    <n v="4.4642857142857152E-4"/>
    <s v="Mar"/>
    <n v="0.12"/>
    <n v="0.12"/>
    <n v="1"/>
    <s v="Culminada"/>
    <n v="0.21"/>
    <n v="0.21"/>
    <n v="1"/>
    <m/>
    <m/>
    <m/>
    <m/>
    <m/>
    <x v="1"/>
    <m/>
  </r>
  <r>
    <n v="170"/>
    <s v="OE1;PR_10;ACT_54"/>
    <x v="0"/>
    <x v="0"/>
    <x v="0"/>
    <n v="2"/>
    <s v="PAI"/>
    <x v="0"/>
    <s v="ACT_54"/>
    <s v="Diseñar e implementar mecanismos de Supervisión Inteligente"/>
    <x v="2"/>
    <n v="4.4642857142857152E-4"/>
    <s v="Abr"/>
    <n v="0.06"/>
    <n v="0"/>
    <n v="0"/>
    <s v="Por Ejecutar"/>
    <n v="0.27"/>
    <n v="0.21"/>
    <n v="0.77777777777777768"/>
    <m/>
    <m/>
    <m/>
    <m/>
    <m/>
    <x v="1"/>
    <m/>
  </r>
  <r>
    <n v="170"/>
    <s v="OE1;PR_10;ACT_54"/>
    <x v="0"/>
    <x v="0"/>
    <x v="0"/>
    <n v="2"/>
    <s v="PAI"/>
    <x v="0"/>
    <s v="ACT_54"/>
    <s v="Diseñar e implementar mecanismos de Supervisión Inteligente"/>
    <x v="2"/>
    <n v="4.4642857142857152E-4"/>
    <s v="May"/>
    <n v="0.09"/>
    <n v="0"/>
    <n v="0"/>
    <s v="Por Ejecutar"/>
    <n v="0.36"/>
    <n v="0.21"/>
    <n v="0.58333333333333337"/>
    <m/>
    <m/>
    <m/>
    <m/>
    <m/>
    <x v="1"/>
    <m/>
  </r>
  <r>
    <n v="170"/>
    <s v="OE1;PR_10;ACT_54"/>
    <x v="0"/>
    <x v="0"/>
    <x v="0"/>
    <n v="2"/>
    <s v="PAI"/>
    <x v="0"/>
    <s v="ACT_54"/>
    <s v="Diseñar e implementar mecanismos de Supervisión Inteligente"/>
    <x v="2"/>
    <n v="4.4642857142857152E-4"/>
    <s v="Jun"/>
    <n v="0.12"/>
    <n v="0"/>
    <n v="0"/>
    <s v="Por Ejecutar"/>
    <n v="0.48"/>
    <n v="0.21"/>
    <n v="0.4375"/>
    <m/>
    <m/>
    <m/>
    <m/>
    <m/>
    <x v="1"/>
    <m/>
  </r>
  <r>
    <n v="170"/>
    <s v="OE1;PR_10;ACT_54"/>
    <x v="0"/>
    <x v="0"/>
    <x v="0"/>
    <n v="2"/>
    <s v="PAI"/>
    <x v="0"/>
    <s v="ACT_54"/>
    <s v="Diseñar e implementar mecanismos de Supervisión Inteligente"/>
    <x v="2"/>
    <n v="4.4642857142857152E-4"/>
    <s v="Jul"/>
    <n v="0.08"/>
    <n v="0"/>
    <n v="0"/>
    <s v="Por Ejecutar"/>
    <n v="0.55999999999999994"/>
    <n v="0.21"/>
    <n v="0.375"/>
    <m/>
    <m/>
    <m/>
    <m/>
    <m/>
    <x v="1"/>
    <m/>
  </r>
  <r>
    <n v="170"/>
    <s v="OE1;PR_10;ACT_54"/>
    <x v="0"/>
    <x v="0"/>
    <x v="0"/>
    <n v="2"/>
    <s v="PAI"/>
    <x v="0"/>
    <s v="ACT_54"/>
    <s v="Diseñar e implementar mecanismos de Supervisión Inteligente"/>
    <x v="2"/>
    <n v="4.4642857142857152E-4"/>
    <s v="Ago"/>
    <n v="0.1"/>
    <n v="0"/>
    <n v="0"/>
    <s v="Por Ejecutar"/>
    <n v="0.65999999999999992"/>
    <n v="0.21"/>
    <n v="0.31818181818181823"/>
    <m/>
    <m/>
    <m/>
    <m/>
    <m/>
    <x v="1"/>
    <m/>
  </r>
  <r>
    <n v="170"/>
    <s v="OE1;PR_10;ACT_54"/>
    <x v="0"/>
    <x v="0"/>
    <x v="0"/>
    <n v="2"/>
    <s v="PAI"/>
    <x v="0"/>
    <s v="ACT_54"/>
    <s v="Diseñar e implementar mecanismos de Supervisión Inteligente"/>
    <x v="2"/>
    <n v="4.4642857142857152E-4"/>
    <s v="Sep"/>
    <n v="0.09"/>
    <n v="0"/>
    <n v="0"/>
    <s v="Por Ejecutar"/>
    <n v="0.74999999999999989"/>
    <n v="0.21"/>
    <n v="0.28000000000000003"/>
    <m/>
    <m/>
    <m/>
    <m/>
    <m/>
    <x v="1"/>
    <m/>
  </r>
  <r>
    <n v="170"/>
    <s v="OE1;PR_10;ACT_54"/>
    <x v="0"/>
    <x v="0"/>
    <x v="0"/>
    <n v="2"/>
    <s v="PAI"/>
    <x v="0"/>
    <s v="ACT_54"/>
    <s v="Diseñar e implementar mecanismos de Supervisión Inteligente"/>
    <x v="2"/>
    <n v="4.4642857142857152E-4"/>
    <s v="Oct"/>
    <n v="7.0000000000000007E-2"/>
    <n v="0"/>
    <n v="0"/>
    <s v="Por Ejecutar"/>
    <n v="0.81999999999999984"/>
    <n v="0.21"/>
    <n v="0.25609756097560982"/>
    <m/>
    <m/>
    <m/>
    <m/>
    <m/>
    <x v="1"/>
    <m/>
  </r>
  <r>
    <n v="170"/>
    <s v="OE1;PR_10;ACT_54"/>
    <x v="0"/>
    <x v="0"/>
    <x v="0"/>
    <n v="2"/>
    <s v="PAI"/>
    <x v="0"/>
    <s v="ACT_54"/>
    <s v="Diseñar e implementar mecanismos de Supervisión Inteligente"/>
    <x v="2"/>
    <n v="4.4642857142857152E-4"/>
    <s v="Nov"/>
    <n v="0.06"/>
    <n v="0"/>
    <n v="0"/>
    <s v="Por Ejecutar"/>
    <n v="0.87999999999999989"/>
    <n v="0.21"/>
    <n v="0.23863636363636365"/>
    <m/>
    <m/>
    <m/>
    <m/>
    <m/>
    <x v="1"/>
    <m/>
  </r>
  <r>
    <n v="170"/>
    <s v="OE1;PR_10;ACT_54"/>
    <x v="0"/>
    <x v="0"/>
    <x v="0"/>
    <n v="2"/>
    <s v="PAI"/>
    <x v="0"/>
    <s v="ACT_54"/>
    <s v="Diseñar e implementar mecanismos de Supervisión Inteligente"/>
    <x v="2"/>
    <n v="4.4642857142857152E-4"/>
    <s v="Dic"/>
    <n v="0.12"/>
    <n v="0"/>
    <n v="0"/>
    <s v="Por Ejecutar"/>
    <n v="0.99999999999999989"/>
    <n v="0.21"/>
    <n v="0.21000000000000002"/>
    <m/>
    <m/>
    <m/>
    <m/>
    <m/>
    <x v="1"/>
    <m/>
  </r>
  <r>
    <n v="171"/>
    <s v="OE1;PR_10;ACT_67"/>
    <x v="0"/>
    <x v="0"/>
    <x v="0"/>
    <n v="2"/>
    <s v="PAI"/>
    <x v="0"/>
    <s v="ACT_67"/>
    <s v="Diseñar e implementar mecanismos de Supervisión Inteligente"/>
    <x v="0"/>
    <n v="4.4642857142857152E-4"/>
    <s v="Ene"/>
    <n v="0"/>
    <n v="0"/>
    <n v="0"/>
    <s v="Por Ejecutar"/>
    <n v="0"/>
    <n v="0"/>
    <n v="0"/>
    <n v="1"/>
    <n v="1"/>
    <n v="1"/>
    <m/>
    <n v="0"/>
    <x v="3"/>
    <n v="4.4642857142857152E-4"/>
  </r>
  <r>
    <n v="171"/>
    <s v="OE1;PR_10;ACT_67"/>
    <x v="0"/>
    <x v="0"/>
    <x v="0"/>
    <n v="2"/>
    <s v="PAI"/>
    <x v="0"/>
    <s v="ACT_67"/>
    <s v="Diseñar e implementar mecanismos de Supervisión Inteligente"/>
    <x v="0"/>
    <n v="4.4642857142857152E-4"/>
    <s v="Feb"/>
    <n v="0"/>
    <n v="0"/>
    <n v="0"/>
    <s v="Por Ejecutar"/>
    <n v="0"/>
    <n v="0"/>
    <n v="0"/>
    <m/>
    <m/>
    <m/>
    <m/>
    <m/>
    <x v="1"/>
    <m/>
  </r>
  <r>
    <n v="171"/>
    <s v="OE1;PR_10;ACT_67"/>
    <x v="0"/>
    <x v="0"/>
    <x v="0"/>
    <n v="2"/>
    <s v="PAI"/>
    <x v="0"/>
    <s v="ACT_67"/>
    <s v="Diseñar e implementar mecanismos de Supervisión Inteligente"/>
    <x v="0"/>
    <n v="4.4642857142857152E-4"/>
    <s v="Mar"/>
    <n v="0"/>
    <n v="0"/>
    <n v="0"/>
    <s v="Por Ejecutar"/>
    <n v="0"/>
    <n v="0"/>
    <n v="0"/>
    <m/>
    <m/>
    <m/>
    <m/>
    <m/>
    <x v="1"/>
    <m/>
  </r>
  <r>
    <n v="171"/>
    <s v="OE1;PR_10;ACT_67"/>
    <x v="0"/>
    <x v="0"/>
    <x v="0"/>
    <n v="2"/>
    <s v="PAI"/>
    <x v="0"/>
    <s v="ACT_67"/>
    <s v="Diseñar e implementar mecanismos de Supervisión Inteligente"/>
    <x v="0"/>
    <n v="4.4642857142857152E-4"/>
    <s v="Abr"/>
    <n v="0"/>
    <n v="0"/>
    <n v="0"/>
    <s v="Por Ejecutar"/>
    <n v="0"/>
    <n v="0"/>
    <n v="0"/>
    <m/>
    <m/>
    <m/>
    <m/>
    <m/>
    <x v="1"/>
    <m/>
  </r>
  <r>
    <n v="171"/>
    <s v="OE1;PR_10;ACT_67"/>
    <x v="0"/>
    <x v="0"/>
    <x v="0"/>
    <n v="2"/>
    <s v="PAI"/>
    <x v="0"/>
    <s v="ACT_67"/>
    <s v="Diseñar e implementar mecanismos de Supervisión Inteligente"/>
    <x v="0"/>
    <n v="4.4642857142857152E-4"/>
    <s v="May"/>
    <n v="0"/>
    <n v="0"/>
    <n v="0"/>
    <s v="Por Ejecutar"/>
    <n v="0"/>
    <n v="0"/>
    <n v="0"/>
    <m/>
    <m/>
    <m/>
    <m/>
    <m/>
    <x v="1"/>
    <m/>
  </r>
  <r>
    <n v="171"/>
    <s v="OE1;PR_10;ACT_67"/>
    <x v="0"/>
    <x v="0"/>
    <x v="0"/>
    <n v="2"/>
    <s v="PAI"/>
    <x v="0"/>
    <s v="ACT_67"/>
    <s v="Diseñar e implementar mecanismos de Supervisión Inteligente"/>
    <x v="0"/>
    <n v="4.4642857142857152E-4"/>
    <s v="Jun"/>
    <n v="1"/>
    <n v="1"/>
    <n v="1"/>
    <s v="Culminada"/>
    <n v="1"/>
    <n v="1"/>
    <n v="1"/>
    <m/>
    <m/>
    <m/>
    <m/>
    <m/>
    <x v="1"/>
    <m/>
  </r>
  <r>
    <n v="171"/>
    <s v="OE1;PR_10;ACT_67"/>
    <x v="0"/>
    <x v="0"/>
    <x v="0"/>
    <n v="2"/>
    <s v="PAI"/>
    <x v="0"/>
    <s v="ACT_67"/>
    <s v="Diseñar e implementar mecanismos de Supervisión Inteligente"/>
    <x v="0"/>
    <n v="4.4642857142857152E-4"/>
    <s v="Jul"/>
    <n v="0"/>
    <n v="0"/>
    <n v="0"/>
    <s v="Por Ejecutar"/>
    <n v="1"/>
    <n v="1"/>
    <n v="1"/>
    <m/>
    <m/>
    <m/>
    <m/>
    <m/>
    <x v="1"/>
    <m/>
  </r>
  <r>
    <n v="171"/>
    <s v="OE1;PR_10;ACT_67"/>
    <x v="0"/>
    <x v="0"/>
    <x v="0"/>
    <n v="2"/>
    <s v="PAI"/>
    <x v="0"/>
    <s v="ACT_67"/>
    <s v="Diseñar e implementar mecanismos de Supervisión Inteligente"/>
    <x v="0"/>
    <n v="4.4642857142857152E-4"/>
    <s v="Ago"/>
    <n v="0"/>
    <n v="0"/>
    <n v="0"/>
    <s v="Por Ejecutar"/>
    <n v="1"/>
    <n v="1"/>
    <n v="1"/>
    <m/>
    <m/>
    <m/>
    <m/>
    <m/>
    <x v="1"/>
    <m/>
  </r>
  <r>
    <n v="171"/>
    <s v="OE1;PR_10;ACT_67"/>
    <x v="0"/>
    <x v="0"/>
    <x v="0"/>
    <n v="2"/>
    <s v="PAI"/>
    <x v="0"/>
    <s v="ACT_67"/>
    <s v="Diseñar e implementar mecanismos de Supervisión Inteligente"/>
    <x v="0"/>
    <n v="4.4642857142857152E-4"/>
    <s v="Sep"/>
    <n v="0"/>
    <n v="0"/>
    <n v="0"/>
    <s v="Por Ejecutar"/>
    <n v="1"/>
    <n v="1"/>
    <n v="1"/>
    <m/>
    <m/>
    <m/>
    <m/>
    <m/>
    <x v="1"/>
    <m/>
  </r>
  <r>
    <n v="171"/>
    <s v="OE1;PR_10;ACT_67"/>
    <x v="0"/>
    <x v="0"/>
    <x v="0"/>
    <n v="2"/>
    <s v="PAI"/>
    <x v="0"/>
    <s v="ACT_67"/>
    <s v="Diseñar e implementar mecanismos de Supervisión Inteligente"/>
    <x v="0"/>
    <n v="4.4642857142857152E-4"/>
    <s v="Oct"/>
    <n v="0"/>
    <n v="0"/>
    <n v="0"/>
    <s v="Por Ejecutar"/>
    <n v="1"/>
    <n v="1"/>
    <n v="1"/>
    <m/>
    <m/>
    <m/>
    <m/>
    <m/>
    <x v="1"/>
    <m/>
  </r>
  <r>
    <n v="171"/>
    <s v="OE1;PR_10;ACT_67"/>
    <x v="0"/>
    <x v="0"/>
    <x v="0"/>
    <n v="2"/>
    <s v="PAI"/>
    <x v="0"/>
    <s v="ACT_67"/>
    <s v="Diseñar e implementar mecanismos de Supervisión Inteligente"/>
    <x v="0"/>
    <n v="4.4642857142857152E-4"/>
    <s v="Nov"/>
    <n v="0"/>
    <n v="0"/>
    <n v="0"/>
    <s v="Por Ejecutar"/>
    <n v="1"/>
    <n v="1"/>
    <n v="1"/>
    <m/>
    <m/>
    <m/>
    <m/>
    <m/>
    <x v="1"/>
    <m/>
  </r>
  <r>
    <n v="171"/>
    <s v="OE1;PR_10;ACT_67"/>
    <x v="0"/>
    <x v="0"/>
    <x v="0"/>
    <n v="2"/>
    <s v="PAI"/>
    <x v="0"/>
    <s v="ACT_67"/>
    <s v="Diseñar e implementar mecanismos de Supervisión Inteligente"/>
    <x v="0"/>
    <n v="4.4642857142857152E-4"/>
    <s v="Dic"/>
    <n v="0"/>
    <n v="0"/>
    <n v="0"/>
    <s v="Por Ejecutar"/>
    <n v="1"/>
    <n v="1"/>
    <n v="1"/>
    <m/>
    <m/>
    <m/>
    <m/>
    <m/>
    <x v="1"/>
    <m/>
  </r>
  <r>
    <n v="172"/>
    <s v="OE1;PR_10;ACT_261"/>
    <x v="0"/>
    <x v="0"/>
    <x v="0"/>
    <n v="2"/>
    <s v="PAI"/>
    <x v="0"/>
    <s v="ACT_261"/>
    <s v="Intervenciones por corredor temporada alta"/>
    <x v="1"/>
    <n v="4.4642857142857152E-4"/>
    <s v="Ene"/>
    <n v="0"/>
    <n v="0"/>
    <n v="0"/>
    <s v="Por Ejecutar"/>
    <n v="0"/>
    <n v="0"/>
    <n v="0"/>
    <n v="20"/>
    <n v="8"/>
    <n v="0.4"/>
    <m/>
    <n v="0.6"/>
    <x v="0"/>
    <n v="1.7857142857142863E-4"/>
  </r>
  <r>
    <n v="172"/>
    <s v="OE1;PR_10;ACT_261"/>
    <x v="0"/>
    <x v="0"/>
    <x v="0"/>
    <n v="2"/>
    <s v="PAI"/>
    <x v="0"/>
    <s v="ACT_261"/>
    <s v="Intervenciones por corredor temporada alta"/>
    <x v="1"/>
    <n v="4.4642857142857152E-4"/>
    <s v="Feb"/>
    <n v="0"/>
    <n v="0"/>
    <n v="0"/>
    <s v="Por Ejecutar"/>
    <n v="0"/>
    <n v="0"/>
    <n v="0"/>
    <m/>
    <m/>
    <m/>
    <m/>
    <m/>
    <x v="1"/>
    <m/>
  </r>
  <r>
    <n v="172"/>
    <s v="OE1;PR_10;ACT_261"/>
    <x v="0"/>
    <x v="0"/>
    <x v="0"/>
    <n v="2"/>
    <s v="PAI"/>
    <x v="0"/>
    <s v="ACT_261"/>
    <s v="Intervenciones por corredor temporada alta"/>
    <x v="1"/>
    <n v="4.4642857142857152E-4"/>
    <s v="Mar"/>
    <n v="0"/>
    <n v="0"/>
    <n v="0"/>
    <s v="Por Ejecutar"/>
    <n v="0"/>
    <n v="0"/>
    <n v="0"/>
    <m/>
    <m/>
    <m/>
    <m/>
    <m/>
    <x v="1"/>
    <m/>
  </r>
  <r>
    <n v="172"/>
    <s v="OE1;PR_10;ACT_261"/>
    <x v="0"/>
    <x v="0"/>
    <x v="0"/>
    <n v="2"/>
    <s v="PAI"/>
    <x v="0"/>
    <s v="ACT_261"/>
    <s v="Intervenciones por corredor temporada alta"/>
    <x v="1"/>
    <n v="4.4642857142857152E-4"/>
    <s v="Abr"/>
    <n v="4"/>
    <n v="4"/>
    <n v="1"/>
    <s v="Culminada"/>
    <n v="4"/>
    <n v="4"/>
    <n v="1"/>
    <m/>
    <m/>
    <m/>
    <m/>
    <m/>
    <x v="1"/>
    <m/>
  </r>
  <r>
    <n v="172"/>
    <s v="OE1;PR_10;ACT_261"/>
    <x v="0"/>
    <x v="0"/>
    <x v="0"/>
    <n v="2"/>
    <s v="PAI"/>
    <x v="0"/>
    <s v="ACT_261"/>
    <s v="Intervenciones por corredor temporada alta"/>
    <x v="1"/>
    <n v="4.4642857142857152E-4"/>
    <s v="May"/>
    <n v="0"/>
    <n v="0"/>
    <n v="0"/>
    <s v="Por Ejecutar"/>
    <n v="4"/>
    <n v="4"/>
    <n v="1"/>
    <m/>
    <m/>
    <m/>
    <m/>
    <m/>
    <x v="1"/>
    <m/>
  </r>
  <r>
    <n v="172"/>
    <s v="OE1;PR_10;ACT_261"/>
    <x v="0"/>
    <x v="0"/>
    <x v="0"/>
    <n v="2"/>
    <s v="PAI"/>
    <x v="0"/>
    <s v="ACT_261"/>
    <s v="Intervenciones por corredor temporada alta"/>
    <x v="1"/>
    <n v="4.4642857142857152E-4"/>
    <s v="Jun"/>
    <n v="4"/>
    <n v="4"/>
    <n v="1"/>
    <s v="Culminada"/>
    <n v="8"/>
    <n v="8"/>
    <n v="1"/>
    <m/>
    <m/>
    <m/>
    <m/>
    <m/>
    <x v="1"/>
    <m/>
  </r>
  <r>
    <n v="172"/>
    <s v="OE1;PR_10;ACT_261"/>
    <x v="0"/>
    <x v="0"/>
    <x v="0"/>
    <n v="2"/>
    <s v="PAI"/>
    <x v="0"/>
    <s v="ACT_261"/>
    <s v="Intervenciones por corredor temporada alta"/>
    <x v="1"/>
    <n v="4.4642857142857152E-4"/>
    <s v="Jul"/>
    <n v="4"/>
    <n v="0"/>
    <n v="0"/>
    <s v="Por Ejecutar"/>
    <n v="12"/>
    <n v="8"/>
    <n v="0.66666666666666663"/>
    <m/>
    <m/>
    <m/>
    <m/>
    <m/>
    <x v="1"/>
    <m/>
  </r>
  <r>
    <n v="172"/>
    <s v="OE1;PR_10;ACT_261"/>
    <x v="0"/>
    <x v="0"/>
    <x v="0"/>
    <n v="2"/>
    <s v="PAI"/>
    <x v="0"/>
    <s v="ACT_261"/>
    <s v="Intervenciones por corredor temporada alta"/>
    <x v="1"/>
    <n v="4.4642857142857152E-4"/>
    <s v="Ago"/>
    <n v="0"/>
    <n v="0"/>
    <n v="0"/>
    <s v="Por Ejecutar"/>
    <n v="12"/>
    <n v="8"/>
    <n v="0.66666666666666663"/>
    <m/>
    <m/>
    <m/>
    <m/>
    <m/>
    <x v="1"/>
    <m/>
  </r>
  <r>
    <n v="172"/>
    <s v="OE1;PR_10;ACT_261"/>
    <x v="0"/>
    <x v="0"/>
    <x v="0"/>
    <n v="2"/>
    <s v="PAI"/>
    <x v="0"/>
    <s v="ACT_261"/>
    <s v="Intervenciones por corredor temporada alta"/>
    <x v="1"/>
    <n v="4.4642857142857152E-4"/>
    <s v="Sep"/>
    <n v="0"/>
    <n v="0"/>
    <n v="0"/>
    <s v="Por Ejecutar"/>
    <n v="12"/>
    <n v="8"/>
    <n v="0.66666666666666663"/>
    <m/>
    <m/>
    <m/>
    <m/>
    <m/>
    <x v="1"/>
    <m/>
  </r>
  <r>
    <n v="172"/>
    <s v="OE1;PR_10;ACT_261"/>
    <x v="0"/>
    <x v="0"/>
    <x v="0"/>
    <n v="2"/>
    <s v="PAI"/>
    <x v="0"/>
    <s v="ACT_261"/>
    <s v="Intervenciones por corredor temporada alta"/>
    <x v="1"/>
    <n v="4.4642857142857152E-4"/>
    <s v="Oct"/>
    <n v="4"/>
    <n v="0"/>
    <n v="0"/>
    <s v="Por Ejecutar"/>
    <n v="16"/>
    <n v="8"/>
    <n v="0.5"/>
    <m/>
    <m/>
    <m/>
    <m/>
    <m/>
    <x v="1"/>
    <m/>
  </r>
  <r>
    <n v="172"/>
    <s v="OE1;PR_10;ACT_261"/>
    <x v="0"/>
    <x v="0"/>
    <x v="0"/>
    <n v="2"/>
    <s v="PAI"/>
    <x v="0"/>
    <s v="ACT_261"/>
    <s v="Intervenciones por corredor temporada alta"/>
    <x v="1"/>
    <n v="4.4642857142857152E-4"/>
    <s v="Nov"/>
    <n v="0"/>
    <n v="0"/>
    <n v="0"/>
    <s v="Por Ejecutar"/>
    <n v="16"/>
    <n v="8"/>
    <n v="0.5"/>
    <m/>
    <m/>
    <m/>
    <m/>
    <m/>
    <x v="1"/>
    <m/>
  </r>
  <r>
    <n v="172"/>
    <s v="OE1;PR_10;ACT_261"/>
    <x v="0"/>
    <x v="0"/>
    <x v="0"/>
    <n v="2"/>
    <s v="PAI"/>
    <x v="0"/>
    <s v="ACT_261"/>
    <s v="Intervenciones por corredor temporada alta"/>
    <x v="1"/>
    <n v="4.4642857142857152E-4"/>
    <s v="Dic"/>
    <n v="4"/>
    <n v="0"/>
    <n v="0"/>
    <s v="Por Ejecutar"/>
    <n v="20"/>
    <n v="8"/>
    <n v="0.4"/>
    <m/>
    <m/>
    <m/>
    <m/>
    <m/>
    <x v="1"/>
    <m/>
  </r>
  <r>
    <n v="173"/>
    <s v="OE1;PR_10;ACT_262"/>
    <x v="0"/>
    <x v="0"/>
    <x v="0"/>
    <n v="2"/>
    <s v="PAI"/>
    <x v="0"/>
    <s v="ACT_262"/>
    <s v="Auditorías de formalización subjetiva  "/>
    <x v="1"/>
    <n v="4.4642857142857152E-4"/>
    <s v="Ene"/>
    <n v="0"/>
    <n v="0"/>
    <n v="0"/>
    <s v="Por Ejecutar"/>
    <n v="0"/>
    <n v="0"/>
    <n v="0"/>
    <n v="20"/>
    <n v="2"/>
    <n v="0.1"/>
    <m/>
    <n v="0.9"/>
    <x v="0"/>
    <n v="4.4642857142857156E-5"/>
  </r>
  <r>
    <n v="173"/>
    <s v="OE1;PR_10;ACT_262"/>
    <x v="0"/>
    <x v="0"/>
    <x v="0"/>
    <n v="2"/>
    <s v="PAI"/>
    <x v="0"/>
    <s v="ACT_262"/>
    <s v="Auditorías de formalización subjetiva  "/>
    <x v="1"/>
    <n v="4.4642857142857152E-4"/>
    <s v="Feb"/>
    <n v="0"/>
    <n v="0"/>
    <n v="0"/>
    <s v="Por Ejecutar"/>
    <n v="0"/>
    <n v="0"/>
    <n v="0"/>
    <m/>
    <m/>
    <m/>
    <m/>
    <m/>
    <x v="1"/>
    <m/>
  </r>
  <r>
    <n v="173"/>
    <s v="OE1;PR_10;ACT_262"/>
    <x v="0"/>
    <x v="0"/>
    <x v="0"/>
    <n v="2"/>
    <s v="PAI"/>
    <x v="0"/>
    <s v="ACT_262"/>
    <s v="Auditorías de formalización subjetiva  "/>
    <x v="1"/>
    <n v="4.4642857142857152E-4"/>
    <s v="Mar"/>
    <n v="0"/>
    <n v="0"/>
    <n v="0"/>
    <s v="Por Ejecutar"/>
    <n v="0"/>
    <n v="0"/>
    <n v="0"/>
    <m/>
    <m/>
    <m/>
    <m/>
    <m/>
    <x v="1"/>
    <m/>
  </r>
  <r>
    <n v="173"/>
    <s v="OE1;PR_10;ACT_262"/>
    <x v="0"/>
    <x v="0"/>
    <x v="0"/>
    <n v="2"/>
    <s v="PAI"/>
    <x v="0"/>
    <s v="ACT_262"/>
    <s v="Auditorías de formalización subjetiva  "/>
    <x v="1"/>
    <n v="4.4642857142857152E-4"/>
    <s v="Abr"/>
    <n v="0"/>
    <n v="0"/>
    <n v="0"/>
    <s v="Por Ejecutar"/>
    <n v="0"/>
    <n v="0"/>
    <n v="0"/>
    <m/>
    <m/>
    <m/>
    <m/>
    <m/>
    <x v="1"/>
    <m/>
  </r>
  <r>
    <n v="173"/>
    <s v="OE1;PR_10;ACT_262"/>
    <x v="0"/>
    <x v="0"/>
    <x v="0"/>
    <n v="2"/>
    <s v="PAI"/>
    <x v="0"/>
    <s v="ACT_262"/>
    <s v="Auditorías de formalización subjetiva  "/>
    <x v="1"/>
    <n v="4.4642857142857152E-4"/>
    <s v="May"/>
    <n v="0"/>
    <n v="0"/>
    <n v="0"/>
    <s v="Por Ejecutar"/>
    <n v="0"/>
    <n v="0"/>
    <n v="0"/>
    <m/>
    <m/>
    <m/>
    <m/>
    <m/>
    <x v="1"/>
    <m/>
  </r>
  <r>
    <n v="173"/>
    <s v="OE1;PR_10;ACT_262"/>
    <x v="0"/>
    <x v="0"/>
    <x v="0"/>
    <n v="2"/>
    <s v="PAI"/>
    <x v="0"/>
    <s v="ACT_262"/>
    <s v="Auditorías de formalización subjetiva  "/>
    <x v="1"/>
    <n v="4.4642857142857152E-4"/>
    <s v="Jun"/>
    <n v="2"/>
    <n v="2"/>
    <n v="1"/>
    <s v="Culminada"/>
    <n v="2"/>
    <n v="2"/>
    <n v="1"/>
    <m/>
    <m/>
    <m/>
    <m/>
    <m/>
    <x v="1"/>
    <m/>
  </r>
  <r>
    <n v="173"/>
    <s v="OE1;PR_10;ACT_262"/>
    <x v="0"/>
    <x v="0"/>
    <x v="0"/>
    <n v="2"/>
    <s v="PAI"/>
    <x v="0"/>
    <s v="ACT_262"/>
    <s v="Auditorías de formalización subjetiva  "/>
    <x v="1"/>
    <n v="4.4642857142857152E-4"/>
    <s v="Jul"/>
    <n v="2"/>
    <n v="0"/>
    <n v="0"/>
    <s v="Por Ejecutar"/>
    <n v="4"/>
    <n v="2"/>
    <n v="0.5"/>
    <m/>
    <m/>
    <m/>
    <m/>
    <m/>
    <x v="1"/>
    <m/>
  </r>
  <r>
    <n v="173"/>
    <s v="OE1;PR_10;ACT_262"/>
    <x v="0"/>
    <x v="0"/>
    <x v="0"/>
    <n v="2"/>
    <s v="PAI"/>
    <x v="0"/>
    <s v="ACT_262"/>
    <s v="Auditorías de formalización subjetiva  "/>
    <x v="1"/>
    <n v="4.4642857142857152E-4"/>
    <s v="Ago"/>
    <n v="3"/>
    <n v="0"/>
    <n v="0"/>
    <s v="Por Ejecutar"/>
    <n v="7"/>
    <n v="2"/>
    <n v="0.2857142857142857"/>
    <m/>
    <m/>
    <m/>
    <m/>
    <m/>
    <x v="1"/>
    <m/>
  </r>
  <r>
    <n v="173"/>
    <s v="OE1;PR_10;ACT_262"/>
    <x v="0"/>
    <x v="0"/>
    <x v="0"/>
    <n v="2"/>
    <s v="PAI"/>
    <x v="0"/>
    <s v="ACT_262"/>
    <s v="Auditorías de formalización subjetiva  "/>
    <x v="1"/>
    <n v="4.4642857142857152E-4"/>
    <s v="Sep"/>
    <n v="3"/>
    <n v="0"/>
    <n v="0"/>
    <s v="Por Ejecutar"/>
    <n v="10"/>
    <n v="2"/>
    <n v="0.2"/>
    <m/>
    <m/>
    <m/>
    <m/>
    <m/>
    <x v="1"/>
    <m/>
  </r>
  <r>
    <n v="173"/>
    <s v="OE1;PR_10;ACT_262"/>
    <x v="0"/>
    <x v="0"/>
    <x v="0"/>
    <n v="2"/>
    <s v="PAI"/>
    <x v="0"/>
    <s v="ACT_262"/>
    <s v="Auditorías de formalización subjetiva  "/>
    <x v="1"/>
    <n v="4.4642857142857152E-4"/>
    <s v="Oct"/>
    <n v="4"/>
    <n v="0"/>
    <n v="0"/>
    <s v="Por Ejecutar"/>
    <n v="14"/>
    <n v="2"/>
    <n v="0.14285714285714285"/>
    <m/>
    <m/>
    <m/>
    <m/>
    <m/>
    <x v="1"/>
    <m/>
  </r>
  <r>
    <n v="173"/>
    <s v="OE1;PR_10;ACT_262"/>
    <x v="0"/>
    <x v="0"/>
    <x v="0"/>
    <n v="2"/>
    <s v="PAI"/>
    <x v="0"/>
    <s v="ACT_262"/>
    <s v="Auditorías de formalización subjetiva  "/>
    <x v="1"/>
    <n v="4.4642857142857152E-4"/>
    <s v="Nov"/>
    <n v="4"/>
    <n v="0"/>
    <n v="0"/>
    <s v="Por Ejecutar"/>
    <n v="18"/>
    <n v="2"/>
    <n v="0.1111111111111111"/>
    <m/>
    <m/>
    <m/>
    <m/>
    <m/>
    <x v="1"/>
    <m/>
  </r>
  <r>
    <n v="173"/>
    <s v="OE1;PR_10;ACT_262"/>
    <x v="0"/>
    <x v="0"/>
    <x v="0"/>
    <n v="2"/>
    <s v="PAI"/>
    <x v="0"/>
    <s v="ACT_262"/>
    <s v="Auditorías de formalización subjetiva  "/>
    <x v="1"/>
    <n v="4.4642857142857152E-4"/>
    <s v="Dic"/>
    <n v="2"/>
    <n v="0"/>
    <n v="0"/>
    <s v="Por Ejecutar"/>
    <n v="20"/>
    <n v="2"/>
    <n v="0.1"/>
    <m/>
    <m/>
    <m/>
    <m/>
    <m/>
    <x v="1"/>
    <m/>
  </r>
  <r>
    <n v="174"/>
    <s v="OE1;PR_10;ACT_263"/>
    <x v="0"/>
    <x v="0"/>
    <x v="0"/>
    <n v="2"/>
    <s v="PAI"/>
    <x v="0"/>
    <s v="ACT_263"/>
    <s v="Visitas - PGS"/>
    <x v="1"/>
    <n v="4.4642857142857152E-4"/>
    <s v="Ene"/>
    <n v="3"/>
    <n v="3"/>
    <n v="1"/>
    <s v="Culminada"/>
    <n v="3"/>
    <n v="3"/>
    <n v="1"/>
    <n v="180"/>
    <n v="53"/>
    <n v="0.29444444444444445"/>
    <m/>
    <n v="0.70555555555555549"/>
    <x v="0"/>
    <n v="1.3144841269841274E-4"/>
  </r>
  <r>
    <n v="174"/>
    <s v="OE1;PR_10;ACT_263"/>
    <x v="0"/>
    <x v="0"/>
    <x v="0"/>
    <n v="2"/>
    <s v="PAI"/>
    <x v="0"/>
    <s v="ACT_263"/>
    <s v="Visitas - PGS"/>
    <x v="1"/>
    <n v="4.4642857142857152E-4"/>
    <s v="Feb"/>
    <n v="6"/>
    <n v="6"/>
    <n v="1"/>
    <s v="Culminada"/>
    <n v="9"/>
    <n v="9"/>
    <n v="1"/>
    <m/>
    <m/>
    <m/>
    <m/>
    <m/>
    <x v="1"/>
    <m/>
  </r>
  <r>
    <n v="174"/>
    <s v="OE1;PR_10;ACT_263"/>
    <x v="0"/>
    <x v="0"/>
    <x v="0"/>
    <n v="2"/>
    <s v="PAI"/>
    <x v="0"/>
    <s v="ACT_263"/>
    <s v="Visitas - PGS"/>
    <x v="1"/>
    <n v="4.4642857142857152E-4"/>
    <s v="Mar"/>
    <n v="4"/>
    <n v="4"/>
    <n v="1"/>
    <s v="Culminada"/>
    <n v="13"/>
    <n v="13"/>
    <n v="1"/>
    <m/>
    <m/>
    <m/>
    <m/>
    <m/>
    <x v="1"/>
    <m/>
  </r>
  <r>
    <n v="174"/>
    <s v="OE1;PR_10;ACT_263"/>
    <x v="0"/>
    <x v="0"/>
    <x v="0"/>
    <n v="2"/>
    <s v="PAI"/>
    <x v="0"/>
    <s v="ACT_263"/>
    <s v="Visitas - PGS"/>
    <x v="1"/>
    <n v="4.4642857142857152E-4"/>
    <s v="Abr"/>
    <n v="7"/>
    <n v="21"/>
    <n v="3"/>
    <s v="Culminada"/>
    <n v="20"/>
    <n v="34"/>
    <n v="1.7"/>
    <m/>
    <m/>
    <m/>
    <m/>
    <m/>
    <x v="1"/>
    <m/>
  </r>
  <r>
    <n v="174"/>
    <s v="OE1;PR_10;ACT_263"/>
    <x v="0"/>
    <x v="0"/>
    <x v="0"/>
    <n v="2"/>
    <s v="PAI"/>
    <x v="0"/>
    <s v="ACT_263"/>
    <s v="Visitas - PGS"/>
    <x v="1"/>
    <n v="4.4642857142857152E-4"/>
    <s v="May"/>
    <n v="15"/>
    <n v="15"/>
    <n v="1"/>
    <s v="Culminada"/>
    <n v="35"/>
    <n v="49"/>
    <n v="1.4"/>
    <m/>
    <m/>
    <m/>
    <m/>
    <m/>
    <x v="1"/>
    <m/>
  </r>
  <r>
    <n v="174"/>
    <s v="OE1;PR_10;ACT_263"/>
    <x v="0"/>
    <x v="0"/>
    <x v="0"/>
    <n v="2"/>
    <s v="PAI"/>
    <x v="0"/>
    <s v="ACT_263"/>
    <s v="Visitas - PGS"/>
    <x v="1"/>
    <n v="4.4642857142857152E-4"/>
    <s v="Jun"/>
    <n v="15"/>
    <n v="4"/>
    <n v="0.26666666666666666"/>
    <s v="En Tramite"/>
    <n v="50"/>
    <n v="53"/>
    <n v="1.06"/>
    <m/>
    <m/>
    <m/>
    <m/>
    <m/>
    <x v="1"/>
    <m/>
  </r>
  <r>
    <n v="174"/>
    <s v="OE1;PR_10;ACT_263"/>
    <x v="0"/>
    <x v="0"/>
    <x v="0"/>
    <n v="2"/>
    <s v="PAI"/>
    <x v="0"/>
    <s v="ACT_263"/>
    <s v="Visitas - PGS"/>
    <x v="1"/>
    <n v="4.4642857142857152E-4"/>
    <s v="Jul"/>
    <n v="15"/>
    <n v="0"/>
    <n v="0"/>
    <s v="Por Ejecutar"/>
    <n v="65"/>
    <n v="53"/>
    <n v="0.81538461538461537"/>
    <m/>
    <m/>
    <m/>
    <m/>
    <m/>
    <x v="1"/>
    <m/>
  </r>
  <r>
    <n v="174"/>
    <s v="OE1;PR_10;ACT_263"/>
    <x v="0"/>
    <x v="0"/>
    <x v="0"/>
    <n v="2"/>
    <s v="PAI"/>
    <x v="0"/>
    <s v="ACT_263"/>
    <s v="Visitas - PGS"/>
    <x v="1"/>
    <n v="4.4642857142857152E-4"/>
    <s v="Ago"/>
    <n v="15"/>
    <n v="0"/>
    <n v="0"/>
    <s v="Por Ejecutar"/>
    <n v="80"/>
    <n v="53"/>
    <n v="0.66249999999999998"/>
    <m/>
    <m/>
    <m/>
    <m/>
    <m/>
    <x v="1"/>
    <m/>
  </r>
  <r>
    <n v="174"/>
    <s v="OE1;PR_10;ACT_263"/>
    <x v="0"/>
    <x v="0"/>
    <x v="0"/>
    <n v="2"/>
    <s v="PAI"/>
    <x v="0"/>
    <s v="ACT_263"/>
    <s v="Visitas - PGS"/>
    <x v="1"/>
    <n v="4.4642857142857152E-4"/>
    <s v="Sep"/>
    <n v="25"/>
    <n v="0"/>
    <n v="0"/>
    <s v="Por Ejecutar"/>
    <n v="105"/>
    <n v="53"/>
    <n v="0.50476190476190474"/>
    <m/>
    <m/>
    <m/>
    <m/>
    <m/>
    <x v="1"/>
    <m/>
  </r>
  <r>
    <n v="174"/>
    <s v="OE1;PR_10;ACT_263"/>
    <x v="0"/>
    <x v="0"/>
    <x v="0"/>
    <n v="2"/>
    <s v="PAI"/>
    <x v="0"/>
    <s v="ACT_263"/>
    <s v="Visitas - PGS"/>
    <x v="1"/>
    <n v="4.4642857142857152E-4"/>
    <s v="Oct"/>
    <n v="30"/>
    <n v="0"/>
    <n v="0"/>
    <s v="Por Ejecutar"/>
    <n v="135"/>
    <n v="53"/>
    <n v="0.3925925925925926"/>
    <m/>
    <m/>
    <m/>
    <m/>
    <m/>
    <x v="1"/>
    <m/>
  </r>
  <r>
    <n v="174"/>
    <s v="OE1;PR_10;ACT_263"/>
    <x v="0"/>
    <x v="0"/>
    <x v="0"/>
    <n v="2"/>
    <s v="PAI"/>
    <x v="0"/>
    <s v="ACT_263"/>
    <s v="Visitas - PGS"/>
    <x v="1"/>
    <n v="4.4642857142857152E-4"/>
    <s v="Nov"/>
    <n v="30"/>
    <n v="0"/>
    <n v="0"/>
    <s v="Por Ejecutar"/>
    <n v="165"/>
    <n v="53"/>
    <n v="0.32121212121212123"/>
    <m/>
    <m/>
    <m/>
    <m/>
    <m/>
    <x v="1"/>
    <m/>
  </r>
  <r>
    <n v="174"/>
    <s v="OE1;PR_10;ACT_263"/>
    <x v="0"/>
    <x v="0"/>
    <x v="0"/>
    <n v="2"/>
    <s v="PAI"/>
    <x v="0"/>
    <s v="ACT_263"/>
    <s v="Visitas - PGS"/>
    <x v="1"/>
    <n v="4.4642857142857152E-4"/>
    <s v="Dic"/>
    <n v="15"/>
    <n v="0"/>
    <n v="0"/>
    <s v="Por Ejecutar"/>
    <n v="180"/>
    <n v="53"/>
    <n v="0.29444444444444445"/>
    <m/>
    <m/>
    <m/>
    <m/>
    <m/>
    <x v="1"/>
    <m/>
  </r>
  <r>
    <n v="175"/>
    <s v="OE1;PR_10;ACT_73"/>
    <x v="0"/>
    <x v="0"/>
    <x v="0"/>
    <n v="2"/>
    <s v="PAI"/>
    <x v="0"/>
    <s v="ACT_73"/>
    <s v="Diseñar e implementar mecanismos de Supervisión Inteligente"/>
    <x v="1"/>
    <n v="4.4642857142857152E-4"/>
    <s v="Ene"/>
    <n v="0"/>
    <n v="0"/>
    <n v="0"/>
    <s v="Por Ejecutar"/>
    <n v="0"/>
    <n v="0"/>
    <n v="0"/>
    <n v="1"/>
    <n v="0"/>
    <n v="0"/>
    <m/>
    <n v="1"/>
    <x v="2"/>
    <n v="0"/>
  </r>
  <r>
    <n v="175"/>
    <s v="OE1;PR_10;ACT_73"/>
    <x v="0"/>
    <x v="0"/>
    <x v="0"/>
    <n v="2"/>
    <s v="PAI"/>
    <x v="0"/>
    <s v="ACT_73"/>
    <s v="Diseñar e implementar mecanismos de Supervisión Inteligente"/>
    <x v="1"/>
    <n v="4.4642857142857152E-4"/>
    <s v="Feb"/>
    <n v="0"/>
    <n v="0"/>
    <n v="0"/>
    <s v="Por Ejecutar"/>
    <n v="0"/>
    <n v="0"/>
    <n v="0"/>
    <m/>
    <m/>
    <m/>
    <m/>
    <m/>
    <x v="1"/>
    <m/>
  </r>
  <r>
    <n v="175"/>
    <s v="OE1;PR_10;ACT_73"/>
    <x v="0"/>
    <x v="0"/>
    <x v="0"/>
    <n v="2"/>
    <s v="PAI"/>
    <x v="0"/>
    <s v="ACT_73"/>
    <s v="Diseñar e implementar mecanismos de Supervisión Inteligente"/>
    <x v="1"/>
    <n v="4.4642857142857152E-4"/>
    <s v="Mar"/>
    <n v="0"/>
    <n v="0"/>
    <n v="0"/>
    <s v="Por Ejecutar"/>
    <n v="0"/>
    <n v="0"/>
    <n v="0"/>
    <m/>
    <m/>
    <m/>
    <m/>
    <m/>
    <x v="1"/>
    <m/>
  </r>
  <r>
    <n v="175"/>
    <s v="OE1;PR_10;ACT_73"/>
    <x v="0"/>
    <x v="0"/>
    <x v="0"/>
    <n v="2"/>
    <s v="PAI"/>
    <x v="0"/>
    <s v="ACT_73"/>
    <s v="Diseñar e implementar mecanismos de Supervisión Inteligente"/>
    <x v="1"/>
    <n v="4.4642857142857152E-4"/>
    <s v="Abr"/>
    <n v="0"/>
    <n v="0"/>
    <n v="0"/>
    <s v="Por Ejecutar"/>
    <n v="0"/>
    <n v="0"/>
    <n v="0"/>
    <m/>
    <m/>
    <m/>
    <m/>
    <m/>
    <x v="1"/>
    <m/>
  </r>
  <r>
    <n v="175"/>
    <s v="OE1;PR_10;ACT_73"/>
    <x v="0"/>
    <x v="0"/>
    <x v="0"/>
    <n v="2"/>
    <s v="PAI"/>
    <x v="0"/>
    <s v="ACT_73"/>
    <s v="Diseñar e implementar mecanismos de Supervisión Inteligente"/>
    <x v="1"/>
    <n v="4.4642857142857152E-4"/>
    <s v="May"/>
    <n v="0"/>
    <n v="0"/>
    <n v="0"/>
    <s v="Por Ejecutar"/>
    <n v="0"/>
    <n v="0"/>
    <n v="0"/>
    <m/>
    <m/>
    <m/>
    <m/>
    <m/>
    <x v="1"/>
    <m/>
  </r>
  <r>
    <n v="175"/>
    <s v="OE1;PR_10;ACT_73"/>
    <x v="0"/>
    <x v="0"/>
    <x v="0"/>
    <n v="2"/>
    <s v="PAI"/>
    <x v="0"/>
    <s v="ACT_73"/>
    <s v="Diseñar e implementar mecanismos de Supervisión Inteligente"/>
    <x v="1"/>
    <n v="4.4642857142857152E-4"/>
    <s v="Jun"/>
    <n v="0"/>
    <n v="0"/>
    <n v="0"/>
    <s v="Por Ejecutar"/>
    <n v="0"/>
    <n v="0"/>
    <n v="0"/>
    <m/>
    <m/>
    <m/>
    <m/>
    <m/>
    <x v="1"/>
    <m/>
  </r>
  <r>
    <n v="175"/>
    <s v="OE1;PR_10;ACT_73"/>
    <x v="0"/>
    <x v="0"/>
    <x v="0"/>
    <n v="2"/>
    <s v="PAI"/>
    <x v="0"/>
    <s v="ACT_73"/>
    <s v="Diseñar e implementar mecanismos de Supervisión Inteligente"/>
    <x v="1"/>
    <n v="4.4642857142857152E-4"/>
    <s v="Jul"/>
    <n v="0.5"/>
    <n v="0"/>
    <n v="0"/>
    <s v="Por Ejecutar"/>
    <n v="0.5"/>
    <n v="0"/>
    <n v="0"/>
    <m/>
    <m/>
    <m/>
    <m/>
    <m/>
    <x v="1"/>
    <m/>
  </r>
  <r>
    <n v="175"/>
    <s v="OE1;PR_10;ACT_73"/>
    <x v="0"/>
    <x v="0"/>
    <x v="0"/>
    <n v="2"/>
    <s v="PAI"/>
    <x v="0"/>
    <s v="ACT_73"/>
    <s v="Diseñar e implementar mecanismos de Supervisión Inteligente"/>
    <x v="1"/>
    <n v="4.4642857142857152E-4"/>
    <s v="Ago"/>
    <n v="0"/>
    <n v="0"/>
    <n v="0"/>
    <s v="Por Ejecutar"/>
    <n v="0.5"/>
    <n v="0"/>
    <n v="0"/>
    <m/>
    <m/>
    <m/>
    <m/>
    <m/>
    <x v="1"/>
    <m/>
  </r>
  <r>
    <n v="175"/>
    <s v="OE1;PR_10;ACT_73"/>
    <x v="0"/>
    <x v="0"/>
    <x v="0"/>
    <n v="2"/>
    <s v="PAI"/>
    <x v="0"/>
    <s v="ACT_73"/>
    <s v="Diseñar e implementar mecanismos de Supervisión Inteligente"/>
    <x v="1"/>
    <n v="4.4642857142857152E-4"/>
    <s v="Sep"/>
    <n v="0"/>
    <n v="0"/>
    <n v="0"/>
    <s v="Por Ejecutar"/>
    <n v="0.5"/>
    <n v="0"/>
    <n v="0"/>
    <m/>
    <m/>
    <m/>
    <m/>
    <m/>
    <x v="1"/>
    <m/>
  </r>
  <r>
    <n v="175"/>
    <s v="OE1;PR_10;ACT_73"/>
    <x v="0"/>
    <x v="0"/>
    <x v="0"/>
    <n v="2"/>
    <s v="PAI"/>
    <x v="0"/>
    <s v="ACT_73"/>
    <s v="Diseñar e implementar mecanismos de Supervisión Inteligente"/>
    <x v="1"/>
    <n v="4.4642857142857152E-4"/>
    <s v="Oct"/>
    <n v="0"/>
    <n v="0"/>
    <n v="0"/>
    <s v="Por Ejecutar"/>
    <n v="0.5"/>
    <n v="0"/>
    <n v="0"/>
    <m/>
    <m/>
    <m/>
    <m/>
    <m/>
    <x v="1"/>
    <m/>
  </r>
  <r>
    <n v="175"/>
    <s v="OE1;PR_10;ACT_73"/>
    <x v="0"/>
    <x v="0"/>
    <x v="0"/>
    <n v="2"/>
    <s v="PAI"/>
    <x v="0"/>
    <s v="ACT_73"/>
    <s v="Diseñar e implementar mecanismos de Supervisión Inteligente"/>
    <x v="1"/>
    <n v="4.4642857142857152E-4"/>
    <s v="Nov"/>
    <n v="0.5"/>
    <n v="0"/>
    <n v="0"/>
    <s v="Por Ejecutar"/>
    <n v="1"/>
    <n v="0"/>
    <n v="0"/>
    <m/>
    <m/>
    <m/>
    <m/>
    <m/>
    <x v="1"/>
    <m/>
  </r>
  <r>
    <n v="175"/>
    <s v="OE1;PR_10;ACT_73"/>
    <x v="0"/>
    <x v="0"/>
    <x v="0"/>
    <n v="2"/>
    <s v="PAI"/>
    <x v="0"/>
    <s v="ACT_73"/>
    <s v="Diseñar e implementar mecanismos de Supervisión Inteligente"/>
    <x v="1"/>
    <n v="4.4642857142857152E-4"/>
    <s v="Dic"/>
    <n v="0"/>
    <n v="0"/>
    <n v="0"/>
    <s v="Por Ejecutar"/>
    <n v="1"/>
    <n v="0"/>
    <n v="0"/>
    <m/>
    <m/>
    <m/>
    <m/>
    <m/>
    <x v="1"/>
    <m/>
  </r>
  <r>
    <n v="176"/>
    <s v="OE3;PR_10;ACT_284"/>
    <x v="3"/>
    <x v="3"/>
    <x v="0"/>
    <n v="2"/>
    <s v="PAI"/>
    <x v="0"/>
    <s v="ACT_284"/>
    <s v="31.2. Desarrollar Mesas de trabajo para determinar las competencias con las diferentes autoridades en materia de protección al usuario"/>
    <x v="8"/>
    <n v="5.000000000000001E-3"/>
    <s v="Ene"/>
    <n v="0"/>
    <n v="0"/>
    <n v="0"/>
    <s v="Por Ejecutar"/>
    <n v="0"/>
    <n v="0"/>
    <n v="0"/>
    <n v="2"/>
    <n v="1"/>
    <n v="0.5"/>
    <m/>
    <n v="0.5"/>
    <x v="0"/>
    <n v="2.5000000000000005E-3"/>
  </r>
  <r>
    <n v="176"/>
    <s v="OE3;PR_10;ACT_284"/>
    <x v="3"/>
    <x v="3"/>
    <x v="0"/>
    <n v="2"/>
    <s v="PAI"/>
    <x v="0"/>
    <s v="ACT_284"/>
    <s v="31.2. Desarrollar Mesas de trabajo para determinar las competencias con las diferentes autoridades en materia de protección al usuario"/>
    <x v="8"/>
    <n v="5.000000000000001E-3"/>
    <s v="Feb"/>
    <n v="0"/>
    <n v="0"/>
    <n v="0"/>
    <s v="Por Ejecutar"/>
    <n v="0"/>
    <n v="0"/>
    <n v="0"/>
    <m/>
    <m/>
    <m/>
    <m/>
    <m/>
    <x v="1"/>
    <m/>
  </r>
  <r>
    <n v="176"/>
    <s v="OE3;PR_10;ACT_284"/>
    <x v="3"/>
    <x v="3"/>
    <x v="0"/>
    <n v="2"/>
    <s v="PAI"/>
    <x v="0"/>
    <s v="ACT_284"/>
    <s v="31.2. Desarrollar Mesas de trabajo para determinar las competencias con las diferentes autoridades en materia de protección al usuario"/>
    <x v="8"/>
    <n v="5.000000000000001E-3"/>
    <s v="Mar"/>
    <n v="0"/>
    <n v="0"/>
    <n v="0"/>
    <s v="Por Ejecutar"/>
    <n v="0"/>
    <n v="0"/>
    <n v="0"/>
    <m/>
    <m/>
    <m/>
    <m/>
    <m/>
    <x v="1"/>
    <m/>
  </r>
  <r>
    <n v="176"/>
    <s v="OE3;PR_10;ACT_284"/>
    <x v="3"/>
    <x v="3"/>
    <x v="0"/>
    <n v="2"/>
    <s v="PAI"/>
    <x v="0"/>
    <s v="ACT_284"/>
    <s v="31.2. Desarrollar Mesas de trabajo para determinar las competencias con las diferentes autoridades en materia de protección al usuario"/>
    <x v="8"/>
    <n v="5.000000000000001E-3"/>
    <s v="Abr"/>
    <n v="0"/>
    <n v="0"/>
    <n v="0"/>
    <s v="Por Ejecutar"/>
    <n v="0"/>
    <n v="0"/>
    <n v="0"/>
    <m/>
    <m/>
    <m/>
    <m/>
    <m/>
    <x v="1"/>
    <m/>
  </r>
  <r>
    <n v="176"/>
    <s v="OE3;PR_10;ACT_284"/>
    <x v="3"/>
    <x v="3"/>
    <x v="0"/>
    <n v="2"/>
    <s v="PAI"/>
    <x v="0"/>
    <s v="ACT_284"/>
    <s v="31.2. Desarrollar Mesas de trabajo para determinar las competencias con las diferentes autoridades en materia de protección al usuario"/>
    <x v="8"/>
    <n v="5.000000000000001E-3"/>
    <s v="May"/>
    <n v="1"/>
    <n v="1"/>
    <n v="1"/>
    <s v="Culminada"/>
    <n v="1"/>
    <n v="1"/>
    <n v="1"/>
    <m/>
    <m/>
    <m/>
    <m/>
    <m/>
    <x v="1"/>
    <m/>
  </r>
  <r>
    <n v="176"/>
    <s v="OE3;PR_10;ACT_284"/>
    <x v="3"/>
    <x v="3"/>
    <x v="0"/>
    <n v="2"/>
    <s v="PAI"/>
    <x v="0"/>
    <s v="ACT_284"/>
    <s v="31.2. Desarrollar Mesas de trabajo para determinar las competencias con las diferentes autoridades en materia de protección al usuario"/>
    <x v="8"/>
    <n v="5.000000000000001E-3"/>
    <s v="Jun"/>
    <n v="0"/>
    <n v="0"/>
    <n v="0"/>
    <s v="Por Ejecutar"/>
    <n v="1"/>
    <n v="1"/>
    <n v="1"/>
    <m/>
    <m/>
    <m/>
    <m/>
    <m/>
    <x v="1"/>
    <m/>
  </r>
  <r>
    <n v="176"/>
    <s v="OE3;PR_10;ACT_284"/>
    <x v="3"/>
    <x v="3"/>
    <x v="0"/>
    <n v="2"/>
    <s v="PAI"/>
    <x v="0"/>
    <s v="ACT_284"/>
    <s v="31.2. Desarrollar Mesas de trabajo para determinar las competencias con las diferentes autoridades en materia de protección al usuario"/>
    <x v="8"/>
    <n v="5.000000000000001E-3"/>
    <s v="Jul"/>
    <n v="0"/>
    <n v="0"/>
    <n v="0"/>
    <s v="Por Ejecutar"/>
    <n v="1"/>
    <n v="1"/>
    <n v="1"/>
    <m/>
    <m/>
    <m/>
    <m/>
    <m/>
    <x v="1"/>
    <m/>
  </r>
  <r>
    <n v="176"/>
    <s v="OE3;PR_10;ACT_284"/>
    <x v="3"/>
    <x v="3"/>
    <x v="0"/>
    <n v="2"/>
    <s v="PAI"/>
    <x v="0"/>
    <s v="ACT_284"/>
    <s v="31.2. Desarrollar Mesas de trabajo para determinar las competencias con las diferentes autoridades en materia de protección al usuario"/>
    <x v="8"/>
    <n v="5.000000000000001E-3"/>
    <s v="Ago"/>
    <n v="0"/>
    <n v="0"/>
    <n v="0"/>
    <s v="Por Ejecutar"/>
    <n v="1"/>
    <n v="1"/>
    <n v="1"/>
    <m/>
    <m/>
    <m/>
    <m/>
    <m/>
    <x v="1"/>
    <m/>
  </r>
  <r>
    <n v="176"/>
    <s v="OE3;PR_10;ACT_284"/>
    <x v="3"/>
    <x v="3"/>
    <x v="0"/>
    <n v="2"/>
    <s v="PAI"/>
    <x v="0"/>
    <s v="ACT_284"/>
    <s v="31.2. Desarrollar Mesas de trabajo para determinar las competencias con las diferentes autoridades en materia de protección al usuario"/>
    <x v="8"/>
    <n v="5.000000000000001E-3"/>
    <s v="Sep"/>
    <n v="0"/>
    <n v="0"/>
    <n v="0"/>
    <s v="Por Ejecutar"/>
    <n v="1"/>
    <n v="1"/>
    <n v="1"/>
    <m/>
    <m/>
    <m/>
    <m/>
    <m/>
    <x v="1"/>
    <m/>
  </r>
  <r>
    <n v="176"/>
    <s v="OE3;PR_10;ACT_284"/>
    <x v="3"/>
    <x v="3"/>
    <x v="0"/>
    <n v="2"/>
    <s v="PAI"/>
    <x v="0"/>
    <s v="ACT_284"/>
    <s v="31.2. Desarrollar Mesas de trabajo para determinar las competencias con las diferentes autoridades en materia de protección al usuario"/>
    <x v="8"/>
    <n v="5.000000000000001E-3"/>
    <s v="Oct"/>
    <n v="0"/>
    <n v="0"/>
    <n v="0"/>
    <s v="Por Ejecutar"/>
    <n v="1"/>
    <n v="1"/>
    <n v="1"/>
    <m/>
    <m/>
    <m/>
    <m/>
    <m/>
    <x v="1"/>
    <m/>
  </r>
  <r>
    <n v="176"/>
    <s v="OE3;PR_10;ACT_284"/>
    <x v="3"/>
    <x v="3"/>
    <x v="0"/>
    <n v="2"/>
    <s v="PAI"/>
    <x v="0"/>
    <s v="ACT_284"/>
    <s v="31.2. Desarrollar Mesas de trabajo para determinar las competencias con las diferentes autoridades en materia de protección al usuario"/>
    <x v="8"/>
    <n v="5.000000000000001E-3"/>
    <s v="Nov"/>
    <n v="1"/>
    <n v="0"/>
    <n v="0"/>
    <s v="Por Ejecutar"/>
    <n v="2"/>
    <n v="1"/>
    <n v="0.5"/>
    <m/>
    <m/>
    <m/>
    <m/>
    <m/>
    <x v="1"/>
    <m/>
  </r>
  <r>
    <n v="176"/>
    <s v="OE3;PR_10;ACT_284"/>
    <x v="3"/>
    <x v="3"/>
    <x v="0"/>
    <n v="2"/>
    <s v="PAI"/>
    <x v="0"/>
    <s v="ACT_284"/>
    <s v="31.2. Desarrollar Mesas de trabajo para determinar las competencias con las diferentes autoridades en materia de protección al usuario"/>
    <x v="8"/>
    <n v="5.000000000000001E-3"/>
    <s v="Dic"/>
    <n v="0"/>
    <n v="0"/>
    <n v="0"/>
    <s v="Por Ejecutar"/>
    <n v="2"/>
    <n v="1"/>
    <n v="0.5"/>
    <m/>
    <m/>
    <m/>
    <m/>
    <m/>
    <x v="1"/>
    <m/>
  </r>
  <r>
    <n v="177"/>
    <s v="OE1;PR_10;ACT_74"/>
    <x v="0"/>
    <x v="0"/>
    <x v="0"/>
    <n v="2"/>
    <s v="PAI"/>
    <x v="0"/>
    <s v="ACT_74"/>
    <s v="Diseñar e implementar mecanismos de Supervisión Inteligente"/>
    <x v="8"/>
    <n v="4.4642857142857152E-4"/>
    <s v="Ene"/>
    <n v="0"/>
    <n v="0"/>
    <n v="0"/>
    <s v="Por Ejecutar"/>
    <n v="0"/>
    <n v="0"/>
    <n v="0"/>
    <n v="1"/>
    <n v="0"/>
    <n v="0"/>
    <m/>
    <n v="1"/>
    <x v="2"/>
    <n v="0"/>
  </r>
  <r>
    <n v="177"/>
    <s v="OE1;PR_10;ACT_74"/>
    <x v="0"/>
    <x v="0"/>
    <x v="0"/>
    <n v="2"/>
    <s v="PAI"/>
    <x v="0"/>
    <s v="ACT_74"/>
    <s v="Diseñar e implementar mecanismos de Supervisión Inteligente"/>
    <x v="8"/>
    <n v="4.4642857142857152E-4"/>
    <s v="Feb"/>
    <n v="0"/>
    <n v="0"/>
    <n v="0"/>
    <s v="Por Ejecutar"/>
    <n v="0"/>
    <n v="0"/>
    <n v="0"/>
    <m/>
    <m/>
    <m/>
    <m/>
    <m/>
    <x v="1"/>
    <m/>
  </r>
  <r>
    <n v="177"/>
    <s v="OE1;PR_10;ACT_74"/>
    <x v="0"/>
    <x v="0"/>
    <x v="0"/>
    <n v="2"/>
    <s v="PAI"/>
    <x v="0"/>
    <s v="ACT_74"/>
    <s v="Diseñar e implementar mecanismos de Supervisión Inteligente"/>
    <x v="8"/>
    <n v="4.4642857142857152E-4"/>
    <s v="Mar"/>
    <n v="0"/>
    <n v="0"/>
    <n v="0"/>
    <s v="Por Ejecutar"/>
    <n v="0"/>
    <n v="0"/>
    <n v="0"/>
    <m/>
    <m/>
    <m/>
    <m/>
    <m/>
    <x v="1"/>
    <m/>
  </r>
  <r>
    <n v="177"/>
    <s v="OE1;PR_10;ACT_74"/>
    <x v="0"/>
    <x v="0"/>
    <x v="0"/>
    <n v="2"/>
    <s v="PAI"/>
    <x v="0"/>
    <s v="ACT_74"/>
    <s v="Diseñar e implementar mecanismos de Supervisión Inteligente"/>
    <x v="8"/>
    <n v="4.4642857142857152E-4"/>
    <s v="Abr"/>
    <n v="0"/>
    <n v="0"/>
    <n v="0"/>
    <s v="Por Ejecutar"/>
    <n v="0"/>
    <n v="0"/>
    <n v="0"/>
    <m/>
    <m/>
    <m/>
    <m/>
    <m/>
    <x v="1"/>
    <m/>
  </r>
  <r>
    <n v="177"/>
    <s v="OE1;PR_10;ACT_74"/>
    <x v="0"/>
    <x v="0"/>
    <x v="0"/>
    <n v="2"/>
    <s v="PAI"/>
    <x v="0"/>
    <s v="ACT_74"/>
    <s v="Diseñar e implementar mecanismos de Supervisión Inteligente"/>
    <x v="8"/>
    <n v="4.4642857142857152E-4"/>
    <s v="May"/>
    <n v="0"/>
    <n v="0"/>
    <n v="0"/>
    <s v="Por Ejecutar"/>
    <n v="0"/>
    <n v="0"/>
    <n v="0"/>
    <m/>
    <m/>
    <m/>
    <m/>
    <m/>
    <x v="1"/>
    <m/>
  </r>
  <r>
    <n v="177"/>
    <s v="OE1;PR_10;ACT_74"/>
    <x v="0"/>
    <x v="0"/>
    <x v="0"/>
    <n v="2"/>
    <s v="PAI"/>
    <x v="0"/>
    <s v="ACT_74"/>
    <s v="Diseñar e implementar mecanismos de Supervisión Inteligente"/>
    <x v="8"/>
    <n v="4.4642857142857152E-4"/>
    <s v="Jun"/>
    <n v="0"/>
    <n v="0"/>
    <n v="0"/>
    <s v="Por Ejecutar"/>
    <n v="0"/>
    <n v="0"/>
    <n v="0"/>
    <m/>
    <m/>
    <m/>
    <m/>
    <m/>
    <x v="1"/>
    <m/>
  </r>
  <r>
    <n v="177"/>
    <s v="OE1;PR_10;ACT_74"/>
    <x v="0"/>
    <x v="0"/>
    <x v="0"/>
    <n v="2"/>
    <s v="PAI"/>
    <x v="0"/>
    <s v="ACT_74"/>
    <s v="Diseñar e implementar mecanismos de Supervisión Inteligente"/>
    <x v="8"/>
    <n v="4.4642857142857152E-4"/>
    <s v="Jul"/>
    <n v="0"/>
    <n v="0"/>
    <n v="0"/>
    <s v="Por Ejecutar"/>
    <n v="0"/>
    <n v="0"/>
    <n v="0"/>
    <m/>
    <m/>
    <m/>
    <m/>
    <m/>
    <x v="1"/>
    <m/>
  </r>
  <r>
    <n v="177"/>
    <s v="OE1;PR_10;ACT_74"/>
    <x v="0"/>
    <x v="0"/>
    <x v="0"/>
    <n v="2"/>
    <s v="PAI"/>
    <x v="0"/>
    <s v="ACT_74"/>
    <s v="Diseñar e implementar mecanismos de Supervisión Inteligente"/>
    <x v="8"/>
    <n v="4.4642857142857152E-4"/>
    <s v="Ago"/>
    <n v="0"/>
    <n v="0"/>
    <n v="0"/>
    <s v="Por Ejecutar"/>
    <n v="0"/>
    <n v="0"/>
    <n v="0"/>
    <m/>
    <m/>
    <m/>
    <m/>
    <m/>
    <x v="1"/>
    <m/>
  </r>
  <r>
    <n v="177"/>
    <s v="OE1;PR_10;ACT_74"/>
    <x v="0"/>
    <x v="0"/>
    <x v="0"/>
    <n v="2"/>
    <s v="PAI"/>
    <x v="0"/>
    <s v="ACT_74"/>
    <s v="Diseñar e implementar mecanismos de Supervisión Inteligente"/>
    <x v="8"/>
    <n v="4.4642857142857152E-4"/>
    <s v="Sep"/>
    <n v="0"/>
    <n v="0"/>
    <n v="0"/>
    <s v="Por Ejecutar"/>
    <n v="0"/>
    <n v="0"/>
    <n v="0"/>
    <m/>
    <m/>
    <m/>
    <m/>
    <m/>
    <x v="1"/>
    <m/>
  </r>
  <r>
    <n v="177"/>
    <s v="OE1;PR_10;ACT_74"/>
    <x v="0"/>
    <x v="0"/>
    <x v="0"/>
    <n v="2"/>
    <s v="PAI"/>
    <x v="0"/>
    <s v="ACT_74"/>
    <s v="Diseñar e implementar mecanismos de Supervisión Inteligente"/>
    <x v="8"/>
    <n v="4.4642857142857152E-4"/>
    <s v="Oct"/>
    <n v="0"/>
    <n v="0"/>
    <n v="0"/>
    <s v="Por Ejecutar"/>
    <n v="0"/>
    <n v="0"/>
    <n v="0"/>
    <m/>
    <m/>
    <m/>
    <m/>
    <m/>
    <x v="1"/>
    <m/>
  </r>
  <r>
    <n v="177"/>
    <s v="OE1;PR_10;ACT_74"/>
    <x v="0"/>
    <x v="0"/>
    <x v="0"/>
    <n v="2"/>
    <s v="PAI"/>
    <x v="0"/>
    <s v="ACT_74"/>
    <s v="Diseñar e implementar mecanismos de Supervisión Inteligente"/>
    <x v="8"/>
    <n v="4.4642857142857152E-4"/>
    <s v="Nov"/>
    <n v="0"/>
    <n v="0"/>
    <n v="0"/>
    <s v="Por Ejecutar"/>
    <n v="0"/>
    <n v="0"/>
    <n v="0"/>
    <m/>
    <m/>
    <m/>
    <m/>
    <m/>
    <x v="1"/>
    <m/>
  </r>
  <r>
    <n v="177"/>
    <s v="OE1;PR_10;ACT_74"/>
    <x v="0"/>
    <x v="0"/>
    <x v="0"/>
    <n v="2"/>
    <s v="PAI"/>
    <x v="0"/>
    <s v="ACT_74"/>
    <s v="Diseñar e implementar mecanismos de Supervisión Inteligente"/>
    <x v="8"/>
    <n v="4.4642857142857152E-4"/>
    <s v="Dic"/>
    <n v="1"/>
    <n v="0"/>
    <n v="0"/>
    <s v="Por Ejecutar"/>
    <n v="1"/>
    <n v="0"/>
    <n v="0"/>
    <m/>
    <m/>
    <m/>
    <m/>
    <m/>
    <x v="1"/>
    <m/>
  </r>
  <r>
    <n v="178"/>
    <s v="OE1;PR_10;ACT_93"/>
    <x v="0"/>
    <x v="0"/>
    <x v="0"/>
    <n v="2"/>
    <s v="PAI"/>
    <x v="0"/>
    <s v="ACT_93"/>
    <s v="Efectuar seguimiento a compromisos consolidados en Documentos CONPES"/>
    <x v="5"/>
    <n v="4.4642857142857152E-4"/>
    <s v="Ene"/>
    <n v="0"/>
    <n v="0"/>
    <n v="0"/>
    <s v="Por Ejecutar"/>
    <n v="0"/>
    <n v="0"/>
    <n v="0"/>
    <n v="10"/>
    <n v="2"/>
    <n v="0.2"/>
    <m/>
    <n v="0.8"/>
    <x v="0"/>
    <n v="8.9285714285714313E-5"/>
  </r>
  <r>
    <n v="178"/>
    <s v="OE1;PR_10;ACT_93"/>
    <x v="0"/>
    <x v="0"/>
    <x v="0"/>
    <n v="2"/>
    <s v="PAI"/>
    <x v="0"/>
    <s v="ACT_93"/>
    <s v="Efectuar seguimiento a compromisos consolidados en Documentos CONPES"/>
    <x v="5"/>
    <n v="4.4642857142857152E-4"/>
    <s v="Feb"/>
    <n v="0"/>
    <n v="0"/>
    <n v="0"/>
    <s v="Por Ejecutar"/>
    <n v="0"/>
    <n v="0"/>
    <n v="0"/>
    <m/>
    <m/>
    <m/>
    <m/>
    <m/>
    <x v="1"/>
    <m/>
  </r>
  <r>
    <n v="178"/>
    <s v="OE1;PR_10;ACT_93"/>
    <x v="0"/>
    <x v="0"/>
    <x v="0"/>
    <n v="2"/>
    <s v="PAI"/>
    <x v="0"/>
    <s v="ACT_93"/>
    <s v="Efectuar seguimiento a compromisos consolidados en Documentos CONPES"/>
    <x v="5"/>
    <n v="4.4642857142857152E-4"/>
    <s v="Mar"/>
    <n v="0"/>
    <n v="0"/>
    <n v="0"/>
    <s v="Por Ejecutar"/>
    <n v="0"/>
    <n v="0"/>
    <n v="0"/>
    <m/>
    <m/>
    <m/>
    <m/>
    <m/>
    <x v="1"/>
    <m/>
  </r>
  <r>
    <n v="178"/>
    <s v="OE1;PR_10;ACT_93"/>
    <x v="0"/>
    <x v="0"/>
    <x v="0"/>
    <n v="2"/>
    <s v="PAI"/>
    <x v="0"/>
    <s v="ACT_93"/>
    <s v="Efectuar seguimiento a compromisos consolidados en Documentos CONPES"/>
    <x v="5"/>
    <n v="4.4642857142857152E-4"/>
    <s v="Abr"/>
    <n v="2"/>
    <n v="2"/>
    <n v="1"/>
    <s v="Culminada"/>
    <n v="2"/>
    <n v="2"/>
    <n v="1"/>
    <m/>
    <m/>
    <m/>
    <m/>
    <m/>
    <x v="1"/>
    <m/>
  </r>
  <r>
    <n v="178"/>
    <s v="OE1;PR_10;ACT_93"/>
    <x v="0"/>
    <x v="0"/>
    <x v="0"/>
    <n v="2"/>
    <s v="PAI"/>
    <x v="0"/>
    <s v="ACT_93"/>
    <s v="Efectuar seguimiento a compromisos consolidados en Documentos CONPES"/>
    <x v="5"/>
    <n v="4.4642857142857152E-4"/>
    <s v="May"/>
    <n v="1"/>
    <n v="0"/>
    <n v="0"/>
    <s v="Por Ejecutar"/>
    <n v="3"/>
    <n v="2"/>
    <n v="0.66666666666666663"/>
    <m/>
    <m/>
    <m/>
    <m/>
    <m/>
    <x v="1"/>
    <m/>
  </r>
  <r>
    <n v="178"/>
    <s v="OE1;PR_10;ACT_93"/>
    <x v="0"/>
    <x v="0"/>
    <x v="0"/>
    <n v="2"/>
    <s v="PAI"/>
    <x v="0"/>
    <s v="ACT_93"/>
    <s v="Efectuar seguimiento a compromisos consolidados en Documentos CONPES"/>
    <x v="5"/>
    <n v="4.4642857142857152E-4"/>
    <s v="Jun"/>
    <n v="1"/>
    <n v="0"/>
    <n v="0"/>
    <s v="Por Ejecutar"/>
    <n v="4"/>
    <n v="2"/>
    <n v="0.5"/>
    <m/>
    <m/>
    <m/>
    <m/>
    <m/>
    <x v="1"/>
    <m/>
  </r>
  <r>
    <n v="178"/>
    <s v="OE1;PR_10;ACT_93"/>
    <x v="0"/>
    <x v="0"/>
    <x v="0"/>
    <n v="2"/>
    <s v="PAI"/>
    <x v="0"/>
    <s v="ACT_93"/>
    <s v="Efectuar seguimiento a compromisos consolidados en Documentos CONPES"/>
    <x v="5"/>
    <n v="4.4642857142857152E-4"/>
    <s v="Jul"/>
    <n v="1"/>
    <n v="0"/>
    <n v="0"/>
    <s v="Por Ejecutar"/>
    <n v="5"/>
    <n v="2"/>
    <n v="0.4"/>
    <m/>
    <m/>
    <m/>
    <m/>
    <m/>
    <x v="1"/>
    <m/>
  </r>
  <r>
    <n v="178"/>
    <s v="OE1;PR_10;ACT_93"/>
    <x v="0"/>
    <x v="0"/>
    <x v="0"/>
    <n v="2"/>
    <s v="PAI"/>
    <x v="0"/>
    <s v="ACT_93"/>
    <s v="Efectuar seguimiento a compromisos consolidados en Documentos CONPES"/>
    <x v="5"/>
    <n v="4.4642857142857152E-4"/>
    <s v="Ago"/>
    <n v="1"/>
    <n v="0"/>
    <n v="0"/>
    <s v="Por Ejecutar"/>
    <n v="6"/>
    <n v="2"/>
    <n v="0.33333333333333331"/>
    <m/>
    <m/>
    <m/>
    <m/>
    <m/>
    <x v="1"/>
    <m/>
  </r>
  <r>
    <n v="178"/>
    <s v="OE1;PR_10;ACT_93"/>
    <x v="0"/>
    <x v="0"/>
    <x v="0"/>
    <n v="2"/>
    <s v="PAI"/>
    <x v="0"/>
    <s v="ACT_93"/>
    <s v="Efectuar seguimiento a compromisos consolidados en Documentos CONPES"/>
    <x v="5"/>
    <n v="4.4642857142857152E-4"/>
    <s v="Sep"/>
    <n v="1"/>
    <n v="0"/>
    <n v="0"/>
    <s v="Por Ejecutar"/>
    <n v="7"/>
    <n v="2"/>
    <n v="0.2857142857142857"/>
    <m/>
    <m/>
    <m/>
    <m/>
    <m/>
    <x v="1"/>
    <m/>
  </r>
  <r>
    <n v="178"/>
    <s v="OE1;PR_10;ACT_93"/>
    <x v="0"/>
    <x v="0"/>
    <x v="0"/>
    <n v="2"/>
    <s v="PAI"/>
    <x v="0"/>
    <s v="ACT_93"/>
    <s v="Efectuar seguimiento a compromisos consolidados en Documentos CONPES"/>
    <x v="5"/>
    <n v="4.4642857142857152E-4"/>
    <s v="Oct"/>
    <n v="1"/>
    <n v="0"/>
    <n v="0"/>
    <s v="Por Ejecutar"/>
    <n v="8"/>
    <n v="2"/>
    <n v="0.25"/>
    <m/>
    <m/>
    <m/>
    <m/>
    <m/>
    <x v="1"/>
    <m/>
  </r>
  <r>
    <n v="178"/>
    <s v="OE1;PR_10;ACT_93"/>
    <x v="0"/>
    <x v="0"/>
    <x v="0"/>
    <n v="2"/>
    <s v="PAI"/>
    <x v="0"/>
    <s v="ACT_93"/>
    <s v="Efectuar seguimiento a compromisos consolidados en Documentos CONPES"/>
    <x v="5"/>
    <n v="4.4642857142857152E-4"/>
    <s v="Nov"/>
    <n v="1"/>
    <n v="0"/>
    <n v="0"/>
    <s v="Por Ejecutar"/>
    <n v="9"/>
    <n v="2"/>
    <n v="0.22222222222222221"/>
    <m/>
    <m/>
    <m/>
    <m/>
    <m/>
    <x v="1"/>
    <m/>
  </r>
  <r>
    <n v="178"/>
    <s v="OE1;PR_10;ACT_93"/>
    <x v="0"/>
    <x v="0"/>
    <x v="0"/>
    <n v="2"/>
    <s v="PAI"/>
    <x v="0"/>
    <s v="ACT_93"/>
    <s v="Efectuar seguimiento a compromisos consolidados en Documentos CONPES"/>
    <x v="5"/>
    <n v="4.4642857142857152E-4"/>
    <s v="Dic"/>
    <n v="1"/>
    <n v="0"/>
    <n v="0"/>
    <s v="Por Ejecutar"/>
    <n v="10"/>
    <n v="2"/>
    <n v="0.2"/>
    <m/>
    <m/>
    <m/>
    <m/>
    <m/>
    <x v="1"/>
    <m/>
  </r>
  <r>
    <n v="179"/>
    <s v="OE1;PR_10;ACT_01"/>
    <x v="0"/>
    <x v="0"/>
    <x v="0"/>
    <n v="2"/>
    <s v="PAI"/>
    <x v="0"/>
    <s v="ACT_01"/>
    <s v="Actualizar politíca de supervisión de la entidad."/>
    <x v="5"/>
    <n v="4.4642857142857152E-4"/>
    <s v="Ene"/>
    <n v="0"/>
    <n v="0"/>
    <n v="0"/>
    <s v="Por Ejecutar"/>
    <n v="0"/>
    <n v="0"/>
    <n v="0"/>
    <n v="1"/>
    <n v="0.15"/>
    <n v="0.15"/>
    <m/>
    <n v="0.85"/>
    <x v="0"/>
    <n v="6.6964285714285731E-5"/>
  </r>
  <r>
    <n v="179"/>
    <s v="OE1;PR_10;ACT_01"/>
    <x v="0"/>
    <x v="0"/>
    <x v="0"/>
    <n v="2"/>
    <s v="PAI"/>
    <x v="0"/>
    <s v="ACT_01"/>
    <s v="Actualizar politíca de supervisión de la entidad."/>
    <x v="5"/>
    <n v="4.4642857142857152E-4"/>
    <s v="Feb"/>
    <n v="0"/>
    <n v="0"/>
    <n v="0"/>
    <s v="Por Ejecutar"/>
    <n v="0"/>
    <n v="0"/>
    <n v="0"/>
    <m/>
    <m/>
    <m/>
    <m/>
    <m/>
    <x v="1"/>
    <m/>
  </r>
  <r>
    <n v="179"/>
    <s v="OE1;PR_10;ACT_01"/>
    <x v="0"/>
    <x v="0"/>
    <x v="0"/>
    <n v="2"/>
    <s v="PAI"/>
    <x v="0"/>
    <s v="ACT_01"/>
    <s v="Actualizar politíca de supervisión de la entidad."/>
    <x v="5"/>
    <n v="4.4642857142857152E-4"/>
    <s v="Mar"/>
    <n v="0"/>
    <n v="0"/>
    <n v="0"/>
    <s v="Por Ejecutar"/>
    <n v="0"/>
    <n v="0"/>
    <n v="0"/>
    <m/>
    <m/>
    <m/>
    <m/>
    <m/>
    <x v="1"/>
    <m/>
  </r>
  <r>
    <n v="179"/>
    <s v="OE1;PR_10;ACT_01"/>
    <x v="0"/>
    <x v="0"/>
    <x v="0"/>
    <n v="2"/>
    <s v="PAI"/>
    <x v="0"/>
    <s v="ACT_01"/>
    <s v="Actualizar politíca de supervisión de la entidad."/>
    <x v="5"/>
    <n v="4.4642857142857152E-4"/>
    <s v="Abr"/>
    <n v="0.05"/>
    <n v="0"/>
    <n v="0"/>
    <s v="Por Ejecutar"/>
    <n v="0.05"/>
    <n v="0"/>
    <n v="0"/>
    <m/>
    <m/>
    <m/>
    <m/>
    <m/>
    <x v="1"/>
    <m/>
  </r>
  <r>
    <n v="179"/>
    <s v="OE1;PR_10;ACT_01"/>
    <x v="0"/>
    <x v="0"/>
    <x v="0"/>
    <n v="2"/>
    <s v="PAI"/>
    <x v="0"/>
    <s v="ACT_01"/>
    <s v="Actualizar politíca de supervisión de la entidad."/>
    <x v="5"/>
    <n v="4.4642857142857152E-4"/>
    <s v="May"/>
    <n v="0.15"/>
    <n v="0.15"/>
    <n v="1"/>
    <s v="Culminada"/>
    <n v="0.2"/>
    <n v="0.15"/>
    <n v="0.74999999999999989"/>
    <m/>
    <m/>
    <m/>
    <m/>
    <m/>
    <x v="1"/>
    <m/>
  </r>
  <r>
    <n v="179"/>
    <s v="OE1;PR_10;ACT_01"/>
    <x v="0"/>
    <x v="0"/>
    <x v="0"/>
    <n v="2"/>
    <s v="PAI"/>
    <x v="0"/>
    <s v="ACT_01"/>
    <s v="Actualizar politíca de supervisión de la entidad."/>
    <x v="5"/>
    <n v="4.4642857142857152E-4"/>
    <s v="Jun"/>
    <n v="0.2"/>
    <n v="0"/>
    <n v="0"/>
    <s v="Por Ejecutar"/>
    <n v="0.4"/>
    <n v="0.15"/>
    <n v="0.37499999999999994"/>
    <m/>
    <m/>
    <m/>
    <m/>
    <m/>
    <x v="1"/>
    <m/>
  </r>
  <r>
    <n v="179"/>
    <s v="OE1;PR_10;ACT_01"/>
    <x v="0"/>
    <x v="0"/>
    <x v="0"/>
    <n v="2"/>
    <s v="PAI"/>
    <x v="0"/>
    <s v="ACT_01"/>
    <s v="Actualizar politíca de supervisión de la entidad."/>
    <x v="5"/>
    <n v="4.4642857142857152E-4"/>
    <s v="Jul"/>
    <n v="0.2"/>
    <n v="0"/>
    <n v="0"/>
    <s v="Por Ejecutar"/>
    <n v="0.60000000000000009"/>
    <n v="0.15"/>
    <n v="0.24999999999999994"/>
    <m/>
    <m/>
    <m/>
    <m/>
    <m/>
    <x v="1"/>
    <m/>
  </r>
  <r>
    <n v="179"/>
    <s v="OE1;PR_10;ACT_01"/>
    <x v="0"/>
    <x v="0"/>
    <x v="0"/>
    <n v="2"/>
    <s v="PAI"/>
    <x v="0"/>
    <s v="ACT_01"/>
    <s v="Actualizar politíca de supervisión de la entidad."/>
    <x v="5"/>
    <n v="4.4642857142857152E-4"/>
    <s v="Ago"/>
    <n v="0.15"/>
    <n v="0"/>
    <n v="0"/>
    <s v="Por Ejecutar"/>
    <n v="0.75000000000000011"/>
    <n v="0.15"/>
    <n v="0.19999999999999996"/>
    <m/>
    <m/>
    <m/>
    <m/>
    <m/>
    <x v="1"/>
    <m/>
  </r>
  <r>
    <n v="179"/>
    <s v="OE1;PR_10;ACT_01"/>
    <x v="0"/>
    <x v="0"/>
    <x v="0"/>
    <n v="2"/>
    <s v="PAI"/>
    <x v="0"/>
    <s v="ACT_01"/>
    <s v="Actualizar politíca de supervisión de la entidad."/>
    <x v="5"/>
    <n v="4.4642857142857152E-4"/>
    <s v="Sep"/>
    <n v="0.25"/>
    <n v="0"/>
    <n v="0"/>
    <s v="Por Ejecutar"/>
    <n v="1"/>
    <n v="0.15"/>
    <n v="0.15"/>
    <m/>
    <m/>
    <m/>
    <m/>
    <m/>
    <x v="1"/>
    <m/>
  </r>
  <r>
    <n v="179"/>
    <s v="OE1;PR_10;ACT_01"/>
    <x v="0"/>
    <x v="0"/>
    <x v="0"/>
    <n v="2"/>
    <s v="PAI"/>
    <x v="0"/>
    <s v="ACT_01"/>
    <s v="Actualizar politíca de supervisión de la entidad."/>
    <x v="5"/>
    <n v="4.4642857142857152E-4"/>
    <s v="Oct"/>
    <n v="0"/>
    <n v="0"/>
    <n v="0"/>
    <s v="Por Ejecutar"/>
    <n v="1"/>
    <n v="0.15"/>
    <n v="0.15"/>
    <m/>
    <m/>
    <m/>
    <m/>
    <m/>
    <x v="1"/>
    <m/>
  </r>
  <r>
    <n v="179"/>
    <s v="OE1;PR_10;ACT_01"/>
    <x v="0"/>
    <x v="0"/>
    <x v="0"/>
    <n v="2"/>
    <s v="PAI"/>
    <x v="0"/>
    <s v="ACT_01"/>
    <s v="Actualizar politíca de supervisión de la entidad."/>
    <x v="5"/>
    <n v="4.4642857142857152E-4"/>
    <s v="Nov"/>
    <n v="0"/>
    <n v="0"/>
    <n v="0"/>
    <s v="Por Ejecutar"/>
    <n v="1"/>
    <n v="0.15"/>
    <n v="0.15"/>
    <m/>
    <m/>
    <m/>
    <m/>
    <m/>
    <x v="1"/>
    <m/>
  </r>
  <r>
    <n v="179"/>
    <s v="OE1;PR_10;ACT_01"/>
    <x v="0"/>
    <x v="0"/>
    <x v="0"/>
    <n v="2"/>
    <s v="PAI"/>
    <x v="0"/>
    <s v="ACT_01"/>
    <s v="Actualizar politíca de supervisión de la entidad."/>
    <x v="5"/>
    <n v="4.4642857142857152E-4"/>
    <s v="Dic"/>
    <n v="0"/>
    <n v="0"/>
    <n v="0"/>
    <s v="Por Ejecutar"/>
    <n v="1"/>
    <n v="0.15"/>
    <n v="0.15"/>
    <m/>
    <m/>
    <m/>
    <m/>
    <m/>
    <x v="1"/>
    <m/>
  </r>
  <r>
    <n v="180"/>
    <s v="OE1;PR_10;ACT_68"/>
    <x v="0"/>
    <x v="0"/>
    <x v="0"/>
    <n v="2"/>
    <s v="PAI"/>
    <x v="0"/>
    <s v="ACT_68"/>
    <s v="Elaborar y divulgar la Circular Única del Sector Transporte"/>
    <x v="7"/>
    <n v="4.4642857142857152E-4"/>
    <s v="Ene"/>
    <n v="0"/>
    <n v="0"/>
    <n v="0"/>
    <s v="Por Ejecutar"/>
    <n v="0"/>
    <n v="0"/>
    <n v="0"/>
    <n v="1"/>
    <n v="0"/>
    <n v="0"/>
    <m/>
    <n v="1"/>
    <x v="2"/>
    <n v="0"/>
  </r>
  <r>
    <n v="180"/>
    <s v="OE1;PR_10;ACT_68"/>
    <x v="0"/>
    <x v="0"/>
    <x v="0"/>
    <n v="2"/>
    <s v="PAI"/>
    <x v="0"/>
    <s v="ACT_68"/>
    <s v="Elaborar y divulgar la Circular Única del Sector Transporte"/>
    <x v="7"/>
    <n v="4.4642857142857152E-4"/>
    <s v="Feb"/>
    <n v="0"/>
    <n v="0"/>
    <n v="0"/>
    <s v="Por Ejecutar"/>
    <n v="0"/>
    <n v="0"/>
    <n v="0"/>
    <m/>
    <m/>
    <m/>
    <m/>
    <m/>
    <x v="1"/>
    <m/>
  </r>
  <r>
    <n v="180"/>
    <s v="OE1;PR_10;ACT_68"/>
    <x v="0"/>
    <x v="0"/>
    <x v="0"/>
    <n v="2"/>
    <s v="PAI"/>
    <x v="0"/>
    <s v="ACT_68"/>
    <s v="Elaborar y divulgar la Circular Única del Sector Transporte"/>
    <x v="7"/>
    <n v="4.4642857142857152E-4"/>
    <s v="Mar"/>
    <n v="0"/>
    <n v="0"/>
    <n v="0"/>
    <s v="Por Ejecutar"/>
    <n v="0"/>
    <n v="0"/>
    <n v="0"/>
    <m/>
    <m/>
    <m/>
    <m/>
    <m/>
    <x v="1"/>
    <m/>
  </r>
  <r>
    <n v="180"/>
    <s v="OE1;PR_10;ACT_68"/>
    <x v="0"/>
    <x v="0"/>
    <x v="0"/>
    <n v="2"/>
    <s v="PAI"/>
    <x v="0"/>
    <s v="ACT_68"/>
    <s v="Elaborar y divulgar la Circular Única del Sector Transporte"/>
    <x v="7"/>
    <n v="4.4642857142857152E-4"/>
    <s v="Abr"/>
    <n v="0"/>
    <n v="0"/>
    <n v="0"/>
    <s v="Por Ejecutar"/>
    <n v="0"/>
    <n v="0"/>
    <n v="0"/>
    <m/>
    <m/>
    <m/>
    <m/>
    <m/>
    <x v="1"/>
    <m/>
  </r>
  <r>
    <n v="180"/>
    <s v="OE1;PR_10;ACT_68"/>
    <x v="0"/>
    <x v="0"/>
    <x v="0"/>
    <n v="2"/>
    <s v="PAI"/>
    <x v="0"/>
    <s v="ACT_68"/>
    <s v="Elaborar y divulgar la Circular Única del Sector Transporte"/>
    <x v="7"/>
    <n v="4.4642857142857152E-4"/>
    <s v="May"/>
    <n v="0"/>
    <n v="0"/>
    <n v="0"/>
    <s v="Por Ejecutar"/>
    <n v="0"/>
    <n v="0"/>
    <n v="0"/>
    <m/>
    <m/>
    <m/>
    <m/>
    <m/>
    <x v="1"/>
    <m/>
  </r>
  <r>
    <n v="180"/>
    <s v="OE1;PR_10;ACT_68"/>
    <x v="0"/>
    <x v="0"/>
    <x v="0"/>
    <n v="2"/>
    <s v="PAI"/>
    <x v="0"/>
    <s v="ACT_68"/>
    <s v="Elaborar y divulgar la Circular Única del Sector Transporte"/>
    <x v="7"/>
    <n v="4.4642857142857152E-4"/>
    <s v="Jun"/>
    <n v="0.5"/>
    <n v="0"/>
    <n v="0"/>
    <s v="Por Ejecutar"/>
    <n v="0.5"/>
    <n v="0"/>
    <n v="0"/>
    <m/>
    <m/>
    <m/>
    <m/>
    <m/>
    <x v="1"/>
    <m/>
  </r>
  <r>
    <n v="180"/>
    <s v="OE1;PR_10;ACT_68"/>
    <x v="0"/>
    <x v="0"/>
    <x v="0"/>
    <n v="2"/>
    <s v="PAI"/>
    <x v="0"/>
    <s v="ACT_68"/>
    <s v="Elaborar y divulgar la Circular Única del Sector Transporte"/>
    <x v="7"/>
    <n v="4.4642857142857152E-4"/>
    <s v="Jul"/>
    <n v="0"/>
    <n v="0"/>
    <n v="0"/>
    <s v="Por Ejecutar"/>
    <n v="0.5"/>
    <n v="0"/>
    <n v="0"/>
    <m/>
    <m/>
    <m/>
    <m/>
    <m/>
    <x v="1"/>
    <m/>
  </r>
  <r>
    <n v="180"/>
    <s v="OE1;PR_10;ACT_68"/>
    <x v="0"/>
    <x v="0"/>
    <x v="0"/>
    <n v="2"/>
    <s v="PAI"/>
    <x v="0"/>
    <s v="ACT_68"/>
    <s v="Elaborar y divulgar la Circular Única del Sector Transporte"/>
    <x v="7"/>
    <n v="4.4642857142857152E-4"/>
    <s v="Ago"/>
    <n v="0"/>
    <n v="0"/>
    <n v="0"/>
    <s v="Por Ejecutar"/>
    <n v="0.5"/>
    <n v="0"/>
    <n v="0"/>
    <m/>
    <m/>
    <m/>
    <m/>
    <m/>
    <x v="1"/>
    <m/>
  </r>
  <r>
    <n v="180"/>
    <s v="OE1;PR_10;ACT_68"/>
    <x v="0"/>
    <x v="0"/>
    <x v="0"/>
    <n v="2"/>
    <s v="PAI"/>
    <x v="0"/>
    <s v="ACT_68"/>
    <s v="Elaborar y divulgar la Circular Única del Sector Transporte"/>
    <x v="7"/>
    <n v="4.4642857142857152E-4"/>
    <s v="Sep"/>
    <n v="0"/>
    <n v="0"/>
    <n v="0"/>
    <s v="Por Ejecutar"/>
    <n v="0.5"/>
    <n v="0"/>
    <n v="0"/>
    <m/>
    <m/>
    <m/>
    <m/>
    <m/>
    <x v="1"/>
    <m/>
  </r>
  <r>
    <n v="180"/>
    <s v="OE1;PR_10;ACT_68"/>
    <x v="0"/>
    <x v="0"/>
    <x v="0"/>
    <n v="2"/>
    <s v="PAI"/>
    <x v="0"/>
    <s v="ACT_68"/>
    <s v="Elaborar y divulgar la Circular Única del Sector Transporte"/>
    <x v="7"/>
    <n v="4.4642857142857152E-4"/>
    <s v="Oct"/>
    <n v="0"/>
    <n v="0"/>
    <n v="0"/>
    <s v="Por Ejecutar"/>
    <n v="0.5"/>
    <n v="0"/>
    <n v="0"/>
    <m/>
    <m/>
    <m/>
    <m/>
    <m/>
    <x v="1"/>
    <m/>
  </r>
  <r>
    <n v="180"/>
    <s v="OE1;PR_10;ACT_68"/>
    <x v="0"/>
    <x v="0"/>
    <x v="0"/>
    <n v="2"/>
    <s v="PAI"/>
    <x v="0"/>
    <s v="ACT_68"/>
    <s v="Elaborar y divulgar la Circular Única del Sector Transporte"/>
    <x v="7"/>
    <n v="4.4642857142857152E-4"/>
    <s v="Nov"/>
    <n v="0"/>
    <n v="0"/>
    <n v="0"/>
    <s v="Por Ejecutar"/>
    <n v="0.5"/>
    <n v="0"/>
    <n v="0"/>
    <m/>
    <m/>
    <m/>
    <m/>
    <m/>
    <x v="1"/>
    <m/>
  </r>
  <r>
    <n v="180"/>
    <s v="OE1;PR_10;ACT_68"/>
    <x v="0"/>
    <x v="0"/>
    <x v="0"/>
    <n v="2"/>
    <s v="PAI"/>
    <x v="0"/>
    <s v="ACT_68"/>
    <s v="Elaborar y divulgar la Circular Única del Sector Transporte"/>
    <x v="7"/>
    <n v="4.4642857142857152E-4"/>
    <s v="Dic"/>
    <n v="0.5"/>
    <n v="0"/>
    <n v="0"/>
    <s v="Por Ejecutar"/>
    <n v="1"/>
    <n v="0"/>
    <n v="0"/>
    <m/>
    <m/>
    <m/>
    <m/>
    <m/>
    <x v="1"/>
    <m/>
  </r>
  <r>
    <n v="181"/>
    <s v="OE1;PR_10;ACT_69"/>
    <x v="0"/>
    <x v="0"/>
    <x v="0"/>
    <n v="2"/>
    <s v="PAI"/>
    <x v="0"/>
    <s v="ACT_69"/>
    <s v="Elaborar el boletín jurídico del Sector Transporte"/>
    <x v="7"/>
    <n v="4.4642857142857152E-4"/>
    <s v="Ene"/>
    <n v="0"/>
    <n v="0"/>
    <n v="0"/>
    <s v="Por Ejecutar"/>
    <n v="0"/>
    <n v="0"/>
    <n v="0"/>
    <n v="4"/>
    <n v="0"/>
    <n v="0"/>
    <m/>
    <n v="1"/>
    <x v="2"/>
    <n v="0"/>
  </r>
  <r>
    <n v="181"/>
    <s v="OE1;PR_10;ACT_69"/>
    <x v="0"/>
    <x v="0"/>
    <x v="0"/>
    <n v="2"/>
    <s v="PAI"/>
    <x v="0"/>
    <s v="ACT_69"/>
    <s v="Elaborar el boletín jurídico del Sector Transporte"/>
    <x v="7"/>
    <n v="4.4642857142857152E-4"/>
    <s v="Feb"/>
    <n v="0"/>
    <n v="0"/>
    <n v="0"/>
    <s v="Por Ejecutar"/>
    <n v="0"/>
    <n v="0"/>
    <n v="0"/>
    <m/>
    <m/>
    <m/>
    <m/>
    <m/>
    <x v="1"/>
    <m/>
  </r>
  <r>
    <n v="181"/>
    <s v="OE1;PR_10;ACT_69"/>
    <x v="0"/>
    <x v="0"/>
    <x v="0"/>
    <n v="2"/>
    <s v="PAI"/>
    <x v="0"/>
    <s v="ACT_69"/>
    <s v="Elaborar el boletín jurídico del Sector Transporte"/>
    <x v="7"/>
    <n v="4.4642857142857152E-4"/>
    <s v="Mar"/>
    <n v="0"/>
    <n v="0"/>
    <n v="0"/>
    <s v="Por Ejecutar"/>
    <n v="0"/>
    <n v="0"/>
    <n v="0"/>
    <m/>
    <m/>
    <m/>
    <m/>
    <m/>
    <x v="1"/>
    <m/>
  </r>
  <r>
    <n v="181"/>
    <s v="OE1;PR_10;ACT_69"/>
    <x v="0"/>
    <x v="0"/>
    <x v="0"/>
    <n v="2"/>
    <s v="PAI"/>
    <x v="0"/>
    <s v="ACT_69"/>
    <s v="Elaborar el boletín jurídico del Sector Transporte"/>
    <x v="7"/>
    <n v="4.4642857142857152E-4"/>
    <s v="Abr"/>
    <n v="0"/>
    <n v="0"/>
    <n v="0"/>
    <s v="Por Ejecutar"/>
    <n v="0"/>
    <n v="0"/>
    <n v="0"/>
    <m/>
    <m/>
    <m/>
    <m/>
    <m/>
    <x v="1"/>
    <m/>
  </r>
  <r>
    <n v="181"/>
    <s v="OE1;PR_10;ACT_69"/>
    <x v="0"/>
    <x v="0"/>
    <x v="0"/>
    <n v="2"/>
    <s v="PAI"/>
    <x v="0"/>
    <s v="ACT_69"/>
    <s v="Elaborar el boletín jurídico del Sector Transporte"/>
    <x v="7"/>
    <n v="4.4642857142857152E-4"/>
    <s v="May"/>
    <n v="0"/>
    <n v="0"/>
    <n v="0"/>
    <s v="Por Ejecutar"/>
    <n v="0"/>
    <n v="0"/>
    <n v="0"/>
    <m/>
    <m/>
    <m/>
    <m/>
    <m/>
    <x v="1"/>
    <m/>
  </r>
  <r>
    <n v="181"/>
    <s v="OE1;PR_10;ACT_69"/>
    <x v="0"/>
    <x v="0"/>
    <x v="0"/>
    <n v="2"/>
    <s v="PAI"/>
    <x v="0"/>
    <s v="ACT_69"/>
    <s v="Elaborar el boletín jurídico del Sector Transporte"/>
    <x v="7"/>
    <n v="4.4642857142857152E-4"/>
    <s v="Jun"/>
    <n v="1"/>
    <n v="0"/>
    <n v="0"/>
    <s v="Por Ejecutar"/>
    <n v="1"/>
    <n v="0"/>
    <n v="0"/>
    <m/>
    <m/>
    <m/>
    <m/>
    <m/>
    <x v="1"/>
    <m/>
  </r>
  <r>
    <n v="181"/>
    <s v="OE1;PR_10;ACT_69"/>
    <x v="0"/>
    <x v="0"/>
    <x v="0"/>
    <n v="2"/>
    <s v="PAI"/>
    <x v="0"/>
    <s v="ACT_69"/>
    <s v="Elaborar el boletín jurídico del Sector Transporte"/>
    <x v="7"/>
    <n v="4.4642857142857152E-4"/>
    <s v="Jul"/>
    <n v="0"/>
    <n v="0"/>
    <n v="0"/>
    <s v="Por Ejecutar"/>
    <n v="1"/>
    <n v="0"/>
    <n v="0"/>
    <m/>
    <m/>
    <m/>
    <m/>
    <m/>
    <x v="1"/>
    <m/>
  </r>
  <r>
    <n v="181"/>
    <s v="OE1;PR_10;ACT_69"/>
    <x v="0"/>
    <x v="0"/>
    <x v="0"/>
    <n v="2"/>
    <s v="PAI"/>
    <x v="0"/>
    <s v="ACT_69"/>
    <s v="Elaborar el boletín jurídico del Sector Transporte"/>
    <x v="7"/>
    <n v="4.4642857142857152E-4"/>
    <s v="Ago"/>
    <n v="1"/>
    <n v="0"/>
    <n v="0"/>
    <s v="Por Ejecutar"/>
    <n v="2"/>
    <n v="0"/>
    <n v="0"/>
    <m/>
    <m/>
    <m/>
    <m/>
    <m/>
    <x v="1"/>
    <m/>
  </r>
  <r>
    <n v="181"/>
    <s v="OE1;PR_10;ACT_69"/>
    <x v="0"/>
    <x v="0"/>
    <x v="0"/>
    <n v="2"/>
    <s v="PAI"/>
    <x v="0"/>
    <s v="ACT_69"/>
    <s v="Elaborar el boletín jurídico del Sector Transporte"/>
    <x v="7"/>
    <n v="4.4642857142857152E-4"/>
    <s v="Sep"/>
    <n v="0"/>
    <n v="0"/>
    <n v="0"/>
    <s v="Por Ejecutar"/>
    <n v="2"/>
    <n v="0"/>
    <n v="0"/>
    <m/>
    <m/>
    <m/>
    <m/>
    <m/>
    <x v="1"/>
    <m/>
  </r>
  <r>
    <n v="181"/>
    <s v="OE1;PR_10;ACT_69"/>
    <x v="0"/>
    <x v="0"/>
    <x v="0"/>
    <n v="2"/>
    <s v="PAI"/>
    <x v="0"/>
    <s v="ACT_69"/>
    <s v="Elaborar el boletín jurídico del Sector Transporte"/>
    <x v="7"/>
    <n v="4.4642857142857152E-4"/>
    <s v="Oct"/>
    <n v="1"/>
    <n v="0"/>
    <n v="0"/>
    <s v="Por Ejecutar"/>
    <n v="3"/>
    <n v="0"/>
    <n v="0"/>
    <m/>
    <m/>
    <m/>
    <m/>
    <m/>
    <x v="1"/>
    <m/>
  </r>
  <r>
    <n v="181"/>
    <s v="OE1;PR_10;ACT_69"/>
    <x v="0"/>
    <x v="0"/>
    <x v="0"/>
    <n v="2"/>
    <s v="PAI"/>
    <x v="0"/>
    <s v="ACT_69"/>
    <s v="Elaborar el boletín jurídico del Sector Transporte"/>
    <x v="7"/>
    <n v="4.4642857142857152E-4"/>
    <s v="Nov"/>
    <n v="0"/>
    <n v="0"/>
    <n v="0"/>
    <s v="Por Ejecutar"/>
    <n v="3"/>
    <n v="0"/>
    <n v="0"/>
    <m/>
    <m/>
    <m/>
    <m/>
    <m/>
    <x v="1"/>
    <m/>
  </r>
  <r>
    <n v="181"/>
    <s v="OE1;PR_10;ACT_69"/>
    <x v="0"/>
    <x v="0"/>
    <x v="0"/>
    <n v="2"/>
    <s v="PAI"/>
    <x v="0"/>
    <s v="ACT_69"/>
    <s v="Elaborar el boletín jurídico del Sector Transporte"/>
    <x v="7"/>
    <n v="4.4642857142857152E-4"/>
    <s v="Dic"/>
    <n v="1"/>
    <n v="0"/>
    <n v="0"/>
    <s v="Por Ejecutar"/>
    <n v="4"/>
    <n v="0"/>
    <n v="0"/>
    <m/>
    <m/>
    <m/>
    <m/>
    <m/>
    <x v="1"/>
    <m/>
  </r>
  <r>
    <n v="182"/>
    <s v="OE1;PR_04;ACT_70"/>
    <x v="0"/>
    <x v="0"/>
    <x v="9"/>
    <n v="1"/>
    <s v="PEI"/>
    <x v="15"/>
    <s v="ACT_70"/>
    <s v="4.1. Crear Herramienta"/>
    <x v="7"/>
    <n v="2.3430962343096235E-2"/>
    <s v="Ene"/>
    <n v="0.11650000000000001"/>
    <n v="0.11650000000000001"/>
    <n v="1"/>
    <s v="Culminada"/>
    <n v="0.11650000000000001"/>
    <n v="0.11650000000000001"/>
    <n v="1"/>
    <n v="0.23300000000000001"/>
    <n v="0.23300000000000001"/>
    <n v="1"/>
    <m/>
    <n v="0"/>
    <x v="3"/>
    <n v="2.3430962343096235E-2"/>
  </r>
  <r>
    <n v="182"/>
    <s v="OE1;PR_04;ACT_70"/>
    <x v="0"/>
    <x v="0"/>
    <x v="9"/>
    <n v="1"/>
    <s v="PEI"/>
    <x v="15"/>
    <s v="ACT_70"/>
    <s v="4.1. Crear Herramienta"/>
    <x v="7"/>
    <n v="2.3430962343096235E-2"/>
    <s v="Feb"/>
    <n v="0.11650000000000001"/>
    <n v="0.11650000000000001"/>
    <n v="1"/>
    <s v="Culminada"/>
    <n v="0.23300000000000001"/>
    <n v="0.23300000000000001"/>
    <n v="1"/>
    <m/>
    <m/>
    <m/>
    <m/>
    <m/>
    <x v="1"/>
    <m/>
  </r>
  <r>
    <n v="182"/>
    <s v="OE1;PR_04;ACT_70"/>
    <x v="0"/>
    <x v="0"/>
    <x v="9"/>
    <n v="1"/>
    <s v="PEI"/>
    <x v="15"/>
    <s v="ACT_70"/>
    <s v="4.1. Crear Herramienta"/>
    <x v="7"/>
    <n v="2.3430962343096235E-2"/>
    <s v="Mar"/>
    <n v="0"/>
    <n v="0"/>
    <n v="0"/>
    <s v="Por Ejecutar"/>
    <n v="0.23300000000000001"/>
    <n v="0.23300000000000001"/>
    <n v="1"/>
    <m/>
    <m/>
    <m/>
    <m/>
    <m/>
    <x v="1"/>
    <m/>
  </r>
  <r>
    <n v="182"/>
    <s v="OE1;PR_04;ACT_70"/>
    <x v="0"/>
    <x v="0"/>
    <x v="9"/>
    <n v="1"/>
    <s v="PEI"/>
    <x v="15"/>
    <s v="ACT_70"/>
    <s v="4.1. Crear Herramienta"/>
    <x v="7"/>
    <n v="2.3430962343096235E-2"/>
    <s v="Abr"/>
    <n v="0"/>
    <n v="0"/>
    <n v="0"/>
    <s v="Por Ejecutar"/>
    <n v="0.23300000000000001"/>
    <n v="0.23300000000000001"/>
    <n v="1"/>
    <m/>
    <m/>
    <m/>
    <m/>
    <m/>
    <x v="1"/>
    <m/>
  </r>
  <r>
    <n v="182"/>
    <s v="OE1;PR_04;ACT_70"/>
    <x v="0"/>
    <x v="0"/>
    <x v="9"/>
    <n v="1"/>
    <s v="PEI"/>
    <x v="15"/>
    <s v="ACT_70"/>
    <s v="4.1. Crear Herramienta"/>
    <x v="7"/>
    <n v="2.3430962343096235E-2"/>
    <s v="May"/>
    <n v="0"/>
    <n v="0"/>
    <n v="0"/>
    <s v="Por Ejecutar"/>
    <n v="0.23300000000000001"/>
    <n v="0.23300000000000001"/>
    <n v="1"/>
    <m/>
    <m/>
    <m/>
    <m/>
    <m/>
    <x v="1"/>
    <m/>
  </r>
  <r>
    <n v="182"/>
    <s v="OE1;PR_04;ACT_70"/>
    <x v="0"/>
    <x v="0"/>
    <x v="9"/>
    <n v="1"/>
    <s v="PEI"/>
    <x v="15"/>
    <s v="ACT_70"/>
    <s v="4.1. Crear Herramienta"/>
    <x v="7"/>
    <n v="2.3430962343096235E-2"/>
    <s v="Jun"/>
    <n v="0"/>
    <n v="0"/>
    <n v="0"/>
    <s v="Por Ejecutar"/>
    <n v="0.23300000000000001"/>
    <n v="0.23300000000000001"/>
    <n v="1"/>
    <m/>
    <m/>
    <m/>
    <m/>
    <m/>
    <x v="1"/>
    <m/>
  </r>
  <r>
    <n v="182"/>
    <s v="OE1;PR_04;ACT_70"/>
    <x v="0"/>
    <x v="0"/>
    <x v="9"/>
    <n v="1"/>
    <s v="PEI"/>
    <x v="15"/>
    <s v="ACT_70"/>
    <s v="4.1. Crear Herramienta"/>
    <x v="7"/>
    <n v="2.3430962343096235E-2"/>
    <s v="Jul"/>
    <n v="0"/>
    <n v="0"/>
    <n v="0"/>
    <s v="Por Ejecutar"/>
    <n v="0.23300000000000001"/>
    <n v="0.23300000000000001"/>
    <n v="1"/>
    <m/>
    <m/>
    <m/>
    <m/>
    <m/>
    <x v="1"/>
    <m/>
  </r>
  <r>
    <n v="182"/>
    <s v="OE1;PR_04;ACT_70"/>
    <x v="0"/>
    <x v="0"/>
    <x v="9"/>
    <n v="1"/>
    <s v="PEI"/>
    <x v="15"/>
    <s v="ACT_70"/>
    <s v="4.1. Crear Herramienta"/>
    <x v="7"/>
    <n v="2.3430962343096235E-2"/>
    <s v="Ago"/>
    <n v="0"/>
    <n v="0"/>
    <n v="0"/>
    <s v="Por Ejecutar"/>
    <n v="0.23300000000000001"/>
    <n v="0.23300000000000001"/>
    <n v="1"/>
    <m/>
    <m/>
    <m/>
    <m/>
    <m/>
    <x v="1"/>
    <m/>
  </r>
  <r>
    <n v="182"/>
    <s v="OE1;PR_04;ACT_70"/>
    <x v="0"/>
    <x v="0"/>
    <x v="9"/>
    <n v="1"/>
    <s v="PEI"/>
    <x v="15"/>
    <s v="ACT_70"/>
    <s v="4.1. Crear Herramienta"/>
    <x v="7"/>
    <n v="2.3430962343096235E-2"/>
    <s v="Sep"/>
    <n v="0"/>
    <n v="0"/>
    <n v="0"/>
    <s v="Por Ejecutar"/>
    <n v="0.23300000000000001"/>
    <n v="0.23300000000000001"/>
    <n v="1"/>
    <m/>
    <m/>
    <m/>
    <m/>
    <m/>
    <x v="1"/>
    <m/>
  </r>
  <r>
    <n v="182"/>
    <s v="OE1;PR_04;ACT_70"/>
    <x v="0"/>
    <x v="0"/>
    <x v="9"/>
    <n v="1"/>
    <s v="PEI"/>
    <x v="15"/>
    <s v="ACT_70"/>
    <s v="4.1. Crear Herramienta"/>
    <x v="7"/>
    <n v="2.3430962343096235E-2"/>
    <s v="Oct"/>
    <n v="0"/>
    <n v="0"/>
    <n v="0"/>
    <s v="Por Ejecutar"/>
    <n v="0.23300000000000001"/>
    <n v="0.23300000000000001"/>
    <n v="1"/>
    <m/>
    <m/>
    <m/>
    <m/>
    <m/>
    <x v="1"/>
    <m/>
  </r>
  <r>
    <n v="182"/>
    <s v="OE1;PR_04;ACT_70"/>
    <x v="0"/>
    <x v="0"/>
    <x v="9"/>
    <n v="1"/>
    <s v="PEI"/>
    <x v="15"/>
    <s v="ACT_70"/>
    <s v="4.1. Crear Herramienta"/>
    <x v="7"/>
    <n v="2.3430962343096235E-2"/>
    <s v="Nov"/>
    <n v="0"/>
    <n v="0"/>
    <n v="0"/>
    <s v="Por Ejecutar"/>
    <n v="0.23300000000000001"/>
    <n v="0.23300000000000001"/>
    <n v="1"/>
    <m/>
    <m/>
    <m/>
    <m/>
    <m/>
    <x v="1"/>
    <m/>
  </r>
  <r>
    <n v="182"/>
    <s v="OE1;PR_04;ACT_70"/>
    <x v="0"/>
    <x v="0"/>
    <x v="9"/>
    <n v="1"/>
    <s v="PEI"/>
    <x v="15"/>
    <s v="ACT_70"/>
    <s v="4.1. Crear Herramienta"/>
    <x v="7"/>
    <n v="2.3430962343096235E-2"/>
    <s v="Dic"/>
    <n v="0"/>
    <n v="0"/>
    <n v="0"/>
    <s v="Por Ejecutar"/>
    <n v="0.23300000000000001"/>
    <n v="0.23300000000000001"/>
    <n v="1"/>
    <m/>
    <m/>
    <m/>
    <m/>
    <m/>
    <x v="1"/>
    <m/>
  </r>
  <r>
    <n v="183"/>
    <s v="OE1;PR_04;ACT_71"/>
    <x v="0"/>
    <x v="0"/>
    <x v="9"/>
    <n v="1"/>
    <s v="PEI"/>
    <x v="15"/>
    <s v="ACT_71"/>
    <s v="4.2. Divulgar Herramienta"/>
    <x v="7"/>
    <n v="2.3430962343096235E-2"/>
    <s v="Ene"/>
    <n v="0"/>
    <n v="0"/>
    <n v="0"/>
    <s v="Por Ejecutar"/>
    <n v="0"/>
    <n v="0"/>
    <n v="0"/>
    <n v="0.23219999999999996"/>
    <n v="7.7399999999999997E-2"/>
    <n v="0.33333333333333337"/>
    <m/>
    <n v="0.66666666666666663"/>
    <x v="0"/>
    <n v="7.8103207810320792E-3"/>
  </r>
  <r>
    <n v="183"/>
    <s v="OE1;PR_04;ACT_71"/>
    <x v="0"/>
    <x v="0"/>
    <x v="9"/>
    <n v="1"/>
    <s v="PEI"/>
    <x v="15"/>
    <s v="ACT_71"/>
    <s v="4.2. Divulgar Herramienta"/>
    <x v="7"/>
    <n v="2.3430962343096235E-2"/>
    <s v="Feb"/>
    <n v="0"/>
    <n v="0"/>
    <n v="0"/>
    <s v="Por Ejecutar"/>
    <n v="0"/>
    <n v="0"/>
    <n v="0"/>
    <m/>
    <m/>
    <m/>
    <m/>
    <m/>
    <x v="1"/>
    <m/>
  </r>
  <r>
    <n v="183"/>
    <s v="OE1;PR_04;ACT_71"/>
    <x v="0"/>
    <x v="0"/>
    <x v="9"/>
    <n v="1"/>
    <s v="PEI"/>
    <x v="15"/>
    <s v="ACT_71"/>
    <s v="4.2. Divulgar Herramienta"/>
    <x v="7"/>
    <n v="2.3430962343096235E-2"/>
    <s v="Mar"/>
    <n v="0"/>
    <n v="0"/>
    <n v="0"/>
    <s v="Por Ejecutar"/>
    <n v="0"/>
    <n v="0"/>
    <n v="0"/>
    <m/>
    <m/>
    <m/>
    <m/>
    <m/>
    <x v="1"/>
    <m/>
  </r>
  <r>
    <n v="183"/>
    <s v="OE1;PR_04;ACT_71"/>
    <x v="0"/>
    <x v="0"/>
    <x v="9"/>
    <n v="1"/>
    <s v="PEI"/>
    <x v="15"/>
    <s v="ACT_71"/>
    <s v="4.2. Divulgar Herramienta"/>
    <x v="7"/>
    <n v="2.3430962343096235E-2"/>
    <s v="Abr"/>
    <n v="2.58E-2"/>
    <n v="2.58E-2"/>
    <n v="1"/>
    <s v="Culminada"/>
    <n v="2.58E-2"/>
    <n v="2.58E-2"/>
    <n v="1"/>
    <m/>
    <m/>
    <m/>
    <m/>
    <m/>
    <x v="1"/>
    <m/>
  </r>
  <r>
    <n v="183"/>
    <s v="OE1;PR_04;ACT_71"/>
    <x v="0"/>
    <x v="0"/>
    <x v="9"/>
    <n v="1"/>
    <s v="PEI"/>
    <x v="15"/>
    <s v="ACT_71"/>
    <s v="4.2. Divulgar Herramienta"/>
    <x v="7"/>
    <n v="2.3430962343096235E-2"/>
    <s v="May"/>
    <n v="2.58E-2"/>
    <n v="2.58E-2"/>
    <n v="1"/>
    <s v="Culminada"/>
    <n v="5.16E-2"/>
    <n v="5.16E-2"/>
    <n v="1"/>
    <m/>
    <m/>
    <m/>
    <m/>
    <m/>
    <x v="1"/>
    <m/>
  </r>
  <r>
    <n v="183"/>
    <s v="OE1;PR_04;ACT_71"/>
    <x v="0"/>
    <x v="0"/>
    <x v="9"/>
    <n v="1"/>
    <s v="PEI"/>
    <x v="15"/>
    <s v="ACT_71"/>
    <s v="4.2. Divulgar Herramienta"/>
    <x v="7"/>
    <n v="2.3430962343096235E-2"/>
    <s v="Jun"/>
    <n v="2.58E-2"/>
    <n v="2.58E-2"/>
    <n v="1"/>
    <s v="Culminada"/>
    <n v="7.7399999999999997E-2"/>
    <n v="7.7399999999999997E-2"/>
    <n v="1"/>
    <m/>
    <m/>
    <m/>
    <m/>
    <m/>
    <x v="1"/>
    <m/>
  </r>
  <r>
    <n v="183"/>
    <s v="OE1;PR_04;ACT_71"/>
    <x v="0"/>
    <x v="0"/>
    <x v="9"/>
    <n v="1"/>
    <s v="PEI"/>
    <x v="15"/>
    <s v="ACT_71"/>
    <s v="4.2. Divulgar Herramienta"/>
    <x v="7"/>
    <n v="2.3430962343096235E-2"/>
    <s v="Jul"/>
    <n v="2.58E-2"/>
    <n v="0"/>
    <n v="0"/>
    <s v="Por Ejecutar"/>
    <n v="0.1032"/>
    <n v="7.7399999999999997E-2"/>
    <n v="0.75"/>
    <m/>
    <m/>
    <m/>
    <m/>
    <m/>
    <x v="1"/>
    <m/>
  </r>
  <r>
    <n v="183"/>
    <s v="OE1;PR_04;ACT_71"/>
    <x v="0"/>
    <x v="0"/>
    <x v="9"/>
    <n v="1"/>
    <s v="PEI"/>
    <x v="15"/>
    <s v="ACT_71"/>
    <s v="4.2. Divulgar Herramienta"/>
    <x v="7"/>
    <n v="2.3430962343096235E-2"/>
    <s v="Ago"/>
    <n v="2.58E-2"/>
    <n v="0"/>
    <n v="0"/>
    <s v="Por Ejecutar"/>
    <n v="0.129"/>
    <n v="7.7399999999999997E-2"/>
    <n v="0.6"/>
    <m/>
    <m/>
    <m/>
    <m/>
    <m/>
    <x v="1"/>
    <m/>
  </r>
  <r>
    <n v="183"/>
    <s v="OE1;PR_04;ACT_71"/>
    <x v="0"/>
    <x v="0"/>
    <x v="9"/>
    <n v="1"/>
    <s v="PEI"/>
    <x v="15"/>
    <s v="ACT_71"/>
    <s v="4.2. Divulgar Herramienta"/>
    <x v="7"/>
    <n v="2.3430962343096235E-2"/>
    <s v="Sep"/>
    <n v="2.58E-2"/>
    <n v="0"/>
    <n v="0"/>
    <s v="Por Ejecutar"/>
    <n v="0.15479999999999999"/>
    <n v="7.7399999999999997E-2"/>
    <n v="0.5"/>
    <m/>
    <m/>
    <m/>
    <m/>
    <m/>
    <x v="1"/>
    <m/>
  </r>
  <r>
    <n v="183"/>
    <s v="OE1;PR_04;ACT_71"/>
    <x v="0"/>
    <x v="0"/>
    <x v="9"/>
    <n v="1"/>
    <s v="PEI"/>
    <x v="15"/>
    <s v="ACT_71"/>
    <s v="4.2. Divulgar Herramienta"/>
    <x v="7"/>
    <n v="2.3430962343096235E-2"/>
    <s v="Oct"/>
    <n v="2.58E-2"/>
    <n v="0"/>
    <n v="0"/>
    <s v="Por Ejecutar"/>
    <n v="0.18059999999999998"/>
    <n v="7.7399999999999997E-2"/>
    <n v="0.4285714285714286"/>
    <m/>
    <m/>
    <m/>
    <m/>
    <m/>
    <x v="1"/>
    <m/>
  </r>
  <r>
    <n v="183"/>
    <s v="OE1;PR_04;ACT_71"/>
    <x v="0"/>
    <x v="0"/>
    <x v="9"/>
    <n v="1"/>
    <s v="PEI"/>
    <x v="15"/>
    <s v="ACT_71"/>
    <s v="4.2. Divulgar Herramienta"/>
    <x v="7"/>
    <n v="2.3430962343096235E-2"/>
    <s v="Nov"/>
    <n v="2.58E-2"/>
    <n v="0"/>
    <n v="0"/>
    <s v="Por Ejecutar"/>
    <n v="0.20639999999999997"/>
    <n v="7.7399999999999997E-2"/>
    <n v="0.37500000000000006"/>
    <m/>
    <m/>
    <m/>
    <m/>
    <m/>
    <x v="1"/>
    <m/>
  </r>
  <r>
    <n v="183"/>
    <s v="OE1;PR_04;ACT_71"/>
    <x v="0"/>
    <x v="0"/>
    <x v="9"/>
    <n v="1"/>
    <s v="PEI"/>
    <x v="15"/>
    <s v="ACT_71"/>
    <s v="4.2. Divulgar Herramienta"/>
    <x v="7"/>
    <n v="2.3430962343096235E-2"/>
    <s v="Dic"/>
    <n v="2.58E-2"/>
    <n v="0"/>
    <n v="0"/>
    <s v="Por Ejecutar"/>
    <n v="0.23219999999999996"/>
    <n v="7.7399999999999997E-2"/>
    <n v="0.33333333333333337"/>
    <m/>
    <m/>
    <m/>
    <m/>
    <m/>
    <x v="1"/>
    <m/>
  </r>
  <r>
    <n v="184"/>
    <s v="OE1;PR_04;ACT_72"/>
    <x v="0"/>
    <x v="0"/>
    <x v="9"/>
    <n v="1"/>
    <s v="PEI"/>
    <x v="15"/>
    <s v="ACT_72"/>
    <s v="4.3 Actualizar de la Herramienta"/>
    <x v="7"/>
    <n v="2.3430962343096235E-2"/>
    <s v="Ene"/>
    <n v="5.8250000000000003E-2"/>
    <n v="5.8250000000000003E-2"/>
    <n v="1"/>
    <s v="Culminada"/>
    <n v="5.8250000000000003E-2"/>
    <n v="5.8250000000000003E-2"/>
    <n v="1"/>
    <n v="0.23300000000000001"/>
    <n v="0.23300000000000001"/>
    <n v="1"/>
    <m/>
    <n v="0"/>
    <x v="3"/>
    <n v="2.3430962343096235E-2"/>
  </r>
  <r>
    <n v="184"/>
    <s v="OE1;PR_04;ACT_72"/>
    <x v="0"/>
    <x v="0"/>
    <x v="9"/>
    <n v="1"/>
    <s v="PEI"/>
    <x v="15"/>
    <s v="ACT_72"/>
    <s v="4.3 Actualizar de la Herramienta"/>
    <x v="7"/>
    <n v="2.3430962343096235E-2"/>
    <s v="Feb"/>
    <n v="5.8250000000000003E-2"/>
    <n v="5.8250000000000003E-2"/>
    <n v="1"/>
    <s v="Culminada"/>
    <n v="0.11650000000000001"/>
    <n v="0.11650000000000001"/>
    <n v="1"/>
    <m/>
    <m/>
    <m/>
    <m/>
    <m/>
    <x v="1"/>
    <m/>
  </r>
  <r>
    <n v="184"/>
    <s v="OE1;PR_04;ACT_72"/>
    <x v="0"/>
    <x v="0"/>
    <x v="9"/>
    <n v="1"/>
    <s v="PEI"/>
    <x v="15"/>
    <s v="ACT_72"/>
    <s v="4.3 Actualizar de la Herramienta"/>
    <x v="7"/>
    <n v="2.3430962343096235E-2"/>
    <s v="Mar"/>
    <n v="5.8250000000000003E-2"/>
    <n v="5.8250000000000003E-2"/>
    <n v="1"/>
    <s v="Culminada"/>
    <n v="0.17475000000000002"/>
    <n v="0.17475000000000002"/>
    <n v="1"/>
    <m/>
    <m/>
    <m/>
    <m/>
    <m/>
    <x v="1"/>
    <m/>
  </r>
  <r>
    <n v="184"/>
    <s v="OE1;PR_04;ACT_72"/>
    <x v="0"/>
    <x v="0"/>
    <x v="9"/>
    <n v="1"/>
    <s v="PEI"/>
    <x v="15"/>
    <s v="ACT_72"/>
    <s v="4.3 Actualizar de la Herramienta"/>
    <x v="7"/>
    <n v="2.3430962343096235E-2"/>
    <s v="Abr"/>
    <n v="5.8250000000000003E-2"/>
    <n v="5.8250000000000003E-2"/>
    <n v="1"/>
    <s v="Culminada"/>
    <n v="0.23300000000000001"/>
    <n v="0.23300000000000001"/>
    <n v="1"/>
    <m/>
    <m/>
    <m/>
    <m/>
    <m/>
    <x v="1"/>
    <m/>
  </r>
  <r>
    <n v="184"/>
    <s v="OE1;PR_04;ACT_72"/>
    <x v="0"/>
    <x v="0"/>
    <x v="9"/>
    <n v="1"/>
    <s v="PEI"/>
    <x v="15"/>
    <s v="ACT_72"/>
    <s v="4.3 Actualizar de la Herramienta"/>
    <x v="7"/>
    <n v="2.3430962343096235E-2"/>
    <s v="May"/>
    <n v="0"/>
    <n v="0"/>
    <n v="0"/>
    <s v="Por Ejecutar"/>
    <n v="0.23300000000000001"/>
    <n v="0.23300000000000001"/>
    <n v="1"/>
    <m/>
    <m/>
    <m/>
    <m/>
    <m/>
    <x v="1"/>
    <m/>
  </r>
  <r>
    <n v="184"/>
    <s v="OE1;PR_04;ACT_72"/>
    <x v="0"/>
    <x v="0"/>
    <x v="9"/>
    <n v="1"/>
    <s v="PEI"/>
    <x v="15"/>
    <s v="ACT_72"/>
    <s v="4.3 Actualizar de la Herramienta"/>
    <x v="7"/>
    <n v="2.3430962343096235E-2"/>
    <s v="Jun"/>
    <n v="0"/>
    <n v="0"/>
    <n v="0"/>
    <s v="Por Ejecutar"/>
    <n v="0.23300000000000001"/>
    <n v="0.23300000000000001"/>
    <n v="1"/>
    <m/>
    <m/>
    <m/>
    <m/>
    <m/>
    <x v="1"/>
    <m/>
  </r>
  <r>
    <n v="184"/>
    <s v="OE1;PR_04;ACT_72"/>
    <x v="0"/>
    <x v="0"/>
    <x v="9"/>
    <n v="1"/>
    <s v="PEI"/>
    <x v="15"/>
    <s v="ACT_72"/>
    <s v="4.3 Actualizar de la Herramienta"/>
    <x v="7"/>
    <n v="2.3430962343096235E-2"/>
    <s v="Jul"/>
    <n v="0"/>
    <n v="0"/>
    <n v="0"/>
    <s v="Por Ejecutar"/>
    <n v="0.23300000000000001"/>
    <n v="0.23300000000000001"/>
    <n v="1"/>
    <m/>
    <m/>
    <m/>
    <m/>
    <m/>
    <x v="1"/>
    <m/>
  </r>
  <r>
    <n v="184"/>
    <s v="OE1;PR_04;ACT_72"/>
    <x v="0"/>
    <x v="0"/>
    <x v="9"/>
    <n v="1"/>
    <s v="PEI"/>
    <x v="15"/>
    <s v="ACT_72"/>
    <s v="4.3 Actualizar de la Herramienta"/>
    <x v="7"/>
    <n v="2.3430962343096235E-2"/>
    <s v="Ago"/>
    <n v="0"/>
    <n v="0"/>
    <n v="0"/>
    <s v="Por Ejecutar"/>
    <n v="0.23300000000000001"/>
    <n v="0.23300000000000001"/>
    <n v="1"/>
    <m/>
    <m/>
    <m/>
    <m/>
    <m/>
    <x v="1"/>
    <m/>
  </r>
  <r>
    <n v="184"/>
    <s v="OE1;PR_04;ACT_72"/>
    <x v="0"/>
    <x v="0"/>
    <x v="9"/>
    <n v="1"/>
    <s v="PEI"/>
    <x v="15"/>
    <s v="ACT_72"/>
    <s v="4.3 Actualizar de la Herramienta"/>
    <x v="7"/>
    <n v="2.3430962343096235E-2"/>
    <s v="Sep"/>
    <n v="0"/>
    <n v="0"/>
    <n v="0"/>
    <s v="Por Ejecutar"/>
    <n v="0.23300000000000001"/>
    <n v="0.23300000000000001"/>
    <n v="1"/>
    <m/>
    <m/>
    <m/>
    <m/>
    <m/>
    <x v="1"/>
    <m/>
  </r>
  <r>
    <n v="184"/>
    <s v="OE1;PR_04;ACT_72"/>
    <x v="0"/>
    <x v="0"/>
    <x v="9"/>
    <n v="1"/>
    <s v="PEI"/>
    <x v="15"/>
    <s v="ACT_72"/>
    <s v="4.3 Actualizar de la Herramienta"/>
    <x v="7"/>
    <n v="2.3430962343096235E-2"/>
    <s v="Oct"/>
    <n v="0"/>
    <n v="0"/>
    <n v="0"/>
    <s v="Por Ejecutar"/>
    <n v="0.23300000000000001"/>
    <n v="0.23300000000000001"/>
    <n v="1"/>
    <m/>
    <m/>
    <m/>
    <m/>
    <m/>
    <x v="1"/>
    <m/>
  </r>
  <r>
    <n v="184"/>
    <s v="OE1;PR_04;ACT_72"/>
    <x v="0"/>
    <x v="0"/>
    <x v="9"/>
    <n v="1"/>
    <s v="PEI"/>
    <x v="15"/>
    <s v="ACT_72"/>
    <s v="4.3 Actualizar de la Herramienta"/>
    <x v="7"/>
    <n v="2.3430962343096235E-2"/>
    <s v="Nov"/>
    <n v="0"/>
    <n v="0"/>
    <n v="0"/>
    <s v="Por Ejecutar"/>
    <n v="0.23300000000000001"/>
    <n v="0.23300000000000001"/>
    <n v="1"/>
    <m/>
    <m/>
    <m/>
    <m/>
    <m/>
    <x v="1"/>
    <m/>
  </r>
  <r>
    <n v="184"/>
    <s v="OE1;PR_04;ACT_72"/>
    <x v="0"/>
    <x v="0"/>
    <x v="9"/>
    <n v="1"/>
    <s v="PEI"/>
    <x v="15"/>
    <s v="ACT_72"/>
    <s v="4.3 Actualizar de la Herramienta"/>
    <x v="7"/>
    <n v="2.3430962343096235E-2"/>
    <s v="Dic"/>
    <n v="0"/>
    <n v="0"/>
    <n v="0"/>
    <s v="Por Ejecutar"/>
    <n v="0.23300000000000001"/>
    <n v="0.23300000000000001"/>
    <n v="1"/>
    <m/>
    <m/>
    <m/>
    <m/>
    <m/>
    <x v="1"/>
    <m/>
  </r>
  <r>
    <n v="185"/>
    <s v="OE1;PR_10;ACT_95"/>
    <x v="0"/>
    <x v="0"/>
    <x v="0"/>
    <n v="11"/>
    <s v="PAI"/>
    <x v="6"/>
    <s v="ACT_95"/>
    <s v="Revisar y actualizar la Política de Administración del Riesgo y la metodología integrada para la gestión del riesgo en la Supertransporte"/>
    <x v="5"/>
    <n v="4.4642857142857152E-4"/>
    <s v="Ene"/>
    <n v="0.03"/>
    <n v="0.03"/>
    <n v="1"/>
    <s v="Culminada"/>
    <n v="0.03"/>
    <n v="0.03"/>
    <n v="1"/>
    <n v="1"/>
    <n v="0.4"/>
    <n v="0.4"/>
    <m/>
    <n v="0.6"/>
    <x v="0"/>
    <n v="1.7857142857142863E-4"/>
  </r>
  <r>
    <n v="185"/>
    <s v="OE1;PR_10;ACT_95"/>
    <x v="0"/>
    <x v="0"/>
    <x v="0"/>
    <n v="11"/>
    <s v="PAI"/>
    <x v="6"/>
    <s v="ACT_95"/>
    <s v="Revisar y actualizar la Política de Administración del Riesgo y la metodología integrada para la gestión del riesgo en la Supertransporte"/>
    <x v="5"/>
    <n v="4.4642857142857152E-4"/>
    <s v="Feb"/>
    <n v="0.03"/>
    <n v="0.03"/>
    <n v="1"/>
    <s v="Culminada"/>
    <n v="0.06"/>
    <n v="0.06"/>
    <n v="1"/>
    <m/>
    <m/>
    <m/>
    <m/>
    <m/>
    <x v="1"/>
    <m/>
  </r>
  <r>
    <n v="185"/>
    <s v="OE1;PR_10;ACT_95"/>
    <x v="0"/>
    <x v="0"/>
    <x v="0"/>
    <n v="11"/>
    <s v="PAI"/>
    <x v="6"/>
    <s v="ACT_95"/>
    <s v="Revisar y actualizar la Política de Administración del Riesgo y la metodología integrada para la gestión del riesgo en la Supertransporte"/>
    <x v="5"/>
    <n v="4.4642857142857152E-4"/>
    <s v="Mar"/>
    <n v="0.04"/>
    <n v="0.04"/>
    <n v="1"/>
    <s v="Culminada"/>
    <n v="0.1"/>
    <n v="0.1"/>
    <n v="1"/>
    <m/>
    <m/>
    <m/>
    <m/>
    <m/>
    <x v="1"/>
    <m/>
  </r>
  <r>
    <n v="185"/>
    <s v="OE1;PR_10;ACT_95"/>
    <x v="0"/>
    <x v="0"/>
    <x v="0"/>
    <n v="11"/>
    <s v="PAI"/>
    <x v="6"/>
    <s v="ACT_95"/>
    <s v="Revisar y actualizar la Política de Administración del Riesgo y la metodología integrada para la gestión del riesgo en la Supertransporte"/>
    <x v="5"/>
    <n v="4.4642857142857152E-4"/>
    <s v="Abr"/>
    <n v="0.05"/>
    <n v="0.05"/>
    <n v="1"/>
    <s v="Culminada"/>
    <n v="0.15000000000000002"/>
    <n v="0.15000000000000002"/>
    <n v="1"/>
    <m/>
    <m/>
    <m/>
    <m/>
    <m/>
    <x v="1"/>
    <m/>
  </r>
  <r>
    <n v="185"/>
    <s v="OE1;PR_10;ACT_95"/>
    <x v="0"/>
    <x v="0"/>
    <x v="0"/>
    <n v="11"/>
    <s v="PAI"/>
    <x v="6"/>
    <s v="ACT_95"/>
    <s v="Revisar y actualizar la Política de Administración del Riesgo y la metodología integrada para la gestión del riesgo en la Supertransporte"/>
    <x v="5"/>
    <n v="4.4642857142857152E-4"/>
    <s v="May"/>
    <n v="0.25"/>
    <n v="0.25"/>
    <n v="1"/>
    <s v="Culminada"/>
    <n v="0.4"/>
    <n v="0.4"/>
    <n v="1"/>
    <m/>
    <m/>
    <m/>
    <m/>
    <m/>
    <x v="1"/>
    <m/>
  </r>
  <r>
    <n v="185"/>
    <s v="OE1;PR_10;ACT_95"/>
    <x v="0"/>
    <x v="0"/>
    <x v="0"/>
    <n v="11"/>
    <s v="PAI"/>
    <x v="6"/>
    <s v="ACT_95"/>
    <s v="Revisar y actualizar la Política de Administración del Riesgo y la metodología integrada para la gestión del riesgo en la Supertransporte"/>
    <x v="5"/>
    <n v="4.4642857142857152E-4"/>
    <s v="Jun"/>
    <n v="0.35"/>
    <n v="0"/>
    <n v="0"/>
    <s v="Por Ejecutar"/>
    <n v="0.75"/>
    <n v="0.4"/>
    <n v="0.53333333333333333"/>
    <m/>
    <m/>
    <m/>
    <m/>
    <m/>
    <x v="1"/>
    <m/>
  </r>
  <r>
    <n v="185"/>
    <s v="OE1;PR_10;ACT_95"/>
    <x v="0"/>
    <x v="0"/>
    <x v="0"/>
    <n v="11"/>
    <s v="PAI"/>
    <x v="6"/>
    <s v="ACT_95"/>
    <s v="Revisar y actualizar la Política de Administración del Riesgo y la metodología integrada para la gestión del riesgo en la Supertransporte"/>
    <x v="5"/>
    <n v="4.4642857142857152E-4"/>
    <s v="Jul"/>
    <n v="0.25"/>
    <n v="0"/>
    <n v="0"/>
    <s v="Por Ejecutar"/>
    <n v="1"/>
    <n v="0.4"/>
    <n v="0.4"/>
    <m/>
    <m/>
    <m/>
    <m/>
    <m/>
    <x v="1"/>
    <m/>
  </r>
  <r>
    <n v="185"/>
    <s v="OE1;PR_10;ACT_95"/>
    <x v="0"/>
    <x v="0"/>
    <x v="0"/>
    <n v="11"/>
    <s v="PAI"/>
    <x v="6"/>
    <s v="ACT_95"/>
    <s v="Revisar y actualizar la Política de Administración del Riesgo y la metodología integrada para la gestión del riesgo en la Supertransporte"/>
    <x v="5"/>
    <n v="4.4642857142857152E-4"/>
    <s v="Ago"/>
    <n v="0"/>
    <n v="0"/>
    <n v="0"/>
    <s v="Por Ejecutar"/>
    <n v="1"/>
    <n v="0.4"/>
    <n v="0.4"/>
    <m/>
    <m/>
    <m/>
    <m/>
    <m/>
    <x v="1"/>
    <m/>
  </r>
  <r>
    <n v="185"/>
    <s v="OE1;PR_10;ACT_95"/>
    <x v="0"/>
    <x v="0"/>
    <x v="0"/>
    <n v="11"/>
    <s v="PAI"/>
    <x v="6"/>
    <s v="ACT_95"/>
    <s v="Revisar y actualizar la Política de Administración del Riesgo y la metodología integrada para la gestión del riesgo en la Supertransporte"/>
    <x v="5"/>
    <n v="4.4642857142857152E-4"/>
    <s v="Sep"/>
    <n v="0"/>
    <n v="0"/>
    <n v="0"/>
    <s v="Por Ejecutar"/>
    <n v="1"/>
    <n v="0.4"/>
    <n v="0.4"/>
    <m/>
    <m/>
    <m/>
    <m/>
    <m/>
    <x v="1"/>
    <m/>
  </r>
  <r>
    <n v="185"/>
    <s v="OE1;PR_10;ACT_95"/>
    <x v="0"/>
    <x v="0"/>
    <x v="0"/>
    <n v="11"/>
    <s v="PAI"/>
    <x v="6"/>
    <s v="ACT_95"/>
    <s v="Revisar y actualizar la Política de Administración del Riesgo y la metodología integrada para la gestión del riesgo en la Supertransporte"/>
    <x v="5"/>
    <n v="4.4642857142857152E-4"/>
    <s v="Oct"/>
    <n v="0"/>
    <n v="0"/>
    <n v="0"/>
    <s v="Por Ejecutar"/>
    <n v="1"/>
    <n v="0.4"/>
    <n v="0.4"/>
    <m/>
    <m/>
    <m/>
    <m/>
    <m/>
    <x v="1"/>
    <m/>
  </r>
  <r>
    <n v="185"/>
    <s v="OE1;PR_10;ACT_95"/>
    <x v="0"/>
    <x v="0"/>
    <x v="0"/>
    <n v="11"/>
    <s v="PAI"/>
    <x v="6"/>
    <s v="ACT_95"/>
    <s v="Revisar y actualizar la Política de Administración del Riesgo y la metodología integrada para la gestión del riesgo en la Supertransporte"/>
    <x v="5"/>
    <n v="4.4642857142857152E-4"/>
    <s v="Nov"/>
    <n v="0"/>
    <n v="0"/>
    <n v="0"/>
    <s v="Por Ejecutar"/>
    <n v="1"/>
    <n v="0.4"/>
    <n v="0.4"/>
    <m/>
    <m/>
    <m/>
    <m/>
    <m/>
    <x v="1"/>
    <m/>
  </r>
  <r>
    <n v="185"/>
    <s v="OE1;PR_10;ACT_95"/>
    <x v="0"/>
    <x v="0"/>
    <x v="0"/>
    <n v="11"/>
    <s v="PAI"/>
    <x v="6"/>
    <s v="ACT_95"/>
    <s v="Revisar y actualizar la Política de Administración del Riesgo y la metodología integrada para la gestión del riesgo en la Supertransporte"/>
    <x v="5"/>
    <n v="4.4642857142857152E-4"/>
    <s v="Dic"/>
    <n v="0"/>
    <n v="0"/>
    <n v="0"/>
    <s v="Por Ejecutar"/>
    <n v="1"/>
    <n v="0.4"/>
    <n v="0.4"/>
    <m/>
    <m/>
    <m/>
    <m/>
    <m/>
    <x v="1"/>
    <m/>
  </r>
  <r>
    <n v="186"/>
    <s v="OE1;PR_10;ACT_96"/>
    <x v="0"/>
    <x v="0"/>
    <x v="0"/>
    <n v="11"/>
    <s v="PAI"/>
    <x v="6"/>
    <s v="ACT_96"/>
    <s v="Socializar la Política de Gestión del Riesgo y la metodología integrada para la administración del riesgo en la SPT "/>
    <x v="5"/>
    <n v="4.4642857142857152E-4"/>
    <s v="Ene"/>
    <n v="0"/>
    <n v="0"/>
    <n v="0"/>
    <s v="Por Ejecutar"/>
    <n v="0"/>
    <n v="0"/>
    <n v="0"/>
    <n v="1"/>
    <n v="0"/>
    <n v="0"/>
    <m/>
    <n v="1"/>
    <x v="2"/>
    <n v="0"/>
  </r>
  <r>
    <n v="186"/>
    <s v="OE1;PR_10;ACT_96"/>
    <x v="0"/>
    <x v="0"/>
    <x v="0"/>
    <n v="11"/>
    <s v="PAI"/>
    <x v="6"/>
    <s v="ACT_96"/>
    <s v="Socializar la Política de Gestión del Riesgo y la metodología integrada para la administración del riesgo en la SPT "/>
    <x v="5"/>
    <n v="4.4642857142857152E-4"/>
    <s v="Feb"/>
    <n v="0"/>
    <n v="0"/>
    <n v="0"/>
    <s v="Por Ejecutar"/>
    <n v="0"/>
    <n v="0"/>
    <n v="0"/>
    <m/>
    <m/>
    <m/>
    <m/>
    <m/>
    <x v="1"/>
    <m/>
  </r>
  <r>
    <n v="186"/>
    <s v="OE1;PR_10;ACT_96"/>
    <x v="0"/>
    <x v="0"/>
    <x v="0"/>
    <n v="11"/>
    <s v="PAI"/>
    <x v="6"/>
    <s v="ACT_96"/>
    <s v="Socializar la Política de Gestión del Riesgo y la metodología integrada para la administración del riesgo en la SPT "/>
    <x v="5"/>
    <n v="4.4642857142857152E-4"/>
    <s v="Mar"/>
    <n v="0"/>
    <n v="0"/>
    <n v="0"/>
    <s v="Por Ejecutar"/>
    <n v="0"/>
    <n v="0"/>
    <n v="0"/>
    <m/>
    <m/>
    <m/>
    <m/>
    <m/>
    <x v="1"/>
    <m/>
  </r>
  <r>
    <n v="186"/>
    <s v="OE1;PR_10;ACT_96"/>
    <x v="0"/>
    <x v="0"/>
    <x v="0"/>
    <n v="11"/>
    <s v="PAI"/>
    <x v="6"/>
    <s v="ACT_96"/>
    <s v="Socializar la Política de Gestión del Riesgo y la metodología integrada para la administración del riesgo en la SPT "/>
    <x v="5"/>
    <n v="4.4642857142857152E-4"/>
    <s v="Abr"/>
    <n v="0"/>
    <n v="0"/>
    <n v="0"/>
    <s v="Por Ejecutar"/>
    <n v="0"/>
    <n v="0"/>
    <n v="0"/>
    <m/>
    <m/>
    <m/>
    <m/>
    <m/>
    <x v="1"/>
    <m/>
  </r>
  <r>
    <n v="186"/>
    <s v="OE1;PR_10;ACT_96"/>
    <x v="0"/>
    <x v="0"/>
    <x v="0"/>
    <n v="11"/>
    <s v="PAI"/>
    <x v="6"/>
    <s v="ACT_96"/>
    <s v="Socializar la Política de Gestión del Riesgo y la metodología integrada para la administración del riesgo en la SPT "/>
    <x v="5"/>
    <n v="4.4642857142857152E-4"/>
    <s v="May"/>
    <n v="0"/>
    <n v="0"/>
    <n v="0"/>
    <s v="Por Ejecutar"/>
    <n v="0"/>
    <n v="0"/>
    <n v="0"/>
    <m/>
    <m/>
    <m/>
    <m/>
    <m/>
    <x v="1"/>
    <m/>
  </r>
  <r>
    <n v="186"/>
    <s v="OE1;PR_10;ACT_96"/>
    <x v="0"/>
    <x v="0"/>
    <x v="0"/>
    <n v="11"/>
    <s v="PAI"/>
    <x v="6"/>
    <s v="ACT_96"/>
    <s v="Socializar la Política de Gestión del Riesgo y la metodología integrada para la administración del riesgo en la SPT "/>
    <x v="5"/>
    <n v="4.4642857142857152E-4"/>
    <s v="Jun"/>
    <n v="0"/>
    <n v="0"/>
    <n v="0"/>
    <s v="Por Ejecutar"/>
    <n v="0"/>
    <n v="0"/>
    <n v="0"/>
    <m/>
    <m/>
    <m/>
    <m/>
    <m/>
    <x v="1"/>
    <m/>
  </r>
  <r>
    <n v="186"/>
    <s v="OE1;PR_10;ACT_96"/>
    <x v="0"/>
    <x v="0"/>
    <x v="0"/>
    <n v="11"/>
    <s v="PAI"/>
    <x v="6"/>
    <s v="ACT_96"/>
    <s v="Socializar la Política de Gestión del Riesgo y la metodología integrada para la administración del riesgo en la SPT "/>
    <x v="5"/>
    <n v="4.4642857142857152E-4"/>
    <s v="Jul"/>
    <n v="0"/>
    <n v="0"/>
    <n v="0"/>
    <s v="Por Ejecutar"/>
    <n v="0"/>
    <n v="0"/>
    <n v="0"/>
    <m/>
    <m/>
    <m/>
    <m/>
    <m/>
    <x v="1"/>
    <m/>
  </r>
  <r>
    <n v="186"/>
    <s v="OE1;PR_10;ACT_96"/>
    <x v="0"/>
    <x v="0"/>
    <x v="0"/>
    <n v="11"/>
    <s v="PAI"/>
    <x v="6"/>
    <s v="ACT_96"/>
    <s v="Socializar la Política de Gestión del Riesgo y la metodología integrada para la administración del riesgo en la SPT "/>
    <x v="5"/>
    <n v="4.4642857142857152E-4"/>
    <s v="Ago"/>
    <n v="0.5"/>
    <n v="0"/>
    <n v="0"/>
    <s v="Por Ejecutar"/>
    <n v="0.5"/>
    <n v="0"/>
    <n v="0"/>
    <m/>
    <m/>
    <m/>
    <m/>
    <m/>
    <x v="1"/>
    <m/>
  </r>
  <r>
    <n v="186"/>
    <s v="OE1;PR_10;ACT_96"/>
    <x v="0"/>
    <x v="0"/>
    <x v="0"/>
    <n v="11"/>
    <s v="PAI"/>
    <x v="6"/>
    <s v="ACT_96"/>
    <s v="Socializar la Política de Gestión del Riesgo y la metodología integrada para la administración del riesgo en la SPT "/>
    <x v="5"/>
    <n v="4.4642857142857152E-4"/>
    <s v="Sep"/>
    <n v="0.5"/>
    <n v="0"/>
    <n v="0"/>
    <s v="Por Ejecutar"/>
    <n v="1"/>
    <n v="0"/>
    <n v="0"/>
    <m/>
    <m/>
    <m/>
    <m/>
    <m/>
    <x v="1"/>
    <m/>
  </r>
  <r>
    <n v="186"/>
    <s v="OE1;PR_10;ACT_96"/>
    <x v="0"/>
    <x v="0"/>
    <x v="0"/>
    <n v="11"/>
    <s v="PAI"/>
    <x v="6"/>
    <s v="ACT_96"/>
    <s v="Socializar la Política de Gestión del Riesgo y la metodología integrada para la administración del riesgo en la SPT "/>
    <x v="5"/>
    <n v="4.4642857142857152E-4"/>
    <s v="Oct"/>
    <n v="0"/>
    <n v="0"/>
    <n v="0"/>
    <s v="Por Ejecutar"/>
    <n v="1"/>
    <n v="0"/>
    <n v="0"/>
    <m/>
    <m/>
    <m/>
    <m/>
    <m/>
    <x v="1"/>
    <m/>
  </r>
  <r>
    <n v="186"/>
    <s v="OE1;PR_10;ACT_96"/>
    <x v="0"/>
    <x v="0"/>
    <x v="0"/>
    <n v="11"/>
    <s v="PAI"/>
    <x v="6"/>
    <s v="ACT_96"/>
    <s v="Socializar la Política de Gestión del Riesgo y la metodología integrada para la administración del riesgo en la SPT "/>
    <x v="5"/>
    <n v="4.4642857142857152E-4"/>
    <s v="Nov"/>
    <n v="0"/>
    <n v="0"/>
    <n v="0"/>
    <s v="Por Ejecutar"/>
    <n v="1"/>
    <n v="0"/>
    <n v="0"/>
    <m/>
    <m/>
    <m/>
    <m/>
    <m/>
    <x v="1"/>
    <m/>
  </r>
  <r>
    <n v="186"/>
    <s v="OE1;PR_10;ACT_96"/>
    <x v="0"/>
    <x v="0"/>
    <x v="0"/>
    <n v="11"/>
    <s v="PAI"/>
    <x v="6"/>
    <s v="ACT_96"/>
    <s v="Socializar la Política de Gestión del Riesgo y la metodología integrada para la administración del riesgo en la SPT "/>
    <x v="5"/>
    <n v="4.4642857142857152E-4"/>
    <s v="Dic"/>
    <n v="0"/>
    <n v="0"/>
    <n v="0"/>
    <s v="Por Ejecutar"/>
    <n v="1"/>
    <n v="0"/>
    <n v="0"/>
    <m/>
    <m/>
    <m/>
    <m/>
    <m/>
    <x v="1"/>
    <m/>
  </r>
  <r>
    <n v="187"/>
    <s v="OE1;PR_10;ACT_272"/>
    <x v="0"/>
    <x v="0"/>
    <x v="0"/>
    <n v="11"/>
    <s v="PAI"/>
    <x v="6"/>
    <s v="ACT_272"/>
    <s v="Revisar y actualizar de mapa de riesgos"/>
    <x v="2"/>
    <n v="4.4642857142857152E-4"/>
    <s v="Ene"/>
    <n v="0"/>
    <n v="0"/>
    <n v="0"/>
    <s v="Por Ejecutar"/>
    <n v="0"/>
    <n v="0"/>
    <n v="0"/>
    <n v="0.99999999999999989"/>
    <n v="0.25"/>
    <n v="0.25"/>
    <m/>
    <n v="0.75"/>
    <x v="0"/>
    <n v="1.1160714285714288E-4"/>
  </r>
  <r>
    <n v="187"/>
    <s v="OE1;PR_10;ACT_272"/>
    <x v="0"/>
    <x v="0"/>
    <x v="0"/>
    <n v="11"/>
    <s v="PAI"/>
    <x v="6"/>
    <s v="ACT_272"/>
    <s v="Revisar y actualizar de mapa de riesgos"/>
    <x v="2"/>
    <n v="4.4642857142857152E-4"/>
    <s v="Feb"/>
    <n v="0"/>
    <n v="0"/>
    <n v="0"/>
    <s v="Por Ejecutar"/>
    <n v="0"/>
    <n v="0"/>
    <n v="0"/>
    <m/>
    <m/>
    <m/>
    <m/>
    <m/>
    <x v="1"/>
    <m/>
  </r>
  <r>
    <n v="187"/>
    <s v="OE1;PR_10;ACT_272"/>
    <x v="0"/>
    <x v="0"/>
    <x v="0"/>
    <n v="11"/>
    <s v="PAI"/>
    <x v="6"/>
    <s v="ACT_272"/>
    <s v="Revisar y actualizar de mapa de riesgos"/>
    <x v="2"/>
    <n v="4.4642857142857152E-4"/>
    <s v="Mar"/>
    <n v="0.05"/>
    <n v="0.05"/>
    <n v="1"/>
    <s v="Culminada"/>
    <n v="0.05"/>
    <n v="0.05"/>
    <n v="1"/>
    <m/>
    <m/>
    <m/>
    <m/>
    <m/>
    <x v="1"/>
    <m/>
  </r>
  <r>
    <n v="187"/>
    <s v="OE1;PR_10;ACT_272"/>
    <x v="0"/>
    <x v="0"/>
    <x v="0"/>
    <n v="11"/>
    <s v="PAI"/>
    <x v="6"/>
    <s v="ACT_272"/>
    <s v="Revisar y actualizar de mapa de riesgos"/>
    <x v="2"/>
    <n v="4.4642857142857152E-4"/>
    <s v="Abr"/>
    <n v="0.15"/>
    <n v="0"/>
    <n v="0"/>
    <s v="Por Ejecutar"/>
    <n v="0.2"/>
    <n v="0.05"/>
    <n v="0.25"/>
    <m/>
    <m/>
    <m/>
    <m/>
    <m/>
    <x v="1"/>
    <m/>
  </r>
  <r>
    <n v="187"/>
    <s v="OE1;PR_10;ACT_272"/>
    <x v="0"/>
    <x v="0"/>
    <x v="0"/>
    <n v="11"/>
    <s v="PAI"/>
    <x v="6"/>
    <s v="ACT_272"/>
    <s v="Revisar y actualizar de mapa de riesgos"/>
    <x v="2"/>
    <n v="4.4642857142857152E-4"/>
    <s v="May"/>
    <n v="0.1"/>
    <n v="0.1"/>
    <n v="1"/>
    <s v="Culminada"/>
    <n v="0.30000000000000004"/>
    <n v="0.15000000000000002"/>
    <n v="0.5"/>
    <m/>
    <m/>
    <m/>
    <m/>
    <m/>
    <x v="1"/>
    <m/>
  </r>
  <r>
    <n v="187"/>
    <s v="OE1;PR_10;ACT_272"/>
    <x v="0"/>
    <x v="0"/>
    <x v="0"/>
    <n v="11"/>
    <s v="PAI"/>
    <x v="6"/>
    <s v="ACT_272"/>
    <s v="Revisar y actualizar de mapa de riesgos"/>
    <x v="2"/>
    <n v="4.4642857142857152E-4"/>
    <s v="Jun"/>
    <n v="0.1"/>
    <n v="0.1"/>
    <n v="1"/>
    <s v="Culminada"/>
    <n v="0.4"/>
    <n v="0.25"/>
    <n v="0.625"/>
    <m/>
    <m/>
    <m/>
    <m/>
    <m/>
    <x v="1"/>
    <m/>
  </r>
  <r>
    <n v="187"/>
    <s v="OE1;PR_10;ACT_272"/>
    <x v="0"/>
    <x v="0"/>
    <x v="0"/>
    <n v="11"/>
    <s v="PAI"/>
    <x v="6"/>
    <s v="ACT_272"/>
    <s v="Revisar y actualizar de mapa de riesgos"/>
    <x v="2"/>
    <n v="4.4642857142857152E-4"/>
    <s v="Jul"/>
    <n v="0.1"/>
    <n v="0"/>
    <n v="0"/>
    <s v="Por Ejecutar"/>
    <n v="0.5"/>
    <n v="0.25"/>
    <n v="0.5"/>
    <m/>
    <m/>
    <m/>
    <m/>
    <m/>
    <x v="1"/>
    <m/>
  </r>
  <r>
    <n v="187"/>
    <s v="OE1;PR_10;ACT_272"/>
    <x v="0"/>
    <x v="0"/>
    <x v="0"/>
    <n v="11"/>
    <s v="PAI"/>
    <x v="6"/>
    <s v="ACT_272"/>
    <s v="Revisar y actualizar de mapa de riesgos"/>
    <x v="2"/>
    <n v="4.4642857142857152E-4"/>
    <s v="Ago"/>
    <n v="0.1"/>
    <n v="0"/>
    <n v="0"/>
    <s v="Por Ejecutar"/>
    <n v="0.6"/>
    <n v="0.25"/>
    <n v="0.41666666666666669"/>
    <m/>
    <m/>
    <m/>
    <m/>
    <m/>
    <x v="1"/>
    <m/>
  </r>
  <r>
    <n v="187"/>
    <s v="OE1;PR_10;ACT_272"/>
    <x v="0"/>
    <x v="0"/>
    <x v="0"/>
    <n v="11"/>
    <s v="PAI"/>
    <x v="6"/>
    <s v="ACT_272"/>
    <s v="Revisar y actualizar de mapa de riesgos"/>
    <x v="2"/>
    <n v="4.4642857142857152E-4"/>
    <s v="Sep"/>
    <n v="0.1"/>
    <n v="0"/>
    <n v="0"/>
    <s v="Por Ejecutar"/>
    <n v="0.7"/>
    <n v="0.25"/>
    <n v="0.35714285714285715"/>
    <m/>
    <m/>
    <m/>
    <m/>
    <m/>
    <x v="1"/>
    <m/>
  </r>
  <r>
    <n v="187"/>
    <s v="OE1;PR_10;ACT_272"/>
    <x v="0"/>
    <x v="0"/>
    <x v="0"/>
    <n v="11"/>
    <s v="PAI"/>
    <x v="6"/>
    <s v="ACT_272"/>
    <s v="Revisar y actualizar de mapa de riesgos"/>
    <x v="2"/>
    <n v="4.4642857142857152E-4"/>
    <s v="Oct"/>
    <n v="0.1"/>
    <n v="0"/>
    <n v="0"/>
    <s v="Por Ejecutar"/>
    <n v="0.79999999999999993"/>
    <n v="0.25"/>
    <n v="0.3125"/>
    <m/>
    <m/>
    <m/>
    <m/>
    <m/>
    <x v="1"/>
    <m/>
  </r>
  <r>
    <n v="187"/>
    <s v="OE1;PR_10;ACT_272"/>
    <x v="0"/>
    <x v="0"/>
    <x v="0"/>
    <n v="11"/>
    <s v="PAI"/>
    <x v="6"/>
    <s v="ACT_272"/>
    <s v="Revisar y actualizar de mapa de riesgos"/>
    <x v="2"/>
    <n v="4.4642857142857152E-4"/>
    <s v="Nov"/>
    <n v="0.1"/>
    <n v="0"/>
    <n v="0"/>
    <s v="Por Ejecutar"/>
    <n v="0.89999999999999991"/>
    <n v="0.25"/>
    <n v="0.27777777777777779"/>
    <m/>
    <m/>
    <m/>
    <m/>
    <m/>
    <x v="1"/>
    <m/>
  </r>
  <r>
    <n v="187"/>
    <s v="OE1;PR_10;ACT_272"/>
    <x v="0"/>
    <x v="0"/>
    <x v="0"/>
    <n v="11"/>
    <s v="PAI"/>
    <x v="6"/>
    <s v="ACT_272"/>
    <s v="Revisar y actualizar de mapa de riesgos"/>
    <x v="2"/>
    <n v="4.4642857142857152E-4"/>
    <s v="Dic"/>
    <n v="0.1"/>
    <n v="0"/>
    <n v="0"/>
    <s v="Por Ejecutar"/>
    <n v="0.99999999999999989"/>
    <n v="0.25"/>
    <n v="0.25"/>
    <m/>
    <m/>
    <m/>
    <m/>
    <m/>
    <x v="1"/>
    <m/>
  </r>
  <r>
    <n v="188"/>
    <s v="OE1;PR_10;ACT_288"/>
    <x v="0"/>
    <x v="0"/>
    <x v="0"/>
    <n v="11"/>
    <s v="PAI"/>
    <x v="6"/>
    <s v="ACT_288"/>
    <s v="Revisar y actualizar el mapa de riesgos"/>
    <x v="6"/>
    <n v="4.4642857142857152E-4"/>
    <s v="Ene"/>
    <n v="8.3333000000000004E-2"/>
    <n v="8.3333000000000004E-2"/>
    <n v="1"/>
    <s v="Culminada"/>
    <n v="8.3333000000000004E-2"/>
    <n v="8.3333000000000004E-2"/>
    <n v="1"/>
    <n v="0.999996"/>
    <n v="0.499998"/>
    <n v="0.5"/>
    <m/>
    <n v="0.5"/>
    <x v="0"/>
    <n v="2.2321428571428576E-4"/>
  </r>
  <r>
    <n v="188"/>
    <s v="OE1;PR_10;ACT_288"/>
    <x v="0"/>
    <x v="0"/>
    <x v="0"/>
    <n v="11"/>
    <s v="PAI"/>
    <x v="6"/>
    <s v="ACT_288"/>
    <s v="Revisar y actualizar el mapa de riesgos"/>
    <x v="6"/>
    <n v="4.4642857142857152E-4"/>
    <s v="Feb"/>
    <n v="8.3333000000000004E-2"/>
    <n v="8.3333000000000004E-2"/>
    <n v="1"/>
    <s v="Culminada"/>
    <n v="0.16666600000000001"/>
    <n v="0.16666600000000001"/>
    <n v="1"/>
    <m/>
    <m/>
    <m/>
    <m/>
    <m/>
    <x v="1"/>
    <m/>
  </r>
  <r>
    <n v="188"/>
    <s v="OE1;PR_10;ACT_288"/>
    <x v="0"/>
    <x v="0"/>
    <x v="0"/>
    <n v="11"/>
    <s v="PAI"/>
    <x v="6"/>
    <s v="ACT_288"/>
    <s v="Revisar y actualizar el mapa de riesgos"/>
    <x v="6"/>
    <n v="4.4642857142857152E-4"/>
    <s v="Mar"/>
    <n v="8.3333000000000004E-2"/>
    <n v="8.3333000000000004E-2"/>
    <n v="1"/>
    <s v="Culminada"/>
    <n v="0.24999900000000003"/>
    <n v="0.24999900000000003"/>
    <n v="1"/>
    <m/>
    <m/>
    <m/>
    <m/>
    <m/>
    <x v="1"/>
    <m/>
  </r>
  <r>
    <n v="188"/>
    <s v="OE1;PR_10;ACT_288"/>
    <x v="0"/>
    <x v="0"/>
    <x v="0"/>
    <n v="11"/>
    <s v="PAI"/>
    <x v="6"/>
    <s v="ACT_288"/>
    <s v="Revisar y actualizar el mapa de riesgos"/>
    <x v="6"/>
    <n v="4.4642857142857152E-4"/>
    <s v="Abr"/>
    <n v="8.3333000000000004E-2"/>
    <n v="8.3333000000000004E-2"/>
    <n v="1"/>
    <s v="Culminada"/>
    <n v="0.33333200000000002"/>
    <n v="0.33333200000000002"/>
    <n v="1"/>
    <m/>
    <m/>
    <m/>
    <m/>
    <m/>
    <x v="1"/>
    <m/>
  </r>
  <r>
    <n v="188"/>
    <s v="OE1;PR_10;ACT_288"/>
    <x v="0"/>
    <x v="0"/>
    <x v="0"/>
    <n v="11"/>
    <s v="PAI"/>
    <x v="6"/>
    <s v="ACT_288"/>
    <s v="Revisar y actualizar el mapa de riesgos"/>
    <x v="6"/>
    <n v="4.4642857142857152E-4"/>
    <s v="May"/>
    <n v="8.3333000000000004E-2"/>
    <n v="8.3333000000000004E-2"/>
    <n v="1"/>
    <s v="Culminada"/>
    <n v="0.41666500000000001"/>
    <n v="0.41666500000000001"/>
    <n v="1"/>
    <m/>
    <m/>
    <m/>
    <m/>
    <m/>
    <x v="1"/>
    <m/>
  </r>
  <r>
    <n v="188"/>
    <s v="OE1;PR_10;ACT_288"/>
    <x v="0"/>
    <x v="0"/>
    <x v="0"/>
    <n v="11"/>
    <s v="PAI"/>
    <x v="6"/>
    <s v="ACT_288"/>
    <s v="Revisar y actualizar el mapa de riesgos"/>
    <x v="6"/>
    <n v="4.4642857142857152E-4"/>
    <s v="Jun"/>
    <n v="8.3333000000000004E-2"/>
    <n v="8.3333000000000004E-2"/>
    <n v="1"/>
    <s v="Culminada"/>
    <n v="0.499998"/>
    <n v="0.499998"/>
    <n v="1"/>
    <m/>
    <m/>
    <m/>
    <m/>
    <m/>
    <x v="1"/>
    <m/>
  </r>
  <r>
    <n v="188"/>
    <s v="OE1;PR_10;ACT_288"/>
    <x v="0"/>
    <x v="0"/>
    <x v="0"/>
    <n v="11"/>
    <s v="PAI"/>
    <x v="6"/>
    <s v="ACT_288"/>
    <s v="Revisar y actualizar el mapa de riesgos"/>
    <x v="6"/>
    <n v="4.4642857142857152E-4"/>
    <s v="Jul"/>
    <n v="8.3333000000000004E-2"/>
    <n v="0"/>
    <n v="0"/>
    <s v="Por Ejecutar"/>
    <n v="0.58333100000000004"/>
    <n v="0.499998"/>
    <n v="0.8571428571428571"/>
    <m/>
    <m/>
    <m/>
    <m/>
    <m/>
    <x v="1"/>
    <m/>
  </r>
  <r>
    <n v="188"/>
    <s v="OE1;PR_10;ACT_288"/>
    <x v="0"/>
    <x v="0"/>
    <x v="0"/>
    <n v="11"/>
    <s v="PAI"/>
    <x v="6"/>
    <s v="ACT_288"/>
    <s v="Revisar y actualizar el mapa de riesgos"/>
    <x v="6"/>
    <n v="4.4642857142857152E-4"/>
    <s v="Ago"/>
    <n v="8.3333000000000004E-2"/>
    <n v="0"/>
    <n v="0"/>
    <s v="Por Ejecutar"/>
    <n v="0.66666400000000003"/>
    <n v="0.499998"/>
    <n v="0.75"/>
    <m/>
    <m/>
    <m/>
    <m/>
    <m/>
    <x v="1"/>
    <m/>
  </r>
  <r>
    <n v="188"/>
    <s v="OE1;PR_10;ACT_288"/>
    <x v="0"/>
    <x v="0"/>
    <x v="0"/>
    <n v="11"/>
    <s v="PAI"/>
    <x v="6"/>
    <s v="ACT_288"/>
    <s v="Revisar y actualizar el mapa de riesgos"/>
    <x v="6"/>
    <n v="4.4642857142857152E-4"/>
    <s v="Sep"/>
    <n v="8.3333000000000004E-2"/>
    <n v="0"/>
    <n v="0"/>
    <s v="Por Ejecutar"/>
    <n v="0.74999700000000002"/>
    <n v="0.499998"/>
    <n v="0.66666666666666663"/>
    <m/>
    <m/>
    <m/>
    <m/>
    <m/>
    <x v="1"/>
    <m/>
  </r>
  <r>
    <n v="188"/>
    <s v="OE1;PR_10;ACT_288"/>
    <x v="0"/>
    <x v="0"/>
    <x v="0"/>
    <n v="11"/>
    <s v="PAI"/>
    <x v="6"/>
    <s v="ACT_288"/>
    <s v="Revisar y actualizar el mapa de riesgos"/>
    <x v="6"/>
    <n v="4.4642857142857152E-4"/>
    <s v="Oct"/>
    <n v="8.3333000000000004E-2"/>
    <n v="0"/>
    <n v="0"/>
    <s v="Por Ejecutar"/>
    <n v="0.83333000000000002"/>
    <n v="0.499998"/>
    <n v="0.6"/>
    <m/>
    <m/>
    <m/>
    <m/>
    <m/>
    <x v="1"/>
    <m/>
  </r>
  <r>
    <n v="188"/>
    <s v="OE1;PR_10;ACT_288"/>
    <x v="0"/>
    <x v="0"/>
    <x v="0"/>
    <n v="11"/>
    <s v="PAI"/>
    <x v="6"/>
    <s v="ACT_288"/>
    <s v="Revisar y actualizar el mapa de riesgos"/>
    <x v="6"/>
    <n v="4.4642857142857152E-4"/>
    <s v="Nov"/>
    <n v="8.3333000000000004E-2"/>
    <n v="0"/>
    <n v="0"/>
    <s v="Por Ejecutar"/>
    <n v="0.91666300000000001"/>
    <n v="0.499998"/>
    <n v="0.54545454545454541"/>
    <m/>
    <m/>
    <m/>
    <m/>
    <m/>
    <x v="1"/>
    <m/>
  </r>
  <r>
    <n v="188"/>
    <s v="OE1;PR_10;ACT_288"/>
    <x v="0"/>
    <x v="0"/>
    <x v="0"/>
    <n v="11"/>
    <s v="PAI"/>
    <x v="6"/>
    <s v="ACT_288"/>
    <s v="Revisar y actualizar el mapa de riesgos"/>
    <x v="6"/>
    <n v="4.4642857142857152E-4"/>
    <s v="Dic"/>
    <n v="8.3333000000000004E-2"/>
    <n v="0"/>
    <n v="0"/>
    <s v="Por Ejecutar"/>
    <n v="0.999996"/>
    <n v="0.499998"/>
    <n v="0.5"/>
    <m/>
    <m/>
    <m/>
    <m/>
    <m/>
    <x v="1"/>
    <m/>
  </r>
  <r>
    <n v="189"/>
    <s v="OE1;PR_10;ACT_53"/>
    <x v="0"/>
    <x v="0"/>
    <x v="0"/>
    <n v="2"/>
    <s v="PAI"/>
    <x v="0"/>
    <s v="ACT_53"/>
    <s v="Actualizar politíca de supervisión de la entidad."/>
    <x v="8"/>
    <n v="4.4642857142857152E-4"/>
    <s v="Ene"/>
    <n v="0"/>
    <n v="0"/>
    <n v="0"/>
    <s v="Por Ejecutar"/>
    <n v="0"/>
    <n v="0"/>
    <n v="0"/>
    <n v="1"/>
    <n v="0"/>
    <n v="0"/>
    <m/>
    <n v="1"/>
    <x v="2"/>
    <n v="0"/>
  </r>
  <r>
    <n v="189"/>
    <s v="OE1;PR_10;ACT_53"/>
    <x v="0"/>
    <x v="0"/>
    <x v="0"/>
    <n v="2"/>
    <s v="PAI"/>
    <x v="0"/>
    <s v="ACT_53"/>
    <s v="Actualizar politíca de supervisión de la entidad."/>
    <x v="8"/>
    <n v="4.4642857142857152E-4"/>
    <s v="Feb"/>
    <n v="0"/>
    <n v="0"/>
    <n v="0"/>
    <s v="Por Ejecutar"/>
    <n v="0"/>
    <n v="0"/>
    <n v="0"/>
    <m/>
    <m/>
    <m/>
    <m/>
    <m/>
    <x v="1"/>
    <m/>
  </r>
  <r>
    <n v="189"/>
    <s v="OE1;PR_10;ACT_53"/>
    <x v="0"/>
    <x v="0"/>
    <x v="0"/>
    <n v="2"/>
    <s v="PAI"/>
    <x v="0"/>
    <s v="ACT_53"/>
    <s v="Actualizar politíca de supervisión de la entidad."/>
    <x v="8"/>
    <n v="4.4642857142857152E-4"/>
    <s v="Mar"/>
    <n v="0"/>
    <n v="0"/>
    <n v="0"/>
    <s v="Por Ejecutar"/>
    <n v="0"/>
    <n v="0"/>
    <n v="0"/>
    <m/>
    <m/>
    <m/>
    <m/>
    <m/>
    <x v="1"/>
    <m/>
  </r>
  <r>
    <n v="189"/>
    <s v="OE1;PR_10;ACT_53"/>
    <x v="0"/>
    <x v="0"/>
    <x v="0"/>
    <n v="2"/>
    <s v="PAI"/>
    <x v="0"/>
    <s v="ACT_53"/>
    <s v="Actualizar politíca de supervisión de la entidad."/>
    <x v="8"/>
    <n v="4.4642857142857152E-4"/>
    <s v="Abr"/>
    <n v="0.05"/>
    <n v="0"/>
    <n v="0"/>
    <s v="Por Ejecutar"/>
    <n v="0.05"/>
    <n v="0"/>
    <n v="0"/>
    <m/>
    <m/>
    <m/>
    <m/>
    <m/>
    <x v="1"/>
    <m/>
  </r>
  <r>
    <n v="189"/>
    <s v="OE1;PR_10;ACT_53"/>
    <x v="0"/>
    <x v="0"/>
    <x v="0"/>
    <n v="2"/>
    <s v="PAI"/>
    <x v="0"/>
    <s v="ACT_53"/>
    <s v="Actualizar politíca de supervisión de la entidad."/>
    <x v="8"/>
    <n v="4.4642857142857152E-4"/>
    <s v="May"/>
    <n v="0.15"/>
    <n v="0"/>
    <n v="0"/>
    <s v="Por Ejecutar"/>
    <n v="0.2"/>
    <n v="0"/>
    <n v="0"/>
    <m/>
    <m/>
    <m/>
    <m/>
    <m/>
    <x v="1"/>
    <m/>
  </r>
  <r>
    <n v="189"/>
    <s v="OE1;PR_10;ACT_53"/>
    <x v="0"/>
    <x v="0"/>
    <x v="0"/>
    <n v="2"/>
    <s v="PAI"/>
    <x v="0"/>
    <s v="ACT_53"/>
    <s v="Actualizar politíca de supervisión de la entidad."/>
    <x v="8"/>
    <n v="4.4642857142857152E-4"/>
    <s v="Jun"/>
    <n v="0.2"/>
    <n v="0"/>
    <n v="0"/>
    <s v="Por Ejecutar"/>
    <n v="0.4"/>
    <n v="0"/>
    <n v="0"/>
    <m/>
    <m/>
    <m/>
    <m/>
    <m/>
    <x v="1"/>
    <m/>
  </r>
  <r>
    <n v="189"/>
    <s v="OE1;PR_10;ACT_53"/>
    <x v="0"/>
    <x v="0"/>
    <x v="0"/>
    <n v="2"/>
    <s v="PAI"/>
    <x v="0"/>
    <s v="ACT_53"/>
    <s v="Actualizar politíca de supervisión de la entidad."/>
    <x v="8"/>
    <n v="4.4642857142857152E-4"/>
    <s v="Jul"/>
    <n v="0.2"/>
    <n v="0"/>
    <n v="0"/>
    <s v="Por Ejecutar"/>
    <n v="0.60000000000000009"/>
    <n v="0"/>
    <n v="0"/>
    <m/>
    <m/>
    <m/>
    <m/>
    <m/>
    <x v="1"/>
    <m/>
  </r>
  <r>
    <n v="189"/>
    <s v="OE1;PR_10;ACT_53"/>
    <x v="0"/>
    <x v="0"/>
    <x v="0"/>
    <n v="2"/>
    <s v="PAI"/>
    <x v="0"/>
    <s v="ACT_53"/>
    <s v="Actualizar politíca de supervisión de la entidad."/>
    <x v="8"/>
    <n v="4.4642857142857152E-4"/>
    <s v="Ago"/>
    <n v="0.15"/>
    <n v="0"/>
    <n v="0"/>
    <s v="Por Ejecutar"/>
    <n v="0.75000000000000011"/>
    <n v="0"/>
    <n v="0"/>
    <m/>
    <m/>
    <m/>
    <m/>
    <m/>
    <x v="1"/>
    <m/>
  </r>
  <r>
    <n v="189"/>
    <s v="OE1;PR_10;ACT_53"/>
    <x v="0"/>
    <x v="0"/>
    <x v="0"/>
    <n v="2"/>
    <s v="PAI"/>
    <x v="0"/>
    <s v="ACT_53"/>
    <s v="Actualizar politíca de supervisión de la entidad."/>
    <x v="8"/>
    <n v="4.4642857142857152E-4"/>
    <s v="Sep"/>
    <n v="0.1"/>
    <n v="0"/>
    <n v="0"/>
    <s v="Por Ejecutar"/>
    <n v="0.85000000000000009"/>
    <n v="0"/>
    <n v="0"/>
    <m/>
    <m/>
    <m/>
    <m/>
    <m/>
    <x v="1"/>
    <m/>
  </r>
  <r>
    <n v="189"/>
    <s v="OE1;PR_10;ACT_53"/>
    <x v="0"/>
    <x v="0"/>
    <x v="0"/>
    <n v="2"/>
    <s v="PAI"/>
    <x v="0"/>
    <s v="ACT_53"/>
    <s v="Actualizar politíca de supervisión de la entidad."/>
    <x v="8"/>
    <n v="4.4642857142857152E-4"/>
    <s v="Oct"/>
    <n v="0.1"/>
    <n v="0"/>
    <n v="0"/>
    <s v="Por Ejecutar"/>
    <n v="0.95000000000000007"/>
    <n v="0"/>
    <n v="0"/>
    <m/>
    <m/>
    <m/>
    <m/>
    <m/>
    <x v="1"/>
    <m/>
  </r>
  <r>
    <n v="189"/>
    <s v="OE1;PR_10;ACT_53"/>
    <x v="0"/>
    <x v="0"/>
    <x v="0"/>
    <n v="2"/>
    <s v="PAI"/>
    <x v="0"/>
    <s v="ACT_53"/>
    <s v="Actualizar politíca de supervisión de la entidad."/>
    <x v="8"/>
    <n v="4.4642857142857152E-4"/>
    <s v="Nov"/>
    <n v="0.05"/>
    <n v="0"/>
    <n v="0"/>
    <s v="Por Ejecutar"/>
    <n v="1"/>
    <n v="0"/>
    <n v="0"/>
    <m/>
    <m/>
    <m/>
    <m/>
    <m/>
    <x v="1"/>
    <m/>
  </r>
  <r>
    <n v="189"/>
    <s v="OE1;PR_10;ACT_53"/>
    <x v="0"/>
    <x v="0"/>
    <x v="0"/>
    <n v="2"/>
    <s v="PAI"/>
    <x v="0"/>
    <s v="ACT_53"/>
    <s v="Actualizar politíca de supervisión de la entidad."/>
    <x v="8"/>
    <n v="4.4642857142857152E-4"/>
    <s v="Dic"/>
    <n v="0"/>
    <n v="0"/>
    <n v="0"/>
    <s v="Por Ejecutar"/>
    <n v="1"/>
    <n v="0"/>
    <n v="0"/>
    <m/>
    <m/>
    <m/>
    <m/>
    <m/>
    <x v="1"/>
    <m/>
  </r>
  <r>
    <n v="190"/>
    <s v="OE1;PR_10;ACT_285"/>
    <x v="0"/>
    <x v="0"/>
    <x v="0"/>
    <n v="11"/>
    <s v="PAI"/>
    <x v="6"/>
    <s v="ACT_285"/>
    <s v="Revisar y actualizar de mapa de riesgos"/>
    <x v="0"/>
    <n v="4.4642857142857152E-4"/>
    <s v="Ene"/>
    <n v="0"/>
    <n v="0"/>
    <n v="0"/>
    <s v="Por Ejecutar"/>
    <n v="0"/>
    <n v="0"/>
    <n v="0"/>
    <n v="2"/>
    <n v="1"/>
    <n v="0.5"/>
    <m/>
    <n v="0.5"/>
    <x v="0"/>
    <n v="2.2321428571428576E-4"/>
  </r>
  <r>
    <n v="190"/>
    <s v="OE1;PR_10;ACT_285"/>
    <x v="0"/>
    <x v="0"/>
    <x v="0"/>
    <n v="11"/>
    <s v="PAI"/>
    <x v="6"/>
    <s v="ACT_285"/>
    <s v="Revisar y actualizar de mapa de riesgos"/>
    <x v="0"/>
    <n v="4.4642857142857152E-4"/>
    <s v="Feb"/>
    <n v="0"/>
    <n v="0"/>
    <n v="0"/>
    <s v="Por Ejecutar"/>
    <n v="0"/>
    <n v="0"/>
    <n v="0"/>
    <m/>
    <m/>
    <m/>
    <m/>
    <m/>
    <x v="1"/>
    <m/>
  </r>
  <r>
    <n v="190"/>
    <s v="OE1;PR_10;ACT_285"/>
    <x v="0"/>
    <x v="0"/>
    <x v="0"/>
    <n v="11"/>
    <s v="PAI"/>
    <x v="6"/>
    <s v="ACT_285"/>
    <s v="Revisar y actualizar de mapa de riesgos"/>
    <x v="0"/>
    <n v="4.4642857142857152E-4"/>
    <s v="Mar"/>
    <n v="0"/>
    <n v="0"/>
    <n v="0"/>
    <s v="Por Ejecutar"/>
    <n v="0"/>
    <n v="0"/>
    <n v="0"/>
    <m/>
    <m/>
    <m/>
    <m/>
    <m/>
    <x v="1"/>
    <m/>
  </r>
  <r>
    <n v="190"/>
    <s v="OE1;PR_10;ACT_285"/>
    <x v="0"/>
    <x v="0"/>
    <x v="0"/>
    <n v="11"/>
    <s v="PAI"/>
    <x v="6"/>
    <s v="ACT_285"/>
    <s v="Revisar y actualizar de mapa de riesgos"/>
    <x v="0"/>
    <n v="4.4642857142857152E-4"/>
    <s v="Abr"/>
    <n v="0"/>
    <n v="0"/>
    <n v="0"/>
    <s v="Por Ejecutar"/>
    <n v="0"/>
    <n v="0"/>
    <n v="0"/>
    <m/>
    <m/>
    <m/>
    <m/>
    <m/>
    <x v="1"/>
    <m/>
  </r>
  <r>
    <n v="190"/>
    <s v="OE1;PR_10;ACT_285"/>
    <x v="0"/>
    <x v="0"/>
    <x v="0"/>
    <n v="11"/>
    <s v="PAI"/>
    <x v="6"/>
    <s v="ACT_285"/>
    <s v="Revisar y actualizar de mapa de riesgos"/>
    <x v="0"/>
    <n v="4.4642857142857152E-4"/>
    <s v="May"/>
    <n v="0"/>
    <n v="0"/>
    <n v="0"/>
    <s v="Por Ejecutar"/>
    <n v="0"/>
    <n v="0"/>
    <n v="0"/>
    <m/>
    <m/>
    <m/>
    <m/>
    <m/>
    <x v="1"/>
    <m/>
  </r>
  <r>
    <n v="190"/>
    <s v="OE1;PR_10;ACT_285"/>
    <x v="0"/>
    <x v="0"/>
    <x v="0"/>
    <n v="11"/>
    <s v="PAI"/>
    <x v="6"/>
    <s v="ACT_285"/>
    <s v="Revisar y actualizar de mapa de riesgos"/>
    <x v="0"/>
    <n v="4.4642857142857152E-4"/>
    <s v="Jun"/>
    <n v="1"/>
    <n v="1"/>
    <n v="1"/>
    <s v="Culminada"/>
    <n v="1"/>
    <n v="1"/>
    <n v="1"/>
    <m/>
    <m/>
    <m/>
    <m/>
    <m/>
    <x v="1"/>
    <m/>
  </r>
  <r>
    <n v="190"/>
    <s v="OE1;PR_10;ACT_285"/>
    <x v="0"/>
    <x v="0"/>
    <x v="0"/>
    <n v="11"/>
    <s v="PAI"/>
    <x v="6"/>
    <s v="ACT_285"/>
    <s v="Revisar y actualizar de mapa de riesgos"/>
    <x v="0"/>
    <n v="4.4642857142857152E-4"/>
    <s v="Jul"/>
    <n v="0"/>
    <n v="0"/>
    <n v="0"/>
    <s v="Por Ejecutar"/>
    <n v="1"/>
    <n v="1"/>
    <n v="1"/>
    <m/>
    <m/>
    <m/>
    <m/>
    <m/>
    <x v="1"/>
    <m/>
  </r>
  <r>
    <n v="190"/>
    <s v="OE1;PR_10;ACT_285"/>
    <x v="0"/>
    <x v="0"/>
    <x v="0"/>
    <n v="11"/>
    <s v="PAI"/>
    <x v="6"/>
    <s v="ACT_285"/>
    <s v="Revisar y actualizar de mapa de riesgos"/>
    <x v="0"/>
    <n v="4.4642857142857152E-4"/>
    <s v="Ago"/>
    <n v="0"/>
    <n v="0"/>
    <n v="0"/>
    <s v="Por Ejecutar"/>
    <n v="1"/>
    <n v="1"/>
    <n v="1"/>
    <m/>
    <m/>
    <m/>
    <m/>
    <m/>
    <x v="1"/>
    <m/>
  </r>
  <r>
    <n v="190"/>
    <s v="OE1;PR_10;ACT_285"/>
    <x v="0"/>
    <x v="0"/>
    <x v="0"/>
    <n v="11"/>
    <s v="PAI"/>
    <x v="6"/>
    <s v="ACT_285"/>
    <s v="Revisar y actualizar de mapa de riesgos"/>
    <x v="0"/>
    <n v="4.4642857142857152E-4"/>
    <s v="Sep"/>
    <n v="0"/>
    <n v="0"/>
    <n v="0"/>
    <s v="Por Ejecutar"/>
    <n v="1"/>
    <n v="1"/>
    <n v="1"/>
    <m/>
    <m/>
    <m/>
    <m/>
    <m/>
    <x v="1"/>
    <m/>
  </r>
  <r>
    <n v="190"/>
    <s v="OE1;PR_10;ACT_285"/>
    <x v="0"/>
    <x v="0"/>
    <x v="0"/>
    <n v="11"/>
    <s v="PAI"/>
    <x v="6"/>
    <s v="ACT_285"/>
    <s v="Revisar y actualizar de mapa de riesgos"/>
    <x v="0"/>
    <n v="4.4642857142857152E-4"/>
    <s v="Oct"/>
    <n v="0"/>
    <n v="0"/>
    <n v="0"/>
    <s v="Por Ejecutar"/>
    <n v="1"/>
    <n v="1"/>
    <n v="1"/>
    <m/>
    <m/>
    <m/>
    <m/>
    <m/>
    <x v="1"/>
    <m/>
  </r>
  <r>
    <n v="190"/>
    <s v="OE1;PR_10;ACT_285"/>
    <x v="0"/>
    <x v="0"/>
    <x v="0"/>
    <n v="11"/>
    <s v="PAI"/>
    <x v="6"/>
    <s v="ACT_285"/>
    <s v="Revisar y actualizar de mapa de riesgos"/>
    <x v="0"/>
    <n v="4.4642857142857152E-4"/>
    <s v="Nov"/>
    <n v="0"/>
    <n v="0"/>
    <n v="0"/>
    <s v="Por Ejecutar"/>
    <n v="1"/>
    <n v="1"/>
    <n v="1"/>
    <m/>
    <m/>
    <m/>
    <m/>
    <m/>
    <x v="1"/>
    <m/>
  </r>
  <r>
    <n v="190"/>
    <s v="OE1;PR_10;ACT_285"/>
    <x v="0"/>
    <x v="0"/>
    <x v="0"/>
    <n v="11"/>
    <s v="PAI"/>
    <x v="6"/>
    <s v="ACT_285"/>
    <s v="Revisar y actualizar de mapa de riesgos"/>
    <x v="0"/>
    <n v="4.4642857142857152E-4"/>
    <s v="Dic"/>
    <n v="1"/>
    <n v="0"/>
    <n v="0"/>
    <s v="Por Ejecutar"/>
    <n v="2"/>
    <n v="1"/>
    <n v="0.5"/>
    <m/>
    <m/>
    <m/>
    <m/>
    <m/>
    <x v="1"/>
    <m/>
  </r>
  <r>
    <n v="191"/>
    <s v="OE1;PR_10;ACT_286"/>
    <x v="0"/>
    <x v="0"/>
    <x v="0"/>
    <n v="11"/>
    <s v="PAI"/>
    <x v="6"/>
    <s v="ACT_286"/>
    <s v="Revisar y actualizar de mapa de riesgos"/>
    <x v="1"/>
    <n v="4.4642857142857152E-4"/>
    <s v="Ene"/>
    <n v="0"/>
    <n v="0"/>
    <n v="0"/>
    <s v="Por Ejecutar"/>
    <n v="0"/>
    <n v="0"/>
    <n v="0"/>
    <n v="1"/>
    <n v="0"/>
    <n v="0"/>
    <m/>
    <n v="1"/>
    <x v="2"/>
    <n v="0"/>
  </r>
  <r>
    <n v="191"/>
    <s v="OE1;PR_10;ACT_286"/>
    <x v="0"/>
    <x v="0"/>
    <x v="0"/>
    <n v="11"/>
    <s v="PAI"/>
    <x v="6"/>
    <s v="ACT_286"/>
    <s v="Revisar y actualizar de mapa de riesgos"/>
    <x v="1"/>
    <n v="4.4642857142857152E-4"/>
    <s v="Feb"/>
    <n v="0"/>
    <n v="0"/>
    <n v="0"/>
    <s v="Por Ejecutar"/>
    <n v="0"/>
    <n v="0"/>
    <n v="0"/>
    <m/>
    <m/>
    <m/>
    <m/>
    <m/>
    <x v="1"/>
    <m/>
  </r>
  <r>
    <n v="191"/>
    <s v="OE1;PR_10;ACT_286"/>
    <x v="0"/>
    <x v="0"/>
    <x v="0"/>
    <n v="11"/>
    <s v="PAI"/>
    <x v="6"/>
    <s v="ACT_286"/>
    <s v="Revisar y actualizar de mapa de riesgos"/>
    <x v="1"/>
    <n v="4.4642857142857152E-4"/>
    <s v="Mar"/>
    <n v="0"/>
    <n v="0"/>
    <n v="0"/>
    <s v="Por Ejecutar"/>
    <n v="0"/>
    <n v="0"/>
    <n v="0"/>
    <m/>
    <m/>
    <m/>
    <m/>
    <m/>
    <x v="1"/>
    <m/>
  </r>
  <r>
    <n v="191"/>
    <s v="OE1;PR_10;ACT_286"/>
    <x v="0"/>
    <x v="0"/>
    <x v="0"/>
    <n v="11"/>
    <s v="PAI"/>
    <x v="6"/>
    <s v="ACT_286"/>
    <s v="Revisar y actualizar de mapa de riesgos"/>
    <x v="1"/>
    <n v="4.4642857142857152E-4"/>
    <s v="Abr"/>
    <n v="0"/>
    <n v="0"/>
    <n v="0"/>
    <s v="Por Ejecutar"/>
    <n v="0"/>
    <n v="0"/>
    <n v="0"/>
    <m/>
    <m/>
    <m/>
    <m/>
    <m/>
    <x v="1"/>
    <m/>
  </r>
  <r>
    <n v="191"/>
    <s v="OE1;PR_10;ACT_286"/>
    <x v="0"/>
    <x v="0"/>
    <x v="0"/>
    <n v="11"/>
    <s v="PAI"/>
    <x v="6"/>
    <s v="ACT_286"/>
    <s v="Revisar y actualizar de mapa de riesgos"/>
    <x v="1"/>
    <n v="4.4642857142857152E-4"/>
    <s v="May"/>
    <n v="0"/>
    <n v="0"/>
    <n v="0"/>
    <s v="Por Ejecutar"/>
    <n v="0"/>
    <n v="0"/>
    <n v="0"/>
    <m/>
    <m/>
    <m/>
    <m/>
    <m/>
    <x v="1"/>
    <m/>
  </r>
  <r>
    <n v="191"/>
    <s v="OE1;PR_10;ACT_286"/>
    <x v="0"/>
    <x v="0"/>
    <x v="0"/>
    <n v="11"/>
    <s v="PAI"/>
    <x v="6"/>
    <s v="ACT_286"/>
    <s v="Revisar y actualizar de mapa de riesgos"/>
    <x v="1"/>
    <n v="4.4642857142857152E-4"/>
    <s v="Jun"/>
    <n v="0"/>
    <n v="0"/>
    <n v="0"/>
    <s v="Por Ejecutar"/>
    <n v="0"/>
    <n v="0"/>
    <n v="0"/>
    <m/>
    <m/>
    <m/>
    <m/>
    <m/>
    <x v="1"/>
    <m/>
  </r>
  <r>
    <n v="191"/>
    <s v="OE1;PR_10;ACT_286"/>
    <x v="0"/>
    <x v="0"/>
    <x v="0"/>
    <n v="11"/>
    <s v="PAI"/>
    <x v="6"/>
    <s v="ACT_286"/>
    <s v="Revisar y actualizar de mapa de riesgos"/>
    <x v="1"/>
    <n v="4.4642857142857152E-4"/>
    <s v="Jul"/>
    <n v="0"/>
    <n v="0"/>
    <n v="0"/>
    <s v="Por Ejecutar"/>
    <n v="0"/>
    <n v="0"/>
    <n v="0"/>
    <m/>
    <m/>
    <m/>
    <m/>
    <m/>
    <x v="1"/>
    <m/>
  </r>
  <r>
    <n v="191"/>
    <s v="OE1;PR_10;ACT_286"/>
    <x v="0"/>
    <x v="0"/>
    <x v="0"/>
    <n v="11"/>
    <s v="PAI"/>
    <x v="6"/>
    <s v="ACT_286"/>
    <s v="Revisar y actualizar de mapa de riesgos"/>
    <x v="1"/>
    <n v="4.4642857142857152E-4"/>
    <s v="Ago"/>
    <n v="0"/>
    <n v="0"/>
    <n v="0"/>
    <s v="Por Ejecutar"/>
    <n v="0"/>
    <n v="0"/>
    <n v="0"/>
    <m/>
    <m/>
    <m/>
    <m/>
    <m/>
    <x v="1"/>
    <m/>
  </r>
  <r>
    <n v="191"/>
    <s v="OE1;PR_10;ACT_286"/>
    <x v="0"/>
    <x v="0"/>
    <x v="0"/>
    <n v="11"/>
    <s v="PAI"/>
    <x v="6"/>
    <s v="ACT_286"/>
    <s v="Revisar y actualizar de mapa de riesgos"/>
    <x v="1"/>
    <n v="4.4642857142857152E-4"/>
    <s v="Sep"/>
    <n v="0"/>
    <n v="0"/>
    <n v="0"/>
    <s v="Por Ejecutar"/>
    <n v="0"/>
    <n v="0"/>
    <n v="0"/>
    <m/>
    <m/>
    <m/>
    <m/>
    <m/>
    <x v="1"/>
    <m/>
  </r>
  <r>
    <n v="191"/>
    <s v="OE1;PR_10;ACT_286"/>
    <x v="0"/>
    <x v="0"/>
    <x v="0"/>
    <n v="11"/>
    <s v="PAI"/>
    <x v="6"/>
    <s v="ACT_286"/>
    <s v="Revisar y actualizar de mapa de riesgos"/>
    <x v="1"/>
    <n v="4.4642857142857152E-4"/>
    <s v="Oct"/>
    <n v="0"/>
    <n v="0"/>
    <n v="0"/>
    <s v="Por Ejecutar"/>
    <n v="0"/>
    <n v="0"/>
    <n v="0"/>
    <m/>
    <m/>
    <m/>
    <m/>
    <m/>
    <x v="1"/>
    <m/>
  </r>
  <r>
    <n v="191"/>
    <s v="OE1;PR_10;ACT_286"/>
    <x v="0"/>
    <x v="0"/>
    <x v="0"/>
    <n v="11"/>
    <s v="PAI"/>
    <x v="6"/>
    <s v="ACT_286"/>
    <s v="Revisar y actualizar de mapa de riesgos"/>
    <x v="1"/>
    <n v="4.4642857142857152E-4"/>
    <s v="Nov"/>
    <n v="0"/>
    <n v="0"/>
    <n v="0"/>
    <s v="Por Ejecutar"/>
    <n v="0"/>
    <n v="0"/>
    <n v="0"/>
    <m/>
    <m/>
    <m/>
    <m/>
    <m/>
    <x v="1"/>
    <m/>
  </r>
  <r>
    <n v="191"/>
    <s v="OE1;PR_10;ACT_286"/>
    <x v="0"/>
    <x v="0"/>
    <x v="0"/>
    <n v="11"/>
    <s v="PAI"/>
    <x v="6"/>
    <s v="ACT_286"/>
    <s v="Revisar y actualizar de mapa de riesgos"/>
    <x v="1"/>
    <n v="4.4642857142857152E-4"/>
    <s v="Dic"/>
    <n v="1"/>
    <n v="0"/>
    <n v="0"/>
    <s v="Por Ejecutar"/>
    <n v="1"/>
    <n v="0"/>
    <n v="0"/>
    <m/>
    <m/>
    <m/>
    <m/>
    <m/>
    <x v="1"/>
    <m/>
  </r>
  <r>
    <n v="192"/>
    <s v="OE1;PR_10;ACT_287"/>
    <x v="0"/>
    <x v="0"/>
    <x v="0"/>
    <n v="11"/>
    <s v="PAI"/>
    <x v="6"/>
    <s v="ACT_287"/>
    <s v="Revisar y actualizar de mapa de riesgos"/>
    <x v="8"/>
    <n v="4.4642857142857152E-4"/>
    <s v="Ene"/>
    <n v="0"/>
    <n v="0"/>
    <n v="0"/>
    <s v="Por Ejecutar"/>
    <n v="0"/>
    <n v="0"/>
    <n v="0"/>
    <n v="1"/>
    <n v="0"/>
    <n v="0"/>
    <m/>
    <n v="1"/>
    <x v="2"/>
    <n v="0"/>
  </r>
  <r>
    <n v="192"/>
    <s v="OE1;PR_10;ACT_287"/>
    <x v="0"/>
    <x v="0"/>
    <x v="0"/>
    <n v="11"/>
    <s v="PAI"/>
    <x v="6"/>
    <s v="ACT_287"/>
    <s v="Revisar y actualizar de mapa de riesgos"/>
    <x v="8"/>
    <n v="4.4642857142857152E-4"/>
    <s v="Feb"/>
    <n v="0"/>
    <n v="0"/>
    <n v="0"/>
    <s v="Por Ejecutar"/>
    <n v="0"/>
    <n v="0"/>
    <n v="0"/>
    <m/>
    <m/>
    <m/>
    <m/>
    <m/>
    <x v="1"/>
    <m/>
  </r>
  <r>
    <n v="192"/>
    <s v="OE1;PR_10;ACT_287"/>
    <x v="0"/>
    <x v="0"/>
    <x v="0"/>
    <n v="11"/>
    <s v="PAI"/>
    <x v="6"/>
    <s v="ACT_287"/>
    <s v="Revisar y actualizar de mapa de riesgos"/>
    <x v="8"/>
    <n v="4.4642857142857152E-4"/>
    <s v="Mar"/>
    <n v="0"/>
    <n v="0"/>
    <n v="0"/>
    <s v="Por Ejecutar"/>
    <n v="0"/>
    <n v="0"/>
    <n v="0"/>
    <m/>
    <m/>
    <m/>
    <m/>
    <m/>
    <x v="1"/>
    <m/>
  </r>
  <r>
    <n v="192"/>
    <s v="OE1;PR_10;ACT_287"/>
    <x v="0"/>
    <x v="0"/>
    <x v="0"/>
    <n v="11"/>
    <s v="PAI"/>
    <x v="6"/>
    <s v="ACT_287"/>
    <s v="Revisar y actualizar de mapa de riesgos"/>
    <x v="8"/>
    <n v="4.4642857142857152E-4"/>
    <s v="Abr"/>
    <n v="0"/>
    <n v="0"/>
    <n v="0"/>
    <s v="Por Ejecutar"/>
    <n v="0"/>
    <n v="0"/>
    <n v="0"/>
    <m/>
    <m/>
    <m/>
    <m/>
    <m/>
    <x v="1"/>
    <m/>
  </r>
  <r>
    <n v="192"/>
    <s v="OE1;PR_10;ACT_287"/>
    <x v="0"/>
    <x v="0"/>
    <x v="0"/>
    <n v="11"/>
    <s v="PAI"/>
    <x v="6"/>
    <s v="ACT_287"/>
    <s v="Revisar y actualizar de mapa de riesgos"/>
    <x v="8"/>
    <n v="4.4642857142857152E-4"/>
    <s v="May"/>
    <n v="0"/>
    <n v="0"/>
    <n v="0"/>
    <s v="Por Ejecutar"/>
    <n v="0"/>
    <n v="0"/>
    <n v="0"/>
    <m/>
    <m/>
    <m/>
    <m/>
    <m/>
    <x v="1"/>
    <m/>
  </r>
  <r>
    <n v="192"/>
    <s v="OE1;PR_10;ACT_287"/>
    <x v="0"/>
    <x v="0"/>
    <x v="0"/>
    <n v="11"/>
    <s v="PAI"/>
    <x v="6"/>
    <s v="ACT_287"/>
    <s v="Revisar y actualizar de mapa de riesgos"/>
    <x v="8"/>
    <n v="4.4642857142857152E-4"/>
    <s v="Jun"/>
    <n v="0"/>
    <n v="0"/>
    <n v="0"/>
    <s v="Por Ejecutar"/>
    <n v="0"/>
    <n v="0"/>
    <n v="0"/>
    <m/>
    <m/>
    <m/>
    <m/>
    <m/>
    <x v="1"/>
    <m/>
  </r>
  <r>
    <n v="192"/>
    <s v="OE1;PR_10;ACT_287"/>
    <x v="0"/>
    <x v="0"/>
    <x v="0"/>
    <n v="11"/>
    <s v="PAI"/>
    <x v="6"/>
    <s v="ACT_287"/>
    <s v="Revisar y actualizar de mapa de riesgos"/>
    <x v="8"/>
    <n v="4.4642857142857152E-4"/>
    <s v="Jul"/>
    <n v="0"/>
    <n v="0"/>
    <n v="0"/>
    <s v="Por Ejecutar"/>
    <n v="0"/>
    <n v="0"/>
    <n v="0"/>
    <m/>
    <m/>
    <m/>
    <m/>
    <m/>
    <x v="1"/>
    <m/>
  </r>
  <r>
    <n v="192"/>
    <s v="OE1;PR_10;ACT_287"/>
    <x v="0"/>
    <x v="0"/>
    <x v="0"/>
    <n v="11"/>
    <s v="PAI"/>
    <x v="6"/>
    <s v="ACT_287"/>
    <s v="Revisar y actualizar de mapa de riesgos"/>
    <x v="8"/>
    <n v="4.4642857142857152E-4"/>
    <s v="Ago"/>
    <n v="1"/>
    <n v="0"/>
    <n v="0"/>
    <s v="Por Ejecutar"/>
    <n v="1"/>
    <n v="0"/>
    <n v="0"/>
    <m/>
    <m/>
    <m/>
    <m/>
    <m/>
    <x v="1"/>
    <m/>
  </r>
  <r>
    <n v="192"/>
    <s v="OE1;PR_10;ACT_287"/>
    <x v="0"/>
    <x v="0"/>
    <x v="0"/>
    <n v="11"/>
    <s v="PAI"/>
    <x v="6"/>
    <s v="ACT_287"/>
    <s v="Revisar y actualizar de mapa de riesgos"/>
    <x v="8"/>
    <n v="4.4642857142857152E-4"/>
    <s v="Sep"/>
    <n v="0"/>
    <n v="0"/>
    <n v="0"/>
    <s v="Por Ejecutar"/>
    <n v="1"/>
    <n v="0"/>
    <n v="0"/>
    <m/>
    <m/>
    <m/>
    <m/>
    <m/>
    <x v="1"/>
    <m/>
  </r>
  <r>
    <n v="192"/>
    <s v="OE1;PR_10;ACT_287"/>
    <x v="0"/>
    <x v="0"/>
    <x v="0"/>
    <n v="11"/>
    <s v="PAI"/>
    <x v="6"/>
    <s v="ACT_287"/>
    <s v="Revisar y actualizar de mapa de riesgos"/>
    <x v="8"/>
    <n v="4.4642857142857152E-4"/>
    <s v="Oct"/>
    <n v="0"/>
    <n v="0"/>
    <n v="0"/>
    <s v="Por Ejecutar"/>
    <n v="1"/>
    <n v="0"/>
    <n v="0"/>
    <m/>
    <m/>
    <m/>
    <m/>
    <m/>
    <x v="1"/>
    <m/>
  </r>
  <r>
    <n v="192"/>
    <s v="OE1;PR_10;ACT_287"/>
    <x v="0"/>
    <x v="0"/>
    <x v="0"/>
    <n v="11"/>
    <s v="PAI"/>
    <x v="6"/>
    <s v="ACT_287"/>
    <s v="Revisar y actualizar de mapa de riesgos"/>
    <x v="8"/>
    <n v="4.4642857142857152E-4"/>
    <s v="Nov"/>
    <n v="0"/>
    <n v="0"/>
    <n v="0"/>
    <s v="Por Ejecutar"/>
    <n v="1"/>
    <n v="0"/>
    <n v="0"/>
    <m/>
    <m/>
    <m/>
    <m/>
    <m/>
    <x v="1"/>
    <m/>
  </r>
  <r>
    <n v="192"/>
    <s v="OE1;PR_10;ACT_287"/>
    <x v="0"/>
    <x v="0"/>
    <x v="0"/>
    <n v="11"/>
    <s v="PAI"/>
    <x v="6"/>
    <s v="ACT_287"/>
    <s v="Revisar y actualizar de mapa de riesgos"/>
    <x v="8"/>
    <n v="4.4642857142857152E-4"/>
    <s v="Dic"/>
    <n v="0"/>
    <n v="0"/>
    <n v="0"/>
    <s v="Por Ejecutar"/>
    <n v="1"/>
    <n v="0"/>
    <n v="0"/>
    <m/>
    <m/>
    <m/>
    <m/>
    <m/>
    <x v="1"/>
    <m/>
  </r>
  <r>
    <n v="193"/>
    <s v="OE2;PR_10;ACT_211"/>
    <x v="2"/>
    <x v="2"/>
    <x v="0"/>
    <n v="11"/>
    <s v="PAI"/>
    <x v="6"/>
    <s v="ACT_211"/>
    <s v="Monitorear y efectuar seguimiento a los riesgos de corrupción"/>
    <x v="6"/>
    <n v="1.666666666666667E-3"/>
    <s v="Ene"/>
    <n v="0"/>
    <n v="0"/>
    <n v="0"/>
    <s v="Por Ejecutar"/>
    <n v="0"/>
    <n v="0"/>
    <n v="0"/>
    <n v="1"/>
    <n v="0.5"/>
    <n v="0.5"/>
    <m/>
    <n v="0.5"/>
    <x v="0"/>
    <n v="8.333333333333335E-4"/>
  </r>
  <r>
    <n v="193"/>
    <s v="OE2;PR_10;ACT_211"/>
    <x v="2"/>
    <x v="2"/>
    <x v="0"/>
    <n v="11"/>
    <s v="PAI"/>
    <x v="6"/>
    <s v="ACT_211"/>
    <s v="Monitorear y efectuar seguimiento a los riesgos de corrupción"/>
    <x v="6"/>
    <n v="1.666666666666667E-3"/>
    <s v="Feb"/>
    <n v="0"/>
    <n v="0"/>
    <n v="0"/>
    <s v="Por Ejecutar"/>
    <n v="0"/>
    <n v="0"/>
    <n v="0"/>
    <m/>
    <m/>
    <m/>
    <m/>
    <m/>
    <x v="1"/>
    <m/>
  </r>
  <r>
    <n v="193"/>
    <s v="OE2;PR_10;ACT_211"/>
    <x v="2"/>
    <x v="2"/>
    <x v="0"/>
    <n v="11"/>
    <s v="PAI"/>
    <x v="6"/>
    <s v="ACT_211"/>
    <s v="Monitorear y efectuar seguimiento a los riesgos de corrupción"/>
    <x v="6"/>
    <n v="1.666666666666667E-3"/>
    <s v="Mar"/>
    <n v="0.25"/>
    <n v="0.25"/>
    <n v="1"/>
    <s v="Culminada"/>
    <n v="0.25"/>
    <n v="0.25"/>
    <n v="1"/>
    <m/>
    <m/>
    <m/>
    <m/>
    <m/>
    <x v="1"/>
    <m/>
  </r>
  <r>
    <n v="193"/>
    <s v="OE2;PR_10;ACT_211"/>
    <x v="2"/>
    <x v="2"/>
    <x v="0"/>
    <n v="11"/>
    <s v="PAI"/>
    <x v="6"/>
    <s v="ACT_211"/>
    <s v="Monitorear y efectuar seguimiento a los riesgos de corrupción"/>
    <x v="6"/>
    <n v="1.666666666666667E-3"/>
    <s v="Abr"/>
    <n v="0.05"/>
    <n v="0.05"/>
    <n v="1"/>
    <s v="Culminada"/>
    <n v="0.3"/>
    <n v="0.3"/>
    <n v="1"/>
    <m/>
    <m/>
    <m/>
    <m/>
    <m/>
    <x v="1"/>
    <m/>
  </r>
  <r>
    <n v="193"/>
    <s v="OE2;PR_10;ACT_211"/>
    <x v="2"/>
    <x v="2"/>
    <x v="0"/>
    <n v="11"/>
    <s v="PAI"/>
    <x v="6"/>
    <s v="ACT_211"/>
    <s v="Monitorear y efectuar seguimiento a los riesgos de corrupción"/>
    <x v="6"/>
    <n v="1.666666666666667E-3"/>
    <s v="May"/>
    <n v="0.1"/>
    <n v="0.1"/>
    <n v="1"/>
    <s v="Culminada"/>
    <n v="0.4"/>
    <n v="0.4"/>
    <n v="1"/>
    <m/>
    <m/>
    <m/>
    <m/>
    <m/>
    <x v="1"/>
    <m/>
  </r>
  <r>
    <n v="193"/>
    <s v="OE2;PR_10;ACT_211"/>
    <x v="2"/>
    <x v="2"/>
    <x v="0"/>
    <n v="11"/>
    <s v="PAI"/>
    <x v="6"/>
    <s v="ACT_211"/>
    <s v="Monitorear y efectuar seguimiento a los riesgos de corrupción"/>
    <x v="6"/>
    <n v="1.666666666666667E-3"/>
    <s v="Jun"/>
    <n v="0.1"/>
    <n v="0.1"/>
    <n v="1"/>
    <s v="Culminada"/>
    <n v="0.5"/>
    <n v="0.5"/>
    <n v="1"/>
    <m/>
    <m/>
    <m/>
    <m/>
    <m/>
    <x v="1"/>
    <m/>
  </r>
  <r>
    <n v="193"/>
    <s v="OE2;PR_10;ACT_211"/>
    <x v="2"/>
    <x v="2"/>
    <x v="0"/>
    <n v="11"/>
    <s v="PAI"/>
    <x v="6"/>
    <s v="ACT_211"/>
    <s v="Monitorear y efectuar seguimiento a los riesgos de corrupción"/>
    <x v="6"/>
    <n v="1.666666666666667E-3"/>
    <s v="Jul"/>
    <n v="0.05"/>
    <n v="0"/>
    <n v="0"/>
    <s v="Por Ejecutar"/>
    <n v="0.55000000000000004"/>
    <n v="0.5"/>
    <n v="0.90909090909090906"/>
    <m/>
    <m/>
    <m/>
    <m/>
    <m/>
    <x v="1"/>
    <m/>
  </r>
  <r>
    <n v="193"/>
    <s v="OE2;PR_10;ACT_211"/>
    <x v="2"/>
    <x v="2"/>
    <x v="0"/>
    <n v="11"/>
    <s v="PAI"/>
    <x v="6"/>
    <s v="ACT_211"/>
    <s v="Monitorear y efectuar seguimiento a los riesgos de corrupción"/>
    <x v="6"/>
    <n v="1.666666666666667E-3"/>
    <s v="Ago"/>
    <n v="0.1"/>
    <n v="0"/>
    <n v="0"/>
    <s v="Por Ejecutar"/>
    <n v="0.65"/>
    <n v="0.5"/>
    <n v="0.76923076923076916"/>
    <m/>
    <m/>
    <m/>
    <m/>
    <m/>
    <x v="1"/>
    <m/>
  </r>
  <r>
    <n v="193"/>
    <s v="OE2;PR_10;ACT_211"/>
    <x v="2"/>
    <x v="2"/>
    <x v="0"/>
    <n v="11"/>
    <s v="PAI"/>
    <x v="6"/>
    <s v="ACT_211"/>
    <s v="Monitorear y efectuar seguimiento a los riesgos de corrupción"/>
    <x v="6"/>
    <n v="1.666666666666667E-3"/>
    <s v="Sep"/>
    <n v="0.1"/>
    <n v="0"/>
    <n v="0"/>
    <s v="Por Ejecutar"/>
    <n v="0.75"/>
    <n v="0.5"/>
    <n v="0.66666666666666663"/>
    <m/>
    <m/>
    <m/>
    <m/>
    <m/>
    <x v="1"/>
    <m/>
  </r>
  <r>
    <n v="193"/>
    <s v="OE2;PR_10;ACT_211"/>
    <x v="2"/>
    <x v="2"/>
    <x v="0"/>
    <n v="11"/>
    <s v="PAI"/>
    <x v="6"/>
    <s v="ACT_211"/>
    <s v="Monitorear y efectuar seguimiento a los riesgos de corrupción"/>
    <x v="6"/>
    <n v="1.666666666666667E-3"/>
    <s v="Oct"/>
    <n v="0.05"/>
    <n v="0"/>
    <n v="0"/>
    <s v="Por Ejecutar"/>
    <n v="0.8"/>
    <n v="0.5"/>
    <n v="0.625"/>
    <m/>
    <m/>
    <m/>
    <m/>
    <m/>
    <x v="1"/>
    <m/>
  </r>
  <r>
    <n v="193"/>
    <s v="OE2;PR_10;ACT_211"/>
    <x v="2"/>
    <x v="2"/>
    <x v="0"/>
    <n v="11"/>
    <s v="PAI"/>
    <x v="6"/>
    <s v="ACT_211"/>
    <s v="Monitorear y efectuar seguimiento a los riesgos de corrupción"/>
    <x v="6"/>
    <n v="1.666666666666667E-3"/>
    <s v="Nov"/>
    <n v="0.1"/>
    <n v="0"/>
    <n v="0"/>
    <s v="Por Ejecutar"/>
    <n v="0.9"/>
    <n v="0.5"/>
    <n v="0.55555555555555558"/>
    <m/>
    <m/>
    <m/>
    <m/>
    <m/>
    <x v="1"/>
    <m/>
  </r>
  <r>
    <n v="193"/>
    <s v="OE2;PR_10;ACT_211"/>
    <x v="2"/>
    <x v="2"/>
    <x v="0"/>
    <n v="11"/>
    <s v="PAI"/>
    <x v="6"/>
    <s v="ACT_211"/>
    <s v="Monitorear y efectuar seguimiento a los riesgos de corrupción"/>
    <x v="6"/>
    <n v="1.666666666666667E-3"/>
    <s v="Dic"/>
    <n v="0.1"/>
    <n v="0"/>
    <n v="0"/>
    <s v="Por Ejecutar"/>
    <n v="1"/>
    <n v="0.5"/>
    <n v="0.5"/>
    <m/>
    <m/>
    <m/>
    <m/>
    <m/>
    <x v="1"/>
    <m/>
  </r>
  <r>
    <n v="194"/>
    <s v="OE1;PR_10;ACT_256"/>
    <x v="0"/>
    <x v="0"/>
    <x v="0"/>
    <n v="11"/>
    <s v="PAI"/>
    <x v="6"/>
    <s v="ACT_256"/>
    <s v="Revisar y actualizar de mapa de riesgos"/>
    <x v="7"/>
    <n v="4.4642857142857152E-4"/>
    <s v="Ene"/>
    <n v="0"/>
    <n v="0"/>
    <n v="0"/>
    <s v="Por Ejecutar"/>
    <n v="0"/>
    <n v="0"/>
    <n v="0"/>
    <n v="1"/>
    <n v="0"/>
    <n v="0"/>
    <m/>
    <n v="1"/>
    <x v="2"/>
    <n v="0"/>
  </r>
  <r>
    <n v="194"/>
    <s v="OE1;PR_10;ACT_256"/>
    <x v="0"/>
    <x v="0"/>
    <x v="0"/>
    <n v="11"/>
    <s v="PAI"/>
    <x v="6"/>
    <s v="ACT_256"/>
    <s v="Revisar y actualizar de mapa de riesgos"/>
    <x v="7"/>
    <n v="4.4642857142857152E-4"/>
    <s v="Feb"/>
    <n v="0"/>
    <n v="0"/>
    <n v="0"/>
    <s v="Por Ejecutar"/>
    <n v="0"/>
    <n v="0"/>
    <n v="0"/>
    <m/>
    <m/>
    <m/>
    <m/>
    <m/>
    <x v="1"/>
    <m/>
  </r>
  <r>
    <n v="194"/>
    <s v="OE1;PR_10;ACT_256"/>
    <x v="0"/>
    <x v="0"/>
    <x v="0"/>
    <n v="11"/>
    <s v="PAI"/>
    <x v="6"/>
    <s v="ACT_256"/>
    <s v="Revisar y actualizar de mapa de riesgos"/>
    <x v="7"/>
    <n v="4.4642857142857152E-4"/>
    <s v="Mar"/>
    <n v="0"/>
    <n v="0"/>
    <n v="0"/>
    <s v="Por Ejecutar"/>
    <n v="0"/>
    <n v="0"/>
    <n v="0"/>
    <m/>
    <m/>
    <m/>
    <m/>
    <m/>
    <x v="1"/>
    <m/>
  </r>
  <r>
    <n v="194"/>
    <s v="OE1;PR_10;ACT_256"/>
    <x v="0"/>
    <x v="0"/>
    <x v="0"/>
    <n v="11"/>
    <s v="PAI"/>
    <x v="6"/>
    <s v="ACT_256"/>
    <s v="Revisar y actualizar de mapa de riesgos"/>
    <x v="7"/>
    <n v="4.4642857142857152E-4"/>
    <s v="Abr"/>
    <n v="0"/>
    <n v="0"/>
    <n v="0"/>
    <s v="Por Ejecutar"/>
    <n v="0"/>
    <n v="0"/>
    <n v="0"/>
    <m/>
    <m/>
    <m/>
    <m/>
    <m/>
    <x v="1"/>
    <m/>
  </r>
  <r>
    <n v="194"/>
    <s v="OE1;PR_10;ACT_256"/>
    <x v="0"/>
    <x v="0"/>
    <x v="0"/>
    <n v="11"/>
    <s v="PAI"/>
    <x v="6"/>
    <s v="ACT_256"/>
    <s v="Revisar y actualizar de mapa de riesgos"/>
    <x v="7"/>
    <n v="4.4642857142857152E-4"/>
    <s v="May"/>
    <n v="0"/>
    <n v="0"/>
    <n v="0"/>
    <s v="Por Ejecutar"/>
    <n v="0"/>
    <n v="0"/>
    <n v="0"/>
    <m/>
    <m/>
    <m/>
    <m/>
    <m/>
    <x v="1"/>
    <m/>
  </r>
  <r>
    <n v="194"/>
    <s v="OE1;PR_10;ACT_256"/>
    <x v="0"/>
    <x v="0"/>
    <x v="0"/>
    <n v="11"/>
    <s v="PAI"/>
    <x v="6"/>
    <s v="ACT_256"/>
    <s v="Revisar y actualizar de mapa de riesgos"/>
    <x v="7"/>
    <n v="4.4642857142857152E-4"/>
    <s v="Jun"/>
    <n v="0"/>
    <n v="0"/>
    <n v="0"/>
    <s v="Por Ejecutar"/>
    <n v="0"/>
    <n v="0"/>
    <n v="0"/>
    <m/>
    <m/>
    <m/>
    <m/>
    <m/>
    <x v="1"/>
    <m/>
  </r>
  <r>
    <n v="194"/>
    <s v="OE1;PR_10;ACT_256"/>
    <x v="0"/>
    <x v="0"/>
    <x v="0"/>
    <n v="11"/>
    <s v="PAI"/>
    <x v="6"/>
    <s v="ACT_256"/>
    <s v="Revisar y actualizar de mapa de riesgos"/>
    <x v="7"/>
    <n v="4.4642857142857152E-4"/>
    <s v="Jul"/>
    <n v="0"/>
    <n v="0"/>
    <n v="0"/>
    <s v="Por Ejecutar"/>
    <n v="0"/>
    <n v="0"/>
    <n v="0"/>
    <m/>
    <m/>
    <m/>
    <m/>
    <m/>
    <x v="1"/>
    <m/>
  </r>
  <r>
    <n v="194"/>
    <s v="OE1;PR_10;ACT_256"/>
    <x v="0"/>
    <x v="0"/>
    <x v="0"/>
    <n v="11"/>
    <s v="PAI"/>
    <x v="6"/>
    <s v="ACT_256"/>
    <s v="Revisar y actualizar de mapa de riesgos"/>
    <x v="7"/>
    <n v="4.4642857142857152E-4"/>
    <s v="Ago"/>
    <n v="0"/>
    <n v="0"/>
    <n v="0"/>
    <s v="Por Ejecutar"/>
    <n v="0"/>
    <n v="0"/>
    <n v="0"/>
    <m/>
    <m/>
    <m/>
    <m/>
    <m/>
    <x v="1"/>
    <m/>
  </r>
  <r>
    <n v="194"/>
    <s v="OE1;PR_10;ACT_256"/>
    <x v="0"/>
    <x v="0"/>
    <x v="0"/>
    <n v="11"/>
    <s v="PAI"/>
    <x v="6"/>
    <s v="ACT_256"/>
    <s v="Revisar y actualizar de mapa de riesgos"/>
    <x v="7"/>
    <n v="4.4642857142857152E-4"/>
    <s v="Sep"/>
    <n v="0"/>
    <n v="0"/>
    <n v="0"/>
    <s v="Por Ejecutar"/>
    <n v="0"/>
    <n v="0"/>
    <n v="0"/>
    <m/>
    <m/>
    <m/>
    <m/>
    <m/>
    <x v="1"/>
    <m/>
  </r>
  <r>
    <n v="194"/>
    <s v="OE1;PR_10;ACT_256"/>
    <x v="0"/>
    <x v="0"/>
    <x v="0"/>
    <n v="11"/>
    <s v="PAI"/>
    <x v="6"/>
    <s v="ACT_256"/>
    <s v="Revisar y actualizar de mapa de riesgos"/>
    <x v="7"/>
    <n v="4.4642857142857152E-4"/>
    <s v="Oct"/>
    <n v="0"/>
    <n v="0"/>
    <n v="0"/>
    <s v="Por Ejecutar"/>
    <n v="0"/>
    <n v="0"/>
    <n v="0"/>
    <m/>
    <m/>
    <m/>
    <m/>
    <m/>
    <x v="1"/>
    <m/>
  </r>
  <r>
    <n v="194"/>
    <s v="OE1;PR_10;ACT_256"/>
    <x v="0"/>
    <x v="0"/>
    <x v="0"/>
    <n v="11"/>
    <s v="PAI"/>
    <x v="6"/>
    <s v="ACT_256"/>
    <s v="Revisar y actualizar de mapa de riesgos"/>
    <x v="7"/>
    <n v="4.4642857142857152E-4"/>
    <s v="Nov"/>
    <n v="1"/>
    <n v="0"/>
    <n v="0"/>
    <s v="Por Ejecutar"/>
    <n v="1"/>
    <n v="0"/>
    <n v="0"/>
    <m/>
    <m/>
    <m/>
    <m/>
    <m/>
    <x v="1"/>
    <m/>
  </r>
  <r>
    <n v="194"/>
    <s v="OE1;PR_10;ACT_256"/>
    <x v="0"/>
    <x v="0"/>
    <x v="0"/>
    <n v="11"/>
    <s v="PAI"/>
    <x v="6"/>
    <s v="ACT_256"/>
    <s v="Revisar y actualizar de mapa de riesgos"/>
    <x v="7"/>
    <n v="4.4642857142857152E-4"/>
    <s v="Dic"/>
    <n v="0"/>
    <n v="0"/>
    <n v="0"/>
    <s v="Por Ejecutar"/>
    <n v="1"/>
    <n v="0"/>
    <n v="0"/>
    <m/>
    <m/>
    <m/>
    <m/>
    <m/>
    <x v="1"/>
    <m/>
  </r>
  <r>
    <n v="195"/>
    <s v="OE1;PR_10;ACT_260"/>
    <x v="0"/>
    <x v="0"/>
    <x v="0"/>
    <n v="11"/>
    <s v="PAI"/>
    <x v="6"/>
    <s v="ACT_260"/>
    <s v="Revisar y actualizar de mapa de riesgos"/>
    <x v="4"/>
    <n v="4.4642857142857152E-4"/>
    <s v="Ene"/>
    <n v="0"/>
    <n v="0"/>
    <n v="0"/>
    <s v="Por Ejecutar"/>
    <n v="0"/>
    <n v="0"/>
    <n v="0"/>
    <n v="1"/>
    <n v="0"/>
    <n v="0"/>
    <m/>
    <n v="1"/>
    <x v="2"/>
    <n v="0"/>
  </r>
  <r>
    <n v="195"/>
    <s v="OE1;PR_10;ACT_260"/>
    <x v="0"/>
    <x v="0"/>
    <x v="0"/>
    <n v="11"/>
    <s v="PAI"/>
    <x v="6"/>
    <s v="ACT_260"/>
    <s v="Revisar y actualizar de mapa de riesgos"/>
    <x v="4"/>
    <n v="4.4642857142857152E-4"/>
    <s v="Feb"/>
    <n v="0"/>
    <n v="0"/>
    <n v="0"/>
    <s v="Por Ejecutar"/>
    <n v="0"/>
    <n v="0"/>
    <n v="0"/>
    <m/>
    <m/>
    <m/>
    <m/>
    <m/>
    <x v="1"/>
    <m/>
  </r>
  <r>
    <n v="195"/>
    <s v="OE1;PR_10;ACT_260"/>
    <x v="0"/>
    <x v="0"/>
    <x v="0"/>
    <n v="11"/>
    <s v="PAI"/>
    <x v="6"/>
    <s v="ACT_260"/>
    <s v="Revisar y actualizar de mapa de riesgos"/>
    <x v="4"/>
    <n v="4.4642857142857152E-4"/>
    <s v="Mar"/>
    <n v="0"/>
    <n v="0"/>
    <n v="0"/>
    <s v="Por Ejecutar"/>
    <n v="0"/>
    <n v="0"/>
    <n v="0"/>
    <m/>
    <m/>
    <m/>
    <m/>
    <m/>
    <x v="1"/>
    <m/>
  </r>
  <r>
    <n v="195"/>
    <s v="OE1;PR_10;ACT_260"/>
    <x v="0"/>
    <x v="0"/>
    <x v="0"/>
    <n v="11"/>
    <s v="PAI"/>
    <x v="6"/>
    <s v="ACT_260"/>
    <s v="Revisar y actualizar de mapa de riesgos"/>
    <x v="4"/>
    <n v="4.4642857142857152E-4"/>
    <s v="Abr"/>
    <n v="0"/>
    <n v="0"/>
    <n v="0"/>
    <s v="Por Ejecutar"/>
    <n v="0"/>
    <n v="0"/>
    <n v="0"/>
    <m/>
    <m/>
    <m/>
    <m/>
    <m/>
    <x v="1"/>
    <m/>
  </r>
  <r>
    <n v="195"/>
    <s v="OE1;PR_10;ACT_260"/>
    <x v="0"/>
    <x v="0"/>
    <x v="0"/>
    <n v="11"/>
    <s v="PAI"/>
    <x v="6"/>
    <s v="ACT_260"/>
    <s v="Revisar y actualizar de mapa de riesgos"/>
    <x v="4"/>
    <n v="4.4642857142857152E-4"/>
    <s v="May"/>
    <n v="0"/>
    <n v="0"/>
    <n v="0"/>
    <s v="Por Ejecutar"/>
    <n v="0"/>
    <n v="0"/>
    <n v="0"/>
    <m/>
    <m/>
    <m/>
    <m/>
    <m/>
    <x v="1"/>
    <m/>
  </r>
  <r>
    <n v="195"/>
    <s v="OE1;PR_10;ACT_260"/>
    <x v="0"/>
    <x v="0"/>
    <x v="0"/>
    <n v="11"/>
    <s v="PAI"/>
    <x v="6"/>
    <s v="ACT_260"/>
    <s v="Revisar y actualizar de mapa de riesgos"/>
    <x v="4"/>
    <n v="4.4642857142857152E-4"/>
    <s v="Jun"/>
    <n v="0"/>
    <n v="0"/>
    <n v="0"/>
    <s v="Por Ejecutar"/>
    <n v="0"/>
    <n v="0"/>
    <n v="0"/>
    <m/>
    <m/>
    <m/>
    <m/>
    <m/>
    <x v="1"/>
    <m/>
  </r>
  <r>
    <n v="195"/>
    <s v="OE1;PR_10;ACT_260"/>
    <x v="0"/>
    <x v="0"/>
    <x v="0"/>
    <n v="11"/>
    <s v="PAI"/>
    <x v="6"/>
    <s v="ACT_260"/>
    <s v="Revisar y actualizar de mapa de riesgos"/>
    <x v="4"/>
    <n v="4.4642857142857152E-4"/>
    <s v="Jul"/>
    <n v="0"/>
    <n v="0"/>
    <n v="0"/>
    <s v="Por Ejecutar"/>
    <n v="0"/>
    <n v="0"/>
    <n v="0"/>
    <m/>
    <m/>
    <m/>
    <m/>
    <m/>
    <x v="1"/>
    <m/>
  </r>
  <r>
    <n v="195"/>
    <s v="OE1;PR_10;ACT_260"/>
    <x v="0"/>
    <x v="0"/>
    <x v="0"/>
    <n v="11"/>
    <s v="PAI"/>
    <x v="6"/>
    <s v="ACT_260"/>
    <s v="Revisar y actualizar de mapa de riesgos"/>
    <x v="4"/>
    <n v="4.4642857142857152E-4"/>
    <s v="Ago"/>
    <n v="0"/>
    <n v="0"/>
    <n v="0"/>
    <s v="Por Ejecutar"/>
    <n v="0"/>
    <n v="0"/>
    <n v="0"/>
    <m/>
    <m/>
    <m/>
    <m/>
    <m/>
    <x v="1"/>
    <m/>
  </r>
  <r>
    <n v="195"/>
    <s v="OE1;PR_10;ACT_260"/>
    <x v="0"/>
    <x v="0"/>
    <x v="0"/>
    <n v="11"/>
    <s v="PAI"/>
    <x v="6"/>
    <s v="ACT_260"/>
    <s v="Revisar y actualizar de mapa de riesgos"/>
    <x v="4"/>
    <n v="4.4642857142857152E-4"/>
    <s v="Sep"/>
    <n v="0"/>
    <n v="0"/>
    <n v="0"/>
    <s v="Por Ejecutar"/>
    <n v="0"/>
    <n v="0"/>
    <n v="0"/>
    <m/>
    <m/>
    <m/>
    <m/>
    <m/>
    <x v="1"/>
    <m/>
  </r>
  <r>
    <n v="195"/>
    <s v="OE1;PR_10;ACT_260"/>
    <x v="0"/>
    <x v="0"/>
    <x v="0"/>
    <n v="11"/>
    <s v="PAI"/>
    <x v="6"/>
    <s v="ACT_260"/>
    <s v="Revisar y actualizar de mapa de riesgos"/>
    <x v="4"/>
    <n v="4.4642857142857152E-4"/>
    <s v="Oct"/>
    <n v="0.5"/>
    <n v="0"/>
    <n v="0"/>
    <s v="Por Ejecutar"/>
    <n v="0.5"/>
    <n v="0"/>
    <n v="0"/>
    <m/>
    <m/>
    <m/>
    <m/>
    <m/>
    <x v="1"/>
    <m/>
  </r>
  <r>
    <n v="195"/>
    <s v="OE1;PR_10;ACT_260"/>
    <x v="0"/>
    <x v="0"/>
    <x v="0"/>
    <n v="11"/>
    <s v="PAI"/>
    <x v="6"/>
    <s v="ACT_260"/>
    <s v="Revisar y actualizar de mapa de riesgos"/>
    <x v="4"/>
    <n v="4.4642857142857152E-4"/>
    <s v="Nov"/>
    <n v="0.5"/>
    <n v="0"/>
    <n v="0"/>
    <s v="Por Ejecutar"/>
    <n v="1"/>
    <n v="0"/>
    <n v="0"/>
    <m/>
    <m/>
    <m/>
    <m/>
    <m/>
    <x v="1"/>
    <m/>
  </r>
  <r>
    <n v="195"/>
    <s v="OE1;PR_10;ACT_260"/>
    <x v="0"/>
    <x v="0"/>
    <x v="0"/>
    <n v="11"/>
    <s v="PAI"/>
    <x v="6"/>
    <s v="ACT_260"/>
    <s v="Revisar y actualizar de mapa de riesgos"/>
    <x v="4"/>
    <n v="4.4642857142857152E-4"/>
    <s v="Dic"/>
    <n v="0"/>
    <n v="0"/>
    <n v="0"/>
    <s v="Por Ejecutar"/>
    <n v="1"/>
    <n v="0"/>
    <n v="0"/>
    <m/>
    <m/>
    <m/>
    <m/>
    <m/>
    <x v="1"/>
    <m/>
  </r>
  <r>
    <n v="196"/>
    <s v="OE1;PR_10;ACT_264"/>
    <x v="0"/>
    <x v="0"/>
    <x v="0"/>
    <n v="11"/>
    <s v="PAI"/>
    <x v="6"/>
    <s v="ACT_264"/>
    <s v="Revisar y actualizar de mapa de riesgos"/>
    <x v="4"/>
    <n v="4.4642857142857152E-4"/>
    <s v="Ene"/>
    <n v="0"/>
    <n v="0"/>
    <n v="0"/>
    <s v="Por Ejecutar"/>
    <n v="0"/>
    <n v="0"/>
    <n v="0"/>
    <n v="1"/>
    <n v="0"/>
    <n v="0"/>
    <m/>
    <n v="1"/>
    <x v="2"/>
    <n v="0"/>
  </r>
  <r>
    <n v="196"/>
    <s v="OE1;PR_10;ACT_264"/>
    <x v="0"/>
    <x v="0"/>
    <x v="0"/>
    <n v="11"/>
    <s v="PAI"/>
    <x v="6"/>
    <s v="ACT_264"/>
    <s v="Revisar y actualizar de mapa de riesgos"/>
    <x v="4"/>
    <n v="4.4642857142857152E-4"/>
    <s v="Feb"/>
    <n v="0"/>
    <n v="0"/>
    <n v="0"/>
    <s v="Por Ejecutar"/>
    <n v="0"/>
    <n v="0"/>
    <n v="0"/>
    <m/>
    <m/>
    <m/>
    <m/>
    <m/>
    <x v="1"/>
    <m/>
  </r>
  <r>
    <n v="196"/>
    <s v="OE1;PR_10;ACT_264"/>
    <x v="0"/>
    <x v="0"/>
    <x v="0"/>
    <n v="11"/>
    <s v="PAI"/>
    <x v="6"/>
    <s v="ACT_264"/>
    <s v="Revisar y actualizar de mapa de riesgos"/>
    <x v="4"/>
    <n v="4.4642857142857152E-4"/>
    <s v="Mar"/>
    <n v="0"/>
    <n v="0"/>
    <n v="0"/>
    <s v="Por Ejecutar"/>
    <n v="0"/>
    <n v="0"/>
    <n v="0"/>
    <m/>
    <m/>
    <m/>
    <m/>
    <m/>
    <x v="1"/>
    <m/>
  </r>
  <r>
    <n v="196"/>
    <s v="OE1;PR_10;ACT_264"/>
    <x v="0"/>
    <x v="0"/>
    <x v="0"/>
    <n v="11"/>
    <s v="PAI"/>
    <x v="6"/>
    <s v="ACT_264"/>
    <s v="Revisar y actualizar de mapa de riesgos"/>
    <x v="4"/>
    <n v="4.4642857142857152E-4"/>
    <s v="Abr"/>
    <n v="0"/>
    <n v="0"/>
    <n v="0"/>
    <s v="Por Ejecutar"/>
    <n v="0"/>
    <n v="0"/>
    <n v="0"/>
    <m/>
    <m/>
    <m/>
    <m/>
    <m/>
    <x v="1"/>
    <m/>
  </r>
  <r>
    <n v="196"/>
    <s v="OE1;PR_10;ACT_264"/>
    <x v="0"/>
    <x v="0"/>
    <x v="0"/>
    <n v="11"/>
    <s v="PAI"/>
    <x v="6"/>
    <s v="ACT_264"/>
    <s v="Revisar y actualizar de mapa de riesgos"/>
    <x v="4"/>
    <n v="4.4642857142857152E-4"/>
    <s v="May"/>
    <n v="0"/>
    <n v="0"/>
    <n v="0"/>
    <s v="Por Ejecutar"/>
    <n v="0"/>
    <n v="0"/>
    <n v="0"/>
    <m/>
    <m/>
    <m/>
    <m/>
    <m/>
    <x v="1"/>
    <m/>
  </r>
  <r>
    <n v="196"/>
    <s v="OE1;PR_10;ACT_264"/>
    <x v="0"/>
    <x v="0"/>
    <x v="0"/>
    <n v="11"/>
    <s v="PAI"/>
    <x v="6"/>
    <s v="ACT_264"/>
    <s v="Revisar y actualizar de mapa de riesgos"/>
    <x v="4"/>
    <n v="4.4642857142857152E-4"/>
    <s v="Jun"/>
    <n v="0"/>
    <n v="0"/>
    <n v="0"/>
    <s v="Por Ejecutar"/>
    <n v="0"/>
    <n v="0"/>
    <n v="0"/>
    <m/>
    <m/>
    <m/>
    <m/>
    <m/>
    <x v="1"/>
    <m/>
  </r>
  <r>
    <n v="196"/>
    <s v="OE1;PR_10;ACT_264"/>
    <x v="0"/>
    <x v="0"/>
    <x v="0"/>
    <n v="11"/>
    <s v="PAI"/>
    <x v="6"/>
    <s v="ACT_264"/>
    <s v="Revisar y actualizar de mapa de riesgos"/>
    <x v="4"/>
    <n v="4.4642857142857152E-4"/>
    <s v="Jul"/>
    <n v="0"/>
    <n v="0"/>
    <n v="0"/>
    <s v="Por Ejecutar"/>
    <n v="0"/>
    <n v="0"/>
    <n v="0"/>
    <m/>
    <m/>
    <m/>
    <m/>
    <m/>
    <x v="1"/>
    <m/>
  </r>
  <r>
    <n v="196"/>
    <s v="OE1;PR_10;ACT_264"/>
    <x v="0"/>
    <x v="0"/>
    <x v="0"/>
    <n v="11"/>
    <s v="PAI"/>
    <x v="6"/>
    <s v="ACT_264"/>
    <s v="Revisar y actualizar de mapa de riesgos"/>
    <x v="4"/>
    <n v="4.4642857142857152E-4"/>
    <s v="Ago"/>
    <n v="0"/>
    <n v="0"/>
    <n v="0"/>
    <s v="Por Ejecutar"/>
    <n v="0"/>
    <n v="0"/>
    <n v="0"/>
    <m/>
    <m/>
    <m/>
    <m/>
    <m/>
    <x v="1"/>
    <m/>
  </r>
  <r>
    <n v="196"/>
    <s v="OE1;PR_10;ACT_264"/>
    <x v="0"/>
    <x v="0"/>
    <x v="0"/>
    <n v="11"/>
    <s v="PAI"/>
    <x v="6"/>
    <s v="ACT_264"/>
    <s v="Revisar y actualizar de mapa de riesgos"/>
    <x v="4"/>
    <n v="4.4642857142857152E-4"/>
    <s v="Sep"/>
    <n v="0"/>
    <n v="0"/>
    <n v="0"/>
    <s v="Por Ejecutar"/>
    <n v="0"/>
    <n v="0"/>
    <n v="0"/>
    <m/>
    <m/>
    <m/>
    <m/>
    <m/>
    <x v="1"/>
    <m/>
  </r>
  <r>
    <n v="196"/>
    <s v="OE1;PR_10;ACT_264"/>
    <x v="0"/>
    <x v="0"/>
    <x v="0"/>
    <n v="11"/>
    <s v="PAI"/>
    <x v="6"/>
    <s v="ACT_264"/>
    <s v="Revisar y actualizar de mapa de riesgos"/>
    <x v="4"/>
    <n v="4.4642857142857152E-4"/>
    <s v="Oct"/>
    <n v="0"/>
    <n v="0"/>
    <n v="0"/>
    <s v="Por Ejecutar"/>
    <n v="0"/>
    <n v="0"/>
    <n v="0"/>
    <m/>
    <m/>
    <m/>
    <m/>
    <m/>
    <x v="1"/>
    <m/>
  </r>
  <r>
    <n v="196"/>
    <s v="OE1;PR_10;ACT_264"/>
    <x v="0"/>
    <x v="0"/>
    <x v="0"/>
    <n v="11"/>
    <s v="PAI"/>
    <x v="6"/>
    <s v="ACT_264"/>
    <s v="Revisar y actualizar de mapa de riesgos"/>
    <x v="4"/>
    <n v="4.4642857142857152E-4"/>
    <s v="Nov"/>
    <n v="0"/>
    <n v="0"/>
    <n v="0"/>
    <s v="Por Ejecutar"/>
    <n v="0"/>
    <n v="0"/>
    <n v="0"/>
    <m/>
    <m/>
    <m/>
    <m/>
    <m/>
    <x v="1"/>
    <m/>
  </r>
  <r>
    <n v="196"/>
    <s v="OE1;PR_10;ACT_264"/>
    <x v="0"/>
    <x v="0"/>
    <x v="0"/>
    <n v="11"/>
    <s v="PAI"/>
    <x v="6"/>
    <s v="ACT_264"/>
    <s v="Revisar y actualizar de mapa de riesgos"/>
    <x v="4"/>
    <n v="4.4642857142857152E-4"/>
    <s v="Dic"/>
    <n v="1"/>
    <n v="0"/>
    <n v="0"/>
    <s v="Por Ejecutar"/>
    <n v="1"/>
    <n v="0"/>
    <n v="0"/>
    <m/>
    <m/>
    <m/>
    <m/>
    <m/>
    <x v="1"/>
    <m/>
  </r>
  <r>
    <n v="197"/>
    <s v="OE1;PR_10;ACT_265"/>
    <x v="0"/>
    <x v="0"/>
    <x v="0"/>
    <n v="11"/>
    <s v="PAI"/>
    <x v="6"/>
    <s v="ACT_265"/>
    <s v="Revisar y actualizar de mapa de riesgos"/>
    <x v="4"/>
    <n v="4.4642857142857152E-4"/>
    <s v="Ene"/>
    <n v="0"/>
    <n v="0"/>
    <n v="0"/>
    <s v="Por Ejecutar"/>
    <n v="0"/>
    <n v="0"/>
    <n v="0"/>
    <n v="1"/>
    <n v="0"/>
    <n v="0"/>
    <m/>
    <n v="1"/>
    <x v="2"/>
    <n v="0"/>
  </r>
  <r>
    <n v="197"/>
    <s v="OE1;PR_10;ACT_265"/>
    <x v="0"/>
    <x v="0"/>
    <x v="0"/>
    <n v="11"/>
    <s v="PAI"/>
    <x v="6"/>
    <s v="ACT_265"/>
    <s v="Revisar y actualizar de mapa de riesgos"/>
    <x v="4"/>
    <n v="4.4642857142857152E-4"/>
    <s v="Feb"/>
    <n v="0"/>
    <n v="0"/>
    <n v="0"/>
    <s v="Por Ejecutar"/>
    <n v="0"/>
    <n v="0"/>
    <n v="0"/>
    <m/>
    <m/>
    <m/>
    <m/>
    <m/>
    <x v="1"/>
    <m/>
  </r>
  <r>
    <n v="197"/>
    <s v="OE1;PR_10;ACT_265"/>
    <x v="0"/>
    <x v="0"/>
    <x v="0"/>
    <n v="11"/>
    <s v="PAI"/>
    <x v="6"/>
    <s v="ACT_265"/>
    <s v="Revisar y actualizar de mapa de riesgos"/>
    <x v="4"/>
    <n v="4.4642857142857152E-4"/>
    <s v="Mar"/>
    <n v="0"/>
    <n v="0"/>
    <n v="0"/>
    <s v="Por Ejecutar"/>
    <n v="0"/>
    <n v="0"/>
    <n v="0"/>
    <m/>
    <m/>
    <m/>
    <m/>
    <m/>
    <x v="1"/>
    <m/>
  </r>
  <r>
    <n v="197"/>
    <s v="OE1;PR_10;ACT_265"/>
    <x v="0"/>
    <x v="0"/>
    <x v="0"/>
    <n v="11"/>
    <s v="PAI"/>
    <x v="6"/>
    <s v="ACT_265"/>
    <s v="Revisar y actualizar de mapa de riesgos"/>
    <x v="4"/>
    <n v="4.4642857142857152E-4"/>
    <s v="Abr"/>
    <n v="0"/>
    <n v="0"/>
    <n v="0"/>
    <s v="Por Ejecutar"/>
    <n v="0"/>
    <n v="0"/>
    <n v="0"/>
    <m/>
    <m/>
    <m/>
    <m/>
    <m/>
    <x v="1"/>
    <m/>
  </r>
  <r>
    <n v="197"/>
    <s v="OE1;PR_10;ACT_265"/>
    <x v="0"/>
    <x v="0"/>
    <x v="0"/>
    <n v="11"/>
    <s v="PAI"/>
    <x v="6"/>
    <s v="ACT_265"/>
    <s v="Revisar y actualizar de mapa de riesgos"/>
    <x v="4"/>
    <n v="4.4642857142857152E-4"/>
    <s v="May"/>
    <n v="0"/>
    <n v="0"/>
    <n v="0"/>
    <s v="Por Ejecutar"/>
    <n v="0"/>
    <n v="0"/>
    <n v="0"/>
    <m/>
    <m/>
    <m/>
    <m/>
    <m/>
    <x v="1"/>
    <m/>
  </r>
  <r>
    <n v="197"/>
    <s v="OE1;PR_10;ACT_265"/>
    <x v="0"/>
    <x v="0"/>
    <x v="0"/>
    <n v="11"/>
    <s v="PAI"/>
    <x v="6"/>
    <s v="ACT_265"/>
    <s v="Revisar y actualizar de mapa de riesgos"/>
    <x v="4"/>
    <n v="4.4642857142857152E-4"/>
    <s v="Jun"/>
    <n v="0"/>
    <n v="0"/>
    <n v="0"/>
    <s v="Por Ejecutar"/>
    <n v="0"/>
    <n v="0"/>
    <n v="0"/>
    <m/>
    <m/>
    <m/>
    <m/>
    <m/>
    <x v="1"/>
    <m/>
  </r>
  <r>
    <n v="197"/>
    <s v="OE1;PR_10;ACT_265"/>
    <x v="0"/>
    <x v="0"/>
    <x v="0"/>
    <n v="11"/>
    <s v="PAI"/>
    <x v="6"/>
    <s v="ACT_265"/>
    <s v="Revisar y actualizar de mapa de riesgos"/>
    <x v="4"/>
    <n v="4.4642857142857152E-4"/>
    <s v="Jul"/>
    <n v="0"/>
    <n v="0"/>
    <n v="0"/>
    <s v="Por Ejecutar"/>
    <n v="0"/>
    <n v="0"/>
    <n v="0"/>
    <m/>
    <m/>
    <m/>
    <m/>
    <m/>
    <x v="1"/>
    <m/>
  </r>
  <r>
    <n v="197"/>
    <s v="OE1;PR_10;ACT_265"/>
    <x v="0"/>
    <x v="0"/>
    <x v="0"/>
    <n v="11"/>
    <s v="PAI"/>
    <x v="6"/>
    <s v="ACT_265"/>
    <s v="Revisar y actualizar de mapa de riesgos"/>
    <x v="4"/>
    <n v="4.4642857142857152E-4"/>
    <s v="Ago"/>
    <n v="0"/>
    <n v="0"/>
    <n v="0"/>
    <s v="Por Ejecutar"/>
    <n v="0"/>
    <n v="0"/>
    <n v="0"/>
    <m/>
    <m/>
    <m/>
    <m/>
    <m/>
    <x v="1"/>
    <m/>
  </r>
  <r>
    <n v="197"/>
    <s v="OE1;PR_10;ACT_265"/>
    <x v="0"/>
    <x v="0"/>
    <x v="0"/>
    <n v="11"/>
    <s v="PAI"/>
    <x v="6"/>
    <s v="ACT_265"/>
    <s v="Revisar y actualizar de mapa de riesgos"/>
    <x v="4"/>
    <n v="4.4642857142857152E-4"/>
    <s v="Sep"/>
    <n v="0"/>
    <n v="0"/>
    <n v="0"/>
    <s v="Por Ejecutar"/>
    <n v="0"/>
    <n v="0"/>
    <n v="0"/>
    <m/>
    <m/>
    <m/>
    <m/>
    <m/>
    <x v="1"/>
    <m/>
  </r>
  <r>
    <n v="197"/>
    <s v="OE1;PR_10;ACT_265"/>
    <x v="0"/>
    <x v="0"/>
    <x v="0"/>
    <n v="11"/>
    <s v="PAI"/>
    <x v="6"/>
    <s v="ACT_265"/>
    <s v="Revisar y actualizar de mapa de riesgos"/>
    <x v="4"/>
    <n v="4.4642857142857152E-4"/>
    <s v="Oct"/>
    <n v="0.5"/>
    <n v="0"/>
    <n v="0"/>
    <s v="Por Ejecutar"/>
    <n v="0.5"/>
    <n v="0"/>
    <n v="0"/>
    <m/>
    <m/>
    <m/>
    <m/>
    <m/>
    <x v="1"/>
    <m/>
  </r>
  <r>
    <n v="197"/>
    <s v="OE1;PR_10;ACT_265"/>
    <x v="0"/>
    <x v="0"/>
    <x v="0"/>
    <n v="11"/>
    <s v="PAI"/>
    <x v="6"/>
    <s v="ACT_265"/>
    <s v="Revisar y actualizar de mapa de riesgos"/>
    <x v="4"/>
    <n v="4.4642857142857152E-4"/>
    <s v="Nov"/>
    <n v="0.5"/>
    <n v="0"/>
    <n v="0"/>
    <s v="Por Ejecutar"/>
    <n v="1"/>
    <n v="0"/>
    <n v="0"/>
    <m/>
    <m/>
    <m/>
    <m/>
    <m/>
    <x v="1"/>
    <m/>
  </r>
  <r>
    <n v="197"/>
    <s v="OE1;PR_10;ACT_265"/>
    <x v="0"/>
    <x v="0"/>
    <x v="0"/>
    <n v="11"/>
    <s v="PAI"/>
    <x v="6"/>
    <s v="ACT_265"/>
    <s v="Revisar y actualizar de mapa de riesgos"/>
    <x v="4"/>
    <n v="4.4642857142857152E-4"/>
    <s v="Dic"/>
    <n v="0"/>
    <n v="0"/>
    <n v="0"/>
    <s v="Por Ejecutar"/>
    <n v="1"/>
    <n v="0"/>
    <n v="0"/>
    <m/>
    <m/>
    <m/>
    <m/>
    <m/>
    <x v="1"/>
    <m/>
  </r>
  <r>
    <n v="198"/>
    <s v="OE1;PR_10;ACT_266"/>
    <x v="0"/>
    <x v="0"/>
    <x v="0"/>
    <n v="11"/>
    <s v="PAI"/>
    <x v="6"/>
    <s v="ACT_266"/>
    <s v="Revisar y actualizar de mapa de riesgos"/>
    <x v="4"/>
    <n v="4.4642857142857152E-4"/>
    <s v="Ene"/>
    <n v="1"/>
    <n v="1"/>
    <n v="1"/>
    <s v="Culminada"/>
    <n v="1"/>
    <n v="1"/>
    <n v="1"/>
    <n v="4"/>
    <n v="4"/>
    <n v="1"/>
    <m/>
    <n v="0"/>
    <x v="3"/>
    <n v="4.4642857142857152E-4"/>
  </r>
  <r>
    <n v="198"/>
    <s v="OE1;PR_10;ACT_266"/>
    <x v="0"/>
    <x v="0"/>
    <x v="0"/>
    <n v="11"/>
    <s v="PAI"/>
    <x v="6"/>
    <s v="ACT_266"/>
    <s v="Revisar y actualizar de mapa de riesgos"/>
    <x v="4"/>
    <n v="4.4642857142857152E-4"/>
    <s v="Feb"/>
    <n v="1"/>
    <n v="1"/>
    <n v="1"/>
    <s v="Culminada"/>
    <n v="2"/>
    <n v="2"/>
    <n v="1"/>
    <m/>
    <m/>
    <m/>
    <m/>
    <m/>
    <x v="1"/>
    <m/>
  </r>
  <r>
    <n v="198"/>
    <s v="OE1;PR_10;ACT_266"/>
    <x v="0"/>
    <x v="0"/>
    <x v="0"/>
    <n v="11"/>
    <s v="PAI"/>
    <x v="6"/>
    <s v="ACT_266"/>
    <s v="Revisar y actualizar de mapa de riesgos"/>
    <x v="4"/>
    <n v="4.4642857142857152E-4"/>
    <s v="Mar"/>
    <n v="1"/>
    <n v="1"/>
    <n v="1"/>
    <s v="Culminada"/>
    <n v="3"/>
    <n v="3"/>
    <n v="1"/>
    <m/>
    <m/>
    <m/>
    <m/>
    <m/>
    <x v="1"/>
    <m/>
  </r>
  <r>
    <n v="198"/>
    <s v="OE1;PR_10;ACT_266"/>
    <x v="0"/>
    <x v="0"/>
    <x v="0"/>
    <n v="11"/>
    <s v="PAI"/>
    <x v="6"/>
    <s v="ACT_266"/>
    <s v="Revisar y actualizar de mapa de riesgos"/>
    <x v="4"/>
    <n v="4.4642857142857152E-4"/>
    <s v="Abr"/>
    <n v="0"/>
    <n v="0"/>
    <n v="0"/>
    <s v="Por Ejecutar"/>
    <n v="3"/>
    <n v="3"/>
    <n v="1"/>
    <m/>
    <m/>
    <m/>
    <m/>
    <m/>
    <x v="1"/>
    <m/>
  </r>
  <r>
    <n v="198"/>
    <s v="OE1;PR_10;ACT_266"/>
    <x v="0"/>
    <x v="0"/>
    <x v="0"/>
    <n v="11"/>
    <s v="PAI"/>
    <x v="6"/>
    <s v="ACT_266"/>
    <s v="Revisar y actualizar de mapa de riesgos"/>
    <x v="4"/>
    <n v="4.4642857142857152E-4"/>
    <s v="May"/>
    <n v="0"/>
    <n v="0"/>
    <n v="0"/>
    <s v="Por Ejecutar"/>
    <n v="3"/>
    <n v="3"/>
    <n v="1"/>
    <m/>
    <m/>
    <m/>
    <m/>
    <m/>
    <x v="1"/>
    <m/>
  </r>
  <r>
    <n v="198"/>
    <s v="OE1;PR_10;ACT_266"/>
    <x v="0"/>
    <x v="0"/>
    <x v="0"/>
    <n v="11"/>
    <s v="PAI"/>
    <x v="6"/>
    <s v="ACT_266"/>
    <s v="Revisar y actualizar de mapa de riesgos"/>
    <x v="4"/>
    <n v="4.4642857142857152E-4"/>
    <s v="Jun"/>
    <n v="1"/>
    <n v="1"/>
    <n v="1"/>
    <s v="Culminada"/>
    <n v="4"/>
    <n v="4"/>
    <n v="1"/>
    <m/>
    <m/>
    <m/>
    <m/>
    <m/>
    <x v="1"/>
    <m/>
  </r>
  <r>
    <n v="198"/>
    <s v="OE1;PR_10;ACT_266"/>
    <x v="0"/>
    <x v="0"/>
    <x v="0"/>
    <n v="11"/>
    <s v="PAI"/>
    <x v="6"/>
    <s v="ACT_266"/>
    <s v="Revisar y actualizar de mapa de riesgos"/>
    <x v="4"/>
    <n v="4.4642857142857152E-4"/>
    <s v="Jul"/>
    <n v="0"/>
    <n v="0"/>
    <n v="0"/>
    <s v="Por Ejecutar"/>
    <n v="4"/>
    <n v="4"/>
    <n v="1"/>
    <m/>
    <m/>
    <m/>
    <m/>
    <m/>
    <x v="1"/>
    <m/>
  </r>
  <r>
    <n v="198"/>
    <s v="OE1;PR_10;ACT_266"/>
    <x v="0"/>
    <x v="0"/>
    <x v="0"/>
    <n v="11"/>
    <s v="PAI"/>
    <x v="6"/>
    <s v="ACT_266"/>
    <s v="Revisar y actualizar de mapa de riesgos"/>
    <x v="4"/>
    <n v="4.4642857142857152E-4"/>
    <s v="Ago"/>
    <n v="0"/>
    <n v="0"/>
    <n v="0"/>
    <s v="Por Ejecutar"/>
    <n v="4"/>
    <n v="4"/>
    <n v="1"/>
    <m/>
    <m/>
    <m/>
    <m/>
    <m/>
    <x v="1"/>
    <m/>
  </r>
  <r>
    <n v="198"/>
    <s v="OE1;PR_10;ACT_266"/>
    <x v="0"/>
    <x v="0"/>
    <x v="0"/>
    <n v="11"/>
    <s v="PAI"/>
    <x v="6"/>
    <s v="ACT_266"/>
    <s v="Revisar y actualizar de mapa de riesgos"/>
    <x v="4"/>
    <n v="4.4642857142857152E-4"/>
    <s v="Sep"/>
    <n v="0"/>
    <n v="0"/>
    <n v="0"/>
    <s v="Por Ejecutar"/>
    <n v="4"/>
    <n v="4"/>
    <n v="1"/>
    <m/>
    <m/>
    <m/>
    <m/>
    <m/>
    <x v="1"/>
    <m/>
  </r>
  <r>
    <n v="198"/>
    <s v="OE1;PR_10;ACT_266"/>
    <x v="0"/>
    <x v="0"/>
    <x v="0"/>
    <n v="11"/>
    <s v="PAI"/>
    <x v="6"/>
    <s v="ACT_266"/>
    <s v="Revisar y actualizar de mapa de riesgos"/>
    <x v="4"/>
    <n v="4.4642857142857152E-4"/>
    <s v="Oct"/>
    <n v="0"/>
    <n v="0"/>
    <n v="0"/>
    <s v="Por Ejecutar"/>
    <n v="4"/>
    <n v="4"/>
    <n v="1"/>
    <m/>
    <m/>
    <m/>
    <m/>
    <m/>
    <x v="1"/>
    <m/>
  </r>
  <r>
    <n v="198"/>
    <s v="OE1;PR_10;ACT_266"/>
    <x v="0"/>
    <x v="0"/>
    <x v="0"/>
    <n v="11"/>
    <s v="PAI"/>
    <x v="6"/>
    <s v="ACT_266"/>
    <s v="Revisar y actualizar de mapa de riesgos"/>
    <x v="4"/>
    <n v="4.4642857142857152E-4"/>
    <s v="Nov"/>
    <n v="0"/>
    <n v="0"/>
    <n v="0"/>
    <s v="Por Ejecutar"/>
    <n v="4"/>
    <n v="4"/>
    <n v="1"/>
    <m/>
    <m/>
    <m/>
    <m/>
    <m/>
    <x v="1"/>
    <m/>
  </r>
  <r>
    <n v="198"/>
    <s v="OE1;PR_10;ACT_266"/>
    <x v="0"/>
    <x v="0"/>
    <x v="0"/>
    <n v="11"/>
    <s v="PAI"/>
    <x v="6"/>
    <s v="ACT_266"/>
    <s v="Revisar y actualizar de mapa de riesgos"/>
    <x v="4"/>
    <n v="4.4642857142857152E-4"/>
    <s v="Dic"/>
    <n v="0"/>
    <n v="0"/>
    <n v="0"/>
    <s v="Por Ejecutar"/>
    <n v="4"/>
    <n v="4"/>
    <n v="1"/>
    <m/>
    <m/>
    <m/>
    <m/>
    <m/>
    <x v="1"/>
    <m/>
  </r>
  <r>
    <n v="199"/>
    <s v="OE1;PR_10;ACT_97"/>
    <x v="0"/>
    <x v="0"/>
    <x v="0"/>
    <n v="11"/>
    <s v="PAI"/>
    <x v="6"/>
    <s v="ACT_97"/>
    <s v="Consolidar el mapa de riesgos"/>
    <x v="5"/>
    <n v="4.4642857142857152E-4"/>
    <s v="Ene"/>
    <n v="0.4"/>
    <n v="0.4"/>
    <n v="1"/>
    <s v="Culminada"/>
    <n v="0.4"/>
    <n v="0.4"/>
    <n v="1"/>
    <n v="0.99999999999999989"/>
    <n v="0.5"/>
    <n v="0.5"/>
    <m/>
    <n v="0.5"/>
    <x v="0"/>
    <n v="2.2321428571428576E-4"/>
  </r>
  <r>
    <n v="199"/>
    <s v="OE1;PR_10;ACT_97"/>
    <x v="0"/>
    <x v="0"/>
    <x v="0"/>
    <n v="11"/>
    <s v="PAI"/>
    <x v="6"/>
    <s v="ACT_97"/>
    <s v="Consolidar el mapa de riesgos"/>
    <x v="5"/>
    <n v="4.4642857142857152E-4"/>
    <s v="Feb"/>
    <n v="0"/>
    <n v="0"/>
    <n v="0"/>
    <s v="Por Ejecutar"/>
    <n v="0.4"/>
    <n v="0.4"/>
    <n v="1"/>
    <m/>
    <m/>
    <m/>
    <m/>
    <m/>
    <x v="1"/>
    <m/>
  </r>
  <r>
    <n v="199"/>
    <s v="OE1;PR_10;ACT_97"/>
    <x v="0"/>
    <x v="0"/>
    <x v="0"/>
    <n v="11"/>
    <s v="PAI"/>
    <x v="6"/>
    <s v="ACT_97"/>
    <s v="Consolidar el mapa de riesgos"/>
    <x v="5"/>
    <n v="4.4642857142857152E-4"/>
    <s v="Mar"/>
    <n v="0.1"/>
    <n v="0.1"/>
    <n v="1"/>
    <s v="Culminada"/>
    <n v="0.5"/>
    <n v="0.5"/>
    <n v="1"/>
    <m/>
    <m/>
    <m/>
    <m/>
    <m/>
    <x v="1"/>
    <m/>
  </r>
  <r>
    <n v="199"/>
    <s v="OE1;PR_10;ACT_97"/>
    <x v="0"/>
    <x v="0"/>
    <x v="0"/>
    <n v="11"/>
    <s v="PAI"/>
    <x v="6"/>
    <s v="ACT_97"/>
    <s v="Consolidar el mapa de riesgos"/>
    <x v="5"/>
    <n v="4.4642857142857152E-4"/>
    <s v="Abr"/>
    <n v="0"/>
    <n v="0"/>
    <n v="0"/>
    <s v="Por Ejecutar"/>
    <n v="0.5"/>
    <n v="0.5"/>
    <n v="1"/>
    <m/>
    <m/>
    <m/>
    <m/>
    <m/>
    <x v="1"/>
    <m/>
  </r>
  <r>
    <n v="199"/>
    <s v="OE1;PR_10;ACT_97"/>
    <x v="0"/>
    <x v="0"/>
    <x v="0"/>
    <n v="11"/>
    <s v="PAI"/>
    <x v="6"/>
    <s v="ACT_97"/>
    <s v="Consolidar el mapa de riesgos"/>
    <x v="5"/>
    <n v="4.4642857142857152E-4"/>
    <s v="May"/>
    <n v="0"/>
    <n v="0"/>
    <n v="0"/>
    <s v="Por Ejecutar"/>
    <n v="0.5"/>
    <n v="0.5"/>
    <n v="1"/>
    <m/>
    <m/>
    <m/>
    <m/>
    <m/>
    <x v="1"/>
    <m/>
  </r>
  <r>
    <n v="199"/>
    <s v="OE1;PR_10;ACT_97"/>
    <x v="0"/>
    <x v="0"/>
    <x v="0"/>
    <n v="11"/>
    <s v="PAI"/>
    <x v="6"/>
    <s v="ACT_97"/>
    <s v="Consolidar el mapa de riesgos"/>
    <x v="5"/>
    <n v="4.4642857142857152E-4"/>
    <s v="Jun"/>
    <n v="0"/>
    <n v="0"/>
    <n v="0"/>
    <s v="Por Ejecutar"/>
    <n v="0.5"/>
    <n v="0.5"/>
    <n v="1"/>
    <m/>
    <m/>
    <m/>
    <m/>
    <m/>
    <x v="1"/>
    <m/>
  </r>
  <r>
    <n v="199"/>
    <s v="OE1;PR_10;ACT_97"/>
    <x v="0"/>
    <x v="0"/>
    <x v="0"/>
    <n v="11"/>
    <s v="PAI"/>
    <x v="6"/>
    <s v="ACT_97"/>
    <s v="Consolidar el mapa de riesgos"/>
    <x v="5"/>
    <n v="4.4642857142857152E-4"/>
    <s v="Jul"/>
    <n v="0.1"/>
    <n v="0"/>
    <n v="0"/>
    <s v="Por Ejecutar"/>
    <n v="0.6"/>
    <n v="0.5"/>
    <n v="0.83333333333333337"/>
    <m/>
    <m/>
    <m/>
    <m/>
    <m/>
    <x v="1"/>
    <m/>
  </r>
  <r>
    <n v="199"/>
    <s v="OE1;PR_10;ACT_97"/>
    <x v="0"/>
    <x v="0"/>
    <x v="0"/>
    <n v="11"/>
    <s v="PAI"/>
    <x v="6"/>
    <s v="ACT_97"/>
    <s v="Consolidar el mapa de riesgos"/>
    <x v="5"/>
    <n v="4.4642857142857152E-4"/>
    <s v="Ago"/>
    <n v="0.1"/>
    <n v="0"/>
    <n v="0"/>
    <s v="Por Ejecutar"/>
    <n v="0.7"/>
    <n v="0.5"/>
    <n v="0.7142857142857143"/>
    <m/>
    <m/>
    <m/>
    <m/>
    <m/>
    <x v="1"/>
    <m/>
  </r>
  <r>
    <n v="199"/>
    <s v="OE1;PR_10;ACT_97"/>
    <x v="0"/>
    <x v="0"/>
    <x v="0"/>
    <n v="11"/>
    <s v="PAI"/>
    <x v="6"/>
    <s v="ACT_97"/>
    <s v="Consolidar el mapa de riesgos"/>
    <x v="5"/>
    <n v="4.4642857142857152E-4"/>
    <s v="Sep"/>
    <n v="0.1"/>
    <n v="0"/>
    <n v="0"/>
    <s v="Por Ejecutar"/>
    <n v="0.79999999999999993"/>
    <n v="0.5"/>
    <n v="0.625"/>
    <m/>
    <m/>
    <m/>
    <m/>
    <m/>
    <x v="1"/>
    <m/>
  </r>
  <r>
    <n v="199"/>
    <s v="OE1;PR_10;ACT_97"/>
    <x v="0"/>
    <x v="0"/>
    <x v="0"/>
    <n v="11"/>
    <s v="PAI"/>
    <x v="6"/>
    <s v="ACT_97"/>
    <s v="Consolidar el mapa de riesgos"/>
    <x v="5"/>
    <n v="4.4642857142857152E-4"/>
    <s v="Oct"/>
    <n v="0.1"/>
    <n v="0"/>
    <n v="0"/>
    <s v="Por Ejecutar"/>
    <n v="0.89999999999999991"/>
    <n v="0.5"/>
    <n v="0.55555555555555558"/>
    <m/>
    <m/>
    <m/>
    <m/>
    <m/>
    <x v="1"/>
    <m/>
  </r>
  <r>
    <n v="199"/>
    <s v="OE1;PR_10;ACT_97"/>
    <x v="0"/>
    <x v="0"/>
    <x v="0"/>
    <n v="11"/>
    <s v="PAI"/>
    <x v="6"/>
    <s v="ACT_97"/>
    <s v="Consolidar el mapa de riesgos"/>
    <x v="5"/>
    <n v="4.4642857142857152E-4"/>
    <s v="Nov"/>
    <n v="0.1"/>
    <n v="0"/>
    <n v="0"/>
    <s v="Por Ejecutar"/>
    <n v="0.99999999999999989"/>
    <n v="0.5"/>
    <n v="0.5"/>
    <m/>
    <m/>
    <m/>
    <m/>
    <m/>
    <x v="1"/>
    <m/>
  </r>
  <r>
    <n v="199"/>
    <s v="OE1;PR_10;ACT_97"/>
    <x v="0"/>
    <x v="0"/>
    <x v="0"/>
    <n v="11"/>
    <s v="PAI"/>
    <x v="6"/>
    <s v="ACT_97"/>
    <s v="Consolidar el mapa de riesgos"/>
    <x v="5"/>
    <n v="4.4642857142857152E-4"/>
    <s v="Dic"/>
    <n v="0"/>
    <n v="0"/>
    <n v="0"/>
    <s v="Por Ejecutar"/>
    <n v="0.99999999999999989"/>
    <n v="0.5"/>
    <n v="0.5"/>
    <m/>
    <m/>
    <m/>
    <m/>
    <m/>
    <x v="1"/>
    <m/>
  </r>
  <r>
    <n v="200"/>
    <s v="OE1;PR_10;ACT_98"/>
    <x v="0"/>
    <x v="0"/>
    <x v="0"/>
    <n v="11"/>
    <s v="PAI"/>
    <x v="6"/>
    <s v="ACT_98"/>
    <s v="Publicar el mapa de riesgos consolidado en el botón de transparencia e intranet"/>
    <x v="5"/>
    <n v="4.4642857142857152E-4"/>
    <s v="Ene"/>
    <n v="0.4"/>
    <n v="0.4"/>
    <n v="1"/>
    <s v="Culminada"/>
    <n v="0.4"/>
    <n v="0.4"/>
    <n v="1"/>
    <n v="1"/>
    <n v="0.5"/>
    <n v="0.5"/>
    <m/>
    <n v="0.5"/>
    <x v="0"/>
    <n v="2.2321428571428576E-4"/>
  </r>
  <r>
    <n v="200"/>
    <s v="OE1;PR_10;ACT_98"/>
    <x v="0"/>
    <x v="0"/>
    <x v="0"/>
    <n v="11"/>
    <s v="PAI"/>
    <x v="6"/>
    <s v="ACT_98"/>
    <s v="Publicar el mapa de riesgos consolidado en el botón de transparencia e intranet"/>
    <x v="5"/>
    <n v="4.4642857142857152E-4"/>
    <s v="Feb"/>
    <n v="0"/>
    <n v="0"/>
    <n v="0"/>
    <s v="Por Ejecutar"/>
    <n v="0.4"/>
    <n v="0.4"/>
    <n v="1"/>
    <m/>
    <m/>
    <m/>
    <m/>
    <m/>
    <x v="1"/>
    <m/>
  </r>
  <r>
    <n v="200"/>
    <s v="OE1;PR_10;ACT_98"/>
    <x v="0"/>
    <x v="0"/>
    <x v="0"/>
    <n v="11"/>
    <s v="PAI"/>
    <x v="6"/>
    <s v="ACT_98"/>
    <s v="Publicar el mapa de riesgos consolidado en el botón de transparencia e intranet"/>
    <x v="5"/>
    <n v="4.4642857142857152E-4"/>
    <s v="Mar"/>
    <n v="0.1"/>
    <n v="0.1"/>
    <n v="1"/>
    <s v="Culminada"/>
    <n v="0.5"/>
    <n v="0.5"/>
    <n v="1"/>
    <m/>
    <m/>
    <m/>
    <m/>
    <m/>
    <x v="1"/>
    <m/>
  </r>
  <r>
    <n v="200"/>
    <s v="OE1;PR_10;ACT_98"/>
    <x v="0"/>
    <x v="0"/>
    <x v="0"/>
    <n v="11"/>
    <s v="PAI"/>
    <x v="6"/>
    <s v="ACT_98"/>
    <s v="Publicar el mapa de riesgos consolidado en el botón de transparencia e intranet"/>
    <x v="5"/>
    <n v="4.4642857142857152E-4"/>
    <s v="Abr"/>
    <n v="0"/>
    <n v="0"/>
    <n v="0"/>
    <s v="Por Ejecutar"/>
    <n v="0.5"/>
    <n v="0.5"/>
    <n v="1"/>
    <m/>
    <m/>
    <m/>
    <m/>
    <m/>
    <x v="1"/>
    <m/>
  </r>
  <r>
    <n v="200"/>
    <s v="OE1;PR_10;ACT_98"/>
    <x v="0"/>
    <x v="0"/>
    <x v="0"/>
    <n v="11"/>
    <s v="PAI"/>
    <x v="6"/>
    <s v="ACT_98"/>
    <s v="Publicar el mapa de riesgos consolidado en el botón de transparencia e intranet"/>
    <x v="5"/>
    <n v="4.4642857142857152E-4"/>
    <s v="May"/>
    <n v="0"/>
    <n v="0"/>
    <n v="0"/>
    <s v="Por Ejecutar"/>
    <n v="0.5"/>
    <n v="0.5"/>
    <n v="1"/>
    <m/>
    <m/>
    <m/>
    <m/>
    <m/>
    <x v="1"/>
    <m/>
  </r>
  <r>
    <n v="200"/>
    <s v="OE1;PR_10;ACT_98"/>
    <x v="0"/>
    <x v="0"/>
    <x v="0"/>
    <n v="11"/>
    <s v="PAI"/>
    <x v="6"/>
    <s v="ACT_98"/>
    <s v="Publicar el mapa de riesgos consolidado en el botón de transparencia e intranet"/>
    <x v="5"/>
    <n v="4.4642857142857152E-4"/>
    <s v="Jun"/>
    <n v="0"/>
    <n v="0"/>
    <n v="0"/>
    <s v="Por Ejecutar"/>
    <n v="0.5"/>
    <n v="0.5"/>
    <n v="1"/>
    <m/>
    <m/>
    <m/>
    <m/>
    <m/>
    <x v="1"/>
    <m/>
  </r>
  <r>
    <n v="200"/>
    <s v="OE1;PR_10;ACT_98"/>
    <x v="0"/>
    <x v="0"/>
    <x v="0"/>
    <n v="11"/>
    <s v="PAI"/>
    <x v="6"/>
    <s v="ACT_98"/>
    <s v="Publicar el mapa de riesgos consolidado en el botón de transparencia e intranet"/>
    <x v="5"/>
    <n v="4.4642857142857152E-4"/>
    <s v="Jul"/>
    <n v="0"/>
    <n v="0"/>
    <n v="0"/>
    <s v="Por Ejecutar"/>
    <n v="0.5"/>
    <n v="0.5"/>
    <n v="1"/>
    <m/>
    <m/>
    <m/>
    <m/>
    <m/>
    <x v="1"/>
    <m/>
  </r>
  <r>
    <n v="200"/>
    <s v="OE1;PR_10;ACT_98"/>
    <x v="0"/>
    <x v="0"/>
    <x v="0"/>
    <n v="11"/>
    <s v="PAI"/>
    <x v="6"/>
    <s v="ACT_98"/>
    <s v="Publicar el mapa de riesgos consolidado en el botón de transparencia e intranet"/>
    <x v="5"/>
    <n v="4.4642857142857152E-4"/>
    <s v="Ago"/>
    <n v="0"/>
    <n v="0"/>
    <n v="0"/>
    <s v="Por Ejecutar"/>
    <n v="0.5"/>
    <n v="0.5"/>
    <n v="1"/>
    <m/>
    <m/>
    <m/>
    <m/>
    <m/>
    <x v="1"/>
    <m/>
  </r>
  <r>
    <n v="200"/>
    <s v="OE1;PR_10;ACT_98"/>
    <x v="0"/>
    <x v="0"/>
    <x v="0"/>
    <n v="11"/>
    <s v="PAI"/>
    <x v="6"/>
    <s v="ACT_98"/>
    <s v="Publicar el mapa de riesgos consolidado en el botón de transparencia e intranet"/>
    <x v="5"/>
    <n v="4.4642857142857152E-4"/>
    <s v="Sep"/>
    <n v="0"/>
    <n v="0"/>
    <n v="0"/>
    <s v="Por Ejecutar"/>
    <n v="0.5"/>
    <n v="0.5"/>
    <n v="1"/>
    <m/>
    <m/>
    <m/>
    <m/>
    <m/>
    <x v="1"/>
    <m/>
  </r>
  <r>
    <n v="200"/>
    <s v="OE1;PR_10;ACT_98"/>
    <x v="0"/>
    <x v="0"/>
    <x v="0"/>
    <n v="11"/>
    <s v="PAI"/>
    <x v="6"/>
    <s v="ACT_98"/>
    <s v="Publicar el mapa de riesgos consolidado en el botón de transparencia e intranet"/>
    <x v="5"/>
    <n v="4.4642857142857152E-4"/>
    <s v="Oct"/>
    <n v="0"/>
    <n v="0"/>
    <n v="0"/>
    <s v="Por Ejecutar"/>
    <n v="0.5"/>
    <n v="0.5"/>
    <n v="1"/>
    <m/>
    <m/>
    <m/>
    <m/>
    <m/>
    <x v="1"/>
    <m/>
  </r>
  <r>
    <n v="200"/>
    <s v="OE1;PR_10;ACT_98"/>
    <x v="0"/>
    <x v="0"/>
    <x v="0"/>
    <n v="11"/>
    <s v="PAI"/>
    <x v="6"/>
    <s v="ACT_98"/>
    <s v="Publicar el mapa de riesgos consolidado en el botón de transparencia e intranet"/>
    <x v="5"/>
    <n v="4.4642857142857152E-4"/>
    <s v="Nov"/>
    <n v="0.5"/>
    <n v="0"/>
    <n v="0"/>
    <s v="Por Ejecutar"/>
    <n v="1"/>
    <n v="0.5"/>
    <n v="0.5"/>
    <m/>
    <m/>
    <m/>
    <m/>
    <m/>
    <x v="1"/>
    <m/>
  </r>
  <r>
    <n v="200"/>
    <s v="OE1;PR_10;ACT_98"/>
    <x v="0"/>
    <x v="0"/>
    <x v="0"/>
    <n v="11"/>
    <s v="PAI"/>
    <x v="6"/>
    <s v="ACT_98"/>
    <s v="Publicar el mapa de riesgos consolidado en el botón de transparencia e intranet"/>
    <x v="5"/>
    <n v="4.4642857142857152E-4"/>
    <s v="Dic"/>
    <n v="0"/>
    <n v="0"/>
    <n v="0"/>
    <s v="Por Ejecutar"/>
    <n v="1"/>
    <n v="0.5"/>
    <n v="0.5"/>
    <m/>
    <m/>
    <m/>
    <m/>
    <m/>
    <x v="1"/>
    <m/>
  </r>
  <r>
    <n v="201"/>
    <s v="OE1;PR_10;ACT_99"/>
    <x v="0"/>
    <x v="0"/>
    <x v="0"/>
    <n v="11"/>
    <s v="PAI"/>
    <x v="6"/>
    <s v="ACT_99"/>
    <s v="Socializar el Mapa de Riesgos en la SPT "/>
    <x v="5"/>
    <n v="4.4642857142857152E-4"/>
    <s v="Ene"/>
    <n v="0"/>
    <n v="0"/>
    <n v="0"/>
    <s v="Por Ejecutar"/>
    <n v="0"/>
    <n v="0"/>
    <n v="0"/>
    <n v="1"/>
    <n v="0"/>
    <n v="0"/>
    <m/>
    <n v="1"/>
    <x v="2"/>
    <n v="0"/>
  </r>
  <r>
    <n v="201"/>
    <s v="OE1;PR_10;ACT_99"/>
    <x v="0"/>
    <x v="0"/>
    <x v="0"/>
    <n v="11"/>
    <s v="PAI"/>
    <x v="6"/>
    <s v="ACT_99"/>
    <s v="Socializar el Mapa de Riesgos en la SPT "/>
    <x v="5"/>
    <n v="4.4642857142857152E-4"/>
    <s v="Feb"/>
    <n v="0"/>
    <n v="0"/>
    <n v="0"/>
    <s v="Por Ejecutar"/>
    <n v="0"/>
    <n v="0"/>
    <n v="0"/>
    <m/>
    <m/>
    <m/>
    <m/>
    <m/>
    <x v="1"/>
    <m/>
  </r>
  <r>
    <n v="201"/>
    <s v="OE1;PR_10;ACT_99"/>
    <x v="0"/>
    <x v="0"/>
    <x v="0"/>
    <n v="11"/>
    <s v="PAI"/>
    <x v="6"/>
    <s v="ACT_99"/>
    <s v="Socializar el Mapa de Riesgos en la SPT "/>
    <x v="5"/>
    <n v="4.4642857142857152E-4"/>
    <s v="Mar"/>
    <n v="0"/>
    <n v="0"/>
    <n v="0"/>
    <s v="Por Ejecutar"/>
    <n v="0"/>
    <n v="0"/>
    <n v="0"/>
    <m/>
    <m/>
    <m/>
    <m/>
    <m/>
    <x v="1"/>
    <m/>
  </r>
  <r>
    <n v="201"/>
    <s v="OE1;PR_10;ACT_99"/>
    <x v="0"/>
    <x v="0"/>
    <x v="0"/>
    <n v="11"/>
    <s v="PAI"/>
    <x v="6"/>
    <s v="ACT_99"/>
    <s v="Socializar el Mapa de Riesgos en la SPT "/>
    <x v="5"/>
    <n v="4.4642857142857152E-4"/>
    <s v="Abr"/>
    <n v="0.5"/>
    <n v="0"/>
    <n v="0"/>
    <s v="Por Ejecutar"/>
    <n v="0.5"/>
    <n v="0"/>
    <n v="0"/>
    <m/>
    <m/>
    <m/>
    <m/>
    <m/>
    <x v="1"/>
    <m/>
  </r>
  <r>
    <n v="201"/>
    <s v="OE1;PR_10;ACT_99"/>
    <x v="0"/>
    <x v="0"/>
    <x v="0"/>
    <n v="11"/>
    <s v="PAI"/>
    <x v="6"/>
    <s v="ACT_99"/>
    <s v="Socializar el Mapa de Riesgos en la SPT "/>
    <x v="5"/>
    <n v="4.4642857142857152E-4"/>
    <s v="May"/>
    <n v="0"/>
    <n v="0"/>
    <n v="0"/>
    <s v="Por Ejecutar"/>
    <n v="0.5"/>
    <n v="0"/>
    <n v="0"/>
    <m/>
    <m/>
    <m/>
    <m/>
    <m/>
    <x v="1"/>
    <m/>
  </r>
  <r>
    <n v="201"/>
    <s v="OE1;PR_10;ACT_99"/>
    <x v="0"/>
    <x v="0"/>
    <x v="0"/>
    <n v="11"/>
    <s v="PAI"/>
    <x v="6"/>
    <s v="ACT_99"/>
    <s v="Socializar el Mapa de Riesgos en la SPT "/>
    <x v="5"/>
    <n v="4.4642857142857152E-4"/>
    <s v="Jun"/>
    <n v="0"/>
    <n v="0"/>
    <n v="0"/>
    <s v="Por Ejecutar"/>
    <n v="0.5"/>
    <n v="0"/>
    <n v="0"/>
    <m/>
    <m/>
    <m/>
    <m/>
    <m/>
    <x v="1"/>
    <m/>
  </r>
  <r>
    <n v="201"/>
    <s v="OE1;PR_10;ACT_99"/>
    <x v="0"/>
    <x v="0"/>
    <x v="0"/>
    <n v="11"/>
    <s v="PAI"/>
    <x v="6"/>
    <s v="ACT_99"/>
    <s v="Socializar el Mapa de Riesgos en la SPT "/>
    <x v="5"/>
    <n v="4.4642857142857152E-4"/>
    <s v="Jul"/>
    <n v="0"/>
    <n v="0"/>
    <n v="0"/>
    <s v="Por Ejecutar"/>
    <n v="0.5"/>
    <n v="0"/>
    <n v="0"/>
    <m/>
    <m/>
    <m/>
    <m/>
    <m/>
    <x v="1"/>
    <m/>
  </r>
  <r>
    <n v="201"/>
    <s v="OE1;PR_10;ACT_99"/>
    <x v="0"/>
    <x v="0"/>
    <x v="0"/>
    <n v="11"/>
    <s v="PAI"/>
    <x v="6"/>
    <s v="ACT_99"/>
    <s v="Socializar el Mapa de Riesgos en la SPT "/>
    <x v="5"/>
    <n v="4.4642857142857152E-4"/>
    <s v="Ago"/>
    <n v="0.5"/>
    <n v="0"/>
    <n v="0"/>
    <s v="Por Ejecutar"/>
    <n v="1"/>
    <n v="0"/>
    <n v="0"/>
    <m/>
    <m/>
    <m/>
    <m/>
    <m/>
    <x v="1"/>
    <m/>
  </r>
  <r>
    <n v="201"/>
    <s v="OE1;PR_10;ACT_99"/>
    <x v="0"/>
    <x v="0"/>
    <x v="0"/>
    <n v="11"/>
    <s v="PAI"/>
    <x v="6"/>
    <s v="ACT_99"/>
    <s v="Socializar el Mapa de Riesgos en la SPT "/>
    <x v="5"/>
    <n v="4.4642857142857152E-4"/>
    <s v="Sep"/>
    <n v="0"/>
    <n v="0"/>
    <n v="0"/>
    <s v="Por Ejecutar"/>
    <n v="1"/>
    <n v="0"/>
    <n v="0"/>
    <m/>
    <m/>
    <m/>
    <m/>
    <m/>
    <x v="1"/>
    <m/>
  </r>
  <r>
    <n v="201"/>
    <s v="OE1;PR_10;ACT_99"/>
    <x v="0"/>
    <x v="0"/>
    <x v="0"/>
    <n v="11"/>
    <s v="PAI"/>
    <x v="6"/>
    <s v="ACT_99"/>
    <s v="Socializar el Mapa de Riesgos en la SPT "/>
    <x v="5"/>
    <n v="4.4642857142857152E-4"/>
    <s v="Oct"/>
    <n v="0"/>
    <n v="0"/>
    <n v="0"/>
    <s v="Por Ejecutar"/>
    <n v="1"/>
    <n v="0"/>
    <n v="0"/>
    <m/>
    <m/>
    <m/>
    <m/>
    <m/>
    <x v="1"/>
    <m/>
  </r>
  <r>
    <n v="201"/>
    <s v="OE1;PR_10;ACT_99"/>
    <x v="0"/>
    <x v="0"/>
    <x v="0"/>
    <n v="11"/>
    <s v="PAI"/>
    <x v="6"/>
    <s v="ACT_99"/>
    <s v="Socializar el Mapa de Riesgos en la SPT "/>
    <x v="5"/>
    <n v="4.4642857142857152E-4"/>
    <s v="Nov"/>
    <n v="0"/>
    <n v="0"/>
    <n v="0"/>
    <s v="Por Ejecutar"/>
    <n v="1"/>
    <n v="0"/>
    <n v="0"/>
    <m/>
    <m/>
    <m/>
    <m/>
    <m/>
    <x v="1"/>
    <m/>
  </r>
  <r>
    <n v="201"/>
    <s v="OE1;PR_10;ACT_99"/>
    <x v="0"/>
    <x v="0"/>
    <x v="0"/>
    <n v="11"/>
    <s v="PAI"/>
    <x v="6"/>
    <s v="ACT_99"/>
    <s v="Socializar el Mapa de Riesgos en la SPT "/>
    <x v="5"/>
    <n v="4.4642857142857152E-4"/>
    <s v="Dic"/>
    <n v="0"/>
    <n v="0"/>
    <n v="0"/>
    <s v="Por Ejecutar"/>
    <n v="1"/>
    <n v="0"/>
    <n v="0"/>
    <m/>
    <m/>
    <m/>
    <m/>
    <m/>
    <x v="1"/>
    <m/>
  </r>
  <r>
    <n v="202"/>
    <s v="OE1;PR_10;ACT_235"/>
    <x v="0"/>
    <x v="0"/>
    <x v="0"/>
    <n v="11"/>
    <s v="PAI"/>
    <x v="6"/>
    <s v="ACT_235"/>
    <s v="Monitorear y efectuar seguimiento a los riesgos de corrupción"/>
    <x v="2"/>
    <n v="4.4642857142857152E-4"/>
    <s v="Ene"/>
    <n v="0"/>
    <n v="0"/>
    <n v="0"/>
    <s v="Por Ejecutar"/>
    <n v="0"/>
    <n v="0"/>
    <n v="0"/>
    <n v="1"/>
    <n v="0.1"/>
    <n v="0.1"/>
    <m/>
    <n v="0.9"/>
    <x v="0"/>
    <n v="4.4642857142857156E-5"/>
  </r>
  <r>
    <n v="202"/>
    <s v="OE1;PR_10;ACT_235"/>
    <x v="0"/>
    <x v="0"/>
    <x v="0"/>
    <n v="11"/>
    <s v="PAI"/>
    <x v="6"/>
    <s v="ACT_235"/>
    <s v="Monitorear y efectuar seguimiento a los riesgos de corrupción"/>
    <x v="2"/>
    <n v="4.4642857142857152E-4"/>
    <s v="Feb"/>
    <n v="0"/>
    <n v="0"/>
    <n v="0"/>
    <s v="Por Ejecutar"/>
    <n v="0"/>
    <n v="0"/>
    <n v="0"/>
    <m/>
    <m/>
    <m/>
    <m/>
    <m/>
    <x v="1"/>
    <m/>
  </r>
  <r>
    <n v="202"/>
    <s v="OE1;PR_10;ACT_235"/>
    <x v="0"/>
    <x v="0"/>
    <x v="0"/>
    <n v="11"/>
    <s v="PAI"/>
    <x v="6"/>
    <s v="ACT_235"/>
    <s v="Monitorear y efectuar seguimiento a los riesgos de corrupción"/>
    <x v="2"/>
    <n v="4.4642857142857152E-4"/>
    <s v="Mar"/>
    <n v="0"/>
    <n v="0"/>
    <n v="0"/>
    <s v="Por Ejecutar"/>
    <n v="0"/>
    <n v="0"/>
    <n v="0"/>
    <m/>
    <m/>
    <m/>
    <m/>
    <m/>
    <x v="1"/>
    <m/>
  </r>
  <r>
    <n v="202"/>
    <s v="OE1;PR_10;ACT_235"/>
    <x v="0"/>
    <x v="0"/>
    <x v="0"/>
    <n v="11"/>
    <s v="PAI"/>
    <x v="6"/>
    <s v="ACT_235"/>
    <s v="Monitorear y efectuar seguimiento a los riesgos de corrupción"/>
    <x v="2"/>
    <n v="4.4642857142857152E-4"/>
    <s v="Abr"/>
    <n v="0"/>
    <n v="0"/>
    <n v="0"/>
    <s v="Por Ejecutar"/>
    <n v="0"/>
    <n v="0"/>
    <n v="0"/>
    <m/>
    <m/>
    <m/>
    <m/>
    <m/>
    <x v="1"/>
    <m/>
  </r>
  <r>
    <n v="202"/>
    <s v="OE1;PR_10;ACT_235"/>
    <x v="0"/>
    <x v="0"/>
    <x v="0"/>
    <n v="11"/>
    <s v="PAI"/>
    <x v="6"/>
    <s v="ACT_235"/>
    <s v="Monitorear y efectuar seguimiento a los riesgos de corrupción"/>
    <x v="2"/>
    <n v="4.4642857142857152E-4"/>
    <s v="May"/>
    <n v="0"/>
    <n v="0"/>
    <n v="0"/>
    <s v="Por Ejecutar"/>
    <n v="0"/>
    <n v="0"/>
    <n v="0"/>
    <m/>
    <m/>
    <m/>
    <m/>
    <m/>
    <x v="1"/>
    <m/>
  </r>
  <r>
    <n v="202"/>
    <s v="OE1;PR_10;ACT_235"/>
    <x v="0"/>
    <x v="0"/>
    <x v="0"/>
    <n v="11"/>
    <s v="PAI"/>
    <x v="6"/>
    <s v="ACT_235"/>
    <s v="Monitorear y efectuar seguimiento a los riesgos de corrupción"/>
    <x v="2"/>
    <n v="4.4642857142857152E-4"/>
    <s v="Jun"/>
    <n v="0"/>
    <n v="0.1"/>
    <n v="0"/>
    <s v="Por Ejecutar"/>
    <n v="0"/>
    <n v="0.1"/>
    <n v="0"/>
    <m/>
    <m/>
    <m/>
    <m/>
    <m/>
    <x v="1"/>
    <m/>
  </r>
  <r>
    <n v="202"/>
    <s v="OE1;PR_10;ACT_235"/>
    <x v="0"/>
    <x v="0"/>
    <x v="0"/>
    <n v="11"/>
    <s v="PAI"/>
    <x v="6"/>
    <s v="ACT_235"/>
    <s v="Monitorear y efectuar seguimiento a los riesgos de corrupción"/>
    <x v="2"/>
    <n v="4.4642857142857152E-4"/>
    <s v="Jul"/>
    <n v="0"/>
    <n v="0"/>
    <n v="0"/>
    <s v="Por Ejecutar"/>
    <n v="0"/>
    <n v="0.1"/>
    <n v="0"/>
    <m/>
    <m/>
    <m/>
    <m/>
    <m/>
    <x v="1"/>
    <m/>
  </r>
  <r>
    <n v="202"/>
    <s v="OE1;PR_10;ACT_235"/>
    <x v="0"/>
    <x v="0"/>
    <x v="0"/>
    <n v="11"/>
    <s v="PAI"/>
    <x v="6"/>
    <s v="ACT_235"/>
    <s v="Monitorear y efectuar seguimiento a los riesgos de corrupción"/>
    <x v="2"/>
    <n v="4.4642857142857152E-4"/>
    <s v="Ago"/>
    <n v="0"/>
    <n v="0"/>
    <n v="0"/>
    <s v="Por Ejecutar"/>
    <n v="0"/>
    <n v="0.1"/>
    <n v="0"/>
    <m/>
    <m/>
    <m/>
    <m/>
    <m/>
    <x v="1"/>
    <m/>
  </r>
  <r>
    <n v="202"/>
    <s v="OE1;PR_10;ACT_235"/>
    <x v="0"/>
    <x v="0"/>
    <x v="0"/>
    <n v="11"/>
    <s v="PAI"/>
    <x v="6"/>
    <s v="ACT_235"/>
    <s v="Monitorear y efectuar seguimiento a los riesgos de corrupción"/>
    <x v="2"/>
    <n v="4.4642857142857152E-4"/>
    <s v="Sep"/>
    <n v="0.25"/>
    <n v="0"/>
    <n v="0"/>
    <s v="Por Ejecutar"/>
    <n v="0.25"/>
    <n v="0.1"/>
    <n v="0.4"/>
    <m/>
    <m/>
    <m/>
    <m/>
    <m/>
    <x v="1"/>
    <m/>
  </r>
  <r>
    <n v="202"/>
    <s v="OE1;PR_10;ACT_235"/>
    <x v="0"/>
    <x v="0"/>
    <x v="0"/>
    <n v="11"/>
    <s v="PAI"/>
    <x v="6"/>
    <s v="ACT_235"/>
    <s v="Monitorear y efectuar seguimiento a los riesgos de corrupción"/>
    <x v="2"/>
    <n v="4.4642857142857152E-4"/>
    <s v="Oct"/>
    <n v="0.25"/>
    <n v="0"/>
    <n v="0"/>
    <s v="Por Ejecutar"/>
    <n v="0.5"/>
    <n v="0.1"/>
    <n v="0.2"/>
    <m/>
    <m/>
    <m/>
    <m/>
    <m/>
    <x v="1"/>
    <m/>
  </r>
  <r>
    <n v="202"/>
    <s v="OE1;PR_10;ACT_235"/>
    <x v="0"/>
    <x v="0"/>
    <x v="0"/>
    <n v="11"/>
    <s v="PAI"/>
    <x v="6"/>
    <s v="ACT_235"/>
    <s v="Monitorear y efectuar seguimiento a los riesgos de corrupción"/>
    <x v="2"/>
    <n v="4.4642857142857152E-4"/>
    <s v="Nov"/>
    <n v="0.25"/>
    <n v="0"/>
    <n v="0"/>
    <s v="Por Ejecutar"/>
    <n v="0.75"/>
    <n v="0.1"/>
    <n v="0.13333333333333333"/>
    <m/>
    <m/>
    <m/>
    <m/>
    <m/>
    <x v="1"/>
    <m/>
  </r>
  <r>
    <n v="202"/>
    <s v="OE1;PR_10;ACT_235"/>
    <x v="0"/>
    <x v="0"/>
    <x v="0"/>
    <n v="11"/>
    <s v="PAI"/>
    <x v="6"/>
    <s v="ACT_235"/>
    <s v="Monitorear y efectuar seguimiento a los riesgos de corrupción"/>
    <x v="2"/>
    <n v="4.4642857142857152E-4"/>
    <s v="Dic"/>
    <n v="0.25"/>
    <n v="0"/>
    <n v="0"/>
    <s v="Por Ejecutar"/>
    <n v="1"/>
    <n v="0.1"/>
    <n v="0.1"/>
    <m/>
    <m/>
    <m/>
    <m/>
    <m/>
    <x v="1"/>
    <m/>
  </r>
  <r>
    <n v="203"/>
    <s v="OE1;PR_10;ACT_246"/>
    <x v="0"/>
    <x v="0"/>
    <x v="0"/>
    <n v="11"/>
    <s v="PAI"/>
    <x v="6"/>
    <s v="ACT_246"/>
    <s v="Monitorear y efectuar seguimiento a los riesgos de corrupción"/>
    <x v="0"/>
    <n v="4.4642857142857152E-4"/>
    <s v="Ene"/>
    <n v="0"/>
    <n v="0"/>
    <n v="0"/>
    <s v="Por Ejecutar"/>
    <n v="0"/>
    <n v="0"/>
    <n v="0"/>
    <n v="3"/>
    <n v="1"/>
    <n v="0.33333333333333331"/>
    <m/>
    <n v="0.66666666666666674"/>
    <x v="0"/>
    <n v="1.4880952380952382E-4"/>
  </r>
  <r>
    <n v="203"/>
    <s v="OE1;PR_10;ACT_246"/>
    <x v="0"/>
    <x v="0"/>
    <x v="0"/>
    <n v="11"/>
    <s v="PAI"/>
    <x v="6"/>
    <s v="ACT_246"/>
    <s v="Monitorear y efectuar seguimiento a los riesgos de corrupción"/>
    <x v="0"/>
    <n v="4.4642857142857152E-4"/>
    <s v="Feb"/>
    <n v="0"/>
    <n v="0"/>
    <n v="0"/>
    <s v="Por Ejecutar"/>
    <n v="0"/>
    <n v="0"/>
    <n v="0"/>
    <m/>
    <m/>
    <m/>
    <m/>
    <m/>
    <x v="1"/>
    <m/>
  </r>
  <r>
    <n v="203"/>
    <s v="OE1;PR_10;ACT_246"/>
    <x v="0"/>
    <x v="0"/>
    <x v="0"/>
    <n v="11"/>
    <s v="PAI"/>
    <x v="6"/>
    <s v="ACT_246"/>
    <s v="Monitorear y efectuar seguimiento a los riesgos de corrupción"/>
    <x v="0"/>
    <n v="4.4642857142857152E-4"/>
    <s v="Mar"/>
    <n v="0"/>
    <n v="0"/>
    <n v="0"/>
    <s v="Por Ejecutar"/>
    <n v="0"/>
    <n v="0"/>
    <n v="0"/>
    <m/>
    <m/>
    <m/>
    <m/>
    <m/>
    <x v="1"/>
    <m/>
  </r>
  <r>
    <n v="203"/>
    <s v="OE1;PR_10;ACT_246"/>
    <x v="0"/>
    <x v="0"/>
    <x v="0"/>
    <n v="11"/>
    <s v="PAI"/>
    <x v="6"/>
    <s v="ACT_246"/>
    <s v="Monitorear y efectuar seguimiento a los riesgos de corrupción"/>
    <x v="0"/>
    <n v="4.4642857142857152E-4"/>
    <s v="Abr"/>
    <n v="1"/>
    <n v="1"/>
    <n v="1"/>
    <s v="Culminada"/>
    <n v="1"/>
    <n v="1"/>
    <n v="1"/>
    <m/>
    <m/>
    <m/>
    <m/>
    <m/>
    <x v="1"/>
    <m/>
  </r>
  <r>
    <n v="203"/>
    <s v="OE1;PR_10;ACT_246"/>
    <x v="0"/>
    <x v="0"/>
    <x v="0"/>
    <n v="11"/>
    <s v="PAI"/>
    <x v="6"/>
    <s v="ACT_246"/>
    <s v="Monitorear y efectuar seguimiento a los riesgos de corrupción"/>
    <x v="0"/>
    <n v="4.4642857142857152E-4"/>
    <s v="May"/>
    <n v="0"/>
    <n v="0"/>
    <n v="0"/>
    <s v="Por Ejecutar"/>
    <n v="1"/>
    <n v="1"/>
    <n v="1"/>
    <m/>
    <m/>
    <m/>
    <m/>
    <m/>
    <x v="1"/>
    <m/>
  </r>
  <r>
    <n v="203"/>
    <s v="OE1;PR_10;ACT_246"/>
    <x v="0"/>
    <x v="0"/>
    <x v="0"/>
    <n v="11"/>
    <s v="PAI"/>
    <x v="6"/>
    <s v="ACT_246"/>
    <s v="Monitorear y efectuar seguimiento a los riesgos de corrupción"/>
    <x v="0"/>
    <n v="4.4642857142857152E-4"/>
    <s v="Jun"/>
    <n v="0"/>
    <n v="0"/>
    <n v="0"/>
    <s v="Por Ejecutar"/>
    <n v="1"/>
    <n v="1"/>
    <n v="1"/>
    <m/>
    <m/>
    <m/>
    <m/>
    <m/>
    <x v="1"/>
    <m/>
  </r>
  <r>
    <n v="203"/>
    <s v="OE1;PR_10;ACT_246"/>
    <x v="0"/>
    <x v="0"/>
    <x v="0"/>
    <n v="11"/>
    <s v="PAI"/>
    <x v="6"/>
    <s v="ACT_246"/>
    <s v="Monitorear y efectuar seguimiento a los riesgos de corrupción"/>
    <x v="0"/>
    <n v="4.4642857142857152E-4"/>
    <s v="Jul"/>
    <n v="0"/>
    <n v="0"/>
    <n v="0"/>
    <s v="Por Ejecutar"/>
    <n v="1"/>
    <n v="1"/>
    <n v="1"/>
    <m/>
    <m/>
    <m/>
    <m/>
    <m/>
    <x v="1"/>
    <m/>
  </r>
  <r>
    <n v="203"/>
    <s v="OE1;PR_10;ACT_246"/>
    <x v="0"/>
    <x v="0"/>
    <x v="0"/>
    <n v="11"/>
    <s v="PAI"/>
    <x v="6"/>
    <s v="ACT_246"/>
    <s v="Monitorear y efectuar seguimiento a los riesgos de corrupción"/>
    <x v="0"/>
    <n v="4.4642857142857152E-4"/>
    <s v="Ago"/>
    <n v="1"/>
    <n v="0"/>
    <n v="0"/>
    <s v="Por Ejecutar"/>
    <n v="2"/>
    <n v="1"/>
    <n v="0.5"/>
    <m/>
    <m/>
    <m/>
    <m/>
    <m/>
    <x v="1"/>
    <m/>
  </r>
  <r>
    <n v="203"/>
    <s v="OE1;PR_10;ACT_246"/>
    <x v="0"/>
    <x v="0"/>
    <x v="0"/>
    <n v="11"/>
    <s v="PAI"/>
    <x v="6"/>
    <s v="ACT_246"/>
    <s v="Monitorear y efectuar seguimiento a los riesgos de corrupción"/>
    <x v="0"/>
    <n v="4.4642857142857152E-4"/>
    <s v="Sep"/>
    <n v="0"/>
    <n v="0"/>
    <n v="0"/>
    <s v="Por Ejecutar"/>
    <n v="2"/>
    <n v="1"/>
    <n v="0.5"/>
    <m/>
    <m/>
    <m/>
    <m/>
    <m/>
    <x v="1"/>
    <m/>
  </r>
  <r>
    <n v="203"/>
    <s v="OE1;PR_10;ACT_246"/>
    <x v="0"/>
    <x v="0"/>
    <x v="0"/>
    <n v="11"/>
    <s v="PAI"/>
    <x v="6"/>
    <s v="ACT_246"/>
    <s v="Monitorear y efectuar seguimiento a los riesgos de corrupción"/>
    <x v="0"/>
    <n v="4.4642857142857152E-4"/>
    <s v="Oct"/>
    <n v="0"/>
    <n v="0"/>
    <n v="0"/>
    <s v="Por Ejecutar"/>
    <n v="2"/>
    <n v="1"/>
    <n v="0.5"/>
    <m/>
    <m/>
    <m/>
    <m/>
    <m/>
    <x v="1"/>
    <m/>
  </r>
  <r>
    <n v="203"/>
    <s v="OE1;PR_10;ACT_246"/>
    <x v="0"/>
    <x v="0"/>
    <x v="0"/>
    <n v="11"/>
    <s v="PAI"/>
    <x v="6"/>
    <s v="ACT_246"/>
    <s v="Monitorear y efectuar seguimiento a los riesgos de corrupción"/>
    <x v="0"/>
    <n v="4.4642857142857152E-4"/>
    <s v="Nov"/>
    <n v="0"/>
    <n v="0"/>
    <n v="0"/>
    <s v="Por Ejecutar"/>
    <n v="2"/>
    <n v="1"/>
    <n v="0.5"/>
    <m/>
    <m/>
    <m/>
    <m/>
    <m/>
    <x v="1"/>
    <m/>
  </r>
  <r>
    <n v="203"/>
    <s v="OE1;PR_10;ACT_246"/>
    <x v="0"/>
    <x v="0"/>
    <x v="0"/>
    <n v="11"/>
    <s v="PAI"/>
    <x v="6"/>
    <s v="ACT_246"/>
    <s v="Monitorear y efectuar seguimiento a los riesgos de corrupción"/>
    <x v="0"/>
    <n v="4.4642857142857152E-4"/>
    <s v="Dic"/>
    <n v="1"/>
    <n v="0"/>
    <n v="0"/>
    <s v="Por Ejecutar"/>
    <n v="3"/>
    <n v="1"/>
    <n v="0.33333333333333331"/>
    <m/>
    <m/>
    <m/>
    <m/>
    <m/>
    <x v="1"/>
    <m/>
  </r>
  <r>
    <n v="204"/>
    <s v="OE1;PR_10;ACT_247"/>
    <x v="0"/>
    <x v="0"/>
    <x v="0"/>
    <n v="11"/>
    <s v="PAI"/>
    <x v="6"/>
    <s v="ACT_247"/>
    <s v="Monitorear y efectuar seguimiento a los riesgos de corrupción"/>
    <x v="1"/>
    <n v="4.4642857142857152E-4"/>
    <s v="Ene"/>
    <n v="0"/>
    <n v="0"/>
    <n v="0"/>
    <s v="Por Ejecutar"/>
    <n v="0"/>
    <n v="0"/>
    <n v="0"/>
    <n v="3"/>
    <n v="0"/>
    <n v="0"/>
    <m/>
    <n v="1"/>
    <x v="2"/>
    <n v="0"/>
  </r>
  <r>
    <n v="204"/>
    <s v="OE1;PR_10;ACT_247"/>
    <x v="0"/>
    <x v="0"/>
    <x v="0"/>
    <n v="11"/>
    <s v="PAI"/>
    <x v="6"/>
    <s v="ACT_247"/>
    <s v="Monitorear y efectuar seguimiento a los riesgos de corrupción"/>
    <x v="1"/>
    <n v="4.4642857142857152E-4"/>
    <s v="Feb"/>
    <n v="0"/>
    <n v="0"/>
    <n v="0"/>
    <s v="Por Ejecutar"/>
    <n v="0"/>
    <n v="0"/>
    <n v="0"/>
    <m/>
    <m/>
    <m/>
    <m/>
    <m/>
    <x v="1"/>
    <m/>
  </r>
  <r>
    <n v="204"/>
    <s v="OE1;PR_10;ACT_247"/>
    <x v="0"/>
    <x v="0"/>
    <x v="0"/>
    <n v="11"/>
    <s v="PAI"/>
    <x v="6"/>
    <s v="ACT_247"/>
    <s v="Monitorear y efectuar seguimiento a los riesgos de corrupción"/>
    <x v="1"/>
    <n v="4.4642857142857152E-4"/>
    <s v="Mar"/>
    <n v="0"/>
    <n v="0"/>
    <n v="0"/>
    <s v="Por Ejecutar"/>
    <n v="0"/>
    <n v="0"/>
    <n v="0"/>
    <m/>
    <m/>
    <m/>
    <m/>
    <m/>
    <x v="1"/>
    <m/>
  </r>
  <r>
    <n v="204"/>
    <s v="OE1;PR_10;ACT_247"/>
    <x v="0"/>
    <x v="0"/>
    <x v="0"/>
    <n v="11"/>
    <s v="PAI"/>
    <x v="6"/>
    <s v="ACT_247"/>
    <s v="Monitorear y efectuar seguimiento a los riesgos de corrupción"/>
    <x v="1"/>
    <n v="4.4642857142857152E-4"/>
    <s v="Abr"/>
    <n v="1"/>
    <n v="0"/>
    <n v="0"/>
    <s v="Por Ejecutar"/>
    <n v="1"/>
    <n v="0"/>
    <n v="0"/>
    <m/>
    <m/>
    <m/>
    <m/>
    <m/>
    <x v="1"/>
    <m/>
  </r>
  <r>
    <n v="204"/>
    <s v="OE1;PR_10;ACT_247"/>
    <x v="0"/>
    <x v="0"/>
    <x v="0"/>
    <n v="11"/>
    <s v="PAI"/>
    <x v="6"/>
    <s v="ACT_247"/>
    <s v="Monitorear y efectuar seguimiento a los riesgos de corrupción"/>
    <x v="1"/>
    <n v="4.4642857142857152E-4"/>
    <s v="May"/>
    <n v="0"/>
    <n v="0"/>
    <n v="0"/>
    <s v="Por Ejecutar"/>
    <n v="1"/>
    <n v="0"/>
    <n v="0"/>
    <m/>
    <m/>
    <m/>
    <m/>
    <m/>
    <x v="1"/>
    <m/>
  </r>
  <r>
    <n v="204"/>
    <s v="OE1;PR_10;ACT_247"/>
    <x v="0"/>
    <x v="0"/>
    <x v="0"/>
    <n v="11"/>
    <s v="PAI"/>
    <x v="6"/>
    <s v="ACT_247"/>
    <s v="Monitorear y efectuar seguimiento a los riesgos de corrupción"/>
    <x v="1"/>
    <n v="4.4642857142857152E-4"/>
    <s v="Jun"/>
    <n v="0"/>
    <n v="0"/>
    <n v="0"/>
    <s v="Por Ejecutar"/>
    <n v="1"/>
    <n v="0"/>
    <n v="0"/>
    <m/>
    <m/>
    <m/>
    <m/>
    <m/>
    <x v="1"/>
    <m/>
  </r>
  <r>
    <n v="204"/>
    <s v="OE1;PR_10;ACT_247"/>
    <x v="0"/>
    <x v="0"/>
    <x v="0"/>
    <n v="11"/>
    <s v="PAI"/>
    <x v="6"/>
    <s v="ACT_247"/>
    <s v="Monitorear y efectuar seguimiento a los riesgos de corrupción"/>
    <x v="1"/>
    <n v="4.4642857142857152E-4"/>
    <s v="Jul"/>
    <n v="0"/>
    <n v="0"/>
    <n v="0"/>
    <s v="Por Ejecutar"/>
    <n v="1"/>
    <n v="0"/>
    <n v="0"/>
    <m/>
    <m/>
    <m/>
    <m/>
    <m/>
    <x v="1"/>
    <m/>
  </r>
  <r>
    <n v="204"/>
    <s v="OE1;PR_10;ACT_247"/>
    <x v="0"/>
    <x v="0"/>
    <x v="0"/>
    <n v="11"/>
    <s v="PAI"/>
    <x v="6"/>
    <s v="ACT_247"/>
    <s v="Monitorear y efectuar seguimiento a los riesgos de corrupción"/>
    <x v="1"/>
    <n v="4.4642857142857152E-4"/>
    <s v="Ago"/>
    <n v="1"/>
    <n v="0"/>
    <n v="0"/>
    <s v="Por Ejecutar"/>
    <n v="2"/>
    <n v="0"/>
    <n v="0"/>
    <m/>
    <m/>
    <m/>
    <m/>
    <m/>
    <x v="1"/>
    <m/>
  </r>
  <r>
    <n v="204"/>
    <s v="OE1;PR_10;ACT_247"/>
    <x v="0"/>
    <x v="0"/>
    <x v="0"/>
    <n v="11"/>
    <s v="PAI"/>
    <x v="6"/>
    <s v="ACT_247"/>
    <s v="Monitorear y efectuar seguimiento a los riesgos de corrupción"/>
    <x v="1"/>
    <n v="4.4642857142857152E-4"/>
    <s v="Sep"/>
    <n v="0"/>
    <n v="0"/>
    <n v="0"/>
    <s v="Por Ejecutar"/>
    <n v="2"/>
    <n v="0"/>
    <n v="0"/>
    <m/>
    <m/>
    <m/>
    <m/>
    <m/>
    <x v="1"/>
    <m/>
  </r>
  <r>
    <n v="204"/>
    <s v="OE1;PR_10;ACT_247"/>
    <x v="0"/>
    <x v="0"/>
    <x v="0"/>
    <n v="11"/>
    <s v="PAI"/>
    <x v="6"/>
    <s v="ACT_247"/>
    <s v="Monitorear y efectuar seguimiento a los riesgos de corrupción"/>
    <x v="1"/>
    <n v="4.4642857142857152E-4"/>
    <s v="Oct"/>
    <n v="0"/>
    <n v="0"/>
    <n v="0"/>
    <s v="Por Ejecutar"/>
    <n v="2"/>
    <n v="0"/>
    <n v="0"/>
    <m/>
    <m/>
    <m/>
    <m/>
    <m/>
    <x v="1"/>
    <m/>
  </r>
  <r>
    <n v="204"/>
    <s v="OE1;PR_10;ACT_247"/>
    <x v="0"/>
    <x v="0"/>
    <x v="0"/>
    <n v="11"/>
    <s v="PAI"/>
    <x v="6"/>
    <s v="ACT_247"/>
    <s v="Monitorear y efectuar seguimiento a los riesgos de corrupción"/>
    <x v="1"/>
    <n v="4.4642857142857152E-4"/>
    <s v="Nov"/>
    <n v="0"/>
    <n v="0"/>
    <n v="0"/>
    <s v="Por Ejecutar"/>
    <n v="2"/>
    <n v="0"/>
    <n v="0"/>
    <m/>
    <m/>
    <m/>
    <m/>
    <m/>
    <x v="1"/>
    <m/>
  </r>
  <r>
    <n v="204"/>
    <s v="OE1;PR_10;ACT_247"/>
    <x v="0"/>
    <x v="0"/>
    <x v="0"/>
    <n v="11"/>
    <s v="PAI"/>
    <x v="6"/>
    <s v="ACT_247"/>
    <s v="Monitorear y efectuar seguimiento a los riesgos de corrupción"/>
    <x v="1"/>
    <n v="4.4642857142857152E-4"/>
    <s v="Dic"/>
    <n v="1"/>
    <n v="0"/>
    <n v="0"/>
    <s v="Por Ejecutar"/>
    <n v="3"/>
    <n v="0"/>
    <n v="0"/>
    <m/>
    <m/>
    <m/>
    <m/>
    <m/>
    <x v="1"/>
    <m/>
  </r>
  <r>
    <n v="205"/>
    <s v="OE1;PR_10;ACT_248"/>
    <x v="0"/>
    <x v="0"/>
    <x v="0"/>
    <n v="11"/>
    <s v="PAI"/>
    <x v="6"/>
    <s v="ACT_248"/>
    <s v="Monitorear y efectuar seguimiento a los riesgos de corrupción"/>
    <x v="8"/>
    <n v="4.4642857142857152E-4"/>
    <s v="Ene"/>
    <n v="0"/>
    <n v="0"/>
    <n v="0"/>
    <s v="Por Ejecutar"/>
    <n v="0"/>
    <n v="0"/>
    <n v="0"/>
    <n v="2"/>
    <n v="0"/>
    <n v="0"/>
    <m/>
    <n v="1"/>
    <x v="2"/>
    <n v="0"/>
  </r>
  <r>
    <n v="205"/>
    <s v="OE1;PR_10;ACT_248"/>
    <x v="0"/>
    <x v="0"/>
    <x v="0"/>
    <n v="11"/>
    <s v="PAI"/>
    <x v="6"/>
    <s v="ACT_248"/>
    <s v="Monitorear y efectuar seguimiento a los riesgos de corrupción"/>
    <x v="8"/>
    <n v="4.4642857142857152E-4"/>
    <s v="Feb"/>
    <n v="0"/>
    <n v="0"/>
    <n v="0"/>
    <s v="Por Ejecutar"/>
    <n v="0"/>
    <n v="0"/>
    <n v="0"/>
    <m/>
    <m/>
    <m/>
    <m/>
    <m/>
    <x v="1"/>
    <m/>
  </r>
  <r>
    <n v="205"/>
    <s v="OE1;PR_10;ACT_248"/>
    <x v="0"/>
    <x v="0"/>
    <x v="0"/>
    <n v="11"/>
    <s v="PAI"/>
    <x v="6"/>
    <s v="ACT_248"/>
    <s v="Monitorear y efectuar seguimiento a los riesgos de corrupción"/>
    <x v="8"/>
    <n v="4.4642857142857152E-4"/>
    <s v="Mar"/>
    <n v="0"/>
    <n v="0"/>
    <n v="0"/>
    <s v="Por Ejecutar"/>
    <n v="0"/>
    <n v="0"/>
    <n v="0"/>
    <m/>
    <m/>
    <m/>
    <m/>
    <m/>
    <x v="1"/>
    <m/>
  </r>
  <r>
    <n v="205"/>
    <s v="OE1;PR_10;ACT_248"/>
    <x v="0"/>
    <x v="0"/>
    <x v="0"/>
    <n v="11"/>
    <s v="PAI"/>
    <x v="6"/>
    <s v="ACT_248"/>
    <s v="Monitorear y efectuar seguimiento a los riesgos de corrupción"/>
    <x v="8"/>
    <n v="4.4642857142857152E-4"/>
    <s v="Abr"/>
    <n v="0"/>
    <n v="0"/>
    <n v="0"/>
    <s v="Por Ejecutar"/>
    <n v="0"/>
    <n v="0"/>
    <n v="0"/>
    <m/>
    <m/>
    <m/>
    <m/>
    <m/>
    <x v="1"/>
    <m/>
  </r>
  <r>
    <n v="205"/>
    <s v="OE1;PR_10;ACT_248"/>
    <x v="0"/>
    <x v="0"/>
    <x v="0"/>
    <n v="11"/>
    <s v="PAI"/>
    <x v="6"/>
    <s v="ACT_248"/>
    <s v="Monitorear y efectuar seguimiento a los riesgos de corrupción"/>
    <x v="8"/>
    <n v="4.4642857142857152E-4"/>
    <s v="May"/>
    <n v="0"/>
    <n v="0"/>
    <n v="0"/>
    <s v="Por Ejecutar"/>
    <n v="0"/>
    <n v="0"/>
    <n v="0"/>
    <m/>
    <m/>
    <m/>
    <m/>
    <m/>
    <x v="1"/>
    <m/>
  </r>
  <r>
    <n v="205"/>
    <s v="OE1;PR_10;ACT_248"/>
    <x v="0"/>
    <x v="0"/>
    <x v="0"/>
    <n v="11"/>
    <s v="PAI"/>
    <x v="6"/>
    <s v="ACT_248"/>
    <s v="Monitorear y efectuar seguimiento a los riesgos de corrupción"/>
    <x v="8"/>
    <n v="4.4642857142857152E-4"/>
    <s v="Jun"/>
    <n v="0"/>
    <n v="0"/>
    <n v="0"/>
    <s v="Por Ejecutar"/>
    <n v="0"/>
    <n v="0"/>
    <n v="0"/>
    <m/>
    <m/>
    <m/>
    <m/>
    <m/>
    <x v="1"/>
    <m/>
  </r>
  <r>
    <n v="205"/>
    <s v="OE1;PR_10;ACT_248"/>
    <x v="0"/>
    <x v="0"/>
    <x v="0"/>
    <n v="11"/>
    <s v="PAI"/>
    <x v="6"/>
    <s v="ACT_248"/>
    <s v="Monitorear y efectuar seguimiento a los riesgos de corrupción"/>
    <x v="8"/>
    <n v="4.4642857142857152E-4"/>
    <s v="Jul"/>
    <n v="0"/>
    <n v="0"/>
    <n v="0"/>
    <s v="Por Ejecutar"/>
    <n v="0"/>
    <n v="0"/>
    <n v="0"/>
    <m/>
    <m/>
    <m/>
    <m/>
    <m/>
    <x v="1"/>
    <m/>
  </r>
  <r>
    <n v="205"/>
    <s v="OE1;PR_10;ACT_248"/>
    <x v="0"/>
    <x v="0"/>
    <x v="0"/>
    <n v="11"/>
    <s v="PAI"/>
    <x v="6"/>
    <s v="ACT_248"/>
    <s v="Monitorear y efectuar seguimiento a los riesgos de corrupción"/>
    <x v="8"/>
    <n v="4.4642857142857152E-4"/>
    <s v="Ago"/>
    <n v="1"/>
    <n v="0"/>
    <n v="0"/>
    <s v="Por Ejecutar"/>
    <n v="1"/>
    <n v="0"/>
    <n v="0"/>
    <m/>
    <m/>
    <m/>
    <m/>
    <m/>
    <x v="1"/>
    <m/>
  </r>
  <r>
    <n v="205"/>
    <s v="OE1;PR_10;ACT_248"/>
    <x v="0"/>
    <x v="0"/>
    <x v="0"/>
    <n v="11"/>
    <s v="PAI"/>
    <x v="6"/>
    <s v="ACT_248"/>
    <s v="Monitorear y efectuar seguimiento a los riesgos de corrupción"/>
    <x v="8"/>
    <n v="4.4642857142857152E-4"/>
    <s v="Sep"/>
    <n v="0"/>
    <n v="0"/>
    <n v="0"/>
    <s v="Por Ejecutar"/>
    <n v="1"/>
    <n v="0"/>
    <n v="0"/>
    <m/>
    <m/>
    <m/>
    <m/>
    <m/>
    <x v="1"/>
    <m/>
  </r>
  <r>
    <n v="205"/>
    <s v="OE1;PR_10;ACT_248"/>
    <x v="0"/>
    <x v="0"/>
    <x v="0"/>
    <n v="11"/>
    <s v="PAI"/>
    <x v="6"/>
    <s v="ACT_248"/>
    <s v="Monitorear y efectuar seguimiento a los riesgos de corrupción"/>
    <x v="8"/>
    <n v="4.4642857142857152E-4"/>
    <s v="Oct"/>
    <n v="0"/>
    <n v="0"/>
    <n v="0"/>
    <s v="Por Ejecutar"/>
    <n v="1"/>
    <n v="0"/>
    <n v="0"/>
    <m/>
    <m/>
    <m/>
    <m/>
    <m/>
    <x v="1"/>
    <m/>
  </r>
  <r>
    <n v="205"/>
    <s v="OE1;PR_10;ACT_248"/>
    <x v="0"/>
    <x v="0"/>
    <x v="0"/>
    <n v="11"/>
    <s v="PAI"/>
    <x v="6"/>
    <s v="ACT_248"/>
    <s v="Monitorear y efectuar seguimiento a los riesgos de corrupción"/>
    <x v="8"/>
    <n v="4.4642857142857152E-4"/>
    <s v="Nov"/>
    <n v="0"/>
    <n v="0"/>
    <n v="0"/>
    <s v="Por Ejecutar"/>
    <n v="1"/>
    <n v="0"/>
    <n v="0"/>
    <m/>
    <m/>
    <m/>
    <m/>
    <m/>
    <x v="1"/>
    <m/>
  </r>
  <r>
    <n v="205"/>
    <s v="OE1;PR_10;ACT_248"/>
    <x v="0"/>
    <x v="0"/>
    <x v="0"/>
    <n v="11"/>
    <s v="PAI"/>
    <x v="6"/>
    <s v="ACT_248"/>
    <s v="Monitorear y efectuar seguimiento a los riesgos de corrupción"/>
    <x v="8"/>
    <n v="4.4642857142857152E-4"/>
    <s v="Dic"/>
    <n v="1"/>
    <n v="0"/>
    <n v="0"/>
    <s v="Por Ejecutar"/>
    <n v="2"/>
    <n v="0"/>
    <n v="0"/>
    <m/>
    <m/>
    <m/>
    <m/>
    <m/>
    <x v="1"/>
    <m/>
  </r>
  <r>
    <n v="206"/>
    <s v="OE1;PR_10;ACT_221"/>
    <x v="0"/>
    <x v="0"/>
    <x v="0"/>
    <n v="11"/>
    <s v="PAI"/>
    <x v="6"/>
    <s v="ACT_221"/>
    <s v="Monitorear y efectuar seguimiento a los riesgos de corrupción"/>
    <x v="7"/>
    <n v="4.4642857142857152E-4"/>
    <s v="Ene"/>
    <n v="0"/>
    <n v="0"/>
    <n v="0"/>
    <s v="Por Ejecutar"/>
    <n v="0"/>
    <n v="0"/>
    <n v="0"/>
    <n v="1"/>
    <n v="0.5"/>
    <n v="0.5"/>
    <m/>
    <n v="0.5"/>
    <x v="0"/>
    <n v="2.2321428571428576E-4"/>
  </r>
  <r>
    <n v="206"/>
    <s v="OE1;PR_10;ACT_221"/>
    <x v="0"/>
    <x v="0"/>
    <x v="0"/>
    <n v="11"/>
    <s v="PAI"/>
    <x v="6"/>
    <s v="ACT_221"/>
    <s v="Monitorear y efectuar seguimiento a los riesgos de corrupción"/>
    <x v="7"/>
    <n v="4.4642857142857152E-4"/>
    <s v="Feb"/>
    <n v="0"/>
    <n v="0"/>
    <n v="0"/>
    <s v="Por Ejecutar"/>
    <n v="0"/>
    <n v="0"/>
    <n v="0"/>
    <m/>
    <m/>
    <m/>
    <m/>
    <m/>
    <x v="1"/>
    <m/>
  </r>
  <r>
    <n v="206"/>
    <s v="OE1;PR_10;ACT_221"/>
    <x v="0"/>
    <x v="0"/>
    <x v="0"/>
    <n v="11"/>
    <s v="PAI"/>
    <x v="6"/>
    <s v="ACT_221"/>
    <s v="Monitorear y efectuar seguimiento a los riesgos de corrupción"/>
    <x v="7"/>
    <n v="4.4642857142857152E-4"/>
    <s v="Mar"/>
    <n v="0"/>
    <n v="0"/>
    <n v="0"/>
    <s v="Por Ejecutar"/>
    <n v="0"/>
    <n v="0"/>
    <n v="0"/>
    <m/>
    <m/>
    <m/>
    <m/>
    <m/>
    <x v="1"/>
    <m/>
  </r>
  <r>
    <n v="206"/>
    <s v="OE1;PR_10;ACT_221"/>
    <x v="0"/>
    <x v="0"/>
    <x v="0"/>
    <n v="11"/>
    <s v="PAI"/>
    <x v="6"/>
    <s v="ACT_221"/>
    <s v="Monitorear y efectuar seguimiento a los riesgos de corrupción"/>
    <x v="7"/>
    <n v="4.4642857142857152E-4"/>
    <s v="Abr"/>
    <n v="0"/>
    <n v="0"/>
    <n v="0"/>
    <s v="Por Ejecutar"/>
    <n v="0"/>
    <n v="0"/>
    <n v="0"/>
    <m/>
    <m/>
    <m/>
    <m/>
    <m/>
    <x v="1"/>
    <m/>
  </r>
  <r>
    <n v="206"/>
    <s v="OE1;PR_10;ACT_221"/>
    <x v="0"/>
    <x v="0"/>
    <x v="0"/>
    <n v="11"/>
    <s v="PAI"/>
    <x v="6"/>
    <s v="ACT_221"/>
    <s v="Monitorear y efectuar seguimiento a los riesgos de corrupción"/>
    <x v="7"/>
    <n v="4.4642857142857152E-4"/>
    <s v="May"/>
    <n v="0.5"/>
    <n v="0.5"/>
    <n v="1"/>
    <s v="Culminada"/>
    <n v="0.5"/>
    <n v="0.5"/>
    <n v="1"/>
    <m/>
    <m/>
    <m/>
    <m/>
    <m/>
    <x v="1"/>
    <m/>
  </r>
  <r>
    <n v="206"/>
    <s v="OE1;PR_10;ACT_221"/>
    <x v="0"/>
    <x v="0"/>
    <x v="0"/>
    <n v="11"/>
    <s v="PAI"/>
    <x v="6"/>
    <s v="ACT_221"/>
    <s v="Monitorear y efectuar seguimiento a los riesgos de corrupción"/>
    <x v="7"/>
    <n v="4.4642857142857152E-4"/>
    <s v="Jun"/>
    <n v="0"/>
    <n v="0"/>
    <n v="0"/>
    <s v="Por Ejecutar"/>
    <n v="0.5"/>
    <n v="0.5"/>
    <n v="1"/>
    <m/>
    <m/>
    <m/>
    <m/>
    <m/>
    <x v="1"/>
    <m/>
  </r>
  <r>
    <n v="206"/>
    <s v="OE1;PR_10;ACT_221"/>
    <x v="0"/>
    <x v="0"/>
    <x v="0"/>
    <n v="11"/>
    <s v="PAI"/>
    <x v="6"/>
    <s v="ACT_221"/>
    <s v="Monitorear y efectuar seguimiento a los riesgos de corrupción"/>
    <x v="7"/>
    <n v="4.4642857142857152E-4"/>
    <s v="Jul"/>
    <n v="0"/>
    <n v="0"/>
    <n v="0"/>
    <s v="Por Ejecutar"/>
    <n v="0.5"/>
    <n v="0.5"/>
    <n v="1"/>
    <m/>
    <m/>
    <m/>
    <m/>
    <m/>
    <x v="1"/>
    <m/>
  </r>
  <r>
    <n v="206"/>
    <s v="OE1;PR_10;ACT_221"/>
    <x v="0"/>
    <x v="0"/>
    <x v="0"/>
    <n v="11"/>
    <s v="PAI"/>
    <x v="6"/>
    <s v="ACT_221"/>
    <s v="Monitorear y efectuar seguimiento a los riesgos de corrupción"/>
    <x v="7"/>
    <n v="4.4642857142857152E-4"/>
    <s v="Ago"/>
    <n v="0"/>
    <n v="0"/>
    <n v="0"/>
    <s v="Por Ejecutar"/>
    <n v="0.5"/>
    <n v="0.5"/>
    <n v="1"/>
    <m/>
    <m/>
    <m/>
    <m/>
    <m/>
    <x v="1"/>
    <m/>
  </r>
  <r>
    <n v="206"/>
    <s v="OE1;PR_10;ACT_221"/>
    <x v="0"/>
    <x v="0"/>
    <x v="0"/>
    <n v="11"/>
    <s v="PAI"/>
    <x v="6"/>
    <s v="ACT_221"/>
    <s v="Monitorear y efectuar seguimiento a los riesgos de corrupción"/>
    <x v="7"/>
    <n v="4.4642857142857152E-4"/>
    <s v="Sep"/>
    <n v="0"/>
    <n v="0"/>
    <n v="0"/>
    <s v="Por Ejecutar"/>
    <n v="0.5"/>
    <n v="0.5"/>
    <n v="1"/>
    <m/>
    <m/>
    <m/>
    <m/>
    <m/>
    <x v="1"/>
    <m/>
  </r>
  <r>
    <n v="206"/>
    <s v="OE1;PR_10;ACT_221"/>
    <x v="0"/>
    <x v="0"/>
    <x v="0"/>
    <n v="11"/>
    <s v="PAI"/>
    <x v="6"/>
    <s v="ACT_221"/>
    <s v="Monitorear y efectuar seguimiento a los riesgos de corrupción"/>
    <x v="7"/>
    <n v="4.4642857142857152E-4"/>
    <s v="Oct"/>
    <n v="0"/>
    <n v="0"/>
    <n v="0"/>
    <s v="Por Ejecutar"/>
    <n v="0.5"/>
    <n v="0.5"/>
    <n v="1"/>
    <m/>
    <m/>
    <m/>
    <m/>
    <m/>
    <x v="1"/>
    <m/>
  </r>
  <r>
    <n v="206"/>
    <s v="OE1;PR_10;ACT_221"/>
    <x v="0"/>
    <x v="0"/>
    <x v="0"/>
    <n v="11"/>
    <s v="PAI"/>
    <x v="6"/>
    <s v="ACT_221"/>
    <s v="Monitorear y efectuar seguimiento a los riesgos de corrupción"/>
    <x v="7"/>
    <n v="4.4642857142857152E-4"/>
    <s v="Nov"/>
    <n v="0.5"/>
    <n v="0"/>
    <n v="0"/>
    <s v="Por Ejecutar"/>
    <n v="1"/>
    <n v="0.5"/>
    <n v="0.5"/>
    <m/>
    <m/>
    <m/>
    <m/>
    <m/>
    <x v="1"/>
    <m/>
  </r>
  <r>
    <n v="206"/>
    <s v="OE1;PR_10;ACT_221"/>
    <x v="0"/>
    <x v="0"/>
    <x v="0"/>
    <n v="11"/>
    <s v="PAI"/>
    <x v="6"/>
    <s v="ACT_221"/>
    <s v="Monitorear y efectuar seguimiento a los riesgos de corrupción"/>
    <x v="7"/>
    <n v="4.4642857142857152E-4"/>
    <s v="Dic"/>
    <n v="0"/>
    <n v="0"/>
    <n v="0"/>
    <s v="Por Ejecutar"/>
    <n v="1"/>
    <n v="0.5"/>
    <n v="0.5"/>
    <m/>
    <m/>
    <m/>
    <m/>
    <m/>
    <x v="1"/>
    <m/>
  </r>
  <r>
    <n v="207"/>
    <s v="OE1;PR_10;ACT_227"/>
    <x v="0"/>
    <x v="0"/>
    <x v="0"/>
    <n v="11"/>
    <s v="PAI"/>
    <x v="6"/>
    <s v="ACT_227"/>
    <s v="Monitorear y efectuar seguimiento a los riesgos de corrupción"/>
    <x v="4"/>
    <n v="4.4642857142857152E-4"/>
    <s v="Ene"/>
    <n v="0"/>
    <n v="0"/>
    <n v="0"/>
    <s v="Por Ejecutar"/>
    <n v="0"/>
    <n v="0"/>
    <n v="0"/>
    <n v="0.99990000000000001"/>
    <n v="0.33329999999999999"/>
    <n v="0.33333333333333331"/>
    <m/>
    <n v="0.66666666666666674"/>
    <x v="0"/>
    <n v="1.4880952380952382E-4"/>
  </r>
  <r>
    <n v="207"/>
    <s v="OE1;PR_10;ACT_227"/>
    <x v="0"/>
    <x v="0"/>
    <x v="0"/>
    <n v="11"/>
    <s v="PAI"/>
    <x v="6"/>
    <s v="ACT_227"/>
    <s v="Monitorear y efectuar seguimiento a los riesgos de corrupción"/>
    <x v="4"/>
    <n v="4.4642857142857152E-4"/>
    <s v="Feb"/>
    <n v="0"/>
    <n v="0"/>
    <n v="0"/>
    <s v="Por Ejecutar"/>
    <n v="0"/>
    <n v="0"/>
    <n v="0"/>
    <m/>
    <m/>
    <m/>
    <m/>
    <m/>
    <x v="1"/>
    <m/>
  </r>
  <r>
    <n v="207"/>
    <s v="OE1;PR_10;ACT_227"/>
    <x v="0"/>
    <x v="0"/>
    <x v="0"/>
    <n v="11"/>
    <s v="PAI"/>
    <x v="6"/>
    <s v="ACT_227"/>
    <s v="Monitorear y efectuar seguimiento a los riesgos de corrupción"/>
    <x v="4"/>
    <n v="4.4642857142857152E-4"/>
    <s v="Mar"/>
    <n v="0"/>
    <n v="0"/>
    <n v="0"/>
    <s v="Por Ejecutar"/>
    <n v="0"/>
    <n v="0"/>
    <n v="0"/>
    <m/>
    <m/>
    <m/>
    <m/>
    <m/>
    <x v="1"/>
    <m/>
  </r>
  <r>
    <n v="207"/>
    <s v="OE1;PR_10;ACT_227"/>
    <x v="0"/>
    <x v="0"/>
    <x v="0"/>
    <n v="11"/>
    <s v="PAI"/>
    <x v="6"/>
    <s v="ACT_227"/>
    <s v="Monitorear y efectuar seguimiento a los riesgos de corrupción"/>
    <x v="4"/>
    <n v="4.4642857142857152E-4"/>
    <s v="Abr"/>
    <n v="0.33329999999999999"/>
    <n v="0.33329999999999999"/>
    <n v="1"/>
    <s v="Culminada"/>
    <n v="0.33329999999999999"/>
    <n v="0.33329999999999999"/>
    <n v="1"/>
    <m/>
    <m/>
    <m/>
    <m/>
    <m/>
    <x v="1"/>
    <m/>
  </r>
  <r>
    <n v="207"/>
    <s v="OE1;PR_10;ACT_227"/>
    <x v="0"/>
    <x v="0"/>
    <x v="0"/>
    <n v="11"/>
    <s v="PAI"/>
    <x v="6"/>
    <s v="ACT_227"/>
    <s v="Monitorear y efectuar seguimiento a los riesgos de corrupción"/>
    <x v="4"/>
    <n v="4.4642857142857152E-4"/>
    <s v="May"/>
    <n v="0"/>
    <n v="0"/>
    <n v="0"/>
    <s v="Por Ejecutar"/>
    <n v="0.33329999999999999"/>
    <n v="0.33329999999999999"/>
    <n v="1"/>
    <m/>
    <m/>
    <m/>
    <m/>
    <m/>
    <x v="1"/>
    <m/>
  </r>
  <r>
    <n v="207"/>
    <s v="OE1;PR_10;ACT_227"/>
    <x v="0"/>
    <x v="0"/>
    <x v="0"/>
    <n v="11"/>
    <s v="PAI"/>
    <x v="6"/>
    <s v="ACT_227"/>
    <s v="Monitorear y efectuar seguimiento a los riesgos de corrupción"/>
    <x v="4"/>
    <n v="4.4642857142857152E-4"/>
    <s v="Jun"/>
    <n v="0"/>
    <n v="0"/>
    <n v="0"/>
    <s v="Por Ejecutar"/>
    <n v="0.33329999999999999"/>
    <n v="0.33329999999999999"/>
    <n v="1"/>
    <m/>
    <m/>
    <m/>
    <m/>
    <m/>
    <x v="1"/>
    <m/>
  </r>
  <r>
    <n v="207"/>
    <s v="OE1;PR_10;ACT_227"/>
    <x v="0"/>
    <x v="0"/>
    <x v="0"/>
    <n v="11"/>
    <s v="PAI"/>
    <x v="6"/>
    <s v="ACT_227"/>
    <s v="Monitorear y efectuar seguimiento a los riesgos de corrupción"/>
    <x v="4"/>
    <n v="4.4642857142857152E-4"/>
    <s v="Jul"/>
    <n v="0"/>
    <n v="0"/>
    <n v="0"/>
    <s v="Por Ejecutar"/>
    <n v="0.33329999999999999"/>
    <n v="0.33329999999999999"/>
    <n v="1"/>
    <m/>
    <m/>
    <m/>
    <m/>
    <m/>
    <x v="1"/>
    <m/>
  </r>
  <r>
    <n v="207"/>
    <s v="OE1;PR_10;ACT_227"/>
    <x v="0"/>
    <x v="0"/>
    <x v="0"/>
    <n v="11"/>
    <s v="PAI"/>
    <x v="6"/>
    <s v="ACT_227"/>
    <s v="Monitorear y efectuar seguimiento a los riesgos de corrupción"/>
    <x v="4"/>
    <n v="4.4642857142857152E-4"/>
    <s v="Ago"/>
    <n v="0.33329999999999999"/>
    <n v="0"/>
    <n v="0"/>
    <s v="Por Ejecutar"/>
    <n v="0.66659999999999997"/>
    <n v="0.33329999999999999"/>
    <n v="0.5"/>
    <m/>
    <m/>
    <m/>
    <m/>
    <m/>
    <x v="1"/>
    <m/>
  </r>
  <r>
    <n v="207"/>
    <s v="OE1;PR_10;ACT_227"/>
    <x v="0"/>
    <x v="0"/>
    <x v="0"/>
    <n v="11"/>
    <s v="PAI"/>
    <x v="6"/>
    <s v="ACT_227"/>
    <s v="Monitorear y efectuar seguimiento a los riesgos de corrupción"/>
    <x v="4"/>
    <n v="4.4642857142857152E-4"/>
    <s v="Sep"/>
    <n v="0"/>
    <n v="0"/>
    <n v="0"/>
    <s v="Por Ejecutar"/>
    <n v="0.66659999999999997"/>
    <n v="0.33329999999999999"/>
    <n v="0.5"/>
    <m/>
    <m/>
    <m/>
    <m/>
    <m/>
    <x v="1"/>
    <m/>
  </r>
  <r>
    <n v="207"/>
    <s v="OE1;PR_10;ACT_227"/>
    <x v="0"/>
    <x v="0"/>
    <x v="0"/>
    <n v="11"/>
    <s v="PAI"/>
    <x v="6"/>
    <s v="ACT_227"/>
    <s v="Monitorear y efectuar seguimiento a los riesgos de corrupción"/>
    <x v="4"/>
    <n v="4.4642857142857152E-4"/>
    <s v="Oct"/>
    <n v="0"/>
    <n v="0"/>
    <n v="0"/>
    <s v="Por Ejecutar"/>
    <n v="0.66659999999999997"/>
    <n v="0.33329999999999999"/>
    <n v="0.5"/>
    <m/>
    <m/>
    <m/>
    <m/>
    <m/>
    <x v="1"/>
    <m/>
  </r>
  <r>
    <n v="207"/>
    <s v="OE1;PR_10;ACT_227"/>
    <x v="0"/>
    <x v="0"/>
    <x v="0"/>
    <n v="11"/>
    <s v="PAI"/>
    <x v="6"/>
    <s v="ACT_227"/>
    <s v="Monitorear y efectuar seguimiento a los riesgos de corrupción"/>
    <x v="4"/>
    <n v="4.4642857142857152E-4"/>
    <s v="Nov"/>
    <n v="0"/>
    <n v="0"/>
    <n v="0"/>
    <s v="Por Ejecutar"/>
    <n v="0.66659999999999997"/>
    <n v="0.33329999999999999"/>
    <n v="0.5"/>
    <m/>
    <m/>
    <m/>
    <m/>
    <m/>
    <x v="1"/>
    <m/>
  </r>
  <r>
    <n v="207"/>
    <s v="OE1;PR_10;ACT_227"/>
    <x v="0"/>
    <x v="0"/>
    <x v="0"/>
    <n v="11"/>
    <s v="PAI"/>
    <x v="6"/>
    <s v="ACT_227"/>
    <s v="Monitorear y efectuar seguimiento a los riesgos de corrupción"/>
    <x v="4"/>
    <n v="4.4642857142857152E-4"/>
    <s v="Dic"/>
    <n v="0.33329999999999999"/>
    <n v="0"/>
    <n v="0"/>
    <s v="Por Ejecutar"/>
    <n v="0.99990000000000001"/>
    <n v="0.33329999999999999"/>
    <n v="0.33333333333333331"/>
    <m/>
    <m/>
    <m/>
    <m/>
    <m/>
    <x v="1"/>
    <m/>
  </r>
  <r>
    <n v="208"/>
    <s v="OE1;PR_10;ACT_229"/>
    <x v="0"/>
    <x v="0"/>
    <x v="0"/>
    <n v="11"/>
    <s v="PAI"/>
    <x v="6"/>
    <s v="ACT_229"/>
    <s v="Monitorear y efectuar seguimiento a los riesgos de corrupción"/>
    <x v="4"/>
    <n v="4.4642857142857152E-4"/>
    <s v="Ene"/>
    <n v="0"/>
    <n v="0"/>
    <n v="0"/>
    <s v="Por Ejecutar"/>
    <n v="0"/>
    <n v="0"/>
    <n v="0"/>
    <n v="3"/>
    <n v="1"/>
    <n v="0.33333333333333331"/>
    <m/>
    <n v="0.66666666666666674"/>
    <x v="0"/>
    <n v="1.4880952380952382E-4"/>
  </r>
  <r>
    <n v="208"/>
    <s v="OE1;PR_10;ACT_229"/>
    <x v="0"/>
    <x v="0"/>
    <x v="0"/>
    <n v="11"/>
    <s v="PAI"/>
    <x v="6"/>
    <s v="ACT_229"/>
    <s v="Monitorear y efectuar seguimiento a los riesgos de corrupción"/>
    <x v="4"/>
    <n v="4.4642857142857152E-4"/>
    <s v="Feb"/>
    <n v="0"/>
    <n v="0"/>
    <n v="0"/>
    <s v="Por Ejecutar"/>
    <n v="0"/>
    <n v="0"/>
    <n v="0"/>
    <m/>
    <m/>
    <m/>
    <m/>
    <m/>
    <x v="1"/>
    <m/>
  </r>
  <r>
    <n v="208"/>
    <s v="OE1;PR_10;ACT_229"/>
    <x v="0"/>
    <x v="0"/>
    <x v="0"/>
    <n v="11"/>
    <s v="PAI"/>
    <x v="6"/>
    <s v="ACT_229"/>
    <s v="Monitorear y efectuar seguimiento a los riesgos de corrupción"/>
    <x v="4"/>
    <n v="4.4642857142857152E-4"/>
    <s v="Mar"/>
    <n v="0"/>
    <n v="0"/>
    <n v="0"/>
    <s v="Por Ejecutar"/>
    <n v="0"/>
    <n v="0"/>
    <n v="0"/>
    <m/>
    <m/>
    <m/>
    <m/>
    <m/>
    <x v="1"/>
    <m/>
  </r>
  <r>
    <n v="208"/>
    <s v="OE1;PR_10;ACT_229"/>
    <x v="0"/>
    <x v="0"/>
    <x v="0"/>
    <n v="11"/>
    <s v="PAI"/>
    <x v="6"/>
    <s v="ACT_229"/>
    <s v="Monitorear y efectuar seguimiento a los riesgos de corrupción"/>
    <x v="4"/>
    <n v="4.4642857142857152E-4"/>
    <s v="Abr"/>
    <n v="1"/>
    <n v="1"/>
    <n v="1"/>
    <s v="Culminada"/>
    <n v="1"/>
    <n v="1"/>
    <n v="1"/>
    <m/>
    <m/>
    <m/>
    <m/>
    <m/>
    <x v="1"/>
    <m/>
  </r>
  <r>
    <n v="208"/>
    <s v="OE1;PR_10;ACT_229"/>
    <x v="0"/>
    <x v="0"/>
    <x v="0"/>
    <n v="11"/>
    <s v="PAI"/>
    <x v="6"/>
    <s v="ACT_229"/>
    <s v="Monitorear y efectuar seguimiento a los riesgos de corrupción"/>
    <x v="4"/>
    <n v="4.4642857142857152E-4"/>
    <s v="May"/>
    <n v="0"/>
    <n v="0"/>
    <n v="0"/>
    <s v="Por Ejecutar"/>
    <n v="1"/>
    <n v="1"/>
    <n v="1"/>
    <m/>
    <m/>
    <m/>
    <m/>
    <m/>
    <x v="1"/>
    <m/>
  </r>
  <r>
    <n v="208"/>
    <s v="OE1;PR_10;ACT_229"/>
    <x v="0"/>
    <x v="0"/>
    <x v="0"/>
    <n v="11"/>
    <s v="PAI"/>
    <x v="6"/>
    <s v="ACT_229"/>
    <s v="Monitorear y efectuar seguimiento a los riesgos de corrupción"/>
    <x v="4"/>
    <n v="4.4642857142857152E-4"/>
    <s v="Jun"/>
    <n v="0"/>
    <n v="0"/>
    <n v="0"/>
    <s v="Por Ejecutar"/>
    <n v="1"/>
    <n v="1"/>
    <n v="1"/>
    <m/>
    <m/>
    <m/>
    <m/>
    <m/>
    <x v="1"/>
    <m/>
  </r>
  <r>
    <n v="208"/>
    <s v="OE1;PR_10;ACT_229"/>
    <x v="0"/>
    <x v="0"/>
    <x v="0"/>
    <n v="11"/>
    <s v="PAI"/>
    <x v="6"/>
    <s v="ACT_229"/>
    <s v="Monitorear y efectuar seguimiento a los riesgos de corrupción"/>
    <x v="4"/>
    <n v="4.4642857142857152E-4"/>
    <s v="Jul"/>
    <n v="0"/>
    <n v="0"/>
    <n v="0"/>
    <s v="Por Ejecutar"/>
    <n v="1"/>
    <n v="1"/>
    <n v="1"/>
    <m/>
    <m/>
    <m/>
    <m/>
    <m/>
    <x v="1"/>
    <m/>
  </r>
  <r>
    <n v="208"/>
    <s v="OE1;PR_10;ACT_229"/>
    <x v="0"/>
    <x v="0"/>
    <x v="0"/>
    <n v="11"/>
    <s v="PAI"/>
    <x v="6"/>
    <s v="ACT_229"/>
    <s v="Monitorear y efectuar seguimiento a los riesgos de corrupción"/>
    <x v="4"/>
    <n v="4.4642857142857152E-4"/>
    <s v="Ago"/>
    <n v="1"/>
    <n v="0"/>
    <n v="0"/>
    <s v="Por Ejecutar"/>
    <n v="2"/>
    <n v="1"/>
    <n v="0.5"/>
    <m/>
    <m/>
    <m/>
    <m/>
    <m/>
    <x v="1"/>
    <m/>
  </r>
  <r>
    <n v="208"/>
    <s v="OE1;PR_10;ACT_229"/>
    <x v="0"/>
    <x v="0"/>
    <x v="0"/>
    <n v="11"/>
    <s v="PAI"/>
    <x v="6"/>
    <s v="ACT_229"/>
    <s v="Monitorear y efectuar seguimiento a los riesgos de corrupción"/>
    <x v="4"/>
    <n v="4.4642857142857152E-4"/>
    <s v="Sep"/>
    <n v="0"/>
    <n v="0"/>
    <n v="0"/>
    <s v="Por Ejecutar"/>
    <n v="2"/>
    <n v="1"/>
    <n v="0.5"/>
    <m/>
    <m/>
    <m/>
    <m/>
    <m/>
    <x v="1"/>
    <m/>
  </r>
  <r>
    <n v="208"/>
    <s v="OE1;PR_10;ACT_229"/>
    <x v="0"/>
    <x v="0"/>
    <x v="0"/>
    <n v="11"/>
    <s v="PAI"/>
    <x v="6"/>
    <s v="ACT_229"/>
    <s v="Monitorear y efectuar seguimiento a los riesgos de corrupción"/>
    <x v="4"/>
    <n v="4.4642857142857152E-4"/>
    <s v="Oct"/>
    <n v="0"/>
    <n v="0"/>
    <n v="0"/>
    <s v="Por Ejecutar"/>
    <n v="2"/>
    <n v="1"/>
    <n v="0.5"/>
    <m/>
    <m/>
    <m/>
    <m/>
    <m/>
    <x v="1"/>
    <m/>
  </r>
  <r>
    <n v="208"/>
    <s v="OE1;PR_10;ACT_229"/>
    <x v="0"/>
    <x v="0"/>
    <x v="0"/>
    <n v="11"/>
    <s v="PAI"/>
    <x v="6"/>
    <s v="ACT_229"/>
    <s v="Monitorear y efectuar seguimiento a los riesgos de corrupción"/>
    <x v="4"/>
    <n v="4.4642857142857152E-4"/>
    <s v="Nov"/>
    <n v="0"/>
    <n v="0"/>
    <n v="0"/>
    <s v="Por Ejecutar"/>
    <n v="2"/>
    <n v="1"/>
    <n v="0.5"/>
    <m/>
    <m/>
    <m/>
    <m/>
    <m/>
    <x v="1"/>
    <m/>
  </r>
  <r>
    <n v="208"/>
    <s v="OE1;PR_10;ACT_229"/>
    <x v="0"/>
    <x v="0"/>
    <x v="0"/>
    <n v="11"/>
    <s v="PAI"/>
    <x v="6"/>
    <s v="ACT_229"/>
    <s v="Monitorear y efectuar seguimiento a los riesgos de corrupción"/>
    <x v="4"/>
    <n v="4.4642857142857152E-4"/>
    <s v="Dic"/>
    <n v="1"/>
    <n v="0"/>
    <n v="0"/>
    <s v="Por Ejecutar"/>
    <n v="3"/>
    <n v="1"/>
    <n v="0.33333333333333331"/>
    <m/>
    <m/>
    <m/>
    <m/>
    <m/>
    <x v="1"/>
    <m/>
  </r>
  <r>
    <n v="209"/>
    <s v="OE1;PR_10;ACT_230"/>
    <x v="0"/>
    <x v="0"/>
    <x v="0"/>
    <n v="11"/>
    <s v="PAI"/>
    <x v="6"/>
    <s v="ACT_230"/>
    <s v="Monitorear y efectuar seguimiento a los riesgos de corrupción"/>
    <x v="4"/>
    <n v="4.4642857142857152E-4"/>
    <s v="Ene"/>
    <n v="0"/>
    <n v="0"/>
    <n v="0"/>
    <s v="Por Ejecutar"/>
    <n v="0"/>
    <n v="0"/>
    <n v="0"/>
    <n v="0.99999899999999997"/>
    <n v="0.33333299999999999"/>
    <n v="0.33333333333333331"/>
    <m/>
    <n v="0.66666666666666674"/>
    <x v="0"/>
    <n v="1.4880952380952382E-4"/>
  </r>
  <r>
    <n v="209"/>
    <s v="OE1;PR_10;ACT_230"/>
    <x v="0"/>
    <x v="0"/>
    <x v="0"/>
    <n v="11"/>
    <s v="PAI"/>
    <x v="6"/>
    <s v="ACT_230"/>
    <s v="Monitorear y efectuar seguimiento a los riesgos de corrupción"/>
    <x v="4"/>
    <n v="4.4642857142857152E-4"/>
    <s v="Feb"/>
    <n v="0"/>
    <n v="0"/>
    <n v="0"/>
    <s v="Por Ejecutar"/>
    <n v="0"/>
    <n v="0"/>
    <n v="0"/>
    <m/>
    <m/>
    <m/>
    <m/>
    <m/>
    <x v="1"/>
    <m/>
  </r>
  <r>
    <n v="209"/>
    <s v="OE1;PR_10;ACT_230"/>
    <x v="0"/>
    <x v="0"/>
    <x v="0"/>
    <n v="11"/>
    <s v="PAI"/>
    <x v="6"/>
    <s v="ACT_230"/>
    <s v="Monitorear y efectuar seguimiento a los riesgos de corrupción"/>
    <x v="4"/>
    <n v="4.4642857142857152E-4"/>
    <s v="Mar"/>
    <n v="0"/>
    <n v="0"/>
    <n v="0"/>
    <s v="Por Ejecutar"/>
    <n v="0"/>
    <n v="0"/>
    <n v="0"/>
    <m/>
    <m/>
    <m/>
    <m/>
    <m/>
    <x v="1"/>
    <m/>
  </r>
  <r>
    <n v="209"/>
    <s v="OE1;PR_10;ACT_230"/>
    <x v="0"/>
    <x v="0"/>
    <x v="0"/>
    <n v="11"/>
    <s v="PAI"/>
    <x v="6"/>
    <s v="ACT_230"/>
    <s v="Monitorear y efectuar seguimiento a los riesgos de corrupción"/>
    <x v="4"/>
    <n v="4.4642857142857152E-4"/>
    <s v="Abr"/>
    <n v="0.33333299999999999"/>
    <n v="0.33333299999999999"/>
    <n v="1"/>
    <s v="Culminada"/>
    <n v="0.33333299999999999"/>
    <n v="0.33333299999999999"/>
    <n v="1"/>
    <m/>
    <m/>
    <m/>
    <m/>
    <m/>
    <x v="1"/>
    <m/>
  </r>
  <r>
    <n v="209"/>
    <s v="OE1;PR_10;ACT_230"/>
    <x v="0"/>
    <x v="0"/>
    <x v="0"/>
    <n v="11"/>
    <s v="PAI"/>
    <x v="6"/>
    <s v="ACT_230"/>
    <s v="Monitorear y efectuar seguimiento a los riesgos de corrupción"/>
    <x v="4"/>
    <n v="4.4642857142857152E-4"/>
    <s v="May"/>
    <n v="0"/>
    <n v="0"/>
    <n v="0"/>
    <s v="Por Ejecutar"/>
    <n v="0.33333299999999999"/>
    <n v="0.33333299999999999"/>
    <n v="1"/>
    <m/>
    <m/>
    <m/>
    <m/>
    <m/>
    <x v="1"/>
    <m/>
  </r>
  <r>
    <n v="209"/>
    <s v="OE1;PR_10;ACT_230"/>
    <x v="0"/>
    <x v="0"/>
    <x v="0"/>
    <n v="11"/>
    <s v="PAI"/>
    <x v="6"/>
    <s v="ACT_230"/>
    <s v="Monitorear y efectuar seguimiento a los riesgos de corrupción"/>
    <x v="4"/>
    <n v="4.4642857142857152E-4"/>
    <s v="Jun"/>
    <n v="0"/>
    <n v="0"/>
    <n v="0"/>
    <s v="Por Ejecutar"/>
    <n v="0.33333299999999999"/>
    <n v="0.33333299999999999"/>
    <n v="1"/>
    <m/>
    <m/>
    <m/>
    <m/>
    <m/>
    <x v="1"/>
    <m/>
  </r>
  <r>
    <n v="209"/>
    <s v="OE1;PR_10;ACT_230"/>
    <x v="0"/>
    <x v="0"/>
    <x v="0"/>
    <n v="11"/>
    <s v="PAI"/>
    <x v="6"/>
    <s v="ACT_230"/>
    <s v="Monitorear y efectuar seguimiento a los riesgos de corrupción"/>
    <x v="4"/>
    <n v="4.4642857142857152E-4"/>
    <s v="Jul"/>
    <n v="0"/>
    <n v="0"/>
    <n v="0"/>
    <s v="Por Ejecutar"/>
    <n v="0.33333299999999999"/>
    <n v="0.33333299999999999"/>
    <n v="1"/>
    <m/>
    <m/>
    <m/>
    <m/>
    <m/>
    <x v="1"/>
    <m/>
  </r>
  <r>
    <n v="209"/>
    <s v="OE1;PR_10;ACT_230"/>
    <x v="0"/>
    <x v="0"/>
    <x v="0"/>
    <n v="11"/>
    <s v="PAI"/>
    <x v="6"/>
    <s v="ACT_230"/>
    <s v="Monitorear y efectuar seguimiento a los riesgos de corrupción"/>
    <x v="4"/>
    <n v="4.4642857142857152E-4"/>
    <s v="Ago"/>
    <n v="0.33333299999999999"/>
    <n v="0"/>
    <n v="0"/>
    <s v="Por Ejecutar"/>
    <n v="0.66666599999999998"/>
    <n v="0.33333299999999999"/>
    <n v="0.5"/>
    <m/>
    <m/>
    <m/>
    <m/>
    <m/>
    <x v="1"/>
    <m/>
  </r>
  <r>
    <n v="209"/>
    <s v="OE1;PR_10;ACT_230"/>
    <x v="0"/>
    <x v="0"/>
    <x v="0"/>
    <n v="11"/>
    <s v="PAI"/>
    <x v="6"/>
    <s v="ACT_230"/>
    <s v="Monitorear y efectuar seguimiento a los riesgos de corrupción"/>
    <x v="4"/>
    <n v="4.4642857142857152E-4"/>
    <s v="Sep"/>
    <n v="0"/>
    <n v="0"/>
    <n v="0"/>
    <s v="Por Ejecutar"/>
    <n v="0.66666599999999998"/>
    <n v="0.33333299999999999"/>
    <n v="0.5"/>
    <m/>
    <m/>
    <m/>
    <m/>
    <m/>
    <x v="1"/>
    <m/>
  </r>
  <r>
    <n v="209"/>
    <s v="OE1;PR_10;ACT_230"/>
    <x v="0"/>
    <x v="0"/>
    <x v="0"/>
    <n v="11"/>
    <s v="PAI"/>
    <x v="6"/>
    <s v="ACT_230"/>
    <s v="Monitorear y efectuar seguimiento a los riesgos de corrupción"/>
    <x v="4"/>
    <n v="4.4642857142857152E-4"/>
    <s v="Oct"/>
    <n v="0"/>
    <n v="0"/>
    <n v="0"/>
    <s v="Por Ejecutar"/>
    <n v="0.66666599999999998"/>
    <n v="0.33333299999999999"/>
    <n v="0.5"/>
    <m/>
    <m/>
    <m/>
    <m/>
    <m/>
    <x v="1"/>
    <m/>
  </r>
  <r>
    <n v="209"/>
    <s v="OE1;PR_10;ACT_230"/>
    <x v="0"/>
    <x v="0"/>
    <x v="0"/>
    <n v="11"/>
    <s v="PAI"/>
    <x v="6"/>
    <s v="ACT_230"/>
    <s v="Monitorear y efectuar seguimiento a los riesgos de corrupción"/>
    <x v="4"/>
    <n v="4.4642857142857152E-4"/>
    <s v="Nov"/>
    <n v="0"/>
    <n v="0"/>
    <n v="0"/>
    <s v="Por Ejecutar"/>
    <n v="0.66666599999999998"/>
    <n v="0.33333299999999999"/>
    <n v="0.5"/>
    <m/>
    <m/>
    <m/>
    <m/>
    <m/>
    <x v="1"/>
    <m/>
  </r>
  <r>
    <n v="209"/>
    <s v="OE1;PR_10;ACT_230"/>
    <x v="0"/>
    <x v="0"/>
    <x v="0"/>
    <n v="11"/>
    <s v="PAI"/>
    <x v="6"/>
    <s v="ACT_230"/>
    <s v="Monitorear y efectuar seguimiento a los riesgos de corrupción"/>
    <x v="4"/>
    <n v="4.4642857142857152E-4"/>
    <s v="Dic"/>
    <n v="0.33333299999999999"/>
    <n v="0"/>
    <n v="0"/>
    <s v="Por Ejecutar"/>
    <n v="0.99999899999999997"/>
    <n v="0.33333299999999999"/>
    <n v="0.33333333333333331"/>
    <m/>
    <m/>
    <m/>
    <m/>
    <m/>
    <x v="1"/>
    <m/>
  </r>
  <r>
    <n v="210"/>
    <s v="OE1;PR_10;ACT_231"/>
    <x v="0"/>
    <x v="0"/>
    <x v="0"/>
    <n v="11"/>
    <s v="PAI"/>
    <x v="6"/>
    <s v="ACT_231"/>
    <s v="Monitorear y efectuar seguimiento a los riesgos de corrupción"/>
    <x v="4"/>
    <n v="4.4642857142857152E-4"/>
    <s v="Ene"/>
    <n v="0"/>
    <n v="0"/>
    <n v="0"/>
    <s v="Por Ejecutar"/>
    <n v="0"/>
    <n v="0"/>
    <n v="0"/>
    <n v="3"/>
    <n v="1"/>
    <n v="0.33333333333333331"/>
    <m/>
    <n v="0.66666666666666674"/>
    <x v="0"/>
    <n v="1.4880952380952382E-4"/>
  </r>
  <r>
    <n v="210"/>
    <s v="OE1;PR_10;ACT_231"/>
    <x v="0"/>
    <x v="0"/>
    <x v="0"/>
    <n v="11"/>
    <s v="PAI"/>
    <x v="6"/>
    <s v="ACT_231"/>
    <s v="Monitorear y efectuar seguimiento a los riesgos de corrupción"/>
    <x v="4"/>
    <n v="4.4642857142857152E-4"/>
    <s v="Feb"/>
    <n v="0"/>
    <n v="0"/>
    <n v="0"/>
    <s v="Por Ejecutar"/>
    <n v="0"/>
    <n v="0"/>
    <n v="0"/>
    <m/>
    <m/>
    <m/>
    <m/>
    <m/>
    <x v="1"/>
    <m/>
  </r>
  <r>
    <n v="210"/>
    <s v="OE1;PR_10;ACT_231"/>
    <x v="0"/>
    <x v="0"/>
    <x v="0"/>
    <n v="11"/>
    <s v="PAI"/>
    <x v="6"/>
    <s v="ACT_231"/>
    <s v="Monitorear y efectuar seguimiento a los riesgos de corrupción"/>
    <x v="4"/>
    <n v="4.4642857142857152E-4"/>
    <s v="Mar"/>
    <n v="0"/>
    <n v="0"/>
    <n v="0"/>
    <s v="Por Ejecutar"/>
    <n v="0"/>
    <n v="0"/>
    <n v="0"/>
    <m/>
    <m/>
    <m/>
    <m/>
    <m/>
    <x v="1"/>
    <m/>
  </r>
  <r>
    <n v="210"/>
    <s v="OE1;PR_10;ACT_231"/>
    <x v="0"/>
    <x v="0"/>
    <x v="0"/>
    <n v="11"/>
    <s v="PAI"/>
    <x v="6"/>
    <s v="ACT_231"/>
    <s v="Monitorear y efectuar seguimiento a los riesgos de corrupción"/>
    <x v="4"/>
    <n v="4.4642857142857152E-4"/>
    <s v="Abr"/>
    <n v="1"/>
    <n v="1"/>
    <n v="1"/>
    <s v="Culminada"/>
    <n v="1"/>
    <n v="1"/>
    <n v="1"/>
    <m/>
    <m/>
    <m/>
    <m/>
    <m/>
    <x v="1"/>
    <m/>
  </r>
  <r>
    <n v="210"/>
    <s v="OE1;PR_10;ACT_231"/>
    <x v="0"/>
    <x v="0"/>
    <x v="0"/>
    <n v="11"/>
    <s v="PAI"/>
    <x v="6"/>
    <s v="ACT_231"/>
    <s v="Monitorear y efectuar seguimiento a los riesgos de corrupción"/>
    <x v="4"/>
    <n v="4.4642857142857152E-4"/>
    <s v="May"/>
    <n v="0"/>
    <n v="0"/>
    <n v="0"/>
    <s v="Por Ejecutar"/>
    <n v="1"/>
    <n v="1"/>
    <n v="1"/>
    <m/>
    <m/>
    <m/>
    <m/>
    <m/>
    <x v="1"/>
    <m/>
  </r>
  <r>
    <n v="210"/>
    <s v="OE1;PR_10;ACT_231"/>
    <x v="0"/>
    <x v="0"/>
    <x v="0"/>
    <n v="11"/>
    <s v="PAI"/>
    <x v="6"/>
    <s v="ACT_231"/>
    <s v="Monitorear y efectuar seguimiento a los riesgos de corrupción"/>
    <x v="4"/>
    <n v="4.4642857142857152E-4"/>
    <s v="Jun"/>
    <n v="0"/>
    <n v="0"/>
    <n v="0"/>
    <s v="Por Ejecutar"/>
    <n v="1"/>
    <n v="1"/>
    <n v="1"/>
    <m/>
    <m/>
    <m/>
    <m/>
    <m/>
    <x v="1"/>
    <m/>
  </r>
  <r>
    <n v="210"/>
    <s v="OE1;PR_10;ACT_231"/>
    <x v="0"/>
    <x v="0"/>
    <x v="0"/>
    <n v="11"/>
    <s v="PAI"/>
    <x v="6"/>
    <s v="ACT_231"/>
    <s v="Monitorear y efectuar seguimiento a los riesgos de corrupción"/>
    <x v="4"/>
    <n v="4.4642857142857152E-4"/>
    <s v="Jul"/>
    <n v="0"/>
    <n v="0"/>
    <n v="0"/>
    <s v="Por Ejecutar"/>
    <n v="1"/>
    <n v="1"/>
    <n v="1"/>
    <m/>
    <m/>
    <m/>
    <m/>
    <m/>
    <x v="1"/>
    <m/>
  </r>
  <r>
    <n v="210"/>
    <s v="OE1;PR_10;ACT_231"/>
    <x v="0"/>
    <x v="0"/>
    <x v="0"/>
    <n v="11"/>
    <s v="PAI"/>
    <x v="6"/>
    <s v="ACT_231"/>
    <s v="Monitorear y efectuar seguimiento a los riesgos de corrupción"/>
    <x v="4"/>
    <n v="4.4642857142857152E-4"/>
    <s v="Ago"/>
    <n v="1"/>
    <n v="0"/>
    <n v="0"/>
    <s v="Por Ejecutar"/>
    <n v="2"/>
    <n v="1"/>
    <n v="0.5"/>
    <m/>
    <m/>
    <m/>
    <m/>
    <m/>
    <x v="1"/>
    <m/>
  </r>
  <r>
    <n v="210"/>
    <s v="OE1;PR_10;ACT_231"/>
    <x v="0"/>
    <x v="0"/>
    <x v="0"/>
    <n v="11"/>
    <s v="PAI"/>
    <x v="6"/>
    <s v="ACT_231"/>
    <s v="Monitorear y efectuar seguimiento a los riesgos de corrupción"/>
    <x v="4"/>
    <n v="4.4642857142857152E-4"/>
    <s v="Sep"/>
    <n v="0"/>
    <n v="0"/>
    <n v="0"/>
    <s v="Por Ejecutar"/>
    <n v="2"/>
    <n v="1"/>
    <n v="0.5"/>
    <m/>
    <m/>
    <m/>
    <m/>
    <m/>
    <x v="1"/>
    <m/>
  </r>
  <r>
    <n v="210"/>
    <s v="OE1;PR_10;ACT_231"/>
    <x v="0"/>
    <x v="0"/>
    <x v="0"/>
    <n v="11"/>
    <s v="PAI"/>
    <x v="6"/>
    <s v="ACT_231"/>
    <s v="Monitorear y efectuar seguimiento a los riesgos de corrupción"/>
    <x v="4"/>
    <n v="4.4642857142857152E-4"/>
    <s v="Oct"/>
    <n v="0"/>
    <n v="0"/>
    <n v="0"/>
    <s v="Por Ejecutar"/>
    <n v="2"/>
    <n v="1"/>
    <n v="0.5"/>
    <m/>
    <m/>
    <m/>
    <m/>
    <m/>
    <x v="1"/>
    <m/>
  </r>
  <r>
    <n v="210"/>
    <s v="OE1;PR_10;ACT_231"/>
    <x v="0"/>
    <x v="0"/>
    <x v="0"/>
    <n v="11"/>
    <s v="PAI"/>
    <x v="6"/>
    <s v="ACT_231"/>
    <s v="Monitorear y efectuar seguimiento a los riesgos de corrupción"/>
    <x v="4"/>
    <n v="4.4642857142857152E-4"/>
    <s v="Nov"/>
    <n v="0"/>
    <n v="0"/>
    <n v="0"/>
    <s v="Por Ejecutar"/>
    <n v="2"/>
    <n v="1"/>
    <n v="0.5"/>
    <m/>
    <m/>
    <m/>
    <m/>
    <m/>
    <x v="1"/>
    <m/>
  </r>
  <r>
    <n v="210"/>
    <s v="OE1;PR_10;ACT_231"/>
    <x v="0"/>
    <x v="0"/>
    <x v="0"/>
    <n v="11"/>
    <s v="PAI"/>
    <x v="6"/>
    <s v="ACT_231"/>
    <s v="Monitorear y efectuar seguimiento a los riesgos de corrupción"/>
    <x v="4"/>
    <n v="4.4642857142857152E-4"/>
    <s v="Dic"/>
    <n v="1"/>
    <n v="0"/>
    <n v="0"/>
    <s v="Por Ejecutar"/>
    <n v="3"/>
    <n v="1"/>
    <n v="0.33333333333333331"/>
    <m/>
    <m/>
    <m/>
    <m/>
    <m/>
    <x v="1"/>
    <m/>
  </r>
  <r>
    <n v="211"/>
    <s v="OE1;PR_10;ACT_209"/>
    <x v="0"/>
    <x v="0"/>
    <x v="0"/>
    <n v="11"/>
    <s v="PAI"/>
    <x v="6"/>
    <s v="ACT_209"/>
    <s v="Monitorear y efectuar seguimiento a los riesgos de corrupción"/>
    <x v="3"/>
    <n v="4.4642857142857152E-4"/>
    <s v="Ene"/>
    <n v="0"/>
    <n v="0"/>
    <n v="0"/>
    <s v="Por Ejecutar"/>
    <n v="0"/>
    <n v="0"/>
    <n v="0"/>
    <n v="0.99999999662999994"/>
    <n v="0.33"/>
    <n v="0.33000000111210004"/>
    <m/>
    <n v="0.66999999888789996"/>
    <x v="0"/>
    <n v="1.4732142906790182E-4"/>
  </r>
  <r>
    <n v="211"/>
    <s v="OE1;PR_10;ACT_209"/>
    <x v="0"/>
    <x v="0"/>
    <x v="0"/>
    <n v="11"/>
    <s v="PAI"/>
    <x v="6"/>
    <s v="ACT_209"/>
    <s v="Monitorear y efectuar seguimiento a los riesgos de corrupción"/>
    <x v="3"/>
    <n v="4.4642857142857152E-4"/>
    <s v="Feb"/>
    <n v="0"/>
    <n v="0"/>
    <n v="0"/>
    <s v="Por Ejecutar"/>
    <n v="0"/>
    <n v="0"/>
    <n v="0"/>
    <m/>
    <m/>
    <m/>
    <m/>
    <m/>
    <x v="1"/>
    <m/>
  </r>
  <r>
    <n v="211"/>
    <s v="OE1;PR_10;ACT_209"/>
    <x v="0"/>
    <x v="0"/>
    <x v="0"/>
    <n v="11"/>
    <s v="PAI"/>
    <x v="6"/>
    <s v="ACT_209"/>
    <s v="Monitorear y efectuar seguimiento a los riesgos de corrupción"/>
    <x v="3"/>
    <n v="4.4642857142857152E-4"/>
    <s v="Mar"/>
    <n v="0"/>
    <n v="0"/>
    <n v="0"/>
    <s v="Por Ejecutar"/>
    <n v="0"/>
    <n v="0"/>
    <n v="0"/>
    <m/>
    <m/>
    <m/>
    <m/>
    <m/>
    <x v="1"/>
    <m/>
  </r>
  <r>
    <n v="211"/>
    <s v="OE1;PR_10;ACT_209"/>
    <x v="0"/>
    <x v="0"/>
    <x v="0"/>
    <n v="11"/>
    <s v="PAI"/>
    <x v="6"/>
    <s v="ACT_209"/>
    <s v="Monitorear y efectuar seguimiento a los riesgos de corrupción"/>
    <x v="3"/>
    <n v="4.4642857142857152E-4"/>
    <s v="Abr"/>
    <n v="0.33333332999999998"/>
    <n v="0.33"/>
    <n v="0.99000000990000014"/>
    <s v="Culminada"/>
    <n v="0.33333332999999998"/>
    <n v="0.33"/>
    <n v="0.99000000990000014"/>
    <m/>
    <m/>
    <m/>
    <m/>
    <m/>
    <x v="1"/>
    <m/>
  </r>
  <r>
    <n v="211"/>
    <s v="OE1;PR_10;ACT_209"/>
    <x v="0"/>
    <x v="0"/>
    <x v="0"/>
    <n v="11"/>
    <s v="PAI"/>
    <x v="6"/>
    <s v="ACT_209"/>
    <s v="Monitorear y efectuar seguimiento a los riesgos de corrupción"/>
    <x v="3"/>
    <n v="4.4642857142857152E-4"/>
    <s v="May"/>
    <n v="0"/>
    <n v="0"/>
    <n v="0"/>
    <s v="Por Ejecutar"/>
    <n v="0.33333332999999998"/>
    <n v="0.33"/>
    <n v="0.99000000990000014"/>
    <m/>
    <m/>
    <m/>
    <m/>
    <m/>
    <x v="1"/>
    <m/>
  </r>
  <r>
    <n v="211"/>
    <s v="OE1;PR_10;ACT_209"/>
    <x v="0"/>
    <x v="0"/>
    <x v="0"/>
    <n v="11"/>
    <s v="PAI"/>
    <x v="6"/>
    <s v="ACT_209"/>
    <s v="Monitorear y efectuar seguimiento a los riesgos de corrupción"/>
    <x v="3"/>
    <n v="4.4642857142857152E-4"/>
    <s v="Jun"/>
    <n v="0"/>
    <n v="0"/>
    <n v="0"/>
    <s v="Por Ejecutar"/>
    <n v="0.33333332999999998"/>
    <n v="0.33"/>
    <n v="0.99000000990000014"/>
    <m/>
    <m/>
    <m/>
    <m/>
    <m/>
    <x v="1"/>
    <m/>
  </r>
  <r>
    <n v="211"/>
    <s v="OE1;PR_10;ACT_209"/>
    <x v="0"/>
    <x v="0"/>
    <x v="0"/>
    <n v="11"/>
    <s v="PAI"/>
    <x v="6"/>
    <s v="ACT_209"/>
    <s v="Monitorear y efectuar seguimiento a los riesgos de corrupción"/>
    <x v="3"/>
    <n v="4.4642857142857152E-4"/>
    <s v="Jul"/>
    <n v="0"/>
    <n v="0"/>
    <n v="0"/>
    <s v="Por Ejecutar"/>
    <n v="0.33333332999999998"/>
    <n v="0.33"/>
    <n v="0.99000000990000014"/>
    <m/>
    <m/>
    <m/>
    <m/>
    <m/>
    <x v="1"/>
    <m/>
  </r>
  <r>
    <n v="211"/>
    <s v="OE1;PR_10;ACT_209"/>
    <x v="0"/>
    <x v="0"/>
    <x v="0"/>
    <n v="11"/>
    <s v="PAI"/>
    <x v="6"/>
    <s v="ACT_209"/>
    <s v="Monitorear y efectuar seguimiento a los riesgos de corrupción"/>
    <x v="3"/>
    <n v="4.4642857142857152E-4"/>
    <s v="Ago"/>
    <n v="0.33333333329999998"/>
    <n v="0"/>
    <n v="0"/>
    <s v="Por Ejecutar"/>
    <n v="0.66666666330000002"/>
    <n v="0.33"/>
    <n v="0.49500000249975001"/>
    <m/>
    <m/>
    <m/>
    <m/>
    <m/>
    <x v="1"/>
    <m/>
  </r>
  <r>
    <n v="211"/>
    <s v="OE1;PR_10;ACT_209"/>
    <x v="0"/>
    <x v="0"/>
    <x v="0"/>
    <n v="11"/>
    <s v="PAI"/>
    <x v="6"/>
    <s v="ACT_209"/>
    <s v="Monitorear y efectuar seguimiento a los riesgos de corrupción"/>
    <x v="3"/>
    <n v="4.4642857142857152E-4"/>
    <s v="Sep"/>
    <n v="0"/>
    <n v="0"/>
    <n v="0"/>
    <s v="Por Ejecutar"/>
    <n v="0.66666666330000002"/>
    <n v="0.33"/>
    <n v="0.49500000249975001"/>
    <m/>
    <m/>
    <m/>
    <m/>
    <m/>
    <x v="1"/>
    <m/>
  </r>
  <r>
    <n v="211"/>
    <s v="OE1;PR_10;ACT_209"/>
    <x v="0"/>
    <x v="0"/>
    <x v="0"/>
    <n v="11"/>
    <s v="PAI"/>
    <x v="6"/>
    <s v="ACT_209"/>
    <s v="Monitorear y efectuar seguimiento a los riesgos de corrupción"/>
    <x v="3"/>
    <n v="4.4642857142857152E-4"/>
    <s v="Oct"/>
    <n v="0"/>
    <n v="0"/>
    <n v="0"/>
    <s v="Por Ejecutar"/>
    <n v="0.66666666330000002"/>
    <n v="0.33"/>
    <n v="0.49500000249975001"/>
    <m/>
    <m/>
    <m/>
    <m/>
    <m/>
    <x v="1"/>
    <m/>
  </r>
  <r>
    <n v="211"/>
    <s v="OE1;PR_10;ACT_209"/>
    <x v="0"/>
    <x v="0"/>
    <x v="0"/>
    <n v="11"/>
    <s v="PAI"/>
    <x v="6"/>
    <s v="ACT_209"/>
    <s v="Monitorear y efectuar seguimiento a los riesgos de corrupción"/>
    <x v="3"/>
    <n v="4.4642857142857152E-4"/>
    <s v="Nov"/>
    <n v="0"/>
    <n v="0"/>
    <n v="0"/>
    <s v="Por Ejecutar"/>
    <n v="0.66666666330000002"/>
    <n v="0.33"/>
    <n v="0.49500000249975001"/>
    <m/>
    <m/>
    <m/>
    <m/>
    <m/>
    <x v="1"/>
    <m/>
  </r>
  <r>
    <n v="211"/>
    <s v="OE1;PR_10;ACT_209"/>
    <x v="0"/>
    <x v="0"/>
    <x v="0"/>
    <n v="11"/>
    <s v="PAI"/>
    <x v="6"/>
    <s v="ACT_209"/>
    <s v="Monitorear y efectuar seguimiento a los riesgos de corrupción"/>
    <x v="3"/>
    <n v="4.4642857142857152E-4"/>
    <s v="Dic"/>
    <n v="0.33333333332999998"/>
    <n v="0"/>
    <n v="0"/>
    <s v="Por Ejecutar"/>
    <n v="0.99999999662999994"/>
    <n v="0.33"/>
    <n v="0.33000000111210004"/>
    <m/>
    <m/>
    <m/>
    <m/>
    <m/>
    <x v="1"/>
    <m/>
  </r>
  <r>
    <n v="212"/>
    <s v="OE1;PR_10;ACT_223"/>
    <x v="0"/>
    <x v="0"/>
    <x v="0"/>
    <n v="11"/>
    <s v="PAI"/>
    <x v="6"/>
    <s v="ACT_223"/>
    <s v="Monitorear y efectuar seguimiento a los riesgos de corrupción"/>
    <x v="5"/>
    <n v="4.4642857142857152E-4"/>
    <s v="Ene"/>
    <n v="0"/>
    <n v="0"/>
    <n v="0"/>
    <s v="Por Ejecutar"/>
    <n v="0"/>
    <n v="0"/>
    <n v="0"/>
    <n v="1"/>
    <n v="0.33329999999999999"/>
    <n v="0.33329999999999999"/>
    <m/>
    <n v="0.66670000000000007"/>
    <x v="0"/>
    <n v="1.4879464285714287E-4"/>
  </r>
  <r>
    <n v="212"/>
    <s v="OE1;PR_10;ACT_223"/>
    <x v="0"/>
    <x v="0"/>
    <x v="0"/>
    <n v="11"/>
    <s v="PAI"/>
    <x v="6"/>
    <s v="ACT_223"/>
    <s v="Monitorear y efectuar seguimiento a los riesgos de corrupción"/>
    <x v="5"/>
    <n v="4.4642857142857152E-4"/>
    <s v="Feb"/>
    <n v="0"/>
    <n v="0"/>
    <n v="0"/>
    <s v="Por Ejecutar"/>
    <n v="0"/>
    <n v="0"/>
    <n v="0"/>
    <m/>
    <m/>
    <m/>
    <m/>
    <m/>
    <x v="1"/>
    <m/>
  </r>
  <r>
    <n v="212"/>
    <s v="OE1;PR_10;ACT_223"/>
    <x v="0"/>
    <x v="0"/>
    <x v="0"/>
    <n v="11"/>
    <s v="PAI"/>
    <x v="6"/>
    <s v="ACT_223"/>
    <s v="Monitorear y efectuar seguimiento a los riesgos de corrupción"/>
    <x v="5"/>
    <n v="4.4642857142857152E-4"/>
    <s v="Mar"/>
    <n v="0"/>
    <n v="0"/>
    <n v="0"/>
    <s v="Por Ejecutar"/>
    <n v="0"/>
    <n v="0"/>
    <n v="0"/>
    <m/>
    <m/>
    <m/>
    <m/>
    <m/>
    <x v="1"/>
    <m/>
  </r>
  <r>
    <n v="212"/>
    <s v="OE1;PR_10;ACT_223"/>
    <x v="0"/>
    <x v="0"/>
    <x v="0"/>
    <n v="11"/>
    <s v="PAI"/>
    <x v="6"/>
    <s v="ACT_223"/>
    <s v="Monitorear y efectuar seguimiento a los riesgos de corrupción"/>
    <x v="5"/>
    <n v="4.4642857142857152E-4"/>
    <s v="Abr"/>
    <n v="0.33329999999999999"/>
    <n v="0.33329999999999999"/>
    <n v="1"/>
    <s v="Culminada"/>
    <n v="0.33329999999999999"/>
    <n v="0.33329999999999999"/>
    <n v="1"/>
    <m/>
    <m/>
    <m/>
    <m/>
    <m/>
    <x v="1"/>
    <m/>
  </r>
  <r>
    <n v="212"/>
    <s v="OE1;PR_10;ACT_223"/>
    <x v="0"/>
    <x v="0"/>
    <x v="0"/>
    <n v="11"/>
    <s v="PAI"/>
    <x v="6"/>
    <s v="ACT_223"/>
    <s v="Monitorear y efectuar seguimiento a los riesgos de corrupción"/>
    <x v="5"/>
    <n v="4.4642857142857152E-4"/>
    <s v="May"/>
    <n v="0"/>
    <n v="0"/>
    <n v="0"/>
    <s v="Por Ejecutar"/>
    <n v="0.33329999999999999"/>
    <n v="0.33329999999999999"/>
    <n v="1"/>
    <m/>
    <m/>
    <m/>
    <m/>
    <m/>
    <x v="1"/>
    <m/>
  </r>
  <r>
    <n v="212"/>
    <s v="OE1;PR_10;ACT_223"/>
    <x v="0"/>
    <x v="0"/>
    <x v="0"/>
    <n v="11"/>
    <s v="PAI"/>
    <x v="6"/>
    <s v="ACT_223"/>
    <s v="Monitorear y efectuar seguimiento a los riesgos de corrupción"/>
    <x v="5"/>
    <n v="4.4642857142857152E-4"/>
    <s v="Jun"/>
    <n v="0"/>
    <n v="0"/>
    <n v="0"/>
    <s v="Por Ejecutar"/>
    <n v="0.33329999999999999"/>
    <n v="0.33329999999999999"/>
    <n v="1"/>
    <m/>
    <m/>
    <m/>
    <m/>
    <m/>
    <x v="1"/>
    <m/>
  </r>
  <r>
    <n v="212"/>
    <s v="OE1;PR_10;ACT_223"/>
    <x v="0"/>
    <x v="0"/>
    <x v="0"/>
    <n v="11"/>
    <s v="PAI"/>
    <x v="6"/>
    <s v="ACT_223"/>
    <s v="Monitorear y efectuar seguimiento a los riesgos de corrupción"/>
    <x v="5"/>
    <n v="4.4642857142857152E-4"/>
    <s v="Jul"/>
    <n v="0"/>
    <n v="0"/>
    <n v="0"/>
    <s v="Por Ejecutar"/>
    <n v="0.33329999999999999"/>
    <n v="0.33329999999999999"/>
    <n v="1"/>
    <m/>
    <m/>
    <m/>
    <m/>
    <m/>
    <x v="1"/>
    <m/>
  </r>
  <r>
    <n v="212"/>
    <s v="OE1;PR_10;ACT_223"/>
    <x v="0"/>
    <x v="0"/>
    <x v="0"/>
    <n v="11"/>
    <s v="PAI"/>
    <x v="6"/>
    <s v="ACT_223"/>
    <s v="Monitorear y efectuar seguimiento a los riesgos de corrupción"/>
    <x v="5"/>
    <n v="4.4642857142857152E-4"/>
    <s v="Ago"/>
    <n v="0.33329999999999999"/>
    <n v="0"/>
    <n v="0"/>
    <s v="Por Ejecutar"/>
    <n v="0.66659999999999997"/>
    <n v="0.33329999999999999"/>
    <n v="0.5"/>
    <m/>
    <m/>
    <m/>
    <m/>
    <m/>
    <x v="1"/>
    <m/>
  </r>
  <r>
    <n v="212"/>
    <s v="OE1;PR_10;ACT_223"/>
    <x v="0"/>
    <x v="0"/>
    <x v="0"/>
    <n v="11"/>
    <s v="PAI"/>
    <x v="6"/>
    <s v="ACT_223"/>
    <s v="Monitorear y efectuar seguimiento a los riesgos de corrupción"/>
    <x v="5"/>
    <n v="4.4642857142857152E-4"/>
    <s v="Sep"/>
    <n v="0"/>
    <n v="0"/>
    <n v="0"/>
    <s v="Por Ejecutar"/>
    <n v="0.66659999999999997"/>
    <n v="0.33329999999999999"/>
    <n v="0.5"/>
    <m/>
    <m/>
    <m/>
    <m/>
    <m/>
    <x v="1"/>
    <m/>
  </r>
  <r>
    <n v="212"/>
    <s v="OE1;PR_10;ACT_223"/>
    <x v="0"/>
    <x v="0"/>
    <x v="0"/>
    <n v="11"/>
    <s v="PAI"/>
    <x v="6"/>
    <s v="ACT_223"/>
    <s v="Monitorear y efectuar seguimiento a los riesgos de corrupción"/>
    <x v="5"/>
    <n v="4.4642857142857152E-4"/>
    <s v="Oct"/>
    <n v="0"/>
    <n v="0"/>
    <n v="0"/>
    <s v="Por Ejecutar"/>
    <n v="0.66659999999999997"/>
    <n v="0.33329999999999999"/>
    <n v="0.5"/>
    <m/>
    <m/>
    <m/>
    <m/>
    <m/>
    <x v="1"/>
    <m/>
  </r>
  <r>
    <n v="212"/>
    <s v="OE1;PR_10;ACT_223"/>
    <x v="0"/>
    <x v="0"/>
    <x v="0"/>
    <n v="11"/>
    <s v="PAI"/>
    <x v="6"/>
    <s v="ACT_223"/>
    <s v="Monitorear y efectuar seguimiento a los riesgos de corrupción"/>
    <x v="5"/>
    <n v="4.4642857142857152E-4"/>
    <s v="Nov"/>
    <n v="0"/>
    <n v="0"/>
    <n v="0"/>
    <s v="Por Ejecutar"/>
    <n v="0.66659999999999997"/>
    <n v="0.33329999999999999"/>
    <n v="0.5"/>
    <m/>
    <m/>
    <m/>
    <m/>
    <m/>
    <x v="1"/>
    <m/>
  </r>
  <r>
    <n v="212"/>
    <s v="OE1;PR_10;ACT_223"/>
    <x v="0"/>
    <x v="0"/>
    <x v="0"/>
    <n v="11"/>
    <s v="PAI"/>
    <x v="6"/>
    <s v="ACT_223"/>
    <s v="Monitorear y efectuar seguimiento a los riesgos de corrupción"/>
    <x v="5"/>
    <n v="4.4642857142857152E-4"/>
    <s v="Dic"/>
    <n v="0.33339999999999997"/>
    <n v="0"/>
    <n v="0"/>
    <s v="Por Ejecutar"/>
    <n v="1"/>
    <n v="0.33329999999999999"/>
    <n v="0.33329999999999999"/>
    <m/>
    <m/>
    <m/>
    <m/>
    <m/>
    <x v="1"/>
    <m/>
  </r>
  <r>
    <n v="213"/>
    <s v="OE1;PR_10;ACT_75"/>
    <x v="0"/>
    <x v="0"/>
    <x v="0"/>
    <n v="11"/>
    <s v="PAI"/>
    <x v="6"/>
    <s v="ACT_75"/>
    <s v="Formular las denuncias ante las autoridades competentes respecto de hechos constitutivos de faltas disciplinarias, fiscales, penales y demás que haya lugar"/>
    <x v="7"/>
    <n v="4.4642857142857152E-4"/>
    <s v="Ene"/>
    <n v="0"/>
    <n v="0"/>
    <n v="0"/>
    <s v="Por Ejecutar"/>
    <n v="0"/>
    <n v="0"/>
    <n v="0"/>
    <n v="1"/>
    <n v="0.5"/>
    <n v="0.5"/>
    <m/>
    <n v="0.5"/>
    <x v="0"/>
    <n v="2.2321428571428576E-4"/>
  </r>
  <r>
    <n v="213"/>
    <s v="OE1;PR_10;ACT_75"/>
    <x v="0"/>
    <x v="0"/>
    <x v="0"/>
    <n v="11"/>
    <s v="PAI"/>
    <x v="6"/>
    <s v="ACT_75"/>
    <s v="Formular las denuncias ante las autoridades competentes respecto de hechos constitutivos de faltas disciplinarias, fiscales, penales y demás que haya lugar"/>
    <x v="7"/>
    <n v="4.4642857142857152E-4"/>
    <s v="Feb"/>
    <n v="0"/>
    <n v="0"/>
    <n v="0"/>
    <s v="Por Ejecutar"/>
    <n v="0"/>
    <n v="0"/>
    <n v="0"/>
    <m/>
    <m/>
    <m/>
    <m/>
    <m/>
    <x v="1"/>
    <m/>
  </r>
  <r>
    <n v="213"/>
    <s v="OE1;PR_10;ACT_75"/>
    <x v="0"/>
    <x v="0"/>
    <x v="0"/>
    <n v="11"/>
    <s v="PAI"/>
    <x v="6"/>
    <s v="ACT_75"/>
    <s v="Formular las denuncias ante las autoridades competentes respecto de hechos constitutivos de faltas disciplinarias, fiscales, penales y demás que haya lugar"/>
    <x v="7"/>
    <n v="4.4642857142857152E-4"/>
    <s v="Mar"/>
    <n v="0.25"/>
    <n v="0.25"/>
    <n v="1"/>
    <s v="Culminada"/>
    <n v="0.25"/>
    <n v="0.25"/>
    <n v="1"/>
    <m/>
    <m/>
    <m/>
    <m/>
    <m/>
    <x v="1"/>
    <m/>
  </r>
  <r>
    <n v="213"/>
    <s v="OE1;PR_10;ACT_75"/>
    <x v="0"/>
    <x v="0"/>
    <x v="0"/>
    <n v="11"/>
    <s v="PAI"/>
    <x v="6"/>
    <s v="ACT_75"/>
    <s v="Formular las denuncias ante las autoridades competentes respecto de hechos constitutivos de faltas disciplinarias, fiscales, penales y demás que haya lugar"/>
    <x v="7"/>
    <n v="4.4642857142857152E-4"/>
    <s v="Abr"/>
    <n v="0"/>
    <n v="0"/>
    <n v="0"/>
    <s v="Por Ejecutar"/>
    <n v="0.25"/>
    <n v="0.25"/>
    <n v="1"/>
    <m/>
    <m/>
    <m/>
    <m/>
    <m/>
    <x v="1"/>
    <m/>
  </r>
  <r>
    <n v="213"/>
    <s v="OE1;PR_10;ACT_75"/>
    <x v="0"/>
    <x v="0"/>
    <x v="0"/>
    <n v="11"/>
    <s v="PAI"/>
    <x v="6"/>
    <s v="ACT_75"/>
    <s v="Formular las denuncias ante las autoridades competentes respecto de hechos constitutivos de faltas disciplinarias, fiscales, penales y demás que haya lugar"/>
    <x v="7"/>
    <n v="4.4642857142857152E-4"/>
    <s v="May"/>
    <n v="0"/>
    <n v="0"/>
    <n v="0"/>
    <s v="Por Ejecutar"/>
    <n v="0.25"/>
    <n v="0.25"/>
    <n v="1"/>
    <m/>
    <m/>
    <m/>
    <m/>
    <m/>
    <x v="1"/>
    <m/>
  </r>
  <r>
    <n v="213"/>
    <s v="OE1;PR_10;ACT_75"/>
    <x v="0"/>
    <x v="0"/>
    <x v="0"/>
    <n v="11"/>
    <s v="PAI"/>
    <x v="6"/>
    <s v="ACT_75"/>
    <s v="Formular las denuncias ante las autoridades competentes respecto de hechos constitutivos de faltas disciplinarias, fiscales, penales y demás que haya lugar"/>
    <x v="7"/>
    <n v="4.4642857142857152E-4"/>
    <s v="Jun"/>
    <n v="0.25"/>
    <n v="0.25"/>
    <n v="1"/>
    <s v="Culminada"/>
    <n v="0.5"/>
    <n v="0.5"/>
    <n v="1"/>
    <m/>
    <m/>
    <m/>
    <m/>
    <m/>
    <x v="1"/>
    <m/>
  </r>
  <r>
    <n v="213"/>
    <s v="OE1;PR_10;ACT_75"/>
    <x v="0"/>
    <x v="0"/>
    <x v="0"/>
    <n v="11"/>
    <s v="PAI"/>
    <x v="6"/>
    <s v="ACT_75"/>
    <s v="Formular las denuncias ante las autoridades competentes respecto de hechos constitutivos de faltas disciplinarias, fiscales, penales y demás que haya lugar"/>
    <x v="7"/>
    <n v="4.4642857142857152E-4"/>
    <s v="Jul"/>
    <n v="0"/>
    <n v="0"/>
    <n v="0"/>
    <s v="Por Ejecutar"/>
    <n v="0.5"/>
    <n v="0.5"/>
    <n v="1"/>
    <m/>
    <m/>
    <m/>
    <m/>
    <m/>
    <x v="1"/>
    <m/>
  </r>
  <r>
    <n v="213"/>
    <s v="OE1;PR_10;ACT_75"/>
    <x v="0"/>
    <x v="0"/>
    <x v="0"/>
    <n v="11"/>
    <s v="PAI"/>
    <x v="6"/>
    <s v="ACT_75"/>
    <s v="Formular las denuncias ante las autoridades competentes respecto de hechos constitutivos de faltas disciplinarias, fiscales, penales y demás que haya lugar"/>
    <x v="7"/>
    <n v="4.4642857142857152E-4"/>
    <s v="Ago"/>
    <n v="0"/>
    <n v="0"/>
    <n v="0"/>
    <s v="Por Ejecutar"/>
    <n v="0.5"/>
    <n v="0.5"/>
    <n v="1"/>
    <m/>
    <m/>
    <m/>
    <m/>
    <m/>
    <x v="1"/>
    <m/>
  </r>
  <r>
    <n v="213"/>
    <s v="OE1;PR_10;ACT_75"/>
    <x v="0"/>
    <x v="0"/>
    <x v="0"/>
    <n v="11"/>
    <s v="PAI"/>
    <x v="6"/>
    <s v="ACT_75"/>
    <s v="Formular las denuncias ante las autoridades competentes respecto de hechos constitutivos de faltas disciplinarias, fiscales, penales y demás que haya lugar"/>
    <x v="7"/>
    <n v="4.4642857142857152E-4"/>
    <s v="Sep"/>
    <n v="0.25"/>
    <n v="0"/>
    <n v="0"/>
    <s v="Por Ejecutar"/>
    <n v="0.75"/>
    <n v="0.5"/>
    <n v="0.66666666666666663"/>
    <m/>
    <m/>
    <m/>
    <m/>
    <m/>
    <x v="1"/>
    <m/>
  </r>
  <r>
    <n v="213"/>
    <s v="OE1;PR_10;ACT_75"/>
    <x v="0"/>
    <x v="0"/>
    <x v="0"/>
    <n v="11"/>
    <s v="PAI"/>
    <x v="6"/>
    <s v="ACT_75"/>
    <s v="Formular las denuncias ante las autoridades competentes respecto de hechos constitutivos de faltas disciplinarias, fiscales, penales y demás que haya lugar"/>
    <x v="7"/>
    <n v="4.4642857142857152E-4"/>
    <s v="Oct"/>
    <n v="0"/>
    <n v="0"/>
    <n v="0"/>
    <s v="Por Ejecutar"/>
    <n v="0.75"/>
    <n v="0.5"/>
    <n v="0.66666666666666663"/>
    <m/>
    <m/>
    <m/>
    <m/>
    <m/>
    <x v="1"/>
    <m/>
  </r>
  <r>
    <n v="213"/>
    <s v="OE1;PR_10;ACT_75"/>
    <x v="0"/>
    <x v="0"/>
    <x v="0"/>
    <n v="11"/>
    <s v="PAI"/>
    <x v="6"/>
    <s v="ACT_75"/>
    <s v="Formular las denuncias ante las autoridades competentes respecto de hechos constitutivos de faltas disciplinarias, fiscales, penales y demás que haya lugar"/>
    <x v="7"/>
    <n v="4.4642857142857152E-4"/>
    <s v="Nov"/>
    <n v="0"/>
    <n v="0"/>
    <n v="0"/>
    <s v="Por Ejecutar"/>
    <n v="0.75"/>
    <n v="0.5"/>
    <n v="0.66666666666666663"/>
    <m/>
    <m/>
    <m/>
    <m/>
    <m/>
    <x v="1"/>
    <m/>
  </r>
  <r>
    <n v="213"/>
    <s v="OE1;PR_10;ACT_75"/>
    <x v="0"/>
    <x v="0"/>
    <x v="0"/>
    <n v="11"/>
    <s v="PAI"/>
    <x v="6"/>
    <s v="ACT_75"/>
    <s v="Formular las denuncias ante las autoridades competentes respecto de hechos constitutivos de faltas disciplinarias, fiscales, penales y demás que haya lugar"/>
    <x v="7"/>
    <n v="4.4642857142857152E-4"/>
    <s v="Dic"/>
    <n v="0.25"/>
    <n v="0"/>
    <n v="0"/>
    <s v="Por Ejecutar"/>
    <n v="1"/>
    <n v="0.5"/>
    <n v="0.5"/>
    <m/>
    <m/>
    <m/>
    <m/>
    <m/>
    <x v="1"/>
    <m/>
  </r>
  <r>
    <n v="214"/>
    <s v="OE1;PR_10;ACT_224"/>
    <x v="0"/>
    <x v="0"/>
    <x v="0"/>
    <n v="11"/>
    <s v="PAI"/>
    <x v="16"/>
    <s v="ACT_224"/>
    <s v="Revisar el trámite Inscripción y registro de operadores portuarios, marítimos y fluviales"/>
    <x v="2"/>
    <n v="4.4642857142857152E-4"/>
    <s v="Ene"/>
    <n v="0"/>
    <n v="0"/>
    <n v="0"/>
    <s v="Por Ejecutar"/>
    <n v="0"/>
    <n v="0"/>
    <n v="0"/>
    <n v="1"/>
    <n v="0.4"/>
    <n v="0.4"/>
    <m/>
    <n v="0.6"/>
    <x v="0"/>
    <n v="1.7857142857142863E-4"/>
  </r>
  <r>
    <n v="214"/>
    <s v="OE1;PR_10;ACT_224"/>
    <x v="0"/>
    <x v="0"/>
    <x v="0"/>
    <n v="11"/>
    <s v="PAI"/>
    <x v="16"/>
    <s v="ACT_224"/>
    <s v="Revisar el trámite Inscripción y registro de operadores portuarios, marítimos y fluviales"/>
    <x v="2"/>
    <n v="4.4642857142857152E-4"/>
    <s v="Feb"/>
    <n v="0"/>
    <n v="0"/>
    <n v="0"/>
    <s v="Por Ejecutar"/>
    <n v="0"/>
    <n v="0"/>
    <n v="0"/>
    <m/>
    <m/>
    <m/>
    <m/>
    <m/>
    <x v="1"/>
    <m/>
  </r>
  <r>
    <n v="214"/>
    <s v="OE1;PR_10;ACT_224"/>
    <x v="0"/>
    <x v="0"/>
    <x v="0"/>
    <n v="11"/>
    <s v="PAI"/>
    <x v="16"/>
    <s v="ACT_224"/>
    <s v="Revisar el trámite Inscripción y registro de operadores portuarios, marítimos y fluviales"/>
    <x v="2"/>
    <n v="4.4642857142857152E-4"/>
    <s v="Mar"/>
    <n v="0"/>
    <n v="0"/>
    <n v="0"/>
    <s v="Por Ejecutar"/>
    <n v="0"/>
    <n v="0"/>
    <n v="0"/>
    <m/>
    <m/>
    <m/>
    <m/>
    <m/>
    <x v="1"/>
    <m/>
  </r>
  <r>
    <n v="214"/>
    <s v="OE1;PR_10;ACT_224"/>
    <x v="0"/>
    <x v="0"/>
    <x v="0"/>
    <n v="11"/>
    <s v="PAI"/>
    <x v="16"/>
    <s v="ACT_224"/>
    <s v="Revisar el trámite Inscripción y registro de operadores portuarios, marítimos y fluviales"/>
    <x v="2"/>
    <n v="4.4642857142857152E-4"/>
    <s v="Abr"/>
    <n v="0"/>
    <n v="0"/>
    <n v="0"/>
    <s v="Por Ejecutar"/>
    <n v="0"/>
    <n v="0"/>
    <n v="0"/>
    <m/>
    <m/>
    <m/>
    <m/>
    <m/>
    <x v="1"/>
    <m/>
  </r>
  <r>
    <n v="214"/>
    <s v="OE1;PR_10;ACT_224"/>
    <x v="0"/>
    <x v="0"/>
    <x v="0"/>
    <n v="11"/>
    <s v="PAI"/>
    <x v="16"/>
    <s v="ACT_224"/>
    <s v="Revisar el trámite Inscripción y registro de operadores portuarios, marítimos y fluviales"/>
    <x v="2"/>
    <n v="4.4642857142857152E-4"/>
    <s v="May"/>
    <n v="0.1"/>
    <n v="0.1"/>
    <n v="1"/>
    <s v="Culminada"/>
    <n v="0.1"/>
    <n v="0.1"/>
    <n v="1"/>
    <m/>
    <m/>
    <m/>
    <m/>
    <m/>
    <x v="1"/>
    <m/>
  </r>
  <r>
    <n v="214"/>
    <s v="OE1;PR_10;ACT_224"/>
    <x v="0"/>
    <x v="0"/>
    <x v="0"/>
    <n v="11"/>
    <s v="PAI"/>
    <x v="16"/>
    <s v="ACT_224"/>
    <s v="Revisar el trámite Inscripción y registro de operadores portuarios, marítimos y fluviales"/>
    <x v="2"/>
    <n v="4.4642857142857152E-4"/>
    <s v="Jun"/>
    <n v="0.3"/>
    <n v="0.3"/>
    <n v="1"/>
    <s v="Culminada"/>
    <n v="0.4"/>
    <n v="0.4"/>
    <n v="1"/>
    <m/>
    <m/>
    <m/>
    <m/>
    <m/>
    <x v="1"/>
    <m/>
  </r>
  <r>
    <n v="214"/>
    <s v="OE1;PR_10;ACT_224"/>
    <x v="0"/>
    <x v="0"/>
    <x v="0"/>
    <n v="11"/>
    <s v="PAI"/>
    <x v="16"/>
    <s v="ACT_224"/>
    <s v="Revisar el trámite Inscripción y registro de operadores portuarios, marítimos y fluviales"/>
    <x v="2"/>
    <n v="4.4642857142857152E-4"/>
    <s v="Jul"/>
    <n v="0.1"/>
    <n v="0"/>
    <n v="0"/>
    <s v="Por Ejecutar"/>
    <n v="0.5"/>
    <n v="0.4"/>
    <n v="0.8"/>
    <m/>
    <m/>
    <m/>
    <m/>
    <m/>
    <x v="1"/>
    <m/>
  </r>
  <r>
    <n v="214"/>
    <s v="OE1;PR_10;ACT_224"/>
    <x v="0"/>
    <x v="0"/>
    <x v="0"/>
    <n v="11"/>
    <s v="PAI"/>
    <x v="16"/>
    <s v="ACT_224"/>
    <s v="Revisar el trámite Inscripción y registro de operadores portuarios, marítimos y fluviales"/>
    <x v="2"/>
    <n v="4.4642857142857152E-4"/>
    <s v="Ago"/>
    <n v="0"/>
    <n v="0"/>
    <n v="0"/>
    <s v="Por Ejecutar"/>
    <n v="0.5"/>
    <n v="0.4"/>
    <n v="0.8"/>
    <m/>
    <m/>
    <m/>
    <m/>
    <m/>
    <x v="1"/>
    <m/>
  </r>
  <r>
    <n v="214"/>
    <s v="OE1;PR_10;ACT_224"/>
    <x v="0"/>
    <x v="0"/>
    <x v="0"/>
    <n v="11"/>
    <s v="PAI"/>
    <x v="16"/>
    <s v="ACT_224"/>
    <s v="Revisar el trámite Inscripción y registro de operadores portuarios, marítimos y fluviales"/>
    <x v="2"/>
    <n v="4.4642857142857152E-4"/>
    <s v="Sep"/>
    <n v="0"/>
    <n v="0"/>
    <n v="0"/>
    <s v="Por Ejecutar"/>
    <n v="0.5"/>
    <n v="0.4"/>
    <n v="0.8"/>
    <m/>
    <m/>
    <m/>
    <m/>
    <m/>
    <x v="1"/>
    <m/>
  </r>
  <r>
    <n v="214"/>
    <s v="OE1;PR_10;ACT_224"/>
    <x v="0"/>
    <x v="0"/>
    <x v="0"/>
    <n v="11"/>
    <s v="PAI"/>
    <x v="16"/>
    <s v="ACT_224"/>
    <s v="Revisar el trámite Inscripción y registro de operadores portuarios, marítimos y fluviales"/>
    <x v="2"/>
    <n v="4.4642857142857152E-4"/>
    <s v="Oct"/>
    <n v="0.2"/>
    <n v="0"/>
    <n v="0"/>
    <s v="Por Ejecutar"/>
    <n v="0.7"/>
    <n v="0.4"/>
    <n v="0.57142857142857151"/>
    <m/>
    <m/>
    <m/>
    <m/>
    <m/>
    <x v="1"/>
    <m/>
  </r>
  <r>
    <n v="214"/>
    <s v="OE1;PR_10;ACT_224"/>
    <x v="0"/>
    <x v="0"/>
    <x v="0"/>
    <n v="11"/>
    <s v="PAI"/>
    <x v="16"/>
    <s v="ACT_224"/>
    <s v="Revisar el trámite Inscripción y registro de operadores portuarios, marítimos y fluviales"/>
    <x v="2"/>
    <n v="4.4642857142857152E-4"/>
    <s v="Nov"/>
    <n v="0.15"/>
    <n v="0"/>
    <n v="0"/>
    <s v="Por Ejecutar"/>
    <n v="0.85"/>
    <n v="0.4"/>
    <n v="0.4705882352941177"/>
    <m/>
    <m/>
    <m/>
    <m/>
    <m/>
    <x v="1"/>
    <m/>
  </r>
  <r>
    <n v="214"/>
    <s v="OE1;PR_10;ACT_224"/>
    <x v="0"/>
    <x v="0"/>
    <x v="0"/>
    <n v="11"/>
    <s v="PAI"/>
    <x v="16"/>
    <s v="ACT_224"/>
    <s v="Revisar el trámite Inscripción y registro de operadores portuarios, marítimos y fluviales"/>
    <x v="2"/>
    <n v="4.4642857142857152E-4"/>
    <s v="Dic"/>
    <n v="0.15"/>
    <n v="0"/>
    <n v="0"/>
    <s v="Por Ejecutar"/>
    <n v="1"/>
    <n v="0.4"/>
    <n v="0.4"/>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Ene"/>
    <n v="0"/>
    <n v="0"/>
    <n v="0"/>
    <s v="Por Ejecutar"/>
    <n v="0"/>
    <n v="0"/>
    <n v="0"/>
    <n v="1"/>
    <n v="0"/>
    <n v="0"/>
    <m/>
    <n v="1"/>
    <x v="2"/>
    <n v="0"/>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Feb"/>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Mar"/>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Abr"/>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May"/>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Jun"/>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Jul"/>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Ago"/>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Sep"/>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Oct"/>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Nov"/>
    <n v="0"/>
    <n v="0"/>
    <n v="0"/>
    <s v="Por Ejecutar"/>
    <n v="0"/>
    <n v="0"/>
    <n v="0"/>
    <m/>
    <m/>
    <m/>
    <m/>
    <m/>
    <x v="1"/>
    <m/>
  </r>
  <r>
    <n v="215"/>
    <s v="OE1;PR_10;ACT_196"/>
    <x v="0"/>
    <x v="0"/>
    <x v="0"/>
    <n v="11"/>
    <s v="PAI"/>
    <x v="16"/>
    <s v="ACT_196"/>
    <s v="Participar en las revisiones y en la preparación que se requiera para la puesta en marcha de la herramienta tecnológica para automatizar el trámite Paz y salvo tasa de vigilancia"/>
    <x v="4"/>
    <n v="4.4642857142857152E-4"/>
    <s v="Dic"/>
    <n v="1"/>
    <n v="0"/>
    <n v="0"/>
    <s v="Por Ejecutar"/>
    <n v="1"/>
    <n v="0"/>
    <n v="0"/>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Ene"/>
    <n v="0"/>
    <n v="0"/>
    <n v="0"/>
    <s v="Por Ejecutar"/>
    <n v="0"/>
    <n v="0"/>
    <n v="0"/>
    <n v="7"/>
    <n v="6"/>
    <n v="0.8571428571428571"/>
    <m/>
    <n v="0.1428571428571429"/>
    <x v="5"/>
    <n v="3.8265306122448983E-4"/>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Feb"/>
    <n v="0"/>
    <n v="0"/>
    <n v="0"/>
    <s v="Por Ejecutar"/>
    <n v="0"/>
    <n v="0"/>
    <n v="0"/>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Mar"/>
    <n v="0"/>
    <n v="0"/>
    <n v="0"/>
    <s v="Por Ejecutar"/>
    <n v="0"/>
    <n v="0"/>
    <n v="0"/>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Abr"/>
    <n v="5"/>
    <n v="6"/>
    <n v="1.2"/>
    <s v="Culminada"/>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May"/>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Jun"/>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Jul"/>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Ago"/>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Sep"/>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Oct"/>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Nov"/>
    <n v="0"/>
    <n v="0"/>
    <n v="0"/>
    <s v="Por Ejecutar"/>
    <n v="5"/>
    <n v="6"/>
    <n v="1.2"/>
    <m/>
    <m/>
    <m/>
    <m/>
    <m/>
    <x v="1"/>
    <m/>
  </r>
  <r>
    <n v="216"/>
    <s v="OE1;PR_10;ACT_267"/>
    <x v="0"/>
    <x v="0"/>
    <x v="0"/>
    <n v="11"/>
    <s v="PAI"/>
    <x v="16"/>
    <s v="ACT_267"/>
    <s v="Revisar y actualizar las actividades y la documentación relacionada con el trámite Orden de entrega de vehículos de transporte público terrestre automotor inmovilizados"/>
    <x v="1"/>
    <n v="4.4642857142857152E-4"/>
    <s v="Dic"/>
    <n v="2"/>
    <n v="0"/>
    <n v="0"/>
    <s v="Por Ejecutar"/>
    <n v="7"/>
    <n v="6"/>
    <n v="0.8571428571428571"/>
    <m/>
    <m/>
    <m/>
    <m/>
    <m/>
    <x v="1"/>
    <m/>
  </r>
  <r>
    <n v="217"/>
    <s v="OE2;PR_10;ACT_55"/>
    <x v="2"/>
    <x v="2"/>
    <x v="0"/>
    <n v="11"/>
    <s v="PAI"/>
    <x v="17"/>
    <s v="ACT_55"/>
    <s v="Validar la información de los tramites actuales y su proceso de automatización"/>
    <x v="6"/>
    <n v="1.666666666666667E-3"/>
    <s v="Ene"/>
    <n v="0"/>
    <n v="0"/>
    <n v="0"/>
    <s v="Por Ejecutar"/>
    <n v="0"/>
    <n v="0"/>
    <n v="0"/>
    <n v="1"/>
    <n v="0.5"/>
    <n v="0.5"/>
    <m/>
    <n v="0.5"/>
    <x v="0"/>
    <n v="8.333333333333335E-4"/>
  </r>
  <r>
    <n v="217"/>
    <s v="OE2;PR_10;ACT_55"/>
    <x v="2"/>
    <x v="2"/>
    <x v="0"/>
    <n v="11"/>
    <s v="PAI"/>
    <x v="17"/>
    <s v="ACT_55"/>
    <s v="Validar la información de los tramites actuales y su proceso de automatización"/>
    <x v="6"/>
    <n v="1.666666666666667E-3"/>
    <s v="Feb"/>
    <n v="0.1"/>
    <n v="0.1"/>
    <n v="1"/>
    <s v="Culminada"/>
    <n v="0.1"/>
    <n v="0.1"/>
    <n v="1"/>
    <m/>
    <m/>
    <m/>
    <m/>
    <m/>
    <x v="1"/>
    <m/>
  </r>
  <r>
    <n v="217"/>
    <s v="OE2;PR_10;ACT_55"/>
    <x v="2"/>
    <x v="2"/>
    <x v="0"/>
    <n v="11"/>
    <s v="PAI"/>
    <x v="17"/>
    <s v="ACT_55"/>
    <s v="Validar la información de los tramites actuales y su proceso de automatización"/>
    <x v="6"/>
    <n v="1.666666666666667E-3"/>
    <s v="Mar"/>
    <n v="0.15"/>
    <n v="0.15"/>
    <n v="1"/>
    <s v="Culminada"/>
    <n v="0.25"/>
    <n v="0.25"/>
    <n v="1"/>
    <m/>
    <m/>
    <m/>
    <m/>
    <m/>
    <x v="1"/>
    <m/>
  </r>
  <r>
    <n v="217"/>
    <s v="OE2;PR_10;ACT_55"/>
    <x v="2"/>
    <x v="2"/>
    <x v="0"/>
    <n v="11"/>
    <s v="PAI"/>
    <x v="17"/>
    <s v="ACT_55"/>
    <s v="Validar la información de los tramites actuales y su proceso de automatización"/>
    <x v="6"/>
    <n v="1.666666666666667E-3"/>
    <s v="Abr"/>
    <n v="0.05"/>
    <n v="0.05"/>
    <n v="1"/>
    <s v="Culminada"/>
    <n v="0.3"/>
    <n v="0.3"/>
    <n v="1"/>
    <m/>
    <m/>
    <m/>
    <m/>
    <m/>
    <x v="1"/>
    <m/>
  </r>
  <r>
    <n v="217"/>
    <s v="OE2;PR_10;ACT_55"/>
    <x v="2"/>
    <x v="2"/>
    <x v="0"/>
    <n v="11"/>
    <s v="PAI"/>
    <x v="17"/>
    <s v="ACT_55"/>
    <s v="Validar la información de los tramites actuales y su proceso de automatización"/>
    <x v="6"/>
    <n v="1.666666666666667E-3"/>
    <s v="May"/>
    <n v="0.1"/>
    <n v="0.1"/>
    <n v="1"/>
    <s v="Culminada"/>
    <n v="0.4"/>
    <n v="0.4"/>
    <n v="1"/>
    <m/>
    <m/>
    <m/>
    <m/>
    <m/>
    <x v="1"/>
    <m/>
  </r>
  <r>
    <n v="217"/>
    <s v="OE2;PR_10;ACT_55"/>
    <x v="2"/>
    <x v="2"/>
    <x v="0"/>
    <n v="11"/>
    <s v="PAI"/>
    <x v="17"/>
    <s v="ACT_55"/>
    <s v="Validar la información de los tramites actuales y su proceso de automatización"/>
    <x v="6"/>
    <n v="1.666666666666667E-3"/>
    <s v="Jun"/>
    <n v="0.1"/>
    <n v="0.1"/>
    <n v="1"/>
    <s v="Culminada"/>
    <n v="0.5"/>
    <n v="0.5"/>
    <n v="1"/>
    <m/>
    <m/>
    <m/>
    <m/>
    <m/>
    <x v="1"/>
    <m/>
  </r>
  <r>
    <n v="217"/>
    <s v="OE2;PR_10;ACT_55"/>
    <x v="2"/>
    <x v="2"/>
    <x v="0"/>
    <n v="11"/>
    <s v="PAI"/>
    <x v="17"/>
    <s v="ACT_55"/>
    <s v="Validar la información de los tramites actuales y su proceso de automatización"/>
    <x v="6"/>
    <n v="1.666666666666667E-3"/>
    <s v="Jul"/>
    <n v="0.05"/>
    <n v="0"/>
    <n v="0"/>
    <s v="Por Ejecutar"/>
    <n v="0.55000000000000004"/>
    <n v="0.5"/>
    <n v="0.90909090909090906"/>
    <m/>
    <m/>
    <m/>
    <m/>
    <m/>
    <x v="1"/>
    <m/>
  </r>
  <r>
    <n v="217"/>
    <s v="OE2;PR_10;ACT_55"/>
    <x v="2"/>
    <x v="2"/>
    <x v="0"/>
    <n v="11"/>
    <s v="PAI"/>
    <x v="17"/>
    <s v="ACT_55"/>
    <s v="Validar la información de los tramites actuales y su proceso de automatización"/>
    <x v="6"/>
    <n v="1.666666666666667E-3"/>
    <s v="Ago"/>
    <n v="0.1"/>
    <n v="0"/>
    <n v="0"/>
    <s v="Por Ejecutar"/>
    <n v="0.65"/>
    <n v="0.5"/>
    <n v="0.76923076923076916"/>
    <m/>
    <m/>
    <m/>
    <m/>
    <m/>
    <x v="1"/>
    <m/>
  </r>
  <r>
    <n v="217"/>
    <s v="OE2;PR_10;ACT_55"/>
    <x v="2"/>
    <x v="2"/>
    <x v="0"/>
    <n v="11"/>
    <s v="PAI"/>
    <x v="17"/>
    <s v="ACT_55"/>
    <s v="Validar la información de los tramites actuales y su proceso de automatización"/>
    <x v="6"/>
    <n v="1.666666666666667E-3"/>
    <s v="Sep"/>
    <n v="0.1"/>
    <n v="0"/>
    <n v="0"/>
    <s v="Por Ejecutar"/>
    <n v="0.75"/>
    <n v="0.5"/>
    <n v="0.66666666666666663"/>
    <m/>
    <m/>
    <m/>
    <m/>
    <m/>
    <x v="1"/>
    <m/>
  </r>
  <r>
    <n v="217"/>
    <s v="OE2;PR_10;ACT_55"/>
    <x v="2"/>
    <x v="2"/>
    <x v="0"/>
    <n v="11"/>
    <s v="PAI"/>
    <x v="17"/>
    <s v="ACT_55"/>
    <s v="Validar la información de los tramites actuales y su proceso de automatización"/>
    <x v="6"/>
    <n v="1.666666666666667E-3"/>
    <s v="Oct"/>
    <n v="0.05"/>
    <n v="0"/>
    <n v="0"/>
    <s v="Por Ejecutar"/>
    <n v="0.8"/>
    <n v="0.5"/>
    <n v="0.625"/>
    <m/>
    <m/>
    <m/>
    <m/>
    <m/>
    <x v="1"/>
    <m/>
  </r>
  <r>
    <n v="217"/>
    <s v="OE2;PR_10;ACT_55"/>
    <x v="2"/>
    <x v="2"/>
    <x v="0"/>
    <n v="11"/>
    <s v="PAI"/>
    <x v="17"/>
    <s v="ACT_55"/>
    <s v="Validar la información de los tramites actuales y su proceso de automatización"/>
    <x v="6"/>
    <n v="1.666666666666667E-3"/>
    <s v="Nov"/>
    <n v="0.1"/>
    <n v="0"/>
    <n v="0"/>
    <s v="Por Ejecutar"/>
    <n v="0.9"/>
    <n v="0.5"/>
    <n v="0.55555555555555558"/>
    <m/>
    <m/>
    <m/>
    <m/>
    <m/>
    <x v="1"/>
    <m/>
  </r>
  <r>
    <n v="217"/>
    <s v="OE2;PR_10;ACT_55"/>
    <x v="2"/>
    <x v="2"/>
    <x v="0"/>
    <n v="11"/>
    <s v="PAI"/>
    <x v="17"/>
    <s v="ACT_55"/>
    <s v="Validar la información de los tramites actuales y su proceso de automatización"/>
    <x v="6"/>
    <n v="1.666666666666667E-3"/>
    <s v="Dic"/>
    <n v="0.1"/>
    <n v="0"/>
    <n v="0"/>
    <s v="Por Ejecutar"/>
    <n v="1"/>
    <n v="0.5"/>
    <n v="0.5"/>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Ene"/>
    <n v="8.3333299999999999E-2"/>
    <n v="8.3333299999999999E-2"/>
    <n v="1"/>
    <s v="Culminada"/>
    <n v="8.3333299999999999E-2"/>
    <n v="8.3333299999999999E-2"/>
    <n v="1"/>
    <n v="0.99999960000000021"/>
    <n v="0.3333332"/>
    <n v="0.33333333333333326"/>
    <m/>
    <n v="0.66666666666666674"/>
    <x v="0"/>
    <n v="1.488095238095238E-4"/>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Feb"/>
    <n v="8.3333299999999999E-2"/>
    <n v="8.3333299999999999E-2"/>
    <n v="1"/>
    <s v="Culminada"/>
    <n v="0.1666666"/>
    <n v="0.1666666"/>
    <n v="1"/>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Mar"/>
    <n v="8.3333299999999999E-2"/>
    <n v="8.3333299999999999E-2"/>
    <n v="1"/>
    <s v="Culminada"/>
    <n v="0.2499999"/>
    <n v="0.2499999"/>
    <n v="1"/>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Abr"/>
    <n v="8.3333299999999999E-2"/>
    <n v="8.3333299999999999E-2"/>
    <n v="1"/>
    <s v="Culminada"/>
    <n v="0.3333332"/>
    <n v="0.3333332"/>
    <n v="1"/>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May"/>
    <n v="8.3333299999999999E-2"/>
    <n v="0"/>
    <n v="0"/>
    <s v="Por Ejecutar"/>
    <n v="0.4166665"/>
    <n v="0.3333332"/>
    <n v="0.8"/>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Jun"/>
    <n v="8.3333299999999999E-2"/>
    <n v="0"/>
    <n v="0"/>
    <s v="Por Ejecutar"/>
    <n v="0.49999979999999999"/>
    <n v="0.3333332"/>
    <n v="0.66666666666666663"/>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Jul"/>
    <n v="8.3333299999999999E-2"/>
    <n v="0"/>
    <n v="0"/>
    <s v="Por Ejecutar"/>
    <n v="0.58333309999999994"/>
    <n v="0.3333332"/>
    <n v="0.57142857142857151"/>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Ago"/>
    <n v="8.3333299999999999E-2"/>
    <n v="0"/>
    <n v="0"/>
    <s v="Por Ejecutar"/>
    <n v="0.66666639999999999"/>
    <n v="0.3333332"/>
    <n v="0.5"/>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Sep"/>
    <n v="8.3333299999999999E-2"/>
    <n v="0"/>
    <n v="0"/>
    <s v="Por Ejecutar"/>
    <n v="0.74999970000000005"/>
    <n v="0.3333332"/>
    <n v="0.44444444444444442"/>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Oct"/>
    <n v="8.3333299999999999E-2"/>
    <n v="0"/>
    <n v="0"/>
    <s v="Por Ejecutar"/>
    <n v="0.8333330000000001"/>
    <n v="0.3333332"/>
    <n v="0.39999999999999997"/>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Nov"/>
    <n v="8.3333299999999999E-2"/>
    <n v="0"/>
    <n v="0"/>
    <s v="Por Ejecutar"/>
    <n v="0.91666630000000016"/>
    <n v="0.3333332"/>
    <n v="0.36363636363636359"/>
    <m/>
    <m/>
    <m/>
    <m/>
    <m/>
    <x v="1"/>
    <m/>
  </r>
  <r>
    <n v="218"/>
    <s v="OE1;PR_10;ACT_10"/>
    <x v="0"/>
    <x v="0"/>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s v="Dic"/>
    <n v="8.3333299999999999E-2"/>
    <n v="0"/>
    <n v="0"/>
    <s v="Por Ejecutar"/>
    <n v="0.99999960000000021"/>
    <n v="0.3333332"/>
    <n v="0.33333333333333326"/>
    <m/>
    <m/>
    <m/>
    <m/>
    <m/>
    <x v="1"/>
    <m/>
  </r>
  <r>
    <n v="219"/>
    <s v="OE1;PR_10;ACT_11"/>
    <x v="0"/>
    <x v="0"/>
    <x v="0"/>
    <n v="11"/>
    <s v="PAI"/>
    <x v="18"/>
    <s v="ACT_11"/>
    <s v="Difundir la actividad misional de la entidad, a través de Boletines informativos"/>
    <x v="3"/>
    <n v="4.4642857142857152E-4"/>
    <s v="Ene"/>
    <n v="0"/>
    <n v="0"/>
    <n v="0"/>
    <s v="Por Ejecutar"/>
    <n v="0"/>
    <n v="0"/>
    <n v="0"/>
    <n v="1"/>
    <n v="0"/>
    <n v="0"/>
    <m/>
    <n v="1"/>
    <x v="2"/>
    <n v="0"/>
  </r>
  <r>
    <n v="219"/>
    <s v="OE1;PR_10;ACT_11"/>
    <x v="0"/>
    <x v="0"/>
    <x v="0"/>
    <n v="11"/>
    <s v="PAI"/>
    <x v="18"/>
    <s v="ACT_11"/>
    <s v="Difundir la actividad misional de la entidad, a través de Boletines informativos"/>
    <x v="3"/>
    <n v="4.4642857142857152E-4"/>
    <s v="Feb"/>
    <n v="0"/>
    <n v="0"/>
    <n v="0"/>
    <s v="Por Ejecutar"/>
    <n v="0"/>
    <n v="0"/>
    <n v="0"/>
    <m/>
    <m/>
    <m/>
    <m/>
    <m/>
    <x v="1"/>
    <m/>
  </r>
  <r>
    <n v="219"/>
    <s v="OE1;PR_10;ACT_11"/>
    <x v="0"/>
    <x v="0"/>
    <x v="0"/>
    <n v="11"/>
    <s v="PAI"/>
    <x v="18"/>
    <s v="ACT_11"/>
    <s v="Difundir la actividad misional de la entidad, a través de Boletines informativos"/>
    <x v="3"/>
    <n v="4.4642857142857152E-4"/>
    <s v="Mar"/>
    <n v="0"/>
    <n v="0"/>
    <n v="0"/>
    <s v="Por Ejecutar"/>
    <n v="0"/>
    <n v="0"/>
    <n v="0"/>
    <m/>
    <m/>
    <m/>
    <m/>
    <m/>
    <x v="1"/>
    <m/>
  </r>
  <r>
    <n v="219"/>
    <s v="OE1;PR_10;ACT_11"/>
    <x v="0"/>
    <x v="0"/>
    <x v="0"/>
    <n v="11"/>
    <s v="PAI"/>
    <x v="18"/>
    <s v="ACT_11"/>
    <s v="Difundir la actividad misional de la entidad, a través de Boletines informativos"/>
    <x v="3"/>
    <n v="4.4642857142857152E-4"/>
    <s v="Abr"/>
    <n v="0"/>
    <n v="0"/>
    <n v="0"/>
    <s v="Por Ejecutar"/>
    <n v="0"/>
    <n v="0"/>
    <n v="0"/>
    <m/>
    <m/>
    <m/>
    <m/>
    <m/>
    <x v="1"/>
    <m/>
  </r>
  <r>
    <n v="219"/>
    <s v="OE1;PR_10;ACT_11"/>
    <x v="0"/>
    <x v="0"/>
    <x v="0"/>
    <n v="11"/>
    <s v="PAI"/>
    <x v="18"/>
    <s v="ACT_11"/>
    <s v="Difundir la actividad misional de la entidad, a través de Boletines informativos"/>
    <x v="3"/>
    <n v="4.4642857142857152E-4"/>
    <s v="May"/>
    <n v="0"/>
    <n v="0"/>
    <n v="0"/>
    <s v="Por Ejecutar"/>
    <n v="0"/>
    <n v="0"/>
    <n v="0"/>
    <m/>
    <m/>
    <m/>
    <m/>
    <m/>
    <x v="1"/>
    <m/>
  </r>
  <r>
    <n v="219"/>
    <s v="OE1;PR_10;ACT_11"/>
    <x v="0"/>
    <x v="0"/>
    <x v="0"/>
    <n v="11"/>
    <s v="PAI"/>
    <x v="18"/>
    <s v="ACT_11"/>
    <s v="Difundir la actividad misional de la entidad, a través de Boletines informativos"/>
    <x v="3"/>
    <n v="4.4642857142857152E-4"/>
    <s v="Jun"/>
    <n v="0.5"/>
    <n v="0"/>
    <n v="0"/>
    <s v="Por Ejecutar"/>
    <n v="0.5"/>
    <n v="0"/>
    <n v="0"/>
    <m/>
    <m/>
    <m/>
    <m/>
    <m/>
    <x v="1"/>
    <m/>
  </r>
  <r>
    <n v="219"/>
    <s v="OE1;PR_10;ACT_11"/>
    <x v="0"/>
    <x v="0"/>
    <x v="0"/>
    <n v="11"/>
    <s v="PAI"/>
    <x v="18"/>
    <s v="ACT_11"/>
    <s v="Difundir la actividad misional de la entidad, a través de Boletines informativos"/>
    <x v="3"/>
    <n v="4.4642857142857152E-4"/>
    <s v="Jul"/>
    <n v="0"/>
    <n v="0"/>
    <n v="0"/>
    <s v="Por Ejecutar"/>
    <n v="0.5"/>
    <n v="0"/>
    <n v="0"/>
    <m/>
    <m/>
    <m/>
    <m/>
    <m/>
    <x v="1"/>
    <m/>
  </r>
  <r>
    <n v="219"/>
    <s v="OE1;PR_10;ACT_11"/>
    <x v="0"/>
    <x v="0"/>
    <x v="0"/>
    <n v="11"/>
    <s v="PAI"/>
    <x v="18"/>
    <s v="ACT_11"/>
    <s v="Difundir la actividad misional de la entidad, a través de Boletines informativos"/>
    <x v="3"/>
    <n v="4.4642857142857152E-4"/>
    <s v="Ago"/>
    <n v="0"/>
    <n v="0"/>
    <n v="0"/>
    <s v="Por Ejecutar"/>
    <n v="0.5"/>
    <n v="0"/>
    <n v="0"/>
    <m/>
    <m/>
    <m/>
    <m/>
    <m/>
    <x v="1"/>
    <m/>
  </r>
  <r>
    <n v="219"/>
    <s v="OE1;PR_10;ACT_11"/>
    <x v="0"/>
    <x v="0"/>
    <x v="0"/>
    <n v="11"/>
    <s v="PAI"/>
    <x v="18"/>
    <s v="ACT_11"/>
    <s v="Difundir la actividad misional de la entidad, a través de Boletines informativos"/>
    <x v="3"/>
    <n v="4.4642857142857152E-4"/>
    <s v="Sep"/>
    <n v="0"/>
    <n v="0"/>
    <n v="0"/>
    <s v="Por Ejecutar"/>
    <n v="0.5"/>
    <n v="0"/>
    <n v="0"/>
    <m/>
    <m/>
    <m/>
    <m/>
    <m/>
    <x v="1"/>
    <m/>
  </r>
  <r>
    <n v="219"/>
    <s v="OE1;PR_10;ACT_11"/>
    <x v="0"/>
    <x v="0"/>
    <x v="0"/>
    <n v="11"/>
    <s v="PAI"/>
    <x v="18"/>
    <s v="ACT_11"/>
    <s v="Difundir la actividad misional de la entidad, a través de Boletines informativos"/>
    <x v="3"/>
    <n v="4.4642857142857152E-4"/>
    <s v="Oct"/>
    <n v="0"/>
    <n v="0"/>
    <n v="0"/>
    <s v="Por Ejecutar"/>
    <n v="0.5"/>
    <n v="0"/>
    <n v="0"/>
    <m/>
    <m/>
    <m/>
    <m/>
    <m/>
    <x v="1"/>
    <m/>
  </r>
  <r>
    <n v="219"/>
    <s v="OE1;PR_10;ACT_11"/>
    <x v="0"/>
    <x v="0"/>
    <x v="0"/>
    <n v="11"/>
    <s v="PAI"/>
    <x v="18"/>
    <s v="ACT_11"/>
    <s v="Difundir la actividad misional de la entidad, a través de Boletines informativos"/>
    <x v="3"/>
    <n v="4.4642857142857152E-4"/>
    <s v="Nov"/>
    <n v="0"/>
    <n v="0"/>
    <n v="0"/>
    <s v="Por Ejecutar"/>
    <n v="0.5"/>
    <n v="0"/>
    <n v="0"/>
    <m/>
    <m/>
    <m/>
    <m/>
    <m/>
    <x v="1"/>
    <m/>
  </r>
  <r>
    <n v="219"/>
    <s v="OE1;PR_10;ACT_11"/>
    <x v="0"/>
    <x v="0"/>
    <x v="0"/>
    <n v="11"/>
    <s v="PAI"/>
    <x v="18"/>
    <s v="ACT_11"/>
    <s v="Difundir la actividad misional de la entidad, a través de Boletines informativos"/>
    <x v="3"/>
    <n v="4.4642857142857152E-4"/>
    <s v="Dic"/>
    <n v="0.5"/>
    <n v="0"/>
    <n v="0"/>
    <s v="Por Ejecutar"/>
    <n v="1"/>
    <n v="0"/>
    <n v="0"/>
    <m/>
    <m/>
    <m/>
    <m/>
    <m/>
    <x v="1"/>
    <m/>
  </r>
  <r>
    <n v="220"/>
    <s v="OE1;PR_10;ACT_12"/>
    <x v="0"/>
    <x v="0"/>
    <x v="0"/>
    <n v="11"/>
    <s v="PAI"/>
    <x v="18"/>
    <s v="ACT_12"/>
    <s v="Implementar free press con medios de comunicación a nivel nacional"/>
    <x v="3"/>
    <n v="4.4642857142857152E-4"/>
    <s v="Ene"/>
    <n v="8.3333299999999999E-2"/>
    <n v="8.3333299999999999E-2"/>
    <n v="1"/>
    <s v="Culminada"/>
    <n v="8.3333299999999999E-2"/>
    <n v="8.3333299999999999E-2"/>
    <n v="1"/>
    <n v="0.99999960000000021"/>
    <n v="0.3333332"/>
    <n v="0.33333333333333326"/>
    <m/>
    <n v="0.66666666666666674"/>
    <x v="0"/>
    <n v="1.488095238095238E-4"/>
  </r>
  <r>
    <n v="220"/>
    <s v="OE1;PR_10;ACT_12"/>
    <x v="0"/>
    <x v="0"/>
    <x v="0"/>
    <n v="11"/>
    <s v="PAI"/>
    <x v="18"/>
    <s v="ACT_12"/>
    <s v="Implementar free press con medios de comunicación a nivel nacional"/>
    <x v="3"/>
    <n v="4.4642857142857152E-4"/>
    <s v="Feb"/>
    <n v="8.3333299999999999E-2"/>
    <n v="8.3333299999999999E-2"/>
    <n v="1"/>
    <s v="Culminada"/>
    <n v="0.1666666"/>
    <n v="0.1666666"/>
    <n v="1"/>
    <m/>
    <m/>
    <m/>
    <m/>
    <m/>
    <x v="1"/>
    <m/>
  </r>
  <r>
    <n v="220"/>
    <s v="OE1;PR_10;ACT_12"/>
    <x v="0"/>
    <x v="0"/>
    <x v="0"/>
    <n v="11"/>
    <s v="PAI"/>
    <x v="18"/>
    <s v="ACT_12"/>
    <s v="Implementar free press con medios de comunicación a nivel nacional"/>
    <x v="3"/>
    <n v="4.4642857142857152E-4"/>
    <s v="Mar"/>
    <n v="8.3333299999999999E-2"/>
    <n v="8.3333299999999999E-2"/>
    <n v="1"/>
    <s v="Culminada"/>
    <n v="0.2499999"/>
    <n v="0.2499999"/>
    <n v="1"/>
    <m/>
    <m/>
    <m/>
    <m/>
    <m/>
    <x v="1"/>
    <m/>
  </r>
  <r>
    <n v="220"/>
    <s v="OE1;PR_10;ACT_12"/>
    <x v="0"/>
    <x v="0"/>
    <x v="0"/>
    <n v="11"/>
    <s v="PAI"/>
    <x v="18"/>
    <s v="ACT_12"/>
    <s v="Implementar free press con medios de comunicación a nivel nacional"/>
    <x v="3"/>
    <n v="4.4642857142857152E-4"/>
    <s v="Abr"/>
    <n v="8.3333299999999999E-2"/>
    <n v="8.3333299999999999E-2"/>
    <n v="1"/>
    <s v="Culminada"/>
    <n v="0.3333332"/>
    <n v="0.3333332"/>
    <n v="1"/>
    <m/>
    <m/>
    <m/>
    <m/>
    <m/>
    <x v="1"/>
    <m/>
  </r>
  <r>
    <n v="220"/>
    <s v="OE1;PR_10;ACT_12"/>
    <x v="0"/>
    <x v="0"/>
    <x v="0"/>
    <n v="11"/>
    <s v="PAI"/>
    <x v="18"/>
    <s v="ACT_12"/>
    <s v="Implementar free press con medios de comunicación a nivel nacional"/>
    <x v="3"/>
    <n v="4.4642857142857152E-4"/>
    <s v="May"/>
    <n v="8.3333299999999999E-2"/>
    <n v="0"/>
    <n v="0"/>
    <s v="Por Ejecutar"/>
    <n v="0.4166665"/>
    <n v="0.3333332"/>
    <n v="0.8"/>
    <m/>
    <m/>
    <m/>
    <m/>
    <m/>
    <x v="1"/>
    <m/>
  </r>
  <r>
    <n v="220"/>
    <s v="OE1;PR_10;ACT_12"/>
    <x v="0"/>
    <x v="0"/>
    <x v="0"/>
    <n v="11"/>
    <s v="PAI"/>
    <x v="18"/>
    <s v="ACT_12"/>
    <s v="Implementar free press con medios de comunicación a nivel nacional"/>
    <x v="3"/>
    <n v="4.4642857142857152E-4"/>
    <s v="Jun"/>
    <n v="8.3333299999999999E-2"/>
    <n v="0"/>
    <n v="0"/>
    <s v="Por Ejecutar"/>
    <n v="0.49999979999999999"/>
    <n v="0.3333332"/>
    <n v="0.66666666666666663"/>
    <m/>
    <m/>
    <m/>
    <m/>
    <m/>
    <x v="1"/>
    <m/>
  </r>
  <r>
    <n v="220"/>
    <s v="OE1;PR_10;ACT_12"/>
    <x v="0"/>
    <x v="0"/>
    <x v="0"/>
    <n v="11"/>
    <s v="PAI"/>
    <x v="18"/>
    <s v="ACT_12"/>
    <s v="Implementar free press con medios de comunicación a nivel nacional"/>
    <x v="3"/>
    <n v="4.4642857142857152E-4"/>
    <s v="Jul"/>
    <n v="8.3333299999999999E-2"/>
    <n v="0"/>
    <n v="0"/>
    <s v="Por Ejecutar"/>
    <n v="0.58333309999999994"/>
    <n v="0.3333332"/>
    <n v="0.57142857142857151"/>
    <m/>
    <m/>
    <m/>
    <m/>
    <m/>
    <x v="1"/>
    <m/>
  </r>
  <r>
    <n v="220"/>
    <s v="OE1;PR_10;ACT_12"/>
    <x v="0"/>
    <x v="0"/>
    <x v="0"/>
    <n v="11"/>
    <s v="PAI"/>
    <x v="18"/>
    <s v="ACT_12"/>
    <s v="Implementar free press con medios de comunicación a nivel nacional"/>
    <x v="3"/>
    <n v="4.4642857142857152E-4"/>
    <s v="Ago"/>
    <n v="8.3333299999999999E-2"/>
    <n v="0"/>
    <n v="0"/>
    <s v="Por Ejecutar"/>
    <n v="0.66666639999999999"/>
    <n v="0.3333332"/>
    <n v="0.5"/>
    <m/>
    <m/>
    <m/>
    <m/>
    <m/>
    <x v="1"/>
    <m/>
  </r>
  <r>
    <n v="220"/>
    <s v="OE1;PR_10;ACT_12"/>
    <x v="0"/>
    <x v="0"/>
    <x v="0"/>
    <n v="11"/>
    <s v="PAI"/>
    <x v="18"/>
    <s v="ACT_12"/>
    <s v="Implementar free press con medios de comunicación a nivel nacional"/>
    <x v="3"/>
    <n v="4.4642857142857152E-4"/>
    <s v="Sep"/>
    <n v="8.3333299999999999E-2"/>
    <n v="0"/>
    <n v="0"/>
    <s v="Por Ejecutar"/>
    <n v="0.74999970000000005"/>
    <n v="0.3333332"/>
    <n v="0.44444444444444442"/>
    <m/>
    <m/>
    <m/>
    <m/>
    <m/>
    <x v="1"/>
    <m/>
  </r>
  <r>
    <n v="220"/>
    <s v="OE1;PR_10;ACT_12"/>
    <x v="0"/>
    <x v="0"/>
    <x v="0"/>
    <n v="11"/>
    <s v="PAI"/>
    <x v="18"/>
    <s v="ACT_12"/>
    <s v="Implementar free press con medios de comunicación a nivel nacional"/>
    <x v="3"/>
    <n v="4.4642857142857152E-4"/>
    <s v="Oct"/>
    <n v="8.3333299999999999E-2"/>
    <n v="0"/>
    <n v="0"/>
    <s v="Por Ejecutar"/>
    <n v="0.8333330000000001"/>
    <n v="0.3333332"/>
    <n v="0.39999999999999997"/>
    <m/>
    <m/>
    <m/>
    <m/>
    <m/>
    <x v="1"/>
    <m/>
  </r>
  <r>
    <n v="220"/>
    <s v="OE1;PR_10;ACT_12"/>
    <x v="0"/>
    <x v="0"/>
    <x v="0"/>
    <n v="11"/>
    <s v="PAI"/>
    <x v="18"/>
    <s v="ACT_12"/>
    <s v="Implementar free press con medios de comunicación a nivel nacional"/>
    <x v="3"/>
    <n v="4.4642857142857152E-4"/>
    <s v="Nov"/>
    <n v="8.3333299999999999E-2"/>
    <n v="0"/>
    <n v="0"/>
    <s v="Por Ejecutar"/>
    <n v="0.91666630000000016"/>
    <n v="0.3333332"/>
    <n v="0.36363636363636359"/>
    <m/>
    <m/>
    <m/>
    <m/>
    <m/>
    <x v="1"/>
    <m/>
  </r>
  <r>
    <n v="220"/>
    <s v="OE1;PR_10;ACT_12"/>
    <x v="0"/>
    <x v="0"/>
    <x v="0"/>
    <n v="11"/>
    <s v="PAI"/>
    <x v="18"/>
    <s v="ACT_12"/>
    <s v="Implementar free press con medios de comunicación a nivel nacional"/>
    <x v="3"/>
    <n v="4.4642857142857152E-4"/>
    <s v="Dic"/>
    <n v="8.3333299999999999E-2"/>
    <n v="0"/>
    <n v="0"/>
    <s v="Por Ejecutar"/>
    <n v="0.99999960000000021"/>
    <n v="0.3333332"/>
    <n v="0.33333333333333326"/>
    <m/>
    <m/>
    <m/>
    <m/>
    <m/>
    <x v="1"/>
    <m/>
  </r>
  <r>
    <n v="221"/>
    <s v="OE1;PR_10;ACT_13"/>
    <x v="0"/>
    <x v="0"/>
    <x v="0"/>
    <n v="11"/>
    <s v="PAI"/>
    <x v="18"/>
    <s v="ACT_13"/>
    <s v="Desarrollar campañas informativas sobre temáticas de prevención dirigidas a los usuarios del Servicio de Transporte"/>
    <x v="3"/>
    <n v="4.4642857142857152E-4"/>
    <s v="Ene"/>
    <n v="8.3333299999999999E-2"/>
    <n v="8.3333299999999999E-2"/>
    <n v="1"/>
    <s v="Culminada"/>
    <n v="8.3333299999999999E-2"/>
    <n v="8.3333299999999999E-2"/>
    <n v="1"/>
    <n v="0.99999960000000021"/>
    <n v="0.3333332"/>
    <n v="0.33333333333333326"/>
    <m/>
    <n v="0.66666666666666674"/>
    <x v="0"/>
    <n v="1.488095238095238E-4"/>
  </r>
  <r>
    <n v="221"/>
    <s v="OE1;PR_10;ACT_13"/>
    <x v="0"/>
    <x v="0"/>
    <x v="0"/>
    <n v="11"/>
    <s v="PAI"/>
    <x v="18"/>
    <s v="ACT_13"/>
    <s v="Desarrollar campañas informativas sobre temáticas de prevención dirigidas a los usuarios del Servicio de Transporte"/>
    <x v="3"/>
    <n v="4.4642857142857152E-4"/>
    <s v="Feb"/>
    <n v="8.3333299999999999E-2"/>
    <n v="8.3333299999999999E-2"/>
    <n v="1"/>
    <s v="Culminada"/>
    <n v="0.1666666"/>
    <n v="0.1666666"/>
    <n v="1"/>
    <m/>
    <m/>
    <m/>
    <m/>
    <m/>
    <x v="1"/>
    <m/>
  </r>
  <r>
    <n v="221"/>
    <s v="OE1;PR_10;ACT_13"/>
    <x v="0"/>
    <x v="0"/>
    <x v="0"/>
    <n v="11"/>
    <s v="PAI"/>
    <x v="18"/>
    <s v="ACT_13"/>
    <s v="Desarrollar campañas informativas sobre temáticas de prevención dirigidas a los usuarios del Servicio de Transporte"/>
    <x v="3"/>
    <n v="4.4642857142857152E-4"/>
    <s v="Mar"/>
    <n v="8.3333299999999999E-2"/>
    <n v="8.3333299999999999E-2"/>
    <n v="1"/>
    <s v="Culminada"/>
    <n v="0.2499999"/>
    <n v="0.2499999"/>
    <n v="1"/>
    <m/>
    <m/>
    <m/>
    <m/>
    <m/>
    <x v="1"/>
    <m/>
  </r>
  <r>
    <n v="221"/>
    <s v="OE1;PR_10;ACT_13"/>
    <x v="0"/>
    <x v="0"/>
    <x v="0"/>
    <n v="11"/>
    <s v="PAI"/>
    <x v="18"/>
    <s v="ACT_13"/>
    <s v="Desarrollar campañas informativas sobre temáticas de prevención dirigidas a los usuarios del Servicio de Transporte"/>
    <x v="3"/>
    <n v="4.4642857142857152E-4"/>
    <s v="Abr"/>
    <n v="8.3333299999999999E-2"/>
    <n v="8.3333299999999999E-2"/>
    <n v="1"/>
    <s v="Culminada"/>
    <n v="0.3333332"/>
    <n v="0.3333332"/>
    <n v="1"/>
    <m/>
    <m/>
    <m/>
    <m/>
    <m/>
    <x v="1"/>
    <m/>
  </r>
  <r>
    <n v="221"/>
    <s v="OE1;PR_10;ACT_13"/>
    <x v="0"/>
    <x v="0"/>
    <x v="0"/>
    <n v="11"/>
    <s v="PAI"/>
    <x v="18"/>
    <s v="ACT_13"/>
    <s v="Desarrollar campañas informativas sobre temáticas de prevención dirigidas a los usuarios del Servicio de Transporte"/>
    <x v="3"/>
    <n v="4.4642857142857152E-4"/>
    <s v="May"/>
    <n v="8.3333299999999999E-2"/>
    <n v="0"/>
    <n v="0"/>
    <s v="Por Ejecutar"/>
    <n v="0.4166665"/>
    <n v="0.3333332"/>
    <n v="0.8"/>
    <m/>
    <m/>
    <m/>
    <m/>
    <m/>
    <x v="1"/>
    <m/>
  </r>
  <r>
    <n v="221"/>
    <s v="OE1;PR_10;ACT_13"/>
    <x v="0"/>
    <x v="0"/>
    <x v="0"/>
    <n v="11"/>
    <s v="PAI"/>
    <x v="18"/>
    <s v="ACT_13"/>
    <s v="Desarrollar campañas informativas sobre temáticas de prevención dirigidas a los usuarios del Servicio de Transporte"/>
    <x v="3"/>
    <n v="4.4642857142857152E-4"/>
    <s v="Jun"/>
    <n v="8.3333299999999999E-2"/>
    <n v="0"/>
    <n v="0"/>
    <s v="Por Ejecutar"/>
    <n v="0.49999979999999999"/>
    <n v="0.3333332"/>
    <n v="0.66666666666666663"/>
    <m/>
    <m/>
    <m/>
    <m/>
    <m/>
    <x v="1"/>
    <m/>
  </r>
  <r>
    <n v="221"/>
    <s v="OE1;PR_10;ACT_13"/>
    <x v="0"/>
    <x v="0"/>
    <x v="0"/>
    <n v="11"/>
    <s v="PAI"/>
    <x v="18"/>
    <s v="ACT_13"/>
    <s v="Desarrollar campañas informativas sobre temáticas de prevención dirigidas a los usuarios del Servicio de Transporte"/>
    <x v="3"/>
    <n v="4.4642857142857152E-4"/>
    <s v="Jul"/>
    <n v="8.3333299999999999E-2"/>
    <n v="0"/>
    <n v="0"/>
    <s v="Por Ejecutar"/>
    <n v="0.58333309999999994"/>
    <n v="0.3333332"/>
    <n v="0.57142857142857151"/>
    <m/>
    <m/>
    <m/>
    <m/>
    <m/>
    <x v="1"/>
    <m/>
  </r>
  <r>
    <n v="221"/>
    <s v="OE1;PR_10;ACT_13"/>
    <x v="0"/>
    <x v="0"/>
    <x v="0"/>
    <n v="11"/>
    <s v="PAI"/>
    <x v="18"/>
    <s v="ACT_13"/>
    <s v="Desarrollar campañas informativas sobre temáticas de prevención dirigidas a los usuarios del Servicio de Transporte"/>
    <x v="3"/>
    <n v="4.4642857142857152E-4"/>
    <s v="Ago"/>
    <n v="8.3333299999999999E-2"/>
    <n v="0"/>
    <n v="0"/>
    <s v="Por Ejecutar"/>
    <n v="0.66666639999999999"/>
    <n v="0.3333332"/>
    <n v="0.5"/>
    <m/>
    <m/>
    <m/>
    <m/>
    <m/>
    <x v="1"/>
    <m/>
  </r>
  <r>
    <n v="221"/>
    <s v="OE1;PR_10;ACT_13"/>
    <x v="0"/>
    <x v="0"/>
    <x v="0"/>
    <n v="11"/>
    <s v="PAI"/>
    <x v="18"/>
    <s v="ACT_13"/>
    <s v="Desarrollar campañas informativas sobre temáticas de prevención dirigidas a los usuarios del Servicio de Transporte"/>
    <x v="3"/>
    <n v="4.4642857142857152E-4"/>
    <s v="Sep"/>
    <n v="8.3333299999999999E-2"/>
    <n v="0"/>
    <n v="0"/>
    <s v="Por Ejecutar"/>
    <n v="0.74999970000000005"/>
    <n v="0.3333332"/>
    <n v="0.44444444444444442"/>
    <m/>
    <m/>
    <m/>
    <m/>
    <m/>
    <x v="1"/>
    <m/>
  </r>
  <r>
    <n v="221"/>
    <s v="OE1;PR_10;ACT_13"/>
    <x v="0"/>
    <x v="0"/>
    <x v="0"/>
    <n v="11"/>
    <s v="PAI"/>
    <x v="18"/>
    <s v="ACT_13"/>
    <s v="Desarrollar campañas informativas sobre temáticas de prevención dirigidas a los usuarios del Servicio de Transporte"/>
    <x v="3"/>
    <n v="4.4642857142857152E-4"/>
    <s v="Oct"/>
    <n v="8.3333299999999999E-2"/>
    <n v="0"/>
    <n v="0"/>
    <s v="Por Ejecutar"/>
    <n v="0.8333330000000001"/>
    <n v="0.3333332"/>
    <n v="0.39999999999999997"/>
    <m/>
    <m/>
    <m/>
    <m/>
    <m/>
    <x v="1"/>
    <m/>
  </r>
  <r>
    <n v="221"/>
    <s v="OE1;PR_10;ACT_13"/>
    <x v="0"/>
    <x v="0"/>
    <x v="0"/>
    <n v="11"/>
    <s v="PAI"/>
    <x v="18"/>
    <s v="ACT_13"/>
    <s v="Desarrollar campañas informativas sobre temáticas de prevención dirigidas a los usuarios del Servicio de Transporte"/>
    <x v="3"/>
    <n v="4.4642857142857152E-4"/>
    <s v="Nov"/>
    <n v="8.3333299999999999E-2"/>
    <n v="0"/>
    <n v="0"/>
    <s v="Por Ejecutar"/>
    <n v="0.91666630000000016"/>
    <n v="0.3333332"/>
    <n v="0.36363636363636359"/>
    <m/>
    <m/>
    <m/>
    <m/>
    <m/>
    <x v="1"/>
    <m/>
  </r>
  <r>
    <n v="221"/>
    <s v="OE1;PR_10;ACT_13"/>
    <x v="0"/>
    <x v="0"/>
    <x v="0"/>
    <n v="11"/>
    <s v="PAI"/>
    <x v="18"/>
    <s v="ACT_13"/>
    <s v="Desarrollar campañas informativas sobre temáticas de prevención dirigidas a los usuarios del Servicio de Transporte"/>
    <x v="3"/>
    <n v="4.4642857142857152E-4"/>
    <s v="Dic"/>
    <n v="8.3333299999999999E-2"/>
    <n v="0"/>
    <n v="0"/>
    <s v="Por Ejecutar"/>
    <n v="0.99999960000000021"/>
    <n v="0.3333332"/>
    <n v="0.33333333333333326"/>
    <m/>
    <m/>
    <m/>
    <m/>
    <m/>
    <x v="1"/>
    <m/>
  </r>
  <r>
    <n v="222"/>
    <s v="OE1;PR_10;ACT_101"/>
    <x v="0"/>
    <x v="0"/>
    <x v="0"/>
    <n v="11"/>
    <s v="PAI"/>
    <x v="18"/>
    <s v="ACT_101"/>
    <s v="Elaborar el informe de Rendición de Cuentas 2019"/>
    <x v="5"/>
    <n v="4.4642857142857152E-4"/>
    <s v="Ene"/>
    <n v="0"/>
    <n v="0"/>
    <n v="0"/>
    <s v="Por Ejecutar"/>
    <n v="0"/>
    <n v="0"/>
    <n v="0"/>
    <n v="1"/>
    <n v="0"/>
    <n v="0"/>
    <m/>
    <n v="1"/>
    <x v="2"/>
    <n v="0"/>
  </r>
  <r>
    <n v="222"/>
    <s v="OE1;PR_10;ACT_101"/>
    <x v="0"/>
    <x v="0"/>
    <x v="0"/>
    <n v="11"/>
    <s v="PAI"/>
    <x v="18"/>
    <s v="ACT_101"/>
    <s v="Elaborar el informe de Rendición de Cuentas 2019"/>
    <x v="5"/>
    <n v="4.4642857142857152E-4"/>
    <s v="Feb"/>
    <n v="0"/>
    <n v="0"/>
    <n v="0"/>
    <s v="Por Ejecutar"/>
    <n v="0"/>
    <n v="0"/>
    <n v="0"/>
    <m/>
    <m/>
    <m/>
    <m/>
    <m/>
    <x v="1"/>
    <m/>
  </r>
  <r>
    <n v="222"/>
    <s v="OE1;PR_10;ACT_101"/>
    <x v="0"/>
    <x v="0"/>
    <x v="0"/>
    <n v="11"/>
    <s v="PAI"/>
    <x v="18"/>
    <s v="ACT_101"/>
    <s v="Elaborar el informe de Rendición de Cuentas 2019"/>
    <x v="5"/>
    <n v="4.4642857142857152E-4"/>
    <s v="Mar"/>
    <n v="0"/>
    <n v="0"/>
    <n v="0"/>
    <s v="Por Ejecutar"/>
    <n v="0"/>
    <n v="0"/>
    <n v="0"/>
    <m/>
    <m/>
    <m/>
    <m/>
    <m/>
    <x v="1"/>
    <m/>
  </r>
  <r>
    <n v="222"/>
    <s v="OE1;PR_10;ACT_101"/>
    <x v="0"/>
    <x v="0"/>
    <x v="0"/>
    <n v="11"/>
    <s v="PAI"/>
    <x v="18"/>
    <s v="ACT_101"/>
    <s v="Elaborar el informe de Rendición de Cuentas 2019"/>
    <x v="5"/>
    <n v="4.4642857142857152E-4"/>
    <s v="Abr"/>
    <n v="0"/>
    <n v="0"/>
    <n v="0"/>
    <s v="Por Ejecutar"/>
    <n v="0"/>
    <n v="0"/>
    <n v="0"/>
    <m/>
    <m/>
    <m/>
    <m/>
    <m/>
    <x v="1"/>
    <m/>
  </r>
  <r>
    <n v="222"/>
    <s v="OE1;PR_10;ACT_101"/>
    <x v="0"/>
    <x v="0"/>
    <x v="0"/>
    <n v="11"/>
    <s v="PAI"/>
    <x v="18"/>
    <s v="ACT_101"/>
    <s v="Elaborar el informe de Rendición de Cuentas 2019"/>
    <x v="5"/>
    <n v="4.4642857142857152E-4"/>
    <s v="May"/>
    <n v="0"/>
    <n v="0"/>
    <n v="0"/>
    <s v="Por Ejecutar"/>
    <n v="0"/>
    <n v="0"/>
    <n v="0"/>
    <m/>
    <m/>
    <m/>
    <m/>
    <m/>
    <x v="1"/>
    <m/>
  </r>
  <r>
    <n v="222"/>
    <s v="OE1;PR_10;ACT_101"/>
    <x v="0"/>
    <x v="0"/>
    <x v="0"/>
    <n v="11"/>
    <s v="PAI"/>
    <x v="18"/>
    <s v="ACT_101"/>
    <s v="Elaborar el informe de Rendición de Cuentas 2019"/>
    <x v="5"/>
    <n v="4.4642857142857152E-4"/>
    <s v="Jun"/>
    <n v="0"/>
    <n v="0"/>
    <n v="0"/>
    <s v="Por Ejecutar"/>
    <n v="0"/>
    <n v="0"/>
    <n v="0"/>
    <m/>
    <m/>
    <m/>
    <m/>
    <m/>
    <x v="1"/>
    <m/>
  </r>
  <r>
    <n v="222"/>
    <s v="OE1;PR_10;ACT_101"/>
    <x v="0"/>
    <x v="0"/>
    <x v="0"/>
    <n v="11"/>
    <s v="PAI"/>
    <x v="18"/>
    <s v="ACT_101"/>
    <s v="Elaborar el informe de Rendición de Cuentas 2019"/>
    <x v="5"/>
    <n v="4.4642857142857152E-4"/>
    <s v="Jul"/>
    <n v="0"/>
    <n v="0"/>
    <n v="0"/>
    <s v="Por Ejecutar"/>
    <n v="0"/>
    <n v="0"/>
    <n v="0"/>
    <m/>
    <m/>
    <m/>
    <m/>
    <m/>
    <x v="1"/>
    <m/>
  </r>
  <r>
    <n v="222"/>
    <s v="OE1;PR_10;ACT_101"/>
    <x v="0"/>
    <x v="0"/>
    <x v="0"/>
    <n v="11"/>
    <s v="PAI"/>
    <x v="18"/>
    <s v="ACT_101"/>
    <s v="Elaborar el informe de Rendición de Cuentas 2019"/>
    <x v="5"/>
    <n v="4.4642857142857152E-4"/>
    <s v="Ago"/>
    <n v="0"/>
    <n v="0"/>
    <n v="0"/>
    <s v="Por Ejecutar"/>
    <n v="0"/>
    <n v="0"/>
    <n v="0"/>
    <m/>
    <m/>
    <m/>
    <m/>
    <m/>
    <x v="1"/>
    <m/>
  </r>
  <r>
    <n v="222"/>
    <s v="OE1;PR_10;ACT_101"/>
    <x v="0"/>
    <x v="0"/>
    <x v="0"/>
    <n v="11"/>
    <s v="PAI"/>
    <x v="18"/>
    <s v="ACT_101"/>
    <s v="Elaborar el informe de Rendición de Cuentas 2019"/>
    <x v="5"/>
    <n v="4.4642857142857152E-4"/>
    <s v="Sep"/>
    <n v="0"/>
    <n v="0"/>
    <n v="0"/>
    <s v="Por Ejecutar"/>
    <n v="0"/>
    <n v="0"/>
    <n v="0"/>
    <m/>
    <m/>
    <m/>
    <m/>
    <m/>
    <x v="1"/>
    <m/>
  </r>
  <r>
    <n v="222"/>
    <s v="OE1;PR_10;ACT_101"/>
    <x v="0"/>
    <x v="0"/>
    <x v="0"/>
    <n v="11"/>
    <s v="PAI"/>
    <x v="18"/>
    <s v="ACT_101"/>
    <s v="Elaborar el informe de Rendición de Cuentas 2019"/>
    <x v="5"/>
    <n v="4.4642857142857152E-4"/>
    <s v="Oct"/>
    <n v="1"/>
    <n v="0"/>
    <n v="0"/>
    <s v="Por Ejecutar"/>
    <n v="1"/>
    <n v="0"/>
    <n v="0"/>
    <m/>
    <m/>
    <m/>
    <m/>
    <m/>
    <x v="1"/>
    <m/>
  </r>
  <r>
    <n v="222"/>
    <s v="OE1;PR_10;ACT_101"/>
    <x v="0"/>
    <x v="0"/>
    <x v="0"/>
    <n v="11"/>
    <s v="PAI"/>
    <x v="18"/>
    <s v="ACT_101"/>
    <s v="Elaborar el informe de Rendición de Cuentas 2019"/>
    <x v="5"/>
    <n v="4.4642857142857152E-4"/>
    <s v="Nov"/>
    <n v="0"/>
    <n v="0"/>
    <n v="0"/>
    <s v="Por Ejecutar"/>
    <n v="1"/>
    <n v="0"/>
    <n v="0"/>
    <m/>
    <m/>
    <m/>
    <m/>
    <m/>
    <x v="1"/>
    <m/>
  </r>
  <r>
    <n v="222"/>
    <s v="OE1;PR_10;ACT_101"/>
    <x v="0"/>
    <x v="0"/>
    <x v="0"/>
    <n v="11"/>
    <s v="PAI"/>
    <x v="18"/>
    <s v="ACT_101"/>
    <s v="Elaborar el informe de Rendición de Cuentas 2019"/>
    <x v="5"/>
    <n v="4.4642857142857152E-4"/>
    <s v="Dic"/>
    <n v="0"/>
    <n v="0"/>
    <n v="0"/>
    <s v="Por Ejecutar"/>
    <n v="1"/>
    <n v="0"/>
    <n v="0"/>
    <m/>
    <m/>
    <m/>
    <m/>
    <m/>
    <x v="1"/>
    <m/>
  </r>
  <r>
    <n v="223"/>
    <s v="OE1;PR_10;ACT_14"/>
    <x v="0"/>
    <x v="0"/>
    <x v="0"/>
    <n v="11"/>
    <s v="PAI"/>
    <x v="18"/>
    <s v="ACT_14"/>
    <s v="Desarrollar campaña para socialización de informe de Rendición de Cuentas 2019"/>
    <x v="3"/>
    <n v="4.4642857142857152E-4"/>
    <s v="Ene"/>
    <n v="0"/>
    <n v="0"/>
    <n v="0"/>
    <s v="Por Ejecutar"/>
    <n v="0"/>
    <n v="0"/>
    <n v="0"/>
    <n v="1"/>
    <n v="0"/>
    <n v="0"/>
    <m/>
    <n v="1"/>
    <x v="2"/>
    <n v="0"/>
  </r>
  <r>
    <n v="223"/>
    <s v="OE1;PR_10;ACT_14"/>
    <x v="0"/>
    <x v="0"/>
    <x v="0"/>
    <n v="11"/>
    <s v="PAI"/>
    <x v="18"/>
    <s v="ACT_14"/>
    <s v="Desarrollar campaña para socialización de informe de Rendición de Cuentas 2019"/>
    <x v="3"/>
    <n v="4.4642857142857152E-4"/>
    <s v="Feb"/>
    <n v="0"/>
    <n v="0"/>
    <n v="0"/>
    <s v="Por Ejecutar"/>
    <n v="0"/>
    <n v="0"/>
    <n v="0"/>
    <m/>
    <m/>
    <m/>
    <m/>
    <m/>
    <x v="1"/>
    <m/>
  </r>
  <r>
    <n v="223"/>
    <s v="OE1;PR_10;ACT_14"/>
    <x v="0"/>
    <x v="0"/>
    <x v="0"/>
    <n v="11"/>
    <s v="PAI"/>
    <x v="18"/>
    <s v="ACT_14"/>
    <s v="Desarrollar campaña para socialización de informe de Rendición de Cuentas 2019"/>
    <x v="3"/>
    <n v="4.4642857142857152E-4"/>
    <s v="Mar"/>
    <n v="0"/>
    <n v="0"/>
    <n v="0"/>
    <s v="Por Ejecutar"/>
    <n v="0"/>
    <n v="0"/>
    <n v="0"/>
    <m/>
    <m/>
    <m/>
    <m/>
    <m/>
    <x v="1"/>
    <m/>
  </r>
  <r>
    <n v="223"/>
    <s v="OE1;PR_10;ACT_14"/>
    <x v="0"/>
    <x v="0"/>
    <x v="0"/>
    <n v="11"/>
    <s v="PAI"/>
    <x v="18"/>
    <s v="ACT_14"/>
    <s v="Desarrollar campaña para socialización de informe de Rendición de Cuentas 2019"/>
    <x v="3"/>
    <n v="4.4642857142857152E-4"/>
    <s v="Abr"/>
    <n v="0"/>
    <n v="0"/>
    <n v="0"/>
    <s v="Por Ejecutar"/>
    <n v="0"/>
    <n v="0"/>
    <n v="0"/>
    <m/>
    <m/>
    <m/>
    <m/>
    <m/>
    <x v="1"/>
    <m/>
  </r>
  <r>
    <n v="223"/>
    <s v="OE1;PR_10;ACT_14"/>
    <x v="0"/>
    <x v="0"/>
    <x v="0"/>
    <n v="11"/>
    <s v="PAI"/>
    <x v="18"/>
    <s v="ACT_14"/>
    <s v="Desarrollar campaña para socialización de informe de Rendición de Cuentas 2019"/>
    <x v="3"/>
    <n v="4.4642857142857152E-4"/>
    <s v="May"/>
    <n v="0"/>
    <n v="0"/>
    <n v="0"/>
    <s v="Por Ejecutar"/>
    <n v="0"/>
    <n v="0"/>
    <n v="0"/>
    <m/>
    <m/>
    <m/>
    <m/>
    <m/>
    <x v="1"/>
    <m/>
  </r>
  <r>
    <n v="223"/>
    <s v="OE1;PR_10;ACT_14"/>
    <x v="0"/>
    <x v="0"/>
    <x v="0"/>
    <n v="11"/>
    <s v="PAI"/>
    <x v="18"/>
    <s v="ACT_14"/>
    <s v="Desarrollar campaña para socialización de informe de Rendición de Cuentas 2019"/>
    <x v="3"/>
    <n v="4.4642857142857152E-4"/>
    <s v="Jun"/>
    <n v="0"/>
    <n v="0"/>
    <n v="0"/>
    <s v="Por Ejecutar"/>
    <n v="0"/>
    <n v="0"/>
    <n v="0"/>
    <m/>
    <m/>
    <m/>
    <m/>
    <m/>
    <x v="1"/>
    <m/>
  </r>
  <r>
    <n v="223"/>
    <s v="OE1;PR_10;ACT_14"/>
    <x v="0"/>
    <x v="0"/>
    <x v="0"/>
    <n v="11"/>
    <s v="PAI"/>
    <x v="18"/>
    <s v="ACT_14"/>
    <s v="Desarrollar campaña para socialización de informe de Rendición de Cuentas 2019"/>
    <x v="3"/>
    <n v="4.4642857142857152E-4"/>
    <s v="Jul"/>
    <n v="0"/>
    <n v="0"/>
    <n v="0"/>
    <s v="Por Ejecutar"/>
    <n v="0"/>
    <n v="0"/>
    <n v="0"/>
    <m/>
    <m/>
    <m/>
    <m/>
    <m/>
    <x v="1"/>
    <m/>
  </r>
  <r>
    <n v="223"/>
    <s v="OE1;PR_10;ACT_14"/>
    <x v="0"/>
    <x v="0"/>
    <x v="0"/>
    <n v="11"/>
    <s v="PAI"/>
    <x v="18"/>
    <s v="ACT_14"/>
    <s v="Desarrollar campaña para socialización de informe de Rendición de Cuentas 2019"/>
    <x v="3"/>
    <n v="4.4642857142857152E-4"/>
    <s v="Ago"/>
    <n v="0"/>
    <n v="0"/>
    <n v="0"/>
    <s v="Por Ejecutar"/>
    <n v="0"/>
    <n v="0"/>
    <n v="0"/>
    <m/>
    <m/>
    <m/>
    <m/>
    <m/>
    <x v="1"/>
    <m/>
  </r>
  <r>
    <n v="223"/>
    <s v="OE1;PR_10;ACT_14"/>
    <x v="0"/>
    <x v="0"/>
    <x v="0"/>
    <n v="11"/>
    <s v="PAI"/>
    <x v="18"/>
    <s v="ACT_14"/>
    <s v="Desarrollar campaña para socialización de informe de Rendición de Cuentas 2019"/>
    <x v="3"/>
    <n v="4.4642857142857152E-4"/>
    <s v="Sep"/>
    <n v="0"/>
    <n v="0"/>
    <n v="0"/>
    <s v="Por Ejecutar"/>
    <n v="0"/>
    <n v="0"/>
    <n v="0"/>
    <m/>
    <m/>
    <m/>
    <m/>
    <m/>
    <x v="1"/>
    <m/>
  </r>
  <r>
    <n v="223"/>
    <s v="OE1;PR_10;ACT_14"/>
    <x v="0"/>
    <x v="0"/>
    <x v="0"/>
    <n v="11"/>
    <s v="PAI"/>
    <x v="18"/>
    <s v="ACT_14"/>
    <s v="Desarrollar campaña para socialización de informe de Rendición de Cuentas 2019"/>
    <x v="3"/>
    <n v="4.4642857142857152E-4"/>
    <s v="Oct"/>
    <n v="0.5"/>
    <n v="0"/>
    <n v="0"/>
    <s v="Por Ejecutar"/>
    <n v="0.5"/>
    <n v="0"/>
    <n v="0"/>
    <m/>
    <m/>
    <m/>
    <m/>
    <m/>
    <x v="1"/>
    <m/>
  </r>
  <r>
    <n v="223"/>
    <s v="OE1;PR_10;ACT_14"/>
    <x v="0"/>
    <x v="0"/>
    <x v="0"/>
    <n v="11"/>
    <s v="PAI"/>
    <x v="18"/>
    <s v="ACT_14"/>
    <s v="Desarrollar campaña para socialización de informe de Rendición de Cuentas 2019"/>
    <x v="3"/>
    <n v="4.4642857142857152E-4"/>
    <s v="Nov"/>
    <n v="0.5"/>
    <n v="0"/>
    <n v="0"/>
    <s v="Por Ejecutar"/>
    <n v="1"/>
    <n v="0"/>
    <n v="0"/>
    <m/>
    <m/>
    <m/>
    <m/>
    <m/>
    <x v="1"/>
    <m/>
  </r>
  <r>
    <n v="223"/>
    <s v="OE1;PR_10;ACT_14"/>
    <x v="0"/>
    <x v="0"/>
    <x v="0"/>
    <n v="11"/>
    <s v="PAI"/>
    <x v="18"/>
    <s v="ACT_14"/>
    <s v="Desarrollar campaña para socialización de informe de Rendición de Cuentas 2019"/>
    <x v="3"/>
    <n v="4.4642857142857152E-4"/>
    <s v="Dic"/>
    <n v="0"/>
    <n v="0"/>
    <n v="0"/>
    <s v="Por Ejecutar"/>
    <n v="1"/>
    <n v="0"/>
    <n v="0"/>
    <m/>
    <m/>
    <m/>
    <m/>
    <m/>
    <x v="1"/>
    <m/>
  </r>
  <r>
    <n v="224"/>
    <s v="OE2;PR_10;ACT_56"/>
    <x v="2"/>
    <x v="2"/>
    <x v="0"/>
    <n v="11"/>
    <s v="PAI"/>
    <x v="18"/>
    <s v="ACT_56"/>
    <s v="Desarrollar y actualizar herramientas informáticas de interacción con los vigilados"/>
    <x v="6"/>
    <n v="1.666666666666667E-3"/>
    <s v="Ene"/>
    <n v="0.05"/>
    <n v="0.05"/>
    <n v="1"/>
    <s v="Culminada"/>
    <n v="0.05"/>
    <n v="0.05"/>
    <n v="1"/>
    <n v="1"/>
    <n v="0.5"/>
    <n v="0.5"/>
    <m/>
    <n v="0.5"/>
    <x v="0"/>
    <n v="8.333333333333335E-4"/>
  </r>
  <r>
    <n v="224"/>
    <s v="OE2;PR_10;ACT_56"/>
    <x v="2"/>
    <x v="2"/>
    <x v="0"/>
    <n v="11"/>
    <s v="PAI"/>
    <x v="18"/>
    <s v="ACT_56"/>
    <s v="Desarrollar y actualizar herramientas informáticas de interacción con los vigilados"/>
    <x v="6"/>
    <n v="1.666666666666667E-3"/>
    <s v="Feb"/>
    <n v="0.1"/>
    <n v="0.1"/>
    <n v="1"/>
    <s v="Culminada"/>
    <n v="0.15000000000000002"/>
    <n v="0.15000000000000002"/>
    <n v="1"/>
    <m/>
    <m/>
    <m/>
    <m/>
    <m/>
    <x v="1"/>
    <m/>
  </r>
  <r>
    <n v="224"/>
    <s v="OE2;PR_10;ACT_56"/>
    <x v="2"/>
    <x v="2"/>
    <x v="0"/>
    <n v="11"/>
    <s v="PAI"/>
    <x v="18"/>
    <s v="ACT_56"/>
    <s v="Desarrollar y actualizar herramientas informáticas de interacción con los vigilados"/>
    <x v="6"/>
    <n v="1.666666666666667E-3"/>
    <s v="Mar"/>
    <n v="0.1"/>
    <n v="0.1"/>
    <n v="1"/>
    <s v="Culminada"/>
    <n v="0.25"/>
    <n v="0.25"/>
    <n v="1"/>
    <m/>
    <m/>
    <m/>
    <m/>
    <m/>
    <x v="1"/>
    <m/>
  </r>
  <r>
    <n v="224"/>
    <s v="OE2;PR_10;ACT_56"/>
    <x v="2"/>
    <x v="2"/>
    <x v="0"/>
    <n v="11"/>
    <s v="PAI"/>
    <x v="18"/>
    <s v="ACT_56"/>
    <s v="Desarrollar y actualizar herramientas informáticas de interacción con los vigilados"/>
    <x v="6"/>
    <n v="1.666666666666667E-3"/>
    <s v="Abr"/>
    <n v="0.05"/>
    <n v="0.05"/>
    <n v="1"/>
    <s v="Culminada"/>
    <n v="0.3"/>
    <n v="0.3"/>
    <n v="1"/>
    <m/>
    <m/>
    <m/>
    <m/>
    <m/>
    <x v="1"/>
    <m/>
  </r>
  <r>
    <n v="224"/>
    <s v="OE2;PR_10;ACT_56"/>
    <x v="2"/>
    <x v="2"/>
    <x v="0"/>
    <n v="11"/>
    <s v="PAI"/>
    <x v="18"/>
    <s v="ACT_56"/>
    <s v="Desarrollar y actualizar herramientas informáticas de interacción con los vigilados"/>
    <x v="6"/>
    <n v="1.666666666666667E-3"/>
    <s v="May"/>
    <n v="0.1"/>
    <n v="0.1"/>
    <n v="1"/>
    <s v="Culminada"/>
    <n v="0.4"/>
    <n v="0.4"/>
    <n v="1"/>
    <m/>
    <m/>
    <m/>
    <m/>
    <m/>
    <x v="1"/>
    <m/>
  </r>
  <r>
    <n v="224"/>
    <s v="OE2;PR_10;ACT_56"/>
    <x v="2"/>
    <x v="2"/>
    <x v="0"/>
    <n v="11"/>
    <s v="PAI"/>
    <x v="18"/>
    <s v="ACT_56"/>
    <s v="Desarrollar y actualizar herramientas informáticas de interacción con los vigilados"/>
    <x v="6"/>
    <n v="1.666666666666667E-3"/>
    <s v="Jun"/>
    <n v="0.1"/>
    <n v="0.1"/>
    <n v="1"/>
    <s v="Culminada"/>
    <n v="0.5"/>
    <n v="0.5"/>
    <n v="1"/>
    <m/>
    <m/>
    <m/>
    <m/>
    <m/>
    <x v="1"/>
    <m/>
  </r>
  <r>
    <n v="224"/>
    <s v="OE2;PR_10;ACT_56"/>
    <x v="2"/>
    <x v="2"/>
    <x v="0"/>
    <n v="11"/>
    <s v="PAI"/>
    <x v="18"/>
    <s v="ACT_56"/>
    <s v="Desarrollar y actualizar herramientas informáticas de interacción con los vigilados"/>
    <x v="6"/>
    <n v="1.666666666666667E-3"/>
    <s v="Jul"/>
    <n v="0.05"/>
    <n v="0"/>
    <n v="0"/>
    <s v="Por Ejecutar"/>
    <n v="0.55000000000000004"/>
    <n v="0.5"/>
    <n v="0.90909090909090906"/>
    <m/>
    <m/>
    <m/>
    <m/>
    <m/>
    <x v="1"/>
    <m/>
  </r>
  <r>
    <n v="224"/>
    <s v="OE2;PR_10;ACT_56"/>
    <x v="2"/>
    <x v="2"/>
    <x v="0"/>
    <n v="11"/>
    <s v="PAI"/>
    <x v="18"/>
    <s v="ACT_56"/>
    <s v="Desarrollar y actualizar herramientas informáticas de interacción con los vigilados"/>
    <x v="6"/>
    <n v="1.666666666666667E-3"/>
    <s v="Ago"/>
    <n v="0.1"/>
    <n v="0"/>
    <n v="0"/>
    <s v="Por Ejecutar"/>
    <n v="0.65"/>
    <n v="0.5"/>
    <n v="0.76923076923076916"/>
    <m/>
    <m/>
    <m/>
    <m/>
    <m/>
    <x v="1"/>
    <m/>
  </r>
  <r>
    <n v="224"/>
    <s v="OE2;PR_10;ACT_56"/>
    <x v="2"/>
    <x v="2"/>
    <x v="0"/>
    <n v="11"/>
    <s v="PAI"/>
    <x v="18"/>
    <s v="ACT_56"/>
    <s v="Desarrollar y actualizar herramientas informáticas de interacción con los vigilados"/>
    <x v="6"/>
    <n v="1.666666666666667E-3"/>
    <s v="Sep"/>
    <n v="0.1"/>
    <n v="0"/>
    <n v="0"/>
    <s v="Por Ejecutar"/>
    <n v="0.75"/>
    <n v="0.5"/>
    <n v="0.66666666666666663"/>
    <m/>
    <m/>
    <m/>
    <m/>
    <m/>
    <x v="1"/>
    <m/>
  </r>
  <r>
    <n v="224"/>
    <s v="OE2;PR_10;ACT_56"/>
    <x v="2"/>
    <x v="2"/>
    <x v="0"/>
    <n v="11"/>
    <s v="PAI"/>
    <x v="18"/>
    <s v="ACT_56"/>
    <s v="Desarrollar y actualizar herramientas informáticas de interacción con los vigilados"/>
    <x v="6"/>
    <n v="1.666666666666667E-3"/>
    <s v="Oct"/>
    <n v="0.05"/>
    <n v="0"/>
    <n v="0"/>
    <s v="Por Ejecutar"/>
    <n v="0.8"/>
    <n v="0.5"/>
    <n v="0.625"/>
    <m/>
    <m/>
    <m/>
    <m/>
    <m/>
    <x v="1"/>
    <m/>
  </r>
  <r>
    <n v="224"/>
    <s v="OE2;PR_10;ACT_56"/>
    <x v="2"/>
    <x v="2"/>
    <x v="0"/>
    <n v="11"/>
    <s v="PAI"/>
    <x v="18"/>
    <s v="ACT_56"/>
    <s v="Desarrollar y actualizar herramientas informáticas de interacción con los vigilados"/>
    <x v="6"/>
    <n v="1.666666666666667E-3"/>
    <s v="Nov"/>
    <n v="0.1"/>
    <n v="0"/>
    <n v="0"/>
    <s v="Por Ejecutar"/>
    <n v="0.9"/>
    <n v="0.5"/>
    <n v="0.55555555555555558"/>
    <m/>
    <m/>
    <m/>
    <m/>
    <m/>
    <x v="1"/>
    <m/>
  </r>
  <r>
    <n v="224"/>
    <s v="OE2;PR_10;ACT_56"/>
    <x v="2"/>
    <x v="2"/>
    <x v="0"/>
    <n v="11"/>
    <s v="PAI"/>
    <x v="18"/>
    <s v="ACT_56"/>
    <s v="Desarrollar y actualizar herramientas informáticas de interacción con los vigilados"/>
    <x v="6"/>
    <n v="1.666666666666667E-3"/>
    <s v="Dic"/>
    <n v="0.1"/>
    <n v="0"/>
    <n v="0"/>
    <s v="Por Ejecutar"/>
    <n v="1"/>
    <n v="0.5"/>
    <n v="0.5"/>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Ene"/>
    <n v="1"/>
    <n v="1"/>
    <n v="1"/>
    <s v="Culminada"/>
    <n v="1"/>
    <n v="1"/>
    <n v="1"/>
    <n v="1"/>
    <n v="1"/>
    <n v="1"/>
    <m/>
    <n v="0"/>
    <x v="3"/>
    <n v="4.4642857142857152E-4"/>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Feb"/>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Mar"/>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Abr"/>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May"/>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Jun"/>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Jul"/>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Ago"/>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Sep"/>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Oct"/>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Nov"/>
    <n v="0"/>
    <n v="0"/>
    <n v="0"/>
    <s v="Por Ejecutar"/>
    <n v="1"/>
    <n v="1"/>
    <n v="1"/>
    <m/>
    <m/>
    <m/>
    <m/>
    <m/>
    <x v="1"/>
    <m/>
  </r>
  <r>
    <n v="225"/>
    <s v="OE1;PR_10;ACT_102"/>
    <x v="0"/>
    <x v="0"/>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s v="Dic"/>
    <n v="0"/>
    <n v="0"/>
    <n v="0"/>
    <s v="Por Ejecutar"/>
    <n v="1"/>
    <n v="1"/>
    <n v="1"/>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Ene"/>
    <n v="0.05"/>
    <n v="0.05"/>
    <n v="1"/>
    <s v="Culminada"/>
    <n v="0.05"/>
    <n v="0.05"/>
    <n v="1"/>
    <n v="1"/>
    <n v="0.5"/>
    <n v="0.5"/>
    <m/>
    <n v="0.5"/>
    <x v="0"/>
    <n v="8.333333333333335E-4"/>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Feb"/>
    <n v="0.1"/>
    <n v="0.1"/>
    <n v="1"/>
    <s v="Culminada"/>
    <n v="0.15000000000000002"/>
    <n v="0.15000000000000002"/>
    <n v="1"/>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Mar"/>
    <n v="0.1"/>
    <n v="0.1"/>
    <n v="1"/>
    <s v="Culminada"/>
    <n v="0.25"/>
    <n v="0.25"/>
    <n v="1"/>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Abr"/>
    <n v="0.05"/>
    <n v="0.05"/>
    <n v="1"/>
    <s v="Culminada"/>
    <n v="0.3"/>
    <n v="0.3"/>
    <n v="1"/>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May"/>
    <n v="0.1"/>
    <n v="0.1"/>
    <n v="1"/>
    <s v="Culminada"/>
    <n v="0.4"/>
    <n v="0.4"/>
    <n v="1"/>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Jun"/>
    <n v="0.1"/>
    <n v="0.1"/>
    <n v="1"/>
    <s v="Culminada"/>
    <n v="0.5"/>
    <n v="0.5"/>
    <n v="1"/>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Jul"/>
    <n v="0.05"/>
    <n v="0"/>
    <n v="0"/>
    <s v="Por Ejecutar"/>
    <n v="0.55000000000000004"/>
    <n v="0.5"/>
    <n v="0.90909090909090906"/>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Ago"/>
    <n v="0.1"/>
    <n v="0"/>
    <n v="0"/>
    <s v="Por Ejecutar"/>
    <n v="0.65"/>
    <n v="0.5"/>
    <n v="0.76923076923076916"/>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Sep"/>
    <n v="0.1"/>
    <n v="0"/>
    <n v="0"/>
    <s v="Por Ejecutar"/>
    <n v="0.75"/>
    <n v="0.5"/>
    <n v="0.66666666666666663"/>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Oct"/>
    <n v="0.05"/>
    <n v="0"/>
    <n v="0"/>
    <s v="Por Ejecutar"/>
    <n v="0.8"/>
    <n v="0.5"/>
    <n v="0.625"/>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Nov"/>
    <n v="0.1"/>
    <n v="0"/>
    <n v="0"/>
    <s v="Por Ejecutar"/>
    <n v="0.9"/>
    <n v="0.5"/>
    <n v="0.55555555555555558"/>
    <m/>
    <m/>
    <m/>
    <m/>
    <m/>
    <x v="1"/>
    <m/>
  </r>
  <r>
    <n v="226"/>
    <s v="OE2;PR_10;ACT_57"/>
    <x v="2"/>
    <x v="2"/>
    <x v="0"/>
    <n v="11"/>
    <s v="PAI"/>
    <x v="18"/>
    <s v="ACT_57"/>
    <s v="Publicar los proyectos de actos administrativos y demás documentos de interés general que requieran ser sometidos a participación de la ciudadanía con el fin de recibir observaciones."/>
    <x v="6"/>
    <n v="1.666666666666667E-3"/>
    <s v="Dic"/>
    <n v="0.1"/>
    <n v="0"/>
    <n v="0"/>
    <s v="Por Ejecutar"/>
    <n v="1"/>
    <n v="0.5"/>
    <n v="0.5"/>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Ene"/>
    <n v="0"/>
    <n v="0"/>
    <n v="0"/>
    <s v="Por Ejecutar"/>
    <n v="0"/>
    <n v="0"/>
    <n v="0"/>
    <n v="0.91666630000000016"/>
    <n v="0.3333332"/>
    <n v="0.36363636363636359"/>
    <m/>
    <n v="0.63636363636363646"/>
    <x v="0"/>
    <n v="1.6233766233766236E-4"/>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Feb"/>
    <n v="8.3333299999999999E-2"/>
    <n v="8.3333299999999999E-2"/>
    <n v="1"/>
    <s v="Culminada"/>
    <n v="8.3333299999999999E-2"/>
    <n v="8.3333299999999999E-2"/>
    <n v="1"/>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Mar"/>
    <n v="8.3333299999999999E-2"/>
    <n v="8.3333299999999999E-2"/>
    <n v="1"/>
    <s v="Culminada"/>
    <n v="0.1666666"/>
    <n v="0.1666666"/>
    <n v="1"/>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Abr"/>
    <n v="8.3333299999999999E-2"/>
    <n v="8.3333299999999999E-2"/>
    <n v="1"/>
    <s v="Culminada"/>
    <n v="0.2499999"/>
    <n v="0.2499999"/>
    <n v="1"/>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May"/>
    <n v="8.3333299999999999E-2"/>
    <n v="8.3333299999999999E-2"/>
    <n v="1"/>
    <s v="Culminada"/>
    <n v="0.3333332"/>
    <n v="0.3333332"/>
    <n v="1"/>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Jun"/>
    <n v="8.3333299999999999E-2"/>
    <n v="0"/>
    <n v="0"/>
    <s v="Por Ejecutar"/>
    <n v="0.4166665"/>
    <n v="0.3333332"/>
    <n v="0.8"/>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Jul"/>
    <n v="8.3333299999999999E-2"/>
    <n v="0"/>
    <n v="0"/>
    <s v="Por Ejecutar"/>
    <n v="0.49999979999999999"/>
    <n v="0.3333332"/>
    <n v="0.66666666666666663"/>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Ago"/>
    <n v="8.3333299999999999E-2"/>
    <n v="0"/>
    <n v="0"/>
    <s v="Por Ejecutar"/>
    <n v="0.58333309999999994"/>
    <n v="0.3333332"/>
    <n v="0.57142857142857151"/>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Sep"/>
    <n v="8.3333299999999999E-2"/>
    <n v="0"/>
    <n v="0"/>
    <s v="Por Ejecutar"/>
    <n v="0.66666639999999999"/>
    <n v="0.3333332"/>
    <n v="0.5"/>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Oct"/>
    <n v="8.3333299999999999E-2"/>
    <n v="0"/>
    <n v="0"/>
    <s v="Por Ejecutar"/>
    <n v="0.74999970000000005"/>
    <n v="0.3333332"/>
    <n v="0.44444444444444442"/>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Nov"/>
    <n v="8.3333299999999999E-2"/>
    <n v="0"/>
    <n v="0"/>
    <s v="Por Ejecutar"/>
    <n v="0.8333330000000001"/>
    <n v="0.3333332"/>
    <n v="0.39999999999999997"/>
    <m/>
    <m/>
    <m/>
    <m/>
    <m/>
    <x v="1"/>
    <m/>
  </r>
  <r>
    <n v="227"/>
    <s v="OE1;PR_10;ACT_15"/>
    <x v="0"/>
    <x v="0"/>
    <x v="0"/>
    <n v="11"/>
    <s v="PAI"/>
    <x v="18"/>
    <s v="ACT_15"/>
    <s v="Participar en reuniones a nivel nacional, congresos nacionales o simposios del sector transporte para escuchar requerimientos, necesidades e interrogantes acerca del transporte público nacional."/>
    <x v="3"/>
    <n v="4.4642857142857152E-4"/>
    <s v="Dic"/>
    <n v="8.3333299999999999E-2"/>
    <n v="0"/>
    <n v="0"/>
    <s v="Por Ejecutar"/>
    <n v="0.91666630000000016"/>
    <n v="0.3333332"/>
    <n v="0.36363636363636359"/>
    <m/>
    <m/>
    <m/>
    <m/>
    <m/>
    <x v="1"/>
    <m/>
  </r>
  <r>
    <n v="228"/>
    <s v="OE1;PR_10;ACT_268"/>
    <x v="0"/>
    <x v="0"/>
    <x v="0"/>
    <n v="11"/>
    <s v="PAI"/>
    <x v="18"/>
    <s v="ACT_268"/>
    <s v="Desarrollar un foro virtual de una temática relacionada con Transito y transporte Terrestre"/>
    <x v="1"/>
    <n v="4.4642857142857152E-4"/>
    <s v="Ene"/>
    <n v="0"/>
    <n v="0"/>
    <n v="0"/>
    <s v="Por Ejecutar"/>
    <n v="0"/>
    <n v="0"/>
    <n v="0"/>
    <n v="1"/>
    <n v="0"/>
    <n v="0"/>
    <m/>
    <n v="1"/>
    <x v="2"/>
    <n v="0"/>
  </r>
  <r>
    <n v="228"/>
    <s v="OE1;PR_10;ACT_268"/>
    <x v="0"/>
    <x v="0"/>
    <x v="0"/>
    <n v="11"/>
    <s v="PAI"/>
    <x v="18"/>
    <s v="ACT_268"/>
    <s v="Desarrollar un foro virtual de una temática relacionada con Transito y transporte Terrestre"/>
    <x v="1"/>
    <n v="4.4642857142857152E-4"/>
    <s v="Feb"/>
    <n v="0"/>
    <n v="0"/>
    <n v="0"/>
    <s v="Por Ejecutar"/>
    <n v="0"/>
    <n v="0"/>
    <n v="0"/>
    <m/>
    <m/>
    <m/>
    <m/>
    <m/>
    <x v="1"/>
    <m/>
  </r>
  <r>
    <n v="228"/>
    <s v="OE1;PR_10;ACT_268"/>
    <x v="0"/>
    <x v="0"/>
    <x v="0"/>
    <n v="11"/>
    <s v="PAI"/>
    <x v="18"/>
    <s v="ACT_268"/>
    <s v="Desarrollar un foro virtual de una temática relacionada con Transito y transporte Terrestre"/>
    <x v="1"/>
    <n v="4.4642857142857152E-4"/>
    <s v="Mar"/>
    <n v="0"/>
    <n v="0"/>
    <n v="0"/>
    <s v="Por Ejecutar"/>
    <n v="0"/>
    <n v="0"/>
    <n v="0"/>
    <m/>
    <m/>
    <m/>
    <m/>
    <m/>
    <x v="1"/>
    <m/>
  </r>
  <r>
    <n v="228"/>
    <s v="OE1;PR_10;ACT_268"/>
    <x v="0"/>
    <x v="0"/>
    <x v="0"/>
    <n v="11"/>
    <s v="PAI"/>
    <x v="18"/>
    <s v="ACT_268"/>
    <s v="Desarrollar un foro virtual de una temática relacionada con Transito y transporte Terrestre"/>
    <x v="1"/>
    <n v="4.4642857142857152E-4"/>
    <s v="Abr"/>
    <n v="0"/>
    <n v="0"/>
    <n v="0"/>
    <s v="Por Ejecutar"/>
    <n v="0"/>
    <n v="0"/>
    <n v="0"/>
    <m/>
    <m/>
    <m/>
    <m/>
    <m/>
    <x v="1"/>
    <m/>
  </r>
  <r>
    <n v="228"/>
    <s v="OE1;PR_10;ACT_268"/>
    <x v="0"/>
    <x v="0"/>
    <x v="0"/>
    <n v="11"/>
    <s v="PAI"/>
    <x v="18"/>
    <s v="ACT_268"/>
    <s v="Desarrollar un foro virtual de una temática relacionada con Transito y transporte Terrestre"/>
    <x v="1"/>
    <n v="4.4642857142857152E-4"/>
    <s v="May"/>
    <n v="0"/>
    <n v="0"/>
    <n v="0"/>
    <s v="Por Ejecutar"/>
    <n v="0"/>
    <n v="0"/>
    <n v="0"/>
    <m/>
    <m/>
    <m/>
    <m/>
    <m/>
    <x v="1"/>
    <m/>
  </r>
  <r>
    <n v="228"/>
    <s v="OE1;PR_10;ACT_268"/>
    <x v="0"/>
    <x v="0"/>
    <x v="0"/>
    <n v="11"/>
    <s v="PAI"/>
    <x v="18"/>
    <s v="ACT_268"/>
    <s v="Desarrollar un foro virtual de una temática relacionada con Transito y transporte Terrestre"/>
    <x v="1"/>
    <n v="4.4642857142857152E-4"/>
    <s v="Jun"/>
    <n v="0"/>
    <n v="0"/>
    <n v="0"/>
    <s v="Por Ejecutar"/>
    <n v="0"/>
    <n v="0"/>
    <n v="0"/>
    <m/>
    <m/>
    <m/>
    <m/>
    <m/>
    <x v="1"/>
    <m/>
  </r>
  <r>
    <n v="228"/>
    <s v="OE1;PR_10;ACT_268"/>
    <x v="0"/>
    <x v="0"/>
    <x v="0"/>
    <n v="11"/>
    <s v="PAI"/>
    <x v="18"/>
    <s v="ACT_268"/>
    <s v="Desarrollar un foro virtual de una temática relacionada con Transito y transporte Terrestre"/>
    <x v="1"/>
    <n v="4.4642857142857152E-4"/>
    <s v="Jul"/>
    <n v="0"/>
    <n v="0"/>
    <n v="0"/>
    <s v="Por Ejecutar"/>
    <n v="0"/>
    <n v="0"/>
    <n v="0"/>
    <m/>
    <m/>
    <m/>
    <m/>
    <m/>
    <x v="1"/>
    <m/>
  </r>
  <r>
    <n v="228"/>
    <s v="OE1;PR_10;ACT_268"/>
    <x v="0"/>
    <x v="0"/>
    <x v="0"/>
    <n v="11"/>
    <s v="PAI"/>
    <x v="18"/>
    <s v="ACT_268"/>
    <s v="Desarrollar un foro virtual de una temática relacionada con Transito y transporte Terrestre"/>
    <x v="1"/>
    <n v="4.4642857142857152E-4"/>
    <s v="Ago"/>
    <n v="0"/>
    <n v="0"/>
    <n v="0"/>
    <s v="Por Ejecutar"/>
    <n v="0"/>
    <n v="0"/>
    <n v="0"/>
    <m/>
    <m/>
    <m/>
    <m/>
    <m/>
    <x v="1"/>
    <m/>
  </r>
  <r>
    <n v="228"/>
    <s v="OE1;PR_10;ACT_268"/>
    <x v="0"/>
    <x v="0"/>
    <x v="0"/>
    <n v="11"/>
    <s v="PAI"/>
    <x v="18"/>
    <s v="ACT_268"/>
    <s v="Desarrollar un foro virtual de una temática relacionada con Transito y transporte Terrestre"/>
    <x v="1"/>
    <n v="4.4642857142857152E-4"/>
    <s v="Sep"/>
    <n v="1"/>
    <n v="0"/>
    <n v="0"/>
    <s v="Por Ejecutar"/>
    <n v="1"/>
    <n v="0"/>
    <n v="0"/>
    <m/>
    <m/>
    <m/>
    <m/>
    <m/>
    <x v="1"/>
    <m/>
  </r>
  <r>
    <n v="228"/>
    <s v="OE1;PR_10;ACT_268"/>
    <x v="0"/>
    <x v="0"/>
    <x v="0"/>
    <n v="11"/>
    <s v="PAI"/>
    <x v="18"/>
    <s v="ACT_268"/>
    <s v="Desarrollar un foro virtual de una temática relacionada con Transito y transporte Terrestre"/>
    <x v="1"/>
    <n v="4.4642857142857152E-4"/>
    <s v="Oct"/>
    <n v="0"/>
    <n v="0"/>
    <n v="0"/>
    <s v="Por Ejecutar"/>
    <n v="1"/>
    <n v="0"/>
    <n v="0"/>
    <m/>
    <m/>
    <m/>
    <m/>
    <m/>
    <x v="1"/>
    <m/>
  </r>
  <r>
    <n v="228"/>
    <s v="OE1;PR_10;ACT_268"/>
    <x v="0"/>
    <x v="0"/>
    <x v="0"/>
    <n v="11"/>
    <s v="PAI"/>
    <x v="18"/>
    <s v="ACT_268"/>
    <s v="Desarrollar un foro virtual de una temática relacionada con Transito y transporte Terrestre"/>
    <x v="1"/>
    <n v="4.4642857142857152E-4"/>
    <s v="Nov"/>
    <n v="0"/>
    <n v="0"/>
    <n v="0"/>
    <s v="Por Ejecutar"/>
    <n v="1"/>
    <n v="0"/>
    <n v="0"/>
    <m/>
    <m/>
    <m/>
    <m/>
    <m/>
    <x v="1"/>
    <m/>
  </r>
  <r>
    <n v="228"/>
    <s v="OE1;PR_10;ACT_268"/>
    <x v="0"/>
    <x v="0"/>
    <x v="0"/>
    <n v="11"/>
    <s v="PAI"/>
    <x v="18"/>
    <s v="ACT_268"/>
    <s v="Desarrollar un foro virtual de una temática relacionada con Transito y transporte Terrestre"/>
    <x v="1"/>
    <n v="4.4642857142857152E-4"/>
    <s v="Dic"/>
    <n v="0"/>
    <n v="0"/>
    <n v="0"/>
    <s v="Por Ejecutar"/>
    <n v="1"/>
    <n v="0"/>
    <n v="0"/>
    <m/>
    <m/>
    <m/>
    <m/>
    <m/>
    <x v="1"/>
    <m/>
  </r>
  <r>
    <n v="229"/>
    <s v="OE1;PR_10;ACT_289"/>
    <x v="0"/>
    <x v="0"/>
    <x v="0"/>
    <n v="11"/>
    <s v="PAI"/>
    <x v="18"/>
    <s v="ACT_289"/>
    <s v="Desarrollar un foro virtual de una temática relacionada con la Protección al usuario de los servicios de transporte"/>
    <x v="8"/>
    <n v="4.4642857142857152E-4"/>
    <s v="Ene"/>
    <n v="0"/>
    <n v="0"/>
    <n v="0"/>
    <s v="Por Ejecutar"/>
    <n v="0"/>
    <n v="0"/>
    <n v="0"/>
    <n v="1"/>
    <n v="0"/>
    <n v="0"/>
    <m/>
    <n v="1"/>
    <x v="2"/>
    <n v="0"/>
  </r>
  <r>
    <n v="229"/>
    <s v="OE1;PR_10;ACT_289"/>
    <x v="0"/>
    <x v="0"/>
    <x v="0"/>
    <n v="11"/>
    <s v="PAI"/>
    <x v="18"/>
    <s v="ACT_289"/>
    <s v="Desarrollar un foro virtual de una temática relacionada con la Protección al usuario de los servicios de transporte"/>
    <x v="8"/>
    <n v="4.4642857142857152E-4"/>
    <s v="Feb"/>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Mar"/>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Abr"/>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May"/>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Jun"/>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Jul"/>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Ago"/>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Sep"/>
    <n v="0"/>
    <n v="0"/>
    <n v="0"/>
    <s v="Por Ejecutar"/>
    <n v="0"/>
    <n v="0"/>
    <n v="0"/>
    <m/>
    <m/>
    <m/>
    <m/>
    <m/>
    <x v="1"/>
    <m/>
  </r>
  <r>
    <n v="229"/>
    <s v="OE1;PR_10;ACT_289"/>
    <x v="0"/>
    <x v="0"/>
    <x v="0"/>
    <n v="11"/>
    <s v="PAI"/>
    <x v="18"/>
    <s v="ACT_289"/>
    <s v="Desarrollar un foro virtual de una temática relacionada con la Protección al usuario de los servicios de transporte"/>
    <x v="8"/>
    <n v="4.4642857142857152E-4"/>
    <s v="Oct"/>
    <n v="1"/>
    <n v="0"/>
    <n v="0"/>
    <s v="Por Ejecutar"/>
    <n v="1"/>
    <n v="0"/>
    <n v="0"/>
    <m/>
    <m/>
    <m/>
    <m/>
    <m/>
    <x v="1"/>
    <m/>
  </r>
  <r>
    <n v="229"/>
    <s v="OE1;PR_10;ACT_289"/>
    <x v="0"/>
    <x v="0"/>
    <x v="0"/>
    <n v="11"/>
    <s v="PAI"/>
    <x v="18"/>
    <s v="ACT_289"/>
    <s v="Desarrollar un foro virtual de una temática relacionada con la Protección al usuario de los servicios de transporte"/>
    <x v="8"/>
    <n v="4.4642857142857152E-4"/>
    <s v="Nov"/>
    <n v="0"/>
    <n v="0"/>
    <n v="0"/>
    <s v="Por Ejecutar"/>
    <n v="1"/>
    <n v="0"/>
    <n v="0"/>
    <m/>
    <m/>
    <m/>
    <m/>
    <m/>
    <x v="1"/>
    <m/>
  </r>
  <r>
    <n v="229"/>
    <s v="OE1;PR_10;ACT_289"/>
    <x v="0"/>
    <x v="0"/>
    <x v="0"/>
    <n v="11"/>
    <s v="PAI"/>
    <x v="18"/>
    <s v="ACT_289"/>
    <s v="Desarrollar un foro virtual de una temática relacionada con la Protección al usuario de los servicios de transporte"/>
    <x v="8"/>
    <n v="4.4642857142857152E-4"/>
    <s v="Dic"/>
    <n v="0"/>
    <n v="0"/>
    <n v="0"/>
    <s v="Por Ejecutar"/>
    <n v="1"/>
    <n v="0"/>
    <n v="0"/>
    <m/>
    <m/>
    <m/>
    <m/>
    <m/>
    <x v="1"/>
    <m/>
  </r>
  <r>
    <n v="230"/>
    <s v="OE1;PR_10;ACT_249"/>
    <x v="0"/>
    <x v="0"/>
    <x v="0"/>
    <n v="11"/>
    <s v="PAI"/>
    <x v="18"/>
    <s v="ACT_249"/>
    <s v="Desarrollar un chat temáticos de un tema relacionado con las acciones desarrolladas por la Delegatura de Concesiones e Infraestructura"/>
    <x v="0"/>
    <n v="4.4642857142857152E-4"/>
    <s v="Ene"/>
    <n v="0"/>
    <n v="0"/>
    <n v="0"/>
    <s v="Por Ejecutar"/>
    <n v="0"/>
    <n v="0"/>
    <n v="0"/>
    <n v="1"/>
    <n v="1"/>
    <n v="1"/>
    <m/>
    <n v="0"/>
    <x v="3"/>
    <n v="4.4642857142857152E-4"/>
  </r>
  <r>
    <n v="230"/>
    <s v="OE1;PR_10;ACT_249"/>
    <x v="0"/>
    <x v="0"/>
    <x v="0"/>
    <n v="11"/>
    <s v="PAI"/>
    <x v="18"/>
    <s v="ACT_249"/>
    <s v="Desarrollar un chat temáticos de un tema relacionado con las acciones desarrolladas por la Delegatura de Concesiones e Infraestructura"/>
    <x v="0"/>
    <n v="4.4642857142857152E-4"/>
    <s v="Feb"/>
    <n v="0"/>
    <n v="0"/>
    <n v="0"/>
    <s v="Por Ejecutar"/>
    <n v="0"/>
    <n v="0"/>
    <n v="0"/>
    <m/>
    <m/>
    <m/>
    <m/>
    <m/>
    <x v="1"/>
    <m/>
  </r>
  <r>
    <n v="230"/>
    <s v="OE1;PR_10;ACT_249"/>
    <x v="0"/>
    <x v="0"/>
    <x v="0"/>
    <n v="11"/>
    <s v="PAI"/>
    <x v="18"/>
    <s v="ACT_249"/>
    <s v="Desarrollar un chat temáticos de un tema relacionado con las acciones desarrolladas por la Delegatura de Concesiones e Infraestructura"/>
    <x v="0"/>
    <n v="4.4642857142857152E-4"/>
    <s v="Mar"/>
    <n v="0"/>
    <n v="0"/>
    <n v="0"/>
    <s v="Por Ejecutar"/>
    <n v="0"/>
    <n v="0"/>
    <n v="0"/>
    <m/>
    <m/>
    <m/>
    <m/>
    <m/>
    <x v="1"/>
    <m/>
  </r>
  <r>
    <n v="230"/>
    <s v="OE1;PR_10;ACT_249"/>
    <x v="0"/>
    <x v="0"/>
    <x v="0"/>
    <n v="11"/>
    <s v="PAI"/>
    <x v="18"/>
    <s v="ACT_249"/>
    <s v="Desarrollar un chat temáticos de un tema relacionado con las acciones desarrolladas por la Delegatura de Concesiones e Infraestructura"/>
    <x v="0"/>
    <n v="4.4642857142857152E-4"/>
    <s v="Abr"/>
    <n v="0"/>
    <n v="0"/>
    <n v="0"/>
    <s v="Por Ejecutar"/>
    <n v="0"/>
    <n v="0"/>
    <n v="0"/>
    <m/>
    <m/>
    <m/>
    <m/>
    <m/>
    <x v="1"/>
    <m/>
  </r>
  <r>
    <n v="230"/>
    <s v="OE1;PR_10;ACT_249"/>
    <x v="0"/>
    <x v="0"/>
    <x v="0"/>
    <n v="11"/>
    <s v="PAI"/>
    <x v="18"/>
    <s v="ACT_249"/>
    <s v="Desarrollar un chat temáticos de un tema relacionado con las acciones desarrolladas por la Delegatura de Concesiones e Infraestructura"/>
    <x v="0"/>
    <n v="4.4642857142857152E-4"/>
    <s v="May"/>
    <n v="0"/>
    <n v="0"/>
    <n v="0"/>
    <s v="Por Ejecutar"/>
    <n v="0"/>
    <n v="0"/>
    <n v="0"/>
    <m/>
    <m/>
    <m/>
    <m/>
    <m/>
    <x v="1"/>
    <m/>
  </r>
  <r>
    <n v="230"/>
    <s v="OE1;PR_10;ACT_249"/>
    <x v="0"/>
    <x v="0"/>
    <x v="0"/>
    <n v="11"/>
    <s v="PAI"/>
    <x v="18"/>
    <s v="ACT_249"/>
    <s v="Desarrollar un chat temáticos de un tema relacionado con las acciones desarrolladas por la Delegatura de Concesiones e Infraestructura"/>
    <x v="0"/>
    <n v="4.4642857142857152E-4"/>
    <s v="Jun"/>
    <n v="1"/>
    <n v="1"/>
    <n v="1"/>
    <s v="Culminada"/>
    <n v="1"/>
    <n v="1"/>
    <n v="1"/>
    <m/>
    <m/>
    <m/>
    <m/>
    <m/>
    <x v="1"/>
    <m/>
  </r>
  <r>
    <n v="230"/>
    <s v="OE1;PR_10;ACT_249"/>
    <x v="0"/>
    <x v="0"/>
    <x v="0"/>
    <n v="11"/>
    <s v="PAI"/>
    <x v="18"/>
    <s v="ACT_249"/>
    <s v="Desarrollar un chat temáticos de un tema relacionado con las acciones desarrolladas por la Delegatura de Concesiones e Infraestructura"/>
    <x v="0"/>
    <n v="4.4642857142857152E-4"/>
    <s v="Jul"/>
    <n v="0"/>
    <n v="0"/>
    <n v="0"/>
    <s v="Por Ejecutar"/>
    <n v="1"/>
    <n v="1"/>
    <n v="1"/>
    <m/>
    <m/>
    <m/>
    <m/>
    <m/>
    <x v="1"/>
    <m/>
  </r>
  <r>
    <n v="230"/>
    <s v="OE1;PR_10;ACT_249"/>
    <x v="0"/>
    <x v="0"/>
    <x v="0"/>
    <n v="11"/>
    <s v="PAI"/>
    <x v="18"/>
    <s v="ACT_249"/>
    <s v="Desarrollar un chat temáticos de un tema relacionado con las acciones desarrolladas por la Delegatura de Concesiones e Infraestructura"/>
    <x v="0"/>
    <n v="4.4642857142857152E-4"/>
    <s v="Ago"/>
    <n v="0"/>
    <n v="0"/>
    <n v="0"/>
    <s v="Por Ejecutar"/>
    <n v="1"/>
    <n v="1"/>
    <n v="1"/>
    <m/>
    <m/>
    <m/>
    <m/>
    <m/>
    <x v="1"/>
    <m/>
  </r>
  <r>
    <n v="230"/>
    <s v="OE1;PR_10;ACT_249"/>
    <x v="0"/>
    <x v="0"/>
    <x v="0"/>
    <n v="11"/>
    <s v="PAI"/>
    <x v="18"/>
    <s v="ACT_249"/>
    <s v="Desarrollar un chat temáticos de un tema relacionado con las acciones desarrolladas por la Delegatura de Concesiones e Infraestructura"/>
    <x v="0"/>
    <n v="4.4642857142857152E-4"/>
    <s v="Sep"/>
    <n v="0"/>
    <n v="0"/>
    <n v="0"/>
    <s v="Por Ejecutar"/>
    <n v="1"/>
    <n v="1"/>
    <n v="1"/>
    <m/>
    <m/>
    <m/>
    <m/>
    <m/>
    <x v="1"/>
    <m/>
  </r>
  <r>
    <n v="230"/>
    <s v="OE1;PR_10;ACT_249"/>
    <x v="0"/>
    <x v="0"/>
    <x v="0"/>
    <n v="11"/>
    <s v="PAI"/>
    <x v="18"/>
    <s v="ACT_249"/>
    <s v="Desarrollar un chat temáticos de un tema relacionado con las acciones desarrolladas por la Delegatura de Concesiones e Infraestructura"/>
    <x v="0"/>
    <n v="4.4642857142857152E-4"/>
    <s v="Oct"/>
    <n v="0"/>
    <n v="0"/>
    <n v="0"/>
    <s v="Por Ejecutar"/>
    <n v="1"/>
    <n v="1"/>
    <n v="1"/>
    <m/>
    <m/>
    <m/>
    <m/>
    <m/>
    <x v="1"/>
    <m/>
  </r>
  <r>
    <n v="230"/>
    <s v="OE1;PR_10;ACT_249"/>
    <x v="0"/>
    <x v="0"/>
    <x v="0"/>
    <n v="11"/>
    <s v="PAI"/>
    <x v="18"/>
    <s v="ACT_249"/>
    <s v="Desarrollar un chat temáticos de un tema relacionado con las acciones desarrolladas por la Delegatura de Concesiones e Infraestructura"/>
    <x v="0"/>
    <n v="4.4642857142857152E-4"/>
    <s v="Nov"/>
    <n v="0"/>
    <n v="0"/>
    <n v="0"/>
    <s v="Por Ejecutar"/>
    <n v="1"/>
    <n v="1"/>
    <n v="1"/>
    <m/>
    <m/>
    <m/>
    <m/>
    <m/>
    <x v="1"/>
    <m/>
  </r>
  <r>
    <n v="230"/>
    <s v="OE1;PR_10;ACT_249"/>
    <x v="0"/>
    <x v="0"/>
    <x v="0"/>
    <n v="11"/>
    <s v="PAI"/>
    <x v="18"/>
    <s v="ACT_249"/>
    <s v="Desarrollar un chat temáticos de un tema relacionado con las acciones desarrolladas por la Delegatura de Concesiones e Infraestructura"/>
    <x v="0"/>
    <n v="4.4642857142857152E-4"/>
    <s v="Dic"/>
    <n v="0"/>
    <n v="0"/>
    <n v="0"/>
    <s v="Por Ejecutar"/>
    <n v="1"/>
    <n v="1"/>
    <n v="1"/>
    <m/>
    <m/>
    <m/>
    <m/>
    <m/>
    <x v="1"/>
    <m/>
  </r>
  <r>
    <n v="231"/>
    <s v="OE1;PR_10;ACT_225"/>
    <x v="0"/>
    <x v="0"/>
    <x v="0"/>
    <n v="11"/>
    <s v="PAI"/>
    <x v="18"/>
    <s v="ACT_225"/>
    <s v="Desarrollar un chat temático de un tema relacionado con las acciones desarrolladas por la Delegatura de Puertos"/>
    <x v="2"/>
    <n v="4.4642857142857152E-4"/>
    <s v="Ene"/>
    <n v="0"/>
    <n v="0"/>
    <n v="0"/>
    <s v="Por Ejecutar"/>
    <n v="0"/>
    <n v="0"/>
    <n v="0"/>
    <n v="1"/>
    <n v="0"/>
    <n v="0"/>
    <m/>
    <n v="1"/>
    <x v="2"/>
    <n v="0"/>
  </r>
  <r>
    <n v="231"/>
    <s v="OE1;PR_10;ACT_225"/>
    <x v="0"/>
    <x v="0"/>
    <x v="0"/>
    <n v="11"/>
    <s v="PAI"/>
    <x v="18"/>
    <s v="ACT_225"/>
    <s v="Desarrollar un chat temático de un tema relacionado con las acciones desarrolladas por la Delegatura de Puertos"/>
    <x v="2"/>
    <n v="4.4642857142857152E-4"/>
    <s v="Feb"/>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Mar"/>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Abr"/>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May"/>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Jun"/>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Jul"/>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Ago"/>
    <n v="0"/>
    <n v="0"/>
    <n v="0"/>
    <s v="Por Ejecutar"/>
    <n v="0"/>
    <n v="0"/>
    <n v="0"/>
    <m/>
    <m/>
    <m/>
    <m/>
    <m/>
    <x v="1"/>
    <m/>
  </r>
  <r>
    <n v="231"/>
    <s v="OE1;PR_10;ACT_225"/>
    <x v="0"/>
    <x v="0"/>
    <x v="0"/>
    <n v="11"/>
    <s v="PAI"/>
    <x v="18"/>
    <s v="ACT_225"/>
    <s v="Desarrollar un chat temático de un tema relacionado con las acciones desarrolladas por la Delegatura de Puertos"/>
    <x v="2"/>
    <n v="4.4642857142857152E-4"/>
    <s v="Sep"/>
    <n v="0.2"/>
    <n v="0"/>
    <n v="0"/>
    <s v="Por Ejecutar"/>
    <n v="0.2"/>
    <n v="0"/>
    <n v="0"/>
    <m/>
    <m/>
    <m/>
    <m/>
    <m/>
    <x v="1"/>
    <m/>
  </r>
  <r>
    <n v="231"/>
    <s v="OE1;PR_10;ACT_225"/>
    <x v="0"/>
    <x v="0"/>
    <x v="0"/>
    <n v="11"/>
    <s v="PAI"/>
    <x v="18"/>
    <s v="ACT_225"/>
    <s v="Desarrollar un chat temático de un tema relacionado con las acciones desarrolladas por la Delegatura de Puertos"/>
    <x v="2"/>
    <n v="4.4642857142857152E-4"/>
    <s v="Oct"/>
    <n v="0"/>
    <n v="0"/>
    <n v="0"/>
    <s v="Por Ejecutar"/>
    <n v="0.2"/>
    <n v="0"/>
    <n v="0"/>
    <m/>
    <m/>
    <m/>
    <m/>
    <m/>
    <x v="1"/>
    <m/>
  </r>
  <r>
    <n v="231"/>
    <s v="OE1;PR_10;ACT_225"/>
    <x v="0"/>
    <x v="0"/>
    <x v="0"/>
    <n v="11"/>
    <s v="PAI"/>
    <x v="18"/>
    <s v="ACT_225"/>
    <s v="Desarrollar un chat temático de un tema relacionado con las acciones desarrolladas por la Delegatura de Puertos"/>
    <x v="2"/>
    <n v="4.4642857142857152E-4"/>
    <s v="Nov"/>
    <n v="0.8"/>
    <n v="0"/>
    <n v="0"/>
    <s v="Por Ejecutar"/>
    <n v="1"/>
    <n v="0"/>
    <n v="0"/>
    <m/>
    <m/>
    <m/>
    <m/>
    <m/>
    <x v="1"/>
    <m/>
  </r>
  <r>
    <n v="231"/>
    <s v="OE1;PR_10;ACT_225"/>
    <x v="0"/>
    <x v="0"/>
    <x v="0"/>
    <n v="11"/>
    <s v="PAI"/>
    <x v="18"/>
    <s v="ACT_225"/>
    <s v="Desarrollar un chat temático de un tema relacionado con las acciones desarrolladas por la Delegatura de Puertos"/>
    <x v="2"/>
    <n v="4.4642857142857152E-4"/>
    <s v="Dic"/>
    <n v="0"/>
    <n v="0"/>
    <n v="0"/>
    <s v="Por Ejecutar"/>
    <n v="1"/>
    <n v="0"/>
    <n v="0"/>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Ene"/>
    <n v="0"/>
    <n v="0"/>
    <n v="0"/>
    <s v="Por Ejecutar"/>
    <n v="0"/>
    <n v="0"/>
    <n v="0"/>
    <n v="1"/>
    <n v="0.8"/>
    <n v="0.8"/>
    <m/>
    <n v="0.19999999999999996"/>
    <x v="5"/>
    <n v="3.5714285714285725E-4"/>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Feb"/>
    <n v="0.2"/>
    <n v="0.2"/>
    <n v="1"/>
    <s v="Culminada"/>
    <n v="0.2"/>
    <n v="0.2"/>
    <n v="1"/>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Mar"/>
    <n v="0.2"/>
    <n v="0.2"/>
    <n v="1"/>
    <s v="Culminada"/>
    <n v="0.4"/>
    <n v="0.4"/>
    <n v="1"/>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Abr"/>
    <n v="0"/>
    <n v="0.1"/>
    <n v="0"/>
    <s v="Por Ejecutar"/>
    <n v="0.4"/>
    <n v="0.5"/>
    <n v="1.25"/>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May"/>
    <n v="0"/>
    <n v="0.1"/>
    <n v="0"/>
    <s v="Por Ejecutar"/>
    <n v="0.4"/>
    <n v="0.6"/>
    <n v="1.4999999999999998"/>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Jun"/>
    <n v="0.2"/>
    <n v="0.2"/>
    <n v="1"/>
    <s v="Culminada"/>
    <n v="0.60000000000000009"/>
    <n v="0.8"/>
    <n v="1.3333333333333333"/>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Jul"/>
    <n v="0"/>
    <n v="0"/>
    <n v="0"/>
    <s v="Por Ejecutar"/>
    <n v="0.60000000000000009"/>
    <n v="0.8"/>
    <n v="1.3333333333333333"/>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Ago"/>
    <n v="0"/>
    <n v="0"/>
    <n v="0"/>
    <s v="Por Ejecutar"/>
    <n v="0.60000000000000009"/>
    <n v="0.8"/>
    <n v="1.3333333333333333"/>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Sep"/>
    <n v="0.2"/>
    <n v="0"/>
    <n v="0"/>
    <s v="Por Ejecutar"/>
    <n v="0.8"/>
    <n v="0.8"/>
    <n v="1"/>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Oct"/>
    <n v="0"/>
    <n v="0"/>
    <n v="0"/>
    <s v="Por Ejecutar"/>
    <n v="0.8"/>
    <n v="0.8"/>
    <n v="1"/>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Nov"/>
    <n v="0"/>
    <n v="0"/>
    <n v="0"/>
    <s v="Por Ejecutar"/>
    <n v="0.8"/>
    <n v="0.8"/>
    <n v="1"/>
    <m/>
    <m/>
    <m/>
    <m/>
    <m/>
    <x v="1"/>
    <m/>
  </r>
  <r>
    <n v="232"/>
    <s v="OE1;PR_10;ACT_206"/>
    <x v="0"/>
    <x v="0"/>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s v="Dic"/>
    <n v="0.2"/>
    <n v="0"/>
    <n v="0"/>
    <s v="Por Ejecutar"/>
    <n v="1"/>
    <n v="0.8"/>
    <n v="0.8"/>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Ene"/>
    <n v="0"/>
    <n v="0"/>
    <n v="0"/>
    <s v="Por Ejecutar"/>
    <n v="0"/>
    <n v="0"/>
    <n v="0"/>
    <n v="31"/>
    <n v="30"/>
    <n v="0.967741935483871"/>
    <m/>
    <n v="3.2258064516129004E-2"/>
    <x v="3"/>
    <n v="4.3202764976958533E-4"/>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Feb"/>
    <n v="0"/>
    <n v="0"/>
    <n v="0"/>
    <s v="Por Ejecutar"/>
    <n v="0"/>
    <n v="0"/>
    <n v="0"/>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Mar"/>
    <n v="1"/>
    <n v="1"/>
    <n v="1"/>
    <s v="Culminada"/>
    <n v="1"/>
    <n v="1"/>
    <n v="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Abr"/>
    <n v="11"/>
    <n v="11"/>
    <n v="1"/>
    <s v="Culminada"/>
    <n v="12"/>
    <n v="12"/>
    <n v="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May"/>
    <n v="18"/>
    <n v="18"/>
    <n v="1"/>
    <s v="Culminada"/>
    <n v="30"/>
    <n v="30"/>
    <n v="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Jun"/>
    <n v="0"/>
    <n v="0"/>
    <n v="0"/>
    <s v="Por Ejecutar"/>
    <n v="30"/>
    <n v="30"/>
    <n v="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Jul"/>
    <n v="0"/>
    <n v="0"/>
    <n v="0"/>
    <s v="Por Ejecutar"/>
    <n v="30"/>
    <n v="30"/>
    <n v="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Ago"/>
    <n v="0"/>
    <n v="0"/>
    <n v="0"/>
    <s v="Por Ejecutar"/>
    <n v="30"/>
    <n v="30"/>
    <n v="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Sep"/>
    <n v="1"/>
    <n v="0"/>
    <n v="0"/>
    <s v="Por Ejecutar"/>
    <n v="31"/>
    <n v="30"/>
    <n v="0.96774193548387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Oct"/>
    <n v="0"/>
    <n v="0"/>
    <n v="0"/>
    <s v="Por Ejecutar"/>
    <n v="31"/>
    <n v="30"/>
    <n v="0.96774193548387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Nov"/>
    <n v="0"/>
    <n v="0"/>
    <n v="0"/>
    <s v="Por Ejecutar"/>
    <n v="31"/>
    <n v="30"/>
    <n v="0.967741935483871"/>
    <m/>
    <m/>
    <m/>
    <m/>
    <m/>
    <x v="1"/>
    <m/>
  </r>
  <r>
    <n v="233"/>
    <s v="OE1;PR_10;ACT_207"/>
    <x v="0"/>
    <x v="0"/>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s v="Dic"/>
    <n v="0"/>
    <n v="0"/>
    <n v="0"/>
    <s v="Por Ejecutar"/>
    <n v="31"/>
    <n v="30"/>
    <n v="0.967741935483871"/>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Ene"/>
    <n v="16"/>
    <n v="16"/>
    <n v="1"/>
    <s v="Culminada"/>
    <n v="16"/>
    <n v="16"/>
    <n v="1"/>
    <n v="126"/>
    <n v="75"/>
    <n v="0.59523809523809523"/>
    <m/>
    <n v="0.40476190476190477"/>
    <x v="0"/>
    <n v="2.6573129251700688E-4"/>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Feb"/>
    <n v="15"/>
    <n v="15"/>
    <n v="1"/>
    <s v="Culminada"/>
    <n v="31"/>
    <n v="31"/>
    <n v="1"/>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Mar"/>
    <n v="17"/>
    <n v="17"/>
    <n v="1"/>
    <s v="Culminada"/>
    <n v="48"/>
    <n v="48"/>
    <n v="1"/>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Abr"/>
    <n v="10"/>
    <n v="10"/>
    <n v="1"/>
    <s v="Culminada"/>
    <n v="58"/>
    <n v="58"/>
    <n v="1"/>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May"/>
    <n v="12"/>
    <n v="12"/>
    <n v="1"/>
    <s v="Culminada"/>
    <n v="70"/>
    <n v="70"/>
    <n v="1"/>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Jun"/>
    <n v="8"/>
    <n v="5"/>
    <n v="0.625"/>
    <s v="En Tramite"/>
    <n v="78"/>
    <n v="75"/>
    <n v="0.96153846153846156"/>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Jul"/>
    <n v="8"/>
    <n v="0"/>
    <n v="0"/>
    <s v="Por Ejecutar"/>
    <n v="86"/>
    <n v="75"/>
    <n v="0.87209302325581395"/>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Ago"/>
    <n v="8"/>
    <n v="0"/>
    <n v="0"/>
    <s v="Por Ejecutar"/>
    <n v="94"/>
    <n v="75"/>
    <n v="0.7978723404255319"/>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Sep"/>
    <n v="8"/>
    <n v="0"/>
    <n v="0"/>
    <s v="Por Ejecutar"/>
    <n v="102"/>
    <n v="75"/>
    <n v="0.73529411764705888"/>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Oct"/>
    <n v="8"/>
    <n v="0"/>
    <n v="0"/>
    <s v="Por Ejecutar"/>
    <n v="110"/>
    <n v="75"/>
    <n v="0.68181818181818177"/>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Nov"/>
    <n v="8"/>
    <n v="0"/>
    <n v="0"/>
    <s v="Por Ejecutar"/>
    <n v="118"/>
    <n v="75"/>
    <n v="0.63559322033898302"/>
    <m/>
    <m/>
    <m/>
    <m/>
    <m/>
    <x v="1"/>
    <m/>
  </r>
  <r>
    <n v="234"/>
    <s v="OE1;PR_10;ACT_208"/>
    <x v="0"/>
    <x v="0"/>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s v="Dic"/>
    <n v="8"/>
    <n v="0"/>
    <n v="0"/>
    <s v="Por Ejecutar"/>
    <n v="126"/>
    <n v="75"/>
    <n v="0.59523809523809523"/>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Ene"/>
    <n v="0"/>
    <n v="0"/>
    <n v="0"/>
    <s v="Por Ejecutar"/>
    <n v="0"/>
    <n v="0"/>
    <n v="0"/>
    <n v="1"/>
    <n v="0"/>
    <n v="0"/>
    <m/>
    <n v="1"/>
    <x v="2"/>
    <n v="0"/>
  </r>
  <r>
    <n v="235"/>
    <s v="OE1;PR_10;ACT_103"/>
    <x v="0"/>
    <x v="0"/>
    <x v="0"/>
    <n v="11"/>
    <s v="PAI"/>
    <x v="18"/>
    <s v="ACT_103"/>
    <s v="Publicar encuestas web en el portal de la entidad preguntando a la ciudadanía acerca de las principales temáticas que desea se aborden en la rendición de cuentas"/>
    <x v="5"/>
    <n v="4.4642857142857152E-4"/>
    <s v="Feb"/>
    <n v="0"/>
    <n v="0"/>
    <n v="0"/>
    <s v="Por Ejecutar"/>
    <n v="0"/>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Mar"/>
    <n v="0"/>
    <n v="0"/>
    <n v="0"/>
    <s v="Por Ejecutar"/>
    <n v="0"/>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Abr"/>
    <n v="0"/>
    <n v="0"/>
    <n v="0"/>
    <s v="Por Ejecutar"/>
    <n v="0"/>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May"/>
    <n v="0"/>
    <n v="0"/>
    <n v="0"/>
    <s v="Por Ejecutar"/>
    <n v="0"/>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Jun"/>
    <n v="1"/>
    <n v="0"/>
    <n v="0"/>
    <s v="Por Ejecutar"/>
    <n v="1"/>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Jul"/>
    <n v="0"/>
    <n v="0"/>
    <n v="0"/>
    <s v="Por Ejecutar"/>
    <n v="1"/>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Ago"/>
    <n v="0"/>
    <n v="0"/>
    <n v="0"/>
    <s v="Por Ejecutar"/>
    <n v="1"/>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Sep"/>
    <n v="0"/>
    <n v="0"/>
    <n v="0"/>
    <s v="Por Ejecutar"/>
    <n v="1"/>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Oct"/>
    <n v="0"/>
    <n v="0"/>
    <n v="0"/>
    <s v="Por Ejecutar"/>
    <n v="1"/>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Nov"/>
    <n v="0"/>
    <n v="0"/>
    <n v="0"/>
    <s v="Por Ejecutar"/>
    <n v="1"/>
    <n v="0"/>
    <n v="0"/>
    <m/>
    <m/>
    <m/>
    <m/>
    <m/>
    <x v="1"/>
    <m/>
  </r>
  <r>
    <n v="235"/>
    <s v="OE1;PR_10;ACT_103"/>
    <x v="0"/>
    <x v="0"/>
    <x v="0"/>
    <n v="11"/>
    <s v="PAI"/>
    <x v="18"/>
    <s v="ACT_103"/>
    <s v="Publicar encuestas web en el portal de la entidad preguntando a la ciudadanía acerca de las principales temáticas que desea se aborden en la rendición de cuentas"/>
    <x v="5"/>
    <n v="4.4642857142857152E-4"/>
    <s v="Dic"/>
    <n v="0"/>
    <n v="0"/>
    <n v="0"/>
    <s v="Por Ejecutar"/>
    <n v="1"/>
    <n v="0"/>
    <n v="0"/>
    <m/>
    <m/>
    <m/>
    <m/>
    <m/>
    <x v="1"/>
    <m/>
  </r>
  <r>
    <n v="236"/>
    <s v="OE1;PR_10;ACT_104"/>
    <x v="0"/>
    <x v="0"/>
    <x v="0"/>
    <n v="11"/>
    <s v="PAI"/>
    <x v="18"/>
    <s v="ACT_104"/>
    <s v="Realizar audiencia virtual de rendición de cuentas "/>
    <x v="5"/>
    <n v="4.4642857142857152E-4"/>
    <s v="Ene"/>
    <n v="0"/>
    <n v="0"/>
    <n v="0"/>
    <s v="Por Ejecutar"/>
    <n v="0"/>
    <n v="0"/>
    <n v="0"/>
    <n v="1"/>
    <n v="0"/>
    <n v="0"/>
    <m/>
    <n v="1"/>
    <x v="2"/>
    <n v="0"/>
  </r>
  <r>
    <n v="236"/>
    <s v="OE1;PR_10;ACT_104"/>
    <x v="0"/>
    <x v="0"/>
    <x v="0"/>
    <n v="11"/>
    <s v="PAI"/>
    <x v="18"/>
    <s v="ACT_104"/>
    <s v="Realizar audiencia virtual de rendición de cuentas "/>
    <x v="5"/>
    <n v="4.4642857142857152E-4"/>
    <s v="Feb"/>
    <n v="0"/>
    <n v="0"/>
    <n v="0"/>
    <s v="Por Ejecutar"/>
    <n v="0"/>
    <n v="0"/>
    <n v="0"/>
    <m/>
    <m/>
    <m/>
    <m/>
    <m/>
    <x v="1"/>
    <m/>
  </r>
  <r>
    <n v="236"/>
    <s v="OE1;PR_10;ACT_104"/>
    <x v="0"/>
    <x v="0"/>
    <x v="0"/>
    <n v="11"/>
    <s v="PAI"/>
    <x v="18"/>
    <s v="ACT_104"/>
    <s v="Realizar audiencia virtual de rendición de cuentas "/>
    <x v="5"/>
    <n v="4.4642857142857152E-4"/>
    <s v="Mar"/>
    <n v="0"/>
    <n v="0"/>
    <n v="0"/>
    <s v="Por Ejecutar"/>
    <n v="0"/>
    <n v="0"/>
    <n v="0"/>
    <m/>
    <m/>
    <m/>
    <m/>
    <m/>
    <x v="1"/>
    <m/>
  </r>
  <r>
    <n v="236"/>
    <s v="OE1;PR_10;ACT_104"/>
    <x v="0"/>
    <x v="0"/>
    <x v="0"/>
    <n v="11"/>
    <s v="PAI"/>
    <x v="18"/>
    <s v="ACT_104"/>
    <s v="Realizar audiencia virtual de rendición de cuentas "/>
    <x v="5"/>
    <n v="4.4642857142857152E-4"/>
    <s v="Abr"/>
    <n v="0"/>
    <n v="0"/>
    <n v="0"/>
    <s v="Por Ejecutar"/>
    <n v="0"/>
    <n v="0"/>
    <n v="0"/>
    <m/>
    <m/>
    <m/>
    <m/>
    <m/>
    <x v="1"/>
    <m/>
  </r>
  <r>
    <n v="236"/>
    <s v="OE1;PR_10;ACT_104"/>
    <x v="0"/>
    <x v="0"/>
    <x v="0"/>
    <n v="11"/>
    <s v="PAI"/>
    <x v="18"/>
    <s v="ACT_104"/>
    <s v="Realizar audiencia virtual de rendición de cuentas "/>
    <x v="5"/>
    <n v="4.4642857142857152E-4"/>
    <s v="May"/>
    <n v="0"/>
    <n v="0"/>
    <n v="0"/>
    <s v="Por Ejecutar"/>
    <n v="0"/>
    <n v="0"/>
    <n v="0"/>
    <m/>
    <m/>
    <m/>
    <m/>
    <m/>
    <x v="1"/>
    <m/>
  </r>
  <r>
    <n v="236"/>
    <s v="OE1;PR_10;ACT_104"/>
    <x v="0"/>
    <x v="0"/>
    <x v="0"/>
    <n v="11"/>
    <s v="PAI"/>
    <x v="18"/>
    <s v="ACT_104"/>
    <s v="Realizar audiencia virtual de rendición de cuentas "/>
    <x v="5"/>
    <n v="4.4642857142857152E-4"/>
    <s v="Jun"/>
    <n v="0"/>
    <n v="0"/>
    <n v="0"/>
    <s v="Por Ejecutar"/>
    <n v="0"/>
    <n v="0"/>
    <n v="0"/>
    <m/>
    <m/>
    <m/>
    <m/>
    <m/>
    <x v="1"/>
    <m/>
  </r>
  <r>
    <n v="236"/>
    <s v="OE1;PR_10;ACT_104"/>
    <x v="0"/>
    <x v="0"/>
    <x v="0"/>
    <n v="11"/>
    <s v="PAI"/>
    <x v="18"/>
    <s v="ACT_104"/>
    <s v="Realizar audiencia virtual de rendición de cuentas "/>
    <x v="5"/>
    <n v="4.4642857142857152E-4"/>
    <s v="Jul"/>
    <n v="0"/>
    <n v="0"/>
    <n v="0"/>
    <s v="Por Ejecutar"/>
    <n v="0"/>
    <n v="0"/>
    <n v="0"/>
    <m/>
    <m/>
    <m/>
    <m/>
    <m/>
    <x v="1"/>
    <m/>
  </r>
  <r>
    <n v="236"/>
    <s v="OE1;PR_10;ACT_104"/>
    <x v="0"/>
    <x v="0"/>
    <x v="0"/>
    <n v="11"/>
    <s v="PAI"/>
    <x v="18"/>
    <s v="ACT_104"/>
    <s v="Realizar audiencia virtual de rendición de cuentas "/>
    <x v="5"/>
    <n v="4.4642857142857152E-4"/>
    <s v="Ago"/>
    <n v="0"/>
    <n v="0"/>
    <n v="0"/>
    <s v="Por Ejecutar"/>
    <n v="0"/>
    <n v="0"/>
    <n v="0"/>
    <m/>
    <m/>
    <m/>
    <m/>
    <m/>
    <x v="1"/>
    <m/>
  </r>
  <r>
    <n v="236"/>
    <s v="OE1;PR_10;ACT_104"/>
    <x v="0"/>
    <x v="0"/>
    <x v="0"/>
    <n v="11"/>
    <s v="PAI"/>
    <x v="18"/>
    <s v="ACT_104"/>
    <s v="Realizar audiencia virtual de rendición de cuentas "/>
    <x v="5"/>
    <n v="4.4642857142857152E-4"/>
    <s v="Sep"/>
    <n v="0"/>
    <n v="0"/>
    <n v="0"/>
    <s v="Por Ejecutar"/>
    <n v="0"/>
    <n v="0"/>
    <n v="0"/>
    <m/>
    <m/>
    <m/>
    <m/>
    <m/>
    <x v="1"/>
    <m/>
  </r>
  <r>
    <n v="236"/>
    <s v="OE1;PR_10;ACT_104"/>
    <x v="0"/>
    <x v="0"/>
    <x v="0"/>
    <n v="11"/>
    <s v="PAI"/>
    <x v="18"/>
    <s v="ACT_104"/>
    <s v="Realizar audiencia virtual de rendición de cuentas "/>
    <x v="5"/>
    <n v="4.4642857142857152E-4"/>
    <s v="Oct"/>
    <n v="1"/>
    <n v="0"/>
    <n v="0"/>
    <s v="Por Ejecutar"/>
    <n v="1"/>
    <n v="0"/>
    <n v="0"/>
    <m/>
    <m/>
    <m/>
    <m/>
    <m/>
    <x v="1"/>
    <m/>
  </r>
  <r>
    <n v="236"/>
    <s v="OE1;PR_10;ACT_104"/>
    <x v="0"/>
    <x v="0"/>
    <x v="0"/>
    <n v="11"/>
    <s v="PAI"/>
    <x v="18"/>
    <s v="ACT_104"/>
    <s v="Realizar audiencia virtual de rendición de cuentas "/>
    <x v="5"/>
    <n v="4.4642857142857152E-4"/>
    <s v="Nov"/>
    <n v="0"/>
    <n v="0"/>
    <n v="0"/>
    <s v="Por Ejecutar"/>
    <n v="1"/>
    <n v="0"/>
    <n v="0"/>
    <m/>
    <m/>
    <m/>
    <m/>
    <m/>
    <x v="1"/>
    <m/>
  </r>
  <r>
    <n v="236"/>
    <s v="OE1;PR_10;ACT_104"/>
    <x v="0"/>
    <x v="0"/>
    <x v="0"/>
    <n v="11"/>
    <s v="PAI"/>
    <x v="18"/>
    <s v="ACT_104"/>
    <s v="Realizar audiencia virtual de rendición de cuentas "/>
    <x v="5"/>
    <n v="4.4642857142857152E-4"/>
    <s v="Dic"/>
    <n v="0"/>
    <n v="0"/>
    <n v="0"/>
    <s v="Por Ejecutar"/>
    <n v="1"/>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Ene"/>
    <n v="0"/>
    <n v="0"/>
    <n v="0"/>
    <s v="Por Ejecutar"/>
    <n v="0"/>
    <n v="0"/>
    <n v="0"/>
    <n v="1"/>
    <n v="0"/>
    <n v="0"/>
    <m/>
    <n v="1"/>
    <x v="2"/>
    <n v="0"/>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Feb"/>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Mar"/>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Abr"/>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May"/>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Jun"/>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Jul"/>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Ago"/>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Sep"/>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Oct"/>
    <n v="0"/>
    <n v="0"/>
    <n v="0"/>
    <s v="Por Ejecutar"/>
    <n v="0"/>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Nov"/>
    <n v="1"/>
    <n v="0"/>
    <n v="0"/>
    <s v="Por Ejecutar"/>
    <n v="1"/>
    <n v="0"/>
    <n v="0"/>
    <m/>
    <m/>
    <m/>
    <m/>
    <m/>
    <x v="1"/>
    <m/>
  </r>
  <r>
    <n v="237"/>
    <s v="OE1;PR_10;ACT_105"/>
    <x v="0"/>
    <x v="0"/>
    <x v="0"/>
    <n v="11"/>
    <s v="PAI"/>
    <x v="18"/>
    <s v="ACT_105"/>
    <s v="Realizar audiencia pública de rendición de cuentas  presencial (depende de los recursos financieros de la entidad y de una posible convocatoria a una audiencia sectorial por parte del Mintransporte)"/>
    <x v="5"/>
    <n v="4.4642857142857152E-4"/>
    <s v="Dic"/>
    <n v="0"/>
    <n v="0"/>
    <n v="0"/>
    <s v="Por Ejecutar"/>
    <n v="1"/>
    <n v="0"/>
    <n v="0"/>
    <m/>
    <m/>
    <m/>
    <m/>
    <m/>
    <x v="1"/>
    <m/>
  </r>
  <r>
    <n v="238"/>
    <s v="OE1;PR_10;ACT_94"/>
    <x v="0"/>
    <x v="0"/>
    <x v="0"/>
    <n v="11"/>
    <s v="PAI"/>
    <x v="18"/>
    <s v="ACT_94"/>
    <s v="Documentar compromisos, inquietudes y respuestas entregadas a la ciudadanía en mesas de trabajo, chats y foros"/>
    <x v="2"/>
    <n v="4.4642857142857152E-4"/>
    <s v="Ene"/>
    <n v="0"/>
    <n v="0"/>
    <n v="0"/>
    <s v="Por Ejecutar"/>
    <n v="0"/>
    <n v="0"/>
    <n v="0"/>
    <n v="1"/>
    <n v="0.8"/>
    <n v="0.8"/>
    <m/>
    <n v="0.19999999999999996"/>
    <x v="5"/>
    <n v="3.5714285714285725E-4"/>
  </r>
  <r>
    <n v="238"/>
    <s v="OE1;PR_10;ACT_94"/>
    <x v="0"/>
    <x v="0"/>
    <x v="0"/>
    <n v="11"/>
    <s v="PAI"/>
    <x v="18"/>
    <s v="ACT_94"/>
    <s v="Documentar compromisos, inquietudes y respuestas entregadas a la ciudadanía en mesas de trabajo, chats y foros"/>
    <x v="2"/>
    <n v="4.4642857142857152E-4"/>
    <s v="Feb"/>
    <n v="0.2"/>
    <n v="0.2"/>
    <n v="1"/>
    <s v="Culminada"/>
    <n v="0.2"/>
    <n v="0.2"/>
    <n v="1"/>
    <m/>
    <m/>
    <m/>
    <m/>
    <m/>
    <x v="1"/>
    <m/>
  </r>
  <r>
    <n v="238"/>
    <s v="OE1;PR_10;ACT_94"/>
    <x v="0"/>
    <x v="0"/>
    <x v="0"/>
    <n v="11"/>
    <s v="PAI"/>
    <x v="18"/>
    <s v="ACT_94"/>
    <s v="Documentar compromisos, inquietudes y respuestas entregadas a la ciudadanía en mesas de trabajo, chats y foros"/>
    <x v="2"/>
    <n v="4.4642857142857152E-4"/>
    <s v="Mar"/>
    <n v="0.2"/>
    <n v="0.2"/>
    <n v="1"/>
    <s v="Culminada"/>
    <n v="0.4"/>
    <n v="0.4"/>
    <n v="1"/>
    <m/>
    <m/>
    <m/>
    <m/>
    <m/>
    <x v="1"/>
    <m/>
  </r>
  <r>
    <n v="238"/>
    <s v="OE1;PR_10;ACT_94"/>
    <x v="0"/>
    <x v="0"/>
    <x v="0"/>
    <n v="11"/>
    <s v="PAI"/>
    <x v="18"/>
    <s v="ACT_94"/>
    <s v="Documentar compromisos, inquietudes y respuestas entregadas a la ciudadanía en mesas de trabajo, chats y foros"/>
    <x v="2"/>
    <n v="4.4642857142857152E-4"/>
    <s v="Abr"/>
    <n v="0"/>
    <n v="0.1"/>
    <n v="0"/>
    <s v="Por Ejecutar"/>
    <n v="0.4"/>
    <n v="0.5"/>
    <n v="1.25"/>
    <m/>
    <m/>
    <m/>
    <m/>
    <m/>
    <x v="1"/>
    <m/>
  </r>
  <r>
    <n v="238"/>
    <s v="OE1;PR_10;ACT_94"/>
    <x v="0"/>
    <x v="0"/>
    <x v="0"/>
    <n v="11"/>
    <s v="PAI"/>
    <x v="18"/>
    <s v="ACT_94"/>
    <s v="Documentar compromisos, inquietudes y respuestas entregadas a la ciudadanía en mesas de trabajo, chats y foros"/>
    <x v="2"/>
    <n v="4.4642857142857152E-4"/>
    <s v="May"/>
    <n v="0"/>
    <n v="0.1"/>
    <n v="0"/>
    <s v="Por Ejecutar"/>
    <n v="0.4"/>
    <n v="0.6"/>
    <n v="1.4999999999999998"/>
    <m/>
    <m/>
    <m/>
    <m/>
    <m/>
    <x v="1"/>
    <m/>
  </r>
  <r>
    <n v="238"/>
    <s v="OE1;PR_10;ACT_94"/>
    <x v="0"/>
    <x v="0"/>
    <x v="0"/>
    <n v="11"/>
    <s v="PAI"/>
    <x v="18"/>
    <s v="ACT_94"/>
    <s v="Documentar compromisos, inquietudes y respuestas entregadas a la ciudadanía en mesas de trabajo, chats y foros"/>
    <x v="2"/>
    <n v="4.4642857142857152E-4"/>
    <s v="Jun"/>
    <n v="0.2"/>
    <n v="0.2"/>
    <n v="1"/>
    <s v="Culminada"/>
    <n v="0.60000000000000009"/>
    <n v="0.8"/>
    <n v="1.3333333333333333"/>
    <m/>
    <m/>
    <m/>
    <m/>
    <m/>
    <x v="1"/>
    <m/>
  </r>
  <r>
    <n v="238"/>
    <s v="OE1;PR_10;ACT_94"/>
    <x v="0"/>
    <x v="0"/>
    <x v="0"/>
    <n v="11"/>
    <s v="PAI"/>
    <x v="18"/>
    <s v="ACT_94"/>
    <s v="Documentar compromisos, inquietudes y respuestas entregadas a la ciudadanía en mesas de trabajo, chats y foros"/>
    <x v="2"/>
    <n v="4.4642857142857152E-4"/>
    <s v="Jul"/>
    <n v="0"/>
    <n v="0"/>
    <n v="0"/>
    <s v="Por Ejecutar"/>
    <n v="0.60000000000000009"/>
    <n v="0.8"/>
    <n v="1.3333333333333333"/>
    <m/>
    <m/>
    <m/>
    <m/>
    <m/>
    <x v="1"/>
    <m/>
  </r>
  <r>
    <n v="238"/>
    <s v="OE1;PR_10;ACT_94"/>
    <x v="0"/>
    <x v="0"/>
    <x v="0"/>
    <n v="11"/>
    <s v="PAI"/>
    <x v="18"/>
    <s v="ACT_94"/>
    <s v="Documentar compromisos, inquietudes y respuestas entregadas a la ciudadanía en mesas de trabajo, chats y foros"/>
    <x v="2"/>
    <n v="4.4642857142857152E-4"/>
    <s v="Ago"/>
    <n v="0"/>
    <n v="0"/>
    <n v="0"/>
    <s v="Por Ejecutar"/>
    <n v="0.60000000000000009"/>
    <n v="0.8"/>
    <n v="1.3333333333333333"/>
    <m/>
    <m/>
    <m/>
    <m/>
    <m/>
    <x v="1"/>
    <m/>
  </r>
  <r>
    <n v="238"/>
    <s v="OE1;PR_10;ACT_94"/>
    <x v="0"/>
    <x v="0"/>
    <x v="0"/>
    <n v="11"/>
    <s v="PAI"/>
    <x v="18"/>
    <s v="ACT_94"/>
    <s v="Documentar compromisos, inquietudes y respuestas entregadas a la ciudadanía en mesas de trabajo, chats y foros"/>
    <x v="2"/>
    <n v="4.4642857142857152E-4"/>
    <s v="Sep"/>
    <n v="0.2"/>
    <n v="0"/>
    <n v="0"/>
    <s v="Por Ejecutar"/>
    <n v="0.8"/>
    <n v="0.8"/>
    <n v="1"/>
    <m/>
    <m/>
    <m/>
    <m/>
    <m/>
    <x v="1"/>
    <m/>
  </r>
  <r>
    <n v="238"/>
    <s v="OE1;PR_10;ACT_94"/>
    <x v="0"/>
    <x v="0"/>
    <x v="0"/>
    <n v="11"/>
    <s v="PAI"/>
    <x v="18"/>
    <s v="ACT_94"/>
    <s v="Documentar compromisos, inquietudes y respuestas entregadas a la ciudadanía en mesas de trabajo, chats y foros"/>
    <x v="2"/>
    <n v="4.4642857142857152E-4"/>
    <s v="Oct"/>
    <n v="0"/>
    <n v="0"/>
    <n v="0"/>
    <s v="Por Ejecutar"/>
    <n v="0.8"/>
    <n v="0.8"/>
    <n v="1"/>
    <m/>
    <m/>
    <m/>
    <m/>
    <m/>
    <x v="1"/>
    <m/>
  </r>
  <r>
    <n v="238"/>
    <s v="OE1;PR_10;ACT_94"/>
    <x v="0"/>
    <x v="0"/>
    <x v="0"/>
    <n v="11"/>
    <s v="PAI"/>
    <x v="18"/>
    <s v="ACT_94"/>
    <s v="Documentar compromisos, inquietudes y respuestas entregadas a la ciudadanía en mesas de trabajo, chats y foros"/>
    <x v="2"/>
    <n v="4.4642857142857152E-4"/>
    <s v="Nov"/>
    <n v="0"/>
    <n v="0"/>
    <n v="0"/>
    <s v="Por Ejecutar"/>
    <n v="0.8"/>
    <n v="0.8"/>
    <n v="1"/>
    <m/>
    <m/>
    <m/>
    <m/>
    <m/>
    <x v="1"/>
    <m/>
  </r>
  <r>
    <n v="238"/>
    <s v="OE1;PR_10;ACT_94"/>
    <x v="0"/>
    <x v="0"/>
    <x v="0"/>
    <n v="11"/>
    <s v="PAI"/>
    <x v="18"/>
    <s v="ACT_94"/>
    <s v="Documentar compromisos, inquietudes y respuestas entregadas a la ciudadanía en mesas de trabajo, chats y foros"/>
    <x v="2"/>
    <n v="4.4642857142857152E-4"/>
    <s v="Dic"/>
    <n v="0.2"/>
    <n v="0"/>
    <n v="0"/>
    <s v="Por Ejecutar"/>
    <n v="1"/>
    <n v="0.8"/>
    <n v="0.8"/>
    <m/>
    <m/>
    <m/>
    <m/>
    <m/>
    <x v="1"/>
    <m/>
  </r>
  <r>
    <n v="239"/>
    <s v="OE1;PR_10;ACT_100"/>
    <x v="0"/>
    <x v="0"/>
    <x v="0"/>
    <n v="11"/>
    <s v="PAI"/>
    <x v="18"/>
    <s v="ACT_100"/>
    <s v="Documentar compromisos, inquietudes y respuestas entregadas a la ciudadanía en mesas de trabajo, chats y foros"/>
    <x v="0"/>
    <n v="4.4642857142857152E-4"/>
    <s v="Ene"/>
    <n v="0"/>
    <n v="0"/>
    <n v="0"/>
    <s v="Por Ejecutar"/>
    <n v="0"/>
    <n v="0"/>
    <n v="0"/>
    <n v="2"/>
    <n v="1"/>
    <n v="0.5"/>
    <m/>
    <n v="0.5"/>
    <x v="0"/>
    <n v="2.2321428571428576E-4"/>
  </r>
  <r>
    <n v="239"/>
    <s v="OE1;PR_10;ACT_100"/>
    <x v="0"/>
    <x v="0"/>
    <x v="0"/>
    <n v="11"/>
    <s v="PAI"/>
    <x v="18"/>
    <s v="ACT_100"/>
    <s v="Documentar compromisos, inquietudes y respuestas entregadas a la ciudadanía en mesas de trabajo, chats y foros"/>
    <x v="0"/>
    <n v="4.4642857142857152E-4"/>
    <s v="Feb"/>
    <n v="0"/>
    <n v="0"/>
    <n v="0"/>
    <s v="Por Ejecutar"/>
    <n v="0"/>
    <n v="0"/>
    <n v="0"/>
    <m/>
    <m/>
    <m/>
    <m/>
    <m/>
    <x v="1"/>
    <m/>
  </r>
  <r>
    <n v="239"/>
    <s v="OE1;PR_10;ACT_100"/>
    <x v="0"/>
    <x v="0"/>
    <x v="0"/>
    <n v="11"/>
    <s v="PAI"/>
    <x v="18"/>
    <s v="ACT_100"/>
    <s v="Documentar compromisos, inquietudes y respuestas entregadas a la ciudadanía en mesas de trabajo, chats y foros"/>
    <x v="0"/>
    <n v="4.4642857142857152E-4"/>
    <s v="Mar"/>
    <n v="1"/>
    <n v="1"/>
    <n v="1"/>
    <s v="Culminada"/>
    <n v="1"/>
    <n v="1"/>
    <n v="1"/>
    <m/>
    <m/>
    <m/>
    <m/>
    <m/>
    <x v="1"/>
    <m/>
  </r>
  <r>
    <n v="239"/>
    <s v="OE1;PR_10;ACT_100"/>
    <x v="0"/>
    <x v="0"/>
    <x v="0"/>
    <n v="11"/>
    <s v="PAI"/>
    <x v="18"/>
    <s v="ACT_100"/>
    <s v="Documentar compromisos, inquietudes y respuestas entregadas a la ciudadanía en mesas de trabajo, chats y foros"/>
    <x v="0"/>
    <n v="4.4642857142857152E-4"/>
    <s v="Abr"/>
    <n v="0"/>
    <n v="0"/>
    <n v="0"/>
    <s v="Por Ejecutar"/>
    <n v="1"/>
    <n v="1"/>
    <n v="1"/>
    <m/>
    <m/>
    <m/>
    <m/>
    <m/>
    <x v="1"/>
    <m/>
  </r>
  <r>
    <n v="239"/>
    <s v="OE1;PR_10;ACT_100"/>
    <x v="0"/>
    <x v="0"/>
    <x v="0"/>
    <n v="11"/>
    <s v="PAI"/>
    <x v="18"/>
    <s v="ACT_100"/>
    <s v="Documentar compromisos, inquietudes y respuestas entregadas a la ciudadanía en mesas de trabajo, chats y foros"/>
    <x v="0"/>
    <n v="4.4642857142857152E-4"/>
    <s v="May"/>
    <n v="0"/>
    <n v="0"/>
    <n v="0"/>
    <s v="Por Ejecutar"/>
    <n v="1"/>
    <n v="1"/>
    <n v="1"/>
    <m/>
    <m/>
    <m/>
    <m/>
    <m/>
    <x v="1"/>
    <m/>
  </r>
  <r>
    <n v="239"/>
    <s v="OE1;PR_10;ACT_100"/>
    <x v="0"/>
    <x v="0"/>
    <x v="0"/>
    <n v="11"/>
    <s v="PAI"/>
    <x v="18"/>
    <s v="ACT_100"/>
    <s v="Documentar compromisos, inquietudes y respuestas entregadas a la ciudadanía en mesas de trabajo, chats y foros"/>
    <x v="0"/>
    <n v="4.4642857142857152E-4"/>
    <s v="Jun"/>
    <n v="0"/>
    <n v="0"/>
    <n v="0"/>
    <s v="Por Ejecutar"/>
    <n v="1"/>
    <n v="1"/>
    <n v="1"/>
    <m/>
    <m/>
    <m/>
    <m/>
    <m/>
    <x v="1"/>
    <m/>
  </r>
  <r>
    <n v="239"/>
    <s v="OE1;PR_10;ACT_100"/>
    <x v="0"/>
    <x v="0"/>
    <x v="0"/>
    <n v="11"/>
    <s v="PAI"/>
    <x v="18"/>
    <s v="ACT_100"/>
    <s v="Documentar compromisos, inquietudes y respuestas entregadas a la ciudadanía en mesas de trabajo, chats y foros"/>
    <x v="0"/>
    <n v="4.4642857142857152E-4"/>
    <s v="Jul"/>
    <n v="0"/>
    <n v="0"/>
    <n v="0"/>
    <s v="Por Ejecutar"/>
    <n v="1"/>
    <n v="1"/>
    <n v="1"/>
    <m/>
    <m/>
    <m/>
    <m/>
    <m/>
    <x v="1"/>
    <m/>
  </r>
  <r>
    <n v="239"/>
    <s v="OE1;PR_10;ACT_100"/>
    <x v="0"/>
    <x v="0"/>
    <x v="0"/>
    <n v="11"/>
    <s v="PAI"/>
    <x v="18"/>
    <s v="ACT_100"/>
    <s v="Documentar compromisos, inquietudes y respuestas entregadas a la ciudadanía en mesas de trabajo, chats y foros"/>
    <x v="0"/>
    <n v="4.4642857142857152E-4"/>
    <s v="Ago"/>
    <n v="0"/>
    <n v="0"/>
    <n v="0"/>
    <s v="Por Ejecutar"/>
    <n v="1"/>
    <n v="1"/>
    <n v="1"/>
    <m/>
    <m/>
    <m/>
    <m/>
    <m/>
    <x v="1"/>
    <m/>
  </r>
  <r>
    <n v="239"/>
    <s v="OE1;PR_10;ACT_100"/>
    <x v="0"/>
    <x v="0"/>
    <x v="0"/>
    <n v="11"/>
    <s v="PAI"/>
    <x v="18"/>
    <s v="ACT_100"/>
    <s v="Documentar compromisos, inquietudes y respuestas entregadas a la ciudadanía en mesas de trabajo, chats y foros"/>
    <x v="0"/>
    <n v="4.4642857142857152E-4"/>
    <s v="Sep"/>
    <n v="1"/>
    <n v="0"/>
    <n v="0"/>
    <s v="Por Ejecutar"/>
    <n v="2"/>
    <n v="1"/>
    <n v="0.5"/>
    <m/>
    <m/>
    <m/>
    <m/>
    <m/>
    <x v="1"/>
    <m/>
  </r>
  <r>
    <n v="239"/>
    <s v="OE1;PR_10;ACT_100"/>
    <x v="0"/>
    <x v="0"/>
    <x v="0"/>
    <n v="11"/>
    <s v="PAI"/>
    <x v="18"/>
    <s v="ACT_100"/>
    <s v="Documentar compromisos, inquietudes y respuestas entregadas a la ciudadanía en mesas de trabajo, chats y foros"/>
    <x v="0"/>
    <n v="4.4642857142857152E-4"/>
    <s v="Oct"/>
    <n v="0"/>
    <n v="0"/>
    <n v="0"/>
    <s v="Por Ejecutar"/>
    <n v="2"/>
    <n v="1"/>
    <n v="0.5"/>
    <m/>
    <m/>
    <m/>
    <m/>
    <m/>
    <x v="1"/>
    <m/>
  </r>
  <r>
    <n v="239"/>
    <s v="OE1;PR_10;ACT_100"/>
    <x v="0"/>
    <x v="0"/>
    <x v="0"/>
    <n v="11"/>
    <s v="PAI"/>
    <x v="18"/>
    <s v="ACT_100"/>
    <s v="Documentar compromisos, inquietudes y respuestas entregadas a la ciudadanía en mesas de trabajo, chats y foros"/>
    <x v="0"/>
    <n v="4.4642857142857152E-4"/>
    <s v="Nov"/>
    <n v="0"/>
    <n v="0"/>
    <n v="0"/>
    <s v="Por Ejecutar"/>
    <n v="2"/>
    <n v="1"/>
    <n v="0.5"/>
    <m/>
    <m/>
    <m/>
    <m/>
    <m/>
    <x v="1"/>
    <m/>
  </r>
  <r>
    <n v="239"/>
    <s v="OE1;PR_10;ACT_100"/>
    <x v="0"/>
    <x v="0"/>
    <x v="0"/>
    <n v="11"/>
    <s v="PAI"/>
    <x v="18"/>
    <s v="ACT_100"/>
    <s v="Documentar compromisos, inquietudes y respuestas entregadas a la ciudadanía en mesas de trabajo, chats y foros"/>
    <x v="0"/>
    <n v="4.4642857142857152E-4"/>
    <s v="Dic"/>
    <n v="0"/>
    <n v="0"/>
    <n v="0"/>
    <s v="Por Ejecutar"/>
    <n v="2"/>
    <n v="1"/>
    <n v="0.5"/>
    <m/>
    <m/>
    <m/>
    <m/>
    <m/>
    <x v="1"/>
    <m/>
  </r>
  <r>
    <n v="240"/>
    <s v="OE1;PR_10;ACT_122"/>
    <x v="0"/>
    <x v="0"/>
    <x v="0"/>
    <n v="11"/>
    <s v="PAI"/>
    <x v="18"/>
    <s v="ACT_122"/>
    <s v="Documentar compromisos, inquietudes y respuestas entregadas a la ciudadanía en mesas de trabajo, chats y foros"/>
    <x v="1"/>
    <n v="4.4642857142857152E-4"/>
    <s v="Ene"/>
    <n v="0"/>
    <n v="0"/>
    <n v="0"/>
    <s v="Por Ejecutar"/>
    <n v="0"/>
    <n v="0"/>
    <n v="0"/>
    <n v="1"/>
    <n v="0.53300000000000003"/>
    <n v="0.53300000000000003"/>
    <m/>
    <n v="0.46699999999999997"/>
    <x v="0"/>
    <n v="2.3794642857142865E-4"/>
  </r>
  <r>
    <n v="240"/>
    <s v="OE1;PR_10;ACT_122"/>
    <x v="0"/>
    <x v="0"/>
    <x v="0"/>
    <n v="11"/>
    <s v="PAI"/>
    <x v="18"/>
    <s v="ACT_122"/>
    <s v="Documentar compromisos, inquietudes y respuestas entregadas a la ciudadanía en mesas de trabajo, chats y foros"/>
    <x v="1"/>
    <n v="4.4642857142857152E-4"/>
    <s v="Feb"/>
    <n v="0"/>
    <n v="0"/>
    <n v="0"/>
    <s v="Por Ejecutar"/>
    <n v="0"/>
    <n v="0"/>
    <n v="0"/>
    <m/>
    <m/>
    <m/>
    <m/>
    <m/>
    <x v="1"/>
    <m/>
  </r>
  <r>
    <n v="240"/>
    <s v="OE1;PR_10;ACT_122"/>
    <x v="0"/>
    <x v="0"/>
    <x v="0"/>
    <n v="11"/>
    <s v="PAI"/>
    <x v="18"/>
    <s v="ACT_122"/>
    <s v="Documentar compromisos, inquietudes y respuestas entregadas a la ciudadanía en mesas de trabajo, chats y foros"/>
    <x v="1"/>
    <n v="4.4642857142857152E-4"/>
    <s v="Mar"/>
    <n v="0"/>
    <n v="0"/>
    <n v="0"/>
    <s v="Por Ejecutar"/>
    <n v="0"/>
    <n v="0"/>
    <n v="0"/>
    <m/>
    <m/>
    <m/>
    <m/>
    <m/>
    <x v="1"/>
    <m/>
  </r>
  <r>
    <n v="240"/>
    <s v="OE1;PR_10;ACT_122"/>
    <x v="0"/>
    <x v="0"/>
    <x v="0"/>
    <n v="11"/>
    <s v="PAI"/>
    <x v="18"/>
    <s v="ACT_122"/>
    <s v="Documentar compromisos, inquietudes y respuestas entregadas a la ciudadanía en mesas de trabajo, chats y foros"/>
    <x v="1"/>
    <n v="4.4642857142857152E-4"/>
    <s v="Abr"/>
    <n v="0.33400000000000002"/>
    <n v="0.33300000000000002"/>
    <n v="0.99700598802395213"/>
    <s v="Culminada"/>
    <n v="0.33400000000000002"/>
    <n v="0.33300000000000002"/>
    <n v="0.99700598802395213"/>
    <m/>
    <m/>
    <m/>
    <m/>
    <m/>
    <x v="1"/>
    <m/>
  </r>
  <r>
    <n v="240"/>
    <s v="OE1;PR_10;ACT_122"/>
    <x v="0"/>
    <x v="0"/>
    <x v="0"/>
    <n v="11"/>
    <s v="PAI"/>
    <x v="18"/>
    <s v="ACT_122"/>
    <s v="Documentar compromisos, inquietudes y respuestas entregadas a la ciudadanía en mesas de trabajo, chats y foros"/>
    <x v="1"/>
    <n v="4.4642857142857152E-4"/>
    <s v="May"/>
    <n v="0"/>
    <n v="0"/>
    <n v="0"/>
    <s v="Por Ejecutar"/>
    <n v="0.33400000000000002"/>
    <n v="0.33300000000000002"/>
    <n v="0.99700598802395213"/>
    <m/>
    <m/>
    <m/>
    <m/>
    <m/>
    <x v="1"/>
    <m/>
  </r>
  <r>
    <n v="240"/>
    <s v="OE1;PR_10;ACT_122"/>
    <x v="0"/>
    <x v="0"/>
    <x v="0"/>
    <n v="11"/>
    <s v="PAI"/>
    <x v="18"/>
    <s v="ACT_122"/>
    <s v="Documentar compromisos, inquietudes y respuestas entregadas a la ciudadanía en mesas de trabajo, chats y foros"/>
    <x v="1"/>
    <n v="4.4642857142857152E-4"/>
    <s v="Jun"/>
    <n v="0"/>
    <n v="0.2"/>
    <n v="0"/>
    <s v="Por Ejecutar"/>
    <n v="0.33400000000000002"/>
    <n v="0.53300000000000003"/>
    <n v="1.595808383233533"/>
    <m/>
    <m/>
    <m/>
    <m/>
    <m/>
    <x v="1"/>
    <m/>
  </r>
  <r>
    <n v="240"/>
    <s v="OE1;PR_10;ACT_122"/>
    <x v="0"/>
    <x v="0"/>
    <x v="0"/>
    <n v="11"/>
    <s v="PAI"/>
    <x v="18"/>
    <s v="ACT_122"/>
    <s v="Documentar compromisos, inquietudes y respuestas entregadas a la ciudadanía en mesas de trabajo, chats y foros"/>
    <x v="1"/>
    <n v="4.4642857142857152E-4"/>
    <s v="Jul"/>
    <n v="0"/>
    <n v="0"/>
    <n v="0"/>
    <s v="Por Ejecutar"/>
    <n v="0.33400000000000002"/>
    <n v="0.53300000000000003"/>
    <n v="1.595808383233533"/>
    <m/>
    <m/>
    <m/>
    <m/>
    <m/>
    <x v="1"/>
    <m/>
  </r>
  <r>
    <n v="240"/>
    <s v="OE1;PR_10;ACT_122"/>
    <x v="0"/>
    <x v="0"/>
    <x v="0"/>
    <n v="11"/>
    <s v="PAI"/>
    <x v="18"/>
    <s v="ACT_122"/>
    <s v="Documentar compromisos, inquietudes y respuestas entregadas a la ciudadanía en mesas de trabajo, chats y foros"/>
    <x v="1"/>
    <n v="4.4642857142857152E-4"/>
    <s v="Ago"/>
    <n v="0.33300000000000002"/>
    <n v="0"/>
    <n v="0"/>
    <s v="Por Ejecutar"/>
    <n v="0.66700000000000004"/>
    <n v="0.53300000000000003"/>
    <n v="0.79910044977511241"/>
    <m/>
    <m/>
    <m/>
    <m/>
    <m/>
    <x v="1"/>
    <m/>
  </r>
  <r>
    <n v="240"/>
    <s v="OE1;PR_10;ACT_122"/>
    <x v="0"/>
    <x v="0"/>
    <x v="0"/>
    <n v="11"/>
    <s v="PAI"/>
    <x v="18"/>
    <s v="ACT_122"/>
    <s v="Documentar compromisos, inquietudes y respuestas entregadas a la ciudadanía en mesas de trabajo, chats y foros"/>
    <x v="1"/>
    <n v="4.4642857142857152E-4"/>
    <s v="Sep"/>
    <n v="0"/>
    <n v="0"/>
    <n v="0"/>
    <s v="Por Ejecutar"/>
    <n v="0.66700000000000004"/>
    <n v="0.53300000000000003"/>
    <n v="0.79910044977511241"/>
    <m/>
    <m/>
    <m/>
    <m/>
    <m/>
    <x v="1"/>
    <m/>
  </r>
  <r>
    <n v="240"/>
    <s v="OE1;PR_10;ACT_122"/>
    <x v="0"/>
    <x v="0"/>
    <x v="0"/>
    <n v="11"/>
    <s v="PAI"/>
    <x v="18"/>
    <s v="ACT_122"/>
    <s v="Documentar compromisos, inquietudes y respuestas entregadas a la ciudadanía en mesas de trabajo, chats y foros"/>
    <x v="1"/>
    <n v="4.4642857142857152E-4"/>
    <s v="Oct"/>
    <n v="0"/>
    <n v="0"/>
    <n v="0"/>
    <s v="Por Ejecutar"/>
    <n v="0.66700000000000004"/>
    <n v="0.53300000000000003"/>
    <n v="0.79910044977511241"/>
    <m/>
    <m/>
    <m/>
    <m/>
    <m/>
    <x v="1"/>
    <m/>
  </r>
  <r>
    <n v="240"/>
    <s v="OE1;PR_10;ACT_122"/>
    <x v="0"/>
    <x v="0"/>
    <x v="0"/>
    <n v="11"/>
    <s v="PAI"/>
    <x v="18"/>
    <s v="ACT_122"/>
    <s v="Documentar compromisos, inquietudes y respuestas entregadas a la ciudadanía en mesas de trabajo, chats y foros"/>
    <x v="1"/>
    <n v="4.4642857142857152E-4"/>
    <s v="Nov"/>
    <n v="0"/>
    <n v="0"/>
    <n v="0"/>
    <s v="Por Ejecutar"/>
    <n v="0.66700000000000004"/>
    <n v="0.53300000000000003"/>
    <n v="0.79910044977511241"/>
    <m/>
    <m/>
    <m/>
    <m/>
    <m/>
    <x v="1"/>
    <m/>
  </r>
  <r>
    <n v="240"/>
    <s v="OE1;PR_10;ACT_122"/>
    <x v="0"/>
    <x v="0"/>
    <x v="0"/>
    <n v="11"/>
    <s v="PAI"/>
    <x v="18"/>
    <s v="ACT_122"/>
    <s v="Documentar compromisos, inquietudes y respuestas entregadas a la ciudadanía en mesas de trabajo, chats y foros"/>
    <x v="1"/>
    <n v="4.4642857142857152E-4"/>
    <s v="Dic"/>
    <n v="0.33300000000000002"/>
    <n v="0"/>
    <n v="0"/>
    <s v="Por Ejecutar"/>
    <n v="1"/>
    <n v="0.53300000000000003"/>
    <n v="0.53300000000000003"/>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Ene"/>
    <n v="0"/>
    <n v="0"/>
    <n v="0"/>
    <s v="Por Ejecutar"/>
    <n v="0"/>
    <n v="0"/>
    <n v="0"/>
    <n v="1"/>
    <n v="0.33329999999999999"/>
    <n v="0.33329999999999999"/>
    <m/>
    <n v="0.66670000000000007"/>
    <x v="0"/>
    <n v="1.4879464285714287E-4"/>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Feb"/>
    <n v="0"/>
    <n v="0"/>
    <n v="0"/>
    <s v="Por Ejecutar"/>
    <n v="0"/>
    <n v="0"/>
    <n v="0"/>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Mar"/>
    <n v="0"/>
    <n v="0"/>
    <n v="0"/>
    <s v="Por Ejecutar"/>
    <n v="0"/>
    <n v="0"/>
    <n v="0"/>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Abr"/>
    <n v="0.33329999999999999"/>
    <n v="0.33329999999999999"/>
    <n v="1"/>
    <s v="Culminada"/>
    <n v="0.33329999999999999"/>
    <n v="0.33329999999999999"/>
    <n v="1"/>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May"/>
    <n v="0"/>
    <n v="0"/>
    <n v="0"/>
    <s v="Por Ejecutar"/>
    <n v="0.33329999999999999"/>
    <n v="0.33329999999999999"/>
    <n v="1"/>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Jun"/>
    <n v="0"/>
    <n v="0"/>
    <n v="0"/>
    <s v="Por Ejecutar"/>
    <n v="0.33329999999999999"/>
    <n v="0.33329999999999999"/>
    <n v="1"/>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Jul"/>
    <n v="0"/>
    <n v="0"/>
    <n v="0"/>
    <s v="Por Ejecutar"/>
    <n v="0.33329999999999999"/>
    <n v="0.33329999999999999"/>
    <n v="1"/>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Ago"/>
    <n v="0.33329999999999999"/>
    <n v="0"/>
    <n v="0"/>
    <s v="Por Ejecutar"/>
    <n v="0.66659999999999997"/>
    <n v="0.33329999999999999"/>
    <n v="0.5"/>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Sep"/>
    <n v="0"/>
    <n v="0"/>
    <n v="0"/>
    <s v="Por Ejecutar"/>
    <n v="0.66659999999999997"/>
    <n v="0.33329999999999999"/>
    <n v="0.5"/>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Oct"/>
    <n v="0"/>
    <n v="0"/>
    <n v="0"/>
    <s v="Por Ejecutar"/>
    <n v="0.66659999999999997"/>
    <n v="0.33329999999999999"/>
    <n v="0.5"/>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Nov"/>
    <n v="0"/>
    <n v="0"/>
    <n v="0"/>
    <s v="Por Ejecutar"/>
    <n v="0.66659999999999997"/>
    <n v="0.33329999999999999"/>
    <n v="0.5"/>
    <m/>
    <m/>
    <m/>
    <m/>
    <m/>
    <x v="1"/>
    <m/>
  </r>
  <r>
    <n v="241"/>
    <s v="OE1;PR_10;ACT_106"/>
    <x v="0"/>
    <x v="0"/>
    <x v="0"/>
    <n v="11"/>
    <s v="PAI"/>
    <x v="18"/>
    <s v="ACT_106"/>
    <s v="Clasificar todas las consultas, sugerencias y recomendaciones realizadas a través de las diferentes herramientas de diálogo para establecer las respuestas que se deben generar, para publicar en página web"/>
    <x v="5"/>
    <n v="4.4642857142857152E-4"/>
    <s v="Dic"/>
    <n v="0.33339999999999997"/>
    <n v="0"/>
    <n v="0"/>
    <s v="Por Ejecutar"/>
    <n v="1"/>
    <n v="0.33329999999999999"/>
    <n v="0.33329999999999999"/>
    <m/>
    <m/>
    <m/>
    <m/>
    <m/>
    <x v="1"/>
    <m/>
  </r>
  <r>
    <n v="242"/>
    <s v="OE1;PR_10;ACT_107"/>
    <x v="0"/>
    <x v="0"/>
    <x v="0"/>
    <n v="11"/>
    <s v="PAI"/>
    <x v="18"/>
    <s v="ACT_107"/>
    <s v="Consolidar respuestas a la ciudadanía sobre inquietudes presentadas en la Audiencia de rendición de cuentas y publicar en página web"/>
    <x v="5"/>
    <n v="4.4642857142857152E-4"/>
    <s v="Ene"/>
    <n v="0"/>
    <n v="0"/>
    <n v="0"/>
    <s v="Por Ejecutar"/>
    <n v="0"/>
    <n v="0"/>
    <n v="0"/>
    <n v="1"/>
    <n v="0"/>
    <n v="0"/>
    <m/>
    <n v="1"/>
    <x v="2"/>
    <n v="0"/>
  </r>
  <r>
    <n v="242"/>
    <s v="OE1;PR_10;ACT_107"/>
    <x v="0"/>
    <x v="0"/>
    <x v="0"/>
    <n v="11"/>
    <s v="PAI"/>
    <x v="18"/>
    <s v="ACT_107"/>
    <s v="Consolidar respuestas a la ciudadanía sobre inquietudes presentadas en la Audiencia de rendición de cuentas y publicar en página web"/>
    <x v="5"/>
    <n v="4.4642857142857152E-4"/>
    <s v="Feb"/>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Mar"/>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Abr"/>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May"/>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Jun"/>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Jul"/>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Ago"/>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Sep"/>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Oct"/>
    <n v="0"/>
    <n v="0"/>
    <n v="0"/>
    <s v="Por Ejecutar"/>
    <n v="0"/>
    <n v="0"/>
    <n v="0"/>
    <m/>
    <m/>
    <m/>
    <m/>
    <m/>
    <x v="1"/>
    <m/>
  </r>
  <r>
    <n v="242"/>
    <s v="OE1;PR_10;ACT_107"/>
    <x v="0"/>
    <x v="0"/>
    <x v="0"/>
    <n v="11"/>
    <s v="PAI"/>
    <x v="18"/>
    <s v="ACT_107"/>
    <s v="Consolidar respuestas a la ciudadanía sobre inquietudes presentadas en la Audiencia de rendición de cuentas y publicar en página web"/>
    <x v="5"/>
    <n v="4.4642857142857152E-4"/>
    <s v="Nov"/>
    <n v="1"/>
    <n v="0"/>
    <n v="0"/>
    <s v="Por Ejecutar"/>
    <n v="1"/>
    <n v="0"/>
    <n v="0"/>
    <m/>
    <m/>
    <m/>
    <m/>
    <m/>
    <x v="1"/>
    <m/>
  </r>
  <r>
    <n v="242"/>
    <s v="OE1;PR_10;ACT_107"/>
    <x v="0"/>
    <x v="0"/>
    <x v="0"/>
    <n v="11"/>
    <s v="PAI"/>
    <x v="18"/>
    <s v="ACT_107"/>
    <s v="Consolidar respuestas a la ciudadanía sobre inquietudes presentadas en la Audiencia de rendición de cuentas y publicar en página web"/>
    <x v="5"/>
    <n v="4.4642857142857152E-4"/>
    <s v="Dic"/>
    <n v="0"/>
    <n v="0"/>
    <n v="0"/>
    <s v="Por Ejecutar"/>
    <n v="1"/>
    <n v="0"/>
    <n v="0"/>
    <m/>
    <m/>
    <m/>
    <m/>
    <m/>
    <x v="1"/>
    <m/>
  </r>
  <r>
    <n v="243"/>
    <s v="OE1;PR_10;ACT_108"/>
    <x v="0"/>
    <x v="0"/>
    <x v="0"/>
    <n v="11"/>
    <s v="PAI"/>
    <x v="18"/>
    <s v="ACT_108"/>
    <s v="Realizar campaña de sensibilización, para los Funcionarios y Contratistas, acerca de la importancia del ejercicio de rendición de cuentas"/>
    <x v="5"/>
    <n v="4.4642857142857152E-4"/>
    <s v="Ene"/>
    <n v="0"/>
    <n v="0"/>
    <n v="0"/>
    <s v="Por Ejecutar"/>
    <n v="0"/>
    <n v="0"/>
    <n v="0"/>
    <n v="1"/>
    <n v="0.2"/>
    <n v="0.2"/>
    <m/>
    <n v="0.8"/>
    <x v="0"/>
    <n v="8.9285714285714313E-5"/>
  </r>
  <r>
    <n v="243"/>
    <s v="OE1;PR_10;ACT_108"/>
    <x v="0"/>
    <x v="0"/>
    <x v="0"/>
    <n v="11"/>
    <s v="PAI"/>
    <x v="18"/>
    <s v="ACT_108"/>
    <s v="Realizar campaña de sensibilización, para los Funcionarios y Contratistas, acerca de la importancia del ejercicio de rendición de cuentas"/>
    <x v="5"/>
    <n v="4.4642857142857152E-4"/>
    <s v="Feb"/>
    <n v="0"/>
    <n v="0"/>
    <n v="0"/>
    <s v="Por Ejecutar"/>
    <n v="0"/>
    <n v="0"/>
    <n v="0"/>
    <m/>
    <m/>
    <m/>
    <m/>
    <m/>
    <x v="1"/>
    <m/>
  </r>
  <r>
    <n v="243"/>
    <s v="OE1;PR_10;ACT_108"/>
    <x v="0"/>
    <x v="0"/>
    <x v="0"/>
    <n v="11"/>
    <s v="PAI"/>
    <x v="18"/>
    <s v="ACT_108"/>
    <s v="Realizar campaña de sensibilización, para los Funcionarios y Contratistas, acerca de la importancia del ejercicio de rendición de cuentas"/>
    <x v="5"/>
    <n v="4.4642857142857152E-4"/>
    <s v="Mar"/>
    <n v="0"/>
    <n v="0"/>
    <n v="0"/>
    <s v="Por Ejecutar"/>
    <n v="0"/>
    <n v="0"/>
    <n v="0"/>
    <m/>
    <m/>
    <m/>
    <m/>
    <m/>
    <x v="1"/>
    <m/>
  </r>
  <r>
    <n v="243"/>
    <s v="OE1;PR_10;ACT_108"/>
    <x v="0"/>
    <x v="0"/>
    <x v="0"/>
    <n v="11"/>
    <s v="PAI"/>
    <x v="18"/>
    <s v="ACT_108"/>
    <s v="Realizar campaña de sensibilización, para los Funcionarios y Contratistas, acerca de la importancia del ejercicio de rendición de cuentas"/>
    <x v="5"/>
    <n v="4.4642857142857152E-4"/>
    <s v="Abr"/>
    <n v="0.2"/>
    <n v="0.2"/>
    <n v="1"/>
    <s v="Culminada"/>
    <n v="0.2"/>
    <n v="0.2"/>
    <n v="1"/>
    <m/>
    <m/>
    <m/>
    <m/>
    <m/>
    <x v="1"/>
    <m/>
  </r>
  <r>
    <n v="243"/>
    <s v="OE1;PR_10;ACT_108"/>
    <x v="0"/>
    <x v="0"/>
    <x v="0"/>
    <n v="11"/>
    <s v="PAI"/>
    <x v="18"/>
    <s v="ACT_108"/>
    <s v="Realizar campaña de sensibilización, para los Funcionarios y Contratistas, acerca de la importancia del ejercicio de rendición de cuentas"/>
    <x v="5"/>
    <n v="4.4642857142857152E-4"/>
    <s v="May"/>
    <n v="0"/>
    <n v="0"/>
    <n v="0"/>
    <s v="Por Ejecutar"/>
    <n v="0.2"/>
    <n v="0.2"/>
    <n v="1"/>
    <m/>
    <m/>
    <m/>
    <m/>
    <m/>
    <x v="1"/>
    <m/>
  </r>
  <r>
    <n v="243"/>
    <s v="OE1;PR_10;ACT_108"/>
    <x v="0"/>
    <x v="0"/>
    <x v="0"/>
    <n v="11"/>
    <s v="PAI"/>
    <x v="18"/>
    <s v="ACT_108"/>
    <s v="Realizar campaña de sensibilización, para los Funcionarios y Contratistas, acerca de la importancia del ejercicio de rendición de cuentas"/>
    <x v="5"/>
    <n v="4.4642857142857152E-4"/>
    <s v="Jun"/>
    <n v="0.25"/>
    <n v="0"/>
    <n v="0"/>
    <s v="Por Ejecutar"/>
    <n v="0.45"/>
    <n v="0.2"/>
    <n v="0.44444444444444448"/>
    <m/>
    <m/>
    <m/>
    <m/>
    <m/>
    <x v="1"/>
    <m/>
  </r>
  <r>
    <n v="243"/>
    <s v="OE1;PR_10;ACT_108"/>
    <x v="0"/>
    <x v="0"/>
    <x v="0"/>
    <n v="11"/>
    <s v="PAI"/>
    <x v="18"/>
    <s v="ACT_108"/>
    <s v="Realizar campaña de sensibilización, para los Funcionarios y Contratistas, acerca de la importancia del ejercicio de rendición de cuentas"/>
    <x v="5"/>
    <n v="4.4642857142857152E-4"/>
    <s v="Jul"/>
    <n v="0"/>
    <n v="0"/>
    <n v="0"/>
    <s v="Por Ejecutar"/>
    <n v="0.45"/>
    <n v="0.2"/>
    <n v="0.44444444444444448"/>
    <m/>
    <m/>
    <m/>
    <m/>
    <m/>
    <x v="1"/>
    <m/>
  </r>
  <r>
    <n v="243"/>
    <s v="OE1;PR_10;ACT_108"/>
    <x v="0"/>
    <x v="0"/>
    <x v="0"/>
    <n v="11"/>
    <s v="PAI"/>
    <x v="18"/>
    <s v="ACT_108"/>
    <s v="Realizar campaña de sensibilización, para los Funcionarios y Contratistas, acerca de la importancia del ejercicio de rendición de cuentas"/>
    <x v="5"/>
    <n v="4.4642857142857152E-4"/>
    <s v="Ago"/>
    <n v="0.55000000000000004"/>
    <n v="0"/>
    <n v="0"/>
    <s v="Por Ejecutar"/>
    <n v="1"/>
    <n v="0.2"/>
    <n v="0.2"/>
    <m/>
    <m/>
    <m/>
    <m/>
    <m/>
    <x v="1"/>
    <m/>
  </r>
  <r>
    <n v="243"/>
    <s v="OE1;PR_10;ACT_108"/>
    <x v="0"/>
    <x v="0"/>
    <x v="0"/>
    <n v="11"/>
    <s v="PAI"/>
    <x v="18"/>
    <s v="ACT_108"/>
    <s v="Realizar campaña de sensibilización, para los Funcionarios y Contratistas, acerca de la importancia del ejercicio de rendición de cuentas"/>
    <x v="5"/>
    <n v="4.4642857142857152E-4"/>
    <s v="Sep"/>
    <n v="0"/>
    <n v="0"/>
    <n v="0"/>
    <s v="Por Ejecutar"/>
    <n v="1"/>
    <n v="0.2"/>
    <n v="0.2"/>
    <m/>
    <m/>
    <m/>
    <m/>
    <m/>
    <x v="1"/>
    <m/>
  </r>
  <r>
    <n v="243"/>
    <s v="OE1;PR_10;ACT_108"/>
    <x v="0"/>
    <x v="0"/>
    <x v="0"/>
    <n v="11"/>
    <s v="PAI"/>
    <x v="18"/>
    <s v="ACT_108"/>
    <s v="Realizar campaña de sensibilización, para los Funcionarios y Contratistas, acerca de la importancia del ejercicio de rendición de cuentas"/>
    <x v="5"/>
    <n v="4.4642857142857152E-4"/>
    <s v="Oct"/>
    <n v="0"/>
    <n v="0"/>
    <n v="0"/>
    <s v="Por Ejecutar"/>
    <n v="1"/>
    <n v="0.2"/>
    <n v="0.2"/>
    <m/>
    <m/>
    <m/>
    <m/>
    <m/>
    <x v="1"/>
    <m/>
  </r>
  <r>
    <n v="243"/>
    <s v="OE1;PR_10;ACT_108"/>
    <x v="0"/>
    <x v="0"/>
    <x v="0"/>
    <n v="11"/>
    <s v="PAI"/>
    <x v="18"/>
    <s v="ACT_108"/>
    <s v="Realizar campaña de sensibilización, para los Funcionarios y Contratistas, acerca de la importancia del ejercicio de rendición de cuentas"/>
    <x v="5"/>
    <n v="4.4642857142857152E-4"/>
    <s v="Nov"/>
    <n v="0"/>
    <n v="0"/>
    <n v="0"/>
    <s v="Por Ejecutar"/>
    <n v="1"/>
    <n v="0.2"/>
    <n v="0.2"/>
    <m/>
    <m/>
    <m/>
    <m/>
    <m/>
    <x v="1"/>
    <m/>
  </r>
  <r>
    <n v="243"/>
    <s v="OE1;PR_10;ACT_108"/>
    <x v="0"/>
    <x v="0"/>
    <x v="0"/>
    <n v="11"/>
    <s v="PAI"/>
    <x v="18"/>
    <s v="ACT_108"/>
    <s v="Realizar campaña de sensibilización, para los Funcionarios y Contratistas, acerca de la importancia del ejercicio de rendición de cuentas"/>
    <x v="5"/>
    <n v="4.4642857142857152E-4"/>
    <s v="Dic"/>
    <n v="0"/>
    <n v="0"/>
    <n v="0"/>
    <s v="Por Ejecutar"/>
    <n v="1"/>
    <n v="0.2"/>
    <n v="0.2"/>
    <m/>
    <m/>
    <m/>
    <m/>
    <m/>
    <x v="1"/>
    <m/>
  </r>
  <r>
    <n v="244"/>
    <s v="OE1;PR_10;ACT_16"/>
    <x v="0"/>
    <x v="0"/>
    <x v="0"/>
    <n v="11"/>
    <s v="PAI"/>
    <x v="18"/>
    <s v="ACT_16"/>
    <s v="Desarrollar campaña de Sensibilización sobre rendición de cuentas dirigido a vigilados y publico en general"/>
    <x v="3"/>
    <n v="4.4642857142857152E-4"/>
    <s v="Ene"/>
    <n v="0"/>
    <n v="0"/>
    <n v="0"/>
    <s v="Por Ejecutar"/>
    <n v="0"/>
    <n v="0"/>
    <n v="0"/>
    <n v="1"/>
    <n v="0"/>
    <n v="0"/>
    <m/>
    <n v="1"/>
    <x v="2"/>
    <n v="0"/>
  </r>
  <r>
    <n v="244"/>
    <s v="OE1;PR_10;ACT_16"/>
    <x v="0"/>
    <x v="0"/>
    <x v="0"/>
    <n v="11"/>
    <s v="PAI"/>
    <x v="18"/>
    <s v="ACT_16"/>
    <s v="Desarrollar campaña de Sensibilización sobre rendición de cuentas dirigido a vigilados y publico en general"/>
    <x v="3"/>
    <n v="4.4642857142857152E-4"/>
    <s v="Feb"/>
    <n v="0"/>
    <n v="0"/>
    <n v="0"/>
    <s v="Por Ejecutar"/>
    <n v="0"/>
    <n v="0"/>
    <n v="0"/>
    <m/>
    <m/>
    <m/>
    <m/>
    <m/>
    <x v="1"/>
    <m/>
  </r>
  <r>
    <n v="244"/>
    <s v="OE1;PR_10;ACT_16"/>
    <x v="0"/>
    <x v="0"/>
    <x v="0"/>
    <n v="11"/>
    <s v="PAI"/>
    <x v="18"/>
    <s v="ACT_16"/>
    <s v="Desarrollar campaña de Sensibilización sobre rendición de cuentas dirigido a vigilados y publico en general"/>
    <x v="3"/>
    <n v="4.4642857142857152E-4"/>
    <s v="Mar"/>
    <n v="0"/>
    <n v="0"/>
    <n v="0"/>
    <s v="Por Ejecutar"/>
    <n v="0"/>
    <n v="0"/>
    <n v="0"/>
    <m/>
    <m/>
    <m/>
    <m/>
    <m/>
    <x v="1"/>
    <m/>
  </r>
  <r>
    <n v="244"/>
    <s v="OE1;PR_10;ACT_16"/>
    <x v="0"/>
    <x v="0"/>
    <x v="0"/>
    <n v="11"/>
    <s v="PAI"/>
    <x v="18"/>
    <s v="ACT_16"/>
    <s v="Desarrollar campaña de Sensibilización sobre rendición de cuentas dirigido a vigilados y publico en general"/>
    <x v="3"/>
    <n v="4.4642857142857152E-4"/>
    <s v="Abr"/>
    <n v="0"/>
    <n v="0"/>
    <n v="0"/>
    <s v="Por Ejecutar"/>
    <n v="0"/>
    <n v="0"/>
    <n v="0"/>
    <m/>
    <m/>
    <m/>
    <m/>
    <m/>
    <x v="1"/>
    <m/>
  </r>
  <r>
    <n v="244"/>
    <s v="OE1;PR_10;ACT_16"/>
    <x v="0"/>
    <x v="0"/>
    <x v="0"/>
    <n v="11"/>
    <s v="PAI"/>
    <x v="18"/>
    <s v="ACT_16"/>
    <s v="Desarrollar campaña de Sensibilización sobre rendición de cuentas dirigido a vigilados y publico en general"/>
    <x v="3"/>
    <n v="4.4642857142857152E-4"/>
    <s v="May"/>
    <n v="0"/>
    <n v="0"/>
    <n v="0"/>
    <s v="Por Ejecutar"/>
    <n v="0"/>
    <n v="0"/>
    <n v="0"/>
    <m/>
    <m/>
    <m/>
    <m/>
    <m/>
    <x v="1"/>
    <m/>
  </r>
  <r>
    <n v="244"/>
    <s v="OE1;PR_10;ACT_16"/>
    <x v="0"/>
    <x v="0"/>
    <x v="0"/>
    <n v="11"/>
    <s v="PAI"/>
    <x v="18"/>
    <s v="ACT_16"/>
    <s v="Desarrollar campaña de Sensibilización sobre rendición de cuentas dirigido a vigilados y publico en general"/>
    <x v="3"/>
    <n v="4.4642857142857152E-4"/>
    <s v="Jun"/>
    <n v="0.5"/>
    <n v="0"/>
    <n v="0"/>
    <s v="Por Ejecutar"/>
    <n v="0.5"/>
    <n v="0"/>
    <n v="0"/>
    <m/>
    <m/>
    <m/>
    <m/>
    <m/>
    <x v="1"/>
    <m/>
  </r>
  <r>
    <n v="244"/>
    <s v="OE1;PR_10;ACT_16"/>
    <x v="0"/>
    <x v="0"/>
    <x v="0"/>
    <n v="11"/>
    <s v="PAI"/>
    <x v="18"/>
    <s v="ACT_16"/>
    <s v="Desarrollar campaña de Sensibilización sobre rendición de cuentas dirigido a vigilados y publico en general"/>
    <x v="3"/>
    <n v="4.4642857142857152E-4"/>
    <s v="Jul"/>
    <n v="0"/>
    <n v="0"/>
    <n v="0"/>
    <s v="Por Ejecutar"/>
    <n v="0.5"/>
    <n v="0"/>
    <n v="0"/>
    <m/>
    <m/>
    <m/>
    <m/>
    <m/>
    <x v="1"/>
    <m/>
  </r>
  <r>
    <n v="244"/>
    <s v="OE1;PR_10;ACT_16"/>
    <x v="0"/>
    <x v="0"/>
    <x v="0"/>
    <n v="11"/>
    <s v="PAI"/>
    <x v="18"/>
    <s v="ACT_16"/>
    <s v="Desarrollar campaña de Sensibilización sobre rendición de cuentas dirigido a vigilados y publico en general"/>
    <x v="3"/>
    <n v="4.4642857142857152E-4"/>
    <s v="Ago"/>
    <n v="0"/>
    <n v="0"/>
    <n v="0"/>
    <s v="Por Ejecutar"/>
    <n v="0.5"/>
    <n v="0"/>
    <n v="0"/>
    <m/>
    <m/>
    <m/>
    <m/>
    <m/>
    <x v="1"/>
    <m/>
  </r>
  <r>
    <n v="244"/>
    <s v="OE1;PR_10;ACT_16"/>
    <x v="0"/>
    <x v="0"/>
    <x v="0"/>
    <n v="11"/>
    <s v="PAI"/>
    <x v="18"/>
    <s v="ACT_16"/>
    <s v="Desarrollar campaña de Sensibilización sobre rendición de cuentas dirigido a vigilados y publico en general"/>
    <x v="3"/>
    <n v="4.4642857142857152E-4"/>
    <s v="Sep"/>
    <n v="0"/>
    <n v="0"/>
    <n v="0"/>
    <s v="Por Ejecutar"/>
    <n v="0.5"/>
    <n v="0"/>
    <n v="0"/>
    <m/>
    <m/>
    <m/>
    <m/>
    <m/>
    <x v="1"/>
    <m/>
  </r>
  <r>
    <n v="244"/>
    <s v="OE1;PR_10;ACT_16"/>
    <x v="0"/>
    <x v="0"/>
    <x v="0"/>
    <n v="11"/>
    <s v="PAI"/>
    <x v="18"/>
    <s v="ACT_16"/>
    <s v="Desarrollar campaña de Sensibilización sobre rendición de cuentas dirigido a vigilados y publico en general"/>
    <x v="3"/>
    <n v="4.4642857142857152E-4"/>
    <s v="Oct"/>
    <n v="0.5"/>
    <n v="0"/>
    <n v="0"/>
    <s v="Por Ejecutar"/>
    <n v="1"/>
    <n v="0"/>
    <n v="0"/>
    <m/>
    <m/>
    <m/>
    <m/>
    <m/>
    <x v="1"/>
    <m/>
  </r>
  <r>
    <n v="244"/>
    <s v="OE1;PR_10;ACT_16"/>
    <x v="0"/>
    <x v="0"/>
    <x v="0"/>
    <n v="11"/>
    <s v="PAI"/>
    <x v="18"/>
    <s v="ACT_16"/>
    <s v="Desarrollar campaña de Sensibilización sobre rendición de cuentas dirigido a vigilados y publico en general"/>
    <x v="3"/>
    <n v="4.4642857142857152E-4"/>
    <s v="Nov"/>
    <n v="0"/>
    <n v="0"/>
    <n v="0"/>
    <s v="Por Ejecutar"/>
    <n v="1"/>
    <n v="0"/>
    <n v="0"/>
    <m/>
    <m/>
    <m/>
    <m/>
    <m/>
    <x v="1"/>
    <m/>
  </r>
  <r>
    <n v="244"/>
    <s v="OE1;PR_10;ACT_16"/>
    <x v="0"/>
    <x v="0"/>
    <x v="0"/>
    <n v="11"/>
    <s v="PAI"/>
    <x v="18"/>
    <s v="ACT_16"/>
    <s v="Desarrollar campaña de Sensibilización sobre rendición de cuentas dirigido a vigilados y publico en general"/>
    <x v="3"/>
    <n v="4.4642857142857152E-4"/>
    <s v="Dic"/>
    <n v="0"/>
    <n v="0"/>
    <n v="0"/>
    <s v="Por Ejecutar"/>
    <n v="1"/>
    <n v="0"/>
    <n v="0"/>
    <m/>
    <m/>
    <m/>
    <m/>
    <m/>
    <x v="1"/>
    <m/>
  </r>
  <r>
    <n v="245"/>
    <s v="OE1;PR_10;ACT_109"/>
    <x v="0"/>
    <x v="0"/>
    <x v="0"/>
    <n v="11"/>
    <s v="PAI"/>
    <x v="18"/>
    <s v="ACT_109"/>
    <s v="Desarrollar una actividad de participación y colaboración abierta a través de Urna de Cristal."/>
    <x v="5"/>
    <n v="4.4642857142857152E-4"/>
    <s v="Ene"/>
    <n v="0"/>
    <n v="0"/>
    <n v="0"/>
    <s v="Por Ejecutar"/>
    <n v="0"/>
    <n v="0"/>
    <n v="0"/>
    <n v="1"/>
    <n v="0"/>
    <n v="0"/>
    <m/>
    <n v="1"/>
    <x v="2"/>
    <n v="0"/>
  </r>
  <r>
    <n v="245"/>
    <s v="OE1;PR_10;ACT_109"/>
    <x v="0"/>
    <x v="0"/>
    <x v="0"/>
    <n v="11"/>
    <s v="PAI"/>
    <x v="18"/>
    <s v="ACT_109"/>
    <s v="Desarrollar una actividad de participación y colaboración abierta a través de Urna de Cristal."/>
    <x v="5"/>
    <n v="4.4642857142857152E-4"/>
    <s v="Feb"/>
    <n v="0"/>
    <n v="0"/>
    <n v="0"/>
    <s v="Por Ejecutar"/>
    <n v="0"/>
    <n v="0"/>
    <n v="0"/>
    <m/>
    <m/>
    <m/>
    <m/>
    <m/>
    <x v="1"/>
    <m/>
  </r>
  <r>
    <n v="245"/>
    <s v="OE1;PR_10;ACT_109"/>
    <x v="0"/>
    <x v="0"/>
    <x v="0"/>
    <n v="11"/>
    <s v="PAI"/>
    <x v="18"/>
    <s v="ACT_109"/>
    <s v="Desarrollar una actividad de participación y colaboración abierta a través de Urna de Cristal."/>
    <x v="5"/>
    <n v="4.4642857142857152E-4"/>
    <s v="Mar"/>
    <n v="0"/>
    <n v="0"/>
    <n v="0"/>
    <s v="Por Ejecutar"/>
    <n v="0"/>
    <n v="0"/>
    <n v="0"/>
    <m/>
    <m/>
    <m/>
    <m/>
    <m/>
    <x v="1"/>
    <m/>
  </r>
  <r>
    <n v="245"/>
    <s v="OE1;PR_10;ACT_109"/>
    <x v="0"/>
    <x v="0"/>
    <x v="0"/>
    <n v="11"/>
    <s v="PAI"/>
    <x v="18"/>
    <s v="ACT_109"/>
    <s v="Desarrollar una actividad de participación y colaboración abierta a través de Urna de Cristal."/>
    <x v="5"/>
    <n v="4.4642857142857152E-4"/>
    <s v="Abr"/>
    <n v="0"/>
    <n v="0"/>
    <n v="0"/>
    <s v="Por Ejecutar"/>
    <n v="0"/>
    <n v="0"/>
    <n v="0"/>
    <m/>
    <m/>
    <m/>
    <m/>
    <m/>
    <x v="1"/>
    <m/>
  </r>
  <r>
    <n v="245"/>
    <s v="OE1;PR_10;ACT_109"/>
    <x v="0"/>
    <x v="0"/>
    <x v="0"/>
    <n v="11"/>
    <s v="PAI"/>
    <x v="18"/>
    <s v="ACT_109"/>
    <s v="Desarrollar una actividad de participación y colaboración abierta a través de Urna de Cristal."/>
    <x v="5"/>
    <n v="4.4642857142857152E-4"/>
    <s v="May"/>
    <n v="0"/>
    <n v="0"/>
    <n v="0"/>
    <s v="Por Ejecutar"/>
    <n v="0"/>
    <n v="0"/>
    <n v="0"/>
    <m/>
    <m/>
    <m/>
    <m/>
    <m/>
    <x v="1"/>
    <m/>
  </r>
  <r>
    <n v="245"/>
    <s v="OE1;PR_10;ACT_109"/>
    <x v="0"/>
    <x v="0"/>
    <x v="0"/>
    <n v="11"/>
    <s v="PAI"/>
    <x v="18"/>
    <s v="ACT_109"/>
    <s v="Desarrollar una actividad de participación y colaboración abierta a través de Urna de Cristal."/>
    <x v="5"/>
    <n v="4.4642857142857152E-4"/>
    <s v="Jun"/>
    <n v="0"/>
    <n v="0"/>
    <n v="0"/>
    <s v="Por Ejecutar"/>
    <n v="0"/>
    <n v="0"/>
    <n v="0"/>
    <m/>
    <m/>
    <m/>
    <m/>
    <m/>
    <x v="1"/>
    <m/>
  </r>
  <r>
    <n v="245"/>
    <s v="OE1;PR_10;ACT_109"/>
    <x v="0"/>
    <x v="0"/>
    <x v="0"/>
    <n v="11"/>
    <s v="PAI"/>
    <x v="18"/>
    <s v="ACT_109"/>
    <s v="Desarrollar una actividad de participación y colaboración abierta a través de Urna de Cristal."/>
    <x v="5"/>
    <n v="4.4642857142857152E-4"/>
    <s v="Jul"/>
    <n v="0.1"/>
    <n v="0"/>
    <n v="0"/>
    <s v="Por Ejecutar"/>
    <n v="0.1"/>
    <n v="0"/>
    <n v="0"/>
    <m/>
    <m/>
    <m/>
    <m/>
    <m/>
    <x v="1"/>
    <m/>
  </r>
  <r>
    <n v="245"/>
    <s v="OE1;PR_10;ACT_109"/>
    <x v="0"/>
    <x v="0"/>
    <x v="0"/>
    <n v="11"/>
    <s v="PAI"/>
    <x v="18"/>
    <s v="ACT_109"/>
    <s v="Desarrollar una actividad de participación y colaboración abierta a través de Urna de Cristal."/>
    <x v="5"/>
    <n v="4.4642857142857152E-4"/>
    <s v="Ago"/>
    <n v="0.9"/>
    <n v="0"/>
    <n v="0"/>
    <s v="Por Ejecutar"/>
    <n v="1"/>
    <n v="0"/>
    <n v="0"/>
    <m/>
    <m/>
    <m/>
    <m/>
    <m/>
    <x v="1"/>
    <m/>
  </r>
  <r>
    <n v="245"/>
    <s v="OE1;PR_10;ACT_109"/>
    <x v="0"/>
    <x v="0"/>
    <x v="0"/>
    <n v="11"/>
    <s v="PAI"/>
    <x v="18"/>
    <s v="ACT_109"/>
    <s v="Desarrollar una actividad de participación y colaboración abierta a través de Urna de Cristal."/>
    <x v="5"/>
    <n v="4.4642857142857152E-4"/>
    <s v="Sep"/>
    <n v="0"/>
    <n v="0"/>
    <n v="0"/>
    <s v="Por Ejecutar"/>
    <n v="1"/>
    <n v="0"/>
    <n v="0"/>
    <m/>
    <m/>
    <m/>
    <m/>
    <m/>
    <x v="1"/>
    <m/>
  </r>
  <r>
    <n v="245"/>
    <s v="OE1;PR_10;ACT_109"/>
    <x v="0"/>
    <x v="0"/>
    <x v="0"/>
    <n v="11"/>
    <s v="PAI"/>
    <x v="18"/>
    <s v="ACT_109"/>
    <s v="Desarrollar una actividad de participación y colaboración abierta a través de Urna de Cristal."/>
    <x v="5"/>
    <n v="4.4642857142857152E-4"/>
    <s v="Oct"/>
    <n v="0"/>
    <n v="0"/>
    <n v="0"/>
    <s v="Por Ejecutar"/>
    <n v="1"/>
    <n v="0"/>
    <n v="0"/>
    <m/>
    <m/>
    <m/>
    <m/>
    <m/>
    <x v="1"/>
    <m/>
  </r>
  <r>
    <n v="245"/>
    <s v="OE1;PR_10;ACT_109"/>
    <x v="0"/>
    <x v="0"/>
    <x v="0"/>
    <n v="11"/>
    <s v="PAI"/>
    <x v="18"/>
    <s v="ACT_109"/>
    <s v="Desarrollar una actividad de participación y colaboración abierta a través de Urna de Cristal."/>
    <x v="5"/>
    <n v="4.4642857142857152E-4"/>
    <s v="Nov"/>
    <n v="0"/>
    <n v="0"/>
    <n v="0"/>
    <s v="Por Ejecutar"/>
    <n v="1"/>
    <n v="0"/>
    <n v="0"/>
    <m/>
    <m/>
    <m/>
    <m/>
    <m/>
    <x v="1"/>
    <m/>
  </r>
  <r>
    <n v="245"/>
    <s v="OE1;PR_10;ACT_109"/>
    <x v="0"/>
    <x v="0"/>
    <x v="0"/>
    <n v="11"/>
    <s v="PAI"/>
    <x v="18"/>
    <s v="ACT_109"/>
    <s v="Desarrollar una actividad de participación y colaboración abierta a través de Urna de Cristal."/>
    <x v="5"/>
    <n v="4.4642857142857152E-4"/>
    <s v="Dic"/>
    <n v="0"/>
    <n v="0"/>
    <n v="0"/>
    <s v="Por Ejecutar"/>
    <n v="1"/>
    <n v="0"/>
    <n v="0"/>
    <m/>
    <m/>
    <m/>
    <m/>
    <m/>
    <x v="1"/>
    <m/>
  </r>
  <r>
    <n v="246"/>
    <s v="OE1;PR_10;ACT_110"/>
    <x v="0"/>
    <x v="0"/>
    <x v="0"/>
    <n v="11"/>
    <s v="PAI"/>
    <x v="18"/>
    <s v="ACT_110"/>
    <s v="Evaluar actividades de sensibilización"/>
    <x v="5"/>
    <n v="4.4642857142857152E-4"/>
    <s v="Ene"/>
    <n v="0"/>
    <n v="0"/>
    <n v="0"/>
    <s v="Por Ejecutar"/>
    <n v="0"/>
    <n v="0"/>
    <n v="0"/>
    <n v="1"/>
    <n v="0"/>
    <n v="0"/>
    <m/>
    <n v="1"/>
    <x v="2"/>
    <n v="0"/>
  </r>
  <r>
    <n v="246"/>
    <s v="OE1;PR_10;ACT_110"/>
    <x v="0"/>
    <x v="0"/>
    <x v="0"/>
    <n v="11"/>
    <s v="PAI"/>
    <x v="18"/>
    <s v="ACT_110"/>
    <s v="Evaluar actividades de sensibilización"/>
    <x v="5"/>
    <n v="4.4642857142857152E-4"/>
    <s v="Feb"/>
    <n v="0"/>
    <n v="0"/>
    <n v="0"/>
    <s v="Por Ejecutar"/>
    <n v="0"/>
    <n v="0"/>
    <n v="0"/>
    <m/>
    <m/>
    <m/>
    <m/>
    <m/>
    <x v="1"/>
    <m/>
  </r>
  <r>
    <n v="246"/>
    <s v="OE1;PR_10;ACT_110"/>
    <x v="0"/>
    <x v="0"/>
    <x v="0"/>
    <n v="11"/>
    <s v="PAI"/>
    <x v="18"/>
    <s v="ACT_110"/>
    <s v="Evaluar actividades de sensibilización"/>
    <x v="5"/>
    <n v="4.4642857142857152E-4"/>
    <s v="Mar"/>
    <n v="0"/>
    <n v="0"/>
    <n v="0"/>
    <s v="Por Ejecutar"/>
    <n v="0"/>
    <n v="0"/>
    <n v="0"/>
    <m/>
    <m/>
    <m/>
    <m/>
    <m/>
    <x v="1"/>
    <m/>
  </r>
  <r>
    <n v="246"/>
    <s v="OE1;PR_10;ACT_110"/>
    <x v="0"/>
    <x v="0"/>
    <x v="0"/>
    <n v="11"/>
    <s v="PAI"/>
    <x v="18"/>
    <s v="ACT_110"/>
    <s v="Evaluar actividades de sensibilización"/>
    <x v="5"/>
    <n v="4.4642857142857152E-4"/>
    <s v="Abr"/>
    <n v="0"/>
    <n v="0"/>
    <n v="0"/>
    <s v="Por Ejecutar"/>
    <n v="0"/>
    <n v="0"/>
    <n v="0"/>
    <m/>
    <m/>
    <m/>
    <m/>
    <m/>
    <x v="1"/>
    <m/>
  </r>
  <r>
    <n v="246"/>
    <s v="OE1;PR_10;ACT_110"/>
    <x v="0"/>
    <x v="0"/>
    <x v="0"/>
    <n v="11"/>
    <s v="PAI"/>
    <x v="18"/>
    <s v="ACT_110"/>
    <s v="Evaluar actividades de sensibilización"/>
    <x v="5"/>
    <n v="4.4642857142857152E-4"/>
    <s v="May"/>
    <n v="0"/>
    <n v="0"/>
    <n v="0"/>
    <s v="Por Ejecutar"/>
    <n v="0"/>
    <n v="0"/>
    <n v="0"/>
    <m/>
    <m/>
    <m/>
    <m/>
    <m/>
    <x v="1"/>
    <m/>
  </r>
  <r>
    <n v="246"/>
    <s v="OE1;PR_10;ACT_110"/>
    <x v="0"/>
    <x v="0"/>
    <x v="0"/>
    <n v="11"/>
    <s v="PAI"/>
    <x v="18"/>
    <s v="ACT_110"/>
    <s v="Evaluar actividades de sensibilización"/>
    <x v="5"/>
    <n v="4.4642857142857152E-4"/>
    <s v="Jun"/>
    <n v="0"/>
    <n v="0"/>
    <n v="0"/>
    <s v="Por Ejecutar"/>
    <n v="0"/>
    <n v="0"/>
    <n v="0"/>
    <m/>
    <m/>
    <m/>
    <m/>
    <m/>
    <x v="1"/>
    <m/>
  </r>
  <r>
    <n v="246"/>
    <s v="OE1;PR_10;ACT_110"/>
    <x v="0"/>
    <x v="0"/>
    <x v="0"/>
    <n v="11"/>
    <s v="PAI"/>
    <x v="18"/>
    <s v="ACT_110"/>
    <s v="Evaluar actividades de sensibilización"/>
    <x v="5"/>
    <n v="4.4642857142857152E-4"/>
    <s v="Jul"/>
    <n v="0"/>
    <n v="0"/>
    <n v="0"/>
    <s v="Por Ejecutar"/>
    <n v="0"/>
    <n v="0"/>
    <n v="0"/>
    <m/>
    <m/>
    <m/>
    <m/>
    <m/>
    <x v="1"/>
    <m/>
  </r>
  <r>
    <n v="246"/>
    <s v="OE1;PR_10;ACT_110"/>
    <x v="0"/>
    <x v="0"/>
    <x v="0"/>
    <n v="11"/>
    <s v="PAI"/>
    <x v="18"/>
    <s v="ACT_110"/>
    <s v="Evaluar actividades de sensibilización"/>
    <x v="5"/>
    <n v="4.4642857142857152E-4"/>
    <s v="Ago"/>
    <n v="0"/>
    <n v="0"/>
    <n v="0"/>
    <s v="Por Ejecutar"/>
    <n v="0"/>
    <n v="0"/>
    <n v="0"/>
    <m/>
    <m/>
    <m/>
    <m/>
    <m/>
    <x v="1"/>
    <m/>
  </r>
  <r>
    <n v="246"/>
    <s v="OE1;PR_10;ACT_110"/>
    <x v="0"/>
    <x v="0"/>
    <x v="0"/>
    <n v="11"/>
    <s v="PAI"/>
    <x v="18"/>
    <s v="ACT_110"/>
    <s v="Evaluar actividades de sensibilización"/>
    <x v="5"/>
    <n v="4.4642857142857152E-4"/>
    <s v="Sep"/>
    <n v="0"/>
    <n v="0"/>
    <n v="0"/>
    <s v="Por Ejecutar"/>
    <n v="0"/>
    <n v="0"/>
    <n v="0"/>
    <m/>
    <m/>
    <m/>
    <m/>
    <m/>
    <x v="1"/>
    <m/>
  </r>
  <r>
    <n v="246"/>
    <s v="OE1;PR_10;ACT_110"/>
    <x v="0"/>
    <x v="0"/>
    <x v="0"/>
    <n v="11"/>
    <s v="PAI"/>
    <x v="18"/>
    <s v="ACT_110"/>
    <s v="Evaluar actividades de sensibilización"/>
    <x v="5"/>
    <n v="4.4642857142857152E-4"/>
    <s v="Oct"/>
    <n v="0"/>
    <n v="0"/>
    <n v="0"/>
    <s v="Por Ejecutar"/>
    <n v="0"/>
    <n v="0"/>
    <n v="0"/>
    <m/>
    <m/>
    <m/>
    <m/>
    <m/>
    <x v="1"/>
    <m/>
  </r>
  <r>
    <n v="246"/>
    <s v="OE1;PR_10;ACT_110"/>
    <x v="0"/>
    <x v="0"/>
    <x v="0"/>
    <n v="11"/>
    <s v="PAI"/>
    <x v="18"/>
    <s v="ACT_110"/>
    <s v="Evaluar actividades de sensibilización"/>
    <x v="5"/>
    <n v="4.4642857142857152E-4"/>
    <s v="Nov"/>
    <n v="1"/>
    <n v="0"/>
    <n v="0"/>
    <s v="Por Ejecutar"/>
    <n v="1"/>
    <n v="0"/>
    <n v="0"/>
    <m/>
    <m/>
    <m/>
    <m/>
    <m/>
    <x v="1"/>
    <m/>
  </r>
  <r>
    <n v="246"/>
    <s v="OE1;PR_10;ACT_110"/>
    <x v="0"/>
    <x v="0"/>
    <x v="0"/>
    <n v="11"/>
    <s v="PAI"/>
    <x v="18"/>
    <s v="ACT_110"/>
    <s v="Evaluar actividades de sensibilización"/>
    <x v="5"/>
    <n v="4.4642857142857152E-4"/>
    <s v="Dic"/>
    <n v="0"/>
    <n v="0"/>
    <n v="0"/>
    <s v="Por Ejecutar"/>
    <n v="1"/>
    <n v="0"/>
    <n v="0"/>
    <m/>
    <m/>
    <m/>
    <m/>
    <m/>
    <x v="1"/>
    <m/>
  </r>
  <r>
    <n v="247"/>
    <s v="OE1;PR_10;ACT_111"/>
    <x v="0"/>
    <x v="0"/>
    <x v="0"/>
    <n v="11"/>
    <s v="PAI"/>
    <x v="18"/>
    <s v="ACT_111"/>
    <s v="Realizar seguimiento al cumplimiento de las actividades propuestas en el Plan de Rendición de Cuentas"/>
    <x v="5"/>
    <n v="4.4642857142857152E-4"/>
    <s v="Ene"/>
    <n v="0"/>
    <n v="0"/>
    <n v="0"/>
    <s v="Por Ejecutar"/>
    <n v="0"/>
    <n v="0"/>
    <n v="0"/>
    <n v="1"/>
    <n v="0.33329999999999999"/>
    <n v="0.33329999999999999"/>
    <m/>
    <n v="0.66670000000000007"/>
    <x v="0"/>
    <n v="1.4879464285714287E-4"/>
  </r>
  <r>
    <n v="247"/>
    <s v="OE1;PR_10;ACT_111"/>
    <x v="0"/>
    <x v="0"/>
    <x v="0"/>
    <n v="11"/>
    <s v="PAI"/>
    <x v="18"/>
    <s v="ACT_111"/>
    <s v="Realizar seguimiento al cumplimiento de las actividades propuestas en el Plan de Rendición de Cuentas"/>
    <x v="5"/>
    <n v="4.4642857142857152E-4"/>
    <s v="Feb"/>
    <n v="0"/>
    <n v="0"/>
    <n v="0"/>
    <s v="Por Ejecutar"/>
    <n v="0"/>
    <n v="0"/>
    <n v="0"/>
    <m/>
    <m/>
    <m/>
    <m/>
    <m/>
    <x v="1"/>
    <m/>
  </r>
  <r>
    <n v="247"/>
    <s v="OE1;PR_10;ACT_111"/>
    <x v="0"/>
    <x v="0"/>
    <x v="0"/>
    <n v="11"/>
    <s v="PAI"/>
    <x v="18"/>
    <s v="ACT_111"/>
    <s v="Realizar seguimiento al cumplimiento de las actividades propuestas en el Plan de Rendición de Cuentas"/>
    <x v="5"/>
    <n v="4.4642857142857152E-4"/>
    <s v="Mar"/>
    <n v="0"/>
    <n v="0"/>
    <n v="0"/>
    <s v="Por Ejecutar"/>
    <n v="0"/>
    <n v="0"/>
    <n v="0"/>
    <m/>
    <m/>
    <m/>
    <m/>
    <m/>
    <x v="1"/>
    <m/>
  </r>
  <r>
    <n v="247"/>
    <s v="OE1;PR_10;ACT_111"/>
    <x v="0"/>
    <x v="0"/>
    <x v="0"/>
    <n v="11"/>
    <s v="PAI"/>
    <x v="18"/>
    <s v="ACT_111"/>
    <s v="Realizar seguimiento al cumplimiento de las actividades propuestas en el Plan de Rendición de Cuentas"/>
    <x v="5"/>
    <n v="4.4642857142857152E-4"/>
    <s v="Abr"/>
    <n v="0.33329999999999999"/>
    <n v="0.33329999999999999"/>
    <n v="1"/>
    <s v="Culminada"/>
    <n v="0.33329999999999999"/>
    <n v="0.33329999999999999"/>
    <n v="1"/>
    <m/>
    <m/>
    <m/>
    <m/>
    <m/>
    <x v="1"/>
    <m/>
  </r>
  <r>
    <n v="247"/>
    <s v="OE1;PR_10;ACT_111"/>
    <x v="0"/>
    <x v="0"/>
    <x v="0"/>
    <n v="11"/>
    <s v="PAI"/>
    <x v="18"/>
    <s v="ACT_111"/>
    <s v="Realizar seguimiento al cumplimiento de las actividades propuestas en el Plan de Rendición de Cuentas"/>
    <x v="5"/>
    <n v="4.4642857142857152E-4"/>
    <s v="May"/>
    <n v="0"/>
    <n v="0"/>
    <n v="0"/>
    <s v="Por Ejecutar"/>
    <n v="0.33329999999999999"/>
    <n v="0.33329999999999999"/>
    <n v="1"/>
    <m/>
    <m/>
    <m/>
    <m/>
    <m/>
    <x v="1"/>
    <m/>
  </r>
  <r>
    <n v="247"/>
    <s v="OE1;PR_10;ACT_111"/>
    <x v="0"/>
    <x v="0"/>
    <x v="0"/>
    <n v="11"/>
    <s v="PAI"/>
    <x v="18"/>
    <s v="ACT_111"/>
    <s v="Realizar seguimiento al cumplimiento de las actividades propuestas en el Plan de Rendición de Cuentas"/>
    <x v="5"/>
    <n v="4.4642857142857152E-4"/>
    <s v="Jun"/>
    <n v="0"/>
    <n v="0"/>
    <n v="0"/>
    <s v="Por Ejecutar"/>
    <n v="0.33329999999999999"/>
    <n v="0.33329999999999999"/>
    <n v="1"/>
    <m/>
    <m/>
    <m/>
    <m/>
    <m/>
    <x v="1"/>
    <m/>
  </r>
  <r>
    <n v="247"/>
    <s v="OE1;PR_10;ACT_111"/>
    <x v="0"/>
    <x v="0"/>
    <x v="0"/>
    <n v="11"/>
    <s v="PAI"/>
    <x v="18"/>
    <s v="ACT_111"/>
    <s v="Realizar seguimiento al cumplimiento de las actividades propuestas en el Plan de Rendición de Cuentas"/>
    <x v="5"/>
    <n v="4.4642857142857152E-4"/>
    <s v="Jul"/>
    <n v="0"/>
    <n v="0"/>
    <n v="0"/>
    <s v="Por Ejecutar"/>
    <n v="0.33329999999999999"/>
    <n v="0.33329999999999999"/>
    <n v="1"/>
    <m/>
    <m/>
    <m/>
    <m/>
    <m/>
    <x v="1"/>
    <m/>
  </r>
  <r>
    <n v="247"/>
    <s v="OE1;PR_10;ACT_111"/>
    <x v="0"/>
    <x v="0"/>
    <x v="0"/>
    <n v="11"/>
    <s v="PAI"/>
    <x v="18"/>
    <s v="ACT_111"/>
    <s v="Realizar seguimiento al cumplimiento de las actividades propuestas en el Plan de Rendición de Cuentas"/>
    <x v="5"/>
    <n v="4.4642857142857152E-4"/>
    <s v="Ago"/>
    <n v="0.33329999999999999"/>
    <n v="0"/>
    <n v="0"/>
    <s v="Por Ejecutar"/>
    <n v="0.66659999999999997"/>
    <n v="0.33329999999999999"/>
    <n v="0.5"/>
    <m/>
    <m/>
    <m/>
    <m/>
    <m/>
    <x v="1"/>
    <m/>
  </r>
  <r>
    <n v="247"/>
    <s v="OE1;PR_10;ACT_111"/>
    <x v="0"/>
    <x v="0"/>
    <x v="0"/>
    <n v="11"/>
    <s v="PAI"/>
    <x v="18"/>
    <s v="ACT_111"/>
    <s v="Realizar seguimiento al cumplimiento de las actividades propuestas en el Plan de Rendición de Cuentas"/>
    <x v="5"/>
    <n v="4.4642857142857152E-4"/>
    <s v="Sep"/>
    <n v="0"/>
    <n v="0"/>
    <n v="0"/>
    <s v="Por Ejecutar"/>
    <n v="0.66659999999999997"/>
    <n v="0.33329999999999999"/>
    <n v="0.5"/>
    <m/>
    <m/>
    <m/>
    <m/>
    <m/>
    <x v="1"/>
    <m/>
  </r>
  <r>
    <n v="247"/>
    <s v="OE1;PR_10;ACT_111"/>
    <x v="0"/>
    <x v="0"/>
    <x v="0"/>
    <n v="11"/>
    <s v="PAI"/>
    <x v="18"/>
    <s v="ACT_111"/>
    <s v="Realizar seguimiento al cumplimiento de las actividades propuestas en el Plan de Rendición de Cuentas"/>
    <x v="5"/>
    <n v="4.4642857142857152E-4"/>
    <s v="Oct"/>
    <n v="0"/>
    <n v="0"/>
    <n v="0"/>
    <s v="Por Ejecutar"/>
    <n v="0.66659999999999997"/>
    <n v="0.33329999999999999"/>
    <n v="0.5"/>
    <m/>
    <m/>
    <m/>
    <m/>
    <m/>
    <x v="1"/>
    <m/>
  </r>
  <r>
    <n v="247"/>
    <s v="OE1;PR_10;ACT_111"/>
    <x v="0"/>
    <x v="0"/>
    <x v="0"/>
    <n v="11"/>
    <s v="PAI"/>
    <x v="18"/>
    <s v="ACT_111"/>
    <s v="Realizar seguimiento al cumplimiento de las actividades propuestas en el Plan de Rendición de Cuentas"/>
    <x v="5"/>
    <n v="4.4642857142857152E-4"/>
    <s v="Nov"/>
    <n v="0"/>
    <n v="0"/>
    <n v="0"/>
    <s v="Por Ejecutar"/>
    <n v="0.66659999999999997"/>
    <n v="0.33329999999999999"/>
    <n v="0.5"/>
    <m/>
    <m/>
    <m/>
    <m/>
    <m/>
    <x v="1"/>
    <m/>
  </r>
  <r>
    <n v="247"/>
    <s v="OE1;PR_10;ACT_111"/>
    <x v="0"/>
    <x v="0"/>
    <x v="0"/>
    <n v="11"/>
    <s v="PAI"/>
    <x v="18"/>
    <s v="ACT_111"/>
    <s v="Realizar seguimiento al cumplimiento de las actividades propuestas en el Plan de Rendición de Cuentas"/>
    <x v="5"/>
    <n v="4.4642857142857152E-4"/>
    <s v="Dic"/>
    <n v="0.33339999999999997"/>
    <n v="0"/>
    <n v="0"/>
    <s v="Por Ejecutar"/>
    <n v="1"/>
    <n v="0.33329999999999999"/>
    <n v="0.33329999999999999"/>
    <m/>
    <m/>
    <m/>
    <m/>
    <m/>
    <x v="1"/>
    <m/>
  </r>
  <r>
    <n v="248"/>
    <s v="OE1;PR_10;ACT_112"/>
    <x v="0"/>
    <x v="0"/>
    <x v="0"/>
    <n v="11"/>
    <s v="PAI"/>
    <x v="18"/>
    <s v="ACT_112"/>
    <s v="Realizar la medición de los indicadores por componente de Rendición de Cuentas"/>
    <x v="5"/>
    <n v="4.4642857142857152E-4"/>
    <s v="Ene"/>
    <n v="0"/>
    <n v="0"/>
    <n v="0"/>
    <s v="Por Ejecutar"/>
    <n v="0"/>
    <n v="0"/>
    <n v="0"/>
    <n v="1"/>
    <n v="0.33329999999999999"/>
    <n v="0.33329999999999999"/>
    <m/>
    <n v="0.66670000000000007"/>
    <x v="0"/>
    <n v="1.4879464285714287E-4"/>
  </r>
  <r>
    <n v="248"/>
    <s v="OE1;PR_10;ACT_112"/>
    <x v="0"/>
    <x v="0"/>
    <x v="0"/>
    <n v="11"/>
    <s v="PAI"/>
    <x v="18"/>
    <s v="ACT_112"/>
    <s v="Realizar la medición de los indicadores por componente de Rendición de Cuentas"/>
    <x v="5"/>
    <n v="4.4642857142857152E-4"/>
    <s v="Feb"/>
    <n v="0"/>
    <n v="0"/>
    <n v="0"/>
    <s v="Por Ejecutar"/>
    <n v="0"/>
    <n v="0"/>
    <n v="0"/>
    <m/>
    <m/>
    <m/>
    <m/>
    <m/>
    <x v="1"/>
    <m/>
  </r>
  <r>
    <n v="248"/>
    <s v="OE1;PR_10;ACT_112"/>
    <x v="0"/>
    <x v="0"/>
    <x v="0"/>
    <n v="11"/>
    <s v="PAI"/>
    <x v="18"/>
    <s v="ACT_112"/>
    <s v="Realizar la medición de los indicadores por componente de Rendición de Cuentas"/>
    <x v="5"/>
    <n v="4.4642857142857152E-4"/>
    <s v="Mar"/>
    <n v="0"/>
    <n v="0"/>
    <n v="0"/>
    <s v="Por Ejecutar"/>
    <n v="0"/>
    <n v="0"/>
    <n v="0"/>
    <m/>
    <m/>
    <m/>
    <m/>
    <m/>
    <x v="1"/>
    <m/>
  </r>
  <r>
    <n v="248"/>
    <s v="OE1;PR_10;ACT_112"/>
    <x v="0"/>
    <x v="0"/>
    <x v="0"/>
    <n v="11"/>
    <s v="PAI"/>
    <x v="18"/>
    <s v="ACT_112"/>
    <s v="Realizar la medición de los indicadores por componente de Rendición de Cuentas"/>
    <x v="5"/>
    <n v="4.4642857142857152E-4"/>
    <s v="Abr"/>
    <n v="0.33329999999999999"/>
    <n v="0.33329999999999999"/>
    <n v="1"/>
    <s v="Culminada"/>
    <n v="0.33329999999999999"/>
    <n v="0.33329999999999999"/>
    <n v="1"/>
    <m/>
    <m/>
    <m/>
    <m/>
    <m/>
    <x v="1"/>
    <m/>
  </r>
  <r>
    <n v="248"/>
    <s v="OE1;PR_10;ACT_112"/>
    <x v="0"/>
    <x v="0"/>
    <x v="0"/>
    <n v="11"/>
    <s v="PAI"/>
    <x v="18"/>
    <s v="ACT_112"/>
    <s v="Realizar la medición de los indicadores por componente de Rendición de Cuentas"/>
    <x v="5"/>
    <n v="4.4642857142857152E-4"/>
    <s v="May"/>
    <n v="0"/>
    <n v="0"/>
    <n v="0"/>
    <s v="Por Ejecutar"/>
    <n v="0.33329999999999999"/>
    <n v="0.33329999999999999"/>
    <n v="1"/>
    <m/>
    <m/>
    <m/>
    <m/>
    <m/>
    <x v="1"/>
    <m/>
  </r>
  <r>
    <n v="248"/>
    <s v="OE1;PR_10;ACT_112"/>
    <x v="0"/>
    <x v="0"/>
    <x v="0"/>
    <n v="11"/>
    <s v="PAI"/>
    <x v="18"/>
    <s v="ACT_112"/>
    <s v="Realizar la medición de los indicadores por componente de Rendición de Cuentas"/>
    <x v="5"/>
    <n v="4.4642857142857152E-4"/>
    <s v="Jun"/>
    <n v="0"/>
    <n v="0"/>
    <n v="0"/>
    <s v="Por Ejecutar"/>
    <n v="0.33329999999999999"/>
    <n v="0.33329999999999999"/>
    <n v="1"/>
    <m/>
    <m/>
    <m/>
    <m/>
    <m/>
    <x v="1"/>
    <m/>
  </r>
  <r>
    <n v="248"/>
    <s v="OE1;PR_10;ACT_112"/>
    <x v="0"/>
    <x v="0"/>
    <x v="0"/>
    <n v="11"/>
    <s v="PAI"/>
    <x v="18"/>
    <s v="ACT_112"/>
    <s v="Realizar la medición de los indicadores por componente de Rendición de Cuentas"/>
    <x v="5"/>
    <n v="4.4642857142857152E-4"/>
    <s v="Jul"/>
    <n v="0"/>
    <n v="0"/>
    <n v="0"/>
    <s v="Por Ejecutar"/>
    <n v="0.33329999999999999"/>
    <n v="0.33329999999999999"/>
    <n v="1"/>
    <m/>
    <m/>
    <m/>
    <m/>
    <m/>
    <x v="1"/>
    <m/>
  </r>
  <r>
    <n v="248"/>
    <s v="OE1;PR_10;ACT_112"/>
    <x v="0"/>
    <x v="0"/>
    <x v="0"/>
    <n v="11"/>
    <s v="PAI"/>
    <x v="18"/>
    <s v="ACT_112"/>
    <s v="Realizar la medición de los indicadores por componente de Rendición de Cuentas"/>
    <x v="5"/>
    <n v="4.4642857142857152E-4"/>
    <s v="Ago"/>
    <n v="0.33329999999999999"/>
    <n v="0"/>
    <n v="0"/>
    <s v="Por Ejecutar"/>
    <n v="0.66659999999999997"/>
    <n v="0.33329999999999999"/>
    <n v="0.5"/>
    <m/>
    <m/>
    <m/>
    <m/>
    <m/>
    <x v="1"/>
    <m/>
  </r>
  <r>
    <n v="248"/>
    <s v="OE1;PR_10;ACT_112"/>
    <x v="0"/>
    <x v="0"/>
    <x v="0"/>
    <n v="11"/>
    <s v="PAI"/>
    <x v="18"/>
    <s v="ACT_112"/>
    <s v="Realizar la medición de los indicadores por componente de Rendición de Cuentas"/>
    <x v="5"/>
    <n v="4.4642857142857152E-4"/>
    <s v="Sep"/>
    <n v="0"/>
    <n v="0"/>
    <n v="0"/>
    <s v="Por Ejecutar"/>
    <n v="0.66659999999999997"/>
    <n v="0.33329999999999999"/>
    <n v="0.5"/>
    <m/>
    <m/>
    <m/>
    <m/>
    <m/>
    <x v="1"/>
    <m/>
  </r>
  <r>
    <n v="248"/>
    <s v="OE1;PR_10;ACT_112"/>
    <x v="0"/>
    <x v="0"/>
    <x v="0"/>
    <n v="11"/>
    <s v="PAI"/>
    <x v="18"/>
    <s v="ACT_112"/>
    <s v="Realizar la medición de los indicadores por componente de Rendición de Cuentas"/>
    <x v="5"/>
    <n v="4.4642857142857152E-4"/>
    <s v="Oct"/>
    <n v="0"/>
    <n v="0"/>
    <n v="0"/>
    <s v="Por Ejecutar"/>
    <n v="0.66659999999999997"/>
    <n v="0.33329999999999999"/>
    <n v="0.5"/>
    <m/>
    <m/>
    <m/>
    <m/>
    <m/>
    <x v="1"/>
    <m/>
  </r>
  <r>
    <n v="248"/>
    <s v="OE1;PR_10;ACT_112"/>
    <x v="0"/>
    <x v="0"/>
    <x v="0"/>
    <n v="11"/>
    <s v="PAI"/>
    <x v="18"/>
    <s v="ACT_112"/>
    <s v="Realizar la medición de los indicadores por componente de Rendición de Cuentas"/>
    <x v="5"/>
    <n v="4.4642857142857152E-4"/>
    <s v="Nov"/>
    <n v="0"/>
    <n v="0"/>
    <n v="0"/>
    <s v="Por Ejecutar"/>
    <n v="0.66659999999999997"/>
    <n v="0.33329999999999999"/>
    <n v="0.5"/>
    <m/>
    <m/>
    <m/>
    <m/>
    <m/>
    <x v="1"/>
    <m/>
  </r>
  <r>
    <n v="248"/>
    <s v="OE1;PR_10;ACT_112"/>
    <x v="0"/>
    <x v="0"/>
    <x v="0"/>
    <n v="11"/>
    <s v="PAI"/>
    <x v="18"/>
    <s v="ACT_112"/>
    <s v="Realizar la medición de los indicadores por componente de Rendición de Cuentas"/>
    <x v="5"/>
    <n v="4.4642857142857152E-4"/>
    <s v="Dic"/>
    <n v="0.33339999999999997"/>
    <n v="0"/>
    <n v="0"/>
    <s v="Por Ejecutar"/>
    <n v="1"/>
    <n v="0.33329999999999999"/>
    <n v="0.33329999999999999"/>
    <m/>
    <m/>
    <m/>
    <m/>
    <m/>
    <x v="1"/>
    <m/>
  </r>
  <r>
    <n v="249"/>
    <s v="OE1;PR_10;ACT_113"/>
    <x v="0"/>
    <x v="0"/>
    <x v="0"/>
    <n v="11"/>
    <s v="PAI"/>
    <x v="18"/>
    <s v="ACT_113"/>
    <s v="Elaborar el informe final de rendición de cuentas de la entidad"/>
    <x v="5"/>
    <n v="4.4642857142857152E-4"/>
    <s v="Ene"/>
    <n v="0"/>
    <n v="0"/>
    <n v="0"/>
    <s v="Por Ejecutar"/>
    <n v="0"/>
    <n v="0"/>
    <n v="0"/>
    <n v="1"/>
    <n v="0"/>
    <n v="0"/>
    <m/>
    <n v="1"/>
    <x v="2"/>
    <n v="0"/>
  </r>
  <r>
    <n v="249"/>
    <s v="OE1;PR_10;ACT_113"/>
    <x v="0"/>
    <x v="0"/>
    <x v="0"/>
    <n v="11"/>
    <s v="PAI"/>
    <x v="18"/>
    <s v="ACT_113"/>
    <s v="Elaborar el informe final de rendición de cuentas de la entidad"/>
    <x v="5"/>
    <n v="4.4642857142857152E-4"/>
    <s v="Feb"/>
    <n v="0"/>
    <n v="0"/>
    <n v="0"/>
    <s v="Por Ejecutar"/>
    <n v="0"/>
    <n v="0"/>
    <n v="0"/>
    <m/>
    <m/>
    <m/>
    <m/>
    <m/>
    <x v="1"/>
    <m/>
  </r>
  <r>
    <n v="249"/>
    <s v="OE1;PR_10;ACT_113"/>
    <x v="0"/>
    <x v="0"/>
    <x v="0"/>
    <n v="11"/>
    <s v="PAI"/>
    <x v="18"/>
    <s v="ACT_113"/>
    <s v="Elaborar el informe final de rendición de cuentas de la entidad"/>
    <x v="5"/>
    <n v="4.4642857142857152E-4"/>
    <s v="Mar"/>
    <n v="0"/>
    <n v="0"/>
    <n v="0"/>
    <s v="Por Ejecutar"/>
    <n v="0"/>
    <n v="0"/>
    <n v="0"/>
    <m/>
    <m/>
    <m/>
    <m/>
    <m/>
    <x v="1"/>
    <m/>
  </r>
  <r>
    <n v="249"/>
    <s v="OE1;PR_10;ACT_113"/>
    <x v="0"/>
    <x v="0"/>
    <x v="0"/>
    <n v="11"/>
    <s v="PAI"/>
    <x v="18"/>
    <s v="ACT_113"/>
    <s v="Elaborar el informe final de rendición de cuentas de la entidad"/>
    <x v="5"/>
    <n v="4.4642857142857152E-4"/>
    <s v="Abr"/>
    <n v="0"/>
    <n v="0"/>
    <n v="0"/>
    <s v="Por Ejecutar"/>
    <n v="0"/>
    <n v="0"/>
    <n v="0"/>
    <m/>
    <m/>
    <m/>
    <m/>
    <m/>
    <x v="1"/>
    <m/>
  </r>
  <r>
    <n v="249"/>
    <s v="OE1;PR_10;ACT_113"/>
    <x v="0"/>
    <x v="0"/>
    <x v="0"/>
    <n v="11"/>
    <s v="PAI"/>
    <x v="18"/>
    <s v="ACT_113"/>
    <s v="Elaborar el informe final de rendición de cuentas de la entidad"/>
    <x v="5"/>
    <n v="4.4642857142857152E-4"/>
    <s v="May"/>
    <n v="0"/>
    <n v="0"/>
    <n v="0"/>
    <s v="Por Ejecutar"/>
    <n v="0"/>
    <n v="0"/>
    <n v="0"/>
    <m/>
    <m/>
    <m/>
    <m/>
    <m/>
    <x v="1"/>
    <m/>
  </r>
  <r>
    <n v="249"/>
    <s v="OE1;PR_10;ACT_113"/>
    <x v="0"/>
    <x v="0"/>
    <x v="0"/>
    <n v="11"/>
    <s v="PAI"/>
    <x v="18"/>
    <s v="ACT_113"/>
    <s v="Elaborar el informe final de rendición de cuentas de la entidad"/>
    <x v="5"/>
    <n v="4.4642857142857152E-4"/>
    <s v="Jun"/>
    <n v="0"/>
    <n v="0"/>
    <n v="0"/>
    <s v="Por Ejecutar"/>
    <n v="0"/>
    <n v="0"/>
    <n v="0"/>
    <m/>
    <m/>
    <m/>
    <m/>
    <m/>
    <x v="1"/>
    <m/>
  </r>
  <r>
    <n v="249"/>
    <s v="OE1;PR_10;ACT_113"/>
    <x v="0"/>
    <x v="0"/>
    <x v="0"/>
    <n v="11"/>
    <s v="PAI"/>
    <x v="18"/>
    <s v="ACT_113"/>
    <s v="Elaborar el informe final de rendición de cuentas de la entidad"/>
    <x v="5"/>
    <n v="4.4642857142857152E-4"/>
    <s v="Jul"/>
    <n v="0"/>
    <n v="0"/>
    <n v="0"/>
    <s v="Por Ejecutar"/>
    <n v="0"/>
    <n v="0"/>
    <n v="0"/>
    <m/>
    <m/>
    <m/>
    <m/>
    <m/>
    <x v="1"/>
    <m/>
  </r>
  <r>
    <n v="249"/>
    <s v="OE1;PR_10;ACT_113"/>
    <x v="0"/>
    <x v="0"/>
    <x v="0"/>
    <n v="11"/>
    <s v="PAI"/>
    <x v="18"/>
    <s v="ACT_113"/>
    <s v="Elaborar el informe final de rendición de cuentas de la entidad"/>
    <x v="5"/>
    <n v="4.4642857142857152E-4"/>
    <s v="Ago"/>
    <n v="0"/>
    <n v="0"/>
    <n v="0"/>
    <s v="Por Ejecutar"/>
    <n v="0"/>
    <n v="0"/>
    <n v="0"/>
    <m/>
    <m/>
    <m/>
    <m/>
    <m/>
    <x v="1"/>
    <m/>
  </r>
  <r>
    <n v="249"/>
    <s v="OE1;PR_10;ACT_113"/>
    <x v="0"/>
    <x v="0"/>
    <x v="0"/>
    <n v="11"/>
    <s v="PAI"/>
    <x v="18"/>
    <s v="ACT_113"/>
    <s v="Elaborar el informe final de rendición de cuentas de la entidad"/>
    <x v="5"/>
    <n v="4.4642857142857152E-4"/>
    <s v="Sep"/>
    <n v="0"/>
    <n v="0"/>
    <n v="0"/>
    <s v="Por Ejecutar"/>
    <n v="0"/>
    <n v="0"/>
    <n v="0"/>
    <m/>
    <m/>
    <m/>
    <m/>
    <m/>
    <x v="1"/>
    <m/>
  </r>
  <r>
    <n v="249"/>
    <s v="OE1;PR_10;ACT_113"/>
    <x v="0"/>
    <x v="0"/>
    <x v="0"/>
    <n v="11"/>
    <s v="PAI"/>
    <x v="18"/>
    <s v="ACT_113"/>
    <s v="Elaborar el informe final de rendición de cuentas de la entidad"/>
    <x v="5"/>
    <n v="4.4642857142857152E-4"/>
    <s v="Oct"/>
    <n v="1"/>
    <n v="0"/>
    <n v="0"/>
    <s v="Por Ejecutar"/>
    <n v="1"/>
    <n v="0"/>
    <n v="0"/>
    <m/>
    <m/>
    <m/>
    <m/>
    <m/>
    <x v="1"/>
    <m/>
  </r>
  <r>
    <n v="249"/>
    <s v="OE1;PR_10;ACT_113"/>
    <x v="0"/>
    <x v="0"/>
    <x v="0"/>
    <n v="11"/>
    <s v="PAI"/>
    <x v="18"/>
    <s v="ACT_113"/>
    <s v="Elaborar el informe final de rendición de cuentas de la entidad"/>
    <x v="5"/>
    <n v="4.4642857142857152E-4"/>
    <s v="Nov"/>
    <n v="0"/>
    <n v="0"/>
    <n v="0"/>
    <s v="Por Ejecutar"/>
    <n v="1"/>
    <n v="0"/>
    <n v="0"/>
    <m/>
    <m/>
    <m/>
    <m/>
    <m/>
    <x v="1"/>
    <m/>
  </r>
  <r>
    <n v="249"/>
    <s v="OE1;PR_10;ACT_113"/>
    <x v="0"/>
    <x v="0"/>
    <x v="0"/>
    <n v="11"/>
    <s v="PAI"/>
    <x v="18"/>
    <s v="ACT_113"/>
    <s v="Elaborar el informe final de rendición de cuentas de la entidad"/>
    <x v="5"/>
    <n v="4.4642857142857152E-4"/>
    <s v="Dic"/>
    <n v="0"/>
    <n v="0"/>
    <n v="0"/>
    <s v="Por Ejecutar"/>
    <n v="1"/>
    <n v="0"/>
    <n v="0"/>
    <m/>
    <m/>
    <m/>
    <m/>
    <m/>
    <x v="1"/>
    <m/>
  </r>
  <r>
    <n v="250"/>
    <s v="OE1;PR_10;ACT_290"/>
    <x v="0"/>
    <x v="0"/>
    <x v="0"/>
    <n v="11"/>
    <s v="PAI"/>
    <x v="17"/>
    <s v="ACT_290"/>
    <s v="Poner en funcionamiento la Delegatura para la protección de los usuarios del servicio de transporte, en cumplimiento del decreto 2409 de 2018."/>
    <x v="8"/>
    <n v="4.4642857142857152E-4"/>
    <s v="Ene"/>
    <n v="0"/>
    <n v="0"/>
    <n v="0"/>
    <s v="Por Ejecutar"/>
    <n v="0"/>
    <n v="0"/>
    <n v="0"/>
    <n v="1"/>
    <n v="1"/>
    <n v="1"/>
    <m/>
    <n v="0"/>
    <x v="3"/>
    <n v="4.4642857142857152E-4"/>
  </r>
  <r>
    <n v="250"/>
    <s v="OE1;PR_10;ACT_290"/>
    <x v="0"/>
    <x v="0"/>
    <x v="0"/>
    <n v="11"/>
    <s v="PAI"/>
    <x v="17"/>
    <s v="ACT_290"/>
    <s v="Poner en funcionamiento la Delegatura para la protección de los usuarios del servicio de transporte, en cumplimiento del decreto 2409 de 2018."/>
    <x v="8"/>
    <n v="4.4642857142857152E-4"/>
    <s v="Feb"/>
    <n v="0"/>
    <n v="0"/>
    <n v="0"/>
    <s v="Por Ejecutar"/>
    <n v="0"/>
    <n v="0"/>
    <n v="0"/>
    <m/>
    <m/>
    <m/>
    <m/>
    <m/>
    <x v="1"/>
    <m/>
  </r>
  <r>
    <n v="250"/>
    <s v="OE1;PR_10;ACT_290"/>
    <x v="0"/>
    <x v="0"/>
    <x v="0"/>
    <n v="11"/>
    <s v="PAI"/>
    <x v="17"/>
    <s v="ACT_290"/>
    <s v="Poner en funcionamiento la Delegatura para la protección de los usuarios del servicio de transporte, en cumplimiento del decreto 2409 de 2018."/>
    <x v="8"/>
    <n v="4.4642857142857152E-4"/>
    <s v="Mar"/>
    <n v="0"/>
    <n v="0"/>
    <n v="0"/>
    <s v="Por Ejecutar"/>
    <n v="0"/>
    <n v="0"/>
    <n v="0"/>
    <m/>
    <m/>
    <m/>
    <m/>
    <m/>
    <x v="1"/>
    <m/>
  </r>
  <r>
    <n v="250"/>
    <s v="OE1;PR_10;ACT_290"/>
    <x v="0"/>
    <x v="0"/>
    <x v="0"/>
    <n v="11"/>
    <s v="PAI"/>
    <x v="17"/>
    <s v="ACT_290"/>
    <s v="Poner en funcionamiento la Delegatura para la protección de los usuarios del servicio de transporte, en cumplimiento del decreto 2409 de 2018."/>
    <x v="8"/>
    <n v="4.4642857142857152E-4"/>
    <s v="Abr"/>
    <n v="0"/>
    <n v="0"/>
    <n v="0"/>
    <s v="Por Ejecutar"/>
    <n v="0"/>
    <n v="0"/>
    <n v="0"/>
    <m/>
    <m/>
    <m/>
    <m/>
    <m/>
    <x v="1"/>
    <m/>
  </r>
  <r>
    <n v="250"/>
    <s v="OE1;PR_10;ACT_290"/>
    <x v="0"/>
    <x v="0"/>
    <x v="0"/>
    <n v="11"/>
    <s v="PAI"/>
    <x v="17"/>
    <s v="ACT_290"/>
    <s v="Poner en funcionamiento la Delegatura para la protección de los usuarios del servicio de transporte, en cumplimiento del decreto 2409 de 2018."/>
    <x v="8"/>
    <n v="4.4642857142857152E-4"/>
    <s v="May"/>
    <n v="0"/>
    <n v="0"/>
    <n v="0"/>
    <s v="Por Ejecutar"/>
    <n v="0"/>
    <n v="0"/>
    <n v="0"/>
    <m/>
    <m/>
    <m/>
    <m/>
    <m/>
    <x v="1"/>
    <m/>
  </r>
  <r>
    <n v="250"/>
    <s v="OE1;PR_10;ACT_290"/>
    <x v="0"/>
    <x v="0"/>
    <x v="0"/>
    <n v="11"/>
    <s v="PAI"/>
    <x v="17"/>
    <s v="ACT_290"/>
    <s v="Poner en funcionamiento la Delegatura para la protección de los usuarios del servicio de transporte, en cumplimiento del decreto 2409 de 2018."/>
    <x v="8"/>
    <n v="4.4642857142857152E-4"/>
    <s v="Jun"/>
    <n v="1"/>
    <n v="1"/>
    <n v="1"/>
    <s v="Culminada"/>
    <n v="1"/>
    <n v="1"/>
    <n v="1"/>
    <m/>
    <m/>
    <m/>
    <m/>
    <m/>
    <x v="1"/>
    <m/>
  </r>
  <r>
    <n v="250"/>
    <s v="OE1;PR_10;ACT_290"/>
    <x v="0"/>
    <x v="0"/>
    <x v="0"/>
    <n v="11"/>
    <s v="PAI"/>
    <x v="17"/>
    <s v="ACT_290"/>
    <s v="Poner en funcionamiento la Delegatura para la protección de los usuarios del servicio de transporte, en cumplimiento del decreto 2409 de 2018."/>
    <x v="8"/>
    <n v="4.4642857142857152E-4"/>
    <s v="Jul"/>
    <n v="0"/>
    <n v="0"/>
    <n v="0"/>
    <s v="Por Ejecutar"/>
    <n v="1"/>
    <n v="1"/>
    <n v="1"/>
    <m/>
    <m/>
    <m/>
    <m/>
    <m/>
    <x v="1"/>
    <m/>
  </r>
  <r>
    <n v="250"/>
    <s v="OE1;PR_10;ACT_290"/>
    <x v="0"/>
    <x v="0"/>
    <x v="0"/>
    <n v="11"/>
    <s v="PAI"/>
    <x v="17"/>
    <s v="ACT_290"/>
    <s v="Poner en funcionamiento la Delegatura para la protección de los usuarios del servicio de transporte, en cumplimiento del decreto 2409 de 2018."/>
    <x v="8"/>
    <n v="4.4642857142857152E-4"/>
    <s v="Ago"/>
    <n v="0"/>
    <n v="0"/>
    <n v="0"/>
    <s v="Por Ejecutar"/>
    <n v="1"/>
    <n v="1"/>
    <n v="1"/>
    <m/>
    <m/>
    <m/>
    <m/>
    <m/>
    <x v="1"/>
    <m/>
  </r>
  <r>
    <n v="250"/>
    <s v="OE1;PR_10;ACT_290"/>
    <x v="0"/>
    <x v="0"/>
    <x v="0"/>
    <n v="11"/>
    <s v="PAI"/>
    <x v="17"/>
    <s v="ACT_290"/>
    <s v="Poner en funcionamiento la Delegatura para la protección de los usuarios del servicio de transporte, en cumplimiento del decreto 2409 de 2018."/>
    <x v="8"/>
    <n v="4.4642857142857152E-4"/>
    <s v="Sep"/>
    <n v="0"/>
    <n v="0"/>
    <n v="0"/>
    <s v="Por Ejecutar"/>
    <n v="1"/>
    <n v="1"/>
    <n v="1"/>
    <m/>
    <m/>
    <m/>
    <m/>
    <m/>
    <x v="1"/>
    <m/>
  </r>
  <r>
    <n v="250"/>
    <s v="OE1;PR_10;ACT_290"/>
    <x v="0"/>
    <x v="0"/>
    <x v="0"/>
    <n v="11"/>
    <s v="PAI"/>
    <x v="17"/>
    <s v="ACT_290"/>
    <s v="Poner en funcionamiento la Delegatura para la protección de los usuarios del servicio de transporte, en cumplimiento del decreto 2409 de 2018."/>
    <x v="8"/>
    <n v="4.4642857142857152E-4"/>
    <s v="Oct"/>
    <n v="0"/>
    <n v="0"/>
    <n v="0"/>
    <s v="Por Ejecutar"/>
    <n v="1"/>
    <n v="1"/>
    <n v="1"/>
    <m/>
    <m/>
    <m/>
    <m/>
    <m/>
    <x v="1"/>
    <m/>
  </r>
  <r>
    <n v="250"/>
    <s v="OE1;PR_10;ACT_290"/>
    <x v="0"/>
    <x v="0"/>
    <x v="0"/>
    <n v="11"/>
    <s v="PAI"/>
    <x v="17"/>
    <s v="ACT_290"/>
    <s v="Poner en funcionamiento la Delegatura para la protección de los usuarios del servicio de transporte, en cumplimiento del decreto 2409 de 2018."/>
    <x v="8"/>
    <n v="4.4642857142857152E-4"/>
    <s v="Nov"/>
    <n v="0"/>
    <n v="0"/>
    <n v="0"/>
    <s v="Por Ejecutar"/>
    <n v="1"/>
    <n v="1"/>
    <n v="1"/>
    <m/>
    <m/>
    <m/>
    <m/>
    <m/>
    <x v="1"/>
    <m/>
  </r>
  <r>
    <n v="250"/>
    <s v="OE1;PR_10;ACT_290"/>
    <x v="0"/>
    <x v="0"/>
    <x v="0"/>
    <n v="11"/>
    <s v="PAI"/>
    <x v="17"/>
    <s v="ACT_290"/>
    <s v="Poner en funcionamiento la Delegatura para la protección de los usuarios del servicio de transporte, en cumplimiento del decreto 2409 de 2018."/>
    <x v="8"/>
    <n v="4.4642857142857152E-4"/>
    <s v="Dic"/>
    <n v="0"/>
    <n v="0"/>
    <n v="0"/>
    <s v="Por Ejecutar"/>
    <n v="1"/>
    <n v="1"/>
    <n v="1"/>
    <m/>
    <m/>
    <m/>
    <m/>
    <m/>
    <x v="1"/>
    <m/>
  </r>
  <r>
    <n v="251"/>
    <s v="OE1;PR_10;ACT_291"/>
    <x v="0"/>
    <x v="0"/>
    <x v="0"/>
    <n v="11"/>
    <s v="PAI"/>
    <x v="17"/>
    <s v="ACT_291"/>
    <m/>
    <x v="8"/>
    <n v="4.4642857142857152E-4"/>
    <s v="Ene"/>
    <n v="0"/>
    <n v="0"/>
    <n v="0"/>
    <s v="Por Ejecutar"/>
    <n v="0"/>
    <n v="0"/>
    <n v="0"/>
    <n v="0"/>
    <n v="0"/>
    <n v="0"/>
    <m/>
    <n v="1"/>
    <x v="2"/>
    <n v="0"/>
  </r>
  <r>
    <n v="251"/>
    <s v="OE1;PR_10;ACT_291"/>
    <x v="0"/>
    <x v="0"/>
    <x v="0"/>
    <n v="11"/>
    <s v="PAI"/>
    <x v="17"/>
    <s v="ACT_291"/>
    <m/>
    <x v="8"/>
    <n v="4.4642857142857152E-4"/>
    <s v="Feb"/>
    <n v="0"/>
    <n v="0"/>
    <n v="0"/>
    <s v="Por Ejecutar"/>
    <n v="0"/>
    <n v="0"/>
    <n v="0"/>
    <m/>
    <m/>
    <m/>
    <m/>
    <m/>
    <x v="1"/>
    <m/>
  </r>
  <r>
    <n v="251"/>
    <s v="OE1;PR_10;ACT_291"/>
    <x v="0"/>
    <x v="0"/>
    <x v="0"/>
    <n v="11"/>
    <s v="PAI"/>
    <x v="17"/>
    <s v="ACT_291"/>
    <m/>
    <x v="8"/>
    <n v="4.4642857142857152E-4"/>
    <s v="Mar"/>
    <n v="0"/>
    <n v="0"/>
    <n v="0"/>
    <s v="Por Ejecutar"/>
    <n v="0"/>
    <n v="0"/>
    <n v="0"/>
    <m/>
    <m/>
    <m/>
    <m/>
    <m/>
    <x v="1"/>
    <m/>
  </r>
  <r>
    <n v="251"/>
    <s v="OE1;PR_10;ACT_291"/>
    <x v="0"/>
    <x v="0"/>
    <x v="0"/>
    <n v="11"/>
    <s v="PAI"/>
    <x v="17"/>
    <s v="ACT_291"/>
    <m/>
    <x v="8"/>
    <n v="4.4642857142857152E-4"/>
    <s v="Abr"/>
    <n v="0"/>
    <n v="0"/>
    <n v="0"/>
    <s v="Por Ejecutar"/>
    <n v="0"/>
    <n v="0"/>
    <n v="0"/>
    <m/>
    <m/>
    <m/>
    <m/>
    <m/>
    <x v="1"/>
    <m/>
  </r>
  <r>
    <n v="251"/>
    <s v="OE1;PR_10;ACT_291"/>
    <x v="0"/>
    <x v="0"/>
    <x v="0"/>
    <n v="11"/>
    <s v="PAI"/>
    <x v="17"/>
    <s v="ACT_291"/>
    <m/>
    <x v="8"/>
    <n v="4.4642857142857152E-4"/>
    <s v="May"/>
    <n v="0"/>
    <n v="0"/>
    <n v="0"/>
    <s v="Por Ejecutar"/>
    <n v="0"/>
    <n v="0"/>
    <n v="0"/>
    <m/>
    <m/>
    <m/>
    <m/>
    <m/>
    <x v="1"/>
    <m/>
  </r>
  <r>
    <n v="251"/>
    <s v="OE1;PR_10;ACT_291"/>
    <x v="0"/>
    <x v="0"/>
    <x v="0"/>
    <n v="11"/>
    <s v="PAI"/>
    <x v="17"/>
    <s v="ACT_291"/>
    <m/>
    <x v="8"/>
    <n v="4.4642857142857152E-4"/>
    <s v="Jun"/>
    <n v="0"/>
    <n v="0"/>
    <n v="0"/>
    <s v="Por Ejecutar"/>
    <n v="0"/>
    <n v="0"/>
    <n v="0"/>
    <m/>
    <m/>
    <m/>
    <m/>
    <m/>
    <x v="1"/>
    <m/>
  </r>
  <r>
    <n v="251"/>
    <s v="OE1;PR_10;ACT_291"/>
    <x v="0"/>
    <x v="0"/>
    <x v="0"/>
    <n v="11"/>
    <s v="PAI"/>
    <x v="17"/>
    <s v="ACT_291"/>
    <m/>
    <x v="8"/>
    <n v="4.4642857142857152E-4"/>
    <s v="Jul"/>
    <n v="0"/>
    <n v="0"/>
    <n v="0"/>
    <s v="Por Ejecutar"/>
    <n v="0"/>
    <n v="0"/>
    <n v="0"/>
    <m/>
    <m/>
    <m/>
    <m/>
    <m/>
    <x v="1"/>
    <m/>
  </r>
  <r>
    <n v="251"/>
    <s v="OE1;PR_10;ACT_291"/>
    <x v="0"/>
    <x v="0"/>
    <x v="0"/>
    <n v="11"/>
    <s v="PAI"/>
    <x v="17"/>
    <s v="ACT_291"/>
    <m/>
    <x v="8"/>
    <n v="4.4642857142857152E-4"/>
    <s v="Ago"/>
    <n v="0"/>
    <n v="0"/>
    <n v="0"/>
    <s v="Por Ejecutar"/>
    <n v="0"/>
    <n v="0"/>
    <n v="0"/>
    <m/>
    <m/>
    <m/>
    <m/>
    <m/>
    <x v="1"/>
    <m/>
  </r>
  <r>
    <n v="251"/>
    <s v="OE1;PR_10;ACT_291"/>
    <x v="0"/>
    <x v="0"/>
    <x v="0"/>
    <n v="11"/>
    <s v="PAI"/>
    <x v="17"/>
    <s v="ACT_291"/>
    <m/>
    <x v="8"/>
    <n v="4.4642857142857152E-4"/>
    <s v="Sep"/>
    <n v="0"/>
    <n v="0"/>
    <n v="0"/>
    <s v="Por Ejecutar"/>
    <n v="0"/>
    <n v="0"/>
    <n v="0"/>
    <m/>
    <m/>
    <m/>
    <m/>
    <m/>
    <x v="1"/>
    <m/>
  </r>
  <r>
    <n v="251"/>
    <s v="OE1;PR_10;ACT_291"/>
    <x v="0"/>
    <x v="0"/>
    <x v="0"/>
    <n v="11"/>
    <s v="PAI"/>
    <x v="17"/>
    <s v="ACT_291"/>
    <m/>
    <x v="8"/>
    <n v="4.4642857142857152E-4"/>
    <s v="Oct"/>
    <n v="0"/>
    <n v="0"/>
    <n v="0"/>
    <s v="Por Ejecutar"/>
    <n v="0"/>
    <n v="0"/>
    <n v="0"/>
    <m/>
    <m/>
    <m/>
    <m/>
    <m/>
    <x v="1"/>
    <m/>
  </r>
  <r>
    <n v="251"/>
    <s v="OE1;PR_10;ACT_291"/>
    <x v="0"/>
    <x v="0"/>
    <x v="0"/>
    <n v="11"/>
    <s v="PAI"/>
    <x v="17"/>
    <s v="ACT_291"/>
    <m/>
    <x v="8"/>
    <n v="4.4642857142857152E-4"/>
    <s v="Nov"/>
    <n v="0"/>
    <n v="0"/>
    <n v="0"/>
    <s v="Por Ejecutar"/>
    <n v="0"/>
    <n v="0"/>
    <n v="0"/>
    <m/>
    <m/>
    <m/>
    <m/>
    <m/>
    <x v="1"/>
    <m/>
  </r>
  <r>
    <n v="251"/>
    <s v="OE1;PR_10;ACT_291"/>
    <x v="0"/>
    <x v="0"/>
    <x v="0"/>
    <n v="11"/>
    <s v="PAI"/>
    <x v="17"/>
    <s v="ACT_291"/>
    <m/>
    <x v="8"/>
    <n v="4.4642857142857152E-4"/>
    <s v="Dic"/>
    <n v="0"/>
    <n v="0"/>
    <n v="0"/>
    <s v="Por Ejecutar"/>
    <n v="0"/>
    <n v="0"/>
    <n v="0"/>
    <m/>
    <m/>
    <m/>
    <m/>
    <m/>
    <x v="1"/>
    <m/>
  </r>
  <r>
    <n v="252"/>
    <s v="OE1;PR_10;ACT_292"/>
    <x v="0"/>
    <x v="0"/>
    <x v="0"/>
    <n v="11"/>
    <s v="PAI"/>
    <x v="17"/>
    <s v="ACT_292"/>
    <s v="Realizar campañas informativas sobre la responsabilidad de los servidores públicos frente a los derechos de los usuarios del Servicio de Transporte"/>
    <x v="8"/>
    <n v="4.4642857142857152E-4"/>
    <s v="Ene"/>
    <n v="0"/>
    <n v="0"/>
    <n v="0"/>
    <s v="Por Ejecutar"/>
    <n v="0"/>
    <n v="0"/>
    <n v="0"/>
    <n v="4"/>
    <n v="4"/>
    <n v="1"/>
    <m/>
    <n v="0"/>
    <x v="3"/>
    <n v="4.4642857142857152E-4"/>
  </r>
  <r>
    <n v="252"/>
    <s v="OE1;PR_10;ACT_292"/>
    <x v="0"/>
    <x v="0"/>
    <x v="0"/>
    <n v="11"/>
    <s v="PAI"/>
    <x v="17"/>
    <s v="ACT_292"/>
    <s v="Realizar campañas informativas sobre la responsabilidad de los servidores públicos frente a los derechos de los usuarios del Servicio de Transporte"/>
    <x v="8"/>
    <n v="4.4642857142857152E-4"/>
    <s v="Feb"/>
    <n v="0"/>
    <n v="0"/>
    <n v="0"/>
    <s v="Por Ejecutar"/>
    <n v="0"/>
    <n v="0"/>
    <n v="0"/>
    <m/>
    <m/>
    <m/>
    <m/>
    <m/>
    <x v="1"/>
    <m/>
  </r>
  <r>
    <n v="252"/>
    <s v="OE1;PR_10;ACT_292"/>
    <x v="0"/>
    <x v="0"/>
    <x v="0"/>
    <n v="11"/>
    <s v="PAI"/>
    <x v="17"/>
    <s v="ACT_292"/>
    <s v="Realizar campañas informativas sobre la responsabilidad de los servidores públicos frente a los derechos de los usuarios del Servicio de Transporte"/>
    <x v="8"/>
    <n v="4.4642857142857152E-4"/>
    <s v="Mar"/>
    <n v="0"/>
    <n v="0"/>
    <n v="0"/>
    <s v="Por Ejecutar"/>
    <n v="0"/>
    <n v="0"/>
    <n v="0"/>
    <m/>
    <m/>
    <m/>
    <m/>
    <m/>
    <x v="1"/>
    <m/>
  </r>
  <r>
    <n v="252"/>
    <s v="OE1;PR_10;ACT_292"/>
    <x v="0"/>
    <x v="0"/>
    <x v="0"/>
    <n v="11"/>
    <s v="PAI"/>
    <x v="17"/>
    <s v="ACT_292"/>
    <s v="Realizar campañas informativas sobre la responsabilidad de los servidores públicos frente a los derechos de los usuarios del Servicio de Transporte"/>
    <x v="8"/>
    <n v="4.4642857142857152E-4"/>
    <s v="Abr"/>
    <n v="1"/>
    <n v="2"/>
    <n v="2"/>
    <s v="Culminada"/>
    <n v="1"/>
    <n v="2"/>
    <n v="2"/>
    <m/>
    <m/>
    <m/>
    <m/>
    <m/>
    <x v="1"/>
    <m/>
  </r>
  <r>
    <n v="252"/>
    <s v="OE1;PR_10;ACT_292"/>
    <x v="0"/>
    <x v="0"/>
    <x v="0"/>
    <n v="11"/>
    <s v="PAI"/>
    <x v="17"/>
    <s v="ACT_292"/>
    <s v="Realizar campañas informativas sobre la responsabilidad de los servidores públicos frente a los derechos de los usuarios del Servicio de Transporte"/>
    <x v="8"/>
    <n v="4.4642857142857152E-4"/>
    <s v="May"/>
    <n v="2"/>
    <n v="2"/>
    <n v="1"/>
    <s v="Culminada"/>
    <n v="3"/>
    <n v="4"/>
    <n v="1.3333333333333333"/>
    <m/>
    <m/>
    <m/>
    <m/>
    <m/>
    <x v="1"/>
    <m/>
  </r>
  <r>
    <n v="252"/>
    <s v="OE1;PR_10;ACT_292"/>
    <x v="0"/>
    <x v="0"/>
    <x v="0"/>
    <n v="11"/>
    <s v="PAI"/>
    <x v="17"/>
    <s v="ACT_292"/>
    <s v="Realizar campañas informativas sobre la responsabilidad de los servidores públicos frente a los derechos de los usuarios del Servicio de Transporte"/>
    <x v="8"/>
    <n v="4.4642857142857152E-4"/>
    <s v="Jun"/>
    <n v="1"/>
    <n v="0"/>
    <n v="0"/>
    <s v="Por Ejecutar"/>
    <n v="4"/>
    <n v="4"/>
    <n v="1"/>
    <m/>
    <m/>
    <m/>
    <m/>
    <m/>
    <x v="1"/>
    <m/>
  </r>
  <r>
    <n v="252"/>
    <s v="OE1;PR_10;ACT_292"/>
    <x v="0"/>
    <x v="0"/>
    <x v="0"/>
    <n v="11"/>
    <s v="PAI"/>
    <x v="17"/>
    <s v="ACT_292"/>
    <s v="Realizar campañas informativas sobre la responsabilidad de los servidores públicos frente a los derechos de los usuarios del Servicio de Transporte"/>
    <x v="8"/>
    <n v="4.4642857142857152E-4"/>
    <s v="Jul"/>
    <n v="0"/>
    <n v="0"/>
    <n v="0"/>
    <s v="Por Ejecutar"/>
    <n v="4"/>
    <n v="4"/>
    <n v="1"/>
    <m/>
    <m/>
    <m/>
    <m/>
    <m/>
    <x v="1"/>
    <m/>
  </r>
  <r>
    <n v="252"/>
    <s v="OE1;PR_10;ACT_292"/>
    <x v="0"/>
    <x v="0"/>
    <x v="0"/>
    <n v="11"/>
    <s v="PAI"/>
    <x v="17"/>
    <s v="ACT_292"/>
    <s v="Realizar campañas informativas sobre la responsabilidad de los servidores públicos frente a los derechos de los usuarios del Servicio de Transporte"/>
    <x v="8"/>
    <n v="4.4642857142857152E-4"/>
    <s v="Ago"/>
    <n v="0"/>
    <n v="0"/>
    <n v="0"/>
    <s v="Por Ejecutar"/>
    <n v="4"/>
    <n v="4"/>
    <n v="1"/>
    <m/>
    <m/>
    <m/>
    <m/>
    <m/>
    <x v="1"/>
    <m/>
  </r>
  <r>
    <n v="252"/>
    <s v="OE1;PR_10;ACT_292"/>
    <x v="0"/>
    <x v="0"/>
    <x v="0"/>
    <n v="11"/>
    <s v="PAI"/>
    <x v="17"/>
    <s v="ACT_292"/>
    <s v="Realizar campañas informativas sobre la responsabilidad de los servidores públicos frente a los derechos de los usuarios del Servicio de Transporte"/>
    <x v="8"/>
    <n v="4.4642857142857152E-4"/>
    <s v="Sep"/>
    <n v="0"/>
    <n v="0"/>
    <n v="0"/>
    <s v="Por Ejecutar"/>
    <n v="4"/>
    <n v="4"/>
    <n v="1"/>
    <m/>
    <m/>
    <m/>
    <m/>
    <m/>
    <x v="1"/>
    <m/>
  </r>
  <r>
    <n v="252"/>
    <s v="OE1;PR_10;ACT_292"/>
    <x v="0"/>
    <x v="0"/>
    <x v="0"/>
    <n v="11"/>
    <s v="PAI"/>
    <x v="17"/>
    <s v="ACT_292"/>
    <s v="Realizar campañas informativas sobre la responsabilidad de los servidores públicos frente a los derechos de los usuarios del Servicio de Transporte"/>
    <x v="8"/>
    <n v="4.4642857142857152E-4"/>
    <s v="Oct"/>
    <n v="0"/>
    <n v="0"/>
    <n v="0"/>
    <s v="Por Ejecutar"/>
    <n v="4"/>
    <n v="4"/>
    <n v="1"/>
    <m/>
    <m/>
    <m/>
    <m/>
    <m/>
    <x v="1"/>
    <m/>
  </r>
  <r>
    <n v="252"/>
    <s v="OE1;PR_10;ACT_292"/>
    <x v="0"/>
    <x v="0"/>
    <x v="0"/>
    <n v="11"/>
    <s v="PAI"/>
    <x v="17"/>
    <s v="ACT_292"/>
    <s v="Realizar campañas informativas sobre la responsabilidad de los servidores públicos frente a los derechos de los usuarios del Servicio de Transporte"/>
    <x v="8"/>
    <n v="4.4642857142857152E-4"/>
    <s v="Nov"/>
    <n v="0"/>
    <n v="0"/>
    <n v="0"/>
    <s v="Por Ejecutar"/>
    <n v="4"/>
    <n v="4"/>
    <n v="1"/>
    <m/>
    <m/>
    <m/>
    <m/>
    <m/>
    <x v="1"/>
    <m/>
  </r>
  <r>
    <n v="252"/>
    <s v="OE1;PR_10;ACT_292"/>
    <x v="0"/>
    <x v="0"/>
    <x v="0"/>
    <n v="11"/>
    <s v="PAI"/>
    <x v="17"/>
    <s v="ACT_292"/>
    <s v="Realizar campañas informativas sobre la responsabilidad de los servidores públicos frente a los derechos de los usuarios del Servicio de Transporte"/>
    <x v="8"/>
    <n v="4.4642857142857152E-4"/>
    <s v="Dic"/>
    <n v="0"/>
    <n v="0"/>
    <n v="0"/>
    <s v="Por Ejecutar"/>
    <n v="4"/>
    <n v="4"/>
    <n v="1"/>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Ene"/>
    <n v="0"/>
    <n v="0"/>
    <n v="0"/>
    <s v="Por Ejecutar"/>
    <n v="0"/>
    <n v="0"/>
    <n v="0"/>
    <n v="0.99990000000000001"/>
    <n v="0"/>
    <n v="0"/>
    <m/>
    <n v="1"/>
    <x v="2"/>
    <n v="0"/>
  </r>
  <r>
    <n v="253"/>
    <s v="OE1;PR_10;ACT_76"/>
    <x v="0"/>
    <x v="0"/>
    <x v="0"/>
    <n v="11"/>
    <s v="PAI"/>
    <x v="17"/>
    <s v="ACT_76"/>
    <s v="Poner en conocimiento de los Ciudadanos el funcionamiento del Centro de Conciliación, Arbitraje y Amigable Composición y realizar seguimiento a su gestión"/>
    <x v="7"/>
    <n v="4.4642857142857152E-4"/>
    <s v="Feb"/>
    <n v="0"/>
    <n v="0"/>
    <n v="0"/>
    <s v="Por Ejecutar"/>
    <n v="0"/>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Mar"/>
    <n v="0"/>
    <n v="0"/>
    <n v="0"/>
    <s v="Por Ejecutar"/>
    <n v="0"/>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Abr"/>
    <n v="0"/>
    <n v="0"/>
    <n v="0"/>
    <s v="Por Ejecutar"/>
    <n v="0"/>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May"/>
    <n v="0.33329999999999999"/>
    <n v="0"/>
    <n v="0"/>
    <s v="Por Ejecutar"/>
    <n v="0.33329999999999999"/>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Jun"/>
    <n v="0"/>
    <n v="0"/>
    <n v="0"/>
    <s v="Por Ejecutar"/>
    <n v="0.33329999999999999"/>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Jul"/>
    <n v="0"/>
    <n v="0"/>
    <n v="0"/>
    <s v="Por Ejecutar"/>
    <n v="0.33329999999999999"/>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Ago"/>
    <n v="0.33329999999999999"/>
    <n v="0"/>
    <n v="0"/>
    <s v="Por Ejecutar"/>
    <n v="0.66659999999999997"/>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Sep"/>
    <n v="0"/>
    <n v="0"/>
    <n v="0"/>
    <s v="Por Ejecutar"/>
    <n v="0.66659999999999997"/>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Oct"/>
    <n v="0"/>
    <n v="0"/>
    <n v="0"/>
    <s v="Por Ejecutar"/>
    <n v="0.66659999999999997"/>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Nov"/>
    <n v="0"/>
    <n v="0"/>
    <n v="0"/>
    <s v="Por Ejecutar"/>
    <n v="0.66659999999999997"/>
    <n v="0"/>
    <n v="0"/>
    <m/>
    <m/>
    <m/>
    <m/>
    <m/>
    <x v="1"/>
    <m/>
  </r>
  <r>
    <n v="253"/>
    <s v="OE1;PR_10;ACT_76"/>
    <x v="0"/>
    <x v="0"/>
    <x v="0"/>
    <n v="11"/>
    <s v="PAI"/>
    <x v="17"/>
    <s v="ACT_76"/>
    <s v="Poner en conocimiento de los Ciudadanos el funcionamiento del Centro de Conciliación, Arbitraje y Amigable Composición y realizar seguimiento a su gestión"/>
    <x v="7"/>
    <n v="4.4642857142857152E-4"/>
    <s v="Dic"/>
    <n v="0.33329999999999999"/>
    <n v="0"/>
    <n v="0"/>
    <s v="Por Ejecutar"/>
    <n v="0.99990000000000001"/>
    <n v="0"/>
    <n v="0"/>
    <m/>
    <m/>
    <m/>
    <m/>
    <m/>
    <x v="1"/>
    <m/>
  </r>
  <r>
    <n v="254"/>
    <s v="OE1;PR_10;ACT_114"/>
    <x v="0"/>
    <x v="0"/>
    <x v="0"/>
    <n v="11"/>
    <s v="PAI"/>
    <x v="17"/>
    <s v="ACT_114"/>
    <s v="Realizar seguimiento a la atención telefónica a través del centro de contacto"/>
    <x v="5"/>
    <n v="4.4642857142857152E-4"/>
    <s v="Ene"/>
    <n v="8.3299999999999999E-2"/>
    <n v="8.3299999999999999E-2"/>
    <n v="1"/>
    <s v="Culminada"/>
    <n v="8.3299999999999999E-2"/>
    <n v="8.3299999999999999E-2"/>
    <n v="1"/>
    <n v="1"/>
    <n v="0.3332"/>
    <n v="0.3332"/>
    <m/>
    <n v="0.66680000000000006"/>
    <x v="0"/>
    <n v="1.4875000000000004E-4"/>
  </r>
  <r>
    <n v="254"/>
    <s v="OE1;PR_10;ACT_114"/>
    <x v="0"/>
    <x v="0"/>
    <x v="0"/>
    <n v="11"/>
    <s v="PAI"/>
    <x v="17"/>
    <s v="ACT_114"/>
    <s v="Realizar seguimiento a la atención telefónica a través del centro de contacto"/>
    <x v="5"/>
    <n v="4.4642857142857152E-4"/>
    <s v="Feb"/>
    <n v="8.3299999999999999E-2"/>
    <n v="8.3299999999999999E-2"/>
    <n v="1"/>
    <s v="Culminada"/>
    <n v="0.1666"/>
    <n v="0.1666"/>
    <n v="1"/>
    <m/>
    <m/>
    <m/>
    <m/>
    <m/>
    <x v="1"/>
    <m/>
  </r>
  <r>
    <n v="254"/>
    <s v="OE1;PR_10;ACT_114"/>
    <x v="0"/>
    <x v="0"/>
    <x v="0"/>
    <n v="11"/>
    <s v="PAI"/>
    <x v="17"/>
    <s v="ACT_114"/>
    <s v="Realizar seguimiento a la atención telefónica a través del centro de contacto"/>
    <x v="5"/>
    <n v="4.4642857142857152E-4"/>
    <s v="Mar"/>
    <n v="8.3299999999999999E-2"/>
    <n v="8.3299999999999999E-2"/>
    <n v="1"/>
    <s v="Culminada"/>
    <n v="0.24990000000000001"/>
    <n v="0.24990000000000001"/>
    <n v="1"/>
    <m/>
    <m/>
    <m/>
    <m/>
    <m/>
    <x v="1"/>
    <m/>
  </r>
  <r>
    <n v="254"/>
    <s v="OE1;PR_10;ACT_114"/>
    <x v="0"/>
    <x v="0"/>
    <x v="0"/>
    <n v="11"/>
    <s v="PAI"/>
    <x v="17"/>
    <s v="ACT_114"/>
    <s v="Realizar seguimiento a la atención telefónica a través del centro de contacto"/>
    <x v="5"/>
    <n v="4.4642857142857152E-4"/>
    <s v="Abr"/>
    <n v="8.3299999999999999E-2"/>
    <n v="8.3299999999999999E-2"/>
    <n v="1"/>
    <s v="Culminada"/>
    <n v="0.3332"/>
    <n v="0.3332"/>
    <n v="1"/>
    <m/>
    <m/>
    <m/>
    <m/>
    <m/>
    <x v="1"/>
    <m/>
  </r>
  <r>
    <n v="254"/>
    <s v="OE1;PR_10;ACT_114"/>
    <x v="0"/>
    <x v="0"/>
    <x v="0"/>
    <n v="11"/>
    <s v="PAI"/>
    <x v="17"/>
    <s v="ACT_114"/>
    <s v="Realizar seguimiento a la atención telefónica a través del centro de contacto"/>
    <x v="5"/>
    <n v="4.4642857142857152E-4"/>
    <s v="May"/>
    <n v="8.3299999999999999E-2"/>
    <n v="0"/>
    <n v="0"/>
    <s v="Por Ejecutar"/>
    <n v="0.41649999999999998"/>
    <n v="0.3332"/>
    <n v="0.8"/>
    <m/>
    <m/>
    <m/>
    <m/>
    <m/>
    <x v="1"/>
    <m/>
  </r>
  <r>
    <n v="254"/>
    <s v="OE1;PR_10;ACT_114"/>
    <x v="0"/>
    <x v="0"/>
    <x v="0"/>
    <n v="11"/>
    <s v="PAI"/>
    <x v="17"/>
    <s v="ACT_114"/>
    <s v="Realizar seguimiento a la atención telefónica a través del centro de contacto"/>
    <x v="5"/>
    <n v="4.4642857142857152E-4"/>
    <s v="Jun"/>
    <n v="8.3299999999999999E-2"/>
    <n v="0"/>
    <n v="0"/>
    <s v="Por Ejecutar"/>
    <n v="0.49979999999999997"/>
    <n v="0.3332"/>
    <n v="0.66666666666666674"/>
    <m/>
    <m/>
    <m/>
    <m/>
    <m/>
    <x v="1"/>
    <m/>
  </r>
  <r>
    <n v="254"/>
    <s v="OE1;PR_10;ACT_114"/>
    <x v="0"/>
    <x v="0"/>
    <x v="0"/>
    <n v="11"/>
    <s v="PAI"/>
    <x v="17"/>
    <s v="ACT_114"/>
    <s v="Realizar seguimiento a la atención telefónica a través del centro de contacto"/>
    <x v="5"/>
    <n v="4.4642857142857152E-4"/>
    <s v="Jul"/>
    <n v="8.3299999999999999E-2"/>
    <n v="0"/>
    <n v="0"/>
    <s v="Por Ejecutar"/>
    <n v="0.58309999999999995"/>
    <n v="0.3332"/>
    <n v="0.57142857142857151"/>
    <m/>
    <m/>
    <m/>
    <m/>
    <m/>
    <x v="1"/>
    <m/>
  </r>
  <r>
    <n v="254"/>
    <s v="OE1;PR_10;ACT_114"/>
    <x v="0"/>
    <x v="0"/>
    <x v="0"/>
    <n v="11"/>
    <s v="PAI"/>
    <x v="17"/>
    <s v="ACT_114"/>
    <s v="Realizar seguimiento a la atención telefónica a través del centro de contacto"/>
    <x v="5"/>
    <n v="4.4642857142857152E-4"/>
    <s v="Ago"/>
    <n v="8.3299999999999999E-2"/>
    <n v="0"/>
    <n v="0"/>
    <s v="Por Ejecutar"/>
    <n v="0.66639999999999999"/>
    <n v="0.3332"/>
    <n v="0.5"/>
    <m/>
    <m/>
    <m/>
    <m/>
    <m/>
    <x v="1"/>
    <m/>
  </r>
  <r>
    <n v="254"/>
    <s v="OE1;PR_10;ACT_114"/>
    <x v="0"/>
    <x v="0"/>
    <x v="0"/>
    <n v="11"/>
    <s v="PAI"/>
    <x v="17"/>
    <s v="ACT_114"/>
    <s v="Realizar seguimiento a la atención telefónica a través del centro de contacto"/>
    <x v="5"/>
    <n v="4.4642857142857152E-4"/>
    <s v="Sep"/>
    <n v="8.3400000000000002E-2"/>
    <n v="0"/>
    <n v="0"/>
    <s v="Por Ejecutar"/>
    <n v="0.74980000000000002"/>
    <n v="0.3332"/>
    <n v="0.44438516937850092"/>
    <m/>
    <m/>
    <m/>
    <m/>
    <m/>
    <x v="1"/>
    <m/>
  </r>
  <r>
    <n v="254"/>
    <s v="OE1;PR_10;ACT_114"/>
    <x v="0"/>
    <x v="0"/>
    <x v="0"/>
    <n v="11"/>
    <s v="PAI"/>
    <x v="17"/>
    <s v="ACT_114"/>
    <s v="Realizar seguimiento a la atención telefónica a través del centro de contacto"/>
    <x v="5"/>
    <n v="4.4642857142857152E-4"/>
    <s v="Oct"/>
    <n v="8.3400000000000002E-2"/>
    <n v="0"/>
    <n v="0"/>
    <s v="Por Ejecutar"/>
    <n v="0.83320000000000005"/>
    <n v="0.3332"/>
    <n v="0.39990398463754195"/>
    <m/>
    <m/>
    <m/>
    <m/>
    <m/>
    <x v="1"/>
    <m/>
  </r>
  <r>
    <n v="254"/>
    <s v="OE1;PR_10;ACT_114"/>
    <x v="0"/>
    <x v="0"/>
    <x v="0"/>
    <n v="11"/>
    <s v="PAI"/>
    <x v="17"/>
    <s v="ACT_114"/>
    <s v="Realizar seguimiento a la atención telefónica a través del centro de contacto"/>
    <x v="5"/>
    <n v="4.4642857142857152E-4"/>
    <s v="Nov"/>
    <n v="8.3400000000000002E-2"/>
    <n v="0"/>
    <n v="0"/>
    <s v="Por Ejecutar"/>
    <n v="0.91660000000000008"/>
    <n v="0.3332"/>
    <n v="0.36351734671612479"/>
    <m/>
    <m/>
    <m/>
    <m/>
    <m/>
    <x v="1"/>
    <m/>
  </r>
  <r>
    <n v="254"/>
    <s v="OE1;PR_10;ACT_114"/>
    <x v="0"/>
    <x v="0"/>
    <x v="0"/>
    <n v="11"/>
    <s v="PAI"/>
    <x v="17"/>
    <s v="ACT_114"/>
    <s v="Realizar seguimiento a la atención telefónica a través del centro de contacto"/>
    <x v="5"/>
    <n v="4.4642857142857152E-4"/>
    <s v="Dic"/>
    <n v="8.3400000000000002E-2"/>
    <n v="0"/>
    <n v="0"/>
    <s v="Por Ejecutar"/>
    <n v="1"/>
    <n v="0.3332"/>
    <n v="0.3332"/>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Ene"/>
    <n v="0"/>
    <n v="0"/>
    <n v="0"/>
    <s v="Por Ejecutar"/>
    <n v="0"/>
    <n v="0"/>
    <n v="0"/>
    <n v="1"/>
    <n v="0"/>
    <n v="0"/>
    <m/>
    <n v="1"/>
    <x v="2"/>
    <n v="0"/>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Feb"/>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Mar"/>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Abr"/>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May"/>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Jun"/>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Jul"/>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Ago"/>
    <n v="0"/>
    <n v="0"/>
    <n v="0"/>
    <s v="Por Ejecutar"/>
    <n v="0"/>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Sep"/>
    <n v="1"/>
    <n v="0"/>
    <n v="0"/>
    <s v="Por Ejecutar"/>
    <n v="1"/>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Oct"/>
    <n v="0"/>
    <n v="0"/>
    <n v="0"/>
    <s v="Por Ejecutar"/>
    <n v="1"/>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Nov"/>
    <n v="0"/>
    <n v="0"/>
    <n v="0"/>
    <s v="Por Ejecutar"/>
    <n v="1"/>
    <n v="0"/>
    <n v="0"/>
    <m/>
    <m/>
    <m/>
    <m/>
    <m/>
    <x v="1"/>
    <m/>
  </r>
  <r>
    <n v="255"/>
    <s v="OE1;PR_10;ACT_197"/>
    <x v="0"/>
    <x v="0"/>
    <x v="0"/>
    <n v="11"/>
    <s v="PAI"/>
    <x v="17"/>
    <s v="ACT_197"/>
    <s v="Planear y desarrollar actividades de capacitación relacionadas con el fortalecimiento de las competencias de los servidores públicos que atienden directamente a los ciudadanos"/>
    <x v="4"/>
    <n v="4.4642857142857152E-4"/>
    <s v="Dic"/>
    <n v="0"/>
    <n v="0"/>
    <n v="0"/>
    <s v="Por Ejecutar"/>
    <n v="1"/>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Ene"/>
    <n v="0"/>
    <n v="0"/>
    <n v="0"/>
    <s v="Por Ejecutar"/>
    <n v="0"/>
    <n v="0"/>
    <n v="0"/>
    <n v="1"/>
    <n v="0"/>
    <n v="0"/>
    <m/>
    <n v="1"/>
    <x v="2"/>
    <n v="0"/>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Feb"/>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Mar"/>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Abr"/>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May"/>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Jun"/>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Jul"/>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Ago"/>
    <n v="0"/>
    <n v="0"/>
    <n v="0"/>
    <s v="Por Ejecutar"/>
    <n v="0"/>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Sep"/>
    <n v="1"/>
    <n v="0"/>
    <n v="0"/>
    <s v="Por Ejecutar"/>
    <n v="1"/>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Oct"/>
    <n v="0"/>
    <n v="0"/>
    <n v="0"/>
    <s v="Por Ejecutar"/>
    <n v="1"/>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Nov"/>
    <n v="0"/>
    <n v="0"/>
    <n v="0"/>
    <s v="Por Ejecutar"/>
    <n v="1"/>
    <n v="0"/>
    <n v="0"/>
    <m/>
    <m/>
    <m/>
    <m/>
    <m/>
    <x v="1"/>
    <m/>
  </r>
  <r>
    <n v="256"/>
    <s v="OE1;PR_10;ACT_198"/>
    <x v="0"/>
    <x v="0"/>
    <x v="0"/>
    <n v="11"/>
    <s v="PAI"/>
    <x v="17"/>
    <s v="ACT_198"/>
    <s v="Planear y desarrollar actividades de capacitación relacionadas con el fortalecimiento de la cultura de transparencia y cero tolerancia de la corrupción, a través de herramientas presenciales y no presenciales"/>
    <x v="4"/>
    <n v="4.4642857142857152E-4"/>
    <s v="Dic"/>
    <n v="0"/>
    <n v="0"/>
    <n v="0"/>
    <s v="Por Ejecutar"/>
    <n v="1"/>
    <n v="0"/>
    <n v="0"/>
    <m/>
    <m/>
    <m/>
    <m/>
    <m/>
    <x v="1"/>
    <m/>
  </r>
  <r>
    <n v="257"/>
    <s v="OE1;PR_10;ACT_199"/>
    <x v="0"/>
    <x v="0"/>
    <x v="0"/>
    <n v="11"/>
    <s v="PAI"/>
    <x v="17"/>
    <s v="ACT_199"/>
    <s v="Desarrollar espacios de sensibilización para fortalecer la cultura de servicio al interior de la Entidad."/>
    <x v="4"/>
    <n v="4.4642857142857152E-4"/>
    <s v="Ene"/>
    <n v="0"/>
    <n v="0"/>
    <n v="0"/>
    <s v="Por Ejecutar"/>
    <n v="0"/>
    <n v="0"/>
    <n v="0"/>
    <n v="1"/>
    <n v="0.5"/>
    <n v="0.5"/>
    <m/>
    <n v="0.5"/>
    <x v="0"/>
    <n v="2.2321428571428576E-4"/>
  </r>
  <r>
    <n v="257"/>
    <s v="OE1;PR_10;ACT_199"/>
    <x v="0"/>
    <x v="0"/>
    <x v="0"/>
    <n v="11"/>
    <s v="PAI"/>
    <x v="17"/>
    <s v="ACT_199"/>
    <s v="Desarrollar espacios de sensibilización para fortalecer la cultura de servicio al interior de la Entidad."/>
    <x v="4"/>
    <n v="4.4642857142857152E-4"/>
    <s v="Feb"/>
    <n v="0"/>
    <n v="0"/>
    <n v="0"/>
    <s v="Por Ejecutar"/>
    <n v="0"/>
    <n v="0"/>
    <n v="0"/>
    <m/>
    <m/>
    <m/>
    <m/>
    <m/>
    <x v="1"/>
    <m/>
  </r>
  <r>
    <n v="257"/>
    <s v="OE1;PR_10;ACT_199"/>
    <x v="0"/>
    <x v="0"/>
    <x v="0"/>
    <n v="11"/>
    <s v="PAI"/>
    <x v="17"/>
    <s v="ACT_199"/>
    <s v="Desarrollar espacios de sensibilización para fortalecer la cultura de servicio al interior de la Entidad."/>
    <x v="4"/>
    <n v="4.4642857142857152E-4"/>
    <s v="Mar"/>
    <n v="0"/>
    <n v="0"/>
    <n v="0"/>
    <s v="Por Ejecutar"/>
    <n v="0"/>
    <n v="0"/>
    <n v="0"/>
    <m/>
    <m/>
    <m/>
    <m/>
    <m/>
    <x v="1"/>
    <m/>
  </r>
  <r>
    <n v="257"/>
    <s v="OE1;PR_10;ACT_199"/>
    <x v="0"/>
    <x v="0"/>
    <x v="0"/>
    <n v="11"/>
    <s v="PAI"/>
    <x v="17"/>
    <s v="ACT_199"/>
    <s v="Desarrollar espacios de sensibilización para fortalecer la cultura de servicio al interior de la Entidad."/>
    <x v="4"/>
    <n v="4.4642857142857152E-4"/>
    <s v="Abr"/>
    <n v="0"/>
    <n v="0"/>
    <n v="0"/>
    <s v="Por Ejecutar"/>
    <n v="0"/>
    <n v="0"/>
    <n v="0"/>
    <m/>
    <m/>
    <m/>
    <m/>
    <m/>
    <x v="1"/>
    <m/>
  </r>
  <r>
    <n v="257"/>
    <s v="OE1;PR_10;ACT_199"/>
    <x v="0"/>
    <x v="0"/>
    <x v="0"/>
    <n v="11"/>
    <s v="PAI"/>
    <x v="17"/>
    <s v="ACT_199"/>
    <s v="Desarrollar espacios de sensibilización para fortalecer la cultura de servicio al interior de la Entidad."/>
    <x v="4"/>
    <n v="4.4642857142857152E-4"/>
    <s v="May"/>
    <n v="0"/>
    <n v="0"/>
    <n v="0"/>
    <s v="Por Ejecutar"/>
    <n v="0"/>
    <n v="0"/>
    <n v="0"/>
    <m/>
    <m/>
    <m/>
    <m/>
    <m/>
    <x v="1"/>
    <m/>
  </r>
  <r>
    <n v="257"/>
    <s v="OE1;PR_10;ACT_199"/>
    <x v="0"/>
    <x v="0"/>
    <x v="0"/>
    <n v="11"/>
    <s v="PAI"/>
    <x v="17"/>
    <s v="ACT_199"/>
    <s v="Desarrollar espacios de sensibilización para fortalecer la cultura de servicio al interior de la Entidad."/>
    <x v="4"/>
    <n v="4.4642857142857152E-4"/>
    <s v="Jun"/>
    <n v="0.5"/>
    <n v="0.5"/>
    <n v="1"/>
    <s v="Culminada"/>
    <n v="0.5"/>
    <n v="0.5"/>
    <n v="1"/>
    <m/>
    <m/>
    <m/>
    <m/>
    <m/>
    <x v="1"/>
    <m/>
  </r>
  <r>
    <n v="257"/>
    <s v="OE1;PR_10;ACT_199"/>
    <x v="0"/>
    <x v="0"/>
    <x v="0"/>
    <n v="11"/>
    <s v="PAI"/>
    <x v="17"/>
    <s v="ACT_199"/>
    <s v="Desarrollar espacios de sensibilización para fortalecer la cultura de servicio al interior de la Entidad."/>
    <x v="4"/>
    <n v="4.4642857142857152E-4"/>
    <s v="Jul"/>
    <n v="0"/>
    <n v="0"/>
    <n v="0"/>
    <s v="Por Ejecutar"/>
    <n v="0.5"/>
    <n v="0.5"/>
    <n v="1"/>
    <m/>
    <m/>
    <m/>
    <m/>
    <m/>
    <x v="1"/>
    <m/>
  </r>
  <r>
    <n v="257"/>
    <s v="OE1;PR_10;ACT_199"/>
    <x v="0"/>
    <x v="0"/>
    <x v="0"/>
    <n v="11"/>
    <s v="PAI"/>
    <x v="17"/>
    <s v="ACT_199"/>
    <s v="Desarrollar espacios de sensibilización para fortalecer la cultura de servicio al interior de la Entidad."/>
    <x v="4"/>
    <n v="4.4642857142857152E-4"/>
    <s v="Ago"/>
    <n v="0"/>
    <n v="0"/>
    <n v="0"/>
    <s v="Por Ejecutar"/>
    <n v="0.5"/>
    <n v="0.5"/>
    <n v="1"/>
    <m/>
    <m/>
    <m/>
    <m/>
    <m/>
    <x v="1"/>
    <m/>
  </r>
  <r>
    <n v="257"/>
    <s v="OE1;PR_10;ACT_199"/>
    <x v="0"/>
    <x v="0"/>
    <x v="0"/>
    <n v="11"/>
    <s v="PAI"/>
    <x v="17"/>
    <s v="ACT_199"/>
    <s v="Desarrollar espacios de sensibilización para fortalecer la cultura de servicio al interior de la Entidad."/>
    <x v="4"/>
    <n v="4.4642857142857152E-4"/>
    <s v="Sep"/>
    <n v="0"/>
    <n v="0"/>
    <n v="0"/>
    <s v="Por Ejecutar"/>
    <n v="0.5"/>
    <n v="0.5"/>
    <n v="1"/>
    <m/>
    <m/>
    <m/>
    <m/>
    <m/>
    <x v="1"/>
    <m/>
  </r>
  <r>
    <n v="257"/>
    <s v="OE1;PR_10;ACT_199"/>
    <x v="0"/>
    <x v="0"/>
    <x v="0"/>
    <n v="11"/>
    <s v="PAI"/>
    <x v="17"/>
    <s v="ACT_199"/>
    <s v="Desarrollar espacios de sensibilización para fortalecer la cultura de servicio al interior de la Entidad."/>
    <x v="4"/>
    <n v="4.4642857142857152E-4"/>
    <s v="Oct"/>
    <n v="0"/>
    <n v="0"/>
    <n v="0"/>
    <s v="Por Ejecutar"/>
    <n v="0.5"/>
    <n v="0.5"/>
    <n v="1"/>
    <m/>
    <m/>
    <m/>
    <m/>
    <m/>
    <x v="1"/>
    <m/>
  </r>
  <r>
    <n v="257"/>
    <s v="OE1;PR_10;ACT_199"/>
    <x v="0"/>
    <x v="0"/>
    <x v="0"/>
    <n v="11"/>
    <s v="PAI"/>
    <x v="17"/>
    <s v="ACT_199"/>
    <s v="Desarrollar espacios de sensibilización para fortalecer la cultura de servicio al interior de la Entidad."/>
    <x v="4"/>
    <n v="4.4642857142857152E-4"/>
    <s v="Nov"/>
    <n v="0"/>
    <n v="0"/>
    <n v="0"/>
    <s v="Por Ejecutar"/>
    <n v="0.5"/>
    <n v="0.5"/>
    <n v="1"/>
    <m/>
    <m/>
    <m/>
    <m/>
    <m/>
    <x v="1"/>
    <m/>
  </r>
  <r>
    <n v="257"/>
    <s v="OE1;PR_10;ACT_199"/>
    <x v="0"/>
    <x v="0"/>
    <x v="0"/>
    <n v="11"/>
    <s v="PAI"/>
    <x v="17"/>
    <s v="ACT_199"/>
    <s v="Desarrollar espacios de sensibilización para fortalecer la cultura de servicio al interior de la Entidad."/>
    <x v="4"/>
    <n v="4.4642857142857152E-4"/>
    <s v="Dic"/>
    <n v="0.5"/>
    <n v="0"/>
    <n v="0"/>
    <s v="Por Ejecutar"/>
    <n v="1"/>
    <n v="0.5"/>
    <n v="0.5"/>
    <m/>
    <m/>
    <m/>
    <m/>
    <m/>
    <x v="1"/>
    <m/>
  </r>
  <r>
    <n v="258"/>
    <s v="OE1;PR_10;ACT_269"/>
    <x v="0"/>
    <x v="0"/>
    <x v="0"/>
    <n v="11"/>
    <s v="PAI"/>
    <x v="6"/>
    <s v="ACT_269"/>
    <s v="Revisar y actualizar de mapa de riesgos"/>
    <x v="4"/>
    <n v="4.4642857142857152E-4"/>
    <s v="Ene"/>
    <n v="0"/>
    <n v="0"/>
    <n v="0"/>
    <s v="Por Ejecutar"/>
    <n v="0"/>
    <n v="0"/>
    <n v="0"/>
    <n v="1"/>
    <n v="0"/>
    <n v="0"/>
    <m/>
    <n v="1"/>
    <x v="2"/>
    <n v="0"/>
  </r>
  <r>
    <n v="258"/>
    <s v="OE1;PR_10;ACT_269"/>
    <x v="0"/>
    <x v="0"/>
    <x v="0"/>
    <n v="11"/>
    <s v="PAI"/>
    <x v="6"/>
    <s v="ACT_269"/>
    <s v="Revisar y actualizar de mapa de riesgos"/>
    <x v="4"/>
    <n v="4.4642857142857152E-4"/>
    <s v="Feb"/>
    <n v="0"/>
    <n v="0"/>
    <n v="0"/>
    <s v="Por Ejecutar"/>
    <n v="0"/>
    <n v="0"/>
    <n v="0"/>
    <m/>
    <m/>
    <m/>
    <m/>
    <m/>
    <x v="1"/>
    <m/>
  </r>
  <r>
    <n v="258"/>
    <s v="OE1;PR_10;ACT_269"/>
    <x v="0"/>
    <x v="0"/>
    <x v="0"/>
    <n v="11"/>
    <s v="PAI"/>
    <x v="6"/>
    <s v="ACT_269"/>
    <s v="Revisar y actualizar de mapa de riesgos"/>
    <x v="4"/>
    <n v="4.4642857142857152E-4"/>
    <s v="Mar"/>
    <n v="0"/>
    <n v="0"/>
    <n v="0"/>
    <s v="Por Ejecutar"/>
    <n v="0"/>
    <n v="0"/>
    <n v="0"/>
    <m/>
    <m/>
    <m/>
    <m/>
    <m/>
    <x v="1"/>
    <m/>
  </r>
  <r>
    <n v="258"/>
    <s v="OE1;PR_10;ACT_269"/>
    <x v="0"/>
    <x v="0"/>
    <x v="0"/>
    <n v="11"/>
    <s v="PAI"/>
    <x v="6"/>
    <s v="ACT_269"/>
    <s v="Revisar y actualizar de mapa de riesgos"/>
    <x v="4"/>
    <n v="4.4642857142857152E-4"/>
    <s v="Abr"/>
    <n v="0"/>
    <n v="0"/>
    <n v="0"/>
    <s v="Por Ejecutar"/>
    <n v="0"/>
    <n v="0"/>
    <n v="0"/>
    <m/>
    <m/>
    <m/>
    <m/>
    <m/>
    <x v="1"/>
    <m/>
  </r>
  <r>
    <n v="258"/>
    <s v="OE1;PR_10;ACT_269"/>
    <x v="0"/>
    <x v="0"/>
    <x v="0"/>
    <n v="11"/>
    <s v="PAI"/>
    <x v="6"/>
    <s v="ACT_269"/>
    <s v="Revisar y actualizar de mapa de riesgos"/>
    <x v="4"/>
    <n v="4.4642857142857152E-4"/>
    <s v="May"/>
    <n v="0"/>
    <n v="0"/>
    <n v="0"/>
    <s v="Por Ejecutar"/>
    <n v="0"/>
    <n v="0"/>
    <n v="0"/>
    <m/>
    <m/>
    <m/>
    <m/>
    <m/>
    <x v="1"/>
    <m/>
  </r>
  <r>
    <n v="258"/>
    <s v="OE1;PR_10;ACT_269"/>
    <x v="0"/>
    <x v="0"/>
    <x v="0"/>
    <n v="11"/>
    <s v="PAI"/>
    <x v="6"/>
    <s v="ACT_269"/>
    <s v="Revisar y actualizar de mapa de riesgos"/>
    <x v="4"/>
    <n v="4.4642857142857152E-4"/>
    <s v="Jun"/>
    <n v="0"/>
    <n v="0"/>
    <n v="0"/>
    <s v="Por Ejecutar"/>
    <n v="0"/>
    <n v="0"/>
    <n v="0"/>
    <m/>
    <m/>
    <m/>
    <m/>
    <m/>
    <x v="1"/>
    <m/>
  </r>
  <r>
    <n v="258"/>
    <s v="OE1;PR_10;ACT_269"/>
    <x v="0"/>
    <x v="0"/>
    <x v="0"/>
    <n v="11"/>
    <s v="PAI"/>
    <x v="6"/>
    <s v="ACT_269"/>
    <s v="Revisar y actualizar de mapa de riesgos"/>
    <x v="4"/>
    <n v="4.4642857142857152E-4"/>
    <s v="Jul"/>
    <n v="0"/>
    <n v="0"/>
    <n v="0"/>
    <s v="Por Ejecutar"/>
    <n v="0"/>
    <n v="0"/>
    <n v="0"/>
    <m/>
    <m/>
    <m/>
    <m/>
    <m/>
    <x v="1"/>
    <m/>
  </r>
  <r>
    <n v="258"/>
    <s v="OE1;PR_10;ACT_269"/>
    <x v="0"/>
    <x v="0"/>
    <x v="0"/>
    <n v="11"/>
    <s v="PAI"/>
    <x v="6"/>
    <s v="ACT_269"/>
    <s v="Revisar y actualizar de mapa de riesgos"/>
    <x v="4"/>
    <n v="4.4642857142857152E-4"/>
    <s v="Ago"/>
    <n v="0"/>
    <n v="0"/>
    <n v="0"/>
    <s v="Por Ejecutar"/>
    <n v="0"/>
    <n v="0"/>
    <n v="0"/>
    <m/>
    <m/>
    <m/>
    <m/>
    <m/>
    <x v="1"/>
    <m/>
  </r>
  <r>
    <n v="258"/>
    <s v="OE1;PR_10;ACT_269"/>
    <x v="0"/>
    <x v="0"/>
    <x v="0"/>
    <n v="11"/>
    <s v="PAI"/>
    <x v="6"/>
    <s v="ACT_269"/>
    <s v="Revisar y actualizar de mapa de riesgos"/>
    <x v="4"/>
    <n v="4.4642857142857152E-4"/>
    <s v="Sep"/>
    <n v="0.5"/>
    <n v="0"/>
    <n v="0"/>
    <s v="Por Ejecutar"/>
    <n v="0.5"/>
    <n v="0"/>
    <n v="0"/>
    <m/>
    <m/>
    <m/>
    <m/>
    <m/>
    <x v="1"/>
    <m/>
  </r>
  <r>
    <n v="258"/>
    <s v="OE1;PR_10;ACT_269"/>
    <x v="0"/>
    <x v="0"/>
    <x v="0"/>
    <n v="11"/>
    <s v="PAI"/>
    <x v="6"/>
    <s v="ACT_269"/>
    <s v="Revisar y actualizar de mapa de riesgos"/>
    <x v="4"/>
    <n v="4.4642857142857152E-4"/>
    <s v="Oct"/>
    <n v="0.5"/>
    <n v="0"/>
    <n v="0"/>
    <s v="Por Ejecutar"/>
    <n v="1"/>
    <n v="0"/>
    <n v="0"/>
    <m/>
    <m/>
    <m/>
    <m/>
    <m/>
    <x v="1"/>
    <m/>
  </r>
  <r>
    <n v="258"/>
    <s v="OE1;PR_10;ACT_269"/>
    <x v="0"/>
    <x v="0"/>
    <x v="0"/>
    <n v="11"/>
    <s v="PAI"/>
    <x v="6"/>
    <s v="ACT_269"/>
    <s v="Revisar y actualizar de mapa de riesgos"/>
    <x v="4"/>
    <n v="4.4642857142857152E-4"/>
    <s v="Nov"/>
    <n v="0"/>
    <n v="0"/>
    <n v="0"/>
    <s v="Por Ejecutar"/>
    <n v="1"/>
    <n v="0"/>
    <n v="0"/>
    <m/>
    <m/>
    <m/>
    <m/>
    <m/>
    <x v="1"/>
    <m/>
  </r>
  <r>
    <n v="258"/>
    <s v="OE1;PR_10;ACT_269"/>
    <x v="0"/>
    <x v="0"/>
    <x v="0"/>
    <n v="11"/>
    <s v="PAI"/>
    <x v="6"/>
    <s v="ACT_269"/>
    <s v="Revisar y actualizar de mapa de riesgos"/>
    <x v="4"/>
    <n v="4.4642857142857152E-4"/>
    <s v="Dic"/>
    <n v="0"/>
    <n v="0"/>
    <n v="0"/>
    <s v="Por Ejecutar"/>
    <n v="1"/>
    <n v="0"/>
    <n v="0"/>
    <m/>
    <m/>
    <m/>
    <m/>
    <m/>
    <x v="1"/>
    <m/>
  </r>
  <r>
    <n v="259"/>
    <s v="OE1;PR_10;ACT_201"/>
    <x v="0"/>
    <x v="0"/>
    <x v="0"/>
    <n v="11"/>
    <s v="PAI"/>
    <x v="11"/>
    <s v="ACT_201"/>
    <s v="Elaborar periódicamente informes de PQRSD, que incluyan las PQRS atendidas por la Entidad y publicarlos en la página web de la Entidad."/>
    <x v="4"/>
    <n v="4.4642857142857152E-4"/>
    <s v="Ene"/>
    <n v="0"/>
    <n v="0"/>
    <n v="0"/>
    <s v="Por Ejecutar"/>
    <n v="0"/>
    <n v="0"/>
    <n v="0"/>
    <n v="2"/>
    <n v="1"/>
    <n v="0.5"/>
    <m/>
    <n v="0.5"/>
    <x v="0"/>
    <n v="2.2321428571428576E-4"/>
  </r>
  <r>
    <n v="259"/>
    <s v="OE1;PR_10;ACT_201"/>
    <x v="0"/>
    <x v="0"/>
    <x v="0"/>
    <n v="11"/>
    <s v="PAI"/>
    <x v="11"/>
    <s v="ACT_201"/>
    <s v="Elaborar periódicamente informes de PQRSD, que incluyan las PQRS atendidas por la Entidad y publicarlos en la página web de la Entidad."/>
    <x v="4"/>
    <n v="4.4642857142857152E-4"/>
    <s v="Feb"/>
    <n v="0"/>
    <n v="0"/>
    <n v="0"/>
    <s v="Por Ejecutar"/>
    <n v="0"/>
    <n v="0"/>
    <n v="0"/>
    <m/>
    <m/>
    <m/>
    <m/>
    <m/>
    <x v="1"/>
    <m/>
  </r>
  <r>
    <n v="259"/>
    <s v="OE1;PR_10;ACT_201"/>
    <x v="0"/>
    <x v="0"/>
    <x v="0"/>
    <n v="11"/>
    <s v="PAI"/>
    <x v="11"/>
    <s v="ACT_201"/>
    <s v="Elaborar periódicamente informes de PQRSD, que incluyan las PQRS atendidas por la Entidad y publicarlos en la página web de la Entidad."/>
    <x v="4"/>
    <n v="4.4642857142857152E-4"/>
    <s v="Mar"/>
    <n v="0"/>
    <n v="0"/>
    <n v="0"/>
    <s v="Por Ejecutar"/>
    <n v="0"/>
    <n v="0"/>
    <n v="0"/>
    <m/>
    <m/>
    <m/>
    <m/>
    <m/>
    <x v="1"/>
    <m/>
  </r>
  <r>
    <n v="259"/>
    <s v="OE1;PR_10;ACT_201"/>
    <x v="0"/>
    <x v="0"/>
    <x v="0"/>
    <n v="11"/>
    <s v="PAI"/>
    <x v="11"/>
    <s v="ACT_201"/>
    <s v="Elaborar periódicamente informes de PQRSD, que incluyan las PQRS atendidas por la Entidad y publicarlos en la página web de la Entidad."/>
    <x v="4"/>
    <n v="4.4642857142857152E-4"/>
    <s v="Abr"/>
    <n v="0"/>
    <n v="0"/>
    <n v="0"/>
    <s v="Por Ejecutar"/>
    <n v="0"/>
    <n v="0"/>
    <n v="0"/>
    <m/>
    <m/>
    <m/>
    <m/>
    <m/>
    <x v="1"/>
    <m/>
  </r>
  <r>
    <n v="259"/>
    <s v="OE1;PR_10;ACT_201"/>
    <x v="0"/>
    <x v="0"/>
    <x v="0"/>
    <n v="11"/>
    <s v="PAI"/>
    <x v="11"/>
    <s v="ACT_201"/>
    <s v="Elaborar periódicamente informes de PQRSD, que incluyan las PQRS atendidas por la Entidad y publicarlos en la página web de la Entidad."/>
    <x v="4"/>
    <n v="4.4642857142857152E-4"/>
    <s v="May"/>
    <n v="0"/>
    <n v="0"/>
    <n v="0"/>
    <s v="Por Ejecutar"/>
    <n v="0"/>
    <n v="0"/>
    <n v="0"/>
    <m/>
    <m/>
    <m/>
    <m/>
    <m/>
    <x v="1"/>
    <m/>
  </r>
  <r>
    <n v="259"/>
    <s v="OE1;PR_10;ACT_201"/>
    <x v="0"/>
    <x v="0"/>
    <x v="0"/>
    <n v="11"/>
    <s v="PAI"/>
    <x v="11"/>
    <s v="ACT_201"/>
    <s v="Elaborar periódicamente informes de PQRSD, que incluyan las PQRS atendidas por la Entidad y publicarlos en la página web de la Entidad."/>
    <x v="4"/>
    <n v="4.4642857142857152E-4"/>
    <s v="Jun"/>
    <n v="1"/>
    <n v="1"/>
    <n v="1"/>
    <s v="Culminada"/>
    <n v="1"/>
    <n v="1"/>
    <n v="1"/>
    <m/>
    <m/>
    <m/>
    <m/>
    <m/>
    <x v="1"/>
    <m/>
  </r>
  <r>
    <n v="259"/>
    <s v="OE1;PR_10;ACT_201"/>
    <x v="0"/>
    <x v="0"/>
    <x v="0"/>
    <n v="11"/>
    <s v="PAI"/>
    <x v="11"/>
    <s v="ACT_201"/>
    <s v="Elaborar periódicamente informes de PQRSD, que incluyan las PQRS atendidas por la Entidad y publicarlos en la página web de la Entidad."/>
    <x v="4"/>
    <n v="4.4642857142857152E-4"/>
    <s v="Jul"/>
    <n v="0"/>
    <n v="0"/>
    <n v="0"/>
    <s v="Por Ejecutar"/>
    <n v="1"/>
    <n v="1"/>
    <n v="1"/>
    <m/>
    <m/>
    <m/>
    <m/>
    <m/>
    <x v="1"/>
    <m/>
  </r>
  <r>
    <n v="259"/>
    <s v="OE1;PR_10;ACT_201"/>
    <x v="0"/>
    <x v="0"/>
    <x v="0"/>
    <n v="11"/>
    <s v="PAI"/>
    <x v="11"/>
    <s v="ACT_201"/>
    <s v="Elaborar periódicamente informes de PQRSD, que incluyan las PQRS atendidas por la Entidad y publicarlos en la página web de la Entidad."/>
    <x v="4"/>
    <n v="4.4642857142857152E-4"/>
    <s v="Ago"/>
    <n v="0"/>
    <n v="0"/>
    <n v="0"/>
    <s v="Por Ejecutar"/>
    <n v="1"/>
    <n v="1"/>
    <n v="1"/>
    <m/>
    <m/>
    <m/>
    <m/>
    <m/>
    <x v="1"/>
    <m/>
  </r>
  <r>
    <n v="259"/>
    <s v="OE1;PR_10;ACT_201"/>
    <x v="0"/>
    <x v="0"/>
    <x v="0"/>
    <n v="11"/>
    <s v="PAI"/>
    <x v="11"/>
    <s v="ACT_201"/>
    <s v="Elaborar periódicamente informes de PQRSD, que incluyan las PQRS atendidas por la Entidad y publicarlos en la página web de la Entidad."/>
    <x v="4"/>
    <n v="4.4642857142857152E-4"/>
    <s v="Sep"/>
    <n v="0"/>
    <n v="0"/>
    <n v="0"/>
    <s v="Por Ejecutar"/>
    <n v="1"/>
    <n v="1"/>
    <n v="1"/>
    <m/>
    <m/>
    <m/>
    <m/>
    <m/>
    <x v="1"/>
    <m/>
  </r>
  <r>
    <n v="259"/>
    <s v="OE1;PR_10;ACT_201"/>
    <x v="0"/>
    <x v="0"/>
    <x v="0"/>
    <n v="11"/>
    <s v="PAI"/>
    <x v="11"/>
    <s v="ACT_201"/>
    <s v="Elaborar periódicamente informes de PQRSD, que incluyan las PQRS atendidas por la Entidad y publicarlos en la página web de la Entidad."/>
    <x v="4"/>
    <n v="4.4642857142857152E-4"/>
    <s v="Oct"/>
    <n v="0"/>
    <n v="0"/>
    <n v="0"/>
    <s v="Por Ejecutar"/>
    <n v="1"/>
    <n v="1"/>
    <n v="1"/>
    <m/>
    <m/>
    <m/>
    <m/>
    <m/>
    <x v="1"/>
    <m/>
  </r>
  <r>
    <n v="259"/>
    <s v="OE1;PR_10;ACT_201"/>
    <x v="0"/>
    <x v="0"/>
    <x v="0"/>
    <n v="11"/>
    <s v="PAI"/>
    <x v="11"/>
    <s v="ACT_201"/>
    <s v="Elaborar periódicamente informes de PQRSD, que incluyan las PQRS atendidas por la Entidad y publicarlos en la página web de la Entidad."/>
    <x v="4"/>
    <n v="4.4642857142857152E-4"/>
    <s v="Nov"/>
    <n v="0"/>
    <n v="0"/>
    <n v="0"/>
    <s v="Por Ejecutar"/>
    <n v="1"/>
    <n v="1"/>
    <n v="1"/>
    <m/>
    <m/>
    <m/>
    <m/>
    <m/>
    <x v="1"/>
    <m/>
  </r>
  <r>
    <n v="259"/>
    <s v="OE1;PR_10;ACT_201"/>
    <x v="0"/>
    <x v="0"/>
    <x v="0"/>
    <n v="11"/>
    <s v="PAI"/>
    <x v="11"/>
    <s v="ACT_201"/>
    <s v="Elaborar periódicamente informes de PQRSD, que incluyan las PQRS atendidas por la Entidad y publicarlos en la página web de la Entidad."/>
    <x v="4"/>
    <n v="4.4642857142857152E-4"/>
    <s v="Dic"/>
    <n v="1"/>
    <n v="0"/>
    <n v="0"/>
    <s v="Por Ejecutar"/>
    <n v="2"/>
    <n v="1"/>
    <n v="0.5"/>
    <m/>
    <m/>
    <m/>
    <m/>
    <m/>
    <x v="1"/>
    <m/>
  </r>
  <r>
    <n v="260"/>
    <s v="OE1;PR_10;ACT_293"/>
    <x v="0"/>
    <x v="0"/>
    <x v="0"/>
    <n v="11"/>
    <s v="PAI"/>
    <x v="17"/>
    <s v="ACT_293"/>
    <s v="Desarrollar actividades de promoción y prevención de los derechos de los usuarios del servicio de transporte"/>
    <x v="8"/>
    <n v="4.4642857142857152E-4"/>
    <s v="Ene"/>
    <n v="0"/>
    <n v="0"/>
    <n v="0"/>
    <s v="Por Ejecutar"/>
    <n v="0"/>
    <n v="0"/>
    <n v="0"/>
    <n v="0"/>
    <n v="0"/>
    <n v="0"/>
    <m/>
    <n v="1"/>
    <x v="2"/>
    <n v="0"/>
  </r>
  <r>
    <n v="260"/>
    <s v="OE1;PR_10;ACT_293"/>
    <x v="0"/>
    <x v="0"/>
    <x v="0"/>
    <n v="11"/>
    <s v="PAI"/>
    <x v="17"/>
    <s v="ACT_293"/>
    <s v="Desarrollar actividades de promoción y prevención de los derechos de los usuarios del servicio de transporte"/>
    <x v="8"/>
    <n v="4.4642857142857152E-4"/>
    <s v="Feb"/>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Mar"/>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Abr"/>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May"/>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Jun"/>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Jul"/>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Ago"/>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Sep"/>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Oct"/>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Nov"/>
    <n v="0"/>
    <n v="0"/>
    <n v="0"/>
    <s v="Por Ejecutar"/>
    <n v="0"/>
    <n v="0"/>
    <n v="0"/>
    <m/>
    <m/>
    <m/>
    <m/>
    <m/>
    <x v="1"/>
    <m/>
  </r>
  <r>
    <n v="260"/>
    <s v="OE1;PR_10;ACT_293"/>
    <x v="0"/>
    <x v="0"/>
    <x v="0"/>
    <n v="11"/>
    <s v="PAI"/>
    <x v="17"/>
    <s v="ACT_293"/>
    <s v="Desarrollar actividades de promoción y prevención de los derechos de los usuarios del servicio de transporte"/>
    <x v="8"/>
    <n v="4.4642857142857152E-4"/>
    <s v="Dic"/>
    <n v="0"/>
    <n v="0"/>
    <n v="0"/>
    <s v="Por Ejecutar"/>
    <n v="0"/>
    <n v="0"/>
    <n v="0"/>
    <m/>
    <m/>
    <m/>
    <m/>
    <m/>
    <x v="1"/>
    <m/>
  </r>
  <r>
    <n v="261"/>
    <s v="OE1;PR_10;ACT_115"/>
    <x v="0"/>
    <x v="0"/>
    <x v="0"/>
    <n v="11"/>
    <s v="PAI"/>
    <x v="11"/>
    <s v="ACT_115"/>
    <s v="Mantener actualizada la información del botón de transparencia de la Superintendencia de Transporte"/>
    <x v="5"/>
    <n v="4.4642857142857152E-4"/>
    <s v="Ene"/>
    <n v="0.02"/>
    <n v="0.02"/>
    <n v="1"/>
    <s v="Culminada"/>
    <n v="0.02"/>
    <n v="0.02"/>
    <n v="1"/>
    <n v="0.99669999999999992"/>
    <n v="0.31"/>
    <n v="0.3110263870773553"/>
    <m/>
    <n v="0.6889736129226447"/>
    <x v="0"/>
    <n v="1.3885106565953364E-4"/>
  </r>
  <r>
    <n v="261"/>
    <s v="OE1;PR_10;ACT_115"/>
    <x v="0"/>
    <x v="0"/>
    <x v="0"/>
    <n v="11"/>
    <s v="PAI"/>
    <x v="11"/>
    <s v="ACT_115"/>
    <s v="Mantener actualizada la información del botón de transparencia de la Superintendencia de Transporte"/>
    <x v="5"/>
    <n v="4.4642857142857152E-4"/>
    <s v="Feb"/>
    <n v="0.08"/>
    <n v="0.08"/>
    <n v="1"/>
    <s v="Culminada"/>
    <n v="0.1"/>
    <n v="0.1"/>
    <n v="1"/>
    <m/>
    <m/>
    <m/>
    <m/>
    <m/>
    <x v="1"/>
    <m/>
  </r>
  <r>
    <n v="261"/>
    <s v="OE1;PR_10;ACT_115"/>
    <x v="0"/>
    <x v="0"/>
    <x v="0"/>
    <n v="11"/>
    <s v="PAI"/>
    <x v="11"/>
    <s v="ACT_115"/>
    <s v="Mantener actualizada la información del botón de transparencia de la Superintendencia de Transporte"/>
    <x v="5"/>
    <n v="4.4642857142857152E-4"/>
    <s v="Mar"/>
    <n v="0.08"/>
    <n v="0.08"/>
    <n v="1"/>
    <s v="Culminada"/>
    <n v="0.18"/>
    <n v="0.18"/>
    <n v="1"/>
    <m/>
    <m/>
    <m/>
    <m/>
    <m/>
    <x v="1"/>
    <m/>
  </r>
  <r>
    <n v="261"/>
    <s v="OE1;PR_10;ACT_115"/>
    <x v="0"/>
    <x v="0"/>
    <x v="0"/>
    <n v="11"/>
    <s v="PAI"/>
    <x v="11"/>
    <s v="ACT_115"/>
    <s v="Mantener actualizada la información del botón de transparencia de la Superintendencia de Transporte"/>
    <x v="5"/>
    <n v="4.4642857142857152E-4"/>
    <s v="Abr"/>
    <n v="0.13"/>
    <n v="0.13"/>
    <n v="1"/>
    <s v="Culminada"/>
    <n v="0.31"/>
    <n v="0.31"/>
    <n v="1"/>
    <m/>
    <m/>
    <m/>
    <m/>
    <m/>
    <x v="1"/>
    <m/>
  </r>
  <r>
    <n v="261"/>
    <s v="OE1;PR_10;ACT_115"/>
    <x v="0"/>
    <x v="0"/>
    <x v="0"/>
    <n v="11"/>
    <s v="PAI"/>
    <x v="11"/>
    <s v="ACT_115"/>
    <s v="Mantener actualizada la información del botón de transparencia de la Superintendencia de Transporte"/>
    <x v="5"/>
    <n v="4.4642857142857152E-4"/>
    <s v="May"/>
    <n v="0"/>
    <n v="0"/>
    <n v="0"/>
    <s v="Por Ejecutar"/>
    <n v="0.31"/>
    <n v="0.31"/>
    <n v="1"/>
    <m/>
    <m/>
    <m/>
    <m/>
    <m/>
    <x v="1"/>
    <m/>
  </r>
  <r>
    <n v="261"/>
    <s v="OE1;PR_10;ACT_115"/>
    <x v="0"/>
    <x v="0"/>
    <x v="0"/>
    <n v="11"/>
    <s v="PAI"/>
    <x v="11"/>
    <s v="ACT_115"/>
    <s v="Mantener actualizada la información del botón de transparencia de la Superintendencia de Transporte"/>
    <x v="5"/>
    <n v="4.4642857142857152E-4"/>
    <s v="Jun"/>
    <n v="0"/>
    <n v="0"/>
    <n v="0"/>
    <s v="Por Ejecutar"/>
    <n v="0.31"/>
    <n v="0.31"/>
    <n v="1"/>
    <m/>
    <m/>
    <m/>
    <m/>
    <m/>
    <x v="1"/>
    <m/>
  </r>
  <r>
    <n v="261"/>
    <s v="OE1;PR_10;ACT_115"/>
    <x v="0"/>
    <x v="0"/>
    <x v="0"/>
    <n v="11"/>
    <s v="PAI"/>
    <x v="11"/>
    <s v="ACT_115"/>
    <s v="Mantener actualizada la información del botón de transparencia de la Superintendencia de Transporte"/>
    <x v="5"/>
    <n v="4.4642857142857152E-4"/>
    <s v="Jul"/>
    <n v="0"/>
    <n v="0"/>
    <n v="0"/>
    <s v="Por Ejecutar"/>
    <n v="0.31"/>
    <n v="0.31"/>
    <n v="1"/>
    <m/>
    <m/>
    <m/>
    <m/>
    <m/>
    <x v="1"/>
    <m/>
  </r>
  <r>
    <n v="261"/>
    <s v="OE1;PR_10;ACT_115"/>
    <x v="0"/>
    <x v="0"/>
    <x v="0"/>
    <n v="11"/>
    <s v="PAI"/>
    <x v="11"/>
    <s v="ACT_115"/>
    <s v="Mantener actualizada la información del botón de transparencia de la Superintendencia de Transporte"/>
    <x v="5"/>
    <n v="4.4642857142857152E-4"/>
    <s v="Ago"/>
    <n v="0.33329999999999999"/>
    <n v="0"/>
    <n v="0"/>
    <s v="Por Ejecutar"/>
    <n v="0.64329999999999998"/>
    <n v="0.31"/>
    <n v="0.48189025338100422"/>
    <m/>
    <m/>
    <m/>
    <m/>
    <m/>
    <x v="1"/>
    <m/>
  </r>
  <r>
    <n v="261"/>
    <s v="OE1;PR_10;ACT_115"/>
    <x v="0"/>
    <x v="0"/>
    <x v="0"/>
    <n v="11"/>
    <s v="PAI"/>
    <x v="11"/>
    <s v="ACT_115"/>
    <s v="Mantener actualizada la información del botón de transparencia de la Superintendencia de Transporte"/>
    <x v="5"/>
    <n v="4.4642857142857152E-4"/>
    <s v="Sep"/>
    <n v="0"/>
    <n v="0"/>
    <n v="0"/>
    <s v="Por Ejecutar"/>
    <n v="0.64329999999999998"/>
    <n v="0.31"/>
    <n v="0.48189025338100422"/>
    <m/>
    <m/>
    <m/>
    <m/>
    <m/>
    <x v="1"/>
    <m/>
  </r>
  <r>
    <n v="261"/>
    <s v="OE1;PR_10;ACT_115"/>
    <x v="0"/>
    <x v="0"/>
    <x v="0"/>
    <n v="11"/>
    <s v="PAI"/>
    <x v="11"/>
    <s v="ACT_115"/>
    <s v="Mantener actualizada la información del botón de transparencia de la Superintendencia de Transporte"/>
    <x v="5"/>
    <n v="4.4642857142857152E-4"/>
    <s v="Oct"/>
    <n v="0"/>
    <n v="0"/>
    <n v="0"/>
    <s v="Por Ejecutar"/>
    <n v="0.64329999999999998"/>
    <n v="0.31"/>
    <n v="0.48189025338100422"/>
    <m/>
    <m/>
    <m/>
    <m/>
    <m/>
    <x v="1"/>
    <m/>
  </r>
  <r>
    <n v="261"/>
    <s v="OE1;PR_10;ACT_115"/>
    <x v="0"/>
    <x v="0"/>
    <x v="0"/>
    <n v="11"/>
    <s v="PAI"/>
    <x v="11"/>
    <s v="ACT_115"/>
    <s v="Mantener actualizada la información del botón de transparencia de la Superintendencia de Transporte"/>
    <x v="5"/>
    <n v="4.4642857142857152E-4"/>
    <s v="Nov"/>
    <n v="0"/>
    <n v="0"/>
    <n v="0"/>
    <s v="Por Ejecutar"/>
    <n v="0.64329999999999998"/>
    <n v="0.31"/>
    <n v="0.48189025338100422"/>
    <m/>
    <m/>
    <m/>
    <m/>
    <m/>
    <x v="1"/>
    <m/>
  </r>
  <r>
    <n v="261"/>
    <s v="OE1;PR_10;ACT_115"/>
    <x v="0"/>
    <x v="0"/>
    <x v="0"/>
    <n v="11"/>
    <s v="PAI"/>
    <x v="11"/>
    <s v="ACT_115"/>
    <s v="Mantener actualizada la información del botón de transparencia de la Superintendencia de Transporte"/>
    <x v="5"/>
    <n v="4.4642857142857152E-4"/>
    <s v="Dic"/>
    <n v="0.35339999999999999"/>
    <n v="0"/>
    <n v="0"/>
    <s v="Por Ejecutar"/>
    <n v="0.99669999999999992"/>
    <n v="0.31"/>
    <n v="0.3110263870773553"/>
    <m/>
    <m/>
    <m/>
    <m/>
    <m/>
    <x v="1"/>
    <m/>
  </r>
  <r>
    <n v="262"/>
    <s v="OE2;PR_10;ACT_58"/>
    <x v="2"/>
    <x v="2"/>
    <x v="0"/>
    <n v="11"/>
    <s v="PAI"/>
    <x v="11"/>
    <s v="ACT_58"/>
    <s v="Actualizar, publicar y socializar los datos abiertos con que cuenta la Entidad"/>
    <x v="6"/>
    <n v="1.666666666666667E-3"/>
    <s v="Ene"/>
    <n v="0"/>
    <n v="0"/>
    <n v="0"/>
    <s v="Por Ejecutar"/>
    <n v="0"/>
    <n v="0"/>
    <n v="0"/>
    <n v="1"/>
    <n v="0.5"/>
    <n v="0.5"/>
    <m/>
    <n v="0.5"/>
    <x v="0"/>
    <n v="8.333333333333335E-4"/>
  </r>
  <r>
    <n v="262"/>
    <s v="OE2;PR_10;ACT_58"/>
    <x v="2"/>
    <x v="2"/>
    <x v="0"/>
    <n v="11"/>
    <s v="PAI"/>
    <x v="11"/>
    <s v="ACT_58"/>
    <s v="Actualizar, publicar y socializar los datos abiertos con que cuenta la Entidad"/>
    <x v="6"/>
    <n v="1.666666666666667E-3"/>
    <s v="Feb"/>
    <n v="0.1"/>
    <n v="0.1"/>
    <n v="1"/>
    <s v="Culminada"/>
    <n v="0.1"/>
    <n v="0.1"/>
    <n v="1"/>
    <m/>
    <m/>
    <m/>
    <m/>
    <m/>
    <x v="1"/>
    <m/>
  </r>
  <r>
    <n v="262"/>
    <s v="OE2;PR_10;ACT_58"/>
    <x v="2"/>
    <x v="2"/>
    <x v="0"/>
    <n v="11"/>
    <s v="PAI"/>
    <x v="11"/>
    <s v="ACT_58"/>
    <s v="Actualizar, publicar y socializar los datos abiertos con que cuenta la Entidad"/>
    <x v="6"/>
    <n v="1.666666666666667E-3"/>
    <s v="Mar"/>
    <n v="0.15"/>
    <n v="0.15"/>
    <n v="1"/>
    <s v="Culminada"/>
    <n v="0.25"/>
    <n v="0.25"/>
    <n v="1"/>
    <m/>
    <m/>
    <m/>
    <m/>
    <m/>
    <x v="1"/>
    <m/>
  </r>
  <r>
    <n v="262"/>
    <s v="OE2;PR_10;ACT_58"/>
    <x v="2"/>
    <x v="2"/>
    <x v="0"/>
    <n v="11"/>
    <s v="PAI"/>
    <x v="11"/>
    <s v="ACT_58"/>
    <s v="Actualizar, publicar y socializar los datos abiertos con que cuenta la Entidad"/>
    <x v="6"/>
    <n v="1.666666666666667E-3"/>
    <s v="Abr"/>
    <n v="0.05"/>
    <n v="0.05"/>
    <n v="1"/>
    <s v="Culminada"/>
    <n v="0.3"/>
    <n v="0.3"/>
    <n v="1"/>
    <m/>
    <m/>
    <m/>
    <m/>
    <m/>
    <x v="1"/>
    <m/>
  </r>
  <r>
    <n v="262"/>
    <s v="OE2;PR_10;ACT_58"/>
    <x v="2"/>
    <x v="2"/>
    <x v="0"/>
    <n v="11"/>
    <s v="PAI"/>
    <x v="11"/>
    <s v="ACT_58"/>
    <s v="Actualizar, publicar y socializar los datos abiertos con que cuenta la Entidad"/>
    <x v="6"/>
    <n v="1.666666666666667E-3"/>
    <s v="May"/>
    <n v="0.1"/>
    <n v="0.1"/>
    <n v="1"/>
    <s v="Culminada"/>
    <n v="0.4"/>
    <n v="0.4"/>
    <n v="1"/>
    <m/>
    <m/>
    <m/>
    <m/>
    <m/>
    <x v="1"/>
    <m/>
  </r>
  <r>
    <n v="262"/>
    <s v="OE2;PR_10;ACT_58"/>
    <x v="2"/>
    <x v="2"/>
    <x v="0"/>
    <n v="11"/>
    <s v="PAI"/>
    <x v="11"/>
    <s v="ACT_58"/>
    <s v="Actualizar, publicar y socializar los datos abiertos con que cuenta la Entidad"/>
    <x v="6"/>
    <n v="1.666666666666667E-3"/>
    <s v="Jun"/>
    <n v="0.1"/>
    <n v="0.1"/>
    <n v="1"/>
    <s v="Culminada"/>
    <n v="0.5"/>
    <n v="0.5"/>
    <n v="1"/>
    <m/>
    <m/>
    <m/>
    <m/>
    <m/>
    <x v="1"/>
    <m/>
  </r>
  <r>
    <n v="262"/>
    <s v="OE2;PR_10;ACT_58"/>
    <x v="2"/>
    <x v="2"/>
    <x v="0"/>
    <n v="11"/>
    <s v="PAI"/>
    <x v="11"/>
    <s v="ACT_58"/>
    <s v="Actualizar, publicar y socializar los datos abiertos con que cuenta la Entidad"/>
    <x v="6"/>
    <n v="1.666666666666667E-3"/>
    <s v="Jul"/>
    <n v="0.05"/>
    <n v="0"/>
    <n v="0"/>
    <s v="Por Ejecutar"/>
    <n v="0.55000000000000004"/>
    <n v="0.5"/>
    <n v="0.90909090909090906"/>
    <m/>
    <m/>
    <m/>
    <m/>
    <m/>
    <x v="1"/>
    <m/>
  </r>
  <r>
    <n v="262"/>
    <s v="OE2;PR_10;ACT_58"/>
    <x v="2"/>
    <x v="2"/>
    <x v="0"/>
    <n v="11"/>
    <s v="PAI"/>
    <x v="11"/>
    <s v="ACT_58"/>
    <s v="Actualizar, publicar y socializar los datos abiertos con que cuenta la Entidad"/>
    <x v="6"/>
    <n v="1.666666666666667E-3"/>
    <s v="Ago"/>
    <n v="0.1"/>
    <n v="0"/>
    <n v="0"/>
    <s v="Por Ejecutar"/>
    <n v="0.65"/>
    <n v="0.5"/>
    <n v="0.76923076923076916"/>
    <m/>
    <m/>
    <m/>
    <m/>
    <m/>
    <x v="1"/>
    <m/>
  </r>
  <r>
    <n v="262"/>
    <s v="OE2;PR_10;ACT_58"/>
    <x v="2"/>
    <x v="2"/>
    <x v="0"/>
    <n v="11"/>
    <s v="PAI"/>
    <x v="11"/>
    <s v="ACT_58"/>
    <s v="Actualizar, publicar y socializar los datos abiertos con que cuenta la Entidad"/>
    <x v="6"/>
    <n v="1.666666666666667E-3"/>
    <s v="Sep"/>
    <n v="0.1"/>
    <n v="0"/>
    <n v="0"/>
    <s v="Por Ejecutar"/>
    <n v="0.75"/>
    <n v="0.5"/>
    <n v="0.66666666666666663"/>
    <m/>
    <m/>
    <m/>
    <m/>
    <m/>
    <x v="1"/>
    <m/>
  </r>
  <r>
    <n v="262"/>
    <s v="OE2;PR_10;ACT_58"/>
    <x v="2"/>
    <x v="2"/>
    <x v="0"/>
    <n v="11"/>
    <s v="PAI"/>
    <x v="11"/>
    <s v="ACT_58"/>
    <s v="Actualizar, publicar y socializar los datos abiertos con que cuenta la Entidad"/>
    <x v="6"/>
    <n v="1.666666666666667E-3"/>
    <s v="Oct"/>
    <n v="0.05"/>
    <n v="0"/>
    <n v="0"/>
    <s v="Por Ejecutar"/>
    <n v="0.8"/>
    <n v="0.5"/>
    <n v="0.625"/>
    <m/>
    <m/>
    <m/>
    <m/>
    <m/>
    <x v="1"/>
    <m/>
  </r>
  <r>
    <n v="262"/>
    <s v="OE2;PR_10;ACT_58"/>
    <x v="2"/>
    <x v="2"/>
    <x v="0"/>
    <n v="11"/>
    <s v="PAI"/>
    <x v="11"/>
    <s v="ACT_58"/>
    <s v="Actualizar, publicar y socializar los datos abiertos con que cuenta la Entidad"/>
    <x v="6"/>
    <n v="1.666666666666667E-3"/>
    <s v="Nov"/>
    <n v="0.1"/>
    <n v="0"/>
    <n v="0"/>
    <s v="Por Ejecutar"/>
    <n v="0.9"/>
    <n v="0.5"/>
    <n v="0.55555555555555558"/>
    <m/>
    <m/>
    <m/>
    <m/>
    <m/>
    <x v="1"/>
    <m/>
  </r>
  <r>
    <n v="262"/>
    <s v="OE2;PR_10;ACT_58"/>
    <x v="2"/>
    <x v="2"/>
    <x v="0"/>
    <n v="11"/>
    <s v="PAI"/>
    <x v="11"/>
    <s v="ACT_58"/>
    <s v="Actualizar, publicar y socializar los datos abiertos con que cuenta la Entidad"/>
    <x v="6"/>
    <n v="1.666666666666667E-3"/>
    <s v="Dic"/>
    <n v="0.1"/>
    <n v="0"/>
    <n v="0"/>
    <s v="Por Ejecutar"/>
    <n v="1"/>
    <n v="0.5"/>
    <n v="0.5"/>
    <m/>
    <m/>
    <m/>
    <m/>
    <m/>
    <x v="1"/>
    <m/>
  </r>
  <r>
    <n v="263"/>
    <s v="OE1;PR_10;ACT_116"/>
    <x v="0"/>
    <x v="0"/>
    <x v="0"/>
    <n v="11"/>
    <s v="PAI"/>
    <x v="11"/>
    <s v="ACT_116"/>
    <s v="Mantener actualizados los Trámites de cara al ciudadano en el Sistema Único de Información de Trámites - SUIT"/>
    <x v="5"/>
    <n v="4.4642857142857152E-4"/>
    <s v="Ene"/>
    <n v="8.3299999999999999E-2"/>
    <n v="0"/>
    <n v="0"/>
    <s v="Por Ejecutar"/>
    <n v="8.3299999999999999E-2"/>
    <n v="0"/>
    <n v="0"/>
    <n v="0.99960000000000016"/>
    <n v="0"/>
    <n v="0"/>
    <m/>
    <n v="1"/>
    <x v="2"/>
    <n v="0"/>
  </r>
  <r>
    <n v="263"/>
    <s v="OE1;PR_10;ACT_116"/>
    <x v="0"/>
    <x v="0"/>
    <x v="0"/>
    <n v="11"/>
    <s v="PAI"/>
    <x v="11"/>
    <s v="ACT_116"/>
    <s v="Mantener actualizados los Trámites de cara al ciudadano en el Sistema Único de Información de Trámites - SUIT"/>
    <x v="5"/>
    <n v="4.4642857142857152E-4"/>
    <s v="Feb"/>
    <n v="8.3299999999999999E-2"/>
    <n v="0"/>
    <n v="0"/>
    <s v="Por Ejecutar"/>
    <n v="0.1666"/>
    <n v="0"/>
    <n v="0"/>
    <m/>
    <m/>
    <m/>
    <m/>
    <m/>
    <x v="1"/>
    <m/>
  </r>
  <r>
    <n v="263"/>
    <s v="OE1;PR_10;ACT_116"/>
    <x v="0"/>
    <x v="0"/>
    <x v="0"/>
    <n v="11"/>
    <s v="PAI"/>
    <x v="11"/>
    <s v="ACT_116"/>
    <s v="Mantener actualizados los Trámites de cara al ciudadano en el Sistema Único de Información de Trámites - SUIT"/>
    <x v="5"/>
    <n v="4.4642857142857152E-4"/>
    <s v="Mar"/>
    <n v="8.3299999999999999E-2"/>
    <n v="0"/>
    <n v="0"/>
    <s v="Por Ejecutar"/>
    <n v="0.24990000000000001"/>
    <n v="0"/>
    <n v="0"/>
    <m/>
    <m/>
    <m/>
    <m/>
    <m/>
    <x v="1"/>
    <m/>
  </r>
  <r>
    <n v="263"/>
    <s v="OE1;PR_10;ACT_116"/>
    <x v="0"/>
    <x v="0"/>
    <x v="0"/>
    <n v="11"/>
    <s v="PAI"/>
    <x v="11"/>
    <s v="ACT_116"/>
    <s v="Mantener actualizados los Trámites de cara al ciudadano en el Sistema Único de Información de Trámites - SUIT"/>
    <x v="5"/>
    <n v="4.4642857142857152E-4"/>
    <s v="Abr"/>
    <n v="8.3299999999999999E-2"/>
    <n v="0"/>
    <n v="0"/>
    <s v="Por Ejecutar"/>
    <n v="0.3332"/>
    <n v="0"/>
    <n v="0"/>
    <m/>
    <m/>
    <m/>
    <m/>
    <m/>
    <x v="1"/>
    <m/>
  </r>
  <r>
    <n v="263"/>
    <s v="OE1;PR_10;ACT_116"/>
    <x v="0"/>
    <x v="0"/>
    <x v="0"/>
    <n v="11"/>
    <s v="PAI"/>
    <x v="11"/>
    <s v="ACT_116"/>
    <s v="Mantener actualizados los Trámites de cara al ciudadano en el Sistema Único de Información de Trámites - SUIT"/>
    <x v="5"/>
    <n v="4.4642857142857152E-4"/>
    <s v="May"/>
    <n v="8.3299999999999999E-2"/>
    <n v="0"/>
    <n v="0"/>
    <s v="Por Ejecutar"/>
    <n v="0.41649999999999998"/>
    <n v="0"/>
    <n v="0"/>
    <m/>
    <m/>
    <m/>
    <m/>
    <m/>
    <x v="1"/>
    <m/>
  </r>
  <r>
    <n v="263"/>
    <s v="OE1;PR_10;ACT_116"/>
    <x v="0"/>
    <x v="0"/>
    <x v="0"/>
    <n v="11"/>
    <s v="PAI"/>
    <x v="11"/>
    <s v="ACT_116"/>
    <s v="Mantener actualizados los Trámites de cara al ciudadano en el Sistema Único de Información de Trámites - SUIT"/>
    <x v="5"/>
    <n v="4.4642857142857152E-4"/>
    <s v="Jun"/>
    <n v="8.3299999999999999E-2"/>
    <n v="0"/>
    <n v="0"/>
    <s v="Por Ejecutar"/>
    <n v="0.49979999999999997"/>
    <n v="0"/>
    <n v="0"/>
    <m/>
    <m/>
    <m/>
    <m/>
    <m/>
    <x v="1"/>
    <m/>
  </r>
  <r>
    <n v="263"/>
    <s v="OE1;PR_10;ACT_116"/>
    <x v="0"/>
    <x v="0"/>
    <x v="0"/>
    <n v="11"/>
    <s v="PAI"/>
    <x v="11"/>
    <s v="ACT_116"/>
    <s v="Mantener actualizados los Trámites de cara al ciudadano en el Sistema Único de Información de Trámites - SUIT"/>
    <x v="5"/>
    <n v="4.4642857142857152E-4"/>
    <s v="Jul"/>
    <n v="8.3299999999999999E-2"/>
    <n v="0"/>
    <n v="0"/>
    <s v="Por Ejecutar"/>
    <n v="0.58309999999999995"/>
    <n v="0"/>
    <n v="0"/>
    <m/>
    <m/>
    <m/>
    <m/>
    <m/>
    <x v="1"/>
    <m/>
  </r>
  <r>
    <n v="263"/>
    <s v="OE1;PR_10;ACT_116"/>
    <x v="0"/>
    <x v="0"/>
    <x v="0"/>
    <n v="11"/>
    <s v="PAI"/>
    <x v="11"/>
    <s v="ACT_116"/>
    <s v="Mantener actualizados los Trámites de cara al ciudadano en el Sistema Único de Información de Trámites - SUIT"/>
    <x v="5"/>
    <n v="4.4642857142857152E-4"/>
    <s v="Ago"/>
    <n v="8.3299999999999999E-2"/>
    <n v="0"/>
    <n v="0"/>
    <s v="Por Ejecutar"/>
    <n v="0.66639999999999999"/>
    <n v="0"/>
    <n v="0"/>
    <m/>
    <m/>
    <m/>
    <m/>
    <m/>
    <x v="1"/>
    <m/>
  </r>
  <r>
    <n v="263"/>
    <s v="OE1;PR_10;ACT_116"/>
    <x v="0"/>
    <x v="0"/>
    <x v="0"/>
    <n v="11"/>
    <s v="PAI"/>
    <x v="11"/>
    <s v="ACT_116"/>
    <s v="Mantener actualizados los Trámites de cara al ciudadano en el Sistema Único de Información de Trámites - SUIT"/>
    <x v="5"/>
    <n v="4.4642857142857152E-4"/>
    <s v="Sep"/>
    <n v="8.3299999999999999E-2"/>
    <n v="0"/>
    <n v="0"/>
    <s v="Por Ejecutar"/>
    <n v="0.74970000000000003"/>
    <n v="0"/>
    <n v="0"/>
    <m/>
    <m/>
    <m/>
    <m/>
    <m/>
    <x v="1"/>
    <m/>
  </r>
  <r>
    <n v="263"/>
    <s v="OE1;PR_10;ACT_116"/>
    <x v="0"/>
    <x v="0"/>
    <x v="0"/>
    <n v="11"/>
    <s v="PAI"/>
    <x v="11"/>
    <s v="ACT_116"/>
    <s v="Mantener actualizados los Trámites de cara al ciudadano en el Sistema Único de Información de Trámites - SUIT"/>
    <x v="5"/>
    <n v="4.4642857142857152E-4"/>
    <s v="Oct"/>
    <n v="8.3299999999999999E-2"/>
    <n v="0"/>
    <n v="0"/>
    <s v="Por Ejecutar"/>
    <n v="0.83300000000000007"/>
    <n v="0"/>
    <n v="0"/>
    <m/>
    <m/>
    <m/>
    <m/>
    <m/>
    <x v="1"/>
    <m/>
  </r>
  <r>
    <n v="263"/>
    <s v="OE1;PR_10;ACT_116"/>
    <x v="0"/>
    <x v="0"/>
    <x v="0"/>
    <n v="11"/>
    <s v="PAI"/>
    <x v="11"/>
    <s v="ACT_116"/>
    <s v="Mantener actualizados los Trámites de cara al ciudadano en el Sistema Único de Información de Trámites - SUIT"/>
    <x v="5"/>
    <n v="4.4642857142857152E-4"/>
    <s v="Nov"/>
    <n v="8.3299999999999999E-2"/>
    <n v="0"/>
    <n v="0"/>
    <s v="Por Ejecutar"/>
    <n v="0.91630000000000011"/>
    <n v="0"/>
    <n v="0"/>
    <m/>
    <m/>
    <m/>
    <m/>
    <m/>
    <x v="1"/>
    <m/>
  </r>
  <r>
    <n v="263"/>
    <s v="OE1;PR_10;ACT_116"/>
    <x v="0"/>
    <x v="0"/>
    <x v="0"/>
    <n v="11"/>
    <s v="PAI"/>
    <x v="11"/>
    <s v="ACT_116"/>
    <s v="Mantener actualizados los Trámites de cara al ciudadano en el Sistema Único de Información de Trámites - SUIT"/>
    <x v="5"/>
    <n v="4.4642857142857152E-4"/>
    <s v="Dic"/>
    <n v="8.3299999999999999E-2"/>
    <n v="0"/>
    <n v="0"/>
    <s v="Por Ejecutar"/>
    <n v="0.99960000000000016"/>
    <n v="0"/>
    <n v="0"/>
    <m/>
    <m/>
    <m/>
    <m/>
    <m/>
    <x v="1"/>
    <m/>
  </r>
  <r>
    <n v="264"/>
    <s v="OE1;PR_10;ACT_202"/>
    <x v="0"/>
    <x v="0"/>
    <x v="0"/>
    <n v="11"/>
    <s v="PAI"/>
    <x v="11"/>
    <s v="ACT_202"/>
    <s v="Gestionar la publicación de las hojas de vida de los funcionarios de la SPT, en el aplicativo SIGEP"/>
    <x v="4"/>
    <n v="4.4642857142857152E-4"/>
    <s v="Ene"/>
    <n v="1"/>
    <n v="1"/>
    <n v="1"/>
    <s v="Culminada"/>
    <n v="1"/>
    <n v="1"/>
    <n v="1"/>
    <n v="71"/>
    <n v="71"/>
    <n v="1"/>
    <m/>
    <n v="0"/>
    <x v="3"/>
    <n v="4.4642857142857152E-4"/>
  </r>
  <r>
    <n v="264"/>
    <s v="OE1;PR_10;ACT_202"/>
    <x v="0"/>
    <x v="0"/>
    <x v="0"/>
    <n v="11"/>
    <s v="PAI"/>
    <x v="11"/>
    <s v="ACT_202"/>
    <s v="Gestionar la publicación de las hojas de vida de los funcionarios de la SPT, en el aplicativo SIGEP"/>
    <x v="4"/>
    <n v="4.4642857142857152E-4"/>
    <s v="Feb"/>
    <n v="0"/>
    <n v="0"/>
    <n v="0"/>
    <s v="Por Ejecutar"/>
    <n v="1"/>
    <n v="1"/>
    <n v="1"/>
    <m/>
    <m/>
    <m/>
    <m/>
    <m/>
    <x v="1"/>
    <m/>
  </r>
  <r>
    <n v="264"/>
    <s v="OE1;PR_10;ACT_202"/>
    <x v="0"/>
    <x v="0"/>
    <x v="0"/>
    <n v="11"/>
    <s v="PAI"/>
    <x v="11"/>
    <s v="ACT_202"/>
    <s v="Gestionar la publicación de las hojas de vida de los funcionarios de la SPT, en el aplicativo SIGEP"/>
    <x v="4"/>
    <n v="4.4642857142857152E-4"/>
    <s v="Mar"/>
    <n v="13"/>
    <n v="13"/>
    <n v="1"/>
    <s v="Culminada"/>
    <n v="14"/>
    <n v="14"/>
    <n v="1"/>
    <m/>
    <m/>
    <m/>
    <m/>
    <m/>
    <x v="1"/>
    <m/>
  </r>
  <r>
    <n v="264"/>
    <s v="OE1;PR_10;ACT_202"/>
    <x v="0"/>
    <x v="0"/>
    <x v="0"/>
    <n v="11"/>
    <s v="PAI"/>
    <x v="11"/>
    <s v="ACT_202"/>
    <s v="Gestionar la publicación de las hojas de vida de los funcionarios de la SPT, en el aplicativo SIGEP"/>
    <x v="4"/>
    <n v="4.4642857142857152E-4"/>
    <s v="Abr"/>
    <n v="20"/>
    <n v="20"/>
    <n v="1"/>
    <s v="Culminada"/>
    <n v="34"/>
    <n v="34"/>
    <n v="1"/>
    <m/>
    <m/>
    <m/>
    <m/>
    <m/>
    <x v="1"/>
    <m/>
  </r>
  <r>
    <n v="264"/>
    <s v="OE1;PR_10;ACT_202"/>
    <x v="0"/>
    <x v="0"/>
    <x v="0"/>
    <n v="11"/>
    <s v="PAI"/>
    <x v="11"/>
    <s v="ACT_202"/>
    <s v="Gestionar la publicación de las hojas de vida de los funcionarios de la SPT, en el aplicativo SIGEP"/>
    <x v="4"/>
    <n v="4.4642857142857152E-4"/>
    <s v="May"/>
    <n v="0"/>
    <n v="0"/>
    <n v="0"/>
    <s v="Por Ejecutar"/>
    <n v="34"/>
    <n v="34"/>
    <n v="1"/>
    <m/>
    <m/>
    <m/>
    <m/>
    <m/>
    <x v="1"/>
    <m/>
  </r>
  <r>
    <n v="264"/>
    <s v="OE1;PR_10;ACT_202"/>
    <x v="0"/>
    <x v="0"/>
    <x v="0"/>
    <n v="11"/>
    <s v="PAI"/>
    <x v="11"/>
    <s v="ACT_202"/>
    <s v="Gestionar la publicación de las hojas de vida de los funcionarios de la SPT, en el aplicativo SIGEP"/>
    <x v="4"/>
    <n v="4.4642857142857152E-4"/>
    <s v="Jun"/>
    <n v="37"/>
    <n v="37"/>
    <n v="1"/>
    <s v="Culminada"/>
    <n v="71"/>
    <n v="71"/>
    <n v="1"/>
    <m/>
    <m/>
    <m/>
    <m/>
    <m/>
    <x v="1"/>
    <m/>
  </r>
  <r>
    <n v="264"/>
    <s v="OE1;PR_10;ACT_202"/>
    <x v="0"/>
    <x v="0"/>
    <x v="0"/>
    <n v="11"/>
    <s v="PAI"/>
    <x v="11"/>
    <s v="ACT_202"/>
    <s v="Gestionar la publicación de las hojas de vida de los funcionarios de la SPT, en el aplicativo SIGEP"/>
    <x v="4"/>
    <n v="4.4642857142857152E-4"/>
    <s v="Jul"/>
    <n v="0"/>
    <n v="0"/>
    <n v="0"/>
    <s v="Por Ejecutar"/>
    <n v="71"/>
    <n v="71"/>
    <n v="1"/>
    <m/>
    <m/>
    <m/>
    <m/>
    <m/>
    <x v="1"/>
    <m/>
  </r>
  <r>
    <n v="264"/>
    <s v="OE1;PR_10;ACT_202"/>
    <x v="0"/>
    <x v="0"/>
    <x v="0"/>
    <n v="11"/>
    <s v="PAI"/>
    <x v="11"/>
    <s v="ACT_202"/>
    <s v="Gestionar la publicación de las hojas de vida de los funcionarios de la SPT, en el aplicativo SIGEP"/>
    <x v="4"/>
    <n v="4.4642857142857152E-4"/>
    <s v="Ago"/>
    <n v="0"/>
    <n v="0"/>
    <n v="0"/>
    <s v="Por Ejecutar"/>
    <n v="71"/>
    <n v="71"/>
    <n v="1"/>
    <m/>
    <m/>
    <m/>
    <m/>
    <m/>
    <x v="1"/>
    <m/>
  </r>
  <r>
    <n v="264"/>
    <s v="OE1;PR_10;ACT_202"/>
    <x v="0"/>
    <x v="0"/>
    <x v="0"/>
    <n v="11"/>
    <s v="PAI"/>
    <x v="11"/>
    <s v="ACT_202"/>
    <s v="Gestionar la publicación de las hojas de vida de los funcionarios de la SPT, en el aplicativo SIGEP"/>
    <x v="4"/>
    <n v="4.4642857142857152E-4"/>
    <s v="Sep"/>
    <n v="0"/>
    <n v="0"/>
    <n v="0"/>
    <s v="Por Ejecutar"/>
    <n v="71"/>
    <n v="71"/>
    <n v="1"/>
    <m/>
    <m/>
    <m/>
    <m/>
    <m/>
    <x v="1"/>
    <m/>
  </r>
  <r>
    <n v="264"/>
    <s v="OE1;PR_10;ACT_202"/>
    <x v="0"/>
    <x v="0"/>
    <x v="0"/>
    <n v="11"/>
    <s v="PAI"/>
    <x v="11"/>
    <s v="ACT_202"/>
    <s v="Gestionar la publicación de las hojas de vida de los funcionarios de la SPT, en el aplicativo SIGEP"/>
    <x v="4"/>
    <n v="4.4642857142857152E-4"/>
    <s v="Oct"/>
    <n v="0"/>
    <n v="0"/>
    <n v="0"/>
    <s v="Por Ejecutar"/>
    <n v="71"/>
    <n v="71"/>
    <n v="1"/>
    <m/>
    <m/>
    <m/>
    <m/>
    <m/>
    <x v="1"/>
    <m/>
  </r>
  <r>
    <n v="264"/>
    <s v="OE1;PR_10;ACT_202"/>
    <x v="0"/>
    <x v="0"/>
    <x v="0"/>
    <n v="11"/>
    <s v="PAI"/>
    <x v="11"/>
    <s v="ACT_202"/>
    <s v="Gestionar la publicación de las hojas de vida de los funcionarios de la SPT, en el aplicativo SIGEP"/>
    <x v="4"/>
    <n v="4.4642857142857152E-4"/>
    <s v="Nov"/>
    <n v="0"/>
    <n v="0"/>
    <n v="0"/>
    <s v="Por Ejecutar"/>
    <n v="71"/>
    <n v="71"/>
    <n v="1"/>
    <m/>
    <m/>
    <m/>
    <m/>
    <m/>
    <x v="1"/>
    <m/>
  </r>
  <r>
    <n v="264"/>
    <s v="OE1;PR_10;ACT_202"/>
    <x v="0"/>
    <x v="0"/>
    <x v="0"/>
    <n v="11"/>
    <s v="PAI"/>
    <x v="11"/>
    <s v="ACT_202"/>
    <s v="Gestionar la publicación de las hojas de vida de los funcionarios de la SPT, en el aplicativo SIGEP"/>
    <x v="4"/>
    <n v="4.4642857142857152E-4"/>
    <s v="Dic"/>
    <n v="0"/>
    <n v="0"/>
    <n v="0"/>
    <s v="Por Ejecutar"/>
    <n v="71"/>
    <n v="71"/>
    <n v="1"/>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Ene"/>
    <n v="0"/>
    <n v="0"/>
    <n v="0"/>
    <s v="Por Ejecutar"/>
    <n v="0"/>
    <n v="0"/>
    <n v="0"/>
    <n v="0.99990000000000001"/>
    <n v="0"/>
    <n v="0"/>
    <m/>
    <n v="1"/>
    <x v="2"/>
    <n v="0"/>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Feb"/>
    <n v="0"/>
    <n v="0"/>
    <n v="0"/>
    <s v="Por Ejecutar"/>
    <n v="0"/>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Mar"/>
    <n v="0"/>
    <n v="0"/>
    <n v="0"/>
    <s v="Por Ejecutar"/>
    <n v="0"/>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Abr"/>
    <n v="0"/>
    <n v="0"/>
    <n v="0"/>
    <s v="Por Ejecutar"/>
    <n v="0"/>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May"/>
    <n v="0.33329999999999999"/>
    <n v="0"/>
    <n v="0"/>
    <s v="Por Ejecutar"/>
    <n v="0.33329999999999999"/>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Jun"/>
    <n v="0"/>
    <n v="0"/>
    <n v="0"/>
    <s v="Por Ejecutar"/>
    <n v="0.33329999999999999"/>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Jul"/>
    <n v="0"/>
    <n v="0"/>
    <n v="0"/>
    <s v="Por Ejecutar"/>
    <n v="0.33329999999999999"/>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Ago"/>
    <n v="0.33329999999999999"/>
    <n v="0"/>
    <n v="0"/>
    <s v="Por Ejecutar"/>
    <n v="0.66659999999999997"/>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Sep"/>
    <n v="0"/>
    <n v="0"/>
    <n v="0"/>
    <s v="Por Ejecutar"/>
    <n v="0.66659999999999997"/>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Oct"/>
    <n v="0"/>
    <n v="0"/>
    <n v="0"/>
    <s v="Por Ejecutar"/>
    <n v="0.66659999999999997"/>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Nov"/>
    <n v="0"/>
    <n v="0"/>
    <n v="0"/>
    <s v="Por Ejecutar"/>
    <n v="0.66659999999999997"/>
    <n v="0"/>
    <n v="0"/>
    <m/>
    <m/>
    <m/>
    <m/>
    <m/>
    <x v="1"/>
    <m/>
  </r>
  <r>
    <n v="265"/>
    <s v="OE1;PR_10;ACT_77"/>
    <x v="0"/>
    <x v="0"/>
    <x v="0"/>
    <n v="11"/>
    <s v="PAI"/>
    <x v="11"/>
    <s v="ACT_77"/>
    <s v="Desarrollar actividades de sensibilización dirigidas a las diferentes dependencias de la Entidad, sobre la elaboración de las respuestas a las solicitudes de la ciudadanía."/>
    <x v="7"/>
    <n v="4.4642857142857152E-4"/>
    <s v="Dic"/>
    <n v="0.33329999999999999"/>
    <n v="0"/>
    <n v="0"/>
    <s v="Por Ejecutar"/>
    <n v="0.99990000000000001"/>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Ene"/>
    <n v="0"/>
    <n v="0"/>
    <n v="0"/>
    <s v="Por Ejecutar"/>
    <n v="0"/>
    <n v="0"/>
    <n v="0"/>
    <n v="1"/>
    <n v="0"/>
    <n v="0"/>
    <m/>
    <n v="1"/>
    <x v="2"/>
    <n v="0"/>
  </r>
  <r>
    <n v="266"/>
    <s v="OE1;PR_10;ACT_17"/>
    <x v="0"/>
    <x v="0"/>
    <x v="0"/>
    <n v="11"/>
    <s v="PAI"/>
    <x v="11"/>
    <s v="ACT_17"/>
    <s v="Desarrollar campaña de comunicaciones, dando a conocer a la Ciudadanía los mecanismos para colocar denuncias ante la Superintendencia de Transporte"/>
    <x v="3"/>
    <n v="4.4642857142857152E-4"/>
    <s v="Feb"/>
    <n v="0"/>
    <n v="0"/>
    <n v="0"/>
    <s v="Por Ejecutar"/>
    <n v="0"/>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Mar"/>
    <n v="0"/>
    <n v="0"/>
    <n v="0"/>
    <s v="Por Ejecutar"/>
    <n v="0"/>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Abr"/>
    <n v="0"/>
    <n v="0"/>
    <n v="0"/>
    <s v="Por Ejecutar"/>
    <n v="0"/>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May"/>
    <n v="0"/>
    <n v="0"/>
    <n v="0"/>
    <s v="Por Ejecutar"/>
    <n v="0"/>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Jun"/>
    <n v="0"/>
    <n v="0"/>
    <n v="0"/>
    <s v="Por Ejecutar"/>
    <n v="0"/>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Jul"/>
    <n v="0"/>
    <n v="0"/>
    <n v="0"/>
    <s v="Por Ejecutar"/>
    <n v="0"/>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Ago"/>
    <n v="0.5"/>
    <n v="0"/>
    <n v="0"/>
    <s v="Por Ejecutar"/>
    <n v="0.5"/>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Sep"/>
    <n v="0.5"/>
    <n v="0"/>
    <n v="0"/>
    <s v="Por Ejecutar"/>
    <n v="1"/>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Oct"/>
    <n v="0"/>
    <n v="0"/>
    <n v="0"/>
    <s v="Por Ejecutar"/>
    <n v="1"/>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Nov"/>
    <n v="0"/>
    <n v="0"/>
    <n v="0"/>
    <s v="Por Ejecutar"/>
    <n v="1"/>
    <n v="0"/>
    <n v="0"/>
    <m/>
    <m/>
    <m/>
    <m/>
    <m/>
    <x v="1"/>
    <m/>
  </r>
  <r>
    <n v="266"/>
    <s v="OE1;PR_10;ACT_17"/>
    <x v="0"/>
    <x v="0"/>
    <x v="0"/>
    <n v="11"/>
    <s v="PAI"/>
    <x v="11"/>
    <s v="ACT_17"/>
    <s v="Desarrollar campaña de comunicaciones, dando a conocer a la Ciudadanía los mecanismos para colocar denuncias ante la Superintendencia de Transporte"/>
    <x v="3"/>
    <n v="4.4642857142857152E-4"/>
    <s v="Dic"/>
    <n v="0"/>
    <n v="0"/>
    <n v="0"/>
    <s v="Por Ejecutar"/>
    <n v="1"/>
    <n v="0"/>
    <n v="0"/>
    <m/>
    <m/>
    <m/>
    <m/>
    <m/>
    <x v="1"/>
    <m/>
  </r>
  <r>
    <n v="267"/>
    <s v="OE2;PR_10;ACT_59"/>
    <x v="2"/>
    <x v="2"/>
    <x v="0"/>
    <n v="11"/>
    <s v="PAI"/>
    <x v="11"/>
    <s v="ACT_59"/>
    <s v="Realizar seguimiento a la implementación del Modelo de Seguridad y Privacidad de la Información"/>
    <x v="6"/>
    <n v="1.666666666666667E-3"/>
    <s v="Ene"/>
    <n v="0.05"/>
    <n v="0.05"/>
    <n v="1"/>
    <s v="Culminada"/>
    <n v="0.05"/>
    <n v="0.05"/>
    <n v="1"/>
    <n v="1"/>
    <n v="0.5"/>
    <n v="0.5"/>
    <m/>
    <n v="0.5"/>
    <x v="0"/>
    <n v="8.333333333333335E-4"/>
  </r>
  <r>
    <n v="267"/>
    <s v="OE2;PR_10;ACT_59"/>
    <x v="2"/>
    <x v="2"/>
    <x v="0"/>
    <n v="11"/>
    <s v="PAI"/>
    <x v="11"/>
    <s v="ACT_59"/>
    <s v="Realizar seguimiento a la implementación del Modelo de Seguridad y Privacidad de la Información"/>
    <x v="6"/>
    <n v="1.666666666666667E-3"/>
    <s v="Feb"/>
    <n v="0.1"/>
    <n v="0.1"/>
    <n v="1"/>
    <s v="Culminada"/>
    <n v="0.15000000000000002"/>
    <n v="0.15000000000000002"/>
    <n v="1"/>
    <m/>
    <m/>
    <m/>
    <m/>
    <m/>
    <x v="1"/>
    <m/>
  </r>
  <r>
    <n v="267"/>
    <s v="OE2;PR_10;ACT_59"/>
    <x v="2"/>
    <x v="2"/>
    <x v="0"/>
    <n v="11"/>
    <s v="PAI"/>
    <x v="11"/>
    <s v="ACT_59"/>
    <s v="Realizar seguimiento a la implementación del Modelo de Seguridad y Privacidad de la Información"/>
    <x v="6"/>
    <n v="1.666666666666667E-3"/>
    <s v="Mar"/>
    <n v="0.1"/>
    <n v="0.1"/>
    <n v="1"/>
    <s v="Culminada"/>
    <n v="0.25"/>
    <n v="0.25"/>
    <n v="1"/>
    <m/>
    <m/>
    <m/>
    <m/>
    <m/>
    <x v="1"/>
    <m/>
  </r>
  <r>
    <n v="267"/>
    <s v="OE2;PR_10;ACT_59"/>
    <x v="2"/>
    <x v="2"/>
    <x v="0"/>
    <n v="11"/>
    <s v="PAI"/>
    <x v="11"/>
    <s v="ACT_59"/>
    <s v="Realizar seguimiento a la implementación del Modelo de Seguridad y Privacidad de la Información"/>
    <x v="6"/>
    <n v="1.666666666666667E-3"/>
    <s v="Abr"/>
    <n v="0.05"/>
    <n v="0.05"/>
    <n v="1"/>
    <s v="Culminada"/>
    <n v="0.3"/>
    <n v="0.3"/>
    <n v="1"/>
    <m/>
    <m/>
    <m/>
    <m/>
    <m/>
    <x v="1"/>
    <m/>
  </r>
  <r>
    <n v="267"/>
    <s v="OE2;PR_10;ACT_59"/>
    <x v="2"/>
    <x v="2"/>
    <x v="0"/>
    <n v="11"/>
    <s v="PAI"/>
    <x v="11"/>
    <s v="ACT_59"/>
    <s v="Realizar seguimiento a la implementación del Modelo de Seguridad y Privacidad de la Información"/>
    <x v="6"/>
    <n v="1.666666666666667E-3"/>
    <s v="May"/>
    <n v="0.1"/>
    <n v="0.1"/>
    <n v="1"/>
    <s v="Culminada"/>
    <n v="0.4"/>
    <n v="0.4"/>
    <n v="1"/>
    <m/>
    <m/>
    <m/>
    <m/>
    <m/>
    <x v="1"/>
    <m/>
  </r>
  <r>
    <n v="267"/>
    <s v="OE2;PR_10;ACT_59"/>
    <x v="2"/>
    <x v="2"/>
    <x v="0"/>
    <n v="11"/>
    <s v="PAI"/>
    <x v="11"/>
    <s v="ACT_59"/>
    <s v="Realizar seguimiento a la implementación del Modelo de Seguridad y Privacidad de la Información"/>
    <x v="6"/>
    <n v="1.666666666666667E-3"/>
    <s v="Jun"/>
    <n v="0.1"/>
    <n v="0.1"/>
    <n v="1"/>
    <s v="Culminada"/>
    <n v="0.5"/>
    <n v="0.5"/>
    <n v="1"/>
    <m/>
    <m/>
    <m/>
    <m/>
    <m/>
    <x v="1"/>
    <m/>
  </r>
  <r>
    <n v="267"/>
    <s v="OE2;PR_10;ACT_59"/>
    <x v="2"/>
    <x v="2"/>
    <x v="0"/>
    <n v="11"/>
    <s v="PAI"/>
    <x v="11"/>
    <s v="ACT_59"/>
    <s v="Realizar seguimiento a la implementación del Modelo de Seguridad y Privacidad de la Información"/>
    <x v="6"/>
    <n v="1.666666666666667E-3"/>
    <s v="Jul"/>
    <n v="0.05"/>
    <n v="0"/>
    <n v="0"/>
    <s v="Por Ejecutar"/>
    <n v="0.55000000000000004"/>
    <n v="0.5"/>
    <n v="0.90909090909090906"/>
    <m/>
    <m/>
    <m/>
    <m/>
    <m/>
    <x v="1"/>
    <m/>
  </r>
  <r>
    <n v="267"/>
    <s v="OE2;PR_10;ACT_59"/>
    <x v="2"/>
    <x v="2"/>
    <x v="0"/>
    <n v="11"/>
    <s v="PAI"/>
    <x v="11"/>
    <s v="ACT_59"/>
    <s v="Realizar seguimiento a la implementación del Modelo de Seguridad y Privacidad de la Información"/>
    <x v="6"/>
    <n v="1.666666666666667E-3"/>
    <s v="Ago"/>
    <n v="0.1"/>
    <n v="0"/>
    <n v="0"/>
    <s v="Por Ejecutar"/>
    <n v="0.65"/>
    <n v="0.5"/>
    <n v="0.76923076923076916"/>
    <m/>
    <m/>
    <m/>
    <m/>
    <m/>
    <x v="1"/>
    <m/>
  </r>
  <r>
    <n v="267"/>
    <s v="OE2;PR_10;ACT_59"/>
    <x v="2"/>
    <x v="2"/>
    <x v="0"/>
    <n v="11"/>
    <s v="PAI"/>
    <x v="11"/>
    <s v="ACT_59"/>
    <s v="Realizar seguimiento a la implementación del Modelo de Seguridad y Privacidad de la Información"/>
    <x v="6"/>
    <n v="1.666666666666667E-3"/>
    <s v="Sep"/>
    <n v="0.1"/>
    <n v="0"/>
    <n v="0"/>
    <s v="Por Ejecutar"/>
    <n v="0.75"/>
    <n v="0.5"/>
    <n v="0.66666666666666663"/>
    <m/>
    <m/>
    <m/>
    <m/>
    <m/>
    <x v="1"/>
    <m/>
  </r>
  <r>
    <n v="267"/>
    <s v="OE2;PR_10;ACT_59"/>
    <x v="2"/>
    <x v="2"/>
    <x v="0"/>
    <n v="11"/>
    <s v="PAI"/>
    <x v="11"/>
    <s v="ACT_59"/>
    <s v="Realizar seguimiento a la implementación del Modelo de Seguridad y Privacidad de la Información"/>
    <x v="6"/>
    <n v="1.666666666666667E-3"/>
    <s v="Oct"/>
    <n v="0.05"/>
    <n v="0"/>
    <n v="0"/>
    <s v="Por Ejecutar"/>
    <n v="0.8"/>
    <n v="0.5"/>
    <n v="0.625"/>
    <m/>
    <m/>
    <m/>
    <m/>
    <m/>
    <x v="1"/>
    <m/>
  </r>
  <r>
    <n v="267"/>
    <s v="OE2;PR_10;ACT_59"/>
    <x v="2"/>
    <x v="2"/>
    <x v="0"/>
    <n v="11"/>
    <s v="PAI"/>
    <x v="11"/>
    <s v="ACT_59"/>
    <s v="Realizar seguimiento a la implementación del Modelo de Seguridad y Privacidad de la Información"/>
    <x v="6"/>
    <n v="1.666666666666667E-3"/>
    <s v="Nov"/>
    <n v="0.1"/>
    <n v="0"/>
    <n v="0"/>
    <s v="Por Ejecutar"/>
    <n v="0.9"/>
    <n v="0.5"/>
    <n v="0.55555555555555558"/>
    <m/>
    <m/>
    <m/>
    <m/>
    <m/>
    <x v="1"/>
    <m/>
  </r>
  <r>
    <n v="267"/>
    <s v="OE2;PR_10;ACT_59"/>
    <x v="2"/>
    <x v="2"/>
    <x v="0"/>
    <n v="11"/>
    <s v="PAI"/>
    <x v="11"/>
    <s v="ACT_59"/>
    <s v="Realizar seguimiento a la implementación del Modelo de Seguridad y Privacidad de la Información"/>
    <x v="6"/>
    <n v="1.666666666666667E-3"/>
    <s v="Dic"/>
    <n v="0.1"/>
    <n v="0"/>
    <n v="0"/>
    <s v="Por Ejecutar"/>
    <n v="1"/>
    <n v="0.5"/>
    <n v="0.5"/>
    <m/>
    <m/>
    <m/>
    <m/>
    <m/>
    <x v="1"/>
    <m/>
  </r>
  <r>
    <n v="268"/>
    <s v="OE2;PR_10;ACT_60"/>
    <x v="2"/>
    <x v="2"/>
    <x v="0"/>
    <n v="11"/>
    <s v="PAI"/>
    <x v="11"/>
    <s v="ACT_60"/>
    <s v="Realizar seguimiento a la implementación de la Política de Gobierno Digital"/>
    <x v="6"/>
    <n v="1.666666666666667E-3"/>
    <s v="Ene"/>
    <n v="0.05"/>
    <n v="0.05"/>
    <n v="1"/>
    <s v="Culminada"/>
    <n v="0.05"/>
    <n v="0.05"/>
    <n v="1"/>
    <n v="1"/>
    <n v="0.5"/>
    <n v="0.5"/>
    <m/>
    <n v="0.5"/>
    <x v="0"/>
    <n v="8.333333333333335E-4"/>
  </r>
  <r>
    <n v="268"/>
    <s v="OE2;PR_10;ACT_60"/>
    <x v="2"/>
    <x v="2"/>
    <x v="0"/>
    <n v="11"/>
    <s v="PAI"/>
    <x v="11"/>
    <s v="ACT_60"/>
    <s v="Realizar seguimiento a la implementación de la Política de Gobierno Digital"/>
    <x v="6"/>
    <n v="1.666666666666667E-3"/>
    <s v="Feb"/>
    <n v="0.1"/>
    <n v="0.1"/>
    <n v="1"/>
    <s v="Culminada"/>
    <n v="0.15000000000000002"/>
    <n v="0.15000000000000002"/>
    <n v="1"/>
    <m/>
    <m/>
    <m/>
    <m/>
    <m/>
    <x v="1"/>
    <m/>
  </r>
  <r>
    <n v="268"/>
    <s v="OE2;PR_10;ACT_60"/>
    <x v="2"/>
    <x v="2"/>
    <x v="0"/>
    <n v="11"/>
    <s v="PAI"/>
    <x v="11"/>
    <s v="ACT_60"/>
    <s v="Realizar seguimiento a la implementación de la Política de Gobierno Digital"/>
    <x v="6"/>
    <n v="1.666666666666667E-3"/>
    <s v="Mar"/>
    <n v="0.1"/>
    <n v="0.1"/>
    <n v="1"/>
    <s v="Culminada"/>
    <n v="0.25"/>
    <n v="0.25"/>
    <n v="1"/>
    <m/>
    <m/>
    <m/>
    <m/>
    <m/>
    <x v="1"/>
    <m/>
  </r>
  <r>
    <n v="268"/>
    <s v="OE2;PR_10;ACT_60"/>
    <x v="2"/>
    <x v="2"/>
    <x v="0"/>
    <n v="11"/>
    <s v="PAI"/>
    <x v="11"/>
    <s v="ACT_60"/>
    <s v="Realizar seguimiento a la implementación de la Política de Gobierno Digital"/>
    <x v="6"/>
    <n v="1.666666666666667E-3"/>
    <s v="Abr"/>
    <n v="0.05"/>
    <n v="0.05"/>
    <n v="1"/>
    <s v="Culminada"/>
    <n v="0.3"/>
    <n v="0.3"/>
    <n v="1"/>
    <m/>
    <m/>
    <m/>
    <m/>
    <m/>
    <x v="1"/>
    <m/>
  </r>
  <r>
    <n v="268"/>
    <s v="OE2;PR_10;ACT_60"/>
    <x v="2"/>
    <x v="2"/>
    <x v="0"/>
    <n v="11"/>
    <s v="PAI"/>
    <x v="11"/>
    <s v="ACT_60"/>
    <s v="Realizar seguimiento a la implementación de la Política de Gobierno Digital"/>
    <x v="6"/>
    <n v="1.666666666666667E-3"/>
    <s v="May"/>
    <n v="0.1"/>
    <n v="0.1"/>
    <n v="1"/>
    <s v="Culminada"/>
    <n v="0.4"/>
    <n v="0.4"/>
    <n v="1"/>
    <m/>
    <m/>
    <m/>
    <m/>
    <m/>
    <x v="1"/>
    <m/>
  </r>
  <r>
    <n v="268"/>
    <s v="OE2;PR_10;ACT_60"/>
    <x v="2"/>
    <x v="2"/>
    <x v="0"/>
    <n v="11"/>
    <s v="PAI"/>
    <x v="11"/>
    <s v="ACT_60"/>
    <s v="Realizar seguimiento a la implementación de la Política de Gobierno Digital"/>
    <x v="6"/>
    <n v="1.666666666666667E-3"/>
    <s v="Jun"/>
    <n v="0.1"/>
    <n v="0.1"/>
    <n v="1"/>
    <s v="Culminada"/>
    <n v="0.5"/>
    <n v="0.5"/>
    <n v="1"/>
    <m/>
    <m/>
    <m/>
    <m/>
    <m/>
    <x v="1"/>
    <m/>
  </r>
  <r>
    <n v="268"/>
    <s v="OE2;PR_10;ACT_60"/>
    <x v="2"/>
    <x v="2"/>
    <x v="0"/>
    <n v="11"/>
    <s v="PAI"/>
    <x v="11"/>
    <s v="ACT_60"/>
    <s v="Realizar seguimiento a la implementación de la Política de Gobierno Digital"/>
    <x v="6"/>
    <n v="1.666666666666667E-3"/>
    <s v="Jul"/>
    <n v="0.05"/>
    <n v="0"/>
    <n v="0"/>
    <s v="Por Ejecutar"/>
    <n v="0.55000000000000004"/>
    <n v="0.5"/>
    <n v="0.90909090909090906"/>
    <m/>
    <m/>
    <m/>
    <m/>
    <m/>
    <x v="1"/>
    <m/>
  </r>
  <r>
    <n v="268"/>
    <s v="OE2;PR_10;ACT_60"/>
    <x v="2"/>
    <x v="2"/>
    <x v="0"/>
    <n v="11"/>
    <s v="PAI"/>
    <x v="11"/>
    <s v="ACT_60"/>
    <s v="Realizar seguimiento a la implementación de la Política de Gobierno Digital"/>
    <x v="6"/>
    <n v="1.666666666666667E-3"/>
    <s v="Ago"/>
    <n v="0.1"/>
    <n v="0"/>
    <n v="0"/>
    <s v="Por Ejecutar"/>
    <n v="0.65"/>
    <n v="0.5"/>
    <n v="0.76923076923076916"/>
    <m/>
    <m/>
    <m/>
    <m/>
    <m/>
    <x v="1"/>
    <m/>
  </r>
  <r>
    <n v="268"/>
    <s v="OE2;PR_10;ACT_60"/>
    <x v="2"/>
    <x v="2"/>
    <x v="0"/>
    <n v="11"/>
    <s v="PAI"/>
    <x v="11"/>
    <s v="ACT_60"/>
    <s v="Realizar seguimiento a la implementación de la Política de Gobierno Digital"/>
    <x v="6"/>
    <n v="1.666666666666667E-3"/>
    <s v="Sep"/>
    <n v="0.1"/>
    <n v="0"/>
    <n v="0"/>
    <s v="Por Ejecutar"/>
    <n v="0.75"/>
    <n v="0.5"/>
    <n v="0.66666666666666663"/>
    <m/>
    <m/>
    <m/>
    <m/>
    <m/>
    <x v="1"/>
    <m/>
  </r>
  <r>
    <n v="268"/>
    <s v="OE2;PR_10;ACT_60"/>
    <x v="2"/>
    <x v="2"/>
    <x v="0"/>
    <n v="11"/>
    <s v="PAI"/>
    <x v="11"/>
    <s v="ACT_60"/>
    <s v="Realizar seguimiento a la implementación de la Política de Gobierno Digital"/>
    <x v="6"/>
    <n v="1.666666666666667E-3"/>
    <s v="Oct"/>
    <n v="0.05"/>
    <n v="0"/>
    <n v="0"/>
    <s v="Por Ejecutar"/>
    <n v="0.8"/>
    <n v="0.5"/>
    <n v="0.625"/>
    <m/>
    <m/>
    <m/>
    <m/>
    <m/>
    <x v="1"/>
    <m/>
  </r>
  <r>
    <n v="268"/>
    <s v="OE2;PR_10;ACT_60"/>
    <x v="2"/>
    <x v="2"/>
    <x v="0"/>
    <n v="11"/>
    <s v="PAI"/>
    <x v="11"/>
    <s v="ACT_60"/>
    <s v="Realizar seguimiento a la implementación de la Política de Gobierno Digital"/>
    <x v="6"/>
    <n v="1.666666666666667E-3"/>
    <s v="Nov"/>
    <n v="0.1"/>
    <n v="0"/>
    <n v="0"/>
    <s v="Por Ejecutar"/>
    <n v="0.9"/>
    <n v="0.5"/>
    <n v="0.55555555555555558"/>
    <m/>
    <m/>
    <m/>
    <m/>
    <m/>
    <x v="1"/>
    <m/>
  </r>
  <r>
    <n v="268"/>
    <s v="OE2;PR_10;ACT_60"/>
    <x v="2"/>
    <x v="2"/>
    <x v="0"/>
    <n v="11"/>
    <s v="PAI"/>
    <x v="11"/>
    <s v="ACT_60"/>
    <s v="Realizar seguimiento a la implementación de la Política de Gobierno Digital"/>
    <x v="6"/>
    <n v="1.666666666666667E-3"/>
    <s v="Dic"/>
    <n v="0.1"/>
    <n v="0"/>
    <n v="0"/>
    <s v="Por Ejecutar"/>
    <n v="1"/>
    <n v="0.5"/>
    <n v="0.5"/>
    <m/>
    <m/>
    <m/>
    <m/>
    <m/>
    <x v="1"/>
    <m/>
  </r>
  <r>
    <n v="269"/>
    <s v="OE1;PR_10;ACT_117"/>
    <x v="0"/>
    <x v="0"/>
    <x v="0"/>
    <n v="15"/>
    <s v="PAI"/>
    <x v="19"/>
    <s v="ACT_117"/>
    <s v="Caracterizar  los grupos de valor "/>
    <x v="5"/>
    <n v="4.4642857142857152E-4"/>
    <s v="Ene"/>
    <n v="0"/>
    <n v="0"/>
    <n v="0"/>
    <s v="Por Ejecutar"/>
    <n v="0"/>
    <n v="0"/>
    <n v="0"/>
    <n v="1"/>
    <n v="1"/>
    <n v="1"/>
    <m/>
    <n v="0"/>
    <x v="3"/>
    <n v="4.4642857142857152E-4"/>
  </r>
  <r>
    <n v="269"/>
    <s v="OE1;PR_10;ACT_117"/>
    <x v="0"/>
    <x v="0"/>
    <x v="0"/>
    <n v="15"/>
    <s v="PAI"/>
    <x v="19"/>
    <s v="ACT_117"/>
    <s v="Caracterizar  los grupos de valor "/>
    <x v="5"/>
    <n v="4.4642857142857152E-4"/>
    <s v="Feb"/>
    <n v="0"/>
    <n v="0"/>
    <n v="0"/>
    <s v="Por Ejecutar"/>
    <n v="0"/>
    <n v="0"/>
    <n v="0"/>
    <m/>
    <m/>
    <m/>
    <m/>
    <m/>
    <x v="1"/>
    <m/>
  </r>
  <r>
    <n v="269"/>
    <s v="OE1;PR_10;ACT_117"/>
    <x v="0"/>
    <x v="0"/>
    <x v="0"/>
    <n v="15"/>
    <s v="PAI"/>
    <x v="19"/>
    <s v="ACT_117"/>
    <s v="Caracterizar  los grupos de valor "/>
    <x v="5"/>
    <n v="4.4642857142857152E-4"/>
    <s v="Mar"/>
    <n v="0"/>
    <n v="0"/>
    <n v="0"/>
    <s v="Por Ejecutar"/>
    <n v="0"/>
    <n v="0"/>
    <n v="0"/>
    <m/>
    <m/>
    <m/>
    <m/>
    <m/>
    <x v="1"/>
    <m/>
  </r>
  <r>
    <n v="269"/>
    <s v="OE1;PR_10;ACT_117"/>
    <x v="0"/>
    <x v="0"/>
    <x v="0"/>
    <n v="15"/>
    <s v="PAI"/>
    <x v="19"/>
    <s v="ACT_117"/>
    <s v="Caracterizar  los grupos de valor "/>
    <x v="5"/>
    <n v="4.4642857142857152E-4"/>
    <s v="Abr"/>
    <n v="0.5"/>
    <n v="0.5"/>
    <n v="1"/>
    <s v="Culminada"/>
    <n v="0.5"/>
    <n v="0.5"/>
    <n v="1"/>
    <m/>
    <m/>
    <m/>
    <m/>
    <m/>
    <x v="1"/>
    <m/>
  </r>
  <r>
    <n v="269"/>
    <s v="OE1;PR_10;ACT_117"/>
    <x v="0"/>
    <x v="0"/>
    <x v="0"/>
    <n v="15"/>
    <s v="PAI"/>
    <x v="19"/>
    <s v="ACT_117"/>
    <s v="Caracterizar  los grupos de valor "/>
    <x v="5"/>
    <n v="4.4642857142857152E-4"/>
    <s v="May"/>
    <n v="0.5"/>
    <n v="0.5"/>
    <n v="1"/>
    <s v="Culminada"/>
    <n v="1"/>
    <n v="1"/>
    <n v="1"/>
    <m/>
    <m/>
    <m/>
    <m/>
    <m/>
    <x v="1"/>
    <m/>
  </r>
  <r>
    <n v="269"/>
    <s v="OE1;PR_10;ACT_117"/>
    <x v="0"/>
    <x v="0"/>
    <x v="0"/>
    <n v="15"/>
    <s v="PAI"/>
    <x v="19"/>
    <s v="ACT_117"/>
    <s v="Caracterizar  los grupos de valor "/>
    <x v="5"/>
    <n v="4.4642857142857152E-4"/>
    <s v="Jun"/>
    <n v="0"/>
    <n v="0"/>
    <n v="0"/>
    <s v="Por Ejecutar"/>
    <n v="1"/>
    <n v="1"/>
    <n v="1"/>
    <m/>
    <m/>
    <m/>
    <m/>
    <m/>
    <x v="1"/>
    <m/>
  </r>
  <r>
    <n v="269"/>
    <s v="OE1;PR_10;ACT_117"/>
    <x v="0"/>
    <x v="0"/>
    <x v="0"/>
    <n v="15"/>
    <s v="PAI"/>
    <x v="19"/>
    <s v="ACT_117"/>
    <s v="Caracterizar  los grupos de valor "/>
    <x v="5"/>
    <n v="4.4642857142857152E-4"/>
    <s v="Jul"/>
    <n v="0"/>
    <n v="0"/>
    <n v="0"/>
    <s v="Por Ejecutar"/>
    <n v="1"/>
    <n v="1"/>
    <n v="1"/>
    <m/>
    <m/>
    <m/>
    <m/>
    <m/>
    <x v="1"/>
    <m/>
  </r>
  <r>
    <n v="269"/>
    <s v="OE1;PR_10;ACT_117"/>
    <x v="0"/>
    <x v="0"/>
    <x v="0"/>
    <n v="15"/>
    <s v="PAI"/>
    <x v="19"/>
    <s v="ACT_117"/>
    <s v="Caracterizar  los grupos de valor "/>
    <x v="5"/>
    <n v="4.4642857142857152E-4"/>
    <s v="Ago"/>
    <n v="0"/>
    <n v="0"/>
    <n v="0"/>
    <s v="Por Ejecutar"/>
    <n v="1"/>
    <n v="1"/>
    <n v="1"/>
    <m/>
    <m/>
    <m/>
    <m/>
    <m/>
    <x v="1"/>
    <m/>
  </r>
  <r>
    <n v="269"/>
    <s v="OE1;PR_10;ACT_117"/>
    <x v="0"/>
    <x v="0"/>
    <x v="0"/>
    <n v="15"/>
    <s v="PAI"/>
    <x v="19"/>
    <s v="ACT_117"/>
    <s v="Caracterizar  los grupos de valor "/>
    <x v="5"/>
    <n v="4.4642857142857152E-4"/>
    <s v="Sep"/>
    <n v="0"/>
    <n v="0"/>
    <n v="0"/>
    <s v="Por Ejecutar"/>
    <n v="1"/>
    <n v="1"/>
    <n v="1"/>
    <m/>
    <m/>
    <m/>
    <m/>
    <m/>
    <x v="1"/>
    <m/>
  </r>
  <r>
    <n v="269"/>
    <s v="OE1;PR_10;ACT_117"/>
    <x v="0"/>
    <x v="0"/>
    <x v="0"/>
    <n v="15"/>
    <s v="PAI"/>
    <x v="19"/>
    <s v="ACT_117"/>
    <s v="Caracterizar  los grupos de valor "/>
    <x v="5"/>
    <n v="4.4642857142857152E-4"/>
    <s v="Oct"/>
    <n v="0"/>
    <n v="0"/>
    <n v="0"/>
    <s v="Por Ejecutar"/>
    <n v="1"/>
    <n v="1"/>
    <n v="1"/>
    <m/>
    <m/>
    <m/>
    <m/>
    <m/>
    <x v="1"/>
    <m/>
  </r>
  <r>
    <n v="269"/>
    <s v="OE1;PR_10;ACT_117"/>
    <x v="0"/>
    <x v="0"/>
    <x v="0"/>
    <n v="15"/>
    <s v="PAI"/>
    <x v="19"/>
    <s v="ACT_117"/>
    <s v="Caracterizar  los grupos de valor "/>
    <x v="5"/>
    <n v="4.4642857142857152E-4"/>
    <s v="Nov"/>
    <n v="0"/>
    <n v="0"/>
    <n v="0"/>
    <s v="Por Ejecutar"/>
    <n v="1"/>
    <n v="1"/>
    <n v="1"/>
    <m/>
    <m/>
    <m/>
    <m/>
    <m/>
    <x v="1"/>
    <m/>
  </r>
  <r>
    <n v="269"/>
    <s v="OE1;PR_10;ACT_117"/>
    <x v="0"/>
    <x v="0"/>
    <x v="0"/>
    <n v="15"/>
    <s v="PAI"/>
    <x v="19"/>
    <s v="ACT_117"/>
    <s v="Caracterizar  los grupos de valor "/>
    <x v="5"/>
    <n v="4.4642857142857152E-4"/>
    <s v="Dic"/>
    <n v="0"/>
    <n v="0"/>
    <n v="0"/>
    <s v="Por Ejecutar"/>
    <n v="1"/>
    <n v="1"/>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Ene"/>
    <n v="0"/>
    <n v="0"/>
    <n v="0"/>
    <s v="Por Ejecutar"/>
    <n v="0"/>
    <n v="0"/>
    <n v="0"/>
    <n v="2"/>
    <n v="2"/>
    <n v="1"/>
    <m/>
    <n v="0"/>
    <x v="3"/>
    <n v="4.4642857142857152E-4"/>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Feb"/>
    <n v="0"/>
    <n v="0"/>
    <n v="0"/>
    <s v="Por Ejecutar"/>
    <n v="0"/>
    <n v="0"/>
    <n v="0"/>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Mar"/>
    <n v="1"/>
    <n v="1"/>
    <n v="1"/>
    <s v="Culminada"/>
    <n v="1"/>
    <n v="1"/>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Abr"/>
    <n v="0"/>
    <n v="0"/>
    <n v="0"/>
    <s v="Por Ejecutar"/>
    <n v="1"/>
    <n v="1"/>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May"/>
    <n v="0"/>
    <n v="0"/>
    <n v="0"/>
    <s v="Por Ejecutar"/>
    <n v="1"/>
    <n v="1"/>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Jun"/>
    <n v="1"/>
    <n v="1"/>
    <n v="1"/>
    <s v="Culminada"/>
    <n v="2"/>
    <n v="2"/>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Jul"/>
    <n v="0"/>
    <n v="0"/>
    <n v="0"/>
    <s v="Por Ejecutar"/>
    <n v="2"/>
    <n v="2"/>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Ago"/>
    <n v="0"/>
    <n v="0"/>
    <n v="0"/>
    <s v="Por Ejecutar"/>
    <n v="2"/>
    <n v="2"/>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Sep"/>
    <n v="0"/>
    <n v="0"/>
    <n v="0"/>
    <s v="Por Ejecutar"/>
    <n v="2"/>
    <n v="2"/>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Oct"/>
    <n v="0"/>
    <n v="0"/>
    <n v="0"/>
    <s v="Por Ejecutar"/>
    <n v="2"/>
    <n v="2"/>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Nov"/>
    <n v="0"/>
    <n v="0"/>
    <n v="0"/>
    <s v="Por Ejecutar"/>
    <n v="2"/>
    <n v="2"/>
    <n v="1"/>
    <m/>
    <m/>
    <m/>
    <m/>
    <m/>
    <x v="1"/>
    <m/>
  </r>
  <r>
    <n v="270"/>
    <s v="OE1;PR_10;ACT_203"/>
    <x v="0"/>
    <x v="0"/>
    <x v="0"/>
    <n v="15"/>
    <s v="PAI"/>
    <x v="19"/>
    <s v="ACT_203"/>
    <s v="Conformar y capacitar un equipo de trabajo que lidere el proceso de planeación  e implementación de los ejercicios de participación ciudadana (involucrando direcciones misionales y dependencias de apoyo)"/>
    <x v="4"/>
    <n v="4.4642857142857152E-4"/>
    <s v="Dic"/>
    <n v="0"/>
    <n v="0"/>
    <n v="0"/>
    <s v="Por Ejecutar"/>
    <n v="2"/>
    <n v="2"/>
    <n v="1"/>
    <m/>
    <m/>
    <m/>
    <m/>
    <m/>
    <x v="1"/>
    <m/>
  </r>
  <r>
    <n v="271"/>
    <s v="OE1;PR_10;ACT_228"/>
    <x v="0"/>
    <x v="0"/>
    <x v="0"/>
    <n v="15"/>
    <s v="PAI"/>
    <x v="19"/>
    <s v="ACT_228"/>
    <m/>
    <x v="2"/>
    <n v="4.4642857142857152E-4"/>
    <s v="Ene"/>
    <n v="0"/>
    <n v="0"/>
    <n v="0"/>
    <s v="Por Ejecutar"/>
    <n v="0"/>
    <n v="0"/>
    <n v="0"/>
    <n v="0.99999999999999989"/>
    <n v="0.4"/>
    <n v="0.40000000000000008"/>
    <m/>
    <n v="0.59999999999999987"/>
    <x v="0"/>
    <n v="1.7857142857142865E-4"/>
  </r>
  <r>
    <n v="271"/>
    <s v="OE1;PR_10;ACT_228"/>
    <x v="0"/>
    <x v="0"/>
    <x v="0"/>
    <n v="15"/>
    <s v="PAI"/>
    <x v="19"/>
    <s v="ACT_228"/>
    <m/>
    <x v="2"/>
    <n v="4.4642857142857152E-4"/>
    <s v="Feb"/>
    <n v="0"/>
    <n v="0"/>
    <n v="0"/>
    <s v="Por Ejecutar"/>
    <n v="0"/>
    <n v="0"/>
    <n v="0"/>
    <m/>
    <m/>
    <m/>
    <m/>
    <m/>
    <x v="1"/>
    <m/>
  </r>
  <r>
    <n v="271"/>
    <s v="OE1;PR_10;ACT_228"/>
    <x v="0"/>
    <x v="0"/>
    <x v="0"/>
    <n v="15"/>
    <s v="PAI"/>
    <x v="19"/>
    <s v="ACT_228"/>
    <m/>
    <x v="2"/>
    <n v="4.4642857142857152E-4"/>
    <s v="Mar"/>
    <n v="0.1"/>
    <n v="0.1"/>
    <n v="1"/>
    <s v="Culminada"/>
    <n v="0.1"/>
    <n v="0.1"/>
    <n v="1"/>
    <m/>
    <m/>
    <m/>
    <m/>
    <m/>
    <x v="1"/>
    <m/>
  </r>
  <r>
    <n v="271"/>
    <s v="OE1;PR_10;ACT_228"/>
    <x v="0"/>
    <x v="0"/>
    <x v="0"/>
    <n v="15"/>
    <s v="PAI"/>
    <x v="19"/>
    <s v="ACT_228"/>
    <m/>
    <x v="2"/>
    <n v="4.4642857142857152E-4"/>
    <s v="Abr"/>
    <n v="0.1"/>
    <n v="0.1"/>
    <n v="1"/>
    <s v="Culminada"/>
    <n v="0.2"/>
    <n v="0.2"/>
    <n v="1"/>
    <m/>
    <m/>
    <m/>
    <m/>
    <m/>
    <x v="1"/>
    <m/>
  </r>
  <r>
    <n v="271"/>
    <s v="OE1;PR_10;ACT_228"/>
    <x v="0"/>
    <x v="0"/>
    <x v="0"/>
    <n v="15"/>
    <s v="PAI"/>
    <x v="19"/>
    <s v="ACT_228"/>
    <m/>
    <x v="2"/>
    <n v="4.4642857142857152E-4"/>
    <s v="May"/>
    <n v="0.1"/>
    <n v="0.1"/>
    <n v="1"/>
    <s v="Culminada"/>
    <n v="0.30000000000000004"/>
    <n v="0.30000000000000004"/>
    <n v="1"/>
    <m/>
    <m/>
    <m/>
    <m/>
    <m/>
    <x v="1"/>
    <m/>
  </r>
  <r>
    <n v="271"/>
    <s v="OE1;PR_10;ACT_228"/>
    <x v="0"/>
    <x v="0"/>
    <x v="0"/>
    <n v="15"/>
    <s v="PAI"/>
    <x v="19"/>
    <s v="ACT_228"/>
    <m/>
    <x v="2"/>
    <n v="4.4642857142857152E-4"/>
    <s v="Jun"/>
    <n v="0.1"/>
    <n v="0.1"/>
    <n v="1"/>
    <s v="Culminada"/>
    <n v="0.4"/>
    <n v="0.4"/>
    <n v="1"/>
    <m/>
    <m/>
    <m/>
    <m/>
    <m/>
    <x v="1"/>
    <m/>
  </r>
  <r>
    <n v="271"/>
    <s v="OE1;PR_10;ACT_228"/>
    <x v="0"/>
    <x v="0"/>
    <x v="0"/>
    <n v="15"/>
    <s v="PAI"/>
    <x v="19"/>
    <s v="ACT_228"/>
    <m/>
    <x v="2"/>
    <n v="4.4642857142857152E-4"/>
    <s v="Jul"/>
    <n v="0.1"/>
    <n v="0"/>
    <n v="0"/>
    <s v="Por Ejecutar"/>
    <n v="0.5"/>
    <n v="0.4"/>
    <n v="0.8"/>
    <m/>
    <m/>
    <m/>
    <m/>
    <m/>
    <x v="1"/>
    <m/>
  </r>
  <r>
    <n v="271"/>
    <s v="OE1;PR_10;ACT_228"/>
    <x v="0"/>
    <x v="0"/>
    <x v="0"/>
    <n v="15"/>
    <s v="PAI"/>
    <x v="19"/>
    <s v="ACT_228"/>
    <m/>
    <x v="2"/>
    <n v="4.4642857142857152E-4"/>
    <s v="Ago"/>
    <n v="0.1"/>
    <n v="0"/>
    <n v="0"/>
    <s v="Por Ejecutar"/>
    <n v="0.6"/>
    <n v="0.4"/>
    <n v="0.66666666666666674"/>
    <m/>
    <m/>
    <m/>
    <m/>
    <m/>
    <x v="1"/>
    <m/>
  </r>
  <r>
    <n v="271"/>
    <s v="OE1;PR_10;ACT_228"/>
    <x v="0"/>
    <x v="0"/>
    <x v="0"/>
    <n v="15"/>
    <s v="PAI"/>
    <x v="19"/>
    <s v="ACT_228"/>
    <m/>
    <x v="2"/>
    <n v="4.4642857142857152E-4"/>
    <s v="Sep"/>
    <n v="0.1"/>
    <n v="0"/>
    <n v="0"/>
    <s v="Por Ejecutar"/>
    <n v="0.7"/>
    <n v="0.4"/>
    <n v="0.57142857142857151"/>
    <m/>
    <m/>
    <m/>
    <m/>
    <m/>
    <x v="1"/>
    <m/>
  </r>
  <r>
    <n v="271"/>
    <s v="OE1;PR_10;ACT_228"/>
    <x v="0"/>
    <x v="0"/>
    <x v="0"/>
    <n v="15"/>
    <s v="PAI"/>
    <x v="19"/>
    <s v="ACT_228"/>
    <m/>
    <x v="2"/>
    <n v="4.4642857142857152E-4"/>
    <s v="Oct"/>
    <n v="0.1"/>
    <n v="0"/>
    <n v="0"/>
    <s v="Por Ejecutar"/>
    <n v="0.79999999999999993"/>
    <n v="0.4"/>
    <n v="0.50000000000000011"/>
    <m/>
    <m/>
    <m/>
    <m/>
    <m/>
    <x v="1"/>
    <m/>
  </r>
  <r>
    <n v="271"/>
    <s v="OE1;PR_10;ACT_228"/>
    <x v="0"/>
    <x v="0"/>
    <x v="0"/>
    <n v="15"/>
    <s v="PAI"/>
    <x v="19"/>
    <s v="ACT_228"/>
    <m/>
    <x v="2"/>
    <n v="4.4642857142857152E-4"/>
    <s v="Nov"/>
    <n v="0.1"/>
    <n v="0"/>
    <n v="0"/>
    <s v="Por Ejecutar"/>
    <n v="0.89999999999999991"/>
    <n v="0.4"/>
    <n v="0.44444444444444453"/>
    <m/>
    <m/>
    <m/>
    <m/>
    <m/>
    <x v="1"/>
    <m/>
  </r>
  <r>
    <n v="271"/>
    <s v="OE1;PR_10;ACT_228"/>
    <x v="0"/>
    <x v="0"/>
    <x v="0"/>
    <n v="15"/>
    <s v="PAI"/>
    <x v="19"/>
    <s v="ACT_228"/>
    <m/>
    <x v="2"/>
    <n v="4.4642857142857152E-4"/>
    <s v="Dic"/>
    <n v="0.1"/>
    <n v="0"/>
    <n v="0"/>
    <s v="Por Ejecutar"/>
    <n v="0.99999999999999989"/>
    <n v="0.4"/>
    <n v="0.40000000000000008"/>
    <m/>
    <m/>
    <m/>
    <m/>
    <m/>
    <x v="1"/>
    <m/>
  </r>
  <r>
    <n v="272"/>
    <s v="OE1;PR_10;ACT_252"/>
    <x v="0"/>
    <x v="0"/>
    <x v="0"/>
    <n v="15"/>
    <s v="PAI"/>
    <x v="19"/>
    <s v="ACT_252"/>
    <m/>
    <x v="0"/>
    <n v="4.4642857142857152E-4"/>
    <s v="Ene"/>
    <n v="0"/>
    <n v="0"/>
    <n v="0"/>
    <s v="Por Ejecutar"/>
    <n v="0"/>
    <n v="0"/>
    <n v="0"/>
    <n v="2"/>
    <n v="2"/>
    <n v="1"/>
    <m/>
    <n v="0"/>
    <x v="3"/>
    <n v="4.4642857142857152E-4"/>
  </r>
  <r>
    <n v="272"/>
    <s v="OE1;PR_10;ACT_252"/>
    <x v="0"/>
    <x v="0"/>
    <x v="0"/>
    <n v="15"/>
    <s v="PAI"/>
    <x v="19"/>
    <s v="ACT_252"/>
    <m/>
    <x v="0"/>
    <n v="4.4642857142857152E-4"/>
    <s v="Feb"/>
    <n v="0"/>
    <n v="0"/>
    <n v="0"/>
    <s v="Por Ejecutar"/>
    <n v="0"/>
    <n v="0"/>
    <n v="0"/>
    <m/>
    <m/>
    <m/>
    <m/>
    <m/>
    <x v="1"/>
    <m/>
  </r>
  <r>
    <n v="272"/>
    <s v="OE1;PR_10;ACT_252"/>
    <x v="0"/>
    <x v="0"/>
    <x v="0"/>
    <n v="15"/>
    <s v="PAI"/>
    <x v="19"/>
    <s v="ACT_252"/>
    <m/>
    <x v="0"/>
    <n v="4.4642857142857152E-4"/>
    <s v="Mar"/>
    <n v="1"/>
    <n v="1"/>
    <n v="1"/>
    <s v="Culminada"/>
    <n v="1"/>
    <n v="1"/>
    <n v="1"/>
    <m/>
    <m/>
    <m/>
    <m/>
    <m/>
    <x v="1"/>
    <m/>
  </r>
  <r>
    <n v="272"/>
    <s v="OE1;PR_10;ACT_252"/>
    <x v="0"/>
    <x v="0"/>
    <x v="0"/>
    <n v="15"/>
    <s v="PAI"/>
    <x v="19"/>
    <s v="ACT_252"/>
    <m/>
    <x v="0"/>
    <n v="4.4642857142857152E-4"/>
    <s v="Abr"/>
    <n v="0"/>
    <n v="0"/>
    <n v="0"/>
    <s v="Por Ejecutar"/>
    <n v="1"/>
    <n v="1"/>
    <n v="1"/>
    <m/>
    <m/>
    <m/>
    <m/>
    <m/>
    <x v="1"/>
    <m/>
  </r>
  <r>
    <n v="272"/>
    <s v="OE1;PR_10;ACT_252"/>
    <x v="0"/>
    <x v="0"/>
    <x v="0"/>
    <n v="15"/>
    <s v="PAI"/>
    <x v="19"/>
    <s v="ACT_252"/>
    <m/>
    <x v="0"/>
    <n v="4.4642857142857152E-4"/>
    <s v="May"/>
    <n v="0"/>
    <n v="0"/>
    <n v="0"/>
    <s v="Por Ejecutar"/>
    <n v="1"/>
    <n v="1"/>
    <n v="1"/>
    <m/>
    <m/>
    <m/>
    <m/>
    <m/>
    <x v="1"/>
    <m/>
  </r>
  <r>
    <n v="272"/>
    <s v="OE1;PR_10;ACT_252"/>
    <x v="0"/>
    <x v="0"/>
    <x v="0"/>
    <n v="15"/>
    <s v="PAI"/>
    <x v="19"/>
    <s v="ACT_252"/>
    <m/>
    <x v="0"/>
    <n v="4.4642857142857152E-4"/>
    <s v="Jun"/>
    <n v="1"/>
    <n v="1"/>
    <n v="1"/>
    <s v="Culminada"/>
    <n v="2"/>
    <n v="2"/>
    <n v="1"/>
    <m/>
    <m/>
    <m/>
    <m/>
    <m/>
    <x v="1"/>
    <m/>
  </r>
  <r>
    <n v="272"/>
    <s v="OE1;PR_10;ACT_252"/>
    <x v="0"/>
    <x v="0"/>
    <x v="0"/>
    <n v="15"/>
    <s v="PAI"/>
    <x v="19"/>
    <s v="ACT_252"/>
    <m/>
    <x v="0"/>
    <n v="4.4642857142857152E-4"/>
    <s v="Jul"/>
    <n v="0"/>
    <n v="0"/>
    <n v="0"/>
    <s v="Por Ejecutar"/>
    <n v="2"/>
    <n v="2"/>
    <n v="1"/>
    <m/>
    <m/>
    <m/>
    <m/>
    <m/>
    <x v="1"/>
    <m/>
  </r>
  <r>
    <n v="272"/>
    <s v="OE1;PR_10;ACT_252"/>
    <x v="0"/>
    <x v="0"/>
    <x v="0"/>
    <n v="15"/>
    <s v="PAI"/>
    <x v="19"/>
    <s v="ACT_252"/>
    <m/>
    <x v="0"/>
    <n v="4.4642857142857152E-4"/>
    <s v="Ago"/>
    <n v="0"/>
    <n v="0"/>
    <n v="0"/>
    <s v="Por Ejecutar"/>
    <n v="2"/>
    <n v="2"/>
    <n v="1"/>
    <m/>
    <m/>
    <m/>
    <m/>
    <m/>
    <x v="1"/>
    <m/>
  </r>
  <r>
    <n v="272"/>
    <s v="OE1;PR_10;ACT_252"/>
    <x v="0"/>
    <x v="0"/>
    <x v="0"/>
    <n v="15"/>
    <s v="PAI"/>
    <x v="19"/>
    <s v="ACT_252"/>
    <m/>
    <x v="0"/>
    <n v="4.4642857142857152E-4"/>
    <s v="Sep"/>
    <n v="0"/>
    <n v="0"/>
    <n v="0"/>
    <s v="Por Ejecutar"/>
    <n v="2"/>
    <n v="2"/>
    <n v="1"/>
    <m/>
    <m/>
    <m/>
    <m/>
    <m/>
    <x v="1"/>
    <m/>
  </r>
  <r>
    <n v="272"/>
    <s v="OE1;PR_10;ACT_252"/>
    <x v="0"/>
    <x v="0"/>
    <x v="0"/>
    <n v="15"/>
    <s v="PAI"/>
    <x v="19"/>
    <s v="ACT_252"/>
    <m/>
    <x v="0"/>
    <n v="4.4642857142857152E-4"/>
    <s v="Oct"/>
    <n v="0"/>
    <n v="0"/>
    <n v="0"/>
    <s v="Por Ejecutar"/>
    <n v="2"/>
    <n v="2"/>
    <n v="1"/>
    <m/>
    <m/>
    <m/>
    <m/>
    <m/>
    <x v="1"/>
    <m/>
  </r>
  <r>
    <n v="272"/>
    <s v="OE1;PR_10;ACT_252"/>
    <x v="0"/>
    <x v="0"/>
    <x v="0"/>
    <n v="15"/>
    <s v="PAI"/>
    <x v="19"/>
    <s v="ACT_252"/>
    <m/>
    <x v="0"/>
    <n v="4.4642857142857152E-4"/>
    <s v="Nov"/>
    <n v="0"/>
    <n v="0"/>
    <n v="0"/>
    <s v="Por Ejecutar"/>
    <n v="2"/>
    <n v="2"/>
    <n v="1"/>
    <m/>
    <m/>
    <m/>
    <m/>
    <m/>
    <x v="1"/>
    <m/>
  </r>
  <r>
    <n v="272"/>
    <s v="OE1;PR_10;ACT_252"/>
    <x v="0"/>
    <x v="0"/>
    <x v="0"/>
    <n v="15"/>
    <s v="PAI"/>
    <x v="19"/>
    <s v="ACT_252"/>
    <m/>
    <x v="0"/>
    <n v="4.4642857142857152E-4"/>
    <s v="Dic"/>
    <n v="0"/>
    <n v="0"/>
    <n v="0"/>
    <s v="Por Ejecutar"/>
    <n v="2"/>
    <n v="2"/>
    <n v="1"/>
    <m/>
    <m/>
    <m/>
    <m/>
    <m/>
    <x v="1"/>
    <m/>
  </r>
  <r>
    <n v="273"/>
    <s v="OE1;PR_10;ACT_271"/>
    <x v="0"/>
    <x v="0"/>
    <x v="0"/>
    <n v="15"/>
    <s v="PAI"/>
    <x v="19"/>
    <s v="ACT_271"/>
    <m/>
    <x v="1"/>
    <n v="4.4642857142857152E-4"/>
    <s v="Ene"/>
    <n v="0"/>
    <n v="0"/>
    <n v="0"/>
    <s v="Por Ejecutar"/>
    <n v="0"/>
    <n v="0"/>
    <n v="0"/>
    <n v="1"/>
    <n v="1"/>
    <n v="1"/>
    <m/>
    <n v="0"/>
    <x v="3"/>
    <n v="4.4642857142857152E-4"/>
  </r>
  <r>
    <n v="273"/>
    <s v="OE1;PR_10;ACT_271"/>
    <x v="0"/>
    <x v="0"/>
    <x v="0"/>
    <n v="15"/>
    <s v="PAI"/>
    <x v="19"/>
    <s v="ACT_271"/>
    <m/>
    <x v="1"/>
    <n v="4.4642857142857152E-4"/>
    <s v="Feb"/>
    <n v="0"/>
    <n v="0"/>
    <n v="0"/>
    <s v="Por Ejecutar"/>
    <n v="0"/>
    <n v="0"/>
    <n v="0"/>
    <m/>
    <m/>
    <m/>
    <m/>
    <m/>
    <x v="1"/>
    <m/>
  </r>
  <r>
    <n v="273"/>
    <s v="OE1;PR_10;ACT_271"/>
    <x v="0"/>
    <x v="0"/>
    <x v="0"/>
    <n v="15"/>
    <s v="PAI"/>
    <x v="19"/>
    <s v="ACT_271"/>
    <m/>
    <x v="1"/>
    <n v="4.4642857142857152E-4"/>
    <s v="Mar"/>
    <n v="0"/>
    <n v="0"/>
    <n v="0"/>
    <s v="Por Ejecutar"/>
    <n v="0"/>
    <n v="0"/>
    <n v="0"/>
    <m/>
    <m/>
    <m/>
    <m/>
    <m/>
    <x v="1"/>
    <m/>
  </r>
  <r>
    <n v="273"/>
    <s v="OE1;PR_10;ACT_271"/>
    <x v="0"/>
    <x v="0"/>
    <x v="0"/>
    <n v="15"/>
    <s v="PAI"/>
    <x v="19"/>
    <s v="ACT_271"/>
    <m/>
    <x v="1"/>
    <n v="4.4642857142857152E-4"/>
    <s v="Abr"/>
    <n v="0.5"/>
    <n v="0.5"/>
    <n v="1"/>
    <s v="Culminada"/>
    <n v="0.5"/>
    <n v="0.5"/>
    <n v="1"/>
    <m/>
    <m/>
    <m/>
    <m/>
    <m/>
    <x v="1"/>
    <m/>
  </r>
  <r>
    <n v="273"/>
    <s v="OE1;PR_10;ACT_271"/>
    <x v="0"/>
    <x v="0"/>
    <x v="0"/>
    <n v="15"/>
    <s v="PAI"/>
    <x v="19"/>
    <s v="ACT_271"/>
    <m/>
    <x v="1"/>
    <n v="4.4642857142857152E-4"/>
    <s v="May"/>
    <n v="0.5"/>
    <n v="0.5"/>
    <n v="1"/>
    <s v="Culminada"/>
    <n v="1"/>
    <n v="1"/>
    <n v="1"/>
    <m/>
    <m/>
    <m/>
    <m/>
    <m/>
    <x v="1"/>
    <m/>
  </r>
  <r>
    <n v="273"/>
    <s v="OE1;PR_10;ACT_271"/>
    <x v="0"/>
    <x v="0"/>
    <x v="0"/>
    <n v="15"/>
    <s v="PAI"/>
    <x v="19"/>
    <s v="ACT_271"/>
    <m/>
    <x v="1"/>
    <n v="4.4642857142857152E-4"/>
    <s v="Jun"/>
    <n v="0"/>
    <n v="0"/>
    <n v="0"/>
    <s v="Por Ejecutar"/>
    <n v="1"/>
    <n v="1"/>
    <n v="1"/>
    <m/>
    <m/>
    <m/>
    <m/>
    <m/>
    <x v="1"/>
    <m/>
  </r>
  <r>
    <n v="273"/>
    <s v="OE1;PR_10;ACT_271"/>
    <x v="0"/>
    <x v="0"/>
    <x v="0"/>
    <n v="15"/>
    <s v="PAI"/>
    <x v="19"/>
    <s v="ACT_271"/>
    <m/>
    <x v="1"/>
    <n v="4.4642857142857152E-4"/>
    <s v="Jul"/>
    <n v="0"/>
    <n v="0"/>
    <n v="0"/>
    <s v="Por Ejecutar"/>
    <n v="1"/>
    <n v="1"/>
    <n v="1"/>
    <m/>
    <m/>
    <m/>
    <m/>
    <m/>
    <x v="1"/>
    <m/>
  </r>
  <r>
    <n v="273"/>
    <s v="OE1;PR_10;ACT_271"/>
    <x v="0"/>
    <x v="0"/>
    <x v="0"/>
    <n v="15"/>
    <s v="PAI"/>
    <x v="19"/>
    <s v="ACT_271"/>
    <m/>
    <x v="1"/>
    <n v="4.4642857142857152E-4"/>
    <s v="Ago"/>
    <n v="0"/>
    <n v="0"/>
    <n v="0"/>
    <s v="Por Ejecutar"/>
    <n v="1"/>
    <n v="1"/>
    <n v="1"/>
    <m/>
    <m/>
    <m/>
    <m/>
    <m/>
    <x v="1"/>
    <m/>
  </r>
  <r>
    <n v="273"/>
    <s v="OE1;PR_10;ACT_271"/>
    <x v="0"/>
    <x v="0"/>
    <x v="0"/>
    <n v="15"/>
    <s v="PAI"/>
    <x v="19"/>
    <s v="ACT_271"/>
    <m/>
    <x v="1"/>
    <n v="4.4642857142857152E-4"/>
    <s v="Sep"/>
    <n v="0"/>
    <n v="0"/>
    <n v="0"/>
    <s v="Por Ejecutar"/>
    <n v="1"/>
    <n v="1"/>
    <n v="1"/>
    <m/>
    <m/>
    <m/>
    <m/>
    <m/>
    <x v="1"/>
    <m/>
  </r>
  <r>
    <n v="273"/>
    <s v="OE1;PR_10;ACT_271"/>
    <x v="0"/>
    <x v="0"/>
    <x v="0"/>
    <n v="15"/>
    <s v="PAI"/>
    <x v="19"/>
    <s v="ACT_271"/>
    <m/>
    <x v="1"/>
    <n v="4.4642857142857152E-4"/>
    <s v="Oct"/>
    <n v="0"/>
    <n v="0"/>
    <n v="0"/>
    <s v="Por Ejecutar"/>
    <n v="1"/>
    <n v="1"/>
    <n v="1"/>
    <m/>
    <m/>
    <m/>
    <m/>
    <m/>
    <x v="1"/>
    <m/>
  </r>
  <r>
    <n v="273"/>
    <s v="OE1;PR_10;ACT_271"/>
    <x v="0"/>
    <x v="0"/>
    <x v="0"/>
    <n v="15"/>
    <s v="PAI"/>
    <x v="19"/>
    <s v="ACT_271"/>
    <m/>
    <x v="1"/>
    <n v="4.4642857142857152E-4"/>
    <s v="Nov"/>
    <n v="0"/>
    <n v="0"/>
    <n v="0"/>
    <s v="Por Ejecutar"/>
    <n v="1"/>
    <n v="1"/>
    <n v="1"/>
    <m/>
    <m/>
    <m/>
    <m/>
    <m/>
    <x v="1"/>
    <m/>
  </r>
  <r>
    <n v="273"/>
    <s v="OE1;PR_10;ACT_271"/>
    <x v="0"/>
    <x v="0"/>
    <x v="0"/>
    <n v="15"/>
    <s v="PAI"/>
    <x v="19"/>
    <s v="ACT_271"/>
    <m/>
    <x v="1"/>
    <n v="4.4642857142857152E-4"/>
    <s v="Dic"/>
    <n v="0"/>
    <n v="0"/>
    <n v="0"/>
    <s v="Por Ejecutar"/>
    <n v="1"/>
    <n v="1"/>
    <n v="1"/>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Ene"/>
    <n v="0"/>
    <n v="0"/>
    <n v="0"/>
    <s v="Por Ejecutar"/>
    <n v="0"/>
    <n v="0"/>
    <n v="0"/>
    <n v="1"/>
    <n v="0.5"/>
    <n v="0.5"/>
    <m/>
    <n v="0.5"/>
    <x v="0"/>
    <n v="2.2321428571428576E-4"/>
  </r>
  <r>
    <n v="274"/>
    <s v="OE1;PR_10;ACT_204"/>
    <x v="0"/>
    <x v="0"/>
    <x v="0"/>
    <n v="15"/>
    <s v="PAI"/>
    <x v="19"/>
    <s v="ACT_204"/>
    <s v="Definir los recursos, alianzas, convenios y demás asociados a las actividades que se implementarán en la entidad para promover la participación ciudadana."/>
    <x v="4"/>
    <n v="4.4642857142857152E-4"/>
    <s v="Feb"/>
    <n v="0"/>
    <n v="0"/>
    <n v="0"/>
    <s v="Por Ejecutar"/>
    <n v="0"/>
    <n v="0"/>
    <n v="0"/>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Mar"/>
    <n v="0"/>
    <n v="0"/>
    <n v="0"/>
    <s v="Por Ejecutar"/>
    <n v="0"/>
    <n v="0"/>
    <n v="0"/>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Abr"/>
    <n v="0.5"/>
    <n v="0.5"/>
    <n v="1"/>
    <s v="Culminada"/>
    <n v="0.5"/>
    <n v="0.5"/>
    <n v="1"/>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May"/>
    <n v="0.5"/>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Jun"/>
    <n v="0"/>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Jul"/>
    <n v="0"/>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Ago"/>
    <n v="0"/>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Sep"/>
    <n v="0"/>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Oct"/>
    <n v="0"/>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Nov"/>
    <n v="0"/>
    <n v="0"/>
    <n v="0"/>
    <s v="Por Ejecutar"/>
    <n v="1"/>
    <n v="0.5"/>
    <n v="0.5"/>
    <m/>
    <m/>
    <m/>
    <m/>
    <m/>
    <x v="1"/>
    <m/>
  </r>
  <r>
    <n v="274"/>
    <s v="OE1;PR_10;ACT_204"/>
    <x v="0"/>
    <x v="0"/>
    <x v="0"/>
    <n v="15"/>
    <s v="PAI"/>
    <x v="19"/>
    <s v="ACT_204"/>
    <s v="Definir los recursos, alianzas, convenios y demás asociados a las actividades que se implementarán en la entidad para promover la participación ciudadana."/>
    <x v="4"/>
    <n v="4.4642857142857152E-4"/>
    <s v="Dic"/>
    <n v="0"/>
    <n v="0"/>
    <n v="0"/>
    <s v="Por Ejecutar"/>
    <n v="1"/>
    <n v="0.5"/>
    <n v="0.5"/>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Ene"/>
    <n v="0"/>
    <n v="0"/>
    <n v="0"/>
    <s v="Por Ejecutar"/>
    <n v="0"/>
    <n v="0"/>
    <n v="0"/>
    <n v="1"/>
    <n v="1"/>
    <n v="1"/>
    <m/>
    <n v="0"/>
    <x v="3"/>
    <n v="4.4642857142857152E-4"/>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Feb"/>
    <n v="0"/>
    <n v="0"/>
    <n v="0"/>
    <s v="Por Ejecutar"/>
    <n v="0"/>
    <n v="0"/>
    <n v="0"/>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Mar"/>
    <n v="0"/>
    <n v="0"/>
    <n v="0"/>
    <s v="Por Ejecutar"/>
    <n v="0"/>
    <n v="0"/>
    <n v="0"/>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Abr"/>
    <n v="0"/>
    <n v="0"/>
    <n v="0"/>
    <s v="Por Ejecutar"/>
    <n v="0"/>
    <n v="0"/>
    <n v="0"/>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May"/>
    <n v="0.5"/>
    <n v="0.5"/>
    <n v="1"/>
    <s v="Culminada"/>
    <n v="0.5"/>
    <n v="0.5"/>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Jun"/>
    <n v="0.5"/>
    <n v="0.5"/>
    <n v="1"/>
    <s v="Culminada"/>
    <n v="1"/>
    <n v="1"/>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Jul"/>
    <n v="0"/>
    <n v="0"/>
    <n v="0"/>
    <s v="Por Ejecutar"/>
    <n v="1"/>
    <n v="1"/>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Ago"/>
    <n v="0"/>
    <n v="0"/>
    <n v="0"/>
    <s v="Por Ejecutar"/>
    <n v="1"/>
    <n v="1"/>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Sep"/>
    <n v="0"/>
    <n v="0"/>
    <n v="0"/>
    <s v="Por Ejecutar"/>
    <n v="1"/>
    <n v="1"/>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Oct"/>
    <n v="0"/>
    <n v="0"/>
    <n v="0"/>
    <s v="Por Ejecutar"/>
    <n v="1"/>
    <n v="1"/>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Nov"/>
    <n v="0"/>
    <n v="0"/>
    <n v="0"/>
    <s v="Por Ejecutar"/>
    <n v="1"/>
    <n v="1"/>
    <n v="1"/>
    <m/>
    <m/>
    <m/>
    <m/>
    <m/>
    <x v="1"/>
    <m/>
  </r>
  <r>
    <n v="275"/>
    <s v="OE1;PR_10;ACT_83"/>
    <x v="0"/>
    <x v="0"/>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s v="Dic"/>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Ene"/>
    <n v="0"/>
    <n v="0"/>
    <n v="0"/>
    <s v="Por Ejecutar"/>
    <n v="0"/>
    <n v="0"/>
    <n v="0"/>
    <n v="1"/>
    <n v="1"/>
    <n v="1"/>
    <m/>
    <n v="0"/>
    <x v="3"/>
    <n v="4.4642857142857152E-4"/>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Feb"/>
    <n v="0"/>
    <n v="0"/>
    <n v="0"/>
    <s v="Por Ejecutar"/>
    <n v="0"/>
    <n v="0"/>
    <n v="0"/>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Mar"/>
    <n v="0"/>
    <n v="0"/>
    <n v="0"/>
    <s v="Por Ejecutar"/>
    <n v="0"/>
    <n v="0"/>
    <n v="0"/>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Abr"/>
    <n v="0"/>
    <n v="0"/>
    <n v="0"/>
    <s v="Por Ejecutar"/>
    <n v="0"/>
    <n v="0"/>
    <n v="0"/>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May"/>
    <n v="1"/>
    <n v="1"/>
    <n v="1"/>
    <s v="Culminada"/>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Jun"/>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Jul"/>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Ago"/>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Sep"/>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Oct"/>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Nov"/>
    <n v="0"/>
    <n v="0"/>
    <n v="0"/>
    <s v="Por Ejecutar"/>
    <n v="1"/>
    <n v="1"/>
    <n v="1"/>
    <m/>
    <m/>
    <m/>
    <m/>
    <m/>
    <x v="1"/>
    <m/>
  </r>
  <r>
    <n v="276"/>
    <s v="OE1;PR_10;ACT_84"/>
    <x v="0"/>
    <x v="0"/>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s v="Dic"/>
    <n v="0"/>
    <n v="0"/>
    <n v="0"/>
    <s v="Por Ejecutar"/>
    <n v="1"/>
    <n v="1"/>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Ene"/>
    <n v="2"/>
    <n v="2"/>
    <n v="1"/>
    <s v="Culminada"/>
    <n v="2"/>
    <n v="2"/>
    <n v="1"/>
    <n v="2"/>
    <n v="2"/>
    <n v="1"/>
    <m/>
    <n v="0"/>
    <x v="3"/>
    <n v="4.4642857142857152E-4"/>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Feb"/>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Mar"/>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Abr"/>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May"/>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Jun"/>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Jul"/>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Ago"/>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Sep"/>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Oct"/>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Nov"/>
    <n v="0"/>
    <n v="0"/>
    <n v="0"/>
    <s v="Por Ejecutar"/>
    <n v="2"/>
    <n v="2"/>
    <n v="1"/>
    <m/>
    <m/>
    <m/>
    <m/>
    <m/>
    <x v="1"/>
    <m/>
  </r>
  <r>
    <n v="277"/>
    <s v="OE1;PR_10;ACT_91"/>
    <x v="0"/>
    <x v="0"/>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s v="Dic"/>
    <n v="0"/>
    <n v="0"/>
    <n v="0"/>
    <s v="Por Ejecutar"/>
    <n v="2"/>
    <n v="2"/>
    <n v="1"/>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Ene"/>
    <n v="0"/>
    <n v="0"/>
    <n v="0"/>
    <s v="Por Ejecutar"/>
    <n v="0"/>
    <n v="0"/>
    <n v="0"/>
    <n v="1"/>
    <n v="0.5"/>
    <n v="0.5"/>
    <m/>
    <n v="0.5"/>
    <x v="0"/>
    <n v="2.2321428571428576E-4"/>
  </r>
  <r>
    <n v="278"/>
    <s v="OE1;PR_10;ACT_118"/>
    <x v="0"/>
    <x v="0"/>
    <x v="0"/>
    <n v="15"/>
    <s v="PAI"/>
    <x v="20"/>
    <s v="ACT_118"/>
    <s v="Definir el procedimiento interno para implementar la ruta (antes, durante y después) a seguir para el desarrollo de los espacios de participación ciudadana."/>
    <x v="5"/>
    <n v="4.4642857142857152E-4"/>
    <s v="Feb"/>
    <n v="0"/>
    <n v="0"/>
    <n v="0"/>
    <s v="Por Ejecutar"/>
    <n v="0"/>
    <n v="0"/>
    <n v="0"/>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Mar"/>
    <n v="0"/>
    <n v="0"/>
    <n v="0"/>
    <s v="Por Ejecutar"/>
    <n v="0"/>
    <n v="0"/>
    <n v="0"/>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Abr"/>
    <n v="0.5"/>
    <n v="0"/>
    <n v="0"/>
    <s v="Por Ejecutar"/>
    <n v="0.5"/>
    <n v="0"/>
    <n v="0"/>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May"/>
    <n v="0.5"/>
    <n v="0.5"/>
    <n v="1"/>
    <s v="Culminada"/>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Jun"/>
    <n v="0"/>
    <n v="0"/>
    <n v="0"/>
    <s v="Por Ejecutar"/>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Jul"/>
    <n v="0"/>
    <n v="0"/>
    <n v="0"/>
    <s v="Por Ejecutar"/>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Ago"/>
    <n v="0"/>
    <n v="0"/>
    <n v="0"/>
    <s v="Por Ejecutar"/>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Sep"/>
    <n v="0"/>
    <n v="0"/>
    <n v="0"/>
    <s v="Por Ejecutar"/>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Oct"/>
    <n v="0"/>
    <n v="0"/>
    <n v="0"/>
    <s v="Por Ejecutar"/>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Nov"/>
    <n v="0"/>
    <n v="0"/>
    <n v="0"/>
    <s v="Por Ejecutar"/>
    <n v="1"/>
    <n v="0.5"/>
    <n v="0.5"/>
    <m/>
    <m/>
    <m/>
    <m/>
    <m/>
    <x v="1"/>
    <m/>
  </r>
  <r>
    <n v="278"/>
    <s v="OE1;PR_10;ACT_118"/>
    <x v="0"/>
    <x v="0"/>
    <x v="0"/>
    <n v="15"/>
    <s v="PAI"/>
    <x v="20"/>
    <s v="ACT_118"/>
    <s v="Definir el procedimiento interno para implementar la ruta (antes, durante y después) a seguir para el desarrollo de los espacios de participación ciudadana."/>
    <x v="5"/>
    <n v="4.4642857142857152E-4"/>
    <s v="Dic"/>
    <n v="0"/>
    <n v="0"/>
    <n v="0"/>
    <s v="Por Ejecutar"/>
    <n v="1"/>
    <n v="0.5"/>
    <n v="0.5"/>
    <m/>
    <m/>
    <m/>
    <m/>
    <m/>
    <x v="1"/>
    <m/>
  </r>
  <r>
    <n v="279"/>
    <s v="OE1;PR_10;ACT_119"/>
    <x v="0"/>
    <x v="0"/>
    <x v="0"/>
    <n v="15"/>
    <s v="PAI"/>
    <x v="20"/>
    <s v="ACT_119"/>
    <s v="Definir y divulgar el procedimiento que empleará la entidad en cada tipo de espacio de participación ciudadana definido previamente  en el cronograma."/>
    <x v="5"/>
    <n v="4.4642857142857152E-4"/>
    <s v="Ene"/>
    <n v="0"/>
    <n v="0"/>
    <n v="0"/>
    <s v="Por Ejecutar"/>
    <n v="0"/>
    <n v="0"/>
    <n v="0"/>
    <n v="1"/>
    <n v="0.3"/>
    <n v="0.3"/>
    <m/>
    <n v="0.7"/>
    <x v="0"/>
    <n v="1.3392857142857146E-4"/>
  </r>
  <r>
    <n v="279"/>
    <s v="OE1;PR_10;ACT_119"/>
    <x v="0"/>
    <x v="0"/>
    <x v="0"/>
    <n v="15"/>
    <s v="PAI"/>
    <x v="20"/>
    <s v="ACT_119"/>
    <s v="Definir y divulgar el procedimiento que empleará la entidad en cada tipo de espacio de participación ciudadana definido previamente  en el cronograma."/>
    <x v="5"/>
    <n v="4.4642857142857152E-4"/>
    <s v="Feb"/>
    <n v="0"/>
    <n v="0"/>
    <n v="0"/>
    <s v="Por Ejecutar"/>
    <n v="0"/>
    <n v="0"/>
    <n v="0"/>
    <m/>
    <m/>
    <m/>
    <m/>
    <m/>
    <x v="1"/>
    <m/>
  </r>
  <r>
    <n v="279"/>
    <s v="OE1;PR_10;ACT_119"/>
    <x v="0"/>
    <x v="0"/>
    <x v="0"/>
    <n v="15"/>
    <s v="PAI"/>
    <x v="20"/>
    <s v="ACT_119"/>
    <s v="Definir y divulgar el procedimiento que empleará la entidad en cada tipo de espacio de participación ciudadana definido previamente  en el cronograma."/>
    <x v="5"/>
    <n v="4.4642857142857152E-4"/>
    <s v="Mar"/>
    <n v="0"/>
    <n v="0"/>
    <n v="0"/>
    <s v="Por Ejecutar"/>
    <n v="0"/>
    <n v="0"/>
    <n v="0"/>
    <m/>
    <m/>
    <m/>
    <m/>
    <m/>
    <x v="1"/>
    <m/>
  </r>
  <r>
    <n v="279"/>
    <s v="OE1;PR_10;ACT_119"/>
    <x v="0"/>
    <x v="0"/>
    <x v="0"/>
    <n v="15"/>
    <s v="PAI"/>
    <x v="20"/>
    <s v="ACT_119"/>
    <s v="Definir y divulgar el procedimiento que empleará la entidad en cada tipo de espacio de participación ciudadana definido previamente  en el cronograma."/>
    <x v="5"/>
    <n v="4.4642857142857152E-4"/>
    <s v="Abr"/>
    <n v="0.3"/>
    <n v="0"/>
    <n v="0"/>
    <s v="Por Ejecutar"/>
    <n v="0.3"/>
    <n v="0"/>
    <n v="0"/>
    <m/>
    <m/>
    <m/>
    <m/>
    <m/>
    <x v="1"/>
    <m/>
  </r>
  <r>
    <n v="279"/>
    <s v="OE1;PR_10;ACT_119"/>
    <x v="0"/>
    <x v="0"/>
    <x v="0"/>
    <n v="15"/>
    <s v="PAI"/>
    <x v="20"/>
    <s v="ACT_119"/>
    <s v="Definir y divulgar el procedimiento que empleará la entidad en cada tipo de espacio de participación ciudadana definido previamente  en el cronograma."/>
    <x v="5"/>
    <n v="4.4642857142857152E-4"/>
    <s v="May"/>
    <n v="0.3"/>
    <n v="0.3"/>
    <n v="1"/>
    <s v="Culminada"/>
    <n v="0.6"/>
    <n v="0.3"/>
    <n v="0.5"/>
    <m/>
    <m/>
    <m/>
    <m/>
    <m/>
    <x v="1"/>
    <m/>
  </r>
  <r>
    <n v="279"/>
    <s v="OE1;PR_10;ACT_119"/>
    <x v="0"/>
    <x v="0"/>
    <x v="0"/>
    <n v="15"/>
    <s v="PAI"/>
    <x v="20"/>
    <s v="ACT_119"/>
    <s v="Definir y divulgar el procedimiento que empleará la entidad en cada tipo de espacio de participación ciudadana definido previamente  en el cronograma."/>
    <x v="5"/>
    <n v="4.4642857142857152E-4"/>
    <s v="Jun"/>
    <n v="0.4"/>
    <n v="0"/>
    <n v="0"/>
    <s v="Por Ejecutar"/>
    <n v="1"/>
    <n v="0.3"/>
    <n v="0.3"/>
    <m/>
    <m/>
    <m/>
    <m/>
    <m/>
    <x v="1"/>
    <m/>
  </r>
  <r>
    <n v="279"/>
    <s v="OE1;PR_10;ACT_119"/>
    <x v="0"/>
    <x v="0"/>
    <x v="0"/>
    <n v="15"/>
    <s v="PAI"/>
    <x v="20"/>
    <s v="ACT_119"/>
    <s v="Definir y divulgar el procedimiento que empleará la entidad en cada tipo de espacio de participación ciudadana definido previamente  en el cronograma."/>
    <x v="5"/>
    <n v="4.4642857142857152E-4"/>
    <s v="Jul"/>
    <n v="0"/>
    <n v="0"/>
    <n v="0"/>
    <s v="Por Ejecutar"/>
    <n v="1"/>
    <n v="0.3"/>
    <n v="0.3"/>
    <m/>
    <m/>
    <m/>
    <m/>
    <m/>
    <x v="1"/>
    <m/>
  </r>
  <r>
    <n v="279"/>
    <s v="OE1;PR_10;ACT_119"/>
    <x v="0"/>
    <x v="0"/>
    <x v="0"/>
    <n v="15"/>
    <s v="PAI"/>
    <x v="20"/>
    <s v="ACT_119"/>
    <s v="Definir y divulgar el procedimiento que empleará la entidad en cada tipo de espacio de participación ciudadana definido previamente  en el cronograma."/>
    <x v="5"/>
    <n v="4.4642857142857152E-4"/>
    <s v="Ago"/>
    <n v="0"/>
    <n v="0"/>
    <n v="0"/>
    <s v="Por Ejecutar"/>
    <n v="1"/>
    <n v="0.3"/>
    <n v="0.3"/>
    <m/>
    <m/>
    <m/>
    <m/>
    <m/>
    <x v="1"/>
    <m/>
  </r>
  <r>
    <n v="279"/>
    <s v="OE1;PR_10;ACT_119"/>
    <x v="0"/>
    <x v="0"/>
    <x v="0"/>
    <n v="15"/>
    <s v="PAI"/>
    <x v="20"/>
    <s v="ACT_119"/>
    <s v="Definir y divulgar el procedimiento que empleará la entidad en cada tipo de espacio de participación ciudadana definido previamente  en el cronograma."/>
    <x v="5"/>
    <n v="4.4642857142857152E-4"/>
    <s v="Sep"/>
    <n v="0"/>
    <n v="0"/>
    <n v="0"/>
    <s v="Por Ejecutar"/>
    <n v="1"/>
    <n v="0.3"/>
    <n v="0.3"/>
    <m/>
    <m/>
    <m/>
    <m/>
    <m/>
    <x v="1"/>
    <m/>
  </r>
  <r>
    <n v="279"/>
    <s v="OE1;PR_10;ACT_119"/>
    <x v="0"/>
    <x v="0"/>
    <x v="0"/>
    <n v="15"/>
    <s v="PAI"/>
    <x v="20"/>
    <s v="ACT_119"/>
    <s v="Definir y divulgar el procedimiento que empleará la entidad en cada tipo de espacio de participación ciudadana definido previamente  en el cronograma."/>
    <x v="5"/>
    <n v="4.4642857142857152E-4"/>
    <s v="Oct"/>
    <n v="0"/>
    <n v="0"/>
    <n v="0"/>
    <s v="Por Ejecutar"/>
    <n v="1"/>
    <n v="0.3"/>
    <n v="0.3"/>
    <m/>
    <m/>
    <m/>
    <m/>
    <m/>
    <x v="1"/>
    <m/>
  </r>
  <r>
    <n v="279"/>
    <s v="OE1;PR_10;ACT_119"/>
    <x v="0"/>
    <x v="0"/>
    <x v="0"/>
    <n v="15"/>
    <s v="PAI"/>
    <x v="20"/>
    <s v="ACT_119"/>
    <s v="Definir y divulgar el procedimiento que empleará la entidad en cada tipo de espacio de participación ciudadana definido previamente  en el cronograma."/>
    <x v="5"/>
    <n v="4.4642857142857152E-4"/>
    <s v="Nov"/>
    <n v="0"/>
    <n v="0"/>
    <n v="0"/>
    <s v="Por Ejecutar"/>
    <n v="1"/>
    <n v="0.3"/>
    <n v="0.3"/>
    <m/>
    <m/>
    <m/>
    <m/>
    <m/>
    <x v="1"/>
    <m/>
  </r>
  <r>
    <n v="279"/>
    <s v="OE1;PR_10;ACT_119"/>
    <x v="0"/>
    <x v="0"/>
    <x v="0"/>
    <n v="15"/>
    <s v="PAI"/>
    <x v="20"/>
    <s v="ACT_119"/>
    <s v="Definir y divulgar el procedimiento que empleará la entidad en cada tipo de espacio de participación ciudadana definido previamente  en el cronograma."/>
    <x v="5"/>
    <n v="4.4642857142857152E-4"/>
    <s v="Dic"/>
    <n v="0"/>
    <n v="0"/>
    <n v="0"/>
    <s v="Por Ejecutar"/>
    <n v="1"/>
    <n v="0.3"/>
    <n v="0.3"/>
    <m/>
    <m/>
    <m/>
    <m/>
    <m/>
    <x v="1"/>
    <m/>
  </r>
  <r>
    <n v="280"/>
    <s v="OE1;PR_10;ACT_120"/>
    <x v="0"/>
    <x v="0"/>
    <x v="0"/>
    <n v="15"/>
    <s v="PAI"/>
    <x v="20"/>
    <s v="ACT_120"/>
    <s v="Establecer el formato interno de reporte de las actividades de participación ciudadana que se realizarán en toda la entidad."/>
    <x v="5"/>
    <n v="4.4642857142857152E-4"/>
    <s v="Ene"/>
    <n v="0"/>
    <n v="0"/>
    <n v="0"/>
    <s v="Por Ejecutar"/>
    <n v="0"/>
    <n v="0"/>
    <n v="0"/>
    <n v="1"/>
    <n v="0.6"/>
    <n v="0.6"/>
    <m/>
    <n v="0.4"/>
    <x v="0"/>
    <n v="2.6785714285714292E-4"/>
  </r>
  <r>
    <n v="280"/>
    <s v="OE1;PR_10;ACT_120"/>
    <x v="0"/>
    <x v="0"/>
    <x v="0"/>
    <n v="15"/>
    <s v="PAI"/>
    <x v="20"/>
    <s v="ACT_120"/>
    <s v="Establecer el formato interno de reporte de las actividades de participación ciudadana que se realizarán en toda la entidad."/>
    <x v="5"/>
    <n v="4.4642857142857152E-4"/>
    <s v="Feb"/>
    <n v="0"/>
    <n v="0"/>
    <n v="0"/>
    <s v="Por Ejecutar"/>
    <n v="0"/>
    <n v="0"/>
    <n v="0"/>
    <m/>
    <m/>
    <m/>
    <m/>
    <m/>
    <x v="1"/>
    <m/>
  </r>
  <r>
    <n v="280"/>
    <s v="OE1;PR_10;ACT_120"/>
    <x v="0"/>
    <x v="0"/>
    <x v="0"/>
    <n v="15"/>
    <s v="PAI"/>
    <x v="20"/>
    <s v="ACT_120"/>
    <s v="Establecer el formato interno de reporte de las actividades de participación ciudadana que se realizarán en toda la entidad."/>
    <x v="5"/>
    <n v="4.4642857142857152E-4"/>
    <s v="Mar"/>
    <n v="0"/>
    <n v="0"/>
    <n v="0"/>
    <s v="Por Ejecutar"/>
    <n v="0"/>
    <n v="0"/>
    <n v="0"/>
    <m/>
    <m/>
    <m/>
    <m/>
    <m/>
    <x v="1"/>
    <m/>
  </r>
  <r>
    <n v="280"/>
    <s v="OE1;PR_10;ACT_120"/>
    <x v="0"/>
    <x v="0"/>
    <x v="0"/>
    <n v="15"/>
    <s v="PAI"/>
    <x v="20"/>
    <s v="ACT_120"/>
    <s v="Establecer el formato interno de reporte de las actividades de participación ciudadana que se realizarán en toda la entidad."/>
    <x v="5"/>
    <n v="4.4642857142857152E-4"/>
    <s v="Abr"/>
    <n v="0.3"/>
    <n v="0.3"/>
    <n v="1"/>
    <s v="Culminada"/>
    <n v="0.3"/>
    <n v="0.3"/>
    <n v="1"/>
    <m/>
    <m/>
    <m/>
    <m/>
    <m/>
    <x v="1"/>
    <m/>
  </r>
  <r>
    <n v="280"/>
    <s v="OE1;PR_10;ACT_120"/>
    <x v="0"/>
    <x v="0"/>
    <x v="0"/>
    <n v="15"/>
    <s v="PAI"/>
    <x v="20"/>
    <s v="ACT_120"/>
    <s v="Establecer el formato interno de reporte de las actividades de participación ciudadana que se realizarán en toda la entidad."/>
    <x v="5"/>
    <n v="4.4642857142857152E-4"/>
    <s v="May"/>
    <n v="0.3"/>
    <n v="0.3"/>
    <n v="1"/>
    <s v="Culminada"/>
    <n v="0.6"/>
    <n v="0.6"/>
    <n v="1"/>
    <m/>
    <m/>
    <m/>
    <m/>
    <m/>
    <x v="1"/>
    <m/>
  </r>
  <r>
    <n v="280"/>
    <s v="OE1;PR_10;ACT_120"/>
    <x v="0"/>
    <x v="0"/>
    <x v="0"/>
    <n v="15"/>
    <s v="PAI"/>
    <x v="20"/>
    <s v="ACT_120"/>
    <s v="Establecer el formato interno de reporte de las actividades de participación ciudadana que se realizarán en toda la entidad."/>
    <x v="5"/>
    <n v="4.4642857142857152E-4"/>
    <s v="Jun"/>
    <n v="0.4"/>
    <n v="0"/>
    <n v="0"/>
    <s v="Por Ejecutar"/>
    <n v="1"/>
    <n v="0.6"/>
    <n v="0.6"/>
    <m/>
    <m/>
    <m/>
    <m/>
    <m/>
    <x v="1"/>
    <m/>
  </r>
  <r>
    <n v="280"/>
    <s v="OE1;PR_10;ACT_120"/>
    <x v="0"/>
    <x v="0"/>
    <x v="0"/>
    <n v="15"/>
    <s v="PAI"/>
    <x v="20"/>
    <s v="ACT_120"/>
    <s v="Establecer el formato interno de reporte de las actividades de participación ciudadana que se realizarán en toda la entidad."/>
    <x v="5"/>
    <n v="4.4642857142857152E-4"/>
    <s v="Jul"/>
    <n v="0"/>
    <n v="0"/>
    <n v="0"/>
    <s v="Por Ejecutar"/>
    <n v="1"/>
    <n v="0.6"/>
    <n v="0.6"/>
    <m/>
    <m/>
    <m/>
    <m/>
    <m/>
    <x v="1"/>
    <m/>
  </r>
  <r>
    <n v="280"/>
    <s v="OE1;PR_10;ACT_120"/>
    <x v="0"/>
    <x v="0"/>
    <x v="0"/>
    <n v="15"/>
    <s v="PAI"/>
    <x v="20"/>
    <s v="ACT_120"/>
    <s v="Establecer el formato interno de reporte de las actividades de participación ciudadana que se realizarán en toda la entidad."/>
    <x v="5"/>
    <n v="4.4642857142857152E-4"/>
    <s v="Ago"/>
    <n v="0"/>
    <n v="0"/>
    <n v="0"/>
    <s v="Por Ejecutar"/>
    <n v="1"/>
    <n v="0.6"/>
    <n v="0.6"/>
    <m/>
    <m/>
    <m/>
    <m/>
    <m/>
    <x v="1"/>
    <m/>
  </r>
  <r>
    <n v="280"/>
    <s v="OE1;PR_10;ACT_120"/>
    <x v="0"/>
    <x v="0"/>
    <x v="0"/>
    <n v="15"/>
    <s v="PAI"/>
    <x v="20"/>
    <s v="ACT_120"/>
    <s v="Establecer el formato interno de reporte de las actividades de participación ciudadana que se realizarán en toda la entidad."/>
    <x v="5"/>
    <n v="4.4642857142857152E-4"/>
    <s v="Sep"/>
    <n v="0"/>
    <n v="0"/>
    <n v="0"/>
    <s v="Por Ejecutar"/>
    <n v="1"/>
    <n v="0.6"/>
    <n v="0.6"/>
    <m/>
    <m/>
    <m/>
    <m/>
    <m/>
    <x v="1"/>
    <m/>
  </r>
  <r>
    <n v="280"/>
    <s v="OE1;PR_10;ACT_120"/>
    <x v="0"/>
    <x v="0"/>
    <x v="0"/>
    <n v="15"/>
    <s v="PAI"/>
    <x v="20"/>
    <s v="ACT_120"/>
    <s v="Establecer el formato interno de reporte de las actividades de participación ciudadana que se realizarán en toda la entidad."/>
    <x v="5"/>
    <n v="4.4642857142857152E-4"/>
    <s v="Oct"/>
    <n v="0"/>
    <n v="0"/>
    <n v="0"/>
    <s v="Por Ejecutar"/>
    <n v="1"/>
    <n v="0.6"/>
    <n v="0.6"/>
    <m/>
    <m/>
    <m/>
    <m/>
    <m/>
    <x v="1"/>
    <m/>
  </r>
  <r>
    <n v="280"/>
    <s v="OE1;PR_10;ACT_120"/>
    <x v="0"/>
    <x v="0"/>
    <x v="0"/>
    <n v="15"/>
    <s v="PAI"/>
    <x v="20"/>
    <s v="ACT_120"/>
    <s v="Establecer el formato interno de reporte de las actividades de participación ciudadana que se realizarán en toda la entidad."/>
    <x v="5"/>
    <n v="4.4642857142857152E-4"/>
    <s v="Nov"/>
    <n v="0"/>
    <n v="0"/>
    <n v="0"/>
    <s v="Por Ejecutar"/>
    <n v="1"/>
    <n v="0.6"/>
    <n v="0.6"/>
    <m/>
    <m/>
    <m/>
    <m/>
    <m/>
    <x v="1"/>
    <m/>
  </r>
  <r>
    <n v="280"/>
    <s v="OE1;PR_10;ACT_120"/>
    <x v="0"/>
    <x v="0"/>
    <x v="0"/>
    <n v="15"/>
    <s v="PAI"/>
    <x v="20"/>
    <s v="ACT_120"/>
    <s v="Establecer el formato interno de reporte de las actividades de participación ciudadana que se realizarán en toda la entidad."/>
    <x v="5"/>
    <n v="4.4642857142857152E-4"/>
    <s v="Dic"/>
    <n v="0"/>
    <n v="0"/>
    <n v="0"/>
    <s v="Por Ejecutar"/>
    <n v="1"/>
    <n v="0.6"/>
    <n v="0.6"/>
    <m/>
    <m/>
    <m/>
    <m/>
    <m/>
    <x v="1"/>
    <m/>
  </r>
  <r>
    <n v="281"/>
    <s v="OE1;PR_10;ACT_121"/>
    <x v="0"/>
    <x v="0"/>
    <x v="0"/>
    <n v="15"/>
    <s v="PAI"/>
    <x v="20"/>
    <s v="ACT_121"/>
    <m/>
    <x v="5"/>
    <n v="4.4642857142857152E-4"/>
    <s v="Ene"/>
    <n v="0"/>
    <n v="0"/>
    <n v="0"/>
    <s v="Por Ejecutar"/>
    <n v="0"/>
    <n v="0"/>
    <n v="0"/>
    <n v="1"/>
    <n v="0.33329999999999999"/>
    <n v="0.33329999999999999"/>
    <m/>
    <n v="0.66670000000000007"/>
    <x v="0"/>
    <n v="1.4879464285714287E-4"/>
  </r>
  <r>
    <n v="281"/>
    <s v="OE1;PR_10;ACT_121"/>
    <x v="0"/>
    <x v="0"/>
    <x v="0"/>
    <n v="15"/>
    <s v="PAI"/>
    <x v="20"/>
    <s v="ACT_121"/>
    <m/>
    <x v="5"/>
    <n v="4.4642857142857152E-4"/>
    <s v="Feb"/>
    <n v="0"/>
    <n v="0"/>
    <n v="0"/>
    <s v="Por Ejecutar"/>
    <n v="0"/>
    <n v="0"/>
    <n v="0"/>
    <m/>
    <m/>
    <m/>
    <m/>
    <m/>
    <x v="1"/>
    <m/>
  </r>
  <r>
    <n v="281"/>
    <s v="OE1;PR_10;ACT_121"/>
    <x v="0"/>
    <x v="0"/>
    <x v="0"/>
    <n v="15"/>
    <s v="PAI"/>
    <x v="20"/>
    <s v="ACT_121"/>
    <m/>
    <x v="5"/>
    <n v="4.4642857142857152E-4"/>
    <s v="Mar"/>
    <n v="0"/>
    <n v="0"/>
    <n v="0"/>
    <s v="Por Ejecutar"/>
    <n v="0"/>
    <n v="0"/>
    <n v="0"/>
    <m/>
    <m/>
    <m/>
    <m/>
    <m/>
    <x v="1"/>
    <m/>
  </r>
  <r>
    <n v="281"/>
    <s v="OE1;PR_10;ACT_121"/>
    <x v="0"/>
    <x v="0"/>
    <x v="0"/>
    <n v="15"/>
    <s v="PAI"/>
    <x v="20"/>
    <s v="ACT_121"/>
    <m/>
    <x v="5"/>
    <n v="4.4642857142857152E-4"/>
    <s v="Abr"/>
    <n v="0.33329999999999999"/>
    <n v="0.33329999999999999"/>
    <n v="1"/>
    <s v="Culminada"/>
    <n v="0.33329999999999999"/>
    <n v="0.33329999999999999"/>
    <n v="1"/>
    <m/>
    <m/>
    <m/>
    <m/>
    <m/>
    <x v="1"/>
    <m/>
  </r>
  <r>
    <n v="281"/>
    <s v="OE1;PR_10;ACT_121"/>
    <x v="0"/>
    <x v="0"/>
    <x v="0"/>
    <n v="15"/>
    <s v="PAI"/>
    <x v="20"/>
    <s v="ACT_121"/>
    <m/>
    <x v="5"/>
    <n v="4.4642857142857152E-4"/>
    <s v="May"/>
    <n v="0"/>
    <n v="0"/>
    <n v="0"/>
    <s v="Por Ejecutar"/>
    <n v="0.33329999999999999"/>
    <n v="0.33329999999999999"/>
    <n v="1"/>
    <m/>
    <m/>
    <m/>
    <m/>
    <m/>
    <x v="1"/>
    <m/>
  </r>
  <r>
    <n v="281"/>
    <s v="OE1;PR_10;ACT_121"/>
    <x v="0"/>
    <x v="0"/>
    <x v="0"/>
    <n v="15"/>
    <s v="PAI"/>
    <x v="20"/>
    <s v="ACT_121"/>
    <m/>
    <x v="5"/>
    <n v="4.4642857142857152E-4"/>
    <s v="Jun"/>
    <n v="0"/>
    <n v="0"/>
    <n v="0"/>
    <s v="Por Ejecutar"/>
    <n v="0.33329999999999999"/>
    <n v="0.33329999999999999"/>
    <n v="1"/>
    <m/>
    <m/>
    <m/>
    <m/>
    <m/>
    <x v="1"/>
    <m/>
  </r>
  <r>
    <n v="281"/>
    <s v="OE1;PR_10;ACT_121"/>
    <x v="0"/>
    <x v="0"/>
    <x v="0"/>
    <n v="15"/>
    <s v="PAI"/>
    <x v="20"/>
    <s v="ACT_121"/>
    <m/>
    <x v="5"/>
    <n v="4.4642857142857152E-4"/>
    <s v="Jul"/>
    <n v="0"/>
    <n v="0"/>
    <n v="0"/>
    <s v="Por Ejecutar"/>
    <n v="0.33329999999999999"/>
    <n v="0.33329999999999999"/>
    <n v="1"/>
    <m/>
    <m/>
    <m/>
    <m/>
    <m/>
    <x v="1"/>
    <m/>
  </r>
  <r>
    <n v="281"/>
    <s v="OE1;PR_10;ACT_121"/>
    <x v="0"/>
    <x v="0"/>
    <x v="0"/>
    <n v="15"/>
    <s v="PAI"/>
    <x v="20"/>
    <s v="ACT_121"/>
    <m/>
    <x v="5"/>
    <n v="4.4642857142857152E-4"/>
    <s v="Ago"/>
    <n v="0.33329999999999999"/>
    <n v="0"/>
    <n v="0"/>
    <s v="Por Ejecutar"/>
    <n v="0.66659999999999997"/>
    <n v="0.33329999999999999"/>
    <n v="0.5"/>
    <m/>
    <m/>
    <m/>
    <m/>
    <m/>
    <x v="1"/>
    <m/>
  </r>
  <r>
    <n v="281"/>
    <s v="OE1;PR_10;ACT_121"/>
    <x v="0"/>
    <x v="0"/>
    <x v="0"/>
    <n v="15"/>
    <s v="PAI"/>
    <x v="20"/>
    <s v="ACT_121"/>
    <m/>
    <x v="5"/>
    <n v="4.4642857142857152E-4"/>
    <s v="Sep"/>
    <n v="0"/>
    <n v="0"/>
    <n v="0"/>
    <s v="Por Ejecutar"/>
    <n v="0.66659999999999997"/>
    <n v="0.33329999999999999"/>
    <n v="0.5"/>
    <m/>
    <m/>
    <m/>
    <m/>
    <m/>
    <x v="1"/>
    <m/>
  </r>
  <r>
    <n v="281"/>
    <s v="OE1;PR_10;ACT_121"/>
    <x v="0"/>
    <x v="0"/>
    <x v="0"/>
    <n v="15"/>
    <s v="PAI"/>
    <x v="20"/>
    <s v="ACT_121"/>
    <m/>
    <x v="5"/>
    <n v="4.4642857142857152E-4"/>
    <s v="Oct"/>
    <n v="0"/>
    <n v="0"/>
    <n v="0"/>
    <s v="Por Ejecutar"/>
    <n v="0.66659999999999997"/>
    <n v="0.33329999999999999"/>
    <n v="0.5"/>
    <m/>
    <m/>
    <m/>
    <m/>
    <m/>
    <x v="1"/>
    <m/>
  </r>
  <r>
    <n v="281"/>
    <s v="OE1;PR_10;ACT_121"/>
    <x v="0"/>
    <x v="0"/>
    <x v="0"/>
    <n v="15"/>
    <s v="PAI"/>
    <x v="20"/>
    <s v="ACT_121"/>
    <m/>
    <x v="5"/>
    <n v="4.4642857142857152E-4"/>
    <s v="Nov"/>
    <n v="0"/>
    <n v="0"/>
    <n v="0"/>
    <s v="Por Ejecutar"/>
    <n v="0.66659999999999997"/>
    <n v="0.33329999999999999"/>
    <n v="0.5"/>
    <m/>
    <m/>
    <m/>
    <m/>
    <m/>
    <x v="1"/>
    <m/>
  </r>
  <r>
    <n v="281"/>
    <s v="OE1;PR_10;ACT_121"/>
    <x v="0"/>
    <x v="0"/>
    <x v="0"/>
    <n v="15"/>
    <s v="PAI"/>
    <x v="20"/>
    <s v="ACT_121"/>
    <m/>
    <x v="5"/>
    <n v="4.4642857142857152E-4"/>
    <s v="Dic"/>
    <n v="0.33339999999999997"/>
    <n v="0"/>
    <n v="0"/>
    <s v="Por Ejecutar"/>
    <n v="1"/>
    <n v="0.33329999999999999"/>
    <n v="0.33329999999999999"/>
    <m/>
    <m/>
    <m/>
    <m/>
    <m/>
    <x v="1"/>
    <m/>
  </r>
  <r>
    <n v="282"/>
    <s v="OE1;PR_10;ACT_205"/>
    <x v="0"/>
    <x v="0"/>
    <x v="0"/>
    <n v="2"/>
    <s v="PAI"/>
    <x v="0"/>
    <s v="ACT_205"/>
    <s v="Implementar Modelo Integrado de Planeción y Gestión - Mipg en cada una de sus 7 dimensiones según corresponda"/>
    <x v="8"/>
    <n v="4.4642857142857152E-4"/>
    <s v="Ene"/>
    <n v="0"/>
    <n v="0"/>
    <n v="0"/>
    <s v="Por Ejecutar"/>
    <n v="0"/>
    <n v="0"/>
    <n v="0"/>
    <n v="0"/>
    <n v="0"/>
    <n v="0"/>
    <m/>
    <n v="1"/>
    <x v="2"/>
    <n v="0"/>
  </r>
  <r>
    <n v="282"/>
    <s v="OE1;PR_10;ACT_205"/>
    <x v="0"/>
    <x v="0"/>
    <x v="0"/>
    <n v="2"/>
    <s v="PAI"/>
    <x v="0"/>
    <s v="ACT_205"/>
    <s v="Implementar Modelo Integrado de Planeción y Gestión - Mipg en cada una de sus 7 dimensiones según corresponda"/>
    <x v="8"/>
    <n v="4.4642857142857152E-4"/>
    <s v="Feb"/>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Mar"/>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Abr"/>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May"/>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Jun"/>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Jul"/>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Ago"/>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Sep"/>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Oct"/>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Nov"/>
    <n v="0"/>
    <n v="0"/>
    <n v="0"/>
    <s v="Por Ejecutar"/>
    <n v="0"/>
    <n v="0"/>
    <n v="0"/>
    <m/>
    <m/>
    <m/>
    <m/>
    <m/>
    <x v="1"/>
    <m/>
  </r>
  <r>
    <n v="282"/>
    <s v="OE1;PR_10;ACT_205"/>
    <x v="0"/>
    <x v="0"/>
    <x v="0"/>
    <n v="2"/>
    <s v="PAI"/>
    <x v="0"/>
    <s v="ACT_205"/>
    <s v="Implementar Modelo Integrado de Planeción y Gestión - Mipg en cada una de sus 7 dimensiones según corresponda"/>
    <x v="8"/>
    <n v="4.4642857142857152E-4"/>
    <s v="Dic"/>
    <n v="0"/>
    <n v="0"/>
    <n v="0"/>
    <s v="Por Ejecutar"/>
    <n v="0"/>
    <n v="0"/>
    <n v="0"/>
    <m/>
    <m/>
    <m/>
    <m/>
    <m/>
    <x v="1"/>
    <m/>
  </r>
  <r>
    <n v="283"/>
    <s v="OE1;PR_10;ACT_193"/>
    <x v="0"/>
    <x v="0"/>
    <x v="0"/>
    <n v="2"/>
    <s v="PAI"/>
    <x v="0"/>
    <s v="ACT_193"/>
    <s v="Implementar Modelo Integrado de Planeción y Gestión - Mipg en cada una de sus 7 dimensiones según corresponda"/>
    <x v="4"/>
    <n v="4.4642857142857152E-4"/>
    <s v="Ene"/>
    <n v="1"/>
    <n v="1"/>
    <n v="1"/>
    <s v="Culminada"/>
    <n v="1"/>
    <n v="1"/>
    <n v="1"/>
    <n v="6"/>
    <n v="6"/>
    <n v="1"/>
    <m/>
    <n v="0"/>
    <x v="3"/>
    <n v="4.4642857142857152E-4"/>
  </r>
  <r>
    <n v="283"/>
    <s v="OE1;PR_10;ACT_193"/>
    <x v="0"/>
    <x v="0"/>
    <x v="0"/>
    <n v="2"/>
    <s v="PAI"/>
    <x v="0"/>
    <s v="ACT_193"/>
    <s v="Implementar Modelo Integrado de Planeción y Gestión - Mipg en cada una de sus 7 dimensiones según corresponda"/>
    <x v="4"/>
    <n v="4.4642857142857152E-4"/>
    <s v="Feb"/>
    <n v="1"/>
    <n v="1"/>
    <n v="1"/>
    <s v="Culminada"/>
    <n v="2"/>
    <n v="2"/>
    <n v="1"/>
    <m/>
    <m/>
    <m/>
    <m/>
    <m/>
    <x v="1"/>
    <m/>
  </r>
  <r>
    <n v="283"/>
    <s v="OE1;PR_10;ACT_193"/>
    <x v="0"/>
    <x v="0"/>
    <x v="0"/>
    <n v="2"/>
    <s v="PAI"/>
    <x v="0"/>
    <s v="ACT_193"/>
    <s v="Implementar Modelo Integrado de Planeción y Gestión - Mipg en cada una de sus 7 dimensiones según corresponda"/>
    <x v="4"/>
    <n v="4.4642857142857152E-4"/>
    <s v="Mar"/>
    <n v="1"/>
    <n v="1"/>
    <n v="1"/>
    <s v="Culminada"/>
    <n v="3"/>
    <n v="3"/>
    <n v="1"/>
    <m/>
    <m/>
    <m/>
    <m/>
    <m/>
    <x v="1"/>
    <m/>
  </r>
  <r>
    <n v="283"/>
    <s v="OE1;PR_10;ACT_193"/>
    <x v="0"/>
    <x v="0"/>
    <x v="0"/>
    <n v="2"/>
    <s v="PAI"/>
    <x v="0"/>
    <s v="ACT_193"/>
    <s v="Implementar Modelo Integrado de Planeción y Gestión - Mipg en cada una de sus 7 dimensiones según corresponda"/>
    <x v="4"/>
    <n v="4.4642857142857152E-4"/>
    <s v="Abr"/>
    <n v="1"/>
    <n v="1"/>
    <n v="1"/>
    <s v="Culminada"/>
    <n v="4"/>
    <n v="4"/>
    <n v="1"/>
    <m/>
    <m/>
    <m/>
    <m/>
    <m/>
    <x v="1"/>
    <m/>
  </r>
  <r>
    <n v="283"/>
    <s v="OE1;PR_10;ACT_193"/>
    <x v="0"/>
    <x v="0"/>
    <x v="0"/>
    <n v="2"/>
    <s v="PAI"/>
    <x v="0"/>
    <s v="ACT_193"/>
    <s v="Implementar Modelo Integrado de Planeción y Gestión - Mipg en cada una de sus 7 dimensiones según corresponda"/>
    <x v="4"/>
    <n v="4.4642857142857152E-4"/>
    <s v="May"/>
    <n v="0"/>
    <n v="0"/>
    <n v="0"/>
    <s v="Por Ejecutar"/>
    <n v="4"/>
    <n v="4"/>
    <n v="1"/>
    <m/>
    <m/>
    <m/>
    <m/>
    <m/>
    <x v="1"/>
    <m/>
  </r>
  <r>
    <n v="283"/>
    <s v="OE1;PR_10;ACT_193"/>
    <x v="0"/>
    <x v="0"/>
    <x v="0"/>
    <n v="2"/>
    <s v="PAI"/>
    <x v="0"/>
    <s v="ACT_193"/>
    <s v="Implementar Modelo Integrado de Planeción y Gestión - Mipg en cada una de sus 7 dimensiones según corresponda"/>
    <x v="4"/>
    <n v="4.4642857142857152E-4"/>
    <s v="Jun"/>
    <n v="2"/>
    <n v="2"/>
    <n v="1"/>
    <s v="Culminada"/>
    <n v="6"/>
    <n v="6"/>
    <n v="1"/>
    <m/>
    <m/>
    <m/>
    <m/>
    <m/>
    <x v="1"/>
    <m/>
  </r>
  <r>
    <n v="283"/>
    <s v="OE1;PR_10;ACT_193"/>
    <x v="0"/>
    <x v="0"/>
    <x v="0"/>
    <n v="2"/>
    <s v="PAI"/>
    <x v="0"/>
    <s v="ACT_193"/>
    <s v="Implementar Modelo Integrado de Planeción y Gestión - Mipg en cada una de sus 7 dimensiones según corresponda"/>
    <x v="4"/>
    <n v="4.4642857142857152E-4"/>
    <s v="Jul"/>
    <n v="0"/>
    <n v="0"/>
    <n v="0"/>
    <s v="Por Ejecutar"/>
    <n v="6"/>
    <n v="6"/>
    <n v="1"/>
    <m/>
    <m/>
    <m/>
    <m/>
    <m/>
    <x v="1"/>
    <m/>
  </r>
  <r>
    <n v="283"/>
    <s v="OE1;PR_10;ACT_193"/>
    <x v="0"/>
    <x v="0"/>
    <x v="0"/>
    <n v="2"/>
    <s v="PAI"/>
    <x v="0"/>
    <s v="ACT_193"/>
    <s v="Implementar Modelo Integrado de Planeción y Gestión - Mipg en cada una de sus 7 dimensiones según corresponda"/>
    <x v="4"/>
    <n v="4.4642857142857152E-4"/>
    <s v="Ago"/>
    <n v="0"/>
    <n v="0"/>
    <n v="0"/>
    <s v="Por Ejecutar"/>
    <n v="6"/>
    <n v="6"/>
    <n v="1"/>
    <m/>
    <m/>
    <m/>
    <m/>
    <m/>
    <x v="1"/>
    <m/>
  </r>
  <r>
    <n v="283"/>
    <s v="OE1;PR_10;ACT_193"/>
    <x v="0"/>
    <x v="0"/>
    <x v="0"/>
    <n v="2"/>
    <s v="PAI"/>
    <x v="0"/>
    <s v="ACT_193"/>
    <s v="Implementar Modelo Integrado de Planeción y Gestión - Mipg en cada una de sus 7 dimensiones según corresponda"/>
    <x v="4"/>
    <n v="4.4642857142857152E-4"/>
    <s v="Sep"/>
    <n v="0"/>
    <n v="0"/>
    <n v="0"/>
    <s v="Por Ejecutar"/>
    <n v="6"/>
    <n v="6"/>
    <n v="1"/>
    <m/>
    <m/>
    <m/>
    <m/>
    <m/>
    <x v="1"/>
    <m/>
  </r>
  <r>
    <n v="283"/>
    <s v="OE1;PR_10;ACT_193"/>
    <x v="0"/>
    <x v="0"/>
    <x v="0"/>
    <n v="2"/>
    <s v="PAI"/>
    <x v="0"/>
    <s v="ACT_193"/>
    <s v="Implementar Modelo Integrado de Planeción y Gestión - Mipg en cada una de sus 7 dimensiones según corresponda"/>
    <x v="4"/>
    <n v="4.4642857142857152E-4"/>
    <s v="Oct"/>
    <n v="0"/>
    <n v="0"/>
    <n v="0"/>
    <s v="Por Ejecutar"/>
    <n v="6"/>
    <n v="6"/>
    <n v="1"/>
    <m/>
    <m/>
    <m/>
    <m/>
    <m/>
    <x v="1"/>
    <m/>
  </r>
  <r>
    <n v="283"/>
    <s v="OE1;PR_10;ACT_193"/>
    <x v="0"/>
    <x v="0"/>
    <x v="0"/>
    <n v="2"/>
    <s v="PAI"/>
    <x v="0"/>
    <s v="ACT_193"/>
    <s v="Implementar Modelo Integrado de Planeción y Gestión - Mipg en cada una de sus 7 dimensiones según corresponda"/>
    <x v="4"/>
    <n v="4.4642857142857152E-4"/>
    <s v="Nov"/>
    <n v="0"/>
    <n v="0"/>
    <n v="0"/>
    <s v="Por Ejecutar"/>
    <n v="6"/>
    <n v="6"/>
    <n v="1"/>
    <m/>
    <m/>
    <m/>
    <m/>
    <m/>
    <x v="1"/>
    <m/>
  </r>
  <r>
    <n v="283"/>
    <s v="OE1;PR_10;ACT_193"/>
    <x v="0"/>
    <x v="0"/>
    <x v="0"/>
    <n v="2"/>
    <s v="PAI"/>
    <x v="0"/>
    <s v="ACT_193"/>
    <s v="Implementar Modelo Integrado de Planeción y Gestión - Mipg en cada una de sus 7 dimensiones según corresponda"/>
    <x v="4"/>
    <n v="4.4642857142857152E-4"/>
    <s v="Dic"/>
    <n v="0"/>
    <n v="0"/>
    <n v="0"/>
    <s v="Por Ejecutar"/>
    <n v="6"/>
    <n v="6"/>
    <n v="1"/>
    <m/>
    <m/>
    <m/>
    <m/>
    <m/>
    <x v="1"/>
    <m/>
  </r>
  <r>
    <n v="284"/>
    <s v="OE1;PR_10;ACT_270"/>
    <x v="0"/>
    <x v="0"/>
    <x v="0"/>
    <n v="11"/>
    <s v="PAI"/>
    <x v="6"/>
    <s v="ACT_270"/>
    <s v="Revisar y actualizar de mapa de riesgos"/>
    <x v="4"/>
    <n v="4.4642857142857152E-4"/>
    <s v="Ene"/>
    <n v="0"/>
    <n v="0"/>
    <n v="0"/>
    <s v="Por Ejecutar"/>
    <n v="0"/>
    <n v="0"/>
    <n v="0"/>
    <n v="1"/>
    <n v="0"/>
    <n v="0"/>
    <m/>
    <n v="1"/>
    <x v="2"/>
    <n v="0"/>
  </r>
  <r>
    <n v="284"/>
    <s v="OE1;PR_10;ACT_270"/>
    <x v="0"/>
    <x v="0"/>
    <x v="0"/>
    <n v="11"/>
    <s v="PAI"/>
    <x v="6"/>
    <s v="ACT_270"/>
    <s v="Revisar y actualizar de mapa de riesgos"/>
    <x v="4"/>
    <n v="4.4642857142857152E-4"/>
    <s v="Feb"/>
    <n v="0"/>
    <n v="0"/>
    <n v="0"/>
    <s v="Por Ejecutar"/>
    <n v="0"/>
    <n v="0"/>
    <n v="0"/>
    <m/>
    <m/>
    <m/>
    <m/>
    <m/>
    <x v="1"/>
    <m/>
  </r>
  <r>
    <n v="284"/>
    <s v="OE1;PR_10;ACT_270"/>
    <x v="0"/>
    <x v="0"/>
    <x v="0"/>
    <n v="11"/>
    <s v="PAI"/>
    <x v="6"/>
    <s v="ACT_270"/>
    <s v="Revisar y actualizar de mapa de riesgos"/>
    <x v="4"/>
    <n v="4.4642857142857152E-4"/>
    <s v="Mar"/>
    <n v="0"/>
    <n v="0"/>
    <n v="0"/>
    <s v="Por Ejecutar"/>
    <n v="0"/>
    <n v="0"/>
    <n v="0"/>
    <m/>
    <m/>
    <m/>
    <m/>
    <m/>
    <x v="1"/>
    <m/>
  </r>
  <r>
    <n v="284"/>
    <s v="OE1;PR_10;ACT_270"/>
    <x v="0"/>
    <x v="0"/>
    <x v="0"/>
    <n v="11"/>
    <s v="PAI"/>
    <x v="6"/>
    <s v="ACT_270"/>
    <s v="Revisar y actualizar de mapa de riesgos"/>
    <x v="4"/>
    <n v="4.4642857142857152E-4"/>
    <s v="Abr"/>
    <n v="0"/>
    <n v="0"/>
    <n v="0"/>
    <s v="Por Ejecutar"/>
    <n v="0"/>
    <n v="0"/>
    <n v="0"/>
    <m/>
    <m/>
    <m/>
    <m/>
    <m/>
    <x v="1"/>
    <m/>
  </r>
  <r>
    <n v="284"/>
    <s v="OE1;PR_10;ACT_270"/>
    <x v="0"/>
    <x v="0"/>
    <x v="0"/>
    <n v="11"/>
    <s v="PAI"/>
    <x v="6"/>
    <s v="ACT_270"/>
    <s v="Revisar y actualizar de mapa de riesgos"/>
    <x v="4"/>
    <n v="4.4642857142857152E-4"/>
    <s v="May"/>
    <n v="0"/>
    <n v="0"/>
    <n v="0"/>
    <s v="Por Ejecutar"/>
    <n v="0"/>
    <n v="0"/>
    <n v="0"/>
    <m/>
    <m/>
    <m/>
    <m/>
    <m/>
    <x v="1"/>
    <m/>
  </r>
  <r>
    <n v="284"/>
    <s v="OE1;PR_10;ACT_270"/>
    <x v="0"/>
    <x v="0"/>
    <x v="0"/>
    <n v="11"/>
    <s v="PAI"/>
    <x v="6"/>
    <s v="ACT_270"/>
    <s v="Revisar y actualizar de mapa de riesgos"/>
    <x v="4"/>
    <n v="4.4642857142857152E-4"/>
    <s v="Jun"/>
    <n v="0"/>
    <n v="0"/>
    <n v="0"/>
    <s v="Por Ejecutar"/>
    <n v="0"/>
    <n v="0"/>
    <n v="0"/>
    <m/>
    <m/>
    <m/>
    <m/>
    <m/>
    <x v="1"/>
    <m/>
  </r>
  <r>
    <n v="284"/>
    <s v="OE1;PR_10;ACT_270"/>
    <x v="0"/>
    <x v="0"/>
    <x v="0"/>
    <n v="11"/>
    <s v="PAI"/>
    <x v="6"/>
    <s v="ACT_270"/>
    <s v="Revisar y actualizar de mapa de riesgos"/>
    <x v="4"/>
    <n v="4.4642857142857152E-4"/>
    <s v="Jul"/>
    <n v="0"/>
    <n v="0"/>
    <n v="0"/>
    <s v="Por Ejecutar"/>
    <n v="0"/>
    <n v="0"/>
    <n v="0"/>
    <m/>
    <m/>
    <m/>
    <m/>
    <m/>
    <x v="1"/>
    <m/>
  </r>
  <r>
    <n v="284"/>
    <s v="OE1;PR_10;ACT_270"/>
    <x v="0"/>
    <x v="0"/>
    <x v="0"/>
    <n v="11"/>
    <s v="PAI"/>
    <x v="6"/>
    <s v="ACT_270"/>
    <s v="Revisar y actualizar de mapa de riesgos"/>
    <x v="4"/>
    <n v="4.4642857142857152E-4"/>
    <s v="Ago"/>
    <n v="0"/>
    <n v="0"/>
    <n v="0"/>
    <s v="Por Ejecutar"/>
    <n v="0"/>
    <n v="0"/>
    <n v="0"/>
    <m/>
    <m/>
    <m/>
    <m/>
    <m/>
    <x v="1"/>
    <m/>
  </r>
  <r>
    <n v="284"/>
    <s v="OE1;PR_10;ACT_270"/>
    <x v="0"/>
    <x v="0"/>
    <x v="0"/>
    <n v="11"/>
    <s v="PAI"/>
    <x v="6"/>
    <s v="ACT_270"/>
    <s v="Revisar y actualizar de mapa de riesgos"/>
    <x v="4"/>
    <n v="4.4642857142857152E-4"/>
    <s v="Sep"/>
    <n v="0"/>
    <n v="0"/>
    <n v="0"/>
    <s v="Por Ejecutar"/>
    <n v="0"/>
    <n v="0"/>
    <n v="0"/>
    <m/>
    <m/>
    <m/>
    <m/>
    <m/>
    <x v="1"/>
    <m/>
  </r>
  <r>
    <n v="284"/>
    <s v="OE1;PR_10;ACT_270"/>
    <x v="0"/>
    <x v="0"/>
    <x v="0"/>
    <n v="11"/>
    <s v="PAI"/>
    <x v="6"/>
    <s v="ACT_270"/>
    <s v="Revisar y actualizar de mapa de riesgos"/>
    <x v="4"/>
    <n v="4.4642857142857152E-4"/>
    <s v="Oct"/>
    <n v="0"/>
    <n v="0"/>
    <n v="0"/>
    <s v="Por Ejecutar"/>
    <n v="0"/>
    <n v="0"/>
    <n v="0"/>
    <m/>
    <m/>
    <m/>
    <m/>
    <m/>
    <x v="1"/>
    <m/>
  </r>
  <r>
    <n v="284"/>
    <s v="OE1;PR_10;ACT_270"/>
    <x v="0"/>
    <x v="0"/>
    <x v="0"/>
    <n v="11"/>
    <s v="PAI"/>
    <x v="6"/>
    <s v="ACT_270"/>
    <s v="Revisar y actualizar de mapa de riesgos"/>
    <x v="4"/>
    <n v="4.4642857142857152E-4"/>
    <s v="Nov"/>
    <n v="0.5"/>
    <n v="0"/>
    <n v="0"/>
    <s v="Por Ejecutar"/>
    <n v="0.5"/>
    <n v="0"/>
    <n v="0"/>
    <m/>
    <m/>
    <m/>
    <m/>
    <m/>
    <x v="1"/>
    <m/>
  </r>
  <r>
    <n v="284"/>
    <s v="OE1;PR_10;ACT_270"/>
    <x v="0"/>
    <x v="0"/>
    <x v="0"/>
    <n v="11"/>
    <s v="PAI"/>
    <x v="6"/>
    <s v="ACT_270"/>
    <s v="Revisar y actualizar de mapa de riesgos"/>
    <x v="4"/>
    <n v="4.4642857142857152E-4"/>
    <s v="Dic"/>
    <n v="0.5"/>
    <n v="0"/>
    <n v="0"/>
    <s v="Por Ejecutar"/>
    <n v="1"/>
    <n v="0"/>
    <n v="0"/>
    <m/>
    <m/>
    <m/>
    <m/>
    <m/>
    <x v="1"/>
    <m/>
  </r>
  <r>
    <n v="285"/>
    <s v="OE1;PR_10;ACT_233"/>
    <x v="0"/>
    <x v="0"/>
    <x v="0"/>
    <n v="11"/>
    <s v="PAI"/>
    <x v="6"/>
    <s v="ACT_233"/>
    <s v="Monitorear y efectuar seguimiento a los riesgos de corrupción"/>
    <x v="4"/>
    <n v="4.4642857142857152E-4"/>
    <s v="Ene"/>
    <n v="0"/>
    <n v="0"/>
    <n v="0"/>
    <s v="Por Ejecutar"/>
    <n v="0"/>
    <n v="0"/>
    <n v="0"/>
    <n v="0.99996600000000002"/>
    <n v="0.66663300000000003"/>
    <n v="0.66665566629265394"/>
    <m/>
    <n v="0.33334433370734606"/>
    <x v="5"/>
    <n v="2.9761413673779202E-4"/>
  </r>
  <r>
    <n v="285"/>
    <s v="OE1;PR_10;ACT_233"/>
    <x v="0"/>
    <x v="0"/>
    <x v="0"/>
    <n v="11"/>
    <s v="PAI"/>
    <x v="6"/>
    <s v="ACT_233"/>
    <s v="Monitorear y efectuar seguimiento a los riesgos de corrupción"/>
    <x v="4"/>
    <n v="4.4642857142857152E-4"/>
    <s v="Feb"/>
    <n v="0"/>
    <n v="0"/>
    <n v="0"/>
    <s v="Por Ejecutar"/>
    <n v="0"/>
    <n v="0"/>
    <n v="0"/>
    <m/>
    <m/>
    <m/>
    <m/>
    <m/>
    <x v="1"/>
    <m/>
  </r>
  <r>
    <n v="285"/>
    <s v="OE1;PR_10;ACT_233"/>
    <x v="0"/>
    <x v="0"/>
    <x v="0"/>
    <n v="11"/>
    <s v="PAI"/>
    <x v="6"/>
    <s v="ACT_233"/>
    <s v="Monitorear y efectuar seguimiento a los riesgos de corrupción"/>
    <x v="4"/>
    <n v="4.4642857142857152E-4"/>
    <s v="Mar"/>
    <n v="0"/>
    <n v="0"/>
    <n v="0"/>
    <s v="Por Ejecutar"/>
    <n v="0"/>
    <n v="0"/>
    <n v="0"/>
    <m/>
    <m/>
    <m/>
    <m/>
    <m/>
    <x v="1"/>
    <m/>
  </r>
  <r>
    <n v="285"/>
    <s v="OE1;PR_10;ACT_233"/>
    <x v="0"/>
    <x v="0"/>
    <x v="0"/>
    <n v="11"/>
    <s v="PAI"/>
    <x v="6"/>
    <s v="ACT_233"/>
    <s v="Monitorear y efectuar seguimiento a los riesgos de corrupción"/>
    <x v="4"/>
    <n v="4.4642857142857152E-4"/>
    <s v="Abr"/>
    <n v="0.33333299999999999"/>
    <n v="0.33333299999999999"/>
    <n v="1"/>
    <s v="Culminada"/>
    <n v="0.33333299999999999"/>
    <n v="0.33333299999999999"/>
    <n v="1"/>
    <m/>
    <m/>
    <m/>
    <m/>
    <m/>
    <x v="1"/>
    <m/>
  </r>
  <r>
    <n v="285"/>
    <s v="OE1;PR_10;ACT_233"/>
    <x v="0"/>
    <x v="0"/>
    <x v="0"/>
    <n v="11"/>
    <s v="PAI"/>
    <x v="6"/>
    <s v="ACT_233"/>
    <s v="Monitorear y efectuar seguimiento a los riesgos de corrupción"/>
    <x v="4"/>
    <n v="4.4642857142857152E-4"/>
    <s v="May"/>
    <n v="0"/>
    <n v="0"/>
    <n v="0"/>
    <s v="Por Ejecutar"/>
    <n v="0.33333299999999999"/>
    <n v="0.33333299999999999"/>
    <n v="1"/>
    <m/>
    <m/>
    <m/>
    <m/>
    <m/>
    <x v="1"/>
    <m/>
  </r>
  <r>
    <n v="285"/>
    <s v="OE1;PR_10;ACT_233"/>
    <x v="0"/>
    <x v="0"/>
    <x v="0"/>
    <n v="11"/>
    <s v="PAI"/>
    <x v="6"/>
    <s v="ACT_233"/>
    <s v="Monitorear y efectuar seguimiento a los riesgos de corrupción"/>
    <x v="4"/>
    <n v="4.4642857142857152E-4"/>
    <s v="Jun"/>
    <n v="0.33329999999999999"/>
    <n v="0.33329999999999999"/>
    <n v="1"/>
    <s v="Culminada"/>
    <n v="0.66663300000000003"/>
    <n v="0.66663300000000003"/>
    <n v="1"/>
    <m/>
    <m/>
    <m/>
    <m/>
    <m/>
    <x v="1"/>
    <m/>
  </r>
  <r>
    <n v="285"/>
    <s v="OE1;PR_10;ACT_233"/>
    <x v="0"/>
    <x v="0"/>
    <x v="0"/>
    <n v="11"/>
    <s v="PAI"/>
    <x v="6"/>
    <s v="ACT_233"/>
    <s v="Monitorear y efectuar seguimiento a los riesgos de corrupción"/>
    <x v="4"/>
    <n v="4.4642857142857152E-4"/>
    <s v="Jul"/>
    <n v="0"/>
    <n v="0"/>
    <n v="0"/>
    <s v="Por Ejecutar"/>
    <n v="0.66663300000000003"/>
    <n v="0.66663300000000003"/>
    <n v="1"/>
    <m/>
    <m/>
    <m/>
    <m/>
    <m/>
    <x v="1"/>
    <m/>
  </r>
  <r>
    <n v="285"/>
    <s v="OE1;PR_10;ACT_233"/>
    <x v="0"/>
    <x v="0"/>
    <x v="0"/>
    <n v="11"/>
    <s v="PAI"/>
    <x v="6"/>
    <s v="ACT_233"/>
    <s v="Monitorear y efectuar seguimiento a los riesgos de corrupción"/>
    <x v="4"/>
    <n v="4.4642857142857152E-4"/>
    <s v="Ago"/>
    <n v="0"/>
    <n v="0"/>
    <n v="0"/>
    <s v="Por Ejecutar"/>
    <n v="0.66663300000000003"/>
    <n v="0.66663300000000003"/>
    <n v="1"/>
    <m/>
    <m/>
    <m/>
    <m/>
    <m/>
    <x v="1"/>
    <m/>
  </r>
  <r>
    <n v="285"/>
    <s v="OE1;PR_10;ACT_233"/>
    <x v="0"/>
    <x v="0"/>
    <x v="0"/>
    <n v="11"/>
    <s v="PAI"/>
    <x v="6"/>
    <s v="ACT_233"/>
    <s v="Monitorear y efectuar seguimiento a los riesgos de corrupción"/>
    <x v="4"/>
    <n v="4.4642857142857152E-4"/>
    <s v="Sep"/>
    <n v="0"/>
    <n v="0"/>
    <n v="0"/>
    <s v="Por Ejecutar"/>
    <n v="0.66663300000000003"/>
    <n v="0.66663300000000003"/>
    <n v="1"/>
    <m/>
    <m/>
    <m/>
    <m/>
    <m/>
    <x v="1"/>
    <m/>
  </r>
  <r>
    <n v="285"/>
    <s v="OE1;PR_10;ACT_233"/>
    <x v="0"/>
    <x v="0"/>
    <x v="0"/>
    <n v="11"/>
    <s v="PAI"/>
    <x v="6"/>
    <s v="ACT_233"/>
    <s v="Monitorear y efectuar seguimiento a los riesgos de corrupción"/>
    <x v="4"/>
    <n v="4.4642857142857152E-4"/>
    <s v="Oct"/>
    <n v="0"/>
    <n v="0"/>
    <n v="0"/>
    <s v="Por Ejecutar"/>
    <n v="0.66663300000000003"/>
    <n v="0.66663300000000003"/>
    <n v="1"/>
    <m/>
    <m/>
    <m/>
    <m/>
    <m/>
    <x v="1"/>
    <m/>
  </r>
  <r>
    <n v="285"/>
    <s v="OE1;PR_10;ACT_233"/>
    <x v="0"/>
    <x v="0"/>
    <x v="0"/>
    <n v="11"/>
    <s v="PAI"/>
    <x v="6"/>
    <s v="ACT_233"/>
    <s v="Monitorear y efectuar seguimiento a los riesgos de corrupción"/>
    <x v="4"/>
    <n v="4.4642857142857152E-4"/>
    <s v="Nov"/>
    <n v="0"/>
    <n v="0"/>
    <n v="0"/>
    <s v="Por Ejecutar"/>
    <n v="0.66663300000000003"/>
    <n v="0.66663300000000003"/>
    <n v="1"/>
    <m/>
    <m/>
    <m/>
    <m/>
    <m/>
    <x v="1"/>
    <m/>
  </r>
  <r>
    <n v="285"/>
    <s v="OE1;PR_10;ACT_233"/>
    <x v="0"/>
    <x v="0"/>
    <x v="0"/>
    <n v="11"/>
    <s v="PAI"/>
    <x v="6"/>
    <s v="ACT_233"/>
    <s v="Monitorear y efectuar seguimiento a los riesgos de corrupción"/>
    <x v="4"/>
    <n v="4.4642857142857152E-4"/>
    <s v="Dic"/>
    <n v="0.33333299999999999"/>
    <n v="0"/>
    <n v="0"/>
    <s v="Por Ejecutar"/>
    <n v="0.99996600000000002"/>
    <n v="0.66663300000000003"/>
    <n v="0.66665566629265394"/>
    <m/>
    <m/>
    <m/>
    <m/>
    <m/>
    <x v="1"/>
    <m/>
  </r>
  <r>
    <n v="286"/>
    <s v="OE1;PR_10;ACT_78"/>
    <x v="0"/>
    <x v="0"/>
    <x v="0"/>
    <n v="2"/>
    <s v="PAI"/>
    <x v="0"/>
    <s v="ACT_78"/>
    <s v="Desarrollar actividades de seguimiento a la gestión documental de las dependencias  según selectivo y ejecutar en la OCI la gestión documental."/>
    <x v="9"/>
    <n v="4.4642857142857152E-4"/>
    <s v="Ene"/>
    <n v="0"/>
    <n v="0"/>
    <n v="0"/>
    <s v="Por Ejecutar"/>
    <n v="0"/>
    <n v="0"/>
    <n v="0"/>
    <n v="1"/>
    <n v="0.5"/>
    <n v="0.5"/>
    <m/>
    <n v="0.5"/>
    <x v="0"/>
    <n v="2.2321428571428576E-4"/>
  </r>
  <r>
    <n v="286"/>
    <s v="OE1;PR_10;ACT_78"/>
    <x v="0"/>
    <x v="0"/>
    <x v="0"/>
    <n v="2"/>
    <s v="PAI"/>
    <x v="0"/>
    <s v="ACT_78"/>
    <s v="Desarrollar actividades de seguimiento a la gestión documental de las dependencias  según selectivo y ejecutar en la OCI la gestión documental."/>
    <x v="9"/>
    <n v="4.4642857142857152E-4"/>
    <s v="Feb"/>
    <n v="0"/>
    <n v="0"/>
    <n v="0"/>
    <s v="Por Ejecutar"/>
    <n v="0"/>
    <n v="0"/>
    <n v="0"/>
    <m/>
    <m/>
    <m/>
    <m/>
    <m/>
    <x v="1"/>
    <m/>
  </r>
  <r>
    <n v="286"/>
    <s v="OE1;PR_10;ACT_78"/>
    <x v="0"/>
    <x v="0"/>
    <x v="0"/>
    <n v="2"/>
    <s v="PAI"/>
    <x v="0"/>
    <s v="ACT_78"/>
    <s v="Desarrollar actividades de seguimiento a la gestión documental de las dependencias  según selectivo y ejecutar en la OCI la gestión documental."/>
    <x v="9"/>
    <n v="4.4642857142857152E-4"/>
    <s v="Mar"/>
    <n v="0.25"/>
    <n v="0.25"/>
    <n v="1"/>
    <s v="Culminada"/>
    <n v="0.25"/>
    <n v="0.25"/>
    <n v="1"/>
    <m/>
    <m/>
    <m/>
    <m/>
    <m/>
    <x v="1"/>
    <m/>
  </r>
  <r>
    <n v="286"/>
    <s v="OE1;PR_10;ACT_78"/>
    <x v="0"/>
    <x v="0"/>
    <x v="0"/>
    <n v="2"/>
    <s v="PAI"/>
    <x v="0"/>
    <s v="ACT_78"/>
    <s v="Desarrollar actividades de seguimiento a la gestión documental de las dependencias  según selectivo y ejecutar en la OCI la gestión documental."/>
    <x v="9"/>
    <n v="4.4642857142857152E-4"/>
    <s v="Abr"/>
    <n v="0.25"/>
    <n v="0.25"/>
    <n v="1"/>
    <s v="Culminada"/>
    <n v="0.5"/>
    <n v="0.5"/>
    <n v="1"/>
    <m/>
    <m/>
    <m/>
    <m/>
    <m/>
    <x v="1"/>
    <m/>
  </r>
  <r>
    <n v="286"/>
    <s v="OE1;PR_10;ACT_78"/>
    <x v="0"/>
    <x v="0"/>
    <x v="0"/>
    <n v="2"/>
    <s v="PAI"/>
    <x v="0"/>
    <s v="ACT_78"/>
    <s v="Desarrollar actividades de seguimiento a la gestión documental de las dependencias  según selectivo y ejecutar en la OCI la gestión documental."/>
    <x v="9"/>
    <n v="4.4642857142857152E-4"/>
    <s v="May"/>
    <n v="0"/>
    <n v="0"/>
    <n v="0"/>
    <s v="Por Ejecutar"/>
    <n v="0.5"/>
    <n v="0.5"/>
    <n v="1"/>
    <m/>
    <m/>
    <m/>
    <m/>
    <m/>
    <x v="1"/>
    <m/>
  </r>
  <r>
    <n v="286"/>
    <s v="OE1;PR_10;ACT_78"/>
    <x v="0"/>
    <x v="0"/>
    <x v="0"/>
    <n v="2"/>
    <s v="PAI"/>
    <x v="0"/>
    <s v="ACT_78"/>
    <s v="Desarrollar actividades de seguimiento a la gestión documental de las dependencias  según selectivo y ejecutar en la OCI la gestión documental."/>
    <x v="9"/>
    <n v="4.4642857142857152E-4"/>
    <s v="Jun"/>
    <n v="0"/>
    <n v="0"/>
    <n v="0"/>
    <s v="Por Ejecutar"/>
    <n v="0.5"/>
    <n v="0.5"/>
    <n v="1"/>
    <m/>
    <m/>
    <m/>
    <m/>
    <m/>
    <x v="1"/>
    <m/>
  </r>
  <r>
    <n v="286"/>
    <s v="OE1;PR_10;ACT_78"/>
    <x v="0"/>
    <x v="0"/>
    <x v="0"/>
    <n v="2"/>
    <s v="PAI"/>
    <x v="0"/>
    <s v="ACT_78"/>
    <s v="Desarrollar actividades de seguimiento a la gestión documental de las dependencias  según selectivo y ejecutar en la OCI la gestión documental."/>
    <x v="9"/>
    <n v="4.4642857142857152E-4"/>
    <s v="Jul"/>
    <n v="0.25"/>
    <n v="0"/>
    <n v="0"/>
    <s v="Por Ejecutar"/>
    <n v="0.75"/>
    <n v="0.5"/>
    <n v="0.66666666666666663"/>
    <m/>
    <m/>
    <m/>
    <m/>
    <m/>
    <x v="1"/>
    <m/>
  </r>
  <r>
    <n v="286"/>
    <s v="OE1;PR_10;ACT_78"/>
    <x v="0"/>
    <x v="0"/>
    <x v="0"/>
    <n v="2"/>
    <s v="PAI"/>
    <x v="0"/>
    <s v="ACT_78"/>
    <s v="Desarrollar actividades de seguimiento a la gestión documental de las dependencias  según selectivo y ejecutar en la OCI la gestión documental."/>
    <x v="9"/>
    <n v="4.4642857142857152E-4"/>
    <s v="Ago"/>
    <n v="0"/>
    <n v="0"/>
    <n v="0"/>
    <s v="Por Ejecutar"/>
    <n v="0.75"/>
    <n v="0.5"/>
    <n v="0.66666666666666663"/>
    <m/>
    <m/>
    <m/>
    <m/>
    <m/>
    <x v="1"/>
    <m/>
  </r>
  <r>
    <n v="286"/>
    <s v="OE1;PR_10;ACT_78"/>
    <x v="0"/>
    <x v="0"/>
    <x v="0"/>
    <n v="2"/>
    <s v="PAI"/>
    <x v="0"/>
    <s v="ACT_78"/>
    <s v="Desarrollar actividades de seguimiento a la gestión documental de las dependencias  según selectivo y ejecutar en la OCI la gestión documental."/>
    <x v="9"/>
    <n v="4.4642857142857152E-4"/>
    <s v="Sep"/>
    <n v="0"/>
    <n v="0"/>
    <n v="0"/>
    <s v="Por Ejecutar"/>
    <n v="0.75"/>
    <n v="0.5"/>
    <n v="0.66666666666666663"/>
    <m/>
    <m/>
    <m/>
    <m/>
    <m/>
    <x v="1"/>
    <m/>
  </r>
  <r>
    <n v="286"/>
    <s v="OE1;PR_10;ACT_78"/>
    <x v="0"/>
    <x v="0"/>
    <x v="0"/>
    <n v="2"/>
    <s v="PAI"/>
    <x v="0"/>
    <s v="ACT_78"/>
    <s v="Desarrollar actividades de seguimiento a la gestión documental de las dependencias  según selectivo y ejecutar en la OCI la gestión documental."/>
    <x v="9"/>
    <n v="4.4642857142857152E-4"/>
    <s v="Oct"/>
    <n v="0.25"/>
    <n v="0"/>
    <n v="0"/>
    <s v="Por Ejecutar"/>
    <n v="1"/>
    <n v="0.5"/>
    <n v="0.5"/>
    <m/>
    <m/>
    <m/>
    <m/>
    <m/>
    <x v="1"/>
    <m/>
  </r>
  <r>
    <n v="286"/>
    <s v="OE1;PR_10;ACT_78"/>
    <x v="0"/>
    <x v="0"/>
    <x v="0"/>
    <n v="2"/>
    <s v="PAI"/>
    <x v="0"/>
    <s v="ACT_78"/>
    <s v="Desarrollar actividades de seguimiento a la gestión documental de las dependencias  según selectivo y ejecutar en la OCI la gestión documental."/>
    <x v="9"/>
    <n v="4.4642857142857152E-4"/>
    <s v="Nov"/>
    <n v="0"/>
    <n v="0"/>
    <n v="0"/>
    <s v="Por Ejecutar"/>
    <n v="1"/>
    <n v="0.5"/>
    <n v="0.5"/>
    <m/>
    <m/>
    <m/>
    <m/>
    <m/>
    <x v="1"/>
    <m/>
  </r>
  <r>
    <n v="286"/>
    <s v="OE1;PR_10;ACT_78"/>
    <x v="0"/>
    <x v="0"/>
    <x v="0"/>
    <n v="2"/>
    <s v="PAI"/>
    <x v="0"/>
    <s v="ACT_78"/>
    <s v="Desarrollar actividades de seguimiento a la gestión documental de las dependencias  según selectivo y ejecutar en la OCI la gestión documental."/>
    <x v="9"/>
    <n v="4.4642857142857152E-4"/>
    <s v="Dic"/>
    <n v="0"/>
    <n v="0"/>
    <n v="0"/>
    <s v="Por Ejecutar"/>
    <n v="1"/>
    <n v="0.5"/>
    <n v="0.5"/>
    <m/>
    <m/>
    <m/>
    <m/>
    <m/>
    <x v="1"/>
    <m/>
  </r>
  <r>
    <n v="287"/>
    <s v="OE1;PR_10;ACT_79"/>
    <x v="0"/>
    <x v="0"/>
    <x v="0"/>
    <n v="2"/>
    <s v="PAI"/>
    <x v="0"/>
    <s v="ACT_79"/>
    <s v="Realizar una (1) estrategia de &quot;Enfoque Hacia la Prevención - Cultura del Control&quot;."/>
    <x v="9"/>
    <n v="4.4642857142857152E-4"/>
    <s v="Ene"/>
    <n v="0"/>
    <n v="0"/>
    <n v="0"/>
    <s v="Por Ejecutar"/>
    <n v="0"/>
    <n v="0"/>
    <n v="0"/>
    <n v="1"/>
    <n v="1"/>
    <n v="1"/>
    <m/>
    <n v="0"/>
    <x v="3"/>
    <n v="4.4642857142857152E-4"/>
  </r>
  <r>
    <n v="287"/>
    <s v="OE1;PR_10;ACT_79"/>
    <x v="0"/>
    <x v="0"/>
    <x v="0"/>
    <n v="2"/>
    <s v="PAI"/>
    <x v="0"/>
    <s v="ACT_79"/>
    <s v="Realizar una (1) estrategia de &quot;Enfoque Hacia la Prevención - Cultura del Control&quot;."/>
    <x v="9"/>
    <n v="4.4642857142857152E-4"/>
    <s v="Feb"/>
    <n v="0"/>
    <n v="0"/>
    <n v="0"/>
    <s v="Por Ejecutar"/>
    <n v="0"/>
    <n v="0"/>
    <n v="0"/>
    <m/>
    <m/>
    <m/>
    <m/>
    <m/>
    <x v="1"/>
    <m/>
  </r>
  <r>
    <n v="287"/>
    <s v="OE1;PR_10;ACT_79"/>
    <x v="0"/>
    <x v="0"/>
    <x v="0"/>
    <n v="2"/>
    <s v="PAI"/>
    <x v="0"/>
    <s v="ACT_79"/>
    <s v="Realizar una (1) estrategia de &quot;Enfoque Hacia la Prevención - Cultura del Control&quot;."/>
    <x v="9"/>
    <n v="4.4642857142857152E-4"/>
    <s v="Mar"/>
    <n v="0"/>
    <n v="0"/>
    <n v="0"/>
    <s v="Por Ejecutar"/>
    <n v="0"/>
    <n v="0"/>
    <n v="0"/>
    <m/>
    <m/>
    <m/>
    <m/>
    <m/>
    <x v="1"/>
    <m/>
  </r>
  <r>
    <n v="287"/>
    <s v="OE1;PR_10;ACT_79"/>
    <x v="0"/>
    <x v="0"/>
    <x v="0"/>
    <n v="2"/>
    <s v="PAI"/>
    <x v="0"/>
    <s v="ACT_79"/>
    <s v="Realizar una (1) estrategia de &quot;Enfoque Hacia la Prevención - Cultura del Control&quot;."/>
    <x v="9"/>
    <n v="4.4642857142857152E-4"/>
    <s v="Abr"/>
    <n v="0"/>
    <n v="0"/>
    <n v="0"/>
    <s v="Por Ejecutar"/>
    <n v="0"/>
    <n v="0"/>
    <n v="0"/>
    <m/>
    <m/>
    <m/>
    <m/>
    <m/>
    <x v="1"/>
    <m/>
  </r>
  <r>
    <n v="287"/>
    <s v="OE1;PR_10;ACT_79"/>
    <x v="0"/>
    <x v="0"/>
    <x v="0"/>
    <n v="2"/>
    <s v="PAI"/>
    <x v="0"/>
    <s v="ACT_79"/>
    <s v="Realizar una (1) estrategia de &quot;Enfoque Hacia la Prevención - Cultura del Control&quot;."/>
    <x v="9"/>
    <n v="4.4642857142857152E-4"/>
    <s v="May"/>
    <n v="0"/>
    <n v="0"/>
    <n v="0"/>
    <s v="Por Ejecutar"/>
    <n v="0"/>
    <n v="0"/>
    <n v="0"/>
    <m/>
    <m/>
    <m/>
    <m/>
    <m/>
    <x v="1"/>
    <m/>
  </r>
  <r>
    <n v="287"/>
    <s v="OE1;PR_10;ACT_79"/>
    <x v="0"/>
    <x v="0"/>
    <x v="0"/>
    <n v="2"/>
    <s v="PAI"/>
    <x v="0"/>
    <s v="ACT_79"/>
    <s v="Realizar una (1) estrategia de &quot;Enfoque Hacia la Prevención - Cultura del Control&quot;."/>
    <x v="9"/>
    <n v="4.4642857142857152E-4"/>
    <s v="Jun"/>
    <n v="1"/>
    <n v="1"/>
    <n v="1"/>
    <s v="Culminada"/>
    <n v="1"/>
    <n v="1"/>
    <n v="1"/>
    <m/>
    <m/>
    <m/>
    <m/>
    <m/>
    <x v="1"/>
    <m/>
  </r>
  <r>
    <n v="287"/>
    <s v="OE1;PR_10;ACT_79"/>
    <x v="0"/>
    <x v="0"/>
    <x v="0"/>
    <n v="2"/>
    <s v="PAI"/>
    <x v="0"/>
    <s v="ACT_79"/>
    <s v="Realizar una (1) estrategia de &quot;Enfoque Hacia la Prevención - Cultura del Control&quot;."/>
    <x v="9"/>
    <n v="4.4642857142857152E-4"/>
    <s v="Jul"/>
    <n v="0"/>
    <n v="0"/>
    <n v="0"/>
    <s v="Por Ejecutar"/>
    <n v="1"/>
    <n v="1"/>
    <n v="1"/>
    <m/>
    <m/>
    <m/>
    <m/>
    <m/>
    <x v="1"/>
    <m/>
  </r>
  <r>
    <n v="287"/>
    <s v="OE1;PR_10;ACT_79"/>
    <x v="0"/>
    <x v="0"/>
    <x v="0"/>
    <n v="2"/>
    <s v="PAI"/>
    <x v="0"/>
    <s v="ACT_79"/>
    <s v="Realizar una (1) estrategia de &quot;Enfoque Hacia la Prevención - Cultura del Control&quot;."/>
    <x v="9"/>
    <n v="4.4642857142857152E-4"/>
    <s v="Ago"/>
    <n v="0"/>
    <n v="0"/>
    <n v="0"/>
    <s v="Por Ejecutar"/>
    <n v="1"/>
    <n v="1"/>
    <n v="1"/>
    <m/>
    <m/>
    <m/>
    <m/>
    <m/>
    <x v="1"/>
    <m/>
  </r>
  <r>
    <n v="287"/>
    <s v="OE1;PR_10;ACT_79"/>
    <x v="0"/>
    <x v="0"/>
    <x v="0"/>
    <n v="2"/>
    <s v="PAI"/>
    <x v="0"/>
    <s v="ACT_79"/>
    <s v="Realizar una (1) estrategia de &quot;Enfoque Hacia la Prevención - Cultura del Control&quot;."/>
    <x v="9"/>
    <n v="4.4642857142857152E-4"/>
    <s v="Sep"/>
    <n v="0"/>
    <n v="0"/>
    <n v="0"/>
    <s v="Por Ejecutar"/>
    <n v="1"/>
    <n v="1"/>
    <n v="1"/>
    <m/>
    <m/>
    <m/>
    <m/>
    <m/>
    <x v="1"/>
    <m/>
  </r>
  <r>
    <n v="287"/>
    <s v="OE1;PR_10;ACT_79"/>
    <x v="0"/>
    <x v="0"/>
    <x v="0"/>
    <n v="2"/>
    <s v="PAI"/>
    <x v="0"/>
    <s v="ACT_79"/>
    <s v="Realizar una (1) estrategia de &quot;Enfoque Hacia la Prevención - Cultura del Control&quot;."/>
    <x v="9"/>
    <n v="4.4642857142857152E-4"/>
    <s v="Oct"/>
    <n v="0"/>
    <n v="0"/>
    <n v="0"/>
    <s v="Por Ejecutar"/>
    <n v="1"/>
    <n v="1"/>
    <n v="1"/>
    <m/>
    <m/>
    <m/>
    <m/>
    <m/>
    <x v="1"/>
    <m/>
  </r>
  <r>
    <n v="287"/>
    <s v="OE1;PR_10;ACT_79"/>
    <x v="0"/>
    <x v="0"/>
    <x v="0"/>
    <n v="2"/>
    <s v="PAI"/>
    <x v="0"/>
    <s v="ACT_79"/>
    <s v="Realizar una (1) estrategia de &quot;Enfoque Hacia la Prevención - Cultura del Control&quot;."/>
    <x v="9"/>
    <n v="4.4642857142857152E-4"/>
    <s v="Nov"/>
    <n v="0"/>
    <n v="0"/>
    <n v="0"/>
    <s v="Por Ejecutar"/>
    <n v="1"/>
    <n v="1"/>
    <n v="1"/>
    <m/>
    <m/>
    <m/>
    <m/>
    <m/>
    <x v="1"/>
    <m/>
  </r>
  <r>
    <n v="287"/>
    <s v="OE1;PR_10;ACT_79"/>
    <x v="0"/>
    <x v="0"/>
    <x v="0"/>
    <n v="2"/>
    <s v="PAI"/>
    <x v="0"/>
    <s v="ACT_79"/>
    <s v="Realizar una (1) estrategia de &quot;Enfoque Hacia la Prevención - Cultura del Control&quot;."/>
    <x v="9"/>
    <n v="4.4642857142857152E-4"/>
    <s v="Dic"/>
    <n v="0"/>
    <n v="0"/>
    <n v="0"/>
    <s v="Por Ejecutar"/>
    <n v="1"/>
    <n v="1"/>
    <n v="1"/>
    <m/>
    <m/>
    <m/>
    <m/>
    <m/>
    <x v="1"/>
    <m/>
  </r>
  <r>
    <n v="288"/>
    <s v="OE1;PR_10;ACT_80"/>
    <x v="0"/>
    <x v="0"/>
    <x v="0"/>
    <n v="2"/>
    <s v="PAI"/>
    <x v="0"/>
    <s v="ACT_80"/>
    <s v="Realizar seguimiento a requerimientos de entes externos de control . Según solicitudes"/>
    <x v="9"/>
    <n v="4.4642857142857152E-4"/>
    <s v="Ene"/>
    <n v="8.3400000000000002E-2"/>
    <n v="8.3400000000000002E-2"/>
    <n v="1"/>
    <s v="Culminada"/>
    <n v="8.3400000000000002E-2"/>
    <n v="8.3400000000000002E-2"/>
    <n v="1"/>
    <n v="1.0008000000000001"/>
    <n v="0.33360000000000001"/>
    <n v="0.33333333333333331"/>
    <m/>
    <n v="0.66666666666666674"/>
    <x v="0"/>
    <n v="1.4880952380952382E-4"/>
  </r>
  <r>
    <n v="288"/>
    <s v="OE1;PR_10;ACT_80"/>
    <x v="0"/>
    <x v="0"/>
    <x v="0"/>
    <n v="2"/>
    <s v="PAI"/>
    <x v="0"/>
    <s v="ACT_80"/>
    <s v="Realizar seguimiento a requerimientos de entes externos de control . Según solicitudes"/>
    <x v="9"/>
    <n v="4.4642857142857152E-4"/>
    <s v="Feb"/>
    <n v="8.3400000000000002E-2"/>
    <n v="8.3400000000000002E-2"/>
    <n v="1"/>
    <s v="Culminada"/>
    <n v="0.1668"/>
    <n v="0.1668"/>
    <n v="1"/>
    <m/>
    <m/>
    <m/>
    <m/>
    <m/>
    <x v="1"/>
    <m/>
  </r>
  <r>
    <n v="288"/>
    <s v="OE1;PR_10;ACT_80"/>
    <x v="0"/>
    <x v="0"/>
    <x v="0"/>
    <n v="2"/>
    <s v="PAI"/>
    <x v="0"/>
    <s v="ACT_80"/>
    <s v="Realizar seguimiento a requerimientos de entes externos de control . Según solicitudes"/>
    <x v="9"/>
    <n v="4.4642857142857152E-4"/>
    <s v="Mar"/>
    <n v="8.3400000000000002E-2"/>
    <n v="8.3400000000000002E-2"/>
    <n v="1"/>
    <s v="Culminada"/>
    <n v="0.25019999999999998"/>
    <n v="0.25019999999999998"/>
    <n v="1"/>
    <m/>
    <m/>
    <m/>
    <m/>
    <m/>
    <x v="1"/>
    <m/>
  </r>
  <r>
    <n v="288"/>
    <s v="OE1;PR_10;ACT_80"/>
    <x v="0"/>
    <x v="0"/>
    <x v="0"/>
    <n v="2"/>
    <s v="PAI"/>
    <x v="0"/>
    <s v="ACT_80"/>
    <s v="Realizar seguimiento a requerimientos de entes externos de control . Según solicitudes"/>
    <x v="9"/>
    <n v="4.4642857142857152E-4"/>
    <s v="Abr"/>
    <n v="8.3400000000000002E-2"/>
    <n v="8.3400000000000002E-2"/>
    <n v="1"/>
    <s v="Culminada"/>
    <n v="0.33360000000000001"/>
    <n v="0.33360000000000001"/>
    <n v="1"/>
    <m/>
    <m/>
    <m/>
    <m/>
    <m/>
    <x v="1"/>
    <m/>
  </r>
  <r>
    <n v="288"/>
    <s v="OE1;PR_10;ACT_80"/>
    <x v="0"/>
    <x v="0"/>
    <x v="0"/>
    <n v="2"/>
    <s v="PAI"/>
    <x v="0"/>
    <s v="ACT_80"/>
    <s v="Realizar seguimiento a requerimientos de entes externos de control . Según solicitudes"/>
    <x v="9"/>
    <n v="4.4642857142857152E-4"/>
    <s v="May"/>
    <n v="8.3400000000000002E-2"/>
    <n v="0"/>
    <n v="0"/>
    <s v="Por Ejecutar"/>
    <n v="0.41700000000000004"/>
    <n v="0.33360000000000001"/>
    <n v="0.79999999999999993"/>
    <m/>
    <m/>
    <m/>
    <m/>
    <m/>
    <x v="1"/>
    <m/>
  </r>
  <r>
    <n v="288"/>
    <s v="OE1;PR_10;ACT_80"/>
    <x v="0"/>
    <x v="0"/>
    <x v="0"/>
    <n v="2"/>
    <s v="PAI"/>
    <x v="0"/>
    <s v="ACT_80"/>
    <s v="Realizar seguimiento a requerimientos de entes externos de control . Según solicitudes"/>
    <x v="9"/>
    <n v="4.4642857142857152E-4"/>
    <s v="Jun"/>
    <n v="8.3400000000000002E-2"/>
    <n v="0"/>
    <n v="0"/>
    <s v="Por Ejecutar"/>
    <n v="0.50040000000000007"/>
    <n v="0.33360000000000001"/>
    <n v="0.66666666666666663"/>
    <m/>
    <m/>
    <m/>
    <m/>
    <m/>
    <x v="1"/>
    <m/>
  </r>
  <r>
    <n v="288"/>
    <s v="OE1;PR_10;ACT_80"/>
    <x v="0"/>
    <x v="0"/>
    <x v="0"/>
    <n v="2"/>
    <s v="PAI"/>
    <x v="0"/>
    <s v="ACT_80"/>
    <s v="Realizar seguimiento a requerimientos de entes externos de control . Según solicitudes"/>
    <x v="9"/>
    <n v="4.4642857142857152E-4"/>
    <s v="Jul"/>
    <n v="8.3400000000000002E-2"/>
    <n v="0"/>
    <n v="0"/>
    <s v="Por Ejecutar"/>
    <n v="0.5838000000000001"/>
    <n v="0.33360000000000001"/>
    <n v="0.5714285714285714"/>
    <m/>
    <m/>
    <m/>
    <m/>
    <m/>
    <x v="1"/>
    <m/>
  </r>
  <r>
    <n v="288"/>
    <s v="OE1;PR_10;ACT_80"/>
    <x v="0"/>
    <x v="0"/>
    <x v="0"/>
    <n v="2"/>
    <s v="PAI"/>
    <x v="0"/>
    <s v="ACT_80"/>
    <s v="Realizar seguimiento a requerimientos de entes externos de control . Según solicitudes"/>
    <x v="9"/>
    <n v="4.4642857142857152E-4"/>
    <s v="Ago"/>
    <n v="8.3400000000000002E-2"/>
    <n v="0"/>
    <n v="0"/>
    <s v="Por Ejecutar"/>
    <n v="0.66720000000000013"/>
    <n v="0.33360000000000001"/>
    <n v="0.49999999999999994"/>
    <m/>
    <m/>
    <m/>
    <m/>
    <m/>
    <x v="1"/>
    <m/>
  </r>
  <r>
    <n v="288"/>
    <s v="OE1;PR_10;ACT_80"/>
    <x v="0"/>
    <x v="0"/>
    <x v="0"/>
    <n v="2"/>
    <s v="PAI"/>
    <x v="0"/>
    <s v="ACT_80"/>
    <s v="Realizar seguimiento a requerimientos de entes externos de control . Según solicitudes"/>
    <x v="9"/>
    <n v="4.4642857142857152E-4"/>
    <s v="Sep"/>
    <n v="8.3400000000000002E-2"/>
    <n v="0"/>
    <n v="0"/>
    <s v="Por Ejecutar"/>
    <n v="0.75060000000000016"/>
    <n v="0.33360000000000001"/>
    <n v="0.44444444444444436"/>
    <m/>
    <m/>
    <m/>
    <m/>
    <m/>
    <x v="1"/>
    <m/>
  </r>
  <r>
    <n v="288"/>
    <s v="OE1;PR_10;ACT_80"/>
    <x v="0"/>
    <x v="0"/>
    <x v="0"/>
    <n v="2"/>
    <s v="PAI"/>
    <x v="0"/>
    <s v="ACT_80"/>
    <s v="Realizar seguimiento a requerimientos de entes externos de control . Según solicitudes"/>
    <x v="9"/>
    <n v="4.4642857142857152E-4"/>
    <s v="Oct"/>
    <n v="8.3400000000000002E-2"/>
    <n v="0"/>
    <n v="0"/>
    <s v="Por Ejecutar"/>
    <n v="0.83400000000000019"/>
    <n v="0.33360000000000001"/>
    <n v="0.39999999999999991"/>
    <m/>
    <m/>
    <m/>
    <m/>
    <m/>
    <x v="1"/>
    <m/>
  </r>
  <r>
    <n v="288"/>
    <s v="OE1;PR_10;ACT_80"/>
    <x v="0"/>
    <x v="0"/>
    <x v="0"/>
    <n v="2"/>
    <s v="PAI"/>
    <x v="0"/>
    <s v="ACT_80"/>
    <s v="Realizar seguimiento a requerimientos de entes externos de control . Según solicitudes"/>
    <x v="9"/>
    <n v="4.4642857142857152E-4"/>
    <s v="Nov"/>
    <n v="8.3400000000000002E-2"/>
    <n v="0"/>
    <n v="0"/>
    <s v="Por Ejecutar"/>
    <n v="0.91740000000000022"/>
    <n v="0.33360000000000001"/>
    <n v="0.36363636363636354"/>
    <m/>
    <m/>
    <m/>
    <m/>
    <m/>
    <x v="1"/>
    <m/>
  </r>
  <r>
    <n v="288"/>
    <s v="OE1;PR_10;ACT_80"/>
    <x v="0"/>
    <x v="0"/>
    <x v="0"/>
    <n v="2"/>
    <s v="PAI"/>
    <x v="0"/>
    <s v="ACT_80"/>
    <s v="Realizar seguimiento a requerimientos de entes externos de control . Según solicitudes"/>
    <x v="9"/>
    <n v="4.4642857142857152E-4"/>
    <s v="Dic"/>
    <n v="8.3400000000000002E-2"/>
    <n v="0"/>
    <n v="0"/>
    <s v="Por Ejecutar"/>
    <n v="1.0008000000000001"/>
    <n v="0.33360000000000001"/>
    <n v="0.33333333333333331"/>
    <m/>
    <m/>
    <m/>
    <m/>
    <m/>
    <x v="1"/>
    <m/>
  </r>
  <r>
    <n v="289"/>
    <s v="OE1;PR_10;ACT_81"/>
    <x v="0"/>
    <x v="0"/>
    <x v="0"/>
    <n v="2"/>
    <s v="PAI"/>
    <x v="0"/>
    <s v="ACT_81"/>
    <s v="Evaluar la Implementación del Modelo Integrado de Planeación y Gestión – Mipg,  según las dimensiones y Líneas de Defensa"/>
    <x v="9"/>
    <n v="4.4642857142857152E-4"/>
    <s v="Ene"/>
    <n v="0"/>
    <n v="0"/>
    <n v="0"/>
    <s v="Por Ejecutar"/>
    <n v="0"/>
    <n v="0"/>
    <n v="0"/>
    <n v="1"/>
    <n v="1"/>
    <n v="1"/>
    <m/>
    <n v="0"/>
    <x v="3"/>
    <n v="4.4642857142857152E-4"/>
  </r>
  <r>
    <n v="289"/>
    <s v="OE1;PR_10;ACT_81"/>
    <x v="0"/>
    <x v="0"/>
    <x v="0"/>
    <n v="2"/>
    <s v="PAI"/>
    <x v="0"/>
    <s v="ACT_81"/>
    <s v="Evaluar la Implementación del Modelo Integrado de Planeación y Gestión – Mipg,  según las dimensiones y Líneas de Defensa"/>
    <x v="9"/>
    <n v="4.4642857142857152E-4"/>
    <s v="Feb"/>
    <n v="0.25"/>
    <n v="0.25"/>
    <n v="1"/>
    <s v="Culminada"/>
    <n v="0.25"/>
    <n v="0.25"/>
    <n v="1"/>
    <m/>
    <m/>
    <m/>
    <m/>
    <m/>
    <x v="1"/>
    <m/>
  </r>
  <r>
    <n v="289"/>
    <s v="OE1;PR_10;ACT_81"/>
    <x v="0"/>
    <x v="0"/>
    <x v="0"/>
    <n v="2"/>
    <s v="PAI"/>
    <x v="0"/>
    <s v="ACT_81"/>
    <s v="Evaluar la Implementación del Modelo Integrado de Planeación y Gestión – Mipg,  según las dimensiones y Líneas de Defensa"/>
    <x v="9"/>
    <n v="4.4642857142857152E-4"/>
    <s v="Mar"/>
    <n v="0.25"/>
    <n v="0.25"/>
    <n v="1"/>
    <s v="Culminada"/>
    <n v="0.5"/>
    <n v="0.5"/>
    <n v="1"/>
    <m/>
    <m/>
    <m/>
    <m/>
    <m/>
    <x v="1"/>
    <m/>
  </r>
  <r>
    <n v="289"/>
    <s v="OE1;PR_10;ACT_81"/>
    <x v="0"/>
    <x v="0"/>
    <x v="0"/>
    <n v="2"/>
    <s v="PAI"/>
    <x v="0"/>
    <s v="ACT_81"/>
    <s v="Evaluar la Implementación del Modelo Integrado de Planeación y Gestión – Mipg,  según las dimensiones y Líneas de Defensa"/>
    <x v="9"/>
    <n v="4.4642857142857152E-4"/>
    <s v="Abr"/>
    <n v="0"/>
    <n v="0"/>
    <n v="0"/>
    <s v="Por Ejecutar"/>
    <n v="0.5"/>
    <n v="0.5"/>
    <n v="1"/>
    <m/>
    <m/>
    <m/>
    <m/>
    <m/>
    <x v="1"/>
    <m/>
  </r>
  <r>
    <n v="289"/>
    <s v="OE1;PR_10;ACT_81"/>
    <x v="0"/>
    <x v="0"/>
    <x v="0"/>
    <n v="2"/>
    <s v="PAI"/>
    <x v="0"/>
    <s v="ACT_81"/>
    <s v="Evaluar la Implementación del Modelo Integrado de Planeación y Gestión – Mipg,  según las dimensiones y Líneas de Defensa"/>
    <x v="9"/>
    <n v="4.4642857142857152E-4"/>
    <s v="May"/>
    <n v="0"/>
    <n v="0"/>
    <n v="0"/>
    <s v="Por Ejecutar"/>
    <n v="0.5"/>
    <n v="0.5"/>
    <n v="1"/>
    <m/>
    <m/>
    <m/>
    <m/>
    <m/>
    <x v="1"/>
    <m/>
  </r>
  <r>
    <n v="289"/>
    <s v="OE1;PR_10;ACT_81"/>
    <x v="0"/>
    <x v="0"/>
    <x v="0"/>
    <n v="2"/>
    <s v="PAI"/>
    <x v="0"/>
    <s v="ACT_81"/>
    <s v="Evaluar la Implementación del Modelo Integrado de Planeación y Gestión – Mipg,  según las dimensiones y Líneas de Defensa"/>
    <x v="9"/>
    <n v="4.4642857142857152E-4"/>
    <s v="Jun"/>
    <n v="0"/>
    <n v="0.5"/>
    <n v="0"/>
    <s v="Por Ejecutar"/>
    <n v="0.5"/>
    <n v="1"/>
    <n v="2"/>
    <m/>
    <m/>
    <m/>
    <m/>
    <m/>
    <x v="1"/>
    <m/>
  </r>
  <r>
    <n v="289"/>
    <s v="OE1;PR_10;ACT_81"/>
    <x v="0"/>
    <x v="0"/>
    <x v="0"/>
    <n v="2"/>
    <s v="PAI"/>
    <x v="0"/>
    <s v="ACT_81"/>
    <s v="Evaluar la Implementación del Modelo Integrado de Planeación y Gestión – Mipg,  según las dimensiones y Líneas de Defensa"/>
    <x v="9"/>
    <n v="4.4642857142857152E-4"/>
    <s v="Jul"/>
    <n v="0.25"/>
    <n v="0"/>
    <n v="0"/>
    <s v="Por Ejecutar"/>
    <n v="0.75"/>
    <n v="1"/>
    <n v="1.3333333333333333"/>
    <m/>
    <m/>
    <m/>
    <m/>
    <m/>
    <x v="1"/>
    <m/>
  </r>
  <r>
    <n v="289"/>
    <s v="OE1;PR_10;ACT_81"/>
    <x v="0"/>
    <x v="0"/>
    <x v="0"/>
    <n v="2"/>
    <s v="PAI"/>
    <x v="0"/>
    <s v="ACT_81"/>
    <s v="Evaluar la Implementación del Modelo Integrado de Planeación y Gestión – Mipg,  según las dimensiones y Líneas de Defensa"/>
    <x v="9"/>
    <n v="4.4642857142857152E-4"/>
    <s v="Ago"/>
    <n v="0"/>
    <n v="0"/>
    <n v="0"/>
    <s v="Por Ejecutar"/>
    <n v="0.75"/>
    <n v="1"/>
    <n v="1.3333333333333333"/>
    <m/>
    <m/>
    <m/>
    <m/>
    <m/>
    <x v="1"/>
    <m/>
  </r>
  <r>
    <n v="289"/>
    <s v="OE1;PR_10;ACT_81"/>
    <x v="0"/>
    <x v="0"/>
    <x v="0"/>
    <n v="2"/>
    <s v="PAI"/>
    <x v="0"/>
    <s v="ACT_81"/>
    <s v="Evaluar la Implementación del Modelo Integrado de Planeación y Gestión – Mipg,  según las dimensiones y Líneas de Defensa"/>
    <x v="9"/>
    <n v="4.4642857142857152E-4"/>
    <s v="Sep"/>
    <n v="0"/>
    <n v="0"/>
    <n v="0"/>
    <s v="Por Ejecutar"/>
    <n v="0.75"/>
    <n v="1"/>
    <n v="1.3333333333333333"/>
    <m/>
    <m/>
    <m/>
    <m/>
    <m/>
    <x v="1"/>
    <m/>
  </r>
  <r>
    <n v="289"/>
    <s v="OE1;PR_10;ACT_81"/>
    <x v="0"/>
    <x v="0"/>
    <x v="0"/>
    <n v="2"/>
    <s v="PAI"/>
    <x v="0"/>
    <s v="ACT_81"/>
    <s v="Evaluar la Implementación del Modelo Integrado de Planeación y Gestión – Mipg,  según las dimensiones y Líneas de Defensa"/>
    <x v="9"/>
    <n v="4.4642857142857152E-4"/>
    <s v="Oct"/>
    <n v="0"/>
    <n v="0"/>
    <n v="0"/>
    <s v="Por Ejecutar"/>
    <n v="0.75"/>
    <n v="1"/>
    <n v="1.3333333333333333"/>
    <m/>
    <m/>
    <m/>
    <m/>
    <m/>
    <x v="1"/>
    <m/>
  </r>
  <r>
    <n v="289"/>
    <s v="OE1;PR_10;ACT_81"/>
    <x v="0"/>
    <x v="0"/>
    <x v="0"/>
    <n v="2"/>
    <s v="PAI"/>
    <x v="0"/>
    <s v="ACT_81"/>
    <s v="Evaluar la Implementación del Modelo Integrado de Planeación y Gestión – Mipg,  según las dimensiones y Líneas de Defensa"/>
    <x v="9"/>
    <n v="4.4642857142857152E-4"/>
    <s v="Nov"/>
    <n v="0.25"/>
    <n v="0"/>
    <n v="0"/>
    <s v="Por Ejecutar"/>
    <n v="1"/>
    <n v="1"/>
    <n v="1"/>
    <m/>
    <m/>
    <m/>
    <m/>
    <m/>
    <x v="1"/>
    <m/>
  </r>
  <r>
    <n v="289"/>
    <s v="OE1;PR_10;ACT_81"/>
    <x v="0"/>
    <x v="0"/>
    <x v="0"/>
    <n v="2"/>
    <s v="PAI"/>
    <x v="0"/>
    <s v="ACT_81"/>
    <s v="Evaluar la Implementación del Modelo Integrado de Planeación y Gestión – Mipg,  según las dimensiones y Líneas de Defensa"/>
    <x v="9"/>
    <n v="4.4642857142857152E-4"/>
    <s v="Dic"/>
    <n v="0"/>
    <n v="0"/>
    <n v="0"/>
    <s v="Por Ejecutar"/>
    <n v="1"/>
    <n v="1"/>
    <n v="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Ene"/>
    <n v="8.3400000000000002E-2"/>
    <n v="8.3400000000000002E-2"/>
    <n v="1"/>
    <s v="Culminada"/>
    <n v="8.3400000000000002E-2"/>
    <n v="8.3400000000000002E-2"/>
    <n v="1"/>
    <n v="1.0008000000000001"/>
    <n v="0.50040000000000007"/>
    <n v="0.5"/>
    <m/>
    <n v="0.5"/>
    <x v="0"/>
    <n v="2.2321428571428576E-4"/>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Feb"/>
    <n v="8.3400000000000002E-2"/>
    <n v="8.3400000000000002E-2"/>
    <n v="1"/>
    <s v="Culminada"/>
    <n v="0.1668"/>
    <n v="0.1668"/>
    <n v="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Mar"/>
    <n v="8.3400000000000002E-2"/>
    <n v="8.3400000000000002E-2"/>
    <n v="1"/>
    <s v="Culminada"/>
    <n v="0.25019999999999998"/>
    <n v="0.25019999999999998"/>
    <n v="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Abr"/>
    <n v="8.3400000000000002E-2"/>
    <n v="8.3400000000000002E-2"/>
    <n v="1"/>
    <s v="Culminada"/>
    <n v="0.33360000000000001"/>
    <n v="0.33360000000000001"/>
    <n v="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May"/>
    <n v="8.3400000000000002E-2"/>
    <n v="8.3400000000000002E-2"/>
    <n v="1"/>
    <s v="Culminada"/>
    <n v="0.41700000000000004"/>
    <n v="0.41700000000000004"/>
    <n v="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Jun"/>
    <n v="8.3400000000000002E-2"/>
    <n v="8.3400000000000002E-2"/>
    <n v="1"/>
    <s v="Culminada"/>
    <n v="0.50040000000000007"/>
    <n v="0.50040000000000007"/>
    <n v="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Jul"/>
    <n v="8.3400000000000002E-2"/>
    <n v="0"/>
    <n v="0"/>
    <s v="Por Ejecutar"/>
    <n v="0.5838000000000001"/>
    <n v="0.50040000000000007"/>
    <n v="0.857142857142857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Ago"/>
    <n v="8.3400000000000002E-2"/>
    <n v="0"/>
    <n v="0"/>
    <s v="Por Ejecutar"/>
    <n v="0.66720000000000013"/>
    <n v="0.50040000000000007"/>
    <n v="0.75"/>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Sep"/>
    <n v="8.3400000000000002E-2"/>
    <n v="0"/>
    <n v="0"/>
    <s v="Por Ejecutar"/>
    <n v="0.75060000000000016"/>
    <n v="0.50040000000000007"/>
    <n v="0.66666666666666663"/>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Oct"/>
    <n v="8.3400000000000002E-2"/>
    <n v="0"/>
    <n v="0"/>
    <s v="Por Ejecutar"/>
    <n v="0.83400000000000019"/>
    <n v="0.50040000000000007"/>
    <n v="0.6"/>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Nov"/>
    <n v="8.3400000000000002E-2"/>
    <n v="0"/>
    <n v="0"/>
    <s v="Por Ejecutar"/>
    <n v="0.91740000000000022"/>
    <n v="0.50040000000000007"/>
    <n v="0.54545454545454541"/>
    <m/>
    <m/>
    <m/>
    <m/>
    <m/>
    <x v="1"/>
    <m/>
  </r>
  <r>
    <n v="290"/>
    <s v="OE1;PR_10;ACT_82"/>
    <x v="0"/>
    <x v="0"/>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s v="Dic"/>
    <n v="8.3400000000000002E-2"/>
    <n v="0"/>
    <n v="0"/>
    <s v="Por Ejecutar"/>
    <n v="1.0008000000000001"/>
    <n v="0.50040000000000007"/>
    <n v="0.5"/>
    <m/>
    <m/>
    <m/>
    <m/>
    <m/>
    <x v="1"/>
    <m/>
  </r>
  <r>
    <n v="291"/>
    <s v="OE1;PR_10;ACT_294"/>
    <x v="0"/>
    <x v="0"/>
    <x v="0"/>
    <n v="11"/>
    <s v="PAI"/>
    <x v="6"/>
    <s v="ACT_294"/>
    <s v="Revisar y actualizar el mapa de riesgos"/>
    <x v="9"/>
    <n v="4.4642857142857152E-4"/>
    <s v="Ene"/>
    <n v="0.5"/>
    <n v="0.5"/>
    <n v="1"/>
    <s v="Culminada"/>
    <n v="0.5"/>
    <n v="0.5"/>
    <n v="1"/>
    <n v="1"/>
    <n v="0.75"/>
    <n v="0.75"/>
    <m/>
    <n v="0.25"/>
    <x v="5"/>
    <n v="3.3482142857142863E-4"/>
  </r>
  <r>
    <n v="291"/>
    <s v="OE1;PR_10;ACT_294"/>
    <x v="0"/>
    <x v="0"/>
    <x v="0"/>
    <n v="11"/>
    <s v="PAI"/>
    <x v="6"/>
    <s v="ACT_294"/>
    <s v="Revisar y actualizar el mapa de riesgos"/>
    <x v="9"/>
    <n v="4.4642857142857152E-4"/>
    <s v="Feb"/>
    <n v="0"/>
    <n v="0"/>
    <n v="0"/>
    <s v="Por Ejecutar"/>
    <n v="0.5"/>
    <n v="0.5"/>
    <n v="1"/>
    <m/>
    <m/>
    <m/>
    <m/>
    <m/>
    <x v="1"/>
    <m/>
  </r>
  <r>
    <n v="291"/>
    <s v="OE1;PR_10;ACT_294"/>
    <x v="0"/>
    <x v="0"/>
    <x v="0"/>
    <n v="11"/>
    <s v="PAI"/>
    <x v="6"/>
    <s v="ACT_294"/>
    <s v="Revisar y actualizar el mapa de riesgos"/>
    <x v="9"/>
    <n v="4.4642857142857152E-4"/>
    <s v="Mar"/>
    <n v="0"/>
    <n v="0"/>
    <n v="0"/>
    <s v="Por Ejecutar"/>
    <n v="0.5"/>
    <n v="0.5"/>
    <n v="1"/>
    <m/>
    <m/>
    <m/>
    <m/>
    <m/>
    <x v="1"/>
    <m/>
  </r>
  <r>
    <n v="291"/>
    <s v="OE1;PR_10;ACT_294"/>
    <x v="0"/>
    <x v="0"/>
    <x v="0"/>
    <n v="11"/>
    <s v="PAI"/>
    <x v="6"/>
    <s v="ACT_294"/>
    <s v="Revisar y actualizar el mapa de riesgos"/>
    <x v="9"/>
    <n v="4.4642857142857152E-4"/>
    <s v="Abr"/>
    <n v="0"/>
    <n v="0"/>
    <n v="0"/>
    <s v="Por Ejecutar"/>
    <n v="0.5"/>
    <n v="0.5"/>
    <n v="1"/>
    <m/>
    <m/>
    <m/>
    <m/>
    <m/>
    <x v="1"/>
    <m/>
  </r>
  <r>
    <n v="291"/>
    <s v="OE1;PR_10;ACT_294"/>
    <x v="0"/>
    <x v="0"/>
    <x v="0"/>
    <n v="11"/>
    <s v="PAI"/>
    <x v="6"/>
    <s v="ACT_294"/>
    <s v="Revisar y actualizar el mapa de riesgos"/>
    <x v="9"/>
    <n v="4.4642857142857152E-4"/>
    <s v="May"/>
    <n v="0.25"/>
    <n v="0.25"/>
    <n v="1"/>
    <s v="Culminada"/>
    <n v="0.75"/>
    <n v="0.75"/>
    <n v="1"/>
    <m/>
    <m/>
    <m/>
    <m/>
    <m/>
    <x v="1"/>
    <m/>
  </r>
  <r>
    <n v="291"/>
    <s v="OE1;PR_10;ACT_294"/>
    <x v="0"/>
    <x v="0"/>
    <x v="0"/>
    <n v="11"/>
    <s v="PAI"/>
    <x v="6"/>
    <s v="ACT_294"/>
    <s v="Revisar y actualizar el mapa de riesgos"/>
    <x v="9"/>
    <n v="4.4642857142857152E-4"/>
    <s v="Jun"/>
    <n v="0"/>
    <n v="0"/>
    <n v="0"/>
    <s v="Por Ejecutar"/>
    <n v="0.75"/>
    <n v="0.75"/>
    <n v="1"/>
    <m/>
    <m/>
    <m/>
    <m/>
    <m/>
    <x v="1"/>
    <m/>
  </r>
  <r>
    <n v="291"/>
    <s v="OE1;PR_10;ACT_294"/>
    <x v="0"/>
    <x v="0"/>
    <x v="0"/>
    <n v="11"/>
    <s v="PAI"/>
    <x v="6"/>
    <s v="ACT_294"/>
    <s v="Revisar y actualizar el mapa de riesgos"/>
    <x v="9"/>
    <n v="4.4642857142857152E-4"/>
    <s v="Jul"/>
    <n v="0"/>
    <n v="0"/>
    <n v="0"/>
    <s v="Por Ejecutar"/>
    <n v="0.75"/>
    <n v="0.75"/>
    <n v="1"/>
    <m/>
    <m/>
    <m/>
    <m/>
    <m/>
    <x v="1"/>
    <m/>
  </r>
  <r>
    <n v="291"/>
    <s v="OE1;PR_10;ACT_294"/>
    <x v="0"/>
    <x v="0"/>
    <x v="0"/>
    <n v="11"/>
    <s v="PAI"/>
    <x v="6"/>
    <s v="ACT_294"/>
    <s v="Revisar y actualizar el mapa de riesgos"/>
    <x v="9"/>
    <n v="4.4642857142857152E-4"/>
    <s v="Ago"/>
    <n v="0"/>
    <n v="0"/>
    <n v="0"/>
    <s v="Por Ejecutar"/>
    <n v="0.75"/>
    <n v="0.75"/>
    <n v="1"/>
    <m/>
    <m/>
    <m/>
    <m/>
    <m/>
    <x v="1"/>
    <m/>
  </r>
  <r>
    <n v="291"/>
    <s v="OE1;PR_10;ACT_294"/>
    <x v="0"/>
    <x v="0"/>
    <x v="0"/>
    <n v="11"/>
    <s v="PAI"/>
    <x v="6"/>
    <s v="ACT_294"/>
    <s v="Revisar y actualizar el mapa de riesgos"/>
    <x v="9"/>
    <n v="4.4642857142857152E-4"/>
    <s v="Sep"/>
    <n v="0.25"/>
    <n v="0"/>
    <n v="0"/>
    <s v="Por Ejecutar"/>
    <n v="1"/>
    <n v="0.75"/>
    <n v="0.75"/>
    <m/>
    <m/>
    <m/>
    <m/>
    <m/>
    <x v="1"/>
    <m/>
  </r>
  <r>
    <n v="291"/>
    <s v="OE1;PR_10;ACT_294"/>
    <x v="0"/>
    <x v="0"/>
    <x v="0"/>
    <n v="11"/>
    <s v="PAI"/>
    <x v="6"/>
    <s v="ACT_294"/>
    <s v="Revisar y actualizar el mapa de riesgos"/>
    <x v="9"/>
    <n v="4.4642857142857152E-4"/>
    <s v="Oct"/>
    <n v="0"/>
    <n v="0"/>
    <n v="0"/>
    <s v="Por Ejecutar"/>
    <n v="1"/>
    <n v="0.75"/>
    <n v="0.75"/>
    <m/>
    <m/>
    <m/>
    <m/>
    <m/>
    <x v="1"/>
    <m/>
  </r>
  <r>
    <n v="291"/>
    <s v="OE1;PR_10;ACT_294"/>
    <x v="0"/>
    <x v="0"/>
    <x v="0"/>
    <n v="11"/>
    <s v="PAI"/>
    <x v="6"/>
    <s v="ACT_294"/>
    <s v="Revisar y actualizar el mapa de riesgos"/>
    <x v="9"/>
    <n v="4.4642857142857152E-4"/>
    <s v="Nov"/>
    <n v="0"/>
    <n v="0"/>
    <n v="0"/>
    <s v="Por Ejecutar"/>
    <n v="1"/>
    <n v="0.75"/>
    <n v="0.75"/>
    <m/>
    <m/>
    <m/>
    <m/>
    <m/>
    <x v="1"/>
    <m/>
  </r>
  <r>
    <n v="291"/>
    <s v="OE1;PR_10;ACT_294"/>
    <x v="0"/>
    <x v="0"/>
    <x v="0"/>
    <n v="11"/>
    <s v="PAI"/>
    <x v="6"/>
    <s v="ACT_294"/>
    <s v="Revisar y actualizar el mapa de riesgos"/>
    <x v="9"/>
    <n v="4.4642857142857152E-4"/>
    <s v="Dic"/>
    <n v="0"/>
    <n v="0"/>
    <n v="0"/>
    <s v="Por Ejecutar"/>
    <n v="1"/>
    <n v="0.75"/>
    <n v="0.75"/>
    <m/>
    <m/>
    <m/>
    <m/>
    <m/>
    <x v="1"/>
    <m/>
  </r>
  <r>
    <n v="292"/>
    <s v="OE1;PR_10;ACT_222"/>
    <x v="0"/>
    <x v="0"/>
    <x v="0"/>
    <n v="11"/>
    <s v="PAI"/>
    <x v="6"/>
    <s v="ACT_222"/>
    <s v="Monitorear y efectuar seguimiento a los riesgos de corrupción"/>
    <x v="9"/>
    <n v="4.4642857142857152E-4"/>
    <s v="Ene"/>
    <n v="0.5"/>
    <n v="0.5"/>
    <n v="1"/>
    <s v="Culminada"/>
    <n v="0.5"/>
    <n v="0.5"/>
    <n v="1"/>
    <n v="1"/>
    <n v="0.75"/>
    <n v="0.75"/>
    <m/>
    <n v="0.25"/>
    <x v="5"/>
    <n v="3.3482142857142863E-4"/>
  </r>
  <r>
    <n v="292"/>
    <s v="OE1;PR_10;ACT_222"/>
    <x v="0"/>
    <x v="0"/>
    <x v="0"/>
    <n v="11"/>
    <s v="PAI"/>
    <x v="6"/>
    <s v="ACT_222"/>
    <s v="Monitorear y efectuar seguimiento a los riesgos de corrupción"/>
    <x v="9"/>
    <n v="4.4642857142857152E-4"/>
    <s v="Feb"/>
    <n v="0"/>
    <n v="0"/>
    <n v="0"/>
    <s v="Por Ejecutar"/>
    <n v="0.5"/>
    <n v="0.5"/>
    <n v="1"/>
    <m/>
    <m/>
    <m/>
    <m/>
    <m/>
    <x v="1"/>
    <m/>
  </r>
  <r>
    <n v="292"/>
    <s v="OE1;PR_10;ACT_222"/>
    <x v="0"/>
    <x v="0"/>
    <x v="0"/>
    <n v="11"/>
    <s v="PAI"/>
    <x v="6"/>
    <s v="ACT_222"/>
    <s v="Monitorear y efectuar seguimiento a los riesgos de corrupción"/>
    <x v="9"/>
    <n v="4.4642857142857152E-4"/>
    <s v="Mar"/>
    <n v="0"/>
    <n v="0"/>
    <n v="0"/>
    <s v="Por Ejecutar"/>
    <n v="0.5"/>
    <n v="0.5"/>
    <n v="1"/>
    <m/>
    <m/>
    <m/>
    <m/>
    <m/>
    <x v="1"/>
    <m/>
  </r>
  <r>
    <n v="292"/>
    <s v="OE1;PR_10;ACT_222"/>
    <x v="0"/>
    <x v="0"/>
    <x v="0"/>
    <n v="11"/>
    <s v="PAI"/>
    <x v="6"/>
    <s v="ACT_222"/>
    <s v="Monitorear y efectuar seguimiento a los riesgos de corrupción"/>
    <x v="9"/>
    <n v="4.4642857142857152E-4"/>
    <s v="Abr"/>
    <n v="0"/>
    <n v="0"/>
    <n v="0"/>
    <s v="Por Ejecutar"/>
    <n v="0.5"/>
    <n v="0.5"/>
    <n v="1"/>
    <m/>
    <m/>
    <m/>
    <m/>
    <m/>
    <x v="1"/>
    <m/>
  </r>
  <r>
    <n v="292"/>
    <s v="OE1;PR_10;ACT_222"/>
    <x v="0"/>
    <x v="0"/>
    <x v="0"/>
    <n v="11"/>
    <s v="PAI"/>
    <x v="6"/>
    <s v="ACT_222"/>
    <s v="Monitorear y efectuar seguimiento a los riesgos de corrupción"/>
    <x v="9"/>
    <n v="4.4642857142857152E-4"/>
    <s v="May"/>
    <n v="0.25"/>
    <n v="0.25"/>
    <n v="1"/>
    <s v="Culminada"/>
    <n v="0.75"/>
    <n v="0.75"/>
    <n v="1"/>
    <m/>
    <m/>
    <m/>
    <m/>
    <m/>
    <x v="1"/>
    <m/>
  </r>
  <r>
    <n v="292"/>
    <s v="OE1;PR_10;ACT_222"/>
    <x v="0"/>
    <x v="0"/>
    <x v="0"/>
    <n v="11"/>
    <s v="PAI"/>
    <x v="6"/>
    <s v="ACT_222"/>
    <s v="Monitorear y efectuar seguimiento a los riesgos de corrupción"/>
    <x v="9"/>
    <n v="4.4642857142857152E-4"/>
    <s v="Jun"/>
    <n v="0"/>
    <n v="0"/>
    <n v="0"/>
    <s v="Por Ejecutar"/>
    <n v="0.75"/>
    <n v="0.75"/>
    <n v="1"/>
    <m/>
    <m/>
    <m/>
    <m/>
    <m/>
    <x v="1"/>
    <m/>
  </r>
  <r>
    <n v="292"/>
    <s v="OE1;PR_10;ACT_222"/>
    <x v="0"/>
    <x v="0"/>
    <x v="0"/>
    <n v="11"/>
    <s v="PAI"/>
    <x v="6"/>
    <s v="ACT_222"/>
    <s v="Monitorear y efectuar seguimiento a los riesgos de corrupción"/>
    <x v="9"/>
    <n v="4.4642857142857152E-4"/>
    <s v="Jul"/>
    <n v="0"/>
    <n v="0"/>
    <n v="0"/>
    <s v="Por Ejecutar"/>
    <n v="0.75"/>
    <n v="0.75"/>
    <n v="1"/>
    <m/>
    <m/>
    <m/>
    <m/>
    <m/>
    <x v="1"/>
    <m/>
  </r>
  <r>
    <n v="292"/>
    <s v="OE1;PR_10;ACT_222"/>
    <x v="0"/>
    <x v="0"/>
    <x v="0"/>
    <n v="11"/>
    <s v="PAI"/>
    <x v="6"/>
    <s v="ACT_222"/>
    <s v="Monitorear y efectuar seguimiento a los riesgos de corrupción"/>
    <x v="9"/>
    <n v="4.4642857142857152E-4"/>
    <s v="Ago"/>
    <n v="0"/>
    <n v="0"/>
    <n v="0"/>
    <s v="Por Ejecutar"/>
    <n v="0.75"/>
    <n v="0.75"/>
    <n v="1"/>
    <m/>
    <m/>
    <m/>
    <m/>
    <m/>
    <x v="1"/>
    <m/>
  </r>
  <r>
    <n v="292"/>
    <s v="OE1;PR_10;ACT_222"/>
    <x v="0"/>
    <x v="0"/>
    <x v="0"/>
    <n v="11"/>
    <s v="PAI"/>
    <x v="6"/>
    <s v="ACT_222"/>
    <s v="Monitorear y efectuar seguimiento a los riesgos de corrupción"/>
    <x v="9"/>
    <n v="4.4642857142857152E-4"/>
    <s v="Sep"/>
    <n v="0.25"/>
    <n v="0"/>
    <n v="0"/>
    <s v="Por Ejecutar"/>
    <n v="1"/>
    <n v="0.75"/>
    <n v="0.75"/>
    <m/>
    <m/>
    <m/>
    <m/>
    <m/>
    <x v="1"/>
    <m/>
  </r>
  <r>
    <n v="292"/>
    <s v="OE1;PR_10;ACT_222"/>
    <x v="0"/>
    <x v="0"/>
    <x v="0"/>
    <n v="11"/>
    <s v="PAI"/>
    <x v="6"/>
    <s v="ACT_222"/>
    <s v="Monitorear y efectuar seguimiento a los riesgos de corrupción"/>
    <x v="9"/>
    <n v="4.4642857142857152E-4"/>
    <s v="Oct"/>
    <n v="0"/>
    <n v="0"/>
    <n v="0"/>
    <s v="Por Ejecutar"/>
    <n v="1"/>
    <n v="0.75"/>
    <n v="0.75"/>
    <m/>
    <m/>
    <m/>
    <m/>
    <m/>
    <x v="1"/>
    <m/>
  </r>
  <r>
    <n v="292"/>
    <s v="OE1;PR_10;ACT_222"/>
    <x v="0"/>
    <x v="0"/>
    <x v="0"/>
    <n v="11"/>
    <s v="PAI"/>
    <x v="6"/>
    <s v="ACT_222"/>
    <s v="Monitorear y efectuar seguimiento a los riesgos de corrupción"/>
    <x v="9"/>
    <n v="4.4642857142857152E-4"/>
    <s v="Nov"/>
    <n v="0"/>
    <n v="0"/>
    <n v="0"/>
    <s v="Por Ejecutar"/>
    <n v="1"/>
    <n v="0.75"/>
    <n v="0.75"/>
    <m/>
    <m/>
    <m/>
    <m/>
    <m/>
    <x v="1"/>
    <m/>
  </r>
  <r>
    <n v="292"/>
    <s v="OE1;PR_10;ACT_222"/>
    <x v="0"/>
    <x v="0"/>
    <x v="0"/>
    <n v="11"/>
    <s v="PAI"/>
    <x v="6"/>
    <s v="ACT_222"/>
    <s v="Monitorear y efectuar seguimiento a los riesgos de corrupción"/>
    <x v="9"/>
    <n v="4.4642857142857152E-4"/>
    <s v="Dic"/>
    <n v="0"/>
    <n v="0"/>
    <n v="0"/>
    <s v="Por Ejecutar"/>
    <n v="1"/>
    <n v="0.75"/>
    <n v="0.75"/>
    <m/>
    <m/>
    <m/>
    <m/>
    <m/>
    <x v="1"/>
    <m/>
  </r>
  <r>
    <n v="293"/>
    <s v="OE1;PR_10;ACT_85"/>
    <x v="0"/>
    <x v="0"/>
    <x v="0"/>
    <n v="11"/>
    <s v="PAI"/>
    <x v="6"/>
    <s v="ACT_85"/>
    <s v="Verificar la visibilización de la ejecución del Plan anticorrupción y mapa de riesgos, según los cortes establecidos."/>
    <x v="9"/>
    <n v="4.4642857142857152E-4"/>
    <s v="Ene"/>
    <n v="0.5"/>
    <n v="0.5"/>
    <n v="1"/>
    <s v="Culminada"/>
    <n v="0.5"/>
    <n v="0.5"/>
    <n v="1"/>
    <n v="1"/>
    <n v="0.75"/>
    <n v="0.75"/>
    <m/>
    <n v="0.25"/>
    <x v="5"/>
    <n v="3.3482142857142863E-4"/>
  </r>
  <r>
    <n v="293"/>
    <s v="OE1;PR_10;ACT_85"/>
    <x v="0"/>
    <x v="0"/>
    <x v="0"/>
    <n v="11"/>
    <s v="PAI"/>
    <x v="6"/>
    <s v="ACT_85"/>
    <s v="Verificar la visibilización de la ejecución del Plan anticorrupción y mapa de riesgos, según los cortes establecidos."/>
    <x v="9"/>
    <n v="4.4642857142857152E-4"/>
    <s v="Feb"/>
    <n v="0"/>
    <n v="0"/>
    <n v="0"/>
    <s v="Por Ejecutar"/>
    <n v="0.5"/>
    <n v="0.5"/>
    <n v="1"/>
    <m/>
    <m/>
    <m/>
    <m/>
    <m/>
    <x v="1"/>
    <m/>
  </r>
  <r>
    <n v="293"/>
    <s v="OE1;PR_10;ACT_85"/>
    <x v="0"/>
    <x v="0"/>
    <x v="0"/>
    <n v="11"/>
    <s v="PAI"/>
    <x v="6"/>
    <s v="ACT_85"/>
    <s v="Verificar la visibilización de la ejecución del Plan anticorrupción y mapa de riesgos, según los cortes establecidos."/>
    <x v="9"/>
    <n v="4.4642857142857152E-4"/>
    <s v="Mar"/>
    <n v="0"/>
    <n v="0"/>
    <n v="0"/>
    <s v="Por Ejecutar"/>
    <n v="0.5"/>
    <n v="0.5"/>
    <n v="1"/>
    <m/>
    <m/>
    <m/>
    <m/>
    <m/>
    <x v="1"/>
    <m/>
  </r>
  <r>
    <n v="293"/>
    <s v="OE1;PR_10;ACT_85"/>
    <x v="0"/>
    <x v="0"/>
    <x v="0"/>
    <n v="11"/>
    <s v="PAI"/>
    <x v="6"/>
    <s v="ACT_85"/>
    <s v="Verificar la visibilización de la ejecución del Plan anticorrupción y mapa de riesgos, según los cortes establecidos."/>
    <x v="9"/>
    <n v="4.4642857142857152E-4"/>
    <s v="Abr"/>
    <n v="0"/>
    <n v="0"/>
    <n v="0"/>
    <s v="Por Ejecutar"/>
    <n v="0.5"/>
    <n v="0.5"/>
    <n v="1"/>
    <m/>
    <m/>
    <m/>
    <m/>
    <m/>
    <x v="1"/>
    <m/>
  </r>
  <r>
    <n v="293"/>
    <s v="OE1;PR_10;ACT_85"/>
    <x v="0"/>
    <x v="0"/>
    <x v="0"/>
    <n v="11"/>
    <s v="PAI"/>
    <x v="6"/>
    <s v="ACT_85"/>
    <s v="Verificar la visibilización de la ejecución del Plan anticorrupción y mapa de riesgos, según los cortes establecidos."/>
    <x v="9"/>
    <n v="4.4642857142857152E-4"/>
    <s v="May"/>
    <n v="0.25"/>
    <n v="0.25"/>
    <n v="1"/>
    <s v="Culminada"/>
    <n v="0.75"/>
    <n v="0.75"/>
    <n v="1"/>
    <m/>
    <m/>
    <m/>
    <m/>
    <m/>
    <x v="1"/>
    <m/>
  </r>
  <r>
    <n v="293"/>
    <s v="OE1;PR_10;ACT_85"/>
    <x v="0"/>
    <x v="0"/>
    <x v="0"/>
    <n v="11"/>
    <s v="PAI"/>
    <x v="6"/>
    <s v="ACT_85"/>
    <s v="Verificar la visibilización de la ejecución del Plan anticorrupción y mapa de riesgos, según los cortes establecidos."/>
    <x v="9"/>
    <n v="4.4642857142857152E-4"/>
    <s v="Jun"/>
    <n v="0"/>
    <n v="0"/>
    <n v="0"/>
    <s v="Por Ejecutar"/>
    <n v="0.75"/>
    <n v="0.75"/>
    <n v="1"/>
    <m/>
    <m/>
    <m/>
    <m/>
    <m/>
    <x v="1"/>
    <m/>
  </r>
  <r>
    <n v="293"/>
    <s v="OE1;PR_10;ACT_85"/>
    <x v="0"/>
    <x v="0"/>
    <x v="0"/>
    <n v="11"/>
    <s v="PAI"/>
    <x v="6"/>
    <s v="ACT_85"/>
    <s v="Verificar la visibilización de la ejecución del Plan anticorrupción y mapa de riesgos, según los cortes establecidos."/>
    <x v="9"/>
    <n v="4.4642857142857152E-4"/>
    <s v="Jul"/>
    <n v="0"/>
    <n v="0"/>
    <n v="0"/>
    <s v="Por Ejecutar"/>
    <n v="0.75"/>
    <n v="0.75"/>
    <n v="1"/>
    <m/>
    <m/>
    <m/>
    <m/>
    <m/>
    <x v="1"/>
    <m/>
  </r>
  <r>
    <n v="293"/>
    <s v="OE1;PR_10;ACT_85"/>
    <x v="0"/>
    <x v="0"/>
    <x v="0"/>
    <n v="11"/>
    <s v="PAI"/>
    <x v="6"/>
    <s v="ACT_85"/>
    <s v="Verificar la visibilización de la ejecución del Plan anticorrupción y mapa de riesgos, según los cortes establecidos."/>
    <x v="9"/>
    <n v="4.4642857142857152E-4"/>
    <s v="Ago"/>
    <n v="0"/>
    <n v="0"/>
    <n v="0"/>
    <s v="Por Ejecutar"/>
    <n v="0.75"/>
    <n v="0.75"/>
    <n v="1"/>
    <m/>
    <m/>
    <m/>
    <m/>
    <m/>
    <x v="1"/>
    <m/>
  </r>
  <r>
    <n v="293"/>
    <s v="OE1;PR_10;ACT_85"/>
    <x v="0"/>
    <x v="0"/>
    <x v="0"/>
    <n v="11"/>
    <s v="PAI"/>
    <x v="6"/>
    <s v="ACT_85"/>
    <s v="Verificar la visibilización de la ejecución del Plan anticorrupción y mapa de riesgos, según los cortes establecidos."/>
    <x v="9"/>
    <n v="4.4642857142857152E-4"/>
    <s v="Sep"/>
    <n v="0.25"/>
    <n v="0"/>
    <n v="0"/>
    <s v="Por Ejecutar"/>
    <n v="1"/>
    <n v="0.75"/>
    <n v="0.75"/>
    <m/>
    <m/>
    <m/>
    <m/>
    <m/>
    <x v="1"/>
    <m/>
  </r>
  <r>
    <n v="293"/>
    <s v="OE1;PR_10;ACT_85"/>
    <x v="0"/>
    <x v="0"/>
    <x v="0"/>
    <n v="11"/>
    <s v="PAI"/>
    <x v="6"/>
    <s v="ACT_85"/>
    <s v="Verificar la visibilización de la ejecución del Plan anticorrupción y mapa de riesgos, según los cortes establecidos."/>
    <x v="9"/>
    <n v="4.4642857142857152E-4"/>
    <s v="Oct"/>
    <n v="0"/>
    <n v="0"/>
    <n v="0"/>
    <s v="Por Ejecutar"/>
    <n v="1"/>
    <n v="0.75"/>
    <n v="0.75"/>
    <m/>
    <m/>
    <m/>
    <m/>
    <m/>
    <x v="1"/>
    <m/>
  </r>
  <r>
    <n v="293"/>
    <s v="OE1;PR_10;ACT_85"/>
    <x v="0"/>
    <x v="0"/>
    <x v="0"/>
    <n v="11"/>
    <s v="PAI"/>
    <x v="6"/>
    <s v="ACT_85"/>
    <s v="Verificar la visibilización de la ejecución del Plan anticorrupción y mapa de riesgos, según los cortes establecidos."/>
    <x v="9"/>
    <n v="4.4642857142857152E-4"/>
    <s v="Nov"/>
    <n v="0"/>
    <n v="0"/>
    <n v="0"/>
    <s v="Por Ejecutar"/>
    <n v="1"/>
    <n v="0.75"/>
    <n v="0.75"/>
    <m/>
    <m/>
    <m/>
    <m/>
    <m/>
    <x v="1"/>
    <m/>
  </r>
  <r>
    <n v="293"/>
    <s v="OE1;PR_10;ACT_85"/>
    <x v="0"/>
    <x v="0"/>
    <x v="0"/>
    <n v="11"/>
    <s v="PAI"/>
    <x v="6"/>
    <s v="ACT_85"/>
    <s v="Verificar la visibilización de la ejecución del Plan anticorrupción y mapa de riesgos, según los cortes establecidos."/>
    <x v="9"/>
    <n v="4.4642857142857152E-4"/>
    <s v="Dic"/>
    <n v="0"/>
    <n v="0"/>
    <n v="0"/>
    <s v="Por Ejecutar"/>
    <n v="1"/>
    <n v="0.75"/>
    <n v="0.75"/>
    <m/>
    <m/>
    <m/>
    <m/>
    <m/>
    <x v="1"/>
    <m/>
  </r>
  <r>
    <n v="294"/>
    <s v="OE3;PR_10;ACT_86"/>
    <x v="3"/>
    <x v="3"/>
    <x v="0"/>
    <n v="15"/>
    <s v="PAI"/>
    <x v="20"/>
    <s v="ACT_86"/>
    <s v="Evaluar y verificar, por parte de la oficina de control interno, el cumplimiento de la estrategia de participación ciudadana."/>
    <x v="9"/>
    <n v="5.000000000000001E-3"/>
    <s v="Ene"/>
    <n v="0"/>
    <n v="0"/>
    <n v="0"/>
    <s v="Por Ejecutar"/>
    <n v="0"/>
    <n v="0"/>
    <n v="0"/>
    <n v="1"/>
    <n v="0.5"/>
    <n v="0.5"/>
    <m/>
    <n v="0.5"/>
    <x v="0"/>
    <n v="2.5000000000000005E-3"/>
  </r>
  <r>
    <n v="294"/>
    <s v="OE3;PR_10;ACT_86"/>
    <x v="3"/>
    <x v="3"/>
    <x v="0"/>
    <n v="15"/>
    <s v="PAI"/>
    <x v="20"/>
    <s v="ACT_86"/>
    <s v="Evaluar y verificar, por parte de la oficina de control interno, el cumplimiento de la estrategia de participación ciudadana."/>
    <x v="9"/>
    <n v="5.000000000000001E-3"/>
    <s v="Feb"/>
    <n v="0"/>
    <n v="0"/>
    <n v="0"/>
    <s v="Por Ejecutar"/>
    <n v="0"/>
    <n v="0"/>
    <n v="0"/>
    <m/>
    <m/>
    <m/>
    <m/>
    <m/>
    <x v="1"/>
    <m/>
  </r>
  <r>
    <n v="294"/>
    <s v="OE3;PR_10;ACT_86"/>
    <x v="3"/>
    <x v="3"/>
    <x v="0"/>
    <n v="15"/>
    <s v="PAI"/>
    <x v="20"/>
    <s v="ACT_86"/>
    <s v="Evaluar y verificar, por parte de la oficina de control interno, el cumplimiento de la estrategia de participación ciudadana."/>
    <x v="9"/>
    <n v="5.000000000000001E-3"/>
    <s v="Mar"/>
    <n v="0"/>
    <n v="0"/>
    <n v="0"/>
    <s v="Por Ejecutar"/>
    <n v="0"/>
    <n v="0"/>
    <n v="0"/>
    <m/>
    <m/>
    <m/>
    <m/>
    <m/>
    <x v="1"/>
    <m/>
  </r>
  <r>
    <n v="294"/>
    <s v="OE3;PR_10;ACT_86"/>
    <x v="3"/>
    <x v="3"/>
    <x v="0"/>
    <n v="15"/>
    <s v="PAI"/>
    <x v="20"/>
    <s v="ACT_86"/>
    <s v="Evaluar y verificar, por parte de la oficina de control interno, el cumplimiento de la estrategia de participación ciudadana."/>
    <x v="9"/>
    <n v="5.000000000000001E-3"/>
    <s v="Abr"/>
    <n v="0"/>
    <n v="0"/>
    <n v="0"/>
    <s v="Por Ejecutar"/>
    <n v="0"/>
    <n v="0"/>
    <n v="0"/>
    <m/>
    <m/>
    <m/>
    <m/>
    <m/>
    <x v="1"/>
    <m/>
  </r>
  <r>
    <n v="294"/>
    <s v="OE3;PR_10;ACT_86"/>
    <x v="3"/>
    <x v="3"/>
    <x v="0"/>
    <n v="15"/>
    <s v="PAI"/>
    <x v="20"/>
    <s v="ACT_86"/>
    <s v="Evaluar y verificar, por parte de la oficina de control interno, el cumplimiento de la estrategia de participación ciudadana."/>
    <x v="9"/>
    <n v="5.000000000000001E-3"/>
    <s v="May"/>
    <n v="0.5"/>
    <n v="0.5"/>
    <n v="1"/>
    <s v="Culminada"/>
    <n v="0.5"/>
    <n v="0.5"/>
    <n v="1"/>
    <m/>
    <m/>
    <m/>
    <m/>
    <m/>
    <x v="1"/>
    <m/>
  </r>
  <r>
    <n v="294"/>
    <s v="OE3;PR_10;ACT_86"/>
    <x v="3"/>
    <x v="3"/>
    <x v="0"/>
    <n v="15"/>
    <s v="PAI"/>
    <x v="20"/>
    <s v="ACT_86"/>
    <s v="Evaluar y verificar, por parte de la oficina de control interno, el cumplimiento de la estrategia de participación ciudadana."/>
    <x v="9"/>
    <n v="5.000000000000001E-3"/>
    <s v="Jun"/>
    <n v="0"/>
    <n v="0"/>
    <n v="0"/>
    <s v="Por Ejecutar"/>
    <n v="0.5"/>
    <n v="0.5"/>
    <n v="1"/>
    <m/>
    <m/>
    <m/>
    <m/>
    <m/>
    <x v="1"/>
    <m/>
  </r>
  <r>
    <n v="294"/>
    <s v="OE3;PR_10;ACT_86"/>
    <x v="3"/>
    <x v="3"/>
    <x v="0"/>
    <n v="15"/>
    <s v="PAI"/>
    <x v="20"/>
    <s v="ACT_86"/>
    <s v="Evaluar y verificar, por parte de la oficina de control interno, el cumplimiento de la estrategia de participación ciudadana."/>
    <x v="9"/>
    <n v="5.000000000000001E-3"/>
    <s v="Jul"/>
    <n v="0"/>
    <n v="0"/>
    <n v="0"/>
    <s v="Por Ejecutar"/>
    <n v="0.5"/>
    <n v="0.5"/>
    <n v="1"/>
    <m/>
    <m/>
    <m/>
    <m/>
    <m/>
    <x v="1"/>
    <m/>
  </r>
  <r>
    <n v="294"/>
    <s v="OE3;PR_10;ACT_86"/>
    <x v="3"/>
    <x v="3"/>
    <x v="0"/>
    <n v="15"/>
    <s v="PAI"/>
    <x v="20"/>
    <s v="ACT_86"/>
    <s v="Evaluar y verificar, por parte de la oficina de control interno, el cumplimiento de la estrategia de participación ciudadana."/>
    <x v="9"/>
    <n v="5.000000000000001E-3"/>
    <s v="Ago"/>
    <n v="0"/>
    <n v="0"/>
    <n v="0"/>
    <s v="Por Ejecutar"/>
    <n v="0.5"/>
    <n v="0.5"/>
    <n v="1"/>
    <m/>
    <m/>
    <m/>
    <m/>
    <m/>
    <x v="1"/>
    <m/>
  </r>
  <r>
    <n v="294"/>
    <s v="OE3;PR_10;ACT_86"/>
    <x v="3"/>
    <x v="3"/>
    <x v="0"/>
    <n v="15"/>
    <s v="PAI"/>
    <x v="20"/>
    <s v="ACT_86"/>
    <s v="Evaluar y verificar, por parte de la oficina de control interno, el cumplimiento de la estrategia de participación ciudadana."/>
    <x v="9"/>
    <n v="5.000000000000001E-3"/>
    <s v="Sep"/>
    <n v="0.45"/>
    <n v="0"/>
    <n v="0"/>
    <s v="Por Ejecutar"/>
    <n v="0.95"/>
    <n v="0.5"/>
    <n v="0.52631578947368418"/>
    <m/>
    <m/>
    <m/>
    <m/>
    <m/>
    <x v="1"/>
    <m/>
  </r>
  <r>
    <n v="294"/>
    <s v="OE3;PR_10;ACT_86"/>
    <x v="3"/>
    <x v="3"/>
    <x v="0"/>
    <n v="15"/>
    <s v="PAI"/>
    <x v="20"/>
    <s v="ACT_86"/>
    <s v="Evaluar y verificar, por parte de la oficina de control interno, el cumplimiento de la estrategia de participación ciudadana."/>
    <x v="9"/>
    <n v="5.000000000000001E-3"/>
    <s v="Oct"/>
    <n v="0"/>
    <n v="0"/>
    <n v="0"/>
    <s v="Por Ejecutar"/>
    <n v="0.95"/>
    <n v="0.5"/>
    <n v="0.52631578947368418"/>
    <m/>
    <m/>
    <m/>
    <m/>
    <m/>
    <x v="1"/>
    <m/>
  </r>
  <r>
    <n v="294"/>
    <s v="OE3;PR_10;ACT_86"/>
    <x v="3"/>
    <x v="3"/>
    <x v="0"/>
    <n v="15"/>
    <s v="PAI"/>
    <x v="20"/>
    <s v="ACT_86"/>
    <s v="Evaluar y verificar, por parte de la oficina de control interno, el cumplimiento de la estrategia de participación ciudadana."/>
    <x v="9"/>
    <n v="5.000000000000001E-3"/>
    <s v="Nov"/>
    <n v="0"/>
    <n v="0"/>
    <n v="0"/>
    <s v="Por Ejecutar"/>
    <n v="0.95"/>
    <n v="0.5"/>
    <n v="0.52631578947368418"/>
    <m/>
    <m/>
    <m/>
    <m/>
    <m/>
    <x v="1"/>
    <m/>
  </r>
  <r>
    <n v="294"/>
    <s v="OE3;PR_10;ACT_86"/>
    <x v="3"/>
    <x v="3"/>
    <x v="0"/>
    <n v="15"/>
    <s v="PAI"/>
    <x v="20"/>
    <s v="ACT_86"/>
    <s v="Evaluar y verificar, por parte de la oficina de control interno, el cumplimiento de la estrategia de participación ciudadana."/>
    <x v="9"/>
    <n v="5.000000000000001E-3"/>
    <s v="Dic"/>
    <n v="0.05"/>
    <n v="0"/>
    <n v="0"/>
    <s v="Por Ejecutar"/>
    <n v="1"/>
    <n v="0.5"/>
    <n v="0.5"/>
    <m/>
    <m/>
    <m/>
    <m/>
    <m/>
    <x v="1"/>
    <m/>
  </r>
</pivotCacheRecords>
</file>

<file path=xl/pivotCache/pivotCacheRecords4.xml><?xml version="1.0" encoding="utf-8"?>
<pivotCacheRecords xmlns="http://schemas.openxmlformats.org/spreadsheetml/2006/main" xmlns:r="http://schemas.openxmlformats.org/officeDocument/2006/relationships" count="292">
  <r>
    <n v="293"/>
    <s v="PEND_PES2019"/>
    <x v="0"/>
    <s v="Fortalecer la Vigilancia."/>
    <x v="0"/>
    <s v="10. Plan de Acción Institucional - PAI"/>
    <x v="0"/>
    <n v="11"/>
    <x v="0"/>
    <s v="PAI_05 - Gestión del Riesgo de Corrupción  - Mapa de Riesgos de Corrupción"/>
    <s v="MT_01"/>
    <x v="0"/>
    <x v="0"/>
    <x v="0"/>
    <s v="Oficina de Control Interno"/>
    <s v="Oficina de Control Interno"/>
    <s v="Oficina de Control Interno"/>
    <s v="Apoyo"/>
    <s v="Administrativa/Financiera"/>
    <s v="Funcionamiento"/>
    <s v="5. INFORMACION Y COMUNICACIÓN"/>
    <s v="5.2.3 Transparencia, acceso a la información pública y lucha contra la corrupción"/>
    <m/>
    <m/>
    <m/>
    <m/>
    <m/>
    <m/>
    <n v="1"/>
    <x v="0"/>
    <s v="POR_DEFINIR"/>
    <n v="4.4642857142857152E-4"/>
    <s v="Planeado"/>
    <n v="0.5"/>
    <n v="0"/>
    <n v="0"/>
    <n v="0"/>
    <n v="0.25"/>
    <n v="0"/>
    <n v="0"/>
    <n v="0"/>
    <n v="0.25"/>
    <n v="0"/>
    <n v="0"/>
    <n v="0"/>
    <n v="1"/>
    <s v="Ejecutado"/>
    <n v="0.5"/>
    <n v="0"/>
    <n v="0"/>
    <n v="0"/>
    <n v="0.25"/>
    <n v="0"/>
    <n v="0"/>
    <n v="0"/>
    <n v="0"/>
    <n v="0"/>
    <n v="0"/>
    <n v="0"/>
    <n v="0.75"/>
    <n v="0.75"/>
    <x v="0"/>
    <x v="0"/>
    <x v="0"/>
    <s v="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Informes comunicados con las respectivas evidencias, podrán ser consultadas en ORFEO, según radicados"/>
    <n v="0"/>
    <n v="0"/>
    <n v="0"/>
    <x v="0"/>
    <s v="1.  Memorando 20192000044303 del 12 abril de 2019-Plan Participación Ciudadana_x000a__x000a_2. Memorando . 20192000045653  del 17 abril de 2019 _x000a_"/>
    <s v="1.  Se solicitó información para evaluación de los resultados de implementación de la estrategia, seguimiento Plan de Participación Ciudadana, con corte a 30 de abril de 2019_x000a__x000a_2.  Solicitud información- seguimiento a la implementación de las actividades consignadas en el Plan Anticorrupción y de Atención al Ciudadano y Mapas de Riesgos de corrupción, del primer cuatrimestre de 2019"/>
    <s v="1. Memorando 20192000051503 del  08 de mayo de 2019 - Reiteración cumplimiento artículo 2.2.21.7.3 Asistencia a Comités, en lo relacionado con el Sistema de Control Interno y se crea la Red Anticorrupción”"/>
    <s v="Se emite memornado en el que se realizan observaciones para cumplir con el buen desarrollo del comité."/>
    <n v="0"/>
    <n v="0"/>
  </r>
  <r>
    <n v="291"/>
    <s v="PEND_PES2019"/>
    <x v="0"/>
    <s v="Fortalecer la Vigilancia."/>
    <x v="0"/>
    <s v="10. Plan de Acción Institucional - PAI"/>
    <x v="0"/>
    <n v="11"/>
    <x v="0"/>
    <s v="PAI_05 - Gestión del Riesgo de Corrupción  - Mapa de Riesgos de Corrupción"/>
    <s v="MT_01.1"/>
    <x v="1"/>
    <x v="1"/>
    <x v="0"/>
    <s v="Oficina de Control Interno"/>
    <s v="Oficina de Control Interno"/>
    <s v="Oficina de Control Interno"/>
    <s v="Apoyo"/>
    <s v="Administrativa/Financiera"/>
    <s v="Funcionamiento"/>
    <s v="5. INFORMACION Y COMUNICACIÓN"/>
    <s v="5.2.3 Transparencia, acceso a la información pública y lucha contra la corrupción"/>
    <m/>
    <m/>
    <m/>
    <m/>
    <m/>
    <m/>
    <n v="1"/>
    <x v="1"/>
    <s v="POR_DEFINIR"/>
    <n v="4.4642857142857152E-4"/>
    <s v="Planeado"/>
    <n v="0.5"/>
    <n v="0"/>
    <n v="0"/>
    <n v="0"/>
    <n v="0.25"/>
    <n v="0"/>
    <n v="0"/>
    <n v="0"/>
    <n v="0.25"/>
    <n v="0"/>
    <n v="0"/>
    <n v="0"/>
    <n v="1"/>
    <s v="Ejecutado"/>
    <n v="0.5"/>
    <n v="0"/>
    <n v="0"/>
    <n v="0"/>
    <n v="0.25"/>
    <n v="0"/>
    <n v="0"/>
    <n v="0"/>
    <n v="0"/>
    <n v="0"/>
    <n v="0"/>
    <n v="0"/>
    <n v="0.75"/>
    <n v="0.75"/>
    <x v="0"/>
    <x v="1"/>
    <x v="1"/>
    <s v="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Informes comunicados con las respectivas evidencias, podrán ser consultadas en ORFEO, según radicados"/>
    <n v="0"/>
    <n v="0"/>
    <n v="0"/>
    <x v="0"/>
    <s v="1. Memorando20192000043073 del 10 de abril de 2019"/>
    <s v="Se comunicó informe definitivo de seguimiento y evaluación de Riesgos de Gestión (según selectivo) del 1 de octubre a 31 de diciembre de 2018. "/>
    <s v="1. Memorando 20192000051403 del 08 de mayo de 2019 - Solicitud información - seguimiento y evaluación de Riesgos de Gestión_x000a_2. Memorando 20192000055033 del 16 de mayo de 2019 - Comunicación Informe de seguimiento Plan Anticorrupción y Mapa de Riesgos de Corrupción"/>
    <s v="Se realiza la publicación del informe Plan Anticorrupción de a cuerdo a las evidencias enviadas por cada Dependencia."/>
    <n v="0"/>
    <n v="0"/>
  </r>
  <r>
    <n v="292"/>
    <s v="PEND_PES2019"/>
    <x v="0"/>
    <s v="Fortalecer la Vigilancia."/>
    <x v="0"/>
    <s v="10. Plan de Acción Institucional - PAI"/>
    <x v="0"/>
    <n v="11"/>
    <x v="0"/>
    <s v="PAI_05 - Gestión del Riesgo de Corrupción  - Mapa de Riesgos de Corrupción"/>
    <s v="MT_01.1"/>
    <x v="2"/>
    <x v="2"/>
    <x v="0"/>
    <s v="Oficina de Control Interno"/>
    <s v="Oficina de Control Interno"/>
    <s v="Oficina de Control Interno"/>
    <s v="Apoyo"/>
    <s v="Administrativa/Financiera"/>
    <s v="Funcionamiento"/>
    <s v="5. INFORMACION Y COMUNICACIÓN"/>
    <s v="5.2.3 Transparencia, acceso a la información pública y lucha contra la corrupción"/>
    <m/>
    <m/>
    <m/>
    <m/>
    <m/>
    <m/>
    <n v="1"/>
    <x v="2"/>
    <s v="POR_DEFINIR"/>
    <n v="4.4642857142857152E-4"/>
    <s v="Planeado"/>
    <n v="0.5"/>
    <n v="0"/>
    <n v="0"/>
    <n v="0"/>
    <n v="0.25"/>
    <n v="0"/>
    <n v="0"/>
    <n v="0"/>
    <n v="0.25"/>
    <n v="0"/>
    <n v="0"/>
    <n v="0"/>
    <n v="1"/>
    <s v="Ejecutado"/>
    <n v="0.5"/>
    <n v="0"/>
    <n v="0"/>
    <n v="0"/>
    <n v="0.25"/>
    <n v="0"/>
    <n v="0"/>
    <n v="0"/>
    <n v="0"/>
    <n v="0"/>
    <n v="0"/>
    <n v="0"/>
    <n v="0.75"/>
    <n v="0.75"/>
    <x v="0"/>
    <x v="2"/>
    <x v="2"/>
    <s v="Comunicación informe verificación y seguimiento plan anticorrupción y mapa de riesgos de corrupción y rendición de cuentas rad. 20192000006063 del 16 de enero de 2019_x000a_Informe seguimiento publicaciones pág web superintendencia de transporte del plan anticorrupción y mapa de riesgos de corrupción, rad. 20192000010953 del 31 de enero de 2019"/>
    <s v="Informes comunicados con las respectivas evidencias, podrán ser consultadas en ORFEO, según radicados"/>
    <n v="0"/>
    <n v="0"/>
    <n v="0"/>
    <x v="0"/>
    <s v="Memorando 20192000045653 del 17 abril de 2019"/>
    <s v="Se solicitó información seguimiento a la implementación de las actividades consignadas en el PAAA y mapas de riesgos de corrupción, del primer cuatrimestre de 2019."/>
    <s v="1. Memorando 20192000051403 del 08 de mayo de 2019 - Solicitud información - seguimiento y evaluación de Riesgos de Gestión_x000a_2. Memorando 20192000055033 del 16 de mayo de 2019 - Comunicación Informe de seguimiento Plan Anticorrupción y Mapa de Riesgos de Corrupción"/>
    <s v="Se realiza la publicación del informe Plan Anticorrupción de a cuerdo a las evidencias enviadas por cada Dependencia."/>
    <n v="0"/>
    <n v="0"/>
  </r>
  <r>
    <n v="185"/>
    <s v="PEND_PES2019"/>
    <x v="0"/>
    <s v="Fortalecer la Vigilancia."/>
    <x v="0"/>
    <s v="10. Plan de Acción Institucional - PAI"/>
    <x v="0"/>
    <n v="11"/>
    <x v="0"/>
    <s v="PAI_05 - Gestión del Riesgo de Corrupción  - Mapa de Riesgos de Corrupción"/>
    <s v="MT_02"/>
    <x v="3"/>
    <x v="3"/>
    <x v="1"/>
    <s v="Oficina Asesora de Planeación"/>
    <s v="Oficina Asesora de Planeación"/>
    <s v="Jefe Oficina Asesora Planeación"/>
    <s v="Apoyo"/>
    <s v="Administrativa/Financiera"/>
    <s v="Funcionamiento"/>
    <s v="2. DIRECCIONAMIENTO ESTRATEGICO Y PLANAECION"/>
    <s v="2.1.1 Planeación Institucional"/>
    <m/>
    <m/>
    <m/>
    <m/>
    <m/>
    <m/>
    <n v="1"/>
    <x v="3"/>
    <s v="POR_DEFINIR"/>
    <n v="4.4642857142857152E-4"/>
    <s v="Planeado"/>
    <n v="0.03"/>
    <n v="0.03"/>
    <n v="0.04"/>
    <n v="0.05"/>
    <n v="0.25"/>
    <n v="0.35"/>
    <n v="0.25"/>
    <n v="0"/>
    <n v="0"/>
    <n v="0"/>
    <n v="0"/>
    <n v="0"/>
    <n v="1"/>
    <s v="Ejecutado"/>
    <n v="0.03"/>
    <n v="0.03"/>
    <n v="0.04"/>
    <n v="0.05"/>
    <n v="0.25"/>
    <n v="0"/>
    <n v="0"/>
    <n v="0"/>
    <n v="0"/>
    <n v="0"/>
    <n v="0"/>
    <n v="0"/>
    <n v="0.4"/>
    <n v="0.4"/>
    <x v="1"/>
    <x v="3"/>
    <x v="3"/>
    <s v="Borrador de la Política de Administración del Riesgo"/>
    <s v="Se ha venido adelantando la actualización de la política de administración del riesgo de manera conjunta con la Oficina de Técnologías de la Información y las Comunicaciones"/>
    <s v="Borrador de la Política de Administración del Riesgo"/>
    <s v="Se ha venido adelantando la actualización de la política de administración del riesgo de manera conjunta con la Oficina de Técnologías de la Información y las Comunicaciones"/>
    <s v="Borrador de la Política de Administración del Riesgo"/>
    <x v="1"/>
    <s v="Propuesta de Política y formato para la adminsitración del riesgo en la Entidad."/>
    <s v="Se revisó la información entregada por la Oficina de Tecnologías de la Información y las Comunicaciones, se realizó la actualización del formato para mapa de riesgos de los procesos, el cual fue enviado a la Oficina de TICS para su validación, la cual se encuentre pendiente."/>
    <s v="Propuesta de Política y formato"/>
    <s v="Se envío la propuesta de política y el formato para revisión del Jefe de la Oficina Asesora de Planeación, se encuentra pendiente someterla a consideración del Comité de Coordinación de Control interno."/>
    <s v="Revisión y envío de documento"/>
    <s v="Se realizó la revisión del documento conjuntamente con el Jefe de la oficina Asesora de Planeación y se envió para revisión de los miembros del Comité de Coordinación de Control interno"/>
  </r>
  <r>
    <n v="186"/>
    <s v="PEND_PES2019"/>
    <x v="0"/>
    <s v="Fortalecer la Vigilancia."/>
    <x v="0"/>
    <s v="10. Plan de Acción Institucional - PAI"/>
    <x v="0"/>
    <n v="11"/>
    <x v="0"/>
    <s v="PAI_05 - Gestión del Riesgo de Corrupción  - Mapa de Riesgos de Corrupción"/>
    <s v="MT_02"/>
    <x v="4"/>
    <x v="4"/>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4"/>
    <s v="POR_DEFINIR"/>
    <n v="4.4642857142857152E-4"/>
    <s v="Planeado"/>
    <n v="0"/>
    <n v="0"/>
    <n v="0"/>
    <n v="0"/>
    <n v="0"/>
    <n v="0"/>
    <n v="0"/>
    <n v="0.5"/>
    <n v="0.5"/>
    <n v="0"/>
    <n v="0"/>
    <n v="0"/>
    <n v="1"/>
    <s v="Ejecutado"/>
    <n v="0"/>
    <n v="0"/>
    <n v="0"/>
    <n v="0"/>
    <n v="0"/>
    <n v="0"/>
    <n v="0"/>
    <n v="0"/>
    <n v="0"/>
    <n v="0"/>
    <n v="0"/>
    <n v="0"/>
    <n v="0"/>
    <n v="0"/>
    <x v="2"/>
    <x v="4"/>
    <x v="4"/>
    <s v="NA"/>
    <s v="NA"/>
    <s v="NA"/>
    <s v="NA"/>
    <s v="NA"/>
    <x v="2"/>
    <s v="NA"/>
    <s v="NA"/>
    <n v="0"/>
    <n v="0"/>
    <n v="0"/>
    <n v="0"/>
  </r>
  <r>
    <n v="199"/>
    <s v="PEND_PES2019"/>
    <x v="0"/>
    <s v="Fortalecer la Vigilancia."/>
    <x v="0"/>
    <s v="10. Plan de Acción Institucional - PAI"/>
    <x v="0"/>
    <n v="11"/>
    <x v="0"/>
    <s v="PAI_05 - Gestión del Riesgo de Corrupción  - Mapa de Riesgos de Corrupción"/>
    <s v="MT_02"/>
    <x v="5"/>
    <x v="5"/>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5"/>
    <s v="POR_DEFINIR"/>
    <n v="4.4642857142857152E-4"/>
    <s v="Planeado"/>
    <n v="0.4"/>
    <n v="0"/>
    <n v="0.1"/>
    <n v="0"/>
    <n v="0"/>
    <n v="0"/>
    <n v="0.1"/>
    <n v="0.1"/>
    <n v="0.1"/>
    <n v="0.1"/>
    <n v="0.1"/>
    <n v="0"/>
    <n v="0.99999999999999989"/>
    <s v="Ejecutado"/>
    <n v="0.4"/>
    <n v="0"/>
    <n v="0.1"/>
    <n v="0"/>
    <n v="0"/>
    <n v="0"/>
    <n v="0"/>
    <n v="0"/>
    <n v="0"/>
    <n v="0"/>
    <n v="0"/>
    <n v="0"/>
    <n v="0.5"/>
    <n v="0.5"/>
    <x v="1"/>
    <x v="5"/>
    <x v="5"/>
    <s v="Mapa de Riesgos Institucional publicado en la página web: http://www.supertransporte.gov.co/documentos/2019/Marzo/Planeacion_15/MAPA_DE_RIESGOS_CONSOLIDADO_14032019.xlsx"/>
    <s v="Se realizó consolidado con los mapa de riesgos vigentes a corte de 29 de enero de 2019 "/>
    <s v="NA"/>
    <s v="NA"/>
    <s v="Mapa de Riesgos Institucional publicado en la página web: http://www.supertransporte.gov.co/documentos/2019/Marzo/Planeacion_15/MAPA_DE_RIESGOS_CONSOLIDADO_14032019.xlsx"/>
    <x v="3"/>
    <s v="NA"/>
    <s v="NA"/>
    <n v="0"/>
    <n v="0"/>
    <n v="0"/>
    <n v="0"/>
  </r>
  <r>
    <n v="200"/>
    <s v="PEND_PES2019"/>
    <x v="0"/>
    <s v="Fortalecer la Vigilancia."/>
    <x v="0"/>
    <s v="10. Plan de Acción Institucional - PAI"/>
    <x v="0"/>
    <n v="11"/>
    <x v="0"/>
    <s v="PAI_05 - Gestión del Riesgo de Corrupción  - Mapa de Riesgos de Corrupción"/>
    <s v="MT_02"/>
    <x v="6"/>
    <x v="6"/>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6"/>
    <s v="POR_DEFINIR"/>
    <n v="4.4642857142857152E-4"/>
    <s v="Planeado"/>
    <n v="0.4"/>
    <n v="0"/>
    <n v="0.1"/>
    <n v="0"/>
    <n v="0"/>
    <n v="0"/>
    <n v="0"/>
    <n v="0"/>
    <n v="0"/>
    <n v="0"/>
    <n v="0.5"/>
    <n v="0"/>
    <n v="1"/>
    <s v="Ejecutado"/>
    <n v="0.4"/>
    <n v="0"/>
    <n v="0.1"/>
    <n v="0"/>
    <n v="0"/>
    <n v="0"/>
    <n v="0"/>
    <n v="0"/>
    <n v="0"/>
    <n v="0"/>
    <n v="0"/>
    <n v="0"/>
    <n v="0.5"/>
    <n v="0.5"/>
    <x v="1"/>
    <x v="5"/>
    <x v="6"/>
    <s v="Mapa de Riesgos Institucional publicado en la página web: http://www.supertransporte.gov.co/documentos/2019/Marzo/Planeacion_15/MAPA_DE_RIESGOS_CONSOLIDADO_14032019.xlsx"/>
    <s v="Se realizó consolidado con los mapa de riesgos vigentes con corte a 29 de enero de 2019 "/>
    <s v="NA"/>
    <s v="NA"/>
    <s v="Mapa de Riesgos Institucional publicado en la página web: http://www.supertransporte.gov.co/documentos/2019/Marzo/Planeacion_15/MAPA_DE_RIESGOS_CONSOLIDADO_14032019.xlsx"/>
    <x v="3"/>
    <s v="NA"/>
    <s v="NA"/>
    <n v="0"/>
    <n v="0"/>
    <n v="0"/>
    <n v="0"/>
  </r>
  <r>
    <n v="201"/>
    <s v="PEND_PES2019"/>
    <x v="0"/>
    <s v="Fortalecer la Vigilancia."/>
    <x v="0"/>
    <s v="10. Plan de Acción Institucional - PAI"/>
    <x v="0"/>
    <n v="11"/>
    <x v="0"/>
    <s v="PAI_05 - Gestión del Riesgo de Corrupción  - Mapa de Riesgos de Corrupción"/>
    <s v="MT_02"/>
    <x v="7"/>
    <x v="7"/>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7"/>
    <s v="POR_DEFINIR"/>
    <n v="4.4642857142857152E-4"/>
    <s v="Planeado"/>
    <n v="0"/>
    <n v="0"/>
    <n v="0"/>
    <n v="0.5"/>
    <n v="0"/>
    <n v="0"/>
    <n v="0"/>
    <n v="0.5"/>
    <n v="0"/>
    <n v="0"/>
    <n v="0"/>
    <n v="0"/>
    <n v="1"/>
    <s v="Ejecutado"/>
    <n v="0"/>
    <n v="0"/>
    <n v="0"/>
    <n v="0"/>
    <n v="0"/>
    <n v="0"/>
    <n v="0"/>
    <n v="0"/>
    <n v="0"/>
    <n v="0"/>
    <n v="0"/>
    <n v="0"/>
    <n v="0"/>
    <n v="0"/>
    <x v="2"/>
    <x v="6"/>
    <x v="7"/>
    <s v="NA"/>
    <s v="Actividad sin iniciar"/>
    <s v="NA"/>
    <s v="Actividad sin iniciar"/>
    <s v="NA"/>
    <x v="4"/>
    <s v="Mapa de Riesgos Publicado en la página web"/>
    <s v="Se realizó la consolidación del mapa de riesgos institucional, el cual se encuentra pendiente de presentar al comité institucional de gestión y desempeño, una vez sea verificado por el comité se procederá con su socialización."/>
    <n v="0"/>
    <n v="0"/>
    <n v="0"/>
    <n v="0"/>
  </r>
  <r>
    <n v="212"/>
    <s v="PEND_PES2019"/>
    <x v="0"/>
    <s v="Fortalecer la Vigilancia."/>
    <x v="0"/>
    <s v="10. Plan de Acción Institucional - PAI"/>
    <x v="0"/>
    <n v="11"/>
    <x v="0"/>
    <s v="PAI_05 - Gestión del Riesgo de Corrupción  - Mapa de Riesgos de Corrupción"/>
    <s v="MT_02"/>
    <x v="8"/>
    <x v="2"/>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8"/>
    <s v="POR_DEFINIR"/>
    <n v="4.4642857142857152E-4"/>
    <s v="Planeado"/>
    <n v="0"/>
    <n v="0"/>
    <n v="0"/>
    <n v="0.33329999999999999"/>
    <n v="0"/>
    <n v="0"/>
    <n v="0"/>
    <n v="0.33329999999999999"/>
    <n v="0"/>
    <n v="0"/>
    <n v="0"/>
    <n v="0.33339999999999997"/>
    <n v="1"/>
    <s v="Ejecutado"/>
    <n v="0"/>
    <n v="0"/>
    <n v="0"/>
    <n v="0.33329999999999999"/>
    <n v="0"/>
    <n v="0"/>
    <n v="0"/>
    <n v="0"/>
    <n v="0"/>
    <n v="0"/>
    <n v="0"/>
    <n v="0"/>
    <n v="0.33329999999999999"/>
    <n v="0.33329999999999999"/>
    <x v="1"/>
    <x v="7"/>
    <x v="8"/>
    <s v="NA"/>
    <s v="Actividad sin iniciar"/>
    <s v="NA"/>
    <s v="Actividad sin iniciar"/>
    <s v="NA"/>
    <x v="4"/>
    <s v="PAI consolidado."/>
    <s v="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
    <n v="0"/>
    <n v="0"/>
    <n v="0"/>
    <n v="0"/>
  </r>
  <r>
    <n v="213"/>
    <s v="PEND_PES2019"/>
    <x v="0"/>
    <s v="Fortalecer la Vigilancia."/>
    <x v="0"/>
    <s v="10. Plan de Acción Institucional - PAI"/>
    <x v="0"/>
    <n v="11"/>
    <x v="0"/>
    <s v="PAI_05 - Gestión del Riesgo de Corrupción  - Mapa de Riesgos de Corrupción"/>
    <s v="MT_03"/>
    <x v="9"/>
    <x v="8"/>
    <x v="2"/>
    <s v="Oficina Asesora Jurídica"/>
    <s v="Oficina Asesora Jurídica"/>
    <s v="Jefe Oficina Jurídica"/>
    <s v="Apoyo"/>
    <s v="Administrativa/Financiera"/>
    <s v="Funcionamiento"/>
    <s v="5. INFORMACION Y COMUNICACIÓN"/>
    <s v="5.2.3 Transparencia, acceso a la información pública y lucha contra la corrupción"/>
    <m/>
    <m/>
    <m/>
    <m/>
    <m/>
    <m/>
    <n v="0.8"/>
    <x v="9"/>
    <s v="POR_DEFINIR"/>
    <n v="4.4642857142857152E-4"/>
    <s v="Planeado"/>
    <n v="0"/>
    <n v="0"/>
    <n v="0.25"/>
    <n v="0"/>
    <n v="0"/>
    <n v="0.25"/>
    <n v="0"/>
    <n v="0"/>
    <n v="0.25"/>
    <n v="0"/>
    <n v="0"/>
    <n v="0.25"/>
    <n v="1"/>
    <s v="Ejecutado"/>
    <n v="0"/>
    <n v="0"/>
    <n v="0.25"/>
    <n v="0"/>
    <n v="0"/>
    <n v="0.25"/>
    <n v="0"/>
    <n v="0"/>
    <n v="0"/>
    <n v="0"/>
    <n v="0"/>
    <n v="0"/>
    <n v="0.5"/>
    <n v="0.5"/>
    <x v="1"/>
    <x v="8"/>
    <x v="9"/>
    <n v="0"/>
    <n v="0"/>
    <n v="0"/>
    <n v="0"/>
    <s v="Archivo de la Oficina"/>
    <x v="5"/>
    <n v="0"/>
    <n v="0"/>
    <s v="Archivo de la Oficina"/>
    <s v="Se realizaron denuncias ante la Fiscalía General de la Nación."/>
    <s v="Archivo de la Oficina"/>
    <s v="Se realizaron denuncias ante la Fiscalía General de la Nación."/>
  </r>
  <r>
    <n v="190"/>
    <s v="PEND_PES2019"/>
    <x v="0"/>
    <s v="Fortalecer la Vigilancia."/>
    <x v="0"/>
    <s v="10. Plan de Acción Institucional - PAI"/>
    <x v="0"/>
    <n v="11"/>
    <x v="0"/>
    <s v="PAI_05 - Gestión del Riesgo de Corrupción  - Mapa de Riesgos de Corrupción"/>
    <s v="MT_04"/>
    <x v="10"/>
    <x v="9"/>
    <x v="3"/>
    <s v="Delegatura de Concesiones e Infraestructura"/>
    <s v="Despacho del Delegado de Transito y Transporte Terrestre Automotor"/>
    <s v="Superintendente Delegado de Concesiones e Infraestructura"/>
    <s v="Misionales"/>
    <s v="Administrativa/Financiera"/>
    <s v="Funcionamiento"/>
    <s v="PEND_"/>
    <s v="PEND_"/>
    <m/>
    <m/>
    <m/>
    <m/>
    <m/>
    <m/>
    <m/>
    <x v="1"/>
    <s v="POR_DEFINIR"/>
    <n v="4.4642857142857152E-4"/>
    <s v="Planeado"/>
    <n v="0"/>
    <n v="0"/>
    <n v="0"/>
    <n v="0"/>
    <n v="0"/>
    <n v="1"/>
    <n v="0"/>
    <n v="0"/>
    <n v="0"/>
    <n v="0"/>
    <n v="0"/>
    <n v="1"/>
    <n v="2"/>
    <s v="Ejecutado"/>
    <n v="0"/>
    <n v="0"/>
    <n v="0"/>
    <n v="0"/>
    <n v="0"/>
    <n v="1"/>
    <n v="0"/>
    <n v="0"/>
    <n v="0"/>
    <n v="0"/>
    <n v="0"/>
    <n v="0"/>
    <n v="1"/>
    <n v="0.5"/>
    <x v="1"/>
    <x v="9"/>
    <x v="10"/>
    <n v="0"/>
    <n v="0"/>
    <n v="0"/>
    <n v="0"/>
    <n v="0"/>
    <x v="0"/>
    <n v="0"/>
    <n v="0"/>
    <n v="0"/>
    <n v="0"/>
    <s v="El 08 de mayo se realizo mesa  de trabajo (No. 60 Funcionarios), con las Delegaturas de Puertos, Protección al Usuario, Transito y Transporte y Concesiones e Infraestructura"/>
    <s v="En la reunión se trataron los siguientes temas_x000a_i. Actualizar e implementar política de supervisión_x000a_ii. Implementar modelo integrado de planeación y gestión MIPG en cada una de sus siete dimensiones _x000a_iii. Revisar y actualizar el mapa de riesgos_x000a_iv. Monitorear y efectuar seguimiento a riesgos de corrupción"/>
  </r>
  <r>
    <n v="203"/>
    <s v="PEND_PES2019"/>
    <x v="0"/>
    <s v="Fortalecer la Vigilancia."/>
    <x v="0"/>
    <s v="10. Plan de Acción Institucional - PAI"/>
    <x v="0"/>
    <n v="11"/>
    <x v="0"/>
    <s v="PAI_05 - Gestión del Riesgo de Corrupción  - Mapa de Riesgos de Corrupción"/>
    <s v="MT_04"/>
    <x v="11"/>
    <x v="2"/>
    <x v="3"/>
    <s v="Delegatura de Concesiones e Infraestructura"/>
    <s v="Despacho del Delegado de Transito y Transporte Terrestre Automotor"/>
    <s v="Superintendente Delegado de Concesiones e Infraestructura"/>
    <s v="Misionales"/>
    <s v="Administrativa/Financiera"/>
    <s v="Funcionamiento"/>
    <s v="5. INFORMACION Y COMUNICACIÓN"/>
    <s v="5.2.3 Transparencia, acceso a la información pública y lucha contra la corrupción"/>
    <m/>
    <m/>
    <m/>
    <m/>
    <m/>
    <m/>
    <n v="1"/>
    <x v="2"/>
    <s v="POR_DEFINIR"/>
    <n v="4.4642857142857152E-4"/>
    <s v="Planeado"/>
    <n v="0"/>
    <n v="0"/>
    <n v="0"/>
    <n v="1"/>
    <n v="0"/>
    <n v="0"/>
    <n v="0"/>
    <n v="1"/>
    <n v="0"/>
    <n v="0"/>
    <n v="0"/>
    <n v="1"/>
    <n v="3"/>
    <s v="Ejecutado"/>
    <n v="0"/>
    <n v="0"/>
    <n v="0"/>
    <n v="1"/>
    <n v="0"/>
    <n v="0"/>
    <n v="0"/>
    <n v="0"/>
    <n v="0"/>
    <n v="0"/>
    <n v="0"/>
    <n v="0"/>
    <n v="1"/>
    <n v="0.33333333333333331"/>
    <x v="1"/>
    <x v="10"/>
    <x v="11"/>
    <n v="0"/>
    <n v="0"/>
    <n v="0"/>
    <n v="0"/>
    <n v="0"/>
    <x v="0"/>
    <s v="i. Acta # 42 del 29 de abril de 2019, en la cual asistieron funcionarios y contratistas de la Delegada de Concesiones"/>
    <s v="i. Actualización y Socialización Mapa de riesgos, seguimiento riesgos de corrupción, Participación ciudadana"/>
    <n v="0"/>
    <n v="0"/>
    <n v="0"/>
    <n v="0"/>
  </r>
  <r>
    <n v="187"/>
    <s v="PEND_PES2019"/>
    <x v="0"/>
    <s v="Fortalecer la Vigilancia."/>
    <x v="0"/>
    <s v="10. Plan de Acción Institucional - PAI"/>
    <x v="0"/>
    <n v="11"/>
    <x v="0"/>
    <s v="PAI_05 - Gestión del Riesgo de Corrupción  - Mapa de Riesgos de Corrupción"/>
    <s v="MT_04"/>
    <x v="12"/>
    <x v="9"/>
    <x v="4"/>
    <s v="Delegatura de Puertos"/>
    <s v="Despacho del Delegado de Puertos"/>
    <s v="Superintendente Delegado de Puertos"/>
    <s v="Misionales"/>
    <s v="Administrativa/Financiera"/>
    <s v="Funcionamiento"/>
    <s v="5. INFORMACION Y COMUNICACIÓN"/>
    <s v="5.2.3 Transparencia, acceso a la información pública y lucha contra la corrupción"/>
    <m/>
    <m/>
    <m/>
    <m/>
    <m/>
    <m/>
    <n v="1"/>
    <x v="1"/>
    <s v="POR_DEFINIR"/>
    <n v="4.4642857142857152E-4"/>
    <s v="Planeado"/>
    <n v="0"/>
    <n v="0"/>
    <n v="0.05"/>
    <n v="0.15"/>
    <n v="0.1"/>
    <n v="0.1"/>
    <n v="0.1"/>
    <n v="0.1"/>
    <n v="0.1"/>
    <n v="0.1"/>
    <n v="0.1"/>
    <n v="0.1"/>
    <n v="0.99999999999999989"/>
    <s v="Ejecutado"/>
    <n v="0"/>
    <n v="0"/>
    <n v="0.05"/>
    <n v="0"/>
    <n v="0.1"/>
    <n v="0.1"/>
    <n v="0"/>
    <n v="0"/>
    <n v="0"/>
    <n v="0"/>
    <n v="0"/>
    <n v="0"/>
    <n v="0.25"/>
    <n v="0.25"/>
    <x v="1"/>
    <x v="11"/>
    <x v="12"/>
    <s v="No se programo actividad para este mes. "/>
    <s v="N.A. "/>
    <s v="No se programo actividad para este mes. "/>
    <s v="N.A. "/>
    <s v="1. Correo electrónico del 6 de marzo. Archivo denominado Puertos Evidencia actividad 16 PAI marzo1._x000a_2.  Correos electrónicos del mes de marzo referente a las actas de las mesas de trabajo. Archivo denominado Puertos. Evidencia actividad 16 PAI marzo2."/>
    <x v="6"/>
    <s v="N.A."/>
    <s v="Se habia planeado reunion con la Oficina Asesora de Planeación una vez se expidiera el Maual de Funciones y Competencias para con base en el tener claridad de los procesos de la entidad sobre la cual se deben plantear los mapas de riesgos. No se realizó reunion con la Oficina Asesora de Planeación para tratar este tema. "/>
    <s v="Correo Electrónico. _x000a_Archivo denominado:  Puertos. Evid Actv 1 PAI_mayo_correo.pdf_x000a__x000a_Acta del 8 de mayo._x000a_Archivo denominado: Puertos. Evid Actv 1 PAI_mayo_Acta.pdf"/>
    <s v="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actualización de los mapas de riesgos previa  definicion o ajuste a los procesos misionales. "/>
    <s v="16. Puertos. Evid activ 16.PAI Junio seguim riesgos correo"/>
    <s v="Se informó al Delegdado de la respuesta a dar a la Oficina de Control Interno sobre seguimiento al mapa de riesgos, presentandose la ejecución de algunos indicadores."/>
  </r>
  <r>
    <n v="202"/>
    <s v="PEND_PES2019"/>
    <x v="0"/>
    <s v="Fortalecer la Vigilancia."/>
    <x v="0"/>
    <s v="10. Plan de Acción Institucional - PAI"/>
    <x v="0"/>
    <n v="11"/>
    <x v="0"/>
    <s v="PAI_05 - Gestión del Riesgo de Corrupción  - Mapa de Riesgos de Corrupción"/>
    <s v="MT_04"/>
    <x v="13"/>
    <x v="2"/>
    <x v="4"/>
    <s v="Delegatura de Puertos"/>
    <s v="Despacho del Delegado de Puertos"/>
    <s v="Superintendente Delegado de Puertos"/>
    <s v="Misionales"/>
    <s v="Administrativa/Financiera"/>
    <s v="Funcionamiento"/>
    <s v="5. INFORMACION Y COMUNICACIÓN"/>
    <s v="5.2.3 Transparencia, acceso a la información pública y lucha contra la corrupción"/>
    <m/>
    <m/>
    <m/>
    <m/>
    <m/>
    <m/>
    <n v="1"/>
    <x v="2"/>
    <s v="POR_DEFINIR"/>
    <n v="4.4642857142857152E-4"/>
    <s v="Planeado"/>
    <n v="0"/>
    <n v="0"/>
    <n v="0"/>
    <n v="0"/>
    <n v="0"/>
    <n v="0"/>
    <n v="0"/>
    <n v="0"/>
    <n v="0.25"/>
    <n v="0.25"/>
    <n v="0.25"/>
    <n v="0.25"/>
    <n v="1"/>
    <s v="Ejecutado"/>
    <n v="0"/>
    <n v="0"/>
    <n v="0"/>
    <n v="0"/>
    <n v="0"/>
    <n v="0.1"/>
    <n v="0"/>
    <n v="0"/>
    <n v="0"/>
    <n v="0"/>
    <n v="0"/>
    <n v="0"/>
    <n v="0.1"/>
    <n v="0.1"/>
    <x v="1"/>
    <x v="12"/>
    <x v="13"/>
    <s v="No se programo actividad para este mes. "/>
    <s v="N.A. "/>
    <s v="No se programo actividad para este mes. "/>
    <s v="N.A. "/>
    <s v="No se programo actividad para este mes. "/>
    <x v="7"/>
    <s v="N.A,"/>
    <s v="No se programo actividad para este mes. "/>
    <s v="N.A."/>
    <s v="No se programo actividad para este mes.  Ademas hasta que no se tengan definidos los riesgos, los mismos no se pueden monitorear. "/>
    <s v="16. Puertos. Evid activ 16. PAI Junio seguim riesgos"/>
    <s v="Se informó al Delegdado de la respuesta a dar a la Oficina de Control Interno sobre seguimiento al mapa de riesgos, presentandose la ejecución de algunos indicadores."/>
  </r>
  <r>
    <n v="192"/>
    <s v="PEND_PES2019"/>
    <x v="0"/>
    <s v="Fortalecer la Vigilancia."/>
    <x v="0"/>
    <s v="10. Plan de Acción Institucional - PAI"/>
    <x v="0"/>
    <n v="11"/>
    <x v="0"/>
    <s v="PAI_05 - Gestión del Riesgo de Corrupción  - Mapa de Riesgos de Corrupción"/>
    <s v="MT_04"/>
    <x v="14"/>
    <x v="9"/>
    <x v="5"/>
    <s v="Delegatura de Protección al Usuario"/>
    <s v="Delegatura de Protección al Usuario"/>
    <s v="Delegado de Protección al Usuario"/>
    <s v="Misionales"/>
    <s v="Administrativa/Financiera"/>
    <s v="Funcionamiento"/>
    <s v="5. INFORMACION Y COMUNICACIÓN"/>
    <s v="5.2.3 Transparencia, acceso a la información pública y lucha contra la corrupción"/>
    <m/>
    <m/>
    <m/>
    <m/>
    <m/>
    <m/>
    <n v="1"/>
    <x v="1"/>
    <s v="POR_DEFINIR"/>
    <n v="4.4642857142857152E-4"/>
    <s v="Planeado"/>
    <n v="0"/>
    <n v="0"/>
    <n v="0"/>
    <n v="0"/>
    <n v="0"/>
    <n v="0"/>
    <n v="0"/>
    <n v="1"/>
    <n v="0"/>
    <n v="0"/>
    <n v="0"/>
    <n v="0"/>
    <n v="1"/>
    <s v="Ejecutado"/>
    <n v="0"/>
    <n v="0"/>
    <n v="0"/>
    <n v="0"/>
    <n v="0"/>
    <n v="0"/>
    <n v="0"/>
    <n v="0"/>
    <n v="0"/>
    <n v="0"/>
    <n v="0"/>
    <n v="0"/>
    <n v="0"/>
    <n v="0"/>
    <x v="2"/>
    <x v="13"/>
    <x v="14"/>
    <n v="0"/>
    <n v="0"/>
    <n v="0"/>
    <n v="0"/>
    <n v="0"/>
    <x v="0"/>
    <n v="0"/>
    <n v="0"/>
    <n v="0"/>
    <n v="0"/>
    <n v="0"/>
    <s v="No hay actividad programada para este mes"/>
  </r>
  <r>
    <n v="205"/>
    <s v="PEND_PES2019"/>
    <x v="0"/>
    <s v="Fortalecer la Vigilancia."/>
    <x v="0"/>
    <s v="10. Plan de Acción Institucional - PAI"/>
    <x v="0"/>
    <n v="11"/>
    <x v="0"/>
    <s v="PAI_05 - Gestión del Riesgo de Corrupción  - Mapa de Riesgos de Corrupción"/>
    <s v="MT_04"/>
    <x v="15"/>
    <x v="2"/>
    <x v="5"/>
    <s v="Delegatura de Protección al Usuario"/>
    <s v="Delegatura de Protección al Usuario"/>
    <s v="Delegado de Protección al Usuario"/>
    <s v="Misionales"/>
    <s v="Administrativa/Financiera"/>
    <s v="Funcionamiento"/>
    <s v="5. INFORMACION Y COMUNICACIÓN"/>
    <s v="5.2.3 Transparencia, acceso a la información pública y lucha contra la corrupción"/>
    <m/>
    <m/>
    <m/>
    <m/>
    <m/>
    <m/>
    <n v="1"/>
    <x v="2"/>
    <s v="POR_DEFINIR"/>
    <n v="4.4642857142857152E-4"/>
    <s v="Planeado"/>
    <n v="0"/>
    <n v="0"/>
    <n v="0"/>
    <n v="0"/>
    <n v="0"/>
    <n v="0"/>
    <n v="0"/>
    <n v="1"/>
    <n v="0"/>
    <n v="0"/>
    <n v="0"/>
    <n v="1"/>
    <n v="2"/>
    <s v="Ejecutado"/>
    <n v="0"/>
    <n v="0"/>
    <n v="0"/>
    <n v="0"/>
    <n v="0"/>
    <n v="0"/>
    <n v="0"/>
    <n v="0"/>
    <n v="0"/>
    <n v="0"/>
    <n v="0"/>
    <n v="0"/>
    <n v="0"/>
    <n v="0"/>
    <x v="2"/>
    <x v="13"/>
    <x v="15"/>
    <n v="0"/>
    <n v="0"/>
    <n v="0"/>
    <n v="0"/>
    <n v="0"/>
    <x v="0"/>
    <n v="0"/>
    <n v="0"/>
    <n v="0"/>
    <n v="0"/>
    <n v="0"/>
    <s v="No hay actividad programad para este mes"/>
  </r>
  <r>
    <n v="211"/>
    <s v="PEND_PES2019"/>
    <x v="0"/>
    <s v="Fortalecer la Vigilancia."/>
    <x v="0"/>
    <s v="10. Plan de Acción Institucional - PAI"/>
    <x v="0"/>
    <n v="11"/>
    <x v="0"/>
    <s v="PAI_05 - Gestión del Riesgo de Corrupción  - Mapa de Riesgos de Corrupción"/>
    <s v="MT_04"/>
    <x v="16"/>
    <x v="2"/>
    <x v="6"/>
    <s v="Despacho Superintendencia"/>
    <s v="Equipo de Comunicaciones"/>
    <s v="Asesor"/>
    <s v="Apoyo"/>
    <s v="Administrativa/Financiera"/>
    <s v="Funcionamiento"/>
    <s v="5. INFORMACION Y COMUNICACIÓN"/>
    <s v="5.2.3 Transparencia, acceso a la información pública y lucha contra la corrupción"/>
    <m/>
    <m/>
    <m/>
    <m/>
    <m/>
    <m/>
    <n v="1"/>
    <x v="2"/>
    <s v="POR_DEFINIR"/>
    <n v="4.4642857142857152E-4"/>
    <s v="Planeado"/>
    <n v="0"/>
    <n v="0"/>
    <n v="0"/>
    <n v="0.33333332999999998"/>
    <n v="0"/>
    <n v="0"/>
    <n v="0"/>
    <n v="0.33333333329999998"/>
    <n v="0"/>
    <n v="0"/>
    <n v="0"/>
    <n v="0.33333333332999998"/>
    <n v="0.99999999662999994"/>
    <s v="Ejecutado"/>
    <n v="0"/>
    <n v="0"/>
    <n v="0"/>
    <n v="0.33"/>
    <n v="0"/>
    <n v="0"/>
    <n v="0"/>
    <n v="0"/>
    <n v="0"/>
    <n v="0"/>
    <n v="0"/>
    <n v="0"/>
    <n v="0.33"/>
    <n v="0.33000000111210004"/>
    <x v="1"/>
    <x v="14"/>
    <x v="16"/>
    <n v="0"/>
    <n v="0"/>
    <n v="0"/>
    <n v="0"/>
    <n v="0"/>
    <x v="0"/>
    <s v="Mapa de riesgos enviado"/>
    <s v="Se realizó el seguimiento y se envió a la oficina de control interno"/>
    <n v="0"/>
    <n v="0"/>
    <n v="0"/>
    <n v="0"/>
  </r>
  <r>
    <n v="191"/>
    <s v="PEND_PES2019"/>
    <x v="0"/>
    <s v="Fortalecer la Vigilancia."/>
    <x v="0"/>
    <s v="10. Plan de Acción Institucional - PAI"/>
    <x v="0"/>
    <n v="11"/>
    <x v="0"/>
    <s v="PAI_05 - Gestión del Riesgo de Corrupción  - Mapa de Riesgos de Corrupción"/>
    <s v="MT_04"/>
    <x v="17"/>
    <x v="9"/>
    <x v="7"/>
    <s v="Delegatura de Transito y Transporte Terrestre Automotor"/>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x v="1"/>
    <s v="POR_DEFINIR"/>
    <n v="4.4642857142857152E-4"/>
    <s v="Planeado"/>
    <n v="0"/>
    <n v="0"/>
    <n v="0"/>
    <n v="0"/>
    <n v="0"/>
    <n v="0"/>
    <n v="0"/>
    <n v="0"/>
    <n v="0"/>
    <n v="0"/>
    <n v="0"/>
    <n v="1"/>
    <n v="1"/>
    <s v="Ejecutado"/>
    <n v="0"/>
    <n v="0"/>
    <n v="0"/>
    <n v="0"/>
    <n v="0"/>
    <n v="0"/>
    <n v="0"/>
    <n v="0"/>
    <n v="0"/>
    <n v="0"/>
    <n v="0"/>
    <n v="0"/>
    <n v="0"/>
    <n v="0"/>
    <x v="2"/>
    <x v="15"/>
    <x v="17"/>
    <n v="0"/>
    <n v="0"/>
    <n v="0"/>
    <n v="0"/>
    <n v="0"/>
    <x v="0"/>
    <n v="0"/>
    <n v="0"/>
    <s v="1. ACTA REUNIÓN MAPA DE RIESGOS_x000a_2. PANTALLAZO CORREO SOLICITUD A LA OFICINA ASESORA DE PLANEACIÓN"/>
    <s v="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n v="0"/>
    <n v="0"/>
  </r>
  <r>
    <n v="204"/>
    <s v="PEND_PES2019"/>
    <x v="0"/>
    <s v="Fortalecer la Vigilancia."/>
    <x v="0"/>
    <s v="10. Plan de Acción Institucional - PAI"/>
    <x v="0"/>
    <n v="11"/>
    <x v="0"/>
    <s v="PAI_05 - Gestión del Riesgo de Corrupción  - Mapa de Riesgos de Corrupción"/>
    <s v="MT_04"/>
    <x v="18"/>
    <x v="2"/>
    <x v="7"/>
    <s v="Delegatura de Transito y Transporte Terrestre Automotor"/>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x v="2"/>
    <s v="POR_DEFINIR"/>
    <n v="4.4642857142857152E-4"/>
    <s v="Planeado"/>
    <n v="0"/>
    <n v="0"/>
    <n v="0"/>
    <n v="1"/>
    <n v="0"/>
    <n v="0"/>
    <n v="0"/>
    <n v="1"/>
    <n v="0"/>
    <n v="0"/>
    <n v="0"/>
    <n v="1"/>
    <n v="3"/>
    <s v="Ejecutado"/>
    <n v="0"/>
    <n v="0"/>
    <n v="0"/>
    <n v="0"/>
    <n v="0"/>
    <n v="0"/>
    <n v="0"/>
    <n v="0"/>
    <n v="0"/>
    <n v="0"/>
    <n v="0"/>
    <n v="0"/>
    <n v="0"/>
    <n v="0"/>
    <x v="2"/>
    <x v="16"/>
    <x v="18"/>
    <n v="0"/>
    <n v="0"/>
    <n v="0"/>
    <n v="0"/>
    <n v="0"/>
    <x v="0"/>
    <s v="Acta de reunión y correo de solicitud"/>
    <s v="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
    <s v="1. ACTA REUNIÓN MAPA DE RIESGOS_x000a_2. PANTALLAZO CORREO SOLICITUD A LA OFICINA ASESORA DE PLANEACIÓN"/>
    <s v="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_x000a_Dicho lo anterior, no se ha podido realizar la actualización del mapa de riesgos por proceso y el respectivo seguimiento._x000a_Se adjunta acta de reunión y pantallazo de la solicitud a la Oficina Asesora de Planeación mediante correo electrónico"/>
    <n v="0"/>
    <n v="0"/>
  </r>
  <r>
    <n v="194"/>
    <s v="PEND_PES2019"/>
    <x v="0"/>
    <s v="Fortalecer la Vigilancia."/>
    <x v="0"/>
    <s v="10. Plan de Acción Institucional - PAI"/>
    <x v="0"/>
    <n v="11"/>
    <x v="0"/>
    <s v="PAI_05 - Gestión del Riesgo de Corrupción  - Mapa de Riesgos de Corrupción"/>
    <s v="MT_04"/>
    <x v="19"/>
    <x v="9"/>
    <x v="2"/>
    <s v="Oficina Asesora Jurídica"/>
    <s v="Oficina Asesora Jurídica"/>
    <s v="Jefe Oficina Jurídica"/>
    <s v="Apoyo"/>
    <s v="Administrativa/Financiera"/>
    <s v="Funcionamiento"/>
    <s v="5. INFORMACION Y COMUNICACIÓN"/>
    <s v="5.2.3 Transparencia, acceso a la información pública y lucha contra la corrupción"/>
    <m/>
    <m/>
    <m/>
    <m/>
    <m/>
    <m/>
    <n v="1"/>
    <x v="1"/>
    <s v="POR_DEFINIR"/>
    <n v="4.4642857142857152E-4"/>
    <s v="Planeado"/>
    <n v="0"/>
    <n v="0"/>
    <n v="0"/>
    <n v="0"/>
    <n v="0"/>
    <n v="0"/>
    <n v="0"/>
    <n v="0"/>
    <n v="0"/>
    <n v="0"/>
    <n v="1"/>
    <n v="0"/>
    <n v="1"/>
    <s v="Ejecutado"/>
    <n v="0"/>
    <n v="0"/>
    <n v="0"/>
    <n v="0"/>
    <n v="0"/>
    <n v="0"/>
    <n v="0"/>
    <n v="0"/>
    <n v="0"/>
    <n v="0"/>
    <n v="0"/>
    <n v="0"/>
    <n v="0"/>
    <n v="0"/>
    <x v="2"/>
    <x v="13"/>
    <x v="19"/>
    <n v="0"/>
    <n v="0"/>
    <n v="0"/>
    <n v="0"/>
    <n v="0"/>
    <x v="0"/>
    <n v="0"/>
    <n v="0"/>
    <n v="0"/>
    <n v="0"/>
    <n v="0"/>
    <n v="0"/>
  </r>
  <r>
    <n v="206"/>
    <s v="PEND_PES2019"/>
    <x v="0"/>
    <s v="Fortalecer la Vigilancia."/>
    <x v="0"/>
    <s v="10. Plan de Acción Institucional - PAI"/>
    <x v="0"/>
    <n v="11"/>
    <x v="0"/>
    <s v="PAI_05 - Gestión del Riesgo de Corrupción  - Mapa de Riesgos de Corrupción"/>
    <s v="MT_04"/>
    <x v="20"/>
    <x v="2"/>
    <x v="2"/>
    <s v="Oficina Asesora Jurídica"/>
    <s v="Oficina Asesora Jurídica"/>
    <s v="Jefe Oficina Jurídica"/>
    <s v="Apoyo"/>
    <s v="Administrativa/Financiera"/>
    <s v="Funcionamiento"/>
    <s v="5. INFORMACION Y COMUNICACIÓN"/>
    <s v="5.2.3 Transparencia, acceso a la información pública y lucha contra la corrupción"/>
    <m/>
    <m/>
    <m/>
    <m/>
    <m/>
    <m/>
    <n v="1"/>
    <x v="2"/>
    <s v="POR_DEFINIR"/>
    <n v="4.4642857142857152E-4"/>
    <s v="Planeado"/>
    <n v="0"/>
    <n v="0"/>
    <n v="0"/>
    <n v="0"/>
    <n v="0.5"/>
    <n v="0"/>
    <n v="0"/>
    <n v="0"/>
    <n v="0"/>
    <n v="0"/>
    <n v="0.5"/>
    <n v="0"/>
    <n v="1"/>
    <s v="Ejecutado"/>
    <n v="0"/>
    <n v="0"/>
    <n v="0"/>
    <n v="0"/>
    <n v="0.5"/>
    <n v="0"/>
    <n v="0"/>
    <n v="0"/>
    <n v="0"/>
    <n v="0"/>
    <n v="0"/>
    <n v="0"/>
    <n v="0.5"/>
    <n v="0.5"/>
    <x v="1"/>
    <x v="17"/>
    <x v="20"/>
    <n v="0"/>
    <n v="0"/>
    <n v="0"/>
    <n v="0"/>
    <n v="0"/>
    <x v="0"/>
    <n v="0"/>
    <n v="0"/>
    <s v="Se remitió seguimiento a OCI y OAP"/>
    <s v="Se realizó analisis y fuer remitido a la OCI y OAP para su conocimiento."/>
    <n v="0"/>
    <n v="0"/>
  </r>
  <r>
    <n v="188"/>
    <s v="PEND_PES2019"/>
    <x v="0"/>
    <s v="Fortalecer la Vigilancia."/>
    <x v="0"/>
    <s v="10. Plan de Acción Institucional - PAI"/>
    <x v="0"/>
    <n v="11"/>
    <x v="0"/>
    <s v="PAI_05 - Gestión del Riesgo de Corrupción  - Mapa de Riesgos de Corrupción"/>
    <s v="MT_04"/>
    <x v="21"/>
    <x v="1"/>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m/>
    <m/>
    <m/>
    <m/>
    <m/>
    <m/>
    <n v="1"/>
    <x v="1"/>
    <s v="POR_DEFINIR"/>
    <n v="4.4642857142857152E-4"/>
    <s v="Planeado"/>
    <n v="8.3333000000000004E-2"/>
    <n v="8.3333000000000004E-2"/>
    <n v="8.3333000000000004E-2"/>
    <n v="8.3333000000000004E-2"/>
    <n v="8.3333000000000004E-2"/>
    <n v="8.3333000000000004E-2"/>
    <n v="8.3333000000000004E-2"/>
    <n v="8.3333000000000004E-2"/>
    <n v="8.3333000000000004E-2"/>
    <n v="8.3333000000000004E-2"/>
    <n v="8.3333000000000004E-2"/>
    <n v="8.3333000000000004E-2"/>
    <n v="0.999996"/>
    <s v="Ejecutado"/>
    <n v="8.3333000000000004E-2"/>
    <n v="8.3333000000000004E-2"/>
    <n v="8.3333000000000004E-2"/>
    <n v="8.3333000000000004E-2"/>
    <n v="8.3333000000000004E-2"/>
    <n v="8.3333000000000004E-2"/>
    <n v="0"/>
    <n v="0"/>
    <n v="0"/>
    <n v="0"/>
    <n v="0"/>
    <n v="0"/>
    <n v="0.499998"/>
    <n v="0.5"/>
    <x v="1"/>
    <x v="18"/>
    <x v="21"/>
    <n v="0"/>
    <s v="Revisión mapa de riegos del proceso de TI."/>
    <s v="589 feb - Formato Riesgos V2 - TI - 21022019.xlsx"/>
    <s v="Actualización mapa de riesgos del Proceso de TI"/>
    <s v="589 mar - Formato Riesgos V2 - TI - 29032019.xlsx"/>
    <x v="8"/>
    <s v="589 abril - Mapa de riesgos CEMAT.xlsx"/>
    <s v="Revisión del mapa de Riesgos del CEMAT."/>
    <s v="Nuevo formato identificación riesgos.xlsx"/>
    <s v="Se realizó la revisión del mapa de riesgos del proceso de Gestión TICs, a través del ajuste de la Política de tratamiento de Riesgos y el formato de identificación de riesgos ajustados."/>
    <s v="http://intranet.supertransporte.gov.co/CadenaValor/index.htm"/>
    <s v="El mapa de riesgos se encuentra actualizado en la cadena de valor de la entidad."/>
  </r>
  <r>
    <n v="193"/>
    <s v="PEND_PES2019"/>
    <x v="0"/>
    <s v="Fortalecer la Vigilancia."/>
    <x v="0"/>
    <s v="10. Plan de Acción Institucional - PAI"/>
    <x v="0"/>
    <n v="11"/>
    <x v="0"/>
    <s v="PAI_05 - Gestión del Riesgo de Corrupción  - Mapa de Riesgos de Corrupción"/>
    <s v="MT_04"/>
    <x v="22"/>
    <x v="2"/>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x v="2"/>
    <s v="POR_DEFINIR"/>
    <n v="1.666666666666667E-3"/>
    <s v="Planeado"/>
    <n v="0"/>
    <n v="0"/>
    <n v="0.25"/>
    <n v="0.05"/>
    <n v="0.1"/>
    <n v="0.1"/>
    <n v="0.05"/>
    <n v="0.1"/>
    <n v="0.1"/>
    <n v="0.05"/>
    <n v="0.1"/>
    <n v="0.1"/>
    <n v="1"/>
    <s v="Ejecutado"/>
    <n v="0"/>
    <n v="0"/>
    <n v="0.25"/>
    <n v="0.05"/>
    <n v="0.1"/>
    <n v="0.1"/>
    <n v="0"/>
    <n v="0"/>
    <n v="0"/>
    <n v="0"/>
    <n v="0"/>
    <n v="0"/>
    <n v="0.5"/>
    <n v="0.5"/>
    <x v="1"/>
    <x v="19"/>
    <x v="22"/>
    <n v="0"/>
    <n v="0"/>
    <n v="0"/>
    <n v="0"/>
    <s v="589 mar - Formato Riesgos V2 - TI - 29032019.xlsx"/>
    <x v="9"/>
    <s v="631 abril - PAAC_2019_V2 avance 30 de abril 2019.xlsx"/>
    <s v="Reporte de avance en la actividades del plan anticorrupción y de atención al ciudadano."/>
    <s v="PAAC_2019_V2 avance 30 de abril 2019.xlsx"/>
    <s v="Se reportó el avance en el cumplimiento del plan anticorrupción."/>
    <s v="584 junio - PAAC_2019_V2 avance 30 de abril 2019.xlsx"/>
    <s v="Se reporta avance en los riesgos de corrupcción con corte a 30 de abril."/>
  </r>
  <r>
    <n v="65"/>
    <s v="PEND_PES2019"/>
    <x v="0"/>
    <s v="Fortalecer la Vigilancia."/>
    <x v="0"/>
    <s v="10. Plan de Acción Institucional - PAI"/>
    <x v="0"/>
    <n v="11"/>
    <x v="0"/>
    <s v="PAI_05 - Gestión del Riesgo de Corrupción  - Mapa de Riesgos de Corrupción"/>
    <s v="MT_04"/>
    <x v="23"/>
    <x v="2"/>
    <x v="9"/>
    <s v="Secretaria General"/>
    <s v="Atención al Ciudadano"/>
    <s v="Coordinador Atención al Ciudadano"/>
    <s v="Apoyo"/>
    <s v="Administrativa/Financiera"/>
    <s v="Funcionamiento"/>
    <s v="3. GESTION CON VALORES PARA RESULTADOS"/>
    <s v="3.2.2.1  Servicio al Ciudadano"/>
    <m/>
    <m/>
    <m/>
    <m/>
    <m/>
    <m/>
    <n v="1"/>
    <x v="2"/>
    <s v="POR_DEFINIR"/>
    <n v="4.4642857142857152E-4"/>
    <s v="Planeado"/>
    <n v="0"/>
    <n v="0"/>
    <n v="0"/>
    <n v="0.33333299999999999"/>
    <n v="0"/>
    <n v="0"/>
    <n v="0"/>
    <n v="0.33333000000000002"/>
    <n v="0"/>
    <n v="0"/>
    <n v="0"/>
    <n v="0.33333299999999999"/>
    <n v="0.999996"/>
    <s v="Ejecutado"/>
    <n v="0"/>
    <n v="0"/>
    <n v="0"/>
    <n v="0.33333299999999999"/>
    <n v="0"/>
    <n v="0"/>
    <n v="0"/>
    <n v="0"/>
    <n v="0"/>
    <n v="0"/>
    <n v="0"/>
    <n v="0"/>
    <n v="0.33333299999999999"/>
    <n v="0.33333433333733337"/>
    <x v="1"/>
    <x v="20"/>
    <x v="23"/>
    <n v="0"/>
    <n v="0"/>
    <n v="0"/>
    <n v="0"/>
    <n v="0"/>
    <x v="0"/>
    <s v="Se ha implementado el control al riesgo de corrupción . Verbalmente  se orienta a todos  los ciudadanos para que usen  los aplicativos  de solicitudes en linea , principalmente  para recuperar  vehículos inmovilizados"/>
    <s v="La evidencia  corresponde a la Delegatura de Tránsito que ha  revisado el protocolo para la entrega de vehículos a los ciudadano. La Delegatura de Tránsito transmite esa información clara a través del aplicativo Vigia. "/>
    <n v="0"/>
    <n v="0"/>
    <n v="0"/>
    <n v="0"/>
  </r>
  <r>
    <n v="195"/>
    <s v="PEND_PES2019"/>
    <x v="0"/>
    <s v="Fortalecer la Vigilancia."/>
    <x v="0"/>
    <s v="10. Plan de Acción Institucional - PAI"/>
    <x v="0"/>
    <n v="11"/>
    <x v="0"/>
    <s v="PAI_05 - Gestión del Riesgo de Corrupción  - Mapa de Riesgos de Corrupción"/>
    <s v="MT_04"/>
    <x v="24"/>
    <x v="9"/>
    <x v="9"/>
    <s v="Secretaria General"/>
    <s v="Dirección Financiera"/>
    <s v="Director Financiero"/>
    <s v="Apoyo"/>
    <s v="Administrativa/Financiera"/>
    <s v="Funcionamiento"/>
    <s v="5. INFORMACION Y COMUNICACIÓN"/>
    <s v="5.2.3 Transparencia, acceso a la información pública y lucha contra la corrupción"/>
    <m/>
    <m/>
    <m/>
    <m/>
    <m/>
    <m/>
    <n v="1"/>
    <x v="1"/>
    <s v="POR_DEFINIR"/>
    <n v="4.4642857142857152E-4"/>
    <s v="Planeado"/>
    <n v="0"/>
    <n v="0"/>
    <n v="0"/>
    <n v="0"/>
    <n v="0"/>
    <n v="0"/>
    <n v="0"/>
    <n v="0"/>
    <n v="0"/>
    <n v="0.5"/>
    <n v="0.5"/>
    <n v="0"/>
    <n v="1"/>
    <s v="Ejecutado"/>
    <n v="0"/>
    <n v="0"/>
    <n v="0"/>
    <n v="0"/>
    <n v="0"/>
    <n v="0"/>
    <n v="0"/>
    <n v="0"/>
    <n v="0"/>
    <n v="0"/>
    <n v="0"/>
    <n v="0"/>
    <n v="0"/>
    <n v="0"/>
    <x v="2"/>
    <x v="13"/>
    <x v="19"/>
    <n v="0"/>
    <n v="0"/>
    <n v="0"/>
    <n v="0"/>
    <n v="0"/>
    <x v="0"/>
    <n v="0"/>
    <n v="0"/>
    <n v="0"/>
    <n v="0"/>
    <n v="0"/>
    <n v="0"/>
  </r>
  <r>
    <n v="196"/>
    <s v="PEND_PES2019"/>
    <x v="0"/>
    <s v="Fortalecer la Vigilancia."/>
    <x v="0"/>
    <s v="10. Plan de Acción Institucional - PAI"/>
    <x v="0"/>
    <n v="11"/>
    <x v="0"/>
    <s v="PAI_05 - Gestión del Riesgo de Corrupción  - Mapa de Riesgos de Corrupción"/>
    <s v="MT_04"/>
    <x v="25"/>
    <x v="9"/>
    <x v="9"/>
    <s v="Secretaria General"/>
    <s v="Dirección Administrativa"/>
    <s v="Director Administrativo"/>
    <s v="Apoyo"/>
    <s v="Administrativa/Financiera"/>
    <s v="Funcionamiento"/>
    <s v="5. INFORMACION Y COMUNICACIÓN"/>
    <s v="5.2.3 Transparencia, acceso a la información pública y lucha contra la corrupción"/>
    <m/>
    <m/>
    <m/>
    <m/>
    <m/>
    <m/>
    <n v="1"/>
    <x v="1"/>
    <s v="POR_DEFINIR"/>
    <n v="4.4642857142857152E-4"/>
    <s v="Planeado"/>
    <n v="0"/>
    <n v="0"/>
    <n v="0"/>
    <n v="0"/>
    <n v="0"/>
    <n v="0"/>
    <n v="0"/>
    <n v="0"/>
    <n v="0"/>
    <n v="0"/>
    <n v="0"/>
    <n v="1"/>
    <n v="1"/>
    <s v="Ejecutado"/>
    <n v="0"/>
    <n v="0"/>
    <n v="0"/>
    <n v="0"/>
    <n v="0"/>
    <n v="0"/>
    <n v="0"/>
    <n v="0"/>
    <n v="0"/>
    <n v="0"/>
    <n v="0"/>
    <n v="0"/>
    <n v="0"/>
    <n v="0"/>
    <x v="2"/>
    <x v="13"/>
    <x v="19"/>
    <n v="0"/>
    <n v="0"/>
    <n v="0"/>
    <n v="0"/>
    <n v="0"/>
    <x v="0"/>
    <n v="0"/>
    <n v="0"/>
    <n v="0"/>
    <n v="0"/>
    <n v="0"/>
    <n v="0"/>
  </r>
  <r>
    <n v="197"/>
    <s v="PEND_PES2019"/>
    <x v="0"/>
    <s v="Fortalecer la Vigilancia."/>
    <x v="0"/>
    <s v="10. Plan de Acción Institucional - PAI"/>
    <x v="0"/>
    <n v="11"/>
    <x v="0"/>
    <s v="PAI_05 - Gestión del Riesgo de Corrupción  - Mapa de Riesgos de Corrupción"/>
    <s v="MT_04"/>
    <x v="26"/>
    <x v="9"/>
    <x v="9"/>
    <s v="Secretaria General"/>
    <s v="Grupo Control Interno Disciplinario"/>
    <s v="Coordinador Grupo Control Interno Disciplinario"/>
    <s v="Apoyo"/>
    <s v="Administrativa/Financiera"/>
    <s v="Funcionamiento"/>
    <s v="5. INFORMACION Y COMUNICACIÓN"/>
    <s v="5.2.3 Transparencia, acceso a la información pública y lucha contra la corrupción"/>
    <m/>
    <m/>
    <m/>
    <m/>
    <m/>
    <m/>
    <n v="1"/>
    <x v="1"/>
    <s v="POR_DEFINIR"/>
    <n v="4.4642857142857152E-4"/>
    <s v="Planeado"/>
    <n v="0"/>
    <n v="0"/>
    <n v="0"/>
    <n v="0"/>
    <n v="0"/>
    <n v="0"/>
    <n v="0"/>
    <n v="0"/>
    <n v="0"/>
    <n v="0.5"/>
    <n v="0.5"/>
    <n v="0"/>
    <n v="1"/>
    <s v="Ejecutado"/>
    <n v="0"/>
    <n v="0"/>
    <n v="0"/>
    <n v="0"/>
    <n v="0"/>
    <n v="0"/>
    <n v="0"/>
    <n v="0"/>
    <n v="0"/>
    <n v="0"/>
    <n v="0"/>
    <n v="0"/>
    <n v="0"/>
    <n v="0"/>
    <x v="2"/>
    <x v="4"/>
    <x v="4"/>
    <s v="NA"/>
    <s v="NA"/>
    <s v="NA"/>
    <s v="NA"/>
    <s v="NA"/>
    <x v="2"/>
    <s v="NA"/>
    <s v="NA"/>
    <n v="0"/>
    <n v="0"/>
    <n v="0"/>
    <n v="0"/>
  </r>
  <r>
    <n v="198"/>
    <s v="PEND_PES2019"/>
    <x v="0"/>
    <s v="Fortalecer la Vigilancia."/>
    <x v="0"/>
    <s v="10. Plan de Acción Institucional - PAI"/>
    <x v="0"/>
    <n v="11"/>
    <x v="0"/>
    <s v="PAI_05 - Gestión del Riesgo de Corrupción  - Mapa de Riesgos de Corrupción"/>
    <s v="MT_04"/>
    <x v="27"/>
    <x v="9"/>
    <x v="9"/>
    <s v="Secretaria General"/>
    <s v="Grupo Talento Humano"/>
    <s v="Coordinador Grupo Talento Humano"/>
    <s v="Apoyo"/>
    <s v="Administrativa/Financiera"/>
    <s v="Funcionamiento"/>
    <s v="5. INFORMACION Y COMUNICACIÓN"/>
    <s v="5.2.3 Transparencia, acceso a la información pública y lucha contra la corrupción"/>
    <m/>
    <m/>
    <m/>
    <m/>
    <m/>
    <m/>
    <n v="1"/>
    <x v="1"/>
    <s v="POR_DEFINIR"/>
    <n v="4.4642857142857152E-4"/>
    <s v="Planeado"/>
    <n v="1"/>
    <n v="1"/>
    <n v="1"/>
    <n v="0"/>
    <n v="0"/>
    <n v="1"/>
    <n v="0"/>
    <n v="0"/>
    <n v="0"/>
    <n v="0"/>
    <n v="0"/>
    <n v="0"/>
    <n v="4"/>
    <s v="Ejecutado"/>
    <n v="1"/>
    <n v="1"/>
    <n v="1"/>
    <n v="0"/>
    <n v="0"/>
    <n v="1"/>
    <n v="0"/>
    <n v="0"/>
    <n v="0"/>
    <n v="0"/>
    <n v="0"/>
    <n v="0"/>
    <n v="4"/>
    <n v="1"/>
    <x v="3"/>
    <x v="21"/>
    <x v="24"/>
    <s v="Mapa de riesgos"/>
    <s v="Revisión del mapa de riesgos publicado en la cadena de valor."/>
    <s v="Mapa de riesgos"/>
    <s v="Identificación de los nuevos riesgos del Grupo de Talento Humano."/>
    <s v="Mapa de riesgos"/>
    <x v="10"/>
    <s v="Mapa de riesgos - cadena de valor."/>
    <s v=" El nuevo mapa de riesgos fue enviado a la Oficina asesora de Planeación y publicado en la cadena de valor el 23/03/2019."/>
    <n v="0"/>
    <n v="0"/>
    <s v="Informe sobre el seguimiento a la Oficina de Control Interno."/>
    <s v="Durante el mes de junio se realizó seguimiento a las actividades descritas en el mapa de riesgos para minimizar la materialización de los mismos.  Así mismo fueron enviadas fotocopia de las evidencias de la realización de dichas actividades."/>
  </r>
  <r>
    <n v="207"/>
    <s v="PEND_PES2019"/>
    <x v="0"/>
    <s v="Fortalecer la Vigilancia."/>
    <x v="0"/>
    <s v="10. Plan de Acción Institucional - PAI"/>
    <x v="0"/>
    <n v="11"/>
    <x v="0"/>
    <s v="PAI_05 - Gestión del Riesgo de Corrupción  - Mapa de Riesgos de Corrupción"/>
    <s v="MT_04"/>
    <x v="28"/>
    <x v="2"/>
    <x v="9"/>
    <s v="Secretaria General"/>
    <s v="Dirección Financiera"/>
    <s v="Director Financiero"/>
    <s v="Apoyo"/>
    <s v="Administrativa/Financiera"/>
    <s v="Funcionamiento"/>
    <s v="5. INFORMACION Y COMUNICACIÓN"/>
    <s v="5.2.3 Transparencia, acceso a la información pública y lucha contra la corrupción"/>
    <m/>
    <m/>
    <m/>
    <m/>
    <m/>
    <m/>
    <n v="1"/>
    <x v="2"/>
    <s v="POR_DEFINIR"/>
    <n v="4.4642857142857152E-4"/>
    <s v="Planeado"/>
    <n v="0"/>
    <n v="0"/>
    <n v="0"/>
    <n v="0.33329999999999999"/>
    <n v="0"/>
    <n v="0"/>
    <n v="0"/>
    <n v="0.33329999999999999"/>
    <n v="0"/>
    <n v="0"/>
    <n v="0"/>
    <n v="0.33329999999999999"/>
    <n v="0.99990000000000001"/>
    <s v="Ejecutado"/>
    <n v="0"/>
    <n v="0"/>
    <n v="0"/>
    <n v="0.33329999999999999"/>
    <n v="0"/>
    <n v="0"/>
    <n v="0"/>
    <n v="0"/>
    <n v="0"/>
    <n v="0"/>
    <n v="0"/>
    <n v="0"/>
    <n v="0.33329999999999999"/>
    <n v="0.33333333333333331"/>
    <x v="1"/>
    <x v="22"/>
    <x v="25"/>
    <n v="0"/>
    <n v="0"/>
    <n v="0"/>
    <n v="0"/>
    <n v="0"/>
    <x v="0"/>
    <s v="Soportes de gestion"/>
    <s v="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
    <n v="0"/>
    <n v="0"/>
    <n v="0"/>
    <n v="0"/>
  </r>
  <r>
    <n v="208"/>
    <s v="PEND_PES2019"/>
    <x v="0"/>
    <s v="Fortalecer la Vigilancia."/>
    <x v="0"/>
    <s v="10. Plan de Acción Institucional - PAI"/>
    <x v="0"/>
    <n v="11"/>
    <x v="0"/>
    <s v="PAI_05 - Gestión del Riesgo de Corrupción  - Mapa de Riesgos de Corrupción"/>
    <s v="MT_04"/>
    <x v="29"/>
    <x v="2"/>
    <x v="9"/>
    <s v="Secretaria General"/>
    <s v="Dirección Administrativa"/>
    <s v="Director Administrativo"/>
    <s v="Apoyo"/>
    <s v="Administrativa/Financiera"/>
    <s v="Funcionamiento"/>
    <s v="5. INFORMACION Y COMUNICACIÓN"/>
    <s v="5.2.3 Transparencia, acceso a la información pública y lucha contra la corrupción"/>
    <m/>
    <m/>
    <m/>
    <m/>
    <m/>
    <m/>
    <n v="1"/>
    <x v="2"/>
    <s v="POR_DEFINIR"/>
    <n v="4.4642857142857152E-4"/>
    <s v="Planeado"/>
    <n v="0"/>
    <n v="0"/>
    <n v="0"/>
    <n v="1"/>
    <n v="0"/>
    <n v="0"/>
    <n v="0"/>
    <n v="1"/>
    <n v="0"/>
    <n v="0"/>
    <n v="0"/>
    <n v="1"/>
    <n v="3"/>
    <s v="Ejecutado"/>
    <n v="0"/>
    <n v="0"/>
    <n v="0"/>
    <n v="1"/>
    <n v="0"/>
    <n v="0"/>
    <n v="0"/>
    <n v="0"/>
    <n v="0"/>
    <n v="0"/>
    <n v="0"/>
    <n v="0"/>
    <n v="1"/>
    <n v="0.33333333333333331"/>
    <x v="1"/>
    <x v="23"/>
    <x v="26"/>
    <n v="0"/>
    <n v="0"/>
    <n v="0"/>
    <n v="0"/>
    <n v="0"/>
    <x v="0"/>
    <s v="Paac"/>
    <s v="Se realiza seguimiento"/>
    <n v="0"/>
    <n v="0"/>
    <n v="0"/>
    <n v="0"/>
  </r>
  <r>
    <n v="209"/>
    <s v="PEND_PES2019"/>
    <x v="0"/>
    <s v="Fortalecer la Vigilancia."/>
    <x v="0"/>
    <s v="10. Plan de Acción Institucional - PAI"/>
    <x v="0"/>
    <n v="11"/>
    <x v="0"/>
    <s v="PAI_05 - Gestión del Riesgo de Corrupción  - Mapa de Riesgos de Corrupción"/>
    <s v="MT_04"/>
    <x v="30"/>
    <x v="2"/>
    <x v="9"/>
    <s v="Secretaria General"/>
    <s v="Grupo Control Interno Disciplinario"/>
    <s v="Coordinador Grupo Control Interno Disciplinario"/>
    <s v="Apoyo"/>
    <s v="Administrativa/Financiera"/>
    <s v="Funcionamiento"/>
    <s v="5. INFORMACION Y COMUNICACIÓN"/>
    <s v="5.2.3 Transparencia, acceso a la información pública y lucha contra la corrupción"/>
    <m/>
    <m/>
    <m/>
    <m/>
    <m/>
    <m/>
    <n v="1"/>
    <x v="2"/>
    <s v="POR_DEFINIR"/>
    <n v="4.4642857142857152E-4"/>
    <s v="Planeado"/>
    <n v="0"/>
    <n v="0"/>
    <n v="0"/>
    <n v="0.33333299999999999"/>
    <n v="0"/>
    <n v="0"/>
    <n v="0"/>
    <n v="0.33333299999999999"/>
    <n v="0"/>
    <n v="0"/>
    <n v="0"/>
    <n v="0.33333299999999999"/>
    <n v="0.99999899999999997"/>
    <s v="Ejecutado"/>
    <n v="0"/>
    <n v="0"/>
    <n v="0"/>
    <n v="0.33333299999999999"/>
    <n v="0"/>
    <n v="0"/>
    <n v="0"/>
    <n v="0"/>
    <n v="0"/>
    <n v="0"/>
    <n v="0"/>
    <n v="0"/>
    <n v="0.33333299999999999"/>
    <n v="0.33333333333333331"/>
    <x v="1"/>
    <x v="24"/>
    <x v="27"/>
    <n v="0"/>
    <n v="0"/>
    <n v="0"/>
    <n v="0"/>
    <n v="0"/>
    <x v="0"/>
    <s v="Seguimiento Mapa de Riesgos"/>
    <s v="Se realizó el seguimiento al mapa de riesgos con corte a 30 de Abril, para entregar a la Oficina de Control Interno."/>
    <n v="0"/>
    <n v="0"/>
    <n v="0"/>
    <n v="0"/>
  </r>
  <r>
    <n v="210"/>
    <s v="PEND_PES2019"/>
    <x v="0"/>
    <s v="Fortalecer la Vigilancia."/>
    <x v="0"/>
    <s v="10. Plan de Acción Institucional - PAI"/>
    <x v="0"/>
    <n v="11"/>
    <x v="0"/>
    <s v="PAI_05 - Gestión del Riesgo de Corrupción  - Mapa de Riesgos de Corrupción"/>
    <s v="MT_04"/>
    <x v="31"/>
    <x v="2"/>
    <x v="9"/>
    <s v="Secretaria General"/>
    <s v="Grupo Talento Humano"/>
    <s v="Coordinador Grupo Talento Humano"/>
    <s v="Apoyo"/>
    <s v="Administrativa/Financiera"/>
    <s v="Funcionamiento"/>
    <s v="5. INFORMACION Y COMUNICACIÓN"/>
    <s v="5.2.3 Transparencia, acceso a la información pública y lucha contra la corrupción"/>
    <m/>
    <m/>
    <m/>
    <m/>
    <m/>
    <m/>
    <n v="1"/>
    <x v="2"/>
    <s v="POR_DEFINIR"/>
    <n v="4.4642857142857152E-4"/>
    <s v="Planeado"/>
    <n v="0"/>
    <n v="0"/>
    <n v="0"/>
    <n v="1"/>
    <n v="0"/>
    <n v="0"/>
    <n v="0"/>
    <n v="1"/>
    <n v="0"/>
    <n v="0"/>
    <n v="0"/>
    <n v="1"/>
    <n v="3"/>
    <s v="Ejecutado"/>
    <n v="0"/>
    <n v="0"/>
    <n v="0"/>
    <n v="1"/>
    <n v="0"/>
    <n v="0"/>
    <n v="0"/>
    <n v="0"/>
    <n v="0"/>
    <n v="0"/>
    <n v="0"/>
    <n v="0"/>
    <n v="1"/>
    <n v="0.33333333333333331"/>
    <x v="1"/>
    <x v="25"/>
    <x v="28"/>
    <s v="Mapa de riesgos"/>
    <s v="Revision del comportamiento del riesgo de corrupción."/>
    <s v="Mapa de riesgos"/>
    <s v="Revision del comportamiento del riesgo de corrupción."/>
    <s v="Mapa de riesgos"/>
    <x v="11"/>
    <s v="Formato de liquidación emitido por el aplicativo META 4_x000a__x000a_Correos electrónicos_x000a_Memornado No.20195200045963 del 22-04-2019"/>
    <s v="En la descripción del control a realizar se identificaron cuatro actividades para minimizar la materialización del riesgo:_x000a_ La actividad referida a la utilización del aplicativo de nómina para la liquidación de la misma, se cumple con periodicidad mensual, puesto que en la Entidad no se realizan liquidaciones en forma manual._x000a_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_x000a_Generación y revisión del reporte denominado prenomina por parte del funcionario encargado._x000a_Visto bueno a memorando remisorio de pago de nomina por parte de la coordinadora del Grupo y de la Secretaria General antes de legalizar el pago por el Grupo de financiera._x000a_  _x000a__x000a_"/>
    <n v="0"/>
    <n v="0"/>
    <n v="0"/>
    <n v="0"/>
  </r>
  <r>
    <n v="258"/>
    <s v="PEND_PES2019"/>
    <x v="0"/>
    <s v="Fortalecer la Vigilancia."/>
    <x v="0"/>
    <s v="10. Plan de Acción Institucional - PAI"/>
    <x v="0"/>
    <n v="11"/>
    <x v="0"/>
    <s v="PAI_05 - Gestión del Riesgo de Corrupción  - Mapa de Riesgos de Corrupción"/>
    <s v="MT_04"/>
    <x v="32"/>
    <x v="9"/>
    <x v="9"/>
    <s v="Secretaria General"/>
    <s v="Atención al Ciudadano"/>
    <s v="Coordinador Atención al Ciudadano"/>
    <s v="Apoyo"/>
    <s v="Administrativa/Financiera"/>
    <s v="Funcionamiento"/>
    <s v="3. GESTION CON VALORES PARA RESULTADOS"/>
    <s v="3.2.2.1  Servicio al Ciudadano"/>
    <m/>
    <m/>
    <m/>
    <m/>
    <m/>
    <m/>
    <m/>
    <x v="1"/>
    <s v="POR_DEFINIR"/>
    <n v="4.4642857142857152E-4"/>
    <s v="Planeado"/>
    <n v="0"/>
    <n v="0"/>
    <n v="0"/>
    <n v="0"/>
    <n v="0"/>
    <n v="0"/>
    <n v="0"/>
    <n v="0"/>
    <n v="0.5"/>
    <n v="0.5"/>
    <n v="0"/>
    <n v="0"/>
    <n v="1"/>
    <s v="Ejecutado"/>
    <n v="0"/>
    <n v="0"/>
    <n v="0"/>
    <n v="0"/>
    <n v="0"/>
    <n v="0"/>
    <n v="0"/>
    <n v="0"/>
    <n v="0"/>
    <n v="0"/>
    <n v="0"/>
    <n v="0"/>
    <n v="0"/>
    <n v="0"/>
    <x v="2"/>
    <x v="26"/>
    <x v="29"/>
    <s v="N.A"/>
    <s v="N.A"/>
    <s v="N.A"/>
    <s v="N.A"/>
    <n v="0"/>
    <x v="0"/>
    <s v="Se encuentra planeado para septiembre y octubre de 2019"/>
    <s v="Se encuentra planeado para septiembre y octubre de 2019"/>
    <n v="0"/>
    <n v="0"/>
    <n v="0"/>
    <n v="0"/>
  </r>
  <r>
    <n v="284"/>
    <s v="PEND_PES2019"/>
    <x v="0"/>
    <s v="Fortalecer la Vigilancia."/>
    <x v="0"/>
    <s v="10. Plan de Acción Institucional - PAI"/>
    <x v="0"/>
    <n v="11"/>
    <x v="0"/>
    <s v="PAI_05 - Gestión del Riesgo de Corrupción  - Mapa de Riesgos de Corrupción"/>
    <s v="MT_04"/>
    <x v="33"/>
    <x v="9"/>
    <x v="9"/>
    <s v="Secretaria General"/>
    <s v="Notificaciones"/>
    <s v="Coordinador de Notificaciones"/>
    <s v="Apoyo"/>
    <s v="Administrativa/Financiera"/>
    <s v="Funcionamiento"/>
    <s v="5. INFORMACION Y COMUNICACIÓN"/>
    <s v="5.2.3 Transparencia, acceso a la información pública y lucha contra la corrupción"/>
    <m/>
    <m/>
    <m/>
    <m/>
    <m/>
    <m/>
    <n v="1"/>
    <x v="1"/>
    <s v="POR_DEFINIR"/>
    <n v="4.4642857142857152E-4"/>
    <s v="Planeado"/>
    <n v="0"/>
    <n v="0"/>
    <n v="0"/>
    <n v="0"/>
    <n v="0"/>
    <n v="0"/>
    <n v="0"/>
    <n v="0"/>
    <n v="0"/>
    <n v="0"/>
    <n v="0.5"/>
    <n v="0.5"/>
    <n v="1"/>
    <s v="Ejecutado"/>
    <n v="0"/>
    <n v="0"/>
    <n v="0"/>
    <n v="0"/>
    <n v="0"/>
    <n v="0"/>
    <n v="0"/>
    <n v="0"/>
    <n v="0"/>
    <n v="0"/>
    <n v="0"/>
    <n v="0"/>
    <n v="0"/>
    <n v="0"/>
    <x v="2"/>
    <x v="13"/>
    <x v="19"/>
    <n v="0"/>
    <n v="0"/>
    <n v="0"/>
    <n v="0"/>
    <n v="0"/>
    <x v="0"/>
    <n v="0"/>
    <n v="0"/>
    <n v="0"/>
    <n v="0"/>
    <n v="0"/>
    <n v="0"/>
  </r>
  <r>
    <n v="285"/>
    <s v="PEND_PES2019"/>
    <x v="0"/>
    <s v="Fortalecer la Vigilancia."/>
    <x v="0"/>
    <s v="10. Plan de Acción Institucional - PAI"/>
    <x v="0"/>
    <n v="11"/>
    <x v="0"/>
    <s v="PAI_05 - Gestión del Riesgo de Corrupción  - Mapa de Riesgos de Corrupción"/>
    <s v="MT_04"/>
    <x v="34"/>
    <x v="2"/>
    <x v="9"/>
    <s v="Secretaria General"/>
    <s v="Notificaciones"/>
    <s v="Coordinador de Notificaciones"/>
    <s v="Apoyo"/>
    <s v="Administrativa/Financiera"/>
    <s v="Funcionamiento"/>
    <s v="5. INFORMACION Y COMUNICACIÓN"/>
    <s v="5.2.3 Transparencia, acceso a la información pública y lucha contra la corrupción"/>
    <m/>
    <m/>
    <m/>
    <m/>
    <m/>
    <m/>
    <n v="1"/>
    <x v="2"/>
    <s v="POR_DEFINIR"/>
    <n v="4.4642857142857152E-4"/>
    <s v="Planeado"/>
    <n v="0"/>
    <n v="0"/>
    <n v="0"/>
    <n v="0.33333299999999999"/>
    <n v="0"/>
    <n v="0.33329999999999999"/>
    <n v="0"/>
    <n v="0"/>
    <n v="0"/>
    <n v="0"/>
    <n v="0"/>
    <n v="0.33333299999999999"/>
    <n v="0.99996600000000002"/>
    <s v="Ejecutado"/>
    <n v="0"/>
    <n v="0"/>
    <n v="0"/>
    <n v="0.33333299999999999"/>
    <n v="0"/>
    <n v="0.33329999999999999"/>
    <n v="0"/>
    <n v="0"/>
    <n v="0"/>
    <n v="0"/>
    <n v="0"/>
    <n v="0"/>
    <n v="0.66663300000000003"/>
    <n v="0.66665566629265394"/>
    <x v="0"/>
    <x v="27"/>
    <x v="30"/>
    <n v="0"/>
    <n v="0"/>
    <n v="0"/>
    <n v="0"/>
    <n v="0"/>
    <x v="0"/>
    <s v="Correo electrónico - actas de reunión - Archivo PDF - ORFEO"/>
    <s v="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
    <n v="0"/>
    <n v="0"/>
    <s v="Correo electrónico - actas de reunión - Archivo PDF - ORFEO"/>
    <s v="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
  </r>
  <r>
    <n v="214"/>
    <s v="PEND_PES2019"/>
    <x v="0"/>
    <s v="Fortalecer la Vigilancia."/>
    <x v="0"/>
    <s v="10. Plan de Acción Institucional - PAI"/>
    <x v="0"/>
    <n v="11"/>
    <x v="0"/>
    <s v="PAI_06 - Racionalización de Trámites"/>
    <s v="MT_05"/>
    <x v="35"/>
    <x v="10"/>
    <x v="4"/>
    <s v="Delegatura de Puertos"/>
    <s v="Despacho del Delegado de Puertos"/>
    <s v="Superintendente Delegado de Puertos"/>
    <s v="Misionales"/>
    <s v="Administrativa/Financiera"/>
    <s v="Funcionamiento"/>
    <s v="3. GESTION CON VALORES PARA RESULTADOS"/>
    <s v="3.2.2.2 Racionalización de Tramites"/>
    <m/>
    <m/>
    <m/>
    <m/>
    <m/>
    <m/>
    <n v="1"/>
    <x v="10"/>
    <s v="POR_DEFINIR"/>
    <n v="4.4642857142857152E-4"/>
    <s v="Planeado"/>
    <n v="0"/>
    <n v="0"/>
    <n v="0"/>
    <n v="0"/>
    <n v="0.1"/>
    <n v="0.3"/>
    <n v="0.1"/>
    <n v="0"/>
    <n v="0"/>
    <n v="0.2"/>
    <n v="0.15"/>
    <n v="0.15"/>
    <n v="1"/>
    <s v="Ejecutado"/>
    <n v="0"/>
    <n v="0"/>
    <n v="0"/>
    <n v="0"/>
    <n v="0.1"/>
    <n v="0.3"/>
    <n v="0"/>
    <n v="0"/>
    <n v="0"/>
    <n v="0"/>
    <n v="0"/>
    <n v="0"/>
    <n v="0.4"/>
    <n v="0.4"/>
    <x v="1"/>
    <x v="28"/>
    <x v="31"/>
    <s v="No se programo actividad para este mes. "/>
    <s v="N.A. "/>
    <s v="No se programo actividad para este mes. "/>
    <s v="N.A. "/>
    <s v="No se programo actividad para este mes. "/>
    <x v="7"/>
    <s v="N.A,"/>
    <s v="No se programo actividad para este mes. "/>
    <s v="Archivo denominado:  Puertos. Evid Actv 18 PAI_mayo.pdf"/>
    <s v="El profesional Gilberto Palencia efectuó el analisis del tramite de Inscripcion y Registro Operador Portuario y se lo remitió al Superintendente Delegado de Puertos. "/>
    <s v="18. Puertos. Evid. activ 18  PAI Junio Correo elect"/>
    <s v="Se remitió correo electronico a la Oficina TIC's con las observaciones al resgistro de operadores portuarios. "/>
  </r>
  <r>
    <n v="216"/>
    <s v="PEND_PES2019"/>
    <x v="0"/>
    <s v="Fortalecer la Vigilancia."/>
    <x v="0"/>
    <s v="10. Plan de Acción Institucional - PAI"/>
    <x v="0"/>
    <n v="11"/>
    <x v="0"/>
    <s v="PAI_06 - Racionalización de Trámites"/>
    <s v="MT_06"/>
    <x v="36"/>
    <x v="11"/>
    <x v="7"/>
    <s v="Delegatura de Transito y Transporte Terrestre Automotor"/>
    <s v="Despacho del Delegado de Transito y Transporte Terrestre Automotor"/>
    <s v="Superintendente Delegado de Transito y Transporte Terrestre Automotor"/>
    <s v="Misionales"/>
    <s v="Administrativa/Financiera"/>
    <s v="Funcionamiento"/>
    <s v="3. GESTION CON VALORES PARA RESULTADOS"/>
    <s v="3.2.2.2 Racionalización de Tramites"/>
    <m/>
    <m/>
    <m/>
    <m/>
    <m/>
    <m/>
    <n v="1"/>
    <x v="10"/>
    <s v="POR_DEFINIR"/>
    <n v="4.4642857142857152E-4"/>
    <s v="Planeado"/>
    <n v="0"/>
    <n v="0"/>
    <n v="0"/>
    <n v="5"/>
    <n v="0"/>
    <n v="0"/>
    <n v="0"/>
    <n v="0"/>
    <n v="0"/>
    <n v="0"/>
    <n v="0"/>
    <n v="2"/>
    <n v="7"/>
    <s v="Ejecutado"/>
    <n v="0"/>
    <n v="0"/>
    <n v="0"/>
    <n v="6"/>
    <n v="0"/>
    <n v="0"/>
    <n v="0"/>
    <n v="0"/>
    <n v="0"/>
    <n v="0"/>
    <n v="0"/>
    <n v="0"/>
    <n v="6"/>
    <n v="0.8571428571428571"/>
    <x v="0"/>
    <x v="13"/>
    <x v="19"/>
    <n v="0"/>
    <n v="0"/>
    <n v="0"/>
    <n v="0"/>
    <n v="0"/>
    <x v="0"/>
    <n v="0"/>
    <n v="0"/>
    <n v="0"/>
    <n v="0"/>
    <n v="0"/>
    <n v="0"/>
  </r>
  <r>
    <n v="215"/>
    <s v="PEND_PES2019"/>
    <x v="0"/>
    <s v="Fortalecer la Vigilancia."/>
    <x v="0"/>
    <s v="10. Plan de Acción Institucional - PAI"/>
    <x v="0"/>
    <n v="11"/>
    <x v="0"/>
    <s v="PAI_06 - Racionalización de Trámites"/>
    <s v="MT_07"/>
    <x v="37"/>
    <x v="12"/>
    <x v="9"/>
    <s v="Secretaria General"/>
    <s v="Dirección Financiera"/>
    <s v="Director Financiero"/>
    <s v="Apoyo"/>
    <s v="Administrativa/Financiera"/>
    <s v="Funcionamiento"/>
    <s v="3. GESTION CON VALORES PARA RESULTADOS"/>
    <s v="3.2.2.2 Racionalización de Tramites"/>
    <m/>
    <m/>
    <m/>
    <m/>
    <m/>
    <m/>
    <n v="1"/>
    <x v="10"/>
    <s v="POR_DEFINIR"/>
    <n v="4.4642857142857152E-4"/>
    <s v="Planeado"/>
    <n v="0"/>
    <n v="0"/>
    <n v="0"/>
    <n v="0"/>
    <n v="0"/>
    <n v="0"/>
    <n v="0"/>
    <n v="0"/>
    <n v="0"/>
    <n v="0"/>
    <n v="0"/>
    <n v="1"/>
    <n v="1"/>
    <s v="Ejecutado"/>
    <n v="0"/>
    <n v="0"/>
    <n v="0"/>
    <n v="0"/>
    <n v="0"/>
    <n v="0"/>
    <n v="0"/>
    <n v="0"/>
    <n v="0"/>
    <n v="0"/>
    <n v="0"/>
    <n v="0"/>
    <n v="0"/>
    <n v="0"/>
    <x v="2"/>
    <x v="13"/>
    <x v="19"/>
    <n v="0"/>
    <n v="0"/>
    <n v="0"/>
    <n v="0"/>
    <n v="0"/>
    <x v="0"/>
    <n v="0"/>
    <n v="0"/>
    <n v="0"/>
    <n v="0"/>
    <n v="0"/>
    <n v="0"/>
  </r>
  <r>
    <n v="222"/>
    <s v="PEND_PES2019"/>
    <x v="0"/>
    <s v="Fortalecer la Vigilancia."/>
    <x v="0"/>
    <s v="10. Plan de Acción Institucional - PAI"/>
    <x v="0"/>
    <n v="11"/>
    <x v="0"/>
    <s v="PAI_07 - Rendición de Cuentas"/>
    <s v="MT_08"/>
    <x v="38"/>
    <x v="13"/>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11"/>
    <s v="POR_DEFINIR"/>
    <n v="4.4642857142857152E-4"/>
    <s v="Planeado"/>
    <n v="0"/>
    <n v="0"/>
    <n v="0"/>
    <n v="0"/>
    <n v="0"/>
    <n v="0"/>
    <n v="0"/>
    <n v="0"/>
    <n v="0"/>
    <n v="1"/>
    <n v="0"/>
    <n v="0"/>
    <n v="1"/>
    <s v="Ejecutado"/>
    <n v="0"/>
    <n v="0"/>
    <n v="0"/>
    <n v="0"/>
    <n v="0"/>
    <n v="0"/>
    <n v="0"/>
    <n v="0"/>
    <n v="0"/>
    <n v="0"/>
    <n v="0"/>
    <n v="0"/>
    <n v="0"/>
    <n v="0"/>
    <x v="2"/>
    <x v="4"/>
    <x v="32"/>
    <s v="NA"/>
    <s v="Actividad sin iniciar"/>
    <s v="NA"/>
    <s v="Actividad sin iniciar"/>
    <s v="NA"/>
    <x v="4"/>
    <s v="NA"/>
    <s v="NA"/>
    <n v="0"/>
    <n v="0"/>
    <n v="0"/>
    <n v="0"/>
  </r>
  <r>
    <n v="225"/>
    <s v="PEND_PES2019"/>
    <x v="0"/>
    <s v="Fortalecer la Vigilancia."/>
    <x v="0"/>
    <s v="10. Plan de Acción Institucional - PAI"/>
    <x v="0"/>
    <n v="11"/>
    <x v="0"/>
    <s v="PAI_07 - Rendición de Cuentas"/>
    <s v="MT_08"/>
    <x v="39"/>
    <x v="14"/>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12"/>
    <s v="POR_DEFINIR"/>
    <n v="4.4642857142857152E-4"/>
    <s v="Planeado"/>
    <n v="1"/>
    <n v="0"/>
    <n v="0"/>
    <n v="0"/>
    <n v="0"/>
    <n v="0"/>
    <n v="0"/>
    <n v="0"/>
    <n v="0"/>
    <n v="0"/>
    <n v="0"/>
    <n v="0"/>
    <n v="1"/>
    <s v="Ejecutado"/>
    <n v="1"/>
    <n v="0"/>
    <n v="0"/>
    <n v="0"/>
    <n v="0"/>
    <n v="0"/>
    <n v="0"/>
    <n v="0"/>
    <n v="0"/>
    <n v="0"/>
    <n v="0"/>
    <n v="0"/>
    <n v="1"/>
    <n v="1"/>
    <x v="3"/>
    <x v="29"/>
    <x v="33"/>
    <s v="PEI"/>
    <s v="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
    <n v="0"/>
    <n v="0"/>
    <n v="0"/>
    <x v="0"/>
    <s v="NA"/>
    <s v="NA"/>
    <n v="0"/>
    <n v="0"/>
    <n v="0"/>
    <n v="0"/>
  </r>
  <r>
    <n v="235"/>
    <s v="PEND_PES2019"/>
    <x v="0"/>
    <s v="Fortalecer la Vigilancia."/>
    <x v="0"/>
    <s v="10. Plan de Acción Institucional - PAI"/>
    <x v="0"/>
    <n v="11"/>
    <x v="0"/>
    <s v="PAI_07 - Rendición de Cuentas"/>
    <s v="MT_08"/>
    <x v="40"/>
    <x v="15"/>
    <x v="1"/>
    <s v="Oficina Asesora de Planeación"/>
    <s v="Oficina Asesora de Planeación"/>
    <s v="Jefe Oficina Asesora Planeación"/>
    <s v="Apoyo"/>
    <s v="Administrativa/Financiera"/>
    <s v="Funcionamiento"/>
    <s v="3. GESTION CON VALORES PARA RESULTADOS"/>
    <s v="3.2.2.3 Participación ciudadana en la gestión pública"/>
    <m/>
    <m/>
    <m/>
    <m/>
    <m/>
    <m/>
    <n v="1"/>
    <x v="3"/>
    <s v="POR_DEFINIR"/>
    <n v="4.4642857142857152E-4"/>
    <s v="Planeado"/>
    <n v="0"/>
    <n v="0"/>
    <n v="0"/>
    <n v="0"/>
    <n v="0"/>
    <n v="1"/>
    <n v="0"/>
    <n v="0"/>
    <n v="0"/>
    <n v="0"/>
    <n v="0"/>
    <n v="0"/>
    <n v="1"/>
    <s v="Ejecutado"/>
    <n v="0"/>
    <n v="0"/>
    <n v="0"/>
    <n v="0"/>
    <n v="0"/>
    <n v="0"/>
    <n v="0"/>
    <n v="0"/>
    <n v="0"/>
    <n v="0"/>
    <n v="0"/>
    <n v="0"/>
    <n v="0"/>
    <n v="0"/>
    <x v="2"/>
    <x v="30"/>
    <x v="34"/>
    <s v="NA"/>
    <s v="Actividad sin iniciar"/>
    <s v="NA"/>
    <s v="Actividad sin iniciar"/>
    <s v="NA"/>
    <x v="4"/>
    <s v="NA"/>
    <s v="NA"/>
    <n v="0"/>
    <n v="0"/>
    <s v="Revisión de temáticas"/>
    <s v="Se revisarón las temáticas para la encuesta de Rendición de Cuentas y se publicará en página web."/>
  </r>
  <r>
    <n v="236"/>
    <s v="PEND_PES2019"/>
    <x v="0"/>
    <s v="Fortalecer la Vigilancia."/>
    <x v="0"/>
    <s v="10. Plan de Acción Institucional - PAI"/>
    <x v="0"/>
    <n v="11"/>
    <x v="0"/>
    <s v="PAI_07 - Rendición de Cuentas"/>
    <s v="MT_08"/>
    <x v="41"/>
    <x v="16"/>
    <x v="1"/>
    <s v="Oficina Asesora de Planeación"/>
    <s v="Oficina Asesora de Planeación"/>
    <s v="Jefe Oficina Asesora Planeación"/>
    <s v="Apoyo"/>
    <s v="Administrativa/Financiera"/>
    <s v="Funcionamiento"/>
    <s v="3. GESTION CON VALORES PARA RESULTADOS"/>
    <s v="3.2.2.3 Participación ciudadana en la gestión pública"/>
    <m/>
    <m/>
    <m/>
    <m/>
    <m/>
    <m/>
    <n v="1"/>
    <x v="3"/>
    <s v="POR_DEFINIR"/>
    <n v="4.4642857142857152E-4"/>
    <s v="Planeado"/>
    <n v="0"/>
    <n v="0"/>
    <n v="0"/>
    <n v="0"/>
    <n v="0"/>
    <n v="0"/>
    <n v="0"/>
    <n v="0"/>
    <n v="0"/>
    <n v="1"/>
    <n v="0"/>
    <n v="0"/>
    <n v="1"/>
    <s v="Ejecutado"/>
    <n v="0"/>
    <n v="0"/>
    <n v="0"/>
    <n v="0"/>
    <n v="0"/>
    <n v="0"/>
    <n v="0"/>
    <n v="0"/>
    <n v="0"/>
    <n v="0"/>
    <n v="0"/>
    <n v="0"/>
    <n v="0"/>
    <n v="0"/>
    <x v="2"/>
    <x v="4"/>
    <x v="32"/>
    <s v="NA"/>
    <s v="Actividad sin iniciar"/>
    <s v="NA"/>
    <s v="Actividad sin iniciar"/>
    <s v="NA"/>
    <x v="4"/>
    <s v="NA"/>
    <s v="NA"/>
    <n v="0"/>
    <n v="0"/>
    <n v="0"/>
    <n v="0"/>
  </r>
  <r>
    <n v="237"/>
    <s v="PEND_PES2019"/>
    <x v="0"/>
    <s v="Fortalecer la Vigilancia."/>
    <x v="0"/>
    <s v="10. Plan de Acción Institucional - PAI"/>
    <x v="0"/>
    <n v="11"/>
    <x v="0"/>
    <s v="PAI_07 - Rendición de Cuentas"/>
    <s v="MT_08"/>
    <x v="42"/>
    <x v="17"/>
    <x v="1"/>
    <s v="Oficina Asesora de Planeación"/>
    <s v="Oficina Asesora de Planeación"/>
    <s v="Jefe Oficina Asesora Planeación"/>
    <s v="Apoyo"/>
    <s v="Administrativa/Financiera"/>
    <s v="Funcionamiento"/>
    <s v="3. GESTION CON VALORES PARA RESULTADOS"/>
    <s v="3.2.2.3 Participación ciudadana en la gestión pública"/>
    <m/>
    <m/>
    <m/>
    <m/>
    <m/>
    <m/>
    <n v="1"/>
    <x v="3"/>
    <s v="POR_DEFINIR"/>
    <n v="4.4642857142857152E-4"/>
    <s v="Planeado"/>
    <n v="0"/>
    <n v="0"/>
    <n v="0"/>
    <n v="0"/>
    <n v="0"/>
    <n v="0"/>
    <n v="0"/>
    <n v="0"/>
    <n v="0"/>
    <n v="0"/>
    <n v="1"/>
    <n v="0"/>
    <n v="1"/>
    <s v="Ejecutado"/>
    <n v="0"/>
    <n v="0"/>
    <n v="0"/>
    <n v="0"/>
    <n v="0"/>
    <n v="0"/>
    <n v="0"/>
    <n v="0"/>
    <n v="0"/>
    <n v="0"/>
    <n v="0"/>
    <n v="0"/>
    <n v="0"/>
    <n v="0"/>
    <x v="2"/>
    <x v="4"/>
    <x v="32"/>
    <s v="NA"/>
    <s v="Actividad sin iniciar"/>
    <s v="NA"/>
    <s v="Actividad sin iniciar"/>
    <s v="NA"/>
    <x v="4"/>
    <s v="NA"/>
    <s v="NA"/>
    <n v="0"/>
    <n v="0"/>
    <n v="0"/>
    <n v="0"/>
  </r>
  <r>
    <n v="241"/>
    <s v="PEND_PES2019"/>
    <x v="0"/>
    <s v="Fortalecer la Vigilancia."/>
    <x v="0"/>
    <s v="10. Plan de Acción Institucional - PAI"/>
    <x v="0"/>
    <n v="11"/>
    <x v="0"/>
    <s v="PAI_07 - Rendición de Cuentas"/>
    <s v="MT_08"/>
    <x v="43"/>
    <x v="18"/>
    <x v="1"/>
    <s v="Oficina Asesora de Planeación"/>
    <s v="Oficina Asesora de Planeación"/>
    <s v="Jefe Oficina Asesora Planeación"/>
    <s v="Apoyo"/>
    <s v="Administrativa/Financiera"/>
    <s v="Funcionamiento"/>
    <s v="3. GESTION CON VALORES PARA RESULTADOS"/>
    <s v="3.2.2.3 Participación ciudadana en la gestión pública"/>
    <m/>
    <m/>
    <m/>
    <m/>
    <m/>
    <m/>
    <n v="1"/>
    <x v="3"/>
    <s v="POR_DEFINIR"/>
    <n v="4.4642857142857152E-4"/>
    <s v="Planeado"/>
    <n v="0"/>
    <n v="0"/>
    <n v="0"/>
    <n v="0.33329999999999999"/>
    <n v="0"/>
    <n v="0"/>
    <n v="0"/>
    <n v="0.33329999999999999"/>
    <n v="0"/>
    <n v="0"/>
    <n v="0"/>
    <n v="0.33339999999999997"/>
    <n v="1"/>
    <s v="Ejecutado"/>
    <n v="0"/>
    <n v="0"/>
    <n v="0"/>
    <n v="0.33329999999999999"/>
    <n v="0"/>
    <n v="0"/>
    <n v="0"/>
    <n v="0"/>
    <n v="0"/>
    <n v="0"/>
    <n v="0"/>
    <n v="0"/>
    <n v="0.33329999999999999"/>
    <n v="0.33329999999999999"/>
    <x v="1"/>
    <x v="31"/>
    <x v="35"/>
    <s v="NA"/>
    <s v="Actividad sin iniciar"/>
    <s v="NA"/>
    <s v="Actividad sin iniciar"/>
    <s v="NA"/>
    <x v="4"/>
    <s v="Formato interno de reporte de las actividades de Participación Ciudadana, enviado a la Oficina de Control Interno"/>
    <s v="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
    <n v="0"/>
    <n v="0"/>
    <n v="0"/>
    <n v="0"/>
  </r>
  <r>
    <n v="242"/>
    <s v="PEND_PES2019"/>
    <x v="0"/>
    <s v="Fortalecer la Vigilancia."/>
    <x v="0"/>
    <s v="10. Plan de Acción Institucional - PAI"/>
    <x v="0"/>
    <n v="11"/>
    <x v="0"/>
    <s v="PAI_07 - Rendición de Cuentas"/>
    <s v="MT_08"/>
    <x v="44"/>
    <x v="19"/>
    <x v="1"/>
    <s v="Oficina Asesora de Planeación"/>
    <s v="Oficina Asesora de Planeación"/>
    <s v="Jefe Oficina Asesora Planeación"/>
    <s v="Apoyo"/>
    <s v="Administrativa/Financiera"/>
    <s v="Funcionamiento"/>
    <s v="3. GESTION CON VALORES PARA RESULTADOS"/>
    <s v="3.2.2.3 Participación ciudadana en la gestión pública"/>
    <m/>
    <m/>
    <m/>
    <m/>
    <m/>
    <m/>
    <n v="1"/>
    <x v="3"/>
    <s v="POR_DEFINIR"/>
    <n v="4.4642857142857152E-4"/>
    <s v="Planeado"/>
    <n v="0"/>
    <n v="0"/>
    <n v="0"/>
    <n v="0"/>
    <n v="0"/>
    <n v="0"/>
    <n v="0"/>
    <n v="0"/>
    <n v="0"/>
    <n v="0"/>
    <n v="1"/>
    <n v="0"/>
    <n v="1"/>
    <s v="Ejecutado"/>
    <n v="0"/>
    <n v="0"/>
    <n v="0"/>
    <n v="0"/>
    <n v="0"/>
    <n v="0"/>
    <n v="0"/>
    <n v="0"/>
    <n v="0"/>
    <n v="0"/>
    <n v="0"/>
    <n v="0"/>
    <n v="0"/>
    <n v="0"/>
    <x v="2"/>
    <x v="4"/>
    <x v="32"/>
    <s v="NA"/>
    <s v="Actividad sin iniciar"/>
    <s v="NA"/>
    <s v="Actividad sin iniciar"/>
    <s v="NA"/>
    <x v="4"/>
    <s v="NA"/>
    <s v="NA"/>
    <n v="0"/>
    <n v="0"/>
    <n v="0"/>
    <n v="0"/>
  </r>
  <r>
    <n v="243"/>
    <s v="PEND_PES2019"/>
    <x v="0"/>
    <s v="Fortalecer la Vigilancia."/>
    <x v="0"/>
    <s v="10. Plan de Acción Institucional - PAI"/>
    <x v="0"/>
    <n v="11"/>
    <x v="0"/>
    <s v="PAI_07 - Rendición de Cuentas"/>
    <s v="MT_08"/>
    <x v="45"/>
    <x v="20"/>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3"/>
    <s v="POR_DEFINIR"/>
    <n v="4.4642857142857152E-4"/>
    <s v="Planeado"/>
    <n v="0"/>
    <n v="0"/>
    <n v="0"/>
    <n v="0.2"/>
    <n v="0"/>
    <n v="0.25"/>
    <n v="0"/>
    <n v="0.55000000000000004"/>
    <n v="0"/>
    <n v="0"/>
    <n v="0"/>
    <n v="0"/>
    <n v="1"/>
    <s v="Ejecutado"/>
    <n v="0"/>
    <n v="0"/>
    <n v="0"/>
    <n v="0.2"/>
    <n v="0"/>
    <n v="0"/>
    <n v="0"/>
    <n v="0"/>
    <n v="0"/>
    <n v="0"/>
    <n v="0"/>
    <n v="0"/>
    <n v="0.2"/>
    <n v="0.2"/>
    <x v="1"/>
    <x v="32"/>
    <x v="36"/>
    <s v="NA"/>
    <s v="Actividad sin iniciar"/>
    <s v="NA"/>
    <s v="Actividad sin iniciar"/>
    <s v="NA"/>
    <x v="4"/>
    <s v="Listas de Asistencia"/>
    <s v="Se realizó la inducción y reinducción a los funcionario, donde los Directivos de la Entidad, explicaron los avance en la gestión que ha tenido la Entidad en los últimos 6 meses."/>
    <n v="0"/>
    <n v="0"/>
    <s v="Se envío información a comunicaciones"/>
    <s v="Se realizó la preparación de información para realizar campaña de Rendición de Cuentas RDC y se envío a comunicaciones para su diagramación y publicación."/>
  </r>
  <r>
    <n v="245"/>
    <s v="PEND_PES2019"/>
    <x v="0"/>
    <s v="Fortalecer la Vigilancia."/>
    <x v="0"/>
    <s v="10. Plan de Acción Institucional - PAI"/>
    <x v="0"/>
    <n v="11"/>
    <x v="0"/>
    <s v="PAI_07 - Rendición de Cuentas"/>
    <s v="MT_08"/>
    <x v="46"/>
    <x v="21"/>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3"/>
    <s v="POR_DEFINIR"/>
    <n v="4.4642857142857152E-4"/>
    <s v="Planeado"/>
    <n v="0"/>
    <n v="0"/>
    <n v="0"/>
    <n v="0"/>
    <n v="0"/>
    <n v="0"/>
    <n v="0.1"/>
    <n v="0.9"/>
    <n v="0"/>
    <n v="0"/>
    <n v="0"/>
    <n v="0"/>
    <n v="1"/>
    <s v="Ejecutado"/>
    <n v="0"/>
    <n v="0"/>
    <n v="0"/>
    <n v="0"/>
    <n v="0"/>
    <n v="0"/>
    <n v="0"/>
    <n v="0"/>
    <n v="0"/>
    <n v="0"/>
    <n v="0"/>
    <n v="0"/>
    <n v="0"/>
    <n v="0"/>
    <x v="2"/>
    <x v="33"/>
    <x v="37"/>
    <s v="NA"/>
    <s v="Actividad sin iniciar"/>
    <s v="NA"/>
    <s v="Actividad sin iniciar"/>
    <s v="NA"/>
    <x v="4"/>
    <n v="0"/>
    <n v="0"/>
    <n v="0"/>
    <n v="0"/>
    <n v="0"/>
    <n v="0"/>
  </r>
  <r>
    <n v="246"/>
    <s v="PEND_PES2019"/>
    <x v="0"/>
    <s v="Fortalecer la Vigilancia."/>
    <x v="0"/>
    <s v="10. Plan de Acción Institucional - PAI"/>
    <x v="0"/>
    <n v="11"/>
    <x v="0"/>
    <s v="PAI_07 - Rendición de Cuentas"/>
    <s v="MT_08"/>
    <x v="47"/>
    <x v="22"/>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3"/>
    <s v="POR_DEFINIR"/>
    <n v="4.4642857142857152E-4"/>
    <s v="Planeado"/>
    <n v="0"/>
    <n v="0"/>
    <n v="0"/>
    <n v="0"/>
    <n v="0"/>
    <n v="0"/>
    <n v="0"/>
    <n v="0"/>
    <n v="0"/>
    <n v="0"/>
    <n v="1"/>
    <n v="0"/>
    <n v="1"/>
    <s v="Ejecutado"/>
    <n v="0"/>
    <n v="0"/>
    <n v="0"/>
    <n v="0"/>
    <n v="0"/>
    <n v="0"/>
    <n v="0"/>
    <n v="0"/>
    <n v="0"/>
    <n v="0"/>
    <n v="0"/>
    <n v="0"/>
    <n v="0"/>
    <n v="0"/>
    <x v="2"/>
    <x v="33"/>
    <x v="37"/>
    <s v="NA"/>
    <s v="Actividad sin iniciar"/>
    <s v="NA"/>
    <s v="Actividad sin iniciar"/>
    <s v="NA"/>
    <x v="4"/>
    <n v="0"/>
    <n v="0"/>
    <n v="0"/>
    <n v="0"/>
    <n v="0"/>
    <n v="0"/>
  </r>
  <r>
    <n v="247"/>
    <s v="PEND_PES2019"/>
    <x v="0"/>
    <s v="Fortalecer la Vigilancia."/>
    <x v="0"/>
    <s v="10. Plan de Acción Institucional - PAI"/>
    <x v="0"/>
    <n v="11"/>
    <x v="0"/>
    <s v="PAI_07 - Rendición de Cuentas"/>
    <s v="MT_08"/>
    <x v="48"/>
    <x v="23"/>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3"/>
    <s v="POR_DEFINIR"/>
    <n v="4.4642857142857152E-4"/>
    <s v="Planeado"/>
    <n v="0"/>
    <n v="0"/>
    <n v="0"/>
    <n v="0.33329999999999999"/>
    <n v="0"/>
    <n v="0"/>
    <n v="0"/>
    <n v="0.33329999999999999"/>
    <n v="0"/>
    <n v="0"/>
    <n v="0"/>
    <n v="0.33339999999999997"/>
    <n v="1"/>
    <s v="Ejecutado"/>
    <n v="0"/>
    <n v="0"/>
    <n v="0"/>
    <n v="0.33329999999999999"/>
    <n v="0"/>
    <n v="0"/>
    <n v="0"/>
    <n v="0"/>
    <n v="0"/>
    <n v="0"/>
    <n v="0"/>
    <n v="0"/>
    <n v="0.33329999999999999"/>
    <n v="0.33329999999999999"/>
    <x v="1"/>
    <x v="34"/>
    <x v="38"/>
    <s v="NA"/>
    <s v="Actividad sin iniciar"/>
    <s v="NA"/>
    <s v="Actividad sin iniciar"/>
    <s v="NA"/>
    <x v="4"/>
    <s v="Seguimiento Plan Anticorrupción PAAC"/>
    <s v="Se realizó el seguimiento a las actividades definidas en el Componente de rendición de Cuentas del Plan Anticorrupción y de Atención al Ciudadano"/>
    <n v="0"/>
    <n v="0"/>
    <n v="0"/>
    <n v="0"/>
  </r>
  <r>
    <n v="248"/>
    <s v="PEND_PES2019"/>
    <x v="0"/>
    <s v="Fortalecer la Vigilancia."/>
    <x v="0"/>
    <s v="10. Plan de Acción Institucional - PAI"/>
    <x v="0"/>
    <n v="11"/>
    <x v="0"/>
    <s v="PAI_07 - Rendición de Cuentas"/>
    <s v="MT_08"/>
    <x v="49"/>
    <x v="24"/>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3"/>
    <s v="POR_DEFINIR"/>
    <n v="4.4642857142857152E-4"/>
    <s v="Planeado"/>
    <n v="0"/>
    <n v="0"/>
    <n v="0"/>
    <n v="0.33329999999999999"/>
    <n v="0"/>
    <n v="0"/>
    <n v="0"/>
    <n v="0.33329999999999999"/>
    <n v="0"/>
    <n v="0"/>
    <n v="0"/>
    <n v="0.33339999999999997"/>
    <n v="1"/>
    <s v="Ejecutado"/>
    <n v="0"/>
    <n v="0"/>
    <n v="0"/>
    <n v="0.33329999999999999"/>
    <n v="0"/>
    <n v="0"/>
    <n v="0"/>
    <n v="0"/>
    <n v="0"/>
    <n v="0"/>
    <n v="0"/>
    <n v="0"/>
    <n v="0.33329999999999999"/>
    <n v="0.33329999999999999"/>
    <x v="1"/>
    <x v="35"/>
    <x v="39"/>
    <s v="NA"/>
    <s v="Actividad sin iniciar"/>
    <s v="NA"/>
    <s v="Actividad sin iniciar"/>
    <s v="NA"/>
    <x v="4"/>
    <s v="Indicadores Publicados en Página web"/>
    <s v="Se realizó la medición de los indicadores por cada componente del Plan de Rendición de Cuentas y el avance dio como resultado el 51%."/>
    <n v="0"/>
    <n v="0"/>
    <n v="0"/>
    <n v="0"/>
  </r>
  <r>
    <n v="249"/>
    <s v="PEND_PES2019"/>
    <x v="0"/>
    <s v="Fortalecer la Vigilancia."/>
    <x v="0"/>
    <s v="10. Plan de Acción Institucional - PAI"/>
    <x v="0"/>
    <n v="11"/>
    <x v="0"/>
    <s v="PAI_07 - Rendición de Cuentas"/>
    <s v="MT_08"/>
    <x v="50"/>
    <x v="25"/>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3"/>
    <s v="POR_DEFINIR"/>
    <n v="4.4642857142857152E-4"/>
    <s v="Planeado"/>
    <n v="0"/>
    <n v="0"/>
    <n v="0"/>
    <n v="0"/>
    <n v="0"/>
    <n v="0"/>
    <n v="0"/>
    <n v="0"/>
    <n v="0"/>
    <n v="1"/>
    <n v="0"/>
    <n v="0"/>
    <n v="1"/>
    <s v="Ejecutado"/>
    <n v="0"/>
    <n v="0"/>
    <n v="0"/>
    <n v="0"/>
    <n v="0"/>
    <n v="0"/>
    <n v="0"/>
    <n v="0"/>
    <n v="0"/>
    <n v="0"/>
    <n v="0"/>
    <n v="0"/>
    <n v="0"/>
    <n v="0"/>
    <x v="2"/>
    <x v="4"/>
    <x v="32"/>
    <s v="NA"/>
    <s v="Actividad sin iniciar"/>
    <s v="NA"/>
    <s v="Actividad sin iniciar"/>
    <s v="NA"/>
    <x v="4"/>
    <s v="NA"/>
    <s v="NA"/>
    <n v="0"/>
    <n v="0"/>
    <n v="0"/>
    <n v="0"/>
  </r>
  <r>
    <n v="224"/>
    <s v="PEND_PES2019"/>
    <x v="1"/>
    <s v="Fortalecer las Tecnologías de la Información y las Telecomunicaciones."/>
    <x v="0"/>
    <s v="10. Plan de Acción Institucional - PAI"/>
    <x v="0"/>
    <n v="11"/>
    <x v="0"/>
    <s v="PAI_07 - Rendición de Cuentas"/>
    <s v="MT_09"/>
    <x v="51"/>
    <x v="26"/>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x v="13"/>
    <s v="POR_DEFINIR"/>
    <n v="1.666666666666667E-3"/>
    <s v="Planeado"/>
    <n v="0.05"/>
    <n v="0.1"/>
    <n v="0.1"/>
    <n v="0.05"/>
    <n v="0.1"/>
    <n v="0.1"/>
    <n v="0.05"/>
    <n v="0.1"/>
    <n v="0.1"/>
    <n v="0.05"/>
    <n v="0.1"/>
    <n v="0.1"/>
    <n v="1"/>
    <s v="Ejecutado"/>
    <n v="0.05"/>
    <n v="0.1"/>
    <n v="0.1"/>
    <n v="0.05"/>
    <n v="0.1"/>
    <n v="0.1"/>
    <n v="0"/>
    <n v="0"/>
    <n v="0"/>
    <n v="0"/>
    <n v="0"/>
    <n v="0"/>
    <n v="0.5"/>
    <n v="0.5"/>
    <x v="1"/>
    <x v="36"/>
    <x v="40"/>
    <s v="Aplicativo Conecta"/>
    <s v="revisión y ajustes en el aplicativo conecta"/>
    <s v="http://aplicaciones.supertransporte.gov.co/Biblioteca_Virtual/BIBLIOTECA_MENU/"/>
    <s v="Generación y desarrollo de la Super Biblioteca Virtual"/>
    <s v="691 mar - ACTIVIDADES FUENTES EXTERNAS.pdf"/>
    <x v="12"/>
    <s v="http://aplicaciones.supertransporte.gov.co/Biblioteca_Virtual/BIBLIOTECA_MENU/"/>
    <s v=" - Actualización de la Biblioteca Virtual con la normatividad de la ST._x000a_ - Actualización de módulo de cupones para acuerdos de pago en consola TAUX. "/>
    <s v="Desarrollo Mayo.pdf"/>
    <s v="Desarrollos realizados por la OTI para la inteconexión de aplicaciones."/>
    <s v="677 junio - Informe de desarrollo junio 2019.pdf"/>
    <s v="Informe de desarrollos realizados y funcionalidades implementadas."/>
  </r>
  <r>
    <n v="226"/>
    <s v="PEND_PES2019"/>
    <x v="1"/>
    <s v="Fortalecer las Tecnologías de la Información y las Telecomunicaciones."/>
    <x v="0"/>
    <s v="10. Plan de Acción Institucional - PAI"/>
    <x v="0"/>
    <n v="11"/>
    <x v="0"/>
    <s v="PAI_07 - Rendición de Cuentas"/>
    <s v="MT_09"/>
    <x v="52"/>
    <x v="27"/>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2.3 Participación ciudadana en la gestión pública"/>
    <m/>
    <m/>
    <m/>
    <m/>
    <m/>
    <m/>
    <n v="1"/>
    <x v="14"/>
    <s v="POR_DEFINIR"/>
    <n v="1.666666666666667E-3"/>
    <s v="Planeado"/>
    <n v="0.05"/>
    <n v="0.1"/>
    <n v="0.1"/>
    <n v="0.05"/>
    <n v="0.1"/>
    <n v="0.1"/>
    <n v="0.05"/>
    <n v="0.1"/>
    <n v="0.1"/>
    <n v="0.05"/>
    <n v="0.1"/>
    <n v="0.1"/>
    <n v="1"/>
    <s v="Ejecutado"/>
    <n v="0.05"/>
    <n v="0.1"/>
    <n v="0.1"/>
    <n v="0.05"/>
    <n v="0.1"/>
    <n v="0.1"/>
    <n v="0"/>
    <n v="0"/>
    <n v="0"/>
    <n v="0"/>
    <n v="0"/>
    <n v="0"/>
    <n v="0.5"/>
    <n v="0.5"/>
    <x v="1"/>
    <x v="37"/>
    <x v="41"/>
    <s v="http://www.supertransporte.gov.co/index.php/planes-institucionales/"/>
    <s v="Publicación del Plan anticorrupción, PAI y PEI."/>
    <s v="http://www.supertransporte.gov.co/index.php/resoluciones-generales/2019/"/>
    <s v="Publicación de Resoluciones "/>
    <s v="http://www.supertransporte.gov.co/index.php/resoluciones-generales/2019/"/>
    <x v="13"/>
    <s v="http://www.supertransporte.gov.co/index.php/resoluciones-generales/2019/"/>
    <s v="Publicación de Resoluciones en el sitio web de la entidad."/>
    <s v="http://www.supertransporte.gov.co/index.php/comunicaciones-2019/resolucionfija/"/>
    <s v="Publicación Proyecto de resolución &quot;Por el cual se fijan las tarifas por concepto de Contribución Especial de Vigilancia que deben pagar a la Superintendencia de Transporte la totalidad de los sujetos sometidos a su vigilancia, inspección y control, para la vigencia fiscal 2019&quot; "/>
    <s v="http://www.supertransporte.gov.co/documentos/2019/Mayo/Comunicaciones_23/Cronograma_PPC_2019.xlsx"/>
    <s v="Se publican los actos administrativos solicitados en el sitio web."/>
  </r>
  <r>
    <n v="217"/>
    <s v="PEND_PES2019"/>
    <x v="1"/>
    <s v="Fortalecer las Tecnologías de la Información y las Telecomunicaciones."/>
    <x v="0"/>
    <s v="10. Plan de Acción Institucional - PAI"/>
    <x v="0"/>
    <n v="11"/>
    <x v="0"/>
    <s v="PAI_08 - Mecanismos para Mejorar la Atención al Ciudadano"/>
    <s v="MT_10"/>
    <x v="53"/>
    <x v="28"/>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2.2 Racionalización de Tramites"/>
    <m/>
    <m/>
    <m/>
    <m/>
    <m/>
    <m/>
    <n v="1"/>
    <x v="15"/>
    <s v="POR_DEFINIR"/>
    <n v="1.666666666666667E-3"/>
    <s v="Planeado"/>
    <n v="0"/>
    <n v="0.1"/>
    <n v="0.15"/>
    <n v="0.05"/>
    <n v="0.1"/>
    <n v="0.1"/>
    <n v="0.05"/>
    <n v="0.1"/>
    <n v="0.1"/>
    <n v="0.05"/>
    <n v="0.1"/>
    <n v="0.1"/>
    <n v="1"/>
    <s v="Ejecutado"/>
    <n v="0"/>
    <n v="0.1"/>
    <n v="0.15"/>
    <n v="0.05"/>
    <n v="0.1"/>
    <n v="0.1"/>
    <n v="0"/>
    <n v="0"/>
    <n v="0"/>
    <n v="0"/>
    <n v="0"/>
    <n v="0"/>
    <n v="0.5"/>
    <n v="0.5"/>
    <x v="1"/>
    <x v="38"/>
    <x v="42"/>
    <n v="0"/>
    <n v="0"/>
    <s v="Herramienta de BI."/>
    <s v="Revisión información almacenada en la herramienta de BI."/>
    <s v="670 mar - ACTIVIDADES FUENTES EXTERNAS.pdf"/>
    <x v="14"/>
    <s v="362 abril - Análisis integración de sistemas.pdf_x000a_332 abril - Propuesta automatizacion integral informe de terminales - abril_x000a_"/>
    <s v="Valideación de la información en los sistemas consola TAUX, VIGIA, BI."/>
    <s v="Trámites actuales y proceso de automatización.docx"/>
    <s v="Identificación de los trámites inscritos en el SUIT y que se integraran al portal GOV.CO"/>
    <s v="656 junio - Integración de Trámites a GOV CO.zip"/>
    <s v="Se carga en el portal de máxima velocidad la evidencia de la integración de los trámites en el portal GOV.CO."/>
  </r>
  <r>
    <n v="255"/>
    <s v="PEND_PES2019"/>
    <x v="0"/>
    <s v="Fortalecer la Vigilancia."/>
    <x v="0"/>
    <s v="10. Plan de Acción Institucional - PAI"/>
    <x v="0"/>
    <n v="11"/>
    <x v="0"/>
    <s v="PAI_08 - Mecanismos para Mejorar la Atención al Ciudadano"/>
    <s v="MT_11"/>
    <x v="54"/>
    <x v="29"/>
    <x v="9"/>
    <s v="Secretaria General"/>
    <s v="Grupo Talento Humano"/>
    <s v="Coordinador Grupo Talento Humano"/>
    <s v="Apoyo"/>
    <s v="Administrativa/Financiera"/>
    <s v="Funcionamiento"/>
    <s v="3. GESTION CON VALORES PARA RESULTADOS"/>
    <s v="3.2.2.1  Servicio al Ciudadano"/>
    <m/>
    <m/>
    <m/>
    <m/>
    <m/>
    <m/>
    <n v="1"/>
    <x v="16"/>
    <s v="POR_DEFINIR"/>
    <n v="4.4642857142857152E-4"/>
    <s v="Planeado"/>
    <n v="0"/>
    <n v="0"/>
    <n v="0"/>
    <n v="0"/>
    <n v="0"/>
    <n v="0"/>
    <n v="0"/>
    <n v="0"/>
    <n v="1"/>
    <n v="0"/>
    <n v="0"/>
    <n v="0"/>
    <n v="1"/>
    <s v="Ejecutado"/>
    <n v="0"/>
    <n v="0"/>
    <n v="0"/>
    <n v="0"/>
    <n v="0"/>
    <n v="0"/>
    <n v="0"/>
    <n v="0"/>
    <n v="0"/>
    <n v="0"/>
    <n v="0"/>
    <n v="0"/>
    <n v="0"/>
    <n v="0"/>
    <x v="2"/>
    <x v="39"/>
    <x v="43"/>
    <s v="N/A"/>
    <s v="Estos temas serán desarrollados en la ejecucuón del Plan institucional de capacitación a partir del segundo semestre."/>
    <s v="N/A"/>
    <s v="Estos temas serán desarrollados en la ejecucuón del Plan institucional de capacitación a partir del segundo semestre."/>
    <s v="N/A"/>
    <x v="15"/>
    <n v="0"/>
    <s v="La actividad será desarrollada durante el mes de septiembre."/>
    <n v="0"/>
    <n v="0"/>
    <n v="0"/>
    <n v="0"/>
  </r>
  <r>
    <n v="256"/>
    <s v="PEND_PES2019"/>
    <x v="0"/>
    <s v="Fortalecer la Vigilancia."/>
    <x v="0"/>
    <s v="10. Plan de Acción Institucional - PAI"/>
    <x v="0"/>
    <n v="11"/>
    <x v="0"/>
    <s v="PAI_08 - Mecanismos para Mejorar la Atención al Ciudadano"/>
    <s v="MT_11"/>
    <x v="55"/>
    <x v="30"/>
    <x v="9"/>
    <s v="Secretaria General"/>
    <s v="Grupo Talento Humano"/>
    <s v="Coordinador Grupo Talento Humano"/>
    <s v="Apoyo"/>
    <s v="Administrativa/Financiera"/>
    <s v="Funcionamiento"/>
    <s v="3. GESTION CON VALORES PARA RESULTADOS"/>
    <s v="3.2.2.1  Servicio al Ciudadano"/>
    <m/>
    <m/>
    <m/>
    <m/>
    <m/>
    <m/>
    <n v="1"/>
    <x v="16"/>
    <s v="POR_DEFINIR"/>
    <n v="4.4642857142857152E-4"/>
    <s v="Planeado"/>
    <n v="0"/>
    <n v="0"/>
    <n v="0"/>
    <n v="0"/>
    <n v="0"/>
    <n v="0"/>
    <n v="0"/>
    <n v="0"/>
    <n v="1"/>
    <n v="0"/>
    <n v="0"/>
    <n v="0"/>
    <n v="1"/>
    <s v="Ejecutado"/>
    <n v="0"/>
    <n v="0"/>
    <n v="0"/>
    <n v="0"/>
    <n v="0"/>
    <n v="0"/>
    <n v="0"/>
    <n v="0"/>
    <n v="0"/>
    <n v="0"/>
    <n v="0"/>
    <n v="0"/>
    <n v="0"/>
    <n v="0"/>
    <x v="2"/>
    <x v="39"/>
    <x v="43"/>
    <s v="N/A"/>
    <s v="Estos temas serán desarrollados en la ejecucuón del Plan institucional de capacitación a partir del segundo semestre."/>
    <s v="N/A"/>
    <s v="Estos temas serán desarrollados en la ejecucuón del Plan institucional de capacitación a partir del segundo semestre."/>
    <s v="N/A"/>
    <x v="15"/>
    <n v="0"/>
    <s v="La actividad será desarrollada durante el mes de septiembre."/>
    <n v="0"/>
    <n v="0"/>
    <n v="0"/>
    <n v="0"/>
  </r>
  <r>
    <n v="257"/>
    <s v="PEND_PES2019"/>
    <x v="0"/>
    <s v="Fortalecer la Vigilancia."/>
    <x v="0"/>
    <s v="10. Plan de Acción Institucional - PAI"/>
    <x v="0"/>
    <n v="11"/>
    <x v="0"/>
    <s v="PAI_08 - Mecanismos para Mejorar la Atención al Ciudadano"/>
    <s v="MT_11"/>
    <x v="56"/>
    <x v="31"/>
    <x v="9"/>
    <s v="Secretaria General"/>
    <s v="Atención al Ciudadano"/>
    <s v="Coordinador Atención al Ciudadano"/>
    <s v="Apoyo"/>
    <s v="Administrativa/Financiera"/>
    <s v="Funcionamiento"/>
    <s v="3. GESTION CON VALORES PARA RESULTADOS"/>
    <s v="3.2.2.1  Servicio al Ciudadano"/>
    <m/>
    <m/>
    <m/>
    <m/>
    <m/>
    <m/>
    <n v="1"/>
    <x v="16"/>
    <s v="POR_DEFINIR"/>
    <n v="4.4642857142857152E-4"/>
    <s v="Planeado"/>
    <n v="0"/>
    <n v="0"/>
    <n v="0"/>
    <n v="0"/>
    <n v="0"/>
    <n v="0.5"/>
    <n v="0"/>
    <n v="0"/>
    <n v="0"/>
    <n v="0"/>
    <n v="0"/>
    <n v="0.5"/>
    <n v="1"/>
    <s v="Ejecutado"/>
    <n v="0"/>
    <n v="0"/>
    <n v="0"/>
    <n v="0"/>
    <n v="0"/>
    <n v="0.5"/>
    <n v="0"/>
    <n v="0"/>
    <n v="0"/>
    <n v="0"/>
    <n v="0"/>
    <n v="0"/>
    <n v="0.5"/>
    <n v="0.5"/>
    <x v="1"/>
    <x v="40"/>
    <x v="44"/>
    <s v="N.A"/>
    <s v="N.A"/>
    <s v="N.A"/>
    <s v="N.A"/>
    <n v="0"/>
    <x v="0"/>
    <s v="Planeados para junio de 2019"/>
    <s v="Están planeados para junio de 2019"/>
    <n v="0"/>
    <n v="0"/>
    <s v="Invitación al Comité Directivo para conocer los temas que se manejan Atención al Ciudadano"/>
    <s v="Fecha del Comité: Martes 04/06/2019 "/>
  </r>
  <r>
    <n v="253"/>
    <s v="PEND_PES2019"/>
    <x v="0"/>
    <s v="Fortalecer la Vigilancia."/>
    <x v="0"/>
    <s v="10. Plan de Acción Institucional - PAI"/>
    <x v="0"/>
    <n v="11"/>
    <x v="0"/>
    <s v="PAI_08 - Mecanismos para Mejorar la Atención al Ciudadano"/>
    <s v="MT_12"/>
    <x v="57"/>
    <x v="32"/>
    <x v="2"/>
    <s v="Oficina Asesora Jurídica"/>
    <s v="Oficina Asesora Jurídica"/>
    <s v="Jefe Oficina Jurídica"/>
    <s v="Apoyo"/>
    <s v="Administrativa/Financiera"/>
    <s v="Funcionamiento"/>
    <s v="3. GESTION CON VALORES PARA RESULTADOS"/>
    <s v="3.2.2.1  Servicio al Ciudadano"/>
    <m/>
    <m/>
    <m/>
    <m/>
    <m/>
    <m/>
    <n v="1"/>
    <x v="16"/>
    <s v="POR_DEFINIR"/>
    <n v="4.4642857142857152E-4"/>
    <s v="Planeado"/>
    <n v="0"/>
    <n v="0"/>
    <n v="0"/>
    <n v="0"/>
    <n v="0.33329999999999999"/>
    <n v="0"/>
    <n v="0"/>
    <n v="0.33329999999999999"/>
    <n v="0"/>
    <n v="0"/>
    <n v="0"/>
    <n v="0.33329999999999999"/>
    <n v="0.99990000000000001"/>
    <s v="Ejecutado"/>
    <n v="0"/>
    <n v="0"/>
    <n v="0"/>
    <n v="0"/>
    <n v="0"/>
    <n v="0"/>
    <n v="0"/>
    <n v="0"/>
    <n v="0"/>
    <n v="0"/>
    <n v="0"/>
    <n v="0"/>
    <n v="0"/>
    <n v="0"/>
    <x v="2"/>
    <x v="41"/>
    <x v="45"/>
    <n v="0"/>
    <n v="0"/>
    <n v="0"/>
    <n v="0"/>
    <n v="0"/>
    <x v="0"/>
    <n v="0"/>
    <n v="0"/>
    <s v="Documentales: Archivo de la OAJ."/>
    <s v="1. Respuestas de derechos de petición en las cuales se pone a disposición el Centro; 2. Participación en eventos de socialización (12 de junio de 2019)"/>
    <n v="0"/>
    <n v="0"/>
  </r>
  <r>
    <n v="254"/>
    <s v="PEND_PES2019"/>
    <x v="0"/>
    <s v="Fortalecer la Vigilancia."/>
    <x v="0"/>
    <s v="10. Plan de Acción Institucional - PAI"/>
    <x v="0"/>
    <n v="11"/>
    <x v="0"/>
    <s v="PAI_08 - Mecanismos para Mejorar la Atención al Ciudadano"/>
    <s v="MT_13"/>
    <x v="58"/>
    <x v="33"/>
    <x v="1"/>
    <s v="Oficina Asesora de Planeación"/>
    <s v="Oficina Asesora de Planeación"/>
    <s v="Jefe Oficina Asesora Planeación"/>
    <s v="Apoyo"/>
    <s v="Administrativa/Financiera"/>
    <s v="Funcionamiento"/>
    <s v="3. GESTION CON VALORES PARA RESULTADOS"/>
    <s v="3.2.2.1  Servicio al Ciudadano"/>
    <m/>
    <m/>
    <m/>
    <m/>
    <m/>
    <m/>
    <n v="1"/>
    <x v="17"/>
    <s v="POR_DEFINIR"/>
    <n v="4.4642857142857152E-4"/>
    <s v="Planeado"/>
    <n v="8.3299999999999999E-2"/>
    <n v="8.3299999999999999E-2"/>
    <n v="8.3299999999999999E-2"/>
    <n v="8.3299999999999999E-2"/>
    <n v="8.3299999999999999E-2"/>
    <n v="8.3299999999999999E-2"/>
    <n v="8.3299999999999999E-2"/>
    <n v="8.3299999999999999E-2"/>
    <n v="8.3400000000000002E-2"/>
    <n v="8.3400000000000002E-2"/>
    <n v="8.3400000000000002E-2"/>
    <n v="8.3400000000000002E-2"/>
    <n v="1"/>
    <s v="Ejecutado"/>
    <n v="8.3299999999999999E-2"/>
    <n v="8.3299999999999999E-2"/>
    <n v="8.3299999999999999E-2"/>
    <n v="8.3299999999999999E-2"/>
    <n v="0"/>
    <n v="0"/>
    <n v="0"/>
    <n v="0"/>
    <n v="0"/>
    <n v="0"/>
    <n v="0"/>
    <n v="0"/>
    <n v="0.3332"/>
    <n v="0.3332"/>
    <x v="1"/>
    <x v="42"/>
    <x v="46"/>
    <s v="Informes entregados por el proveedor del Contac Center"/>
    <s v="La Atención telefónica se realiza a través de la Orden de Compra No. 32538, con el proveedor Américas BPS."/>
    <s v="Informes entregados por el proveedor del Contac Center"/>
    <s v="La Atención telefónica se realiza a través de la Orden de Compra No. 32538, con el proveedor Américas BPS."/>
    <s v="Informes entregados por el proveedor del Contac Center"/>
    <x v="16"/>
    <s v="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
    <s v="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
    <n v="0"/>
    <n v="0"/>
    <n v="0"/>
    <n v="0"/>
  </r>
  <r>
    <n v="250"/>
    <s v="PEND_PES2019"/>
    <x v="0"/>
    <s v="Fortalecer la Vigilancia."/>
    <x v="0"/>
    <s v="10. Plan de Acción Institucional - PAI"/>
    <x v="0"/>
    <n v="11"/>
    <x v="0"/>
    <s v="PAI_08 - Mecanismos para Mejorar la Atención al Ciudadano"/>
    <s v="MT_14"/>
    <x v="59"/>
    <x v="34"/>
    <x v="5"/>
    <s v="Delegatura de Protección al Usuario"/>
    <s v="Delegatura de Protección al Usuario"/>
    <s v="Delegado de Protección al Usuario"/>
    <s v="Misionales"/>
    <s v="Administrativa/Financiera"/>
    <s v="Funcionamiento"/>
    <s v="3. GESTION CON VALORES PARA RESULTADOS"/>
    <s v="3.2.2.1  Servicio al Ciudadano"/>
    <m/>
    <m/>
    <m/>
    <m/>
    <m/>
    <m/>
    <n v="1"/>
    <x v="16"/>
    <s v="POR_DEFINIR"/>
    <n v="4.4642857142857152E-4"/>
    <s v="Planeado"/>
    <n v="0"/>
    <n v="0"/>
    <n v="0"/>
    <n v="0"/>
    <n v="0"/>
    <n v="1"/>
    <n v="0"/>
    <n v="0"/>
    <n v="0"/>
    <n v="0"/>
    <n v="0"/>
    <n v="0"/>
    <n v="1"/>
    <s v="Ejecutado"/>
    <n v="0"/>
    <n v="0"/>
    <n v="0"/>
    <n v="0"/>
    <n v="0"/>
    <n v="1"/>
    <n v="0"/>
    <n v="0"/>
    <n v="0"/>
    <n v="0"/>
    <n v="0"/>
    <n v="0"/>
    <n v="1"/>
    <n v="1"/>
    <x v="3"/>
    <x v="43"/>
    <x v="19"/>
    <n v="0"/>
    <n v="0"/>
    <n v="0"/>
    <n v="0"/>
    <n v="0"/>
    <x v="0"/>
    <n v="0"/>
    <n v="0"/>
    <n v="0"/>
    <n v="0"/>
    <s v="Actos administrativos emitidos por la Delegatura que dan cuenta del funcionamiento de la misma"/>
    <n v="0"/>
  </r>
  <r>
    <n v="251"/>
    <s v="PEND_PES2019"/>
    <x v="0"/>
    <s v="Fortalecer la Vigilancia."/>
    <x v="0"/>
    <s v="10. Plan de Acción Institucional - PAI"/>
    <x v="0"/>
    <n v="11"/>
    <x v="0"/>
    <s v="PAI_08 - Mecanismos para Mejorar la Atención al Ciudadano"/>
    <s v="MT_14"/>
    <x v="60"/>
    <x v="35"/>
    <x v="5"/>
    <s v="Delegatura de Protección al Usuario"/>
    <s v="Delegatura de Protección al Usuario"/>
    <s v="Delegado de Protección al Usuario"/>
    <s v="Misionales"/>
    <s v="Administrativa/Financiera"/>
    <s v="Funcionamiento"/>
    <s v="3. GESTION CON VALORES PARA RESULTADOS"/>
    <s v="3.2.2.1  Servicio al Ciudadano"/>
    <m/>
    <m/>
    <m/>
    <m/>
    <m/>
    <m/>
    <n v="1"/>
    <x v="18"/>
    <s v="POR_DEFINIR"/>
    <n v="4.4642857142857152E-4"/>
    <s v="Planeado"/>
    <n v="0"/>
    <n v="0"/>
    <n v="0"/>
    <n v="0"/>
    <n v="0"/>
    <n v="0"/>
    <n v="0"/>
    <n v="0"/>
    <n v="0"/>
    <n v="0"/>
    <n v="0"/>
    <n v="0"/>
    <n v="0"/>
    <s v="Ejecutado"/>
    <n v="0"/>
    <n v="0"/>
    <n v="0"/>
    <n v="0"/>
    <n v="0"/>
    <n v="0"/>
    <n v="0"/>
    <n v="0"/>
    <n v="0"/>
    <n v="0"/>
    <n v="0"/>
    <n v="0"/>
    <n v="0"/>
    <n v="0"/>
    <x v="2"/>
    <x v="13"/>
    <x v="19"/>
    <n v="0"/>
    <n v="0"/>
    <n v="0"/>
    <n v="0"/>
    <n v="0"/>
    <x v="0"/>
    <n v="0"/>
    <n v="0"/>
    <n v="0"/>
    <n v="0"/>
    <n v="0"/>
    <n v="0"/>
  </r>
  <r>
    <n v="252"/>
    <s v="PEND_PES2019"/>
    <x v="0"/>
    <s v="Fortalecer la Vigilancia."/>
    <x v="0"/>
    <s v="10. Plan de Acción Institucional - PAI"/>
    <x v="0"/>
    <n v="11"/>
    <x v="0"/>
    <s v="PAI_08 - Mecanismos para Mejorar la Atención al Ciudadano"/>
    <s v="MT_14"/>
    <x v="61"/>
    <x v="36"/>
    <x v="5"/>
    <s v="Delegatura de Protección al Usuario"/>
    <s v="Delegatura de Protección al Usuario"/>
    <s v="Delegado de Protección al Usuario"/>
    <s v="Misionales"/>
    <s v="Administrativa/Financiera"/>
    <s v="Funcionamiento"/>
    <s v="3. GESTION CON VALORES PARA RESULTADOS"/>
    <s v="3.2.2.1  Servicio al Ciudadano"/>
    <m/>
    <m/>
    <m/>
    <m/>
    <m/>
    <m/>
    <n v="1"/>
    <x v="19"/>
    <s v="POR_DEFINIR"/>
    <n v="4.4642857142857152E-4"/>
    <s v="Planeado"/>
    <n v="0"/>
    <n v="0"/>
    <n v="0"/>
    <n v="1"/>
    <n v="2"/>
    <n v="1"/>
    <n v="0"/>
    <n v="0"/>
    <n v="0"/>
    <n v="0"/>
    <n v="0"/>
    <n v="0"/>
    <n v="4"/>
    <s v="Ejecutado"/>
    <n v="0"/>
    <n v="0"/>
    <n v="0"/>
    <n v="2"/>
    <n v="2"/>
    <n v="0"/>
    <n v="0"/>
    <n v="0"/>
    <n v="0"/>
    <n v="0"/>
    <n v="0"/>
    <n v="0"/>
    <n v="4"/>
    <n v="1"/>
    <x v="3"/>
    <x v="44"/>
    <x v="47"/>
    <n v="0"/>
    <n v="0"/>
    <n v="0"/>
    <n v="0"/>
    <n v="0"/>
    <x v="0"/>
    <s v="Listas de asistencia"/>
    <s v="Las reuniones se realizaron con el área de atención al ciudadano y el call center de la entidad. "/>
    <s v="Lista de asistentes"/>
    <s v="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
    <n v="0"/>
    <n v="0"/>
  </r>
  <r>
    <n v="260"/>
    <s v="PEND_PES2019"/>
    <x v="0"/>
    <s v="Fortalecer la Vigilancia."/>
    <x v="0"/>
    <s v="10. Plan de Acción Institucional - PAI"/>
    <x v="0"/>
    <n v="11"/>
    <x v="0"/>
    <s v="PAI_08 - Mecanismos para Mejorar la Atención al Ciudadano"/>
    <s v="MT_14"/>
    <x v="62"/>
    <x v="37"/>
    <x v="5"/>
    <s v="Delegatura de Protección al Usuario"/>
    <s v="Delegatura de Protección al Usuario"/>
    <s v="Delegado de Protección al Usuario"/>
    <s v="Misionales"/>
    <s v="Administrativa/Financiera"/>
    <s v="Funcionamiento"/>
    <s v="3. GESTION CON VALORES PARA RESULTADOS"/>
    <s v="3.2.2.1  Servicio al Ciudadano"/>
    <m/>
    <m/>
    <m/>
    <m/>
    <m/>
    <m/>
    <n v="1"/>
    <x v="16"/>
    <s v="POR_DEFINIR"/>
    <n v="4.4642857142857152E-4"/>
    <s v="Planeado"/>
    <n v="0"/>
    <n v="0"/>
    <n v="0"/>
    <n v="0"/>
    <n v="0"/>
    <n v="0"/>
    <n v="0"/>
    <n v="0"/>
    <n v="0"/>
    <n v="0"/>
    <n v="0"/>
    <n v="0"/>
    <n v="0"/>
    <s v="Ejecutado"/>
    <n v="0"/>
    <n v="0"/>
    <n v="0"/>
    <n v="0"/>
    <n v="0"/>
    <n v="0"/>
    <n v="0"/>
    <n v="0"/>
    <n v="0"/>
    <n v="0"/>
    <n v="0"/>
    <n v="0"/>
    <n v="0"/>
    <n v="0"/>
    <x v="2"/>
    <x v="13"/>
    <x v="19"/>
    <n v="0"/>
    <n v="0"/>
    <n v="0"/>
    <n v="0"/>
    <n v="0"/>
    <x v="0"/>
    <n v="0"/>
    <n v="0"/>
    <n v="0"/>
    <n v="0"/>
    <n v="0"/>
    <n v="0"/>
  </r>
  <r>
    <n v="218"/>
    <s v="PEND_PES2019"/>
    <x v="0"/>
    <s v="Fortalecer la Vigilancia."/>
    <x v="0"/>
    <s v="10. Plan de Acción Institucional - PAI"/>
    <x v="0"/>
    <n v="11"/>
    <x v="0"/>
    <s v="PAI_07 - Rendición de Cuentas"/>
    <s v="MT_15"/>
    <x v="63"/>
    <x v="38"/>
    <x v="6"/>
    <s v="Despacho Superintendencia"/>
    <s v="Equipo de Comunicaciones"/>
    <s v="Asesor"/>
    <s v="Apoyo"/>
    <s v="Administrativa/Financiera"/>
    <s v="Funcionamiento"/>
    <s v="5. INFORMACION Y COMUNICACIÓN"/>
    <s v="5.2.3 Transparencia, acceso a la información pública y lucha contra la corrupción"/>
    <m/>
    <m/>
    <m/>
    <m/>
    <m/>
    <m/>
    <n v="1"/>
    <x v="20"/>
    <s v="POR_DEFINIR"/>
    <n v="4.4642857142857152E-4"/>
    <s v="Planeado"/>
    <n v="8.3333299999999999E-2"/>
    <n v="8.3333299999999999E-2"/>
    <n v="8.3333299999999999E-2"/>
    <n v="8.3333299999999999E-2"/>
    <n v="8.3333299999999999E-2"/>
    <n v="8.3333299999999999E-2"/>
    <n v="8.3333299999999999E-2"/>
    <n v="8.3333299999999999E-2"/>
    <n v="8.3333299999999999E-2"/>
    <n v="8.3333299999999999E-2"/>
    <n v="8.3333299999999999E-2"/>
    <n v="8.3333299999999999E-2"/>
    <n v="0.99999960000000021"/>
    <s v="Ejecutado"/>
    <n v="8.3333299999999999E-2"/>
    <n v="8.3333299999999999E-2"/>
    <n v="8.3333299999999999E-2"/>
    <n v="8.3333299999999999E-2"/>
    <n v="0"/>
    <n v="0"/>
    <n v="0"/>
    <n v="0"/>
    <n v="0"/>
    <n v="0"/>
    <n v="0"/>
    <n v="0"/>
    <n v="0.3333332"/>
    <n v="0.33333333333333326"/>
    <x v="1"/>
    <x v="45"/>
    <x v="48"/>
    <s v="Comunicados y pág web"/>
    <s v="Investigaciones, sanciones y campañas"/>
    <s v="Comunicados y pág web"/>
    <s v="Investigaciones, sanciones y campañas"/>
    <s v="Comunicados y pág web"/>
    <x v="17"/>
    <s v="Correos enviados del correo de Comunicaciones"/>
    <s v="Se enviaron correos institucionales a funcionarios y contratistas sobre situaciones internas"/>
    <n v="0"/>
    <n v="0"/>
    <n v="0"/>
    <n v="0"/>
  </r>
  <r>
    <n v="219"/>
    <s v="PEND_PES2019"/>
    <x v="0"/>
    <s v="Fortalecer la Vigilancia."/>
    <x v="0"/>
    <s v="10. Plan de Acción Institucional - PAI"/>
    <x v="0"/>
    <n v="11"/>
    <x v="0"/>
    <s v="PAI_07 - Rendición de Cuentas"/>
    <s v="MT_15"/>
    <x v="64"/>
    <x v="39"/>
    <x v="6"/>
    <s v="Despacho Superintendencia"/>
    <s v="Equipo de Comunicaciones"/>
    <s v="Asesor"/>
    <s v="Apoyo"/>
    <s v="Administrativa/Financiera"/>
    <s v="Funcionamiento"/>
    <s v="5. INFORMACION Y COMUNICACIÓN"/>
    <s v="5.2.3 Transparencia, acceso a la información pública y lucha contra la corrupción"/>
    <m/>
    <m/>
    <m/>
    <m/>
    <m/>
    <m/>
    <n v="1"/>
    <x v="21"/>
    <s v="POR_DEFINIR"/>
    <n v="4.4642857142857152E-4"/>
    <s v="Planeado"/>
    <n v="0"/>
    <n v="0"/>
    <n v="0"/>
    <n v="0"/>
    <n v="0"/>
    <n v="0.5"/>
    <n v="0"/>
    <n v="0"/>
    <n v="0"/>
    <n v="0"/>
    <n v="0"/>
    <n v="0.5"/>
    <n v="1"/>
    <s v="Ejecutado"/>
    <n v="0"/>
    <n v="0"/>
    <n v="0"/>
    <n v="0"/>
    <n v="0"/>
    <n v="0"/>
    <n v="0"/>
    <n v="0"/>
    <n v="0"/>
    <n v="0"/>
    <n v="0"/>
    <n v="0"/>
    <n v="0"/>
    <n v="0"/>
    <x v="2"/>
    <x v="13"/>
    <x v="19"/>
    <n v="0"/>
    <n v="0"/>
    <n v="0"/>
    <n v="0"/>
    <n v="0"/>
    <x v="0"/>
    <n v="0"/>
    <n v="0"/>
    <n v="0"/>
    <n v="0"/>
    <n v="0"/>
    <n v="0"/>
  </r>
  <r>
    <n v="220"/>
    <s v="PEND_PES2019"/>
    <x v="0"/>
    <s v="Fortalecer la Vigilancia."/>
    <x v="0"/>
    <s v="10. Plan de Acción Institucional - PAI"/>
    <x v="0"/>
    <n v="11"/>
    <x v="0"/>
    <s v="PAI_07 - Rendición de Cuentas"/>
    <s v="MT_15"/>
    <x v="65"/>
    <x v="40"/>
    <x v="6"/>
    <s v="Despacho Superintendencia"/>
    <s v="Equipo de Comunicaciones"/>
    <s v="Asesor"/>
    <s v="Apoyo"/>
    <s v="Administrativa/Financiera"/>
    <s v="Funcionamiento"/>
    <s v="5. INFORMACION Y COMUNICACIÓN"/>
    <s v="5.2.3 Transparencia, acceso a la información pública y lucha contra la corrupción"/>
    <m/>
    <m/>
    <m/>
    <m/>
    <m/>
    <m/>
    <n v="1"/>
    <x v="22"/>
    <s v="POR_DEFINIR"/>
    <n v="4.4642857142857152E-4"/>
    <s v="Planeado"/>
    <n v="8.3333299999999999E-2"/>
    <n v="8.3333299999999999E-2"/>
    <n v="8.3333299999999999E-2"/>
    <n v="8.3333299999999999E-2"/>
    <n v="8.3333299999999999E-2"/>
    <n v="8.3333299999999999E-2"/>
    <n v="8.3333299999999999E-2"/>
    <n v="8.3333299999999999E-2"/>
    <n v="8.3333299999999999E-2"/>
    <n v="8.3333299999999999E-2"/>
    <n v="8.3333299999999999E-2"/>
    <n v="8.3333299999999999E-2"/>
    <n v="0.99999960000000021"/>
    <s v="Ejecutado"/>
    <n v="8.3333299999999999E-2"/>
    <n v="8.3333299999999999E-2"/>
    <n v="8.3333299999999999E-2"/>
    <n v="8.3333299999999999E-2"/>
    <n v="0"/>
    <n v="0"/>
    <n v="0"/>
    <n v="0"/>
    <n v="0"/>
    <n v="0"/>
    <n v="0"/>
    <n v="0"/>
    <n v="0.3333332"/>
    <n v="0.33333333333333326"/>
    <x v="1"/>
    <x v="46"/>
    <x v="49"/>
    <s v="Carpeta de prensa y medios de comunicación"/>
    <s v="Se gestionaron entrevistas para la renovación y proyectos"/>
    <s v="Carpeta de prensa y medios de comunicación"/>
    <s v="Gestión de medios pnd y proyecciones"/>
    <s v="Carpeta de prensa y medios de comunicación"/>
    <x v="18"/>
    <s v="Medios de comuncación y web"/>
    <s v="Se realizaron comunicados de prensa y entrevistas para dar a conocer actividades de la entidad"/>
    <n v="0"/>
    <n v="0"/>
    <n v="0"/>
    <n v="0"/>
  </r>
  <r>
    <n v="221"/>
    <s v="PEND_PES2019"/>
    <x v="0"/>
    <s v="Fortalecer la Vigilancia."/>
    <x v="0"/>
    <s v="10. Plan de Acción Institucional - PAI"/>
    <x v="0"/>
    <n v="11"/>
    <x v="0"/>
    <s v="PAI_07 - Rendición de Cuentas"/>
    <s v="MT_15"/>
    <x v="66"/>
    <x v="41"/>
    <x v="6"/>
    <s v="Despacho Superintendencia"/>
    <s v="Equipo de Comunicaciones"/>
    <s v="Asesor"/>
    <s v="Apoyo"/>
    <s v="Administrativa/Financiera"/>
    <s v="Funcionamiento"/>
    <s v="5. INFORMACION Y COMUNICACIÓN"/>
    <s v="5.2.3 Transparencia, acceso a la información pública y lucha contra la corrupción"/>
    <m/>
    <m/>
    <m/>
    <m/>
    <m/>
    <m/>
    <n v="1"/>
    <x v="23"/>
    <s v="POR_DEFINIR"/>
    <n v="4.4642857142857152E-4"/>
    <s v="Planeado"/>
    <n v="8.3333299999999999E-2"/>
    <n v="8.3333299999999999E-2"/>
    <n v="8.3333299999999999E-2"/>
    <n v="8.3333299999999999E-2"/>
    <n v="8.3333299999999999E-2"/>
    <n v="8.3333299999999999E-2"/>
    <n v="8.3333299999999999E-2"/>
    <n v="8.3333299999999999E-2"/>
    <n v="8.3333299999999999E-2"/>
    <n v="8.3333299999999999E-2"/>
    <n v="8.3333299999999999E-2"/>
    <n v="8.3333299999999999E-2"/>
    <n v="0.99999960000000021"/>
    <s v="Ejecutado"/>
    <n v="8.3333299999999999E-2"/>
    <n v="8.3333299999999999E-2"/>
    <n v="8.3333299999999999E-2"/>
    <n v="8.3333299999999999E-2"/>
    <n v="0"/>
    <n v="0"/>
    <n v="0"/>
    <n v="0"/>
    <n v="0"/>
    <n v="0"/>
    <n v="0"/>
    <n v="0"/>
    <n v="0.3333332"/>
    <n v="0.33333333333333326"/>
    <x v="1"/>
    <x v="47"/>
    <x v="50"/>
    <s v="En redes sociales"/>
    <s v="Campañas Super viajeros, embalses, contratos, regiones, casa consumidor"/>
    <s v="En redes sociales"/>
    <s v="Campañas super viajeros, renovación, regiones y usuarios"/>
    <s v="En redes sociales"/>
    <x v="19"/>
    <s v="Redes sociales, carpeta en escritorio"/>
    <s v="Socialización derechos y deberes de usuarios con presencia en casas de consumidor y rutas"/>
    <n v="0"/>
    <n v="0"/>
    <n v="0"/>
    <n v="0"/>
  </r>
  <r>
    <n v="223"/>
    <s v="PEND_PES2019"/>
    <x v="0"/>
    <s v="Fortalecer la Vigilancia."/>
    <x v="0"/>
    <s v="10. Plan de Acción Institucional - PAI"/>
    <x v="0"/>
    <n v="11"/>
    <x v="0"/>
    <s v="PAI_07 - Rendición de Cuentas"/>
    <s v="MT_15"/>
    <x v="67"/>
    <x v="42"/>
    <x v="6"/>
    <s v="Despacho Superintendencia"/>
    <s v="Equipo de Comunicaciones"/>
    <s v="Andrea Mancera"/>
    <s v="Apoyo"/>
    <s v="Administrativa/Financiera"/>
    <s v="Funcionamiento"/>
    <s v="5. INFORMACION Y COMUNICACIÓN"/>
    <s v="5.2.3 Transparencia, acceso a la información pública y lucha contra la corrupción"/>
    <m/>
    <m/>
    <m/>
    <m/>
    <m/>
    <m/>
    <n v="1"/>
    <x v="23"/>
    <s v="POR_DEFINIR"/>
    <n v="4.4642857142857152E-4"/>
    <s v="Planeado"/>
    <n v="0"/>
    <n v="0"/>
    <n v="0"/>
    <n v="0"/>
    <n v="0"/>
    <n v="0"/>
    <n v="0"/>
    <n v="0"/>
    <n v="0"/>
    <n v="0.5"/>
    <n v="0.5"/>
    <n v="0"/>
    <n v="1"/>
    <s v="Ejecutado"/>
    <n v="0"/>
    <n v="0"/>
    <n v="0"/>
    <n v="0"/>
    <n v="0"/>
    <n v="0"/>
    <n v="0"/>
    <n v="0"/>
    <n v="0"/>
    <n v="0"/>
    <n v="0"/>
    <n v="0"/>
    <n v="0"/>
    <n v="0"/>
    <x v="2"/>
    <x v="13"/>
    <x v="19"/>
    <n v="0"/>
    <n v="0"/>
    <n v="0"/>
    <n v="0"/>
    <n v="0"/>
    <x v="0"/>
    <n v="0"/>
    <n v="0"/>
    <n v="0"/>
    <n v="0"/>
    <n v="0"/>
    <n v="0"/>
  </r>
  <r>
    <n v="227"/>
    <s v="PEND_PES2019"/>
    <x v="0"/>
    <s v="Fortalecer la Vigilancia."/>
    <x v="0"/>
    <s v="10. Plan de Acción Institucional - PAI"/>
    <x v="0"/>
    <n v="11"/>
    <x v="0"/>
    <s v="PAI_07 - Rendición de Cuentas"/>
    <s v="MT_15"/>
    <x v="68"/>
    <x v="43"/>
    <x v="6"/>
    <s v="Despacho Superintendencia"/>
    <s v="Equipo de Comunicaciones"/>
    <s v="Asesor"/>
    <s v="Apoyo"/>
    <s v="Administrativa/Financiera"/>
    <s v="Funcionamiento"/>
    <s v="3. GESTION CON VALORES PARA RESULTADOS"/>
    <s v="3.2.2.3 Participación ciudadana en la gestión pública"/>
    <m/>
    <m/>
    <m/>
    <m/>
    <m/>
    <m/>
    <n v="1"/>
    <x v="24"/>
    <s v="POR_DEFINIR"/>
    <n v="4.4642857142857152E-4"/>
    <s v="Planeado"/>
    <n v="0"/>
    <n v="8.3333299999999999E-2"/>
    <n v="8.3333299999999999E-2"/>
    <n v="8.3333299999999999E-2"/>
    <n v="8.3333299999999999E-2"/>
    <n v="8.3333299999999999E-2"/>
    <n v="8.3333299999999999E-2"/>
    <n v="8.3333299999999999E-2"/>
    <n v="8.3333299999999999E-2"/>
    <n v="8.3333299999999999E-2"/>
    <n v="8.3333299999999999E-2"/>
    <n v="8.3333299999999999E-2"/>
    <n v="0.91666630000000016"/>
    <s v="Ejecutado"/>
    <n v="0"/>
    <n v="8.3333299999999999E-2"/>
    <n v="8.3333299999999999E-2"/>
    <n v="8.3333299999999999E-2"/>
    <n v="8.3333299999999999E-2"/>
    <n v="0"/>
    <n v="0"/>
    <n v="0"/>
    <n v="0"/>
    <n v="0"/>
    <n v="0"/>
    <n v="0"/>
    <n v="0.3333332"/>
    <n v="0.36363636363636359"/>
    <x v="1"/>
    <x v="48"/>
    <x v="51"/>
    <n v="0"/>
    <n v="0"/>
    <s v="Fotografías y registro en redes"/>
    <s v="Lanzamiento renovación gremios"/>
    <s v="Registro fotográfico y publicación medios, twitter facebook"/>
    <x v="20"/>
    <s v="Trinos y fotos"/>
    <s v="Superintendencia intensifica labores de prevención Festival Vallenato. Presencia en Terminales con charlas y stand informativo. Presencia en peajes, participación en inauguración proyecto de vivienda para Valledupar, charlas en buses,"/>
    <n v="0"/>
    <n v="0"/>
    <n v="0"/>
    <n v="0"/>
  </r>
  <r>
    <n v="244"/>
    <s v="PEND_PES2019"/>
    <x v="0"/>
    <s v="Fortalecer la Vigilancia."/>
    <x v="0"/>
    <s v="10. Plan de Acción Institucional - PAI"/>
    <x v="0"/>
    <n v="11"/>
    <x v="0"/>
    <s v="PAI_07 - Rendición de Cuentas"/>
    <s v="MT_15"/>
    <x v="69"/>
    <x v="44"/>
    <x v="6"/>
    <s v="Despacho Superintendencia"/>
    <s v="Equipo de Comunicaciones"/>
    <s v="Asesor"/>
    <s v="Apoyo"/>
    <s v="Administrativa/Financiera"/>
    <s v="Funcionamiento"/>
    <s v="5. INFORMACION Y COMUNICACIÓN"/>
    <s v="5.2.3 Transparencia, acceso a la información pública y lucha contra la corrupción"/>
    <m/>
    <m/>
    <m/>
    <m/>
    <m/>
    <m/>
    <n v="1"/>
    <x v="16"/>
    <s v="POR_DEFINIR"/>
    <n v="4.4642857142857152E-4"/>
    <s v="Planeado"/>
    <n v="0"/>
    <n v="0"/>
    <n v="0"/>
    <n v="0"/>
    <n v="0"/>
    <n v="0.5"/>
    <n v="0"/>
    <n v="0"/>
    <n v="0"/>
    <n v="0.5"/>
    <n v="0"/>
    <n v="0"/>
    <n v="1"/>
    <s v="Ejecutado"/>
    <n v="0"/>
    <n v="0"/>
    <n v="0"/>
    <n v="0"/>
    <n v="0"/>
    <n v="0"/>
    <n v="0"/>
    <n v="0"/>
    <n v="0"/>
    <n v="0"/>
    <n v="0"/>
    <n v="0"/>
    <n v="0"/>
    <n v="0"/>
    <x v="2"/>
    <x v="13"/>
    <x v="19"/>
    <n v="0"/>
    <n v="0"/>
    <n v="0"/>
    <n v="0"/>
    <n v="0"/>
    <x v="0"/>
    <n v="0"/>
    <n v="0"/>
    <n v="0"/>
    <n v="0"/>
    <n v="0"/>
    <n v="0"/>
  </r>
  <r>
    <n v="230"/>
    <s v="PEND_PES2019"/>
    <x v="0"/>
    <s v="Fortalecer la Vigilancia."/>
    <x v="0"/>
    <s v="10. Plan de Acción Institucional - PAI"/>
    <x v="0"/>
    <n v="11"/>
    <x v="0"/>
    <s v="PAI_07 - Rendición de Cuentas"/>
    <s v="MT_16"/>
    <x v="70"/>
    <x v="45"/>
    <x v="3"/>
    <s v="Delegatura de Concesiones e Infraestructura"/>
    <s v="Despacho del Delegado de Transito y Transporte Terrestre Automotor"/>
    <s v="Superintendente Delegado de Concesiones e Infraestructura"/>
    <s v="Misionales"/>
    <s v="Administrativa/Financiera"/>
    <s v="Funcionamiento"/>
    <s v="3. GESTION CON VALORES PARA RESULTADOS"/>
    <s v="3.2.2.3 Participación ciudadana en la gestión pública"/>
    <m/>
    <m/>
    <m/>
    <m/>
    <m/>
    <m/>
    <n v="1"/>
    <x v="25"/>
    <s v="POR_DEFINIR"/>
    <n v="4.4642857142857152E-4"/>
    <s v="Planeado"/>
    <n v="0"/>
    <n v="0"/>
    <n v="0"/>
    <n v="0"/>
    <n v="0"/>
    <n v="1"/>
    <n v="0"/>
    <n v="0"/>
    <n v="0"/>
    <n v="0"/>
    <n v="0"/>
    <n v="0"/>
    <n v="1"/>
    <s v="Ejecutado"/>
    <n v="0"/>
    <n v="0"/>
    <n v="0"/>
    <n v="0"/>
    <n v="0"/>
    <n v="1"/>
    <n v="0"/>
    <n v="0"/>
    <n v="0"/>
    <n v="0"/>
    <n v="0"/>
    <n v="0"/>
    <n v="1"/>
    <n v="1"/>
    <x v="3"/>
    <x v="49"/>
    <x v="52"/>
    <n v="0"/>
    <n v="0"/>
    <n v="0"/>
    <n v="0"/>
    <n v="0"/>
    <x v="0"/>
    <n v="0"/>
    <n v="0"/>
    <n v="0"/>
    <n v="0"/>
    <s v="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
    <s v="Tema principal: Implementación de normas de accesibilidad e inclusión en la infraestructura carretera concesionada del país_x000a_Resultados_x000a_i. El cuadro de control de chats, reflejó la participación activa de los grupos de valor durante este evento. Dentro de los resultados la plataforma reveló que se presentaron 565 visitantes al chat, que efectuaron 125 chats_x000a_ii. Así mismo el cuadro de control de chats, reflejó la participación activa de los grupos de valor con un tiempo de respuesta de 1:44 segundos en promedio."/>
  </r>
  <r>
    <n v="233"/>
    <s v="PEND_PES2019"/>
    <x v="0"/>
    <s v="Fortalecer la Vigilancia."/>
    <x v="0"/>
    <s v="10. Plan de Acción Institucional - PAI"/>
    <x v="0"/>
    <n v="11"/>
    <x v="0"/>
    <s v="PAI_07 - Rendición de Cuentas"/>
    <s v="MT_16"/>
    <x v="71"/>
    <x v="46"/>
    <x v="3"/>
    <s v="Delegatura de Concesiones e Infraestructura"/>
    <s v="Despacho del Delegado de Transito y Transporte Terrestre Automotor"/>
    <s v="Superintendente Delegado de Concesiones e Infraestructura"/>
    <s v="Misionales"/>
    <s v="Administrativa/Financiera"/>
    <s v="Funcionamiento"/>
    <s v="3. GESTION CON VALORES PARA RESULTADOS"/>
    <s v="3.2.2.3 Participación ciudadana en la gestión pública"/>
    <m/>
    <m/>
    <m/>
    <m/>
    <m/>
    <m/>
    <n v="1"/>
    <x v="25"/>
    <s v="POR_DEFINIR"/>
    <n v="4.4642857142857152E-4"/>
    <s v="Planeado"/>
    <n v="0"/>
    <n v="0"/>
    <n v="1"/>
    <n v="11"/>
    <n v="18"/>
    <n v="0"/>
    <n v="0"/>
    <n v="0"/>
    <n v="1"/>
    <n v="0"/>
    <n v="0"/>
    <n v="0"/>
    <n v="31"/>
    <s v="Ejecutado"/>
    <n v="0"/>
    <n v="0"/>
    <n v="1"/>
    <n v="11"/>
    <n v="18"/>
    <n v="0"/>
    <n v="0"/>
    <n v="0"/>
    <n v="0"/>
    <n v="0"/>
    <n v="0"/>
    <n v="0"/>
    <n v="30"/>
    <n v="0.967741935483871"/>
    <x v="3"/>
    <x v="50"/>
    <x v="53"/>
    <n v="0"/>
    <n v="0"/>
    <n v="0"/>
    <n v="0"/>
    <s v="Se realizó mesa de trabajo Nro. 30 del 27 de marzo de 2019, en la cual se hizo presente: Corporación Nacional de Terminales de Transporte (Conalter), Superintendencia de Transporte SP (Delegadtura de Transito y Concesiones e Infraestructura)"/>
    <x v="21"/>
    <s v="i. Se realizaron (5) Cinco mesas con vigilados y autoridades_x000a_ii. Se realizó (1) una mesa de trabajo con las alcaldías de: Orito, Mocoa,  la Hormiga Valle del Guamuez de Putumayo, promover la formalización de la prestación del servicio de la infraestructura de Transporte “Terminales de Transporte Terrestre”_x000a_iii. Se realizaron (5) cinco mesas de trabajo para identificar oportunidades de mejora con vigilados_x000a_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_x000a_"/>
    <s v="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_x000a_i. Fijación esquema de fortalecimiento sobre el derecho de via y sectores críticos reincidentes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s v="i. Se realizaron (8) ocho mesas de trabajo (Nros 47, 48, 49, 51, 59, 61, 62, 65) con vigilados y autoridades._x000a_ii. Se realizo (1) una mesa de trabajo (Nro 55) con :  Alcaldia de Puerto Leguizamo Putumayo - Secretaria de Planeación - ST, para la formalizacion administrativa del aeródromo Caucaya de Puerto Leguizamo_x000a_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_x000a_iv. Se realizaron (7) siete mesas de trabajo (Nros 52, 56, 58, 63, 66, 67, 68)  para identificar oportunidades de mejora con vigilados_x000a_"/>
    <s v="i.Sectores criticos de accidentalidad, Logistica de operativos y dotación; irregularidades en prestación de servicio; problemática invasión e indebido uso de franja de derecho de vía_x000a_ii. Se verificara la mejor opcion para la formalizacion o habilitacion de ls Terminale y/o paraderos ubicados en los municipios a cargo de la Entidad Territotial_x000a_iii. Fijación esquema de fortalecimiento preventivo y La Interventoria será la garante de realizar seguimiento y dar aval al cumplimiento de las NTC"/>
    <n v="0"/>
    <n v="0"/>
  </r>
  <r>
    <n v="239"/>
    <s v="PEND_PES2019"/>
    <x v="0"/>
    <s v="Fortalecer la Vigilancia."/>
    <x v="0"/>
    <s v="10. Plan de Acción Institucional - PAI"/>
    <x v="0"/>
    <n v="11"/>
    <x v="0"/>
    <s v="PAI_07 - Rendición de Cuentas"/>
    <s v="MT_16"/>
    <x v="72"/>
    <x v="47"/>
    <x v="3"/>
    <s v="Delegatura de Concesiones e Infraestructura"/>
    <s v="Despacho del Delegado de Transito y Transporte Terrestre Automotor"/>
    <s v="Superintendente Delegado de Concesiones e Infraestructura"/>
    <s v="Misionales"/>
    <s v="Administrativa/Financiera"/>
    <s v="Funcionamiento"/>
    <s v="3. GESTION CON VALORES PARA RESULTADOS"/>
    <s v="3.2.2.3 Participación ciudadana en la gestión pública"/>
    <m/>
    <m/>
    <m/>
    <m/>
    <m/>
    <m/>
    <n v="1"/>
    <x v="16"/>
    <s v="POR_DEFINIR"/>
    <n v="4.4642857142857152E-4"/>
    <s v="Planeado"/>
    <n v="0"/>
    <n v="0"/>
    <n v="1"/>
    <n v="0"/>
    <n v="0"/>
    <n v="0"/>
    <n v="0"/>
    <n v="0"/>
    <n v="1"/>
    <n v="0"/>
    <n v="0"/>
    <n v="0"/>
    <n v="2"/>
    <s v="Ejecutado"/>
    <n v="0"/>
    <n v="0"/>
    <n v="1"/>
    <n v="0"/>
    <n v="0"/>
    <n v="0"/>
    <n v="0"/>
    <n v="0"/>
    <n v="0"/>
    <n v="0"/>
    <n v="0"/>
    <n v="0"/>
    <n v="1"/>
    <n v="0.5"/>
    <x v="1"/>
    <x v="51"/>
    <x v="54"/>
    <n v="0"/>
    <n v="0"/>
    <n v="0"/>
    <n v="0"/>
    <s v="Se realizó mesa de trabajo Nro. 30 del 27 de marzo de 2019, en la cual se hizo presente: Corporación Nacional de Terminales de Transporte (Conalter), Superintendencia de Transporte SP (Delegadtura de Transito y Concesiones e Infraestructura)"/>
    <x v="22"/>
    <n v="0"/>
    <n v="0"/>
    <n v="0"/>
    <n v="0"/>
    <n v="0"/>
    <n v="0"/>
  </r>
  <r>
    <n v="231"/>
    <s v="PEND_PES2019"/>
    <x v="0"/>
    <s v="Fortalecer la Vigilancia."/>
    <x v="0"/>
    <s v="10. Plan de Acción Institucional - PAI"/>
    <x v="0"/>
    <n v="11"/>
    <x v="0"/>
    <s v="PAI_07 - Rendición de Cuentas"/>
    <s v="MT_16"/>
    <x v="73"/>
    <x v="48"/>
    <x v="4"/>
    <s v="Delegatura de Puertos"/>
    <s v="Despacho del Delegado de Puertos"/>
    <s v="Superintendente Delegado de Puertos"/>
    <s v="Misionales"/>
    <s v="Administrativa/Financiera"/>
    <s v="Funcionamiento"/>
    <s v="3. GESTION CON VALORES PARA RESULTADOS"/>
    <s v="3.2.2.3 Participación ciudadana en la gestión pública"/>
    <m/>
    <m/>
    <m/>
    <m/>
    <m/>
    <m/>
    <n v="1"/>
    <x v="25"/>
    <s v="POR_DEFINIR"/>
    <n v="4.4642857142857152E-4"/>
    <s v="Planeado"/>
    <n v="0"/>
    <n v="0"/>
    <n v="0"/>
    <n v="0"/>
    <n v="0"/>
    <n v="0"/>
    <n v="0"/>
    <n v="0"/>
    <n v="0.2"/>
    <n v="0"/>
    <n v="0.8"/>
    <n v="0"/>
    <n v="1"/>
    <s v="Ejecutado"/>
    <n v="0"/>
    <n v="0"/>
    <n v="0"/>
    <n v="0"/>
    <n v="0"/>
    <n v="0"/>
    <n v="0"/>
    <n v="0"/>
    <n v="0"/>
    <n v="0"/>
    <n v="0"/>
    <n v="0"/>
    <n v="0"/>
    <n v="0"/>
    <x v="2"/>
    <x v="52"/>
    <x v="55"/>
    <s v="No se programo actividad para este mes. "/>
    <s v="N.A. "/>
    <s v="No se programo actividad para este mes. "/>
    <s v="N.A. "/>
    <s v="No se programo actividad para este mes. "/>
    <x v="7"/>
    <s v="N.A,"/>
    <s v="No se programo actividad para este mes. "/>
    <s v="N.A."/>
    <s v="No se programo actividad para este mes. "/>
    <s v="N.A."/>
    <s v="No se programo actiividad este mes"/>
  </r>
  <r>
    <n v="232"/>
    <s v="PEND_PES2019"/>
    <x v="0"/>
    <s v="Fortalecer la Vigilancia."/>
    <x v="0"/>
    <s v="10. Plan de Acción Institucional - PAI"/>
    <x v="0"/>
    <n v="11"/>
    <x v="0"/>
    <s v="PAI_07 - Rendición de Cuentas"/>
    <s v="MT_16"/>
    <x v="74"/>
    <x v="46"/>
    <x v="4"/>
    <s v="Delegatura de Puertos"/>
    <s v="Despacho del Delegado de Puertos"/>
    <s v="Superintendente Delegado de Puertos"/>
    <s v="Misionales"/>
    <s v="Administrativa/Financiera"/>
    <s v="Funcionamiento"/>
    <s v="3. GESTION CON VALORES PARA RESULTADOS"/>
    <s v="3.2.2.3 Participación ciudadana en la gestión pública"/>
    <m/>
    <m/>
    <m/>
    <m/>
    <m/>
    <m/>
    <n v="1"/>
    <x v="25"/>
    <s v="POR_DEFINIR"/>
    <n v="4.4642857142857152E-4"/>
    <s v="Planeado"/>
    <n v="0"/>
    <n v="0.2"/>
    <n v="0.2"/>
    <n v="0"/>
    <n v="0"/>
    <n v="0.2"/>
    <n v="0"/>
    <n v="0"/>
    <n v="0.2"/>
    <n v="0"/>
    <n v="0"/>
    <n v="0.2"/>
    <n v="1"/>
    <s v="Ejecutado"/>
    <n v="0"/>
    <n v="0.2"/>
    <n v="0.2"/>
    <n v="0.1"/>
    <n v="0.1"/>
    <n v="0.2"/>
    <n v="0"/>
    <n v="0"/>
    <n v="0"/>
    <n v="0"/>
    <n v="0"/>
    <n v="0"/>
    <n v="0.8"/>
    <n v="0.8"/>
    <x v="0"/>
    <x v="53"/>
    <x v="56"/>
    <s v="No se programo actividad para este mes. "/>
    <s v="N.A. "/>
    <s v="Correos electrónicos del 13 y 18 de febrero. Archivos anexos nombrados Puertos. Evidencia Actividad 20 PAI Febrero1; y  Puertos. Evidencia Actividad 20 PAI Febrero 2.  "/>
    <s v="Correo electrónico remitiendo citación y agenda del Comité Temático de Facilitación del Comercio Exterior. "/>
    <s v="Correo electrónico del 11 de marzo.  Archivo anexo denominado: Puertos. Evidencia Actividad 20 PAI Marzo."/>
    <x v="23"/>
    <s v="Correo electronico  _x000a_Archivo: Puertos. Evid Actv 19 PAI_Abril.pdf_x000a__x000a_Archivo: Puertos. Evid Actv 19.1 PAI_Abril.pdf"/>
    <s v="Acta Comité Sesion 10. _x000a_Acta Sesion 11 Comité Facilitacion Comercio Exterior.  - Farmaceutico"/>
    <s v="Archivo: Puertos. Evid Actv 20 PAI_Mayo.pdf"/>
    <s v="Se realizó el 27 de Mayo la Sesión 11 del Comitpe de Facilitacion de Comerico Exterior AgendaMesaCFC_ZonasFrancas. No se ha recibido el acta. "/>
    <s v="Informe Comisión Buenaventura. _x000a_20. 21. Puertos. Evid. act 20,21. Mesa facilitacion-Informe"/>
    <s v="Se realizó la sesión  Comité Tema´tico facilitación de comercio el 26 de junio de 2019, realizada en Buenaventura, en la cual  se tomaron decisiones importantes que facilitan el comercio exterior. "/>
  </r>
  <r>
    <n v="238"/>
    <s v="PEND_PES2019"/>
    <x v="0"/>
    <s v="Fortalecer la Vigilancia."/>
    <x v="0"/>
    <s v="10. Plan de Acción Institucional - PAI"/>
    <x v="0"/>
    <n v="11"/>
    <x v="0"/>
    <s v="PAI_07 - Rendición de Cuentas"/>
    <s v="MT_16"/>
    <x v="75"/>
    <x v="47"/>
    <x v="4"/>
    <s v="Delegatura de Puertos"/>
    <s v="Despacho del Delegado de Puertos"/>
    <s v="Superintendente Delegado de Puertos"/>
    <s v="Misionales"/>
    <s v="Administrativa/Financiera"/>
    <s v="Funcionamiento"/>
    <s v="3. GESTION CON VALORES PARA RESULTADOS"/>
    <s v="3.2.2.3 Participación ciudadana en la gestión pública"/>
    <m/>
    <m/>
    <m/>
    <m/>
    <m/>
    <m/>
    <n v="1"/>
    <x v="16"/>
    <s v="POR_DEFINIR"/>
    <n v="4.4642857142857152E-4"/>
    <s v="Planeado"/>
    <n v="0"/>
    <n v="0.2"/>
    <n v="0.2"/>
    <n v="0"/>
    <n v="0"/>
    <n v="0.2"/>
    <n v="0"/>
    <n v="0"/>
    <n v="0.2"/>
    <n v="0"/>
    <n v="0"/>
    <n v="0.2"/>
    <n v="1"/>
    <s v="Ejecutado"/>
    <n v="0"/>
    <n v="0.2"/>
    <n v="0.2"/>
    <n v="0.1"/>
    <n v="0.1"/>
    <n v="0.2"/>
    <n v="0"/>
    <n v="0"/>
    <n v="0"/>
    <n v="0"/>
    <n v="0"/>
    <n v="0"/>
    <n v="0.8"/>
    <n v="0.8"/>
    <x v="0"/>
    <x v="54"/>
    <x v="57"/>
    <s v="No se programo actividad para este mes. "/>
    <s v="N.A. "/>
    <s v="1. Correo Electrónico .Archivo.: Puertos. Evidencia actividad 21 PAI febrero - marzo. _x000a_2. Cuadro interno de seguimiento en Excel. Archivo.: Puertos. Evidencia actividad 21 PAI febrero. "/>
    <s v="1. Correo electrónico remitido por el Superintendente Delegado de Puertos donde relaciona la gestión adelantada en los meses de febrero y marzo frente a tema especifico tratado en los Comités de Facilitación de Comercio Exterior. _x000a__x000a_2. Cuadro de seguimiento a compromisos establecidos en el Comite de Facilitación de comercio Exterior."/>
    <s v="1. Cuadro interno de seguimiento en Excel. Archivo.: Puertos. Evidencia actividad 21 PAI marzo."/>
    <x v="24"/>
    <s v="Acta Comité Sesion 10. Archivo: Puertos. Evid Actv 20 PAI_Abril.pdf_x000a__x000a_Puertos. Evid Actv 20.1 PAI_Abril.pdf"/>
    <s v="Acta Comité Sesion 10. _x000a__x000a_Sesion 11 Comité Facilitacion Comercio Exterior.  - Farmaceutico"/>
    <s v="Archivo: Puertos. Evid Actv 20 PAI_Mayo.pdf"/>
    <s v="Se realizó el 27 de Mayo la Sesión 11 del Comitpe de Facilitacion de Comerico Exterior AgendaMesaCFC_ZonasFrancas. No se ha recibido el acta. "/>
    <s v="Informe Comisión Buenaventura. _x000a_20. 21. Puertos. Evid. act 20,21. Mesa facilitacion-Informe"/>
    <s v="Se realizó la sesión  Comité Tema´tico facilitación de comercio el 26 de junio de 2019, realizada en Buenaventura, en la cual  se tomaron decisiones importantes que facilitan el comercio exterior. "/>
  </r>
  <r>
    <n v="229"/>
    <s v="PEND_PES2019"/>
    <x v="0"/>
    <s v="Fortalecer la Vigilancia."/>
    <x v="0"/>
    <s v="10. Plan de Acción Institucional - PAI"/>
    <x v="0"/>
    <n v="11"/>
    <x v="0"/>
    <s v="PAI_07 - Rendición de Cuentas"/>
    <s v="MT_16"/>
    <x v="76"/>
    <x v="49"/>
    <x v="5"/>
    <s v="Delegatura de Protección al Usuario"/>
    <s v="Delegatura de Protección al Usuario"/>
    <s v="Delegado de Protección al Usuario"/>
    <s v="Misionales"/>
    <s v="Administrativa/Financiera"/>
    <s v="Funcionamiento"/>
    <s v="3. GESTION CON VALORES PARA RESULTADOS"/>
    <s v="3.2.2.3 Participación ciudadana en la gestión pública"/>
    <m/>
    <m/>
    <m/>
    <m/>
    <m/>
    <m/>
    <n v="1"/>
    <x v="25"/>
    <s v="POR_DEFINIR"/>
    <n v="4.4642857142857152E-4"/>
    <s v="Planeado"/>
    <n v="0"/>
    <n v="0"/>
    <n v="0"/>
    <n v="0"/>
    <n v="0"/>
    <n v="0"/>
    <n v="0"/>
    <n v="0"/>
    <n v="0"/>
    <n v="1"/>
    <n v="0"/>
    <n v="0"/>
    <n v="1"/>
    <s v="Ejecutado"/>
    <n v="0"/>
    <n v="0"/>
    <n v="0"/>
    <n v="0"/>
    <n v="0"/>
    <n v="0"/>
    <n v="0"/>
    <n v="0"/>
    <n v="0"/>
    <n v="0"/>
    <n v="0"/>
    <n v="0"/>
    <n v="0"/>
    <n v="0"/>
    <x v="2"/>
    <x v="55"/>
    <x v="19"/>
    <n v="0"/>
    <n v="0"/>
    <n v="0"/>
    <n v="0"/>
    <n v="0"/>
    <x v="0"/>
    <n v="0"/>
    <n v="0"/>
    <n v="0"/>
    <n v="0"/>
    <s v="El 17 de julio se realizó un facebook live en el cua se abordó lo relacionado con la protección de usuarios del sector transporte. El evento fue transmitido a través del perfil de facebook de la entidad. A la fecha del reporte el video tenía 2.600 visualizaciones."/>
    <n v="0"/>
  </r>
  <r>
    <n v="228"/>
    <s v="PEND_PES2019"/>
    <x v="0"/>
    <s v="Fortalecer la Vigilancia."/>
    <x v="0"/>
    <s v="10. Plan de Acción Institucional - PAI"/>
    <x v="0"/>
    <n v="11"/>
    <x v="0"/>
    <s v="PAI_07 - Rendición de Cuentas"/>
    <s v="MT_16"/>
    <x v="77"/>
    <x v="50"/>
    <x v="7"/>
    <s v="Delegatura de Transito y Transporte Terrestre Automotor"/>
    <s v="Despacho del Delegado de Transito y Transporte Terrestre Automotor"/>
    <s v="Superintendente Delegado de Transito y Transporte Terrestre Automotor"/>
    <s v="Misionales"/>
    <s v="Administrativa/Financiera"/>
    <s v="Funcionamiento"/>
    <s v="3. GESTION CON VALORES PARA RESULTADOS"/>
    <s v="3.2.2.3 Participación ciudadana en la gestión pública"/>
    <m/>
    <m/>
    <m/>
    <m/>
    <m/>
    <m/>
    <n v="1"/>
    <x v="25"/>
    <s v="POR_DEFINIR"/>
    <n v="4.4642857142857152E-4"/>
    <s v="Planeado"/>
    <n v="0"/>
    <n v="0"/>
    <n v="0"/>
    <n v="0"/>
    <n v="0"/>
    <n v="0"/>
    <n v="0"/>
    <n v="0"/>
    <n v="1"/>
    <n v="0"/>
    <n v="0"/>
    <n v="0"/>
    <n v="1"/>
    <s v="Ejecutado"/>
    <n v="0"/>
    <n v="0"/>
    <n v="0"/>
    <n v="0"/>
    <n v="0"/>
    <n v="0"/>
    <n v="0"/>
    <n v="0"/>
    <n v="0"/>
    <n v="0"/>
    <n v="0"/>
    <n v="0"/>
    <n v="0"/>
    <n v="0"/>
    <x v="2"/>
    <x v="13"/>
    <x v="19"/>
    <n v="0"/>
    <n v="0"/>
    <n v="0"/>
    <n v="0"/>
    <n v="0"/>
    <x v="0"/>
    <n v="0"/>
    <n v="0"/>
    <n v="0"/>
    <n v="0"/>
    <n v="0"/>
    <n v="0"/>
  </r>
  <r>
    <n v="234"/>
    <s v="PEND_PES2019"/>
    <x v="0"/>
    <s v="Fortalecer la Vigilancia."/>
    <x v="0"/>
    <s v="10. Plan de Acción Institucional - PAI"/>
    <x v="0"/>
    <n v="11"/>
    <x v="0"/>
    <s v="PAI_07 - Rendición de Cuentas"/>
    <s v="MT_16"/>
    <x v="78"/>
    <x v="46"/>
    <x v="7"/>
    <s v="Delegatura de Transito y Transporte Terrestre Automotor"/>
    <s v="Despacho del Delegado de Transito y Transporte Terrestre Automotor"/>
    <s v="Superintendente Delegado de Transito y Transporte Terrestre Automotor"/>
    <s v="Misionales"/>
    <s v="Administrativa/Financiera"/>
    <s v="Funcionamiento"/>
    <s v="3. GESTION CON VALORES PARA RESULTADOS"/>
    <s v="3.2.2.3 Participación ciudadana en la gestión pública"/>
    <m/>
    <m/>
    <m/>
    <m/>
    <m/>
    <m/>
    <n v="1"/>
    <x v="25"/>
    <s v="POR_DEFINIR"/>
    <n v="4.4642857142857152E-4"/>
    <s v="Planeado"/>
    <n v="16"/>
    <n v="15"/>
    <n v="17"/>
    <n v="10"/>
    <n v="12"/>
    <n v="8"/>
    <n v="8"/>
    <n v="8"/>
    <n v="8"/>
    <n v="8"/>
    <n v="8"/>
    <n v="8"/>
    <n v="126"/>
    <s v="Ejecutado"/>
    <n v="16"/>
    <n v="15"/>
    <n v="17"/>
    <n v="10"/>
    <n v="12"/>
    <n v="5"/>
    <n v="0"/>
    <n v="0"/>
    <n v="0"/>
    <n v="0"/>
    <n v="0"/>
    <n v="0"/>
    <n v="75"/>
    <n v="0.59523809523809523"/>
    <x v="1"/>
    <x v="56"/>
    <x v="58"/>
    <s v="Actas de reunión"/>
    <s v="Actas de reunión"/>
    <s v="Actas de reunión"/>
    <s v="Actas de reunión"/>
    <s v="Actas de reunión"/>
    <x v="25"/>
    <s v="Actas de reuniones en Delegatura (sin contar reuniones de Superintendente, Ministerio u otros lugares)"/>
    <n v="0"/>
    <s v="CARPETA &quot;ACTAS REUNIONES&quot;"/>
    <s v="En el mes de mayo se realizaron 12 reuniones, detalladas a continuación:_x000a_1. Reunión el día 6 de mayo de 2019, con el señor Alexander Galvis Empresa Transporte Logístico Galvis SAS según radicado No. 20195605129462 Tema: Aclaración respuesta radicado No. 20198400029301._x000a_2. Reunión el día 6 de mayo de 2019, con el señor Humberto Perez Cala según radicado No. 20195605232042 Tema: Descuentos no autorizados Empresa Botero Soto._x000a_3. Reunión el día 9 de mayo de 2019, con el señor Jonny García y Yanet Larrota - Terminal de Transportes de Fusagasuga según radicado No. 20195605174482 Temas: Rutas de transporte, evasiones a la Terminal y despachos._x000a_4. Reunión el día 14 de mayo de 2019, con el señor Fabio Zarama - Terminal de Pasto S.A. según radicado No. 20195605188572 Temas: Decreto 2762 de 2001 &quot;tasas de uso&quot;._x000a_5. Reunión el día 15 de mayo de 2019, con el señor Luis Eduardo Neira Secretario de Tránsito de Carmen de Viboral según radicado No. 20195605196392 Tema: Violación de estatutos, normas legales y decisiones judiciales y administrativas._x000a_6. Reunión el día 21 de mayo de 2019, con la señora Sandra Alvarado de la Empresa Servitac Ltda, según radicados Nos: 20195605251682 y 20195605251712 Tema: Mejora continua PESV._x000a_7. Reunión el día 21 de mayo de 2019, con el señor Raúl Buitrago según radicado No. 20195605229362 Tema: Alta siniestralidad vial de los motociclistas._x000a_8. Reunión el día 21 de mayo de 2019, con el señor José Ignacio León Empresa Contraste SAS Tema: revisión sanciones sin previa notificación enviada por el jefe a través de correo._x000a_9. Reunión el día 22 de mayo de 2019, con el señor Juan Carlos García Jerez Director Ejecutivo COTERCO Tema: Respuesta al radicado 20185604406602 del 20 de diciembre de 2018._x000a_10. Reunión el día 28 de mayo de 2019, con la señora Liliana Leal abogada especialista en movilidad GREMIO GENTE - Transporte Especial Según radicado No. 20195605420142 Tema:  Contratación de vehículos particulares Entidades del Estado - Caso Ecopetrol._x000a_11. Reunión el día 28 de mayo de 2019, con la señora Aura Reyes Veeduría Transparencia y Equidad en el Transporte según radicado No. 20195605269692 Tema: Vehículos mal matriculados._x000a_12. Reunión el día 28 de mayo de 2019, con el señor Rafael Martínez según radicado No. 20195605274732 Tema: Queja contra Transportes Salema SAS._x000a_"/>
    <s v="ACTAS REUNIONES"/>
    <s v="En el mes de junio se realizaron las siguientes reuniones:_x000a_1. Reunión con la Sra. Lorena Castillo de INDRA, tema: certificación CDA en proceso de homologación_x000a_2. Reunión con Coterco y CEMAT, tema: información sobre el procedimiento de ingreso de los datos de alcoholimetría en el Web Service_x000a_3. Reunión con el Sr. Alvaro Parra, tema: empresa Rápido Tolima_x000a_4. Participación conversatorio organizado por el Gremio de la Unión de transportadores de Colombia de Empresas de Transporte Terrestre Intermunicipal e interdepartamental- UNITRANS_x000a_5. Participación en el XVIII Congreso Nacional de Transporte de Carga y XVIII Congreso Internacional-Expocarga 2019” organizado por ASECARGA_x000a_"/>
  </r>
  <r>
    <n v="240"/>
    <s v="PEND_PES2019"/>
    <x v="0"/>
    <s v="Fortalecer la Vigilancia."/>
    <x v="0"/>
    <s v="10. Plan de Acción Institucional - PAI"/>
    <x v="0"/>
    <n v="11"/>
    <x v="0"/>
    <s v="PAI_07 - Rendición de Cuentas"/>
    <s v="MT_16"/>
    <x v="79"/>
    <x v="47"/>
    <x v="7"/>
    <s v="Delegatura de Transito y Transporte Terrestre Automotor"/>
    <s v="Despacho del Delegado de Transito y Transporte Terrestre Automotor"/>
    <s v="Superintendente Delegado de Transito y Transporte Terrestre Automotor"/>
    <s v="Misionales"/>
    <s v="Administrativa/Financiera"/>
    <s v="Funcionamiento"/>
    <s v="3. GESTION CON VALORES PARA RESULTADOS"/>
    <s v="3.2.2.3 Participación ciudadana en la gestión pública"/>
    <m/>
    <m/>
    <m/>
    <m/>
    <m/>
    <m/>
    <n v="1"/>
    <x v="16"/>
    <s v="POR_DEFINIR"/>
    <n v="4.4642857142857152E-4"/>
    <s v="Planeado"/>
    <n v="0"/>
    <n v="0"/>
    <n v="0"/>
    <n v="0.33400000000000002"/>
    <n v="0"/>
    <n v="0"/>
    <n v="0"/>
    <n v="0.33300000000000002"/>
    <n v="0"/>
    <n v="0"/>
    <n v="0"/>
    <n v="0.33300000000000002"/>
    <n v="1"/>
    <s v="Ejecutado"/>
    <n v="0"/>
    <n v="0"/>
    <n v="0"/>
    <n v="0.33300000000000002"/>
    <n v="0"/>
    <n v="0.2"/>
    <n v="0"/>
    <n v="0"/>
    <n v="0"/>
    <n v="0"/>
    <n v="0"/>
    <n v="0"/>
    <n v="0.53300000000000003"/>
    <n v="0.53300000000000003"/>
    <x v="1"/>
    <x v="57"/>
    <x v="59"/>
    <n v="0"/>
    <n v="0"/>
    <n v="0"/>
    <n v="0"/>
    <n v="0"/>
    <x v="0"/>
    <n v="0"/>
    <n v="0"/>
    <s v="CARPETA &quot;ACTAS REUNIONES&quot;"/>
    <s v="Se documentaron cada una de las reuniones realizadas con la ciudadanía en el mes de mayo, se adjuntan las actas respectivas"/>
    <s v="ACTAS REUNIONES"/>
    <s v="De las 5 reuniones realizadas en el mes de junio se hizo necesario documentar compromisos para 2"/>
  </r>
  <r>
    <n v="266"/>
    <s v="PEND_PES2019"/>
    <x v="0"/>
    <s v="Fortalecer la Vigilancia."/>
    <x v="0"/>
    <s v="10. Plan de Acción Institucional - PAI"/>
    <x v="0"/>
    <n v="11"/>
    <x v="0"/>
    <s v="PAI_09 - Mecanismos para la Transparencia y Acceso a la Información"/>
    <s v="MT_17"/>
    <x v="80"/>
    <x v="51"/>
    <x v="6"/>
    <s v="Despacho Superintendencia"/>
    <s v="Equipo de Comunicaciones"/>
    <s v="Asesor"/>
    <s v="Apoyo"/>
    <s v="Administrativa/Financiera"/>
    <s v="Funcionamiento"/>
    <s v="5. INFORMACION Y COMUNICACIÓN"/>
    <s v="5.2.3 Transparencia, acceso a la información pública y lucha contra la corrupción"/>
    <m/>
    <m/>
    <m/>
    <m/>
    <m/>
    <m/>
    <n v="1"/>
    <x v="16"/>
    <s v="POR_DEFINIR"/>
    <n v="4.4642857142857152E-4"/>
    <s v="Planeado"/>
    <n v="0"/>
    <n v="0"/>
    <n v="0"/>
    <n v="0"/>
    <n v="0"/>
    <n v="0"/>
    <n v="0"/>
    <n v="0.5"/>
    <n v="0.5"/>
    <n v="0"/>
    <n v="0"/>
    <n v="0"/>
    <n v="1"/>
    <s v="Ejecutado"/>
    <n v="0"/>
    <n v="0"/>
    <n v="0"/>
    <n v="0"/>
    <n v="0"/>
    <n v="0"/>
    <n v="0"/>
    <n v="0"/>
    <n v="0"/>
    <n v="0"/>
    <n v="0"/>
    <n v="0"/>
    <n v="0"/>
    <n v="0"/>
    <x v="2"/>
    <x v="13"/>
    <x v="19"/>
    <n v="0"/>
    <n v="0"/>
    <n v="0"/>
    <n v="0"/>
    <n v="0"/>
    <x v="0"/>
    <n v="0"/>
    <n v="0"/>
    <n v="0"/>
    <n v="0"/>
    <n v="0"/>
    <n v="0"/>
  </r>
  <r>
    <n v="265"/>
    <s v="PEND_PES2019"/>
    <x v="0"/>
    <s v="Fortalecer la Vigilancia."/>
    <x v="0"/>
    <s v="10. Plan de Acción Institucional - PAI"/>
    <x v="0"/>
    <n v="11"/>
    <x v="0"/>
    <s v="PAI_09 - Mecanismos para la Transparencia y Acceso a la Información"/>
    <s v="MT_18"/>
    <x v="81"/>
    <x v="52"/>
    <x v="2"/>
    <s v="Oficina Asesora Jurídica"/>
    <s v="Oficina Asesora Jurídica"/>
    <s v="Jefe Oficina Jurídica"/>
    <s v="Apoyo"/>
    <s v="Administrativa/Financiera"/>
    <s v="Funcionamiento"/>
    <s v="5. INFORMACION Y COMUNICACIÓN"/>
    <s v="5.2.3 Transparencia, acceso a la información pública y lucha contra la corrupción"/>
    <m/>
    <m/>
    <m/>
    <m/>
    <m/>
    <m/>
    <n v="1"/>
    <x v="16"/>
    <s v="POR_DEFINIR"/>
    <n v="4.4642857142857152E-4"/>
    <s v="Planeado"/>
    <n v="0"/>
    <n v="0"/>
    <n v="0"/>
    <n v="0"/>
    <n v="0.33329999999999999"/>
    <n v="0"/>
    <n v="0"/>
    <n v="0.33329999999999999"/>
    <n v="0"/>
    <n v="0"/>
    <n v="0"/>
    <n v="0.33329999999999999"/>
    <n v="0.99990000000000001"/>
    <s v="Ejecutado"/>
    <n v="0"/>
    <n v="0"/>
    <n v="0"/>
    <n v="0"/>
    <n v="0"/>
    <n v="0"/>
    <n v="0"/>
    <n v="0"/>
    <n v="0"/>
    <n v="0"/>
    <n v="0"/>
    <n v="0"/>
    <n v="0"/>
    <n v="0"/>
    <x v="2"/>
    <x v="13"/>
    <x v="19"/>
    <n v="0"/>
    <n v="0"/>
    <n v="0"/>
    <n v="0"/>
    <n v="0"/>
    <x v="0"/>
    <n v="0"/>
    <n v="0"/>
    <n v="0"/>
    <n v="0"/>
    <n v="0"/>
    <n v="0"/>
  </r>
  <r>
    <n v="261"/>
    <s v="PEND_PES2019"/>
    <x v="0"/>
    <s v="Fortalecer la Vigilancia."/>
    <x v="0"/>
    <s v="10. Plan de Acción Institucional - PAI"/>
    <x v="0"/>
    <n v="11"/>
    <x v="0"/>
    <s v="PAI_09 - Mecanismos para la Transparencia y Acceso a la Información"/>
    <s v="MT_19"/>
    <x v="82"/>
    <x v="53"/>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26"/>
    <s v="POR_DEFINIR"/>
    <n v="4.4642857142857152E-4"/>
    <s v="Planeado"/>
    <n v="0.02"/>
    <n v="0.08"/>
    <n v="0.08"/>
    <n v="0.13"/>
    <n v="0"/>
    <n v="0"/>
    <n v="0"/>
    <n v="0.33329999999999999"/>
    <n v="0"/>
    <n v="0"/>
    <n v="0"/>
    <n v="0.35339999999999999"/>
    <n v="0.99669999999999992"/>
    <s v="Ejecutado"/>
    <n v="0.02"/>
    <n v="0.08"/>
    <n v="0.08"/>
    <n v="0.13"/>
    <n v="0"/>
    <n v="0"/>
    <n v="0"/>
    <n v="0"/>
    <n v="0"/>
    <n v="0"/>
    <n v="0"/>
    <n v="0"/>
    <n v="0.31"/>
    <n v="0.3110263870773553"/>
    <x v="1"/>
    <x v="58"/>
    <x v="60"/>
    <s v="Correos enviados a las áreas requeridas: Oficina de Tecnología de la Información y las Comunicaciones, Atención al Ciudadano, Financiera, Oficina Planeación._x000a_"/>
    <s v="Seguimiento a publicaciones realizadas en la página web en el link de Ley de Transparencia"/>
    <s v="Correos enviados a las áreas requeridas, Oficina de Tecnología de Información y las Comunicaciones, Coordinación de Talento Humano."/>
    <s v="Seguimiento a publicaciones realizadas en la página web en el link de Ley de Transparencia "/>
    <s v="Informe de Auditoria"/>
    <x v="26"/>
    <s v="Actas de reunión_x000a_Link de Transparencia y acceso a la información pública en la página web."/>
    <s v="Se realizó reunión con el web máster de la Entidad, para revisar el link de transparencia, igualmente se realizó reunión con la Asesora de Comunicaciones para efectuar las actualizaciones correspondientes. El link se encuentra debidamente actualizado."/>
    <n v="0"/>
    <n v="0"/>
    <n v="0"/>
    <n v="0"/>
  </r>
  <r>
    <n v="263"/>
    <s v="PEND_PES2019"/>
    <x v="0"/>
    <s v="Fortalecer la Vigilancia."/>
    <x v="0"/>
    <s v="10. Plan de Acción Institucional - PAI"/>
    <x v="0"/>
    <n v="11"/>
    <x v="0"/>
    <s v="PAI_09 - Mecanismos para la Transparencia y Acceso a la Información"/>
    <s v="MT_19"/>
    <x v="83"/>
    <x v="54"/>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27"/>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0"/>
    <n v="0"/>
    <n v="0"/>
    <n v="0"/>
    <n v="0"/>
    <n v="0"/>
    <n v="0"/>
    <n v="0"/>
    <n v="0"/>
    <n v="0"/>
    <n v="0"/>
    <n v="0"/>
    <n v="0"/>
    <n v="0"/>
    <x v="2"/>
    <x v="4"/>
    <x v="32"/>
    <s v="NA"/>
    <s v="Actividad sin iniciar"/>
    <s v="NA"/>
    <s v="Actividad sin iniciar"/>
    <s v="NA"/>
    <x v="4"/>
    <s v="NA"/>
    <s v="NA"/>
    <n v="0"/>
    <n v="0"/>
    <n v="0"/>
    <n v="0"/>
  </r>
  <r>
    <n v="127"/>
    <s v="PEND_PES2019"/>
    <x v="0"/>
    <s v="Fortalecer la Vigilancia."/>
    <x v="0"/>
    <s v="10. Plan de Acción Institucional - PAI"/>
    <x v="0"/>
    <n v="11"/>
    <x v="0"/>
    <s v="PAI_09 - Mecanismos para la Transparencia y Acceso a la Información"/>
    <s v="MT_20"/>
    <x v="84"/>
    <x v="55"/>
    <x v="9"/>
    <s v="Secretaria General"/>
    <s v="Dirección Administrativa"/>
    <s v="Director Administrativo"/>
    <s v="Apoyo"/>
    <s v="Administrativa/Financiera"/>
    <s v="Funcionamiento"/>
    <s v="PEND_"/>
    <s v="PEND_"/>
    <m/>
    <m/>
    <m/>
    <m/>
    <m/>
    <m/>
    <n v="1"/>
    <x v="28"/>
    <s v="POR_DEFINIR"/>
    <n v="4.4642857142857152E-4"/>
    <s v="Planeado"/>
    <n v="182"/>
    <n v="32"/>
    <n v="12"/>
    <n v="12"/>
    <n v="0"/>
    <n v="46"/>
    <n v="0"/>
    <n v="0"/>
    <n v="0"/>
    <n v="0"/>
    <n v="0"/>
    <n v="0"/>
    <n v="284"/>
    <s v="Ejecutado"/>
    <n v="182"/>
    <n v="32"/>
    <n v="12"/>
    <n v="12"/>
    <n v="0"/>
    <n v="46"/>
    <n v="0"/>
    <n v="0"/>
    <n v="0"/>
    <n v="0"/>
    <n v="0"/>
    <n v="0"/>
    <n v="284"/>
    <n v="1"/>
    <x v="3"/>
    <x v="59"/>
    <x v="61"/>
    <s v="aplicativo sigep"/>
    <n v="0"/>
    <s v="aplicativo sigep"/>
    <n v="0"/>
    <s v="aplicativo sigep"/>
    <x v="0"/>
    <s v="Sigep"/>
    <n v="0"/>
    <n v="0"/>
    <n v="0"/>
    <s v="Contratos publicados en SIGEP a 30 de junio de 2019 (46 contratos)"/>
    <s v="Se realiza la publicacion en sigep de los contratos suscritos durante el mes "/>
  </r>
  <r>
    <n v="259"/>
    <s v="PEND_PES2019"/>
    <x v="0"/>
    <s v="Fortalecer la Vigilancia."/>
    <x v="0"/>
    <s v="10. Plan de Acción Institucional - PAI"/>
    <x v="0"/>
    <n v="11"/>
    <x v="0"/>
    <s v="PAI_09 - Mecanismos para la Transparencia y Acceso a la Información"/>
    <s v="MT_20"/>
    <x v="85"/>
    <x v="56"/>
    <x v="9"/>
    <s v="Secretaria General"/>
    <s v="Atención al Ciudadano"/>
    <s v="Coordinador Atención al Ciudadano"/>
    <s v="Apoyo"/>
    <s v="Administrativa/Financiera"/>
    <s v="Funcionamiento"/>
    <s v="3. GESTION CON VALORES PARA RESULTADOS"/>
    <s v="3.2.2.1  Servicio al Ciudadano"/>
    <m/>
    <m/>
    <m/>
    <m/>
    <m/>
    <m/>
    <n v="1"/>
    <x v="29"/>
    <s v="POR_DEFINIR"/>
    <n v="4.4642857142857152E-4"/>
    <s v="Planeado"/>
    <n v="0"/>
    <n v="0"/>
    <n v="0"/>
    <n v="0"/>
    <n v="0"/>
    <n v="1"/>
    <n v="0"/>
    <n v="0"/>
    <n v="0"/>
    <n v="0"/>
    <n v="0"/>
    <n v="1"/>
    <n v="2"/>
    <s v="Ejecutado"/>
    <n v="0"/>
    <n v="0"/>
    <n v="0"/>
    <n v="0"/>
    <n v="0"/>
    <n v="1"/>
    <n v="0"/>
    <n v="0"/>
    <n v="0"/>
    <n v="0"/>
    <n v="0"/>
    <n v="0"/>
    <n v="1"/>
    <n v="0.5"/>
    <x v="1"/>
    <x v="60"/>
    <x v="62"/>
    <s v="N.A"/>
    <s v="N.A"/>
    <s v="N.A"/>
    <s v="N.A"/>
    <n v="0"/>
    <x v="0"/>
    <s v="En los radicados  Orfeo 20195700010993,20195700026213 y20195700041413 se reporta la gestión de PQRDS.el documento de  abril está en elaboración."/>
    <s v="Se tiene planeado  publicar en web  el informe semestral de las PQRS, se debe publicar en junio de 2019"/>
    <n v="0"/>
    <n v="0"/>
    <s v="Informe primer semestre 2019 PQRDS"/>
    <s v="El informe fue enviado al área de comunicaciones de la Supertransporte, para su respectiva publicación en la página web. "/>
  </r>
  <r>
    <n v="264"/>
    <s v="PEND_PES2019"/>
    <x v="0"/>
    <s v="Fortalecer la Vigilancia."/>
    <x v="0"/>
    <s v="10. Plan de Acción Institucional - PAI"/>
    <x v="0"/>
    <n v="11"/>
    <x v="0"/>
    <s v="PAI_09 - Mecanismos para la Transparencia y Acceso a la Información"/>
    <s v="MT_20"/>
    <x v="86"/>
    <x v="57"/>
    <x v="9"/>
    <s v="Secretaria General"/>
    <s v="Grupo Talento Humano"/>
    <s v="Coordinador Grupo Talento Humano"/>
    <s v="Apoyo"/>
    <s v="Administrativa/Financiera"/>
    <s v="Funcionamiento"/>
    <s v="5. INFORMACION Y COMUNICACIÓN"/>
    <s v="5.2.3 Transparencia, acceso a la información pública y lucha contra la corrupción"/>
    <m/>
    <m/>
    <m/>
    <m/>
    <m/>
    <m/>
    <n v="1"/>
    <x v="30"/>
    <s v="POR_DEFINIR"/>
    <n v="4.4642857142857152E-4"/>
    <s v="Planeado"/>
    <n v="1"/>
    <n v="0"/>
    <n v="13"/>
    <n v="20"/>
    <n v="0"/>
    <n v="37"/>
    <n v="0"/>
    <n v="0"/>
    <n v="0"/>
    <n v="0"/>
    <n v="0"/>
    <n v="0"/>
    <n v="71"/>
    <s v="Ejecutado"/>
    <n v="1"/>
    <n v="0"/>
    <n v="13"/>
    <n v="20"/>
    <n v="0"/>
    <n v="37"/>
    <n v="0"/>
    <n v="0"/>
    <n v="0"/>
    <n v="0"/>
    <n v="0"/>
    <n v="0"/>
    <n v="71"/>
    <n v="1"/>
    <x v="3"/>
    <x v="61"/>
    <x v="63"/>
    <s v="Listado generados por el aplicativo SIGEP"/>
    <s v="Se registró una actualización hoja de vida"/>
    <s v="Listado generados por el aplicativo SIGEP"/>
    <s v="No se presentaron actualizaciones de hoja de  vida"/>
    <s v="Listado generados por el aplicativo SIGEP"/>
    <x v="27"/>
    <s v="Aplicativo SIGEP"/>
    <s v="Durante el mes de abril fueron actualizadas y aprobadas las hojas de vida de veinte funcionarios."/>
    <n v="0"/>
    <n v="0"/>
    <s v="Reportes generados por el aplicativo SIGEP"/>
    <s v="Hojas de vida actualizadas y aprobadas SIGEP:         12_x000a_Declaración de bienes y rentas 2018 SIGEP:               5_x000a_Empleados vinculados SIGEP:                                  17_x000a_Empleados desvinculados SIGEP:                              3"/>
  </r>
  <r>
    <n v="262"/>
    <s v="PEND_PES2019"/>
    <x v="1"/>
    <s v="Fortalecer las Tecnologías de la Información y las Telecomunicaciones."/>
    <x v="0"/>
    <s v="10. Plan de Acción Institucional - PAI"/>
    <x v="0"/>
    <n v="11"/>
    <x v="0"/>
    <s v="PAI_09 - Mecanismos para la Transparencia y Acceso a la Información"/>
    <s v="MT_21"/>
    <x v="87"/>
    <x v="58"/>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x v="16"/>
    <s v="POR_DEFINIR"/>
    <n v="1.666666666666667E-3"/>
    <s v="Planeado"/>
    <n v="0"/>
    <n v="0.1"/>
    <n v="0.15"/>
    <n v="0.05"/>
    <n v="0.1"/>
    <n v="0.1"/>
    <n v="0.05"/>
    <n v="0.1"/>
    <n v="0.1"/>
    <n v="0.05"/>
    <n v="0.1"/>
    <n v="0.1"/>
    <n v="1"/>
    <s v="Ejecutado"/>
    <n v="0"/>
    <n v="0.1"/>
    <n v="0.15"/>
    <n v="0.05"/>
    <n v="0.1"/>
    <n v="0.1"/>
    <n v="0"/>
    <n v="0"/>
    <n v="0"/>
    <n v="0"/>
    <n v="0"/>
    <n v="0"/>
    <n v="0.5"/>
    <n v="0.5"/>
    <x v="1"/>
    <x v="62"/>
    <x v="64"/>
    <n v="0"/>
    <n v="0"/>
    <s v="http://www.supertransporte.gov.co/index.php/superintendencia-delegada-de-puertos/estadisticas-trafico-portuario-en-colombia/"/>
    <s v="revisión de los datos abiertos publicados en el sitio web de la entidad"/>
    <s v="826 mar - Actualización dato abierto tráfico Portuario.png"/>
    <x v="28"/>
    <s v="https://www.datos.gov.co/Transporte/Trafico-Portuario-Mar-timo-En-Colombia-2016-a-dici/5r3g-zv5z/data_x000a_"/>
    <s v="Actualización de información del dato Abierto Tráfico portuario marítimo con la información del primer trimestre de 2019."/>
    <s v="Estadísticas datos abiertos ene a mayo de 2019.docx"/>
    <s v="Revisión de estadísticas de los datos abiertos de la entidad en el portal de datos abiertos."/>
    <s v="https://www.gov.co/participacion/los-datos-y-visualizaciones-del-gobierno-interesantes-para-su-uso-aprovechamiento-y-toma-de-decisiones-1"/>
    <s v="se socializa los datos abiertos a través del Portal GOV.CO"/>
  </r>
  <r>
    <n v="267"/>
    <s v="PEND_PES2019"/>
    <x v="1"/>
    <s v="Fortalecer las Tecnologías de la Información y las Telecomunicaciones."/>
    <x v="0"/>
    <s v="10. Plan de Acción Institucional - PAI"/>
    <x v="0"/>
    <n v="11"/>
    <x v="0"/>
    <s v="PAI_09 - Mecanismos para la Transparencia y Acceso a la Información"/>
    <s v="MT_21"/>
    <x v="88"/>
    <x v="59"/>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x v="16"/>
    <s v="POR_DEFINIR"/>
    <n v="1.666666666666667E-3"/>
    <s v="Planeado"/>
    <n v="0.05"/>
    <n v="0.1"/>
    <n v="0.1"/>
    <n v="0.05"/>
    <n v="0.1"/>
    <n v="0.1"/>
    <n v="0.05"/>
    <n v="0.1"/>
    <n v="0.1"/>
    <n v="0.05"/>
    <n v="0.1"/>
    <n v="0.1"/>
    <n v="1"/>
    <s v="Ejecutado"/>
    <n v="0.05"/>
    <n v="0.1"/>
    <n v="0.1"/>
    <n v="0.05"/>
    <n v="0.1"/>
    <n v="0.1"/>
    <n v="0"/>
    <n v="0"/>
    <n v="0"/>
    <n v="0"/>
    <n v="0"/>
    <n v="0"/>
    <n v="0.5"/>
    <n v="0.5"/>
    <x v="1"/>
    <x v="63"/>
    <x v="65"/>
    <s v="844 ene - Avance_MSPI a 31012019.xlsx"/>
    <s v="Seguimiento al avance en el MSPI con corte a 31 de ene 2019"/>
    <s v="844 feb- Avance_MSPI a 28022019.xlsx"/>
    <s v="Seguimiento al avance del MSPI con corte a 28 de febrero de 2019"/>
    <s v="844 mar - articles-5482_Instrumento_Evaluacion_MSPI a 31032019.xlsx"/>
    <x v="29"/>
    <s v="844 abril - Análisis Ciberseguridad y Ciberdefensa 10042019.pdf"/>
    <s v="Seguimiento al avance en la implementación del MSPI con corte a 30 de abril"/>
    <s v="Instrumento_Evaluacion_MSPI a 31052019.xlsx"/>
    <s v="Se realiza seguimiento a la implementación del MSPI en la entidad con corte a 31 de mayo de 2019"/>
    <s v="806 junio - articles-5482_Instrumento_Evaluacion_MSPI a 30062019.xlsx"/>
    <s v="Se realiza el seguimiento a la implementación del MSPI con corte a 30 de junio."/>
  </r>
  <r>
    <n v="268"/>
    <s v="PEND_PES2019"/>
    <x v="1"/>
    <s v="Fortalecer las Tecnologías de la Información y las Telecomunicaciones."/>
    <x v="0"/>
    <s v="10. Plan de Acción Institucional - PAI"/>
    <x v="0"/>
    <n v="11"/>
    <x v="0"/>
    <s v="PAI_09 - Mecanismos para la Transparencia y Acceso a la Información"/>
    <s v="MT_21"/>
    <x v="89"/>
    <x v="60"/>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3 Transparencia, acceso a la información pública y lucha contra la corrupción"/>
    <m/>
    <m/>
    <m/>
    <m/>
    <m/>
    <m/>
    <n v="1"/>
    <x v="16"/>
    <s v="POR_DEFINIR"/>
    <n v="1.666666666666667E-3"/>
    <s v="Planeado"/>
    <n v="0.05"/>
    <n v="0.1"/>
    <n v="0.1"/>
    <n v="0.05"/>
    <n v="0.1"/>
    <n v="0.1"/>
    <n v="0.05"/>
    <n v="0.1"/>
    <n v="0.1"/>
    <n v="0.05"/>
    <n v="0.1"/>
    <n v="0.1"/>
    <n v="1"/>
    <s v="Ejecutado"/>
    <n v="0.05"/>
    <n v="0.1"/>
    <n v="0.1"/>
    <n v="0.05"/>
    <n v="0.1"/>
    <n v="0.1"/>
    <n v="0"/>
    <n v="0"/>
    <n v="0"/>
    <n v="0"/>
    <n v="0"/>
    <n v="0"/>
    <n v="0.5"/>
    <n v="0.5"/>
    <x v="1"/>
    <x v="64"/>
    <x v="66"/>
    <s v="847 ene - Avance Nuevo Manual Gobierno Digital 2018 - 31012019.xlsx"/>
    <s v="Seguimiento a la implementación de la Política de Gobierno Digital"/>
    <s v="847 feb - Información OTI FURAG 21022019.pdf"/>
    <s v="Diligenciamiento en el FURAG del Avance en la Política de Gobierno Digital "/>
    <s v="847 Marzo - Informe seguimiento software impresión.pdf"/>
    <x v="30"/>
    <s v="847 abril - Avance Nuevo Manual Gobierno Digital 2018 - 30042019.xlsx"/>
    <s v=" - Seguimiento a la implementación de la Política de Gobierno Digital en la entidad con corte a 30 de abril._x000a_ - inscripción al concurso de Máxima Velocidad 2019."/>
    <s v="Avance Política Gobierno Digital.zip"/>
    <s v="Se realiza el seguimiento a la implementación de la Política de Gobierno Digital con corte a 31 de mayo y se reciben resultados del diligenciamiento del FURAG."/>
    <n v="0"/>
    <n v="0"/>
  </r>
  <r>
    <n v="115"/>
    <s v="PEND_PES2019"/>
    <x v="0"/>
    <s v="Fortalecer la Vigilancia."/>
    <x v="0"/>
    <s v="10. Plan de Acción Institucional - PAI"/>
    <x v="0"/>
    <n v="3"/>
    <x v="1"/>
    <s v="PAI_02 - Gestión Documental"/>
    <s v="MT_22"/>
    <x v="90"/>
    <x v="61"/>
    <x v="9"/>
    <s v="Secretaria General"/>
    <s v="Gestión Documental"/>
    <s v="Coordinador Gestión Documental"/>
    <s v="Apoyo"/>
    <s v="Administrativa/Financiera"/>
    <s v="Funcionamiento"/>
    <s v="5. INFORMACION Y COMUNICACIÓN"/>
    <s v="5.2.2 Gestión Documental"/>
    <m/>
    <m/>
    <m/>
    <m/>
    <m/>
    <m/>
    <n v="1"/>
    <x v="31"/>
    <s v="POR_DEFINIR"/>
    <n v="4.4642857142857152E-4"/>
    <s v="Planeado"/>
    <n v="0.2"/>
    <n v="0.2"/>
    <n v="0.2"/>
    <n v="0.1"/>
    <n v="0.1"/>
    <n v="0.2"/>
    <n v="0"/>
    <n v="0"/>
    <n v="0"/>
    <n v="0"/>
    <n v="0"/>
    <n v="0"/>
    <n v="1"/>
    <s v="Ejecutado"/>
    <n v="0.2"/>
    <n v="0.2"/>
    <n v="0.2"/>
    <n v="0.1"/>
    <n v="0"/>
    <n v="0.1"/>
    <n v="0"/>
    <n v="0"/>
    <n v="0"/>
    <n v="0"/>
    <n v="0"/>
    <n v="0"/>
    <n v="0.8"/>
    <n v="0.8"/>
    <x v="0"/>
    <x v="65"/>
    <x v="67"/>
    <s v="Documento Proyecto PINAR"/>
    <s v="Actualización del diagnóstico a la situación actual"/>
    <s v="Documento Proyecto PINAR"/>
    <s v="Ajuste a los ítems de contextualización, visión estratégica y objetivos"/>
    <s v="Documento Proyecto PINAR"/>
    <x v="31"/>
    <s v="Se incorporó información del proyecto de actualización del Sistema de Gestión Documental de la entidad._x000a__x000a_Anexo 3"/>
    <s v="Diligenciamiento de la ficha tecnica para el desarrollo del proyecto "/>
    <n v="0"/>
    <n v="0"/>
    <s v="Se remitió a través de correo electronico de fecha 26 de junio de 2019, el PINAR a la OAP, para su presentación ante el Comité Institucional de Gestión y Desempeño._x000a__x000a_Anexo 2"/>
    <s v="Se remitió a través de correo electronico de fecha 26 de junio de 2019, el PINAR a la OAP, para su presentación ante el Comité Institucional de Gestión y Desempeño"/>
  </r>
  <r>
    <n v="32"/>
    <s v="1.3.1 Implementación y consolidación de nuevas tecnologías en Sistemas Inteligentes de Transporte"/>
    <x v="0"/>
    <s v="Fortalecer la Vigilancia."/>
    <x v="0"/>
    <s v="10. Plan de Acción Institucional - PAI"/>
    <x v="0"/>
    <n v="4"/>
    <x v="2"/>
    <s v="PAI_03 - Adquisiones"/>
    <s v="MT_23"/>
    <x v="91"/>
    <x v="62"/>
    <x v="1"/>
    <s v="Oficina Asesora de Planeación"/>
    <s v="Delegaturas y Grupo de Tecnologías de la Información y las Comunicaciones "/>
    <s v="Jefe de Oficina TIC´s y Delegados."/>
    <s v="Apoyo"/>
    <s v="Administrativa/Financiera"/>
    <s v="Funcionamiento"/>
    <s v="2. DIRECCIONAMIENTO ESTRATEGICO Y PLANAECION"/>
    <s v="2.1.3 Gestión presupuestal y eficiencia del gasto público "/>
    <m/>
    <m/>
    <m/>
    <m/>
    <m/>
    <m/>
    <n v="0.9"/>
    <x v="32"/>
    <s v="POR_DEFINIR"/>
    <n v="4.4642857142857152E-4"/>
    <s v="Planeado"/>
    <n v="0"/>
    <n v="0"/>
    <n v="0.02"/>
    <n v="0.03"/>
    <n v="0"/>
    <n v="0.05"/>
    <n v="0.05"/>
    <n v="0.05"/>
    <n v="0.15"/>
    <n v="0.15"/>
    <n v="0.2"/>
    <n v="0.2"/>
    <n v="0.89999999999999991"/>
    <s v="Ejecutado"/>
    <n v="0"/>
    <n v="0"/>
    <n v="0.02"/>
    <n v="0.03"/>
    <n v="0"/>
    <n v="0.15"/>
    <n v="0"/>
    <n v="0"/>
    <n v="0"/>
    <n v="0"/>
    <n v="0"/>
    <n v="0"/>
    <n v="0.2"/>
    <n v="0.22222222222222227"/>
    <x v="1"/>
    <x v="66"/>
    <x v="68"/>
    <s v="El proyecto de inversión no estaba aprobado."/>
    <s v="No se realizó seguimiento a la ejecución del proyecto, ya que éste se encontraba en actualización a Decreto resolución del Presupuesto."/>
    <s v="El proyecto de inversión no estaba aprobado."/>
    <s v="El ciclo de aprobación del proyecto finalizó el pasado 12 de marzo, sin embargo se realizó seguimiento a la ejecución presupuestal del proyecto a corte del 28 de febrero. "/>
    <s v="Seguimiento realizado a través de las ejecuciones presupuestales generadas por el SIIF Nación a corte del 31 de marzo de 2019."/>
    <x v="32"/>
    <s v="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
    <s v="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
    <s v="El valor del Presupuesto Obligado fue de 1.754.000.000 y el valor del Presupuesto Apropiado de 4.093.000.000"/>
    <n v="0"/>
    <n v="0"/>
    <n v="0"/>
  </r>
  <r>
    <n v="111"/>
    <s v="PEND_PES2019"/>
    <x v="1"/>
    <s v="Fortalecer las Tecnologías de la Información y las Telecomunicaciones."/>
    <x v="0"/>
    <s v="10. Plan de Acción Institucional - PAI"/>
    <x v="0"/>
    <n v="4"/>
    <x v="2"/>
    <s v="PAI_03 - Adquisiones"/>
    <s v="MT_23"/>
    <x v="92"/>
    <x v="63"/>
    <x v="1"/>
    <s v="Oficina Asesora de Planeación"/>
    <s v="Áreas de Apoyo y Grupo de Tecnologías de la Información y las Comunicaciones "/>
    <s v="Jefe de Oficina TIC´s y Secretaría General."/>
    <s v="Apoyo"/>
    <s v="Administrativa/Financiera"/>
    <s v="Funcionamiento"/>
    <s v="2. DIRECCIONAMIENTO ESTRATEGICO Y PLANAECION"/>
    <s v="2.1.3 Gestión presupuestal y eficiencia del gasto público "/>
    <m/>
    <m/>
    <m/>
    <m/>
    <m/>
    <m/>
    <n v="0.9"/>
    <x v="33"/>
    <s v="POR_DEFINIR"/>
    <n v="1.666666666666667E-3"/>
    <s v="Planeado"/>
    <n v="0"/>
    <n v="0"/>
    <n v="0.05"/>
    <n v="0.05"/>
    <n v="0.03"/>
    <n v="0.05"/>
    <n v="0.02"/>
    <n v="0.05"/>
    <n v="0.15"/>
    <n v="0.1"/>
    <n v="0.2"/>
    <n v="0.2"/>
    <n v="0.89999999999999991"/>
    <s v="Ejecutado"/>
    <n v="0"/>
    <n v="0.03"/>
    <n v="0.01"/>
    <n v="1.3299999999999999E-2"/>
    <n v="7.2999999999999995E-2"/>
    <n v="7.7200000000000005E-2"/>
    <n v="0"/>
    <n v="0"/>
    <n v="0"/>
    <n v="0"/>
    <n v="0"/>
    <n v="0"/>
    <n v="0.20350000000000001"/>
    <n v="0.22611111111111115"/>
    <x v="1"/>
    <x v="67"/>
    <x v="69"/>
    <s v="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
    <s v="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s v="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
    <s v="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
    <s v="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
    <x v="33"/>
    <s v="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_x000a__x000a_Ruta: PLANEACIÓN-2019/400 39 PLANEACIÓN INSTITUCIONAL MODELO INTEGRADO DE PLANEACIÓN Y GESTIÓN/ 400 39 10 BANCO DE PROYECTOS DE INVERSIÓN INSTITUCIONAL/ Seguimiento a Proyectos de Inversión/ Abril/ Ejecución Oficina TIC´s y Acta de reunión del 080519."/>
    <s v="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_x000a_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_x000a_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_x000a_Para el cumplimiento de lo anterior, se coordinará con el área de contratación para el despliegue de la debida gestión contractual, en particular, el correspondiente ajuste al Plan Anual de Adquisiciones, vigencia 2019._x000a_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_x000a_De ser pertinente, por cada Delegada y/o Coordinación de área se designará un funcionario quien tendrá el conocimiento del tema y, en todo caso, manejará la información objeto de reporte. "/>
    <n v="0"/>
    <n v="0"/>
    <n v="0"/>
    <s v="La apropiación es de $7.500.000.000 y el presupueto obligado $579.061.918_x000a_"/>
  </r>
  <r>
    <n v="28"/>
    <s v="1.3.1 Implementación y consolidación de nuevas tecnologías en Sistemas Inteligentes de Transporte"/>
    <x v="0"/>
    <s v="Fortalecer la Vigilancia."/>
    <x v="0"/>
    <s v="10. Plan de Acción Institucional - PAI"/>
    <x v="0"/>
    <n v="4"/>
    <x v="2"/>
    <s v="PAI_03 - Adquisiones"/>
    <s v="MT_24"/>
    <x v="93"/>
    <x v="64"/>
    <x v="9"/>
    <s v="Secretaria General"/>
    <s v="Dirección Financiera"/>
    <s v="Director Financiero"/>
    <s v="Apoyo"/>
    <s v="Administrativa/Financiera"/>
    <s v="Funcionamiento"/>
    <s v="2. DIRECCIONAMIENTO ESTRATEGICO Y PLANAECION"/>
    <s v="2.1.3 Gestión presupuestal y eficiencia del gasto público "/>
    <m/>
    <m/>
    <m/>
    <m/>
    <m/>
    <m/>
    <n v="0.95"/>
    <x v="34"/>
    <s v="POR_DEFINIR"/>
    <n v="4.4642857142857152E-4"/>
    <s v="Planeado"/>
    <n v="0.13"/>
    <n v="0.04"/>
    <n v="0.04"/>
    <n v="0.06"/>
    <n v="0.04"/>
    <n v="0.11"/>
    <n v="0.06"/>
    <n v="0.05"/>
    <n v="0.05"/>
    <n v="0.13"/>
    <n v="0.16"/>
    <n v="0.08"/>
    <n v="0.95000000000000007"/>
    <s v="Ejecutado"/>
    <n v="0.13"/>
    <n v="0.04"/>
    <n v="0.06"/>
    <n v="6.5000000000000002E-2"/>
    <n v="0"/>
    <n v="0.08"/>
    <n v="0"/>
    <n v="0"/>
    <n v="0"/>
    <n v="0"/>
    <n v="0"/>
    <n v="0"/>
    <n v="0.37500000000000006"/>
    <n v="0.39473684210526316"/>
    <x v="1"/>
    <x v="68"/>
    <x v="70"/>
    <s v="Informe de Ejecucion presupuestal del mes de Enero de 2019"/>
    <s v="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
    <s v="Informe de Ejecucion presupuestal del mes de Febrero de 2019"/>
    <s v="La ejecución de compromisos presupuestales del mes de Febrero fue de $1.552 millones."/>
    <s v="Informe de Ejecucion presupuestal del mes de Marzo de 2019"/>
    <x v="34"/>
    <s v="Informe de Ejecucion presupuestal del mes de Abril de 2019"/>
    <s v="La ejecución de compromisos presupuestales del mes de Abril fue de $2.294 millones."/>
    <n v="0"/>
    <n v="0"/>
    <s v="Informe de Ejecucion presupuestal de Funcionamiento del mes de Junio de 2019"/>
    <s v="La ejecución de compromisos presupuestales del mes de Junio fue  de 1.470 millones., de tal manera que el presupuesto de Junio esta ejecutado en un 5% "/>
  </r>
  <r>
    <n v="39"/>
    <s v="1.3.1 Implementación y consolidación de nuevas tecnologías en Sistemas Inteligentes de Transporte"/>
    <x v="0"/>
    <s v="Fortalecer la Vigilancia."/>
    <x v="0"/>
    <s v="10. Plan de Acción Institucional - PAI"/>
    <x v="0"/>
    <n v="8"/>
    <x v="3"/>
    <s v="PAI_04 - Talento Humano"/>
    <s v="MT_25"/>
    <x v="94"/>
    <x v="65"/>
    <x v="9"/>
    <s v="Secretaria General"/>
    <s v="Grupo Talento Humano"/>
    <s v="Coordinador Grupo Talento Humano"/>
    <s v="Apoyo"/>
    <s v="Administrativa/Financiera"/>
    <s v="Funcionamiento"/>
    <s v="1. TALENTO HUMANO"/>
    <s v="1.2.1 Gestión Estratégica del Talento Humano "/>
    <m/>
    <m/>
    <m/>
    <m/>
    <m/>
    <m/>
    <n v="30"/>
    <x v="35"/>
    <s v="POR_DEFINIR"/>
    <n v="4.4642857142857152E-4"/>
    <s v="Planeado"/>
    <n v="0"/>
    <n v="2"/>
    <n v="5"/>
    <n v="4"/>
    <n v="0"/>
    <n v="5"/>
    <n v="0"/>
    <n v="0"/>
    <n v="0"/>
    <n v="0"/>
    <n v="0"/>
    <n v="0"/>
    <n v="16"/>
    <s v="Ejecutado"/>
    <n v="0"/>
    <n v="2"/>
    <n v="5"/>
    <n v="4"/>
    <n v="0"/>
    <n v="5"/>
    <n v="0"/>
    <n v="0"/>
    <n v="0"/>
    <n v="0"/>
    <n v="0"/>
    <n v="0"/>
    <n v="16"/>
    <n v="1"/>
    <x v="3"/>
    <x v="69"/>
    <x v="71"/>
    <s v="N/A"/>
    <s v="Durante el mes de enero no se realizaron capacitaciones"/>
    <s v="Listado de asistencia"/>
    <s v="Durante este periodo se realizaron dos jornadas de capacitación dentro del programa PAE sin costo económico para la Entidad:_x000a_CAPACITACION AMBIENTAL - SEPARA2 el dia 13 de febrero de 2019 (23 asistentes)_x000a__x000a_VISITAS ADMINISTRATIVAS(Dr. WILMER SALAZAR) , realizada el 19 de febrero (8 asistentes)_x000a_"/>
    <s v="Listado de asistencia"/>
    <x v="35"/>
    <s v="Correos electrónicos de asignación de cupos para cada capacitación."/>
    <s v="Durante este periodo se realizaron en total cuatro jornadas de capacitación las cuales fueron realizadas atendiendo invitación de otras Entidades del Estado, sin costo económico para la Entidad así:_x000a_ &quot;Primer encuentro de derecho disciplinario del sector transporte&quot; atendiendo invitación del ministerio de transporte; tuvo una duración de 8 horas y asistieron dos funcionarios de la Entidad. _x000a_&quot;Gestion del Conocimiento e Innovación&quot; atendiendo invitación del departamento administrativo de la función publica; tuvo una duración de 4 horas y asistieron cuatro funcionarios de la Entidad. _x000a_&quot;Ruta de la Felicidad - MIPG&quot; atendiendo invitación de la Esap; tuvo una duración de 4 horas y asistieron dos funcionarios de la Entidad. _x000a_&quot;Implementación del Nuevo aplicativo Evaluación desempeño Laboral&quot; atendiendo invitación del comisión nacional del servicio civil; tuvo una duración de 3 horas y asistieron cuatro funcionarios de la Entidad. _x000a__x000a_"/>
    <n v="0"/>
    <n v="0"/>
    <s v="Listados de Asistencia"/>
    <s v="Durante este periodo fueron realizadas cinco jornadas de capacitación incluidas en el PIC 2019 así:_x000a_1.- Cooperativas régimen Interno, juntas y obligaciones. Se dio inicio al tema con una jornada de cuatro horas, de las 16 horas programadas con asistencia de seis participantes. (Las horas restantes serán dictadas durante el mes de julio de 2019)._x000a_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_x000a_3.- Actualización Normativa en Derecho Administrativo y Derecho del Transporte - Se dio inicio al tema con dos jornadas de cuatro horas, de las 24 horas programadas, con asistencia de catorce participantes. (Las horas restantes serán dictadas durante el mes de julio de 2019)._x000a_4.- Derecho Societario y Derecho administrativo sancionador y práctica de pruebas. Se dio inicio al tema con una jornada de cuatro horas, de las 16 horas programadas con asistencia de seis participantes. (Las horas restantes serán dictadas durante el mes de julio de 2019)._x000a_5.- Transporte Internacional. Fué dictado en una jornada de cuatro horas con asistencia de nueve participantes._x000a_"/>
  </r>
  <r>
    <n v="40"/>
    <s v="1.3.1 Implementación y consolidación de nuevas tecnologías en Sistemas Inteligentes de Transporte"/>
    <x v="0"/>
    <s v="Fortalecer la Vigilancia."/>
    <x v="0"/>
    <s v="10. Plan de Acción Institucional - PAI"/>
    <x v="0"/>
    <n v="7"/>
    <x v="4"/>
    <s v="PAI_04 - Talento Humano"/>
    <s v="MT_25"/>
    <x v="95"/>
    <x v="66"/>
    <x v="9"/>
    <s v="Secretaria General"/>
    <s v="Grupo Talento Humano"/>
    <s v="Coordinador Grupo Talento Humano"/>
    <s v="Apoyo"/>
    <s v="Administrativa/Financiera"/>
    <s v="Funcionamiento"/>
    <s v="1. TALENTO HUMANO"/>
    <s v="1.2.1 Gestión Estratégica del Talento Humano "/>
    <m/>
    <m/>
    <m/>
    <m/>
    <m/>
    <m/>
    <n v="29"/>
    <x v="36"/>
    <s v="POR_DEFINIR"/>
    <n v="4.4642857142857152E-4"/>
    <s v="Planeado"/>
    <n v="0"/>
    <n v="0"/>
    <n v="1"/>
    <n v="5"/>
    <n v="2"/>
    <n v="5"/>
    <n v="1"/>
    <n v="1"/>
    <n v="4"/>
    <n v="4"/>
    <n v="0"/>
    <n v="6"/>
    <n v="29"/>
    <s v="Ejecutado"/>
    <n v="0"/>
    <n v="0"/>
    <n v="1"/>
    <n v="5"/>
    <n v="0"/>
    <n v="5"/>
    <n v="0"/>
    <n v="0"/>
    <n v="0"/>
    <n v="0"/>
    <n v="0"/>
    <n v="0"/>
    <n v="11"/>
    <n v="0.37931034482758619"/>
    <x v="1"/>
    <x v="70"/>
    <x v="72"/>
    <s v="N/A"/>
    <s v="Durante el mes de enero no se realizaron actividades de bienestar."/>
    <s v="N/A"/>
    <s v="Durante el mes de febrero no se realizaron actividades de bienestar."/>
    <s v="Registro Fotografico"/>
    <x v="36"/>
    <s v="Listado de asistencia, registro fotográfico."/>
    <s v="Caminata ecológica con asistencia de 23 funcionarios con su acompañante._x000a_Se entregó dos boletas para asistir a cine a 44 funcionarios que cumplieron años durante el primer trimestre del año._x000a_Taller sobre &quot;Como preparar alimentos saludables&quot; en desarrollo del programa de prevención y promoción de la salud,  con asistencia de 16 funcionarios._x000a_Celebración del día de la secretaria con asistencia de 19 funcionarias._x000a_Jornada de reinducción con asistencia de 123 funcionarios._x000a__x000a__x000a__x000a_"/>
    <n v="0"/>
    <n v="0"/>
    <s v="Listados de Asistencia"/>
    <s v="Se realizaron cinco actividades, que estaban programadas para este mes: _x000a_1.- Campeonato de tenis de mesa, con participacion de 25 funcionarios._x000a_2.- Celebración del dia del servidor público, con participación de 145 funcionarios de la Entidad._x000a_3.- Vacaciones recreativas, celebras con 20 hijos de funcionarios._x000a_4.- Celebración de cumpleaños correspondiente al segundo trimestre, beneficiando a 26 funcionarios._x000a_5.- Se conformaron los equipos que van a participar en las olimpiadas del sector Transporte y mediante correo electrónico se informó a la Dirección de las olimpiadas"/>
  </r>
  <r>
    <n v="41"/>
    <s v="1.3.1 Implementación y consolidación de nuevas tecnologías en Sistemas Inteligentes de Transporte"/>
    <x v="0"/>
    <s v="Fortalecer la Vigilancia."/>
    <x v="0"/>
    <s v="10. Plan de Acción Institucional - PAI"/>
    <x v="0"/>
    <n v="9"/>
    <x v="5"/>
    <s v="PAI_04 - Talento Humano"/>
    <s v="MT_25"/>
    <x v="96"/>
    <x v="67"/>
    <x v="9"/>
    <s v="Secretaria General"/>
    <s v="Grupo Talento Humano"/>
    <s v="Coordinador Grupo Talento Humano"/>
    <s v="Apoyo"/>
    <s v="Administrativa/Financiera"/>
    <s v="Funcionamiento"/>
    <s v="1. TALENTO HUMANO"/>
    <s v="1.2.1 Gestión Estratégica del Talento Humano "/>
    <m/>
    <m/>
    <m/>
    <m/>
    <m/>
    <m/>
    <n v="5"/>
    <x v="36"/>
    <s v="POR_DEFINIR"/>
    <n v="4.4642857142857152E-4"/>
    <s v="Planeado"/>
    <n v="0"/>
    <n v="0"/>
    <n v="0"/>
    <n v="0"/>
    <n v="1"/>
    <n v="0"/>
    <n v="0"/>
    <n v="0"/>
    <n v="0"/>
    <n v="0"/>
    <n v="2"/>
    <n v="2"/>
    <n v="5"/>
    <s v="Ejecutado"/>
    <n v="0"/>
    <n v="0"/>
    <n v="0"/>
    <n v="0"/>
    <n v="0"/>
    <n v="0"/>
    <n v="0"/>
    <n v="0"/>
    <n v="0"/>
    <n v="0"/>
    <n v="0"/>
    <n v="0"/>
    <n v="0"/>
    <n v="0"/>
    <x v="2"/>
    <x v="71"/>
    <x v="73"/>
    <s v="N/A"/>
    <s v="Estas actividades estan programadas para el segundo semestre del año en curso"/>
    <s v="N/A"/>
    <s v="Estas actividades estan programadas para el segundo semestre del año en curso"/>
    <s v="N/A"/>
    <x v="37"/>
    <s v="Las actividades se iniciarán a partir del mes de mayo de 2019."/>
    <s v="Las actividades se iniciarán a partir del mes de mayo de 2019."/>
    <n v="0"/>
    <n v="0"/>
    <s v="N/A"/>
    <s v="Durante este periodo no fue otorgado ningún estímulo."/>
  </r>
  <r>
    <n v="49"/>
    <s v="1.3.1 Implementación y consolidación de nuevas tecnologías en Sistemas Inteligentes de Transporte"/>
    <x v="0"/>
    <s v="Fortalecer la Vigilancia."/>
    <x v="0"/>
    <s v="10. Plan de Acción Institucional - PAI"/>
    <x v="0"/>
    <n v="7"/>
    <x v="4"/>
    <s v="PAI_04 - Talento Humano"/>
    <s v="MT_25"/>
    <x v="97"/>
    <x v="68"/>
    <x v="9"/>
    <s v="Secretaria General"/>
    <s v="Grupo Talento Humano"/>
    <s v="Coordinador Grupo Talento Humano"/>
    <s v="Apoyo"/>
    <s v="Administrativa/Financiera"/>
    <s v="Funcionamiento"/>
    <s v="1. TALENTO HUMANO"/>
    <s v="1.2.1 Gestión Estratégica del Talento Humano "/>
    <m/>
    <m/>
    <m/>
    <m/>
    <m/>
    <m/>
    <n v="454"/>
    <x v="37"/>
    <s v="POR_DEFINIR"/>
    <n v="4.4642857142857152E-4"/>
    <s v="Planeado"/>
    <n v="43"/>
    <n v="0"/>
    <n v="61"/>
    <n v="72"/>
    <n v="0"/>
    <n v="61"/>
    <n v="90"/>
    <n v="0"/>
    <n v="0"/>
    <n v="68"/>
    <n v="0"/>
    <n v="0"/>
    <n v="395"/>
    <s v="Ejecutado"/>
    <n v="43"/>
    <n v="0"/>
    <n v="61"/>
    <n v="72"/>
    <n v="0"/>
    <n v="56"/>
    <n v="0"/>
    <n v="0"/>
    <n v="0"/>
    <n v="0"/>
    <n v="0"/>
    <n v="0"/>
    <n v="232"/>
    <n v="0.58734177215189876"/>
    <x v="1"/>
    <x v="72"/>
    <x v="74"/>
    <s v="Formularios de calificación"/>
    <s v="En este periodo, 43  funcionarios de carrera administrativa allegaron al Grupo de Talento Humano los formularios correspondientes a la calificación del segundo semestre de 2018 y la calificación definitiva correspondiente a la misma vigencia fiscal."/>
    <s v="N/A"/>
    <s v="En este periodo no fueron entregados evaluaciones "/>
    <s v="Formularios de calificación"/>
    <x v="38"/>
    <s v="Formulación concertación de compromisos y evaluación de desempeño"/>
    <s v="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
    <n v="0"/>
    <n v="0"/>
    <s v="Formatos de concertación y rendimiento laboral."/>
    <s v="En el mes de junio fueron recibidos los formatos de calificación correspondiente al primer cuatrimestre de 2019 y la concertación de compromisos laborales del segundo cuatrimestre de los funcionarios nombrados en provisionalidad."/>
  </r>
  <r>
    <n v="50"/>
    <s v="1.1.2 Fortalecimiento de instancias de articulación y coordinación institucional."/>
    <x v="0"/>
    <s v="Fortalecer la Vigilancia."/>
    <x v="0"/>
    <s v="10. Plan de Acción Institucional - PAI"/>
    <x v="0"/>
    <n v="7"/>
    <x v="4"/>
    <s v="PAI_04 - Talento Humano"/>
    <s v="MT_25"/>
    <x v="98"/>
    <x v="69"/>
    <x v="9"/>
    <s v="Secretaria General"/>
    <s v="Grupo Talento Humano"/>
    <s v="Coordinador Grupo Talento Humano"/>
    <s v="Apoyo"/>
    <s v="Administrativa/Financiera"/>
    <s v="Funcionamiento"/>
    <s v="1. TALENTO HUMANO"/>
    <s v="1.2.1 Gestión Estratégica del Talento Humano "/>
    <m/>
    <m/>
    <m/>
    <m/>
    <m/>
    <m/>
    <n v="4"/>
    <x v="38"/>
    <s v="POR_DEFINIR"/>
    <n v="4.4642857142857152E-4"/>
    <s v="Planeado"/>
    <n v="4"/>
    <n v="0"/>
    <n v="0"/>
    <n v="0"/>
    <n v="0"/>
    <n v="0"/>
    <n v="0"/>
    <n v="0"/>
    <n v="0"/>
    <n v="0"/>
    <n v="0"/>
    <n v="0"/>
    <n v="4"/>
    <s v="Ejecutado"/>
    <n v="4"/>
    <n v="0"/>
    <n v="0"/>
    <n v="0"/>
    <n v="0"/>
    <n v="0"/>
    <n v="0"/>
    <n v="0"/>
    <n v="0"/>
    <n v="0"/>
    <n v="0"/>
    <n v="0"/>
    <n v="4"/>
    <n v="1"/>
    <x v="3"/>
    <x v="73"/>
    <x v="75"/>
    <s v="Formulario"/>
    <s v="A la fecha los gerentes publicos concertaron los objetivos para la vigencia fiscal 2019"/>
    <s v="N/A"/>
    <s v="N/A"/>
    <s v="N/A"/>
    <x v="39"/>
    <s v="Formatos de Acuerdos de Gestión"/>
    <s v="Los gerentes públicos firman acuerdos de gestión en enero de cada vigencia y les realizan seguimiento al cumplimineto de sus compromisos cada semestre."/>
    <n v="0"/>
    <n v="0"/>
    <n v="0"/>
    <n v="0"/>
  </r>
  <r>
    <n v="51"/>
    <s v="1.1.2 Fortalecimiento de instancias de articulación y coordinación institucional."/>
    <x v="0"/>
    <s v="Fortalecer la Vigilancia."/>
    <x v="0"/>
    <s v="10. Plan de Acción Institucional - PAI"/>
    <x v="0"/>
    <n v="6"/>
    <x v="6"/>
    <s v="PAI_04 - Talento Humano"/>
    <s v="MT_25"/>
    <x v="99"/>
    <x v="70"/>
    <x v="9"/>
    <s v="Secretaria General"/>
    <s v="Grupo Talento Humano"/>
    <s v="Coordinador Grupo Talento Humano"/>
    <s v="Apoyo"/>
    <s v="Administrativa/Financiera"/>
    <s v="Funcionamiento"/>
    <s v="1. TALENTO HUMANO"/>
    <s v="1.2.1 Gestión Estratégica del Talento Humano "/>
    <m/>
    <m/>
    <m/>
    <m/>
    <m/>
    <m/>
    <n v="1"/>
    <x v="39"/>
    <s v="POR_DEFINIR"/>
    <n v="4.4642857142857152E-4"/>
    <s v="Planeado"/>
    <n v="4"/>
    <n v="53"/>
    <n v="1"/>
    <n v="5"/>
    <n v="0"/>
    <n v="32"/>
    <n v="0"/>
    <n v="0"/>
    <n v="0"/>
    <n v="0"/>
    <n v="0"/>
    <n v="0"/>
    <n v="95"/>
    <s v="Ejecutado"/>
    <n v="4"/>
    <n v="53"/>
    <n v="1"/>
    <n v="5"/>
    <n v="0"/>
    <n v="32"/>
    <n v="0"/>
    <n v="0"/>
    <n v="0"/>
    <n v="0"/>
    <n v="0"/>
    <n v="0"/>
    <n v="95"/>
    <n v="1"/>
    <x v="3"/>
    <x v="74"/>
    <x v="76"/>
    <s v="Actos administrativos"/>
    <s v="Durante este mes, ingresaron dos funcionarios y se retiraron dos."/>
    <s v="Actos administrativos"/>
    <s v="En este mes renunció una funcionaria a su cargo y fueron renovados 18 encargos y 34 provisionalidades."/>
    <s v="Actos administrativos"/>
    <x v="40"/>
    <s v="Actos administrativos"/>
    <s v="Durante el mes de abril se presentó el retiro de 1 asesor de despacho y se prorrogaron cuatro nombramientos en provisionalidad._x000a_No se presentaron vinculaciones ni prórrogas de encargos a funcionarios de carrera administrativa. "/>
    <n v="0"/>
    <n v="0"/>
    <s v="Resoluciones y memorandos"/>
    <s v="Durante el mes se presentaron las siguientes situaciones administrativas:_x000a_Renovaciones encargos funcionarios de carrera         7_x000a_Renovaciones encargos funcionarios provisionales 12_x000a_Nombramientos 10_x000a_Renuncias 3"/>
  </r>
  <r>
    <n v="52"/>
    <s v="1.1.2 Fortalecimiento de instancias de articulación y coordinación institucional."/>
    <x v="0"/>
    <s v="Fortalecer la Vigilancia."/>
    <x v="0"/>
    <s v="10. Plan de Acción Institucional - PAI"/>
    <x v="0"/>
    <n v="7"/>
    <x v="4"/>
    <s v="PAI_04 - Talento Humano"/>
    <s v="MT_25"/>
    <x v="100"/>
    <x v="71"/>
    <x v="9"/>
    <s v="Secretaria General"/>
    <s v="Grupo Talento Humano"/>
    <s v="Coordinador Grupo Talento Humano"/>
    <s v="Apoyo"/>
    <s v="Administrativa/Financiera"/>
    <s v="Funcionamiento"/>
    <s v="1. TALENTO HUMANO"/>
    <s v="1.2.1 Gestión Estratégica del Talento Humano "/>
    <m/>
    <m/>
    <m/>
    <m/>
    <m/>
    <m/>
    <n v="1"/>
    <x v="40"/>
    <s v="POR_DEFINIR"/>
    <n v="4.4642857142857152E-4"/>
    <s v="Planeado"/>
    <n v="4"/>
    <n v="1"/>
    <n v="1"/>
    <n v="0"/>
    <n v="0"/>
    <n v="1"/>
    <n v="0"/>
    <n v="0"/>
    <n v="0"/>
    <n v="0"/>
    <n v="0"/>
    <n v="0"/>
    <n v="7"/>
    <s v="Ejecutado"/>
    <n v="4"/>
    <n v="1"/>
    <n v="1"/>
    <n v="0"/>
    <n v="0"/>
    <n v="1"/>
    <n v="0"/>
    <n v="0"/>
    <n v="0"/>
    <n v="0"/>
    <n v="0"/>
    <n v="0"/>
    <n v="7"/>
    <n v="1"/>
    <x v="3"/>
    <x v="75"/>
    <x v="77"/>
    <s v="Archivo en excel"/>
    <s v="Se actualizó la caracterización con los datos de ingresos y retiros."/>
    <s v="Archivo en excel"/>
    <s v="Se actualizó la caracterización con los datos de  retiros."/>
    <s v="Archivo en excel"/>
    <x v="41"/>
    <n v="0"/>
    <s v="La actualización de la caracterización será elaborada con base en la nueva planta de cargos"/>
    <n v="0"/>
    <n v="0"/>
    <s v="Planilla"/>
    <s v="Se actualizaron los archivos en Excel, en los que se registra la caracterización de los funcionarios de la Entidad."/>
  </r>
  <r>
    <n v="53"/>
    <s v="1.1.2 Fortalecimiento de instancias de articulación y coordinación institucional."/>
    <x v="0"/>
    <s v="Fortalecer la Vigilancia."/>
    <x v="0"/>
    <s v="10. Plan de Acción Institucional - PAI"/>
    <x v="0"/>
    <n v="6"/>
    <x v="6"/>
    <s v="PAI_04 - Talento Humano"/>
    <s v="MT_25"/>
    <x v="101"/>
    <x v="72"/>
    <x v="9"/>
    <s v="Secretaria General"/>
    <s v="Grupo Talento Humano"/>
    <s v="Coordinador Grupo Talento Humano"/>
    <s v="Apoyo"/>
    <s v="Administrativa/Financiera"/>
    <s v="Funcionamiento"/>
    <s v="1. TALENTO HUMANO"/>
    <s v="1.2.1 Gestión Estratégica del Talento Humano "/>
    <m/>
    <m/>
    <m/>
    <m/>
    <m/>
    <m/>
    <n v="1"/>
    <x v="41"/>
    <s v="POR_DEFINIR"/>
    <n v="4.4642857142857152E-4"/>
    <s v="Planeado"/>
    <n v="2"/>
    <n v="0"/>
    <n v="1"/>
    <n v="0"/>
    <n v="0"/>
    <n v="10"/>
    <n v="0"/>
    <n v="0"/>
    <n v="0"/>
    <n v="0"/>
    <n v="0"/>
    <n v="0"/>
    <n v="13"/>
    <s v="Ejecutado"/>
    <n v="2"/>
    <n v="0"/>
    <n v="1"/>
    <n v="0"/>
    <n v="0"/>
    <n v="10"/>
    <n v="0"/>
    <n v="0"/>
    <n v="0"/>
    <n v="0"/>
    <n v="0"/>
    <n v="0"/>
    <n v="13"/>
    <n v="1"/>
    <x v="3"/>
    <x v="76"/>
    <x v="78"/>
    <s v="Formato de inducción al puesto de trabajo codigo 14-Dif- 19 que se encuentra en la cadena de valor."/>
    <s v="Fueron diligenciados dos formatos, correspondientes a las funcionarias Eliana Quiontero, Gloria Ortiz"/>
    <s v="N/A"/>
    <s v="En este periodo no se presentaron ingresos de personal."/>
    <s v="Formato de inducción al puesto de trabajo codigo 14-Dif- 19 que se encuentra en la cadena de valor."/>
    <x v="42"/>
    <s v="No se presentaron vinculaciones durante este periodo."/>
    <s v="No se presentaron vinculaciones durante este periodo."/>
    <n v="0"/>
    <n v="0"/>
    <s v="Archivo en Excel URL: Talento_Humano (172.16.1.140) (Z:) Helena_ Moncada PAI 2019"/>
    <s v="En el mes de junio se realizó seguimiento a diez casos correspondientes a igual numero de vinculaciones."/>
  </r>
  <r>
    <n v="58"/>
    <s v="1.1.2 Fortalecimiento de instancias de articulación y coordinación institucional."/>
    <x v="0"/>
    <s v="Fortalecer la Vigilancia."/>
    <x v="0"/>
    <s v="10. Plan de Acción Institucional - PAI"/>
    <x v="0"/>
    <n v="5"/>
    <x v="7"/>
    <s v="PAI_04 - Talento Humano"/>
    <s v="MT_25"/>
    <x v="102"/>
    <x v="73"/>
    <x v="9"/>
    <s v="Secretaria General"/>
    <s v="Grupo Talento Humano"/>
    <s v="Coordinador Grupo Talento Humano"/>
    <s v="Apoyo"/>
    <s v="Administrativa/Financiera"/>
    <s v="Funcionamiento"/>
    <s v="1. TALENTO HUMANO"/>
    <s v="1.2.1 Gestión Estratégica del Talento Humano "/>
    <m/>
    <m/>
    <m/>
    <m/>
    <m/>
    <m/>
    <n v="1"/>
    <x v="42"/>
    <s v="POR_DEFINIR"/>
    <n v="4.4642857142857152E-4"/>
    <s v="Planeado"/>
    <n v="0"/>
    <n v="0"/>
    <n v="0"/>
    <n v="0"/>
    <n v="0"/>
    <n v="1"/>
    <n v="0"/>
    <n v="0"/>
    <n v="1"/>
    <n v="0"/>
    <n v="0"/>
    <n v="0"/>
    <n v="2"/>
    <s v="Ejecutado"/>
    <n v="0"/>
    <n v="0"/>
    <n v="0"/>
    <n v="0"/>
    <n v="0"/>
    <n v="1"/>
    <n v="0"/>
    <n v="0"/>
    <n v="0"/>
    <n v="0"/>
    <n v="0"/>
    <n v="0"/>
    <n v="1"/>
    <n v="0.5"/>
    <x v="1"/>
    <x v="77"/>
    <x v="79"/>
    <s v="N/A"/>
    <s v="Esta actividad se realizará en el segundo semestre."/>
    <s v="N/A"/>
    <s v="Esta actividad se realizará en el segundo semestre"/>
    <s v="N/A"/>
    <x v="43"/>
    <n v="0"/>
    <s v="Las actividades están programadas para el mes de septiembre de 2019."/>
    <n v="0"/>
    <n v="0"/>
    <s v="Memorando"/>
    <s v="Fue enviado a la Oficina Asesora de Planeación, el Plan para la provisión de vacantes en la vigencia fiscal 2019"/>
  </r>
  <r>
    <n v="59"/>
    <s v="1.1.2 Fortalecimiento de instancias de articulación y coordinación institucional."/>
    <x v="0"/>
    <s v="Fortalecer la Vigilancia."/>
    <x v="0"/>
    <s v="10. Plan de Acción Institucional - PAI"/>
    <x v="0"/>
    <n v="7"/>
    <x v="4"/>
    <s v="PAI_04 - Talento Humano"/>
    <s v="MT_25"/>
    <x v="103"/>
    <x v="74"/>
    <x v="9"/>
    <s v="Secretaria General"/>
    <s v="Grupo Talento Humano"/>
    <s v="Coordinador Grupo Talento Humano"/>
    <s v="Apoyo"/>
    <s v="Administrativa/Financiera"/>
    <s v="Funcionamiento"/>
    <s v="1. TALENTO HUMANO"/>
    <s v="1.2.1 Gestión Estratégica del Talento Humano "/>
    <m/>
    <m/>
    <m/>
    <m/>
    <m/>
    <m/>
    <n v="0.2"/>
    <x v="43"/>
    <s v="POR_DEFINIR"/>
    <n v="4.4642857142857152E-4"/>
    <s v="Planeado"/>
    <n v="0"/>
    <n v="0"/>
    <n v="0"/>
    <n v="0"/>
    <n v="0"/>
    <n v="0.1"/>
    <n v="0"/>
    <n v="0"/>
    <n v="0"/>
    <n v="0"/>
    <n v="0"/>
    <n v="0.1"/>
    <n v="0.2"/>
    <s v="Ejecutado"/>
    <n v="0"/>
    <n v="0"/>
    <n v="0"/>
    <n v="0"/>
    <n v="0"/>
    <n v="0.1"/>
    <n v="0"/>
    <n v="0"/>
    <n v="0"/>
    <n v="0"/>
    <n v="0"/>
    <n v="0"/>
    <n v="0.1"/>
    <n v="0.5"/>
    <x v="1"/>
    <x v="78"/>
    <x v="80"/>
    <s v="N/A"/>
    <s v="Esta actividad se realizará durante el año 2019 a partir del segundo trimestre. "/>
    <s v="N/A"/>
    <s v="Esta actividad se realizará durante el año 2019 a partir del segundo trimestre. "/>
    <s v="N/A"/>
    <x v="44"/>
    <n v="0"/>
    <s v="Actividades correspondientes al 10% de incremento de calificación, programadas para el mes de junio de 2019"/>
    <n v="0"/>
    <n v="0"/>
    <s v="Matriz Calificada"/>
    <s v="Se realizó una revisión a la calificación de la METH hecha en el mes de junio de 2018, en la cual se había obtenido una nota de 60,2; en la presente revisión se alcanzó una calificación de 66,8, la cual cumple con el resultado esperado para el  mes de junio de 2019."/>
  </r>
  <r>
    <n v="42"/>
    <s v="1.3.1 Implementación y consolidación de nuevas tecnologías en Sistemas Inteligentes de Transporte"/>
    <x v="0"/>
    <s v="Fortalecer la Vigilancia."/>
    <x v="0"/>
    <s v="10. Plan de Acción Institucional - PAI"/>
    <x v="0"/>
    <n v="7"/>
    <x v="4"/>
    <s v="PAI_04 - Talento Humano"/>
    <s v="MT_26"/>
    <x v="104"/>
    <x v="75"/>
    <x v="9"/>
    <s v="Secretaria General"/>
    <s v="Grupo Talento Humano"/>
    <s v="Coordinador Grupo Talento Humano"/>
    <s v="Apoyo"/>
    <s v="Administrativa/Financiera"/>
    <s v="Funcionamiento"/>
    <s v="1. TALENTO HUMANO"/>
    <s v="1.2.1 Gestión Estratégica del Talento Humano "/>
    <m/>
    <m/>
    <m/>
    <m/>
    <m/>
    <m/>
    <n v="2"/>
    <x v="44"/>
    <s v="POR_DEFINIR"/>
    <n v="4.4642857142857152E-4"/>
    <s v="Planeado"/>
    <n v="0"/>
    <n v="0"/>
    <n v="0"/>
    <n v="0"/>
    <n v="0"/>
    <n v="1"/>
    <n v="0"/>
    <n v="0"/>
    <n v="0"/>
    <n v="0"/>
    <n v="0"/>
    <n v="1"/>
    <n v="2"/>
    <s v="Ejecutado"/>
    <n v="0"/>
    <n v="0"/>
    <n v="0"/>
    <n v="0"/>
    <n v="0"/>
    <n v="1"/>
    <n v="0"/>
    <n v="0"/>
    <n v="0"/>
    <n v="0"/>
    <n v="0"/>
    <n v="0"/>
    <n v="1"/>
    <n v="0.5"/>
    <x v="1"/>
    <x v="79"/>
    <x v="81"/>
    <s v="N/A"/>
    <s v="Las actividades se desarrollaran a partir del segundo semestre del año en curso"/>
    <s v="N/A"/>
    <s v="Las actividades se desarrollaran a partir del segundo semestre del año en curso"/>
    <s v="N/A"/>
    <x v="45"/>
    <s v="Las actividades se iniciarán a partir del mes de mayo de 2019."/>
    <s v="Las actividades se iniciarán a partir del mes de mayo de 2019."/>
    <n v="0"/>
    <n v="0"/>
    <s v="Listado de asistencia e informe correspondiente al primer semestre."/>
    <s v="Se realizó el seminario taller &quot;el cambio como oportunidad” con la participación de 60 funcionarios. Adicionalmente, fue elaborado un informe sobre clima laboral correspondiente a la actividad del mes de mayo."/>
  </r>
  <r>
    <n v="43"/>
    <s v="1.3.1 Implementación y consolidación de nuevas tecnologías en Sistemas Inteligentes de Transporte"/>
    <x v="0"/>
    <s v="Fortalecer la Vigilancia."/>
    <x v="0"/>
    <s v="10. Plan de Acción Institucional - PAI"/>
    <x v="0"/>
    <n v="10"/>
    <x v="8"/>
    <s v="PAI_04 - Talento Humano"/>
    <s v="MT_26"/>
    <x v="105"/>
    <x v="76"/>
    <x v="9"/>
    <s v="Secretaria General"/>
    <s v="Grupo Talento Humano"/>
    <s v="Coordinador Grupo Talento Humano"/>
    <s v="Apoyo"/>
    <s v="Administrativa/Financiera"/>
    <s v="Funcionamiento"/>
    <s v="1. TALENTO HUMANO"/>
    <s v="1.2.1 Gestión Estratégica del Talento Humano "/>
    <m/>
    <m/>
    <m/>
    <m/>
    <m/>
    <m/>
    <n v="3"/>
    <x v="45"/>
    <s v="POR_DEFINIR"/>
    <n v="4.4642857142857152E-4"/>
    <s v="Planeado"/>
    <n v="0"/>
    <n v="0"/>
    <n v="0"/>
    <n v="0"/>
    <n v="1"/>
    <n v="0"/>
    <n v="0"/>
    <n v="0"/>
    <n v="1"/>
    <n v="0"/>
    <n v="0"/>
    <n v="1"/>
    <n v="3"/>
    <s v="Ejecutado"/>
    <n v="0"/>
    <n v="0"/>
    <n v="0"/>
    <n v="0"/>
    <n v="0"/>
    <n v="0"/>
    <n v="0"/>
    <n v="0"/>
    <n v="0"/>
    <n v="0"/>
    <n v="0"/>
    <n v="0"/>
    <n v="0"/>
    <n v="0"/>
    <x v="2"/>
    <x v="80"/>
    <x v="82"/>
    <s v="N/A"/>
    <s v="En cumplimiento de la norma la Dotación será entregada en los meses de Mayo, Septiembre y Diciembre"/>
    <s v="N/A"/>
    <s v="En cumplimiento de la norma la Dotación será entregada en los meses de Mayo, Septiembre y Diciembre"/>
    <s v="N/A"/>
    <x v="46"/>
    <n v="0"/>
    <n v="0"/>
    <n v="0"/>
    <n v="0"/>
    <s v="N/A"/>
    <s v="Este mes no se realiza entrega de dotación puesto que esta tiene fechas definidas durante la vigencia fiscal."/>
  </r>
  <r>
    <n v="44"/>
    <s v="1.3.1 Implementación y consolidación de nuevas tecnologías en Sistemas Inteligentes de Transporte"/>
    <x v="0"/>
    <s v="Fortalecer la Vigilancia."/>
    <x v="0"/>
    <s v="10. Plan de Acción Institucional - PAI"/>
    <x v="0"/>
    <n v="10"/>
    <x v="8"/>
    <s v="PAI_04 - Talento Humano"/>
    <s v="MT_26"/>
    <x v="106"/>
    <x v="77"/>
    <x v="9"/>
    <s v="Secretaria General"/>
    <s v="Grupo Talento Humano"/>
    <s v="Coordinador Grupo Talento Humano"/>
    <s v="Apoyo"/>
    <s v="Administrativa/Financiera"/>
    <s v="Funcionamiento"/>
    <s v="1. TALENTO HUMANO"/>
    <s v="1.2.1 Gestión Estratégica del Talento Humano "/>
    <m/>
    <m/>
    <m/>
    <m/>
    <m/>
    <m/>
    <n v="41"/>
    <x v="36"/>
    <s v="POR_DEFINIR"/>
    <n v="4.4642857142857152E-4"/>
    <s v="Planeado"/>
    <n v="3"/>
    <n v="4"/>
    <n v="3"/>
    <n v="3"/>
    <n v="3"/>
    <n v="3"/>
    <n v="3"/>
    <n v="4"/>
    <n v="3"/>
    <n v="4"/>
    <n v="4"/>
    <n v="4"/>
    <n v="41"/>
    <s v="Ejecutado"/>
    <n v="3"/>
    <n v="4"/>
    <n v="3"/>
    <n v="3"/>
    <n v="3"/>
    <n v="3"/>
    <n v="0"/>
    <n v="0"/>
    <n v="0"/>
    <n v="0"/>
    <n v="0"/>
    <n v="0"/>
    <n v="19"/>
    <n v="0.46341463414634149"/>
    <x v="1"/>
    <x v="81"/>
    <x v="83"/>
    <s v="Listado de asistencia_x000a_Actas de Reunión"/>
    <s v="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
    <s v="Listado de asistencia_x000a_Actas de reuniones"/>
    <s v="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
    <s v="Actas_x000a_Archivo excel"/>
    <x v="47"/>
    <s v="Enviado por comunicaciones a correos electrónicos_x000a_Actualización documento excel, _x000a_Actualización documento excel  "/>
    <s v="Campaña riesgo público_x000a_Actualización de matriz de peligros donde se incluyen regionales_x000a_Actualización datos de emergencia regionales. "/>
    <n v="0"/>
    <n v="0"/>
    <s v="Acta de reunión _x000a_Matriz de seguimiento _x000a_Acta de reunión"/>
    <s v="Revisar aleatoriamente los soportes de pago planilla de Seguridad Social de los funcionarios y contratistas._x000a_Seguimiento Balance Scord Card (AT- EL - Objetivos - Metas - Indicadores - etc)_x000a_Seguimiento Reuniones Comité paritario de seguridad y salud en el trabajo"/>
  </r>
  <r>
    <n v="45"/>
    <s v="1.3.1 Implementación y consolidación de nuevas tecnologías en Sistemas Inteligentes de Transporte"/>
    <x v="0"/>
    <s v="Fortalecer la Vigilancia."/>
    <x v="0"/>
    <s v="10. Plan de Acción Institucional - PAI"/>
    <x v="0"/>
    <n v="10"/>
    <x v="8"/>
    <s v="PAI_04 - Talento Humano"/>
    <s v="MT_26"/>
    <x v="107"/>
    <x v="78"/>
    <x v="9"/>
    <s v="Secretaria General"/>
    <s v="Grupo Talento Humano"/>
    <s v="Coordinador Grupo Talento Humano"/>
    <s v="Apoyo"/>
    <s v="Administrativa/Financiera"/>
    <s v="Funcionamiento"/>
    <s v="1. TALENTO HUMANO"/>
    <s v="1.2.1 Gestión Estratégica del Talento Humano "/>
    <m/>
    <m/>
    <m/>
    <m/>
    <m/>
    <m/>
    <n v="48"/>
    <x v="36"/>
    <s v="POR_DEFINIR"/>
    <n v="4.4642857142857152E-4"/>
    <s v="Planeado"/>
    <n v="0"/>
    <n v="4"/>
    <n v="4"/>
    <n v="7"/>
    <n v="4"/>
    <n v="4"/>
    <n v="4"/>
    <n v="5"/>
    <n v="4"/>
    <n v="4"/>
    <n v="4"/>
    <n v="4"/>
    <n v="48"/>
    <s v="Ejecutado"/>
    <n v="0"/>
    <n v="6"/>
    <n v="4"/>
    <n v="7"/>
    <n v="0"/>
    <n v="4"/>
    <n v="0"/>
    <n v="0"/>
    <n v="0"/>
    <n v="0"/>
    <n v="0"/>
    <n v="0"/>
    <n v="21"/>
    <n v="0.4375"/>
    <x v="1"/>
    <x v="82"/>
    <x v="84"/>
    <s v="Listado de asistencia"/>
    <s v="Durante este mes no se ejecutaron actividades ."/>
    <s v="Listado de asistencia"/>
    <s v="De las actividades programadas dejó de realizarse una, la cual fue aplazada para el segundo trimestre."/>
    <s v="Formatos de Inspecciones_x000a_Informes"/>
    <x v="48"/>
    <s v="Informe archivo Word, _x000a_listados de asistencias, actualización de documentación archivo excel, diligenciamiento de formatos específicos. "/>
    <s v="Informe inspección gerencial de las instalaciones de la Entidad, Documento actualización Plan de emergencias, _x000a_invitación para nuevos brigadistas, inspección a vehiculos, _x000a_sensibiliación en prevención de caidas a nivel, _x000a_investigación accidentes laborales, actualización matriz de peligros. "/>
    <n v="0"/>
    <n v="0"/>
    <s v="Formato inspección _x000a_Matriz de seguimiento y formatos especificos. _x000a_Acta reunión. _x000a_Revisión GLPI"/>
    <s v="Inspección uso de elementos de protección personal. _x000a_Investigación accidentes de trabajo. _x000a_Seguimiento a recomendaciones de la ARL a enfermedades profesionales. _x000a_Seguimiento a reportes y actos inseguros "/>
  </r>
  <r>
    <n v="46"/>
    <s v="1.3.1 Implementación y consolidación de nuevas tecnologías en Sistemas Inteligentes de Transporte"/>
    <x v="0"/>
    <s v="Fortalecer la Vigilancia."/>
    <x v="0"/>
    <s v="10. Plan de Acción Institucional - PAI"/>
    <x v="0"/>
    <n v="10"/>
    <x v="8"/>
    <s v="PAI_04 - Talento Humano"/>
    <s v="MT_26"/>
    <x v="108"/>
    <x v="79"/>
    <x v="9"/>
    <s v="Secretaria General"/>
    <s v="Grupo Talento Humano"/>
    <s v="Coordinador Grupo Talento Humano"/>
    <s v="Apoyo"/>
    <s v="Administrativa/Financiera"/>
    <s v="Funcionamiento"/>
    <s v="1. TALENTO HUMANO"/>
    <s v="1.2.1 Gestión Estratégica del Talento Humano "/>
    <m/>
    <m/>
    <m/>
    <m/>
    <m/>
    <m/>
    <n v="2"/>
    <x v="36"/>
    <s v="POR_DEFINIR"/>
    <n v="4.4642857142857152E-4"/>
    <s v="Planeado"/>
    <n v="0"/>
    <n v="0"/>
    <n v="0"/>
    <n v="0"/>
    <n v="0"/>
    <n v="0"/>
    <n v="0"/>
    <n v="1"/>
    <n v="0"/>
    <n v="0"/>
    <n v="1"/>
    <n v="0"/>
    <n v="2"/>
    <s v="Ejecutado"/>
    <n v="0"/>
    <n v="0"/>
    <n v="0"/>
    <n v="0"/>
    <n v="0"/>
    <n v="0"/>
    <n v="0"/>
    <n v="0"/>
    <n v="0"/>
    <n v="0"/>
    <n v="0"/>
    <n v="0"/>
    <n v="0"/>
    <n v="0"/>
    <x v="2"/>
    <x v="80"/>
    <x v="85"/>
    <s v="N/A"/>
    <s v="En este periodo no fueron programadas actividades."/>
    <s v="N/A"/>
    <s v="En este periodo no fueron programadas actividades."/>
    <s v="N/A"/>
    <x v="49"/>
    <n v="0"/>
    <n v="0"/>
    <n v="0"/>
    <n v="0"/>
    <s v="N/A"/>
    <s v="No se tiene programadas actividades"/>
  </r>
  <r>
    <n v="47"/>
    <s v="1.3.1 Implementación y consolidación de nuevas tecnologías en Sistemas Inteligentes de Transporte"/>
    <x v="0"/>
    <s v="Fortalecer la Vigilancia."/>
    <x v="0"/>
    <s v="10. Plan de Acción Institucional - PAI"/>
    <x v="0"/>
    <n v="10"/>
    <x v="8"/>
    <s v="PAI_04 - Talento Humano"/>
    <s v="MT_26"/>
    <x v="109"/>
    <x v="80"/>
    <x v="9"/>
    <s v="Secretaria General"/>
    <s v="Grupo Talento Humano"/>
    <s v="Coordinador Grupo Talento Humano"/>
    <s v="Apoyo"/>
    <s v="Administrativa/Financiera"/>
    <s v="Funcionamiento"/>
    <s v="1. TALENTO HUMANO"/>
    <s v="1.2.1 Gestión Estratégica del Talento Humano "/>
    <m/>
    <m/>
    <m/>
    <m/>
    <m/>
    <m/>
    <n v="43"/>
    <x v="36"/>
    <s v="POR_DEFINIR"/>
    <n v="4.4642857142857152E-4"/>
    <s v="Planeado"/>
    <n v="4"/>
    <n v="4"/>
    <n v="4"/>
    <n v="4"/>
    <n v="3"/>
    <n v="4"/>
    <n v="4"/>
    <n v="3"/>
    <n v="3"/>
    <n v="4"/>
    <n v="3"/>
    <n v="3"/>
    <n v="43"/>
    <s v="Ejecutado"/>
    <n v="4"/>
    <n v="4"/>
    <n v="4"/>
    <n v="4"/>
    <n v="0"/>
    <n v="4"/>
    <n v="0"/>
    <n v="0"/>
    <n v="0"/>
    <n v="0"/>
    <n v="0"/>
    <n v="0"/>
    <n v="20"/>
    <n v="0.46511627906976744"/>
    <x v="1"/>
    <x v="83"/>
    <x v="86"/>
    <s v="Listado de asistencia_x000a_Actas de Reuniones"/>
    <s v="Seguimiento al ausentismo,PVE Riesgo Psicosocial,PVE Ergonomia- musculo esqueletico,Seguimiento a casos médicos especiales,PVE Riesgo Cardiovascular."/>
    <s v="Listado de asistencia"/>
    <s v="Seguimiento al ausentismo,Implementación y seguimiento a pausas activas,Seguimiento a casos médicos especiales,,Seguimiento Consumo Botiquines"/>
    <s v="Listado de asistencia_x000a_Actas de seguimiento_x000a_Formatos de Inspecciones"/>
    <x v="50"/>
    <s v="Actas de reunión, _x000a_listados de asistencias, actualización de documentación archivo excel."/>
    <s v="Seguimiento al ausentismo, _x000a_Seguimiento a casos médicos, programación examenes médico periodicos laborales, _x000a_sensibilización en  prevención de enfermedad laboral. "/>
    <n v="0"/>
    <n v="0"/>
    <s v="Matriz de seguimiento _x000a_Documento Word y excel. _x000a_Formato de inspección _x000a_Listado asistencia._x000a_"/>
    <s v="Seguimiento al ausentismo (por enfermedad general o laboral)._x000a_Seguimiento PVE Riesgo Cardiovascular._x000a_Seguimiento extintores (Realizado por los Brigadistas)._x000a_Seguimiento PVE Riesgo visual."/>
  </r>
  <r>
    <n v="48"/>
    <s v="1.3.1 Implementación y consolidación de nuevas tecnologías en Sistemas Inteligentes de Transporte"/>
    <x v="0"/>
    <s v="Fortalecer la Vigilancia."/>
    <x v="0"/>
    <s v="10. Plan de Acción Institucional - PAI"/>
    <x v="0"/>
    <n v="10"/>
    <x v="8"/>
    <s v="PAI_04 - Talento Humano"/>
    <s v="MT_26"/>
    <x v="110"/>
    <x v="81"/>
    <x v="9"/>
    <s v="Secretaria General"/>
    <s v="Grupo Talento Humano"/>
    <s v="Coordinador Grupo Talento Humano"/>
    <s v="Apoyo"/>
    <s v="Administrativa/Financiera"/>
    <s v="Funcionamiento"/>
    <s v="1. TALENTO HUMANO"/>
    <s v="1.2.1 Gestión Estratégica del Talento Humano "/>
    <m/>
    <m/>
    <m/>
    <m/>
    <m/>
    <m/>
    <n v="18"/>
    <x v="36"/>
    <s v="POR_DEFINIR"/>
    <n v="4.4642857142857152E-4"/>
    <s v="Planeado"/>
    <n v="0"/>
    <n v="2"/>
    <n v="2"/>
    <n v="2"/>
    <n v="2"/>
    <n v="3"/>
    <n v="2"/>
    <n v="0"/>
    <n v="2"/>
    <n v="1"/>
    <n v="1"/>
    <n v="1"/>
    <n v="18"/>
    <s v="Ejecutado"/>
    <n v="0"/>
    <n v="2"/>
    <n v="2"/>
    <n v="2"/>
    <n v="0"/>
    <n v="3"/>
    <n v="0"/>
    <n v="0"/>
    <n v="0"/>
    <n v="0"/>
    <n v="0"/>
    <n v="0"/>
    <n v="9"/>
    <n v="0.5"/>
    <x v="1"/>
    <x v="84"/>
    <x v="87"/>
    <s v="N/A"/>
    <s v="En este periodo no fueron programadas actividades."/>
    <s v="Listado de asistencia_x000a_Actas de Reunión"/>
    <s v="Elaboración PESV,Campaña protocolo para el reporte de accidente laboral (extensivo a regionales),Campaña prevención de accidentes por riesgo locativo (extensivo a regionales), Campaña Prevención Riesgo Publico (extensivo a regionales) "/>
    <s v="Documentos de word_x000a_Campañas divultagadas por medio de comunicaciones"/>
    <x v="51"/>
    <s v="Listados de asistencia "/>
    <s v="Campáña para la conservación visual, _x000a_Campaña estilos de vida saludables.  "/>
    <n v="0"/>
    <n v="0"/>
    <s v="Documento word _x000a_Listado asistencia _x000a_Documento word"/>
    <s v="Elaboración programa- instructivo prevención de tabaco alcohol y drogas._x000a_Actualización documento estilos de vida saludable. _x000a_Actualización y elaboración documental del SG - SST."/>
  </r>
  <r>
    <n v="78"/>
    <s v="PEND_PES2019"/>
    <x v="1"/>
    <s v="Fortalecer las Tecnologías de la Información y las Telecomunicaciones."/>
    <x v="0"/>
    <s v="10. Plan de Acción Institucional - PAI"/>
    <x v="0"/>
    <n v="12"/>
    <x v="9"/>
    <s v="PAI_10 - Tecnologías de la Información y las Comunicaciones"/>
    <s v="MT_26"/>
    <x v="111"/>
    <x v="82"/>
    <x v="8"/>
    <s v="Oficina de Tecnologías de la Información y las Comunicaciones"/>
    <s v="Oficina de Tecnologías de la Información y las Comunicaciones"/>
    <s v="Jefe  Oficina de Tecnologias de la Información y las Comunicaciones"/>
    <s v="Apoyo"/>
    <s v="Administrativa/Financiera"/>
    <s v="Funcionamiento"/>
    <s v="6. GESTION DEL CONOCIMIENTO Y LA INNOVACION"/>
    <s v="3.2.1.3 Gobierno Digital"/>
    <m/>
    <m/>
    <m/>
    <m/>
    <m/>
    <m/>
    <n v="1"/>
    <x v="46"/>
    <s v="POR_DEFINIR"/>
    <n v="1.666666666666667E-3"/>
    <s v="Planeado"/>
    <n v="0.16"/>
    <n v="0.01"/>
    <n v="0.08"/>
    <n v="8.3333000000000004E-2"/>
    <n v="8.3333000000000004E-2"/>
    <n v="8.3333000000000004E-2"/>
    <n v="8.3333000000000004E-2"/>
    <n v="8.3333000000000004E-2"/>
    <n v="8.3333000000000004E-2"/>
    <n v="8.3333000000000004E-2"/>
    <n v="8.3333000000000004E-2"/>
    <n v="8.3333000000000004E-2"/>
    <n v="0.99999699999999991"/>
    <s v="Ejecutado"/>
    <n v="0.16"/>
    <n v="0.01"/>
    <n v="0.08"/>
    <n v="8.3333000000000004E-2"/>
    <n v="8.3333000000000004E-2"/>
    <n v="8.3333000000000004E-2"/>
    <n v="0"/>
    <n v="0"/>
    <n v="0"/>
    <n v="0"/>
    <n v="0"/>
    <n v="0"/>
    <n v="0.49999899999999997"/>
    <n v="0.50000050000149998"/>
    <x v="1"/>
    <x v="85"/>
    <x v="88"/>
    <s v="281 ene - Plan de Transición IPv4 a IPv6"/>
    <s v="Publicación en la Cadena de valor del Plan de Transición de IPv4 a IPv6."/>
    <s v="281 feb - Inventario Equipo IPv4 a IPv6.xlsx"/>
    <s v="Inicia construcción del inventario de equipos de cómputo para transición del protocolo Ipv4 a IPv6."/>
    <s v="281 mar - Sondeo de Mercado Voz IP.pdf"/>
    <x v="52"/>
    <s v="281 abril - RELACION EQUIPOS DE BAJA.xlsx"/>
    <s v="Se realiza analisis de los equipos a dar de baja para actualizar el inventario de equipos para la implementación del IPv6."/>
    <s v="Implementación IPv6.zip"/>
    <s v="Inscripción de la entidad en el portal de IPv6, con el fin de hacer seguimiento a la implementación."/>
    <s v="242 junio - Plan de Transición IPv4 a IPv6 - SPT_v3.pdf"/>
    <s v="Actualización del Plan de transición de IPv4 a IPv6."/>
  </r>
  <r>
    <n v="79"/>
    <s v="PEND_PES2019"/>
    <x v="1"/>
    <s v="Fortalecer las Tecnologías de la Información y las Telecomunicaciones."/>
    <x v="0"/>
    <s v="10. Plan de Acción Institucional - PAI"/>
    <x v="0"/>
    <n v="12"/>
    <x v="9"/>
    <s v="PAI_10 - Tecnologías de la Información y las Comunicaciones"/>
    <s v="MT_26"/>
    <x v="112"/>
    <x v="83"/>
    <x v="8"/>
    <s v="Oficina de Tecnologías de la Información y las Comunicaciones"/>
    <s v="Oficina de Tecnologías de la Información y las Comunicaciones"/>
    <s v="Jefe  Oficina de Tecnologias de la Información y las Comunicaciones"/>
    <s v="Apoyo"/>
    <s v="Administrativa/Financiera"/>
    <s v="Funcionamiento"/>
    <s v="6. GESTION DEL CONOCIMIENTO Y LA INNOVACION"/>
    <s v="3.2.1.3 Gobierno Digital"/>
    <m/>
    <m/>
    <m/>
    <m/>
    <m/>
    <m/>
    <n v="0.8"/>
    <x v="47"/>
    <s v="POR_DEFINIR"/>
    <n v="1.666666666666667E-3"/>
    <s v="Planeado"/>
    <n v="0.05"/>
    <n v="0.05"/>
    <n v="0.1"/>
    <n v="0.05"/>
    <n v="0.05"/>
    <n v="0.1"/>
    <n v="0.05"/>
    <n v="0.05"/>
    <n v="0.1"/>
    <n v="0.05"/>
    <n v="0.05"/>
    <n v="0.1"/>
    <n v="0.8"/>
    <s v="Ejecutado"/>
    <n v="0.05"/>
    <n v="0.05"/>
    <n v="0.1"/>
    <n v="0.05"/>
    <n v="0.05"/>
    <n v="0.1"/>
    <n v="0"/>
    <n v="0"/>
    <n v="0"/>
    <n v="0"/>
    <n v="0"/>
    <n v="0"/>
    <n v="0.4"/>
    <n v="0.5"/>
    <x v="1"/>
    <x v="86"/>
    <x v="89"/>
    <s v="284 ene - Avance_MSPI a 31122018.xlsx"/>
    <s v="Revisión del avance en la implementación del MSPI con corte a 31 de dic de 2018."/>
    <s v="284 feb - Manual Plan de Acción Seguridad y Privacidad de la información - SPT 2019.pdf"/>
    <s v="Manual Plan de Acción de Seguridad y Privacidad de la información en la cadena de valor"/>
    <s v="284 Marzo - Política Administracion del Riesgo V4.pdf"/>
    <x v="53"/>
    <s v="Presentación de la Jornada de Reinducción del 30 de abril."/>
    <s v="Se realiza presentación con el avance en la implementación del MSPI a todos los funcionarios en la jornada de inducción del 30 de abril."/>
    <s v="Se reciben los resultados del FURAG sobre la Política de Seguridad digital en la entidad. Se hace seguimiento a la implementación del MSPI."/>
    <s v="245 mayo - Instrumento_Evaluacion_MSPI a 31052019.xlsx"/>
    <s v="245 junio - articles-5482_Instrumento_Evaluacion_MSPI a 30062019.xlsx"/>
    <s v="Avance en la implementación del MSPI en la  entidad."/>
  </r>
  <r>
    <n v="80"/>
    <s v="PEND_PES2019"/>
    <x v="1"/>
    <s v="Fortalecer las Tecnologías de la Información y las Telecomunicaciones."/>
    <x v="0"/>
    <s v="10. Plan de Acción Institucional - PAI"/>
    <x v="0"/>
    <n v="12"/>
    <x v="9"/>
    <s v="PAI_10 - Tecnologías de la Información y las Comunicaciones"/>
    <s v="MT_26"/>
    <x v="113"/>
    <x v="84"/>
    <x v="8"/>
    <s v="Oficina de Tecnologías de la Información y las Comunicaciones"/>
    <s v="Oficina de Tecnologías de la Información y las Comunicaciones"/>
    <s v="Jefe  Oficina de Tecnologias de la Información y las Comunicaciones"/>
    <s v="Apoyo"/>
    <s v="Administrativa/Financiera"/>
    <s v="Funcionamiento"/>
    <s v="6. GESTION DEL CONOCIMIENTO Y LA INNOVACION"/>
    <s v="3.2.1.3 Gobierno Digital"/>
    <m/>
    <m/>
    <m/>
    <m/>
    <m/>
    <m/>
    <n v="3"/>
    <x v="48"/>
    <s v="POR_DEFINIR"/>
    <n v="1.666666666666667E-3"/>
    <s v="Planeado"/>
    <n v="0"/>
    <n v="0"/>
    <n v="0"/>
    <n v="0"/>
    <n v="0"/>
    <n v="1"/>
    <n v="0"/>
    <n v="0"/>
    <n v="1"/>
    <n v="0"/>
    <n v="0"/>
    <n v="1"/>
    <n v="3"/>
    <s v="Ejecutado"/>
    <n v="0"/>
    <n v="0"/>
    <n v="0"/>
    <n v="0.5"/>
    <n v="0"/>
    <n v="1"/>
    <n v="0"/>
    <n v="0"/>
    <n v="0"/>
    <n v="0"/>
    <n v="0"/>
    <n v="0"/>
    <n v="1.5"/>
    <n v="0.5"/>
    <x v="1"/>
    <x v="87"/>
    <x v="90"/>
    <n v="0"/>
    <n v="0"/>
    <s v="https://datos.gov.co/browse?q=superintendencia%20de%20transporte&amp;sortBy=relevance"/>
    <s v="Revisión de datos publicados en el portal."/>
    <n v="0"/>
    <x v="0"/>
    <s v="https://www.datos.gov.co/Transporte/Trafico-Portuario-Mar-timo-En-Colombia-2016-a-dici/5r3g-zv5z"/>
    <s v="Se realiza la actualización de la metadata del dato abierto Tráfico Portuario Marítimo en Colombia con la información a abril de 2019,"/>
    <n v="0"/>
    <n v="0"/>
    <s v="Solicitud para recertificación dato tráfico portuario.png"/>
    <s v="Se inicia revisión de la información del dato abierto de tráfico portuario marítimo para obtener recertificación nivel 1. La actual certificación vence en el mes de agosto."/>
  </r>
  <r>
    <n v="81"/>
    <s v="PEND_PES2019"/>
    <x v="1"/>
    <s v="Fortalecer las Tecnologías de la Información y las Telecomunicaciones."/>
    <x v="0"/>
    <s v="10. Plan de Acción Institucional - PAI"/>
    <x v="0"/>
    <n v="13"/>
    <x v="10"/>
    <s v="PAI_10 - Tecnologías de la Información y las Comunicaciones"/>
    <s v="MT_27"/>
    <x v="114"/>
    <x v="85"/>
    <x v="8"/>
    <s v="Oficina de Tecnologías de la Información y las Comunicaciones"/>
    <s v="Oficina de Tecnologías de la Información y las Comunicaciones"/>
    <s v="Jefe  Oficina de Tecnologias de la Información y las Comunicaciones"/>
    <s v="Apoyo"/>
    <s v="Administrativa/Financiera"/>
    <s v="Funcionamiento"/>
    <s v="6. GESTION DEL CONOCIMIENTO Y LA INNOVACION"/>
    <s v="3.2.1.4 Seguridad digital"/>
    <m/>
    <m/>
    <m/>
    <m/>
    <m/>
    <m/>
    <n v="5"/>
    <x v="47"/>
    <s v="POR_DEFINIR"/>
    <n v="1.666666666666667E-3"/>
    <s v="Planeado"/>
    <n v="0"/>
    <n v="0"/>
    <n v="0"/>
    <n v="1"/>
    <n v="0"/>
    <n v="0"/>
    <n v="0"/>
    <n v="1"/>
    <n v="1"/>
    <n v="0"/>
    <n v="1"/>
    <n v="1"/>
    <n v="5"/>
    <s v="Ejecutado"/>
    <n v="0"/>
    <n v="1"/>
    <n v="0"/>
    <n v="1"/>
    <n v="0"/>
    <n v="1"/>
    <n v="0"/>
    <n v="0"/>
    <n v="0"/>
    <n v="0"/>
    <n v="0"/>
    <n v="0"/>
    <n v="3"/>
    <n v="0.6"/>
    <x v="1"/>
    <x v="88"/>
    <x v="91"/>
    <n v="0"/>
    <n v="0"/>
    <s v="290 feb - Formato Riesgos V2 - TI - 21022019.xlsx"/>
    <s v="Actualización del Formato de Riesgos de TI en la cadena de valor"/>
    <n v="0"/>
    <x v="0"/>
    <s v="Acciones implementadas en el WAF y el firewall de entidad."/>
    <s v="Implementación de bloqueos a nivel de correo electrónico y WAF para proteger a la entidad del malware enviado en el mes de abril a través de un correo falso."/>
    <n v="0"/>
    <s v="Se realizan ajustes en el firewall para mitigar los riesgos definidos."/>
    <s v="251 junio - MR G_TICS.xlsx"/>
    <s v="Se realiza seguimiento a la matriz de riesgos con corte a 30 de abril"/>
  </r>
  <r>
    <n v="82"/>
    <s v="PEND_PES2019"/>
    <x v="1"/>
    <s v="Fortalecer las Tecnologías de la Información y las Telecomunicaciones."/>
    <x v="0"/>
    <s v="10. Plan de Acción Institucional - PAI"/>
    <x v="0"/>
    <n v="14"/>
    <x v="11"/>
    <s v="PAI_10 - Tecnologías de la Información y las Comunicaciones"/>
    <s v="MT_27"/>
    <x v="115"/>
    <x v="86"/>
    <x v="8"/>
    <s v="Oficina de Tecnologías de la Información y las Comunicaciones"/>
    <s v="Oficina de Tecnologías de la Información y las Comunicaciones"/>
    <s v="Jefe  Oficina de Tecnologias de la Información y las Comunicaciones"/>
    <s v="Apoyo"/>
    <s v="Administrativa/Financiera"/>
    <s v="Funcionamiento"/>
    <s v="6. GESTION DEL CONOCIMIENTO Y LA INNOVACION"/>
    <s v="3.2.1.4 Seguridad digital"/>
    <m/>
    <m/>
    <m/>
    <m/>
    <m/>
    <m/>
    <n v="1"/>
    <x v="47"/>
    <s v="POR_DEFINIR"/>
    <n v="1.666666666666667E-3"/>
    <s v="Planeado"/>
    <n v="0"/>
    <n v="0.1"/>
    <n v="0.15"/>
    <n v="0.05"/>
    <n v="0.1"/>
    <n v="0.1"/>
    <n v="0.05"/>
    <n v="0.1"/>
    <n v="0.1"/>
    <n v="0.05"/>
    <n v="0.1"/>
    <n v="0.1"/>
    <n v="1"/>
    <s v="Ejecutado"/>
    <n v="0"/>
    <n v="0.1"/>
    <n v="0.15"/>
    <n v="0.05"/>
    <n v="0.1"/>
    <n v="0.1"/>
    <n v="0"/>
    <n v="0"/>
    <n v="0"/>
    <n v="0"/>
    <n v="0"/>
    <n v="0"/>
    <n v="0.5"/>
    <n v="0.5"/>
    <x v="1"/>
    <x v="89"/>
    <x v="92"/>
    <n v="0"/>
    <n v="0"/>
    <s v="293 feb - Formato Riesgos V2 - TI - 21022019.xlsx"/>
    <s v="Revisión del cumplimiento y avance en la Matriz de riegos del proceso de TI."/>
    <s v="284 Marzo - Política Administración del Riesgo V4.pdf"/>
    <x v="53"/>
    <s v="293 abril - Nuevo formato Riesgos.xlsx"/>
    <s v="Se encuentra en revisión el Formato de tratamiento de Riesgos de Seguridad Digital"/>
    <s v="Plan_de_tratamiento_de_riesgo_V1_2019.docx"/>
    <s v="Se realizaron los ajustes en el documento de tratamiento de Riesgos de la entidad, incluyendo el tratamiento de los riesgos de Seguridad Digital."/>
    <s v="254 junio - Plan_de_tratamiento_de_riesgo_V1_2019 (2).docx"/>
    <s v="Se realiza revisión del plan de tratamiento de riesgos generado en la OTI."/>
  </r>
  <r>
    <n v="83"/>
    <s v="PEND_PES2019"/>
    <x v="1"/>
    <s v="Fortalecer las Tecnologías de la Información y las Telecomunicaciones."/>
    <x v="0"/>
    <s v="10. Plan de Acción Institucional - PAI"/>
    <x v="0"/>
    <n v="14"/>
    <x v="11"/>
    <s v="PAI_10 - Tecnologías de la Información y las Comunicaciones"/>
    <s v="MT_27"/>
    <x v="116"/>
    <x v="87"/>
    <x v="8"/>
    <s v="Oficina de Tecnologías de la Información y las Comunicaciones"/>
    <s v="Oficina de Tecnologías de la Información y las Comunicaciones"/>
    <s v="Jefe  Oficina de Tecnologias de la Información y las Comunicaciones"/>
    <s v="Apoyo"/>
    <s v="Administrativa/Financiera"/>
    <s v="Funcionamiento"/>
    <s v="6. GESTION DEL CONOCIMIENTO Y LA INNOVACION"/>
    <s v="3.2.1.4 Seguridad digital"/>
    <m/>
    <m/>
    <m/>
    <m/>
    <m/>
    <m/>
    <n v="1"/>
    <x v="49"/>
    <s v="POR_DEFINIR"/>
    <n v="1.666666666666667E-3"/>
    <s v="Planeado"/>
    <n v="0"/>
    <n v="0"/>
    <n v="0"/>
    <n v="0"/>
    <n v="0"/>
    <n v="1"/>
    <n v="0"/>
    <n v="0"/>
    <n v="0"/>
    <n v="0"/>
    <n v="0"/>
    <n v="0"/>
    <n v="1"/>
    <s v="Ejecutado"/>
    <n v="0"/>
    <n v="0"/>
    <n v="0"/>
    <n v="0"/>
    <n v="0"/>
    <n v="1"/>
    <n v="0"/>
    <n v="0"/>
    <n v="0"/>
    <n v="0"/>
    <n v="0"/>
    <n v="0"/>
    <n v="1"/>
    <n v="1"/>
    <x v="3"/>
    <x v="90"/>
    <x v="93"/>
    <n v="0"/>
    <n v="0"/>
    <s v="http://www.supertransporte.gov.co/documentos/2018/Octubre/Planeacion_11/Politicas_Seguridad_Informatica_V41_2018.pdf"/>
    <s v="Revisión de la Política de Seguridad."/>
    <n v="0"/>
    <x v="0"/>
    <n v="0"/>
    <n v="0"/>
    <s v="Politicas_Seguridad_Informatica_V4 2_2019.docx"/>
    <s v="Se genera borrador de la nueva política de seguridad de la información."/>
    <s v="257 junio - Politicas_Seguridad_Informatica_V4 2_2019,pdf"/>
    <s v="Actualización de la Política de Seguridad de la información y se encuentra en revisión de la OTI."/>
  </r>
  <r>
    <n v="272"/>
    <s v="PEND_PES2019"/>
    <x v="0"/>
    <s v="Fortalecer la Vigilancia."/>
    <x v="0"/>
    <s v="10. Plan de Acción Institucional - PAI"/>
    <x v="0"/>
    <n v="15"/>
    <x v="12"/>
    <s v="PAI_11 - Condiciones institucionales idóneas para la promoción de la participación ciudadana"/>
    <s v="MT_28"/>
    <x v="117"/>
    <x v="88"/>
    <x v="3"/>
    <s v="Delegatura de Concesiones e Infraestructura"/>
    <s v="Despacho del Delegado de Transito y Transporte Terrestre Automotor"/>
    <s v="Superintendente Delegado de Concesiones e Infraestructura"/>
    <s v="Misionales"/>
    <s v="Administrativa/Financiera"/>
    <s v="Funcionamiento"/>
    <s v="5. INFORMACION Y COMUNICACIÓN"/>
    <s v="5.2.3 Transparencia, acceso a la información pública y lucha contra la corrupción"/>
    <m/>
    <m/>
    <m/>
    <m/>
    <m/>
    <m/>
    <n v="1"/>
    <x v="50"/>
    <s v="POR_DEFINIR"/>
    <n v="4.4642857142857152E-4"/>
    <s v="Planeado"/>
    <n v="0"/>
    <n v="0"/>
    <n v="1"/>
    <n v="0"/>
    <n v="0"/>
    <n v="1"/>
    <n v="0"/>
    <n v="0"/>
    <n v="0"/>
    <n v="0"/>
    <n v="0"/>
    <n v="0"/>
    <n v="2"/>
    <s v="Ejecutado"/>
    <n v="0"/>
    <n v="0"/>
    <n v="1"/>
    <n v="0"/>
    <n v="0"/>
    <n v="1"/>
    <n v="0"/>
    <n v="0"/>
    <n v="0"/>
    <n v="0"/>
    <n v="0"/>
    <n v="0"/>
    <n v="2"/>
    <n v="1"/>
    <x v="3"/>
    <x v="91"/>
    <x v="94"/>
    <n v="0"/>
    <n v="0"/>
    <n v="0"/>
    <n v="0"/>
    <s v="Acta Nro. 1, del 26 de marzo de 2019 (numeracipón de la oficina Acesora de Planeación) Presentación equipo participación ciudadana y plan de trabajo._x000a__x000a_"/>
    <x v="54"/>
    <n v="0"/>
    <n v="0"/>
    <n v="0"/>
    <n v="0"/>
    <s v="Se realizó una (1) mesa de trabajo (No. 84) del 21 de junio de 2019, en la cual asistieron los siguientes grupos de interés: _x000a_i. Holcim_x000a_ii. Fedetranscarga_x000a_iii. Asociación Colombiana del GLP_x000a_iv. Agencia Nacional de seguridad vial (ANSV)_x000a_v. Alcaldía Municipal de Sogamoso_x000a_vi. Instituto Nacional de Vías - INVIAS_x000a_vii. Ministerio de Transporte_x000a_viii. Instituto de Transito de Sogamoso - INTRASOG_x000a_ix. Superintendencia de Transporte - ST"/>
    <s v="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
  </r>
  <r>
    <n v="271"/>
    <s v="PEND_PES2019"/>
    <x v="0"/>
    <s v="Fortalecer la Vigilancia."/>
    <x v="0"/>
    <s v="10. Plan de Acción Institucional - PAI"/>
    <x v="0"/>
    <n v="15"/>
    <x v="12"/>
    <s v="PAI_11 - Condiciones institucionales idóneas para la promoción de la participación ciudadana"/>
    <s v="MT_28"/>
    <x v="118"/>
    <x v="88"/>
    <x v="4"/>
    <s v="Delegatura de Puertos"/>
    <s v="Despacho del Delegado de Puertos"/>
    <s v="Superintendente Delegado de Puertos"/>
    <s v="Misionales"/>
    <s v="Administrativa/Financiera"/>
    <s v="Funcionamiento"/>
    <s v="5. INFORMACION Y COMUNICACIÓN"/>
    <s v="5.2.3 Transparencia, acceso a la información pública y lucha contra la corrupción"/>
    <m/>
    <m/>
    <m/>
    <m/>
    <m/>
    <m/>
    <n v="1"/>
    <x v="50"/>
    <s v="POR_DEFINIR"/>
    <n v="4.4642857142857152E-4"/>
    <s v="Planeado"/>
    <n v="0"/>
    <n v="0"/>
    <n v="0.1"/>
    <n v="0.1"/>
    <n v="0.1"/>
    <n v="0.1"/>
    <n v="0.1"/>
    <n v="0.1"/>
    <n v="0.1"/>
    <n v="0.1"/>
    <n v="0.1"/>
    <n v="0.1"/>
    <n v="0.99999999999999989"/>
    <s v="Ejecutado"/>
    <n v="0"/>
    <n v="0"/>
    <n v="0.1"/>
    <n v="0.1"/>
    <n v="0.1"/>
    <n v="0.1"/>
    <n v="0"/>
    <n v="0"/>
    <n v="0"/>
    <n v="0"/>
    <n v="0"/>
    <n v="0"/>
    <n v="0.4"/>
    <n v="0.40000000000000008"/>
    <x v="1"/>
    <x v="92"/>
    <x v="95"/>
    <s v="No se programo actividad para este mes. "/>
    <s v="N.A. "/>
    <s v="No se programo actividad para este mes. "/>
    <s v="N.A. "/>
    <s v="Correo electrónico  del 2 de marzo de 2019. archivo denominado: Puertos. Evidencia actividad 22 PAI marzo"/>
    <x v="55"/>
    <s v="Presentacion: Archivo: Puertos. Evid. Activ 22_PAI_Abril.pdf"/>
    <s v="El dia 11 de abril de 2019, se recibió capacitación , dictada por la Función Publica sobre Participación Ciudadana. "/>
    <s v="Puertos. Evid Act 22 PAI_Mayo CronPPC2019.xlsx"/>
    <s v="En la pagina web de la Supertransporte  http://www.supertransporte.gov.co/index.php/plan-estrategico-de-participacion-ciudadana/ se encuentra publicado el cronograma del Plan de Participacion Ciduadana d ela entidad, en la cual s einlcuyen las actividades que realizara la Delegada de Puertos.  "/>
    <s v="22. Puertos. Evid. activ 22 PAI Junio. Asist.cap 260619"/>
    <s v="Se asistió a capacitacion sobre participacion ciudadana programda por la Función Pública. La evidencia es la lista de asistencia. "/>
  </r>
  <r>
    <n v="273"/>
    <s v="PEND_PES2019"/>
    <x v="0"/>
    <s v="Fortalecer la Vigilancia."/>
    <x v="0"/>
    <s v="10. Plan de Acción Institucional - PAI"/>
    <x v="0"/>
    <n v="15"/>
    <x v="12"/>
    <s v="PAI_11 - Condiciones institucionales idóneas para la promoción de la participación ciudadana"/>
    <s v="MT_28"/>
    <x v="119"/>
    <x v="88"/>
    <x v="7"/>
    <s v="Delegatura de Transito y Transporte Terrestre Automotor"/>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x v="50"/>
    <s v="POR_DEFINIR"/>
    <n v="4.4642857142857152E-4"/>
    <s v="Planeado"/>
    <n v="0"/>
    <n v="0"/>
    <n v="0"/>
    <n v="0.5"/>
    <n v="0.5"/>
    <n v="0"/>
    <n v="0"/>
    <n v="0"/>
    <n v="0"/>
    <n v="0"/>
    <n v="0"/>
    <n v="0"/>
    <n v="1"/>
    <s v="Ejecutado"/>
    <n v="0"/>
    <n v="0"/>
    <n v="0"/>
    <n v="0.5"/>
    <n v="0.5"/>
    <n v="0"/>
    <n v="0"/>
    <n v="0"/>
    <n v="0"/>
    <n v="0"/>
    <n v="0"/>
    <n v="0"/>
    <n v="1"/>
    <n v="1"/>
    <x v="3"/>
    <x v="93"/>
    <x v="96"/>
    <n v="0"/>
    <n v="0"/>
    <n v="0"/>
    <n v="0"/>
    <n v="0"/>
    <x v="0"/>
    <s v="Cronograma Publicado_x000a__x000a_Correo electrónico reporte_x000a__x000a_Acta y listas de asistencia_x000a__x000a_Reporte actividades primer cuatrimestre"/>
    <s v="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_x000a__x000a_Se remitió a la Oficina Asesora de Planeación mediante correo electrónico, reporte de las actividades de participación ciudadana y rendición de cuentas, realizadas por la Delegatura de Tránsito y Transporte Terrestre en el primer cuatrimestre del 2019_x000a_"/>
    <s v="LISTA DE ASISTENCIA PARTICIPACIÓN CIUDADANA"/>
    <s v="Se participó en mesa de trabajo del equipo de participación ciudadana el día 21 de mayo de 2019, con el fin de revisar el informe de auditoría de control interno y definir el desarrollo de las actividades del plan de trabajo."/>
    <n v="0"/>
    <n v="0"/>
  </r>
  <r>
    <n v="269"/>
    <s v="PEND_PES2019"/>
    <x v="0"/>
    <s v="Fortalecer la Vigilancia."/>
    <x v="0"/>
    <s v="10. Plan de Acción Institucional - PAI"/>
    <x v="0"/>
    <n v="15"/>
    <x v="12"/>
    <s v="PAI_11 - Condiciones institucionales idóneas para la promoción de la participación ciudadana"/>
    <s v="MT_28"/>
    <x v="120"/>
    <x v="89"/>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51"/>
    <s v="POR_DEFINIR"/>
    <n v="4.4642857142857152E-4"/>
    <s v="Planeado"/>
    <n v="0"/>
    <n v="0"/>
    <n v="0"/>
    <n v="0.5"/>
    <n v="0.5"/>
    <n v="0"/>
    <n v="0"/>
    <n v="0"/>
    <n v="0"/>
    <n v="0"/>
    <n v="0"/>
    <n v="0"/>
    <n v="1"/>
    <s v="Ejecutado"/>
    <n v="0"/>
    <n v="0"/>
    <n v="0"/>
    <n v="0.5"/>
    <n v="0.5"/>
    <n v="0"/>
    <n v="0"/>
    <n v="0"/>
    <n v="0"/>
    <n v="0"/>
    <n v="0"/>
    <n v="0"/>
    <n v="1"/>
    <n v="1"/>
    <x v="3"/>
    <x v="94"/>
    <x v="97"/>
    <s v="NA"/>
    <s v="Esta actividad se realizará conjuntamente con el equipo de trabajo para el Plan de Participación Ciudadana de la Entidad."/>
    <s v="NA"/>
    <s v="Esta actividad se realizará conjuntamente con el equipo de trabajo para el Plan de Participación Ciudadana de la Entidad."/>
    <s v="NA"/>
    <x v="56"/>
    <s v="Caracterización de grupos de valor publicada en página web"/>
    <s v="Se realizó la caracterización de los grupos de valor, orientado a la definición de los ejercicios de participación ciudadana que realizará la Entidad."/>
    <s v="Se tiene el Documento"/>
    <s v="Falta Revisión por parte de la Oficina de Control Interno y la Delegatura de Protección al Usuario"/>
    <n v="0"/>
    <n v="0"/>
  </r>
  <r>
    <n v="270"/>
    <s v="PEND_PES2019"/>
    <x v="0"/>
    <s v="Fortalecer la Vigilancia."/>
    <x v="0"/>
    <s v="10. Plan de Acción Institucional - PAI"/>
    <x v="0"/>
    <n v="15"/>
    <x v="12"/>
    <s v="PAI_11 - Condiciones institucionales idóneas para la promoción de la participación ciudadana"/>
    <s v="MT_28"/>
    <x v="121"/>
    <x v="90"/>
    <x v="9"/>
    <s v="Secretaria General"/>
    <s v="Grupo Talento Humano"/>
    <s v="Coordinador Grupo Talento Humano"/>
    <s v="Apoyo"/>
    <s v="Administrativa/Financiera"/>
    <s v="Funcionamiento"/>
    <s v="5. INFORMACION Y COMUNICACIÓN"/>
    <s v="5.2.3 Transparencia, acceso a la información pública y lucha contra la corrupción"/>
    <m/>
    <m/>
    <m/>
    <m/>
    <m/>
    <m/>
    <n v="1"/>
    <x v="16"/>
    <s v="POR_DEFINIR"/>
    <n v="4.4642857142857152E-4"/>
    <s v="Planeado"/>
    <n v="0"/>
    <n v="0"/>
    <n v="1"/>
    <n v="0"/>
    <n v="0"/>
    <n v="1"/>
    <n v="0"/>
    <n v="0"/>
    <n v="0"/>
    <n v="0"/>
    <n v="0"/>
    <n v="0"/>
    <n v="2"/>
    <s v="Ejecutado"/>
    <n v="0"/>
    <n v="0"/>
    <n v="1"/>
    <n v="0"/>
    <n v="0"/>
    <n v="1"/>
    <n v="0"/>
    <n v="0"/>
    <n v="0"/>
    <n v="0"/>
    <n v="0"/>
    <n v="0"/>
    <n v="2"/>
    <n v="1"/>
    <x v="3"/>
    <x v="95"/>
    <x v="98"/>
    <s v="N/A"/>
    <s v="Será creado en el mes de marzo"/>
    <s v="N/A"/>
    <s v="Será creado en el mes de marzo"/>
    <s v="Acta de creación del comité."/>
    <x v="57"/>
    <n v="0"/>
    <s v="No se realizó ninguna actividad durante el mes de abril."/>
    <n v="0"/>
    <n v="0"/>
    <s v="Acta de reunión y listado de asistencia."/>
    <s v="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
  </r>
  <r>
    <n v="274"/>
    <s v="PEND_PES2019"/>
    <x v="0"/>
    <s v="Fortalecer la Vigilancia."/>
    <x v="0"/>
    <s v="10. Plan de Acción Institucional - PAI"/>
    <x v="0"/>
    <n v="15"/>
    <x v="12"/>
    <s v="PAI_11 - Condiciones institucionales idóneas para la promoción de la participación ciudadana"/>
    <s v="MT_28"/>
    <x v="122"/>
    <x v="91"/>
    <x v="9"/>
    <s v="Secretaria General"/>
    <s v="Dirección Financiera"/>
    <s v="Director Financiero"/>
    <s v="Apoyo"/>
    <s v="Administrativa/Financiera"/>
    <s v="Funcionamiento"/>
    <s v="5. INFORMACION Y COMUNICACIÓN"/>
    <s v="5.2.3 Transparencia, acceso a la información pública y lucha contra la corrupción"/>
    <m/>
    <m/>
    <m/>
    <m/>
    <m/>
    <m/>
    <n v="1"/>
    <x v="52"/>
    <s v="POR_DEFINIR"/>
    <n v="4.4642857142857152E-4"/>
    <s v="Planeado"/>
    <n v="0"/>
    <n v="0"/>
    <n v="0"/>
    <n v="0.5"/>
    <n v="0.5"/>
    <n v="0"/>
    <n v="0"/>
    <n v="0"/>
    <n v="0"/>
    <n v="0"/>
    <n v="0"/>
    <n v="0"/>
    <n v="1"/>
    <s v="Ejecutado"/>
    <n v="0"/>
    <n v="0"/>
    <n v="0"/>
    <n v="0.5"/>
    <n v="0"/>
    <n v="0"/>
    <n v="0"/>
    <n v="0"/>
    <n v="0"/>
    <n v="0"/>
    <n v="0"/>
    <n v="0"/>
    <n v="0.5"/>
    <n v="0.5"/>
    <x v="1"/>
    <x v="96"/>
    <x v="99"/>
    <n v="0"/>
    <n v="0"/>
    <n v="0"/>
    <n v="0"/>
    <n v="0"/>
    <x v="0"/>
    <s v="PAGINA WEB, CHAT, CORREO ELECTRONICO"/>
    <s v="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
    <n v="0"/>
    <n v="0"/>
    <n v="0"/>
    <n v="0"/>
  </r>
  <r>
    <n v="276"/>
    <s v="PEND_PES2019"/>
    <x v="0"/>
    <s v="Fortalecer la Vigilancia."/>
    <x v="0"/>
    <s v="10. Plan de Acción Institucional - PAI"/>
    <x v="0"/>
    <n v="15"/>
    <x v="12"/>
    <s v="PAI_12 - Promoción efectiva de la participación ciudadana"/>
    <s v="MT_29"/>
    <x v="123"/>
    <x v="92"/>
    <x v="3"/>
    <s v="Delegatura de Concesiones e Infraestructura"/>
    <s v="Despacho del Delegado de Transito y Transporte Terrestre Automotor"/>
    <s v="Superintendente Delegado de Concesiones e Infraestructura"/>
    <s v="Misionales"/>
    <s v="Administrativa/Financiera"/>
    <s v="Funcionamiento"/>
    <s v="5. INFORMACION Y COMUNICACIÓN"/>
    <s v="5.2.3 Transparencia, acceso a la información pública y lucha contra la corrupción"/>
    <m/>
    <m/>
    <m/>
    <m/>
    <m/>
    <m/>
    <n v="1"/>
    <x v="53"/>
    <s v="POR_DEFINIR"/>
    <n v="4.4642857142857152E-4"/>
    <s v="Planeado"/>
    <n v="0"/>
    <n v="0"/>
    <n v="0"/>
    <n v="0"/>
    <n v="1"/>
    <n v="0"/>
    <n v="0"/>
    <n v="0"/>
    <n v="0"/>
    <n v="0"/>
    <n v="0"/>
    <n v="0"/>
    <n v="1"/>
    <s v="Ejecutado"/>
    <n v="0"/>
    <n v="0"/>
    <n v="0"/>
    <n v="0"/>
    <n v="1"/>
    <n v="0"/>
    <n v="0"/>
    <n v="0"/>
    <n v="0"/>
    <n v="0"/>
    <n v="0"/>
    <n v="0"/>
    <n v="1"/>
    <n v="1"/>
    <x v="3"/>
    <x v="97"/>
    <x v="100"/>
    <n v="0"/>
    <n v="0"/>
    <n v="0"/>
    <n v="0"/>
    <n v="0"/>
    <x v="0"/>
    <n v="0"/>
    <n v="0"/>
    <s v="Publicacion pagina de la Supertransporte - Interes General - Ley de Transparencia - Numeral 6. Planeacion - Plan estrategico de participacion ciudadana - Cronograma de participacion ciudadana 2019 "/>
    <s v="se diseño y divulgo el cronograma de participacion ciudadana para la vigencai 2019 en coordinacion con la oficina asesora de planeacion."/>
    <n v="0"/>
    <n v="0"/>
  </r>
  <r>
    <n v="275"/>
    <s v="PEND_PES2019"/>
    <x v="0"/>
    <s v="Fortalecer la Vigilancia."/>
    <x v="0"/>
    <s v="10. Plan de Acción Institucional - PAI"/>
    <x v="0"/>
    <n v="15"/>
    <x v="12"/>
    <s v="PAI_12 - Promoción efectiva de la participación ciudadana"/>
    <s v="MT_29"/>
    <x v="124"/>
    <x v="92"/>
    <x v="4"/>
    <s v="Delegatura de Puertos"/>
    <s v="Despacho del Delegado de Puertos"/>
    <s v="Superintendente Delegado de Puertos"/>
    <s v="Misionales"/>
    <s v="Administrativa/Financiera"/>
    <s v="Funcionamiento"/>
    <s v="5. INFORMACION Y COMUNICACIÓN"/>
    <s v="5.2.3 Transparencia, acceso a la información pública y lucha contra la corrupción"/>
    <m/>
    <m/>
    <m/>
    <m/>
    <m/>
    <m/>
    <n v="1"/>
    <x v="53"/>
    <s v="POR_DEFINIR"/>
    <n v="4.4642857142857152E-4"/>
    <s v="Planeado"/>
    <n v="0"/>
    <n v="0"/>
    <n v="0"/>
    <n v="0"/>
    <n v="0.5"/>
    <n v="0.5"/>
    <n v="0"/>
    <n v="0"/>
    <n v="0"/>
    <n v="0"/>
    <n v="0"/>
    <n v="0"/>
    <n v="1"/>
    <s v="Ejecutado"/>
    <n v="0"/>
    <n v="0"/>
    <n v="0"/>
    <n v="0"/>
    <n v="0.5"/>
    <n v="0.5"/>
    <n v="0"/>
    <n v="0"/>
    <n v="0"/>
    <n v="0"/>
    <n v="0"/>
    <n v="0"/>
    <n v="1"/>
    <n v="1"/>
    <x v="3"/>
    <x v="98"/>
    <x v="101"/>
    <s v="No se programo actividad para este mes. "/>
    <s v="N.A. "/>
    <s v="No se programo actividad para este mes. "/>
    <s v="N.A. "/>
    <s v="No se programo actividad para este mes. "/>
    <x v="7"/>
    <s v="N.A."/>
    <s v="No se programo actividad para este mes. "/>
    <s v="Puertos. Evid Act 22 PAI_Mayo CronPPC2019.xlsx"/>
    <s v="En la pagina web de la Supertransporte  http://www.supertransporte.gov.co/index.php/plan-estrategico-de-participacion-ciudadana/ se encuentra publicado el cronograma del Plan de Participacion Ciduadana d ela entidad, en la cual s einlcuyen las actividades que realizara la Delegada de Puertos.  "/>
    <s v="23. Puertos. Evid act 23 PAI Junio_CronogPPC2019"/>
    <s v="El cronograma se encuentra publicado en la pagina web de la entidad. "/>
  </r>
  <r>
    <n v="277"/>
    <s v="PEND_PES2019"/>
    <x v="0"/>
    <s v="Fortalecer la Vigilancia."/>
    <x v="0"/>
    <s v="10. Plan de Acción Institucional - PAI"/>
    <x v="0"/>
    <n v="15"/>
    <x v="12"/>
    <s v="PAI_12 - Promoción efectiva de la participación ciudadana"/>
    <s v="MT_29"/>
    <x v="125"/>
    <x v="92"/>
    <x v="7"/>
    <s v="Delegatura de Transito y Transporte Terrestre Automotor"/>
    <s v="Despacho del Delegado de Transito y Transporte Terrestre Automotor"/>
    <s v="Superintendente Delegado de Transito y Transporte Terrestre Automotor"/>
    <s v="Misionales"/>
    <s v="Administrativa/Financiera"/>
    <s v="Funcionamiento"/>
    <s v="5. INFORMACION Y COMUNICACIÓN"/>
    <s v="5.2.3 Transparencia, acceso a la información pública y lucha contra la corrupción"/>
    <m/>
    <m/>
    <m/>
    <m/>
    <m/>
    <m/>
    <n v="1"/>
    <x v="53"/>
    <s v="POR_DEFINIR"/>
    <n v="4.4642857142857152E-4"/>
    <s v="Planeado"/>
    <n v="2"/>
    <n v="0"/>
    <n v="0"/>
    <n v="0"/>
    <n v="0"/>
    <n v="0"/>
    <n v="0"/>
    <n v="0"/>
    <n v="0"/>
    <n v="0"/>
    <n v="0"/>
    <n v="0"/>
    <n v="2"/>
    <s v="Ejecutado"/>
    <n v="2"/>
    <n v="0"/>
    <n v="0"/>
    <n v="0"/>
    <n v="0"/>
    <n v="0"/>
    <n v="0"/>
    <n v="0"/>
    <n v="0"/>
    <n v="0"/>
    <n v="0"/>
    <n v="0"/>
    <n v="2"/>
    <n v="1"/>
    <x v="3"/>
    <x v="13"/>
    <x v="19"/>
    <n v="0"/>
    <n v="0"/>
    <n v="0"/>
    <n v="0"/>
    <n v="0"/>
    <x v="0"/>
    <n v="0"/>
    <n v="0"/>
    <n v="0"/>
    <n v="0"/>
    <n v="0"/>
    <n v="0"/>
  </r>
  <r>
    <n v="278"/>
    <s v="PEND_PES2019"/>
    <x v="0"/>
    <s v="Fortalecer la Vigilancia."/>
    <x v="0"/>
    <s v="10. Plan de Acción Institucional - PAI"/>
    <x v="0"/>
    <n v="15"/>
    <x v="12"/>
    <s v="PAI_12 - Promoción efectiva de la participación ciudadana"/>
    <s v="MT_29"/>
    <x v="126"/>
    <x v="93"/>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51"/>
    <s v="POR_DEFINIR"/>
    <n v="4.4642857142857152E-4"/>
    <s v="Planeado"/>
    <n v="0"/>
    <n v="0"/>
    <n v="0"/>
    <n v="0.5"/>
    <n v="0.5"/>
    <n v="0"/>
    <n v="0"/>
    <n v="0"/>
    <n v="0"/>
    <n v="0"/>
    <n v="0"/>
    <n v="0"/>
    <n v="1"/>
    <s v="Ejecutado"/>
    <n v="0"/>
    <n v="0"/>
    <n v="0"/>
    <n v="0"/>
    <n v="0.5"/>
    <n v="0"/>
    <n v="0"/>
    <n v="0"/>
    <n v="0"/>
    <n v="0"/>
    <n v="0"/>
    <n v="0"/>
    <n v="0.5"/>
    <n v="0.5"/>
    <x v="1"/>
    <x v="99"/>
    <x v="102"/>
    <s v="NA"/>
    <s v="Esta actividad se realizará conjuntamente con el equipo de trabajo para el Plan de Participación Ciudadana de la Entidad."/>
    <s v="NA"/>
    <s v="Esta actividad se realizará conjuntamente con el equipo de trabajo para el Plan de Participación Ciudadana de la Entidad."/>
    <s v="NA"/>
    <x v="56"/>
    <n v="0"/>
    <s v="Pendiente por definir"/>
    <s v="Documento Previo"/>
    <s v="Se realizó reunión con el equipo de trabajo para definir el procedimiento de participación ciudadana, se cuenta con un borrador, hace falta información de algunas áreas, para el mes de junio se logró concertar reunión con el Asesor del DAFP, para revisar los avances."/>
    <n v="0"/>
    <n v="0"/>
  </r>
  <r>
    <n v="279"/>
    <s v="PEND_PES2019"/>
    <x v="0"/>
    <s v="Fortalecer la Vigilancia."/>
    <x v="0"/>
    <s v="10. Plan de Acción Institucional - PAI"/>
    <x v="0"/>
    <n v="15"/>
    <x v="12"/>
    <s v="PAI_12 - Promoción efectiva de la participación ciudadana"/>
    <s v="MT_29"/>
    <x v="127"/>
    <x v="94"/>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51"/>
    <s v="POR_DEFINIR"/>
    <n v="4.4642857142857152E-4"/>
    <s v="Planeado"/>
    <n v="0"/>
    <n v="0"/>
    <n v="0"/>
    <n v="0.3"/>
    <n v="0.3"/>
    <n v="0.4"/>
    <n v="0"/>
    <n v="0"/>
    <n v="0"/>
    <n v="0"/>
    <n v="0"/>
    <n v="0"/>
    <n v="1"/>
    <s v="Ejecutado"/>
    <n v="0"/>
    <n v="0"/>
    <n v="0"/>
    <n v="0"/>
    <n v="0.3"/>
    <n v="0"/>
    <n v="0"/>
    <n v="0"/>
    <n v="0"/>
    <n v="0"/>
    <n v="0"/>
    <n v="0"/>
    <n v="0.3"/>
    <n v="0.3"/>
    <x v="1"/>
    <x v="100"/>
    <x v="103"/>
    <s v="NA"/>
    <s v="Esta actividad se realizará conjuntamente con el equipo de trabajo para el Plan de Participación Ciudadana de la Entidad."/>
    <s v="NA"/>
    <s v="Esta actividad se realizará conjuntamente con el equipo de trabajo para el Plan de Participación Ciudadana de la Entidad."/>
    <s v="NA"/>
    <x v="56"/>
    <n v="0"/>
    <s v="Se realizará una vez se cuente con el procedimiento"/>
    <n v="0"/>
    <n v="0"/>
    <s v="Envío de documento al Equipo"/>
    <s v="Se envío el documento de participación ciudadana, al equipo de trabajo para su verificaicón"/>
  </r>
  <r>
    <n v="280"/>
    <s v="PEND_PES2019"/>
    <x v="0"/>
    <s v="Fortalecer la Vigilancia."/>
    <x v="0"/>
    <s v="10. Plan de Acción Institucional - PAI"/>
    <x v="0"/>
    <n v="15"/>
    <x v="12"/>
    <s v="PAI_12 - Promoción efectiva de la participación ciudadana"/>
    <s v="MT_29"/>
    <x v="128"/>
    <x v="95"/>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51"/>
    <s v="POR_DEFINIR"/>
    <n v="4.4642857142857152E-4"/>
    <s v="Planeado"/>
    <n v="0"/>
    <n v="0"/>
    <n v="0"/>
    <n v="0.3"/>
    <n v="0.3"/>
    <n v="0.4"/>
    <n v="0"/>
    <n v="0"/>
    <n v="0"/>
    <n v="0"/>
    <n v="0"/>
    <n v="0"/>
    <n v="1"/>
    <s v="Ejecutado"/>
    <n v="0"/>
    <n v="0"/>
    <n v="0"/>
    <n v="0.3"/>
    <n v="0.3"/>
    <n v="0"/>
    <n v="0"/>
    <n v="0"/>
    <n v="0"/>
    <n v="0"/>
    <n v="0"/>
    <n v="0"/>
    <n v="0.6"/>
    <n v="0.6"/>
    <x v="1"/>
    <x v="101"/>
    <x v="104"/>
    <s v="NA"/>
    <s v="Esta actividad se realizará conjuntamente con el equipo de trabajo para el Plan de Participación Ciudadana de la Entidad."/>
    <s v="NA"/>
    <s v="Esta actividad se realizará conjuntamente con el equipo de trabajo para el Plan de Participación Ciudadana de la Entidad."/>
    <s v="NA"/>
    <x v="56"/>
    <s v="Formato diligenciado"/>
    <s v="Se adaptó el formato sugerido por el Departamento Administrativo de la Función Pública de reporte de las actividades de participación ciudadana que se realizarán en toda la entidad."/>
    <s v="Documento Versión 1, el cual será sometido a revisión por el Departamento Administrativo de la Función Pública"/>
    <s v="Se cuenta con la Versión 1 del Documento, la cual será sometido a revisión por el Departamento Administrativo de la Función Pública"/>
    <n v="0"/>
    <s v="Se definió formato y se encuentra en uso, se consolidará para el reporte con corte a agosto 31"/>
  </r>
  <r>
    <n v="281"/>
    <s v="PEND_PES2019"/>
    <x v="0"/>
    <s v="Fortalecer la Vigilancia."/>
    <x v="0"/>
    <s v="10. Plan de Acción Institucional - PAI"/>
    <x v="0"/>
    <n v="15"/>
    <x v="12"/>
    <s v="PAI_12 - Promoción efectiva de la participación ciudadana"/>
    <s v="MT_29"/>
    <x v="129"/>
    <x v="96"/>
    <x v="1"/>
    <s v="Oficina Asesora de Planeación"/>
    <s v="Oficina Asesora de Planeación"/>
    <s v="Jefe Oficina Asesora Planeación"/>
    <s v="Apoyo"/>
    <s v="Administrativa/Financiera"/>
    <s v="Funcionamiento"/>
    <s v="5. INFORMACION Y COMUNICACIÓN"/>
    <s v="5.2.3 Transparencia, acceso a la información pública y lucha contra la corrupción"/>
    <m/>
    <m/>
    <m/>
    <m/>
    <m/>
    <m/>
    <n v="1"/>
    <x v="51"/>
    <s v="POR_DEFINIR"/>
    <n v="4.4642857142857152E-4"/>
    <s v="Planeado"/>
    <n v="0"/>
    <n v="0"/>
    <n v="0"/>
    <n v="0.33329999999999999"/>
    <n v="0"/>
    <n v="0"/>
    <n v="0"/>
    <n v="0.33329999999999999"/>
    <n v="0"/>
    <n v="0"/>
    <n v="0"/>
    <n v="0.33339999999999997"/>
    <n v="1"/>
    <s v="Ejecutado"/>
    <n v="0"/>
    <n v="0"/>
    <n v="0"/>
    <n v="0.33329999999999999"/>
    <n v="0"/>
    <n v="0"/>
    <n v="0"/>
    <n v="0"/>
    <n v="0"/>
    <n v="0"/>
    <n v="0"/>
    <n v="0"/>
    <n v="0.33329999999999999"/>
    <n v="0.33329999999999999"/>
    <x v="1"/>
    <x v="102"/>
    <x v="105"/>
    <s v="NA"/>
    <s v="Esta actividad se realizará conjuntamente con el equipo de trabajo para el Plan de Participación Ciudadana de la Entidad."/>
    <s v="NA"/>
    <s v="Esta actividad se realizará conjuntamente con el equipo de trabajo para el Plan de Participación Ciudadana de la Entidad."/>
    <s v="NA"/>
    <x v="56"/>
    <s v="Formato diligenciado y consolidado"/>
    <s v="Se consolidó la información allegada por las dependencias y se envió a la Oficina de Control Interno, para su evaluación."/>
    <n v="0"/>
    <n v="0"/>
    <n v="0"/>
    <n v="0"/>
  </r>
  <r>
    <n v="294"/>
    <s v="PEND_PES2019"/>
    <x v="2"/>
    <s v="Brindar protección al Usuario."/>
    <x v="0"/>
    <s v="10. Plan de Acción Institucional - PAI"/>
    <x v="0"/>
    <n v="15"/>
    <x v="12"/>
    <s v="PAI_12 - Promoción efectiva de la participación ciudadana"/>
    <s v="MT_29"/>
    <x v="130"/>
    <x v="97"/>
    <x v="0"/>
    <s v="Oficina de Control Interno"/>
    <s v="Oficina de Control Interno"/>
    <s v="Oficina de Control Interno"/>
    <s v="Apoyo"/>
    <s v="Administrativa/Financiera"/>
    <s v="Funcionamiento"/>
    <s v="5. INFORMACION Y COMUNICACIÓN"/>
    <s v="5.2.3 Transparencia, acceso a la información pública y lucha contra la corrupción"/>
    <m/>
    <m/>
    <m/>
    <m/>
    <m/>
    <m/>
    <n v="1"/>
    <x v="54"/>
    <s v="POR_DEFINIR"/>
    <n v="5.000000000000001E-3"/>
    <s v="Planeado"/>
    <n v="0"/>
    <n v="0"/>
    <n v="0"/>
    <n v="0"/>
    <n v="0.5"/>
    <n v="0"/>
    <n v="0"/>
    <n v="0"/>
    <n v="0.45"/>
    <n v="0"/>
    <n v="0"/>
    <n v="0.05"/>
    <n v="1"/>
    <s v="Ejecutado"/>
    <n v="0"/>
    <n v="0"/>
    <n v="0"/>
    <n v="0"/>
    <n v="0.5"/>
    <n v="0"/>
    <n v="0"/>
    <n v="0"/>
    <n v="0"/>
    <n v="0"/>
    <n v="0"/>
    <n v="0"/>
    <n v="0.5"/>
    <n v="0.5"/>
    <x v="1"/>
    <x v="103"/>
    <x v="106"/>
    <n v="0"/>
    <n v="0"/>
    <n v="0"/>
    <n v="0"/>
    <n v="0"/>
    <x v="0"/>
    <n v="0"/>
    <n v="0"/>
    <s v="1. Memorando del 14 de mayo de 2019 - Comunicación Informe Definitivo de Seguimiento a la “Evaluación de los resultados de implementación de la estrategia” Plan de Participación Ciudadana 2019"/>
    <s v="En el desarrollo del informe de seguimiento se realiza el análisis de la información presentada como evidencia del avance a las actividades y metas establecidas en el plan de participación ciudadana 2019"/>
    <n v="0"/>
    <n v="0"/>
  </r>
  <r>
    <n v="158"/>
    <s v="1.1.1 Reforma institucional y gobernanza del sector transporte"/>
    <x v="0"/>
    <s v="Fortalecer la Vigilancia."/>
    <x v="1"/>
    <s v="1. Campañas de Prevención y Promoción para la formalización."/>
    <x v="1"/>
    <n v="1"/>
    <x v="13"/>
    <s v="PEI_01 - Campañas de Prevención y Promoción para la formalización."/>
    <s v="MT_30"/>
    <x v="131"/>
    <x v="98"/>
    <x v="4"/>
    <s v="Delegatura de Puertos"/>
    <s v="Dirección de Promoción y Prevención de Puertos"/>
    <s v="Director Promoción y Prevención de Puertos"/>
    <s v="Misionales"/>
    <s v="Administrativa/Financiera"/>
    <s v="Funcionamiento"/>
    <s v="4. EVALUACION DE RESULTADOS"/>
    <s v="4.1 Seguimiento y evaluación del desempeño institucional"/>
    <n v="1"/>
    <n v="0.25"/>
    <n v="0.25"/>
    <n v="0.25"/>
    <n v="0.25"/>
    <m/>
    <n v="6.25E-2"/>
    <x v="55"/>
    <s v="POR_DEFINIR"/>
    <n v="6.2761506276150627E-3"/>
    <s v="Planeado"/>
    <n v="2.0833333333333332E-2"/>
    <n v="2.0833333333333332E-2"/>
    <n v="2.0833333333333332E-2"/>
    <n v="0"/>
    <n v="0"/>
    <n v="0"/>
    <n v="0"/>
    <n v="0"/>
    <n v="0"/>
    <n v="0"/>
    <n v="0"/>
    <n v="0"/>
    <n v="6.25E-2"/>
    <s v="Ejecutado"/>
    <n v="2.0799999999999999E-2"/>
    <n v="2.0799999999999999E-2"/>
    <n v="2.0799999999999999E-2"/>
    <n v="0"/>
    <n v="0"/>
    <n v="0"/>
    <n v="0"/>
    <n v="0"/>
    <n v="0"/>
    <n v="0"/>
    <n v="0"/>
    <n v="0"/>
    <n v="6.2399999999999997E-2"/>
    <n v="0.99839999999999995"/>
    <x v="3"/>
    <x v="104"/>
    <x v="107"/>
    <s v="1. Operativo adelantado en Hidroprado-Acta de Visita"/>
    <s v="N.A"/>
    <s v="Asistencia a Reunión Muelle La Gaitana- Neiva.          "/>
    <s v="se atendió la solicitud hecha por la empresa Rio Taxis SAS, en el Muelle La Gaitana, se aprovechó la oportunidad de la visita para analizar las zonas de prestación de servicio público Fluvial, encontrandose: El Quimbo, La Gaitana, Betania y Villavieja.               2. Campaña de Información por medios sociales.                                           3.  Presentación propuesta de Intervención a Lagos, Lagunas y Embalses. "/>
    <s v="Documento Identificacion Zonas Geograficas.  Archivo denominado Puertos. Evidencia Actividad 9 PAI Marzo. "/>
    <x v="58"/>
    <s v="N.A. "/>
    <s v="Se cumplió la meta en el primer trimestre del año 2019"/>
    <s v="N.A. "/>
    <s v="Se cumplió la meta en el primer trimestre del año 2019"/>
    <s v="N.A. se cumplió la meta"/>
    <s v="N.A. se cumplió la meta"/>
  </r>
  <r>
    <n v="159"/>
    <s v="1.1.1 Reforma institucional y gobernanza del sector transporte"/>
    <x v="0"/>
    <s v="Fortalecer la Vigilancia."/>
    <x v="1"/>
    <s v="1. Campañas de Prevención y Promoción para la formalización."/>
    <x v="1"/>
    <n v="1"/>
    <x v="13"/>
    <s v="PEI_01 - Campañas de Prevención y Promoción para la formalización."/>
    <s v="MT_30"/>
    <x v="132"/>
    <x v="99"/>
    <x v="4"/>
    <s v="Delegatura de Puertos"/>
    <s v="Dirección de Promoción y Prevención de Puertos"/>
    <s v="Director Promoción y Prevención de Puertos"/>
    <s v="Misionales"/>
    <s v="Administrativa/Financiera"/>
    <s v="Funcionamiento"/>
    <s v="PEND_"/>
    <s v="PEND_"/>
    <n v="1"/>
    <n v="0.25"/>
    <n v="0.25"/>
    <n v="0.25"/>
    <n v="0.25"/>
    <m/>
    <n v="6.25E-2"/>
    <x v="55"/>
    <s v="POR_DEFINIR"/>
    <n v="6.2761506276150627E-3"/>
    <s v="Planeado"/>
    <n v="0"/>
    <n v="0"/>
    <n v="0"/>
    <n v="1.04E-2"/>
    <n v="1.04E-2"/>
    <n v="1.04E-2"/>
    <n v="1.04E-2"/>
    <n v="1.04E-2"/>
    <n v="1.0500000000000001E-2"/>
    <n v="0"/>
    <n v="0"/>
    <n v="0"/>
    <n v="6.25E-2"/>
    <s v="Ejecutado"/>
    <n v="0"/>
    <n v="0"/>
    <n v="0"/>
    <n v="1.04E-2"/>
    <n v="1.04E-2"/>
    <n v="1.04E-2"/>
    <n v="0"/>
    <n v="0"/>
    <n v="0"/>
    <n v="0"/>
    <n v="0"/>
    <n v="0"/>
    <n v="3.1199999999999999E-2"/>
    <n v="0.49919999999999998"/>
    <x v="1"/>
    <x v="105"/>
    <x v="108"/>
    <s v="No se programo actividad para este mes. "/>
    <s v="N.A. "/>
    <s v="No se programo actividad para este mes. "/>
    <s v="N.A. "/>
    <s v="No se programo actividad para este mes. "/>
    <x v="7"/>
    <s v="Documento. _x000a__x000a_Archivo: Puertos. Evid. Activ. 10 PAI_Abril. Pdf"/>
    <s v="CAMPAÑA DE PROMOCIÓN Y PREVENCIÓN PARA LA FORMALIZACIÓN EN LA PRESTACIÓN DEL SERVICIO DE TRANSPORTE MARÍTIMO Y FLUVIAL, Y OTROS SERVICIOS CONEXOS_x000a__x000a_“+ Transporte Marítimo y Fluvial + Formalización”_x000a__x000a_Se identifican las acciones a seguir. "/>
    <s v="Puertos. Evid activ 10 PAI_Mayo InfyactareunMagangué.pdf_x000a__x000a_Puertos. Evid activ 10 PAI_Mayo AlcNariñoCap.pdf_x000a__x000a_Puertos. Evid activ 10 PAI_Mayo Magangue.pdf_x000a__x000a_Puertos. Evid activ 10 PAI_Mayo gobernador Indigena.pdf_x000a__x000a_Puertos. Evid activ 10 PAI_Mayo Asotransmaguez.pdf_x000a__x000a_entre otros. "/>
    <s v="El Documento  Transporte Marítimo y Fluvial mas Formalización, se socializó con las siguientes entidades:_x000a__x000a_1.  SENA (vía oficio). _x000a_2.  Ministerio de Transporte (reunión el viernes 10 de mayo de 2019 con el grupo de acuático del MT). Se adjunta agenda y listas de asistencia de las reuniones. _x000a_3.  Ministerio de Trabajo (el día 31 de mayo de 2019 en reunión en la ST) Se adjunta acta y lista de asistencia._x000a_4. Capitanía de Puerto el día 28 de mayo de 2019._x000a_5. Reunión Magangué: se dio a conocer la campaña a:_x000a_5.1. CORMAGDALENA_x000a_5.2. Sociedad Portuaria Regional de Magangué_x000a_5.3. Inspección Fluvial de Magangué_x000a_5.4. Batallón de Infantería_x000a_5.5. Aproximadamente 8 empresas prestadoras del servicio en la zona. _x000a_6.  DITRA: se expuso la campaña a aproximadamente 17 integrantes de DITRA fluvial ubicados en las diferentes zonas del país. _x000a_7.  En la Laguna La Cocha se socializó la campaña con _x000a_7.1.  8 Empresas de Transporte Fluvial _x000a_7.1.1.  Asociación ambiental de Santa Lucia. _x000a_7.1.2. Asociación rutas Interveredales_x000a_7.1.3. Asociación de lancheros de Santa Clara_x000a_7.1.4. Asotransguamuez_x000a_7.1.5. Asotransmotilón_x000a_7.1.6. Cochatour_x000a_7.1.7. Asociación de Lancheros agro-turística ambiental de Santa Clara_x000a_7.1.8. Tour Motilón_x000a_7.2. Gobernación de Nariño_x000a_7.3. Alcaldía de Pasto_x000a_7.4. DITRA Seccional Pasto_x000a_7.5. Parques Naturales (Jefe del Santuario de Fauna y flora de la isla la corota)_x000a_7.6. Corponariño_x000a_7.7. DITRA – DENAR_x000a_7.8. Ministerio de Transporte – Dirección territorial Nariño_x000a_7.9. Gobernación Indígena del Refugio del Sol_x000a_7.10. INVIAS- Nariño_x000a_7.11. Policia Metropolitana de Pasto_x000a_"/>
    <s v="10. Puertos. Evid act 8. PAI Junio. Dcto_ Socializ_TF"/>
    <s v="Con el fin de generar las sinergias necesarias para surtir el proceso de construcción metodológica de las capacitaciones, se han realizado acercamientos con un funcionario del despacho del Viceministro de Transporte (reunión llevada a cabo el día 13 de junio de 2019-Acta 57 la cual se adjunta en el presente correo) y con la Agencia Nacional de Seguridad, vía llamada telefónica (pendiente programar reunión).  _x000a_ _x000a_Si bien la estructuración metodológica de las capacitaciones no ha iniciado propiamente dicho, desde la Delegatura de Puertos se ha venido estructurando material divulgativo referentes a las normatividad que regula la materia (incluyendo condiciones básicas de  seguridad), beneficios de la formalización, entre otro temas relacionados (se adjunta documento con el material divulgativo).  Además,  para la segunda y tercera semana de julio se prevé llevar a cabo mesas de trabajo internas en las que se involucre a personal de la Dirección de Financiera y de la Oficina de las Tecnologías de la Información y Comunicación. _x000a_"/>
  </r>
  <r>
    <n v="160"/>
    <s v="1.1.1 Reforma institucional y gobernanza del sector transporte"/>
    <x v="0"/>
    <s v="Fortalecer la Vigilancia."/>
    <x v="1"/>
    <s v="1. Campañas de Prevención y Promoción para la formalización."/>
    <x v="1"/>
    <n v="1"/>
    <x v="13"/>
    <s v="PEI_01 - Campañas de Prevención y Promoción para la formalización."/>
    <s v="MT_30"/>
    <x v="133"/>
    <x v="100"/>
    <x v="4"/>
    <s v="Delegatura de Puertos"/>
    <s v="Dirección de Promoción y Prevención de Puertos"/>
    <s v="Director Promoción y Prevención de Puertos"/>
    <s v="Misionales"/>
    <s v="Administrativa/Financiera"/>
    <s v="Funcionamiento"/>
    <s v="PEND_"/>
    <s v="PEND_"/>
    <n v="1"/>
    <n v="0.25"/>
    <n v="0.25"/>
    <n v="0.25"/>
    <n v="0.25"/>
    <m/>
    <n v="6.25E-2"/>
    <x v="55"/>
    <s v="POR_DEFINIR"/>
    <n v="6.2761506276150627E-3"/>
    <s v="Planeado"/>
    <n v="0"/>
    <n v="0"/>
    <n v="0"/>
    <n v="0"/>
    <n v="0"/>
    <n v="0"/>
    <n v="2.0833333333333332E-2"/>
    <n v="2.0833333333333332E-2"/>
    <n v="2.0833333333333332E-2"/>
    <n v="0"/>
    <n v="0"/>
    <n v="0"/>
    <n v="6.25E-2"/>
    <s v="Ejecutado"/>
    <n v="0"/>
    <n v="0"/>
    <n v="0"/>
    <n v="0"/>
    <n v="0"/>
    <n v="0"/>
    <n v="0"/>
    <n v="0"/>
    <n v="0"/>
    <n v="0"/>
    <n v="0"/>
    <n v="0"/>
    <n v="0"/>
    <n v="0"/>
    <x v="2"/>
    <x v="106"/>
    <x v="55"/>
    <s v="No se programo actividad para este mes. "/>
    <s v="N.A. "/>
    <s v="No se programo actividad para este mes. "/>
    <s v="N.A. "/>
    <s v="No se programo actividad para este mes. "/>
    <x v="7"/>
    <s v="N.A,"/>
    <s v="No se programo actividad para este mes. "/>
    <s v="N.A,"/>
    <s v="No se programo actividad para este mes. "/>
    <s v="N.A."/>
    <s v="No se programo actiividad este mes"/>
  </r>
  <r>
    <n v="161"/>
    <s v="1.1.1 Reforma institucional y gobernanza del sector transporte"/>
    <x v="0"/>
    <s v="Fortalecer la Vigilancia."/>
    <x v="1"/>
    <s v="1. Campañas de Prevención y Promoción para la formalización."/>
    <x v="1"/>
    <n v="1"/>
    <x v="13"/>
    <s v="PEI_01 - Campañas de Prevención y Promoción para la formalización."/>
    <s v="MT_30"/>
    <x v="134"/>
    <x v="101"/>
    <x v="4"/>
    <s v="Delegatura de Puertos"/>
    <s v="Dirección de Promoción y Prevención de Puertos"/>
    <s v="Director Promoción y Prevención de Puertos"/>
    <s v="Misionales"/>
    <s v="Administrativa/Financiera"/>
    <s v="Funcionamiento"/>
    <s v="PEND_"/>
    <s v="PEND_"/>
    <n v="1"/>
    <n v="0.25"/>
    <n v="0.25"/>
    <n v="0.25"/>
    <n v="0.25"/>
    <m/>
    <n v="6.25E-2"/>
    <x v="55"/>
    <s v="POR_DEFINIR"/>
    <n v="6.2761506276150627E-3"/>
    <s v="Planeado"/>
    <n v="0"/>
    <n v="0"/>
    <n v="0"/>
    <n v="0"/>
    <n v="0"/>
    <n v="0"/>
    <n v="0"/>
    <n v="0"/>
    <n v="0"/>
    <n v="3.1199999999999999E-2"/>
    <n v="3.1300000000000001E-2"/>
    <n v="0"/>
    <n v="6.25E-2"/>
    <s v="Ejecutado"/>
    <n v="0"/>
    <n v="0"/>
    <n v="0"/>
    <n v="0"/>
    <n v="0"/>
    <n v="0"/>
    <n v="0"/>
    <n v="0"/>
    <n v="0"/>
    <n v="0"/>
    <n v="0"/>
    <n v="0"/>
    <n v="0"/>
    <n v="0"/>
    <x v="2"/>
    <x v="52"/>
    <x v="55"/>
    <s v="No se programo actividad para este mes. "/>
    <s v="N.A. "/>
    <s v="No se programo actividad para este mes. "/>
    <s v="N.A. "/>
    <s v="No se programo actividad para este mes. "/>
    <x v="7"/>
    <s v="N.A,"/>
    <s v="No se programo actividad para este mes. "/>
    <s v="N.A."/>
    <s v="No se programo actividad para este mes. "/>
    <s v="N.A."/>
    <s v="No se programo actiividad este mes"/>
  </r>
  <r>
    <n v="167"/>
    <s v="1.1.1 Reforma institucional y gobernanza del sector transporte"/>
    <x v="0"/>
    <s v="Fortalecer la Vigilancia."/>
    <x v="2"/>
    <s v="2. Accesibilidad"/>
    <x v="1"/>
    <n v="1"/>
    <x v="13"/>
    <s v="PEI_02 - Accesibilidad"/>
    <s v="MT_31"/>
    <x v="135"/>
    <x v="102"/>
    <x v="3"/>
    <s v="Delegatura de Concesiones e Infraestructura"/>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n v="1"/>
    <n v="0.4"/>
    <n v="0.2"/>
    <n v="0.2"/>
    <n v="0.2"/>
    <m/>
    <n v="0.1333"/>
    <x v="36"/>
    <s v="POR_DEFINIR"/>
    <n v="1.3389121338912137E-2"/>
    <s v="Planeado"/>
    <n v="0"/>
    <n v="1"/>
    <n v="0"/>
    <n v="0"/>
    <n v="0"/>
    <n v="0"/>
    <n v="0"/>
    <n v="0"/>
    <n v="0"/>
    <n v="0"/>
    <n v="0"/>
    <n v="0"/>
    <n v="1"/>
    <s v="Ejecutado"/>
    <n v="0"/>
    <n v="1"/>
    <n v="0"/>
    <n v="0"/>
    <n v="0"/>
    <n v="0"/>
    <n v="0"/>
    <n v="0"/>
    <n v="0"/>
    <n v="0"/>
    <n v="0"/>
    <n v="0"/>
    <n v="1"/>
    <n v="1"/>
    <x v="3"/>
    <x v="107"/>
    <x v="109"/>
    <n v="0"/>
    <n v="0"/>
    <s v="Proyecto de Circular"/>
    <s v="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n v="0"/>
    <x v="0"/>
    <s v="Proyecto de Circular"/>
    <s v="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_x000a_La actividad se cumplió al momento de consolidad el borrador y anexo técnico, sin embargo es normal que se realicen ajustes y revisiones para su expedición final."/>
    <n v="0"/>
    <n v="0"/>
    <n v="0"/>
    <n v="0"/>
  </r>
  <r>
    <n v="168"/>
    <s v="PEND_PES2019"/>
    <x v="0"/>
    <s v="Fortalecer la Vigilancia."/>
    <x v="2"/>
    <s v="2. Accesibilidad"/>
    <x v="1"/>
    <n v="1"/>
    <x v="13"/>
    <s v="PEI_02 - Accesibilidad"/>
    <s v="MT_31"/>
    <x v="136"/>
    <x v="103"/>
    <x v="3"/>
    <s v="Delegatura de Concesiones e Infraestructura"/>
    <s v="Dirección de Promoción y Prevención Concesiones e Infraestructura"/>
    <s v="Director Promoción y Prevención de Concesiones e Infraestructura"/>
    <s v="Misionales"/>
    <s v="Administrativa/Financiera"/>
    <s v="Funcionamiento"/>
    <s v="PEND_"/>
    <s v="PEND_"/>
    <n v="1"/>
    <n v="0.4"/>
    <n v="0.2"/>
    <n v="0.2"/>
    <n v="0.2"/>
    <m/>
    <n v="0.1333"/>
    <x v="36"/>
    <s v="POR_DEFINIR"/>
    <n v="1.3389121338912137E-2"/>
    <s v="Planeado"/>
    <n v="0"/>
    <n v="0"/>
    <n v="0"/>
    <n v="0"/>
    <n v="0"/>
    <n v="0"/>
    <n v="0"/>
    <n v="0"/>
    <n v="1"/>
    <n v="0"/>
    <n v="0"/>
    <n v="0"/>
    <n v="1"/>
    <s v="Ejecutado"/>
    <n v="0"/>
    <n v="0"/>
    <n v="0"/>
    <n v="0"/>
    <n v="0"/>
    <n v="0"/>
    <n v="0"/>
    <n v="0"/>
    <n v="0"/>
    <n v="0"/>
    <n v="0"/>
    <n v="0"/>
    <n v="0"/>
    <n v="0"/>
    <x v="2"/>
    <x v="13"/>
    <x v="19"/>
    <n v="0"/>
    <n v="0"/>
    <n v="0"/>
    <n v="0"/>
    <n v="0"/>
    <x v="0"/>
    <n v="0"/>
    <n v="0"/>
    <n v="0"/>
    <n v="0"/>
    <n v="0"/>
    <n v="0"/>
  </r>
  <r>
    <n v="169"/>
    <s v="PEND_PES2019"/>
    <x v="0"/>
    <s v="Fortalecer la Vigilancia."/>
    <x v="2"/>
    <s v="2. Accesibilidad"/>
    <x v="1"/>
    <n v="1"/>
    <x v="13"/>
    <s v="PEI_02 - Accesibilidad"/>
    <s v="MT_31"/>
    <x v="137"/>
    <x v="104"/>
    <x v="3"/>
    <s v="Delegatura de Concesiones e Infraestructura"/>
    <s v="Dirección de Promoción y Prevención Concesiones e Infraestructura"/>
    <s v="Director Promoción y Prevención de Concesiones e Infraestructura"/>
    <s v="Misionales"/>
    <s v="Administrativa/Financiera"/>
    <s v="Funcionamiento"/>
    <s v="PEND_"/>
    <s v="PEND_"/>
    <n v="1"/>
    <n v="0.4"/>
    <n v="0.2"/>
    <n v="0.2"/>
    <n v="0.2"/>
    <m/>
    <n v="0.1333"/>
    <x v="36"/>
    <s v="POR_DEFINIR"/>
    <n v="1.3389121338912137E-2"/>
    <s v="Planeado"/>
    <n v="0"/>
    <n v="0"/>
    <n v="0"/>
    <n v="0"/>
    <n v="0"/>
    <n v="0"/>
    <n v="0"/>
    <n v="0"/>
    <n v="0"/>
    <n v="0"/>
    <n v="1"/>
    <n v="0"/>
    <n v="1"/>
    <s v="Ejecutado"/>
    <n v="0"/>
    <n v="0"/>
    <n v="0"/>
    <n v="0"/>
    <n v="0"/>
    <n v="0"/>
    <n v="0"/>
    <n v="0"/>
    <n v="0"/>
    <n v="0"/>
    <n v="0"/>
    <n v="0"/>
    <n v="0"/>
    <n v="0"/>
    <x v="2"/>
    <x v="13"/>
    <x v="19"/>
    <n v="0"/>
    <n v="0"/>
    <n v="0"/>
    <n v="0"/>
    <n v="0"/>
    <x v="0"/>
    <n v="0"/>
    <n v="0"/>
    <n v="0"/>
    <n v="0"/>
    <n v="0"/>
    <n v="0"/>
  </r>
  <r>
    <n v="20"/>
    <s v="1.1.1 Reforma institucional y gobernanza del sector transporte"/>
    <x v="0"/>
    <s v="Fortalecer la Vigilancia."/>
    <x v="3"/>
    <s v="3. Sensibilización en materia de derechos y deberes en el sector transporte"/>
    <x v="1"/>
    <n v="1"/>
    <x v="13"/>
    <s v="PEI_03 - Sensibilización en materia de derechos y deberes en el sector transporte"/>
    <s v="MT_32"/>
    <x v="138"/>
    <x v="105"/>
    <x v="6"/>
    <s v="Despacho Superintendencia"/>
    <s v="Equipo de Comunicaciones"/>
    <s v="Andrea Mancera"/>
    <s v="Apoyo"/>
    <s v="Administrativa/Financiera"/>
    <s v="Funcionamiento"/>
    <s v="5. INFORMACION Y COMUNICACIÓN"/>
    <s v="5.2.3 Transparencia, acceso a la información pública y lucha contra la corrupción"/>
    <s v=" 30.000personas"/>
    <n v="0.34"/>
    <n v="0.34"/>
    <n v="0.32"/>
    <n v="0"/>
    <m/>
    <s v="1 campaña a 10.200 personas"/>
    <x v="56"/>
    <s v="POR_DEFINIR"/>
    <n v="3.4142259414225946E-2"/>
    <s v="Planeado"/>
    <n v="2.8333333333333335E-2"/>
    <n v="2.8333333333333335E-2"/>
    <n v="2.8333333333333335E-2"/>
    <n v="2.8333333333333335E-2"/>
    <n v="2.8333333333333335E-2"/>
    <n v="2.8333333333333335E-2"/>
    <n v="2.8333333333333335E-2"/>
    <n v="2.8333333333333335E-2"/>
    <n v="2.8333333333333335E-2"/>
    <n v="2.8333333333333335E-2"/>
    <n v="2.8333333333333335E-2"/>
    <n v="2.8333333333333335E-2"/>
    <n v="0.33999999999999991"/>
    <s v="Ejecutado"/>
    <n v="2.8333000000000001E-2"/>
    <n v="2.8333000000000001E-2"/>
    <n v="2.8333000000000001E-2"/>
    <n v="2.8333000000000001E-2"/>
    <n v="2.8333000000000001E-2"/>
    <n v="0"/>
    <n v="0"/>
    <n v="0"/>
    <n v="0"/>
    <n v="0"/>
    <n v="0"/>
    <n v="0"/>
    <n v="0.14166500000000001"/>
    <n v="0.41666176470588251"/>
    <x v="1"/>
    <x v="108"/>
    <x v="110"/>
    <s v="Carpeta computador CM llamada Evidencias"/>
    <s v="Llegamos a 36.101 personas seguidores en twitter y facebook . Aumentamos 428 twitter y 224 en Facebook"/>
    <s v="Carpeta computador CM llamada Evidencias"/>
    <s v="Llegamos a 36.831 personas seguidores en twitter y facebook . Aumentamos 315 twitter y 291 en Facebook"/>
    <s v="Carpeta computador CM llamada Evidencias"/>
    <x v="59"/>
    <s v="Redes sociales, página web"/>
    <s v="Se realizaron campañas para el uso de medios acuáticos, terrestres. Semana Santa."/>
    <s v="Carpeta computador CM llamada Evidencias"/>
    <s v="En mayo tenemos 29,447 seguidores en twitter aumentando 691. En facebook tenemos 11,259 seguidores aumentando 264 seguidores "/>
    <n v="0"/>
    <n v="0"/>
  </r>
  <r>
    <n v="182"/>
    <s v="1.1.1 Reforma institucional y gobernanza del sector transporte"/>
    <x v="0"/>
    <s v="Fortalecer la Vigilancia."/>
    <x v="4"/>
    <s v="4. Biblioteca Jurídica Digital de la ST - Compilación de normas, jurisprudencia y doctrina de asuntos jurídicos relacionados con las funciones de la Superintendencia de Transporte"/>
    <x v="1"/>
    <n v="1"/>
    <x v="13"/>
    <s v="PEI_04 - Biblioteca Jurídica Digital de la ST"/>
    <s v="MT_34"/>
    <x v="139"/>
    <x v="106"/>
    <x v="2"/>
    <s v="Oficina Asesora Jurídica"/>
    <s v="Oficina Asesora Jurídica"/>
    <s v="Jefe Oficina Jurídica"/>
    <s v="Apoyo"/>
    <s v="Administrativa/Financiera"/>
    <s v="Funcionamiento"/>
    <s v="4. EVALUACION DE RESULTADOS"/>
    <s v="4.1 Seguimiento y evaluación del desempeño institucional"/>
    <n v="1"/>
    <n v="0.7"/>
    <n v="0.1"/>
    <n v="0.1"/>
    <n v="0.1"/>
    <m/>
    <n v="0.23300000000000001"/>
    <x v="57"/>
    <s v="POR_DEFINIR"/>
    <n v="2.3430962343096235E-2"/>
    <s v="Planeado"/>
    <n v="0.11650000000000001"/>
    <n v="0.11650000000000001"/>
    <n v="0"/>
    <n v="0"/>
    <n v="0"/>
    <n v="0"/>
    <n v="0"/>
    <n v="0"/>
    <n v="0"/>
    <n v="0"/>
    <n v="0"/>
    <n v="0"/>
    <n v="0.23300000000000001"/>
    <s v="Ejecutado"/>
    <n v="0.11650000000000001"/>
    <n v="0.11650000000000001"/>
    <n v="0"/>
    <n v="0"/>
    <n v="0"/>
    <n v="0"/>
    <n v="0"/>
    <n v="0"/>
    <n v="0"/>
    <n v="0"/>
    <n v="0"/>
    <n v="0"/>
    <n v="0.23300000000000001"/>
    <n v="1"/>
    <x v="3"/>
    <x v="109"/>
    <x v="111"/>
    <s v="http://aplicaciones.supertransporte.gov.co/Biblioteca_Virtual/BIBLIOTECA_MENU/"/>
    <s v="Se publicó la Biblioteca en la página web de la entidad contando con su estructura y documentos soportes de la misma"/>
    <n v="0"/>
    <s v="Se realizó una recopilación y análisis de normas necesarias para ser publicadas en la Biblioteca propuesta."/>
    <n v="0"/>
    <x v="0"/>
    <n v="0"/>
    <n v="0"/>
    <n v="0"/>
    <n v="0"/>
    <n v="0"/>
    <n v="0"/>
  </r>
  <r>
    <n v="183"/>
    <s v="1.1.1 Reforma institucional y gobernanza del sector transporte"/>
    <x v="0"/>
    <s v="Fortalecer la Vigilancia."/>
    <x v="4"/>
    <s v="4. Biblioteca Jurídica Digital de la ST - Compilación de normas, jurisprudencia y doctrina de asuntos jurídicos relacionados con las funciones de la Superintendencia de Transporte"/>
    <x v="1"/>
    <n v="1"/>
    <x v="13"/>
    <s v="PEI_04 - Biblioteca Jurídica Digital de la ST"/>
    <s v="MT_34"/>
    <x v="140"/>
    <x v="107"/>
    <x v="2"/>
    <s v="Oficina Asesora Jurídica"/>
    <s v="Oficina Asesora Jurídica"/>
    <s v="Jefe Oficina Jurídica"/>
    <s v="Apoyo"/>
    <s v="Administrativa/Financiera"/>
    <s v="Funcionamiento"/>
    <s v="PEND_"/>
    <s v="PEND_"/>
    <n v="1"/>
    <n v="0.7"/>
    <n v="0.1"/>
    <n v="0.1"/>
    <n v="0.1"/>
    <m/>
    <n v="0.23300000000000001"/>
    <x v="57"/>
    <s v="POR_DEFINIR"/>
    <n v="2.3430962343096235E-2"/>
    <s v="Planeado"/>
    <n v="0"/>
    <n v="0"/>
    <n v="0"/>
    <n v="2.58E-2"/>
    <n v="2.58E-2"/>
    <n v="2.58E-2"/>
    <n v="2.58E-2"/>
    <n v="2.58E-2"/>
    <n v="2.58E-2"/>
    <n v="2.58E-2"/>
    <n v="2.58E-2"/>
    <n v="2.58E-2"/>
    <n v="0.23219999999999996"/>
    <s v="Ejecutado"/>
    <n v="0"/>
    <n v="0"/>
    <n v="0"/>
    <n v="2.58E-2"/>
    <n v="2.58E-2"/>
    <n v="2.58E-2"/>
    <n v="0"/>
    <n v="0"/>
    <n v="0"/>
    <n v="0"/>
    <n v="0"/>
    <n v="0"/>
    <n v="7.7399999999999997E-2"/>
    <n v="0.33333333333333337"/>
    <x v="1"/>
    <x v="110"/>
    <x v="112"/>
    <n v="0"/>
    <n v="0"/>
    <n v="0"/>
    <n v="0"/>
    <n v="0"/>
    <x v="0"/>
    <s v="http://aplicaciones.supertransporte.gov.co/Biblioteca_Virtual/BIBLIOTECA_MENU/"/>
    <s v="Se publicó la Biblioteca en la página web de la entidad contando con su estructura y documentos soportes de la misma y se socializó la Biblioteca en jornada de Reinducción."/>
    <s v="http://aplicaciones.supertransporte.gov.co/Biblioteca_Virtual/BIBLIOTECA_MENU/"/>
    <s v="Se publicó la Biblioteca en la página web de la entidad contando con su estructura y documentos soportes de la misma."/>
    <s v="http://aplicaciones.supertransporte.gov.co/Biblioteca_Virtual/BIBLIOTECA_MENU/"/>
    <s v="Se publicó la Biblioteca en la página web de la entidad contando con su estructura y documentos soportes de la misma."/>
  </r>
  <r>
    <n v="184"/>
    <s v="1.1.1 Reforma institucional y gobernanza del sector transporte"/>
    <x v="0"/>
    <s v="Fortalecer la Vigilancia."/>
    <x v="4"/>
    <s v="4. Biblioteca Jurídica Digital de la ST - Compilación de normas, jurisprudencia y doctrina de asuntos jurídicos relacionados con las funciones de la Superintendencia de Transporte"/>
    <x v="1"/>
    <n v="1"/>
    <x v="13"/>
    <s v="PEI_04 - Biblioteca Jurídica Digital de la ST"/>
    <s v="MT_34"/>
    <x v="141"/>
    <x v="108"/>
    <x v="2"/>
    <s v="Oficina Asesora Jurídica"/>
    <s v="Oficina Asesora Jurídica"/>
    <s v="Jefe Oficina Jurídica"/>
    <s v="Apoyo"/>
    <s v="Administrativa/Financiera"/>
    <s v="Funcionamiento"/>
    <s v="PEND_"/>
    <s v="PEND_"/>
    <n v="1"/>
    <n v="0.7"/>
    <n v="0.1"/>
    <n v="0.1"/>
    <n v="0.1"/>
    <m/>
    <n v="0.23300000000000001"/>
    <x v="57"/>
    <s v="POR_DEFINIR"/>
    <n v="2.3430962343096235E-2"/>
    <s v="Planeado"/>
    <n v="5.8250000000000003E-2"/>
    <n v="5.8250000000000003E-2"/>
    <n v="5.8250000000000003E-2"/>
    <n v="5.8250000000000003E-2"/>
    <n v="0"/>
    <n v="0"/>
    <n v="0"/>
    <n v="0"/>
    <n v="0"/>
    <n v="0"/>
    <n v="0"/>
    <n v="0"/>
    <n v="0.23300000000000001"/>
    <s v="Ejecutado"/>
    <n v="5.8250000000000003E-2"/>
    <n v="5.8250000000000003E-2"/>
    <n v="5.8250000000000003E-2"/>
    <n v="5.8250000000000003E-2"/>
    <n v="0"/>
    <n v="0"/>
    <n v="0"/>
    <n v="0"/>
    <n v="0"/>
    <n v="0"/>
    <n v="0"/>
    <n v="0"/>
    <n v="0.23300000000000001"/>
    <n v="1"/>
    <x v="3"/>
    <x v="111"/>
    <x v="113"/>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x v="60"/>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s v="http://aplicaciones.supertransporte.gov.co/Biblioteca_Virtual/BIBLIOTECA_MENU/"/>
    <s v="Correos electrónicos remitidos al Ingeniero oscar Quintero con la normatividad vigente de cada delegatura debidamente actualizada y se encuentra publicado en el siguiente enlace: http://aplicaciones.supertransporte.gov.co/Biblioteca_Virtual/BIBLIOTECA_MENU/"/>
    <n v="0"/>
    <n v="0"/>
  </r>
  <r>
    <n v="30"/>
    <s v="1.3.1 Implementación y consolidación de nuevas tecnologías en Sistemas Inteligentes de Transporte"/>
    <x v="0"/>
    <s v="Fortalecer la Vigilancia."/>
    <x v="5"/>
    <s v="5. Juventud y Meritocracia para la SuperTransporte "/>
    <x v="1"/>
    <n v="1"/>
    <x v="13"/>
    <s v="PEI_05 - Juventud y Meritocracia para la SuperTransporte "/>
    <s v="MT_35"/>
    <x v="142"/>
    <x v="109"/>
    <x v="9"/>
    <s v="Secretaria General"/>
    <s v="Grupo Talento Humano"/>
    <s v="Coordinador Grupo Talento Humano"/>
    <s v="Apoyo"/>
    <s v="Administrativa/Financiera"/>
    <s v="Funcionamiento"/>
    <s v="1. TALENTO HUMANO"/>
    <s v="1.2.1 Gestión Estratégica del Talento Humano "/>
    <n v="1"/>
    <n v="0.7"/>
    <n v="0.1"/>
    <n v="0.1"/>
    <n v="0.1"/>
    <m/>
    <n v="0.7"/>
    <x v="58"/>
    <s v="POR_DEFINIR"/>
    <n v="7.0292887029288709E-2"/>
    <s v="Planeado"/>
    <n v="0"/>
    <n v="0"/>
    <n v="0"/>
    <n v="0"/>
    <n v="0"/>
    <n v="0"/>
    <n v="0"/>
    <n v="0"/>
    <n v="0.7"/>
    <n v="0"/>
    <n v="0"/>
    <n v="0"/>
    <n v="0.7"/>
    <s v="Ejecutado"/>
    <n v="0"/>
    <n v="0"/>
    <n v="0"/>
    <n v="0"/>
    <n v="0"/>
    <n v="0"/>
    <n v="0"/>
    <n v="0"/>
    <n v="0"/>
    <n v="0"/>
    <n v="0"/>
    <n v="0"/>
    <n v="0"/>
    <n v="0"/>
    <x v="2"/>
    <x v="112"/>
    <x v="114"/>
    <s v="Llistados de los resultados de las pruebas de Estado._x000a__x000a_Hojas de Vida Seleccionadas "/>
    <s v="Se realizó el contacto y  la verificación de las hojas de vida de las personas que durante la vigencia 2017, alcanzaron los mejores puntajes en las pruebas de estado."/>
    <s v="Contratos de prestación de Servicios."/>
    <s v="Se realizó la contratación de 15 jóvenes que alcanzaron puntajes mas altos en la prueba Saber pro  de las diferentes univeridades del país mediante la modalidad de prestación de servicios "/>
    <n v="0"/>
    <x v="0"/>
    <n v="0"/>
    <s v="Actividades a realizar en el mes de septiembre de 2019."/>
    <n v="0"/>
    <n v="0"/>
    <n v="0"/>
    <n v="0"/>
  </r>
  <r>
    <n v="89"/>
    <s v="1.3.1 Implementación y consolidación de nuevas tecnologías en Sistemas Inteligentes de Transporte"/>
    <x v="1"/>
    <s v="Fortalecer las Tecnologías de la Información y las Telecomunicaciones."/>
    <x v="6"/>
    <s v="6. Implementación Sistema Único de Trámites "/>
    <x v="1"/>
    <n v="1"/>
    <x v="13"/>
    <s v="PEI_06 - Implementación Sistema Único de Trámites "/>
    <s v="MT_36"/>
    <x v="143"/>
    <x v="110"/>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n v="1"/>
    <n v="0.25"/>
    <n v="0.25"/>
    <n v="0.25"/>
    <n v="0.25"/>
    <m/>
    <n v="0.02"/>
    <x v="47"/>
    <s v="POR_DEFINIR"/>
    <n v="0.02"/>
    <s v="Planeado"/>
    <n v="0"/>
    <n v="5.0000000000000001E-3"/>
    <n v="5.0000000000000001E-3"/>
    <n v="0.01"/>
    <n v="0"/>
    <n v="0"/>
    <n v="0"/>
    <n v="0"/>
    <n v="0"/>
    <n v="0"/>
    <n v="0"/>
    <n v="0"/>
    <n v="0.02"/>
    <s v="Ejecutado"/>
    <n v="0"/>
    <n v="5.0000000000000001E-3"/>
    <n v="5.0000000000000001E-3"/>
    <n v="0.01"/>
    <n v="0"/>
    <n v="0"/>
    <n v="0"/>
    <n v="0"/>
    <n v="0"/>
    <n v="0"/>
    <n v="0"/>
    <n v="0"/>
    <n v="0.02"/>
    <n v="1"/>
    <x v="3"/>
    <x v="113"/>
    <x v="115"/>
    <s v="N.A"/>
    <s v="N.A"/>
    <s v="Modelo Entidad relación sistema único de trámites - Feb.pdf"/>
    <s v=" - Inicia el levantamiento de requerimientos para el sistema único de trámites."/>
    <s v="314 marzo - Revisión herramientas de Gestión Documental.pdf"/>
    <x v="61"/>
    <s v="314 abril - Invitación Sondeo de Mercado Gestor Documental.pdf"/>
    <s v="Se envía sondeo de mercado."/>
    <n v="0"/>
    <n v="0"/>
    <n v="0"/>
    <n v="0"/>
  </r>
  <r>
    <n v="90"/>
    <s v="1.3.1 Implementación y consolidación de nuevas tecnologías en Sistemas Inteligentes de Transporte"/>
    <x v="1"/>
    <s v="Fortalecer las Tecnologías de la Información y las Telecomunicaciones."/>
    <x v="6"/>
    <s v="6. Implementación Sistema Único de Trámites "/>
    <x v="1"/>
    <n v="1"/>
    <x v="13"/>
    <s v="PEI_06 - Implementación Sistema Único de Trámites "/>
    <s v="MT_36"/>
    <x v="144"/>
    <x v="111"/>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02"/>
    <x v="47"/>
    <s v="POR_DEFINIR"/>
    <n v="0.02"/>
    <s v="Planeado"/>
    <n v="0"/>
    <n v="0"/>
    <n v="0"/>
    <n v="5.0000000000000001E-3"/>
    <n v="1.4999999999999999E-2"/>
    <n v="0"/>
    <n v="0"/>
    <n v="0"/>
    <n v="0"/>
    <n v="0"/>
    <n v="0"/>
    <n v="0"/>
    <n v="0.02"/>
    <s v="Ejecutado"/>
    <n v="0"/>
    <n v="0"/>
    <n v="0"/>
    <n v="0"/>
    <n v="1.4999999999999999E-2"/>
    <n v="0"/>
    <n v="0"/>
    <n v="0"/>
    <n v="0"/>
    <n v="0"/>
    <n v="0"/>
    <n v="0"/>
    <n v="1.4999999999999999E-2"/>
    <n v="0.75"/>
    <x v="0"/>
    <x v="114"/>
    <x v="116"/>
    <n v="0"/>
    <n v="0"/>
    <n v="0"/>
    <n v="0"/>
    <n v="0"/>
    <x v="0"/>
    <n v="0"/>
    <n v="0"/>
    <s v=" Invitación Sondeo de Mercado Gestor Documental V2.pdf"/>
    <s v="Sondeo de Mercado para analizar las herramientas disponibles en el mercado."/>
    <n v="0"/>
    <n v="0"/>
  </r>
  <r>
    <n v="91"/>
    <s v="1.3.1 Implementación y consolidación de nuevas tecnologías en Sistemas Inteligentes de Transporte"/>
    <x v="1"/>
    <s v="Fortalecer las Tecnologías de la Información y las Telecomunicaciones."/>
    <x v="6"/>
    <s v="6. Implementación Sistema Único de Trámites "/>
    <x v="1"/>
    <n v="1"/>
    <x v="13"/>
    <s v="PEI_06 - Implementación Sistema Único de Trámites "/>
    <s v="MT_36"/>
    <x v="145"/>
    <x v="112"/>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02"/>
    <x v="47"/>
    <s v="POR_DEFINIR"/>
    <n v="0.02"/>
    <s v="Planeado"/>
    <n v="0"/>
    <n v="0"/>
    <n v="0"/>
    <n v="0"/>
    <n v="0.01"/>
    <n v="0.01"/>
    <n v="0"/>
    <n v="0"/>
    <n v="0"/>
    <n v="0"/>
    <n v="0"/>
    <n v="0"/>
    <n v="0.02"/>
    <s v="Ejecutado"/>
    <n v="0"/>
    <n v="0"/>
    <n v="0"/>
    <n v="0"/>
    <n v="0.01"/>
    <n v="0.01"/>
    <n v="0"/>
    <n v="0"/>
    <n v="0"/>
    <n v="0"/>
    <n v="0"/>
    <n v="0"/>
    <n v="0.02"/>
    <n v="1"/>
    <x v="3"/>
    <x v="115"/>
    <x v="117"/>
    <n v="0"/>
    <n v="0"/>
    <n v="0"/>
    <n v="0"/>
    <n v="0"/>
    <x v="0"/>
    <n v="0"/>
    <n v="0"/>
    <s v="Invitación Sondeo de Mercado Gestor Documental V2.pdf"/>
    <s v="Sondeo de Mercado para analizar las herramientas disponibles en el mercado."/>
    <s v="281 junio - Presentación Comparativo soluciones de Gestión Documental.pptx"/>
    <s v="Análisis de la posible herramienta a utilizar."/>
  </r>
  <r>
    <n v="92"/>
    <s v="1.3.1 Implementación y consolidación de nuevas tecnologías en Sistemas Inteligentes de Transporte"/>
    <x v="1"/>
    <s v="Fortalecer las Tecnologías de la Información y las Telecomunicaciones."/>
    <x v="6"/>
    <s v="6. Implementación Sistema Único de Trámites "/>
    <x v="1"/>
    <n v="1"/>
    <x v="13"/>
    <s v="PEI_06 - Implementación Sistema Único de Trámites "/>
    <s v="MT_36"/>
    <x v="146"/>
    <x v="113"/>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1"/>
    <x v="47"/>
    <s v="POR_DEFINIR"/>
    <n v="0.02"/>
    <s v="Planeado"/>
    <n v="0"/>
    <n v="0"/>
    <n v="0"/>
    <n v="0"/>
    <n v="0"/>
    <n v="0.02"/>
    <n v="0.02"/>
    <n v="0.02"/>
    <n v="0.02"/>
    <n v="0.02"/>
    <n v="0"/>
    <n v="0"/>
    <n v="0.1"/>
    <s v="Ejecutado"/>
    <n v="0"/>
    <n v="0"/>
    <n v="0"/>
    <n v="0"/>
    <n v="0"/>
    <n v="0.02"/>
    <n v="0"/>
    <n v="0"/>
    <n v="0"/>
    <n v="0"/>
    <n v="0"/>
    <n v="0"/>
    <n v="0.02"/>
    <n v="0.19999999999999998"/>
    <x v="1"/>
    <x v="13"/>
    <x v="118"/>
    <n v="0"/>
    <n v="0"/>
    <n v="0"/>
    <n v="0"/>
    <n v="0"/>
    <x v="0"/>
    <n v="0"/>
    <n v="0"/>
    <n v="0"/>
    <n v="0"/>
    <n v="0"/>
    <s v="Se realiza la selección de herramientas de desarrollo: Visual Studio .NET, APEX ORACLE."/>
  </r>
  <r>
    <n v="93"/>
    <s v="1.3.1 Implementación y consolidación de nuevas tecnologías en Sistemas Inteligentes de Transporte"/>
    <x v="1"/>
    <s v="Fortalecer las Tecnologías de la Información y las Telecomunicaciones."/>
    <x v="6"/>
    <s v="6. Implementación Sistema Único de Trámites "/>
    <x v="1"/>
    <n v="1"/>
    <x v="13"/>
    <s v="PEI_06 - Implementación Sistema Único de Trámites "/>
    <s v="MT_36"/>
    <x v="147"/>
    <x v="114"/>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02"/>
    <x v="47"/>
    <s v="POR_DEFINIR"/>
    <n v="0.02"/>
    <s v="Planeado"/>
    <n v="0"/>
    <n v="0"/>
    <n v="0"/>
    <n v="0"/>
    <n v="0"/>
    <n v="0"/>
    <n v="0"/>
    <n v="0"/>
    <n v="0"/>
    <n v="0"/>
    <n v="0.02"/>
    <n v="0"/>
    <n v="0.02"/>
    <s v="Ejecutado"/>
    <n v="0"/>
    <n v="0"/>
    <n v="0"/>
    <n v="0"/>
    <n v="0"/>
    <n v="0"/>
    <n v="0"/>
    <n v="0"/>
    <n v="0"/>
    <n v="0"/>
    <n v="0"/>
    <n v="0"/>
    <n v="0"/>
    <n v="0"/>
    <x v="2"/>
    <x v="13"/>
    <x v="19"/>
    <n v="0"/>
    <n v="0"/>
    <n v="0"/>
    <n v="0"/>
    <n v="0"/>
    <x v="0"/>
    <n v="0"/>
    <n v="0"/>
    <n v="0"/>
    <n v="0"/>
    <n v="0"/>
    <n v="0"/>
  </r>
  <r>
    <n v="94"/>
    <s v="1.3.1 Implementación y consolidación de nuevas tecnologías en Sistemas Inteligentes de Transporte"/>
    <x v="1"/>
    <s v="Fortalecer las Tecnologías de la Información y las Telecomunicaciones."/>
    <x v="6"/>
    <s v="6. Implementación Sistema Único de Trámites "/>
    <x v="1"/>
    <n v="1"/>
    <x v="13"/>
    <s v="PEI_06 - Implementación Sistema Único de Trámites "/>
    <s v="MT_36"/>
    <x v="148"/>
    <x v="115"/>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7.0000000000000007E-2"/>
    <x v="47"/>
    <s v="POR_DEFINIR"/>
    <n v="0.02"/>
    <s v="Planeado"/>
    <n v="0"/>
    <n v="0"/>
    <n v="0"/>
    <n v="0"/>
    <n v="0"/>
    <n v="0"/>
    <n v="0"/>
    <n v="0"/>
    <n v="0"/>
    <n v="0"/>
    <n v="0"/>
    <n v="7.0000000000000007E-2"/>
    <n v="7.0000000000000007E-2"/>
    <s v="Ejecutado"/>
    <n v="0"/>
    <n v="0"/>
    <n v="0"/>
    <n v="0"/>
    <n v="0"/>
    <n v="0"/>
    <n v="0"/>
    <n v="0"/>
    <n v="0"/>
    <n v="0"/>
    <n v="0"/>
    <n v="0"/>
    <n v="0"/>
    <n v="0"/>
    <x v="2"/>
    <x v="13"/>
    <x v="19"/>
    <n v="0"/>
    <n v="0"/>
    <n v="0"/>
    <n v="0"/>
    <n v="0"/>
    <x v="0"/>
    <n v="0"/>
    <n v="0"/>
    <n v="0"/>
    <n v="0"/>
    <n v="0"/>
    <n v="0"/>
  </r>
  <r>
    <n v="96"/>
    <s v="1.3.1 Implementación y consolidación de nuevas tecnologías en Sistemas Inteligentes de Transporte"/>
    <x v="1"/>
    <s v="Fortalecer las Tecnologías de la Información y las Telecomunicaciones."/>
    <x v="7"/>
    <s v="7. Implementación  sistema de gestión documental o actualizar el actual."/>
    <x v="1"/>
    <n v="1"/>
    <x v="13"/>
    <s v="PEI_07 - Implementación  sistema de gestión documental o actualizar el actual."/>
    <s v="MT_37"/>
    <x v="149"/>
    <x v="116"/>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n v="1"/>
    <n v="0.25"/>
    <n v="0.25"/>
    <n v="0.25"/>
    <n v="0.25"/>
    <m/>
    <n v="0.02"/>
    <x v="47"/>
    <s v="POR_DEFINIR"/>
    <n v="2.4E-2"/>
    <s v="Planeado"/>
    <n v="0"/>
    <n v="5.0000000000000001E-3"/>
    <n v="5.0000000000000001E-3"/>
    <n v="0.01"/>
    <n v="0"/>
    <n v="0"/>
    <n v="0"/>
    <n v="0"/>
    <n v="0"/>
    <n v="0"/>
    <n v="0"/>
    <n v="0"/>
    <n v="0.02"/>
    <s v="Ejecutado"/>
    <n v="0"/>
    <n v="5.0000000000000001E-3"/>
    <n v="5.0000000000000001E-3"/>
    <n v="0.01"/>
    <n v="0"/>
    <n v="0"/>
    <n v="0"/>
    <n v="0"/>
    <n v="0"/>
    <n v="0"/>
    <n v="0"/>
    <n v="0"/>
    <n v="0.02"/>
    <n v="1"/>
    <x v="3"/>
    <x v="116"/>
    <x v="119"/>
    <s v="N.A"/>
    <s v="N.A"/>
    <s v=" - Documento Necesidades de la entidad Sistema Único de Trámites.docx."/>
    <s v=" - Inicia el levantamiento de requerimientos de Gestión Documental y la OTI para seleccionar la herramienta que permita la implementación de un sistema único de trámites."/>
    <s v="314 marzo - Revisión herramientas de Gestión Documental.pdf"/>
    <x v="61"/>
    <s v="335 abril - Invitación Sondeo de Mercado Gestor Documental.pdf"/>
    <s v="Envio de Sondeo de Mercado para conocer soluciones que existen en el mercaado."/>
    <n v="0"/>
    <n v="0"/>
    <n v="0"/>
    <n v="0"/>
  </r>
  <r>
    <n v="97"/>
    <s v="1.3.1 Implementación y consolidación de nuevas tecnologías en Sistemas Inteligentes de Transporte"/>
    <x v="1"/>
    <s v="Fortalecer las Tecnologías de la Información y las Telecomunicaciones."/>
    <x v="7"/>
    <s v="7. Implementación  sistema de gestión documental o actualizar el actual."/>
    <x v="1"/>
    <n v="1"/>
    <x v="13"/>
    <s v="PEI_07 - Implementación  sistema de gestión documental o actualizar el actual."/>
    <s v="MT_37"/>
    <x v="150"/>
    <x v="117"/>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02"/>
    <x v="47"/>
    <s v="POR_DEFINIR"/>
    <n v="2.4E-2"/>
    <s v="Planeado"/>
    <n v="0"/>
    <n v="0"/>
    <n v="0"/>
    <n v="5.0000000000000001E-3"/>
    <n v="1.4999999999999999E-2"/>
    <n v="0"/>
    <n v="0"/>
    <n v="0"/>
    <n v="0"/>
    <n v="0"/>
    <n v="0"/>
    <n v="0"/>
    <n v="0.02"/>
    <s v="Ejecutado"/>
    <n v="0"/>
    <n v="0"/>
    <n v="0"/>
    <n v="5.0000000000000001E-3"/>
    <n v="1.4999999999999999E-2"/>
    <n v="0"/>
    <n v="0"/>
    <n v="0"/>
    <n v="0"/>
    <n v="0"/>
    <n v="0"/>
    <n v="0"/>
    <n v="0.02"/>
    <n v="1"/>
    <x v="3"/>
    <x v="117"/>
    <x v="120"/>
    <n v="0"/>
    <n v="0"/>
    <n v="0"/>
    <n v="0"/>
    <n v="0"/>
    <x v="0"/>
    <s v="335 abril - Invitación Sondeo de Mercado Gestor Documental.pdf"/>
    <s v="Las especificaciones técnicas se incluyeron en el sondeo de mercado."/>
    <s v="Invitación Sondeo de Mercado Gestor Documental V2.pdf"/>
    <s v="Sondeo de Mercado para analizar las herramientas disponibles en el mercado."/>
    <n v="0"/>
    <n v="0"/>
  </r>
  <r>
    <n v="98"/>
    <s v="1.3.1 Implementación y consolidación de nuevas tecnologías en Sistemas Inteligentes de Transporte"/>
    <x v="1"/>
    <s v="Fortalecer las Tecnologías de la Información y las Telecomunicaciones."/>
    <x v="7"/>
    <s v="7. Implementación  sistema de gestión documental o actualizar el actual."/>
    <x v="1"/>
    <n v="1"/>
    <x v="13"/>
    <s v="PEI_07 - Implementación  sistema de gestión documental o actualizar el actual."/>
    <s v="MT_37"/>
    <x v="151"/>
    <x v="118"/>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1"/>
    <x v="47"/>
    <s v="POR_DEFINIR"/>
    <n v="2.4E-2"/>
    <s v="Planeado"/>
    <n v="0"/>
    <n v="0"/>
    <n v="0"/>
    <n v="0"/>
    <n v="0"/>
    <n v="0"/>
    <n v="0.1"/>
    <n v="0"/>
    <n v="0"/>
    <n v="0"/>
    <n v="0"/>
    <n v="0"/>
    <n v="0.1"/>
    <s v="Ejecutado"/>
    <n v="0"/>
    <n v="0"/>
    <n v="0"/>
    <n v="0"/>
    <n v="0"/>
    <n v="0"/>
    <n v="0"/>
    <n v="0"/>
    <n v="0"/>
    <n v="0"/>
    <n v="0"/>
    <n v="0"/>
    <n v="0"/>
    <n v="0"/>
    <x v="2"/>
    <x v="13"/>
    <x v="19"/>
    <n v="0"/>
    <n v="0"/>
    <n v="0"/>
    <n v="0"/>
    <n v="0"/>
    <x v="0"/>
    <n v="0"/>
    <n v="0"/>
    <n v="0"/>
    <n v="0"/>
    <n v="0"/>
    <n v="0"/>
  </r>
  <r>
    <n v="99"/>
    <s v="1.3.1 Implementación y consolidación de nuevas tecnologías en Sistemas Inteligentes de Transporte"/>
    <x v="1"/>
    <s v="Fortalecer las Tecnologías de la Información y las Telecomunicaciones."/>
    <x v="7"/>
    <s v="7. Implementación  sistema de gestión documental o actualizar el actual."/>
    <x v="1"/>
    <n v="1"/>
    <x v="13"/>
    <s v="PEI_07 - Implementación  sistema de gestión documental o actualizar el actual."/>
    <s v="MT_37"/>
    <x v="152"/>
    <x v="119"/>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13"/>
    <x v="47"/>
    <s v="POR_DEFINIR"/>
    <n v="2.4E-2"/>
    <s v="Planeado"/>
    <n v="0"/>
    <n v="0"/>
    <n v="0"/>
    <n v="0"/>
    <n v="0.01"/>
    <n v="0.01"/>
    <n v="5.5E-2"/>
    <n v="5.5E-2"/>
    <n v="0"/>
    <n v="0"/>
    <n v="0"/>
    <n v="0"/>
    <n v="0.13"/>
    <s v="Ejecutado"/>
    <n v="0"/>
    <n v="0"/>
    <n v="0"/>
    <n v="0"/>
    <n v="0.01"/>
    <n v="0.01"/>
    <n v="0"/>
    <n v="0"/>
    <n v="0"/>
    <n v="0"/>
    <n v="0"/>
    <n v="0"/>
    <n v="0.02"/>
    <n v="0.15384615384615385"/>
    <x v="1"/>
    <x v="118"/>
    <x v="117"/>
    <n v="0"/>
    <n v="0"/>
    <n v="0"/>
    <n v="0"/>
    <n v="0"/>
    <x v="0"/>
    <n v="0"/>
    <n v="0"/>
    <s v=" Invitación Sondeo de Mercado Gestor Documental V2.pdf"/>
    <s v="Sondeo de Mercado para analizar las herramientas disponibles en el mercado."/>
    <s v="281 junio - Presentación Comparativo soluciones de Gestión Documental.pptx"/>
    <s v="Análisis de la posible herramienta a utilizar."/>
  </r>
  <r>
    <n v="100"/>
    <s v="1.3.1 Implementación y consolidación de nuevas tecnologías en Sistemas Inteligentes de Transporte"/>
    <x v="1"/>
    <s v="Fortalecer las Tecnologías de la Información y las Telecomunicaciones."/>
    <x v="7"/>
    <s v="7. Implementación  sistema de gestión documental o actualizar el actual."/>
    <x v="1"/>
    <n v="1"/>
    <x v="13"/>
    <s v="PEI_07 - Implementación  sistema de gestión documental o actualizar el actual."/>
    <s v="MT_37"/>
    <x v="153"/>
    <x v="120"/>
    <x v="8"/>
    <s v="Oficina de Tecnologías de la Información y las Comunicaciones"/>
    <s v="Oficina de Tecnologías de la Información y las Comunicaciones"/>
    <s v="Jefe  Oficina de Tecnologias de la Información y las Comunicaciones"/>
    <s v="Apoyo"/>
    <s v="Administrativa/Financiera"/>
    <s v="Funcionamiento"/>
    <s v="PEND_"/>
    <s v="PEND_"/>
    <n v="1"/>
    <n v="0.25"/>
    <n v="0.25"/>
    <n v="0.25"/>
    <n v="0.25"/>
    <m/>
    <n v="0.23"/>
    <x v="47"/>
    <s v="POR_DEFINIR"/>
    <n v="2.4E-2"/>
    <s v="Planeado"/>
    <n v="0"/>
    <n v="0"/>
    <n v="0"/>
    <n v="0"/>
    <n v="0"/>
    <n v="0"/>
    <n v="0"/>
    <n v="0"/>
    <n v="0"/>
    <n v="0.23"/>
    <n v="0"/>
    <n v="0"/>
    <n v="0.23"/>
    <s v="Ejecutado"/>
    <n v="0"/>
    <n v="0"/>
    <n v="0"/>
    <n v="0"/>
    <n v="0"/>
    <n v="0"/>
    <n v="0"/>
    <n v="0"/>
    <n v="0"/>
    <n v="0"/>
    <n v="0"/>
    <n v="0"/>
    <n v="0"/>
    <n v="0"/>
    <x v="2"/>
    <x v="13"/>
    <x v="121"/>
    <n v="0"/>
    <n v="0"/>
    <n v="0"/>
    <n v="0"/>
    <n v="0"/>
    <x v="0"/>
    <n v="0"/>
    <n v="0"/>
    <n v="0"/>
    <n v="0"/>
    <n v="0"/>
    <s v="Es necesario adelantar la contratación de la herramienta para iniciar esta actividad."/>
  </r>
  <r>
    <n v="148"/>
    <s v="1.1.2 Fortalecimiento de instancias de articulación y coordinación institucional."/>
    <x v="2"/>
    <s v="Brindar protección al Usuario."/>
    <x v="8"/>
    <s v="8. Promoción y Consolidación de  la Protección de los Derechos de los Usuarios "/>
    <x v="1"/>
    <n v="1"/>
    <x v="13"/>
    <s v="PEI_08 - Promoción y Consolidación de  la Protección de los Derechos de los Usuarios "/>
    <s v="MT_38"/>
    <x v="154"/>
    <x v="121"/>
    <x v="5"/>
    <s v="Delegatura de Protección al Usuario"/>
    <s v="Delegatura de Protección al Usuario"/>
    <s v="Delegado de Protección al Usuario"/>
    <s v="Misionales"/>
    <s v="Administrativa/Financiera"/>
    <s v="Funcionamiento"/>
    <s v="3. GESTION CON VALORES PARA RESULTADOS"/>
    <s v="3.2.2.1  Servicio al Ciudadano"/>
    <n v="1"/>
    <n v="0.34"/>
    <n v="0.33"/>
    <n v="0.33"/>
    <n v="0"/>
    <m/>
    <n v="0.11"/>
    <x v="58"/>
    <s v="POR_DEFINIR"/>
    <n v="5.3333333333333344E-2"/>
    <s v="Planeado"/>
    <n v="0"/>
    <n v="0"/>
    <n v="0"/>
    <n v="5.5E-2"/>
    <n v="0"/>
    <n v="0"/>
    <n v="5.5E-2"/>
    <n v="0"/>
    <n v="0"/>
    <n v="0"/>
    <n v="0"/>
    <n v="0"/>
    <n v="0.11"/>
    <s v="Ejecutado"/>
    <n v="0"/>
    <n v="0"/>
    <n v="0"/>
    <n v="0"/>
    <n v="0"/>
    <n v="0"/>
    <n v="0"/>
    <n v="0"/>
    <n v="0"/>
    <n v="0"/>
    <n v="0"/>
    <n v="0"/>
    <n v="0"/>
    <n v="0"/>
    <x v="2"/>
    <x v="119"/>
    <x v="122"/>
    <s v="En este momento se conforma la delegatura, con el objeto de dar comienzo a la gestión"/>
    <s v="En este momento se conforma la delegatura, con el objeto de dar comienzo a la gestión"/>
    <s v="En este momento se conforma la delegatura, con el objeto de dar comienzo a la gestión"/>
    <s v="En este momento se conforma la delegatura, con el objeto de dar comienzo a la gestión"/>
    <n v="0"/>
    <x v="0"/>
    <n v="0"/>
    <n v="0"/>
    <n v="0"/>
    <n v="0"/>
    <n v="0"/>
    <s v="Esta actividad ha sido reprogramada y se han fijado nuevas actividades"/>
  </r>
  <r>
    <n v="149"/>
    <s v="PEND_PES2019"/>
    <x v="2"/>
    <s v="Brindar protección al Usuario."/>
    <x v="8"/>
    <s v="8. Promoción y Consolidación de  la Protección de los Derechos de los Usuarios "/>
    <x v="1"/>
    <n v="1"/>
    <x v="13"/>
    <s v="PEI_08 - Promoción y Consolidación de  la Protección de los Derechos de los Usuarios "/>
    <s v="MT_38"/>
    <x v="155"/>
    <x v="122"/>
    <x v="5"/>
    <s v="Delegatura de Protección al Usuario"/>
    <s v="Delegatura de Protección al Usuario"/>
    <s v="Delegado de Protección al Usuario"/>
    <s v="Misionales"/>
    <s v="Administrativa/Financiera"/>
    <s v="Funcionamiento"/>
    <s v="3. GESTION CON VALORES PARA RESULTADOS"/>
    <s v="3.2.2.1  Servicio al Ciudadano"/>
    <n v="1"/>
    <n v="0.34"/>
    <n v="0.33"/>
    <n v="0.33"/>
    <n v="0"/>
    <m/>
    <n v="0.11"/>
    <x v="58"/>
    <s v="POR_DEFINIR"/>
    <n v="5.3333333333333344E-2"/>
    <s v="Planeado"/>
    <n v="0"/>
    <n v="0"/>
    <n v="0"/>
    <n v="5.5E-2"/>
    <n v="0"/>
    <n v="0"/>
    <n v="5.5E-2"/>
    <n v="0"/>
    <n v="0"/>
    <n v="0"/>
    <n v="0"/>
    <n v="0"/>
    <n v="0.11"/>
    <s v="Ejecutado"/>
    <n v="0"/>
    <n v="0"/>
    <n v="0"/>
    <n v="0"/>
    <n v="0"/>
    <n v="0"/>
    <n v="0"/>
    <n v="0"/>
    <n v="0"/>
    <n v="0"/>
    <n v="0"/>
    <n v="0"/>
    <n v="0"/>
    <n v="0"/>
    <x v="2"/>
    <x v="13"/>
    <x v="19"/>
    <n v="0"/>
    <n v="0"/>
    <n v="0"/>
    <n v="0"/>
    <n v="0"/>
    <x v="0"/>
    <n v="0"/>
    <n v="0"/>
    <n v="0"/>
    <n v="0"/>
    <n v="0"/>
    <n v="0"/>
  </r>
  <r>
    <n v="150"/>
    <s v="PEND_PES2019"/>
    <x v="2"/>
    <s v="Brindar protección al Usuario."/>
    <x v="8"/>
    <s v="8. Promoción y Consolidación de  la Protección de los Derechos de los Usuarios "/>
    <x v="1"/>
    <n v="1"/>
    <x v="13"/>
    <s v="PEI_08 - Promoción y Consolidación de  la Protección de los Derechos de los Usuarios "/>
    <s v="MT_38"/>
    <x v="156"/>
    <x v="123"/>
    <x v="5"/>
    <s v="Delegatura de Protección al Usuario"/>
    <s v="Delegatura de Protección al Usuario"/>
    <s v="Delegado de Protección al Usuario"/>
    <s v="Misionales"/>
    <s v="Administrativa/Financiera"/>
    <s v="Funcionamiento"/>
    <s v="3. GESTION CON VALORES PARA RESULTADOS"/>
    <s v="3.2.2.1  Servicio al Ciudadano"/>
    <n v="1"/>
    <n v="0.34"/>
    <n v="0.33"/>
    <n v="0.33"/>
    <n v="0"/>
    <m/>
    <n v="0.11"/>
    <x v="58"/>
    <s v="POR_DEFINIR"/>
    <n v="5.3333333333333344E-2"/>
    <s v="Planeado"/>
    <n v="0"/>
    <n v="0"/>
    <n v="0"/>
    <n v="0"/>
    <n v="1.37E-2"/>
    <n v="1.37E-2"/>
    <n v="1.37E-2"/>
    <n v="1.37E-2"/>
    <n v="1.37E-2"/>
    <n v="1.37E-2"/>
    <n v="1.37E-2"/>
    <n v="1.37E-2"/>
    <n v="0.10960000000000002"/>
    <s v="Ejecutado"/>
    <n v="0"/>
    <n v="0"/>
    <n v="0"/>
    <n v="0"/>
    <n v="0"/>
    <n v="1.37E-2"/>
    <n v="0"/>
    <n v="0"/>
    <n v="0"/>
    <n v="0"/>
    <n v="0"/>
    <n v="0"/>
    <n v="1.37E-2"/>
    <n v="0.12499999999999999"/>
    <x v="1"/>
    <x v="120"/>
    <x v="123"/>
    <n v="0"/>
    <n v="0"/>
    <n v="0"/>
    <n v="0"/>
    <n v="0"/>
    <x v="0"/>
    <s v="Listas de capacitaciones"/>
    <n v="0"/>
    <n v="0"/>
    <n v="0"/>
    <n v="0"/>
    <s v="Listado asistencia capacitación. "/>
  </r>
  <r>
    <n v="18"/>
    <s v="1.1.1 Reforma institucional y gobernanza del sector transporte"/>
    <x v="3"/>
    <s v="Fortalecer la presencia en las regionales."/>
    <x v="9"/>
    <s v="9. Súper Regiones"/>
    <x v="1"/>
    <n v="1"/>
    <x v="13"/>
    <s v="PEI_09 - Súper Regiones"/>
    <s v="MT_39"/>
    <x v="157"/>
    <x v="124"/>
    <x v="6"/>
    <s v="Despacho Superintendencia"/>
    <s v="Regionales"/>
    <s v="Adriana Tapiero"/>
    <s v="Apoyo"/>
    <s v="Administrativa/Financiera"/>
    <s v="Funcionamiento"/>
    <s v="4. EVALUACION DE RESULTADOS"/>
    <s v="4.1 Seguimiento y evaluación del desempeño institucional"/>
    <n v="1"/>
    <n v="0.88"/>
    <n v="0.04"/>
    <n v="0.04"/>
    <n v="0.04"/>
    <m/>
    <n v="0.88"/>
    <x v="59"/>
    <s v="POR_DEFINIR"/>
    <n v="8.0000000000000016E-2"/>
    <s v="Planeado"/>
    <n v="0.63"/>
    <n v="0"/>
    <n v="0"/>
    <n v="0.2"/>
    <n v="0"/>
    <n v="0"/>
    <n v="0"/>
    <n v="0.05"/>
    <n v="0"/>
    <n v="0"/>
    <n v="0"/>
    <n v="0"/>
    <n v="0.88000000000000012"/>
    <s v="Ejecutado"/>
    <n v="0.63"/>
    <n v="0"/>
    <n v="0"/>
    <n v="0.2"/>
    <n v="0"/>
    <n v="0"/>
    <n v="0"/>
    <n v="0"/>
    <n v="0"/>
    <n v="0"/>
    <n v="0"/>
    <n v="0"/>
    <n v="0.83000000000000007"/>
    <n v="0.94318181818181812"/>
    <x v="4"/>
    <x v="121"/>
    <x v="124"/>
    <s v="* Y:\01. Programación PGS\2019\01. Enero\PGS ENERO.xlsx_x000a_* Informes estadísticos que se encuentran en la carpeta compartida Regionales 2 por tipologia, año, mes y región_x000a_*Durante el acompañamiento a operativos de control a la informalidad: Se inspeccionaron 4.149 vehículos, se impusieron 372 infracciones y se inmovilizaron 73 vehículos_x000a_Durante el acompañamiento a operativos de control al transporte escolar: Se inspeccionaron 472 vehículos, se impusieron 29 infracciones y se inmovilizaron 6 vehículos._x000a_Durante el acompañamiento a operativos de control en peajes: Se inspeccionaron 4.397 vehículos, se impusieron 71 infracciones y se inmovilizaron 25 vehículos._x000a_Se hizo presencia en 22 terminales de transporte publico terrestre automotor del país._x000a_"/>
    <s v="* Sensibilización a pasajeros y conductores de vehículos de transporte de pasajeros por carretera, vehículos particulares, motos y vehículos de carga_x000a_* Se han tenido en el (Valle del Cauca y Cundinamarca), inconvenientes en dicho acompañamiento pues la policia especializada DITRA no lo ha autorizado._x000a_"/>
    <n v="0"/>
    <n v="0"/>
    <n v="0"/>
    <x v="0"/>
    <s v="* Y:\01. Programación PGS\2019\01. Abril\PGS ABRIL.xlsx_x000a_* Informes estadísticos que se encuentran en la carpeta compartida Regionales 2 por tipologia, año, mes y región_x000a_*Durante el acompañamiento a operativos de control a la informalidad: Se inspeccionaron 2.125 vehículos, se impusieron 148 infracciones y se inmovilizaron 58 vehículos_x000a_Durante el acompañamiento a operativos de control al transporte escolar: Se inspeccionaron 670 vehículos, se impusieron 64 infracciones y se inmovilizaron 28 vehículos._x000a_Durante el acompañamiento a operativos de control en peajes: Se inspeccionaron 714 vehículos, se impusieron 16 infracciones y se inmovilizaron 7 vehículos._x000a_Se hizo presencia en 29 terminales de transporte publico terrestre automotor del país."/>
    <s v="Sensibilización a pasajeros y conductores de vehículos de transporte de pasajeros por carretera, vehículos particulares, motos y vehículos de carga_x000a__x000a_"/>
    <s v="*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4,497 vehículos, se impusieron 386 infracciones y se inmovilizaron 187 vehículos_x000a_* Durante el acompañamiento a operativos de control al transporte escolar: Se inspeccionaron 1,400 vehículos, se impusieron 120 infracciones y se inmovilizaron 60 vehículos._x000a_* Se hizo presencia en 16 terminales de transporte publico terrestre automotor del país."/>
    <s v="* No se ha podido contratar el regional de Barranquilla, esto debido a que las hojas de vida recibidas no cumplen con los parametros que se requieren para dicha ciudad._x000a_"/>
    <s v="* Y:\01. Programación PGS\2019\01. Mayo\PGS MAYO.xlsx_x000a_* Informes estadísticos que se encuentran en la carpeta compartida Regionales 2 por tipologia, año, mes y región,  X:\JUAN CARLOS DE CASTRO_x000a_* Durante el acompañamiento a operativos de control a la informalidad: Se inspeccionaron 3354 vehículos, se impusieron 328 infracciones tanto en Tránsito como en Transpórte y se inmovilizaron 220 vehículos_x000a_* Durante el acompañamiento con DITRA a operativos de control al transporte en Peajes: Se inspeccionaron 1309 vehículos, se impusieron 27 infracciones tanto en Tránsito como en Transporte y se inmovilizaron 7 vehículos._x000a_* Durante el acompañamiento a operativos de control al transporte escolar: Se inspeccionaron 382 vehículos, se impusieron 26 infracciones tanto en Tránsito como en Transpórte y se inmovilizaron 10 vehículos._x000a_* Se hizo presencia en 24 terminales de transporte publico terrestre automotor del país."/>
    <s v="* No se ha podido contratar el regional de Barranquilla, esto debido a que las hojas de vida recibidas no cumplen con los parametros que se requieren para dicha ciudad._x000a_"/>
  </r>
  <r>
    <n v="19"/>
    <s v="1.1.1 Reforma institucional y gobernanza del sector transporte"/>
    <x v="3"/>
    <s v="Fortalecer la presencia en las regionales."/>
    <x v="9"/>
    <s v="9. Súper Regiones"/>
    <x v="1"/>
    <n v="1"/>
    <x v="13"/>
    <s v="PEI_09 - Súper Regiones"/>
    <s v="MT_39"/>
    <x v="158"/>
    <x v="125"/>
    <x v="6"/>
    <s v="Despacho Superintendencia"/>
    <s v="Regionales"/>
    <s v="Adriana Tapiero"/>
    <s v="Apoyo"/>
    <s v="Administrativa/Financiera"/>
    <s v="Funcionamiento"/>
    <s v="4. EVALUACION DE RESULTADOS"/>
    <s v="4.1 Seguimiento y evaluación del desempeño institucional"/>
    <n v="1"/>
    <n v="0.88"/>
    <n v="0.04"/>
    <n v="0.04"/>
    <n v="0.04"/>
    <m/>
    <n v="21"/>
    <x v="60"/>
    <s v="POR_DEFINIR"/>
    <n v="8.0000000000000016E-2"/>
    <s v="Planeado"/>
    <n v="0"/>
    <n v="0"/>
    <n v="2"/>
    <n v="2"/>
    <n v="3"/>
    <n v="0"/>
    <n v="0"/>
    <n v="0"/>
    <n v="0"/>
    <n v="0"/>
    <n v="0"/>
    <n v="0"/>
    <n v="7"/>
    <s v="Ejecutado"/>
    <n v="0"/>
    <n v="1"/>
    <n v="1"/>
    <n v="2"/>
    <n v="0"/>
    <n v="3"/>
    <n v="0"/>
    <n v="0"/>
    <n v="0"/>
    <n v="0"/>
    <n v="0"/>
    <n v="0"/>
    <n v="7"/>
    <n v="1"/>
    <x v="3"/>
    <x v="122"/>
    <x v="125"/>
    <n v="0"/>
    <n v="0"/>
    <s v="Convenio suscrito con la red"/>
    <s v="Apertura oficina Supertransporte en la sede de la red nacional de protección al Consumidor de la ciudad de Cartagena"/>
    <s v="Convenio suscrito con la red"/>
    <x v="62"/>
    <s v="Convenio suscrito con la red"/>
    <s v="Apertura oficina Supertransporte en la sede de la red nacional de protección al Consumidor de la ciudad de Popayan y Monteria"/>
    <n v="0"/>
    <n v="0"/>
    <s v="Convenios suscritos con la Red Nacional de Protección al Consumidor"/>
    <s v="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
  </r>
  <r>
    <n v="143"/>
    <s v="1.1.2 Fortalecimiento de instancias de articulación y coordinación institucional."/>
    <x v="2"/>
    <s v="Brindar protección al Usuario."/>
    <x v="0"/>
    <s v="10. Plan de Acción Institucional - PAI"/>
    <x v="0"/>
    <n v="2"/>
    <x v="14"/>
    <s v="PAI_01 - Operacional"/>
    <s v="MT_40"/>
    <x v="159"/>
    <x v="126"/>
    <x v="5"/>
    <s v="Delegatura de Protección al Usuario"/>
    <s v="Delegatura de Protección al Usuario"/>
    <s v="Delegado de Protección al Usuario"/>
    <s v="Misionales"/>
    <s v="Administrativa/Financiera"/>
    <s v="Funcionamiento"/>
    <s v="3. GESTION CON VALORES PARA RESULTADOS"/>
    <s v="3.2.2.1  Servicio al Ciudadano"/>
    <m/>
    <m/>
    <m/>
    <m/>
    <m/>
    <m/>
    <n v="0.11"/>
    <x v="58"/>
    <s v="POR_DEFINIR"/>
    <n v="5.000000000000001E-3"/>
    <s v="Planeado"/>
    <n v="0"/>
    <n v="0"/>
    <n v="0"/>
    <n v="5.5E-2"/>
    <n v="5.5E-2"/>
    <n v="0"/>
    <n v="0"/>
    <n v="0"/>
    <n v="0"/>
    <n v="0"/>
    <n v="0"/>
    <n v="0"/>
    <n v="0.11"/>
    <s v="Ejecutado"/>
    <n v="0"/>
    <n v="0"/>
    <n v="0"/>
    <n v="5.5E-2"/>
    <n v="0"/>
    <n v="0"/>
    <n v="0"/>
    <n v="0"/>
    <n v="0"/>
    <n v="0"/>
    <n v="0"/>
    <n v="0"/>
    <n v="5.5E-2"/>
    <n v="0.5"/>
    <x v="1"/>
    <x v="13"/>
    <x v="126"/>
    <n v="0"/>
    <n v="0"/>
    <n v="0"/>
    <n v="0"/>
    <n v="0"/>
    <x v="0"/>
    <n v="0"/>
    <n v="0"/>
    <n v="0"/>
    <n v="0"/>
    <n v="0"/>
    <s v="Esta actividad ha sido completamente reformulada y reprogramada"/>
  </r>
  <r>
    <n v="144"/>
    <s v="1.1.2 Fortalecimiento de instancias de articulación y coordinación institucional."/>
    <x v="2"/>
    <s v="Brindar protección al Usuario."/>
    <x v="0"/>
    <s v="10. Plan de Acción Institucional - PAI"/>
    <x v="0"/>
    <n v="2"/>
    <x v="14"/>
    <s v="PAI_01 - Operacional"/>
    <s v="MT_40"/>
    <x v="160"/>
    <x v="127"/>
    <x v="5"/>
    <s v="Delegatura de Protección al Usuario"/>
    <s v="Delegatura de Protección al Usuario"/>
    <s v="Delegado de Protección al Usuario"/>
    <s v="Misionales"/>
    <s v="Administrativa/Financiera"/>
    <s v="Funcionamiento"/>
    <s v="3. GESTION CON VALORES PARA RESULTADOS"/>
    <s v="3.2.2.1  Servicio al Ciudadano"/>
    <m/>
    <m/>
    <m/>
    <m/>
    <m/>
    <m/>
    <n v="0.11"/>
    <x v="58"/>
    <s v="POR_DEFINIR"/>
    <n v="5.000000000000001E-3"/>
    <s v="Planeado"/>
    <n v="0"/>
    <n v="0"/>
    <n v="0"/>
    <n v="0"/>
    <n v="0"/>
    <n v="2.75E-2"/>
    <n v="2.75E-2"/>
    <n v="2.75E-2"/>
    <n v="2.75E-2"/>
    <n v="0"/>
    <n v="0"/>
    <n v="0"/>
    <n v="0.11"/>
    <s v="Ejecutado"/>
    <n v="0"/>
    <n v="0"/>
    <n v="0"/>
    <n v="0"/>
    <n v="0"/>
    <n v="0"/>
    <n v="0"/>
    <n v="0"/>
    <n v="0"/>
    <n v="0"/>
    <n v="0"/>
    <n v="0"/>
    <n v="0"/>
    <n v="0"/>
    <x v="2"/>
    <x v="13"/>
    <x v="126"/>
    <n v="0"/>
    <n v="0"/>
    <n v="0"/>
    <n v="0"/>
    <n v="0"/>
    <x v="0"/>
    <n v="0"/>
    <n v="0"/>
    <n v="0"/>
    <n v="0"/>
    <n v="0"/>
    <s v="Esta actividad ha sido completamente reformulada y reprogramada"/>
  </r>
  <r>
    <n v="145"/>
    <s v="1.1.2 Fortalecimiento de instancias de articulación y coordinación institucional."/>
    <x v="2"/>
    <s v="Brindar protección al Usuario."/>
    <x v="0"/>
    <s v="10. Plan de Acción Institucional - PAI"/>
    <x v="0"/>
    <n v="2"/>
    <x v="14"/>
    <s v="PAI_01 - Operacional"/>
    <s v="MT_40"/>
    <x v="161"/>
    <x v="128"/>
    <x v="5"/>
    <s v="Delegatura de Protección al Usuario"/>
    <s v="Delegatura de Protección al Usuario"/>
    <s v="Delegado de Protección al Usuario"/>
    <s v="Misionales"/>
    <s v="Administrativa/Financiera"/>
    <s v="Funcionamiento"/>
    <s v="3. GESTION CON VALORES PARA RESULTADOS"/>
    <s v="3.2.2.1  Servicio al Ciudadano"/>
    <m/>
    <m/>
    <m/>
    <m/>
    <m/>
    <m/>
    <n v="0.11"/>
    <x v="58"/>
    <s v="POR_DEFINIR"/>
    <n v="5.000000000000001E-3"/>
    <s v="Planeado"/>
    <n v="0"/>
    <n v="0"/>
    <n v="0"/>
    <n v="0"/>
    <n v="0"/>
    <n v="0"/>
    <n v="0"/>
    <n v="0"/>
    <n v="2.75E-2"/>
    <n v="2.75E-2"/>
    <n v="2.75E-2"/>
    <n v="2.75E-2"/>
    <n v="0.11"/>
    <s v="Ejecutado"/>
    <n v="0"/>
    <n v="0"/>
    <n v="0"/>
    <n v="0"/>
    <n v="0"/>
    <n v="0"/>
    <n v="0"/>
    <n v="0"/>
    <n v="0"/>
    <n v="0"/>
    <n v="0"/>
    <n v="0"/>
    <n v="0"/>
    <n v="0"/>
    <x v="2"/>
    <x v="13"/>
    <x v="126"/>
    <n v="0"/>
    <n v="0"/>
    <n v="0"/>
    <n v="0"/>
    <n v="0"/>
    <x v="0"/>
    <n v="0"/>
    <n v="0"/>
    <n v="0"/>
    <n v="0"/>
    <n v="0"/>
    <s v="Esta actividad ha sido completamente reformulada y reprogramada"/>
  </r>
  <r>
    <n v="146"/>
    <s v="1.1.2 Fortalecimiento de instancias de articulación y coordinación institucional."/>
    <x v="2"/>
    <s v="Brindar protección al Usuario."/>
    <x v="0"/>
    <s v="10. Plan de Acción Institucional - PAI"/>
    <x v="0"/>
    <n v="2"/>
    <x v="14"/>
    <s v="PAI_01 - Operacional"/>
    <s v="MT_40"/>
    <x v="162"/>
    <x v="129"/>
    <x v="5"/>
    <s v="Delegatura de Protección al Usuario"/>
    <s v="Delegatura de Protección al Usuario"/>
    <s v="Delegado de Protección al Usuario"/>
    <s v="Misionales"/>
    <s v="Administrativa/Financiera"/>
    <s v="Funcionamiento"/>
    <s v="3. GESTION CON VALORES PARA RESULTADOS"/>
    <s v="3.2.2.1  Servicio al Ciudadano"/>
    <m/>
    <m/>
    <m/>
    <m/>
    <m/>
    <m/>
    <s v="50% _x000a_"/>
    <x v="58"/>
    <s v="POR_DEFINIR"/>
    <n v="5.000000000000001E-3"/>
    <s v="Planeado"/>
    <n v="0"/>
    <n v="0"/>
    <n v="0"/>
    <n v="8.3400000000000002E-2"/>
    <n v="8.3299999999999999E-2"/>
    <n v="8.3299999999999999E-2"/>
    <n v="0"/>
    <n v="0"/>
    <n v="0"/>
    <n v="0"/>
    <n v="0"/>
    <n v="0"/>
    <n v="0.25"/>
    <s v="Ejecutado"/>
    <n v="0"/>
    <n v="0"/>
    <n v="0"/>
    <n v="8.3400000000000002E-2"/>
    <n v="8.3299999999999999E-2"/>
    <n v="8.3299999999999999E-2"/>
    <n v="0"/>
    <n v="0"/>
    <n v="0"/>
    <n v="0"/>
    <n v="0"/>
    <n v="0"/>
    <n v="0.25"/>
    <n v="1"/>
    <x v="3"/>
    <x v="123"/>
    <x v="127"/>
    <n v="0"/>
    <n v="0"/>
    <n v="0"/>
    <n v="0"/>
    <n v="0"/>
    <x v="0"/>
    <s v="Documentos con criterios de clasificación. "/>
    <s v="En virtud a que en el periodo se realizó un avance la meta programada para el próximo mes, el nivel de cumplimiento total de la actividad esta cercano al 50%"/>
    <n v="0"/>
    <n v="0"/>
    <s v="Ficha y Criterios elaborados"/>
    <n v="0"/>
  </r>
  <r>
    <n v="147"/>
    <s v="1.1.2 Fortalecimiento de instancias de articulación y coordinación institucional."/>
    <x v="2"/>
    <s v="Brindar protección al Usuario."/>
    <x v="0"/>
    <s v="10. Plan de Acción Institucional - PAI"/>
    <x v="0"/>
    <n v="2"/>
    <x v="14"/>
    <s v="PAI_01 - Operacional"/>
    <s v="MT_41"/>
    <x v="163"/>
    <x v="130"/>
    <x v="5"/>
    <s v="Delegatura de Protección al Usuario"/>
    <s v="Delegatura de Protección al Usuario"/>
    <s v="Delegado de Protección al Usuario"/>
    <s v="Misionales"/>
    <s v="Administrativa/Financiera"/>
    <s v="Funcionamiento"/>
    <s v="3. GESTION CON VALORES PARA RESULTADOS"/>
    <s v="3.2.2.1  Servicio al Ciudadano"/>
    <m/>
    <m/>
    <m/>
    <m/>
    <m/>
    <m/>
    <m/>
    <x v="58"/>
    <s v="POR_DEFINIR"/>
    <n v="5.000000000000001E-3"/>
    <s v="Planeado"/>
    <n v="0"/>
    <n v="0"/>
    <n v="0"/>
    <n v="8.3299999999999999E-2"/>
    <n v="8.3299999999999999E-2"/>
    <n v="8.3299999999999999E-2"/>
    <n v="0"/>
    <n v="0"/>
    <n v="0"/>
    <n v="0"/>
    <n v="0"/>
    <n v="0"/>
    <n v="0.24990000000000001"/>
    <s v="Ejecutado"/>
    <n v="0"/>
    <n v="0"/>
    <n v="0"/>
    <n v="0"/>
    <n v="8.3299999999999999E-2"/>
    <n v="8.3299999999999999E-2"/>
    <n v="0"/>
    <n v="0"/>
    <n v="0"/>
    <n v="0"/>
    <n v="0"/>
    <n v="0"/>
    <n v="0.1666"/>
    <n v="0.66666666666666663"/>
    <x v="0"/>
    <x v="124"/>
    <x v="128"/>
    <n v="0"/>
    <n v="0"/>
    <n v="0"/>
    <n v="0"/>
    <n v="0"/>
    <x v="0"/>
    <n v="0"/>
    <s v="La recopilación de la información iniciará durante el mes de mayo. Lo anterior, debido a que los funcionarios de la Delegatura han estado dedicados al desarrollo de las actividades misionales. "/>
    <s v="Cuadro de seguimiento"/>
    <s v="Se inició recopilación de información"/>
    <s v="Listado de  decisiones recolectadas "/>
    <s v="Esta actividad ha sido reprogramada.  "/>
  </r>
  <r>
    <n v="151"/>
    <s v="1.1.2 Fortalecimiento de instancias de articulación y coordinación institucional."/>
    <x v="2"/>
    <s v="Brindar protección al Usuario."/>
    <x v="0"/>
    <s v="10. Plan de Acción Institucional - PAI"/>
    <x v="0"/>
    <n v="2"/>
    <x v="14"/>
    <s v="PAI_01 - Operacional"/>
    <s v="MT_41"/>
    <x v="164"/>
    <x v="131"/>
    <x v="5"/>
    <s v="Delegatura de Protección al Usuario"/>
    <s v="Delegatura de Protección al Usuario"/>
    <s v="Delegado de Protección al Usuario"/>
    <s v="Misionales"/>
    <s v="Administrativa/Financiera"/>
    <s v="Funcionamiento"/>
    <s v="3. GESTION CON VALORES PARA RESULTADOS"/>
    <s v="3.2.2.1  Servicio al Ciudadano"/>
    <m/>
    <m/>
    <m/>
    <m/>
    <m/>
    <m/>
    <n v="0.25"/>
    <x v="58"/>
    <s v="POR_DEFINIR"/>
    <n v="5.000000000000001E-3"/>
    <s v="Planeado"/>
    <n v="0"/>
    <n v="0"/>
    <n v="0"/>
    <n v="0.25"/>
    <n v="0"/>
    <n v="0"/>
    <n v="0"/>
    <n v="0"/>
    <n v="0"/>
    <n v="0"/>
    <n v="0"/>
    <n v="0"/>
    <n v="0.25"/>
    <s v="Ejecutado"/>
    <n v="0"/>
    <n v="0"/>
    <n v="0"/>
    <n v="0"/>
    <n v="0"/>
    <n v="0"/>
    <n v="0"/>
    <n v="0"/>
    <n v="0"/>
    <n v="0"/>
    <n v="0"/>
    <n v="0"/>
    <n v="0"/>
    <n v="0"/>
    <x v="2"/>
    <x v="13"/>
    <x v="129"/>
    <n v="0"/>
    <n v="0"/>
    <n v="0"/>
    <n v="0"/>
    <n v="0"/>
    <x v="0"/>
    <n v="0"/>
    <n v="0"/>
    <n v="0"/>
    <n v="0"/>
    <n v="0"/>
    <s v="De acuerdo a lo establecido en el último Comité esta actividad sería reprogramada"/>
  </r>
  <r>
    <n v="152"/>
    <s v="1.1.2 Fortalecimiento de instancias de articulación y coordinación institucional."/>
    <x v="2"/>
    <s v="Brindar protección al Usuario."/>
    <x v="0"/>
    <s v="10. Plan de Acción Institucional - PAI"/>
    <x v="0"/>
    <n v="2"/>
    <x v="14"/>
    <s v="PAI_01 - Operacional"/>
    <s v="MT_41"/>
    <x v="165"/>
    <x v="132"/>
    <x v="5"/>
    <s v="Delegatura de Protección al Usuario"/>
    <s v="Delegatura de Protección al Usuario"/>
    <s v="Delegado de Protección al Usuario"/>
    <s v="Misionales"/>
    <s v="Administrativa/Financiera"/>
    <s v="Funcionamiento"/>
    <s v="3. GESTION CON VALORES PARA RESULTADOS"/>
    <s v="3.2.2.1  Servicio al Ciudadano"/>
    <m/>
    <m/>
    <m/>
    <m/>
    <m/>
    <m/>
    <n v="0.25"/>
    <x v="58"/>
    <s v="POR_DEFINIR"/>
    <n v="5.000000000000001E-3"/>
    <s v="Planeado"/>
    <n v="0"/>
    <n v="0"/>
    <n v="0"/>
    <n v="0"/>
    <n v="3.1199999999999999E-2"/>
    <n v="3.1199999999999999E-2"/>
    <n v="3.1199999999999999E-2"/>
    <n v="3.1199999999999999E-2"/>
    <n v="3.1199999999999999E-2"/>
    <n v="3.1199999999999999E-2"/>
    <n v="3.1199999999999999E-2"/>
    <n v="3.1199999999999999E-2"/>
    <n v="0.24960000000000002"/>
    <s v="Ejecutado"/>
    <n v="0"/>
    <n v="0"/>
    <n v="0"/>
    <n v="0"/>
    <n v="0"/>
    <n v="0"/>
    <n v="0"/>
    <n v="0"/>
    <n v="0"/>
    <n v="0"/>
    <n v="0"/>
    <n v="0"/>
    <n v="0"/>
    <n v="0"/>
    <x v="2"/>
    <x v="13"/>
    <x v="19"/>
    <n v="0"/>
    <n v="0"/>
    <n v="0"/>
    <n v="0"/>
    <n v="0"/>
    <x v="0"/>
    <n v="0"/>
    <n v="0"/>
    <n v="0"/>
    <n v="0"/>
    <n v="0"/>
    <n v="0"/>
  </r>
  <r>
    <n v="153"/>
    <s v="1.1.2 Fortalecimiento de instancias de articulación y coordinación institucional."/>
    <x v="2"/>
    <s v="Brindar protección al Usuario."/>
    <x v="0"/>
    <s v="10. Plan de Acción Institucional - PAI"/>
    <x v="0"/>
    <n v="2"/>
    <x v="14"/>
    <s v="PAI_01 - Operacional"/>
    <s v="MT_42"/>
    <x v="166"/>
    <x v="133"/>
    <x v="5"/>
    <s v="Delegatura de Protección al Usuario"/>
    <s v="Delegatura de Protección al Usuario"/>
    <s v="Delegado de Protección al Usuario"/>
    <s v="Misionales"/>
    <s v="Administrativa/Financiera"/>
    <s v="Funcionamiento"/>
    <s v="3. GESTION CON VALORES PARA RESULTADOS"/>
    <s v="3.2.2.1  Servicio al Ciudadano"/>
    <m/>
    <m/>
    <m/>
    <m/>
    <m/>
    <m/>
    <n v="0.5"/>
    <x v="58"/>
    <s v="POR_DEFINIR"/>
    <n v="5.000000000000001E-3"/>
    <s v="Planeado"/>
    <n v="0"/>
    <n v="0"/>
    <n v="0"/>
    <n v="0.25"/>
    <n v="0.25"/>
    <n v="0"/>
    <n v="0"/>
    <n v="0"/>
    <n v="0"/>
    <n v="0"/>
    <n v="0"/>
    <n v="0"/>
    <n v="0.5"/>
    <s v="Ejecutado"/>
    <n v="0"/>
    <n v="0"/>
    <n v="0"/>
    <n v="0.25"/>
    <n v="0"/>
    <n v="0.25"/>
    <n v="0"/>
    <n v="0"/>
    <n v="0"/>
    <n v="0"/>
    <n v="0"/>
    <n v="0"/>
    <n v="0.5"/>
    <n v="1"/>
    <x v="3"/>
    <x v="125"/>
    <x v="19"/>
    <n v="0"/>
    <n v="0"/>
    <n v="0"/>
    <n v="0"/>
    <n v="0"/>
    <x v="0"/>
    <n v="0"/>
    <n v="0"/>
    <n v="0"/>
    <n v="0"/>
    <s v="Documento con la identificación de posibles eventos de conflicto de competencia"/>
    <n v="0"/>
  </r>
  <r>
    <n v="176"/>
    <s v="PEND_PES2019"/>
    <x v="2"/>
    <s v="Brindar protección al Usuario."/>
    <x v="0"/>
    <s v="10. Plan de Acción Institucional - PAI"/>
    <x v="0"/>
    <n v="2"/>
    <x v="14"/>
    <s v="PAI_01 - Operacional"/>
    <s v="MT_42"/>
    <x v="167"/>
    <x v="134"/>
    <x v="5"/>
    <s v="Delegatura de Protección al Usuario"/>
    <s v="Delegatura de Protección al Usuario"/>
    <s v="Delegado de Protección al Usuario"/>
    <s v="Misionales"/>
    <s v="Administrativa/Financiera"/>
    <s v="Funcionamiento"/>
    <s v="3. GESTION CON VALORES PARA RESULTADOS"/>
    <s v="3.2.2.1  Servicio al Ciudadano"/>
    <m/>
    <m/>
    <m/>
    <m/>
    <m/>
    <m/>
    <n v="0.5"/>
    <x v="58"/>
    <s v="POR_DEFINIR"/>
    <n v="5.000000000000001E-3"/>
    <s v="Planeado"/>
    <n v="0"/>
    <n v="0"/>
    <n v="0"/>
    <n v="0"/>
    <n v="1"/>
    <n v="0"/>
    <n v="0"/>
    <n v="0"/>
    <n v="0"/>
    <n v="0"/>
    <n v="1"/>
    <n v="0"/>
    <n v="2"/>
    <s v="Ejecutado"/>
    <n v="0"/>
    <n v="0"/>
    <n v="0"/>
    <n v="0"/>
    <n v="1"/>
    <n v="0"/>
    <n v="0"/>
    <n v="0"/>
    <n v="0"/>
    <n v="0"/>
    <n v="0"/>
    <n v="0"/>
    <n v="1"/>
    <n v="0.5"/>
    <x v="1"/>
    <x v="126"/>
    <x v="19"/>
    <n v="0"/>
    <n v="0"/>
    <n v="0"/>
    <n v="0"/>
    <n v="0"/>
    <x v="0"/>
    <s v="Lista de mesa de trabajo con la SIC en materia de servicios postales"/>
    <n v="0"/>
    <n v="0"/>
    <n v="0"/>
    <n v="0"/>
    <n v="0"/>
  </r>
  <r>
    <n v="84"/>
    <s v="PEND_PES2019"/>
    <x v="1"/>
    <s v="Fortalecer las Tecnologías de la Información y las Telecomunicaciones."/>
    <x v="0"/>
    <s v="10. Plan de Acción Institucional - PAI"/>
    <x v="0"/>
    <n v="2"/>
    <x v="14"/>
    <s v="PAI_01 - Operacional"/>
    <s v="MT_43"/>
    <x v="168"/>
    <x v="135"/>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4 Seguridad digital"/>
    <m/>
    <m/>
    <m/>
    <m/>
    <m/>
    <m/>
    <n v="4"/>
    <x v="61"/>
    <s v="POR_DEFINIR"/>
    <n v="1.666666666666667E-3"/>
    <s v="Planeado"/>
    <n v="0"/>
    <n v="1"/>
    <n v="0"/>
    <n v="0"/>
    <n v="1"/>
    <n v="0"/>
    <n v="0"/>
    <n v="1"/>
    <n v="0"/>
    <n v="0"/>
    <n v="1"/>
    <n v="0"/>
    <n v="4"/>
    <s v="Ejecutado"/>
    <n v="0"/>
    <n v="1"/>
    <n v="0"/>
    <n v="0"/>
    <n v="1"/>
    <n v="0"/>
    <n v="0"/>
    <n v="0"/>
    <n v="0"/>
    <n v="0"/>
    <n v="0"/>
    <n v="0"/>
    <n v="2"/>
    <n v="0.5"/>
    <x v="1"/>
    <x v="127"/>
    <x v="130"/>
    <n v="0"/>
    <n v="0"/>
    <s v="299 feb - Política Administracion del Riesgo V4.pdf"/>
    <s v="Actualización de la Política de tratamiento de riesgos de la entidad en lo relacionado a Seguridad digital."/>
    <n v="0"/>
    <x v="0"/>
    <n v="0"/>
    <n v="0"/>
    <s v=" Configuración Firewall.pdf"/>
    <s v="Ajustes en el firewall para mejorar la precisión de los sitios web a los que se accede desde la entidad."/>
    <n v="0"/>
    <n v="0"/>
  </r>
  <r>
    <n v="87"/>
    <s v="PEND_PES2019"/>
    <x v="1"/>
    <s v="Fortalecer las Tecnologías de la Información y las Telecomunicaciones."/>
    <x v="0"/>
    <s v="10. Plan de Acción Institucional - PAI"/>
    <x v="0"/>
    <n v="2"/>
    <x v="14"/>
    <s v="PAI_01 - Operacional"/>
    <s v="MT_43"/>
    <x v="169"/>
    <x v="136"/>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levantamiento de información, estructurar estudios previos de adquisición soluición o outsourcing de la solución."/>
    <x v="47"/>
    <s v="POR_DEFINIR"/>
    <n v="1.666666666666667E-3"/>
    <s v="Planeado"/>
    <n v="0"/>
    <n v="0"/>
    <n v="0.5"/>
    <n v="0.25"/>
    <n v="0"/>
    <n v="0.25"/>
    <n v="0"/>
    <n v="0"/>
    <n v="0"/>
    <n v="0"/>
    <n v="0"/>
    <n v="0"/>
    <n v="1"/>
    <s v="Ejecutado"/>
    <n v="0"/>
    <n v="0"/>
    <n v="0.5"/>
    <n v="0.25"/>
    <n v="0"/>
    <n v="0.25"/>
    <n v="0"/>
    <n v="0"/>
    <n v="0"/>
    <n v="0"/>
    <n v="0"/>
    <n v="0"/>
    <n v="1"/>
    <n v="1"/>
    <x v="3"/>
    <x v="128"/>
    <x v="131"/>
    <n v="0"/>
    <n v="0"/>
    <n v="0"/>
    <n v="0"/>
    <s v="308 mar - Sondeo de Mercado Voz IP.pdf"/>
    <x v="63"/>
    <s v="308 abril - Comparativo Sondeo Voz IP.xlsx"/>
    <s v="Análisis de las propuestas recibidas mediante el sondeo de mercado."/>
    <s v="Sondeo de Mercado Voz IP - servicio V1.pdf"/>
    <s v="Sondeo de Mercado para la implementación de telefonía IP en la entidad."/>
    <s v="269 junio - Comparativo Sondeo Voz IP - Servicio.xlsx"/>
    <s v="Análisis del sondeo de mercado realizado para la implementación de telefonía IP."/>
  </r>
  <r>
    <n v="95"/>
    <s v="PEND_PES2019"/>
    <x v="1"/>
    <s v="Fortalecer las Tecnologías de la Información y las Telecomunicaciones."/>
    <x v="0"/>
    <s v="10. Plan de Acción Institucional - PAI"/>
    <x v="0"/>
    <n v="2"/>
    <x v="14"/>
    <s v="PAI_01 - Operacional"/>
    <s v="MT_43"/>
    <x v="170"/>
    <x v="137"/>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Adquirir licenciamiento de BI, Reestructurar ETL, Rediseñar 10 reportes y periodicidad"/>
    <x v="47"/>
    <s v="POR_DEFINIR"/>
    <n v="1.666666666666667E-3"/>
    <s v="Planeado"/>
    <n v="0.05"/>
    <n v="0.1"/>
    <n v="0.1"/>
    <n v="0.05"/>
    <n v="0.1"/>
    <n v="0.1"/>
    <n v="0.05"/>
    <n v="0.1"/>
    <n v="0.1"/>
    <n v="0.05"/>
    <n v="0.1"/>
    <n v="0.1"/>
    <n v="1"/>
    <s v="Ejecutado"/>
    <n v="0.05"/>
    <n v="0.1"/>
    <n v="0.1"/>
    <n v="0.05"/>
    <n v="0.1"/>
    <n v="0.1"/>
    <n v="0"/>
    <n v="0"/>
    <n v="0"/>
    <n v="0"/>
    <n v="0"/>
    <n v="0"/>
    <n v="0.5"/>
    <n v="0.5"/>
    <x v="1"/>
    <x v="129"/>
    <x v="132"/>
    <s v="332 - INFORME AVANCE CEMAT 2019.pdf"/>
    <s v="Revisión de los 26 reportes generados en el CEMAT."/>
    <s v="332 - INFORME AVANCE CEMAT 2019.pdf_x000a__x000a_http://aplicaciones.supertransporte.gov.co/Consultas_Transito/app_Login/"/>
    <s v="Revisión de los 26 reportes generados en el CEMAT._x000a__x000a_Desarrollo &quot;Consulta para funcionarios de vehículos por placa&quot;"/>
    <s v="332 mar - Creación solución Temporada Alta.pdf"/>
    <x v="64"/>
    <s v="332 abril - Propuesta automatizacion integral informe de terminales - abril.pdf"/>
    <s v="Propuesta para mejorar el flujo de información, generación de indicadores e informes de la operación de las terminales de Transporte."/>
    <s v="Radicado de orfeo 20194100064903 "/>
    <s v="Trámite para adquisición de licencias de Power BI, a través de acuerdo marco de precios de colombia compra."/>
    <s v="Orden de compra 28870 en Colombia compra eficiente."/>
    <s v="En el mes de junio se adquirieron licencias de Power BI."/>
  </r>
  <r>
    <n v="104"/>
    <s v="PEND_PES2019"/>
    <x v="1"/>
    <s v="Fortalecer las Tecnologías de la Información y las Telecomunicaciones."/>
    <x v="0"/>
    <s v="10. Plan de Acción Institucional - PAI"/>
    <x v="0"/>
    <n v="2"/>
    <x v="14"/>
    <s v="PAI_01 - Operacional"/>
    <s v="MT_43"/>
    <x v="171"/>
    <x v="138"/>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Identificación y definición de trámites a digitalizar, implementar dos trámites digitales"/>
    <x v="47"/>
    <s v="POR_DEFINIR"/>
    <n v="1.666666666666667E-3"/>
    <s v="Planeado"/>
    <n v="0"/>
    <n v="0"/>
    <n v="0.25"/>
    <n v="0.05"/>
    <n v="0.1"/>
    <n v="0.1"/>
    <n v="0.05"/>
    <n v="0.1"/>
    <n v="0.1"/>
    <n v="0.05"/>
    <n v="0.1"/>
    <n v="0.1"/>
    <n v="1"/>
    <s v="Ejecutado"/>
    <n v="0"/>
    <n v="0"/>
    <n v="0.25"/>
    <n v="0.05"/>
    <n v="0.1"/>
    <n v="0.1"/>
    <n v="0"/>
    <n v="0"/>
    <n v="0"/>
    <n v="0"/>
    <n v="0"/>
    <n v="0"/>
    <n v="0.5"/>
    <n v="0.5"/>
    <x v="1"/>
    <x v="130"/>
    <x v="133"/>
    <n v="0"/>
    <n v="0"/>
    <n v="0"/>
    <n v="0"/>
    <s v="356  mar - Transformación Digital.pdf"/>
    <x v="65"/>
    <s v="356 abril - reporte seguimiento temporada alta 22042019.pdf"/>
    <s v="Reportes de Seguimiento al aplicativo de temporada Alta."/>
    <s v="Transformación Digital - MAYO 2019.pdf"/>
    <s v="Seguimiento a los tableros de control creados en el CEMAT."/>
    <s v="335 junio - Diagrama entidad relación.BMP"/>
    <s v="Generación de diagrama entidad relación para el sistema."/>
  </r>
  <r>
    <n v="105"/>
    <s v="PEND_PES2019"/>
    <x v="1"/>
    <s v="Fortalecer las Tecnologías de la Información y las Telecomunicaciones."/>
    <x v="0"/>
    <s v="10. Plan de Acción Institucional - PAI"/>
    <x v="0"/>
    <n v="2"/>
    <x v="14"/>
    <s v="PAI_01 - Operacional"/>
    <s v="MT_43"/>
    <x v="172"/>
    <x v="139"/>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levantamiento de información, estructurar estudios previos de outsourcing de impresión con control de impresión por medio de software"/>
    <x v="47"/>
    <s v="POR_DEFINIR"/>
    <n v="1.666666666666667E-3"/>
    <s v="Planeado"/>
    <n v="0"/>
    <n v="0.15"/>
    <n v="0.1"/>
    <n v="0.05"/>
    <n v="0.1"/>
    <n v="0.1"/>
    <n v="0.05"/>
    <n v="0.1"/>
    <n v="0.1"/>
    <n v="0.05"/>
    <n v="0.1"/>
    <n v="0.1"/>
    <n v="1"/>
    <s v="Ejecutado"/>
    <n v="0"/>
    <n v="0.15"/>
    <n v="0.1"/>
    <n v="0.05"/>
    <n v="0.1"/>
    <n v="0.1"/>
    <n v="0"/>
    <n v="0"/>
    <n v="0"/>
    <n v="0"/>
    <n v="0"/>
    <n v="0"/>
    <n v="0.5"/>
    <n v="0.5"/>
    <x v="1"/>
    <x v="131"/>
    <x v="134"/>
    <n v="0"/>
    <n v="0"/>
    <s v="311 feb - Soporte GLPI.png"/>
    <s v="implementación de software Piloto para el control de impresión."/>
    <s v="359 Marzo - Informe seguimiento software impresión"/>
    <x v="66"/>
    <s v="Solicitud de cotizaciones"/>
    <s v="Realización de sondeo de mercado para adquisición de software de control de impresión."/>
    <s v="320 mayo - EP_PAPER_CUT_2019.docx"/>
    <s v="formulación de pliegos definitivos para la adquisición."/>
    <s v="320 junio - Software control de impresión.docx"/>
    <s v="Configuración de impresoras con el demo para controlar número de impresiones por usuario."/>
  </r>
  <r>
    <n v="108"/>
    <s v="1.3.1 Implementación y consolidación de nuevas tecnologías en Sistemas Inteligentes de Transporte"/>
    <x v="1"/>
    <s v="Fortalecer las Tecnologías de la Información y las Telecomunicaciones."/>
    <x v="0"/>
    <s v="10. Plan de Acción Institucional - PAI"/>
    <x v="0"/>
    <n v="2"/>
    <x v="14"/>
    <s v="PAI_01 - Operacional"/>
    <s v="MT_43"/>
    <x v="173"/>
    <x v="140"/>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x v="47"/>
    <s v="POR_DEFINIR"/>
    <n v="1.666666666666667E-3"/>
    <s v="Planeado"/>
    <n v="0"/>
    <n v="0"/>
    <n v="0.25"/>
    <n v="0.05"/>
    <n v="0.1"/>
    <n v="0.1"/>
    <n v="0.05"/>
    <n v="0.1"/>
    <n v="0.1"/>
    <n v="0.05"/>
    <n v="0.1"/>
    <n v="0.1"/>
    <n v="1"/>
    <s v="Ejecutado"/>
    <n v="0"/>
    <n v="0"/>
    <n v="0.25"/>
    <n v="0.05"/>
    <n v="0.1"/>
    <n v="0.1"/>
    <n v="0"/>
    <n v="0"/>
    <n v="0"/>
    <n v="0"/>
    <n v="0"/>
    <n v="0"/>
    <n v="0.5"/>
    <n v="0.5"/>
    <x v="1"/>
    <x v="132"/>
    <x v="135"/>
    <n v="0"/>
    <n v="0"/>
    <n v="0"/>
    <s v=" "/>
    <s v="https://docs.oracle.com/cd/A97630_01/appdev.920/a96624/01_oview.htm#708"/>
    <x v="67"/>
    <s v="https://supertransporte.sharepoint.com/sites/GEL2/SitePages/Cultura-de-Innovaci%C3%B3n.aspx"/>
    <s v="Consolidación de un subsitio en la intranet para Gestión del  Conocimiento y la Innovación, donde se publica información para toda la entidad sobre innovación y gestión del conocimiento."/>
    <s v="https://supertransporte.sharepoint.com/sites/GEL2/SitePages/Cultura-de-Innovaci%C3%B3n.aspx"/>
    <s v="Carga de información en el subsitio creado en sharepoint para la Gestión del conocimiento y la innovación."/>
    <s v="https://supertransporte.sharepoint.com/sites/GEL2/SitePages/Cultura-de-Innovaci%C3%B3n.aspx"/>
    <s v="Continua la administración del subsitio creado para compartir información relevante a los funcionarios a nivel de conocimiento del sector público. Se actualiza información relacionada con MIPG."/>
  </r>
  <r>
    <n v="109"/>
    <s v="1.3.1 Implementación y consolidación de nuevas tecnologías en Sistemas Inteligentes de Transporte"/>
    <x v="1"/>
    <s v="Fortalecer las Tecnologías de la Información y las Telecomunicaciones."/>
    <x v="0"/>
    <s v="10. Plan de Acción Institucional - PAI"/>
    <x v="0"/>
    <n v="2"/>
    <x v="14"/>
    <s v="PAI_01 - Operacional"/>
    <s v="MT_43"/>
    <x v="174"/>
    <x v="141"/>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laboración de terminos de referencia, r estudio de mercado, estudios previos, contratación."/>
    <x v="47"/>
    <s v="POR_DEFINIR"/>
    <n v="1.666666666666667E-3"/>
    <s v="Planeado"/>
    <n v="0"/>
    <n v="0.1"/>
    <n v="0.15"/>
    <n v="0.05"/>
    <n v="0.1"/>
    <n v="0.1"/>
    <n v="0.05"/>
    <n v="0.1"/>
    <n v="0.1"/>
    <n v="0.05"/>
    <n v="0.1"/>
    <n v="0.1"/>
    <n v="1"/>
    <s v="Ejecutado"/>
    <n v="0"/>
    <n v="0.1"/>
    <n v="0.15"/>
    <n v="0.05"/>
    <n v="0.1"/>
    <n v="0.1"/>
    <n v="0"/>
    <n v="0"/>
    <n v="0"/>
    <n v="0"/>
    <n v="0"/>
    <n v="0"/>
    <n v="0.5"/>
    <n v="0.5"/>
    <x v="1"/>
    <x v="133"/>
    <x v="136"/>
    <n v="0"/>
    <n v="0"/>
    <s v="371 feb - acta de reunión.pdf"/>
    <s v="Acta de reunión para necesidades iniciales"/>
    <s v="371 mar - levantamiento de req soft almacen.pdf"/>
    <x v="68"/>
    <s v="http://odoo.supertransporte.gov.co:8069/web#action=89&amp;active_id=channel_inbox"/>
    <s v="Revisión de herramientas para implemantar la solución."/>
    <s v="http://odoo.supertransporte.gov.co:8069/web#action=89&amp;active_id=channel_inbox"/>
    <s v="Revisión funcionalidades herramienta oddo"/>
    <s v="332 junio - herramienta almacén.png"/>
    <s v="Se realiza la configuración de la información básica en la herramienta, para realizar pruebas. Esta pendiente mostrar la herramienta al área administrativa."/>
  </r>
  <r>
    <n v="110"/>
    <s v="1.3.1 Implementación y consolidación de nuevas tecnologías en Sistemas Inteligentes de Transporte"/>
    <x v="1"/>
    <s v="Fortalecer las Tecnologías de la Información y las Telecomunicaciones."/>
    <x v="0"/>
    <s v="10. Plan de Acción Institucional - PAI"/>
    <x v="0"/>
    <n v="2"/>
    <x v="14"/>
    <s v="PAI_01 - Operacional"/>
    <s v="MT_43"/>
    <x v="175"/>
    <x v="142"/>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x v="47"/>
    <s v="POR_DEFINIR"/>
    <n v="1.666666666666667E-3"/>
    <s v="Planeado"/>
    <n v="0"/>
    <n v="0"/>
    <n v="0.25"/>
    <n v="0.05"/>
    <n v="0.1"/>
    <n v="0.1"/>
    <n v="0.05"/>
    <n v="0.1"/>
    <n v="0.1"/>
    <n v="0.05"/>
    <n v="0.1"/>
    <n v="0.1"/>
    <n v="1"/>
    <s v="Ejecutado"/>
    <n v="0"/>
    <n v="0"/>
    <n v="0.25"/>
    <n v="0.05"/>
    <n v="0.1"/>
    <n v="0.1"/>
    <n v="0"/>
    <n v="0"/>
    <n v="0"/>
    <n v="0"/>
    <n v="0"/>
    <n v="0"/>
    <n v="0.5"/>
    <n v="0.5"/>
    <x v="1"/>
    <x v="134"/>
    <x v="137"/>
    <n v="0"/>
    <n v="0"/>
    <n v="0"/>
    <n v="0"/>
    <s v="374 mar - Análisis herramientas BPM.pdf"/>
    <x v="69"/>
    <n v="0"/>
    <n v="0"/>
    <n v="0"/>
    <s v="levantamiento de información con el área de Gestión Documental- Notificaciones."/>
    <s v="335 junio - Diagrama entidad relación.BMP"/>
    <s v="Generación de diagrama entidad relación para el sistema."/>
  </r>
  <r>
    <n v="76"/>
    <s v="PEND_PES2019"/>
    <x v="1"/>
    <s v="Fortalecer las Tecnologías de la Información y las Telecomunicaciones."/>
    <x v="0"/>
    <s v="10. Plan de Acción Institucional - PAI"/>
    <x v="0"/>
    <n v="2"/>
    <x v="14"/>
    <s v="PAI_01 - Operacional"/>
    <s v="MT_44"/>
    <x v="176"/>
    <x v="143"/>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2 Gestión Documental"/>
    <m/>
    <m/>
    <m/>
    <m/>
    <m/>
    <m/>
    <n v="1"/>
    <x v="62"/>
    <s v="POR_DEFINIR"/>
    <n v="1.666666666666667E-3"/>
    <s v="Planeado"/>
    <n v="1"/>
    <n v="2"/>
    <n v="4"/>
    <n v="3"/>
    <n v="3"/>
    <n v="2"/>
    <n v="0"/>
    <n v="0"/>
    <n v="0"/>
    <n v="0"/>
    <n v="0"/>
    <n v="0"/>
    <n v="15"/>
    <s v="Ejecutado"/>
    <n v="1"/>
    <n v="2"/>
    <n v="4"/>
    <n v="3"/>
    <n v="3"/>
    <n v="2"/>
    <n v="0"/>
    <n v="0"/>
    <n v="0"/>
    <n v="0"/>
    <n v="0"/>
    <n v="0"/>
    <n v="15"/>
    <n v="1"/>
    <x v="3"/>
    <x v="135"/>
    <x v="138"/>
    <s v="275 enero - Resultados FURAG 2017.pdf_x000a_274 ene - Avacne PAI"/>
    <s v="Revisión resultados FURAG 2016_x000a_Reporte del Avance al PAI con corte a enero"/>
    <s v="275 febrero - Información OTI FURAG 21022019.pdf_x000a_275 feb - reporte avance PAI con corte a febrero"/>
    <s v="Diligenciamiento del formulario FURAG en las preguntas relacionadas con la OTI._x000a_Reporte del avance en el PAI con corte a febrero"/>
    <s v="274 Marzo - Soportes.zip"/>
    <x v="70"/>
    <s v="275 abril - Informe Tratamiento de riesgos de Seguridad al interior de la OTI.pdf"/>
    <s v="Reporte de Avance del PAI con corte a 30 de abril._x000a_ - Inscripción al Concurso de Máxima Velocidad 2019._x000a_ - Informe de Tratamiento de Riesgos de seguridad enviado a la OCI."/>
    <s v="Implementación MIPG.zip"/>
    <s v="Reporte de avanece del PAI._x000a_Respuesta a memorandos del área de planeación sobre la ejecución presupuestal de los proyectos de inversión de la OTI."/>
    <s v="MR G_TICS.xlsx_x000a_Avance PAI OTI 31052019.xlsx"/>
    <s v="Generación de informe de avance en la matriz de riesgos con corte a 30 de abril._x000a__x000a_Generación de informe de avance del PAI con corte a mayo."/>
  </r>
  <r>
    <n v="77"/>
    <s v="PEND_PES2019"/>
    <x v="1"/>
    <s v="Fortalecer las Tecnologías de la Información y las Telecomunicaciones."/>
    <x v="0"/>
    <s v="10. Plan de Acción Institucional - PAI"/>
    <x v="0"/>
    <n v="2"/>
    <x v="14"/>
    <s v="PAI_01 - Operacional"/>
    <s v="MT_44"/>
    <x v="177"/>
    <x v="35"/>
    <x v="8"/>
    <s v="Oficina de Tecnologías de la Información y las Comunicaciones"/>
    <s v="Oficina de Tecnologías de la Información y las Comunicaciones"/>
    <s v="Jefe  Oficina de Tecnologias de la Información y las Comunicaciones"/>
    <s v="Apoyo"/>
    <s v="Administrativa/Financiera"/>
    <s v="Funcionamiento"/>
    <s v="5. INFORMACION Y COMUNICACIÓN"/>
    <s v="5.2.2 Gestión Documental"/>
    <m/>
    <m/>
    <m/>
    <m/>
    <m/>
    <m/>
    <n v="1"/>
    <x v="63"/>
    <s v="POR_DEFINIR"/>
    <n v="1.666666666666667E-3"/>
    <s v="Planeado"/>
    <n v="3"/>
    <n v="3"/>
    <n v="3"/>
    <n v="3"/>
    <n v="3"/>
    <n v="3"/>
    <n v="0"/>
    <n v="0"/>
    <n v="0"/>
    <n v="0"/>
    <n v="0"/>
    <n v="0"/>
    <n v="18"/>
    <s v="Ejecutado"/>
    <n v="3"/>
    <n v="3"/>
    <n v="3"/>
    <n v="3"/>
    <n v="3"/>
    <n v="3"/>
    <n v="0"/>
    <n v="0"/>
    <n v="0"/>
    <n v="0"/>
    <n v="0"/>
    <n v="0"/>
    <n v="18"/>
    <n v="1"/>
    <x v="3"/>
    <x v="136"/>
    <x v="139"/>
    <s v="Registro de FUID enero"/>
    <s v="Comunicaciones internas y externas de Orfeo y Vigia"/>
    <s v="Registro FUID febrero"/>
    <s v="Comunicaciones internas y externas de orfeo, Vigia y publicaciones sitio web"/>
    <s v="Registro FUID marzo"/>
    <x v="71"/>
    <s v="Registro FUID abril"/>
    <s v="Comunicaciones internas y externas de orfeo, Vigia y publicaciones sitio web "/>
    <s v="Publicaciones y radicados.rar"/>
    <s v="Se realizan 135 publicaciones en el sitio web, se tramitan 46 radicados en Vigia y se tramitan 44 comunicaciones en orfeo."/>
    <s v="239 junio - 15-DIF-10 V2 FUID- TICS.xlsx_x000a__x000a_239 junio - Comunicaciones Orfeo.docx_x000a__x000a_239 junio - Radicado Vigia Junio.xlsx"/>
    <s v="Se realizan 128 publicaciones en el sitio web, se tramitan 51 radicados en Vigia y se tramitan 19 comunicaciones en orfeo."/>
  </r>
  <r>
    <n v="85"/>
    <s v="PEND_PES2019"/>
    <x v="1"/>
    <s v="Fortalecer las Tecnologías de la Información y las Telecomunicaciones."/>
    <x v="0"/>
    <s v="10. Plan de Acción Institucional - PAI"/>
    <x v="0"/>
    <n v="2"/>
    <x v="14"/>
    <s v="PAI_01 - Operacional"/>
    <s v="MT_44"/>
    <x v="178"/>
    <x v="144"/>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n v="1"/>
    <x v="47"/>
    <s v="POR_DEFINIR"/>
    <n v="1.666666666666667E-3"/>
    <s v="Planeado"/>
    <n v="0"/>
    <n v="0"/>
    <n v="0"/>
    <n v="0"/>
    <n v="0"/>
    <n v="0"/>
    <n v="0"/>
    <n v="0"/>
    <n v="1"/>
    <n v="0"/>
    <n v="0"/>
    <n v="0"/>
    <n v="1"/>
    <s v="Ejecutado"/>
    <n v="0"/>
    <n v="0"/>
    <n v="0"/>
    <n v="0"/>
    <n v="0"/>
    <n v="0"/>
    <n v="0"/>
    <n v="0"/>
    <n v="0"/>
    <n v="0"/>
    <n v="0"/>
    <n v="0"/>
    <n v="0"/>
    <n v="0"/>
    <x v="2"/>
    <x v="13"/>
    <x v="19"/>
    <n v="0"/>
    <n v="0"/>
    <n v="0"/>
    <n v="0"/>
    <n v="0"/>
    <x v="0"/>
    <n v="0"/>
    <n v="0"/>
    <n v="0"/>
    <n v="0"/>
    <n v="0"/>
    <n v="0"/>
  </r>
  <r>
    <n v="86"/>
    <s v="PEND_PES2019"/>
    <x v="1"/>
    <s v="Fortalecer las Tecnologías de la Información y las Telecomunicaciones."/>
    <x v="0"/>
    <s v="10. Plan de Acción Institucional - PAI"/>
    <x v="0"/>
    <n v="2"/>
    <x v="14"/>
    <s v="PAI_01 - Operacional"/>
    <s v="MT_44"/>
    <x v="179"/>
    <x v="145"/>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Elaboración de cronograma con actvidades,  Informe con soluciones, implmentar fases de suspensión y aestabilizacion de la solución."/>
    <x v="47"/>
    <s v="POR_DEFINIR"/>
    <n v="1.666666666666667E-3"/>
    <s v="Planeado"/>
    <n v="0"/>
    <n v="0.25"/>
    <n v="0.25"/>
    <n v="0.25"/>
    <n v="0"/>
    <n v="0.25"/>
    <n v="0"/>
    <n v="0"/>
    <n v="0"/>
    <n v="0"/>
    <n v="0"/>
    <n v="0"/>
    <n v="1"/>
    <s v="Ejecutado"/>
    <n v="0"/>
    <n v="0.25"/>
    <n v="0.25"/>
    <n v="0.25"/>
    <n v="0"/>
    <n v="0.25"/>
    <n v="0"/>
    <n v="0"/>
    <n v="0"/>
    <n v="0"/>
    <n v="0"/>
    <n v="0"/>
    <n v="1"/>
    <n v="1"/>
    <x v="3"/>
    <x v="137"/>
    <x v="140"/>
    <n v="0"/>
    <n v="0"/>
    <s v="305 feb - revisión funcionalidades vigia.pdf"/>
    <s v="Revisión de funcionalidad del Aplicativo VIGIA."/>
    <s v="305 Marzo - Documentos Análisis VIGIA"/>
    <x v="72"/>
    <n v="0"/>
    <n v="0"/>
    <n v="0"/>
    <n v="0"/>
    <s v="806 junio - Avance Política gobierno digital.zip"/>
    <s v="Informe análisis Vigia"/>
  </r>
  <r>
    <n v="88"/>
    <s v="PEND_PES2019"/>
    <x v="1"/>
    <s v="Fortalecer las Tecnologías de la Información y las Telecomunicaciones."/>
    <x v="0"/>
    <s v="10. Plan de Acción Institucional - PAI"/>
    <x v="0"/>
    <n v="2"/>
    <x v="14"/>
    <s v="PAI_01 - Operacional"/>
    <s v="MT_44"/>
    <x v="180"/>
    <x v="146"/>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levantamiento de información, estructurar estudios previos de adquisición soluición o outsourcing de la solución."/>
    <x v="47"/>
    <s v="POR_DEFINIR"/>
    <n v="1.666666666666667E-3"/>
    <s v="Planeado"/>
    <n v="0"/>
    <n v="0.1"/>
    <n v="0.3"/>
    <n v="0"/>
    <n v="0.15"/>
    <n v="0.15"/>
    <n v="0"/>
    <n v="0.15"/>
    <n v="0.15"/>
    <n v="0"/>
    <n v="0"/>
    <n v="0"/>
    <n v="1"/>
    <s v="Ejecutado"/>
    <n v="0"/>
    <n v="0.1"/>
    <n v="0.3"/>
    <n v="0"/>
    <n v="0.15"/>
    <n v="0.15"/>
    <n v="0"/>
    <n v="0"/>
    <n v="0"/>
    <n v="0"/>
    <n v="0"/>
    <n v="0"/>
    <n v="0.70000000000000007"/>
    <n v="0.70000000000000007"/>
    <x v="0"/>
    <x v="138"/>
    <x v="141"/>
    <n v="0"/>
    <n v="0"/>
    <s v="Software GLPI"/>
    <s v="Actualización de componentes en el software GLPI."/>
    <s v="311 marzo - Sincronización de equipos en la herramienta GLPI"/>
    <x v="73"/>
    <n v="0"/>
    <n v="0"/>
    <s v="Sincronizacion de usuarios.png"/>
    <s v="Se realiza depuración de usuarios en la herramienta GLPI de acuerdo a los nuevos funcionarios de la entidad."/>
    <s v="272 junio - pruebas19062019.jpg"/>
    <s v="Se realiza la actualización de usuarios en el GLPI y la realización de pruebas para implementar funcionalidades de la herramienta."/>
  </r>
  <r>
    <n v="103"/>
    <s v="PEND_PES2019"/>
    <x v="1"/>
    <s v="Fortalecer las Tecnologías de la Información y las Telecomunicaciones."/>
    <x v="0"/>
    <s v="10. Plan de Acción Institucional - PAI"/>
    <x v="0"/>
    <n v="2"/>
    <x v="14"/>
    <s v="PAI_01 - Operacional"/>
    <s v="MT_44"/>
    <x v="181"/>
    <x v="147"/>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Creación de estanadar de procesos ETL, unificación sistema de bases de datos, desarrollar soluciones de ETL."/>
    <x v="47"/>
    <s v="POR_DEFINIR"/>
    <n v="1.666666666666667E-3"/>
    <s v="Planeado"/>
    <n v="0.05"/>
    <n v="0.1"/>
    <n v="0.1"/>
    <n v="0.05"/>
    <n v="0.1"/>
    <n v="0.1"/>
    <n v="0.05"/>
    <n v="0.1"/>
    <n v="0.1"/>
    <n v="0.05"/>
    <n v="0.1"/>
    <n v="0.1"/>
    <n v="1"/>
    <s v="Ejecutado"/>
    <n v="0.05"/>
    <n v="0.1"/>
    <n v="0.1"/>
    <n v="0.05"/>
    <n v="0.1"/>
    <n v="0.1"/>
    <n v="0"/>
    <n v="0"/>
    <n v="0"/>
    <n v="0"/>
    <n v="0"/>
    <n v="0"/>
    <n v="0.5"/>
    <n v="0.5"/>
    <x v="1"/>
    <x v="139"/>
    <x v="142"/>
    <s v="353 - INFORME AVANCE CEMAT 2019.pdf"/>
    <s v="Avance de la reestructuración de fuentes externas que envian al CEMAT"/>
    <s v="353 - INFORME AVANCE CEMAT 2019.pdf"/>
    <s v="Avance de la reestructuración de fuentes externas que envian al CEMAT"/>
    <s v="353 mar - ACTIVIDADES FUENTES EXTERNAS"/>
    <x v="74"/>
    <s v="353 abril - LOGROS CEMAT.pdf"/>
    <s v="Informe de logros CEMAT a la fecha frente a la recepción de información de fuentes externas."/>
    <s v="INFORME DE AVANCE CEMAT - MAYO 2019.pdf"/>
    <s v="Informe de avance en las actividades del CEMAT relacionadas con la reestructuración de reportes."/>
    <s v="314 junio - INFORME DE AVANCE CEMAT - JUNIO  2019.docx"/>
    <s v="Avance en las actividades del CEMAT y la reestructuración de información."/>
  </r>
  <r>
    <n v="106"/>
    <s v="1.3.1 Implementación y consolidación de nuevas tecnologías en Sistemas Inteligentes de Transporte"/>
    <x v="1"/>
    <s v="Fortalecer las Tecnologías de la Información y las Telecomunicaciones."/>
    <x v="0"/>
    <s v="10. Plan de Acción Institucional - PAI"/>
    <x v="0"/>
    <n v="2"/>
    <x v="14"/>
    <s v="PAI_01 - Operacional"/>
    <s v="MT_45"/>
    <x v="182"/>
    <x v="148"/>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x v="47"/>
    <s v="POR_DEFINIR"/>
    <n v="1.666666666666667E-3"/>
    <s v="Planeado"/>
    <n v="0"/>
    <n v="0"/>
    <n v="0.25"/>
    <n v="0.05"/>
    <n v="0.1"/>
    <n v="0.1"/>
    <n v="0.05"/>
    <n v="0.1"/>
    <n v="0.1"/>
    <n v="0.05"/>
    <n v="0.1"/>
    <n v="0.1"/>
    <n v="1"/>
    <s v="Ejecutado"/>
    <n v="0"/>
    <n v="0"/>
    <n v="0.25"/>
    <n v="0.05"/>
    <n v="0.1"/>
    <n v="0.1"/>
    <n v="0"/>
    <n v="0"/>
    <n v="0"/>
    <n v="0"/>
    <n v="0"/>
    <n v="0"/>
    <n v="0.5"/>
    <n v="0.5"/>
    <x v="1"/>
    <x v="140"/>
    <x v="143"/>
    <n v="0"/>
    <n v="0"/>
    <n v="0"/>
    <s v="Revisión del proceso de recaudo en el aplicativo VIGIA."/>
    <s v="362 mar - Informe Modulos Vigia 27 de marzo 2019.pdf"/>
    <x v="75"/>
    <s v="362 abril - Análisis integración de sistemas.pdf"/>
    <s v="Revisión diagrama entidad relación e integrabilidad de las bases de datos y análisis de interoperabilidad de los sistemas Vigia, consola TAUX, acciones de vigilancia e inspección y matriz de procesos administrativos de investigación."/>
    <s v="323 mayo - Desarrollo Mayo.pdf"/>
    <s v="Desarrollos realizados por la OTI para la inteconexión de aplicaciones."/>
    <s v="677 junio - Informe de desarrollo junio 2019.pdf"/>
    <s v="Informe de desarrollos realizados y funcionalidades implementadas."/>
  </r>
  <r>
    <n v="107"/>
    <s v="1.3.1 Implementación y consolidación de nuevas tecnologías en Sistemas Inteligentes de Transporte"/>
    <x v="1"/>
    <s v="Fortalecer las Tecnologías de la Información y las Telecomunicaciones."/>
    <x v="0"/>
    <s v="10. Plan de Acción Institucional - PAI"/>
    <x v="0"/>
    <n v="2"/>
    <x v="14"/>
    <s v="PAI_01 - Operacional"/>
    <s v="MT_45"/>
    <x v="183"/>
    <x v="149"/>
    <x v="8"/>
    <s v="Oficina de Tecnologías de la Información y las Comunicaciones"/>
    <s v="Oficina de Tecnologías de la Información y las Comunicaciones"/>
    <s v="Jefe  Oficina de Tecnologias de la Información y las Comunicaciones"/>
    <s v="Apoyo"/>
    <s v="Administrativa/Financiera"/>
    <s v="Funcionamiento"/>
    <s v="3. GESTION CON VALORES PARA RESULTADOS"/>
    <s v="3.2.1.3 Gobierno Digital"/>
    <m/>
    <m/>
    <m/>
    <m/>
    <m/>
    <m/>
    <s v="100% _x000a_Levantamiento de información estructuración del sistema, elaboracion de términos de referencia, prototipo, selección herramienta de desarrollo, desarrollo e implementación de solucion, pruebas, puesta en producción"/>
    <x v="47"/>
    <s v="POR_DEFINIR"/>
    <n v="1.666666666666667E-3"/>
    <s v="Planeado"/>
    <n v="0"/>
    <n v="0"/>
    <n v="0.25"/>
    <n v="0.05"/>
    <n v="0.1"/>
    <n v="0.1"/>
    <n v="0.05"/>
    <n v="0.1"/>
    <n v="0.1"/>
    <n v="0.05"/>
    <n v="0.1"/>
    <n v="0.1"/>
    <n v="1"/>
    <s v="Ejecutado"/>
    <n v="0"/>
    <n v="0"/>
    <n v="0.25"/>
    <n v="0.05"/>
    <n v="0.1"/>
    <n v="0.1"/>
    <n v="0"/>
    <n v="0"/>
    <n v="0"/>
    <n v="0"/>
    <n v="0"/>
    <n v="0"/>
    <n v="0.5"/>
    <n v="0.5"/>
    <x v="1"/>
    <x v="141"/>
    <x v="144"/>
    <n v="0"/>
    <n v="0"/>
    <n v="0"/>
    <n v="0"/>
    <s v="365 mar - Analisis herramientas BPM.pdf"/>
    <x v="76"/>
    <s v="314 abril - Invitación Sondeo de Mercado Gestor Documental.pdf"/>
    <s v="solicitud de Sondeo de mercado para gestión documental, donde se solicita información del BPM."/>
    <s v="Invitación Sondeo de Mercado Gestor Documental V2.pdf"/>
    <s v="Sondeo de Mercado para analizar las herramientas disponibles en el mercado."/>
    <s v="281 junio - Presentación Comparativo soluciones de Gestión Documental.pptx"/>
    <s v="Análisis de la posible herramienta a utilizar."/>
  </r>
  <r>
    <n v="23"/>
    <s v="1.1.1 Reforma institucional y gobernanza del sector transporte"/>
    <x v="0"/>
    <s v="Fortalecer la Vigilancia."/>
    <x v="0"/>
    <s v="10. Plan de Acción Institucional - PAI"/>
    <x v="0"/>
    <n v="2"/>
    <x v="14"/>
    <s v="PAI_01 - Operacional"/>
    <s v="MT_46"/>
    <x v="184"/>
    <x v="143"/>
    <x v="9"/>
    <s v="Secretaria General"/>
    <s v="Grupo Control Interno Disciplinario"/>
    <s v="Coordinador Grupo Control Interno Disciplinario"/>
    <s v="Apoyo"/>
    <s v="Administrativa/Financiera"/>
    <s v="Funcionamiento"/>
    <s v="3. GESTION CON VALORES PARA RESULTADOS"/>
    <s v="3.2.1.1 Fortalecimiento organizacional y simplificación de procesos"/>
    <m/>
    <m/>
    <m/>
    <m/>
    <m/>
    <m/>
    <n v="1"/>
    <x v="62"/>
    <s v="POR_DEFINIR"/>
    <n v="4.4642857142857152E-4"/>
    <s v="Planeado"/>
    <n v="7"/>
    <n v="2"/>
    <n v="5"/>
    <n v="4"/>
    <n v="0"/>
    <n v="3"/>
    <n v="0"/>
    <n v="0"/>
    <n v="0"/>
    <n v="0"/>
    <n v="0"/>
    <n v="0"/>
    <n v="21"/>
    <s v="Ejecutado"/>
    <n v="7"/>
    <n v="2"/>
    <n v="5"/>
    <n v="4"/>
    <n v="0"/>
    <n v="3"/>
    <n v="0"/>
    <n v="0"/>
    <n v="0"/>
    <n v="0"/>
    <n v="0"/>
    <n v="0"/>
    <n v="21"/>
    <n v="1"/>
    <x v="3"/>
    <x v="142"/>
    <x v="145"/>
    <s v="Hojas de vida de los indicadores_x000a_PAI_x000a_PEI_x000a_Plan de Mejoramiento_x000a_Plan de Austeridad_x000a_Seguimiento al mapa de riesgos"/>
    <s v="Se realizó la medición de los indicadores del proceso_x000a_Seguimeinto al PEI y PAI con corte a Diciembre de 2018_x000a_Informe de Austeridad del gasto_x000a_Seguimiento al mapa de riesgos"/>
    <s v="Hojas de vida de los indicadores_x000a_Plan de Austeridad del gasto_x000a_Borrador de los formatos"/>
    <s v="Se realizó la verificación de los formatos publicados en cadena de valor, se encuentra pendiente de revisión y aprobación por parte de la Secretaria General_x000a_Informe de austeridad del gasto"/>
    <s v="PAI_x000a_Indicadores_x000a_Austeridad del Gasto_x000a_Auditoria de Control Interno_x000a_Formatos del proceso"/>
    <x v="77"/>
    <s v="1. PAI con reporte a Marzo, 2. Ficha Técnica de Indicadores, 3. Informe de Austeridad del Gasto, 4. Formatos del proceso y 5. Actulización del Normograma"/>
    <s v="Se efectúo la convencional medición de Indicadores, los Informes de Austeridad del gasto, la Actualización y aprobación de formatos y el el normograma"/>
    <n v="0"/>
    <n v="0"/>
    <s v="1. PAI con reporte a junio, 2. Ficha Técnica de Indicadores, 3. Informe de Austeridad del Gasto. "/>
    <s v="Reporte mensual del PAI, Se efectúo la convencional medición de Indicadores, los Informes de Austeridad del gasto."/>
  </r>
  <r>
    <n v="61"/>
    <s v="1.1.2 Fortalecimiento de instancias de articulación y coordinación institucional."/>
    <x v="0"/>
    <s v="Fortalecer la Vigilancia."/>
    <x v="0"/>
    <s v="10. Plan de Acción Institucional - PAI"/>
    <x v="0"/>
    <n v="2"/>
    <x v="14"/>
    <s v="PAI_01 - Operacional"/>
    <s v="MT_46"/>
    <x v="185"/>
    <x v="143"/>
    <x v="9"/>
    <s v="Secretaria General"/>
    <s v="Grupo Talento Humano"/>
    <s v="Coordinador Grupo Talento Humano"/>
    <s v="Apoyo"/>
    <s v="Administrativa/Financiera"/>
    <s v="Funcionamiento"/>
    <s v="1. TALENTO HUMANO"/>
    <s v="1.2.1 Gestión Estratégica del Talento Humano "/>
    <m/>
    <m/>
    <m/>
    <m/>
    <m/>
    <m/>
    <n v="1"/>
    <x v="62"/>
    <s v="POR_DEFINIR"/>
    <n v="4.4642857142857152E-4"/>
    <s v="Planeado"/>
    <n v="2"/>
    <n v="2"/>
    <n v="4"/>
    <n v="3"/>
    <n v="0"/>
    <n v="5"/>
    <n v="0"/>
    <n v="0"/>
    <n v="0"/>
    <n v="0"/>
    <n v="0"/>
    <n v="0"/>
    <n v="16"/>
    <s v="Ejecutado"/>
    <n v="2"/>
    <n v="2"/>
    <n v="4"/>
    <n v="3"/>
    <n v="0"/>
    <n v="5"/>
    <n v="0"/>
    <n v="0"/>
    <n v="0"/>
    <n v="0"/>
    <n v="0"/>
    <n v="0"/>
    <n v="16"/>
    <n v="1"/>
    <x v="3"/>
    <x v="143"/>
    <x v="146"/>
    <s v="PAI Y Correo electronico de austeridad"/>
    <s v="Reporte a Planeación: avance actividades PAI mes de Enero_x000a_Informe oficina control Interno sobre austeridad del gasto"/>
    <s v="PAI Y Correo electronico de austeridad"/>
    <s v="Reporte a Planeación: avance actividades PAI mes de Febrero_x000a_Informe oficina control Interno sobre austeridad del gasto"/>
    <s v="Mapa de riesgos - _x000a_Correo electrónico remisorio - PAI_x000a_Informe control interno austeridad del gasto_x000a_Informe evalaución de riesgos (OCI)"/>
    <x v="78"/>
    <s v="Correos electrónicos"/>
    <s v="Reporte a Oficina Asesora de Planeación de PAI del mes de marzo de 2019._x000a_Publicación de actualización del mapa de riesgos del proceso de gestión de talento  Humano._x000a_Respuesta a la oficina de Control Interno sobre informe preliminar de auditoría._x000a_"/>
    <n v="0"/>
    <n v="0"/>
    <s v="Correos electrónicos"/>
    <s v="Reporte  a la Oficina Asora de Planeación sobre: _x000a_avance de cumplimiento del PAI de Talento Humano del mes de mayo (6 de junio)._x000a_Seguimiento al mapa de riesgos del Grupo (11 de junio)._x000a_Respuesta a solicitud de información sobre cumplimiento Ley 951 de 2005 (6 de junio de 2019)_x000a_Invitación a capacitación sobre SEDEL a funcionarios de la  Oficina de Control Interno (26 de junio)_x000a_Capacitación funcionarios Oficina Asesora de Planeación (27 de junio de 2019)"/>
  </r>
  <r>
    <n v="66"/>
    <s v="PEND_PES2019"/>
    <x v="0"/>
    <s v="Fortalecer la Vigilancia."/>
    <x v="0"/>
    <s v="10. Plan de Acción Institucional - PAI"/>
    <x v="0"/>
    <n v="2"/>
    <x v="14"/>
    <s v="PAI_01 - Operacional"/>
    <s v="MT_46"/>
    <x v="186"/>
    <x v="143"/>
    <x v="9"/>
    <s v="Secretaria General"/>
    <s v="Atención al Ciudadano"/>
    <s v="Coordinador Atención al Ciudadano"/>
    <s v="Apoyo"/>
    <s v="Administrativa/Financiera"/>
    <s v="Funcionamiento"/>
    <s v="3. GESTION CON VALORES PARA RESULTADOS"/>
    <s v="3.2.1.1 Fortalecimiento organizacional y simplificación de procesos"/>
    <m/>
    <m/>
    <m/>
    <m/>
    <m/>
    <m/>
    <n v="1"/>
    <x v="64"/>
    <s v="POR_DEFINIR"/>
    <n v="4.4642857142857152E-4"/>
    <s v="Planeado"/>
    <n v="10"/>
    <n v="6"/>
    <n v="5"/>
    <n v="5"/>
    <n v="0"/>
    <n v="9"/>
    <n v="0"/>
    <n v="0"/>
    <n v="0"/>
    <n v="0"/>
    <n v="0"/>
    <n v="0"/>
    <n v="35"/>
    <s v="Ejecutado"/>
    <n v="10"/>
    <n v="6"/>
    <n v="5"/>
    <n v="5"/>
    <n v="0"/>
    <n v="9"/>
    <n v="0"/>
    <n v="0"/>
    <n v="0"/>
    <n v="0"/>
    <n v="0"/>
    <n v="0"/>
    <n v="35"/>
    <n v="1"/>
    <x v="3"/>
    <x v="144"/>
    <x v="147"/>
    <s v="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
    <s v="Control Interno:5, Planeación:4, Secretaría General:1."/>
    <s v="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
    <s v="Control Interno: 4, Planeación: 1, Secretaría General: 1. "/>
    <s v="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
    <x v="79"/>
    <s v="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
    <s v="SECRETARÍA GENERAL: 3. PLANEACIÓN: 2"/>
    <n v="0"/>
    <n v="0"/>
    <s v="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
    <s v="Secretaría General: 6 y Planeación: 3"/>
  </r>
  <r>
    <n v="73"/>
    <s v="PEND_PES2019"/>
    <x v="0"/>
    <s v="Fortalecer la Vigilancia."/>
    <x v="0"/>
    <s v="10. Plan de Acción Institucional - PAI"/>
    <x v="0"/>
    <n v="2"/>
    <x v="14"/>
    <s v="PAI_01 - Operacional"/>
    <s v="MT_46"/>
    <x v="187"/>
    <x v="143"/>
    <x v="9"/>
    <s v="Secretaria General"/>
    <s v="Notificaciones"/>
    <s v="Coordinador de Notificaciones"/>
    <s v="Apoyo"/>
    <s v="Administrativa/Financiera"/>
    <s v="Funcionamiento"/>
    <s v="3. GESTION CON VALORES PARA RESULTADOS"/>
    <s v="3.2.1.1 Fortalecimiento organizacional y simplificación de procesos"/>
    <m/>
    <m/>
    <m/>
    <m/>
    <m/>
    <m/>
    <n v="1"/>
    <x v="62"/>
    <s v="POR_DEFINIR"/>
    <n v="4.4642857142857152E-4"/>
    <s v="Planeado"/>
    <n v="6"/>
    <n v="1"/>
    <n v="6"/>
    <n v="6"/>
    <n v="0"/>
    <n v="3"/>
    <n v="0"/>
    <n v="0"/>
    <n v="0"/>
    <n v="0"/>
    <n v="0"/>
    <n v="0"/>
    <n v="22"/>
    <s v="Ejecutado"/>
    <n v="6"/>
    <n v="1"/>
    <n v="6"/>
    <n v="6"/>
    <n v="0"/>
    <n v="3"/>
    <n v="0"/>
    <n v="0"/>
    <n v="0"/>
    <n v="0"/>
    <n v="0"/>
    <n v="0"/>
    <n v="22"/>
    <n v="1"/>
    <x v="3"/>
    <x v="145"/>
    <x v="148"/>
    <s v="Correo Electronico - Orfeo"/>
    <s v="Se presentaron los siguientes informes en los términos requeridos: 1. 03-01-2019: PAI del IV Trimestre de 2018. (Oficina de Planeación)_x000a_2. 03-01-2019: Informe de Gestión 2018. (Oficina de Planeación)_x000a_3. 08-01-2019: Evaluación institucional de gestión por dependencias. (OCI)_x000a_4. 08-01-2019: Plan de trabajo para la Evaluación de acciones por todas las fuentes e Indicadores (según selectivo). (OCI)_x000a_5. 08-01-2019: seguimiento a la implementación de las actividades consignadas en el Plan Anticorrupción y de Atención al Ciudadano y Mapas de Riesgos de corrupción y Riesgos de Gestión, del 01 de septiembre al 31 de diciembre de 2018. (OCI)_x000a_6. 25-01-2019: PAI Notificaciones 2019. (Oficina de Planeación)"/>
    <s v="Correo Electronico - Orfeo"/>
    <s v="Se presentaron los siguientes informes en los términos requeridos: 1. 15-02-2019: Plan de mejoramiento archivístico Grupo de Notificaciones - IV Trimestre 2018. (OCI)"/>
    <s v="Correo Electronico - Orfeo"/>
    <x v="80"/>
    <s v="Correo Electronico - Orfeo"/>
    <s v="Se presentaron los siguientes informes en los términos requeridos: _x000a_1. 01-04-2019: Organización archivos de gestión - PMA. (Gestión Documental). Evidencia 2._x000a_2. 02-04-2019: PAI 2019 por coordinación. (Oficina Asesora de Planeación). Evidencia 3._x000a_3. 03-04-2019: Observaciones - informe preliminar de seguimiento y evaluación de Riesgos de Gestión (según selectivo) del 1 de octubre a 31 de diciembre de 2018. (OCI – Secretaría General). Evidencia 4._x000a_4. 04-04-2019: Solicitud de cumplimiento de la SENTENCIA ACCIÓN DE TUTELA - RADICADO 010-2018-00711. (Oficina Asesora Jurídica). Evidencia 5._x000a_5. 05-04-2019: Diligenciamiento PAI Marzo 2019. (Oficina Asesora de Planeación). Evidencia 6._x000a_6. 11-04-2019: Compensación tiempo de semana santa 2019, Grupo de Notificaciones. (Talento Humano). Evidencia 7."/>
    <n v="0"/>
    <n v="0"/>
    <s v="Correo Electronico - Orfeo"/>
    <s v="Se presentaron los siguientes informes en los términos requeridos: _x000a_1. 06-06-2019: PAI del mes de abril de 2019. (Oficina de Planeación) – EVIDENCIA 2_x000a_2. 11-06-2019: Solicitud información de seguimiento y evaluación de riesgos de gestión y control. (Secretaría General - OCI) - EVIDENCIA 3_x000a_3. 17-06-2019: Listado de Informes AGA – NOTIFICACIONES. (Secretaría General – Planeación) – EVIDENCIA 4"/>
  </r>
  <r>
    <n v="112"/>
    <s v="PEND_PES2019"/>
    <x v="0"/>
    <s v="Fortalecer la Vigilancia."/>
    <x v="0"/>
    <s v="10. Plan de Acción Institucional - PAI"/>
    <x v="0"/>
    <n v="2"/>
    <x v="14"/>
    <s v="PAI_01 - Operacional"/>
    <s v="MT_46"/>
    <x v="188"/>
    <x v="143"/>
    <x v="9"/>
    <s v="Secretaria General"/>
    <s v="Gestión Documental"/>
    <s v="Coordinador Gestión Documental"/>
    <s v="Apoyo"/>
    <s v="Administrativa/Financiera"/>
    <s v="Funcionamiento"/>
    <s v="3. GESTION CON VALORES PARA RESULTADOS"/>
    <s v="3.2.1.1 Fortalecimiento organizacional y simplificación de procesos"/>
    <m/>
    <m/>
    <m/>
    <m/>
    <m/>
    <m/>
    <n v="1"/>
    <x v="62"/>
    <s v="POR_DEFINIR"/>
    <n v="4.4642857142857152E-4"/>
    <s v="Planeado"/>
    <n v="1"/>
    <n v="1"/>
    <n v="1"/>
    <n v="1"/>
    <n v="0"/>
    <n v="1"/>
    <n v="0"/>
    <n v="0"/>
    <n v="0"/>
    <n v="0"/>
    <n v="0"/>
    <n v="0"/>
    <n v="5"/>
    <s v="Ejecutado"/>
    <n v="1"/>
    <n v="1"/>
    <n v="1"/>
    <n v="1"/>
    <n v="0"/>
    <n v="1"/>
    <n v="0"/>
    <n v="0"/>
    <n v="0"/>
    <n v="0"/>
    <n v="0"/>
    <n v="0"/>
    <n v="5"/>
    <n v="1"/>
    <x v="3"/>
    <x v="146"/>
    <x v="149"/>
    <s v="Se ejecutó el 100% de las actividades del proceso"/>
    <s v="Organización  y efectividad en la gestión "/>
    <s v="Se ejecutó el 100% de las actividades del proceso"/>
    <s v="Organización  y efectividad en la gestión "/>
    <s v="Se ejecutó el 100% de las actividades del proceso"/>
    <x v="81"/>
    <s v="Se ejecutó el 100% de las actividades del proceso (Cuadro Estadistico)._x000a__x000a_Memorandos cronograma de transferencias_x000a__x000a_Anexo 1_x000a__x000a_De programción de transferencias documentales_x000a__x000a_"/>
    <s v="Organización, oportunidad y efectividad en la gestión "/>
    <n v="0"/>
    <n v="0"/>
    <s v="Se ejecutó el 100% de las actividades del proceso (Cuadro Estadistico)._x000a__x000a_Anexo 1_x000a__x000a_Anexo 1_x000a__x000a_"/>
    <s v="Organización, oportunidad y efectividad en la gestión "/>
  </r>
  <r>
    <n v="123"/>
    <s v="PEND_PES2019"/>
    <x v="0"/>
    <s v="Fortalecer la Vigilancia."/>
    <x v="0"/>
    <s v="10. Plan de Acción Institucional - PAI"/>
    <x v="0"/>
    <n v="2"/>
    <x v="14"/>
    <s v="PAI_01 - Operacional"/>
    <s v="MT_46"/>
    <x v="189"/>
    <x v="143"/>
    <x v="9"/>
    <s v="Secretaria General"/>
    <s v="Dirección Financiera"/>
    <s v="Director Financiero"/>
    <s v="Apoyo"/>
    <s v="Administrativa/Financiera"/>
    <s v="Funcionamiento"/>
    <s v="3. GESTION CON VALORES PARA RESULTADOS"/>
    <s v="3.2.1.1 Fortalecimiento organizacional y simplificación de procesos"/>
    <m/>
    <m/>
    <m/>
    <m/>
    <m/>
    <m/>
    <n v="1"/>
    <x v="62"/>
    <s v="POR_DEFINIR"/>
    <n v="4.4642857142857152E-4"/>
    <s v="Planeado"/>
    <n v="4"/>
    <n v="4"/>
    <n v="6"/>
    <n v="4"/>
    <n v="0"/>
    <n v="6"/>
    <n v="0"/>
    <n v="0"/>
    <n v="0"/>
    <n v="0"/>
    <n v="0"/>
    <n v="0"/>
    <n v="24"/>
    <s v="Ejecutado"/>
    <n v="4"/>
    <n v="4"/>
    <n v="6"/>
    <n v="4"/>
    <n v="0"/>
    <n v="6"/>
    <n v="0"/>
    <n v="0"/>
    <n v="0"/>
    <n v="0"/>
    <n v="0"/>
    <n v="0"/>
    <n v="24"/>
    <n v="1"/>
    <x v="3"/>
    <x v="147"/>
    <x v="150"/>
    <s v="*Reporte ejecucion cualitativa presupuestal * Informe de Autosostenibilidad * Informe de Austeridad del gasto a corte de Diciembre 2018."/>
    <s v="Se realizaron los informes solicitados por Planeacion y control interno "/>
    <s v="*Reporte ejecucion cualitativa presupuestal * Informe de Austeridad del gasto a corte enero 2019"/>
    <s v="Se realizaron los informes solicitados por Planeacion y control interno "/>
    <s v="*Reporte ejecucion cualitativa presupuestal febrero  * Informe de Austeridad del gasto febrero 2019, Reciprocas 4 trimestre 2018, PAI febrero 2019, plan de contratacion sep a Marzo 219, Pormenorizado 2019."/>
    <x v="82"/>
    <s v="*Reporte ejecucion cualitativa presupuestal Marzo  * Informe de autosostenibilidad a Marzo 2019,  PAI Marzo 2019, Pormenorizado marzo 2019."/>
    <s v="Se realizaron los informes solicitados por Planeacion y control interno "/>
    <n v="0"/>
    <n v="0"/>
    <s v="*Reporte ejecucion cualitativa presupuestal a Junio   * Informe de autosostenibilidad a Mayo 2019,Estados Financieros Mayo, austeridad del gasto  de Mayo,  PAI Mayo 2019, Plan Mejoramiento CGR er semestre."/>
    <s v="Se realizaron los informes solicitados por Pagina WEB, Planeacion y control interno, Ministerio de Transporte y Contraloria General de la Republica "/>
  </r>
  <r>
    <n v="135"/>
    <s v="PEND_PES2019"/>
    <x v="0"/>
    <s v="Fortalecer la Vigilancia."/>
    <x v="0"/>
    <s v="10. Plan de Acción Institucional - PAI"/>
    <x v="0"/>
    <n v="2"/>
    <x v="14"/>
    <s v="PAI_01 - Operacional"/>
    <s v="MT_46"/>
    <x v="190"/>
    <x v="143"/>
    <x v="9"/>
    <s v="Secretaria General"/>
    <s v="Dirección Administrativa"/>
    <s v="Director Administrativo"/>
    <s v="Apoyo"/>
    <s v="Administrativa/Financiera"/>
    <s v="Funcionamiento"/>
    <s v="3. GESTION CON VALORES PARA RESULTADOS"/>
    <s v="3.2.1.1 Fortalecimiento organizacional y simplificación de procesos"/>
    <m/>
    <m/>
    <m/>
    <m/>
    <m/>
    <m/>
    <n v="1"/>
    <x v="62"/>
    <s v="POR_DEFINIR"/>
    <n v="4.4642857142857152E-4"/>
    <s v="Planeado"/>
    <n v="8"/>
    <n v="1"/>
    <n v="3"/>
    <n v="2"/>
    <n v="0"/>
    <n v="1"/>
    <n v="0"/>
    <n v="0"/>
    <n v="0"/>
    <n v="0"/>
    <n v="0"/>
    <n v="0"/>
    <n v="15"/>
    <s v="Ejecutado"/>
    <n v="8"/>
    <n v="1"/>
    <n v="3"/>
    <n v="2"/>
    <n v="0"/>
    <n v="1"/>
    <n v="0"/>
    <n v="0"/>
    <n v="0"/>
    <n v="0"/>
    <n v="0"/>
    <n v="0"/>
    <n v="15"/>
    <n v="1"/>
    <x v="3"/>
    <x v="148"/>
    <x v="151"/>
    <n v="0"/>
    <s v="Actividades desarrolladas de cada uno de los procesos de gestion administrativa"/>
    <n v="0"/>
    <s v="Actividades desarrolladas de cada uno de los procesos de gestion administrativa"/>
    <n v="0"/>
    <x v="83"/>
    <s v="Cadena de valor y comunicaciones"/>
    <s v="Respuestas dadas a control interno"/>
    <n v="0"/>
    <n v="0"/>
    <s v="Respuesta dada a control interno durante el mes de junio se envió respuesta a Control Interno de un requerimiento"/>
    <s v="Respuesta dada a la jefatura de control interno  20195300072893 de 27-06-2019"/>
  </r>
  <r>
    <n v="283"/>
    <s v="1.1.1 Reforma institucional y gobernanza del sector transporte"/>
    <x v="0"/>
    <s v="Fortalecer la Vigilancia."/>
    <x v="0"/>
    <s v="10. Plan de Acción Institucional - PAI"/>
    <x v="0"/>
    <n v="2"/>
    <x v="14"/>
    <s v="PAI_01 - Operacional"/>
    <s v="MT_46"/>
    <x v="191"/>
    <x v="143"/>
    <x v="9"/>
    <s v="Secretaria General"/>
    <s v="Secretaria General"/>
    <s v="Secretaria General"/>
    <s v="Apoyo"/>
    <s v="Administrativa/Financiera"/>
    <s v="Funcionamiento"/>
    <s v="3. GESTION CON VALORES PARA RESULTADOS"/>
    <s v="3.2.1.1 Fortalecimiento organizacional y simplificación de procesos"/>
    <m/>
    <m/>
    <m/>
    <m/>
    <m/>
    <m/>
    <n v="1"/>
    <x v="62"/>
    <s v="POR_DEFINIR"/>
    <n v="4.4642857142857152E-4"/>
    <s v="Planeado"/>
    <n v="1"/>
    <n v="1"/>
    <n v="1"/>
    <n v="1"/>
    <n v="0"/>
    <n v="2"/>
    <n v="0"/>
    <n v="0"/>
    <n v="0"/>
    <n v="0"/>
    <n v="0"/>
    <n v="0"/>
    <n v="6"/>
    <s v="Ejecutado"/>
    <n v="1"/>
    <n v="1"/>
    <n v="1"/>
    <n v="1"/>
    <n v="0"/>
    <n v="2"/>
    <n v="0"/>
    <n v="0"/>
    <n v="0"/>
    <n v="0"/>
    <n v="0"/>
    <n v="0"/>
    <n v="6"/>
    <n v="1"/>
    <x v="3"/>
    <x v="149"/>
    <x v="152"/>
    <s v="Certificado de Trasmision de la cuenta anual al SIRECI- CGR- Plan de mejormiento "/>
    <s v="Se consolido en un solo documento los planes de mejoramiento de las areas que registran hallazgos  en algunos de sus procesos, con el fin de que "/>
    <n v="0"/>
    <n v="0"/>
    <s v="A traves de memorando. "/>
    <x v="84"/>
    <s v="A traves de Correo electronico  se formularon observaciones a informe reliminar de seguimiento y evaluacion de riesgos de gestion de la OCI "/>
    <s v="Informe preliminar de seguimiento y evaluacion de riesgos de gestion (según selectivo)  del 1 al 31 de octubre "/>
    <n v="0"/>
    <n v="0"/>
    <s v="Respuesta a requerimiento de Control Interno y a Procuraduria"/>
    <s v="Se consolidó la información relativa a riesgos para Control Interno y de Transparencia para Procuraduria."/>
  </r>
  <r>
    <n v="25"/>
    <s v="1.1.1 Reforma institucional y gobernanza del sector transporte"/>
    <x v="0"/>
    <s v="Fortalecer la Vigilancia."/>
    <x v="0"/>
    <s v="10. Plan de Acción Institucional - PAI"/>
    <x v="0"/>
    <n v="2"/>
    <x v="14"/>
    <s v="PAI_01 - Operacional"/>
    <s v="MT_47"/>
    <x v="192"/>
    <x v="35"/>
    <x v="9"/>
    <s v="Secretaria General"/>
    <s v="Grupo Control Interno Disciplinario"/>
    <s v="Coordinador Grupo Control Interno Disciplinario"/>
    <s v="Apoyo"/>
    <s v="Administrativa/Financiera"/>
    <s v="Funcionamiento"/>
    <s v="5. INFORMACION Y COMUNICACIÓN"/>
    <s v="5.2.2 Gestión Documental"/>
    <m/>
    <m/>
    <m/>
    <m/>
    <m/>
    <m/>
    <n v="1"/>
    <x v="65"/>
    <s v="POR_DEFINIR"/>
    <n v="4.4642857142857152E-4"/>
    <s v="Planeado"/>
    <n v="390"/>
    <n v="373"/>
    <n v="401"/>
    <n v="393"/>
    <n v="0"/>
    <n v="335"/>
    <n v="0"/>
    <n v="0"/>
    <n v="0"/>
    <n v="0"/>
    <n v="0"/>
    <n v="0"/>
    <n v="1892"/>
    <s v="Ejecutado"/>
    <n v="390"/>
    <n v="373"/>
    <n v="401"/>
    <n v="393"/>
    <n v="0"/>
    <n v="335"/>
    <n v="0"/>
    <n v="0"/>
    <n v="0"/>
    <n v="0"/>
    <n v="0"/>
    <n v="0"/>
    <n v="1892"/>
    <n v="1"/>
    <x v="3"/>
    <x v="150"/>
    <x v="153"/>
    <s v="Vigia_x000a_Orfeo_x000a_Archivo Físico"/>
    <s v="Se realizaron 108 radicados por orfeo solicitando información para los procesos._x000a_Se recibieron por Vigia y se tramitaron 3 quejas _x000a_Se tienen 279 carpetas de los procesos de control disciplinario_x000a_Se atendieron 8 usuarios externos"/>
    <s v="Vigia_x000a_Orfeo_x000a_Archivo Físico_x000a_Archivo Físico_x000a_Atención de Usuarios externos"/>
    <s v="Se realizaron 66 radicados por orfeo solicitando información para los procesos_x000a_Se recibieron por Vigia y se tramitaron 15 quejas _x000a_Se tienen 292 carpetas de los procesos de control disciplinario_x000a_Se atendieron 10 usuarios externos"/>
    <n v="0"/>
    <x v="0"/>
    <s v="Vigia, Orfeo y FUID"/>
    <s v="76 memorando y oficios elaborados, 9 Atención presencial, realizadas y 308 carpetas organizadas"/>
    <n v="0"/>
    <n v="0"/>
    <s v="Vigia, Orfeo y FUID"/>
    <s v="120 memorando y oficios elaborados, 7 Atención presencial, realizadas y 208 carpetas organizadas"/>
  </r>
  <r>
    <n v="26"/>
    <s v="1.3.1 Implementación y consolidación de nuevas tecnologías en Sistemas Inteligentes de Transporte"/>
    <x v="0"/>
    <s v="Fortalecer la Vigilancia."/>
    <x v="0"/>
    <s v="10. Plan de Acción Institucional - PAI"/>
    <x v="0"/>
    <n v="2"/>
    <x v="14"/>
    <s v="PAI_01 - Operacional"/>
    <s v="MT_47"/>
    <x v="193"/>
    <x v="35"/>
    <x v="9"/>
    <s v="Secretaria General"/>
    <s v="Secretaria General"/>
    <s v="Secretaria General"/>
    <s v="Apoyo"/>
    <s v="Administrativa/Financiera"/>
    <s v="Funcionamiento"/>
    <s v="5. INFORMACION Y COMUNICACIÓN"/>
    <s v="5.2.2 Gestión Documental"/>
    <m/>
    <m/>
    <m/>
    <m/>
    <m/>
    <m/>
    <n v="1"/>
    <x v="65"/>
    <s v="POR_DEFINIR"/>
    <n v="4.4642857142857152E-4"/>
    <s v="Planeado"/>
    <n v="104"/>
    <n v="25"/>
    <n v="80"/>
    <n v="140"/>
    <n v="0"/>
    <n v="400"/>
    <n v="0"/>
    <n v="0"/>
    <n v="0"/>
    <n v="0"/>
    <n v="0"/>
    <n v="0"/>
    <n v="749"/>
    <s v="Ejecutado"/>
    <n v="104"/>
    <n v="25"/>
    <n v="80"/>
    <n v="130"/>
    <n v="0"/>
    <n v="394"/>
    <n v="0"/>
    <n v="0"/>
    <n v="0"/>
    <n v="0"/>
    <n v="0"/>
    <n v="0"/>
    <n v="733"/>
    <n v="0.97863818424566085"/>
    <x v="3"/>
    <x v="151"/>
    <x v="154"/>
    <s v="Comunicaciones oficiales (Memorando)"/>
    <s v="En el mes de enro se generaron 4 oficios de salida,  100 memorandos tramitados en su totalidad  "/>
    <s v="Comunicaciones oficiales (Memorando)"/>
    <s v="En el mes de febrero se generaron 7 Oficios de salida y  y 18 memorandos tramitados en su totalidad "/>
    <s v="Se recibieron correos de tipo:informativo y de trámite al cual se le dio la ruta pertinente. De los vías allegados a Secretaria General guardo los físicos de contraloria en crapeta con su respectiva respuesta"/>
    <x v="85"/>
    <s v="Comunicaciones"/>
    <s v="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
    <n v="0"/>
    <n v="0"/>
    <s v="Comunicaciones"/>
    <s v="De los 300 vigías que llegarón a Secretaría General quedaron pendientes por resolver 6 debido a que la información no fue allegada, por esto quedaron pendientes para el mes de julio "/>
  </r>
  <r>
    <n v="60"/>
    <s v="1.1.2 Fortalecimiento de instancias de articulación y coordinación institucional."/>
    <x v="0"/>
    <s v="Fortalecer la Vigilancia."/>
    <x v="0"/>
    <s v="10. Plan de Acción Institucional - PAI"/>
    <x v="0"/>
    <n v="2"/>
    <x v="14"/>
    <s v="PAI_01 - Operacional"/>
    <s v="MT_47"/>
    <x v="194"/>
    <x v="35"/>
    <x v="9"/>
    <s v="Secretaria General"/>
    <s v="Grupo Talento Humano"/>
    <s v="Coordinador Grupo Talento Humano"/>
    <s v="Apoyo"/>
    <s v="Administrativa/Financiera"/>
    <s v="Funcionamiento"/>
    <s v="1. TALENTO HUMANO"/>
    <s v="1.2.1 Gestión Estratégica del Talento Humano "/>
    <m/>
    <m/>
    <m/>
    <m/>
    <m/>
    <m/>
    <n v="1"/>
    <x v="66"/>
    <s v="POR_DEFINIR"/>
    <n v="4.4642857142857152E-4"/>
    <s v="Planeado"/>
    <n v="374"/>
    <n v="1271"/>
    <n v="774"/>
    <n v="670"/>
    <n v="0"/>
    <n v="0"/>
    <n v="0"/>
    <n v="0"/>
    <n v="0"/>
    <n v="0"/>
    <n v="0"/>
    <n v="0"/>
    <n v="3089"/>
    <s v="Ejecutado"/>
    <n v="374"/>
    <n v="1271"/>
    <n v="774"/>
    <n v="670"/>
    <n v="0"/>
    <n v="0"/>
    <n v="0"/>
    <n v="0"/>
    <n v="0"/>
    <n v="0"/>
    <n v="0"/>
    <n v="0"/>
    <n v="3089"/>
    <n v="1"/>
    <x v="3"/>
    <x v="152"/>
    <x v="155"/>
    <s v="Documentos "/>
    <s v="Inclusión de 374 documentos en carpeta de historia laboral."/>
    <s v="Documentos "/>
    <s v="Inclusión de documentos 1,271 en carpeta de historia laboral."/>
    <s v="Documentos "/>
    <x v="86"/>
    <s v="Historia laboral"/>
    <s v="Fueron incluidos 670 folios a las carpetas de historia laboral de los funcionarios de planta."/>
    <n v="0"/>
    <n v="0"/>
    <n v="0"/>
    <n v="0"/>
  </r>
  <r>
    <n v="74"/>
    <s v="PEND_PES2019"/>
    <x v="0"/>
    <s v="Fortalecer la Vigilancia."/>
    <x v="0"/>
    <s v="10. Plan de Acción Institucional - PAI"/>
    <x v="0"/>
    <n v="2"/>
    <x v="14"/>
    <s v="PAI_01 - Operacional"/>
    <s v="MT_47"/>
    <x v="195"/>
    <x v="35"/>
    <x v="9"/>
    <s v="Secretaria General"/>
    <s v="Notificaciones"/>
    <s v="Coordinador de Notificaciones"/>
    <s v="Apoyo"/>
    <s v="Administrativa/Financiera"/>
    <s v="Funcionamiento"/>
    <s v="5. INFORMACION Y COMUNICACIÓN"/>
    <s v="5.2.2 Gestión Documental"/>
    <m/>
    <m/>
    <m/>
    <m/>
    <m/>
    <m/>
    <n v="1"/>
    <x v="65"/>
    <s v="POR_DEFINIR"/>
    <n v="4.4642857142857152E-4"/>
    <s v="Planeado"/>
    <n v="116"/>
    <n v="202"/>
    <n v="179"/>
    <n v="191"/>
    <n v="0"/>
    <n v="188"/>
    <n v="0"/>
    <n v="0"/>
    <n v="0"/>
    <n v="0"/>
    <n v="0"/>
    <n v="0"/>
    <n v="876"/>
    <s v="Ejecutado"/>
    <n v="98"/>
    <n v="160"/>
    <n v="150"/>
    <n v="191"/>
    <n v="0"/>
    <n v="188"/>
    <n v="0"/>
    <n v="0"/>
    <n v="0"/>
    <n v="0"/>
    <n v="0"/>
    <n v="0"/>
    <n v="787"/>
    <n v="0.89840182648401823"/>
    <x v="4"/>
    <x v="153"/>
    <x v="156"/>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s v="Sistema de orfeo, vigia y BI"/>
    <x v="87"/>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
    <n v="0"/>
    <n v="0"/>
    <s v="Sistema de orfeo, vigia y BI"/>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
  </r>
  <r>
    <n v="117"/>
    <s v="PEND_PES2019"/>
    <x v="0"/>
    <s v="Fortalecer la Vigilancia."/>
    <x v="0"/>
    <s v="10. Plan de Acción Institucional - PAI"/>
    <x v="0"/>
    <n v="2"/>
    <x v="14"/>
    <s v="PAI_01 - Operacional"/>
    <s v="MT_47"/>
    <x v="196"/>
    <x v="35"/>
    <x v="9"/>
    <s v="Secretaria General"/>
    <s v="Gestión Documental"/>
    <s v="Coordinador Gestión Documental"/>
    <s v="Apoyo"/>
    <s v="Administrativa/Financiera"/>
    <s v="Funcionamiento"/>
    <s v="5. INFORMACION Y COMUNICACIÓN"/>
    <s v="5.2.2 Gestión Documental"/>
    <m/>
    <m/>
    <m/>
    <m/>
    <m/>
    <m/>
    <n v="1"/>
    <x v="62"/>
    <s v="POR_DEFINIR"/>
    <n v="4.4642857142857152E-4"/>
    <s v="Planeado"/>
    <n v="1"/>
    <n v="1"/>
    <n v="1"/>
    <n v="1"/>
    <n v="0"/>
    <n v="1"/>
    <n v="0"/>
    <n v="0"/>
    <n v="0"/>
    <n v="0"/>
    <n v="0"/>
    <n v="0"/>
    <n v="5"/>
    <s v="Ejecutado"/>
    <n v="1"/>
    <n v="1"/>
    <n v="1"/>
    <n v="1"/>
    <n v="0"/>
    <n v="1"/>
    <n v="0"/>
    <n v="0"/>
    <n v="0"/>
    <n v="0"/>
    <n v="0"/>
    <n v="0"/>
    <n v="5"/>
    <n v="1"/>
    <x v="3"/>
    <x v="154"/>
    <x v="157"/>
    <s v="Se mantiene organizado el archivo de gestión, el FUID se encuentra actualizado y se asistió a las reuniones programadas"/>
    <s v="Disponibilidad y acceso a la información y gestión del grupo"/>
    <s v="Se mantiene organizado el archivo de gestión, el FUID se encuentra actualizado y se asistió a las reuniones programadas"/>
    <s v="Disponibilidad y acceso a la información y gestión del grupo"/>
    <s v="Se mantiene organizado el archivo de gestión, el FUID se encuentra actualizado y se asistió a las reuniones programadas"/>
    <x v="88"/>
    <s v="FUID actualizado y archivo de gestión organizado._x000a_Agenda de reuniones asistidas._x000a__x000a_Anexo 5"/>
    <s v="Se mantiene organizado el archivo de gestión, el FUID se encuentra actualizado y se asistió a las reuniones programadas"/>
    <n v="0"/>
    <n v="0"/>
    <s v="FUID actualizado y archivo de gestión organizado._x000a_Agenda de reuniones asistidas._x000a__x000a_Anexo 4"/>
    <s v="Se mantiene organizado el archivo de gestión, el FUID se encuentra actualizado y se asistió a las reuniones programadas"/>
  </r>
  <r>
    <n v="122"/>
    <s v="PEND_PES2019"/>
    <x v="0"/>
    <s v="Fortalecer la Vigilancia."/>
    <x v="0"/>
    <s v="10. Plan de Acción Institucional - PAI"/>
    <x v="0"/>
    <n v="2"/>
    <x v="14"/>
    <s v="PAI_01 - Operacional"/>
    <s v="MT_47"/>
    <x v="197"/>
    <x v="35"/>
    <x v="9"/>
    <s v="Secretaria General"/>
    <s v="Dirección Financiera"/>
    <s v="Director Financiero"/>
    <s v="Apoyo"/>
    <s v="Administrativa/Financiera"/>
    <s v="Funcionamiento"/>
    <s v="5. INFORMACION Y COMUNICACIÓN"/>
    <s v="5.2.2 Gestión Documental"/>
    <m/>
    <m/>
    <m/>
    <m/>
    <m/>
    <m/>
    <n v="1"/>
    <x v="67"/>
    <s v="POR_DEFINIR"/>
    <n v="4.4642857142857152E-4"/>
    <s v="Planeado"/>
    <n v="655.11"/>
    <n v="547"/>
    <n v="611"/>
    <n v="451"/>
    <n v="0"/>
    <n v="503"/>
    <n v="0"/>
    <n v="0"/>
    <n v="0"/>
    <n v="0"/>
    <n v="0"/>
    <n v="0"/>
    <n v="2767.11"/>
    <s v="Ejecutado"/>
    <n v="584.11"/>
    <n v="541"/>
    <n v="593"/>
    <n v="430"/>
    <n v="0"/>
    <n v="503"/>
    <n v="0"/>
    <n v="0"/>
    <n v="0"/>
    <n v="0"/>
    <n v="0"/>
    <n v="0"/>
    <n v="2651.11"/>
    <n v="0.95807900661701195"/>
    <x v="4"/>
    <x v="155"/>
    <x v="158"/>
    <s v="Comunicaciones oficiales (Memorando) según aplicativos Vigia y Orfeo "/>
    <s v="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
    <s v="Comunicaciones oficiales (Memorando) según aplicativos Vigia y Orfeo "/>
    <s v="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
    <s v="Comunicaciones oficiales (Memorando) según aplicativos Vigia y Orfeo "/>
    <x v="89"/>
    <s v="Comunicaciones oficiales (Memorando) según aplicativos Vigia y Orfeo "/>
    <s v="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
    <n v="0"/>
    <n v="0"/>
    <s v="Listado de solicitudes por Vigia e informe respuestas radicadas por Orfeo"/>
    <s v="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
  </r>
  <r>
    <n v="134"/>
    <s v="PEND_PES2019"/>
    <x v="0"/>
    <s v="Fortalecer la Vigilancia."/>
    <x v="0"/>
    <s v="10. Plan de Acción Institucional - PAI"/>
    <x v="0"/>
    <n v="2"/>
    <x v="14"/>
    <s v="PAI_01 - Operacional"/>
    <s v="MT_47"/>
    <x v="198"/>
    <x v="35"/>
    <x v="9"/>
    <s v="Secretaria General"/>
    <s v="Dirección Administrativa"/>
    <s v="Director Administrativo"/>
    <s v="Apoyo"/>
    <s v="Administrativa/Financiera"/>
    <s v="Funcionamiento"/>
    <s v="5. INFORMACION Y COMUNICACIÓN"/>
    <s v="5.2.2 Gestión Documental"/>
    <m/>
    <m/>
    <m/>
    <m/>
    <m/>
    <m/>
    <n v="1"/>
    <x v="65"/>
    <s v="POR_DEFINIR"/>
    <n v="4.4642857142857152E-4"/>
    <s v="Planeado"/>
    <n v="80"/>
    <n v="80"/>
    <n v="80"/>
    <n v="129"/>
    <n v="0"/>
    <n v="120"/>
    <n v="0"/>
    <n v="0"/>
    <n v="0"/>
    <n v="0"/>
    <n v="0"/>
    <n v="0"/>
    <n v="489"/>
    <s v="Ejecutado"/>
    <n v="80"/>
    <n v="80"/>
    <n v="80"/>
    <n v="129"/>
    <n v="0"/>
    <n v="100"/>
    <n v="0"/>
    <n v="0"/>
    <n v="0"/>
    <n v="0"/>
    <n v="0"/>
    <n v="0"/>
    <n v="469"/>
    <n v="0.95910020449897748"/>
    <x v="4"/>
    <x v="156"/>
    <x v="159"/>
    <s v="orfeo_x000a_vigia_x000a_caja menor"/>
    <s v="Respuestas dadas a solicitudes verbales y escritas, ya sea por medio del orfeo o del vigia"/>
    <s v="orfeo_x000a_vigia_x000a_caja menor"/>
    <s v="Respuestas dadas a solicitudes verbales y escritas, ya sea por medio del orfeo o del vigia"/>
    <s v="orfeo_x000a_vigia_x000a_caja menor"/>
    <x v="90"/>
    <s v="Orfeo"/>
    <s v="Se tramitan los diferentes requerimientos, facturas y demas"/>
    <n v="0"/>
    <n v="0"/>
    <s v="se tramitan los diferentes requerimientos, facturas y demas"/>
    <s v="9.Orfeo:_Vigia"/>
  </r>
  <r>
    <n v="54"/>
    <s v="1.1.2 Fortalecimiento de instancias de articulación y coordinación institucional."/>
    <x v="0"/>
    <s v="Fortalecer la Vigilancia."/>
    <x v="0"/>
    <s v="10. Plan de Acción Institucional - PAI"/>
    <x v="0"/>
    <n v="2"/>
    <x v="14"/>
    <s v="PAI_01 - Operacional"/>
    <s v="MT_48"/>
    <x v="199"/>
    <x v="150"/>
    <x v="9"/>
    <s v="Secretaria General"/>
    <s v="Grupo Talento Humano"/>
    <s v="Coordinador Grupo Talento Humano"/>
    <s v="Apoyo"/>
    <s v="Administrativa/Financiera"/>
    <s v="Funcionamiento"/>
    <s v="1. TALENTO HUMANO"/>
    <s v="1.2.1 Gestión Estratégica del Talento Humano "/>
    <m/>
    <m/>
    <m/>
    <m/>
    <m/>
    <m/>
    <n v="12"/>
    <x v="68"/>
    <s v="POR_DEFINIR"/>
    <n v="4.4642857142857152E-4"/>
    <s v="Planeado"/>
    <n v="1"/>
    <n v="1"/>
    <n v="1"/>
    <n v="1"/>
    <n v="1"/>
    <n v="1"/>
    <n v="1"/>
    <n v="1"/>
    <n v="1"/>
    <n v="1"/>
    <n v="1"/>
    <n v="1"/>
    <n v="12"/>
    <s v="Ejecutado"/>
    <n v="1"/>
    <n v="1"/>
    <n v="1"/>
    <n v="1"/>
    <n v="1"/>
    <n v="1"/>
    <n v="0"/>
    <n v="0"/>
    <n v="0"/>
    <n v="0"/>
    <n v="0"/>
    <n v="0"/>
    <n v="6"/>
    <n v="0.5"/>
    <x v="1"/>
    <x v="157"/>
    <x v="160"/>
    <s v="Memorando y  planillas de liquidación"/>
    <s v="Se liquidó la nomina del mes por un valor de $491,394,152 y fue enviado el memorando informativo  y el listado de la liquidación, firmado por la secretaria general al grupo de financiera."/>
    <s v="Memorando y  planillas de liquidación"/>
    <s v="Se liquidó la nomina del mes por un valor de $713,382,870 y fue enviado el memorando informativo  y el listado de la liquidación, firmado por la secretaria general al grupo de financiera."/>
    <s v="Memorando y  planillas de liquidación"/>
    <x v="91"/>
    <s v="Memorando enviado al Grupo de financiera."/>
    <s v="Se liquidó la nómina correspondiente al mes de abril  por un valor de $ 715,349,385,  con los anexos de parafiscales."/>
    <n v="0"/>
    <n v="0"/>
    <s v="Memorando N°20195200069973"/>
    <s v="Se liquidó y canceló la nómina correspondiente al mes de junio de 2019, la cual ascendió a la suma de $815,623,087. Los documentos de liquidación y calculo para el pago de parafiscales fueron remitidos a la Dirección Financiera."/>
  </r>
  <r>
    <n v="55"/>
    <s v="1.1.2 Fortalecimiento de instancias de articulación y coordinación institucional."/>
    <x v="0"/>
    <s v="Fortalecer la Vigilancia."/>
    <x v="0"/>
    <s v="10. Plan de Acción Institucional - PAI"/>
    <x v="0"/>
    <n v="2"/>
    <x v="14"/>
    <s v="PAI_01 - Operacional"/>
    <s v="MT_48"/>
    <x v="200"/>
    <x v="151"/>
    <x v="9"/>
    <s v="Secretaria General"/>
    <s v="Grupo Talento Humano"/>
    <s v="Coordinador Grupo Talento Humano"/>
    <s v="Apoyo"/>
    <s v="Administrativa/Financiera"/>
    <s v="Funcionamiento"/>
    <s v="1. TALENTO HUMANO"/>
    <s v="1.2.1 Gestión Estratégica del Talento Humano "/>
    <m/>
    <m/>
    <m/>
    <m/>
    <m/>
    <m/>
    <n v="1"/>
    <x v="69"/>
    <s v="POR_DEFINIR"/>
    <n v="4.4642857142857152E-4"/>
    <s v="Planeado"/>
    <n v="1"/>
    <n v="5"/>
    <n v="7"/>
    <n v="0"/>
    <n v="0"/>
    <n v="4"/>
    <n v="0"/>
    <n v="0"/>
    <n v="0"/>
    <n v="0"/>
    <n v="0"/>
    <n v="0"/>
    <n v="17"/>
    <s v="Ejecutado"/>
    <n v="1"/>
    <n v="5"/>
    <n v="7"/>
    <n v="0"/>
    <n v="0"/>
    <n v="4"/>
    <n v="0"/>
    <n v="0"/>
    <n v="0"/>
    <n v="0"/>
    <n v="0"/>
    <n v="0"/>
    <n v="17"/>
    <n v="1"/>
    <x v="3"/>
    <x v="158"/>
    <x v="161"/>
    <s v="Planillas de radicación"/>
    <s v="Durante este mes, fueron presentados los documentos para un recobro ante la EPS."/>
    <s v="Planillas de radicación"/>
    <s v="Durante este mes, fueron presentados los documentos para cinco recobros ante las EPS."/>
    <s v="Incapacidades"/>
    <x v="92"/>
    <n v="0"/>
    <s v="Durante el mes de ABRIL no se realizaron gestiones de recobro ante las EPS."/>
    <n v="0"/>
    <n v="0"/>
    <s v="Radicado de documentos"/>
    <s v="Se elaboraron 8 resoluciones de incapacidades de las cuales fueron realizados cuatro recobros de incapacidades a las diferentes EPS."/>
  </r>
  <r>
    <n v="56"/>
    <s v="1.1.2 Fortalecimiento de instancias de articulación y coordinación institucional."/>
    <x v="0"/>
    <s v="Fortalecer la Vigilancia."/>
    <x v="0"/>
    <s v="10. Plan de Acción Institucional - PAI"/>
    <x v="0"/>
    <n v="2"/>
    <x v="14"/>
    <s v="PAI_01 - Operacional"/>
    <s v="MT_48"/>
    <x v="201"/>
    <x v="152"/>
    <x v="9"/>
    <s v="Secretaria General"/>
    <s v="Grupo Talento Humano"/>
    <s v="Coordinador Grupo Talento Humano"/>
    <s v="Apoyo"/>
    <s v="Administrativa/Financiera"/>
    <s v="Funcionamiento"/>
    <s v="1. TALENTO HUMANO"/>
    <s v="1.2.1 Gestión Estratégica del Talento Humano "/>
    <m/>
    <m/>
    <m/>
    <m/>
    <m/>
    <m/>
    <n v="1"/>
    <x v="70"/>
    <s v="POR_DEFINIR"/>
    <n v="4.4642857142857152E-4"/>
    <s v="Planeado"/>
    <n v="114"/>
    <n v="58"/>
    <n v="46"/>
    <n v="49"/>
    <n v="0"/>
    <n v="75"/>
    <n v="0"/>
    <n v="0"/>
    <n v="0"/>
    <n v="0"/>
    <n v="0"/>
    <n v="0"/>
    <n v="342"/>
    <s v="Ejecutado"/>
    <n v="114"/>
    <n v="58"/>
    <n v="46"/>
    <n v="49"/>
    <n v="0"/>
    <n v="75"/>
    <n v="0"/>
    <n v="0"/>
    <n v="0"/>
    <n v="0"/>
    <n v="0"/>
    <n v="0"/>
    <n v="342"/>
    <n v="1"/>
    <x v="3"/>
    <x v="159"/>
    <x v="162"/>
    <s v="Planillas de liquidación diligenciadas."/>
    <s v="Fueron liquidadas 7 comisiones a funcionarios de planta y 107 a contratistas por valor de $ 27,122,533     "/>
    <s v="Planillas de liquidación diligenciadas."/>
    <s v="Fueron liquidadas 11 comisiones a funcionarios de planta y 47 a contratistas por valor de $ 15,588,198     "/>
    <s v="Planillas de liquidación diligenciadas."/>
    <x v="93"/>
    <s v="Formato de comisión de servicios - gastos de traslado y Formatos de solicitud de gastos de desplazamiento."/>
    <s v="Durante el mes de abril se liquidaron 6 gastos de traslado a funcionarios y 43 gastos de desplazamiento a contratistas por un valor total de $ 15,915,236"/>
    <n v="0"/>
    <n v="0"/>
    <s v="Formatos diligenciados"/>
    <s v="Fueron liquidadas 19 comisiones correspondientes a  viaticos y gastos de viaje a funcionarios de planta por valor de $  6,698,860 y 56 comisiones a contratistas por un valor de $ 16,253,890 para un total de $ 22,952,750"/>
  </r>
  <r>
    <n v="29"/>
    <s v="1.3.1 Implementación y consolidación de nuevas tecnologías en Sistemas Inteligentes de Transporte"/>
    <x v="0"/>
    <s v="Fortalecer la Vigilancia."/>
    <x v="0"/>
    <s v="10. Plan de Acción Institucional - PAI"/>
    <x v="0"/>
    <n v="2"/>
    <x v="14"/>
    <s v="PAI_01 - Operacional"/>
    <s v="MT_49"/>
    <x v="202"/>
    <x v="153"/>
    <x v="9"/>
    <s v="Secretaria General"/>
    <s v="Grupo Talento Humano"/>
    <s v="Coordinador Grupo Talento Humano"/>
    <s v="Apoyo"/>
    <s v="Administrativa/Financiera"/>
    <s v="Funcionamiento"/>
    <s v="1. TALENTO HUMANO"/>
    <s v="1.2.1 Gestión Estratégica del Talento Humano "/>
    <m/>
    <m/>
    <m/>
    <m/>
    <m/>
    <m/>
    <n v="0.25"/>
    <x v="71"/>
    <s v="POR_DEFINIR"/>
    <n v="4.4642857142857152E-4"/>
    <s v="Planeado"/>
    <n v="0"/>
    <n v="0"/>
    <n v="0"/>
    <n v="0"/>
    <n v="0"/>
    <n v="0.13"/>
    <n v="0"/>
    <n v="0"/>
    <n v="0"/>
    <n v="0"/>
    <n v="0"/>
    <n v="0.12"/>
    <n v="0.25"/>
    <s v="Ejecutado"/>
    <n v="0"/>
    <n v="0"/>
    <n v="0"/>
    <n v="0"/>
    <n v="0"/>
    <n v="0.13"/>
    <n v="0"/>
    <n v="0"/>
    <n v="0"/>
    <n v="0"/>
    <n v="0"/>
    <n v="0"/>
    <n v="0.13"/>
    <n v="0.52"/>
    <x v="1"/>
    <x v="160"/>
    <x v="163"/>
    <n v="0"/>
    <n v="0"/>
    <n v="0"/>
    <n v="0"/>
    <n v="0"/>
    <x v="0"/>
    <n v="0"/>
    <s v="Se realizaran actividades a partir del mes de junio de 2019"/>
    <n v="0"/>
    <n v="0"/>
    <s v="Actos administrativos"/>
    <n v="0"/>
  </r>
  <r>
    <n v="31"/>
    <s v="1.3.1 Implementación y consolidación de nuevas tecnologías en Sistemas Inteligentes de Transporte"/>
    <x v="0"/>
    <s v="Fortalecer la Vigilancia."/>
    <x v="0"/>
    <s v="10. Plan de Acción Institucional - PAI"/>
    <x v="0"/>
    <n v="2"/>
    <x v="14"/>
    <s v="PAI_01 - Operacional"/>
    <s v="MT_49"/>
    <x v="203"/>
    <x v="154"/>
    <x v="9"/>
    <s v="Secretaria General"/>
    <s v="Grupo Talento Humano"/>
    <s v="Coordinador Grupo Talento Humano"/>
    <s v="Apoyo"/>
    <s v="Administrativa/Financiera"/>
    <s v="Funcionamiento"/>
    <s v="1. TALENTO HUMANO"/>
    <s v="1.2.1 Gestión Estratégica del Talento Humano "/>
    <m/>
    <m/>
    <m/>
    <m/>
    <m/>
    <m/>
    <n v="0.5"/>
    <x v="58"/>
    <s v="POR_DEFINIR"/>
    <n v="4.4642857142857152E-4"/>
    <s v="Planeado"/>
    <n v="0"/>
    <n v="0"/>
    <n v="0"/>
    <n v="0"/>
    <n v="0"/>
    <n v="0"/>
    <n v="0"/>
    <n v="0.25"/>
    <n v="0"/>
    <n v="0"/>
    <n v="0.25"/>
    <n v="0"/>
    <n v="0.5"/>
    <s v="Ejecutado"/>
    <n v="0"/>
    <n v="0"/>
    <n v="0"/>
    <n v="0"/>
    <n v="0"/>
    <n v="0"/>
    <n v="0"/>
    <n v="0"/>
    <n v="0"/>
    <n v="0"/>
    <n v="0"/>
    <n v="0"/>
    <n v="0"/>
    <n v="0"/>
    <x v="2"/>
    <x v="161"/>
    <x v="164"/>
    <n v="0"/>
    <n v="0"/>
    <n v="0"/>
    <n v="0"/>
    <n v="0"/>
    <x v="0"/>
    <s v="Las actividades están programadas para el segundo semestre de 2019"/>
    <s v="Las actividades están programadas para el segundo semestre de 2019"/>
    <n v="0"/>
    <n v="0"/>
    <n v="0"/>
    <n v="0"/>
  </r>
  <r>
    <n v="57"/>
    <s v="1.1.2 Fortalecimiento de instancias de articulación y coordinación institucional."/>
    <x v="0"/>
    <s v="Fortalecer la Vigilancia."/>
    <x v="0"/>
    <s v="10. Plan de Acción Institucional - PAI"/>
    <x v="0"/>
    <n v="2"/>
    <x v="14"/>
    <s v="PAI_01 - Operacional"/>
    <s v="MT_49"/>
    <x v="204"/>
    <x v="155"/>
    <x v="9"/>
    <s v="Secretaria General"/>
    <s v="Grupo Talento Humano"/>
    <s v="Coordinador Grupo Talento Humano"/>
    <s v="Apoyo"/>
    <s v="Administrativa/Financiera"/>
    <s v="Funcionamiento"/>
    <s v="1. TALENTO HUMANO"/>
    <s v="1.2.2 Integridad"/>
    <m/>
    <m/>
    <m/>
    <m/>
    <m/>
    <m/>
    <n v="1"/>
    <x v="72"/>
    <s v="POR_DEFINIR"/>
    <n v="4.4642857142857152E-4"/>
    <s v="Planeado"/>
    <n v="0"/>
    <n v="0"/>
    <n v="0"/>
    <n v="0"/>
    <n v="0"/>
    <n v="0"/>
    <n v="0"/>
    <n v="0"/>
    <n v="1"/>
    <n v="0"/>
    <n v="0"/>
    <n v="0"/>
    <n v="1"/>
    <s v="Ejecutado"/>
    <n v="0"/>
    <n v="0"/>
    <n v="0"/>
    <n v="0"/>
    <n v="0"/>
    <n v="0"/>
    <n v="0"/>
    <n v="0"/>
    <n v="0"/>
    <n v="0"/>
    <n v="0"/>
    <n v="0"/>
    <n v="0"/>
    <n v="0"/>
    <x v="2"/>
    <x v="162"/>
    <x v="165"/>
    <s v="N/A"/>
    <s v="En el transcurso del mes no se realizaron actividades relacionadas con este tema, estas se desarrollarán a partir del segundo trimestre del año en curso."/>
    <s v="N/A"/>
    <s v="En el transcurso del mes no se realizaron actividades relacionadas con este tema, estas se desarrollarán a partir del segundo trimestre del año en curso."/>
    <s v="N/A"/>
    <x v="94"/>
    <n v="0"/>
    <s v="Las actividades están programadas para el mes de septiembre de 2019."/>
    <n v="0"/>
    <n v="0"/>
    <s v="Acta de reunión._x000a_Manillas con valores._x000a_Publicación en carteleras virtuales."/>
    <s v="El día 5 de junio de 2019 se llevó a cabo una reunión del Grupo integrado para la socialización del código de Integridad, en la que se presentaron las propuestas para la implementación de dicho código._x000a_Durante la celebración del día del servidor público, en las dos jornadas de pausas activas, fueron entregadas unas manillas con estampación alusiva a cada uno de los valores que conforman el código de Inegridad._x000a_ Durante el mes fueron publicados en las carteleras virtuales, mensajes alusivos a cada uno de los valores del código."/>
  </r>
  <r>
    <n v="142"/>
    <s v="PEND_PES2019"/>
    <x v="0"/>
    <s v="Fortalecer la Vigilancia."/>
    <x v="0"/>
    <s v="10. Plan de Acción Institucional - PAI"/>
    <x v="0"/>
    <n v="2"/>
    <x v="14"/>
    <s v="PAI_01 - Operacional"/>
    <s v="MT_49"/>
    <x v="205"/>
    <x v="156"/>
    <x v="9"/>
    <s v="Secretaria General"/>
    <s v="Grupo Talento Humano"/>
    <s v="Coordinador Grupo Talento Humano"/>
    <s v="Apoyo"/>
    <s v="Administrativa/Financiera"/>
    <s v="Funcionamiento"/>
    <s v="1. TALENTO HUMANO"/>
    <s v="1.2.1 Gestión Estratégica del Talento Humano "/>
    <m/>
    <m/>
    <m/>
    <m/>
    <m/>
    <m/>
    <n v="4"/>
    <x v="73"/>
    <s v="POR_DEFINIR"/>
    <n v="4.4642857142857152E-4"/>
    <s v="Planeado"/>
    <n v="0"/>
    <n v="0"/>
    <n v="0"/>
    <n v="0"/>
    <n v="1"/>
    <n v="1"/>
    <n v="0"/>
    <n v="0"/>
    <n v="1"/>
    <n v="0"/>
    <n v="1"/>
    <n v="0"/>
    <n v="4"/>
    <s v="Ejecutado"/>
    <n v="0"/>
    <n v="0"/>
    <n v="0"/>
    <n v="0"/>
    <n v="0"/>
    <n v="1"/>
    <n v="0"/>
    <n v="0"/>
    <n v="0"/>
    <n v="0"/>
    <n v="0"/>
    <n v="0"/>
    <n v="1"/>
    <n v="0.25"/>
    <x v="1"/>
    <x v="163"/>
    <x v="166"/>
    <n v="0"/>
    <n v="0"/>
    <n v="0"/>
    <n v="0"/>
    <n v="0"/>
    <x v="0"/>
    <n v="0"/>
    <s v="Las actividades correspondientes están programadas a partir del mes de mayo de 2019"/>
    <n v="0"/>
    <n v="0"/>
    <s v="Publicación en carteleras virtuales"/>
    <s v="Se difundió información sobre el programa Servimos, haciendo invitación a todos los funcionarios a participar de éste.  La difusión se realizó en las carteleras virtuales y en la intranet de la Entidad."/>
  </r>
  <r>
    <n v="72"/>
    <s v="PEND_PES2019"/>
    <x v="0"/>
    <s v="Fortalecer la Vigilancia."/>
    <x v="0"/>
    <s v="10. Plan de Acción Institucional - PAI"/>
    <x v="0"/>
    <n v="2"/>
    <x v="14"/>
    <s v="PAI_01 - Operacional"/>
    <s v="MT_50"/>
    <x v="206"/>
    <x v="157"/>
    <x v="9"/>
    <s v="Secretaria General"/>
    <s v="Notificaciones"/>
    <s v="Coordinador de Notificaciones"/>
    <s v="Apoyo"/>
    <s v="Administrativa/Financiera"/>
    <s v="Funcionamiento"/>
    <s v="3. GESTION CON VALORES PARA RESULTADOS"/>
    <s v="3.2.1.1 Fortalecimiento organizacional y simplificación de procesos"/>
    <m/>
    <m/>
    <m/>
    <m/>
    <m/>
    <m/>
    <n v="1"/>
    <x v="74"/>
    <s v="POR_DEFINIR"/>
    <n v="4.4642857142857152E-4"/>
    <s v="Planeado"/>
    <n v="338"/>
    <n v="267"/>
    <n v="297"/>
    <n v="634"/>
    <n v="0"/>
    <n v="1207"/>
    <n v="0"/>
    <n v="0"/>
    <n v="0"/>
    <n v="0"/>
    <n v="0"/>
    <n v="0"/>
    <n v="2743"/>
    <s v="Ejecutado"/>
    <n v="330"/>
    <n v="230"/>
    <n v="256"/>
    <n v="634"/>
    <n v="0"/>
    <n v="1207"/>
    <n v="0"/>
    <n v="0"/>
    <n v="0"/>
    <n v="0"/>
    <n v="0"/>
    <n v="0"/>
    <n v="2657"/>
    <n v="0.96864746627779807"/>
    <x v="3"/>
    <x v="164"/>
    <x v="167"/>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s v="Cuadro estructura Notificaciones año 2019"/>
    <x v="95"/>
    <s v="Cuadro estructura Notificaciones año 2019"/>
    <s v="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
    <n v="0"/>
    <n v="0"/>
    <s v="Cuadro estructura Notificaciones año 2019"/>
    <s v="Al 28 de junio se tiene registro de 1207 Actos Administrativos numerados, notificados y algunos en proceso de notificación. EVIDENCIA 1."/>
  </r>
  <r>
    <n v="24"/>
    <s v="1.1.1 Reforma institucional y gobernanza del sector transporte"/>
    <x v="0"/>
    <s v="Fortalecer la Vigilancia."/>
    <x v="0"/>
    <s v="10. Plan de Acción Institucional - PAI"/>
    <x v="0"/>
    <n v="2"/>
    <x v="14"/>
    <s v="PAI_01 - Operacional"/>
    <s v="MT_51"/>
    <x v="207"/>
    <x v="158"/>
    <x v="9"/>
    <s v="Secretaria General"/>
    <s v="Grupo Control Interno Disciplinario"/>
    <s v="Coordinador Grupo Control Interno Disciplinario"/>
    <s v="Apoyo"/>
    <s v="Administrativa/Financiera"/>
    <s v="Funcionamiento"/>
    <s v="1. TALENTO HUMANO"/>
    <s v="1.2.2 Integridad"/>
    <m/>
    <m/>
    <m/>
    <m/>
    <m/>
    <m/>
    <n v="4"/>
    <x v="75"/>
    <s v="POR_DEFINIR"/>
    <n v="4.4642857142857152E-4"/>
    <s v="Planeado"/>
    <n v="0"/>
    <n v="0"/>
    <n v="1"/>
    <n v="0"/>
    <n v="0"/>
    <n v="1"/>
    <n v="0"/>
    <n v="0"/>
    <n v="1"/>
    <n v="0"/>
    <n v="0"/>
    <n v="1"/>
    <n v="4"/>
    <s v="Ejecutado"/>
    <n v="0"/>
    <n v="0"/>
    <n v="1"/>
    <n v="0"/>
    <n v="0"/>
    <n v="1"/>
    <n v="0"/>
    <n v="0"/>
    <n v="0"/>
    <n v="0"/>
    <n v="0"/>
    <n v="0"/>
    <n v="2"/>
    <n v="0.5"/>
    <x v="1"/>
    <x v="165"/>
    <x v="168"/>
    <s v="NA"/>
    <s v="NA"/>
    <s v="NA"/>
    <s v="NA"/>
    <s v="Mensaje en correo electrónico e intranet"/>
    <x v="96"/>
    <n v="0"/>
    <n v="0"/>
    <n v="0"/>
    <n v="0"/>
    <s v="1. Se realizó la campaña de prevención programada para este trimestre"/>
    <s v="1. El dia 27 de junio de 2019, al correo institucional de cada servidor público, se remitio la informacion sobre los debres de los servidores públicos"/>
  </r>
  <r>
    <n v="113"/>
    <s v="PEND_PES2019"/>
    <x v="0"/>
    <s v="Fortalecer la Vigilancia."/>
    <x v="0"/>
    <s v="10. Plan de Acción Institucional - PAI"/>
    <x v="0"/>
    <n v="2"/>
    <x v="14"/>
    <s v="PAI_01 - Operacional"/>
    <s v="MT_52"/>
    <x v="208"/>
    <x v="159"/>
    <x v="9"/>
    <s v="Secretaria General"/>
    <s v="Gestión Documental"/>
    <s v="Coordinador Gestión Documental"/>
    <s v="Apoyo"/>
    <s v="Administrativa/Financiera"/>
    <s v="Funcionamiento"/>
    <s v="5. INFORMACION Y COMUNICACIÓN"/>
    <s v="5.2.2 Gestión Documental"/>
    <m/>
    <m/>
    <m/>
    <m/>
    <m/>
    <m/>
    <n v="100"/>
    <x v="76"/>
    <s v="POR_DEFINIR"/>
    <n v="4.4642857142857152E-4"/>
    <s v="Planeado"/>
    <n v="0.1"/>
    <n v="0.1"/>
    <n v="0.2"/>
    <n v="0.1"/>
    <n v="0.1"/>
    <n v="0.1"/>
    <n v="0.1"/>
    <n v="0.1"/>
    <n v="0.1"/>
    <n v="0"/>
    <n v="0"/>
    <n v="0"/>
    <n v="0.99999999999999989"/>
    <s v="Ejecutado"/>
    <n v="0.1"/>
    <n v="0.1"/>
    <n v="0.2"/>
    <n v="0.1"/>
    <n v="0"/>
    <n v="0"/>
    <n v="0"/>
    <n v="0"/>
    <n v="0"/>
    <n v="0"/>
    <n v="0"/>
    <n v="0"/>
    <n v="0.5"/>
    <n v="0.5"/>
    <x v="1"/>
    <x v="166"/>
    <x v="169"/>
    <s v="Documento proyecto esquema general del SIC"/>
    <s v="Cumplimiento a lo establecido en el artículo 46 de la Ley 594_x000a_de 2000  y el Acuerdo 006 de 2014 "/>
    <s v="Recolección_x000a_de información, para su estructuración"/>
    <s v="Planeación de acciones para la adecuada_x000a_conservación de los documentos generados y recibidos en la entidad"/>
    <s v="Finalización Plan de Conservación Documental "/>
    <x v="97"/>
    <s v="Finalización Plan de Conservación Documental (version para aprobación y correos electronicos al grupo TICS)._x000a__x000a_Anexo 2"/>
    <s v="Se brindo orientación al Ing. Romero, sobre el levantamiento del Programa de Preservación Digital a largo plazo) "/>
    <n v="0"/>
    <n v="0"/>
    <s v="Continua pendiente estructuración del programa de preservacion digital a largo plazo por parte de la Oficina de TICs"/>
    <s v="Continua pendiente estructuración del programa de preservacion digital a largo plazo por parte de la Oficina de TICs"/>
  </r>
  <r>
    <n v="114"/>
    <s v="PEND_PES2019"/>
    <x v="0"/>
    <s v="Fortalecer la Vigilancia."/>
    <x v="0"/>
    <s v="10. Plan de Acción Institucional - PAI"/>
    <x v="0"/>
    <n v="2"/>
    <x v="14"/>
    <s v="PAI_01 - Operacional"/>
    <s v="MT_52"/>
    <x v="209"/>
    <x v="160"/>
    <x v="9"/>
    <s v="Secretaria General"/>
    <s v="Gestión Documental"/>
    <s v="Coordinador Gestión Documental"/>
    <s v="Apoyo"/>
    <s v="Administrativa/Financiera"/>
    <s v="Funcionamiento"/>
    <s v="5. INFORMACION Y COMUNICACIÓN"/>
    <s v="5.2.2 Gestión Documental"/>
    <m/>
    <m/>
    <m/>
    <m/>
    <m/>
    <m/>
    <n v="3"/>
    <x v="77"/>
    <s v="POR_DEFINIR"/>
    <n v="4.4642857142857152E-4"/>
    <s v="Planeado"/>
    <n v="1"/>
    <n v="0"/>
    <n v="0"/>
    <n v="0"/>
    <n v="0"/>
    <n v="1"/>
    <n v="0"/>
    <n v="0"/>
    <n v="0"/>
    <n v="0"/>
    <n v="0"/>
    <n v="1"/>
    <n v="3"/>
    <s v="Ejecutado"/>
    <n v="1"/>
    <n v="0"/>
    <n v="0"/>
    <n v="0"/>
    <n v="0"/>
    <n v="0"/>
    <n v="0"/>
    <n v="0"/>
    <n v="0"/>
    <n v="0"/>
    <n v="0"/>
    <n v="0"/>
    <n v="1"/>
    <n v="0.33333333333333331"/>
    <x v="1"/>
    <x v="167"/>
    <x v="170"/>
    <s v="Presentación Año Nuevo Archivo Nuevo"/>
    <s v="Archivos organizados desde el inicio de la vigencia 2019"/>
    <s v="N.A."/>
    <s v="N.A."/>
    <n v="0"/>
    <x v="0"/>
    <n v="0"/>
    <n v="0"/>
    <n v="0"/>
    <n v="0"/>
    <n v="0"/>
    <n v="0"/>
  </r>
  <r>
    <n v="116"/>
    <s v="PEND_PES2019"/>
    <x v="0"/>
    <s v="Fortalecer la Vigilancia."/>
    <x v="0"/>
    <s v="10. Plan de Acción Institucional - PAI"/>
    <x v="0"/>
    <n v="2"/>
    <x v="14"/>
    <s v="PAI_01 - Operacional"/>
    <s v="MT_52"/>
    <x v="210"/>
    <x v="161"/>
    <x v="9"/>
    <s v="Secretaria General"/>
    <s v="Gestión Documental"/>
    <s v="Coordinador Gestión Documental"/>
    <s v="Apoyo"/>
    <s v="Administrativa/Financiera"/>
    <s v="Funcionamiento"/>
    <s v="5. INFORMACION Y COMUNICACIÓN"/>
    <s v="5.2.2 Gestión Documental"/>
    <m/>
    <m/>
    <m/>
    <m/>
    <m/>
    <m/>
    <n v="12"/>
    <x v="78"/>
    <s v="POR_DEFINIR"/>
    <n v="4.4642857142857152E-4"/>
    <s v="Planeado"/>
    <n v="1"/>
    <n v="1"/>
    <n v="1"/>
    <n v="1"/>
    <n v="1"/>
    <n v="1"/>
    <n v="1"/>
    <n v="1"/>
    <n v="1"/>
    <n v="1"/>
    <n v="1"/>
    <n v="1"/>
    <n v="12"/>
    <s v="Ejecutado"/>
    <n v="1"/>
    <n v="1"/>
    <n v="2"/>
    <n v="3"/>
    <n v="0"/>
    <n v="3"/>
    <n v="0"/>
    <n v="0"/>
    <n v="0"/>
    <n v="0"/>
    <n v="0"/>
    <n v="0"/>
    <n v="10"/>
    <n v="0.83333333333333337"/>
    <x v="0"/>
    <x v="168"/>
    <x v="171"/>
    <s v="Apoyo en la organización de archivos del Grupo Financiera - FUID año 2018"/>
    <n v="0"/>
    <s v="Apoyo en la organización de archivos de la Oficina Jurídica - FUID año 2018"/>
    <n v="0"/>
    <n v="0"/>
    <x v="98"/>
    <s v="Apoyo en la organización de archivos de gestion de los siguientes grupos:  Talento Humano, IUIT, Vigilancia e Inspección de Puertos._x000a__x000a_Anexo 4"/>
    <s v="Disponibilidad y acceso a la información y gestión de los grupos"/>
    <n v="0"/>
    <n v="0"/>
    <s v="Apoyo en la organización de archivos de gestion de los siguientes grupos:  Vigilancia e Inspección de Puertos, Investigaciones y Control Puertos, Oficina Asesora Jurídica_x000a__x000a_Anexo 3"/>
    <s v="Disponibilidad y acceso a la información y gestión de los grupos"/>
  </r>
  <r>
    <n v="62"/>
    <s v="PEND_PES2019"/>
    <x v="0"/>
    <s v="Fortalecer la Vigilancia."/>
    <x v="0"/>
    <s v="10. Plan de Acción Institucional - PAI"/>
    <x v="0"/>
    <n v="2"/>
    <x v="14"/>
    <s v="PAI_01 - Operacional"/>
    <s v="MT_53"/>
    <x v="211"/>
    <x v="162"/>
    <x v="9"/>
    <s v="Secretaria General"/>
    <s v="Atención al Ciudadano"/>
    <s v="Coordinador Atención al Ciudadano"/>
    <s v="Apoyo"/>
    <s v="Administrativa/Financiera"/>
    <s v="Funcionamiento"/>
    <s v="5. INFORMACION Y COMUNICACIÓN"/>
    <s v="5.2 Transparencia, acceso a la información pública y lucha contra la corrupción"/>
    <m/>
    <m/>
    <m/>
    <m/>
    <m/>
    <m/>
    <n v="1"/>
    <x v="79"/>
    <s v="POR_DEFINIR"/>
    <n v="4.4642857142857152E-4"/>
    <s v="Planeado"/>
    <n v="0"/>
    <n v="0"/>
    <n v="0"/>
    <n v="0"/>
    <n v="0"/>
    <n v="1"/>
    <n v="0"/>
    <n v="0"/>
    <n v="0"/>
    <n v="0"/>
    <n v="0"/>
    <n v="0"/>
    <n v="1"/>
    <s v="Ejecutado"/>
    <n v="0"/>
    <n v="0"/>
    <n v="0"/>
    <n v="0"/>
    <n v="0"/>
    <n v="1"/>
    <n v="0"/>
    <n v="0"/>
    <n v="0"/>
    <n v="0"/>
    <n v="0"/>
    <n v="0"/>
    <n v="1"/>
    <n v="1"/>
    <x v="3"/>
    <x v="169"/>
    <x v="172"/>
    <s v="N.A"/>
    <s v="N.A"/>
    <s v="N.A"/>
    <s v="N.A"/>
    <n v="0"/>
    <x v="0"/>
    <s v="Se han realizado  reuniones  con el call center trabajando en esta dirección  "/>
    <s v="Existen criterios dispersos  de respuesta  por los canales de atención ante las mismas preguntas.se han realizado reuniones con el call center trabajando en esta dirección."/>
    <n v="0"/>
    <n v="0"/>
    <s v="Capacitaciones dirigidas a los funcionarios de Atención al Ciudadano,  por parte de las diferentes áreas de la Supertransporte"/>
    <s v="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
  </r>
  <r>
    <n v="63"/>
    <s v="PEND_PES2019"/>
    <x v="0"/>
    <s v="Fortalecer la Vigilancia."/>
    <x v="0"/>
    <s v="10. Plan de Acción Institucional - PAI"/>
    <x v="0"/>
    <n v="2"/>
    <x v="14"/>
    <s v="PAI_01 - Operacional"/>
    <s v="MT_53"/>
    <x v="212"/>
    <x v="163"/>
    <x v="9"/>
    <s v="Secretaria General"/>
    <s v="Atención al Ciudadano"/>
    <s v="Coordinador Atención al Ciudadano"/>
    <s v="Apoyo"/>
    <s v="Administrativa/Financiera"/>
    <s v="Funcionamiento"/>
    <s v="5. INFORMACION Y COMUNICACIÓN"/>
    <s v="5.2 Transparencia, acceso a la información pública y lucha contra la corrupción"/>
    <m/>
    <m/>
    <m/>
    <m/>
    <m/>
    <m/>
    <n v="1"/>
    <x v="80"/>
    <s v="POR_DEFINIR"/>
    <n v="4.4642857142857152E-4"/>
    <s v="Planeado"/>
    <n v="0"/>
    <n v="0"/>
    <n v="0"/>
    <n v="0"/>
    <n v="0"/>
    <n v="0"/>
    <n v="0"/>
    <n v="0"/>
    <n v="0"/>
    <n v="0"/>
    <n v="0"/>
    <n v="1"/>
    <n v="1"/>
    <s v="Ejecutado"/>
    <n v="0"/>
    <n v="0"/>
    <n v="0"/>
    <n v="0"/>
    <n v="0"/>
    <n v="0"/>
    <n v="0"/>
    <n v="0"/>
    <n v="0"/>
    <n v="0"/>
    <n v="0"/>
    <n v="0"/>
    <n v="0"/>
    <n v="0"/>
    <x v="2"/>
    <x v="170"/>
    <x v="173"/>
    <s v="N.A"/>
    <s v="N.A"/>
    <s v="N.A"/>
    <s v="N.A"/>
    <n v="0"/>
    <x v="0"/>
    <s v="El documento está en elaboración"/>
    <s v="El documento está en elaboración"/>
    <n v="0"/>
    <n v="0"/>
    <n v="0"/>
    <n v="0"/>
  </r>
  <r>
    <n v="64"/>
    <s v="PEND_PES2019"/>
    <x v="0"/>
    <s v="Fortalecer la Vigilancia."/>
    <x v="0"/>
    <s v="10. Plan de Acción Institucional - PAI"/>
    <x v="0"/>
    <n v="2"/>
    <x v="14"/>
    <s v="PAI_01 - Operacional"/>
    <s v="MT_53"/>
    <x v="213"/>
    <x v="164"/>
    <x v="9"/>
    <s v="Secretaria General"/>
    <s v="Atención al Ciudadano"/>
    <s v="Coordinador Atención al Ciudadano"/>
    <s v="Apoyo"/>
    <s v="Administrativa/Financiera"/>
    <s v="Funcionamiento"/>
    <s v="5. INFORMACION Y COMUNICACIÓN"/>
    <s v="5.2 Transparencia, acceso a la información pública y lucha contra la corrupción"/>
    <m/>
    <m/>
    <m/>
    <m/>
    <m/>
    <m/>
    <n v="1"/>
    <x v="81"/>
    <s v="POR_DEFINIR"/>
    <n v="4.4642857142857152E-4"/>
    <s v="Planeado"/>
    <n v="844"/>
    <n v="793"/>
    <n v="856"/>
    <n v="793"/>
    <n v="0"/>
    <n v="640"/>
    <n v="0"/>
    <n v="0"/>
    <n v="0"/>
    <n v="0"/>
    <n v="0"/>
    <n v="0"/>
    <n v="3926"/>
    <s v="Ejecutado"/>
    <n v="810"/>
    <n v="753"/>
    <n v="829"/>
    <n v="761"/>
    <n v="0"/>
    <n v="622"/>
    <n v="0"/>
    <n v="0"/>
    <n v="0"/>
    <n v="0"/>
    <n v="0"/>
    <n v="0"/>
    <n v="3775"/>
    <n v="0.96153846153846156"/>
    <x v="3"/>
    <x v="171"/>
    <x v="174"/>
    <s v="Tirilla del sigturno"/>
    <s v="Se identifica que los turnos cancelados, obedecen a la solicitud del ticket por parte de mensajeros que no se les facilita esperar el turno"/>
    <s v="Evidencia-232"/>
    <s v="Los informes de Atención al Ciudadadano de enero y febrero (radicados Orfeo 20195700010993 y 20195700026213) muestran la actividad de  atención presencial, junto con el informe de tickets atendidos.Evidencia 232 "/>
    <s v="Tirilla del sigturno"/>
    <x v="99"/>
    <s v="Reporte del sigturno"/>
    <s v="Todos los ciudadanos  atendidos reciben orientación, los 32 turnos de diferencia obeceden a que se generó un turno pero los ciudadanos abandonaron la sala. "/>
    <n v="0"/>
    <n v="0"/>
    <s v="Reporte del sigturno"/>
    <s v="Informes de Atención al Ciudadadano de Mayo. Radicados Orfeo 20191000067223.  Muestran la actividad de  atención presencial, junto con el informe de tickets atendidos."/>
  </r>
  <r>
    <n v="67"/>
    <s v="PEND_PES2019"/>
    <x v="0"/>
    <s v="Fortalecer la Vigilancia."/>
    <x v="0"/>
    <s v="10. Plan de Acción Institucional - PAI"/>
    <x v="0"/>
    <n v="2"/>
    <x v="14"/>
    <s v="PAI_01 - Operacional"/>
    <s v="MT_53"/>
    <x v="214"/>
    <x v="165"/>
    <x v="9"/>
    <s v="Secretaria General"/>
    <s v="Atención al Ciudadano"/>
    <s v="Coordinador Atención al Ciudadano"/>
    <s v="Apoyo"/>
    <s v="Administrativa/Financiera"/>
    <s v="Funcionamiento"/>
    <s v="5. INFORMACION Y COMUNICACIÓN"/>
    <s v="5.2.2 Gestión Documental"/>
    <m/>
    <m/>
    <m/>
    <m/>
    <m/>
    <m/>
    <n v="1"/>
    <x v="82"/>
    <s v="POR_DEFINIR"/>
    <n v="4.4642857142857152E-4"/>
    <s v="Planeado"/>
    <n v="0"/>
    <n v="0"/>
    <n v="0"/>
    <n v="0.11111"/>
    <n v="0.11111"/>
    <n v="0.11111"/>
    <n v="0.11111"/>
    <n v="0.11111"/>
    <n v="0.11111"/>
    <n v="0.11111"/>
    <n v="0.11111"/>
    <n v="0.11111"/>
    <n v="0.99999000000000016"/>
    <s v="Ejecutado"/>
    <n v="0"/>
    <n v="0"/>
    <n v="0"/>
    <n v="0.11111"/>
    <n v="0"/>
    <n v="0.11111"/>
    <n v="0"/>
    <n v="0"/>
    <n v="0"/>
    <n v="0"/>
    <n v="0"/>
    <n v="0"/>
    <n v="0.22222"/>
    <n v="0.22222222222222218"/>
    <x v="1"/>
    <x v="172"/>
    <x v="175"/>
    <s v="N.A"/>
    <s v="N.A"/>
    <s v="N.A"/>
    <s v="N.A"/>
    <n v="0"/>
    <x v="0"/>
    <s v="Diseño e implementación de la nueva encuesta del Grupo Atención a lCiudadano"/>
    <s v="La encuesta rediseñada se está aplicando actualmente y la tabulación queda registrada en los informes de gestión que se presentan mensualmente a la Secretaría General de la Superintendencia de Transporte. "/>
    <n v="0"/>
    <n v="0"/>
    <s v="Implementación de la nueva encuesta del Grupo Atención al Ciudadano"/>
    <s v="La encuesta rediseñada se está aplicando actualmente y la tabulación queda registrada en los informes de gestión que se presentan mensualmente a la Secretaría General de la Superintendencia de Transporte. "/>
  </r>
  <r>
    <n v="131"/>
    <s v="PEND_PES2019"/>
    <x v="0"/>
    <s v="Fortalecer la Vigilancia."/>
    <x v="0"/>
    <s v="10. Plan de Acción Institucional - PAI"/>
    <x v="0"/>
    <n v="2"/>
    <x v="14"/>
    <s v="PAI_01 - Operacional"/>
    <s v="MT_54"/>
    <x v="215"/>
    <x v="166"/>
    <x v="9"/>
    <s v="Secretaria General"/>
    <s v="Dirección Administrativa"/>
    <s v="Director Administrativo"/>
    <s v="Apoyo"/>
    <s v="Administrativa/Financiera"/>
    <s v="Funcionamiento"/>
    <s v="3. GESTION CON VALORES PARA RESULTADOS"/>
    <s v="3.2.1.3 Gobierno Digital"/>
    <m/>
    <m/>
    <m/>
    <m/>
    <m/>
    <m/>
    <n v="1"/>
    <x v="65"/>
    <s v="POR_DEFINIR"/>
    <n v="4.4642857142857152E-4"/>
    <s v="Planeado"/>
    <n v="21"/>
    <n v="27"/>
    <n v="24"/>
    <n v="18"/>
    <n v="0"/>
    <n v="0"/>
    <n v="0"/>
    <n v="0"/>
    <n v="0"/>
    <n v="0"/>
    <n v="0"/>
    <n v="0"/>
    <n v="90"/>
    <s v="Ejecutado"/>
    <n v="21"/>
    <n v="24"/>
    <n v="20"/>
    <n v="16"/>
    <n v="0"/>
    <n v="0"/>
    <n v="0"/>
    <n v="0"/>
    <n v="0"/>
    <n v="0"/>
    <n v="0"/>
    <n v="0"/>
    <n v="81"/>
    <n v="0.9"/>
    <x v="4"/>
    <x v="173"/>
    <x v="176"/>
    <s v="Se encuentra en el aplicativo glpi"/>
    <n v="0"/>
    <s v="Se encuentra en el aplicativo glpi"/>
    <n v="0"/>
    <s v="Se encuentra en el aplicativo glpi, estos 4 llegaron sobre el final mes que no se alcanzaron atender en el periodo"/>
    <x v="100"/>
    <s v="Glpi"/>
    <s v="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
    <n v="0"/>
    <n v="0"/>
    <n v="0"/>
    <n v="0"/>
  </r>
  <r>
    <n v="132"/>
    <s v="PEND_PES2019"/>
    <x v="0"/>
    <s v="Fortalecer la Vigilancia."/>
    <x v="0"/>
    <s v="10. Plan de Acción Institucional - PAI"/>
    <x v="0"/>
    <n v="2"/>
    <x v="14"/>
    <s v="PAI_01 - Operacional"/>
    <s v="MT_54"/>
    <x v="216"/>
    <x v="167"/>
    <x v="9"/>
    <s v="Secretaria General"/>
    <s v="Dirección Administrativa"/>
    <s v="Director Administrativo"/>
    <s v="Apoyo"/>
    <s v="Administrativa/Financiera"/>
    <s v="Funcionamiento"/>
    <s v="2. DIRECCIONAMIENTO ESTRATEGICO Y PLANAECION"/>
    <s v="2.1.3 Gestión presupuestal y eficiencia del gasto público "/>
    <m/>
    <m/>
    <m/>
    <m/>
    <m/>
    <m/>
    <n v="80"/>
    <x v="83"/>
    <s v="POR_DEFINIR"/>
    <n v="4.4642857142857152E-4"/>
    <s v="Planeado"/>
    <n v="0"/>
    <n v="0"/>
    <n v="20"/>
    <n v="25"/>
    <n v="0"/>
    <n v="20"/>
    <n v="0"/>
    <n v="0"/>
    <n v="20"/>
    <n v="0"/>
    <n v="0"/>
    <n v="20"/>
    <n v="105"/>
    <s v="Ejecutado"/>
    <n v="0"/>
    <n v="0"/>
    <n v="20"/>
    <n v="25"/>
    <n v="0"/>
    <n v="7"/>
    <n v="0"/>
    <n v="0"/>
    <n v="0"/>
    <n v="0"/>
    <n v="0"/>
    <n v="0"/>
    <n v="52"/>
    <n v="0.49523809523809526"/>
    <x v="1"/>
    <x v="174"/>
    <x v="177"/>
    <n v="0"/>
    <n v="0"/>
    <n v="0"/>
    <n v="0"/>
    <s v="en la carpeta compartida del Grupo de Administrativa"/>
    <x v="101"/>
    <s v="Carpeta compartida del Grupo Administrativa"/>
    <s v="Informes de ejecución y supervisión de los contratos pertenecientes al area"/>
    <n v="0"/>
    <n v="0"/>
    <s v="Carpeta Compartida de la Direccion  Administrativa"/>
    <s v="Se elabora un ( 1) informe  mensual de seguimiento  por cada contrato, en el mes de junio  se realizaron 7 informes de seguimiento ( Auto gas-Arriendo de 2 sedes-toyo Card´s_Vigilancia_Satena- OC Panamericana_UNP"/>
  </r>
  <r>
    <n v="133"/>
    <s v="PEND_PES2019"/>
    <x v="0"/>
    <s v="Fortalecer la Vigilancia."/>
    <x v="0"/>
    <s v="10. Plan de Acción Institucional - PAI"/>
    <x v="0"/>
    <n v="2"/>
    <x v="14"/>
    <s v="PAI_01 - Operacional"/>
    <s v="MT_54"/>
    <x v="217"/>
    <x v="168"/>
    <x v="9"/>
    <s v="Secretaria General"/>
    <s v="Dirección Administrativa"/>
    <s v="Director Administrativo"/>
    <s v="Apoyo"/>
    <s v="Administrativa/Financiera"/>
    <s v="Funcionamiento"/>
    <s v="2. DIRECCIONAMIENTO ESTRATEGICO Y PLANAECION"/>
    <s v="2.1.3 Gestión presupuestal y eficiencia del gasto público "/>
    <m/>
    <m/>
    <m/>
    <m/>
    <m/>
    <m/>
    <n v="4"/>
    <x v="83"/>
    <s v="POR_DEFINIR"/>
    <n v="4.4642857142857152E-4"/>
    <s v="Planeado"/>
    <n v="1"/>
    <n v="0"/>
    <n v="0"/>
    <n v="1"/>
    <n v="0"/>
    <n v="0"/>
    <n v="1"/>
    <n v="0"/>
    <n v="0"/>
    <n v="1"/>
    <n v="0"/>
    <n v="0"/>
    <n v="4"/>
    <s v="Ejecutado"/>
    <n v="1"/>
    <n v="0"/>
    <n v="0"/>
    <n v="1"/>
    <n v="0"/>
    <n v="1"/>
    <n v="0"/>
    <n v="0"/>
    <n v="0"/>
    <n v="0"/>
    <n v="0"/>
    <n v="0"/>
    <n v="3"/>
    <n v="0.75"/>
    <x v="0"/>
    <x v="175"/>
    <x v="178"/>
    <s v="http://www.supertransporte.gov.co/index.php/plan-institucional-de-gestion-ambiental/"/>
    <s v="Se reporta el ultimo informe de 2018 y se encuentra publicado en la pagina web de la Entidad"/>
    <n v="0"/>
    <n v="0"/>
    <n v="0"/>
    <x v="0"/>
    <s v="Carpeta compartida Piga"/>
    <s v="Se realizan actividades "/>
    <n v="0"/>
    <n v="0"/>
    <s v="Se realizo actividad de publicacion  como cuidar los elementos de la entidad"/>
    <s v="Se reporta el ultimo informe de 2018 y se encuentra publicado en la pagina web de la Entidad vigente a 2020                                    No obstante se realizan actividades que propenden por la conservacion del medio Ambiente.  _x000a__x000a_ Se envió correo electrónico a todos funcionario con fecha 11 de junio de 2019  sensibilizando el uso  del papel de manos   como utilizar y cuidar las toallas de manos _x000a__x000a_"/>
  </r>
  <r>
    <n v="128"/>
    <s v="PEND_PES2019"/>
    <x v="0"/>
    <s v="Fortalecer la Vigilancia."/>
    <x v="0"/>
    <s v="10. Plan de Acción Institucional - PAI"/>
    <x v="0"/>
    <n v="2"/>
    <x v="14"/>
    <s v="PAI_01 - Operacional"/>
    <s v="MT_55"/>
    <x v="218"/>
    <x v="169"/>
    <x v="9"/>
    <s v="Secretaria General"/>
    <s v="Dirección Administrativa"/>
    <s v="Director Administrativo"/>
    <s v="Apoyo"/>
    <s v="Administrativa/Financiera"/>
    <s v="Funcionamiento"/>
    <s v="3. GESTION CON VALORES PARA RESULTADOS"/>
    <s v="3.2.1.1 Fortalecimiento organizacional y simplificación de procesos"/>
    <m/>
    <m/>
    <m/>
    <m/>
    <m/>
    <m/>
    <n v="2"/>
    <x v="84"/>
    <s v="POR_DEFINIR"/>
    <n v="4.4642857142857152E-4"/>
    <s v="Planeado"/>
    <n v="0"/>
    <n v="0"/>
    <n v="0"/>
    <n v="0"/>
    <n v="0"/>
    <n v="1"/>
    <n v="0"/>
    <n v="0"/>
    <n v="0"/>
    <n v="0"/>
    <n v="0"/>
    <n v="1"/>
    <n v="2"/>
    <s v="Ejecutado"/>
    <n v="0"/>
    <n v="0"/>
    <n v="0"/>
    <n v="0"/>
    <n v="0"/>
    <n v="1"/>
    <n v="0"/>
    <n v="0"/>
    <n v="0"/>
    <n v="0"/>
    <n v="0"/>
    <n v="0"/>
    <n v="1"/>
    <n v="0.5"/>
    <x v="1"/>
    <x v="176"/>
    <x v="179"/>
    <n v="0"/>
    <n v="0"/>
    <n v="0"/>
    <n v="0"/>
    <n v="0"/>
    <x v="0"/>
    <n v="0"/>
    <n v="0"/>
    <n v="0"/>
    <n v="0"/>
    <s v="Informe"/>
    <s v="La Dirección Administrativa realizó la actualizacion  del inventario de la entidad"/>
  </r>
  <r>
    <n v="129"/>
    <s v="PEND_PES2019"/>
    <x v="0"/>
    <s v="Fortalecer la Vigilancia."/>
    <x v="0"/>
    <s v="10. Plan de Acción Institucional - PAI"/>
    <x v="0"/>
    <n v="2"/>
    <x v="14"/>
    <s v="PAI_01 - Operacional"/>
    <s v="MT_55"/>
    <x v="219"/>
    <x v="170"/>
    <x v="9"/>
    <s v="Secretaria General"/>
    <s v="Dirección Administrativa"/>
    <s v="Director Administrativo"/>
    <s v="Apoyo"/>
    <s v="Administrativa/Financiera"/>
    <s v="Funcionamiento"/>
    <s v="3. GESTION CON VALORES PARA RESULTADOS"/>
    <s v="3.2.1.1 Fortalecimiento organizacional y simplificación de procesos"/>
    <m/>
    <m/>
    <m/>
    <m/>
    <m/>
    <m/>
    <n v="6"/>
    <x v="85"/>
    <s v="POR_DEFINIR"/>
    <n v="4.4642857142857152E-4"/>
    <s v="Planeado"/>
    <n v="0"/>
    <n v="0"/>
    <n v="1"/>
    <n v="0"/>
    <n v="1"/>
    <n v="1"/>
    <n v="1"/>
    <n v="0"/>
    <n v="1"/>
    <n v="0"/>
    <n v="1"/>
    <n v="0"/>
    <n v="6"/>
    <s v="Ejecutado"/>
    <n v="0"/>
    <n v="0"/>
    <n v="1"/>
    <n v="0"/>
    <n v="0"/>
    <n v="1"/>
    <n v="0"/>
    <n v="0"/>
    <n v="0"/>
    <n v="0"/>
    <n v="0"/>
    <n v="0"/>
    <n v="2"/>
    <n v="0.33333333333333331"/>
    <x v="1"/>
    <x v="177"/>
    <x v="180"/>
    <s v="N.A"/>
    <n v="0"/>
    <n v="0"/>
    <n v="0"/>
    <n v="0"/>
    <x v="102"/>
    <n v="0"/>
    <n v="0"/>
    <n v="0"/>
    <n v="0"/>
    <s v="Elaboración proyecto Resolución que modifica el comité de contratación "/>
    <s v="se adjunta proyecto de Resolución "/>
  </r>
  <r>
    <n v="130"/>
    <s v="PEND_PES2019"/>
    <x v="0"/>
    <s v="Fortalecer la Vigilancia."/>
    <x v="0"/>
    <s v="10. Plan de Acción Institucional - PAI"/>
    <x v="0"/>
    <n v="2"/>
    <x v="14"/>
    <s v="PAI_01 - Operacional"/>
    <s v="MT_55"/>
    <x v="220"/>
    <x v="171"/>
    <x v="9"/>
    <s v="Secretaria General"/>
    <s v="Dirección Administrativa"/>
    <s v="Director Administrativo"/>
    <s v="Apoyo"/>
    <s v="Administrativa/Financiera"/>
    <s v="Funcionamiento"/>
    <s v="3. GESTION CON VALORES PARA RESULTADOS"/>
    <s v="3.2.1.1 Fortalecimiento organizacional y simplificación de procesos"/>
    <m/>
    <m/>
    <m/>
    <m/>
    <m/>
    <m/>
    <n v="2"/>
    <x v="86"/>
    <s v="POR_DEFINIR"/>
    <n v="4.4642857142857152E-4"/>
    <s v="Planeado"/>
    <n v="0"/>
    <n v="0"/>
    <n v="0"/>
    <n v="0"/>
    <n v="0"/>
    <n v="1"/>
    <n v="0"/>
    <n v="0"/>
    <n v="0"/>
    <n v="0"/>
    <n v="0"/>
    <n v="1"/>
    <n v="2"/>
    <s v="Ejecutado"/>
    <n v="0"/>
    <n v="0"/>
    <n v="0"/>
    <n v="0"/>
    <n v="0"/>
    <n v="0"/>
    <n v="0"/>
    <n v="0"/>
    <n v="0"/>
    <n v="0"/>
    <n v="0"/>
    <n v="0"/>
    <n v="0"/>
    <n v="0"/>
    <x v="2"/>
    <x v="13"/>
    <x v="19"/>
    <n v="0"/>
    <n v="0"/>
    <n v="0"/>
    <n v="0"/>
    <n v="0"/>
    <x v="0"/>
    <n v="0"/>
    <n v="0"/>
    <n v="0"/>
    <n v="0"/>
    <n v="0"/>
    <n v="0"/>
  </r>
  <r>
    <n v="27"/>
    <s v="1.3.1 Implementación y consolidación de nuevas tecnologías en Sistemas Inteligentes de Transporte"/>
    <x v="0"/>
    <s v="Fortalecer la Vigilancia."/>
    <x v="0"/>
    <s v="10. Plan de Acción Institucional - PAI"/>
    <x v="0"/>
    <n v="2"/>
    <x v="14"/>
    <s v="PAI_01 - Operacional"/>
    <s v="MT_56"/>
    <x v="221"/>
    <x v="172"/>
    <x v="9"/>
    <s v="Secretaria General"/>
    <s v="Dirección Administrativa"/>
    <s v="Director Administrativo"/>
    <s v="Apoyo"/>
    <s v="Administrativa/Financiera"/>
    <s v="Funcionamiento"/>
    <s v="2. DIRECCIONAMIENTO ESTRATEGICO Y PLANAECION"/>
    <s v="2.1.1 Planeación Institucional"/>
    <m/>
    <m/>
    <m/>
    <m/>
    <m/>
    <m/>
    <n v="1"/>
    <x v="36"/>
    <s v="POR_DEFINIR"/>
    <n v="4.4642857142857152E-4"/>
    <s v="Planeado"/>
    <n v="0.15"/>
    <n v="0.1"/>
    <n v="0.25"/>
    <n v="0.25"/>
    <n v="0.1"/>
    <n v="0.15"/>
    <n v="0"/>
    <n v="0"/>
    <n v="0"/>
    <n v="0"/>
    <n v="0"/>
    <n v="0"/>
    <n v="1"/>
    <s v="Ejecutado"/>
    <n v="0.15"/>
    <n v="0.1"/>
    <n v="0.25"/>
    <n v="0.25"/>
    <n v="0"/>
    <n v="0.15"/>
    <n v="0"/>
    <n v="0"/>
    <n v="0"/>
    <n v="0"/>
    <n v="0"/>
    <n v="0"/>
    <n v="0.9"/>
    <n v="0.9"/>
    <x v="4"/>
    <x v="178"/>
    <x v="181"/>
    <n v="0"/>
    <s v="Se realiza la búsqueda de un inmueble que cubra las necesidades de la Entidad"/>
    <n v="0"/>
    <s v="Durante el mes de febrero se realiza un comparativo de los inmuebles que mas se ajustan a las necesidades de la Entidad"/>
    <n v="0"/>
    <x v="103"/>
    <s v="Documentos y comunicaciones"/>
    <s v="Se termina la negociación y se inicia con los documentos para cerrar trato"/>
    <n v="0"/>
    <n v="0"/>
    <s v="Citación visita a Edificio Reunión con Famoc  20-06-2019_x000a__x000a_Citación visita a Edificio Reunión con Soniloff 25-06-2019"/>
    <s v="Se realizó visita Calle 26 No 7-32_x000a__x000a_Se realizó visita a un Edificio que queda en la 57 con  7. "/>
  </r>
  <r>
    <n v="120"/>
    <s v="PEND_PES2019"/>
    <x v="0"/>
    <s v="Fortalecer la Vigilancia."/>
    <x v="0"/>
    <s v="10. Plan de Acción Institucional - PAI"/>
    <x v="0"/>
    <n v="2"/>
    <x v="14"/>
    <s v="PAI_01 - Operacional"/>
    <s v="MT_57"/>
    <x v="222"/>
    <x v="173"/>
    <x v="9"/>
    <s v="Secretaria General"/>
    <s v="Dirección Financiera"/>
    <s v="Director Financiero"/>
    <s v="Apoyo"/>
    <s v="Administrativa/Financiera"/>
    <s v="Funcionamiento"/>
    <s v="2. DIRECCIONAMIENTO ESTRATEGICO Y PLANAECION"/>
    <s v="2.1.3 Gestión presupuestal y eficiencia del gasto público "/>
    <m/>
    <m/>
    <m/>
    <m/>
    <m/>
    <m/>
    <n v="11"/>
    <x v="87"/>
    <s v="POR_DEFINIR"/>
    <n v="4.4642857142857152E-4"/>
    <s v="Planeado"/>
    <n v="0"/>
    <n v="1"/>
    <n v="0"/>
    <n v="2"/>
    <n v="2"/>
    <n v="1"/>
    <n v="1"/>
    <n v="1"/>
    <n v="1"/>
    <n v="1"/>
    <n v="1"/>
    <n v="1"/>
    <n v="12"/>
    <s v="Ejecutado"/>
    <n v="0"/>
    <n v="1"/>
    <n v="0"/>
    <n v="3"/>
    <n v="0"/>
    <n v="1"/>
    <n v="0"/>
    <n v="0"/>
    <n v="0"/>
    <n v="0"/>
    <n v="0"/>
    <n v="0"/>
    <n v="5"/>
    <n v="0.41666666666666669"/>
    <x v="1"/>
    <x v="179"/>
    <x v="182"/>
    <s v="N/A"/>
    <s v="N/A"/>
    <s v="Pagina Web -Estados financieros mes de Diciembre de 2018"/>
    <s v="Se presentaron los estados financieros con corte 31 de Diciembre de 2018, los cuales estan publicados en la pagina web de la entidad. "/>
    <n v="0"/>
    <x v="0"/>
    <s v="Se elaboraron los estados financieros de enero, febrero y Marzo de 2019, o sea 3 informes"/>
    <s v="Iniciaron el proceso de firma y aprobacion"/>
    <n v="0"/>
    <n v="0"/>
    <s v="Se elaboraron y se firmaron los estados financieros de Mayo de 2019"/>
    <s v="Se encuentran publicados los Estados Financieros del mes de Mayo de 2019 en la pagina Web."/>
  </r>
  <r>
    <n v="121"/>
    <s v="PEND_PES2019"/>
    <x v="0"/>
    <s v="Fortalecer la Vigilancia."/>
    <x v="0"/>
    <s v="10. Plan de Acción Institucional - PAI"/>
    <x v="0"/>
    <n v="2"/>
    <x v="14"/>
    <s v="PAI_01 - Operacional"/>
    <s v="MT_57"/>
    <x v="223"/>
    <x v="174"/>
    <x v="9"/>
    <s v="Secretaria General"/>
    <s v="Dirección Financiera"/>
    <s v="Director Financiero"/>
    <s v="Apoyo"/>
    <s v="Administrativa/Financiera"/>
    <s v="Funcionamiento"/>
    <s v="2. DIRECCIONAMIENTO ESTRATEGICO Y PLANAECION"/>
    <s v="2.1.3 Gestión presupuestal y eficiencia del gasto público "/>
    <m/>
    <m/>
    <m/>
    <m/>
    <m/>
    <m/>
    <n v="1"/>
    <x v="88"/>
    <s v="POR_DEFINIR"/>
    <n v="4.4642857142857152E-4"/>
    <s v="Planeado"/>
    <n v="0"/>
    <n v="0"/>
    <n v="0"/>
    <n v="0.33"/>
    <n v="0"/>
    <n v="0"/>
    <n v="0.33"/>
    <n v="0"/>
    <n v="0"/>
    <n v="0"/>
    <n v="0.34"/>
    <n v="0"/>
    <n v="1"/>
    <s v="Ejecutado"/>
    <n v="0"/>
    <n v="0"/>
    <n v="0"/>
    <n v="0.33"/>
    <n v="0"/>
    <n v="0"/>
    <n v="0"/>
    <n v="0"/>
    <n v="0"/>
    <n v="0"/>
    <n v="0"/>
    <n v="0"/>
    <n v="0.33"/>
    <n v="0.33"/>
    <x v="1"/>
    <x v="180"/>
    <x v="183"/>
    <s v="N/A"/>
    <s v="N/A"/>
    <s v="Pantallazo de reporte  - Aplicativo CHIP - Contaduria"/>
    <s v="Se realizó reporte de información financiera ante la Contaduría General de la Nación el dia 15 de Febrero de 2019, correspondiente a  Diciembre de 2018."/>
    <n v="0"/>
    <x v="0"/>
    <s v="Pantallazo de reporte  - Aplicativo CHIP - Contaduria"/>
    <s v="Se realizó reporte de información financiera ante la Contaduría General de la Nación el dia 30 de Abril de 2019, correspondiente a  Enero - febrero y Marzo de 2019."/>
    <n v="0"/>
    <n v="0"/>
    <n v="0"/>
    <n v="0"/>
  </r>
  <r>
    <n v="126"/>
    <s v="PEND_PES2019"/>
    <x v="0"/>
    <s v="Fortalecer la Vigilancia."/>
    <x v="0"/>
    <s v="10. Plan de Acción Institucional - PAI"/>
    <x v="0"/>
    <n v="2"/>
    <x v="14"/>
    <s v="PAI_01 - Operacional"/>
    <s v="MT_57"/>
    <x v="224"/>
    <x v="175"/>
    <x v="9"/>
    <s v="Secretaria General"/>
    <s v="Dirección Financiera"/>
    <s v="Director Financiero"/>
    <s v="Apoyo"/>
    <s v="Administrativa/Financiera"/>
    <s v="Funcionamiento"/>
    <s v="2. DIRECCIONAMIENTO ESTRATEGICO Y PLANAECION"/>
    <s v="2.1.3 Gestión presupuestal y eficiencia del gasto público "/>
    <m/>
    <m/>
    <m/>
    <m/>
    <m/>
    <m/>
    <n v="1"/>
    <x v="89"/>
    <s v="POR_DEFINIR"/>
    <n v="4.4642857142857152E-4"/>
    <s v="Planeado"/>
    <n v="563"/>
    <n v="1408"/>
    <n v="1992"/>
    <n v="1686"/>
    <n v="0"/>
    <n v="3968"/>
    <n v="0"/>
    <n v="0"/>
    <n v="0"/>
    <n v="0"/>
    <n v="0"/>
    <n v="0"/>
    <n v="9617"/>
    <s v="Ejecutado"/>
    <n v="537"/>
    <n v="1327"/>
    <n v="1992"/>
    <n v="1686"/>
    <n v="0"/>
    <n v="3316"/>
    <n v="0"/>
    <n v="0"/>
    <n v="0"/>
    <n v="0"/>
    <n v="0"/>
    <n v="0"/>
    <n v="8858"/>
    <n v="0.92107725902048454"/>
    <x v="4"/>
    <x v="181"/>
    <x v="184"/>
    <s v="Informe de ordenes de pago y viaticos mes de enero de 2019"/>
    <s v="El área Financiera en el mes de enero de 2019,  se realizo 454 pagos para un total de $ 536.518.729,78 m/cte.  obligando y pagando a tiempo los soportes allegadas a la Direccion financiera durante el mes de enero de 2019. "/>
    <s v="Informe de ordenes de pago y viaticos mes de Febrero de 2019"/>
    <s v="El área Financiera en el mes de Febrero de 2019,  se realizo 492 Pagos para un total de $ 1,327,032,687 m/cte.  obligando y pagando a tiempo los soportes allegadas a la Direccion financiera durante el mes de Febrero de 2019.  "/>
    <s v="Informe de ordenes de pago y viaticos mes de Marzo de 2019"/>
    <x v="104"/>
    <s v="Informe de ordenes de pago y Obligaciones mes de Abril de 2019"/>
    <s v="El área Financiera en el mes de Abril de 2019,  se realizo 398 Pagos para un total de $  1.685.885.733 m/cte.  obligando y pagando a tiempo los soportes allegadas a la Direccion financiera durante el mes de Abril de 2019.  "/>
    <n v="0"/>
    <n v="0"/>
    <s v="Informe de ordenes de pago y Obligaciones mes de Junio de 2019"/>
    <s v="En el mes de Junio de 2019,  se realizaron  547 Pagos para un total de $ 3.316.138.356 m/cte.  obligando y pagando a tiempo  las obligaciones allegadas a la Direccion financiera durante el mes de Junio de 2019.  "/>
  </r>
  <r>
    <n v="118"/>
    <s v="PEND_PES2019"/>
    <x v="0"/>
    <s v="Fortalecer la Vigilancia."/>
    <x v="0"/>
    <s v="10. Plan de Acción Institucional - PAI"/>
    <x v="0"/>
    <n v="2"/>
    <x v="14"/>
    <s v="PAI_01 - Operacional"/>
    <s v="MT_58"/>
    <x v="225"/>
    <x v="176"/>
    <x v="9"/>
    <s v="Secretaria General"/>
    <s v="Dirección Financiera"/>
    <s v="Director Financiero"/>
    <s v="Apoyo"/>
    <s v="Administrativa/Financiera"/>
    <s v="Funcionamiento"/>
    <s v="2. DIRECCIONAMIENTO ESTRATEGICO Y PLANAECION"/>
    <s v="2.1.3 Gestión presupuestal y eficiencia del gasto público "/>
    <m/>
    <m/>
    <m/>
    <m/>
    <m/>
    <m/>
    <n v="1"/>
    <x v="90"/>
    <s v="POR_DEFINIR"/>
    <n v="4.4642857142857152E-4"/>
    <s v="Planeado"/>
    <n v="0"/>
    <n v="0"/>
    <n v="0"/>
    <n v="0"/>
    <n v="0"/>
    <n v="0"/>
    <n v="0"/>
    <n v="1"/>
    <n v="0"/>
    <n v="0"/>
    <n v="0"/>
    <n v="0"/>
    <n v="1"/>
    <s v="Ejecutado"/>
    <n v="0"/>
    <n v="0"/>
    <n v="0"/>
    <n v="0"/>
    <n v="0"/>
    <n v="0"/>
    <n v="0"/>
    <n v="0"/>
    <n v="0"/>
    <n v="0"/>
    <n v="0"/>
    <n v="0"/>
    <n v="0"/>
    <n v="0"/>
    <x v="2"/>
    <x v="182"/>
    <x v="185"/>
    <s v="N.A"/>
    <s v="N.A"/>
    <s v="N.A"/>
    <s v="N.A"/>
    <n v="0"/>
    <x v="0"/>
    <n v="0"/>
    <n v="0"/>
    <n v="0"/>
    <n v="0"/>
    <n v="0"/>
    <n v="0"/>
  </r>
  <r>
    <n v="119"/>
    <s v="PEND_PES2019"/>
    <x v="0"/>
    <s v="Fortalecer la Vigilancia."/>
    <x v="0"/>
    <s v="10. Plan de Acción Institucional - PAI"/>
    <x v="0"/>
    <n v="2"/>
    <x v="14"/>
    <s v="PAI_01 - Operacional"/>
    <s v="MT_58"/>
    <x v="226"/>
    <x v="177"/>
    <x v="9"/>
    <s v="Secretaria General"/>
    <s v="Dirección Financiera"/>
    <s v="Director Financiero"/>
    <s v="Apoyo"/>
    <s v="Administrativa/Financiera"/>
    <s v="Funcionamiento"/>
    <s v="2. DIRECCIONAMIENTO ESTRATEGICO Y PLANAECION"/>
    <s v="2.1.3 Gestión presupuestal y eficiencia del gasto público "/>
    <m/>
    <m/>
    <m/>
    <m/>
    <m/>
    <m/>
    <n v="4"/>
    <x v="91"/>
    <s v="POR_DEFINIR"/>
    <n v="4.4642857142857152E-4"/>
    <s v="Planeado"/>
    <n v="0"/>
    <n v="0"/>
    <n v="0"/>
    <n v="1"/>
    <n v="0"/>
    <n v="1"/>
    <n v="0"/>
    <n v="0"/>
    <n v="1"/>
    <n v="0"/>
    <n v="0"/>
    <n v="1"/>
    <n v="4"/>
    <s v="Ejecutado"/>
    <n v="0"/>
    <n v="0"/>
    <n v="0"/>
    <n v="1"/>
    <n v="0"/>
    <n v="0"/>
    <n v="0"/>
    <n v="0"/>
    <n v="0"/>
    <n v="0"/>
    <n v="0"/>
    <n v="0"/>
    <n v="1"/>
    <n v="0.25"/>
    <x v="1"/>
    <x v="183"/>
    <x v="186"/>
    <s v="N.A"/>
    <n v="0"/>
    <n v="0"/>
    <n v="0"/>
    <n v="0"/>
    <x v="0"/>
    <s v="Se llevo a cabo el dia 29 de Abril el comité de Cartera "/>
    <s v="Se aprobóla depuracion de 213 actos administrativos po saldo menores. El acta se encuentra en proceso de firma_x000a_La evidencia esta en correo, el cual dice que se envió el acta del Comité de Cartera para revisión."/>
    <n v="0"/>
    <n v="0"/>
    <s v="No se presenta evidencia  "/>
    <s v="No se realizo ningun comité de cartera, toda vez que  esta en proceso de actualizacion el manual de cartera y solo hasta que quede en firme se podra continuar con la depuracion de cartera."/>
  </r>
  <r>
    <n v="124"/>
    <s v="PEND_PES2019"/>
    <x v="0"/>
    <s v="Fortalecer la Vigilancia."/>
    <x v="0"/>
    <s v="10. Plan de Acción Institucional - PAI"/>
    <x v="0"/>
    <n v="2"/>
    <x v="14"/>
    <s v="PAI_01 - Operacional"/>
    <s v="MT_58"/>
    <x v="227"/>
    <x v="178"/>
    <x v="9"/>
    <s v="Secretaria General"/>
    <s v="Dirección Financiera"/>
    <s v="Director Financiero"/>
    <s v="Apoyo"/>
    <s v="Administrativa/Financiera"/>
    <s v="Funcionamiento"/>
    <s v="2. DIRECCIONAMIENTO ESTRATEGICO Y PLANAECION"/>
    <s v="2.1.3 Gestión presupuestal y eficiencia del gasto público "/>
    <m/>
    <m/>
    <m/>
    <m/>
    <m/>
    <m/>
    <n v="13397"/>
    <x v="92"/>
    <s v="POR_DEFINIR"/>
    <n v="4.4642857142857152E-4"/>
    <s v="Planeado"/>
    <n v="1800.0500000000002"/>
    <n v="2571.5"/>
    <n v="3881"/>
    <n v="3972"/>
    <n v="5172"/>
    <n v="6372"/>
    <n v="7572"/>
    <n v="8772"/>
    <n v="9772"/>
    <n v="10772"/>
    <n v="11772"/>
    <n v="12697"/>
    <n v="85125.55"/>
    <s v="Ejecutado"/>
    <n v="1577"/>
    <n v="2496"/>
    <n v="3881"/>
    <n v="3504"/>
    <n v="0"/>
    <n v="4127"/>
    <n v="0"/>
    <n v="0"/>
    <n v="0"/>
    <n v="0"/>
    <n v="0"/>
    <n v="0"/>
    <n v="15585"/>
    <n v="0.18308251752852109"/>
    <x v="1"/>
    <x v="184"/>
    <x v="187"/>
    <s v="relacion de cobro por todo concepto del mes de Enero de 2019"/>
    <s v="Se logró recaudar el 88% de la meta propuesta a corte mes de enero de 2019, debido a la continua gestion de cobro, adelantadas por los grupos SIS y Coactivo"/>
    <s v=" relacion de cobro por todo concepto del mes de Febrero  de 2019"/>
    <s v="Se obtuvo un 97% de la meta propuesta a corte de febrero de 2019, y una meta acumulada del año del 10%, debido a la continua gestion de cobro, adelantadas por los grupos SIS y Coactivo"/>
    <s v=" relacion de cobro por todo concepto del mes de Marzo  de 2019"/>
    <x v="105"/>
    <s v=" relacion de cobro por todo concepto del mes de Abril  de 2019"/>
    <s v="En la vigencia anterior, el recaudo por contribución especial fue efectivo. Motivo por el cual, en la vigencia 2019, la gestión de cobro ha experimentado una leve disminución."/>
    <n v="0"/>
    <n v="0"/>
    <s v=" relacion de cobro por todo concepto del mes de Junio  de 2019"/>
    <s v="Por el pronunciamiento por parte del consejo de Estado respecto a las multas, se encuentra suspendido el cobro de multas por areas de SIS  y Cobro Coactivo, reflejando una disminucion en la recuperacion de cartera  de forma significativa. "/>
  </r>
  <r>
    <n v="125"/>
    <s v="PEND_PES2019"/>
    <x v="0"/>
    <s v="Fortalecer la Vigilancia."/>
    <x v="0"/>
    <s v="10. Plan de Acción Institucional - PAI"/>
    <x v="0"/>
    <n v="2"/>
    <x v="14"/>
    <s v="PAI_01 - Operacional"/>
    <s v="MT_58"/>
    <x v="228"/>
    <x v="179"/>
    <x v="9"/>
    <s v="Secretaria General"/>
    <s v="Dirección Financiera"/>
    <s v="Director Financiero"/>
    <s v="Apoyo"/>
    <s v="Administrativa/Financiera"/>
    <s v="Funcionamiento"/>
    <s v="2. DIRECCIONAMIENTO ESTRATEGICO Y PLANAECION"/>
    <s v="2.1.3 Gestión presupuestal y eficiencia del gasto público "/>
    <m/>
    <m/>
    <m/>
    <m/>
    <m/>
    <m/>
    <n v="49167"/>
    <x v="93"/>
    <s v="POR_DEFINIR"/>
    <n v="4.4642857142857152E-4"/>
    <s v="Planeado"/>
    <n v="5408.37"/>
    <n v="6883.380000000001"/>
    <n v="8850.06"/>
    <n v="11308.41"/>
    <n v="14258.429999999998"/>
    <n v="18683.46"/>
    <n v="24091.829999999998"/>
    <n v="28516.859999999997"/>
    <n v="31958.550000000003"/>
    <n v="39333.600000000006"/>
    <n v="44250.3"/>
    <n v="45725.310000000005"/>
    <n v="279268.56"/>
    <s v="Ejecutado"/>
    <n v="5329"/>
    <n v="6881"/>
    <n v="8635"/>
    <n v="10929"/>
    <n v="0"/>
    <n v="17069"/>
    <n v="0"/>
    <n v="0"/>
    <n v="0"/>
    <n v="0"/>
    <n v="0"/>
    <n v="0"/>
    <n v="48843"/>
    <n v="0.17489616446620415"/>
    <x v="1"/>
    <x v="185"/>
    <x v="188"/>
    <s v="Informe de Ejecucion presupuestal del mes de Enero de 2019"/>
    <s v="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
    <s v="Informe de Ejecucion presupuestal del mes de Febrero de 2019"/>
    <s v="La ejecución de compromisos presupuestales al mes de Febrero fue de $1.552 millones,  obteniendo un cumplimiento de la meta proyectada  al mes de Febrero del 100 % y una meta acumulada del  año de 14% en los compromisos."/>
    <s v="Informe de Ejecucion presupuestal del mes de Marzo de 2019"/>
    <x v="106"/>
    <s v=" relacion de cobro por todo concepto del mes de Abril  de 2019"/>
    <s v="Se obtuvo un 75% de la meta propuesta a corte de Abril de 2019, y una meta acumulada del año del 26.2%, debido a la continua gestion de cobro, adelantadas por los grupos SIS y Coactivo"/>
    <n v="0"/>
    <n v="0"/>
    <s v=" Ejecucion presupuestal acumulada a Junio de 2019"/>
    <s v="Se obtuvo un 91.4% de la meta propuesta a corte de Junio de 2019, y una meta acumulada del año del 34,7%."/>
  </r>
  <r>
    <n v="21"/>
    <s v="1.1.1 Reforma institucional y gobernanza del sector transporte"/>
    <x v="0"/>
    <s v="Fortalecer la Vigilancia."/>
    <x v="0"/>
    <s v="10. Plan de Acción Institucional - PAI"/>
    <x v="0"/>
    <n v="2"/>
    <x v="14"/>
    <s v="PAI_01 - Operacional"/>
    <s v="MT_59"/>
    <x v="229"/>
    <x v="180"/>
    <x v="6"/>
    <s v="Despacho Superintendencia"/>
    <s v="Equipo de Comunicaciones"/>
    <s v="Andrea Mancera"/>
    <s v="Apoyo"/>
    <s v="Administrativa/Financiera"/>
    <s v="Funcionamiento"/>
    <s v="5. INFORMACION Y COMUNICACIÓN"/>
    <s v="5.2.3 Transparencia, acceso a la información pública y lucha contra la corrupción"/>
    <m/>
    <m/>
    <m/>
    <m/>
    <m/>
    <m/>
    <s v="50_x000a_personas "/>
    <x v="94"/>
    <s v="POR_DEFINIR"/>
    <n v="4.4642857142857152E-4"/>
    <s v="Planeado"/>
    <n v="75"/>
    <n v="75"/>
    <n v="60"/>
    <n v="0"/>
    <n v="0"/>
    <n v="0"/>
    <n v="0"/>
    <n v="0"/>
    <n v="0"/>
    <n v="0"/>
    <n v="0"/>
    <n v="0"/>
    <n v="210"/>
    <s v="Ejecutado"/>
    <n v="75"/>
    <n v="75"/>
    <n v="60"/>
    <n v="0"/>
    <n v="0"/>
    <n v="0"/>
    <n v="0"/>
    <n v="0"/>
    <n v="0"/>
    <n v="0"/>
    <n v="0"/>
    <n v="0"/>
    <n v="210"/>
    <n v="1"/>
    <x v="3"/>
    <x v="186"/>
    <x v="189"/>
    <s v="Lista de asistencia y mail enviados"/>
    <s v="Divulgación de estrategias para el uso de redes"/>
    <s v="Lista de asistencia y mail enviados"/>
    <s v="Divulgación de estrategias para el uso de redes"/>
    <s v="Lista de asistencia"/>
    <x v="107"/>
    <n v="0"/>
    <s v="Actividad cumplida en el primer trimestre del año"/>
    <n v="0"/>
    <n v="0"/>
    <n v="0"/>
    <n v="0"/>
  </r>
  <r>
    <n v="22"/>
    <s v="1.1.1 Reforma institucional y gobernanza del sector transporte"/>
    <x v="0"/>
    <s v="Fortalecer la Vigilancia."/>
    <x v="0"/>
    <s v="10. Plan de Acción Institucional - PAI"/>
    <x v="0"/>
    <n v="2"/>
    <x v="14"/>
    <s v="PAI_01 - Operacional"/>
    <s v="MT_59"/>
    <x v="230"/>
    <x v="181"/>
    <x v="6"/>
    <s v="Despacho Superintendencia"/>
    <s v="Equipo de Comunicaciones"/>
    <s v="Andrea Mancera"/>
    <s v="Apoyo"/>
    <s v="Administrativa/Financiera"/>
    <s v="Funcionamiento"/>
    <s v="5. INFORMACION Y COMUNICACIÓN"/>
    <s v="5.2.3 Transparencia, acceso a la información pública y lucha contra la corrupción"/>
    <m/>
    <m/>
    <m/>
    <m/>
    <m/>
    <m/>
    <s v="5.000 _x000a_personas "/>
    <x v="95"/>
    <s v="POR_DEFINIR"/>
    <n v="4.4642857142857152E-4"/>
    <s v="Planeado"/>
    <n v="415"/>
    <n v="315"/>
    <n v="484"/>
    <n v="556"/>
    <n v="415"/>
    <n v="415"/>
    <n v="415"/>
    <n v="415"/>
    <n v="415"/>
    <n v="415"/>
    <n v="415"/>
    <n v="400"/>
    <n v="5075"/>
    <s v="Ejecutado"/>
    <n v="428"/>
    <n v="315"/>
    <n v="484"/>
    <n v="556"/>
    <n v="0"/>
    <n v="0"/>
    <n v="0"/>
    <n v="0"/>
    <n v="0"/>
    <n v="0"/>
    <n v="0"/>
    <n v="0"/>
    <n v="1783"/>
    <n v="0.35133004926108374"/>
    <x v="1"/>
    <x v="187"/>
    <x v="190"/>
    <s v="Evidencia de alcance en redes de campañas"/>
    <s v="se han aumentado lo seguidores en twitter y facebook "/>
    <s v="Evidencia de alcance en redes de campañas"/>
    <s v="se han aumentado lo seguidores en twitter y facebook "/>
    <s v="Evidencia de alcance en redes de campañas"/>
    <x v="108"/>
    <s v="Redes sociales, carpeta en escritorio"/>
    <s v="Socialización derechos y deberes de usuarios campañas regiones"/>
    <n v="0"/>
    <n v="0"/>
    <n v="0"/>
    <n v="0"/>
  </r>
  <r>
    <n v="15"/>
    <s v="PEND_PES2019"/>
    <x v="0"/>
    <s v="Fortalecer la Vigilancia."/>
    <x v="0"/>
    <s v="10. Plan de Acción Institucional - PAI"/>
    <x v="0"/>
    <n v="2"/>
    <x v="14"/>
    <s v="PAI_01 - Operacional"/>
    <s v="MT_60"/>
    <x v="231"/>
    <x v="182"/>
    <x v="6"/>
    <s v="Despacho Superintendencia"/>
    <s v="Despacho"/>
    <s v="Gloria Ortiz "/>
    <s v="Apoyo"/>
    <s v="Administrativa/Financiera"/>
    <s v="Funcionamiento"/>
    <s v="2. DIRECCIONAMIENTO ESTRATEGICO Y PLANAECION"/>
    <s v="2.1.1 Planeación Institucional"/>
    <m/>
    <m/>
    <m/>
    <m/>
    <m/>
    <m/>
    <n v="1"/>
    <x v="96"/>
    <s v="POR_DEFINIR"/>
    <n v="4.4642857142857152E-4"/>
    <s v="Planeado"/>
    <n v="8"/>
    <n v="16"/>
    <n v="13"/>
    <n v="17"/>
    <n v="0"/>
    <n v="0"/>
    <n v="0"/>
    <n v="0"/>
    <n v="0"/>
    <n v="0"/>
    <n v="0"/>
    <n v="0"/>
    <n v="54"/>
    <s v="Ejecutado"/>
    <n v="8"/>
    <n v="16"/>
    <n v="13"/>
    <n v="17"/>
    <n v="0"/>
    <n v="0"/>
    <n v="0"/>
    <n v="0"/>
    <n v="0"/>
    <n v="0"/>
    <n v="0"/>
    <n v="0"/>
    <n v="54"/>
    <n v="1"/>
    <x v="3"/>
    <x v="188"/>
    <x v="191"/>
    <s v="Listas de Asistencia a reuniones, Respuesta solicitud congreso, Cuadro de plataformas tecnologicas, Convenio Confecamaras, "/>
    <s v="Asistencia a 5 reuniones en: 1.Latam, 2. Andi, 3. Asesco, 4. Asoproctax y 5. Metro Cali. 1 respuesta al Congreso, 1. inventario de plataformas tecnológicas y 1 Convenio con Confecamaras para la supervisión subjetiva. "/>
    <s v=" Listas de Asistencia a reuniones, Cuadro seguimiento agenda lesgislativa, Informes, Respuestas a comunicaciones, fichas regionales Girardot, Flandes, Ricaute y Villavicencio, Presentaciones y actas.  "/>
    <s v="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
    <s v="Listas de Asistencia a reuniones, agendas, discursos, videos, talleres Construyendo País, presentaciones, actas y ruedas de prensa, "/>
    <x v="109"/>
    <s v="Presentaciones, Actas y ruedas de prensa."/>
    <s v="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
    <n v="0"/>
    <n v="0"/>
    <n v="0"/>
    <n v="0"/>
  </r>
  <r>
    <n v="16"/>
    <s v="4.3.1 Diseño de esquemas para la prestación sostenible de servicios de transporte público"/>
    <x v="0"/>
    <s v="Fortalecer la Vigilancia."/>
    <x v="0"/>
    <s v="10. Plan de Acción Institucional - PAI"/>
    <x v="0"/>
    <n v="2"/>
    <x v="14"/>
    <s v="PAI_01 - Operacional"/>
    <s v="MT_60"/>
    <x v="232"/>
    <x v="182"/>
    <x v="6"/>
    <s v="Despacho Superintendencia"/>
    <s v="Despacho"/>
    <s v="Andrés Montañes"/>
    <s v="Apoyo"/>
    <s v="Administrativa/Financiera"/>
    <s v="Funcionamiento"/>
    <s v="2. DIRECCIONAMIENTO ESTRATEGICO Y PLANAECION"/>
    <s v="2.1.1 Planeación Institucional"/>
    <m/>
    <m/>
    <m/>
    <m/>
    <m/>
    <m/>
    <n v="1"/>
    <x v="96"/>
    <s v="POR_DEFINIR"/>
    <n v="4.4642857142857152E-4"/>
    <s v="Planeado"/>
    <n v="8"/>
    <n v="18"/>
    <n v="17"/>
    <n v="19"/>
    <n v="4"/>
    <n v="6"/>
    <n v="0"/>
    <n v="0"/>
    <n v="0"/>
    <n v="0"/>
    <n v="0"/>
    <n v="0"/>
    <n v="72"/>
    <s v="Ejecutado"/>
    <n v="8"/>
    <n v="18"/>
    <n v="17"/>
    <n v="19"/>
    <n v="4"/>
    <n v="6"/>
    <n v="0"/>
    <n v="0"/>
    <n v="0"/>
    <n v="0"/>
    <n v="0"/>
    <n v="0"/>
    <n v="72"/>
    <n v="1"/>
    <x v="3"/>
    <x v="189"/>
    <x v="192"/>
    <s v="20021, 20921, 21141, 21811, 24501"/>
    <s v="Dos aprobaciones, una formulación de observaciones, dos requerimientos y tres asuntos gestión documental"/>
    <s v="23403, 23853, 29931, 31641, 34071, 39791, 39801, 39811, 39851, 39861, 43241, 45591, 51161, 53291"/>
    <s v="Cuatro certificaciones, una aprobación, dos formulaciones de observaciones, dos requerimientos, tres respuestas, cuatro informes y dos reuniones"/>
    <s v="24523, 37183, 58971, 58981, 59011, 59021, 59621, 59631, 60541, 62791, 62861"/>
    <x v="110"/>
    <s v="96521, 96531, 96541, 101021, 101051, 102511, 102521, 102531, 110241, 110341, 110731, 111161, 111341"/>
    <s v="Tres certificaciones, seis requerimientos, cuatro aprobaciones, dos respuestas, un asunto gestión documental y tres reuniones"/>
    <s v="174881, 174891, 174901, 174911"/>
    <s v="cuatro certificaciones,  análisis relacionadas con Avianca, dos remisiones de documentos, un asunto gestión documental y dos reuniones"/>
    <s v="182691, 213121, 213151, 213171, 72223, 170620191507"/>
    <s v="cuatro certificaciones,  análisis relacionados con Caxdac, propuesta información clasificada serie Actuaría, propuesta tramitación actuarial Delegada de Terrestre, análisis aplicación niif a los cálculos actuariales"/>
  </r>
  <r>
    <n v="17"/>
    <s v="4.3.1 Diseño de esquemas para la prestación sostenible de servicios de transporte público"/>
    <x v="0"/>
    <s v="Fortalecer la Vigilancia."/>
    <x v="0"/>
    <s v="10. Plan de Acción Institucional - PAI"/>
    <x v="0"/>
    <n v="2"/>
    <x v="14"/>
    <s v="PAI_01 - Operacional"/>
    <s v="MT_60"/>
    <x v="233"/>
    <x v="35"/>
    <x v="6"/>
    <s v="Despacho Superintendencia"/>
    <s v="Despacho"/>
    <s v="Superintendente"/>
    <s v="Apoyo"/>
    <s v="Administrativa/Financiera"/>
    <s v="Funcionamiento"/>
    <s v="2. DIRECCIONAMIENTO ESTRATEGICO Y PLANAECION"/>
    <s v="2.1.1 Planeación Institucional"/>
    <m/>
    <m/>
    <m/>
    <m/>
    <m/>
    <m/>
    <n v="1"/>
    <x v="97"/>
    <s v="POR_DEFINIR"/>
    <n v="4.4642857142857152E-4"/>
    <s v="Planeado"/>
    <n v="39"/>
    <n v="78"/>
    <n v="40"/>
    <n v="28"/>
    <n v="120"/>
    <n v="0"/>
    <n v="0"/>
    <n v="0"/>
    <n v="0"/>
    <n v="0"/>
    <n v="0"/>
    <n v="0"/>
    <n v="305"/>
    <s v="Ejecutado"/>
    <n v="37"/>
    <n v="77"/>
    <n v="36"/>
    <n v="25"/>
    <n v="110"/>
    <n v="0"/>
    <n v="0"/>
    <n v="0"/>
    <n v="0"/>
    <n v="0"/>
    <n v="0"/>
    <n v="0"/>
    <n v="285"/>
    <n v="0.93442622950819676"/>
    <x v="4"/>
    <x v="190"/>
    <x v="193"/>
    <s v="VIGIA - CARPETA FISICA DE CITAS - "/>
    <s v="SE DIO RESPUESTA A LAS SOLICITUDES ASIGNADAS AL DESPACHO - SE REALIZARON Y CUMPLIERON LAS CITAS SOLICITADAS CON VIGILADOS - LOS DOCUMENTOS PENDIENTES DE RESPUESTA, SE REALIZARAN DE CONFORMIDAD CON PLAZO PREVISTO PARA CADA UNO DE ELLOS."/>
    <s v="VIGIA - CARPETA FISICA DE CITAS - "/>
    <s v="SE DIO RESPUESTA A LAS SOLICITUDES ASIGNADAS AL DESPACHO - SE REALIZARON Y CUMPLIERON LAS CITAS SOLICITADAS CON VIGILADOS - LOS DOCUMENTOS PENDIENTES DE RESPUESTA, SE REALIZARAN DE CONFORMIDAD CON PLAZO PREVISTO PARA CADA UNO DE ELLOS."/>
    <s v="VIGIA - CARPETA FISICA DE CITAS - "/>
    <x v="111"/>
    <s v="VIGIIA - CARPETA FISICA DE CITAS - "/>
    <s v="SE DIO RESPUESTA A LAS SOLICITUDES ASIGNADAS AL DESPACHO - SE REALIZARON Y CUMPLIERON LAS CITAS SOLICITADAS CON VIGILADOS - LOS DOCUMENTOS PENDIENTES DE RESPUESTA, SE REALIZARAN DE CONFORMIDAD CON PLAZO PREVISTO PARA CADA UNO DE ELLOS."/>
    <s v="VIGIIA - CARPETA FISICA DE CITAS - "/>
    <s v="SE DIO RESPUESTA A LAS SOLICITUDES ASIGNADAS AL DESPACHO - SE REALIZARON Y CUMPLIERON LAS CITAS SOLICITADAS CON VIGILADOS - LOS DOCUMENTOS PENDIENTES DE RESPUESTA, SE REALIZARAN DE CONFORMIDAD CON PLAZO PREVISTO PARA CADA UNO DE ELLOS."/>
    <n v="0"/>
    <n v="0"/>
  </r>
  <r>
    <n v="286"/>
    <s v="PEND_PES2019"/>
    <x v="0"/>
    <s v="Fortalecer la Vigilancia."/>
    <x v="0"/>
    <s v="10. Plan de Acción Institucional - PAI"/>
    <x v="0"/>
    <n v="2"/>
    <x v="14"/>
    <s v="PAI_01 - Operacional"/>
    <s v="MT_61"/>
    <x v="234"/>
    <x v="183"/>
    <x v="0"/>
    <s v="Oficina de Control Interno"/>
    <s v="Oficina de Control Interno"/>
    <s v="Oficina de Control Interno"/>
    <s v="Apoyo"/>
    <s v="Administrativa/Financiera"/>
    <s v="Funcionamiento"/>
    <s v="7. CONTROL INTERNO"/>
    <s v="7.1 Control interno"/>
    <m/>
    <m/>
    <m/>
    <m/>
    <m/>
    <m/>
    <n v="1"/>
    <x v="98"/>
    <s v="POR_DEFINIR"/>
    <n v="4.4642857142857152E-4"/>
    <s v="Planeado"/>
    <n v="0"/>
    <n v="0"/>
    <n v="0.25"/>
    <n v="0.25"/>
    <n v="0"/>
    <n v="0"/>
    <n v="0.25"/>
    <n v="0"/>
    <n v="0"/>
    <n v="0.25"/>
    <n v="0"/>
    <n v="0"/>
    <n v="1"/>
    <s v="Ejecutado"/>
    <n v="0"/>
    <n v="0"/>
    <n v="0.25"/>
    <n v="0.25"/>
    <n v="0"/>
    <n v="0"/>
    <n v="0"/>
    <n v="0"/>
    <n v="0"/>
    <n v="0"/>
    <n v="0"/>
    <n v="0"/>
    <n v="0.5"/>
    <n v="0.5"/>
    <x v="1"/>
    <x v="191"/>
    <x v="194"/>
    <n v="0"/>
    <n v="0"/>
    <n v="0"/>
    <n v="0"/>
    <s v="Informe comunicado mediante radicado 20192000025013 del 4 de marzo de 2019_x000a_Actualización carta de salvaguarda logo 28 de enero de 2019_x000a_actualización logo del código de ética 18 de marzo_x000a_Solicitud de eliminación Instructivo 19-DII-03 fomento de la cultura del autocrontol"/>
    <x v="112"/>
    <s v="Memorando 20192000045493 del 16 abril de 2019"/>
    <s v="Radicado memorando número 20192000038753 del 02 de abril de 2019. Seguimiento a las acciones suscritas en el Plan de Mejoramiento Archivístico – PMA, con el Archivo General de la Nación – AGN del Primer Trimestre 2019 (01 de enero al 31 de marzo de 2019). _x000a_ _x000a_Radicado memorando número 20192000045493 del 16 de abril de 2019. Comunicación Informe Preliminar de Seguimiento a la Ejecución del PMA suscrito con el Archivo General de la nación con corte a 31 de marzo de 2019. _x000a__x000a_Radicado memorando número 20192000048023 del 26 de abril de 2019. Comunicación Informe Definitivo de Seguimiento a la Ejecución del Plan de Mejoramiento Archivistico suscrito con el Archivo General de la Nación con corte a 31 de marzo de 2019."/>
    <s v="El siguiente reporte se realiza en el mes de Julio."/>
    <n v="0"/>
    <s v="Radicado memorando número 20192000069933 del 19 de junio de 2019, Comunicación plan de trabajo. Seguimiento a las acciones suscritas en el Plan de Mejoramiento Archivistico - PMA, con el Archivo General de la Nación - AGN del segundo trimestre 2019 (01 de abril al 30 de junio 2019). "/>
    <s v="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
  </r>
  <r>
    <n v="287"/>
    <s v="PEND_PES2019"/>
    <x v="0"/>
    <s v="Fortalecer la Vigilancia."/>
    <x v="0"/>
    <s v="10. Plan de Acción Institucional - PAI"/>
    <x v="0"/>
    <n v="2"/>
    <x v="14"/>
    <s v="PAI_01 - Operacional"/>
    <s v="MT_61"/>
    <x v="235"/>
    <x v="184"/>
    <x v="0"/>
    <s v="Oficina de Control Interno"/>
    <s v="Oficina de Control Interno"/>
    <s v="Oficina de Control Interno"/>
    <s v="Apoyo"/>
    <s v="Administrativa/Financiera"/>
    <s v="Funcionamiento"/>
    <s v="7. CONTROL INTERNO"/>
    <s v="7.1 Control interno"/>
    <m/>
    <m/>
    <m/>
    <m/>
    <m/>
    <m/>
    <n v="1"/>
    <x v="99"/>
    <s v="POR_DEFINIR"/>
    <n v="4.4642857142857152E-4"/>
    <s v="Planeado"/>
    <n v="0"/>
    <n v="0"/>
    <n v="0"/>
    <n v="0"/>
    <n v="0"/>
    <n v="1"/>
    <n v="0"/>
    <n v="0"/>
    <n v="0"/>
    <n v="0"/>
    <n v="0"/>
    <n v="0"/>
    <n v="1"/>
    <s v="Ejecutado"/>
    <n v="0"/>
    <n v="0"/>
    <n v="0"/>
    <n v="0"/>
    <n v="0"/>
    <n v="1"/>
    <n v="0"/>
    <n v="0"/>
    <n v="0"/>
    <n v="0"/>
    <n v="0"/>
    <n v="0"/>
    <n v="1"/>
    <n v="1"/>
    <x v="3"/>
    <x v="192"/>
    <x v="195"/>
    <n v="0"/>
    <n v="0"/>
    <n v="0"/>
    <n v="0"/>
    <n v="0"/>
    <x v="0"/>
    <n v="0"/>
    <n v="0"/>
    <n v="0"/>
    <n v="0"/>
    <s v="La socialización de la campaña se  realiza con publicacion en la Intranet, pantallas digitales correo institucional el día 12 de junio, a la fecha 08 de Julio la información se mantienen publicada en la intranet y las pantallas digitales de la entidad."/>
    <s v="A partir del mes de marzo se inicio la construcción de la presentación &quot;Fomento de la Cultura del Autocontrol&quot; cumpliendo con la programacion del PAA 2019."/>
  </r>
  <r>
    <n v="288"/>
    <s v="PEND_PES2019"/>
    <x v="0"/>
    <s v="Fortalecer la Vigilancia."/>
    <x v="0"/>
    <s v="10. Plan de Acción Institucional - PAI"/>
    <x v="0"/>
    <n v="2"/>
    <x v="14"/>
    <s v="PAI_01 - Operacional"/>
    <s v="MT_61"/>
    <x v="236"/>
    <x v="185"/>
    <x v="0"/>
    <s v="Oficina de Control Interno"/>
    <s v="Oficina de Control Interno"/>
    <s v="Oficina de Control Interno"/>
    <s v="Apoyo"/>
    <s v="Administrativa/Financiera"/>
    <s v="Funcionamiento"/>
    <s v="7. CONTROL INTERNO"/>
    <s v="7.1 Control interno"/>
    <m/>
    <m/>
    <m/>
    <m/>
    <m/>
    <m/>
    <n v="1"/>
    <x v="100"/>
    <s v="POR_DEFINIR"/>
    <n v="4.4642857142857152E-4"/>
    <s v="Planeado"/>
    <n v="8.3400000000000002E-2"/>
    <n v="8.3400000000000002E-2"/>
    <n v="8.3400000000000002E-2"/>
    <n v="8.3400000000000002E-2"/>
    <n v="8.3400000000000002E-2"/>
    <n v="8.3400000000000002E-2"/>
    <n v="8.3400000000000002E-2"/>
    <n v="8.3400000000000002E-2"/>
    <n v="8.3400000000000002E-2"/>
    <n v="8.3400000000000002E-2"/>
    <n v="8.3400000000000002E-2"/>
    <n v="8.3400000000000002E-2"/>
    <n v="1.0008000000000001"/>
    <s v="Ejecutado"/>
    <n v="8.3400000000000002E-2"/>
    <n v="8.3400000000000002E-2"/>
    <n v="8.3400000000000002E-2"/>
    <n v="8.3400000000000002E-2"/>
    <n v="0"/>
    <n v="0"/>
    <n v="0"/>
    <n v="0"/>
    <n v="0"/>
    <n v="0"/>
    <n v="0"/>
    <n v="0"/>
    <n v="0.33360000000000001"/>
    <n v="0.33333333333333331"/>
    <x v="1"/>
    <x v="193"/>
    <x v="196"/>
    <s v="20192000006343 del 17 enero 2019, expediente CID-2019-510-001, H-8 (2018)._x000a_* 20192000006363 del 17 enero 2019, expediente CID-2019-510-003, H-11 (2018)._x000a_* 20192000008193 del 23 enero 2019, expediente CID-2017-510-012 H_18 (2015)._x000a_* 20192000008203 del 23 enero 2019, expediente CID-2017-510-021. H_33 (2015)"/>
    <s v="Se dió respuesta oportuna a los requerimientos realizados a la OCI"/>
    <s v="Radicado memorando número 20192000023583  del 28 de febrero de 2019, Respuesta punto f, oficio CGR AC-ST-16 (radicado en la Supertransporte bajo el número 20195605176192 del 26 de febrero de 2019), remitido a esta oficina vía correo electrónico. -  ( Ver evidencia en carpeta virtual 2019 - seguimiento / CGR 2019 / CGR_OTROS REQUERIM 2019 / PM CGR - CGR AC_ST_16_Rta item f_ 26Feb2019&quot;"/>
    <s v="Se dio respuesta oportuna a los requerimientos realizados a la OCI"/>
    <s v="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x v="113"/>
    <s v="1.  Correo electrónico de fecha 02 de abril de 2019, remitido a la Oficina Asesora Jurídica, Dra. María del Rosario Oviedo, 2. Radicado 2019000111021 del 29 abril de 2019"/>
    <s v="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_x000a__x000a_Se dio respuesta oportuna a los requerimientos radicdos a la OCI."/>
    <s v="Para el mes de mayo no se realizaron seguimientos a entes externos."/>
    <n v="0"/>
    <s v="El dÍa 4 de Junio de 2019 mediante correo electrónico se da respuesta a la solicitud realizada por la Secretaria general en atención al oficio Número 20195605476432 radicado por la Procuraduría Delegada para la Defensa del Patriminio Público, en el que se asigna dar respuesta al literal (g) de dicho oficio. En el se contesta que  literal  asignado no es competencia de la Oficina de Control Interno, se dio respuesta  ala procuraduría mediande oficio 20195000194741 con fecha del 12 de junio."/>
    <s v="Se da respuesta la Secreataria Genral indicando que el numeral (g)  de la solicitud efectuada por la Procuraduría no es competencia de la OCI, sin embargo se hizo seguimiento de la respuesta oportuna de dicho requerimiento."/>
  </r>
  <r>
    <n v="289"/>
    <s v="PEND_PES2019"/>
    <x v="0"/>
    <s v="Fortalecer la Vigilancia."/>
    <x v="0"/>
    <s v="10. Plan de Acción Institucional - PAI"/>
    <x v="0"/>
    <n v="2"/>
    <x v="14"/>
    <s v="PAI_01 - Operacional"/>
    <s v="MT_61"/>
    <x v="237"/>
    <x v="186"/>
    <x v="0"/>
    <s v="Oficina de Control Interno"/>
    <s v="Oficina de Control Interno"/>
    <s v="Oficina de Control Interno"/>
    <s v="Apoyo"/>
    <s v="Administrativa/Financiera"/>
    <s v="Funcionamiento"/>
    <s v="7. CONTROL INTERNO"/>
    <s v="7.1 Control interno"/>
    <m/>
    <m/>
    <m/>
    <m/>
    <m/>
    <m/>
    <n v="1"/>
    <x v="101"/>
    <s v="POR_DEFINIR"/>
    <n v="4.4642857142857152E-4"/>
    <s v="Planeado"/>
    <n v="0"/>
    <n v="0.25"/>
    <n v="0.25"/>
    <n v="0"/>
    <n v="0"/>
    <n v="0"/>
    <n v="0.25"/>
    <n v="0"/>
    <n v="0"/>
    <n v="0"/>
    <n v="0.25"/>
    <n v="0"/>
    <n v="1"/>
    <s v="Ejecutado"/>
    <n v="0"/>
    <n v="0.25"/>
    <n v="0.25"/>
    <n v="0"/>
    <n v="0"/>
    <n v="0.5"/>
    <n v="0"/>
    <n v="0"/>
    <n v="0"/>
    <n v="0"/>
    <n v="0"/>
    <n v="0"/>
    <n v="1"/>
    <n v="1"/>
    <x v="3"/>
    <x v="194"/>
    <x v="197"/>
    <s v="Certificado FURAG Jefe OCI 20 de febrero de 2019 "/>
    <s v="Se transmitió FURAG 20 de febrero de 2019 al DAFP y se remitió correo a la Superintendente y a la Secretaría General con copia del Certificado."/>
    <n v="0"/>
    <n v="0"/>
    <s v="Informe pormenorizado rad. 20192000029693 del 13 de marzo de 2019"/>
    <x v="114"/>
    <n v="0"/>
    <n v="0"/>
    <s v="La siguiente evidencia se presenta en el mes de Julio."/>
    <n v="0"/>
    <n v="0"/>
    <s v="La  evidencia se presentara en el mes de Julio de acuerdo a la programación consignada en el PAA 2019 aprobado por el Comité de Coordinacion Institucional de Control Interno."/>
  </r>
  <r>
    <n v="290"/>
    <s v="PEND_PES2019"/>
    <x v="0"/>
    <s v="Fortalecer la Vigilancia."/>
    <x v="0"/>
    <s v="10. Plan de Acción Institucional - PAI"/>
    <x v="0"/>
    <n v="2"/>
    <x v="14"/>
    <s v="PAI_01 - Operacional"/>
    <s v="MT_61"/>
    <x v="238"/>
    <x v="187"/>
    <x v="0"/>
    <s v="Oficina de Control Interno"/>
    <s v="Oficina de Control Interno"/>
    <s v="Oficina de Control Interno"/>
    <s v="Apoyo"/>
    <s v="Administrativa/Financiera"/>
    <s v="Funcionamiento"/>
    <s v="7. CONTROL INTERNO"/>
    <s v="7.1 Control interno"/>
    <m/>
    <m/>
    <m/>
    <m/>
    <m/>
    <m/>
    <n v="1"/>
    <x v="102"/>
    <s v="POR_DEFINIR"/>
    <n v="4.4642857142857152E-4"/>
    <s v="Planeado"/>
    <n v="8.3400000000000002E-2"/>
    <n v="8.3400000000000002E-2"/>
    <n v="8.3400000000000002E-2"/>
    <n v="8.3400000000000002E-2"/>
    <n v="8.3400000000000002E-2"/>
    <n v="8.3400000000000002E-2"/>
    <n v="8.3400000000000002E-2"/>
    <n v="8.3400000000000002E-2"/>
    <n v="8.3400000000000002E-2"/>
    <n v="8.3400000000000002E-2"/>
    <n v="8.3400000000000002E-2"/>
    <n v="8.3400000000000002E-2"/>
    <n v="1.0008000000000001"/>
    <s v="Ejecutado"/>
    <n v="8.3400000000000002E-2"/>
    <n v="8.3400000000000002E-2"/>
    <n v="8.3400000000000002E-2"/>
    <n v="8.3400000000000002E-2"/>
    <n v="8.3400000000000002E-2"/>
    <n v="8.3400000000000002E-2"/>
    <n v="0"/>
    <n v="0"/>
    <n v="0"/>
    <n v="0"/>
    <n v="0"/>
    <n v="0"/>
    <n v="0.50040000000000007"/>
    <n v="0.5"/>
    <x v="1"/>
    <x v="195"/>
    <x v="198"/>
    <s v="• Seguimiento informe de la Gestión Contractual trimestral (undécimo 11 y quiceavo 15 día hábil trimestre vencido)_x000a_FECHA DE GENERACIÓN:2019/01/17_x000a_Y:\ÁRBOL ELECTRÓNICO OCI 200_2018\200-29 EVALUAC Y SEGUIM\200-29_03 SEGUIMIENTO\Gestión Contractual trime SIRECI_x000a_• Informe de evaluación Institucional por dependencias (Vigencia 2018) – Anual_x000a_Comunicación de Evaluación a la Gestión por Dependencias - Vigencia 2018, de fecha 30 de enero de 2019, _x000a_Radicado                   Dependencia_x000a_20192000010563      Delegada de Tránsito_x000a_20192000010573      OCID_x000a_20192000010583      Gestión Documental_x000a_20192000010593      Delegada de Puertos_x000a_20192000010613      OTIC_x000a_20192000010623      Gestión de Comunicaciones_x000a_20192000010633      Grupo de Financiera_x000a_20192000010643      Grupo de Administrativa_x000a_20192000010653      Grupo de Talento Humano_x000a_20192000010663      Delegada de Concesiones e fraestrutura_x000a_20192000010673      Atención al Ciudadano_x000a_20192000010683     OAP_x000a_20192000010693     OAJ_x000a_20192000010703     Grupo de Notificaciones_x000a_20192000010713     Secretaria General_x000a_Ruta Y:\ÁRBOL ELECTRÓNICO OCI 200_2018\200-29 EVALUAC Y SEGUIM\200-29_03 SEGUIMIENTO\Evaluación por Dependencias\Evaluación por Dependencias - Vig 2018\II Semestre 2018_x000a_• Informe semestral sobre la atención de quejas, sugerencias y reclamos – Semestral_x000a_Radicado memorando número 20192000010963 del 31 de enero de 2019, Comunicación informe sobre la atención de quejas, sugerencias y reclamos PQR´S del segundo semestre de 2018._x000a_Ruta Y:\ÁRBOL ELECTRÓNICO OCI 200_2018\200-29 EVALUAC Y SEGUIM\200-29_03 SEGUIMIENTO\PQRS\II_SEMESTRE 2018_x000a_• Informe Trimestral Austeridad en el Gasto - Ministerio de Transporte - OCI Mintransporte_x000a_Radicado Oficio Mintransporte número 20192000015691 del 21 de enero de 2019, Informe de Austeridad del Gasto, Cuarto Trimestre 2018._x000a__x000a_Radicado memorando 20192000010353 del 30 de enero de 2019, Comunicación informe austeridad y eficiencia gasto público, cuarto trimestre de 2018._x000a__x000a_Ruta Y:\ÁRBOL ELECTRÓNICO OCI 200_2018\200-32 INFORMES\200-32_04 INFORM ENTIDAD ESTADO\Austeridad y Gasto Público\Informes Definitivos_x000a_• Informe Mensual Austeridad en el Gasto - CGR - SPT Diciembre de 2018 a noviembre de 2019)_x000a_Informe austeridad de Enero, correo institucional de fecha 07/03/2019. _x000a_Ruta Y:\OCI_2019\200_32 INFORMES\200_32_03 INFORME GESTION INTERNO\Austeridad y Gasto_x000a_• Coordinación  y remisión solicitud de información para ser consolidada para posterior transmisión de la Rendición de la Cuenta Anual - SIRECI._x000a_CERTIFICADO SIRECI CUENTA ANUAL, FECHA DE GENERACIÓN:2019/02/22, CONSECUTIVO:356122018-12-31, FECHA DE CORTE: 2018-12-31, FECHA LIMÍTE DE TRANSMISIÓN: 2019-03-01_x000a_Y:\ÁRBOL ELECTRÓNICO OCI 200_2018\200-32 INFORMES\200-32_04 INFORM ENTIDAD ESTADO_x000a__x000a_"/>
    <s v="Se ejecutaron 23 auditorías, evaluaciones y seguimientos acorde con lo programado en el período , fueron comunicados con las respectivas recomendaciones."/>
    <s v="Informe avance al plan de mejoramiento CGR sistema SIRECI con corte a diciembre 31 de 2018 y a junio 30 de 2019 - transmite semestral."/>
    <s v="Se ejecutaron 8 auditorías, evaluaciones y seguimientos acorde con lo programado en el período , fueron comunicados con las respectivas recomendaciones."/>
    <s v="Seguimiento al Plan de Mejora Archivístico (último trimestre de 2018 -  primer semestre 2019) Semestral_x000a_Radicado número 20192000025013 del 4 de marzo de 2019, Comunicación informe definitivo del cuarto trimestre de 2018._x000a__x000a_Link Y:\ÁRBOL ELECTRÓNICO OCI 200_2018\200-29 EVALUAC Y SEGUIM\200-29_03 SEGUIMIENTO\Plan Mejoramiento Archivístico_x000a__x000a_Informe Mensual Austeridad en el Gasto - CGR - SPT Diciembre de 2018 a noviembre de 2019)_x000a__x000a_Informe austeridad de Enero, correo institucional de fecha 07/03/2019. _x000a__x000a_Ruta Y:\OCI_2019\200_32 INFORMES\200_32_03 INFORME GESTION INTERNO\Austeridad y Gasto_x000a_Informe Pormenorizado de Control Interno cuatrimestral (Noviembre 10 de 2018 a marzo 11 de 2019 - Marzo 12 a Julio 10 y Julio 11 a noviembre 10 de 2019)_x000a__x000a_Radicación memorando número 20192000029693 del 13 de marzo de 2019, Informe Pormenorizado del Estado del Sistema de Control Interno de la Supertransporte. Período del 11 de noviembre de 2018 al 11 de marzo de 2019._x000a__x000a__x000a__x000a_Ruta Y:\ÁRBOL ELECTRÓNICO OCI 200_2018\200-29 EVALUAC Y SEGUIM\200-29_01 EVALUAC SISTEMA C_I\Informe Pormenorizado Control Interno\Informes Definitivos_x000a_Informe Derechos de Autor Software – Anual_x000a__x000a_Informe de software a la Dirección Nacional de Derechos de Autor el 15 de marzo de 2019_x000a__x000a_Ruta Y:\ÁRBOL ELECTRÓNICO OCI 200_2018\200-32 INFORMES\200-32_04 INFORM ENTIDAD ESTADO\Derechos de Autor\Informe_x000a_Verificación del cumplimiento de la Ley de transparencia y del derecho al acceso a la información pública_x000a__x000a_Memorando número 20192000036323 de 27 de marzo de 2019, Comunicación Informe definitivo de Seguimiento y verificación al cumplimiento de la Ley de Transparencia y del Derecho al Acceso a la Información Pública. _x000a_Informe de seguimiento a las acciones producto de informes de control interno  e indicadores (según selectivo)_x000a__x000a_Radicado memorando número 192000031003 del 15 de marzo de 2019, Comunicación informe definitivo de seguimiento y evaluación de acciones por todas las fuentes e indicadores (según selectivo) del 1 de octubre a 31 de diciembre de 2018. _x000a__x000a_Ruta Y:\ÁRBOL ELECTRÓNICO OCI 200_2018\200-29 EVALUAC Y SEGUIM\200-29_03 SEGUIMIENTO\Planes de Mejoramiento PMP\IV TRIMESTRE\AccionesXTodasFuentesIndicadores_x000a_Monitoreo y seguimiento a requerimientos de entes externos de control -  radicados en la Superintendencia con copia a Control Interno_x000a_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x v="115"/>
    <s v="1. Correo electtronico 23 de abril de 2019, 2. Correo electronico del 2 de mayo de 2019. Los archivos del 23 y 30 de abril de2019 se encuentran en la ruta Z:\OCI_2019\200_29 EVALUAC Y SEGUIM\200_29_03 SEGUIMIENTO\PAA2019"/>
    <s v="1. Se tomaron los Orfeos de los memorandos 1 al 23 de abril y se relacionaron en la descripción del PAA de 2019, 2. Se tomaron del Orfeo los memorandos 24 al 30 de abril y se relacionaron en la descripción del PAA de 2019. Se ejecutaron 3 informes y/o seguimientos de auditorias (Conciliación de Saldos de Operaciones Recíprocas,SIGEP,  ejecución presupuestal, plan de contratación) y en proceso 1 (Cemat)"/>
    <s v="1. Memorando 20192000049183 del 02 de mayo de 2019 -  Rol de liderazgo estratégico comunicación Plan Anual de Auditoria _x000a_2. Memorando  20192000051413 del 08 de mayo de 2019 - seguimiento funciones de los encargos_x000a_3. Memorando 20192000051513 del 08 de mayo de 2019 - seguimiento Manuales de fuciones_x000a_4. Memorando 20192000052603 del 10 de mayo de 2019 - Informe de seguimiento al cumplimiento de las medidas de Austeridad del Gasto Público_x000a_5. Memorando 20192000052713 del 10 de mayo de 2019 - Informe Preliminar CEMAT_x000a_6. Memorando 20192000055043 del 16 de mayo de 2019 - Informe reiteración eKOGUI_x000a_7. Memorando 20192000060923 del 28 de mayo de 2019 - Solicitud soportes funciones de los encargos."/>
    <s v="La oficina de control Interno realiza las actividades consignadas en el PAA con sus correspondientes fechas de ejecución."/>
    <s v="1. Memorando 20192000065903 del 06 de junio de 2019 - Solicitud Información verificación del cumplimiento de las funciones del comité de conciliación y a las politicas de prevención del Daño Antijurídico y defensa Judicial._x000a_2. Oficio 20192000190071 del 14 de junio de 2019 traslado informe Reiteración “Reiteración debilidades evidenciadas en el Sistema de Control Interno del comité de Conciliación y e-KOGUI” _x000a_3. Mediante correo electronico del día 25 de junio se solicita información para austeridad del gasto segundo trimestre 2019."/>
    <s v="La oficina de Control Interno realiza las actividades de  auditorias, seguimientos y evaluaciones de acuerdo a la programacion establecida en el PAA aprobado por el Comité de Coordinación Institucional de Control Interno, dando cumplimiento a lo establecido en el mismo."/>
  </r>
  <r>
    <n v="141"/>
    <s v="PEND_PES2019"/>
    <x v="0"/>
    <s v="Fortalecer la Vigilancia."/>
    <x v="0"/>
    <s v="10. Plan de Acción Institucional - PAI"/>
    <x v="0"/>
    <n v="2"/>
    <x v="14"/>
    <s v="PAI_01 - Operacional"/>
    <s v="MT_62"/>
    <x v="239"/>
    <x v="35"/>
    <x v="2"/>
    <s v="Oficina Asesora Jurídica"/>
    <s v="Oficina Asesora Jurídica"/>
    <s v="Coordinador Grupo de Conciliación "/>
    <s v="Apoyo"/>
    <s v="Administrativa/Financiera"/>
    <s v="Funcionamiento"/>
    <s v="5. INFORMACION Y COMUNICACIÓN"/>
    <s v="5.2.2 Gestión Documental"/>
    <m/>
    <m/>
    <m/>
    <m/>
    <m/>
    <m/>
    <n v="1"/>
    <x v="103"/>
    <s v="POR_DEFINIR"/>
    <n v="4.4642857142857152E-4"/>
    <s v="Planeado"/>
    <n v="119"/>
    <n v="48"/>
    <n v="81"/>
    <n v="42"/>
    <n v="213"/>
    <n v="0"/>
    <n v="0"/>
    <n v="0"/>
    <n v="0"/>
    <n v="0"/>
    <n v="0"/>
    <n v="0"/>
    <n v="503"/>
    <s v="Ejecutado"/>
    <n v="119"/>
    <n v="48"/>
    <n v="81"/>
    <n v="42"/>
    <n v="213"/>
    <n v="0"/>
    <n v="0"/>
    <n v="0"/>
    <n v="0"/>
    <n v="0"/>
    <n v="0"/>
    <n v="0"/>
    <n v="503"/>
    <n v="1"/>
    <x v="3"/>
    <x v="196"/>
    <x v="199"/>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x v="116"/>
    <s v="Archivo Oficina Asesora Juridica "/>
    <s v="Se realizó organización de carpetas relacionados con los procesos prejudiciales y judiciales que cursan en contra de la entidad y que llegan diariamente para trámite y se adelantó el trámite del FUID"/>
    <s v="Archivo Oficina Asesora Juridica "/>
    <s v="Se realizó organización de carpetas relacionados con los procesos prejudiciales y judiciales que cursan en contra de la entidad y que llegan diariamente para trámite y se adelantó el trámite del FUID"/>
    <n v="0"/>
    <n v="0"/>
  </r>
  <r>
    <n v="154"/>
    <s v="PEND_PES2019"/>
    <x v="0"/>
    <s v="Fortalecer la Vigilancia."/>
    <x v="0"/>
    <s v="10. Plan de Acción Institucional - PAI"/>
    <x v="0"/>
    <n v="2"/>
    <x v="14"/>
    <s v="PAI_01 - Operacional"/>
    <s v="MT_62"/>
    <x v="240"/>
    <x v="143"/>
    <x v="2"/>
    <s v="Oficina Asesora Jurídica"/>
    <s v="Oficina Asesora Jurídica"/>
    <s v="Jefe Oficina Jurídica"/>
    <s v="Apoyo"/>
    <s v="Administrativa/Financiera"/>
    <s v="Funcionamiento"/>
    <s v="3. GESTION CON VALORES PARA RESULTADOS"/>
    <s v="3.2.1.1 Fortalecimiento organizacional y simplificación de procesos"/>
    <m/>
    <m/>
    <m/>
    <m/>
    <m/>
    <m/>
    <n v="1"/>
    <x v="62"/>
    <s v="POR_DEFINIR"/>
    <n v="4.4642857142857152E-4"/>
    <s v="Planeado"/>
    <n v="6"/>
    <n v="5"/>
    <n v="7"/>
    <n v="2"/>
    <n v="2"/>
    <n v="0"/>
    <n v="0"/>
    <n v="0"/>
    <n v="0"/>
    <n v="0"/>
    <n v="0"/>
    <n v="0"/>
    <n v="22"/>
    <s v="Ejecutado"/>
    <n v="6"/>
    <n v="5"/>
    <n v="7"/>
    <n v="2"/>
    <n v="2"/>
    <n v="0"/>
    <n v="0"/>
    <n v="0"/>
    <n v="0"/>
    <n v="0"/>
    <n v="0"/>
    <n v="0"/>
    <n v="22"/>
    <n v="1"/>
    <x v="3"/>
    <x v="197"/>
    <x v="200"/>
    <n v="0"/>
    <n v="0"/>
    <n v="0"/>
    <n v="0"/>
    <n v="0"/>
    <x v="0"/>
    <s v="Archivo entidad"/>
    <s v="Se realiza respuesta a requerimientos relacionados con el modelo de gestión de la entidad."/>
    <s v="Archivo de la entidad"/>
    <s v="Se realiza respuesta a requerimientos relacionados con el modelo de gestión de la entidad."/>
    <n v="0"/>
    <n v="0"/>
  </r>
  <r>
    <n v="136"/>
    <s v="PEND_PES2019"/>
    <x v="0"/>
    <s v="Fortalecer la Vigilancia."/>
    <x v="0"/>
    <s v="10. Plan de Acción Institucional - PAI"/>
    <x v="0"/>
    <n v="2"/>
    <x v="14"/>
    <s v="PAI_01 - Operacional"/>
    <s v="MT_63"/>
    <x v="241"/>
    <x v="188"/>
    <x v="2"/>
    <s v="Oficina Asesora Jurídica"/>
    <s v="Oficina Asesora Jurídica"/>
    <s v="Coordinador Grupo de Conciliación "/>
    <s v="Apoyo"/>
    <s v="Administrativa/Financiera"/>
    <s v="Funcionamiento"/>
    <s v="3. GESTION CON VALORES PARA RESULTADOS"/>
    <s v="3.2.1.5  Defensa Jurídica"/>
    <m/>
    <m/>
    <m/>
    <m/>
    <m/>
    <m/>
    <n v="1"/>
    <x v="104"/>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n v="0.49999999999999989"/>
    <x v="1"/>
    <x v="198"/>
    <x v="201"/>
    <s v="Actas de audiencias y citatorios"/>
    <n v="0"/>
    <s v="Actas de audiencias y citatorios"/>
    <n v="0"/>
    <s v="Actas de audiencias y citatorios"/>
    <x v="0"/>
    <s v="Actas de audiencias y citatorios"/>
    <s v="Se desarrollaron las audiencias programadas para el mes sin novedades más allá del procedimiento."/>
    <s v="Actas de audiencias y citatorios"/>
    <s v="Se desarrollaron las audiencias programadas para el mes sin novedades más allá del procedimiento."/>
    <s v="Actas de audiencias y citatorios."/>
    <s v="Se desarrollaron las audiencias programadas para el mes sin novedades más allá del procedimiento."/>
  </r>
  <r>
    <n v="138"/>
    <s v="PEND_PES2019"/>
    <x v="0"/>
    <s v="Fortalecer la Vigilancia."/>
    <x v="0"/>
    <s v="10. Plan de Acción Institucional - PAI"/>
    <x v="0"/>
    <n v="2"/>
    <x v="14"/>
    <s v="PAI_01 - Operacional"/>
    <s v="MT_63"/>
    <x v="242"/>
    <x v="189"/>
    <x v="2"/>
    <s v="Oficina Asesora Jurídica"/>
    <s v="Oficina Asesora Jurídica"/>
    <s v="Coordinador Grupo de Conciliación "/>
    <s v="Apoyo"/>
    <s v="Administrativa/Financiera"/>
    <s v="Funcionamiento"/>
    <s v="3. GESTION CON VALORES PARA RESULTADOS"/>
    <s v="3.2.1.5  Defensa Jurídica"/>
    <m/>
    <m/>
    <m/>
    <m/>
    <m/>
    <m/>
    <n v="1"/>
    <x v="105"/>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n v="0.49999999999999989"/>
    <x v="1"/>
    <x v="199"/>
    <x v="202"/>
    <s v="Archivo Oficina Asesora Juridica y expedientes de recurso"/>
    <n v="0"/>
    <s v="Archivo Oficina Asesora Juridica y expedientes de recurso"/>
    <n v="0"/>
    <s v="Archivo Oficina Asesora Juridica y expedientes de recurso"/>
    <x v="0"/>
    <s v="Archivo Oficina Asesora Juridica y expedientes de recurso"/>
    <n v="0"/>
    <s v="Archivo Oficina Asesora Juridica y expedientes de recurso"/>
    <s v="Se efectúa el trámite de Ley "/>
    <s v="Archivo Oficina Asesora Juridica y expedientes de recurso"/>
    <s v="Se efectúa el trámite de Ley "/>
  </r>
  <r>
    <n v="180"/>
    <s v="PEND_PES2019"/>
    <x v="0"/>
    <s v="Fortalecer la Vigilancia."/>
    <x v="0"/>
    <s v="10. Plan de Acción Institucional - PAI"/>
    <x v="0"/>
    <n v="2"/>
    <x v="14"/>
    <s v="PAI_01 - Operacional"/>
    <s v="MT_63"/>
    <x v="243"/>
    <x v="190"/>
    <x v="2"/>
    <s v="Oficina Asesora Jurídica"/>
    <s v="Oficina Asesora Jurídica"/>
    <s v="Jefe Oficina Jurídica"/>
    <s v="Apoyo"/>
    <s v="Administrativa/Financiera"/>
    <s v="Funcionamiento"/>
    <s v="4. EVALUACION DE RESULTADOS"/>
    <s v="4.1 Seguimiento y evaluación del desempeño institucional"/>
    <m/>
    <m/>
    <m/>
    <m/>
    <m/>
    <m/>
    <n v="0.7"/>
    <x v="106"/>
    <s v="POR_DEFINIR"/>
    <n v="4.4642857142857152E-4"/>
    <s v="Planeado"/>
    <n v="0"/>
    <n v="0"/>
    <n v="0"/>
    <n v="0"/>
    <n v="0"/>
    <n v="0.5"/>
    <n v="0"/>
    <n v="0"/>
    <n v="0"/>
    <n v="0"/>
    <n v="0"/>
    <n v="0.5"/>
    <n v="1"/>
    <s v="Ejecutado"/>
    <n v="0"/>
    <n v="0"/>
    <n v="0"/>
    <n v="0"/>
    <n v="0"/>
    <n v="0"/>
    <n v="0"/>
    <n v="0"/>
    <n v="0"/>
    <n v="0"/>
    <n v="0"/>
    <n v="0"/>
    <n v="0"/>
    <n v="0"/>
    <x v="2"/>
    <x v="13"/>
    <x v="19"/>
    <n v="0"/>
    <n v="0"/>
    <n v="0"/>
    <n v="0"/>
    <n v="0"/>
    <x v="0"/>
    <n v="0"/>
    <n v="0"/>
    <n v="0"/>
    <n v="0"/>
    <n v="0"/>
    <n v="0"/>
  </r>
  <r>
    <n v="181"/>
    <s v="PEND_PES2019"/>
    <x v="0"/>
    <s v="Fortalecer la Vigilancia."/>
    <x v="0"/>
    <s v="10. Plan de Acción Institucional - PAI"/>
    <x v="0"/>
    <n v="2"/>
    <x v="14"/>
    <s v="PAI_01 - Operacional"/>
    <s v="MT_63"/>
    <x v="244"/>
    <x v="191"/>
    <x v="2"/>
    <s v="Oficina Asesora Jurídica"/>
    <s v="Oficina Asesora Jurídica"/>
    <s v="Jefe Oficina Jurídica"/>
    <s v="Apoyo"/>
    <s v="Administrativa/Financiera"/>
    <s v="Funcionamiento"/>
    <s v="4. EVALUACION DE RESULTADOS"/>
    <s v="4.1 Seguimiento y evaluación del desempeño institucional"/>
    <m/>
    <m/>
    <m/>
    <m/>
    <m/>
    <m/>
    <n v="4"/>
    <x v="107"/>
    <s v="POR_DEFINIR"/>
    <n v="4.4642857142857152E-4"/>
    <s v="Planeado"/>
    <n v="0"/>
    <n v="0"/>
    <n v="0"/>
    <n v="0"/>
    <n v="0"/>
    <n v="1"/>
    <n v="0"/>
    <n v="1"/>
    <n v="0"/>
    <n v="1"/>
    <n v="0"/>
    <n v="1"/>
    <n v="4"/>
    <s v="Ejecutado"/>
    <n v="0"/>
    <n v="0"/>
    <n v="0"/>
    <n v="0"/>
    <n v="0"/>
    <n v="0"/>
    <n v="0"/>
    <n v="0"/>
    <n v="0"/>
    <n v="0"/>
    <n v="0"/>
    <n v="0"/>
    <n v="0"/>
    <n v="0"/>
    <x v="2"/>
    <x v="13"/>
    <x v="19"/>
    <n v="0"/>
    <n v="0"/>
    <n v="0"/>
    <n v="0"/>
    <n v="0"/>
    <x v="0"/>
    <n v="0"/>
    <n v="0"/>
    <n v="0"/>
    <n v="0"/>
    <n v="0"/>
    <n v="0"/>
  </r>
  <r>
    <n v="137"/>
    <s v="PEND_PES2019"/>
    <x v="0"/>
    <s v="Fortalecer la Vigilancia."/>
    <x v="0"/>
    <s v="10. Plan de Acción Institucional - PAI"/>
    <x v="0"/>
    <n v="2"/>
    <x v="14"/>
    <s v="PAI_01 - Operacional"/>
    <s v="MT_64"/>
    <x v="245"/>
    <x v="192"/>
    <x v="2"/>
    <s v="Oficina Asesora Jurídica"/>
    <s v="Oficina Asesora Jurídica"/>
    <s v="Coordinador Grupo de Conciliación "/>
    <s v="Apoyo"/>
    <s v="Administrativa/Financiera"/>
    <s v="Funcionamiento"/>
    <s v="2. DIRECCIONAMIENTO ESTRATEGICO Y PLANAECION"/>
    <s v="2.1.3 Gestión presupuestal y eficiencia del gasto público "/>
    <m/>
    <m/>
    <m/>
    <m/>
    <m/>
    <m/>
    <n v="1"/>
    <x v="108"/>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n v="0.49999999999999989"/>
    <x v="1"/>
    <x v="200"/>
    <x v="203"/>
    <s v="Autos que libran mandamiento ejecutivo y archivo de cobro coactivo"/>
    <n v="0"/>
    <s v="Autos que libran mandamiento ejecutivo y archivo de cobro coactivo"/>
    <n v="0"/>
    <s v="Autos que libran mandamiento ejecutivo y archivo de cobro coactivo"/>
    <x v="0"/>
    <s v="Autos que libran mandamiento ejecutivo y archivo de cobro coactivo"/>
    <s v="Se realiza el trámite del cobro coactivo según la normatividad: CPACA y ET."/>
    <s v="Autos que libran mandamiento ejecutivo y archivo de cobro coactivo"/>
    <s v="Se realiza el trámite del cobro coactivo según la normatividad: CPACA y ET."/>
    <s v="Autos que libran mandamiento ejecutivo y archivo de cobro coactivo"/>
    <s v="Se realiza el trámite del cobro coactivo según la normatividad: CPACA y ET."/>
  </r>
  <r>
    <n v="139"/>
    <s v="PEND_PES2019"/>
    <x v="0"/>
    <s v="Fortalecer la Vigilancia."/>
    <x v="0"/>
    <s v="10. Plan de Acción Institucional - PAI"/>
    <x v="0"/>
    <n v="2"/>
    <x v="14"/>
    <s v="PAI_01 - Operacional"/>
    <s v="MT_64"/>
    <x v="246"/>
    <x v="193"/>
    <x v="2"/>
    <s v="Oficina Asesora Jurídica"/>
    <s v="Oficina Asesora Jurídica"/>
    <s v="Coordinador Grupo de Conciliación "/>
    <s v="Apoyo"/>
    <s v="Administrativa/Financiera"/>
    <s v="Funcionamiento"/>
    <s v="3. GESTION CON VALORES PARA RESULTADOS"/>
    <s v="3.2.1.5  Defensa Jurídica"/>
    <m/>
    <m/>
    <m/>
    <m/>
    <m/>
    <m/>
    <n v="1"/>
    <x v="109"/>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8.3299999999999999E-2"/>
    <n v="8.3299999999999999E-2"/>
    <n v="8.3299999999999999E-2"/>
    <n v="8.3299999999999999E-2"/>
    <n v="8.3299999999999999E-2"/>
    <n v="8.3299999999999999E-2"/>
    <n v="0"/>
    <n v="0"/>
    <n v="0"/>
    <n v="0"/>
    <n v="0"/>
    <n v="0"/>
    <n v="0.49979999999999997"/>
    <n v="0.49999999999999989"/>
    <x v="1"/>
    <x v="199"/>
    <x v="204"/>
    <s v="Archivo Oficina Asesora Juridica y expedientes de recurso"/>
    <n v="0"/>
    <s v="Archivo Oficina Asesora Juridica y expedientes de recurso"/>
    <n v="0"/>
    <s v="Archivo Oficina Asesora Juridica y expedientes de recurso"/>
    <x v="0"/>
    <s v="Archivo Oficina Asesora Juridica y expedientes de recurso"/>
    <s v="Se realiza la gestión necesaria en la representación judicial de la entidad ante las autoridades correspondientes."/>
    <s v="Archivo Oficina Asesora Juridica y expedientes de recurso"/>
    <s v="Archivo Oficina Asesora Juridica y expedientes de recurso"/>
    <s v="Archivo Oficina Asesora Juridica y expedientes de recurso"/>
    <s v="Se realiza la gestión necesaria en la representación judicial de la entidad ante las autoridades correspondientes."/>
  </r>
  <r>
    <n v="140"/>
    <s v="PEND_PES2019"/>
    <x v="0"/>
    <s v="Fortalecer la Vigilancia."/>
    <x v="0"/>
    <s v="10. Plan de Acción Institucional - PAI"/>
    <x v="0"/>
    <n v="2"/>
    <x v="14"/>
    <s v="PAI_01 - Operacional"/>
    <s v="MT_64"/>
    <x v="247"/>
    <x v="194"/>
    <x v="2"/>
    <s v="Oficina Asesora Jurídica"/>
    <s v="Oficina Asesora Jurídica"/>
    <s v="Coordinador Grupo de Conciliación "/>
    <s v="Apoyo"/>
    <s v="Administrativa/Financiera"/>
    <s v="Funcionamiento"/>
    <s v="3. GESTION CON VALORES PARA RESULTADOS"/>
    <s v="3.2.1.5  Defensa Jurídica"/>
    <m/>
    <m/>
    <m/>
    <m/>
    <m/>
    <m/>
    <n v="1"/>
    <x v="110"/>
    <s v="POR_DEFINIR"/>
    <n v="4.4642857142857152E-4"/>
    <s v="Planeado"/>
    <n v="8.3299999999999999E-2"/>
    <n v="8.3299999999999999E-2"/>
    <n v="8.3299999999999999E-2"/>
    <n v="8.3299999999999999E-2"/>
    <n v="8.3299999999999999E-2"/>
    <n v="8.3299999999999999E-2"/>
    <n v="8.3299999999999999E-2"/>
    <n v="8.3299999999999999E-2"/>
    <n v="8.3299999999999999E-2"/>
    <n v="8.3299999999999999E-2"/>
    <n v="8.3299999999999999E-2"/>
    <n v="8.3299999999999999E-2"/>
    <n v="0.99960000000000016"/>
    <s v="Ejecutado"/>
    <n v="0.05"/>
    <n v="0.05"/>
    <n v="0.05"/>
    <n v="0.05"/>
    <n v="8.3299999999999999E-2"/>
    <n v="8.3299999999999999E-2"/>
    <n v="0"/>
    <n v="0"/>
    <n v="0"/>
    <n v="0"/>
    <n v="0"/>
    <n v="0"/>
    <n v="0.36659999999999998"/>
    <n v="0.36674669867947174"/>
    <x v="1"/>
    <x v="201"/>
    <x v="205"/>
    <s v="Actas de comité de Sometimiento a Control y Comunicaciones a Vigilados"/>
    <s v="Pendiente de realizar Comité de Sometimiento a Control para adoptar las decisiones a que haya lugar."/>
    <s v="Actas de comité de Sometimiento a Control y Comunicaciones a Vigilados"/>
    <s v="Pendiente de realizar Comité de Sometimiento a Control para adoptar las decisiones a que haya lugar."/>
    <s v="Actas de comité de Sometimiento a Control y Comunicaciones a Vigilados"/>
    <x v="117"/>
    <s v="Actas de comité de Sometimiento a Control y Comunicaciones a Vigilados"/>
    <s v="Pendiente de realizar Comité de Sometimiento a Control para adoptar las decisiones a que haya lugar."/>
    <s v="Actas de comité de Sometimiento a Control y Comunicaciones a Vigilados"/>
    <s v="Comité realizado en el mes."/>
    <s v="Actas de comité de Sometimiento a Control y Comunicaciones a Vigilados"/>
    <s v="Comité realizado en el mes."/>
  </r>
  <r>
    <n v="68"/>
    <s v="PEND_PES2019"/>
    <x v="0"/>
    <s v="Fortalecer la Vigilancia."/>
    <x v="0"/>
    <s v="10. Plan de Acción Institucional - PAI"/>
    <x v="0"/>
    <n v="2"/>
    <x v="14"/>
    <s v="PAI_01 - Operacional"/>
    <s v="MT_65"/>
    <x v="248"/>
    <x v="195"/>
    <x v="1"/>
    <s v="Oficina Asesora de Planeación"/>
    <s v="Oficina Asesora de Planeación"/>
    <s v="Jefe Oficina Asesora Planeación"/>
    <s v="Apoyo"/>
    <s v="Administrativa/Financiera"/>
    <s v="Funcionamiento"/>
    <s v="2. DIRECCIONAMIENTO ESTRATEGICO Y PLANAECION"/>
    <s v="2.1.1 Planeación Institucional"/>
    <m/>
    <m/>
    <m/>
    <m/>
    <m/>
    <m/>
    <n v="12"/>
    <x v="111"/>
    <s v="POR_DEFINIR"/>
    <n v="4.4642857142857152E-4"/>
    <s v="Planeado"/>
    <n v="1"/>
    <n v="1"/>
    <n v="1"/>
    <n v="1"/>
    <n v="1"/>
    <n v="1"/>
    <n v="1"/>
    <n v="1"/>
    <n v="1"/>
    <n v="1"/>
    <n v="1"/>
    <n v="1"/>
    <n v="12"/>
    <s v="Ejecutado"/>
    <n v="1"/>
    <n v="1"/>
    <n v="1"/>
    <n v="1"/>
    <n v="1"/>
    <n v="1"/>
    <n v="0"/>
    <n v="0"/>
    <n v="0"/>
    <n v="0"/>
    <n v="0"/>
    <n v="0"/>
    <n v="6"/>
    <n v="0.5"/>
    <x v="1"/>
    <x v="202"/>
    <x v="206"/>
    <s v="Publicaciones Ley de Transparencia: http://www.supertransporte.gov.co/documentos/2019/Enero/Planeacion_31/PEI_2019_2022.xls y http://www.supertransporte.gov.co/documentos/2019/Enero/Planeacion_31/PAI_2019_2022.xlsx  y matrices de planes PEI y PAI"/>
    <s v="Se dio cumplimiento a las publicaciones del PEI y PAI a 31 de Enero de 2019"/>
    <s v="Correos de seguimiento y Matriz PAI"/>
    <s v="Se adelantó el alistamiento de las matrices para efectuar el seguimiento trimestral  del PEI y PAI "/>
    <s v="Correos de seguimiento y Matriz PAI"/>
    <x v="118"/>
    <s v="Correos de seguimiento y Matriz Mansualizada PAI"/>
    <s v="Se consolidó la información allegada por las dependencias a Marzo de 2019, se revisó con los Grupos de Secretaria General y el lunes 22 de Abril, con la Jefe encargada de la Oficina se revisó el resto de dependencias y se corrigieron las observaciones identificadas en interación con las áreas involucradas. Así mismo, con correo del Jueves 25 de Abril a las 16:53, se efectúo envio del PAI de las dependencias para el diligenciamiento de la gestión del mes de Abril a entregarla máximo el 2 de Mayo para seguimiento del PAAC y la presentación al Comité Directivo del próximo martes 7 de Mayo."/>
    <s v="Correos de seguimiento y Matriz Mensualizada PAI"/>
    <s v="Se consolidó la información allegada por las dependencias a Junio de 2019. Con correo del 27 de Mayo , se efectúo envio del PAI de las dependencias para el diligenciamiento de la gestión del mes de Mayo"/>
    <s v="Correos de seguimiento y Matriz Mensualizada PAI"/>
    <s v="Se consolidó la información allegada por las dependencias correspondiente al mes de Junio de 2019"/>
  </r>
  <r>
    <n v="71"/>
    <s v="PEND_PES2019"/>
    <x v="0"/>
    <s v="Fortalecer la Vigilancia."/>
    <x v="0"/>
    <s v="10. Plan de Acción Institucional - PAI"/>
    <x v="0"/>
    <n v="2"/>
    <x v="14"/>
    <s v="PAI_01 - Operacional"/>
    <s v="MT_65"/>
    <x v="249"/>
    <x v="143"/>
    <x v="1"/>
    <s v="Oficina Asesora de Planeación"/>
    <s v="Oficina Asesora de Planeación"/>
    <s v="Jefe Oficina Asesora Planeación"/>
    <s v="Apoyo"/>
    <s v="Administrativa/Financiera"/>
    <s v="Funcionamiento"/>
    <s v="3. GESTION CON VALORES PARA RESULTADOS"/>
    <s v="3.2.1.1 Fortalecimiento organizacional y simplificación de procesos"/>
    <m/>
    <m/>
    <m/>
    <m/>
    <m/>
    <m/>
    <n v="1"/>
    <x v="112"/>
    <s v="POR_DEFINIR"/>
    <n v="4.4642857142857152E-4"/>
    <s v="Planeado"/>
    <n v="9"/>
    <n v="10"/>
    <n v="4"/>
    <n v="5"/>
    <n v="0"/>
    <n v="0"/>
    <n v="0"/>
    <n v="0"/>
    <n v="0"/>
    <n v="0"/>
    <n v="0"/>
    <n v="0"/>
    <n v="28"/>
    <s v="Ejecutado"/>
    <n v="9"/>
    <n v="10"/>
    <n v="4"/>
    <n v="5"/>
    <n v="0"/>
    <n v="0"/>
    <n v="0"/>
    <n v="0"/>
    <n v="0"/>
    <n v="0"/>
    <n v="0"/>
    <n v="0"/>
    <n v="28"/>
    <n v="1"/>
    <x v="3"/>
    <x v="203"/>
    <x v="207"/>
    <s v="Cadena de valor y Requerimientos enviados a la Oficina de Control Interno"/>
    <s v="Actualización de la cadena de valor con la siguiente información:_x000a_* Actualización del mapa de riesgos de Comunicaciones_x000a_*Actualización de los subprocesos de Comunicaciones_x000a_*Anulación del Manual de Imagen Corporativa_x000a_*Actualización de formato para solicitar publicaciones en la página web e intranet._x000a_*Inclusión de los formatos para cuentas de cobro de contratos de prestación se servicios_x000a_*Actualización de formatos de gestión documental con el nuevo logo_x000a_*Inclusión de nuevos indicadores para el Sistema de Seguridad y Salud en el Trabajo_x000a_Actividades Demandadas por la Oficina de Control Interno_x000a_*Informe de Gestión 2018 de la Oficina Asesora de Planeación _x000a_*Seguimiento al Plan Anticorrupción y Atención al ciudadano con corte a 31 de diciembre de 2018_x000a_"/>
    <s v="Cadena de valor"/>
    <s v="Actualización de la cadena de valor con la siguiente información:_x000a_*Actualización de los formatos de Direccionamiento Estratégico, Administración del Riesgo Organizacional y Gestionar el mejoramiento continuo, de acuerdo con la nueva imagen institucional._x000a_*Inclusión de nuevos formatos para el proceso Gestión Administrativa._x000a_*Actualización de Modelo del proceso de Registro e inclusión del despliegue de la actividad &quot;Registro de Operadores Portuarios&quot;_x000a_*Actualización de Modelo del proceso de inspección e inclusión del despliegue de la actividad &quot;Definir programación anual de visitas de inspección&quot;_x000a_*Actualización del mapa de riesgos de gestión de TICS_x000a_*Publicación de la política de seguridad de la información_x000a_*Publicación de los manuales para transición IPv4 a IPv6 y para la Adopción del Sistema de Seguridad y Privacidad de la Información_x000a_*Actualización del modelo del subproceso Gestión de la Seguridad de la información y continuidad de negocio._x000a_*Publicación del procedimiento de mantenimiento correctivo y preventivo en el proceso de Gestión de TICS._x000a_*Inclusión del formato levantamiento de requerimiento en el proceso de Gestión de TICS._x000a_"/>
    <s v="Cadena de valor_x000a_Requerimientos enviados a la Oficina de Control Interno"/>
    <x v="119"/>
    <s v="Cadena de valor_x000a_Requerimientos enviados a la Oficina de Control Interno"/>
    <s v="3ra Dimensión: Gestión con Valores para Resultados_x000a_Se actualizó la Cadena de Valor, formato Control Interno Disciplinario_x000a_Actividades Demandadas por la Oficina de Control Interno:_x000a_*Seguimiento a las actividades consignadas en el Plan Anticorrupción y de Atención al Ciudadano_x000a_*Seguimiento a los Mapas de Riesgos_x000a_Otros:_x000a_*Diseño y Actualización del Código de Integridad_x000a_*Publicación caracterización de los grupos de valor_x000a__x000a__x000a__x000a__x000a__x000a__x000a_"/>
    <n v="0"/>
    <n v="0"/>
    <n v="0"/>
    <n v="0"/>
  </r>
  <r>
    <n v="178"/>
    <s v="PEND_PES2019"/>
    <x v="0"/>
    <s v="Fortalecer la Vigilancia."/>
    <x v="0"/>
    <s v="10. Plan de Acción Institucional - PAI"/>
    <x v="0"/>
    <n v="2"/>
    <x v="14"/>
    <s v="PAI_01 - Operacional"/>
    <s v="MT_65"/>
    <x v="250"/>
    <x v="196"/>
    <x v="1"/>
    <s v="Oficina Asesora de Planeación"/>
    <s v="Oficina Asesora de Planeación"/>
    <s v="Jefe Oficina Asesora Planeación"/>
    <s v="Apoyo"/>
    <s v="Administrativa/Financiera"/>
    <s v="Funcionamiento"/>
    <s v="4. EVALUACION DE RESULTADOS"/>
    <s v="4.1 Seguimiento y evaluación del desempeño institucional"/>
    <m/>
    <m/>
    <m/>
    <m/>
    <m/>
    <m/>
    <n v="2"/>
    <x v="113"/>
    <s v="POR_DEFINIR"/>
    <n v="4.4642857142857152E-4"/>
    <s v="Planeado"/>
    <n v="0"/>
    <n v="0"/>
    <n v="0"/>
    <n v="2"/>
    <n v="1"/>
    <n v="1"/>
    <n v="1"/>
    <n v="1"/>
    <n v="1"/>
    <n v="1"/>
    <n v="1"/>
    <n v="1"/>
    <n v="10"/>
    <s v="Ejecutado"/>
    <n v="0"/>
    <n v="0"/>
    <n v="0"/>
    <n v="2"/>
    <n v="0"/>
    <n v="0"/>
    <n v="0"/>
    <n v="0"/>
    <n v="0"/>
    <n v="0"/>
    <n v="0"/>
    <n v="0"/>
    <n v="2"/>
    <n v="0.2"/>
    <x v="1"/>
    <x v="204"/>
    <x v="208"/>
    <n v="0"/>
    <n v="0"/>
    <n v="0"/>
    <n v="0"/>
    <n v="0"/>
    <x v="120"/>
    <s v="Aplicativo SisConpes_x000a_Compartida planeación"/>
    <s v="Se crearon los usuarios, Se efectúo asignación y cambios de contraseñas y se realizó el traspaso de responsabilidades._x000a_Se dio cumplimiento a las 2 acciones que tenía como compromiso la entidad en el Documento Conpes 3744_x000a_"/>
    <n v="0"/>
    <n v="0"/>
    <n v="0"/>
    <n v="0"/>
  </r>
  <r>
    <n v="69"/>
    <s v="PEND_PES2019"/>
    <x v="0"/>
    <s v="Fortalecer la Vigilancia."/>
    <x v="0"/>
    <s v="10. Plan de Acción Institucional - PAI"/>
    <x v="0"/>
    <n v="2"/>
    <x v="14"/>
    <s v="PAI_01 - Operacional"/>
    <s v="MT_66"/>
    <x v="251"/>
    <x v="197"/>
    <x v="1"/>
    <s v="Oficina Asesora de Planeación"/>
    <s v="Oficina Asesora de Planeación"/>
    <s v="Jefe Oficina Asesora Planeación"/>
    <s v="Apoyo"/>
    <s v="Administrativa/Financiera"/>
    <s v="Funcionamiento"/>
    <s v="2. DIRECCIONAMIENTO ESTRATEGICO Y PLANAECION"/>
    <s v="2.1.3 Gestión presupuestal y eficiencia del gasto público "/>
    <m/>
    <m/>
    <m/>
    <m/>
    <m/>
    <m/>
    <n v="4"/>
    <x v="114"/>
    <s v="POR_DEFINIR"/>
    <n v="4.4642857142857152E-4"/>
    <s v="Planeado"/>
    <n v="0"/>
    <n v="0"/>
    <n v="1"/>
    <n v="1"/>
    <n v="1"/>
    <n v="1"/>
    <n v="1"/>
    <n v="1"/>
    <n v="1"/>
    <n v="1"/>
    <n v="1"/>
    <n v="1"/>
    <n v="10"/>
    <s v="Ejecutado"/>
    <n v="0"/>
    <n v="0"/>
    <n v="1"/>
    <n v="1"/>
    <n v="1"/>
    <n v="1"/>
    <n v="0"/>
    <n v="0"/>
    <n v="0"/>
    <n v="0"/>
    <n v="0"/>
    <n v="0"/>
    <n v="4"/>
    <n v="0.4"/>
    <x v="1"/>
    <x v="205"/>
    <x v="209"/>
    <s v="El proyecto de inversión no estaba aprobado."/>
    <s v="No se realizó seguimiento a la ejecución del proyecto, ya que éste se encontraba en actualización a Decreto No. 2467 del 2018 de  resolución del Presupuesto para la vigencia 2019 ."/>
    <s v="El proyecto de inversión no estaba aprobado."/>
    <s v="No se realizó seguimiento a la ejecución del proyecto, ya que éste se encontraba en actualización a Decreto resolución del Presupuesto. Los proyectos fueron aprobados apartir del 12 de marzo del presente. A partir del mes de marzo se encuentra disponible la plataforma del SPI-DNP para efectuar dicho seguimiento."/>
    <s v="Seguimiento realizado a través de la plataforma SPI del DNP"/>
    <x v="121"/>
    <s v="El seguimiento a los proyectos de inversión se realizó con corte del 30 de abril, haciendo revisión de las ejecuciones presupuestales y de los insumos de contratación (Base de contratos abril). Está pendiente el registro en el software del DNP establecido para tal fin (Seguimiento a Proyectos de Inversión- SPI), ya que se va a realizar una reunión el 08 de mayo con los responsables de la ejecución de los proyectos, para hacer una revisión del avance de las actividades y de la ejecución presupuestal. Además el plazo para reportar este seguimiento en la plataforma según el calendario del DNP es hasta el 10 de mayo a la media noche."/>
    <s v="El seguimiento a los proyectos de inversión se ha realizado cumpliendo los tiempos establecidos por el Departamento Nacional de Planeación- DNP."/>
    <s v="Aplicativo SPI"/>
    <s v="El 10 de mayo se envió a la Oficina Asesora de Planeación del Mintransporte, el diligenciamiento de los formatos en  PowerPoint y Excel con el contenido del MGMP, a fin de consolidar las necesidades del sector para presentarlas a la señora Ministra. Dichas cifras fueron establecidas siguiendo los lineamientos del incremento anual del 3%, los valores ya establecidos para el anteproyecto de Presupuesto 2020. Adcionalmente se realizó el seguimiento a los dos proyectos de inversión con que cuenta la Entidad en los aplicativos correspondientes."/>
    <s v="Presentación de seguimiento a proyectos con corte a mayo 31"/>
    <s v="Se realizó seguimiento a los 2 proyectos de inversión con que cuenta la Entidad y se consolidó presentación con la información."/>
  </r>
  <r>
    <n v="179"/>
    <s v="PEND_PES2019"/>
    <x v="0"/>
    <s v="Fortalecer la Vigilancia."/>
    <x v="0"/>
    <s v="10. Plan de Acción Institucional - PAI"/>
    <x v="0"/>
    <n v="2"/>
    <x v="14"/>
    <s v="PAI_01 - Operacional"/>
    <s v="MT_67"/>
    <x v="252"/>
    <x v="198"/>
    <x v="1"/>
    <s v="Oficina Asesora de Planeación"/>
    <s v="Oficina Asesora de Planeación"/>
    <s v="Jefe Oficina Asesora Planeación"/>
    <s v="Apoyo"/>
    <s v="Administrativa/Financiera"/>
    <s v="Funcionamiento"/>
    <s v="4. EVALUACION DE RESULTADOS"/>
    <s v="4.1 Seguimiento y evaluación del desempeño institucional"/>
    <m/>
    <m/>
    <m/>
    <m/>
    <m/>
    <m/>
    <n v="1"/>
    <x v="115"/>
    <s v="POR_DEFINIR"/>
    <n v="4.4642857142857152E-4"/>
    <s v="Planeado"/>
    <n v="0"/>
    <n v="0"/>
    <n v="0"/>
    <n v="0.05"/>
    <n v="0.15"/>
    <n v="0.2"/>
    <n v="0.2"/>
    <n v="0.15"/>
    <n v="0.25"/>
    <n v="0"/>
    <n v="0"/>
    <n v="0"/>
    <n v="1"/>
    <s v="Ejecutado"/>
    <n v="0"/>
    <n v="0"/>
    <n v="0"/>
    <n v="0"/>
    <n v="0.15"/>
    <n v="0"/>
    <n v="0"/>
    <n v="0"/>
    <n v="0"/>
    <n v="0"/>
    <n v="0"/>
    <n v="0"/>
    <n v="0.15"/>
    <n v="0.15"/>
    <x v="1"/>
    <x v="206"/>
    <x v="210"/>
    <s v="La actividad no ha iniciado"/>
    <s v="De acuerdo con reunión adelantada con la jefe de la Oficina Asesora de Planeación (E), esta actividad se inciará una vez sea expedido el PND"/>
    <s v="La actividad no ha iniciado"/>
    <s v="De acuerdo con reunión adelantada con la jefe de la Oficina Asesora de Planeación (E), esta actividad se inciará una vez sea expedido el PND"/>
    <s v="La actividad no ha iniciado"/>
    <x v="122"/>
    <n v="0"/>
    <n v="0"/>
    <n v="0"/>
    <n v="0"/>
    <s v="Actas"/>
    <s v="Se adjuntan 6 archivos que constituyen las evidencias"/>
  </r>
  <r>
    <n v="70"/>
    <s v="PEND_PES2019"/>
    <x v="0"/>
    <s v="Fortalecer la Vigilancia."/>
    <x v="0"/>
    <s v="10. Plan de Acción Institucional - PAI"/>
    <x v="0"/>
    <n v="2"/>
    <x v="14"/>
    <s v="PAI_01 - Operacional"/>
    <s v="MT_68"/>
    <x v="253"/>
    <x v="35"/>
    <x v="1"/>
    <s v="Oficina Asesora de Planeación"/>
    <s v="Oficina Asesora de Planeación"/>
    <s v="Jefe Oficina Asesora Planeación"/>
    <s v="Apoyo"/>
    <s v="Administrativa/Financiera"/>
    <s v="Funcionamiento"/>
    <s v="5. INFORMACION Y COMUNICACIÓN"/>
    <s v="5.2.2 Gestión Documental"/>
    <m/>
    <m/>
    <m/>
    <m/>
    <m/>
    <m/>
    <n v="1"/>
    <x v="116"/>
    <s v="POR_DEFINIR"/>
    <n v="4.4642857142857152E-4"/>
    <s v="Planeado"/>
    <n v="46"/>
    <n v="21"/>
    <n v="63"/>
    <n v="53"/>
    <n v="62"/>
    <n v="55"/>
    <n v="0"/>
    <n v="0"/>
    <n v="0"/>
    <n v="0"/>
    <n v="0"/>
    <n v="0"/>
    <n v="300"/>
    <s v="Ejecutado"/>
    <n v="46"/>
    <n v="21"/>
    <n v="63"/>
    <n v="53"/>
    <n v="62"/>
    <n v="55"/>
    <n v="0"/>
    <n v="0"/>
    <n v="0"/>
    <n v="0"/>
    <n v="0"/>
    <n v="0"/>
    <n v="300"/>
    <n v="1"/>
    <x v="3"/>
    <x v="207"/>
    <x v="211"/>
    <s v="Carpeta compartida, Orfeo, Vigia y Archivo físico."/>
    <s v="Atención de 21 radicados en Vigía, Radicación de 25 documentos en orfeo y Organización del archivo físico de la Oficina."/>
    <s v="Carpeta compartida, Orfeo, Vigia y Archivo físico."/>
    <s v="Atención de 9 radicados en Vigía, Radicación de 12 documentos en orfeo y Organización del archivo físico de la Oficina."/>
    <s v="Carpeta compartida, Orfeo, Vigia y Archivo físico."/>
    <x v="123"/>
    <s v="Carpeta compartida, Orfeo, Vigia y Archivo físico."/>
    <s v="Atención de 43 radicados en Vigía, Radicación de 10 documentos en orfeo"/>
    <s v="Carpeta compartida, Orfeo, Vigia y Archivo físico."/>
    <s v="Atención de 55 radicados en Vigía, Radicación de 7 documentos en orfeo"/>
    <s v="Carpeta compartida, Orfeo y Vigia. "/>
    <s v="Atención de 47 radicados en Vigía y Radicación de 8 documentos en orfeo_x000a_"/>
  </r>
  <r>
    <n v="1"/>
    <s v="3.3.2  Desarrollar acciones necesarias para impulsar la renovación y repotenciación de la flota fluvial."/>
    <x v="0"/>
    <s v="Fortalecer la Vigilancia."/>
    <x v="0"/>
    <s v="10. Plan de Acción Institucional - PAI"/>
    <x v="0"/>
    <n v="2"/>
    <x v="14"/>
    <s v="PAI_01 - Operacional"/>
    <s v="MT_69"/>
    <x v="254"/>
    <x v="198"/>
    <x v="3"/>
    <s v="Delegatura de Concesiones e Infraestructura"/>
    <s v="Despacho del Delegado de Transito y Transporte Terrestre Automotor"/>
    <s v="Superintendente Delegado de Concesiones e Infraestructura"/>
    <s v="Misionales"/>
    <s v="Administrativa/Financiera"/>
    <s v="Funcionamiento"/>
    <s v="2. DIRECCIONAMIENTO ESTRATEGICO Y PLANAECION"/>
    <s v="2.1.1 Planeación Institucional"/>
    <m/>
    <m/>
    <m/>
    <m/>
    <m/>
    <m/>
    <n v="1"/>
    <x v="117"/>
    <s v="POR_DEFINIR"/>
    <n v="4.4642857142857152E-4"/>
    <s v="Planeado"/>
    <n v="0"/>
    <n v="0"/>
    <n v="0"/>
    <n v="0.05"/>
    <n v="0.15"/>
    <n v="0.2"/>
    <n v="0.2"/>
    <n v="0.15"/>
    <n v="0.1"/>
    <n v="0.1"/>
    <n v="0.05"/>
    <n v="0"/>
    <n v="1"/>
    <s v="Ejecutado"/>
    <n v="0"/>
    <n v="0"/>
    <n v="0"/>
    <n v="0"/>
    <n v="0.15"/>
    <n v="0"/>
    <n v="0"/>
    <n v="0"/>
    <n v="0"/>
    <n v="0"/>
    <n v="0"/>
    <n v="0"/>
    <n v="0.15"/>
    <n v="0.15"/>
    <x v="1"/>
    <x v="208"/>
    <x v="212"/>
    <n v="0"/>
    <n v="0"/>
    <n v="0"/>
    <n v="0"/>
    <n v="0"/>
    <x v="0"/>
    <n v="0"/>
    <s v="Está programada Reunión de unificación de acciones con las Delegadas"/>
    <s v="i. Acta Nro. 001 del 08 de mayo de 2019._x000a_ii. Correo enviado a la oficina de planeacion el 31 de mayo de 2019"/>
    <s v="1. El 8 de mayo se realizo mesa de trabajo con las Delegaturas de Transito y Transporte, Delegatura de Puertos, Delegatura de Proteccion de usuarios del Sector Transporte, Delegatura de Concesiones e Infraestructura, en la cual se trataron los siguientes temas_x000a_i. Actualizar e impulsar la Politica de Supervision_x000a_ii. Implementar modelo integrado de planeacion y Gestion MIPG_x000a_III. Revisar y actualizar el mapa de riesgos_x000a_iv. Monotorear y realizar seguimiento a los riesgos de corrupcion_x000a_v. Procesos Misionales e indicadores de procesos_x000a__x000a_2. el 31 de mayo se envio correo electronico a la oficina de planeacion con el fin de socializar y desarrollar los temas plasmados en el acta 001 del 8 de mayo de 2019, de acuerdo a lo establecido en el Decreto 2409 de 2018."/>
    <n v="0"/>
    <n v="0"/>
  </r>
  <r>
    <n v="2"/>
    <s v="3.3.2  Desarrollar acciones necesarias para impulsar la renovación y repotenciación de la flota fluvial."/>
    <x v="0"/>
    <s v="Fortalecer la Vigilancia."/>
    <x v="0"/>
    <s v="10. Plan de Acción Institucional - PAI"/>
    <x v="0"/>
    <n v="2"/>
    <x v="14"/>
    <s v="PAI_01 - Operacional"/>
    <s v="MT_69"/>
    <x v="255"/>
    <x v="199"/>
    <x v="3"/>
    <s v="Delegatura de Concesiones e Infraestructura"/>
    <s v="Despacho del Delegado de Transito y Transporte Terrestre Automotor"/>
    <s v="Superintendente Delegado de Concesiones e Infraestructura"/>
    <s v="Misionales"/>
    <s v="Administrativa/Financiera"/>
    <s v="Funcionamiento"/>
    <s v="3. GESTION CON VALORES PARA RESULTADOS"/>
    <s v="3.2.1.5  Defensa Jurídica"/>
    <m/>
    <m/>
    <m/>
    <m/>
    <m/>
    <m/>
    <n v="1"/>
    <x v="118"/>
    <s v="POR_DEFINIR"/>
    <n v="4.4642857142857152E-4"/>
    <s v="Planeado"/>
    <n v="0"/>
    <n v="0"/>
    <n v="0"/>
    <n v="0"/>
    <n v="0"/>
    <n v="0"/>
    <n v="0"/>
    <n v="0"/>
    <n v="1"/>
    <n v="0"/>
    <n v="0"/>
    <n v="0"/>
    <n v="1"/>
    <s v="Ejecutado"/>
    <n v="0"/>
    <n v="0"/>
    <n v="0"/>
    <n v="0"/>
    <n v="0"/>
    <n v="0"/>
    <n v="0"/>
    <n v="0"/>
    <n v="0"/>
    <n v="0"/>
    <n v="0"/>
    <n v="0"/>
    <n v="0"/>
    <n v="0"/>
    <x v="2"/>
    <x v="13"/>
    <x v="19"/>
    <n v="0"/>
    <n v="0"/>
    <n v="0"/>
    <n v="0"/>
    <n v="0"/>
    <x v="0"/>
    <n v="0"/>
    <n v="0"/>
    <n v="0"/>
    <n v="0"/>
    <n v="0"/>
    <n v="0"/>
  </r>
  <r>
    <n v="8"/>
    <s v="3.3.2  Desarrollar acciones necesarias para impulsar la renovación y repotenciación de la flota fluvial."/>
    <x v="0"/>
    <s v="Fortalecer la Vigilancia."/>
    <x v="0"/>
    <s v="10. Plan de Acción Institucional - PAI"/>
    <x v="0"/>
    <n v="2"/>
    <x v="14"/>
    <s v="PAI_01 - Operacional"/>
    <s v="MT_69"/>
    <x v="256"/>
    <x v="198"/>
    <x v="4"/>
    <s v="Delegatura de Puertos"/>
    <s v="Despacho del Delegado de Puertos"/>
    <s v="Superintendente Delegado de Puertos"/>
    <s v="Misionales"/>
    <s v="Administrativa/Financiera"/>
    <s v="Funcionamiento"/>
    <s v="2. DIRECCIONAMIENTO ESTRATEGICO Y PLANAECION"/>
    <s v="2.1.1 Planeación Institucional"/>
    <m/>
    <m/>
    <m/>
    <m/>
    <m/>
    <m/>
    <n v="1"/>
    <x v="117"/>
    <s v="POR_DEFINIR"/>
    <n v="4.4642857142857152E-4"/>
    <s v="Planeado"/>
    <n v="0"/>
    <n v="0"/>
    <n v="0"/>
    <n v="0.05"/>
    <n v="0.15"/>
    <n v="0.2"/>
    <n v="0.2"/>
    <n v="0.15"/>
    <n v="0.1"/>
    <n v="0.1"/>
    <n v="0.05"/>
    <n v="0"/>
    <n v="1"/>
    <s v="Ejecutado"/>
    <n v="0"/>
    <n v="0"/>
    <n v="0.1"/>
    <n v="0.05"/>
    <n v="0.15"/>
    <n v="0.2"/>
    <n v="0"/>
    <n v="0"/>
    <n v="0"/>
    <n v="0"/>
    <n v="0"/>
    <n v="0"/>
    <n v="0.5"/>
    <n v="0.5"/>
    <x v="1"/>
    <x v="209"/>
    <x v="213"/>
    <s v="No se programó actividad para este mes."/>
    <s v="N.A. "/>
    <s v="No se programó actividad para este mes."/>
    <s v="N.A. "/>
    <s v="Correo electrónico adjunto nombrado como Puertos. Evidencia Actividad 1 PAI Marzo (en pdf)_x000a_Puertos. Evidencia Actividad 1 PAI Marzo (en excel)"/>
    <x v="124"/>
    <s v="Correo electronico del 30 de abril. _x000a_Archivo denominado: Puertos. Evid Actv 1 PAI_Abril.pdf_x000a__x000a_Puertos. Evd Activ 1.1. PAI _ Abril.pdf"/>
    <s v="Correo electronico del 30 de abril remitido al Superintendente Delegado de Puertos, informando la necesidad de remitir correo a la Oficina de TIC's.  El correo se remitió a TIC´s el 2 de Mayo. "/>
    <s v="Correo Electrónico. _x000a_Archivo denominado:  Puertos. Evid Actv 1 PAI_mayo_correo.pdf_x000a__x000a_Acta del 8 de mayo._x000a_Archivo denominado: Puertos. Evid Actv 1 PAI_mayo_Acta.pdf"/>
    <s v="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Politica de Supervisión. "/>
    <s v="1. Puertos. Evid act 1 PAI Junio ACTA POL_SUPERV"/>
    <s v="El 10 de junio de 2019 se reunieron los Delegados con la OAP para Analizar los pasos a seguir para expedir el acto administrativo &quot;por la cual se adopta la politica de supervision, en la Supertransporte&quot; a la luz del Decreto 2409 de 2018. "/>
  </r>
  <r>
    <n v="9"/>
    <s v="3.3.2  Desarrollar acciones necesarias para impulsar la renovación y repotenciación de la flota fluvial."/>
    <x v="0"/>
    <s v="Fortalecer la Vigilancia."/>
    <x v="0"/>
    <s v="10. Plan de Acción Institucional - PAI"/>
    <x v="0"/>
    <n v="2"/>
    <x v="14"/>
    <s v="PAI_01 - Operacional"/>
    <s v="MT_69"/>
    <x v="257"/>
    <x v="199"/>
    <x v="4"/>
    <s v="Delegatura de Puertos"/>
    <s v="Despacho del Delegado de Puertos"/>
    <s v="Superintendente Delegado de Puertos"/>
    <s v="Misionales"/>
    <s v="Administrativa/Financiera"/>
    <s v="Funcionamiento"/>
    <s v="3. GESTION CON VALORES PARA RESULTADOS"/>
    <s v="3.2.1.5  Defensa Jurídica"/>
    <m/>
    <m/>
    <m/>
    <m/>
    <m/>
    <m/>
    <n v="1"/>
    <x v="118"/>
    <s v="POR_DEFINIR"/>
    <n v="4.4642857142857152E-4"/>
    <s v="Planeado"/>
    <n v="0"/>
    <n v="0"/>
    <n v="0.1"/>
    <n v="0.1"/>
    <n v="0.1"/>
    <n v="0"/>
    <n v="0.1"/>
    <n v="0.1"/>
    <n v="0.1"/>
    <n v="0.1"/>
    <n v="0.1"/>
    <n v="0.1"/>
    <n v="0.89999999999999991"/>
    <s v="Ejecutado"/>
    <n v="0"/>
    <n v="0"/>
    <n v="0.1"/>
    <n v="0.1"/>
    <n v="0.1"/>
    <n v="0.2"/>
    <n v="0"/>
    <n v="0"/>
    <n v="0"/>
    <n v="0"/>
    <n v="0"/>
    <n v="0"/>
    <n v="0.5"/>
    <n v="0.55555555555555558"/>
    <x v="1"/>
    <x v="210"/>
    <x v="214"/>
    <s v="No se programó actividad para este mes."/>
    <s v="N.A. "/>
    <s v="No se programó actividad para este mes."/>
    <s v="N.A. "/>
    <s v="Correo electronico_x000a_Anexo archivo nombrado Puertos. Evidencia Actividad2 PAI marzo. "/>
    <x v="125"/>
    <s v="N.A."/>
    <s v="El analisis de las normas se efectuó  a partir de aquellas necesarias para el ejercicio de las funciones en materia de Investigaciones pero no generaron propuesta de modificación a las normas. "/>
    <s v="No hay evidencia. Fue presencial. "/>
    <s v="Se propuso la procedibilidad de una modificación  al proyecto de ley sancionatoria (el tema se manejo de manera directa entre el Delegado y la Oficina Jurídica).  "/>
    <n v="0"/>
    <n v="0"/>
  </r>
  <r>
    <n v="189"/>
    <s v="PEND_PES2019"/>
    <x v="0"/>
    <s v="Fortalecer la Vigilancia."/>
    <x v="0"/>
    <s v="10. Plan de Acción Institucional - PAI"/>
    <x v="0"/>
    <n v="2"/>
    <x v="14"/>
    <s v="PAI_01 - Operacional"/>
    <s v="MT_69"/>
    <x v="258"/>
    <x v="198"/>
    <x v="5"/>
    <s v="Delegatura de Protección al Usuario"/>
    <s v="Delegatura de Protección al Usuario"/>
    <s v="Delegado de Protección al Usuario"/>
    <s v="Misionales"/>
    <s v="Administrativa/Financiera"/>
    <s v="Funcionamiento"/>
    <s v="PEND_"/>
    <s v="PEND_"/>
    <m/>
    <m/>
    <m/>
    <m/>
    <m/>
    <m/>
    <n v="1"/>
    <x v="117"/>
    <s v="POR_DEFINIR"/>
    <n v="4.4642857142857152E-4"/>
    <s v="Planeado"/>
    <n v="0"/>
    <n v="0"/>
    <n v="0"/>
    <n v="0.05"/>
    <n v="0.15"/>
    <n v="0.2"/>
    <n v="0.2"/>
    <n v="0.15"/>
    <n v="0.1"/>
    <n v="0.1"/>
    <n v="0.05"/>
    <n v="0"/>
    <n v="1"/>
    <s v="Ejecutado"/>
    <n v="0"/>
    <n v="0"/>
    <n v="0"/>
    <n v="0"/>
    <n v="0"/>
    <n v="0"/>
    <n v="0"/>
    <n v="0"/>
    <n v="0"/>
    <n v="0"/>
    <n v="0"/>
    <n v="0"/>
    <n v="0"/>
    <n v="0"/>
    <x v="2"/>
    <x v="13"/>
    <x v="19"/>
    <n v="0"/>
    <n v="0"/>
    <n v="0"/>
    <n v="0"/>
    <n v="0"/>
    <x v="0"/>
    <n v="0"/>
    <n v="0"/>
    <n v="0"/>
    <n v="0"/>
    <n v="0"/>
    <n v="0"/>
  </r>
  <r>
    <n v="6"/>
    <s v="3.3.2  Desarrollar acciones necesarias para impulsar la renovación y repotenciación de la flota fluvial."/>
    <x v="0"/>
    <s v="Fortalecer la Vigilancia."/>
    <x v="0"/>
    <s v="10. Plan de Acción Institucional - PAI"/>
    <x v="0"/>
    <n v="2"/>
    <x v="14"/>
    <s v="PAI_01 - Operacional"/>
    <s v="MT_69"/>
    <x v="259"/>
    <x v="198"/>
    <x v="7"/>
    <s v="Delegatura de Transito y Transporte Terrestre Automotor"/>
    <s v="Despacho del Delegado de Transito y Transporte Terrestre Automotor"/>
    <s v="Superintendente Delegado de Transito y Transporte Terrestre Automotor"/>
    <s v="Misionales"/>
    <s v="Administrativa/Financiera"/>
    <s v="Funcionamiento"/>
    <s v="2. DIRECCIONAMIENTO ESTRATEGICO Y PLANAECION"/>
    <s v="2.1.1 Planeación Institucional"/>
    <m/>
    <m/>
    <m/>
    <m/>
    <m/>
    <m/>
    <n v="1"/>
    <x v="117"/>
    <s v="POR_DEFINIR"/>
    <n v="4.4642857142857152E-4"/>
    <s v="Planeado"/>
    <n v="0"/>
    <n v="0"/>
    <n v="0"/>
    <n v="0.05"/>
    <n v="0.15"/>
    <n v="0"/>
    <n v="0.2"/>
    <n v="0.15"/>
    <n v="0.1"/>
    <n v="0.1"/>
    <n v="0.05"/>
    <n v="0"/>
    <n v="0.8"/>
    <s v="Ejecutado"/>
    <n v="0"/>
    <n v="0"/>
    <n v="0"/>
    <n v="0.05"/>
    <n v="0.15"/>
    <n v="0.2"/>
    <n v="0"/>
    <n v="0"/>
    <n v="0"/>
    <n v="0"/>
    <n v="0"/>
    <n v="0"/>
    <n v="0.4"/>
    <n v="0.5"/>
    <x v="1"/>
    <x v="211"/>
    <x v="215"/>
    <n v="0"/>
    <n v="0"/>
    <n v="0"/>
    <n v="0"/>
    <n v="0"/>
    <x v="0"/>
    <s v="Documento con división de funciones de vigilancia ex ante y ex post"/>
    <n v="0"/>
    <s v="ACTA DE REUNIÓN 7-05-2019 POLÍTICA DE SUPERVISIÓN"/>
    <s v=" _x000a_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
    <s v="ACTA DE REUNION POLITICA DE SUPERVISIÓN 10-06-2019"/>
    <s v=" Se realizó reunión el día 10 de junio de 2019, entre las Delegaturas y la Oficina Asesora de Planeación donde se analizaron los pasos a seguir para expedir el acto administrativo &quot;por la cual se adopta la política de supervisión, en la Supertransporte&quot; a la luz del Decreto 2409 de 2018."/>
  </r>
  <r>
    <n v="12"/>
    <s v="4.3.1 Diseño de esquemas para la prestación sostenible de servicios de transporte público"/>
    <x v="0"/>
    <s v="Fortalecer la Vigilancia."/>
    <x v="0"/>
    <s v="10. Plan de Acción Institucional - PAI"/>
    <x v="0"/>
    <n v="2"/>
    <x v="14"/>
    <s v="PAI_01 - Operacional"/>
    <s v="MT_69"/>
    <x v="260"/>
    <x v="199"/>
    <x v="7"/>
    <s v="Delegatura de Transito y Transporte Terrestre Automotor"/>
    <s v="Despacho del Delegado de Transito y Transporte Terrestre Automotor"/>
    <s v="Superintendente Delegado de Transito y Transporte Terrestre Automotor"/>
    <s v="Misionales"/>
    <s v="Administrativa/Financiera"/>
    <s v="Funcionamiento"/>
    <s v="3. GESTION CON VALORES PARA RESULTADOS"/>
    <s v="3.2.1.5  Defensa Jurídica"/>
    <m/>
    <m/>
    <m/>
    <m/>
    <m/>
    <m/>
    <n v="1"/>
    <x v="118"/>
    <s v="POR_DEFINIR"/>
    <n v="4.4642857142857152E-4"/>
    <s v="Planeado"/>
    <n v="0"/>
    <n v="0"/>
    <n v="0"/>
    <n v="1"/>
    <n v="0"/>
    <n v="0"/>
    <n v="0"/>
    <n v="1"/>
    <n v="0"/>
    <n v="0"/>
    <n v="0"/>
    <n v="1"/>
    <n v="3"/>
    <s v="Ejecutado"/>
    <n v="0"/>
    <n v="0"/>
    <n v="0"/>
    <n v="3"/>
    <n v="0"/>
    <n v="0"/>
    <n v="0"/>
    <n v="0"/>
    <n v="0"/>
    <n v="0"/>
    <n v="0"/>
    <n v="0"/>
    <n v="3"/>
    <n v="1"/>
    <x v="3"/>
    <x v="212"/>
    <x v="19"/>
    <n v="0"/>
    <n v="0"/>
    <n v="0"/>
    <n v="0"/>
    <n v="0"/>
    <x v="0"/>
    <s v="Circulares entregadas al Despacho para temporada alta, básculas y supersociedades"/>
    <n v="0"/>
    <n v="0"/>
    <n v="0"/>
    <n v="0"/>
    <n v="0"/>
  </r>
  <r>
    <n v="4"/>
    <s v="3.3.2  Desarrollar acciones necesarias para impulsar la renovación y repotenciación de la flota fluvial."/>
    <x v="0"/>
    <s v="Fortalecer la Vigilancia."/>
    <x v="0"/>
    <s v="10. Plan de Acción Institucional - PAI"/>
    <x v="0"/>
    <n v="2"/>
    <x v="14"/>
    <s v="PAI_01 - Operacional"/>
    <s v="MT_70"/>
    <x v="261"/>
    <x v="143"/>
    <x v="3"/>
    <s v="Delegatura de Concesiones e Infraestructura"/>
    <s v="Despacho del Delegado de Transito y Transporte Terrestre Automotor"/>
    <s v="Superintendente Delegado de Concesiones e Infraestructura"/>
    <s v="Misionales"/>
    <s v="Administrativa/Financiera"/>
    <s v="Funcionamiento"/>
    <s v="3. GESTION CON VALORES PARA RESULTADOS"/>
    <s v="3.2.1.1 Fortalecimiento organizacional y simplificación de procesos"/>
    <m/>
    <m/>
    <m/>
    <m/>
    <m/>
    <m/>
    <n v="1"/>
    <x v="62"/>
    <s v="POR_DEFINIR"/>
    <n v="4.4642857142857152E-4"/>
    <s v="Planeado"/>
    <n v="0"/>
    <n v="0"/>
    <n v="2"/>
    <n v="2"/>
    <n v="1"/>
    <n v="1"/>
    <n v="0"/>
    <n v="0"/>
    <n v="0"/>
    <n v="0"/>
    <n v="0"/>
    <n v="0"/>
    <n v="6"/>
    <s v="Ejecutado"/>
    <n v="0"/>
    <n v="0"/>
    <n v="2"/>
    <n v="2"/>
    <n v="1"/>
    <n v="1"/>
    <n v="0"/>
    <n v="0"/>
    <n v="0"/>
    <n v="0"/>
    <n v="0"/>
    <n v="0"/>
    <n v="6"/>
    <n v="1"/>
    <x v="3"/>
    <x v="213"/>
    <x v="216"/>
    <n v="0"/>
    <n v="0"/>
    <n v="0"/>
    <n v="0"/>
    <s v="i. Correo enviado a la oficina de control interno el dia 08 de marzo de 2019._x000a_ii. Correo enviado a la Oficana Asesora de Planeacion el dia 27 de marzo de 2019"/>
    <x v="126"/>
    <s v="i. Correo enviado a la Oficina Asesora de Planeacion el dia 5 de  de 2019_x000a_ii. Acta # 42 del 29 de abril de 2019, en la cual asistieron funcionarios y contratistas de la Delegada de Concesiones"/>
    <s v="i.  seguimiento al Plan Anual Institucional (PAI) y Plan Estratégico Institucional (PEI), del mes de marzo del 2019._x000a_ii. Actualización y Socialización Mapa de riesgos, seguimiento riesgos de corrupción, Participación ciudadana"/>
    <s v="i. Correo electronico enviado a la oficIna de planeacion el 6 de mayo de 2019"/>
    <s v="i. Se remitio a la oficina Asesora de planeacion el seguimiento al Plan de Accion Institucional - PAI correspondiente al mes de abril"/>
    <s v="i. Correo electrónico enviado a la oficina de planeación el 7 de Junio de 2019"/>
    <s v="i. Se remitió a la oficina Asesora de planeación el seguimiento al Plan de Acción Institucional - PAI correspondiente al mes de Mayo"/>
  </r>
  <r>
    <n v="5"/>
    <s v="3.3.2  Desarrollar acciones necesarias para impulsar la renovación y repotenciación de la flota fluvial."/>
    <x v="0"/>
    <s v="Fortalecer la Vigilancia."/>
    <x v="0"/>
    <s v="10. Plan de Acción Institucional - PAI"/>
    <x v="0"/>
    <n v="2"/>
    <x v="14"/>
    <s v="PAI_01 - Operacional"/>
    <s v="MT_70"/>
    <x v="262"/>
    <x v="35"/>
    <x v="3"/>
    <s v="Delegatura de Concesiones e Infraestructura"/>
    <s v="Despacho del Delegado de Transito y Transporte Terrestre Automotor"/>
    <s v="Superintendente Delegado de Concesiones e Infraestructura"/>
    <s v="Misionales"/>
    <s v="Administrativa/Financiera"/>
    <s v="Funcionamiento"/>
    <s v="5. INFORMACION Y COMUNICACIÓN"/>
    <s v="5.2.2 Gestión Documental"/>
    <m/>
    <m/>
    <m/>
    <m/>
    <m/>
    <m/>
    <n v="1"/>
    <x v="65"/>
    <s v="POR_DEFINIR"/>
    <n v="4.4642857142857152E-4"/>
    <s v="Planeado"/>
    <n v="171"/>
    <n v="354"/>
    <n v="177"/>
    <n v="194"/>
    <n v="224"/>
    <n v="104"/>
    <n v="0"/>
    <n v="0"/>
    <n v="0"/>
    <n v="0"/>
    <n v="0"/>
    <n v="0"/>
    <n v="1224"/>
    <s v="Ejecutado"/>
    <n v="126"/>
    <n v="354"/>
    <n v="177"/>
    <n v="194"/>
    <n v="224"/>
    <n v="99"/>
    <n v="0"/>
    <n v="0"/>
    <n v="0"/>
    <n v="0"/>
    <n v="0"/>
    <n v="0"/>
    <n v="1174"/>
    <n v="0.95915032679738566"/>
    <x v="4"/>
    <x v="214"/>
    <x v="217"/>
    <s v="Inteligencia de negocios Aplicativo VIGIA, Aplicativo ORFEO"/>
    <s v="Durante el mes de enero se recibieron 343 requerimientos por medio del modulo Gestion Documental, correspondientes al mes de enero y vigencias anteriores, de los cuales se tramitaron 92 de enero  y vigencias anteriores. Por medio del modulo PQRs, se recibieron 91 requerimientos correspondientes al mes de enero y vigencias anteriores y se tramitaron 66, de enero y vigencias anteriores"/>
    <s v="Inteligencia de negocios Aplicativo VIGIA, aplicativo ORFEO"/>
    <s v="Durante el mes de febrero se recibieron 116 requerimientos por medio del modulo Gestion Documental, correspondientes al mes de febrero y vigencias anteriores, de los cuales se tramitaron 307 de febrero  y vigencias anteriores. Por medio del modulo PQRs, se recibieron 35 requerimientos correspondientes al mes de febrero y vigencias anteriores y se tramitaron 48, de febrero y vigencias anteriores"/>
    <s v="I. Base de datos de manejo de gestion documental de la Delegada de Concesiones_x000a_II, Acta de eliminacion de documentos Nro1 de la Delegada de Concesiones"/>
    <x v="127"/>
    <s v="Inteligencia de negocios Aplicativo VIGIA, aplicativo ORFEO"/>
    <s v="Durante el mes de abril se recibieron 160 requerimientos por medio de los módulos, PQRs y Gestión Documental del aplicativo VIGIA, _x000a_Durante el mes de abril se le dio tramite a 194 requerimientos, correspondientes a requerimientos recibidos en el mes de abril y vigencias anteriores._x000a_ _x000a_ "/>
    <s v="Inteligencia de negocios Aplicativo VIGIA, aplicativo ORFEO"/>
    <s v="Durante el mes de mayo se recibieron 216 requerimientos por medio de los módulos, PQRs y Gestión Documental del aplicativo VIGIA, _x000a_Durante el mes de mayo se le dio tramite a 224 requerimientos _x000a_Nota: En lo corrido del presente mes, se han atendido trámites correspondientes a meses anteriores."/>
    <s v="Inteligencia de negocios Aplicativo VIGIA, aplicativo ORFEO"/>
    <s v="i. Durante el mes de junio se recibieron 104 requerimientos por medio de los módulos, PQRs y Gestión Documental del aplicativo VIGIA, _x000a_Durante el mes de junio se le dio tramite a 99 requerimientos por medio del aplicativo orfeo _x000a_Nota: En lo corrido del presente mes, se han atendido trámites correspondientes a meses anteriores._x000a_ii. Transferencias realizada al archivo central el 21/06/2019, por correo electronico_x000a_279 Carpetas - Procesos De Investigación Administrativa_x000a_36 Carpetas  - Sometimiento A Control_x000a__x000a_"/>
  </r>
  <r>
    <n v="10"/>
    <s v="4.3.1 Diseño de esquemas para la prestación sostenible de servicios de transporte público"/>
    <x v="0"/>
    <s v="Fortalecer la Vigilancia."/>
    <x v="0"/>
    <s v="10. Plan de Acción Institucional - PAI"/>
    <x v="0"/>
    <n v="2"/>
    <x v="14"/>
    <s v="PAI_01 - Operacional"/>
    <s v="MT_70"/>
    <x v="263"/>
    <x v="35"/>
    <x v="4"/>
    <s v="Delegatura de Puertos"/>
    <s v="Despacho del Delegado de Puertos"/>
    <s v="Superintendente Delegado de Puertos"/>
    <s v="Misionales"/>
    <s v="Administrativa/Financiera"/>
    <s v="Funcionamiento"/>
    <s v="5. INFORMACION Y COMUNICACIÓN"/>
    <s v="5.2.2 Gestión Documental"/>
    <m/>
    <m/>
    <m/>
    <m/>
    <m/>
    <m/>
    <n v="1"/>
    <x v="65"/>
    <s v="POR_DEFINIR"/>
    <n v="4.4642857142857152E-4"/>
    <s v="Planeado"/>
    <n v="99"/>
    <n v="196"/>
    <n v="456"/>
    <n v="264"/>
    <n v="397"/>
    <n v="668"/>
    <n v="0"/>
    <n v="0"/>
    <n v="0"/>
    <n v="0"/>
    <n v="0"/>
    <n v="0"/>
    <n v="2080"/>
    <s v="Ejecutado"/>
    <n v="77"/>
    <n v="151"/>
    <n v="405"/>
    <n v="264"/>
    <n v="397"/>
    <n v="668"/>
    <n v="0"/>
    <n v="0"/>
    <n v="0"/>
    <n v="0"/>
    <n v="0"/>
    <n v="0"/>
    <n v="1962"/>
    <n v="0.94326923076923075"/>
    <x v="4"/>
    <x v="215"/>
    <x v="218"/>
    <s v="FUID: correo electronico. Archivo: Puertos. Evidencia Actividad 3 PAI enero Desp_FUID_x000a__x000a_documento: Archivo: Puertos. Evidencia Actividad 3 PAI enero VigInsp._x000a__x000a_documento excel: archivo: Puertos. Evidencia Actividad 3 PAI _x000a__x000a_Atencion usuarios: correo electronico: archivo Puertos. Evidencia Actividad 3 PAI enero Despacho ATC. "/>
    <s v="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FUID: documento _x000a_archivo: Puertos. Evidencia Actividad 3 PAI  febrero VigInsp_x000a__x000a_documento excel: archivo: Puertos. Evidencia Actividad 3 PAI  febrero Ginv_x000a__x000a__x000a_"/>
    <s v="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s v="FUID: _x000a_documento _x000a_archivo: Puertos. Evidencia Actividad 3 PAI  marzo Despacho_x000a__x000a_documento _x000a_archivo: Puertos. Evidencia Actividad 3 PAI  marzo VigInsp_x000a__x000a_correo electroico: _x000a_documento excel: archivo: Puertos. Evidencia Actividad 3 PAI  febrero Ginv_x000a__x000a__x000a_correo electornico_x000a_archivo: Puertos. Evidencia Actividad 3 PAI  marzo _x000a__x000a_documento word con relacion expedientes virtuales: archivo. Puertos. Evidencia Actividad 3 PAI ene-mar exp virtual_VigInsp._x000a__x000a_documneto excel con agenda reuniones del invg y control archivo Puertos. Evidencia Actividad 3 PAI en-mar_agen"/>
    <x v="128"/>
    <s v="Documento archivo: Puertos. Evid Activ 3 PAI_Abril.docx"/>
    <s v="Ver documento en las evidencias. "/>
    <s v="Documento archivo: Puertos. Evid Activ 3 PAI_Mayo.docx._x000a__x000a_Puertos. Evid Activ 3.1 PAI_ Mayo.docx"/>
    <s v="Ver documento en las evidencias. No fue posible la atención al 100% de las PQRS recibidas; toda vez que hubo casos en los que se tuvo que surtir tramite de solicitud de información con otras entidades, personas naturales o jurídicas."/>
    <s v="Archivo denominado Puertos. Evid Activ 3 PAI_ Junio."/>
    <s v="En la evidencia adjunta, se observa que se tramitaron 84 pqr, se remitieron 543 radicados, se efectuo traslado de 2 TRD, se realizaron 39 reuniones con vigilados. "/>
  </r>
  <r>
    <n v="11"/>
    <s v="4.3.1 Diseño de esquemas para la prestación sostenible de servicios de transporte público"/>
    <x v="0"/>
    <s v="Fortalecer la Vigilancia."/>
    <x v="0"/>
    <s v="10. Plan de Acción Institucional - PAI"/>
    <x v="0"/>
    <n v="2"/>
    <x v="14"/>
    <s v="PAI_01 - Operacional"/>
    <s v="MT_70"/>
    <x v="264"/>
    <x v="143"/>
    <x v="4"/>
    <s v="Delegatura de Puertos"/>
    <s v="Despacho del Delegado de Puertos"/>
    <s v="Superintendente Delegado de Puertos"/>
    <s v="Misionales"/>
    <s v="Administrativa/Financiera"/>
    <s v="Funcionamiento"/>
    <s v="3. GESTION CON VALORES PARA RESULTADOS"/>
    <s v="3.2.1.1 Fortalecimiento organizacional y simplificación de procesos"/>
    <m/>
    <m/>
    <m/>
    <m/>
    <m/>
    <m/>
    <n v="1"/>
    <x v="62"/>
    <s v="POR_DEFINIR"/>
    <n v="4.4642857142857152E-4"/>
    <s v="Planeado"/>
    <n v="0"/>
    <n v="0"/>
    <n v="1"/>
    <n v="0"/>
    <n v="0"/>
    <n v="0"/>
    <n v="0"/>
    <n v="0"/>
    <n v="0"/>
    <n v="0"/>
    <n v="0"/>
    <n v="0"/>
    <n v="1"/>
    <s v="Ejecutado"/>
    <n v="0"/>
    <n v="0"/>
    <n v="1"/>
    <n v="0"/>
    <n v="0"/>
    <n v="0"/>
    <n v="0"/>
    <n v="0"/>
    <n v="0"/>
    <n v="0"/>
    <n v="0"/>
    <n v="0"/>
    <n v="1"/>
    <n v="1"/>
    <x v="3"/>
    <x v="216"/>
    <x v="219"/>
    <s v="No se programó actividad para este mes."/>
    <s v="N.A. "/>
    <s v="No se programó actividad para este mes."/>
    <s v="N.A. "/>
    <s v="Correo electrónico adjunto nombrado como Puertos. Evidencia Actividad 4 PAI marzo "/>
    <x v="129"/>
    <s v="N.A."/>
    <s v="No se programo actividad para este mes. "/>
    <s v="N.A."/>
    <s v="No se programo actividad para este mes. "/>
    <s v="N.A. "/>
    <s v="no se planeo actividad para este mes. "/>
  </r>
  <r>
    <n v="282"/>
    <s v="PEND_PES2019"/>
    <x v="0"/>
    <s v="Fortalecer la Vigilancia."/>
    <x v="0"/>
    <s v="10. Plan de Acción Institucional - PAI"/>
    <x v="0"/>
    <n v="2"/>
    <x v="14"/>
    <s v="PAI_01 - Operacional"/>
    <s v="MT_70"/>
    <x v="265"/>
    <x v="143"/>
    <x v="5"/>
    <s v="Delegatura de Protección al Usuario"/>
    <s v="Delegatura de Protección al Usuario"/>
    <s v="Delegado de Protección al Usuario"/>
    <s v="Misionales"/>
    <s v="Administrativa/Financiera"/>
    <s v="Funcionamiento"/>
    <s v="3. GESTION CON VALORES PARA RESULTADOS"/>
    <s v="3.2.1.1 Fortalecimiento organizacional y simplificación de procesos"/>
    <m/>
    <m/>
    <m/>
    <m/>
    <m/>
    <m/>
    <n v="1"/>
    <x v="62"/>
    <s v="POR_DEFINIR"/>
    <n v="4.4642857142857152E-4"/>
    <s v="Planeado"/>
    <n v="0"/>
    <n v="0"/>
    <n v="0"/>
    <n v="0"/>
    <n v="0"/>
    <n v="0"/>
    <n v="0"/>
    <n v="0"/>
    <n v="0"/>
    <n v="0"/>
    <n v="0"/>
    <n v="0"/>
    <n v="0"/>
    <s v="Ejecutado"/>
    <n v="0"/>
    <n v="0"/>
    <n v="0"/>
    <n v="0"/>
    <n v="0"/>
    <n v="0"/>
    <n v="0"/>
    <n v="0"/>
    <n v="0"/>
    <n v="0"/>
    <n v="0"/>
    <n v="0"/>
    <n v="0"/>
    <n v="0"/>
    <x v="2"/>
    <x v="13"/>
    <x v="19"/>
    <n v="0"/>
    <n v="0"/>
    <n v="0"/>
    <n v="0"/>
    <n v="0"/>
    <x v="0"/>
    <n v="0"/>
    <n v="0"/>
    <n v="0"/>
    <n v="0"/>
    <n v="0"/>
    <n v="0"/>
  </r>
  <r>
    <n v="13"/>
    <s v="4.3.1 Diseño de esquemas para la prestación sostenible de servicios de transporte público"/>
    <x v="0"/>
    <s v="Fortalecer la Vigilancia."/>
    <x v="0"/>
    <s v="10. Plan de Acción Institucional - PAI"/>
    <x v="0"/>
    <n v="2"/>
    <x v="14"/>
    <s v="PAI_01 - Operacional"/>
    <s v="MT_70"/>
    <x v="266"/>
    <x v="143"/>
    <x v="7"/>
    <s v="Delegatura de Transito y Transporte Terrestre Automotor"/>
    <s v="Despacho del Delegado de Transito y Transporte Terrestre Automotor"/>
    <s v="Superintendente Delegado de Transito y Transporte Terrestre Automotor"/>
    <s v="Misionales"/>
    <s v="Administrativa/Financiera"/>
    <s v="Funcionamiento"/>
    <s v="5. INFORMACION Y COMUNICACIÓN"/>
    <s v="5.2.2 Gestión Documental"/>
    <m/>
    <m/>
    <m/>
    <m/>
    <m/>
    <m/>
    <n v="1"/>
    <x v="62"/>
    <s v="POR_DEFINIR"/>
    <n v="4.4642857142857152E-4"/>
    <s v="Planeado"/>
    <n v="1"/>
    <n v="2"/>
    <n v="1"/>
    <n v="2"/>
    <n v="1"/>
    <n v="2"/>
    <n v="0"/>
    <n v="0"/>
    <n v="0"/>
    <n v="0"/>
    <n v="0"/>
    <n v="0"/>
    <n v="9"/>
    <s v="Ejecutado"/>
    <n v="1"/>
    <n v="2"/>
    <n v="1"/>
    <n v="2"/>
    <n v="1"/>
    <n v="2"/>
    <n v="0"/>
    <n v="0"/>
    <n v="0"/>
    <n v="0"/>
    <n v="0"/>
    <n v="0"/>
    <n v="9"/>
    <n v="1"/>
    <x v="3"/>
    <x v="217"/>
    <x v="220"/>
    <s v="Correos enviados"/>
    <s v="En el mes de enero se atendió la siguiente solicitud:_x000a_1. Se envió mediante correo electrónico del día 23/01/2019, respuesta a la solicitud de la Oficina Asesora de Planeación, respecto al hallazgo N° 11(2012) del Plan de Mejoramiento suscrito con la Contraloría General de la República."/>
    <s v="Correos enviados"/>
    <s v="En el mes de febrero se atendieron las siguientes solicitudes:_x000a_1. Se envió reporte a la Oficina Asesora de Planeación del SIRECI vigencia 2018, correspondiente a la información de la Delegatura de Tránsito y Transporte Terrestre, mediante correo electrónico del día 07/02/2019._x000a_2. Se envió carta salvaguarda de la Delegatura de Tránsito y Transporte Terrestre a la Oficina de Control Interno, mediante correo electrónico del día 05/02/2019._x000a_"/>
    <s v="Correos enviados"/>
    <x v="130"/>
    <s v="Correos electrónicos"/>
    <n v="0"/>
    <s v="Correo electrónico"/>
    <s v="Se envió mediante correo electrónico del día 15/05/2019, respuesta a la solicitud de la Oficina Control Interno, respecto al seguimiento del mapa de riesgos."/>
    <s v="Correos electrónicos"/>
    <s v="En el mes de junio se atendieron 2 solicitudes:_x000a_1. Se envió mediante correo electrónico del día 06/06/2019, respuesta a la solicitud de la Oficina Control Interno, respecto al seguimiento del mapa de riesgos._x000a_2. Se envió mediante correo electrónico el día 07 de junio de 2019, a la Oficina Asesora de Planeación, reporte del PAI del mes de mayo de la Delegatura de Tránsito y Transporte Terrestre"/>
  </r>
  <r>
    <n v="14"/>
    <s v="4.3.1 Diseño de esquemas para la prestación sostenible de servicios de transporte público"/>
    <x v="0"/>
    <s v="Fortalecer la Vigilancia."/>
    <x v="0"/>
    <s v="10. Plan de Acción Institucional - PAI"/>
    <x v="0"/>
    <n v="2"/>
    <x v="14"/>
    <s v="PAI_01 - Operacional"/>
    <s v="MT_70"/>
    <x v="267"/>
    <x v="35"/>
    <x v="7"/>
    <s v="Delegatura de Transito y Transporte Terrestre Automotor"/>
    <s v="Despacho del Delegado de Transito y Transporte Terrestre Automotor"/>
    <s v="Superintendente Delegado de Transito y Transporte Terrestre Automotor"/>
    <s v="Misionales"/>
    <s v="Administrativa/Financiera"/>
    <s v="Funcionamiento"/>
    <s v="5. INFORMACION Y COMUNICACIÓN"/>
    <s v="5.2.2 Gestión Documental"/>
    <m/>
    <m/>
    <m/>
    <m/>
    <m/>
    <m/>
    <n v="1"/>
    <x v="65"/>
    <s v="POR_DEFINIR"/>
    <n v="4.4642857142857152E-4"/>
    <s v="Planeado"/>
    <n v="19"/>
    <n v="33"/>
    <n v="26"/>
    <n v="31"/>
    <n v="131"/>
    <n v="151"/>
    <n v="0"/>
    <n v="0"/>
    <n v="0"/>
    <n v="0"/>
    <n v="0"/>
    <n v="0"/>
    <n v="391"/>
    <s v="Ejecutado"/>
    <n v="19"/>
    <n v="33"/>
    <n v="26"/>
    <n v="31"/>
    <n v="131"/>
    <n v="151"/>
    <n v="0"/>
    <n v="0"/>
    <n v="0"/>
    <n v="0"/>
    <n v="0"/>
    <n v="0"/>
    <n v="391"/>
    <n v="1"/>
    <x v="3"/>
    <x v="218"/>
    <x v="221"/>
    <s v="Orfeo Delegatura"/>
    <s v="Orfeo Delegatura"/>
    <s v="Orfeo Delegatura"/>
    <s v="Orfeo Delegatura"/>
    <s v="Orfeo Delegatura"/>
    <x v="131"/>
    <n v="0"/>
    <n v="0"/>
    <s v="1. Sistema ORFEO_x000a_2. RELACIÓN RADICADOS ORFEO"/>
    <s v="En el mes de mayo se respondieron 113 peticiones-requerimientos y 18 respuestas a memorandos internos"/>
    <s v="1. Sistema ORFEO_x000a_2. RELACIÓN RADICADOS ORFEO"/>
    <s v="En el mes de junio se respondieron 116 peticiones-requerimientos y 35 respuestas a memorandos internos"/>
  </r>
  <r>
    <n v="171"/>
    <s v="PEND_PES2019"/>
    <x v="0"/>
    <s v="Fortalecer la Vigilancia."/>
    <x v="0"/>
    <s v="10. Plan de Acción Institucional - PAI"/>
    <x v="0"/>
    <n v="2"/>
    <x v="14"/>
    <s v="PAI_01 - Operacional"/>
    <s v="MT_71"/>
    <x v="268"/>
    <x v="200"/>
    <x v="3"/>
    <s v="Delegatura de Concesiones e Infraestructura"/>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1"/>
    <x v="36"/>
    <s v="POR_DEFINIR"/>
    <n v="4.4642857142857152E-4"/>
    <s v="Planeado"/>
    <n v="0"/>
    <n v="0"/>
    <n v="0"/>
    <n v="0"/>
    <n v="0"/>
    <n v="1"/>
    <n v="0"/>
    <n v="0"/>
    <n v="0"/>
    <n v="0"/>
    <n v="0"/>
    <n v="0"/>
    <n v="1"/>
    <s v="Ejecutado"/>
    <n v="0"/>
    <n v="0"/>
    <n v="0"/>
    <n v="0"/>
    <n v="0"/>
    <n v="1"/>
    <n v="0"/>
    <n v="0"/>
    <n v="0"/>
    <n v="0"/>
    <n v="0"/>
    <n v="0"/>
    <n v="1"/>
    <n v="1"/>
    <x v="3"/>
    <x v="219"/>
    <x v="222"/>
    <n v="0"/>
    <n v="0"/>
    <n v="0"/>
    <n v="0"/>
    <n v="0"/>
    <x v="0"/>
    <n v="0"/>
    <n v="0"/>
    <n v="0"/>
    <n v="0"/>
    <s v="Archivo compartido de la Delegatura de Concesiones e Infraestructura (Adjunto presentación de la afectación de las carretas a nivel Nacional por la ola invernal)"/>
    <s v="Supervisión Inteligente_x000a_Durante el mes de junio se realizo consolidación a nivel nacional de las vías concesionadas donde se identificaron las afectaciones por carretera a causa de la ola invernal presentadas en el primer semestre de 2019, actualizable de forma semanal._x000a_• El análisis corresponde únicamente a vías concesionada. _x000a_• Las concesiones que no aparecen en el informe, no presentan afectaciones._x000a_• Total de Afectaciones: 125_x000a_• Departamentos Afectados: (8) Antioquia, Boyacá, Casanare, Cauca, Cundinamarca, Huila, Meta, Tolima y Putumayo._x000a_• Departamento con más corredores con afectación: Cundinamarca_x000a_• Departamentos con más afectaciones: Putumayo y Huila (en un mismo corredor)_x000a_"/>
  </r>
  <r>
    <n v="170"/>
    <s v="PEND_PES2019"/>
    <x v="0"/>
    <s v="Fortalecer la Vigilancia."/>
    <x v="0"/>
    <s v="10. Plan de Acción Institucional - PAI"/>
    <x v="0"/>
    <n v="2"/>
    <x v="14"/>
    <s v="PAI_01 - Operacional"/>
    <s v="MT_71"/>
    <x v="269"/>
    <x v="200"/>
    <x v="4"/>
    <s v="Delegatura de Puertos"/>
    <s v="Dirección de Promoción y Prevención de Puertos"/>
    <s v="Director Promoción y Prevención de Puertos"/>
    <s v="Misionales"/>
    <s v="Administrativa/Financiera"/>
    <s v="Funcionamiento"/>
    <s v="4. EVALUACION DE RESULTADOS"/>
    <s v="4.1 Seguimiento y evaluación del desempeño institucional"/>
    <m/>
    <m/>
    <m/>
    <m/>
    <m/>
    <m/>
    <n v="1"/>
    <x v="36"/>
    <s v="POR_DEFINIR"/>
    <n v="4.4642857142857152E-4"/>
    <s v="Planeado"/>
    <n v="0"/>
    <n v="0.09"/>
    <n v="0.12"/>
    <n v="0.06"/>
    <n v="0.09"/>
    <n v="0.12"/>
    <n v="0.08"/>
    <n v="0.1"/>
    <n v="0.09"/>
    <n v="7.0000000000000007E-2"/>
    <n v="0.06"/>
    <n v="0.12"/>
    <n v="0.99999999999999989"/>
    <s v="Ejecutado"/>
    <n v="0"/>
    <n v="0.09"/>
    <n v="0.12"/>
    <n v="0"/>
    <n v="0"/>
    <n v="0"/>
    <n v="0"/>
    <n v="0"/>
    <n v="0"/>
    <n v="0"/>
    <n v="0"/>
    <n v="0"/>
    <n v="0.21"/>
    <n v="0.21000000000000002"/>
    <x v="1"/>
    <x v="220"/>
    <x v="223"/>
    <s v="No se programó actividad para este mes."/>
    <s v="N.A."/>
    <s v="Documento adjunto nombrado Puertos. Evidencia Actividad 5 Febrero2019"/>
    <s v="Documento de fecha Febrero 2019 - Analisis Juridico -- C.I Banacol de Colombia S.A. "/>
    <s v="Documento adjunto nombrado Puertos. Evidencia Actividad 5 Marzo2019"/>
    <x v="132"/>
    <s v="N.A,"/>
    <s v="No se programo actividad para este mes. "/>
    <s v="N.A."/>
    <s v="No se programo actividad para este mes. "/>
    <s v="N.A. El porcentaje programado es 0%, no como alli aparece. "/>
    <s v="La Delegatura de Puertos no informo a la OAP que esta actividad tuviera un porcentaje asignado para el mes de Junio. Por  lo tanto solicito se respete la informacion enviada por la Delegada y se mantenga en 0% como se reportó anteriormente. Desconocemos por que se coloca dicho porcentaje.  "/>
  </r>
  <r>
    <n v="177"/>
    <s v="PEND_PES2019"/>
    <x v="0"/>
    <s v="Fortalecer la Vigilancia."/>
    <x v="0"/>
    <s v="10. Plan de Acción Institucional - PAI"/>
    <x v="0"/>
    <n v="2"/>
    <x v="14"/>
    <s v="PAI_01 - Operacional"/>
    <s v="MT_71"/>
    <x v="270"/>
    <x v="200"/>
    <x v="5"/>
    <s v="Delegatura de Protección al Usuario"/>
    <s v="Delegatura de Protección al Usuario"/>
    <s v="Delegado de Protección al Usuario"/>
    <s v="Misionales"/>
    <s v="Administrativa/Financiera"/>
    <s v="Funcionamiento"/>
    <s v="4. EVALUACION DE RESULTADOS"/>
    <s v="4.1 Seguimiento y evaluación del desempeño institucional"/>
    <m/>
    <m/>
    <m/>
    <m/>
    <m/>
    <m/>
    <n v="1"/>
    <x v="36"/>
    <s v="POR_DEFINIR"/>
    <n v="4.4642857142857152E-4"/>
    <s v="Planeado"/>
    <n v="0"/>
    <n v="0"/>
    <n v="0"/>
    <n v="0"/>
    <n v="0"/>
    <n v="0"/>
    <n v="0"/>
    <n v="0"/>
    <n v="0"/>
    <n v="0"/>
    <n v="0"/>
    <n v="1"/>
    <n v="1"/>
    <s v="Ejecutado"/>
    <n v="0"/>
    <n v="0"/>
    <n v="0"/>
    <n v="0"/>
    <n v="0"/>
    <n v="0"/>
    <n v="0"/>
    <n v="0"/>
    <n v="0"/>
    <n v="0"/>
    <n v="0"/>
    <n v="0"/>
    <n v="0"/>
    <n v="0"/>
    <x v="2"/>
    <x v="13"/>
    <x v="19"/>
    <n v="0"/>
    <n v="0"/>
    <n v="0"/>
    <n v="0"/>
    <n v="0"/>
    <x v="0"/>
    <n v="0"/>
    <n v="0"/>
    <n v="0"/>
    <n v="0"/>
    <n v="0"/>
    <n v="0"/>
  </r>
  <r>
    <n v="175"/>
    <s v="PEND_PES2019"/>
    <x v="0"/>
    <s v="Fortalecer la Vigilancia."/>
    <x v="0"/>
    <s v="10. Plan de Acción Institucional - PAI"/>
    <x v="0"/>
    <n v="2"/>
    <x v="14"/>
    <s v="PAI_01 - Operacional"/>
    <s v="MT_71"/>
    <x v="271"/>
    <x v="200"/>
    <x v="7"/>
    <s v="Delegatura de Transito y Transporte Terrestre Automotor"/>
    <s v="Dirección de Promoción y Prevención Transito y Transporte Terrestre Automotor"/>
    <s v="Director Promoción y Prevención de Transito y Transporte Terrestre Automotor"/>
    <s v="Misionales"/>
    <s v="Administrativa/Financiera"/>
    <s v="Funcionamiento"/>
    <s v="4. EVALUACION DE RESULTADOS"/>
    <s v="4.1 Seguimiento y evaluación del desempeño institucional"/>
    <m/>
    <m/>
    <m/>
    <m/>
    <m/>
    <m/>
    <n v="1"/>
    <x v="36"/>
    <s v="POR_DEFINIR"/>
    <n v="4.4642857142857152E-4"/>
    <s v="Planeado"/>
    <n v="0"/>
    <n v="0"/>
    <n v="0"/>
    <n v="0"/>
    <n v="0"/>
    <n v="0"/>
    <n v="0.5"/>
    <n v="0"/>
    <n v="0"/>
    <n v="0"/>
    <n v="0.5"/>
    <n v="0"/>
    <n v="1"/>
    <s v="Ejecutado"/>
    <n v="0"/>
    <n v="0"/>
    <n v="0"/>
    <n v="0"/>
    <n v="0"/>
    <n v="0"/>
    <n v="0"/>
    <n v="0"/>
    <n v="0"/>
    <n v="0"/>
    <n v="0"/>
    <n v="0"/>
    <n v="0"/>
    <n v="0"/>
    <x v="2"/>
    <x v="13"/>
    <x v="19"/>
    <n v="0"/>
    <n v="0"/>
    <n v="0"/>
    <n v="0"/>
    <n v="0"/>
    <x v="0"/>
    <n v="0"/>
    <n v="0"/>
    <n v="0"/>
    <n v="0"/>
    <n v="0"/>
    <n v="0"/>
  </r>
  <r>
    <n v="36"/>
    <s v="1.3.1 Implementación y consolidación de nuevas tecnologías en Sistemas Inteligentes de Transporte"/>
    <x v="0"/>
    <s v="Fortalecer la Vigilancia."/>
    <x v="0"/>
    <s v="10. Plan de Acción Institucional - PAI"/>
    <x v="0"/>
    <n v="2"/>
    <x v="14"/>
    <s v="PAI_01 - Operacional"/>
    <s v="MT_72"/>
    <x v="272"/>
    <x v="201"/>
    <x v="7"/>
    <s v="Delegatura de Transito y Transporte Terrestre Automotor"/>
    <s v="Dirección de Promoción y Prevención Transito y Transporte Terrestre Automotor"/>
    <s v="Director Promoción y Prevención de Transito y Transporte Terrestre Automotor"/>
    <s v="Misionales"/>
    <s v="Administrativa/Financiera"/>
    <s v="Funcionamiento"/>
    <s v="4. EVALUACION DE RESULTADOS"/>
    <s v="4.1 Seguimiento y evaluación del desempeño institucional"/>
    <m/>
    <m/>
    <m/>
    <m/>
    <m/>
    <m/>
    <n v="1"/>
    <x v="119"/>
    <s v="POR_DEFINIR"/>
    <n v="4.4642857142857152E-4"/>
    <s v="Planeado"/>
    <n v="0"/>
    <n v="0"/>
    <n v="0"/>
    <n v="0"/>
    <n v="0"/>
    <n v="5"/>
    <n v="5"/>
    <n v="5"/>
    <n v="5"/>
    <n v="5"/>
    <n v="5"/>
    <n v="5"/>
    <n v="35"/>
    <s v="Ejecutado"/>
    <n v="0"/>
    <n v="0"/>
    <n v="0"/>
    <n v="0"/>
    <n v="0"/>
    <n v="0"/>
    <n v="0"/>
    <n v="0"/>
    <n v="0"/>
    <n v="0"/>
    <n v="0"/>
    <n v="0"/>
    <n v="0"/>
    <n v="0"/>
    <x v="2"/>
    <x v="221"/>
    <x v="224"/>
    <n v="0"/>
    <n v="0"/>
    <n v="0"/>
    <n v="0"/>
    <n v="0"/>
    <x v="0"/>
    <n v="0"/>
    <n v="0"/>
    <n v="0"/>
    <n v="0"/>
    <s v="EVIDENCIA CORREO SOLICITUD CEMAT"/>
    <s v="En el mes de junio no se logró realizar ninguna visita, toda vez que no se recibieron por parte del CEMAT los respectivos reportes, se adjuntan los pantallazos de los correos de solicitud y reiteración que se han realizado a dicho grupo."/>
  </r>
  <r>
    <n v="174"/>
    <s v="PEND_PES2019"/>
    <x v="0"/>
    <s v="Fortalecer la Vigilancia."/>
    <x v="0"/>
    <s v="10. Plan de Acción Institucional - PAI"/>
    <x v="0"/>
    <n v="2"/>
    <x v="14"/>
    <s v="PAI_01 - Operacional"/>
    <s v="MT_72"/>
    <x v="273"/>
    <x v="202"/>
    <x v="7"/>
    <s v="Delegatura de Transito y Transporte Terrestre Automotor"/>
    <s v="Dirección de Promoción y Prevención Transito y Transporte Terrestre Automotor"/>
    <s v="Director Promoción y Prevención de Transito y Transporte Terrestre Automotor"/>
    <s v="Misionales"/>
    <s v="Administrativa/Financiera"/>
    <s v="Funcionamiento"/>
    <s v="3. GESTION CON VALORES PARA RESULTADOS"/>
    <s v="3.2.2.1  Servicio al Ciudadano"/>
    <m/>
    <m/>
    <m/>
    <m/>
    <m/>
    <m/>
    <n v="180"/>
    <x v="120"/>
    <s v="POR_DEFINIR"/>
    <n v="4.4642857142857152E-4"/>
    <s v="Planeado"/>
    <n v="3"/>
    <n v="6"/>
    <n v="4"/>
    <n v="7"/>
    <n v="15"/>
    <n v="15"/>
    <n v="15"/>
    <n v="15"/>
    <n v="25"/>
    <n v="30"/>
    <n v="30"/>
    <n v="15"/>
    <n v="180"/>
    <s v="Ejecutado"/>
    <n v="3"/>
    <n v="6"/>
    <n v="4"/>
    <n v="21"/>
    <n v="15"/>
    <n v="4"/>
    <n v="0"/>
    <n v="0"/>
    <n v="0"/>
    <n v="0"/>
    <n v="0"/>
    <n v="0"/>
    <n v="53"/>
    <n v="0.29444444444444445"/>
    <x v="1"/>
    <x v="222"/>
    <x v="225"/>
    <s v="Actas de visita - GIT Vigilancia"/>
    <s v="Informe de hallazgos"/>
    <s v="Actas de visita - GIT Vigilancia"/>
    <s v="Informe de hallazgos"/>
    <s v="Actas de visita - GIT Vigilancia"/>
    <x v="133"/>
    <n v="0"/>
    <s v="14 Ceas , 4 Crc, 2 OT y 1 Terminal  de transporte"/>
    <s v="Base de datos: &quot;VISITAS DE INSPECCIÓN ENERO A MAYO DE 2019&quot;"/>
    <s v="En el mes de mayo se realizaron 15 visitas de inspección"/>
    <s v="VISITAS DIRECCIÓN PP"/>
    <s v="En el mes de junio se realizaron 4 visitas PGS"/>
  </r>
  <r>
    <n v="172"/>
    <s v="PEND_PES2019"/>
    <x v="0"/>
    <s v="Fortalecer la Vigilancia."/>
    <x v="0"/>
    <s v="10. Plan de Acción Institucional - PAI"/>
    <x v="0"/>
    <n v="2"/>
    <x v="14"/>
    <s v="PAI_01 - Operacional"/>
    <s v="MT_73"/>
    <x v="274"/>
    <x v="203"/>
    <x v="7"/>
    <s v="Delegatura de Transito y Transporte Terrestre Automotor"/>
    <s v="Dirección de Promoción y Prevención Transito y Transporte Terrestre Automotor"/>
    <s v="Director Promoción y Prevención de Transito y Transporte Terrestre Automotor"/>
    <s v="Misionales"/>
    <s v="Administrativa/Financiera"/>
    <s v="Funcionamiento"/>
    <s v="3. GESTION CON VALORES PARA RESULTADOS"/>
    <s v="3.2.2.1  Servicio al Ciudadano"/>
    <m/>
    <m/>
    <m/>
    <m/>
    <m/>
    <m/>
    <n v="20"/>
    <x v="121"/>
    <s v="POR_DEFINIR"/>
    <n v="4.4642857142857152E-4"/>
    <s v="Planeado"/>
    <n v="0"/>
    <n v="0"/>
    <n v="0"/>
    <n v="4"/>
    <n v="0"/>
    <n v="4"/>
    <n v="4"/>
    <n v="0"/>
    <n v="0"/>
    <n v="4"/>
    <n v="0"/>
    <n v="4"/>
    <n v="20"/>
    <s v="Ejecutado"/>
    <n v="0"/>
    <n v="0"/>
    <n v="0"/>
    <n v="4"/>
    <n v="0"/>
    <n v="4"/>
    <n v="0"/>
    <n v="0"/>
    <n v="0"/>
    <n v="0"/>
    <n v="0"/>
    <n v="0"/>
    <n v="8"/>
    <n v="0.4"/>
    <x v="1"/>
    <x v="223"/>
    <x v="226"/>
    <n v="0"/>
    <n v="0"/>
    <n v="0"/>
    <n v="0"/>
    <n v="0"/>
    <x v="0"/>
    <s v="Reportes Regionales"/>
    <n v="0"/>
    <n v="0"/>
    <n v="0"/>
    <s v="Base de datos programación operativos"/>
    <s v="En el mes de junio se realizaron operativos en los corredores:_x000a_1. Bogotá - Sogamoso_x000a_2. Bogotá - Neiva_x000a_3. Bogotá - Eje Cafetero_x000a_4. Eje Cafetero - Valle"/>
  </r>
  <r>
    <n v="173"/>
    <s v="PEND_PES2019"/>
    <x v="0"/>
    <s v="Fortalecer la Vigilancia."/>
    <x v="0"/>
    <s v="10. Plan de Acción Institucional - PAI"/>
    <x v="0"/>
    <n v="2"/>
    <x v="14"/>
    <s v="PAI_01 - Operacional"/>
    <s v="MT_73"/>
    <x v="275"/>
    <x v="204"/>
    <x v="7"/>
    <s v="Delegatura de Transito y Transporte Terrestre Automotor"/>
    <s v="Dirección de Promoción y Prevención Transito y Transporte Terrestre Automotor"/>
    <s v="Director Promoción y Prevención de Transito y Transporte Terrestre Automotor"/>
    <s v="Misionales"/>
    <s v="Administrativa/Financiera"/>
    <s v="Funcionamiento"/>
    <s v="3. GESTION CON VALORES PARA RESULTADOS"/>
    <s v="3.2.1.1 Fortalecimiento organizacional y simplificación de procesos"/>
    <m/>
    <m/>
    <m/>
    <m/>
    <m/>
    <m/>
    <n v="20"/>
    <x v="122"/>
    <s v="POR_DEFINIR"/>
    <n v="4.4642857142857152E-4"/>
    <s v="Planeado"/>
    <n v="0"/>
    <n v="0"/>
    <n v="0"/>
    <n v="0"/>
    <n v="0"/>
    <n v="2"/>
    <n v="2"/>
    <n v="3"/>
    <n v="3"/>
    <n v="4"/>
    <n v="4"/>
    <n v="2"/>
    <n v="20"/>
    <s v="Ejecutado"/>
    <n v="0"/>
    <n v="0"/>
    <n v="0"/>
    <n v="0"/>
    <n v="0"/>
    <n v="2"/>
    <n v="0"/>
    <n v="0"/>
    <n v="0"/>
    <n v="0"/>
    <n v="0"/>
    <n v="0"/>
    <n v="2"/>
    <n v="0.1"/>
    <x v="1"/>
    <x v="224"/>
    <x v="227"/>
    <n v="0"/>
    <n v="0"/>
    <n v="0"/>
    <n v="0"/>
    <n v="0"/>
    <x v="0"/>
    <n v="0"/>
    <n v="0"/>
    <n v="0"/>
    <n v="0"/>
    <s v="VISITAS DIRECCIÓN PP"/>
    <s v="En el mes de junio se realizaron 2 auditorias de formalización subjetiva_x000a_"/>
  </r>
  <r>
    <n v="7"/>
    <s v="3.3.2  Desarrollar acciones necesarias para impulsar la renovación y repotenciación de la flota fluvial."/>
    <x v="0"/>
    <s v="Fortalecer la Vigilancia."/>
    <x v="0"/>
    <s v="10. Plan de Acción Institucional - PAI"/>
    <x v="0"/>
    <n v="2"/>
    <x v="14"/>
    <s v="PAI_01 - Operacional"/>
    <s v="MT_74"/>
    <x v="276"/>
    <x v="205"/>
    <x v="3"/>
    <s v="Delegatura de Concesiones e Infraestructura"/>
    <s v="Dirección de Investigaciones de Concesiones e Infraestructura"/>
    <s v="Director de Investigaciones de Concesiones e Infraestructura"/>
    <s v="Misionales"/>
    <s v="Administrativa/Financiera"/>
    <s v="Funcionamiento"/>
    <s v="3. GESTION CON VALORES PARA RESULTADOS"/>
    <s v="3.2.1.5  Defensa Jurídica"/>
    <m/>
    <m/>
    <m/>
    <m/>
    <m/>
    <m/>
    <n v="144"/>
    <x v="123"/>
    <s v="POR_DEFINIR"/>
    <n v="4.4642857142857152E-4"/>
    <s v="Planeado"/>
    <n v="1"/>
    <n v="1"/>
    <n v="13"/>
    <n v="10"/>
    <n v="10"/>
    <n v="30"/>
    <n v="10"/>
    <n v="10"/>
    <n v="30"/>
    <n v="10"/>
    <n v="10"/>
    <n v="9"/>
    <n v="144"/>
    <s v="Ejecutado"/>
    <n v="1"/>
    <n v="1"/>
    <n v="10"/>
    <n v="0"/>
    <n v="13"/>
    <n v="30"/>
    <n v="0"/>
    <n v="0"/>
    <n v="0"/>
    <n v="0"/>
    <n v="0"/>
    <n v="0"/>
    <n v="55"/>
    <n v="0.38194444444444442"/>
    <x v="1"/>
    <x v="225"/>
    <x v="228"/>
    <s v="Bse de datos y archivo del Grupo de investigaciones y control - Delegada de Concesiones"/>
    <s v="Se fallo una investigacion (archivo)"/>
    <s v="Bse de datos y archivo del Grupo de investigaciones y control - Delegada de Concesiones"/>
    <s v="Se fallo una investigacion (Sancion)"/>
    <s v="Bse de datos y archivo del Grupo de investigaciones y control - Delegada de Concesiones"/>
    <x v="134"/>
    <s v=" "/>
    <s v="Las razones por las cuales no se fallaron las 10 investigaciones que habían como meta fueron:_x000a_i. Se ha adelantado la estandarización de formatos y argumentos Jurídicos_x000a_ii. Cambio en la medición de PAI, el cual paso de ser trimestral a ser mensual._x000a_iii. El cumplimiento de las demás actividades del PAI, demando tiempos mayores a los previstos._x000a_iv. Se espera que en el mes de mayo se normalice este pendiente._x000a_"/>
    <s v="Memorando Nro. 20197200054463 del 15/05/2019 - 1 fallo archivo_x000a_ Memorando Nro.20197200060483 del 28/05/2019 - 4 fallos archivo_x000a_ Memorando Nro. 20197200062273 del 30/05/2019 - 2 fallos archivo_x000a_Memorando Nro. 20197200063833 del 31/05/2019 - 6 fallos archivo_x000a_"/>
    <s v="Se remitieron 13 proyectos de fallo al Grupo de  notificaciones"/>
    <s v="Con Memorandos No. 20197200072843 del 27/06/2019; 20197200073083 del 28/06/2019 se remitieron 30 proyectos de fallo para notificar "/>
    <s v="(11 proyectos) -fallos archivo)_x000a_(19 proyectos)-fallos archivo)"/>
  </r>
  <r>
    <n v="75"/>
    <s v="PEND_PES2019"/>
    <x v="0"/>
    <s v="Fortalecer la Vigilancia."/>
    <x v="0"/>
    <s v="10. Plan de Acción Institucional - PAI"/>
    <x v="0"/>
    <n v="2"/>
    <x v="14"/>
    <s v="PAI_01 - Operacional"/>
    <s v="MT_74"/>
    <x v="277"/>
    <x v="205"/>
    <x v="7"/>
    <s v="Delegatura de Transito y Transporte Terrestre Automotor"/>
    <s v="Dirección de Investigaciones Transito y Transporte Terrestre Automotor"/>
    <s v="Director de Investigaciones de Transito y Transporte Terrestre Automotor"/>
    <s v="Misionales"/>
    <s v="Administrativa/Financiera"/>
    <s v="Funcionamiento"/>
    <s v="3. GESTION CON VALORES PARA RESULTADOS"/>
    <s v="3.2.1.5  Defensa Jurídica"/>
    <m/>
    <m/>
    <m/>
    <m/>
    <m/>
    <m/>
    <n v="1"/>
    <x v="124"/>
    <s v="POR_DEFINIR"/>
    <n v="4.4642857142857152E-4"/>
    <s v="Planeado"/>
    <n v="0"/>
    <n v="0"/>
    <n v="0"/>
    <n v="0"/>
    <n v="279"/>
    <n v="2"/>
    <n v="0"/>
    <n v="0"/>
    <n v="0"/>
    <n v="0"/>
    <n v="0"/>
    <n v="0"/>
    <n v="281"/>
    <s v="Ejecutado"/>
    <n v="0"/>
    <n v="0"/>
    <n v="0"/>
    <n v="0"/>
    <n v="279"/>
    <n v="2"/>
    <n v="0"/>
    <n v="0"/>
    <n v="0"/>
    <n v="0"/>
    <n v="0"/>
    <n v="0"/>
    <n v="281"/>
    <n v="1"/>
    <x v="3"/>
    <x v="226"/>
    <x v="229"/>
    <n v="0"/>
    <n v="0"/>
    <n v="0"/>
    <n v="0"/>
    <n v="0"/>
    <x v="0"/>
    <n v="0"/>
    <n v="0"/>
    <s v="Bases de datos: &quot;FALLOS DE ENERO A MAYO DE 2019 (antecedentes visitas de inspección y PQR's)&quot; y &quot;FALLOS MAYO 2019 (antecedentes IUIT)&quot;"/>
    <s v="En el mes de mayo se fallaron en total 279 investigaciones administrativas, discriminadas así:_x000a_56 investigaciones administrativas (antecedentes IUIT's)_x000a_223 investigaciones administrativas (antecedentes visitas de inspección o PQR's)"/>
    <s v="Base de datos: &quot;FALLOS JUNIO&quot;"/>
    <s v="En el mes de junio se fallaron 2 investigaciones administrativas"/>
  </r>
  <r>
    <n v="35"/>
    <s v="1.3.1 Implementación y consolidación de nuevas tecnologías en Sistemas Inteligentes de Transporte"/>
    <x v="0"/>
    <s v="Fortalecer la Vigilancia."/>
    <x v="0"/>
    <s v="10. Plan de Acción Institucional - PAI"/>
    <x v="0"/>
    <n v="2"/>
    <x v="14"/>
    <s v="PAI_01 - Operacional"/>
    <s v="MT_75"/>
    <x v="278"/>
    <x v="206"/>
    <x v="7"/>
    <s v="Delegatura de Transito y Transporte Terrestre Automotor"/>
    <s v="Dirección de Promoción y Prevención Transito y Transporte Terrestre Automotor"/>
    <s v="Director Promoción y Prevención de Transito y Transporte Terrestre Automotor"/>
    <s v="Misionales"/>
    <s v="Administrativa/Financiera"/>
    <s v="Funcionamiento"/>
    <s v="3. GESTION CON VALORES PARA RESULTADOS"/>
    <s v="3.2.2.1  Servicio al Ciudadano"/>
    <m/>
    <m/>
    <m/>
    <m/>
    <m/>
    <m/>
    <n v="1"/>
    <x v="125"/>
    <s v="POR_DEFINIR"/>
    <n v="4.4642857142857152E-4"/>
    <s v="Planeado"/>
    <n v="0"/>
    <n v="0"/>
    <n v="0"/>
    <n v="0"/>
    <n v="0"/>
    <n v="1"/>
    <n v="0"/>
    <n v="0"/>
    <n v="0"/>
    <n v="0"/>
    <n v="0"/>
    <n v="1"/>
    <n v="2"/>
    <s v="Ejecutado"/>
    <n v="0"/>
    <n v="0"/>
    <n v="0"/>
    <n v="0"/>
    <n v="0"/>
    <n v="2"/>
    <n v="0"/>
    <n v="0"/>
    <n v="0"/>
    <n v="0"/>
    <n v="0"/>
    <n v="0"/>
    <n v="2"/>
    <n v="1"/>
    <x v="3"/>
    <x v="227"/>
    <x v="230"/>
    <n v="0"/>
    <n v="0"/>
    <n v="0"/>
    <n v="0"/>
    <n v="0"/>
    <x v="0"/>
    <n v="0"/>
    <n v="0"/>
    <n v="0"/>
    <n v="0"/>
    <s v="Circulares 26 y 27 de 2019"/>
    <s v="En el mes de junio se realizaron 2 acciones de divulgación:_x000a_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_x000a_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_x000a_"/>
  </r>
  <r>
    <n v="34"/>
    <s v="1.3.1 Implementación y consolidación de nuevas tecnologías en Sistemas Inteligentes de Transporte"/>
    <x v="0"/>
    <s v="Fortalecer la Vigilancia."/>
    <x v="0"/>
    <s v="10. Plan de Acción Institucional - PAI"/>
    <x v="0"/>
    <n v="2"/>
    <x v="14"/>
    <s v="PAI_01 - Operacional"/>
    <s v="MT_76"/>
    <x v="279"/>
    <x v="207"/>
    <x v="4"/>
    <s v="Delegatura de Puertos"/>
    <s v="Dirección de Investigaciones de Puertos"/>
    <s v="Director de Investigaciones de Puertos y  Coordinador de Vigilancia e Inspección"/>
    <s v="Misionales"/>
    <s v="Administrativa/Financiera"/>
    <s v="Funcionamiento"/>
    <s v="5. INFORMACION Y COMUNICACIÓN"/>
    <s v="5.2 Transparencia, acceso a la información pública y lucha contra la corrupción"/>
    <m/>
    <m/>
    <m/>
    <m/>
    <m/>
    <m/>
    <n v="1"/>
    <x v="126"/>
    <s v="POR_DEFINIR"/>
    <n v="4.4642857142857152E-4"/>
    <s v="Planeado"/>
    <n v="0"/>
    <n v="0.09"/>
    <n v="0.12"/>
    <n v="0.06"/>
    <n v="0.09"/>
    <n v="0.12"/>
    <n v="0.08"/>
    <n v="0.1"/>
    <n v="0.09"/>
    <n v="7.0000000000000007E-2"/>
    <n v="0.06"/>
    <n v="0.12"/>
    <n v="0.99999999999999989"/>
    <s v="Ejecutado"/>
    <n v="0"/>
    <n v="0.09"/>
    <n v="0.12"/>
    <n v="0.06"/>
    <n v="0.09"/>
    <n v="0.12"/>
    <n v="0"/>
    <n v="0"/>
    <n v="0"/>
    <n v="0"/>
    <n v="0"/>
    <n v="0"/>
    <n v="0.48"/>
    <n v="0.48000000000000004"/>
    <x v="1"/>
    <x v="228"/>
    <x v="231"/>
    <s v="No se programó actividad para este mes."/>
    <s v="N.A."/>
    <s v="Documento adjunto nombrado Puertos. Evidencia Actividad 5 Febrero2019"/>
    <s v="Documento de fecha Febrero 2019 - Analisis Juridico -- C.I Banacol de Colombia S.A. "/>
    <s v="Documento adjunto nombrado Puertos. Evidencia Actividad 5 Marzo2019"/>
    <x v="132"/>
    <s v="correo electronico. _x000a_Archivo: Puertos. Evid Activ 5_PAI_Abril.pdf_x000a__x000a_Ficha Tecnica: archivo:  Puertos. Evid Activ 5.1_PAI_Abril.pdf "/>
    <s v="Correo electronico donde se manifiesta que se realizaron las siguientes actividades:  Memorando Grupo Financiera Radicado No. 20196200040213_x000a_Respuesta Grupo Financiera Radicado No. 20195400046933_x000a_Oficio al INVIAS Radicado No. 20196200089231_x000a_Respuesta INVIAS Radicado No. 20195605344562_x000a_Oficio a la ANI Radicado No. 20196200089271_x000a_Respuesta ANI Radicado No. 20195605328842_x000a_Evidencia (arhivo denominado &quot;BANACOL abril&quot; )"/>
    <s v="Documento archivo: Puertos. Evid Activ 5 PAI_Mayo Insp Fluv Turbo.docx"/>
    <s v="Se informa que se solicitó información a la Inspección Fluvial de Turbo, y la respuesta correspondiente fue radicada hasta el día 4 de junio de 2019 y asignada a este Grupo hasta el día de ayer, por lo tanto no se realizará la entrega de esta actividad, hasta tanto se realice el análisis correspondiente de la respuesta entregada por la Inspección Fluvial. "/>
    <s v="5. Puertos. Evid. act 5 PAI Junio Inv Banacol."/>
    <s v="Al respecto se informa que  el Consejo de Estado en pronunciamiento  del 19 de febrero de 2019 (sala de lo Contencioso Administrativo, sección primera, Expediente No. 11001032600020150005301. Consejero Ponente Oswaldo Giraldo López), resolvió conceder la solicitud de medidas cautelares interpuesta por la empresa BANACOL respecto de los actos administrativos expedidos por la ANI, que negaron la solicitud de homologación, por lo tanto,  no es procedente la apertura de investigación administrativa frente a este caso, toda vez que el mismo se encuentra en la jurisdicción de lo Contencioso Administrativo y que actualmente la facultad para otorgar las homologaciones y autorizaciones así como los cobros correspondientes a la contraprestación corresponde a la ANI conforme Decreto No. 4735 de 2009. La semana próxima se remitirá el documento contentivo con las conclusiones del caso."/>
  </r>
  <r>
    <n v="155"/>
    <s v="PEND_PES2019"/>
    <x v="0"/>
    <s v="Fortalecer la Vigilancia."/>
    <x v="0"/>
    <s v="10. Plan de Acción Institucional - PAI"/>
    <x v="0"/>
    <n v="2"/>
    <x v="14"/>
    <s v="PAI_01 - Operacional"/>
    <s v="MT_76"/>
    <x v="280"/>
    <x v="208"/>
    <x v="4"/>
    <s v="Delegatura de Puertos"/>
    <s v="Dirección de Investigaciones de Puertos"/>
    <s v="Director de Investigaciones de Puertos y  Coordinador de Vigilancia e Inspección"/>
    <s v="Misionales"/>
    <s v="Administrativa/Financiera"/>
    <s v="Funcionamiento"/>
    <s v="4. EVALUACION DE RESULTADOS"/>
    <s v="4.1 Seguimiento y evaluación del desempeño institucional"/>
    <m/>
    <m/>
    <m/>
    <m/>
    <m/>
    <m/>
    <n v="1"/>
    <x v="58"/>
    <s v="POR_DEFINIR"/>
    <n v="4.4642857142857152E-4"/>
    <s v="Planeado"/>
    <n v="0"/>
    <n v="0.06"/>
    <n v="0.15"/>
    <n v="0.06"/>
    <n v="0.06"/>
    <n v="0.12"/>
    <n v="0.12"/>
    <n v="0.09"/>
    <n v="0.09"/>
    <n v="0.06"/>
    <n v="0.04"/>
    <n v="0.15"/>
    <n v="1"/>
    <s v="Ejecutado"/>
    <n v="0"/>
    <n v="0.06"/>
    <n v="0.15"/>
    <n v="0.06"/>
    <n v="0.06"/>
    <n v="0.12"/>
    <n v="0"/>
    <n v="0"/>
    <n v="0"/>
    <n v="0"/>
    <n v="0"/>
    <n v="0"/>
    <n v="0.45"/>
    <n v="0.45"/>
    <x v="1"/>
    <x v="229"/>
    <x v="232"/>
    <s v="No se programó actividad para este mes."/>
    <s v="N.A."/>
    <s v="Documento en word. Archivo nombrado Puertos. Evidencia Actividad 6 PAI febrero."/>
    <s v="Documento word con titulo Analisis de respuestas a solicitudes de inofrmación de tarifas para evaluación de inspecciones no intrusivas. "/>
    <s v="Documento en word. Archivo nombrado Puertos. Evidencia Actividad 6 PAI marzo."/>
    <x v="135"/>
    <s v="oficio 20196200111721 en archivo: Puertos. Evid Activ 6_PAI_Abtril.pdf_x000a__x000a_correo electronico :   en archivo: Puertos. Evid Activ 6.1_PAI_Abril.p"/>
    <s v="Actividades realizada mes de abril: Oficio 20196200111721 aclarando la solicitud a la Sociedad San Andres Port Society. Se aclara que no es necesario aclarar solicitud a la Sociedad Portuaria Regional de Cartagena, toda vez que mediante 20195605073932 la sociedad remitió la información solicitada._x000a_Conclusión: se cumplió _x000a_Evidencia (arhivo denominado &quot;INI abril&quot; )"/>
    <s v="Archivo: Puertos. Evid Activ 6 PAI_Mayo Of San Andres.pdf_x000a__x000a_Archivo: Puertos. Evid Activ 6 PAI_Mayo Oficio ANI.pdf"/>
    <s v="Se solicito información con radicados Nos. 20196200176031 INI oficio San Andres y 20196200176041 INI Oficio  ANI."/>
    <s v="6. Puertos. Evid. act 6 PAI Junio Insp no intru"/>
    <s v="Teniendo en cuenta que en el mes de mayo se solicitó a las entidades concedentes del RCTO Reglamento de Condiciones Técnicas de Operación, de las Sociedades Portuarias. a través de los oficios radicados Nrs. 20196200176031  y 20196200176041, se tiene pendiente recibir la información solicitada para su análisis correspondiente."/>
  </r>
  <r>
    <n v="156"/>
    <s v="PEND_PES2019"/>
    <x v="0"/>
    <s v="Fortalecer la Vigilancia."/>
    <x v="0"/>
    <s v="10. Plan de Acción Institucional - PAI"/>
    <x v="0"/>
    <n v="2"/>
    <x v="14"/>
    <s v="PAI_01 - Operacional"/>
    <s v="MT_77"/>
    <x v="281"/>
    <x v="209"/>
    <x v="4"/>
    <s v="Delegatura de Puertos"/>
    <s v="Dirección de Promoción y Prevención de Puertos"/>
    <s v="Director Promoción y Prevención de Puertos"/>
    <s v="Misionales"/>
    <s v="Administrativa/Financiera"/>
    <s v="Funcionamiento"/>
    <s v="4. EVALUACION DE RESULTADOS"/>
    <s v="4.1 Seguimiento y evaluación del desempeño institucional"/>
    <m/>
    <m/>
    <m/>
    <m/>
    <m/>
    <m/>
    <s v="25% _x000a_Montar el protocolo de conciliación en Puertos_x000a_"/>
    <x v="127"/>
    <s v="POR_DEFINIR"/>
    <n v="4.4642857142857152E-4"/>
    <s v="Planeado"/>
    <n v="0"/>
    <n v="0.02"/>
    <n v="0.02"/>
    <n v="0.02"/>
    <n v="0.02"/>
    <n v="0.02"/>
    <n v="0.02"/>
    <n v="0.02"/>
    <n v="0.02"/>
    <n v="0.03"/>
    <n v="0.03"/>
    <n v="0.03"/>
    <n v="0.25"/>
    <s v="Ejecutado"/>
    <n v="0"/>
    <n v="0.02"/>
    <n v="0.02"/>
    <n v="0.02"/>
    <n v="0.02"/>
    <n v="0.02"/>
    <n v="0"/>
    <n v="0"/>
    <n v="0"/>
    <n v="0"/>
    <n v="0"/>
    <n v="0"/>
    <n v="0.1"/>
    <n v="0.4"/>
    <x v="1"/>
    <x v="230"/>
    <x v="233"/>
    <s v="No se programó actividad para este mes."/>
    <s v="N.A."/>
    <s v="Documento word . Archivo: Puertos . Evidencia Actividad 7 PAI febrero - marzo."/>
    <s v="Documento de fecha febrero 28 de 2019, con titulo Analisis de Quejas recbidas susceptibles de conciliacion. "/>
    <s v="Documento word . Archivo: Puertos . Evidencia Actividad 7 PAI febrero - marzo."/>
    <x v="136"/>
    <s v="Documento de fecha Abril 29 de 2019. _x000a__x000a_Archivo: Puertos. Evid Activ 7_PAI_Abril.pdf"/>
    <s v="Se presenta documento titulado Identificacion de Entidades e Instituciones a las cuales se les  darán a conocer los servicios del Centro de conciliacion de la Superintendencia de Transporte. "/>
    <s v="Archivo: Puertos. Evid Activ 7 PAI_Mayo_ANI.pdf_x000a__x000a_Archivo: Puertos. Evid Activ 7 PAI_Mayo_Cormagdalena.pdf._x000a__x000a_Archivo: Puertos. Evid Activ 7 PAI_Mayo_Dimar.pdf._x000a__x000a_Archivo: Puertos. Evid Activ 7 PAI_Mayo_MT.pdf._x000a__x000a_Archivo: Puertos. Evid Activ 7 PAI_Mayo_SPRBuenav.pdf._x000a_"/>
    <s v="Se remitieron las siguientes comunicaciones.: DIMAR – 20196100168401; _x000a_ANI - 20196100168311; CORMAGDALENA – 20196100168391;  MINTRANSPORTE – 20196100168411; SPRBUEN – 20196100168591 _x000a_"/>
    <s v="7. Puertos. Evid act 7 PAI Junio. Intera_Instit_Sec_Port"/>
    <s v="Se adjunta el documento donde se evidencie la interacción institucional sector portuario, en el se incluyen las entidades que pueden ser objeto de utilizar los servicios del Centro de Arbitraje,  Conciliación y Amigable Composición.                                                                                                                                                                                                                                                                                                                                                                                                      "/>
  </r>
  <r>
    <n v="157"/>
    <s v="PEND_PES2019"/>
    <x v="0"/>
    <s v="Fortalecer la Vigilancia."/>
    <x v="0"/>
    <s v="10. Plan de Acción Institucional - PAI"/>
    <x v="0"/>
    <n v="2"/>
    <x v="14"/>
    <s v="PAI_01 - Operacional"/>
    <s v="MT_77"/>
    <x v="282"/>
    <x v="210"/>
    <x v="4"/>
    <s v="Delegatura de Puertos"/>
    <s v="Dirección de Promoción y Prevención de Puertos"/>
    <s v="Director Promoción y Prevención de Puertos"/>
    <s v="Misionales"/>
    <s v="Administrativa/Financiera"/>
    <s v="Funcionamiento"/>
    <s v="4. EVALUACION DE RESULTADOS"/>
    <s v="4.1 Seguimiento y evaluación del desempeño institucional"/>
    <m/>
    <m/>
    <m/>
    <m/>
    <m/>
    <m/>
    <s v="25%  Estructuración y campañas de socialización y sensibilización"/>
    <x v="128"/>
    <s v="POR_DEFINIR"/>
    <n v="4.4642857142857152E-4"/>
    <s v="Planeado"/>
    <n v="0.02"/>
    <n v="0.02"/>
    <n v="0.02"/>
    <n v="0.02"/>
    <n v="0.02"/>
    <n v="0.02"/>
    <n v="0.02"/>
    <n v="0.02"/>
    <n v="0.02"/>
    <n v="0.02"/>
    <n v="0.02"/>
    <n v="0.03"/>
    <n v="0.24999999999999997"/>
    <s v="Ejecutado"/>
    <n v="0.02"/>
    <n v="0.02"/>
    <n v="0.02"/>
    <n v="0.02"/>
    <n v="0.02"/>
    <n v="0.02"/>
    <n v="0"/>
    <n v="0"/>
    <n v="0"/>
    <n v="0"/>
    <n v="0"/>
    <n v="0"/>
    <n v="0.12000000000000001"/>
    <n v="0.48000000000000009"/>
    <x v="1"/>
    <x v="231"/>
    <x v="234"/>
    <s v="Documento de fecha enero 31 de 2019, denominado Puertos. Evidencia Actividad 8 Enero 2019"/>
    <s v="Documento Primera  versión del plan piloto cuando estaba a cargo del grupo de investigaciones con las observaciones correspondientes, por parte del Delegado y de la Dra. Carmen Ligia Valderrama. Así mismo adjunto dos correos que contienen (una presentación enviada como insumo por parte del Dr. Álvaro y un correo en donde la DIMAR cancela la cita para una reunión que se tenía programada). "/>
    <s v="Documento de fecha enero 31 de 2019, denominado Puertos. Evidencia Actividad 8 Febrero."/>
    <s v="Segunda versión del documento denominada Propuesta de la Superintendneica Delegada de Puertos sobre la flormalización del Transporte de Cabotaje en Buenaventura. "/>
    <s v="Documento de fecha enero 31 de 2019, denominado Puertos. Evidencia Actividad 8 Marzo "/>
    <x v="137"/>
    <s v="Correos electronicos, Acta de Reunion. _x000a__x000a_Archivo. Puertos. Evid Activ 8_PAI_Abril.pdf"/>
    <s v="Para el mes de abril el resultado frente a esta actividad era &quot;documento diagnostico ajustado final de acuerdo a los resultados de los operativos realizados en semana santa&quot;. , me permito indicar que debido a reuniones llevadas a cabo por parte del Señor Vicealmirante de DIMAR y la Dra. Carmen Ligia Valderrama, Superintendente de Transporte, el día 4 de abril de 2019, se acordó llevar a cabo la actividad en fecha diferente a los días de Semana Santa por ,diferentes circunstancias tratadas en la reunión, no obstante, durante el mes de abril se hicieron reuniones y actividades, las cuales son reportadas de la siguiente manera._x000a_Correo enviado por el Señor Vicealmirante confirmando el apoyo de la DIMAR y el trabajo conjunto que se realizará._x000a_Acta de la reunión llevada a cabo con DIMAR, ST y Capitania de Buenaventura._x000a_Correos en donde se envía cronograma, instrumentos de recolección de información y Resumen ejecutivo del plan por parte de la ST._x000a_Correo envio de bases de datos por parte de la DIMAR para trabajar en el pre-diagnostico."/>
    <s v="Puertos. Evid activ 8 PAI_Mayo Acta reunion MT.pdf"/>
    <s v="Se socializó el Plan Piloto sobre Cabotaje en Buenaventura como actividad enmarcada en la Campaña de Promoción y prevención con las siguientes entidades: _x000a__x000a_SENA (vía oficio). _x000a_Grupo acuático del Ministerio de Transporte (reunión el 10 de mayo de 2019). _x000a_Ministerio de Trabajo (reunión el día 31 de mayo de 2019). _x000a_Capitanía de Puerto Buenaventura (reunión 28 de mayo de 2019). _x000a__x000a_Nota: Durante los días 28, 29 y 30 de mayo de 2019, funcionarios de la Superintendencia de Transporte Delegada de Puertos, estuvieron en comisión en la ciudad de Buenaventura, con el fin de desarrollar ejercicios de campo en conjunto con la Capitanía de Puerto de Buenaventura, previa coordinación con el nivel central de la Dirección General Marítima, para el levantamiento de un diagnóstico sobre las condiciones de los muelles de cabotaje en Buenaventura y la identificación de las empresas prestadoras del servicio.  Lo anterior, para el direccionamiento de la campaña de promoción y prevención “+ Transporte Marítimo y Fluvial + Formalización”.   _x000a_Esa actividad estuvo fue programada para abril, pero debió ser reprogramada para el mes de mayo. _x000a_"/>
    <s v="8. Puertos. Evid act 8. PAI Junio cruce_correos_Dimar._x000a__x000a_8. Puertos. Evid act 8 PAI Junio Diag Tpte_ Mar_ Cabotaje"/>
    <s v="Teniendo en cuenta que, las actividades de campo para el levantamiento de información primaria conducente a la elaboración de un diagnóstico final de las actividades de cabotaje en buenaventura, no pudieron realizarse durante la Semana Santa, sino los días 28, 29 y 30 de mayo de 2019, durante el mes de junio se llevó a cabo la consolidación de la información allí recabada, en conjunto con la información enviada por la Capitanía de Puerto de Buenaventura los días 31 de mayo de 2019 y 04 de junio del mismo mes (se adjunta evidencia de cruce de correos).  _x000a_ _x000a_Producto de ese proceso de consolidación de la información primaria, se elaboró un diagnóstico definitivo (se adjunta como evidencia).  _x000a_ _x000a_En este sentido, debido al imprevisto para la realización de las actividades de campo en las fechas programadas, no se avanzó lo esperado en la estructuración temática de las capacitaciones. No obstante, durante la segunda y tercera semana de julio se prevé llevar a cabo mesas de trabajo internas en las que se involucre a personal de la Dirección de Financiera y de la Oficina de las Tecnologías de la Información y Comunicación.  _x000a_"/>
  </r>
  <r>
    <n v="162"/>
    <s v="PEND_PES2019"/>
    <x v="0"/>
    <s v="Fortalecer la Vigilancia."/>
    <x v="0"/>
    <s v="10. Plan de Acción Institucional - PAI"/>
    <x v="0"/>
    <n v="2"/>
    <x v="14"/>
    <s v="PAI_01 - Operacional"/>
    <s v="MT_77"/>
    <x v="283"/>
    <x v="211"/>
    <x v="4"/>
    <s v="Delegatura de Puertos"/>
    <s v="Dirección de Promoción y Prevención de Puertos"/>
    <s v="Director Promoción y Prevención de Puertos"/>
    <s v="Misionales"/>
    <s v="Administrativa/Financiera"/>
    <s v="Funcionamiento"/>
    <s v="4. EVALUACION DE RESULTADOS"/>
    <s v="4.1 Seguimiento y evaluación del desempeño institucional"/>
    <m/>
    <m/>
    <m/>
    <m/>
    <m/>
    <m/>
    <n v="200"/>
    <x v="120"/>
    <s v="POR_DEFINIR"/>
    <n v="4.4642857142857152E-4"/>
    <s v="Planeado"/>
    <n v="0"/>
    <n v="20"/>
    <n v="20"/>
    <n v="15"/>
    <n v="20"/>
    <n v="25"/>
    <n v="20"/>
    <n v="20"/>
    <n v="20"/>
    <n v="15"/>
    <n v="15"/>
    <n v="10"/>
    <n v="200"/>
    <s v="Ejecutado"/>
    <n v="0"/>
    <n v="20"/>
    <n v="20"/>
    <n v="10"/>
    <n v="20"/>
    <n v="16"/>
    <n v="0"/>
    <n v="0"/>
    <n v="0"/>
    <n v="0"/>
    <n v="0"/>
    <n v="0"/>
    <n v="86"/>
    <n v="0.43"/>
    <x v="1"/>
    <x v="232"/>
    <x v="235"/>
    <s v="No se programo actividad para este mes. "/>
    <s v="N.A. "/>
    <s v="archivo en excel. Puertos. Evidencia Actividad 13 PAI Feb - mar PGS"/>
    <s v="Herramienta de seguimiento en excel con la informacion del PGS"/>
    <s v="archivo en excel. Puertos. Evidencia Actividad 13 PAI Feb - mar PGS"/>
    <x v="138"/>
    <s v="Cuadro seguimiento visitas._x000a__x000a_Archivo: Puertos. Evid Activ 13. PAI_Abril_PGSABRIL.exl"/>
    <s v="Se adjunta Excel con las visitas realizadas en abril. Se programaron 15 para el mes de abril, no obstante se reprogramaron 5 para el mes de mayo por las siguientes razones: 1. Traslado del regional de Santa Marta a Barranquilla por situación presentada en la Sociedad Portuaria de Barranquilla; 2. Enfermedad Regional. 3. Continuación de visita anterior. 4. En dos ocasiones se les cambio a los regionales el día para que hicieran informes"/>
    <s v="Archivo: Puertos. Evid act 13 PAI-Mayo PGS Mayo"/>
    <s v="Se efectuaron 20 visitas. "/>
    <s v="13. Puertos. Evidencia activ 13. PAI Junio. PGS."/>
    <s v="Se adjunta el cuadro de las visitas con la información acordada entre las tres Delegaturas.  Frente a las conclusiones que se generaron de las visitas efectuadas, me permito informar que las mismas están siendo analizadas.  Se programaron 21 visitas, se realizaon 16, 4 canceladas, 1 aplazada. "/>
  </r>
  <r>
    <n v="164"/>
    <s v="PEND_PES2019"/>
    <x v="0"/>
    <s v="Fortalecer la Vigilancia."/>
    <x v="0"/>
    <s v="10. Plan de Acción Institucional - PAI"/>
    <x v="0"/>
    <n v="2"/>
    <x v="14"/>
    <s v="PAI_01 - Operacional"/>
    <s v="MT_78"/>
    <x v="284"/>
    <x v="212"/>
    <x v="3"/>
    <s v="Delegatura de Concesiones e Infraestructura"/>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292"/>
    <x v="129"/>
    <s v="POR_DEFINIR"/>
    <n v="4.4642857142857152E-4"/>
    <s v="Planeado"/>
    <n v="10"/>
    <n v="25"/>
    <n v="26"/>
    <n v="30"/>
    <n v="22"/>
    <n v="30"/>
    <n v="28"/>
    <n v="28"/>
    <n v="27"/>
    <n v="25"/>
    <n v="25"/>
    <n v="16"/>
    <n v="292"/>
    <s v="Ejecutado"/>
    <n v="25"/>
    <n v="36"/>
    <n v="29"/>
    <n v="14"/>
    <n v="38"/>
    <n v="16"/>
    <n v="0"/>
    <n v="0"/>
    <n v="0"/>
    <n v="0"/>
    <n v="0"/>
    <n v="0"/>
    <n v="158"/>
    <n v="0.54109589041095896"/>
    <x v="1"/>
    <x v="233"/>
    <x v="236"/>
    <s v="Base de datos seguimiento inspecciones y archivo de la Delegada de Concesiones"/>
    <s v="Se realizaron 10 Inspecciones de carácter objetivo y 15 evaluaciones subjetivas de la vigencia fiscal 2017, para una cobertura total de 25 vigilados"/>
    <s v="Base de datos seguimiento inspecciones y archivo de la Delegada de Concesiones"/>
    <s v="Se realizaron (17) Inspecciones de carácter objetivo 1 de carácter subjetivo  y 28 evaluaciones subjetivas de la vigencia fiscal 2017, para una cobertura total de 36 vigilados"/>
    <s v="Base de datos seguimiento inspecciones y evaluciones - informes de inspección y Evaluciones subjetivas; archivo de la Delegada de Concesiones"/>
    <x v="139"/>
    <s v="Base de datos seguimiento inspecciones y evaluaciones - informes de inspección y Evaluaciones subjetivas; archivo de la Delegada de Concesiones"/>
    <s v="Se realizaron (23) veintitrés Inspecciones del PGSo, adicionalmente (12) evaluaciones subjetivas de información de la vigencia fiscal 2017, para una cobertura adicional total de 14 vigilados. La acción se realizó anticipadamente, muestra de ello es el acumulado de cobertura lo cual es de 104 supervisados de 91 supervisados proyectados a la fecha, hecho que fue materializada por la evaluación subjetiva, no obstante el ciclo del año hace referencia a cobertura al 100% de los supervisado, donde aun cuando se realicen varios procesos a un mismo vigilado en aspectos objetivo o subjetivo, solo se contabiliza una sola vez._x000a__x000a_Nota: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Por lo que se aclara que aun cuando se realicen varios procesos a un mismo vigilado en aspectos objetivo o subjetivo, solo se contabiliza una sola vez."/>
    <s v="Base de datos seguimiento inspecciones y evaluaciones - informes de inspección y Evaluaciones subjetivas; archivo de la Delegada de Concesiones"/>
    <s v="Se realizaron (43) cuarenta y tres Inspecciones correspondientes al PGS, adicionalmente (10) evaluaciones subjetivas de información de la vigencia fiscal 2017, para una cobertura adicional total de 38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La cobertura de mayo es de (30) treinta vigilados, se adicionan (8) ocho acciones de cobertura que no se registraron en el mes de abril  "/>
    <s v="Base de datos seguimiento inspecciones y evaluaciones - informes de inspección y Evaluaciones subjetivas; archivo de la Delegada de Concesiones"/>
    <s v="Se realizaron (19) diecinueve Inspecciones correspondientes al PGS, adicionalmente (3) tres  evaluaciones subjetivas de información de la vigencia fiscal 2017, para una cobertura adicional de 16 vigilados_x000a__x000a_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_x000a_Nota 2: Para el primer semestre se tenia programada una cobertura de  143 vigilados a la fecha se han realizado 158 acciones de  vigilancia e inspección, para un cubrimiento del 110% con respecto a lo programado en el semestre._x000a_"/>
  </r>
  <r>
    <n v="166"/>
    <s v="PEND_PES2019"/>
    <x v="0"/>
    <s v="Fortalecer la Vigilancia."/>
    <x v="0"/>
    <s v="10. Plan de Acción Institucional - PAI"/>
    <x v="0"/>
    <n v="2"/>
    <x v="14"/>
    <s v="PAI_01 - Operacional"/>
    <s v="MT_78"/>
    <x v="285"/>
    <x v="213"/>
    <x v="3"/>
    <s v="Delegatura de Concesiones e Infraestructura"/>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53"/>
    <x v="130"/>
    <s v="POR_DEFINIR"/>
    <n v="4.4642857142857152E-4"/>
    <s v="Planeado"/>
    <n v="0"/>
    <n v="0"/>
    <n v="0"/>
    <n v="0"/>
    <n v="0"/>
    <n v="0"/>
    <n v="0"/>
    <n v="0"/>
    <n v="0"/>
    <n v="53"/>
    <n v="0"/>
    <n v="0"/>
    <n v="53"/>
    <s v="Ejecutado"/>
    <n v="0"/>
    <n v="0"/>
    <n v="0"/>
    <n v="0"/>
    <n v="0"/>
    <n v="0"/>
    <n v="0"/>
    <n v="0"/>
    <n v="0"/>
    <n v="0"/>
    <n v="0"/>
    <n v="0"/>
    <n v="0"/>
    <n v="0"/>
    <x v="2"/>
    <x v="13"/>
    <x v="19"/>
    <n v="0"/>
    <n v="0"/>
    <n v="0"/>
    <n v="0"/>
    <n v="0"/>
    <x v="0"/>
    <n v="0"/>
    <n v="0"/>
    <n v="0"/>
    <n v="0"/>
    <n v="0"/>
    <n v="0"/>
  </r>
  <r>
    <n v="3"/>
    <s v="3.3.2  Desarrollar acciones necesarias para impulsar la renovación y repotenciación de la flota fluvial."/>
    <x v="0"/>
    <s v="Fortalecer la Vigilancia."/>
    <x v="0"/>
    <s v="10. Plan de Acción Institucional - PAI"/>
    <x v="0"/>
    <n v="2"/>
    <x v="14"/>
    <s v="PAI_01 - Operacional"/>
    <s v="MT_79"/>
    <x v="286"/>
    <x v="214"/>
    <x v="3"/>
    <s v="Delegatura de Concesiones e Infraestructura"/>
    <s v="Despacho del Delegado de Transito y Transporte Terrestre Automotor"/>
    <s v="Superintendente Delegado de Concesiones e Infraestructura"/>
    <s v="Misionales"/>
    <s v="Administrativa/Financiera"/>
    <s v="Funcionamiento"/>
    <s v="3. GESTION CON VALORES PARA RESULTADOS"/>
    <s v="3.2.2.2 Racionalización de Tramites"/>
    <m/>
    <m/>
    <m/>
    <m/>
    <m/>
    <m/>
    <n v="2"/>
    <x v="131"/>
    <s v="POR_DEFINIR"/>
    <n v="4.4642857142857152E-4"/>
    <s v="Planeado"/>
    <n v="0"/>
    <n v="0"/>
    <n v="1"/>
    <n v="0"/>
    <n v="0"/>
    <n v="0"/>
    <n v="0"/>
    <n v="0"/>
    <n v="1"/>
    <n v="0"/>
    <n v="0"/>
    <n v="0"/>
    <n v="2"/>
    <s v="Ejecutado"/>
    <n v="0"/>
    <n v="0"/>
    <n v="1"/>
    <n v="0"/>
    <n v="0"/>
    <n v="0"/>
    <n v="0"/>
    <n v="0"/>
    <n v="0"/>
    <n v="0"/>
    <n v="0"/>
    <n v="0"/>
    <n v="1"/>
    <n v="0.5"/>
    <x v="1"/>
    <x v="234"/>
    <x v="237"/>
    <n v="0"/>
    <n v="0"/>
    <n v="0"/>
    <n v="0"/>
    <s v="i. Memorando Nro. 20197100028553 del 11 de marzo de 2019 y Correo Electronico de la oficina de comunciaciones (Omar Arroyave) en el cual envia el pantallazo de la divulgacion de la circualar 094 del 29 de diciembre de 2016"/>
    <x v="140"/>
    <n v="0"/>
    <n v="0"/>
    <n v="0"/>
    <n v="0"/>
    <n v="0"/>
    <n v="0"/>
  </r>
  <r>
    <n v="33"/>
    <s v="1.3.1 Implementación y consolidación de nuevas tecnologías en Sistemas Inteligentes de Transporte"/>
    <x v="0"/>
    <s v="Fortalecer la Vigilancia."/>
    <x v="0"/>
    <s v="10. Plan de Acción Institucional - PAI"/>
    <x v="0"/>
    <n v="2"/>
    <x v="14"/>
    <s v="PAI_01 - Operacional"/>
    <s v="MT_79"/>
    <x v="287"/>
    <x v="215"/>
    <x v="3"/>
    <s v="Delegatura de Concesiones e Infraestructura"/>
    <s v="Dirección de Promoción y Prevención Concesiones e Infraestructura"/>
    <s v="Director Promoción y Prevención de Concesiones e Infraestructura"/>
    <s v="Misionales"/>
    <s v="Administrativa/Financiera"/>
    <s v="Funcionamiento"/>
    <s v="5. INFORMACION Y COMUNICACIÓN"/>
    <s v="5.2 Transparencia, acceso a la información pública y lucha contra la corrupción"/>
    <m/>
    <m/>
    <m/>
    <m/>
    <m/>
    <m/>
    <n v="9"/>
    <x v="132"/>
    <s v="POR_DEFINIR"/>
    <n v="4.4642857142857152E-4"/>
    <s v="Planeado"/>
    <n v="1"/>
    <n v="1"/>
    <n v="0"/>
    <n v="1"/>
    <n v="1"/>
    <n v="1"/>
    <n v="1"/>
    <n v="1"/>
    <n v="1"/>
    <n v="1"/>
    <n v="1"/>
    <n v="0"/>
    <n v="10"/>
    <s v="Ejecutado"/>
    <n v="1"/>
    <n v="1"/>
    <n v="0"/>
    <n v="1"/>
    <n v="1"/>
    <n v="1"/>
    <n v="0"/>
    <n v="0"/>
    <n v="0"/>
    <n v="0"/>
    <n v="0"/>
    <n v="0"/>
    <n v="5"/>
    <n v="0.5"/>
    <x v="1"/>
    <x v="235"/>
    <x v="238"/>
    <s v="i. oficio Nro 20195605047732 de fecha 18/01/19, radicado en orfeo"/>
    <s v="i. Se recibió respuesta de plan de formalización por parte de la alcaldía de San Gil, como Ente Territorial del Aeródromo los Pozos"/>
    <s v="i. Oficio Nro 20197100034691, radicado en orfeo_x000a_ii. Base de datos, seguimiento inspecciones y mesas de trabajo y archivo"/>
    <s v="i. se Requirió  a la alcaldía de Bajo Baudo para la presentación del plan de formalizacion o acto administrativo, el cual es el ente territorial y responsable de la administración del aerodromo pizarro. Se esta a la espera de respuesta._x000a_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_x000a_"/>
    <n v="0"/>
    <x v="0"/>
    <s v="Oficio Nro 20197100091511 del 4/de abril/2019, radicado en Orfeo el cual fue enviado al Aeródromo de Barrancominas - Guainia. "/>
    <s v="Se solicitó al Aeródromo de Barrancominas – Guainía_x000a_1. Plan de acción de mejora para la atención de las observaciones de la visita de inspección realizada en marzo. _x000a_2. Plan de formalización y/o acto administrativo._x000a_"/>
    <s v="Carpeta archivo mesas de trabajo de la Delegada de Concesiones e Infraestructura"/>
    <s v="Se realizo mesa de trabajo Nro. 55 el 15 de mayo de 2019, Formalizacion administrativa de aeródromo Caucaya de Puerto Leguizamo, Reiteracion el compromiso que tiene el municipio de formalizar el aeródromo por hacer parte Nacional del Transporte."/>
    <s v="Aplicativo Orfeo, oficio N° 20197000219341 del 29 de junio"/>
    <s v="Se solicito a la Alcaldía de Puerto Leguizamo - Putumayo las acciones adelantadas para formalizar el aeródromo a cargo de este ente Territorial"/>
  </r>
  <r>
    <n v="37"/>
    <s v="1.3.1 Implementación y consolidación de nuevas tecnologías en Sistemas Inteligentes de Transporte"/>
    <x v="0"/>
    <s v="Fortalecer la Vigilancia."/>
    <x v="0"/>
    <s v="10. Plan de Acción Institucional - PAI"/>
    <x v="0"/>
    <n v="2"/>
    <x v="14"/>
    <s v="PAI_01 - Operacional"/>
    <s v="MT_79"/>
    <x v="288"/>
    <x v="216"/>
    <x v="3"/>
    <s v="Delegatura de Concesiones e Infraestructura"/>
    <s v="Dirección de Promoción y Prevención Concesiones e Infraestructura"/>
    <s v="Director Promoción y Prevención de Concesiones e Infraestructura"/>
    <s v="Misionales"/>
    <s v="Administrativa/Financiera"/>
    <s v="Funcionamiento"/>
    <s v="3. GESTION CON VALORES PARA RESULTADOS"/>
    <s v="3.2.1.3 Gobierno Digital"/>
    <m/>
    <m/>
    <m/>
    <m/>
    <m/>
    <m/>
    <n v="2"/>
    <x v="133"/>
    <s v="POR_DEFINIR"/>
    <n v="4.4642857142857152E-4"/>
    <s v="Planeado"/>
    <n v="1"/>
    <n v="0"/>
    <n v="0"/>
    <n v="0"/>
    <n v="0"/>
    <n v="0"/>
    <n v="1"/>
    <n v="0"/>
    <n v="0"/>
    <n v="1"/>
    <n v="0"/>
    <n v="0"/>
    <n v="3"/>
    <s v="Ejecutado"/>
    <n v="1"/>
    <n v="0"/>
    <n v="0"/>
    <n v="0"/>
    <n v="0"/>
    <n v="0"/>
    <n v="0"/>
    <n v="0"/>
    <n v="0"/>
    <n v="0"/>
    <n v="0"/>
    <n v="0"/>
    <n v="1"/>
    <n v="0.33333333333333331"/>
    <x v="1"/>
    <x v="236"/>
    <x v="239"/>
    <s v="Radicado en orfeo Nos, 20197100005921, 20197100005941, 20197100005911 del 11 de enero de 2019 "/>
    <s v="i. Se solicito al Ministerio de Transporte la relacion de terminales de transporte terrestre, habilitados, homologados, suspendidos o cancelados con corte a 31 de diciembre de 2018_x000a_ii. Se solicito a la Aeronautica civil relacion de Empresas de Transporte Aereo canceladas o suspendidas_x000a_iii. se solicitó a la ani, informacion de contratos o de obras y sus prorrogas de. Concesión, aeropuertos y aeródromos, carreteras, férreos_x000a_Esta informacion se solicita con el fin de actualizar el VIGIA"/>
    <n v="0"/>
    <n v="0"/>
    <n v="0"/>
    <x v="0"/>
    <n v="0"/>
    <n v="0"/>
    <n v="0"/>
    <n v="0"/>
    <n v="0"/>
    <n v="0"/>
  </r>
  <r>
    <n v="38"/>
    <s v="1.3.1 Implementación y consolidación de nuevas tecnologías en Sistemas Inteligentes de Transporte"/>
    <x v="0"/>
    <s v="Fortalecer la Vigilancia."/>
    <x v="0"/>
    <s v="10. Plan de Acción Institucional - PAI"/>
    <x v="0"/>
    <n v="2"/>
    <x v="14"/>
    <s v="PAI_01 - Operacional"/>
    <s v="MT_79"/>
    <x v="289"/>
    <x v="217"/>
    <x v="3"/>
    <s v="Delegatura de Concesiones e Infraestructura"/>
    <s v="Dirección de Promoción y Prevención Concesiones e Infraestructura"/>
    <s v="Director Promoción y Prevención de Concesiones e Infraestructura"/>
    <s v="Misionales"/>
    <s v="Administrativa/Financiera"/>
    <s v="Funcionamiento"/>
    <s v="3. GESTION CON VALORES PARA RESULTADOS"/>
    <s v="3.2.2.2 Racionalización de Tramites"/>
    <m/>
    <m/>
    <m/>
    <m/>
    <m/>
    <m/>
    <n v="35"/>
    <x v="134"/>
    <s v="POR_DEFINIR"/>
    <n v="4.4642857142857152E-4"/>
    <s v="Planeado"/>
    <n v="0"/>
    <n v="0"/>
    <n v="5"/>
    <n v="3"/>
    <n v="3"/>
    <n v="4"/>
    <n v="5"/>
    <n v="5"/>
    <n v="5"/>
    <n v="3"/>
    <n v="2"/>
    <n v="0"/>
    <n v="35"/>
    <s v="Ejecutado"/>
    <n v="0"/>
    <n v="0"/>
    <n v="6"/>
    <n v="3"/>
    <n v="8"/>
    <n v="0"/>
    <n v="0"/>
    <n v="0"/>
    <n v="0"/>
    <n v="0"/>
    <n v="0"/>
    <n v="0"/>
    <n v="17"/>
    <n v="0.48571428571428571"/>
    <x v="1"/>
    <x v="237"/>
    <x v="240"/>
    <n v="0"/>
    <n v="0"/>
    <n v="0"/>
    <n v="0"/>
    <s v="Acta de mesa de de trabajo con la participaron de representantes de seis (6) entes territoriales:_x000a_i. Alcaldia de Chia - Cundinamarca_x000a_ii. Alcaldia de Zipaquira Cundinamarca _x000a_iii. Alcaldia de Pacho Cundinamarca_x000a_iv. Alcaldia de Guateque - Boyaca_x000a_v. Alcaldia de Garagoa - Boyaca_x000a_vi. Gerente Punto de Despacho de Pacho - cundinamarca"/>
    <x v="141"/>
    <s v="Acta de mesa de de trabajo Nro 45 del 30 de abril de 2019, con la participaron de los funcionarios de la SuperIntendecia de Transportes, para dicha mesa se invitaron las siguientes alcaldias:_x000a_i. Alcaldia de Orito - Putumayo Rad Nro. 20197100103321 del 22/04/2019 _x000a_ii. Alcaldia de Mocoa - Putumayo Rad Nro 20197100103291 del 22/04/2019_x000a_iii. Alcaldia de Hormiga - Valle Guamez - Putumayo Rad Nro 20197000103331 del 22/04/2019 _x000a_"/>
    <s v="El objeto de la mesa fue promover la formalizacion de la prestacion de servicio de la infraestructura de Transporte (Paraderos o puntos de despacho, centralizados de Empresas de Transporte y/o perifericos, entre otros)_x000a_Aun cuando se convocaron a las alcaldias. _x000a_i. Alcaldia de Orito - Putumayo_x000a_ii. Alcaldia de Mocoa - Putumayo _x000a_iii. Alcaldia de Hormiga - Valle Guamez - Putumayo,_x000a_A dicha mesa no asistio ninguna de las alcaldias, se reprogramaran para una siguiente mesa de trabajo."/>
    <s v="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_x000a_"/>
    <s v="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
    <s v="Durante el primer semestre se programaron (15) quince actividades para Promover la formalización de la prestación del servicio de los Terminales de Transporte Terrestre automotor durante este periodo se han realizado (17) diecisiete actividades para un cumplimiento del 113%, _x000a_"/>
    <s v="A la fecha se tiene un cumplimiento del 113% en este indicador, no se realizaron actividades para Promover la formalización de la prestación del servicio de los Terminales de Transporte Terrestre automotor durante este mes."/>
  </r>
  <r>
    <n v="163"/>
    <s v="PEND_PES2019"/>
    <x v="0"/>
    <s v="Fortalecer la Vigilancia."/>
    <x v="0"/>
    <s v="10. Plan de Acción Institucional - PAI"/>
    <x v="0"/>
    <n v="2"/>
    <x v="14"/>
    <s v="PAI_01 - Operacional"/>
    <s v="MT_80"/>
    <x v="290"/>
    <x v="218"/>
    <x v="3"/>
    <s v="Delegatura de Concesiones e Infraestructura"/>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7"/>
    <x v="135"/>
    <s v="POR_DEFINIR"/>
    <n v="4.4642857142857152E-4"/>
    <s v="Planeado"/>
    <n v="0"/>
    <n v="0"/>
    <n v="1"/>
    <n v="1"/>
    <n v="2"/>
    <n v="1"/>
    <n v="1"/>
    <n v="1"/>
    <n v="0"/>
    <n v="0"/>
    <n v="0"/>
    <n v="0"/>
    <n v="7"/>
    <s v="Ejecutado"/>
    <n v="0"/>
    <n v="0"/>
    <n v="1"/>
    <n v="1"/>
    <n v="2"/>
    <n v="0"/>
    <n v="0"/>
    <n v="0"/>
    <n v="0"/>
    <n v="0"/>
    <n v="0"/>
    <n v="0"/>
    <n v="4"/>
    <n v="0.5714285714285714"/>
    <x v="1"/>
    <x v="238"/>
    <x v="241"/>
    <n v="0"/>
    <n v="0"/>
    <n v="0"/>
    <n v="0"/>
    <s v="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x v="142"/>
    <s v="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s v="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s v="Base de datos información accesibilidad 2019 (Corredores) - fichas de inspección - (Delegada de Concesiones)_x000a_Este programa está basado en el cumplimiento del Plan nacional de desarrollo de corredores estratégicos de pasajeros. Incluye el 100% de los 7 Corredores establecidos bajo resolución 164 del 2015 del ministerio de transporte cuyos objetivos principales son:_x000a_• Levantar inventario de infraestructura de transporte y/o paraderos de servicio intermunicipal y/o interdepartamental._x000a_• Evaluación infraestructura de transporte accesible – cumplimiento de la ley 1618 de 2013_x000a__x000a_"/>
    <s v="Este proyecto, tuvo como objetivo abarcar 2 corredores de los 7 establecidos, para lo cual se tomó para el presente mes hacer la gestión correspondiente a los denominados:_x000a_i.• Corredor Nro. II. Medellín - Cali (Medellín - La Pintada - Viterbo (Asia) - La Virginia Anserma nuevo (Conecta en Anserma nuevo con el corredor Bogotá - Cali) (Incluye ramales Medellín - Turbo; Medellín - Montería - Sincelejo). _x000a_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_x000a__x000a_Este proyecto inició con la definición y caracterización de ítems a revisar. En este caso se cuantificaron los siguientes grupos:_x000a_• Tipo de infraestructura_x000a_• Localización  _x000a_• Responsable _x000a_• NIT. _x000a_• Empresas que operan_x000a_• Responsable del tipo de Infraestructura_x000a_• Tipo de despacho_x000a_• Características generales_x000a_• Accesibilidad_x000a__x000a_"/>
    <s v="Para el mes de junio se tenia programado el corredor estrategico N° VI Bogotá - Villavicencio pero considerando las afectaciones sufridas por este corredor  por la ola invernal presentadas el KM 58, se suspendió hasta nueva orden "/>
    <s v=" El corredor Estratégico N° VI Bogotá - Villavicencio se reprogramo para el segundo semestre de 2019, teniendo en cuenta la designación de los funcionarios a la atención al usuario en la temporada alta de mitad de año y la afectación en la vía producto de la ola invernal."/>
  </r>
  <r>
    <n v="165"/>
    <s v="PEND_PES2019"/>
    <x v="0"/>
    <s v="Fortalecer la Vigilancia."/>
    <x v="0"/>
    <s v="10. Plan de Acción Institucional - PAI"/>
    <x v="0"/>
    <n v="2"/>
    <x v="14"/>
    <s v="PAI_01 - Operacional"/>
    <s v="MT_80"/>
    <x v="291"/>
    <x v="219"/>
    <x v="3"/>
    <s v="Delegatura de Concesiones e Infraestructura"/>
    <s v="Dirección de Promoción y Prevención Concesiones e Infraestructura"/>
    <s v="Director Promoción y Prevención de Concesiones e Infraestructura"/>
    <s v="Misionales"/>
    <s v="Administrativa/Financiera"/>
    <s v="Funcionamiento"/>
    <s v="4. EVALUACION DE RESULTADOS"/>
    <s v="4.1 Seguimiento y evaluación del desempeño institucional"/>
    <m/>
    <m/>
    <m/>
    <m/>
    <m/>
    <m/>
    <n v="40"/>
    <x v="136"/>
    <s v="POR_DEFINIR"/>
    <n v="4.4642857142857152E-4"/>
    <s v="Planeado"/>
    <n v="0"/>
    <n v="0"/>
    <n v="10"/>
    <n v="0"/>
    <n v="5"/>
    <n v="5"/>
    <n v="0"/>
    <n v="5"/>
    <n v="5"/>
    <n v="0"/>
    <n v="5"/>
    <n v="5"/>
    <n v="40"/>
    <s v="Ejecutado"/>
    <n v="0"/>
    <n v="0"/>
    <n v="10"/>
    <n v="0"/>
    <n v="5"/>
    <n v="5"/>
    <n v="0"/>
    <n v="0"/>
    <n v="0"/>
    <n v="0"/>
    <n v="0"/>
    <n v="0"/>
    <n v="20"/>
    <n v="0.5"/>
    <x v="1"/>
    <x v="239"/>
    <x v="242"/>
    <n v="0"/>
    <n v="0"/>
    <n v="0"/>
    <n v="0"/>
    <s v="                   Acciones      Radicado                            Fecha_x000a_i. Requerimiento     20197100068251 - Orfeo 14 de Marzo de 2019_x000a_ii. Requerimiento     20197100079891 – Orfeo  27 de Marzo de 2019_x000a_iii. Mesa de Trabajo No. 29   Archivo Delegada de Concesiones 27 de Marzo de 2019_x000a_iv. Requerimiento     20197100079931  27 de Marzo de 2019_x000a_v. Mesa de Trabajo No. 28   Archivo Delegada de Concesiones 29 de Marzo de 2019_x000a_vi. Mesa de Trabajo No. 14   Archivo Delegada de Concesiones  11 de Marzo de 2019_x000a_vii. Requerimiento     20197100078821 26 de Marzo de 2019_x000a_viii. Requerimiento     20197100079901 27 de Marzo de 2019_x000a_ix. Requerimiento     20197100079911 27 de Marzo de 2019_x000a_x. Requerimiento     20197100078031 14 de Marzo de 2019_x000a_"/>
    <x v="143"/>
    <n v="0"/>
    <n v="0"/>
    <s v="i. Agencia Nacional de Infraestructura (ANI) Rad Nro. 20197100173051 del 29/05/2019_x000a_ii. Agencia Nacional de Seguridad Vial Rad Nro. 20197100173081 del 29/05/2019_x000a_iii. Gobernación del Valle del Cauca Rad Nro. 20197100173111 del 29/05/2019_x000a_iv. Dirección de Tránsito y Transportes - Policía Nacional  Rad Nro. 20197100173151 del 29/05/2019_x000a_v. Mesa de trabajo No. 67 del 31 de mayo de 2019 con la  Concesión Bucaramanga Pamplona - Interventoría - ANI - DITRA – ST - _x000a_"/>
    <s v="1. Sectores criticos de accidentalidad, Logistica de operativos y dotación; irregularidades en prestación de servicio; problemática invasión e indebido uso de franja de derecho de vía;  normatividad _x000a_2. Se convocó a las siguientes Entidades a una mesa de trabajo_x000a_i. Agencia Nacional de Infraestructura _x000a_ii. Agencia Nacional de Seguridad Vial _x000a_iii. Gobernación del Valle del Cauca _x000a_iv. Dirección de Tránsito y Transportes - Policía Nacional _x000a_"/>
    <s v="i. Mesa N° 77 del 26 de junio de 2019 con Concesión Bogotá - Girardot - Interventoría - ANI- DITRA - ANSV - ST_x000a_ii. Mesa No. 78 del 27 de junio de 2019 con Concesión Buga Tulia La Paila L Victoria - DITRA - Gobernación - ANSV - Interventoría - ST_x000a_iii. Requerimiento No. 20197100182681 a  Concesión Pacifico 3_x000a_iv. Requerimiento No. 20197100198621 a Concesión Armenia - Pereira - Manizales - Calarcá - La Paila_x000a_v. Mesa de trabajo No. 83  del 25 de junio de 2019 con Autopista al Mar 1 - ANI - Interventoría - ST de mayo de 2019 con la  Concesión Bucaramanga Pamplona - Interventoría - ANI - DITRA – ST - _x000a_"/>
    <s v="_x000a_1. Sectores críticos de accidentalidad, Logística de operativos y dotación; irregularidades en prestación de servicio; problemática invasión e indebido uso de franja de derecho de vía;  normatividad _x000a_2. Sectores críticos de accidentalidad, Logística de operativos y dotación; irregularidades en prestación de servicio; problemática invasión e indebido uso de franja de derecho de vía;  normatividad _x000a_3. seguimiento a las acciones realizadas por la concesión para la disminución de la accidentalidad en los corredores viales_x000a_4..  seguimiento a las acciones realizadas por la concesión para la disminución de la accidentalidad en los corredores viales_x000a_5. Sectores críticos de accidentalidad, Logística de operativos y dotación; irregularidades en prestación de servicio; problemática invasión e indebido uso de franja de derecho de vía;  normatividad _x000a_"/>
  </r>
</pivotCacheRecords>
</file>

<file path=xl/pivotCache/pivotCacheRecords5.xml><?xml version="1.0" encoding="utf-8"?>
<pivotCacheRecords xmlns="http://schemas.openxmlformats.org/spreadsheetml/2006/main" xmlns:r="http://schemas.openxmlformats.org/officeDocument/2006/relationships" count="3505">
  <r>
    <n v="1"/>
    <s v="OE1;PR_10;ACT_09"/>
    <x v="0"/>
    <s v="Fortalecer la Vigilancia."/>
    <s v="PR_10"/>
    <n v="2"/>
    <x v="0"/>
    <s v="PAI_01 - Operacional"/>
    <s v="ACT_09"/>
    <s v="Actualizar politíca de supervisión de la entidad."/>
    <s v="DCI"/>
    <n v="4.4642857142857152E-4"/>
    <s v="Ene"/>
    <n v="0"/>
    <n v="0"/>
    <n v="0"/>
    <s v="Por Ejecutar"/>
    <n v="0"/>
    <n v="0"/>
    <n v="0"/>
    <n v="1"/>
    <n v="0.15"/>
  </r>
  <r>
    <n v="1"/>
    <s v="OE1;PR_10;ACT_09"/>
    <x v="0"/>
    <s v="Fortalecer la Vigilancia."/>
    <s v="PR_10"/>
    <n v="2"/>
    <x v="0"/>
    <s v="PAI_01 - Operacional"/>
    <s v="ACT_09"/>
    <s v="Actualizar politíca de supervisión de la entidad."/>
    <s v="DCI"/>
    <n v="4.4642857142857152E-4"/>
    <s v="Feb"/>
    <n v="0"/>
    <n v="0"/>
    <n v="0"/>
    <s v="Por Ejecutar"/>
    <n v="0"/>
    <n v="0"/>
    <n v="0"/>
    <m/>
    <m/>
  </r>
  <r>
    <n v="1"/>
    <s v="OE1;PR_10;ACT_09"/>
    <x v="0"/>
    <s v="Fortalecer la Vigilancia."/>
    <s v="PR_10"/>
    <n v="2"/>
    <x v="0"/>
    <s v="PAI_01 - Operacional"/>
    <s v="ACT_09"/>
    <s v="Actualizar politíca de supervisión de la entidad."/>
    <s v="DCI"/>
    <n v="4.4642857142857152E-4"/>
    <s v="Mar"/>
    <n v="0"/>
    <n v="0"/>
    <n v="0"/>
    <s v="Por Ejecutar"/>
    <n v="0"/>
    <n v="0"/>
    <n v="0"/>
    <m/>
    <m/>
  </r>
  <r>
    <n v="1"/>
    <s v="OE1;PR_10;ACT_09"/>
    <x v="0"/>
    <s v="Fortalecer la Vigilancia."/>
    <s v="PR_10"/>
    <n v="2"/>
    <x v="0"/>
    <s v="PAI_01 - Operacional"/>
    <s v="ACT_09"/>
    <s v="Actualizar politíca de supervisión de la entidad."/>
    <s v="DCI"/>
    <n v="4.4642857142857152E-4"/>
    <s v="Abr"/>
    <n v="0.05"/>
    <n v="0"/>
    <n v="0"/>
    <s v="Por Ejecutar"/>
    <n v="0.05"/>
    <n v="0"/>
    <n v="0"/>
    <m/>
    <m/>
  </r>
  <r>
    <n v="1"/>
    <s v="OE1;PR_10;ACT_09"/>
    <x v="0"/>
    <s v="Fortalecer la Vigilancia."/>
    <s v="PR_10"/>
    <n v="2"/>
    <x v="0"/>
    <s v="PAI_01 - Operacional"/>
    <s v="ACT_09"/>
    <s v="Actualizar politíca de supervisión de la entidad."/>
    <s v="DCI"/>
    <n v="4.4642857142857152E-4"/>
    <s v="May"/>
    <n v="0.15"/>
    <n v="0.15"/>
    <n v="1"/>
    <s v="Culminada"/>
    <n v="0.2"/>
    <n v="0.15"/>
    <n v="0.74999999999999989"/>
    <m/>
    <m/>
  </r>
  <r>
    <n v="1"/>
    <s v="OE1;PR_10;ACT_09"/>
    <x v="0"/>
    <s v="Fortalecer la Vigilancia."/>
    <s v="PR_10"/>
    <n v="2"/>
    <x v="0"/>
    <s v="PAI_01 - Operacional"/>
    <s v="ACT_09"/>
    <s v="Actualizar politíca de supervisión de la entidad."/>
    <s v="DCI"/>
    <n v="4.4642857142857152E-4"/>
    <s v="Jun"/>
    <n v="0.2"/>
    <n v="0"/>
    <n v="0"/>
    <s v="Por Ejecutar"/>
    <n v="0.4"/>
    <n v="0.15"/>
    <n v="0.37499999999999994"/>
    <m/>
    <m/>
  </r>
  <r>
    <n v="1"/>
    <s v="OE1;PR_10;ACT_09"/>
    <x v="0"/>
    <s v="Fortalecer la Vigilancia."/>
    <s v="PR_10"/>
    <n v="2"/>
    <x v="0"/>
    <s v="PAI_01 - Operacional"/>
    <s v="ACT_09"/>
    <s v="Actualizar politíca de supervisión de la entidad."/>
    <s v="DCI"/>
    <n v="4.4642857142857152E-4"/>
    <s v="Jul"/>
    <n v="0.2"/>
    <n v="0"/>
    <n v="0"/>
    <s v="Por Ejecutar"/>
    <n v="0.60000000000000009"/>
    <n v="0.15"/>
    <n v="0.24999999999999994"/>
    <m/>
    <m/>
  </r>
  <r>
    <n v="1"/>
    <s v="OE1;PR_10;ACT_09"/>
    <x v="0"/>
    <s v="Fortalecer la Vigilancia."/>
    <s v="PR_10"/>
    <n v="2"/>
    <x v="0"/>
    <s v="PAI_01 - Operacional"/>
    <s v="ACT_09"/>
    <s v="Actualizar politíca de supervisión de la entidad."/>
    <s v="DCI"/>
    <n v="4.4642857142857152E-4"/>
    <s v="Ago"/>
    <n v="0.15"/>
    <n v="0"/>
    <n v="0"/>
    <s v="Por Ejecutar"/>
    <n v="0.75000000000000011"/>
    <n v="0.15"/>
    <n v="0.19999999999999996"/>
    <m/>
    <m/>
  </r>
  <r>
    <n v="1"/>
    <s v="OE1;PR_10;ACT_09"/>
    <x v="0"/>
    <s v="Fortalecer la Vigilancia."/>
    <s v="PR_10"/>
    <n v="2"/>
    <x v="0"/>
    <s v="PAI_01 - Operacional"/>
    <s v="ACT_09"/>
    <s v="Actualizar politíca de supervisión de la entidad."/>
    <s v="DCI"/>
    <n v="4.4642857142857152E-4"/>
    <s v="Sep"/>
    <n v="0.1"/>
    <n v="0"/>
    <n v="0"/>
    <s v="Por Ejecutar"/>
    <n v="0.85000000000000009"/>
    <n v="0.15"/>
    <n v="0.1764705882352941"/>
    <m/>
    <m/>
  </r>
  <r>
    <n v="1"/>
    <s v="OE1;PR_10;ACT_09"/>
    <x v="0"/>
    <s v="Fortalecer la Vigilancia."/>
    <s v="PR_10"/>
    <n v="2"/>
    <x v="0"/>
    <s v="PAI_01 - Operacional"/>
    <s v="ACT_09"/>
    <s v="Actualizar politíca de supervisión de la entidad."/>
    <s v="DCI"/>
    <n v="4.4642857142857152E-4"/>
    <s v="Oct"/>
    <n v="0.1"/>
    <n v="0"/>
    <n v="0"/>
    <s v="Por Ejecutar"/>
    <n v="0.95000000000000007"/>
    <n v="0.15"/>
    <n v="0.15789473684210525"/>
    <m/>
    <m/>
  </r>
  <r>
    <n v="1"/>
    <s v="OE1;PR_10;ACT_09"/>
    <x v="0"/>
    <s v="Fortalecer la Vigilancia."/>
    <s v="PR_10"/>
    <n v="2"/>
    <x v="0"/>
    <s v="PAI_01 - Operacional"/>
    <s v="ACT_09"/>
    <s v="Actualizar politíca de supervisión de la entidad."/>
    <s v="DCI"/>
    <n v="4.4642857142857152E-4"/>
    <s v="Nov"/>
    <n v="0.05"/>
    <n v="0"/>
    <n v="0"/>
    <s v="Por Ejecutar"/>
    <n v="1"/>
    <n v="0.15"/>
    <n v="0.15"/>
    <m/>
    <m/>
  </r>
  <r>
    <n v="1"/>
    <s v="OE1;PR_10;ACT_09"/>
    <x v="0"/>
    <s v="Fortalecer la Vigilancia."/>
    <s v="PR_10"/>
    <n v="2"/>
    <x v="0"/>
    <s v="PAI_01 - Operacional"/>
    <s v="ACT_09"/>
    <s v="Actualizar politíca de supervisión de la entidad."/>
    <s v="DCI"/>
    <n v="4.4642857142857152E-4"/>
    <s v="Dic"/>
    <n v="0"/>
    <n v="0"/>
    <n v="0"/>
    <s v="Por Ejecutar"/>
    <n v="1"/>
    <n v="0.15"/>
    <n v="0.15"/>
    <m/>
    <m/>
  </r>
  <r>
    <n v="2"/>
    <s v="OE1;PR_10;ACT_254"/>
    <x v="0"/>
    <s v="Fortalecer la Vigilancia."/>
    <s v="PR_10"/>
    <n v="2"/>
    <x v="0"/>
    <s v="PAI_01 - Operacional"/>
    <s v="ACT_254"/>
    <s v="Proponer modificación a normas reglamentarias conjuntamente con el MinTransporte y la Oficina Jurídica"/>
    <s v="DCI"/>
    <n v="4.4642857142857152E-4"/>
    <s v="Ene"/>
    <n v="0"/>
    <n v="0"/>
    <n v="0"/>
    <s v="Por Ejecutar"/>
    <n v="0"/>
    <n v="0"/>
    <n v="0"/>
    <n v="1"/>
    <n v="0"/>
  </r>
  <r>
    <n v="2"/>
    <s v="OE1;PR_10;ACT_254"/>
    <x v="0"/>
    <s v="Fortalecer la Vigilancia."/>
    <s v="PR_10"/>
    <n v="2"/>
    <x v="0"/>
    <s v="PAI_01 - Operacional"/>
    <s v="ACT_254"/>
    <s v="Proponer modificación a normas reglamentarias conjuntamente con el MinTransporte y la Oficina Jurídica"/>
    <s v="DCI"/>
    <n v="4.4642857142857152E-4"/>
    <s v="Feb"/>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Mar"/>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Abr"/>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May"/>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Jun"/>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Jul"/>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Ago"/>
    <n v="0"/>
    <n v="0"/>
    <n v="0"/>
    <s v="Por Ejecutar"/>
    <n v="0"/>
    <n v="0"/>
    <n v="0"/>
    <m/>
    <m/>
  </r>
  <r>
    <n v="2"/>
    <s v="OE1;PR_10;ACT_254"/>
    <x v="0"/>
    <s v="Fortalecer la Vigilancia."/>
    <s v="PR_10"/>
    <n v="2"/>
    <x v="0"/>
    <s v="PAI_01 - Operacional"/>
    <s v="ACT_254"/>
    <s v="Proponer modificación a normas reglamentarias conjuntamente con el MinTransporte y la Oficina Jurídica"/>
    <s v="DCI"/>
    <n v="4.4642857142857152E-4"/>
    <s v="Sep"/>
    <n v="1"/>
    <n v="0"/>
    <n v="0"/>
    <s v="Por Ejecutar"/>
    <n v="1"/>
    <n v="0"/>
    <n v="0"/>
    <m/>
    <m/>
  </r>
  <r>
    <n v="2"/>
    <s v="OE1;PR_10;ACT_254"/>
    <x v="0"/>
    <s v="Fortalecer la Vigilancia."/>
    <s v="PR_10"/>
    <n v="2"/>
    <x v="0"/>
    <s v="PAI_01 - Operacional"/>
    <s v="ACT_254"/>
    <s v="Proponer modificación a normas reglamentarias conjuntamente con el MinTransporte y la Oficina Jurídica"/>
    <s v="DCI"/>
    <n v="4.4642857142857152E-4"/>
    <s v="Oct"/>
    <n v="0"/>
    <n v="0"/>
    <n v="0"/>
    <s v="Por Ejecutar"/>
    <n v="1"/>
    <n v="0"/>
    <n v="0"/>
    <m/>
    <m/>
  </r>
  <r>
    <n v="2"/>
    <s v="OE1;PR_10;ACT_254"/>
    <x v="0"/>
    <s v="Fortalecer la Vigilancia."/>
    <s v="PR_10"/>
    <n v="2"/>
    <x v="0"/>
    <s v="PAI_01 - Operacional"/>
    <s v="ACT_254"/>
    <s v="Proponer modificación a normas reglamentarias conjuntamente con el MinTransporte y la Oficina Jurídica"/>
    <s v="DCI"/>
    <n v="4.4642857142857152E-4"/>
    <s v="Nov"/>
    <n v="0"/>
    <n v="0"/>
    <n v="0"/>
    <s v="Por Ejecutar"/>
    <n v="1"/>
    <n v="0"/>
    <n v="0"/>
    <m/>
    <m/>
  </r>
  <r>
    <n v="2"/>
    <s v="OE1;PR_10;ACT_254"/>
    <x v="0"/>
    <s v="Fortalecer la Vigilancia."/>
    <s v="PR_10"/>
    <n v="2"/>
    <x v="0"/>
    <s v="PAI_01 - Operacional"/>
    <s v="ACT_254"/>
    <s v="Proponer modificación a normas reglamentarias conjuntamente con el MinTransporte y la Oficina Jurídica"/>
    <s v="DCI"/>
    <n v="4.4642857142857152E-4"/>
    <s v="Dic"/>
    <n v="0"/>
    <n v="0"/>
    <n v="0"/>
    <s v="Por Ejecutar"/>
    <n v="1"/>
    <n v="0"/>
    <n v="0"/>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Ene"/>
    <n v="0"/>
    <n v="0"/>
    <n v="0"/>
    <s v="Por Ejecutar"/>
    <n v="0"/>
    <n v="0"/>
    <n v="0"/>
    <n v="2"/>
    <n v="1"/>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Feb"/>
    <n v="0"/>
    <n v="0"/>
    <n v="0"/>
    <s v="Por Ejecutar"/>
    <n v="0"/>
    <n v="0"/>
    <n v="0"/>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Mar"/>
    <n v="1"/>
    <n v="1"/>
    <n v="1"/>
    <s v="Culminada"/>
    <n v="1"/>
    <n v="1"/>
    <n v="1"/>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Abr"/>
    <n v="0"/>
    <n v="0"/>
    <n v="0"/>
    <s v="Por Ejecutar"/>
    <n v="1"/>
    <n v="1"/>
    <n v="1"/>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May"/>
    <n v="0"/>
    <n v="0"/>
    <n v="0"/>
    <s v="Por Ejecutar"/>
    <n v="1"/>
    <n v="1"/>
    <n v="1"/>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Jun"/>
    <n v="0"/>
    <n v="0"/>
    <n v="0"/>
    <s v="Por Ejecutar"/>
    <n v="1"/>
    <n v="1"/>
    <n v="1"/>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Jul"/>
    <n v="0"/>
    <n v="0"/>
    <n v="0"/>
    <s v="Por Ejecutar"/>
    <n v="1"/>
    <n v="1"/>
    <n v="1"/>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Ago"/>
    <n v="0"/>
    <n v="0"/>
    <n v="0"/>
    <s v="Por Ejecutar"/>
    <n v="1"/>
    <n v="1"/>
    <n v="1"/>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Sep"/>
    <n v="1"/>
    <n v="0"/>
    <n v="0"/>
    <s v="Por Ejecutar"/>
    <n v="2"/>
    <n v="1"/>
    <n v="0.5"/>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Oct"/>
    <n v="0"/>
    <n v="0"/>
    <n v="0"/>
    <s v="Por Ejecutar"/>
    <n v="2"/>
    <n v="1"/>
    <n v="0.5"/>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Nov"/>
    <n v="0"/>
    <n v="0"/>
    <n v="0"/>
    <s v="Por Ejecutar"/>
    <n v="2"/>
    <n v="1"/>
    <n v="0.5"/>
    <m/>
    <m/>
  </r>
  <r>
    <n v="3"/>
    <s v="OE1;PR_10;ACT_232"/>
    <x v="0"/>
    <s v="Fortalecer la Vigilancia."/>
    <s v="PR_10"/>
    <n v="2"/>
    <x v="0"/>
    <s v="PAI_01 - Operacional"/>
    <s v="ACT_232"/>
    <s v="Divulgar la circular 094/2016 modelos de buenas practicas expedido para 5 tipos de vigilados de la Delegada de Concesiones a que aplican "/>
    <s v="DCI"/>
    <n v="4.4642857142857152E-4"/>
    <s v="Dic"/>
    <n v="0"/>
    <n v="0"/>
    <n v="0"/>
    <s v="Por Ejecutar"/>
    <n v="2"/>
    <n v="1"/>
    <n v="0.5"/>
    <m/>
    <m/>
  </r>
  <r>
    <n v="4"/>
    <s v="OE1;PR_10;ACT_195"/>
    <x v="0"/>
    <s v="Fortalecer la Vigilancia."/>
    <s v="PR_10"/>
    <n v="2"/>
    <x v="0"/>
    <s v="PAI_01 - Operacional"/>
    <s v="ACT_195"/>
    <s v="Implementar Modelo Integrado de Planeción y Gestión - Mipg en cada una de sus 7 dimensiones según corresponda"/>
    <s v="DCI"/>
    <n v="4.4642857142857152E-4"/>
    <s v="Ene"/>
    <n v="0"/>
    <n v="0"/>
    <n v="0"/>
    <s v="Por Ejecutar"/>
    <n v="0"/>
    <n v="0"/>
    <n v="0"/>
    <n v="6"/>
    <n v="6"/>
  </r>
  <r>
    <n v="4"/>
    <s v="OE1;PR_10;ACT_195"/>
    <x v="0"/>
    <s v="Fortalecer la Vigilancia."/>
    <s v="PR_10"/>
    <n v="2"/>
    <x v="0"/>
    <s v="PAI_01 - Operacional"/>
    <s v="ACT_195"/>
    <s v="Implementar Modelo Integrado de Planeción y Gestión - Mipg en cada una de sus 7 dimensiones según corresponda"/>
    <s v="DCI"/>
    <n v="4.4642857142857152E-4"/>
    <s v="Feb"/>
    <n v="0"/>
    <n v="0"/>
    <n v="0"/>
    <s v="Por Ejecutar"/>
    <n v="0"/>
    <n v="0"/>
    <n v="0"/>
    <m/>
    <m/>
  </r>
  <r>
    <n v="4"/>
    <s v="OE1;PR_10;ACT_195"/>
    <x v="0"/>
    <s v="Fortalecer la Vigilancia."/>
    <s v="PR_10"/>
    <n v="2"/>
    <x v="0"/>
    <s v="PAI_01 - Operacional"/>
    <s v="ACT_195"/>
    <s v="Implementar Modelo Integrado de Planeción y Gestión - Mipg en cada una de sus 7 dimensiones según corresponda"/>
    <s v="DCI"/>
    <n v="4.4642857142857152E-4"/>
    <s v="Mar"/>
    <n v="2"/>
    <n v="2"/>
    <n v="1"/>
    <s v="Culminada"/>
    <n v="2"/>
    <n v="2"/>
    <n v="1"/>
    <m/>
    <m/>
  </r>
  <r>
    <n v="4"/>
    <s v="OE1;PR_10;ACT_195"/>
    <x v="0"/>
    <s v="Fortalecer la Vigilancia."/>
    <s v="PR_10"/>
    <n v="2"/>
    <x v="0"/>
    <s v="PAI_01 - Operacional"/>
    <s v="ACT_195"/>
    <s v="Implementar Modelo Integrado de Planeción y Gestión - Mipg en cada una de sus 7 dimensiones según corresponda"/>
    <s v="DCI"/>
    <n v="4.4642857142857152E-4"/>
    <s v="Abr"/>
    <n v="2"/>
    <n v="2"/>
    <n v="1"/>
    <s v="Culminada"/>
    <n v="4"/>
    <n v="4"/>
    <n v="1"/>
    <m/>
    <m/>
  </r>
  <r>
    <n v="4"/>
    <s v="OE1;PR_10;ACT_195"/>
    <x v="0"/>
    <s v="Fortalecer la Vigilancia."/>
    <s v="PR_10"/>
    <n v="2"/>
    <x v="0"/>
    <s v="PAI_01 - Operacional"/>
    <s v="ACT_195"/>
    <s v="Implementar Modelo Integrado de Planeción y Gestión - Mipg en cada una de sus 7 dimensiones según corresponda"/>
    <s v="DCI"/>
    <n v="4.4642857142857152E-4"/>
    <s v="May"/>
    <n v="1"/>
    <n v="1"/>
    <n v="1"/>
    <s v="Culminada"/>
    <n v="5"/>
    <n v="5"/>
    <n v="1"/>
    <m/>
    <m/>
  </r>
  <r>
    <n v="4"/>
    <s v="OE1;PR_10;ACT_195"/>
    <x v="0"/>
    <s v="Fortalecer la Vigilancia."/>
    <s v="PR_10"/>
    <n v="2"/>
    <x v="0"/>
    <s v="PAI_01 - Operacional"/>
    <s v="ACT_195"/>
    <s v="Implementar Modelo Integrado de Planeción y Gestión - Mipg en cada una de sus 7 dimensiones según corresponda"/>
    <s v="DCI"/>
    <n v="4.4642857142857152E-4"/>
    <s v="Jun"/>
    <n v="1"/>
    <n v="1"/>
    <n v="1"/>
    <s v="Culminada"/>
    <n v="6"/>
    <n v="6"/>
    <n v="1"/>
    <m/>
    <m/>
  </r>
  <r>
    <n v="4"/>
    <s v="OE1;PR_10;ACT_195"/>
    <x v="0"/>
    <s v="Fortalecer la Vigilancia."/>
    <s v="PR_10"/>
    <n v="2"/>
    <x v="0"/>
    <s v="PAI_01 - Operacional"/>
    <s v="ACT_195"/>
    <s v="Implementar Modelo Integrado de Planeción y Gestión - Mipg en cada una de sus 7 dimensiones según corresponda"/>
    <s v="DCI"/>
    <n v="4.4642857142857152E-4"/>
    <s v="Jul"/>
    <n v="0"/>
    <n v="0"/>
    <n v="0"/>
    <s v="Por Ejecutar"/>
    <n v="6"/>
    <n v="6"/>
    <n v="1"/>
    <m/>
    <m/>
  </r>
  <r>
    <n v="4"/>
    <s v="OE1;PR_10;ACT_195"/>
    <x v="0"/>
    <s v="Fortalecer la Vigilancia."/>
    <s v="PR_10"/>
    <n v="2"/>
    <x v="0"/>
    <s v="PAI_01 - Operacional"/>
    <s v="ACT_195"/>
    <s v="Implementar Modelo Integrado de Planeción y Gestión - Mipg en cada una de sus 7 dimensiones según corresponda"/>
    <s v="DCI"/>
    <n v="4.4642857142857152E-4"/>
    <s v="Ago"/>
    <n v="0"/>
    <n v="0"/>
    <n v="0"/>
    <s v="Por Ejecutar"/>
    <n v="6"/>
    <n v="6"/>
    <n v="1"/>
    <m/>
    <m/>
  </r>
  <r>
    <n v="4"/>
    <s v="OE1;PR_10;ACT_195"/>
    <x v="0"/>
    <s v="Fortalecer la Vigilancia."/>
    <s v="PR_10"/>
    <n v="2"/>
    <x v="0"/>
    <s v="PAI_01 - Operacional"/>
    <s v="ACT_195"/>
    <s v="Implementar Modelo Integrado de Planeción y Gestión - Mipg en cada una de sus 7 dimensiones según corresponda"/>
    <s v="DCI"/>
    <n v="4.4642857142857152E-4"/>
    <s v="Sep"/>
    <n v="0"/>
    <n v="0"/>
    <n v="0"/>
    <s v="Por Ejecutar"/>
    <n v="6"/>
    <n v="6"/>
    <n v="1"/>
    <m/>
    <m/>
  </r>
  <r>
    <n v="4"/>
    <s v="OE1;PR_10;ACT_195"/>
    <x v="0"/>
    <s v="Fortalecer la Vigilancia."/>
    <s v="PR_10"/>
    <n v="2"/>
    <x v="0"/>
    <s v="PAI_01 - Operacional"/>
    <s v="ACT_195"/>
    <s v="Implementar Modelo Integrado de Planeción y Gestión - Mipg en cada una de sus 7 dimensiones según corresponda"/>
    <s v="DCI"/>
    <n v="4.4642857142857152E-4"/>
    <s v="Oct"/>
    <n v="0"/>
    <n v="0"/>
    <n v="0"/>
    <s v="Por Ejecutar"/>
    <n v="6"/>
    <n v="6"/>
    <n v="1"/>
    <m/>
    <m/>
  </r>
  <r>
    <n v="4"/>
    <s v="OE1;PR_10;ACT_195"/>
    <x v="0"/>
    <s v="Fortalecer la Vigilancia."/>
    <s v="PR_10"/>
    <n v="2"/>
    <x v="0"/>
    <s v="PAI_01 - Operacional"/>
    <s v="ACT_195"/>
    <s v="Implementar Modelo Integrado de Planeción y Gestión - Mipg en cada una de sus 7 dimensiones según corresponda"/>
    <s v="DCI"/>
    <n v="4.4642857142857152E-4"/>
    <s v="Nov"/>
    <n v="0"/>
    <n v="0"/>
    <n v="0"/>
    <s v="Por Ejecutar"/>
    <n v="6"/>
    <n v="6"/>
    <n v="1"/>
    <m/>
    <m/>
  </r>
  <r>
    <n v="4"/>
    <s v="OE1;PR_10;ACT_195"/>
    <x v="0"/>
    <s v="Fortalecer la Vigilancia."/>
    <s v="PR_10"/>
    <n v="2"/>
    <x v="0"/>
    <s v="PAI_01 - Operacional"/>
    <s v="ACT_195"/>
    <s v="Implementar Modelo Integrado de Planeción y Gestión - Mipg en cada una de sus 7 dimensiones según corresponda"/>
    <s v="DCI"/>
    <n v="4.4642857142857152E-4"/>
    <s v="Dic"/>
    <n v="0"/>
    <n v="0"/>
    <n v="0"/>
    <s v="Por Ejecutar"/>
    <n v="6"/>
    <n v="6"/>
    <n v="1"/>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Ene"/>
    <n v="171"/>
    <n v="126"/>
    <n v="0.73684210526315785"/>
    <s v="En Seguimiento"/>
    <n v="171"/>
    <n v="126"/>
    <n v="0.73684210526315785"/>
    <n v="1224"/>
    <n v="1174"/>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Feb"/>
    <n v="354"/>
    <n v="354"/>
    <n v="1"/>
    <s v="Culminada"/>
    <n v="525"/>
    <n v="480"/>
    <n v="0.9142857142857142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Mar"/>
    <n v="177"/>
    <n v="177"/>
    <n v="1"/>
    <s v="Culminada"/>
    <n v="702"/>
    <n v="657"/>
    <n v="0.9358974358974359"/>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Abr"/>
    <n v="194"/>
    <n v="194"/>
    <n v="1"/>
    <s v="Culminada"/>
    <n v="896"/>
    <n v="851"/>
    <n v="0.9497767857142857"/>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May"/>
    <n v="224"/>
    <n v="224"/>
    <n v="1"/>
    <s v="Culminada"/>
    <n v="1120"/>
    <n v="1075"/>
    <n v="0.959821428571428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Jun"/>
    <n v="104"/>
    <n v="99"/>
    <n v="0.95192307692307687"/>
    <s v="Gestionado"/>
    <n v="1224"/>
    <n v="1174"/>
    <n v="0.9591503267973856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Jul"/>
    <n v="0"/>
    <n v="0"/>
    <n v="0"/>
    <s v="Por Ejecutar"/>
    <n v="1224"/>
    <n v="1174"/>
    <n v="0.9591503267973856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Ago"/>
    <n v="0"/>
    <n v="0"/>
    <n v="0"/>
    <s v="Por Ejecutar"/>
    <n v="1224"/>
    <n v="1174"/>
    <n v="0.9591503267973856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Sep"/>
    <n v="0"/>
    <n v="0"/>
    <n v="0"/>
    <s v="Por Ejecutar"/>
    <n v="1224"/>
    <n v="1174"/>
    <n v="0.9591503267973856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Oct"/>
    <n v="0"/>
    <n v="0"/>
    <n v="0"/>
    <s v="Por Ejecutar"/>
    <n v="1224"/>
    <n v="1174"/>
    <n v="0.9591503267973856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Nov"/>
    <n v="0"/>
    <n v="0"/>
    <n v="0"/>
    <s v="Por Ejecutar"/>
    <n v="1224"/>
    <n v="1174"/>
    <n v="0.95915032679738566"/>
    <m/>
    <m/>
  </r>
  <r>
    <n v="5"/>
    <s v="OE1;PR_10;ACT_234"/>
    <x v="0"/>
    <s v="Fortalecer la Vigilancia."/>
    <s v="PR_10"/>
    <n v="2"/>
    <x v="0"/>
    <s v="PAI_01 - Operacional"/>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CI"/>
    <n v="4.4642857142857152E-4"/>
    <s v="Dic"/>
    <n v="0"/>
    <n v="0"/>
    <n v="0"/>
    <s v="Por Ejecutar"/>
    <n v="1224"/>
    <n v="1174"/>
    <n v="0.95915032679738566"/>
    <m/>
    <m/>
  </r>
  <r>
    <n v="6"/>
    <s v="OE1;PR_10;ACT_18"/>
    <x v="0"/>
    <s v="Fortalecer la Vigilancia."/>
    <s v="PR_10"/>
    <n v="2"/>
    <x v="0"/>
    <s v="PAI_01 - Operacional"/>
    <s v="ACT_18"/>
    <s v="Actualizar politíca de supervisión de la entidad."/>
    <s v="DTTTA"/>
    <n v="4.4642857142857152E-4"/>
    <s v="Ene"/>
    <n v="0"/>
    <n v="0"/>
    <n v="0"/>
    <s v="Por Ejecutar"/>
    <n v="0"/>
    <n v="0"/>
    <n v="0"/>
    <n v="0.8"/>
    <n v="0.4"/>
  </r>
  <r>
    <n v="6"/>
    <s v="OE1;PR_10;ACT_18"/>
    <x v="0"/>
    <s v="Fortalecer la Vigilancia."/>
    <s v="PR_10"/>
    <n v="2"/>
    <x v="0"/>
    <s v="PAI_01 - Operacional"/>
    <s v="ACT_18"/>
    <s v="Actualizar politíca de supervisión de la entidad."/>
    <s v="DTTTA"/>
    <n v="4.4642857142857152E-4"/>
    <s v="Feb"/>
    <n v="0"/>
    <n v="0"/>
    <n v="0"/>
    <s v="Por Ejecutar"/>
    <n v="0"/>
    <n v="0"/>
    <n v="0"/>
    <m/>
    <m/>
  </r>
  <r>
    <n v="6"/>
    <s v="OE1;PR_10;ACT_18"/>
    <x v="0"/>
    <s v="Fortalecer la Vigilancia."/>
    <s v="PR_10"/>
    <n v="2"/>
    <x v="0"/>
    <s v="PAI_01 - Operacional"/>
    <s v="ACT_18"/>
    <s v="Actualizar politíca de supervisión de la entidad."/>
    <s v="DTTTA"/>
    <n v="4.4642857142857152E-4"/>
    <s v="Mar"/>
    <n v="0"/>
    <n v="0"/>
    <n v="0"/>
    <s v="Por Ejecutar"/>
    <n v="0"/>
    <n v="0"/>
    <n v="0"/>
    <m/>
    <m/>
  </r>
  <r>
    <n v="6"/>
    <s v="OE1;PR_10;ACT_18"/>
    <x v="0"/>
    <s v="Fortalecer la Vigilancia."/>
    <s v="PR_10"/>
    <n v="2"/>
    <x v="0"/>
    <s v="PAI_01 - Operacional"/>
    <s v="ACT_18"/>
    <s v="Actualizar politíca de supervisión de la entidad."/>
    <s v="DTTTA"/>
    <n v="4.4642857142857152E-4"/>
    <s v="Abr"/>
    <n v="0.05"/>
    <n v="0.05"/>
    <n v="1"/>
    <s v="Culminada"/>
    <n v="0.05"/>
    <n v="0.05"/>
    <n v="1"/>
    <m/>
    <m/>
  </r>
  <r>
    <n v="6"/>
    <s v="OE1;PR_10;ACT_18"/>
    <x v="0"/>
    <s v="Fortalecer la Vigilancia."/>
    <s v="PR_10"/>
    <n v="2"/>
    <x v="0"/>
    <s v="PAI_01 - Operacional"/>
    <s v="ACT_18"/>
    <s v="Actualizar politíca de supervisión de la entidad."/>
    <s v="DTTTA"/>
    <n v="4.4642857142857152E-4"/>
    <s v="May"/>
    <n v="0.15"/>
    <n v="0.15"/>
    <n v="1"/>
    <s v="Culminada"/>
    <n v="0.2"/>
    <n v="0.2"/>
    <n v="1"/>
    <m/>
    <m/>
  </r>
  <r>
    <n v="6"/>
    <s v="OE1;PR_10;ACT_18"/>
    <x v="0"/>
    <s v="Fortalecer la Vigilancia."/>
    <s v="PR_10"/>
    <n v="2"/>
    <x v="0"/>
    <s v="PAI_01 - Operacional"/>
    <s v="ACT_18"/>
    <s v="Actualizar politíca de supervisión de la entidad."/>
    <s v="DTTTA"/>
    <n v="4.4642857142857152E-4"/>
    <s v="Jun"/>
    <n v="0"/>
    <n v="0.2"/>
    <n v="0"/>
    <s v="Por Ejecutar"/>
    <n v="0.2"/>
    <n v="0.4"/>
    <n v="2"/>
    <m/>
    <m/>
  </r>
  <r>
    <n v="6"/>
    <s v="OE1;PR_10;ACT_18"/>
    <x v="0"/>
    <s v="Fortalecer la Vigilancia."/>
    <s v="PR_10"/>
    <n v="2"/>
    <x v="0"/>
    <s v="PAI_01 - Operacional"/>
    <s v="ACT_18"/>
    <s v="Actualizar politíca de supervisión de la entidad."/>
    <s v="DTTTA"/>
    <n v="4.4642857142857152E-4"/>
    <s v="Jul"/>
    <n v="0.2"/>
    <n v="0"/>
    <n v="0"/>
    <s v="Por Ejecutar"/>
    <n v="0.4"/>
    <n v="0.4"/>
    <n v="1"/>
    <m/>
    <m/>
  </r>
  <r>
    <n v="6"/>
    <s v="OE1;PR_10;ACT_18"/>
    <x v="0"/>
    <s v="Fortalecer la Vigilancia."/>
    <s v="PR_10"/>
    <n v="2"/>
    <x v="0"/>
    <s v="PAI_01 - Operacional"/>
    <s v="ACT_18"/>
    <s v="Actualizar politíca de supervisión de la entidad."/>
    <s v="DTTTA"/>
    <n v="4.4642857142857152E-4"/>
    <s v="Ago"/>
    <n v="0.15"/>
    <n v="0"/>
    <n v="0"/>
    <s v="Por Ejecutar"/>
    <n v="0.55000000000000004"/>
    <n v="0.4"/>
    <n v="0.72727272727272729"/>
    <m/>
    <m/>
  </r>
  <r>
    <n v="6"/>
    <s v="OE1;PR_10;ACT_18"/>
    <x v="0"/>
    <s v="Fortalecer la Vigilancia."/>
    <s v="PR_10"/>
    <n v="2"/>
    <x v="0"/>
    <s v="PAI_01 - Operacional"/>
    <s v="ACT_18"/>
    <s v="Actualizar politíca de supervisión de la entidad."/>
    <s v="DTTTA"/>
    <n v="4.4642857142857152E-4"/>
    <s v="Sep"/>
    <n v="0.1"/>
    <n v="0"/>
    <n v="0"/>
    <s v="Por Ejecutar"/>
    <n v="0.65"/>
    <n v="0.4"/>
    <n v="0.61538461538461542"/>
    <m/>
    <m/>
  </r>
  <r>
    <n v="6"/>
    <s v="OE1;PR_10;ACT_18"/>
    <x v="0"/>
    <s v="Fortalecer la Vigilancia."/>
    <s v="PR_10"/>
    <n v="2"/>
    <x v="0"/>
    <s v="PAI_01 - Operacional"/>
    <s v="ACT_18"/>
    <s v="Actualizar politíca de supervisión de la entidad."/>
    <s v="DTTTA"/>
    <n v="4.4642857142857152E-4"/>
    <s v="Oct"/>
    <n v="0.1"/>
    <n v="0"/>
    <n v="0"/>
    <s v="Por Ejecutar"/>
    <n v="0.75"/>
    <n v="0.4"/>
    <n v="0.53333333333333333"/>
    <m/>
    <m/>
  </r>
  <r>
    <n v="6"/>
    <s v="OE1;PR_10;ACT_18"/>
    <x v="0"/>
    <s v="Fortalecer la Vigilancia."/>
    <s v="PR_10"/>
    <n v="2"/>
    <x v="0"/>
    <s v="PAI_01 - Operacional"/>
    <s v="ACT_18"/>
    <s v="Actualizar politíca de supervisión de la entidad."/>
    <s v="DTTTA"/>
    <n v="4.4642857142857152E-4"/>
    <s v="Nov"/>
    <n v="0.05"/>
    <n v="0"/>
    <n v="0"/>
    <s v="Por Ejecutar"/>
    <n v="0.8"/>
    <n v="0.4"/>
    <n v="0.5"/>
    <m/>
    <m/>
  </r>
  <r>
    <n v="6"/>
    <s v="OE1;PR_10;ACT_18"/>
    <x v="0"/>
    <s v="Fortalecer la Vigilancia."/>
    <s v="PR_10"/>
    <n v="2"/>
    <x v="0"/>
    <s v="PAI_01 - Operacional"/>
    <s v="ACT_18"/>
    <s v="Actualizar politíca de supervisión de la entidad."/>
    <s v="DTTTA"/>
    <n v="4.4642857142857152E-4"/>
    <s v="Dic"/>
    <n v="0"/>
    <n v="0"/>
    <n v="0"/>
    <s v="Por Ejecutar"/>
    <n v="0.8"/>
    <n v="0.4"/>
    <n v="0.5"/>
    <m/>
    <m/>
  </r>
  <r>
    <n v="7"/>
    <s v="OE1;PR_10;ACT_153"/>
    <x v="0"/>
    <s v="Fortalecer la Vigilancia."/>
    <s v="PR_10"/>
    <n v="2"/>
    <x v="0"/>
    <s v="PAI_01 - Operacional"/>
    <s v="ACT_153"/>
    <s v="Fallar investigaciones administrativas en el término legal."/>
    <s v="DCI"/>
    <n v="4.4642857142857152E-4"/>
    <s v="Ene"/>
    <n v="1"/>
    <n v="1"/>
    <n v="1"/>
    <s v="Culminada"/>
    <n v="1"/>
    <n v="1"/>
    <n v="1"/>
    <n v="144"/>
    <n v="55"/>
  </r>
  <r>
    <n v="7"/>
    <s v="OE1;PR_10;ACT_153"/>
    <x v="0"/>
    <s v="Fortalecer la Vigilancia."/>
    <s v="PR_10"/>
    <n v="2"/>
    <x v="0"/>
    <s v="PAI_01 - Operacional"/>
    <s v="ACT_153"/>
    <s v="Fallar investigaciones administrativas en el término legal."/>
    <s v="DCI"/>
    <n v="4.4642857142857152E-4"/>
    <s v="Feb"/>
    <n v="1"/>
    <n v="1"/>
    <n v="1"/>
    <s v="Culminada"/>
    <n v="2"/>
    <n v="2"/>
    <n v="1"/>
    <m/>
    <m/>
  </r>
  <r>
    <n v="7"/>
    <s v="OE1;PR_10;ACT_153"/>
    <x v="0"/>
    <s v="Fortalecer la Vigilancia."/>
    <s v="PR_10"/>
    <n v="2"/>
    <x v="0"/>
    <s v="PAI_01 - Operacional"/>
    <s v="ACT_153"/>
    <s v="Fallar investigaciones administrativas en el término legal."/>
    <s v="DCI"/>
    <n v="4.4642857142857152E-4"/>
    <s v="Mar"/>
    <n v="13"/>
    <n v="10"/>
    <n v="0.76923076923076927"/>
    <s v="En Seguimiento"/>
    <n v="15"/>
    <n v="12"/>
    <n v="0.8"/>
    <m/>
    <m/>
  </r>
  <r>
    <n v="7"/>
    <s v="OE1;PR_10;ACT_153"/>
    <x v="0"/>
    <s v="Fortalecer la Vigilancia."/>
    <s v="PR_10"/>
    <n v="2"/>
    <x v="0"/>
    <s v="PAI_01 - Operacional"/>
    <s v="ACT_153"/>
    <s v="Fallar investigaciones administrativas en el término legal."/>
    <s v="DCI"/>
    <n v="4.4642857142857152E-4"/>
    <s v="Abr"/>
    <n v="10"/>
    <n v="0"/>
    <n v="0"/>
    <s v="Por Ejecutar"/>
    <n v="25"/>
    <n v="12"/>
    <n v="0.48"/>
    <m/>
    <m/>
  </r>
  <r>
    <n v="7"/>
    <s v="OE1;PR_10;ACT_153"/>
    <x v="0"/>
    <s v="Fortalecer la Vigilancia."/>
    <s v="PR_10"/>
    <n v="2"/>
    <x v="0"/>
    <s v="PAI_01 - Operacional"/>
    <s v="ACT_153"/>
    <s v="Fallar investigaciones administrativas en el término legal."/>
    <s v="DCI"/>
    <n v="4.4642857142857152E-4"/>
    <s v="May"/>
    <n v="10"/>
    <n v="13"/>
    <n v="1.3"/>
    <s v="Culminada"/>
    <n v="35"/>
    <n v="25"/>
    <n v="0.7142857142857143"/>
    <m/>
    <m/>
  </r>
  <r>
    <n v="7"/>
    <s v="OE1;PR_10;ACT_153"/>
    <x v="0"/>
    <s v="Fortalecer la Vigilancia."/>
    <s v="PR_10"/>
    <n v="2"/>
    <x v="0"/>
    <s v="PAI_01 - Operacional"/>
    <s v="ACT_153"/>
    <s v="Fallar investigaciones administrativas en el término legal."/>
    <s v="DCI"/>
    <n v="4.4642857142857152E-4"/>
    <s v="Jun"/>
    <n v="30"/>
    <n v="30"/>
    <n v="1"/>
    <s v="Culminada"/>
    <n v="65"/>
    <n v="55"/>
    <n v="0.84615384615384615"/>
    <m/>
    <m/>
  </r>
  <r>
    <n v="7"/>
    <s v="OE1;PR_10;ACT_153"/>
    <x v="0"/>
    <s v="Fortalecer la Vigilancia."/>
    <s v="PR_10"/>
    <n v="2"/>
    <x v="0"/>
    <s v="PAI_01 - Operacional"/>
    <s v="ACT_153"/>
    <s v="Fallar investigaciones administrativas en el término legal."/>
    <s v="DCI"/>
    <n v="4.4642857142857152E-4"/>
    <s v="Jul"/>
    <n v="10"/>
    <n v="0"/>
    <n v="0"/>
    <s v="Por Ejecutar"/>
    <n v="75"/>
    <n v="55"/>
    <n v="0.73333333333333328"/>
    <m/>
    <m/>
  </r>
  <r>
    <n v="7"/>
    <s v="OE1;PR_10;ACT_153"/>
    <x v="0"/>
    <s v="Fortalecer la Vigilancia."/>
    <s v="PR_10"/>
    <n v="2"/>
    <x v="0"/>
    <s v="PAI_01 - Operacional"/>
    <s v="ACT_153"/>
    <s v="Fallar investigaciones administrativas en el término legal."/>
    <s v="DCI"/>
    <n v="4.4642857142857152E-4"/>
    <s v="Ago"/>
    <n v="10"/>
    <n v="0"/>
    <n v="0"/>
    <s v="Por Ejecutar"/>
    <n v="85"/>
    <n v="55"/>
    <n v="0.6470588235294118"/>
    <m/>
    <m/>
  </r>
  <r>
    <n v="7"/>
    <s v="OE1;PR_10;ACT_153"/>
    <x v="0"/>
    <s v="Fortalecer la Vigilancia."/>
    <s v="PR_10"/>
    <n v="2"/>
    <x v="0"/>
    <s v="PAI_01 - Operacional"/>
    <s v="ACT_153"/>
    <s v="Fallar investigaciones administrativas en el término legal."/>
    <s v="DCI"/>
    <n v="4.4642857142857152E-4"/>
    <s v="Sep"/>
    <n v="30"/>
    <n v="0"/>
    <n v="0"/>
    <s v="Por Ejecutar"/>
    <n v="115"/>
    <n v="55"/>
    <n v="0.47826086956521741"/>
    <m/>
    <m/>
  </r>
  <r>
    <n v="7"/>
    <s v="OE1;PR_10;ACT_153"/>
    <x v="0"/>
    <s v="Fortalecer la Vigilancia."/>
    <s v="PR_10"/>
    <n v="2"/>
    <x v="0"/>
    <s v="PAI_01 - Operacional"/>
    <s v="ACT_153"/>
    <s v="Fallar investigaciones administrativas en el término legal."/>
    <s v="DCI"/>
    <n v="4.4642857142857152E-4"/>
    <s v="Oct"/>
    <n v="10"/>
    <n v="0"/>
    <n v="0"/>
    <s v="Por Ejecutar"/>
    <n v="125"/>
    <n v="55"/>
    <n v="0.44"/>
    <m/>
    <m/>
  </r>
  <r>
    <n v="7"/>
    <s v="OE1;PR_10;ACT_153"/>
    <x v="0"/>
    <s v="Fortalecer la Vigilancia."/>
    <s v="PR_10"/>
    <n v="2"/>
    <x v="0"/>
    <s v="PAI_01 - Operacional"/>
    <s v="ACT_153"/>
    <s v="Fallar investigaciones administrativas en el término legal."/>
    <s v="DCI"/>
    <n v="4.4642857142857152E-4"/>
    <s v="Nov"/>
    <n v="10"/>
    <n v="0"/>
    <n v="0"/>
    <s v="Por Ejecutar"/>
    <n v="135"/>
    <n v="55"/>
    <n v="0.40740740740740738"/>
    <m/>
    <m/>
  </r>
  <r>
    <n v="7"/>
    <s v="OE1;PR_10;ACT_153"/>
    <x v="0"/>
    <s v="Fortalecer la Vigilancia."/>
    <s v="PR_10"/>
    <n v="2"/>
    <x v="0"/>
    <s v="PAI_01 - Operacional"/>
    <s v="ACT_153"/>
    <s v="Fallar investigaciones administrativas en el término legal."/>
    <s v="DCI"/>
    <n v="4.4642857142857152E-4"/>
    <s v="Dic"/>
    <n v="9"/>
    <n v="0"/>
    <n v="0"/>
    <s v="Por Ejecutar"/>
    <n v="144"/>
    <n v="55"/>
    <n v="0.38194444444444442"/>
    <m/>
    <m/>
  </r>
  <r>
    <n v="8"/>
    <s v="OE1;PR_10;ACT_02"/>
    <x v="0"/>
    <s v="Fortalecer la Vigilancia."/>
    <s v="PR_10"/>
    <n v="2"/>
    <x v="0"/>
    <s v="PAI_01 - Operacional"/>
    <s v="ACT_02"/>
    <s v="Actualizar politíca de supervisión de la entidad."/>
    <s v="DP"/>
    <n v="4.4642857142857152E-4"/>
    <s v="Ene"/>
    <n v="0"/>
    <n v="0"/>
    <n v="0"/>
    <s v="Por Ejecutar"/>
    <n v="0"/>
    <n v="0"/>
    <n v="0"/>
    <n v="1"/>
    <n v="0.5"/>
  </r>
  <r>
    <n v="8"/>
    <s v="OE1;PR_10;ACT_02"/>
    <x v="0"/>
    <s v="Fortalecer la Vigilancia."/>
    <s v="PR_10"/>
    <n v="2"/>
    <x v="0"/>
    <s v="PAI_01 - Operacional"/>
    <s v="ACT_02"/>
    <s v="Actualizar politíca de supervisión de la entidad."/>
    <s v="DP"/>
    <n v="4.4642857142857152E-4"/>
    <s v="Feb"/>
    <n v="0"/>
    <n v="0"/>
    <n v="0"/>
    <s v="Por Ejecutar"/>
    <n v="0"/>
    <n v="0"/>
    <n v="0"/>
    <m/>
    <m/>
  </r>
  <r>
    <n v="8"/>
    <s v="OE1;PR_10;ACT_02"/>
    <x v="0"/>
    <s v="Fortalecer la Vigilancia."/>
    <s v="PR_10"/>
    <n v="2"/>
    <x v="0"/>
    <s v="PAI_01 - Operacional"/>
    <s v="ACT_02"/>
    <s v="Actualizar politíca de supervisión de la entidad."/>
    <s v="DP"/>
    <n v="4.4642857142857152E-4"/>
    <s v="Mar"/>
    <n v="0"/>
    <n v="0.1"/>
    <n v="0"/>
    <s v="Por Ejecutar"/>
    <n v="0"/>
    <n v="0.1"/>
    <n v="0"/>
    <m/>
    <m/>
  </r>
  <r>
    <n v="8"/>
    <s v="OE1;PR_10;ACT_02"/>
    <x v="0"/>
    <s v="Fortalecer la Vigilancia."/>
    <s v="PR_10"/>
    <n v="2"/>
    <x v="0"/>
    <s v="PAI_01 - Operacional"/>
    <s v="ACT_02"/>
    <s v="Actualizar politíca de supervisión de la entidad."/>
    <s v="DP"/>
    <n v="4.4642857142857152E-4"/>
    <s v="Abr"/>
    <n v="0.05"/>
    <n v="0.05"/>
    <n v="1"/>
    <s v="Culminada"/>
    <n v="0.05"/>
    <n v="0.15000000000000002"/>
    <n v="3.0000000000000004"/>
    <m/>
    <m/>
  </r>
  <r>
    <n v="8"/>
    <s v="OE1;PR_10;ACT_02"/>
    <x v="0"/>
    <s v="Fortalecer la Vigilancia."/>
    <s v="PR_10"/>
    <n v="2"/>
    <x v="0"/>
    <s v="PAI_01 - Operacional"/>
    <s v="ACT_02"/>
    <s v="Actualizar politíca de supervisión de la entidad."/>
    <s v="DP"/>
    <n v="4.4642857142857152E-4"/>
    <s v="May"/>
    <n v="0.15"/>
    <n v="0.15"/>
    <n v="1"/>
    <s v="Culminada"/>
    <n v="0.2"/>
    <n v="0.30000000000000004"/>
    <n v="1.5000000000000002"/>
    <m/>
    <m/>
  </r>
  <r>
    <n v="8"/>
    <s v="OE1;PR_10;ACT_02"/>
    <x v="0"/>
    <s v="Fortalecer la Vigilancia."/>
    <s v="PR_10"/>
    <n v="2"/>
    <x v="0"/>
    <s v="PAI_01 - Operacional"/>
    <s v="ACT_02"/>
    <s v="Actualizar politíca de supervisión de la entidad."/>
    <s v="DP"/>
    <n v="4.4642857142857152E-4"/>
    <s v="Jun"/>
    <n v="0.2"/>
    <n v="0.2"/>
    <n v="1"/>
    <s v="Culminada"/>
    <n v="0.4"/>
    <n v="0.5"/>
    <n v="1.25"/>
    <m/>
    <m/>
  </r>
  <r>
    <n v="8"/>
    <s v="OE1;PR_10;ACT_02"/>
    <x v="0"/>
    <s v="Fortalecer la Vigilancia."/>
    <s v="PR_10"/>
    <n v="2"/>
    <x v="0"/>
    <s v="PAI_01 - Operacional"/>
    <s v="ACT_02"/>
    <s v="Actualizar politíca de supervisión de la entidad."/>
    <s v="DP"/>
    <n v="4.4642857142857152E-4"/>
    <s v="Jul"/>
    <n v="0.2"/>
    <n v="0"/>
    <n v="0"/>
    <s v="Por Ejecutar"/>
    <n v="0.60000000000000009"/>
    <n v="0.5"/>
    <n v="0.83333333333333326"/>
    <m/>
    <m/>
  </r>
  <r>
    <n v="8"/>
    <s v="OE1;PR_10;ACT_02"/>
    <x v="0"/>
    <s v="Fortalecer la Vigilancia."/>
    <s v="PR_10"/>
    <n v="2"/>
    <x v="0"/>
    <s v="PAI_01 - Operacional"/>
    <s v="ACT_02"/>
    <s v="Actualizar politíca de supervisión de la entidad."/>
    <s v="DP"/>
    <n v="4.4642857142857152E-4"/>
    <s v="Ago"/>
    <n v="0.15"/>
    <n v="0"/>
    <n v="0"/>
    <s v="Por Ejecutar"/>
    <n v="0.75000000000000011"/>
    <n v="0.5"/>
    <n v="0.66666666666666652"/>
    <m/>
    <m/>
  </r>
  <r>
    <n v="8"/>
    <s v="OE1;PR_10;ACT_02"/>
    <x v="0"/>
    <s v="Fortalecer la Vigilancia."/>
    <s v="PR_10"/>
    <n v="2"/>
    <x v="0"/>
    <s v="PAI_01 - Operacional"/>
    <s v="ACT_02"/>
    <s v="Actualizar politíca de supervisión de la entidad."/>
    <s v="DP"/>
    <n v="4.4642857142857152E-4"/>
    <s v="Sep"/>
    <n v="0.1"/>
    <n v="0"/>
    <n v="0"/>
    <s v="Por Ejecutar"/>
    <n v="0.85000000000000009"/>
    <n v="0.5"/>
    <n v="0.58823529411764697"/>
    <m/>
    <m/>
  </r>
  <r>
    <n v="8"/>
    <s v="OE1;PR_10;ACT_02"/>
    <x v="0"/>
    <s v="Fortalecer la Vigilancia."/>
    <s v="PR_10"/>
    <n v="2"/>
    <x v="0"/>
    <s v="PAI_01 - Operacional"/>
    <s v="ACT_02"/>
    <s v="Actualizar politíca de supervisión de la entidad."/>
    <s v="DP"/>
    <n v="4.4642857142857152E-4"/>
    <s v="Oct"/>
    <n v="0.1"/>
    <n v="0"/>
    <n v="0"/>
    <s v="Por Ejecutar"/>
    <n v="0.95000000000000007"/>
    <n v="0.5"/>
    <n v="0.52631578947368418"/>
    <m/>
    <m/>
  </r>
  <r>
    <n v="8"/>
    <s v="OE1;PR_10;ACT_02"/>
    <x v="0"/>
    <s v="Fortalecer la Vigilancia."/>
    <s v="PR_10"/>
    <n v="2"/>
    <x v="0"/>
    <s v="PAI_01 - Operacional"/>
    <s v="ACT_02"/>
    <s v="Actualizar politíca de supervisión de la entidad."/>
    <s v="DP"/>
    <n v="4.4642857142857152E-4"/>
    <s v="Nov"/>
    <n v="0.05"/>
    <n v="0"/>
    <n v="0"/>
    <s v="Por Ejecutar"/>
    <n v="1"/>
    <n v="0.5"/>
    <n v="0.5"/>
    <m/>
    <m/>
  </r>
  <r>
    <n v="8"/>
    <s v="OE1;PR_10;ACT_02"/>
    <x v="0"/>
    <s v="Fortalecer la Vigilancia."/>
    <s v="PR_10"/>
    <n v="2"/>
    <x v="0"/>
    <s v="PAI_01 - Operacional"/>
    <s v="ACT_02"/>
    <s v="Actualizar politíca de supervisión de la entidad."/>
    <s v="DP"/>
    <n v="4.4642857142857152E-4"/>
    <s v="Dic"/>
    <n v="0"/>
    <n v="0"/>
    <n v="0"/>
    <s v="Por Ejecutar"/>
    <n v="1"/>
    <n v="0.5"/>
    <n v="0.5"/>
    <m/>
    <m/>
  </r>
  <r>
    <n v="9"/>
    <s v="OE1;PR_10;ACT_253"/>
    <x v="0"/>
    <s v="Fortalecer la Vigilancia."/>
    <s v="PR_10"/>
    <n v="2"/>
    <x v="0"/>
    <s v="PAI_01 - Operacional"/>
    <s v="ACT_253"/>
    <s v="Proponer modificación a normas reglamentarias conjuntamente con el MinTransporte y la Oficina Jurídica"/>
    <s v="DP"/>
    <n v="4.4642857142857152E-4"/>
    <s v="Ene"/>
    <n v="0"/>
    <n v="0"/>
    <n v="0"/>
    <s v="Por Ejecutar"/>
    <n v="0"/>
    <n v="0"/>
    <n v="0"/>
    <n v="0.89999999999999991"/>
    <n v="0.5"/>
  </r>
  <r>
    <n v="9"/>
    <s v="OE1;PR_10;ACT_253"/>
    <x v="0"/>
    <s v="Fortalecer la Vigilancia."/>
    <s v="PR_10"/>
    <n v="2"/>
    <x v="0"/>
    <s v="PAI_01 - Operacional"/>
    <s v="ACT_253"/>
    <s v="Proponer modificación a normas reglamentarias conjuntamente con el MinTransporte y la Oficina Jurídica"/>
    <s v="DP"/>
    <n v="4.4642857142857152E-4"/>
    <s v="Feb"/>
    <n v="0"/>
    <n v="0"/>
    <n v="0"/>
    <s v="Por Ejecutar"/>
    <n v="0"/>
    <n v="0"/>
    <n v="0"/>
    <m/>
    <m/>
  </r>
  <r>
    <n v="9"/>
    <s v="OE1;PR_10;ACT_253"/>
    <x v="0"/>
    <s v="Fortalecer la Vigilancia."/>
    <s v="PR_10"/>
    <n v="2"/>
    <x v="0"/>
    <s v="PAI_01 - Operacional"/>
    <s v="ACT_253"/>
    <s v="Proponer modificación a normas reglamentarias conjuntamente con el MinTransporte y la Oficina Jurídica"/>
    <s v="DP"/>
    <n v="4.4642857142857152E-4"/>
    <s v="Mar"/>
    <n v="0.1"/>
    <n v="0.1"/>
    <n v="1"/>
    <s v="Culminada"/>
    <n v="0.1"/>
    <n v="0.1"/>
    <n v="1"/>
    <m/>
    <m/>
  </r>
  <r>
    <n v="9"/>
    <s v="OE1;PR_10;ACT_253"/>
    <x v="0"/>
    <s v="Fortalecer la Vigilancia."/>
    <s v="PR_10"/>
    <n v="2"/>
    <x v="0"/>
    <s v="PAI_01 - Operacional"/>
    <s v="ACT_253"/>
    <s v="Proponer modificación a normas reglamentarias conjuntamente con el MinTransporte y la Oficina Jurídica"/>
    <s v="DP"/>
    <n v="4.4642857142857152E-4"/>
    <s v="Abr"/>
    <n v="0.1"/>
    <n v="0.1"/>
    <n v="1"/>
    <s v="Culminada"/>
    <n v="0.2"/>
    <n v="0.2"/>
    <n v="1"/>
    <m/>
    <m/>
  </r>
  <r>
    <n v="9"/>
    <s v="OE1;PR_10;ACT_253"/>
    <x v="0"/>
    <s v="Fortalecer la Vigilancia."/>
    <s v="PR_10"/>
    <n v="2"/>
    <x v="0"/>
    <s v="PAI_01 - Operacional"/>
    <s v="ACT_253"/>
    <s v="Proponer modificación a normas reglamentarias conjuntamente con el MinTransporte y la Oficina Jurídica"/>
    <s v="DP"/>
    <n v="4.4642857142857152E-4"/>
    <s v="May"/>
    <n v="0.1"/>
    <n v="0.1"/>
    <n v="1"/>
    <s v="Culminada"/>
    <n v="0.30000000000000004"/>
    <n v="0.30000000000000004"/>
    <n v="1"/>
    <m/>
    <m/>
  </r>
  <r>
    <n v="9"/>
    <s v="OE1;PR_10;ACT_253"/>
    <x v="0"/>
    <s v="Fortalecer la Vigilancia."/>
    <s v="PR_10"/>
    <n v="2"/>
    <x v="0"/>
    <s v="PAI_01 - Operacional"/>
    <s v="ACT_253"/>
    <s v="Proponer modificación a normas reglamentarias conjuntamente con el MinTransporte y la Oficina Jurídica"/>
    <s v="DP"/>
    <n v="4.4642857142857152E-4"/>
    <s v="Jun"/>
    <n v="0"/>
    <n v="0.2"/>
    <n v="0"/>
    <s v="Por Ejecutar"/>
    <n v="0.30000000000000004"/>
    <n v="0.5"/>
    <n v="1.6666666666666665"/>
    <m/>
    <m/>
  </r>
  <r>
    <n v="9"/>
    <s v="OE1;PR_10;ACT_253"/>
    <x v="0"/>
    <s v="Fortalecer la Vigilancia."/>
    <s v="PR_10"/>
    <n v="2"/>
    <x v="0"/>
    <s v="PAI_01 - Operacional"/>
    <s v="ACT_253"/>
    <s v="Proponer modificación a normas reglamentarias conjuntamente con el MinTransporte y la Oficina Jurídica"/>
    <s v="DP"/>
    <n v="4.4642857142857152E-4"/>
    <s v="Jul"/>
    <n v="0.1"/>
    <n v="0"/>
    <n v="0"/>
    <s v="Por Ejecutar"/>
    <n v="0.4"/>
    <n v="0.5"/>
    <n v="1.25"/>
    <m/>
    <m/>
  </r>
  <r>
    <n v="9"/>
    <s v="OE1;PR_10;ACT_253"/>
    <x v="0"/>
    <s v="Fortalecer la Vigilancia."/>
    <s v="PR_10"/>
    <n v="2"/>
    <x v="0"/>
    <s v="PAI_01 - Operacional"/>
    <s v="ACT_253"/>
    <s v="Proponer modificación a normas reglamentarias conjuntamente con el MinTransporte y la Oficina Jurídica"/>
    <s v="DP"/>
    <n v="4.4642857142857152E-4"/>
    <s v="Ago"/>
    <n v="0.1"/>
    <n v="0"/>
    <n v="0"/>
    <s v="Por Ejecutar"/>
    <n v="0.5"/>
    <n v="0.5"/>
    <n v="1"/>
    <m/>
    <m/>
  </r>
  <r>
    <n v="9"/>
    <s v="OE1;PR_10;ACT_253"/>
    <x v="0"/>
    <s v="Fortalecer la Vigilancia."/>
    <s v="PR_10"/>
    <n v="2"/>
    <x v="0"/>
    <s v="PAI_01 - Operacional"/>
    <s v="ACT_253"/>
    <s v="Proponer modificación a normas reglamentarias conjuntamente con el MinTransporte y la Oficina Jurídica"/>
    <s v="DP"/>
    <n v="4.4642857142857152E-4"/>
    <s v="Sep"/>
    <n v="0.1"/>
    <n v="0"/>
    <n v="0"/>
    <s v="Por Ejecutar"/>
    <n v="0.6"/>
    <n v="0.5"/>
    <n v="0.83333333333333337"/>
    <m/>
    <m/>
  </r>
  <r>
    <n v="9"/>
    <s v="OE1;PR_10;ACT_253"/>
    <x v="0"/>
    <s v="Fortalecer la Vigilancia."/>
    <s v="PR_10"/>
    <n v="2"/>
    <x v="0"/>
    <s v="PAI_01 - Operacional"/>
    <s v="ACT_253"/>
    <s v="Proponer modificación a normas reglamentarias conjuntamente con el MinTransporte y la Oficina Jurídica"/>
    <s v="DP"/>
    <n v="4.4642857142857152E-4"/>
    <s v="Oct"/>
    <n v="0.1"/>
    <n v="0"/>
    <n v="0"/>
    <s v="Por Ejecutar"/>
    <n v="0.7"/>
    <n v="0.5"/>
    <n v="0.7142857142857143"/>
    <m/>
    <m/>
  </r>
  <r>
    <n v="9"/>
    <s v="OE1;PR_10;ACT_253"/>
    <x v="0"/>
    <s v="Fortalecer la Vigilancia."/>
    <s v="PR_10"/>
    <n v="2"/>
    <x v="0"/>
    <s v="PAI_01 - Operacional"/>
    <s v="ACT_253"/>
    <s v="Proponer modificación a normas reglamentarias conjuntamente con el MinTransporte y la Oficina Jurídica"/>
    <s v="DP"/>
    <n v="4.4642857142857152E-4"/>
    <s v="Nov"/>
    <n v="0.1"/>
    <n v="0"/>
    <n v="0"/>
    <s v="Por Ejecutar"/>
    <n v="0.79999999999999993"/>
    <n v="0.5"/>
    <n v="0.625"/>
    <m/>
    <m/>
  </r>
  <r>
    <n v="9"/>
    <s v="OE1;PR_10;ACT_253"/>
    <x v="0"/>
    <s v="Fortalecer la Vigilancia."/>
    <s v="PR_10"/>
    <n v="2"/>
    <x v="0"/>
    <s v="PAI_01 - Operacional"/>
    <s v="ACT_253"/>
    <s v="Proponer modificación a normas reglamentarias conjuntamente con el MinTransporte y la Oficina Jurídica"/>
    <s v="DP"/>
    <n v="4.4642857142857152E-4"/>
    <s v="Dic"/>
    <n v="0.1"/>
    <n v="0"/>
    <n v="0"/>
    <s v="Por Ejecutar"/>
    <n v="0.89999999999999991"/>
    <n v="0.5"/>
    <n v="0.55555555555555558"/>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Ene"/>
    <n v="99"/>
    <n v="77"/>
    <n v="0.77777777777777779"/>
    <s v="En Seguimiento"/>
    <n v="99"/>
    <n v="77"/>
    <n v="0.77777777777777779"/>
    <n v="2080"/>
    <n v="1962"/>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Feb"/>
    <n v="196"/>
    <n v="151"/>
    <n v="0.77040816326530615"/>
    <s v="En Seguimiento"/>
    <n v="295"/>
    <n v="228"/>
    <n v="0.77288135593220342"/>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Mar"/>
    <n v="456"/>
    <n v="405"/>
    <n v="0.88815789473684215"/>
    <s v="Gestionado"/>
    <n v="751"/>
    <n v="633"/>
    <n v="0.84287616511318242"/>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Abr"/>
    <n v="264"/>
    <n v="264"/>
    <n v="1"/>
    <s v="Culminada"/>
    <n v="1015"/>
    <n v="897"/>
    <n v="0.88374384236453207"/>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May"/>
    <n v="397"/>
    <n v="397"/>
    <n v="1"/>
    <s v="Culminada"/>
    <n v="1412"/>
    <n v="1294"/>
    <n v="0.91643059490084988"/>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Jun"/>
    <n v="668"/>
    <n v="668"/>
    <n v="1"/>
    <s v="Culminada"/>
    <n v="2080"/>
    <n v="1962"/>
    <n v="0.94326923076923075"/>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Jul"/>
    <n v="0"/>
    <n v="0"/>
    <n v="0"/>
    <s v="Por Ejecutar"/>
    <n v="2080"/>
    <n v="1962"/>
    <n v="0.94326923076923075"/>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Ago"/>
    <n v="0"/>
    <n v="0"/>
    <n v="0"/>
    <s v="Por Ejecutar"/>
    <n v="2080"/>
    <n v="1962"/>
    <n v="0.94326923076923075"/>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Sep"/>
    <n v="0"/>
    <n v="0"/>
    <n v="0"/>
    <s v="Por Ejecutar"/>
    <n v="2080"/>
    <n v="1962"/>
    <n v="0.94326923076923075"/>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Oct"/>
    <n v="0"/>
    <n v="0"/>
    <n v="0"/>
    <s v="Por Ejecutar"/>
    <n v="2080"/>
    <n v="1962"/>
    <n v="0.94326923076923075"/>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Nov"/>
    <n v="0"/>
    <n v="0"/>
    <n v="0"/>
    <s v="Por Ejecutar"/>
    <n v="2080"/>
    <n v="1962"/>
    <n v="0.94326923076923075"/>
    <m/>
    <m/>
  </r>
  <r>
    <n v="10"/>
    <s v="OE1;PR_10;ACT_210"/>
    <x v="0"/>
    <s v="Fortalecer la Vigilancia."/>
    <s v="PR_10"/>
    <n v="2"/>
    <x v="0"/>
    <s v="PAI_01 - Operacional"/>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
    <n v="4.4642857142857152E-4"/>
    <s v="Dic"/>
    <n v="0"/>
    <n v="0"/>
    <n v="0"/>
    <s v="Por Ejecutar"/>
    <n v="2080"/>
    <n v="1962"/>
    <n v="0.94326923076923075"/>
    <m/>
    <m/>
  </r>
  <r>
    <n v="11"/>
    <s v="OE1;PR_10;ACT_194"/>
    <x v="0"/>
    <s v="Fortalecer la Vigilancia."/>
    <s v="PR_10"/>
    <n v="2"/>
    <x v="0"/>
    <s v="PAI_01 - Operacional"/>
    <s v="ACT_194"/>
    <s v="Implementar Modelo Integrado de Planeción y Gestión - Mipg en cada una de sus 7 dimensiones según corresponda"/>
    <s v="DP"/>
    <n v="4.4642857142857152E-4"/>
    <s v="Ene"/>
    <n v="0"/>
    <n v="0"/>
    <n v="0"/>
    <s v="Por Ejecutar"/>
    <n v="0"/>
    <n v="0"/>
    <n v="0"/>
    <n v="1"/>
    <n v="1"/>
  </r>
  <r>
    <n v="11"/>
    <s v="OE1;PR_10;ACT_194"/>
    <x v="0"/>
    <s v="Fortalecer la Vigilancia."/>
    <s v="PR_10"/>
    <n v="2"/>
    <x v="0"/>
    <s v="PAI_01 - Operacional"/>
    <s v="ACT_194"/>
    <s v="Implementar Modelo Integrado de Planeción y Gestión - Mipg en cada una de sus 7 dimensiones según corresponda"/>
    <s v="DP"/>
    <n v="4.4642857142857152E-4"/>
    <s v="Feb"/>
    <n v="0"/>
    <n v="0"/>
    <n v="0"/>
    <s v="Por Ejecutar"/>
    <n v="0"/>
    <n v="0"/>
    <n v="0"/>
    <m/>
    <m/>
  </r>
  <r>
    <n v="11"/>
    <s v="OE1;PR_10;ACT_194"/>
    <x v="0"/>
    <s v="Fortalecer la Vigilancia."/>
    <s v="PR_10"/>
    <n v="2"/>
    <x v="0"/>
    <s v="PAI_01 - Operacional"/>
    <s v="ACT_194"/>
    <s v="Implementar Modelo Integrado de Planeción y Gestión - Mipg en cada una de sus 7 dimensiones según corresponda"/>
    <s v="DP"/>
    <n v="4.4642857142857152E-4"/>
    <s v="Mar"/>
    <n v="1"/>
    <n v="1"/>
    <n v="1"/>
    <s v="Culminada"/>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Abr"/>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May"/>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Jun"/>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Jul"/>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Ago"/>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Sep"/>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Oct"/>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Nov"/>
    <n v="0"/>
    <n v="0"/>
    <n v="0"/>
    <s v="Por Ejecutar"/>
    <n v="1"/>
    <n v="1"/>
    <n v="1"/>
    <m/>
    <m/>
  </r>
  <r>
    <n v="11"/>
    <s v="OE1;PR_10;ACT_194"/>
    <x v="0"/>
    <s v="Fortalecer la Vigilancia."/>
    <s v="PR_10"/>
    <n v="2"/>
    <x v="0"/>
    <s v="PAI_01 - Operacional"/>
    <s v="ACT_194"/>
    <s v="Implementar Modelo Integrado de Planeción y Gestión - Mipg en cada una de sus 7 dimensiones según corresponda"/>
    <s v="DP"/>
    <n v="4.4642857142857152E-4"/>
    <s v="Dic"/>
    <n v="0"/>
    <n v="0"/>
    <n v="0"/>
    <s v="Por Ejecutar"/>
    <n v="1"/>
    <n v="1"/>
    <n v="1"/>
    <m/>
    <m/>
  </r>
  <r>
    <n v="12"/>
    <s v="OE1;PR_10;ACT_255"/>
    <x v="0"/>
    <s v="Fortalecer la Vigilancia."/>
    <s v="PR_10"/>
    <n v="2"/>
    <x v="0"/>
    <s v="PAI_01 - Operacional"/>
    <s v="ACT_255"/>
    <s v="Proponer modificación a normas reglamentarias conjuntamente con el MinTransporte y la Oficina Jurídica"/>
    <s v="DTTTA"/>
    <n v="4.4642857142857152E-4"/>
    <s v="Ene"/>
    <n v="0"/>
    <n v="0"/>
    <n v="0"/>
    <s v="Por Ejecutar"/>
    <n v="0"/>
    <n v="0"/>
    <n v="0"/>
    <n v="3"/>
    <n v="3"/>
  </r>
  <r>
    <n v="12"/>
    <s v="OE1;PR_10;ACT_255"/>
    <x v="0"/>
    <s v="Fortalecer la Vigilancia."/>
    <s v="PR_10"/>
    <n v="2"/>
    <x v="0"/>
    <s v="PAI_01 - Operacional"/>
    <s v="ACT_255"/>
    <s v="Proponer modificación a normas reglamentarias conjuntamente con el MinTransporte y la Oficina Jurídica"/>
    <s v="DTTTA"/>
    <n v="4.4642857142857152E-4"/>
    <s v="Feb"/>
    <n v="0"/>
    <n v="0"/>
    <n v="0"/>
    <s v="Por Ejecutar"/>
    <n v="0"/>
    <n v="0"/>
    <n v="0"/>
    <m/>
    <m/>
  </r>
  <r>
    <n v="12"/>
    <s v="OE1;PR_10;ACT_255"/>
    <x v="0"/>
    <s v="Fortalecer la Vigilancia."/>
    <s v="PR_10"/>
    <n v="2"/>
    <x v="0"/>
    <s v="PAI_01 - Operacional"/>
    <s v="ACT_255"/>
    <s v="Proponer modificación a normas reglamentarias conjuntamente con el MinTransporte y la Oficina Jurídica"/>
    <s v="DTTTA"/>
    <n v="4.4642857142857152E-4"/>
    <s v="Mar"/>
    <n v="0"/>
    <n v="0"/>
    <n v="0"/>
    <s v="Por Ejecutar"/>
    <n v="0"/>
    <n v="0"/>
    <n v="0"/>
    <m/>
    <m/>
  </r>
  <r>
    <n v="12"/>
    <s v="OE1;PR_10;ACT_255"/>
    <x v="0"/>
    <s v="Fortalecer la Vigilancia."/>
    <s v="PR_10"/>
    <n v="2"/>
    <x v="0"/>
    <s v="PAI_01 - Operacional"/>
    <s v="ACT_255"/>
    <s v="Proponer modificación a normas reglamentarias conjuntamente con el MinTransporte y la Oficina Jurídica"/>
    <s v="DTTTA"/>
    <n v="4.4642857142857152E-4"/>
    <s v="Abr"/>
    <n v="1"/>
    <n v="3"/>
    <n v="3"/>
    <s v="Culminada"/>
    <n v="1"/>
    <n v="3"/>
    <n v="3"/>
    <m/>
    <m/>
  </r>
  <r>
    <n v="12"/>
    <s v="OE1;PR_10;ACT_255"/>
    <x v="0"/>
    <s v="Fortalecer la Vigilancia."/>
    <s v="PR_10"/>
    <n v="2"/>
    <x v="0"/>
    <s v="PAI_01 - Operacional"/>
    <s v="ACT_255"/>
    <s v="Proponer modificación a normas reglamentarias conjuntamente con el MinTransporte y la Oficina Jurídica"/>
    <s v="DTTTA"/>
    <n v="4.4642857142857152E-4"/>
    <s v="May"/>
    <n v="0"/>
    <n v="0"/>
    <n v="0"/>
    <s v="Por Ejecutar"/>
    <n v="1"/>
    <n v="3"/>
    <n v="3"/>
    <m/>
    <m/>
  </r>
  <r>
    <n v="12"/>
    <s v="OE1;PR_10;ACT_255"/>
    <x v="0"/>
    <s v="Fortalecer la Vigilancia."/>
    <s v="PR_10"/>
    <n v="2"/>
    <x v="0"/>
    <s v="PAI_01 - Operacional"/>
    <s v="ACT_255"/>
    <s v="Proponer modificación a normas reglamentarias conjuntamente con el MinTransporte y la Oficina Jurídica"/>
    <s v="DTTTA"/>
    <n v="4.4642857142857152E-4"/>
    <s v="Jun"/>
    <n v="0"/>
    <n v="0"/>
    <n v="0"/>
    <s v="Por Ejecutar"/>
    <n v="1"/>
    <n v="3"/>
    <n v="3"/>
    <m/>
    <m/>
  </r>
  <r>
    <n v="12"/>
    <s v="OE1;PR_10;ACT_255"/>
    <x v="0"/>
    <s v="Fortalecer la Vigilancia."/>
    <s v="PR_10"/>
    <n v="2"/>
    <x v="0"/>
    <s v="PAI_01 - Operacional"/>
    <s v="ACT_255"/>
    <s v="Proponer modificación a normas reglamentarias conjuntamente con el MinTransporte y la Oficina Jurídica"/>
    <s v="DTTTA"/>
    <n v="4.4642857142857152E-4"/>
    <s v="Jul"/>
    <n v="0"/>
    <n v="0"/>
    <n v="0"/>
    <s v="Por Ejecutar"/>
    <n v="1"/>
    <n v="3"/>
    <n v="3"/>
    <m/>
    <m/>
  </r>
  <r>
    <n v="12"/>
    <s v="OE1;PR_10;ACT_255"/>
    <x v="0"/>
    <s v="Fortalecer la Vigilancia."/>
    <s v="PR_10"/>
    <n v="2"/>
    <x v="0"/>
    <s v="PAI_01 - Operacional"/>
    <s v="ACT_255"/>
    <s v="Proponer modificación a normas reglamentarias conjuntamente con el MinTransporte y la Oficina Jurídica"/>
    <s v="DTTTA"/>
    <n v="4.4642857142857152E-4"/>
    <s v="Ago"/>
    <n v="1"/>
    <n v="0"/>
    <n v="0"/>
    <s v="Por Ejecutar"/>
    <n v="2"/>
    <n v="3"/>
    <n v="1.5"/>
    <m/>
    <m/>
  </r>
  <r>
    <n v="12"/>
    <s v="OE1;PR_10;ACT_255"/>
    <x v="0"/>
    <s v="Fortalecer la Vigilancia."/>
    <s v="PR_10"/>
    <n v="2"/>
    <x v="0"/>
    <s v="PAI_01 - Operacional"/>
    <s v="ACT_255"/>
    <s v="Proponer modificación a normas reglamentarias conjuntamente con el MinTransporte y la Oficina Jurídica"/>
    <s v="DTTTA"/>
    <n v="4.4642857142857152E-4"/>
    <s v="Sep"/>
    <n v="0"/>
    <n v="0"/>
    <n v="0"/>
    <s v="Por Ejecutar"/>
    <n v="2"/>
    <n v="3"/>
    <n v="1.5"/>
    <m/>
    <m/>
  </r>
  <r>
    <n v="12"/>
    <s v="OE1;PR_10;ACT_255"/>
    <x v="0"/>
    <s v="Fortalecer la Vigilancia."/>
    <s v="PR_10"/>
    <n v="2"/>
    <x v="0"/>
    <s v="PAI_01 - Operacional"/>
    <s v="ACT_255"/>
    <s v="Proponer modificación a normas reglamentarias conjuntamente con el MinTransporte y la Oficina Jurídica"/>
    <s v="DTTTA"/>
    <n v="4.4642857142857152E-4"/>
    <s v="Oct"/>
    <n v="0"/>
    <n v="0"/>
    <n v="0"/>
    <s v="Por Ejecutar"/>
    <n v="2"/>
    <n v="3"/>
    <n v="1.5"/>
    <m/>
    <m/>
  </r>
  <r>
    <n v="12"/>
    <s v="OE1;PR_10;ACT_255"/>
    <x v="0"/>
    <s v="Fortalecer la Vigilancia."/>
    <s v="PR_10"/>
    <n v="2"/>
    <x v="0"/>
    <s v="PAI_01 - Operacional"/>
    <s v="ACT_255"/>
    <s v="Proponer modificación a normas reglamentarias conjuntamente con el MinTransporte y la Oficina Jurídica"/>
    <s v="DTTTA"/>
    <n v="4.4642857142857152E-4"/>
    <s v="Nov"/>
    <n v="0"/>
    <n v="0"/>
    <n v="0"/>
    <s v="Por Ejecutar"/>
    <n v="2"/>
    <n v="3"/>
    <n v="1.5"/>
    <m/>
    <m/>
  </r>
  <r>
    <n v="12"/>
    <s v="OE1;PR_10;ACT_255"/>
    <x v="0"/>
    <s v="Fortalecer la Vigilancia."/>
    <s v="PR_10"/>
    <n v="2"/>
    <x v="0"/>
    <s v="PAI_01 - Operacional"/>
    <s v="ACT_255"/>
    <s v="Proponer modificación a normas reglamentarias conjuntamente con el MinTransporte y la Oficina Jurídica"/>
    <s v="DTTTA"/>
    <n v="4.4642857142857152E-4"/>
    <s v="Dic"/>
    <n v="1"/>
    <n v="0"/>
    <n v="0"/>
    <s v="Por Ejecutar"/>
    <n v="3"/>
    <n v="3"/>
    <n v="1"/>
    <m/>
    <m/>
  </r>
  <r>
    <n v="13"/>
    <s v="OE1;PR_10;ACT_200"/>
    <x v="0"/>
    <s v="Fortalecer la Vigilancia."/>
    <s v="PR_10"/>
    <n v="2"/>
    <x v="0"/>
    <s v="PAI_01 - Operacional"/>
    <s v="ACT_200"/>
    <s v="Implementar Modelo Integrado de Planeción y Gestión - Mipg en cada una de sus 7 dimensiones según corresponda"/>
    <s v="DTTTA"/>
    <n v="4.4642857142857152E-4"/>
    <s v="Ene"/>
    <n v="1"/>
    <n v="1"/>
    <n v="1"/>
    <s v="Culminada"/>
    <n v="1"/>
    <n v="1"/>
    <n v="1"/>
    <n v="9"/>
    <n v="9"/>
  </r>
  <r>
    <n v="13"/>
    <s v="OE1;PR_10;ACT_200"/>
    <x v="0"/>
    <s v="Fortalecer la Vigilancia."/>
    <s v="PR_10"/>
    <n v="2"/>
    <x v="0"/>
    <s v="PAI_01 - Operacional"/>
    <s v="ACT_200"/>
    <s v="Implementar Modelo Integrado de Planeción y Gestión - Mipg en cada una de sus 7 dimensiones según corresponda"/>
    <s v="DTTTA"/>
    <n v="4.4642857142857152E-4"/>
    <s v="Feb"/>
    <n v="2"/>
    <n v="2"/>
    <n v="1"/>
    <s v="Culminada"/>
    <n v="3"/>
    <n v="3"/>
    <n v="1"/>
    <m/>
    <m/>
  </r>
  <r>
    <n v="13"/>
    <s v="OE1;PR_10;ACT_200"/>
    <x v="0"/>
    <s v="Fortalecer la Vigilancia."/>
    <s v="PR_10"/>
    <n v="2"/>
    <x v="0"/>
    <s v="PAI_01 - Operacional"/>
    <s v="ACT_200"/>
    <s v="Implementar Modelo Integrado de Planeción y Gestión - Mipg en cada una de sus 7 dimensiones según corresponda"/>
    <s v="DTTTA"/>
    <n v="4.4642857142857152E-4"/>
    <s v="Mar"/>
    <n v="1"/>
    <n v="1"/>
    <n v="1"/>
    <s v="Culminada"/>
    <n v="4"/>
    <n v="4"/>
    <n v="1"/>
    <m/>
    <m/>
  </r>
  <r>
    <n v="13"/>
    <s v="OE1;PR_10;ACT_200"/>
    <x v="0"/>
    <s v="Fortalecer la Vigilancia."/>
    <s v="PR_10"/>
    <n v="2"/>
    <x v="0"/>
    <s v="PAI_01 - Operacional"/>
    <s v="ACT_200"/>
    <s v="Implementar Modelo Integrado de Planeción y Gestión - Mipg en cada una de sus 7 dimensiones según corresponda"/>
    <s v="DTTTA"/>
    <n v="4.4642857142857152E-4"/>
    <s v="Abr"/>
    <n v="2"/>
    <n v="2"/>
    <n v="1"/>
    <s v="Culminada"/>
    <n v="6"/>
    <n v="6"/>
    <n v="1"/>
    <m/>
    <m/>
  </r>
  <r>
    <n v="13"/>
    <s v="OE1;PR_10;ACT_200"/>
    <x v="0"/>
    <s v="Fortalecer la Vigilancia."/>
    <s v="PR_10"/>
    <n v="2"/>
    <x v="0"/>
    <s v="PAI_01 - Operacional"/>
    <s v="ACT_200"/>
    <s v="Implementar Modelo Integrado de Planeción y Gestión - Mipg en cada una de sus 7 dimensiones según corresponda"/>
    <s v="DTTTA"/>
    <n v="4.4642857142857152E-4"/>
    <s v="May"/>
    <n v="1"/>
    <n v="1"/>
    <n v="1"/>
    <s v="Culminada"/>
    <n v="7"/>
    <n v="7"/>
    <n v="1"/>
    <m/>
    <m/>
  </r>
  <r>
    <n v="13"/>
    <s v="OE1;PR_10;ACT_200"/>
    <x v="0"/>
    <s v="Fortalecer la Vigilancia."/>
    <s v="PR_10"/>
    <n v="2"/>
    <x v="0"/>
    <s v="PAI_01 - Operacional"/>
    <s v="ACT_200"/>
    <s v="Implementar Modelo Integrado de Planeción y Gestión - Mipg en cada una de sus 7 dimensiones según corresponda"/>
    <s v="DTTTA"/>
    <n v="4.4642857142857152E-4"/>
    <s v="Jun"/>
    <n v="2"/>
    <n v="2"/>
    <n v="1"/>
    <s v="Culminada"/>
    <n v="9"/>
    <n v="9"/>
    <n v="1"/>
    <m/>
    <m/>
  </r>
  <r>
    <n v="13"/>
    <s v="OE1;PR_10;ACT_200"/>
    <x v="0"/>
    <s v="Fortalecer la Vigilancia."/>
    <s v="PR_10"/>
    <n v="2"/>
    <x v="0"/>
    <s v="PAI_01 - Operacional"/>
    <s v="ACT_200"/>
    <s v="Implementar Modelo Integrado de Planeción y Gestión - Mipg en cada una de sus 7 dimensiones según corresponda"/>
    <s v="DTTTA"/>
    <n v="4.4642857142857152E-4"/>
    <s v="Jul"/>
    <n v="0"/>
    <n v="0"/>
    <n v="0"/>
    <s v="Por Ejecutar"/>
    <n v="9"/>
    <n v="9"/>
    <n v="1"/>
    <m/>
    <m/>
  </r>
  <r>
    <n v="13"/>
    <s v="OE1;PR_10;ACT_200"/>
    <x v="0"/>
    <s v="Fortalecer la Vigilancia."/>
    <s v="PR_10"/>
    <n v="2"/>
    <x v="0"/>
    <s v="PAI_01 - Operacional"/>
    <s v="ACT_200"/>
    <s v="Implementar Modelo Integrado de Planeción y Gestión - Mipg en cada una de sus 7 dimensiones según corresponda"/>
    <s v="DTTTA"/>
    <n v="4.4642857142857152E-4"/>
    <s v="Ago"/>
    <n v="0"/>
    <n v="0"/>
    <n v="0"/>
    <s v="Por Ejecutar"/>
    <n v="9"/>
    <n v="9"/>
    <n v="1"/>
    <m/>
    <m/>
  </r>
  <r>
    <n v="13"/>
    <s v="OE1;PR_10;ACT_200"/>
    <x v="0"/>
    <s v="Fortalecer la Vigilancia."/>
    <s v="PR_10"/>
    <n v="2"/>
    <x v="0"/>
    <s v="PAI_01 - Operacional"/>
    <s v="ACT_200"/>
    <s v="Implementar Modelo Integrado de Planeción y Gestión - Mipg en cada una de sus 7 dimensiones según corresponda"/>
    <s v="DTTTA"/>
    <n v="4.4642857142857152E-4"/>
    <s v="Sep"/>
    <n v="0"/>
    <n v="0"/>
    <n v="0"/>
    <s v="Por Ejecutar"/>
    <n v="9"/>
    <n v="9"/>
    <n v="1"/>
    <m/>
    <m/>
  </r>
  <r>
    <n v="13"/>
    <s v="OE1;PR_10;ACT_200"/>
    <x v="0"/>
    <s v="Fortalecer la Vigilancia."/>
    <s v="PR_10"/>
    <n v="2"/>
    <x v="0"/>
    <s v="PAI_01 - Operacional"/>
    <s v="ACT_200"/>
    <s v="Implementar Modelo Integrado de Planeción y Gestión - Mipg en cada una de sus 7 dimensiones según corresponda"/>
    <s v="DTTTA"/>
    <n v="4.4642857142857152E-4"/>
    <s v="Oct"/>
    <n v="0"/>
    <n v="0"/>
    <n v="0"/>
    <s v="Por Ejecutar"/>
    <n v="9"/>
    <n v="9"/>
    <n v="1"/>
    <m/>
    <m/>
  </r>
  <r>
    <n v="13"/>
    <s v="OE1;PR_10;ACT_200"/>
    <x v="0"/>
    <s v="Fortalecer la Vigilancia."/>
    <s v="PR_10"/>
    <n v="2"/>
    <x v="0"/>
    <s v="PAI_01 - Operacional"/>
    <s v="ACT_200"/>
    <s v="Implementar Modelo Integrado de Planeción y Gestión - Mipg en cada una de sus 7 dimensiones según corresponda"/>
    <s v="DTTTA"/>
    <n v="4.4642857142857152E-4"/>
    <s v="Nov"/>
    <n v="0"/>
    <n v="0"/>
    <n v="0"/>
    <s v="Por Ejecutar"/>
    <n v="9"/>
    <n v="9"/>
    <n v="1"/>
    <m/>
    <m/>
  </r>
  <r>
    <n v="13"/>
    <s v="OE1;PR_10;ACT_200"/>
    <x v="0"/>
    <s v="Fortalecer la Vigilancia."/>
    <s v="PR_10"/>
    <n v="2"/>
    <x v="0"/>
    <s v="PAI_01 - Operacional"/>
    <s v="ACT_200"/>
    <s v="Implementar Modelo Integrado de Planeción y Gestión - Mipg en cada una de sus 7 dimensiones según corresponda"/>
    <s v="DTTTA"/>
    <n v="4.4642857142857152E-4"/>
    <s v="Dic"/>
    <n v="0"/>
    <n v="0"/>
    <n v="0"/>
    <s v="Por Ejecutar"/>
    <n v="9"/>
    <n v="9"/>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Ene"/>
    <n v="19"/>
    <n v="19"/>
    <n v="1"/>
    <s v="Culminada"/>
    <n v="19"/>
    <n v="19"/>
    <n v="1"/>
    <n v="391"/>
    <n v="391"/>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Feb"/>
    <n v="33"/>
    <n v="33"/>
    <n v="1"/>
    <s v="Culminada"/>
    <n v="52"/>
    <n v="52"/>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Mar"/>
    <n v="26"/>
    <n v="26"/>
    <n v="1"/>
    <s v="Culminada"/>
    <n v="78"/>
    <n v="78"/>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Abr"/>
    <n v="31"/>
    <n v="31"/>
    <n v="1"/>
    <s v="Culminada"/>
    <n v="109"/>
    <n v="109"/>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May"/>
    <n v="131"/>
    <n v="131"/>
    <n v="1"/>
    <s v="Culminada"/>
    <n v="240"/>
    <n v="240"/>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Jun"/>
    <n v="151"/>
    <n v="151"/>
    <n v="1"/>
    <s v="Culminada"/>
    <n v="391"/>
    <n v="391"/>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Jul"/>
    <n v="0"/>
    <n v="0"/>
    <n v="0"/>
    <s v="Por Ejecutar"/>
    <n v="391"/>
    <n v="391"/>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Ago"/>
    <n v="0"/>
    <n v="0"/>
    <n v="0"/>
    <s v="Por Ejecutar"/>
    <n v="391"/>
    <n v="391"/>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Sep"/>
    <n v="0"/>
    <n v="0"/>
    <n v="0"/>
    <s v="Por Ejecutar"/>
    <n v="391"/>
    <n v="391"/>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Oct"/>
    <n v="0"/>
    <n v="0"/>
    <n v="0"/>
    <s v="Por Ejecutar"/>
    <n v="391"/>
    <n v="391"/>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Nov"/>
    <n v="0"/>
    <n v="0"/>
    <n v="0"/>
    <s v="Por Ejecutar"/>
    <n v="391"/>
    <n v="391"/>
    <n v="1"/>
    <m/>
    <m/>
  </r>
  <r>
    <n v="14"/>
    <s v="OE1;PR_10;ACT_257"/>
    <x v="0"/>
    <s v="Fortalecer la Vigilancia."/>
    <s v="PR_10"/>
    <n v="2"/>
    <x v="0"/>
    <s v="PAI_01 - Operacional"/>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TTTA"/>
    <n v="4.4642857142857152E-4"/>
    <s v="Dic"/>
    <n v="0"/>
    <n v="0"/>
    <n v="0"/>
    <s v="Por Ejecutar"/>
    <n v="391"/>
    <n v="391"/>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Ene"/>
    <n v="8"/>
    <n v="8"/>
    <n v="1"/>
    <s v="Culminada"/>
    <n v="8"/>
    <n v="8"/>
    <n v="1"/>
    <n v="54"/>
    <n v="54"/>
  </r>
  <r>
    <n v="15"/>
    <s v="OE1;PR_10;ACT_250"/>
    <x v="0"/>
    <s v="Fortalecer la Vigilancia."/>
    <s v="PR_10"/>
    <n v="2"/>
    <x v="0"/>
    <s v="PAI_01 - Operacional"/>
    <s v="ACT_250"/>
    <s v="Planear y gestionar las actividades necesarias para dar cumplimiento a las tematicas asignadas por el Señora Superintendente"/>
    <s v="DSI"/>
    <n v="4.4642857142857152E-4"/>
    <s v="Feb"/>
    <n v="16"/>
    <n v="16"/>
    <n v="1"/>
    <s v="Culminada"/>
    <n v="24"/>
    <n v="2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Mar"/>
    <n v="13"/>
    <n v="13"/>
    <n v="1"/>
    <s v="Culminada"/>
    <n v="37"/>
    <n v="37"/>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Abr"/>
    <n v="17"/>
    <n v="17"/>
    <n v="1"/>
    <s v="Culminada"/>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May"/>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Jun"/>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Jul"/>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Ago"/>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Sep"/>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Oct"/>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Nov"/>
    <n v="0"/>
    <n v="0"/>
    <n v="0"/>
    <s v="Por Ejecutar"/>
    <n v="54"/>
    <n v="54"/>
    <n v="1"/>
    <m/>
    <m/>
  </r>
  <r>
    <n v="15"/>
    <s v="OE1;PR_10;ACT_250"/>
    <x v="0"/>
    <s v="Fortalecer la Vigilancia."/>
    <s v="PR_10"/>
    <n v="2"/>
    <x v="0"/>
    <s v="PAI_01 - Operacional"/>
    <s v="ACT_250"/>
    <s v="Planear y gestionar las actividades necesarias para dar cumplimiento a las tematicas asignadas por el Señora Superintendente"/>
    <s v="DSI"/>
    <n v="4.4642857142857152E-4"/>
    <s v="Dic"/>
    <n v="0"/>
    <n v="0"/>
    <n v="0"/>
    <s v="Por Ejecutar"/>
    <n v="54"/>
    <n v="54"/>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Ene"/>
    <n v="8"/>
    <n v="8"/>
    <n v="1"/>
    <s v="Culminada"/>
    <n v="8"/>
    <n v="8"/>
    <n v="1"/>
    <n v="72"/>
    <n v="72"/>
  </r>
  <r>
    <n v="16"/>
    <s v="OE1;PR_10;ACT_251"/>
    <x v="0"/>
    <s v="Fortalecer la Vigilancia."/>
    <s v="PR_10"/>
    <n v="2"/>
    <x v="0"/>
    <s v="PAI_01 - Operacional"/>
    <s v="ACT_251"/>
    <s v="Planear y gestionar las actividades necesarias para dar cumplimiento a las tematicas asignadas por el Señora Superintendente"/>
    <s v="DSI"/>
    <n v="4.4642857142857152E-4"/>
    <s v="Feb"/>
    <n v="18"/>
    <n v="18"/>
    <n v="1"/>
    <s v="Culminada"/>
    <n v="26"/>
    <n v="26"/>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Mar"/>
    <n v="17"/>
    <n v="17"/>
    <n v="1"/>
    <s v="Culminada"/>
    <n v="43"/>
    <n v="43"/>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Abr"/>
    <n v="19"/>
    <n v="19"/>
    <n v="1"/>
    <s v="Culminada"/>
    <n v="62"/>
    <n v="6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May"/>
    <n v="4"/>
    <n v="4"/>
    <n v="1"/>
    <s v="Culminada"/>
    <n v="66"/>
    <n v="66"/>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Jun"/>
    <n v="6"/>
    <n v="6"/>
    <n v="1"/>
    <s v="Culminada"/>
    <n v="72"/>
    <n v="7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Jul"/>
    <n v="0"/>
    <n v="0"/>
    <n v="0"/>
    <s v="Por Ejecutar"/>
    <n v="72"/>
    <n v="7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Ago"/>
    <n v="0"/>
    <n v="0"/>
    <n v="0"/>
    <s v="Por Ejecutar"/>
    <n v="72"/>
    <n v="7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Sep"/>
    <n v="0"/>
    <n v="0"/>
    <n v="0"/>
    <s v="Por Ejecutar"/>
    <n v="72"/>
    <n v="7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Oct"/>
    <n v="0"/>
    <n v="0"/>
    <n v="0"/>
    <s v="Por Ejecutar"/>
    <n v="72"/>
    <n v="7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Nov"/>
    <n v="0"/>
    <n v="0"/>
    <n v="0"/>
    <s v="Por Ejecutar"/>
    <n v="72"/>
    <n v="72"/>
    <n v="1"/>
    <m/>
    <m/>
  </r>
  <r>
    <n v="16"/>
    <s v="OE1;PR_10;ACT_251"/>
    <x v="0"/>
    <s v="Fortalecer la Vigilancia."/>
    <s v="PR_10"/>
    <n v="2"/>
    <x v="0"/>
    <s v="PAI_01 - Operacional"/>
    <s v="ACT_251"/>
    <s v="Planear y gestionar las actividades necesarias para dar cumplimiento a las tematicas asignadas por el Señora Superintendente"/>
    <s v="DSI"/>
    <n v="4.4642857142857152E-4"/>
    <s v="Dic"/>
    <n v="0"/>
    <n v="0"/>
    <n v="0"/>
    <s v="Por Ejecutar"/>
    <n v="72"/>
    <n v="72"/>
    <n v="1"/>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Ene"/>
    <n v="39"/>
    <n v="37"/>
    <n v="0.94871794871794868"/>
    <s v="Gestionado"/>
    <n v="39"/>
    <n v="37"/>
    <n v="0.94871794871794868"/>
    <n v="305"/>
    <n v="285"/>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Feb"/>
    <n v="78"/>
    <n v="77"/>
    <n v="0.98717948717948723"/>
    <s v="Culminada"/>
    <n v="117"/>
    <n v="114"/>
    <n v="0.97435897435897434"/>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Mar"/>
    <n v="40"/>
    <n v="36"/>
    <n v="0.9"/>
    <s v="Gestionado"/>
    <n v="157"/>
    <n v="150"/>
    <n v="0.95541401273885351"/>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Abr"/>
    <n v="28"/>
    <n v="25"/>
    <n v="0.8928571428571429"/>
    <s v="Gestionado"/>
    <n v="185"/>
    <n v="175"/>
    <n v="0.94594594594594594"/>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May"/>
    <n v="120"/>
    <n v="110"/>
    <n v="0.91666666666666663"/>
    <s v="Gestionado"/>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Jun"/>
    <n v="0"/>
    <n v="0"/>
    <n v="0"/>
    <s v="Por Ejecutar"/>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Jul"/>
    <n v="0"/>
    <n v="0"/>
    <n v="0"/>
    <s v="Por Ejecutar"/>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Ago"/>
    <n v="0"/>
    <n v="0"/>
    <n v="0"/>
    <s v="Por Ejecutar"/>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Sep"/>
    <n v="0"/>
    <n v="0"/>
    <n v="0"/>
    <s v="Por Ejecutar"/>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Oct"/>
    <n v="0"/>
    <n v="0"/>
    <n v="0"/>
    <s v="Por Ejecutar"/>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Nov"/>
    <n v="0"/>
    <n v="0"/>
    <n v="0"/>
    <s v="Por Ejecutar"/>
    <n v="305"/>
    <n v="285"/>
    <n v="0.93442622950819676"/>
    <m/>
    <m/>
  </r>
  <r>
    <n v="17"/>
    <s v="OE1;PR_10;ACT_03"/>
    <x v="0"/>
    <s v="Fortalecer la Vigilancia."/>
    <s v="PR_10"/>
    <n v="2"/>
    <x v="0"/>
    <s v="PAI_01 - Operacional"/>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SI"/>
    <n v="4.4642857142857152E-4"/>
    <s v="Dic"/>
    <n v="0"/>
    <n v="0"/>
    <n v="0"/>
    <s v="Por Ejecutar"/>
    <n v="305"/>
    <n v="285"/>
    <n v="0.93442622950819676"/>
    <m/>
    <m/>
  </r>
  <r>
    <n v="18"/>
    <s v="OE4;PR_09;ACT_04"/>
    <x v="1"/>
    <s v="Fortalecer la presencia en las regionales."/>
    <s v="PR_09"/>
    <n v="1"/>
    <x v="1"/>
    <s v="PEI_09 - Súper Regiones"/>
    <s v="ACT_04"/>
    <s v="9.1 Efectuar presencia regional"/>
    <s v="DSI"/>
    <n v="4.4642857142857152E-4"/>
    <s v="Ene"/>
    <n v="0.63"/>
    <n v="0.63"/>
    <n v="1"/>
    <s v="Culminada"/>
    <n v="0.63"/>
    <n v="0.63"/>
    <n v="1"/>
    <n v="0.88000000000000012"/>
    <n v="0.83000000000000007"/>
  </r>
  <r>
    <n v="18"/>
    <s v="OE4;PR_09;ACT_04"/>
    <x v="1"/>
    <s v="Fortalecer la presencia en las regionales."/>
    <s v="PR_09"/>
    <n v="1"/>
    <x v="1"/>
    <s v="PEI_09 - Súper Regiones"/>
    <s v="ACT_04"/>
    <s v="9.1 Efectuar presencia regional"/>
    <s v="DSI"/>
    <n v="4.4642857142857152E-4"/>
    <s v="Feb"/>
    <n v="0"/>
    <n v="0"/>
    <n v="0"/>
    <s v="Por Ejecutar"/>
    <n v="0.63"/>
    <n v="0.63"/>
    <n v="1"/>
    <m/>
    <m/>
  </r>
  <r>
    <n v="18"/>
    <s v="OE4;PR_09;ACT_04"/>
    <x v="1"/>
    <s v="Fortalecer la presencia en las regionales."/>
    <s v="PR_09"/>
    <n v="1"/>
    <x v="1"/>
    <s v="PEI_09 - Súper Regiones"/>
    <s v="ACT_04"/>
    <s v="9.1 Efectuar presencia regional"/>
    <s v="DSI"/>
    <n v="4.4642857142857152E-4"/>
    <s v="Mar"/>
    <n v="0"/>
    <n v="0"/>
    <n v="0"/>
    <s v="Por Ejecutar"/>
    <n v="0.63"/>
    <n v="0.63"/>
    <n v="1"/>
    <m/>
    <m/>
  </r>
  <r>
    <n v="18"/>
    <s v="OE4;PR_09;ACT_04"/>
    <x v="1"/>
    <s v="Fortalecer la presencia en las regionales."/>
    <s v="PR_09"/>
    <n v="1"/>
    <x v="1"/>
    <s v="PEI_09 - Súper Regiones"/>
    <s v="ACT_04"/>
    <s v="9.1 Efectuar presencia regional"/>
    <s v="DSI"/>
    <n v="4.4642857142857152E-4"/>
    <s v="Abr"/>
    <n v="0.2"/>
    <n v="0.2"/>
    <n v="1"/>
    <s v="Culminada"/>
    <n v="0.83000000000000007"/>
    <n v="0.83000000000000007"/>
    <n v="1"/>
    <m/>
    <m/>
  </r>
  <r>
    <n v="18"/>
    <s v="OE4;PR_09;ACT_04"/>
    <x v="1"/>
    <s v="Fortalecer la presencia en las regionales."/>
    <s v="PR_09"/>
    <n v="1"/>
    <x v="1"/>
    <s v="PEI_09 - Súper Regiones"/>
    <s v="ACT_04"/>
    <s v="9.1 Efectuar presencia regional"/>
    <s v="DSI"/>
    <n v="4.4642857142857152E-4"/>
    <s v="May"/>
    <n v="0"/>
    <n v="0"/>
    <n v="0"/>
    <s v="Por Ejecutar"/>
    <n v="0.83000000000000007"/>
    <n v="0.83000000000000007"/>
    <n v="1"/>
    <m/>
    <m/>
  </r>
  <r>
    <n v="18"/>
    <s v="OE4;PR_09;ACT_04"/>
    <x v="1"/>
    <s v="Fortalecer la presencia en las regionales."/>
    <s v="PR_09"/>
    <n v="1"/>
    <x v="1"/>
    <s v="PEI_09 - Súper Regiones"/>
    <s v="ACT_04"/>
    <s v="9.1 Efectuar presencia regional"/>
    <s v="DSI"/>
    <n v="4.4642857142857152E-4"/>
    <s v="Jun"/>
    <n v="0"/>
    <n v="0"/>
    <n v="0"/>
    <s v="Por Ejecutar"/>
    <n v="0.83000000000000007"/>
    <n v="0.83000000000000007"/>
    <n v="1"/>
    <m/>
    <m/>
  </r>
  <r>
    <n v="18"/>
    <s v="OE4;PR_09;ACT_04"/>
    <x v="1"/>
    <s v="Fortalecer la presencia en las regionales."/>
    <s v="PR_09"/>
    <n v="1"/>
    <x v="1"/>
    <s v="PEI_09 - Súper Regiones"/>
    <s v="ACT_04"/>
    <s v="9.1 Efectuar presencia regional"/>
    <s v="DSI"/>
    <n v="4.4642857142857152E-4"/>
    <s v="Jul"/>
    <n v="0"/>
    <n v="0"/>
    <n v="0"/>
    <s v="Por Ejecutar"/>
    <n v="0.83000000000000007"/>
    <n v="0.83000000000000007"/>
    <n v="1"/>
    <m/>
    <m/>
  </r>
  <r>
    <n v="18"/>
    <s v="OE4;PR_09;ACT_04"/>
    <x v="1"/>
    <s v="Fortalecer la presencia en las regionales."/>
    <s v="PR_09"/>
    <n v="1"/>
    <x v="1"/>
    <s v="PEI_09 - Súper Regiones"/>
    <s v="ACT_04"/>
    <s v="9.1 Efectuar presencia regional"/>
    <s v="DSI"/>
    <n v="4.4642857142857152E-4"/>
    <s v="Ago"/>
    <n v="0.05"/>
    <n v="0"/>
    <n v="0"/>
    <s v="Por Ejecutar"/>
    <n v="0.88000000000000012"/>
    <n v="0.83000000000000007"/>
    <n v="0.94318181818181812"/>
    <m/>
    <m/>
  </r>
  <r>
    <n v="18"/>
    <s v="OE4;PR_09;ACT_04"/>
    <x v="1"/>
    <s v="Fortalecer la presencia en las regionales."/>
    <s v="PR_09"/>
    <n v="1"/>
    <x v="1"/>
    <s v="PEI_09 - Súper Regiones"/>
    <s v="ACT_04"/>
    <s v="9.1 Efectuar presencia regional"/>
    <s v="DSI"/>
    <n v="4.4642857142857152E-4"/>
    <s v="Sep"/>
    <n v="0"/>
    <n v="0"/>
    <n v="0"/>
    <s v="Por Ejecutar"/>
    <n v="0.88000000000000012"/>
    <n v="0.83000000000000007"/>
    <n v="0.94318181818181812"/>
    <m/>
    <m/>
  </r>
  <r>
    <n v="18"/>
    <s v="OE4;PR_09;ACT_04"/>
    <x v="1"/>
    <s v="Fortalecer la presencia en las regionales."/>
    <s v="PR_09"/>
    <n v="1"/>
    <x v="1"/>
    <s v="PEI_09 - Súper Regiones"/>
    <s v="ACT_04"/>
    <s v="9.1 Efectuar presencia regional"/>
    <s v="DSI"/>
    <n v="4.4642857142857152E-4"/>
    <s v="Oct"/>
    <n v="0"/>
    <n v="0"/>
    <n v="0"/>
    <s v="Por Ejecutar"/>
    <n v="0.88000000000000012"/>
    <n v="0.83000000000000007"/>
    <n v="0.94318181818181812"/>
    <m/>
    <m/>
  </r>
  <r>
    <n v="18"/>
    <s v="OE4;PR_09;ACT_04"/>
    <x v="1"/>
    <s v="Fortalecer la presencia en las regionales."/>
    <s v="PR_09"/>
    <n v="1"/>
    <x v="1"/>
    <s v="PEI_09 - Súper Regiones"/>
    <s v="ACT_04"/>
    <s v="9.1 Efectuar presencia regional"/>
    <s v="DSI"/>
    <n v="4.4642857142857152E-4"/>
    <s v="Nov"/>
    <n v="0"/>
    <n v="0"/>
    <n v="0"/>
    <s v="Por Ejecutar"/>
    <n v="0.88000000000000012"/>
    <n v="0.83000000000000007"/>
    <n v="0.94318181818181812"/>
    <m/>
    <m/>
  </r>
  <r>
    <n v="18"/>
    <s v="OE4;PR_09;ACT_04"/>
    <x v="1"/>
    <s v="Fortalecer la presencia en las regionales."/>
    <s v="PR_09"/>
    <n v="1"/>
    <x v="1"/>
    <s v="PEI_09 - Súper Regiones"/>
    <s v="ACT_04"/>
    <s v="9.1 Efectuar presencia regional"/>
    <s v="DSI"/>
    <n v="4.4642857142857152E-4"/>
    <s v="Dic"/>
    <n v="0"/>
    <n v="0"/>
    <n v="0"/>
    <s v="Por Ejecutar"/>
    <n v="0.88000000000000012"/>
    <n v="0.83000000000000007"/>
    <n v="0.94318181818181812"/>
    <m/>
    <m/>
  </r>
  <r>
    <n v="19"/>
    <s v="OE4;PR_09;ACT_05"/>
    <x v="1"/>
    <s v="Fortalecer la presencia en las regionales."/>
    <s v="PR_09"/>
    <n v="2"/>
    <x v="1"/>
    <s v="PEI_09 - Súper Regiones"/>
    <s v="ACT_05"/>
    <s v="9.2 Poner en marcha oficinas de la SPT"/>
    <s v="DSI"/>
    <n v="4.4642857142857152E-4"/>
    <s v="Ene"/>
    <n v="0"/>
    <n v="0"/>
    <n v="0"/>
    <s v="Por Ejecutar"/>
    <n v="0"/>
    <n v="0"/>
    <n v="0"/>
    <n v="7"/>
    <n v="7"/>
  </r>
  <r>
    <n v="19"/>
    <s v="OE4;PR_09;ACT_05"/>
    <x v="1"/>
    <s v="Fortalecer la presencia en las regionales."/>
    <s v="PR_09"/>
    <n v="2"/>
    <x v="1"/>
    <s v="PEI_09 - Súper Regiones"/>
    <s v="ACT_05"/>
    <s v="9.2 Poner en marcha oficinas de la SPT"/>
    <s v="DSI"/>
    <n v="4.4642857142857152E-4"/>
    <s v="Feb"/>
    <n v="0"/>
    <n v="1"/>
    <n v="0"/>
    <s v="Por Ejecutar"/>
    <n v="0"/>
    <n v="1"/>
    <n v="0"/>
    <m/>
    <m/>
  </r>
  <r>
    <n v="19"/>
    <s v="OE4;PR_09;ACT_05"/>
    <x v="1"/>
    <s v="Fortalecer la presencia en las regionales."/>
    <s v="PR_09"/>
    <n v="2"/>
    <x v="1"/>
    <s v="PEI_09 - Súper Regiones"/>
    <s v="ACT_05"/>
    <s v="9.2 Poner en marcha oficinas de la SPT"/>
    <s v="DSI"/>
    <n v="4.4642857142857152E-4"/>
    <s v="Mar"/>
    <n v="2"/>
    <n v="1"/>
    <n v="0.5"/>
    <s v="En Tramite"/>
    <n v="2"/>
    <n v="2"/>
    <n v="1"/>
    <m/>
    <m/>
  </r>
  <r>
    <n v="19"/>
    <s v="OE4;PR_09;ACT_05"/>
    <x v="1"/>
    <s v="Fortalecer la presencia en las regionales."/>
    <s v="PR_09"/>
    <n v="2"/>
    <x v="1"/>
    <s v="PEI_09 - Súper Regiones"/>
    <s v="ACT_05"/>
    <s v="9.2 Poner en marcha oficinas de la SPT"/>
    <s v="DSI"/>
    <n v="4.4642857142857152E-4"/>
    <s v="Abr"/>
    <n v="2"/>
    <n v="2"/>
    <n v="1"/>
    <s v="Culminada"/>
    <n v="4"/>
    <n v="4"/>
    <n v="1"/>
    <m/>
    <m/>
  </r>
  <r>
    <n v="19"/>
    <s v="OE4;PR_09;ACT_05"/>
    <x v="1"/>
    <s v="Fortalecer la presencia en las regionales."/>
    <s v="PR_09"/>
    <n v="2"/>
    <x v="1"/>
    <s v="PEI_09 - Súper Regiones"/>
    <s v="ACT_05"/>
    <s v="9.2 Poner en marcha oficinas de la SPT"/>
    <s v="DSI"/>
    <n v="4.4642857142857152E-4"/>
    <s v="May"/>
    <n v="3"/>
    <n v="0"/>
    <n v="0"/>
    <s v="Por Ejecutar"/>
    <n v="7"/>
    <n v="4"/>
    <n v="0.5714285714285714"/>
    <m/>
    <m/>
  </r>
  <r>
    <n v="19"/>
    <s v="OE4;PR_09;ACT_05"/>
    <x v="1"/>
    <s v="Fortalecer la presencia en las regionales."/>
    <s v="PR_09"/>
    <n v="2"/>
    <x v="1"/>
    <s v="PEI_09 - Súper Regiones"/>
    <s v="ACT_05"/>
    <s v="9.2 Poner en marcha oficinas de la SPT"/>
    <s v="DSI"/>
    <n v="4.4642857142857152E-4"/>
    <s v="Jun"/>
    <n v="0"/>
    <n v="3"/>
    <n v="0"/>
    <s v="Por Ejecutar"/>
    <n v="7"/>
    <n v="7"/>
    <n v="1"/>
    <m/>
    <m/>
  </r>
  <r>
    <n v="19"/>
    <s v="OE4;PR_09;ACT_05"/>
    <x v="1"/>
    <s v="Fortalecer la presencia en las regionales."/>
    <s v="PR_09"/>
    <n v="2"/>
    <x v="1"/>
    <s v="PEI_09 - Súper Regiones"/>
    <s v="ACT_05"/>
    <s v="9.2 Poner en marcha oficinas de la SPT"/>
    <s v="DSI"/>
    <n v="4.4642857142857152E-4"/>
    <s v="Jul"/>
    <n v="0"/>
    <n v="0"/>
    <n v="0"/>
    <s v="Por Ejecutar"/>
    <n v="7"/>
    <n v="7"/>
    <n v="1"/>
    <m/>
    <m/>
  </r>
  <r>
    <n v="19"/>
    <s v="OE4;PR_09;ACT_05"/>
    <x v="1"/>
    <s v="Fortalecer la presencia en las regionales."/>
    <s v="PR_09"/>
    <n v="2"/>
    <x v="1"/>
    <s v="PEI_09 - Súper Regiones"/>
    <s v="ACT_05"/>
    <s v="9.2 Poner en marcha oficinas de la SPT"/>
    <s v="DSI"/>
    <n v="4.4642857142857152E-4"/>
    <s v="Ago"/>
    <n v="0"/>
    <n v="0"/>
    <n v="0"/>
    <s v="Por Ejecutar"/>
    <n v="7"/>
    <n v="7"/>
    <n v="1"/>
    <m/>
    <m/>
  </r>
  <r>
    <n v="19"/>
    <s v="OE4;PR_09;ACT_05"/>
    <x v="1"/>
    <s v="Fortalecer la presencia en las regionales."/>
    <s v="PR_09"/>
    <n v="2"/>
    <x v="1"/>
    <s v="PEI_09 - Súper Regiones"/>
    <s v="ACT_05"/>
    <s v="9.2 Poner en marcha oficinas de la SPT"/>
    <s v="DSI"/>
    <n v="4.4642857142857152E-4"/>
    <s v="Sep"/>
    <n v="0"/>
    <n v="0"/>
    <e v="#DIV/0!"/>
    <e v="#DIV/0!"/>
    <n v="7"/>
    <n v="7"/>
    <n v="1"/>
    <m/>
    <m/>
  </r>
  <r>
    <n v="19"/>
    <s v="OE4;PR_09;ACT_05"/>
    <x v="1"/>
    <s v="Fortalecer la presencia en las regionales."/>
    <s v="PR_09"/>
    <n v="2"/>
    <x v="1"/>
    <s v="PEI_09 - Súper Regiones"/>
    <s v="ACT_05"/>
    <s v="9.2 Poner en marcha oficinas de la SPT"/>
    <s v="DSI"/>
    <n v="4.4642857142857152E-4"/>
    <s v="Oct"/>
    <n v="0"/>
    <n v="0"/>
    <n v="0"/>
    <s v="Por Ejecutar"/>
    <n v="7"/>
    <n v="7"/>
    <n v="1"/>
    <m/>
    <m/>
  </r>
  <r>
    <n v="19"/>
    <s v="OE4;PR_09;ACT_05"/>
    <x v="1"/>
    <s v="Fortalecer la presencia en las regionales."/>
    <s v="PR_09"/>
    <n v="2"/>
    <x v="1"/>
    <s v="PEI_09 - Súper Regiones"/>
    <s v="ACT_05"/>
    <s v="9.2 Poner en marcha oficinas de la SPT"/>
    <s v="DSI"/>
    <n v="4.4642857142857152E-4"/>
    <s v="Nov"/>
    <n v="0"/>
    <n v="0"/>
    <n v="0"/>
    <s v="Por Ejecutar"/>
    <n v="7"/>
    <n v="7"/>
    <n v="1"/>
    <m/>
    <m/>
  </r>
  <r>
    <n v="19"/>
    <s v="OE4;PR_09;ACT_05"/>
    <x v="1"/>
    <s v="Fortalecer la presencia en las regionales."/>
    <s v="PR_09"/>
    <n v="2"/>
    <x v="1"/>
    <s v="PEI_09 - Súper Regiones"/>
    <s v="ACT_05"/>
    <s v="9.2 Poner en marcha oficinas de la SPT"/>
    <s v="DSI"/>
    <n v="4.4642857142857152E-4"/>
    <s v="Dic"/>
    <n v="0"/>
    <n v="0"/>
    <n v="0"/>
    <s v="Por Ejecutar"/>
    <n v="7"/>
    <n v="7"/>
    <n v="1"/>
    <m/>
    <m/>
  </r>
  <r>
    <n v="20"/>
    <s v="OE1;PR_03;ACT_06"/>
    <x v="0"/>
    <s v="Fortalecer la Vigilancia."/>
    <s v="PR_03"/>
    <n v="1"/>
    <x v="1"/>
    <s v="PEI_03 - Sensibilización en materia de derechos y deberes en el sector transporte"/>
    <s v="ACT_06"/>
    <s v="3.1 Adelantar campaña a 10200 personas"/>
    <s v="DSI"/>
    <n v="4.4642857142857152E-4"/>
    <s v="Ene"/>
    <n v="2.8333333333333335E-2"/>
    <n v="2.8333000000000001E-2"/>
    <n v="0.99998823529411762"/>
    <s v="Culminada"/>
    <n v="2.8333333333333335E-2"/>
    <n v="2.8333000000000001E-2"/>
    <n v="0.99998823529411762"/>
    <n v="0.33999999999999991"/>
    <n v="0.14166500000000001"/>
  </r>
  <r>
    <n v="20"/>
    <s v="OE1;PR_03;ACT_06"/>
    <x v="0"/>
    <s v="Fortalecer la Vigilancia."/>
    <s v="PR_03"/>
    <n v="1"/>
    <x v="1"/>
    <s v="PEI_03 - Sensibilización en materia de derechos y deberes en el sector transporte"/>
    <s v="ACT_06"/>
    <s v="3.1 Adelantar campaña a 10200 personas"/>
    <s v="DSI"/>
    <n v="4.4642857142857152E-4"/>
    <s v="Feb"/>
    <n v="2.8333333333333335E-2"/>
    <n v="2.8333000000000001E-2"/>
    <n v="0.99998823529411762"/>
    <s v="Culminada"/>
    <n v="5.6666666666666671E-2"/>
    <n v="5.6666000000000001E-2"/>
    <n v="0.99998823529411762"/>
    <m/>
    <m/>
  </r>
  <r>
    <n v="20"/>
    <s v="OE1;PR_03;ACT_06"/>
    <x v="0"/>
    <s v="Fortalecer la Vigilancia."/>
    <s v="PR_03"/>
    <n v="1"/>
    <x v="1"/>
    <s v="PEI_03 - Sensibilización en materia de derechos y deberes en el sector transporte"/>
    <s v="ACT_06"/>
    <s v="3.1 Adelantar campaña a 10200 personas"/>
    <s v="DSI"/>
    <n v="4.4642857142857152E-4"/>
    <s v="Mar"/>
    <n v="2.8333333333333335E-2"/>
    <n v="2.8333000000000001E-2"/>
    <n v="0.99998823529411762"/>
    <s v="Culminada"/>
    <n v="8.5000000000000006E-2"/>
    <n v="8.4999000000000005E-2"/>
    <n v="0.99998823529411762"/>
    <m/>
    <m/>
  </r>
  <r>
    <n v="20"/>
    <s v="OE1;PR_03;ACT_06"/>
    <x v="0"/>
    <s v="Fortalecer la Vigilancia."/>
    <s v="PR_03"/>
    <n v="1"/>
    <x v="1"/>
    <s v="PEI_03 - Sensibilización en materia de derechos y deberes en el sector transporte"/>
    <s v="ACT_06"/>
    <s v="3.1 Adelantar campaña a 10200 personas"/>
    <s v="DSI"/>
    <n v="4.4642857142857152E-4"/>
    <s v="Abr"/>
    <n v="2.8333333333333335E-2"/>
    <n v="2.8333000000000001E-2"/>
    <n v="0.99998823529411762"/>
    <s v="Culminada"/>
    <n v="0.11333333333333334"/>
    <n v="0.113332"/>
    <n v="0.99998823529411762"/>
    <m/>
    <m/>
  </r>
  <r>
    <n v="20"/>
    <s v="OE1;PR_03;ACT_06"/>
    <x v="0"/>
    <s v="Fortalecer la Vigilancia."/>
    <s v="PR_03"/>
    <n v="1"/>
    <x v="1"/>
    <s v="PEI_03 - Sensibilización en materia de derechos y deberes en el sector transporte"/>
    <s v="ACT_06"/>
    <s v="3.1 Adelantar campaña a 10200 personas"/>
    <s v="DSI"/>
    <n v="4.4642857142857152E-4"/>
    <s v="May"/>
    <n v="2.8333333333333335E-2"/>
    <n v="2.8333000000000001E-2"/>
    <n v="0.99998823529411762"/>
    <s v="Culminada"/>
    <n v="0.14166666666666666"/>
    <n v="0.14166500000000001"/>
    <n v="0.99998823529411773"/>
    <m/>
    <m/>
  </r>
  <r>
    <n v="20"/>
    <s v="OE1;PR_03;ACT_06"/>
    <x v="0"/>
    <s v="Fortalecer la Vigilancia."/>
    <s v="PR_03"/>
    <n v="1"/>
    <x v="1"/>
    <s v="PEI_03 - Sensibilización en materia de derechos y deberes en el sector transporte"/>
    <s v="ACT_06"/>
    <s v="3.1 Adelantar campaña a 10200 personas"/>
    <s v="DSI"/>
    <n v="4.4642857142857152E-4"/>
    <s v="Jun"/>
    <n v="2.8333333333333335E-2"/>
    <n v="0"/>
    <n v="0"/>
    <s v="Por Ejecutar"/>
    <n v="0.16999999999999998"/>
    <n v="0.14166500000000001"/>
    <n v="0.83332352941176491"/>
    <m/>
    <m/>
  </r>
  <r>
    <n v="20"/>
    <s v="OE1;PR_03;ACT_06"/>
    <x v="0"/>
    <s v="Fortalecer la Vigilancia."/>
    <s v="PR_03"/>
    <n v="1"/>
    <x v="1"/>
    <s v="PEI_03 - Sensibilización en materia de derechos y deberes en el sector transporte"/>
    <s v="ACT_06"/>
    <s v="3.1 Adelantar campaña a 10200 personas"/>
    <s v="DSI"/>
    <n v="4.4642857142857152E-4"/>
    <s v="Jul"/>
    <n v="2.8333333333333335E-2"/>
    <n v="0"/>
    <n v="0"/>
    <s v="Por Ejecutar"/>
    <n v="0.19833333333333331"/>
    <n v="0.14166500000000001"/>
    <n v="0.71427731092436997"/>
    <m/>
    <m/>
  </r>
  <r>
    <n v="20"/>
    <s v="OE1;PR_03;ACT_06"/>
    <x v="0"/>
    <s v="Fortalecer la Vigilancia."/>
    <s v="PR_03"/>
    <n v="1"/>
    <x v="1"/>
    <s v="PEI_03 - Sensibilización en materia de derechos y deberes en el sector transporte"/>
    <s v="ACT_06"/>
    <s v="3.1 Adelantar campaña a 10200 personas"/>
    <s v="DSI"/>
    <n v="4.4642857142857152E-4"/>
    <s v="Ago"/>
    <n v="2.8333333333333335E-2"/>
    <n v="0"/>
    <n v="0"/>
    <s v="Por Ejecutar"/>
    <n v="0.22666666666666663"/>
    <n v="0.14166500000000001"/>
    <n v="0.62499264705882374"/>
    <m/>
    <m/>
  </r>
  <r>
    <n v="20"/>
    <s v="OE1;PR_03;ACT_06"/>
    <x v="0"/>
    <s v="Fortalecer la Vigilancia."/>
    <s v="PR_03"/>
    <n v="1"/>
    <x v="1"/>
    <s v="PEI_03 - Sensibilización en materia de derechos y deberes en el sector transporte"/>
    <s v="ACT_06"/>
    <s v="3.1 Adelantar campaña a 10200 personas"/>
    <s v="DSI"/>
    <n v="4.4642857142857152E-4"/>
    <s v="Sep"/>
    <n v="2.8333333333333335E-2"/>
    <n v="0"/>
    <n v="0"/>
    <s v="Por Ejecutar"/>
    <n v="0.25499999999999995"/>
    <n v="0.14166500000000001"/>
    <n v="0.55554901960784331"/>
    <m/>
    <m/>
  </r>
  <r>
    <n v="20"/>
    <s v="OE1;PR_03;ACT_06"/>
    <x v="0"/>
    <s v="Fortalecer la Vigilancia."/>
    <s v="PR_03"/>
    <n v="1"/>
    <x v="1"/>
    <s v="PEI_03 - Sensibilización en materia de derechos y deberes en el sector transporte"/>
    <s v="ACT_06"/>
    <s v="3.1 Adelantar campaña a 10200 personas"/>
    <s v="DSI"/>
    <n v="4.4642857142857152E-4"/>
    <s v="Oct"/>
    <n v="2.8333333333333335E-2"/>
    <n v="0"/>
    <n v="0"/>
    <s v="Por Ejecutar"/>
    <n v="0.28333333333333327"/>
    <n v="0.14166500000000001"/>
    <n v="0.49999411764705898"/>
    <m/>
    <m/>
  </r>
  <r>
    <n v="20"/>
    <s v="OE1;PR_03;ACT_06"/>
    <x v="0"/>
    <s v="Fortalecer la Vigilancia."/>
    <s v="PR_03"/>
    <n v="1"/>
    <x v="1"/>
    <s v="PEI_03 - Sensibilización en materia de derechos y deberes en el sector transporte"/>
    <s v="ACT_06"/>
    <s v="3.1 Adelantar campaña a 10200 personas"/>
    <s v="DSI"/>
    <n v="4.4642857142857152E-4"/>
    <s v="Nov"/>
    <n v="2.8333333333333335E-2"/>
    <n v="0"/>
    <n v="0"/>
    <s v="Por Ejecutar"/>
    <n v="0.31166666666666659"/>
    <n v="0.14166500000000001"/>
    <n v="0.4545401069518718"/>
    <m/>
    <m/>
  </r>
  <r>
    <n v="20"/>
    <s v="OE1;PR_03;ACT_06"/>
    <x v="0"/>
    <s v="Fortalecer la Vigilancia."/>
    <s v="PR_03"/>
    <n v="1"/>
    <x v="1"/>
    <s v="PEI_03 - Sensibilización en materia de derechos y deberes en el sector transporte"/>
    <s v="ACT_06"/>
    <s v="3.1 Adelantar campaña a 10200 personas"/>
    <s v="DSI"/>
    <n v="4.4642857142857152E-4"/>
    <s v="Dic"/>
    <n v="2.8333333333333335E-2"/>
    <n v="0"/>
    <n v="0"/>
    <s v="Por Ejecutar"/>
    <n v="0.33999999999999991"/>
    <n v="0.14166500000000001"/>
    <n v="0.41666176470588251"/>
    <m/>
    <m/>
  </r>
  <r>
    <n v="21"/>
    <s v="OE1;PR_10;ACT_07"/>
    <x v="0"/>
    <s v="Fortalecer la Vigilancia."/>
    <s v="PR_10"/>
    <n v="2"/>
    <x v="0"/>
    <s v="PAI_01 - Operacional"/>
    <s v="ACT_07"/>
    <s v="Capacitar a funcionarios y servidores uso red"/>
    <s v="DSI"/>
    <n v="4.4642857142857152E-4"/>
    <s v="Ene"/>
    <n v="75"/>
    <n v="75"/>
    <n v="1"/>
    <s v="Culminada"/>
    <n v="75"/>
    <n v="75"/>
    <n v="1"/>
    <n v="210"/>
    <n v="210"/>
  </r>
  <r>
    <n v="21"/>
    <s v="OE1;PR_10;ACT_07"/>
    <x v="0"/>
    <s v="Fortalecer la Vigilancia."/>
    <s v="PR_10"/>
    <n v="2"/>
    <x v="0"/>
    <s v="PAI_01 - Operacional"/>
    <s v="ACT_07"/>
    <s v="Capacitar a funcionarios y servidores uso red"/>
    <s v="DSI"/>
    <n v="4.4642857142857152E-4"/>
    <s v="Feb"/>
    <n v="75"/>
    <n v="75"/>
    <n v="1"/>
    <s v="Culminada"/>
    <n v="150"/>
    <n v="150"/>
    <n v="1"/>
    <m/>
    <m/>
  </r>
  <r>
    <n v="21"/>
    <s v="OE1;PR_10;ACT_07"/>
    <x v="0"/>
    <s v="Fortalecer la Vigilancia."/>
    <s v="PR_10"/>
    <n v="2"/>
    <x v="0"/>
    <s v="PAI_01 - Operacional"/>
    <s v="ACT_07"/>
    <s v="Capacitar a funcionarios y servidores uso red"/>
    <s v="DSI"/>
    <n v="4.4642857142857152E-4"/>
    <s v="Mar"/>
    <n v="60"/>
    <n v="60"/>
    <n v="1"/>
    <s v="Culminada"/>
    <n v="210"/>
    <n v="210"/>
    <n v="1"/>
    <m/>
    <m/>
  </r>
  <r>
    <n v="21"/>
    <s v="OE1;PR_10;ACT_07"/>
    <x v="0"/>
    <s v="Fortalecer la Vigilancia."/>
    <s v="PR_10"/>
    <n v="2"/>
    <x v="0"/>
    <s v="PAI_01 - Operacional"/>
    <s v="ACT_07"/>
    <s v="Capacitar a funcionarios y servidores uso red"/>
    <s v="DSI"/>
    <n v="4.4642857142857152E-4"/>
    <s v="Abr"/>
    <n v="0"/>
    <n v="0"/>
    <n v="0"/>
    <s v="Por Ejecutar"/>
    <n v="210"/>
    <n v="210"/>
    <n v="1"/>
    <m/>
    <m/>
  </r>
  <r>
    <n v="21"/>
    <s v="OE1;PR_10;ACT_07"/>
    <x v="0"/>
    <s v="Fortalecer la Vigilancia."/>
    <s v="PR_10"/>
    <n v="2"/>
    <x v="0"/>
    <s v="PAI_01 - Operacional"/>
    <s v="ACT_07"/>
    <s v="Capacitar a funcionarios y servidores uso red"/>
    <s v="DSI"/>
    <n v="4.4642857142857152E-4"/>
    <s v="May"/>
    <n v="0"/>
    <n v="0"/>
    <n v="0"/>
    <s v="Por Ejecutar"/>
    <n v="210"/>
    <n v="210"/>
    <n v="1"/>
    <m/>
    <m/>
  </r>
  <r>
    <n v="21"/>
    <s v="OE1;PR_10;ACT_07"/>
    <x v="0"/>
    <s v="Fortalecer la Vigilancia."/>
    <s v="PR_10"/>
    <n v="2"/>
    <x v="0"/>
    <s v="PAI_01 - Operacional"/>
    <s v="ACT_07"/>
    <s v="Capacitar a funcionarios y servidores uso red"/>
    <s v="DSI"/>
    <n v="4.4642857142857152E-4"/>
    <s v="Jun"/>
    <n v="0"/>
    <n v="0"/>
    <n v="0"/>
    <s v="Por Ejecutar"/>
    <n v="210"/>
    <n v="210"/>
    <n v="1"/>
    <m/>
    <m/>
  </r>
  <r>
    <n v="21"/>
    <s v="OE1;PR_10;ACT_07"/>
    <x v="0"/>
    <s v="Fortalecer la Vigilancia."/>
    <s v="PR_10"/>
    <n v="2"/>
    <x v="0"/>
    <s v="PAI_01 - Operacional"/>
    <s v="ACT_07"/>
    <s v="Capacitar a funcionarios y servidores uso red"/>
    <s v="DSI"/>
    <n v="4.4642857142857152E-4"/>
    <s v="Jul"/>
    <n v="0"/>
    <n v="0"/>
    <n v="0"/>
    <s v="Por Ejecutar"/>
    <n v="210"/>
    <n v="210"/>
    <n v="1"/>
    <m/>
    <m/>
  </r>
  <r>
    <n v="21"/>
    <s v="OE1;PR_10;ACT_07"/>
    <x v="0"/>
    <s v="Fortalecer la Vigilancia."/>
    <s v="PR_10"/>
    <n v="2"/>
    <x v="0"/>
    <s v="PAI_01 - Operacional"/>
    <s v="ACT_07"/>
    <s v="Capacitar a funcionarios y servidores uso red"/>
    <s v="DSI"/>
    <n v="4.4642857142857152E-4"/>
    <s v="Ago"/>
    <n v="0"/>
    <n v="0"/>
    <n v="0"/>
    <s v="Por Ejecutar"/>
    <n v="210"/>
    <n v="210"/>
    <n v="1"/>
    <m/>
    <m/>
  </r>
  <r>
    <n v="21"/>
    <s v="OE1;PR_10;ACT_07"/>
    <x v="0"/>
    <s v="Fortalecer la Vigilancia."/>
    <s v="PR_10"/>
    <n v="2"/>
    <x v="0"/>
    <s v="PAI_01 - Operacional"/>
    <s v="ACT_07"/>
    <s v="Capacitar a funcionarios y servidores uso red"/>
    <s v="DSI"/>
    <n v="4.4642857142857152E-4"/>
    <s v="Sep"/>
    <n v="0"/>
    <n v="0"/>
    <n v="0"/>
    <s v="Por Ejecutar"/>
    <n v="210"/>
    <n v="210"/>
    <n v="1"/>
    <m/>
    <m/>
  </r>
  <r>
    <n v="21"/>
    <s v="OE1;PR_10;ACT_07"/>
    <x v="0"/>
    <s v="Fortalecer la Vigilancia."/>
    <s v="PR_10"/>
    <n v="2"/>
    <x v="0"/>
    <s v="PAI_01 - Operacional"/>
    <s v="ACT_07"/>
    <s v="Capacitar a funcionarios y servidores uso red"/>
    <s v="DSI"/>
    <n v="4.4642857142857152E-4"/>
    <s v="Oct"/>
    <n v="0"/>
    <n v="0"/>
    <n v="0"/>
    <s v="Por Ejecutar"/>
    <n v="210"/>
    <n v="210"/>
    <n v="1"/>
    <m/>
    <m/>
  </r>
  <r>
    <n v="21"/>
    <s v="OE1;PR_10;ACT_07"/>
    <x v="0"/>
    <s v="Fortalecer la Vigilancia."/>
    <s v="PR_10"/>
    <n v="2"/>
    <x v="0"/>
    <s v="PAI_01 - Operacional"/>
    <s v="ACT_07"/>
    <s v="Capacitar a funcionarios y servidores uso red"/>
    <s v="DSI"/>
    <n v="4.4642857142857152E-4"/>
    <s v="Nov"/>
    <n v="0"/>
    <n v="0"/>
    <n v="0"/>
    <s v="Por Ejecutar"/>
    <n v="210"/>
    <n v="210"/>
    <n v="1"/>
    <m/>
    <m/>
  </r>
  <r>
    <n v="21"/>
    <s v="OE1;PR_10;ACT_07"/>
    <x v="0"/>
    <s v="Fortalecer la Vigilancia."/>
    <s v="PR_10"/>
    <n v="2"/>
    <x v="0"/>
    <s v="PAI_01 - Operacional"/>
    <s v="ACT_07"/>
    <s v="Capacitar a funcionarios y servidores uso red"/>
    <s v="DSI"/>
    <n v="4.4642857142857152E-4"/>
    <s v="Dic"/>
    <n v="0"/>
    <n v="0"/>
    <n v="0"/>
    <s v="Por Ejecutar"/>
    <n v="210"/>
    <n v="210"/>
    <n v="1"/>
    <m/>
    <m/>
  </r>
  <r>
    <n v="22"/>
    <s v="OE1;PR_10;ACT_08"/>
    <x v="0"/>
    <s v="Fortalecer la Vigilancia."/>
    <s v="PR_10"/>
    <n v="2"/>
    <x v="0"/>
    <s v="PAI_01 - Operacional"/>
    <s v="ACT_08"/>
    <s v="Realizar campañas de comunicación  al usuario de transporte sobre sus derechos"/>
    <s v="DSI"/>
    <n v="4.4642857142857152E-4"/>
    <s v="Ene"/>
    <n v="415"/>
    <n v="428"/>
    <n v="1.0313253012048194"/>
    <s v="Culminada"/>
    <n v="415"/>
    <n v="428"/>
    <n v="1.0313253012048194"/>
    <n v="5075"/>
    <n v="1783"/>
  </r>
  <r>
    <n v="22"/>
    <s v="OE1;PR_10;ACT_08"/>
    <x v="0"/>
    <s v="Fortalecer la Vigilancia."/>
    <s v="PR_10"/>
    <n v="2"/>
    <x v="0"/>
    <s v="PAI_01 - Operacional"/>
    <s v="ACT_08"/>
    <s v="Realizar campañas de comunicación  al usuario de transporte sobre sus derechos"/>
    <s v="DSI"/>
    <n v="4.4642857142857152E-4"/>
    <s v="Feb"/>
    <n v="315"/>
    <n v="315"/>
    <n v="1"/>
    <s v="Culminada"/>
    <n v="730"/>
    <n v="743"/>
    <n v="1.0178082191780822"/>
    <m/>
    <m/>
  </r>
  <r>
    <n v="22"/>
    <s v="OE1;PR_10;ACT_08"/>
    <x v="0"/>
    <s v="Fortalecer la Vigilancia."/>
    <s v="PR_10"/>
    <n v="2"/>
    <x v="0"/>
    <s v="PAI_01 - Operacional"/>
    <s v="ACT_08"/>
    <s v="Realizar campañas de comunicación  al usuario de transporte sobre sus derechos"/>
    <s v="DSI"/>
    <n v="4.4642857142857152E-4"/>
    <s v="Mar"/>
    <n v="484"/>
    <n v="484"/>
    <n v="1"/>
    <s v="Culminada"/>
    <n v="1214"/>
    <n v="1227"/>
    <n v="1.0107084019769357"/>
    <m/>
    <m/>
  </r>
  <r>
    <n v="22"/>
    <s v="OE1;PR_10;ACT_08"/>
    <x v="0"/>
    <s v="Fortalecer la Vigilancia."/>
    <s v="PR_10"/>
    <n v="2"/>
    <x v="0"/>
    <s v="PAI_01 - Operacional"/>
    <s v="ACT_08"/>
    <s v="Realizar campañas de comunicación  al usuario de transporte sobre sus derechos"/>
    <s v="DSI"/>
    <n v="4.4642857142857152E-4"/>
    <s v="Abr"/>
    <n v="556"/>
    <n v="556"/>
    <n v="1"/>
    <s v="Culminada"/>
    <n v="1770"/>
    <n v="1783"/>
    <n v="1.0073446327683615"/>
    <m/>
    <m/>
  </r>
  <r>
    <n v="22"/>
    <s v="OE1;PR_10;ACT_08"/>
    <x v="0"/>
    <s v="Fortalecer la Vigilancia."/>
    <s v="PR_10"/>
    <n v="2"/>
    <x v="0"/>
    <s v="PAI_01 - Operacional"/>
    <s v="ACT_08"/>
    <s v="Realizar campañas de comunicación  al usuario de transporte sobre sus derechos"/>
    <s v="DSI"/>
    <n v="4.4642857142857152E-4"/>
    <s v="May"/>
    <n v="415"/>
    <n v="0"/>
    <n v="0"/>
    <s v="Por Ejecutar"/>
    <n v="2185"/>
    <n v="1783"/>
    <n v="0.8160183066361556"/>
    <m/>
    <m/>
  </r>
  <r>
    <n v="22"/>
    <s v="OE1;PR_10;ACT_08"/>
    <x v="0"/>
    <s v="Fortalecer la Vigilancia."/>
    <s v="PR_10"/>
    <n v="2"/>
    <x v="0"/>
    <s v="PAI_01 - Operacional"/>
    <s v="ACT_08"/>
    <s v="Realizar campañas de comunicación  al usuario de transporte sobre sus derechos"/>
    <s v="DSI"/>
    <n v="4.4642857142857152E-4"/>
    <s v="Jun"/>
    <n v="415"/>
    <n v="0"/>
    <n v="0"/>
    <s v="Por Ejecutar"/>
    <n v="2600"/>
    <n v="1783"/>
    <n v="0.6857692307692308"/>
    <m/>
    <m/>
  </r>
  <r>
    <n v="22"/>
    <s v="OE1;PR_10;ACT_08"/>
    <x v="0"/>
    <s v="Fortalecer la Vigilancia."/>
    <s v="PR_10"/>
    <n v="2"/>
    <x v="0"/>
    <s v="PAI_01 - Operacional"/>
    <s v="ACT_08"/>
    <s v="Realizar campañas de comunicación  al usuario de transporte sobre sus derechos"/>
    <s v="DSI"/>
    <n v="4.4642857142857152E-4"/>
    <s v="Jul"/>
    <n v="415"/>
    <n v="0"/>
    <n v="0"/>
    <s v="Por Ejecutar"/>
    <n v="3015"/>
    <n v="1783"/>
    <n v="0.59137645107794357"/>
    <m/>
    <m/>
  </r>
  <r>
    <n v="22"/>
    <s v="OE1;PR_10;ACT_08"/>
    <x v="0"/>
    <s v="Fortalecer la Vigilancia."/>
    <s v="PR_10"/>
    <n v="2"/>
    <x v="0"/>
    <s v="PAI_01 - Operacional"/>
    <s v="ACT_08"/>
    <s v="Realizar campañas de comunicación  al usuario de transporte sobre sus derechos"/>
    <s v="DSI"/>
    <n v="4.4642857142857152E-4"/>
    <s v="Ago"/>
    <n v="415"/>
    <n v="0"/>
    <n v="0"/>
    <s v="Por Ejecutar"/>
    <n v="3430"/>
    <n v="1783"/>
    <n v="0.51982507288629742"/>
    <m/>
    <m/>
  </r>
  <r>
    <n v="22"/>
    <s v="OE1;PR_10;ACT_08"/>
    <x v="0"/>
    <s v="Fortalecer la Vigilancia."/>
    <s v="PR_10"/>
    <n v="2"/>
    <x v="0"/>
    <s v="PAI_01 - Operacional"/>
    <s v="ACT_08"/>
    <s v="Realizar campañas de comunicación  al usuario de transporte sobre sus derechos"/>
    <s v="DSI"/>
    <n v="4.4642857142857152E-4"/>
    <s v="Sep"/>
    <n v="415"/>
    <n v="0"/>
    <n v="0"/>
    <s v="Por Ejecutar"/>
    <n v="3845"/>
    <n v="1783"/>
    <n v="0.46371911573472041"/>
    <m/>
    <m/>
  </r>
  <r>
    <n v="22"/>
    <s v="OE1;PR_10;ACT_08"/>
    <x v="0"/>
    <s v="Fortalecer la Vigilancia."/>
    <s v="PR_10"/>
    <n v="2"/>
    <x v="0"/>
    <s v="PAI_01 - Operacional"/>
    <s v="ACT_08"/>
    <s v="Realizar campañas de comunicación  al usuario de transporte sobre sus derechos"/>
    <s v="DSI"/>
    <n v="4.4642857142857152E-4"/>
    <s v="Oct"/>
    <n v="415"/>
    <n v="0"/>
    <n v="0"/>
    <s v="Por Ejecutar"/>
    <n v="4260"/>
    <n v="1783"/>
    <n v="0.41854460093896712"/>
    <m/>
    <m/>
  </r>
  <r>
    <n v="22"/>
    <s v="OE1;PR_10;ACT_08"/>
    <x v="0"/>
    <s v="Fortalecer la Vigilancia."/>
    <s v="PR_10"/>
    <n v="2"/>
    <x v="0"/>
    <s v="PAI_01 - Operacional"/>
    <s v="ACT_08"/>
    <s v="Realizar campañas de comunicación  al usuario de transporte sobre sus derechos"/>
    <s v="DSI"/>
    <n v="4.4642857142857152E-4"/>
    <s v="Nov"/>
    <n v="415"/>
    <n v="0"/>
    <n v="0"/>
    <s v="Por Ejecutar"/>
    <n v="4675"/>
    <n v="1783"/>
    <n v="0.38139037433155082"/>
    <m/>
    <m/>
  </r>
  <r>
    <n v="22"/>
    <s v="OE1;PR_10;ACT_08"/>
    <x v="0"/>
    <s v="Fortalecer la Vigilancia."/>
    <s v="PR_10"/>
    <n v="2"/>
    <x v="0"/>
    <s v="PAI_01 - Operacional"/>
    <s v="ACT_08"/>
    <s v="Realizar campañas de comunicación  al usuario de transporte sobre sus derechos"/>
    <s v="DSI"/>
    <n v="4.4642857142857152E-4"/>
    <s v="Dic"/>
    <n v="400"/>
    <n v="0"/>
    <n v="0"/>
    <s v="Por Ejecutar"/>
    <n v="5075"/>
    <n v="1783"/>
    <n v="0.35133004926108374"/>
    <m/>
    <m/>
  </r>
  <r>
    <n v="23"/>
    <s v="OE1;PR_10;ACT_174"/>
    <x v="0"/>
    <s v="Fortalecer la Vigilancia."/>
    <s v="PR_10"/>
    <n v="2"/>
    <x v="0"/>
    <s v="PAI_01 - Operacional"/>
    <s v="ACT_174"/>
    <s v="Implementar Modelo Integrado de Planeción y Gestión - Mipg en cada una de sus 7 dimensiones según corresponda"/>
    <s v="SG"/>
    <n v="4.4642857142857152E-4"/>
    <s v="Ene"/>
    <n v="7"/>
    <n v="7"/>
    <n v="1"/>
    <s v="Culminada"/>
    <n v="7"/>
    <n v="7"/>
    <n v="1"/>
    <n v="21"/>
    <n v="21"/>
  </r>
  <r>
    <n v="23"/>
    <s v="OE1;PR_10;ACT_174"/>
    <x v="0"/>
    <s v="Fortalecer la Vigilancia."/>
    <s v="PR_10"/>
    <n v="2"/>
    <x v="0"/>
    <s v="PAI_01 - Operacional"/>
    <s v="ACT_174"/>
    <s v="Implementar Modelo Integrado de Planeción y Gestión - Mipg en cada una de sus 7 dimensiones según corresponda"/>
    <s v="SG"/>
    <n v="4.4642857142857152E-4"/>
    <s v="Feb"/>
    <n v="2"/>
    <n v="2"/>
    <n v="1"/>
    <s v="Culminada"/>
    <n v="9"/>
    <n v="9"/>
    <n v="1"/>
    <m/>
    <m/>
  </r>
  <r>
    <n v="23"/>
    <s v="OE1;PR_10;ACT_174"/>
    <x v="0"/>
    <s v="Fortalecer la Vigilancia."/>
    <s v="PR_10"/>
    <n v="2"/>
    <x v="0"/>
    <s v="PAI_01 - Operacional"/>
    <s v="ACT_174"/>
    <s v="Implementar Modelo Integrado de Planeción y Gestión - Mipg en cada una de sus 7 dimensiones según corresponda"/>
    <s v="SG"/>
    <n v="4.4642857142857152E-4"/>
    <s v="Mar"/>
    <n v="5"/>
    <n v="5"/>
    <n v="1"/>
    <s v="Culminada"/>
    <n v="14"/>
    <n v="14"/>
    <n v="1"/>
    <m/>
    <m/>
  </r>
  <r>
    <n v="23"/>
    <s v="OE1;PR_10;ACT_174"/>
    <x v="0"/>
    <s v="Fortalecer la Vigilancia."/>
    <s v="PR_10"/>
    <n v="2"/>
    <x v="0"/>
    <s v="PAI_01 - Operacional"/>
    <s v="ACT_174"/>
    <s v="Implementar Modelo Integrado de Planeción y Gestión - Mipg en cada una de sus 7 dimensiones según corresponda"/>
    <s v="SG"/>
    <n v="4.4642857142857152E-4"/>
    <s v="Abr"/>
    <n v="4"/>
    <n v="4"/>
    <n v="1"/>
    <s v="Culminada"/>
    <n v="18"/>
    <n v="18"/>
    <n v="1"/>
    <m/>
    <m/>
  </r>
  <r>
    <n v="23"/>
    <s v="OE1;PR_10;ACT_174"/>
    <x v="0"/>
    <s v="Fortalecer la Vigilancia."/>
    <s v="PR_10"/>
    <n v="2"/>
    <x v="0"/>
    <s v="PAI_01 - Operacional"/>
    <s v="ACT_174"/>
    <s v="Implementar Modelo Integrado de Planeción y Gestión - Mipg en cada una de sus 7 dimensiones según corresponda"/>
    <s v="SG"/>
    <n v="4.4642857142857152E-4"/>
    <s v="May"/>
    <n v="0"/>
    <n v="0"/>
    <n v="0"/>
    <s v="Por Ejecutar"/>
    <n v="18"/>
    <n v="18"/>
    <n v="1"/>
    <m/>
    <m/>
  </r>
  <r>
    <n v="23"/>
    <s v="OE1;PR_10;ACT_174"/>
    <x v="0"/>
    <s v="Fortalecer la Vigilancia."/>
    <s v="PR_10"/>
    <n v="2"/>
    <x v="0"/>
    <s v="PAI_01 - Operacional"/>
    <s v="ACT_174"/>
    <s v="Implementar Modelo Integrado de Planeción y Gestión - Mipg en cada una de sus 7 dimensiones según corresponda"/>
    <s v="SG"/>
    <n v="4.4642857142857152E-4"/>
    <s v="Jun"/>
    <n v="3"/>
    <n v="3"/>
    <n v="1"/>
    <s v="Culminada"/>
    <n v="21"/>
    <n v="21"/>
    <n v="1"/>
    <m/>
    <m/>
  </r>
  <r>
    <n v="23"/>
    <s v="OE1;PR_10;ACT_174"/>
    <x v="0"/>
    <s v="Fortalecer la Vigilancia."/>
    <s v="PR_10"/>
    <n v="2"/>
    <x v="0"/>
    <s v="PAI_01 - Operacional"/>
    <s v="ACT_174"/>
    <s v="Implementar Modelo Integrado de Planeción y Gestión - Mipg en cada una de sus 7 dimensiones según corresponda"/>
    <s v="SG"/>
    <n v="4.4642857142857152E-4"/>
    <s v="Jul"/>
    <n v="0"/>
    <n v="0"/>
    <n v="0"/>
    <s v="Por Ejecutar"/>
    <n v="21"/>
    <n v="21"/>
    <n v="1"/>
    <m/>
    <m/>
  </r>
  <r>
    <n v="23"/>
    <s v="OE1;PR_10;ACT_174"/>
    <x v="0"/>
    <s v="Fortalecer la Vigilancia."/>
    <s v="PR_10"/>
    <n v="2"/>
    <x v="0"/>
    <s v="PAI_01 - Operacional"/>
    <s v="ACT_174"/>
    <s v="Implementar Modelo Integrado de Planeción y Gestión - Mipg en cada una de sus 7 dimensiones según corresponda"/>
    <s v="SG"/>
    <n v="4.4642857142857152E-4"/>
    <s v="Ago"/>
    <n v="0"/>
    <n v="0"/>
    <n v="0"/>
    <s v="Por Ejecutar"/>
    <n v="21"/>
    <n v="21"/>
    <n v="1"/>
    <m/>
    <m/>
  </r>
  <r>
    <n v="23"/>
    <s v="OE1;PR_10;ACT_174"/>
    <x v="0"/>
    <s v="Fortalecer la Vigilancia."/>
    <s v="PR_10"/>
    <n v="2"/>
    <x v="0"/>
    <s v="PAI_01 - Operacional"/>
    <s v="ACT_174"/>
    <s v="Implementar Modelo Integrado de Planeción y Gestión - Mipg en cada una de sus 7 dimensiones según corresponda"/>
    <s v="SG"/>
    <n v="4.4642857142857152E-4"/>
    <s v="Sep"/>
    <n v="0"/>
    <n v="0"/>
    <n v="0"/>
    <s v="Por Ejecutar"/>
    <n v="21"/>
    <n v="21"/>
    <n v="1"/>
    <m/>
    <m/>
  </r>
  <r>
    <n v="23"/>
    <s v="OE1;PR_10;ACT_174"/>
    <x v="0"/>
    <s v="Fortalecer la Vigilancia."/>
    <s v="PR_10"/>
    <n v="2"/>
    <x v="0"/>
    <s v="PAI_01 - Operacional"/>
    <s v="ACT_174"/>
    <s v="Implementar Modelo Integrado de Planeción y Gestión - Mipg en cada una de sus 7 dimensiones según corresponda"/>
    <s v="SG"/>
    <n v="4.4642857142857152E-4"/>
    <s v="Oct"/>
    <n v="0"/>
    <n v="0"/>
    <n v="0"/>
    <s v="Por Ejecutar"/>
    <n v="21"/>
    <n v="21"/>
    <n v="1"/>
    <m/>
    <m/>
  </r>
  <r>
    <n v="23"/>
    <s v="OE1;PR_10;ACT_174"/>
    <x v="0"/>
    <s v="Fortalecer la Vigilancia."/>
    <s v="PR_10"/>
    <n v="2"/>
    <x v="0"/>
    <s v="PAI_01 - Operacional"/>
    <s v="ACT_174"/>
    <s v="Implementar Modelo Integrado de Planeción y Gestión - Mipg en cada una de sus 7 dimensiones según corresponda"/>
    <s v="SG"/>
    <n v="4.4642857142857152E-4"/>
    <s v="Nov"/>
    <n v="0"/>
    <n v="0"/>
    <n v="0"/>
    <s v="Por Ejecutar"/>
    <n v="21"/>
    <n v="21"/>
    <n v="1"/>
    <m/>
    <m/>
  </r>
  <r>
    <n v="23"/>
    <s v="OE1;PR_10;ACT_174"/>
    <x v="0"/>
    <s v="Fortalecer la Vigilancia."/>
    <s v="PR_10"/>
    <n v="2"/>
    <x v="0"/>
    <s v="PAI_01 - Operacional"/>
    <s v="ACT_174"/>
    <s v="Implementar Modelo Integrado de Planeción y Gestión - Mipg en cada una de sus 7 dimensiones según corresponda"/>
    <s v="SG"/>
    <n v="4.4642857142857152E-4"/>
    <s v="Dic"/>
    <n v="0"/>
    <n v="0"/>
    <n v="0"/>
    <s v="Por Ejecutar"/>
    <n v="21"/>
    <n v="21"/>
    <n v="1"/>
    <m/>
    <m/>
  </r>
  <r>
    <n v="24"/>
    <s v="OE1;PR_10;ACT_123"/>
    <x v="0"/>
    <s v="Fortalecer la Vigilancia."/>
    <s v="PR_10"/>
    <n v="2"/>
    <x v="0"/>
    <s v="PAI_01 - Operacional"/>
    <s v="ACT_123"/>
    <s v="Adelantar actividades orientadas a la prevención de faltas disciplinarias"/>
    <s v="SG"/>
    <n v="4.4642857142857152E-4"/>
    <s v="Ene"/>
    <n v="0"/>
    <n v="0"/>
    <n v="0"/>
    <s v="Por Ejecutar"/>
    <n v="0"/>
    <n v="0"/>
    <n v="0"/>
    <n v="4"/>
    <n v="2"/>
  </r>
  <r>
    <n v="24"/>
    <s v="OE1;PR_10;ACT_123"/>
    <x v="0"/>
    <s v="Fortalecer la Vigilancia."/>
    <s v="PR_10"/>
    <n v="2"/>
    <x v="0"/>
    <s v="PAI_01 - Operacional"/>
    <s v="ACT_123"/>
    <s v="Adelantar actividades orientadas a la prevención de faltas disciplinarias"/>
    <s v="SG"/>
    <n v="4.4642857142857152E-4"/>
    <s v="Feb"/>
    <n v="0"/>
    <n v="0"/>
    <n v="0"/>
    <s v="Por Ejecutar"/>
    <n v="0"/>
    <n v="0"/>
    <n v="0"/>
    <m/>
    <m/>
  </r>
  <r>
    <n v="24"/>
    <s v="OE1;PR_10;ACT_123"/>
    <x v="0"/>
    <s v="Fortalecer la Vigilancia."/>
    <s v="PR_10"/>
    <n v="2"/>
    <x v="0"/>
    <s v="PAI_01 - Operacional"/>
    <s v="ACT_123"/>
    <s v="Adelantar actividades orientadas a la prevención de faltas disciplinarias"/>
    <s v="SG"/>
    <n v="4.4642857142857152E-4"/>
    <s v="Mar"/>
    <n v="1"/>
    <n v="1"/>
    <n v="1"/>
    <s v="Culminada"/>
    <n v="1"/>
    <n v="1"/>
    <n v="1"/>
    <m/>
    <m/>
  </r>
  <r>
    <n v="24"/>
    <s v="OE1;PR_10;ACT_123"/>
    <x v="0"/>
    <s v="Fortalecer la Vigilancia."/>
    <s v="PR_10"/>
    <n v="2"/>
    <x v="0"/>
    <s v="PAI_01 - Operacional"/>
    <s v="ACT_123"/>
    <s v="Adelantar actividades orientadas a la prevención de faltas disciplinarias"/>
    <s v="SG"/>
    <n v="4.4642857142857152E-4"/>
    <s v="Abr"/>
    <n v="0"/>
    <n v="0"/>
    <n v="0"/>
    <s v="Por Ejecutar"/>
    <n v="1"/>
    <n v="1"/>
    <n v="1"/>
    <m/>
    <m/>
  </r>
  <r>
    <n v="24"/>
    <s v="OE1;PR_10;ACT_123"/>
    <x v="0"/>
    <s v="Fortalecer la Vigilancia."/>
    <s v="PR_10"/>
    <n v="2"/>
    <x v="0"/>
    <s v="PAI_01 - Operacional"/>
    <s v="ACT_123"/>
    <s v="Adelantar actividades orientadas a la prevención de faltas disciplinarias"/>
    <s v="SG"/>
    <n v="4.4642857142857152E-4"/>
    <s v="May"/>
    <n v="0"/>
    <n v="0"/>
    <n v="0"/>
    <s v="Por Ejecutar"/>
    <n v="1"/>
    <n v="1"/>
    <n v="1"/>
    <m/>
    <m/>
  </r>
  <r>
    <n v="24"/>
    <s v="OE1;PR_10;ACT_123"/>
    <x v="0"/>
    <s v="Fortalecer la Vigilancia."/>
    <s v="PR_10"/>
    <n v="2"/>
    <x v="0"/>
    <s v="PAI_01 - Operacional"/>
    <s v="ACT_123"/>
    <s v="Adelantar actividades orientadas a la prevención de faltas disciplinarias"/>
    <s v="SG"/>
    <n v="4.4642857142857152E-4"/>
    <s v="Jun"/>
    <n v="1"/>
    <n v="1"/>
    <n v="1"/>
    <s v="Culminada"/>
    <n v="2"/>
    <n v="2"/>
    <n v="1"/>
    <m/>
    <m/>
  </r>
  <r>
    <n v="24"/>
    <s v="OE1;PR_10;ACT_123"/>
    <x v="0"/>
    <s v="Fortalecer la Vigilancia."/>
    <s v="PR_10"/>
    <n v="2"/>
    <x v="0"/>
    <s v="PAI_01 - Operacional"/>
    <s v="ACT_123"/>
    <s v="Adelantar actividades orientadas a la prevención de faltas disciplinarias"/>
    <s v="SG"/>
    <n v="4.4642857142857152E-4"/>
    <s v="Jul"/>
    <n v="0"/>
    <n v="0"/>
    <n v="0"/>
    <s v="Por Ejecutar"/>
    <n v="2"/>
    <n v="2"/>
    <n v="1"/>
    <m/>
    <m/>
  </r>
  <r>
    <n v="24"/>
    <s v="OE1;PR_10;ACT_123"/>
    <x v="0"/>
    <s v="Fortalecer la Vigilancia."/>
    <s v="PR_10"/>
    <n v="2"/>
    <x v="0"/>
    <s v="PAI_01 - Operacional"/>
    <s v="ACT_123"/>
    <s v="Adelantar actividades orientadas a la prevención de faltas disciplinarias"/>
    <s v="SG"/>
    <n v="4.4642857142857152E-4"/>
    <s v="Ago"/>
    <n v="0"/>
    <n v="0"/>
    <n v="0"/>
    <s v="Por Ejecutar"/>
    <n v="2"/>
    <n v="2"/>
    <n v="1"/>
    <m/>
    <m/>
  </r>
  <r>
    <n v="24"/>
    <s v="OE1;PR_10;ACT_123"/>
    <x v="0"/>
    <s v="Fortalecer la Vigilancia."/>
    <s v="PR_10"/>
    <n v="2"/>
    <x v="0"/>
    <s v="PAI_01 - Operacional"/>
    <s v="ACT_123"/>
    <s v="Adelantar actividades orientadas a la prevención de faltas disciplinarias"/>
    <s v="SG"/>
    <n v="4.4642857142857152E-4"/>
    <s v="Sep"/>
    <n v="1"/>
    <n v="0"/>
    <n v="0"/>
    <s v="Por Ejecutar"/>
    <n v="3"/>
    <n v="2"/>
    <n v="0.66666666666666663"/>
    <m/>
    <m/>
  </r>
  <r>
    <n v="24"/>
    <s v="OE1;PR_10;ACT_123"/>
    <x v="0"/>
    <s v="Fortalecer la Vigilancia."/>
    <s v="PR_10"/>
    <n v="2"/>
    <x v="0"/>
    <s v="PAI_01 - Operacional"/>
    <s v="ACT_123"/>
    <s v="Adelantar actividades orientadas a la prevención de faltas disciplinarias"/>
    <s v="SG"/>
    <n v="4.4642857142857152E-4"/>
    <s v="Oct"/>
    <n v="0"/>
    <n v="0"/>
    <n v="0"/>
    <s v="Por Ejecutar"/>
    <n v="3"/>
    <n v="2"/>
    <n v="0.66666666666666663"/>
    <m/>
    <m/>
  </r>
  <r>
    <n v="24"/>
    <s v="OE1;PR_10;ACT_123"/>
    <x v="0"/>
    <s v="Fortalecer la Vigilancia."/>
    <s v="PR_10"/>
    <n v="2"/>
    <x v="0"/>
    <s v="PAI_01 - Operacional"/>
    <s v="ACT_123"/>
    <s v="Adelantar actividades orientadas a la prevención de faltas disciplinarias"/>
    <s v="SG"/>
    <n v="4.4642857142857152E-4"/>
    <s v="Nov"/>
    <n v="0"/>
    <n v="0"/>
    <n v="0"/>
    <s v="Por Ejecutar"/>
    <n v="3"/>
    <n v="2"/>
    <n v="0.66666666666666663"/>
    <m/>
    <m/>
  </r>
  <r>
    <n v="24"/>
    <s v="OE1;PR_10;ACT_123"/>
    <x v="0"/>
    <s v="Fortalecer la Vigilancia."/>
    <s v="PR_10"/>
    <n v="2"/>
    <x v="0"/>
    <s v="PAI_01 - Operacional"/>
    <s v="ACT_123"/>
    <s v="Adelantar actividades orientadas a la prevención de faltas disciplinarias"/>
    <s v="SG"/>
    <n v="4.4642857142857152E-4"/>
    <s v="Dic"/>
    <n v="1"/>
    <n v="0"/>
    <n v="0"/>
    <s v="Por Ejecutar"/>
    <n v="4"/>
    <n v="2"/>
    <n v="0.5"/>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390"/>
    <n v="390"/>
    <n v="1"/>
    <s v="Culminada"/>
    <n v="390"/>
    <n v="390"/>
    <n v="1"/>
    <n v="1892"/>
    <n v="1892"/>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373"/>
    <n v="373"/>
    <n v="1"/>
    <s v="Culminada"/>
    <n v="763"/>
    <n v="763"/>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401"/>
    <n v="401"/>
    <n v="1"/>
    <s v="Culminada"/>
    <n v="1164"/>
    <n v="1164"/>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393"/>
    <n v="393"/>
    <n v="1"/>
    <s v="Culminada"/>
    <n v="1557"/>
    <n v="1557"/>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1557"/>
    <n v="1557"/>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335"/>
    <n v="335"/>
    <n v="1"/>
    <s v="Culminada"/>
    <n v="1892"/>
    <n v="1892"/>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1892"/>
    <n v="1892"/>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1892"/>
    <n v="1892"/>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1892"/>
    <n v="1892"/>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1892"/>
    <n v="1892"/>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1892"/>
    <n v="1892"/>
    <n v="1"/>
    <m/>
    <m/>
  </r>
  <r>
    <n v="25"/>
    <s v="OE1;PR_10;ACT_124"/>
    <x v="0"/>
    <s v="Fortalecer la Vigilancia."/>
    <s v="PR_10"/>
    <n v="2"/>
    <x v="0"/>
    <s v="PAI_01 - Operacional"/>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1892"/>
    <n v="1892"/>
    <n v="1"/>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104"/>
    <n v="104"/>
    <n v="1"/>
    <s v="Culminada"/>
    <n v="104"/>
    <n v="104"/>
    <n v="1"/>
    <n v="749"/>
    <n v="733"/>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25"/>
    <n v="25"/>
    <n v="1"/>
    <s v="Culminada"/>
    <n v="129"/>
    <n v="129"/>
    <n v="1"/>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80"/>
    <n v="80"/>
    <n v="1"/>
    <s v="Culminada"/>
    <n v="209"/>
    <n v="209"/>
    <n v="1"/>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140"/>
    <n v="130"/>
    <n v="0.9285714285714286"/>
    <s v="Gestionado"/>
    <n v="349"/>
    <n v="339"/>
    <n v="0.97134670487106012"/>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349"/>
    <n v="339"/>
    <n v="0.97134670487106012"/>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400"/>
    <n v="394"/>
    <n v="0.98499999999999999"/>
    <s v="Culminada"/>
    <n v="749"/>
    <n v="733"/>
    <n v="0.97863818424566085"/>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749"/>
    <n v="733"/>
    <n v="0.97863818424566085"/>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749"/>
    <n v="733"/>
    <n v="0.97863818424566085"/>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749"/>
    <n v="733"/>
    <n v="0.97863818424566085"/>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749"/>
    <n v="733"/>
    <n v="0.97863818424566085"/>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749"/>
    <n v="733"/>
    <n v="0.97863818424566085"/>
    <m/>
    <m/>
  </r>
  <r>
    <n v="26"/>
    <s v="OE1;PR_10;ACT_125"/>
    <x v="0"/>
    <s v="Fortalecer la Vigilancia."/>
    <s v="PR_10"/>
    <n v="2"/>
    <x v="0"/>
    <s v="PAI_01 - Operacional"/>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749"/>
    <n v="733"/>
    <n v="0.97863818424566085"/>
    <m/>
    <m/>
  </r>
  <r>
    <n v="27"/>
    <s v="OE1;PR_10;ACT_126"/>
    <x v="0"/>
    <s v="Fortalecer la Vigilancia."/>
    <s v="PR_10"/>
    <n v="2"/>
    <x v="0"/>
    <s v="PAI_01 - Operacional"/>
    <s v="ACT_126"/>
    <s v="Trasladar la sede a otras instalaciones"/>
    <s v="SG"/>
    <n v="4.4642857142857152E-4"/>
    <s v="Ene"/>
    <n v="0.15"/>
    <n v="0.15"/>
    <n v="1"/>
    <s v="Culminada"/>
    <n v="0.15"/>
    <n v="0.15"/>
    <n v="1"/>
    <n v="1"/>
    <n v="0.9"/>
  </r>
  <r>
    <n v="27"/>
    <s v="OE1;PR_10;ACT_126"/>
    <x v="0"/>
    <s v="Fortalecer la Vigilancia."/>
    <s v="PR_10"/>
    <n v="2"/>
    <x v="0"/>
    <s v="PAI_01 - Operacional"/>
    <s v="ACT_126"/>
    <s v="Trasladar la sede a otras instalaciones"/>
    <s v="SG"/>
    <n v="4.4642857142857152E-4"/>
    <s v="Feb"/>
    <n v="0.1"/>
    <n v="0.1"/>
    <n v="1"/>
    <s v="Culminada"/>
    <n v="0.25"/>
    <n v="0.25"/>
    <n v="1"/>
    <m/>
    <m/>
  </r>
  <r>
    <n v="27"/>
    <s v="OE1;PR_10;ACT_126"/>
    <x v="0"/>
    <s v="Fortalecer la Vigilancia."/>
    <s v="PR_10"/>
    <n v="2"/>
    <x v="0"/>
    <s v="PAI_01 - Operacional"/>
    <s v="ACT_126"/>
    <s v="Trasladar la sede a otras instalaciones"/>
    <s v="SG"/>
    <n v="4.4642857142857152E-4"/>
    <s v="Mar"/>
    <n v="0.25"/>
    <n v="0.25"/>
    <n v="1"/>
    <s v="Culminada"/>
    <n v="0.5"/>
    <n v="0.5"/>
    <n v="1"/>
    <m/>
    <m/>
  </r>
  <r>
    <n v="27"/>
    <s v="OE1;PR_10;ACT_126"/>
    <x v="0"/>
    <s v="Fortalecer la Vigilancia."/>
    <s v="PR_10"/>
    <n v="2"/>
    <x v="0"/>
    <s v="PAI_01 - Operacional"/>
    <s v="ACT_126"/>
    <s v="Trasladar la sede a otras instalaciones"/>
    <s v="SG"/>
    <n v="4.4642857142857152E-4"/>
    <s v="Abr"/>
    <n v="0.25"/>
    <n v="0.25"/>
    <n v="1"/>
    <s v="Culminada"/>
    <n v="0.75"/>
    <n v="0.75"/>
    <n v="1"/>
    <m/>
    <m/>
  </r>
  <r>
    <n v="27"/>
    <s v="OE1;PR_10;ACT_126"/>
    <x v="0"/>
    <s v="Fortalecer la Vigilancia."/>
    <s v="PR_10"/>
    <n v="2"/>
    <x v="0"/>
    <s v="PAI_01 - Operacional"/>
    <s v="ACT_126"/>
    <s v="Trasladar la sede a otras instalaciones"/>
    <s v="SG"/>
    <n v="4.4642857142857152E-4"/>
    <s v="May"/>
    <n v="0.1"/>
    <n v="0"/>
    <n v="0"/>
    <s v="Por Ejecutar"/>
    <n v="0.85"/>
    <n v="0.75"/>
    <n v="0.88235294117647056"/>
    <m/>
    <m/>
  </r>
  <r>
    <n v="27"/>
    <s v="OE1;PR_10;ACT_126"/>
    <x v="0"/>
    <s v="Fortalecer la Vigilancia."/>
    <s v="PR_10"/>
    <n v="2"/>
    <x v="0"/>
    <s v="PAI_01 - Operacional"/>
    <s v="ACT_126"/>
    <s v="Trasladar la sede a otras instalaciones"/>
    <s v="SG"/>
    <n v="4.4642857142857152E-4"/>
    <s v="Jun"/>
    <n v="0.15"/>
    <n v="0.15"/>
    <n v="1"/>
    <s v="Culminada"/>
    <n v="1"/>
    <n v="0.9"/>
    <n v="0.9"/>
    <m/>
    <m/>
  </r>
  <r>
    <n v="27"/>
    <s v="OE1;PR_10;ACT_126"/>
    <x v="0"/>
    <s v="Fortalecer la Vigilancia."/>
    <s v="PR_10"/>
    <n v="2"/>
    <x v="0"/>
    <s v="PAI_01 - Operacional"/>
    <s v="ACT_126"/>
    <s v="Trasladar la sede a otras instalaciones"/>
    <s v="SG"/>
    <n v="4.4642857142857152E-4"/>
    <s v="Jul"/>
    <n v="0"/>
    <n v="0"/>
    <n v="0"/>
    <s v="Por Ejecutar"/>
    <n v="1"/>
    <n v="0.9"/>
    <n v="0.9"/>
    <m/>
    <m/>
  </r>
  <r>
    <n v="27"/>
    <s v="OE1;PR_10;ACT_126"/>
    <x v="0"/>
    <s v="Fortalecer la Vigilancia."/>
    <s v="PR_10"/>
    <n v="2"/>
    <x v="0"/>
    <s v="PAI_01 - Operacional"/>
    <s v="ACT_126"/>
    <s v="Trasladar la sede a otras instalaciones"/>
    <s v="SG"/>
    <n v="4.4642857142857152E-4"/>
    <s v="Ago"/>
    <n v="0"/>
    <n v="0"/>
    <n v="0"/>
    <s v="Por Ejecutar"/>
    <n v="1"/>
    <n v="0.9"/>
    <n v="0.9"/>
    <m/>
    <m/>
  </r>
  <r>
    <n v="27"/>
    <s v="OE1;PR_10;ACT_126"/>
    <x v="0"/>
    <s v="Fortalecer la Vigilancia."/>
    <s v="PR_10"/>
    <n v="2"/>
    <x v="0"/>
    <s v="PAI_01 - Operacional"/>
    <s v="ACT_126"/>
    <s v="Trasladar la sede a otras instalaciones"/>
    <s v="SG"/>
    <n v="4.4642857142857152E-4"/>
    <s v="Sep"/>
    <n v="0"/>
    <n v="0"/>
    <n v="0"/>
    <s v="Por Ejecutar"/>
    <n v="1"/>
    <n v="0.9"/>
    <n v="0.9"/>
    <m/>
    <m/>
  </r>
  <r>
    <n v="27"/>
    <s v="OE1;PR_10;ACT_126"/>
    <x v="0"/>
    <s v="Fortalecer la Vigilancia."/>
    <s v="PR_10"/>
    <n v="2"/>
    <x v="0"/>
    <s v="PAI_01 - Operacional"/>
    <s v="ACT_126"/>
    <s v="Trasladar la sede a otras instalaciones"/>
    <s v="SG"/>
    <n v="4.4642857142857152E-4"/>
    <s v="Oct"/>
    <n v="0"/>
    <n v="0"/>
    <n v="0"/>
    <s v="Por Ejecutar"/>
    <n v="1"/>
    <n v="0.9"/>
    <n v="0.9"/>
    <m/>
    <m/>
  </r>
  <r>
    <n v="27"/>
    <s v="OE1;PR_10;ACT_126"/>
    <x v="0"/>
    <s v="Fortalecer la Vigilancia."/>
    <s v="PR_10"/>
    <n v="2"/>
    <x v="0"/>
    <s v="PAI_01 - Operacional"/>
    <s v="ACT_126"/>
    <s v="Trasladar la sede a otras instalaciones"/>
    <s v="SG"/>
    <n v="4.4642857142857152E-4"/>
    <s v="Nov"/>
    <n v="0"/>
    <n v="0"/>
    <n v="0"/>
    <s v="Por Ejecutar"/>
    <n v="1"/>
    <n v="0.9"/>
    <n v="0.9"/>
    <m/>
    <m/>
  </r>
  <r>
    <n v="27"/>
    <s v="OE1;PR_10;ACT_126"/>
    <x v="0"/>
    <s v="Fortalecer la Vigilancia."/>
    <s v="PR_10"/>
    <n v="2"/>
    <x v="0"/>
    <s v="PAI_01 - Operacional"/>
    <s v="ACT_126"/>
    <s v="Trasladar la sede a otras instalaciones"/>
    <s v="SG"/>
    <n v="4.4642857142857152E-4"/>
    <s v="Dic"/>
    <n v="0"/>
    <n v="0"/>
    <n v="0"/>
    <s v="Por Ejecutar"/>
    <n v="1"/>
    <n v="0.9"/>
    <n v="0.9"/>
    <m/>
    <m/>
  </r>
  <r>
    <n v="28"/>
    <s v="OE1;PR_10;ACT_127"/>
    <x v="0"/>
    <s v="Fortalecer la Vigilancia."/>
    <s v="PR_10"/>
    <n v="4"/>
    <x v="0"/>
    <s v="PAI_03 - Adquisiones"/>
    <s v="ACT_127"/>
    <s v="Ejecutar el presupuesto de Funcionamiento de la Supertransporte"/>
    <s v="SG"/>
    <n v="4.4642857142857152E-4"/>
    <s v="Ene"/>
    <n v="0.13"/>
    <n v="0.13"/>
    <n v="1"/>
    <s v="Culminada"/>
    <n v="0.13"/>
    <n v="0.13"/>
    <n v="1"/>
    <n v="0.95000000000000007"/>
    <n v="0.37500000000000006"/>
  </r>
  <r>
    <n v="28"/>
    <s v="OE1;PR_10;ACT_127"/>
    <x v="0"/>
    <s v="Fortalecer la Vigilancia."/>
    <s v="PR_10"/>
    <n v="4"/>
    <x v="0"/>
    <s v="PAI_03 - Adquisiones"/>
    <s v="ACT_127"/>
    <s v="Ejecutar el presupuesto de Funcionamiento de la Supertransporte"/>
    <s v="SG"/>
    <n v="4.4642857142857152E-4"/>
    <s v="Feb"/>
    <n v="0.04"/>
    <n v="0.04"/>
    <n v="1"/>
    <s v="Culminada"/>
    <n v="0.17"/>
    <n v="0.17"/>
    <n v="1"/>
    <m/>
    <m/>
  </r>
  <r>
    <n v="28"/>
    <s v="OE1;PR_10;ACT_127"/>
    <x v="0"/>
    <s v="Fortalecer la Vigilancia."/>
    <s v="PR_10"/>
    <n v="4"/>
    <x v="0"/>
    <s v="PAI_03 - Adquisiones"/>
    <s v="ACT_127"/>
    <s v="Ejecutar el presupuesto de Funcionamiento de la Supertransporte"/>
    <s v="SG"/>
    <n v="4.4642857142857152E-4"/>
    <s v="Mar"/>
    <n v="0.04"/>
    <n v="0.06"/>
    <n v="1.5"/>
    <s v="Culminada"/>
    <n v="0.21000000000000002"/>
    <n v="0.23"/>
    <n v="1.0952380952380951"/>
    <m/>
    <m/>
  </r>
  <r>
    <n v="28"/>
    <s v="OE1;PR_10;ACT_127"/>
    <x v="0"/>
    <s v="Fortalecer la Vigilancia."/>
    <s v="PR_10"/>
    <n v="4"/>
    <x v="0"/>
    <s v="PAI_03 - Adquisiones"/>
    <s v="ACT_127"/>
    <s v="Ejecutar el presupuesto de Funcionamiento de la Supertransporte"/>
    <s v="SG"/>
    <n v="4.4642857142857152E-4"/>
    <s v="Abr"/>
    <n v="0.06"/>
    <n v="6.5000000000000002E-2"/>
    <n v="1.0833333333333335"/>
    <s v="Culminada"/>
    <n v="0.27"/>
    <n v="0.29500000000000004"/>
    <n v="1.0925925925925926"/>
    <m/>
    <m/>
  </r>
  <r>
    <n v="28"/>
    <s v="OE1;PR_10;ACT_127"/>
    <x v="0"/>
    <s v="Fortalecer la Vigilancia."/>
    <s v="PR_10"/>
    <n v="4"/>
    <x v="0"/>
    <s v="PAI_03 - Adquisiones"/>
    <s v="ACT_127"/>
    <s v="Ejecutar el presupuesto de Funcionamiento de la Supertransporte"/>
    <s v="SG"/>
    <n v="4.4642857142857152E-4"/>
    <s v="May"/>
    <n v="0.04"/>
    <n v="0"/>
    <n v="0"/>
    <s v="Por Ejecutar"/>
    <n v="0.31"/>
    <n v="0.29500000000000004"/>
    <n v="0.95161290322580661"/>
    <m/>
    <m/>
  </r>
  <r>
    <n v="28"/>
    <s v="OE1;PR_10;ACT_127"/>
    <x v="0"/>
    <s v="Fortalecer la Vigilancia."/>
    <s v="PR_10"/>
    <n v="4"/>
    <x v="0"/>
    <s v="PAI_03 - Adquisiones"/>
    <s v="ACT_127"/>
    <s v="Ejecutar el presupuesto de Funcionamiento de la Supertransporte"/>
    <s v="SG"/>
    <n v="4.4642857142857152E-4"/>
    <s v="Jun"/>
    <n v="0.11"/>
    <n v="0.08"/>
    <n v="0.72727272727272729"/>
    <s v="En Seguimiento"/>
    <n v="0.42"/>
    <n v="0.37500000000000006"/>
    <n v="0.89285714285714302"/>
    <m/>
    <m/>
  </r>
  <r>
    <n v="28"/>
    <s v="OE1;PR_10;ACT_127"/>
    <x v="0"/>
    <s v="Fortalecer la Vigilancia."/>
    <s v="PR_10"/>
    <n v="4"/>
    <x v="0"/>
    <s v="PAI_03 - Adquisiones"/>
    <s v="ACT_127"/>
    <s v="Ejecutar el presupuesto de Funcionamiento de la Supertransporte"/>
    <s v="SG"/>
    <n v="4.4642857142857152E-4"/>
    <s v="Jul"/>
    <n v="0.06"/>
    <n v="0"/>
    <n v="0"/>
    <s v="Por Ejecutar"/>
    <n v="0.48"/>
    <n v="0.37500000000000006"/>
    <n v="0.78125000000000011"/>
    <m/>
    <m/>
  </r>
  <r>
    <n v="28"/>
    <s v="OE1;PR_10;ACT_127"/>
    <x v="0"/>
    <s v="Fortalecer la Vigilancia."/>
    <s v="PR_10"/>
    <n v="4"/>
    <x v="0"/>
    <s v="PAI_03 - Adquisiones"/>
    <s v="ACT_127"/>
    <s v="Ejecutar el presupuesto de Funcionamiento de la Supertransporte"/>
    <s v="SG"/>
    <n v="4.4642857142857152E-4"/>
    <s v="Ago"/>
    <n v="0.05"/>
    <n v="0"/>
    <n v="0"/>
    <s v="Por Ejecutar"/>
    <n v="0.53"/>
    <n v="0.37500000000000006"/>
    <n v="0.70754716981132082"/>
    <m/>
    <m/>
  </r>
  <r>
    <n v="28"/>
    <s v="OE1;PR_10;ACT_127"/>
    <x v="0"/>
    <s v="Fortalecer la Vigilancia."/>
    <s v="PR_10"/>
    <n v="4"/>
    <x v="0"/>
    <s v="PAI_03 - Adquisiones"/>
    <s v="ACT_127"/>
    <s v="Ejecutar el presupuesto de Funcionamiento de la Supertransporte"/>
    <s v="SG"/>
    <n v="4.4642857142857152E-4"/>
    <s v="Sep"/>
    <n v="0.05"/>
    <n v="0"/>
    <n v="0"/>
    <s v="Por Ejecutar"/>
    <n v="0.58000000000000007"/>
    <n v="0.37500000000000006"/>
    <n v="0.64655172413793105"/>
    <m/>
    <m/>
  </r>
  <r>
    <n v="28"/>
    <s v="OE1;PR_10;ACT_127"/>
    <x v="0"/>
    <s v="Fortalecer la Vigilancia."/>
    <s v="PR_10"/>
    <n v="4"/>
    <x v="0"/>
    <s v="PAI_03 - Adquisiones"/>
    <s v="ACT_127"/>
    <s v="Ejecutar el presupuesto de Funcionamiento de la Supertransporte"/>
    <s v="SG"/>
    <n v="4.4642857142857152E-4"/>
    <s v="Oct"/>
    <n v="0.13"/>
    <n v="0"/>
    <n v="0"/>
    <s v="Por Ejecutar"/>
    <n v="0.71000000000000008"/>
    <n v="0.37500000000000006"/>
    <n v="0.52816901408450712"/>
    <m/>
    <m/>
  </r>
  <r>
    <n v="28"/>
    <s v="OE1;PR_10;ACT_127"/>
    <x v="0"/>
    <s v="Fortalecer la Vigilancia."/>
    <s v="PR_10"/>
    <n v="4"/>
    <x v="0"/>
    <s v="PAI_03 - Adquisiones"/>
    <s v="ACT_127"/>
    <s v="Ejecutar el presupuesto de Funcionamiento de la Supertransporte"/>
    <s v="SG"/>
    <n v="4.4642857142857152E-4"/>
    <s v="Nov"/>
    <n v="0.16"/>
    <n v="0"/>
    <n v="0"/>
    <s v="Por Ejecutar"/>
    <n v="0.87000000000000011"/>
    <n v="0.37500000000000006"/>
    <n v="0.43103448275862072"/>
    <m/>
    <m/>
  </r>
  <r>
    <n v="28"/>
    <s v="OE1;PR_10;ACT_127"/>
    <x v="0"/>
    <s v="Fortalecer la Vigilancia."/>
    <s v="PR_10"/>
    <n v="4"/>
    <x v="0"/>
    <s v="PAI_03 - Adquisiones"/>
    <s v="ACT_127"/>
    <s v="Ejecutar el presupuesto de Funcionamiento de la Supertransporte"/>
    <s v="SG"/>
    <n v="4.4642857142857152E-4"/>
    <s v="Dic"/>
    <n v="0.08"/>
    <n v="0"/>
    <n v="0"/>
    <s v="Por Ejecutar"/>
    <n v="0.95000000000000007"/>
    <n v="0.37500000000000006"/>
    <n v="0.39473684210526316"/>
    <m/>
    <m/>
  </r>
  <r>
    <n v="29"/>
    <s v="OE1;PR_10;ACT_128"/>
    <x v="0"/>
    <s v="Fortalecer la Vigilancia."/>
    <s v="PR_10"/>
    <n v="2"/>
    <x v="0"/>
    <s v="PAI_01 - Operacional"/>
    <s v="ACT_128"/>
    <s v="Fortalecimiento de la planta de personal"/>
    <s v="SG"/>
    <n v="4.4642857142857152E-4"/>
    <s v="Ene"/>
    <n v="0"/>
    <n v="0"/>
    <n v="0"/>
    <s v="Por Ejecutar"/>
    <n v="0"/>
    <n v="0"/>
    <n v="0"/>
    <n v="0.25"/>
    <n v="0.13"/>
  </r>
  <r>
    <n v="29"/>
    <s v="OE1;PR_10;ACT_128"/>
    <x v="0"/>
    <s v="Fortalecer la Vigilancia."/>
    <s v="PR_10"/>
    <n v="2"/>
    <x v="0"/>
    <s v="PAI_01 - Operacional"/>
    <s v="ACT_128"/>
    <s v="Fortalecimiento de la planta de personal"/>
    <s v="SG"/>
    <n v="4.4642857142857152E-4"/>
    <s v="Feb"/>
    <n v="0"/>
    <n v="0"/>
    <n v="0"/>
    <s v="Por Ejecutar"/>
    <n v="0"/>
    <n v="0"/>
    <n v="0"/>
    <m/>
    <m/>
  </r>
  <r>
    <n v="29"/>
    <s v="OE1;PR_10;ACT_128"/>
    <x v="0"/>
    <s v="Fortalecer la Vigilancia."/>
    <s v="PR_10"/>
    <n v="2"/>
    <x v="0"/>
    <s v="PAI_01 - Operacional"/>
    <s v="ACT_128"/>
    <s v="Fortalecimiento de la planta de personal"/>
    <s v="SG"/>
    <n v="4.4642857142857152E-4"/>
    <s v="Mar"/>
    <n v="0"/>
    <n v="0"/>
    <n v="0"/>
    <s v="Por Ejecutar"/>
    <n v="0"/>
    <n v="0"/>
    <n v="0"/>
    <m/>
    <m/>
  </r>
  <r>
    <n v="29"/>
    <s v="OE1;PR_10;ACT_128"/>
    <x v="0"/>
    <s v="Fortalecer la Vigilancia."/>
    <s v="PR_10"/>
    <n v="2"/>
    <x v="0"/>
    <s v="PAI_01 - Operacional"/>
    <s v="ACT_128"/>
    <s v="Fortalecimiento de la planta de personal"/>
    <s v="SG"/>
    <n v="4.4642857142857152E-4"/>
    <s v="Abr"/>
    <n v="0"/>
    <n v="0"/>
    <n v="0"/>
    <s v="Por Ejecutar"/>
    <n v="0"/>
    <n v="0"/>
    <n v="0"/>
    <m/>
    <m/>
  </r>
  <r>
    <n v="29"/>
    <s v="OE1;PR_10;ACT_128"/>
    <x v="0"/>
    <s v="Fortalecer la Vigilancia."/>
    <s v="PR_10"/>
    <n v="2"/>
    <x v="0"/>
    <s v="PAI_01 - Operacional"/>
    <s v="ACT_128"/>
    <s v="Fortalecimiento de la planta de personal"/>
    <s v="SG"/>
    <n v="4.4642857142857152E-4"/>
    <s v="May"/>
    <n v="0"/>
    <n v="0"/>
    <n v="0"/>
    <s v="Por Ejecutar"/>
    <n v="0"/>
    <n v="0"/>
    <n v="0"/>
    <m/>
    <m/>
  </r>
  <r>
    <n v="29"/>
    <s v="OE1;PR_10;ACT_128"/>
    <x v="0"/>
    <s v="Fortalecer la Vigilancia."/>
    <s v="PR_10"/>
    <n v="2"/>
    <x v="0"/>
    <s v="PAI_01 - Operacional"/>
    <s v="ACT_128"/>
    <s v="Fortalecimiento de la planta de personal"/>
    <s v="SG"/>
    <n v="4.4642857142857152E-4"/>
    <s v="Jun"/>
    <n v="0.13"/>
    <n v="0.13"/>
    <n v="1"/>
    <s v="Culminada"/>
    <n v="0.13"/>
    <n v="0.13"/>
    <n v="1"/>
    <m/>
    <m/>
  </r>
  <r>
    <n v="29"/>
    <s v="OE1;PR_10;ACT_128"/>
    <x v="0"/>
    <s v="Fortalecer la Vigilancia."/>
    <s v="PR_10"/>
    <n v="2"/>
    <x v="0"/>
    <s v="PAI_01 - Operacional"/>
    <s v="ACT_128"/>
    <s v="Fortalecimiento de la planta de personal"/>
    <s v="SG"/>
    <n v="4.4642857142857152E-4"/>
    <s v="Jul"/>
    <n v="0"/>
    <n v="0"/>
    <n v="0"/>
    <s v="Por Ejecutar"/>
    <n v="0.13"/>
    <n v="0.13"/>
    <n v="1"/>
    <m/>
    <m/>
  </r>
  <r>
    <n v="29"/>
    <s v="OE1;PR_10;ACT_128"/>
    <x v="0"/>
    <s v="Fortalecer la Vigilancia."/>
    <s v="PR_10"/>
    <n v="2"/>
    <x v="0"/>
    <s v="PAI_01 - Operacional"/>
    <s v="ACT_128"/>
    <s v="Fortalecimiento de la planta de personal"/>
    <s v="SG"/>
    <n v="4.4642857142857152E-4"/>
    <s v="Ago"/>
    <n v="0"/>
    <n v="0"/>
    <n v="0"/>
    <s v="Por Ejecutar"/>
    <n v="0.13"/>
    <n v="0.13"/>
    <n v="1"/>
    <m/>
    <m/>
  </r>
  <r>
    <n v="29"/>
    <s v="OE1;PR_10;ACT_128"/>
    <x v="0"/>
    <s v="Fortalecer la Vigilancia."/>
    <s v="PR_10"/>
    <n v="2"/>
    <x v="0"/>
    <s v="PAI_01 - Operacional"/>
    <s v="ACT_128"/>
    <s v="Fortalecimiento de la planta de personal"/>
    <s v="SG"/>
    <n v="4.4642857142857152E-4"/>
    <s v="Sep"/>
    <n v="0"/>
    <n v="0"/>
    <n v="0"/>
    <s v="Por Ejecutar"/>
    <n v="0.13"/>
    <n v="0.13"/>
    <n v="1"/>
    <m/>
    <m/>
  </r>
  <r>
    <n v="29"/>
    <s v="OE1;PR_10;ACT_128"/>
    <x v="0"/>
    <s v="Fortalecer la Vigilancia."/>
    <s v="PR_10"/>
    <n v="2"/>
    <x v="0"/>
    <s v="PAI_01 - Operacional"/>
    <s v="ACT_128"/>
    <s v="Fortalecimiento de la planta de personal"/>
    <s v="SG"/>
    <n v="4.4642857142857152E-4"/>
    <s v="Oct"/>
    <n v="0"/>
    <n v="0"/>
    <n v="0"/>
    <s v="Por Ejecutar"/>
    <n v="0.13"/>
    <n v="0.13"/>
    <n v="1"/>
    <m/>
    <m/>
  </r>
  <r>
    <n v="29"/>
    <s v="OE1;PR_10;ACT_128"/>
    <x v="0"/>
    <s v="Fortalecer la Vigilancia."/>
    <s v="PR_10"/>
    <n v="2"/>
    <x v="0"/>
    <s v="PAI_01 - Operacional"/>
    <s v="ACT_128"/>
    <s v="Fortalecimiento de la planta de personal"/>
    <s v="SG"/>
    <n v="4.4642857142857152E-4"/>
    <s v="Nov"/>
    <n v="0"/>
    <n v="0"/>
    <n v="0"/>
    <s v="Por Ejecutar"/>
    <n v="0.13"/>
    <n v="0.13"/>
    <n v="1"/>
    <m/>
    <m/>
  </r>
  <r>
    <n v="29"/>
    <s v="OE1;PR_10;ACT_128"/>
    <x v="0"/>
    <s v="Fortalecer la Vigilancia."/>
    <s v="PR_10"/>
    <n v="2"/>
    <x v="0"/>
    <s v="PAI_01 - Operacional"/>
    <s v="ACT_128"/>
    <s v="Fortalecimiento de la planta de personal"/>
    <s v="SG"/>
    <n v="4.4642857142857152E-4"/>
    <s v="Dic"/>
    <n v="0.12"/>
    <n v="0"/>
    <n v="0"/>
    <s v="Por Ejecutar"/>
    <n v="0.25"/>
    <n v="0.13"/>
    <n v="0.52"/>
    <m/>
    <m/>
  </r>
  <r>
    <n v="30"/>
    <s v="OE1;PR_05;ACT_129"/>
    <x v="0"/>
    <s v="Fortalecer la Vigilancia."/>
    <s v="PR_05"/>
    <n v="1"/>
    <x v="1"/>
    <s v="PEI_05 - Juventud y Meritocracia para la SuperTransporte "/>
    <s v="ACT_129"/>
    <s v="5.1 Juventud y Meritocracia para la SuperTransporte "/>
    <s v="SG"/>
    <n v="4.4642857142857152E-4"/>
    <s v="Ene"/>
    <n v="0"/>
    <n v="0"/>
    <n v="0"/>
    <s v="Por Ejecutar"/>
    <n v="0"/>
    <n v="0"/>
    <n v="0"/>
    <n v="0.7"/>
    <n v="0"/>
  </r>
  <r>
    <n v="30"/>
    <s v="OE1;PR_05;ACT_129"/>
    <x v="0"/>
    <s v="Fortalecer la Vigilancia."/>
    <s v="PR_05"/>
    <n v="1"/>
    <x v="1"/>
    <s v="PEI_05 - Juventud y Meritocracia para la SuperTransporte "/>
    <s v="ACT_129"/>
    <s v="5.1 Juventud y Meritocracia para la SuperTransporte "/>
    <s v="SG"/>
    <n v="4.4642857142857152E-4"/>
    <s v="Feb"/>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Mar"/>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Abr"/>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May"/>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Jun"/>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Jul"/>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Ago"/>
    <n v="0"/>
    <n v="0"/>
    <n v="0"/>
    <s v="Por Ejecutar"/>
    <n v="0"/>
    <n v="0"/>
    <n v="0"/>
    <m/>
    <m/>
  </r>
  <r>
    <n v="30"/>
    <s v="OE1;PR_05;ACT_129"/>
    <x v="0"/>
    <s v="Fortalecer la Vigilancia."/>
    <s v="PR_05"/>
    <n v="1"/>
    <x v="1"/>
    <s v="PEI_05 - Juventud y Meritocracia para la SuperTransporte "/>
    <s v="ACT_129"/>
    <s v="5.1 Juventud y Meritocracia para la SuperTransporte "/>
    <s v="SG"/>
    <n v="4.4642857142857152E-4"/>
    <s v="Sep"/>
    <n v="0.7"/>
    <n v="0"/>
    <n v="0"/>
    <s v="Por Ejecutar"/>
    <n v="0.7"/>
    <n v="0"/>
    <n v="0"/>
    <m/>
    <m/>
  </r>
  <r>
    <n v="30"/>
    <s v="OE1;PR_05;ACT_129"/>
    <x v="0"/>
    <s v="Fortalecer la Vigilancia."/>
    <s v="PR_05"/>
    <n v="1"/>
    <x v="1"/>
    <s v="PEI_05 - Juventud y Meritocracia para la SuperTransporte "/>
    <s v="ACT_129"/>
    <s v="5.1 Juventud y Meritocracia para la SuperTransporte "/>
    <s v="SG"/>
    <n v="4.4642857142857152E-4"/>
    <s v="Oct"/>
    <n v="0"/>
    <n v="0"/>
    <n v="0"/>
    <s v="Por Ejecutar"/>
    <n v="0.7"/>
    <n v="0"/>
    <n v="0"/>
    <m/>
    <m/>
  </r>
  <r>
    <n v="30"/>
    <s v="OE1;PR_05;ACT_129"/>
    <x v="0"/>
    <s v="Fortalecer la Vigilancia."/>
    <s v="PR_05"/>
    <n v="1"/>
    <x v="1"/>
    <s v="PEI_05 - Juventud y Meritocracia para la SuperTransporte "/>
    <s v="ACT_129"/>
    <s v="5.1 Juventud y Meritocracia para la SuperTransporte "/>
    <s v="SG"/>
    <n v="4.4642857142857152E-4"/>
    <s v="Nov"/>
    <n v="0"/>
    <n v="0"/>
    <n v="0"/>
    <s v="Por Ejecutar"/>
    <n v="0.7"/>
    <n v="0"/>
    <n v="0"/>
    <m/>
    <m/>
  </r>
  <r>
    <n v="30"/>
    <s v="OE1;PR_05;ACT_129"/>
    <x v="0"/>
    <s v="Fortalecer la Vigilancia."/>
    <s v="PR_05"/>
    <n v="1"/>
    <x v="1"/>
    <s v="PEI_05 - Juventud y Meritocracia para la SuperTransporte "/>
    <s v="ACT_129"/>
    <s v="5.1 Juventud y Meritocracia para la SuperTransporte "/>
    <s v="SG"/>
    <n v="4.4642857142857152E-4"/>
    <s v="Dic"/>
    <n v="0"/>
    <n v="0"/>
    <n v="0"/>
    <s v="Por Ejecutar"/>
    <n v="0.7"/>
    <n v="0"/>
    <n v="0"/>
    <m/>
    <m/>
  </r>
  <r>
    <n v="31"/>
    <s v="OE1;PR_10;ACT_130"/>
    <x v="0"/>
    <s v="Fortalecer la Vigilancia."/>
    <s v="PR_10"/>
    <n v="2"/>
    <x v="0"/>
    <s v="PAI_01 - Operacional"/>
    <s v="ACT_130"/>
    <s v="Gestión del Conocimiento"/>
    <s v="SG"/>
    <n v="4.4642857142857152E-4"/>
    <s v="Ene"/>
    <n v="0"/>
    <n v="0"/>
    <n v="0"/>
    <s v="Por Ejecutar"/>
    <n v="0"/>
    <n v="0"/>
    <n v="0"/>
    <n v="0.5"/>
    <n v="0"/>
  </r>
  <r>
    <n v="31"/>
    <s v="OE1;PR_10;ACT_130"/>
    <x v="0"/>
    <s v="Fortalecer la Vigilancia."/>
    <s v="PR_10"/>
    <n v="2"/>
    <x v="0"/>
    <s v="PAI_01 - Operacional"/>
    <s v="ACT_130"/>
    <s v="Gestión del Conocimiento"/>
    <s v="SG"/>
    <n v="4.4642857142857152E-4"/>
    <s v="Feb"/>
    <n v="0"/>
    <n v="0"/>
    <n v="0"/>
    <s v="Por Ejecutar"/>
    <n v="0"/>
    <n v="0"/>
    <n v="0"/>
    <m/>
    <m/>
  </r>
  <r>
    <n v="31"/>
    <s v="OE1;PR_10;ACT_130"/>
    <x v="0"/>
    <s v="Fortalecer la Vigilancia."/>
    <s v="PR_10"/>
    <n v="2"/>
    <x v="0"/>
    <s v="PAI_01 - Operacional"/>
    <s v="ACT_130"/>
    <s v="Gestión del Conocimiento"/>
    <s v="SG"/>
    <n v="4.4642857142857152E-4"/>
    <s v="Mar"/>
    <n v="0"/>
    <n v="0"/>
    <n v="0"/>
    <s v="Por Ejecutar"/>
    <n v="0"/>
    <n v="0"/>
    <n v="0"/>
    <m/>
    <m/>
  </r>
  <r>
    <n v="31"/>
    <s v="OE1;PR_10;ACT_130"/>
    <x v="0"/>
    <s v="Fortalecer la Vigilancia."/>
    <s v="PR_10"/>
    <n v="2"/>
    <x v="0"/>
    <s v="PAI_01 - Operacional"/>
    <s v="ACT_130"/>
    <s v="Gestión del Conocimiento"/>
    <s v="SG"/>
    <n v="4.4642857142857152E-4"/>
    <s v="Abr"/>
    <n v="0"/>
    <n v="0"/>
    <n v="0"/>
    <s v="Por Ejecutar"/>
    <n v="0"/>
    <n v="0"/>
    <n v="0"/>
    <m/>
    <m/>
  </r>
  <r>
    <n v="31"/>
    <s v="OE1;PR_10;ACT_130"/>
    <x v="0"/>
    <s v="Fortalecer la Vigilancia."/>
    <s v="PR_10"/>
    <n v="2"/>
    <x v="0"/>
    <s v="PAI_01 - Operacional"/>
    <s v="ACT_130"/>
    <s v="Gestión del Conocimiento"/>
    <s v="SG"/>
    <n v="4.4642857142857152E-4"/>
    <s v="May"/>
    <n v="0"/>
    <n v="0"/>
    <n v="0"/>
    <s v="Por Ejecutar"/>
    <n v="0"/>
    <n v="0"/>
    <n v="0"/>
    <m/>
    <m/>
  </r>
  <r>
    <n v="31"/>
    <s v="OE1;PR_10;ACT_130"/>
    <x v="0"/>
    <s v="Fortalecer la Vigilancia."/>
    <s v="PR_10"/>
    <n v="2"/>
    <x v="0"/>
    <s v="PAI_01 - Operacional"/>
    <s v="ACT_130"/>
    <s v="Gestión del Conocimiento"/>
    <s v="SG"/>
    <n v="4.4642857142857152E-4"/>
    <s v="Jun"/>
    <n v="0"/>
    <n v="0"/>
    <n v="0"/>
    <s v="Por Ejecutar"/>
    <n v="0"/>
    <n v="0"/>
    <n v="0"/>
    <m/>
    <m/>
  </r>
  <r>
    <n v="31"/>
    <s v="OE1;PR_10;ACT_130"/>
    <x v="0"/>
    <s v="Fortalecer la Vigilancia."/>
    <s v="PR_10"/>
    <n v="2"/>
    <x v="0"/>
    <s v="PAI_01 - Operacional"/>
    <s v="ACT_130"/>
    <s v="Gestión del Conocimiento"/>
    <s v="SG"/>
    <n v="4.4642857142857152E-4"/>
    <s v="Jul"/>
    <n v="0"/>
    <n v="0"/>
    <n v="0"/>
    <s v="Por Ejecutar"/>
    <n v="0"/>
    <n v="0"/>
    <n v="0"/>
    <m/>
    <m/>
  </r>
  <r>
    <n v="31"/>
    <s v="OE1;PR_10;ACT_130"/>
    <x v="0"/>
    <s v="Fortalecer la Vigilancia."/>
    <s v="PR_10"/>
    <n v="2"/>
    <x v="0"/>
    <s v="PAI_01 - Operacional"/>
    <s v="ACT_130"/>
    <s v="Gestión del Conocimiento"/>
    <s v="SG"/>
    <n v="4.4642857142857152E-4"/>
    <s v="Ago"/>
    <n v="0.25"/>
    <n v="0"/>
    <n v="0"/>
    <s v="Por Ejecutar"/>
    <n v="0.25"/>
    <n v="0"/>
    <n v="0"/>
    <m/>
    <m/>
  </r>
  <r>
    <n v="31"/>
    <s v="OE1;PR_10;ACT_130"/>
    <x v="0"/>
    <s v="Fortalecer la Vigilancia."/>
    <s v="PR_10"/>
    <n v="2"/>
    <x v="0"/>
    <s v="PAI_01 - Operacional"/>
    <s v="ACT_130"/>
    <s v="Gestión del Conocimiento"/>
    <s v="SG"/>
    <n v="4.4642857142857152E-4"/>
    <s v="Sep"/>
    <n v="0"/>
    <n v="0"/>
    <n v="0"/>
    <s v="Por Ejecutar"/>
    <n v="0.25"/>
    <n v="0"/>
    <n v="0"/>
    <m/>
    <m/>
  </r>
  <r>
    <n v="31"/>
    <s v="OE1;PR_10;ACT_130"/>
    <x v="0"/>
    <s v="Fortalecer la Vigilancia."/>
    <s v="PR_10"/>
    <n v="2"/>
    <x v="0"/>
    <s v="PAI_01 - Operacional"/>
    <s v="ACT_130"/>
    <s v="Gestión del Conocimiento"/>
    <s v="SG"/>
    <n v="4.4642857142857152E-4"/>
    <s v="Oct"/>
    <n v="0"/>
    <n v="0"/>
    <n v="0"/>
    <s v="Por Ejecutar"/>
    <n v="0.25"/>
    <n v="0"/>
    <n v="0"/>
    <m/>
    <m/>
  </r>
  <r>
    <n v="31"/>
    <s v="OE1;PR_10;ACT_130"/>
    <x v="0"/>
    <s v="Fortalecer la Vigilancia."/>
    <s v="PR_10"/>
    <n v="2"/>
    <x v="0"/>
    <s v="PAI_01 - Operacional"/>
    <s v="ACT_130"/>
    <s v="Gestión del Conocimiento"/>
    <s v="SG"/>
    <n v="4.4642857142857152E-4"/>
    <s v="Nov"/>
    <n v="0.25"/>
    <n v="0"/>
    <n v="0"/>
    <s v="Por Ejecutar"/>
    <n v="0.5"/>
    <n v="0"/>
    <n v="0"/>
    <m/>
    <m/>
  </r>
  <r>
    <n v="31"/>
    <s v="OE1;PR_10;ACT_130"/>
    <x v="0"/>
    <s v="Fortalecer la Vigilancia."/>
    <s v="PR_10"/>
    <n v="2"/>
    <x v="0"/>
    <s v="PAI_01 - Operacional"/>
    <s v="ACT_130"/>
    <s v="Gestión del Conocimiento"/>
    <s v="SG"/>
    <n v="4.4642857142857152E-4"/>
    <s v="Dic"/>
    <n v="0"/>
    <n v="0"/>
    <n v="0"/>
    <s v="Por Ejecutar"/>
    <n v="0.5"/>
    <n v="0"/>
    <n v="0"/>
    <m/>
    <m/>
  </r>
  <r>
    <n v="32"/>
    <s v="OE1;PR_10;ACT_87"/>
    <x v="0"/>
    <s v="Fortalecer la Vigilancia."/>
    <s v="PR_10"/>
    <n v="4"/>
    <x v="0"/>
    <s v="PAI_03 - Adquisiones"/>
    <s v="ACT_87"/>
    <s v="Monitorear el Fortalecimiento a la Supervisión Integral a los vigilados a nivel nacional."/>
    <s v="OAP"/>
    <n v="4.4642857142857152E-4"/>
    <s v="Ene"/>
    <n v="0"/>
    <n v="0"/>
    <n v="0"/>
    <s v="Por Ejecutar"/>
    <n v="0"/>
    <n v="0"/>
    <n v="0"/>
    <n v="0.89999999999999991"/>
    <n v="0.2"/>
  </r>
  <r>
    <n v="32"/>
    <s v="OE1;PR_10;ACT_87"/>
    <x v="0"/>
    <s v="Fortalecer la Vigilancia."/>
    <s v="PR_10"/>
    <n v="4"/>
    <x v="0"/>
    <s v="PAI_03 - Adquisiones"/>
    <s v="ACT_87"/>
    <s v="Monitorear el Fortalecimiento a la Supervisión Integral a los vigilados a nivel nacional."/>
    <s v="OAP"/>
    <n v="4.4642857142857152E-4"/>
    <s v="Feb"/>
    <n v="0"/>
    <n v="0"/>
    <n v="0"/>
    <s v="Por Ejecutar"/>
    <n v="0"/>
    <n v="0"/>
    <n v="0"/>
    <m/>
    <m/>
  </r>
  <r>
    <n v="32"/>
    <s v="OE1;PR_10;ACT_87"/>
    <x v="0"/>
    <s v="Fortalecer la Vigilancia."/>
    <s v="PR_10"/>
    <n v="4"/>
    <x v="0"/>
    <s v="PAI_03 - Adquisiones"/>
    <s v="ACT_87"/>
    <s v="Monitorear el Fortalecimiento a la Supervisión Integral a los vigilados a nivel nacional."/>
    <s v="OAP"/>
    <n v="4.4642857142857152E-4"/>
    <s v="Mar"/>
    <n v="0.02"/>
    <n v="0.02"/>
    <n v="1"/>
    <s v="Culminada"/>
    <n v="0.02"/>
    <n v="0.02"/>
    <n v="1"/>
    <m/>
    <m/>
  </r>
  <r>
    <n v="32"/>
    <s v="OE1;PR_10;ACT_87"/>
    <x v="0"/>
    <s v="Fortalecer la Vigilancia."/>
    <s v="PR_10"/>
    <n v="4"/>
    <x v="0"/>
    <s v="PAI_03 - Adquisiones"/>
    <s v="ACT_87"/>
    <s v="Monitorear el Fortalecimiento a la Supervisión Integral a los vigilados a nivel nacional."/>
    <s v="OAP"/>
    <n v="4.4642857142857152E-4"/>
    <s v="Abr"/>
    <n v="0.03"/>
    <n v="0.03"/>
    <n v="1"/>
    <s v="Culminada"/>
    <n v="0.05"/>
    <n v="0.05"/>
    <n v="1"/>
    <m/>
    <m/>
  </r>
  <r>
    <n v="32"/>
    <s v="OE1;PR_10;ACT_87"/>
    <x v="0"/>
    <s v="Fortalecer la Vigilancia."/>
    <s v="PR_10"/>
    <n v="4"/>
    <x v="0"/>
    <s v="PAI_03 - Adquisiones"/>
    <s v="ACT_87"/>
    <s v="Monitorear el Fortalecimiento a la Supervisión Integral a los vigilados a nivel nacional."/>
    <s v="OAP"/>
    <n v="4.4642857142857152E-4"/>
    <s v="May"/>
    <n v="0"/>
    <n v="0"/>
    <n v="0"/>
    <s v="Por Ejecutar"/>
    <n v="0.05"/>
    <n v="0.05"/>
    <n v="1"/>
    <m/>
    <m/>
  </r>
  <r>
    <n v="32"/>
    <s v="OE1;PR_10;ACT_87"/>
    <x v="0"/>
    <s v="Fortalecer la Vigilancia."/>
    <s v="PR_10"/>
    <n v="4"/>
    <x v="0"/>
    <s v="PAI_03 - Adquisiones"/>
    <s v="ACT_87"/>
    <s v="Monitorear el Fortalecimiento a la Supervisión Integral a los vigilados a nivel nacional."/>
    <s v="OAP"/>
    <n v="4.4642857142857152E-4"/>
    <s v="Jun"/>
    <n v="0.05"/>
    <n v="0.15"/>
    <n v="2.9999999999999996"/>
    <s v="Culminada"/>
    <n v="0.1"/>
    <n v="0.2"/>
    <n v="2"/>
    <m/>
    <m/>
  </r>
  <r>
    <n v="32"/>
    <s v="OE1;PR_10;ACT_87"/>
    <x v="0"/>
    <s v="Fortalecer la Vigilancia."/>
    <s v="PR_10"/>
    <n v="4"/>
    <x v="0"/>
    <s v="PAI_03 - Adquisiones"/>
    <s v="ACT_87"/>
    <s v="Monitorear el Fortalecimiento a la Supervisión Integral a los vigilados a nivel nacional."/>
    <s v="OAP"/>
    <n v="4.4642857142857152E-4"/>
    <s v="Jul"/>
    <n v="0.05"/>
    <n v="0"/>
    <n v="0"/>
    <s v="Por Ejecutar"/>
    <n v="0.15000000000000002"/>
    <n v="0.2"/>
    <n v="1.3333333333333333"/>
    <m/>
    <m/>
  </r>
  <r>
    <n v="32"/>
    <s v="OE1;PR_10;ACT_87"/>
    <x v="0"/>
    <s v="Fortalecer la Vigilancia."/>
    <s v="PR_10"/>
    <n v="4"/>
    <x v="0"/>
    <s v="PAI_03 - Adquisiones"/>
    <s v="ACT_87"/>
    <s v="Monitorear el Fortalecimiento a la Supervisión Integral a los vigilados a nivel nacional."/>
    <s v="OAP"/>
    <n v="4.4642857142857152E-4"/>
    <s v="Ago"/>
    <n v="0.05"/>
    <n v="0"/>
    <n v="0"/>
    <s v="Por Ejecutar"/>
    <n v="0.2"/>
    <n v="0.2"/>
    <n v="1"/>
    <m/>
    <m/>
  </r>
  <r>
    <n v="32"/>
    <s v="OE1;PR_10;ACT_87"/>
    <x v="0"/>
    <s v="Fortalecer la Vigilancia."/>
    <s v="PR_10"/>
    <n v="4"/>
    <x v="0"/>
    <s v="PAI_03 - Adquisiones"/>
    <s v="ACT_87"/>
    <s v="Monitorear el Fortalecimiento a la Supervisión Integral a los vigilados a nivel nacional."/>
    <s v="OAP"/>
    <n v="4.4642857142857152E-4"/>
    <s v="Sep"/>
    <n v="0.15"/>
    <n v="0"/>
    <n v="0"/>
    <s v="Por Ejecutar"/>
    <n v="0.35"/>
    <n v="0.2"/>
    <n v="0.57142857142857151"/>
    <m/>
    <m/>
  </r>
  <r>
    <n v="32"/>
    <s v="OE1;PR_10;ACT_87"/>
    <x v="0"/>
    <s v="Fortalecer la Vigilancia."/>
    <s v="PR_10"/>
    <n v="4"/>
    <x v="0"/>
    <s v="PAI_03 - Adquisiones"/>
    <s v="ACT_87"/>
    <s v="Monitorear el Fortalecimiento a la Supervisión Integral a los vigilados a nivel nacional."/>
    <s v="OAP"/>
    <n v="4.4642857142857152E-4"/>
    <s v="Oct"/>
    <n v="0.15"/>
    <n v="0"/>
    <n v="0"/>
    <s v="Por Ejecutar"/>
    <n v="0.5"/>
    <n v="0.2"/>
    <n v="0.4"/>
    <m/>
    <m/>
  </r>
  <r>
    <n v="32"/>
    <s v="OE1;PR_10;ACT_87"/>
    <x v="0"/>
    <s v="Fortalecer la Vigilancia."/>
    <s v="PR_10"/>
    <n v="4"/>
    <x v="0"/>
    <s v="PAI_03 - Adquisiones"/>
    <s v="ACT_87"/>
    <s v="Monitorear el Fortalecimiento a la Supervisión Integral a los vigilados a nivel nacional."/>
    <s v="OAP"/>
    <n v="4.4642857142857152E-4"/>
    <s v="Nov"/>
    <n v="0.2"/>
    <n v="0"/>
    <n v="0"/>
    <s v="Por Ejecutar"/>
    <n v="0.7"/>
    <n v="0.2"/>
    <n v="0.28571428571428575"/>
    <m/>
    <m/>
  </r>
  <r>
    <n v="32"/>
    <s v="OE1;PR_10;ACT_87"/>
    <x v="0"/>
    <s v="Fortalecer la Vigilancia."/>
    <s v="PR_10"/>
    <n v="4"/>
    <x v="0"/>
    <s v="PAI_03 - Adquisiones"/>
    <s v="ACT_87"/>
    <s v="Monitorear el Fortalecimiento a la Supervisión Integral a los vigilados a nivel nacional."/>
    <s v="OAP"/>
    <n v="4.4642857142857152E-4"/>
    <s v="Dic"/>
    <n v="0.2"/>
    <n v="0"/>
    <n v="0"/>
    <s v="Por Ejecutar"/>
    <n v="0.89999999999999991"/>
    <n v="0.2"/>
    <n v="0.22222222222222227"/>
    <m/>
    <m/>
  </r>
  <r>
    <n v="33"/>
    <s v="OE1;PR_10;ACT_236"/>
    <x v="0"/>
    <s v="Fortalecer la Vigilancia."/>
    <s v="PR_10"/>
    <n v="2"/>
    <x v="0"/>
    <s v="PAI_01 - Operacional"/>
    <s v="ACT_236"/>
    <s v="Promover la  formalización administración infraestructura aeroportuaria a cargo de entes territoriales."/>
    <s v="DCI"/>
    <n v="4.4642857142857152E-4"/>
    <s v="Ene"/>
    <n v="1"/>
    <n v="1"/>
    <n v="1"/>
    <s v="Culminada"/>
    <n v="1"/>
    <n v="1"/>
    <n v="1"/>
    <n v="10"/>
    <n v="5"/>
  </r>
  <r>
    <n v="33"/>
    <s v="OE1;PR_10;ACT_236"/>
    <x v="0"/>
    <s v="Fortalecer la Vigilancia."/>
    <s v="PR_10"/>
    <n v="2"/>
    <x v="0"/>
    <s v="PAI_01 - Operacional"/>
    <s v="ACT_236"/>
    <s v="Promover la  formalización administración infraestructura aeroportuaria a cargo de entes territoriales."/>
    <s v="DCI"/>
    <n v="4.4642857142857152E-4"/>
    <s v="Feb"/>
    <n v="1"/>
    <n v="1"/>
    <n v="1"/>
    <s v="Culminada"/>
    <n v="2"/>
    <n v="2"/>
    <n v="1"/>
    <m/>
    <m/>
  </r>
  <r>
    <n v="33"/>
    <s v="OE1;PR_10;ACT_236"/>
    <x v="0"/>
    <s v="Fortalecer la Vigilancia."/>
    <s v="PR_10"/>
    <n v="2"/>
    <x v="0"/>
    <s v="PAI_01 - Operacional"/>
    <s v="ACT_236"/>
    <s v="Promover la  formalización administración infraestructura aeroportuaria a cargo de entes territoriales."/>
    <s v="DCI"/>
    <n v="4.4642857142857152E-4"/>
    <s v="Mar"/>
    <n v="0"/>
    <n v="0"/>
    <n v="0"/>
    <s v="Por Ejecutar"/>
    <n v="2"/>
    <n v="2"/>
    <n v="1"/>
    <m/>
    <m/>
  </r>
  <r>
    <n v="33"/>
    <s v="OE1;PR_10;ACT_236"/>
    <x v="0"/>
    <s v="Fortalecer la Vigilancia."/>
    <s v="PR_10"/>
    <n v="2"/>
    <x v="0"/>
    <s v="PAI_01 - Operacional"/>
    <s v="ACT_236"/>
    <s v="Promover la  formalización administración infraestructura aeroportuaria a cargo de entes territoriales."/>
    <s v="DCI"/>
    <n v="4.4642857142857152E-4"/>
    <s v="Abr"/>
    <n v="1"/>
    <n v="1"/>
    <n v="1"/>
    <s v="Culminada"/>
    <n v="3"/>
    <n v="3"/>
    <n v="1"/>
    <m/>
    <m/>
  </r>
  <r>
    <n v="33"/>
    <s v="OE1;PR_10;ACT_236"/>
    <x v="0"/>
    <s v="Fortalecer la Vigilancia."/>
    <s v="PR_10"/>
    <n v="2"/>
    <x v="0"/>
    <s v="PAI_01 - Operacional"/>
    <s v="ACT_236"/>
    <s v="Promover la  formalización administración infraestructura aeroportuaria a cargo de entes territoriales."/>
    <s v="DCI"/>
    <n v="4.4642857142857152E-4"/>
    <s v="May"/>
    <n v="1"/>
    <n v="1"/>
    <n v="1"/>
    <s v="Culminada"/>
    <n v="4"/>
    <n v="4"/>
    <n v="1"/>
    <m/>
    <m/>
  </r>
  <r>
    <n v="33"/>
    <s v="OE1;PR_10;ACT_236"/>
    <x v="0"/>
    <s v="Fortalecer la Vigilancia."/>
    <s v="PR_10"/>
    <n v="2"/>
    <x v="0"/>
    <s v="PAI_01 - Operacional"/>
    <s v="ACT_236"/>
    <s v="Promover la  formalización administración infraestructura aeroportuaria a cargo de entes territoriales."/>
    <s v="DCI"/>
    <n v="4.4642857142857152E-4"/>
    <s v="Jun"/>
    <n v="1"/>
    <n v="1"/>
    <n v="1"/>
    <s v="Culminada"/>
    <n v="5"/>
    <n v="5"/>
    <n v="1"/>
    <m/>
    <m/>
  </r>
  <r>
    <n v="33"/>
    <s v="OE1;PR_10;ACT_236"/>
    <x v="0"/>
    <s v="Fortalecer la Vigilancia."/>
    <s v="PR_10"/>
    <n v="2"/>
    <x v="0"/>
    <s v="PAI_01 - Operacional"/>
    <s v="ACT_236"/>
    <s v="Promover la  formalización administración infraestructura aeroportuaria a cargo de entes territoriales."/>
    <s v="DCI"/>
    <n v="4.4642857142857152E-4"/>
    <s v="Jul"/>
    <n v="1"/>
    <n v="0"/>
    <n v="0"/>
    <s v="Por Ejecutar"/>
    <n v="6"/>
    <n v="5"/>
    <n v="0.83333333333333337"/>
    <m/>
    <m/>
  </r>
  <r>
    <n v="33"/>
    <s v="OE1;PR_10;ACT_236"/>
    <x v="0"/>
    <s v="Fortalecer la Vigilancia."/>
    <s v="PR_10"/>
    <n v="2"/>
    <x v="0"/>
    <s v="PAI_01 - Operacional"/>
    <s v="ACT_236"/>
    <s v="Promover la  formalización administración infraestructura aeroportuaria a cargo de entes territoriales."/>
    <s v="DCI"/>
    <n v="4.4642857142857152E-4"/>
    <s v="Ago"/>
    <n v="1"/>
    <n v="0"/>
    <n v="0"/>
    <s v="Por Ejecutar"/>
    <n v="7"/>
    <n v="5"/>
    <n v="0.7142857142857143"/>
    <m/>
    <m/>
  </r>
  <r>
    <n v="33"/>
    <s v="OE1;PR_10;ACT_236"/>
    <x v="0"/>
    <s v="Fortalecer la Vigilancia."/>
    <s v="PR_10"/>
    <n v="2"/>
    <x v="0"/>
    <s v="PAI_01 - Operacional"/>
    <s v="ACT_236"/>
    <s v="Promover la  formalización administración infraestructura aeroportuaria a cargo de entes territoriales."/>
    <s v="DCI"/>
    <n v="4.4642857142857152E-4"/>
    <s v="Sep"/>
    <n v="1"/>
    <n v="0"/>
    <n v="0"/>
    <s v="Por Ejecutar"/>
    <n v="8"/>
    <n v="5"/>
    <n v="0.625"/>
    <m/>
    <m/>
  </r>
  <r>
    <n v="33"/>
    <s v="OE1;PR_10;ACT_236"/>
    <x v="0"/>
    <s v="Fortalecer la Vigilancia."/>
    <s v="PR_10"/>
    <n v="2"/>
    <x v="0"/>
    <s v="PAI_01 - Operacional"/>
    <s v="ACT_236"/>
    <s v="Promover la  formalización administración infraestructura aeroportuaria a cargo de entes territoriales."/>
    <s v="DCI"/>
    <n v="4.4642857142857152E-4"/>
    <s v="Oct"/>
    <n v="1"/>
    <n v="0"/>
    <n v="0"/>
    <s v="Por Ejecutar"/>
    <n v="9"/>
    <n v="5"/>
    <n v="0.55555555555555558"/>
    <m/>
    <m/>
  </r>
  <r>
    <n v="33"/>
    <s v="OE1;PR_10;ACT_236"/>
    <x v="0"/>
    <s v="Fortalecer la Vigilancia."/>
    <s v="PR_10"/>
    <n v="2"/>
    <x v="0"/>
    <s v="PAI_01 - Operacional"/>
    <s v="ACT_236"/>
    <s v="Promover la  formalización administración infraestructura aeroportuaria a cargo de entes territoriales."/>
    <s v="DCI"/>
    <n v="4.4642857142857152E-4"/>
    <s v="Nov"/>
    <n v="1"/>
    <n v="0"/>
    <n v="0"/>
    <s v="Por Ejecutar"/>
    <n v="10"/>
    <n v="5"/>
    <n v="0.5"/>
    <m/>
    <m/>
  </r>
  <r>
    <n v="33"/>
    <s v="OE1;PR_10;ACT_236"/>
    <x v="0"/>
    <s v="Fortalecer la Vigilancia."/>
    <s v="PR_10"/>
    <n v="2"/>
    <x v="0"/>
    <s v="PAI_01 - Operacional"/>
    <s v="ACT_236"/>
    <s v="Promover la  formalización administración infraestructura aeroportuaria a cargo de entes territoriales."/>
    <s v="DCI"/>
    <n v="4.4642857142857152E-4"/>
    <s v="Dic"/>
    <n v="0"/>
    <n v="0"/>
    <n v="0"/>
    <s v="Por Ejecutar"/>
    <n v="10"/>
    <n v="5"/>
    <n v="0.5"/>
    <m/>
    <m/>
  </r>
  <r>
    <n v="34"/>
    <s v="OE1;PR_10;ACT_212"/>
    <x v="0"/>
    <s v="Fortalecer la Vigilancia."/>
    <s v="PR_10"/>
    <n v="2"/>
    <x v="0"/>
    <s v="PAI_01 - Operacional"/>
    <s v="ACT_212"/>
    <s v="Investigación Banacol"/>
    <s v="DP"/>
    <n v="4.4642857142857152E-4"/>
    <s v="Ene"/>
    <n v="0"/>
    <n v="0"/>
    <n v="0"/>
    <s v="Por Ejecutar"/>
    <n v="0"/>
    <n v="0"/>
    <n v="0"/>
    <n v="0.99999999999999989"/>
    <n v="0.48"/>
  </r>
  <r>
    <n v="34"/>
    <s v="OE1;PR_10;ACT_212"/>
    <x v="0"/>
    <s v="Fortalecer la Vigilancia."/>
    <s v="PR_10"/>
    <n v="2"/>
    <x v="0"/>
    <s v="PAI_01 - Operacional"/>
    <s v="ACT_212"/>
    <s v="Investigación Banacol"/>
    <s v="DP"/>
    <n v="4.4642857142857152E-4"/>
    <s v="Feb"/>
    <n v="0.09"/>
    <n v="0.09"/>
    <n v="1"/>
    <s v="Culminada"/>
    <n v="0.09"/>
    <n v="0.09"/>
    <n v="1"/>
    <m/>
    <m/>
  </r>
  <r>
    <n v="34"/>
    <s v="OE1;PR_10;ACT_212"/>
    <x v="0"/>
    <s v="Fortalecer la Vigilancia."/>
    <s v="PR_10"/>
    <n v="2"/>
    <x v="0"/>
    <s v="PAI_01 - Operacional"/>
    <s v="ACT_212"/>
    <s v="Investigación Banacol"/>
    <s v="DP"/>
    <n v="4.4642857142857152E-4"/>
    <s v="Mar"/>
    <n v="0.12"/>
    <n v="0.12"/>
    <n v="1"/>
    <s v="Culminada"/>
    <n v="0.21"/>
    <n v="0.21"/>
    <n v="1"/>
    <m/>
    <m/>
  </r>
  <r>
    <n v="34"/>
    <s v="OE1;PR_10;ACT_212"/>
    <x v="0"/>
    <s v="Fortalecer la Vigilancia."/>
    <s v="PR_10"/>
    <n v="2"/>
    <x v="0"/>
    <s v="PAI_01 - Operacional"/>
    <s v="ACT_212"/>
    <s v="Investigación Banacol"/>
    <s v="DP"/>
    <n v="4.4642857142857152E-4"/>
    <s v="Abr"/>
    <n v="0.06"/>
    <n v="0.06"/>
    <n v="1"/>
    <s v="Culminada"/>
    <n v="0.27"/>
    <n v="0.27"/>
    <n v="1"/>
    <m/>
    <m/>
  </r>
  <r>
    <n v="34"/>
    <s v="OE1;PR_10;ACT_212"/>
    <x v="0"/>
    <s v="Fortalecer la Vigilancia."/>
    <s v="PR_10"/>
    <n v="2"/>
    <x v="0"/>
    <s v="PAI_01 - Operacional"/>
    <s v="ACT_212"/>
    <s v="Investigación Banacol"/>
    <s v="DP"/>
    <n v="4.4642857142857152E-4"/>
    <s v="May"/>
    <n v="0.09"/>
    <n v="0.09"/>
    <n v="1"/>
    <s v="Culminada"/>
    <n v="0.36"/>
    <n v="0.36"/>
    <n v="1"/>
    <m/>
    <m/>
  </r>
  <r>
    <n v="34"/>
    <s v="OE1;PR_10;ACT_212"/>
    <x v="0"/>
    <s v="Fortalecer la Vigilancia."/>
    <s v="PR_10"/>
    <n v="2"/>
    <x v="0"/>
    <s v="PAI_01 - Operacional"/>
    <s v="ACT_212"/>
    <s v="Investigación Banacol"/>
    <s v="DP"/>
    <n v="4.4642857142857152E-4"/>
    <s v="Jun"/>
    <n v="0.12"/>
    <n v="0.12"/>
    <n v="1"/>
    <s v="Culminada"/>
    <n v="0.48"/>
    <n v="0.48"/>
    <n v="1"/>
    <m/>
    <m/>
  </r>
  <r>
    <n v="34"/>
    <s v="OE1;PR_10;ACT_212"/>
    <x v="0"/>
    <s v="Fortalecer la Vigilancia."/>
    <s v="PR_10"/>
    <n v="2"/>
    <x v="0"/>
    <s v="PAI_01 - Operacional"/>
    <s v="ACT_212"/>
    <s v="Investigación Banacol"/>
    <s v="DP"/>
    <n v="4.4642857142857152E-4"/>
    <s v="Jul"/>
    <n v="0.08"/>
    <n v="0"/>
    <n v="0"/>
    <s v="Por Ejecutar"/>
    <n v="0.55999999999999994"/>
    <n v="0.48"/>
    <n v="0.85714285714285721"/>
    <m/>
    <m/>
  </r>
  <r>
    <n v="34"/>
    <s v="OE1;PR_10;ACT_212"/>
    <x v="0"/>
    <s v="Fortalecer la Vigilancia."/>
    <s v="PR_10"/>
    <n v="2"/>
    <x v="0"/>
    <s v="PAI_01 - Operacional"/>
    <s v="ACT_212"/>
    <s v="Investigación Banacol"/>
    <s v="DP"/>
    <n v="4.4642857142857152E-4"/>
    <s v="Ago"/>
    <n v="0.1"/>
    <n v="0"/>
    <n v="0"/>
    <s v="Por Ejecutar"/>
    <n v="0.65999999999999992"/>
    <n v="0.48"/>
    <n v="0.72727272727272729"/>
    <m/>
    <m/>
  </r>
  <r>
    <n v="34"/>
    <s v="OE1;PR_10;ACT_212"/>
    <x v="0"/>
    <s v="Fortalecer la Vigilancia."/>
    <s v="PR_10"/>
    <n v="2"/>
    <x v="0"/>
    <s v="PAI_01 - Operacional"/>
    <s v="ACT_212"/>
    <s v="Investigación Banacol"/>
    <s v="DP"/>
    <n v="4.4642857142857152E-4"/>
    <s v="Sep"/>
    <n v="0.09"/>
    <n v="0"/>
    <n v="0"/>
    <s v="Por Ejecutar"/>
    <n v="0.74999999999999989"/>
    <n v="0.48"/>
    <n v="0.64000000000000012"/>
    <m/>
    <m/>
  </r>
  <r>
    <n v="34"/>
    <s v="OE1;PR_10;ACT_212"/>
    <x v="0"/>
    <s v="Fortalecer la Vigilancia."/>
    <s v="PR_10"/>
    <n v="2"/>
    <x v="0"/>
    <s v="PAI_01 - Operacional"/>
    <s v="ACT_212"/>
    <s v="Investigación Banacol"/>
    <s v="DP"/>
    <n v="4.4642857142857152E-4"/>
    <s v="Oct"/>
    <n v="7.0000000000000007E-2"/>
    <n v="0"/>
    <n v="0"/>
    <s v="Por Ejecutar"/>
    <n v="0.81999999999999984"/>
    <n v="0.48"/>
    <n v="0.58536585365853666"/>
    <m/>
    <m/>
  </r>
  <r>
    <n v="34"/>
    <s v="OE1;PR_10;ACT_212"/>
    <x v="0"/>
    <s v="Fortalecer la Vigilancia."/>
    <s v="PR_10"/>
    <n v="2"/>
    <x v="0"/>
    <s v="PAI_01 - Operacional"/>
    <s v="ACT_212"/>
    <s v="Investigación Banacol"/>
    <s v="DP"/>
    <n v="4.4642857142857152E-4"/>
    <s v="Nov"/>
    <n v="0.06"/>
    <n v="0"/>
    <n v="0"/>
    <s v="Por Ejecutar"/>
    <n v="0.87999999999999989"/>
    <n v="0.48"/>
    <n v="0.54545454545454553"/>
    <m/>
    <m/>
  </r>
  <r>
    <n v="34"/>
    <s v="OE1;PR_10;ACT_212"/>
    <x v="0"/>
    <s v="Fortalecer la Vigilancia."/>
    <s v="PR_10"/>
    <n v="2"/>
    <x v="0"/>
    <s v="PAI_01 - Operacional"/>
    <s v="ACT_212"/>
    <s v="Investigación Banacol"/>
    <s v="DP"/>
    <n v="4.4642857142857152E-4"/>
    <s v="Dic"/>
    <n v="0.12"/>
    <n v="0"/>
    <n v="0"/>
    <s v="Por Ejecutar"/>
    <n v="0.99999999999999989"/>
    <n v="0.48"/>
    <n v="0.48000000000000004"/>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Ene"/>
    <n v="0"/>
    <n v="0"/>
    <n v="0"/>
    <s v="Por Ejecutar"/>
    <n v="0"/>
    <n v="0"/>
    <n v="0"/>
    <n v="2"/>
    <n v="2"/>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Feb"/>
    <n v="0"/>
    <n v="0"/>
    <n v="0"/>
    <s v="Por Ejecutar"/>
    <n v="0"/>
    <n v="0"/>
    <n v="0"/>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Mar"/>
    <n v="0"/>
    <n v="0"/>
    <n v="0"/>
    <s v="Por Ejecutar"/>
    <n v="0"/>
    <n v="0"/>
    <n v="0"/>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Abr"/>
    <n v="0"/>
    <n v="0"/>
    <n v="0"/>
    <s v="Por Ejecutar"/>
    <n v="0"/>
    <n v="0"/>
    <n v="0"/>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May"/>
    <n v="0"/>
    <n v="0"/>
    <n v="0"/>
    <s v="Por Ejecutar"/>
    <n v="0"/>
    <n v="0"/>
    <n v="0"/>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Jun"/>
    <n v="1"/>
    <n v="2"/>
    <n v="2"/>
    <s v="Culminada"/>
    <n v="1"/>
    <n v="2"/>
    <n v="2"/>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Jul"/>
    <n v="0"/>
    <n v="0"/>
    <n v="0"/>
    <s v="Por Ejecutar"/>
    <n v="1"/>
    <n v="2"/>
    <n v="2"/>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Ago"/>
    <n v="0"/>
    <n v="0"/>
    <n v="0"/>
    <s v="Por Ejecutar"/>
    <n v="1"/>
    <n v="2"/>
    <n v="2"/>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Sep"/>
    <n v="0"/>
    <n v="0"/>
    <n v="0"/>
    <s v="Por Ejecutar"/>
    <n v="1"/>
    <n v="2"/>
    <n v="2"/>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Oct"/>
    <n v="0"/>
    <n v="0"/>
    <n v="0"/>
    <s v="Por Ejecutar"/>
    <n v="1"/>
    <n v="2"/>
    <n v="2"/>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Nov"/>
    <n v="0"/>
    <n v="0"/>
    <n v="0"/>
    <s v="Por Ejecutar"/>
    <n v="1"/>
    <n v="2"/>
    <n v="2"/>
    <m/>
    <m/>
  </r>
  <r>
    <n v="35"/>
    <s v="OE1;PR_10;ACT_258"/>
    <x v="0"/>
    <s v="Fortalecer la Vigilancia."/>
    <s v="PR_10"/>
    <n v="2"/>
    <x v="0"/>
    <s v="PAI_01 - Operacional"/>
    <s v="ACT_258"/>
    <s v="Desarrollar acciones de divulgación a los supervisados en temas especificos que coadyuven a la mejor prestación del servicio (Foros, Circulares, Skype, otros medios)"/>
    <s v="DTTTA"/>
    <n v="4.4642857142857152E-4"/>
    <s v="Dic"/>
    <n v="1"/>
    <n v="0"/>
    <n v="0"/>
    <s v="Por Ejecutar"/>
    <n v="2"/>
    <n v="2"/>
    <n v="1"/>
    <m/>
    <m/>
  </r>
  <r>
    <n v="36"/>
    <s v="OE1;PR_10;ACT_259"/>
    <x v="0"/>
    <s v="Fortalecer la Vigilancia."/>
    <s v="PR_10"/>
    <n v="2"/>
    <x v="0"/>
    <s v="PAI_01 - Operacional"/>
    <s v="ACT_259"/>
    <s v="Programar visitas de inspeccion ocasionales con base en el analisis de informacion CEMAT"/>
    <s v="DTTTA"/>
    <n v="4.4642857142857152E-4"/>
    <s v="Ene"/>
    <n v="0"/>
    <n v="0"/>
    <n v="0"/>
    <s v="Por Ejecutar"/>
    <n v="0"/>
    <n v="0"/>
    <n v="0"/>
    <n v="35"/>
    <n v="0"/>
  </r>
  <r>
    <n v="36"/>
    <s v="OE1;PR_10;ACT_259"/>
    <x v="0"/>
    <s v="Fortalecer la Vigilancia."/>
    <s v="PR_10"/>
    <n v="2"/>
    <x v="0"/>
    <s v="PAI_01 - Operacional"/>
    <s v="ACT_259"/>
    <s v="Programar visitas de inspeccion ocasionales con base en el analisis de informacion CEMAT"/>
    <s v="DTTTA"/>
    <n v="4.4642857142857152E-4"/>
    <s v="Feb"/>
    <n v="0"/>
    <n v="0"/>
    <n v="0"/>
    <s v="Por Ejecutar"/>
    <n v="0"/>
    <n v="0"/>
    <n v="0"/>
    <m/>
    <m/>
  </r>
  <r>
    <n v="36"/>
    <s v="OE1;PR_10;ACT_259"/>
    <x v="0"/>
    <s v="Fortalecer la Vigilancia."/>
    <s v="PR_10"/>
    <n v="2"/>
    <x v="0"/>
    <s v="PAI_01 - Operacional"/>
    <s v="ACT_259"/>
    <s v="Programar visitas de inspeccion ocasionales con base en el analisis de informacion CEMAT"/>
    <s v="DTTTA"/>
    <n v="4.4642857142857152E-4"/>
    <s v="Mar"/>
    <n v="0"/>
    <n v="0"/>
    <n v="0"/>
    <s v="Por Ejecutar"/>
    <n v="0"/>
    <n v="0"/>
    <n v="0"/>
    <m/>
    <m/>
  </r>
  <r>
    <n v="36"/>
    <s v="OE1;PR_10;ACT_259"/>
    <x v="0"/>
    <s v="Fortalecer la Vigilancia."/>
    <s v="PR_10"/>
    <n v="2"/>
    <x v="0"/>
    <s v="PAI_01 - Operacional"/>
    <s v="ACT_259"/>
    <s v="Programar visitas de inspeccion ocasionales con base en el analisis de informacion CEMAT"/>
    <s v="DTTTA"/>
    <n v="4.4642857142857152E-4"/>
    <s v="Abr"/>
    <n v="0"/>
    <n v="0"/>
    <n v="0"/>
    <s v="Por Ejecutar"/>
    <n v="0"/>
    <n v="0"/>
    <n v="0"/>
    <m/>
    <m/>
  </r>
  <r>
    <n v="36"/>
    <s v="OE1;PR_10;ACT_259"/>
    <x v="0"/>
    <s v="Fortalecer la Vigilancia."/>
    <s v="PR_10"/>
    <n v="2"/>
    <x v="0"/>
    <s v="PAI_01 - Operacional"/>
    <s v="ACT_259"/>
    <s v="Programar visitas de inspeccion ocasionales con base en el analisis de informacion CEMAT"/>
    <s v="DTTTA"/>
    <n v="4.4642857142857152E-4"/>
    <s v="May"/>
    <n v="0"/>
    <n v="0"/>
    <n v="0"/>
    <s v="Por Ejecutar"/>
    <n v="0"/>
    <n v="0"/>
    <n v="0"/>
    <m/>
    <m/>
  </r>
  <r>
    <n v="36"/>
    <s v="OE1;PR_10;ACT_259"/>
    <x v="0"/>
    <s v="Fortalecer la Vigilancia."/>
    <s v="PR_10"/>
    <n v="2"/>
    <x v="0"/>
    <s v="PAI_01 - Operacional"/>
    <s v="ACT_259"/>
    <s v="Programar visitas de inspeccion ocasionales con base en el analisis de informacion CEMAT"/>
    <s v="DTTTA"/>
    <n v="4.4642857142857152E-4"/>
    <s v="Jun"/>
    <n v="5"/>
    <n v="0"/>
    <n v="0"/>
    <s v="Por Ejecutar"/>
    <n v="5"/>
    <n v="0"/>
    <n v="0"/>
    <m/>
    <m/>
  </r>
  <r>
    <n v="36"/>
    <s v="OE1;PR_10;ACT_259"/>
    <x v="0"/>
    <s v="Fortalecer la Vigilancia."/>
    <s v="PR_10"/>
    <n v="2"/>
    <x v="0"/>
    <s v="PAI_01 - Operacional"/>
    <s v="ACT_259"/>
    <s v="Programar visitas de inspeccion ocasionales con base en el analisis de informacion CEMAT"/>
    <s v="DTTTA"/>
    <n v="4.4642857142857152E-4"/>
    <s v="Jul"/>
    <n v="5"/>
    <n v="0"/>
    <n v="0"/>
    <s v="Por Ejecutar"/>
    <n v="10"/>
    <n v="0"/>
    <n v="0"/>
    <m/>
    <m/>
  </r>
  <r>
    <n v="36"/>
    <s v="OE1;PR_10;ACT_259"/>
    <x v="0"/>
    <s v="Fortalecer la Vigilancia."/>
    <s v="PR_10"/>
    <n v="2"/>
    <x v="0"/>
    <s v="PAI_01 - Operacional"/>
    <s v="ACT_259"/>
    <s v="Programar visitas de inspeccion ocasionales con base en el analisis de informacion CEMAT"/>
    <s v="DTTTA"/>
    <n v="4.4642857142857152E-4"/>
    <s v="Ago"/>
    <n v="5"/>
    <n v="0"/>
    <n v="0"/>
    <s v="Por Ejecutar"/>
    <n v="15"/>
    <n v="0"/>
    <n v="0"/>
    <m/>
    <m/>
  </r>
  <r>
    <n v="36"/>
    <s v="OE1;PR_10;ACT_259"/>
    <x v="0"/>
    <s v="Fortalecer la Vigilancia."/>
    <s v="PR_10"/>
    <n v="2"/>
    <x v="0"/>
    <s v="PAI_01 - Operacional"/>
    <s v="ACT_259"/>
    <s v="Programar visitas de inspeccion ocasionales con base en el analisis de informacion CEMAT"/>
    <s v="DTTTA"/>
    <n v="4.4642857142857152E-4"/>
    <s v="Sep"/>
    <n v="5"/>
    <n v="0"/>
    <n v="0"/>
    <s v="Por Ejecutar"/>
    <n v="20"/>
    <n v="0"/>
    <n v="0"/>
    <m/>
    <m/>
  </r>
  <r>
    <n v="36"/>
    <s v="OE1;PR_10;ACT_259"/>
    <x v="0"/>
    <s v="Fortalecer la Vigilancia."/>
    <s v="PR_10"/>
    <n v="2"/>
    <x v="0"/>
    <s v="PAI_01 - Operacional"/>
    <s v="ACT_259"/>
    <s v="Programar visitas de inspeccion ocasionales con base en el analisis de informacion CEMAT"/>
    <s v="DTTTA"/>
    <n v="4.4642857142857152E-4"/>
    <s v="Oct"/>
    <n v="5"/>
    <n v="0"/>
    <n v="0"/>
    <s v="Por Ejecutar"/>
    <n v="25"/>
    <n v="0"/>
    <n v="0"/>
    <m/>
    <m/>
  </r>
  <r>
    <n v="36"/>
    <s v="OE1;PR_10;ACT_259"/>
    <x v="0"/>
    <s v="Fortalecer la Vigilancia."/>
    <s v="PR_10"/>
    <n v="2"/>
    <x v="0"/>
    <s v="PAI_01 - Operacional"/>
    <s v="ACT_259"/>
    <s v="Programar visitas de inspeccion ocasionales con base en el analisis de informacion CEMAT"/>
    <s v="DTTTA"/>
    <n v="4.4642857142857152E-4"/>
    <s v="Nov"/>
    <n v="5"/>
    <n v="0"/>
    <n v="0"/>
    <s v="Por Ejecutar"/>
    <n v="30"/>
    <n v="0"/>
    <n v="0"/>
    <m/>
    <m/>
  </r>
  <r>
    <n v="36"/>
    <s v="OE1;PR_10;ACT_259"/>
    <x v="0"/>
    <s v="Fortalecer la Vigilancia."/>
    <s v="PR_10"/>
    <n v="2"/>
    <x v="0"/>
    <s v="PAI_01 - Operacional"/>
    <s v="ACT_259"/>
    <s v="Programar visitas de inspeccion ocasionales con base en el analisis de informacion CEMAT"/>
    <s v="DTTTA"/>
    <n v="4.4642857142857152E-4"/>
    <s v="Dic"/>
    <n v="5"/>
    <n v="0"/>
    <n v="0"/>
    <s v="Por Ejecutar"/>
    <n v="35"/>
    <n v="0"/>
    <n v="0"/>
    <m/>
    <m/>
  </r>
  <r>
    <n v="37"/>
    <s v="OE1;PR_10;ACT_237"/>
    <x v="0"/>
    <s v="Fortalecer la Vigilancia."/>
    <s v="PR_10"/>
    <n v="2"/>
    <x v="0"/>
    <s v="PAI_01 - Operacional"/>
    <s v="ACT_237"/>
    <s v="Impulsar que el 100% de los supervisados esten registrados en el sistema VIGIA"/>
    <s v="DCI"/>
    <n v="4.4642857142857152E-4"/>
    <s v="Ene"/>
    <n v="1"/>
    <n v="1"/>
    <n v="1"/>
    <s v="Culminada"/>
    <n v="1"/>
    <n v="1"/>
    <n v="1"/>
    <n v="3"/>
    <n v="1"/>
  </r>
  <r>
    <n v="37"/>
    <s v="OE1;PR_10;ACT_237"/>
    <x v="0"/>
    <s v="Fortalecer la Vigilancia."/>
    <s v="PR_10"/>
    <n v="2"/>
    <x v="0"/>
    <s v="PAI_01 - Operacional"/>
    <s v="ACT_237"/>
    <s v="Impulsar que el 100% de los supervisados esten registrados en el sistema VIGIA"/>
    <s v="DCI"/>
    <n v="4.4642857142857152E-4"/>
    <s v="Feb"/>
    <n v="0"/>
    <n v="0"/>
    <n v="0"/>
    <s v="Por Ejecutar"/>
    <n v="1"/>
    <n v="1"/>
    <n v="1"/>
    <m/>
    <m/>
  </r>
  <r>
    <n v="37"/>
    <s v="OE1;PR_10;ACT_237"/>
    <x v="0"/>
    <s v="Fortalecer la Vigilancia."/>
    <s v="PR_10"/>
    <n v="2"/>
    <x v="0"/>
    <s v="PAI_01 - Operacional"/>
    <s v="ACT_237"/>
    <s v="Impulsar que el 100% de los supervisados esten registrados en el sistema VIGIA"/>
    <s v="DCI"/>
    <n v="4.4642857142857152E-4"/>
    <s v="Mar"/>
    <n v="0"/>
    <n v="0"/>
    <n v="0"/>
    <s v="Por Ejecutar"/>
    <n v="1"/>
    <n v="1"/>
    <n v="1"/>
    <m/>
    <m/>
  </r>
  <r>
    <n v="37"/>
    <s v="OE1;PR_10;ACT_237"/>
    <x v="0"/>
    <s v="Fortalecer la Vigilancia."/>
    <s v="PR_10"/>
    <n v="2"/>
    <x v="0"/>
    <s v="PAI_01 - Operacional"/>
    <s v="ACT_237"/>
    <s v="Impulsar que el 100% de los supervisados esten registrados en el sistema VIGIA"/>
    <s v="DCI"/>
    <n v="4.4642857142857152E-4"/>
    <s v="Abr"/>
    <n v="0"/>
    <n v="0"/>
    <n v="0"/>
    <s v="Por Ejecutar"/>
    <n v="1"/>
    <n v="1"/>
    <n v="1"/>
    <m/>
    <m/>
  </r>
  <r>
    <n v="37"/>
    <s v="OE1;PR_10;ACT_237"/>
    <x v="0"/>
    <s v="Fortalecer la Vigilancia."/>
    <s v="PR_10"/>
    <n v="2"/>
    <x v="0"/>
    <s v="PAI_01 - Operacional"/>
    <s v="ACT_237"/>
    <s v="Impulsar que el 100% de los supervisados esten registrados en el sistema VIGIA"/>
    <s v="DCI"/>
    <n v="4.4642857142857152E-4"/>
    <s v="May"/>
    <n v="0"/>
    <n v="0"/>
    <n v="0"/>
    <s v="Por Ejecutar"/>
    <n v="1"/>
    <n v="1"/>
    <n v="1"/>
    <m/>
    <m/>
  </r>
  <r>
    <n v="37"/>
    <s v="OE1;PR_10;ACT_237"/>
    <x v="0"/>
    <s v="Fortalecer la Vigilancia."/>
    <s v="PR_10"/>
    <n v="2"/>
    <x v="0"/>
    <s v="PAI_01 - Operacional"/>
    <s v="ACT_237"/>
    <s v="Impulsar que el 100% de los supervisados esten registrados en el sistema VIGIA"/>
    <s v="DCI"/>
    <n v="4.4642857142857152E-4"/>
    <s v="Jun"/>
    <n v="0"/>
    <n v="0"/>
    <n v="0"/>
    <s v="Por Ejecutar"/>
    <n v="1"/>
    <n v="1"/>
    <n v="1"/>
    <m/>
    <m/>
  </r>
  <r>
    <n v="37"/>
    <s v="OE1;PR_10;ACT_237"/>
    <x v="0"/>
    <s v="Fortalecer la Vigilancia."/>
    <s v="PR_10"/>
    <n v="2"/>
    <x v="0"/>
    <s v="PAI_01 - Operacional"/>
    <s v="ACT_237"/>
    <s v="Impulsar que el 100% de los supervisados esten registrados en el sistema VIGIA"/>
    <s v="DCI"/>
    <n v="4.4642857142857152E-4"/>
    <s v="Jul"/>
    <n v="1"/>
    <n v="0"/>
    <n v="0"/>
    <s v="Por Ejecutar"/>
    <n v="2"/>
    <n v="1"/>
    <n v="0.5"/>
    <m/>
    <m/>
  </r>
  <r>
    <n v="37"/>
    <s v="OE1;PR_10;ACT_237"/>
    <x v="0"/>
    <s v="Fortalecer la Vigilancia."/>
    <s v="PR_10"/>
    <n v="2"/>
    <x v="0"/>
    <s v="PAI_01 - Operacional"/>
    <s v="ACT_237"/>
    <s v="Impulsar que el 100% de los supervisados esten registrados en el sistema VIGIA"/>
    <s v="DCI"/>
    <n v="4.4642857142857152E-4"/>
    <s v="Ago"/>
    <n v="0"/>
    <n v="0"/>
    <n v="0"/>
    <s v="Por Ejecutar"/>
    <n v="2"/>
    <n v="1"/>
    <n v="0.5"/>
    <m/>
    <m/>
  </r>
  <r>
    <n v="37"/>
    <s v="OE1;PR_10;ACT_237"/>
    <x v="0"/>
    <s v="Fortalecer la Vigilancia."/>
    <s v="PR_10"/>
    <n v="2"/>
    <x v="0"/>
    <s v="PAI_01 - Operacional"/>
    <s v="ACT_237"/>
    <s v="Impulsar que el 100% de los supervisados esten registrados en el sistema VIGIA"/>
    <s v="DCI"/>
    <n v="4.4642857142857152E-4"/>
    <s v="Sep"/>
    <n v="0"/>
    <n v="0"/>
    <n v="0"/>
    <s v="Por Ejecutar"/>
    <n v="2"/>
    <n v="1"/>
    <n v="0.5"/>
    <m/>
    <m/>
  </r>
  <r>
    <n v="37"/>
    <s v="OE1;PR_10;ACT_237"/>
    <x v="0"/>
    <s v="Fortalecer la Vigilancia."/>
    <s v="PR_10"/>
    <n v="2"/>
    <x v="0"/>
    <s v="PAI_01 - Operacional"/>
    <s v="ACT_237"/>
    <s v="Impulsar que el 100% de los supervisados esten registrados en el sistema VIGIA"/>
    <s v="DCI"/>
    <n v="4.4642857142857152E-4"/>
    <s v="Oct"/>
    <n v="1"/>
    <n v="0"/>
    <n v="0"/>
    <s v="Por Ejecutar"/>
    <n v="3"/>
    <n v="1"/>
    <n v="0.33333333333333331"/>
    <m/>
    <m/>
  </r>
  <r>
    <n v="37"/>
    <s v="OE1;PR_10;ACT_237"/>
    <x v="0"/>
    <s v="Fortalecer la Vigilancia."/>
    <s v="PR_10"/>
    <n v="2"/>
    <x v="0"/>
    <s v="PAI_01 - Operacional"/>
    <s v="ACT_237"/>
    <s v="Impulsar que el 100% de los supervisados esten registrados en el sistema VIGIA"/>
    <s v="DCI"/>
    <n v="4.4642857142857152E-4"/>
    <s v="Nov"/>
    <n v="0"/>
    <n v="0"/>
    <n v="0"/>
    <s v="Por Ejecutar"/>
    <n v="3"/>
    <n v="1"/>
    <n v="0.33333333333333331"/>
    <m/>
    <m/>
  </r>
  <r>
    <n v="37"/>
    <s v="OE1;PR_10;ACT_237"/>
    <x v="0"/>
    <s v="Fortalecer la Vigilancia."/>
    <s v="PR_10"/>
    <n v="2"/>
    <x v="0"/>
    <s v="PAI_01 - Operacional"/>
    <s v="ACT_237"/>
    <s v="Impulsar que el 100% de los supervisados esten registrados en el sistema VIGIA"/>
    <s v="DCI"/>
    <n v="4.4642857142857152E-4"/>
    <s v="Dic"/>
    <n v="0"/>
    <n v="0"/>
    <n v="0"/>
    <s v="Por Ejecutar"/>
    <n v="3"/>
    <n v="1"/>
    <n v="0.33333333333333331"/>
    <m/>
    <m/>
  </r>
  <r>
    <n v="38"/>
    <s v="OE1;PR_10;ACT_238"/>
    <x v="0"/>
    <s v="Fortalecer la Vigilancia."/>
    <s v="PR_10"/>
    <n v="2"/>
    <x v="0"/>
    <s v="PAI_01 - Operacional"/>
    <s v="ACT_238"/>
    <s v="Promover la formalizacion de la prestación del servicio de los Terminal de Transporte Terrestre automotor"/>
    <s v="DCI"/>
    <n v="4.4642857142857152E-4"/>
    <s v="Ene"/>
    <n v="0"/>
    <n v="0"/>
    <n v="0"/>
    <s v="Por Ejecutar"/>
    <n v="0"/>
    <n v="0"/>
    <n v="0"/>
    <n v="35"/>
    <n v="17"/>
  </r>
  <r>
    <n v="38"/>
    <s v="OE1;PR_10;ACT_238"/>
    <x v="0"/>
    <s v="Fortalecer la Vigilancia."/>
    <s v="PR_10"/>
    <n v="2"/>
    <x v="0"/>
    <s v="PAI_01 - Operacional"/>
    <s v="ACT_238"/>
    <s v="Promover la formalizacion de la prestación del servicio de los Terminal de Transporte Terrestre automotor"/>
    <s v="DCI"/>
    <n v="4.4642857142857152E-4"/>
    <s v="Feb"/>
    <n v="0"/>
    <n v="0"/>
    <n v="0"/>
    <s v="Por Ejecutar"/>
    <n v="0"/>
    <n v="0"/>
    <n v="0"/>
    <m/>
    <m/>
  </r>
  <r>
    <n v="38"/>
    <s v="OE1;PR_10;ACT_238"/>
    <x v="0"/>
    <s v="Fortalecer la Vigilancia."/>
    <s v="PR_10"/>
    <n v="2"/>
    <x v="0"/>
    <s v="PAI_01 - Operacional"/>
    <s v="ACT_238"/>
    <s v="Promover la formalizacion de la prestación del servicio de los Terminal de Transporte Terrestre automotor"/>
    <s v="DCI"/>
    <n v="4.4642857142857152E-4"/>
    <s v="Mar"/>
    <n v="5"/>
    <n v="6"/>
    <n v="1.2"/>
    <s v="Culminada"/>
    <n v="5"/>
    <n v="6"/>
    <n v="1.2"/>
    <m/>
    <m/>
  </r>
  <r>
    <n v="38"/>
    <s v="OE1;PR_10;ACT_238"/>
    <x v="0"/>
    <s v="Fortalecer la Vigilancia."/>
    <s v="PR_10"/>
    <n v="2"/>
    <x v="0"/>
    <s v="PAI_01 - Operacional"/>
    <s v="ACT_238"/>
    <s v="Promover la formalizacion de la prestación del servicio de los Terminal de Transporte Terrestre automotor"/>
    <s v="DCI"/>
    <n v="4.4642857142857152E-4"/>
    <s v="Abr"/>
    <n v="3"/>
    <n v="3"/>
    <n v="1"/>
    <s v="Culminada"/>
    <n v="8"/>
    <n v="9"/>
    <n v="1.125"/>
    <m/>
    <m/>
  </r>
  <r>
    <n v="38"/>
    <s v="OE1;PR_10;ACT_238"/>
    <x v="0"/>
    <s v="Fortalecer la Vigilancia."/>
    <s v="PR_10"/>
    <n v="2"/>
    <x v="0"/>
    <s v="PAI_01 - Operacional"/>
    <s v="ACT_238"/>
    <s v="Promover la formalizacion de la prestación del servicio de los Terminal de Transporte Terrestre automotor"/>
    <s v="DCI"/>
    <n v="4.4642857142857152E-4"/>
    <s v="May"/>
    <n v="3"/>
    <n v="8"/>
    <n v="2.6666666666666665"/>
    <s v="Culminada"/>
    <n v="11"/>
    <n v="17"/>
    <n v="1.5454545454545454"/>
    <m/>
    <m/>
  </r>
  <r>
    <n v="38"/>
    <s v="OE1;PR_10;ACT_238"/>
    <x v="0"/>
    <s v="Fortalecer la Vigilancia."/>
    <s v="PR_10"/>
    <n v="2"/>
    <x v="0"/>
    <s v="PAI_01 - Operacional"/>
    <s v="ACT_238"/>
    <s v="Promover la formalizacion de la prestación del servicio de los Terminal de Transporte Terrestre automotor"/>
    <s v="DCI"/>
    <n v="4.4642857142857152E-4"/>
    <s v="Jun"/>
    <n v="4"/>
    <n v="0"/>
    <n v="0"/>
    <s v="Por Ejecutar"/>
    <n v="15"/>
    <n v="17"/>
    <n v="1.1333333333333333"/>
    <m/>
    <m/>
  </r>
  <r>
    <n v="38"/>
    <s v="OE1;PR_10;ACT_238"/>
    <x v="0"/>
    <s v="Fortalecer la Vigilancia."/>
    <s v="PR_10"/>
    <n v="2"/>
    <x v="0"/>
    <s v="PAI_01 - Operacional"/>
    <s v="ACT_238"/>
    <s v="Promover la formalizacion de la prestación del servicio de los Terminal de Transporte Terrestre automotor"/>
    <s v="DCI"/>
    <n v="4.4642857142857152E-4"/>
    <s v="Jul"/>
    <n v="5"/>
    <n v="0"/>
    <n v="0"/>
    <s v="Por Ejecutar"/>
    <n v="20"/>
    <n v="17"/>
    <n v="0.85"/>
    <m/>
    <m/>
  </r>
  <r>
    <n v="38"/>
    <s v="OE1;PR_10;ACT_238"/>
    <x v="0"/>
    <s v="Fortalecer la Vigilancia."/>
    <s v="PR_10"/>
    <n v="2"/>
    <x v="0"/>
    <s v="PAI_01 - Operacional"/>
    <s v="ACT_238"/>
    <s v="Promover la formalizacion de la prestación del servicio de los Terminal de Transporte Terrestre automotor"/>
    <s v="DCI"/>
    <n v="4.4642857142857152E-4"/>
    <s v="Ago"/>
    <n v="5"/>
    <n v="0"/>
    <n v="0"/>
    <s v="Por Ejecutar"/>
    <n v="25"/>
    <n v="17"/>
    <n v="0.68"/>
    <m/>
    <m/>
  </r>
  <r>
    <n v="38"/>
    <s v="OE1;PR_10;ACT_238"/>
    <x v="0"/>
    <s v="Fortalecer la Vigilancia."/>
    <s v="PR_10"/>
    <n v="2"/>
    <x v="0"/>
    <s v="PAI_01 - Operacional"/>
    <s v="ACT_238"/>
    <s v="Promover la formalizacion de la prestación del servicio de los Terminal de Transporte Terrestre automotor"/>
    <s v="DCI"/>
    <n v="4.4642857142857152E-4"/>
    <s v="Sep"/>
    <n v="5"/>
    <n v="0"/>
    <n v="0"/>
    <s v="Por Ejecutar"/>
    <n v="30"/>
    <n v="17"/>
    <n v="0.56666666666666665"/>
    <m/>
    <m/>
  </r>
  <r>
    <n v="38"/>
    <s v="OE1;PR_10;ACT_238"/>
    <x v="0"/>
    <s v="Fortalecer la Vigilancia."/>
    <s v="PR_10"/>
    <n v="2"/>
    <x v="0"/>
    <s v="PAI_01 - Operacional"/>
    <s v="ACT_238"/>
    <s v="Promover la formalizacion de la prestación del servicio de los Terminal de Transporte Terrestre automotor"/>
    <s v="DCI"/>
    <n v="4.4642857142857152E-4"/>
    <s v="Oct"/>
    <n v="3"/>
    <n v="0"/>
    <n v="0"/>
    <s v="Por Ejecutar"/>
    <n v="33"/>
    <n v="17"/>
    <n v="0.51515151515151514"/>
    <m/>
    <m/>
  </r>
  <r>
    <n v="38"/>
    <s v="OE1;PR_10;ACT_238"/>
    <x v="0"/>
    <s v="Fortalecer la Vigilancia."/>
    <s v="PR_10"/>
    <n v="2"/>
    <x v="0"/>
    <s v="PAI_01 - Operacional"/>
    <s v="ACT_238"/>
    <s v="Promover la formalizacion de la prestación del servicio de los Terminal de Transporte Terrestre automotor"/>
    <s v="DCI"/>
    <n v="4.4642857142857152E-4"/>
    <s v="Nov"/>
    <n v="2"/>
    <n v="0"/>
    <n v="0"/>
    <s v="Por Ejecutar"/>
    <n v="35"/>
    <n v="17"/>
    <n v="0.48571428571428571"/>
    <m/>
    <m/>
  </r>
  <r>
    <n v="38"/>
    <s v="OE1;PR_10;ACT_238"/>
    <x v="0"/>
    <s v="Fortalecer la Vigilancia."/>
    <s v="PR_10"/>
    <n v="2"/>
    <x v="0"/>
    <s v="PAI_01 - Operacional"/>
    <s v="ACT_238"/>
    <s v="Promover la formalizacion de la prestación del servicio de los Terminal de Transporte Terrestre automotor"/>
    <s v="DCI"/>
    <n v="4.4642857142857152E-4"/>
    <s v="Dic"/>
    <n v="0"/>
    <n v="0"/>
    <n v="0"/>
    <s v="Por Ejecutar"/>
    <n v="35"/>
    <n v="17"/>
    <n v="0.48571428571428571"/>
    <m/>
    <m/>
  </r>
  <r>
    <n v="39"/>
    <s v="OE1;PR_10;ACT_131"/>
    <x v="0"/>
    <s v="Fortalecer la Vigilancia."/>
    <s v="PR_10"/>
    <n v="8"/>
    <x v="0"/>
    <s v="PAI_04 - Talento Humano"/>
    <s v="ACT_131"/>
    <s v="Ejecutar y hacer seguimiento al Plan de Formación y Capacitación. Llevar registro de todas las actividades"/>
    <s v="SG"/>
    <n v="4.4642857142857152E-4"/>
    <s v="Ene"/>
    <n v="0"/>
    <n v="0"/>
    <n v="0"/>
    <s v="Por Ejecutar"/>
    <n v="0"/>
    <n v="0"/>
    <n v="0"/>
    <n v="16"/>
    <n v="16"/>
  </r>
  <r>
    <n v="39"/>
    <s v="OE1;PR_10;ACT_131"/>
    <x v="0"/>
    <s v="Fortalecer la Vigilancia."/>
    <s v="PR_10"/>
    <n v="8"/>
    <x v="0"/>
    <s v="PAI_04 - Talento Humano"/>
    <s v="ACT_131"/>
    <s v="Ejecutar y hacer seguimiento al Plan de Formación y Capacitación. Llevar registro de todas las actividades"/>
    <s v="SG"/>
    <n v="4.4642857142857152E-4"/>
    <s v="Feb"/>
    <n v="2"/>
    <n v="2"/>
    <n v="1"/>
    <s v="Culminada"/>
    <n v="2"/>
    <n v="2"/>
    <n v="1"/>
    <m/>
    <m/>
  </r>
  <r>
    <n v="39"/>
    <s v="OE1;PR_10;ACT_131"/>
    <x v="0"/>
    <s v="Fortalecer la Vigilancia."/>
    <s v="PR_10"/>
    <n v="8"/>
    <x v="0"/>
    <s v="PAI_04 - Talento Humano"/>
    <s v="ACT_131"/>
    <s v="Ejecutar y hacer seguimiento al Plan de Formación y Capacitación. Llevar registro de todas las actividades"/>
    <s v="SG"/>
    <n v="4.4642857142857152E-4"/>
    <s v="Mar"/>
    <n v="5"/>
    <n v="5"/>
    <n v="1"/>
    <s v="Culminada"/>
    <n v="7"/>
    <n v="7"/>
    <n v="1"/>
    <m/>
    <m/>
  </r>
  <r>
    <n v="39"/>
    <s v="OE1;PR_10;ACT_131"/>
    <x v="0"/>
    <s v="Fortalecer la Vigilancia."/>
    <s v="PR_10"/>
    <n v="8"/>
    <x v="0"/>
    <s v="PAI_04 - Talento Humano"/>
    <s v="ACT_131"/>
    <s v="Ejecutar y hacer seguimiento al Plan de Formación y Capacitación. Llevar registro de todas las actividades"/>
    <s v="SG"/>
    <n v="4.4642857142857152E-4"/>
    <s v="Abr"/>
    <n v="4"/>
    <n v="4"/>
    <n v="1"/>
    <s v="Culminada"/>
    <n v="11"/>
    <n v="11"/>
    <n v="1"/>
    <m/>
    <m/>
  </r>
  <r>
    <n v="39"/>
    <s v="OE1;PR_10;ACT_131"/>
    <x v="0"/>
    <s v="Fortalecer la Vigilancia."/>
    <s v="PR_10"/>
    <n v="8"/>
    <x v="0"/>
    <s v="PAI_04 - Talento Humano"/>
    <s v="ACT_131"/>
    <s v="Ejecutar y hacer seguimiento al Plan de Formación y Capacitación. Llevar registro de todas las actividades"/>
    <s v="SG"/>
    <n v="4.4642857142857152E-4"/>
    <s v="May"/>
    <n v="0"/>
    <n v="0"/>
    <n v="0"/>
    <s v="Por Ejecutar"/>
    <n v="11"/>
    <n v="11"/>
    <n v="1"/>
    <m/>
    <m/>
  </r>
  <r>
    <n v="39"/>
    <s v="OE1;PR_10;ACT_131"/>
    <x v="0"/>
    <s v="Fortalecer la Vigilancia."/>
    <s v="PR_10"/>
    <n v="8"/>
    <x v="0"/>
    <s v="PAI_04 - Talento Humano"/>
    <s v="ACT_131"/>
    <s v="Ejecutar y hacer seguimiento al Plan de Formación y Capacitación. Llevar registro de todas las actividades"/>
    <s v="SG"/>
    <n v="4.4642857142857152E-4"/>
    <s v="Jun"/>
    <n v="5"/>
    <n v="5"/>
    <n v="1"/>
    <s v="Culminada"/>
    <n v="16"/>
    <n v="16"/>
    <n v="1"/>
    <m/>
    <m/>
  </r>
  <r>
    <n v="39"/>
    <s v="OE1;PR_10;ACT_131"/>
    <x v="0"/>
    <s v="Fortalecer la Vigilancia."/>
    <s v="PR_10"/>
    <n v="8"/>
    <x v="0"/>
    <s v="PAI_04 - Talento Humano"/>
    <s v="ACT_131"/>
    <s v="Ejecutar y hacer seguimiento al Plan de Formación y Capacitación. Llevar registro de todas las actividades"/>
    <s v="SG"/>
    <n v="4.4642857142857152E-4"/>
    <s v="Jul"/>
    <n v="0"/>
    <n v="0"/>
    <n v="0"/>
    <s v="Por Ejecutar"/>
    <n v="16"/>
    <n v="16"/>
    <n v="1"/>
    <m/>
    <m/>
  </r>
  <r>
    <n v="39"/>
    <s v="OE1;PR_10;ACT_131"/>
    <x v="0"/>
    <s v="Fortalecer la Vigilancia."/>
    <s v="PR_10"/>
    <n v="8"/>
    <x v="0"/>
    <s v="PAI_04 - Talento Humano"/>
    <s v="ACT_131"/>
    <s v="Ejecutar y hacer seguimiento al Plan de Formación y Capacitación. Llevar registro de todas las actividades"/>
    <s v="SG"/>
    <n v="4.4642857142857152E-4"/>
    <s v="Ago"/>
    <n v="0"/>
    <n v="0"/>
    <n v="0"/>
    <s v="Por Ejecutar"/>
    <n v="16"/>
    <n v="16"/>
    <n v="1"/>
    <m/>
    <m/>
  </r>
  <r>
    <n v="39"/>
    <s v="OE1;PR_10;ACT_131"/>
    <x v="0"/>
    <s v="Fortalecer la Vigilancia."/>
    <s v="PR_10"/>
    <n v="8"/>
    <x v="0"/>
    <s v="PAI_04 - Talento Humano"/>
    <s v="ACT_131"/>
    <s v="Ejecutar y hacer seguimiento al Plan de Formación y Capacitación. Llevar registro de todas las actividades"/>
    <s v="SG"/>
    <n v="4.4642857142857152E-4"/>
    <s v="Sep"/>
    <n v="0"/>
    <n v="0"/>
    <n v="0"/>
    <s v="Por Ejecutar"/>
    <n v="16"/>
    <n v="16"/>
    <n v="1"/>
    <m/>
    <m/>
  </r>
  <r>
    <n v="39"/>
    <s v="OE1;PR_10;ACT_131"/>
    <x v="0"/>
    <s v="Fortalecer la Vigilancia."/>
    <s v="PR_10"/>
    <n v="8"/>
    <x v="0"/>
    <s v="PAI_04 - Talento Humano"/>
    <s v="ACT_131"/>
    <s v="Ejecutar y hacer seguimiento al Plan de Formación y Capacitación. Llevar registro de todas las actividades"/>
    <s v="SG"/>
    <n v="4.4642857142857152E-4"/>
    <s v="Oct"/>
    <n v="0"/>
    <n v="0"/>
    <n v="0"/>
    <s v="Por Ejecutar"/>
    <n v="16"/>
    <n v="16"/>
    <n v="1"/>
    <m/>
    <m/>
  </r>
  <r>
    <n v="39"/>
    <s v="OE1;PR_10;ACT_131"/>
    <x v="0"/>
    <s v="Fortalecer la Vigilancia."/>
    <s v="PR_10"/>
    <n v="8"/>
    <x v="0"/>
    <s v="PAI_04 - Talento Humano"/>
    <s v="ACT_131"/>
    <s v="Ejecutar y hacer seguimiento al Plan de Formación y Capacitación. Llevar registro de todas las actividades"/>
    <s v="SG"/>
    <n v="4.4642857142857152E-4"/>
    <s v="Nov"/>
    <n v="0"/>
    <n v="0"/>
    <n v="0"/>
    <s v="Por Ejecutar"/>
    <n v="16"/>
    <n v="16"/>
    <n v="1"/>
    <m/>
    <m/>
  </r>
  <r>
    <n v="39"/>
    <s v="OE1;PR_10;ACT_131"/>
    <x v="0"/>
    <s v="Fortalecer la Vigilancia."/>
    <s v="PR_10"/>
    <n v="8"/>
    <x v="0"/>
    <s v="PAI_04 - Talento Humano"/>
    <s v="ACT_131"/>
    <s v="Ejecutar y hacer seguimiento al Plan de Formación y Capacitación. Llevar registro de todas las actividades"/>
    <s v="SG"/>
    <n v="4.4642857142857152E-4"/>
    <s v="Dic"/>
    <n v="0"/>
    <n v="0"/>
    <n v="0"/>
    <s v="Por Ejecutar"/>
    <n v="16"/>
    <n v="16"/>
    <n v="1"/>
    <m/>
    <m/>
  </r>
  <r>
    <n v="40"/>
    <s v="OE1;PR_10;ACT_132"/>
    <x v="0"/>
    <s v="Fortalecer la Vigilancia."/>
    <s v="PR_10"/>
    <n v="7"/>
    <x v="0"/>
    <s v="PAI_04 - Talento Humano"/>
    <s v="ACT_132"/>
    <s v="Ejecutar actividades de bienestar social. Llevar registro de todas las actividades"/>
    <s v="SG"/>
    <n v="4.4642857142857152E-4"/>
    <s v="Ene"/>
    <n v="0"/>
    <n v="0"/>
    <n v="0"/>
    <s v="Por Ejecutar"/>
    <n v="0"/>
    <n v="0"/>
    <n v="0"/>
    <n v="29"/>
    <n v="11"/>
  </r>
  <r>
    <n v="40"/>
    <s v="OE1;PR_10;ACT_132"/>
    <x v="0"/>
    <s v="Fortalecer la Vigilancia."/>
    <s v="PR_10"/>
    <n v="7"/>
    <x v="0"/>
    <s v="PAI_04 - Talento Humano"/>
    <s v="ACT_132"/>
    <s v="Ejecutar actividades de bienestar social. Llevar registro de todas las actividades"/>
    <s v="SG"/>
    <n v="4.4642857142857152E-4"/>
    <s v="Feb"/>
    <n v="0"/>
    <n v="0"/>
    <n v="0"/>
    <s v="Por Ejecutar"/>
    <n v="0"/>
    <n v="0"/>
    <n v="0"/>
    <m/>
    <m/>
  </r>
  <r>
    <n v="40"/>
    <s v="OE1;PR_10;ACT_132"/>
    <x v="0"/>
    <s v="Fortalecer la Vigilancia."/>
    <s v="PR_10"/>
    <n v="7"/>
    <x v="0"/>
    <s v="PAI_04 - Talento Humano"/>
    <s v="ACT_132"/>
    <s v="Ejecutar actividades de bienestar social. Llevar registro de todas las actividades"/>
    <s v="SG"/>
    <n v="4.4642857142857152E-4"/>
    <s v="Mar"/>
    <n v="1"/>
    <n v="1"/>
    <n v="1"/>
    <s v="Culminada"/>
    <n v="1"/>
    <n v="1"/>
    <n v="1"/>
    <m/>
    <m/>
  </r>
  <r>
    <n v="40"/>
    <s v="OE1;PR_10;ACT_132"/>
    <x v="0"/>
    <s v="Fortalecer la Vigilancia."/>
    <s v="PR_10"/>
    <n v="7"/>
    <x v="0"/>
    <s v="PAI_04 - Talento Humano"/>
    <s v="ACT_132"/>
    <s v="Ejecutar actividades de bienestar social. Llevar registro de todas las actividades"/>
    <s v="SG"/>
    <n v="4.4642857142857152E-4"/>
    <s v="Abr"/>
    <n v="5"/>
    <n v="5"/>
    <n v="1"/>
    <s v="Culminada"/>
    <n v="6"/>
    <n v="6"/>
    <n v="1"/>
    <m/>
    <m/>
  </r>
  <r>
    <n v="40"/>
    <s v="OE1;PR_10;ACT_132"/>
    <x v="0"/>
    <s v="Fortalecer la Vigilancia."/>
    <s v="PR_10"/>
    <n v="7"/>
    <x v="0"/>
    <s v="PAI_04 - Talento Humano"/>
    <s v="ACT_132"/>
    <s v="Ejecutar actividades de bienestar social. Llevar registro de todas las actividades"/>
    <s v="SG"/>
    <n v="4.4642857142857152E-4"/>
    <s v="May"/>
    <n v="2"/>
    <n v="0"/>
    <n v="0"/>
    <s v="Por Ejecutar"/>
    <n v="8"/>
    <n v="6"/>
    <n v="0.75"/>
    <m/>
    <m/>
  </r>
  <r>
    <n v="40"/>
    <s v="OE1;PR_10;ACT_132"/>
    <x v="0"/>
    <s v="Fortalecer la Vigilancia."/>
    <s v="PR_10"/>
    <n v="7"/>
    <x v="0"/>
    <s v="PAI_04 - Talento Humano"/>
    <s v="ACT_132"/>
    <s v="Ejecutar actividades de bienestar social. Llevar registro de todas las actividades"/>
    <s v="SG"/>
    <n v="4.4642857142857152E-4"/>
    <s v="Jun"/>
    <n v="5"/>
    <n v="5"/>
    <n v="1"/>
    <s v="Culminada"/>
    <n v="13"/>
    <n v="11"/>
    <n v="0.84615384615384615"/>
    <m/>
    <m/>
  </r>
  <r>
    <n v="40"/>
    <s v="OE1;PR_10;ACT_132"/>
    <x v="0"/>
    <s v="Fortalecer la Vigilancia."/>
    <s v="PR_10"/>
    <n v="7"/>
    <x v="0"/>
    <s v="PAI_04 - Talento Humano"/>
    <s v="ACT_132"/>
    <s v="Ejecutar actividades de bienestar social. Llevar registro de todas las actividades"/>
    <s v="SG"/>
    <n v="4.4642857142857152E-4"/>
    <s v="Jul"/>
    <n v="1"/>
    <n v="0"/>
    <n v="0"/>
    <s v="Por Ejecutar"/>
    <n v="14"/>
    <n v="11"/>
    <n v="0.7857142857142857"/>
    <m/>
    <m/>
  </r>
  <r>
    <n v="40"/>
    <s v="OE1;PR_10;ACT_132"/>
    <x v="0"/>
    <s v="Fortalecer la Vigilancia."/>
    <s v="PR_10"/>
    <n v="7"/>
    <x v="0"/>
    <s v="PAI_04 - Talento Humano"/>
    <s v="ACT_132"/>
    <s v="Ejecutar actividades de bienestar social. Llevar registro de todas las actividades"/>
    <s v="SG"/>
    <n v="4.4642857142857152E-4"/>
    <s v="Ago"/>
    <n v="1"/>
    <n v="0"/>
    <n v="0"/>
    <s v="Por Ejecutar"/>
    <n v="15"/>
    <n v="11"/>
    <n v="0.73333333333333328"/>
    <m/>
    <m/>
  </r>
  <r>
    <n v="40"/>
    <s v="OE1;PR_10;ACT_132"/>
    <x v="0"/>
    <s v="Fortalecer la Vigilancia."/>
    <s v="PR_10"/>
    <n v="7"/>
    <x v="0"/>
    <s v="PAI_04 - Talento Humano"/>
    <s v="ACT_132"/>
    <s v="Ejecutar actividades de bienestar social. Llevar registro de todas las actividades"/>
    <s v="SG"/>
    <n v="4.4642857142857152E-4"/>
    <s v="Sep"/>
    <n v="4"/>
    <n v="0"/>
    <n v="0"/>
    <s v="Por Ejecutar"/>
    <n v="19"/>
    <n v="11"/>
    <n v="0.57894736842105265"/>
    <m/>
    <m/>
  </r>
  <r>
    <n v="40"/>
    <s v="OE1;PR_10;ACT_132"/>
    <x v="0"/>
    <s v="Fortalecer la Vigilancia."/>
    <s v="PR_10"/>
    <n v="7"/>
    <x v="0"/>
    <s v="PAI_04 - Talento Humano"/>
    <s v="ACT_132"/>
    <s v="Ejecutar actividades de bienestar social. Llevar registro de todas las actividades"/>
    <s v="SG"/>
    <n v="4.4642857142857152E-4"/>
    <s v="Oct"/>
    <n v="4"/>
    <n v="0"/>
    <n v="0"/>
    <s v="Por Ejecutar"/>
    <n v="23"/>
    <n v="11"/>
    <n v="0.47826086956521741"/>
    <m/>
    <m/>
  </r>
  <r>
    <n v="40"/>
    <s v="OE1;PR_10;ACT_132"/>
    <x v="0"/>
    <s v="Fortalecer la Vigilancia."/>
    <s v="PR_10"/>
    <n v="7"/>
    <x v="0"/>
    <s v="PAI_04 - Talento Humano"/>
    <s v="ACT_132"/>
    <s v="Ejecutar actividades de bienestar social. Llevar registro de todas las actividades"/>
    <s v="SG"/>
    <n v="4.4642857142857152E-4"/>
    <s v="Nov"/>
    <n v="0"/>
    <n v="0"/>
    <n v="0"/>
    <s v="Por Ejecutar"/>
    <n v="23"/>
    <n v="11"/>
    <n v="0.47826086956521741"/>
    <m/>
    <m/>
  </r>
  <r>
    <n v="40"/>
    <s v="OE1;PR_10;ACT_132"/>
    <x v="0"/>
    <s v="Fortalecer la Vigilancia."/>
    <s v="PR_10"/>
    <n v="7"/>
    <x v="0"/>
    <s v="PAI_04 - Talento Humano"/>
    <s v="ACT_132"/>
    <s v="Ejecutar actividades de bienestar social. Llevar registro de todas las actividades"/>
    <s v="SG"/>
    <n v="4.4642857142857152E-4"/>
    <s v="Dic"/>
    <n v="6"/>
    <n v="0"/>
    <n v="0"/>
    <s v="Por Ejecutar"/>
    <n v="29"/>
    <n v="11"/>
    <n v="0.37931034482758619"/>
    <m/>
    <m/>
  </r>
  <r>
    <n v="41"/>
    <s v="OE1;PR_10;ACT_133"/>
    <x v="0"/>
    <s v="Fortalecer la Vigilancia."/>
    <s v="PR_10"/>
    <n v="9"/>
    <x v="0"/>
    <s v="PAI_04 - Talento Humano"/>
    <s v="ACT_133"/>
    <s v="Otorgar estímulos e incentivos."/>
    <s v="SG"/>
    <n v="4.4642857142857152E-4"/>
    <s v="Ene"/>
    <n v="0"/>
    <n v="0"/>
    <n v="0"/>
    <s v="Por Ejecutar"/>
    <n v="0"/>
    <n v="0"/>
    <n v="0"/>
    <n v="5"/>
    <n v="0"/>
  </r>
  <r>
    <n v="41"/>
    <s v="OE1;PR_10;ACT_133"/>
    <x v="0"/>
    <s v="Fortalecer la Vigilancia."/>
    <s v="PR_10"/>
    <n v="9"/>
    <x v="0"/>
    <s v="PAI_04 - Talento Humano"/>
    <s v="ACT_133"/>
    <s v="Otorgar estímulos e incentivos."/>
    <s v="SG"/>
    <n v="4.4642857142857152E-4"/>
    <s v="Feb"/>
    <n v="0"/>
    <n v="0"/>
    <n v="0"/>
    <s v="Por Ejecutar"/>
    <n v="0"/>
    <n v="0"/>
    <n v="0"/>
    <m/>
    <m/>
  </r>
  <r>
    <n v="41"/>
    <s v="OE1;PR_10;ACT_133"/>
    <x v="0"/>
    <s v="Fortalecer la Vigilancia."/>
    <s v="PR_10"/>
    <n v="9"/>
    <x v="0"/>
    <s v="PAI_04 - Talento Humano"/>
    <s v="ACT_133"/>
    <s v="Otorgar estímulos e incentivos."/>
    <s v="SG"/>
    <n v="4.4642857142857152E-4"/>
    <s v="Mar"/>
    <n v="0"/>
    <n v="0"/>
    <n v="0"/>
    <s v="Por Ejecutar"/>
    <n v="0"/>
    <n v="0"/>
    <n v="0"/>
    <m/>
    <m/>
  </r>
  <r>
    <n v="41"/>
    <s v="OE1;PR_10;ACT_133"/>
    <x v="0"/>
    <s v="Fortalecer la Vigilancia."/>
    <s v="PR_10"/>
    <n v="9"/>
    <x v="0"/>
    <s v="PAI_04 - Talento Humano"/>
    <s v="ACT_133"/>
    <s v="Otorgar estímulos e incentivos."/>
    <s v="SG"/>
    <n v="4.4642857142857152E-4"/>
    <s v="Abr"/>
    <n v="0"/>
    <n v="0"/>
    <n v="0"/>
    <s v="Por Ejecutar"/>
    <n v="0"/>
    <n v="0"/>
    <n v="0"/>
    <m/>
    <m/>
  </r>
  <r>
    <n v="41"/>
    <s v="OE1;PR_10;ACT_133"/>
    <x v="0"/>
    <s v="Fortalecer la Vigilancia."/>
    <s v="PR_10"/>
    <n v="9"/>
    <x v="0"/>
    <s v="PAI_04 - Talento Humano"/>
    <s v="ACT_133"/>
    <s v="Otorgar estímulos e incentivos."/>
    <s v="SG"/>
    <n v="4.4642857142857152E-4"/>
    <s v="May"/>
    <n v="1"/>
    <n v="0"/>
    <n v="0"/>
    <s v="Por Ejecutar"/>
    <n v="1"/>
    <n v="0"/>
    <n v="0"/>
    <m/>
    <m/>
  </r>
  <r>
    <n v="41"/>
    <s v="OE1;PR_10;ACT_133"/>
    <x v="0"/>
    <s v="Fortalecer la Vigilancia."/>
    <s v="PR_10"/>
    <n v="9"/>
    <x v="0"/>
    <s v="PAI_04 - Talento Humano"/>
    <s v="ACT_133"/>
    <s v="Otorgar estímulos e incentivos."/>
    <s v="SG"/>
    <n v="4.4642857142857152E-4"/>
    <s v="Jun"/>
    <n v="0"/>
    <n v="0"/>
    <n v="0"/>
    <s v="Por Ejecutar"/>
    <n v="1"/>
    <n v="0"/>
    <n v="0"/>
    <m/>
    <m/>
  </r>
  <r>
    <n v="41"/>
    <s v="OE1;PR_10;ACT_133"/>
    <x v="0"/>
    <s v="Fortalecer la Vigilancia."/>
    <s v="PR_10"/>
    <n v="9"/>
    <x v="0"/>
    <s v="PAI_04 - Talento Humano"/>
    <s v="ACT_133"/>
    <s v="Otorgar estímulos e incentivos."/>
    <s v="SG"/>
    <n v="4.4642857142857152E-4"/>
    <s v="Jul"/>
    <n v="0"/>
    <n v="0"/>
    <n v="0"/>
    <s v="Por Ejecutar"/>
    <n v="1"/>
    <n v="0"/>
    <n v="0"/>
    <m/>
    <m/>
  </r>
  <r>
    <n v="41"/>
    <s v="OE1;PR_10;ACT_133"/>
    <x v="0"/>
    <s v="Fortalecer la Vigilancia."/>
    <s v="PR_10"/>
    <n v="9"/>
    <x v="0"/>
    <s v="PAI_04 - Talento Humano"/>
    <s v="ACT_133"/>
    <s v="Otorgar estímulos e incentivos."/>
    <s v="SG"/>
    <n v="4.4642857142857152E-4"/>
    <s v="Ago"/>
    <n v="0"/>
    <n v="0"/>
    <n v="0"/>
    <s v="Por Ejecutar"/>
    <n v="1"/>
    <n v="0"/>
    <n v="0"/>
    <m/>
    <m/>
  </r>
  <r>
    <n v="41"/>
    <s v="OE1;PR_10;ACT_133"/>
    <x v="0"/>
    <s v="Fortalecer la Vigilancia."/>
    <s v="PR_10"/>
    <n v="9"/>
    <x v="0"/>
    <s v="PAI_04 - Talento Humano"/>
    <s v="ACT_133"/>
    <s v="Otorgar estímulos e incentivos."/>
    <s v="SG"/>
    <n v="4.4642857142857152E-4"/>
    <s v="Sep"/>
    <n v="0"/>
    <n v="0"/>
    <n v="0"/>
    <s v="Por Ejecutar"/>
    <n v="1"/>
    <n v="0"/>
    <n v="0"/>
    <m/>
    <m/>
  </r>
  <r>
    <n v="41"/>
    <s v="OE1;PR_10;ACT_133"/>
    <x v="0"/>
    <s v="Fortalecer la Vigilancia."/>
    <s v="PR_10"/>
    <n v="9"/>
    <x v="0"/>
    <s v="PAI_04 - Talento Humano"/>
    <s v="ACT_133"/>
    <s v="Otorgar estímulos e incentivos."/>
    <s v="SG"/>
    <n v="4.4642857142857152E-4"/>
    <s v="Oct"/>
    <n v="0"/>
    <n v="0"/>
    <n v="0"/>
    <s v="Por Ejecutar"/>
    <n v="1"/>
    <n v="0"/>
    <n v="0"/>
    <m/>
    <m/>
  </r>
  <r>
    <n v="41"/>
    <s v="OE1;PR_10;ACT_133"/>
    <x v="0"/>
    <s v="Fortalecer la Vigilancia."/>
    <s v="PR_10"/>
    <n v="9"/>
    <x v="0"/>
    <s v="PAI_04 - Talento Humano"/>
    <s v="ACT_133"/>
    <s v="Otorgar estímulos e incentivos."/>
    <s v="SG"/>
    <n v="4.4642857142857152E-4"/>
    <s v="Nov"/>
    <n v="2"/>
    <n v="0"/>
    <n v="0"/>
    <s v="Por Ejecutar"/>
    <n v="3"/>
    <n v="0"/>
    <n v="0"/>
    <m/>
    <m/>
  </r>
  <r>
    <n v="41"/>
    <s v="OE1;PR_10;ACT_133"/>
    <x v="0"/>
    <s v="Fortalecer la Vigilancia."/>
    <s v="PR_10"/>
    <n v="9"/>
    <x v="0"/>
    <s v="PAI_04 - Talento Humano"/>
    <s v="ACT_133"/>
    <s v="Otorgar estímulos e incentivos."/>
    <s v="SG"/>
    <n v="4.4642857142857152E-4"/>
    <s v="Dic"/>
    <n v="2"/>
    <n v="0"/>
    <n v="0"/>
    <s v="Por Ejecutar"/>
    <n v="5"/>
    <n v="0"/>
    <n v="0"/>
    <m/>
    <m/>
  </r>
  <r>
    <n v="42"/>
    <s v="OE1;PR_10;ACT_134"/>
    <x v="0"/>
    <s v="Fortalecer la Vigilancia."/>
    <s v="PR_10"/>
    <n v="7"/>
    <x v="0"/>
    <s v="PAI_04 - Talento Humano"/>
    <s v="ACT_134"/>
    <s v="Implementar recomendaciones de la medición del clima organizacional"/>
    <s v="SG"/>
    <n v="4.4642857142857152E-4"/>
    <s v="Ene"/>
    <n v="0"/>
    <n v="0"/>
    <n v="0"/>
    <s v="Por Ejecutar"/>
    <n v="0"/>
    <n v="0"/>
    <n v="0"/>
    <n v="2"/>
    <n v="1"/>
  </r>
  <r>
    <n v="42"/>
    <s v="OE1;PR_10;ACT_134"/>
    <x v="0"/>
    <s v="Fortalecer la Vigilancia."/>
    <s v="PR_10"/>
    <n v="7"/>
    <x v="0"/>
    <s v="PAI_04 - Talento Humano"/>
    <s v="ACT_134"/>
    <s v="Implementar recomendaciones de la medición del clima organizacional"/>
    <s v="SG"/>
    <n v="4.4642857142857152E-4"/>
    <s v="Feb"/>
    <n v="0"/>
    <n v="0"/>
    <n v="0"/>
    <s v="Por Ejecutar"/>
    <n v="0"/>
    <n v="0"/>
    <n v="0"/>
    <m/>
    <m/>
  </r>
  <r>
    <n v="42"/>
    <s v="OE1;PR_10;ACT_134"/>
    <x v="0"/>
    <s v="Fortalecer la Vigilancia."/>
    <s v="PR_10"/>
    <n v="7"/>
    <x v="0"/>
    <s v="PAI_04 - Talento Humano"/>
    <s v="ACT_134"/>
    <s v="Implementar recomendaciones de la medición del clima organizacional"/>
    <s v="SG"/>
    <n v="4.4642857142857152E-4"/>
    <s v="Mar"/>
    <n v="0"/>
    <n v="0"/>
    <n v="0"/>
    <s v="Por Ejecutar"/>
    <n v="0"/>
    <n v="0"/>
    <n v="0"/>
    <m/>
    <m/>
  </r>
  <r>
    <n v="42"/>
    <s v="OE1;PR_10;ACT_134"/>
    <x v="0"/>
    <s v="Fortalecer la Vigilancia."/>
    <s v="PR_10"/>
    <n v="7"/>
    <x v="0"/>
    <s v="PAI_04 - Talento Humano"/>
    <s v="ACT_134"/>
    <s v="Implementar recomendaciones de la medición del clima organizacional"/>
    <s v="SG"/>
    <n v="4.4642857142857152E-4"/>
    <s v="Abr"/>
    <n v="0"/>
    <n v="0"/>
    <n v="0"/>
    <s v="Por Ejecutar"/>
    <n v="0"/>
    <n v="0"/>
    <n v="0"/>
    <m/>
    <m/>
  </r>
  <r>
    <n v="42"/>
    <s v="OE1;PR_10;ACT_134"/>
    <x v="0"/>
    <s v="Fortalecer la Vigilancia."/>
    <s v="PR_10"/>
    <n v="7"/>
    <x v="0"/>
    <s v="PAI_04 - Talento Humano"/>
    <s v="ACT_134"/>
    <s v="Implementar recomendaciones de la medición del clima organizacional"/>
    <s v="SG"/>
    <n v="4.4642857142857152E-4"/>
    <s v="May"/>
    <n v="0"/>
    <n v="0"/>
    <n v="0"/>
    <s v="Por Ejecutar"/>
    <n v="0"/>
    <n v="0"/>
    <n v="0"/>
    <m/>
    <m/>
  </r>
  <r>
    <n v="42"/>
    <s v="OE1;PR_10;ACT_134"/>
    <x v="0"/>
    <s v="Fortalecer la Vigilancia."/>
    <s v="PR_10"/>
    <n v="7"/>
    <x v="0"/>
    <s v="PAI_04 - Talento Humano"/>
    <s v="ACT_134"/>
    <s v="Implementar recomendaciones de la medición del clima organizacional"/>
    <s v="SG"/>
    <n v="4.4642857142857152E-4"/>
    <s v="Jun"/>
    <n v="1"/>
    <n v="1"/>
    <n v="1"/>
    <s v="Culminada"/>
    <n v="1"/>
    <n v="1"/>
    <n v="1"/>
    <m/>
    <m/>
  </r>
  <r>
    <n v="42"/>
    <s v="OE1;PR_10;ACT_134"/>
    <x v="0"/>
    <s v="Fortalecer la Vigilancia."/>
    <s v="PR_10"/>
    <n v="7"/>
    <x v="0"/>
    <s v="PAI_04 - Talento Humano"/>
    <s v="ACT_134"/>
    <s v="Implementar recomendaciones de la medición del clima organizacional"/>
    <s v="SG"/>
    <n v="4.4642857142857152E-4"/>
    <s v="Jul"/>
    <n v="0"/>
    <n v="0"/>
    <n v="0"/>
    <s v="Por Ejecutar"/>
    <n v="1"/>
    <n v="1"/>
    <n v="1"/>
    <m/>
    <m/>
  </r>
  <r>
    <n v="42"/>
    <s v="OE1;PR_10;ACT_134"/>
    <x v="0"/>
    <s v="Fortalecer la Vigilancia."/>
    <s v="PR_10"/>
    <n v="7"/>
    <x v="0"/>
    <s v="PAI_04 - Talento Humano"/>
    <s v="ACT_134"/>
    <s v="Implementar recomendaciones de la medición del clima organizacional"/>
    <s v="SG"/>
    <n v="4.4642857142857152E-4"/>
    <s v="Ago"/>
    <n v="0"/>
    <n v="0"/>
    <n v="0"/>
    <s v="Por Ejecutar"/>
    <n v="1"/>
    <n v="1"/>
    <n v="1"/>
    <m/>
    <m/>
  </r>
  <r>
    <n v="42"/>
    <s v="OE1;PR_10;ACT_134"/>
    <x v="0"/>
    <s v="Fortalecer la Vigilancia."/>
    <s v="PR_10"/>
    <n v="7"/>
    <x v="0"/>
    <s v="PAI_04 - Talento Humano"/>
    <s v="ACT_134"/>
    <s v="Implementar recomendaciones de la medición del clima organizacional"/>
    <s v="SG"/>
    <n v="4.4642857142857152E-4"/>
    <s v="Sep"/>
    <n v="0"/>
    <n v="0"/>
    <n v="0"/>
    <s v="Por Ejecutar"/>
    <n v="1"/>
    <n v="1"/>
    <n v="1"/>
    <m/>
    <m/>
  </r>
  <r>
    <n v="42"/>
    <s v="OE1;PR_10;ACT_134"/>
    <x v="0"/>
    <s v="Fortalecer la Vigilancia."/>
    <s v="PR_10"/>
    <n v="7"/>
    <x v="0"/>
    <s v="PAI_04 - Talento Humano"/>
    <s v="ACT_134"/>
    <s v="Implementar recomendaciones de la medición del clima organizacional"/>
    <s v="SG"/>
    <n v="4.4642857142857152E-4"/>
    <s v="Oct"/>
    <n v="0"/>
    <n v="0"/>
    <n v="0"/>
    <s v="Por Ejecutar"/>
    <n v="1"/>
    <n v="1"/>
    <n v="1"/>
    <m/>
    <m/>
  </r>
  <r>
    <n v="42"/>
    <s v="OE1;PR_10;ACT_134"/>
    <x v="0"/>
    <s v="Fortalecer la Vigilancia."/>
    <s v="PR_10"/>
    <n v="7"/>
    <x v="0"/>
    <s v="PAI_04 - Talento Humano"/>
    <s v="ACT_134"/>
    <s v="Implementar recomendaciones de la medición del clima organizacional"/>
    <s v="SG"/>
    <n v="4.4642857142857152E-4"/>
    <s v="Nov"/>
    <n v="0"/>
    <n v="0"/>
    <n v="0"/>
    <s v="Por Ejecutar"/>
    <n v="1"/>
    <n v="1"/>
    <n v="1"/>
    <m/>
    <m/>
  </r>
  <r>
    <n v="42"/>
    <s v="OE1;PR_10;ACT_134"/>
    <x v="0"/>
    <s v="Fortalecer la Vigilancia."/>
    <s v="PR_10"/>
    <n v="7"/>
    <x v="0"/>
    <s v="PAI_04 - Talento Humano"/>
    <s v="ACT_134"/>
    <s v="Implementar recomendaciones de la medición del clima organizacional"/>
    <s v="SG"/>
    <n v="4.4642857142857152E-4"/>
    <s v="Dic"/>
    <n v="1"/>
    <n v="0"/>
    <n v="0"/>
    <s v="Por Ejecutar"/>
    <n v="2"/>
    <n v="1"/>
    <n v="0.5"/>
    <m/>
    <m/>
  </r>
  <r>
    <n v="43"/>
    <s v="OE1;PR_10;ACT_135"/>
    <x v="0"/>
    <s v="Fortalecer la Vigilancia."/>
    <s v="PR_10"/>
    <n v="10"/>
    <x v="0"/>
    <s v="PAI_04 - Talento Humano"/>
    <s v="ACT_135"/>
    <s v="Entregar la dotación de vestido y calzado."/>
    <s v="SG"/>
    <n v="4.4642857142857152E-4"/>
    <s v="Ene"/>
    <n v="0"/>
    <n v="0"/>
    <n v="0"/>
    <s v="Por Ejecutar"/>
    <n v="0"/>
    <n v="0"/>
    <n v="0"/>
    <n v="3"/>
    <n v="0"/>
  </r>
  <r>
    <n v="43"/>
    <s v="OE1;PR_10;ACT_135"/>
    <x v="0"/>
    <s v="Fortalecer la Vigilancia."/>
    <s v="PR_10"/>
    <n v="10"/>
    <x v="0"/>
    <s v="PAI_04 - Talento Humano"/>
    <s v="ACT_135"/>
    <s v="Entregar la dotación de vestido y calzado."/>
    <s v="SG"/>
    <n v="4.4642857142857152E-4"/>
    <s v="Feb"/>
    <n v="0"/>
    <n v="0"/>
    <n v="0"/>
    <s v="Por Ejecutar"/>
    <n v="0"/>
    <n v="0"/>
    <n v="0"/>
    <m/>
    <m/>
  </r>
  <r>
    <n v="43"/>
    <s v="OE1;PR_10;ACT_135"/>
    <x v="0"/>
    <s v="Fortalecer la Vigilancia."/>
    <s v="PR_10"/>
    <n v="10"/>
    <x v="0"/>
    <s v="PAI_04 - Talento Humano"/>
    <s v="ACT_135"/>
    <s v="Entregar la dotación de vestido y calzado."/>
    <s v="SG"/>
    <n v="4.4642857142857152E-4"/>
    <s v="Mar"/>
    <n v="0"/>
    <n v="0"/>
    <n v="0"/>
    <s v="Por Ejecutar"/>
    <n v="0"/>
    <n v="0"/>
    <n v="0"/>
    <m/>
    <m/>
  </r>
  <r>
    <n v="43"/>
    <s v="OE1;PR_10;ACT_135"/>
    <x v="0"/>
    <s v="Fortalecer la Vigilancia."/>
    <s v="PR_10"/>
    <n v="10"/>
    <x v="0"/>
    <s v="PAI_04 - Talento Humano"/>
    <s v="ACT_135"/>
    <s v="Entregar la dotación de vestido y calzado."/>
    <s v="SG"/>
    <n v="4.4642857142857152E-4"/>
    <s v="Abr"/>
    <n v="0"/>
    <n v="0"/>
    <n v="0"/>
    <s v="Por Ejecutar"/>
    <n v="0"/>
    <n v="0"/>
    <n v="0"/>
    <m/>
    <m/>
  </r>
  <r>
    <n v="43"/>
    <s v="OE1;PR_10;ACT_135"/>
    <x v="0"/>
    <s v="Fortalecer la Vigilancia."/>
    <s v="PR_10"/>
    <n v="10"/>
    <x v="0"/>
    <s v="PAI_04 - Talento Humano"/>
    <s v="ACT_135"/>
    <s v="Entregar la dotación de vestido y calzado."/>
    <s v="SG"/>
    <n v="4.4642857142857152E-4"/>
    <s v="May"/>
    <n v="1"/>
    <n v="0"/>
    <n v="0"/>
    <s v="Por Ejecutar"/>
    <n v="1"/>
    <n v="0"/>
    <n v="0"/>
    <m/>
    <m/>
  </r>
  <r>
    <n v="43"/>
    <s v="OE1;PR_10;ACT_135"/>
    <x v="0"/>
    <s v="Fortalecer la Vigilancia."/>
    <s v="PR_10"/>
    <n v="10"/>
    <x v="0"/>
    <s v="PAI_04 - Talento Humano"/>
    <s v="ACT_135"/>
    <s v="Entregar la dotación de vestido y calzado."/>
    <s v="SG"/>
    <n v="4.4642857142857152E-4"/>
    <s v="Jun"/>
    <n v="0"/>
    <n v="0"/>
    <n v="0"/>
    <s v="Por Ejecutar"/>
    <n v="1"/>
    <n v="0"/>
    <n v="0"/>
    <m/>
    <m/>
  </r>
  <r>
    <n v="43"/>
    <s v="OE1;PR_10;ACT_135"/>
    <x v="0"/>
    <s v="Fortalecer la Vigilancia."/>
    <s v="PR_10"/>
    <n v="10"/>
    <x v="0"/>
    <s v="PAI_04 - Talento Humano"/>
    <s v="ACT_135"/>
    <s v="Entregar la dotación de vestido y calzado."/>
    <s v="SG"/>
    <n v="4.4642857142857152E-4"/>
    <s v="Jul"/>
    <n v="0"/>
    <n v="0"/>
    <n v="0"/>
    <s v="Por Ejecutar"/>
    <n v="1"/>
    <n v="0"/>
    <n v="0"/>
    <m/>
    <m/>
  </r>
  <r>
    <n v="43"/>
    <s v="OE1;PR_10;ACT_135"/>
    <x v="0"/>
    <s v="Fortalecer la Vigilancia."/>
    <s v="PR_10"/>
    <n v="10"/>
    <x v="0"/>
    <s v="PAI_04 - Talento Humano"/>
    <s v="ACT_135"/>
    <s v="Entregar la dotación de vestido y calzado."/>
    <s v="SG"/>
    <n v="4.4642857142857152E-4"/>
    <s v="Ago"/>
    <n v="0"/>
    <n v="0"/>
    <n v="0"/>
    <s v="Por Ejecutar"/>
    <n v="1"/>
    <n v="0"/>
    <n v="0"/>
    <m/>
    <m/>
  </r>
  <r>
    <n v="43"/>
    <s v="OE1;PR_10;ACT_135"/>
    <x v="0"/>
    <s v="Fortalecer la Vigilancia."/>
    <s v="PR_10"/>
    <n v="10"/>
    <x v="0"/>
    <s v="PAI_04 - Talento Humano"/>
    <s v="ACT_135"/>
    <s v="Entregar la dotación de vestido y calzado."/>
    <s v="SG"/>
    <n v="4.4642857142857152E-4"/>
    <s v="Sep"/>
    <n v="1"/>
    <n v="0"/>
    <n v="0"/>
    <s v="Por Ejecutar"/>
    <n v="2"/>
    <n v="0"/>
    <n v="0"/>
    <m/>
    <m/>
  </r>
  <r>
    <n v="43"/>
    <s v="OE1;PR_10;ACT_135"/>
    <x v="0"/>
    <s v="Fortalecer la Vigilancia."/>
    <s v="PR_10"/>
    <n v="10"/>
    <x v="0"/>
    <s v="PAI_04 - Talento Humano"/>
    <s v="ACT_135"/>
    <s v="Entregar la dotación de vestido y calzado."/>
    <s v="SG"/>
    <n v="4.4642857142857152E-4"/>
    <s v="Oct"/>
    <n v="0"/>
    <n v="0"/>
    <n v="0"/>
    <s v="Por Ejecutar"/>
    <n v="2"/>
    <n v="0"/>
    <n v="0"/>
    <m/>
    <m/>
  </r>
  <r>
    <n v="43"/>
    <s v="OE1;PR_10;ACT_135"/>
    <x v="0"/>
    <s v="Fortalecer la Vigilancia."/>
    <s v="PR_10"/>
    <n v="10"/>
    <x v="0"/>
    <s v="PAI_04 - Talento Humano"/>
    <s v="ACT_135"/>
    <s v="Entregar la dotación de vestido y calzado."/>
    <s v="SG"/>
    <n v="4.4642857142857152E-4"/>
    <s v="Nov"/>
    <n v="0"/>
    <n v="0"/>
    <n v="0"/>
    <s v="Por Ejecutar"/>
    <n v="2"/>
    <n v="0"/>
    <n v="0"/>
    <m/>
    <m/>
  </r>
  <r>
    <n v="43"/>
    <s v="OE1;PR_10;ACT_135"/>
    <x v="0"/>
    <s v="Fortalecer la Vigilancia."/>
    <s v="PR_10"/>
    <n v="10"/>
    <x v="0"/>
    <s v="PAI_04 - Talento Humano"/>
    <s v="ACT_135"/>
    <s v="Entregar la dotación de vestido y calzado."/>
    <s v="SG"/>
    <n v="4.4642857142857152E-4"/>
    <s v="Dic"/>
    <n v="1"/>
    <n v="0"/>
    <n v="0"/>
    <s v="Por Ejecutar"/>
    <n v="3"/>
    <n v="0"/>
    <n v="0"/>
    <m/>
    <m/>
  </r>
  <r>
    <n v="44"/>
    <s v="OE1;PR_10;ACT_136"/>
    <x v="0"/>
    <s v="Fortalecer la Vigilancia."/>
    <s v="PR_10"/>
    <n v="10"/>
    <x v="0"/>
    <s v="PAI_04 - Talento Humano"/>
    <s v="ACT_136"/>
    <s v="Organizar Gestión en SST ( Extender actividades a las regionales)"/>
    <s v="SG"/>
    <n v="4.4642857142857152E-4"/>
    <s v="Ene"/>
    <n v="3"/>
    <n v="3"/>
    <n v="1"/>
    <s v="Culminada"/>
    <n v="3"/>
    <n v="3"/>
    <n v="1"/>
    <n v="41"/>
    <n v="19"/>
  </r>
  <r>
    <n v="44"/>
    <s v="OE1;PR_10;ACT_136"/>
    <x v="0"/>
    <s v="Fortalecer la Vigilancia."/>
    <s v="PR_10"/>
    <n v="10"/>
    <x v="0"/>
    <s v="PAI_04 - Talento Humano"/>
    <s v="ACT_136"/>
    <s v="Organizar Gestión en SST ( Extender actividades a las regionales)"/>
    <s v="SG"/>
    <n v="4.4642857142857152E-4"/>
    <s v="Feb"/>
    <n v="4"/>
    <n v="4"/>
    <n v="1"/>
    <s v="Culminada"/>
    <n v="7"/>
    <n v="7"/>
    <n v="1"/>
    <m/>
    <m/>
  </r>
  <r>
    <n v="44"/>
    <s v="OE1;PR_10;ACT_136"/>
    <x v="0"/>
    <s v="Fortalecer la Vigilancia."/>
    <s v="PR_10"/>
    <n v="10"/>
    <x v="0"/>
    <s v="PAI_04 - Talento Humano"/>
    <s v="ACT_136"/>
    <s v="Organizar Gestión en SST ( Extender actividades a las regionales)"/>
    <s v="SG"/>
    <n v="4.4642857142857152E-4"/>
    <s v="Mar"/>
    <n v="3"/>
    <n v="3"/>
    <n v="1"/>
    <s v="Culminada"/>
    <n v="10"/>
    <n v="10"/>
    <n v="1"/>
    <m/>
    <m/>
  </r>
  <r>
    <n v="44"/>
    <s v="OE1;PR_10;ACT_136"/>
    <x v="0"/>
    <s v="Fortalecer la Vigilancia."/>
    <s v="PR_10"/>
    <n v="10"/>
    <x v="0"/>
    <s v="PAI_04 - Talento Humano"/>
    <s v="ACT_136"/>
    <s v="Organizar Gestión en SST ( Extender actividades a las regionales)"/>
    <s v="SG"/>
    <n v="4.4642857142857152E-4"/>
    <s v="Abr"/>
    <n v="3"/>
    <n v="3"/>
    <n v="1"/>
    <s v="Culminada"/>
    <n v="13"/>
    <n v="13"/>
    <n v="1"/>
    <m/>
    <m/>
  </r>
  <r>
    <n v="44"/>
    <s v="OE1;PR_10;ACT_136"/>
    <x v="0"/>
    <s v="Fortalecer la Vigilancia."/>
    <s v="PR_10"/>
    <n v="10"/>
    <x v="0"/>
    <s v="PAI_04 - Talento Humano"/>
    <s v="ACT_136"/>
    <s v="Organizar Gestión en SST ( Extender actividades a las regionales)"/>
    <s v="SG"/>
    <n v="4.4642857142857152E-4"/>
    <s v="May"/>
    <n v="3"/>
    <n v="3"/>
    <n v="1"/>
    <s v="Culminada"/>
    <n v="16"/>
    <n v="16"/>
    <n v="1"/>
    <m/>
    <m/>
  </r>
  <r>
    <n v="44"/>
    <s v="OE1;PR_10;ACT_136"/>
    <x v="0"/>
    <s v="Fortalecer la Vigilancia."/>
    <s v="PR_10"/>
    <n v="10"/>
    <x v="0"/>
    <s v="PAI_04 - Talento Humano"/>
    <s v="ACT_136"/>
    <s v="Organizar Gestión en SST ( Extender actividades a las regionales)"/>
    <s v="SG"/>
    <n v="4.4642857142857152E-4"/>
    <s v="Jun"/>
    <n v="3"/>
    <n v="3"/>
    <n v="1"/>
    <s v="Culminada"/>
    <n v="19"/>
    <n v="19"/>
    <n v="1"/>
    <m/>
    <m/>
  </r>
  <r>
    <n v="44"/>
    <s v="OE1;PR_10;ACT_136"/>
    <x v="0"/>
    <s v="Fortalecer la Vigilancia."/>
    <s v="PR_10"/>
    <n v="10"/>
    <x v="0"/>
    <s v="PAI_04 - Talento Humano"/>
    <s v="ACT_136"/>
    <s v="Organizar Gestión en SST ( Extender actividades a las regionales)"/>
    <s v="SG"/>
    <n v="4.4642857142857152E-4"/>
    <s v="Jul"/>
    <n v="3"/>
    <n v="0"/>
    <n v="0"/>
    <s v="Por Ejecutar"/>
    <n v="22"/>
    <n v="19"/>
    <n v="0.86363636363636365"/>
    <m/>
    <m/>
  </r>
  <r>
    <n v="44"/>
    <s v="OE1;PR_10;ACT_136"/>
    <x v="0"/>
    <s v="Fortalecer la Vigilancia."/>
    <s v="PR_10"/>
    <n v="10"/>
    <x v="0"/>
    <s v="PAI_04 - Talento Humano"/>
    <s v="ACT_136"/>
    <s v="Organizar Gestión en SST ( Extender actividades a las regionales)"/>
    <s v="SG"/>
    <n v="4.4642857142857152E-4"/>
    <s v="Ago"/>
    <n v="4"/>
    <n v="0"/>
    <n v="0"/>
    <s v="Por Ejecutar"/>
    <n v="26"/>
    <n v="19"/>
    <n v="0.73076923076923073"/>
    <m/>
    <m/>
  </r>
  <r>
    <n v="44"/>
    <s v="OE1;PR_10;ACT_136"/>
    <x v="0"/>
    <s v="Fortalecer la Vigilancia."/>
    <s v="PR_10"/>
    <n v="10"/>
    <x v="0"/>
    <s v="PAI_04 - Talento Humano"/>
    <s v="ACT_136"/>
    <s v="Organizar Gestión en SST ( Extender actividades a las regionales)"/>
    <s v="SG"/>
    <n v="4.4642857142857152E-4"/>
    <s v="Sep"/>
    <n v="3"/>
    <n v="0"/>
    <n v="0"/>
    <s v="Por Ejecutar"/>
    <n v="29"/>
    <n v="19"/>
    <n v="0.65517241379310343"/>
    <m/>
    <m/>
  </r>
  <r>
    <n v="44"/>
    <s v="OE1;PR_10;ACT_136"/>
    <x v="0"/>
    <s v="Fortalecer la Vigilancia."/>
    <s v="PR_10"/>
    <n v="10"/>
    <x v="0"/>
    <s v="PAI_04 - Talento Humano"/>
    <s v="ACT_136"/>
    <s v="Organizar Gestión en SST ( Extender actividades a las regionales)"/>
    <s v="SG"/>
    <n v="4.4642857142857152E-4"/>
    <s v="Oct"/>
    <n v="4"/>
    <n v="0"/>
    <n v="0"/>
    <s v="Por Ejecutar"/>
    <n v="33"/>
    <n v="19"/>
    <n v="0.5757575757575758"/>
    <m/>
    <m/>
  </r>
  <r>
    <n v="44"/>
    <s v="OE1;PR_10;ACT_136"/>
    <x v="0"/>
    <s v="Fortalecer la Vigilancia."/>
    <s v="PR_10"/>
    <n v="10"/>
    <x v="0"/>
    <s v="PAI_04 - Talento Humano"/>
    <s v="ACT_136"/>
    <s v="Organizar Gestión en SST ( Extender actividades a las regionales)"/>
    <s v="SG"/>
    <n v="4.4642857142857152E-4"/>
    <s v="Nov"/>
    <n v="4"/>
    <n v="0"/>
    <n v="0"/>
    <s v="Por Ejecutar"/>
    <n v="37"/>
    <n v="19"/>
    <n v="0.51351351351351349"/>
    <m/>
    <m/>
  </r>
  <r>
    <n v="44"/>
    <s v="OE1;PR_10;ACT_136"/>
    <x v="0"/>
    <s v="Fortalecer la Vigilancia."/>
    <s v="PR_10"/>
    <n v="10"/>
    <x v="0"/>
    <s v="PAI_04 - Talento Humano"/>
    <s v="ACT_136"/>
    <s v="Organizar Gestión en SST ( Extender actividades a las regionales)"/>
    <s v="SG"/>
    <n v="4.4642857142857152E-4"/>
    <s v="Dic"/>
    <n v="4"/>
    <n v="0"/>
    <n v="0"/>
    <s v="Por Ejecutar"/>
    <n v="41"/>
    <n v="19"/>
    <n v="0.46341463414634149"/>
    <m/>
    <m/>
  </r>
  <r>
    <n v="45"/>
    <s v="OE1;PR_10;ACT_137"/>
    <x v="0"/>
    <s v="Fortalecer la Vigilancia."/>
    <s v="PR_10"/>
    <n v="10"/>
    <x v="0"/>
    <s v="PAI_04 - Talento Humano"/>
    <s v="ACT_137"/>
    <s v="Implementar subprograma de Seguridad Industrial"/>
    <s v="SG"/>
    <n v="4.4642857142857152E-4"/>
    <s v="Ene"/>
    <n v="0"/>
    <n v="0"/>
    <n v="0"/>
    <s v="Por Ejecutar"/>
    <n v="0"/>
    <n v="0"/>
    <n v="0"/>
    <n v="48"/>
    <n v="21"/>
  </r>
  <r>
    <n v="45"/>
    <s v="OE1;PR_10;ACT_137"/>
    <x v="0"/>
    <s v="Fortalecer la Vigilancia."/>
    <s v="PR_10"/>
    <n v="10"/>
    <x v="0"/>
    <s v="PAI_04 - Talento Humano"/>
    <s v="ACT_137"/>
    <s v="Implementar subprograma de Seguridad Industrial"/>
    <s v="SG"/>
    <n v="4.4642857142857152E-4"/>
    <s v="Feb"/>
    <n v="4"/>
    <n v="6"/>
    <n v="1.5"/>
    <s v="Culminada"/>
    <n v="4"/>
    <n v="6"/>
    <n v="1.5"/>
    <m/>
    <m/>
  </r>
  <r>
    <n v="45"/>
    <s v="OE1;PR_10;ACT_137"/>
    <x v="0"/>
    <s v="Fortalecer la Vigilancia."/>
    <s v="PR_10"/>
    <n v="10"/>
    <x v="0"/>
    <s v="PAI_04 - Talento Humano"/>
    <s v="ACT_137"/>
    <s v="Implementar subprograma de Seguridad Industrial"/>
    <s v="SG"/>
    <n v="4.4642857142857152E-4"/>
    <s v="Mar"/>
    <n v="4"/>
    <n v="4"/>
    <n v="1"/>
    <s v="Culminada"/>
    <n v="8"/>
    <n v="10"/>
    <n v="1.25"/>
    <m/>
    <m/>
  </r>
  <r>
    <n v="45"/>
    <s v="OE1;PR_10;ACT_137"/>
    <x v="0"/>
    <s v="Fortalecer la Vigilancia."/>
    <s v="PR_10"/>
    <n v="10"/>
    <x v="0"/>
    <s v="PAI_04 - Talento Humano"/>
    <s v="ACT_137"/>
    <s v="Implementar subprograma de Seguridad Industrial"/>
    <s v="SG"/>
    <n v="4.4642857142857152E-4"/>
    <s v="Abr"/>
    <n v="7"/>
    <n v="7"/>
    <n v="1"/>
    <s v="Culminada"/>
    <n v="15"/>
    <n v="17"/>
    <n v="1.1333333333333333"/>
    <m/>
    <m/>
  </r>
  <r>
    <n v="45"/>
    <s v="OE1;PR_10;ACT_137"/>
    <x v="0"/>
    <s v="Fortalecer la Vigilancia."/>
    <s v="PR_10"/>
    <n v="10"/>
    <x v="0"/>
    <s v="PAI_04 - Talento Humano"/>
    <s v="ACT_137"/>
    <s v="Implementar subprograma de Seguridad Industrial"/>
    <s v="SG"/>
    <n v="4.4642857142857152E-4"/>
    <s v="May"/>
    <n v="4"/>
    <n v="0"/>
    <n v="0"/>
    <s v="Por Ejecutar"/>
    <n v="19"/>
    <n v="17"/>
    <n v="0.89473684210526316"/>
    <m/>
    <m/>
  </r>
  <r>
    <n v="45"/>
    <s v="OE1;PR_10;ACT_137"/>
    <x v="0"/>
    <s v="Fortalecer la Vigilancia."/>
    <s v="PR_10"/>
    <n v="10"/>
    <x v="0"/>
    <s v="PAI_04 - Talento Humano"/>
    <s v="ACT_137"/>
    <s v="Implementar subprograma de Seguridad Industrial"/>
    <s v="SG"/>
    <n v="4.4642857142857152E-4"/>
    <s v="Jun"/>
    <n v="4"/>
    <n v="4"/>
    <n v="1"/>
    <s v="Culminada"/>
    <n v="23"/>
    <n v="21"/>
    <n v="0.91304347826086951"/>
    <m/>
    <m/>
  </r>
  <r>
    <n v="45"/>
    <s v="OE1;PR_10;ACT_137"/>
    <x v="0"/>
    <s v="Fortalecer la Vigilancia."/>
    <s v="PR_10"/>
    <n v="10"/>
    <x v="0"/>
    <s v="PAI_04 - Talento Humano"/>
    <s v="ACT_137"/>
    <s v="Implementar subprograma de Seguridad Industrial"/>
    <s v="SG"/>
    <n v="4.4642857142857152E-4"/>
    <s v="Jul"/>
    <n v="4"/>
    <n v="0"/>
    <n v="0"/>
    <s v="Por Ejecutar"/>
    <n v="27"/>
    <n v="21"/>
    <n v="0.77777777777777779"/>
    <m/>
    <m/>
  </r>
  <r>
    <n v="45"/>
    <s v="OE1;PR_10;ACT_137"/>
    <x v="0"/>
    <s v="Fortalecer la Vigilancia."/>
    <s v="PR_10"/>
    <n v="10"/>
    <x v="0"/>
    <s v="PAI_04 - Talento Humano"/>
    <s v="ACT_137"/>
    <s v="Implementar subprograma de Seguridad Industrial"/>
    <s v="SG"/>
    <n v="4.4642857142857152E-4"/>
    <s v="Ago"/>
    <n v="5"/>
    <n v="0"/>
    <n v="0"/>
    <s v="Por Ejecutar"/>
    <n v="32"/>
    <n v="21"/>
    <n v="0.65625"/>
    <m/>
    <m/>
  </r>
  <r>
    <n v="45"/>
    <s v="OE1;PR_10;ACT_137"/>
    <x v="0"/>
    <s v="Fortalecer la Vigilancia."/>
    <s v="PR_10"/>
    <n v="10"/>
    <x v="0"/>
    <s v="PAI_04 - Talento Humano"/>
    <s v="ACT_137"/>
    <s v="Implementar subprograma de Seguridad Industrial"/>
    <s v="SG"/>
    <n v="4.4642857142857152E-4"/>
    <s v="Sep"/>
    <n v="4"/>
    <n v="0"/>
    <n v="0"/>
    <s v="Por Ejecutar"/>
    <n v="36"/>
    <n v="21"/>
    <n v="0.58333333333333337"/>
    <m/>
    <m/>
  </r>
  <r>
    <n v="45"/>
    <s v="OE1;PR_10;ACT_137"/>
    <x v="0"/>
    <s v="Fortalecer la Vigilancia."/>
    <s v="PR_10"/>
    <n v="10"/>
    <x v="0"/>
    <s v="PAI_04 - Talento Humano"/>
    <s v="ACT_137"/>
    <s v="Implementar subprograma de Seguridad Industrial"/>
    <s v="SG"/>
    <n v="4.4642857142857152E-4"/>
    <s v="Oct"/>
    <n v="4"/>
    <n v="0"/>
    <n v="0"/>
    <s v="Por Ejecutar"/>
    <n v="40"/>
    <n v="21"/>
    <n v="0.52500000000000002"/>
    <m/>
    <m/>
  </r>
  <r>
    <n v="45"/>
    <s v="OE1;PR_10;ACT_137"/>
    <x v="0"/>
    <s v="Fortalecer la Vigilancia."/>
    <s v="PR_10"/>
    <n v="10"/>
    <x v="0"/>
    <s v="PAI_04 - Talento Humano"/>
    <s v="ACT_137"/>
    <s v="Implementar subprograma de Seguridad Industrial"/>
    <s v="SG"/>
    <n v="4.4642857142857152E-4"/>
    <s v="Nov"/>
    <n v="4"/>
    <n v="0"/>
    <n v="0"/>
    <s v="Por Ejecutar"/>
    <n v="44"/>
    <n v="21"/>
    <n v="0.47727272727272729"/>
    <m/>
    <m/>
  </r>
  <r>
    <n v="45"/>
    <s v="OE1;PR_10;ACT_137"/>
    <x v="0"/>
    <s v="Fortalecer la Vigilancia."/>
    <s v="PR_10"/>
    <n v="10"/>
    <x v="0"/>
    <s v="PAI_04 - Talento Humano"/>
    <s v="ACT_137"/>
    <s v="Implementar subprograma de Seguridad Industrial"/>
    <s v="SG"/>
    <n v="4.4642857142857152E-4"/>
    <s v="Dic"/>
    <n v="4"/>
    <n v="0"/>
    <n v="0"/>
    <s v="Por Ejecutar"/>
    <n v="48"/>
    <n v="21"/>
    <n v="0.4375"/>
    <m/>
    <m/>
  </r>
  <r>
    <n v="46"/>
    <s v="OE1;PR_10;ACT_138"/>
    <x v="0"/>
    <s v="Fortalecer la Vigilancia."/>
    <s v="PR_10"/>
    <n v="10"/>
    <x v="0"/>
    <s v="PAI_04 - Talento Humano"/>
    <s v="ACT_138"/>
    <s v="Implementar programa de Higiene Industrial"/>
    <s v="SG"/>
    <n v="4.4642857142857152E-4"/>
    <s v="Ene"/>
    <n v="0"/>
    <n v="0"/>
    <n v="0"/>
    <s v="Por Ejecutar"/>
    <n v="0"/>
    <n v="0"/>
    <n v="0"/>
    <n v="2"/>
    <n v="0"/>
  </r>
  <r>
    <n v="46"/>
    <s v="OE1;PR_10;ACT_138"/>
    <x v="0"/>
    <s v="Fortalecer la Vigilancia."/>
    <s v="PR_10"/>
    <n v="10"/>
    <x v="0"/>
    <s v="PAI_04 - Talento Humano"/>
    <s v="ACT_138"/>
    <s v="Implementar programa de Higiene Industrial"/>
    <s v="SG"/>
    <n v="4.4642857142857152E-4"/>
    <s v="Feb"/>
    <n v="0"/>
    <n v="0"/>
    <n v="0"/>
    <s v="Por Ejecutar"/>
    <n v="0"/>
    <n v="0"/>
    <n v="0"/>
    <m/>
    <m/>
  </r>
  <r>
    <n v="46"/>
    <s v="OE1;PR_10;ACT_138"/>
    <x v="0"/>
    <s v="Fortalecer la Vigilancia."/>
    <s v="PR_10"/>
    <n v="10"/>
    <x v="0"/>
    <s v="PAI_04 - Talento Humano"/>
    <s v="ACT_138"/>
    <s v="Implementar programa de Higiene Industrial"/>
    <s v="SG"/>
    <n v="4.4642857142857152E-4"/>
    <s v="Mar"/>
    <n v="0"/>
    <n v="0"/>
    <n v="0"/>
    <s v="Por Ejecutar"/>
    <n v="0"/>
    <n v="0"/>
    <n v="0"/>
    <m/>
    <m/>
  </r>
  <r>
    <n v="46"/>
    <s v="OE1;PR_10;ACT_138"/>
    <x v="0"/>
    <s v="Fortalecer la Vigilancia."/>
    <s v="PR_10"/>
    <n v="10"/>
    <x v="0"/>
    <s v="PAI_04 - Talento Humano"/>
    <s v="ACT_138"/>
    <s v="Implementar programa de Higiene Industrial"/>
    <s v="SG"/>
    <n v="4.4642857142857152E-4"/>
    <s v="Abr"/>
    <n v="0"/>
    <n v="0"/>
    <n v="0"/>
    <s v="Por Ejecutar"/>
    <n v="0"/>
    <n v="0"/>
    <n v="0"/>
    <m/>
    <m/>
  </r>
  <r>
    <n v="46"/>
    <s v="OE1;PR_10;ACT_138"/>
    <x v="0"/>
    <s v="Fortalecer la Vigilancia."/>
    <s v="PR_10"/>
    <n v="10"/>
    <x v="0"/>
    <s v="PAI_04 - Talento Humano"/>
    <s v="ACT_138"/>
    <s v="Implementar programa de Higiene Industrial"/>
    <s v="SG"/>
    <n v="4.4642857142857152E-4"/>
    <s v="May"/>
    <n v="0"/>
    <n v="0"/>
    <n v="0"/>
    <s v="Por Ejecutar"/>
    <n v="0"/>
    <n v="0"/>
    <n v="0"/>
    <m/>
    <m/>
  </r>
  <r>
    <n v="46"/>
    <s v="OE1;PR_10;ACT_138"/>
    <x v="0"/>
    <s v="Fortalecer la Vigilancia."/>
    <s v="PR_10"/>
    <n v="10"/>
    <x v="0"/>
    <s v="PAI_04 - Talento Humano"/>
    <s v="ACT_138"/>
    <s v="Implementar programa de Higiene Industrial"/>
    <s v="SG"/>
    <n v="4.4642857142857152E-4"/>
    <s v="Jun"/>
    <n v="0"/>
    <n v="0"/>
    <n v="0"/>
    <s v="Por Ejecutar"/>
    <n v="0"/>
    <n v="0"/>
    <n v="0"/>
    <m/>
    <m/>
  </r>
  <r>
    <n v="46"/>
    <s v="OE1;PR_10;ACT_138"/>
    <x v="0"/>
    <s v="Fortalecer la Vigilancia."/>
    <s v="PR_10"/>
    <n v="10"/>
    <x v="0"/>
    <s v="PAI_04 - Talento Humano"/>
    <s v="ACT_138"/>
    <s v="Implementar programa de Higiene Industrial"/>
    <s v="SG"/>
    <n v="4.4642857142857152E-4"/>
    <s v="Jul"/>
    <n v="0"/>
    <n v="0"/>
    <n v="0"/>
    <s v="Por Ejecutar"/>
    <n v="0"/>
    <n v="0"/>
    <n v="0"/>
    <m/>
    <m/>
  </r>
  <r>
    <n v="46"/>
    <s v="OE1;PR_10;ACT_138"/>
    <x v="0"/>
    <s v="Fortalecer la Vigilancia."/>
    <s v="PR_10"/>
    <n v="10"/>
    <x v="0"/>
    <s v="PAI_04 - Talento Humano"/>
    <s v="ACT_138"/>
    <s v="Implementar programa de Higiene Industrial"/>
    <s v="SG"/>
    <n v="4.4642857142857152E-4"/>
    <s v="Ago"/>
    <n v="1"/>
    <n v="0"/>
    <n v="0"/>
    <s v="Por Ejecutar"/>
    <n v="1"/>
    <n v="0"/>
    <n v="0"/>
    <m/>
    <m/>
  </r>
  <r>
    <n v="46"/>
    <s v="OE1;PR_10;ACT_138"/>
    <x v="0"/>
    <s v="Fortalecer la Vigilancia."/>
    <s v="PR_10"/>
    <n v="10"/>
    <x v="0"/>
    <s v="PAI_04 - Talento Humano"/>
    <s v="ACT_138"/>
    <s v="Implementar programa de Higiene Industrial"/>
    <s v="SG"/>
    <n v="4.4642857142857152E-4"/>
    <s v="Sep"/>
    <n v="0"/>
    <n v="0"/>
    <n v="0"/>
    <s v="Por Ejecutar"/>
    <n v="1"/>
    <n v="0"/>
    <n v="0"/>
    <m/>
    <m/>
  </r>
  <r>
    <n v="46"/>
    <s v="OE1;PR_10;ACT_138"/>
    <x v="0"/>
    <s v="Fortalecer la Vigilancia."/>
    <s v="PR_10"/>
    <n v="10"/>
    <x v="0"/>
    <s v="PAI_04 - Talento Humano"/>
    <s v="ACT_138"/>
    <s v="Implementar programa de Higiene Industrial"/>
    <s v="SG"/>
    <n v="4.4642857142857152E-4"/>
    <s v="Oct"/>
    <n v="0"/>
    <n v="0"/>
    <n v="0"/>
    <s v="Por Ejecutar"/>
    <n v="1"/>
    <n v="0"/>
    <n v="0"/>
    <m/>
    <m/>
  </r>
  <r>
    <n v="46"/>
    <s v="OE1;PR_10;ACT_138"/>
    <x v="0"/>
    <s v="Fortalecer la Vigilancia."/>
    <s v="PR_10"/>
    <n v="10"/>
    <x v="0"/>
    <s v="PAI_04 - Talento Humano"/>
    <s v="ACT_138"/>
    <s v="Implementar programa de Higiene Industrial"/>
    <s v="SG"/>
    <n v="4.4642857142857152E-4"/>
    <s v="Nov"/>
    <n v="1"/>
    <n v="0"/>
    <n v="0"/>
    <s v="Por Ejecutar"/>
    <n v="2"/>
    <n v="0"/>
    <n v="0"/>
    <m/>
    <m/>
  </r>
  <r>
    <n v="46"/>
    <s v="OE1;PR_10;ACT_138"/>
    <x v="0"/>
    <s v="Fortalecer la Vigilancia."/>
    <s v="PR_10"/>
    <n v="10"/>
    <x v="0"/>
    <s v="PAI_04 - Talento Humano"/>
    <s v="ACT_138"/>
    <s v="Implementar programa de Higiene Industrial"/>
    <s v="SG"/>
    <n v="4.4642857142857152E-4"/>
    <s v="Dic"/>
    <n v="0"/>
    <n v="0"/>
    <n v="0"/>
    <s v="Por Ejecutar"/>
    <n v="2"/>
    <n v="0"/>
    <n v="0"/>
    <m/>
    <m/>
  </r>
  <r>
    <n v="47"/>
    <s v="OE1;PR_10;ACT_139"/>
    <x v="0"/>
    <s v="Fortalecer la Vigilancia."/>
    <s v="PR_10"/>
    <n v="10"/>
    <x v="0"/>
    <s v="PAI_04 - Talento Humano"/>
    <s v="ACT_139"/>
    <s v="Subprograma de Medicina Preventiva y del Trabajo."/>
    <s v="SG"/>
    <n v="4.4642857142857152E-4"/>
    <s v="Ene"/>
    <n v="4"/>
    <n v="4"/>
    <n v="1"/>
    <s v="Culminada"/>
    <n v="4"/>
    <n v="4"/>
    <n v="1"/>
    <n v="43"/>
    <n v="20"/>
  </r>
  <r>
    <n v="47"/>
    <s v="OE1;PR_10;ACT_139"/>
    <x v="0"/>
    <s v="Fortalecer la Vigilancia."/>
    <s v="PR_10"/>
    <n v="10"/>
    <x v="0"/>
    <s v="PAI_04 - Talento Humano"/>
    <s v="ACT_139"/>
    <s v="Subprograma de Medicina Preventiva y del Trabajo."/>
    <s v="SG"/>
    <n v="4.4642857142857152E-4"/>
    <s v="Feb"/>
    <n v="4"/>
    <n v="4"/>
    <n v="1"/>
    <s v="Culminada"/>
    <n v="8"/>
    <n v="8"/>
    <n v="1"/>
    <m/>
    <m/>
  </r>
  <r>
    <n v="47"/>
    <s v="OE1;PR_10;ACT_139"/>
    <x v="0"/>
    <s v="Fortalecer la Vigilancia."/>
    <s v="PR_10"/>
    <n v="10"/>
    <x v="0"/>
    <s v="PAI_04 - Talento Humano"/>
    <s v="ACT_139"/>
    <s v="Subprograma de Medicina Preventiva y del Trabajo."/>
    <s v="SG"/>
    <n v="4.4642857142857152E-4"/>
    <s v="Mar"/>
    <n v="4"/>
    <n v="4"/>
    <n v="1"/>
    <s v="Culminada"/>
    <n v="12"/>
    <n v="12"/>
    <n v="1"/>
    <m/>
    <m/>
  </r>
  <r>
    <n v="47"/>
    <s v="OE1;PR_10;ACT_139"/>
    <x v="0"/>
    <s v="Fortalecer la Vigilancia."/>
    <s v="PR_10"/>
    <n v="10"/>
    <x v="0"/>
    <s v="PAI_04 - Talento Humano"/>
    <s v="ACT_139"/>
    <s v="Subprograma de Medicina Preventiva y del Trabajo."/>
    <s v="SG"/>
    <n v="4.4642857142857152E-4"/>
    <s v="Abr"/>
    <n v="4"/>
    <n v="4"/>
    <n v="1"/>
    <s v="Culminada"/>
    <n v="16"/>
    <n v="16"/>
    <n v="1"/>
    <m/>
    <m/>
  </r>
  <r>
    <n v="47"/>
    <s v="OE1;PR_10;ACT_139"/>
    <x v="0"/>
    <s v="Fortalecer la Vigilancia."/>
    <s v="PR_10"/>
    <n v="10"/>
    <x v="0"/>
    <s v="PAI_04 - Talento Humano"/>
    <s v="ACT_139"/>
    <s v="Subprograma de Medicina Preventiva y del Trabajo."/>
    <s v="SG"/>
    <n v="4.4642857142857152E-4"/>
    <s v="May"/>
    <n v="3"/>
    <n v="0"/>
    <n v="0"/>
    <s v="Por Ejecutar"/>
    <n v="19"/>
    <n v="16"/>
    <n v="0.84210526315789469"/>
    <m/>
    <m/>
  </r>
  <r>
    <n v="47"/>
    <s v="OE1;PR_10;ACT_139"/>
    <x v="0"/>
    <s v="Fortalecer la Vigilancia."/>
    <s v="PR_10"/>
    <n v="10"/>
    <x v="0"/>
    <s v="PAI_04 - Talento Humano"/>
    <s v="ACT_139"/>
    <s v="Subprograma de Medicina Preventiva y del Trabajo."/>
    <s v="SG"/>
    <n v="4.4642857142857152E-4"/>
    <s v="Jun"/>
    <n v="4"/>
    <n v="4"/>
    <n v="1"/>
    <s v="Culminada"/>
    <n v="23"/>
    <n v="20"/>
    <n v="0.86956521739130432"/>
    <m/>
    <m/>
  </r>
  <r>
    <n v="47"/>
    <s v="OE1;PR_10;ACT_139"/>
    <x v="0"/>
    <s v="Fortalecer la Vigilancia."/>
    <s v="PR_10"/>
    <n v="10"/>
    <x v="0"/>
    <s v="PAI_04 - Talento Humano"/>
    <s v="ACT_139"/>
    <s v="Subprograma de Medicina Preventiva y del Trabajo."/>
    <s v="SG"/>
    <n v="4.4642857142857152E-4"/>
    <s v="Jul"/>
    <n v="4"/>
    <n v="0"/>
    <n v="0"/>
    <s v="Por Ejecutar"/>
    <n v="27"/>
    <n v="20"/>
    <n v="0.7407407407407407"/>
    <m/>
    <m/>
  </r>
  <r>
    <n v="47"/>
    <s v="OE1;PR_10;ACT_139"/>
    <x v="0"/>
    <s v="Fortalecer la Vigilancia."/>
    <s v="PR_10"/>
    <n v="10"/>
    <x v="0"/>
    <s v="PAI_04 - Talento Humano"/>
    <s v="ACT_139"/>
    <s v="Subprograma de Medicina Preventiva y del Trabajo."/>
    <s v="SG"/>
    <n v="4.4642857142857152E-4"/>
    <s v="Ago"/>
    <n v="3"/>
    <n v="0"/>
    <n v="0"/>
    <s v="Por Ejecutar"/>
    <n v="30"/>
    <n v="20"/>
    <n v="0.66666666666666663"/>
    <m/>
    <m/>
  </r>
  <r>
    <n v="47"/>
    <s v="OE1;PR_10;ACT_139"/>
    <x v="0"/>
    <s v="Fortalecer la Vigilancia."/>
    <s v="PR_10"/>
    <n v="10"/>
    <x v="0"/>
    <s v="PAI_04 - Talento Humano"/>
    <s v="ACT_139"/>
    <s v="Subprograma de Medicina Preventiva y del Trabajo."/>
    <s v="SG"/>
    <n v="4.4642857142857152E-4"/>
    <s v="Sep"/>
    <n v="3"/>
    <n v="0"/>
    <n v="0"/>
    <s v="Por Ejecutar"/>
    <n v="33"/>
    <n v="20"/>
    <n v="0.60606060606060608"/>
    <m/>
    <m/>
  </r>
  <r>
    <n v="47"/>
    <s v="OE1;PR_10;ACT_139"/>
    <x v="0"/>
    <s v="Fortalecer la Vigilancia."/>
    <s v="PR_10"/>
    <n v="10"/>
    <x v="0"/>
    <s v="PAI_04 - Talento Humano"/>
    <s v="ACT_139"/>
    <s v="Subprograma de Medicina Preventiva y del Trabajo."/>
    <s v="SG"/>
    <n v="4.4642857142857152E-4"/>
    <s v="Oct"/>
    <n v="4"/>
    <n v="0"/>
    <n v="0"/>
    <s v="Por Ejecutar"/>
    <n v="37"/>
    <n v="20"/>
    <n v="0.54054054054054057"/>
    <m/>
    <m/>
  </r>
  <r>
    <n v="47"/>
    <s v="OE1;PR_10;ACT_139"/>
    <x v="0"/>
    <s v="Fortalecer la Vigilancia."/>
    <s v="PR_10"/>
    <n v="10"/>
    <x v="0"/>
    <s v="PAI_04 - Talento Humano"/>
    <s v="ACT_139"/>
    <s v="Subprograma de Medicina Preventiva y del Trabajo."/>
    <s v="SG"/>
    <n v="4.4642857142857152E-4"/>
    <s v="Nov"/>
    <n v="3"/>
    <n v="0"/>
    <n v="0"/>
    <s v="Por Ejecutar"/>
    <n v="40"/>
    <n v="20"/>
    <n v="0.5"/>
    <m/>
    <m/>
  </r>
  <r>
    <n v="47"/>
    <s v="OE1;PR_10;ACT_139"/>
    <x v="0"/>
    <s v="Fortalecer la Vigilancia."/>
    <s v="PR_10"/>
    <n v="10"/>
    <x v="0"/>
    <s v="PAI_04 - Talento Humano"/>
    <s v="ACT_139"/>
    <s v="Subprograma de Medicina Preventiva y del Trabajo."/>
    <s v="SG"/>
    <n v="4.4642857142857152E-4"/>
    <s v="Dic"/>
    <n v="3"/>
    <n v="0"/>
    <n v="0"/>
    <s v="Por Ejecutar"/>
    <n v="43"/>
    <n v="20"/>
    <n v="0.46511627906976744"/>
    <m/>
    <m/>
  </r>
  <r>
    <n v="48"/>
    <s v="OE1;PR_10;ACT_140"/>
    <x v="0"/>
    <s v="Fortalecer la Vigilancia."/>
    <s v="PR_10"/>
    <n v="10"/>
    <x v="0"/>
    <s v="PAI_04 - Talento Humano"/>
    <s v="ACT_140"/>
    <s v="Elaborar Planes y Programas SST"/>
    <s v="SG"/>
    <n v="4.4642857142857152E-4"/>
    <s v="Ene"/>
    <n v="0"/>
    <n v="0"/>
    <n v="0"/>
    <s v="Por Ejecutar"/>
    <n v="0"/>
    <n v="0"/>
    <n v="0"/>
    <n v="18"/>
    <n v="9"/>
  </r>
  <r>
    <n v="48"/>
    <s v="OE1;PR_10;ACT_140"/>
    <x v="0"/>
    <s v="Fortalecer la Vigilancia."/>
    <s v="PR_10"/>
    <n v="10"/>
    <x v="0"/>
    <s v="PAI_04 - Talento Humano"/>
    <s v="ACT_140"/>
    <s v="Elaborar Planes y Programas SST"/>
    <s v="SG"/>
    <n v="4.4642857142857152E-4"/>
    <s v="Feb"/>
    <n v="2"/>
    <n v="2"/>
    <n v="1"/>
    <s v="Culminada"/>
    <n v="2"/>
    <n v="2"/>
    <n v="1"/>
    <m/>
    <m/>
  </r>
  <r>
    <n v="48"/>
    <s v="OE1;PR_10;ACT_140"/>
    <x v="0"/>
    <s v="Fortalecer la Vigilancia."/>
    <s v="PR_10"/>
    <n v="10"/>
    <x v="0"/>
    <s v="PAI_04 - Talento Humano"/>
    <s v="ACT_140"/>
    <s v="Elaborar Planes y Programas SST"/>
    <s v="SG"/>
    <n v="4.4642857142857152E-4"/>
    <s v="Mar"/>
    <n v="2"/>
    <n v="2"/>
    <n v="1"/>
    <s v="Culminada"/>
    <n v="4"/>
    <n v="4"/>
    <n v="1"/>
    <m/>
    <m/>
  </r>
  <r>
    <n v="48"/>
    <s v="OE1;PR_10;ACT_140"/>
    <x v="0"/>
    <s v="Fortalecer la Vigilancia."/>
    <s v="PR_10"/>
    <n v="10"/>
    <x v="0"/>
    <s v="PAI_04 - Talento Humano"/>
    <s v="ACT_140"/>
    <s v="Elaborar Planes y Programas SST"/>
    <s v="SG"/>
    <n v="4.4642857142857152E-4"/>
    <s v="Abr"/>
    <n v="2"/>
    <n v="2"/>
    <n v="1"/>
    <s v="Culminada"/>
    <n v="6"/>
    <n v="6"/>
    <n v="1"/>
    <m/>
    <m/>
  </r>
  <r>
    <n v="48"/>
    <s v="OE1;PR_10;ACT_140"/>
    <x v="0"/>
    <s v="Fortalecer la Vigilancia."/>
    <s v="PR_10"/>
    <n v="10"/>
    <x v="0"/>
    <s v="PAI_04 - Talento Humano"/>
    <s v="ACT_140"/>
    <s v="Elaborar Planes y Programas SST"/>
    <s v="SG"/>
    <n v="4.4642857142857152E-4"/>
    <s v="May"/>
    <n v="2"/>
    <n v="0"/>
    <n v="0"/>
    <s v="Por Ejecutar"/>
    <n v="8"/>
    <n v="6"/>
    <n v="0.75"/>
    <m/>
    <m/>
  </r>
  <r>
    <n v="48"/>
    <s v="OE1;PR_10;ACT_140"/>
    <x v="0"/>
    <s v="Fortalecer la Vigilancia."/>
    <s v="PR_10"/>
    <n v="10"/>
    <x v="0"/>
    <s v="PAI_04 - Talento Humano"/>
    <s v="ACT_140"/>
    <s v="Elaborar Planes y Programas SST"/>
    <s v="SG"/>
    <n v="4.4642857142857152E-4"/>
    <s v="Jun"/>
    <n v="3"/>
    <n v="3"/>
    <n v="1"/>
    <s v="Culminada"/>
    <n v="11"/>
    <n v="9"/>
    <n v="0.81818181818181823"/>
    <m/>
    <m/>
  </r>
  <r>
    <n v="48"/>
    <s v="OE1;PR_10;ACT_140"/>
    <x v="0"/>
    <s v="Fortalecer la Vigilancia."/>
    <s v="PR_10"/>
    <n v="10"/>
    <x v="0"/>
    <s v="PAI_04 - Talento Humano"/>
    <s v="ACT_140"/>
    <s v="Elaborar Planes y Programas SST"/>
    <s v="SG"/>
    <n v="4.4642857142857152E-4"/>
    <s v="Jul"/>
    <n v="2"/>
    <n v="0"/>
    <n v="0"/>
    <s v="Por Ejecutar"/>
    <n v="13"/>
    <n v="9"/>
    <n v="0.69230769230769229"/>
    <m/>
    <m/>
  </r>
  <r>
    <n v="48"/>
    <s v="OE1;PR_10;ACT_140"/>
    <x v="0"/>
    <s v="Fortalecer la Vigilancia."/>
    <s v="PR_10"/>
    <n v="10"/>
    <x v="0"/>
    <s v="PAI_04 - Talento Humano"/>
    <s v="ACT_140"/>
    <s v="Elaborar Planes y Programas SST"/>
    <s v="SG"/>
    <n v="4.4642857142857152E-4"/>
    <s v="Ago"/>
    <n v="0"/>
    <n v="0"/>
    <n v="0"/>
    <s v="Por Ejecutar"/>
    <n v="13"/>
    <n v="9"/>
    <n v="0.69230769230769229"/>
    <m/>
    <m/>
  </r>
  <r>
    <n v="48"/>
    <s v="OE1;PR_10;ACT_140"/>
    <x v="0"/>
    <s v="Fortalecer la Vigilancia."/>
    <s v="PR_10"/>
    <n v="10"/>
    <x v="0"/>
    <s v="PAI_04 - Talento Humano"/>
    <s v="ACT_140"/>
    <s v="Elaborar Planes y Programas SST"/>
    <s v="SG"/>
    <n v="4.4642857142857152E-4"/>
    <s v="Sep"/>
    <n v="2"/>
    <n v="0"/>
    <n v="0"/>
    <s v="Por Ejecutar"/>
    <n v="15"/>
    <n v="9"/>
    <n v="0.6"/>
    <m/>
    <m/>
  </r>
  <r>
    <n v="48"/>
    <s v="OE1;PR_10;ACT_140"/>
    <x v="0"/>
    <s v="Fortalecer la Vigilancia."/>
    <s v="PR_10"/>
    <n v="10"/>
    <x v="0"/>
    <s v="PAI_04 - Talento Humano"/>
    <s v="ACT_140"/>
    <s v="Elaborar Planes y Programas SST"/>
    <s v="SG"/>
    <n v="4.4642857142857152E-4"/>
    <s v="Oct"/>
    <n v="1"/>
    <n v="0"/>
    <n v="0"/>
    <s v="Por Ejecutar"/>
    <n v="16"/>
    <n v="9"/>
    <n v="0.5625"/>
    <m/>
    <m/>
  </r>
  <r>
    <n v="48"/>
    <s v="OE1;PR_10;ACT_140"/>
    <x v="0"/>
    <s v="Fortalecer la Vigilancia."/>
    <s v="PR_10"/>
    <n v="10"/>
    <x v="0"/>
    <s v="PAI_04 - Talento Humano"/>
    <s v="ACT_140"/>
    <s v="Elaborar Planes y Programas SST"/>
    <s v="SG"/>
    <n v="4.4642857142857152E-4"/>
    <s v="Nov"/>
    <n v="1"/>
    <n v="0"/>
    <n v="0"/>
    <s v="Por Ejecutar"/>
    <n v="17"/>
    <n v="9"/>
    <n v="0.52941176470588236"/>
    <m/>
    <m/>
  </r>
  <r>
    <n v="48"/>
    <s v="OE1;PR_10;ACT_140"/>
    <x v="0"/>
    <s v="Fortalecer la Vigilancia."/>
    <s v="PR_10"/>
    <n v="10"/>
    <x v="0"/>
    <s v="PAI_04 - Talento Humano"/>
    <s v="ACT_140"/>
    <s v="Elaborar Planes y Programas SST"/>
    <s v="SG"/>
    <n v="4.4642857142857152E-4"/>
    <s v="Dic"/>
    <n v="1"/>
    <n v="0"/>
    <n v="0"/>
    <s v="Por Ejecutar"/>
    <n v="18"/>
    <n v="9"/>
    <n v="0.5"/>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Ene"/>
    <n v="43"/>
    <n v="43"/>
    <n v="1"/>
    <s v="Culminada"/>
    <n v="43"/>
    <n v="43"/>
    <n v="1"/>
    <n v="395"/>
    <n v="232"/>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Feb"/>
    <n v="0"/>
    <n v="0"/>
    <n v="0"/>
    <s v="Por Ejecutar"/>
    <n v="43"/>
    <n v="43"/>
    <n v="1"/>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Mar"/>
    <n v="61"/>
    <n v="61"/>
    <n v="1"/>
    <s v="Culminada"/>
    <n v="104"/>
    <n v="104"/>
    <n v="1"/>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Abr"/>
    <n v="72"/>
    <n v="72"/>
    <n v="1"/>
    <s v="Culminada"/>
    <n v="176"/>
    <n v="176"/>
    <n v="1"/>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May"/>
    <n v="0"/>
    <n v="0"/>
    <n v="0"/>
    <s v="Por Ejecutar"/>
    <n v="176"/>
    <n v="176"/>
    <n v="1"/>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Jun"/>
    <n v="61"/>
    <n v="56"/>
    <n v="0.91803278688524592"/>
    <s v="Gestionado"/>
    <n v="237"/>
    <n v="232"/>
    <n v="0.97890295358649793"/>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Jul"/>
    <n v="90"/>
    <n v="0"/>
    <n v="0"/>
    <s v="Por Ejecutar"/>
    <n v="327"/>
    <n v="232"/>
    <n v="0.70948012232415902"/>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Ago"/>
    <n v="0"/>
    <n v="0"/>
    <n v="0"/>
    <s v="Por Ejecutar"/>
    <n v="327"/>
    <n v="232"/>
    <n v="0.70948012232415902"/>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Sep"/>
    <n v="0"/>
    <n v="0"/>
    <n v="0"/>
    <s v="Por Ejecutar"/>
    <n v="327"/>
    <n v="232"/>
    <n v="0.70948012232415902"/>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Oct"/>
    <n v="68"/>
    <n v="0"/>
    <n v="0"/>
    <s v="Por Ejecutar"/>
    <n v="395"/>
    <n v="232"/>
    <n v="0.58734177215189876"/>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Nov"/>
    <n v="0"/>
    <n v="0"/>
    <n v="0"/>
    <s v="Por Ejecutar"/>
    <n v="395"/>
    <n v="232"/>
    <n v="0.58734177215189876"/>
    <m/>
    <m/>
  </r>
  <r>
    <n v="49"/>
    <s v="OE1;PR_10;ACT_141"/>
    <x v="0"/>
    <s v="Fortalecer la Vigilancia."/>
    <s v="PR_10"/>
    <n v="7"/>
    <x v="0"/>
    <s v="PAI_04 - Talento Humano"/>
    <s v="ACT_141"/>
    <s v="Reportar calificación obtenida por funcionarios a Secretaría General y avisar a funcionaria encargada de otorgar estimulos  la información relacionada con la concertación de objetivos y evaluación de desempeño de carrera, provisionales y libre nombramiento."/>
    <s v="SG"/>
    <n v="4.4642857142857152E-4"/>
    <s v="Dic"/>
    <n v="0"/>
    <n v="0"/>
    <n v="0"/>
    <s v="Por Ejecutar"/>
    <n v="395"/>
    <n v="232"/>
    <n v="0.58734177215189876"/>
    <m/>
    <m/>
  </r>
  <r>
    <n v="50"/>
    <s v="OE1;PR_10;ACT_142"/>
    <x v="0"/>
    <s v="Fortalecer la Vigilancia."/>
    <s v="PR_10"/>
    <n v="7"/>
    <x v="0"/>
    <s v="PAI_04 - Talento Humano"/>
    <s v="ACT_142"/>
    <s v="Controlar el diligenciamiento de los acuerdos de Gestión  de los  Gerentes Públicos"/>
    <s v="SG"/>
    <n v="4.4642857142857152E-4"/>
    <s v="Ene"/>
    <n v="4"/>
    <n v="4"/>
    <n v="1"/>
    <s v="Culminada"/>
    <n v="4"/>
    <n v="4"/>
    <n v="1"/>
    <n v="4"/>
    <n v="4"/>
  </r>
  <r>
    <n v="50"/>
    <s v="OE1;PR_10;ACT_142"/>
    <x v="0"/>
    <s v="Fortalecer la Vigilancia."/>
    <s v="PR_10"/>
    <n v="7"/>
    <x v="0"/>
    <s v="PAI_04 - Talento Humano"/>
    <s v="ACT_142"/>
    <s v="Controlar el diligenciamiento de los acuerdos de Gestión  de los  Gerentes Públicos"/>
    <s v="SG"/>
    <n v="4.4642857142857152E-4"/>
    <s v="Feb"/>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Mar"/>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Abr"/>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May"/>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Jun"/>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Jul"/>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Ago"/>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Sep"/>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Oct"/>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Nov"/>
    <n v="0"/>
    <n v="0"/>
    <n v="0"/>
    <s v="Por Ejecutar"/>
    <n v="4"/>
    <n v="4"/>
    <n v="1"/>
    <m/>
    <m/>
  </r>
  <r>
    <n v="50"/>
    <s v="OE1;PR_10;ACT_142"/>
    <x v="0"/>
    <s v="Fortalecer la Vigilancia."/>
    <s v="PR_10"/>
    <n v="7"/>
    <x v="0"/>
    <s v="PAI_04 - Talento Humano"/>
    <s v="ACT_142"/>
    <s v="Controlar el diligenciamiento de los acuerdos de Gestión  de los  Gerentes Públicos"/>
    <s v="SG"/>
    <n v="4.4642857142857152E-4"/>
    <s v="Dic"/>
    <n v="0"/>
    <n v="0"/>
    <n v="0"/>
    <s v="Por Ejecutar"/>
    <n v="4"/>
    <n v="4"/>
    <n v="1"/>
    <m/>
    <m/>
  </r>
  <r>
    <n v="51"/>
    <s v="OE1;PR_10;ACT_143"/>
    <x v="0"/>
    <s v="Fortalecer la Vigilancia."/>
    <s v="PR_10"/>
    <n v="6"/>
    <x v="0"/>
    <s v="PAI_04 - Talento Humano"/>
    <s v="ACT_143"/>
    <s v="Gestionar resolución de nombramientos, encargos, nombramientos en provisionalidad y renuncias"/>
    <s v="SG"/>
    <n v="4.4642857142857152E-4"/>
    <s v="Ene"/>
    <n v="4"/>
    <n v="4"/>
    <n v="1"/>
    <s v="Culminada"/>
    <n v="4"/>
    <n v="4"/>
    <n v="1"/>
    <n v="95"/>
    <n v="95"/>
  </r>
  <r>
    <n v="51"/>
    <s v="OE1;PR_10;ACT_143"/>
    <x v="0"/>
    <s v="Fortalecer la Vigilancia."/>
    <s v="PR_10"/>
    <n v="6"/>
    <x v="0"/>
    <s v="PAI_04 - Talento Humano"/>
    <s v="ACT_143"/>
    <s v="Gestionar resolución de nombramientos, encargos, nombramientos en provisionalidad y renuncias"/>
    <s v="SG"/>
    <n v="4.4642857142857152E-4"/>
    <s v="Feb"/>
    <n v="53"/>
    <n v="53"/>
    <n v="1"/>
    <s v="Culminada"/>
    <n v="57"/>
    <n v="57"/>
    <n v="1"/>
    <m/>
    <m/>
  </r>
  <r>
    <n v="51"/>
    <s v="OE1;PR_10;ACT_143"/>
    <x v="0"/>
    <s v="Fortalecer la Vigilancia."/>
    <s v="PR_10"/>
    <n v="6"/>
    <x v="0"/>
    <s v="PAI_04 - Talento Humano"/>
    <s v="ACT_143"/>
    <s v="Gestionar resolución de nombramientos, encargos, nombramientos en provisionalidad y renuncias"/>
    <s v="SG"/>
    <n v="4.4642857142857152E-4"/>
    <s v="Mar"/>
    <n v="1"/>
    <n v="1"/>
    <n v="1"/>
    <s v="Culminada"/>
    <n v="58"/>
    <n v="58"/>
    <n v="1"/>
    <m/>
    <m/>
  </r>
  <r>
    <n v="51"/>
    <s v="OE1;PR_10;ACT_143"/>
    <x v="0"/>
    <s v="Fortalecer la Vigilancia."/>
    <s v="PR_10"/>
    <n v="6"/>
    <x v="0"/>
    <s v="PAI_04 - Talento Humano"/>
    <s v="ACT_143"/>
    <s v="Gestionar resolución de nombramientos, encargos, nombramientos en provisionalidad y renuncias"/>
    <s v="SG"/>
    <n v="4.4642857142857152E-4"/>
    <s v="Abr"/>
    <n v="5"/>
    <n v="5"/>
    <n v="1"/>
    <s v="Culminada"/>
    <n v="63"/>
    <n v="63"/>
    <n v="1"/>
    <m/>
    <m/>
  </r>
  <r>
    <n v="51"/>
    <s v="OE1;PR_10;ACT_143"/>
    <x v="0"/>
    <s v="Fortalecer la Vigilancia."/>
    <s v="PR_10"/>
    <n v="6"/>
    <x v="0"/>
    <s v="PAI_04 - Talento Humano"/>
    <s v="ACT_143"/>
    <s v="Gestionar resolución de nombramientos, encargos, nombramientos en provisionalidad y renuncias"/>
    <s v="SG"/>
    <n v="4.4642857142857152E-4"/>
    <s v="May"/>
    <n v="0"/>
    <n v="0"/>
    <n v="0"/>
    <s v="Por Ejecutar"/>
    <n v="63"/>
    <n v="63"/>
    <n v="1"/>
    <m/>
    <m/>
  </r>
  <r>
    <n v="51"/>
    <s v="OE1;PR_10;ACT_143"/>
    <x v="0"/>
    <s v="Fortalecer la Vigilancia."/>
    <s v="PR_10"/>
    <n v="6"/>
    <x v="0"/>
    <s v="PAI_04 - Talento Humano"/>
    <s v="ACT_143"/>
    <s v="Gestionar resolución de nombramientos, encargos, nombramientos en provisionalidad y renuncias"/>
    <s v="SG"/>
    <n v="4.4642857142857152E-4"/>
    <s v="Jun"/>
    <n v="32"/>
    <n v="32"/>
    <n v="1"/>
    <s v="Culminada"/>
    <n v="95"/>
    <n v="95"/>
    <n v="1"/>
    <m/>
    <m/>
  </r>
  <r>
    <n v="51"/>
    <s v="OE1;PR_10;ACT_143"/>
    <x v="0"/>
    <s v="Fortalecer la Vigilancia."/>
    <s v="PR_10"/>
    <n v="6"/>
    <x v="0"/>
    <s v="PAI_04 - Talento Humano"/>
    <s v="ACT_143"/>
    <s v="Gestionar resolución de nombramientos, encargos, nombramientos en provisionalidad y renuncias"/>
    <s v="SG"/>
    <n v="4.4642857142857152E-4"/>
    <s v="Jul"/>
    <n v="0"/>
    <n v="0"/>
    <n v="0"/>
    <s v="Por Ejecutar"/>
    <n v="95"/>
    <n v="95"/>
    <n v="1"/>
    <m/>
    <m/>
  </r>
  <r>
    <n v="51"/>
    <s v="OE1;PR_10;ACT_143"/>
    <x v="0"/>
    <s v="Fortalecer la Vigilancia."/>
    <s v="PR_10"/>
    <n v="6"/>
    <x v="0"/>
    <s v="PAI_04 - Talento Humano"/>
    <s v="ACT_143"/>
    <s v="Gestionar resolución de nombramientos, encargos, nombramientos en provisionalidad y renuncias"/>
    <s v="SG"/>
    <n v="4.4642857142857152E-4"/>
    <s v="Ago"/>
    <n v="0"/>
    <n v="0"/>
    <n v="0"/>
    <s v="Por Ejecutar"/>
    <n v="95"/>
    <n v="95"/>
    <n v="1"/>
    <m/>
    <m/>
  </r>
  <r>
    <n v="51"/>
    <s v="OE1;PR_10;ACT_143"/>
    <x v="0"/>
    <s v="Fortalecer la Vigilancia."/>
    <s v="PR_10"/>
    <n v="6"/>
    <x v="0"/>
    <s v="PAI_04 - Talento Humano"/>
    <s v="ACT_143"/>
    <s v="Gestionar resolución de nombramientos, encargos, nombramientos en provisionalidad y renuncias"/>
    <s v="SG"/>
    <n v="4.4642857142857152E-4"/>
    <s v="Sep"/>
    <n v="0"/>
    <n v="0"/>
    <n v="0"/>
    <s v="Por Ejecutar"/>
    <n v="95"/>
    <n v="95"/>
    <n v="1"/>
    <m/>
    <m/>
  </r>
  <r>
    <n v="51"/>
    <s v="OE1;PR_10;ACT_143"/>
    <x v="0"/>
    <s v="Fortalecer la Vigilancia."/>
    <s v="PR_10"/>
    <n v="6"/>
    <x v="0"/>
    <s v="PAI_04 - Talento Humano"/>
    <s v="ACT_143"/>
    <s v="Gestionar resolución de nombramientos, encargos, nombramientos en provisionalidad y renuncias"/>
    <s v="SG"/>
    <n v="4.4642857142857152E-4"/>
    <s v="Oct"/>
    <n v="0"/>
    <n v="0"/>
    <n v="0"/>
    <s v="Por Ejecutar"/>
    <n v="95"/>
    <n v="95"/>
    <n v="1"/>
    <m/>
    <m/>
  </r>
  <r>
    <n v="51"/>
    <s v="OE1;PR_10;ACT_143"/>
    <x v="0"/>
    <s v="Fortalecer la Vigilancia."/>
    <s v="PR_10"/>
    <n v="6"/>
    <x v="0"/>
    <s v="PAI_04 - Talento Humano"/>
    <s v="ACT_143"/>
    <s v="Gestionar resolución de nombramientos, encargos, nombramientos en provisionalidad y renuncias"/>
    <s v="SG"/>
    <n v="4.4642857142857152E-4"/>
    <s v="Nov"/>
    <n v="0"/>
    <n v="0"/>
    <n v="0"/>
    <s v="Por Ejecutar"/>
    <n v="95"/>
    <n v="95"/>
    <n v="1"/>
    <m/>
    <m/>
  </r>
  <r>
    <n v="51"/>
    <s v="OE1;PR_10;ACT_143"/>
    <x v="0"/>
    <s v="Fortalecer la Vigilancia."/>
    <s v="PR_10"/>
    <n v="6"/>
    <x v="0"/>
    <s v="PAI_04 - Talento Humano"/>
    <s v="ACT_143"/>
    <s v="Gestionar resolución de nombramientos, encargos, nombramientos en provisionalidad y renuncias"/>
    <s v="SG"/>
    <n v="4.4642857142857152E-4"/>
    <s v="Dic"/>
    <n v="0"/>
    <n v="0"/>
    <n v="0"/>
    <s v="Por Ejecutar"/>
    <n v="95"/>
    <n v="95"/>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Ene"/>
    <n v="4"/>
    <n v="4"/>
    <n v="1"/>
    <s v="Culminada"/>
    <n v="4"/>
    <n v="4"/>
    <n v="1"/>
    <n v="7"/>
    <n v="7"/>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Feb"/>
    <n v="1"/>
    <n v="1"/>
    <n v="1"/>
    <s v="Culminada"/>
    <n v="5"/>
    <n v="5"/>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Mar"/>
    <n v="1"/>
    <n v="1"/>
    <n v="1"/>
    <s v="Culminada"/>
    <n v="6"/>
    <n v="6"/>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Abr"/>
    <n v="0"/>
    <n v="0"/>
    <n v="0"/>
    <s v="Por Ejecutar"/>
    <n v="6"/>
    <n v="6"/>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May"/>
    <n v="0"/>
    <n v="0"/>
    <n v="0"/>
    <s v="Por Ejecutar"/>
    <n v="6"/>
    <n v="6"/>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Jun"/>
    <n v="1"/>
    <n v="1"/>
    <n v="1"/>
    <s v="Culminada"/>
    <n v="7"/>
    <n v="7"/>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Jul"/>
    <n v="0"/>
    <n v="0"/>
    <n v="0"/>
    <s v="Por Ejecutar"/>
    <n v="7"/>
    <n v="7"/>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Ago"/>
    <n v="0"/>
    <n v="0"/>
    <n v="0"/>
    <s v="Por Ejecutar"/>
    <n v="7"/>
    <n v="7"/>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Sep"/>
    <n v="0"/>
    <n v="0"/>
    <n v="0"/>
    <s v="Por Ejecutar"/>
    <n v="7"/>
    <n v="7"/>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Oct"/>
    <n v="0"/>
    <n v="0"/>
    <n v="0"/>
    <s v="Por Ejecutar"/>
    <n v="7"/>
    <n v="7"/>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Nov"/>
    <n v="0"/>
    <n v="0"/>
    <n v="0"/>
    <s v="Por Ejecutar"/>
    <n v="7"/>
    <n v="7"/>
    <n v="1"/>
    <m/>
    <m/>
  </r>
  <r>
    <n v="52"/>
    <s v="OE1;PR_10;ACT_144"/>
    <x v="0"/>
    <s v="Fortalecer la Vigilancia."/>
    <s v="PR_10"/>
    <n v="7"/>
    <x v="0"/>
    <s v="PAI_04 - Talento Humano"/>
    <s v="ACT_144"/>
    <s v="Elaborar estadistica de caracterización de los funcionarios: Planta global y planta estructural, por grupos internos de trabajo; Tipos de vinculación, Nivel, código, grado; Cargos en vacancia definitiva o temporal por niveles; Perfiles de Empleos"/>
    <s v="SG"/>
    <n v="4.4642857142857152E-4"/>
    <s v="Dic"/>
    <n v="0"/>
    <n v="0"/>
    <n v="0"/>
    <s v="Por Ejecutar"/>
    <n v="7"/>
    <n v="7"/>
    <n v="1"/>
    <m/>
    <m/>
  </r>
  <r>
    <n v="53"/>
    <s v="OE1;PR_10;ACT_145"/>
    <x v="0"/>
    <s v="Fortalecer la Vigilancia."/>
    <s v="PR_10"/>
    <n v="6"/>
    <x v="0"/>
    <s v="PAI_04 - Talento Humano"/>
    <s v="ACT_145"/>
    <s v="Efectuar seguimiento a  la realización del proceso de entrenamiento por parte de los jefes inmediatos"/>
    <s v="SG"/>
    <n v="4.4642857142857152E-4"/>
    <s v="Ene"/>
    <n v="2"/>
    <n v="2"/>
    <n v="1"/>
    <s v="Culminada"/>
    <n v="2"/>
    <n v="2"/>
    <n v="1"/>
    <n v="13"/>
    <n v="13"/>
  </r>
  <r>
    <n v="53"/>
    <s v="OE1;PR_10;ACT_145"/>
    <x v="0"/>
    <s v="Fortalecer la Vigilancia."/>
    <s v="PR_10"/>
    <n v="6"/>
    <x v="0"/>
    <s v="PAI_04 - Talento Humano"/>
    <s v="ACT_145"/>
    <s v="Efectuar seguimiento a  la realización del proceso de entrenamiento por parte de los jefes inmediatos"/>
    <s v="SG"/>
    <n v="4.4642857142857152E-4"/>
    <s v="Feb"/>
    <n v="0"/>
    <n v="0"/>
    <n v="0"/>
    <s v="Por Ejecutar"/>
    <n v="2"/>
    <n v="2"/>
    <n v="1"/>
    <m/>
    <m/>
  </r>
  <r>
    <n v="53"/>
    <s v="OE1;PR_10;ACT_145"/>
    <x v="0"/>
    <s v="Fortalecer la Vigilancia."/>
    <s v="PR_10"/>
    <n v="6"/>
    <x v="0"/>
    <s v="PAI_04 - Talento Humano"/>
    <s v="ACT_145"/>
    <s v="Efectuar seguimiento a  la realización del proceso de entrenamiento por parte de los jefes inmediatos"/>
    <s v="SG"/>
    <n v="4.4642857142857152E-4"/>
    <s v="Mar"/>
    <n v="1"/>
    <n v="1"/>
    <n v="1"/>
    <s v="Culminada"/>
    <n v="3"/>
    <n v="3"/>
    <n v="1"/>
    <m/>
    <m/>
  </r>
  <r>
    <n v="53"/>
    <s v="OE1;PR_10;ACT_145"/>
    <x v="0"/>
    <s v="Fortalecer la Vigilancia."/>
    <s v="PR_10"/>
    <n v="6"/>
    <x v="0"/>
    <s v="PAI_04 - Talento Humano"/>
    <s v="ACT_145"/>
    <s v="Efectuar seguimiento a  la realización del proceso de entrenamiento por parte de los jefes inmediatos"/>
    <s v="SG"/>
    <n v="4.4642857142857152E-4"/>
    <s v="Abr"/>
    <n v="0"/>
    <n v="0"/>
    <n v="0"/>
    <s v="Por Ejecutar"/>
    <n v="3"/>
    <n v="3"/>
    <n v="1"/>
    <m/>
    <m/>
  </r>
  <r>
    <n v="53"/>
    <s v="OE1;PR_10;ACT_145"/>
    <x v="0"/>
    <s v="Fortalecer la Vigilancia."/>
    <s v="PR_10"/>
    <n v="6"/>
    <x v="0"/>
    <s v="PAI_04 - Talento Humano"/>
    <s v="ACT_145"/>
    <s v="Efectuar seguimiento a  la realización del proceso de entrenamiento por parte de los jefes inmediatos"/>
    <s v="SG"/>
    <n v="4.4642857142857152E-4"/>
    <s v="May"/>
    <n v="0"/>
    <n v="0"/>
    <n v="0"/>
    <s v="Por Ejecutar"/>
    <n v="3"/>
    <n v="3"/>
    <n v="1"/>
    <m/>
    <m/>
  </r>
  <r>
    <n v="53"/>
    <s v="OE1;PR_10;ACT_145"/>
    <x v="0"/>
    <s v="Fortalecer la Vigilancia."/>
    <s v="PR_10"/>
    <n v="6"/>
    <x v="0"/>
    <s v="PAI_04 - Talento Humano"/>
    <s v="ACT_145"/>
    <s v="Efectuar seguimiento a  la realización del proceso de entrenamiento por parte de los jefes inmediatos"/>
    <s v="SG"/>
    <n v="4.4642857142857152E-4"/>
    <s v="Jun"/>
    <n v="10"/>
    <n v="10"/>
    <n v="1"/>
    <s v="Culminada"/>
    <n v="13"/>
    <n v="13"/>
    <n v="1"/>
    <m/>
    <m/>
  </r>
  <r>
    <n v="53"/>
    <s v="OE1;PR_10;ACT_145"/>
    <x v="0"/>
    <s v="Fortalecer la Vigilancia."/>
    <s v="PR_10"/>
    <n v="6"/>
    <x v="0"/>
    <s v="PAI_04 - Talento Humano"/>
    <s v="ACT_145"/>
    <s v="Efectuar seguimiento a  la realización del proceso de entrenamiento por parte de los jefes inmediatos"/>
    <s v="SG"/>
    <n v="4.4642857142857152E-4"/>
    <s v="Jul"/>
    <n v="0"/>
    <n v="0"/>
    <n v="0"/>
    <s v="Por Ejecutar"/>
    <n v="13"/>
    <n v="13"/>
    <n v="1"/>
    <m/>
    <m/>
  </r>
  <r>
    <n v="53"/>
    <s v="OE1;PR_10;ACT_145"/>
    <x v="0"/>
    <s v="Fortalecer la Vigilancia."/>
    <s v="PR_10"/>
    <n v="6"/>
    <x v="0"/>
    <s v="PAI_04 - Talento Humano"/>
    <s v="ACT_145"/>
    <s v="Efectuar seguimiento a  la realización del proceso de entrenamiento por parte de los jefes inmediatos"/>
    <s v="SG"/>
    <n v="4.4642857142857152E-4"/>
    <s v="Ago"/>
    <n v="0"/>
    <n v="0"/>
    <n v="0"/>
    <s v="Por Ejecutar"/>
    <n v="13"/>
    <n v="13"/>
    <n v="1"/>
    <m/>
    <m/>
  </r>
  <r>
    <n v="53"/>
    <s v="OE1;PR_10;ACT_145"/>
    <x v="0"/>
    <s v="Fortalecer la Vigilancia."/>
    <s v="PR_10"/>
    <n v="6"/>
    <x v="0"/>
    <s v="PAI_04 - Talento Humano"/>
    <s v="ACT_145"/>
    <s v="Efectuar seguimiento a  la realización del proceso de entrenamiento por parte de los jefes inmediatos"/>
    <s v="SG"/>
    <n v="4.4642857142857152E-4"/>
    <s v="Sep"/>
    <n v="0"/>
    <n v="0"/>
    <n v="0"/>
    <s v="Por Ejecutar"/>
    <n v="13"/>
    <n v="13"/>
    <n v="1"/>
    <m/>
    <m/>
  </r>
  <r>
    <n v="53"/>
    <s v="OE1;PR_10;ACT_145"/>
    <x v="0"/>
    <s v="Fortalecer la Vigilancia."/>
    <s v="PR_10"/>
    <n v="6"/>
    <x v="0"/>
    <s v="PAI_04 - Talento Humano"/>
    <s v="ACT_145"/>
    <s v="Efectuar seguimiento a  la realización del proceso de entrenamiento por parte de los jefes inmediatos"/>
    <s v="SG"/>
    <n v="4.4642857142857152E-4"/>
    <s v="Oct"/>
    <n v="0"/>
    <n v="0"/>
    <n v="0"/>
    <s v="Por Ejecutar"/>
    <n v="13"/>
    <n v="13"/>
    <n v="1"/>
    <m/>
    <m/>
  </r>
  <r>
    <n v="53"/>
    <s v="OE1;PR_10;ACT_145"/>
    <x v="0"/>
    <s v="Fortalecer la Vigilancia."/>
    <s v="PR_10"/>
    <n v="6"/>
    <x v="0"/>
    <s v="PAI_04 - Talento Humano"/>
    <s v="ACT_145"/>
    <s v="Efectuar seguimiento a  la realización del proceso de entrenamiento por parte de los jefes inmediatos"/>
    <s v="SG"/>
    <n v="4.4642857142857152E-4"/>
    <s v="Nov"/>
    <n v="0"/>
    <n v="0"/>
    <n v="0"/>
    <s v="Por Ejecutar"/>
    <n v="13"/>
    <n v="13"/>
    <n v="1"/>
    <m/>
    <m/>
  </r>
  <r>
    <n v="53"/>
    <s v="OE1;PR_10;ACT_145"/>
    <x v="0"/>
    <s v="Fortalecer la Vigilancia."/>
    <s v="PR_10"/>
    <n v="6"/>
    <x v="0"/>
    <s v="PAI_04 - Talento Humano"/>
    <s v="ACT_145"/>
    <s v="Efectuar seguimiento a  la realización del proceso de entrenamiento por parte de los jefes inmediatos"/>
    <s v="SG"/>
    <n v="4.4642857142857152E-4"/>
    <s v="Dic"/>
    <n v="0"/>
    <n v="0"/>
    <n v="0"/>
    <s v="Por Ejecutar"/>
    <n v="13"/>
    <n v="13"/>
    <n v="1"/>
    <m/>
    <m/>
  </r>
  <r>
    <n v="54"/>
    <s v="OE1;PR_10;ACT_146"/>
    <x v="0"/>
    <s v="Fortalecer la Vigilancia."/>
    <s v="PR_10"/>
    <n v="2"/>
    <x v="0"/>
    <s v="PAI_01 - Operacional"/>
    <s v="ACT_146"/>
    <s v="Tramitar la nómina y llevar los registros estadísticos correspondientes."/>
    <s v="SG"/>
    <n v="4.4642857142857152E-4"/>
    <s v="Ene"/>
    <n v="1"/>
    <n v="1"/>
    <n v="1"/>
    <s v="Culminada"/>
    <n v="1"/>
    <n v="1"/>
    <n v="1"/>
    <n v="12"/>
    <n v="6"/>
  </r>
  <r>
    <n v="54"/>
    <s v="OE1;PR_10;ACT_146"/>
    <x v="0"/>
    <s v="Fortalecer la Vigilancia."/>
    <s v="PR_10"/>
    <n v="2"/>
    <x v="0"/>
    <s v="PAI_01 - Operacional"/>
    <s v="ACT_146"/>
    <s v="Tramitar la nómina y llevar los registros estadísticos correspondientes."/>
    <s v="SG"/>
    <n v="4.4642857142857152E-4"/>
    <s v="Feb"/>
    <n v="1"/>
    <n v="1"/>
    <n v="1"/>
    <s v="Culminada"/>
    <n v="2"/>
    <n v="2"/>
    <n v="1"/>
    <m/>
    <m/>
  </r>
  <r>
    <n v="54"/>
    <s v="OE1;PR_10;ACT_146"/>
    <x v="0"/>
    <s v="Fortalecer la Vigilancia."/>
    <s v="PR_10"/>
    <n v="2"/>
    <x v="0"/>
    <s v="PAI_01 - Operacional"/>
    <s v="ACT_146"/>
    <s v="Tramitar la nómina y llevar los registros estadísticos correspondientes."/>
    <s v="SG"/>
    <n v="4.4642857142857152E-4"/>
    <s v="Mar"/>
    <n v="1"/>
    <n v="1"/>
    <n v="1"/>
    <s v="Culminada"/>
    <n v="3"/>
    <n v="3"/>
    <n v="1"/>
    <m/>
    <m/>
  </r>
  <r>
    <n v="54"/>
    <s v="OE1;PR_10;ACT_146"/>
    <x v="0"/>
    <s v="Fortalecer la Vigilancia."/>
    <s v="PR_10"/>
    <n v="2"/>
    <x v="0"/>
    <s v="PAI_01 - Operacional"/>
    <s v="ACT_146"/>
    <s v="Tramitar la nómina y llevar los registros estadísticos correspondientes."/>
    <s v="SG"/>
    <n v="4.4642857142857152E-4"/>
    <s v="Abr"/>
    <n v="1"/>
    <n v="1"/>
    <n v="1"/>
    <s v="Culminada"/>
    <n v="4"/>
    <n v="4"/>
    <n v="1"/>
    <m/>
    <m/>
  </r>
  <r>
    <n v="54"/>
    <s v="OE1;PR_10;ACT_146"/>
    <x v="0"/>
    <s v="Fortalecer la Vigilancia."/>
    <s v="PR_10"/>
    <n v="2"/>
    <x v="0"/>
    <s v="PAI_01 - Operacional"/>
    <s v="ACT_146"/>
    <s v="Tramitar la nómina y llevar los registros estadísticos correspondientes."/>
    <s v="SG"/>
    <n v="4.4642857142857152E-4"/>
    <s v="May"/>
    <n v="1"/>
    <n v="1"/>
    <n v="1"/>
    <s v="Culminada"/>
    <n v="5"/>
    <n v="5"/>
    <n v="1"/>
    <m/>
    <m/>
  </r>
  <r>
    <n v="54"/>
    <s v="OE1;PR_10;ACT_146"/>
    <x v="0"/>
    <s v="Fortalecer la Vigilancia."/>
    <s v="PR_10"/>
    <n v="2"/>
    <x v="0"/>
    <s v="PAI_01 - Operacional"/>
    <s v="ACT_146"/>
    <s v="Tramitar la nómina y llevar los registros estadísticos correspondientes."/>
    <s v="SG"/>
    <n v="4.4642857142857152E-4"/>
    <s v="Jun"/>
    <n v="1"/>
    <n v="1"/>
    <n v="1"/>
    <s v="Culminada"/>
    <n v="6"/>
    <n v="6"/>
    <n v="1"/>
    <m/>
    <m/>
  </r>
  <r>
    <n v="54"/>
    <s v="OE1;PR_10;ACT_146"/>
    <x v="0"/>
    <s v="Fortalecer la Vigilancia."/>
    <s v="PR_10"/>
    <n v="2"/>
    <x v="0"/>
    <s v="PAI_01 - Operacional"/>
    <s v="ACT_146"/>
    <s v="Tramitar la nómina y llevar los registros estadísticos correspondientes."/>
    <s v="SG"/>
    <n v="4.4642857142857152E-4"/>
    <s v="Jul"/>
    <n v="1"/>
    <n v="0"/>
    <n v="0"/>
    <s v="Por Ejecutar"/>
    <n v="7"/>
    <n v="6"/>
    <n v="0.8571428571428571"/>
    <m/>
    <m/>
  </r>
  <r>
    <n v="54"/>
    <s v="OE1;PR_10;ACT_146"/>
    <x v="0"/>
    <s v="Fortalecer la Vigilancia."/>
    <s v="PR_10"/>
    <n v="2"/>
    <x v="0"/>
    <s v="PAI_01 - Operacional"/>
    <s v="ACT_146"/>
    <s v="Tramitar la nómina y llevar los registros estadísticos correspondientes."/>
    <s v="SG"/>
    <n v="4.4642857142857152E-4"/>
    <s v="Ago"/>
    <n v="1"/>
    <n v="0"/>
    <n v="0"/>
    <s v="Por Ejecutar"/>
    <n v="8"/>
    <n v="6"/>
    <n v="0.75"/>
    <m/>
    <m/>
  </r>
  <r>
    <n v="54"/>
    <s v="OE1;PR_10;ACT_146"/>
    <x v="0"/>
    <s v="Fortalecer la Vigilancia."/>
    <s v="PR_10"/>
    <n v="2"/>
    <x v="0"/>
    <s v="PAI_01 - Operacional"/>
    <s v="ACT_146"/>
    <s v="Tramitar la nómina y llevar los registros estadísticos correspondientes."/>
    <s v="SG"/>
    <n v="4.4642857142857152E-4"/>
    <s v="Sep"/>
    <n v="1"/>
    <n v="0"/>
    <n v="0"/>
    <s v="Por Ejecutar"/>
    <n v="9"/>
    <n v="6"/>
    <n v="0.66666666666666663"/>
    <m/>
    <m/>
  </r>
  <r>
    <n v="54"/>
    <s v="OE1;PR_10;ACT_146"/>
    <x v="0"/>
    <s v="Fortalecer la Vigilancia."/>
    <s v="PR_10"/>
    <n v="2"/>
    <x v="0"/>
    <s v="PAI_01 - Operacional"/>
    <s v="ACT_146"/>
    <s v="Tramitar la nómina y llevar los registros estadísticos correspondientes."/>
    <s v="SG"/>
    <n v="4.4642857142857152E-4"/>
    <s v="Oct"/>
    <n v="1"/>
    <n v="0"/>
    <n v="0"/>
    <s v="Por Ejecutar"/>
    <n v="10"/>
    <n v="6"/>
    <n v="0.6"/>
    <m/>
    <m/>
  </r>
  <r>
    <n v="54"/>
    <s v="OE1;PR_10;ACT_146"/>
    <x v="0"/>
    <s v="Fortalecer la Vigilancia."/>
    <s v="PR_10"/>
    <n v="2"/>
    <x v="0"/>
    <s v="PAI_01 - Operacional"/>
    <s v="ACT_146"/>
    <s v="Tramitar la nómina y llevar los registros estadísticos correspondientes."/>
    <s v="SG"/>
    <n v="4.4642857142857152E-4"/>
    <s v="Nov"/>
    <n v="1"/>
    <n v="0"/>
    <n v="0"/>
    <s v="Por Ejecutar"/>
    <n v="11"/>
    <n v="6"/>
    <n v="0.54545454545454541"/>
    <m/>
    <m/>
  </r>
  <r>
    <n v="54"/>
    <s v="OE1;PR_10;ACT_146"/>
    <x v="0"/>
    <s v="Fortalecer la Vigilancia."/>
    <s v="PR_10"/>
    <n v="2"/>
    <x v="0"/>
    <s v="PAI_01 - Operacional"/>
    <s v="ACT_146"/>
    <s v="Tramitar la nómina y llevar los registros estadísticos correspondientes."/>
    <s v="SG"/>
    <n v="4.4642857142857152E-4"/>
    <s v="Dic"/>
    <n v="1"/>
    <n v="0"/>
    <n v="0"/>
    <s v="Por Ejecutar"/>
    <n v="12"/>
    <n v="6"/>
    <n v="0.5"/>
    <m/>
    <m/>
  </r>
  <r>
    <n v="55"/>
    <s v="OE1;PR_10;ACT_147"/>
    <x v="0"/>
    <s v="Fortalecer la Vigilancia."/>
    <s v="PR_10"/>
    <n v="2"/>
    <x v="0"/>
    <s v="PAI_01 - Operacional"/>
    <s v="ACT_147"/>
    <s v="Efectuar recobro de incapacidades a la EPS"/>
    <s v="SG"/>
    <n v="4.4642857142857152E-4"/>
    <s v="Ene"/>
    <n v="1"/>
    <n v="1"/>
    <n v="1"/>
    <s v="Culminada"/>
    <n v="1"/>
    <n v="1"/>
    <n v="1"/>
    <n v="17"/>
    <n v="17"/>
  </r>
  <r>
    <n v="55"/>
    <s v="OE1;PR_10;ACT_147"/>
    <x v="0"/>
    <s v="Fortalecer la Vigilancia."/>
    <s v="PR_10"/>
    <n v="2"/>
    <x v="0"/>
    <s v="PAI_01 - Operacional"/>
    <s v="ACT_147"/>
    <s v="Efectuar recobro de incapacidades a la EPS"/>
    <s v="SG"/>
    <n v="4.4642857142857152E-4"/>
    <s v="Feb"/>
    <n v="5"/>
    <n v="5"/>
    <n v="1"/>
    <s v="Culminada"/>
    <n v="6"/>
    <n v="6"/>
    <n v="1"/>
    <m/>
    <m/>
  </r>
  <r>
    <n v="55"/>
    <s v="OE1;PR_10;ACT_147"/>
    <x v="0"/>
    <s v="Fortalecer la Vigilancia."/>
    <s v="PR_10"/>
    <n v="2"/>
    <x v="0"/>
    <s v="PAI_01 - Operacional"/>
    <s v="ACT_147"/>
    <s v="Efectuar recobro de incapacidades a la EPS"/>
    <s v="SG"/>
    <n v="4.4642857142857152E-4"/>
    <s v="Mar"/>
    <n v="7"/>
    <n v="7"/>
    <n v="1"/>
    <s v="Culminada"/>
    <n v="13"/>
    <n v="13"/>
    <n v="1"/>
    <m/>
    <m/>
  </r>
  <r>
    <n v="55"/>
    <s v="OE1;PR_10;ACT_147"/>
    <x v="0"/>
    <s v="Fortalecer la Vigilancia."/>
    <s v="PR_10"/>
    <n v="2"/>
    <x v="0"/>
    <s v="PAI_01 - Operacional"/>
    <s v="ACT_147"/>
    <s v="Efectuar recobro de incapacidades a la EPS"/>
    <s v="SG"/>
    <n v="4.4642857142857152E-4"/>
    <s v="Abr"/>
    <n v="0"/>
    <n v="0"/>
    <n v="0"/>
    <s v="Por Ejecutar"/>
    <n v="13"/>
    <n v="13"/>
    <n v="1"/>
    <m/>
    <m/>
  </r>
  <r>
    <n v="55"/>
    <s v="OE1;PR_10;ACT_147"/>
    <x v="0"/>
    <s v="Fortalecer la Vigilancia."/>
    <s v="PR_10"/>
    <n v="2"/>
    <x v="0"/>
    <s v="PAI_01 - Operacional"/>
    <s v="ACT_147"/>
    <s v="Efectuar recobro de incapacidades a la EPS"/>
    <s v="SG"/>
    <n v="4.4642857142857152E-4"/>
    <s v="May"/>
    <n v="0"/>
    <n v="0"/>
    <n v="0"/>
    <s v="Por Ejecutar"/>
    <n v="13"/>
    <n v="13"/>
    <n v="1"/>
    <m/>
    <m/>
  </r>
  <r>
    <n v="55"/>
    <s v="OE1;PR_10;ACT_147"/>
    <x v="0"/>
    <s v="Fortalecer la Vigilancia."/>
    <s v="PR_10"/>
    <n v="2"/>
    <x v="0"/>
    <s v="PAI_01 - Operacional"/>
    <s v="ACT_147"/>
    <s v="Efectuar recobro de incapacidades a la EPS"/>
    <s v="SG"/>
    <n v="4.4642857142857152E-4"/>
    <s v="Jun"/>
    <n v="4"/>
    <n v="4"/>
    <n v="1"/>
    <s v="Culminada"/>
    <n v="17"/>
    <n v="17"/>
    <n v="1"/>
    <m/>
    <m/>
  </r>
  <r>
    <n v="55"/>
    <s v="OE1;PR_10;ACT_147"/>
    <x v="0"/>
    <s v="Fortalecer la Vigilancia."/>
    <s v="PR_10"/>
    <n v="2"/>
    <x v="0"/>
    <s v="PAI_01 - Operacional"/>
    <s v="ACT_147"/>
    <s v="Efectuar recobro de incapacidades a la EPS"/>
    <s v="SG"/>
    <n v="4.4642857142857152E-4"/>
    <s v="Jul"/>
    <n v="0"/>
    <n v="0"/>
    <n v="0"/>
    <s v="Por Ejecutar"/>
    <n v="17"/>
    <n v="17"/>
    <n v="1"/>
    <m/>
    <m/>
  </r>
  <r>
    <n v="55"/>
    <s v="OE1;PR_10;ACT_147"/>
    <x v="0"/>
    <s v="Fortalecer la Vigilancia."/>
    <s v="PR_10"/>
    <n v="2"/>
    <x v="0"/>
    <s v="PAI_01 - Operacional"/>
    <s v="ACT_147"/>
    <s v="Efectuar recobro de incapacidades a la EPS"/>
    <s v="SG"/>
    <n v="4.4642857142857152E-4"/>
    <s v="Ago"/>
    <n v="0"/>
    <n v="0"/>
    <n v="0"/>
    <s v="Por Ejecutar"/>
    <n v="17"/>
    <n v="17"/>
    <n v="1"/>
    <m/>
    <m/>
  </r>
  <r>
    <n v="55"/>
    <s v="OE1;PR_10;ACT_147"/>
    <x v="0"/>
    <s v="Fortalecer la Vigilancia."/>
    <s v="PR_10"/>
    <n v="2"/>
    <x v="0"/>
    <s v="PAI_01 - Operacional"/>
    <s v="ACT_147"/>
    <s v="Efectuar recobro de incapacidades a la EPS"/>
    <s v="SG"/>
    <n v="4.4642857142857152E-4"/>
    <s v="Sep"/>
    <n v="0"/>
    <n v="0"/>
    <n v="0"/>
    <s v="Por Ejecutar"/>
    <n v="17"/>
    <n v="17"/>
    <n v="1"/>
    <m/>
    <m/>
  </r>
  <r>
    <n v="55"/>
    <s v="OE1;PR_10;ACT_147"/>
    <x v="0"/>
    <s v="Fortalecer la Vigilancia."/>
    <s v="PR_10"/>
    <n v="2"/>
    <x v="0"/>
    <s v="PAI_01 - Operacional"/>
    <s v="ACT_147"/>
    <s v="Efectuar recobro de incapacidades a la EPS"/>
    <s v="SG"/>
    <n v="4.4642857142857152E-4"/>
    <s v="Oct"/>
    <n v="0"/>
    <n v="0"/>
    <n v="0"/>
    <s v="Por Ejecutar"/>
    <n v="17"/>
    <n v="17"/>
    <n v="1"/>
    <m/>
    <m/>
  </r>
  <r>
    <n v="55"/>
    <s v="OE1;PR_10;ACT_147"/>
    <x v="0"/>
    <s v="Fortalecer la Vigilancia."/>
    <s v="PR_10"/>
    <n v="2"/>
    <x v="0"/>
    <s v="PAI_01 - Operacional"/>
    <s v="ACT_147"/>
    <s v="Efectuar recobro de incapacidades a la EPS"/>
    <s v="SG"/>
    <n v="4.4642857142857152E-4"/>
    <s v="Nov"/>
    <n v="0"/>
    <n v="0"/>
    <n v="0"/>
    <s v="Por Ejecutar"/>
    <n v="17"/>
    <n v="17"/>
    <n v="1"/>
    <m/>
    <m/>
  </r>
  <r>
    <n v="55"/>
    <s v="OE1;PR_10;ACT_147"/>
    <x v="0"/>
    <s v="Fortalecer la Vigilancia."/>
    <s v="PR_10"/>
    <n v="2"/>
    <x v="0"/>
    <s v="PAI_01 - Operacional"/>
    <s v="ACT_147"/>
    <s v="Efectuar recobro de incapacidades a la EPS"/>
    <s v="SG"/>
    <n v="4.4642857142857152E-4"/>
    <s v="Dic"/>
    <n v="0"/>
    <n v="0"/>
    <n v="0"/>
    <s v="Por Ejecutar"/>
    <n v="17"/>
    <n v="17"/>
    <n v="1"/>
    <m/>
    <m/>
  </r>
  <r>
    <n v="56"/>
    <s v="OE1;PR_10;ACT_148"/>
    <x v="0"/>
    <s v="Fortalecer la Vigilancia."/>
    <s v="PR_10"/>
    <n v="2"/>
    <x v="0"/>
    <s v="PAI_01 - Operacional"/>
    <s v="ACT_148"/>
    <s v="Efectuar liquidación gastos de viaje."/>
    <s v="SG"/>
    <n v="4.4642857142857152E-4"/>
    <s v="Ene"/>
    <n v="114"/>
    <n v="114"/>
    <n v="1"/>
    <s v="Culminada"/>
    <n v="114"/>
    <n v="114"/>
    <n v="1"/>
    <n v="342"/>
    <n v="342"/>
  </r>
  <r>
    <n v="56"/>
    <s v="OE1;PR_10;ACT_148"/>
    <x v="0"/>
    <s v="Fortalecer la Vigilancia."/>
    <s v="PR_10"/>
    <n v="2"/>
    <x v="0"/>
    <s v="PAI_01 - Operacional"/>
    <s v="ACT_148"/>
    <s v="Efectuar liquidación gastos de viaje."/>
    <s v="SG"/>
    <n v="4.4642857142857152E-4"/>
    <s v="Feb"/>
    <n v="58"/>
    <n v="58"/>
    <n v="1"/>
    <s v="Culminada"/>
    <n v="172"/>
    <n v="172"/>
    <n v="1"/>
    <m/>
    <m/>
  </r>
  <r>
    <n v="56"/>
    <s v="OE1;PR_10;ACT_148"/>
    <x v="0"/>
    <s v="Fortalecer la Vigilancia."/>
    <s v="PR_10"/>
    <n v="2"/>
    <x v="0"/>
    <s v="PAI_01 - Operacional"/>
    <s v="ACT_148"/>
    <s v="Efectuar liquidación gastos de viaje."/>
    <s v="SG"/>
    <n v="4.4642857142857152E-4"/>
    <s v="Mar"/>
    <n v="46"/>
    <n v="46"/>
    <n v="1"/>
    <s v="Culminada"/>
    <n v="218"/>
    <n v="218"/>
    <n v="1"/>
    <m/>
    <m/>
  </r>
  <r>
    <n v="56"/>
    <s v="OE1;PR_10;ACT_148"/>
    <x v="0"/>
    <s v="Fortalecer la Vigilancia."/>
    <s v="PR_10"/>
    <n v="2"/>
    <x v="0"/>
    <s v="PAI_01 - Operacional"/>
    <s v="ACT_148"/>
    <s v="Efectuar liquidación gastos de viaje."/>
    <s v="SG"/>
    <n v="4.4642857142857152E-4"/>
    <s v="Abr"/>
    <n v="49"/>
    <n v="49"/>
    <n v="1"/>
    <s v="Culminada"/>
    <n v="267"/>
    <n v="267"/>
    <n v="1"/>
    <m/>
    <m/>
  </r>
  <r>
    <n v="56"/>
    <s v="OE1;PR_10;ACT_148"/>
    <x v="0"/>
    <s v="Fortalecer la Vigilancia."/>
    <s v="PR_10"/>
    <n v="2"/>
    <x v="0"/>
    <s v="PAI_01 - Operacional"/>
    <s v="ACT_148"/>
    <s v="Efectuar liquidación gastos de viaje."/>
    <s v="SG"/>
    <n v="4.4642857142857152E-4"/>
    <s v="May"/>
    <n v="0"/>
    <n v="0"/>
    <n v="0"/>
    <s v="Por Ejecutar"/>
    <n v="267"/>
    <n v="267"/>
    <n v="1"/>
    <m/>
    <m/>
  </r>
  <r>
    <n v="56"/>
    <s v="OE1;PR_10;ACT_148"/>
    <x v="0"/>
    <s v="Fortalecer la Vigilancia."/>
    <s v="PR_10"/>
    <n v="2"/>
    <x v="0"/>
    <s v="PAI_01 - Operacional"/>
    <s v="ACT_148"/>
    <s v="Efectuar liquidación gastos de viaje."/>
    <s v="SG"/>
    <n v="4.4642857142857152E-4"/>
    <s v="Jun"/>
    <n v="75"/>
    <n v="75"/>
    <n v="1"/>
    <s v="Culminada"/>
    <n v="342"/>
    <n v="342"/>
    <n v="1"/>
    <m/>
    <m/>
  </r>
  <r>
    <n v="56"/>
    <s v="OE1;PR_10;ACT_148"/>
    <x v="0"/>
    <s v="Fortalecer la Vigilancia."/>
    <s v="PR_10"/>
    <n v="2"/>
    <x v="0"/>
    <s v="PAI_01 - Operacional"/>
    <s v="ACT_148"/>
    <s v="Efectuar liquidación gastos de viaje."/>
    <s v="SG"/>
    <n v="4.4642857142857152E-4"/>
    <s v="Jul"/>
    <n v="0"/>
    <n v="0"/>
    <n v="0"/>
    <s v="Por Ejecutar"/>
    <n v="342"/>
    <n v="342"/>
    <n v="1"/>
    <m/>
    <m/>
  </r>
  <r>
    <n v="56"/>
    <s v="OE1;PR_10;ACT_148"/>
    <x v="0"/>
    <s v="Fortalecer la Vigilancia."/>
    <s v="PR_10"/>
    <n v="2"/>
    <x v="0"/>
    <s v="PAI_01 - Operacional"/>
    <s v="ACT_148"/>
    <s v="Efectuar liquidación gastos de viaje."/>
    <s v="SG"/>
    <n v="4.4642857142857152E-4"/>
    <s v="Ago"/>
    <n v="0"/>
    <n v="0"/>
    <n v="0"/>
    <s v="Por Ejecutar"/>
    <n v="342"/>
    <n v="342"/>
    <n v="1"/>
    <m/>
    <m/>
  </r>
  <r>
    <n v="56"/>
    <s v="OE1;PR_10;ACT_148"/>
    <x v="0"/>
    <s v="Fortalecer la Vigilancia."/>
    <s v="PR_10"/>
    <n v="2"/>
    <x v="0"/>
    <s v="PAI_01 - Operacional"/>
    <s v="ACT_148"/>
    <s v="Efectuar liquidación gastos de viaje."/>
    <s v="SG"/>
    <n v="4.4642857142857152E-4"/>
    <s v="Sep"/>
    <n v="0"/>
    <n v="0"/>
    <n v="0"/>
    <s v="Por Ejecutar"/>
    <n v="342"/>
    <n v="342"/>
    <n v="1"/>
    <m/>
    <m/>
  </r>
  <r>
    <n v="56"/>
    <s v="OE1;PR_10;ACT_148"/>
    <x v="0"/>
    <s v="Fortalecer la Vigilancia."/>
    <s v="PR_10"/>
    <n v="2"/>
    <x v="0"/>
    <s v="PAI_01 - Operacional"/>
    <s v="ACT_148"/>
    <s v="Efectuar liquidación gastos de viaje."/>
    <s v="SG"/>
    <n v="4.4642857142857152E-4"/>
    <s v="Oct"/>
    <n v="0"/>
    <n v="0"/>
    <n v="0"/>
    <s v="Por Ejecutar"/>
    <n v="342"/>
    <n v="342"/>
    <n v="1"/>
    <m/>
    <m/>
  </r>
  <r>
    <n v="56"/>
    <s v="OE1;PR_10;ACT_148"/>
    <x v="0"/>
    <s v="Fortalecer la Vigilancia."/>
    <s v="PR_10"/>
    <n v="2"/>
    <x v="0"/>
    <s v="PAI_01 - Operacional"/>
    <s v="ACT_148"/>
    <s v="Efectuar liquidación gastos de viaje."/>
    <s v="SG"/>
    <n v="4.4642857142857152E-4"/>
    <s v="Nov"/>
    <n v="0"/>
    <n v="0"/>
    <n v="0"/>
    <s v="Por Ejecutar"/>
    <n v="342"/>
    <n v="342"/>
    <n v="1"/>
    <m/>
    <m/>
  </r>
  <r>
    <n v="56"/>
    <s v="OE1;PR_10;ACT_148"/>
    <x v="0"/>
    <s v="Fortalecer la Vigilancia."/>
    <s v="PR_10"/>
    <n v="2"/>
    <x v="0"/>
    <s v="PAI_01 - Operacional"/>
    <s v="ACT_148"/>
    <s v="Efectuar liquidación gastos de viaje."/>
    <s v="SG"/>
    <n v="4.4642857142857152E-4"/>
    <s v="Dic"/>
    <n v="0"/>
    <n v="0"/>
    <n v="0"/>
    <s v="Por Ejecutar"/>
    <n v="342"/>
    <n v="342"/>
    <n v="1"/>
    <m/>
    <m/>
  </r>
  <r>
    <n v="57"/>
    <s v="OE1;PR_10;ACT_149"/>
    <x v="0"/>
    <s v="Fortalecer la Vigilancia."/>
    <s v="PR_10"/>
    <n v="2"/>
    <x v="0"/>
    <s v="PAI_01 - Operacional"/>
    <s v="ACT_149"/>
    <s v="Revisar, ajustar y socializar el Código de Integridad"/>
    <s v="SG"/>
    <n v="4.4642857142857152E-4"/>
    <s v="Ene"/>
    <n v="0"/>
    <n v="0"/>
    <n v="0"/>
    <s v="Por Ejecutar"/>
    <n v="0"/>
    <n v="0"/>
    <n v="0"/>
    <n v="1"/>
    <n v="0"/>
  </r>
  <r>
    <n v="57"/>
    <s v="OE1;PR_10;ACT_149"/>
    <x v="0"/>
    <s v="Fortalecer la Vigilancia."/>
    <s v="PR_10"/>
    <n v="2"/>
    <x v="0"/>
    <s v="PAI_01 - Operacional"/>
    <s v="ACT_149"/>
    <s v="Revisar, ajustar y socializar el Código de Integridad"/>
    <s v="SG"/>
    <n v="4.4642857142857152E-4"/>
    <s v="Feb"/>
    <n v="0"/>
    <n v="0"/>
    <n v="0"/>
    <s v="Por Ejecutar"/>
    <n v="0"/>
    <n v="0"/>
    <n v="0"/>
    <m/>
    <m/>
  </r>
  <r>
    <n v="57"/>
    <s v="OE1;PR_10;ACT_149"/>
    <x v="0"/>
    <s v="Fortalecer la Vigilancia."/>
    <s v="PR_10"/>
    <n v="2"/>
    <x v="0"/>
    <s v="PAI_01 - Operacional"/>
    <s v="ACT_149"/>
    <s v="Revisar, ajustar y socializar el Código de Integridad"/>
    <s v="SG"/>
    <n v="4.4642857142857152E-4"/>
    <s v="Mar"/>
    <n v="0"/>
    <n v="0"/>
    <n v="0"/>
    <s v="Por Ejecutar"/>
    <n v="0"/>
    <n v="0"/>
    <n v="0"/>
    <m/>
    <m/>
  </r>
  <r>
    <n v="57"/>
    <s v="OE1;PR_10;ACT_149"/>
    <x v="0"/>
    <s v="Fortalecer la Vigilancia."/>
    <s v="PR_10"/>
    <n v="2"/>
    <x v="0"/>
    <s v="PAI_01 - Operacional"/>
    <s v="ACT_149"/>
    <s v="Revisar, ajustar y socializar el Código de Integridad"/>
    <s v="SG"/>
    <n v="4.4642857142857152E-4"/>
    <s v="Abr"/>
    <n v="0"/>
    <n v="0"/>
    <n v="0"/>
    <s v="Por Ejecutar"/>
    <n v="0"/>
    <n v="0"/>
    <n v="0"/>
    <m/>
    <m/>
  </r>
  <r>
    <n v="57"/>
    <s v="OE1;PR_10;ACT_149"/>
    <x v="0"/>
    <s v="Fortalecer la Vigilancia."/>
    <s v="PR_10"/>
    <n v="2"/>
    <x v="0"/>
    <s v="PAI_01 - Operacional"/>
    <s v="ACT_149"/>
    <s v="Revisar, ajustar y socializar el Código de Integridad"/>
    <s v="SG"/>
    <n v="4.4642857142857152E-4"/>
    <s v="May"/>
    <n v="0"/>
    <n v="0"/>
    <n v="0"/>
    <s v="Por Ejecutar"/>
    <n v="0"/>
    <n v="0"/>
    <n v="0"/>
    <m/>
    <m/>
  </r>
  <r>
    <n v="57"/>
    <s v="OE1;PR_10;ACT_149"/>
    <x v="0"/>
    <s v="Fortalecer la Vigilancia."/>
    <s v="PR_10"/>
    <n v="2"/>
    <x v="0"/>
    <s v="PAI_01 - Operacional"/>
    <s v="ACT_149"/>
    <s v="Revisar, ajustar y socializar el Código de Integridad"/>
    <s v="SG"/>
    <n v="4.4642857142857152E-4"/>
    <s v="Jun"/>
    <n v="0"/>
    <n v="0"/>
    <n v="0"/>
    <s v="Por Ejecutar"/>
    <n v="0"/>
    <n v="0"/>
    <n v="0"/>
    <m/>
    <m/>
  </r>
  <r>
    <n v="57"/>
    <s v="OE1;PR_10;ACT_149"/>
    <x v="0"/>
    <s v="Fortalecer la Vigilancia."/>
    <s v="PR_10"/>
    <n v="2"/>
    <x v="0"/>
    <s v="PAI_01 - Operacional"/>
    <s v="ACT_149"/>
    <s v="Revisar, ajustar y socializar el Código de Integridad"/>
    <s v="SG"/>
    <n v="4.4642857142857152E-4"/>
    <s v="Jul"/>
    <n v="0"/>
    <n v="0"/>
    <n v="0"/>
    <s v="Por Ejecutar"/>
    <n v="0"/>
    <n v="0"/>
    <n v="0"/>
    <m/>
    <m/>
  </r>
  <r>
    <n v="57"/>
    <s v="OE1;PR_10;ACT_149"/>
    <x v="0"/>
    <s v="Fortalecer la Vigilancia."/>
    <s v="PR_10"/>
    <n v="2"/>
    <x v="0"/>
    <s v="PAI_01 - Operacional"/>
    <s v="ACT_149"/>
    <s v="Revisar, ajustar y socializar el Código de Integridad"/>
    <s v="SG"/>
    <n v="4.4642857142857152E-4"/>
    <s v="Ago"/>
    <n v="0"/>
    <n v="0"/>
    <n v="0"/>
    <s v="Por Ejecutar"/>
    <n v="0"/>
    <n v="0"/>
    <n v="0"/>
    <m/>
    <m/>
  </r>
  <r>
    <n v="57"/>
    <s v="OE1;PR_10;ACT_149"/>
    <x v="0"/>
    <s v="Fortalecer la Vigilancia."/>
    <s v="PR_10"/>
    <n v="2"/>
    <x v="0"/>
    <s v="PAI_01 - Operacional"/>
    <s v="ACT_149"/>
    <s v="Revisar, ajustar y socializar el Código de Integridad"/>
    <s v="SG"/>
    <n v="4.4642857142857152E-4"/>
    <s v="Sep"/>
    <n v="1"/>
    <n v="0"/>
    <n v="0"/>
    <s v="Por Ejecutar"/>
    <n v="1"/>
    <n v="0"/>
    <n v="0"/>
    <m/>
    <m/>
  </r>
  <r>
    <n v="57"/>
    <s v="OE1;PR_10;ACT_149"/>
    <x v="0"/>
    <s v="Fortalecer la Vigilancia."/>
    <s v="PR_10"/>
    <n v="2"/>
    <x v="0"/>
    <s v="PAI_01 - Operacional"/>
    <s v="ACT_149"/>
    <s v="Revisar, ajustar y socializar el Código de Integridad"/>
    <s v="SG"/>
    <n v="4.4642857142857152E-4"/>
    <s v="Oct"/>
    <n v="0"/>
    <n v="0"/>
    <n v="0"/>
    <s v="Por Ejecutar"/>
    <n v="1"/>
    <n v="0"/>
    <n v="0"/>
    <m/>
    <m/>
  </r>
  <r>
    <n v="57"/>
    <s v="OE1;PR_10;ACT_149"/>
    <x v="0"/>
    <s v="Fortalecer la Vigilancia."/>
    <s v="PR_10"/>
    <n v="2"/>
    <x v="0"/>
    <s v="PAI_01 - Operacional"/>
    <s v="ACT_149"/>
    <s v="Revisar, ajustar y socializar el Código de Integridad"/>
    <s v="SG"/>
    <n v="4.4642857142857152E-4"/>
    <s v="Nov"/>
    <n v="0"/>
    <n v="0"/>
    <n v="0"/>
    <s v="Por Ejecutar"/>
    <n v="1"/>
    <n v="0"/>
    <n v="0"/>
    <m/>
    <m/>
  </r>
  <r>
    <n v="57"/>
    <s v="OE1;PR_10;ACT_149"/>
    <x v="0"/>
    <s v="Fortalecer la Vigilancia."/>
    <s v="PR_10"/>
    <n v="2"/>
    <x v="0"/>
    <s v="PAI_01 - Operacional"/>
    <s v="ACT_149"/>
    <s v="Revisar, ajustar y socializar el Código de Integridad"/>
    <s v="SG"/>
    <n v="4.4642857142857152E-4"/>
    <s v="Dic"/>
    <n v="0"/>
    <n v="0"/>
    <n v="0"/>
    <s v="Por Ejecutar"/>
    <n v="1"/>
    <n v="0"/>
    <n v="0"/>
    <m/>
    <m/>
  </r>
  <r>
    <n v="58"/>
    <s v="OE1;PR_10;ACT_150"/>
    <x v="0"/>
    <s v="Fortalecer la Vigilancia."/>
    <s v="PR_10"/>
    <n v="5"/>
    <x v="0"/>
    <s v="PAI_04 - Talento Humano"/>
    <s v="ACT_150"/>
    <s v="Formular instructivo para la provisión de vacantes"/>
    <s v="SG"/>
    <n v="4.4642857142857152E-4"/>
    <s v="Ene"/>
    <n v="0"/>
    <n v="0"/>
    <n v="0"/>
    <s v="Por Ejecutar"/>
    <n v="0"/>
    <n v="0"/>
    <n v="0"/>
    <n v="2"/>
    <n v="1"/>
  </r>
  <r>
    <n v="58"/>
    <s v="OE1;PR_10;ACT_150"/>
    <x v="0"/>
    <s v="Fortalecer la Vigilancia."/>
    <s v="PR_10"/>
    <n v="5"/>
    <x v="0"/>
    <s v="PAI_04 - Talento Humano"/>
    <s v="ACT_150"/>
    <s v="Formular instructivo para la provisión de vacantes"/>
    <s v="SG"/>
    <n v="4.4642857142857152E-4"/>
    <s v="Feb"/>
    <n v="0"/>
    <n v="0"/>
    <n v="0"/>
    <s v="Por Ejecutar"/>
    <n v="0"/>
    <n v="0"/>
    <n v="0"/>
    <m/>
    <m/>
  </r>
  <r>
    <n v="58"/>
    <s v="OE1;PR_10;ACT_150"/>
    <x v="0"/>
    <s v="Fortalecer la Vigilancia."/>
    <s v="PR_10"/>
    <n v="5"/>
    <x v="0"/>
    <s v="PAI_04 - Talento Humano"/>
    <s v="ACT_150"/>
    <s v="Formular instructivo para la provisión de vacantes"/>
    <s v="SG"/>
    <n v="4.4642857142857152E-4"/>
    <s v="Mar"/>
    <n v="0"/>
    <n v="0"/>
    <n v="0"/>
    <s v="Por Ejecutar"/>
    <n v="0"/>
    <n v="0"/>
    <n v="0"/>
    <m/>
    <m/>
  </r>
  <r>
    <n v="58"/>
    <s v="OE1;PR_10;ACT_150"/>
    <x v="0"/>
    <s v="Fortalecer la Vigilancia."/>
    <s v="PR_10"/>
    <n v="5"/>
    <x v="0"/>
    <s v="PAI_04 - Talento Humano"/>
    <s v="ACT_150"/>
    <s v="Formular instructivo para la provisión de vacantes"/>
    <s v="SG"/>
    <n v="4.4642857142857152E-4"/>
    <s v="Abr"/>
    <n v="0"/>
    <n v="0"/>
    <n v="0"/>
    <s v="Por Ejecutar"/>
    <n v="0"/>
    <n v="0"/>
    <n v="0"/>
    <m/>
    <m/>
  </r>
  <r>
    <n v="58"/>
    <s v="OE1;PR_10;ACT_150"/>
    <x v="0"/>
    <s v="Fortalecer la Vigilancia."/>
    <s v="PR_10"/>
    <n v="5"/>
    <x v="0"/>
    <s v="PAI_04 - Talento Humano"/>
    <s v="ACT_150"/>
    <s v="Formular instructivo para la provisión de vacantes"/>
    <s v="SG"/>
    <n v="4.4642857142857152E-4"/>
    <s v="May"/>
    <n v="0"/>
    <n v="0"/>
    <n v="0"/>
    <s v="Por Ejecutar"/>
    <n v="0"/>
    <n v="0"/>
    <n v="0"/>
    <m/>
    <m/>
  </r>
  <r>
    <n v="58"/>
    <s v="OE1;PR_10;ACT_150"/>
    <x v="0"/>
    <s v="Fortalecer la Vigilancia."/>
    <s v="PR_10"/>
    <n v="5"/>
    <x v="0"/>
    <s v="PAI_04 - Talento Humano"/>
    <s v="ACT_150"/>
    <s v="Formular instructivo para la provisión de vacantes"/>
    <s v="SG"/>
    <n v="4.4642857142857152E-4"/>
    <s v="Jun"/>
    <n v="1"/>
    <n v="1"/>
    <n v="1"/>
    <s v="Culminada"/>
    <n v="1"/>
    <n v="1"/>
    <n v="1"/>
    <m/>
    <m/>
  </r>
  <r>
    <n v="58"/>
    <s v="OE1;PR_10;ACT_150"/>
    <x v="0"/>
    <s v="Fortalecer la Vigilancia."/>
    <s v="PR_10"/>
    <n v="5"/>
    <x v="0"/>
    <s v="PAI_04 - Talento Humano"/>
    <s v="ACT_150"/>
    <s v="Formular instructivo para la provisión de vacantes"/>
    <s v="SG"/>
    <n v="4.4642857142857152E-4"/>
    <s v="Jul"/>
    <n v="0"/>
    <n v="0"/>
    <n v="0"/>
    <s v="Por Ejecutar"/>
    <n v="1"/>
    <n v="1"/>
    <n v="1"/>
    <m/>
    <m/>
  </r>
  <r>
    <n v="58"/>
    <s v="OE1;PR_10;ACT_150"/>
    <x v="0"/>
    <s v="Fortalecer la Vigilancia."/>
    <s v="PR_10"/>
    <n v="5"/>
    <x v="0"/>
    <s v="PAI_04 - Talento Humano"/>
    <s v="ACT_150"/>
    <s v="Formular instructivo para la provisión de vacantes"/>
    <s v="SG"/>
    <n v="4.4642857142857152E-4"/>
    <s v="Ago"/>
    <n v="0"/>
    <n v="0"/>
    <n v="0"/>
    <s v="Por Ejecutar"/>
    <n v="1"/>
    <n v="1"/>
    <n v="1"/>
    <m/>
    <m/>
  </r>
  <r>
    <n v="58"/>
    <s v="OE1;PR_10;ACT_150"/>
    <x v="0"/>
    <s v="Fortalecer la Vigilancia."/>
    <s v="PR_10"/>
    <n v="5"/>
    <x v="0"/>
    <s v="PAI_04 - Talento Humano"/>
    <s v="ACT_150"/>
    <s v="Formular instructivo para la provisión de vacantes"/>
    <s v="SG"/>
    <n v="4.4642857142857152E-4"/>
    <s v="Sep"/>
    <n v="1"/>
    <n v="0"/>
    <n v="0"/>
    <s v="Por Ejecutar"/>
    <n v="2"/>
    <n v="1"/>
    <n v="0.5"/>
    <m/>
    <m/>
  </r>
  <r>
    <n v="58"/>
    <s v="OE1;PR_10;ACT_150"/>
    <x v="0"/>
    <s v="Fortalecer la Vigilancia."/>
    <s v="PR_10"/>
    <n v="5"/>
    <x v="0"/>
    <s v="PAI_04 - Talento Humano"/>
    <s v="ACT_150"/>
    <s v="Formular instructivo para la provisión de vacantes"/>
    <s v="SG"/>
    <n v="4.4642857142857152E-4"/>
    <s v="Oct"/>
    <n v="0"/>
    <n v="0"/>
    <n v="0"/>
    <s v="Por Ejecutar"/>
    <n v="2"/>
    <n v="1"/>
    <n v="0.5"/>
    <m/>
    <m/>
  </r>
  <r>
    <n v="58"/>
    <s v="OE1;PR_10;ACT_150"/>
    <x v="0"/>
    <s v="Fortalecer la Vigilancia."/>
    <s v="PR_10"/>
    <n v="5"/>
    <x v="0"/>
    <s v="PAI_04 - Talento Humano"/>
    <s v="ACT_150"/>
    <s v="Formular instructivo para la provisión de vacantes"/>
    <s v="SG"/>
    <n v="4.4642857142857152E-4"/>
    <s v="Nov"/>
    <n v="0"/>
    <n v="0"/>
    <n v="0"/>
    <s v="Por Ejecutar"/>
    <n v="2"/>
    <n v="1"/>
    <n v="0.5"/>
    <m/>
    <m/>
  </r>
  <r>
    <n v="58"/>
    <s v="OE1;PR_10;ACT_150"/>
    <x v="0"/>
    <s v="Fortalecer la Vigilancia."/>
    <s v="PR_10"/>
    <n v="5"/>
    <x v="0"/>
    <s v="PAI_04 - Talento Humano"/>
    <s v="ACT_150"/>
    <s v="Formular instructivo para la provisión de vacantes"/>
    <s v="SG"/>
    <n v="4.4642857142857152E-4"/>
    <s v="Dic"/>
    <n v="0"/>
    <n v="0"/>
    <n v="0"/>
    <s v="Por Ejecutar"/>
    <n v="2"/>
    <n v="1"/>
    <n v="0.5"/>
    <m/>
    <m/>
  </r>
  <r>
    <n v="59"/>
    <s v="OE1;PR_10;ACT_151"/>
    <x v="0"/>
    <s v="Fortalecer la Vigilancia."/>
    <s v="PR_10"/>
    <n v="7"/>
    <x v="0"/>
    <s v="PAI_04 - Talento Humano"/>
    <s v="ACT_151"/>
    <s v="Incrementar la calificación en la Matriz Estratégica de Talento Humano del DAFP. "/>
    <s v="SG"/>
    <n v="4.4642857142857152E-4"/>
    <s v="Ene"/>
    <n v="0"/>
    <n v="0"/>
    <n v="0"/>
    <s v="Por Ejecutar"/>
    <n v="0"/>
    <n v="0"/>
    <n v="0"/>
    <n v="0.2"/>
    <n v="0.1"/>
  </r>
  <r>
    <n v="59"/>
    <s v="OE1;PR_10;ACT_151"/>
    <x v="0"/>
    <s v="Fortalecer la Vigilancia."/>
    <s v="PR_10"/>
    <n v="7"/>
    <x v="0"/>
    <s v="PAI_04 - Talento Humano"/>
    <s v="ACT_151"/>
    <s v="Incrementar la calificación en la Matriz Estratégica de Talento Humano del DAFP. "/>
    <s v="SG"/>
    <n v="4.4642857142857152E-4"/>
    <s v="Feb"/>
    <n v="0"/>
    <n v="0"/>
    <n v="0"/>
    <s v="Por Ejecutar"/>
    <n v="0"/>
    <n v="0"/>
    <n v="0"/>
    <m/>
    <m/>
  </r>
  <r>
    <n v="59"/>
    <s v="OE1;PR_10;ACT_151"/>
    <x v="0"/>
    <s v="Fortalecer la Vigilancia."/>
    <s v="PR_10"/>
    <n v="7"/>
    <x v="0"/>
    <s v="PAI_04 - Talento Humano"/>
    <s v="ACT_151"/>
    <s v="Incrementar la calificación en la Matriz Estratégica de Talento Humano del DAFP. "/>
    <s v="SG"/>
    <n v="4.4642857142857152E-4"/>
    <s v="Mar"/>
    <n v="0"/>
    <n v="0"/>
    <n v="0"/>
    <s v="Por Ejecutar"/>
    <n v="0"/>
    <n v="0"/>
    <n v="0"/>
    <m/>
    <m/>
  </r>
  <r>
    <n v="59"/>
    <s v="OE1;PR_10;ACT_151"/>
    <x v="0"/>
    <s v="Fortalecer la Vigilancia."/>
    <s v="PR_10"/>
    <n v="7"/>
    <x v="0"/>
    <s v="PAI_04 - Talento Humano"/>
    <s v="ACT_151"/>
    <s v="Incrementar la calificación en la Matriz Estratégica de Talento Humano del DAFP. "/>
    <s v="SG"/>
    <n v="4.4642857142857152E-4"/>
    <s v="Abr"/>
    <n v="0"/>
    <n v="0"/>
    <n v="0"/>
    <s v="Por Ejecutar"/>
    <n v="0"/>
    <n v="0"/>
    <n v="0"/>
    <m/>
    <m/>
  </r>
  <r>
    <n v="59"/>
    <s v="OE1;PR_10;ACT_151"/>
    <x v="0"/>
    <s v="Fortalecer la Vigilancia."/>
    <s v="PR_10"/>
    <n v="7"/>
    <x v="0"/>
    <s v="PAI_04 - Talento Humano"/>
    <s v="ACT_151"/>
    <s v="Incrementar la calificación en la Matriz Estratégica de Talento Humano del DAFP. "/>
    <s v="SG"/>
    <n v="4.4642857142857152E-4"/>
    <s v="May"/>
    <n v="0"/>
    <n v="0"/>
    <n v="0"/>
    <s v="Por Ejecutar"/>
    <n v="0"/>
    <n v="0"/>
    <n v="0"/>
    <m/>
    <m/>
  </r>
  <r>
    <n v="59"/>
    <s v="OE1;PR_10;ACT_151"/>
    <x v="0"/>
    <s v="Fortalecer la Vigilancia."/>
    <s v="PR_10"/>
    <n v="7"/>
    <x v="0"/>
    <s v="PAI_04 - Talento Humano"/>
    <s v="ACT_151"/>
    <s v="Incrementar la calificación en la Matriz Estratégica de Talento Humano del DAFP. "/>
    <s v="SG"/>
    <n v="4.4642857142857152E-4"/>
    <s v="Jun"/>
    <n v="0.1"/>
    <n v="0.1"/>
    <n v="1"/>
    <s v="Culminada"/>
    <n v="0.1"/>
    <n v="0.1"/>
    <n v="1"/>
    <m/>
    <m/>
  </r>
  <r>
    <n v="59"/>
    <s v="OE1;PR_10;ACT_151"/>
    <x v="0"/>
    <s v="Fortalecer la Vigilancia."/>
    <s v="PR_10"/>
    <n v="7"/>
    <x v="0"/>
    <s v="PAI_04 - Talento Humano"/>
    <s v="ACT_151"/>
    <s v="Incrementar la calificación en la Matriz Estratégica de Talento Humano del DAFP. "/>
    <s v="SG"/>
    <n v="4.4642857142857152E-4"/>
    <s v="Jul"/>
    <n v="0"/>
    <n v="0"/>
    <n v="0"/>
    <s v="Por Ejecutar"/>
    <n v="0.1"/>
    <n v="0.1"/>
    <n v="1"/>
    <m/>
    <m/>
  </r>
  <r>
    <n v="59"/>
    <s v="OE1;PR_10;ACT_151"/>
    <x v="0"/>
    <s v="Fortalecer la Vigilancia."/>
    <s v="PR_10"/>
    <n v="7"/>
    <x v="0"/>
    <s v="PAI_04 - Talento Humano"/>
    <s v="ACT_151"/>
    <s v="Incrementar la calificación en la Matriz Estratégica de Talento Humano del DAFP. "/>
    <s v="SG"/>
    <n v="4.4642857142857152E-4"/>
    <s v="Ago"/>
    <n v="0"/>
    <n v="0"/>
    <n v="0"/>
    <s v="Por Ejecutar"/>
    <n v="0.1"/>
    <n v="0.1"/>
    <n v="1"/>
    <m/>
    <m/>
  </r>
  <r>
    <n v="59"/>
    <s v="OE1;PR_10;ACT_151"/>
    <x v="0"/>
    <s v="Fortalecer la Vigilancia."/>
    <s v="PR_10"/>
    <n v="7"/>
    <x v="0"/>
    <s v="PAI_04 - Talento Humano"/>
    <s v="ACT_151"/>
    <s v="Incrementar la calificación en la Matriz Estratégica de Talento Humano del DAFP. "/>
    <s v="SG"/>
    <n v="4.4642857142857152E-4"/>
    <s v="Sep"/>
    <n v="0"/>
    <n v="0"/>
    <n v="0"/>
    <s v="Por Ejecutar"/>
    <n v="0.1"/>
    <n v="0.1"/>
    <n v="1"/>
    <m/>
    <m/>
  </r>
  <r>
    <n v="59"/>
    <s v="OE1;PR_10;ACT_151"/>
    <x v="0"/>
    <s v="Fortalecer la Vigilancia."/>
    <s v="PR_10"/>
    <n v="7"/>
    <x v="0"/>
    <s v="PAI_04 - Talento Humano"/>
    <s v="ACT_151"/>
    <s v="Incrementar la calificación en la Matriz Estratégica de Talento Humano del DAFP. "/>
    <s v="SG"/>
    <n v="4.4642857142857152E-4"/>
    <s v="Oct"/>
    <n v="0"/>
    <n v="0"/>
    <n v="0"/>
    <s v="Por Ejecutar"/>
    <n v="0.1"/>
    <n v="0.1"/>
    <n v="1"/>
    <m/>
    <m/>
  </r>
  <r>
    <n v="59"/>
    <s v="OE1;PR_10;ACT_151"/>
    <x v="0"/>
    <s v="Fortalecer la Vigilancia."/>
    <s v="PR_10"/>
    <n v="7"/>
    <x v="0"/>
    <s v="PAI_04 - Talento Humano"/>
    <s v="ACT_151"/>
    <s v="Incrementar la calificación en la Matriz Estratégica de Talento Humano del DAFP. "/>
    <s v="SG"/>
    <n v="4.4642857142857152E-4"/>
    <s v="Nov"/>
    <n v="0"/>
    <n v="0"/>
    <n v="0"/>
    <s v="Por Ejecutar"/>
    <n v="0.1"/>
    <n v="0.1"/>
    <n v="1"/>
    <m/>
    <m/>
  </r>
  <r>
    <n v="59"/>
    <s v="OE1;PR_10;ACT_151"/>
    <x v="0"/>
    <s v="Fortalecer la Vigilancia."/>
    <s v="PR_10"/>
    <n v="7"/>
    <x v="0"/>
    <s v="PAI_04 - Talento Humano"/>
    <s v="ACT_151"/>
    <s v="Incrementar la calificación en la Matriz Estratégica de Talento Humano del DAFP. "/>
    <s v="SG"/>
    <n v="4.4642857142857152E-4"/>
    <s v="Dic"/>
    <n v="0.1"/>
    <n v="0"/>
    <n v="0"/>
    <s v="Por Ejecutar"/>
    <n v="0.2"/>
    <n v="0.1"/>
    <n v="0.5"/>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374"/>
    <n v="374"/>
    <n v="1"/>
    <s v="Culminada"/>
    <n v="374"/>
    <n v="374"/>
    <n v="1"/>
    <n v="3089"/>
    <n v="3089"/>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1271"/>
    <n v="1271"/>
    <n v="1"/>
    <s v="Culminada"/>
    <n v="1645"/>
    <n v="1645"/>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774"/>
    <n v="774"/>
    <n v="1"/>
    <s v="Culminada"/>
    <n v="2419"/>
    <n v="241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670"/>
    <n v="670"/>
    <n v="1"/>
    <s v="Culminada"/>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3089"/>
    <n v="3089"/>
    <n v="1"/>
    <m/>
    <m/>
  </r>
  <r>
    <n v="60"/>
    <s v="OE1;PR_10;ACT_152"/>
    <x v="0"/>
    <s v="Fortalecer la Vigilancia."/>
    <s v="PR_10"/>
    <n v="2"/>
    <x v="0"/>
    <s v="PAI_01 - Operacional"/>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3089"/>
    <n v="3089"/>
    <n v="1"/>
    <m/>
    <m/>
  </r>
  <r>
    <n v="61"/>
    <s v="OE1;PR_10;ACT_186"/>
    <x v="0"/>
    <s v="Fortalecer la Vigilancia."/>
    <s v="PR_10"/>
    <n v="2"/>
    <x v="0"/>
    <s v="PAI_01 - Operacional"/>
    <s v="ACT_186"/>
    <s v="Implementar Modelo Integrado de Planeción y Gestión - Mipg en cada una de sus 7 dimensiones según corresponda"/>
    <s v="SG"/>
    <n v="4.4642857142857152E-4"/>
    <s v="Ene"/>
    <n v="2"/>
    <n v="2"/>
    <n v="1"/>
    <s v="Culminada"/>
    <n v="2"/>
    <n v="2"/>
    <n v="1"/>
    <n v="16"/>
    <n v="16"/>
  </r>
  <r>
    <n v="61"/>
    <s v="OE1;PR_10;ACT_186"/>
    <x v="0"/>
    <s v="Fortalecer la Vigilancia."/>
    <s v="PR_10"/>
    <n v="2"/>
    <x v="0"/>
    <s v="PAI_01 - Operacional"/>
    <s v="ACT_186"/>
    <s v="Implementar Modelo Integrado de Planeción y Gestión - Mipg en cada una de sus 7 dimensiones según corresponda"/>
    <s v="SG"/>
    <n v="4.4642857142857152E-4"/>
    <s v="Feb"/>
    <n v="2"/>
    <n v="2"/>
    <n v="1"/>
    <s v="Culminada"/>
    <n v="4"/>
    <n v="4"/>
    <n v="1"/>
    <m/>
    <m/>
  </r>
  <r>
    <n v="61"/>
    <s v="OE1;PR_10;ACT_186"/>
    <x v="0"/>
    <s v="Fortalecer la Vigilancia."/>
    <s v="PR_10"/>
    <n v="2"/>
    <x v="0"/>
    <s v="PAI_01 - Operacional"/>
    <s v="ACT_186"/>
    <s v="Implementar Modelo Integrado de Planeción y Gestión - Mipg en cada una de sus 7 dimensiones según corresponda"/>
    <s v="SG"/>
    <n v="4.4642857142857152E-4"/>
    <s v="Mar"/>
    <n v="4"/>
    <n v="4"/>
    <n v="1"/>
    <s v="Culminada"/>
    <n v="8"/>
    <n v="8"/>
    <n v="1"/>
    <m/>
    <m/>
  </r>
  <r>
    <n v="61"/>
    <s v="OE1;PR_10;ACT_186"/>
    <x v="0"/>
    <s v="Fortalecer la Vigilancia."/>
    <s v="PR_10"/>
    <n v="2"/>
    <x v="0"/>
    <s v="PAI_01 - Operacional"/>
    <s v="ACT_186"/>
    <s v="Implementar Modelo Integrado de Planeción y Gestión - Mipg en cada una de sus 7 dimensiones según corresponda"/>
    <s v="SG"/>
    <n v="4.4642857142857152E-4"/>
    <s v="Abr"/>
    <n v="3"/>
    <n v="3"/>
    <n v="1"/>
    <s v="Culminada"/>
    <n v="11"/>
    <n v="11"/>
    <n v="1"/>
    <m/>
    <m/>
  </r>
  <r>
    <n v="61"/>
    <s v="OE1;PR_10;ACT_186"/>
    <x v="0"/>
    <s v="Fortalecer la Vigilancia."/>
    <s v="PR_10"/>
    <n v="2"/>
    <x v="0"/>
    <s v="PAI_01 - Operacional"/>
    <s v="ACT_186"/>
    <s v="Implementar Modelo Integrado de Planeción y Gestión - Mipg en cada una de sus 7 dimensiones según corresponda"/>
    <s v="SG"/>
    <n v="4.4642857142857152E-4"/>
    <s v="May"/>
    <n v="0"/>
    <n v="0"/>
    <n v="0"/>
    <s v="Por Ejecutar"/>
    <n v="11"/>
    <n v="11"/>
    <n v="1"/>
    <m/>
    <m/>
  </r>
  <r>
    <n v="61"/>
    <s v="OE1;PR_10;ACT_186"/>
    <x v="0"/>
    <s v="Fortalecer la Vigilancia."/>
    <s v="PR_10"/>
    <n v="2"/>
    <x v="0"/>
    <s v="PAI_01 - Operacional"/>
    <s v="ACT_186"/>
    <s v="Implementar Modelo Integrado de Planeción y Gestión - Mipg en cada una de sus 7 dimensiones según corresponda"/>
    <s v="SG"/>
    <n v="4.4642857142857152E-4"/>
    <s v="Jun"/>
    <n v="5"/>
    <n v="5"/>
    <n v="1"/>
    <s v="Culminada"/>
    <n v="16"/>
    <n v="16"/>
    <n v="1"/>
    <m/>
    <m/>
  </r>
  <r>
    <n v="61"/>
    <s v="OE1;PR_10;ACT_186"/>
    <x v="0"/>
    <s v="Fortalecer la Vigilancia."/>
    <s v="PR_10"/>
    <n v="2"/>
    <x v="0"/>
    <s v="PAI_01 - Operacional"/>
    <s v="ACT_186"/>
    <s v="Implementar Modelo Integrado de Planeción y Gestión - Mipg en cada una de sus 7 dimensiones según corresponda"/>
    <s v="SG"/>
    <n v="4.4642857142857152E-4"/>
    <s v="Jul"/>
    <n v="0"/>
    <n v="0"/>
    <n v="0"/>
    <s v="Por Ejecutar"/>
    <n v="16"/>
    <n v="16"/>
    <n v="1"/>
    <m/>
    <m/>
  </r>
  <r>
    <n v="61"/>
    <s v="OE1;PR_10;ACT_186"/>
    <x v="0"/>
    <s v="Fortalecer la Vigilancia."/>
    <s v="PR_10"/>
    <n v="2"/>
    <x v="0"/>
    <s v="PAI_01 - Operacional"/>
    <s v="ACT_186"/>
    <s v="Implementar Modelo Integrado de Planeción y Gestión - Mipg en cada una de sus 7 dimensiones según corresponda"/>
    <s v="SG"/>
    <n v="4.4642857142857152E-4"/>
    <s v="Ago"/>
    <n v="0"/>
    <n v="0"/>
    <n v="0"/>
    <s v="Por Ejecutar"/>
    <n v="16"/>
    <n v="16"/>
    <n v="1"/>
    <m/>
    <m/>
  </r>
  <r>
    <n v="61"/>
    <s v="OE1;PR_10;ACT_186"/>
    <x v="0"/>
    <s v="Fortalecer la Vigilancia."/>
    <s v="PR_10"/>
    <n v="2"/>
    <x v="0"/>
    <s v="PAI_01 - Operacional"/>
    <s v="ACT_186"/>
    <s v="Implementar Modelo Integrado de Planeción y Gestión - Mipg en cada una de sus 7 dimensiones según corresponda"/>
    <s v="SG"/>
    <n v="4.4642857142857152E-4"/>
    <s v="Sep"/>
    <n v="0"/>
    <n v="0"/>
    <n v="0"/>
    <s v="Por Ejecutar"/>
    <n v="16"/>
    <n v="16"/>
    <n v="1"/>
    <m/>
    <m/>
  </r>
  <r>
    <n v="61"/>
    <s v="OE1;PR_10;ACT_186"/>
    <x v="0"/>
    <s v="Fortalecer la Vigilancia."/>
    <s v="PR_10"/>
    <n v="2"/>
    <x v="0"/>
    <s v="PAI_01 - Operacional"/>
    <s v="ACT_186"/>
    <s v="Implementar Modelo Integrado de Planeción y Gestión - Mipg en cada una de sus 7 dimensiones según corresponda"/>
    <s v="SG"/>
    <n v="4.4642857142857152E-4"/>
    <s v="Oct"/>
    <n v="0"/>
    <n v="0"/>
    <n v="0"/>
    <s v="Por Ejecutar"/>
    <n v="16"/>
    <n v="16"/>
    <n v="1"/>
    <m/>
    <m/>
  </r>
  <r>
    <n v="61"/>
    <s v="OE1;PR_10;ACT_186"/>
    <x v="0"/>
    <s v="Fortalecer la Vigilancia."/>
    <s v="PR_10"/>
    <n v="2"/>
    <x v="0"/>
    <s v="PAI_01 - Operacional"/>
    <s v="ACT_186"/>
    <s v="Implementar Modelo Integrado de Planeción y Gestión - Mipg en cada una de sus 7 dimensiones según corresponda"/>
    <s v="SG"/>
    <n v="4.4642857142857152E-4"/>
    <s v="Nov"/>
    <n v="0"/>
    <n v="0"/>
    <n v="0"/>
    <s v="Por Ejecutar"/>
    <n v="16"/>
    <n v="16"/>
    <n v="1"/>
    <m/>
    <m/>
  </r>
  <r>
    <n v="61"/>
    <s v="OE1;PR_10;ACT_186"/>
    <x v="0"/>
    <s v="Fortalecer la Vigilancia."/>
    <s v="PR_10"/>
    <n v="2"/>
    <x v="0"/>
    <s v="PAI_01 - Operacional"/>
    <s v="ACT_186"/>
    <s v="Implementar Modelo Integrado de Planeción y Gestión - Mipg en cada una de sus 7 dimensiones según corresponda"/>
    <s v="SG"/>
    <n v="4.4642857142857152E-4"/>
    <s v="Dic"/>
    <n v="0"/>
    <n v="0"/>
    <n v="0"/>
    <s v="Por Ejecutar"/>
    <n v="16"/>
    <n v="16"/>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Ene"/>
    <n v="0"/>
    <n v="0"/>
    <n v="0"/>
    <s v="Por Ejecutar"/>
    <n v="0"/>
    <n v="0"/>
    <n v="0"/>
    <n v="1"/>
    <n v="1"/>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Feb"/>
    <n v="0"/>
    <n v="0"/>
    <n v="0"/>
    <s v="Por Ejecutar"/>
    <n v="0"/>
    <n v="0"/>
    <n v="0"/>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Mar"/>
    <n v="0"/>
    <n v="0"/>
    <n v="0"/>
    <s v="Por Ejecutar"/>
    <n v="0"/>
    <n v="0"/>
    <n v="0"/>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Abr"/>
    <n v="0"/>
    <n v="0"/>
    <n v="0"/>
    <s v="Por Ejecutar"/>
    <n v="0"/>
    <n v="0"/>
    <n v="0"/>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May"/>
    <n v="0"/>
    <n v="0"/>
    <n v="0"/>
    <s v="Por Ejecutar"/>
    <n v="0"/>
    <n v="0"/>
    <n v="0"/>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Jun"/>
    <n v="1"/>
    <n v="1"/>
    <n v="1"/>
    <s v="Culminada"/>
    <n v="1"/>
    <n v="1"/>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Jul"/>
    <n v="0"/>
    <n v="0"/>
    <n v="0"/>
    <s v="Por Ejecutar"/>
    <n v="1"/>
    <n v="1"/>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Ago"/>
    <n v="0"/>
    <n v="0"/>
    <n v="0"/>
    <s v="Por Ejecutar"/>
    <n v="1"/>
    <n v="1"/>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Sep"/>
    <n v="0"/>
    <n v="0"/>
    <n v="0"/>
    <s v="Por Ejecutar"/>
    <n v="1"/>
    <n v="1"/>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Oct"/>
    <n v="0"/>
    <n v="0"/>
    <n v="0"/>
    <s v="Por Ejecutar"/>
    <n v="1"/>
    <n v="1"/>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Nov"/>
    <n v="0"/>
    <n v="0"/>
    <n v="0"/>
    <s v="Por Ejecutar"/>
    <n v="1"/>
    <n v="1"/>
    <n v="1"/>
    <m/>
    <m/>
  </r>
  <r>
    <n v="62"/>
    <s v="OE1;PR_10;ACT_154"/>
    <x v="0"/>
    <s v="Fortalecer la Vigilancia."/>
    <s v="PR_10"/>
    <n v="2"/>
    <x v="0"/>
    <s v="PAI_01 - Operacional"/>
    <s v="ACT_154"/>
    <s v="Elaborar un documento para unificar  criterios que afectan la respuesta al ciudadano  en los diferentes canales de  atención (Presencial, Telefónico, Correo y PQRS) Si va homologado en la cadena de valor, se debe incorporar como parte del Sistema de Gestión de Calidad"/>
    <s v="SG"/>
    <n v="4.4642857142857152E-4"/>
    <s v="Dic"/>
    <n v="0"/>
    <n v="0"/>
    <n v="0"/>
    <s v="Por Ejecutar"/>
    <n v="1"/>
    <n v="1"/>
    <n v="1"/>
    <m/>
    <m/>
  </r>
  <r>
    <n v="63"/>
    <s v="OE1;PR_10;ACT_155"/>
    <x v="0"/>
    <s v="Fortalecer la Vigilancia."/>
    <s v="PR_10"/>
    <n v="2"/>
    <x v="0"/>
    <s v="PAI_01 - Operacional"/>
    <s v="ACT_155"/>
    <s v="Elaborar un protocolo de Atención al Ciudadano ."/>
    <s v="SG"/>
    <n v="4.4642857142857152E-4"/>
    <s v="Ene"/>
    <n v="0"/>
    <n v="0"/>
    <n v="0"/>
    <s v="Por Ejecutar"/>
    <n v="0"/>
    <n v="0"/>
    <n v="0"/>
    <n v="1"/>
    <n v="0"/>
  </r>
  <r>
    <n v="63"/>
    <s v="OE1;PR_10;ACT_155"/>
    <x v="0"/>
    <s v="Fortalecer la Vigilancia."/>
    <s v="PR_10"/>
    <n v="2"/>
    <x v="0"/>
    <s v="PAI_01 - Operacional"/>
    <s v="ACT_155"/>
    <s v="Elaborar un protocolo de Atención al Ciudadano ."/>
    <s v="SG"/>
    <n v="4.4642857142857152E-4"/>
    <s v="Feb"/>
    <n v="0"/>
    <n v="0"/>
    <n v="0"/>
    <s v="Por Ejecutar"/>
    <n v="0"/>
    <n v="0"/>
    <n v="0"/>
    <m/>
    <m/>
  </r>
  <r>
    <n v="63"/>
    <s v="OE1;PR_10;ACT_155"/>
    <x v="0"/>
    <s v="Fortalecer la Vigilancia."/>
    <s v="PR_10"/>
    <n v="2"/>
    <x v="0"/>
    <s v="PAI_01 - Operacional"/>
    <s v="ACT_155"/>
    <s v="Elaborar un protocolo de Atención al Ciudadano ."/>
    <s v="SG"/>
    <n v="4.4642857142857152E-4"/>
    <s v="Mar"/>
    <n v="0"/>
    <n v="0"/>
    <n v="0"/>
    <s v="Por Ejecutar"/>
    <n v="0"/>
    <n v="0"/>
    <n v="0"/>
    <m/>
    <m/>
  </r>
  <r>
    <n v="63"/>
    <s v="OE1;PR_10;ACT_155"/>
    <x v="0"/>
    <s v="Fortalecer la Vigilancia."/>
    <s v="PR_10"/>
    <n v="2"/>
    <x v="0"/>
    <s v="PAI_01 - Operacional"/>
    <s v="ACT_155"/>
    <s v="Elaborar un protocolo de Atención al Ciudadano ."/>
    <s v="SG"/>
    <n v="4.4642857142857152E-4"/>
    <s v="Abr"/>
    <n v="0"/>
    <n v="0"/>
    <n v="0"/>
    <s v="Por Ejecutar"/>
    <n v="0"/>
    <n v="0"/>
    <n v="0"/>
    <m/>
    <m/>
  </r>
  <r>
    <n v="63"/>
    <s v="OE1;PR_10;ACT_155"/>
    <x v="0"/>
    <s v="Fortalecer la Vigilancia."/>
    <s v="PR_10"/>
    <n v="2"/>
    <x v="0"/>
    <s v="PAI_01 - Operacional"/>
    <s v="ACT_155"/>
    <s v="Elaborar un protocolo de Atención al Ciudadano ."/>
    <s v="SG"/>
    <n v="4.4642857142857152E-4"/>
    <s v="May"/>
    <n v="0"/>
    <n v="0"/>
    <n v="0"/>
    <s v="Por Ejecutar"/>
    <n v="0"/>
    <n v="0"/>
    <n v="0"/>
    <m/>
    <m/>
  </r>
  <r>
    <n v="63"/>
    <s v="OE1;PR_10;ACT_155"/>
    <x v="0"/>
    <s v="Fortalecer la Vigilancia."/>
    <s v="PR_10"/>
    <n v="2"/>
    <x v="0"/>
    <s v="PAI_01 - Operacional"/>
    <s v="ACT_155"/>
    <s v="Elaborar un protocolo de Atención al Ciudadano ."/>
    <s v="SG"/>
    <n v="4.4642857142857152E-4"/>
    <s v="Jun"/>
    <n v="0"/>
    <n v="0"/>
    <n v="0"/>
    <s v="Por Ejecutar"/>
    <n v="0"/>
    <n v="0"/>
    <n v="0"/>
    <m/>
    <m/>
  </r>
  <r>
    <n v="63"/>
    <s v="OE1;PR_10;ACT_155"/>
    <x v="0"/>
    <s v="Fortalecer la Vigilancia."/>
    <s v="PR_10"/>
    <n v="2"/>
    <x v="0"/>
    <s v="PAI_01 - Operacional"/>
    <s v="ACT_155"/>
    <s v="Elaborar un protocolo de Atención al Ciudadano ."/>
    <s v="SG"/>
    <n v="4.4642857142857152E-4"/>
    <s v="Jul"/>
    <n v="0"/>
    <n v="0"/>
    <n v="0"/>
    <s v="Por Ejecutar"/>
    <n v="0"/>
    <n v="0"/>
    <n v="0"/>
    <m/>
    <m/>
  </r>
  <r>
    <n v="63"/>
    <s v="OE1;PR_10;ACT_155"/>
    <x v="0"/>
    <s v="Fortalecer la Vigilancia."/>
    <s v="PR_10"/>
    <n v="2"/>
    <x v="0"/>
    <s v="PAI_01 - Operacional"/>
    <s v="ACT_155"/>
    <s v="Elaborar un protocolo de Atención al Ciudadano ."/>
    <s v="SG"/>
    <n v="4.4642857142857152E-4"/>
    <s v="Ago"/>
    <n v="0"/>
    <n v="0"/>
    <n v="0"/>
    <s v="Por Ejecutar"/>
    <n v="0"/>
    <n v="0"/>
    <n v="0"/>
    <m/>
    <m/>
  </r>
  <r>
    <n v="63"/>
    <s v="OE1;PR_10;ACT_155"/>
    <x v="0"/>
    <s v="Fortalecer la Vigilancia."/>
    <s v="PR_10"/>
    <n v="2"/>
    <x v="0"/>
    <s v="PAI_01 - Operacional"/>
    <s v="ACT_155"/>
    <s v="Elaborar un protocolo de Atención al Ciudadano ."/>
    <s v="SG"/>
    <n v="4.4642857142857152E-4"/>
    <s v="Sep"/>
    <n v="0"/>
    <n v="0"/>
    <n v="0"/>
    <s v="Por Ejecutar"/>
    <n v="0"/>
    <n v="0"/>
    <n v="0"/>
    <m/>
    <m/>
  </r>
  <r>
    <n v="63"/>
    <s v="OE1;PR_10;ACT_155"/>
    <x v="0"/>
    <s v="Fortalecer la Vigilancia."/>
    <s v="PR_10"/>
    <n v="2"/>
    <x v="0"/>
    <s v="PAI_01 - Operacional"/>
    <s v="ACT_155"/>
    <s v="Elaborar un protocolo de Atención al Ciudadano ."/>
    <s v="SG"/>
    <n v="4.4642857142857152E-4"/>
    <s v="Oct"/>
    <n v="0"/>
    <n v="0"/>
    <n v="0"/>
    <s v="Por Ejecutar"/>
    <n v="0"/>
    <n v="0"/>
    <n v="0"/>
    <m/>
    <m/>
  </r>
  <r>
    <n v="63"/>
    <s v="OE1;PR_10;ACT_155"/>
    <x v="0"/>
    <s v="Fortalecer la Vigilancia."/>
    <s v="PR_10"/>
    <n v="2"/>
    <x v="0"/>
    <s v="PAI_01 - Operacional"/>
    <s v="ACT_155"/>
    <s v="Elaborar un protocolo de Atención al Ciudadano ."/>
    <s v="SG"/>
    <n v="4.4642857142857152E-4"/>
    <s v="Nov"/>
    <n v="0"/>
    <n v="0"/>
    <n v="0"/>
    <s v="Por Ejecutar"/>
    <n v="0"/>
    <n v="0"/>
    <n v="0"/>
    <m/>
    <m/>
  </r>
  <r>
    <n v="63"/>
    <s v="OE1;PR_10;ACT_155"/>
    <x v="0"/>
    <s v="Fortalecer la Vigilancia."/>
    <s v="PR_10"/>
    <n v="2"/>
    <x v="0"/>
    <s v="PAI_01 - Operacional"/>
    <s v="ACT_155"/>
    <s v="Elaborar un protocolo de Atención al Ciudadano ."/>
    <s v="SG"/>
    <n v="4.4642857142857152E-4"/>
    <s v="Dic"/>
    <n v="1"/>
    <n v="0"/>
    <n v="0"/>
    <s v="Por Ejecutar"/>
    <n v="1"/>
    <n v="0"/>
    <n v="0"/>
    <m/>
    <m/>
  </r>
  <r>
    <n v="64"/>
    <s v="OE1;PR_10;ACT_156"/>
    <x v="0"/>
    <s v="Fortalecer la Vigilancia."/>
    <s v="PR_10"/>
    <n v="2"/>
    <x v="0"/>
    <s v="PAI_01 - Operacional"/>
    <s v="ACT_156"/>
    <s v="Brindar atención al Ciudadano  de manera presencial"/>
    <s v="SG"/>
    <n v="4.4642857142857152E-4"/>
    <s v="Ene"/>
    <n v="844"/>
    <n v="810"/>
    <n v="0.95971563981042651"/>
    <s v="Gestionado"/>
    <n v="844"/>
    <n v="810"/>
    <n v="0.95971563981042651"/>
    <n v="3926"/>
    <n v="3775"/>
  </r>
  <r>
    <n v="64"/>
    <s v="OE1;PR_10;ACT_156"/>
    <x v="0"/>
    <s v="Fortalecer la Vigilancia."/>
    <s v="PR_10"/>
    <n v="2"/>
    <x v="0"/>
    <s v="PAI_01 - Operacional"/>
    <s v="ACT_156"/>
    <s v="Brindar atención al Ciudadano  de manera presencial"/>
    <s v="SG"/>
    <n v="4.4642857142857152E-4"/>
    <s v="Feb"/>
    <n v="793"/>
    <n v="753"/>
    <n v="0.94955863808322827"/>
    <s v="Gestionado"/>
    <n v="1637"/>
    <n v="1563"/>
    <n v="0.95479535736102628"/>
    <m/>
    <m/>
  </r>
  <r>
    <n v="64"/>
    <s v="OE1;PR_10;ACT_156"/>
    <x v="0"/>
    <s v="Fortalecer la Vigilancia."/>
    <s v="PR_10"/>
    <n v="2"/>
    <x v="0"/>
    <s v="PAI_01 - Operacional"/>
    <s v="ACT_156"/>
    <s v="Brindar atención al Ciudadano  de manera presencial"/>
    <s v="SG"/>
    <n v="4.4642857142857152E-4"/>
    <s v="Mar"/>
    <n v="856"/>
    <n v="829"/>
    <n v="0.96845794392523366"/>
    <s v="Culminada"/>
    <n v="2493"/>
    <n v="2392"/>
    <n v="0.95948656237464902"/>
    <m/>
    <m/>
  </r>
  <r>
    <n v="64"/>
    <s v="OE1;PR_10;ACT_156"/>
    <x v="0"/>
    <s v="Fortalecer la Vigilancia."/>
    <s v="PR_10"/>
    <n v="2"/>
    <x v="0"/>
    <s v="PAI_01 - Operacional"/>
    <s v="ACT_156"/>
    <s v="Brindar atención al Ciudadano  de manera presencial"/>
    <s v="SG"/>
    <n v="4.4642857142857152E-4"/>
    <s v="Abr"/>
    <n v="793"/>
    <n v="761"/>
    <n v="0.95964691046658257"/>
    <s v="Gestionado"/>
    <n v="3286"/>
    <n v="3153"/>
    <n v="0.95952525867315885"/>
    <m/>
    <m/>
  </r>
  <r>
    <n v="64"/>
    <s v="OE1;PR_10;ACT_156"/>
    <x v="0"/>
    <s v="Fortalecer la Vigilancia."/>
    <s v="PR_10"/>
    <n v="2"/>
    <x v="0"/>
    <s v="PAI_01 - Operacional"/>
    <s v="ACT_156"/>
    <s v="Brindar atención al Ciudadano  de manera presencial"/>
    <s v="SG"/>
    <n v="4.4642857142857152E-4"/>
    <s v="May"/>
    <n v="0"/>
    <n v="0"/>
    <n v="0"/>
    <s v="Por Ejecutar"/>
    <n v="3286"/>
    <n v="3153"/>
    <n v="0.95952525867315885"/>
    <m/>
    <m/>
  </r>
  <r>
    <n v="64"/>
    <s v="OE1;PR_10;ACT_156"/>
    <x v="0"/>
    <s v="Fortalecer la Vigilancia."/>
    <s v="PR_10"/>
    <n v="2"/>
    <x v="0"/>
    <s v="PAI_01 - Operacional"/>
    <s v="ACT_156"/>
    <s v="Brindar atención al Ciudadano  de manera presencial"/>
    <s v="SG"/>
    <n v="4.4642857142857152E-4"/>
    <s v="Jun"/>
    <n v="640"/>
    <n v="622"/>
    <n v="0.97187500000000004"/>
    <s v="Culminada"/>
    <n v="3926"/>
    <n v="3775"/>
    <n v="0.96153846153846156"/>
    <m/>
    <m/>
  </r>
  <r>
    <n v="64"/>
    <s v="OE1;PR_10;ACT_156"/>
    <x v="0"/>
    <s v="Fortalecer la Vigilancia."/>
    <s v="PR_10"/>
    <n v="2"/>
    <x v="0"/>
    <s v="PAI_01 - Operacional"/>
    <s v="ACT_156"/>
    <s v="Brindar atención al Ciudadano  de manera presencial"/>
    <s v="SG"/>
    <n v="4.4642857142857152E-4"/>
    <s v="Jul"/>
    <n v="0"/>
    <n v="0"/>
    <n v="0"/>
    <s v="Por Ejecutar"/>
    <n v="3926"/>
    <n v="3775"/>
    <n v="0.96153846153846156"/>
    <m/>
    <m/>
  </r>
  <r>
    <n v="64"/>
    <s v="OE1;PR_10;ACT_156"/>
    <x v="0"/>
    <s v="Fortalecer la Vigilancia."/>
    <s v="PR_10"/>
    <n v="2"/>
    <x v="0"/>
    <s v="PAI_01 - Operacional"/>
    <s v="ACT_156"/>
    <s v="Brindar atención al Ciudadano  de manera presencial"/>
    <s v="SG"/>
    <n v="4.4642857142857152E-4"/>
    <s v="Ago"/>
    <n v="0"/>
    <n v="0"/>
    <n v="0"/>
    <s v="Por Ejecutar"/>
    <n v="3926"/>
    <n v="3775"/>
    <n v="0.96153846153846156"/>
    <m/>
    <m/>
  </r>
  <r>
    <n v="64"/>
    <s v="OE1;PR_10;ACT_156"/>
    <x v="0"/>
    <s v="Fortalecer la Vigilancia."/>
    <s v="PR_10"/>
    <n v="2"/>
    <x v="0"/>
    <s v="PAI_01 - Operacional"/>
    <s v="ACT_156"/>
    <s v="Brindar atención al Ciudadano  de manera presencial"/>
    <s v="SG"/>
    <n v="4.4642857142857152E-4"/>
    <s v="Sep"/>
    <n v="0"/>
    <n v="0"/>
    <n v="0"/>
    <s v="Por Ejecutar"/>
    <n v="3926"/>
    <n v="3775"/>
    <n v="0.96153846153846156"/>
    <m/>
    <m/>
  </r>
  <r>
    <n v="64"/>
    <s v="OE1;PR_10;ACT_156"/>
    <x v="0"/>
    <s v="Fortalecer la Vigilancia."/>
    <s v="PR_10"/>
    <n v="2"/>
    <x v="0"/>
    <s v="PAI_01 - Operacional"/>
    <s v="ACT_156"/>
    <s v="Brindar atención al Ciudadano  de manera presencial"/>
    <s v="SG"/>
    <n v="4.4642857142857152E-4"/>
    <s v="Oct"/>
    <n v="0"/>
    <n v="0"/>
    <n v="0"/>
    <s v="Por Ejecutar"/>
    <n v="3926"/>
    <n v="3775"/>
    <n v="0.96153846153846156"/>
    <m/>
    <m/>
  </r>
  <r>
    <n v="64"/>
    <s v="OE1;PR_10;ACT_156"/>
    <x v="0"/>
    <s v="Fortalecer la Vigilancia."/>
    <s v="PR_10"/>
    <n v="2"/>
    <x v="0"/>
    <s v="PAI_01 - Operacional"/>
    <s v="ACT_156"/>
    <s v="Brindar atención al Ciudadano  de manera presencial"/>
    <s v="SG"/>
    <n v="4.4642857142857152E-4"/>
    <s v="Nov"/>
    <n v="0"/>
    <n v="0"/>
    <n v="0"/>
    <s v="Por Ejecutar"/>
    <n v="3926"/>
    <n v="3775"/>
    <n v="0.96153846153846156"/>
    <m/>
    <m/>
  </r>
  <r>
    <n v="64"/>
    <s v="OE1;PR_10;ACT_156"/>
    <x v="0"/>
    <s v="Fortalecer la Vigilancia."/>
    <s v="PR_10"/>
    <n v="2"/>
    <x v="0"/>
    <s v="PAI_01 - Operacional"/>
    <s v="ACT_156"/>
    <s v="Brindar atención al Ciudadano  de manera presencial"/>
    <s v="SG"/>
    <n v="4.4642857142857152E-4"/>
    <s v="Dic"/>
    <n v="0"/>
    <n v="0"/>
    <n v="0"/>
    <s v="Por Ejecutar"/>
    <n v="3926"/>
    <n v="3775"/>
    <n v="0.96153846153846156"/>
    <m/>
    <m/>
  </r>
  <r>
    <n v="65"/>
    <s v="OE1;PR_10;ACT_226"/>
    <x v="0"/>
    <s v="Fortalecer la Vigilancia."/>
    <s v="PR_10"/>
    <n v="11"/>
    <x v="0"/>
    <s v="PAI_05 - Gestión del Riesgo de Corrupción  - Mapa de Riesgos de Corrupción"/>
    <s v="ACT_226"/>
    <s v="Monitorear y efectuar seguimiento a los riesgos de corrupción"/>
    <s v="SG"/>
    <n v="4.4642857142857152E-4"/>
    <s v="Ene"/>
    <n v="0"/>
    <n v="0"/>
    <n v="0"/>
    <s v="Por Ejecutar"/>
    <n v="0"/>
    <n v="0"/>
    <n v="0"/>
    <n v="0.999996"/>
    <n v="0.33333299999999999"/>
  </r>
  <r>
    <n v="65"/>
    <s v="OE1;PR_10;ACT_226"/>
    <x v="0"/>
    <s v="Fortalecer la Vigilancia."/>
    <s v="PR_10"/>
    <n v="11"/>
    <x v="0"/>
    <s v="PAI_05 - Gestión del Riesgo de Corrupción  - Mapa de Riesgos de Corrupción"/>
    <s v="ACT_226"/>
    <s v="Monitorear y efectuar seguimiento a los riesgos de corrupción"/>
    <s v="SG"/>
    <n v="4.4642857142857152E-4"/>
    <s v="Feb"/>
    <n v="0"/>
    <n v="0"/>
    <n v="0"/>
    <s v="Por Ejecutar"/>
    <n v="0"/>
    <n v="0"/>
    <n v="0"/>
    <m/>
    <m/>
  </r>
  <r>
    <n v="65"/>
    <s v="OE1;PR_10;ACT_226"/>
    <x v="0"/>
    <s v="Fortalecer la Vigilancia."/>
    <s v="PR_10"/>
    <n v="11"/>
    <x v="0"/>
    <s v="PAI_05 - Gestión del Riesgo de Corrupción  - Mapa de Riesgos de Corrupción"/>
    <s v="ACT_226"/>
    <s v="Monitorear y efectuar seguimiento a los riesgos de corrupción"/>
    <s v="SG"/>
    <n v="4.4642857142857152E-4"/>
    <s v="Mar"/>
    <n v="0"/>
    <n v="0"/>
    <n v="0"/>
    <s v="Por Ejecutar"/>
    <n v="0"/>
    <n v="0"/>
    <n v="0"/>
    <m/>
    <m/>
  </r>
  <r>
    <n v="65"/>
    <s v="OE1;PR_10;ACT_226"/>
    <x v="0"/>
    <s v="Fortalecer la Vigilancia."/>
    <s v="PR_10"/>
    <n v="11"/>
    <x v="0"/>
    <s v="PAI_05 - Gestión del Riesgo de Corrupción  - Mapa de Riesgos de Corrupción"/>
    <s v="ACT_226"/>
    <s v="Monitorear y efectuar seguimiento a los riesgos de corrupción"/>
    <s v="SG"/>
    <n v="4.4642857142857152E-4"/>
    <s v="Abr"/>
    <n v="0.33333299999999999"/>
    <n v="0.33333299999999999"/>
    <n v="1"/>
    <s v="Culminada"/>
    <n v="0.33333299999999999"/>
    <n v="0.33333299999999999"/>
    <n v="1"/>
    <m/>
    <m/>
  </r>
  <r>
    <n v="65"/>
    <s v="OE1;PR_10;ACT_226"/>
    <x v="0"/>
    <s v="Fortalecer la Vigilancia."/>
    <s v="PR_10"/>
    <n v="11"/>
    <x v="0"/>
    <s v="PAI_05 - Gestión del Riesgo de Corrupción  - Mapa de Riesgos de Corrupción"/>
    <s v="ACT_226"/>
    <s v="Monitorear y efectuar seguimiento a los riesgos de corrupción"/>
    <s v="SG"/>
    <n v="4.4642857142857152E-4"/>
    <s v="May"/>
    <n v="0"/>
    <n v="0"/>
    <n v="0"/>
    <s v="Por Ejecutar"/>
    <n v="0.33333299999999999"/>
    <n v="0.33333299999999999"/>
    <n v="1"/>
    <m/>
    <m/>
  </r>
  <r>
    <n v="65"/>
    <s v="OE1;PR_10;ACT_226"/>
    <x v="0"/>
    <s v="Fortalecer la Vigilancia."/>
    <s v="PR_10"/>
    <n v="11"/>
    <x v="0"/>
    <s v="PAI_05 - Gestión del Riesgo de Corrupción  - Mapa de Riesgos de Corrupción"/>
    <s v="ACT_226"/>
    <s v="Monitorear y efectuar seguimiento a los riesgos de corrupción"/>
    <s v="SG"/>
    <n v="4.4642857142857152E-4"/>
    <s v="Jun"/>
    <n v="0"/>
    <n v="0"/>
    <n v="0"/>
    <s v="Por Ejecutar"/>
    <n v="0.33333299999999999"/>
    <n v="0.33333299999999999"/>
    <n v="1"/>
    <m/>
    <m/>
  </r>
  <r>
    <n v="65"/>
    <s v="OE1;PR_10;ACT_226"/>
    <x v="0"/>
    <s v="Fortalecer la Vigilancia."/>
    <s v="PR_10"/>
    <n v="11"/>
    <x v="0"/>
    <s v="PAI_05 - Gestión del Riesgo de Corrupción  - Mapa de Riesgos de Corrupción"/>
    <s v="ACT_226"/>
    <s v="Monitorear y efectuar seguimiento a los riesgos de corrupción"/>
    <s v="SG"/>
    <n v="4.4642857142857152E-4"/>
    <s v="Jul"/>
    <n v="0"/>
    <n v="0"/>
    <n v="0"/>
    <s v="Por Ejecutar"/>
    <n v="0.33333299999999999"/>
    <n v="0.33333299999999999"/>
    <n v="1"/>
    <m/>
    <m/>
  </r>
  <r>
    <n v="65"/>
    <s v="OE1;PR_10;ACT_226"/>
    <x v="0"/>
    <s v="Fortalecer la Vigilancia."/>
    <s v="PR_10"/>
    <n v="11"/>
    <x v="0"/>
    <s v="PAI_05 - Gestión del Riesgo de Corrupción  - Mapa de Riesgos de Corrupción"/>
    <s v="ACT_226"/>
    <s v="Monitorear y efectuar seguimiento a los riesgos de corrupción"/>
    <s v="SG"/>
    <n v="4.4642857142857152E-4"/>
    <s v="Ago"/>
    <n v="0.33333000000000002"/>
    <n v="0"/>
    <n v="0"/>
    <s v="Por Ejecutar"/>
    <n v="0.66666300000000001"/>
    <n v="0.33333299999999999"/>
    <n v="0.50000225001237508"/>
    <m/>
    <m/>
  </r>
  <r>
    <n v="65"/>
    <s v="OE1;PR_10;ACT_226"/>
    <x v="0"/>
    <s v="Fortalecer la Vigilancia."/>
    <s v="PR_10"/>
    <n v="11"/>
    <x v="0"/>
    <s v="PAI_05 - Gestión del Riesgo de Corrupción  - Mapa de Riesgos de Corrupción"/>
    <s v="ACT_226"/>
    <s v="Monitorear y efectuar seguimiento a los riesgos de corrupción"/>
    <s v="SG"/>
    <n v="4.4642857142857152E-4"/>
    <s v="Sep"/>
    <n v="0"/>
    <n v="0"/>
    <n v="0"/>
    <s v="Por Ejecutar"/>
    <n v="0.66666300000000001"/>
    <n v="0.33333299999999999"/>
    <n v="0.50000225001237508"/>
    <m/>
    <m/>
  </r>
  <r>
    <n v="65"/>
    <s v="OE1;PR_10;ACT_226"/>
    <x v="0"/>
    <s v="Fortalecer la Vigilancia."/>
    <s v="PR_10"/>
    <n v="11"/>
    <x v="0"/>
    <s v="PAI_05 - Gestión del Riesgo de Corrupción  - Mapa de Riesgos de Corrupción"/>
    <s v="ACT_226"/>
    <s v="Monitorear y efectuar seguimiento a los riesgos de corrupción"/>
    <s v="SG"/>
    <n v="4.4642857142857152E-4"/>
    <s v="Oct"/>
    <n v="0"/>
    <n v="0"/>
    <n v="0"/>
    <s v="Por Ejecutar"/>
    <n v="0.66666300000000001"/>
    <n v="0.33333299999999999"/>
    <n v="0.50000225001237508"/>
    <m/>
    <m/>
  </r>
  <r>
    <n v="65"/>
    <s v="OE1;PR_10;ACT_226"/>
    <x v="0"/>
    <s v="Fortalecer la Vigilancia."/>
    <s v="PR_10"/>
    <n v="11"/>
    <x v="0"/>
    <s v="PAI_05 - Gestión del Riesgo de Corrupción  - Mapa de Riesgos de Corrupción"/>
    <s v="ACT_226"/>
    <s v="Monitorear y efectuar seguimiento a los riesgos de corrupción"/>
    <s v="SG"/>
    <n v="4.4642857142857152E-4"/>
    <s v="Nov"/>
    <n v="0"/>
    <n v="0"/>
    <n v="0"/>
    <s v="Por Ejecutar"/>
    <n v="0.66666300000000001"/>
    <n v="0.33333299999999999"/>
    <n v="0.50000225001237508"/>
    <m/>
    <m/>
  </r>
  <r>
    <n v="65"/>
    <s v="OE1;PR_10;ACT_226"/>
    <x v="0"/>
    <s v="Fortalecer la Vigilancia."/>
    <s v="PR_10"/>
    <n v="11"/>
    <x v="0"/>
    <s v="PAI_05 - Gestión del Riesgo de Corrupción  - Mapa de Riesgos de Corrupción"/>
    <s v="ACT_226"/>
    <s v="Monitorear y efectuar seguimiento a los riesgos de corrupción"/>
    <s v="SG"/>
    <n v="4.4642857142857152E-4"/>
    <s v="Dic"/>
    <n v="0.33333299999999999"/>
    <n v="0"/>
    <n v="0"/>
    <s v="Por Ejecutar"/>
    <n v="0.999996"/>
    <n v="0.33333299999999999"/>
    <n v="0.33333433333733337"/>
    <m/>
    <m/>
  </r>
  <r>
    <n v="66"/>
    <s v="OE1;PR_10;ACT_188"/>
    <x v="0"/>
    <s v="Fortalecer la Vigilancia."/>
    <s v="PR_10"/>
    <n v="2"/>
    <x v="0"/>
    <s v="PAI_01 - Operacional"/>
    <s v="ACT_188"/>
    <s v="Implementar Modelo Integrado de Planeción y Gestión - Mipg en cada una de sus 7 dimensiones según corresponda"/>
    <s v="SG"/>
    <n v="4.4642857142857152E-4"/>
    <s v="Ene"/>
    <n v="10"/>
    <n v="10"/>
    <n v="1"/>
    <s v="Culminada"/>
    <n v="10"/>
    <n v="10"/>
    <n v="1"/>
    <n v="35"/>
    <n v="35"/>
  </r>
  <r>
    <n v="66"/>
    <s v="OE1;PR_10;ACT_188"/>
    <x v="0"/>
    <s v="Fortalecer la Vigilancia."/>
    <s v="PR_10"/>
    <n v="2"/>
    <x v="0"/>
    <s v="PAI_01 - Operacional"/>
    <s v="ACT_188"/>
    <s v="Implementar Modelo Integrado de Planeción y Gestión - Mipg en cada una de sus 7 dimensiones según corresponda"/>
    <s v="SG"/>
    <n v="4.4642857142857152E-4"/>
    <s v="Feb"/>
    <n v="6"/>
    <n v="6"/>
    <n v="1"/>
    <s v="Culminada"/>
    <n v="16"/>
    <n v="16"/>
    <n v="1"/>
    <m/>
    <m/>
  </r>
  <r>
    <n v="66"/>
    <s v="OE1;PR_10;ACT_188"/>
    <x v="0"/>
    <s v="Fortalecer la Vigilancia."/>
    <s v="PR_10"/>
    <n v="2"/>
    <x v="0"/>
    <s v="PAI_01 - Operacional"/>
    <s v="ACT_188"/>
    <s v="Implementar Modelo Integrado de Planeción y Gestión - Mipg en cada una de sus 7 dimensiones según corresponda"/>
    <s v="SG"/>
    <n v="4.4642857142857152E-4"/>
    <s v="Mar"/>
    <n v="5"/>
    <n v="5"/>
    <n v="1"/>
    <s v="Culminada"/>
    <n v="21"/>
    <n v="21"/>
    <n v="1"/>
    <m/>
    <m/>
  </r>
  <r>
    <n v="66"/>
    <s v="OE1;PR_10;ACT_188"/>
    <x v="0"/>
    <s v="Fortalecer la Vigilancia."/>
    <s v="PR_10"/>
    <n v="2"/>
    <x v="0"/>
    <s v="PAI_01 - Operacional"/>
    <s v="ACT_188"/>
    <s v="Implementar Modelo Integrado de Planeción y Gestión - Mipg en cada una de sus 7 dimensiones según corresponda"/>
    <s v="SG"/>
    <n v="4.4642857142857152E-4"/>
    <s v="Abr"/>
    <n v="5"/>
    <n v="5"/>
    <n v="1"/>
    <s v="Culminada"/>
    <n v="26"/>
    <n v="26"/>
    <n v="1"/>
    <m/>
    <m/>
  </r>
  <r>
    <n v="66"/>
    <s v="OE1;PR_10;ACT_188"/>
    <x v="0"/>
    <s v="Fortalecer la Vigilancia."/>
    <s v="PR_10"/>
    <n v="2"/>
    <x v="0"/>
    <s v="PAI_01 - Operacional"/>
    <s v="ACT_188"/>
    <s v="Implementar Modelo Integrado de Planeción y Gestión - Mipg en cada una de sus 7 dimensiones según corresponda"/>
    <s v="SG"/>
    <n v="4.4642857142857152E-4"/>
    <s v="May"/>
    <n v="0"/>
    <n v="0"/>
    <n v="0"/>
    <s v="Por Ejecutar"/>
    <n v="26"/>
    <n v="26"/>
    <n v="1"/>
    <m/>
    <m/>
  </r>
  <r>
    <n v="66"/>
    <s v="OE1;PR_10;ACT_188"/>
    <x v="0"/>
    <s v="Fortalecer la Vigilancia."/>
    <s v="PR_10"/>
    <n v="2"/>
    <x v="0"/>
    <s v="PAI_01 - Operacional"/>
    <s v="ACT_188"/>
    <s v="Implementar Modelo Integrado de Planeción y Gestión - Mipg en cada una de sus 7 dimensiones según corresponda"/>
    <s v="SG"/>
    <n v="4.4642857142857152E-4"/>
    <s v="Jun"/>
    <n v="9"/>
    <n v="9"/>
    <n v="1"/>
    <s v="Culminada"/>
    <n v="35"/>
    <n v="35"/>
    <n v="1"/>
    <m/>
    <m/>
  </r>
  <r>
    <n v="66"/>
    <s v="OE1;PR_10;ACT_188"/>
    <x v="0"/>
    <s v="Fortalecer la Vigilancia."/>
    <s v="PR_10"/>
    <n v="2"/>
    <x v="0"/>
    <s v="PAI_01 - Operacional"/>
    <s v="ACT_188"/>
    <s v="Implementar Modelo Integrado de Planeción y Gestión - Mipg en cada una de sus 7 dimensiones según corresponda"/>
    <s v="SG"/>
    <n v="4.4642857142857152E-4"/>
    <s v="Jul"/>
    <n v="0"/>
    <n v="0"/>
    <n v="0"/>
    <s v="Por Ejecutar"/>
    <n v="35"/>
    <n v="35"/>
    <n v="1"/>
    <m/>
    <m/>
  </r>
  <r>
    <n v="66"/>
    <s v="OE1;PR_10;ACT_188"/>
    <x v="0"/>
    <s v="Fortalecer la Vigilancia."/>
    <s v="PR_10"/>
    <n v="2"/>
    <x v="0"/>
    <s v="PAI_01 - Operacional"/>
    <s v="ACT_188"/>
    <s v="Implementar Modelo Integrado de Planeción y Gestión - Mipg en cada una de sus 7 dimensiones según corresponda"/>
    <s v="SG"/>
    <n v="4.4642857142857152E-4"/>
    <s v="Ago"/>
    <n v="0"/>
    <n v="0"/>
    <n v="0"/>
    <s v="Por Ejecutar"/>
    <n v="35"/>
    <n v="35"/>
    <n v="1"/>
    <m/>
    <m/>
  </r>
  <r>
    <n v="66"/>
    <s v="OE1;PR_10;ACT_188"/>
    <x v="0"/>
    <s v="Fortalecer la Vigilancia."/>
    <s v="PR_10"/>
    <n v="2"/>
    <x v="0"/>
    <s v="PAI_01 - Operacional"/>
    <s v="ACT_188"/>
    <s v="Implementar Modelo Integrado de Planeción y Gestión - Mipg en cada una de sus 7 dimensiones según corresponda"/>
    <s v="SG"/>
    <n v="4.4642857142857152E-4"/>
    <s v="Sep"/>
    <n v="0"/>
    <n v="0"/>
    <n v="0"/>
    <s v="Por Ejecutar"/>
    <n v="35"/>
    <n v="35"/>
    <n v="1"/>
    <m/>
    <m/>
  </r>
  <r>
    <n v="66"/>
    <s v="OE1;PR_10;ACT_188"/>
    <x v="0"/>
    <s v="Fortalecer la Vigilancia."/>
    <s v="PR_10"/>
    <n v="2"/>
    <x v="0"/>
    <s v="PAI_01 - Operacional"/>
    <s v="ACT_188"/>
    <s v="Implementar Modelo Integrado de Planeción y Gestión - Mipg en cada una de sus 7 dimensiones según corresponda"/>
    <s v="SG"/>
    <n v="4.4642857142857152E-4"/>
    <s v="Oct"/>
    <n v="0"/>
    <n v="0"/>
    <n v="0"/>
    <s v="Por Ejecutar"/>
    <n v="35"/>
    <n v="35"/>
    <n v="1"/>
    <m/>
    <m/>
  </r>
  <r>
    <n v="66"/>
    <s v="OE1;PR_10;ACT_188"/>
    <x v="0"/>
    <s v="Fortalecer la Vigilancia."/>
    <s v="PR_10"/>
    <n v="2"/>
    <x v="0"/>
    <s v="PAI_01 - Operacional"/>
    <s v="ACT_188"/>
    <s v="Implementar Modelo Integrado de Planeción y Gestión - Mipg en cada una de sus 7 dimensiones según corresponda"/>
    <s v="SG"/>
    <n v="4.4642857142857152E-4"/>
    <s v="Nov"/>
    <n v="0"/>
    <n v="0"/>
    <n v="0"/>
    <s v="Por Ejecutar"/>
    <n v="35"/>
    <n v="35"/>
    <n v="1"/>
    <m/>
    <m/>
  </r>
  <r>
    <n v="66"/>
    <s v="OE1;PR_10;ACT_188"/>
    <x v="0"/>
    <s v="Fortalecer la Vigilancia."/>
    <s v="PR_10"/>
    <n v="2"/>
    <x v="0"/>
    <s v="PAI_01 - Operacional"/>
    <s v="ACT_188"/>
    <s v="Implementar Modelo Integrado de Planeción y Gestión - Mipg en cada una de sus 7 dimensiones según corresponda"/>
    <s v="SG"/>
    <n v="4.4642857142857152E-4"/>
    <s v="Dic"/>
    <n v="0"/>
    <n v="0"/>
    <n v="0"/>
    <s v="Por Ejecutar"/>
    <n v="35"/>
    <n v="35"/>
    <n v="1"/>
    <m/>
    <m/>
  </r>
  <r>
    <n v="67"/>
    <s v="OE1;PR_10;ACT_159"/>
    <x v="0"/>
    <s v="Fortalecer la Vigilancia."/>
    <s v="PR_10"/>
    <n v="2"/>
    <x v="0"/>
    <s v="PAI_01 - Operacional"/>
    <s v="ACT_159"/>
    <s v="Diseñar y aplicar una encuesta para calificar la atención prestada en el Centro Integral de Atención al Ciudadano"/>
    <s v="SG"/>
    <n v="4.4642857142857152E-4"/>
    <s v="Ene"/>
    <n v="0"/>
    <n v="0"/>
    <n v="0"/>
    <s v="Por Ejecutar"/>
    <n v="0"/>
    <n v="0"/>
    <n v="0"/>
    <n v="0.99999000000000016"/>
    <n v="0.22222"/>
  </r>
  <r>
    <n v="67"/>
    <s v="OE1;PR_10;ACT_159"/>
    <x v="0"/>
    <s v="Fortalecer la Vigilancia."/>
    <s v="PR_10"/>
    <n v="2"/>
    <x v="0"/>
    <s v="PAI_01 - Operacional"/>
    <s v="ACT_159"/>
    <s v="Diseñar y aplicar una encuesta para calificar la atención prestada en el Centro Integral de Atención al Ciudadano"/>
    <s v="SG"/>
    <n v="4.4642857142857152E-4"/>
    <s v="Feb"/>
    <n v="0"/>
    <n v="0"/>
    <n v="0"/>
    <s v="Por Ejecutar"/>
    <n v="0"/>
    <n v="0"/>
    <n v="0"/>
    <m/>
    <m/>
  </r>
  <r>
    <n v="67"/>
    <s v="OE1;PR_10;ACT_159"/>
    <x v="0"/>
    <s v="Fortalecer la Vigilancia."/>
    <s v="PR_10"/>
    <n v="2"/>
    <x v="0"/>
    <s v="PAI_01 - Operacional"/>
    <s v="ACT_159"/>
    <s v="Diseñar y aplicar una encuesta para calificar la atención prestada en el Centro Integral de Atención al Ciudadano"/>
    <s v="SG"/>
    <n v="4.4642857142857152E-4"/>
    <s v="Mar"/>
    <n v="0"/>
    <n v="0"/>
    <n v="0"/>
    <s v="Por Ejecutar"/>
    <n v="0"/>
    <n v="0"/>
    <n v="0"/>
    <m/>
    <m/>
  </r>
  <r>
    <n v="67"/>
    <s v="OE1;PR_10;ACT_159"/>
    <x v="0"/>
    <s v="Fortalecer la Vigilancia."/>
    <s v="PR_10"/>
    <n v="2"/>
    <x v="0"/>
    <s v="PAI_01 - Operacional"/>
    <s v="ACT_159"/>
    <s v="Diseñar y aplicar una encuesta para calificar la atención prestada en el Centro Integral de Atención al Ciudadano"/>
    <s v="SG"/>
    <n v="4.4642857142857152E-4"/>
    <s v="Abr"/>
    <n v="0.11111"/>
    <n v="0.11111"/>
    <n v="1"/>
    <s v="Culminada"/>
    <n v="0.11111"/>
    <n v="0.11111"/>
    <n v="1"/>
    <m/>
    <m/>
  </r>
  <r>
    <n v="67"/>
    <s v="OE1;PR_10;ACT_159"/>
    <x v="0"/>
    <s v="Fortalecer la Vigilancia."/>
    <s v="PR_10"/>
    <n v="2"/>
    <x v="0"/>
    <s v="PAI_01 - Operacional"/>
    <s v="ACT_159"/>
    <s v="Diseñar y aplicar una encuesta para calificar la atención prestada en el Centro Integral de Atención al Ciudadano"/>
    <s v="SG"/>
    <n v="4.4642857142857152E-4"/>
    <s v="May"/>
    <n v="0.11111"/>
    <n v="0"/>
    <n v="0"/>
    <s v="Por Ejecutar"/>
    <n v="0.22222"/>
    <n v="0.11111"/>
    <n v="0.5"/>
    <m/>
    <m/>
  </r>
  <r>
    <n v="67"/>
    <s v="OE1;PR_10;ACT_159"/>
    <x v="0"/>
    <s v="Fortalecer la Vigilancia."/>
    <s v="PR_10"/>
    <n v="2"/>
    <x v="0"/>
    <s v="PAI_01 - Operacional"/>
    <s v="ACT_159"/>
    <s v="Diseñar y aplicar una encuesta para calificar la atención prestada en el Centro Integral de Atención al Ciudadano"/>
    <s v="SG"/>
    <n v="4.4642857142857152E-4"/>
    <s v="Jun"/>
    <n v="0.11111"/>
    <n v="0.11111"/>
    <n v="1"/>
    <s v="Culminada"/>
    <n v="0.33333000000000002"/>
    <n v="0.22222"/>
    <n v="0.66666666666666663"/>
    <m/>
    <m/>
  </r>
  <r>
    <n v="67"/>
    <s v="OE1;PR_10;ACT_159"/>
    <x v="0"/>
    <s v="Fortalecer la Vigilancia."/>
    <s v="PR_10"/>
    <n v="2"/>
    <x v="0"/>
    <s v="PAI_01 - Operacional"/>
    <s v="ACT_159"/>
    <s v="Diseñar y aplicar una encuesta para calificar la atención prestada en el Centro Integral de Atención al Ciudadano"/>
    <s v="SG"/>
    <n v="4.4642857142857152E-4"/>
    <s v="Jul"/>
    <n v="0.11111"/>
    <n v="0"/>
    <n v="0"/>
    <s v="Por Ejecutar"/>
    <n v="0.44444"/>
    <n v="0.22222"/>
    <n v="0.5"/>
    <m/>
    <m/>
  </r>
  <r>
    <n v="67"/>
    <s v="OE1;PR_10;ACT_159"/>
    <x v="0"/>
    <s v="Fortalecer la Vigilancia."/>
    <s v="PR_10"/>
    <n v="2"/>
    <x v="0"/>
    <s v="PAI_01 - Operacional"/>
    <s v="ACT_159"/>
    <s v="Diseñar y aplicar una encuesta para calificar la atención prestada en el Centro Integral de Atención al Ciudadano"/>
    <s v="SG"/>
    <n v="4.4642857142857152E-4"/>
    <s v="Ago"/>
    <n v="0.11111"/>
    <n v="0"/>
    <n v="0"/>
    <s v="Por Ejecutar"/>
    <n v="0.55554999999999999"/>
    <n v="0.22222"/>
    <n v="0.4"/>
    <m/>
    <m/>
  </r>
  <r>
    <n v="67"/>
    <s v="OE1;PR_10;ACT_159"/>
    <x v="0"/>
    <s v="Fortalecer la Vigilancia."/>
    <s v="PR_10"/>
    <n v="2"/>
    <x v="0"/>
    <s v="PAI_01 - Operacional"/>
    <s v="ACT_159"/>
    <s v="Diseñar y aplicar una encuesta para calificar la atención prestada en el Centro Integral de Atención al Ciudadano"/>
    <s v="SG"/>
    <n v="4.4642857142857152E-4"/>
    <s v="Sep"/>
    <n v="0.11111"/>
    <n v="0"/>
    <n v="0"/>
    <s v="Por Ejecutar"/>
    <n v="0.66666000000000003"/>
    <n v="0.22222"/>
    <n v="0.33333333333333331"/>
    <m/>
    <m/>
  </r>
  <r>
    <n v="67"/>
    <s v="OE1;PR_10;ACT_159"/>
    <x v="0"/>
    <s v="Fortalecer la Vigilancia."/>
    <s v="PR_10"/>
    <n v="2"/>
    <x v="0"/>
    <s v="PAI_01 - Operacional"/>
    <s v="ACT_159"/>
    <s v="Diseñar y aplicar una encuesta para calificar la atención prestada en el Centro Integral de Atención al Ciudadano"/>
    <s v="SG"/>
    <n v="4.4642857142857152E-4"/>
    <s v="Oct"/>
    <n v="0.11111"/>
    <n v="0"/>
    <n v="0"/>
    <s v="Por Ejecutar"/>
    <n v="0.77777000000000007"/>
    <n v="0.22222"/>
    <n v="0.2857142857142857"/>
    <m/>
    <m/>
  </r>
  <r>
    <n v="67"/>
    <s v="OE1;PR_10;ACT_159"/>
    <x v="0"/>
    <s v="Fortalecer la Vigilancia."/>
    <s v="PR_10"/>
    <n v="2"/>
    <x v="0"/>
    <s v="PAI_01 - Operacional"/>
    <s v="ACT_159"/>
    <s v="Diseñar y aplicar una encuesta para calificar la atención prestada en el Centro Integral de Atención al Ciudadano"/>
    <s v="SG"/>
    <n v="4.4642857142857152E-4"/>
    <s v="Nov"/>
    <n v="0.11111"/>
    <n v="0"/>
    <n v="0"/>
    <s v="Por Ejecutar"/>
    <n v="0.88888000000000011"/>
    <n v="0.22222"/>
    <n v="0.24999999999999997"/>
    <m/>
    <m/>
  </r>
  <r>
    <n v="67"/>
    <s v="OE1;PR_10;ACT_159"/>
    <x v="0"/>
    <s v="Fortalecer la Vigilancia."/>
    <s v="PR_10"/>
    <n v="2"/>
    <x v="0"/>
    <s v="PAI_01 - Operacional"/>
    <s v="ACT_159"/>
    <s v="Diseñar y aplicar una encuesta para calificar la atención prestada en el Centro Integral de Atención al Ciudadano"/>
    <s v="SG"/>
    <n v="4.4642857142857152E-4"/>
    <s v="Dic"/>
    <n v="0.11111"/>
    <n v="0"/>
    <n v="0"/>
    <s v="Por Ejecutar"/>
    <n v="0.99999000000000016"/>
    <n v="0.22222"/>
    <n v="0.22222222222222218"/>
    <m/>
    <m/>
  </r>
  <r>
    <n v="68"/>
    <s v="OE1;PR_10;ACT_88"/>
    <x v="0"/>
    <s v="Fortalecer la Vigilancia."/>
    <s v="PR_10"/>
    <n v="2"/>
    <x v="0"/>
    <s v="PAI_01 - Operacional"/>
    <s v="ACT_88"/>
    <s v="Efectuar seguimiento a la Planeación Institucional."/>
    <s v="OAP"/>
    <n v="4.4642857142857152E-4"/>
    <s v="Ene"/>
    <n v="1"/>
    <n v="1"/>
    <n v="1"/>
    <s v="Culminada"/>
    <n v="1"/>
    <n v="1"/>
    <n v="1"/>
    <n v="12"/>
    <n v="6"/>
  </r>
  <r>
    <n v="68"/>
    <s v="OE1;PR_10;ACT_88"/>
    <x v="0"/>
    <s v="Fortalecer la Vigilancia."/>
    <s v="PR_10"/>
    <n v="2"/>
    <x v="0"/>
    <s v="PAI_01 - Operacional"/>
    <s v="ACT_88"/>
    <s v="Efectuar seguimiento a la Planeación Institucional."/>
    <s v="OAP"/>
    <n v="4.4642857142857152E-4"/>
    <s v="Feb"/>
    <n v="1"/>
    <n v="1"/>
    <n v="1"/>
    <s v="Culminada"/>
    <n v="2"/>
    <n v="2"/>
    <n v="1"/>
    <m/>
    <m/>
  </r>
  <r>
    <n v="68"/>
    <s v="OE1;PR_10;ACT_88"/>
    <x v="0"/>
    <s v="Fortalecer la Vigilancia."/>
    <s v="PR_10"/>
    <n v="2"/>
    <x v="0"/>
    <s v="PAI_01 - Operacional"/>
    <s v="ACT_88"/>
    <s v="Efectuar seguimiento a la Planeación Institucional."/>
    <s v="OAP"/>
    <n v="4.4642857142857152E-4"/>
    <s v="Mar"/>
    <n v="1"/>
    <n v="1"/>
    <n v="1"/>
    <s v="Culminada"/>
    <n v="3"/>
    <n v="3"/>
    <n v="1"/>
    <m/>
    <m/>
  </r>
  <r>
    <n v="68"/>
    <s v="OE1;PR_10;ACT_88"/>
    <x v="0"/>
    <s v="Fortalecer la Vigilancia."/>
    <s v="PR_10"/>
    <n v="2"/>
    <x v="0"/>
    <s v="PAI_01 - Operacional"/>
    <s v="ACT_88"/>
    <s v="Efectuar seguimiento a la Planeación Institucional."/>
    <s v="OAP"/>
    <n v="4.4642857142857152E-4"/>
    <s v="Abr"/>
    <n v="1"/>
    <n v="1"/>
    <n v="1"/>
    <s v="Culminada"/>
    <n v="4"/>
    <n v="4"/>
    <n v="1"/>
    <m/>
    <m/>
  </r>
  <r>
    <n v="68"/>
    <s v="OE1;PR_10;ACT_88"/>
    <x v="0"/>
    <s v="Fortalecer la Vigilancia."/>
    <s v="PR_10"/>
    <n v="2"/>
    <x v="0"/>
    <s v="PAI_01 - Operacional"/>
    <s v="ACT_88"/>
    <s v="Efectuar seguimiento a la Planeación Institucional."/>
    <s v="OAP"/>
    <n v="4.4642857142857152E-4"/>
    <s v="May"/>
    <n v="1"/>
    <n v="1"/>
    <n v="1"/>
    <s v="Culminada"/>
    <n v="5"/>
    <n v="5"/>
    <n v="1"/>
    <m/>
    <m/>
  </r>
  <r>
    <n v="68"/>
    <s v="OE1;PR_10;ACT_88"/>
    <x v="0"/>
    <s v="Fortalecer la Vigilancia."/>
    <s v="PR_10"/>
    <n v="2"/>
    <x v="0"/>
    <s v="PAI_01 - Operacional"/>
    <s v="ACT_88"/>
    <s v="Efectuar seguimiento a la Planeación Institucional."/>
    <s v="OAP"/>
    <n v="4.4642857142857152E-4"/>
    <s v="Jun"/>
    <n v="1"/>
    <n v="1"/>
    <n v="1"/>
    <s v="Culminada"/>
    <n v="6"/>
    <n v="6"/>
    <n v="1"/>
    <m/>
    <m/>
  </r>
  <r>
    <n v="68"/>
    <s v="OE1;PR_10;ACT_88"/>
    <x v="0"/>
    <s v="Fortalecer la Vigilancia."/>
    <s v="PR_10"/>
    <n v="2"/>
    <x v="0"/>
    <s v="PAI_01 - Operacional"/>
    <s v="ACT_88"/>
    <s v="Efectuar seguimiento a la Planeación Institucional."/>
    <s v="OAP"/>
    <n v="4.4642857142857152E-4"/>
    <s v="Jul"/>
    <n v="1"/>
    <n v="0"/>
    <n v="0"/>
    <s v="Por Ejecutar"/>
    <n v="7"/>
    <n v="6"/>
    <n v="0.8571428571428571"/>
    <m/>
    <m/>
  </r>
  <r>
    <n v="68"/>
    <s v="OE1;PR_10;ACT_88"/>
    <x v="0"/>
    <s v="Fortalecer la Vigilancia."/>
    <s v="PR_10"/>
    <n v="2"/>
    <x v="0"/>
    <s v="PAI_01 - Operacional"/>
    <s v="ACT_88"/>
    <s v="Efectuar seguimiento a la Planeación Institucional."/>
    <s v="OAP"/>
    <n v="4.4642857142857152E-4"/>
    <s v="Ago"/>
    <n v="1"/>
    <n v="0"/>
    <n v="0"/>
    <s v="Por Ejecutar"/>
    <n v="8"/>
    <n v="6"/>
    <n v="0.75"/>
    <m/>
    <m/>
  </r>
  <r>
    <n v="68"/>
    <s v="OE1;PR_10;ACT_88"/>
    <x v="0"/>
    <s v="Fortalecer la Vigilancia."/>
    <s v="PR_10"/>
    <n v="2"/>
    <x v="0"/>
    <s v="PAI_01 - Operacional"/>
    <s v="ACT_88"/>
    <s v="Efectuar seguimiento a la Planeación Institucional."/>
    <s v="OAP"/>
    <n v="4.4642857142857152E-4"/>
    <s v="Sep"/>
    <n v="1"/>
    <n v="0"/>
    <n v="0"/>
    <s v="Por Ejecutar"/>
    <n v="9"/>
    <n v="6"/>
    <n v="0.66666666666666663"/>
    <m/>
    <m/>
  </r>
  <r>
    <n v="68"/>
    <s v="OE1;PR_10;ACT_88"/>
    <x v="0"/>
    <s v="Fortalecer la Vigilancia."/>
    <s v="PR_10"/>
    <n v="2"/>
    <x v="0"/>
    <s v="PAI_01 - Operacional"/>
    <s v="ACT_88"/>
    <s v="Efectuar seguimiento a la Planeación Institucional."/>
    <s v="OAP"/>
    <n v="4.4642857142857152E-4"/>
    <s v="Oct"/>
    <n v="1"/>
    <n v="0"/>
    <n v="0"/>
    <s v="Por Ejecutar"/>
    <n v="10"/>
    <n v="6"/>
    <n v="0.6"/>
    <m/>
    <m/>
  </r>
  <r>
    <n v="68"/>
    <s v="OE1;PR_10;ACT_88"/>
    <x v="0"/>
    <s v="Fortalecer la Vigilancia."/>
    <s v="PR_10"/>
    <n v="2"/>
    <x v="0"/>
    <s v="PAI_01 - Operacional"/>
    <s v="ACT_88"/>
    <s v="Efectuar seguimiento a la Planeación Institucional."/>
    <s v="OAP"/>
    <n v="4.4642857142857152E-4"/>
    <s v="Nov"/>
    <n v="1"/>
    <n v="0"/>
    <n v="0"/>
    <s v="Por Ejecutar"/>
    <n v="11"/>
    <n v="6"/>
    <n v="0.54545454545454541"/>
    <m/>
    <m/>
  </r>
  <r>
    <n v="68"/>
    <s v="OE1;PR_10;ACT_88"/>
    <x v="0"/>
    <s v="Fortalecer la Vigilancia."/>
    <s v="PR_10"/>
    <n v="2"/>
    <x v="0"/>
    <s v="PAI_01 - Operacional"/>
    <s v="ACT_88"/>
    <s v="Efectuar seguimiento a la Planeación Institucional."/>
    <s v="OAP"/>
    <n v="4.4642857142857152E-4"/>
    <s v="Dic"/>
    <n v="1"/>
    <n v="0"/>
    <n v="0"/>
    <s v="Por Ejecutar"/>
    <n v="12"/>
    <n v="6"/>
    <n v="0.5"/>
    <m/>
    <m/>
  </r>
  <r>
    <n v="69"/>
    <s v="OE1;PR_10;ACT_89"/>
    <x v="0"/>
    <s v="Fortalecer la Vigilancia."/>
    <s v="PR_10"/>
    <n v="2"/>
    <x v="0"/>
    <s v="PAI_01 - Operacional"/>
    <s v="ACT_89"/>
    <s v="Efectuar seguimiento a proyectos de inversión"/>
    <s v="OAP"/>
    <n v="4.4642857142857152E-4"/>
    <s v="Ene"/>
    <n v="0"/>
    <n v="0"/>
    <n v="0"/>
    <s v="Por Ejecutar"/>
    <n v="0"/>
    <n v="0"/>
    <n v="0"/>
    <n v="10"/>
    <n v="4"/>
  </r>
  <r>
    <n v="69"/>
    <s v="OE1;PR_10;ACT_89"/>
    <x v="0"/>
    <s v="Fortalecer la Vigilancia."/>
    <s v="PR_10"/>
    <n v="2"/>
    <x v="0"/>
    <s v="PAI_01 - Operacional"/>
    <s v="ACT_89"/>
    <s v="Efectuar seguimiento a proyectos de inversión"/>
    <s v="OAP"/>
    <n v="4.4642857142857152E-4"/>
    <s v="Feb"/>
    <n v="0"/>
    <n v="0"/>
    <n v="0"/>
    <s v="Por Ejecutar"/>
    <n v="0"/>
    <n v="0"/>
    <n v="0"/>
    <m/>
    <m/>
  </r>
  <r>
    <n v="69"/>
    <s v="OE1;PR_10;ACT_89"/>
    <x v="0"/>
    <s v="Fortalecer la Vigilancia."/>
    <s v="PR_10"/>
    <n v="2"/>
    <x v="0"/>
    <s v="PAI_01 - Operacional"/>
    <s v="ACT_89"/>
    <s v="Efectuar seguimiento a proyectos de inversión"/>
    <s v="OAP"/>
    <n v="4.4642857142857152E-4"/>
    <s v="Mar"/>
    <n v="1"/>
    <n v="1"/>
    <n v="1"/>
    <s v="Culminada"/>
    <n v="1"/>
    <n v="1"/>
    <n v="1"/>
    <m/>
    <m/>
  </r>
  <r>
    <n v="69"/>
    <s v="OE1;PR_10;ACT_89"/>
    <x v="0"/>
    <s v="Fortalecer la Vigilancia."/>
    <s v="PR_10"/>
    <n v="2"/>
    <x v="0"/>
    <s v="PAI_01 - Operacional"/>
    <s v="ACT_89"/>
    <s v="Efectuar seguimiento a proyectos de inversión"/>
    <s v="OAP"/>
    <n v="4.4642857142857152E-4"/>
    <s v="Abr"/>
    <n v="1"/>
    <n v="1"/>
    <n v="1"/>
    <s v="Culminada"/>
    <n v="2"/>
    <n v="2"/>
    <n v="1"/>
    <m/>
    <m/>
  </r>
  <r>
    <n v="69"/>
    <s v="OE1;PR_10;ACT_89"/>
    <x v="0"/>
    <s v="Fortalecer la Vigilancia."/>
    <s v="PR_10"/>
    <n v="2"/>
    <x v="0"/>
    <s v="PAI_01 - Operacional"/>
    <s v="ACT_89"/>
    <s v="Efectuar seguimiento a proyectos de inversión"/>
    <s v="OAP"/>
    <n v="4.4642857142857152E-4"/>
    <s v="May"/>
    <n v="1"/>
    <n v="1"/>
    <n v="1"/>
    <s v="Culminada"/>
    <n v="3"/>
    <n v="3"/>
    <n v="1"/>
    <m/>
    <m/>
  </r>
  <r>
    <n v="69"/>
    <s v="OE1;PR_10;ACT_89"/>
    <x v="0"/>
    <s v="Fortalecer la Vigilancia."/>
    <s v="PR_10"/>
    <n v="2"/>
    <x v="0"/>
    <s v="PAI_01 - Operacional"/>
    <s v="ACT_89"/>
    <s v="Efectuar seguimiento a proyectos de inversión"/>
    <s v="OAP"/>
    <n v="4.4642857142857152E-4"/>
    <s v="Jun"/>
    <n v="1"/>
    <n v="1"/>
    <n v="1"/>
    <s v="Culminada"/>
    <n v="4"/>
    <n v="4"/>
    <n v="1"/>
    <m/>
    <m/>
  </r>
  <r>
    <n v="69"/>
    <s v="OE1;PR_10;ACT_89"/>
    <x v="0"/>
    <s v="Fortalecer la Vigilancia."/>
    <s v="PR_10"/>
    <n v="2"/>
    <x v="0"/>
    <s v="PAI_01 - Operacional"/>
    <s v="ACT_89"/>
    <s v="Efectuar seguimiento a proyectos de inversión"/>
    <s v="OAP"/>
    <n v="4.4642857142857152E-4"/>
    <s v="Jul"/>
    <n v="1"/>
    <n v="0"/>
    <n v="0"/>
    <s v="Por Ejecutar"/>
    <n v="5"/>
    <n v="4"/>
    <n v="0.8"/>
    <m/>
    <m/>
  </r>
  <r>
    <n v="69"/>
    <s v="OE1;PR_10;ACT_89"/>
    <x v="0"/>
    <s v="Fortalecer la Vigilancia."/>
    <s v="PR_10"/>
    <n v="2"/>
    <x v="0"/>
    <s v="PAI_01 - Operacional"/>
    <s v="ACT_89"/>
    <s v="Efectuar seguimiento a proyectos de inversión"/>
    <s v="OAP"/>
    <n v="4.4642857142857152E-4"/>
    <s v="Ago"/>
    <n v="1"/>
    <n v="0"/>
    <n v="0"/>
    <s v="Por Ejecutar"/>
    <n v="6"/>
    <n v="4"/>
    <n v="0.66666666666666663"/>
    <m/>
    <m/>
  </r>
  <r>
    <n v="69"/>
    <s v="OE1;PR_10;ACT_89"/>
    <x v="0"/>
    <s v="Fortalecer la Vigilancia."/>
    <s v="PR_10"/>
    <n v="2"/>
    <x v="0"/>
    <s v="PAI_01 - Operacional"/>
    <s v="ACT_89"/>
    <s v="Efectuar seguimiento a proyectos de inversión"/>
    <s v="OAP"/>
    <n v="4.4642857142857152E-4"/>
    <s v="Sep"/>
    <n v="1"/>
    <n v="0"/>
    <n v="0"/>
    <s v="Por Ejecutar"/>
    <n v="7"/>
    <n v="4"/>
    <n v="0.5714285714285714"/>
    <m/>
    <m/>
  </r>
  <r>
    <n v="69"/>
    <s v="OE1;PR_10;ACT_89"/>
    <x v="0"/>
    <s v="Fortalecer la Vigilancia."/>
    <s v="PR_10"/>
    <n v="2"/>
    <x v="0"/>
    <s v="PAI_01 - Operacional"/>
    <s v="ACT_89"/>
    <s v="Efectuar seguimiento a proyectos de inversión"/>
    <s v="OAP"/>
    <n v="4.4642857142857152E-4"/>
    <s v="Oct"/>
    <n v="1"/>
    <n v="0"/>
    <n v="0"/>
    <s v="Por Ejecutar"/>
    <n v="8"/>
    <n v="4"/>
    <n v="0.5"/>
    <m/>
    <m/>
  </r>
  <r>
    <n v="69"/>
    <s v="OE1;PR_10;ACT_89"/>
    <x v="0"/>
    <s v="Fortalecer la Vigilancia."/>
    <s v="PR_10"/>
    <n v="2"/>
    <x v="0"/>
    <s v="PAI_01 - Operacional"/>
    <s v="ACT_89"/>
    <s v="Efectuar seguimiento a proyectos de inversión"/>
    <s v="OAP"/>
    <n v="4.4642857142857152E-4"/>
    <s v="Nov"/>
    <n v="1"/>
    <n v="0"/>
    <n v="0"/>
    <s v="Por Ejecutar"/>
    <n v="9"/>
    <n v="4"/>
    <n v="0.44444444444444442"/>
    <m/>
    <m/>
  </r>
  <r>
    <n v="69"/>
    <s v="OE1;PR_10;ACT_89"/>
    <x v="0"/>
    <s v="Fortalecer la Vigilancia."/>
    <s v="PR_10"/>
    <n v="2"/>
    <x v="0"/>
    <s v="PAI_01 - Operacional"/>
    <s v="ACT_89"/>
    <s v="Efectuar seguimiento a proyectos de inversión"/>
    <s v="OAP"/>
    <n v="4.4642857142857152E-4"/>
    <s v="Dic"/>
    <n v="1"/>
    <n v="0"/>
    <n v="0"/>
    <s v="Por Ejecutar"/>
    <n v="10"/>
    <n v="4"/>
    <n v="0.4"/>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Ene"/>
    <n v="46"/>
    <n v="46"/>
    <n v="1"/>
    <s v="Culminada"/>
    <n v="46"/>
    <n v="46"/>
    <n v="1"/>
    <n v="300"/>
    <n v="300"/>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Feb"/>
    <n v="21"/>
    <n v="21"/>
    <n v="1"/>
    <s v="Culminada"/>
    <n v="67"/>
    <n v="67"/>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Mar"/>
    <n v="63"/>
    <n v="63"/>
    <n v="1"/>
    <s v="Culminada"/>
    <n v="130"/>
    <n v="13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Abr"/>
    <n v="53"/>
    <n v="53"/>
    <n v="1"/>
    <s v="Culminada"/>
    <n v="183"/>
    <n v="183"/>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May"/>
    <n v="62"/>
    <n v="62"/>
    <n v="1"/>
    <s v="Culminada"/>
    <n v="245"/>
    <n v="245"/>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Jun"/>
    <n v="55"/>
    <n v="55"/>
    <n v="1"/>
    <s v="Culminada"/>
    <n v="300"/>
    <n v="30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Jul"/>
    <n v="0"/>
    <n v="0"/>
    <n v="0"/>
    <s v="Por Ejecutar"/>
    <n v="300"/>
    <n v="30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Ago"/>
    <n v="0"/>
    <n v="0"/>
    <n v="0"/>
    <s v="Por Ejecutar"/>
    <n v="300"/>
    <n v="30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Sep"/>
    <n v="0"/>
    <n v="0"/>
    <n v="0"/>
    <s v="Por Ejecutar"/>
    <n v="300"/>
    <n v="30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Oct"/>
    <n v="0"/>
    <n v="0"/>
    <n v="0"/>
    <s v="Por Ejecutar"/>
    <n v="300"/>
    <n v="30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Nov"/>
    <n v="0"/>
    <n v="0"/>
    <n v="0"/>
    <s v="Por Ejecutar"/>
    <n v="300"/>
    <n v="300"/>
    <n v="1"/>
    <m/>
    <m/>
  </r>
  <r>
    <n v="70"/>
    <s v="OE1;PR_10;ACT_90"/>
    <x v="0"/>
    <s v="Fortalecer la Vigilancia."/>
    <s v="PR_10"/>
    <n v="2"/>
    <x v="0"/>
    <s v="PAI_01 - Operacional"/>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P"/>
    <n v="4.4642857142857152E-4"/>
    <s v="Dic"/>
    <n v="0"/>
    <n v="0"/>
    <n v="0"/>
    <s v="Por Ejecutar"/>
    <n v="300"/>
    <n v="300"/>
    <n v="1"/>
    <m/>
    <m/>
  </r>
  <r>
    <n v="71"/>
    <s v="OE1;PR_10;ACT_163"/>
    <x v="0"/>
    <s v="Fortalecer la Vigilancia."/>
    <s v="PR_10"/>
    <n v="2"/>
    <x v="0"/>
    <s v="PAI_01 - Operacional"/>
    <s v="ACT_163"/>
    <s v="Implementar Modelo Integrado de Planeción y Gestión - Mipg en cada una de sus 7 dimensiones según corresponda"/>
    <s v="OAP"/>
    <n v="4.4642857142857152E-4"/>
    <s v="Ene"/>
    <n v="9"/>
    <n v="9"/>
    <n v="1"/>
    <s v="Culminada"/>
    <n v="9"/>
    <n v="9"/>
    <n v="1"/>
    <n v="28"/>
    <n v="28"/>
  </r>
  <r>
    <n v="71"/>
    <s v="OE1;PR_10;ACT_163"/>
    <x v="0"/>
    <s v="Fortalecer la Vigilancia."/>
    <s v="PR_10"/>
    <n v="2"/>
    <x v="0"/>
    <s v="PAI_01 - Operacional"/>
    <s v="ACT_163"/>
    <s v="Implementar Modelo Integrado de Planeción y Gestión - Mipg en cada una de sus 7 dimensiones según corresponda"/>
    <s v="OAP"/>
    <n v="4.4642857142857152E-4"/>
    <s v="Feb"/>
    <n v="10"/>
    <n v="10"/>
    <n v="1"/>
    <s v="Culminada"/>
    <n v="19"/>
    <n v="19"/>
    <n v="1"/>
    <m/>
    <m/>
  </r>
  <r>
    <n v="71"/>
    <s v="OE1;PR_10;ACT_163"/>
    <x v="0"/>
    <s v="Fortalecer la Vigilancia."/>
    <s v="PR_10"/>
    <n v="2"/>
    <x v="0"/>
    <s v="PAI_01 - Operacional"/>
    <s v="ACT_163"/>
    <s v="Implementar Modelo Integrado de Planeción y Gestión - Mipg en cada una de sus 7 dimensiones según corresponda"/>
    <s v="OAP"/>
    <n v="4.4642857142857152E-4"/>
    <s v="Mar"/>
    <n v="4"/>
    <n v="4"/>
    <n v="1"/>
    <s v="Culminada"/>
    <n v="23"/>
    <n v="23"/>
    <n v="1"/>
    <m/>
    <m/>
  </r>
  <r>
    <n v="71"/>
    <s v="OE1;PR_10;ACT_163"/>
    <x v="0"/>
    <s v="Fortalecer la Vigilancia."/>
    <s v="PR_10"/>
    <n v="2"/>
    <x v="0"/>
    <s v="PAI_01 - Operacional"/>
    <s v="ACT_163"/>
    <s v="Implementar Modelo Integrado de Planeción y Gestión - Mipg en cada una de sus 7 dimensiones según corresponda"/>
    <s v="OAP"/>
    <n v="4.4642857142857152E-4"/>
    <s v="Abr"/>
    <n v="5"/>
    <n v="5"/>
    <n v="1"/>
    <s v="Culminada"/>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May"/>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Jun"/>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Jul"/>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Ago"/>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Sep"/>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Oct"/>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Nov"/>
    <n v="0"/>
    <n v="0"/>
    <n v="0"/>
    <s v="Por Ejecutar"/>
    <n v="28"/>
    <n v="28"/>
    <n v="1"/>
    <m/>
    <m/>
  </r>
  <r>
    <n v="71"/>
    <s v="OE1;PR_10;ACT_163"/>
    <x v="0"/>
    <s v="Fortalecer la Vigilancia."/>
    <s v="PR_10"/>
    <n v="2"/>
    <x v="0"/>
    <s v="PAI_01 - Operacional"/>
    <s v="ACT_163"/>
    <s v="Implementar Modelo Integrado de Planeción y Gestión - Mipg en cada una de sus 7 dimensiones según corresponda"/>
    <s v="OAP"/>
    <n v="4.4642857142857152E-4"/>
    <s v="Dic"/>
    <n v="0"/>
    <n v="0"/>
    <n v="0"/>
    <s v="Por Ejecutar"/>
    <n v="28"/>
    <n v="28"/>
    <n v="1"/>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Ene"/>
    <n v="338"/>
    <n v="330"/>
    <n v="0.97633136094674555"/>
    <s v="Culminada"/>
    <n v="338"/>
    <n v="330"/>
    <n v="0.97633136094674555"/>
    <n v="2743"/>
    <n v="2657"/>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Feb"/>
    <n v="267"/>
    <n v="230"/>
    <n v="0.86142322097378277"/>
    <s v="Gestionado"/>
    <n v="605"/>
    <n v="560"/>
    <n v="0.92561983471074383"/>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Mar"/>
    <n v="297"/>
    <n v="256"/>
    <n v="0.86195286195286192"/>
    <s v="Gestionado"/>
    <n v="902"/>
    <n v="816"/>
    <n v="0.90465631929046564"/>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Abr"/>
    <n v="634"/>
    <n v="634"/>
    <n v="1"/>
    <s v="Culminada"/>
    <n v="1536"/>
    <n v="1450"/>
    <n v="0.94401041666666663"/>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May"/>
    <n v="0"/>
    <n v="0"/>
    <n v="0"/>
    <s v="Por Ejecutar"/>
    <n v="1536"/>
    <n v="1450"/>
    <n v="0.94401041666666663"/>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Jun"/>
    <n v="1207"/>
    <n v="1207"/>
    <n v="1"/>
    <s v="Culminada"/>
    <n v="2743"/>
    <n v="2657"/>
    <n v="0.96864746627779807"/>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Jul"/>
    <n v="0"/>
    <n v="0"/>
    <n v="0"/>
    <s v="Por Ejecutar"/>
    <n v="2743"/>
    <n v="2657"/>
    <n v="0.96864746627779807"/>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Ago"/>
    <n v="0"/>
    <n v="0"/>
    <n v="0"/>
    <s v="Por Ejecutar"/>
    <n v="2743"/>
    <n v="2657"/>
    <n v="0.96864746627779807"/>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Sep"/>
    <n v="0"/>
    <n v="0"/>
    <n v="0"/>
    <s v="Por Ejecutar"/>
    <n v="2743"/>
    <n v="2657"/>
    <n v="0.96864746627779807"/>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Oct"/>
    <n v="0"/>
    <n v="0"/>
    <n v="0"/>
    <s v="Por Ejecutar"/>
    <n v="2743"/>
    <n v="2657"/>
    <n v="0.96864746627779807"/>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Nov"/>
    <n v="0"/>
    <n v="0"/>
    <n v="0"/>
    <s v="Por Ejecutar"/>
    <n v="2743"/>
    <n v="2657"/>
    <n v="0.96864746627779807"/>
    <m/>
    <m/>
  </r>
  <r>
    <n v="72"/>
    <s v="OE1;PR_10;ACT_160"/>
    <x v="0"/>
    <s v="Fortalecer la Vigilancia."/>
    <s v="PR_10"/>
    <n v="2"/>
    <x v="0"/>
    <s v="PAI_01 - Operacional"/>
    <s v="ACT_160"/>
    <s v="Asegurar el procedimiento de notificaciones desplegado en la nueva versión de la cadena de valor, tramitando con oportunidad y calidad la notificacion del 100% de actos administrativos susceptibles de notificación."/>
    <s v="SG"/>
    <n v="4.4642857142857152E-4"/>
    <s v="Dic"/>
    <n v="0"/>
    <n v="0"/>
    <n v="0"/>
    <s v="Por Ejecutar"/>
    <n v="2743"/>
    <n v="2657"/>
    <n v="0.96864746627779807"/>
    <m/>
    <m/>
  </r>
  <r>
    <n v="73"/>
    <s v="OE1;PR_10;ACT_189"/>
    <x v="0"/>
    <s v="Fortalecer la Vigilancia."/>
    <s v="PR_10"/>
    <n v="2"/>
    <x v="0"/>
    <s v="PAI_01 - Operacional"/>
    <s v="ACT_189"/>
    <s v="Implementar Modelo Integrado de Planeción y Gestión - Mipg en cada una de sus 7 dimensiones según corresponda"/>
    <s v="SG"/>
    <n v="4.4642857142857152E-4"/>
    <s v="Ene"/>
    <n v="6"/>
    <n v="6"/>
    <n v="1"/>
    <s v="Culminada"/>
    <n v="6"/>
    <n v="6"/>
    <n v="1"/>
    <n v="22"/>
    <n v="22"/>
  </r>
  <r>
    <n v="73"/>
    <s v="OE1;PR_10;ACT_189"/>
    <x v="0"/>
    <s v="Fortalecer la Vigilancia."/>
    <s v="PR_10"/>
    <n v="2"/>
    <x v="0"/>
    <s v="PAI_01 - Operacional"/>
    <s v="ACT_189"/>
    <s v="Implementar Modelo Integrado de Planeción y Gestión - Mipg en cada una de sus 7 dimensiones según corresponda"/>
    <s v="SG"/>
    <n v="4.4642857142857152E-4"/>
    <s v="Feb"/>
    <n v="1"/>
    <n v="1"/>
    <n v="1"/>
    <s v="Culminada"/>
    <n v="7"/>
    <n v="7"/>
    <n v="1"/>
    <m/>
    <m/>
  </r>
  <r>
    <n v="73"/>
    <s v="OE1;PR_10;ACT_189"/>
    <x v="0"/>
    <s v="Fortalecer la Vigilancia."/>
    <s v="PR_10"/>
    <n v="2"/>
    <x v="0"/>
    <s v="PAI_01 - Operacional"/>
    <s v="ACT_189"/>
    <s v="Implementar Modelo Integrado de Planeción y Gestión - Mipg en cada una de sus 7 dimensiones según corresponda"/>
    <s v="SG"/>
    <n v="4.4642857142857152E-4"/>
    <s v="Mar"/>
    <n v="6"/>
    <n v="6"/>
    <n v="1"/>
    <s v="Culminada"/>
    <n v="13"/>
    <n v="13"/>
    <n v="1"/>
    <m/>
    <m/>
  </r>
  <r>
    <n v="73"/>
    <s v="OE1;PR_10;ACT_189"/>
    <x v="0"/>
    <s v="Fortalecer la Vigilancia."/>
    <s v="PR_10"/>
    <n v="2"/>
    <x v="0"/>
    <s v="PAI_01 - Operacional"/>
    <s v="ACT_189"/>
    <s v="Implementar Modelo Integrado de Planeción y Gestión - Mipg en cada una de sus 7 dimensiones según corresponda"/>
    <s v="SG"/>
    <n v="4.4642857142857152E-4"/>
    <s v="Abr"/>
    <n v="6"/>
    <n v="6"/>
    <n v="1"/>
    <s v="Culminada"/>
    <n v="19"/>
    <n v="19"/>
    <n v="1"/>
    <m/>
    <m/>
  </r>
  <r>
    <n v="73"/>
    <s v="OE1;PR_10;ACT_189"/>
    <x v="0"/>
    <s v="Fortalecer la Vigilancia."/>
    <s v="PR_10"/>
    <n v="2"/>
    <x v="0"/>
    <s v="PAI_01 - Operacional"/>
    <s v="ACT_189"/>
    <s v="Implementar Modelo Integrado de Planeción y Gestión - Mipg en cada una de sus 7 dimensiones según corresponda"/>
    <s v="SG"/>
    <n v="4.4642857142857152E-4"/>
    <s v="May"/>
    <n v="0"/>
    <n v="0"/>
    <n v="0"/>
    <s v="Por Ejecutar"/>
    <n v="19"/>
    <n v="19"/>
    <n v="1"/>
    <m/>
    <m/>
  </r>
  <r>
    <n v="73"/>
    <s v="OE1;PR_10;ACT_189"/>
    <x v="0"/>
    <s v="Fortalecer la Vigilancia."/>
    <s v="PR_10"/>
    <n v="2"/>
    <x v="0"/>
    <s v="PAI_01 - Operacional"/>
    <s v="ACT_189"/>
    <s v="Implementar Modelo Integrado de Planeción y Gestión - Mipg en cada una de sus 7 dimensiones según corresponda"/>
    <s v="SG"/>
    <n v="4.4642857142857152E-4"/>
    <s v="Jun"/>
    <n v="3"/>
    <n v="3"/>
    <n v="1"/>
    <s v="Culminada"/>
    <n v="22"/>
    <n v="22"/>
    <n v="1"/>
    <m/>
    <m/>
  </r>
  <r>
    <n v="73"/>
    <s v="OE1;PR_10;ACT_189"/>
    <x v="0"/>
    <s v="Fortalecer la Vigilancia."/>
    <s v="PR_10"/>
    <n v="2"/>
    <x v="0"/>
    <s v="PAI_01 - Operacional"/>
    <s v="ACT_189"/>
    <s v="Implementar Modelo Integrado de Planeción y Gestión - Mipg en cada una de sus 7 dimensiones según corresponda"/>
    <s v="SG"/>
    <n v="4.4642857142857152E-4"/>
    <s v="Jul"/>
    <n v="0"/>
    <n v="0"/>
    <n v="0"/>
    <s v="Por Ejecutar"/>
    <n v="22"/>
    <n v="22"/>
    <n v="1"/>
    <m/>
    <m/>
  </r>
  <r>
    <n v="73"/>
    <s v="OE1;PR_10;ACT_189"/>
    <x v="0"/>
    <s v="Fortalecer la Vigilancia."/>
    <s v="PR_10"/>
    <n v="2"/>
    <x v="0"/>
    <s v="PAI_01 - Operacional"/>
    <s v="ACT_189"/>
    <s v="Implementar Modelo Integrado de Planeción y Gestión - Mipg en cada una de sus 7 dimensiones según corresponda"/>
    <s v="SG"/>
    <n v="4.4642857142857152E-4"/>
    <s v="Ago"/>
    <n v="0"/>
    <n v="0"/>
    <n v="0"/>
    <s v="Por Ejecutar"/>
    <n v="22"/>
    <n v="22"/>
    <n v="1"/>
    <m/>
    <m/>
  </r>
  <r>
    <n v="73"/>
    <s v="OE1;PR_10;ACT_189"/>
    <x v="0"/>
    <s v="Fortalecer la Vigilancia."/>
    <s v="PR_10"/>
    <n v="2"/>
    <x v="0"/>
    <s v="PAI_01 - Operacional"/>
    <s v="ACT_189"/>
    <s v="Implementar Modelo Integrado de Planeción y Gestión - Mipg en cada una de sus 7 dimensiones según corresponda"/>
    <s v="SG"/>
    <n v="4.4642857142857152E-4"/>
    <s v="Sep"/>
    <n v="0"/>
    <n v="0"/>
    <n v="0"/>
    <s v="Por Ejecutar"/>
    <n v="22"/>
    <n v="22"/>
    <n v="1"/>
    <m/>
    <m/>
  </r>
  <r>
    <n v="73"/>
    <s v="OE1;PR_10;ACT_189"/>
    <x v="0"/>
    <s v="Fortalecer la Vigilancia."/>
    <s v="PR_10"/>
    <n v="2"/>
    <x v="0"/>
    <s v="PAI_01 - Operacional"/>
    <s v="ACT_189"/>
    <s v="Implementar Modelo Integrado de Planeción y Gestión - Mipg en cada una de sus 7 dimensiones según corresponda"/>
    <s v="SG"/>
    <n v="4.4642857142857152E-4"/>
    <s v="Oct"/>
    <n v="0"/>
    <n v="0"/>
    <n v="0"/>
    <s v="Por Ejecutar"/>
    <n v="22"/>
    <n v="22"/>
    <n v="1"/>
    <m/>
    <m/>
  </r>
  <r>
    <n v="73"/>
    <s v="OE1;PR_10;ACT_189"/>
    <x v="0"/>
    <s v="Fortalecer la Vigilancia."/>
    <s v="PR_10"/>
    <n v="2"/>
    <x v="0"/>
    <s v="PAI_01 - Operacional"/>
    <s v="ACT_189"/>
    <s v="Implementar Modelo Integrado de Planeción y Gestión - Mipg en cada una de sus 7 dimensiones según corresponda"/>
    <s v="SG"/>
    <n v="4.4642857142857152E-4"/>
    <s v="Nov"/>
    <n v="0"/>
    <n v="0"/>
    <n v="0"/>
    <s v="Por Ejecutar"/>
    <n v="22"/>
    <n v="22"/>
    <n v="1"/>
    <m/>
    <m/>
  </r>
  <r>
    <n v="73"/>
    <s v="OE1;PR_10;ACT_189"/>
    <x v="0"/>
    <s v="Fortalecer la Vigilancia."/>
    <s v="PR_10"/>
    <n v="2"/>
    <x v="0"/>
    <s v="PAI_01 - Operacional"/>
    <s v="ACT_189"/>
    <s v="Implementar Modelo Integrado de Planeción y Gestión - Mipg en cada una de sus 7 dimensiones según corresponda"/>
    <s v="SG"/>
    <n v="4.4642857142857152E-4"/>
    <s v="Dic"/>
    <n v="0"/>
    <n v="0"/>
    <n v="0"/>
    <s v="Por Ejecutar"/>
    <n v="22"/>
    <n v="22"/>
    <n v="1"/>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116"/>
    <n v="98"/>
    <n v="0.84482758620689657"/>
    <s v="En Seguimiento"/>
    <n v="116"/>
    <n v="98"/>
    <n v="0.84482758620689657"/>
    <n v="876"/>
    <n v="787"/>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202"/>
    <n v="160"/>
    <n v="0.79207920792079212"/>
    <s v="En Seguimiento"/>
    <n v="318"/>
    <n v="258"/>
    <n v="0.81132075471698117"/>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179"/>
    <n v="150"/>
    <n v="0.83798882681564246"/>
    <s v="En Seguimiento"/>
    <n v="497"/>
    <n v="408"/>
    <n v="0.82092555331991957"/>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191"/>
    <n v="191"/>
    <n v="1"/>
    <s v="Culminada"/>
    <n v="688"/>
    <n v="599"/>
    <n v="0.87063953488372092"/>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688"/>
    <n v="599"/>
    <n v="0.87063953488372092"/>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188"/>
    <n v="188"/>
    <n v="1"/>
    <s v="Culminada"/>
    <n v="876"/>
    <n v="787"/>
    <n v="0.89840182648401823"/>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876"/>
    <n v="787"/>
    <n v="0.89840182648401823"/>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876"/>
    <n v="787"/>
    <n v="0.89840182648401823"/>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876"/>
    <n v="787"/>
    <n v="0.89840182648401823"/>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876"/>
    <n v="787"/>
    <n v="0.89840182648401823"/>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876"/>
    <n v="787"/>
    <n v="0.89840182648401823"/>
    <m/>
    <m/>
  </r>
  <r>
    <n v="74"/>
    <s v="OE1;PR_10;ACT_162"/>
    <x v="0"/>
    <s v="Fortalecer la Vigilancia."/>
    <s v="PR_10"/>
    <n v="2"/>
    <x v="0"/>
    <s v="PAI_01 - Operacional"/>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876"/>
    <n v="787"/>
    <n v="0.89840182648401823"/>
    <m/>
    <m/>
  </r>
  <r>
    <n v="75"/>
    <s v="OE1;PR_10;ACT_157"/>
    <x v="0"/>
    <s v="Fortalecer la Vigilancia."/>
    <s v="PR_10"/>
    <n v="2"/>
    <x v="0"/>
    <s v="PAI_01 - Operacional"/>
    <s v="ACT_157"/>
    <s v="Fallar investigaciones administrativas en el término legal."/>
    <s v="DTTTA"/>
    <n v="4.4642857142857152E-4"/>
    <s v="Ene"/>
    <n v="0"/>
    <n v="0"/>
    <n v="0"/>
    <s v="Por Ejecutar"/>
    <n v="0"/>
    <n v="0"/>
    <n v="0"/>
    <n v="281"/>
    <n v="281"/>
  </r>
  <r>
    <n v="75"/>
    <s v="OE1;PR_10;ACT_157"/>
    <x v="0"/>
    <s v="Fortalecer la Vigilancia."/>
    <s v="PR_10"/>
    <n v="2"/>
    <x v="0"/>
    <s v="PAI_01 - Operacional"/>
    <s v="ACT_157"/>
    <s v="Fallar investigaciones administrativas en el término legal."/>
    <s v="DTTTA"/>
    <n v="4.4642857142857152E-4"/>
    <s v="Feb"/>
    <n v="0"/>
    <n v="0"/>
    <n v="0"/>
    <s v="Por Ejecutar"/>
    <n v="0"/>
    <n v="0"/>
    <n v="0"/>
    <m/>
    <m/>
  </r>
  <r>
    <n v="75"/>
    <s v="OE1;PR_10;ACT_157"/>
    <x v="0"/>
    <s v="Fortalecer la Vigilancia."/>
    <s v="PR_10"/>
    <n v="2"/>
    <x v="0"/>
    <s v="PAI_01 - Operacional"/>
    <s v="ACT_157"/>
    <s v="Fallar investigaciones administrativas en el término legal."/>
    <s v="DTTTA"/>
    <n v="4.4642857142857152E-4"/>
    <s v="Mar"/>
    <n v="0"/>
    <n v="0"/>
    <n v="0"/>
    <s v="Por Ejecutar"/>
    <n v="0"/>
    <n v="0"/>
    <n v="0"/>
    <m/>
    <m/>
  </r>
  <r>
    <n v="75"/>
    <s v="OE1;PR_10;ACT_157"/>
    <x v="0"/>
    <s v="Fortalecer la Vigilancia."/>
    <s v="PR_10"/>
    <n v="2"/>
    <x v="0"/>
    <s v="PAI_01 - Operacional"/>
    <s v="ACT_157"/>
    <s v="Fallar investigaciones administrativas en el término legal."/>
    <s v="DTTTA"/>
    <n v="4.4642857142857152E-4"/>
    <s v="Abr"/>
    <n v="0"/>
    <n v="0"/>
    <n v="0"/>
    <s v="Por Ejecutar"/>
    <n v="0"/>
    <n v="0"/>
    <n v="0"/>
    <m/>
    <m/>
  </r>
  <r>
    <n v="75"/>
    <s v="OE1;PR_10;ACT_157"/>
    <x v="0"/>
    <s v="Fortalecer la Vigilancia."/>
    <s v="PR_10"/>
    <n v="2"/>
    <x v="0"/>
    <s v="PAI_01 - Operacional"/>
    <s v="ACT_157"/>
    <s v="Fallar investigaciones administrativas en el término legal."/>
    <s v="DTTTA"/>
    <n v="4.4642857142857152E-4"/>
    <s v="May"/>
    <n v="279"/>
    <n v="279"/>
    <n v="1"/>
    <s v="Culminada"/>
    <n v="279"/>
    <n v="279"/>
    <n v="1"/>
    <m/>
    <m/>
  </r>
  <r>
    <n v="75"/>
    <s v="OE1;PR_10;ACT_157"/>
    <x v="0"/>
    <s v="Fortalecer la Vigilancia."/>
    <s v="PR_10"/>
    <n v="2"/>
    <x v="0"/>
    <s v="PAI_01 - Operacional"/>
    <s v="ACT_157"/>
    <s v="Fallar investigaciones administrativas en el término legal."/>
    <s v="DTTTA"/>
    <n v="4.4642857142857152E-4"/>
    <s v="Jun"/>
    <n v="2"/>
    <n v="2"/>
    <n v="1"/>
    <s v="Culminada"/>
    <n v="281"/>
    <n v="281"/>
    <n v="1"/>
    <m/>
    <m/>
  </r>
  <r>
    <n v="75"/>
    <s v="OE1;PR_10;ACT_157"/>
    <x v="0"/>
    <s v="Fortalecer la Vigilancia."/>
    <s v="PR_10"/>
    <n v="2"/>
    <x v="0"/>
    <s v="PAI_01 - Operacional"/>
    <s v="ACT_157"/>
    <s v="Fallar investigaciones administrativas en el término legal."/>
    <s v="DTTTA"/>
    <n v="4.4642857142857152E-4"/>
    <s v="Jul"/>
    <n v="0"/>
    <n v="0"/>
    <n v="0"/>
    <s v="Por Ejecutar"/>
    <n v="281"/>
    <n v="281"/>
    <n v="1"/>
    <m/>
    <m/>
  </r>
  <r>
    <n v="75"/>
    <s v="OE1;PR_10;ACT_157"/>
    <x v="0"/>
    <s v="Fortalecer la Vigilancia."/>
    <s v="PR_10"/>
    <n v="2"/>
    <x v="0"/>
    <s v="PAI_01 - Operacional"/>
    <s v="ACT_157"/>
    <s v="Fallar investigaciones administrativas en el término legal."/>
    <s v="DTTTA"/>
    <n v="4.4642857142857152E-4"/>
    <s v="Ago"/>
    <n v="0"/>
    <n v="0"/>
    <n v="0"/>
    <s v="Por Ejecutar"/>
    <n v="281"/>
    <n v="281"/>
    <n v="1"/>
    <m/>
    <m/>
  </r>
  <r>
    <n v="75"/>
    <s v="OE1;PR_10;ACT_157"/>
    <x v="0"/>
    <s v="Fortalecer la Vigilancia."/>
    <s v="PR_10"/>
    <n v="2"/>
    <x v="0"/>
    <s v="PAI_01 - Operacional"/>
    <s v="ACT_157"/>
    <s v="Fallar investigaciones administrativas en el término legal."/>
    <s v="DTTTA"/>
    <n v="4.4642857142857152E-4"/>
    <s v="Sep"/>
    <n v="0"/>
    <n v="0"/>
    <n v="0"/>
    <s v="Por Ejecutar"/>
    <n v="281"/>
    <n v="281"/>
    <n v="1"/>
    <m/>
    <m/>
  </r>
  <r>
    <n v="75"/>
    <s v="OE1;PR_10;ACT_157"/>
    <x v="0"/>
    <s v="Fortalecer la Vigilancia."/>
    <s v="PR_10"/>
    <n v="2"/>
    <x v="0"/>
    <s v="PAI_01 - Operacional"/>
    <s v="ACT_157"/>
    <s v="Fallar investigaciones administrativas en el término legal."/>
    <s v="DTTTA"/>
    <n v="4.4642857142857152E-4"/>
    <s v="Oct"/>
    <n v="0"/>
    <n v="0"/>
    <n v="0"/>
    <s v="Por Ejecutar"/>
    <n v="281"/>
    <n v="281"/>
    <n v="1"/>
    <m/>
    <m/>
  </r>
  <r>
    <n v="75"/>
    <s v="OE1;PR_10;ACT_157"/>
    <x v="0"/>
    <s v="Fortalecer la Vigilancia."/>
    <s v="PR_10"/>
    <n v="2"/>
    <x v="0"/>
    <s v="PAI_01 - Operacional"/>
    <s v="ACT_157"/>
    <s v="Fallar investigaciones administrativas en el término legal."/>
    <s v="DTTTA"/>
    <n v="4.4642857142857152E-4"/>
    <s v="Nov"/>
    <n v="0"/>
    <n v="0"/>
    <n v="0"/>
    <s v="Por Ejecutar"/>
    <n v="281"/>
    <n v="281"/>
    <n v="1"/>
    <m/>
    <m/>
  </r>
  <r>
    <n v="75"/>
    <s v="OE1;PR_10;ACT_157"/>
    <x v="0"/>
    <s v="Fortalecer la Vigilancia."/>
    <s v="PR_10"/>
    <n v="2"/>
    <x v="0"/>
    <s v="PAI_01 - Operacional"/>
    <s v="ACT_157"/>
    <s v="Fallar investigaciones administrativas en el término legal."/>
    <s v="DTTTA"/>
    <n v="4.4642857142857152E-4"/>
    <s v="Dic"/>
    <n v="0"/>
    <n v="0"/>
    <n v="0"/>
    <s v="Por Ejecutar"/>
    <n v="281"/>
    <n v="281"/>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Ene"/>
    <n v="1"/>
    <n v="1"/>
    <n v="1"/>
    <s v="Culminada"/>
    <n v="1"/>
    <n v="1"/>
    <n v="1"/>
    <n v="15"/>
    <n v="15"/>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Feb"/>
    <n v="2"/>
    <n v="2"/>
    <n v="1"/>
    <s v="Culminada"/>
    <n v="3"/>
    <n v="3"/>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Mar"/>
    <n v="4"/>
    <n v="4"/>
    <n v="1"/>
    <s v="Culminada"/>
    <n v="7"/>
    <n v="7"/>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Abr"/>
    <n v="3"/>
    <n v="3"/>
    <n v="1"/>
    <s v="Culminada"/>
    <n v="10"/>
    <n v="10"/>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May"/>
    <n v="3"/>
    <n v="3"/>
    <n v="1"/>
    <s v="Culminada"/>
    <n v="13"/>
    <n v="13"/>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Jun"/>
    <n v="2"/>
    <n v="2"/>
    <n v="1"/>
    <s v="Culminada"/>
    <n v="15"/>
    <n v="15"/>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Jul"/>
    <n v="0"/>
    <n v="0"/>
    <n v="0"/>
    <s v="Por Ejecutar"/>
    <n v="15"/>
    <n v="15"/>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Ago"/>
    <n v="0"/>
    <n v="0"/>
    <n v="0"/>
    <s v="Por Ejecutar"/>
    <n v="15"/>
    <n v="15"/>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Sep"/>
    <n v="0"/>
    <n v="0"/>
    <n v="0"/>
    <s v="Por Ejecutar"/>
    <n v="15"/>
    <n v="15"/>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Oct"/>
    <n v="0"/>
    <n v="0"/>
    <n v="0"/>
    <s v="Por Ejecutar"/>
    <n v="15"/>
    <n v="15"/>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Nov"/>
    <n v="0"/>
    <n v="0"/>
    <n v="0"/>
    <s v="Por Ejecutar"/>
    <n v="15"/>
    <n v="15"/>
    <n v="1"/>
    <m/>
    <m/>
  </r>
  <r>
    <n v="76"/>
    <s v="OE2;PR_10;ACT_158"/>
    <x v="2"/>
    <s v="Fortalecer las Tecnologías de la Información y las Telecomunicaciones."/>
    <s v="PR_10"/>
    <n v="2"/>
    <x v="0"/>
    <s v="PAI_01 - Operacional"/>
    <s v="ACT_158"/>
    <s v="Implementar Modelo Integrado de Planeción y Gestión - Mipg en cada una de sus 7 dimensiones según corresponda"/>
    <s v="OTIC"/>
    <n v="4.4642857142857152E-4"/>
    <s v="Dic"/>
    <n v="0"/>
    <n v="0"/>
    <n v="0"/>
    <s v="Por Ejecutar"/>
    <n v="15"/>
    <n v="15"/>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Ene"/>
    <n v="3"/>
    <n v="3"/>
    <n v="1"/>
    <s v="Culminada"/>
    <n v="3"/>
    <n v="3"/>
    <n v="1"/>
    <n v="18"/>
    <n v="18"/>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Feb"/>
    <n v="3"/>
    <n v="3"/>
    <n v="1"/>
    <s v="Culminada"/>
    <n v="6"/>
    <n v="6"/>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Mar"/>
    <n v="3"/>
    <n v="3"/>
    <n v="1"/>
    <s v="Culminada"/>
    <n v="9"/>
    <n v="9"/>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Abr"/>
    <n v="3"/>
    <n v="3"/>
    <n v="1"/>
    <s v="Culminada"/>
    <n v="12"/>
    <n v="12"/>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May"/>
    <n v="3"/>
    <n v="3"/>
    <n v="1"/>
    <s v="Culminada"/>
    <n v="15"/>
    <n v="15"/>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Jun"/>
    <n v="3"/>
    <n v="3"/>
    <n v="1"/>
    <s v="Culminada"/>
    <n v="18"/>
    <n v="18"/>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Jul"/>
    <n v="0"/>
    <n v="0"/>
    <n v="0"/>
    <s v="Por Ejecutar"/>
    <n v="18"/>
    <n v="18"/>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Ago"/>
    <n v="0"/>
    <n v="0"/>
    <n v="0"/>
    <s v="Por Ejecutar"/>
    <n v="18"/>
    <n v="18"/>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Sep"/>
    <n v="0"/>
    <n v="0"/>
    <n v="0"/>
    <s v="Por Ejecutar"/>
    <n v="18"/>
    <n v="18"/>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Oct"/>
    <n v="0"/>
    <n v="0"/>
    <n v="0"/>
    <s v="Por Ejecutar"/>
    <n v="18"/>
    <n v="18"/>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Nov"/>
    <n v="0"/>
    <n v="0"/>
    <n v="0"/>
    <s v="Por Ejecutar"/>
    <n v="18"/>
    <n v="18"/>
    <n v="1"/>
    <m/>
    <m/>
  </r>
  <r>
    <n v="77"/>
    <s v="OE2;PR_10;ACT_19"/>
    <x v="2"/>
    <s v="Fortalecer las Tecnologías de la Información y las Telecomunicaciones."/>
    <s v="PR_10"/>
    <n v="2"/>
    <x v="0"/>
    <s v="PAI_01 - Operacional"/>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TIC"/>
    <n v="4.4642857142857152E-4"/>
    <s v="Dic"/>
    <n v="0"/>
    <n v="0"/>
    <n v="0"/>
    <s v="Por Ejecutar"/>
    <n v="18"/>
    <n v="18"/>
    <n v="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Ene"/>
    <n v="0.16"/>
    <n v="0.16"/>
    <n v="1"/>
    <s v="Culminada"/>
    <n v="0.16"/>
    <n v="0.16"/>
    <n v="1"/>
    <n v="0.99999699999999991"/>
    <n v="0.49999899999999997"/>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Feb"/>
    <n v="0.01"/>
    <n v="0.01"/>
    <n v="1"/>
    <s v="Culminada"/>
    <n v="0.17"/>
    <n v="0.17"/>
    <n v="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Mar"/>
    <n v="0.08"/>
    <n v="0.08"/>
    <n v="1"/>
    <s v="Culminada"/>
    <n v="0.25"/>
    <n v="0.25"/>
    <n v="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Abr"/>
    <n v="8.3333000000000004E-2"/>
    <n v="8.3333000000000004E-2"/>
    <n v="1"/>
    <s v="Culminada"/>
    <n v="0.33333299999999999"/>
    <n v="0.33333299999999999"/>
    <n v="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May"/>
    <n v="8.3333000000000004E-2"/>
    <n v="8.3333000000000004E-2"/>
    <n v="1"/>
    <s v="Culminada"/>
    <n v="0.41666599999999998"/>
    <n v="0.41666599999999998"/>
    <n v="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Jun"/>
    <n v="8.3333000000000004E-2"/>
    <n v="8.3333000000000004E-2"/>
    <n v="1"/>
    <s v="Culminada"/>
    <n v="0.49999899999999997"/>
    <n v="0.49999899999999997"/>
    <n v="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Jul"/>
    <n v="8.3333000000000004E-2"/>
    <n v="0"/>
    <n v="0"/>
    <s v="Por Ejecutar"/>
    <n v="0.58333199999999996"/>
    <n v="0.49999899999999997"/>
    <n v="0.85714310204137611"/>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Ago"/>
    <n v="8.3333000000000004E-2"/>
    <n v="0"/>
    <n v="0"/>
    <s v="Por Ejecutar"/>
    <n v="0.66666499999999995"/>
    <n v="0.49999899999999997"/>
    <n v="0.75000037500093752"/>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Sep"/>
    <n v="8.3333000000000004E-2"/>
    <n v="0"/>
    <n v="0"/>
    <s v="Por Ejecutar"/>
    <n v="0.74999799999999994"/>
    <n v="0.49999899999999997"/>
    <n v="0.66666711111229626"/>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Oct"/>
    <n v="8.3333000000000004E-2"/>
    <n v="0"/>
    <n v="0"/>
    <s v="Por Ejecutar"/>
    <n v="0.83333099999999993"/>
    <n v="0.49999899999999997"/>
    <n v="0.60000048000134398"/>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Nov"/>
    <n v="8.3333000000000004E-2"/>
    <n v="0"/>
    <n v="0"/>
    <s v="Por Ejecutar"/>
    <n v="0.91666399999999992"/>
    <n v="0.49999899999999997"/>
    <n v="0.54545504132375655"/>
    <m/>
    <m/>
  </r>
  <r>
    <n v="78"/>
    <s v="OE2;PR_10;ACT_20"/>
    <x v="2"/>
    <s v="Fortalecer las Tecnologías de la Información y las Telecomunicaciones."/>
    <s v="PR_10"/>
    <n v="12"/>
    <x v="0"/>
    <s v="PAI_10 - Tecnologías de la Información y las Comunicaciones"/>
    <s v="ACT_20"/>
    <s v="Implementar IPV6 desde el punto de vista de Activos Fijos"/>
    <s v="OTIC"/>
    <n v="4.4642857142857152E-4"/>
    <s v="Dic"/>
    <n v="8.3333000000000004E-2"/>
    <n v="0"/>
    <n v="0"/>
    <s v="Por Ejecutar"/>
    <n v="0.99999699999999991"/>
    <n v="0.49999899999999997"/>
    <n v="0.50000050000149998"/>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Ene"/>
    <n v="0.05"/>
    <n v="0.05"/>
    <n v="1"/>
    <s v="Culminada"/>
    <n v="0.05"/>
    <n v="0.05"/>
    <n v="1"/>
    <n v="0.8"/>
    <n v="0.4"/>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Feb"/>
    <n v="0.05"/>
    <n v="0.05"/>
    <n v="1"/>
    <s v="Culminada"/>
    <n v="0.1"/>
    <n v="0.1"/>
    <n v="1"/>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Mar"/>
    <n v="0.1"/>
    <n v="0.1"/>
    <n v="1"/>
    <s v="Culminada"/>
    <n v="0.2"/>
    <n v="0.2"/>
    <n v="1"/>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Abr"/>
    <n v="0.05"/>
    <n v="0.05"/>
    <n v="1"/>
    <s v="Culminada"/>
    <n v="0.25"/>
    <n v="0.25"/>
    <n v="1"/>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May"/>
    <n v="0.05"/>
    <n v="0.05"/>
    <n v="1"/>
    <s v="Culminada"/>
    <n v="0.3"/>
    <n v="0.3"/>
    <n v="1"/>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Jun"/>
    <n v="0.1"/>
    <n v="0.1"/>
    <n v="1"/>
    <s v="Culminada"/>
    <n v="0.4"/>
    <n v="0.4"/>
    <n v="1"/>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Jul"/>
    <n v="0.05"/>
    <n v="0"/>
    <n v="0"/>
    <s v="Por Ejecutar"/>
    <n v="0.45"/>
    <n v="0.4"/>
    <n v="0.88888888888888895"/>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Ago"/>
    <n v="0.05"/>
    <n v="0"/>
    <n v="0"/>
    <s v="Por Ejecutar"/>
    <n v="0.5"/>
    <n v="0.4"/>
    <n v="0.8"/>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Sep"/>
    <n v="0.1"/>
    <n v="0"/>
    <n v="0"/>
    <s v="Por Ejecutar"/>
    <n v="0.6"/>
    <n v="0.4"/>
    <n v="0.66666666666666674"/>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Oct"/>
    <n v="0.05"/>
    <n v="0"/>
    <n v="0"/>
    <s v="Por Ejecutar"/>
    <n v="0.65"/>
    <n v="0.4"/>
    <n v="0.61538461538461542"/>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Nov"/>
    <n v="0.05"/>
    <n v="0"/>
    <n v="0"/>
    <s v="Por Ejecutar"/>
    <n v="0.70000000000000007"/>
    <n v="0.4"/>
    <n v="0.5714285714285714"/>
    <m/>
    <m/>
  </r>
  <r>
    <n v="79"/>
    <s v="OE2;PR_10;ACT_21"/>
    <x v="2"/>
    <s v="Fortalecer las Tecnologías de la Información y las Telecomunicaciones."/>
    <s v="PR_10"/>
    <n v="12"/>
    <x v="0"/>
    <s v="PAI_10 - Tecnologías de la Información y las Comunicaciones"/>
    <s v="ACT_21"/>
    <s v="Implementar avances en el modelo de Seguridad y Privacidad de la información - MSPI"/>
    <s v="OTIC"/>
    <n v="4.4642857142857152E-4"/>
    <s v="Dic"/>
    <n v="0.1"/>
    <n v="0"/>
    <n v="0"/>
    <s v="Por Ejecutar"/>
    <n v="0.8"/>
    <n v="0.4"/>
    <n v="0.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Ene"/>
    <n v="0"/>
    <n v="0"/>
    <n v="0"/>
    <s v="Por Ejecutar"/>
    <n v="0"/>
    <n v="0"/>
    <n v="0"/>
    <n v="3"/>
    <n v="1.5"/>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Feb"/>
    <n v="0"/>
    <n v="0"/>
    <n v="0"/>
    <s v="Por Ejecutar"/>
    <n v="0"/>
    <n v="0"/>
    <n v="0"/>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Mar"/>
    <n v="0"/>
    <n v="0"/>
    <n v="0"/>
    <s v="Por Ejecutar"/>
    <n v="0"/>
    <n v="0"/>
    <n v="0"/>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Abr"/>
    <n v="0"/>
    <n v="0.5"/>
    <n v="0"/>
    <s v="Por Ejecutar"/>
    <n v="0"/>
    <n v="0.5"/>
    <n v="0"/>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May"/>
    <n v="0"/>
    <n v="0"/>
    <n v="0"/>
    <s v="Por Ejecutar"/>
    <n v="0"/>
    <n v="0.5"/>
    <n v="0"/>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Jun"/>
    <n v="1"/>
    <n v="1"/>
    <n v="1"/>
    <s v="Culminada"/>
    <n v="1"/>
    <n v="1.5"/>
    <n v="1.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Jul"/>
    <n v="0"/>
    <n v="0"/>
    <n v="0"/>
    <s v="Por Ejecutar"/>
    <n v="1"/>
    <n v="1.5"/>
    <n v="1.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Ago"/>
    <n v="0"/>
    <n v="0"/>
    <n v="0"/>
    <s v="Por Ejecutar"/>
    <n v="1"/>
    <n v="1.5"/>
    <n v="1.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Sep"/>
    <n v="1"/>
    <n v="0"/>
    <n v="0"/>
    <s v="Por Ejecutar"/>
    <n v="2"/>
    <n v="1.5"/>
    <n v="0.7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Oct"/>
    <n v="0"/>
    <n v="0"/>
    <n v="0"/>
    <s v="Por Ejecutar"/>
    <n v="2"/>
    <n v="1.5"/>
    <n v="0.7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Nov"/>
    <n v="0"/>
    <n v="0"/>
    <n v="0"/>
    <s v="Por Ejecutar"/>
    <n v="2"/>
    <n v="1.5"/>
    <n v="0.75"/>
    <m/>
    <m/>
  </r>
  <r>
    <n v="80"/>
    <s v="OE2;PR_10;ACT_22"/>
    <x v="2"/>
    <s v="Fortalecer las Tecnologías de la Información y las Telecomunicaciones."/>
    <s v="PR_10"/>
    <n v="12"/>
    <x v="0"/>
    <s v="PAI_10 - Tecnologías de la Información y las Comunicaciones"/>
    <s v="ACT_22"/>
    <s v="Implementar ruta de excelencia GEL - Plan de Gestión documental, desde el punto de vista personas"/>
    <s v="OTIC"/>
    <n v="4.4642857142857152E-4"/>
    <s v="Dic"/>
    <n v="1"/>
    <n v="0"/>
    <n v="0"/>
    <s v="Por Ejecutar"/>
    <n v="3"/>
    <n v="1.5"/>
    <n v="0.5"/>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Ene"/>
    <n v="0"/>
    <n v="0"/>
    <n v="0"/>
    <s v="Por Ejecutar"/>
    <n v="0"/>
    <n v="0"/>
    <n v="0"/>
    <n v="5"/>
    <n v="3"/>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Feb"/>
    <n v="0"/>
    <n v="1"/>
    <n v="0"/>
    <s v="Por Ejecutar"/>
    <n v="0"/>
    <n v="1"/>
    <n v="0"/>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Mar"/>
    <n v="0"/>
    <n v="0"/>
    <n v="0"/>
    <s v="Por Ejecutar"/>
    <n v="0"/>
    <n v="1"/>
    <n v="0"/>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Abr"/>
    <n v="1"/>
    <n v="1"/>
    <n v="1"/>
    <s v="Culminada"/>
    <n v="1"/>
    <n v="2"/>
    <n v="2"/>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May"/>
    <n v="0"/>
    <n v="0"/>
    <n v="0"/>
    <s v="Por Ejecutar"/>
    <n v="1"/>
    <n v="2"/>
    <n v="2"/>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Jun"/>
    <n v="0"/>
    <n v="1"/>
    <n v="0"/>
    <s v="Por Ejecutar"/>
    <n v="1"/>
    <n v="3"/>
    <n v="3"/>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Jul"/>
    <n v="0"/>
    <n v="0"/>
    <n v="0"/>
    <s v="Por Ejecutar"/>
    <n v="1"/>
    <n v="3"/>
    <n v="3"/>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Ago"/>
    <n v="1"/>
    <n v="0"/>
    <n v="0"/>
    <s v="Por Ejecutar"/>
    <n v="2"/>
    <n v="3"/>
    <n v="1.5"/>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Sep"/>
    <n v="1"/>
    <n v="0"/>
    <n v="0"/>
    <s v="Por Ejecutar"/>
    <n v="3"/>
    <n v="3"/>
    <n v="1"/>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Oct"/>
    <n v="0"/>
    <n v="0"/>
    <n v="0"/>
    <s v="Por Ejecutar"/>
    <n v="3"/>
    <n v="3"/>
    <n v="1"/>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Nov"/>
    <n v="1"/>
    <n v="0"/>
    <n v="0"/>
    <s v="Por Ejecutar"/>
    <n v="4"/>
    <n v="3"/>
    <n v="0.75"/>
    <m/>
    <m/>
  </r>
  <r>
    <n v="81"/>
    <s v="OE2;PR_10;ACT_23"/>
    <x v="2"/>
    <s v="Fortalecer las Tecnologías de la Información y las Telecomunicaciones."/>
    <s v="PR_10"/>
    <n v="13"/>
    <x v="0"/>
    <s v="PAI_10 - Tecnologías de la Información y las Comunicaciones"/>
    <s v="ACT_23"/>
    <s v="Mitigar y evitar los riesgos de Seguridad identificados en la matriz de riesgos de Seguridad, de acuerdo a los lineamientos para el tratamiento de riesgos definidos en la SPT."/>
    <s v="OTIC"/>
    <n v="4.4642857142857152E-4"/>
    <s v="Dic"/>
    <n v="1"/>
    <n v="0"/>
    <n v="0"/>
    <s v="Por Ejecutar"/>
    <n v="5"/>
    <n v="3"/>
    <n v="0.6"/>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Ene"/>
    <n v="0"/>
    <n v="0"/>
    <n v="0"/>
    <s v="Por Ejecutar"/>
    <n v="0"/>
    <n v="0"/>
    <n v="0"/>
    <n v="1"/>
    <n v="0.5"/>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Feb"/>
    <n v="0.1"/>
    <n v="0.1"/>
    <n v="1"/>
    <s v="Culminada"/>
    <n v="0.1"/>
    <n v="0.1"/>
    <n v="1"/>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Mar"/>
    <n v="0.15"/>
    <n v="0.15"/>
    <n v="1"/>
    <s v="Culminada"/>
    <n v="0.25"/>
    <n v="0.25"/>
    <n v="1"/>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Abr"/>
    <n v="0.05"/>
    <n v="0.05"/>
    <n v="1"/>
    <s v="Culminada"/>
    <n v="0.3"/>
    <n v="0.3"/>
    <n v="1"/>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May"/>
    <n v="0.1"/>
    <n v="0.1"/>
    <n v="1"/>
    <s v="Culminada"/>
    <n v="0.4"/>
    <n v="0.4"/>
    <n v="1"/>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Jun"/>
    <n v="0.1"/>
    <n v="0.1"/>
    <n v="1"/>
    <s v="Culminada"/>
    <n v="0.5"/>
    <n v="0.5"/>
    <n v="1"/>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Jul"/>
    <n v="0.05"/>
    <n v="0"/>
    <n v="0"/>
    <s v="Por Ejecutar"/>
    <n v="0.55000000000000004"/>
    <n v="0.5"/>
    <n v="0.90909090909090906"/>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Ago"/>
    <n v="0.1"/>
    <n v="0"/>
    <n v="0"/>
    <s v="Por Ejecutar"/>
    <n v="0.65"/>
    <n v="0.5"/>
    <n v="0.76923076923076916"/>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Sep"/>
    <n v="0.1"/>
    <n v="0"/>
    <n v="0"/>
    <s v="Por Ejecutar"/>
    <n v="0.75"/>
    <n v="0.5"/>
    <n v="0.66666666666666663"/>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Oct"/>
    <n v="0.05"/>
    <n v="0"/>
    <n v="0"/>
    <s v="Por Ejecutar"/>
    <n v="0.8"/>
    <n v="0.5"/>
    <n v="0.625"/>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Nov"/>
    <n v="0.1"/>
    <n v="0"/>
    <n v="0"/>
    <s v="Por Ejecutar"/>
    <n v="0.9"/>
    <n v="0.5"/>
    <n v="0.55555555555555558"/>
    <m/>
    <m/>
  </r>
  <r>
    <n v="82"/>
    <s v="OE2;PR_10;ACT_24"/>
    <x v="2"/>
    <s v="Fortalecer las Tecnologías de la Información y las Telecomunicaciones."/>
    <s v="PR_10"/>
    <n v="14"/>
    <x v="0"/>
    <s v="PAI_10 - Tecnologías de la Información y las Comunicaciones"/>
    <s v="ACT_24"/>
    <s v="Implementar el plan de tratamiento de riesgos de seguridad y privacidad de la información"/>
    <s v="OTIC"/>
    <n v="4.4642857142857152E-4"/>
    <s v="Dic"/>
    <n v="0.1"/>
    <n v="0"/>
    <n v="0"/>
    <s v="Por Ejecutar"/>
    <n v="1"/>
    <n v="0.5"/>
    <n v="0.5"/>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Ene"/>
    <n v="0"/>
    <n v="0"/>
    <n v="0"/>
    <s v="Por Ejecutar"/>
    <n v="0"/>
    <n v="0"/>
    <n v="0"/>
    <n v="1"/>
    <n v="1"/>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Feb"/>
    <n v="0"/>
    <n v="0"/>
    <n v="0"/>
    <s v="Por Ejecutar"/>
    <n v="0"/>
    <n v="0"/>
    <n v="0"/>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Mar"/>
    <n v="0"/>
    <n v="0"/>
    <n v="0"/>
    <s v="Por Ejecutar"/>
    <n v="0"/>
    <n v="0"/>
    <n v="0"/>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Abr"/>
    <n v="0"/>
    <n v="0"/>
    <n v="0"/>
    <s v="Por Ejecutar"/>
    <n v="0"/>
    <n v="0"/>
    <n v="0"/>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May"/>
    <n v="0"/>
    <n v="0"/>
    <n v="0"/>
    <s v="Por Ejecutar"/>
    <n v="0"/>
    <n v="0"/>
    <n v="0"/>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Jun"/>
    <n v="1"/>
    <n v="1"/>
    <n v="1"/>
    <s v="Culminada"/>
    <n v="1"/>
    <n v="1"/>
    <n v="1"/>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Jul"/>
    <n v="0"/>
    <n v="0"/>
    <n v="0"/>
    <s v="Por Ejecutar"/>
    <n v="1"/>
    <n v="1"/>
    <n v="1"/>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Ago"/>
    <n v="0"/>
    <n v="0"/>
    <n v="0"/>
    <s v="Por Ejecutar"/>
    <n v="1"/>
    <n v="1"/>
    <n v="1"/>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Sep"/>
    <n v="0"/>
    <n v="0"/>
    <n v="0"/>
    <s v="Por Ejecutar"/>
    <n v="1"/>
    <n v="1"/>
    <n v="1"/>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Oct"/>
    <n v="0"/>
    <n v="0"/>
    <n v="0"/>
    <s v="Por Ejecutar"/>
    <n v="1"/>
    <n v="1"/>
    <n v="1"/>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Nov"/>
    <n v="0"/>
    <n v="0"/>
    <n v="0"/>
    <s v="Por Ejecutar"/>
    <n v="1"/>
    <n v="1"/>
    <n v="1"/>
    <m/>
    <m/>
  </r>
  <r>
    <n v="83"/>
    <s v="OE2;PR_10;ACT_25"/>
    <x v="2"/>
    <s v="Fortalecer las Tecnologías de la Información y las Telecomunicaciones."/>
    <s v="PR_10"/>
    <n v="14"/>
    <x v="0"/>
    <s v="PAI_10 - Tecnologías de la Información y las Comunicaciones"/>
    <s v="ACT_25"/>
    <s v="Actualizar la Política de Seguridad de la Información de la Entidad."/>
    <s v="OTIC"/>
    <n v="4.4642857142857152E-4"/>
    <s v="Dic"/>
    <n v="0"/>
    <n v="0"/>
    <n v="0"/>
    <s v="Por Ejecutar"/>
    <n v="1"/>
    <n v="1"/>
    <n v="1"/>
    <m/>
    <m/>
  </r>
  <r>
    <n v="84"/>
    <s v="OE2;PR_10;ACT_26"/>
    <x v="2"/>
    <s v="Fortalecer las Tecnologías de la Información y las Telecomunicaciones."/>
    <s v="PR_10"/>
    <n v="2"/>
    <x v="0"/>
    <s v="PAI_01 - Operacional"/>
    <s v="ACT_26"/>
    <s v="Implementar Políticas de Seguridad"/>
    <s v="OTIC"/>
    <n v="4.4642857142857152E-4"/>
    <s v="Ene"/>
    <n v="0"/>
    <n v="0"/>
    <n v="0"/>
    <s v="Por Ejecutar"/>
    <n v="0"/>
    <n v="0"/>
    <n v="0"/>
    <n v="4"/>
    <n v="2"/>
  </r>
  <r>
    <n v="84"/>
    <s v="OE2;PR_10;ACT_26"/>
    <x v="2"/>
    <s v="Fortalecer las Tecnologías de la Información y las Telecomunicaciones."/>
    <s v="PR_10"/>
    <n v="2"/>
    <x v="0"/>
    <s v="PAI_01 - Operacional"/>
    <s v="ACT_26"/>
    <s v="Implementar Políticas de Seguridad"/>
    <s v="OTIC"/>
    <n v="4.4642857142857152E-4"/>
    <s v="Feb"/>
    <n v="1"/>
    <n v="1"/>
    <n v="1"/>
    <s v="Culminada"/>
    <n v="1"/>
    <n v="1"/>
    <n v="1"/>
    <m/>
    <m/>
  </r>
  <r>
    <n v="84"/>
    <s v="OE2;PR_10;ACT_26"/>
    <x v="2"/>
    <s v="Fortalecer las Tecnologías de la Información y las Telecomunicaciones."/>
    <s v="PR_10"/>
    <n v="2"/>
    <x v="0"/>
    <s v="PAI_01 - Operacional"/>
    <s v="ACT_26"/>
    <s v="Implementar Políticas de Seguridad"/>
    <s v="OTIC"/>
    <n v="4.4642857142857152E-4"/>
    <s v="Mar"/>
    <n v="0"/>
    <n v="0"/>
    <n v="0"/>
    <s v="Por Ejecutar"/>
    <n v="1"/>
    <n v="1"/>
    <n v="1"/>
    <m/>
    <m/>
  </r>
  <r>
    <n v="84"/>
    <s v="OE2;PR_10;ACT_26"/>
    <x v="2"/>
    <s v="Fortalecer las Tecnologías de la Información y las Telecomunicaciones."/>
    <s v="PR_10"/>
    <n v="2"/>
    <x v="0"/>
    <s v="PAI_01 - Operacional"/>
    <s v="ACT_26"/>
    <s v="Implementar Políticas de Seguridad"/>
    <s v="OTIC"/>
    <n v="4.4642857142857152E-4"/>
    <s v="Abr"/>
    <n v="0"/>
    <n v="0"/>
    <n v="0"/>
    <s v="Por Ejecutar"/>
    <n v="1"/>
    <n v="1"/>
    <n v="1"/>
    <m/>
    <m/>
  </r>
  <r>
    <n v="84"/>
    <s v="OE2;PR_10;ACT_26"/>
    <x v="2"/>
    <s v="Fortalecer las Tecnologías de la Información y las Telecomunicaciones."/>
    <s v="PR_10"/>
    <n v="2"/>
    <x v="0"/>
    <s v="PAI_01 - Operacional"/>
    <s v="ACT_26"/>
    <s v="Implementar Políticas de Seguridad"/>
    <s v="OTIC"/>
    <n v="4.4642857142857152E-4"/>
    <s v="May"/>
    <n v="1"/>
    <n v="1"/>
    <n v="1"/>
    <s v="Culminada"/>
    <n v="2"/>
    <n v="2"/>
    <n v="1"/>
    <m/>
    <m/>
  </r>
  <r>
    <n v="84"/>
    <s v="OE2;PR_10;ACT_26"/>
    <x v="2"/>
    <s v="Fortalecer las Tecnologías de la Información y las Telecomunicaciones."/>
    <s v="PR_10"/>
    <n v="2"/>
    <x v="0"/>
    <s v="PAI_01 - Operacional"/>
    <s v="ACT_26"/>
    <s v="Implementar Políticas de Seguridad"/>
    <s v="OTIC"/>
    <n v="4.4642857142857152E-4"/>
    <s v="Jun"/>
    <n v="0"/>
    <n v="0"/>
    <n v="0"/>
    <s v="Por Ejecutar"/>
    <n v="2"/>
    <n v="2"/>
    <n v="1"/>
    <m/>
    <m/>
  </r>
  <r>
    <n v="84"/>
    <s v="OE2;PR_10;ACT_26"/>
    <x v="2"/>
    <s v="Fortalecer las Tecnologías de la Información y las Telecomunicaciones."/>
    <s v="PR_10"/>
    <n v="2"/>
    <x v="0"/>
    <s v="PAI_01 - Operacional"/>
    <s v="ACT_26"/>
    <s v="Implementar Políticas de Seguridad"/>
    <s v="OTIC"/>
    <n v="4.4642857142857152E-4"/>
    <s v="Jul"/>
    <n v="0"/>
    <n v="0"/>
    <n v="0"/>
    <s v="Por Ejecutar"/>
    <n v="2"/>
    <n v="2"/>
    <n v="1"/>
    <m/>
    <m/>
  </r>
  <r>
    <n v="84"/>
    <s v="OE2;PR_10;ACT_26"/>
    <x v="2"/>
    <s v="Fortalecer las Tecnologías de la Información y las Telecomunicaciones."/>
    <s v="PR_10"/>
    <n v="2"/>
    <x v="0"/>
    <s v="PAI_01 - Operacional"/>
    <s v="ACT_26"/>
    <s v="Implementar Políticas de Seguridad"/>
    <s v="OTIC"/>
    <n v="4.4642857142857152E-4"/>
    <s v="Ago"/>
    <n v="1"/>
    <n v="0"/>
    <n v="0"/>
    <s v="Por Ejecutar"/>
    <n v="3"/>
    <n v="2"/>
    <n v="0.66666666666666663"/>
    <m/>
    <m/>
  </r>
  <r>
    <n v="84"/>
    <s v="OE2;PR_10;ACT_26"/>
    <x v="2"/>
    <s v="Fortalecer las Tecnologías de la Información y las Telecomunicaciones."/>
    <s v="PR_10"/>
    <n v="2"/>
    <x v="0"/>
    <s v="PAI_01 - Operacional"/>
    <s v="ACT_26"/>
    <s v="Implementar Políticas de Seguridad"/>
    <s v="OTIC"/>
    <n v="4.4642857142857152E-4"/>
    <s v="Sep"/>
    <n v="0"/>
    <n v="0"/>
    <n v="0"/>
    <s v="Por Ejecutar"/>
    <n v="3"/>
    <n v="2"/>
    <n v="0.66666666666666663"/>
    <m/>
    <m/>
  </r>
  <r>
    <n v="84"/>
    <s v="OE2;PR_10;ACT_26"/>
    <x v="2"/>
    <s v="Fortalecer las Tecnologías de la Información y las Telecomunicaciones."/>
    <s v="PR_10"/>
    <n v="2"/>
    <x v="0"/>
    <s v="PAI_01 - Operacional"/>
    <s v="ACT_26"/>
    <s v="Implementar Políticas de Seguridad"/>
    <s v="OTIC"/>
    <n v="4.4642857142857152E-4"/>
    <s v="Oct"/>
    <n v="0"/>
    <n v="0"/>
    <n v="0"/>
    <s v="Por Ejecutar"/>
    <n v="3"/>
    <n v="2"/>
    <n v="0.66666666666666663"/>
    <m/>
    <m/>
  </r>
  <r>
    <n v="84"/>
    <s v="OE2;PR_10;ACT_26"/>
    <x v="2"/>
    <s v="Fortalecer las Tecnologías de la Información y las Telecomunicaciones."/>
    <s v="PR_10"/>
    <n v="2"/>
    <x v="0"/>
    <s v="PAI_01 - Operacional"/>
    <s v="ACT_26"/>
    <s v="Implementar Políticas de Seguridad"/>
    <s v="OTIC"/>
    <n v="4.4642857142857152E-4"/>
    <s v="Nov"/>
    <n v="1"/>
    <n v="0"/>
    <n v="0"/>
    <s v="Por Ejecutar"/>
    <n v="4"/>
    <n v="2"/>
    <n v="0.5"/>
    <m/>
    <m/>
  </r>
  <r>
    <n v="84"/>
    <s v="OE2;PR_10;ACT_26"/>
    <x v="2"/>
    <s v="Fortalecer las Tecnologías de la Información y las Telecomunicaciones."/>
    <s v="PR_10"/>
    <n v="2"/>
    <x v="0"/>
    <s v="PAI_01 - Operacional"/>
    <s v="ACT_26"/>
    <s v="Implementar Políticas de Seguridad"/>
    <s v="OTIC"/>
    <n v="4.4642857142857152E-4"/>
    <s v="Dic"/>
    <n v="0"/>
    <n v="0"/>
    <n v="0"/>
    <s v="Por Ejecutar"/>
    <n v="4"/>
    <n v="2"/>
    <n v="0.5"/>
    <m/>
    <m/>
  </r>
  <r>
    <n v="85"/>
    <s v="OE2;PR_10;ACT_27"/>
    <x v="2"/>
    <s v="Fortalecer las Tecnologías de la Información y las Telecomunicaciones."/>
    <s v="PR_10"/>
    <n v="2"/>
    <x v="0"/>
    <s v="PAI_01 - Operacional"/>
    <s v="ACT_27"/>
    <s v="Mantener y ajustar modelo de continuidad de negocio"/>
    <s v="OTIC"/>
    <n v="4.4642857142857152E-4"/>
    <s v="Ene"/>
    <n v="0"/>
    <n v="0"/>
    <n v="0"/>
    <s v="Por Ejecutar"/>
    <n v="0"/>
    <n v="0"/>
    <n v="0"/>
    <n v="1"/>
    <n v="0"/>
  </r>
  <r>
    <n v="85"/>
    <s v="OE2;PR_10;ACT_27"/>
    <x v="2"/>
    <s v="Fortalecer las Tecnologías de la Información y las Telecomunicaciones."/>
    <s v="PR_10"/>
    <n v="2"/>
    <x v="0"/>
    <s v="PAI_01 - Operacional"/>
    <s v="ACT_27"/>
    <s v="Mantener y ajustar modelo de continuidad de negocio"/>
    <s v="OTIC"/>
    <n v="4.4642857142857152E-4"/>
    <s v="Feb"/>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Mar"/>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Abr"/>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May"/>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Jun"/>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Jul"/>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Ago"/>
    <n v="0"/>
    <n v="0"/>
    <n v="0"/>
    <s v="Por Ejecutar"/>
    <n v="0"/>
    <n v="0"/>
    <n v="0"/>
    <m/>
    <m/>
  </r>
  <r>
    <n v="85"/>
    <s v="OE2;PR_10;ACT_27"/>
    <x v="2"/>
    <s v="Fortalecer las Tecnologías de la Información y las Telecomunicaciones."/>
    <s v="PR_10"/>
    <n v="2"/>
    <x v="0"/>
    <s v="PAI_01 - Operacional"/>
    <s v="ACT_27"/>
    <s v="Mantener y ajustar modelo de continuidad de negocio"/>
    <s v="OTIC"/>
    <n v="4.4642857142857152E-4"/>
    <s v="Sep"/>
    <n v="1"/>
    <n v="0"/>
    <n v="0"/>
    <s v="Por Ejecutar"/>
    <n v="1"/>
    <n v="0"/>
    <n v="0"/>
    <m/>
    <m/>
  </r>
  <r>
    <n v="85"/>
    <s v="OE2;PR_10;ACT_27"/>
    <x v="2"/>
    <s v="Fortalecer las Tecnologías de la Información y las Telecomunicaciones."/>
    <s v="PR_10"/>
    <n v="2"/>
    <x v="0"/>
    <s v="PAI_01 - Operacional"/>
    <s v="ACT_27"/>
    <s v="Mantener y ajustar modelo de continuidad de negocio"/>
    <s v="OTIC"/>
    <n v="4.4642857142857152E-4"/>
    <s v="Oct"/>
    <n v="0"/>
    <n v="0"/>
    <n v="0"/>
    <s v="Por Ejecutar"/>
    <n v="1"/>
    <n v="0"/>
    <n v="0"/>
    <m/>
    <m/>
  </r>
  <r>
    <n v="85"/>
    <s v="OE2;PR_10;ACT_27"/>
    <x v="2"/>
    <s v="Fortalecer las Tecnologías de la Información y las Telecomunicaciones."/>
    <s v="PR_10"/>
    <n v="2"/>
    <x v="0"/>
    <s v="PAI_01 - Operacional"/>
    <s v="ACT_27"/>
    <s v="Mantener y ajustar modelo de continuidad de negocio"/>
    <s v="OTIC"/>
    <n v="4.4642857142857152E-4"/>
    <s v="Nov"/>
    <n v="0"/>
    <n v="0"/>
    <n v="0"/>
    <s v="Por Ejecutar"/>
    <n v="1"/>
    <n v="0"/>
    <n v="0"/>
    <m/>
    <m/>
  </r>
  <r>
    <n v="85"/>
    <s v="OE2;PR_10;ACT_27"/>
    <x v="2"/>
    <s v="Fortalecer las Tecnologías de la Información y las Telecomunicaciones."/>
    <s v="PR_10"/>
    <n v="2"/>
    <x v="0"/>
    <s v="PAI_01 - Operacional"/>
    <s v="ACT_27"/>
    <s v="Mantener y ajustar modelo de continuidad de negocio"/>
    <s v="OTIC"/>
    <n v="4.4642857142857152E-4"/>
    <s v="Dic"/>
    <n v="0"/>
    <n v="0"/>
    <n v="0"/>
    <s v="Por Ejecutar"/>
    <n v="1"/>
    <n v="0"/>
    <n v="0"/>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Ene"/>
    <n v="0"/>
    <n v="0"/>
    <n v="0"/>
    <s v="Por Ejecutar"/>
    <n v="0"/>
    <n v="0"/>
    <n v="0"/>
    <n v="1"/>
    <n v="1"/>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Feb"/>
    <n v="0.25"/>
    <n v="0.25"/>
    <n v="1"/>
    <s v="Culminada"/>
    <n v="0.25"/>
    <n v="0.25"/>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Mar"/>
    <n v="0.25"/>
    <n v="0.25"/>
    <n v="1"/>
    <s v="Culminada"/>
    <n v="0.5"/>
    <n v="0.5"/>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Abr"/>
    <n v="0.25"/>
    <n v="0.25"/>
    <n v="1"/>
    <s v="Culminada"/>
    <n v="0.75"/>
    <n v="0.75"/>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May"/>
    <n v="0"/>
    <n v="0"/>
    <n v="0"/>
    <s v="Por Ejecutar"/>
    <n v="0.75"/>
    <n v="0.75"/>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Jun"/>
    <n v="0.25"/>
    <n v="0.25"/>
    <n v="1"/>
    <s v="Culminada"/>
    <n v="1"/>
    <n v="1"/>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Jul"/>
    <n v="0"/>
    <n v="0"/>
    <n v="0"/>
    <s v="Por Ejecutar"/>
    <n v="1"/>
    <n v="1"/>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Ago"/>
    <n v="0"/>
    <n v="0"/>
    <n v="0"/>
    <s v="Por Ejecutar"/>
    <n v="1"/>
    <n v="1"/>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Sep"/>
    <n v="0"/>
    <n v="0"/>
    <n v="0"/>
    <s v="Por Ejecutar"/>
    <n v="1"/>
    <n v="1"/>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Oct"/>
    <n v="0"/>
    <n v="0"/>
    <n v="0"/>
    <s v="Por Ejecutar"/>
    <n v="1"/>
    <n v="1"/>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Nov"/>
    <n v="0"/>
    <n v="0"/>
    <n v="0"/>
    <s v="Por Ejecutar"/>
    <n v="1"/>
    <n v="1"/>
    <n v="1"/>
    <m/>
    <m/>
  </r>
  <r>
    <n v="86"/>
    <s v="OE2;PR_10;ACT_28"/>
    <x v="2"/>
    <s v="Fortalecer las Tecnologías de la Información y las Telecomunicaciones."/>
    <s v="PR_10"/>
    <n v="2"/>
    <x v="0"/>
    <s v="PAI_01 - Operacional"/>
    <s v="ACT_28"/>
    <s v="Definir el futuro del sistema Misional VIGIA mediante mesas de trabajo con las áreas involucradas"/>
    <s v="OTIC"/>
    <n v="4.4642857142857152E-4"/>
    <s v="Dic"/>
    <n v="0"/>
    <n v="0"/>
    <n v="0"/>
    <s v="Por Ejecutar"/>
    <n v="1"/>
    <n v="1"/>
    <n v="1"/>
    <m/>
    <m/>
  </r>
  <r>
    <n v="87"/>
    <s v="OE2;PR_10;ACT_29"/>
    <x v="2"/>
    <s v="Fortalecer las Tecnologías de la Información y las Telecomunicaciones."/>
    <s v="PR_10"/>
    <n v="2"/>
    <x v="0"/>
    <s v="PAI_01 - Operacional"/>
    <s v="ACT_29"/>
    <s v="Implementar el sistema de telefonía IP "/>
    <s v="OTIC"/>
    <n v="4.4642857142857152E-4"/>
    <s v="Ene"/>
    <n v="0"/>
    <n v="0"/>
    <n v="0"/>
    <s v="Por Ejecutar"/>
    <n v="0"/>
    <n v="0"/>
    <n v="0"/>
    <n v="1"/>
    <n v="1"/>
  </r>
  <r>
    <n v="87"/>
    <s v="OE2;PR_10;ACT_29"/>
    <x v="2"/>
    <s v="Fortalecer las Tecnologías de la Información y las Telecomunicaciones."/>
    <s v="PR_10"/>
    <n v="2"/>
    <x v="0"/>
    <s v="PAI_01 - Operacional"/>
    <s v="ACT_29"/>
    <s v="Implementar el sistema de telefonía IP "/>
    <s v="OTIC"/>
    <n v="4.4642857142857152E-4"/>
    <s v="Feb"/>
    <n v="0"/>
    <n v="0"/>
    <n v="0"/>
    <s v="Por Ejecutar"/>
    <n v="0"/>
    <n v="0"/>
    <n v="0"/>
    <m/>
    <m/>
  </r>
  <r>
    <n v="87"/>
    <s v="OE2;PR_10;ACT_29"/>
    <x v="2"/>
    <s v="Fortalecer las Tecnologías de la Información y las Telecomunicaciones."/>
    <s v="PR_10"/>
    <n v="2"/>
    <x v="0"/>
    <s v="PAI_01 - Operacional"/>
    <s v="ACT_29"/>
    <s v="Implementar el sistema de telefonía IP "/>
    <s v="OTIC"/>
    <n v="4.4642857142857152E-4"/>
    <s v="Mar"/>
    <n v="0.5"/>
    <n v="0.5"/>
    <n v="1"/>
    <s v="Culminada"/>
    <n v="0.5"/>
    <n v="0.5"/>
    <n v="1"/>
    <m/>
    <m/>
  </r>
  <r>
    <n v="87"/>
    <s v="OE2;PR_10;ACT_29"/>
    <x v="2"/>
    <s v="Fortalecer las Tecnologías de la Información y las Telecomunicaciones."/>
    <s v="PR_10"/>
    <n v="2"/>
    <x v="0"/>
    <s v="PAI_01 - Operacional"/>
    <s v="ACT_29"/>
    <s v="Implementar el sistema de telefonía IP "/>
    <s v="OTIC"/>
    <n v="4.4642857142857152E-4"/>
    <s v="Abr"/>
    <n v="0.25"/>
    <n v="0.25"/>
    <n v="1"/>
    <s v="Culminada"/>
    <n v="0.75"/>
    <n v="0.75"/>
    <n v="1"/>
    <m/>
    <m/>
  </r>
  <r>
    <n v="87"/>
    <s v="OE2;PR_10;ACT_29"/>
    <x v="2"/>
    <s v="Fortalecer las Tecnologías de la Información y las Telecomunicaciones."/>
    <s v="PR_10"/>
    <n v="2"/>
    <x v="0"/>
    <s v="PAI_01 - Operacional"/>
    <s v="ACT_29"/>
    <s v="Implementar el sistema de telefonía IP "/>
    <s v="OTIC"/>
    <n v="4.4642857142857152E-4"/>
    <s v="May"/>
    <n v="0"/>
    <n v="0"/>
    <n v="0"/>
    <s v="Por Ejecutar"/>
    <n v="0.75"/>
    <n v="0.75"/>
    <n v="1"/>
    <m/>
    <m/>
  </r>
  <r>
    <n v="87"/>
    <s v="OE2;PR_10;ACT_29"/>
    <x v="2"/>
    <s v="Fortalecer las Tecnologías de la Información y las Telecomunicaciones."/>
    <s v="PR_10"/>
    <n v="2"/>
    <x v="0"/>
    <s v="PAI_01 - Operacional"/>
    <s v="ACT_29"/>
    <s v="Implementar el sistema de telefonía IP "/>
    <s v="OTIC"/>
    <n v="4.4642857142857152E-4"/>
    <s v="Jun"/>
    <n v="0.25"/>
    <n v="0.25"/>
    <n v="1"/>
    <s v="Culminada"/>
    <n v="1"/>
    <n v="1"/>
    <n v="1"/>
    <m/>
    <m/>
  </r>
  <r>
    <n v="87"/>
    <s v="OE2;PR_10;ACT_29"/>
    <x v="2"/>
    <s v="Fortalecer las Tecnologías de la Información y las Telecomunicaciones."/>
    <s v="PR_10"/>
    <n v="2"/>
    <x v="0"/>
    <s v="PAI_01 - Operacional"/>
    <s v="ACT_29"/>
    <s v="Implementar el sistema de telefonía IP "/>
    <s v="OTIC"/>
    <n v="4.4642857142857152E-4"/>
    <s v="Jul"/>
    <n v="0"/>
    <n v="0"/>
    <n v="0"/>
    <s v="Por Ejecutar"/>
    <n v="1"/>
    <n v="1"/>
    <n v="1"/>
    <m/>
    <m/>
  </r>
  <r>
    <n v="87"/>
    <s v="OE2;PR_10;ACT_29"/>
    <x v="2"/>
    <s v="Fortalecer las Tecnologías de la Información y las Telecomunicaciones."/>
    <s v="PR_10"/>
    <n v="2"/>
    <x v="0"/>
    <s v="PAI_01 - Operacional"/>
    <s v="ACT_29"/>
    <s v="Implementar el sistema de telefonía IP "/>
    <s v="OTIC"/>
    <n v="4.4642857142857152E-4"/>
    <s v="Ago"/>
    <n v="0"/>
    <n v="0"/>
    <n v="0"/>
    <s v="Por Ejecutar"/>
    <n v="1"/>
    <n v="1"/>
    <n v="1"/>
    <m/>
    <m/>
  </r>
  <r>
    <n v="87"/>
    <s v="OE2;PR_10;ACT_29"/>
    <x v="2"/>
    <s v="Fortalecer las Tecnologías de la Información y las Telecomunicaciones."/>
    <s v="PR_10"/>
    <n v="2"/>
    <x v="0"/>
    <s v="PAI_01 - Operacional"/>
    <s v="ACT_29"/>
    <s v="Implementar el sistema de telefonía IP "/>
    <s v="OTIC"/>
    <n v="4.4642857142857152E-4"/>
    <s v="Sep"/>
    <n v="0"/>
    <n v="0"/>
    <n v="0"/>
    <s v="Por Ejecutar"/>
    <n v="1"/>
    <n v="1"/>
    <n v="1"/>
    <m/>
    <m/>
  </r>
  <r>
    <n v="87"/>
    <s v="OE2;PR_10;ACT_29"/>
    <x v="2"/>
    <s v="Fortalecer las Tecnologías de la Información y las Telecomunicaciones."/>
    <s v="PR_10"/>
    <n v="2"/>
    <x v="0"/>
    <s v="PAI_01 - Operacional"/>
    <s v="ACT_29"/>
    <s v="Implementar el sistema de telefonía IP "/>
    <s v="OTIC"/>
    <n v="4.4642857142857152E-4"/>
    <s v="Oct"/>
    <n v="0"/>
    <n v="0"/>
    <n v="0"/>
    <s v="Por Ejecutar"/>
    <n v="1"/>
    <n v="1"/>
    <n v="1"/>
    <m/>
    <m/>
  </r>
  <r>
    <n v="87"/>
    <s v="OE2;PR_10;ACT_29"/>
    <x v="2"/>
    <s v="Fortalecer las Tecnologías de la Información y las Telecomunicaciones."/>
    <s v="PR_10"/>
    <n v="2"/>
    <x v="0"/>
    <s v="PAI_01 - Operacional"/>
    <s v="ACT_29"/>
    <s v="Implementar el sistema de telefonía IP "/>
    <s v="OTIC"/>
    <n v="4.4642857142857152E-4"/>
    <s v="Nov"/>
    <n v="0"/>
    <n v="0"/>
    <n v="0"/>
    <s v="Por Ejecutar"/>
    <n v="1"/>
    <n v="1"/>
    <n v="1"/>
    <m/>
    <m/>
  </r>
  <r>
    <n v="87"/>
    <s v="OE2;PR_10;ACT_29"/>
    <x v="2"/>
    <s v="Fortalecer las Tecnologías de la Información y las Telecomunicaciones."/>
    <s v="PR_10"/>
    <n v="2"/>
    <x v="0"/>
    <s v="PAI_01 - Operacional"/>
    <s v="ACT_29"/>
    <s v="Implementar el sistema de telefonía IP "/>
    <s v="OTIC"/>
    <n v="4.4642857142857152E-4"/>
    <s v="Dic"/>
    <n v="0"/>
    <n v="0"/>
    <n v="0"/>
    <s v="Por Ejecutar"/>
    <n v="1"/>
    <n v="1"/>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Ene"/>
    <n v="0"/>
    <n v="0"/>
    <n v="0"/>
    <s v="Por Ejecutar"/>
    <n v="0"/>
    <n v="0"/>
    <n v="0"/>
    <n v="1"/>
    <n v="0.70000000000000007"/>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Feb"/>
    <n v="0.1"/>
    <n v="0.1"/>
    <n v="1"/>
    <s v="Culminada"/>
    <n v="0.1"/>
    <n v="0.1"/>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Mar"/>
    <n v="0.3"/>
    <n v="0.3"/>
    <n v="1"/>
    <s v="Culminada"/>
    <n v="0.4"/>
    <n v="0.4"/>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Abr"/>
    <n v="0"/>
    <n v="0"/>
    <n v="0"/>
    <s v="Por Ejecutar"/>
    <n v="0.4"/>
    <n v="0.4"/>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May"/>
    <n v="0.15"/>
    <n v="0.15"/>
    <n v="1"/>
    <s v="Culminada"/>
    <n v="0.55000000000000004"/>
    <n v="0.55000000000000004"/>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Jun"/>
    <n v="0.15"/>
    <n v="0.15"/>
    <n v="1"/>
    <s v="Culminada"/>
    <n v="0.70000000000000007"/>
    <n v="0.70000000000000007"/>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Jul"/>
    <n v="0"/>
    <n v="0"/>
    <n v="0"/>
    <s v="Por Ejecutar"/>
    <n v="0.70000000000000007"/>
    <n v="0.70000000000000007"/>
    <n v="1"/>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Ago"/>
    <n v="0.15"/>
    <n v="0"/>
    <n v="0"/>
    <s v="Por Ejecutar"/>
    <n v="0.85000000000000009"/>
    <n v="0.70000000000000007"/>
    <n v="0.82352941176470584"/>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Sep"/>
    <n v="0.15"/>
    <n v="0"/>
    <n v="0"/>
    <s v="Por Ejecutar"/>
    <n v="1"/>
    <n v="0.70000000000000007"/>
    <n v="0.70000000000000007"/>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Oct"/>
    <n v="0"/>
    <n v="0"/>
    <n v="0"/>
    <s v="Por Ejecutar"/>
    <n v="1"/>
    <n v="0.70000000000000007"/>
    <n v="0.70000000000000007"/>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Nov"/>
    <n v="0"/>
    <n v="0"/>
    <n v="0"/>
    <s v="Por Ejecutar"/>
    <n v="1"/>
    <n v="0.70000000000000007"/>
    <n v="0.70000000000000007"/>
    <m/>
    <m/>
  </r>
  <r>
    <n v="88"/>
    <s v="OE2;PR_10;ACT_30"/>
    <x v="2"/>
    <s v="Fortalecer las Tecnologías de la Información y las Telecomunicaciones."/>
    <s v="PR_10"/>
    <n v="2"/>
    <x v="0"/>
    <s v="PAI_01 - Operacional"/>
    <s v="ACT_30"/>
    <s v="Efectuar mantenimiento software GLPI (reporte de cierre incorpore  en el trimestre correspondiente)"/>
    <s v="OTIC"/>
    <n v="4.4642857142857152E-4"/>
    <s v="Dic"/>
    <n v="0"/>
    <n v="0"/>
    <n v="0"/>
    <s v="Por Ejecutar"/>
    <n v="1"/>
    <n v="0.70000000000000007"/>
    <n v="0.70000000000000007"/>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Ene"/>
    <n v="0"/>
    <n v="0"/>
    <n v="0"/>
    <s v="Por Ejecutar"/>
    <n v="0"/>
    <n v="0"/>
    <n v="0"/>
    <n v="0.02"/>
    <n v="0.02"/>
  </r>
  <r>
    <n v="89"/>
    <s v="OE2;PR_06;ACT_31"/>
    <x v="2"/>
    <s v="Fortalecer las Tecnologías de la Información y las Telecomunicaciones."/>
    <s v="PR_06"/>
    <n v="1"/>
    <x v="1"/>
    <s v="PEI_06 - Implementación Sistema Único de Trámites "/>
    <s v="ACT_31"/>
    <s v="6.1 Levantar procesos y estructurar el sistema"/>
    <s v="OTIC"/>
    <n v="4.4642857142857152E-4"/>
    <s v="Feb"/>
    <n v="5.0000000000000001E-3"/>
    <n v="5.0000000000000001E-3"/>
    <n v="1"/>
    <s v="Culminada"/>
    <n v="5.0000000000000001E-3"/>
    <n v="5.0000000000000001E-3"/>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Mar"/>
    <n v="5.0000000000000001E-3"/>
    <n v="5.0000000000000001E-3"/>
    <n v="1"/>
    <s v="Culminada"/>
    <n v="0.01"/>
    <n v="0.01"/>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Abr"/>
    <n v="0.01"/>
    <n v="0.01"/>
    <n v="1"/>
    <s v="Culminada"/>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May"/>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Jun"/>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Jul"/>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Ago"/>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Sep"/>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Oct"/>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Nov"/>
    <n v="0"/>
    <n v="0"/>
    <n v="0"/>
    <s v="Por Ejecutar"/>
    <n v="0.02"/>
    <n v="0.02"/>
    <n v="1"/>
    <m/>
    <m/>
  </r>
  <r>
    <n v="89"/>
    <s v="OE2;PR_06;ACT_31"/>
    <x v="2"/>
    <s v="Fortalecer las Tecnologías de la Información y las Telecomunicaciones."/>
    <s v="PR_06"/>
    <n v="1"/>
    <x v="1"/>
    <s v="PEI_06 - Implementación Sistema Único de Trámites "/>
    <s v="ACT_31"/>
    <s v="6.1 Levantar procesos y estructurar el sistema"/>
    <s v="OTIC"/>
    <n v="4.4642857142857152E-4"/>
    <s v="Dic"/>
    <n v="0"/>
    <n v="0"/>
    <n v="0"/>
    <s v="Por Ejecutar"/>
    <n v="0.02"/>
    <n v="0.02"/>
    <n v="1"/>
    <m/>
    <m/>
  </r>
  <r>
    <n v="90"/>
    <s v="OE2;PR_06;ACT_32"/>
    <x v="2"/>
    <s v="Fortalecer las Tecnologías de la Información y las Telecomunicaciones."/>
    <s v="PR_06"/>
    <n v="1"/>
    <x v="1"/>
    <s v="PEI_06 - Implementación Sistema Único de Trámites "/>
    <s v="ACT_32"/>
    <s v="6.2 Elaborar terminos de referencia"/>
    <s v="OTIC"/>
    <n v="4.4642857142857152E-4"/>
    <s v="Ene"/>
    <n v="0"/>
    <n v="0"/>
    <n v="0"/>
    <s v="Por Ejecutar"/>
    <n v="0"/>
    <n v="0"/>
    <n v="0"/>
    <n v="0.02"/>
    <n v="1.4999999999999999E-2"/>
  </r>
  <r>
    <n v="90"/>
    <s v="OE2;PR_06;ACT_32"/>
    <x v="2"/>
    <s v="Fortalecer las Tecnologías de la Información y las Telecomunicaciones."/>
    <s v="PR_06"/>
    <n v="1"/>
    <x v="1"/>
    <s v="PEI_06 - Implementación Sistema Único de Trámites "/>
    <s v="ACT_32"/>
    <s v="6.2 Elaborar terminos de referencia"/>
    <s v="OTIC"/>
    <n v="4.4642857142857152E-4"/>
    <s v="Feb"/>
    <n v="0"/>
    <n v="0"/>
    <n v="0"/>
    <s v="Por Ejecutar"/>
    <n v="0"/>
    <n v="0"/>
    <n v="0"/>
    <m/>
    <m/>
  </r>
  <r>
    <n v="90"/>
    <s v="OE2;PR_06;ACT_32"/>
    <x v="2"/>
    <s v="Fortalecer las Tecnologías de la Información y las Telecomunicaciones."/>
    <s v="PR_06"/>
    <n v="1"/>
    <x v="1"/>
    <s v="PEI_06 - Implementación Sistema Único de Trámites "/>
    <s v="ACT_32"/>
    <s v="6.2 Elaborar terminos de referencia"/>
    <s v="OTIC"/>
    <n v="4.4642857142857152E-4"/>
    <s v="Mar"/>
    <n v="0"/>
    <n v="0"/>
    <n v="0"/>
    <s v="Por Ejecutar"/>
    <n v="0"/>
    <n v="0"/>
    <n v="0"/>
    <m/>
    <m/>
  </r>
  <r>
    <n v="90"/>
    <s v="OE2;PR_06;ACT_32"/>
    <x v="2"/>
    <s v="Fortalecer las Tecnologías de la Información y las Telecomunicaciones."/>
    <s v="PR_06"/>
    <n v="1"/>
    <x v="1"/>
    <s v="PEI_06 - Implementación Sistema Único de Trámites "/>
    <s v="ACT_32"/>
    <s v="6.2 Elaborar terminos de referencia"/>
    <s v="OTIC"/>
    <n v="4.4642857142857152E-4"/>
    <s v="Abr"/>
    <n v="5.0000000000000001E-3"/>
    <n v="0"/>
    <n v="0"/>
    <s v="Por Ejecutar"/>
    <n v="5.0000000000000001E-3"/>
    <n v="0"/>
    <n v="0"/>
    <m/>
    <m/>
  </r>
  <r>
    <n v="90"/>
    <s v="OE2;PR_06;ACT_32"/>
    <x v="2"/>
    <s v="Fortalecer las Tecnologías de la Información y las Telecomunicaciones."/>
    <s v="PR_06"/>
    <n v="1"/>
    <x v="1"/>
    <s v="PEI_06 - Implementación Sistema Único de Trámites "/>
    <s v="ACT_32"/>
    <s v="6.2 Elaborar terminos de referencia"/>
    <s v="OTIC"/>
    <n v="4.4642857142857152E-4"/>
    <s v="May"/>
    <n v="1.4999999999999999E-2"/>
    <n v="1.4999999999999999E-2"/>
    <n v="1"/>
    <s v="Culminada"/>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Jun"/>
    <n v="0"/>
    <n v="0"/>
    <n v="0"/>
    <s v="Por Ejecutar"/>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Jul"/>
    <n v="0"/>
    <n v="0"/>
    <n v="0"/>
    <s v="Por Ejecutar"/>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Ago"/>
    <n v="0"/>
    <n v="0"/>
    <n v="0"/>
    <s v="Por Ejecutar"/>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Sep"/>
    <n v="0"/>
    <n v="0"/>
    <n v="0"/>
    <s v="Por Ejecutar"/>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Oct"/>
    <n v="0"/>
    <n v="0"/>
    <n v="0"/>
    <s v="Por Ejecutar"/>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Nov"/>
    <n v="0"/>
    <n v="0"/>
    <n v="0"/>
    <s v="Por Ejecutar"/>
    <n v="0.02"/>
    <n v="1.4999999999999999E-2"/>
    <n v="0.75"/>
    <m/>
    <m/>
  </r>
  <r>
    <n v="90"/>
    <s v="OE2;PR_06;ACT_32"/>
    <x v="2"/>
    <s v="Fortalecer las Tecnologías de la Información y las Telecomunicaciones."/>
    <s v="PR_06"/>
    <n v="1"/>
    <x v="1"/>
    <s v="PEI_06 - Implementación Sistema Único de Trámites "/>
    <s v="ACT_32"/>
    <s v="6.2 Elaborar terminos de referencia"/>
    <s v="OTIC"/>
    <n v="4.4642857142857152E-4"/>
    <s v="Dic"/>
    <n v="0"/>
    <n v="0"/>
    <n v="0"/>
    <s v="Por Ejecutar"/>
    <n v="0.02"/>
    <n v="1.4999999999999999E-2"/>
    <n v="0.75"/>
    <m/>
    <m/>
  </r>
  <r>
    <n v="91"/>
    <s v="OE2;PR_06;ACT_33"/>
    <x v="2"/>
    <s v="Fortalecer las Tecnologías de la Información y las Telecomunicaciones."/>
    <s v="PR_06"/>
    <n v="1"/>
    <x v="1"/>
    <s v="PEI_06 - Implementación Sistema Único de Trámites "/>
    <s v="ACT_33"/>
    <s v="6.3 Seleccionar herramientas de desarrollo"/>
    <s v="OTIC"/>
    <n v="4.4642857142857152E-4"/>
    <s v="Ene"/>
    <n v="0"/>
    <n v="0"/>
    <n v="0"/>
    <s v="Por Ejecutar"/>
    <n v="0"/>
    <n v="0"/>
    <n v="0"/>
    <n v="0.02"/>
    <n v="0.02"/>
  </r>
  <r>
    <n v="91"/>
    <s v="OE2;PR_06;ACT_33"/>
    <x v="2"/>
    <s v="Fortalecer las Tecnologías de la Información y las Telecomunicaciones."/>
    <s v="PR_06"/>
    <n v="1"/>
    <x v="1"/>
    <s v="PEI_06 - Implementación Sistema Único de Trámites "/>
    <s v="ACT_33"/>
    <s v="6.3 Seleccionar herramientas de desarrollo"/>
    <s v="OTIC"/>
    <n v="4.4642857142857152E-4"/>
    <s v="Feb"/>
    <n v="0"/>
    <n v="0"/>
    <n v="0"/>
    <s v="Por Ejecutar"/>
    <n v="0"/>
    <n v="0"/>
    <n v="0"/>
    <m/>
    <m/>
  </r>
  <r>
    <n v="91"/>
    <s v="OE2;PR_06;ACT_33"/>
    <x v="2"/>
    <s v="Fortalecer las Tecnologías de la Información y las Telecomunicaciones."/>
    <s v="PR_06"/>
    <n v="1"/>
    <x v="1"/>
    <s v="PEI_06 - Implementación Sistema Único de Trámites "/>
    <s v="ACT_33"/>
    <s v="6.3 Seleccionar herramientas de desarrollo"/>
    <s v="OTIC"/>
    <n v="4.4642857142857152E-4"/>
    <s v="Mar"/>
    <n v="0"/>
    <n v="0"/>
    <n v="0"/>
    <s v="Por Ejecutar"/>
    <n v="0"/>
    <n v="0"/>
    <n v="0"/>
    <m/>
    <m/>
  </r>
  <r>
    <n v="91"/>
    <s v="OE2;PR_06;ACT_33"/>
    <x v="2"/>
    <s v="Fortalecer las Tecnologías de la Información y las Telecomunicaciones."/>
    <s v="PR_06"/>
    <n v="1"/>
    <x v="1"/>
    <s v="PEI_06 - Implementación Sistema Único de Trámites "/>
    <s v="ACT_33"/>
    <s v="6.3 Seleccionar herramientas de desarrollo"/>
    <s v="OTIC"/>
    <n v="4.4642857142857152E-4"/>
    <s v="Abr"/>
    <n v="0"/>
    <n v="0"/>
    <n v="0"/>
    <s v="Por Ejecutar"/>
    <n v="0"/>
    <n v="0"/>
    <n v="0"/>
    <m/>
    <m/>
  </r>
  <r>
    <n v="91"/>
    <s v="OE2;PR_06;ACT_33"/>
    <x v="2"/>
    <s v="Fortalecer las Tecnologías de la Información y las Telecomunicaciones."/>
    <s v="PR_06"/>
    <n v="1"/>
    <x v="1"/>
    <s v="PEI_06 - Implementación Sistema Único de Trámites "/>
    <s v="ACT_33"/>
    <s v="6.3 Seleccionar herramientas de desarrollo"/>
    <s v="OTIC"/>
    <n v="4.4642857142857152E-4"/>
    <s v="May"/>
    <n v="0.01"/>
    <n v="0.01"/>
    <n v="1"/>
    <s v="Culminada"/>
    <n v="0.01"/>
    <n v="0.01"/>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Jun"/>
    <n v="0.01"/>
    <n v="0.01"/>
    <n v="1"/>
    <s v="Culminada"/>
    <n v="0.02"/>
    <n v="0.02"/>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Jul"/>
    <n v="0"/>
    <n v="0"/>
    <n v="0"/>
    <s v="Por Ejecutar"/>
    <n v="0.02"/>
    <n v="0.02"/>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Ago"/>
    <n v="0"/>
    <n v="0"/>
    <n v="0"/>
    <s v="Por Ejecutar"/>
    <n v="0.02"/>
    <n v="0.02"/>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Sep"/>
    <n v="0"/>
    <n v="0"/>
    <n v="0"/>
    <s v="Por Ejecutar"/>
    <n v="0.02"/>
    <n v="0.02"/>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Oct"/>
    <n v="0"/>
    <n v="0"/>
    <n v="0"/>
    <s v="Por Ejecutar"/>
    <n v="0.02"/>
    <n v="0.02"/>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Nov"/>
    <n v="0"/>
    <n v="0"/>
    <n v="0"/>
    <s v="Por Ejecutar"/>
    <n v="0.02"/>
    <n v="0.02"/>
    <n v="1"/>
    <m/>
    <m/>
  </r>
  <r>
    <n v="91"/>
    <s v="OE2;PR_06;ACT_33"/>
    <x v="2"/>
    <s v="Fortalecer las Tecnologías de la Información y las Telecomunicaciones."/>
    <s v="PR_06"/>
    <n v="1"/>
    <x v="1"/>
    <s v="PEI_06 - Implementación Sistema Único de Trámites "/>
    <s v="ACT_33"/>
    <s v="6.3 Seleccionar herramientas de desarrollo"/>
    <s v="OTIC"/>
    <n v="4.4642857142857152E-4"/>
    <s v="Dic"/>
    <n v="0"/>
    <n v="0"/>
    <n v="0"/>
    <s v="Por Ejecutar"/>
    <n v="0.02"/>
    <n v="0.02"/>
    <n v="1"/>
    <m/>
    <m/>
  </r>
  <r>
    <n v="92"/>
    <s v="OE2;PR_06;ACT_34"/>
    <x v="2"/>
    <s v="Fortalecer las Tecnologías de la Información y las Telecomunicaciones."/>
    <s v="PR_06"/>
    <n v="1"/>
    <x v="1"/>
    <s v="PEI_06 - Implementación Sistema Único de Trámites "/>
    <s v="ACT_34"/>
    <s v="6.4 Desarrollar e implementar la solución"/>
    <s v="OTIC"/>
    <n v="4.4642857142857152E-4"/>
    <s v="Ene"/>
    <n v="0"/>
    <n v="0"/>
    <n v="0"/>
    <s v="Por Ejecutar"/>
    <n v="0"/>
    <n v="0"/>
    <n v="0"/>
    <n v="0.1"/>
    <n v="0.02"/>
  </r>
  <r>
    <n v="92"/>
    <s v="OE2;PR_06;ACT_34"/>
    <x v="2"/>
    <s v="Fortalecer las Tecnologías de la Información y las Telecomunicaciones."/>
    <s v="PR_06"/>
    <n v="1"/>
    <x v="1"/>
    <s v="PEI_06 - Implementación Sistema Único de Trámites "/>
    <s v="ACT_34"/>
    <s v="6.4 Desarrollar e implementar la solución"/>
    <s v="OTIC"/>
    <n v="4.4642857142857152E-4"/>
    <s v="Feb"/>
    <n v="0"/>
    <n v="0"/>
    <n v="0"/>
    <s v="Por Ejecutar"/>
    <n v="0"/>
    <n v="0"/>
    <n v="0"/>
    <m/>
    <m/>
  </r>
  <r>
    <n v="92"/>
    <s v="OE2;PR_06;ACT_34"/>
    <x v="2"/>
    <s v="Fortalecer las Tecnologías de la Información y las Telecomunicaciones."/>
    <s v="PR_06"/>
    <n v="1"/>
    <x v="1"/>
    <s v="PEI_06 - Implementación Sistema Único de Trámites "/>
    <s v="ACT_34"/>
    <s v="6.4 Desarrollar e implementar la solución"/>
    <s v="OTIC"/>
    <n v="4.4642857142857152E-4"/>
    <s v="Mar"/>
    <n v="0"/>
    <n v="0"/>
    <n v="0"/>
    <s v="Por Ejecutar"/>
    <n v="0"/>
    <n v="0"/>
    <n v="0"/>
    <m/>
    <m/>
  </r>
  <r>
    <n v="92"/>
    <s v="OE2;PR_06;ACT_34"/>
    <x v="2"/>
    <s v="Fortalecer las Tecnologías de la Información y las Telecomunicaciones."/>
    <s v="PR_06"/>
    <n v="1"/>
    <x v="1"/>
    <s v="PEI_06 - Implementación Sistema Único de Trámites "/>
    <s v="ACT_34"/>
    <s v="6.4 Desarrollar e implementar la solución"/>
    <s v="OTIC"/>
    <n v="4.4642857142857152E-4"/>
    <s v="Abr"/>
    <n v="0"/>
    <n v="0"/>
    <n v="0"/>
    <s v="Por Ejecutar"/>
    <n v="0"/>
    <n v="0"/>
    <n v="0"/>
    <m/>
    <m/>
  </r>
  <r>
    <n v="92"/>
    <s v="OE2;PR_06;ACT_34"/>
    <x v="2"/>
    <s v="Fortalecer las Tecnologías de la Información y las Telecomunicaciones."/>
    <s v="PR_06"/>
    <n v="1"/>
    <x v="1"/>
    <s v="PEI_06 - Implementación Sistema Único de Trámites "/>
    <s v="ACT_34"/>
    <s v="6.4 Desarrollar e implementar la solución"/>
    <s v="OTIC"/>
    <n v="4.4642857142857152E-4"/>
    <s v="May"/>
    <n v="0"/>
    <n v="0"/>
    <n v="0"/>
    <s v="Por Ejecutar"/>
    <n v="0"/>
    <n v="0"/>
    <n v="0"/>
    <m/>
    <m/>
  </r>
  <r>
    <n v="92"/>
    <s v="OE2;PR_06;ACT_34"/>
    <x v="2"/>
    <s v="Fortalecer las Tecnologías de la Información y las Telecomunicaciones."/>
    <s v="PR_06"/>
    <n v="1"/>
    <x v="1"/>
    <s v="PEI_06 - Implementación Sistema Único de Trámites "/>
    <s v="ACT_34"/>
    <s v="6.4 Desarrollar e implementar la solución"/>
    <s v="OTIC"/>
    <n v="4.4642857142857152E-4"/>
    <s v="Jun"/>
    <n v="0.02"/>
    <n v="0.02"/>
    <n v="1"/>
    <s v="Culminada"/>
    <n v="0.02"/>
    <n v="0.02"/>
    <n v="1"/>
    <m/>
    <m/>
  </r>
  <r>
    <n v="92"/>
    <s v="OE2;PR_06;ACT_34"/>
    <x v="2"/>
    <s v="Fortalecer las Tecnologías de la Información y las Telecomunicaciones."/>
    <s v="PR_06"/>
    <n v="1"/>
    <x v="1"/>
    <s v="PEI_06 - Implementación Sistema Único de Trámites "/>
    <s v="ACT_34"/>
    <s v="6.4 Desarrollar e implementar la solución"/>
    <s v="OTIC"/>
    <n v="4.4642857142857152E-4"/>
    <s v="Jul"/>
    <n v="0.02"/>
    <n v="0"/>
    <n v="0"/>
    <s v="Por Ejecutar"/>
    <n v="0.04"/>
    <n v="0.02"/>
    <n v="0.5"/>
    <m/>
    <m/>
  </r>
  <r>
    <n v="92"/>
    <s v="OE2;PR_06;ACT_34"/>
    <x v="2"/>
    <s v="Fortalecer las Tecnologías de la Información y las Telecomunicaciones."/>
    <s v="PR_06"/>
    <n v="1"/>
    <x v="1"/>
    <s v="PEI_06 - Implementación Sistema Único de Trámites "/>
    <s v="ACT_34"/>
    <s v="6.4 Desarrollar e implementar la solución"/>
    <s v="OTIC"/>
    <n v="4.4642857142857152E-4"/>
    <s v="Ago"/>
    <n v="0.02"/>
    <n v="0"/>
    <n v="0"/>
    <s v="Por Ejecutar"/>
    <n v="0.06"/>
    <n v="0.02"/>
    <n v="0.33333333333333337"/>
    <m/>
    <m/>
  </r>
  <r>
    <n v="92"/>
    <s v="OE2;PR_06;ACT_34"/>
    <x v="2"/>
    <s v="Fortalecer las Tecnologías de la Información y las Telecomunicaciones."/>
    <s v="PR_06"/>
    <n v="1"/>
    <x v="1"/>
    <s v="PEI_06 - Implementación Sistema Único de Trámites "/>
    <s v="ACT_34"/>
    <s v="6.4 Desarrollar e implementar la solución"/>
    <s v="OTIC"/>
    <n v="4.4642857142857152E-4"/>
    <s v="Sep"/>
    <n v="0.02"/>
    <n v="0"/>
    <n v="0"/>
    <s v="Por Ejecutar"/>
    <n v="0.08"/>
    <n v="0.02"/>
    <n v="0.25"/>
    <m/>
    <m/>
  </r>
  <r>
    <n v="92"/>
    <s v="OE2;PR_06;ACT_34"/>
    <x v="2"/>
    <s v="Fortalecer las Tecnologías de la Información y las Telecomunicaciones."/>
    <s v="PR_06"/>
    <n v="1"/>
    <x v="1"/>
    <s v="PEI_06 - Implementación Sistema Único de Trámites "/>
    <s v="ACT_34"/>
    <s v="6.4 Desarrollar e implementar la solución"/>
    <s v="OTIC"/>
    <n v="4.4642857142857152E-4"/>
    <s v="Oct"/>
    <n v="0.02"/>
    <n v="0"/>
    <n v="0"/>
    <s v="Por Ejecutar"/>
    <n v="0.1"/>
    <n v="0.02"/>
    <n v="0.19999999999999998"/>
    <m/>
    <m/>
  </r>
  <r>
    <n v="92"/>
    <s v="OE2;PR_06;ACT_34"/>
    <x v="2"/>
    <s v="Fortalecer las Tecnologías de la Información y las Telecomunicaciones."/>
    <s v="PR_06"/>
    <n v="1"/>
    <x v="1"/>
    <s v="PEI_06 - Implementación Sistema Único de Trámites "/>
    <s v="ACT_34"/>
    <s v="6.4 Desarrollar e implementar la solución"/>
    <s v="OTIC"/>
    <n v="4.4642857142857152E-4"/>
    <s v="Nov"/>
    <n v="0"/>
    <n v="0"/>
    <n v="0"/>
    <s v="Por Ejecutar"/>
    <n v="0.1"/>
    <n v="0.02"/>
    <n v="0.19999999999999998"/>
    <m/>
    <m/>
  </r>
  <r>
    <n v="92"/>
    <s v="OE2;PR_06;ACT_34"/>
    <x v="2"/>
    <s v="Fortalecer las Tecnologías de la Información y las Telecomunicaciones."/>
    <s v="PR_06"/>
    <n v="1"/>
    <x v="1"/>
    <s v="PEI_06 - Implementación Sistema Único de Trámites "/>
    <s v="ACT_34"/>
    <s v="6.4 Desarrollar e implementar la solución"/>
    <s v="OTIC"/>
    <n v="4.4642857142857152E-4"/>
    <s v="Dic"/>
    <n v="0"/>
    <n v="0"/>
    <n v="0"/>
    <s v="Por Ejecutar"/>
    <n v="0.1"/>
    <n v="0.02"/>
    <n v="0.19999999999999998"/>
    <m/>
    <m/>
  </r>
  <r>
    <n v="93"/>
    <s v="OE2;PR_06;ACT_35"/>
    <x v="2"/>
    <s v="Fortalecer las Tecnologías de la Información y las Telecomunicaciones."/>
    <s v="PR_06"/>
    <n v="1"/>
    <x v="1"/>
    <s v="PEI_06 - Implementación Sistema Único de Trámites "/>
    <s v="ACT_35"/>
    <s v="6.5 Realizar pruebas"/>
    <s v="OTIC"/>
    <n v="4.4642857142857152E-4"/>
    <s v="Ene"/>
    <n v="0"/>
    <n v="0"/>
    <n v="0"/>
    <s v="Por Ejecutar"/>
    <n v="0"/>
    <n v="0"/>
    <n v="0"/>
    <n v="0.02"/>
    <n v="0"/>
  </r>
  <r>
    <n v="93"/>
    <s v="OE2;PR_06;ACT_35"/>
    <x v="2"/>
    <s v="Fortalecer las Tecnologías de la Información y las Telecomunicaciones."/>
    <s v="PR_06"/>
    <n v="1"/>
    <x v="1"/>
    <s v="PEI_06 - Implementación Sistema Único de Trámites "/>
    <s v="ACT_35"/>
    <s v="6.5 Realizar pruebas"/>
    <s v="OTIC"/>
    <n v="4.4642857142857152E-4"/>
    <s v="Feb"/>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Mar"/>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Abr"/>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May"/>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Jun"/>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Jul"/>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Ago"/>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Sep"/>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Oct"/>
    <n v="0"/>
    <n v="0"/>
    <n v="0"/>
    <s v="Por Ejecutar"/>
    <n v="0"/>
    <n v="0"/>
    <n v="0"/>
    <m/>
    <m/>
  </r>
  <r>
    <n v="93"/>
    <s v="OE2;PR_06;ACT_35"/>
    <x v="2"/>
    <s v="Fortalecer las Tecnologías de la Información y las Telecomunicaciones."/>
    <s v="PR_06"/>
    <n v="1"/>
    <x v="1"/>
    <s v="PEI_06 - Implementación Sistema Único de Trámites "/>
    <s v="ACT_35"/>
    <s v="6.5 Realizar pruebas"/>
    <s v="OTIC"/>
    <n v="4.4642857142857152E-4"/>
    <s v="Nov"/>
    <n v="0.02"/>
    <n v="0"/>
    <n v="0"/>
    <s v="Por Ejecutar"/>
    <n v="0.02"/>
    <n v="0"/>
    <n v="0"/>
    <m/>
    <m/>
  </r>
  <r>
    <n v="93"/>
    <s v="OE2;PR_06;ACT_35"/>
    <x v="2"/>
    <s v="Fortalecer las Tecnologías de la Información y las Telecomunicaciones."/>
    <s v="PR_06"/>
    <n v="1"/>
    <x v="1"/>
    <s v="PEI_06 - Implementación Sistema Único de Trámites "/>
    <s v="ACT_35"/>
    <s v="6.5 Realizar pruebas"/>
    <s v="OTIC"/>
    <n v="4.4642857142857152E-4"/>
    <s v="Dic"/>
    <n v="0"/>
    <n v="0"/>
    <n v="0"/>
    <s v="Por Ejecutar"/>
    <n v="0.02"/>
    <n v="0"/>
    <n v="0"/>
    <m/>
    <m/>
  </r>
  <r>
    <n v="94"/>
    <s v="OE2;PR_06;ACT_36"/>
    <x v="2"/>
    <s v="Fortalecer las Tecnologías de la Información y las Telecomunicaciones."/>
    <s v="PR_06"/>
    <n v="1"/>
    <x v="1"/>
    <s v="PEI_06 - Implementación Sistema Único de Trámites "/>
    <s v="ACT_36"/>
    <s v="6.6 Poner en producción la Fase 1"/>
    <s v="OTIC"/>
    <n v="4.4642857142857152E-4"/>
    <s v="Ene"/>
    <n v="0"/>
    <n v="0"/>
    <n v="0"/>
    <s v="Por Ejecutar"/>
    <n v="0"/>
    <n v="0"/>
    <n v="0"/>
    <n v="7.0000000000000007E-2"/>
    <n v="0"/>
  </r>
  <r>
    <n v="94"/>
    <s v="OE2;PR_06;ACT_36"/>
    <x v="2"/>
    <s v="Fortalecer las Tecnologías de la Información y las Telecomunicaciones."/>
    <s v="PR_06"/>
    <n v="1"/>
    <x v="1"/>
    <s v="PEI_06 - Implementación Sistema Único de Trámites "/>
    <s v="ACT_36"/>
    <s v="6.6 Poner en producción la Fase 1"/>
    <s v="OTIC"/>
    <n v="4.4642857142857152E-4"/>
    <s v="Feb"/>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Mar"/>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Abr"/>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May"/>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Jun"/>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Jul"/>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Ago"/>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Sep"/>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Oct"/>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Nov"/>
    <n v="0"/>
    <n v="0"/>
    <n v="0"/>
    <s v="Por Ejecutar"/>
    <n v="0"/>
    <n v="0"/>
    <n v="0"/>
    <m/>
    <m/>
  </r>
  <r>
    <n v="94"/>
    <s v="OE2;PR_06;ACT_36"/>
    <x v="2"/>
    <s v="Fortalecer las Tecnologías de la Información y las Telecomunicaciones."/>
    <s v="PR_06"/>
    <n v="1"/>
    <x v="1"/>
    <s v="PEI_06 - Implementación Sistema Único de Trámites "/>
    <s v="ACT_36"/>
    <s v="6.6 Poner en producción la Fase 1"/>
    <s v="OTIC"/>
    <n v="4.4642857142857152E-4"/>
    <s v="Dic"/>
    <n v="7.0000000000000007E-2"/>
    <n v="0"/>
    <n v="0"/>
    <s v="Por Ejecutar"/>
    <n v="7.0000000000000007E-2"/>
    <n v="0"/>
    <n v="0"/>
    <m/>
    <m/>
  </r>
  <r>
    <n v="95"/>
    <s v="OE2;PR_10;ACT_37"/>
    <x v="2"/>
    <s v="Fortalecer las Tecnologías de la Información y las Telecomunicaciones."/>
    <s v="PR_10"/>
    <n v="2"/>
    <x v="0"/>
    <s v="PAI_01 - Operacional"/>
    <s v="ACT_37"/>
    <s v="Implementar el software de Inteligencia de Negocios en Cemat"/>
    <s v="OTIC"/>
    <n v="4.4642857142857152E-4"/>
    <s v="Ene"/>
    <n v="0.05"/>
    <n v="0.05"/>
    <n v="1"/>
    <s v="Culminada"/>
    <n v="0.05"/>
    <n v="0.05"/>
    <n v="1"/>
    <n v="1"/>
    <n v="0.5"/>
  </r>
  <r>
    <n v="95"/>
    <s v="OE2;PR_10;ACT_37"/>
    <x v="2"/>
    <s v="Fortalecer las Tecnologías de la Información y las Telecomunicaciones."/>
    <s v="PR_10"/>
    <n v="2"/>
    <x v="0"/>
    <s v="PAI_01 - Operacional"/>
    <s v="ACT_37"/>
    <s v="Implementar el software de Inteligencia de Negocios en Cemat"/>
    <s v="OTIC"/>
    <n v="4.4642857142857152E-4"/>
    <s v="Feb"/>
    <n v="0.1"/>
    <n v="0.1"/>
    <n v="1"/>
    <s v="Culminada"/>
    <n v="0.15000000000000002"/>
    <n v="0.15000000000000002"/>
    <n v="1"/>
    <m/>
    <m/>
  </r>
  <r>
    <n v="95"/>
    <s v="OE2;PR_10;ACT_37"/>
    <x v="2"/>
    <s v="Fortalecer las Tecnologías de la Información y las Telecomunicaciones."/>
    <s v="PR_10"/>
    <n v="2"/>
    <x v="0"/>
    <s v="PAI_01 - Operacional"/>
    <s v="ACT_37"/>
    <s v="Implementar el software de Inteligencia de Negocios en Cemat"/>
    <s v="OTIC"/>
    <n v="4.4642857142857152E-4"/>
    <s v="Mar"/>
    <n v="0.1"/>
    <n v="0.1"/>
    <n v="1"/>
    <s v="Culminada"/>
    <n v="0.25"/>
    <n v="0.25"/>
    <n v="1"/>
    <m/>
    <m/>
  </r>
  <r>
    <n v="95"/>
    <s v="OE2;PR_10;ACT_37"/>
    <x v="2"/>
    <s v="Fortalecer las Tecnologías de la Información y las Telecomunicaciones."/>
    <s v="PR_10"/>
    <n v="2"/>
    <x v="0"/>
    <s v="PAI_01 - Operacional"/>
    <s v="ACT_37"/>
    <s v="Implementar el software de Inteligencia de Negocios en Cemat"/>
    <s v="OTIC"/>
    <n v="4.4642857142857152E-4"/>
    <s v="Abr"/>
    <n v="0.05"/>
    <n v="0.05"/>
    <n v="1"/>
    <s v="Culminada"/>
    <n v="0.3"/>
    <n v="0.3"/>
    <n v="1"/>
    <m/>
    <m/>
  </r>
  <r>
    <n v="95"/>
    <s v="OE2;PR_10;ACT_37"/>
    <x v="2"/>
    <s v="Fortalecer las Tecnologías de la Información y las Telecomunicaciones."/>
    <s v="PR_10"/>
    <n v="2"/>
    <x v="0"/>
    <s v="PAI_01 - Operacional"/>
    <s v="ACT_37"/>
    <s v="Implementar el software de Inteligencia de Negocios en Cemat"/>
    <s v="OTIC"/>
    <n v="4.4642857142857152E-4"/>
    <s v="May"/>
    <n v="0.1"/>
    <n v="0.1"/>
    <n v="1"/>
    <s v="Culminada"/>
    <n v="0.4"/>
    <n v="0.4"/>
    <n v="1"/>
    <m/>
    <m/>
  </r>
  <r>
    <n v="95"/>
    <s v="OE2;PR_10;ACT_37"/>
    <x v="2"/>
    <s v="Fortalecer las Tecnologías de la Información y las Telecomunicaciones."/>
    <s v="PR_10"/>
    <n v="2"/>
    <x v="0"/>
    <s v="PAI_01 - Operacional"/>
    <s v="ACT_37"/>
    <s v="Implementar el software de Inteligencia de Negocios en Cemat"/>
    <s v="OTIC"/>
    <n v="4.4642857142857152E-4"/>
    <s v="Jun"/>
    <n v="0.1"/>
    <n v="0.1"/>
    <n v="1"/>
    <s v="Culminada"/>
    <n v="0.5"/>
    <n v="0.5"/>
    <n v="1"/>
    <m/>
    <m/>
  </r>
  <r>
    <n v="95"/>
    <s v="OE2;PR_10;ACT_37"/>
    <x v="2"/>
    <s v="Fortalecer las Tecnologías de la Información y las Telecomunicaciones."/>
    <s v="PR_10"/>
    <n v="2"/>
    <x v="0"/>
    <s v="PAI_01 - Operacional"/>
    <s v="ACT_37"/>
    <s v="Implementar el software de Inteligencia de Negocios en Cemat"/>
    <s v="OTIC"/>
    <n v="4.4642857142857152E-4"/>
    <s v="Jul"/>
    <n v="0.05"/>
    <n v="0"/>
    <n v="0"/>
    <s v="Por Ejecutar"/>
    <n v="0.55000000000000004"/>
    <n v="0.5"/>
    <n v="0.90909090909090906"/>
    <m/>
    <m/>
  </r>
  <r>
    <n v="95"/>
    <s v="OE2;PR_10;ACT_37"/>
    <x v="2"/>
    <s v="Fortalecer las Tecnologías de la Información y las Telecomunicaciones."/>
    <s v="PR_10"/>
    <n v="2"/>
    <x v="0"/>
    <s v="PAI_01 - Operacional"/>
    <s v="ACT_37"/>
    <s v="Implementar el software de Inteligencia de Negocios en Cemat"/>
    <s v="OTIC"/>
    <n v="4.4642857142857152E-4"/>
    <s v="Ago"/>
    <n v="0.1"/>
    <n v="0"/>
    <n v="0"/>
    <s v="Por Ejecutar"/>
    <n v="0.65"/>
    <n v="0.5"/>
    <n v="0.76923076923076916"/>
    <m/>
    <m/>
  </r>
  <r>
    <n v="95"/>
    <s v="OE2;PR_10;ACT_37"/>
    <x v="2"/>
    <s v="Fortalecer las Tecnologías de la Información y las Telecomunicaciones."/>
    <s v="PR_10"/>
    <n v="2"/>
    <x v="0"/>
    <s v="PAI_01 - Operacional"/>
    <s v="ACT_37"/>
    <s v="Implementar el software de Inteligencia de Negocios en Cemat"/>
    <s v="OTIC"/>
    <n v="4.4642857142857152E-4"/>
    <s v="Sep"/>
    <n v="0.1"/>
    <n v="0"/>
    <n v="0"/>
    <s v="Por Ejecutar"/>
    <n v="0.75"/>
    <n v="0.5"/>
    <n v="0.66666666666666663"/>
    <m/>
    <m/>
  </r>
  <r>
    <n v="95"/>
    <s v="OE2;PR_10;ACT_37"/>
    <x v="2"/>
    <s v="Fortalecer las Tecnologías de la Información y las Telecomunicaciones."/>
    <s v="PR_10"/>
    <n v="2"/>
    <x v="0"/>
    <s v="PAI_01 - Operacional"/>
    <s v="ACT_37"/>
    <s v="Implementar el software de Inteligencia de Negocios en Cemat"/>
    <s v="OTIC"/>
    <n v="4.4642857142857152E-4"/>
    <s v="Oct"/>
    <n v="0.05"/>
    <n v="0"/>
    <n v="0"/>
    <s v="Por Ejecutar"/>
    <n v="0.8"/>
    <n v="0.5"/>
    <n v="0.625"/>
    <m/>
    <m/>
  </r>
  <r>
    <n v="95"/>
    <s v="OE2;PR_10;ACT_37"/>
    <x v="2"/>
    <s v="Fortalecer las Tecnologías de la Información y las Telecomunicaciones."/>
    <s v="PR_10"/>
    <n v="2"/>
    <x v="0"/>
    <s v="PAI_01 - Operacional"/>
    <s v="ACT_37"/>
    <s v="Implementar el software de Inteligencia de Negocios en Cemat"/>
    <s v="OTIC"/>
    <n v="4.4642857142857152E-4"/>
    <s v="Nov"/>
    <n v="0.1"/>
    <n v="0"/>
    <n v="0"/>
    <s v="Por Ejecutar"/>
    <n v="0.9"/>
    <n v="0.5"/>
    <n v="0.55555555555555558"/>
    <m/>
    <m/>
  </r>
  <r>
    <n v="95"/>
    <s v="OE2;PR_10;ACT_37"/>
    <x v="2"/>
    <s v="Fortalecer las Tecnologías de la Información y las Telecomunicaciones."/>
    <s v="PR_10"/>
    <n v="2"/>
    <x v="0"/>
    <s v="PAI_01 - Operacional"/>
    <s v="ACT_37"/>
    <s v="Implementar el software de Inteligencia de Negocios en Cemat"/>
    <s v="OTIC"/>
    <n v="4.4642857142857152E-4"/>
    <s v="Dic"/>
    <n v="0.1"/>
    <n v="0"/>
    <n v="0"/>
    <s v="Por Ejecutar"/>
    <n v="1"/>
    <n v="0.5"/>
    <n v="0.5"/>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Ene"/>
    <n v="0"/>
    <n v="0"/>
    <n v="0"/>
    <s v="Por Ejecutar"/>
    <n v="0"/>
    <n v="0"/>
    <n v="0"/>
    <n v="0.02"/>
    <n v="0.02"/>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Feb"/>
    <n v="5.0000000000000001E-3"/>
    <n v="5.0000000000000001E-3"/>
    <n v="1"/>
    <s v="Culminada"/>
    <n v="5.0000000000000001E-3"/>
    <n v="5.0000000000000001E-3"/>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Mar"/>
    <n v="5.0000000000000001E-3"/>
    <n v="5.0000000000000001E-3"/>
    <n v="1"/>
    <s v="Culminada"/>
    <n v="0.01"/>
    <n v="0.01"/>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Abr"/>
    <n v="0.01"/>
    <n v="0.01"/>
    <n v="1"/>
    <s v="Culminada"/>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May"/>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Jun"/>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Jul"/>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Ago"/>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Sep"/>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Oct"/>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Nov"/>
    <n v="0"/>
    <n v="0"/>
    <n v="0"/>
    <s v="Por Ejecutar"/>
    <n v="0.02"/>
    <n v="0.02"/>
    <n v="1"/>
    <m/>
    <m/>
  </r>
  <r>
    <n v="96"/>
    <s v="OE2;PR_07;ACT_38"/>
    <x v="2"/>
    <s v="Fortalecer las Tecnologías de la Información y las Telecomunicaciones."/>
    <s v="PR_07"/>
    <n v="1"/>
    <x v="1"/>
    <s v="PEI_07 - Implementación  sistema de gestión documental o actualizar el actual."/>
    <s v="ACT_38"/>
    <s v="7.1 Levantar procesos y estructurar el sistema"/>
    <s v="OTIC"/>
    <n v="4.4642857142857152E-4"/>
    <s v="Dic"/>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Ene"/>
    <n v="0"/>
    <n v="0"/>
    <n v="0"/>
    <s v="Por Ejecutar"/>
    <n v="0"/>
    <n v="0"/>
    <n v="0"/>
    <n v="0.02"/>
    <n v="0.02"/>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Feb"/>
    <n v="0"/>
    <n v="0"/>
    <n v="0"/>
    <s v="Por Ejecutar"/>
    <n v="0"/>
    <n v="0"/>
    <n v="0"/>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Mar"/>
    <n v="0"/>
    <n v="0"/>
    <n v="0"/>
    <s v="Por Ejecutar"/>
    <n v="0"/>
    <n v="0"/>
    <n v="0"/>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Abr"/>
    <n v="5.0000000000000001E-3"/>
    <n v="5.0000000000000001E-3"/>
    <n v="1"/>
    <s v="Culminada"/>
    <n v="5.0000000000000001E-3"/>
    <n v="5.0000000000000001E-3"/>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May"/>
    <n v="1.4999999999999999E-2"/>
    <n v="1.4999999999999999E-2"/>
    <n v="1"/>
    <s v="Culminada"/>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Jun"/>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Jul"/>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Ago"/>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Sep"/>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Oct"/>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Nov"/>
    <n v="0"/>
    <n v="0"/>
    <n v="0"/>
    <s v="Por Ejecutar"/>
    <n v="0.02"/>
    <n v="0.02"/>
    <n v="1"/>
    <m/>
    <m/>
  </r>
  <r>
    <n v="97"/>
    <s v="OE2;PR_07;ACT_39"/>
    <x v="2"/>
    <s v="Fortalecer las Tecnologías de la Información y las Telecomunicaciones."/>
    <s v="PR_07"/>
    <n v="1"/>
    <x v="1"/>
    <s v="PEI_07 - Implementación  sistema de gestión documental o actualizar el actual."/>
    <s v="ACT_39"/>
    <s v="7.2 Elaborar terminos de referencia"/>
    <s v="OTIC"/>
    <n v="4.4642857142857152E-4"/>
    <s v="Dic"/>
    <n v="0"/>
    <n v="0"/>
    <n v="0"/>
    <s v="Por Ejecutar"/>
    <n v="0.02"/>
    <n v="0.02"/>
    <n v="1"/>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Ene"/>
    <n v="0"/>
    <n v="0"/>
    <n v="0"/>
    <s v="Por Ejecutar"/>
    <n v="0"/>
    <n v="0"/>
    <n v="0"/>
    <n v="0.1"/>
    <n v="0"/>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Feb"/>
    <n v="0"/>
    <n v="0"/>
    <n v="0"/>
    <s v="Por Ejecutar"/>
    <n v="0"/>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Mar"/>
    <n v="0"/>
    <n v="0"/>
    <n v="0"/>
    <s v="Por Ejecutar"/>
    <n v="0"/>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Abr"/>
    <n v="0"/>
    <n v="0"/>
    <n v="0"/>
    <s v="Por Ejecutar"/>
    <n v="0"/>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May"/>
    <n v="0"/>
    <n v="0"/>
    <n v="0"/>
    <s v="Por Ejecutar"/>
    <n v="0"/>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Jun"/>
    <n v="0"/>
    <n v="0"/>
    <n v="0"/>
    <s v="Por Ejecutar"/>
    <n v="0"/>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Jul"/>
    <n v="0.1"/>
    <n v="0"/>
    <n v="0"/>
    <s v="Por Ejecutar"/>
    <n v="0.1"/>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Ago"/>
    <n v="0"/>
    <n v="0"/>
    <n v="0"/>
    <s v="Por Ejecutar"/>
    <n v="0.1"/>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Sep"/>
    <n v="0"/>
    <n v="0"/>
    <n v="0"/>
    <s v="Por Ejecutar"/>
    <n v="0.1"/>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Oct"/>
    <n v="0"/>
    <n v="0"/>
    <n v="0"/>
    <s v="Por Ejecutar"/>
    <n v="0.1"/>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Nov"/>
    <n v="0"/>
    <n v="0"/>
    <n v="0"/>
    <s v="Por Ejecutar"/>
    <n v="0.1"/>
    <n v="0"/>
    <n v="0"/>
    <m/>
    <m/>
  </r>
  <r>
    <n v="98"/>
    <s v="OE2;PR_07;ACT_40"/>
    <x v="2"/>
    <s v="Fortalecer las Tecnologías de la Información y las Telecomunicaciones."/>
    <s v="PR_07"/>
    <n v="1"/>
    <x v="1"/>
    <s v="PEI_07 - Implementación  sistema de gestión documental o actualizar el actual."/>
    <s v="ACT_40"/>
    <s v="7.3 Tomar decisión de actulizar o implementar una nuevo sistema de Gestión Documental"/>
    <s v="OTIC"/>
    <n v="4.4642857142857152E-4"/>
    <s v="Dic"/>
    <n v="0"/>
    <n v="0"/>
    <n v="0"/>
    <s v="Por Ejecutar"/>
    <n v="0.1"/>
    <n v="0"/>
    <n v="0"/>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Ene"/>
    <n v="0"/>
    <n v="0"/>
    <n v="0"/>
    <s v="Por Ejecutar"/>
    <n v="0"/>
    <n v="0"/>
    <n v="0"/>
    <n v="0.13"/>
    <n v="0.02"/>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Feb"/>
    <n v="0"/>
    <n v="0"/>
    <n v="0"/>
    <s v="Por Ejecutar"/>
    <n v="0"/>
    <n v="0"/>
    <n v="0"/>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Mar"/>
    <n v="0"/>
    <n v="0"/>
    <n v="0"/>
    <s v="Por Ejecutar"/>
    <n v="0"/>
    <n v="0"/>
    <n v="0"/>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Abr"/>
    <n v="0"/>
    <n v="0"/>
    <n v="0"/>
    <s v="Por Ejecutar"/>
    <n v="0"/>
    <n v="0"/>
    <n v="0"/>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May"/>
    <n v="0.01"/>
    <n v="0.01"/>
    <n v="1"/>
    <s v="Culminada"/>
    <n v="0.01"/>
    <n v="0.01"/>
    <n v="1"/>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Jun"/>
    <n v="0.01"/>
    <n v="0.01"/>
    <n v="1"/>
    <s v="Culminada"/>
    <n v="0.02"/>
    <n v="0.02"/>
    <n v="1"/>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Jul"/>
    <n v="5.5E-2"/>
    <n v="0"/>
    <n v="0"/>
    <s v="Por Ejecutar"/>
    <n v="7.4999999999999997E-2"/>
    <n v="0.02"/>
    <n v="0.26666666666666666"/>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Ago"/>
    <n v="5.5E-2"/>
    <n v="0"/>
    <n v="0"/>
    <s v="Por Ejecutar"/>
    <n v="0.13"/>
    <n v="0.02"/>
    <n v="0.15384615384615385"/>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Sep"/>
    <n v="0"/>
    <n v="0"/>
    <n v="0"/>
    <s v="Por Ejecutar"/>
    <n v="0.13"/>
    <n v="0.02"/>
    <n v="0.15384615384615385"/>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Oct"/>
    <n v="0"/>
    <n v="0"/>
    <n v="0"/>
    <s v="Por Ejecutar"/>
    <n v="0.13"/>
    <n v="0.02"/>
    <n v="0.15384615384615385"/>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Nov"/>
    <n v="0"/>
    <n v="0"/>
    <n v="0"/>
    <s v="Por Ejecutar"/>
    <n v="0.13"/>
    <n v="0.02"/>
    <n v="0.15384615384615385"/>
    <m/>
    <m/>
  </r>
  <r>
    <n v="99"/>
    <s v="OE2;PR_07;ACT_41"/>
    <x v="2"/>
    <s v="Fortalecer las Tecnologías de la Información y las Telecomunicaciones."/>
    <s v="PR_07"/>
    <n v="1"/>
    <x v="1"/>
    <s v="PEI_07 - Implementación  sistema de gestión documental o actualizar el actual."/>
    <s v="ACT_41"/>
    <s v="7.4 Elaborar y entregar de los Estudios Previos."/>
    <s v="OTIC"/>
    <n v="4.4642857142857152E-4"/>
    <s v="Dic"/>
    <n v="0"/>
    <n v="0"/>
    <n v="0"/>
    <s v="Por Ejecutar"/>
    <n v="0.13"/>
    <n v="0.02"/>
    <n v="0.15384615384615385"/>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Ene"/>
    <n v="0"/>
    <n v="0"/>
    <n v="0"/>
    <s v="Por Ejecutar"/>
    <n v="0"/>
    <n v="0"/>
    <n v="0"/>
    <n v="0.23"/>
    <n v="0"/>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Feb"/>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Mar"/>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Abr"/>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May"/>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Jun"/>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Jul"/>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Ago"/>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Sep"/>
    <n v="0"/>
    <n v="0"/>
    <n v="0"/>
    <s v="Por Ejecutar"/>
    <n v="0"/>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Oct"/>
    <n v="0.23"/>
    <n v="0"/>
    <n v="0"/>
    <s v="Por Ejecutar"/>
    <n v="0.23"/>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Nov"/>
    <n v="0"/>
    <n v="0"/>
    <n v="0"/>
    <s v="Por Ejecutar"/>
    <n v="0.23"/>
    <n v="0"/>
    <n v="0"/>
    <m/>
    <m/>
  </r>
  <r>
    <n v="100"/>
    <s v="OE2;PR_07;ACT_42"/>
    <x v="2"/>
    <s v="Fortalecer las Tecnologías de la Información y las Telecomunicaciones."/>
    <s v="PR_07"/>
    <n v="1"/>
    <x v="1"/>
    <s v="PEI_07 - Implementación  sistema de gestión documental o actualizar el actual."/>
    <s v="ACT_42"/>
    <s v="7.4 Elaborar Evaluación Técnica de las Ofertas."/>
    <s v="OTIC"/>
    <n v="4.4642857142857152E-4"/>
    <s v="Dic"/>
    <n v="0"/>
    <n v="0"/>
    <n v="0"/>
    <s v="Por Ejecutar"/>
    <n v="0.23"/>
    <n v="0"/>
    <n v="0"/>
    <m/>
    <m/>
  </r>
  <r>
    <n v="103"/>
    <s v="OE2;PR_10;ACT_45"/>
    <x v="2"/>
    <s v="Fortalecer las Tecnologías de la Información y las Telecomunicaciones."/>
    <s v="PR_10"/>
    <n v="2"/>
    <x v="0"/>
    <s v="PAI_01 - Operacional"/>
    <s v="ACT_45"/>
    <s v="Reestructurar el sistema de ingreso de información de fuentes externas"/>
    <s v="OTIC"/>
    <n v="4.4642857142857152E-4"/>
    <s v="Ene"/>
    <n v="0.05"/>
    <n v="0.05"/>
    <n v="1"/>
    <s v="Culminada"/>
    <n v="0.05"/>
    <n v="0.05"/>
    <n v="1"/>
    <n v="1"/>
    <n v="0.5"/>
  </r>
  <r>
    <n v="103"/>
    <s v="OE2;PR_10;ACT_45"/>
    <x v="2"/>
    <s v="Fortalecer las Tecnologías de la Información y las Telecomunicaciones."/>
    <s v="PR_10"/>
    <n v="2"/>
    <x v="0"/>
    <s v="PAI_01 - Operacional"/>
    <s v="ACT_45"/>
    <s v="Reestructurar el sistema de ingreso de información de fuentes externas"/>
    <s v="OTIC"/>
    <n v="4.4642857142857152E-4"/>
    <s v="Feb"/>
    <n v="0.1"/>
    <n v="0.1"/>
    <n v="1"/>
    <s v="Culminada"/>
    <n v="0.15000000000000002"/>
    <n v="0.15000000000000002"/>
    <n v="1"/>
    <m/>
    <m/>
  </r>
  <r>
    <n v="103"/>
    <s v="OE2;PR_10;ACT_45"/>
    <x v="2"/>
    <s v="Fortalecer las Tecnologías de la Información y las Telecomunicaciones."/>
    <s v="PR_10"/>
    <n v="2"/>
    <x v="0"/>
    <s v="PAI_01 - Operacional"/>
    <s v="ACT_45"/>
    <s v="Reestructurar el sistema de ingreso de información de fuentes externas"/>
    <s v="OTIC"/>
    <n v="4.4642857142857152E-4"/>
    <s v="Mar"/>
    <n v="0.1"/>
    <n v="0.1"/>
    <n v="1"/>
    <s v="Culminada"/>
    <n v="0.25"/>
    <n v="0.25"/>
    <n v="1"/>
    <m/>
    <m/>
  </r>
  <r>
    <n v="103"/>
    <s v="OE2;PR_10;ACT_45"/>
    <x v="2"/>
    <s v="Fortalecer las Tecnologías de la Información y las Telecomunicaciones."/>
    <s v="PR_10"/>
    <n v="2"/>
    <x v="0"/>
    <s v="PAI_01 - Operacional"/>
    <s v="ACT_45"/>
    <s v="Reestructurar el sistema de ingreso de información de fuentes externas"/>
    <s v="OTIC"/>
    <n v="4.4642857142857152E-4"/>
    <s v="Abr"/>
    <n v="0.05"/>
    <n v="0.05"/>
    <n v="1"/>
    <s v="Culminada"/>
    <n v="0.3"/>
    <n v="0.3"/>
    <n v="1"/>
    <m/>
    <m/>
  </r>
  <r>
    <n v="103"/>
    <s v="OE2;PR_10;ACT_45"/>
    <x v="2"/>
    <s v="Fortalecer las Tecnologías de la Información y las Telecomunicaciones."/>
    <s v="PR_10"/>
    <n v="2"/>
    <x v="0"/>
    <s v="PAI_01 - Operacional"/>
    <s v="ACT_45"/>
    <s v="Reestructurar el sistema de ingreso de información de fuentes externas"/>
    <s v="OTIC"/>
    <n v="4.4642857142857152E-4"/>
    <s v="May"/>
    <n v="0.1"/>
    <n v="0.1"/>
    <n v="1"/>
    <s v="Culminada"/>
    <n v="0.4"/>
    <n v="0.4"/>
    <n v="1"/>
    <m/>
    <m/>
  </r>
  <r>
    <n v="103"/>
    <s v="OE2;PR_10;ACT_45"/>
    <x v="2"/>
    <s v="Fortalecer las Tecnologías de la Información y las Telecomunicaciones."/>
    <s v="PR_10"/>
    <n v="2"/>
    <x v="0"/>
    <s v="PAI_01 - Operacional"/>
    <s v="ACT_45"/>
    <s v="Reestructurar el sistema de ingreso de información de fuentes externas"/>
    <s v="OTIC"/>
    <n v="4.4642857142857152E-4"/>
    <s v="Jun"/>
    <n v="0.1"/>
    <n v="0.1"/>
    <n v="1"/>
    <s v="Culminada"/>
    <n v="0.5"/>
    <n v="0.5"/>
    <n v="1"/>
    <m/>
    <m/>
  </r>
  <r>
    <n v="103"/>
    <s v="OE2;PR_10;ACT_45"/>
    <x v="2"/>
    <s v="Fortalecer las Tecnologías de la Información y las Telecomunicaciones."/>
    <s v="PR_10"/>
    <n v="2"/>
    <x v="0"/>
    <s v="PAI_01 - Operacional"/>
    <s v="ACT_45"/>
    <s v="Reestructurar el sistema de ingreso de información de fuentes externas"/>
    <s v="OTIC"/>
    <n v="4.4642857142857152E-4"/>
    <s v="Jul"/>
    <n v="0.05"/>
    <n v="0"/>
    <n v="0"/>
    <s v="Por Ejecutar"/>
    <n v="0.55000000000000004"/>
    <n v="0.5"/>
    <n v="0.90909090909090906"/>
    <m/>
    <m/>
  </r>
  <r>
    <n v="103"/>
    <s v="OE2;PR_10;ACT_45"/>
    <x v="2"/>
    <s v="Fortalecer las Tecnologías de la Información y las Telecomunicaciones."/>
    <s v="PR_10"/>
    <n v="2"/>
    <x v="0"/>
    <s v="PAI_01 - Operacional"/>
    <s v="ACT_45"/>
    <s v="Reestructurar el sistema de ingreso de información de fuentes externas"/>
    <s v="OTIC"/>
    <n v="4.4642857142857152E-4"/>
    <s v="Ago"/>
    <n v="0.1"/>
    <n v="0"/>
    <n v="0"/>
    <s v="Por Ejecutar"/>
    <n v="0.65"/>
    <n v="0.5"/>
    <n v="0.76923076923076916"/>
    <m/>
    <m/>
  </r>
  <r>
    <n v="103"/>
    <s v="OE2;PR_10;ACT_45"/>
    <x v="2"/>
    <s v="Fortalecer las Tecnologías de la Información y las Telecomunicaciones."/>
    <s v="PR_10"/>
    <n v="2"/>
    <x v="0"/>
    <s v="PAI_01 - Operacional"/>
    <s v="ACT_45"/>
    <s v="Reestructurar el sistema de ingreso de información de fuentes externas"/>
    <s v="OTIC"/>
    <n v="4.4642857142857152E-4"/>
    <s v="Sep"/>
    <n v="0.1"/>
    <n v="0"/>
    <n v="0"/>
    <s v="Por Ejecutar"/>
    <n v="0.75"/>
    <n v="0.5"/>
    <n v="0.66666666666666663"/>
    <m/>
    <m/>
  </r>
  <r>
    <n v="103"/>
    <s v="OE2;PR_10;ACT_45"/>
    <x v="2"/>
    <s v="Fortalecer las Tecnologías de la Información y las Telecomunicaciones."/>
    <s v="PR_10"/>
    <n v="2"/>
    <x v="0"/>
    <s v="PAI_01 - Operacional"/>
    <s v="ACT_45"/>
    <s v="Reestructurar el sistema de ingreso de información de fuentes externas"/>
    <s v="OTIC"/>
    <n v="4.4642857142857152E-4"/>
    <s v="Oct"/>
    <n v="0.05"/>
    <n v="0"/>
    <n v="0"/>
    <s v="Por Ejecutar"/>
    <n v="0.8"/>
    <n v="0.5"/>
    <n v="0.625"/>
    <m/>
    <m/>
  </r>
  <r>
    <n v="103"/>
    <s v="OE2;PR_10;ACT_45"/>
    <x v="2"/>
    <s v="Fortalecer las Tecnologías de la Información y las Telecomunicaciones."/>
    <s v="PR_10"/>
    <n v="2"/>
    <x v="0"/>
    <s v="PAI_01 - Operacional"/>
    <s v="ACT_45"/>
    <s v="Reestructurar el sistema de ingreso de información de fuentes externas"/>
    <s v="OTIC"/>
    <n v="4.4642857142857152E-4"/>
    <s v="Nov"/>
    <n v="0.1"/>
    <n v="0"/>
    <n v="0"/>
    <s v="Por Ejecutar"/>
    <n v="0.9"/>
    <n v="0.5"/>
    <n v="0.55555555555555558"/>
    <m/>
    <m/>
  </r>
  <r>
    <n v="103"/>
    <s v="OE2;PR_10;ACT_45"/>
    <x v="2"/>
    <s v="Fortalecer las Tecnologías de la Información y las Telecomunicaciones."/>
    <s v="PR_10"/>
    <n v="2"/>
    <x v="0"/>
    <s v="PAI_01 - Operacional"/>
    <s v="ACT_45"/>
    <s v="Reestructurar el sistema de ingreso de información de fuentes externas"/>
    <s v="OTIC"/>
    <n v="4.4642857142857152E-4"/>
    <s v="Dic"/>
    <n v="0.1"/>
    <n v="0"/>
    <n v="0"/>
    <s v="Por Ejecutar"/>
    <n v="1"/>
    <n v="0.5"/>
    <n v="0.5"/>
    <m/>
    <m/>
  </r>
  <r>
    <n v="104"/>
    <s v="OE2;PR_10;ACT_46"/>
    <x v="2"/>
    <s v="Fortalecer las Tecnologías de la Información y las Telecomunicaciones."/>
    <s v="PR_10"/>
    <n v="2"/>
    <x v="0"/>
    <s v="PAI_01 - Operacional"/>
    <s v="ACT_46"/>
    <s v="Implementar la Transformación Digital y Desmaterizalización de trámites "/>
    <s v="OTIC"/>
    <n v="4.4642857142857152E-4"/>
    <s v="Ene"/>
    <n v="0"/>
    <n v="0"/>
    <n v="0"/>
    <s v="Por Ejecutar"/>
    <n v="0"/>
    <n v="0"/>
    <n v="0"/>
    <n v="1"/>
    <n v="0.5"/>
  </r>
  <r>
    <n v="104"/>
    <s v="OE2;PR_10;ACT_46"/>
    <x v="2"/>
    <s v="Fortalecer las Tecnologías de la Información y las Telecomunicaciones."/>
    <s v="PR_10"/>
    <n v="2"/>
    <x v="0"/>
    <s v="PAI_01 - Operacional"/>
    <s v="ACT_46"/>
    <s v="Implementar la Transformación Digital y Desmaterizalización de trámites "/>
    <s v="OTIC"/>
    <n v="4.4642857142857152E-4"/>
    <s v="Feb"/>
    <n v="0"/>
    <n v="0"/>
    <n v="0"/>
    <s v="Por Ejecutar"/>
    <n v="0"/>
    <n v="0"/>
    <n v="0"/>
    <m/>
    <m/>
  </r>
  <r>
    <n v="104"/>
    <s v="OE2;PR_10;ACT_46"/>
    <x v="2"/>
    <s v="Fortalecer las Tecnologías de la Información y las Telecomunicaciones."/>
    <s v="PR_10"/>
    <n v="2"/>
    <x v="0"/>
    <s v="PAI_01 - Operacional"/>
    <s v="ACT_46"/>
    <s v="Implementar la Transformación Digital y Desmaterizalización de trámites "/>
    <s v="OTIC"/>
    <n v="4.4642857142857152E-4"/>
    <s v="Mar"/>
    <n v="0.25"/>
    <n v="0.25"/>
    <n v="1"/>
    <s v="Culminada"/>
    <n v="0.25"/>
    <n v="0.25"/>
    <n v="1"/>
    <m/>
    <m/>
  </r>
  <r>
    <n v="104"/>
    <s v="OE2;PR_10;ACT_46"/>
    <x v="2"/>
    <s v="Fortalecer las Tecnologías de la Información y las Telecomunicaciones."/>
    <s v="PR_10"/>
    <n v="2"/>
    <x v="0"/>
    <s v="PAI_01 - Operacional"/>
    <s v="ACT_46"/>
    <s v="Implementar la Transformación Digital y Desmaterizalización de trámites "/>
    <s v="OTIC"/>
    <n v="4.4642857142857152E-4"/>
    <s v="Abr"/>
    <n v="0.05"/>
    <n v="0.05"/>
    <n v="1"/>
    <s v="Culminada"/>
    <n v="0.3"/>
    <n v="0.3"/>
    <n v="1"/>
    <m/>
    <m/>
  </r>
  <r>
    <n v="104"/>
    <s v="OE2;PR_10;ACT_46"/>
    <x v="2"/>
    <s v="Fortalecer las Tecnologías de la Información y las Telecomunicaciones."/>
    <s v="PR_10"/>
    <n v="2"/>
    <x v="0"/>
    <s v="PAI_01 - Operacional"/>
    <s v="ACT_46"/>
    <s v="Implementar la Transformación Digital y Desmaterizalización de trámites "/>
    <s v="OTIC"/>
    <n v="4.4642857142857152E-4"/>
    <s v="May"/>
    <n v="0.1"/>
    <n v="0.1"/>
    <n v="1"/>
    <s v="Culminada"/>
    <n v="0.4"/>
    <n v="0.4"/>
    <n v="1"/>
    <m/>
    <m/>
  </r>
  <r>
    <n v="104"/>
    <s v="OE2;PR_10;ACT_46"/>
    <x v="2"/>
    <s v="Fortalecer las Tecnologías de la Información y las Telecomunicaciones."/>
    <s v="PR_10"/>
    <n v="2"/>
    <x v="0"/>
    <s v="PAI_01 - Operacional"/>
    <s v="ACT_46"/>
    <s v="Implementar la Transformación Digital y Desmaterizalización de trámites "/>
    <s v="OTIC"/>
    <n v="4.4642857142857152E-4"/>
    <s v="Jun"/>
    <n v="0.1"/>
    <n v="0.1"/>
    <n v="1"/>
    <s v="Culminada"/>
    <n v="0.5"/>
    <n v="0.5"/>
    <n v="1"/>
    <m/>
    <m/>
  </r>
  <r>
    <n v="104"/>
    <s v="OE2;PR_10;ACT_46"/>
    <x v="2"/>
    <s v="Fortalecer las Tecnologías de la Información y las Telecomunicaciones."/>
    <s v="PR_10"/>
    <n v="2"/>
    <x v="0"/>
    <s v="PAI_01 - Operacional"/>
    <s v="ACT_46"/>
    <s v="Implementar la Transformación Digital y Desmaterizalización de trámites "/>
    <s v="OTIC"/>
    <n v="4.4642857142857152E-4"/>
    <s v="Jul"/>
    <n v="0.05"/>
    <n v="0"/>
    <n v="0"/>
    <s v="Por Ejecutar"/>
    <n v="0.55000000000000004"/>
    <n v="0.5"/>
    <n v="0.90909090909090906"/>
    <m/>
    <m/>
  </r>
  <r>
    <n v="104"/>
    <s v="OE2;PR_10;ACT_46"/>
    <x v="2"/>
    <s v="Fortalecer las Tecnologías de la Información y las Telecomunicaciones."/>
    <s v="PR_10"/>
    <n v="2"/>
    <x v="0"/>
    <s v="PAI_01 - Operacional"/>
    <s v="ACT_46"/>
    <s v="Implementar la Transformación Digital y Desmaterizalización de trámites "/>
    <s v="OTIC"/>
    <n v="4.4642857142857152E-4"/>
    <s v="Ago"/>
    <n v="0.1"/>
    <n v="0"/>
    <n v="0"/>
    <s v="Por Ejecutar"/>
    <n v="0.65"/>
    <n v="0.5"/>
    <n v="0.76923076923076916"/>
    <m/>
    <m/>
  </r>
  <r>
    <n v="104"/>
    <s v="OE2;PR_10;ACT_46"/>
    <x v="2"/>
    <s v="Fortalecer las Tecnologías de la Información y las Telecomunicaciones."/>
    <s v="PR_10"/>
    <n v="2"/>
    <x v="0"/>
    <s v="PAI_01 - Operacional"/>
    <s v="ACT_46"/>
    <s v="Implementar la Transformación Digital y Desmaterizalización de trámites "/>
    <s v="OTIC"/>
    <n v="4.4642857142857152E-4"/>
    <s v="Sep"/>
    <n v="0.1"/>
    <n v="0"/>
    <n v="0"/>
    <s v="Por Ejecutar"/>
    <n v="0.75"/>
    <n v="0.5"/>
    <n v="0.66666666666666663"/>
    <m/>
    <m/>
  </r>
  <r>
    <n v="104"/>
    <s v="OE2;PR_10;ACT_46"/>
    <x v="2"/>
    <s v="Fortalecer las Tecnologías de la Información y las Telecomunicaciones."/>
    <s v="PR_10"/>
    <n v="2"/>
    <x v="0"/>
    <s v="PAI_01 - Operacional"/>
    <s v="ACT_46"/>
    <s v="Implementar la Transformación Digital y Desmaterizalización de trámites "/>
    <s v="OTIC"/>
    <n v="4.4642857142857152E-4"/>
    <s v="Oct"/>
    <n v="0.05"/>
    <n v="0"/>
    <n v="0"/>
    <s v="Por Ejecutar"/>
    <n v="0.8"/>
    <n v="0.5"/>
    <n v="0.625"/>
    <m/>
    <m/>
  </r>
  <r>
    <n v="104"/>
    <s v="OE2;PR_10;ACT_46"/>
    <x v="2"/>
    <s v="Fortalecer las Tecnologías de la Información y las Telecomunicaciones."/>
    <s v="PR_10"/>
    <n v="2"/>
    <x v="0"/>
    <s v="PAI_01 - Operacional"/>
    <s v="ACT_46"/>
    <s v="Implementar la Transformación Digital y Desmaterizalización de trámites "/>
    <s v="OTIC"/>
    <n v="4.4642857142857152E-4"/>
    <s v="Nov"/>
    <n v="0.1"/>
    <n v="0"/>
    <n v="0"/>
    <s v="Por Ejecutar"/>
    <n v="0.9"/>
    <n v="0.5"/>
    <n v="0.55555555555555558"/>
    <m/>
    <m/>
  </r>
  <r>
    <n v="104"/>
    <s v="OE2;PR_10;ACT_46"/>
    <x v="2"/>
    <s v="Fortalecer las Tecnologías de la Información y las Telecomunicaciones."/>
    <s v="PR_10"/>
    <n v="2"/>
    <x v="0"/>
    <s v="PAI_01 - Operacional"/>
    <s v="ACT_46"/>
    <s v="Implementar la Transformación Digital y Desmaterizalización de trámites "/>
    <s v="OTIC"/>
    <n v="4.4642857142857152E-4"/>
    <s v="Dic"/>
    <n v="0.1"/>
    <n v="0"/>
    <n v="0"/>
    <s v="Por Ejecutar"/>
    <n v="1"/>
    <n v="0.5"/>
    <n v="0.5"/>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Ene"/>
    <n v="0"/>
    <n v="0"/>
    <n v="0"/>
    <s v="Por Ejecutar"/>
    <n v="0"/>
    <n v="0"/>
    <n v="0"/>
    <n v="1"/>
    <n v="0.5"/>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Feb"/>
    <n v="0.15"/>
    <n v="0.15"/>
    <n v="1"/>
    <s v="Culminada"/>
    <n v="0.15"/>
    <n v="0.15"/>
    <n v="1"/>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Mar"/>
    <n v="0.1"/>
    <n v="0.1"/>
    <n v="1"/>
    <s v="Culminada"/>
    <n v="0.25"/>
    <n v="0.25"/>
    <n v="1"/>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Abr"/>
    <n v="0.05"/>
    <n v="0.05"/>
    <n v="1"/>
    <s v="Culminada"/>
    <n v="0.3"/>
    <n v="0.3"/>
    <n v="1"/>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May"/>
    <n v="0.1"/>
    <n v="0.1"/>
    <n v="1"/>
    <s v="Culminada"/>
    <n v="0.4"/>
    <n v="0.4"/>
    <n v="1"/>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Jun"/>
    <n v="0.1"/>
    <n v="0.1"/>
    <n v="1"/>
    <s v="Culminada"/>
    <n v="0.5"/>
    <n v="0.5"/>
    <n v="1"/>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Jul"/>
    <n v="0.05"/>
    <n v="0"/>
    <n v="0"/>
    <s v="Por Ejecutar"/>
    <n v="0.55000000000000004"/>
    <n v="0.5"/>
    <n v="0.90909090909090906"/>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Ago"/>
    <n v="0.1"/>
    <n v="0"/>
    <n v="0"/>
    <s v="Por Ejecutar"/>
    <n v="0.65"/>
    <n v="0.5"/>
    <n v="0.76923076923076916"/>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Sep"/>
    <n v="0.1"/>
    <n v="0"/>
    <n v="0"/>
    <s v="Por Ejecutar"/>
    <n v="0.75"/>
    <n v="0.5"/>
    <n v="0.66666666666666663"/>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Oct"/>
    <n v="0.05"/>
    <n v="0"/>
    <n v="0"/>
    <s v="Por Ejecutar"/>
    <n v="0.8"/>
    <n v="0.5"/>
    <n v="0.625"/>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Nov"/>
    <n v="0.1"/>
    <n v="0"/>
    <n v="0"/>
    <s v="Por Ejecutar"/>
    <n v="0.9"/>
    <n v="0.5"/>
    <n v="0.55555555555555558"/>
    <m/>
    <m/>
  </r>
  <r>
    <n v="105"/>
    <s v="OE2;PR_10;ACT_47"/>
    <x v="2"/>
    <s v="Fortalecer las Tecnologías de la Información y las Telecomunicaciones."/>
    <s v="PR_10"/>
    <n v="2"/>
    <x v="0"/>
    <s v="PAI_01 - Operacional"/>
    <s v="ACT_47"/>
    <s v="Implementar el sistema de impresión controlada generando ahorro de papel y tiempo (Cultura de Cero Papel)"/>
    <s v="OTIC"/>
    <n v="4.4642857142857152E-4"/>
    <s v="Dic"/>
    <n v="0.1"/>
    <n v="0"/>
    <n v="0"/>
    <s v="Por Ejecutar"/>
    <n v="1"/>
    <n v="0.5"/>
    <n v="0.5"/>
    <m/>
    <m/>
  </r>
  <r>
    <n v="106"/>
    <s v="OE2;PR_10;ACT_48"/>
    <x v="2"/>
    <s v="Fortalecer las Tecnologías de la Información y las Telecomunicaciones."/>
    <s v="PR_10"/>
    <n v="2"/>
    <x v="0"/>
    <s v="PAI_01 - Operacional"/>
    <s v="ACT_48"/>
    <s v="Automatizar el Recaudo (Unificar Sistema Taux y Vigia)"/>
    <s v="OTIC"/>
    <n v="4.4642857142857152E-4"/>
    <s v="Ene"/>
    <n v="0"/>
    <n v="0"/>
    <n v="0"/>
    <s v="Por Ejecutar"/>
    <n v="0"/>
    <n v="0"/>
    <n v="0"/>
    <n v="1"/>
    <n v="0.5"/>
  </r>
  <r>
    <n v="106"/>
    <s v="OE2;PR_10;ACT_48"/>
    <x v="2"/>
    <s v="Fortalecer las Tecnologías de la Información y las Telecomunicaciones."/>
    <s v="PR_10"/>
    <n v="2"/>
    <x v="0"/>
    <s v="PAI_01 - Operacional"/>
    <s v="ACT_48"/>
    <s v="Automatizar el Recaudo (Unificar Sistema Taux y Vigia)"/>
    <s v="OTIC"/>
    <n v="4.4642857142857152E-4"/>
    <s v="Feb"/>
    <n v="0"/>
    <n v="0"/>
    <n v="0"/>
    <s v="Por Ejecutar"/>
    <n v="0"/>
    <n v="0"/>
    <n v="0"/>
    <m/>
    <m/>
  </r>
  <r>
    <n v="106"/>
    <s v="OE2;PR_10;ACT_48"/>
    <x v="2"/>
    <s v="Fortalecer las Tecnologías de la Información y las Telecomunicaciones."/>
    <s v="PR_10"/>
    <n v="2"/>
    <x v="0"/>
    <s v="PAI_01 - Operacional"/>
    <s v="ACT_48"/>
    <s v="Automatizar el Recaudo (Unificar Sistema Taux y Vigia)"/>
    <s v="OTIC"/>
    <n v="4.4642857142857152E-4"/>
    <s v="Mar"/>
    <n v="0.25"/>
    <n v="0.25"/>
    <n v="1"/>
    <s v="Culminada"/>
    <n v="0.25"/>
    <n v="0.25"/>
    <n v="1"/>
    <m/>
    <m/>
  </r>
  <r>
    <n v="106"/>
    <s v="OE2;PR_10;ACT_48"/>
    <x v="2"/>
    <s v="Fortalecer las Tecnologías de la Información y las Telecomunicaciones."/>
    <s v="PR_10"/>
    <n v="2"/>
    <x v="0"/>
    <s v="PAI_01 - Operacional"/>
    <s v="ACT_48"/>
    <s v="Automatizar el Recaudo (Unificar Sistema Taux y Vigia)"/>
    <s v="OTIC"/>
    <n v="4.4642857142857152E-4"/>
    <s v="Abr"/>
    <n v="0.05"/>
    <n v="0.05"/>
    <n v="1"/>
    <s v="Culminada"/>
    <n v="0.3"/>
    <n v="0.3"/>
    <n v="1"/>
    <m/>
    <m/>
  </r>
  <r>
    <n v="106"/>
    <s v="OE2;PR_10;ACT_48"/>
    <x v="2"/>
    <s v="Fortalecer las Tecnologías de la Información y las Telecomunicaciones."/>
    <s v="PR_10"/>
    <n v="2"/>
    <x v="0"/>
    <s v="PAI_01 - Operacional"/>
    <s v="ACT_48"/>
    <s v="Automatizar el Recaudo (Unificar Sistema Taux y Vigia)"/>
    <s v="OTIC"/>
    <n v="4.4642857142857152E-4"/>
    <s v="May"/>
    <n v="0.1"/>
    <n v="0.1"/>
    <n v="1"/>
    <s v="Culminada"/>
    <n v="0.4"/>
    <n v="0.4"/>
    <n v="1"/>
    <m/>
    <m/>
  </r>
  <r>
    <n v="106"/>
    <s v="OE2;PR_10;ACT_48"/>
    <x v="2"/>
    <s v="Fortalecer las Tecnologías de la Información y las Telecomunicaciones."/>
    <s v="PR_10"/>
    <n v="2"/>
    <x v="0"/>
    <s v="PAI_01 - Operacional"/>
    <s v="ACT_48"/>
    <s v="Automatizar el Recaudo (Unificar Sistema Taux y Vigia)"/>
    <s v="OTIC"/>
    <n v="4.4642857142857152E-4"/>
    <s v="Jun"/>
    <n v="0.1"/>
    <n v="0.1"/>
    <n v="1"/>
    <s v="Culminada"/>
    <n v="0.5"/>
    <n v="0.5"/>
    <n v="1"/>
    <m/>
    <m/>
  </r>
  <r>
    <n v="106"/>
    <s v="OE2;PR_10;ACT_48"/>
    <x v="2"/>
    <s v="Fortalecer las Tecnologías de la Información y las Telecomunicaciones."/>
    <s v="PR_10"/>
    <n v="2"/>
    <x v="0"/>
    <s v="PAI_01 - Operacional"/>
    <s v="ACT_48"/>
    <s v="Automatizar el Recaudo (Unificar Sistema Taux y Vigia)"/>
    <s v="OTIC"/>
    <n v="4.4642857142857152E-4"/>
    <s v="Jul"/>
    <n v="0.05"/>
    <n v="0"/>
    <n v="0"/>
    <s v="Por Ejecutar"/>
    <n v="0.55000000000000004"/>
    <n v="0.5"/>
    <n v="0.90909090909090906"/>
    <m/>
    <m/>
  </r>
  <r>
    <n v="106"/>
    <s v="OE2;PR_10;ACT_48"/>
    <x v="2"/>
    <s v="Fortalecer las Tecnologías de la Información y las Telecomunicaciones."/>
    <s v="PR_10"/>
    <n v="2"/>
    <x v="0"/>
    <s v="PAI_01 - Operacional"/>
    <s v="ACT_48"/>
    <s v="Automatizar el Recaudo (Unificar Sistema Taux y Vigia)"/>
    <s v="OTIC"/>
    <n v="4.4642857142857152E-4"/>
    <s v="Ago"/>
    <n v="0.1"/>
    <n v="0"/>
    <n v="0"/>
    <s v="Por Ejecutar"/>
    <n v="0.65"/>
    <n v="0.5"/>
    <n v="0.76923076923076916"/>
    <m/>
    <m/>
  </r>
  <r>
    <n v="106"/>
    <s v="OE2;PR_10;ACT_48"/>
    <x v="2"/>
    <s v="Fortalecer las Tecnologías de la Información y las Telecomunicaciones."/>
    <s v="PR_10"/>
    <n v="2"/>
    <x v="0"/>
    <s v="PAI_01 - Operacional"/>
    <s v="ACT_48"/>
    <s v="Automatizar el Recaudo (Unificar Sistema Taux y Vigia)"/>
    <s v="OTIC"/>
    <n v="4.4642857142857152E-4"/>
    <s v="Sep"/>
    <n v="0.1"/>
    <n v="0"/>
    <n v="0"/>
    <s v="Por Ejecutar"/>
    <n v="0.75"/>
    <n v="0.5"/>
    <n v="0.66666666666666663"/>
    <m/>
    <m/>
  </r>
  <r>
    <n v="106"/>
    <s v="OE2;PR_10;ACT_48"/>
    <x v="2"/>
    <s v="Fortalecer las Tecnologías de la Información y las Telecomunicaciones."/>
    <s v="PR_10"/>
    <n v="2"/>
    <x v="0"/>
    <s v="PAI_01 - Operacional"/>
    <s v="ACT_48"/>
    <s v="Automatizar el Recaudo (Unificar Sistema Taux y Vigia)"/>
    <s v="OTIC"/>
    <n v="4.4642857142857152E-4"/>
    <s v="Oct"/>
    <n v="0.05"/>
    <n v="0"/>
    <n v="0"/>
    <s v="Por Ejecutar"/>
    <n v="0.8"/>
    <n v="0.5"/>
    <n v="0.625"/>
    <m/>
    <m/>
  </r>
  <r>
    <n v="106"/>
    <s v="OE2;PR_10;ACT_48"/>
    <x v="2"/>
    <s v="Fortalecer las Tecnologías de la Información y las Telecomunicaciones."/>
    <s v="PR_10"/>
    <n v="2"/>
    <x v="0"/>
    <s v="PAI_01 - Operacional"/>
    <s v="ACT_48"/>
    <s v="Automatizar el Recaudo (Unificar Sistema Taux y Vigia)"/>
    <s v="OTIC"/>
    <n v="4.4642857142857152E-4"/>
    <s v="Nov"/>
    <n v="0.1"/>
    <n v="0"/>
    <n v="0"/>
    <s v="Por Ejecutar"/>
    <n v="0.9"/>
    <n v="0.5"/>
    <n v="0.55555555555555558"/>
    <m/>
    <m/>
  </r>
  <r>
    <n v="106"/>
    <s v="OE2;PR_10;ACT_48"/>
    <x v="2"/>
    <s v="Fortalecer las Tecnologías de la Información y las Telecomunicaciones."/>
    <s v="PR_10"/>
    <n v="2"/>
    <x v="0"/>
    <s v="PAI_01 - Operacional"/>
    <s v="ACT_48"/>
    <s v="Automatizar el Recaudo (Unificar Sistema Taux y Vigia)"/>
    <s v="OTIC"/>
    <n v="4.4642857142857152E-4"/>
    <s v="Dic"/>
    <n v="0.1"/>
    <n v="0"/>
    <n v="0"/>
    <s v="Por Ejecutar"/>
    <n v="1"/>
    <n v="0.5"/>
    <n v="0.5"/>
    <m/>
    <m/>
  </r>
  <r>
    <n v="107"/>
    <s v="OE2;PR_10;ACT_49"/>
    <x v="2"/>
    <s v="Fortalecer las Tecnologías de la Información y las Telecomunicaciones."/>
    <s v="PR_10"/>
    <n v="2"/>
    <x v="0"/>
    <s v="PAI_01 - Operacional"/>
    <s v="ACT_49"/>
    <s v="Automatizar el  tema contractual"/>
    <s v="OTIC"/>
    <n v="4.4642857142857152E-4"/>
    <s v="Ene"/>
    <n v="0"/>
    <n v="0"/>
    <n v="0"/>
    <s v="Por Ejecutar"/>
    <n v="0"/>
    <n v="0"/>
    <n v="0"/>
    <n v="1"/>
    <n v="0.5"/>
  </r>
  <r>
    <n v="107"/>
    <s v="OE2;PR_10;ACT_49"/>
    <x v="2"/>
    <s v="Fortalecer las Tecnologías de la Información y las Telecomunicaciones."/>
    <s v="PR_10"/>
    <n v="2"/>
    <x v="0"/>
    <s v="PAI_01 - Operacional"/>
    <s v="ACT_49"/>
    <s v="Automatizar el  tema contractual"/>
    <s v="OTIC"/>
    <n v="4.4642857142857152E-4"/>
    <s v="Feb"/>
    <n v="0"/>
    <n v="0"/>
    <n v="0"/>
    <s v="Por Ejecutar"/>
    <n v="0"/>
    <n v="0"/>
    <n v="0"/>
    <m/>
    <m/>
  </r>
  <r>
    <n v="107"/>
    <s v="OE2;PR_10;ACT_49"/>
    <x v="2"/>
    <s v="Fortalecer las Tecnologías de la Información y las Telecomunicaciones."/>
    <s v="PR_10"/>
    <n v="2"/>
    <x v="0"/>
    <s v="PAI_01 - Operacional"/>
    <s v="ACT_49"/>
    <s v="Automatizar el  tema contractual"/>
    <s v="OTIC"/>
    <n v="4.4642857142857152E-4"/>
    <s v="Mar"/>
    <n v="0.25"/>
    <n v="0.25"/>
    <n v="1"/>
    <s v="Culminada"/>
    <n v="0.25"/>
    <n v="0.25"/>
    <n v="1"/>
    <m/>
    <m/>
  </r>
  <r>
    <n v="107"/>
    <s v="OE2;PR_10;ACT_49"/>
    <x v="2"/>
    <s v="Fortalecer las Tecnologías de la Información y las Telecomunicaciones."/>
    <s v="PR_10"/>
    <n v="2"/>
    <x v="0"/>
    <s v="PAI_01 - Operacional"/>
    <s v="ACT_49"/>
    <s v="Automatizar el  tema contractual"/>
    <s v="OTIC"/>
    <n v="4.4642857142857152E-4"/>
    <s v="Abr"/>
    <n v="0.05"/>
    <n v="0.05"/>
    <n v="1"/>
    <s v="Culminada"/>
    <n v="0.3"/>
    <n v="0.3"/>
    <n v="1"/>
    <m/>
    <m/>
  </r>
  <r>
    <n v="107"/>
    <s v="OE2;PR_10;ACT_49"/>
    <x v="2"/>
    <s v="Fortalecer las Tecnologías de la Información y las Telecomunicaciones."/>
    <s v="PR_10"/>
    <n v="2"/>
    <x v="0"/>
    <s v="PAI_01 - Operacional"/>
    <s v="ACT_49"/>
    <s v="Automatizar el  tema contractual"/>
    <s v="OTIC"/>
    <n v="4.4642857142857152E-4"/>
    <s v="May"/>
    <n v="0.1"/>
    <n v="0.1"/>
    <n v="1"/>
    <s v="Culminada"/>
    <n v="0.4"/>
    <n v="0.4"/>
    <n v="1"/>
    <m/>
    <m/>
  </r>
  <r>
    <n v="107"/>
    <s v="OE2;PR_10;ACT_49"/>
    <x v="2"/>
    <s v="Fortalecer las Tecnologías de la Información y las Telecomunicaciones."/>
    <s v="PR_10"/>
    <n v="2"/>
    <x v="0"/>
    <s v="PAI_01 - Operacional"/>
    <s v="ACT_49"/>
    <s v="Automatizar el  tema contractual"/>
    <s v="OTIC"/>
    <n v="4.4642857142857152E-4"/>
    <s v="Jun"/>
    <n v="0.1"/>
    <n v="0.1"/>
    <n v="1"/>
    <s v="Culminada"/>
    <n v="0.5"/>
    <n v="0.5"/>
    <n v="1"/>
    <m/>
    <m/>
  </r>
  <r>
    <n v="107"/>
    <s v="OE2;PR_10;ACT_49"/>
    <x v="2"/>
    <s v="Fortalecer las Tecnologías de la Información y las Telecomunicaciones."/>
    <s v="PR_10"/>
    <n v="2"/>
    <x v="0"/>
    <s v="PAI_01 - Operacional"/>
    <s v="ACT_49"/>
    <s v="Automatizar el  tema contractual"/>
    <s v="OTIC"/>
    <n v="4.4642857142857152E-4"/>
    <s v="Jul"/>
    <n v="0.05"/>
    <n v="0"/>
    <n v="0"/>
    <s v="Por Ejecutar"/>
    <n v="0.55000000000000004"/>
    <n v="0.5"/>
    <n v="0.90909090909090906"/>
    <m/>
    <m/>
  </r>
  <r>
    <n v="107"/>
    <s v="OE2;PR_10;ACT_49"/>
    <x v="2"/>
    <s v="Fortalecer las Tecnologías de la Información y las Telecomunicaciones."/>
    <s v="PR_10"/>
    <n v="2"/>
    <x v="0"/>
    <s v="PAI_01 - Operacional"/>
    <s v="ACT_49"/>
    <s v="Automatizar el  tema contractual"/>
    <s v="OTIC"/>
    <n v="4.4642857142857152E-4"/>
    <s v="Ago"/>
    <n v="0.1"/>
    <n v="0"/>
    <n v="0"/>
    <s v="Por Ejecutar"/>
    <n v="0.65"/>
    <n v="0.5"/>
    <n v="0.76923076923076916"/>
    <m/>
    <m/>
  </r>
  <r>
    <n v="107"/>
    <s v="OE2;PR_10;ACT_49"/>
    <x v="2"/>
    <s v="Fortalecer las Tecnologías de la Información y las Telecomunicaciones."/>
    <s v="PR_10"/>
    <n v="2"/>
    <x v="0"/>
    <s v="PAI_01 - Operacional"/>
    <s v="ACT_49"/>
    <s v="Automatizar el  tema contractual"/>
    <s v="OTIC"/>
    <n v="4.4642857142857152E-4"/>
    <s v="Sep"/>
    <n v="0.1"/>
    <n v="0"/>
    <n v="0"/>
    <s v="Por Ejecutar"/>
    <n v="0.75"/>
    <n v="0.5"/>
    <n v="0.66666666666666663"/>
    <m/>
    <m/>
  </r>
  <r>
    <n v="107"/>
    <s v="OE2;PR_10;ACT_49"/>
    <x v="2"/>
    <s v="Fortalecer las Tecnologías de la Información y las Telecomunicaciones."/>
    <s v="PR_10"/>
    <n v="2"/>
    <x v="0"/>
    <s v="PAI_01 - Operacional"/>
    <s v="ACT_49"/>
    <s v="Automatizar el  tema contractual"/>
    <s v="OTIC"/>
    <n v="4.4642857142857152E-4"/>
    <s v="Oct"/>
    <n v="0.05"/>
    <n v="0"/>
    <n v="0"/>
    <s v="Por Ejecutar"/>
    <n v="0.8"/>
    <n v="0.5"/>
    <n v="0.625"/>
    <m/>
    <m/>
  </r>
  <r>
    <n v="107"/>
    <s v="OE2;PR_10;ACT_49"/>
    <x v="2"/>
    <s v="Fortalecer las Tecnologías de la Información y las Telecomunicaciones."/>
    <s v="PR_10"/>
    <n v="2"/>
    <x v="0"/>
    <s v="PAI_01 - Operacional"/>
    <s v="ACT_49"/>
    <s v="Automatizar el  tema contractual"/>
    <s v="OTIC"/>
    <n v="4.4642857142857152E-4"/>
    <s v="Nov"/>
    <n v="0.1"/>
    <n v="0"/>
    <n v="0"/>
    <s v="Por Ejecutar"/>
    <n v="0.9"/>
    <n v="0.5"/>
    <n v="0.55555555555555558"/>
    <m/>
    <m/>
  </r>
  <r>
    <n v="107"/>
    <s v="OE2;PR_10;ACT_49"/>
    <x v="2"/>
    <s v="Fortalecer las Tecnologías de la Información y las Telecomunicaciones."/>
    <s v="PR_10"/>
    <n v="2"/>
    <x v="0"/>
    <s v="PAI_01 - Operacional"/>
    <s v="ACT_49"/>
    <s v="Automatizar el  tema contractual"/>
    <s v="OTIC"/>
    <n v="4.4642857142857152E-4"/>
    <s v="Dic"/>
    <n v="0.1"/>
    <n v="0"/>
    <n v="0"/>
    <s v="Por Ejecutar"/>
    <n v="1"/>
    <n v="0.5"/>
    <n v="0.5"/>
    <m/>
    <m/>
  </r>
  <r>
    <n v="108"/>
    <s v="OE2;PR_10;ACT_50"/>
    <x v="2"/>
    <s v="Fortalecer las Tecnologías de la Información y las Telecomunicaciones."/>
    <s v="PR_10"/>
    <n v="2"/>
    <x v="0"/>
    <s v="PAI_01 - Operacional"/>
    <s v="ACT_50"/>
    <s v="Implementar sistema de Gestión del Conocimiento"/>
    <s v="OTIC"/>
    <n v="4.4642857142857152E-4"/>
    <s v="Ene"/>
    <n v="0"/>
    <n v="0"/>
    <n v="0"/>
    <s v="Por Ejecutar"/>
    <n v="0"/>
    <n v="0"/>
    <n v="0"/>
    <n v="1"/>
    <n v="0.5"/>
  </r>
  <r>
    <n v="108"/>
    <s v="OE2;PR_10;ACT_50"/>
    <x v="2"/>
    <s v="Fortalecer las Tecnologías de la Información y las Telecomunicaciones."/>
    <s v="PR_10"/>
    <n v="2"/>
    <x v="0"/>
    <s v="PAI_01 - Operacional"/>
    <s v="ACT_50"/>
    <s v="Implementar sistema de Gestión del Conocimiento"/>
    <s v="OTIC"/>
    <n v="4.4642857142857152E-4"/>
    <s v="Feb"/>
    <n v="0"/>
    <n v="0"/>
    <n v="0"/>
    <s v="Por Ejecutar"/>
    <n v="0"/>
    <n v="0"/>
    <n v="0"/>
    <m/>
    <m/>
  </r>
  <r>
    <n v="108"/>
    <s v="OE2;PR_10;ACT_50"/>
    <x v="2"/>
    <s v="Fortalecer las Tecnologías de la Información y las Telecomunicaciones."/>
    <s v="PR_10"/>
    <n v="2"/>
    <x v="0"/>
    <s v="PAI_01 - Operacional"/>
    <s v="ACT_50"/>
    <s v="Implementar sistema de Gestión del Conocimiento"/>
    <s v="OTIC"/>
    <n v="4.4642857142857152E-4"/>
    <s v="Mar"/>
    <n v="0.25"/>
    <n v="0.25"/>
    <n v="1"/>
    <s v="Culminada"/>
    <n v="0.25"/>
    <n v="0.25"/>
    <n v="1"/>
    <m/>
    <m/>
  </r>
  <r>
    <n v="108"/>
    <s v="OE2;PR_10;ACT_50"/>
    <x v="2"/>
    <s v="Fortalecer las Tecnologías de la Información y las Telecomunicaciones."/>
    <s v="PR_10"/>
    <n v="2"/>
    <x v="0"/>
    <s v="PAI_01 - Operacional"/>
    <s v="ACT_50"/>
    <s v="Implementar sistema de Gestión del Conocimiento"/>
    <s v="OTIC"/>
    <n v="4.4642857142857152E-4"/>
    <s v="Abr"/>
    <n v="0.05"/>
    <n v="0.05"/>
    <n v="1"/>
    <s v="Culminada"/>
    <n v="0.3"/>
    <n v="0.3"/>
    <n v="1"/>
    <m/>
    <m/>
  </r>
  <r>
    <n v="108"/>
    <s v="OE2;PR_10;ACT_50"/>
    <x v="2"/>
    <s v="Fortalecer las Tecnologías de la Información y las Telecomunicaciones."/>
    <s v="PR_10"/>
    <n v="2"/>
    <x v="0"/>
    <s v="PAI_01 - Operacional"/>
    <s v="ACT_50"/>
    <s v="Implementar sistema de Gestión del Conocimiento"/>
    <s v="OTIC"/>
    <n v="4.4642857142857152E-4"/>
    <s v="May"/>
    <n v="0.1"/>
    <n v="0.1"/>
    <n v="1"/>
    <s v="Culminada"/>
    <n v="0.4"/>
    <n v="0.4"/>
    <n v="1"/>
    <m/>
    <m/>
  </r>
  <r>
    <n v="108"/>
    <s v="OE2;PR_10;ACT_50"/>
    <x v="2"/>
    <s v="Fortalecer las Tecnologías de la Información y las Telecomunicaciones."/>
    <s v="PR_10"/>
    <n v="2"/>
    <x v="0"/>
    <s v="PAI_01 - Operacional"/>
    <s v="ACT_50"/>
    <s v="Implementar sistema de Gestión del Conocimiento"/>
    <s v="OTIC"/>
    <n v="4.4642857142857152E-4"/>
    <s v="Jun"/>
    <n v="0.1"/>
    <n v="0.1"/>
    <n v="1"/>
    <s v="Culminada"/>
    <n v="0.5"/>
    <n v="0.5"/>
    <n v="1"/>
    <m/>
    <m/>
  </r>
  <r>
    <n v="108"/>
    <s v="OE2;PR_10;ACT_50"/>
    <x v="2"/>
    <s v="Fortalecer las Tecnologías de la Información y las Telecomunicaciones."/>
    <s v="PR_10"/>
    <n v="2"/>
    <x v="0"/>
    <s v="PAI_01 - Operacional"/>
    <s v="ACT_50"/>
    <s v="Implementar sistema de Gestión del Conocimiento"/>
    <s v="OTIC"/>
    <n v="4.4642857142857152E-4"/>
    <s v="Jul"/>
    <n v="0.05"/>
    <n v="0"/>
    <n v="0"/>
    <s v="Por Ejecutar"/>
    <n v="0.55000000000000004"/>
    <n v="0.5"/>
    <n v="0.90909090909090906"/>
    <m/>
    <m/>
  </r>
  <r>
    <n v="108"/>
    <s v="OE2;PR_10;ACT_50"/>
    <x v="2"/>
    <s v="Fortalecer las Tecnologías de la Información y las Telecomunicaciones."/>
    <s v="PR_10"/>
    <n v="2"/>
    <x v="0"/>
    <s v="PAI_01 - Operacional"/>
    <s v="ACT_50"/>
    <s v="Implementar sistema de Gestión del Conocimiento"/>
    <s v="OTIC"/>
    <n v="4.4642857142857152E-4"/>
    <s v="Ago"/>
    <n v="0.1"/>
    <n v="0"/>
    <n v="0"/>
    <s v="Por Ejecutar"/>
    <n v="0.65"/>
    <n v="0.5"/>
    <n v="0.76923076923076916"/>
    <m/>
    <m/>
  </r>
  <r>
    <n v="108"/>
    <s v="OE2;PR_10;ACT_50"/>
    <x v="2"/>
    <s v="Fortalecer las Tecnologías de la Información y las Telecomunicaciones."/>
    <s v="PR_10"/>
    <n v="2"/>
    <x v="0"/>
    <s v="PAI_01 - Operacional"/>
    <s v="ACT_50"/>
    <s v="Implementar sistema de Gestión del Conocimiento"/>
    <s v="OTIC"/>
    <n v="4.4642857142857152E-4"/>
    <s v="Sep"/>
    <n v="0.1"/>
    <n v="0"/>
    <n v="0"/>
    <s v="Por Ejecutar"/>
    <n v="0.75"/>
    <n v="0.5"/>
    <n v="0.66666666666666663"/>
    <m/>
    <m/>
  </r>
  <r>
    <n v="108"/>
    <s v="OE2;PR_10;ACT_50"/>
    <x v="2"/>
    <s v="Fortalecer las Tecnologías de la Información y las Telecomunicaciones."/>
    <s v="PR_10"/>
    <n v="2"/>
    <x v="0"/>
    <s v="PAI_01 - Operacional"/>
    <s v="ACT_50"/>
    <s v="Implementar sistema de Gestión del Conocimiento"/>
    <s v="OTIC"/>
    <n v="4.4642857142857152E-4"/>
    <s v="Oct"/>
    <n v="0.05"/>
    <n v="0"/>
    <n v="0"/>
    <s v="Por Ejecutar"/>
    <n v="0.8"/>
    <n v="0.5"/>
    <n v="0.625"/>
    <m/>
    <m/>
  </r>
  <r>
    <n v="108"/>
    <s v="OE2;PR_10;ACT_50"/>
    <x v="2"/>
    <s v="Fortalecer las Tecnologías de la Información y las Telecomunicaciones."/>
    <s v="PR_10"/>
    <n v="2"/>
    <x v="0"/>
    <s v="PAI_01 - Operacional"/>
    <s v="ACT_50"/>
    <s v="Implementar sistema de Gestión del Conocimiento"/>
    <s v="OTIC"/>
    <n v="4.4642857142857152E-4"/>
    <s v="Nov"/>
    <n v="0.1"/>
    <n v="0"/>
    <n v="0"/>
    <s v="Por Ejecutar"/>
    <n v="0.9"/>
    <n v="0.5"/>
    <n v="0.55555555555555558"/>
    <m/>
    <m/>
  </r>
  <r>
    <n v="108"/>
    <s v="OE2;PR_10;ACT_50"/>
    <x v="2"/>
    <s v="Fortalecer las Tecnologías de la Información y las Telecomunicaciones."/>
    <s v="PR_10"/>
    <n v="2"/>
    <x v="0"/>
    <s v="PAI_01 - Operacional"/>
    <s v="ACT_50"/>
    <s v="Implementar sistema de Gestión del Conocimiento"/>
    <s v="OTIC"/>
    <n v="4.4642857142857152E-4"/>
    <s v="Dic"/>
    <n v="0.1"/>
    <n v="0"/>
    <n v="0"/>
    <s v="Por Ejecutar"/>
    <n v="1"/>
    <n v="0.5"/>
    <n v="0.5"/>
    <m/>
    <m/>
  </r>
  <r>
    <n v="109"/>
    <s v="OE2;PR_10;ACT_51"/>
    <x v="2"/>
    <s v="Fortalecer las Tecnologías de la Información y las Telecomunicaciones."/>
    <s v="PR_10"/>
    <n v="2"/>
    <x v="0"/>
    <s v="PAI_01 - Operacional"/>
    <s v="ACT_51"/>
    <s v="Implementar el Software de Almacén (Probable Interface con el SIIF)"/>
    <s v="OTIC"/>
    <n v="4.4642857142857152E-4"/>
    <s v="Ene"/>
    <n v="0"/>
    <n v="0"/>
    <n v="0"/>
    <s v="Por Ejecutar"/>
    <n v="0"/>
    <n v="0"/>
    <n v="0"/>
    <n v="1"/>
    <n v="0.5"/>
  </r>
  <r>
    <n v="109"/>
    <s v="OE2;PR_10;ACT_51"/>
    <x v="2"/>
    <s v="Fortalecer las Tecnologías de la Información y las Telecomunicaciones."/>
    <s v="PR_10"/>
    <n v="2"/>
    <x v="0"/>
    <s v="PAI_01 - Operacional"/>
    <s v="ACT_51"/>
    <s v="Implementar el Software de Almacén (Probable Interface con el SIIF)"/>
    <s v="OTIC"/>
    <n v="4.4642857142857152E-4"/>
    <s v="Feb"/>
    <n v="0.1"/>
    <n v="0.1"/>
    <n v="1"/>
    <s v="Culminada"/>
    <n v="0.1"/>
    <n v="0.1"/>
    <n v="1"/>
    <m/>
    <m/>
  </r>
  <r>
    <n v="109"/>
    <s v="OE2;PR_10;ACT_51"/>
    <x v="2"/>
    <s v="Fortalecer las Tecnologías de la Información y las Telecomunicaciones."/>
    <s v="PR_10"/>
    <n v="2"/>
    <x v="0"/>
    <s v="PAI_01 - Operacional"/>
    <s v="ACT_51"/>
    <s v="Implementar el Software de Almacén (Probable Interface con el SIIF)"/>
    <s v="OTIC"/>
    <n v="4.4642857142857152E-4"/>
    <s v="Mar"/>
    <n v="0.15"/>
    <n v="0.15"/>
    <n v="1"/>
    <s v="Culminada"/>
    <n v="0.25"/>
    <n v="0.25"/>
    <n v="1"/>
    <m/>
    <m/>
  </r>
  <r>
    <n v="109"/>
    <s v="OE2;PR_10;ACT_51"/>
    <x v="2"/>
    <s v="Fortalecer las Tecnologías de la Información y las Telecomunicaciones."/>
    <s v="PR_10"/>
    <n v="2"/>
    <x v="0"/>
    <s v="PAI_01 - Operacional"/>
    <s v="ACT_51"/>
    <s v="Implementar el Software de Almacén (Probable Interface con el SIIF)"/>
    <s v="OTIC"/>
    <n v="4.4642857142857152E-4"/>
    <s v="Abr"/>
    <n v="0.05"/>
    <n v="0.05"/>
    <n v="1"/>
    <s v="Culminada"/>
    <n v="0.3"/>
    <n v="0.3"/>
    <n v="1"/>
    <m/>
    <m/>
  </r>
  <r>
    <n v="109"/>
    <s v="OE2;PR_10;ACT_51"/>
    <x v="2"/>
    <s v="Fortalecer las Tecnologías de la Información y las Telecomunicaciones."/>
    <s v="PR_10"/>
    <n v="2"/>
    <x v="0"/>
    <s v="PAI_01 - Operacional"/>
    <s v="ACT_51"/>
    <s v="Implementar el Software de Almacén (Probable Interface con el SIIF)"/>
    <s v="OTIC"/>
    <n v="4.4642857142857152E-4"/>
    <s v="May"/>
    <n v="0.1"/>
    <n v="0.1"/>
    <n v="1"/>
    <s v="Culminada"/>
    <n v="0.4"/>
    <n v="0.4"/>
    <n v="1"/>
    <m/>
    <m/>
  </r>
  <r>
    <n v="109"/>
    <s v="OE2;PR_10;ACT_51"/>
    <x v="2"/>
    <s v="Fortalecer las Tecnologías de la Información y las Telecomunicaciones."/>
    <s v="PR_10"/>
    <n v="2"/>
    <x v="0"/>
    <s v="PAI_01 - Operacional"/>
    <s v="ACT_51"/>
    <s v="Implementar el Software de Almacén (Probable Interface con el SIIF)"/>
    <s v="OTIC"/>
    <n v="4.4642857142857152E-4"/>
    <s v="Jun"/>
    <n v="0.1"/>
    <n v="0.1"/>
    <n v="1"/>
    <s v="Culminada"/>
    <n v="0.5"/>
    <n v="0.5"/>
    <n v="1"/>
    <m/>
    <m/>
  </r>
  <r>
    <n v="109"/>
    <s v="OE2;PR_10;ACT_51"/>
    <x v="2"/>
    <s v="Fortalecer las Tecnologías de la Información y las Telecomunicaciones."/>
    <s v="PR_10"/>
    <n v="2"/>
    <x v="0"/>
    <s v="PAI_01 - Operacional"/>
    <s v="ACT_51"/>
    <s v="Implementar el Software de Almacén (Probable Interface con el SIIF)"/>
    <s v="OTIC"/>
    <n v="4.4642857142857152E-4"/>
    <s v="Jul"/>
    <n v="0.05"/>
    <n v="0"/>
    <n v="0"/>
    <s v="Por Ejecutar"/>
    <n v="0.55000000000000004"/>
    <n v="0.5"/>
    <n v="0.90909090909090906"/>
    <m/>
    <m/>
  </r>
  <r>
    <n v="109"/>
    <s v="OE2;PR_10;ACT_51"/>
    <x v="2"/>
    <s v="Fortalecer las Tecnologías de la Información y las Telecomunicaciones."/>
    <s v="PR_10"/>
    <n v="2"/>
    <x v="0"/>
    <s v="PAI_01 - Operacional"/>
    <s v="ACT_51"/>
    <s v="Implementar el Software de Almacén (Probable Interface con el SIIF)"/>
    <s v="OTIC"/>
    <n v="4.4642857142857152E-4"/>
    <s v="Ago"/>
    <n v="0.1"/>
    <n v="0"/>
    <n v="0"/>
    <s v="Por Ejecutar"/>
    <n v="0.65"/>
    <n v="0.5"/>
    <n v="0.76923076923076916"/>
    <m/>
    <m/>
  </r>
  <r>
    <n v="109"/>
    <s v="OE2;PR_10;ACT_51"/>
    <x v="2"/>
    <s v="Fortalecer las Tecnologías de la Información y las Telecomunicaciones."/>
    <s v="PR_10"/>
    <n v="2"/>
    <x v="0"/>
    <s v="PAI_01 - Operacional"/>
    <s v="ACT_51"/>
    <s v="Implementar el Software de Almacén (Probable Interface con el SIIF)"/>
    <s v="OTIC"/>
    <n v="4.4642857142857152E-4"/>
    <s v="Sep"/>
    <n v="0.1"/>
    <n v="0"/>
    <n v="0"/>
    <s v="Por Ejecutar"/>
    <n v="0.75"/>
    <n v="0.5"/>
    <n v="0.66666666666666663"/>
    <m/>
    <m/>
  </r>
  <r>
    <n v="109"/>
    <s v="OE2;PR_10;ACT_51"/>
    <x v="2"/>
    <s v="Fortalecer las Tecnologías de la Información y las Telecomunicaciones."/>
    <s v="PR_10"/>
    <n v="2"/>
    <x v="0"/>
    <s v="PAI_01 - Operacional"/>
    <s v="ACT_51"/>
    <s v="Implementar el Software de Almacén (Probable Interface con el SIIF)"/>
    <s v="OTIC"/>
    <n v="4.4642857142857152E-4"/>
    <s v="Oct"/>
    <n v="0.05"/>
    <n v="0"/>
    <n v="0"/>
    <s v="Por Ejecutar"/>
    <n v="0.8"/>
    <n v="0.5"/>
    <n v="0.625"/>
    <m/>
    <m/>
  </r>
  <r>
    <n v="109"/>
    <s v="OE2;PR_10;ACT_51"/>
    <x v="2"/>
    <s v="Fortalecer las Tecnologías de la Información y las Telecomunicaciones."/>
    <s v="PR_10"/>
    <n v="2"/>
    <x v="0"/>
    <s v="PAI_01 - Operacional"/>
    <s v="ACT_51"/>
    <s v="Implementar el Software de Almacén (Probable Interface con el SIIF)"/>
    <s v="OTIC"/>
    <n v="4.4642857142857152E-4"/>
    <s v="Nov"/>
    <n v="0.1"/>
    <n v="0"/>
    <n v="0"/>
    <s v="Por Ejecutar"/>
    <n v="0.9"/>
    <n v="0.5"/>
    <n v="0.55555555555555558"/>
    <m/>
    <m/>
  </r>
  <r>
    <n v="109"/>
    <s v="OE2;PR_10;ACT_51"/>
    <x v="2"/>
    <s v="Fortalecer las Tecnologías de la Información y las Telecomunicaciones."/>
    <s v="PR_10"/>
    <n v="2"/>
    <x v="0"/>
    <s v="PAI_01 - Operacional"/>
    <s v="ACT_51"/>
    <s v="Implementar el Software de Almacén (Probable Interface con el SIIF)"/>
    <s v="OTIC"/>
    <n v="4.4642857142857152E-4"/>
    <s v="Dic"/>
    <n v="0.1"/>
    <n v="0"/>
    <n v="0"/>
    <s v="Por Ejecutar"/>
    <n v="1"/>
    <n v="0.5"/>
    <n v="0.5"/>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Ene"/>
    <n v="0"/>
    <n v="0"/>
    <n v="0"/>
    <s v="Por Ejecutar"/>
    <n v="0"/>
    <n v="0"/>
    <n v="0"/>
    <n v="1"/>
    <n v="0.5"/>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Feb"/>
    <n v="0"/>
    <n v="0"/>
    <n v="0"/>
    <s v="Por Ejecutar"/>
    <n v="0"/>
    <n v="0"/>
    <n v="0"/>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Mar"/>
    <n v="0.25"/>
    <n v="0.25"/>
    <n v="1"/>
    <s v="Culminada"/>
    <n v="0.25"/>
    <n v="0.25"/>
    <n v="1"/>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Abr"/>
    <n v="0.05"/>
    <n v="0.05"/>
    <n v="1"/>
    <s v="Culminada"/>
    <n v="0.3"/>
    <n v="0.3"/>
    <n v="1"/>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May"/>
    <n v="0.1"/>
    <n v="0.1"/>
    <n v="1"/>
    <s v="Culminada"/>
    <n v="0.4"/>
    <n v="0.4"/>
    <n v="1"/>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Jun"/>
    <n v="0.1"/>
    <n v="0.1"/>
    <n v="1"/>
    <s v="Culminada"/>
    <n v="0.5"/>
    <n v="0.5"/>
    <n v="1"/>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Jul"/>
    <n v="0.05"/>
    <n v="0"/>
    <n v="0"/>
    <s v="Por Ejecutar"/>
    <n v="0.55000000000000004"/>
    <n v="0.5"/>
    <n v="0.90909090909090906"/>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Ago"/>
    <n v="0.1"/>
    <n v="0"/>
    <n v="0"/>
    <s v="Por Ejecutar"/>
    <n v="0.65"/>
    <n v="0.5"/>
    <n v="0.76923076923076916"/>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Sep"/>
    <n v="0.1"/>
    <n v="0"/>
    <n v="0"/>
    <s v="Por Ejecutar"/>
    <n v="0.75"/>
    <n v="0.5"/>
    <n v="0.66666666666666663"/>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Oct"/>
    <n v="0.05"/>
    <n v="0"/>
    <n v="0"/>
    <s v="Por Ejecutar"/>
    <n v="0.8"/>
    <n v="0.5"/>
    <n v="0.625"/>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Nov"/>
    <n v="0.1"/>
    <n v="0"/>
    <n v="0"/>
    <s v="Por Ejecutar"/>
    <n v="0.9"/>
    <n v="0.5"/>
    <n v="0.55555555555555558"/>
    <m/>
    <m/>
  </r>
  <r>
    <n v="110"/>
    <s v="OE2;PR_10;ACT_52"/>
    <x v="2"/>
    <s v="Fortalecer las Tecnologías de la Información y las Telecomunicaciones."/>
    <s v="PR_10"/>
    <n v="2"/>
    <x v="0"/>
    <s v="PAI_01 - Operacional"/>
    <s v="ACT_52"/>
    <s v="Implementar el sistema de notificación electrónica considerando dispositivos biométricos y que se alimenten simultáneamente  las bases de datos."/>
    <s v="OTIC"/>
    <n v="4.4642857142857152E-4"/>
    <s v="Dic"/>
    <n v="0.1"/>
    <n v="0"/>
    <n v="0"/>
    <s v="Por Ejecutar"/>
    <n v="1"/>
    <n v="0.5"/>
    <n v="0.5"/>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Ene"/>
    <n v="0"/>
    <n v="0"/>
    <n v="0"/>
    <s v="Por Ejecutar"/>
    <n v="0"/>
    <n v="0"/>
    <n v="0"/>
    <n v="0.89999999999999991"/>
    <n v="0.20350000000000001"/>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Feb"/>
    <n v="0"/>
    <n v="0.03"/>
    <n v="0"/>
    <s v="Por Ejecutar"/>
    <n v="0"/>
    <n v="0.03"/>
    <n v="0"/>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Mar"/>
    <n v="0.05"/>
    <n v="0.01"/>
    <n v="0.19999999999999998"/>
    <s v="En Tramite"/>
    <n v="0.05"/>
    <n v="0.04"/>
    <n v="0.79999999999999993"/>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Abr"/>
    <n v="0.05"/>
    <n v="1.3299999999999999E-2"/>
    <n v="0.26599999999999996"/>
    <s v="En Tramite"/>
    <n v="0.1"/>
    <n v="5.33E-2"/>
    <n v="0.53299999999999992"/>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May"/>
    <n v="0.03"/>
    <n v="7.2999999999999995E-2"/>
    <n v="2.4333333333333331"/>
    <s v="Culminada"/>
    <n v="0.13"/>
    <n v="0.1263"/>
    <n v="0.97153846153846146"/>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Jun"/>
    <n v="0.05"/>
    <n v="7.7200000000000005E-2"/>
    <n v="1.544"/>
    <s v="Culminada"/>
    <n v="0.18"/>
    <n v="0.20350000000000001"/>
    <n v="1.1305555555555558"/>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Jul"/>
    <n v="0.02"/>
    <n v="0"/>
    <n v="0"/>
    <s v="Por Ejecutar"/>
    <n v="0.19999999999999998"/>
    <n v="0.20350000000000001"/>
    <n v="1.0175000000000001"/>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Ago"/>
    <n v="0.05"/>
    <n v="0"/>
    <n v="0"/>
    <s v="Por Ejecutar"/>
    <n v="0.25"/>
    <n v="0.20350000000000001"/>
    <n v="0.81400000000000006"/>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Sep"/>
    <n v="0.15"/>
    <n v="0"/>
    <n v="0"/>
    <s v="Por Ejecutar"/>
    <n v="0.4"/>
    <n v="0.20350000000000001"/>
    <n v="0.50875000000000004"/>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Oct"/>
    <n v="0.1"/>
    <n v="0"/>
    <n v="0"/>
    <s v="Por Ejecutar"/>
    <n v="0.5"/>
    <n v="0.20350000000000001"/>
    <n v="0.40700000000000003"/>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Nov"/>
    <n v="0.2"/>
    <n v="0"/>
    <n v="0"/>
    <s v="Por Ejecutar"/>
    <n v="0.7"/>
    <n v="0.20350000000000001"/>
    <n v="0.29071428571428576"/>
    <m/>
    <m/>
  </r>
  <r>
    <n v="111"/>
    <s v="OE2;PR_10;ACT_92"/>
    <x v="2"/>
    <s v="Fortalecer las Tecnologías de la Información y las Telecomunicaciones."/>
    <s v="PR_10"/>
    <n v="4"/>
    <x v="0"/>
    <s v="PAI_03 - Adquisiones"/>
    <s v="ACT_92"/>
    <s v="Realizar seguimiento al proyecto de Mejoramiento de la Gestión y Capacidad Institucional para la Supervisión Integral a los vigilados a nivel nacional."/>
    <s v="OAP"/>
    <n v="4.4642857142857152E-4"/>
    <s v="Dic"/>
    <n v="0.2"/>
    <n v="0"/>
    <n v="0"/>
    <s v="Por Ejecutar"/>
    <n v="0.89999999999999991"/>
    <n v="0.20350000000000001"/>
    <n v="0.22611111111111115"/>
    <m/>
    <m/>
  </r>
  <r>
    <n v="112"/>
    <s v="OE1;PR_10;ACT_190"/>
    <x v="0"/>
    <s v="Fortalecer la Vigilancia."/>
    <s v="PR_10"/>
    <n v="2"/>
    <x v="0"/>
    <s v="PAI_01 - Operacional"/>
    <s v="ACT_190"/>
    <s v="Implementar Modelo Integrado de Planeción y Gestión - Mipg en cada una de sus 7 dimensiones según corresponda"/>
    <s v="SG"/>
    <n v="4.4642857142857152E-4"/>
    <s v="Ene"/>
    <n v="1"/>
    <n v="1"/>
    <n v="1"/>
    <s v="Culminada"/>
    <n v="1"/>
    <n v="1"/>
    <n v="1"/>
    <n v="5"/>
    <n v="5"/>
  </r>
  <r>
    <n v="112"/>
    <s v="OE1;PR_10;ACT_190"/>
    <x v="0"/>
    <s v="Fortalecer la Vigilancia."/>
    <s v="PR_10"/>
    <n v="2"/>
    <x v="0"/>
    <s v="PAI_01 - Operacional"/>
    <s v="ACT_190"/>
    <s v="Implementar Modelo Integrado de Planeción y Gestión - Mipg en cada una de sus 7 dimensiones según corresponda"/>
    <s v="SG"/>
    <n v="4.4642857142857152E-4"/>
    <s v="Feb"/>
    <n v="1"/>
    <n v="1"/>
    <n v="1"/>
    <s v="Culminada"/>
    <n v="2"/>
    <n v="2"/>
    <n v="1"/>
    <m/>
    <m/>
  </r>
  <r>
    <n v="112"/>
    <s v="OE1;PR_10;ACT_190"/>
    <x v="0"/>
    <s v="Fortalecer la Vigilancia."/>
    <s v="PR_10"/>
    <n v="2"/>
    <x v="0"/>
    <s v="PAI_01 - Operacional"/>
    <s v="ACT_190"/>
    <s v="Implementar Modelo Integrado de Planeción y Gestión - Mipg en cada una de sus 7 dimensiones según corresponda"/>
    <s v="SG"/>
    <n v="4.4642857142857152E-4"/>
    <s v="Mar"/>
    <n v="1"/>
    <n v="1"/>
    <n v="1"/>
    <s v="Culminada"/>
    <n v="3"/>
    <n v="3"/>
    <n v="1"/>
    <m/>
    <m/>
  </r>
  <r>
    <n v="112"/>
    <s v="OE1;PR_10;ACT_190"/>
    <x v="0"/>
    <s v="Fortalecer la Vigilancia."/>
    <s v="PR_10"/>
    <n v="2"/>
    <x v="0"/>
    <s v="PAI_01 - Operacional"/>
    <s v="ACT_190"/>
    <s v="Implementar Modelo Integrado de Planeción y Gestión - Mipg en cada una de sus 7 dimensiones según corresponda"/>
    <s v="SG"/>
    <n v="4.4642857142857152E-4"/>
    <s v="Abr"/>
    <n v="1"/>
    <n v="1"/>
    <n v="1"/>
    <s v="Culminada"/>
    <n v="4"/>
    <n v="4"/>
    <n v="1"/>
    <m/>
    <m/>
  </r>
  <r>
    <n v="112"/>
    <s v="OE1;PR_10;ACT_190"/>
    <x v="0"/>
    <s v="Fortalecer la Vigilancia."/>
    <s v="PR_10"/>
    <n v="2"/>
    <x v="0"/>
    <s v="PAI_01 - Operacional"/>
    <s v="ACT_190"/>
    <s v="Implementar Modelo Integrado de Planeción y Gestión - Mipg en cada una de sus 7 dimensiones según corresponda"/>
    <s v="SG"/>
    <n v="4.4642857142857152E-4"/>
    <s v="May"/>
    <n v="0"/>
    <n v="0"/>
    <n v="0"/>
    <s v="Por Ejecutar"/>
    <n v="4"/>
    <n v="4"/>
    <n v="1"/>
    <m/>
    <m/>
  </r>
  <r>
    <n v="112"/>
    <s v="OE1;PR_10;ACT_190"/>
    <x v="0"/>
    <s v="Fortalecer la Vigilancia."/>
    <s v="PR_10"/>
    <n v="2"/>
    <x v="0"/>
    <s v="PAI_01 - Operacional"/>
    <s v="ACT_190"/>
    <s v="Implementar Modelo Integrado de Planeción y Gestión - Mipg en cada una de sus 7 dimensiones según corresponda"/>
    <s v="SG"/>
    <n v="4.4642857142857152E-4"/>
    <s v="Jun"/>
    <n v="1"/>
    <n v="1"/>
    <n v="1"/>
    <s v="Culminada"/>
    <n v="5"/>
    <n v="5"/>
    <n v="1"/>
    <m/>
    <m/>
  </r>
  <r>
    <n v="112"/>
    <s v="OE1;PR_10;ACT_190"/>
    <x v="0"/>
    <s v="Fortalecer la Vigilancia."/>
    <s v="PR_10"/>
    <n v="2"/>
    <x v="0"/>
    <s v="PAI_01 - Operacional"/>
    <s v="ACT_190"/>
    <s v="Implementar Modelo Integrado de Planeción y Gestión - Mipg en cada una de sus 7 dimensiones según corresponda"/>
    <s v="SG"/>
    <n v="4.4642857142857152E-4"/>
    <s v="Jul"/>
    <n v="0"/>
    <n v="0"/>
    <n v="0"/>
    <s v="Por Ejecutar"/>
    <n v="5"/>
    <n v="5"/>
    <n v="1"/>
    <m/>
    <m/>
  </r>
  <r>
    <n v="112"/>
    <s v="OE1;PR_10;ACT_190"/>
    <x v="0"/>
    <s v="Fortalecer la Vigilancia."/>
    <s v="PR_10"/>
    <n v="2"/>
    <x v="0"/>
    <s v="PAI_01 - Operacional"/>
    <s v="ACT_190"/>
    <s v="Implementar Modelo Integrado de Planeción y Gestión - Mipg en cada una de sus 7 dimensiones según corresponda"/>
    <s v="SG"/>
    <n v="4.4642857142857152E-4"/>
    <s v="Ago"/>
    <n v="0"/>
    <n v="0"/>
    <n v="0"/>
    <s v="Por Ejecutar"/>
    <n v="5"/>
    <n v="5"/>
    <n v="1"/>
    <m/>
    <m/>
  </r>
  <r>
    <n v="112"/>
    <s v="OE1;PR_10;ACT_190"/>
    <x v="0"/>
    <s v="Fortalecer la Vigilancia."/>
    <s v="PR_10"/>
    <n v="2"/>
    <x v="0"/>
    <s v="PAI_01 - Operacional"/>
    <s v="ACT_190"/>
    <s v="Implementar Modelo Integrado de Planeción y Gestión - Mipg en cada una de sus 7 dimensiones según corresponda"/>
    <s v="SG"/>
    <n v="4.4642857142857152E-4"/>
    <s v="Sep"/>
    <n v="0"/>
    <n v="0"/>
    <n v="0"/>
    <s v="Por Ejecutar"/>
    <n v="5"/>
    <n v="5"/>
    <n v="1"/>
    <m/>
    <m/>
  </r>
  <r>
    <n v="112"/>
    <s v="OE1;PR_10;ACT_190"/>
    <x v="0"/>
    <s v="Fortalecer la Vigilancia."/>
    <s v="PR_10"/>
    <n v="2"/>
    <x v="0"/>
    <s v="PAI_01 - Operacional"/>
    <s v="ACT_190"/>
    <s v="Implementar Modelo Integrado de Planeción y Gestión - Mipg en cada una de sus 7 dimensiones según corresponda"/>
    <s v="SG"/>
    <n v="4.4642857142857152E-4"/>
    <s v="Oct"/>
    <n v="0"/>
    <n v="0"/>
    <n v="0"/>
    <s v="Por Ejecutar"/>
    <n v="5"/>
    <n v="5"/>
    <n v="1"/>
    <m/>
    <m/>
  </r>
  <r>
    <n v="112"/>
    <s v="OE1;PR_10;ACT_190"/>
    <x v="0"/>
    <s v="Fortalecer la Vigilancia."/>
    <s v="PR_10"/>
    <n v="2"/>
    <x v="0"/>
    <s v="PAI_01 - Operacional"/>
    <s v="ACT_190"/>
    <s v="Implementar Modelo Integrado de Planeción y Gestión - Mipg en cada una de sus 7 dimensiones según corresponda"/>
    <s v="SG"/>
    <n v="4.4642857142857152E-4"/>
    <s v="Nov"/>
    <n v="0"/>
    <n v="0"/>
    <n v="0"/>
    <s v="Por Ejecutar"/>
    <n v="5"/>
    <n v="5"/>
    <n v="1"/>
    <m/>
    <m/>
  </r>
  <r>
    <n v="112"/>
    <s v="OE1;PR_10;ACT_190"/>
    <x v="0"/>
    <s v="Fortalecer la Vigilancia."/>
    <s v="PR_10"/>
    <n v="2"/>
    <x v="0"/>
    <s v="PAI_01 - Operacional"/>
    <s v="ACT_190"/>
    <s v="Implementar Modelo Integrado de Planeción y Gestión - Mipg en cada una de sus 7 dimensiones según corresponda"/>
    <s v="SG"/>
    <n v="4.4642857142857152E-4"/>
    <s v="Dic"/>
    <n v="0"/>
    <n v="0"/>
    <n v="0"/>
    <s v="Por Ejecutar"/>
    <n v="5"/>
    <n v="5"/>
    <n v="1"/>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Ene"/>
    <n v="0.1"/>
    <n v="0.1"/>
    <n v="1"/>
    <s v="Culminada"/>
    <n v="0.1"/>
    <n v="0.1"/>
    <n v="1"/>
    <n v="0.99999999999999989"/>
    <n v="0.5"/>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Feb"/>
    <n v="0.1"/>
    <n v="0.1"/>
    <n v="1"/>
    <s v="Culminada"/>
    <n v="0.2"/>
    <n v="0.2"/>
    <n v="1"/>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Mar"/>
    <n v="0.2"/>
    <n v="0.2"/>
    <n v="1"/>
    <s v="Culminada"/>
    <n v="0.4"/>
    <n v="0.4"/>
    <n v="1"/>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Abr"/>
    <n v="0.1"/>
    <n v="0.1"/>
    <n v="1"/>
    <s v="Culminada"/>
    <n v="0.5"/>
    <n v="0.5"/>
    <n v="1"/>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May"/>
    <n v="0.1"/>
    <n v="0"/>
    <n v="0"/>
    <s v="Por Ejecutar"/>
    <n v="0.6"/>
    <n v="0.5"/>
    <n v="0.83333333333333337"/>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Jun"/>
    <n v="0.1"/>
    <n v="0"/>
    <n v="0"/>
    <s v="Por Ejecutar"/>
    <n v="0.7"/>
    <n v="0.5"/>
    <n v="0.7142857142857143"/>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Jul"/>
    <n v="0.1"/>
    <n v="0"/>
    <n v="0"/>
    <s v="Por Ejecutar"/>
    <n v="0.79999999999999993"/>
    <n v="0.5"/>
    <n v="0.625"/>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Ago"/>
    <n v="0.1"/>
    <n v="0"/>
    <n v="0"/>
    <s v="Por Ejecutar"/>
    <n v="0.89999999999999991"/>
    <n v="0.5"/>
    <n v="0.55555555555555558"/>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Sep"/>
    <n v="0.1"/>
    <n v="0"/>
    <n v="0"/>
    <s v="Por Ejecutar"/>
    <n v="0.99999999999999989"/>
    <n v="0.5"/>
    <n v="0.5"/>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Oct"/>
    <n v="0"/>
    <n v="0"/>
    <n v="0"/>
    <s v="Por Ejecutar"/>
    <n v="0.99999999999999989"/>
    <n v="0.5"/>
    <n v="0.5"/>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Nov"/>
    <n v="0"/>
    <n v="0"/>
    <n v="0"/>
    <s v="Por Ejecutar"/>
    <n v="0.99999999999999989"/>
    <n v="0.5"/>
    <n v="0.5"/>
    <m/>
    <m/>
  </r>
  <r>
    <n v="113"/>
    <s v="OE1;PR_10;ACT_164"/>
    <x v="0"/>
    <s v="Fortalecer la Vigilancia."/>
    <s v="PR_10"/>
    <n v="2"/>
    <x v="0"/>
    <s v="PAI_01 - Operacional"/>
    <s v="ACT_164"/>
    <s v="Estructurar y presentar para aprobación del Comité Insitucional de Gestión y Desempeño el Sistema Integrado de Conservación SIC."/>
    <s v="SG"/>
    <n v="4.4642857142857152E-4"/>
    <s v="Dic"/>
    <n v="0"/>
    <n v="0"/>
    <n v="0"/>
    <s v="Por Ejecutar"/>
    <n v="0.99999999999999989"/>
    <n v="0.5"/>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Ene"/>
    <n v="1"/>
    <n v="1"/>
    <n v="1"/>
    <s v="Culminada"/>
    <n v="1"/>
    <n v="1"/>
    <n v="1"/>
    <n v="3"/>
    <n v="1"/>
  </r>
  <r>
    <n v="114"/>
    <s v="OE1;PR_10;ACT_165"/>
    <x v="0"/>
    <s v="Fortalecer la Vigilancia."/>
    <s v="PR_10"/>
    <n v="2"/>
    <x v="0"/>
    <s v="PAI_01 - Operacional"/>
    <s v="ACT_165"/>
    <s v="Realizar jornadas de sensibilización sobre la importancia del proceso de gestión documental a las dependencias de la Entidad"/>
    <s v="SG"/>
    <n v="4.4642857142857152E-4"/>
    <s v="Feb"/>
    <n v="0"/>
    <n v="0"/>
    <n v="0"/>
    <s v="Por Ejecutar"/>
    <n v="1"/>
    <n v="1"/>
    <n v="1"/>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Mar"/>
    <n v="0"/>
    <n v="0"/>
    <n v="0"/>
    <s v="Por Ejecutar"/>
    <n v="1"/>
    <n v="1"/>
    <n v="1"/>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Abr"/>
    <n v="0"/>
    <n v="0"/>
    <n v="0"/>
    <s v="Por Ejecutar"/>
    <n v="1"/>
    <n v="1"/>
    <n v="1"/>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May"/>
    <n v="0"/>
    <n v="0"/>
    <n v="0"/>
    <s v="Por Ejecutar"/>
    <n v="1"/>
    <n v="1"/>
    <n v="1"/>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Jun"/>
    <n v="1"/>
    <n v="0"/>
    <n v="0"/>
    <s v="Por Ejecutar"/>
    <n v="2"/>
    <n v="1"/>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Jul"/>
    <n v="0"/>
    <n v="0"/>
    <n v="0"/>
    <s v="Por Ejecutar"/>
    <n v="2"/>
    <n v="1"/>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Ago"/>
    <n v="0"/>
    <n v="0"/>
    <n v="0"/>
    <s v="Por Ejecutar"/>
    <n v="2"/>
    <n v="1"/>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Sep"/>
    <n v="0"/>
    <n v="0"/>
    <n v="0"/>
    <s v="Por Ejecutar"/>
    <n v="2"/>
    <n v="1"/>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Oct"/>
    <n v="0"/>
    <n v="0"/>
    <n v="0"/>
    <s v="Por Ejecutar"/>
    <n v="2"/>
    <n v="1"/>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Nov"/>
    <n v="0"/>
    <n v="0"/>
    <n v="0"/>
    <s v="Por Ejecutar"/>
    <n v="2"/>
    <n v="1"/>
    <n v="0.5"/>
    <m/>
    <m/>
  </r>
  <r>
    <n v="114"/>
    <s v="OE1;PR_10;ACT_165"/>
    <x v="0"/>
    <s v="Fortalecer la Vigilancia."/>
    <s v="PR_10"/>
    <n v="2"/>
    <x v="0"/>
    <s v="PAI_01 - Operacional"/>
    <s v="ACT_165"/>
    <s v="Realizar jornadas de sensibilización sobre la importancia del proceso de gestión documental a las dependencias de la Entidad"/>
    <s v="SG"/>
    <n v="4.4642857142857152E-4"/>
    <s v="Dic"/>
    <n v="1"/>
    <n v="0"/>
    <n v="0"/>
    <s v="Por Ejecutar"/>
    <n v="3"/>
    <n v="1"/>
    <n v="0.33333333333333331"/>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Ene"/>
    <n v="0.2"/>
    <n v="0.2"/>
    <n v="1"/>
    <s v="Culminada"/>
    <n v="0.2"/>
    <n v="0.2"/>
    <n v="1"/>
    <n v="1"/>
    <n v="0.8"/>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Feb"/>
    <n v="0.2"/>
    <n v="0.2"/>
    <n v="1"/>
    <s v="Culminada"/>
    <n v="0.4"/>
    <n v="0.4"/>
    <n v="1"/>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Mar"/>
    <n v="0.2"/>
    <n v="0.2"/>
    <n v="1"/>
    <s v="Culminada"/>
    <n v="0.60000000000000009"/>
    <n v="0.60000000000000009"/>
    <n v="1"/>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Abr"/>
    <n v="0.1"/>
    <n v="0.1"/>
    <n v="1"/>
    <s v="Culminada"/>
    <n v="0.70000000000000007"/>
    <n v="0.70000000000000007"/>
    <n v="1"/>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May"/>
    <n v="0.1"/>
    <n v="0"/>
    <n v="0"/>
    <s v="Por Ejecutar"/>
    <n v="0.8"/>
    <n v="0.70000000000000007"/>
    <n v="0.875"/>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Jun"/>
    <n v="0.2"/>
    <n v="0.1"/>
    <n v="0.5"/>
    <s v="En Tramite"/>
    <n v="1"/>
    <n v="0.8"/>
    <n v="0.8"/>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Jul"/>
    <n v="0"/>
    <n v="0"/>
    <n v="0"/>
    <s v="Por Ejecutar"/>
    <n v="1"/>
    <n v="0.8"/>
    <n v="0.8"/>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Ago"/>
    <n v="0"/>
    <n v="0"/>
    <n v="0"/>
    <s v="Por Ejecutar"/>
    <n v="1"/>
    <n v="0.8"/>
    <n v="0.8"/>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Sep"/>
    <n v="0"/>
    <n v="0"/>
    <n v="0"/>
    <s v="Por Ejecutar"/>
    <n v="1"/>
    <n v="0.8"/>
    <n v="0.8"/>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Oct"/>
    <n v="0"/>
    <n v="0"/>
    <n v="0"/>
    <s v="Por Ejecutar"/>
    <n v="1"/>
    <n v="0.8"/>
    <n v="0.8"/>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Nov"/>
    <n v="0"/>
    <n v="0"/>
    <n v="0"/>
    <s v="Por Ejecutar"/>
    <n v="1"/>
    <n v="0.8"/>
    <n v="0.8"/>
    <m/>
    <m/>
  </r>
  <r>
    <n v="115"/>
    <s v="OE1;PR_10;ACT_166"/>
    <x v="0"/>
    <s v="Fortalecer la Vigilancia."/>
    <s v="PR_10"/>
    <n v="3"/>
    <x v="0"/>
    <s v="PAI_02 - Gestión Documental"/>
    <s v="ACT_166"/>
    <s v="Estructurar y presentar para aprobación del Comité Insitucional de Gestión y Desempeño el Plan Institucional de Archivos Pinar, el cual se debe publicar en la Pag Web."/>
    <s v="SG"/>
    <n v="4.4642857142857152E-4"/>
    <s v="Dic"/>
    <n v="0"/>
    <n v="0"/>
    <n v="0"/>
    <s v="Por Ejecutar"/>
    <n v="1"/>
    <n v="0.8"/>
    <n v="0.8"/>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Ene"/>
    <n v="1"/>
    <n v="1"/>
    <n v="1"/>
    <s v="Culminada"/>
    <n v="1"/>
    <n v="1"/>
    <n v="1"/>
    <n v="12"/>
    <n v="10"/>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Feb"/>
    <n v="1"/>
    <n v="1"/>
    <n v="1"/>
    <s v="Culminada"/>
    <n v="2"/>
    <n v="2"/>
    <n v="1"/>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Mar"/>
    <n v="1"/>
    <n v="2"/>
    <n v="2"/>
    <s v="Culminada"/>
    <n v="3"/>
    <n v="4"/>
    <n v="1.3333333333333333"/>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Abr"/>
    <n v="1"/>
    <n v="3"/>
    <n v="3"/>
    <s v="Culminada"/>
    <n v="4"/>
    <n v="7"/>
    <n v="1.75"/>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May"/>
    <n v="1"/>
    <n v="0"/>
    <n v="0"/>
    <s v="Por Ejecutar"/>
    <n v="5"/>
    <n v="7"/>
    <n v="1.4"/>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Jun"/>
    <n v="1"/>
    <n v="3"/>
    <n v="3"/>
    <s v="Culminada"/>
    <n v="6"/>
    <n v="10"/>
    <n v="1.6666666666666667"/>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Jul"/>
    <n v="1"/>
    <n v="0"/>
    <n v="0"/>
    <s v="Por Ejecutar"/>
    <n v="7"/>
    <n v="10"/>
    <n v="1.4285714285714286"/>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Ago"/>
    <n v="1"/>
    <n v="0"/>
    <n v="0"/>
    <s v="Por Ejecutar"/>
    <n v="8"/>
    <n v="10"/>
    <n v="1.25"/>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Sep"/>
    <n v="1"/>
    <n v="0"/>
    <n v="0"/>
    <s v="Por Ejecutar"/>
    <n v="9"/>
    <n v="10"/>
    <n v="1.1111111111111112"/>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Oct"/>
    <n v="1"/>
    <n v="0"/>
    <n v="0"/>
    <s v="Por Ejecutar"/>
    <n v="10"/>
    <n v="10"/>
    <n v="1"/>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Nov"/>
    <n v="1"/>
    <n v="0"/>
    <n v="0"/>
    <s v="Por Ejecutar"/>
    <n v="11"/>
    <n v="10"/>
    <n v="0.90909090909090906"/>
    <m/>
    <m/>
  </r>
  <r>
    <n v="116"/>
    <s v="OE1;PR_10;ACT_167"/>
    <x v="0"/>
    <s v="Fortalecer la Vigilancia."/>
    <s v="PR_10"/>
    <n v="2"/>
    <x v="0"/>
    <s v="PAI_01 - Operacional"/>
    <s v="ACT_167"/>
    <s v="Efectuar acompañamiento y orientación a las dependencias con mayores debilidades archivisticas o con mayor volumen de documentación, en la aplicación del procedimiento de Organización Documental adoptado Insitucionalmente."/>
    <s v="SG"/>
    <n v="4.4642857142857152E-4"/>
    <s v="Dic"/>
    <n v="1"/>
    <n v="0"/>
    <n v="0"/>
    <s v="Por Ejecutar"/>
    <n v="12"/>
    <n v="10"/>
    <n v="0.83333333333333337"/>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1"/>
    <n v="1"/>
    <n v="1"/>
    <s v="Culminada"/>
    <n v="1"/>
    <n v="1"/>
    <n v="1"/>
    <n v="5"/>
    <n v="5"/>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1"/>
    <n v="1"/>
    <n v="1"/>
    <s v="Culminada"/>
    <n v="2"/>
    <n v="2"/>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1"/>
    <n v="1"/>
    <n v="1"/>
    <s v="Culminada"/>
    <n v="3"/>
    <n v="3"/>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1"/>
    <n v="1"/>
    <n v="1"/>
    <s v="Culminada"/>
    <n v="4"/>
    <n v="4"/>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4"/>
    <n v="4"/>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1"/>
    <n v="1"/>
    <n v="1"/>
    <s v="Culminada"/>
    <n v="5"/>
    <n v="5"/>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5"/>
    <n v="5"/>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5"/>
    <n v="5"/>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5"/>
    <n v="5"/>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5"/>
    <n v="5"/>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5"/>
    <n v="5"/>
    <n v="1"/>
    <m/>
    <m/>
  </r>
  <r>
    <n v="117"/>
    <s v="OE1;PR_10;ACT_168"/>
    <x v="0"/>
    <s v="Fortalecer la Vigilancia."/>
    <s v="PR_10"/>
    <n v="2"/>
    <x v="0"/>
    <s v="PAI_01 - Operacional"/>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5"/>
    <n v="5"/>
    <n v="1"/>
    <m/>
    <m/>
  </r>
  <r>
    <n v="118"/>
    <s v="OE1;PR_10;ACT_169"/>
    <x v="0"/>
    <s v="Fortalecer la Vigilancia."/>
    <s v="PR_10"/>
    <n v="2"/>
    <x v="0"/>
    <s v="PAI_01 - Operacional"/>
    <s v="ACT_169"/>
    <s v="Controlar al recaudo de la contribución especial "/>
    <s v="SG"/>
    <n v="4.4642857142857152E-4"/>
    <s v="Ene"/>
    <n v="0"/>
    <n v="0"/>
    <n v="0"/>
    <s v="Por Ejecutar"/>
    <n v="0"/>
    <n v="0"/>
    <n v="0"/>
    <n v="1"/>
    <n v="0"/>
  </r>
  <r>
    <n v="118"/>
    <s v="OE1;PR_10;ACT_169"/>
    <x v="0"/>
    <s v="Fortalecer la Vigilancia."/>
    <s v="PR_10"/>
    <n v="2"/>
    <x v="0"/>
    <s v="PAI_01 - Operacional"/>
    <s v="ACT_169"/>
    <s v="Controlar al recaudo de la contribución especial "/>
    <s v="SG"/>
    <n v="4.4642857142857152E-4"/>
    <s v="Feb"/>
    <n v="0"/>
    <n v="0"/>
    <n v="0"/>
    <s v="Por Ejecutar"/>
    <n v="0"/>
    <n v="0"/>
    <n v="0"/>
    <m/>
    <m/>
  </r>
  <r>
    <n v="118"/>
    <s v="OE1;PR_10;ACT_169"/>
    <x v="0"/>
    <s v="Fortalecer la Vigilancia."/>
    <s v="PR_10"/>
    <n v="2"/>
    <x v="0"/>
    <s v="PAI_01 - Operacional"/>
    <s v="ACT_169"/>
    <s v="Controlar al recaudo de la contribución especial "/>
    <s v="SG"/>
    <n v="4.4642857142857152E-4"/>
    <s v="Mar"/>
    <n v="0"/>
    <n v="0"/>
    <n v="0"/>
    <s v="Por Ejecutar"/>
    <n v="0"/>
    <n v="0"/>
    <n v="0"/>
    <m/>
    <m/>
  </r>
  <r>
    <n v="118"/>
    <s v="OE1;PR_10;ACT_169"/>
    <x v="0"/>
    <s v="Fortalecer la Vigilancia."/>
    <s v="PR_10"/>
    <n v="2"/>
    <x v="0"/>
    <s v="PAI_01 - Operacional"/>
    <s v="ACT_169"/>
    <s v="Controlar al recaudo de la contribución especial "/>
    <s v="SG"/>
    <n v="4.4642857142857152E-4"/>
    <s v="Abr"/>
    <n v="0"/>
    <n v="0"/>
    <n v="0"/>
    <s v="Por Ejecutar"/>
    <n v="0"/>
    <n v="0"/>
    <n v="0"/>
    <m/>
    <m/>
  </r>
  <r>
    <n v="118"/>
    <s v="OE1;PR_10;ACT_169"/>
    <x v="0"/>
    <s v="Fortalecer la Vigilancia."/>
    <s v="PR_10"/>
    <n v="2"/>
    <x v="0"/>
    <s v="PAI_01 - Operacional"/>
    <s v="ACT_169"/>
    <s v="Controlar al recaudo de la contribución especial "/>
    <s v="SG"/>
    <n v="4.4642857142857152E-4"/>
    <s v="May"/>
    <n v="0"/>
    <n v="0"/>
    <n v="0"/>
    <s v="Por Ejecutar"/>
    <n v="0"/>
    <n v="0"/>
    <n v="0"/>
    <m/>
    <m/>
  </r>
  <r>
    <n v="118"/>
    <s v="OE1;PR_10;ACT_169"/>
    <x v="0"/>
    <s v="Fortalecer la Vigilancia."/>
    <s v="PR_10"/>
    <n v="2"/>
    <x v="0"/>
    <s v="PAI_01 - Operacional"/>
    <s v="ACT_169"/>
    <s v="Controlar al recaudo de la contribución especial "/>
    <s v="SG"/>
    <n v="4.4642857142857152E-4"/>
    <s v="Jun"/>
    <n v="0"/>
    <n v="0"/>
    <n v="0"/>
    <s v="Por Ejecutar"/>
    <n v="0"/>
    <n v="0"/>
    <n v="0"/>
    <m/>
    <m/>
  </r>
  <r>
    <n v="118"/>
    <s v="OE1;PR_10;ACT_169"/>
    <x v="0"/>
    <s v="Fortalecer la Vigilancia."/>
    <s v="PR_10"/>
    <n v="2"/>
    <x v="0"/>
    <s v="PAI_01 - Operacional"/>
    <s v="ACT_169"/>
    <s v="Controlar al recaudo de la contribución especial "/>
    <s v="SG"/>
    <n v="4.4642857142857152E-4"/>
    <s v="Jul"/>
    <n v="0"/>
    <n v="0"/>
    <n v="0"/>
    <s v="Por Ejecutar"/>
    <n v="0"/>
    <n v="0"/>
    <n v="0"/>
    <m/>
    <m/>
  </r>
  <r>
    <n v="118"/>
    <s v="OE1;PR_10;ACT_169"/>
    <x v="0"/>
    <s v="Fortalecer la Vigilancia."/>
    <s v="PR_10"/>
    <n v="2"/>
    <x v="0"/>
    <s v="PAI_01 - Operacional"/>
    <s v="ACT_169"/>
    <s v="Controlar al recaudo de la contribución especial "/>
    <s v="SG"/>
    <n v="4.4642857142857152E-4"/>
    <s v="Ago"/>
    <n v="1"/>
    <n v="0"/>
    <n v="0"/>
    <s v="Por Ejecutar"/>
    <n v="1"/>
    <n v="0"/>
    <n v="0"/>
    <m/>
    <m/>
  </r>
  <r>
    <n v="118"/>
    <s v="OE1;PR_10;ACT_169"/>
    <x v="0"/>
    <s v="Fortalecer la Vigilancia."/>
    <s v="PR_10"/>
    <n v="2"/>
    <x v="0"/>
    <s v="PAI_01 - Operacional"/>
    <s v="ACT_169"/>
    <s v="Controlar al recaudo de la contribución especial "/>
    <s v="SG"/>
    <n v="4.4642857142857152E-4"/>
    <s v="Sep"/>
    <n v="0"/>
    <n v="0"/>
    <n v="0"/>
    <s v="Por Ejecutar"/>
    <n v="1"/>
    <n v="0"/>
    <n v="0"/>
    <m/>
    <m/>
  </r>
  <r>
    <n v="118"/>
    <s v="OE1;PR_10;ACT_169"/>
    <x v="0"/>
    <s v="Fortalecer la Vigilancia."/>
    <s v="PR_10"/>
    <n v="2"/>
    <x v="0"/>
    <s v="PAI_01 - Operacional"/>
    <s v="ACT_169"/>
    <s v="Controlar al recaudo de la contribución especial "/>
    <s v="SG"/>
    <n v="4.4642857142857152E-4"/>
    <s v="Oct"/>
    <n v="0"/>
    <n v="0"/>
    <n v="0"/>
    <s v="Por Ejecutar"/>
    <n v="1"/>
    <n v="0"/>
    <n v="0"/>
    <m/>
    <m/>
  </r>
  <r>
    <n v="118"/>
    <s v="OE1;PR_10;ACT_169"/>
    <x v="0"/>
    <s v="Fortalecer la Vigilancia."/>
    <s v="PR_10"/>
    <n v="2"/>
    <x v="0"/>
    <s v="PAI_01 - Operacional"/>
    <s v="ACT_169"/>
    <s v="Controlar al recaudo de la contribución especial "/>
    <s v="SG"/>
    <n v="4.4642857142857152E-4"/>
    <s v="Nov"/>
    <n v="0"/>
    <n v="0"/>
    <n v="0"/>
    <s v="Por Ejecutar"/>
    <n v="1"/>
    <n v="0"/>
    <n v="0"/>
    <m/>
    <m/>
  </r>
  <r>
    <n v="118"/>
    <s v="OE1;PR_10;ACT_169"/>
    <x v="0"/>
    <s v="Fortalecer la Vigilancia."/>
    <s v="PR_10"/>
    <n v="2"/>
    <x v="0"/>
    <s v="PAI_01 - Operacional"/>
    <s v="ACT_169"/>
    <s v="Controlar al recaudo de la contribución especial "/>
    <s v="SG"/>
    <n v="4.4642857142857152E-4"/>
    <s v="Dic"/>
    <n v="0"/>
    <n v="0"/>
    <n v="0"/>
    <s v="Por Ejecutar"/>
    <n v="1"/>
    <n v="0"/>
    <n v="0"/>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Ene"/>
    <n v="0"/>
    <n v="0"/>
    <n v="0"/>
    <s v="Por Ejecutar"/>
    <n v="0"/>
    <n v="0"/>
    <n v="0"/>
    <n v="4"/>
    <n v="1"/>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Feb"/>
    <n v="0"/>
    <n v="0"/>
    <n v="0"/>
    <s v="Por Ejecutar"/>
    <n v="0"/>
    <n v="0"/>
    <n v="0"/>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Mar"/>
    <n v="0"/>
    <n v="0"/>
    <n v="0"/>
    <s v="Por Ejecutar"/>
    <n v="0"/>
    <n v="0"/>
    <n v="0"/>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Abr"/>
    <n v="1"/>
    <n v="1"/>
    <n v="1"/>
    <s v="Culminada"/>
    <n v="1"/>
    <n v="1"/>
    <n v="1"/>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May"/>
    <n v="0"/>
    <n v="0"/>
    <n v="0"/>
    <s v="Por Ejecutar"/>
    <n v="1"/>
    <n v="1"/>
    <n v="1"/>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Jun"/>
    <n v="1"/>
    <n v="0"/>
    <n v="0"/>
    <s v="Por Ejecutar"/>
    <n v="2"/>
    <n v="1"/>
    <n v="0.5"/>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Jul"/>
    <n v="0"/>
    <n v="0"/>
    <n v="0"/>
    <s v="Por Ejecutar"/>
    <n v="2"/>
    <n v="1"/>
    <n v="0.5"/>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Ago"/>
    <n v="0"/>
    <n v="0"/>
    <n v="0"/>
    <s v="Por Ejecutar"/>
    <n v="2"/>
    <n v="1"/>
    <n v="0.5"/>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Sep"/>
    <n v="1"/>
    <n v="0"/>
    <n v="0"/>
    <s v="Por Ejecutar"/>
    <n v="3"/>
    <n v="1"/>
    <n v="0.33333333333333331"/>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Oct"/>
    <n v="0"/>
    <n v="0"/>
    <n v="0"/>
    <s v="Por Ejecutar"/>
    <n v="3"/>
    <n v="1"/>
    <n v="0.33333333333333331"/>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Nov"/>
    <n v="0"/>
    <n v="0"/>
    <n v="0"/>
    <s v="Por Ejecutar"/>
    <n v="3"/>
    <n v="1"/>
    <n v="0.33333333333333331"/>
    <m/>
    <m/>
  </r>
  <r>
    <n v="119"/>
    <s v="OE1;PR_10;ACT_170"/>
    <x v="0"/>
    <s v="Fortalecer la Vigilancia."/>
    <s v="PR_10"/>
    <n v="2"/>
    <x v="0"/>
    <s v="PAI_01 - Operacional"/>
    <s v="ACT_170"/>
    <s v="Realizar Comité de sostenibilidad integral (Objetivos: 1. Identificar la cartera y gestionar su baja o remisibilidad, 2. Identificar y depurar activos a dar de baja), 3.depuracion de la cartera los valores inferiores a medio salario minimo legal vigente "/>
    <s v="SG"/>
    <n v="4.4642857142857152E-4"/>
    <s v="Dic"/>
    <n v="1"/>
    <n v="0"/>
    <n v="0"/>
    <s v="Por Ejecutar"/>
    <n v="4"/>
    <n v="1"/>
    <n v="0.25"/>
    <m/>
    <m/>
  </r>
  <r>
    <n v="120"/>
    <s v="OE1;PR_10;ACT_171"/>
    <x v="0"/>
    <s v="Fortalecer la Vigilancia."/>
    <s v="PR_10"/>
    <n v="2"/>
    <x v="0"/>
    <s v="PAI_01 - Operacional"/>
    <s v="ACT_171"/>
    <s v="Gestionar información contable, financiera y presupuestal a entes externos (página web de la entidad)"/>
    <s v="SG"/>
    <n v="4.4642857142857152E-4"/>
    <s v="Ene"/>
    <n v="0"/>
    <n v="0"/>
    <n v="0"/>
    <s v="Por Ejecutar"/>
    <n v="0"/>
    <n v="0"/>
    <n v="0"/>
    <n v="12"/>
    <n v="5"/>
  </r>
  <r>
    <n v="120"/>
    <s v="OE1;PR_10;ACT_171"/>
    <x v="0"/>
    <s v="Fortalecer la Vigilancia."/>
    <s v="PR_10"/>
    <n v="2"/>
    <x v="0"/>
    <s v="PAI_01 - Operacional"/>
    <s v="ACT_171"/>
    <s v="Gestionar información contable, financiera y presupuestal a entes externos (página web de la entidad)"/>
    <s v="SG"/>
    <n v="4.4642857142857152E-4"/>
    <s v="Feb"/>
    <n v="1"/>
    <n v="1"/>
    <n v="1"/>
    <s v="Culminada"/>
    <n v="1"/>
    <n v="1"/>
    <n v="1"/>
    <m/>
    <m/>
  </r>
  <r>
    <n v="120"/>
    <s v="OE1;PR_10;ACT_171"/>
    <x v="0"/>
    <s v="Fortalecer la Vigilancia."/>
    <s v="PR_10"/>
    <n v="2"/>
    <x v="0"/>
    <s v="PAI_01 - Operacional"/>
    <s v="ACT_171"/>
    <s v="Gestionar información contable, financiera y presupuestal a entes externos (página web de la entidad)"/>
    <s v="SG"/>
    <n v="4.4642857142857152E-4"/>
    <s v="Mar"/>
    <n v="0"/>
    <n v="0"/>
    <n v="0"/>
    <s v="Por Ejecutar"/>
    <n v="1"/>
    <n v="1"/>
    <n v="1"/>
    <m/>
    <m/>
  </r>
  <r>
    <n v="120"/>
    <s v="OE1;PR_10;ACT_171"/>
    <x v="0"/>
    <s v="Fortalecer la Vigilancia."/>
    <s v="PR_10"/>
    <n v="2"/>
    <x v="0"/>
    <s v="PAI_01 - Operacional"/>
    <s v="ACT_171"/>
    <s v="Gestionar información contable, financiera y presupuestal a entes externos (página web de la entidad)"/>
    <s v="SG"/>
    <n v="4.4642857142857152E-4"/>
    <s v="Abr"/>
    <n v="2"/>
    <n v="3"/>
    <n v="1.5"/>
    <s v="Culminada"/>
    <n v="3"/>
    <n v="4"/>
    <n v="1.3333333333333333"/>
    <m/>
    <m/>
  </r>
  <r>
    <n v="120"/>
    <s v="OE1;PR_10;ACT_171"/>
    <x v="0"/>
    <s v="Fortalecer la Vigilancia."/>
    <s v="PR_10"/>
    <n v="2"/>
    <x v="0"/>
    <s v="PAI_01 - Operacional"/>
    <s v="ACT_171"/>
    <s v="Gestionar información contable, financiera y presupuestal a entes externos (página web de la entidad)"/>
    <s v="SG"/>
    <n v="4.4642857142857152E-4"/>
    <s v="May"/>
    <n v="2"/>
    <n v="0"/>
    <n v="0"/>
    <s v="Por Ejecutar"/>
    <n v="5"/>
    <n v="4"/>
    <n v="0.8"/>
    <m/>
    <m/>
  </r>
  <r>
    <n v="120"/>
    <s v="OE1;PR_10;ACT_171"/>
    <x v="0"/>
    <s v="Fortalecer la Vigilancia."/>
    <s v="PR_10"/>
    <n v="2"/>
    <x v="0"/>
    <s v="PAI_01 - Operacional"/>
    <s v="ACT_171"/>
    <s v="Gestionar información contable, financiera y presupuestal a entes externos (página web de la entidad)"/>
    <s v="SG"/>
    <n v="4.4642857142857152E-4"/>
    <s v="Jun"/>
    <n v="1"/>
    <n v="1"/>
    <n v="1"/>
    <s v="Culminada"/>
    <n v="6"/>
    <n v="5"/>
    <n v="0.83333333333333337"/>
    <m/>
    <m/>
  </r>
  <r>
    <n v="120"/>
    <s v="OE1;PR_10;ACT_171"/>
    <x v="0"/>
    <s v="Fortalecer la Vigilancia."/>
    <s v="PR_10"/>
    <n v="2"/>
    <x v="0"/>
    <s v="PAI_01 - Operacional"/>
    <s v="ACT_171"/>
    <s v="Gestionar información contable, financiera y presupuestal a entes externos (página web de la entidad)"/>
    <s v="SG"/>
    <n v="4.4642857142857152E-4"/>
    <s v="Jul"/>
    <n v="1"/>
    <n v="0"/>
    <n v="0"/>
    <s v="Por Ejecutar"/>
    <n v="7"/>
    <n v="5"/>
    <n v="0.7142857142857143"/>
    <m/>
    <m/>
  </r>
  <r>
    <n v="120"/>
    <s v="OE1;PR_10;ACT_171"/>
    <x v="0"/>
    <s v="Fortalecer la Vigilancia."/>
    <s v="PR_10"/>
    <n v="2"/>
    <x v="0"/>
    <s v="PAI_01 - Operacional"/>
    <s v="ACT_171"/>
    <s v="Gestionar información contable, financiera y presupuestal a entes externos (página web de la entidad)"/>
    <s v="SG"/>
    <n v="4.4642857142857152E-4"/>
    <s v="Ago"/>
    <n v="1"/>
    <n v="0"/>
    <n v="0"/>
    <s v="Por Ejecutar"/>
    <n v="8"/>
    <n v="5"/>
    <n v="0.625"/>
    <m/>
    <m/>
  </r>
  <r>
    <n v="120"/>
    <s v="OE1;PR_10;ACT_171"/>
    <x v="0"/>
    <s v="Fortalecer la Vigilancia."/>
    <s v="PR_10"/>
    <n v="2"/>
    <x v="0"/>
    <s v="PAI_01 - Operacional"/>
    <s v="ACT_171"/>
    <s v="Gestionar información contable, financiera y presupuestal a entes externos (página web de la entidad)"/>
    <s v="SG"/>
    <n v="4.4642857142857152E-4"/>
    <s v="Sep"/>
    <n v="1"/>
    <n v="0"/>
    <n v="0"/>
    <s v="Por Ejecutar"/>
    <n v="9"/>
    <n v="5"/>
    <n v="0.55555555555555558"/>
    <m/>
    <m/>
  </r>
  <r>
    <n v="120"/>
    <s v="OE1;PR_10;ACT_171"/>
    <x v="0"/>
    <s v="Fortalecer la Vigilancia."/>
    <s v="PR_10"/>
    <n v="2"/>
    <x v="0"/>
    <s v="PAI_01 - Operacional"/>
    <s v="ACT_171"/>
    <s v="Gestionar información contable, financiera y presupuestal a entes externos (página web de la entidad)"/>
    <s v="SG"/>
    <n v="4.4642857142857152E-4"/>
    <s v="Oct"/>
    <n v="1"/>
    <n v="0"/>
    <n v="0"/>
    <s v="Por Ejecutar"/>
    <n v="10"/>
    <n v="5"/>
    <n v="0.5"/>
    <m/>
    <m/>
  </r>
  <r>
    <n v="120"/>
    <s v="OE1;PR_10;ACT_171"/>
    <x v="0"/>
    <s v="Fortalecer la Vigilancia."/>
    <s v="PR_10"/>
    <n v="2"/>
    <x v="0"/>
    <s v="PAI_01 - Operacional"/>
    <s v="ACT_171"/>
    <s v="Gestionar información contable, financiera y presupuestal a entes externos (página web de la entidad)"/>
    <s v="SG"/>
    <n v="4.4642857142857152E-4"/>
    <s v="Nov"/>
    <n v="1"/>
    <n v="0"/>
    <n v="0"/>
    <s v="Por Ejecutar"/>
    <n v="11"/>
    <n v="5"/>
    <n v="0.45454545454545453"/>
    <m/>
    <m/>
  </r>
  <r>
    <n v="120"/>
    <s v="OE1;PR_10;ACT_171"/>
    <x v="0"/>
    <s v="Fortalecer la Vigilancia."/>
    <s v="PR_10"/>
    <n v="2"/>
    <x v="0"/>
    <s v="PAI_01 - Operacional"/>
    <s v="ACT_171"/>
    <s v="Gestionar información contable, financiera y presupuestal a entes externos (página web de la entidad)"/>
    <s v="SG"/>
    <n v="4.4642857142857152E-4"/>
    <s v="Dic"/>
    <n v="1"/>
    <n v="0"/>
    <n v="0"/>
    <s v="Por Ejecutar"/>
    <n v="12"/>
    <n v="5"/>
    <n v="0.41666666666666669"/>
    <m/>
    <m/>
  </r>
  <r>
    <n v="121"/>
    <s v="OE1;PR_10;ACT_172"/>
    <x v="0"/>
    <s v="Fortalecer la Vigilancia."/>
    <s v="PR_10"/>
    <n v="2"/>
    <x v="0"/>
    <s v="PAI_01 - Operacional"/>
    <s v="ACT_172"/>
    <s v="Gestionar información contable, financiera y presupuestal a entes externos -Contraloria General de la Nación -CGN"/>
    <s v="SG"/>
    <n v="4.4642857142857152E-4"/>
    <s v="Ene"/>
    <n v="0"/>
    <n v="0"/>
    <n v="0"/>
    <s v="Por Ejecutar"/>
    <n v="0"/>
    <n v="0"/>
    <n v="0"/>
    <n v="1"/>
    <n v="0.33"/>
  </r>
  <r>
    <n v="121"/>
    <s v="OE1;PR_10;ACT_172"/>
    <x v="0"/>
    <s v="Fortalecer la Vigilancia."/>
    <s v="PR_10"/>
    <n v="2"/>
    <x v="0"/>
    <s v="PAI_01 - Operacional"/>
    <s v="ACT_172"/>
    <s v="Gestionar información contable, financiera y presupuestal a entes externos -Contraloria General de la Nación -CGN"/>
    <s v="SG"/>
    <n v="4.4642857142857152E-4"/>
    <s v="Feb"/>
    <n v="0"/>
    <n v="0"/>
    <n v="0"/>
    <s v="Por Ejecutar"/>
    <n v="0"/>
    <n v="0"/>
    <n v="0"/>
    <m/>
    <m/>
  </r>
  <r>
    <n v="121"/>
    <s v="OE1;PR_10;ACT_172"/>
    <x v="0"/>
    <s v="Fortalecer la Vigilancia."/>
    <s v="PR_10"/>
    <n v="2"/>
    <x v="0"/>
    <s v="PAI_01 - Operacional"/>
    <s v="ACT_172"/>
    <s v="Gestionar información contable, financiera y presupuestal a entes externos -Contraloria General de la Nación -CGN"/>
    <s v="SG"/>
    <n v="4.4642857142857152E-4"/>
    <s v="Mar"/>
    <n v="0"/>
    <n v="0"/>
    <n v="0"/>
    <s v="Por Ejecutar"/>
    <n v="0"/>
    <n v="0"/>
    <n v="0"/>
    <m/>
    <m/>
  </r>
  <r>
    <n v="121"/>
    <s v="OE1;PR_10;ACT_172"/>
    <x v="0"/>
    <s v="Fortalecer la Vigilancia."/>
    <s v="PR_10"/>
    <n v="2"/>
    <x v="0"/>
    <s v="PAI_01 - Operacional"/>
    <s v="ACT_172"/>
    <s v="Gestionar información contable, financiera y presupuestal a entes externos -Contraloria General de la Nación -CGN"/>
    <s v="SG"/>
    <n v="4.4642857142857152E-4"/>
    <s v="Abr"/>
    <n v="0.33"/>
    <n v="0.33"/>
    <n v="1"/>
    <s v="Culminada"/>
    <n v="0.33"/>
    <n v="0.33"/>
    <n v="1"/>
    <m/>
    <m/>
  </r>
  <r>
    <n v="121"/>
    <s v="OE1;PR_10;ACT_172"/>
    <x v="0"/>
    <s v="Fortalecer la Vigilancia."/>
    <s v="PR_10"/>
    <n v="2"/>
    <x v="0"/>
    <s v="PAI_01 - Operacional"/>
    <s v="ACT_172"/>
    <s v="Gestionar información contable, financiera y presupuestal a entes externos -Contraloria General de la Nación -CGN"/>
    <s v="SG"/>
    <n v="4.4642857142857152E-4"/>
    <s v="May"/>
    <n v="0"/>
    <n v="0"/>
    <n v="0"/>
    <s v="Por Ejecutar"/>
    <n v="0.33"/>
    <n v="0.33"/>
    <n v="1"/>
    <m/>
    <m/>
  </r>
  <r>
    <n v="121"/>
    <s v="OE1;PR_10;ACT_172"/>
    <x v="0"/>
    <s v="Fortalecer la Vigilancia."/>
    <s v="PR_10"/>
    <n v="2"/>
    <x v="0"/>
    <s v="PAI_01 - Operacional"/>
    <s v="ACT_172"/>
    <s v="Gestionar información contable, financiera y presupuestal a entes externos -Contraloria General de la Nación -CGN"/>
    <s v="SG"/>
    <n v="4.4642857142857152E-4"/>
    <s v="Jun"/>
    <n v="0"/>
    <n v="0"/>
    <n v="0"/>
    <s v="Por Ejecutar"/>
    <n v="0.33"/>
    <n v="0.33"/>
    <n v="1"/>
    <m/>
    <m/>
  </r>
  <r>
    <n v="121"/>
    <s v="OE1;PR_10;ACT_172"/>
    <x v="0"/>
    <s v="Fortalecer la Vigilancia."/>
    <s v="PR_10"/>
    <n v="2"/>
    <x v="0"/>
    <s v="PAI_01 - Operacional"/>
    <s v="ACT_172"/>
    <s v="Gestionar información contable, financiera y presupuestal a entes externos -Contraloria General de la Nación -CGN"/>
    <s v="SG"/>
    <n v="4.4642857142857152E-4"/>
    <s v="Jul"/>
    <n v="0.33"/>
    <n v="0"/>
    <n v="0"/>
    <s v="Por Ejecutar"/>
    <n v="0.66"/>
    <n v="0.33"/>
    <n v="0.5"/>
    <m/>
    <m/>
  </r>
  <r>
    <n v="121"/>
    <s v="OE1;PR_10;ACT_172"/>
    <x v="0"/>
    <s v="Fortalecer la Vigilancia."/>
    <s v="PR_10"/>
    <n v="2"/>
    <x v="0"/>
    <s v="PAI_01 - Operacional"/>
    <s v="ACT_172"/>
    <s v="Gestionar información contable, financiera y presupuestal a entes externos -Contraloria General de la Nación -CGN"/>
    <s v="SG"/>
    <n v="4.4642857142857152E-4"/>
    <s v="Ago"/>
    <n v="0"/>
    <n v="0"/>
    <n v="0"/>
    <s v="Por Ejecutar"/>
    <n v="0.66"/>
    <n v="0.33"/>
    <n v="0.5"/>
    <m/>
    <m/>
  </r>
  <r>
    <n v="121"/>
    <s v="OE1;PR_10;ACT_172"/>
    <x v="0"/>
    <s v="Fortalecer la Vigilancia."/>
    <s v="PR_10"/>
    <n v="2"/>
    <x v="0"/>
    <s v="PAI_01 - Operacional"/>
    <s v="ACT_172"/>
    <s v="Gestionar información contable, financiera y presupuestal a entes externos -Contraloria General de la Nación -CGN"/>
    <s v="SG"/>
    <n v="4.4642857142857152E-4"/>
    <s v="Sep"/>
    <n v="0"/>
    <n v="0"/>
    <n v="0"/>
    <s v="Por Ejecutar"/>
    <n v="0.66"/>
    <n v="0.33"/>
    <n v="0.5"/>
    <m/>
    <m/>
  </r>
  <r>
    <n v="121"/>
    <s v="OE1;PR_10;ACT_172"/>
    <x v="0"/>
    <s v="Fortalecer la Vigilancia."/>
    <s v="PR_10"/>
    <n v="2"/>
    <x v="0"/>
    <s v="PAI_01 - Operacional"/>
    <s v="ACT_172"/>
    <s v="Gestionar información contable, financiera y presupuestal a entes externos -Contraloria General de la Nación -CGN"/>
    <s v="SG"/>
    <n v="4.4642857142857152E-4"/>
    <s v="Oct"/>
    <n v="0"/>
    <n v="0"/>
    <n v="0"/>
    <s v="Por Ejecutar"/>
    <n v="0.66"/>
    <n v="0.33"/>
    <n v="0.5"/>
    <m/>
    <m/>
  </r>
  <r>
    <n v="121"/>
    <s v="OE1;PR_10;ACT_172"/>
    <x v="0"/>
    <s v="Fortalecer la Vigilancia."/>
    <s v="PR_10"/>
    <n v="2"/>
    <x v="0"/>
    <s v="PAI_01 - Operacional"/>
    <s v="ACT_172"/>
    <s v="Gestionar información contable, financiera y presupuestal a entes externos -Contraloria General de la Nación -CGN"/>
    <s v="SG"/>
    <n v="4.4642857142857152E-4"/>
    <s v="Nov"/>
    <n v="0.34"/>
    <n v="0"/>
    <n v="0"/>
    <s v="Por Ejecutar"/>
    <n v="1"/>
    <n v="0.33"/>
    <n v="0.33"/>
    <m/>
    <m/>
  </r>
  <r>
    <n v="121"/>
    <s v="OE1;PR_10;ACT_172"/>
    <x v="0"/>
    <s v="Fortalecer la Vigilancia."/>
    <s v="PR_10"/>
    <n v="2"/>
    <x v="0"/>
    <s v="PAI_01 - Operacional"/>
    <s v="ACT_172"/>
    <s v="Gestionar información contable, financiera y presupuestal a entes externos -Contraloria General de la Nación -CGN"/>
    <s v="SG"/>
    <n v="4.4642857142857152E-4"/>
    <s v="Dic"/>
    <n v="0"/>
    <n v="0"/>
    <n v="0"/>
    <s v="Por Ejecutar"/>
    <n v="1"/>
    <n v="0.33"/>
    <n v="0.33"/>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655.11"/>
    <n v="584.11"/>
    <n v="0.8916212544458183"/>
    <s v="Gestionado"/>
    <n v="655.11"/>
    <n v="584.11"/>
    <n v="0.8916212544458183"/>
    <n v="2767.11"/>
    <n v="2651.11"/>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547"/>
    <n v="541"/>
    <n v="0.98903107861060324"/>
    <s v="Culminada"/>
    <n v="1202.1100000000001"/>
    <n v="1125.1100000000001"/>
    <n v="0.93594596168403887"/>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611"/>
    <n v="593"/>
    <n v="0.97054009819967269"/>
    <s v="Culminada"/>
    <n v="1813.1100000000001"/>
    <n v="1718.1100000000001"/>
    <n v="0.94760384091423022"/>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451"/>
    <n v="430"/>
    <n v="0.95343680709534373"/>
    <s v="Gestionado"/>
    <n v="2264.11"/>
    <n v="2148.11"/>
    <n v="0.94876574018046822"/>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2264.11"/>
    <n v="2148.11"/>
    <n v="0.94876574018046822"/>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503"/>
    <n v="503"/>
    <n v="1"/>
    <s v="Culminada"/>
    <n v="2767.11"/>
    <n v="2651.11"/>
    <n v="0.95807900661701195"/>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2767.11"/>
    <n v="2651.11"/>
    <n v="0.95807900661701195"/>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2767.11"/>
    <n v="2651.11"/>
    <n v="0.95807900661701195"/>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2767.11"/>
    <n v="2651.11"/>
    <n v="0.95807900661701195"/>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2767.11"/>
    <n v="2651.11"/>
    <n v="0.95807900661701195"/>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2767.11"/>
    <n v="2651.11"/>
    <n v="0.95807900661701195"/>
    <m/>
    <m/>
  </r>
  <r>
    <n v="122"/>
    <s v="OE1;PR_10;ACT_173"/>
    <x v="0"/>
    <s v="Fortalecer la Vigilancia."/>
    <s v="PR_10"/>
    <n v="2"/>
    <x v="0"/>
    <s v="PAI_01 - Operacional"/>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2767.11"/>
    <n v="2651.11"/>
    <n v="0.95807900661701195"/>
    <m/>
    <m/>
  </r>
  <r>
    <n v="123"/>
    <s v="OE1;PR_10;ACT_191"/>
    <x v="0"/>
    <s v="Fortalecer la Vigilancia."/>
    <s v="PR_10"/>
    <n v="2"/>
    <x v="0"/>
    <s v="PAI_01 - Operacional"/>
    <s v="ACT_191"/>
    <s v="Implementar Modelo Integrado de Planeción y Gestión - Mipg en cada una de sus 7 dimensiones según corresponda"/>
    <s v="SG"/>
    <n v="4.4642857142857152E-4"/>
    <s v="Ene"/>
    <n v="4"/>
    <n v="4"/>
    <n v="1"/>
    <s v="Culminada"/>
    <n v="4"/>
    <n v="4"/>
    <n v="1"/>
    <n v="24"/>
    <n v="24"/>
  </r>
  <r>
    <n v="123"/>
    <s v="OE1;PR_10;ACT_191"/>
    <x v="0"/>
    <s v="Fortalecer la Vigilancia."/>
    <s v="PR_10"/>
    <n v="2"/>
    <x v="0"/>
    <s v="PAI_01 - Operacional"/>
    <s v="ACT_191"/>
    <s v="Implementar Modelo Integrado de Planeción y Gestión - Mipg en cada una de sus 7 dimensiones según corresponda"/>
    <s v="SG"/>
    <n v="4.4642857142857152E-4"/>
    <s v="Feb"/>
    <n v="4"/>
    <n v="4"/>
    <n v="1"/>
    <s v="Culminada"/>
    <n v="8"/>
    <n v="8"/>
    <n v="1"/>
    <m/>
    <m/>
  </r>
  <r>
    <n v="123"/>
    <s v="OE1;PR_10;ACT_191"/>
    <x v="0"/>
    <s v="Fortalecer la Vigilancia."/>
    <s v="PR_10"/>
    <n v="2"/>
    <x v="0"/>
    <s v="PAI_01 - Operacional"/>
    <s v="ACT_191"/>
    <s v="Implementar Modelo Integrado de Planeción y Gestión - Mipg en cada una de sus 7 dimensiones según corresponda"/>
    <s v="SG"/>
    <n v="4.4642857142857152E-4"/>
    <s v="Mar"/>
    <n v="6"/>
    <n v="6"/>
    <n v="1"/>
    <s v="Culminada"/>
    <n v="14"/>
    <n v="14"/>
    <n v="1"/>
    <m/>
    <m/>
  </r>
  <r>
    <n v="123"/>
    <s v="OE1;PR_10;ACT_191"/>
    <x v="0"/>
    <s v="Fortalecer la Vigilancia."/>
    <s v="PR_10"/>
    <n v="2"/>
    <x v="0"/>
    <s v="PAI_01 - Operacional"/>
    <s v="ACT_191"/>
    <s v="Implementar Modelo Integrado de Planeción y Gestión - Mipg en cada una de sus 7 dimensiones según corresponda"/>
    <s v="SG"/>
    <n v="4.4642857142857152E-4"/>
    <s v="Abr"/>
    <n v="4"/>
    <n v="4"/>
    <n v="1"/>
    <s v="Culminada"/>
    <n v="18"/>
    <n v="18"/>
    <n v="1"/>
    <m/>
    <m/>
  </r>
  <r>
    <n v="123"/>
    <s v="OE1;PR_10;ACT_191"/>
    <x v="0"/>
    <s v="Fortalecer la Vigilancia."/>
    <s v="PR_10"/>
    <n v="2"/>
    <x v="0"/>
    <s v="PAI_01 - Operacional"/>
    <s v="ACT_191"/>
    <s v="Implementar Modelo Integrado de Planeción y Gestión - Mipg en cada una de sus 7 dimensiones según corresponda"/>
    <s v="SG"/>
    <n v="4.4642857142857152E-4"/>
    <s v="May"/>
    <n v="0"/>
    <n v="0"/>
    <n v="0"/>
    <s v="Por Ejecutar"/>
    <n v="18"/>
    <n v="18"/>
    <n v="1"/>
    <m/>
    <m/>
  </r>
  <r>
    <n v="123"/>
    <s v="OE1;PR_10;ACT_191"/>
    <x v="0"/>
    <s v="Fortalecer la Vigilancia."/>
    <s v="PR_10"/>
    <n v="2"/>
    <x v="0"/>
    <s v="PAI_01 - Operacional"/>
    <s v="ACT_191"/>
    <s v="Implementar Modelo Integrado de Planeción y Gestión - Mipg en cada una de sus 7 dimensiones según corresponda"/>
    <s v="SG"/>
    <n v="4.4642857142857152E-4"/>
    <s v="Jun"/>
    <n v="6"/>
    <n v="6"/>
    <n v="1"/>
    <s v="Culminada"/>
    <n v="24"/>
    <n v="24"/>
    <n v="1"/>
    <m/>
    <m/>
  </r>
  <r>
    <n v="123"/>
    <s v="OE1;PR_10;ACT_191"/>
    <x v="0"/>
    <s v="Fortalecer la Vigilancia."/>
    <s v="PR_10"/>
    <n v="2"/>
    <x v="0"/>
    <s v="PAI_01 - Operacional"/>
    <s v="ACT_191"/>
    <s v="Implementar Modelo Integrado de Planeción y Gestión - Mipg en cada una de sus 7 dimensiones según corresponda"/>
    <s v="SG"/>
    <n v="4.4642857142857152E-4"/>
    <s v="Jul"/>
    <n v="0"/>
    <n v="0"/>
    <n v="0"/>
    <s v="Por Ejecutar"/>
    <n v="24"/>
    <n v="24"/>
    <n v="1"/>
    <m/>
    <m/>
  </r>
  <r>
    <n v="123"/>
    <s v="OE1;PR_10;ACT_191"/>
    <x v="0"/>
    <s v="Fortalecer la Vigilancia."/>
    <s v="PR_10"/>
    <n v="2"/>
    <x v="0"/>
    <s v="PAI_01 - Operacional"/>
    <s v="ACT_191"/>
    <s v="Implementar Modelo Integrado de Planeción y Gestión - Mipg en cada una de sus 7 dimensiones según corresponda"/>
    <s v="SG"/>
    <n v="4.4642857142857152E-4"/>
    <s v="Ago"/>
    <n v="0"/>
    <n v="0"/>
    <n v="0"/>
    <s v="Por Ejecutar"/>
    <n v="24"/>
    <n v="24"/>
    <n v="1"/>
    <m/>
    <m/>
  </r>
  <r>
    <n v="123"/>
    <s v="OE1;PR_10;ACT_191"/>
    <x v="0"/>
    <s v="Fortalecer la Vigilancia."/>
    <s v="PR_10"/>
    <n v="2"/>
    <x v="0"/>
    <s v="PAI_01 - Operacional"/>
    <s v="ACT_191"/>
    <s v="Implementar Modelo Integrado de Planeción y Gestión - Mipg en cada una de sus 7 dimensiones según corresponda"/>
    <s v="SG"/>
    <n v="4.4642857142857152E-4"/>
    <s v="Sep"/>
    <n v="0"/>
    <n v="0"/>
    <n v="0"/>
    <s v="Por Ejecutar"/>
    <n v="24"/>
    <n v="24"/>
    <n v="1"/>
    <m/>
    <m/>
  </r>
  <r>
    <n v="123"/>
    <s v="OE1;PR_10;ACT_191"/>
    <x v="0"/>
    <s v="Fortalecer la Vigilancia."/>
    <s v="PR_10"/>
    <n v="2"/>
    <x v="0"/>
    <s v="PAI_01 - Operacional"/>
    <s v="ACT_191"/>
    <s v="Implementar Modelo Integrado de Planeción y Gestión - Mipg en cada una de sus 7 dimensiones según corresponda"/>
    <s v="SG"/>
    <n v="4.4642857142857152E-4"/>
    <s v="Oct"/>
    <n v="0"/>
    <n v="0"/>
    <n v="0"/>
    <s v="Por Ejecutar"/>
    <n v="24"/>
    <n v="24"/>
    <n v="1"/>
    <m/>
    <m/>
  </r>
  <r>
    <n v="123"/>
    <s v="OE1;PR_10;ACT_191"/>
    <x v="0"/>
    <s v="Fortalecer la Vigilancia."/>
    <s v="PR_10"/>
    <n v="2"/>
    <x v="0"/>
    <s v="PAI_01 - Operacional"/>
    <s v="ACT_191"/>
    <s v="Implementar Modelo Integrado de Planeción y Gestión - Mipg en cada una de sus 7 dimensiones según corresponda"/>
    <s v="SG"/>
    <n v="4.4642857142857152E-4"/>
    <s v="Nov"/>
    <n v="0"/>
    <n v="0"/>
    <n v="0"/>
    <s v="Por Ejecutar"/>
    <n v="24"/>
    <n v="24"/>
    <n v="1"/>
    <m/>
    <m/>
  </r>
  <r>
    <n v="123"/>
    <s v="OE1;PR_10;ACT_191"/>
    <x v="0"/>
    <s v="Fortalecer la Vigilancia."/>
    <s v="PR_10"/>
    <n v="2"/>
    <x v="0"/>
    <s v="PAI_01 - Operacional"/>
    <s v="ACT_191"/>
    <s v="Implementar Modelo Integrado de Planeción y Gestión - Mipg en cada una de sus 7 dimensiones según corresponda"/>
    <s v="SG"/>
    <n v="4.4642857142857152E-4"/>
    <s v="Dic"/>
    <n v="0"/>
    <n v="0"/>
    <n v="0"/>
    <s v="Por Ejecutar"/>
    <n v="24"/>
    <n v="24"/>
    <n v="1"/>
    <m/>
    <m/>
  </r>
  <r>
    <n v="124"/>
    <s v="OE1;PR_10;ACT_175"/>
    <x v="0"/>
    <s v="Fortalecer la Vigilancia."/>
    <s v="PR_10"/>
    <n v="2"/>
    <x v="0"/>
    <s v="PAI_01 - Operacional"/>
    <s v="ACT_175"/>
    <s v="Recaudar cartera contribución especial y multas (cobro persuasivo)"/>
    <s v="SG"/>
    <n v="4.4642857142857152E-4"/>
    <s v="Ene"/>
    <n v="1800.0500000000002"/>
    <n v="1577"/>
    <n v="0.8760867753673508"/>
    <s v="Gestionado"/>
    <n v="1800.0500000000002"/>
    <n v="1577"/>
    <n v="0.8760867753673508"/>
    <n v="85125.55"/>
    <n v="15585"/>
  </r>
  <r>
    <n v="124"/>
    <s v="OE1;PR_10;ACT_175"/>
    <x v="0"/>
    <s v="Fortalecer la Vigilancia."/>
    <s v="PR_10"/>
    <n v="2"/>
    <x v="0"/>
    <s v="PAI_01 - Operacional"/>
    <s v="ACT_175"/>
    <s v="Recaudar cartera contribución especial y multas (cobro persuasivo)"/>
    <s v="SG"/>
    <n v="4.4642857142857152E-4"/>
    <s v="Feb"/>
    <n v="2571.5"/>
    <n v="2496"/>
    <n v="0.97063970445265413"/>
    <s v="Culminada"/>
    <n v="4371.55"/>
    <n v="4073"/>
    <n v="0.93170614541752916"/>
    <m/>
    <m/>
  </r>
  <r>
    <n v="124"/>
    <s v="OE1;PR_10;ACT_175"/>
    <x v="0"/>
    <s v="Fortalecer la Vigilancia."/>
    <s v="PR_10"/>
    <n v="2"/>
    <x v="0"/>
    <s v="PAI_01 - Operacional"/>
    <s v="ACT_175"/>
    <s v="Recaudar cartera contribución especial y multas (cobro persuasivo)"/>
    <s v="SG"/>
    <n v="4.4642857142857152E-4"/>
    <s v="Mar"/>
    <n v="3881"/>
    <n v="3881"/>
    <n v="1"/>
    <s v="Culminada"/>
    <n v="8252.5499999999993"/>
    <n v="7954"/>
    <n v="0.96382330310025399"/>
    <m/>
    <m/>
  </r>
  <r>
    <n v="124"/>
    <s v="OE1;PR_10;ACT_175"/>
    <x v="0"/>
    <s v="Fortalecer la Vigilancia."/>
    <s v="PR_10"/>
    <n v="2"/>
    <x v="0"/>
    <s v="PAI_01 - Operacional"/>
    <s v="ACT_175"/>
    <s v="Recaudar cartera contribución especial y multas (cobro persuasivo)"/>
    <s v="SG"/>
    <n v="4.4642857142857152E-4"/>
    <s v="Abr"/>
    <n v="3972"/>
    <n v="3504"/>
    <n v="0.8821752265861027"/>
    <s v="Gestionado"/>
    <n v="12224.55"/>
    <n v="11458"/>
    <n v="0.93729421532898971"/>
    <m/>
    <m/>
  </r>
  <r>
    <n v="124"/>
    <s v="OE1;PR_10;ACT_175"/>
    <x v="0"/>
    <s v="Fortalecer la Vigilancia."/>
    <s v="PR_10"/>
    <n v="2"/>
    <x v="0"/>
    <s v="PAI_01 - Operacional"/>
    <s v="ACT_175"/>
    <s v="Recaudar cartera contribución especial y multas (cobro persuasivo)"/>
    <s v="SG"/>
    <n v="4.4642857142857152E-4"/>
    <s v="May"/>
    <n v="5172"/>
    <n v="0"/>
    <n v="0"/>
    <s v="Por Ejecutar"/>
    <n v="17396.55"/>
    <n v="11458"/>
    <n v="0.65863633881430517"/>
    <m/>
    <m/>
  </r>
  <r>
    <n v="124"/>
    <s v="OE1;PR_10;ACT_175"/>
    <x v="0"/>
    <s v="Fortalecer la Vigilancia."/>
    <s v="PR_10"/>
    <n v="2"/>
    <x v="0"/>
    <s v="PAI_01 - Operacional"/>
    <s v="ACT_175"/>
    <s v="Recaudar cartera contribución especial y multas (cobro persuasivo)"/>
    <s v="SG"/>
    <n v="4.4642857142857152E-4"/>
    <s v="Jun"/>
    <n v="6372"/>
    <n v="4127"/>
    <n v="0.6476773383553045"/>
    <s v="En Tramite"/>
    <n v="23768.55"/>
    <n v="15585"/>
    <n v="0.65569839136169439"/>
    <m/>
    <m/>
  </r>
  <r>
    <n v="124"/>
    <s v="OE1;PR_10;ACT_175"/>
    <x v="0"/>
    <s v="Fortalecer la Vigilancia."/>
    <s v="PR_10"/>
    <n v="2"/>
    <x v="0"/>
    <s v="PAI_01 - Operacional"/>
    <s v="ACT_175"/>
    <s v="Recaudar cartera contribución especial y multas (cobro persuasivo)"/>
    <s v="SG"/>
    <n v="4.4642857142857152E-4"/>
    <s v="Jul"/>
    <n v="7572"/>
    <n v="0"/>
    <n v="0"/>
    <s v="Por Ejecutar"/>
    <n v="31340.55"/>
    <n v="15585"/>
    <n v="0.49727908412583699"/>
    <m/>
    <m/>
  </r>
  <r>
    <n v="124"/>
    <s v="OE1;PR_10;ACT_175"/>
    <x v="0"/>
    <s v="Fortalecer la Vigilancia."/>
    <s v="PR_10"/>
    <n v="2"/>
    <x v="0"/>
    <s v="PAI_01 - Operacional"/>
    <s v="ACT_175"/>
    <s v="Recaudar cartera contribución especial y multas (cobro persuasivo)"/>
    <s v="SG"/>
    <n v="4.4642857142857152E-4"/>
    <s v="Ago"/>
    <n v="8772"/>
    <n v="0"/>
    <n v="0"/>
    <s v="Por Ejecutar"/>
    <n v="40112.550000000003"/>
    <n v="15585"/>
    <n v="0.38853176873571982"/>
    <m/>
    <m/>
  </r>
  <r>
    <n v="124"/>
    <s v="OE1;PR_10;ACT_175"/>
    <x v="0"/>
    <s v="Fortalecer la Vigilancia."/>
    <s v="PR_10"/>
    <n v="2"/>
    <x v="0"/>
    <s v="PAI_01 - Operacional"/>
    <s v="ACT_175"/>
    <s v="Recaudar cartera contribución especial y multas (cobro persuasivo)"/>
    <s v="SG"/>
    <n v="4.4642857142857152E-4"/>
    <s v="Sep"/>
    <n v="9772"/>
    <n v="0"/>
    <n v="0"/>
    <s v="Por Ejecutar"/>
    <n v="49884.55"/>
    <n v="15585"/>
    <n v="0.31242138096865663"/>
    <m/>
    <m/>
  </r>
  <r>
    <n v="124"/>
    <s v="OE1;PR_10;ACT_175"/>
    <x v="0"/>
    <s v="Fortalecer la Vigilancia."/>
    <s v="PR_10"/>
    <n v="2"/>
    <x v="0"/>
    <s v="PAI_01 - Operacional"/>
    <s v="ACT_175"/>
    <s v="Recaudar cartera contribución especial y multas (cobro persuasivo)"/>
    <s v="SG"/>
    <n v="4.4642857142857152E-4"/>
    <s v="Oct"/>
    <n v="10772"/>
    <n v="0"/>
    <n v="0"/>
    <s v="Por Ejecutar"/>
    <n v="60656.55"/>
    <n v="15585"/>
    <n v="0.25693845099993323"/>
    <m/>
    <m/>
  </r>
  <r>
    <n v="124"/>
    <s v="OE1;PR_10;ACT_175"/>
    <x v="0"/>
    <s v="Fortalecer la Vigilancia."/>
    <s v="PR_10"/>
    <n v="2"/>
    <x v="0"/>
    <s v="PAI_01 - Operacional"/>
    <s v="ACT_175"/>
    <s v="Recaudar cartera contribución especial y multas (cobro persuasivo)"/>
    <s v="SG"/>
    <n v="4.4642857142857152E-4"/>
    <s v="Nov"/>
    <n v="11772"/>
    <n v="0"/>
    <n v="0"/>
    <s v="Por Ejecutar"/>
    <n v="72428.55"/>
    <n v="15585"/>
    <n v="0.21517757845490487"/>
    <m/>
    <m/>
  </r>
  <r>
    <n v="124"/>
    <s v="OE1;PR_10;ACT_175"/>
    <x v="0"/>
    <s v="Fortalecer la Vigilancia."/>
    <s v="PR_10"/>
    <n v="2"/>
    <x v="0"/>
    <s v="PAI_01 - Operacional"/>
    <s v="ACT_175"/>
    <s v="Recaudar cartera contribución especial y multas (cobro persuasivo)"/>
    <s v="SG"/>
    <n v="4.4642857142857152E-4"/>
    <s v="Dic"/>
    <n v="12697"/>
    <n v="0"/>
    <n v="0"/>
    <s v="Por Ejecutar"/>
    <n v="85125.55"/>
    <n v="15585"/>
    <n v="0.18308251752852109"/>
    <m/>
    <m/>
  </r>
  <r>
    <n v="125"/>
    <s v="OE1;PR_10;ACT_176"/>
    <x v="0"/>
    <s v="Fortalecer la Vigilancia."/>
    <s v="PR_10"/>
    <n v="2"/>
    <x v="0"/>
    <s v="PAI_01 - Operacional"/>
    <s v="ACT_176"/>
    <s v="Controlar la ejecución presupuestal"/>
    <s v="SG"/>
    <n v="4.4642857142857152E-4"/>
    <s v="Ene"/>
    <n v="5408.37"/>
    <n v="5329"/>
    <n v="0.98532459872382994"/>
    <s v="Culminada"/>
    <n v="5408.37"/>
    <n v="5329"/>
    <n v="0.98532459872382994"/>
    <n v="279268.56"/>
    <n v="48843"/>
  </r>
  <r>
    <n v="125"/>
    <s v="OE1;PR_10;ACT_176"/>
    <x v="0"/>
    <s v="Fortalecer la Vigilancia."/>
    <s v="PR_10"/>
    <n v="2"/>
    <x v="0"/>
    <s v="PAI_01 - Operacional"/>
    <s v="ACT_176"/>
    <s v="Controlar la ejecución presupuestal"/>
    <s v="SG"/>
    <n v="4.4642857142857152E-4"/>
    <s v="Feb"/>
    <n v="6883.380000000001"/>
    <n v="6881"/>
    <n v="0.99965423963227351"/>
    <s v="Culminada"/>
    <n v="12291.75"/>
    <n v="12210"/>
    <n v="0.99334919763255847"/>
    <m/>
    <m/>
  </r>
  <r>
    <n v="125"/>
    <s v="OE1;PR_10;ACT_176"/>
    <x v="0"/>
    <s v="Fortalecer la Vigilancia."/>
    <s v="PR_10"/>
    <n v="2"/>
    <x v="0"/>
    <s v="PAI_01 - Operacional"/>
    <s v="ACT_176"/>
    <s v="Controlar la ejecución presupuestal"/>
    <s v="SG"/>
    <n v="4.4642857142857152E-4"/>
    <s v="Mar"/>
    <n v="8850.06"/>
    <n v="8635"/>
    <n v="0.97569959977672471"/>
    <s v="Culminada"/>
    <n v="21141.809999999998"/>
    <n v="20845"/>
    <n v="0.98596099387895375"/>
    <m/>
    <m/>
  </r>
  <r>
    <n v="125"/>
    <s v="OE1;PR_10;ACT_176"/>
    <x v="0"/>
    <s v="Fortalecer la Vigilancia."/>
    <s v="PR_10"/>
    <n v="2"/>
    <x v="0"/>
    <s v="PAI_01 - Operacional"/>
    <s v="ACT_176"/>
    <s v="Controlar la ejecución presupuestal"/>
    <s v="SG"/>
    <n v="4.4642857142857152E-4"/>
    <s v="Abr"/>
    <n v="11308.41"/>
    <n v="10929"/>
    <n v="0.96644886416392761"/>
    <s v="Culminada"/>
    <n v="32450.219999999998"/>
    <n v="31774"/>
    <n v="0.97916131231159609"/>
    <m/>
    <m/>
  </r>
  <r>
    <n v="125"/>
    <s v="OE1;PR_10;ACT_176"/>
    <x v="0"/>
    <s v="Fortalecer la Vigilancia."/>
    <s v="PR_10"/>
    <n v="2"/>
    <x v="0"/>
    <s v="PAI_01 - Operacional"/>
    <s v="ACT_176"/>
    <s v="Controlar la ejecución presupuestal"/>
    <s v="SG"/>
    <n v="4.4642857142857152E-4"/>
    <s v="May"/>
    <n v="14258.429999999998"/>
    <n v="0"/>
    <n v="0"/>
    <s v="Por Ejecutar"/>
    <n v="46708.649999999994"/>
    <n v="31774"/>
    <n v="0.68025943802700362"/>
    <m/>
    <m/>
  </r>
  <r>
    <n v="125"/>
    <s v="OE1;PR_10;ACT_176"/>
    <x v="0"/>
    <s v="Fortalecer la Vigilancia."/>
    <s v="PR_10"/>
    <n v="2"/>
    <x v="0"/>
    <s v="PAI_01 - Operacional"/>
    <s v="ACT_176"/>
    <s v="Controlar la ejecución presupuestal"/>
    <s v="SG"/>
    <n v="4.4642857142857152E-4"/>
    <s v="Jun"/>
    <n v="18683.46"/>
    <n v="17069"/>
    <n v="0.91358881063785835"/>
    <s v="Gestionado"/>
    <n v="65392.109999999993"/>
    <n v="48843"/>
    <n v="0.74692497305867644"/>
    <m/>
    <m/>
  </r>
  <r>
    <n v="125"/>
    <s v="OE1;PR_10;ACT_176"/>
    <x v="0"/>
    <s v="Fortalecer la Vigilancia."/>
    <s v="PR_10"/>
    <n v="2"/>
    <x v="0"/>
    <s v="PAI_01 - Operacional"/>
    <s v="ACT_176"/>
    <s v="Controlar la ejecución presupuestal"/>
    <s v="SG"/>
    <n v="4.4642857142857152E-4"/>
    <s v="Jul"/>
    <n v="24091.829999999998"/>
    <n v="0"/>
    <n v="0"/>
    <s v="Por Ejecutar"/>
    <n v="89483.939999999988"/>
    <n v="48843"/>
    <n v="0.54582978800441739"/>
    <m/>
    <m/>
  </r>
  <r>
    <n v="125"/>
    <s v="OE1;PR_10;ACT_176"/>
    <x v="0"/>
    <s v="Fortalecer la Vigilancia."/>
    <s v="PR_10"/>
    <n v="2"/>
    <x v="0"/>
    <s v="PAI_01 - Operacional"/>
    <s v="ACT_176"/>
    <s v="Controlar la ejecución presupuestal"/>
    <s v="SG"/>
    <n v="4.4642857142857152E-4"/>
    <s v="Ago"/>
    <n v="28516.859999999997"/>
    <n v="0"/>
    <n v="0"/>
    <s v="Por Ejecutar"/>
    <n v="118000.79999999999"/>
    <n v="48843"/>
    <n v="0.4139209225700165"/>
    <m/>
    <m/>
  </r>
  <r>
    <n v="125"/>
    <s v="OE1;PR_10;ACT_176"/>
    <x v="0"/>
    <s v="Fortalecer la Vigilancia."/>
    <s v="PR_10"/>
    <n v="2"/>
    <x v="0"/>
    <s v="PAI_01 - Operacional"/>
    <s v="ACT_176"/>
    <s v="Controlar la ejecución presupuestal"/>
    <s v="SG"/>
    <n v="4.4642857142857152E-4"/>
    <s v="Sep"/>
    <n v="31958.550000000003"/>
    <n v="0"/>
    <n v="0"/>
    <s v="Por Ejecutar"/>
    <n v="149959.34999999998"/>
    <n v="48843"/>
    <n v="0.32570826694034088"/>
    <m/>
    <m/>
  </r>
  <r>
    <n v="125"/>
    <s v="OE1;PR_10;ACT_176"/>
    <x v="0"/>
    <s v="Fortalecer la Vigilancia."/>
    <s v="PR_10"/>
    <n v="2"/>
    <x v="0"/>
    <s v="PAI_01 - Operacional"/>
    <s v="ACT_176"/>
    <s v="Controlar la ejecución presupuestal"/>
    <s v="SG"/>
    <n v="4.4642857142857152E-4"/>
    <s v="Oct"/>
    <n v="39333.600000000006"/>
    <n v="0"/>
    <n v="0"/>
    <s v="Por Ejecutar"/>
    <n v="189292.94999999998"/>
    <n v="48843"/>
    <n v="0.25802862705663365"/>
    <m/>
    <m/>
  </r>
  <r>
    <n v="125"/>
    <s v="OE1;PR_10;ACT_176"/>
    <x v="0"/>
    <s v="Fortalecer la Vigilancia."/>
    <s v="PR_10"/>
    <n v="2"/>
    <x v="0"/>
    <s v="PAI_01 - Operacional"/>
    <s v="ACT_176"/>
    <s v="Controlar la ejecución presupuestal"/>
    <s v="SG"/>
    <n v="4.4642857142857152E-4"/>
    <s v="Nov"/>
    <n v="44250.3"/>
    <n v="0"/>
    <n v="0"/>
    <s v="Por Ejecutar"/>
    <n v="233543.25"/>
    <n v="48843"/>
    <n v="0.20913899245642939"/>
    <m/>
    <m/>
  </r>
  <r>
    <n v="125"/>
    <s v="OE1;PR_10;ACT_176"/>
    <x v="0"/>
    <s v="Fortalecer la Vigilancia."/>
    <s v="PR_10"/>
    <n v="2"/>
    <x v="0"/>
    <s v="PAI_01 - Operacional"/>
    <s v="ACT_176"/>
    <s v="Controlar la ejecución presupuestal"/>
    <s v="SG"/>
    <n v="4.4642857142857152E-4"/>
    <s v="Dic"/>
    <n v="45725.310000000005"/>
    <n v="0"/>
    <n v="0"/>
    <s v="Por Ejecutar"/>
    <n v="279268.56"/>
    <n v="48843"/>
    <n v="0.17489616446620415"/>
    <m/>
    <m/>
  </r>
  <r>
    <n v="126"/>
    <s v="OE1;PR_10;ACT_177"/>
    <x v="0"/>
    <s v="Fortalecer la Vigilancia."/>
    <s v="PR_10"/>
    <n v="2"/>
    <x v="0"/>
    <s v="PAI_01 - Operacional"/>
    <s v="ACT_177"/>
    <s v="Gestionar oportunamente los pagos.  (Monitoreo y control de pagos)"/>
    <s v="SG"/>
    <n v="4.4642857142857152E-4"/>
    <s v="Ene"/>
    <n v="563"/>
    <n v="537"/>
    <n v="0.95381882770870341"/>
    <s v="Gestionado"/>
    <n v="563"/>
    <n v="537"/>
    <n v="0.95381882770870341"/>
    <n v="9617"/>
    <n v="8858"/>
  </r>
  <r>
    <n v="126"/>
    <s v="OE1;PR_10;ACT_177"/>
    <x v="0"/>
    <s v="Fortalecer la Vigilancia."/>
    <s v="PR_10"/>
    <n v="2"/>
    <x v="0"/>
    <s v="PAI_01 - Operacional"/>
    <s v="ACT_177"/>
    <s v="Gestionar oportunamente los pagos.  (Monitoreo y control de pagos)"/>
    <s v="SG"/>
    <n v="4.4642857142857152E-4"/>
    <s v="Feb"/>
    <n v="1408"/>
    <n v="1327"/>
    <n v="0.94247159090909094"/>
    <s v="Gestionado"/>
    <n v="1971"/>
    <n v="1864"/>
    <n v="0.94571283612379498"/>
    <m/>
    <m/>
  </r>
  <r>
    <n v="126"/>
    <s v="OE1;PR_10;ACT_177"/>
    <x v="0"/>
    <s v="Fortalecer la Vigilancia."/>
    <s v="PR_10"/>
    <n v="2"/>
    <x v="0"/>
    <s v="PAI_01 - Operacional"/>
    <s v="ACT_177"/>
    <s v="Gestionar oportunamente los pagos.  (Monitoreo y control de pagos)"/>
    <s v="SG"/>
    <n v="4.4642857142857152E-4"/>
    <s v="Mar"/>
    <n v="1992"/>
    <n v="1992"/>
    <n v="1"/>
    <s v="Culminada"/>
    <n v="3963"/>
    <n v="3856"/>
    <n v="0.97300025233409038"/>
    <m/>
    <m/>
  </r>
  <r>
    <n v="126"/>
    <s v="OE1;PR_10;ACT_177"/>
    <x v="0"/>
    <s v="Fortalecer la Vigilancia."/>
    <s v="PR_10"/>
    <n v="2"/>
    <x v="0"/>
    <s v="PAI_01 - Operacional"/>
    <s v="ACT_177"/>
    <s v="Gestionar oportunamente los pagos.  (Monitoreo y control de pagos)"/>
    <s v="SG"/>
    <n v="4.4642857142857152E-4"/>
    <s v="Abr"/>
    <n v="1686"/>
    <n v="1686"/>
    <n v="1"/>
    <s v="Culminada"/>
    <n v="5649"/>
    <n v="5542"/>
    <n v="0.98105859444149413"/>
    <m/>
    <m/>
  </r>
  <r>
    <n v="126"/>
    <s v="OE1;PR_10;ACT_177"/>
    <x v="0"/>
    <s v="Fortalecer la Vigilancia."/>
    <s v="PR_10"/>
    <n v="2"/>
    <x v="0"/>
    <s v="PAI_01 - Operacional"/>
    <s v="ACT_177"/>
    <s v="Gestionar oportunamente los pagos.  (Monitoreo y control de pagos)"/>
    <s v="SG"/>
    <n v="4.4642857142857152E-4"/>
    <s v="May"/>
    <n v="0"/>
    <n v="0"/>
    <n v="0"/>
    <s v="Por Ejecutar"/>
    <n v="5649"/>
    <n v="5542"/>
    <n v="0.98105859444149413"/>
    <m/>
    <m/>
  </r>
  <r>
    <n v="126"/>
    <s v="OE1;PR_10;ACT_177"/>
    <x v="0"/>
    <s v="Fortalecer la Vigilancia."/>
    <s v="PR_10"/>
    <n v="2"/>
    <x v="0"/>
    <s v="PAI_01 - Operacional"/>
    <s v="ACT_177"/>
    <s v="Gestionar oportunamente los pagos.  (Monitoreo y control de pagos)"/>
    <s v="SG"/>
    <n v="4.4642857142857152E-4"/>
    <s v="Jun"/>
    <n v="3968"/>
    <n v="3316"/>
    <n v="0.83568548387096775"/>
    <s v="En Seguimiento"/>
    <n v="9617"/>
    <n v="8858"/>
    <n v="0.92107725902048454"/>
    <m/>
    <m/>
  </r>
  <r>
    <n v="126"/>
    <s v="OE1;PR_10;ACT_177"/>
    <x v="0"/>
    <s v="Fortalecer la Vigilancia."/>
    <s v="PR_10"/>
    <n v="2"/>
    <x v="0"/>
    <s v="PAI_01 - Operacional"/>
    <s v="ACT_177"/>
    <s v="Gestionar oportunamente los pagos.  (Monitoreo y control de pagos)"/>
    <s v="SG"/>
    <n v="4.4642857142857152E-4"/>
    <s v="Jul"/>
    <n v="0"/>
    <n v="0"/>
    <n v="0"/>
    <s v="Por Ejecutar"/>
    <n v="9617"/>
    <n v="8858"/>
    <n v="0.92107725902048454"/>
    <m/>
    <m/>
  </r>
  <r>
    <n v="126"/>
    <s v="OE1;PR_10;ACT_177"/>
    <x v="0"/>
    <s v="Fortalecer la Vigilancia."/>
    <s v="PR_10"/>
    <n v="2"/>
    <x v="0"/>
    <s v="PAI_01 - Operacional"/>
    <s v="ACT_177"/>
    <s v="Gestionar oportunamente los pagos.  (Monitoreo y control de pagos)"/>
    <s v="SG"/>
    <n v="4.4642857142857152E-4"/>
    <s v="Ago"/>
    <n v="0"/>
    <n v="0"/>
    <n v="0"/>
    <s v="Por Ejecutar"/>
    <n v="9617"/>
    <n v="8858"/>
    <n v="0.92107725902048454"/>
    <m/>
    <m/>
  </r>
  <r>
    <n v="126"/>
    <s v="OE1;PR_10;ACT_177"/>
    <x v="0"/>
    <s v="Fortalecer la Vigilancia."/>
    <s v="PR_10"/>
    <n v="2"/>
    <x v="0"/>
    <s v="PAI_01 - Operacional"/>
    <s v="ACT_177"/>
    <s v="Gestionar oportunamente los pagos.  (Monitoreo y control de pagos)"/>
    <s v="SG"/>
    <n v="4.4642857142857152E-4"/>
    <s v="Sep"/>
    <n v="0"/>
    <n v="0"/>
    <n v="0"/>
    <s v="Por Ejecutar"/>
    <n v="9617"/>
    <n v="8858"/>
    <n v="0.92107725902048454"/>
    <m/>
    <m/>
  </r>
  <r>
    <n v="126"/>
    <s v="OE1;PR_10;ACT_177"/>
    <x v="0"/>
    <s v="Fortalecer la Vigilancia."/>
    <s v="PR_10"/>
    <n v="2"/>
    <x v="0"/>
    <s v="PAI_01 - Operacional"/>
    <s v="ACT_177"/>
    <s v="Gestionar oportunamente los pagos.  (Monitoreo y control de pagos)"/>
    <s v="SG"/>
    <n v="4.4642857142857152E-4"/>
    <s v="Oct"/>
    <n v="0"/>
    <n v="0"/>
    <n v="0"/>
    <s v="Por Ejecutar"/>
    <n v="9617"/>
    <n v="8858"/>
    <n v="0.92107725902048454"/>
    <m/>
    <m/>
  </r>
  <r>
    <n v="126"/>
    <s v="OE1;PR_10;ACT_177"/>
    <x v="0"/>
    <s v="Fortalecer la Vigilancia."/>
    <s v="PR_10"/>
    <n v="2"/>
    <x v="0"/>
    <s v="PAI_01 - Operacional"/>
    <s v="ACT_177"/>
    <s v="Gestionar oportunamente los pagos.  (Monitoreo y control de pagos)"/>
    <s v="SG"/>
    <n v="4.4642857142857152E-4"/>
    <s v="Nov"/>
    <n v="0"/>
    <n v="0"/>
    <n v="0"/>
    <s v="Por Ejecutar"/>
    <n v="9617"/>
    <n v="8858"/>
    <n v="0.92107725902048454"/>
    <m/>
    <m/>
  </r>
  <r>
    <n v="126"/>
    <s v="OE1;PR_10;ACT_177"/>
    <x v="0"/>
    <s v="Fortalecer la Vigilancia."/>
    <s v="PR_10"/>
    <n v="2"/>
    <x v="0"/>
    <s v="PAI_01 - Operacional"/>
    <s v="ACT_177"/>
    <s v="Gestionar oportunamente los pagos.  (Monitoreo y control de pagos)"/>
    <s v="SG"/>
    <n v="4.4642857142857152E-4"/>
    <s v="Dic"/>
    <n v="0"/>
    <n v="0"/>
    <n v="0"/>
    <s v="Por Ejecutar"/>
    <n v="9617"/>
    <n v="8858"/>
    <n v="0.92107725902048454"/>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Ene"/>
    <n v="182"/>
    <n v="182"/>
    <n v="1"/>
    <s v="Culminada"/>
    <n v="182"/>
    <n v="182"/>
    <n v="1"/>
    <n v="284"/>
    <n v="284"/>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Feb"/>
    <n v="32"/>
    <n v="32"/>
    <n v="1"/>
    <s v="Culminada"/>
    <n v="214"/>
    <n v="21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Mar"/>
    <n v="12"/>
    <n v="12"/>
    <n v="1"/>
    <s v="Culminada"/>
    <n v="226"/>
    <n v="226"/>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Abr"/>
    <n v="12"/>
    <n v="12"/>
    <n v="1"/>
    <s v="Culminada"/>
    <n v="238"/>
    <n v="238"/>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May"/>
    <n v="0"/>
    <n v="0"/>
    <n v="0"/>
    <s v="Por Ejecutar"/>
    <n v="238"/>
    <n v="238"/>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Jun"/>
    <n v="46"/>
    <n v="46"/>
    <n v="1"/>
    <s v="Culminada"/>
    <n v="284"/>
    <n v="28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Jul"/>
    <n v="0"/>
    <n v="0"/>
    <n v="0"/>
    <s v="Por Ejecutar"/>
    <n v="284"/>
    <n v="28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Ago"/>
    <n v="0"/>
    <n v="0"/>
    <n v="0"/>
    <s v="Por Ejecutar"/>
    <n v="284"/>
    <n v="28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Sep"/>
    <n v="0"/>
    <n v="0"/>
    <n v="0"/>
    <s v="Por Ejecutar"/>
    <n v="284"/>
    <n v="28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Oct"/>
    <n v="0"/>
    <n v="0"/>
    <n v="0"/>
    <s v="Por Ejecutar"/>
    <n v="284"/>
    <n v="28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Nov"/>
    <n v="0"/>
    <n v="0"/>
    <n v="0"/>
    <s v="Por Ejecutar"/>
    <n v="284"/>
    <n v="284"/>
    <n v="1"/>
    <m/>
    <m/>
  </r>
  <r>
    <n v="127"/>
    <s v="OE1;PR_10;ACT_178"/>
    <x v="0"/>
    <s v="Fortalecer la Vigilancia."/>
    <s v="PR_10"/>
    <n v="11"/>
    <x v="0"/>
    <s v="PAI_09 - Mecanismos para la Transparencia y Acceso a la Información"/>
    <s v="ACT_178"/>
    <s v="Gestionar la publicación de las hojas de vida de los funcionarios y contratistas de la SPT, en el aplicativo SIGEP"/>
    <s v="SG"/>
    <n v="4.4642857142857152E-4"/>
    <s v="Dic"/>
    <n v="0"/>
    <n v="0"/>
    <n v="0"/>
    <s v="Por Ejecutar"/>
    <n v="284"/>
    <n v="284"/>
    <n v="1"/>
    <m/>
    <m/>
  </r>
  <r>
    <n v="128"/>
    <s v="OE1;PR_10;ACT_179"/>
    <x v="0"/>
    <s v="Fortalecer la Vigilancia."/>
    <s v="PR_10"/>
    <n v="2"/>
    <x v="0"/>
    <s v="PAI_01 - Operacional"/>
    <s v="ACT_179"/>
    <s v="Administrar y actualizar los inventarios de la entidad"/>
    <s v="SG"/>
    <n v="4.4642857142857152E-4"/>
    <s v="Ene"/>
    <n v="0"/>
    <n v="0"/>
    <n v="0"/>
    <s v="Por Ejecutar"/>
    <n v="0"/>
    <n v="0"/>
    <n v="0"/>
    <n v="2"/>
    <n v="1"/>
  </r>
  <r>
    <n v="128"/>
    <s v="OE1;PR_10;ACT_179"/>
    <x v="0"/>
    <s v="Fortalecer la Vigilancia."/>
    <s v="PR_10"/>
    <n v="2"/>
    <x v="0"/>
    <s v="PAI_01 - Operacional"/>
    <s v="ACT_179"/>
    <s v="Administrar y actualizar los inventarios de la entidad"/>
    <s v="SG"/>
    <n v="4.4642857142857152E-4"/>
    <s v="Feb"/>
    <n v="0"/>
    <n v="0"/>
    <n v="0"/>
    <s v="Por Ejecutar"/>
    <n v="0"/>
    <n v="0"/>
    <n v="0"/>
    <m/>
    <m/>
  </r>
  <r>
    <n v="128"/>
    <s v="OE1;PR_10;ACT_179"/>
    <x v="0"/>
    <s v="Fortalecer la Vigilancia."/>
    <s v="PR_10"/>
    <n v="2"/>
    <x v="0"/>
    <s v="PAI_01 - Operacional"/>
    <s v="ACT_179"/>
    <s v="Administrar y actualizar los inventarios de la entidad"/>
    <s v="SG"/>
    <n v="4.4642857142857152E-4"/>
    <s v="Mar"/>
    <n v="0"/>
    <n v="0"/>
    <n v="0"/>
    <s v="Por Ejecutar"/>
    <n v="0"/>
    <n v="0"/>
    <n v="0"/>
    <m/>
    <m/>
  </r>
  <r>
    <n v="128"/>
    <s v="OE1;PR_10;ACT_179"/>
    <x v="0"/>
    <s v="Fortalecer la Vigilancia."/>
    <s v="PR_10"/>
    <n v="2"/>
    <x v="0"/>
    <s v="PAI_01 - Operacional"/>
    <s v="ACT_179"/>
    <s v="Administrar y actualizar los inventarios de la entidad"/>
    <s v="SG"/>
    <n v="4.4642857142857152E-4"/>
    <s v="Abr"/>
    <n v="0"/>
    <n v="0"/>
    <n v="0"/>
    <s v="Por Ejecutar"/>
    <n v="0"/>
    <n v="0"/>
    <n v="0"/>
    <m/>
    <m/>
  </r>
  <r>
    <n v="128"/>
    <s v="OE1;PR_10;ACT_179"/>
    <x v="0"/>
    <s v="Fortalecer la Vigilancia."/>
    <s v="PR_10"/>
    <n v="2"/>
    <x v="0"/>
    <s v="PAI_01 - Operacional"/>
    <s v="ACT_179"/>
    <s v="Administrar y actualizar los inventarios de la entidad"/>
    <s v="SG"/>
    <n v="4.4642857142857152E-4"/>
    <s v="May"/>
    <n v="0"/>
    <n v="0"/>
    <n v="0"/>
    <s v="Por Ejecutar"/>
    <n v="0"/>
    <n v="0"/>
    <n v="0"/>
    <m/>
    <m/>
  </r>
  <r>
    <n v="128"/>
    <s v="OE1;PR_10;ACT_179"/>
    <x v="0"/>
    <s v="Fortalecer la Vigilancia."/>
    <s v="PR_10"/>
    <n v="2"/>
    <x v="0"/>
    <s v="PAI_01 - Operacional"/>
    <s v="ACT_179"/>
    <s v="Administrar y actualizar los inventarios de la entidad"/>
    <s v="SG"/>
    <n v="4.4642857142857152E-4"/>
    <s v="Jun"/>
    <n v="1"/>
    <n v="1"/>
    <n v="1"/>
    <s v="Culminada"/>
    <n v="1"/>
    <n v="1"/>
    <n v="1"/>
    <m/>
    <m/>
  </r>
  <r>
    <n v="128"/>
    <s v="OE1;PR_10;ACT_179"/>
    <x v="0"/>
    <s v="Fortalecer la Vigilancia."/>
    <s v="PR_10"/>
    <n v="2"/>
    <x v="0"/>
    <s v="PAI_01 - Operacional"/>
    <s v="ACT_179"/>
    <s v="Administrar y actualizar los inventarios de la entidad"/>
    <s v="SG"/>
    <n v="4.4642857142857152E-4"/>
    <s v="Jul"/>
    <n v="0"/>
    <n v="0"/>
    <n v="0"/>
    <s v="Por Ejecutar"/>
    <n v="1"/>
    <n v="1"/>
    <n v="1"/>
    <m/>
    <m/>
  </r>
  <r>
    <n v="128"/>
    <s v="OE1;PR_10;ACT_179"/>
    <x v="0"/>
    <s v="Fortalecer la Vigilancia."/>
    <s v="PR_10"/>
    <n v="2"/>
    <x v="0"/>
    <s v="PAI_01 - Operacional"/>
    <s v="ACT_179"/>
    <s v="Administrar y actualizar los inventarios de la entidad"/>
    <s v="SG"/>
    <n v="4.4642857142857152E-4"/>
    <s v="Ago"/>
    <n v="0"/>
    <n v="0"/>
    <n v="0"/>
    <s v="Por Ejecutar"/>
    <n v="1"/>
    <n v="1"/>
    <n v="1"/>
    <m/>
    <m/>
  </r>
  <r>
    <n v="128"/>
    <s v="OE1;PR_10;ACT_179"/>
    <x v="0"/>
    <s v="Fortalecer la Vigilancia."/>
    <s v="PR_10"/>
    <n v="2"/>
    <x v="0"/>
    <s v="PAI_01 - Operacional"/>
    <s v="ACT_179"/>
    <s v="Administrar y actualizar los inventarios de la entidad"/>
    <s v="SG"/>
    <n v="4.4642857142857152E-4"/>
    <s v="Sep"/>
    <n v="0"/>
    <n v="0"/>
    <n v="0"/>
    <s v="Por Ejecutar"/>
    <n v="1"/>
    <n v="1"/>
    <n v="1"/>
    <m/>
    <m/>
  </r>
  <r>
    <n v="128"/>
    <s v="OE1;PR_10;ACT_179"/>
    <x v="0"/>
    <s v="Fortalecer la Vigilancia."/>
    <s v="PR_10"/>
    <n v="2"/>
    <x v="0"/>
    <s v="PAI_01 - Operacional"/>
    <s v="ACT_179"/>
    <s v="Administrar y actualizar los inventarios de la entidad"/>
    <s v="SG"/>
    <n v="4.4642857142857152E-4"/>
    <s v="Oct"/>
    <n v="0"/>
    <n v="0"/>
    <n v="0"/>
    <s v="Por Ejecutar"/>
    <n v="1"/>
    <n v="1"/>
    <n v="1"/>
    <m/>
    <m/>
  </r>
  <r>
    <n v="128"/>
    <s v="OE1;PR_10;ACT_179"/>
    <x v="0"/>
    <s v="Fortalecer la Vigilancia."/>
    <s v="PR_10"/>
    <n v="2"/>
    <x v="0"/>
    <s v="PAI_01 - Operacional"/>
    <s v="ACT_179"/>
    <s v="Administrar y actualizar los inventarios de la entidad"/>
    <s v="SG"/>
    <n v="4.4642857142857152E-4"/>
    <s v="Nov"/>
    <n v="0"/>
    <n v="0"/>
    <n v="0"/>
    <s v="Por Ejecutar"/>
    <n v="1"/>
    <n v="1"/>
    <n v="1"/>
    <m/>
    <m/>
  </r>
  <r>
    <n v="128"/>
    <s v="OE1;PR_10;ACT_179"/>
    <x v="0"/>
    <s v="Fortalecer la Vigilancia."/>
    <s v="PR_10"/>
    <n v="2"/>
    <x v="0"/>
    <s v="PAI_01 - Operacional"/>
    <s v="ACT_179"/>
    <s v="Administrar y actualizar los inventarios de la entidad"/>
    <s v="SG"/>
    <n v="4.4642857142857152E-4"/>
    <s v="Dic"/>
    <n v="1"/>
    <n v="0"/>
    <n v="0"/>
    <s v="Por Ejecutar"/>
    <n v="2"/>
    <n v="1"/>
    <n v="0.5"/>
    <m/>
    <m/>
  </r>
  <r>
    <n v="129"/>
    <s v="OE1;PR_10;ACT_180"/>
    <x v="0"/>
    <s v="Fortalecer la Vigilancia."/>
    <s v="PR_10"/>
    <n v="2"/>
    <x v="0"/>
    <s v="PAI_01 - Operacional"/>
    <s v="ACT_180"/>
    <s v="Desarrollar instructivos en gestion contractual"/>
    <s v="SG"/>
    <n v="4.4642857142857152E-4"/>
    <s v="Ene"/>
    <n v="0"/>
    <n v="0"/>
    <n v="0"/>
    <s v="Por Ejecutar"/>
    <n v="0"/>
    <n v="0"/>
    <n v="0"/>
    <n v="6"/>
    <n v="2"/>
  </r>
  <r>
    <n v="129"/>
    <s v="OE1;PR_10;ACT_180"/>
    <x v="0"/>
    <s v="Fortalecer la Vigilancia."/>
    <s v="PR_10"/>
    <n v="2"/>
    <x v="0"/>
    <s v="PAI_01 - Operacional"/>
    <s v="ACT_180"/>
    <s v="Desarrollar instructivos en gestion contractual"/>
    <s v="SG"/>
    <n v="4.4642857142857152E-4"/>
    <s v="Feb"/>
    <n v="0"/>
    <n v="0"/>
    <n v="0"/>
    <s v="Por Ejecutar"/>
    <n v="0"/>
    <n v="0"/>
    <n v="0"/>
    <m/>
    <m/>
  </r>
  <r>
    <n v="129"/>
    <s v="OE1;PR_10;ACT_180"/>
    <x v="0"/>
    <s v="Fortalecer la Vigilancia."/>
    <s v="PR_10"/>
    <n v="2"/>
    <x v="0"/>
    <s v="PAI_01 - Operacional"/>
    <s v="ACT_180"/>
    <s v="Desarrollar instructivos en gestion contractual"/>
    <s v="SG"/>
    <n v="4.4642857142857152E-4"/>
    <s v="Mar"/>
    <n v="1"/>
    <n v="1"/>
    <n v="1"/>
    <s v="Culminada"/>
    <n v="1"/>
    <n v="1"/>
    <n v="1"/>
    <m/>
    <m/>
  </r>
  <r>
    <n v="129"/>
    <s v="OE1;PR_10;ACT_180"/>
    <x v="0"/>
    <s v="Fortalecer la Vigilancia."/>
    <s v="PR_10"/>
    <n v="2"/>
    <x v="0"/>
    <s v="PAI_01 - Operacional"/>
    <s v="ACT_180"/>
    <s v="Desarrollar instructivos en gestion contractual"/>
    <s v="SG"/>
    <n v="4.4642857142857152E-4"/>
    <s v="Abr"/>
    <n v="0"/>
    <n v="0"/>
    <n v="0"/>
    <s v="Por Ejecutar"/>
    <n v="1"/>
    <n v="1"/>
    <n v="1"/>
    <m/>
    <m/>
  </r>
  <r>
    <n v="129"/>
    <s v="OE1;PR_10;ACT_180"/>
    <x v="0"/>
    <s v="Fortalecer la Vigilancia."/>
    <s v="PR_10"/>
    <n v="2"/>
    <x v="0"/>
    <s v="PAI_01 - Operacional"/>
    <s v="ACT_180"/>
    <s v="Desarrollar instructivos en gestion contractual"/>
    <s v="SG"/>
    <n v="4.4642857142857152E-4"/>
    <s v="May"/>
    <n v="1"/>
    <n v="0"/>
    <n v="0"/>
    <s v="Por Ejecutar"/>
    <n v="2"/>
    <n v="1"/>
    <n v="0.5"/>
    <m/>
    <m/>
  </r>
  <r>
    <n v="129"/>
    <s v="OE1;PR_10;ACT_180"/>
    <x v="0"/>
    <s v="Fortalecer la Vigilancia."/>
    <s v="PR_10"/>
    <n v="2"/>
    <x v="0"/>
    <s v="PAI_01 - Operacional"/>
    <s v="ACT_180"/>
    <s v="Desarrollar instructivos en gestion contractual"/>
    <s v="SG"/>
    <n v="4.4642857142857152E-4"/>
    <s v="Jun"/>
    <n v="1"/>
    <n v="1"/>
    <n v="1"/>
    <s v="Culminada"/>
    <n v="3"/>
    <n v="2"/>
    <n v="0.66666666666666663"/>
    <m/>
    <m/>
  </r>
  <r>
    <n v="129"/>
    <s v="OE1;PR_10;ACT_180"/>
    <x v="0"/>
    <s v="Fortalecer la Vigilancia."/>
    <s v="PR_10"/>
    <n v="2"/>
    <x v="0"/>
    <s v="PAI_01 - Operacional"/>
    <s v="ACT_180"/>
    <s v="Desarrollar instructivos en gestion contractual"/>
    <s v="SG"/>
    <n v="4.4642857142857152E-4"/>
    <s v="Jul"/>
    <n v="1"/>
    <n v="0"/>
    <n v="0"/>
    <s v="Por Ejecutar"/>
    <n v="4"/>
    <n v="2"/>
    <n v="0.5"/>
    <m/>
    <m/>
  </r>
  <r>
    <n v="129"/>
    <s v="OE1;PR_10;ACT_180"/>
    <x v="0"/>
    <s v="Fortalecer la Vigilancia."/>
    <s v="PR_10"/>
    <n v="2"/>
    <x v="0"/>
    <s v="PAI_01 - Operacional"/>
    <s v="ACT_180"/>
    <s v="Desarrollar instructivos en gestion contractual"/>
    <s v="SG"/>
    <n v="4.4642857142857152E-4"/>
    <s v="Ago"/>
    <n v="0"/>
    <n v="0"/>
    <n v="0"/>
    <s v="Por Ejecutar"/>
    <n v="4"/>
    <n v="2"/>
    <n v="0.5"/>
    <m/>
    <m/>
  </r>
  <r>
    <n v="129"/>
    <s v="OE1;PR_10;ACT_180"/>
    <x v="0"/>
    <s v="Fortalecer la Vigilancia."/>
    <s v="PR_10"/>
    <n v="2"/>
    <x v="0"/>
    <s v="PAI_01 - Operacional"/>
    <s v="ACT_180"/>
    <s v="Desarrollar instructivos en gestion contractual"/>
    <s v="SG"/>
    <n v="4.4642857142857152E-4"/>
    <s v="Sep"/>
    <n v="1"/>
    <n v="0"/>
    <n v="0"/>
    <s v="Por Ejecutar"/>
    <n v="5"/>
    <n v="2"/>
    <n v="0.4"/>
    <m/>
    <m/>
  </r>
  <r>
    <n v="129"/>
    <s v="OE1;PR_10;ACT_180"/>
    <x v="0"/>
    <s v="Fortalecer la Vigilancia."/>
    <s v="PR_10"/>
    <n v="2"/>
    <x v="0"/>
    <s v="PAI_01 - Operacional"/>
    <s v="ACT_180"/>
    <s v="Desarrollar instructivos en gestion contractual"/>
    <s v="SG"/>
    <n v="4.4642857142857152E-4"/>
    <s v="Oct"/>
    <n v="0"/>
    <n v="0"/>
    <n v="0"/>
    <s v="Por Ejecutar"/>
    <n v="5"/>
    <n v="2"/>
    <n v="0.4"/>
    <m/>
    <m/>
  </r>
  <r>
    <n v="129"/>
    <s v="OE1;PR_10;ACT_180"/>
    <x v="0"/>
    <s v="Fortalecer la Vigilancia."/>
    <s v="PR_10"/>
    <n v="2"/>
    <x v="0"/>
    <s v="PAI_01 - Operacional"/>
    <s v="ACT_180"/>
    <s v="Desarrollar instructivos en gestion contractual"/>
    <s v="SG"/>
    <n v="4.4642857142857152E-4"/>
    <s v="Nov"/>
    <n v="1"/>
    <n v="0"/>
    <n v="0"/>
    <s v="Por Ejecutar"/>
    <n v="6"/>
    <n v="2"/>
    <n v="0.33333333333333331"/>
    <m/>
    <m/>
  </r>
  <r>
    <n v="129"/>
    <s v="OE1;PR_10;ACT_180"/>
    <x v="0"/>
    <s v="Fortalecer la Vigilancia."/>
    <s v="PR_10"/>
    <n v="2"/>
    <x v="0"/>
    <s v="PAI_01 - Operacional"/>
    <s v="ACT_180"/>
    <s v="Desarrollar instructivos en gestion contractual"/>
    <s v="SG"/>
    <n v="4.4642857142857152E-4"/>
    <s v="Dic"/>
    <n v="0"/>
    <n v="0"/>
    <n v="0"/>
    <s v="Por Ejecutar"/>
    <n v="6"/>
    <n v="2"/>
    <n v="0.33333333333333331"/>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Ene"/>
    <n v="0"/>
    <n v="0"/>
    <n v="0"/>
    <s v="Por Ejecutar"/>
    <n v="0"/>
    <n v="0"/>
    <n v="0"/>
    <n v="2"/>
    <n v="0"/>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Feb"/>
    <n v="0"/>
    <n v="0"/>
    <n v="0"/>
    <s v="Por Ejecutar"/>
    <n v="0"/>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Mar"/>
    <n v="0"/>
    <n v="0"/>
    <n v="0"/>
    <s v="Por Ejecutar"/>
    <n v="0"/>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Abr"/>
    <n v="0"/>
    <n v="0"/>
    <n v="0"/>
    <s v="Por Ejecutar"/>
    <n v="0"/>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May"/>
    <n v="0"/>
    <n v="0"/>
    <n v="0"/>
    <s v="Por Ejecutar"/>
    <n v="0"/>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Jun"/>
    <n v="1"/>
    <n v="0"/>
    <n v="0"/>
    <s v="Por Ejecutar"/>
    <n v="1"/>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Jul"/>
    <n v="0"/>
    <n v="0"/>
    <n v="0"/>
    <s v="Por Ejecutar"/>
    <n v="1"/>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Ago"/>
    <n v="0"/>
    <n v="0"/>
    <n v="0"/>
    <s v="Por Ejecutar"/>
    <n v="1"/>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Sep"/>
    <n v="0"/>
    <n v="0"/>
    <n v="0"/>
    <s v="Por Ejecutar"/>
    <n v="1"/>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Oct"/>
    <n v="0"/>
    <n v="0"/>
    <n v="0"/>
    <s v="Por Ejecutar"/>
    <n v="1"/>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Nov"/>
    <n v="0"/>
    <n v="0"/>
    <n v="0"/>
    <s v="Por Ejecutar"/>
    <n v="1"/>
    <n v="0"/>
    <n v="0"/>
    <m/>
    <m/>
  </r>
  <r>
    <n v="130"/>
    <s v="OE1;PR_10;ACT_181"/>
    <x v="0"/>
    <s v="Fortalecer la Vigilancia."/>
    <s v="PR_10"/>
    <n v="2"/>
    <x v="0"/>
    <s v="PAI_01 - Operacional"/>
    <s v="ACT_181"/>
    <s v="Adelantar el trámite tendiente a la contratación de los bienes y servicios que según del plan de adquisiciones sean competencia de este grupo."/>
    <s v="SG"/>
    <n v="4.4642857142857152E-4"/>
    <s v="Dic"/>
    <n v="1"/>
    <n v="0"/>
    <n v="0"/>
    <s v="Por Ejecutar"/>
    <n v="2"/>
    <n v="0"/>
    <n v="0"/>
    <m/>
    <m/>
  </r>
  <r>
    <n v="131"/>
    <s v="OE1;PR_10;ACT_182"/>
    <x v="0"/>
    <s v="Fortalecer la Vigilancia."/>
    <s v="PR_10"/>
    <n v="2"/>
    <x v="0"/>
    <s v="PAI_01 - Operacional"/>
    <s v="ACT_182"/>
    <s v="Atender y verificar cumplimiento de GLPI "/>
    <s v="SG"/>
    <n v="4.4642857142857152E-4"/>
    <s v="Ene"/>
    <n v="21"/>
    <n v="21"/>
    <n v="1"/>
    <s v="Culminada"/>
    <n v="21"/>
    <n v="21"/>
    <n v="1"/>
    <n v="90"/>
    <n v="81"/>
  </r>
  <r>
    <n v="131"/>
    <s v="OE1;PR_10;ACT_182"/>
    <x v="0"/>
    <s v="Fortalecer la Vigilancia."/>
    <s v="PR_10"/>
    <n v="2"/>
    <x v="0"/>
    <s v="PAI_01 - Operacional"/>
    <s v="ACT_182"/>
    <s v="Atender y verificar cumplimiento de GLPI "/>
    <s v="SG"/>
    <n v="4.4642857142857152E-4"/>
    <s v="Feb"/>
    <n v="27"/>
    <n v="24"/>
    <n v="0.88888888888888884"/>
    <s v="Gestionado"/>
    <n v="48"/>
    <n v="45"/>
    <n v="0.9375"/>
    <m/>
    <m/>
  </r>
  <r>
    <n v="131"/>
    <s v="OE1;PR_10;ACT_182"/>
    <x v="0"/>
    <s v="Fortalecer la Vigilancia."/>
    <s v="PR_10"/>
    <n v="2"/>
    <x v="0"/>
    <s v="PAI_01 - Operacional"/>
    <s v="ACT_182"/>
    <s v="Atender y verificar cumplimiento de GLPI "/>
    <s v="SG"/>
    <n v="4.4642857142857152E-4"/>
    <s v="Mar"/>
    <n v="24"/>
    <n v="20"/>
    <n v="0.83333333333333337"/>
    <s v="En Seguimiento"/>
    <n v="72"/>
    <n v="65"/>
    <n v="0.90277777777777779"/>
    <m/>
    <m/>
  </r>
  <r>
    <n v="131"/>
    <s v="OE1;PR_10;ACT_182"/>
    <x v="0"/>
    <s v="Fortalecer la Vigilancia."/>
    <s v="PR_10"/>
    <n v="2"/>
    <x v="0"/>
    <s v="PAI_01 - Operacional"/>
    <s v="ACT_182"/>
    <s v="Atender y verificar cumplimiento de GLPI "/>
    <s v="SG"/>
    <n v="4.4642857142857152E-4"/>
    <s v="Abr"/>
    <n v="18"/>
    <n v="16"/>
    <n v="0.88888888888888884"/>
    <s v="Gestionado"/>
    <n v="90"/>
    <n v="81"/>
    <n v="0.9"/>
    <m/>
    <m/>
  </r>
  <r>
    <n v="131"/>
    <s v="OE1;PR_10;ACT_182"/>
    <x v="0"/>
    <s v="Fortalecer la Vigilancia."/>
    <s v="PR_10"/>
    <n v="2"/>
    <x v="0"/>
    <s v="PAI_01 - Operacional"/>
    <s v="ACT_182"/>
    <s v="Atender y verificar cumplimiento de GLPI "/>
    <s v="SG"/>
    <n v="4.4642857142857152E-4"/>
    <s v="May"/>
    <n v="0"/>
    <n v="0"/>
    <n v="0"/>
    <s v="Por Ejecutar"/>
    <n v="90"/>
    <n v="81"/>
    <n v="0.9"/>
    <m/>
    <m/>
  </r>
  <r>
    <n v="131"/>
    <s v="OE1;PR_10;ACT_182"/>
    <x v="0"/>
    <s v="Fortalecer la Vigilancia."/>
    <s v="PR_10"/>
    <n v="2"/>
    <x v="0"/>
    <s v="PAI_01 - Operacional"/>
    <s v="ACT_182"/>
    <s v="Atender y verificar cumplimiento de GLPI "/>
    <s v="SG"/>
    <n v="4.4642857142857152E-4"/>
    <s v="Jun"/>
    <n v="0"/>
    <n v="0"/>
    <n v="0"/>
    <s v="Por Ejecutar"/>
    <n v="90"/>
    <n v="81"/>
    <n v="0.9"/>
    <m/>
    <m/>
  </r>
  <r>
    <n v="131"/>
    <s v="OE1;PR_10;ACT_182"/>
    <x v="0"/>
    <s v="Fortalecer la Vigilancia."/>
    <s v="PR_10"/>
    <n v="2"/>
    <x v="0"/>
    <s v="PAI_01 - Operacional"/>
    <s v="ACT_182"/>
    <s v="Atender y verificar cumplimiento de GLPI "/>
    <s v="SG"/>
    <n v="4.4642857142857152E-4"/>
    <s v="Jul"/>
    <n v="0"/>
    <n v="0"/>
    <n v="0"/>
    <s v="Por Ejecutar"/>
    <n v="90"/>
    <n v="81"/>
    <n v="0.9"/>
    <m/>
    <m/>
  </r>
  <r>
    <n v="131"/>
    <s v="OE1;PR_10;ACT_182"/>
    <x v="0"/>
    <s v="Fortalecer la Vigilancia."/>
    <s v="PR_10"/>
    <n v="2"/>
    <x v="0"/>
    <s v="PAI_01 - Operacional"/>
    <s v="ACT_182"/>
    <s v="Atender y verificar cumplimiento de GLPI "/>
    <s v="SG"/>
    <n v="4.4642857142857152E-4"/>
    <s v="Ago"/>
    <n v="0"/>
    <n v="0"/>
    <n v="0"/>
    <s v="Por Ejecutar"/>
    <n v="90"/>
    <n v="81"/>
    <n v="0.9"/>
    <m/>
    <m/>
  </r>
  <r>
    <n v="131"/>
    <s v="OE1;PR_10;ACT_182"/>
    <x v="0"/>
    <s v="Fortalecer la Vigilancia."/>
    <s v="PR_10"/>
    <n v="2"/>
    <x v="0"/>
    <s v="PAI_01 - Operacional"/>
    <s v="ACT_182"/>
    <s v="Atender y verificar cumplimiento de GLPI "/>
    <s v="SG"/>
    <n v="4.4642857142857152E-4"/>
    <s v="Sep"/>
    <n v="0"/>
    <n v="0"/>
    <n v="0"/>
    <s v="Por Ejecutar"/>
    <n v="90"/>
    <n v="81"/>
    <n v="0.9"/>
    <m/>
    <m/>
  </r>
  <r>
    <n v="131"/>
    <s v="OE1;PR_10;ACT_182"/>
    <x v="0"/>
    <s v="Fortalecer la Vigilancia."/>
    <s v="PR_10"/>
    <n v="2"/>
    <x v="0"/>
    <s v="PAI_01 - Operacional"/>
    <s v="ACT_182"/>
    <s v="Atender y verificar cumplimiento de GLPI "/>
    <s v="SG"/>
    <n v="4.4642857142857152E-4"/>
    <s v="Oct"/>
    <n v="0"/>
    <n v="0"/>
    <n v="0"/>
    <s v="Por Ejecutar"/>
    <n v="90"/>
    <n v="81"/>
    <n v="0.9"/>
    <m/>
    <m/>
  </r>
  <r>
    <n v="131"/>
    <s v="OE1;PR_10;ACT_182"/>
    <x v="0"/>
    <s v="Fortalecer la Vigilancia."/>
    <s v="PR_10"/>
    <n v="2"/>
    <x v="0"/>
    <s v="PAI_01 - Operacional"/>
    <s v="ACT_182"/>
    <s v="Atender y verificar cumplimiento de GLPI "/>
    <s v="SG"/>
    <n v="4.4642857142857152E-4"/>
    <s v="Nov"/>
    <n v="0"/>
    <n v="0"/>
    <n v="0"/>
    <s v="Por Ejecutar"/>
    <n v="90"/>
    <n v="81"/>
    <n v="0.9"/>
    <m/>
    <m/>
  </r>
  <r>
    <n v="131"/>
    <s v="OE1;PR_10;ACT_182"/>
    <x v="0"/>
    <s v="Fortalecer la Vigilancia."/>
    <s v="PR_10"/>
    <n v="2"/>
    <x v="0"/>
    <s v="PAI_01 - Operacional"/>
    <s v="ACT_182"/>
    <s v="Atender y verificar cumplimiento de GLPI "/>
    <s v="SG"/>
    <n v="4.4642857142857152E-4"/>
    <s v="Dic"/>
    <n v="0"/>
    <n v="0"/>
    <n v="0"/>
    <s v="Por Ejecutar"/>
    <n v="90"/>
    <n v="81"/>
    <n v="0.9"/>
    <m/>
    <m/>
  </r>
  <r>
    <n v="132"/>
    <s v="OE1;PR_10;ACT_183"/>
    <x v="0"/>
    <s v="Fortalecer la Vigilancia."/>
    <s v="PR_10"/>
    <n v="2"/>
    <x v="0"/>
    <s v="PAI_01 - Operacional"/>
    <s v="ACT_183"/>
    <s v="Dirigir y controlar los  consumos y mantenimientos de Bienes y Servicios"/>
    <s v="SG"/>
    <n v="4.4642857142857152E-4"/>
    <s v="Ene"/>
    <n v="0"/>
    <n v="0"/>
    <n v="0"/>
    <s v="Por Ejecutar"/>
    <n v="0"/>
    <n v="0"/>
    <n v="0"/>
    <n v="105"/>
    <n v="52"/>
  </r>
  <r>
    <n v="132"/>
    <s v="OE1;PR_10;ACT_183"/>
    <x v="0"/>
    <s v="Fortalecer la Vigilancia."/>
    <s v="PR_10"/>
    <n v="2"/>
    <x v="0"/>
    <s v="PAI_01 - Operacional"/>
    <s v="ACT_183"/>
    <s v="Dirigir y controlar los  consumos y mantenimientos de Bienes y Servicios"/>
    <s v="SG"/>
    <n v="4.4642857142857152E-4"/>
    <s v="Feb"/>
    <n v="0"/>
    <n v="0"/>
    <n v="0"/>
    <s v="Por Ejecutar"/>
    <n v="0"/>
    <n v="0"/>
    <n v="0"/>
    <m/>
    <m/>
  </r>
  <r>
    <n v="132"/>
    <s v="OE1;PR_10;ACT_183"/>
    <x v="0"/>
    <s v="Fortalecer la Vigilancia."/>
    <s v="PR_10"/>
    <n v="2"/>
    <x v="0"/>
    <s v="PAI_01 - Operacional"/>
    <s v="ACT_183"/>
    <s v="Dirigir y controlar los  consumos y mantenimientos de Bienes y Servicios"/>
    <s v="SG"/>
    <n v="4.4642857142857152E-4"/>
    <s v="Mar"/>
    <n v="20"/>
    <n v="20"/>
    <n v="1"/>
    <s v="Culminada"/>
    <n v="20"/>
    <n v="20"/>
    <n v="1"/>
    <m/>
    <m/>
  </r>
  <r>
    <n v="132"/>
    <s v="OE1;PR_10;ACT_183"/>
    <x v="0"/>
    <s v="Fortalecer la Vigilancia."/>
    <s v="PR_10"/>
    <n v="2"/>
    <x v="0"/>
    <s v="PAI_01 - Operacional"/>
    <s v="ACT_183"/>
    <s v="Dirigir y controlar los  consumos y mantenimientos de Bienes y Servicios"/>
    <s v="SG"/>
    <n v="4.4642857142857152E-4"/>
    <s v="Abr"/>
    <n v="25"/>
    <n v="25"/>
    <n v="1"/>
    <s v="Culminada"/>
    <n v="45"/>
    <n v="45"/>
    <n v="1"/>
    <m/>
    <m/>
  </r>
  <r>
    <n v="132"/>
    <s v="OE1;PR_10;ACT_183"/>
    <x v="0"/>
    <s v="Fortalecer la Vigilancia."/>
    <s v="PR_10"/>
    <n v="2"/>
    <x v="0"/>
    <s v="PAI_01 - Operacional"/>
    <s v="ACT_183"/>
    <s v="Dirigir y controlar los  consumos y mantenimientos de Bienes y Servicios"/>
    <s v="SG"/>
    <n v="4.4642857142857152E-4"/>
    <s v="May"/>
    <n v="0"/>
    <n v="0"/>
    <n v="0"/>
    <s v="Por Ejecutar"/>
    <n v="45"/>
    <n v="45"/>
    <n v="1"/>
    <m/>
    <m/>
  </r>
  <r>
    <n v="132"/>
    <s v="OE1;PR_10;ACT_183"/>
    <x v="0"/>
    <s v="Fortalecer la Vigilancia."/>
    <s v="PR_10"/>
    <n v="2"/>
    <x v="0"/>
    <s v="PAI_01 - Operacional"/>
    <s v="ACT_183"/>
    <s v="Dirigir y controlar los  consumos y mantenimientos de Bienes y Servicios"/>
    <s v="SG"/>
    <n v="4.4642857142857152E-4"/>
    <s v="Jun"/>
    <n v="20"/>
    <n v="7"/>
    <n v="0.35"/>
    <s v="En Tramite"/>
    <n v="65"/>
    <n v="52"/>
    <n v="0.8"/>
    <m/>
    <m/>
  </r>
  <r>
    <n v="132"/>
    <s v="OE1;PR_10;ACT_183"/>
    <x v="0"/>
    <s v="Fortalecer la Vigilancia."/>
    <s v="PR_10"/>
    <n v="2"/>
    <x v="0"/>
    <s v="PAI_01 - Operacional"/>
    <s v="ACT_183"/>
    <s v="Dirigir y controlar los  consumos y mantenimientos de Bienes y Servicios"/>
    <s v="SG"/>
    <n v="4.4642857142857152E-4"/>
    <s v="Jul"/>
    <n v="0"/>
    <n v="0"/>
    <n v="0"/>
    <s v="Por Ejecutar"/>
    <n v="65"/>
    <n v="52"/>
    <n v="0.8"/>
    <m/>
    <m/>
  </r>
  <r>
    <n v="132"/>
    <s v="OE1;PR_10;ACT_183"/>
    <x v="0"/>
    <s v="Fortalecer la Vigilancia."/>
    <s v="PR_10"/>
    <n v="2"/>
    <x v="0"/>
    <s v="PAI_01 - Operacional"/>
    <s v="ACT_183"/>
    <s v="Dirigir y controlar los  consumos y mantenimientos de Bienes y Servicios"/>
    <s v="SG"/>
    <n v="4.4642857142857152E-4"/>
    <s v="Ago"/>
    <n v="0"/>
    <n v="0"/>
    <n v="0"/>
    <s v="Por Ejecutar"/>
    <n v="65"/>
    <n v="52"/>
    <n v="0.8"/>
    <m/>
    <m/>
  </r>
  <r>
    <n v="132"/>
    <s v="OE1;PR_10;ACT_183"/>
    <x v="0"/>
    <s v="Fortalecer la Vigilancia."/>
    <s v="PR_10"/>
    <n v="2"/>
    <x v="0"/>
    <s v="PAI_01 - Operacional"/>
    <s v="ACT_183"/>
    <s v="Dirigir y controlar los  consumos y mantenimientos de Bienes y Servicios"/>
    <s v="SG"/>
    <n v="4.4642857142857152E-4"/>
    <s v="Sep"/>
    <n v="20"/>
    <n v="0"/>
    <n v="0"/>
    <s v="Por Ejecutar"/>
    <n v="85"/>
    <n v="52"/>
    <n v="0.61176470588235299"/>
    <m/>
    <m/>
  </r>
  <r>
    <n v="132"/>
    <s v="OE1;PR_10;ACT_183"/>
    <x v="0"/>
    <s v="Fortalecer la Vigilancia."/>
    <s v="PR_10"/>
    <n v="2"/>
    <x v="0"/>
    <s v="PAI_01 - Operacional"/>
    <s v="ACT_183"/>
    <s v="Dirigir y controlar los  consumos y mantenimientos de Bienes y Servicios"/>
    <s v="SG"/>
    <n v="4.4642857142857152E-4"/>
    <s v="Oct"/>
    <n v="0"/>
    <n v="0"/>
    <n v="0"/>
    <s v="Por Ejecutar"/>
    <n v="85"/>
    <n v="52"/>
    <n v="0.61176470588235299"/>
    <m/>
    <m/>
  </r>
  <r>
    <n v="132"/>
    <s v="OE1;PR_10;ACT_183"/>
    <x v="0"/>
    <s v="Fortalecer la Vigilancia."/>
    <s v="PR_10"/>
    <n v="2"/>
    <x v="0"/>
    <s v="PAI_01 - Operacional"/>
    <s v="ACT_183"/>
    <s v="Dirigir y controlar los  consumos y mantenimientos de Bienes y Servicios"/>
    <s v="SG"/>
    <n v="4.4642857142857152E-4"/>
    <s v="Nov"/>
    <n v="0"/>
    <n v="0"/>
    <n v="0"/>
    <s v="Por Ejecutar"/>
    <n v="85"/>
    <n v="52"/>
    <n v="0.61176470588235299"/>
    <m/>
    <m/>
  </r>
  <r>
    <n v="132"/>
    <s v="OE1;PR_10;ACT_183"/>
    <x v="0"/>
    <s v="Fortalecer la Vigilancia."/>
    <s v="PR_10"/>
    <n v="2"/>
    <x v="0"/>
    <s v="PAI_01 - Operacional"/>
    <s v="ACT_183"/>
    <s v="Dirigir y controlar los  consumos y mantenimientos de Bienes y Servicios"/>
    <s v="SG"/>
    <n v="4.4642857142857152E-4"/>
    <s v="Dic"/>
    <n v="20"/>
    <n v="0"/>
    <n v="0"/>
    <s v="Por Ejecutar"/>
    <n v="105"/>
    <n v="52"/>
    <n v="0.49523809523809526"/>
    <m/>
    <m/>
  </r>
  <r>
    <n v="133"/>
    <s v="OE1;PR_10;ACT_184"/>
    <x v="0"/>
    <s v="Fortalecer la Vigilancia."/>
    <s v="PR_10"/>
    <n v="2"/>
    <x v="0"/>
    <s v="PAI_01 - Operacional"/>
    <s v="ACT_184"/>
    <s v="Hacer seguimiento al Plan Institucional de Gestion Ambiental - PIGA de la Supertransporte."/>
    <s v="SG"/>
    <n v="4.4642857142857152E-4"/>
    <s v="Ene"/>
    <n v="1"/>
    <n v="1"/>
    <n v="1"/>
    <s v="Culminada"/>
    <n v="1"/>
    <n v="1"/>
    <n v="1"/>
    <n v="4"/>
    <n v="3"/>
  </r>
  <r>
    <n v="133"/>
    <s v="OE1;PR_10;ACT_184"/>
    <x v="0"/>
    <s v="Fortalecer la Vigilancia."/>
    <s v="PR_10"/>
    <n v="2"/>
    <x v="0"/>
    <s v="PAI_01 - Operacional"/>
    <s v="ACT_184"/>
    <s v="Hacer seguimiento al Plan Institucional de Gestion Ambiental - PIGA de la Supertransporte."/>
    <s v="SG"/>
    <n v="4.4642857142857152E-4"/>
    <s v="Feb"/>
    <n v="0"/>
    <n v="0"/>
    <n v="0"/>
    <s v="Por Ejecutar"/>
    <n v="1"/>
    <n v="1"/>
    <n v="1"/>
    <m/>
    <m/>
  </r>
  <r>
    <n v="133"/>
    <s v="OE1;PR_10;ACT_184"/>
    <x v="0"/>
    <s v="Fortalecer la Vigilancia."/>
    <s v="PR_10"/>
    <n v="2"/>
    <x v="0"/>
    <s v="PAI_01 - Operacional"/>
    <s v="ACT_184"/>
    <s v="Hacer seguimiento al Plan Institucional de Gestion Ambiental - PIGA de la Supertransporte."/>
    <s v="SG"/>
    <n v="4.4642857142857152E-4"/>
    <s v="Mar"/>
    <n v="0"/>
    <n v="0"/>
    <n v="0"/>
    <s v="Por Ejecutar"/>
    <n v="1"/>
    <n v="1"/>
    <n v="1"/>
    <m/>
    <m/>
  </r>
  <r>
    <n v="133"/>
    <s v="OE1;PR_10;ACT_184"/>
    <x v="0"/>
    <s v="Fortalecer la Vigilancia."/>
    <s v="PR_10"/>
    <n v="2"/>
    <x v="0"/>
    <s v="PAI_01 - Operacional"/>
    <s v="ACT_184"/>
    <s v="Hacer seguimiento al Plan Institucional de Gestion Ambiental - PIGA de la Supertransporte."/>
    <s v="SG"/>
    <n v="4.4642857142857152E-4"/>
    <s v="Abr"/>
    <n v="1"/>
    <n v="1"/>
    <n v="1"/>
    <s v="Culminada"/>
    <n v="2"/>
    <n v="2"/>
    <n v="1"/>
    <m/>
    <m/>
  </r>
  <r>
    <n v="133"/>
    <s v="OE1;PR_10;ACT_184"/>
    <x v="0"/>
    <s v="Fortalecer la Vigilancia."/>
    <s v="PR_10"/>
    <n v="2"/>
    <x v="0"/>
    <s v="PAI_01 - Operacional"/>
    <s v="ACT_184"/>
    <s v="Hacer seguimiento al Plan Institucional de Gestion Ambiental - PIGA de la Supertransporte."/>
    <s v="SG"/>
    <n v="4.4642857142857152E-4"/>
    <s v="May"/>
    <n v="0"/>
    <n v="0"/>
    <n v="0"/>
    <s v="Por Ejecutar"/>
    <n v="2"/>
    <n v="2"/>
    <n v="1"/>
    <m/>
    <m/>
  </r>
  <r>
    <n v="133"/>
    <s v="OE1;PR_10;ACT_184"/>
    <x v="0"/>
    <s v="Fortalecer la Vigilancia."/>
    <s v="PR_10"/>
    <n v="2"/>
    <x v="0"/>
    <s v="PAI_01 - Operacional"/>
    <s v="ACT_184"/>
    <s v="Hacer seguimiento al Plan Institucional de Gestion Ambiental - PIGA de la Supertransporte."/>
    <s v="SG"/>
    <n v="4.4642857142857152E-4"/>
    <s v="Jun"/>
    <n v="0"/>
    <n v="1"/>
    <n v="0"/>
    <s v="Por Ejecutar"/>
    <n v="2"/>
    <n v="3"/>
    <n v="1.5"/>
    <m/>
    <m/>
  </r>
  <r>
    <n v="133"/>
    <s v="OE1;PR_10;ACT_184"/>
    <x v="0"/>
    <s v="Fortalecer la Vigilancia."/>
    <s v="PR_10"/>
    <n v="2"/>
    <x v="0"/>
    <s v="PAI_01 - Operacional"/>
    <s v="ACT_184"/>
    <s v="Hacer seguimiento al Plan Institucional de Gestion Ambiental - PIGA de la Supertransporte."/>
    <s v="SG"/>
    <n v="4.4642857142857152E-4"/>
    <s v="Jul"/>
    <n v="1"/>
    <n v="0"/>
    <n v="0"/>
    <s v="Por Ejecutar"/>
    <n v="3"/>
    <n v="3"/>
    <n v="1"/>
    <m/>
    <m/>
  </r>
  <r>
    <n v="133"/>
    <s v="OE1;PR_10;ACT_184"/>
    <x v="0"/>
    <s v="Fortalecer la Vigilancia."/>
    <s v="PR_10"/>
    <n v="2"/>
    <x v="0"/>
    <s v="PAI_01 - Operacional"/>
    <s v="ACT_184"/>
    <s v="Hacer seguimiento al Plan Institucional de Gestion Ambiental - PIGA de la Supertransporte."/>
    <s v="SG"/>
    <n v="4.4642857142857152E-4"/>
    <s v="Ago"/>
    <n v="0"/>
    <n v="0"/>
    <n v="0"/>
    <s v="Por Ejecutar"/>
    <n v="3"/>
    <n v="3"/>
    <n v="1"/>
    <m/>
    <m/>
  </r>
  <r>
    <n v="133"/>
    <s v="OE1;PR_10;ACT_184"/>
    <x v="0"/>
    <s v="Fortalecer la Vigilancia."/>
    <s v="PR_10"/>
    <n v="2"/>
    <x v="0"/>
    <s v="PAI_01 - Operacional"/>
    <s v="ACT_184"/>
    <s v="Hacer seguimiento al Plan Institucional de Gestion Ambiental - PIGA de la Supertransporte."/>
    <s v="SG"/>
    <n v="4.4642857142857152E-4"/>
    <s v="Sep"/>
    <n v="0"/>
    <n v="0"/>
    <n v="0"/>
    <s v="Por Ejecutar"/>
    <n v="3"/>
    <n v="3"/>
    <n v="1"/>
    <m/>
    <m/>
  </r>
  <r>
    <n v="133"/>
    <s v="OE1;PR_10;ACT_184"/>
    <x v="0"/>
    <s v="Fortalecer la Vigilancia."/>
    <s v="PR_10"/>
    <n v="2"/>
    <x v="0"/>
    <s v="PAI_01 - Operacional"/>
    <s v="ACT_184"/>
    <s v="Hacer seguimiento al Plan Institucional de Gestion Ambiental - PIGA de la Supertransporte."/>
    <s v="SG"/>
    <n v="4.4642857142857152E-4"/>
    <s v="Oct"/>
    <n v="1"/>
    <n v="0"/>
    <n v="0"/>
    <s v="Por Ejecutar"/>
    <n v="4"/>
    <n v="3"/>
    <n v="0.75"/>
    <m/>
    <m/>
  </r>
  <r>
    <n v="133"/>
    <s v="OE1;PR_10;ACT_184"/>
    <x v="0"/>
    <s v="Fortalecer la Vigilancia."/>
    <s v="PR_10"/>
    <n v="2"/>
    <x v="0"/>
    <s v="PAI_01 - Operacional"/>
    <s v="ACT_184"/>
    <s v="Hacer seguimiento al Plan Institucional de Gestion Ambiental - PIGA de la Supertransporte."/>
    <s v="SG"/>
    <n v="4.4642857142857152E-4"/>
    <s v="Nov"/>
    <n v="0"/>
    <n v="0"/>
    <n v="0"/>
    <s v="Por Ejecutar"/>
    <n v="4"/>
    <n v="3"/>
    <n v="0.75"/>
    <m/>
    <m/>
  </r>
  <r>
    <n v="133"/>
    <s v="OE1;PR_10;ACT_184"/>
    <x v="0"/>
    <s v="Fortalecer la Vigilancia."/>
    <s v="PR_10"/>
    <n v="2"/>
    <x v="0"/>
    <s v="PAI_01 - Operacional"/>
    <s v="ACT_184"/>
    <s v="Hacer seguimiento al Plan Institucional de Gestion Ambiental - PIGA de la Supertransporte."/>
    <s v="SG"/>
    <n v="4.4642857142857152E-4"/>
    <s v="Dic"/>
    <n v="0"/>
    <n v="0"/>
    <n v="0"/>
    <s v="Por Ejecutar"/>
    <n v="4"/>
    <n v="3"/>
    <n v="0.75"/>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Ene"/>
    <n v="80"/>
    <n v="80"/>
    <n v="1"/>
    <s v="Culminada"/>
    <n v="80"/>
    <n v="80"/>
    <n v="1"/>
    <n v="489"/>
    <n v="469"/>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Feb"/>
    <n v="80"/>
    <n v="80"/>
    <n v="1"/>
    <s v="Culminada"/>
    <n v="160"/>
    <n v="160"/>
    <n v="1"/>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r"/>
    <n v="80"/>
    <n v="80"/>
    <n v="1"/>
    <s v="Culminada"/>
    <n v="240"/>
    <n v="240"/>
    <n v="1"/>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br"/>
    <n v="129"/>
    <n v="129"/>
    <n v="1"/>
    <s v="Culminada"/>
    <n v="369"/>
    <n v="369"/>
    <n v="1"/>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May"/>
    <n v="0"/>
    <n v="0"/>
    <n v="0"/>
    <s v="Por Ejecutar"/>
    <n v="369"/>
    <n v="369"/>
    <n v="1"/>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n"/>
    <n v="120"/>
    <n v="100"/>
    <n v="0.83333333333333337"/>
    <s v="En Seguimiento"/>
    <n v="489"/>
    <n v="469"/>
    <n v="0.95910020449897748"/>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Jul"/>
    <n v="0"/>
    <n v="0"/>
    <n v="0"/>
    <s v="Por Ejecutar"/>
    <n v="489"/>
    <n v="469"/>
    <n v="0.95910020449897748"/>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Ago"/>
    <n v="0"/>
    <n v="0"/>
    <n v="0"/>
    <s v="Por Ejecutar"/>
    <n v="489"/>
    <n v="469"/>
    <n v="0.95910020449897748"/>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Sep"/>
    <n v="0"/>
    <n v="0"/>
    <n v="0"/>
    <s v="Por Ejecutar"/>
    <n v="489"/>
    <n v="469"/>
    <n v="0.95910020449897748"/>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Oct"/>
    <n v="0"/>
    <n v="0"/>
    <n v="0"/>
    <s v="Por Ejecutar"/>
    <n v="489"/>
    <n v="469"/>
    <n v="0.95910020449897748"/>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Nov"/>
    <n v="0"/>
    <n v="0"/>
    <n v="0"/>
    <s v="Por Ejecutar"/>
    <n v="489"/>
    <n v="469"/>
    <n v="0.95910020449897748"/>
    <m/>
    <m/>
  </r>
  <r>
    <n v="134"/>
    <s v="OE1;PR_10;ACT_185"/>
    <x v="0"/>
    <s v="Fortalecer la Vigilancia."/>
    <s v="PR_10"/>
    <n v="2"/>
    <x v="0"/>
    <s v="PAI_01 - Operacional"/>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SG"/>
    <n v="4.4642857142857152E-4"/>
    <s v="Dic"/>
    <n v="0"/>
    <n v="0"/>
    <n v="0"/>
    <s v="Por Ejecutar"/>
    <n v="489"/>
    <n v="469"/>
    <n v="0.95910020449897748"/>
    <m/>
    <m/>
  </r>
  <r>
    <n v="135"/>
    <s v="OE1;PR_10;ACT_192"/>
    <x v="0"/>
    <s v="Fortalecer la Vigilancia."/>
    <s v="PR_10"/>
    <n v="2"/>
    <x v="0"/>
    <s v="PAI_01 - Operacional"/>
    <s v="ACT_192"/>
    <s v="Implementar Modelo Integrado de Planeción y Gestión - Mipg en cada una de sus 7 dimensiones según corresponda"/>
    <s v="SG"/>
    <n v="4.4642857142857152E-4"/>
    <s v="Ene"/>
    <n v="8"/>
    <n v="8"/>
    <n v="1"/>
    <s v="Culminada"/>
    <n v="8"/>
    <n v="8"/>
    <n v="1"/>
    <n v="15"/>
    <n v="15"/>
  </r>
  <r>
    <n v="135"/>
    <s v="OE1;PR_10;ACT_192"/>
    <x v="0"/>
    <s v="Fortalecer la Vigilancia."/>
    <s v="PR_10"/>
    <n v="2"/>
    <x v="0"/>
    <s v="PAI_01 - Operacional"/>
    <s v="ACT_192"/>
    <s v="Implementar Modelo Integrado de Planeción y Gestión - Mipg en cada una de sus 7 dimensiones según corresponda"/>
    <s v="SG"/>
    <n v="4.4642857142857152E-4"/>
    <s v="Feb"/>
    <n v="1"/>
    <n v="1"/>
    <n v="1"/>
    <s v="Culminada"/>
    <n v="9"/>
    <n v="9"/>
    <n v="1"/>
    <m/>
    <m/>
  </r>
  <r>
    <n v="135"/>
    <s v="OE1;PR_10;ACT_192"/>
    <x v="0"/>
    <s v="Fortalecer la Vigilancia."/>
    <s v="PR_10"/>
    <n v="2"/>
    <x v="0"/>
    <s v="PAI_01 - Operacional"/>
    <s v="ACT_192"/>
    <s v="Implementar Modelo Integrado de Planeción y Gestión - Mipg en cada una de sus 7 dimensiones según corresponda"/>
    <s v="SG"/>
    <n v="4.4642857142857152E-4"/>
    <s v="Mar"/>
    <n v="3"/>
    <n v="3"/>
    <n v="1"/>
    <s v="Culminada"/>
    <n v="12"/>
    <n v="12"/>
    <n v="1"/>
    <m/>
    <m/>
  </r>
  <r>
    <n v="135"/>
    <s v="OE1;PR_10;ACT_192"/>
    <x v="0"/>
    <s v="Fortalecer la Vigilancia."/>
    <s v="PR_10"/>
    <n v="2"/>
    <x v="0"/>
    <s v="PAI_01 - Operacional"/>
    <s v="ACT_192"/>
    <s v="Implementar Modelo Integrado de Planeción y Gestión - Mipg en cada una de sus 7 dimensiones según corresponda"/>
    <s v="SG"/>
    <n v="4.4642857142857152E-4"/>
    <s v="Abr"/>
    <n v="2"/>
    <n v="2"/>
    <n v="1"/>
    <s v="Culminada"/>
    <n v="14"/>
    <n v="14"/>
    <n v="1"/>
    <m/>
    <m/>
  </r>
  <r>
    <n v="135"/>
    <s v="OE1;PR_10;ACT_192"/>
    <x v="0"/>
    <s v="Fortalecer la Vigilancia."/>
    <s v="PR_10"/>
    <n v="2"/>
    <x v="0"/>
    <s v="PAI_01 - Operacional"/>
    <s v="ACT_192"/>
    <s v="Implementar Modelo Integrado de Planeción y Gestión - Mipg en cada una de sus 7 dimensiones según corresponda"/>
    <s v="SG"/>
    <n v="4.4642857142857152E-4"/>
    <s v="May"/>
    <n v="0"/>
    <n v="0"/>
    <n v="0"/>
    <s v="Por Ejecutar"/>
    <n v="14"/>
    <n v="14"/>
    <n v="1"/>
    <m/>
    <m/>
  </r>
  <r>
    <n v="135"/>
    <s v="OE1;PR_10;ACT_192"/>
    <x v="0"/>
    <s v="Fortalecer la Vigilancia."/>
    <s v="PR_10"/>
    <n v="2"/>
    <x v="0"/>
    <s v="PAI_01 - Operacional"/>
    <s v="ACT_192"/>
    <s v="Implementar Modelo Integrado de Planeción y Gestión - Mipg en cada una de sus 7 dimensiones según corresponda"/>
    <s v="SG"/>
    <n v="4.4642857142857152E-4"/>
    <s v="Jun"/>
    <n v="1"/>
    <n v="1"/>
    <n v="1"/>
    <s v="Culminada"/>
    <n v="15"/>
    <n v="15"/>
    <n v="1"/>
    <m/>
    <m/>
  </r>
  <r>
    <n v="135"/>
    <s v="OE1;PR_10;ACT_192"/>
    <x v="0"/>
    <s v="Fortalecer la Vigilancia."/>
    <s v="PR_10"/>
    <n v="2"/>
    <x v="0"/>
    <s v="PAI_01 - Operacional"/>
    <s v="ACT_192"/>
    <s v="Implementar Modelo Integrado de Planeción y Gestión - Mipg en cada una de sus 7 dimensiones según corresponda"/>
    <s v="SG"/>
    <n v="4.4642857142857152E-4"/>
    <s v="Jul"/>
    <n v="0"/>
    <n v="0"/>
    <n v="0"/>
    <s v="Por Ejecutar"/>
    <n v="15"/>
    <n v="15"/>
    <n v="1"/>
    <m/>
    <m/>
  </r>
  <r>
    <n v="135"/>
    <s v="OE1;PR_10;ACT_192"/>
    <x v="0"/>
    <s v="Fortalecer la Vigilancia."/>
    <s v="PR_10"/>
    <n v="2"/>
    <x v="0"/>
    <s v="PAI_01 - Operacional"/>
    <s v="ACT_192"/>
    <s v="Implementar Modelo Integrado de Planeción y Gestión - Mipg en cada una de sus 7 dimensiones según corresponda"/>
    <s v="SG"/>
    <n v="4.4642857142857152E-4"/>
    <s v="Ago"/>
    <n v="0"/>
    <n v="0"/>
    <n v="0"/>
    <s v="Por Ejecutar"/>
    <n v="15"/>
    <n v="15"/>
    <n v="1"/>
    <m/>
    <m/>
  </r>
  <r>
    <n v="135"/>
    <s v="OE1;PR_10;ACT_192"/>
    <x v="0"/>
    <s v="Fortalecer la Vigilancia."/>
    <s v="PR_10"/>
    <n v="2"/>
    <x v="0"/>
    <s v="PAI_01 - Operacional"/>
    <s v="ACT_192"/>
    <s v="Implementar Modelo Integrado de Planeción y Gestión - Mipg en cada una de sus 7 dimensiones según corresponda"/>
    <s v="SG"/>
    <n v="4.4642857142857152E-4"/>
    <s v="Sep"/>
    <n v="0"/>
    <n v="0"/>
    <n v="0"/>
    <s v="Por Ejecutar"/>
    <n v="15"/>
    <n v="15"/>
    <n v="1"/>
    <m/>
    <m/>
  </r>
  <r>
    <n v="135"/>
    <s v="OE1;PR_10;ACT_192"/>
    <x v="0"/>
    <s v="Fortalecer la Vigilancia."/>
    <s v="PR_10"/>
    <n v="2"/>
    <x v="0"/>
    <s v="PAI_01 - Operacional"/>
    <s v="ACT_192"/>
    <s v="Implementar Modelo Integrado de Planeción y Gestión - Mipg en cada una de sus 7 dimensiones según corresponda"/>
    <s v="SG"/>
    <n v="4.4642857142857152E-4"/>
    <s v="Oct"/>
    <n v="0"/>
    <n v="0"/>
    <n v="0"/>
    <s v="Por Ejecutar"/>
    <n v="15"/>
    <n v="15"/>
    <n v="1"/>
    <m/>
    <m/>
  </r>
  <r>
    <n v="135"/>
    <s v="OE1;PR_10;ACT_192"/>
    <x v="0"/>
    <s v="Fortalecer la Vigilancia."/>
    <s v="PR_10"/>
    <n v="2"/>
    <x v="0"/>
    <s v="PAI_01 - Operacional"/>
    <s v="ACT_192"/>
    <s v="Implementar Modelo Integrado de Planeción y Gestión - Mipg en cada una de sus 7 dimensiones según corresponda"/>
    <s v="SG"/>
    <n v="4.4642857142857152E-4"/>
    <s v="Nov"/>
    <n v="0"/>
    <n v="0"/>
    <n v="0"/>
    <s v="Por Ejecutar"/>
    <n v="15"/>
    <n v="15"/>
    <n v="1"/>
    <m/>
    <m/>
  </r>
  <r>
    <n v="135"/>
    <s v="OE1;PR_10;ACT_192"/>
    <x v="0"/>
    <s v="Fortalecer la Vigilancia."/>
    <s v="PR_10"/>
    <n v="2"/>
    <x v="0"/>
    <s v="PAI_01 - Operacional"/>
    <s v="ACT_192"/>
    <s v="Implementar Modelo Integrado de Planeción y Gestión - Mipg en cada una de sus 7 dimensiones según corresponda"/>
    <s v="SG"/>
    <n v="4.4642857142857152E-4"/>
    <s v="Dic"/>
    <n v="0"/>
    <n v="0"/>
    <n v="0"/>
    <s v="Por Ejecutar"/>
    <n v="15"/>
    <n v="15"/>
    <n v="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Ene"/>
    <n v="8.3299999999999999E-2"/>
    <n v="8.3299999999999999E-2"/>
    <n v="1"/>
    <s v="Culminada"/>
    <n v="8.3299999999999999E-2"/>
    <n v="8.3299999999999999E-2"/>
    <n v="1"/>
    <n v="0.99960000000000016"/>
    <n v="0.49979999999999997"/>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Feb"/>
    <n v="8.3299999999999999E-2"/>
    <n v="8.3299999999999999E-2"/>
    <n v="1"/>
    <s v="Culminada"/>
    <n v="0.1666"/>
    <n v="0.1666"/>
    <n v="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Mar"/>
    <n v="8.3299999999999999E-2"/>
    <n v="8.3299999999999999E-2"/>
    <n v="1"/>
    <s v="Culminada"/>
    <n v="0.24990000000000001"/>
    <n v="0.24990000000000001"/>
    <n v="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Abr"/>
    <n v="8.3299999999999999E-2"/>
    <n v="8.3299999999999999E-2"/>
    <n v="1"/>
    <s v="Culminada"/>
    <n v="0.3332"/>
    <n v="0.3332"/>
    <n v="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May"/>
    <n v="8.3299999999999999E-2"/>
    <n v="8.3299999999999999E-2"/>
    <n v="1"/>
    <s v="Culminada"/>
    <n v="0.41649999999999998"/>
    <n v="0.41649999999999998"/>
    <n v="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Jun"/>
    <n v="8.3299999999999999E-2"/>
    <n v="8.3299999999999999E-2"/>
    <n v="1"/>
    <s v="Culminada"/>
    <n v="0.49979999999999997"/>
    <n v="0.49979999999999997"/>
    <n v="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Jul"/>
    <n v="8.3299999999999999E-2"/>
    <n v="0"/>
    <n v="0"/>
    <s v="Por Ejecutar"/>
    <n v="0.58309999999999995"/>
    <n v="0.49979999999999997"/>
    <n v="0.85714285714285721"/>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Ago"/>
    <n v="8.3299999999999999E-2"/>
    <n v="0"/>
    <n v="0"/>
    <s v="Por Ejecutar"/>
    <n v="0.66639999999999999"/>
    <n v="0.49979999999999997"/>
    <n v="0.75"/>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Sep"/>
    <n v="8.3299999999999999E-2"/>
    <n v="0"/>
    <n v="0"/>
    <s v="Por Ejecutar"/>
    <n v="0.74970000000000003"/>
    <n v="0.49979999999999997"/>
    <n v="0.66666666666666663"/>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Oct"/>
    <n v="8.3299999999999999E-2"/>
    <n v="0"/>
    <n v="0"/>
    <s v="Por Ejecutar"/>
    <n v="0.83300000000000007"/>
    <n v="0.49979999999999997"/>
    <n v="0.59999999999999987"/>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Nov"/>
    <n v="8.3299999999999999E-2"/>
    <n v="0"/>
    <n v="0"/>
    <s v="Por Ejecutar"/>
    <n v="0.91630000000000011"/>
    <n v="0.49979999999999997"/>
    <n v="0.5454545454545453"/>
    <m/>
    <m/>
  </r>
  <r>
    <n v="136"/>
    <s v="OE1;PR_10;ACT_61"/>
    <x v="0"/>
    <s v="Fortalecer la Vigilancia."/>
    <s v="PR_10"/>
    <n v="2"/>
    <x v="0"/>
    <s v="PAI_01 - Operacional"/>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s v="OAJ"/>
    <n v="4.4642857142857152E-4"/>
    <s v="Dic"/>
    <n v="8.3299999999999999E-2"/>
    <n v="0"/>
    <n v="0"/>
    <s v="Por Ejecutar"/>
    <n v="0.99960000000000016"/>
    <n v="0.49979999999999997"/>
    <n v="0.49999999999999989"/>
    <m/>
    <m/>
  </r>
  <r>
    <n v="137"/>
    <s v="OE1;PR_10;ACT_62"/>
    <x v="0"/>
    <s v="Fortalecer la Vigilancia."/>
    <s v="PR_10"/>
    <n v="2"/>
    <x v="0"/>
    <s v="PAI_01 - Operacional"/>
    <s v="ACT_62"/>
    <s v="Llevar a cabo las actuaciones encaminadas a lograr el cobro coactivo de la entidad"/>
    <s v="OAJ"/>
    <n v="4.4642857142857152E-4"/>
    <s v="Ene"/>
    <n v="8.3299999999999999E-2"/>
    <n v="8.3299999999999999E-2"/>
    <n v="1"/>
    <s v="Culminada"/>
    <n v="8.3299999999999999E-2"/>
    <n v="8.3299999999999999E-2"/>
    <n v="1"/>
    <n v="0.99960000000000016"/>
    <n v="0.49979999999999997"/>
  </r>
  <r>
    <n v="137"/>
    <s v="OE1;PR_10;ACT_62"/>
    <x v="0"/>
    <s v="Fortalecer la Vigilancia."/>
    <s v="PR_10"/>
    <n v="2"/>
    <x v="0"/>
    <s v="PAI_01 - Operacional"/>
    <s v="ACT_62"/>
    <s v="Llevar a cabo las actuaciones encaminadas a lograr el cobro coactivo de la entidad"/>
    <s v="OAJ"/>
    <n v="4.4642857142857152E-4"/>
    <s v="Feb"/>
    <n v="8.3299999999999999E-2"/>
    <n v="8.3299999999999999E-2"/>
    <n v="1"/>
    <s v="Culminada"/>
    <n v="0.1666"/>
    <n v="0.1666"/>
    <n v="1"/>
    <m/>
    <m/>
  </r>
  <r>
    <n v="137"/>
    <s v="OE1;PR_10;ACT_62"/>
    <x v="0"/>
    <s v="Fortalecer la Vigilancia."/>
    <s v="PR_10"/>
    <n v="2"/>
    <x v="0"/>
    <s v="PAI_01 - Operacional"/>
    <s v="ACT_62"/>
    <s v="Llevar a cabo las actuaciones encaminadas a lograr el cobro coactivo de la entidad"/>
    <s v="OAJ"/>
    <n v="4.4642857142857152E-4"/>
    <s v="Mar"/>
    <n v="8.3299999999999999E-2"/>
    <n v="8.3299999999999999E-2"/>
    <n v="1"/>
    <s v="Culminada"/>
    <n v="0.24990000000000001"/>
    <n v="0.24990000000000001"/>
    <n v="1"/>
    <m/>
    <m/>
  </r>
  <r>
    <n v="137"/>
    <s v="OE1;PR_10;ACT_62"/>
    <x v="0"/>
    <s v="Fortalecer la Vigilancia."/>
    <s v="PR_10"/>
    <n v="2"/>
    <x v="0"/>
    <s v="PAI_01 - Operacional"/>
    <s v="ACT_62"/>
    <s v="Llevar a cabo las actuaciones encaminadas a lograr el cobro coactivo de la entidad"/>
    <s v="OAJ"/>
    <n v="4.4642857142857152E-4"/>
    <s v="Abr"/>
    <n v="8.3299999999999999E-2"/>
    <n v="8.3299999999999999E-2"/>
    <n v="1"/>
    <s v="Culminada"/>
    <n v="0.3332"/>
    <n v="0.3332"/>
    <n v="1"/>
    <m/>
    <m/>
  </r>
  <r>
    <n v="137"/>
    <s v="OE1;PR_10;ACT_62"/>
    <x v="0"/>
    <s v="Fortalecer la Vigilancia."/>
    <s v="PR_10"/>
    <n v="2"/>
    <x v="0"/>
    <s v="PAI_01 - Operacional"/>
    <s v="ACT_62"/>
    <s v="Llevar a cabo las actuaciones encaminadas a lograr el cobro coactivo de la entidad"/>
    <s v="OAJ"/>
    <n v="4.4642857142857152E-4"/>
    <s v="May"/>
    <n v="8.3299999999999999E-2"/>
    <n v="8.3299999999999999E-2"/>
    <n v="1"/>
    <s v="Culminada"/>
    <n v="0.41649999999999998"/>
    <n v="0.41649999999999998"/>
    <n v="1"/>
    <m/>
    <m/>
  </r>
  <r>
    <n v="137"/>
    <s v="OE1;PR_10;ACT_62"/>
    <x v="0"/>
    <s v="Fortalecer la Vigilancia."/>
    <s v="PR_10"/>
    <n v="2"/>
    <x v="0"/>
    <s v="PAI_01 - Operacional"/>
    <s v="ACT_62"/>
    <s v="Llevar a cabo las actuaciones encaminadas a lograr el cobro coactivo de la entidad"/>
    <s v="OAJ"/>
    <n v="4.4642857142857152E-4"/>
    <s v="Jun"/>
    <n v="8.3299999999999999E-2"/>
    <n v="8.3299999999999999E-2"/>
    <n v="1"/>
    <s v="Culminada"/>
    <n v="0.49979999999999997"/>
    <n v="0.49979999999999997"/>
    <n v="1"/>
    <m/>
    <m/>
  </r>
  <r>
    <n v="137"/>
    <s v="OE1;PR_10;ACT_62"/>
    <x v="0"/>
    <s v="Fortalecer la Vigilancia."/>
    <s v="PR_10"/>
    <n v="2"/>
    <x v="0"/>
    <s v="PAI_01 - Operacional"/>
    <s v="ACT_62"/>
    <s v="Llevar a cabo las actuaciones encaminadas a lograr el cobro coactivo de la entidad"/>
    <s v="OAJ"/>
    <n v="4.4642857142857152E-4"/>
    <s v="Jul"/>
    <n v="8.3299999999999999E-2"/>
    <n v="0"/>
    <n v="0"/>
    <s v="Por Ejecutar"/>
    <n v="0.58309999999999995"/>
    <n v="0.49979999999999997"/>
    <n v="0.85714285714285721"/>
    <m/>
    <m/>
  </r>
  <r>
    <n v="137"/>
    <s v="OE1;PR_10;ACT_62"/>
    <x v="0"/>
    <s v="Fortalecer la Vigilancia."/>
    <s v="PR_10"/>
    <n v="2"/>
    <x v="0"/>
    <s v="PAI_01 - Operacional"/>
    <s v="ACT_62"/>
    <s v="Llevar a cabo las actuaciones encaminadas a lograr el cobro coactivo de la entidad"/>
    <s v="OAJ"/>
    <n v="4.4642857142857152E-4"/>
    <s v="Ago"/>
    <n v="8.3299999999999999E-2"/>
    <n v="0"/>
    <n v="0"/>
    <s v="Por Ejecutar"/>
    <n v="0.66639999999999999"/>
    <n v="0.49979999999999997"/>
    <n v="0.75"/>
    <m/>
    <m/>
  </r>
  <r>
    <n v="137"/>
    <s v="OE1;PR_10;ACT_62"/>
    <x v="0"/>
    <s v="Fortalecer la Vigilancia."/>
    <s v="PR_10"/>
    <n v="2"/>
    <x v="0"/>
    <s v="PAI_01 - Operacional"/>
    <s v="ACT_62"/>
    <s v="Llevar a cabo las actuaciones encaminadas a lograr el cobro coactivo de la entidad"/>
    <s v="OAJ"/>
    <n v="4.4642857142857152E-4"/>
    <s v="Sep"/>
    <n v="8.3299999999999999E-2"/>
    <n v="0"/>
    <n v="0"/>
    <s v="Por Ejecutar"/>
    <n v="0.74970000000000003"/>
    <n v="0.49979999999999997"/>
    <n v="0.66666666666666663"/>
    <m/>
    <m/>
  </r>
  <r>
    <n v="137"/>
    <s v="OE1;PR_10;ACT_62"/>
    <x v="0"/>
    <s v="Fortalecer la Vigilancia."/>
    <s v="PR_10"/>
    <n v="2"/>
    <x v="0"/>
    <s v="PAI_01 - Operacional"/>
    <s v="ACT_62"/>
    <s v="Llevar a cabo las actuaciones encaminadas a lograr el cobro coactivo de la entidad"/>
    <s v="OAJ"/>
    <n v="4.4642857142857152E-4"/>
    <s v="Oct"/>
    <n v="8.3299999999999999E-2"/>
    <n v="0"/>
    <n v="0"/>
    <s v="Por Ejecutar"/>
    <n v="0.83300000000000007"/>
    <n v="0.49979999999999997"/>
    <n v="0.59999999999999987"/>
    <m/>
    <m/>
  </r>
  <r>
    <n v="137"/>
    <s v="OE1;PR_10;ACT_62"/>
    <x v="0"/>
    <s v="Fortalecer la Vigilancia."/>
    <s v="PR_10"/>
    <n v="2"/>
    <x v="0"/>
    <s v="PAI_01 - Operacional"/>
    <s v="ACT_62"/>
    <s v="Llevar a cabo las actuaciones encaminadas a lograr el cobro coactivo de la entidad"/>
    <s v="OAJ"/>
    <n v="4.4642857142857152E-4"/>
    <s v="Nov"/>
    <n v="8.3299999999999999E-2"/>
    <n v="0"/>
    <n v="0"/>
    <s v="Por Ejecutar"/>
    <n v="0.91630000000000011"/>
    <n v="0.49979999999999997"/>
    <n v="0.5454545454545453"/>
    <m/>
    <m/>
  </r>
  <r>
    <n v="137"/>
    <s v="OE1;PR_10;ACT_62"/>
    <x v="0"/>
    <s v="Fortalecer la Vigilancia."/>
    <s v="PR_10"/>
    <n v="2"/>
    <x v="0"/>
    <s v="PAI_01 - Operacional"/>
    <s v="ACT_62"/>
    <s v="Llevar a cabo las actuaciones encaminadas a lograr el cobro coactivo de la entidad"/>
    <s v="OAJ"/>
    <n v="4.4642857142857152E-4"/>
    <s v="Dic"/>
    <n v="8.3299999999999999E-2"/>
    <n v="0"/>
    <n v="0"/>
    <s v="Por Ejecutar"/>
    <n v="0.99960000000000016"/>
    <n v="0.49979999999999997"/>
    <n v="0.49999999999999989"/>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Ene"/>
    <n v="8.3299999999999999E-2"/>
    <n v="8.3299999999999999E-2"/>
    <n v="1"/>
    <s v="Culminada"/>
    <n v="8.3299999999999999E-2"/>
    <n v="8.3299999999999999E-2"/>
    <n v="1"/>
    <n v="0.99960000000000016"/>
    <n v="0.49979999999999997"/>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Feb"/>
    <n v="8.3299999999999999E-2"/>
    <n v="8.3299999999999999E-2"/>
    <n v="1"/>
    <s v="Culminada"/>
    <n v="0.1666"/>
    <n v="0.1666"/>
    <n v="1"/>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Mar"/>
    <n v="8.3299999999999999E-2"/>
    <n v="8.3299999999999999E-2"/>
    <n v="1"/>
    <s v="Culminada"/>
    <n v="0.24990000000000001"/>
    <n v="0.24990000000000001"/>
    <n v="1"/>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Abr"/>
    <n v="8.3299999999999999E-2"/>
    <n v="8.3299999999999999E-2"/>
    <n v="1"/>
    <s v="Culminada"/>
    <n v="0.3332"/>
    <n v="0.3332"/>
    <n v="1"/>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May"/>
    <n v="8.3299999999999999E-2"/>
    <n v="8.3299999999999999E-2"/>
    <n v="1"/>
    <s v="Culminada"/>
    <n v="0.41649999999999998"/>
    <n v="0.41649999999999998"/>
    <n v="1"/>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Jun"/>
    <n v="8.3299999999999999E-2"/>
    <n v="8.3299999999999999E-2"/>
    <n v="1"/>
    <s v="Culminada"/>
    <n v="0.49979999999999997"/>
    <n v="0.49979999999999997"/>
    <n v="1"/>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Jul"/>
    <n v="8.3299999999999999E-2"/>
    <n v="0"/>
    <n v="0"/>
    <s v="Por Ejecutar"/>
    <n v="0.58309999999999995"/>
    <n v="0.49979999999999997"/>
    <n v="0.85714285714285721"/>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Ago"/>
    <n v="8.3299999999999999E-2"/>
    <n v="0"/>
    <n v="0"/>
    <s v="Por Ejecutar"/>
    <n v="0.66639999999999999"/>
    <n v="0.49979999999999997"/>
    <n v="0.75"/>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Sep"/>
    <n v="8.3299999999999999E-2"/>
    <n v="0"/>
    <n v="0"/>
    <s v="Por Ejecutar"/>
    <n v="0.74970000000000003"/>
    <n v="0.49979999999999997"/>
    <n v="0.66666666666666663"/>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Oct"/>
    <n v="8.3299999999999999E-2"/>
    <n v="0"/>
    <n v="0"/>
    <s v="Por Ejecutar"/>
    <n v="0.83300000000000007"/>
    <n v="0.49979999999999997"/>
    <n v="0.59999999999999987"/>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Nov"/>
    <n v="8.3299999999999999E-2"/>
    <n v="0"/>
    <n v="0"/>
    <s v="Por Ejecutar"/>
    <n v="0.91630000000000011"/>
    <n v="0.49979999999999997"/>
    <n v="0.5454545454545453"/>
    <m/>
    <m/>
  </r>
  <r>
    <n v="138"/>
    <s v="OE1;PR_10;ACT_63"/>
    <x v="0"/>
    <s v="Fortalecer la Vigilancia."/>
    <s v="PR_10"/>
    <n v="2"/>
    <x v="0"/>
    <s v="PAI_01 - Operacional"/>
    <s v="ACT_63"/>
    <s v="Elaborar los proyectos de actos administrativos de carácter general y particular a ser expedidos por el Superintendente de Transporte"/>
    <s v="OAJ"/>
    <n v="4.4642857142857152E-4"/>
    <s v="Dic"/>
    <n v="8.3299999999999999E-2"/>
    <n v="0"/>
    <n v="0"/>
    <s v="Por Ejecutar"/>
    <n v="0.99960000000000016"/>
    <n v="0.49979999999999997"/>
    <n v="0.49999999999999989"/>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Ene"/>
    <n v="8.3299999999999999E-2"/>
    <n v="8.3299999999999999E-2"/>
    <n v="1"/>
    <s v="Culminada"/>
    <n v="8.3299999999999999E-2"/>
    <n v="8.3299999999999999E-2"/>
    <n v="1"/>
    <n v="0.99960000000000016"/>
    <n v="0.49979999999999997"/>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Feb"/>
    <n v="8.3299999999999999E-2"/>
    <n v="8.3299999999999999E-2"/>
    <n v="1"/>
    <s v="Culminada"/>
    <n v="0.1666"/>
    <n v="0.1666"/>
    <n v="1"/>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Mar"/>
    <n v="8.3299999999999999E-2"/>
    <n v="8.3299999999999999E-2"/>
    <n v="1"/>
    <s v="Culminada"/>
    <n v="0.24990000000000001"/>
    <n v="0.24990000000000001"/>
    <n v="1"/>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Abr"/>
    <n v="8.3299999999999999E-2"/>
    <n v="8.3299999999999999E-2"/>
    <n v="1"/>
    <s v="Culminada"/>
    <n v="0.3332"/>
    <n v="0.3332"/>
    <n v="1"/>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May"/>
    <n v="8.3299999999999999E-2"/>
    <n v="8.3299999999999999E-2"/>
    <n v="1"/>
    <s v="Culminada"/>
    <n v="0.41649999999999998"/>
    <n v="0.41649999999999998"/>
    <n v="1"/>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Jun"/>
    <n v="8.3299999999999999E-2"/>
    <n v="8.3299999999999999E-2"/>
    <n v="1"/>
    <s v="Culminada"/>
    <n v="0.49979999999999997"/>
    <n v="0.49979999999999997"/>
    <n v="1"/>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Jul"/>
    <n v="8.3299999999999999E-2"/>
    <n v="0"/>
    <n v="0"/>
    <s v="Por Ejecutar"/>
    <n v="0.58309999999999995"/>
    <n v="0.49979999999999997"/>
    <n v="0.85714285714285721"/>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Ago"/>
    <n v="8.3299999999999999E-2"/>
    <n v="0"/>
    <n v="0"/>
    <s v="Por Ejecutar"/>
    <n v="0.66639999999999999"/>
    <n v="0.49979999999999997"/>
    <n v="0.75"/>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Sep"/>
    <n v="8.3299999999999999E-2"/>
    <n v="0"/>
    <n v="0"/>
    <s v="Por Ejecutar"/>
    <n v="0.74970000000000003"/>
    <n v="0.49979999999999997"/>
    <n v="0.66666666666666663"/>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Oct"/>
    <n v="8.3299999999999999E-2"/>
    <n v="0"/>
    <n v="0"/>
    <s v="Por Ejecutar"/>
    <n v="0.83300000000000007"/>
    <n v="0.49979999999999997"/>
    <n v="0.59999999999999987"/>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Nov"/>
    <n v="8.3299999999999999E-2"/>
    <n v="0"/>
    <n v="0"/>
    <s v="Por Ejecutar"/>
    <n v="0.91630000000000011"/>
    <n v="0.49979999999999997"/>
    <n v="0.5454545454545453"/>
    <m/>
    <m/>
  </r>
  <r>
    <n v="139"/>
    <s v="OE1;PR_10;ACT_64"/>
    <x v="0"/>
    <s v="Fortalecer la Vigilancia."/>
    <s v="PR_10"/>
    <n v="2"/>
    <x v="0"/>
    <s v="PAI_01 - Operacional"/>
    <s v="ACT_64"/>
    <s v="Gestionar la defensa judicial de la entidad en los procesos prejudiciales, judiciales, extrajudiciales y administrativos en los cuales la Superintendencia de Transporte sea parte, así como promover e intervenir en las acciones "/>
    <s v="OAJ"/>
    <n v="4.4642857142857152E-4"/>
    <s v="Dic"/>
    <n v="8.3299999999999999E-2"/>
    <n v="0"/>
    <n v="0"/>
    <s v="Por Ejecutar"/>
    <n v="0.99960000000000016"/>
    <n v="0.49979999999999997"/>
    <n v="0.49999999999999989"/>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Ene"/>
    <n v="8.3299999999999999E-2"/>
    <n v="0.05"/>
    <n v="0.60024009603841544"/>
    <s v="En Tramite"/>
    <n v="8.3299999999999999E-2"/>
    <n v="0.05"/>
    <n v="0.60024009603841544"/>
    <n v="0.99960000000000016"/>
    <n v="0.36659999999999998"/>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Feb"/>
    <n v="8.3299999999999999E-2"/>
    <n v="0.05"/>
    <n v="0.60024009603841544"/>
    <s v="En Tramite"/>
    <n v="0.1666"/>
    <n v="0.1"/>
    <n v="0.60024009603841544"/>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Mar"/>
    <n v="8.3299999999999999E-2"/>
    <n v="0.05"/>
    <n v="0.60024009603841544"/>
    <s v="En Tramite"/>
    <n v="0.24990000000000001"/>
    <n v="0.15000000000000002"/>
    <n v="0.60024009603841544"/>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Abr"/>
    <n v="8.3299999999999999E-2"/>
    <n v="0.05"/>
    <n v="0.60024009603841544"/>
    <s v="En Tramite"/>
    <n v="0.3332"/>
    <n v="0.2"/>
    <n v="0.60024009603841544"/>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May"/>
    <n v="8.3299999999999999E-2"/>
    <n v="8.3299999999999999E-2"/>
    <n v="1"/>
    <s v="Culminada"/>
    <n v="0.41649999999999998"/>
    <n v="0.2833"/>
    <n v="0.68019207683073235"/>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Jun"/>
    <n v="8.3299999999999999E-2"/>
    <n v="8.3299999999999999E-2"/>
    <n v="1"/>
    <s v="Culminada"/>
    <n v="0.49979999999999997"/>
    <n v="0.36659999999999998"/>
    <n v="0.73349339735894359"/>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Jul"/>
    <n v="8.3299999999999999E-2"/>
    <n v="0"/>
    <n v="0"/>
    <s v="Por Ejecutar"/>
    <n v="0.58309999999999995"/>
    <n v="0.36659999999999998"/>
    <n v="0.628708626307666"/>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Ago"/>
    <n v="8.3299999999999999E-2"/>
    <n v="0"/>
    <n v="0"/>
    <s v="Por Ejecutar"/>
    <n v="0.66639999999999999"/>
    <n v="0.36659999999999998"/>
    <n v="0.55012004801920766"/>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Sep"/>
    <n v="8.3299999999999999E-2"/>
    <n v="0"/>
    <n v="0"/>
    <s v="Por Ejecutar"/>
    <n v="0.74970000000000003"/>
    <n v="0.36659999999999998"/>
    <n v="0.48899559823929567"/>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Oct"/>
    <n v="8.3299999999999999E-2"/>
    <n v="0"/>
    <n v="0"/>
    <s v="Por Ejecutar"/>
    <n v="0.83300000000000007"/>
    <n v="0.36659999999999998"/>
    <n v="0.4400960384153661"/>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Nov"/>
    <n v="8.3299999999999999E-2"/>
    <n v="0"/>
    <n v="0"/>
    <s v="Por Ejecutar"/>
    <n v="0.91630000000000011"/>
    <n v="0.36659999999999998"/>
    <n v="0.40008730765033279"/>
    <m/>
    <m/>
  </r>
  <r>
    <n v="140"/>
    <s v="OE1;PR_10;ACT_65"/>
    <x v="0"/>
    <s v="Fortalecer la Vigilancia."/>
    <s v="PR_10"/>
    <n v="2"/>
    <x v="0"/>
    <s v="PAI_01 - Operacional"/>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s v="OAJ"/>
    <n v="4.4642857142857152E-4"/>
    <s v="Dic"/>
    <n v="8.3299999999999999E-2"/>
    <n v="0"/>
    <n v="0"/>
    <s v="Por Ejecutar"/>
    <n v="0.99960000000000016"/>
    <n v="0.36659999999999998"/>
    <n v="0.36674669867947174"/>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Ene"/>
    <n v="119"/>
    <n v="119"/>
    <n v="1"/>
    <s v="Culminada"/>
    <n v="119"/>
    <n v="119"/>
    <n v="1"/>
    <n v="503"/>
    <n v="503"/>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Feb"/>
    <n v="48"/>
    <n v="48"/>
    <n v="1"/>
    <s v="Culminada"/>
    <n v="167"/>
    <n v="167"/>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Mar"/>
    <n v="81"/>
    <n v="81"/>
    <n v="1"/>
    <s v="Culminada"/>
    <n v="248"/>
    <n v="248"/>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Abr"/>
    <n v="42"/>
    <n v="42"/>
    <n v="1"/>
    <s v="Culminada"/>
    <n v="290"/>
    <n v="290"/>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May"/>
    <n v="213"/>
    <n v="213"/>
    <n v="1"/>
    <s v="Culminada"/>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Jun"/>
    <n v="0"/>
    <n v="0"/>
    <n v="0"/>
    <s v="Por Ejecutar"/>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Jul"/>
    <n v="0"/>
    <n v="0"/>
    <n v="0"/>
    <s v="Por Ejecutar"/>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Ago"/>
    <n v="0"/>
    <n v="0"/>
    <n v="0"/>
    <s v="Por Ejecutar"/>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Sep"/>
    <n v="0"/>
    <n v="0"/>
    <n v="0"/>
    <s v="Por Ejecutar"/>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Oct"/>
    <n v="0"/>
    <n v="0"/>
    <n v="0"/>
    <s v="Por Ejecutar"/>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Nov"/>
    <n v="0"/>
    <n v="0"/>
    <n v="0"/>
    <s v="Por Ejecutar"/>
    <n v="503"/>
    <n v="503"/>
    <n v="1"/>
    <m/>
    <m/>
  </r>
  <r>
    <n v="141"/>
    <s v="OE1;PR_10;ACT_66"/>
    <x v="0"/>
    <s v="Fortalecer la Vigilancia."/>
    <s v="PR_10"/>
    <n v="2"/>
    <x v="0"/>
    <s v="PAI_01 - Operacional"/>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OAJ"/>
    <n v="4.4642857142857152E-4"/>
    <s v="Dic"/>
    <n v="0"/>
    <n v="0"/>
    <n v="0"/>
    <s v="Por Ejecutar"/>
    <n v="503"/>
    <n v="503"/>
    <n v="1"/>
    <m/>
    <m/>
  </r>
  <r>
    <n v="142"/>
    <s v="OE1;PR_10;ACT_187"/>
    <x v="0"/>
    <s v="Fortalecer la Vigilancia."/>
    <s v="PR_10"/>
    <n v="2"/>
    <x v="0"/>
    <s v="PAI_01 - Operacional"/>
    <s v="ACT_187"/>
    <s v="Divulgar programa servimos."/>
    <s v="SG"/>
    <n v="4.4642857142857152E-4"/>
    <s v="Ene"/>
    <n v="0"/>
    <n v="0"/>
    <n v="0"/>
    <s v="Por Ejecutar"/>
    <n v="0"/>
    <n v="0"/>
    <n v="0"/>
    <n v="4"/>
    <n v="1"/>
  </r>
  <r>
    <n v="142"/>
    <s v="OE1;PR_10;ACT_187"/>
    <x v="0"/>
    <s v="Fortalecer la Vigilancia."/>
    <s v="PR_10"/>
    <n v="2"/>
    <x v="0"/>
    <s v="PAI_01 - Operacional"/>
    <s v="ACT_187"/>
    <s v="Divulgar programa servimos."/>
    <s v="SG"/>
    <n v="4.4642857142857152E-4"/>
    <s v="Feb"/>
    <n v="0"/>
    <n v="0"/>
    <n v="0"/>
    <s v="Por Ejecutar"/>
    <n v="0"/>
    <n v="0"/>
    <n v="0"/>
    <m/>
    <m/>
  </r>
  <r>
    <n v="142"/>
    <s v="OE1;PR_10;ACT_187"/>
    <x v="0"/>
    <s v="Fortalecer la Vigilancia."/>
    <s v="PR_10"/>
    <n v="2"/>
    <x v="0"/>
    <s v="PAI_01 - Operacional"/>
    <s v="ACT_187"/>
    <s v="Divulgar programa servimos."/>
    <s v="SG"/>
    <n v="4.4642857142857152E-4"/>
    <s v="Mar"/>
    <n v="0"/>
    <n v="0"/>
    <n v="0"/>
    <s v="Por Ejecutar"/>
    <n v="0"/>
    <n v="0"/>
    <n v="0"/>
    <m/>
    <m/>
  </r>
  <r>
    <n v="142"/>
    <s v="OE1;PR_10;ACT_187"/>
    <x v="0"/>
    <s v="Fortalecer la Vigilancia."/>
    <s v="PR_10"/>
    <n v="2"/>
    <x v="0"/>
    <s v="PAI_01 - Operacional"/>
    <s v="ACT_187"/>
    <s v="Divulgar programa servimos."/>
    <s v="SG"/>
    <n v="4.4642857142857152E-4"/>
    <s v="Abr"/>
    <n v="0"/>
    <n v="0"/>
    <n v="0"/>
    <s v="Por Ejecutar"/>
    <n v="0"/>
    <n v="0"/>
    <n v="0"/>
    <m/>
    <m/>
  </r>
  <r>
    <n v="142"/>
    <s v="OE1;PR_10;ACT_187"/>
    <x v="0"/>
    <s v="Fortalecer la Vigilancia."/>
    <s v="PR_10"/>
    <n v="2"/>
    <x v="0"/>
    <s v="PAI_01 - Operacional"/>
    <s v="ACT_187"/>
    <s v="Divulgar programa servimos."/>
    <s v="SG"/>
    <n v="4.4642857142857152E-4"/>
    <s v="May"/>
    <n v="1"/>
    <n v="0"/>
    <n v="0"/>
    <s v="Por Ejecutar"/>
    <n v="1"/>
    <n v="0"/>
    <n v="0"/>
    <m/>
    <m/>
  </r>
  <r>
    <n v="142"/>
    <s v="OE1;PR_10;ACT_187"/>
    <x v="0"/>
    <s v="Fortalecer la Vigilancia."/>
    <s v="PR_10"/>
    <n v="2"/>
    <x v="0"/>
    <s v="PAI_01 - Operacional"/>
    <s v="ACT_187"/>
    <s v="Divulgar programa servimos."/>
    <s v="SG"/>
    <n v="4.4642857142857152E-4"/>
    <s v="Jun"/>
    <n v="1"/>
    <n v="1"/>
    <n v="1"/>
    <s v="Culminada"/>
    <n v="2"/>
    <n v="1"/>
    <n v="0.5"/>
    <m/>
    <m/>
  </r>
  <r>
    <n v="142"/>
    <s v="OE1;PR_10;ACT_187"/>
    <x v="0"/>
    <s v="Fortalecer la Vigilancia."/>
    <s v="PR_10"/>
    <n v="2"/>
    <x v="0"/>
    <s v="PAI_01 - Operacional"/>
    <s v="ACT_187"/>
    <s v="Divulgar programa servimos."/>
    <s v="SG"/>
    <n v="4.4642857142857152E-4"/>
    <s v="Jul"/>
    <n v="0"/>
    <n v="0"/>
    <n v="0"/>
    <s v="Por Ejecutar"/>
    <n v="2"/>
    <n v="1"/>
    <n v="0.5"/>
    <m/>
    <m/>
  </r>
  <r>
    <n v="142"/>
    <s v="OE1;PR_10;ACT_187"/>
    <x v="0"/>
    <s v="Fortalecer la Vigilancia."/>
    <s v="PR_10"/>
    <n v="2"/>
    <x v="0"/>
    <s v="PAI_01 - Operacional"/>
    <s v="ACT_187"/>
    <s v="Divulgar programa servimos."/>
    <s v="SG"/>
    <n v="4.4642857142857152E-4"/>
    <s v="Ago"/>
    <n v="0"/>
    <n v="0"/>
    <n v="0"/>
    <s v="Por Ejecutar"/>
    <n v="2"/>
    <n v="1"/>
    <n v="0.5"/>
    <m/>
    <m/>
  </r>
  <r>
    <n v="142"/>
    <s v="OE1;PR_10;ACT_187"/>
    <x v="0"/>
    <s v="Fortalecer la Vigilancia."/>
    <s v="PR_10"/>
    <n v="2"/>
    <x v="0"/>
    <s v="PAI_01 - Operacional"/>
    <s v="ACT_187"/>
    <s v="Divulgar programa servimos."/>
    <s v="SG"/>
    <n v="4.4642857142857152E-4"/>
    <s v="Sep"/>
    <n v="1"/>
    <n v="0"/>
    <n v="0"/>
    <s v="Por Ejecutar"/>
    <n v="3"/>
    <n v="1"/>
    <n v="0.33333333333333331"/>
    <m/>
    <m/>
  </r>
  <r>
    <n v="142"/>
    <s v="OE1;PR_10;ACT_187"/>
    <x v="0"/>
    <s v="Fortalecer la Vigilancia."/>
    <s v="PR_10"/>
    <n v="2"/>
    <x v="0"/>
    <s v="PAI_01 - Operacional"/>
    <s v="ACT_187"/>
    <s v="Divulgar programa servimos."/>
    <s v="SG"/>
    <n v="4.4642857142857152E-4"/>
    <s v="Oct"/>
    <n v="0"/>
    <n v="0"/>
    <n v="0"/>
    <s v="Por Ejecutar"/>
    <n v="3"/>
    <n v="1"/>
    <n v="0.33333333333333331"/>
    <m/>
    <m/>
  </r>
  <r>
    <n v="142"/>
    <s v="OE1;PR_10;ACT_187"/>
    <x v="0"/>
    <s v="Fortalecer la Vigilancia."/>
    <s v="PR_10"/>
    <n v="2"/>
    <x v="0"/>
    <s v="PAI_01 - Operacional"/>
    <s v="ACT_187"/>
    <s v="Divulgar programa servimos."/>
    <s v="SG"/>
    <n v="4.4642857142857152E-4"/>
    <s v="Nov"/>
    <n v="1"/>
    <n v="0"/>
    <n v="0"/>
    <s v="Por Ejecutar"/>
    <n v="4"/>
    <n v="1"/>
    <n v="0.25"/>
    <m/>
    <m/>
  </r>
  <r>
    <n v="142"/>
    <s v="OE1;PR_10;ACT_187"/>
    <x v="0"/>
    <s v="Fortalecer la Vigilancia."/>
    <s v="PR_10"/>
    <n v="2"/>
    <x v="0"/>
    <s v="PAI_01 - Operacional"/>
    <s v="ACT_187"/>
    <s v="Divulgar programa servimos."/>
    <s v="SG"/>
    <n v="4.4642857142857152E-4"/>
    <s v="Dic"/>
    <n v="0"/>
    <n v="0"/>
    <n v="0"/>
    <s v="Por Ejecutar"/>
    <n v="4"/>
    <n v="1"/>
    <n v="0.25"/>
    <m/>
    <m/>
  </r>
  <r>
    <n v="143"/>
    <s v="OE3;PR_10;ACT_273"/>
    <x v="3"/>
    <s v="Brindar protección al Usuario."/>
    <s v="PR_10"/>
    <n v="2"/>
    <x v="0"/>
    <s v="PAI_01 - Operacional"/>
    <s v="ACT_273"/>
    <s v="27.1. Identificar fuentes de información "/>
    <s v="DPU"/>
    <n v="4.4642857142857152E-4"/>
    <s v="Ene"/>
    <n v="0"/>
    <n v="0"/>
    <n v="0"/>
    <s v="Por Ejecutar"/>
    <n v="0"/>
    <n v="0"/>
    <n v="0"/>
    <n v="0.11"/>
    <n v="5.5E-2"/>
  </r>
  <r>
    <n v="143"/>
    <s v="OE3;PR_10;ACT_273"/>
    <x v="3"/>
    <s v="Brindar protección al Usuario."/>
    <s v="PR_10"/>
    <n v="2"/>
    <x v="0"/>
    <s v="PAI_01 - Operacional"/>
    <s v="ACT_273"/>
    <s v="27.1. Identificar fuentes de información "/>
    <s v="DPU"/>
    <n v="4.4642857142857152E-4"/>
    <s v="Feb"/>
    <n v="0"/>
    <n v="0"/>
    <n v="0"/>
    <s v="Por Ejecutar"/>
    <n v="0"/>
    <n v="0"/>
    <n v="0"/>
    <m/>
    <m/>
  </r>
  <r>
    <n v="143"/>
    <s v="OE3;PR_10;ACT_273"/>
    <x v="3"/>
    <s v="Brindar protección al Usuario."/>
    <s v="PR_10"/>
    <n v="2"/>
    <x v="0"/>
    <s v="PAI_01 - Operacional"/>
    <s v="ACT_273"/>
    <s v="27.1. Identificar fuentes de información "/>
    <s v="DPU"/>
    <n v="4.4642857142857152E-4"/>
    <s v="Mar"/>
    <n v="0"/>
    <n v="0"/>
    <n v="0"/>
    <s v="Por Ejecutar"/>
    <n v="0"/>
    <n v="0"/>
    <n v="0"/>
    <m/>
    <m/>
  </r>
  <r>
    <n v="143"/>
    <s v="OE3;PR_10;ACT_273"/>
    <x v="3"/>
    <s v="Brindar protección al Usuario."/>
    <s v="PR_10"/>
    <n v="2"/>
    <x v="0"/>
    <s v="PAI_01 - Operacional"/>
    <s v="ACT_273"/>
    <s v="27.1. Identificar fuentes de información "/>
    <s v="DPU"/>
    <n v="4.4642857142857152E-4"/>
    <s v="Abr"/>
    <n v="5.5E-2"/>
    <n v="5.5E-2"/>
    <n v="1"/>
    <s v="Culminada"/>
    <n v="5.5E-2"/>
    <n v="5.5E-2"/>
    <n v="1"/>
    <m/>
    <m/>
  </r>
  <r>
    <n v="143"/>
    <s v="OE3;PR_10;ACT_273"/>
    <x v="3"/>
    <s v="Brindar protección al Usuario."/>
    <s v="PR_10"/>
    <n v="2"/>
    <x v="0"/>
    <s v="PAI_01 - Operacional"/>
    <s v="ACT_273"/>
    <s v="27.1. Identificar fuentes de información "/>
    <s v="DPU"/>
    <n v="4.4642857142857152E-4"/>
    <s v="May"/>
    <n v="5.5E-2"/>
    <n v="0"/>
    <n v="0"/>
    <s v="Por Ejecutar"/>
    <n v="0.11"/>
    <n v="5.5E-2"/>
    <n v="0.5"/>
    <m/>
    <m/>
  </r>
  <r>
    <n v="143"/>
    <s v="OE3;PR_10;ACT_273"/>
    <x v="3"/>
    <s v="Brindar protección al Usuario."/>
    <s v="PR_10"/>
    <n v="2"/>
    <x v="0"/>
    <s v="PAI_01 - Operacional"/>
    <s v="ACT_273"/>
    <s v="27.1. Identificar fuentes de información "/>
    <s v="DPU"/>
    <n v="4.4642857142857152E-4"/>
    <s v="Jun"/>
    <n v="0"/>
    <n v="0"/>
    <n v="0"/>
    <s v="Por Ejecutar"/>
    <n v="0.11"/>
    <n v="5.5E-2"/>
    <n v="0.5"/>
    <m/>
    <m/>
  </r>
  <r>
    <n v="143"/>
    <s v="OE3;PR_10;ACT_273"/>
    <x v="3"/>
    <s v="Brindar protección al Usuario."/>
    <s v="PR_10"/>
    <n v="2"/>
    <x v="0"/>
    <s v="PAI_01 - Operacional"/>
    <s v="ACT_273"/>
    <s v="27.1. Identificar fuentes de información "/>
    <s v="DPU"/>
    <n v="4.4642857142857152E-4"/>
    <s v="Jul"/>
    <n v="0"/>
    <n v="0"/>
    <n v="0"/>
    <s v="Por Ejecutar"/>
    <n v="0.11"/>
    <n v="5.5E-2"/>
    <n v="0.5"/>
    <m/>
    <m/>
  </r>
  <r>
    <n v="143"/>
    <s v="OE3;PR_10;ACT_273"/>
    <x v="3"/>
    <s v="Brindar protección al Usuario."/>
    <s v="PR_10"/>
    <n v="2"/>
    <x v="0"/>
    <s v="PAI_01 - Operacional"/>
    <s v="ACT_273"/>
    <s v="27.1. Identificar fuentes de información "/>
    <s v="DPU"/>
    <n v="4.4642857142857152E-4"/>
    <s v="Ago"/>
    <n v="0"/>
    <n v="0"/>
    <n v="0"/>
    <s v="Por Ejecutar"/>
    <n v="0.11"/>
    <n v="5.5E-2"/>
    <n v="0.5"/>
    <m/>
    <m/>
  </r>
  <r>
    <n v="143"/>
    <s v="OE3;PR_10;ACT_273"/>
    <x v="3"/>
    <s v="Brindar protección al Usuario."/>
    <s v="PR_10"/>
    <n v="2"/>
    <x v="0"/>
    <s v="PAI_01 - Operacional"/>
    <s v="ACT_273"/>
    <s v="27.1. Identificar fuentes de información "/>
    <s v="DPU"/>
    <n v="4.4642857142857152E-4"/>
    <s v="Sep"/>
    <n v="0"/>
    <n v="0"/>
    <n v="0"/>
    <s v="Por Ejecutar"/>
    <n v="0.11"/>
    <n v="5.5E-2"/>
    <n v="0.5"/>
    <m/>
    <m/>
  </r>
  <r>
    <n v="143"/>
    <s v="OE3;PR_10;ACT_273"/>
    <x v="3"/>
    <s v="Brindar protección al Usuario."/>
    <s v="PR_10"/>
    <n v="2"/>
    <x v="0"/>
    <s v="PAI_01 - Operacional"/>
    <s v="ACT_273"/>
    <s v="27.1. Identificar fuentes de información "/>
    <s v="DPU"/>
    <n v="4.4642857142857152E-4"/>
    <s v="Oct"/>
    <n v="0"/>
    <n v="0"/>
    <n v="0"/>
    <s v="Por Ejecutar"/>
    <n v="0.11"/>
    <n v="5.5E-2"/>
    <n v="0.5"/>
    <m/>
    <m/>
  </r>
  <r>
    <n v="143"/>
    <s v="OE3;PR_10;ACT_273"/>
    <x v="3"/>
    <s v="Brindar protección al Usuario."/>
    <s v="PR_10"/>
    <n v="2"/>
    <x v="0"/>
    <s v="PAI_01 - Operacional"/>
    <s v="ACT_273"/>
    <s v="27.1. Identificar fuentes de información "/>
    <s v="DPU"/>
    <n v="4.4642857142857152E-4"/>
    <s v="Nov"/>
    <n v="0"/>
    <n v="0"/>
    <n v="0"/>
    <s v="Por Ejecutar"/>
    <n v="0.11"/>
    <n v="5.5E-2"/>
    <n v="0.5"/>
    <m/>
    <m/>
  </r>
  <r>
    <n v="143"/>
    <s v="OE3;PR_10;ACT_273"/>
    <x v="3"/>
    <s v="Brindar protección al Usuario."/>
    <s v="PR_10"/>
    <n v="2"/>
    <x v="0"/>
    <s v="PAI_01 - Operacional"/>
    <s v="ACT_273"/>
    <s v="27.1. Identificar fuentes de información "/>
    <s v="DPU"/>
    <n v="4.4642857142857152E-4"/>
    <s v="Dic"/>
    <n v="0"/>
    <n v="0"/>
    <n v="0"/>
    <s v="Por Ejecutar"/>
    <n v="0.11"/>
    <n v="5.5E-2"/>
    <n v="0.5"/>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Ene"/>
    <n v="0"/>
    <n v="0"/>
    <n v="0"/>
    <s v="Por Ejecutar"/>
    <n v="0"/>
    <n v="0"/>
    <n v="0"/>
    <n v="0.11"/>
    <n v="0"/>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Feb"/>
    <n v="0"/>
    <n v="0"/>
    <n v="0"/>
    <s v="Por Ejecutar"/>
    <n v="0"/>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Mar"/>
    <n v="0"/>
    <n v="0"/>
    <n v="0"/>
    <s v="Por Ejecutar"/>
    <n v="0"/>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Abr"/>
    <n v="0"/>
    <n v="0"/>
    <n v="0"/>
    <s v="Por Ejecutar"/>
    <n v="0"/>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May"/>
    <n v="0"/>
    <n v="0"/>
    <n v="0"/>
    <s v="Por Ejecutar"/>
    <n v="0"/>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Jun"/>
    <n v="2.75E-2"/>
    <n v="0"/>
    <n v="0"/>
    <s v="Por Ejecutar"/>
    <n v="2.75E-2"/>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Jul"/>
    <n v="2.75E-2"/>
    <n v="0"/>
    <n v="0"/>
    <s v="Por Ejecutar"/>
    <n v="5.5E-2"/>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Ago"/>
    <n v="2.75E-2"/>
    <n v="0"/>
    <n v="0"/>
    <s v="Por Ejecutar"/>
    <n v="8.2500000000000004E-2"/>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Sep"/>
    <n v="2.75E-2"/>
    <n v="0"/>
    <n v="0"/>
    <s v="Por Ejecutar"/>
    <n v="0.11"/>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Oct"/>
    <n v="0"/>
    <n v="0"/>
    <n v="0"/>
    <s v="Por Ejecutar"/>
    <n v="0.11"/>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Nov"/>
    <n v="0"/>
    <n v="0"/>
    <n v="0"/>
    <s v="Por Ejecutar"/>
    <n v="0.11"/>
    <n v="0"/>
    <n v="0"/>
    <m/>
    <m/>
  </r>
  <r>
    <n v="144"/>
    <s v="OE3;PR_10;ACT_274"/>
    <x v="3"/>
    <s v="Brindar protección al Usuario."/>
    <s v="PR_10"/>
    <n v="2"/>
    <x v="0"/>
    <s v="PAI_01 - Operacional"/>
    <s v="ACT_274"/>
    <s v="27.2. Gestionar con las fuentes de información para determinar la mejor forma de realizar el intercambio de información "/>
    <s v="DPU"/>
    <n v="4.4642857142857152E-4"/>
    <s v="Dic"/>
    <n v="0"/>
    <n v="0"/>
    <n v="0"/>
    <s v="Por Ejecutar"/>
    <n v="0.11"/>
    <n v="0"/>
    <n v="0"/>
    <m/>
    <m/>
  </r>
  <r>
    <n v="145"/>
    <s v="OE3;PR_10;ACT_275"/>
    <x v="3"/>
    <s v="Brindar protección al Usuario."/>
    <s v="PR_10"/>
    <n v="2"/>
    <x v="0"/>
    <s v="PAI_01 - Operacional"/>
    <s v="ACT_275"/>
    <s v="27.3. Iniciar proceso de compilación de información"/>
    <s v="DPU"/>
    <n v="4.4642857142857152E-4"/>
    <s v="Ene"/>
    <n v="0"/>
    <n v="0"/>
    <n v="0"/>
    <s v="Por Ejecutar"/>
    <n v="0"/>
    <n v="0"/>
    <n v="0"/>
    <n v="0.11"/>
    <n v="0"/>
  </r>
  <r>
    <n v="145"/>
    <s v="OE3;PR_10;ACT_275"/>
    <x v="3"/>
    <s v="Brindar protección al Usuario."/>
    <s v="PR_10"/>
    <n v="2"/>
    <x v="0"/>
    <s v="PAI_01 - Operacional"/>
    <s v="ACT_275"/>
    <s v="27.3. Iniciar proceso de compilación de información"/>
    <s v="DPU"/>
    <n v="4.4642857142857152E-4"/>
    <s v="Feb"/>
    <n v="0"/>
    <n v="0"/>
    <n v="0"/>
    <s v="Por Ejecutar"/>
    <n v="0"/>
    <n v="0"/>
    <n v="0"/>
    <m/>
    <m/>
  </r>
  <r>
    <n v="145"/>
    <s v="OE3;PR_10;ACT_275"/>
    <x v="3"/>
    <s v="Brindar protección al Usuario."/>
    <s v="PR_10"/>
    <n v="2"/>
    <x v="0"/>
    <s v="PAI_01 - Operacional"/>
    <s v="ACT_275"/>
    <s v="27.3. Iniciar proceso de compilación de información"/>
    <s v="DPU"/>
    <n v="4.4642857142857152E-4"/>
    <s v="Mar"/>
    <n v="0"/>
    <n v="0"/>
    <n v="0"/>
    <s v="Por Ejecutar"/>
    <n v="0"/>
    <n v="0"/>
    <n v="0"/>
    <m/>
    <m/>
  </r>
  <r>
    <n v="145"/>
    <s v="OE3;PR_10;ACT_275"/>
    <x v="3"/>
    <s v="Brindar protección al Usuario."/>
    <s v="PR_10"/>
    <n v="2"/>
    <x v="0"/>
    <s v="PAI_01 - Operacional"/>
    <s v="ACT_275"/>
    <s v="27.3. Iniciar proceso de compilación de información"/>
    <s v="DPU"/>
    <n v="4.4642857142857152E-4"/>
    <s v="Abr"/>
    <n v="0"/>
    <n v="0"/>
    <n v="0"/>
    <s v="Por Ejecutar"/>
    <n v="0"/>
    <n v="0"/>
    <n v="0"/>
    <m/>
    <m/>
  </r>
  <r>
    <n v="145"/>
    <s v="OE3;PR_10;ACT_275"/>
    <x v="3"/>
    <s v="Brindar protección al Usuario."/>
    <s v="PR_10"/>
    <n v="2"/>
    <x v="0"/>
    <s v="PAI_01 - Operacional"/>
    <s v="ACT_275"/>
    <s v="27.3. Iniciar proceso de compilación de información"/>
    <s v="DPU"/>
    <n v="4.4642857142857152E-4"/>
    <s v="May"/>
    <n v="0"/>
    <n v="0"/>
    <n v="0"/>
    <s v="Por Ejecutar"/>
    <n v="0"/>
    <n v="0"/>
    <n v="0"/>
    <m/>
    <m/>
  </r>
  <r>
    <n v="145"/>
    <s v="OE3;PR_10;ACT_275"/>
    <x v="3"/>
    <s v="Brindar protección al Usuario."/>
    <s v="PR_10"/>
    <n v="2"/>
    <x v="0"/>
    <s v="PAI_01 - Operacional"/>
    <s v="ACT_275"/>
    <s v="27.3. Iniciar proceso de compilación de información"/>
    <s v="DPU"/>
    <n v="4.4642857142857152E-4"/>
    <s v="Jun"/>
    <n v="0"/>
    <n v="0"/>
    <n v="0"/>
    <s v="Por Ejecutar"/>
    <n v="0"/>
    <n v="0"/>
    <n v="0"/>
    <m/>
    <m/>
  </r>
  <r>
    <n v="145"/>
    <s v="OE3;PR_10;ACT_275"/>
    <x v="3"/>
    <s v="Brindar protección al Usuario."/>
    <s v="PR_10"/>
    <n v="2"/>
    <x v="0"/>
    <s v="PAI_01 - Operacional"/>
    <s v="ACT_275"/>
    <s v="27.3. Iniciar proceso de compilación de información"/>
    <s v="DPU"/>
    <n v="4.4642857142857152E-4"/>
    <s v="Jul"/>
    <n v="0"/>
    <n v="0"/>
    <n v="0"/>
    <s v="Por Ejecutar"/>
    <n v="0"/>
    <n v="0"/>
    <n v="0"/>
    <m/>
    <m/>
  </r>
  <r>
    <n v="145"/>
    <s v="OE3;PR_10;ACT_275"/>
    <x v="3"/>
    <s v="Brindar protección al Usuario."/>
    <s v="PR_10"/>
    <n v="2"/>
    <x v="0"/>
    <s v="PAI_01 - Operacional"/>
    <s v="ACT_275"/>
    <s v="27.3. Iniciar proceso de compilación de información"/>
    <s v="DPU"/>
    <n v="4.4642857142857152E-4"/>
    <s v="Ago"/>
    <n v="0"/>
    <n v="0"/>
    <n v="0"/>
    <s v="Por Ejecutar"/>
    <n v="0"/>
    <n v="0"/>
    <n v="0"/>
    <m/>
    <m/>
  </r>
  <r>
    <n v="145"/>
    <s v="OE3;PR_10;ACT_275"/>
    <x v="3"/>
    <s v="Brindar protección al Usuario."/>
    <s v="PR_10"/>
    <n v="2"/>
    <x v="0"/>
    <s v="PAI_01 - Operacional"/>
    <s v="ACT_275"/>
    <s v="27.3. Iniciar proceso de compilación de información"/>
    <s v="DPU"/>
    <n v="4.4642857142857152E-4"/>
    <s v="Sep"/>
    <n v="2.75E-2"/>
    <n v="0"/>
    <n v="0"/>
    <s v="Por Ejecutar"/>
    <n v="2.75E-2"/>
    <n v="0"/>
    <n v="0"/>
    <m/>
    <m/>
  </r>
  <r>
    <n v="145"/>
    <s v="OE3;PR_10;ACT_275"/>
    <x v="3"/>
    <s v="Brindar protección al Usuario."/>
    <s v="PR_10"/>
    <n v="2"/>
    <x v="0"/>
    <s v="PAI_01 - Operacional"/>
    <s v="ACT_275"/>
    <s v="27.3. Iniciar proceso de compilación de información"/>
    <s v="DPU"/>
    <n v="4.4642857142857152E-4"/>
    <s v="Oct"/>
    <n v="2.75E-2"/>
    <n v="0"/>
    <n v="0"/>
    <s v="Por Ejecutar"/>
    <n v="5.5E-2"/>
    <n v="0"/>
    <n v="0"/>
    <m/>
    <m/>
  </r>
  <r>
    <n v="145"/>
    <s v="OE3;PR_10;ACT_275"/>
    <x v="3"/>
    <s v="Brindar protección al Usuario."/>
    <s v="PR_10"/>
    <n v="2"/>
    <x v="0"/>
    <s v="PAI_01 - Operacional"/>
    <s v="ACT_275"/>
    <s v="27.3. Iniciar proceso de compilación de información"/>
    <s v="DPU"/>
    <n v="4.4642857142857152E-4"/>
    <s v="Nov"/>
    <n v="2.75E-2"/>
    <n v="0"/>
    <n v="0"/>
    <s v="Por Ejecutar"/>
    <n v="8.2500000000000004E-2"/>
    <n v="0"/>
    <n v="0"/>
    <m/>
    <m/>
  </r>
  <r>
    <n v="145"/>
    <s v="OE3;PR_10;ACT_275"/>
    <x v="3"/>
    <s v="Brindar protección al Usuario."/>
    <s v="PR_10"/>
    <n v="2"/>
    <x v="0"/>
    <s v="PAI_01 - Operacional"/>
    <s v="ACT_275"/>
    <s v="27.3. Iniciar proceso de compilación de información"/>
    <s v="DPU"/>
    <n v="4.4642857142857152E-4"/>
    <s v="Dic"/>
    <n v="2.75E-2"/>
    <n v="0"/>
    <n v="0"/>
    <s v="Por Ejecutar"/>
    <n v="0.11"/>
    <n v="0"/>
    <n v="0"/>
    <m/>
    <m/>
  </r>
  <r>
    <n v="146"/>
    <s v="OE3;PR_10;ACT_276"/>
    <x v="3"/>
    <s v="Brindar protección al Usuario."/>
    <s v="PR_10"/>
    <n v="2"/>
    <x v="0"/>
    <s v="PAI_01 - Operacional"/>
    <s v="ACT_276"/>
    <s v="28.1 Determinar criterios de clasificación y creación de ficha de análisis"/>
    <s v="DPU"/>
    <n v="4.4642857142857152E-4"/>
    <s v="Ene"/>
    <n v="0"/>
    <n v="0"/>
    <n v="0"/>
    <s v="Por Ejecutar"/>
    <n v="0"/>
    <n v="0"/>
    <n v="0"/>
    <n v="0.25"/>
    <n v="0.25"/>
  </r>
  <r>
    <n v="146"/>
    <s v="OE3;PR_10;ACT_276"/>
    <x v="3"/>
    <s v="Brindar protección al Usuario."/>
    <s v="PR_10"/>
    <n v="2"/>
    <x v="0"/>
    <s v="PAI_01 - Operacional"/>
    <s v="ACT_276"/>
    <s v="28.1 Determinar criterios de clasificación y creación de ficha de análisis"/>
    <s v="DPU"/>
    <n v="4.4642857142857152E-4"/>
    <s v="Feb"/>
    <n v="0"/>
    <n v="0"/>
    <n v="0"/>
    <s v="Por Ejecutar"/>
    <n v="0"/>
    <n v="0"/>
    <n v="0"/>
    <m/>
    <m/>
  </r>
  <r>
    <n v="146"/>
    <s v="OE3;PR_10;ACT_276"/>
    <x v="3"/>
    <s v="Brindar protección al Usuario."/>
    <s v="PR_10"/>
    <n v="2"/>
    <x v="0"/>
    <s v="PAI_01 - Operacional"/>
    <s v="ACT_276"/>
    <s v="28.1 Determinar criterios de clasificación y creación de ficha de análisis"/>
    <s v="DPU"/>
    <n v="4.4642857142857152E-4"/>
    <s v="Mar"/>
    <n v="0"/>
    <n v="0"/>
    <n v="0"/>
    <s v="Por Ejecutar"/>
    <n v="0"/>
    <n v="0"/>
    <n v="0"/>
    <m/>
    <m/>
  </r>
  <r>
    <n v="146"/>
    <s v="OE3;PR_10;ACT_276"/>
    <x v="3"/>
    <s v="Brindar protección al Usuario."/>
    <s v="PR_10"/>
    <n v="2"/>
    <x v="0"/>
    <s v="PAI_01 - Operacional"/>
    <s v="ACT_276"/>
    <s v="28.1 Determinar criterios de clasificación y creación de ficha de análisis"/>
    <s v="DPU"/>
    <n v="4.4642857142857152E-4"/>
    <s v="Abr"/>
    <n v="8.3400000000000002E-2"/>
    <n v="8.3400000000000002E-2"/>
    <n v="1"/>
    <s v="Culminada"/>
    <n v="8.3400000000000002E-2"/>
    <n v="8.3400000000000002E-2"/>
    <n v="1"/>
    <m/>
    <m/>
  </r>
  <r>
    <n v="146"/>
    <s v="OE3;PR_10;ACT_276"/>
    <x v="3"/>
    <s v="Brindar protección al Usuario."/>
    <s v="PR_10"/>
    <n v="2"/>
    <x v="0"/>
    <s v="PAI_01 - Operacional"/>
    <s v="ACT_276"/>
    <s v="28.1 Determinar criterios de clasificación y creación de ficha de análisis"/>
    <s v="DPU"/>
    <n v="4.4642857142857152E-4"/>
    <s v="May"/>
    <n v="8.3299999999999999E-2"/>
    <n v="8.3299999999999999E-2"/>
    <n v="1"/>
    <s v="Culminada"/>
    <n v="0.16670000000000001"/>
    <n v="0.16670000000000001"/>
    <n v="1"/>
    <m/>
    <m/>
  </r>
  <r>
    <n v="146"/>
    <s v="OE3;PR_10;ACT_276"/>
    <x v="3"/>
    <s v="Brindar protección al Usuario."/>
    <s v="PR_10"/>
    <n v="2"/>
    <x v="0"/>
    <s v="PAI_01 - Operacional"/>
    <s v="ACT_276"/>
    <s v="28.1 Determinar criterios de clasificación y creación de ficha de análisis"/>
    <s v="DPU"/>
    <n v="4.4642857142857152E-4"/>
    <s v="Jun"/>
    <n v="8.3299999999999999E-2"/>
    <n v="8.3299999999999999E-2"/>
    <n v="1"/>
    <s v="Culminada"/>
    <n v="0.25"/>
    <n v="0.25"/>
    <n v="1"/>
    <m/>
    <m/>
  </r>
  <r>
    <n v="146"/>
    <s v="OE3;PR_10;ACT_276"/>
    <x v="3"/>
    <s v="Brindar protección al Usuario."/>
    <s v="PR_10"/>
    <n v="2"/>
    <x v="0"/>
    <s v="PAI_01 - Operacional"/>
    <s v="ACT_276"/>
    <s v="28.1 Determinar criterios de clasificación y creación de ficha de análisis"/>
    <s v="DPU"/>
    <n v="4.4642857142857152E-4"/>
    <s v="Jul"/>
    <n v="0"/>
    <n v="0"/>
    <n v="0"/>
    <s v="Por Ejecutar"/>
    <n v="0.25"/>
    <n v="0.25"/>
    <n v="1"/>
    <m/>
    <m/>
  </r>
  <r>
    <n v="146"/>
    <s v="OE3;PR_10;ACT_276"/>
    <x v="3"/>
    <s v="Brindar protección al Usuario."/>
    <s v="PR_10"/>
    <n v="2"/>
    <x v="0"/>
    <s v="PAI_01 - Operacional"/>
    <s v="ACT_276"/>
    <s v="28.1 Determinar criterios de clasificación y creación de ficha de análisis"/>
    <s v="DPU"/>
    <n v="4.4642857142857152E-4"/>
    <s v="Ago"/>
    <n v="0"/>
    <n v="0"/>
    <n v="0"/>
    <s v="Por Ejecutar"/>
    <n v="0.25"/>
    <n v="0.25"/>
    <n v="1"/>
    <m/>
    <m/>
  </r>
  <r>
    <n v="146"/>
    <s v="OE3;PR_10;ACT_276"/>
    <x v="3"/>
    <s v="Brindar protección al Usuario."/>
    <s v="PR_10"/>
    <n v="2"/>
    <x v="0"/>
    <s v="PAI_01 - Operacional"/>
    <s v="ACT_276"/>
    <s v="28.1 Determinar criterios de clasificación y creación de ficha de análisis"/>
    <s v="DPU"/>
    <n v="4.4642857142857152E-4"/>
    <s v="Sep"/>
    <n v="0"/>
    <n v="0"/>
    <n v="0"/>
    <s v="Por Ejecutar"/>
    <n v="0.25"/>
    <n v="0.25"/>
    <n v="1"/>
    <m/>
    <m/>
  </r>
  <r>
    <n v="146"/>
    <s v="OE3;PR_10;ACT_276"/>
    <x v="3"/>
    <s v="Brindar protección al Usuario."/>
    <s v="PR_10"/>
    <n v="2"/>
    <x v="0"/>
    <s v="PAI_01 - Operacional"/>
    <s v="ACT_276"/>
    <s v="28.1 Determinar criterios de clasificación y creación de ficha de análisis"/>
    <s v="DPU"/>
    <n v="4.4642857142857152E-4"/>
    <s v="Oct"/>
    <n v="0"/>
    <n v="0"/>
    <n v="0"/>
    <s v="Por Ejecutar"/>
    <n v="0.25"/>
    <n v="0.25"/>
    <n v="1"/>
    <m/>
    <m/>
  </r>
  <r>
    <n v="146"/>
    <s v="OE3;PR_10;ACT_276"/>
    <x v="3"/>
    <s v="Brindar protección al Usuario."/>
    <s v="PR_10"/>
    <n v="2"/>
    <x v="0"/>
    <s v="PAI_01 - Operacional"/>
    <s v="ACT_276"/>
    <s v="28.1 Determinar criterios de clasificación y creación de ficha de análisis"/>
    <s v="DPU"/>
    <n v="4.4642857142857152E-4"/>
    <s v="Nov"/>
    <n v="0"/>
    <n v="0"/>
    <n v="0"/>
    <s v="Por Ejecutar"/>
    <n v="0.25"/>
    <n v="0.25"/>
    <n v="1"/>
    <m/>
    <m/>
  </r>
  <r>
    <n v="146"/>
    <s v="OE3;PR_10;ACT_276"/>
    <x v="3"/>
    <s v="Brindar protección al Usuario."/>
    <s v="PR_10"/>
    <n v="2"/>
    <x v="0"/>
    <s v="PAI_01 - Operacional"/>
    <s v="ACT_276"/>
    <s v="28.1 Determinar criterios de clasificación y creación de ficha de análisis"/>
    <s v="DPU"/>
    <n v="4.4642857142857152E-4"/>
    <s v="Dic"/>
    <n v="0"/>
    <n v="0"/>
    <n v="0"/>
    <s v="Por Ejecutar"/>
    <n v="0.25"/>
    <n v="0.25"/>
    <n v="1"/>
    <m/>
    <m/>
  </r>
  <r>
    <n v="147"/>
    <s v="OE3;PR_10;ACT_277"/>
    <x v="3"/>
    <s v="Brindar protección al Usuario."/>
    <s v="PR_10"/>
    <n v="2"/>
    <x v="0"/>
    <s v="PAI_01 - Operacional"/>
    <s v="ACT_277"/>
    <s v="28.2 Iniciar recopilación de información (jurisprudencia, conceptos, decisiones SIC)"/>
    <s v="DPU"/>
    <n v="4.4642857142857152E-4"/>
    <s v="Ene"/>
    <n v="0"/>
    <n v="0"/>
    <n v="0"/>
    <s v="Por Ejecutar"/>
    <n v="0"/>
    <n v="0"/>
    <n v="0"/>
    <n v="0.24990000000000001"/>
    <n v="0.1666"/>
  </r>
  <r>
    <n v="147"/>
    <s v="OE3;PR_10;ACT_277"/>
    <x v="3"/>
    <s v="Brindar protección al Usuario."/>
    <s v="PR_10"/>
    <n v="2"/>
    <x v="0"/>
    <s v="PAI_01 - Operacional"/>
    <s v="ACT_277"/>
    <s v="28.2 Iniciar recopilación de información (jurisprudencia, conceptos, decisiones SIC)"/>
    <s v="DPU"/>
    <n v="4.4642857142857152E-4"/>
    <s v="Feb"/>
    <n v="0"/>
    <n v="0"/>
    <n v="0"/>
    <s v="Por Ejecutar"/>
    <n v="0"/>
    <n v="0"/>
    <n v="0"/>
    <m/>
    <m/>
  </r>
  <r>
    <n v="147"/>
    <s v="OE3;PR_10;ACT_277"/>
    <x v="3"/>
    <s v="Brindar protección al Usuario."/>
    <s v="PR_10"/>
    <n v="2"/>
    <x v="0"/>
    <s v="PAI_01 - Operacional"/>
    <s v="ACT_277"/>
    <s v="28.2 Iniciar recopilación de información (jurisprudencia, conceptos, decisiones SIC)"/>
    <s v="DPU"/>
    <n v="4.4642857142857152E-4"/>
    <s v="Mar"/>
    <n v="0"/>
    <n v="0"/>
    <n v="0"/>
    <s v="Por Ejecutar"/>
    <n v="0"/>
    <n v="0"/>
    <n v="0"/>
    <m/>
    <m/>
  </r>
  <r>
    <n v="147"/>
    <s v="OE3;PR_10;ACT_277"/>
    <x v="3"/>
    <s v="Brindar protección al Usuario."/>
    <s v="PR_10"/>
    <n v="2"/>
    <x v="0"/>
    <s v="PAI_01 - Operacional"/>
    <s v="ACT_277"/>
    <s v="28.2 Iniciar recopilación de información (jurisprudencia, conceptos, decisiones SIC)"/>
    <s v="DPU"/>
    <n v="4.4642857142857152E-4"/>
    <s v="Abr"/>
    <n v="8.3299999999999999E-2"/>
    <n v="0"/>
    <n v="0"/>
    <s v="Por Ejecutar"/>
    <n v="8.3299999999999999E-2"/>
    <n v="0"/>
    <n v="0"/>
    <m/>
    <m/>
  </r>
  <r>
    <n v="147"/>
    <s v="OE3;PR_10;ACT_277"/>
    <x v="3"/>
    <s v="Brindar protección al Usuario."/>
    <s v="PR_10"/>
    <n v="2"/>
    <x v="0"/>
    <s v="PAI_01 - Operacional"/>
    <s v="ACT_277"/>
    <s v="28.2 Iniciar recopilación de información (jurisprudencia, conceptos, decisiones SIC)"/>
    <s v="DPU"/>
    <n v="4.4642857142857152E-4"/>
    <s v="May"/>
    <n v="8.3299999999999999E-2"/>
    <n v="8.3299999999999999E-2"/>
    <n v="1"/>
    <s v="Culminada"/>
    <n v="0.1666"/>
    <n v="8.3299999999999999E-2"/>
    <n v="0.5"/>
    <m/>
    <m/>
  </r>
  <r>
    <n v="147"/>
    <s v="OE3;PR_10;ACT_277"/>
    <x v="3"/>
    <s v="Brindar protección al Usuario."/>
    <s v="PR_10"/>
    <n v="2"/>
    <x v="0"/>
    <s v="PAI_01 - Operacional"/>
    <s v="ACT_277"/>
    <s v="28.2 Iniciar recopilación de información (jurisprudencia, conceptos, decisiones SIC)"/>
    <s v="DPU"/>
    <n v="4.4642857142857152E-4"/>
    <s v="Jun"/>
    <n v="8.3299999999999999E-2"/>
    <n v="8.3299999999999999E-2"/>
    <n v="1"/>
    <s v="Culminada"/>
    <n v="0.24990000000000001"/>
    <n v="0.1666"/>
    <n v="0.66666666666666663"/>
    <m/>
    <m/>
  </r>
  <r>
    <n v="147"/>
    <s v="OE3;PR_10;ACT_277"/>
    <x v="3"/>
    <s v="Brindar protección al Usuario."/>
    <s v="PR_10"/>
    <n v="2"/>
    <x v="0"/>
    <s v="PAI_01 - Operacional"/>
    <s v="ACT_277"/>
    <s v="28.2 Iniciar recopilación de información (jurisprudencia, conceptos, decisiones SIC)"/>
    <s v="DPU"/>
    <n v="4.4642857142857152E-4"/>
    <s v="Jul"/>
    <n v="0"/>
    <n v="0"/>
    <n v="0"/>
    <s v="Por Ejecutar"/>
    <n v="0.24990000000000001"/>
    <n v="0.1666"/>
    <n v="0.66666666666666663"/>
    <m/>
    <m/>
  </r>
  <r>
    <n v="147"/>
    <s v="OE3;PR_10;ACT_277"/>
    <x v="3"/>
    <s v="Brindar protección al Usuario."/>
    <s v="PR_10"/>
    <n v="2"/>
    <x v="0"/>
    <s v="PAI_01 - Operacional"/>
    <s v="ACT_277"/>
    <s v="28.2 Iniciar recopilación de información (jurisprudencia, conceptos, decisiones SIC)"/>
    <s v="DPU"/>
    <n v="4.4642857142857152E-4"/>
    <s v="Ago"/>
    <n v="0"/>
    <n v="0"/>
    <n v="0"/>
    <s v="Por Ejecutar"/>
    <n v="0.24990000000000001"/>
    <n v="0.1666"/>
    <n v="0.66666666666666663"/>
    <m/>
    <m/>
  </r>
  <r>
    <n v="147"/>
    <s v="OE3;PR_10;ACT_277"/>
    <x v="3"/>
    <s v="Brindar protección al Usuario."/>
    <s v="PR_10"/>
    <n v="2"/>
    <x v="0"/>
    <s v="PAI_01 - Operacional"/>
    <s v="ACT_277"/>
    <s v="28.2 Iniciar recopilación de información (jurisprudencia, conceptos, decisiones SIC)"/>
    <s v="DPU"/>
    <n v="4.4642857142857152E-4"/>
    <s v="Sep"/>
    <n v="0"/>
    <n v="0"/>
    <n v="0"/>
    <s v="Por Ejecutar"/>
    <n v="0.24990000000000001"/>
    <n v="0.1666"/>
    <n v="0.66666666666666663"/>
    <m/>
    <m/>
  </r>
  <r>
    <n v="147"/>
    <s v="OE3;PR_10;ACT_277"/>
    <x v="3"/>
    <s v="Brindar protección al Usuario."/>
    <s v="PR_10"/>
    <n v="2"/>
    <x v="0"/>
    <s v="PAI_01 - Operacional"/>
    <s v="ACT_277"/>
    <s v="28.2 Iniciar recopilación de información (jurisprudencia, conceptos, decisiones SIC)"/>
    <s v="DPU"/>
    <n v="4.4642857142857152E-4"/>
    <s v="Oct"/>
    <n v="0"/>
    <n v="0"/>
    <n v="0"/>
    <s v="Por Ejecutar"/>
    <n v="0.24990000000000001"/>
    <n v="0.1666"/>
    <n v="0.66666666666666663"/>
    <m/>
    <m/>
  </r>
  <r>
    <n v="147"/>
    <s v="OE3;PR_10;ACT_277"/>
    <x v="3"/>
    <s v="Brindar protección al Usuario."/>
    <s v="PR_10"/>
    <n v="2"/>
    <x v="0"/>
    <s v="PAI_01 - Operacional"/>
    <s v="ACT_277"/>
    <s v="28.2 Iniciar recopilación de información (jurisprudencia, conceptos, decisiones SIC)"/>
    <s v="DPU"/>
    <n v="4.4642857142857152E-4"/>
    <s v="Nov"/>
    <n v="0"/>
    <n v="0"/>
    <n v="0"/>
    <s v="Por Ejecutar"/>
    <n v="0.24990000000000001"/>
    <n v="0.1666"/>
    <n v="0.66666666666666663"/>
    <m/>
    <m/>
  </r>
  <r>
    <n v="147"/>
    <s v="OE3;PR_10;ACT_277"/>
    <x v="3"/>
    <s v="Brindar protección al Usuario."/>
    <s v="PR_10"/>
    <n v="2"/>
    <x v="0"/>
    <s v="PAI_01 - Operacional"/>
    <s v="ACT_277"/>
    <s v="28.2 Iniciar recopilación de información (jurisprudencia, conceptos, decisiones SIC)"/>
    <s v="DPU"/>
    <n v="4.4642857142857152E-4"/>
    <s v="Dic"/>
    <n v="0"/>
    <n v="0"/>
    <n v="0"/>
    <s v="Por Ejecutar"/>
    <n v="0.24990000000000001"/>
    <n v="0.1666"/>
    <n v="0.66666666666666663"/>
    <m/>
    <m/>
  </r>
  <r>
    <n v="148"/>
    <s v="OE3;PR_08;ACT_278"/>
    <x v="3"/>
    <s v="Brindar protección al Usuario."/>
    <s v="PR_08"/>
    <n v="1"/>
    <x v="1"/>
    <s v="PEI_08 - Promoción y Consolidación de  la Protección de los Derechos de los Usuarios "/>
    <s v="ACT_278"/>
    <s v="8.1 Publicar dos cartillas "/>
    <s v="DPU"/>
    <n v="4.4642857142857152E-4"/>
    <s v="Ene"/>
    <n v="0"/>
    <n v="0"/>
    <n v="0"/>
    <s v="Por Ejecutar"/>
    <n v="0"/>
    <n v="0"/>
    <n v="0"/>
    <n v="0.11"/>
    <n v="0"/>
  </r>
  <r>
    <n v="148"/>
    <s v="OE3;PR_08;ACT_278"/>
    <x v="3"/>
    <s v="Brindar protección al Usuario."/>
    <s v="PR_08"/>
    <n v="1"/>
    <x v="1"/>
    <s v="PEI_08 - Promoción y Consolidación de  la Protección de los Derechos de los Usuarios "/>
    <s v="ACT_278"/>
    <s v="8.1 Publicar dos cartillas "/>
    <s v="DPU"/>
    <n v="4.4642857142857152E-4"/>
    <s v="Feb"/>
    <n v="0"/>
    <n v="0"/>
    <n v="0"/>
    <s v="Por Ejecutar"/>
    <n v="0"/>
    <n v="0"/>
    <n v="0"/>
    <m/>
    <m/>
  </r>
  <r>
    <n v="148"/>
    <s v="OE3;PR_08;ACT_278"/>
    <x v="3"/>
    <s v="Brindar protección al Usuario."/>
    <s v="PR_08"/>
    <n v="1"/>
    <x v="1"/>
    <s v="PEI_08 - Promoción y Consolidación de  la Protección de los Derechos de los Usuarios "/>
    <s v="ACT_278"/>
    <s v="8.1 Publicar dos cartillas "/>
    <s v="DPU"/>
    <n v="4.4642857142857152E-4"/>
    <s v="Mar"/>
    <n v="0"/>
    <n v="0"/>
    <n v="0"/>
    <s v="Por Ejecutar"/>
    <n v="0"/>
    <n v="0"/>
    <n v="0"/>
    <m/>
    <m/>
  </r>
  <r>
    <n v="148"/>
    <s v="OE3;PR_08;ACT_278"/>
    <x v="3"/>
    <s v="Brindar protección al Usuario."/>
    <s v="PR_08"/>
    <n v="1"/>
    <x v="1"/>
    <s v="PEI_08 - Promoción y Consolidación de  la Protección de los Derechos de los Usuarios "/>
    <s v="ACT_278"/>
    <s v="8.1 Publicar dos cartillas "/>
    <s v="DPU"/>
    <n v="4.4642857142857152E-4"/>
    <s v="Abr"/>
    <n v="5.5E-2"/>
    <n v="0"/>
    <n v="0"/>
    <s v="Por Ejecutar"/>
    <n v="5.5E-2"/>
    <n v="0"/>
    <n v="0"/>
    <m/>
    <m/>
  </r>
  <r>
    <n v="148"/>
    <s v="OE3;PR_08;ACT_278"/>
    <x v="3"/>
    <s v="Brindar protección al Usuario."/>
    <s v="PR_08"/>
    <n v="1"/>
    <x v="1"/>
    <s v="PEI_08 - Promoción y Consolidación de  la Protección de los Derechos de los Usuarios "/>
    <s v="ACT_278"/>
    <s v="8.1 Publicar dos cartillas "/>
    <s v="DPU"/>
    <n v="4.4642857142857152E-4"/>
    <s v="May"/>
    <n v="0"/>
    <n v="0"/>
    <n v="0"/>
    <s v="Por Ejecutar"/>
    <n v="5.5E-2"/>
    <n v="0"/>
    <n v="0"/>
    <m/>
    <m/>
  </r>
  <r>
    <n v="148"/>
    <s v="OE3;PR_08;ACT_278"/>
    <x v="3"/>
    <s v="Brindar protección al Usuario."/>
    <s v="PR_08"/>
    <n v="1"/>
    <x v="1"/>
    <s v="PEI_08 - Promoción y Consolidación de  la Protección de los Derechos de los Usuarios "/>
    <s v="ACT_278"/>
    <s v="8.1 Publicar dos cartillas "/>
    <s v="DPU"/>
    <n v="4.4642857142857152E-4"/>
    <s v="Jun"/>
    <n v="0"/>
    <n v="0"/>
    <n v="0"/>
    <s v="Por Ejecutar"/>
    <n v="5.5E-2"/>
    <n v="0"/>
    <n v="0"/>
    <m/>
    <m/>
  </r>
  <r>
    <n v="148"/>
    <s v="OE3;PR_08;ACT_278"/>
    <x v="3"/>
    <s v="Brindar protección al Usuario."/>
    <s v="PR_08"/>
    <n v="1"/>
    <x v="1"/>
    <s v="PEI_08 - Promoción y Consolidación de  la Protección de los Derechos de los Usuarios "/>
    <s v="ACT_278"/>
    <s v="8.1 Publicar dos cartillas "/>
    <s v="DPU"/>
    <n v="4.4642857142857152E-4"/>
    <s v="Jul"/>
    <n v="5.5E-2"/>
    <n v="0"/>
    <n v="0"/>
    <s v="Por Ejecutar"/>
    <n v="0.11"/>
    <n v="0"/>
    <n v="0"/>
    <m/>
    <m/>
  </r>
  <r>
    <n v="148"/>
    <s v="OE3;PR_08;ACT_278"/>
    <x v="3"/>
    <s v="Brindar protección al Usuario."/>
    <s v="PR_08"/>
    <n v="1"/>
    <x v="1"/>
    <s v="PEI_08 - Promoción y Consolidación de  la Protección de los Derechos de los Usuarios "/>
    <s v="ACT_278"/>
    <s v="8.1 Publicar dos cartillas "/>
    <s v="DPU"/>
    <n v="4.4642857142857152E-4"/>
    <s v="Ago"/>
    <n v="0"/>
    <n v="0"/>
    <n v="0"/>
    <s v="Por Ejecutar"/>
    <n v="0.11"/>
    <n v="0"/>
    <n v="0"/>
    <m/>
    <m/>
  </r>
  <r>
    <n v="148"/>
    <s v="OE3;PR_08;ACT_278"/>
    <x v="3"/>
    <s v="Brindar protección al Usuario."/>
    <s v="PR_08"/>
    <n v="1"/>
    <x v="1"/>
    <s v="PEI_08 - Promoción y Consolidación de  la Protección de los Derechos de los Usuarios "/>
    <s v="ACT_278"/>
    <s v="8.1 Publicar dos cartillas "/>
    <s v="DPU"/>
    <n v="4.4642857142857152E-4"/>
    <s v="Sep"/>
    <n v="0"/>
    <n v="0"/>
    <n v="0"/>
    <s v="Por Ejecutar"/>
    <n v="0.11"/>
    <n v="0"/>
    <n v="0"/>
    <m/>
    <m/>
  </r>
  <r>
    <n v="148"/>
    <s v="OE3;PR_08;ACT_278"/>
    <x v="3"/>
    <s v="Brindar protección al Usuario."/>
    <s v="PR_08"/>
    <n v="1"/>
    <x v="1"/>
    <s v="PEI_08 - Promoción y Consolidación de  la Protección de los Derechos de los Usuarios "/>
    <s v="ACT_278"/>
    <s v="8.1 Publicar dos cartillas "/>
    <s v="DPU"/>
    <n v="4.4642857142857152E-4"/>
    <s v="Oct"/>
    <n v="0"/>
    <n v="0"/>
    <n v="0"/>
    <s v="Por Ejecutar"/>
    <n v="0.11"/>
    <n v="0"/>
    <n v="0"/>
    <m/>
    <m/>
  </r>
  <r>
    <n v="148"/>
    <s v="OE3;PR_08;ACT_278"/>
    <x v="3"/>
    <s v="Brindar protección al Usuario."/>
    <s v="PR_08"/>
    <n v="1"/>
    <x v="1"/>
    <s v="PEI_08 - Promoción y Consolidación de  la Protección de los Derechos de los Usuarios "/>
    <s v="ACT_278"/>
    <s v="8.1 Publicar dos cartillas "/>
    <s v="DPU"/>
    <n v="4.4642857142857152E-4"/>
    <s v="Nov"/>
    <n v="0"/>
    <n v="0"/>
    <n v="0"/>
    <s v="Por Ejecutar"/>
    <n v="0.11"/>
    <n v="0"/>
    <n v="0"/>
    <m/>
    <m/>
  </r>
  <r>
    <n v="148"/>
    <s v="OE3;PR_08;ACT_278"/>
    <x v="3"/>
    <s v="Brindar protección al Usuario."/>
    <s v="PR_08"/>
    <n v="1"/>
    <x v="1"/>
    <s v="PEI_08 - Promoción y Consolidación de  la Protección de los Derechos de los Usuarios "/>
    <s v="ACT_278"/>
    <s v="8.1 Publicar dos cartillas "/>
    <s v="DPU"/>
    <n v="4.4642857142857152E-4"/>
    <s v="Dic"/>
    <n v="0"/>
    <n v="0"/>
    <n v="0"/>
    <s v="Por Ejecutar"/>
    <n v="0.11"/>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Ene"/>
    <n v="0"/>
    <n v="0"/>
    <n v="0"/>
    <s v="Por Ejecutar"/>
    <n v="0"/>
    <n v="0"/>
    <n v="0"/>
    <n v="0.11"/>
    <n v="0"/>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Feb"/>
    <n v="0"/>
    <n v="0"/>
    <n v="0"/>
    <s v="Por Ejecutar"/>
    <n v="0"/>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Mar"/>
    <n v="0"/>
    <n v="0"/>
    <n v="0"/>
    <s v="Por Ejecutar"/>
    <n v="0"/>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Abr"/>
    <n v="5.5E-2"/>
    <n v="0"/>
    <n v="0"/>
    <s v="Por Ejecutar"/>
    <n v="5.5E-2"/>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May"/>
    <n v="0"/>
    <n v="0"/>
    <n v="0"/>
    <s v="Por Ejecutar"/>
    <n v="5.5E-2"/>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Jun"/>
    <n v="0"/>
    <n v="0"/>
    <n v="0"/>
    <s v="Por Ejecutar"/>
    <n v="5.5E-2"/>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Jul"/>
    <n v="5.5E-2"/>
    <n v="0"/>
    <n v="0"/>
    <s v="Por Ejecutar"/>
    <n v="0.11"/>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Ago"/>
    <n v="0"/>
    <n v="0"/>
    <n v="0"/>
    <s v="Por Ejecutar"/>
    <n v="0.11"/>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Sep"/>
    <n v="0"/>
    <n v="0"/>
    <n v="0"/>
    <s v="Por Ejecutar"/>
    <n v="0.11"/>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Oct"/>
    <n v="0"/>
    <n v="0"/>
    <n v="0"/>
    <s v="Por Ejecutar"/>
    <n v="0.11"/>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Nov"/>
    <n v="0"/>
    <n v="0"/>
    <n v="0"/>
    <s v="Por Ejecutar"/>
    <n v="0.11"/>
    <n v="0"/>
    <n v="0"/>
    <m/>
    <m/>
  </r>
  <r>
    <n v="149"/>
    <s v="OE3;PR_08;ACT_279"/>
    <x v="3"/>
    <s v="Brindar protección al Usuario."/>
    <s v="PR_08"/>
    <n v="1"/>
    <x v="1"/>
    <s v="PEI_08 - Promoción y Consolidación de  la Protección de los Derechos de los Usuarios "/>
    <s v="ACT_279"/>
    <s v="8.2  Determinar y elaborar el contenido del primer de curso e-learning"/>
    <s v="DPU"/>
    <n v="4.4642857142857152E-4"/>
    <s v="Dic"/>
    <n v="0"/>
    <n v="0"/>
    <n v="0"/>
    <s v="Por Ejecutar"/>
    <n v="0.11"/>
    <n v="0"/>
    <n v="0"/>
    <m/>
    <m/>
  </r>
  <r>
    <n v="150"/>
    <s v="OE3;PR_08;ACT_280"/>
    <x v="3"/>
    <s v="Brindar protección al Usuario."/>
    <s v="PR_08"/>
    <n v="1"/>
    <x v="1"/>
    <s v="PEI_08 - Promoción y Consolidación de  la Protección de los Derechos de los Usuarios "/>
    <s v="ACT_280"/>
    <s v="8.3 Divulgar y capacitar en general"/>
    <s v="DPU"/>
    <n v="4.4642857142857152E-4"/>
    <s v="Ene"/>
    <n v="0"/>
    <n v="0"/>
    <n v="0"/>
    <s v="Por Ejecutar"/>
    <n v="0"/>
    <n v="0"/>
    <n v="0"/>
    <n v="0.10960000000000002"/>
    <n v="1.37E-2"/>
  </r>
  <r>
    <n v="150"/>
    <s v="OE3;PR_08;ACT_280"/>
    <x v="3"/>
    <s v="Brindar protección al Usuario."/>
    <s v="PR_08"/>
    <n v="1"/>
    <x v="1"/>
    <s v="PEI_08 - Promoción y Consolidación de  la Protección de los Derechos de los Usuarios "/>
    <s v="ACT_280"/>
    <s v="8.3 Divulgar y capacitar en general"/>
    <s v="DPU"/>
    <n v="4.4642857142857152E-4"/>
    <s v="Feb"/>
    <n v="0"/>
    <n v="0"/>
    <n v="0"/>
    <s v="Por Ejecutar"/>
    <n v="0"/>
    <n v="0"/>
    <n v="0"/>
    <m/>
    <m/>
  </r>
  <r>
    <n v="150"/>
    <s v="OE3;PR_08;ACT_280"/>
    <x v="3"/>
    <s v="Brindar protección al Usuario."/>
    <s v="PR_08"/>
    <n v="1"/>
    <x v="1"/>
    <s v="PEI_08 - Promoción y Consolidación de  la Protección de los Derechos de los Usuarios "/>
    <s v="ACT_280"/>
    <s v="8.3 Divulgar y capacitar en general"/>
    <s v="DPU"/>
    <n v="4.4642857142857152E-4"/>
    <s v="Mar"/>
    <n v="0"/>
    <n v="0"/>
    <n v="0"/>
    <s v="Por Ejecutar"/>
    <n v="0"/>
    <n v="0"/>
    <n v="0"/>
    <m/>
    <m/>
  </r>
  <r>
    <n v="150"/>
    <s v="OE3;PR_08;ACT_280"/>
    <x v="3"/>
    <s v="Brindar protección al Usuario."/>
    <s v="PR_08"/>
    <n v="1"/>
    <x v="1"/>
    <s v="PEI_08 - Promoción y Consolidación de  la Protección de los Derechos de los Usuarios "/>
    <s v="ACT_280"/>
    <s v="8.3 Divulgar y capacitar en general"/>
    <s v="DPU"/>
    <n v="4.4642857142857152E-4"/>
    <s v="Abr"/>
    <n v="0"/>
    <n v="0"/>
    <n v="0"/>
    <s v="Por Ejecutar"/>
    <n v="0"/>
    <n v="0"/>
    <n v="0"/>
    <m/>
    <m/>
  </r>
  <r>
    <n v="150"/>
    <s v="OE3;PR_08;ACT_280"/>
    <x v="3"/>
    <s v="Brindar protección al Usuario."/>
    <s v="PR_08"/>
    <n v="1"/>
    <x v="1"/>
    <s v="PEI_08 - Promoción y Consolidación de  la Protección de los Derechos de los Usuarios "/>
    <s v="ACT_280"/>
    <s v="8.3 Divulgar y capacitar en general"/>
    <s v="DPU"/>
    <n v="4.4642857142857152E-4"/>
    <s v="May"/>
    <n v="1.37E-2"/>
    <n v="0"/>
    <n v="0"/>
    <s v="Por Ejecutar"/>
    <n v="1.37E-2"/>
    <n v="0"/>
    <n v="0"/>
    <m/>
    <m/>
  </r>
  <r>
    <n v="150"/>
    <s v="OE3;PR_08;ACT_280"/>
    <x v="3"/>
    <s v="Brindar protección al Usuario."/>
    <s v="PR_08"/>
    <n v="1"/>
    <x v="1"/>
    <s v="PEI_08 - Promoción y Consolidación de  la Protección de los Derechos de los Usuarios "/>
    <s v="ACT_280"/>
    <s v="8.3 Divulgar y capacitar en general"/>
    <s v="DPU"/>
    <n v="4.4642857142857152E-4"/>
    <s v="Jun"/>
    <n v="1.37E-2"/>
    <n v="1.37E-2"/>
    <n v="1"/>
    <s v="Culminada"/>
    <n v="2.7400000000000001E-2"/>
    <n v="1.37E-2"/>
    <n v="0.5"/>
    <m/>
    <m/>
  </r>
  <r>
    <n v="150"/>
    <s v="OE3;PR_08;ACT_280"/>
    <x v="3"/>
    <s v="Brindar protección al Usuario."/>
    <s v="PR_08"/>
    <n v="1"/>
    <x v="1"/>
    <s v="PEI_08 - Promoción y Consolidación de  la Protección de los Derechos de los Usuarios "/>
    <s v="ACT_280"/>
    <s v="8.3 Divulgar y capacitar en general"/>
    <s v="DPU"/>
    <n v="4.4642857142857152E-4"/>
    <s v="Jul"/>
    <n v="1.37E-2"/>
    <n v="0"/>
    <n v="0"/>
    <s v="Por Ejecutar"/>
    <n v="4.1099999999999998E-2"/>
    <n v="1.37E-2"/>
    <n v="0.33333333333333337"/>
    <m/>
    <m/>
  </r>
  <r>
    <n v="150"/>
    <s v="OE3;PR_08;ACT_280"/>
    <x v="3"/>
    <s v="Brindar protección al Usuario."/>
    <s v="PR_08"/>
    <n v="1"/>
    <x v="1"/>
    <s v="PEI_08 - Promoción y Consolidación de  la Protección de los Derechos de los Usuarios "/>
    <s v="ACT_280"/>
    <s v="8.3 Divulgar y capacitar en general"/>
    <s v="DPU"/>
    <n v="4.4642857142857152E-4"/>
    <s v="Ago"/>
    <n v="1.37E-2"/>
    <n v="0"/>
    <n v="0"/>
    <s v="Por Ejecutar"/>
    <n v="5.4800000000000001E-2"/>
    <n v="1.37E-2"/>
    <n v="0.25"/>
    <m/>
    <m/>
  </r>
  <r>
    <n v="150"/>
    <s v="OE3;PR_08;ACT_280"/>
    <x v="3"/>
    <s v="Brindar protección al Usuario."/>
    <s v="PR_08"/>
    <n v="1"/>
    <x v="1"/>
    <s v="PEI_08 - Promoción y Consolidación de  la Protección de los Derechos de los Usuarios "/>
    <s v="ACT_280"/>
    <s v="8.3 Divulgar y capacitar en general"/>
    <s v="DPU"/>
    <n v="4.4642857142857152E-4"/>
    <s v="Sep"/>
    <n v="1.37E-2"/>
    <n v="0"/>
    <n v="0"/>
    <s v="Por Ejecutar"/>
    <n v="6.8500000000000005E-2"/>
    <n v="1.37E-2"/>
    <n v="0.19999999999999998"/>
    <m/>
    <m/>
  </r>
  <r>
    <n v="150"/>
    <s v="OE3;PR_08;ACT_280"/>
    <x v="3"/>
    <s v="Brindar protección al Usuario."/>
    <s v="PR_08"/>
    <n v="1"/>
    <x v="1"/>
    <s v="PEI_08 - Promoción y Consolidación de  la Protección de los Derechos de los Usuarios "/>
    <s v="ACT_280"/>
    <s v="8.3 Divulgar y capacitar en general"/>
    <s v="DPU"/>
    <n v="4.4642857142857152E-4"/>
    <s v="Oct"/>
    <n v="1.37E-2"/>
    <n v="0"/>
    <n v="0"/>
    <s v="Por Ejecutar"/>
    <n v="8.2200000000000009E-2"/>
    <n v="1.37E-2"/>
    <n v="0.16666666666666666"/>
    <m/>
    <m/>
  </r>
  <r>
    <n v="150"/>
    <s v="OE3;PR_08;ACT_280"/>
    <x v="3"/>
    <s v="Brindar protección al Usuario."/>
    <s v="PR_08"/>
    <n v="1"/>
    <x v="1"/>
    <s v="PEI_08 - Promoción y Consolidación de  la Protección de los Derechos de los Usuarios "/>
    <s v="ACT_280"/>
    <s v="8.3 Divulgar y capacitar en general"/>
    <s v="DPU"/>
    <n v="4.4642857142857152E-4"/>
    <s v="Nov"/>
    <n v="1.37E-2"/>
    <n v="0"/>
    <n v="0"/>
    <s v="Por Ejecutar"/>
    <n v="9.5900000000000013E-2"/>
    <n v="1.37E-2"/>
    <n v="0.14285714285714285"/>
    <m/>
    <m/>
  </r>
  <r>
    <n v="150"/>
    <s v="OE3;PR_08;ACT_280"/>
    <x v="3"/>
    <s v="Brindar protección al Usuario."/>
    <s v="PR_08"/>
    <n v="1"/>
    <x v="1"/>
    <s v="PEI_08 - Promoción y Consolidación de  la Protección de los Derechos de los Usuarios "/>
    <s v="ACT_280"/>
    <s v="8.3 Divulgar y capacitar en general"/>
    <s v="DPU"/>
    <n v="4.4642857142857152E-4"/>
    <s v="Dic"/>
    <n v="1.37E-2"/>
    <n v="0"/>
    <n v="0"/>
    <s v="Por Ejecutar"/>
    <n v="0.10960000000000002"/>
    <n v="1.37E-2"/>
    <n v="0.12499999999999999"/>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Ene"/>
    <n v="0"/>
    <n v="0"/>
    <n v="0"/>
    <s v="Por Ejecutar"/>
    <n v="0"/>
    <n v="0"/>
    <n v="0"/>
    <n v="0.25"/>
    <n v="0"/>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Feb"/>
    <n v="0"/>
    <n v="0"/>
    <n v="0"/>
    <s v="Por Ejecutar"/>
    <n v="0"/>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Mar"/>
    <n v="0"/>
    <n v="0"/>
    <n v="0"/>
    <s v="Por Ejecutar"/>
    <n v="0"/>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Abr"/>
    <n v="0.25"/>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May"/>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Jun"/>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Jul"/>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Ago"/>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Sep"/>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Oct"/>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Nov"/>
    <n v="0"/>
    <n v="0"/>
    <n v="0"/>
    <s v="Por Ejecutar"/>
    <n v="0.25"/>
    <n v="0"/>
    <n v="0"/>
    <m/>
    <m/>
  </r>
  <r>
    <n v="151"/>
    <s v="OE3;PR_10;ACT_281"/>
    <x v="3"/>
    <s v="Brindar protección al Usuario."/>
    <s v="PR_10"/>
    <n v="2"/>
    <x v="0"/>
    <s v="PAI_01 - Operacional"/>
    <s v="ACT_281"/>
    <s v="30.1. Determinar de los requerimientos técnicos, así como de lo necesario para la vinculación de empresas al programa de SIC Facilita"/>
    <s v="DPU"/>
    <n v="4.4642857142857152E-4"/>
    <s v="Dic"/>
    <n v="0"/>
    <n v="0"/>
    <n v="0"/>
    <s v="Por Ejecutar"/>
    <n v="0.25"/>
    <n v="0"/>
    <n v="0"/>
    <m/>
    <m/>
  </r>
  <r>
    <n v="152"/>
    <s v="OE3;PR_10;ACT_282"/>
    <x v="3"/>
    <s v="Brindar protección al Usuario."/>
    <s v="PR_10"/>
    <n v="2"/>
    <x v="0"/>
    <s v="PAI_01 - Operacional"/>
    <s v="ACT_282"/>
    <s v="30.2. Realizar las gestiones para la vinculación de las principales empresas del sector a SIC Facilita"/>
    <s v="DPU"/>
    <n v="4.4642857142857152E-4"/>
    <s v="Ene"/>
    <n v="0"/>
    <n v="0"/>
    <n v="0"/>
    <s v="Por Ejecutar"/>
    <n v="0"/>
    <n v="0"/>
    <n v="0"/>
    <n v="0.24960000000000002"/>
    <n v="0"/>
  </r>
  <r>
    <n v="152"/>
    <s v="OE3;PR_10;ACT_282"/>
    <x v="3"/>
    <s v="Brindar protección al Usuario."/>
    <s v="PR_10"/>
    <n v="2"/>
    <x v="0"/>
    <s v="PAI_01 - Operacional"/>
    <s v="ACT_282"/>
    <s v="30.2. Realizar las gestiones para la vinculación de las principales empresas del sector a SIC Facilita"/>
    <s v="DPU"/>
    <n v="4.4642857142857152E-4"/>
    <s v="Feb"/>
    <n v="0"/>
    <n v="0"/>
    <n v="0"/>
    <s v="Por Ejecutar"/>
    <n v="0"/>
    <n v="0"/>
    <n v="0"/>
    <m/>
    <m/>
  </r>
  <r>
    <n v="152"/>
    <s v="OE3;PR_10;ACT_282"/>
    <x v="3"/>
    <s v="Brindar protección al Usuario."/>
    <s v="PR_10"/>
    <n v="2"/>
    <x v="0"/>
    <s v="PAI_01 - Operacional"/>
    <s v="ACT_282"/>
    <s v="30.2. Realizar las gestiones para la vinculación de las principales empresas del sector a SIC Facilita"/>
    <s v="DPU"/>
    <n v="4.4642857142857152E-4"/>
    <s v="Mar"/>
    <n v="0"/>
    <n v="0"/>
    <n v="0"/>
    <s v="Por Ejecutar"/>
    <n v="0"/>
    <n v="0"/>
    <n v="0"/>
    <m/>
    <m/>
  </r>
  <r>
    <n v="152"/>
    <s v="OE3;PR_10;ACT_282"/>
    <x v="3"/>
    <s v="Brindar protección al Usuario."/>
    <s v="PR_10"/>
    <n v="2"/>
    <x v="0"/>
    <s v="PAI_01 - Operacional"/>
    <s v="ACT_282"/>
    <s v="30.2. Realizar las gestiones para la vinculación de las principales empresas del sector a SIC Facilita"/>
    <s v="DPU"/>
    <n v="4.4642857142857152E-4"/>
    <s v="Abr"/>
    <n v="0"/>
    <n v="0"/>
    <n v="0"/>
    <s v="Por Ejecutar"/>
    <n v="0"/>
    <n v="0"/>
    <n v="0"/>
    <m/>
    <m/>
  </r>
  <r>
    <n v="152"/>
    <s v="OE3;PR_10;ACT_282"/>
    <x v="3"/>
    <s v="Brindar protección al Usuario."/>
    <s v="PR_10"/>
    <n v="2"/>
    <x v="0"/>
    <s v="PAI_01 - Operacional"/>
    <s v="ACT_282"/>
    <s v="30.2. Realizar las gestiones para la vinculación de las principales empresas del sector a SIC Facilita"/>
    <s v="DPU"/>
    <n v="4.4642857142857152E-4"/>
    <s v="May"/>
    <n v="3.1199999999999999E-2"/>
    <n v="0"/>
    <n v="0"/>
    <s v="Por Ejecutar"/>
    <n v="3.1199999999999999E-2"/>
    <n v="0"/>
    <n v="0"/>
    <m/>
    <m/>
  </r>
  <r>
    <n v="152"/>
    <s v="OE3;PR_10;ACT_282"/>
    <x v="3"/>
    <s v="Brindar protección al Usuario."/>
    <s v="PR_10"/>
    <n v="2"/>
    <x v="0"/>
    <s v="PAI_01 - Operacional"/>
    <s v="ACT_282"/>
    <s v="30.2. Realizar las gestiones para la vinculación de las principales empresas del sector a SIC Facilita"/>
    <s v="DPU"/>
    <n v="4.4642857142857152E-4"/>
    <s v="Jun"/>
    <n v="3.1199999999999999E-2"/>
    <n v="0"/>
    <n v="0"/>
    <s v="Por Ejecutar"/>
    <n v="6.2399999999999997E-2"/>
    <n v="0"/>
    <n v="0"/>
    <m/>
    <m/>
  </r>
  <r>
    <n v="152"/>
    <s v="OE3;PR_10;ACT_282"/>
    <x v="3"/>
    <s v="Brindar protección al Usuario."/>
    <s v="PR_10"/>
    <n v="2"/>
    <x v="0"/>
    <s v="PAI_01 - Operacional"/>
    <s v="ACT_282"/>
    <s v="30.2. Realizar las gestiones para la vinculación de las principales empresas del sector a SIC Facilita"/>
    <s v="DPU"/>
    <n v="4.4642857142857152E-4"/>
    <s v="Jul"/>
    <n v="3.1199999999999999E-2"/>
    <n v="0"/>
    <n v="0"/>
    <s v="Por Ejecutar"/>
    <n v="9.3599999999999989E-2"/>
    <n v="0"/>
    <n v="0"/>
    <m/>
    <m/>
  </r>
  <r>
    <n v="152"/>
    <s v="OE3;PR_10;ACT_282"/>
    <x v="3"/>
    <s v="Brindar protección al Usuario."/>
    <s v="PR_10"/>
    <n v="2"/>
    <x v="0"/>
    <s v="PAI_01 - Operacional"/>
    <s v="ACT_282"/>
    <s v="30.2. Realizar las gestiones para la vinculación de las principales empresas del sector a SIC Facilita"/>
    <s v="DPU"/>
    <n v="4.4642857142857152E-4"/>
    <s v="Ago"/>
    <n v="3.1199999999999999E-2"/>
    <n v="0"/>
    <n v="0"/>
    <s v="Por Ejecutar"/>
    <n v="0.12479999999999999"/>
    <n v="0"/>
    <n v="0"/>
    <m/>
    <m/>
  </r>
  <r>
    <n v="152"/>
    <s v="OE3;PR_10;ACT_282"/>
    <x v="3"/>
    <s v="Brindar protección al Usuario."/>
    <s v="PR_10"/>
    <n v="2"/>
    <x v="0"/>
    <s v="PAI_01 - Operacional"/>
    <s v="ACT_282"/>
    <s v="30.2. Realizar las gestiones para la vinculación de las principales empresas del sector a SIC Facilita"/>
    <s v="DPU"/>
    <n v="4.4642857142857152E-4"/>
    <s v="Sep"/>
    <n v="3.1199999999999999E-2"/>
    <n v="0"/>
    <n v="0"/>
    <s v="Por Ejecutar"/>
    <n v="0.156"/>
    <n v="0"/>
    <n v="0"/>
    <m/>
    <m/>
  </r>
  <r>
    <n v="152"/>
    <s v="OE3;PR_10;ACT_282"/>
    <x v="3"/>
    <s v="Brindar protección al Usuario."/>
    <s v="PR_10"/>
    <n v="2"/>
    <x v="0"/>
    <s v="PAI_01 - Operacional"/>
    <s v="ACT_282"/>
    <s v="30.2. Realizar las gestiones para la vinculación de las principales empresas del sector a SIC Facilita"/>
    <s v="DPU"/>
    <n v="4.4642857142857152E-4"/>
    <s v="Oct"/>
    <n v="3.1199999999999999E-2"/>
    <n v="0"/>
    <n v="0"/>
    <s v="Por Ejecutar"/>
    <n v="0.18720000000000001"/>
    <n v="0"/>
    <n v="0"/>
    <m/>
    <m/>
  </r>
  <r>
    <n v="152"/>
    <s v="OE3;PR_10;ACT_282"/>
    <x v="3"/>
    <s v="Brindar protección al Usuario."/>
    <s v="PR_10"/>
    <n v="2"/>
    <x v="0"/>
    <s v="PAI_01 - Operacional"/>
    <s v="ACT_282"/>
    <s v="30.2. Realizar las gestiones para la vinculación de las principales empresas del sector a SIC Facilita"/>
    <s v="DPU"/>
    <n v="4.4642857142857152E-4"/>
    <s v="Nov"/>
    <n v="3.1199999999999999E-2"/>
    <n v="0"/>
    <n v="0"/>
    <s v="Por Ejecutar"/>
    <n v="0.21840000000000001"/>
    <n v="0"/>
    <n v="0"/>
    <m/>
    <m/>
  </r>
  <r>
    <n v="152"/>
    <s v="OE3;PR_10;ACT_282"/>
    <x v="3"/>
    <s v="Brindar protección al Usuario."/>
    <s v="PR_10"/>
    <n v="2"/>
    <x v="0"/>
    <s v="PAI_01 - Operacional"/>
    <s v="ACT_282"/>
    <s v="30.2. Realizar las gestiones para la vinculación de las principales empresas del sector a SIC Facilita"/>
    <s v="DPU"/>
    <n v="4.4642857142857152E-4"/>
    <s v="Dic"/>
    <n v="3.1199999999999999E-2"/>
    <n v="0"/>
    <n v="0"/>
    <s v="Por Ejecutar"/>
    <n v="0.24960000000000002"/>
    <n v="0"/>
    <n v="0"/>
    <m/>
    <m/>
  </r>
  <r>
    <n v="153"/>
    <s v="OE3;PR_10;ACT_283"/>
    <x v="3"/>
    <s v="Brindar protección al Usuario."/>
    <s v="PR_10"/>
    <n v="2"/>
    <x v="0"/>
    <s v="PAI_01 - Operacional"/>
    <s v="ACT_283"/>
    <s v="31.1. Determinar asuntos sobre los que pueda existir un conflicto de competencia"/>
    <s v="DPU"/>
    <n v="4.4642857142857152E-4"/>
    <s v="Ene"/>
    <n v="0"/>
    <n v="0"/>
    <n v="0"/>
    <s v="Por Ejecutar"/>
    <n v="0"/>
    <n v="0"/>
    <n v="0"/>
    <n v="0.5"/>
    <n v="0.5"/>
  </r>
  <r>
    <n v="153"/>
    <s v="OE3;PR_10;ACT_283"/>
    <x v="3"/>
    <s v="Brindar protección al Usuario."/>
    <s v="PR_10"/>
    <n v="2"/>
    <x v="0"/>
    <s v="PAI_01 - Operacional"/>
    <s v="ACT_283"/>
    <s v="31.1. Determinar asuntos sobre los que pueda existir un conflicto de competencia"/>
    <s v="DPU"/>
    <n v="4.4642857142857152E-4"/>
    <s v="Feb"/>
    <n v="0"/>
    <n v="0"/>
    <n v="0"/>
    <s v="Por Ejecutar"/>
    <n v="0"/>
    <n v="0"/>
    <n v="0"/>
    <m/>
    <m/>
  </r>
  <r>
    <n v="153"/>
    <s v="OE3;PR_10;ACT_283"/>
    <x v="3"/>
    <s v="Brindar protección al Usuario."/>
    <s v="PR_10"/>
    <n v="2"/>
    <x v="0"/>
    <s v="PAI_01 - Operacional"/>
    <s v="ACT_283"/>
    <s v="31.1. Determinar asuntos sobre los que pueda existir un conflicto de competencia"/>
    <s v="DPU"/>
    <n v="4.4642857142857152E-4"/>
    <s v="Mar"/>
    <n v="0"/>
    <n v="0"/>
    <n v="0"/>
    <s v="Por Ejecutar"/>
    <n v="0"/>
    <n v="0"/>
    <n v="0"/>
    <m/>
    <m/>
  </r>
  <r>
    <n v="153"/>
    <s v="OE3;PR_10;ACT_283"/>
    <x v="3"/>
    <s v="Brindar protección al Usuario."/>
    <s v="PR_10"/>
    <n v="2"/>
    <x v="0"/>
    <s v="PAI_01 - Operacional"/>
    <s v="ACT_283"/>
    <s v="31.1. Determinar asuntos sobre los que pueda existir un conflicto de competencia"/>
    <s v="DPU"/>
    <n v="4.4642857142857152E-4"/>
    <s v="Abr"/>
    <n v="0.25"/>
    <n v="0.25"/>
    <n v="1"/>
    <s v="Culminada"/>
    <n v="0.25"/>
    <n v="0.25"/>
    <n v="1"/>
    <m/>
    <m/>
  </r>
  <r>
    <n v="153"/>
    <s v="OE3;PR_10;ACT_283"/>
    <x v="3"/>
    <s v="Brindar protección al Usuario."/>
    <s v="PR_10"/>
    <n v="2"/>
    <x v="0"/>
    <s v="PAI_01 - Operacional"/>
    <s v="ACT_283"/>
    <s v="31.1. Determinar asuntos sobre los que pueda existir un conflicto de competencia"/>
    <s v="DPU"/>
    <n v="4.4642857142857152E-4"/>
    <s v="May"/>
    <n v="0.25"/>
    <n v="0"/>
    <n v="0"/>
    <s v="Por Ejecutar"/>
    <n v="0.5"/>
    <n v="0.25"/>
    <n v="0.5"/>
    <m/>
    <m/>
  </r>
  <r>
    <n v="153"/>
    <s v="OE3;PR_10;ACT_283"/>
    <x v="3"/>
    <s v="Brindar protección al Usuario."/>
    <s v="PR_10"/>
    <n v="2"/>
    <x v="0"/>
    <s v="PAI_01 - Operacional"/>
    <s v="ACT_283"/>
    <s v="31.1. Determinar asuntos sobre los que pueda existir un conflicto de competencia"/>
    <s v="DPU"/>
    <n v="4.4642857142857152E-4"/>
    <s v="Jun"/>
    <n v="0"/>
    <n v="0.25"/>
    <n v="0"/>
    <s v="Por Ejecutar"/>
    <n v="0.5"/>
    <n v="0.5"/>
    <n v="1"/>
    <m/>
    <m/>
  </r>
  <r>
    <n v="153"/>
    <s v="OE3;PR_10;ACT_283"/>
    <x v="3"/>
    <s v="Brindar protección al Usuario."/>
    <s v="PR_10"/>
    <n v="2"/>
    <x v="0"/>
    <s v="PAI_01 - Operacional"/>
    <s v="ACT_283"/>
    <s v="31.1. Determinar asuntos sobre los que pueda existir un conflicto de competencia"/>
    <s v="DPU"/>
    <n v="4.4642857142857152E-4"/>
    <s v="Jul"/>
    <n v="0"/>
    <n v="0"/>
    <n v="0"/>
    <s v="Por Ejecutar"/>
    <n v="0.5"/>
    <n v="0.5"/>
    <n v="1"/>
    <m/>
    <m/>
  </r>
  <r>
    <n v="153"/>
    <s v="OE3;PR_10;ACT_283"/>
    <x v="3"/>
    <s v="Brindar protección al Usuario."/>
    <s v="PR_10"/>
    <n v="2"/>
    <x v="0"/>
    <s v="PAI_01 - Operacional"/>
    <s v="ACT_283"/>
    <s v="31.1. Determinar asuntos sobre los que pueda existir un conflicto de competencia"/>
    <s v="DPU"/>
    <n v="4.4642857142857152E-4"/>
    <s v="Ago"/>
    <n v="0"/>
    <n v="0"/>
    <n v="0"/>
    <s v="Por Ejecutar"/>
    <n v="0.5"/>
    <n v="0.5"/>
    <n v="1"/>
    <m/>
    <m/>
  </r>
  <r>
    <n v="153"/>
    <s v="OE3;PR_10;ACT_283"/>
    <x v="3"/>
    <s v="Brindar protección al Usuario."/>
    <s v="PR_10"/>
    <n v="2"/>
    <x v="0"/>
    <s v="PAI_01 - Operacional"/>
    <s v="ACT_283"/>
    <s v="31.1. Determinar asuntos sobre los que pueda existir un conflicto de competencia"/>
    <s v="DPU"/>
    <n v="4.4642857142857152E-4"/>
    <s v="Sep"/>
    <n v="0"/>
    <n v="0"/>
    <n v="0"/>
    <s v="Por Ejecutar"/>
    <n v="0.5"/>
    <n v="0.5"/>
    <n v="1"/>
    <m/>
    <m/>
  </r>
  <r>
    <n v="153"/>
    <s v="OE3;PR_10;ACT_283"/>
    <x v="3"/>
    <s v="Brindar protección al Usuario."/>
    <s v="PR_10"/>
    <n v="2"/>
    <x v="0"/>
    <s v="PAI_01 - Operacional"/>
    <s v="ACT_283"/>
    <s v="31.1. Determinar asuntos sobre los que pueda existir un conflicto de competencia"/>
    <s v="DPU"/>
    <n v="4.4642857142857152E-4"/>
    <s v="Oct"/>
    <n v="0"/>
    <n v="0"/>
    <n v="0"/>
    <s v="Por Ejecutar"/>
    <n v="0.5"/>
    <n v="0.5"/>
    <n v="1"/>
    <m/>
    <m/>
  </r>
  <r>
    <n v="153"/>
    <s v="OE3;PR_10;ACT_283"/>
    <x v="3"/>
    <s v="Brindar protección al Usuario."/>
    <s v="PR_10"/>
    <n v="2"/>
    <x v="0"/>
    <s v="PAI_01 - Operacional"/>
    <s v="ACT_283"/>
    <s v="31.1. Determinar asuntos sobre los que pueda existir un conflicto de competencia"/>
    <s v="DPU"/>
    <n v="4.4642857142857152E-4"/>
    <s v="Nov"/>
    <n v="0"/>
    <n v="0"/>
    <n v="0"/>
    <s v="Por Ejecutar"/>
    <n v="0.5"/>
    <n v="0.5"/>
    <n v="1"/>
    <m/>
    <m/>
  </r>
  <r>
    <n v="153"/>
    <s v="OE3;PR_10;ACT_283"/>
    <x v="3"/>
    <s v="Brindar protección al Usuario."/>
    <s v="PR_10"/>
    <n v="2"/>
    <x v="0"/>
    <s v="PAI_01 - Operacional"/>
    <s v="ACT_283"/>
    <s v="31.1. Determinar asuntos sobre los que pueda existir un conflicto de competencia"/>
    <s v="DPU"/>
    <n v="4.4642857142857152E-4"/>
    <s v="Dic"/>
    <n v="0"/>
    <n v="0"/>
    <n v="0"/>
    <s v="Por Ejecutar"/>
    <n v="0.5"/>
    <n v="0.5"/>
    <n v="1"/>
    <m/>
    <m/>
  </r>
  <r>
    <n v="154"/>
    <s v="OE1;PR_10;ACT_161"/>
    <x v="0"/>
    <s v="Fortalecer la Vigilancia."/>
    <s v="PR_10"/>
    <n v="2"/>
    <x v="0"/>
    <s v="PAI_01 - Operacional"/>
    <s v="ACT_161"/>
    <s v="Implementar Modelo Integrado de Planeción y Gestión - Mipg en cada una de sus 7 dimensiones según corresponda"/>
    <s v="OAJ"/>
    <n v="4.4642857142857152E-4"/>
    <s v="Ene"/>
    <n v="6"/>
    <n v="6"/>
    <n v="1"/>
    <s v="Culminada"/>
    <n v="6"/>
    <n v="6"/>
    <n v="1"/>
    <n v="22"/>
    <n v="22"/>
  </r>
  <r>
    <n v="154"/>
    <s v="OE1;PR_10;ACT_161"/>
    <x v="0"/>
    <s v="Fortalecer la Vigilancia."/>
    <s v="PR_10"/>
    <n v="2"/>
    <x v="0"/>
    <s v="PAI_01 - Operacional"/>
    <s v="ACT_161"/>
    <s v="Implementar Modelo Integrado de Planeción y Gestión - Mipg en cada una de sus 7 dimensiones según corresponda"/>
    <s v="OAJ"/>
    <n v="4.4642857142857152E-4"/>
    <s v="Feb"/>
    <n v="5"/>
    <n v="5"/>
    <n v="1"/>
    <s v="Culminada"/>
    <n v="11"/>
    <n v="11"/>
    <n v="1"/>
    <m/>
    <m/>
  </r>
  <r>
    <n v="154"/>
    <s v="OE1;PR_10;ACT_161"/>
    <x v="0"/>
    <s v="Fortalecer la Vigilancia."/>
    <s v="PR_10"/>
    <n v="2"/>
    <x v="0"/>
    <s v="PAI_01 - Operacional"/>
    <s v="ACT_161"/>
    <s v="Implementar Modelo Integrado de Planeción y Gestión - Mipg en cada una de sus 7 dimensiones según corresponda"/>
    <s v="OAJ"/>
    <n v="4.4642857142857152E-4"/>
    <s v="Mar"/>
    <n v="7"/>
    <n v="7"/>
    <n v="1"/>
    <s v="Culminada"/>
    <n v="18"/>
    <n v="18"/>
    <n v="1"/>
    <m/>
    <m/>
  </r>
  <r>
    <n v="154"/>
    <s v="OE1;PR_10;ACT_161"/>
    <x v="0"/>
    <s v="Fortalecer la Vigilancia."/>
    <s v="PR_10"/>
    <n v="2"/>
    <x v="0"/>
    <s v="PAI_01 - Operacional"/>
    <s v="ACT_161"/>
    <s v="Implementar Modelo Integrado de Planeción y Gestión - Mipg en cada una de sus 7 dimensiones según corresponda"/>
    <s v="OAJ"/>
    <n v="4.4642857142857152E-4"/>
    <s v="Abr"/>
    <n v="2"/>
    <n v="2"/>
    <n v="1"/>
    <s v="Culminada"/>
    <n v="20"/>
    <n v="20"/>
    <n v="1"/>
    <m/>
    <m/>
  </r>
  <r>
    <n v="154"/>
    <s v="OE1;PR_10;ACT_161"/>
    <x v="0"/>
    <s v="Fortalecer la Vigilancia."/>
    <s v="PR_10"/>
    <n v="2"/>
    <x v="0"/>
    <s v="PAI_01 - Operacional"/>
    <s v="ACT_161"/>
    <s v="Implementar Modelo Integrado de Planeción y Gestión - Mipg en cada una de sus 7 dimensiones según corresponda"/>
    <s v="OAJ"/>
    <n v="4.4642857142857152E-4"/>
    <s v="May"/>
    <n v="2"/>
    <n v="2"/>
    <n v="1"/>
    <s v="Culminada"/>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Jun"/>
    <n v="0"/>
    <n v="0"/>
    <n v="0"/>
    <s v="Por Ejecutar"/>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Jul"/>
    <n v="0"/>
    <n v="0"/>
    <n v="0"/>
    <s v="Por Ejecutar"/>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Ago"/>
    <n v="0"/>
    <n v="0"/>
    <n v="0"/>
    <s v="Por Ejecutar"/>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Sep"/>
    <n v="0"/>
    <n v="0"/>
    <n v="0"/>
    <s v="Por Ejecutar"/>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Oct"/>
    <n v="0"/>
    <n v="0"/>
    <n v="0"/>
    <s v="Por Ejecutar"/>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Nov"/>
    <n v="0"/>
    <n v="0"/>
    <n v="0"/>
    <s v="Por Ejecutar"/>
    <n v="22"/>
    <n v="22"/>
    <n v="1"/>
    <m/>
    <m/>
  </r>
  <r>
    <n v="154"/>
    <s v="OE1;PR_10;ACT_161"/>
    <x v="0"/>
    <s v="Fortalecer la Vigilancia."/>
    <s v="PR_10"/>
    <n v="2"/>
    <x v="0"/>
    <s v="PAI_01 - Operacional"/>
    <s v="ACT_161"/>
    <s v="Implementar Modelo Integrado de Planeción y Gestión - Mipg en cada una de sus 7 dimensiones según corresponda"/>
    <s v="OAJ"/>
    <n v="4.4642857142857152E-4"/>
    <s v="Dic"/>
    <n v="0"/>
    <n v="0"/>
    <n v="0"/>
    <s v="Por Ejecutar"/>
    <n v="22"/>
    <n v="22"/>
    <n v="1"/>
    <m/>
    <m/>
  </r>
  <r>
    <n v="155"/>
    <s v="OE1;PR_10;ACT_213"/>
    <x v="0"/>
    <s v="Fortalecer la Vigilancia."/>
    <s v="PR_10"/>
    <n v="2"/>
    <x v="0"/>
    <s v="PAI_01 - Operacional"/>
    <s v="ACT_213"/>
    <s v="Investigación cobro de inspecciones no intrusivas. -Movimiento de contenedores"/>
    <s v="DP"/>
    <n v="4.4642857142857152E-4"/>
    <s v="Ene"/>
    <n v="0"/>
    <n v="0"/>
    <n v="0"/>
    <s v="Por Ejecutar"/>
    <n v="0"/>
    <n v="0"/>
    <n v="0"/>
    <n v="1"/>
    <n v="0.45"/>
  </r>
  <r>
    <n v="155"/>
    <s v="OE1;PR_10;ACT_213"/>
    <x v="0"/>
    <s v="Fortalecer la Vigilancia."/>
    <s v="PR_10"/>
    <n v="2"/>
    <x v="0"/>
    <s v="PAI_01 - Operacional"/>
    <s v="ACT_213"/>
    <s v="Investigación cobro de inspecciones no intrusivas. -Movimiento de contenedores"/>
    <s v="DP"/>
    <n v="4.4642857142857152E-4"/>
    <s v="Feb"/>
    <n v="0.06"/>
    <n v="0.06"/>
    <n v="1"/>
    <s v="Culminada"/>
    <n v="0.06"/>
    <n v="0.06"/>
    <n v="1"/>
    <m/>
    <m/>
  </r>
  <r>
    <n v="155"/>
    <s v="OE1;PR_10;ACT_213"/>
    <x v="0"/>
    <s v="Fortalecer la Vigilancia."/>
    <s v="PR_10"/>
    <n v="2"/>
    <x v="0"/>
    <s v="PAI_01 - Operacional"/>
    <s v="ACT_213"/>
    <s v="Investigación cobro de inspecciones no intrusivas. -Movimiento de contenedores"/>
    <s v="DP"/>
    <n v="4.4642857142857152E-4"/>
    <s v="Mar"/>
    <n v="0.15"/>
    <n v="0.15"/>
    <n v="1"/>
    <s v="Culminada"/>
    <n v="0.21"/>
    <n v="0.21"/>
    <n v="1"/>
    <m/>
    <m/>
  </r>
  <r>
    <n v="155"/>
    <s v="OE1;PR_10;ACT_213"/>
    <x v="0"/>
    <s v="Fortalecer la Vigilancia."/>
    <s v="PR_10"/>
    <n v="2"/>
    <x v="0"/>
    <s v="PAI_01 - Operacional"/>
    <s v="ACT_213"/>
    <s v="Investigación cobro de inspecciones no intrusivas. -Movimiento de contenedores"/>
    <s v="DP"/>
    <n v="4.4642857142857152E-4"/>
    <s v="Abr"/>
    <n v="0.06"/>
    <n v="0.06"/>
    <n v="1"/>
    <s v="Culminada"/>
    <n v="0.27"/>
    <n v="0.27"/>
    <n v="1"/>
    <m/>
    <m/>
  </r>
  <r>
    <n v="155"/>
    <s v="OE1;PR_10;ACT_213"/>
    <x v="0"/>
    <s v="Fortalecer la Vigilancia."/>
    <s v="PR_10"/>
    <n v="2"/>
    <x v="0"/>
    <s v="PAI_01 - Operacional"/>
    <s v="ACT_213"/>
    <s v="Investigación cobro de inspecciones no intrusivas. -Movimiento de contenedores"/>
    <s v="DP"/>
    <n v="4.4642857142857152E-4"/>
    <s v="May"/>
    <n v="0.06"/>
    <n v="0.06"/>
    <n v="1"/>
    <s v="Culminada"/>
    <n v="0.33"/>
    <n v="0.33"/>
    <n v="1"/>
    <m/>
    <m/>
  </r>
  <r>
    <n v="155"/>
    <s v="OE1;PR_10;ACT_213"/>
    <x v="0"/>
    <s v="Fortalecer la Vigilancia."/>
    <s v="PR_10"/>
    <n v="2"/>
    <x v="0"/>
    <s v="PAI_01 - Operacional"/>
    <s v="ACT_213"/>
    <s v="Investigación cobro de inspecciones no intrusivas. -Movimiento de contenedores"/>
    <s v="DP"/>
    <n v="4.4642857142857152E-4"/>
    <s v="Jun"/>
    <n v="0.12"/>
    <n v="0.12"/>
    <n v="1"/>
    <s v="Culminada"/>
    <n v="0.45"/>
    <n v="0.45"/>
    <n v="1"/>
    <m/>
    <m/>
  </r>
  <r>
    <n v="155"/>
    <s v="OE1;PR_10;ACT_213"/>
    <x v="0"/>
    <s v="Fortalecer la Vigilancia."/>
    <s v="PR_10"/>
    <n v="2"/>
    <x v="0"/>
    <s v="PAI_01 - Operacional"/>
    <s v="ACT_213"/>
    <s v="Investigación cobro de inspecciones no intrusivas. -Movimiento de contenedores"/>
    <s v="DP"/>
    <n v="4.4642857142857152E-4"/>
    <s v="Jul"/>
    <n v="0.12"/>
    <n v="0"/>
    <n v="0"/>
    <s v="Por Ejecutar"/>
    <n v="0.57000000000000006"/>
    <n v="0.45"/>
    <n v="0.78947368421052622"/>
    <m/>
    <m/>
  </r>
  <r>
    <n v="155"/>
    <s v="OE1;PR_10;ACT_213"/>
    <x v="0"/>
    <s v="Fortalecer la Vigilancia."/>
    <s v="PR_10"/>
    <n v="2"/>
    <x v="0"/>
    <s v="PAI_01 - Operacional"/>
    <s v="ACT_213"/>
    <s v="Investigación cobro de inspecciones no intrusivas. -Movimiento de contenedores"/>
    <s v="DP"/>
    <n v="4.4642857142857152E-4"/>
    <s v="Ago"/>
    <n v="0.09"/>
    <n v="0"/>
    <n v="0"/>
    <s v="Por Ejecutar"/>
    <n v="0.66"/>
    <n v="0.45"/>
    <n v="0.68181818181818177"/>
    <m/>
    <m/>
  </r>
  <r>
    <n v="155"/>
    <s v="OE1;PR_10;ACT_213"/>
    <x v="0"/>
    <s v="Fortalecer la Vigilancia."/>
    <s v="PR_10"/>
    <n v="2"/>
    <x v="0"/>
    <s v="PAI_01 - Operacional"/>
    <s v="ACT_213"/>
    <s v="Investigación cobro de inspecciones no intrusivas. -Movimiento de contenedores"/>
    <s v="DP"/>
    <n v="4.4642857142857152E-4"/>
    <s v="Sep"/>
    <n v="0.09"/>
    <n v="0"/>
    <n v="0"/>
    <s v="Por Ejecutar"/>
    <n v="0.75"/>
    <n v="0.45"/>
    <n v="0.6"/>
    <m/>
    <m/>
  </r>
  <r>
    <n v="155"/>
    <s v="OE1;PR_10;ACT_213"/>
    <x v="0"/>
    <s v="Fortalecer la Vigilancia."/>
    <s v="PR_10"/>
    <n v="2"/>
    <x v="0"/>
    <s v="PAI_01 - Operacional"/>
    <s v="ACT_213"/>
    <s v="Investigación cobro de inspecciones no intrusivas. -Movimiento de contenedores"/>
    <s v="DP"/>
    <n v="4.4642857142857152E-4"/>
    <s v="Oct"/>
    <n v="0.06"/>
    <n v="0"/>
    <n v="0"/>
    <s v="Por Ejecutar"/>
    <n v="0.81"/>
    <n v="0.45"/>
    <n v="0.55555555555555558"/>
    <m/>
    <m/>
  </r>
  <r>
    <n v="155"/>
    <s v="OE1;PR_10;ACT_213"/>
    <x v="0"/>
    <s v="Fortalecer la Vigilancia."/>
    <s v="PR_10"/>
    <n v="2"/>
    <x v="0"/>
    <s v="PAI_01 - Operacional"/>
    <s v="ACT_213"/>
    <s v="Investigación cobro de inspecciones no intrusivas. -Movimiento de contenedores"/>
    <s v="DP"/>
    <n v="4.4642857142857152E-4"/>
    <s v="Nov"/>
    <n v="0.04"/>
    <n v="0"/>
    <n v="0"/>
    <s v="Por Ejecutar"/>
    <n v="0.85000000000000009"/>
    <n v="0.45"/>
    <n v="0.52941176470588236"/>
    <m/>
    <m/>
  </r>
  <r>
    <n v="155"/>
    <s v="OE1;PR_10;ACT_213"/>
    <x v="0"/>
    <s v="Fortalecer la Vigilancia."/>
    <s v="PR_10"/>
    <n v="2"/>
    <x v="0"/>
    <s v="PAI_01 - Operacional"/>
    <s v="ACT_213"/>
    <s v="Investigación cobro de inspecciones no intrusivas. -Movimiento de contenedores"/>
    <s v="DP"/>
    <n v="4.4642857142857152E-4"/>
    <s v="Dic"/>
    <n v="0.15"/>
    <n v="0"/>
    <n v="0"/>
    <s v="Por Ejecutar"/>
    <n v="1"/>
    <n v="0.45"/>
    <n v="0.45"/>
    <m/>
    <m/>
  </r>
  <r>
    <n v="156"/>
    <s v="OE1;PR_10;ACT_214"/>
    <x v="0"/>
    <s v="Fortalecer la Vigilancia."/>
    <s v="PR_10"/>
    <n v="2"/>
    <x v="0"/>
    <s v="PAI_01 - Operacional"/>
    <s v="ACT_214"/>
    <s v="Proyecto piloto Conciliación en puertos &amp; usuarios_x000a_"/>
    <s v="DP"/>
    <n v="4.4642857142857152E-4"/>
    <s v="Ene"/>
    <n v="0"/>
    <n v="0"/>
    <n v="0"/>
    <s v="Por Ejecutar"/>
    <n v="0"/>
    <n v="0"/>
    <n v="0"/>
    <n v="0.25"/>
    <n v="0.1"/>
  </r>
  <r>
    <n v="156"/>
    <s v="OE1;PR_10;ACT_214"/>
    <x v="0"/>
    <s v="Fortalecer la Vigilancia."/>
    <s v="PR_10"/>
    <n v="2"/>
    <x v="0"/>
    <s v="PAI_01 - Operacional"/>
    <s v="ACT_214"/>
    <s v="Proyecto piloto Conciliación en puertos &amp; usuarios_x000a_"/>
    <s v="DP"/>
    <n v="4.4642857142857152E-4"/>
    <s v="Feb"/>
    <n v="0.02"/>
    <n v="0.02"/>
    <n v="1"/>
    <s v="Culminada"/>
    <n v="0.02"/>
    <n v="0.02"/>
    <n v="1"/>
    <m/>
    <m/>
  </r>
  <r>
    <n v="156"/>
    <s v="OE1;PR_10;ACT_214"/>
    <x v="0"/>
    <s v="Fortalecer la Vigilancia."/>
    <s v="PR_10"/>
    <n v="2"/>
    <x v="0"/>
    <s v="PAI_01 - Operacional"/>
    <s v="ACT_214"/>
    <s v="Proyecto piloto Conciliación en puertos &amp; usuarios_x000a_"/>
    <s v="DP"/>
    <n v="4.4642857142857152E-4"/>
    <s v="Mar"/>
    <n v="0.02"/>
    <n v="0.02"/>
    <n v="1"/>
    <s v="Culminada"/>
    <n v="0.04"/>
    <n v="0.04"/>
    <n v="1"/>
    <m/>
    <m/>
  </r>
  <r>
    <n v="156"/>
    <s v="OE1;PR_10;ACT_214"/>
    <x v="0"/>
    <s v="Fortalecer la Vigilancia."/>
    <s v="PR_10"/>
    <n v="2"/>
    <x v="0"/>
    <s v="PAI_01 - Operacional"/>
    <s v="ACT_214"/>
    <s v="Proyecto piloto Conciliación en puertos &amp; usuarios_x000a_"/>
    <s v="DP"/>
    <n v="4.4642857142857152E-4"/>
    <s v="Abr"/>
    <n v="0.02"/>
    <n v="0.02"/>
    <n v="1"/>
    <s v="Culminada"/>
    <n v="0.06"/>
    <n v="0.06"/>
    <n v="1"/>
    <m/>
    <m/>
  </r>
  <r>
    <n v="156"/>
    <s v="OE1;PR_10;ACT_214"/>
    <x v="0"/>
    <s v="Fortalecer la Vigilancia."/>
    <s v="PR_10"/>
    <n v="2"/>
    <x v="0"/>
    <s v="PAI_01 - Operacional"/>
    <s v="ACT_214"/>
    <s v="Proyecto piloto Conciliación en puertos &amp; usuarios_x000a_"/>
    <s v="DP"/>
    <n v="4.4642857142857152E-4"/>
    <s v="May"/>
    <n v="0.02"/>
    <n v="0.02"/>
    <n v="1"/>
    <s v="Culminada"/>
    <n v="0.08"/>
    <n v="0.08"/>
    <n v="1"/>
    <m/>
    <m/>
  </r>
  <r>
    <n v="156"/>
    <s v="OE1;PR_10;ACT_214"/>
    <x v="0"/>
    <s v="Fortalecer la Vigilancia."/>
    <s v="PR_10"/>
    <n v="2"/>
    <x v="0"/>
    <s v="PAI_01 - Operacional"/>
    <s v="ACT_214"/>
    <s v="Proyecto piloto Conciliación en puertos &amp; usuarios_x000a_"/>
    <s v="DP"/>
    <n v="4.4642857142857152E-4"/>
    <s v="Jun"/>
    <n v="0.02"/>
    <n v="0.02"/>
    <n v="1"/>
    <s v="Culminada"/>
    <n v="0.1"/>
    <n v="0.1"/>
    <n v="1"/>
    <m/>
    <m/>
  </r>
  <r>
    <n v="156"/>
    <s v="OE1;PR_10;ACT_214"/>
    <x v="0"/>
    <s v="Fortalecer la Vigilancia."/>
    <s v="PR_10"/>
    <n v="2"/>
    <x v="0"/>
    <s v="PAI_01 - Operacional"/>
    <s v="ACT_214"/>
    <s v="Proyecto piloto Conciliación en puertos &amp; usuarios_x000a_"/>
    <s v="DP"/>
    <n v="4.4642857142857152E-4"/>
    <s v="Jul"/>
    <n v="0.02"/>
    <n v="0"/>
    <n v="0"/>
    <s v="Por Ejecutar"/>
    <n v="0.12000000000000001"/>
    <n v="0.1"/>
    <n v="0.83333333333333326"/>
    <m/>
    <m/>
  </r>
  <r>
    <n v="156"/>
    <s v="OE1;PR_10;ACT_214"/>
    <x v="0"/>
    <s v="Fortalecer la Vigilancia."/>
    <s v="PR_10"/>
    <n v="2"/>
    <x v="0"/>
    <s v="PAI_01 - Operacional"/>
    <s v="ACT_214"/>
    <s v="Proyecto piloto Conciliación en puertos &amp; usuarios_x000a_"/>
    <s v="DP"/>
    <n v="4.4642857142857152E-4"/>
    <s v="Ago"/>
    <n v="0.02"/>
    <n v="0"/>
    <n v="0"/>
    <s v="Por Ejecutar"/>
    <n v="0.14000000000000001"/>
    <n v="0.1"/>
    <n v="0.7142857142857143"/>
    <m/>
    <m/>
  </r>
  <r>
    <n v="156"/>
    <s v="OE1;PR_10;ACT_214"/>
    <x v="0"/>
    <s v="Fortalecer la Vigilancia."/>
    <s v="PR_10"/>
    <n v="2"/>
    <x v="0"/>
    <s v="PAI_01 - Operacional"/>
    <s v="ACT_214"/>
    <s v="Proyecto piloto Conciliación en puertos &amp; usuarios_x000a_"/>
    <s v="DP"/>
    <n v="4.4642857142857152E-4"/>
    <s v="Sep"/>
    <n v="0.02"/>
    <n v="0"/>
    <n v="0"/>
    <s v="Por Ejecutar"/>
    <n v="0.16"/>
    <n v="0.1"/>
    <n v="0.625"/>
    <m/>
    <m/>
  </r>
  <r>
    <n v="156"/>
    <s v="OE1;PR_10;ACT_214"/>
    <x v="0"/>
    <s v="Fortalecer la Vigilancia."/>
    <s v="PR_10"/>
    <n v="2"/>
    <x v="0"/>
    <s v="PAI_01 - Operacional"/>
    <s v="ACT_214"/>
    <s v="Proyecto piloto Conciliación en puertos &amp; usuarios_x000a_"/>
    <s v="DP"/>
    <n v="4.4642857142857152E-4"/>
    <s v="Oct"/>
    <n v="0.03"/>
    <n v="0"/>
    <n v="0"/>
    <s v="Por Ejecutar"/>
    <n v="0.19"/>
    <n v="0.1"/>
    <n v="0.52631578947368418"/>
    <m/>
    <m/>
  </r>
  <r>
    <n v="156"/>
    <s v="OE1;PR_10;ACT_214"/>
    <x v="0"/>
    <s v="Fortalecer la Vigilancia."/>
    <s v="PR_10"/>
    <n v="2"/>
    <x v="0"/>
    <s v="PAI_01 - Operacional"/>
    <s v="ACT_214"/>
    <s v="Proyecto piloto Conciliación en puertos &amp; usuarios_x000a_"/>
    <s v="DP"/>
    <n v="4.4642857142857152E-4"/>
    <s v="Nov"/>
    <n v="0.03"/>
    <n v="0"/>
    <n v="0"/>
    <s v="Por Ejecutar"/>
    <n v="0.22"/>
    <n v="0.1"/>
    <n v="0.45454545454545459"/>
    <m/>
    <m/>
  </r>
  <r>
    <n v="156"/>
    <s v="OE1;PR_10;ACT_214"/>
    <x v="0"/>
    <s v="Fortalecer la Vigilancia."/>
    <s v="PR_10"/>
    <n v="2"/>
    <x v="0"/>
    <s v="PAI_01 - Operacional"/>
    <s v="ACT_214"/>
    <s v="Proyecto piloto Conciliación en puertos &amp; usuarios_x000a_"/>
    <s v="DP"/>
    <n v="4.4642857142857152E-4"/>
    <s v="Dic"/>
    <n v="0.03"/>
    <n v="0"/>
    <n v="0"/>
    <s v="Por Ejecutar"/>
    <n v="0.25"/>
    <n v="0.1"/>
    <n v="0.4"/>
    <m/>
    <m/>
  </r>
  <r>
    <n v="157"/>
    <s v="OE1;PR_10;ACT_215"/>
    <x v="0"/>
    <s v="Fortalecer la Vigilancia."/>
    <s v="PR_10"/>
    <n v="2"/>
    <x v="0"/>
    <s v="PAI_01 - Operacional"/>
    <s v="ACT_215"/>
    <s v="Plan Piloto de Formalización de Cabotaje en Buenaventura"/>
    <s v="DP"/>
    <n v="4.4642857142857152E-4"/>
    <s v="Ene"/>
    <n v="0.02"/>
    <n v="0.02"/>
    <n v="1"/>
    <s v="Culminada"/>
    <n v="0.02"/>
    <n v="0.02"/>
    <n v="1"/>
    <n v="0.24999999999999997"/>
    <n v="0.12000000000000001"/>
  </r>
  <r>
    <n v="157"/>
    <s v="OE1;PR_10;ACT_215"/>
    <x v="0"/>
    <s v="Fortalecer la Vigilancia."/>
    <s v="PR_10"/>
    <n v="2"/>
    <x v="0"/>
    <s v="PAI_01 - Operacional"/>
    <s v="ACT_215"/>
    <s v="Plan Piloto de Formalización de Cabotaje en Buenaventura"/>
    <s v="DP"/>
    <n v="4.4642857142857152E-4"/>
    <s v="Feb"/>
    <n v="0.02"/>
    <n v="0.02"/>
    <n v="1"/>
    <s v="Culminada"/>
    <n v="0.04"/>
    <n v="0.04"/>
    <n v="1"/>
    <m/>
    <m/>
  </r>
  <r>
    <n v="157"/>
    <s v="OE1;PR_10;ACT_215"/>
    <x v="0"/>
    <s v="Fortalecer la Vigilancia."/>
    <s v="PR_10"/>
    <n v="2"/>
    <x v="0"/>
    <s v="PAI_01 - Operacional"/>
    <s v="ACT_215"/>
    <s v="Plan Piloto de Formalización de Cabotaje en Buenaventura"/>
    <s v="DP"/>
    <n v="4.4642857142857152E-4"/>
    <s v="Mar"/>
    <n v="0.02"/>
    <n v="0.02"/>
    <n v="1"/>
    <s v="Culminada"/>
    <n v="0.06"/>
    <n v="0.06"/>
    <n v="1"/>
    <m/>
    <m/>
  </r>
  <r>
    <n v="157"/>
    <s v="OE1;PR_10;ACT_215"/>
    <x v="0"/>
    <s v="Fortalecer la Vigilancia."/>
    <s v="PR_10"/>
    <n v="2"/>
    <x v="0"/>
    <s v="PAI_01 - Operacional"/>
    <s v="ACT_215"/>
    <s v="Plan Piloto de Formalización de Cabotaje en Buenaventura"/>
    <s v="DP"/>
    <n v="4.4642857142857152E-4"/>
    <s v="Abr"/>
    <n v="0.02"/>
    <n v="0.02"/>
    <n v="1"/>
    <s v="Culminada"/>
    <n v="0.08"/>
    <n v="0.08"/>
    <n v="1"/>
    <m/>
    <m/>
  </r>
  <r>
    <n v="157"/>
    <s v="OE1;PR_10;ACT_215"/>
    <x v="0"/>
    <s v="Fortalecer la Vigilancia."/>
    <s v="PR_10"/>
    <n v="2"/>
    <x v="0"/>
    <s v="PAI_01 - Operacional"/>
    <s v="ACT_215"/>
    <s v="Plan Piloto de Formalización de Cabotaje en Buenaventura"/>
    <s v="DP"/>
    <n v="4.4642857142857152E-4"/>
    <s v="May"/>
    <n v="0.02"/>
    <n v="0.02"/>
    <n v="1"/>
    <s v="Culminada"/>
    <n v="0.1"/>
    <n v="0.1"/>
    <n v="1"/>
    <m/>
    <m/>
  </r>
  <r>
    <n v="157"/>
    <s v="OE1;PR_10;ACT_215"/>
    <x v="0"/>
    <s v="Fortalecer la Vigilancia."/>
    <s v="PR_10"/>
    <n v="2"/>
    <x v="0"/>
    <s v="PAI_01 - Operacional"/>
    <s v="ACT_215"/>
    <s v="Plan Piloto de Formalización de Cabotaje en Buenaventura"/>
    <s v="DP"/>
    <n v="4.4642857142857152E-4"/>
    <s v="Jun"/>
    <n v="0.02"/>
    <n v="0.02"/>
    <n v="1"/>
    <s v="Culminada"/>
    <n v="0.12000000000000001"/>
    <n v="0.12000000000000001"/>
    <n v="1"/>
    <m/>
    <m/>
  </r>
  <r>
    <n v="157"/>
    <s v="OE1;PR_10;ACT_215"/>
    <x v="0"/>
    <s v="Fortalecer la Vigilancia."/>
    <s v="PR_10"/>
    <n v="2"/>
    <x v="0"/>
    <s v="PAI_01 - Operacional"/>
    <s v="ACT_215"/>
    <s v="Plan Piloto de Formalización de Cabotaje en Buenaventura"/>
    <s v="DP"/>
    <n v="4.4642857142857152E-4"/>
    <s v="Jul"/>
    <n v="0.02"/>
    <n v="0"/>
    <n v="0"/>
    <s v="Por Ejecutar"/>
    <n v="0.14000000000000001"/>
    <n v="0.12000000000000001"/>
    <n v="0.8571428571428571"/>
    <m/>
    <m/>
  </r>
  <r>
    <n v="157"/>
    <s v="OE1;PR_10;ACT_215"/>
    <x v="0"/>
    <s v="Fortalecer la Vigilancia."/>
    <s v="PR_10"/>
    <n v="2"/>
    <x v="0"/>
    <s v="PAI_01 - Operacional"/>
    <s v="ACT_215"/>
    <s v="Plan Piloto de Formalización de Cabotaje en Buenaventura"/>
    <s v="DP"/>
    <n v="4.4642857142857152E-4"/>
    <s v="Ago"/>
    <n v="0.02"/>
    <n v="0"/>
    <n v="0"/>
    <s v="Por Ejecutar"/>
    <n v="0.16"/>
    <n v="0.12000000000000001"/>
    <n v="0.75"/>
    <m/>
    <m/>
  </r>
  <r>
    <n v="157"/>
    <s v="OE1;PR_10;ACT_215"/>
    <x v="0"/>
    <s v="Fortalecer la Vigilancia."/>
    <s v="PR_10"/>
    <n v="2"/>
    <x v="0"/>
    <s v="PAI_01 - Operacional"/>
    <s v="ACT_215"/>
    <s v="Plan Piloto de Formalización de Cabotaje en Buenaventura"/>
    <s v="DP"/>
    <n v="4.4642857142857152E-4"/>
    <s v="Sep"/>
    <n v="0.02"/>
    <n v="0"/>
    <n v="0"/>
    <s v="Por Ejecutar"/>
    <n v="0.18"/>
    <n v="0.12000000000000001"/>
    <n v="0.66666666666666674"/>
    <m/>
    <m/>
  </r>
  <r>
    <n v="157"/>
    <s v="OE1;PR_10;ACT_215"/>
    <x v="0"/>
    <s v="Fortalecer la Vigilancia."/>
    <s v="PR_10"/>
    <n v="2"/>
    <x v="0"/>
    <s v="PAI_01 - Operacional"/>
    <s v="ACT_215"/>
    <s v="Plan Piloto de Formalización de Cabotaje en Buenaventura"/>
    <s v="DP"/>
    <n v="4.4642857142857152E-4"/>
    <s v="Oct"/>
    <n v="0.02"/>
    <n v="0"/>
    <n v="0"/>
    <s v="Por Ejecutar"/>
    <n v="0.19999999999999998"/>
    <n v="0.12000000000000001"/>
    <n v="0.60000000000000009"/>
    <m/>
    <m/>
  </r>
  <r>
    <n v="157"/>
    <s v="OE1;PR_10;ACT_215"/>
    <x v="0"/>
    <s v="Fortalecer la Vigilancia."/>
    <s v="PR_10"/>
    <n v="2"/>
    <x v="0"/>
    <s v="PAI_01 - Operacional"/>
    <s v="ACT_215"/>
    <s v="Plan Piloto de Formalización de Cabotaje en Buenaventura"/>
    <s v="DP"/>
    <n v="4.4642857142857152E-4"/>
    <s v="Nov"/>
    <n v="0.02"/>
    <n v="0"/>
    <n v="0"/>
    <s v="Por Ejecutar"/>
    <n v="0.21999999999999997"/>
    <n v="0.12000000000000001"/>
    <n v="0.54545454545454553"/>
    <m/>
    <m/>
  </r>
  <r>
    <n v="157"/>
    <s v="OE1;PR_10;ACT_215"/>
    <x v="0"/>
    <s v="Fortalecer la Vigilancia."/>
    <s v="PR_10"/>
    <n v="2"/>
    <x v="0"/>
    <s v="PAI_01 - Operacional"/>
    <s v="ACT_215"/>
    <s v="Plan Piloto de Formalización de Cabotaje en Buenaventura"/>
    <s v="DP"/>
    <n v="4.4642857142857152E-4"/>
    <s v="Dic"/>
    <n v="0.03"/>
    <n v="0"/>
    <n v="0"/>
    <s v="Por Ejecutar"/>
    <n v="0.24999999999999997"/>
    <n v="0.12000000000000001"/>
    <n v="0.48000000000000009"/>
    <m/>
    <m/>
  </r>
  <r>
    <n v="158"/>
    <s v="OE1;PR_01;ACT_216"/>
    <x v="0"/>
    <s v="Fortalecer la Vigilancia."/>
    <s v="PR_01"/>
    <n v="1"/>
    <x v="1"/>
    <s v="PEI_01 - Campañas de Prevención y Promoción para la formalización."/>
    <s v="ACT_216"/>
    <s v="1.1 Identificar zona geográfica_x000a_"/>
    <s v="DP"/>
    <n v="4.4642857142857152E-4"/>
    <s v="Ene"/>
    <n v="2.0833333333333332E-2"/>
    <n v="2.0799999999999999E-2"/>
    <n v="0.99839999999999995"/>
    <s v="Culminada"/>
    <n v="2.0833333333333332E-2"/>
    <n v="2.0799999999999999E-2"/>
    <n v="0.99839999999999995"/>
    <n v="6.25E-2"/>
    <n v="6.2399999999999997E-2"/>
  </r>
  <r>
    <n v="158"/>
    <s v="OE1;PR_01;ACT_216"/>
    <x v="0"/>
    <s v="Fortalecer la Vigilancia."/>
    <s v="PR_01"/>
    <n v="1"/>
    <x v="1"/>
    <s v="PEI_01 - Campañas de Prevención y Promoción para la formalización."/>
    <s v="ACT_216"/>
    <s v="1.1 Identificar zona geográfica_x000a_"/>
    <s v="DP"/>
    <n v="4.4642857142857152E-4"/>
    <s v="Feb"/>
    <n v="2.0833333333333332E-2"/>
    <n v="2.0799999999999999E-2"/>
    <n v="0.99839999999999995"/>
    <s v="Culminada"/>
    <n v="4.1666666666666664E-2"/>
    <n v="4.1599999999999998E-2"/>
    <n v="0.99839999999999995"/>
    <m/>
    <m/>
  </r>
  <r>
    <n v="158"/>
    <s v="OE1;PR_01;ACT_216"/>
    <x v="0"/>
    <s v="Fortalecer la Vigilancia."/>
    <s v="PR_01"/>
    <n v="1"/>
    <x v="1"/>
    <s v="PEI_01 - Campañas de Prevención y Promoción para la formalización."/>
    <s v="ACT_216"/>
    <s v="1.1 Identificar zona geográfica_x000a_"/>
    <s v="DP"/>
    <n v="4.4642857142857152E-4"/>
    <s v="Mar"/>
    <n v="2.0833333333333332E-2"/>
    <n v="2.0799999999999999E-2"/>
    <n v="0.99839999999999995"/>
    <s v="Culminada"/>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Abr"/>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May"/>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Jun"/>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Jul"/>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Ago"/>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Sep"/>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Oct"/>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Nov"/>
    <n v="0"/>
    <n v="0"/>
    <n v="0"/>
    <s v="Por Ejecutar"/>
    <n v="6.25E-2"/>
    <n v="6.2399999999999997E-2"/>
    <n v="0.99839999999999995"/>
    <m/>
    <m/>
  </r>
  <r>
    <n v="158"/>
    <s v="OE1;PR_01;ACT_216"/>
    <x v="0"/>
    <s v="Fortalecer la Vigilancia."/>
    <s v="PR_01"/>
    <n v="1"/>
    <x v="1"/>
    <s v="PEI_01 - Campañas de Prevención y Promoción para la formalización."/>
    <s v="ACT_216"/>
    <s v="1.1 Identificar zona geográfica_x000a_"/>
    <s v="DP"/>
    <n v="4.4642857142857152E-4"/>
    <s v="Dic"/>
    <n v="0"/>
    <n v="0"/>
    <n v="0"/>
    <s v="Por Ejecutar"/>
    <n v="6.25E-2"/>
    <n v="6.2399999999999997E-2"/>
    <n v="0.99839999999999995"/>
    <m/>
    <m/>
  </r>
  <r>
    <n v="159"/>
    <s v="OE1;PR_01;ACT_217"/>
    <x v="0"/>
    <s v="Fortalecer la Vigilancia."/>
    <s v="PR_01"/>
    <n v="1"/>
    <x v="1"/>
    <s v="PEI_01 - Campañas de Prevención y Promoción para la formalización."/>
    <s v="ACT_217"/>
    <s v="1.2 Establecer acciones"/>
    <s v="DP"/>
    <n v="4.4642857142857152E-4"/>
    <s v="Ene"/>
    <n v="0"/>
    <n v="0"/>
    <n v="0"/>
    <s v="Por Ejecutar"/>
    <n v="0"/>
    <n v="0"/>
    <n v="0"/>
    <n v="6.25E-2"/>
    <n v="3.1199999999999999E-2"/>
  </r>
  <r>
    <n v="159"/>
    <s v="OE1;PR_01;ACT_217"/>
    <x v="0"/>
    <s v="Fortalecer la Vigilancia."/>
    <s v="PR_01"/>
    <n v="1"/>
    <x v="1"/>
    <s v="PEI_01 - Campañas de Prevención y Promoción para la formalización."/>
    <s v="ACT_217"/>
    <s v="1.2 Establecer acciones"/>
    <s v="DP"/>
    <n v="4.4642857142857152E-4"/>
    <s v="Feb"/>
    <n v="0"/>
    <n v="0"/>
    <n v="0"/>
    <s v="Por Ejecutar"/>
    <n v="0"/>
    <n v="0"/>
    <n v="0"/>
    <m/>
    <m/>
  </r>
  <r>
    <n v="159"/>
    <s v="OE1;PR_01;ACT_217"/>
    <x v="0"/>
    <s v="Fortalecer la Vigilancia."/>
    <s v="PR_01"/>
    <n v="1"/>
    <x v="1"/>
    <s v="PEI_01 - Campañas de Prevención y Promoción para la formalización."/>
    <s v="ACT_217"/>
    <s v="1.2 Establecer acciones"/>
    <s v="DP"/>
    <n v="4.4642857142857152E-4"/>
    <s v="Mar"/>
    <n v="0"/>
    <n v="0"/>
    <n v="0"/>
    <s v="Por Ejecutar"/>
    <n v="0"/>
    <n v="0"/>
    <n v="0"/>
    <m/>
    <m/>
  </r>
  <r>
    <n v="159"/>
    <s v="OE1;PR_01;ACT_217"/>
    <x v="0"/>
    <s v="Fortalecer la Vigilancia."/>
    <s v="PR_01"/>
    <n v="1"/>
    <x v="1"/>
    <s v="PEI_01 - Campañas de Prevención y Promoción para la formalización."/>
    <s v="ACT_217"/>
    <s v="1.2 Establecer acciones"/>
    <s v="DP"/>
    <n v="4.4642857142857152E-4"/>
    <s v="Abr"/>
    <n v="1.04E-2"/>
    <n v="1.04E-2"/>
    <n v="1"/>
    <s v="Culminada"/>
    <n v="1.04E-2"/>
    <n v="1.04E-2"/>
    <n v="1"/>
    <m/>
    <m/>
  </r>
  <r>
    <n v="159"/>
    <s v="OE1;PR_01;ACT_217"/>
    <x v="0"/>
    <s v="Fortalecer la Vigilancia."/>
    <s v="PR_01"/>
    <n v="1"/>
    <x v="1"/>
    <s v="PEI_01 - Campañas de Prevención y Promoción para la formalización."/>
    <s v="ACT_217"/>
    <s v="1.2 Establecer acciones"/>
    <s v="DP"/>
    <n v="4.4642857142857152E-4"/>
    <s v="May"/>
    <n v="1.04E-2"/>
    <n v="1.04E-2"/>
    <n v="1"/>
    <s v="Culminada"/>
    <n v="2.0799999999999999E-2"/>
    <n v="2.0799999999999999E-2"/>
    <n v="1"/>
    <m/>
    <m/>
  </r>
  <r>
    <n v="159"/>
    <s v="OE1;PR_01;ACT_217"/>
    <x v="0"/>
    <s v="Fortalecer la Vigilancia."/>
    <s v="PR_01"/>
    <n v="1"/>
    <x v="1"/>
    <s v="PEI_01 - Campañas de Prevención y Promoción para la formalización."/>
    <s v="ACT_217"/>
    <s v="1.2 Establecer acciones"/>
    <s v="DP"/>
    <n v="4.4642857142857152E-4"/>
    <s v="Jun"/>
    <n v="1.04E-2"/>
    <n v="1.04E-2"/>
    <n v="1"/>
    <s v="Culminada"/>
    <n v="3.1199999999999999E-2"/>
    <n v="3.1199999999999999E-2"/>
    <n v="1"/>
    <m/>
    <m/>
  </r>
  <r>
    <n v="159"/>
    <s v="OE1;PR_01;ACT_217"/>
    <x v="0"/>
    <s v="Fortalecer la Vigilancia."/>
    <s v="PR_01"/>
    <n v="1"/>
    <x v="1"/>
    <s v="PEI_01 - Campañas de Prevención y Promoción para la formalización."/>
    <s v="ACT_217"/>
    <s v="1.2 Establecer acciones"/>
    <s v="DP"/>
    <n v="4.4642857142857152E-4"/>
    <s v="Jul"/>
    <n v="1.04E-2"/>
    <n v="0"/>
    <n v="0"/>
    <s v="Por Ejecutar"/>
    <n v="4.1599999999999998E-2"/>
    <n v="3.1199999999999999E-2"/>
    <n v="0.75"/>
    <m/>
    <m/>
  </r>
  <r>
    <n v="159"/>
    <s v="OE1;PR_01;ACT_217"/>
    <x v="0"/>
    <s v="Fortalecer la Vigilancia."/>
    <s v="PR_01"/>
    <n v="1"/>
    <x v="1"/>
    <s v="PEI_01 - Campañas de Prevención y Promoción para la formalización."/>
    <s v="ACT_217"/>
    <s v="1.2 Establecer acciones"/>
    <s v="DP"/>
    <n v="4.4642857142857152E-4"/>
    <s v="Ago"/>
    <n v="1.04E-2"/>
    <n v="0"/>
    <n v="0"/>
    <s v="Por Ejecutar"/>
    <n v="5.1999999999999998E-2"/>
    <n v="3.1199999999999999E-2"/>
    <n v="0.6"/>
    <m/>
    <m/>
  </r>
  <r>
    <n v="159"/>
    <s v="OE1;PR_01;ACT_217"/>
    <x v="0"/>
    <s v="Fortalecer la Vigilancia."/>
    <s v="PR_01"/>
    <n v="1"/>
    <x v="1"/>
    <s v="PEI_01 - Campañas de Prevención y Promoción para la formalización."/>
    <s v="ACT_217"/>
    <s v="1.2 Establecer acciones"/>
    <s v="DP"/>
    <n v="4.4642857142857152E-4"/>
    <s v="Sep"/>
    <n v="1.0500000000000001E-2"/>
    <n v="0"/>
    <n v="0"/>
    <s v="Por Ejecutar"/>
    <n v="6.25E-2"/>
    <n v="3.1199999999999999E-2"/>
    <n v="0.49919999999999998"/>
    <m/>
    <m/>
  </r>
  <r>
    <n v="159"/>
    <s v="OE1;PR_01;ACT_217"/>
    <x v="0"/>
    <s v="Fortalecer la Vigilancia."/>
    <s v="PR_01"/>
    <n v="1"/>
    <x v="1"/>
    <s v="PEI_01 - Campañas de Prevención y Promoción para la formalización."/>
    <s v="ACT_217"/>
    <s v="1.2 Establecer acciones"/>
    <s v="DP"/>
    <n v="4.4642857142857152E-4"/>
    <s v="Oct"/>
    <n v="0"/>
    <n v="0"/>
    <n v="0"/>
    <s v="Por Ejecutar"/>
    <n v="6.25E-2"/>
    <n v="3.1199999999999999E-2"/>
    <n v="0.49919999999999998"/>
    <m/>
    <m/>
  </r>
  <r>
    <n v="159"/>
    <s v="OE1;PR_01;ACT_217"/>
    <x v="0"/>
    <s v="Fortalecer la Vigilancia."/>
    <s v="PR_01"/>
    <n v="1"/>
    <x v="1"/>
    <s v="PEI_01 - Campañas de Prevención y Promoción para la formalización."/>
    <s v="ACT_217"/>
    <s v="1.2 Establecer acciones"/>
    <s v="DP"/>
    <n v="4.4642857142857152E-4"/>
    <s v="Nov"/>
    <n v="0"/>
    <n v="0"/>
    <n v="0"/>
    <s v="Por Ejecutar"/>
    <n v="6.25E-2"/>
    <n v="3.1199999999999999E-2"/>
    <n v="0.49919999999999998"/>
    <m/>
    <m/>
  </r>
  <r>
    <n v="159"/>
    <s v="OE1;PR_01;ACT_217"/>
    <x v="0"/>
    <s v="Fortalecer la Vigilancia."/>
    <s v="PR_01"/>
    <n v="1"/>
    <x v="1"/>
    <s v="PEI_01 - Campañas de Prevención y Promoción para la formalización."/>
    <s v="ACT_217"/>
    <s v="1.2 Establecer acciones"/>
    <s v="DP"/>
    <n v="4.4642857142857152E-4"/>
    <s v="Dic"/>
    <n v="0"/>
    <n v="0"/>
    <n v="0"/>
    <s v="Por Ejecutar"/>
    <n v="6.25E-2"/>
    <n v="3.1199999999999999E-2"/>
    <n v="0.49919999999999998"/>
    <m/>
    <m/>
  </r>
  <r>
    <n v="160"/>
    <s v="OE1;PR_01;ACT_218"/>
    <x v="0"/>
    <s v="Fortalecer la Vigilancia."/>
    <s v="PR_01"/>
    <n v="1"/>
    <x v="1"/>
    <s v="PEI_01 - Campañas de Prevención y Promoción para la formalización."/>
    <s v="ACT_218"/>
    <s v="1.3 Efectuar seguimiento"/>
    <s v="DP"/>
    <n v="4.4642857142857152E-4"/>
    <s v="Ene"/>
    <n v="0"/>
    <n v="0"/>
    <n v="0"/>
    <s v="Por Ejecutar"/>
    <n v="0"/>
    <n v="0"/>
    <n v="0"/>
    <n v="6.25E-2"/>
    <n v="0"/>
  </r>
  <r>
    <n v="160"/>
    <s v="OE1;PR_01;ACT_218"/>
    <x v="0"/>
    <s v="Fortalecer la Vigilancia."/>
    <s v="PR_01"/>
    <n v="1"/>
    <x v="1"/>
    <s v="PEI_01 - Campañas de Prevención y Promoción para la formalización."/>
    <s v="ACT_218"/>
    <s v="1.3 Efectuar seguimiento"/>
    <s v="DP"/>
    <n v="4.4642857142857152E-4"/>
    <s v="Feb"/>
    <n v="0"/>
    <n v="0"/>
    <n v="0"/>
    <s v="Por Ejecutar"/>
    <n v="0"/>
    <n v="0"/>
    <n v="0"/>
    <m/>
    <m/>
  </r>
  <r>
    <n v="160"/>
    <s v="OE1;PR_01;ACT_218"/>
    <x v="0"/>
    <s v="Fortalecer la Vigilancia."/>
    <s v="PR_01"/>
    <n v="1"/>
    <x v="1"/>
    <s v="PEI_01 - Campañas de Prevención y Promoción para la formalización."/>
    <s v="ACT_218"/>
    <s v="1.3 Efectuar seguimiento"/>
    <s v="DP"/>
    <n v="4.4642857142857152E-4"/>
    <s v="Mar"/>
    <n v="0"/>
    <n v="0"/>
    <n v="0"/>
    <s v="Por Ejecutar"/>
    <n v="0"/>
    <n v="0"/>
    <n v="0"/>
    <m/>
    <m/>
  </r>
  <r>
    <n v="160"/>
    <s v="OE1;PR_01;ACT_218"/>
    <x v="0"/>
    <s v="Fortalecer la Vigilancia."/>
    <s v="PR_01"/>
    <n v="1"/>
    <x v="1"/>
    <s v="PEI_01 - Campañas de Prevención y Promoción para la formalización."/>
    <s v="ACT_218"/>
    <s v="1.3 Efectuar seguimiento"/>
    <s v="DP"/>
    <n v="4.4642857142857152E-4"/>
    <s v="Abr"/>
    <n v="0"/>
    <n v="0"/>
    <n v="0"/>
    <s v="Por Ejecutar"/>
    <n v="0"/>
    <n v="0"/>
    <n v="0"/>
    <m/>
    <m/>
  </r>
  <r>
    <n v="160"/>
    <s v="OE1;PR_01;ACT_218"/>
    <x v="0"/>
    <s v="Fortalecer la Vigilancia."/>
    <s v="PR_01"/>
    <n v="1"/>
    <x v="1"/>
    <s v="PEI_01 - Campañas de Prevención y Promoción para la formalización."/>
    <s v="ACT_218"/>
    <s v="1.3 Efectuar seguimiento"/>
    <s v="DP"/>
    <n v="4.4642857142857152E-4"/>
    <s v="May"/>
    <n v="0"/>
    <n v="0"/>
    <n v="0"/>
    <s v="Por Ejecutar"/>
    <n v="0"/>
    <n v="0"/>
    <n v="0"/>
    <m/>
    <m/>
  </r>
  <r>
    <n v="160"/>
    <s v="OE1;PR_01;ACT_218"/>
    <x v="0"/>
    <s v="Fortalecer la Vigilancia."/>
    <s v="PR_01"/>
    <n v="1"/>
    <x v="1"/>
    <s v="PEI_01 - Campañas de Prevención y Promoción para la formalización."/>
    <s v="ACT_218"/>
    <s v="1.3 Efectuar seguimiento"/>
    <s v="DP"/>
    <n v="4.4642857142857152E-4"/>
    <s v="Jun"/>
    <n v="0"/>
    <n v="0"/>
    <n v="0"/>
    <s v="Por Ejecutar"/>
    <n v="0"/>
    <n v="0"/>
    <n v="0"/>
    <m/>
    <m/>
  </r>
  <r>
    <n v="160"/>
    <s v="OE1;PR_01;ACT_218"/>
    <x v="0"/>
    <s v="Fortalecer la Vigilancia."/>
    <s v="PR_01"/>
    <n v="1"/>
    <x v="1"/>
    <s v="PEI_01 - Campañas de Prevención y Promoción para la formalización."/>
    <s v="ACT_218"/>
    <s v="1.3 Efectuar seguimiento"/>
    <s v="DP"/>
    <n v="4.4642857142857152E-4"/>
    <s v="Jul"/>
    <n v="2.0833333333333332E-2"/>
    <n v="0"/>
    <n v="0"/>
    <s v="Por Ejecutar"/>
    <n v="2.0833333333333332E-2"/>
    <n v="0"/>
    <n v="0"/>
    <m/>
    <m/>
  </r>
  <r>
    <n v="160"/>
    <s v="OE1;PR_01;ACT_218"/>
    <x v="0"/>
    <s v="Fortalecer la Vigilancia."/>
    <s v="PR_01"/>
    <n v="1"/>
    <x v="1"/>
    <s v="PEI_01 - Campañas de Prevención y Promoción para la formalización."/>
    <s v="ACT_218"/>
    <s v="1.3 Efectuar seguimiento"/>
    <s v="DP"/>
    <n v="4.4642857142857152E-4"/>
    <s v="Ago"/>
    <n v="2.0833333333333332E-2"/>
    <n v="0"/>
    <n v="0"/>
    <s v="Por Ejecutar"/>
    <n v="4.1666666666666664E-2"/>
    <n v="0"/>
    <n v="0"/>
    <m/>
    <m/>
  </r>
  <r>
    <n v="160"/>
    <s v="OE1;PR_01;ACT_218"/>
    <x v="0"/>
    <s v="Fortalecer la Vigilancia."/>
    <s v="PR_01"/>
    <n v="1"/>
    <x v="1"/>
    <s v="PEI_01 - Campañas de Prevención y Promoción para la formalización."/>
    <s v="ACT_218"/>
    <s v="1.3 Efectuar seguimiento"/>
    <s v="DP"/>
    <n v="4.4642857142857152E-4"/>
    <s v="Sep"/>
    <n v="2.0833333333333332E-2"/>
    <n v="0"/>
    <n v="0"/>
    <s v="Por Ejecutar"/>
    <n v="6.25E-2"/>
    <n v="0"/>
    <n v="0"/>
    <m/>
    <m/>
  </r>
  <r>
    <n v="160"/>
    <s v="OE1;PR_01;ACT_218"/>
    <x v="0"/>
    <s v="Fortalecer la Vigilancia."/>
    <s v="PR_01"/>
    <n v="1"/>
    <x v="1"/>
    <s v="PEI_01 - Campañas de Prevención y Promoción para la formalización."/>
    <s v="ACT_218"/>
    <s v="1.3 Efectuar seguimiento"/>
    <s v="DP"/>
    <n v="4.4642857142857152E-4"/>
    <s v="Oct"/>
    <n v="0"/>
    <n v="0"/>
    <n v="0"/>
    <s v="Por Ejecutar"/>
    <n v="6.25E-2"/>
    <n v="0"/>
    <n v="0"/>
    <m/>
    <m/>
  </r>
  <r>
    <n v="160"/>
    <s v="OE1;PR_01;ACT_218"/>
    <x v="0"/>
    <s v="Fortalecer la Vigilancia."/>
    <s v="PR_01"/>
    <n v="1"/>
    <x v="1"/>
    <s v="PEI_01 - Campañas de Prevención y Promoción para la formalización."/>
    <s v="ACT_218"/>
    <s v="1.3 Efectuar seguimiento"/>
    <s v="DP"/>
    <n v="4.4642857142857152E-4"/>
    <s v="Nov"/>
    <n v="0"/>
    <n v="0"/>
    <n v="0"/>
    <s v="Por Ejecutar"/>
    <n v="6.25E-2"/>
    <n v="0"/>
    <n v="0"/>
    <m/>
    <m/>
  </r>
  <r>
    <n v="160"/>
    <s v="OE1;PR_01;ACT_218"/>
    <x v="0"/>
    <s v="Fortalecer la Vigilancia."/>
    <s v="PR_01"/>
    <n v="1"/>
    <x v="1"/>
    <s v="PEI_01 - Campañas de Prevención y Promoción para la formalización."/>
    <s v="ACT_218"/>
    <s v="1.3 Efectuar seguimiento"/>
    <s v="DP"/>
    <n v="4.4642857142857152E-4"/>
    <s v="Dic"/>
    <n v="0"/>
    <n v="0"/>
    <n v="0"/>
    <s v="Por Ejecutar"/>
    <n v="6.25E-2"/>
    <n v="0"/>
    <n v="0"/>
    <m/>
    <m/>
  </r>
  <r>
    <n v="161"/>
    <s v="OE1;PR_01;ACT_219"/>
    <x v="0"/>
    <s v="Fortalecer la Vigilancia."/>
    <s v="PR_01"/>
    <n v="1"/>
    <x v="1"/>
    <s v="PEI_01 - Campañas de Prevención y Promoción para la formalización."/>
    <s v="ACT_219"/>
    <s v="1.4  Desarrollar campañas"/>
    <s v="DP"/>
    <n v="4.4642857142857152E-4"/>
    <s v="Ene"/>
    <n v="0"/>
    <n v="0"/>
    <n v="0"/>
    <s v="Por Ejecutar"/>
    <n v="0"/>
    <n v="0"/>
    <n v="0"/>
    <n v="6.25E-2"/>
    <n v="0"/>
  </r>
  <r>
    <n v="161"/>
    <s v="OE1;PR_01;ACT_219"/>
    <x v="0"/>
    <s v="Fortalecer la Vigilancia."/>
    <s v="PR_01"/>
    <n v="1"/>
    <x v="1"/>
    <s v="PEI_01 - Campañas de Prevención y Promoción para la formalización."/>
    <s v="ACT_219"/>
    <s v="1.4  Desarrollar campañas"/>
    <s v="DP"/>
    <n v="4.4642857142857152E-4"/>
    <s v="Feb"/>
    <n v="0"/>
    <n v="0"/>
    <n v="0"/>
    <s v="Por Ejecutar"/>
    <n v="0"/>
    <n v="0"/>
    <n v="0"/>
    <m/>
    <m/>
  </r>
  <r>
    <n v="161"/>
    <s v="OE1;PR_01;ACT_219"/>
    <x v="0"/>
    <s v="Fortalecer la Vigilancia."/>
    <s v="PR_01"/>
    <n v="1"/>
    <x v="1"/>
    <s v="PEI_01 - Campañas de Prevención y Promoción para la formalización."/>
    <s v="ACT_219"/>
    <s v="1.4  Desarrollar campañas"/>
    <s v="DP"/>
    <n v="4.4642857142857152E-4"/>
    <s v="Mar"/>
    <n v="0"/>
    <n v="0"/>
    <n v="0"/>
    <s v="Por Ejecutar"/>
    <n v="0"/>
    <n v="0"/>
    <n v="0"/>
    <m/>
    <m/>
  </r>
  <r>
    <n v="161"/>
    <s v="OE1;PR_01;ACT_219"/>
    <x v="0"/>
    <s v="Fortalecer la Vigilancia."/>
    <s v="PR_01"/>
    <n v="1"/>
    <x v="1"/>
    <s v="PEI_01 - Campañas de Prevención y Promoción para la formalización."/>
    <s v="ACT_219"/>
    <s v="1.4  Desarrollar campañas"/>
    <s v="DP"/>
    <n v="4.4642857142857152E-4"/>
    <s v="Abr"/>
    <n v="0"/>
    <n v="0"/>
    <n v="0"/>
    <s v="Por Ejecutar"/>
    <n v="0"/>
    <n v="0"/>
    <n v="0"/>
    <m/>
    <m/>
  </r>
  <r>
    <n v="161"/>
    <s v="OE1;PR_01;ACT_219"/>
    <x v="0"/>
    <s v="Fortalecer la Vigilancia."/>
    <s v="PR_01"/>
    <n v="1"/>
    <x v="1"/>
    <s v="PEI_01 - Campañas de Prevención y Promoción para la formalización."/>
    <s v="ACT_219"/>
    <s v="1.4  Desarrollar campañas"/>
    <s v="DP"/>
    <n v="4.4642857142857152E-4"/>
    <s v="May"/>
    <n v="0"/>
    <n v="0"/>
    <n v="0"/>
    <s v="Por Ejecutar"/>
    <n v="0"/>
    <n v="0"/>
    <n v="0"/>
    <m/>
    <m/>
  </r>
  <r>
    <n v="161"/>
    <s v="OE1;PR_01;ACT_219"/>
    <x v="0"/>
    <s v="Fortalecer la Vigilancia."/>
    <s v="PR_01"/>
    <n v="1"/>
    <x v="1"/>
    <s v="PEI_01 - Campañas de Prevención y Promoción para la formalización."/>
    <s v="ACT_219"/>
    <s v="1.4  Desarrollar campañas"/>
    <s v="DP"/>
    <n v="4.4642857142857152E-4"/>
    <s v="Jun"/>
    <n v="0"/>
    <n v="0"/>
    <n v="0"/>
    <s v="Por Ejecutar"/>
    <n v="0"/>
    <n v="0"/>
    <n v="0"/>
    <m/>
    <m/>
  </r>
  <r>
    <n v="161"/>
    <s v="OE1;PR_01;ACT_219"/>
    <x v="0"/>
    <s v="Fortalecer la Vigilancia."/>
    <s v="PR_01"/>
    <n v="1"/>
    <x v="1"/>
    <s v="PEI_01 - Campañas de Prevención y Promoción para la formalización."/>
    <s v="ACT_219"/>
    <s v="1.4  Desarrollar campañas"/>
    <s v="DP"/>
    <n v="4.4642857142857152E-4"/>
    <s v="Jul"/>
    <n v="0"/>
    <n v="0"/>
    <n v="0"/>
    <s v="Por Ejecutar"/>
    <n v="0"/>
    <n v="0"/>
    <n v="0"/>
    <m/>
    <m/>
  </r>
  <r>
    <n v="161"/>
    <s v="OE1;PR_01;ACT_219"/>
    <x v="0"/>
    <s v="Fortalecer la Vigilancia."/>
    <s v="PR_01"/>
    <n v="1"/>
    <x v="1"/>
    <s v="PEI_01 - Campañas de Prevención y Promoción para la formalización."/>
    <s v="ACT_219"/>
    <s v="1.4  Desarrollar campañas"/>
    <s v="DP"/>
    <n v="4.4642857142857152E-4"/>
    <s v="Ago"/>
    <n v="0"/>
    <n v="0"/>
    <n v="0"/>
    <s v="Por Ejecutar"/>
    <n v="0"/>
    <n v="0"/>
    <n v="0"/>
    <m/>
    <m/>
  </r>
  <r>
    <n v="161"/>
    <s v="OE1;PR_01;ACT_219"/>
    <x v="0"/>
    <s v="Fortalecer la Vigilancia."/>
    <s v="PR_01"/>
    <n v="1"/>
    <x v="1"/>
    <s v="PEI_01 - Campañas de Prevención y Promoción para la formalización."/>
    <s v="ACT_219"/>
    <s v="1.4  Desarrollar campañas"/>
    <s v="DP"/>
    <n v="4.4642857142857152E-4"/>
    <s v="Sep"/>
    <n v="0"/>
    <n v="0"/>
    <n v="0"/>
    <s v="Por Ejecutar"/>
    <n v="0"/>
    <n v="0"/>
    <n v="0"/>
    <m/>
    <m/>
  </r>
  <r>
    <n v="161"/>
    <s v="OE1;PR_01;ACT_219"/>
    <x v="0"/>
    <s v="Fortalecer la Vigilancia."/>
    <s v="PR_01"/>
    <n v="1"/>
    <x v="1"/>
    <s v="PEI_01 - Campañas de Prevención y Promoción para la formalización."/>
    <s v="ACT_219"/>
    <s v="1.4  Desarrollar campañas"/>
    <s v="DP"/>
    <n v="4.4642857142857152E-4"/>
    <s v="Oct"/>
    <n v="3.1199999999999999E-2"/>
    <n v="0"/>
    <n v="0"/>
    <s v="Por Ejecutar"/>
    <n v="3.1199999999999999E-2"/>
    <n v="0"/>
    <n v="0"/>
    <m/>
    <m/>
  </r>
  <r>
    <n v="161"/>
    <s v="OE1;PR_01;ACT_219"/>
    <x v="0"/>
    <s v="Fortalecer la Vigilancia."/>
    <s v="PR_01"/>
    <n v="1"/>
    <x v="1"/>
    <s v="PEI_01 - Campañas de Prevención y Promoción para la formalización."/>
    <s v="ACT_219"/>
    <s v="1.4  Desarrollar campañas"/>
    <s v="DP"/>
    <n v="4.4642857142857152E-4"/>
    <s v="Nov"/>
    <n v="3.1300000000000001E-2"/>
    <n v="0"/>
    <n v="0"/>
    <s v="Por Ejecutar"/>
    <n v="6.25E-2"/>
    <n v="0"/>
    <n v="0"/>
    <m/>
    <m/>
  </r>
  <r>
    <n v="161"/>
    <s v="OE1;PR_01;ACT_219"/>
    <x v="0"/>
    <s v="Fortalecer la Vigilancia."/>
    <s v="PR_01"/>
    <n v="1"/>
    <x v="1"/>
    <s v="PEI_01 - Campañas de Prevención y Promoción para la formalización."/>
    <s v="ACT_219"/>
    <s v="1.4  Desarrollar campañas"/>
    <s v="DP"/>
    <n v="4.4642857142857152E-4"/>
    <s v="Dic"/>
    <n v="0"/>
    <n v="0"/>
    <n v="0"/>
    <s v="Por Ejecutar"/>
    <n v="6.25E-2"/>
    <n v="0"/>
    <n v="0"/>
    <m/>
    <m/>
  </r>
  <r>
    <n v="162"/>
    <s v="OE1;PR_10;ACT_220"/>
    <x v="0"/>
    <s v="Fortalecer la Vigilancia."/>
    <s v="PR_10"/>
    <n v="2"/>
    <x v="0"/>
    <s v="PAI_01 - Operacional"/>
    <s v="ACT_220"/>
    <s v="PGS visitas de inspección"/>
    <s v="DP"/>
    <n v="4.4642857142857152E-4"/>
    <s v="Ene"/>
    <n v="0"/>
    <n v="0"/>
    <n v="0"/>
    <s v="Por Ejecutar"/>
    <n v="0"/>
    <n v="0"/>
    <n v="0"/>
    <n v="200"/>
    <n v="86"/>
  </r>
  <r>
    <n v="162"/>
    <s v="OE1;PR_10;ACT_220"/>
    <x v="0"/>
    <s v="Fortalecer la Vigilancia."/>
    <s v="PR_10"/>
    <n v="2"/>
    <x v="0"/>
    <s v="PAI_01 - Operacional"/>
    <s v="ACT_220"/>
    <s v="PGS visitas de inspección"/>
    <s v="DP"/>
    <n v="4.4642857142857152E-4"/>
    <s v="Feb"/>
    <n v="20"/>
    <n v="20"/>
    <n v="1"/>
    <s v="Culminada"/>
    <n v="20"/>
    <n v="20"/>
    <n v="1"/>
    <m/>
    <m/>
  </r>
  <r>
    <n v="162"/>
    <s v="OE1;PR_10;ACT_220"/>
    <x v="0"/>
    <s v="Fortalecer la Vigilancia."/>
    <s v="PR_10"/>
    <n v="2"/>
    <x v="0"/>
    <s v="PAI_01 - Operacional"/>
    <s v="ACT_220"/>
    <s v="PGS visitas de inspección"/>
    <s v="DP"/>
    <n v="4.4642857142857152E-4"/>
    <s v="Mar"/>
    <n v="20"/>
    <n v="20"/>
    <n v="1"/>
    <s v="Culminada"/>
    <n v="40"/>
    <n v="40"/>
    <n v="1"/>
    <m/>
    <m/>
  </r>
  <r>
    <n v="162"/>
    <s v="OE1;PR_10;ACT_220"/>
    <x v="0"/>
    <s v="Fortalecer la Vigilancia."/>
    <s v="PR_10"/>
    <n v="2"/>
    <x v="0"/>
    <s v="PAI_01 - Operacional"/>
    <s v="ACT_220"/>
    <s v="PGS visitas de inspección"/>
    <s v="DP"/>
    <n v="4.4642857142857152E-4"/>
    <s v="Abr"/>
    <n v="15"/>
    <n v="10"/>
    <n v="0.66666666666666663"/>
    <s v="En Seguimiento"/>
    <n v="55"/>
    <n v="50"/>
    <n v="0.90909090909090906"/>
    <m/>
    <m/>
  </r>
  <r>
    <n v="162"/>
    <s v="OE1;PR_10;ACT_220"/>
    <x v="0"/>
    <s v="Fortalecer la Vigilancia."/>
    <s v="PR_10"/>
    <n v="2"/>
    <x v="0"/>
    <s v="PAI_01 - Operacional"/>
    <s v="ACT_220"/>
    <s v="PGS visitas de inspección"/>
    <s v="DP"/>
    <n v="4.4642857142857152E-4"/>
    <s v="May"/>
    <n v="20"/>
    <n v="20"/>
    <n v="1"/>
    <s v="Culminada"/>
    <n v="75"/>
    <n v="70"/>
    <n v="0.93333333333333335"/>
    <m/>
    <m/>
  </r>
  <r>
    <n v="162"/>
    <s v="OE1;PR_10;ACT_220"/>
    <x v="0"/>
    <s v="Fortalecer la Vigilancia."/>
    <s v="PR_10"/>
    <n v="2"/>
    <x v="0"/>
    <s v="PAI_01 - Operacional"/>
    <s v="ACT_220"/>
    <s v="PGS visitas de inspección"/>
    <s v="DP"/>
    <n v="4.4642857142857152E-4"/>
    <s v="Jun"/>
    <n v="25"/>
    <n v="16"/>
    <n v="0.64"/>
    <s v="En Tramite"/>
    <n v="100"/>
    <n v="86"/>
    <n v="0.86"/>
    <m/>
    <m/>
  </r>
  <r>
    <n v="162"/>
    <s v="OE1;PR_10;ACT_220"/>
    <x v="0"/>
    <s v="Fortalecer la Vigilancia."/>
    <s v="PR_10"/>
    <n v="2"/>
    <x v="0"/>
    <s v="PAI_01 - Operacional"/>
    <s v="ACT_220"/>
    <s v="PGS visitas de inspección"/>
    <s v="DP"/>
    <n v="4.4642857142857152E-4"/>
    <s v="Jul"/>
    <n v="20"/>
    <n v="0"/>
    <n v="0"/>
    <s v="Por Ejecutar"/>
    <n v="120"/>
    <n v="86"/>
    <n v="0.71666666666666667"/>
    <m/>
    <m/>
  </r>
  <r>
    <n v="162"/>
    <s v="OE1;PR_10;ACT_220"/>
    <x v="0"/>
    <s v="Fortalecer la Vigilancia."/>
    <s v="PR_10"/>
    <n v="2"/>
    <x v="0"/>
    <s v="PAI_01 - Operacional"/>
    <s v="ACT_220"/>
    <s v="PGS visitas de inspección"/>
    <s v="DP"/>
    <n v="4.4642857142857152E-4"/>
    <s v="Ago"/>
    <n v="20"/>
    <n v="0"/>
    <n v="0"/>
    <s v="Por Ejecutar"/>
    <n v="140"/>
    <n v="86"/>
    <n v="0.61428571428571432"/>
    <m/>
    <m/>
  </r>
  <r>
    <n v="162"/>
    <s v="OE1;PR_10;ACT_220"/>
    <x v="0"/>
    <s v="Fortalecer la Vigilancia."/>
    <s v="PR_10"/>
    <n v="2"/>
    <x v="0"/>
    <s v="PAI_01 - Operacional"/>
    <s v="ACT_220"/>
    <s v="PGS visitas de inspección"/>
    <s v="DP"/>
    <n v="4.4642857142857152E-4"/>
    <s v="Sep"/>
    <n v="20"/>
    <n v="0"/>
    <n v="0"/>
    <s v="Por Ejecutar"/>
    <n v="160"/>
    <n v="86"/>
    <n v="0.53749999999999998"/>
    <m/>
    <m/>
  </r>
  <r>
    <n v="162"/>
    <s v="OE1;PR_10;ACT_220"/>
    <x v="0"/>
    <s v="Fortalecer la Vigilancia."/>
    <s v="PR_10"/>
    <n v="2"/>
    <x v="0"/>
    <s v="PAI_01 - Operacional"/>
    <s v="ACT_220"/>
    <s v="PGS visitas de inspección"/>
    <s v="DP"/>
    <n v="4.4642857142857152E-4"/>
    <s v="Oct"/>
    <n v="15"/>
    <n v="0"/>
    <n v="0"/>
    <s v="Por Ejecutar"/>
    <n v="175"/>
    <n v="86"/>
    <n v="0.49142857142857144"/>
    <m/>
    <m/>
  </r>
  <r>
    <n v="162"/>
    <s v="OE1;PR_10;ACT_220"/>
    <x v="0"/>
    <s v="Fortalecer la Vigilancia."/>
    <s v="PR_10"/>
    <n v="2"/>
    <x v="0"/>
    <s v="PAI_01 - Operacional"/>
    <s v="ACT_220"/>
    <s v="PGS visitas de inspección"/>
    <s v="DP"/>
    <n v="4.4642857142857152E-4"/>
    <s v="Nov"/>
    <n v="15"/>
    <n v="0"/>
    <n v="0"/>
    <s v="Por Ejecutar"/>
    <n v="190"/>
    <n v="86"/>
    <n v="0.45263157894736844"/>
    <m/>
    <m/>
  </r>
  <r>
    <n v="162"/>
    <s v="OE1;PR_10;ACT_220"/>
    <x v="0"/>
    <s v="Fortalecer la Vigilancia."/>
    <s v="PR_10"/>
    <n v="2"/>
    <x v="0"/>
    <s v="PAI_01 - Operacional"/>
    <s v="ACT_220"/>
    <s v="PGS visitas de inspección"/>
    <s v="DP"/>
    <n v="4.4642857142857152E-4"/>
    <s v="Dic"/>
    <n v="10"/>
    <n v="0"/>
    <n v="0"/>
    <s v="Por Ejecutar"/>
    <n v="200"/>
    <n v="86"/>
    <n v="0.43"/>
    <m/>
    <m/>
  </r>
  <r>
    <n v="163"/>
    <s v="OE1;PR_10;ACT_239"/>
    <x v="0"/>
    <s v="Fortalecer la Vigilancia."/>
    <s v="PR_10"/>
    <n v="2"/>
    <x v="0"/>
    <s v="PAI_01 - Operacional"/>
    <s v="ACT_239"/>
    <s v="Efectuar Intervenciones por corredor temporada alta"/>
    <s v="DCI"/>
    <n v="4.4642857142857152E-4"/>
    <s v="Ene"/>
    <n v="0"/>
    <n v="0"/>
    <n v="0"/>
    <s v="Por Ejecutar"/>
    <n v="0"/>
    <n v="0"/>
    <n v="0"/>
    <n v="7"/>
    <n v="4"/>
  </r>
  <r>
    <n v="163"/>
    <s v="OE1;PR_10;ACT_239"/>
    <x v="0"/>
    <s v="Fortalecer la Vigilancia."/>
    <s v="PR_10"/>
    <n v="2"/>
    <x v="0"/>
    <s v="PAI_01 - Operacional"/>
    <s v="ACT_239"/>
    <s v="Efectuar Intervenciones por corredor temporada alta"/>
    <s v="DCI"/>
    <n v="4.4642857142857152E-4"/>
    <s v="Feb"/>
    <n v="0"/>
    <n v="0"/>
    <n v="0"/>
    <s v="Por Ejecutar"/>
    <n v="0"/>
    <n v="0"/>
    <n v="0"/>
    <m/>
    <m/>
  </r>
  <r>
    <n v="163"/>
    <s v="OE1;PR_10;ACT_239"/>
    <x v="0"/>
    <s v="Fortalecer la Vigilancia."/>
    <s v="PR_10"/>
    <n v="2"/>
    <x v="0"/>
    <s v="PAI_01 - Operacional"/>
    <s v="ACT_239"/>
    <s v="Efectuar Intervenciones por corredor temporada alta"/>
    <s v="DCI"/>
    <n v="4.4642857142857152E-4"/>
    <s v="Mar"/>
    <n v="1"/>
    <n v="1"/>
    <n v="1"/>
    <s v="Culminada"/>
    <n v="1"/>
    <n v="1"/>
    <n v="1"/>
    <m/>
    <m/>
  </r>
  <r>
    <n v="163"/>
    <s v="OE1;PR_10;ACT_239"/>
    <x v="0"/>
    <s v="Fortalecer la Vigilancia."/>
    <s v="PR_10"/>
    <n v="2"/>
    <x v="0"/>
    <s v="PAI_01 - Operacional"/>
    <s v="ACT_239"/>
    <s v="Efectuar Intervenciones por corredor temporada alta"/>
    <s v="DCI"/>
    <n v="4.4642857142857152E-4"/>
    <s v="Abr"/>
    <n v="1"/>
    <n v="1"/>
    <n v="1"/>
    <s v="Culminada"/>
    <n v="2"/>
    <n v="2"/>
    <n v="1"/>
    <m/>
    <m/>
  </r>
  <r>
    <n v="163"/>
    <s v="OE1;PR_10;ACT_239"/>
    <x v="0"/>
    <s v="Fortalecer la Vigilancia."/>
    <s v="PR_10"/>
    <n v="2"/>
    <x v="0"/>
    <s v="PAI_01 - Operacional"/>
    <s v="ACT_239"/>
    <s v="Efectuar Intervenciones por corredor temporada alta"/>
    <s v="DCI"/>
    <n v="4.4642857142857152E-4"/>
    <s v="May"/>
    <n v="2"/>
    <n v="2"/>
    <n v="1"/>
    <s v="Culminada"/>
    <n v="4"/>
    <n v="4"/>
    <n v="1"/>
    <m/>
    <m/>
  </r>
  <r>
    <n v="163"/>
    <s v="OE1;PR_10;ACT_239"/>
    <x v="0"/>
    <s v="Fortalecer la Vigilancia."/>
    <s v="PR_10"/>
    <n v="2"/>
    <x v="0"/>
    <s v="PAI_01 - Operacional"/>
    <s v="ACT_239"/>
    <s v="Efectuar Intervenciones por corredor temporada alta"/>
    <s v="DCI"/>
    <n v="4.4642857142857152E-4"/>
    <s v="Jun"/>
    <n v="1"/>
    <n v="0"/>
    <n v="0"/>
    <s v="Por Ejecutar"/>
    <n v="5"/>
    <n v="4"/>
    <n v="0.8"/>
    <m/>
    <m/>
  </r>
  <r>
    <n v="163"/>
    <s v="OE1;PR_10;ACT_239"/>
    <x v="0"/>
    <s v="Fortalecer la Vigilancia."/>
    <s v="PR_10"/>
    <n v="2"/>
    <x v="0"/>
    <s v="PAI_01 - Operacional"/>
    <s v="ACT_239"/>
    <s v="Efectuar Intervenciones por corredor temporada alta"/>
    <s v="DCI"/>
    <n v="4.4642857142857152E-4"/>
    <s v="Jul"/>
    <n v="1"/>
    <n v="0"/>
    <n v="0"/>
    <s v="Por Ejecutar"/>
    <n v="6"/>
    <n v="4"/>
    <n v="0.66666666666666663"/>
    <m/>
    <m/>
  </r>
  <r>
    <n v="163"/>
    <s v="OE1;PR_10;ACT_239"/>
    <x v="0"/>
    <s v="Fortalecer la Vigilancia."/>
    <s v="PR_10"/>
    <n v="2"/>
    <x v="0"/>
    <s v="PAI_01 - Operacional"/>
    <s v="ACT_239"/>
    <s v="Efectuar Intervenciones por corredor temporada alta"/>
    <s v="DCI"/>
    <n v="4.4642857142857152E-4"/>
    <s v="Ago"/>
    <n v="1"/>
    <n v="0"/>
    <n v="0"/>
    <s v="Por Ejecutar"/>
    <n v="7"/>
    <n v="4"/>
    <n v="0.5714285714285714"/>
    <m/>
    <m/>
  </r>
  <r>
    <n v="163"/>
    <s v="OE1;PR_10;ACT_239"/>
    <x v="0"/>
    <s v="Fortalecer la Vigilancia."/>
    <s v="PR_10"/>
    <n v="2"/>
    <x v="0"/>
    <s v="PAI_01 - Operacional"/>
    <s v="ACT_239"/>
    <s v="Efectuar Intervenciones por corredor temporada alta"/>
    <s v="DCI"/>
    <n v="4.4642857142857152E-4"/>
    <s v="Sep"/>
    <n v="0"/>
    <n v="0"/>
    <n v="0"/>
    <s v="Por Ejecutar"/>
    <n v="7"/>
    <n v="4"/>
    <n v="0.5714285714285714"/>
    <m/>
    <m/>
  </r>
  <r>
    <n v="163"/>
    <s v="OE1;PR_10;ACT_239"/>
    <x v="0"/>
    <s v="Fortalecer la Vigilancia."/>
    <s v="PR_10"/>
    <n v="2"/>
    <x v="0"/>
    <s v="PAI_01 - Operacional"/>
    <s v="ACT_239"/>
    <s v="Efectuar Intervenciones por corredor temporada alta"/>
    <s v="DCI"/>
    <n v="4.4642857142857152E-4"/>
    <s v="Oct"/>
    <n v="0"/>
    <n v="0"/>
    <n v="0"/>
    <s v="Por Ejecutar"/>
    <n v="7"/>
    <n v="4"/>
    <n v="0.5714285714285714"/>
    <m/>
    <m/>
  </r>
  <r>
    <n v="163"/>
    <s v="OE1;PR_10;ACT_239"/>
    <x v="0"/>
    <s v="Fortalecer la Vigilancia."/>
    <s v="PR_10"/>
    <n v="2"/>
    <x v="0"/>
    <s v="PAI_01 - Operacional"/>
    <s v="ACT_239"/>
    <s v="Efectuar Intervenciones por corredor temporada alta"/>
    <s v="DCI"/>
    <n v="4.4642857142857152E-4"/>
    <s v="Nov"/>
    <n v="0"/>
    <n v="0"/>
    <n v="0"/>
    <s v="Por Ejecutar"/>
    <n v="7"/>
    <n v="4"/>
    <n v="0.5714285714285714"/>
    <m/>
    <m/>
  </r>
  <r>
    <n v="163"/>
    <s v="OE1;PR_10;ACT_239"/>
    <x v="0"/>
    <s v="Fortalecer la Vigilancia."/>
    <s v="PR_10"/>
    <n v="2"/>
    <x v="0"/>
    <s v="PAI_01 - Operacional"/>
    <s v="ACT_239"/>
    <s v="Efectuar Intervenciones por corredor temporada alta"/>
    <s v="DCI"/>
    <n v="4.4642857142857152E-4"/>
    <s v="Dic"/>
    <n v="0"/>
    <n v="0"/>
    <n v="0"/>
    <s v="Por Ejecutar"/>
    <n v="7"/>
    <n v="4"/>
    <n v="0.5714285714285714"/>
    <m/>
    <m/>
  </r>
  <r>
    <n v="164"/>
    <s v="OE1;PR_10;ACT_240"/>
    <x v="0"/>
    <s v="Fortalecer la Vigilancia."/>
    <s v="PR_10"/>
    <n v="2"/>
    <x v="0"/>
    <s v="PAI_01 - Operacional"/>
    <s v="ACT_240"/>
    <s v="Supervisar 292 vigilados"/>
    <s v="DCI"/>
    <n v="4.4642857142857152E-4"/>
    <s v="Ene"/>
    <n v="10"/>
    <n v="25"/>
    <n v="2.5"/>
    <s v="Culminada"/>
    <n v="10"/>
    <n v="25"/>
    <n v="2.5"/>
    <n v="292"/>
    <n v="158"/>
  </r>
  <r>
    <n v="164"/>
    <s v="OE1;PR_10;ACT_240"/>
    <x v="0"/>
    <s v="Fortalecer la Vigilancia."/>
    <s v="PR_10"/>
    <n v="2"/>
    <x v="0"/>
    <s v="PAI_01 - Operacional"/>
    <s v="ACT_240"/>
    <s v="Supervisar 292 vigilados"/>
    <s v="DCI"/>
    <n v="4.4642857142857152E-4"/>
    <s v="Feb"/>
    <n v="25"/>
    <n v="36"/>
    <n v="1.44"/>
    <s v="Culminada"/>
    <n v="35"/>
    <n v="61"/>
    <n v="1.7428571428571429"/>
    <m/>
    <m/>
  </r>
  <r>
    <n v="164"/>
    <s v="OE1;PR_10;ACT_240"/>
    <x v="0"/>
    <s v="Fortalecer la Vigilancia."/>
    <s v="PR_10"/>
    <n v="2"/>
    <x v="0"/>
    <s v="PAI_01 - Operacional"/>
    <s v="ACT_240"/>
    <s v="Supervisar 292 vigilados"/>
    <s v="DCI"/>
    <n v="4.4642857142857152E-4"/>
    <s v="Mar"/>
    <n v="26"/>
    <n v="29"/>
    <n v="1.1153846153846154"/>
    <s v="Culminada"/>
    <n v="61"/>
    <n v="90"/>
    <n v="1.4754098360655739"/>
    <m/>
    <m/>
  </r>
  <r>
    <n v="164"/>
    <s v="OE1;PR_10;ACT_240"/>
    <x v="0"/>
    <s v="Fortalecer la Vigilancia."/>
    <s v="PR_10"/>
    <n v="2"/>
    <x v="0"/>
    <s v="PAI_01 - Operacional"/>
    <s v="ACT_240"/>
    <s v="Supervisar 292 vigilados"/>
    <s v="DCI"/>
    <n v="4.4642857142857152E-4"/>
    <s v="Abr"/>
    <n v="30"/>
    <n v="14"/>
    <n v="0.46666666666666667"/>
    <s v="En Tramite"/>
    <n v="91"/>
    <n v="104"/>
    <n v="1.1428571428571428"/>
    <m/>
    <m/>
  </r>
  <r>
    <n v="164"/>
    <s v="OE1;PR_10;ACT_240"/>
    <x v="0"/>
    <s v="Fortalecer la Vigilancia."/>
    <s v="PR_10"/>
    <n v="2"/>
    <x v="0"/>
    <s v="PAI_01 - Operacional"/>
    <s v="ACT_240"/>
    <s v="Supervisar 292 vigilados"/>
    <s v="DCI"/>
    <n v="4.4642857142857152E-4"/>
    <s v="May"/>
    <n v="22"/>
    <n v="38"/>
    <n v="1.7272727272727273"/>
    <s v="Culminada"/>
    <n v="113"/>
    <n v="142"/>
    <n v="1.2566371681415929"/>
    <m/>
    <m/>
  </r>
  <r>
    <n v="164"/>
    <s v="OE1;PR_10;ACT_240"/>
    <x v="0"/>
    <s v="Fortalecer la Vigilancia."/>
    <s v="PR_10"/>
    <n v="2"/>
    <x v="0"/>
    <s v="PAI_01 - Operacional"/>
    <s v="ACT_240"/>
    <s v="Supervisar 292 vigilados"/>
    <s v="DCI"/>
    <n v="4.4642857142857152E-4"/>
    <s v="Jun"/>
    <n v="30"/>
    <n v="16"/>
    <n v="0.53333333333333333"/>
    <s v="En Tramite"/>
    <n v="143"/>
    <n v="158"/>
    <n v="1.1048951048951048"/>
    <m/>
    <m/>
  </r>
  <r>
    <n v="164"/>
    <s v="OE1;PR_10;ACT_240"/>
    <x v="0"/>
    <s v="Fortalecer la Vigilancia."/>
    <s v="PR_10"/>
    <n v="2"/>
    <x v="0"/>
    <s v="PAI_01 - Operacional"/>
    <s v="ACT_240"/>
    <s v="Supervisar 292 vigilados"/>
    <s v="DCI"/>
    <n v="4.4642857142857152E-4"/>
    <s v="Jul"/>
    <n v="28"/>
    <n v="0"/>
    <n v="0"/>
    <s v="Por Ejecutar"/>
    <n v="171"/>
    <n v="158"/>
    <n v="0.92397660818713445"/>
    <m/>
    <m/>
  </r>
  <r>
    <n v="164"/>
    <s v="OE1;PR_10;ACT_240"/>
    <x v="0"/>
    <s v="Fortalecer la Vigilancia."/>
    <s v="PR_10"/>
    <n v="2"/>
    <x v="0"/>
    <s v="PAI_01 - Operacional"/>
    <s v="ACT_240"/>
    <s v="Supervisar 292 vigilados"/>
    <s v="DCI"/>
    <n v="4.4642857142857152E-4"/>
    <s v="Ago"/>
    <n v="28"/>
    <n v="0"/>
    <n v="0"/>
    <s v="Por Ejecutar"/>
    <n v="199"/>
    <n v="158"/>
    <n v="0.79396984924623115"/>
    <m/>
    <m/>
  </r>
  <r>
    <n v="164"/>
    <s v="OE1;PR_10;ACT_240"/>
    <x v="0"/>
    <s v="Fortalecer la Vigilancia."/>
    <s v="PR_10"/>
    <n v="2"/>
    <x v="0"/>
    <s v="PAI_01 - Operacional"/>
    <s v="ACT_240"/>
    <s v="Supervisar 292 vigilados"/>
    <s v="DCI"/>
    <n v="4.4642857142857152E-4"/>
    <s v="Sep"/>
    <n v="27"/>
    <n v="0"/>
    <n v="0"/>
    <s v="Por Ejecutar"/>
    <n v="226"/>
    <n v="158"/>
    <n v="0.69911504424778759"/>
    <m/>
    <m/>
  </r>
  <r>
    <n v="164"/>
    <s v="OE1;PR_10;ACT_240"/>
    <x v="0"/>
    <s v="Fortalecer la Vigilancia."/>
    <s v="PR_10"/>
    <n v="2"/>
    <x v="0"/>
    <s v="PAI_01 - Operacional"/>
    <s v="ACT_240"/>
    <s v="Supervisar 292 vigilados"/>
    <s v="DCI"/>
    <n v="4.4642857142857152E-4"/>
    <s v="Oct"/>
    <n v="25"/>
    <n v="0"/>
    <n v="0"/>
    <s v="Por Ejecutar"/>
    <n v="251"/>
    <n v="158"/>
    <n v="0.62948207171314741"/>
    <m/>
    <m/>
  </r>
  <r>
    <n v="164"/>
    <s v="OE1;PR_10;ACT_240"/>
    <x v="0"/>
    <s v="Fortalecer la Vigilancia."/>
    <s v="PR_10"/>
    <n v="2"/>
    <x v="0"/>
    <s v="PAI_01 - Operacional"/>
    <s v="ACT_240"/>
    <s v="Supervisar 292 vigilados"/>
    <s v="DCI"/>
    <n v="4.4642857142857152E-4"/>
    <s v="Nov"/>
    <n v="25"/>
    <n v="0"/>
    <n v="0"/>
    <s v="Por Ejecutar"/>
    <n v="276"/>
    <n v="158"/>
    <n v="0.57246376811594202"/>
    <m/>
    <m/>
  </r>
  <r>
    <n v="164"/>
    <s v="OE1;PR_10;ACT_240"/>
    <x v="0"/>
    <s v="Fortalecer la Vigilancia."/>
    <s v="PR_10"/>
    <n v="2"/>
    <x v="0"/>
    <s v="PAI_01 - Operacional"/>
    <s v="ACT_240"/>
    <s v="Supervisar 292 vigilados"/>
    <s v="DCI"/>
    <n v="4.4642857142857152E-4"/>
    <s v="Dic"/>
    <n v="16"/>
    <n v="0"/>
    <n v="0"/>
    <s v="Por Ejecutar"/>
    <n v="292"/>
    <n v="158"/>
    <n v="0.54109589041095896"/>
    <m/>
    <m/>
  </r>
  <r>
    <n v="165"/>
    <s v="OE1;PR_10;ACT_241"/>
    <x v="0"/>
    <s v="Fortalecer la Vigilancia."/>
    <s v="PR_10"/>
    <n v="2"/>
    <x v="0"/>
    <s v="PAI_01 - Operacional"/>
    <s v="ACT_241"/>
    <s v="Identificar sectores criticos de accidentalidad"/>
    <s v="DCI"/>
    <n v="4.4642857142857152E-4"/>
    <s v="Ene"/>
    <n v="0"/>
    <n v="0"/>
    <n v="0"/>
    <s v="Por Ejecutar"/>
    <n v="0"/>
    <n v="0"/>
    <n v="0"/>
    <n v="40"/>
    <n v="20"/>
  </r>
  <r>
    <n v="165"/>
    <s v="OE1;PR_10;ACT_241"/>
    <x v="0"/>
    <s v="Fortalecer la Vigilancia."/>
    <s v="PR_10"/>
    <n v="2"/>
    <x v="0"/>
    <s v="PAI_01 - Operacional"/>
    <s v="ACT_241"/>
    <s v="Identificar sectores criticos de accidentalidad"/>
    <s v="DCI"/>
    <n v="4.4642857142857152E-4"/>
    <s v="Feb"/>
    <n v="0"/>
    <n v="0"/>
    <n v="0"/>
    <s v="Por Ejecutar"/>
    <n v="0"/>
    <n v="0"/>
    <n v="0"/>
    <m/>
    <m/>
  </r>
  <r>
    <n v="165"/>
    <s v="OE1;PR_10;ACT_241"/>
    <x v="0"/>
    <s v="Fortalecer la Vigilancia."/>
    <s v="PR_10"/>
    <n v="2"/>
    <x v="0"/>
    <s v="PAI_01 - Operacional"/>
    <s v="ACT_241"/>
    <s v="Identificar sectores criticos de accidentalidad"/>
    <s v="DCI"/>
    <n v="4.4642857142857152E-4"/>
    <s v="Mar"/>
    <n v="10"/>
    <n v="10"/>
    <n v="1"/>
    <s v="Culminada"/>
    <n v="10"/>
    <n v="10"/>
    <n v="1"/>
    <m/>
    <m/>
  </r>
  <r>
    <n v="165"/>
    <s v="OE1;PR_10;ACT_241"/>
    <x v="0"/>
    <s v="Fortalecer la Vigilancia."/>
    <s v="PR_10"/>
    <n v="2"/>
    <x v="0"/>
    <s v="PAI_01 - Operacional"/>
    <s v="ACT_241"/>
    <s v="Identificar sectores criticos de accidentalidad"/>
    <s v="DCI"/>
    <n v="4.4642857142857152E-4"/>
    <s v="Abr"/>
    <n v="0"/>
    <n v="0"/>
    <n v="0"/>
    <s v="Por Ejecutar"/>
    <n v="10"/>
    <n v="10"/>
    <n v="1"/>
    <m/>
    <m/>
  </r>
  <r>
    <n v="165"/>
    <s v="OE1;PR_10;ACT_241"/>
    <x v="0"/>
    <s v="Fortalecer la Vigilancia."/>
    <s v="PR_10"/>
    <n v="2"/>
    <x v="0"/>
    <s v="PAI_01 - Operacional"/>
    <s v="ACT_241"/>
    <s v="Identificar sectores criticos de accidentalidad"/>
    <s v="DCI"/>
    <n v="4.4642857142857152E-4"/>
    <s v="May"/>
    <n v="5"/>
    <n v="5"/>
    <n v="1"/>
    <s v="Culminada"/>
    <n v="15"/>
    <n v="15"/>
    <n v="1"/>
    <m/>
    <m/>
  </r>
  <r>
    <n v="165"/>
    <s v="OE1;PR_10;ACT_241"/>
    <x v="0"/>
    <s v="Fortalecer la Vigilancia."/>
    <s v="PR_10"/>
    <n v="2"/>
    <x v="0"/>
    <s v="PAI_01 - Operacional"/>
    <s v="ACT_241"/>
    <s v="Identificar sectores criticos de accidentalidad"/>
    <s v="DCI"/>
    <n v="4.4642857142857152E-4"/>
    <s v="Jun"/>
    <n v="5"/>
    <n v="5"/>
    <n v="1"/>
    <s v="Culminada"/>
    <n v="20"/>
    <n v="20"/>
    <n v="1"/>
    <m/>
    <m/>
  </r>
  <r>
    <n v="165"/>
    <s v="OE1;PR_10;ACT_241"/>
    <x v="0"/>
    <s v="Fortalecer la Vigilancia."/>
    <s v="PR_10"/>
    <n v="2"/>
    <x v="0"/>
    <s v="PAI_01 - Operacional"/>
    <s v="ACT_241"/>
    <s v="Identificar sectores criticos de accidentalidad"/>
    <s v="DCI"/>
    <n v="4.4642857142857152E-4"/>
    <s v="Jul"/>
    <n v="0"/>
    <n v="0"/>
    <n v="0"/>
    <s v="Por Ejecutar"/>
    <n v="20"/>
    <n v="20"/>
    <n v="1"/>
    <m/>
    <m/>
  </r>
  <r>
    <n v="165"/>
    <s v="OE1;PR_10;ACT_241"/>
    <x v="0"/>
    <s v="Fortalecer la Vigilancia."/>
    <s v="PR_10"/>
    <n v="2"/>
    <x v="0"/>
    <s v="PAI_01 - Operacional"/>
    <s v="ACT_241"/>
    <s v="Identificar sectores criticos de accidentalidad"/>
    <s v="DCI"/>
    <n v="4.4642857142857152E-4"/>
    <s v="Ago"/>
    <n v="5"/>
    <n v="0"/>
    <n v="0"/>
    <s v="Por Ejecutar"/>
    <n v="25"/>
    <n v="20"/>
    <n v="0.8"/>
    <m/>
    <m/>
  </r>
  <r>
    <n v="165"/>
    <s v="OE1;PR_10;ACT_241"/>
    <x v="0"/>
    <s v="Fortalecer la Vigilancia."/>
    <s v="PR_10"/>
    <n v="2"/>
    <x v="0"/>
    <s v="PAI_01 - Operacional"/>
    <s v="ACT_241"/>
    <s v="Identificar sectores criticos de accidentalidad"/>
    <s v="DCI"/>
    <n v="4.4642857142857152E-4"/>
    <s v="Sep"/>
    <n v="5"/>
    <n v="0"/>
    <n v="0"/>
    <s v="Por Ejecutar"/>
    <n v="30"/>
    <n v="20"/>
    <n v="0.66666666666666663"/>
    <m/>
    <m/>
  </r>
  <r>
    <n v="165"/>
    <s v="OE1;PR_10;ACT_241"/>
    <x v="0"/>
    <s v="Fortalecer la Vigilancia."/>
    <s v="PR_10"/>
    <n v="2"/>
    <x v="0"/>
    <s v="PAI_01 - Operacional"/>
    <s v="ACT_241"/>
    <s v="Identificar sectores criticos de accidentalidad"/>
    <s v="DCI"/>
    <n v="4.4642857142857152E-4"/>
    <s v="Oct"/>
    <n v="0"/>
    <n v="0"/>
    <n v="0"/>
    <s v="Por Ejecutar"/>
    <n v="30"/>
    <n v="20"/>
    <n v="0.66666666666666663"/>
    <m/>
    <m/>
  </r>
  <r>
    <n v="165"/>
    <s v="OE1;PR_10;ACT_241"/>
    <x v="0"/>
    <s v="Fortalecer la Vigilancia."/>
    <s v="PR_10"/>
    <n v="2"/>
    <x v="0"/>
    <s v="PAI_01 - Operacional"/>
    <s v="ACT_241"/>
    <s v="Identificar sectores criticos de accidentalidad"/>
    <s v="DCI"/>
    <n v="4.4642857142857152E-4"/>
    <s v="Nov"/>
    <n v="5"/>
    <n v="0"/>
    <n v="0"/>
    <s v="Por Ejecutar"/>
    <n v="35"/>
    <n v="20"/>
    <n v="0.5714285714285714"/>
    <m/>
    <m/>
  </r>
  <r>
    <n v="165"/>
    <s v="OE1;PR_10;ACT_241"/>
    <x v="0"/>
    <s v="Fortalecer la Vigilancia."/>
    <s v="PR_10"/>
    <n v="2"/>
    <x v="0"/>
    <s v="PAI_01 - Operacional"/>
    <s v="ACT_241"/>
    <s v="Identificar sectores criticos de accidentalidad"/>
    <s v="DCI"/>
    <n v="4.4642857142857152E-4"/>
    <s v="Dic"/>
    <n v="5"/>
    <n v="0"/>
    <n v="0"/>
    <s v="Por Ejecutar"/>
    <n v="40"/>
    <n v="20"/>
    <n v="0.5"/>
    <m/>
    <m/>
  </r>
  <r>
    <n v="166"/>
    <s v="OE1;PR_10;ACT_242"/>
    <x v="0"/>
    <s v="Fortalecer la Vigilancia."/>
    <s v="PR_10"/>
    <n v="2"/>
    <x v="0"/>
    <s v="PAI_01 - Operacional"/>
    <s v="ACT_242"/>
    <s v="Ejecutar Programa SETA"/>
    <s v="DCI"/>
    <n v="4.4642857142857152E-4"/>
    <s v="Ene"/>
    <n v="0"/>
    <n v="0"/>
    <n v="0"/>
    <s v="Por Ejecutar"/>
    <n v="0"/>
    <n v="0"/>
    <n v="0"/>
    <n v="53"/>
    <n v="0"/>
  </r>
  <r>
    <n v="166"/>
    <s v="OE1;PR_10;ACT_242"/>
    <x v="0"/>
    <s v="Fortalecer la Vigilancia."/>
    <s v="PR_10"/>
    <n v="2"/>
    <x v="0"/>
    <s v="PAI_01 - Operacional"/>
    <s v="ACT_242"/>
    <s v="Ejecutar Programa SETA"/>
    <s v="DCI"/>
    <n v="4.4642857142857152E-4"/>
    <s v="Feb"/>
    <n v="0"/>
    <n v="0"/>
    <n v="0"/>
    <s v="Por Ejecutar"/>
    <n v="0"/>
    <n v="0"/>
    <n v="0"/>
    <m/>
    <m/>
  </r>
  <r>
    <n v="166"/>
    <s v="OE1;PR_10;ACT_242"/>
    <x v="0"/>
    <s v="Fortalecer la Vigilancia."/>
    <s v="PR_10"/>
    <n v="2"/>
    <x v="0"/>
    <s v="PAI_01 - Operacional"/>
    <s v="ACT_242"/>
    <s v="Ejecutar Programa SETA"/>
    <s v="DCI"/>
    <n v="4.4642857142857152E-4"/>
    <s v="Mar"/>
    <n v="0"/>
    <n v="0"/>
    <n v="0"/>
    <s v="Por Ejecutar"/>
    <n v="0"/>
    <n v="0"/>
    <n v="0"/>
    <m/>
    <m/>
  </r>
  <r>
    <n v="166"/>
    <s v="OE1;PR_10;ACT_242"/>
    <x v="0"/>
    <s v="Fortalecer la Vigilancia."/>
    <s v="PR_10"/>
    <n v="2"/>
    <x v="0"/>
    <s v="PAI_01 - Operacional"/>
    <s v="ACT_242"/>
    <s v="Ejecutar Programa SETA"/>
    <s v="DCI"/>
    <n v="4.4642857142857152E-4"/>
    <s v="Abr"/>
    <n v="0"/>
    <n v="0"/>
    <n v="0"/>
    <s v="Por Ejecutar"/>
    <n v="0"/>
    <n v="0"/>
    <n v="0"/>
    <m/>
    <m/>
  </r>
  <r>
    <n v="166"/>
    <s v="OE1;PR_10;ACT_242"/>
    <x v="0"/>
    <s v="Fortalecer la Vigilancia."/>
    <s v="PR_10"/>
    <n v="2"/>
    <x v="0"/>
    <s v="PAI_01 - Operacional"/>
    <s v="ACT_242"/>
    <s v="Ejecutar Programa SETA"/>
    <s v="DCI"/>
    <n v="4.4642857142857152E-4"/>
    <s v="May"/>
    <n v="0"/>
    <n v="0"/>
    <n v="0"/>
    <s v="Por Ejecutar"/>
    <n v="0"/>
    <n v="0"/>
    <n v="0"/>
    <m/>
    <m/>
  </r>
  <r>
    <n v="166"/>
    <s v="OE1;PR_10;ACT_242"/>
    <x v="0"/>
    <s v="Fortalecer la Vigilancia."/>
    <s v="PR_10"/>
    <n v="2"/>
    <x v="0"/>
    <s v="PAI_01 - Operacional"/>
    <s v="ACT_242"/>
    <s v="Ejecutar Programa SETA"/>
    <s v="DCI"/>
    <n v="4.4642857142857152E-4"/>
    <s v="Jun"/>
    <n v="0"/>
    <n v="0"/>
    <n v="0"/>
    <s v="Por Ejecutar"/>
    <n v="0"/>
    <n v="0"/>
    <n v="0"/>
    <m/>
    <m/>
  </r>
  <r>
    <n v="166"/>
    <s v="OE1;PR_10;ACT_242"/>
    <x v="0"/>
    <s v="Fortalecer la Vigilancia."/>
    <s v="PR_10"/>
    <n v="2"/>
    <x v="0"/>
    <s v="PAI_01 - Operacional"/>
    <s v="ACT_242"/>
    <s v="Ejecutar Programa SETA"/>
    <s v="DCI"/>
    <n v="4.4642857142857152E-4"/>
    <s v="Jul"/>
    <n v="0"/>
    <n v="0"/>
    <n v="0"/>
    <s v="Por Ejecutar"/>
    <n v="0"/>
    <n v="0"/>
    <n v="0"/>
    <m/>
    <m/>
  </r>
  <r>
    <n v="166"/>
    <s v="OE1;PR_10;ACT_242"/>
    <x v="0"/>
    <s v="Fortalecer la Vigilancia."/>
    <s v="PR_10"/>
    <n v="2"/>
    <x v="0"/>
    <s v="PAI_01 - Operacional"/>
    <s v="ACT_242"/>
    <s v="Ejecutar Programa SETA"/>
    <s v="DCI"/>
    <n v="4.4642857142857152E-4"/>
    <s v="Ago"/>
    <n v="0"/>
    <n v="0"/>
    <n v="0"/>
    <s v="Por Ejecutar"/>
    <n v="0"/>
    <n v="0"/>
    <n v="0"/>
    <m/>
    <m/>
  </r>
  <r>
    <n v="166"/>
    <s v="OE1;PR_10;ACT_242"/>
    <x v="0"/>
    <s v="Fortalecer la Vigilancia."/>
    <s v="PR_10"/>
    <n v="2"/>
    <x v="0"/>
    <s v="PAI_01 - Operacional"/>
    <s v="ACT_242"/>
    <s v="Ejecutar Programa SETA"/>
    <s v="DCI"/>
    <n v="4.4642857142857152E-4"/>
    <s v="Sep"/>
    <n v="0"/>
    <n v="0"/>
    <n v="0"/>
    <s v="Por Ejecutar"/>
    <n v="0"/>
    <n v="0"/>
    <n v="0"/>
    <m/>
    <m/>
  </r>
  <r>
    <n v="166"/>
    <s v="OE1;PR_10;ACT_242"/>
    <x v="0"/>
    <s v="Fortalecer la Vigilancia."/>
    <s v="PR_10"/>
    <n v="2"/>
    <x v="0"/>
    <s v="PAI_01 - Operacional"/>
    <s v="ACT_242"/>
    <s v="Ejecutar Programa SETA"/>
    <s v="DCI"/>
    <n v="4.4642857142857152E-4"/>
    <s v="Oct"/>
    <n v="53"/>
    <n v="0"/>
    <n v="0"/>
    <s v="Por Ejecutar"/>
    <n v="53"/>
    <n v="0"/>
    <n v="0"/>
    <m/>
    <m/>
  </r>
  <r>
    <n v="166"/>
    <s v="OE1;PR_10;ACT_242"/>
    <x v="0"/>
    <s v="Fortalecer la Vigilancia."/>
    <s v="PR_10"/>
    <n v="2"/>
    <x v="0"/>
    <s v="PAI_01 - Operacional"/>
    <s v="ACT_242"/>
    <s v="Ejecutar Programa SETA"/>
    <s v="DCI"/>
    <n v="4.4642857142857152E-4"/>
    <s v="Nov"/>
    <n v="0"/>
    <n v="0"/>
    <n v="0"/>
    <s v="Por Ejecutar"/>
    <n v="53"/>
    <n v="0"/>
    <n v="0"/>
    <m/>
    <m/>
  </r>
  <r>
    <n v="166"/>
    <s v="OE1;PR_10;ACT_242"/>
    <x v="0"/>
    <s v="Fortalecer la Vigilancia."/>
    <s v="PR_10"/>
    <n v="2"/>
    <x v="0"/>
    <s v="PAI_01 - Operacional"/>
    <s v="ACT_242"/>
    <s v="Ejecutar Programa SETA"/>
    <s v="DCI"/>
    <n v="4.4642857142857152E-4"/>
    <s v="Dic"/>
    <n v="0"/>
    <n v="0"/>
    <n v="0"/>
    <s v="Por Ejecutar"/>
    <n v="53"/>
    <n v="0"/>
    <n v="0"/>
    <m/>
    <m/>
  </r>
  <r>
    <n v="167"/>
    <s v="OE1;PR_02;ACT_243"/>
    <x v="0"/>
    <s v="Fortalecer la Vigilancia."/>
    <s v="PR_02"/>
    <n v="1"/>
    <x v="1"/>
    <s v="PEI_02 - Accesibilidad"/>
    <s v="ACT_243"/>
    <s v="2.1 Expedir circular"/>
    <s v="DCI"/>
    <n v="4.4642857142857152E-4"/>
    <s v="Ene"/>
    <n v="0"/>
    <n v="0"/>
    <n v="0"/>
    <s v="Por Ejecutar"/>
    <n v="0"/>
    <n v="0"/>
    <n v="0"/>
    <n v="1"/>
    <n v="1"/>
  </r>
  <r>
    <n v="167"/>
    <s v="OE1;PR_02;ACT_243"/>
    <x v="0"/>
    <s v="Fortalecer la Vigilancia."/>
    <s v="PR_02"/>
    <n v="1"/>
    <x v="1"/>
    <s v="PEI_02 - Accesibilidad"/>
    <s v="ACT_243"/>
    <s v="2.1 Expedir circular"/>
    <s v="DCI"/>
    <n v="4.4642857142857152E-4"/>
    <s v="Feb"/>
    <n v="1"/>
    <n v="1"/>
    <n v="1"/>
    <s v="Culminada"/>
    <n v="1"/>
    <n v="1"/>
    <n v="1"/>
    <m/>
    <m/>
  </r>
  <r>
    <n v="167"/>
    <s v="OE1;PR_02;ACT_243"/>
    <x v="0"/>
    <s v="Fortalecer la Vigilancia."/>
    <s v="PR_02"/>
    <n v="1"/>
    <x v="1"/>
    <s v="PEI_02 - Accesibilidad"/>
    <s v="ACT_243"/>
    <s v="2.1 Expedir circular"/>
    <s v="DCI"/>
    <n v="4.4642857142857152E-4"/>
    <s v="Mar"/>
    <n v="0"/>
    <n v="0"/>
    <n v="0"/>
    <s v="Por Ejecutar"/>
    <n v="1"/>
    <n v="1"/>
    <n v="1"/>
    <m/>
    <m/>
  </r>
  <r>
    <n v="167"/>
    <s v="OE1;PR_02;ACT_243"/>
    <x v="0"/>
    <s v="Fortalecer la Vigilancia."/>
    <s v="PR_02"/>
    <n v="1"/>
    <x v="1"/>
    <s v="PEI_02 - Accesibilidad"/>
    <s v="ACT_243"/>
    <s v="2.1 Expedir circular"/>
    <s v="DCI"/>
    <n v="4.4642857142857152E-4"/>
    <s v="Abr"/>
    <n v="0"/>
    <n v="0"/>
    <n v="0"/>
    <s v="Por Ejecutar"/>
    <n v="1"/>
    <n v="1"/>
    <n v="1"/>
    <m/>
    <m/>
  </r>
  <r>
    <n v="167"/>
    <s v="OE1;PR_02;ACT_243"/>
    <x v="0"/>
    <s v="Fortalecer la Vigilancia."/>
    <s v="PR_02"/>
    <n v="1"/>
    <x v="1"/>
    <s v="PEI_02 - Accesibilidad"/>
    <s v="ACT_243"/>
    <s v="2.1 Expedir circular"/>
    <s v="DCI"/>
    <n v="4.4642857142857152E-4"/>
    <s v="May"/>
    <n v="0"/>
    <n v="0"/>
    <n v="0"/>
    <s v="Por Ejecutar"/>
    <n v="1"/>
    <n v="1"/>
    <n v="1"/>
    <m/>
    <m/>
  </r>
  <r>
    <n v="167"/>
    <s v="OE1;PR_02;ACT_243"/>
    <x v="0"/>
    <s v="Fortalecer la Vigilancia."/>
    <s v="PR_02"/>
    <n v="1"/>
    <x v="1"/>
    <s v="PEI_02 - Accesibilidad"/>
    <s v="ACT_243"/>
    <s v="2.1 Expedir circular"/>
    <s v="DCI"/>
    <n v="4.4642857142857152E-4"/>
    <s v="Jun"/>
    <n v="0"/>
    <n v="0"/>
    <n v="0"/>
    <s v="Por Ejecutar"/>
    <n v="1"/>
    <n v="1"/>
    <n v="1"/>
    <m/>
    <m/>
  </r>
  <r>
    <n v="167"/>
    <s v="OE1;PR_02;ACT_243"/>
    <x v="0"/>
    <s v="Fortalecer la Vigilancia."/>
    <s v="PR_02"/>
    <n v="1"/>
    <x v="1"/>
    <s v="PEI_02 - Accesibilidad"/>
    <s v="ACT_243"/>
    <s v="2.1 Expedir circular"/>
    <s v="DCI"/>
    <n v="4.4642857142857152E-4"/>
    <s v="Jul"/>
    <n v="0"/>
    <n v="0"/>
    <n v="0"/>
    <s v="Por Ejecutar"/>
    <n v="1"/>
    <n v="1"/>
    <n v="1"/>
    <m/>
    <m/>
  </r>
  <r>
    <n v="167"/>
    <s v="OE1;PR_02;ACT_243"/>
    <x v="0"/>
    <s v="Fortalecer la Vigilancia."/>
    <s v="PR_02"/>
    <n v="1"/>
    <x v="1"/>
    <s v="PEI_02 - Accesibilidad"/>
    <s v="ACT_243"/>
    <s v="2.1 Expedir circular"/>
    <s v="DCI"/>
    <n v="4.4642857142857152E-4"/>
    <s v="Ago"/>
    <n v="0"/>
    <n v="0"/>
    <n v="0"/>
    <s v="Por Ejecutar"/>
    <n v="1"/>
    <n v="1"/>
    <n v="1"/>
    <m/>
    <m/>
  </r>
  <r>
    <n v="167"/>
    <s v="OE1;PR_02;ACT_243"/>
    <x v="0"/>
    <s v="Fortalecer la Vigilancia."/>
    <s v="PR_02"/>
    <n v="1"/>
    <x v="1"/>
    <s v="PEI_02 - Accesibilidad"/>
    <s v="ACT_243"/>
    <s v="2.1 Expedir circular"/>
    <s v="DCI"/>
    <n v="4.4642857142857152E-4"/>
    <s v="Sep"/>
    <n v="0"/>
    <n v="0"/>
    <n v="0"/>
    <s v="Por Ejecutar"/>
    <n v="1"/>
    <n v="1"/>
    <n v="1"/>
    <m/>
    <m/>
  </r>
  <r>
    <n v="167"/>
    <s v="OE1;PR_02;ACT_243"/>
    <x v="0"/>
    <s v="Fortalecer la Vigilancia."/>
    <s v="PR_02"/>
    <n v="1"/>
    <x v="1"/>
    <s v="PEI_02 - Accesibilidad"/>
    <s v="ACT_243"/>
    <s v="2.1 Expedir circular"/>
    <s v="DCI"/>
    <n v="4.4642857142857152E-4"/>
    <s v="Oct"/>
    <n v="0"/>
    <n v="0"/>
    <n v="0"/>
    <s v="Por Ejecutar"/>
    <n v="1"/>
    <n v="1"/>
    <n v="1"/>
    <m/>
    <m/>
  </r>
  <r>
    <n v="167"/>
    <s v="OE1;PR_02;ACT_243"/>
    <x v="0"/>
    <s v="Fortalecer la Vigilancia."/>
    <s v="PR_02"/>
    <n v="1"/>
    <x v="1"/>
    <s v="PEI_02 - Accesibilidad"/>
    <s v="ACT_243"/>
    <s v="2.1 Expedir circular"/>
    <s v="DCI"/>
    <n v="4.4642857142857152E-4"/>
    <s v="Nov"/>
    <n v="0"/>
    <n v="0"/>
    <n v="0"/>
    <s v="Por Ejecutar"/>
    <n v="1"/>
    <n v="1"/>
    <n v="1"/>
    <m/>
    <m/>
  </r>
  <r>
    <n v="167"/>
    <s v="OE1;PR_02;ACT_243"/>
    <x v="0"/>
    <s v="Fortalecer la Vigilancia."/>
    <s v="PR_02"/>
    <n v="1"/>
    <x v="1"/>
    <s v="PEI_02 - Accesibilidad"/>
    <s v="ACT_243"/>
    <s v="2.1 Expedir circular"/>
    <s v="DCI"/>
    <n v="4.4642857142857152E-4"/>
    <s v="Dic"/>
    <n v="0"/>
    <n v="0"/>
    <n v="0"/>
    <s v="Por Ejecutar"/>
    <n v="1"/>
    <n v="1"/>
    <n v="1"/>
    <m/>
    <m/>
  </r>
  <r>
    <n v="168"/>
    <s v="OE1;PR_02;ACT_244"/>
    <x v="0"/>
    <s v="Fortalecer la Vigilancia."/>
    <s v="PR_02"/>
    <n v="1"/>
    <x v="1"/>
    <s v="PEI_02 - Accesibilidad"/>
    <s v="ACT_244"/>
    <s v="2.2 Divulgar circular"/>
    <s v="DCI"/>
    <n v="4.4642857142857152E-4"/>
    <s v="Ene"/>
    <n v="0"/>
    <n v="0"/>
    <n v="0"/>
    <s v="Por Ejecutar"/>
    <n v="0"/>
    <n v="0"/>
    <n v="0"/>
    <n v="1"/>
    <n v="0"/>
  </r>
  <r>
    <n v="168"/>
    <s v="OE1;PR_02;ACT_244"/>
    <x v="0"/>
    <s v="Fortalecer la Vigilancia."/>
    <s v="PR_02"/>
    <n v="1"/>
    <x v="1"/>
    <s v="PEI_02 - Accesibilidad"/>
    <s v="ACT_244"/>
    <s v="2.2 Divulgar circular"/>
    <s v="DCI"/>
    <n v="4.4642857142857152E-4"/>
    <s v="Feb"/>
    <n v="0"/>
    <n v="0"/>
    <n v="0"/>
    <s v="Por Ejecutar"/>
    <n v="0"/>
    <n v="0"/>
    <n v="0"/>
    <m/>
    <m/>
  </r>
  <r>
    <n v="168"/>
    <s v="OE1;PR_02;ACT_244"/>
    <x v="0"/>
    <s v="Fortalecer la Vigilancia."/>
    <s v="PR_02"/>
    <n v="1"/>
    <x v="1"/>
    <s v="PEI_02 - Accesibilidad"/>
    <s v="ACT_244"/>
    <s v="2.2 Divulgar circular"/>
    <s v="DCI"/>
    <n v="4.4642857142857152E-4"/>
    <s v="Mar"/>
    <n v="0"/>
    <n v="0"/>
    <n v="0"/>
    <s v="Por Ejecutar"/>
    <n v="0"/>
    <n v="0"/>
    <n v="0"/>
    <m/>
    <m/>
  </r>
  <r>
    <n v="168"/>
    <s v="OE1;PR_02;ACT_244"/>
    <x v="0"/>
    <s v="Fortalecer la Vigilancia."/>
    <s v="PR_02"/>
    <n v="1"/>
    <x v="1"/>
    <s v="PEI_02 - Accesibilidad"/>
    <s v="ACT_244"/>
    <s v="2.2 Divulgar circular"/>
    <s v="DCI"/>
    <n v="4.4642857142857152E-4"/>
    <s v="Abr"/>
    <n v="0"/>
    <n v="0"/>
    <n v="0"/>
    <s v="Por Ejecutar"/>
    <n v="0"/>
    <n v="0"/>
    <n v="0"/>
    <m/>
    <m/>
  </r>
  <r>
    <n v="168"/>
    <s v="OE1;PR_02;ACT_244"/>
    <x v="0"/>
    <s v="Fortalecer la Vigilancia."/>
    <s v="PR_02"/>
    <n v="1"/>
    <x v="1"/>
    <s v="PEI_02 - Accesibilidad"/>
    <s v="ACT_244"/>
    <s v="2.2 Divulgar circular"/>
    <s v="DCI"/>
    <n v="4.4642857142857152E-4"/>
    <s v="May"/>
    <n v="0"/>
    <n v="0"/>
    <n v="0"/>
    <s v="Por Ejecutar"/>
    <n v="0"/>
    <n v="0"/>
    <n v="0"/>
    <m/>
    <m/>
  </r>
  <r>
    <n v="168"/>
    <s v="OE1;PR_02;ACT_244"/>
    <x v="0"/>
    <s v="Fortalecer la Vigilancia."/>
    <s v="PR_02"/>
    <n v="1"/>
    <x v="1"/>
    <s v="PEI_02 - Accesibilidad"/>
    <s v="ACT_244"/>
    <s v="2.2 Divulgar circular"/>
    <s v="DCI"/>
    <n v="4.4642857142857152E-4"/>
    <s v="Jun"/>
    <n v="0"/>
    <n v="0"/>
    <n v="0"/>
    <s v="Por Ejecutar"/>
    <n v="0"/>
    <n v="0"/>
    <n v="0"/>
    <m/>
    <m/>
  </r>
  <r>
    <n v="168"/>
    <s v="OE1;PR_02;ACT_244"/>
    <x v="0"/>
    <s v="Fortalecer la Vigilancia."/>
    <s v="PR_02"/>
    <n v="1"/>
    <x v="1"/>
    <s v="PEI_02 - Accesibilidad"/>
    <s v="ACT_244"/>
    <s v="2.2 Divulgar circular"/>
    <s v="DCI"/>
    <n v="4.4642857142857152E-4"/>
    <s v="Jul"/>
    <n v="0"/>
    <n v="0"/>
    <n v="0"/>
    <s v="Por Ejecutar"/>
    <n v="0"/>
    <n v="0"/>
    <n v="0"/>
    <m/>
    <m/>
  </r>
  <r>
    <n v="168"/>
    <s v="OE1;PR_02;ACT_244"/>
    <x v="0"/>
    <s v="Fortalecer la Vigilancia."/>
    <s v="PR_02"/>
    <n v="1"/>
    <x v="1"/>
    <s v="PEI_02 - Accesibilidad"/>
    <s v="ACT_244"/>
    <s v="2.2 Divulgar circular"/>
    <s v="DCI"/>
    <n v="4.4642857142857152E-4"/>
    <s v="Ago"/>
    <n v="0"/>
    <n v="0"/>
    <n v="0"/>
    <s v="Por Ejecutar"/>
    <n v="0"/>
    <n v="0"/>
    <n v="0"/>
    <m/>
    <m/>
  </r>
  <r>
    <n v="168"/>
    <s v="OE1;PR_02;ACT_244"/>
    <x v="0"/>
    <s v="Fortalecer la Vigilancia."/>
    <s v="PR_02"/>
    <n v="1"/>
    <x v="1"/>
    <s v="PEI_02 - Accesibilidad"/>
    <s v="ACT_244"/>
    <s v="2.2 Divulgar circular"/>
    <s v="DCI"/>
    <n v="4.4642857142857152E-4"/>
    <s v="Sep"/>
    <n v="1"/>
    <n v="0"/>
    <n v="0"/>
    <s v="Por Ejecutar"/>
    <n v="1"/>
    <n v="0"/>
    <n v="0"/>
    <m/>
    <m/>
  </r>
  <r>
    <n v="168"/>
    <s v="OE1;PR_02;ACT_244"/>
    <x v="0"/>
    <s v="Fortalecer la Vigilancia."/>
    <s v="PR_02"/>
    <n v="1"/>
    <x v="1"/>
    <s v="PEI_02 - Accesibilidad"/>
    <s v="ACT_244"/>
    <s v="2.2 Divulgar circular"/>
    <s v="DCI"/>
    <n v="4.4642857142857152E-4"/>
    <s v="Oct"/>
    <n v="0"/>
    <n v="0"/>
    <n v="0"/>
    <s v="Por Ejecutar"/>
    <n v="1"/>
    <n v="0"/>
    <n v="0"/>
    <m/>
    <m/>
  </r>
  <r>
    <n v="168"/>
    <s v="OE1;PR_02;ACT_244"/>
    <x v="0"/>
    <s v="Fortalecer la Vigilancia."/>
    <s v="PR_02"/>
    <n v="1"/>
    <x v="1"/>
    <s v="PEI_02 - Accesibilidad"/>
    <s v="ACT_244"/>
    <s v="2.2 Divulgar circular"/>
    <s v="DCI"/>
    <n v="4.4642857142857152E-4"/>
    <s v="Nov"/>
    <n v="0"/>
    <n v="0"/>
    <n v="0"/>
    <s v="Por Ejecutar"/>
    <n v="1"/>
    <n v="0"/>
    <n v="0"/>
    <m/>
    <m/>
  </r>
  <r>
    <n v="168"/>
    <s v="OE1;PR_02;ACT_244"/>
    <x v="0"/>
    <s v="Fortalecer la Vigilancia."/>
    <s v="PR_02"/>
    <n v="1"/>
    <x v="1"/>
    <s v="PEI_02 - Accesibilidad"/>
    <s v="ACT_244"/>
    <s v="2.2 Divulgar circular"/>
    <s v="DCI"/>
    <n v="4.4642857142857152E-4"/>
    <s v="Dic"/>
    <n v="0"/>
    <n v="0"/>
    <n v="0"/>
    <s v="Por Ejecutar"/>
    <n v="1"/>
    <n v="0"/>
    <n v="0"/>
    <m/>
    <m/>
  </r>
  <r>
    <n v="169"/>
    <s v="OE1;PR_02;ACT_245"/>
    <x v="0"/>
    <s v="Fortalecer la Vigilancia."/>
    <s v="PR_02"/>
    <n v="1"/>
    <x v="1"/>
    <s v="PEI_02 - Accesibilidad"/>
    <s v="ACT_245"/>
    <s v="2.3 Socializar circular"/>
    <s v="DCI"/>
    <n v="4.4642857142857152E-4"/>
    <s v="Ene"/>
    <n v="0"/>
    <n v="0"/>
    <n v="0"/>
    <s v="Por Ejecutar"/>
    <n v="0"/>
    <n v="0"/>
    <n v="0"/>
    <n v="1"/>
    <n v="0"/>
  </r>
  <r>
    <n v="169"/>
    <s v="OE1;PR_02;ACT_245"/>
    <x v="0"/>
    <s v="Fortalecer la Vigilancia."/>
    <s v="PR_02"/>
    <n v="1"/>
    <x v="1"/>
    <s v="PEI_02 - Accesibilidad"/>
    <s v="ACT_245"/>
    <s v="2.3 Socializar circular"/>
    <s v="DCI"/>
    <n v="4.4642857142857152E-4"/>
    <s v="Feb"/>
    <n v="0"/>
    <n v="0"/>
    <n v="0"/>
    <s v="Por Ejecutar"/>
    <n v="0"/>
    <n v="0"/>
    <n v="0"/>
    <m/>
    <m/>
  </r>
  <r>
    <n v="169"/>
    <s v="OE1;PR_02;ACT_245"/>
    <x v="0"/>
    <s v="Fortalecer la Vigilancia."/>
    <s v="PR_02"/>
    <n v="1"/>
    <x v="1"/>
    <s v="PEI_02 - Accesibilidad"/>
    <s v="ACT_245"/>
    <s v="2.3 Socializar circular"/>
    <s v="DCI"/>
    <n v="4.4642857142857152E-4"/>
    <s v="Mar"/>
    <n v="0"/>
    <n v="0"/>
    <n v="0"/>
    <s v="Por Ejecutar"/>
    <n v="0"/>
    <n v="0"/>
    <n v="0"/>
    <m/>
    <m/>
  </r>
  <r>
    <n v="169"/>
    <s v="OE1;PR_02;ACT_245"/>
    <x v="0"/>
    <s v="Fortalecer la Vigilancia."/>
    <s v="PR_02"/>
    <n v="1"/>
    <x v="1"/>
    <s v="PEI_02 - Accesibilidad"/>
    <s v="ACT_245"/>
    <s v="2.3 Socializar circular"/>
    <s v="DCI"/>
    <n v="4.4642857142857152E-4"/>
    <s v="Abr"/>
    <n v="0"/>
    <n v="0"/>
    <n v="0"/>
    <s v="Por Ejecutar"/>
    <n v="0"/>
    <n v="0"/>
    <n v="0"/>
    <m/>
    <m/>
  </r>
  <r>
    <n v="169"/>
    <s v="OE1;PR_02;ACT_245"/>
    <x v="0"/>
    <s v="Fortalecer la Vigilancia."/>
    <s v="PR_02"/>
    <n v="1"/>
    <x v="1"/>
    <s v="PEI_02 - Accesibilidad"/>
    <s v="ACT_245"/>
    <s v="2.3 Socializar circular"/>
    <s v="DCI"/>
    <n v="4.4642857142857152E-4"/>
    <s v="May"/>
    <n v="0"/>
    <n v="0"/>
    <n v="0"/>
    <s v="Por Ejecutar"/>
    <n v="0"/>
    <n v="0"/>
    <n v="0"/>
    <m/>
    <m/>
  </r>
  <r>
    <n v="169"/>
    <s v="OE1;PR_02;ACT_245"/>
    <x v="0"/>
    <s v="Fortalecer la Vigilancia."/>
    <s v="PR_02"/>
    <n v="1"/>
    <x v="1"/>
    <s v="PEI_02 - Accesibilidad"/>
    <s v="ACT_245"/>
    <s v="2.3 Socializar circular"/>
    <s v="DCI"/>
    <n v="4.4642857142857152E-4"/>
    <s v="Jun"/>
    <n v="0"/>
    <n v="0"/>
    <n v="0"/>
    <s v="Por Ejecutar"/>
    <n v="0"/>
    <n v="0"/>
    <n v="0"/>
    <m/>
    <m/>
  </r>
  <r>
    <n v="169"/>
    <s v="OE1;PR_02;ACT_245"/>
    <x v="0"/>
    <s v="Fortalecer la Vigilancia."/>
    <s v="PR_02"/>
    <n v="1"/>
    <x v="1"/>
    <s v="PEI_02 - Accesibilidad"/>
    <s v="ACT_245"/>
    <s v="2.3 Socializar circular"/>
    <s v="DCI"/>
    <n v="4.4642857142857152E-4"/>
    <s v="Jul"/>
    <n v="0"/>
    <n v="0"/>
    <n v="0"/>
    <s v="Por Ejecutar"/>
    <n v="0"/>
    <n v="0"/>
    <n v="0"/>
    <m/>
    <m/>
  </r>
  <r>
    <n v="169"/>
    <s v="OE1;PR_02;ACT_245"/>
    <x v="0"/>
    <s v="Fortalecer la Vigilancia."/>
    <s v="PR_02"/>
    <n v="1"/>
    <x v="1"/>
    <s v="PEI_02 - Accesibilidad"/>
    <s v="ACT_245"/>
    <s v="2.3 Socializar circular"/>
    <s v="DCI"/>
    <n v="4.4642857142857152E-4"/>
    <s v="Ago"/>
    <n v="0"/>
    <n v="0"/>
    <n v="0"/>
    <s v="Por Ejecutar"/>
    <n v="0"/>
    <n v="0"/>
    <n v="0"/>
    <m/>
    <m/>
  </r>
  <r>
    <n v="169"/>
    <s v="OE1;PR_02;ACT_245"/>
    <x v="0"/>
    <s v="Fortalecer la Vigilancia."/>
    <s v="PR_02"/>
    <n v="1"/>
    <x v="1"/>
    <s v="PEI_02 - Accesibilidad"/>
    <s v="ACT_245"/>
    <s v="2.3 Socializar circular"/>
    <s v="DCI"/>
    <n v="4.4642857142857152E-4"/>
    <s v="Sep"/>
    <n v="0"/>
    <n v="0"/>
    <n v="0"/>
    <s v="Por Ejecutar"/>
    <n v="0"/>
    <n v="0"/>
    <n v="0"/>
    <m/>
    <m/>
  </r>
  <r>
    <n v="169"/>
    <s v="OE1;PR_02;ACT_245"/>
    <x v="0"/>
    <s v="Fortalecer la Vigilancia."/>
    <s v="PR_02"/>
    <n v="1"/>
    <x v="1"/>
    <s v="PEI_02 - Accesibilidad"/>
    <s v="ACT_245"/>
    <s v="2.3 Socializar circular"/>
    <s v="DCI"/>
    <n v="4.4642857142857152E-4"/>
    <s v="Oct"/>
    <n v="0"/>
    <n v="0"/>
    <n v="0"/>
    <s v="Por Ejecutar"/>
    <n v="0"/>
    <n v="0"/>
    <n v="0"/>
    <m/>
    <m/>
  </r>
  <r>
    <n v="169"/>
    <s v="OE1;PR_02;ACT_245"/>
    <x v="0"/>
    <s v="Fortalecer la Vigilancia."/>
    <s v="PR_02"/>
    <n v="1"/>
    <x v="1"/>
    <s v="PEI_02 - Accesibilidad"/>
    <s v="ACT_245"/>
    <s v="2.3 Socializar circular"/>
    <s v="DCI"/>
    <n v="4.4642857142857152E-4"/>
    <s v="Nov"/>
    <n v="1"/>
    <n v="0"/>
    <n v="0"/>
    <s v="Por Ejecutar"/>
    <n v="1"/>
    <n v="0"/>
    <n v="0"/>
    <m/>
    <m/>
  </r>
  <r>
    <n v="169"/>
    <s v="OE1;PR_02;ACT_245"/>
    <x v="0"/>
    <s v="Fortalecer la Vigilancia."/>
    <s v="PR_02"/>
    <n v="1"/>
    <x v="1"/>
    <s v="PEI_02 - Accesibilidad"/>
    <s v="ACT_245"/>
    <s v="2.3 Socializar circular"/>
    <s v="DCI"/>
    <n v="4.4642857142857152E-4"/>
    <s v="Dic"/>
    <n v="0"/>
    <n v="0"/>
    <n v="0"/>
    <s v="Por Ejecutar"/>
    <n v="1"/>
    <n v="0"/>
    <n v="0"/>
    <m/>
    <m/>
  </r>
  <r>
    <n v="170"/>
    <s v="OE1;PR_10;ACT_54"/>
    <x v="0"/>
    <s v="Fortalecer la Vigilancia."/>
    <s v="PR_10"/>
    <n v="2"/>
    <x v="0"/>
    <s v="PAI_01 - Operacional"/>
    <s v="ACT_54"/>
    <s v="Diseñar e implementar mecanismos de Supervisión Inteligente"/>
    <s v="DP"/>
    <n v="4.4642857142857152E-4"/>
    <s v="Ene"/>
    <n v="0"/>
    <n v="0"/>
    <n v="0"/>
    <s v="Por Ejecutar"/>
    <n v="0"/>
    <n v="0"/>
    <n v="0"/>
    <n v="0.99999999999999989"/>
    <n v="0.21"/>
  </r>
  <r>
    <n v="170"/>
    <s v="OE1;PR_10;ACT_54"/>
    <x v="0"/>
    <s v="Fortalecer la Vigilancia."/>
    <s v="PR_10"/>
    <n v="2"/>
    <x v="0"/>
    <s v="PAI_01 - Operacional"/>
    <s v="ACT_54"/>
    <s v="Diseñar e implementar mecanismos de Supervisión Inteligente"/>
    <s v="DP"/>
    <n v="4.4642857142857152E-4"/>
    <s v="Feb"/>
    <n v="0.09"/>
    <n v="0.09"/>
    <n v="1"/>
    <s v="Culminada"/>
    <n v="0.09"/>
    <n v="0.09"/>
    <n v="1"/>
    <m/>
    <m/>
  </r>
  <r>
    <n v="170"/>
    <s v="OE1;PR_10;ACT_54"/>
    <x v="0"/>
    <s v="Fortalecer la Vigilancia."/>
    <s v="PR_10"/>
    <n v="2"/>
    <x v="0"/>
    <s v="PAI_01 - Operacional"/>
    <s v="ACT_54"/>
    <s v="Diseñar e implementar mecanismos de Supervisión Inteligente"/>
    <s v="DP"/>
    <n v="4.4642857142857152E-4"/>
    <s v="Mar"/>
    <n v="0.12"/>
    <n v="0.12"/>
    <n v="1"/>
    <s v="Culminada"/>
    <n v="0.21"/>
    <n v="0.21"/>
    <n v="1"/>
    <m/>
    <m/>
  </r>
  <r>
    <n v="170"/>
    <s v="OE1;PR_10;ACT_54"/>
    <x v="0"/>
    <s v="Fortalecer la Vigilancia."/>
    <s v="PR_10"/>
    <n v="2"/>
    <x v="0"/>
    <s v="PAI_01 - Operacional"/>
    <s v="ACT_54"/>
    <s v="Diseñar e implementar mecanismos de Supervisión Inteligente"/>
    <s v="DP"/>
    <n v="4.4642857142857152E-4"/>
    <s v="Abr"/>
    <n v="0.06"/>
    <n v="0"/>
    <n v="0"/>
    <s v="Por Ejecutar"/>
    <n v="0.27"/>
    <n v="0.21"/>
    <n v="0.77777777777777768"/>
    <m/>
    <m/>
  </r>
  <r>
    <n v="170"/>
    <s v="OE1;PR_10;ACT_54"/>
    <x v="0"/>
    <s v="Fortalecer la Vigilancia."/>
    <s v="PR_10"/>
    <n v="2"/>
    <x v="0"/>
    <s v="PAI_01 - Operacional"/>
    <s v="ACT_54"/>
    <s v="Diseñar e implementar mecanismos de Supervisión Inteligente"/>
    <s v="DP"/>
    <n v="4.4642857142857152E-4"/>
    <s v="May"/>
    <n v="0.09"/>
    <n v="0"/>
    <n v="0"/>
    <s v="Por Ejecutar"/>
    <n v="0.36"/>
    <n v="0.21"/>
    <n v="0.58333333333333337"/>
    <m/>
    <m/>
  </r>
  <r>
    <n v="170"/>
    <s v="OE1;PR_10;ACT_54"/>
    <x v="0"/>
    <s v="Fortalecer la Vigilancia."/>
    <s v="PR_10"/>
    <n v="2"/>
    <x v="0"/>
    <s v="PAI_01 - Operacional"/>
    <s v="ACT_54"/>
    <s v="Diseñar e implementar mecanismos de Supervisión Inteligente"/>
    <s v="DP"/>
    <n v="4.4642857142857152E-4"/>
    <s v="Jun"/>
    <n v="0.12"/>
    <n v="0"/>
    <n v="0"/>
    <s v="Por Ejecutar"/>
    <n v="0.48"/>
    <n v="0.21"/>
    <n v="0.4375"/>
    <m/>
    <m/>
  </r>
  <r>
    <n v="170"/>
    <s v="OE1;PR_10;ACT_54"/>
    <x v="0"/>
    <s v="Fortalecer la Vigilancia."/>
    <s v="PR_10"/>
    <n v="2"/>
    <x v="0"/>
    <s v="PAI_01 - Operacional"/>
    <s v="ACT_54"/>
    <s v="Diseñar e implementar mecanismos de Supervisión Inteligente"/>
    <s v="DP"/>
    <n v="4.4642857142857152E-4"/>
    <s v="Jul"/>
    <n v="0.08"/>
    <n v="0"/>
    <n v="0"/>
    <s v="Por Ejecutar"/>
    <n v="0.55999999999999994"/>
    <n v="0.21"/>
    <n v="0.375"/>
    <m/>
    <m/>
  </r>
  <r>
    <n v="170"/>
    <s v="OE1;PR_10;ACT_54"/>
    <x v="0"/>
    <s v="Fortalecer la Vigilancia."/>
    <s v="PR_10"/>
    <n v="2"/>
    <x v="0"/>
    <s v="PAI_01 - Operacional"/>
    <s v="ACT_54"/>
    <s v="Diseñar e implementar mecanismos de Supervisión Inteligente"/>
    <s v="DP"/>
    <n v="4.4642857142857152E-4"/>
    <s v="Ago"/>
    <n v="0.1"/>
    <n v="0"/>
    <n v="0"/>
    <s v="Por Ejecutar"/>
    <n v="0.65999999999999992"/>
    <n v="0.21"/>
    <n v="0.31818181818181823"/>
    <m/>
    <m/>
  </r>
  <r>
    <n v="170"/>
    <s v="OE1;PR_10;ACT_54"/>
    <x v="0"/>
    <s v="Fortalecer la Vigilancia."/>
    <s v="PR_10"/>
    <n v="2"/>
    <x v="0"/>
    <s v="PAI_01 - Operacional"/>
    <s v="ACT_54"/>
    <s v="Diseñar e implementar mecanismos de Supervisión Inteligente"/>
    <s v="DP"/>
    <n v="4.4642857142857152E-4"/>
    <s v="Sep"/>
    <n v="0.09"/>
    <n v="0"/>
    <n v="0"/>
    <s v="Por Ejecutar"/>
    <n v="0.74999999999999989"/>
    <n v="0.21"/>
    <n v="0.28000000000000003"/>
    <m/>
    <m/>
  </r>
  <r>
    <n v="170"/>
    <s v="OE1;PR_10;ACT_54"/>
    <x v="0"/>
    <s v="Fortalecer la Vigilancia."/>
    <s v="PR_10"/>
    <n v="2"/>
    <x v="0"/>
    <s v="PAI_01 - Operacional"/>
    <s v="ACT_54"/>
    <s v="Diseñar e implementar mecanismos de Supervisión Inteligente"/>
    <s v="DP"/>
    <n v="4.4642857142857152E-4"/>
    <s v="Oct"/>
    <n v="7.0000000000000007E-2"/>
    <n v="0"/>
    <n v="0"/>
    <s v="Por Ejecutar"/>
    <n v="0.81999999999999984"/>
    <n v="0.21"/>
    <n v="0.25609756097560982"/>
    <m/>
    <m/>
  </r>
  <r>
    <n v="170"/>
    <s v="OE1;PR_10;ACT_54"/>
    <x v="0"/>
    <s v="Fortalecer la Vigilancia."/>
    <s v="PR_10"/>
    <n v="2"/>
    <x v="0"/>
    <s v="PAI_01 - Operacional"/>
    <s v="ACT_54"/>
    <s v="Diseñar e implementar mecanismos de Supervisión Inteligente"/>
    <s v="DP"/>
    <n v="4.4642857142857152E-4"/>
    <s v="Nov"/>
    <n v="0.06"/>
    <n v="0"/>
    <n v="0"/>
    <s v="Por Ejecutar"/>
    <n v="0.87999999999999989"/>
    <n v="0.21"/>
    <n v="0.23863636363636365"/>
    <m/>
    <m/>
  </r>
  <r>
    <n v="170"/>
    <s v="OE1;PR_10;ACT_54"/>
    <x v="0"/>
    <s v="Fortalecer la Vigilancia."/>
    <s v="PR_10"/>
    <n v="2"/>
    <x v="0"/>
    <s v="PAI_01 - Operacional"/>
    <s v="ACT_54"/>
    <s v="Diseñar e implementar mecanismos de Supervisión Inteligente"/>
    <s v="DP"/>
    <n v="4.4642857142857152E-4"/>
    <s v="Dic"/>
    <n v="0.12"/>
    <n v="0"/>
    <n v="0"/>
    <s v="Por Ejecutar"/>
    <n v="0.99999999999999989"/>
    <n v="0.21"/>
    <n v="0.21000000000000002"/>
    <m/>
    <m/>
  </r>
  <r>
    <n v="171"/>
    <s v="OE1;PR_10;ACT_67"/>
    <x v="0"/>
    <s v="Fortalecer la Vigilancia."/>
    <s v="PR_10"/>
    <n v="2"/>
    <x v="0"/>
    <s v="PAI_01 - Operacional"/>
    <s v="ACT_67"/>
    <s v="Diseñar e implementar mecanismos de Supervisión Inteligente"/>
    <s v="DCI"/>
    <n v="4.4642857142857152E-4"/>
    <s v="Ene"/>
    <n v="0"/>
    <n v="0"/>
    <n v="0"/>
    <s v="Por Ejecutar"/>
    <n v="0"/>
    <n v="0"/>
    <n v="0"/>
    <n v="1"/>
    <n v="1"/>
  </r>
  <r>
    <n v="171"/>
    <s v="OE1;PR_10;ACT_67"/>
    <x v="0"/>
    <s v="Fortalecer la Vigilancia."/>
    <s v="PR_10"/>
    <n v="2"/>
    <x v="0"/>
    <s v="PAI_01 - Operacional"/>
    <s v="ACT_67"/>
    <s v="Diseñar e implementar mecanismos de Supervisión Inteligente"/>
    <s v="DCI"/>
    <n v="4.4642857142857152E-4"/>
    <s v="Feb"/>
    <n v="0"/>
    <n v="0"/>
    <n v="0"/>
    <s v="Por Ejecutar"/>
    <n v="0"/>
    <n v="0"/>
    <n v="0"/>
    <m/>
    <m/>
  </r>
  <r>
    <n v="171"/>
    <s v="OE1;PR_10;ACT_67"/>
    <x v="0"/>
    <s v="Fortalecer la Vigilancia."/>
    <s v="PR_10"/>
    <n v="2"/>
    <x v="0"/>
    <s v="PAI_01 - Operacional"/>
    <s v="ACT_67"/>
    <s v="Diseñar e implementar mecanismos de Supervisión Inteligente"/>
    <s v="DCI"/>
    <n v="4.4642857142857152E-4"/>
    <s v="Mar"/>
    <n v="0"/>
    <n v="0"/>
    <n v="0"/>
    <s v="Por Ejecutar"/>
    <n v="0"/>
    <n v="0"/>
    <n v="0"/>
    <m/>
    <m/>
  </r>
  <r>
    <n v="171"/>
    <s v="OE1;PR_10;ACT_67"/>
    <x v="0"/>
    <s v="Fortalecer la Vigilancia."/>
    <s v="PR_10"/>
    <n v="2"/>
    <x v="0"/>
    <s v="PAI_01 - Operacional"/>
    <s v="ACT_67"/>
    <s v="Diseñar e implementar mecanismos de Supervisión Inteligente"/>
    <s v="DCI"/>
    <n v="4.4642857142857152E-4"/>
    <s v="Abr"/>
    <n v="0"/>
    <n v="0"/>
    <n v="0"/>
    <s v="Por Ejecutar"/>
    <n v="0"/>
    <n v="0"/>
    <n v="0"/>
    <m/>
    <m/>
  </r>
  <r>
    <n v="171"/>
    <s v="OE1;PR_10;ACT_67"/>
    <x v="0"/>
    <s v="Fortalecer la Vigilancia."/>
    <s v="PR_10"/>
    <n v="2"/>
    <x v="0"/>
    <s v="PAI_01 - Operacional"/>
    <s v="ACT_67"/>
    <s v="Diseñar e implementar mecanismos de Supervisión Inteligente"/>
    <s v="DCI"/>
    <n v="4.4642857142857152E-4"/>
    <s v="May"/>
    <n v="0"/>
    <n v="0"/>
    <n v="0"/>
    <s v="Por Ejecutar"/>
    <n v="0"/>
    <n v="0"/>
    <n v="0"/>
    <m/>
    <m/>
  </r>
  <r>
    <n v="171"/>
    <s v="OE1;PR_10;ACT_67"/>
    <x v="0"/>
    <s v="Fortalecer la Vigilancia."/>
    <s v="PR_10"/>
    <n v="2"/>
    <x v="0"/>
    <s v="PAI_01 - Operacional"/>
    <s v="ACT_67"/>
    <s v="Diseñar e implementar mecanismos de Supervisión Inteligente"/>
    <s v="DCI"/>
    <n v="4.4642857142857152E-4"/>
    <s v="Jun"/>
    <n v="1"/>
    <n v="1"/>
    <n v="1"/>
    <s v="Culminada"/>
    <n v="1"/>
    <n v="1"/>
    <n v="1"/>
    <m/>
    <m/>
  </r>
  <r>
    <n v="171"/>
    <s v="OE1;PR_10;ACT_67"/>
    <x v="0"/>
    <s v="Fortalecer la Vigilancia."/>
    <s v="PR_10"/>
    <n v="2"/>
    <x v="0"/>
    <s v="PAI_01 - Operacional"/>
    <s v="ACT_67"/>
    <s v="Diseñar e implementar mecanismos de Supervisión Inteligente"/>
    <s v="DCI"/>
    <n v="4.4642857142857152E-4"/>
    <s v="Jul"/>
    <n v="0"/>
    <n v="0"/>
    <n v="0"/>
    <s v="Por Ejecutar"/>
    <n v="1"/>
    <n v="1"/>
    <n v="1"/>
    <m/>
    <m/>
  </r>
  <r>
    <n v="171"/>
    <s v="OE1;PR_10;ACT_67"/>
    <x v="0"/>
    <s v="Fortalecer la Vigilancia."/>
    <s v="PR_10"/>
    <n v="2"/>
    <x v="0"/>
    <s v="PAI_01 - Operacional"/>
    <s v="ACT_67"/>
    <s v="Diseñar e implementar mecanismos de Supervisión Inteligente"/>
    <s v="DCI"/>
    <n v="4.4642857142857152E-4"/>
    <s v="Ago"/>
    <n v="0"/>
    <n v="0"/>
    <n v="0"/>
    <s v="Por Ejecutar"/>
    <n v="1"/>
    <n v="1"/>
    <n v="1"/>
    <m/>
    <m/>
  </r>
  <r>
    <n v="171"/>
    <s v="OE1;PR_10;ACT_67"/>
    <x v="0"/>
    <s v="Fortalecer la Vigilancia."/>
    <s v="PR_10"/>
    <n v="2"/>
    <x v="0"/>
    <s v="PAI_01 - Operacional"/>
    <s v="ACT_67"/>
    <s v="Diseñar e implementar mecanismos de Supervisión Inteligente"/>
    <s v="DCI"/>
    <n v="4.4642857142857152E-4"/>
    <s v="Sep"/>
    <n v="0"/>
    <n v="0"/>
    <n v="0"/>
    <s v="Por Ejecutar"/>
    <n v="1"/>
    <n v="1"/>
    <n v="1"/>
    <m/>
    <m/>
  </r>
  <r>
    <n v="171"/>
    <s v="OE1;PR_10;ACT_67"/>
    <x v="0"/>
    <s v="Fortalecer la Vigilancia."/>
    <s v="PR_10"/>
    <n v="2"/>
    <x v="0"/>
    <s v="PAI_01 - Operacional"/>
    <s v="ACT_67"/>
    <s v="Diseñar e implementar mecanismos de Supervisión Inteligente"/>
    <s v="DCI"/>
    <n v="4.4642857142857152E-4"/>
    <s v="Oct"/>
    <n v="0"/>
    <n v="0"/>
    <n v="0"/>
    <s v="Por Ejecutar"/>
    <n v="1"/>
    <n v="1"/>
    <n v="1"/>
    <m/>
    <m/>
  </r>
  <r>
    <n v="171"/>
    <s v="OE1;PR_10;ACT_67"/>
    <x v="0"/>
    <s v="Fortalecer la Vigilancia."/>
    <s v="PR_10"/>
    <n v="2"/>
    <x v="0"/>
    <s v="PAI_01 - Operacional"/>
    <s v="ACT_67"/>
    <s v="Diseñar e implementar mecanismos de Supervisión Inteligente"/>
    <s v="DCI"/>
    <n v="4.4642857142857152E-4"/>
    <s v="Nov"/>
    <n v="0"/>
    <n v="0"/>
    <n v="0"/>
    <s v="Por Ejecutar"/>
    <n v="1"/>
    <n v="1"/>
    <n v="1"/>
    <m/>
    <m/>
  </r>
  <r>
    <n v="171"/>
    <s v="OE1;PR_10;ACT_67"/>
    <x v="0"/>
    <s v="Fortalecer la Vigilancia."/>
    <s v="PR_10"/>
    <n v="2"/>
    <x v="0"/>
    <s v="PAI_01 - Operacional"/>
    <s v="ACT_67"/>
    <s v="Diseñar e implementar mecanismos de Supervisión Inteligente"/>
    <s v="DCI"/>
    <n v="4.4642857142857152E-4"/>
    <s v="Dic"/>
    <n v="0"/>
    <n v="0"/>
    <n v="0"/>
    <s v="Por Ejecutar"/>
    <n v="1"/>
    <n v="1"/>
    <n v="1"/>
    <m/>
    <m/>
  </r>
  <r>
    <n v="172"/>
    <s v="OE1;PR_10;ACT_261"/>
    <x v="0"/>
    <s v="Fortalecer la Vigilancia."/>
    <s v="PR_10"/>
    <n v="2"/>
    <x v="0"/>
    <s v="PAI_01 - Operacional"/>
    <s v="ACT_261"/>
    <s v="Intervenciones por corredor temporada alta"/>
    <s v="DTTTA"/>
    <n v="4.4642857142857152E-4"/>
    <s v="Ene"/>
    <n v="0"/>
    <n v="0"/>
    <n v="0"/>
    <s v="Por Ejecutar"/>
    <n v="0"/>
    <n v="0"/>
    <n v="0"/>
    <n v="20"/>
    <n v="8"/>
  </r>
  <r>
    <n v="172"/>
    <s v="OE1;PR_10;ACT_261"/>
    <x v="0"/>
    <s v="Fortalecer la Vigilancia."/>
    <s v="PR_10"/>
    <n v="2"/>
    <x v="0"/>
    <s v="PAI_01 - Operacional"/>
    <s v="ACT_261"/>
    <s v="Intervenciones por corredor temporada alta"/>
    <s v="DTTTA"/>
    <n v="4.4642857142857152E-4"/>
    <s v="Feb"/>
    <n v="0"/>
    <n v="0"/>
    <n v="0"/>
    <s v="Por Ejecutar"/>
    <n v="0"/>
    <n v="0"/>
    <n v="0"/>
    <m/>
    <m/>
  </r>
  <r>
    <n v="172"/>
    <s v="OE1;PR_10;ACT_261"/>
    <x v="0"/>
    <s v="Fortalecer la Vigilancia."/>
    <s v="PR_10"/>
    <n v="2"/>
    <x v="0"/>
    <s v="PAI_01 - Operacional"/>
    <s v="ACT_261"/>
    <s v="Intervenciones por corredor temporada alta"/>
    <s v="DTTTA"/>
    <n v="4.4642857142857152E-4"/>
    <s v="Mar"/>
    <n v="0"/>
    <n v="0"/>
    <n v="0"/>
    <s v="Por Ejecutar"/>
    <n v="0"/>
    <n v="0"/>
    <n v="0"/>
    <m/>
    <m/>
  </r>
  <r>
    <n v="172"/>
    <s v="OE1;PR_10;ACT_261"/>
    <x v="0"/>
    <s v="Fortalecer la Vigilancia."/>
    <s v="PR_10"/>
    <n v="2"/>
    <x v="0"/>
    <s v="PAI_01 - Operacional"/>
    <s v="ACT_261"/>
    <s v="Intervenciones por corredor temporada alta"/>
    <s v="DTTTA"/>
    <n v="4.4642857142857152E-4"/>
    <s v="Abr"/>
    <n v="4"/>
    <n v="4"/>
    <n v="1"/>
    <s v="Culminada"/>
    <n v="4"/>
    <n v="4"/>
    <n v="1"/>
    <m/>
    <m/>
  </r>
  <r>
    <n v="172"/>
    <s v="OE1;PR_10;ACT_261"/>
    <x v="0"/>
    <s v="Fortalecer la Vigilancia."/>
    <s v="PR_10"/>
    <n v="2"/>
    <x v="0"/>
    <s v="PAI_01 - Operacional"/>
    <s v="ACT_261"/>
    <s v="Intervenciones por corredor temporada alta"/>
    <s v="DTTTA"/>
    <n v="4.4642857142857152E-4"/>
    <s v="May"/>
    <n v="0"/>
    <n v="0"/>
    <n v="0"/>
    <s v="Por Ejecutar"/>
    <n v="4"/>
    <n v="4"/>
    <n v="1"/>
    <m/>
    <m/>
  </r>
  <r>
    <n v="172"/>
    <s v="OE1;PR_10;ACT_261"/>
    <x v="0"/>
    <s v="Fortalecer la Vigilancia."/>
    <s v="PR_10"/>
    <n v="2"/>
    <x v="0"/>
    <s v="PAI_01 - Operacional"/>
    <s v="ACT_261"/>
    <s v="Intervenciones por corredor temporada alta"/>
    <s v="DTTTA"/>
    <n v="4.4642857142857152E-4"/>
    <s v="Jun"/>
    <n v="4"/>
    <n v="4"/>
    <n v="1"/>
    <s v="Culminada"/>
    <n v="8"/>
    <n v="8"/>
    <n v="1"/>
    <m/>
    <m/>
  </r>
  <r>
    <n v="172"/>
    <s v="OE1;PR_10;ACT_261"/>
    <x v="0"/>
    <s v="Fortalecer la Vigilancia."/>
    <s v="PR_10"/>
    <n v="2"/>
    <x v="0"/>
    <s v="PAI_01 - Operacional"/>
    <s v="ACT_261"/>
    <s v="Intervenciones por corredor temporada alta"/>
    <s v="DTTTA"/>
    <n v="4.4642857142857152E-4"/>
    <s v="Jul"/>
    <n v="4"/>
    <n v="0"/>
    <n v="0"/>
    <s v="Por Ejecutar"/>
    <n v="12"/>
    <n v="8"/>
    <n v="0.66666666666666663"/>
    <m/>
    <m/>
  </r>
  <r>
    <n v="172"/>
    <s v="OE1;PR_10;ACT_261"/>
    <x v="0"/>
    <s v="Fortalecer la Vigilancia."/>
    <s v="PR_10"/>
    <n v="2"/>
    <x v="0"/>
    <s v="PAI_01 - Operacional"/>
    <s v="ACT_261"/>
    <s v="Intervenciones por corredor temporada alta"/>
    <s v="DTTTA"/>
    <n v="4.4642857142857152E-4"/>
    <s v="Ago"/>
    <n v="0"/>
    <n v="0"/>
    <n v="0"/>
    <s v="Por Ejecutar"/>
    <n v="12"/>
    <n v="8"/>
    <n v="0.66666666666666663"/>
    <m/>
    <m/>
  </r>
  <r>
    <n v="172"/>
    <s v="OE1;PR_10;ACT_261"/>
    <x v="0"/>
    <s v="Fortalecer la Vigilancia."/>
    <s v="PR_10"/>
    <n v="2"/>
    <x v="0"/>
    <s v="PAI_01 - Operacional"/>
    <s v="ACT_261"/>
    <s v="Intervenciones por corredor temporada alta"/>
    <s v="DTTTA"/>
    <n v="4.4642857142857152E-4"/>
    <s v="Sep"/>
    <n v="0"/>
    <n v="0"/>
    <n v="0"/>
    <s v="Por Ejecutar"/>
    <n v="12"/>
    <n v="8"/>
    <n v="0.66666666666666663"/>
    <m/>
    <m/>
  </r>
  <r>
    <n v="172"/>
    <s v="OE1;PR_10;ACT_261"/>
    <x v="0"/>
    <s v="Fortalecer la Vigilancia."/>
    <s v="PR_10"/>
    <n v="2"/>
    <x v="0"/>
    <s v="PAI_01 - Operacional"/>
    <s v="ACT_261"/>
    <s v="Intervenciones por corredor temporada alta"/>
    <s v="DTTTA"/>
    <n v="4.4642857142857152E-4"/>
    <s v="Oct"/>
    <n v="4"/>
    <n v="0"/>
    <n v="0"/>
    <s v="Por Ejecutar"/>
    <n v="16"/>
    <n v="8"/>
    <n v="0.5"/>
    <m/>
    <m/>
  </r>
  <r>
    <n v="172"/>
    <s v="OE1;PR_10;ACT_261"/>
    <x v="0"/>
    <s v="Fortalecer la Vigilancia."/>
    <s v="PR_10"/>
    <n v="2"/>
    <x v="0"/>
    <s v="PAI_01 - Operacional"/>
    <s v="ACT_261"/>
    <s v="Intervenciones por corredor temporada alta"/>
    <s v="DTTTA"/>
    <n v="4.4642857142857152E-4"/>
    <s v="Nov"/>
    <n v="0"/>
    <n v="0"/>
    <n v="0"/>
    <s v="Por Ejecutar"/>
    <n v="16"/>
    <n v="8"/>
    <n v="0.5"/>
    <m/>
    <m/>
  </r>
  <r>
    <n v="172"/>
    <s v="OE1;PR_10;ACT_261"/>
    <x v="0"/>
    <s v="Fortalecer la Vigilancia."/>
    <s v="PR_10"/>
    <n v="2"/>
    <x v="0"/>
    <s v="PAI_01 - Operacional"/>
    <s v="ACT_261"/>
    <s v="Intervenciones por corredor temporada alta"/>
    <s v="DTTTA"/>
    <n v="4.4642857142857152E-4"/>
    <s v="Dic"/>
    <n v="4"/>
    <n v="0"/>
    <n v="0"/>
    <s v="Por Ejecutar"/>
    <n v="20"/>
    <n v="8"/>
    <n v="0.4"/>
    <m/>
    <m/>
  </r>
  <r>
    <n v="173"/>
    <s v="OE1;PR_10;ACT_262"/>
    <x v="0"/>
    <s v="Fortalecer la Vigilancia."/>
    <s v="PR_10"/>
    <n v="2"/>
    <x v="0"/>
    <s v="PAI_01 - Operacional"/>
    <s v="ACT_262"/>
    <s v="Auditorías de formalización subjetiva  "/>
    <s v="DTTTA"/>
    <n v="4.4642857142857152E-4"/>
    <s v="Ene"/>
    <n v="0"/>
    <n v="0"/>
    <n v="0"/>
    <s v="Por Ejecutar"/>
    <n v="0"/>
    <n v="0"/>
    <n v="0"/>
    <n v="20"/>
    <n v="2"/>
  </r>
  <r>
    <n v="173"/>
    <s v="OE1;PR_10;ACT_262"/>
    <x v="0"/>
    <s v="Fortalecer la Vigilancia."/>
    <s v="PR_10"/>
    <n v="2"/>
    <x v="0"/>
    <s v="PAI_01 - Operacional"/>
    <s v="ACT_262"/>
    <s v="Auditorías de formalización subjetiva  "/>
    <s v="DTTTA"/>
    <n v="4.4642857142857152E-4"/>
    <s v="Feb"/>
    <n v="0"/>
    <n v="0"/>
    <n v="0"/>
    <s v="Por Ejecutar"/>
    <n v="0"/>
    <n v="0"/>
    <n v="0"/>
    <m/>
    <m/>
  </r>
  <r>
    <n v="173"/>
    <s v="OE1;PR_10;ACT_262"/>
    <x v="0"/>
    <s v="Fortalecer la Vigilancia."/>
    <s v="PR_10"/>
    <n v="2"/>
    <x v="0"/>
    <s v="PAI_01 - Operacional"/>
    <s v="ACT_262"/>
    <s v="Auditorías de formalización subjetiva  "/>
    <s v="DTTTA"/>
    <n v="4.4642857142857152E-4"/>
    <s v="Mar"/>
    <n v="0"/>
    <n v="0"/>
    <n v="0"/>
    <s v="Por Ejecutar"/>
    <n v="0"/>
    <n v="0"/>
    <n v="0"/>
    <m/>
    <m/>
  </r>
  <r>
    <n v="173"/>
    <s v="OE1;PR_10;ACT_262"/>
    <x v="0"/>
    <s v="Fortalecer la Vigilancia."/>
    <s v="PR_10"/>
    <n v="2"/>
    <x v="0"/>
    <s v="PAI_01 - Operacional"/>
    <s v="ACT_262"/>
    <s v="Auditorías de formalización subjetiva  "/>
    <s v="DTTTA"/>
    <n v="4.4642857142857152E-4"/>
    <s v="Abr"/>
    <n v="0"/>
    <n v="0"/>
    <n v="0"/>
    <s v="Por Ejecutar"/>
    <n v="0"/>
    <n v="0"/>
    <n v="0"/>
    <m/>
    <m/>
  </r>
  <r>
    <n v="173"/>
    <s v="OE1;PR_10;ACT_262"/>
    <x v="0"/>
    <s v="Fortalecer la Vigilancia."/>
    <s v="PR_10"/>
    <n v="2"/>
    <x v="0"/>
    <s v="PAI_01 - Operacional"/>
    <s v="ACT_262"/>
    <s v="Auditorías de formalización subjetiva  "/>
    <s v="DTTTA"/>
    <n v="4.4642857142857152E-4"/>
    <s v="May"/>
    <n v="0"/>
    <n v="0"/>
    <n v="0"/>
    <s v="Por Ejecutar"/>
    <n v="0"/>
    <n v="0"/>
    <n v="0"/>
    <m/>
    <m/>
  </r>
  <r>
    <n v="173"/>
    <s v="OE1;PR_10;ACT_262"/>
    <x v="0"/>
    <s v="Fortalecer la Vigilancia."/>
    <s v="PR_10"/>
    <n v="2"/>
    <x v="0"/>
    <s v="PAI_01 - Operacional"/>
    <s v="ACT_262"/>
    <s v="Auditorías de formalización subjetiva  "/>
    <s v="DTTTA"/>
    <n v="4.4642857142857152E-4"/>
    <s v="Jun"/>
    <n v="2"/>
    <n v="2"/>
    <n v="1"/>
    <s v="Culminada"/>
    <n v="2"/>
    <n v="2"/>
    <n v="1"/>
    <m/>
    <m/>
  </r>
  <r>
    <n v="173"/>
    <s v="OE1;PR_10;ACT_262"/>
    <x v="0"/>
    <s v="Fortalecer la Vigilancia."/>
    <s v="PR_10"/>
    <n v="2"/>
    <x v="0"/>
    <s v="PAI_01 - Operacional"/>
    <s v="ACT_262"/>
    <s v="Auditorías de formalización subjetiva  "/>
    <s v="DTTTA"/>
    <n v="4.4642857142857152E-4"/>
    <s v="Jul"/>
    <n v="2"/>
    <n v="0"/>
    <n v="0"/>
    <s v="Por Ejecutar"/>
    <n v="4"/>
    <n v="2"/>
    <n v="0.5"/>
    <m/>
    <m/>
  </r>
  <r>
    <n v="173"/>
    <s v="OE1;PR_10;ACT_262"/>
    <x v="0"/>
    <s v="Fortalecer la Vigilancia."/>
    <s v="PR_10"/>
    <n v="2"/>
    <x v="0"/>
    <s v="PAI_01 - Operacional"/>
    <s v="ACT_262"/>
    <s v="Auditorías de formalización subjetiva  "/>
    <s v="DTTTA"/>
    <n v="4.4642857142857152E-4"/>
    <s v="Ago"/>
    <n v="3"/>
    <n v="0"/>
    <n v="0"/>
    <s v="Por Ejecutar"/>
    <n v="7"/>
    <n v="2"/>
    <n v="0.2857142857142857"/>
    <m/>
    <m/>
  </r>
  <r>
    <n v="173"/>
    <s v="OE1;PR_10;ACT_262"/>
    <x v="0"/>
    <s v="Fortalecer la Vigilancia."/>
    <s v="PR_10"/>
    <n v="2"/>
    <x v="0"/>
    <s v="PAI_01 - Operacional"/>
    <s v="ACT_262"/>
    <s v="Auditorías de formalización subjetiva  "/>
    <s v="DTTTA"/>
    <n v="4.4642857142857152E-4"/>
    <s v="Sep"/>
    <n v="3"/>
    <n v="0"/>
    <n v="0"/>
    <s v="Por Ejecutar"/>
    <n v="10"/>
    <n v="2"/>
    <n v="0.2"/>
    <m/>
    <m/>
  </r>
  <r>
    <n v="173"/>
    <s v="OE1;PR_10;ACT_262"/>
    <x v="0"/>
    <s v="Fortalecer la Vigilancia."/>
    <s v="PR_10"/>
    <n v="2"/>
    <x v="0"/>
    <s v="PAI_01 - Operacional"/>
    <s v="ACT_262"/>
    <s v="Auditorías de formalización subjetiva  "/>
    <s v="DTTTA"/>
    <n v="4.4642857142857152E-4"/>
    <s v="Oct"/>
    <n v="4"/>
    <n v="0"/>
    <n v="0"/>
    <s v="Por Ejecutar"/>
    <n v="14"/>
    <n v="2"/>
    <n v="0.14285714285714285"/>
    <m/>
    <m/>
  </r>
  <r>
    <n v="173"/>
    <s v="OE1;PR_10;ACT_262"/>
    <x v="0"/>
    <s v="Fortalecer la Vigilancia."/>
    <s v="PR_10"/>
    <n v="2"/>
    <x v="0"/>
    <s v="PAI_01 - Operacional"/>
    <s v="ACT_262"/>
    <s v="Auditorías de formalización subjetiva  "/>
    <s v="DTTTA"/>
    <n v="4.4642857142857152E-4"/>
    <s v="Nov"/>
    <n v="4"/>
    <n v="0"/>
    <n v="0"/>
    <s v="Por Ejecutar"/>
    <n v="18"/>
    <n v="2"/>
    <n v="0.1111111111111111"/>
    <m/>
    <m/>
  </r>
  <r>
    <n v="173"/>
    <s v="OE1;PR_10;ACT_262"/>
    <x v="0"/>
    <s v="Fortalecer la Vigilancia."/>
    <s v="PR_10"/>
    <n v="2"/>
    <x v="0"/>
    <s v="PAI_01 - Operacional"/>
    <s v="ACT_262"/>
    <s v="Auditorías de formalización subjetiva  "/>
    <s v="DTTTA"/>
    <n v="4.4642857142857152E-4"/>
    <s v="Dic"/>
    <n v="2"/>
    <n v="0"/>
    <n v="0"/>
    <s v="Por Ejecutar"/>
    <n v="20"/>
    <n v="2"/>
    <n v="0.1"/>
    <m/>
    <m/>
  </r>
  <r>
    <n v="174"/>
    <s v="OE1;PR_10;ACT_263"/>
    <x v="0"/>
    <s v="Fortalecer la Vigilancia."/>
    <s v="PR_10"/>
    <n v="2"/>
    <x v="0"/>
    <s v="PAI_01 - Operacional"/>
    <s v="ACT_263"/>
    <s v="Visitas - PGS"/>
    <s v="DTTTA"/>
    <n v="4.4642857142857152E-4"/>
    <s v="Ene"/>
    <n v="3"/>
    <n v="3"/>
    <n v="1"/>
    <s v="Culminada"/>
    <n v="3"/>
    <n v="3"/>
    <n v="1"/>
    <n v="180"/>
    <n v="53"/>
  </r>
  <r>
    <n v="174"/>
    <s v="OE1;PR_10;ACT_263"/>
    <x v="0"/>
    <s v="Fortalecer la Vigilancia."/>
    <s v="PR_10"/>
    <n v="2"/>
    <x v="0"/>
    <s v="PAI_01 - Operacional"/>
    <s v="ACT_263"/>
    <s v="Visitas - PGS"/>
    <s v="DTTTA"/>
    <n v="4.4642857142857152E-4"/>
    <s v="Feb"/>
    <n v="6"/>
    <n v="6"/>
    <n v="1"/>
    <s v="Culminada"/>
    <n v="9"/>
    <n v="9"/>
    <n v="1"/>
    <m/>
    <m/>
  </r>
  <r>
    <n v="174"/>
    <s v="OE1;PR_10;ACT_263"/>
    <x v="0"/>
    <s v="Fortalecer la Vigilancia."/>
    <s v="PR_10"/>
    <n v="2"/>
    <x v="0"/>
    <s v="PAI_01 - Operacional"/>
    <s v="ACT_263"/>
    <s v="Visitas - PGS"/>
    <s v="DTTTA"/>
    <n v="4.4642857142857152E-4"/>
    <s v="Mar"/>
    <n v="4"/>
    <n v="4"/>
    <n v="1"/>
    <s v="Culminada"/>
    <n v="13"/>
    <n v="13"/>
    <n v="1"/>
    <m/>
    <m/>
  </r>
  <r>
    <n v="174"/>
    <s v="OE1;PR_10;ACT_263"/>
    <x v="0"/>
    <s v="Fortalecer la Vigilancia."/>
    <s v="PR_10"/>
    <n v="2"/>
    <x v="0"/>
    <s v="PAI_01 - Operacional"/>
    <s v="ACT_263"/>
    <s v="Visitas - PGS"/>
    <s v="DTTTA"/>
    <n v="4.4642857142857152E-4"/>
    <s v="Abr"/>
    <n v="7"/>
    <n v="21"/>
    <n v="3"/>
    <s v="Culminada"/>
    <n v="20"/>
    <n v="34"/>
    <n v="1.7"/>
    <m/>
    <m/>
  </r>
  <r>
    <n v="174"/>
    <s v="OE1;PR_10;ACT_263"/>
    <x v="0"/>
    <s v="Fortalecer la Vigilancia."/>
    <s v="PR_10"/>
    <n v="2"/>
    <x v="0"/>
    <s v="PAI_01 - Operacional"/>
    <s v="ACT_263"/>
    <s v="Visitas - PGS"/>
    <s v="DTTTA"/>
    <n v="4.4642857142857152E-4"/>
    <s v="May"/>
    <n v="15"/>
    <n v="15"/>
    <n v="1"/>
    <s v="Culminada"/>
    <n v="35"/>
    <n v="49"/>
    <n v="1.4"/>
    <m/>
    <m/>
  </r>
  <r>
    <n v="174"/>
    <s v="OE1;PR_10;ACT_263"/>
    <x v="0"/>
    <s v="Fortalecer la Vigilancia."/>
    <s v="PR_10"/>
    <n v="2"/>
    <x v="0"/>
    <s v="PAI_01 - Operacional"/>
    <s v="ACT_263"/>
    <s v="Visitas - PGS"/>
    <s v="DTTTA"/>
    <n v="4.4642857142857152E-4"/>
    <s v="Jun"/>
    <n v="15"/>
    <n v="4"/>
    <n v="0.26666666666666666"/>
    <s v="En Tramite"/>
    <n v="50"/>
    <n v="53"/>
    <n v="1.06"/>
    <m/>
    <m/>
  </r>
  <r>
    <n v="174"/>
    <s v="OE1;PR_10;ACT_263"/>
    <x v="0"/>
    <s v="Fortalecer la Vigilancia."/>
    <s v="PR_10"/>
    <n v="2"/>
    <x v="0"/>
    <s v="PAI_01 - Operacional"/>
    <s v="ACT_263"/>
    <s v="Visitas - PGS"/>
    <s v="DTTTA"/>
    <n v="4.4642857142857152E-4"/>
    <s v="Jul"/>
    <n v="15"/>
    <n v="0"/>
    <n v="0"/>
    <s v="Por Ejecutar"/>
    <n v="65"/>
    <n v="53"/>
    <n v="0.81538461538461537"/>
    <m/>
    <m/>
  </r>
  <r>
    <n v="174"/>
    <s v="OE1;PR_10;ACT_263"/>
    <x v="0"/>
    <s v="Fortalecer la Vigilancia."/>
    <s v="PR_10"/>
    <n v="2"/>
    <x v="0"/>
    <s v="PAI_01 - Operacional"/>
    <s v="ACT_263"/>
    <s v="Visitas - PGS"/>
    <s v="DTTTA"/>
    <n v="4.4642857142857152E-4"/>
    <s v="Ago"/>
    <n v="15"/>
    <n v="0"/>
    <n v="0"/>
    <s v="Por Ejecutar"/>
    <n v="80"/>
    <n v="53"/>
    <n v="0.66249999999999998"/>
    <m/>
    <m/>
  </r>
  <r>
    <n v="174"/>
    <s v="OE1;PR_10;ACT_263"/>
    <x v="0"/>
    <s v="Fortalecer la Vigilancia."/>
    <s v="PR_10"/>
    <n v="2"/>
    <x v="0"/>
    <s v="PAI_01 - Operacional"/>
    <s v="ACT_263"/>
    <s v="Visitas - PGS"/>
    <s v="DTTTA"/>
    <n v="4.4642857142857152E-4"/>
    <s v="Sep"/>
    <n v="25"/>
    <n v="0"/>
    <n v="0"/>
    <s v="Por Ejecutar"/>
    <n v="105"/>
    <n v="53"/>
    <n v="0.50476190476190474"/>
    <m/>
    <m/>
  </r>
  <r>
    <n v="174"/>
    <s v="OE1;PR_10;ACT_263"/>
    <x v="0"/>
    <s v="Fortalecer la Vigilancia."/>
    <s v="PR_10"/>
    <n v="2"/>
    <x v="0"/>
    <s v="PAI_01 - Operacional"/>
    <s v="ACT_263"/>
    <s v="Visitas - PGS"/>
    <s v="DTTTA"/>
    <n v="4.4642857142857152E-4"/>
    <s v="Oct"/>
    <n v="30"/>
    <n v="0"/>
    <n v="0"/>
    <s v="Por Ejecutar"/>
    <n v="135"/>
    <n v="53"/>
    <n v="0.3925925925925926"/>
    <m/>
    <m/>
  </r>
  <r>
    <n v="174"/>
    <s v="OE1;PR_10;ACT_263"/>
    <x v="0"/>
    <s v="Fortalecer la Vigilancia."/>
    <s v="PR_10"/>
    <n v="2"/>
    <x v="0"/>
    <s v="PAI_01 - Operacional"/>
    <s v="ACT_263"/>
    <s v="Visitas - PGS"/>
    <s v="DTTTA"/>
    <n v="4.4642857142857152E-4"/>
    <s v="Nov"/>
    <n v="30"/>
    <n v="0"/>
    <n v="0"/>
    <s v="Por Ejecutar"/>
    <n v="165"/>
    <n v="53"/>
    <n v="0.32121212121212123"/>
    <m/>
    <m/>
  </r>
  <r>
    <n v="174"/>
    <s v="OE1;PR_10;ACT_263"/>
    <x v="0"/>
    <s v="Fortalecer la Vigilancia."/>
    <s v="PR_10"/>
    <n v="2"/>
    <x v="0"/>
    <s v="PAI_01 - Operacional"/>
    <s v="ACT_263"/>
    <s v="Visitas - PGS"/>
    <s v="DTTTA"/>
    <n v="4.4642857142857152E-4"/>
    <s v="Dic"/>
    <n v="15"/>
    <n v="0"/>
    <n v="0"/>
    <s v="Por Ejecutar"/>
    <n v="180"/>
    <n v="53"/>
    <n v="0.29444444444444445"/>
    <m/>
    <m/>
  </r>
  <r>
    <n v="175"/>
    <s v="OE1;PR_10;ACT_73"/>
    <x v="0"/>
    <s v="Fortalecer la Vigilancia."/>
    <s v="PR_10"/>
    <n v="2"/>
    <x v="0"/>
    <s v="PAI_01 - Operacional"/>
    <s v="ACT_73"/>
    <s v="Diseñar e implementar mecanismos de Supervisión Inteligente"/>
    <s v="DTTTA"/>
    <n v="4.4642857142857152E-4"/>
    <s v="Ene"/>
    <n v="0"/>
    <n v="0"/>
    <n v="0"/>
    <s v="Por Ejecutar"/>
    <n v="0"/>
    <n v="0"/>
    <n v="0"/>
    <n v="1"/>
    <n v="0"/>
  </r>
  <r>
    <n v="175"/>
    <s v="OE1;PR_10;ACT_73"/>
    <x v="0"/>
    <s v="Fortalecer la Vigilancia."/>
    <s v="PR_10"/>
    <n v="2"/>
    <x v="0"/>
    <s v="PAI_01 - Operacional"/>
    <s v="ACT_73"/>
    <s v="Diseñar e implementar mecanismos de Supervisión Inteligente"/>
    <s v="DTTTA"/>
    <n v="4.4642857142857152E-4"/>
    <s v="Feb"/>
    <n v="0"/>
    <n v="0"/>
    <n v="0"/>
    <s v="Por Ejecutar"/>
    <n v="0"/>
    <n v="0"/>
    <n v="0"/>
    <m/>
    <m/>
  </r>
  <r>
    <n v="175"/>
    <s v="OE1;PR_10;ACT_73"/>
    <x v="0"/>
    <s v="Fortalecer la Vigilancia."/>
    <s v="PR_10"/>
    <n v="2"/>
    <x v="0"/>
    <s v="PAI_01 - Operacional"/>
    <s v="ACT_73"/>
    <s v="Diseñar e implementar mecanismos de Supervisión Inteligente"/>
    <s v="DTTTA"/>
    <n v="4.4642857142857152E-4"/>
    <s v="Mar"/>
    <n v="0"/>
    <n v="0"/>
    <n v="0"/>
    <s v="Por Ejecutar"/>
    <n v="0"/>
    <n v="0"/>
    <n v="0"/>
    <m/>
    <m/>
  </r>
  <r>
    <n v="175"/>
    <s v="OE1;PR_10;ACT_73"/>
    <x v="0"/>
    <s v="Fortalecer la Vigilancia."/>
    <s v="PR_10"/>
    <n v="2"/>
    <x v="0"/>
    <s v="PAI_01 - Operacional"/>
    <s v="ACT_73"/>
    <s v="Diseñar e implementar mecanismos de Supervisión Inteligente"/>
    <s v="DTTTA"/>
    <n v="4.4642857142857152E-4"/>
    <s v="Abr"/>
    <n v="0"/>
    <n v="0"/>
    <n v="0"/>
    <s v="Por Ejecutar"/>
    <n v="0"/>
    <n v="0"/>
    <n v="0"/>
    <m/>
    <m/>
  </r>
  <r>
    <n v="175"/>
    <s v="OE1;PR_10;ACT_73"/>
    <x v="0"/>
    <s v="Fortalecer la Vigilancia."/>
    <s v="PR_10"/>
    <n v="2"/>
    <x v="0"/>
    <s v="PAI_01 - Operacional"/>
    <s v="ACT_73"/>
    <s v="Diseñar e implementar mecanismos de Supervisión Inteligente"/>
    <s v="DTTTA"/>
    <n v="4.4642857142857152E-4"/>
    <s v="May"/>
    <n v="0"/>
    <n v="0"/>
    <n v="0"/>
    <s v="Por Ejecutar"/>
    <n v="0"/>
    <n v="0"/>
    <n v="0"/>
    <m/>
    <m/>
  </r>
  <r>
    <n v="175"/>
    <s v="OE1;PR_10;ACT_73"/>
    <x v="0"/>
    <s v="Fortalecer la Vigilancia."/>
    <s v="PR_10"/>
    <n v="2"/>
    <x v="0"/>
    <s v="PAI_01 - Operacional"/>
    <s v="ACT_73"/>
    <s v="Diseñar e implementar mecanismos de Supervisión Inteligente"/>
    <s v="DTTTA"/>
    <n v="4.4642857142857152E-4"/>
    <s v="Jun"/>
    <n v="0"/>
    <n v="0"/>
    <n v="0"/>
    <s v="Por Ejecutar"/>
    <n v="0"/>
    <n v="0"/>
    <n v="0"/>
    <m/>
    <m/>
  </r>
  <r>
    <n v="175"/>
    <s v="OE1;PR_10;ACT_73"/>
    <x v="0"/>
    <s v="Fortalecer la Vigilancia."/>
    <s v="PR_10"/>
    <n v="2"/>
    <x v="0"/>
    <s v="PAI_01 - Operacional"/>
    <s v="ACT_73"/>
    <s v="Diseñar e implementar mecanismos de Supervisión Inteligente"/>
    <s v="DTTTA"/>
    <n v="4.4642857142857152E-4"/>
    <s v="Jul"/>
    <n v="0.5"/>
    <n v="0"/>
    <n v="0"/>
    <s v="Por Ejecutar"/>
    <n v="0.5"/>
    <n v="0"/>
    <n v="0"/>
    <m/>
    <m/>
  </r>
  <r>
    <n v="175"/>
    <s v="OE1;PR_10;ACT_73"/>
    <x v="0"/>
    <s v="Fortalecer la Vigilancia."/>
    <s v="PR_10"/>
    <n v="2"/>
    <x v="0"/>
    <s v="PAI_01 - Operacional"/>
    <s v="ACT_73"/>
    <s v="Diseñar e implementar mecanismos de Supervisión Inteligente"/>
    <s v="DTTTA"/>
    <n v="4.4642857142857152E-4"/>
    <s v="Ago"/>
    <n v="0"/>
    <n v="0"/>
    <n v="0"/>
    <s v="Por Ejecutar"/>
    <n v="0.5"/>
    <n v="0"/>
    <n v="0"/>
    <m/>
    <m/>
  </r>
  <r>
    <n v="175"/>
    <s v="OE1;PR_10;ACT_73"/>
    <x v="0"/>
    <s v="Fortalecer la Vigilancia."/>
    <s v="PR_10"/>
    <n v="2"/>
    <x v="0"/>
    <s v="PAI_01 - Operacional"/>
    <s v="ACT_73"/>
    <s v="Diseñar e implementar mecanismos de Supervisión Inteligente"/>
    <s v="DTTTA"/>
    <n v="4.4642857142857152E-4"/>
    <s v="Sep"/>
    <n v="0"/>
    <n v="0"/>
    <n v="0"/>
    <s v="Por Ejecutar"/>
    <n v="0.5"/>
    <n v="0"/>
    <n v="0"/>
    <m/>
    <m/>
  </r>
  <r>
    <n v="175"/>
    <s v="OE1;PR_10;ACT_73"/>
    <x v="0"/>
    <s v="Fortalecer la Vigilancia."/>
    <s v="PR_10"/>
    <n v="2"/>
    <x v="0"/>
    <s v="PAI_01 - Operacional"/>
    <s v="ACT_73"/>
    <s v="Diseñar e implementar mecanismos de Supervisión Inteligente"/>
    <s v="DTTTA"/>
    <n v="4.4642857142857152E-4"/>
    <s v="Oct"/>
    <n v="0"/>
    <n v="0"/>
    <n v="0"/>
    <s v="Por Ejecutar"/>
    <n v="0.5"/>
    <n v="0"/>
    <n v="0"/>
    <m/>
    <m/>
  </r>
  <r>
    <n v="175"/>
    <s v="OE1;PR_10;ACT_73"/>
    <x v="0"/>
    <s v="Fortalecer la Vigilancia."/>
    <s v="PR_10"/>
    <n v="2"/>
    <x v="0"/>
    <s v="PAI_01 - Operacional"/>
    <s v="ACT_73"/>
    <s v="Diseñar e implementar mecanismos de Supervisión Inteligente"/>
    <s v="DTTTA"/>
    <n v="4.4642857142857152E-4"/>
    <s v="Nov"/>
    <n v="0.5"/>
    <n v="0"/>
    <n v="0"/>
    <s v="Por Ejecutar"/>
    <n v="1"/>
    <n v="0"/>
    <n v="0"/>
    <m/>
    <m/>
  </r>
  <r>
    <n v="175"/>
    <s v="OE1;PR_10;ACT_73"/>
    <x v="0"/>
    <s v="Fortalecer la Vigilancia."/>
    <s v="PR_10"/>
    <n v="2"/>
    <x v="0"/>
    <s v="PAI_01 - Operacional"/>
    <s v="ACT_73"/>
    <s v="Diseñar e implementar mecanismos de Supervisión Inteligente"/>
    <s v="DTTTA"/>
    <n v="4.4642857142857152E-4"/>
    <s v="Dic"/>
    <n v="0"/>
    <n v="0"/>
    <n v="0"/>
    <s v="Por Ejecutar"/>
    <n v="1"/>
    <n v="0"/>
    <n v="0"/>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Ene"/>
    <n v="0"/>
    <n v="0"/>
    <n v="0"/>
    <s v="Por Ejecutar"/>
    <n v="0"/>
    <n v="0"/>
    <n v="0"/>
    <n v="2"/>
    <n v="1"/>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Feb"/>
    <n v="0"/>
    <n v="0"/>
    <n v="0"/>
    <s v="Por Ejecutar"/>
    <n v="0"/>
    <n v="0"/>
    <n v="0"/>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Mar"/>
    <n v="0"/>
    <n v="0"/>
    <n v="0"/>
    <s v="Por Ejecutar"/>
    <n v="0"/>
    <n v="0"/>
    <n v="0"/>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Abr"/>
    <n v="0"/>
    <n v="0"/>
    <n v="0"/>
    <s v="Por Ejecutar"/>
    <n v="0"/>
    <n v="0"/>
    <n v="0"/>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May"/>
    <n v="1"/>
    <n v="1"/>
    <n v="1"/>
    <s v="Culminada"/>
    <n v="1"/>
    <n v="1"/>
    <n v="1"/>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Jun"/>
    <n v="0"/>
    <n v="0"/>
    <n v="0"/>
    <s v="Por Ejecutar"/>
    <n v="1"/>
    <n v="1"/>
    <n v="1"/>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Jul"/>
    <n v="0"/>
    <n v="0"/>
    <n v="0"/>
    <s v="Por Ejecutar"/>
    <n v="1"/>
    <n v="1"/>
    <n v="1"/>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Ago"/>
    <n v="0"/>
    <n v="0"/>
    <n v="0"/>
    <s v="Por Ejecutar"/>
    <n v="1"/>
    <n v="1"/>
    <n v="1"/>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Sep"/>
    <n v="0"/>
    <n v="0"/>
    <n v="0"/>
    <s v="Por Ejecutar"/>
    <n v="1"/>
    <n v="1"/>
    <n v="1"/>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Oct"/>
    <n v="0"/>
    <n v="0"/>
    <n v="0"/>
    <s v="Por Ejecutar"/>
    <n v="1"/>
    <n v="1"/>
    <n v="1"/>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Nov"/>
    <n v="1"/>
    <n v="0"/>
    <n v="0"/>
    <s v="Por Ejecutar"/>
    <n v="2"/>
    <n v="1"/>
    <n v="0.5"/>
    <m/>
    <m/>
  </r>
  <r>
    <n v="176"/>
    <s v="OE3;PR_10;ACT_284"/>
    <x v="3"/>
    <s v="Brindar protección al Usuario."/>
    <s v="PR_10"/>
    <n v="2"/>
    <x v="0"/>
    <s v="PAI_01 - Operacional"/>
    <s v="ACT_284"/>
    <s v="31.2. Desarrollar Mesas de trabajo para determinar las competencias con las diferentes autoridades en materia de protección al usuario"/>
    <s v="DPU"/>
    <n v="4.4642857142857152E-4"/>
    <s v="Dic"/>
    <n v="0"/>
    <n v="0"/>
    <n v="0"/>
    <s v="Por Ejecutar"/>
    <n v="2"/>
    <n v="1"/>
    <n v="0.5"/>
    <m/>
    <m/>
  </r>
  <r>
    <n v="177"/>
    <s v="OE1;PR_10;ACT_74"/>
    <x v="0"/>
    <s v="Fortalecer la Vigilancia."/>
    <s v="PR_10"/>
    <n v="2"/>
    <x v="0"/>
    <s v="PAI_01 - Operacional"/>
    <s v="ACT_74"/>
    <s v="Diseñar e implementar mecanismos de Supervisión Inteligente"/>
    <s v="DPU"/>
    <n v="4.4642857142857152E-4"/>
    <s v="Ene"/>
    <n v="0"/>
    <n v="0"/>
    <n v="0"/>
    <s v="Por Ejecutar"/>
    <n v="0"/>
    <n v="0"/>
    <n v="0"/>
    <n v="1"/>
    <n v="0"/>
  </r>
  <r>
    <n v="177"/>
    <s v="OE1;PR_10;ACT_74"/>
    <x v="0"/>
    <s v="Fortalecer la Vigilancia."/>
    <s v="PR_10"/>
    <n v="2"/>
    <x v="0"/>
    <s v="PAI_01 - Operacional"/>
    <s v="ACT_74"/>
    <s v="Diseñar e implementar mecanismos de Supervisión Inteligente"/>
    <s v="DPU"/>
    <n v="4.4642857142857152E-4"/>
    <s v="Feb"/>
    <n v="0"/>
    <n v="0"/>
    <n v="0"/>
    <s v="Por Ejecutar"/>
    <n v="0"/>
    <n v="0"/>
    <n v="0"/>
    <m/>
    <m/>
  </r>
  <r>
    <n v="177"/>
    <s v="OE1;PR_10;ACT_74"/>
    <x v="0"/>
    <s v="Fortalecer la Vigilancia."/>
    <s v="PR_10"/>
    <n v="2"/>
    <x v="0"/>
    <s v="PAI_01 - Operacional"/>
    <s v="ACT_74"/>
    <s v="Diseñar e implementar mecanismos de Supervisión Inteligente"/>
    <s v="DPU"/>
    <n v="4.4642857142857152E-4"/>
    <s v="Mar"/>
    <n v="0"/>
    <n v="0"/>
    <n v="0"/>
    <s v="Por Ejecutar"/>
    <n v="0"/>
    <n v="0"/>
    <n v="0"/>
    <m/>
    <m/>
  </r>
  <r>
    <n v="177"/>
    <s v="OE1;PR_10;ACT_74"/>
    <x v="0"/>
    <s v="Fortalecer la Vigilancia."/>
    <s v="PR_10"/>
    <n v="2"/>
    <x v="0"/>
    <s v="PAI_01 - Operacional"/>
    <s v="ACT_74"/>
    <s v="Diseñar e implementar mecanismos de Supervisión Inteligente"/>
    <s v="DPU"/>
    <n v="4.4642857142857152E-4"/>
    <s v="Abr"/>
    <n v="0"/>
    <n v="0"/>
    <n v="0"/>
    <s v="Por Ejecutar"/>
    <n v="0"/>
    <n v="0"/>
    <n v="0"/>
    <m/>
    <m/>
  </r>
  <r>
    <n v="177"/>
    <s v="OE1;PR_10;ACT_74"/>
    <x v="0"/>
    <s v="Fortalecer la Vigilancia."/>
    <s v="PR_10"/>
    <n v="2"/>
    <x v="0"/>
    <s v="PAI_01 - Operacional"/>
    <s v="ACT_74"/>
    <s v="Diseñar e implementar mecanismos de Supervisión Inteligente"/>
    <s v="DPU"/>
    <n v="4.4642857142857152E-4"/>
    <s v="May"/>
    <n v="0"/>
    <n v="0"/>
    <n v="0"/>
    <s v="Por Ejecutar"/>
    <n v="0"/>
    <n v="0"/>
    <n v="0"/>
    <m/>
    <m/>
  </r>
  <r>
    <n v="177"/>
    <s v="OE1;PR_10;ACT_74"/>
    <x v="0"/>
    <s v="Fortalecer la Vigilancia."/>
    <s v="PR_10"/>
    <n v="2"/>
    <x v="0"/>
    <s v="PAI_01 - Operacional"/>
    <s v="ACT_74"/>
    <s v="Diseñar e implementar mecanismos de Supervisión Inteligente"/>
    <s v="DPU"/>
    <n v="4.4642857142857152E-4"/>
    <s v="Jun"/>
    <n v="0"/>
    <n v="0"/>
    <n v="0"/>
    <s v="Por Ejecutar"/>
    <n v="0"/>
    <n v="0"/>
    <n v="0"/>
    <m/>
    <m/>
  </r>
  <r>
    <n v="177"/>
    <s v="OE1;PR_10;ACT_74"/>
    <x v="0"/>
    <s v="Fortalecer la Vigilancia."/>
    <s v="PR_10"/>
    <n v="2"/>
    <x v="0"/>
    <s v="PAI_01 - Operacional"/>
    <s v="ACT_74"/>
    <s v="Diseñar e implementar mecanismos de Supervisión Inteligente"/>
    <s v="DPU"/>
    <n v="4.4642857142857152E-4"/>
    <s v="Jul"/>
    <n v="0"/>
    <n v="0"/>
    <n v="0"/>
    <s v="Por Ejecutar"/>
    <n v="0"/>
    <n v="0"/>
    <n v="0"/>
    <m/>
    <m/>
  </r>
  <r>
    <n v="177"/>
    <s v="OE1;PR_10;ACT_74"/>
    <x v="0"/>
    <s v="Fortalecer la Vigilancia."/>
    <s v="PR_10"/>
    <n v="2"/>
    <x v="0"/>
    <s v="PAI_01 - Operacional"/>
    <s v="ACT_74"/>
    <s v="Diseñar e implementar mecanismos de Supervisión Inteligente"/>
    <s v="DPU"/>
    <n v="4.4642857142857152E-4"/>
    <s v="Ago"/>
    <n v="0"/>
    <n v="0"/>
    <n v="0"/>
    <s v="Por Ejecutar"/>
    <n v="0"/>
    <n v="0"/>
    <n v="0"/>
    <m/>
    <m/>
  </r>
  <r>
    <n v="177"/>
    <s v="OE1;PR_10;ACT_74"/>
    <x v="0"/>
    <s v="Fortalecer la Vigilancia."/>
    <s v="PR_10"/>
    <n v="2"/>
    <x v="0"/>
    <s v="PAI_01 - Operacional"/>
    <s v="ACT_74"/>
    <s v="Diseñar e implementar mecanismos de Supervisión Inteligente"/>
    <s v="DPU"/>
    <n v="4.4642857142857152E-4"/>
    <s v="Sep"/>
    <n v="0"/>
    <n v="0"/>
    <n v="0"/>
    <s v="Por Ejecutar"/>
    <n v="0"/>
    <n v="0"/>
    <n v="0"/>
    <m/>
    <m/>
  </r>
  <r>
    <n v="177"/>
    <s v="OE1;PR_10;ACT_74"/>
    <x v="0"/>
    <s v="Fortalecer la Vigilancia."/>
    <s v="PR_10"/>
    <n v="2"/>
    <x v="0"/>
    <s v="PAI_01 - Operacional"/>
    <s v="ACT_74"/>
    <s v="Diseñar e implementar mecanismos de Supervisión Inteligente"/>
    <s v="DPU"/>
    <n v="4.4642857142857152E-4"/>
    <s v="Oct"/>
    <n v="0"/>
    <n v="0"/>
    <n v="0"/>
    <s v="Por Ejecutar"/>
    <n v="0"/>
    <n v="0"/>
    <n v="0"/>
    <m/>
    <m/>
  </r>
  <r>
    <n v="177"/>
    <s v="OE1;PR_10;ACT_74"/>
    <x v="0"/>
    <s v="Fortalecer la Vigilancia."/>
    <s v="PR_10"/>
    <n v="2"/>
    <x v="0"/>
    <s v="PAI_01 - Operacional"/>
    <s v="ACT_74"/>
    <s v="Diseñar e implementar mecanismos de Supervisión Inteligente"/>
    <s v="DPU"/>
    <n v="4.4642857142857152E-4"/>
    <s v="Nov"/>
    <n v="0"/>
    <n v="0"/>
    <n v="0"/>
    <s v="Por Ejecutar"/>
    <n v="0"/>
    <n v="0"/>
    <n v="0"/>
    <m/>
    <m/>
  </r>
  <r>
    <n v="177"/>
    <s v="OE1;PR_10;ACT_74"/>
    <x v="0"/>
    <s v="Fortalecer la Vigilancia."/>
    <s v="PR_10"/>
    <n v="2"/>
    <x v="0"/>
    <s v="PAI_01 - Operacional"/>
    <s v="ACT_74"/>
    <s v="Diseñar e implementar mecanismos de Supervisión Inteligente"/>
    <s v="DPU"/>
    <n v="4.4642857142857152E-4"/>
    <s v="Dic"/>
    <n v="1"/>
    <n v="0"/>
    <n v="0"/>
    <s v="Por Ejecutar"/>
    <n v="1"/>
    <n v="0"/>
    <n v="0"/>
    <m/>
    <m/>
  </r>
  <r>
    <n v="178"/>
    <s v="OE1;PR_10;ACT_93"/>
    <x v="0"/>
    <s v="Fortalecer la Vigilancia."/>
    <s v="PR_10"/>
    <n v="2"/>
    <x v="0"/>
    <s v="PAI_01 - Operacional"/>
    <s v="ACT_93"/>
    <s v="Efectuar seguimiento a compromisos consolidados en Documentos CONPES"/>
    <s v="OAP"/>
    <n v="4.4642857142857152E-4"/>
    <s v="Ene"/>
    <n v="0"/>
    <n v="0"/>
    <n v="0"/>
    <s v="Por Ejecutar"/>
    <n v="0"/>
    <n v="0"/>
    <n v="0"/>
    <n v="10"/>
    <n v="2"/>
  </r>
  <r>
    <n v="178"/>
    <s v="OE1;PR_10;ACT_93"/>
    <x v="0"/>
    <s v="Fortalecer la Vigilancia."/>
    <s v="PR_10"/>
    <n v="2"/>
    <x v="0"/>
    <s v="PAI_01 - Operacional"/>
    <s v="ACT_93"/>
    <s v="Efectuar seguimiento a compromisos consolidados en Documentos CONPES"/>
    <s v="OAP"/>
    <n v="4.4642857142857152E-4"/>
    <s v="Feb"/>
    <n v="0"/>
    <n v="0"/>
    <n v="0"/>
    <s v="Por Ejecutar"/>
    <n v="0"/>
    <n v="0"/>
    <n v="0"/>
    <m/>
    <m/>
  </r>
  <r>
    <n v="178"/>
    <s v="OE1;PR_10;ACT_93"/>
    <x v="0"/>
    <s v="Fortalecer la Vigilancia."/>
    <s v="PR_10"/>
    <n v="2"/>
    <x v="0"/>
    <s v="PAI_01 - Operacional"/>
    <s v="ACT_93"/>
    <s v="Efectuar seguimiento a compromisos consolidados en Documentos CONPES"/>
    <s v="OAP"/>
    <n v="4.4642857142857152E-4"/>
    <s v="Mar"/>
    <n v="0"/>
    <n v="0"/>
    <n v="0"/>
    <s v="Por Ejecutar"/>
    <n v="0"/>
    <n v="0"/>
    <n v="0"/>
    <m/>
    <m/>
  </r>
  <r>
    <n v="178"/>
    <s v="OE1;PR_10;ACT_93"/>
    <x v="0"/>
    <s v="Fortalecer la Vigilancia."/>
    <s v="PR_10"/>
    <n v="2"/>
    <x v="0"/>
    <s v="PAI_01 - Operacional"/>
    <s v="ACT_93"/>
    <s v="Efectuar seguimiento a compromisos consolidados en Documentos CONPES"/>
    <s v="OAP"/>
    <n v="4.4642857142857152E-4"/>
    <s v="Abr"/>
    <n v="2"/>
    <n v="2"/>
    <n v="1"/>
    <s v="Culminada"/>
    <n v="2"/>
    <n v="2"/>
    <n v="1"/>
    <m/>
    <m/>
  </r>
  <r>
    <n v="178"/>
    <s v="OE1;PR_10;ACT_93"/>
    <x v="0"/>
    <s v="Fortalecer la Vigilancia."/>
    <s v="PR_10"/>
    <n v="2"/>
    <x v="0"/>
    <s v="PAI_01 - Operacional"/>
    <s v="ACT_93"/>
    <s v="Efectuar seguimiento a compromisos consolidados en Documentos CONPES"/>
    <s v="OAP"/>
    <n v="4.4642857142857152E-4"/>
    <s v="May"/>
    <n v="1"/>
    <n v="0"/>
    <n v="0"/>
    <s v="Por Ejecutar"/>
    <n v="3"/>
    <n v="2"/>
    <n v="0.66666666666666663"/>
    <m/>
    <m/>
  </r>
  <r>
    <n v="178"/>
    <s v="OE1;PR_10;ACT_93"/>
    <x v="0"/>
    <s v="Fortalecer la Vigilancia."/>
    <s v="PR_10"/>
    <n v="2"/>
    <x v="0"/>
    <s v="PAI_01 - Operacional"/>
    <s v="ACT_93"/>
    <s v="Efectuar seguimiento a compromisos consolidados en Documentos CONPES"/>
    <s v="OAP"/>
    <n v="4.4642857142857152E-4"/>
    <s v="Jun"/>
    <n v="1"/>
    <n v="0"/>
    <n v="0"/>
    <s v="Por Ejecutar"/>
    <n v="4"/>
    <n v="2"/>
    <n v="0.5"/>
    <m/>
    <m/>
  </r>
  <r>
    <n v="178"/>
    <s v="OE1;PR_10;ACT_93"/>
    <x v="0"/>
    <s v="Fortalecer la Vigilancia."/>
    <s v="PR_10"/>
    <n v="2"/>
    <x v="0"/>
    <s v="PAI_01 - Operacional"/>
    <s v="ACT_93"/>
    <s v="Efectuar seguimiento a compromisos consolidados en Documentos CONPES"/>
    <s v="OAP"/>
    <n v="4.4642857142857152E-4"/>
    <s v="Jul"/>
    <n v="1"/>
    <n v="0"/>
    <n v="0"/>
    <s v="Por Ejecutar"/>
    <n v="5"/>
    <n v="2"/>
    <n v="0.4"/>
    <m/>
    <m/>
  </r>
  <r>
    <n v="178"/>
    <s v="OE1;PR_10;ACT_93"/>
    <x v="0"/>
    <s v="Fortalecer la Vigilancia."/>
    <s v="PR_10"/>
    <n v="2"/>
    <x v="0"/>
    <s v="PAI_01 - Operacional"/>
    <s v="ACT_93"/>
    <s v="Efectuar seguimiento a compromisos consolidados en Documentos CONPES"/>
    <s v="OAP"/>
    <n v="4.4642857142857152E-4"/>
    <s v="Ago"/>
    <n v="1"/>
    <n v="0"/>
    <n v="0"/>
    <s v="Por Ejecutar"/>
    <n v="6"/>
    <n v="2"/>
    <n v="0.33333333333333331"/>
    <m/>
    <m/>
  </r>
  <r>
    <n v="178"/>
    <s v="OE1;PR_10;ACT_93"/>
    <x v="0"/>
    <s v="Fortalecer la Vigilancia."/>
    <s v="PR_10"/>
    <n v="2"/>
    <x v="0"/>
    <s v="PAI_01 - Operacional"/>
    <s v="ACT_93"/>
    <s v="Efectuar seguimiento a compromisos consolidados en Documentos CONPES"/>
    <s v="OAP"/>
    <n v="4.4642857142857152E-4"/>
    <s v="Sep"/>
    <n v="1"/>
    <n v="0"/>
    <n v="0"/>
    <s v="Por Ejecutar"/>
    <n v="7"/>
    <n v="2"/>
    <n v="0.2857142857142857"/>
    <m/>
    <m/>
  </r>
  <r>
    <n v="178"/>
    <s v="OE1;PR_10;ACT_93"/>
    <x v="0"/>
    <s v="Fortalecer la Vigilancia."/>
    <s v="PR_10"/>
    <n v="2"/>
    <x v="0"/>
    <s v="PAI_01 - Operacional"/>
    <s v="ACT_93"/>
    <s v="Efectuar seguimiento a compromisos consolidados en Documentos CONPES"/>
    <s v="OAP"/>
    <n v="4.4642857142857152E-4"/>
    <s v="Oct"/>
    <n v="1"/>
    <n v="0"/>
    <n v="0"/>
    <s v="Por Ejecutar"/>
    <n v="8"/>
    <n v="2"/>
    <n v="0.25"/>
    <m/>
    <m/>
  </r>
  <r>
    <n v="178"/>
    <s v="OE1;PR_10;ACT_93"/>
    <x v="0"/>
    <s v="Fortalecer la Vigilancia."/>
    <s v="PR_10"/>
    <n v="2"/>
    <x v="0"/>
    <s v="PAI_01 - Operacional"/>
    <s v="ACT_93"/>
    <s v="Efectuar seguimiento a compromisos consolidados en Documentos CONPES"/>
    <s v="OAP"/>
    <n v="4.4642857142857152E-4"/>
    <s v="Nov"/>
    <n v="1"/>
    <n v="0"/>
    <n v="0"/>
    <s v="Por Ejecutar"/>
    <n v="9"/>
    <n v="2"/>
    <n v="0.22222222222222221"/>
    <m/>
    <m/>
  </r>
  <r>
    <n v="178"/>
    <s v="OE1;PR_10;ACT_93"/>
    <x v="0"/>
    <s v="Fortalecer la Vigilancia."/>
    <s v="PR_10"/>
    <n v="2"/>
    <x v="0"/>
    <s v="PAI_01 - Operacional"/>
    <s v="ACT_93"/>
    <s v="Efectuar seguimiento a compromisos consolidados en Documentos CONPES"/>
    <s v="OAP"/>
    <n v="4.4642857142857152E-4"/>
    <s v="Dic"/>
    <n v="1"/>
    <n v="0"/>
    <n v="0"/>
    <s v="Por Ejecutar"/>
    <n v="10"/>
    <n v="2"/>
    <n v="0.2"/>
    <m/>
    <m/>
  </r>
  <r>
    <n v="179"/>
    <s v="OE1;PR_10;ACT_01"/>
    <x v="0"/>
    <s v="Fortalecer la Vigilancia."/>
    <s v="PR_10"/>
    <n v="2"/>
    <x v="0"/>
    <s v="PAI_01 - Operacional"/>
    <s v="ACT_01"/>
    <s v="Actualizar politíca de supervisión de la entidad."/>
    <s v="OAP"/>
    <n v="4.4642857142857152E-4"/>
    <s v="Ene"/>
    <n v="0"/>
    <n v="0"/>
    <n v="0"/>
    <s v="Por Ejecutar"/>
    <n v="0"/>
    <n v="0"/>
    <n v="0"/>
    <n v="1"/>
    <n v="0.15"/>
  </r>
  <r>
    <n v="179"/>
    <s v="OE1;PR_10;ACT_01"/>
    <x v="0"/>
    <s v="Fortalecer la Vigilancia."/>
    <s v="PR_10"/>
    <n v="2"/>
    <x v="0"/>
    <s v="PAI_01 - Operacional"/>
    <s v="ACT_01"/>
    <s v="Actualizar politíca de supervisión de la entidad."/>
    <s v="OAP"/>
    <n v="4.4642857142857152E-4"/>
    <s v="Feb"/>
    <n v="0"/>
    <n v="0"/>
    <n v="0"/>
    <s v="Por Ejecutar"/>
    <n v="0"/>
    <n v="0"/>
    <n v="0"/>
    <m/>
    <m/>
  </r>
  <r>
    <n v="179"/>
    <s v="OE1;PR_10;ACT_01"/>
    <x v="0"/>
    <s v="Fortalecer la Vigilancia."/>
    <s v="PR_10"/>
    <n v="2"/>
    <x v="0"/>
    <s v="PAI_01 - Operacional"/>
    <s v="ACT_01"/>
    <s v="Actualizar politíca de supervisión de la entidad."/>
    <s v="OAP"/>
    <n v="4.4642857142857152E-4"/>
    <s v="Mar"/>
    <n v="0"/>
    <n v="0"/>
    <n v="0"/>
    <s v="Por Ejecutar"/>
    <n v="0"/>
    <n v="0"/>
    <n v="0"/>
    <m/>
    <m/>
  </r>
  <r>
    <n v="179"/>
    <s v="OE1;PR_10;ACT_01"/>
    <x v="0"/>
    <s v="Fortalecer la Vigilancia."/>
    <s v="PR_10"/>
    <n v="2"/>
    <x v="0"/>
    <s v="PAI_01 - Operacional"/>
    <s v="ACT_01"/>
    <s v="Actualizar politíca de supervisión de la entidad."/>
    <s v="OAP"/>
    <n v="4.4642857142857152E-4"/>
    <s v="Abr"/>
    <n v="0.05"/>
    <n v="0"/>
    <n v="0"/>
    <s v="Por Ejecutar"/>
    <n v="0.05"/>
    <n v="0"/>
    <n v="0"/>
    <m/>
    <m/>
  </r>
  <r>
    <n v="179"/>
    <s v="OE1;PR_10;ACT_01"/>
    <x v="0"/>
    <s v="Fortalecer la Vigilancia."/>
    <s v="PR_10"/>
    <n v="2"/>
    <x v="0"/>
    <s v="PAI_01 - Operacional"/>
    <s v="ACT_01"/>
    <s v="Actualizar politíca de supervisión de la entidad."/>
    <s v="OAP"/>
    <n v="4.4642857142857152E-4"/>
    <s v="May"/>
    <n v="0.15"/>
    <n v="0.15"/>
    <n v="1"/>
    <s v="Culminada"/>
    <n v="0.2"/>
    <n v="0.15"/>
    <n v="0.74999999999999989"/>
    <m/>
    <m/>
  </r>
  <r>
    <n v="179"/>
    <s v="OE1;PR_10;ACT_01"/>
    <x v="0"/>
    <s v="Fortalecer la Vigilancia."/>
    <s v="PR_10"/>
    <n v="2"/>
    <x v="0"/>
    <s v="PAI_01 - Operacional"/>
    <s v="ACT_01"/>
    <s v="Actualizar politíca de supervisión de la entidad."/>
    <s v="OAP"/>
    <n v="4.4642857142857152E-4"/>
    <s v="Jun"/>
    <n v="0.2"/>
    <n v="0"/>
    <n v="0"/>
    <s v="Por Ejecutar"/>
    <n v="0.4"/>
    <n v="0.15"/>
    <n v="0.37499999999999994"/>
    <m/>
    <m/>
  </r>
  <r>
    <n v="179"/>
    <s v="OE1;PR_10;ACT_01"/>
    <x v="0"/>
    <s v="Fortalecer la Vigilancia."/>
    <s v="PR_10"/>
    <n v="2"/>
    <x v="0"/>
    <s v="PAI_01 - Operacional"/>
    <s v="ACT_01"/>
    <s v="Actualizar politíca de supervisión de la entidad."/>
    <s v="OAP"/>
    <n v="4.4642857142857152E-4"/>
    <s v="Jul"/>
    <n v="0.2"/>
    <n v="0"/>
    <n v="0"/>
    <s v="Por Ejecutar"/>
    <n v="0.60000000000000009"/>
    <n v="0.15"/>
    <n v="0.24999999999999994"/>
    <m/>
    <m/>
  </r>
  <r>
    <n v="179"/>
    <s v="OE1;PR_10;ACT_01"/>
    <x v="0"/>
    <s v="Fortalecer la Vigilancia."/>
    <s v="PR_10"/>
    <n v="2"/>
    <x v="0"/>
    <s v="PAI_01 - Operacional"/>
    <s v="ACT_01"/>
    <s v="Actualizar politíca de supervisión de la entidad."/>
    <s v="OAP"/>
    <n v="4.4642857142857152E-4"/>
    <s v="Ago"/>
    <n v="0.15"/>
    <n v="0"/>
    <n v="0"/>
    <s v="Por Ejecutar"/>
    <n v="0.75000000000000011"/>
    <n v="0.15"/>
    <n v="0.19999999999999996"/>
    <m/>
    <m/>
  </r>
  <r>
    <n v="179"/>
    <s v="OE1;PR_10;ACT_01"/>
    <x v="0"/>
    <s v="Fortalecer la Vigilancia."/>
    <s v="PR_10"/>
    <n v="2"/>
    <x v="0"/>
    <s v="PAI_01 - Operacional"/>
    <s v="ACT_01"/>
    <s v="Actualizar politíca de supervisión de la entidad."/>
    <s v="OAP"/>
    <n v="4.4642857142857152E-4"/>
    <s v="Sep"/>
    <n v="0.25"/>
    <n v="0"/>
    <n v="0"/>
    <s v="Por Ejecutar"/>
    <n v="1"/>
    <n v="0.15"/>
    <n v="0.15"/>
    <m/>
    <m/>
  </r>
  <r>
    <n v="179"/>
    <s v="OE1;PR_10;ACT_01"/>
    <x v="0"/>
    <s v="Fortalecer la Vigilancia."/>
    <s v="PR_10"/>
    <n v="2"/>
    <x v="0"/>
    <s v="PAI_01 - Operacional"/>
    <s v="ACT_01"/>
    <s v="Actualizar politíca de supervisión de la entidad."/>
    <s v="OAP"/>
    <n v="4.4642857142857152E-4"/>
    <s v="Oct"/>
    <n v="0"/>
    <n v="0"/>
    <n v="0"/>
    <s v="Por Ejecutar"/>
    <n v="1"/>
    <n v="0.15"/>
    <n v="0.15"/>
    <m/>
    <m/>
  </r>
  <r>
    <n v="179"/>
    <s v="OE1;PR_10;ACT_01"/>
    <x v="0"/>
    <s v="Fortalecer la Vigilancia."/>
    <s v="PR_10"/>
    <n v="2"/>
    <x v="0"/>
    <s v="PAI_01 - Operacional"/>
    <s v="ACT_01"/>
    <s v="Actualizar politíca de supervisión de la entidad."/>
    <s v="OAP"/>
    <n v="4.4642857142857152E-4"/>
    <s v="Nov"/>
    <n v="0"/>
    <n v="0"/>
    <n v="0"/>
    <s v="Por Ejecutar"/>
    <n v="1"/>
    <n v="0.15"/>
    <n v="0.15"/>
    <m/>
    <m/>
  </r>
  <r>
    <n v="179"/>
    <s v="OE1;PR_10;ACT_01"/>
    <x v="0"/>
    <s v="Fortalecer la Vigilancia."/>
    <s v="PR_10"/>
    <n v="2"/>
    <x v="0"/>
    <s v="PAI_01 - Operacional"/>
    <s v="ACT_01"/>
    <s v="Actualizar politíca de supervisión de la entidad."/>
    <s v="OAP"/>
    <n v="4.4642857142857152E-4"/>
    <s v="Dic"/>
    <n v="0"/>
    <n v="0"/>
    <n v="0"/>
    <s v="Por Ejecutar"/>
    <n v="1"/>
    <n v="0.15"/>
    <n v="0.15"/>
    <m/>
    <m/>
  </r>
  <r>
    <n v="180"/>
    <s v="OE1;PR_10;ACT_68"/>
    <x v="0"/>
    <s v="Fortalecer la Vigilancia."/>
    <s v="PR_10"/>
    <n v="2"/>
    <x v="0"/>
    <s v="PAI_01 - Operacional"/>
    <s v="ACT_68"/>
    <s v="Elaborar y divulgar la Circular Única del Sector Transporte"/>
    <s v="OAJ"/>
    <n v="4.4642857142857152E-4"/>
    <s v="Ene"/>
    <n v="0"/>
    <n v="0"/>
    <n v="0"/>
    <s v="Por Ejecutar"/>
    <n v="0"/>
    <n v="0"/>
    <n v="0"/>
    <n v="1"/>
    <n v="0"/>
  </r>
  <r>
    <n v="180"/>
    <s v="OE1;PR_10;ACT_68"/>
    <x v="0"/>
    <s v="Fortalecer la Vigilancia."/>
    <s v="PR_10"/>
    <n v="2"/>
    <x v="0"/>
    <s v="PAI_01 - Operacional"/>
    <s v="ACT_68"/>
    <s v="Elaborar y divulgar la Circular Única del Sector Transporte"/>
    <s v="OAJ"/>
    <n v="4.4642857142857152E-4"/>
    <s v="Feb"/>
    <n v="0"/>
    <n v="0"/>
    <n v="0"/>
    <s v="Por Ejecutar"/>
    <n v="0"/>
    <n v="0"/>
    <n v="0"/>
    <m/>
    <m/>
  </r>
  <r>
    <n v="180"/>
    <s v="OE1;PR_10;ACT_68"/>
    <x v="0"/>
    <s v="Fortalecer la Vigilancia."/>
    <s v="PR_10"/>
    <n v="2"/>
    <x v="0"/>
    <s v="PAI_01 - Operacional"/>
    <s v="ACT_68"/>
    <s v="Elaborar y divulgar la Circular Única del Sector Transporte"/>
    <s v="OAJ"/>
    <n v="4.4642857142857152E-4"/>
    <s v="Mar"/>
    <n v="0"/>
    <n v="0"/>
    <n v="0"/>
    <s v="Por Ejecutar"/>
    <n v="0"/>
    <n v="0"/>
    <n v="0"/>
    <m/>
    <m/>
  </r>
  <r>
    <n v="180"/>
    <s v="OE1;PR_10;ACT_68"/>
    <x v="0"/>
    <s v="Fortalecer la Vigilancia."/>
    <s v="PR_10"/>
    <n v="2"/>
    <x v="0"/>
    <s v="PAI_01 - Operacional"/>
    <s v="ACT_68"/>
    <s v="Elaborar y divulgar la Circular Única del Sector Transporte"/>
    <s v="OAJ"/>
    <n v="4.4642857142857152E-4"/>
    <s v="Abr"/>
    <n v="0"/>
    <n v="0"/>
    <n v="0"/>
    <s v="Por Ejecutar"/>
    <n v="0"/>
    <n v="0"/>
    <n v="0"/>
    <m/>
    <m/>
  </r>
  <r>
    <n v="180"/>
    <s v="OE1;PR_10;ACT_68"/>
    <x v="0"/>
    <s v="Fortalecer la Vigilancia."/>
    <s v="PR_10"/>
    <n v="2"/>
    <x v="0"/>
    <s v="PAI_01 - Operacional"/>
    <s v="ACT_68"/>
    <s v="Elaborar y divulgar la Circular Única del Sector Transporte"/>
    <s v="OAJ"/>
    <n v="4.4642857142857152E-4"/>
    <s v="May"/>
    <n v="0"/>
    <n v="0"/>
    <n v="0"/>
    <s v="Por Ejecutar"/>
    <n v="0"/>
    <n v="0"/>
    <n v="0"/>
    <m/>
    <m/>
  </r>
  <r>
    <n v="180"/>
    <s v="OE1;PR_10;ACT_68"/>
    <x v="0"/>
    <s v="Fortalecer la Vigilancia."/>
    <s v="PR_10"/>
    <n v="2"/>
    <x v="0"/>
    <s v="PAI_01 - Operacional"/>
    <s v="ACT_68"/>
    <s v="Elaborar y divulgar la Circular Única del Sector Transporte"/>
    <s v="OAJ"/>
    <n v="4.4642857142857152E-4"/>
    <s v="Jun"/>
    <n v="0.5"/>
    <n v="0"/>
    <n v="0"/>
    <s v="Por Ejecutar"/>
    <n v="0.5"/>
    <n v="0"/>
    <n v="0"/>
    <m/>
    <m/>
  </r>
  <r>
    <n v="180"/>
    <s v="OE1;PR_10;ACT_68"/>
    <x v="0"/>
    <s v="Fortalecer la Vigilancia."/>
    <s v="PR_10"/>
    <n v="2"/>
    <x v="0"/>
    <s v="PAI_01 - Operacional"/>
    <s v="ACT_68"/>
    <s v="Elaborar y divulgar la Circular Única del Sector Transporte"/>
    <s v="OAJ"/>
    <n v="4.4642857142857152E-4"/>
    <s v="Jul"/>
    <n v="0"/>
    <n v="0"/>
    <n v="0"/>
    <s v="Por Ejecutar"/>
    <n v="0.5"/>
    <n v="0"/>
    <n v="0"/>
    <m/>
    <m/>
  </r>
  <r>
    <n v="180"/>
    <s v="OE1;PR_10;ACT_68"/>
    <x v="0"/>
    <s v="Fortalecer la Vigilancia."/>
    <s v="PR_10"/>
    <n v="2"/>
    <x v="0"/>
    <s v="PAI_01 - Operacional"/>
    <s v="ACT_68"/>
    <s v="Elaborar y divulgar la Circular Única del Sector Transporte"/>
    <s v="OAJ"/>
    <n v="4.4642857142857152E-4"/>
    <s v="Ago"/>
    <n v="0"/>
    <n v="0"/>
    <n v="0"/>
    <s v="Por Ejecutar"/>
    <n v="0.5"/>
    <n v="0"/>
    <n v="0"/>
    <m/>
    <m/>
  </r>
  <r>
    <n v="180"/>
    <s v="OE1;PR_10;ACT_68"/>
    <x v="0"/>
    <s v="Fortalecer la Vigilancia."/>
    <s v="PR_10"/>
    <n v="2"/>
    <x v="0"/>
    <s v="PAI_01 - Operacional"/>
    <s v="ACT_68"/>
    <s v="Elaborar y divulgar la Circular Única del Sector Transporte"/>
    <s v="OAJ"/>
    <n v="4.4642857142857152E-4"/>
    <s v="Sep"/>
    <n v="0"/>
    <n v="0"/>
    <n v="0"/>
    <s v="Por Ejecutar"/>
    <n v="0.5"/>
    <n v="0"/>
    <n v="0"/>
    <m/>
    <m/>
  </r>
  <r>
    <n v="180"/>
    <s v="OE1;PR_10;ACT_68"/>
    <x v="0"/>
    <s v="Fortalecer la Vigilancia."/>
    <s v="PR_10"/>
    <n v="2"/>
    <x v="0"/>
    <s v="PAI_01 - Operacional"/>
    <s v="ACT_68"/>
    <s v="Elaborar y divulgar la Circular Única del Sector Transporte"/>
    <s v="OAJ"/>
    <n v="4.4642857142857152E-4"/>
    <s v="Oct"/>
    <n v="0"/>
    <n v="0"/>
    <n v="0"/>
    <s v="Por Ejecutar"/>
    <n v="0.5"/>
    <n v="0"/>
    <n v="0"/>
    <m/>
    <m/>
  </r>
  <r>
    <n v="180"/>
    <s v="OE1;PR_10;ACT_68"/>
    <x v="0"/>
    <s v="Fortalecer la Vigilancia."/>
    <s v="PR_10"/>
    <n v="2"/>
    <x v="0"/>
    <s v="PAI_01 - Operacional"/>
    <s v="ACT_68"/>
    <s v="Elaborar y divulgar la Circular Única del Sector Transporte"/>
    <s v="OAJ"/>
    <n v="4.4642857142857152E-4"/>
    <s v="Nov"/>
    <n v="0"/>
    <n v="0"/>
    <n v="0"/>
    <s v="Por Ejecutar"/>
    <n v="0.5"/>
    <n v="0"/>
    <n v="0"/>
    <m/>
    <m/>
  </r>
  <r>
    <n v="180"/>
    <s v="OE1;PR_10;ACT_68"/>
    <x v="0"/>
    <s v="Fortalecer la Vigilancia."/>
    <s v="PR_10"/>
    <n v="2"/>
    <x v="0"/>
    <s v="PAI_01 - Operacional"/>
    <s v="ACT_68"/>
    <s v="Elaborar y divulgar la Circular Única del Sector Transporte"/>
    <s v="OAJ"/>
    <n v="4.4642857142857152E-4"/>
    <s v="Dic"/>
    <n v="0.5"/>
    <n v="0"/>
    <n v="0"/>
    <s v="Por Ejecutar"/>
    <n v="1"/>
    <n v="0"/>
    <n v="0"/>
    <m/>
    <m/>
  </r>
  <r>
    <n v="181"/>
    <s v="OE1;PR_10;ACT_69"/>
    <x v="0"/>
    <s v="Fortalecer la Vigilancia."/>
    <s v="PR_10"/>
    <n v="2"/>
    <x v="0"/>
    <s v="PAI_01 - Operacional"/>
    <s v="ACT_69"/>
    <s v="Elaborar el boletín jurídico del Sector Transporte"/>
    <s v="OAJ"/>
    <n v="4.4642857142857152E-4"/>
    <s v="Ene"/>
    <n v="0"/>
    <n v="0"/>
    <n v="0"/>
    <s v="Por Ejecutar"/>
    <n v="0"/>
    <n v="0"/>
    <n v="0"/>
    <n v="4"/>
    <n v="0"/>
  </r>
  <r>
    <n v="181"/>
    <s v="OE1;PR_10;ACT_69"/>
    <x v="0"/>
    <s v="Fortalecer la Vigilancia."/>
    <s v="PR_10"/>
    <n v="2"/>
    <x v="0"/>
    <s v="PAI_01 - Operacional"/>
    <s v="ACT_69"/>
    <s v="Elaborar el boletín jurídico del Sector Transporte"/>
    <s v="OAJ"/>
    <n v="4.4642857142857152E-4"/>
    <s v="Feb"/>
    <n v="0"/>
    <n v="0"/>
    <n v="0"/>
    <s v="Por Ejecutar"/>
    <n v="0"/>
    <n v="0"/>
    <n v="0"/>
    <m/>
    <m/>
  </r>
  <r>
    <n v="181"/>
    <s v="OE1;PR_10;ACT_69"/>
    <x v="0"/>
    <s v="Fortalecer la Vigilancia."/>
    <s v="PR_10"/>
    <n v="2"/>
    <x v="0"/>
    <s v="PAI_01 - Operacional"/>
    <s v="ACT_69"/>
    <s v="Elaborar el boletín jurídico del Sector Transporte"/>
    <s v="OAJ"/>
    <n v="4.4642857142857152E-4"/>
    <s v="Mar"/>
    <n v="0"/>
    <n v="0"/>
    <n v="0"/>
    <s v="Por Ejecutar"/>
    <n v="0"/>
    <n v="0"/>
    <n v="0"/>
    <m/>
    <m/>
  </r>
  <r>
    <n v="181"/>
    <s v="OE1;PR_10;ACT_69"/>
    <x v="0"/>
    <s v="Fortalecer la Vigilancia."/>
    <s v="PR_10"/>
    <n v="2"/>
    <x v="0"/>
    <s v="PAI_01 - Operacional"/>
    <s v="ACT_69"/>
    <s v="Elaborar el boletín jurídico del Sector Transporte"/>
    <s v="OAJ"/>
    <n v="4.4642857142857152E-4"/>
    <s v="Abr"/>
    <n v="0"/>
    <n v="0"/>
    <n v="0"/>
    <s v="Por Ejecutar"/>
    <n v="0"/>
    <n v="0"/>
    <n v="0"/>
    <m/>
    <m/>
  </r>
  <r>
    <n v="181"/>
    <s v="OE1;PR_10;ACT_69"/>
    <x v="0"/>
    <s v="Fortalecer la Vigilancia."/>
    <s v="PR_10"/>
    <n v="2"/>
    <x v="0"/>
    <s v="PAI_01 - Operacional"/>
    <s v="ACT_69"/>
    <s v="Elaborar el boletín jurídico del Sector Transporte"/>
    <s v="OAJ"/>
    <n v="4.4642857142857152E-4"/>
    <s v="May"/>
    <n v="0"/>
    <n v="0"/>
    <n v="0"/>
    <s v="Por Ejecutar"/>
    <n v="0"/>
    <n v="0"/>
    <n v="0"/>
    <m/>
    <m/>
  </r>
  <r>
    <n v="181"/>
    <s v="OE1;PR_10;ACT_69"/>
    <x v="0"/>
    <s v="Fortalecer la Vigilancia."/>
    <s v="PR_10"/>
    <n v="2"/>
    <x v="0"/>
    <s v="PAI_01 - Operacional"/>
    <s v="ACT_69"/>
    <s v="Elaborar el boletín jurídico del Sector Transporte"/>
    <s v="OAJ"/>
    <n v="4.4642857142857152E-4"/>
    <s v="Jun"/>
    <n v="1"/>
    <n v="0"/>
    <n v="0"/>
    <s v="Por Ejecutar"/>
    <n v="1"/>
    <n v="0"/>
    <n v="0"/>
    <m/>
    <m/>
  </r>
  <r>
    <n v="181"/>
    <s v="OE1;PR_10;ACT_69"/>
    <x v="0"/>
    <s v="Fortalecer la Vigilancia."/>
    <s v="PR_10"/>
    <n v="2"/>
    <x v="0"/>
    <s v="PAI_01 - Operacional"/>
    <s v="ACT_69"/>
    <s v="Elaborar el boletín jurídico del Sector Transporte"/>
    <s v="OAJ"/>
    <n v="4.4642857142857152E-4"/>
    <s v="Jul"/>
    <n v="0"/>
    <n v="0"/>
    <n v="0"/>
    <s v="Por Ejecutar"/>
    <n v="1"/>
    <n v="0"/>
    <n v="0"/>
    <m/>
    <m/>
  </r>
  <r>
    <n v="181"/>
    <s v="OE1;PR_10;ACT_69"/>
    <x v="0"/>
    <s v="Fortalecer la Vigilancia."/>
    <s v="PR_10"/>
    <n v="2"/>
    <x v="0"/>
    <s v="PAI_01 - Operacional"/>
    <s v="ACT_69"/>
    <s v="Elaborar el boletín jurídico del Sector Transporte"/>
    <s v="OAJ"/>
    <n v="4.4642857142857152E-4"/>
    <s v="Ago"/>
    <n v="1"/>
    <n v="0"/>
    <n v="0"/>
    <s v="Por Ejecutar"/>
    <n v="2"/>
    <n v="0"/>
    <n v="0"/>
    <m/>
    <m/>
  </r>
  <r>
    <n v="181"/>
    <s v="OE1;PR_10;ACT_69"/>
    <x v="0"/>
    <s v="Fortalecer la Vigilancia."/>
    <s v="PR_10"/>
    <n v="2"/>
    <x v="0"/>
    <s v="PAI_01 - Operacional"/>
    <s v="ACT_69"/>
    <s v="Elaborar el boletín jurídico del Sector Transporte"/>
    <s v="OAJ"/>
    <n v="4.4642857142857152E-4"/>
    <s v="Sep"/>
    <n v="0"/>
    <n v="0"/>
    <n v="0"/>
    <s v="Por Ejecutar"/>
    <n v="2"/>
    <n v="0"/>
    <n v="0"/>
    <m/>
    <m/>
  </r>
  <r>
    <n v="181"/>
    <s v="OE1;PR_10;ACT_69"/>
    <x v="0"/>
    <s v="Fortalecer la Vigilancia."/>
    <s v="PR_10"/>
    <n v="2"/>
    <x v="0"/>
    <s v="PAI_01 - Operacional"/>
    <s v="ACT_69"/>
    <s v="Elaborar el boletín jurídico del Sector Transporte"/>
    <s v="OAJ"/>
    <n v="4.4642857142857152E-4"/>
    <s v="Oct"/>
    <n v="1"/>
    <n v="0"/>
    <n v="0"/>
    <s v="Por Ejecutar"/>
    <n v="3"/>
    <n v="0"/>
    <n v="0"/>
    <m/>
    <m/>
  </r>
  <r>
    <n v="181"/>
    <s v="OE1;PR_10;ACT_69"/>
    <x v="0"/>
    <s v="Fortalecer la Vigilancia."/>
    <s v="PR_10"/>
    <n v="2"/>
    <x v="0"/>
    <s v="PAI_01 - Operacional"/>
    <s v="ACT_69"/>
    <s v="Elaborar el boletín jurídico del Sector Transporte"/>
    <s v="OAJ"/>
    <n v="4.4642857142857152E-4"/>
    <s v="Nov"/>
    <n v="0"/>
    <n v="0"/>
    <n v="0"/>
    <s v="Por Ejecutar"/>
    <n v="3"/>
    <n v="0"/>
    <n v="0"/>
    <m/>
    <m/>
  </r>
  <r>
    <n v="181"/>
    <s v="OE1;PR_10;ACT_69"/>
    <x v="0"/>
    <s v="Fortalecer la Vigilancia."/>
    <s v="PR_10"/>
    <n v="2"/>
    <x v="0"/>
    <s v="PAI_01 - Operacional"/>
    <s v="ACT_69"/>
    <s v="Elaborar el boletín jurídico del Sector Transporte"/>
    <s v="OAJ"/>
    <n v="4.4642857142857152E-4"/>
    <s v="Dic"/>
    <n v="1"/>
    <n v="0"/>
    <n v="0"/>
    <s v="Por Ejecutar"/>
    <n v="4"/>
    <n v="0"/>
    <n v="0"/>
    <m/>
    <m/>
  </r>
  <r>
    <n v="182"/>
    <s v="OE1;PR_04;ACT_70"/>
    <x v="0"/>
    <s v="Fortalecer la Vigilancia."/>
    <s v="PR_04"/>
    <n v="1"/>
    <x v="1"/>
    <s v="PEI_04 - Biblioteca Jurídica Digital de la ST"/>
    <s v="ACT_70"/>
    <s v="4.1. Crear Herramienta"/>
    <s v="OAJ"/>
    <n v="4.4642857142857152E-4"/>
    <s v="Ene"/>
    <n v="0.11650000000000001"/>
    <n v="0.11650000000000001"/>
    <n v="1"/>
    <s v="Culminada"/>
    <n v="0.11650000000000001"/>
    <n v="0.11650000000000001"/>
    <n v="1"/>
    <n v="0.23300000000000001"/>
    <n v="0.23300000000000001"/>
  </r>
  <r>
    <n v="182"/>
    <s v="OE1;PR_04;ACT_70"/>
    <x v="0"/>
    <s v="Fortalecer la Vigilancia."/>
    <s v="PR_04"/>
    <n v="1"/>
    <x v="1"/>
    <s v="PEI_04 - Biblioteca Jurídica Digital de la ST"/>
    <s v="ACT_70"/>
    <s v="4.1. Crear Herramienta"/>
    <s v="OAJ"/>
    <n v="4.4642857142857152E-4"/>
    <s v="Feb"/>
    <n v="0.11650000000000001"/>
    <n v="0.11650000000000001"/>
    <n v="1"/>
    <s v="Culminada"/>
    <n v="0.23300000000000001"/>
    <n v="0.23300000000000001"/>
    <n v="1"/>
    <m/>
    <m/>
  </r>
  <r>
    <n v="182"/>
    <s v="OE1;PR_04;ACT_70"/>
    <x v="0"/>
    <s v="Fortalecer la Vigilancia."/>
    <s v="PR_04"/>
    <n v="1"/>
    <x v="1"/>
    <s v="PEI_04 - Biblioteca Jurídica Digital de la ST"/>
    <s v="ACT_70"/>
    <s v="4.1. Crear Herramienta"/>
    <s v="OAJ"/>
    <n v="4.4642857142857152E-4"/>
    <s v="Mar"/>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Abr"/>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May"/>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Jun"/>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Jul"/>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Ago"/>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Sep"/>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Oct"/>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Nov"/>
    <n v="0"/>
    <n v="0"/>
    <n v="0"/>
    <s v="Por Ejecutar"/>
    <n v="0.23300000000000001"/>
    <n v="0.23300000000000001"/>
    <n v="1"/>
    <m/>
    <m/>
  </r>
  <r>
    <n v="182"/>
    <s v="OE1;PR_04;ACT_70"/>
    <x v="0"/>
    <s v="Fortalecer la Vigilancia."/>
    <s v="PR_04"/>
    <n v="1"/>
    <x v="1"/>
    <s v="PEI_04 - Biblioteca Jurídica Digital de la ST"/>
    <s v="ACT_70"/>
    <s v="4.1. Crear Herramienta"/>
    <s v="OAJ"/>
    <n v="4.4642857142857152E-4"/>
    <s v="Dic"/>
    <n v="0"/>
    <n v="0"/>
    <n v="0"/>
    <s v="Por Ejecutar"/>
    <n v="0.23300000000000001"/>
    <n v="0.23300000000000001"/>
    <n v="1"/>
    <m/>
    <m/>
  </r>
  <r>
    <n v="183"/>
    <s v="OE1;PR_04;ACT_71"/>
    <x v="0"/>
    <s v="Fortalecer la Vigilancia."/>
    <s v="PR_04"/>
    <n v="1"/>
    <x v="1"/>
    <s v="PEI_04 - Biblioteca Jurídica Digital de la ST"/>
    <s v="ACT_71"/>
    <s v="4.2. Divulgar Herramienta"/>
    <s v="OAJ"/>
    <n v="4.4642857142857152E-4"/>
    <s v="Ene"/>
    <n v="0"/>
    <n v="0"/>
    <n v="0"/>
    <s v="Por Ejecutar"/>
    <n v="0"/>
    <n v="0"/>
    <n v="0"/>
    <n v="0.23219999999999996"/>
    <n v="7.7399999999999997E-2"/>
  </r>
  <r>
    <n v="183"/>
    <s v="OE1;PR_04;ACT_71"/>
    <x v="0"/>
    <s v="Fortalecer la Vigilancia."/>
    <s v="PR_04"/>
    <n v="1"/>
    <x v="1"/>
    <s v="PEI_04 - Biblioteca Jurídica Digital de la ST"/>
    <s v="ACT_71"/>
    <s v="4.2. Divulgar Herramienta"/>
    <s v="OAJ"/>
    <n v="4.4642857142857152E-4"/>
    <s v="Feb"/>
    <n v="0"/>
    <n v="0"/>
    <n v="0"/>
    <s v="Por Ejecutar"/>
    <n v="0"/>
    <n v="0"/>
    <n v="0"/>
    <m/>
    <m/>
  </r>
  <r>
    <n v="183"/>
    <s v="OE1;PR_04;ACT_71"/>
    <x v="0"/>
    <s v="Fortalecer la Vigilancia."/>
    <s v="PR_04"/>
    <n v="1"/>
    <x v="1"/>
    <s v="PEI_04 - Biblioteca Jurídica Digital de la ST"/>
    <s v="ACT_71"/>
    <s v="4.2. Divulgar Herramienta"/>
    <s v="OAJ"/>
    <n v="4.4642857142857152E-4"/>
    <s v="Mar"/>
    <n v="0"/>
    <n v="0"/>
    <n v="0"/>
    <s v="Por Ejecutar"/>
    <n v="0"/>
    <n v="0"/>
    <n v="0"/>
    <m/>
    <m/>
  </r>
  <r>
    <n v="183"/>
    <s v="OE1;PR_04;ACT_71"/>
    <x v="0"/>
    <s v="Fortalecer la Vigilancia."/>
    <s v="PR_04"/>
    <n v="1"/>
    <x v="1"/>
    <s v="PEI_04 - Biblioteca Jurídica Digital de la ST"/>
    <s v="ACT_71"/>
    <s v="4.2. Divulgar Herramienta"/>
    <s v="OAJ"/>
    <n v="4.4642857142857152E-4"/>
    <s v="Abr"/>
    <n v="2.58E-2"/>
    <n v="2.58E-2"/>
    <n v="1"/>
    <s v="Culminada"/>
    <n v="2.58E-2"/>
    <n v="2.58E-2"/>
    <n v="1"/>
    <m/>
    <m/>
  </r>
  <r>
    <n v="183"/>
    <s v="OE1;PR_04;ACT_71"/>
    <x v="0"/>
    <s v="Fortalecer la Vigilancia."/>
    <s v="PR_04"/>
    <n v="1"/>
    <x v="1"/>
    <s v="PEI_04 - Biblioteca Jurídica Digital de la ST"/>
    <s v="ACT_71"/>
    <s v="4.2. Divulgar Herramienta"/>
    <s v="OAJ"/>
    <n v="4.4642857142857152E-4"/>
    <s v="May"/>
    <n v="2.58E-2"/>
    <n v="2.58E-2"/>
    <n v="1"/>
    <s v="Culminada"/>
    <n v="5.16E-2"/>
    <n v="5.16E-2"/>
    <n v="1"/>
    <m/>
    <m/>
  </r>
  <r>
    <n v="183"/>
    <s v="OE1;PR_04;ACT_71"/>
    <x v="0"/>
    <s v="Fortalecer la Vigilancia."/>
    <s v="PR_04"/>
    <n v="1"/>
    <x v="1"/>
    <s v="PEI_04 - Biblioteca Jurídica Digital de la ST"/>
    <s v="ACT_71"/>
    <s v="4.2. Divulgar Herramienta"/>
    <s v="OAJ"/>
    <n v="4.4642857142857152E-4"/>
    <s v="Jun"/>
    <n v="2.58E-2"/>
    <n v="2.58E-2"/>
    <n v="1"/>
    <s v="Culminada"/>
    <n v="7.7399999999999997E-2"/>
    <n v="7.7399999999999997E-2"/>
    <n v="1"/>
    <m/>
    <m/>
  </r>
  <r>
    <n v="183"/>
    <s v="OE1;PR_04;ACT_71"/>
    <x v="0"/>
    <s v="Fortalecer la Vigilancia."/>
    <s v="PR_04"/>
    <n v="1"/>
    <x v="1"/>
    <s v="PEI_04 - Biblioteca Jurídica Digital de la ST"/>
    <s v="ACT_71"/>
    <s v="4.2. Divulgar Herramienta"/>
    <s v="OAJ"/>
    <n v="4.4642857142857152E-4"/>
    <s v="Jul"/>
    <n v="2.58E-2"/>
    <n v="0"/>
    <n v="0"/>
    <s v="Por Ejecutar"/>
    <n v="0.1032"/>
    <n v="7.7399999999999997E-2"/>
    <n v="0.75"/>
    <m/>
    <m/>
  </r>
  <r>
    <n v="183"/>
    <s v="OE1;PR_04;ACT_71"/>
    <x v="0"/>
    <s v="Fortalecer la Vigilancia."/>
    <s v="PR_04"/>
    <n v="1"/>
    <x v="1"/>
    <s v="PEI_04 - Biblioteca Jurídica Digital de la ST"/>
    <s v="ACT_71"/>
    <s v="4.2. Divulgar Herramienta"/>
    <s v="OAJ"/>
    <n v="4.4642857142857152E-4"/>
    <s v="Ago"/>
    <n v="2.58E-2"/>
    <n v="0"/>
    <n v="0"/>
    <s v="Por Ejecutar"/>
    <n v="0.129"/>
    <n v="7.7399999999999997E-2"/>
    <n v="0.6"/>
    <m/>
    <m/>
  </r>
  <r>
    <n v="183"/>
    <s v="OE1;PR_04;ACT_71"/>
    <x v="0"/>
    <s v="Fortalecer la Vigilancia."/>
    <s v="PR_04"/>
    <n v="1"/>
    <x v="1"/>
    <s v="PEI_04 - Biblioteca Jurídica Digital de la ST"/>
    <s v="ACT_71"/>
    <s v="4.2. Divulgar Herramienta"/>
    <s v="OAJ"/>
    <n v="4.4642857142857152E-4"/>
    <s v="Sep"/>
    <n v="2.58E-2"/>
    <n v="0"/>
    <n v="0"/>
    <s v="Por Ejecutar"/>
    <n v="0.15479999999999999"/>
    <n v="7.7399999999999997E-2"/>
    <n v="0.5"/>
    <m/>
    <m/>
  </r>
  <r>
    <n v="183"/>
    <s v="OE1;PR_04;ACT_71"/>
    <x v="0"/>
    <s v="Fortalecer la Vigilancia."/>
    <s v="PR_04"/>
    <n v="1"/>
    <x v="1"/>
    <s v="PEI_04 - Biblioteca Jurídica Digital de la ST"/>
    <s v="ACT_71"/>
    <s v="4.2. Divulgar Herramienta"/>
    <s v="OAJ"/>
    <n v="4.4642857142857152E-4"/>
    <s v="Oct"/>
    <n v="2.58E-2"/>
    <n v="0"/>
    <n v="0"/>
    <s v="Por Ejecutar"/>
    <n v="0.18059999999999998"/>
    <n v="7.7399999999999997E-2"/>
    <n v="0.4285714285714286"/>
    <m/>
    <m/>
  </r>
  <r>
    <n v="183"/>
    <s v="OE1;PR_04;ACT_71"/>
    <x v="0"/>
    <s v="Fortalecer la Vigilancia."/>
    <s v="PR_04"/>
    <n v="1"/>
    <x v="1"/>
    <s v="PEI_04 - Biblioteca Jurídica Digital de la ST"/>
    <s v="ACT_71"/>
    <s v="4.2. Divulgar Herramienta"/>
    <s v="OAJ"/>
    <n v="4.4642857142857152E-4"/>
    <s v="Nov"/>
    <n v="2.58E-2"/>
    <n v="0"/>
    <n v="0"/>
    <s v="Por Ejecutar"/>
    <n v="0.20639999999999997"/>
    <n v="7.7399999999999997E-2"/>
    <n v="0.37500000000000006"/>
    <m/>
    <m/>
  </r>
  <r>
    <n v="183"/>
    <s v="OE1;PR_04;ACT_71"/>
    <x v="0"/>
    <s v="Fortalecer la Vigilancia."/>
    <s v="PR_04"/>
    <n v="1"/>
    <x v="1"/>
    <s v="PEI_04 - Biblioteca Jurídica Digital de la ST"/>
    <s v="ACT_71"/>
    <s v="4.2. Divulgar Herramienta"/>
    <s v="OAJ"/>
    <n v="4.4642857142857152E-4"/>
    <s v="Dic"/>
    <n v="2.58E-2"/>
    <n v="0"/>
    <n v="0"/>
    <s v="Por Ejecutar"/>
    <n v="0.23219999999999996"/>
    <n v="7.7399999999999997E-2"/>
    <n v="0.33333333333333337"/>
    <m/>
    <m/>
  </r>
  <r>
    <n v="184"/>
    <s v="OE1;PR_04;ACT_72"/>
    <x v="0"/>
    <s v="Fortalecer la Vigilancia."/>
    <s v="PR_04"/>
    <n v="1"/>
    <x v="1"/>
    <s v="PEI_04 - Biblioteca Jurídica Digital de la ST"/>
    <s v="ACT_72"/>
    <s v="4.3 Actualizar de la Herramienta"/>
    <s v="OAJ"/>
    <n v="4.4642857142857152E-4"/>
    <s v="Ene"/>
    <n v="5.8250000000000003E-2"/>
    <n v="5.8250000000000003E-2"/>
    <n v="1"/>
    <s v="Culminada"/>
    <n v="5.8250000000000003E-2"/>
    <n v="5.8250000000000003E-2"/>
    <n v="1"/>
    <n v="0.23300000000000001"/>
    <n v="0.23300000000000001"/>
  </r>
  <r>
    <n v="184"/>
    <s v="OE1;PR_04;ACT_72"/>
    <x v="0"/>
    <s v="Fortalecer la Vigilancia."/>
    <s v="PR_04"/>
    <n v="1"/>
    <x v="1"/>
    <s v="PEI_04 - Biblioteca Jurídica Digital de la ST"/>
    <s v="ACT_72"/>
    <s v="4.3 Actualizar de la Herramienta"/>
    <s v="OAJ"/>
    <n v="4.4642857142857152E-4"/>
    <s v="Feb"/>
    <n v="5.8250000000000003E-2"/>
    <n v="5.8250000000000003E-2"/>
    <n v="1"/>
    <s v="Culminada"/>
    <n v="0.11650000000000001"/>
    <n v="0.11650000000000001"/>
    <n v="1"/>
    <m/>
    <m/>
  </r>
  <r>
    <n v="184"/>
    <s v="OE1;PR_04;ACT_72"/>
    <x v="0"/>
    <s v="Fortalecer la Vigilancia."/>
    <s v="PR_04"/>
    <n v="1"/>
    <x v="1"/>
    <s v="PEI_04 - Biblioteca Jurídica Digital de la ST"/>
    <s v="ACT_72"/>
    <s v="4.3 Actualizar de la Herramienta"/>
    <s v="OAJ"/>
    <n v="4.4642857142857152E-4"/>
    <s v="Mar"/>
    <n v="5.8250000000000003E-2"/>
    <n v="5.8250000000000003E-2"/>
    <n v="1"/>
    <s v="Culminada"/>
    <n v="0.17475000000000002"/>
    <n v="0.17475000000000002"/>
    <n v="1"/>
    <m/>
    <m/>
  </r>
  <r>
    <n v="184"/>
    <s v="OE1;PR_04;ACT_72"/>
    <x v="0"/>
    <s v="Fortalecer la Vigilancia."/>
    <s v="PR_04"/>
    <n v="1"/>
    <x v="1"/>
    <s v="PEI_04 - Biblioteca Jurídica Digital de la ST"/>
    <s v="ACT_72"/>
    <s v="4.3 Actualizar de la Herramienta"/>
    <s v="OAJ"/>
    <n v="4.4642857142857152E-4"/>
    <s v="Abr"/>
    <n v="5.8250000000000003E-2"/>
    <n v="5.8250000000000003E-2"/>
    <n v="1"/>
    <s v="Culminada"/>
    <n v="0.23300000000000001"/>
    <n v="0.23300000000000001"/>
    <n v="1"/>
    <m/>
    <m/>
  </r>
  <r>
    <n v="184"/>
    <s v="OE1;PR_04;ACT_72"/>
    <x v="0"/>
    <s v="Fortalecer la Vigilancia."/>
    <s v="PR_04"/>
    <n v="1"/>
    <x v="1"/>
    <s v="PEI_04 - Biblioteca Jurídica Digital de la ST"/>
    <s v="ACT_72"/>
    <s v="4.3 Actualizar de la Herramienta"/>
    <s v="OAJ"/>
    <n v="4.4642857142857152E-4"/>
    <s v="May"/>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Jun"/>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Jul"/>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Ago"/>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Sep"/>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Oct"/>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Nov"/>
    <n v="0"/>
    <n v="0"/>
    <n v="0"/>
    <s v="Por Ejecutar"/>
    <n v="0.23300000000000001"/>
    <n v="0.23300000000000001"/>
    <n v="1"/>
    <m/>
    <m/>
  </r>
  <r>
    <n v="184"/>
    <s v="OE1;PR_04;ACT_72"/>
    <x v="0"/>
    <s v="Fortalecer la Vigilancia."/>
    <s v="PR_04"/>
    <n v="1"/>
    <x v="1"/>
    <s v="PEI_04 - Biblioteca Jurídica Digital de la ST"/>
    <s v="ACT_72"/>
    <s v="4.3 Actualizar de la Herramienta"/>
    <s v="OAJ"/>
    <n v="4.4642857142857152E-4"/>
    <s v="Dic"/>
    <n v="0"/>
    <n v="0"/>
    <n v="0"/>
    <s v="Por Ejecutar"/>
    <n v="0.23300000000000001"/>
    <n v="0.23300000000000001"/>
    <n v="1"/>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Ene"/>
    <n v="0.03"/>
    <n v="0.03"/>
    <n v="1"/>
    <s v="Culminada"/>
    <n v="0.03"/>
    <n v="0.03"/>
    <n v="1"/>
    <n v="1"/>
    <n v="0.4"/>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Feb"/>
    <n v="0.03"/>
    <n v="0.03"/>
    <n v="1"/>
    <s v="Culminada"/>
    <n v="0.06"/>
    <n v="0.06"/>
    <n v="1"/>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Mar"/>
    <n v="0.04"/>
    <n v="0.04"/>
    <n v="1"/>
    <s v="Culminada"/>
    <n v="0.1"/>
    <n v="0.1"/>
    <n v="1"/>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Abr"/>
    <n v="0.05"/>
    <n v="0.05"/>
    <n v="1"/>
    <s v="Culminada"/>
    <n v="0.15000000000000002"/>
    <n v="0.15000000000000002"/>
    <n v="1"/>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May"/>
    <n v="0.25"/>
    <n v="0.25"/>
    <n v="1"/>
    <s v="Culminada"/>
    <n v="0.4"/>
    <n v="0.4"/>
    <n v="1"/>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Jun"/>
    <n v="0.35"/>
    <n v="0"/>
    <n v="0"/>
    <s v="Por Ejecutar"/>
    <n v="0.75"/>
    <n v="0.4"/>
    <n v="0.53333333333333333"/>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Jul"/>
    <n v="0.25"/>
    <n v="0"/>
    <n v="0"/>
    <s v="Por Ejecutar"/>
    <n v="1"/>
    <n v="0.4"/>
    <n v="0.4"/>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Ago"/>
    <n v="0"/>
    <n v="0"/>
    <n v="0"/>
    <s v="Por Ejecutar"/>
    <n v="1"/>
    <n v="0.4"/>
    <n v="0.4"/>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Sep"/>
    <n v="0"/>
    <n v="0"/>
    <n v="0"/>
    <s v="Por Ejecutar"/>
    <n v="1"/>
    <n v="0.4"/>
    <n v="0.4"/>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Oct"/>
    <n v="0"/>
    <n v="0"/>
    <n v="0"/>
    <s v="Por Ejecutar"/>
    <n v="1"/>
    <n v="0.4"/>
    <n v="0.4"/>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Nov"/>
    <n v="0"/>
    <n v="0"/>
    <n v="0"/>
    <s v="Por Ejecutar"/>
    <n v="1"/>
    <n v="0.4"/>
    <n v="0.4"/>
    <m/>
    <m/>
  </r>
  <r>
    <n v="185"/>
    <s v="OE1;PR_10;ACT_95"/>
    <x v="0"/>
    <s v="Fortalecer la Vigilancia."/>
    <s v="PR_10"/>
    <n v="11"/>
    <x v="0"/>
    <s v="PAI_05 - Gestión del Riesgo de Corrupción  - Mapa de Riesgos de Corrupción"/>
    <s v="ACT_95"/>
    <s v="Revisar y actualizar la Política de Administración del Riesgo y la metodología integrada para la gestión del riesgo en la Supertransporte"/>
    <s v="OAP"/>
    <n v="4.4642857142857152E-4"/>
    <s v="Dic"/>
    <n v="0"/>
    <n v="0"/>
    <n v="0"/>
    <s v="Por Ejecutar"/>
    <n v="1"/>
    <n v="0.4"/>
    <n v="0.4"/>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Ene"/>
    <n v="0"/>
    <n v="0"/>
    <n v="0"/>
    <s v="Por Ejecutar"/>
    <n v="0"/>
    <n v="0"/>
    <n v="0"/>
    <n v="1"/>
    <n v="0"/>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Feb"/>
    <n v="0"/>
    <n v="0"/>
    <n v="0"/>
    <s v="Por Ejecutar"/>
    <n v="0"/>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Mar"/>
    <n v="0"/>
    <n v="0"/>
    <n v="0"/>
    <s v="Por Ejecutar"/>
    <n v="0"/>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Abr"/>
    <n v="0"/>
    <n v="0"/>
    <n v="0"/>
    <s v="Por Ejecutar"/>
    <n v="0"/>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May"/>
    <n v="0"/>
    <n v="0"/>
    <n v="0"/>
    <s v="Por Ejecutar"/>
    <n v="0"/>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Jun"/>
    <n v="0"/>
    <n v="0"/>
    <n v="0"/>
    <s v="Por Ejecutar"/>
    <n v="0"/>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Jul"/>
    <n v="0"/>
    <n v="0"/>
    <n v="0"/>
    <s v="Por Ejecutar"/>
    <n v="0"/>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Ago"/>
    <n v="0.5"/>
    <n v="0"/>
    <n v="0"/>
    <s v="Por Ejecutar"/>
    <n v="0.5"/>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Sep"/>
    <n v="0.5"/>
    <n v="0"/>
    <n v="0"/>
    <s v="Por Ejecutar"/>
    <n v="1"/>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Oct"/>
    <n v="0"/>
    <n v="0"/>
    <n v="0"/>
    <s v="Por Ejecutar"/>
    <n v="1"/>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Nov"/>
    <n v="0"/>
    <n v="0"/>
    <n v="0"/>
    <s v="Por Ejecutar"/>
    <n v="1"/>
    <n v="0"/>
    <n v="0"/>
    <m/>
    <m/>
  </r>
  <r>
    <n v="186"/>
    <s v="OE1;PR_10;ACT_96"/>
    <x v="0"/>
    <s v="Fortalecer la Vigilancia."/>
    <s v="PR_10"/>
    <n v="11"/>
    <x v="0"/>
    <s v="PAI_05 - Gestión del Riesgo de Corrupción  - Mapa de Riesgos de Corrupción"/>
    <s v="ACT_96"/>
    <s v="Socializar la Política de Gestión del Riesgo y la metodología integrada para la administración del riesgo en la SPT "/>
    <s v="OAP"/>
    <n v="4.4642857142857152E-4"/>
    <s v="Dic"/>
    <n v="0"/>
    <n v="0"/>
    <n v="0"/>
    <s v="Por Ejecutar"/>
    <n v="1"/>
    <n v="0"/>
    <n v="0"/>
    <m/>
    <m/>
  </r>
  <r>
    <n v="187"/>
    <s v="OE1;PR_10;ACT_272"/>
    <x v="0"/>
    <s v="Fortalecer la Vigilancia."/>
    <s v="PR_10"/>
    <n v="11"/>
    <x v="0"/>
    <s v="PAI_05 - Gestión del Riesgo de Corrupción  - Mapa de Riesgos de Corrupción"/>
    <s v="ACT_272"/>
    <s v="Revisar y actualizar de mapa de riesgos"/>
    <s v="DP"/>
    <n v="4.4642857142857152E-4"/>
    <s v="Ene"/>
    <n v="0"/>
    <n v="0"/>
    <n v="0"/>
    <s v="Por Ejecutar"/>
    <n v="0"/>
    <n v="0"/>
    <n v="0"/>
    <n v="0.99999999999999989"/>
    <n v="0.25"/>
  </r>
  <r>
    <n v="187"/>
    <s v="OE1;PR_10;ACT_272"/>
    <x v="0"/>
    <s v="Fortalecer la Vigilancia."/>
    <s v="PR_10"/>
    <n v="11"/>
    <x v="0"/>
    <s v="PAI_05 - Gestión del Riesgo de Corrupción  - Mapa de Riesgos de Corrupción"/>
    <s v="ACT_272"/>
    <s v="Revisar y actualizar de mapa de riesgos"/>
    <s v="DP"/>
    <n v="4.4642857142857152E-4"/>
    <s v="Feb"/>
    <n v="0"/>
    <n v="0"/>
    <n v="0"/>
    <s v="Por Ejecutar"/>
    <n v="0"/>
    <n v="0"/>
    <n v="0"/>
    <m/>
    <m/>
  </r>
  <r>
    <n v="187"/>
    <s v="OE1;PR_10;ACT_272"/>
    <x v="0"/>
    <s v="Fortalecer la Vigilancia."/>
    <s v="PR_10"/>
    <n v="11"/>
    <x v="0"/>
    <s v="PAI_05 - Gestión del Riesgo de Corrupción  - Mapa de Riesgos de Corrupción"/>
    <s v="ACT_272"/>
    <s v="Revisar y actualizar de mapa de riesgos"/>
    <s v="DP"/>
    <n v="4.4642857142857152E-4"/>
    <s v="Mar"/>
    <n v="0.05"/>
    <n v="0.05"/>
    <n v="1"/>
    <s v="Culminada"/>
    <n v="0.05"/>
    <n v="0.05"/>
    <n v="1"/>
    <m/>
    <m/>
  </r>
  <r>
    <n v="187"/>
    <s v="OE1;PR_10;ACT_272"/>
    <x v="0"/>
    <s v="Fortalecer la Vigilancia."/>
    <s v="PR_10"/>
    <n v="11"/>
    <x v="0"/>
    <s v="PAI_05 - Gestión del Riesgo de Corrupción  - Mapa de Riesgos de Corrupción"/>
    <s v="ACT_272"/>
    <s v="Revisar y actualizar de mapa de riesgos"/>
    <s v="DP"/>
    <n v="4.4642857142857152E-4"/>
    <s v="Abr"/>
    <n v="0.15"/>
    <n v="0"/>
    <n v="0"/>
    <s v="Por Ejecutar"/>
    <n v="0.2"/>
    <n v="0.05"/>
    <n v="0.25"/>
    <m/>
    <m/>
  </r>
  <r>
    <n v="187"/>
    <s v="OE1;PR_10;ACT_272"/>
    <x v="0"/>
    <s v="Fortalecer la Vigilancia."/>
    <s v="PR_10"/>
    <n v="11"/>
    <x v="0"/>
    <s v="PAI_05 - Gestión del Riesgo de Corrupción  - Mapa de Riesgos de Corrupción"/>
    <s v="ACT_272"/>
    <s v="Revisar y actualizar de mapa de riesgos"/>
    <s v="DP"/>
    <n v="4.4642857142857152E-4"/>
    <s v="May"/>
    <n v="0.1"/>
    <n v="0.1"/>
    <n v="1"/>
    <s v="Culminada"/>
    <n v="0.30000000000000004"/>
    <n v="0.15000000000000002"/>
    <n v="0.5"/>
    <m/>
    <m/>
  </r>
  <r>
    <n v="187"/>
    <s v="OE1;PR_10;ACT_272"/>
    <x v="0"/>
    <s v="Fortalecer la Vigilancia."/>
    <s v="PR_10"/>
    <n v="11"/>
    <x v="0"/>
    <s v="PAI_05 - Gestión del Riesgo de Corrupción  - Mapa de Riesgos de Corrupción"/>
    <s v="ACT_272"/>
    <s v="Revisar y actualizar de mapa de riesgos"/>
    <s v="DP"/>
    <n v="4.4642857142857152E-4"/>
    <s v="Jun"/>
    <n v="0.1"/>
    <n v="0.1"/>
    <n v="1"/>
    <s v="Culminada"/>
    <n v="0.4"/>
    <n v="0.25"/>
    <n v="0.625"/>
    <m/>
    <m/>
  </r>
  <r>
    <n v="187"/>
    <s v="OE1;PR_10;ACT_272"/>
    <x v="0"/>
    <s v="Fortalecer la Vigilancia."/>
    <s v="PR_10"/>
    <n v="11"/>
    <x v="0"/>
    <s v="PAI_05 - Gestión del Riesgo de Corrupción  - Mapa de Riesgos de Corrupción"/>
    <s v="ACT_272"/>
    <s v="Revisar y actualizar de mapa de riesgos"/>
    <s v="DP"/>
    <n v="4.4642857142857152E-4"/>
    <s v="Jul"/>
    <n v="0.1"/>
    <n v="0"/>
    <n v="0"/>
    <s v="Por Ejecutar"/>
    <n v="0.5"/>
    <n v="0.25"/>
    <n v="0.5"/>
    <m/>
    <m/>
  </r>
  <r>
    <n v="187"/>
    <s v="OE1;PR_10;ACT_272"/>
    <x v="0"/>
    <s v="Fortalecer la Vigilancia."/>
    <s v="PR_10"/>
    <n v="11"/>
    <x v="0"/>
    <s v="PAI_05 - Gestión del Riesgo de Corrupción  - Mapa de Riesgos de Corrupción"/>
    <s v="ACT_272"/>
    <s v="Revisar y actualizar de mapa de riesgos"/>
    <s v="DP"/>
    <n v="4.4642857142857152E-4"/>
    <s v="Ago"/>
    <n v="0.1"/>
    <n v="0"/>
    <n v="0"/>
    <s v="Por Ejecutar"/>
    <n v="0.6"/>
    <n v="0.25"/>
    <n v="0.41666666666666669"/>
    <m/>
    <m/>
  </r>
  <r>
    <n v="187"/>
    <s v="OE1;PR_10;ACT_272"/>
    <x v="0"/>
    <s v="Fortalecer la Vigilancia."/>
    <s v="PR_10"/>
    <n v="11"/>
    <x v="0"/>
    <s v="PAI_05 - Gestión del Riesgo de Corrupción  - Mapa de Riesgos de Corrupción"/>
    <s v="ACT_272"/>
    <s v="Revisar y actualizar de mapa de riesgos"/>
    <s v="DP"/>
    <n v="4.4642857142857152E-4"/>
    <s v="Sep"/>
    <n v="0.1"/>
    <n v="0"/>
    <n v="0"/>
    <s v="Por Ejecutar"/>
    <n v="0.7"/>
    <n v="0.25"/>
    <n v="0.35714285714285715"/>
    <m/>
    <m/>
  </r>
  <r>
    <n v="187"/>
    <s v="OE1;PR_10;ACT_272"/>
    <x v="0"/>
    <s v="Fortalecer la Vigilancia."/>
    <s v="PR_10"/>
    <n v="11"/>
    <x v="0"/>
    <s v="PAI_05 - Gestión del Riesgo de Corrupción  - Mapa de Riesgos de Corrupción"/>
    <s v="ACT_272"/>
    <s v="Revisar y actualizar de mapa de riesgos"/>
    <s v="DP"/>
    <n v="4.4642857142857152E-4"/>
    <s v="Oct"/>
    <n v="0.1"/>
    <n v="0"/>
    <n v="0"/>
    <s v="Por Ejecutar"/>
    <n v="0.79999999999999993"/>
    <n v="0.25"/>
    <n v="0.3125"/>
    <m/>
    <m/>
  </r>
  <r>
    <n v="187"/>
    <s v="OE1;PR_10;ACT_272"/>
    <x v="0"/>
    <s v="Fortalecer la Vigilancia."/>
    <s v="PR_10"/>
    <n v="11"/>
    <x v="0"/>
    <s v="PAI_05 - Gestión del Riesgo de Corrupción  - Mapa de Riesgos de Corrupción"/>
    <s v="ACT_272"/>
    <s v="Revisar y actualizar de mapa de riesgos"/>
    <s v="DP"/>
    <n v="4.4642857142857152E-4"/>
    <s v="Nov"/>
    <n v="0.1"/>
    <n v="0"/>
    <n v="0"/>
    <s v="Por Ejecutar"/>
    <n v="0.89999999999999991"/>
    <n v="0.25"/>
    <n v="0.27777777777777779"/>
    <m/>
    <m/>
  </r>
  <r>
    <n v="187"/>
    <s v="OE1;PR_10;ACT_272"/>
    <x v="0"/>
    <s v="Fortalecer la Vigilancia."/>
    <s v="PR_10"/>
    <n v="11"/>
    <x v="0"/>
    <s v="PAI_05 - Gestión del Riesgo de Corrupción  - Mapa de Riesgos de Corrupción"/>
    <s v="ACT_272"/>
    <s v="Revisar y actualizar de mapa de riesgos"/>
    <s v="DP"/>
    <n v="4.4642857142857152E-4"/>
    <s v="Dic"/>
    <n v="0.1"/>
    <n v="0"/>
    <n v="0"/>
    <s v="Por Ejecutar"/>
    <n v="0.99999999999999989"/>
    <n v="0.25"/>
    <n v="0.25"/>
    <m/>
    <m/>
  </r>
  <r>
    <n v="188"/>
    <s v="OE1;PR_10;ACT_288"/>
    <x v="0"/>
    <s v="Fortalecer la Vigilancia."/>
    <s v="PR_10"/>
    <n v="11"/>
    <x v="0"/>
    <s v="PAI_05 - Gestión del Riesgo de Corrupción  - Mapa de Riesgos de Corrupción"/>
    <s v="ACT_288"/>
    <s v="Revisar y actualizar el mapa de riesgos"/>
    <s v="OTIC"/>
    <n v="4.4642857142857152E-4"/>
    <s v="Ene"/>
    <n v="8.3333000000000004E-2"/>
    <n v="8.3333000000000004E-2"/>
    <n v="1"/>
    <s v="Culminada"/>
    <n v="8.3333000000000004E-2"/>
    <n v="8.3333000000000004E-2"/>
    <n v="1"/>
    <n v="0.999996"/>
    <n v="0.499998"/>
  </r>
  <r>
    <n v="188"/>
    <s v="OE1;PR_10;ACT_288"/>
    <x v="0"/>
    <s v="Fortalecer la Vigilancia."/>
    <s v="PR_10"/>
    <n v="11"/>
    <x v="0"/>
    <s v="PAI_05 - Gestión del Riesgo de Corrupción  - Mapa de Riesgos de Corrupción"/>
    <s v="ACT_288"/>
    <s v="Revisar y actualizar el mapa de riesgos"/>
    <s v="OTIC"/>
    <n v="4.4642857142857152E-4"/>
    <s v="Feb"/>
    <n v="8.3333000000000004E-2"/>
    <n v="8.3333000000000004E-2"/>
    <n v="1"/>
    <s v="Culminada"/>
    <n v="0.16666600000000001"/>
    <n v="0.16666600000000001"/>
    <n v="1"/>
    <m/>
    <m/>
  </r>
  <r>
    <n v="188"/>
    <s v="OE1;PR_10;ACT_288"/>
    <x v="0"/>
    <s v="Fortalecer la Vigilancia."/>
    <s v="PR_10"/>
    <n v="11"/>
    <x v="0"/>
    <s v="PAI_05 - Gestión del Riesgo de Corrupción  - Mapa de Riesgos de Corrupción"/>
    <s v="ACT_288"/>
    <s v="Revisar y actualizar el mapa de riesgos"/>
    <s v="OTIC"/>
    <n v="4.4642857142857152E-4"/>
    <s v="Mar"/>
    <n v="8.3333000000000004E-2"/>
    <n v="8.3333000000000004E-2"/>
    <n v="1"/>
    <s v="Culminada"/>
    <n v="0.24999900000000003"/>
    <n v="0.24999900000000003"/>
    <n v="1"/>
    <m/>
    <m/>
  </r>
  <r>
    <n v="188"/>
    <s v="OE1;PR_10;ACT_288"/>
    <x v="0"/>
    <s v="Fortalecer la Vigilancia."/>
    <s v="PR_10"/>
    <n v="11"/>
    <x v="0"/>
    <s v="PAI_05 - Gestión del Riesgo de Corrupción  - Mapa de Riesgos de Corrupción"/>
    <s v="ACT_288"/>
    <s v="Revisar y actualizar el mapa de riesgos"/>
    <s v="OTIC"/>
    <n v="4.4642857142857152E-4"/>
    <s v="Abr"/>
    <n v="8.3333000000000004E-2"/>
    <n v="8.3333000000000004E-2"/>
    <n v="1"/>
    <s v="Culminada"/>
    <n v="0.33333200000000002"/>
    <n v="0.33333200000000002"/>
    <n v="1"/>
    <m/>
    <m/>
  </r>
  <r>
    <n v="188"/>
    <s v="OE1;PR_10;ACT_288"/>
    <x v="0"/>
    <s v="Fortalecer la Vigilancia."/>
    <s v="PR_10"/>
    <n v="11"/>
    <x v="0"/>
    <s v="PAI_05 - Gestión del Riesgo de Corrupción  - Mapa de Riesgos de Corrupción"/>
    <s v="ACT_288"/>
    <s v="Revisar y actualizar el mapa de riesgos"/>
    <s v="OTIC"/>
    <n v="4.4642857142857152E-4"/>
    <s v="May"/>
    <n v="8.3333000000000004E-2"/>
    <n v="8.3333000000000004E-2"/>
    <n v="1"/>
    <s v="Culminada"/>
    <n v="0.41666500000000001"/>
    <n v="0.41666500000000001"/>
    <n v="1"/>
    <m/>
    <m/>
  </r>
  <r>
    <n v="188"/>
    <s v="OE1;PR_10;ACT_288"/>
    <x v="0"/>
    <s v="Fortalecer la Vigilancia."/>
    <s v="PR_10"/>
    <n v="11"/>
    <x v="0"/>
    <s v="PAI_05 - Gestión del Riesgo de Corrupción  - Mapa de Riesgos de Corrupción"/>
    <s v="ACT_288"/>
    <s v="Revisar y actualizar el mapa de riesgos"/>
    <s v="OTIC"/>
    <n v="4.4642857142857152E-4"/>
    <s v="Jun"/>
    <n v="8.3333000000000004E-2"/>
    <n v="8.3333000000000004E-2"/>
    <n v="1"/>
    <s v="Culminada"/>
    <n v="0.499998"/>
    <n v="0.499998"/>
    <n v="1"/>
    <m/>
    <m/>
  </r>
  <r>
    <n v="188"/>
    <s v="OE1;PR_10;ACT_288"/>
    <x v="0"/>
    <s v="Fortalecer la Vigilancia."/>
    <s v="PR_10"/>
    <n v="11"/>
    <x v="0"/>
    <s v="PAI_05 - Gestión del Riesgo de Corrupción  - Mapa de Riesgos de Corrupción"/>
    <s v="ACT_288"/>
    <s v="Revisar y actualizar el mapa de riesgos"/>
    <s v="OTIC"/>
    <n v="4.4642857142857152E-4"/>
    <s v="Jul"/>
    <n v="8.3333000000000004E-2"/>
    <n v="0"/>
    <n v="0"/>
    <s v="Por Ejecutar"/>
    <n v="0.58333100000000004"/>
    <n v="0.499998"/>
    <n v="0.8571428571428571"/>
    <m/>
    <m/>
  </r>
  <r>
    <n v="188"/>
    <s v="OE1;PR_10;ACT_288"/>
    <x v="0"/>
    <s v="Fortalecer la Vigilancia."/>
    <s v="PR_10"/>
    <n v="11"/>
    <x v="0"/>
    <s v="PAI_05 - Gestión del Riesgo de Corrupción  - Mapa de Riesgos de Corrupción"/>
    <s v="ACT_288"/>
    <s v="Revisar y actualizar el mapa de riesgos"/>
    <s v="OTIC"/>
    <n v="4.4642857142857152E-4"/>
    <s v="Ago"/>
    <n v="8.3333000000000004E-2"/>
    <n v="0"/>
    <n v="0"/>
    <s v="Por Ejecutar"/>
    <n v="0.66666400000000003"/>
    <n v="0.499998"/>
    <n v="0.75"/>
    <m/>
    <m/>
  </r>
  <r>
    <n v="188"/>
    <s v="OE1;PR_10;ACT_288"/>
    <x v="0"/>
    <s v="Fortalecer la Vigilancia."/>
    <s v="PR_10"/>
    <n v="11"/>
    <x v="0"/>
    <s v="PAI_05 - Gestión del Riesgo de Corrupción  - Mapa de Riesgos de Corrupción"/>
    <s v="ACT_288"/>
    <s v="Revisar y actualizar el mapa de riesgos"/>
    <s v="OTIC"/>
    <n v="4.4642857142857152E-4"/>
    <s v="Sep"/>
    <n v="8.3333000000000004E-2"/>
    <n v="0"/>
    <n v="0"/>
    <s v="Por Ejecutar"/>
    <n v="0.74999700000000002"/>
    <n v="0.499998"/>
    <n v="0.66666666666666663"/>
    <m/>
    <m/>
  </r>
  <r>
    <n v="188"/>
    <s v="OE1;PR_10;ACT_288"/>
    <x v="0"/>
    <s v="Fortalecer la Vigilancia."/>
    <s v="PR_10"/>
    <n v="11"/>
    <x v="0"/>
    <s v="PAI_05 - Gestión del Riesgo de Corrupción  - Mapa de Riesgos de Corrupción"/>
    <s v="ACT_288"/>
    <s v="Revisar y actualizar el mapa de riesgos"/>
    <s v="OTIC"/>
    <n v="4.4642857142857152E-4"/>
    <s v="Oct"/>
    <n v="8.3333000000000004E-2"/>
    <n v="0"/>
    <n v="0"/>
    <s v="Por Ejecutar"/>
    <n v="0.83333000000000002"/>
    <n v="0.499998"/>
    <n v="0.6"/>
    <m/>
    <m/>
  </r>
  <r>
    <n v="188"/>
    <s v="OE1;PR_10;ACT_288"/>
    <x v="0"/>
    <s v="Fortalecer la Vigilancia."/>
    <s v="PR_10"/>
    <n v="11"/>
    <x v="0"/>
    <s v="PAI_05 - Gestión del Riesgo de Corrupción  - Mapa de Riesgos de Corrupción"/>
    <s v="ACT_288"/>
    <s v="Revisar y actualizar el mapa de riesgos"/>
    <s v="OTIC"/>
    <n v="4.4642857142857152E-4"/>
    <s v="Nov"/>
    <n v="8.3333000000000004E-2"/>
    <n v="0"/>
    <n v="0"/>
    <s v="Por Ejecutar"/>
    <n v="0.91666300000000001"/>
    <n v="0.499998"/>
    <n v="0.54545454545454541"/>
    <m/>
    <m/>
  </r>
  <r>
    <n v="188"/>
    <s v="OE1;PR_10;ACT_288"/>
    <x v="0"/>
    <s v="Fortalecer la Vigilancia."/>
    <s v="PR_10"/>
    <n v="11"/>
    <x v="0"/>
    <s v="PAI_05 - Gestión del Riesgo de Corrupción  - Mapa de Riesgos de Corrupción"/>
    <s v="ACT_288"/>
    <s v="Revisar y actualizar el mapa de riesgos"/>
    <s v="OTIC"/>
    <n v="4.4642857142857152E-4"/>
    <s v="Dic"/>
    <n v="8.3333000000000004E-2"/>
    <n v="0"/>
    <n v="0"/>
    <s v="Por Ejecutar"/>
    <n v="0.999996"/>
    <n v="0.499998"/>
    <n v="0.5"/>
    <m/>
    <m/>
  </r>
  <r>
    <n v="189"/>
    <s v="OE1;PR_10;ACT_53"/>
    <x v="0"/>
    <s v="Fortalecer la Vigilancia."/>
    <s v="PR_10"/>
    <n v="2"/>
    <x v="0"/>
    <s v="PAI_01 - Operacional"/>
    <s v="ACT_53"/>
    <s v="Actualizar politíca de supervisión de la entidad."/>
    <s v="DPU"/>
    <n v="4.4642857142857152E-4"/>
    <s v="Ene"/>
    <n v="0"/>
    <n v="0"/>
    <n v="0"/>
    <s v="Por Ejecutar"/>
    <n v="0"/>
    <n v="0"/>
    <n v="0"/>
    <n v="1"/>
    <n v="0"/>
  </r>
  <r>
    <n v="189"/>
    <s v="OE1;PR_10;ACT_53"/>
    <x v="0"/>
    <s v="Fortalecer la Vigilancia."/>
    <s v="PR_10"/>
    <n v="2"/>
    <x v="0"/>
    <s v="PAI_01 - Operacional"/>
    <s v="ACT_53"/>
    <s v="Actualizar politíca de supervisión de la entidad."/>
    <s v="DPU"/>
    <n v="4.4642857142857152E-4"/>
    <s v="Feb"/>
    <n v="0"/>
    <n v="0"/>
    <n v="0"/>
    <s v="Por Ejecutar"/>
    <n v="0"/>
    <n v="0"/>
    <n v="0"/>
    <m/>
    <m/>
  </r>
  <r>
    <n v="189"/>
    <s v="OE1;PR_10;ACT_53"/>
    <x v="0"/>
    <s v="Fortalecer la Vigilancia."/>
    <s v="PR_10"/>
    <n v="2"/>
    <x v="0"/>
    <s v="PAI_01 - Operacional"/>
    <s v="ACT_53"/>
    <s v="Actualizar politíca de supervisión de la entidad."/>
    <s v="DPU"/>
    <n v="4.4642857142857152E-4"/>
    <s v="Mar"/>
    <n v="0"/>
    <n v="0"/>
    <n v="0"/>
    <s v="Por Ejecutar"/>
    <n v="0"/>
    <n v="0"/>
    <n v="0"/>
    <m/>
    <m/>
  </r>
  <r>
    <n v="189"/>
    <s v="OE1;PR_10;ACT_53"/>
    <x v="0"/>
    <s v="Fortalecer la Vigilancia."/>
    <s v="PR_10"/>
    <n v="2"/>
    <x v="0"/>
    <s v="PAI_01 - Operacional"/>
    <s v="ACT_53"/>
    <s v="Actualizar politíca de supervisión de la entidad."/>
    <s v="DPU"/>
    <n v="4.4642857142857152E-4"/>
    <s v="Abr"/>
    <n v="0.05"/>
    <n v="0"/>
    <n v="0"/>
    <s v="Por Ejecutar"/>
    <n v="0.05"/>
    <n v="0"/>
    <n v="0"/>
    <m/>
    <m/>
  </r>
  <r>
    <n v="189"/>
    <s v="OE1;PR_10;ACT_53"/>
    <x v="0"/>
    <s v="Fortalecer la Vigilancia."/>
    <s v="PR_10"/>
    <n v="2"/>
    <x v="0"/>
    <s v="PAI_01 - Operacional"/>
    <s v="ACT_53"/>
    <s v="Actualizar politíca de supervisión de la entidad."/>
    <s v="DPU"/>
    <n v="4.4642857142857152E-4"/>
    <s v="May"/>
    <n v="0.15"/>
    <n v="0"/>
    <n v="0"/>
    <s v="Por Ejecutar"/>
    <n v="0.2"/>
    <n v="0"/>
    <n v="0"/>
    <m/>
    <m/>
  </r>
  <r>
    <n v="189"/>
    <s v="OE1;PR_10;ACT_53"/>
    <x v="0"/>
    <s v="Fortalecer la Vigilancia."/>
    <s v="PR_10"/>
    <n v="2"/>
    <x v="0"/>
    <s v="PAI_01 - Operacional"/>
    <s v="ACT_53"/>
    <s v="Actualizar politíca de supervisión de la entidad."/>
    <s v="DPU"/>
    <n v="4.4642857142857152E-4"/>
    <s v="Jun"/>
    <n v="0.2"/>
    <n v="0"/>
    <n v="0"/>
    <s v="Por Ejecutar"/>
    <n v="0.4"/>
    <n v="0"/>
    <n v="0"/>
    <m/>
    <m/>
  </r>
  <r>
    <n v="189"/>
    <s v="OE1;PR_10;ACT_53"/>
    <x v="0"/>
    <s v="Fortalecer la Vigilancia."/>
    <s v="PR_10"/>
    <n v="2"/>
    <x v="0"/>
    <s v="PAI_01 - Operacional"/>
    <s v="ACT_53"/>
    <s v="Actualizar politíca de supervisión de la entidad."/>
    <s v="DPU"/>
    <n v="4.4642857142857152E-4"/>
    <s v="Jul"/>
    <n v="0.2"/>
    <n v="0"/>
    <n v="0"/>
    <s v="Por Ejecutar"/>
    <n v="0.60000000000000009"/>
    <n v="0"/>
    <n v="0"/>
    <m/>
    <m/>
  </r>
  <r>
    <n v="189"/>
    <s v="OE1;PR_10;ACT_53"/>
    <x v="0"/>
    <s v="Fortalecer la Vigilancia."/>
    <s v="PR_10"/>
    <n v="2"/>
    <x v="0"/>
    <s v="PAI_01 - Operacional"/>
    <s v="ACT_53"/>
    <s v="Actualizar politíca de supervisión de la entidad."/>
    <s v="DPU"/>
    <n v="4.4642857142857152E-4"/>
    <s v="Ago"/>
    <n v="0.15"/>
    <n v="0"/>
    <n v="0"/>
    <s v="Por Ejecutar"/>
    <n v="0.75000000000000011"/>
    <n v="0"/>
    <n v="0"/>
    <m/>
    <m/>
  </r>
  <r>
    <n v="189"/>
    <s v="OE1;PR_10;ACT_53"/>
    <x v="0"/>
    <s v="Fortalecer la Vigilancia."/>
    <s v="PR_10"/>
    <n v="2"/>
    <x v="0"/>
    <s v="PAI_01 - Operacional"/>
    <s v="ACT_53"/>
    <s v="Actualizar politíca de supervisión de la entidad."/>
    <s v="DPU"/>
    <n v="4.4642857142857152E-4"/>
    <s v="Sep"/>
    <n v="0.1"/>
    <n v="0"/>
    <n v="0"/>
    <s v="Por Ejecutar"/>
    <n v="0.85000000000000009"/>
    <n v="0"/>
    <n v="0"/>
    <m/>
    <m/>
  </r>
  <r>
    <n v="189"/>
    <s v="OE1;PR_10;ACT_53"/>
    <x v="0"/>
    <s v="Fortalecer la Vigilancia."/>
    <s v="PR_10"/>
    <n v="2"/>
    <x v="0"/>
    <s v="PAI_01 - Operacional"/>
    <s v="ACT_53"/>
    <s v="Actualizar politíca de supervisión de la entidad."/>
    <s v="DPU"/>
    <n v="4.4642857142857152E-4"/>
    <s v="Oct"/>
    <n v="0.1"/>
    <n v="0"/>
    <n v="0"/>
    <s v="Por Ejecutar"/>
    <n v="0.95000000000000007"/>
    <n v="0"/>
    <n v="0"/>
    <m/>
    <m/>
  </r>
  <r>
    <n v="189"/>
    <s v="OE1;PR_10;ACT_53"/>
    <x v="0"/>
    <s v="Fortalecer la Vigilancia."/>
    <s v="PR_10"/>
    <n v="2"/>
    <x v="0"/>
    <s v="PAI_01 - Operacional"/>
    <s v="ACT_53"/>
    <s v="Actualizar politíca de supervisión de la entidad."/>
    <s v="DPU"/>
    <n v="4.4642857142857152E-4"/>
    <s v="Nov"/>
    <n v="0.05"/>
    <n v="0"/>
    <n v="0"/>
    <s v="Por Ejecutar"/>
    <n v="1"/>
    <n v="0"/>
    <n v="0"/>
    <m/>
    <m/>
  </r>
  <r>
    <n v="189"/>
    <s v="OE1;PR_10;ACT_53"/>
    <x v="0"/>
    <s v="Fortalecer la Vigilancia."/>
    <s v="PR_10"/>
    <n v="2"/>
    <x v="0"/>
    <s v="PAI_01 - Operacional"/>
    <s v="ACT_53"/>
    <s v="Actualizar politíca de supervisión de la entidad."/>
    <s v="DPU"/>
    <n v="4.4642857142857152E-4"/>
    <s v="Dic"/>
    <n v="0"/>
    <n v="0"/>
    <n v="0"/>
    <s v="Por Ejecutar"/>
    <n v="1"/>
    <n v="0"/>
    <n v="0"/>
    <m/>
    <m/>
  </r>
  <r>
    <n v="190"/>
    <s v="OE1;PR_10;ACT_285"/>
    <x v="0"/>
    <s v="Fortalecer la Vigilancia."/>
    <s v="PR_10"/>
    <n v="11"/>
    <x v="0"/>
    <s v="PAI_05 - Gestión del Riesgo de Corrupción  - Mapa de Riesgos de Corrupción"/>
    <s v="ACT_285"/>
    <s v="Revisar y actualizar de mapa de riesgos"/>
    <s v="DCI"/>
    <n v="4.4642857142857152E-4"/>
    <s v="Ene"/>
    <n v="0"/>
    <n v="0"/>
    <n v="0"/>
    <s v="Por Ejecutar"/>
    <n v="0"/>
    <n v="0"/>
    <n v="0"/>
    <n v="2"/>
    <n v="1"/>
  </r>
  <r>
    <n v="190"/>
    <s v="OE1;PR_10;ACT_285"/>
    <x v="0"/>
    <s v="Fortalecer la Vigilancia."/>
    <s v="PR_10"/>
    <n v="11"/>
    <x v="0"/>
    <s v="PAI_05 - Gestión del Riesgo de Corrupción  - Mapa de Riesgos de Corrupción"/>
    <s v="ACT_285"/>
    <s v="Revisar y actualizar de mapa de riesgos"/>
    <s v="DCI"/>
    <n v="4.4642857142857152E-4"/>
    <s v="Feb"/>
    <n v="0"/>
    <n v="0"/>
    <n v="0"/>
    <s v="Por Ejecutar"/>
    <n v="0"/>
    <n v="0"/>
    <n v="0"/>
    <m/>
    <m/>
  </r>
  <r>
    <n v="190"/>
    <s v="OE1;PR_10;ACT_285"/>
    <x v="0"/>
    <s v="Fortalecer la Vigilancia."/>
    <s v="PR_10"/>
    <n v="11"/>
    <x v="0"/>
    <s v="PAI_05 - Gestión del Riesgo de Corrupción  - Mapa de Riesgos de Corrupción"/>
    <s v="ACT_285"/>
    <s v="Revisar y actualizar de mapa de riesgos"/>
    <s v="DCI"/>
    <n v="4.4642857142857152E-4"/>
    <s v="Mar"/>
    <n v="0"/>
    <n v="0"/>
    <n v="0"/>
    <s v="Por Ejecutar"/>
    <n v="0"/>
    <n v="0"/>
    <n v="0"/>
    <m/>
    <m/>
  </r>
  <r>
    <n v="190"/>
    <s v="OE1;PR_10;ACT_285"/>
    <x v="0"/>
    <s v="Fortalecer la Vigilancia."/>
    <s v="PR_10"/>
    <n v="11"/>
    <x v="0"/>
    <s v="PAI_05 - Gestión del Riesgo de Corrupción  - Mapa de Riesgos de Corrupción"/>
    <s v="ACT_285"/>
    <s v="Revisar y actualizar de mapa de riesgos"/>
    <s v="DCI"/>
    <n v="4.4642857142857152E-4"/>
    <s v="Abr"/>
    <n v="0"/>
    <n v="0"/>
    <n v="0"/>
    <s v="Por Ejecutar"/>
    <n v="0"/>
    <n v="0"/>
    <n v="0"/>
    <m/>
    <m/>
  </r>
  <r>
    <n v="190"/>
    <s v="OE1;PR_10;ACT_285"/>
    <x v="0"/>
    <s v="Fortalecer la Vigilancia."/>
    <s v="PR_10"/>
    <n v="11"/>
    <x v="0"/>
    <s v="PAI_05 - Gestión del Riesgo de Corrupción  - Mapa de Riesgos de Corrupción"/>
    <s v="ACT_285"/>
    <s v="Revisar y actualizar de mapa de riesgos"/>
    <s v="DCI"/>
    <n v="4.4642857142857152E-4"/>
    <s v="May"/>
    <n v="0"/>
    <n v="0"/>
    <n v="0"/>
    <s v="Por Ejecutar"/>
    <n v="0"/>
    <n v="0"/>
    <n v="0"/>
    <m/>
    <m/>
  </r>
  <r>
    <n v="190"/>
    <s v="OE1;PR_10;ACT_285"/>
    <x v="0"/>
    <s v="Fortalecer la Vigilancia."/>
    <s v="PR_10"/>
    <n v="11"/>
    <x v="0"/>
    <s v="PAI_05 - Gestión del Riesgo de Corrupción  - Mapa de Riesgos de Corrupción"/>
    <s v="ACT_285"/>
    <s v="Revisar y actualizar de mapa de riesgos"/>
    <s v="DCI"/>
    <n v="4.4642857142857152E-4"/>
    <s v="Jun"/>
    <n v="1"/>
    <n v="1"/>
    <n v="1"/>
    <s v="Culminada"/>
    <n v="1"/>
    <n v="1"/>
    <n v="1"/>
    <m/>
    <m/>
  </r>
  <r>
    <n v="190"/>
    <s v="OE1;PR_10;ACT_285"/>
    <x v="0"/>
    <s v="Fortalecer la Vigilancia."/>
    <s v="PR_10"/>
    <n v="11"/>
    <x v="0"/>
    <s v="PAI_05 - Gestión del Riesgo de Corrupción  - Mapa de Riesgos de Corrupción"/>
    <s v="ACT_285"/>
    <s v="Revisar y actualizar de mapa de riesgos"/>
    <s v="DCI"/>
    <n v="4.4642857142857152E-4"/>
    <s v="Jul"/>
    <n v="0"/>
    <n v="0"/>
    <n v="0"/>
    <s v="Por Ejecutar"/>
    <n v="1"/>
    <n v="1"/>
    <n v="1"/>
    <m/>
    <m/>
  </r>
  <r>
    <n v="190"/>
    <s v="OE1;PR_10;ACT_285"/>
    <x v="0"/>
    <s v="Fortalecer la Vigilancia."/>
    <s v="PR_10"/>
    <n v="11"/>
    <x v="0"/>
    <s v="PAI_05 - Gestión del Riesgo de Corrupción  - Mapa de Riesgos de Corrupción"/>
    <s v="ACT_285"/>
    <s v="Revisar y actualizar de mapa de riesgos"/>
    <s v="DCI"/>
    <n v="4.4642857142857152E-4"/>
    <s v="Ago"/>
    <n v="0"/>
    <n v="0"/>
    <n v="0"/>
    <s v="Por Ejecutar"/>
    <n v="1"/>
    <n v="1"/>
    <n v="1"/>
    <m/>
    <m/>
  </r>
  <r>
    <n v="190"/>
    <s v="OE1;PR_10;ACT_285"/>
    <x v="0"/>
    <s v="Fortalecer la Vigilancia."/>
    <s v="PR_10"/>
    <n v="11"/>
    <x v="0"/>
    <s v="PAI_05 - Gestión del Riesgo de Corrupción  - Mapa de Riesgos de Corrupción"/>
    <s v="ACT_285"/>
    <s v="Revisar y actualizar de mapa de riesgos"/>
    <s v="DCI"/>
    <n v="4.4642857142857152E-4"/>
    <s v="Sep"/>
    <n v="0"/>
    <n v="0"/>
    <n v="0"/>
    <s v="Por Ejecutar"/>
    <n v="1"/>
    <n v="1"/>
    <n v="1"/>
    <m/>
    <m/>
  </r>
  <r>
    <n v="190"/>
    <s v="OE1;PR_10;ACT_285"/>
    <x v="0"/>
    <s v="Fortalecer la Vigilancia."/>
    <s v="PR_10"/>
    <n v="11"/>
    <x v="0"/>
    <s v="PAI_05 - Gestión del Riesgo de Corrupción  - Mapa de Riesgos de Corrupción"/>
    <s v="ACT_285"/>
    <s v="Revisar y actualizar de mapa de riesgos"/>
    <s v="DCI"/>
    <n v="4.4642857142857152E-4"/>
    <s v="Oct"/>
    <n v="0"/>
    <n v="0"/>
    <n v="0"/>
    <s v="Por Ejecutar"/>
    <n v="1"/>
    <n v="1"/>
    <n v="1"/>
    <m/>
    <m/>
  </r>
  <r>
    <n v="190"/>
    <s v="OE1;PR_10;ACT_285"/>
    <x v="0"/>
    <s v="Fortalecer la Vigilancia."/>
    <s v="PR_10"/>
    <n v="11"/>
    <x v="0"/>
    <s v="PAI_05 - Gestión del Riesgo de Corrupción  - Mapa de Riesgos de Corrupción"/>
    <s v="ACT_285"/>
    <s v="Revisar y actualizar de mapa de riesgos"/>
    <s v="DCI"/>
    <n v="4.4642857142857152E-4"/>
    <s v="Nov"/>
    <n v="0"/>
    <n v="0"/>
    <n v="0"/>
    <s v="Por Ejecutar"/>
    <n v="1"/>
    <n v="1"/>
    <n v="1"/>
    <m/>
    <m/>
  </r>
  <r>
    <n v="190"/>
    <s v="OE1;PR_10;ACT_285"/>
    <x v="0"/>
    <s v="Fortalecer la Vigilancia."/>
    <s v="PR_10"/>
    <n v="11"/>
    <x v="0"/>
    <s v="PAI_05 - Gestión del Riesgo de Corrupción  - Mapa de Riesgos de Corrupción"/>
    <s v="ACT_285"/>
    <s v="Revisar y actualizar de mapa de riesgos"/>
    <s v="DCI"/>
    <n v="4.4642857142857152E-4"/>
    <s v="Dic"/>
    <n v="1"/>
    <n v="0"/>
    <n v="0"/>
    <s v="Por Ejecutar"/>
    <n v="2"/>
    <n v="1"/>
    <n v="0.5"/>
    <m/>
    <m/>
  </r>
  <r>
    <n v="191"/>
    <s v="OE1;PR_10;ACT_286"/>
    <x v="0"/>
    <s v="Fortalecer la Vigilancia."/>
    <s v="PR_10"/>
    <n v="11"/>
    <x v="0"/>
    <s v="PAI_05 - Gestión del Riesgo de Corrupción  - Mapa de Riesgos de Corrupción"/>
    <s v="ACT_286"/>
    <s v="Revisar y actualizar de mapa de riesgos"/>
    <s v="DTTTA"/>
    <n v="4.4642857142857152E-4"/>
    <s v="Ene"/>
    <n v="0"/>
    <n v="0"/>
    <n v="0"/>
    <s v="Por Ejecutar"/>
    <n v="0"/>
    <n v="0"/>
    <n v="0"/>
    <n v="1"/>
    <n v="0"/>
  </r>
  <r>
    <n v="191"/>
    <s v="OE1;PR_10;ACT_286"/>
    <x v="0"/>
    <s v="Fortalecer la Vigilancia."/>
    <s v="PR_10"/>
    <n v="11"/>
    <x v="0"/>
    <s v="PAI_05 - Gestión del Riesgo de Corrupción  - Mapa de Riesgos de Corrupción"/>
    <s v="ACT_286"/>
    <s v="Revisar y actualizar de mapa de riesgos"/>
    <s v="DTTTA"/>
    <n v="4.4642857142857152E-4"/>
    <s v="Feb"/>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Mar"/>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Abr"/>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May"/>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Jun"/>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Jul"/>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Ago"/>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Sep"/>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Oct"/>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Nov"/>
    <n v="0"/>
    <n v="0"/>
    <n v="0"/>
    <s v="Por Ejecutar"/>
    <n v="0"/>
    <n v="0"/>
    <n v="0"/>
    <m/>
    <m/>
  </r>
  <r>
    <n v="191"/>
    <s v="OE1;PR_10;ACT_286"/>
    <x v="0"/>
    <s v="Fortalecer la Vigilancia."/>
    <s v="PR_10"/>
    <n v="11"/>
    <x v="0"/>
    <s v="PAI_05 - Gestión del Riesgo de Corrupción  - Mapa de Riesgos de Corrupción"/>
    <s v="ACT_286"/>
    <s v="Revisar y actualizar de mapa de riesgos"/>
    <s v="DTTTA"/>
    <n v="4.4642857142857152E-4"/>
    <s v="Dic"/>
    <n v="1"/>
    <n v="0"/>
    <n v="0"/>
    <s v="Por Ejecutar"/>
    <n v="1"/>
    <n v="0"/>
    <n v="0"/>
    <m/>
    <m/>
  </r>
  <r>
    <n v="192"/>
    <s v="OE1;PR_10;ACT_287"/>
    <x v="0"/>
    <s v="Fortalecer la Vigilancia."/>
    <s v="PR_10"/>
    <n v="11"/>
    <x v="0"/>
    <s v="PAI_05 - Gestión del Riesgo de Corrupción  - Mapa de Riesgos de Corrupción"/>
    <s v="ACT_287"/>
    <s v="Revisar y actualizar de mapa de riesgos"/>
    <s v="DPU"/>
    <n v="4.4642857142857152E-4"/>
    <s v="Ene"/>
    <n v="0"/>
    <n v="0"/>
    <n v="0"/>
    <s v="Por Ejecutar"/>
    <n v="0"/>
    <n v="0"/>
    <n v="0"/>
    <n v="1"/>
    <n v="0"/>
  </r>
  <r>
    <n v="192"/>
    <s v="OE1;PR_10;ACT_287"/>
    <x v="0"/>
    <s v="Fortalecer la Vigilancia."/>
    <s v="PR_10"/>
    <n v="11"/>
    <x v="0"/>
    <s v="PAI_05 - Gestión del Riesgo de Corrupción  - Mapa de Riesgos de Corrupción"/>
    <s v="ACT_287"/>
    <s v="Revisar y actualizar de mapa de riesgos"/>
    <s v="DPU"/>
    <n v="4.4642857142857152E-4"/>
    <s v="Feb"/>
    <n v="0"/>
    <n v="0"/>
    <n v="0"/>
    <s v="Por Ejecutar"/>
    <n v="0"/>
    <n v="0"/>
    <n v="0"/>
    <m/>
    <m/>
  </r>
  <r>
    <n v="192"/>
    <s v="OE1;PR_10;ACT_287"/>
    <x v="0"/>
    <s v="Fortalecer la Vigilancia."/>
    <s v="PR_10"/>
    <n v="11"/>
    <x v="0"/>
    <s v="PAI_05 - Gestión del Riesgo de Corrupción  - Mapa de Riesgos de Corrupción"/>
    <s v="ACT_287"/>
    <s v="Revisar y actualizar de mapa de riesgos"/>
    <s v="DPU"/>
    <n v="4.4642857142857152E-4"/>
    <s v="Mar"/>
    <n v="0"/>
    <n v="0"/>
    <n v="0"/>
    <s v="Por Ejecutar"/>
    <n v="0"/>
    <n v="0"/>
    <n v="0"/>
    <m/>
    <m/>
  </r>
  <r>
    <n v="192"/>
    <s v="OE1;PR_10;ACT_287"/>
    <x v="0"/>
    <s v="Fortalecer la Vigilancia."/>
    <s v="PR_10"/>
    <n v="11"/>
    <x v="0"/>
    <s v="PAI_05 - Gestión del Riesgo de Corrupción  - Mapa de Riesgos de Corrupción"/>
    <s v="ACT_287"/>
    <s v="Revisar y actualizar de mapa de riesgos"/>
    <s v="DPU"/>
    <n v="4.4642857142857152E-4"/>
    <s v="Abr"/>
    <n v="0"/>
    <n v="0"/>
    <n v="0"/>
    <s v="Por Ejecutar"/>
    <n v="0"/>
    <n v="0"/>
    <n v="0"/>
    <m/>
    <m/>
  </r>
  <r>
    <n v="192"/>
    <s v="OE1;PR_10;ACT_287"/>
    <x v="0"/>
    <s v="Fortalecer la Vigilancia."/>
    <s v="PR_10"/>
    <n v="11"/>
    <x v="0"/>
    <s v="PAI_05 - Gestión del Riesgo de Corrupción  - Mapa de Riesgos de Corrupción"/>
    <s v="ACT_287"/>
    <s v="Revisar y actualizar de mapa de riesgos"/>
    <s v="DPU"/>
    <n v="4.4642857142857152E-4"/>
    <s v="May"/>
    <n v="0"/>
    <n v="0"/>
    <n v="0"/>
    <s v="Por Ejecutar"/>
    <n v="0"/>
    <n v="0"/>
    <n v="0"/>
    <m/>
    <m/>
  </r>
  <r>
    <n v="192"/>
    <s v="OE1;PR_10;ACT_287"/>
    <x v="0"/>
    <s v="Fortalecer la Vigilancia."/>
    <s v="PR_10"/>
    <n v="11"/>
    <x v="0"/>
    <s v="PAI_05 - Gestión del Riesgo de Corrupción  - Mapa de Riesgos de Corrupción"/>
    <s v="ACT_287"/>
    <s v="Revisar y actualizar de mapa de riesgos"/>
    <s v="DPU"/>
    <n v="4.4642857142857152E-4"/>
    <s v="Jun"/>
    <n v="0"/>
    <n v="0"/>
    <n v="0"/>
    <s v="Por Ejecutar"/>
    <n v="0"/>
    <n v="0"/>
    <n v="0"/>
    <m/>
    <m/>
  </r>
  <r>
    <n v="192"/>
    <s v="OE1;PR_10;ACT_287"/>
    <x v="0"/>
    <s v="Fortalecer la Vigilancia."/>
    <s v="PR_10"/>
    <n v="11"/>
    <x v="0"/>
    <s v="PAI_05 - Gestión del Riesgo de Corrupción  - Mapa de Riesgos de Corrupción"/>
    <s v="ACT_287"/>
    <s v="Revisar y actualizar de mapa de riesgos"/>
    <s v="DPU"/>
    <n v="4.4642857142857152E-4"/>
    <s v="Jul"/>
    <n v="0"/>
    <n v="0"/>
    <n v="0"/>
    <s v="Por Ejecutar"/>
    <n v="0"/>
    <n v="0"/>
    <n v="0"/>
    <m/>
    <m/>
  </r>
  <r>
    <n v="192"/>
    <s v="OE1;PR_10;ACT_287"/>
    <x v="0"/>
    <s v="Fortalecer la Vigilancia."/>
    <s v="PR_10"/>
    <n v="11"/>
    <x v="0"/>
    <s v="PAI_05 - Gestión del Riesgo de Corrupción  - Mapa de Riesgos de Corrupción"/>
    <s v="ACT_287"/>
    <s v="Revisar y actualizar de mapa de riesgos"/>
    <s v="DPU"/>
    <n v="4.4642857142857152E-4"/>
    <s v="Ago"/>
    <n v="1"/>
    <n v="0"/>
    <n v="0"/>
    <s v="Por Ejecutar"/>
    <n v="1"/>
    <n v="0"/>
    <n v="0"/>
    <m/>
    <m/>
  </r>
  <r>
    <n v="192"/>
    <s v="OE1;PR_10;ACT_287"/>
    <x v="0"/>
    <s v="Fortalecer la Vigilancia."/>
    <s v="PR_10"/>
    <n v="11"/>
    <x v="0"/>
    <s v="PAI_05 - Gestión del Riesgo de Corrupción  - Mapa de Riesgos de Corrupción"/>
    <s v="ACT_287"/>
    <s v="Revisar y actualizar de mapa de riesgos"/>
    <s v="DPU"/>
    <n v="4.4642857142857152E-4"/>
    <s v="Sep"/>
    <n v="0"/>
    <n v="0"/>
    <n v="0"/>
    <s v="Por Ejecutar"/>
    <n v="1"/>
    <n v="0"/>
    <n v="0"/>
    <m/>
    <m/>
  </r>
  <r>
    <n v="192"/>
    <s v="OE1;PR_10;ACT_287"/>
    <x v="0"/>
    <s v="Fortalecer la Vigilancia."/>
    <s v="PR_10"/>
    <n v="11"/>
    <x v="0"/>
    <s v="PAI_05 - Gestión del Riesgo de Corrupción  - Mapa de Riesgos de Corrupción"/>
    <s v="ACT_287"/>
    <s v="Revisar y actualizar de mapa de riesgos"/>
    <s v="DPU"/>
    <n v="4.4642857142857152E-4"/>
    <s v="Oct"/>
    <n v="0"/>
    <n v="0"/>
    <n v="0"/>
    <s v="Por Ejecutar"/>
    <n v="1"/>
    <n v="0"/>
    <n v="0"/>
    <m/>
    <m/>
  </r>
  <r>
    <n v="192"/>
    <s v="OE1;PR_10;ACT_287"/>
    <x v="0"/>
    <s v="Fortalecer la Vigilancia."/>
    <s v="PR_10"/>
    <n v="11"/>
    <x v="0"/>
    <s v="PAI_05 - Gestión del Riesgo de Corrupción  - Mapa de Riesgos de Corrupción"/>
    <s v="ACT_287"/>
    <s v="Revisar y actualizar de mapa de riesgos"/>
    <s v="DPU"/>
    <n v="4.4642857142857152E-4"/>
    <s v="Nov"/>
    <n v="0"/>
    <n v="0"/>
    <n v="0"/>
    <s v="Por Ejecutar"/>
    <n v="1"/>
    <n v="0"/>
    <n v="0"/>
    <m/>
    <m/>
  </r>
  <r>
    <n v="192"/>
    <s v="OE1;PR_10;ACT_287"/>
    <x v="0"/>
    <s v="Fortalecer la Vigilancia."/>
    <s v="PR_10"/>
    <n v="11"/>
    <x v="0"/>
    <s v="PAI_05 - Gestión del Riesgo de Corrupción  - Mapa de Riesgos de Corrupción"/>
    <s v="ACT_287"/>
    <s v="Revisar y actualizar de mapa de riesgos"/>
    <s v="DPU"/>
    <n v="4.4642857142857152E-4"/>
    <s v="Dic"/>
    <n v="0"/>
    <n v="0"/>
    <n v="0"/>
    <s v="Por Ejecutar"/>
    <n v="1"/>
    <n v="0"/>
    <n v="0"/>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Ene"/>
    <n v="0"/>
    <n v="0"/>
    <n v="0"/>
    <s v="Por Ejecutar"/>
    <n v="0"/>
    <n v="0"/>
    <n v="0"/>
    <n v="1"/>
    <n v="0.5"/>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Feb"/>
    <n v="0"/>
    <n v="0"/>
    <n v="0"/>
    <s v="Por Ejecutar"/>
    <n v="0"/>
    <n v="0"/>
    <n v="0"/>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Mar"/>
    <n v="0.25"/>
    <n v="0.25"/>
    <n v="1"/>
    <s v="Culminada"/>
    <n v="0.25"/>
    <n v="0.25"/>
    <n v="1"/>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Abr"/>
    <n v="0.05"/>
    <n v="0.05"/>
    <n v="1"/>
    <s v="Culminada"/>
    <n v="0.3"/>
    <n v="0.3"/>
    <n v="1"/>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May"/>
    <n v="0.1"/>
    <n v="0.1"/>
    <n v="1"/>
    <s v="Culminada"/>
    <n v="0.4"/>
    <n v="0.4"/>
    <n v="1"/>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Jun"/>
    <n v="0.1"/>
    <n v="0.1"/>
    <n v="1"/>
    <s v="Culminada"/>
    <n v="0.5"/>
    <n v="0.5"/>
    <n v="1"/>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Jul"/>
    <n v="0.05"/>
    <n v="0"/>
    <n v="0"/>
    <s v="Por Ejecutar"/>
    <n v="0.55000000000000004"/>
    <n v="0.5"/>
    <n v="0.90909090909090906"/>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Ago"/>
    <n v="0.1"/>
    <n v="0"/>
    <n v="0"/>
    <s v="Por Ejecutar"/>
    <n v="0.65"/>
    <n v="0.5"/>
    <n v="0.76923076923076916"/>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Sep"/>
    <n v="0.1"/>
    <n v="0"/>
    <n v="0"/>
    <s v="Por Ejecutar"/>
    <n v="0.75"/>
    <n v="0.5"/>
    <n v="0.66666666666666663"/>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Oct"/>
    <n v="0.05"/>
    <n v="0"/>
    <n v="0"/>
    <s v="Por Ejecutar"/>
    <n v="0.8"/>
    <n v="0.5"/>
    <n v="0.625"/>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Nov"/>
    <n v="0.1"/>
    <n v="0"/>
    <n v="0"/>
    <s v="Por Ejecutar"/>
    <n v="0.9"/>
    <n v="0.5"/>
    <n v="0.55555555555555558"/>
    <m/>
    <m/>
  </r>
  <r>
    <n v="193"/>
    <s v="OE2;PR_10;ACT_211"/>
    <x v="2"/>
    <s v="Fortalecer las Tecnologías de la Información y las Telecomunicaciones."/>
    <s v="PR_10"/>
    <n v="11"/>
    <x v="0"/>
    <s v="PAI_05 - Gestión del Riesgo de Corrupción  - Mapa de Riesgos de Corrupción"/>
    <s v="ACT_211"/>
    <s v="Monitorear y efectuar seguimiento a los riesgos de corrupción"/>
    <s v="OTIC"/>
    <n v="4.4642857142857152E-4"/>
    <s v="Dic"/>
    <n v="0.1"/>
    <n v="0"/>
    <n v="0"/>
    <s v="Por Ejecutar"/>
    <n v="1"/>
    <n v="0.5"/>
    <n v="0.5"/>
    <m/>
    <m/>
  </r>
  <r>
    <n v="194"/>
    <s v="OE1;PR_10;ACT_256"/>
    <x v="0"/>
    <s v="Fortalecer la Vigilancia."/>
    <s v="PR_10"/>
    <n v="11"/>
    <x v="0"/>
    <s v="PAI_05 - Gestión del Riesgo de Corrupción  - Mapa de Riesgos de Corrupción"/>
    <s v="ACT_256"/>
    <s v="Revisar y actualizar de mapa de riesgos"/>
    <s v="OAJ"/>
    <n v="4.4642857142857152E-4"/>
    <s v="Ene"/>
    <n v="0"/>
    <n v="0"/>
    <n v="0"/>
    <s v="Por Ejecutar"/>
    <n v="0"/>
    <n v="0"/>
    <n v="0"/>
    <n v="1"/>
    <n v="0"/>
  </r>
  <r>
    <n v="194"/>
    <s v="OE1;PR_10;ACT_256"/>
    <x v="0"/>
    <s v="Fortalecer la Vigilancia."/>
    <s v="PR_10"/>
    <n v="11"/>
    <x v="0"/>
    <s v="PAI_05 - Gestión del Riesgo de Corrupción  - Mapa de Riesgos de Corrupción"/>
    <s v="ACT_256"/>
    <s v="Revisar y actualizar de mapa de riesgos"/>
    <s v="OAJ"/>
    <n v="4.4642857142857152E-4"/>
    <s v="Feb"/>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Mar"/>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Abr"/>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May"/>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Jun"/>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Jul"/>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Ago"/>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Sep"/>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Oct"/>
    <n v="0"/>
    <n v="0"/>
    <n v="0"/>
    <s v="Por Ejecutar"/>
    <n v="0"/>
    <n v="0"/>
    <n v="0"/>
    <m/>
    <m/>
  </r>
  <r>
    <n v="194"/>
    <s v="OE1;PR_10;ACT_256"/>
    <x v="0"/>
    <s v="Fortalecer la Vigilancia."/>
    <s v="PR_10"/>
    <n v="11"/>
    <x v="0"/>
    <s v="PAI_05 - Gestión del Riesgo de Corrupción  - Mapa de Riesgos de Corrupción"/>
    <s v="ACT_256"/>
    <s v="Revisar y actualizar de mapa de riesgos"/>
    <s v="OAJ"/>
    <n v="4.4642857142857152E-4"/>
    <s v="Nov"/>
    <n v="1"/>
    <n v="0"/>
    <n v="0"/>
    <s v="Por Ejecutar"/>
    <n v="1"/>
    <n v="0"/>
    <n v="0"/>
    <m/>
    <m/>
  </r>
  <r>
    <n v="194"/>
    <s v="OE1;PR_10;ACT_256"/>
    <x v="0"/>
    <s v="Fortalecer la Vigilancia."/>
    <s v="PR_10"/>
    <n v="11"/>
    <x v="0"/>
    <s v="PAI_05 - Gestión del Riesgo de Corrupción  - Mapa de Riesgos de Corrupción"/>
    <s v="ACT_256"/>
    <s v="Revisar y actualizar de mapa de riesgos"/>
    <s v="OAJ"/>
    <n v="4.4642857142857152E-4"/>
    <s v="Dic"/>
    <n v="0"/>
    <n v="0"/>
    <n v="0"/>
    <s v="Por Ejecutar"/>
    <n v="1"/>
    <n v="0"/>
    <n v="0"/>
    <m/>
    <m/>
  </r>
  <r>
    <n v="195"/>
    <s v="OE1;PR_10;ACT_260"/>
    <x v="0"/>
    <s v="Fortalecer la Vigilancia."/>
    <s v="PR_10"/>
    <n v="11"/>
    <x v="0"/>
    <s v="PAI_05 - Gestión del Riesgo de Corrupción  - Mapa de Riesgos de Corrupción"/>
    <s v="ACT_260"/>
    <s v="Revisar y actualizar de mapa de riesgos"/>
    <s v="SG"/>
    <n v="4.4642857142857152E-4"/>
    <s v="Ene"/>
    <n v="0"/>
    <n v="0"/>
    <n v="0"/>
    <s v="Por Ejecutar"/>
    <n v="0"/>
    <n v="0"/>
    <n v="0"/>
    <n v="1"/>
    <n v="0"/>
  </r>
  <r>
    <n v="195"/>
    <s v="OE1;PR_10;ACT_260"/>
    <x v="0"/>
    <s v="Fortalecer la Vigilancia."/>
    <s v="PR_10"/>
    <n v="11"/>
    <x v="0"/>
    <s v="PAI_05 - Gestión del Riesgo de Corrupción  - Mapa de Riesgos de Corrupción"/>
    <s v="ACT_260"/>
    <s v="Revisar y actualizar de mapa de riesgos"/>
    <s v="SG"/>
    <n v="4.4642857142857152E-4"/>
    <s v="Feb"/>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Mar"/>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Abr"/>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May"/>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Jun"/>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Jul"/>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Ago"/>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Sep"/>
    <n v="0"/>
    <n v="0"/>
    <n v="0"/>
    <s v="Por Ejecutar"/>
    <n v="0"/>
    <n v="0"/>
    <n v="0"/>
    <m/>
    <m/>
  </r>
  <r>
    <n v="195"/>
    <s v="OE1;PR_10;ACT_260"/>
    <x v="0"/>
    <s v="Fortalecer la Vigilancia."/>
    <s v="PR_10"/>
    <n v="11"/>
    <x v="0"/>
    <s v="PAI_05 - Gestión del Riesgo de Corrupción  - Mapa de Riesgos de Corrupción"/>
    <s v="ACT_260"/>
    <s v="Revisar y actualizar de mapa de riesgos"/>
    <s v="SG"/>
    <n v="4.4642857142857152E-4"/>
    <s v="Oct"/>
    <n v="0.5"/>
    <n v="0"/>
    <n v="0"/>
    <s v="Por Ejecutar"/>
    <n v="0.5"/>
    <n v="0"/>
    <n v="0"/>
    <m/>
    <m/>
  </r>
  <r>
    <n v="195"/>
    <s v="OE1;PR_10;ACT_260"/>
    <x v="0"/>
    <s v="Fortalecer la Vigilancia."/>
    <s v="PR_10"/>
    <n v="11"/>
    <x v="0"/>
    <s v="PAI_05 - Gestión del Riesgo de Corrupción  - Mapa de Riesgos de Corrupción"/>
    <s v="ACT_260"/>
    <s v="Revisar y actualizar de mapa de riesgos"/>
    <s v="SG"/>
    <n v="4.4642857142857152E-4"/>
    <s v="Nov"/>
    <n v="0.5"/>
    <n v="0"/>
    <n v="0"/>
    <s v="Por Ejecutar"/>
    <n v="1"/>
    <n v="0"/>
    <n v="0"/>
    <m/>
    <m/>
  </r>
  <r>
    <n v="195"/>
    <s v="OE1;PR_10;ACT_260"/>
    <x v="0"/>
    <s v="Fortalecer la Vigilancia."/>
    <s v="PR_10"/>
    <n v="11"/>
    <x v="0"/>
    <s v="PAI_05 - Gestión del Riesgo de Corrupción  - Mapa de Riesgos de Corrupción"/>
    <s v="ACT_260"/>
    <s v="Revisar y actualizar de mapa de riesgos"/>
    <s v="SG"/>
    <n v="4.4642857142857152E-4"/>
    <s v="Dic"/>
    <n v="0"/>
    <n v="0"/>
    <n v="0"/>
    <s v="Por Ejecutar"/>
    <n v="1"/>
    <n v="0"/>
    <n v="0"/>
    <m/>
    <m/>
  </r>
  <r>
    <n v="196"/>
    <s v="OE1;PR_10;ACT_264"/>
    <x v="0"/>
    <s v="Fortalecer la Vigilancia."/>
    <s v="PR_10"/>
    <n v="11"/>
    <x v="0"/>
    <s v="PAI_05 - Gestión del Riesgo de Corrupción  - Mapa de Riesgos de Corrupción"/>
    <s v="ACT_264"/>
    <s v="Revisar y actualizar de mapa de riesgos"/>
    <s v="SG"/>
    <n v="4.4642857142857152E-4"/>
    <s v="Ene"/>
    <n v="0"/>
    <n v="0"/>
    <n v="0"/>
    <s v="Por Ejecutar"/>
    <n v="0"/>
    <n v="0"/>
    <n v="0"/>
    <n v="1"/>
    <n v="0"/>
  </r>
  <r>
    <n v="196"/>
    <s v="OE1;PR_10;ACT_264"/>
    <x v="0"/>
    <s v="Fortalecer la Vigilancia."/>
    <s v="PR_10"/>
    <n v="11"/>
    <x v="0"/>
    <s v="PAI_05 - Gestión del Riesgo de Corrupción  - Mapa de Riesgos de Corrupción"/>
    <s v="ACT_264"/>
    <s v="Revisar y actualizar de mapa de riesgos"/>
    <s v="SG"/>
    <n v="4.4642857142857152E-4"/>
    <s v="Feb"/>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Mar"/>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Abr"/>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May"/>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Jun"/>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Jul"/>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Ago"/>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Sep"/>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Oct"/>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Nov"/>
    <n v="0"/>
    <n v="0"/>
    <n v="0"/>
    <s v="Por Ejecutar"/>
    <n v="0"/>
    <n v="0"/>
    <n v="0"/>
    <m/>
    <m/>
  </r>
  <r>
    <n v="196"/>
    <s v="OE1;PR_10;ACT_264"/>
    <x v="0"/>
    <s v="Fortalecer la Vigilancia."/>
    <s v="PR_10"/>
    <n v="11"/>
    <x v="0"/>
    <s v="PAI_05 - Gestión del Riesgo de Corrupción  - Mapa de Riesgos de Corrupción"/>
    <s v="ACT_264"/>
    <s v="Revisar y actualizar de mapa de riesgos"/>
    <s v="SG"/>
    <n v="4.4642857142857152E-4"/>
    <s v="Dic"/>
    <n v="1"/>
    <n v="0"/>
    <n v="0"/>
    <s v="Por Ejecutar"/>
    <n v="1"/>
    <n v="0"/>
    <n v="0"/>
    <m/>
    <m/>
  </r>
  <r>
    <n v="197"/>
    <s v="OE1;PR_10;ACT_265"/>
    <x v="0"/>
    <s v="Fortalecer la Vigilancia."/>
    <s v="PR_10"/>
    <n v="11"/>
    <x v="0"/>
    <s v="PAI_05 - Gestión del Riesgo de Corrupción  - Mapa de Riesgos de Corrupción"/>
    <s v="ACT_265"/>
    <s v="Revisar y actualizar de mapa de riesgos"/>
    <s v="SG"/>
    <n v="4.4642857142857152E-4"/>
    <s v="Ene"/>
    <n v="0"/>
    <n v="0"/>
    <n v="0"/>
    <s v="Por Ejecutar"/>
    <n v="0"/>
    <n v="0"/>
    <n v="0"/>
    <n v="1"/>
    <n v="0"/>
  </r>
  <r>
    <n v="197"/>
    <s v="OE1;PR_10;ACT_265"/>
    <x v="0"/>
    <s v="Fortalecer la Vigilancia."/>
    <s v="PR_10"/>
    <n v="11"/>
    <x v="0"/>
    <s v="PAI_05 - Gestión del Riesgo de Corrupción  - Mapa de Riesgos de Corrupción"/>
    <s v="ACT_265"/>
    <s v="Revisar y actualizar de mapa de riesgos"/>
    <s v="SG"/>
    <n v="4.4642857142857152E-4"/>
    <s v="Feb"/>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Mar"/>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Abr"/>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May"/>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Jun"/>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Jul"/>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Ago"/>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Sep"/>
    <n v="0"/>
    <n v="0"/>
    <n v="0"/>
    <s v="Por Ejecutar"/>
    <n v="0"/>
    <n v="0"/>
    <n v="0"/>
    <m/>
    <m/>
  </r>
  <r>
    <n v="197"/>
    <s v="OE1;PR_10;ACT_265"/>
    <x v="0"/>
    <s v="Fortalecer la Vigilancia."/>
    <s v="PR_10"/>
    <n v="11"/>
    <x v="0"/>
    <s v="PAI_05 - Gestión del Riesgo de Corrupción  - Mapa de Riesgos de Corrupción"/>
    <s v="ACT_265"/>
    <s v="Revisar y actualizar de mapa de riesgos"/>
    <s v="SG"/>
    <n v="4.4642857142857152E-4"/>
    <s v="Oct"/>
    <n v="0.5"/>
    <n v="0"/>
    <n v="0"/>
    <s v="Por Ejecutar"/>
    <n v="0.5"/>
    <n v="0"/>
    <n v="0"/>
    <m/>
    <m/>
  </r>
  <r>
    <n v="197"/>
    <s v="OE1;PR_10;ACT_265"/>
    <x v="0"/>
    <s v="Fortalecer la Vigilancia."/>
    <s v="PR_10"/>
    <n v="11"/>
    <x v="0"/>
    <s v="PAI_05 - Gestión del Riesgo de Corrupción  - Mapa de Riesgos de Corrupción"/>
    <s v="ACT_265"/>
    <s v="Revisar y actualizar de mapa de riesgos"/>
    <s v="SG"/>
    <n v="4.4642857142857152E-4"/>
    <s v="Nov"/>
    <n v="0.5"/>
    <n v="0"/>
    <n v="0"/>
    <s v="Por Ejecutar"/>
    <n v="1"/>
    <n v="0"/>
    <n v="0"/>
    <m/>
    <m/>
  </r>
  <r>
    <n v="197"/>
    <s v="OE1;PR_10;ACT_265"/>
    <x v="0"/>
    <s v="Fortalecer la Vigilancia."/>
    <s v="PR_10"/>
    <n v="11"/>
    <x v="0"/>
    <s v="PAI_05 - Gestión del Riesgo de Corrupción  - Mapa de Riesgos de Corrupción"/>
    <s v="ACT_265"/>
    <s v="Revisar y actualizar de mapa de riesgos"/>
    <s v="SG"/>
    <n v="4.4642857142857152E-4"/>
    <s v="Dic"/>
    <n v="0"/>
    <n v="0"/>
    <n v="0"/>
    <s v="Por Ejecutar"/>
    <n v="1"/>
    <n v="0"/>
    <n v="0"/>
    <m/>
    <m/>
  </r>
  <r>
    <n v="198"/>
    <s v="OE1;PR_10;ACT_266"/>
    <x v="0"/>
    <s v="Fortalecer la Vigilancia."/>
    <s v="PR_10"/>
    <n v="11"/>
    <x v="0"/>
    <s v="PAI_05 - Gestión del Riesgo de Corrupción  - Mapa de Riesgos de Corrupción"/>
    <s v="ACT_266"/>
    <s v="Revisar y actualizar de mapa de riesgos"/>
    <s v="SG"/>
    <n v="4.4642857142857152E-4"/>
    <s v="Ene"/>
    <n v="1"/>
    <n v="1"/>
    <n v="1"/>
    <s v="Culminada"/>
    <n v="1"/>
    <n v="1"/>
    <n v="1"/>
    <n v="4"/>
    <n v="4"/>
  </r>
  <r>
    <n v="198"/>
    <s v="OE1;PR_10;ACT_266"/>
    <x v="0"/>
    <s v="Fortalecer la Vigilancia."/>
    <s v="PR_10"/>
    <n v="11"/>
    <x v="0"/>
    <s v="PAI_05 - Gestión del Riesgo de Corrupción  - Mapa de Riesgos de Corrupción"/>
    <s v="ACT_266"/>
    <s v="Revisar y actualizar de mapa de riesgos"/>
    <s v="SG"/>
    <n v="4.4642857142857152E-4"/>
    <s v="Feb"/>
    <n v="1"/>
    <n v="1"/>
    <n v="1"/>
    <s v="Culminada"/>
    <n v="2"/>
    <n v="2"/>
    <n v="1"/>
    <m/>
    <m/>
  </r>
  <r>
    <n v="198"/>
    <s v="OE1;PR_10;ACT_266"/>
    <x v="0"/>
    <s v="Fortalecer la Vigilancia."/>
    <s v="PR_10"/>
    <n v="11"/>
    <x v="0"/>
    <s v="PAI_05 - Gestión del Riesgo de Corrupción  - Mapa de Riesgos de Corrupción"/>
    <s v="ACT_266"/>
    <s v="Revisar y actualizar de mapa de riesgos"/>
    <s v="SG"/>
    <n v="4.4642857142857152E-4"/>
    <s v="Mar"/>
    <n v="1"/>
    <n v="1"/>
    <n v="1"/>
    <s v="Culminada"/>
    <n v="3"/>
    <n v="3"/>
    <n v="1"/>
    <m/>
    <m/>
  </r>
  <r>
    <n v="198"/>
    <s v="OE1;PR_10;ACT_266"/>
    <x v="0"/>
    <s v="Fortalecer la Vigilancia."/>
    <s v="PR_10"/>
    <n v="11"/>
    <x v="0"/>
    <s v="PAI_05 - Gestión del Riesgo de Corrupción  - Mapa de Riesgos de Corrupción"/>
    <s v="ACT_266"/>
    <s v="Revisar y actualizar de mapa de riesgos"/>
    <s v="SG"/>
    <n v="4.4642857142857152E-4"/>
    <s v="Abr"/>
    <n v="0"/>
    <n v="0"/>
    <n v="0"/>
    <s v="Por Ejecutar"/>
    <n v="3"/>
    <n v="3"/>
    <n v="1"/>
    <m/>
    <m/>
  </r>
  <r>
    <n v="198"/>
    <s v="OE1;PR_10;ACT_266"/>
    <x v="0"/>
    <s v="Fortalecer la Vigilancia."/>
    <s v="PR_10"/>
    <n v="11"/>
    <x v="0"/>
    <s v="PAI_05 - Gestión del Riesgo de Corrupción  - Mapa de Riesgos de Corrupción"/>
    <s v="ACT_266"/>
    <s v="Revisar y actualizar de mapa de riesgos"/>
    <s v="SG"/>
    <n v="4.4642857142857152E-4"/>
    <s v="May"/>
    <n v="0"/>
    <n v="0"/>
    <n v="0"/>
    <s v="Por Ejecutar"/>
    <n v="3"/>
    <n v="3"/>
    <n v="1"/>
    <m/>
    <m/>
  </r>
  <r>
    <n v="198"/>
    <s v="OE1;PR_10;ACT_266"/>
    <x v="0"/>
    <s v="Fortalecer la Vigilancia."/>
    <s v="PR_10"/>
    <n v="11"/>
    <x v="0"/>
    <s v="PAI_05 - Gestión del Riesgo de Corrupción  - Mapa de Riesgos de Corrupción"/>
    <s v="ACT_266"/>
    <s v="Revisar y actualizar de mapa de riesgos"/>
    <s v="SG"/>
    <n v="4.4642857142857152E-4"/>
    <s v="Jun"/>
    <n v="1"/>
    <n v="1"/>
    <n v="1"/>
    <s v="Culminada"/>
    <n v="4"/>
    <n v="4"/>
    <n v="1"/>
    <m/>
    <m/>
  </r>
  <r>
    <n v="198"/>
    <s v="OE1;PR_10;ACT_266"/>
    <x v="0"/>
    <s v="Fortalecer la Vigilancia."/>
    <s v="PR_10"/>
    <n v="11"/>
    <x v="0"/>
    <s v="PAI_05 - Gestión del Riesgo de Corrupción  - Mapa de Riesgos de Corrupción"/>
    <s v="ACT_266"/>
    <s v="Revisar y actualizar de mapa de riesgos"/>
    <s v="SG"/>
    <n v="4.4642857142857152E-4"/>
    <s v="Jul"/>
    <n v="0"/>
    <n v="0"/>
    <n v="0"/>
    <s v="Por Ejecutar"/>
    <n v="4"/>
    <n v="4"/>
    <n v="1"/>
    <m/>
    <m/>
  </r>
  <r>
    <n v="198"/>
    <s v="OE1;PR_10;ACT_266"/>
    <x v="0"/>
    <s v="Fortalecer la Vigilancia."/>
    <s v="PR_10"/>
    <n v="11"/>
    <x v="0"/>
    <s v="PAI_05 - Gestión del Riesgo de Corrupción  - Mapa de Riesgos de Corrupción"/>
    <s v="ACT_266"/>
    <s v="Revisar y actualizar de mapa de riesgos"/>
    <s v="SG"/>
    <n v="4.4642857142857152E-4"/>
    <s v="Ago"/>
    <n v="0"/>
    <n v="0"/>
    <n v="0"/>
    <s v="Por Ejecutar"/>
    <n v="4"/>
    <n v="4"/>
    <n v="1"/>
    <m/>
    <m/>
  </r>
  <r>
    <n v="198"/>
    <s v="OE1;PR_10;ACT_266"/>
    <x v="0"/>
    <s v="Fortalecer la Vigilancia."/>
    <s v="PR_10"/>
    <n v="11"/>
    <x v="0"/>
    <s v="PAI_05 - Gestión del Riesgo de Corrupción  - Mapa de Riesgos de Corrupción"/>
    <s v="ACT_266"/>
    <s v="Revisar y actualizar de mapa de riesgos"/>
    <s v="SG"/>
    <n v="4.4642857142857152E-4"/>
    <s v="Sep"/>
    <n v="0"/>
    <n v="0"/>
    <n v="0"/>
    <s v="Por Ejecutar"/>
    <n v="4"/>
    <n v="4"/>
    <n v="1"/>
    <m/>
    <m/>
  </r>
  <r>
    <n v="198"/>
    <s v="OE1;PR_10;ACT_266"/>
    <x v="0"/>
    <s v="Fortalecer la Vigilancia."/>
    <s v="PR_10"/>
    <n v="11"/>
    <x v="0"/>
    <s v="PAI_05 - Gestión del Riesgo de Corrupción  - Mapa de Riesgos de Corrupción"/>
    <s v="ACT_266"/>
    <s v="Revisar y actualizar de mapa de riesgos"/>
    <s v="SG"/>
    <n v="4.4642857142857152E-4"/>
    <s v="Oct"/>
    <n v="0"/>
    <n v="0"/>
    <n v="0"/>
    <s v="Por Ejecutar"/>
    <n v="4"/>
    <n v="4"/>
    <n v="1"/>
    <m/>
    <m/>
  </r>
  <r>
    <n v="198"/>
    <s v="OE1;PR_10;ACT_266"/>
    <x v="0"/>
    <s v="Fortalecer la Vigilancia."/>
    <s v="PR_10"/>
    <n v="11"/>
    <x v="0"/>
    <s v="PAI_05 - Gestión del Riesgo de Corrupción  - Mapa de Riesgos de Corrupción"/>
    <s v="ACT_266"/>
    <s v="Revisar y actualizar de mapa de riesgos"/>
    <s v="SG"/>
    <n v="4.4642857142857152E-4"/>
    <s v="Nov"/>
    <n v="0"/>
    <n v="0"/>
    <n v="0"/>
    <s v="Por Ejecutar"/>
    <n v="4"/>
    <n v="4"/>
    <n v="1"/>
    <m/>
    <m/>
  </r>
  <r>
    <n v="198"/>
    <s v="OE1;PR_10;ACT_266"/>
    <x v="0"/>
    <s v="Fortalecer la Vigilancia."/>
    <s v="PR_10"/>
    <n v="11"/>
    <x v="0"/>
    <s v="PAI_05 - Gestión del Riesgo de Corrupción  - Mapa de Riesgos de Corrupción"/>
    <s v="ACT_266"/>
    <s v="Revisar y actualizar de mapa de riesgos"/>
    <s v="SG"/>
    <n v="4.4642857142857152E-4"/>
    <s v="Dic"/>
    <n v="0"/>
    <n v="0"/>
    <n v="0"/>
    <s v="Por Ejecutar"/>
    <n v="4"/>
    <n v="4"/>
    <n v="1"/>
    <m/>
    <m/>
  </r>
  <r>
    <n v="199"/>
    <s v="OE1;PR_10;ACT_97"/>
    <x v="0"/>
    <s v="Fortalecer la Vigilancia."/>
    <s v="PR_10"/>
    <n v="11"/>
    <x v="0"/>
    <s v="PAI_05 - Gestión del Riesgo de Corrupción  - Mapa de Riesgos de Corrupción"/>
    <s v="ACT_97"/>
    <s v="Consolidar el mapa de riesgos"/>
    <s v="OAP"/>
    <n v="4.4642857142857152E-4"/>
    <s v="Ene"/>
    <n v="0.4"/>
    <n v="0.4"/>
    <n v="1"/>
    <s v="Culminada"/>
    <n v="0.4"/>
    <n v="0.4"/>
    <n v="1"/>
    <n v="0.99999999999999989"/>
    <n v="0.5"/>
  </r>
  <r>
    <n v="199"/>
    <s v="OE1;PR_10;ACT_97"/>
    <x v="0"/>
    <s v="Fortalecer la Vigilancia."/>
    <s v="PR_10"/>
    <n v="11"/>
    <x v="0"/>
    <s v="PAI_05 - Gestión del Riesgo de Corrupción  - Mapa de Riesgos de Corrupción"/>
    <s v="ACT_97"/>
    <s v="Consolidar el mapa de riesgos"/>
    <s v="OAP"/>
    <n v="4.4642857142857152E-4"/>
    <s v="Feb"/>
    <n v="0"/>
    <n v="0"/>
    <n v="0"/>
    <s v="Por Ejecutar"/>
    <n v="0.4"/>
    <n v="0.4"/>
    <n v="1"/>
    <m/>
    <m/>
  </r>
  <r>
    <n v="199"/>
    <s v="OE1;PR_10;ACT_97"/>
    <x v="0"/>
    <s v="Fortalecer la Vigilancia."/>
    <s v="PR_10"/>
    <n v="11"/>
    <x v="0"/>
    <s v="PAI_05 - Gestión del Riesgo de Corrupción  - Mapa de Riesgos de Corrupción"/>
    <s v="ACT_97"/>
    <s v="Consolidar el mapa de riesgos"/>
    <s v="OAP"/>
    <n v="4.4642857142857152E-4"/>
    <s v="Mar"/>
    <n v="0.1"/>
    <n v="0.1"/>
    <n v="1"/>
    <s v="Culminada"/>
    <n v="0.5"/>
    <n v="0.5"/>
    <n v="1"/>
    <m/>
    <m/>
  </r>
  <r>
    <n v="199"/>
    <s v="OE1;PR_10;ACT_97"/>
    <x v="0"/>
    <s v="Fortalecer la Vigilancia."/>
    <s v="PR_10"/>
    <n v="11"/>
    <x v="0"/>
    <s v="PAI_05 - Gestión del Riesgo de Corrupción  - Mapa de Riesgos de Corrupción"/>
    <s v="ACT_97"/>
    <s v="Consolidar el mapa de riesgos"/>
    <s v="OAP"/>
    <n v="4.4642857142857152E-4"/>
    <s v="Abr"/>
    <n v="0"/>
    <n v="0"/>
    <n v="0"/>
    <s v="Por Ejecutar"/>
    <n v="0.5"/>
    <n v="0.5"/>
    <n v="1"/>
    <m/>
    <m/>
  </r>
  <r>
    <n v="199"/>
    <s v="OE1;PR_10;ACT_97"/>
    <x v="0"/>
    <s v="Fortalecer la Vigilancia."/>
    <s v="PR_10"/>
    <n v="11"/>
    <x v="0"/>
    <s v="PAI_05 - Gestión del Riesgo de Corrupción  - Mapa de Riesgos de Corrupción"/>
    <s v="ACT_97"/>
    <s v="Consolidar el mapa de riesgos"/>
    <s v="OAP"/>
    <n v="4.4642857142857152E-4"/>
    <s v="May"/>
    <n v="0"/>
    <n v="0"/>
    <n v="0"/>
    <s v="Por Ejecutar"/>
    <n v="0.5"/>
    <n v="0.5"/>
    <n v="1"/>
    <m/>
    <m/>
  </r>
  <r>
    <n v="199"/>
    <s v="OE1;PR_10;ACT_97"/>
    <x v="0"/>
    <s v="Fortalecer la Vigilancia."/>
    <s v="PR_10"/>
    <n v="11"/>
    <x v="0"/>
    <s v="PAI_05 - Gestión del Riesgo de Corrupción  - Mapa de Riesgos de Corrupción"/>
    <s v="ACT_97"/>
    <s v="Consolidar el mapa de riesgos"/>
    <s v="OAP"/>
    <n v="4.4642857142857152E-4"/>
    <s v="Jun"/>
    <n v="0"/>
    <n v="0"/>
    <n v="0"/>
    <s v="Por Ejecutar"/>
    <n v="0.5"/>
    <n v="0.5"/>
    <n v="1"/>
    <m/>
    <m/>
  </r>
  <r>
    <n v="199"/>
    <s v="OE1;PR_10;ACT_97"/>
    <x v="0"/>
    <s v="Fortalecer la Vigilancia."/>
    <s v="PR_10"/>
    <n v="11"/>
    <x v="0"/>
    <s v="PAI_05 - Gestión del Riesgo de Corrupción  - Mapa de Riesgos de Corrupción"/>
    <s v="ACT_97"/>
    <s v="Consolidar el mapa de riesgos"/>
    <s v="OAP"/>
    <n v="4.4642857142857152E-4"/>
    <s v="Jul"/>
    <n v="0.1"/>
    <n v="0"/>
    <n v="0"/>
    <s v="Por Ejecutar"/>
    <n v="0.6"/>
    <n v="0.5"/>
    <n v="0.83333333333333337"/>
    <m/>
    <m/>
  </r>
  <r>
    <n v="199"/>
    <s v="OE1;PR_10;ACT_97"/>
    <x v="0"/>
    <s v="Fortalecer la Vigilancia."/>
    <s v="PR_10"/>
    <n v="11"/>
    <x v="0"/>
    <s v="PAI_05 - Gestión del Riesgo de Corrupción  - Mapa de Riesgos de Corrupción"/>
    <s v="ACT_97"/>
    <s v="Consolidar el mapa de riesgos"/>
    <s v="OAP"/>
    <n v="4.4642857142857152E-4"/>
    <s v="Ago"/>
    <n v="0.1"/>
    <n v="0"/>
    <n v="0"/>
    <s v="Por Ejecutar"/>
    <n v="0.7"/>
    <n v="0.5"/>
    <n v="0.7142857142857143"/>
    <m/>
    <m/>
  </r>
  <r>
    <n v="199"/>
    <s v="OE1;PR_10;ACT_97"/>
    <x v="0"/>
    <s v="Fortalecer la Vigilancia."/>
    <s v="PR_10"/>
    <n v="11"/>
    <x v="0"/>
    <s v="PAI_05 - Gestión del Riesgo de Corrupción  - Mapa de Riesgos de Corrupción"/>
    <s v="ACT_97"/>
    <s v="Consolidar el mapa de riesgos"/>
    <s v="OAP"/>
    <n v="4.4642857142857152E-4"/>
    <s v="Sep"/>
    <n v="0.1"/>
    <n v="0"/>
    <n v="0"/>
    <s v="Por Ejecutar"/>
    <n v="0.79999999999999993"/>
    <n v="0.5"/>
    <n v="0.625"/>
    <m/>
    <m/>
  </r>
  <r>
    <n v="199"/>
    <s v="OE1;PR_10;ACT_97"/>
    <x v="0"/>
    <s v="Fortalecer la Vigilancia."/>
    <s v="PR_10"/>
    <n v="11"/>
    <x v="0"/>
    <s v="PAI_05 - Gestión del Riesgo de Corrupción  - Mapa de Riesgos de Corrupción"/>
    <s v="ACT_97"/>
    <s v="Consolidar el mapa de riesgos"/>
    <s v="OAP"/>
    <n v="4.4642857142857152E-4"/>
    <s v="Oct"/>
    <n v="0.1"/>
    <n v="0"/>
    <n v="0"/>
    <s v="Por Ejecutar"/>
    <n v="0.89999999999999991"/>
    <n v="0.5"/>
    <n v="0.55555555555555558"/>
    <m/>
    <m/>
  </r>
  <r>
    <n v="199"/>
    <s v="OE1;PR_10;ACT_97"/>
    <x v="0"/>
    <s v="Fortalecer la Vigilancia."/>
    <s v="PR_10"/>
    <n v="11"/>
    <x v="0"/>
    <s v="PAI_05 - Gestión del Riesgo de Corrupción  - Mapa de Riesgos de Corrupción"/>
    <s v="ACT_97"/>
    <s v="Consolidar el mapa de riesgos"/>
    <s v="OAP"/>
    <n v="4.4642857142857152E-4"/>
    <s v="Nov"/>
    <n v="0.1"/>
    <n v="0"/>
    <n v="0"/>
    <s v="Por Ejecutar"/>
    <n v="0.99999999999999989"/>
    <n v="0.5"/>
    <n v="0.5"/>
    <m/>
    <m/>
  </r>
  <r>
    <n v="199"/>
    <s v="OE1;PR_10;ACT_97"/>
    <x v="0"/>
    <s v="Fortalecer la Vigilancia."/>
    <s v="PR_10"/>
    <n v="11"/>
    <x v="0"/>
    <s v="PAI_05 - Gestión del Riesgo de Corrupción  - Mapa de Riesgos de Corrupción"/>
    <s v="ACT_97"/>
    <s v="Consolidar el mapa de riesgos"/>
    <s v="OAP"/>
    <n v="4.4642857142857152E-4"/>
    <s v="Dic"/>
    <n v="0"/>
    <n v="0"/>
    <n v="0"/>
    <s v="Por Ejecutar"/>
    <n v="0.99999999999999989"/>
    <n v="0.5"/>
    <n v="0.5"/>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Ene"/>
    <n v="0.4"/>
    <n v="0.4"/>
    <n v="1"/>
    <s v="Culminada"/>
    <n v="0.4"/>
    <n v="0.4"/>
    <n v="1"/>
    <n v="1"/>
    <n v="0.5"/>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Feb"/>
    <n v="0"/>
    <n v="0"/>
    <n v="0"/>
    <s v="Por Ejecutar"/>
    <n v="0.4"/>
    <n v="0.4"/>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Mar"/>
    <n v="0.1"/>
    <n v="0.1"/>
    <n v="1"/>
    <s v="Culminada"/>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Abr"/>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May"/>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Jun"/>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Jul"/>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Ago"/>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Sep"/>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Oct"/>
    <n v="0"/>
    <n v="0"/>
    <n v="0"/>
    <s v="Por Ejecutar"/>
    <n v="0.5"/>
    <n v="0.5"/>
    <n v="1"/>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Nov"/>
    <n v="0.5"/>
    <n v="0"/>
    <n v="0"/>
    <s v="Por Ejecutar"/>
    <n v="1"/>
    <n v="0.5"/>
    <n v="0.5"/>
    <m/>
    <m/>
  </r>
  <r>
    <n v="200"/>
    <s v="OE1;PR_10;ACT_98"/>
    <x v="0"/>
    <s v="Fortalecer la Vigilancia."/>
    <s v="PR_10"/>
    <n v="11"/>
    <x v="0"/>
    <s v="PAI_05 - Gestión del Riesgo de Corrupción  - Mapa de Riesgos de Corrupción"/>
    <s v="ACT_98"/>
    <s v="Publicar el mapa de riesgos consolidado en el botón de transparencia e intranet"/>
    <s v="OAP"/>
    <n v="4.4642857142857152E-4"/>
    <s v="Dic"/>
    <n v="0"/>
    <n v="0"/>
    <n v="0"/>
    <s v="Por Ejecutar"/>
    <n v="1"/>
    <n v="0.5"/>
    <n v="0.5"/>
    <m/>
    <m/>
  </r>
  <r>
    <n v="201"/>
    <s v="OE1;PR_10;ACT_99"/>
    <x v="0"/>
    <s v="Fortalecer la Vigilancia."/>
    <s v="PR_10"/>
    <n v="11"/>
    <x v="0"/>
    <s v="PAI_05 - Gestión del Riesgo de Corrupción  - Mapa de Riesgos de Corrupción"/>
    <s v="ACT_99"/>
    <s v="Socializar el Mapa de Riesgos en la SPT "/>
    <s v="OAP"/>
    <n v="4.4642857142857152E-4"/>
    <s v="Ene"/>
    <n v="0"/>
    <n v="0"/>
    <n v="0"/>
    <s v="Por Ejecutar"/>
    <n v="0"/>
    <n v="0"/>
    <n v="0"/>
    <n v="1"/>
    <n v="0"/>
  </r>
  <r>
    <n v="201"/>
    <s v="OE1;PR_10;ACT_99"/>
    <x v="0"/>
    <s v="Fortalecer la Vigilancia."/>
    <s v="PR_10"/>
    <n v="11"/>
    <x v="0"/>
    <s v="PAI_05 - Gestión del Riesgo de Corrupción  - Mapa de Riesgos de Corrupción"/>
    <s v="ACT_99"/>
    <s v="Socializar el Mapa de Riesgos en la SPT "/>
    <s v="OAP"/>
    <n v="4.4642857142857152E-4"/>
    <s v="Feb"/>
    <n v="0"/>
    <n v="0"/>
    <n v="0"/>
    <s v="Por Ejecutar"/>
    <n v="0"/>
    <n v="0"/>
    <n v="0"/>
    <m/>
    <m/>
  </r>
  <r>
    <n v="201"/>
    <s v="OE1;PR_10;ACT_99"/>
    <x v="0"/>
    <s v="Fortalecer la Vigilancia."/>
    <s v="PR_10"/>
    <n v="11"/>
    <x v="0"/>
    <s v="PAI_05 - Gestión del Riesgo de Corrupción  - Mapa de Riesgos de Corrupción"/>
    <s v="ACT_99"/>
    <s v="Socializar el Mapa de Riesgos en la SPT "/>
    <s v="OAP"/>
    <n v="4.4642857142857152E-4"/>
    <s v="Mar"/>
    <n v="0"/>
    <n v="0"/>
    <n v="0"/>
    <s v="Por Ejecutar"/>
    <n v="0"/>
    <n v="0"/>
    <n v="0"/>
    <m/>
    <m/>
  </r>
  <r>
    <n v="201"/>
    <s v="OE1;PR_10;ACT_99"/>
    <x v="0"/>
    <s v="Fortalecer la Vigilancia."/>
    <s v="PR_10"/>
    <n v="11"/>
    <x v="0"/>
    <s v="PAI_05 - Gestión del Riesgo de Corrupción  - Mapa de Riesgos de Corrupción"/>
    <s v="ACT_99"/>
    <s v="Socializar el Mapa de Riesgos en la SPT "/>
    <s v="OAP"/>
    <n v="4.4642857142857152E-4"/>
    <s v="Abr"/>
    <n v="0.5"/>
    <n v="0"/>
    <n v="0"/>
    <s v="Por Ejecutar"/>
    <n v="0.5"/>
    <n v="0"/>
    <n v="0"/>
    <m/>
    <m/>
  </r>
  <r>
    <n v="201"/>
    <s v="OE1;PR_10;ACT_99"/>
    <x v="0"/>
    <s v="Fortalecer la Vigilancia."/>
    <s v="PR_10"/>
    <n v="11"/>
    <x v="0"/>
    <s v="PAI_05 - Gestión del Riesgo de Corrupción  - Mapa de Riesgos de Corrupción"/>
    <s v="ACT_99"/>
    <s v="Socializar el Mapa de Riesgos en la SPT "/>
    <s v="OAP"/>
    <n v="4.4642857142857152E-4"/>
    <s v="May"/>
    <n v="0"/>
    <n v="0"/>
    <n v="0"/>
    <s v="Por Ejecutar"/>
    <n v="0.5"/>
    <n v="0"/>
    <n v="0"/>
    <m/>
    <m/>
  </r>
  <r>
    <n v="201"/>
    <s v="OE1;PR_10;ACT_99"/>
    <x v="0"/>
    <s v="Fortalecer la Vigilancia."/>
    <s v="PR_10"/>
    <n v="11"/>
    <x v="0"/>
    <s v="PAI_05 - Gestión del Riesgo de Corrupción  - Mapa de Riesgos de Corrupción"/>
    <s v="ACT_99"/>
    <s v="Socializar el Mapa de Riesgos en la SPT "/>
    <s v="OAP"/>
    <n v="4.4642857142857152E-4"/>
    <s v="Jun"/>
    <n v="0"/>
    <n v="0"/>
    <n v="0"/>
    <s v="Por Ejecutar"/>
    <n v="0.5"/>
    <n v="0"/>
    <n v="0"/>
    <m/>
    <m/>
  </r>
  <r>
    <n v="201"/>
    <s v="OE1;PR_10;ACT_99"/>
    <x v="0"/>
    <s v="Fortalecer la Vigilancia."/>
    <s v="PR_10"/>
    <n v="11"/>
    <x v="0"/>
    <s v="PAI_05 - Gestión del Riesgo de Corrupción  - Mapa de Riesgos de Corrupción"/>
    <s v="ACT_99"/>
    <s v="Socializar el Mapa de Riesgos en la SPT "/>
    <s v="OAP"/>
    <n v="4.4642857142857152E-4"/>
    <s v="Jul"/>
    <n v="0"/>
    <n v="0"/>
    <n v="0"/>
    <s v="Por Ejecutar"/>
    <n v="0.5"/>
    <n v="0"/>
    <n v="0"/>
    <m/>
    <m/>
  </r>
  <r>
    <n v="201"/>
    <s v="OE1;PR_10;ACT_99"/>
    <x v="0"/>
    <s v="Fortalecer la Vigilancia."/>
    <s v="PR_10"/>
    <n v="11"/>
    <x v="0"/>
    <s v="PAI_05 - Gestión del Riesgo de Corrupción  - Mapa de Riesgos de Corrupción"/>
    <s v="ACT_99"/>
    <s v="Socializar el Mapa de Riesgos en la SPT "/>
    <s v="OAP"/>
    <n v="4.4642857142857152E-4"/>
    <s v="Ago"/>
    <n v="0.5"/>
    <n v="0"/>
    <n v="0"/>
    <s v="Por Ejecutar"/>
    <n v="1"/>
    <n v="0"/>
    <n v="0"/>
    <m/>
    <m/>
  </r>
  <r>
    <n v="201"/>
    <s v="OE1;PR_10;ACT_99"/>
    <x v="0"/>
    <s v="Fortalecer la Vigilancia."/>
    <s v="PR_10"/>
    <n v="11"/>
    <x v="0"/>
    <s v="PAI_05 - Gestión del Riesgo de Corrupción  - Mapa de Riesgos de Corrupción"/>
    <s v="ACT_99"/>
    <s v="Socializar el Mapa de Riesgos en la SPT "/>
    <s v="OAP"/>
    <n v="4.4642857142857152E-4"/>
    <s v="Sep"/>
    <n v="0"/>
    <n v="0"/>
    <n v="0"/>
    <s v="Por Ejecutar"/>
    <n v="1"/>
    <n v="0"/>
    <n v="0"/>
    <m/>
    <m/>
  </r>
  <r>
    <n v="201"/>
    <s v="OE1;PR_10;ACT_99"/>
    <x v="0"/>
    <s v="Fortalecer la Vigilancia."/>
    <s v="PR_10"/>
    <n v="11"/>
    <x v="0"/>
    <s v="PAI_05 - Gestión del Riesgo de Corrupción  - Mapa de Riesgos de Corrupción"/>
    <s v="ACT_99"/>
    <s v="Socializar el Mapa de Riesgos en la SPT "/>
    <s v="OAP"/>
    <n v="4.4642857142857152E-4"/>
    <s v="Oct"/>
    <n v="0"/>
    <n v="0"/>
    <n v="0"/>
    <s v="Por Ejecutar"/>
    <n v="1"/>
    <n v="0"/>
    <n v="0"/>
    <m/>
    <m/>
  </r>
  <r>
    <n v="201"/>
    <s v="OE1;PR_10;ACT_99"/>
    <x v="0"/>
    <s v="Fortalecer la Vigilancia."/>
    <s v="PR_10"/>
    <n v="11"/>
    <x v="0"/>
    <s v="PAI_05 - Gestión del Riesgo de Corrupción  - Mapa de Riesgos de Corrupción"/>
    <s v="ACT_99"/>
    <s v="Socializar el Mapa de Riesgos en la SPT "/>
    <s v="OAP"/>
    <n v="4.4642857142857152E-4"/>
    <s v="Nov"/>
    <n v="0"/>
    <n v="0"/>
    <n v="0"/>
    <s v="Por Ejecutar"/>
    <n v="1"/>
    <n v="0"/>
    <n v="0"/>
    <m/>
    <m/>
  </r>
  <r>
    <n v="201"/>
    <s v="OE1;PR_10;ACT_99"/>
    <x v="0"/>
    <s v="Fortalecer la Vigilancia."/>
    <s v="PR_10"/>
    <n v="11"/>
    <x v="0"/>
    <s v="PAI_05 - Gestión del Riesgo de Corrupción  - Mapa de Riesgos de Corrupción"/>
    <s v="ACT_99"/>
    <s v="Socializar el Mapa de Riesgos en la SPT "/>
    <s v="OAP"/>
    <n v="4.4642857142857152E-4"/>
    <s v="Dic"/>
    <n v="0"/>
    <n v="0"/>
    <n v="0"/>
    <s v="Por Ejecutar"/>
    <n v="1"/>
    <n v="0"/>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Ene"/>
    <n v="0"/>
    <n v="0"/>
    <n v="0"/>
    <s v="Por Ejecutar"/>
    <n v="0"/>
    <n v="0"/>
    <n v="0"/>
    <n v="1"/>
    <n v="0.1"/>
  </r>
  <r>
    <n v="202"/>
    <s v="OE1;PR_10;ACT_235"/>
    <x v="0"/>
    <s v="Fortalecer la Vigilancia."/>
    <s v="PR_10"/>
    <n v="11"/>
    <x v="0"/>
    <s v="PAI_05 - Gestión del Riesgo de Corrupción  - Mapa de Riesgos de Corrupción"/>
    <s v="ACT_235"/>
    <s v="Monitorear y efectuar seguimiento a los riesgos de corrupción"/>
    <s v="DP"/>
    <n v="4.4642857142857152E-4"/>
    <s v="Feb"/>
    <n v="0"/>
    <n v="0"/>
    <n v="0"/>
    <s v="Por Ejecutar"/>
    <n v="0"/>
    <n v="0"/>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Mar"/>
    <n v="0"/>
    <n v="0"/>
    <n v="0"/>
    <s v="Por Ejecutar"/>
    <n v="0"/>
    <n v="0"/>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Abr"/>
    <n v="0"/>
    <n v="0"/>
    <n v="0"/>
    <s v="Por Ejecutar"/>
    <n v="0"/>
    <n v="0"/>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May"/>
    <n v="0"/>
    <n v="0"/>
    <n v="0"/>
    <s v="Por Ejecutar"/>
    <n v="0"/>
    <n v="0"/>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Jun"/>
    <n v="0"/>
    <n v="0.1"/>
    <n v="0"/>
    <s v="Por Ejecutar"/>
    <n v="0"/>
    <n v="0.1"/>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Jul"/>
    <n v="0"/>
    <n v="0"/>
    <n v="0"/>
    <s v="Por Ejecutar"/>
    <n v="0"/>
    <n v="0.1"/>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Ago"/>
    <n v="0"/>
    <n v="0"/>
    <n v="0"/>
    <s v="Por Ejecutar"/>
    <n v="0"/>
    <n v="0.1"/>
    <n v="0"/>
    <m/>
    <m/>
  </r>
  <r>
    <n v="202"/>
    <s v="OE1;PR_10;ACT_235"/>
    <x v="0"/>
    <s v="Fortalecer la Vigilancia."/>
    <s v="PR_10"/>
    <n v="11"/>
    <x v="0"/>
    <s v="PAI_05 - Gestión del Riesgo de Corrupción  - Mapa de Riesgos de Corrupción"/>
    <s v="ACT_235"/>
    <s v="Monitorear y efectuar seguimiento a los riesgos de corrupción"/>
    <s v="DP"/>
    <n v="4.4642857142857152E-4"/>
    <s v="Sep"/>
    <n v="0.25"/>
    <n v="0"/>
    <n v="0"/>
    <s v="Por Ejecutar"/>
    <n v="0.25"/>
    <n v="0.1"/>
    <n v="0.4"/>
    <m/>
    <m/>
  </r>
  <r>
    <n v="202"/>
    <s v="OE1;PR_10;ACT_235"/>
    <x v="0"/>
    <s v="Fortalecer la Vigilancia."/>
    <s v="PR_10"/>
    <n v="11"/>
    <x v="0"/>
    <s v="PAI_05 - Gestión del Riesgo de Corrupción  - Mapa de Riesgos de Corrupción"/>
    <s v="ACT_235"/>
    <s v="Monitorear y efectuar seguimiento a los riesgos de corrupción"/>
    <s v="DP"/>
    <n v="4.4642857142857152E-4"/>
    <s v="Oct"/>
    <n v="0.25"/>
    <n v="0"/>
    <n v="0"/>
    <s v="Por Ejecutar"/>
    <n v="0.5"/>
    <n v="0.1"/>
    <n v="0.2"/>
    <m/>
    <m/>
  </r>
  <r>
    <n v="202"/>
    <s v="OE1;PR_10;ACT_235"/>
    <x v="0"/>
    <s v="Fortalecer la Vigilancia."/>
    <s v="PR_10"/>
    <n v="11"/>
    <x v="0"/>
    <s v="PAI_05 - Gestión del Riesgo de Corrupción  - Mapa de Riesgos de Corrupción"/>
    <s v="ACT_235"/>
    <s v="Monitorear y efectuar seguimiento a los riesgos de corrupción"/>
    <s v="DP"/>
    <n v="4.4642857142857152E-4"/>
    <s v="Nov"/>
    <n v="0.25"/>
    <n v="0"/>
    <n v="0"/>
    <s v="Por Ejecutar"/>
    <n v="0.75"/>
    <n v="0.1"/>
    <n v="0.13333333333333333"/>
    <m/>
    <m/>
  </r>
  <r>
    <n v="202"/>
    <s v="OE1;PR_10;ACT_235"/>
    <x v="0"/>
    <s v="Fortalecer la Vigilancia."/>
    <s v="PR_10"/>
    <n v="11"/>
    <x v="0"/>
    <s v="PAI_05 - Gestión del Riesgo de Corrupción  - Mapa de Riesgos de Corrupción"/>
    <s v="ACT_235"/>
    <s v="Monitorear y efectuar seguimiento a los riesgos de corrupción"/>
    <s v="DP"/>
    <n v="4.4642857142857152E-4"/>
    <s v="Dic"/>
    <n v="0.25"/>
    <n v="0"/>
    <n v="0"/>
    <s v="Por Ejecutar"/>
    <n v="1"/>
    <n v="0.1"/>
    <n v="0.1"/>
    <m/>
    <m/>
  </r>
  <r>
    <n v="203"/>
    <s v="OE1;PR_10;ACT_246"/>
    <x v="0"/>
    <s v="Fortalecer la Vigilancia."/>
    <s v="PR_10"/>
    <n v="11"/>
    <x v="0"/>
    <s v="PAI_05 - Gestión del Riesgo de Corrupción  - Mapa de Riesgos de Corrupción"/>
    <s v="ACT_246"/>
    <s v="Monitorear y efectuar seguimiento a los riesgos de corrupción"/>
    <s v="DCI"/>
    <n v="4.4642857142857152E-4"/>
    <s v="Ene"/>
    <n v="0"/>
    <n v="0"/>
    <n v="0"/>
    <s v="Por Ejecutar"/>
    <n v="0"/>
    <n v="0"/>
    <n v="0"/>
    <n v="3"/>
    <n v="1"/>
  </r>
  <r>
    <n v="203"/>
    <s v="OE1;PR_10;ACT_246"/>
    <x v="0"/>
    <s v="Fortalecer la Vigilancia."/>
    <s v="PR_10"/>
    <n v="11"/>
    <x v="0"/>
    <s v="PAI_05 - Gestión del Riesgo de Corrupción  - Mapa de Riesgos de Corrupción"/>
    <s v="ACT_246"/>
    <s v="Monitorear y efectuar seguimiento a los riesgos de corrupción"/>
    <s v="DCI"/>
    <n v="4.4642857142857152E-4"/>
    <s v="Feb"/>
    <n v="0"/>
    <n v="0"/>
    <n v="0"/>
    <s v="Por Ejecutar"/>
    <n v="0"/>
    <n v="0"/>
    <n v="0"/>
    <m/>
    <m/>
  </r>
  <r>
    <n v="203"/>
    <s v="OE1;PR_10;ACT_246"/>
    <x v="0"/>
    <s v="Fortalecer la Vigilancia."/>
    <s v="PR_10"/>
    <n v="11"/>
    <x v="0"/>
    <s v="PAI_05 - Gestión del Riesgo de Corrupción  - Mapa de Riesgos de Corrupción"/>
    <s v="ACT_246"/>
    <s v="Monitorear y efectuar seguimiento a los riesgos de corrupción"/>
    <s v="DCI"/>
    <n v="4.4642857142857152E-4"/>
    <s v="Mar"/>
    <n v="0"/>
    <n v="0"/>
    <n v="0"/>
    <s v="Por Ejecutar"/>
    <n v="0"/>
    <n v="0"/>
    <n v="0"/>
    <m/>
    <m/>
  </r>
  <r>
    <n v="203"/>
    <s v="OE1;PR_10;ACT_246"/>
    <x v="0"/>
    <s v="Fortalecer la Vigilancia."/>
    <s v="PR_10"/>
    <n v="11"/>
    <x v="0"/>
    <s v="PAI_05 - Gestión del Riesgo de Corrupción  - Mapa de Riesgos de Corrupción"/>
    <s v="ACT_246"/>
    <s v="Monitorear y efectuar seguimiento a los riesgos de corrupción"/>
    <s v="DCI"/>
    <n v="4.4642857142857152E-4"/>
    <s v="Abr"/>
    <n v="1"/>
    <n v="1"/>
    <n v="1"/>
    <s v="Culminada"/>
    <n v="1"/>
    <n v="1"/>
    <n v="1"/>
    <m/>
    <m/>
  </r>
  <r>
    <n v="203"/>
    <s v="OE1;PR_10;ACT_246"/>
    <x v="0"/>
    <s v="Fortalecer la Vigilancia."/>
    <s v="PR_10"/>
    <n v="11"/>
    <x v="0"/>
    <s v="PAI_05 - Gestión del Riesgo de Corrupción  - Mapa de Riesgos de Corrupción"/>
    <s v="ACT_246"/>
    <s v="Monitorear y efectuar seguimiento a los riesgos de corrupción"/>
    <s v="DCI"/>
    <n v="4.4642857142857152E-4"/>
    <s v="May"/>
    <n v="0"/>
    <n v="0"/>
    <n v="0"/>
    <s v="Por Ejecutar"/>
    <n v="1"/>
    <n v="1"/>
    <n v="1"/>
    <m/>
    <m/>
  </r>
  <r>
    <n v="203"/>
    <s v="OE1;PR_10;ACT_246"/>
    <x v="0"/>
    <s v="Fortalecer la Vigilancia."/>
    <s v="PR_10"/>
    <n v="11"/>
    <x v="0"/>
    <s v="PAI_05 - Gestión del Riesgo de Corrupción  - Mapa de Riesgos de Corrupción"/>
    <s v="ACT_246"/>
    <s v="Monitorear y efectuar seguimiento a los riesgos de corrupción"/>
    <s v="DCI"/>
    <n v="4.4642857142857152E-4"/>
    <s v="Jun"/>
    <n v="0"/>
    <n v="0"/>
    <n v="0"/>
    <s v="Por Ejecutar"/>
    <n v="1"/>
    <n v="1"/>
    <n v="1"/>
    <m/>
    <m/>
  </r>
  <r>
    <n v="203"/>
    <s v="OE1;PR_10;ACT_246"/>
    <x v="0"/>
    <s v="Fortalecer la Vigilancia."/>
    <s v="PR_10"/>
    <n v="11"/>
    <x v="0"/>
    <s v="PAI_05 - Gestión del Riesgo de Corrupción  - Mapa de Riesgos de Corrupción"/>
    <s v="ACT_246"/>
    <s v="Monitorear y efectuar seguimiento a los riesgos de corrupción"/>
    <s v="DCI"/>
    <n v="4.4642857142857152E-4"/>
    <s v="Jul"/>
    <n v="0"/>
    <n v="0"/>
    <n v="0"/>
    <s v="Por Ejecutar"/>
    <n v="1"/>
    <n v="1"/>
    <n v="1"/>
    <m/>
    <m/>
  </r>
  <r>
    <n v="203"/>
    <s v="OE1;PR_10;ACT_246"/>
    <x v="0"/>
    <s v="Fortalecer la Vigilancia."/>
    <s v="PR_10"/>
    <n v="11"/>
    <x v="0"/>
    <s v="PAI_05 - Gestión del Riesgo de Corrupción  - Mapa de Riesgos de Corrupción"/>
    <s v="ACT_246"/>
    <s v="Monitorear y efectuar seguimiento a los riesgos de corrupción"/>
    <s v="DCI"/>
    <n v="4.4642857142857152E-4"/>
    <s v="Ago"/>
    <n v="1"/>
    <n v="0"/>
    <n v="0"/>
    <s v="Por Ejecutar"/>
    <n v="2"/>
    <n v="1"/>
    <n v="0.5"/>
    <m/>
    <m/>
  </r>
  <r>
    <n v="203"/>
    <s v="OE1;PR_10;ACT_246"/>
    <x v="0"/>
    <s v="Fortalecer la Vigilancia."/>
    <s v="PR_10"/>
    <n v="11"/>
    <x v="0"/>
    <s v="PAI_05 - Gestión del Riesgo de Corrupción  - Mapa de Riesgos de Corrupción"/>
    <s v="ACT_246"/>
    <s v="Monitorear y efectuar seguimiento a los riesgos de corrupción"/>
    <s v="DCI"/>
    <n v="4.4642857142857152E-4"/>
    <s v="Sep"/>
    <n v="0"/>
    <n v="0"/>
    <n v="0"/>
    <s v="Por Ejecutar"/>
    <n v="2"/>
    <n v="1"/>
    <n v="0.5"/>
    <m/>
    <m/>
  </r>
  <r>
    <n v="203"/>
    <s v="OE1;PR_10;ACT_246"/>
    <x v="0"/>
    <s v="Fortalecer la Vigilancia."/>
    <s v="PR_10"/>
    <n v="11"/>
    <x v="0"/>
    <s v="PAI_05 - Gestión del Riesgo de Corrupción  - Mapa de Riesgos de Corrupción"/>
    <s v="ACT_246"/>
    <s v="Monitorear y efectuar seguimiento a los riesgos de corrupción"/>
    <s v="DCI"/>
    <n v="4.4642857142857152E-4"/>
    <s v="Oct"/>
    <n v="0"/>
    <n v="0"/>
    <n v="0"/>
    <s v="Por Ejecutar"/>
    <n v="2"/>
    <n v="1"/>
    <n v="0.5"/>
    <m/>
    <m/>
  </r>
  <r>
    <n v="203"/>
    <s v="OE1;PR_10;ACT_246"/>
    <x v="0"/>
    <s v="Fortalecer la Vigilancia."/>
    <s v="PR_10"/>
    <n v="11"/>
    <x v="0"/>
    <s v="PAI_05 - Gestión del Riesgo de Corrupción  - Mapa de Riesgos de Corrupción"/>
    <s v="ACT_246"/>
    <s v="Monitorear y efectuar seguimiento a los riesgos de corrupción"/>
    <s v="DCI"/>
    <n v="4.4642857142857152E-4"/>
    <s v="Nov"/>
    <n v="0"/>
    <n v="0"/>
    <n v="0"/>
    <s v="Por Ejecutar"/>
    <n v="2"/>
    <n v="1"/>
    <n v="0.5"/>
    <m/>
    <m/>
  </r>
  <r>
    <n v="203"/>
    <s v="OE1;PR_10;ACT_246"/>
    <x v="0"/>
    <s v="Fortalecer la Vigilancia."/>
    <s v="PR_10"/>
    <n v="11"/>
    <x v="0"/>
    <s v="PAI_05 - Gestión del Riesgo de Corrupción  - Mapa de Riesgos de Corrupción"/>
    <s v="ACT_246"/>
    <s v="Monitorear y efectuar seguimiento a los riesgos de corrupción"/>
    <s v="DCI"/>
    <n v="4.4642857142857152E-4"/>
    <s v="Dic"/>
    <n v="1"/>
    <n v="0"/>
    <n v="0"/>
    <s v="Por Ejecutar"/>
    <n v="3"/>
    <n v="1"/>
    <n v="0.33333333333333331"/>
    <m/>
    <m/>
  </r>
  <r>
    <n v="204"/>
    <s v="OE1;PR_10;ACT_247"/>
    <x v="0"/>
    <s v="Fortalecer la Vigilancia."/>
    <s v="PR_10"/>
    <n v="11"/>
    <x v="0"/>
    <s v="PAI_05 - Gestión del Riesgo de Corrupción  - Mapa de Riesgos de Corrupción"/>
    <s v="ACT_247"/>
    <s v="Monitorear y efectuar seguimiento a los riesgos de corrupción"/>
    <s v="DTTTA"/>
    <n v="4.4642857142857152E-4"/>
    <s v="Ene"/>
    <n v="0"/>
    <n v="0"/>
    <n v="0"/>
    <s v="Por Ejecutar"/>
    <n v="0"/>
    <n v="0"/>
    <n v="0"/>
    <n v="3"/>
    <n v="0"/>
  </r>
  <r>
    <n v="204"/>
    <s v="OE1;PR_10;ACT_247"/>
    <x v="0"/>
    <s v="Fortalecer la Vigilancia."/>
    <s v="PR_10"/>
    <n v="11"/>
    <x v="0"/>
    <s v="PAI_05 - Gestión del Riesgo de Corrupción  - Mapa de Riesgos de Corrupción"/>
    <s v="ACT_247"/>
    <s v="Monitorear y efectuar seguimiento a los riesgos de corrupción"/>
    <s v="DTTTA"/>
    <n v="4.4642857142857152E-4"/>
    <s v="Feb"/>
    <n v="0"/>
    <n v="0"/>
    <n v="0"/>
    <s v="Por Ejecutar"/>
    <n v="0"/>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Mar"/>
    <n v="0"/>
    <n v="0"/>
    <n v="0"/>
    <s v="Por Ejecutar"/>
    <n v="0"/>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Abr"/>
    <n v="1"/>
    <n v="0"/>
    <n v="0"/>
    <s v="Por Ejecutar"/>
    <n v="1"/>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May"/>
    <n v="0"/>
    <n v="0"/>
    <n v="0"/>
    <s v="Por Ejecutar"/>
    <n v="1"/>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Jun"/>
    <n v="0"/>
    <n v="0"/>
    <n v="0"/>
    <s v="Por Ejecutar"/>
    <n v="1"/>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Jul"/>
    <n v="0"/>
    <n v="0"/>
    <n v="0"/>
    <s v="Por Ejecutar"/>
    <n v="1"/>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Ago"/>
    <n v="1"/>
    <n v="0"/>
    <n v="0"/>
    <s v="Por Ejecutar"/>
    <n v="2"/>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Sep"/>
    <n v="0"/>
    <n v="0"/>
    <n v="0"/>
    <s v="Por Ejecutar"/>
    <n v="2"/>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Oct"/>
    <n v="0"/>
    <n v="0"/>
    <n v="0"/>
    <s v="Por Ejecutar"/>
    <n v="2"/>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Nov"/>
    <n v="0"/>
    <n v="0"/>
    <n v="0"/>
    <s v="Por Ejecutar"/>
    <n v="2"/>
    <n v="0"/>
    <n v="0"/>
    <m/>
    <m/>
  </r>
  <r>
    <n v="204"/>
    <s v="OE1;PR_10;ACT_247"/>
    <x v="0"/>
    <s v="Fortalecer la Vigilancia."/>
    <s v="PR_10"/>
    <n v="11"/>
    <x v="0"/>
    <s v="PAI_05 - Gestión del Riesgo de Corrupción  - Mapa de Riesgos de Corrupción"/>
    <s v="ACT_247"/>
    <s v="Monitorear y efectuar seguimiento a los riesgos de corrupción"/>
    <s v="DTTTA"/>
    <n v="4.4642857142857152E-4"/>
    <s v="Dic"/>
    <n v="1"/>
    <n v="0"/>
    <n v="0"/>
    <s v="Por Ejecutar"/>
    <n v="3"/>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Ene"/>
    <n v="0"/>
    <n v="0"/>
    <n v="0"/>
    <s v="Por Ejecutar"/>
    <n v="0"/>
    <n v="0"/>
    <n v="0"/>
    <n v="2"/>
    <n v="0"/>
  </r>
  <r>
    <n v="205"/>
    <s v="OE1;PR_10;ACT_248"/>
    <x v="0"/>
    <s v="Fortalecer la Vigilancia."/>
    <s v="PR_10"/>
    <n v="11"/>
    <x v="0"/>
    <s v="PAI_05 - Gestión del Riesgo de Corrupción  - Mapa de Riesgos de Corrupción"/>
    <s v="ACT_248"/>
    <s v="Monitorear y efectuar seguimiento a los riesgos de corrupción"/>
    <s v="DPU"/>
    <n v="4.4642857142857152E-4"/>
    <s v="Feb"/>
    <n v="0"/>
    <n v="0"/>
    <n v="0"/>
    <s v="Por Ejecutar"/>
    <n v="0"/>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Mar"/>
    <n v="0"/>
    <n v="0"/>
    <n v="0"/>
    <s v="Por Ejecutar"/>
    <n v="0"/>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Abr"/>
    <n v="0"/>
    <n v="0"/>
    <n v="0"/>
    <s v="Por Ejecutar"/>
    <n v="0"/>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May"/>
    <n v="0"/>
    <n v="0"/>
    <n v="0"/>
    <s v="Por Ejecutar"/>
    <n v="0"/>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Jun"/>
    <n v="0"/>
    <n v="0"/>
    <n v="0"/>
    <s v="Por Ejecutar"/>
    <n v="0"/>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Jul"/>
    <n v="0"/>
    <n v="0"/>
    <n v="0"/>
    <s v="Por Ejecutar"/>
    <n v="0"/>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Ago"/>
    <n v="1"/>
    <n v="0"/>
    <n v="0"/>
    <s v="Por Ejecutar"/>
    <n v="1"/>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Sep"/>
    <n v="0"/>
    <n v="0"/>
    <n v="0"/>
    <s v="Por Ejecutar"/>
    <n v="1"/>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Oct"/>
    <n v="0"/>
    <n v="0"/>
    <n v="0"/>
    <s v="Por Ejecutar"/>
    <n v="1"/>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Nov"/>
    <n v="0"/>
    <n v="0"/>
    <n v="0"/>
    <s v="Por Ejecutar"/>
    <n v="1"/>
    <n v="0"/>
    <n v="0"/>
    <m/>
    <m/>
  </r>
  <r>
    <n v="205"/>
    <s v="OE1;PR_10;ACT_248"/>
    <x v="0"/>
    <s v="Fortalecer la Vigilancia."/>
    <s v="PR_10"/>
    <n v="11"/>
    <x v="0"/>
    <s v="PAI_05 - Gestión del Riesgo de Corrupción  - Mapa de Riesgos de Corrupción"/>
    <s v="ACT_248"/>
    <s v="Monitorear y efectuar seguimiento a los riesgos de corrupción"/>
    <s v="DPU"/>
    <n v="4.4642857142857152E-4"/>
    <s v="Dic"/>
    <n v="1"/>
    <n v="0"/>
    <n v="0"/>
    <s v="Por Ejecutar"/>
    <n v="2"/>
    <n v="0"/>
    <n v="0"/>
    <m/>
    <m/>
  </r>
  <r>
    <n v="206"/>
    <s v="OE1;PR_10;ACT_221"/>
    <x v="0"/>
    <s v="Fortalecer la Vigilancia."/>
    <s v="PR_10"/>
    <n v="11"/>
    <x v="0"/>
    <s v="PAI_05 - Gestión del Riesgo de Corrupción  - Mapa de Riesgos de Corrupción"/>
    <s v="ACT_221"/>
    <s v="Monitorear y efectuar seguimiento a los riesgos de corrupción"/>
    <s v="OAJ"/>
    <n v="4.4642857142857152E-4"/>
    <s v="Ene"/>
    <n v="0"/>
    <n v="0"/>
    <n v="0"/>
    <s v="Por Ejecutar"/>
    <n v="0"/>
    <n v="0"/>
    <n v="0"/>
    <n v="1"/>
    <n v="0.5"/>
  </r>
  <r>
    <n v="206"/>
    <s v="OE1;PR_10;ACT_221"/>
    <x v="0"/>
    <s v="Fortalecer la Vigilancia."/>
    <s v="PR_10"/>
    <n v="11"/>
    <x v="0"/>
    <s v="PAI_05 - Gestión del Riesgo de Corrupción  - Mapa de Riesgos de Corrupción"/>
    <s v="ACT_221"/>
    <s v="Monitorear y efectuar seguimiento a los riesgos de corrupción"/>
    <s v="OAJ"/>
    <n v="4.4642857142857152E-4"/>
    <s v="Feb"/>
    <n v="0"/>
    <n v="0"/>
    <n v="0"/>
    <s v="Por Ejecutar"/>
    <n v="0"/>
    <n v="0"/>
    <n v="0"/>
    <m/>
    <m/>
  </r>
  <r>
    <n v="206"/>
    <s v="OE1;PR_10;ACT_221"/>
    <x v="0"/>
    <s v="Fortalecer la Vigilancia."/>
    <s v="PR_10"/>
    <n v="11"/>
    <x v="0"/>
    <s v="PAI_05 - Gestión del Riesgo de Corrupción  - Mapa de Riesgos de Corrupción"/>
    <s v="ACT_221"/>
    <s v="Monitorear y efectuar seguimiento a los riesgos de corrupción"/>
    <s v="OAJ"/>
    <n v="4.4642857142857152E-4"/>
    <s v="Mar"/>
    <n v="0"/>
    <n v="0"/>
    <n v="0"/>
    <s v="Por Ejecutar"/>
    <n v="0"/>
    <n v="0"/>
    <n v="0"/>
    <m/>
    <m/>
  </r>
  <r>
    <n v="206"/>
    <s v="OE1;PR_10;ACT_221"/>
    <x v="0"/>
    <s v="Fortalecer la Vigilancia."/>
    <s v="PR_10"/>
    <n v="11"/>
    <x v="0"/>
    <s v="PAI_05 - Gestión del Riesgo de Corrupción  - Mapa de Riesgos de Corrupción"/>
    <s v="ACT_221"/>
    <s v="Monitorear y efectuar seguimiento a los riesgos de corrupción"/>
    <s v="OAJ"/>
    <n v="4.4642857142857152E-4"/>
    <s v="Abr"/>
    <n v="0"/>
    <n v="0"/>
    <n v="0"/>
    <s v="Por Ejecutar"/>
    <n v="0"/>
    <n v="0"/>
    <n v="0"/>
    <m/>
    <m/>
  </r>
  <r>
    <n v="206"/>
    <s v="OE1;PR_10;ACT_221"/>
    <x v="0"/>
    <s v="Fortalecer la Vigilancia."/>
    <s v="PR_10"/>
    <n v="11"/>
    <x v="0"/>
    <s v="PAI_05 - Gestión del Riesgo de Corrupción  - Mapa de Riesgos de Corrupción"/>
    <s v="ACT_221"/>
    <s v="Monitorear y efectuar seguimiento a los riesgos de corrupción"/>
    <s v="OAJ"/>
    <n v="4.4642857142857152E-4"/>
    <s v="May"/>
    <n v="0.5"/>
    <n v="0.5"/>
    <n v="1"/>
    <s v="Culminada"/>
    <n v="0.5"/>
    <n v="0.5"/>
    <n v="1"/>
    <m/>
    <m/>
  </r>
  <r>
    <n v="206"/>
    <s v="OE1;PR_10;ACT_221"/>
    <x v="0"/>
    <s v="Fortalecer la Vigilancia."/>
    <s v="PR_10"/>
    <n v="11"/>
    <x v="0"/>
    <s v="PAI_05 - Gestión del Riesgo de Corrupción  - Mapa de Riesgos de Corrupción"/>
    <s v="ACT_221"/>
    <s v="Monitorear y efectuar seguimiento a los riesgos de corrupción"/>
    <s v="OAJ"/>
    <n v="4.4642857142857152E-4"/>
    <s v="Jun"/>
    <n v="0"/>
    <n v="0"/>
    <n v="0"/>
    <s v="Por Ejecutar"/>
    <n v="0.5"/>
    <n v="0.5"/>
    <n v="1"/>
    <m/>
    <m/>
  </r>
  <r>
    <n v="206"/>
    <s v="OE1;PR_10;ACT_221"/>
    <x v="0"/>
    <s v="Fortalecer la Vigilancia."/>
    <s v="PR_10"/>
    <n v="11"/>
    <x v="0"/>
    <s v="PAI_05 - Gestión del Riesgo de Corrupción  - Mapa de Riesgos de Corrupción"/>
    <s v="ACT_221"/>
    <s v="Monitorear y efectuar seguimiento a los riesgos de corrupción"/>
    <s v="OAJ"/>
    <n v="4.4642857142857152E-4"/>
    <s v="Jul"/>
    <n v="0"/>
    <n v="0"/>
    <n v="0"/>
    <s v="Por Ejecutar"/>
    <n v="0.5"/>
    <n v="0.5"/>
    <n v="1"/>
    <m/>
    <m/>
  </r>
  <r>
    <n v="206"/>
    <s v="OE1;PR_10;ACT_221"/>
    <x v="0"/>
    <s v="Fortalecer la Vigilancia."/>
    <s v="PR_10"/>
    <n v="11"/>
    <x v="0"/>
    <s v="PAI_05 - Gestión del Riesgo de Corrupción  - Mapa de Riesgos de Corrupción"/>
    <s v="ACT_221"/>
    <s v="Monitorear y efectuar seguimiento a los riesgos de corrupción"/>
    <s v="OAJ"/>
    <n v="4.4642857142857152E-4"/>
    <s v="Ago"/>
    <n v="0"/>
    <n v="0"/>
    <n v="0"/>
    <s v="Por Ejecutar"/>
    <n v="0.5"/>
    <n v="0.5"/>
    <n v="1"/>
    <m/>
    <m/>
  </r>
  <r>
    <n v="206"/>
    <s v="OE1;PR_10;ACT_221"/>
    <x v="0"/>
    <s v="Fortalecer la Vigilancia."/>
    <s v="PR_10"/>
    <n v="11"/>
    <x v="0"/>
    <s v="PAI_05 - Gestión del Riesgo de Corrupción  - Mapa de Riesgos de Corrupción"/>
    <s v="ACT_221"/>
    <s v="Monitorear y efectuar seguimiento a los riesgos de corrupción"/>
    <s v="OAJ"/>
    <n v="4.4642857142857152E-4"/>
    <s v="Sep"/>
    <n v="0"/>
    <n v="0"/>
    <n v="0"/>
    <s v="Por Ejecutar"/>
    <n v="0.5"/>
    <n v="0.5"/>
    <n v="1"/>
    <m/>
    <m/>
  </r>
  <r>
    <n v="206"/>
    <s v="OE1;PR_10;ACT_221"/>
    <x v="0"/>
    <s v="Fortalecer la Vigilancia."/>
    <s v="PR_10"/>
    <n v="11"/>
    <x v="0"/>
    <s v="PAI_05 - Gestión del Riesgo de Corrupción  - Mapa de Riesgos de Corrupción"/>
    <s v="ACT_221"/>
    <s v="Monitorear y efectuar seguimiento a los riesgos de corrupción"/>
    <s v="OAJ"/>
    <n v="4.4642857142857152E-4"/>
    <s v="Oct"/>
    <n v="0"/>
    <n v="0"/>
    <n v="0"/>
    <s v="Por Ejecutar"/>
    <n v="0.5"/>
    <n v="0.5"/>
    <n v="1"/>
    <m/>
    <m/>
  </r>
  <r>
    <n v="206"/>
    <s v="OE1;PR_10;ACT_221"/>
    <x v="0"/>
    <s v="Fortalecer la Vigilancia."/>
    <s v="PR_10"/>
    <n v="11"/>
    <x v="0"/>
    <s v="PAI_05 - Gestión del Riesgo de Corrupción  - Mapa de Riesgos de Corrupción"/>
    <s v="ACT_221"/>
    <s v="Monitorear y efectuar seguimiento a los riesgos de corrupción"/>
    <s v="OAJ"/>
    <n v="4.4642857142857152E-4"/>
    <s v="Nov"/>
    <n v="0.5"/>
    <n v="0"/>
    <n v="0"/>
    <s v="Por Ejecutar"/>
    <n v="1"/>
    <n v="0.5"/>
    <n v="0.5"/>
    <m/>
    <m/>
  </r>
  <r>
    <n v="206"/>
    <s v="OE1;PR_10;ACT_221"/>
    <x v="0"/>
    <s v="Fortalecer la Vigilancia."/>
    <s v="PR_10"/>
    <n v="11"/>
    <x v="0"/>
    <s v="PAI_05 - Gestión del Riesgo de Corrupción  - Mapa de Riesgos de Corrupción"/>
    <s v="ACT_221"/>
    <s v="Monitorear y efectuar seguimiento a los riesgos de corrupción"/>
    <s v="OAJ"/>
    <n v="4.4642857142857152E-4"/>
    <s v="Dic"/>
    <n v="0"/>
    <n v="0"/>
    <n v="0"/>
    <s v="Por Ejecutar"/>
    <n v="1"/>
    <n v="0.5"/>
    <n v="0.5"/>
    <m/>
    <m/>
  </r>
  <r>
    <n v="207"/>
    <s v="OE1;PR_10;ACT_227"/>
    <x v="0"/>
    <s v="Fortalecer la Vigilancia."/>
    <s v="PR_10"/>
    <n v="11"/>
    <x v="0"/>
    <s v="PAI_05 - Gestión del Riesgo de Corrupción  - Mapa de Riesgos de Corrupción"/>
    <s v="ACT_227"/>
    <s v="Monitorear y efectuar seguimiento a los riesgos de corrupción"/>
    <s v="SG"/>
    <n v="4.4642857142857152E-4"/>
    <s v="Ene"/>
    <n v="0"/>
    <n v="0"/>
    <n v="0"/>
    <s v="Por Ejecutar"/>
    <n v="0"/>
    <n v="0"/>
    <n v="0"/>
    <n v="0.99990000000000001"/>
    <n v="0.33329999999999999"/>
  </r>
  <r>
    <n v="207"/>
    <s v="OE1;PR_10;ACT_227"/>
    <x v="0"/>
    <s v="Fortalecer la Vigilancia."/>
    <s v="PR_10"/>
    <n v="11"/>
    <x v="0"/>
    <s v="PAI_05 - Gestión del Riesgo de Corrupción  - Mapa de Riesgos de Corrupción"/>
    <s v="ACT_227"/>
    <s v="Monitorear y efectuar seguimiento a los riesgos de corrupción"/>
    <s v="SG"/>
    <n v="4.4642857142857152E-4"/>
    <s v="Feb"/>
    <n v="0"/>
    <n v="0"/>
    <n v="0"/>
    <s v="Por Ejecutar"/>
    <n v="0"/>
    <n v="0"/>
    <n v="0"/>
    <m/>
    <m/>
  </r>
  <r>
    <n v="207"/>
    <s v="OE1;PR_10;ACT_227"/>
    <x v="0"/>
    <s v="Fortalecer la Vigilancia."/>
    <s v="PR_10"/>
    <n v="11"/>
    <x v="0"/>
    <s v="PAI_05 - Gestión del Riesgo de Corrupción  - Mapa de Riesgos de Corrupción"/>
    <s v="ACT_227"/>
    <s v="Monitorear y efectuar seguimiento a los riesgos de corrupción"/>
    <s v="SG"/>
    <n v="4.4642857142857152E-4"/>
    <s v="Mar"/>
    <n v="0"/>
    <n v="0"/>
    <n v="0"/>
    <s v="Por Ejecutar"/>
    <n v="0"/>
    <n v="0"/>
    <n v="0"/>
    <m/>
    <m/>
  </r>
  <r>
    <n v="207"/>
    <s v="OE1;PR_10;ACT_227"/>
    <x v="0"/>
    <s v="Fortalecer la Vigilancia."/>
    <s v="PR_10"/>
    <n v="11"/>
    <x v="0"/>
    <s v="PAI_05 - Gestión del Riesgo de Corrupción  - Mapa de Riesgos de Corrupción"/>
    <s v="ACT_227"/>
    <s v="Monitorear y efectuar seguimiento a los riesgos de corrupción"/>
    <s v="SG"/>
    <n v="4.4642857142857152E-4"/>
    <s v="Abr"/>
    <n v="0.33329999999999999"/>
    <n v="0.33329999999999999"/>
    <n v="1"/>
    <s v="Culminada"/>
    <n v="0.33329999999999999"/>
    <n v="0.33329999999999999"/>
    <n v="1"/>
    <m/>
    <m/>
  </r>
  <r>
    <n v="207"/>
    <s v="OE1;PR_10;ACT_227"/>
    <x v="0"/>
    <s v="Fortalecer la Vigilancia."/>
    <s v="PR_10"/>
    <n v="11"/>
    <x v="0"/>
    <s v="PAI_05 - Gestión del Riesgo de Corrupción  - Mapa de Riesgos de Corrupción"/>
    <s v="ACT_227"/>
    <s v="Monitorear y efectuar seguimiento a los riesgos de corrupción"/>
    <s v="SG"/>
    <n v="4.4642857142857152E-4"/>
    <s v="May"/>
    <n v="0"/>
    <n v="0"/>
    <n v="0"/>
    <s v="Por Ejecutar"/>
    <n v="0.33329999999999999"/>
    <n v="0.33329999999999999"/>
    <n v="1"/>
    <m/>
    <m/>
  </r>
  <r>
    <n v="207"/>
    <s v="OE1;PR_10;ACT_227"/>
    <x v="0"/>
    <s v="Fortalecer la Vigilancia."/>
    <s v="PR_10"/>
    <n v="11"/>
    <x v="0"/>
    <s v="PAI_05 - Gestión del Riesgo de Corrupción  - Mapa de Riesgos de Corrupción"/>
    <s v="ACT_227"/>
    <s v="Monitorear y efectuar seguimiento a los riesgos de corrupción"/>
    <s v="SG"/>
    <n v="4.4642857142857152E-4"/>
    <s v="Jun"/>
    <n v="0"/>
    <n v="0"/>
    <n v="0"/>
    <s v="Por Ejecutar"/>
    <n v="0.33329999999999999"/>
    <n v="0.33329999999999999"/>
    <n v="1"/>
    <m/>
    <m/>
  </r>
  <r>
    <n v="207"/>
    <s v="OE1;PR_10;ACT_227"/>
    <x v="0"/>
    <s v="Fortalecer la Vigilancia."/>
    <s v="PR_10"/>
    <n v="11"/>
    <x v="0"/>
    <s v="PAI_05 - Gestión del Riesgo de Corrupción  - Mapa de Riesgos de Corrupción"/>
    <s v="ACT_227"/>
    <s v="Monitorear y efectuar seguimiento a los riesgos de corrupción"/>
    <s v="SG"/>
    <n v="4.4642857142857152E-4"/>
    <s v="Jul"/>
    <n v="0"/>
    <n v="0"/>
    <n v="0"/>
    <s v="Por Ejecutar"/>
    <n v="0.33329999999999999"/>
    <n v="0.33329999999999999"/>
    <n v="1"/>
    <m/>
    <m/>
  </r>
  <r>
    <n v="207"/>
    <s v="OE1;PR_10;ACT_227"/>
    <x v="0"/>
    <s v="Fortalecer la Vigilancia."/>
    <s v="PR_10"/>
    <n v="11"/>
    <x v="0"/>
    <s v="PAI_05 - Gestión del Riesgo de Corrupción  - Mapa de Riesgos de Corrupción"/>
    <s v="ACT_227"/>
    <s v="Monitorear y efectuar seguimiento a los riesgos de corrupción"/>
    <s v="SG"/>
    <n v="4.4642857142857152E-4"/>
    <s v="Ago"/>
    <n v="0.33329999999999999"/>
    <n v="0"/>
    <n v="0"/>
    <s v="Por Ejecutar"/>
    <n v="0.66659999999999997"/>
    <n v="0.33329999999999999"/>
    <n v="0.5"/>
    <m/>
    <m/>
  </r>
  <r>
    <n v="207"/>
    <s v="OE1;PR_10;ACT_227"/>
    <x v="0"/>
    <s v="Fortalecer la Vigilancia."/>
    <s v="PR_10"/>
    <n v="11"/>
    <x v="0"/>
    <s v="PAI_05 - Gestión del Riesgo de Corrupción  - Mapa de Riesgos de Corrupción"/>
    <s v="ACT_227"/>
    <s v="Monitorear y efectuar seguimiento a los riesgos de corrupción"/>
    <s v="SG"/>
    <n v="4.4642857142857152E-4"/>
    <s v="Sep"/>
    <n v="0"/>
    <n v="0"/>
    <n v="0"/>
    <s v="Por Ejecutar"/>
    <n v="0.66659999999999997"/>
    <n v="0.33329999999999999"/>
    <n v="0.5"/>
    <m/>
    <m/>
  </r>
  <r>
    <n v="207"/>
    <s v="OE1;PR_10;ACT_227"/>
    <x v="0"/>
    <s v="Fortalecer la Vigilancia."/>
    <s v="PR_10"/>
    <n v="11"/>
    <x v="0"/>
    <s v="PAI_05 - Gestión del Riesgo de Corrupción  - Mapa de Riesgos de Corrupción"/>
    <s v="ACT_227"/>
    <s v="Monitorear y efectuar seguimiento a los riesgos de corrupción"/>
    <s v="SG"/>
    <n v="4.4642857142857152E-4"/>
    <s v="Oct"/>
    <n v="0"/>
    <n v="0"/>
    <n v="0"/>
    <s v="Por Ejecutar"/>
    <n v="0.66659999999999997"/>
    <n v="0.33329999999999999"/>
    <n v="0.5"/>
    <m/>
    <m/>
  </r>
  <r>
    <n v="207"/>
    <s v="OE1;PR_10;ACT_227"/>
    <x v="0"/>
    <s v="Fortalecer la Vigilancia."/>
    <s v="PR_10"/>
    <n v="11"/>
    <x v="0"/>
    <s v="PAI_05 - Gestión del Riesgo de Corrupción  - Mapa de Riesgos de Corrupción"/>
    <s v="ACT_227"/>
    <s v="Monitorear y efectuar seguimiento a los riesgos de corrupción"/>
    <s v="SG"/>
    <n v="4.4642857142857152E-4"/>
    <s v="Nov"/>
    <n v="0"/>
    <n v="0"/>
    <n v="0"/>
    <s v="Por Ejecutar"/>
    <n v="0.66659999999999997"/>
    <n v="0.33329999999999999"/>
    <n v="0.5"/>
    <m/>
    <m/>
  </r>
  <r>
    <n v="207"/>
    <s v="OE1;PR_10;ACT_227"/>
    <x v="0"/>
    <s v="Fortalecer la Vigilancia."/>
    <s v="PR_10"/>
    <n v="11"/>
    <x v="0"/>
    <s v="PAI_05 - Gestión del Riesgo de Corrupción  - Mapa de Riesgos de Corrupción"/>
    <s v="ACT_227"/>
    <s v="Monitorear y efectuar seguimiento a los riesgos de corrupción"/>
    <s v="SG"/>
    <n v="4.4642857142857152E-4"/>
    <s v="Dic"/>
    <n v="0.33329999999999999"/>
    <n v="0"/>
    <n v="0"/>
    <s v="Por Ejecutar"/>
    <n v="0.99990000000000001"/>
    <n v="0.33329999999999999"/>
    <n v="0.33333333333333331"/>
    <m/>
    <m/>
  </r>
  <r>
    <n v="208"/>
    <s v="OE1;PR_10;ACT_229"/>
    <x v="0"/>
    <s v="Fortalecer la Vigilancia."/>
    <s v="PR_10"/>
    <n v="11"/>
    <x v="0"/>
    <s v="PAI_05 - Gestión del Riesgo de Corrupción  - Mapa de Riesgos de Corrupción"/>
    <s v="ACT_229"/>
    <s v="Monitorear y efectuar seguimiento a los riesgos de corrupción"/>
    <s v="SG"/>
    <n v="4.4642857142857152E-4"/>
    <s v="Ene"/>
    <n v="0"/>
    <n v="0"/>
    <n v="0"/>
    <s v="Por Ejecutar"/>
    <n v="0"/>
    <n v="0"/>
    <n v="0"/>
    <n v="3"/>
    <n v="1"/>
  </r>
  <r>
    <n v="208"/>
    <s v="OE1;PR_10;ACT_229"/>
    <x v="0"/>
    <s v="Fortalecer la Vigilancia."/>
    <s v="PR_10"/>
    <n v="11"/>
    <x v="0"/>
    <s v="PAI_05 - Gestión del Riesgo de Corrupción  - Mapa de Riesgos de Corrupción"/>
    <s v="ACT_229"/>
    <s v="Monitorear y efectuar seguimiento a los riesgos de corrupción"/>
    <s v="SG"/>
    <n v="4.4642857142857152E-4"/>
    <s v="Feb"/>
    <n v="0"/>
    <n v="0"/>
    <n v="0"/>
    <s v="Por Ejecutar"/>
    <n v="0"/>
    <n v="0"/>
    <n v="0"/>
    <m/>
    <m/>
  </r>
  <r>
    <n v="208"/>
    <s v="OE1;PR_10;ACT_229"/>
    <x v="0"/>
    <s v="Fortalecer la Vigilancia."/>
    <s v="PR_10"/>
    <n v="11"/>
    <x v="0"/>
    <s v="PAI_05 - Gestión del Riesgo de Corrupción  - Mapa de Riesgos de Corrupción"/>
    <s v="ACT_229"/>
    <s v="Monitorear y efectuar seguimiento a los riesgos de corrupción"/>
    <s v="SG"/>
    <n v="4.4642857142857152E-4"/>
    <s v="Mar"/>
    <n v="0"/>
    <n v="0"/>
    <n v="0"/>
    <s v="Por Ejecutar"/>
    <n v="0"/>
    <n v="0"/>
    <n v="0"/>
    <m/>
    <m/>
  </r>
  <r>
    <n v="208"/>
    <s v="OE1;PR_10;ACT_229"/>
    <x v="0"/>
    <s v="Fortalecer la Vigilancia."/>
    <s v="PR_10"/>
    <n v="11"/>
    <x v="0"/>
    <s v="PAI_05 - Gestión del Riesgo de Corrupción  - Mapa de Riesgos de Corrupción"/>
    <s v="ACT_229"/>
    <s v="Monitorear y efectuar seguimiento a los riesgos de corrupción"/>
    <s v="SG"/>
    <n v="4.4642857142857152E-4"/>
    <s v="Abr"/>
    <n v="1"/>
    <n v="1"/>
    <n v="1"/>
    <s v="Culminada"/>
    <n v="1"/>
    <n v="1"/>
    <n v="1"/>
    <m/>
    <m/>
  </r>
  <r>
    <n v="208"/>
    <s v="OE1;PR_10;ACT_229"/>
    <x v="0"/>
    <s v="Fortalecer la Vigilancia."/>
    <s v="PR_10"/>
    <n v="11"/>
    <x v="0"/>
    <s v="PAI_05 - Gestión del Riesgo de Corrupción  - Mapa de Riesgos de Corrupción"/>
    <s v="ACT_229"/>
    <s v="Monitorear y efectuar seguimiento a los riesgos de corrupción"/>
    <s v="SG"/>
    <n v="4.4642857142857152E-4"/>
    <s v="May"/>
    <n v="0"/>
    <n v="0"/>
    <n v="0"/>
    <s v="Por Ejecutar"/>
    <n v="1"/>
    <n v="1"/>
    <n v="1"/>
    <m/>
    <m/>
  </r>
  <r>
    <n v="208"/>
    <s v="OE1;PR_10;ACT_229"/>
    <x v="0"/>
    <s v="Fortalecer la Vigilancia."/>
    <s v="PR_10"/>
    <n v="11"/>
    <x v="0"/>
    <s v="PAI_05 - Gestión del Riesgo de Corrupción  - Mapa de Riesgos de Corrupción"/>
    <s v="ACT_229"/>
    <s v="Monitorear y efectuar seguimiento a los riesgos de corrupción"/>
    <s v="SG"/>
    <n v="4.4642857142857152E-4"/>
    <s v="Jun"/>
    <n v="0"/>
    <n v="0"/>
    <n v="0"/>
    <s v="Por Ejecutar"/>
    <n v="1"/>
    <n v="1"/>
    <n v="1"/>
    <m/>
    <m/>
  </r>
  <r>
    <n v="208"/>
    <s v="OE1;PR_10;ACT_229"/>
    <x v="0"/>
    <s v="Fortalecer la Vigilancia."/>
    <s v="PR_10"/>
    <n v="11"/>
    <x v="0"/>
    <s v="PAI_05 - Gestión del Riesgo de Corrupción  - Mapa de Riesgos de Corrupción"/>
    <s v="ACT_229"/>
    <s v="Monitorear y efectuar seguimiento a los riesgos de corrupción"/>
    <s v="SG"/>
    <n v="4.4642857142857152E-4"/>
    <s v="Jul"/>
    <n v="0"/>
    <n v="0"/>
    <n v="0"/>
    <s v="Por Ejecutar"/>
    <n v="1"/>
    <n v="1"/>
    <n v="1"/>
    <m/>
    <m/>
  </r>
  <r>
    <n v="208"/>
    <s v="OE1;PR_10;ACT_229"/>
    <x v="0"/>
    <s v="Fortalecer la Vigilancia."/>
    <s v="PR_10"/>
    <n v="11"/>
    <x v="0"/>
    <s v="PAI_05 - Gestión del Riesgo de Corrupción  - Mapa de Riesgos de Corrupción"/>
    <s v="ACT_229"/>
    <s v="Monitorear y efectuar seguimiento a los riesgos de corrupción"/>
    <s v="SG"/>
    <n v="4.4642857142857152E-4"/>
    <s v="Ago"/>
    <n v="1"/>
    <n v="0"/>
    <n v="0"/>
    <s v="Por Ejecutar"/>
    <n v="2"/>
    <n v="1"/>
    <n v="0.5"/>
    <m/>
    <m/>
  </r>
  <r>
    <n v="208"/>
    <s v="OE1;PR_10;ACT_229"/>
    <x v="0"/>
    <s v="Fortalecer la Vigilancia."/>
    <s v="PR_10"/>
    <n v="11"/>
    <x v="0"/>
    <s v="PAI_05 - Gestión del Riesgo de Corrupción  - Mapa de Riesgos de Corrupción"/>
    <s v="ACT_229"/>
    <s v="Monitorear y efectuar seguimiento a los riesgos de corrupción"/>
    <s v="SG"/>
    <n v="4.4642857142857152E-4"/>
    <s v="Sep"/>
    <n v="0"/>
    <n v="0"/>
    <n v="0"/>
    <s v="Por Ejecutar"/>
    <n v="2"/>
    <n v="1"/>
    <n v="0.5"/>
    <m/>
    <m/>
  </r>
  <r>
    <n v="208"/>
    <s v="OE1;PR_10;ACT_229"/>
    <x v="0"/>
    <s v="Fortalecer la Vigilancia."/>
    <s v="PR_10"/>
    <n v="11"/>
    <x v="0"/>
    <s v="PAI_05 - Gestión del Riesgo de Corrupción  - Mapa de Riesgos de Corrupción"/>
    <s v="ACT_229"/>
    <s v="Monitorear y efectuar seguimiento a los riesgos de corrupción"/>
    <s v="SG"/>
    <n v="4.4642857142857152E-4"/>
    <s v="Oct"/>
    <n v="0"/>
    <n v="0"/>
    <n v="0"/>
    <s v="Por Ejecutar"/>
    <n v="2"/>
    <n v="1"/>
    <n v="0.5"/>
    <m/>
    <m/>
  </r>
  <r>
    <n v="208"/>
    <s v="OE1;PR_10;ACT_229"/>
    <x v="0"/>
    <s v="Fortalecer la Vigilancia."/>
    <s v="PR_10"/>
    <n v="11"/>
    <x v="0"/>
    <s v="PAI_05 - Gestión del Riesgo de Corrupción  - Mapa de Riesgos de Corrupción"/>
    <s v="ACT_229"/>
    <s v="Monitorear y efectuar seguimiento a los riesgos de corrupción"/>
    <s v="SG"/>
    <n v="4.4642857142857152E-4"/>
    <s v="Nov"/>
    <n v="0"/>
    <n v="0"/>
    <n v="0"/>
    <s v="Por Ejecutar"/>
    <n v="2"/>
    <n v="1"/>
    <n v="0.5"/>
    <m/>
    <m/>
  </r>
  <r>
    <n v="208"/>
    <s v="OE1;PR_10;ACT_229"/>
    <x v="0"/>
    <s v="Fortalecer la Vigilancia."/>
    <s v="PR_10"/>
    <n v="11"/>
    <x v="0"/>
    <s v="PAI_05 - Gestión del Riesgo de Corrupción  - Mapa de Riesgos de Corrupción"/>
    <s v="ACT_229"/>
    <s v="Monitorear y efectuar seguimiento a los riesgos de corrupción"/>
    <s v="SG"/>
    <n v="4.4642857142857152E-4"/>
    <s v="Dic"/>
    <n v="1"/>
    <n v="0"/>
    <n v="0"/>
    <s v="Por Ejecutar"/>
    <n v="3"/>
    <n v="1"/>
    <n v="0.33333333333333331"/>
    <m/>
    <m/>
  </r>
  <r>
    <n v="209"/>
    <s v="OE1;PR_10;ACT_230"/>
    <x v="0"/>
    <s v="Fortalecer la Vigilancia."/>
    <s v="PR_10"/>
    <n v="11"/>
    <x v="0"/>
    <s v="PAI_05 - Gestión del Riesgo de Corrupción  - Mapa de Riesgos de Corrupción"/>
    <s v="ACT_230"/>
    <s v="Monitorear y efectuar seguimiento a los riesgos de corrupción"/>
    <s v="SG"/>
    <n v="4.4642857142857152E-4"/>
    <s v="Ene"/>
    <n v="0"/>
    <n v="0"/>
    <n v="0"/>
    <s v="Por Ejecutar"/>
    <n v="0"/>
    <n v="0"/>
    <n v="0"/>
    <n v="0.99999899999999997"/>
    <n v="0.33333299999999999"/>
  </r>
  <r>
    <n v="209"/>
    <s v="OE1;PR_10;ACT_230"/>
    <x v="0"/>
    <s v="Fortalecer la Vigilancia."/>
    <s v="PR_10"/>
    <n v="11"/>
    <x v="0"/>
    <s v="PAI_05 - Gestión del Riesgo de Corrupción  - Mapa de Riesgos de Corrupción"/>
    <s v="ACT_230"/>
    <s v="Monitorear y efectuar seguimiento a los riesgos de corrupción"/>
    <s v="SG"/>
    <n v="4.4642857142857152E-4"/>
    <s v="Feb"/>
    <n v="0"/>
    <n v="0"/>
    <n v="0"/>
    <s v="Por Ejecutar"/>
    <n v="0"/>
    <n v="0"/>
    <n v="0"/>
    <m/>
    <m/>
  </r>
  <r>
    <n v="209"/>
    <s v="OE1;PR_10;ACT_230"/>
    <x v="0"/>
    <s v="Fortalecer la Vigilancia."/>
    <s v="PR_10"/>
    <n v="11"/>
    <x v="0"/>
    <s v="PAI_05 - Gestión del Riesgo de Corrupción  - Mapa de Riesgos de Corrupción"/>
    <s v="ACT_230"/>
    <s v="Monitorear y efectuar seguimiento a los riesgos de corrupción"/>
    <s v="SG"/>
    <n v="4.4642857142857152E-4"/>
    <s v="Mar"/>
    <n v="0"/>
    <n v="0"/>
    <n v="0"/>
    <s v="Por Ejecutar"/>
    <n v="0"/>
    <n v="0"/>
    <n v="0"/>
    <m/>
    <m/>
  </r>
  <r>
    <n v="209"/>
    <s v="OE1;PR_10;ACT_230"/>
    <x v="0"/>
    <s v="Fortalecer la Vigilancia."/>
    <s v="PR_10"/>
    <n v="11"/>
    <x v="0"/>
    <s v="PAI_05 - Gestión del Riesgo de Corrupción  - Mapa de Riesgos de Corrupción"/>
    <s v="ACT_230"/>
    <s v="Monitorear y efectuar seguimiento a los riesgos de corrupción"/>
    <s v="SG"/>
    <n v="4.4642857142857152E-4"/>
    <s v="Abr"/>
    <n v="0.33333299999999999"/>
    <n v="0.33333299999999999"/>
    <n v="1"/>
    <s v="Culminada"/>
    <n v="0.33333299999999999"/>
    <n v="0.33333299999999999"/>
    <n v="1"/>
    <m/>
    <m/>
  </r>
  <r>
    <n v="209"/>
    <s v="OE1;PR_10;ACT_230"/>
    <x v="0"/>
    <s v="Fortalecer la Vigilancia."/>
    <s v="PR_10"/>
    <n v="11"/>
    <x v="0"/>
    <s v="PAI_05 - Gestión del Riesgo de Corrupción  - Mapa de Riesgos de Corrupción"/>
    <s v="ACT_230"/>
    <s v="Monitorear y efectuar seguimiento a los riesgos de corrupción"/>
    <s v="SG"/>
    <n v="4.4642857142857152E-4"/>
    <s v="May"/>
    <n v="0"/>
    <n v="0"/>
    <n v="0"/>
    <s v="Por Ejecutar"/>
    <n v="0.33333299999999999"/>
    <n v="0.33333299999999999"/>
    <n v="1"/>
    <m/>
    <m/>
  </r>
  <r>
    <n v="209"/>
    <s v="OE1;PR_10;ACT_230"/>
    <x v="0"/>
    <s v="Fortalecer la Vigilancia."/>
    <s v="PR_10"/>
    <n v="11"/>
    <x v="0"/>
    <s v="PAI_05 - Gestión del Riesgo de Corrupción  - Mapa de Riesgos de Corrupción"/>
    <s v="ACT_230"/>
    <s v="Monitorear y efectuar seguimiento a los riesgos de corrupción"/>
    <s v="SG"/>
    <n v="4.4642857142857152E-4"/>
    <s v="Jun"/>
    <n v="0"/>
    <n v="0"/>
    <n v="0"/>
    <s v="Por Ejecutar"/>
    <n v="0.33333299999999999"/>
    <n v="0.33333299999999999"/>
    <n v="1"/>
    <m/>
    <m/>
  </r>
  <r>
    <n v="209"/>
    <s v="OE1;PR_10;ACT_230"/>
    <x v="0"/>
    <s v="Fortalecer la Vigilancia."/>
    <s v="PR_10"/>
    <n v="11"/>
    <x v="0"/>
    <s v="PAI_05 - Gestión del Riesgo de Corrupción  - Mapa de Riesgos de Corrupción"/>
    <s v="ACT_230"/>
    <s v="Monitorear y efectuar seguimiento a los riesgos de corrupción"/>
    <s v="SG"/>
    <n v="4.4642857142857152E-4"/>
    <s v="Jul"/>
    <n v="0"/>
    <n v="0"/>
    <n v="0"/>
    <s v="Por Ejecutar"/>
    <n v="0.33333299999999999"/>
    <n v="0.33333299999999999"/>
    <n v="1"/>
    <m/>
    <m/>
  </r>
  <r>
    <n v="209"/>
    <s v="OE1;PR_10;ACT_230"/>
    <x v="0"/>
    <s v="Fortalecer la Vigilancia."/>
    <s v="PR_10"/>
    <n v="11"/>
    <x v="0"/>
    <s v="PAI_05 - Gestión del Riesgo de Corrupción  - Mapa de Riesgos de Corrupción"/>
    <s v="ACT_230"/>
    <s v="Monitorear y efectuar seguimiento a los riesgos de corrupción"/>
    <s v="SG"/>
    <n v="4.4642857142857152E-4"/>
    <s v="Ago"/>
    <n v="0.33333299999999999"/>
    <n v="0"/>
    <n v="0"/>
    <s v="Por Ejecutar"/>
    <n v="0.66666599999999998"/>
    <n v="0.33333299999999999"/>
    <n v="0.5"/>
    <m/>
    <m/>
  </r>
  <r>
    <n v="209"/>
    <s v="OE1;PR_10;ACT_230"/>
    <x v="0"/>
    <s v="Fortalecer la Vigilancia."/>
    <s v="PR_10"/>
    <n v="11"/>
    <x v="0"/>
    <s v="PAI_05 - Gestión del Riesgo de Corrupción  - Mapa de Riesgos de Corrupción"/>
    <s v="ACT_230"/>
    <s v="Monitorear y efectuar seguimiento a los riesgos de corrupción"/>
    <s v="SG"/>
    <n v="4.4642857142857152E-4"/>
    <s v="Sep"/>
    <n v="0"/>
    <n v="0"/>
    <n v="0"/>
    <s v="Por Ejecutar"/>
    <n v="0.66666599999999998"/>
    <n v="0.33333299999999999"/>
    <n v="0.5"/>
    <m/>
    <m/>
  </r>
  <r>
    <n v="209"/>
    <s v="OE1;PR_10;ACT_230"/>
    <x v="0"/>
    <s v="Fortalecer la Vigilancia."/>
    <s v="PR_10"/>
    <n v="11"/>
    <x v="0"/>
    <s v="PAI_05 - Gestión del Riesgo de Corrupción  - Mapa de Riesgos de Corrupción"/>
    <s v="ACT_230"/>
    <s v="Monitorear y efectuar seguimiento a los riesgos de corrupción"/>
    <s v="SG"/>
    <n v="4.4642857142857152E-4"/>
    <s v="Oct"/>
    <n v="0"/>
    <n v="0"/>
    <n v="0"/>
    <s v="Por Ejecutar"/>
    <n v="0.66666599999999998"/>
    <n v="0.33333299999999999"/>
    <n v="0.5"/>
    <m/>
    <m/>
  </r>
  <r>
    <n v="209"/>
    <s v="OE1;PR_10;ACT_230"/>
    <x v="0"/>
    <s v="Fortalecer la Vigilancia."/>
    <s v="PR_10"/>
    <n v="11"/>
    <x v="0"/>
    <s v="PAI_05 - Gestión del Riesgo de Corrupción  - Mapa de Riesgos de Corrupción"/>
    <s v="ACT_230"/>
    <s v="Monitorear y efectuar seguimiento a los riesgos de corrupción"/>
    <s v="SG"/>
    <n v="4.4642857142857152E-4"/>
    <s v="Nov"/>
    <n v="0"/>
    <n v="0"/>
    <n v="0"/>
    <s v="Por Ejecutar"/>
    <n v="0.66666599999999998"/>
    <n v="0.33333299999999999"/>
    <n v="0.5"/>
    <m/>
    <m/>
  </r>
  <r>
    <n v="209"/>
    <s v="OE1;PR_10;ACT_230"/>
    <x v="0"/>
    <s v="Fortalecer la Vigilancia."/>
    <s v="PR_10"/>
    <n v="11"/>
    <x v="0"/>
    <s v="PAI_05 - Gestión del Riesgo de Corrupción  - Mapa de Riesgos de Corrupción"/>
    <s v="ACT_230"/>
    <s v="Monitorear y efectuar seguimiento a los riesgos de corrupción"/>
    <s v="SG"/>
    <n v="4.4642857142857152E-4"/>
    <s v="Dic"/>
    <n v="0.33333299999999999"/>
    <n v="0"/>
    <n v="0"/>
    <s v="Por Ejecutar"/>
    <n v="0.99999899999999997"/>
    <n v="0.33333299999999999"/>
    <n v="0.33333333333333331"/>
    <m/>
    <m/>
  </r>
  <r>
    <n v="210"/>
    <s v="OE1;PR_10;ACT_231"/>
    <x v="0"/>
    <s v="Fortalecer la Vigilancia."/>
    <s v="PR_10"/>
    <n v="11"/>
    <x v="0"/>
    <s v="PAI_05 - Gestión del Riesgo de Corrupción  - Mapa de Riesgos de Corrupción"/>
    <s v="ACT_231"/>
    <s v="Monitorear y efectuar seguimiento a los riesgos de corrupción"/>
    <s v="SG"/>
    <n v="4.4642857142857152E-4"/>
    <s v="Ene"/>
    <n v="0"/>
    <n v="0"/>
    <n v="0"/>
    <s v="Por Ejecutar"/>
    <n v="0"/>
    <n v="0"/>
    <n v="0"/>
    <n v="3"/>
    <n v="1"/>
  </r>
  <r>
    <n v="210"/>
    <s v="OE1;PR_10;ACT_231"/>
    <x v="0"/>
    <s v="Fortalecer la Vigilancia."/>
    <s v="PR_10"/>
    <n v="11"/>
    <x v="0"/>
    <s v="PAI_05 - Gestión del Riesgo de Corrupción  - Mapa de Riesgos de Corrupción"/>
    <s v="ACT_231"/>
    <s v="Monitorear y efectuar seguimiento a los riesgos de corrupción"/>
    <s v="SG"/>
    <n v="4.4642857142857152E-4"/>
    <s v="Feb"/>
    <n v="0"/>
    <n v="0"/>
    <n v="0"/>
    <s v="Por Ejecutar"/>
    <n v="0"/>
    <n v="0"/>
    <n v="0"/>
    <m/>
    <m/>
  </r>
  <r>
    <n v="210"/>
    <s v="OE1;PR_10;ACT_231"/>
    <x v="0"/>
    <s v="Fortalecer la Vigilancia."/>
    <s v="PR_10"/>
    <n v="11"/>
    <x v="0"/>
    <s v="PAI_05 - Gestión del Riesgo de Corrupción  - Mapa de Riesgos de Corrupción"/>
    <s v="ACT_231"/>
    <s v="Monitorear y efectuar seguimiento a los riesgos de corrupción"/>
    <s v="SG"/>
    <n v="4.4642857142857152E-4"/>
    <s v="Mar"/>
    <n v="0"/>
    <n v="0"/>
    <n v="0"/>
    <s v="Por Ejecutar"/>
    <n v="0"/>
    <n v="0"/>
    <n v="0"/>
    <m/>
    <m/>
  </r>
  <r>
    <n v="210"/>
    <s v="OE1;PR_10;ACT_231"/>
    <x v="0"/>
    <s v="Fortalecer la Vigilancia."/>
    <s v="PR_10"/>
    <n v="11"/>
    <x v="0"/>
    <s v="PAI_05 - Gestión del Riesgo de Corrupción  - Mapa de Riesgos de Corrupción"/>
    <s v="ACT_231"/>
    <s v="Monitorear y efectuar seguimiento a los riesgos de corrupción"/>
    <s v="SG"/>
    <n v="4.4642857142857152E-4"/>
    <s v="Abr"/>
    <n v="1"/>
    <n v="1"/>
    <n v="1"/>
    <s v="Culminada"/>
    <n v="1"/>
    <n v="1"/>
    <n v="1"/>
    <m/>
    <m/>
  </r>
  <r>
    <n v="210"/>
    <s v="OE1;PR_10;ACT_231"/>
    <x v="0"/>
    <s v="Fortalecer la Vigilancia."/>
    <s v="PR_10"/>
    <n v="11"/>
    <x v="0"/>
    <s v="PAI_05 - Gestión del Riesgo de Corrupción  - Mapa de Riesgos de Corrupción"/>
    <s v="ACT_231"/>
    <s v="Monitorear y efectuar seguimiento a los riesgos de corrupción"/>
    <s v="SG"/>
    <n v="4.4642857142857152E-4"/>
    <s v="May"/>
    <n v="0"/>
    <n v="0"/>
    <n v="0"/>
    <s v="Por Ejecutar"/>
    <n v="1"/>
    <n v="1"/>
    <n v="1"/>
    <m/>
    <m/>
  </r>
  <r>
    <n v="210"/>
    <s v="OE1;PR_10;ACT_231"/>
    <x v="0"/>
    <s v="Fortalecer la Vigilancia."/>
    <s v="PR_10"/>
    <n v="11"/>
    <x v="0"/>
    <s v="PAI_05 - Gestión del Riesgo de Corrupción  - Mapa de Riesgos de Corrupción"/>
    <s v="ACT_231"/>
    <s v="Monitorear y efectuar seguimiento a los riesgos de corrupción"/>
    <s v="SG"/>
    <n v="4.4642857142857152E-4"/>
    <s v="Jun"/>
    <n v="0"/>
    <n v="0"/>
    <n v="0"/>
    <s v="Por Ejecutar"/>
    <n v="1"/>
    <n v="1"/>
    <n v="1"/>
    <m/>
    <m/>
  </r>
  <r>
    <n v="210"/>
    <s v="OE1;PR_10;ACT_231"/>
    <x v="0"/>
    <s v="Fortalecer la Vigilancia."/>
    <s v="PR_10"/>
    <n v="11"/>
    <x v="0"/>
    <s v="PAI_05 - Gestión del Riesgo de Corrupción  - Mapa de Riesgos de Corrupción"/>
    <s v="ACT_231"/>
    <s v="Monitorear y efectuar seguimiento a los riesgos de corrupción"/>
    <s v="SG"/>
    <n v="4.4642857142857152E-4"/>
    <s v="Jul"/>
    <n v="0"/>
    <n v="0"/>
    <n v="0"/>
    <s v="Por Ejecutar"/>
    <n v="1"/>
    <n v="1"/>
    <n v="1"/>
    <m/>
    <m/>
  </r>
  <r>
    <n v="210"/>
    <s v="OE1;PR_10;ACT_231"/>
    <x v="0"/>
    <s v="Fortalecer la Vigilancia."/>
    <s v="PR_10"/>
    <n v="11"/>
    <x v="0"/>
    <s v="PAI_05 - Gestión del Riesgo de Corrupción  - Mapa de Riesgos de Corrupción"/>
    <s v="ACT_231"/>
    <s v="Monitorear y efectuar seguimiento a los riesgos de corrupción"/>
    <s v="SG"/>
    <n v="4.4642857142857152E-4"/>
    <s v="Ago"/>
    <n v="1"/>
    <n v="0"/>
    <n v="0"/>
    <s v="Por Ejecutar"/>
    <n v="2"/>
    <n v="1"/>
    <n v="0.5"/>
    <m/>
    <m/>
  </r>
  <r>
    <n v="210"/>
    <s v="OE1;PR_10;ACT_231"/>
    <x v="0"/>
    <s v="Fortalecer la Vigilancia."/>
    <s v="PR_10"/>
    <n v="11"/>
    <x v="0"/>
    <s v="PAI_05 - Gestión del Riesgo de Corrupción  - Mapa de Riesgos de Corrupción"/>
    <s v="ACT_231"/>
    <s v="Monitorear y efectuar seguimiento a los riesgos de corrupción"/>
    <s v="SG"/>
    <n v="4.4642857142857152E-4"/>
    <s v="Sep"/>
    <n v="0"/>
    <n v="0"/>
    <n v="0"/>
    <s v="Por Ejecutar"/>
    <n v="2"/>
    <n v="1"/>
    <n v="0.5"/>
    <m/>
    <m/>
  </r>
  <r>
    <n v="210"/>
    <s v="OE1;PR_10;ACT_231"/>
    <x v="0"/>
    <s v="Fortalecer la Vigilancia."/>
    <s v="PR_10"/>
    <n v="11"/>
    <x v="0"/>
    <s v="PAI_05 - Gestión del Riesgo de Corrupción  - Mapa de Riesgos de Corrupción"/>
    <s v="ACT_231"/>
    <s v="Monitorear y efectuar seguimiento a los riesgos de corrupción"/>
    <s v="SG"/>
    <n v="4.4642857142857152E-4"/>
    <s v="Oct"/>
    <n v="0"/>
    <n v="0"/>
    <n v="0"/>
    <s v="Por Ejecutar"/>
    <n v="2"/>
    <n v="1"/>
    <n v="0.5"/>
    <m/>
    <m/>
  </r>
  <r>
    <n v="210"/>
    <s v="OE1;PR_10;ACT_231"/>
    <x v="0"/>
    <s v="Fortalecer la Vigilancia."/>
    <s v="PR_10"/>
    <n v="11"/>
    <x v="0"/>
    <s v="PAI_05 - Gestión del Riesgo de Corrupción  - Mapa de Riesgos de Corrupción"/>
    <s v="ACT_231"/>
    <s v="Monitorear y efectuar seguimiento a los riesgos de corrupción"/>
    <s v="SG"/>
    <n v="4.4642857142857152E-4"/>
    <s v="Nov"/>
    <n v="0"/>
    <n v="0"/>
    <n v="0"/>
    <s v="Por Ejecutar"/>
    <n v="2"/>
    <n v="1"/>
    <n v="0.5"/>
    <m/>
    <m/>
  </r>
  <r>
    <n v="210"/>
    <s v="OE1;PR_10;ACT_231"/>
    <x v="0"/>
    <s v="Fortalecer la Vigilancia."/>
    <s v="PR_10"/>
    <n v="11"/>
    <x v="0"/>
    <s v="PAI_05 - Gestión del Riesgo de Corrupción  - Mapa de Riesgos de Corrupción"/>
    <s v="ACT_231"/>
    <s v="Monitorear y efectuar seguimiento a los riesgos de corrupción"/>
    <s v="SG"/>
    <n v="4.4642857142857152E-4"/>
    <s v="Dic"/>
    <n v="1"/>
    <n v="0"/>
    <n v="0"/>
    <s v="Por Ejecutar"/>
    <n v="3"/>
    <n v="1"/>
    <n v="0.33333333333333331"/>
    <m/>
    <m/>
  </r>
  <r>
    <n v="211"/>
    <s v="OE1;PR_10;ACT_209"/>
    <x v="0"/>
    <s v="Fortalecer la Vigilancia."/>
    <s v="PR_10"/>
    <n v="11"/>
    <x v="0"/>
    <s v="PAI_05 - Gestión del Riesgo de Corrupción  - Mapa de Riesgos de Corrupción"/>
    <s v="ACT_209"/>
    <s v="Monitorear y efectuar seguimiento a los riesgos de corrupción"/>
    <s v="DSI"/>
    <n v="4.4642857142857152E-4"/>
    <s v="Ene"/>
    <n v="0"/>
    <n v="0"/>
    <n v="0"/>
    <s v="Por Ejecutar"/>
    <n v="0"/>
    <n v="0"/>
    <n v="0"/>
    <n v="0.99999999662999994"/>
    <n v="0.33"/>
  </r>
  <r>
    <n v="211"/>
    <s v="OE1;PR_10;ACT_209"/>
    <x v="0"/>
    <s v="Fortalecer la Vigilancia."/>
    <s v="PR_10"/>
    <n v="11"/>
    <x v="0"/>
    <s v="PAI_05 - Gestión del Riesgo de Corrupción  - Mapa de Riesgos de Corrupción"/>
    <s v="ACT_209"/>
    <s v="Monitorear y efectuar seguimiento a los riesgos de corrupción"/>
    <s v="DSI"/>
    <n v="4.4642857142857152E-4"/>
    <s v="Feb"/>
    <n v="0"/>
    <n v="0"/>
    <n v="0"/>
    <s v="Por Ejecutar"/>
    <n v="0"/>
    <n v="0"/>
    <n v="0"/>
    <m/>
    <m/>
  </r>
  <r>
    <n v="211"/>
    <s v="OE1;PR_10;ACT_209"/>
    <x v="0"/>
    <s v="Fortalecer la Vigilancia."/>
    <s v="PR_10"/>
    <n v="11"/>
    <x v="0"/>
    <s v="PAI_05 - Gestión del Riesgo de Corrupción  - Mapa de Riesgos de Corrupción"/>
    <s v="ACT_209"/>
    <s v="Monitorear y efectuar seguimiento a los riesgos de corrupción"/>
    <s v="DSI"/>
    <n v="4.4642857142857152E-4"/>
    <s v="Mar"/>
    <n v="0"/>
    <n v="0"/>
    <n v="0"/>
    <s v="Por Ejecutar"/>
    <n v="0"/>
    <n v="0"/>
    <n v="0"/>
    <m/>
    <m/>
  </r>
  <r>
    <n v="211"/>
    <s v="OE1;PR_10;ACT_209"/>
    <x v="0"/>
    <s v="Fortalecer la Vigilancia."/>
    <s v="PR_10"/>
    <n v="11"/>
    <x v="0"/>
    <s v="PAI_05 - Gestión del Riesgo de Corrupción  - Mapa de Riesgos de Corrupción"/>
    <s v="ACT_209"/>
    <s v="Monitorear y efectuar seguimiento a los riesgos de corrupción"/>
    <s v="DSI"/>
    <n v="4.4642857142857152E-4"/>
    <s v="Abr"/>
    <n v="0.33333332999999998"/>
    <n v="0.33"/>
    <n v="0.99000000990000014"/>
    <s v="Culminada"/>
    <n v="0.33333332999999998"/>
    <n v="0.33"/>
    <n v="0.99000000990000014"/>
    <m/>
    <m/>
  </r>
  <r>
    <n v="211"/>
    <s v="OE1;PR_10;ACT_209"/>
    <x v="0"/>
    <s v="Fortalecer la Vigilancia."/>
    <s v="PR_10"/>
    <n v="11"/>
    <x v="0"/>
    <s v="PAI_05 - Gestión del Riesgo de Corrupción  - Mapa de Riesgos de Corrupción"/>
    <s v="ACT_209"/>
    <s v="Monitorear y efectuar seguimiento a los riesgos de corrupción"/>
    <s v="DSI"/>
    <n v="4.4642857142857152E-4"/>
    <s v="May"/>
    <n v="0"/>
    <n v="0"/>
    <n v="0"/>
    <s v="Por Ejecutar"/>
    <n v="0.33333332999999998"/>
    <n v="0.33"/>
    <n v="0.99000000990000014"/>
    <m/>
    <m/>
  </r>
  <r>
    <n v="211"/>
    <s v="OE1;PR_10;ACT_209"/>
    <x v="0"/>
    <s v="Fortalecer la Vigilancia."/>
    <s v="PR_10"/>
    <n v="11"/>
    <x v="0"/>
    <s v="PAI_05 - Gestión del Riesgo de Corrupción  - Mapa de Riesgos de Corrupción"/>
    <s v="ACT_209"/>
    <s v="Monitorear y efectuar seguimiento a los riesgos de corrupción"/>
    <s v="DSI"/>
    <n v="4.4642857142857152E-4"/>
    <s v="Jun"/>
    <n v="0"/>
    <n v="0"/>
    <n v="0"/>
    <s v="Por Ejecutar"/>
    <n v="0.33333332999999998"/>
    <n v="0.33"/>
    <n v="0.99000000990000014"/>
    <m/>
    <m/>
  </r>
  <r>
    <n v="211"/>
    <s v="OE1;PR_10;ACT_209"/>
    <x v="0"/>
    <s v="Fortalecer la Vigilancia."/>
    <s v="PR_10"/>
    <n v="11"/>
    <x v="0"/>
    <s v="PAI_05 - Gestión del Riesgo de Corrupción  - Mapa de Riesgos de Corrupción"/>
    <s v="ACT_209"/>
    <s v="Monitorear y efectuar seguimiento a los riesgos de corrupción"/>
    <s v="DSI"/>
    <n v="4.4642857142857152E-4"/>
    <s v="Jul"/>
    <n v="0"/>
    <n v="0"/>
    <n v="0"/>
    <s v="Por Ejecutar"/>
    <n v="0.33333332999999998"/>
    <n v="0.33"/>
    <n v="0.99000000990000014"/>
    <m/>
    <m/>
  </r>
  <r>
    <n v="211"/>
    <s v="OE1;PR_10;ACT_209"/>
    <x v="0"/>
    <s v="Fortalecer la Vigilancia."/>
    <s v="PR_10"/>
    <n v="11"/>
    <x v="0"/>
    <s v="PAI_05 - Gestión del Riesgo de Corrupción  - Mapa de Riesgos de Corrupción"/>
    <s v="ACT_209"/>
    <s v="Monitorear y efectuar seguimiento a los riesgos de corrupción"/>
    <s v="DSI"/>
    <n v="4.4642857142857152E-4"/>
    <s v="Ago"/>
    <n v="0.33333333329999998"/>
    <n v="0"/>
    <n v="0"/>
    <s v="Por Ejecutar"/>
    <n v="0.66666666330000002"/>
    <n v="0.33"/>
    <n v="0.49500000249975001"/>
    <m/>
    <m/>
  </r>
  <r>
    <n v="211"/>
    <s v="OE1;PR_10;ACT_209"/>
    <x v="0"/>
    <s v="Fortalecer la Vigilancia."/>
    <s v="PR_10"/>
    <n v="11"/>
    <x v="0"/>
    <s v="PAI_05 - Gestión del Riesgo de Corrupción  - Mapa de Riesgos de Corrupción"/>
    <s v="ACT_209"/>
    <s v="Monitorear y efectuar seguimiento a los riesgos de corrupción"/>
    <s v="DSI"/>
    <n v="4.4642857142857152E-4"/>
    <s v="Sep"/>
    <n v="0"/>
    <n v="0"/>
    <n v="0"/>
    <s v="Por Ejecutar"/>
    <n v="0.66666666330000002"/>
    <n v="0.33"/>
    <n v="0.49500000249975001"/>
    <m/>
    <m/>
  </r>
  <r>
    <n v="211"/>
    <s v="OE1;PR_10;ACT_209"/>
    <x v="0"/>
    <s v="Fortalecer la Vigilancia."/>
    <s v="PR_10"/>
    <n v="11"/>
    <x v="0"/>
    <s v="PAI_05 - Gestión del Riesgo de Corrupción  - Mapa de Riesgos de Corrupción"/>
    <s v="ACT_209"/>
    <s v="Monitorear y efectuar seguimiento a los riesgos de corrupción"/>
    <s v="DSI"/>
    <n v="4.4642857142857152E-4"/>
    <s v="Oct"/>
    <n v="0"/>
    <n v="0"/>
    <n v="0"/>
    <s v="Por Ejecutar"/>
    <n v="0.66666666330000002"/>
    <n v="0.33"/>
    <n v="0.49500000249975001"/>
    <m/>
    <m/>
  </r>
  <r>
    <n v="211"/>
    <s v="OE1;PR_10;ACT_209"/>
    <x v="0"/>
    <s v="Fortalecer la Vigilancia."/>
    <s v="PR_10"/>
    <n v="11"/>
    <x v="0"/>
    <s v="PAI_05 - Gestión del Riesgo de Corrupción  - Mapa de Riesgos de Corrupción"/>
    <s v="ACT_209"/>
    <s v="Monitorear y efectuar seguimiento a los riesgos de corrupción"/>
    <s v="DSI"/>
    <n v="4.4642857142857152E-4"/>
    <s v="Nov"/>
    <n v="0"/>
    <n v="0"/>
    <n v="0"/>
    <s v="Por Ejecutar"/>
    <n v="0.66666666330000002"/>
    <n v="0.33"/>
    <n v="0.49500000249975001"/>
    <m/>
    <m/>
  </r>
  <r>
    <n v="211"/>
    <s v="OE1;PR_10;ACT_209"/>
    <x v="0"/>
    <s v="Fortalecer la Vigilancia."/>
    <s v="PR_10"/>
    <n v="11"/>
    <x v="0"/>
    <s v="PAI_05 - Gestión del Riesgo de Corrupción  - Mapa de Riesgos de Corrupción"/>
    <s v="ACT_209"/>
    <s v="Monitorear y efectuar seguimiento a los riesgos de corrupción"/>
    <s v="DSI"/>
    <n v="4.4642857142857152E-4"/>
    <s v="Dic"/>
    <n v="0.33333333332999998"/>
    <n v="0"/>
    <n v="0"/>
    <s v="Por Ejecutar"/>
    <n v="0.99999999662999994"/>
    <n v="0.33"/>
    <n v="0.33000000111210004"/>
    <m/>
    <m/>
  </r>
  <r>
    <n v="212"/>
    <s v="OE1;PR_10;ACT_223"/>
    <x v="0"/>
    <s v="Fortalecer la Vigilancia."/>
    <s v="PR_10"/>
    <n v="11"/>
    <x v="0"/>
    <s v="PAI_05 - Gestión del Riesgo de Corrupción  - Mapa de Riesgos de Corrupción"/>
    <s v="ACT_223"/>
    <s v="Monitorear y efectuar seguimiento a los riesgos de corrupción"/>
    <s v="OAP"/>
    <n v="4.4642857142857152E-4"/>
    <s v="Ene"/>
    <n v="0"/>
    <n v="0"/>
    <n v="0"/>
    <s v="Por Ejecutar"/>
    <n v="0"/>
    <n v="0"/>
    <n v="0"/>
    <n v="1"/>
    <n v="0.33329999999999999"/>
  </r>
  <r>
    <n v="212"/>
    <s v="OE1;PR_10;ACT_223"/>
    <x v="0"/>
    <s v="Fortalecer la Vigilancia."/>
    <s v="PR_10"/>
    <n v="11"/>
    <x v="0"/>
    <s v="PAI_05 - Gestión del Riesgo de Corrupción  - Mapa de Riesgos de Corrupción"/>
    <s v="ACT_223"/>
    <s v="Monitorear y efectuar seguimiento a los riesgos de corrupción"/>
    <s v="OAP"/>
    <n v="4.4642857142857152E-4"/>
    <s v="Feb"/>
    <n v="0"/>
    <n v="0"/>
    <n v="0"/>
    <s v="Por Ejecutar"/>
    <n v="0"/>
    <n v="0"/>
    <n v="0"/>
    <m/>
    <m/>
  </r>
  <r>
    <n v="212"/>
    <s v="OE1;PR_10;ACT_223"/>
    <x v="0"/>
    <s v="Fortalecer la Vigilancia."/>
    <s v="PR_10"/>
    <n v="11"/>
    <x v="0"/>
    <s v="PAI_05 - Gestión del Riesgo de Corrupción  - Mapa de Riesgos de Corrupción"/>
    <s v="ACT_223"/>
    <s v="Monitorear y efectuar seguimiento a los riesgos de corrupción"/>
    <s v="OAP"/>
    <n v="4.4642857142857152E-4"/>
    <s v="Mar"/>
    <n v="0"/>
    <n v="0"/>
    <n v="0"/>
    <s v="Por Ejecutar"/>
    <n v="0"/>
    <n v="0"/>
    <n v="0"/>
    <m/>
    <m/>
  </r>
  <r>
    <n v="212"/>
    <s v="OE1;PR_10;ACT_223"/>
    <x v="0"/>
    <s v="Fortalecer la Vigilancia."/>
    <s v="PR_10"/>
    <n v="11"/>
    <x v="0"/>
    <s v="PAI_05 - Gestión del Riesgo de Corrupción  - Mapa de Riesgos de Corrupción"/>
    <s v="ACT_223"/>
    <s v="Monitorear y efectuar seguimiento a los riesgos de corrupción"/>
    <s v="OAP"/>
    <n v="4.4642857142857152E-4"/>
    <s v="Abr"/>
    <n v="0.33329999999999999"/>
    <n v="0.33329999999999999"/>
    <n v="1"/>
    <s v="Culminada"/>
    <n v="0.33329999999999999"/>
    <n v="0.33329999999999999"/>
    <n v="1"/>
    <m/>
    <m/>
  </r>
  <r>
    <n v="212"/>
    <s v="OE1;PR_10;ACT_223"/>
    <x v="0"/>
    <s v="Fortalecer la Vigilancia."/>
    <s v="PR_10"/>
    <n v="11"/>
    <x v="0"/>
    <s v="PAI_05 - Gestión del Riesgo de Corrupción  - Mapa de Riesgos de Corrupción"/>
    <s v="ACT_223"/>
    <s v="Monitorear y efectuar seguimiento a los riesgos de corrupción"/>
    <s v="OAP"/>
    <n v="4.4642857142857152E-4"/>
    <s v="May"/>
    <n v="0"/>
    <n v="0"/>
    <n v="0"/>
    <s v="Por Ejecutar"/>
    <n v="0.33329999999999999"/>
    <n v="0.33329999999999999"/>
    <n v="1"/>
    <m/>
    <m/>
  </r>
  <r>
    <n v="212"/>
    <s v="OE1;PR_10;ACT_223"/>
    <x v="0"/>
    <s v="Fortalecer la Vigilancia."/>
    <s v="PR_10"/>
    <n v="11"/>
    <x v="0"/>
    <s v="PAI_05 - Gestión del Riesgo de Corrupción  - Mapa de Riesgos de Corrupción"/>
    <s v="ACT_223"/>
    <s v="Monitorear y efectuar seguimiento a los riesgos de corrupción"/>
    <s v="OAP"/>
    <n v="4.4642857142857152E-4"/>
    <s v="Jun"/>
    <n v="0"/>
    <n v="0"/>
    <n v="0"/>
    <s v="Por Ejecutar"/>
    <n v="0.33329999999999999"/>
    <n v="0.33329999999999999"/>
    <n v="1"/>
    <m/>
    <m/>
  </r>
  <r>
    <n v="212"/>
    <s v="OE1;PR_10;ACT_223"/>
    <x v="0"/>
    <s v="Fortalecer la Vigilancia."/>
    <s v="PR_10"/>
    <n v="11"/>
    <x v="0"/>
    <s v="PAI_05 - Gestión del Riesgo de Corrupción  - Mapa de Riesgos de Corrupción"/>
    <s v="ACT_223"/>
    <s v="Monitorear y efectuar seguimiento a los riesgos de corrupción"/>
    <s v="OAP"/>
    <n v="4.4642857142857152E-4"/>
    <s v="Jul"/>
    <n v="0"/>
    <n v="0"/>
    <n v="0"/>
    <s v="Por Ejecutar"/>
    <n v="0.33329999999999999"/>
    <n v="0.33329999999999999"/>
    <n v="1"/>
    <m/>
    <m/>
  </r>
  <r>
    <n v="212"/>
    <s v="OE1;PR_10;ACT_223"/>
    <x v="0"/>
    <s v="Fortalecer la Vigilancia."/>
    <s v="PR_10"/>
    <n v="11"/>
    <x v="0"/>
    <s v="PAI_05 - Gestión del Riesgo de Corrupción  - Mapa de Riesgos de Corrupción"/>
    <s v="ACT_223"/>
    <s v="Monitorear y efectuar seguimiento a los riesgos de corrupción"/>
    <s v="OAP"/>
    <n v="4.4642857142857152E-4"/>
    <s v="Ago"/>
    <n v="0.33329999999999999"/>
    <n v="0"/>
    <n v="0"/>
    <s v="Por Ejecutar"/>
    <n v="0.66659999999999997"/>
    <n v="0.33329999999999999"/>
    <n v="0.5"/>
    <m/>
    <m/>
  </r>
  <r>
    <n v="212"/>
    <s v="OE1;PR_10;ACT_223"/>
    <x v="0"/>
    <s v="Fortalecer la Vigilancia."/>
    <s v="PR_10"/>
    <n v="11"/>
    <x v="0"/>
    <s v="PAI_05 - Gestión del Riesgo de Corrupción  - Mapa de Riesgos de Corrupción"/>
    <s v="ACT_223"/>
    <s v="Monitorear y efectuar seguimiento a los riesgos de corrupción"/>
    <s v="OAP"/>
    <n v="4.4642857142857152E-4"/>
    <s v="Sep"/>
    <n v="0"/>
    <n v="0"/>
    <n v="0"/>
    <s v="Por Ejecutar"/>
    <n v="0.66659999999999997"/>
    <n v="0.33329999999999999"/>
    <n v="0.5"/>
    <m/>
    <m/>
  </r>
  <r>
    <n v="212"/>
    <s v="OE1;PR_10;ACT_223"/>
    <x v="0"/>
    <s v="Fortalecer la Vigilancia."/>
    <s v="PR_10"/>
    <n v="11"/>
    <x v="0"/>
    <s v="PAI_05 - Gestión del Riesgo de Corrupción  - Mapa de Riesgos de Corrupción"/>
    <s v="ACT_223"/>
    <s v="Monitorear y efectuar seguimiento a los riesgos de corrupción"/>
    <s v="OAP"/>
    <n v="4.4642857142857152E-4"/>
    <s v="Oct"/>
    <n v="0"/>
    <n v="0"/>
    <n v="0"/>
    <s v="Por Ejecutar"/>
    <n v="0.66659999999999997"/>
    <n v="0.33329999999999999"/>
    <n v="0.5"/>
    <m/>
    <m/>
  </r>
  <r>
    <n v="212"/>
    <s v="OE1;PR_10;ACT_223"/>
    <x v="0"/>
    <s v="Fortalecer la Vigilancia."/>
    <s v="PR_10"/>
    <n v="11"/>
    <x v="0"/>
    <s v="PAI_05 - Gestión del Riesgo de Corrupción  - Mapa de Riesgos de Corrupción"/>
    <s v="ACT_223"/>
    <s v="Monitorear y efectuar seguimiento a los riesgos de corrupción"/>
    <s v="OAP"/>
    <n v="4.4642857142857152E-4"/>
    <s v="Nov"/>
    <n v="0"/>
    <n v="0"/>
    <n v="0"/>
    <s v="Por Ejecutar"/>
    <n v="0.66659999999999997"/>
    <n v="0.33329999999999999"/>
    <n v="0.5"/>
    <m/>
    <m/>
  </r>
  <r>
    <n v="212"/>
    <s v="OE1;PR_10;ACT_223"/>
    <x v="0"/>
    <s v="Fortalecer la Vigilancia."/>
    <s v="PR_10"/>
    <n v="11"/>
    <x v="0"/>
    <s v="PAI_05 - Gestión del Riesgo de Corrupción  - Mapa de Riesgos de Corrupción"/>
    <s v="ACT_223"/>
    <s v="Monitorear y efectuar seguimiento a los riesgos de corrupción"/>
    <s v="OAP"/>
    <n v="4.4642857142857152E-4"/>
    <s v="Dic"/>
    <n v="0.33339999999999997"/>
    <n v="0"/>
    <n v="0"/>
    <s v="Por Ejecutar"/>
    <n v="1"/>
    <n v="0.33329999999999999"/>
    <n v="0.33329999999999999"/>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Ene"/>
    <n v="0"/>
    <n v="0"/>
    <n v="0"/>
    <s v="Por Ejecutar"/>
    <n v="0"/>
    <n v="0"/>
    <n v="0"/>
    <n v="1"/>
    <n v="0.5"/>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Feb"/>
    <n v="0"/>
    <n v="0"/>
    <n v="0"/>
    <s v="Por Ejecutar"/>
    <n v="0"/>
    <n v="0"/>
    <n v="0"/>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Mar"/>
    <n v="0.25"/>
    <n v="0.25"/>
    <n v="1"/>
    <s v="Culminada"/>
    <n v="0.25"/>
    <n v="0.25"/>
    <n v="1"/>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Abr"/>
    <n v="0"/>
    <n v="0"/>
    <n v="0"/>
    <s v="Por Ejecutar"/>
    <n v="0.25"/>
    <n v="0.25"/>
    <n v="1"/>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May"/>
    <n v="0"/>
    <n v="0"/>
    <n v="0"/>
    <s v="Por Ejecutar"/>
    <n v="0.25"/>
    <n v="0.25"/>
    <n v="1"/>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Jun"/>
    <n v="0.25"/>
    <n v="0.25"/>
    <n v="1"/>
    <s v="Culminada"/>
    <n v="0.5"/>
    <n v="0.5"/>
    <n v="1"/>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Jul"/>
    <n v="0"/>
    <n v="0"/>
    <n v="0"/>
    <s v="Por Ejecutar"/>
    <n v="0.5"/>
    <n v="0.5"/>
    <n v="1"/>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Ago"/>
    <n v="0"/>
    <n v="0"/>
    <n v="0"/>
    <s v="Por Ejecutar"/>
    <n v="0.5"/>
    <n v="0.5"/>
    <n v="1"/>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Sep"/>
    <n v="0.25"/>
    <n v="0"/>
    <n v="0"/>
    <s v="Por Ejecutar"/>
    <n v="0.75"/>
    <n v="0.5"/>
    <n v="0.66666666666666663"/>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Oct"/>
    <n v="0"/>
    <n v="0"/>
    <n v="0"/>
    <s v="Por Ejecutar"/>
    <n v="0.75"/>
    <n v="0.5"/>
    <n v="0.66666666666666663"/>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Nov"/>
    <n v="0"/>
    <n v="0"/>
    <n v="0"/>
    <s v="Por Ejecutar"/>
    <n v="0.75"/>
    <n v="0.5"/>
    <n v="0.66666666666666663"/>
    <m/>
    <m/>
  </r>
  <r>
    <n v="213"/>
    <s v="OE1;PR_10;ACT_75"/>
    <x v="0"/>
    <s v="Fortalecer la Vigilancia."/>
    <s v="PR_10"/>
    <n v="11"/>
    <x v="0"/>
    <s v="PAI_05 - Gestión del Riesgo de Corrupción  - Mapa de Riesgos de Corrupción"/>
    <s v="ACT_75"/>
    <s v="Formular las denuncias ante las autoridades competentes respecto de hechos constitutivos de faltas disciplinarias, fiscales, penales y demás que haya lugar"/>
    <s v="OAJ"/>
    <n v="4.4642857142857152E-4"/>
    <s v="Dic"/>
    <n v="0.25"/>
    <n v="0"/>
    <n v="0"/>
    <s v="Por Ejecutar"/>
    <n v="1"/>
    <n v="0.5"/>
    <n v="0.5"/>
    <m/>
    <m/>
  </r>
  <r>
    <n v="214"/>
    <s v="OE1;PR_10;ACT_224"/>
    <x v="0"/>
    <s v="Fortalecer la Vigilancia."/>
    <s v="PR_10"/>
    <n v="11"/>
    <x v="0"/>
    <s v="PAI_06 - Racionalización de Trámites"/>
    <s v="ACT_224"/>
    <s v="Revisar el trámite Inscripción y registro de operadores portuarios, marítimos y fluviales"/>
    <s v="DP"/>
    <n v="4.4642857142857152E-4"/>
    <s v="Ene"/>
    <n v="0"/>
    <n v="0"/>
    <n v="0"/>
    <s v="Por Ejecutar"/>
    <n v="0"/>
    <n v="0"/>
    <n v="0"/>
    <n v="1"/>
    <n v="0.4"/>
  </r>
  <r>
    <n v="214"/>
    <s v="OE1;PR_10;ACT_224"/>
    <x v="0"/>
    <s v="Fortalecer la Vigilancia."/>
    <s v="PR_10"/>
    <n v="11"/>
    <x v="0"/>
    <s v="PAI_06 - Racionalización de Trámites"/>
    <s v="ACT_224"/>
    <s v="Revisar el trámite Inscripción y registro de operadores portuarios, marítimos y fluviales"/>
    <s v="DP"/>
    <n v="4.4642857142857152E-4"/>
    <s v="Feb"/>
    <n v="0"/>
    <n v="0"/>
    <n v="0"/>
    <s v="Por Ejecutar"/>
    <n v="0"/>
    <n v="0"/>
    <n v="0"/>
    <m/>
    <m/>
  </r>
  <r>
    <n v="214"/>
    <s v="OE1;PR_10;ACT_224"/>
    <x v="0"/>
    <s v="Fortalecer la Vigilancia."/>
    <s v="PR_10"/>
    <n v="11"/>
    <x v="0"/>
    <s v="PAI_06 - Racionalización de Trámites"/>
    <s v="ACT_224"/>
    <s v="Revisar el trámite Inscripción y registro de operadores portuarios, marítimos y fluviales"/>
    <s v="DP"/>
    <n v="4.4642857142857152E-4"/>
    <s v="Mar"/>
    <n v="0"/>
    <n v="0"/>
    <n v="0"/>
    <s v="Por Ejecutar"/>
    <n v="0"/>
    <n v="0"/>
    <n v="0"/>
    <m/>
    <m/>
  </r>
  <r>
    <n v="214"/>
    <s v="OE1;PR_10;ACT_224"/>
    <x v="0"/>
    <s v="Fortalecer la Vigilancia."/>
    <s v="PR_10"/>
    <n v="11"/>
    <x v="0"/>
    <s v="PAI_06 - Racionalización de Trámites"/>
    <s v="ACT_224"/>
    <s v="Revisar el trámite Inscripción y registro de operadores portuarios, marítimos y fluviales"/>
    <s v="DP"/>
    <n v="4.4642857142857152E-4"/>
    <s v="Abr"/>
    <n v="0"/>
    <n v="0"/>
    <n v="0"/>
    <s v="Por Ejecutar"/>
    <n v="0"/>
    <n v="0"/>
    <n v="0"/>
    <m/>
    <m/>
  </r>
  <r>
    <n v="214"/>
    <s v="OE1;PR_10;ACT_224"/>
    <x v="0"/>
    <s v="Fortalecer la Vigilancia."/>
    <s v="PR_10"/>
    <n v="11"/>
    <x v="0"/>
    <s v="PAI_06 - Racionalización de Trámites"/>
    <s v="ACT_224"/>
    <s v="Revisar el trámite Inscripción y registro de operadores portuarios, marítimos y fluviales"/>
    <s v="DP"/>
    <n v="4.4642857142857152E-4"/>
    <s v="May"/>
    <n v="0.1"/>
    <n v="0.1"/>
    <n v="1"/>
    <s v="Culminada"/>
    <n v="0.1"/>
    <n v="0.1"/>
    <n v="1"/>
    <m/>
    <m/>
  </r>
  <r>
    <n v="214"/>
    <s v="OE1;PR_10;ACT_224"/>
    <x v="0"/>
    <s v="Fortalecer la Vigilancia."/>
    <s v="PR_10"/>
    <n v="11"/>
    <x v="0"/>
    <s v="PAI_06 - Racionalización de Trámites"/>
    <s v="ACT_224"/>
    <s v="Revisar el trámite Inscripción y registro de operadores portuarios, marítimos y fluviales"/>
    <s v="DP"/>
    <n v="4.4642857142857152E-4"/>
    <s v="Jun"/>
    <n v="0.3"/>
    <n v="0.3"/>
    <n v="1"/>
    <s v="Culminada"/>
    <n v="0.4"/>
    <n v="0.4"/>
    <n v="1"/>
    <m/>
    <m/>
  </r>
  <r>
    <n v="214"/>
    <s v="OE1;PR_10;ACT_224"/>
    <x v="0"/>
    <s v="Fortalecer la Vigilancia."/>
    <s v="PR_10"/>
    <n v="11"/>
    <x v="0"/>
    <s v="PAI_06 - Racionalización de Trámites"/>
    <s v="ACT_224"/>
    <s v="Revisar el trámite Inscripción y registro de operadores portuarios, marítimos y fluviales"/>
    <s v="DP"/>
    <n v="4.4642857142857152E-4"/>
    <s v="Jul"/>
    <n v="0.1"/>
    <n v="0"/>
    <n v="0"/>
    <s v="Por Ejecutar"/>
    <n v="0.5"/>
    <n v="0.4"/>
    <n v="0.8"/>
    <m/>
    <m/>
  </r>
  <r>
    <n v="214"/>
    <s v="OE1;PR_10;ACT_224"/>
    <x v="0"/>
    <s v="Fortalecer la Vigilancia."/>
    <s v="PR_10"/>
    <n v="11"/>
    <x v="0"/>
    <s v="PAI_06 - Racionalización de Trámites"/>
    <s v="ACT_224"/>
    <s v="Revisar el trámite Inscripción y registro de operadores portuarios, marítimos y fluviales"/>
    <s v="DP"/>
    <n v="4.4642857142857152E-4"/>
    <s v="Ago"/>
    <n v="0"/>
    <n v="0"/>
    <n v="0"/>
    <s v="Por Ejecutar"/>
    <n v="0.5"/>
    <n v="0.4"/>
    <n v="0.8"/>
    <m/>
    <m/>
  </r>
  <r>
    <n v="214"/>
    <s v="OE1;PR_10;ACT_224"/>
    <x v="0"/>
    <s v="Fortalecer la Vigilancia."/>
    <s v="PR_10"/>
    <n v="11"/>
    <x v="0"/>
    <s v="PAI_06 - Racionalización de Trámites"/>
    <s v="ACT_224"/>
    <s v="Revisar el trámite Inscripción y registro de operadores portuarios, marítimos y fluviales"/>
    <s v="DP"/>
    <n v="4.4642857142857152E-4"/>
    <s v="Sep"/>
    <n v="0"/>
    <n v="0"/>
    <n v="0"/>
    <s v="Por Ejecutar"/>
    <n v="0.5"/>
    <n v="0.4"/>
    <n v="0.8"/>
    <m/>
    <m/>
  </r>
  <r>
    <n v="214"/>
    <s v="OE1;PR_10;ACT_224"/>
    <x v="0"/>
    <s v="Fortalecer la Vigilancia."/>
    <s v="PR_10"/>
    <n v="11"/>
    <x v="0"/>
    <s v="PAI_06 - Racionalización de Trámites"/>
    <s v="ACT_224"/>
    <s v="Revisar el trámite Inscripción y registro de operadores portuarios, marítimos y fluviales"/>
    <s v="DP"/>
    <n v="4.4642857142857152E-4"/>
    <s v="Oct"/>
    <n v="0.2"/>
    <n v="0"/>
    <n v="0"/>
    <s v="Por Ejecutar"/>
    <n v="0.7"/>
    <n v="0.4"/>
    <n v="0.57142857142857151"/>
    <m/>
    <m/>
  </r>
  <r>
    <n v="214"/>
    <s v="OE1;PR_10;ACT_224"/>
    <x v="0"/>
    <s v="Fortalecer la Vigilancia."/>
    <s v="PR_10"/>
    <n v="11"/>
    <x v="0"/>
    <s v="PAI_06 - Racionalización de Trámites"/>
    <s v="ACT_224"/>
    <s v="Revisar el trámite Inscripción y registro de operadores portuarios, marítimos y fluviales"/>
    <s v="DP"/>
    <n v="4.4642857142857152E-4"/>
    <s v="Nov"/>
    <n v="0.15"/>
    <n v="0"/>
    <n v="0"/>
    <s v="Por Ejecutar"/>
    <n v="0.85"/>
    <n v="0.4"/>
    <n v="0.4705882352941177"/>
    <m/>
    <m/>
  </r>
  <r>
    <n v="214"/>
    <s v="OE1;PR_10;ACT_224"/>
    <x v="0"/>
    <s v="Fortalecer la Vigilancia."/>
    <s v="PR_10"/>
    <n v="11"/>
    <x v="0"/>
    <s v="PAI_06 - Racionalización de Trámites"/>
    <s v="ACT_224"/>
    <s v="Revisar el trámite Inscripción y registro de operadores portuarios, marítimos y fluviales"/>
    <s v="DP"/>
    <n v="4.4642857142857152E-4"/>
    <s v="Dic"/>
    <n v="0.15"/>
    <n v="0"/>
    <n v="0"/>
    <s v="Por Ejecutar"/>
    <n v="1"/>
    <n v="0.4"/>
    <n v="0.4"/>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Ene"/>
    <n v="0"/>
    <n v="0"/>
    <n v="0"/>
    <s v="Por Ejecutar"/>
    <n v="0"/>
    <n v="0"/>
    <n v="0"/>
    <n v="1"/>
    <n v="0"/>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Feb"/>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Mar"/>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Abr"/>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May"/>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Jun"/>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Jul"/>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Ago"/>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Sep"/>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Oct"/>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Nov"/>
    <n v="0"/>
    <n v="0"/>
    <n v="0"/>
    <s v="Por Ejecutar"/>
    <n v="0"/>
    <n v="0"/>
    <n v="0"/>
    <m/>
    <m/>
  </r>
  <r>
    <n v="215"/>
    <s v="OE1;PR_10;ACT_196"/>
    <x v="0"/>
    <s v="Fortalecer la Vigilancia."/>
    <s v="PR_10"/>
    <n v="11"/>
    <x v="0"/>
    <s v="PAI_06 - Racionalización de Trámites"/>
    <s v="ACT_196"/>
    <s v="Participar en las revisiones y en la preparación que se requiera para la puesta en marcha de la herramienta tecnológica para automatizar el trámite Paz y salvo tasa de vigilancia"/>
    <s v="SG"/>
    <n v="4.4642857142857152E-4"/>
    <s v="Dic"/>
    <n v="1"/>
    <n v="0"/>
    <n v="0"/>
    <s v="Por Ejecutar"/>
    <n v="1"/>
    <n v="0"/>
    <n v="0"/>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Ene"/>
    <n v="0"/>
    <n v="0"/>
    <n v="0"/>
    <s v="Por Ejecutar"/>
    <n v="0"/>
    <n v="0"/>
    <n v="0"/>
    <n v="7"/>
    <n v="6"/>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Feb"/>
    <n v="0"/>
    <n v="0"/>
    <n v="0"/>
    <s v="Por Ejecutar"/>
    <n v="0"/>
    <n v="0"/>
    <n v="0"/>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Mar"/>
    <n v="0"/>
    <n v="0"/>
    <n v="0"/>
    <s v="Por Ejecutar"/>
    <n v="0"/>
    <n v="0"/>
    <n v="0"/>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Abr"/>
    <n v="5"/>
    <n v="6"/>
    <n v="1.2"/>
    <s v="Culminada"/>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May"/>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Jun"/>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Jul"/>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Ago"/>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Sep"/>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Oct"/>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Nov"/>
    <n v="0"/>
    <n v="0"/>
    <n v="0"/>
    <s v="Por Ejecutar"/>
    <n v="5"/>
    <n v="6"/>
    <n v="1.2"/>
    <m/>
    <m/>
  </r>
  <r>
    <n v="216"/>
    <s v="OE1;PR_10;ACT_267"/>
    <x v="0"/>
    <s v="Fortalecer la Vigilancia."/>
    <s v="PR_10"/>
    <n v="11"/>
    <x v="0"/>
    <s v="PAI_06 - Racionalización de Trámites"/>
    <s v="ACT_267"/>
    <s v="Revisar y actualizar las actividades y la documentación relacionada con el trámite Orden de entrega de vehículos de transporte público terrestre automotor inmovilizados"/>
    <s v="DTTTA"/>
    <n v="4.4642857142857152E-4"/>
    <s v="Dic"/>
    <n v="2"/>
    <n v="0"/>
    <n v="0"/>
    <s v="Por Ejecutar"/>
    <n v="7"/>
    <n v="6"/>
    <n v="0.8571428571428571"/>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Ene"/>
    <n v="0"/>
    <n v="0"/>
    <n v="0"/>
    <s v="Por Ejecutar"/>
    <n v="0"/>
    <n v="0"/>
    <n v="0"/>
    <n v="1"/>
    <n v="0.5"/>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Feb"/>
    <n v="0.1"/>
    <n v="0.1"/>
    <n v="1"/>
    <s v="Culminada"/>
    <n v="0.1"/>
    <n v="0.1"/>
    <n v="1"/>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Mar"/>
    <n v="0.15"/>
    <n v="0.15"/>
    <n v="1"/>
    <s v="Culminada"/>
    <n v="0.25"/>
    <n v="0.25"/>
    <n v="1"/>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Abr"/>
    <n v="0.05"/>
    <n v="0.05"/>
    <n v="1"/>
    <s v="Culminada"/>
    <n v="0.3"/>
    <n v="0.3"/>
    <n v="1"/>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May"/>
    <n v="0.1"/>
    <n v="0.1"/>
    <n v="1"/>
    <s v="Culminada"/>
    <n v="0.4"/>
    <n v="0.4"/>
    <n v="1"/>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Jun"/>
    <n v="0.1"/>
    <n v="0.1"/>
    <n v="1"/>
    <s v="Culminada"/>
    <n v="0.5"/>
    <n v="0.5"/>
    <n v="1"/>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Jul"/>
    <n v="0.05"/>
    <n v="0"/>
    <n v="0"/>
    <s v="Por Ejecutar"/>
    <n v="0.55000000000000004"/>
    <n v="0.5"/>
    <n v="0.90909090909090906"/>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Ago"/>
    <n v="0.1"/>
    <n v="0"/>
    <n v="0"/>
    <s v="Por Ejecutar"/>
    <n v="0.65"/>
    <n v="0.5"/>
    <n v="0.76923076923076916"/>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Sep"/>
    <n v="0.1"/>
    <n v="0"/>
    <n v="0"/>
    <s v="Por Ejecutar"/>
    <n v="0.75"/>
    <n v="0.5"/>
    <n v="0.66666666666666663"/>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Oct"/>
    <n v="0.05"/>
    <n v="0"/>
    <n v="0"/>
    <s v="Por Ejecutar"/>
    <n v="0.8"/>
    <n v="0.5"/>
    <n v="0.625"/>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Nov"/>
    <n v="0.1"/>
    <n v="0"/>
    <n v="0"/>
    <s v="Por Ejecutar"/>
    <n v="0.9"/>
    <n v="0.5"/>
    <n v="0.55555555555555558"/>
    <m/>
    <m/>
  </r>
  <r>
    <n v="217"/>
    <s v="OE2;PR_10;ACT_55"/>
    <x v="2"/>
    <s v="Fortalecer las Tecnologías de la Información y las Telecomunicaciones."/>
    <s v="PR_10"/>
    <n v="11"/>
    <x v="0"/>
    <s v="PAI_08 - Mecanismos para Mejorar la Atención al Ciudadano"/>
    <s v="ACT_55"/>
    <s v="Validar la información de los tramites actuales y su proceso de automatización"/>
    <s v="OTIC"/>
    <n v="4.4642857142857152E-4"/>
    <s v="Dic"/>
    <n v="0.1"/>
    <n v="0"/>
    <n v="0"/>
    <s v="Por Ejecutar"/>
    <n v="1"/>
    <n v="0.5"/>
    <n v="0.5"/>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Ene"/>
    <n v="8.3333299999999999E-2"/>
    <n v="8.3333299999999999E-2"/>
    <n v="1"/>
    <s v="Culminada"/>
    <n v="8.3333299999999999E-2"/>
    <n v="8.3333299999999999E-2"/>
    <n v="1"/>
    <n v="0.99999960000000021"/>
    <n v="0.3333332"/>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Feb"/>
    <n v="8.3333299999999999E-2"/>
    <n v="8.3333299999999999E-2"/>
    <n v="1"/>
    <s v="Culminada"/>
    <n v="0.1666666"/>
    <n v="0.1666666"/>
    <n v="1"/>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Mar"/>
    <n v="8.3333299999999999E-2"/>
    <n v="8.3333299999999999E-2"/>
    <n v="1"/>
    <s v="Culminada"/>
    <n v="0.2499999"/>
    <n v="0.2499999"/>
    <n v="1"/>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Abr"/>
    <n v="8.3333299999999999E-2"/>
    <n v="8.3333299999999999E-2"/>
    <n v="1"/>
    <s v="Culminada"/>
    <n v="0.3333332"/>
    <n v="0.3333332"/>
    <n v="1"/>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May"/>
    <n v="8.3333299999999999E-2"/>
    <n v="0"/>
    <n v="0"/>
    <s v="Por Ejecutar"/>
    <n v="0.4166665"/>
    <n v="0.3333332"/>
    <n v="0.8"/>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Jun"/>
    <n v="8.3333299999999999E-2"/>
    <n v="0"/>
    <n v="0"/>
    <s v="Por Ejecutar"/>
    <n v="0.49999979999999999"/>
    <n v="0.3333332"/>
    <n v="0.66666666666666663"/>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Jul"/>
    <n v="8.3333299999999999E-2"/>
    <n v="0"/>
    <n v="0"/>
    <s v="Por Ejecutar"/>
    <n v="0.58333309999999994"/>
    <n v="0.3333332"/>
    <n v="0.57142857142857151"/>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Ago"/>
    <n v="8.3333299999999999E-2"/>
    <n v="0"/>
    <n v="0"/>
    <s v="Por Ejecutar"/>
    <n v="0.66666639999999999"/>
    <n v="0.3333332"/>
    <n v="0.5"/>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Sep"/>
    <n v="8.3333299999999999E-2"/>
    <n v="0"/>
    <n v="0"/>
    <s v="Por Ejecutar"/>
    <n v="0.74999970000000005"/>
    <n v="0.3333332"/>
    <n v="0.44444444444444442"/>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Oct"/>
    <n v="8.3333299999999999E-2"/>
    <n v="0"/>
    <n v="0"/>
    <s v="Por Ejecutar"/>
    <n v="0.8333330000000001"/>
    <n v="0.3333332"/>
    <n v="0.39999999999999997"/>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Nov"/>
    <n v="8.3333299999999999E-2"/>
    <n v="0"/>
    <n v="0"/>
    <s v="Por Ejecutar"/>
    <n v="0.91666630000000016"/>
    <n v="0.3333332"/>
    <n v="0.36363636363636359"/>
    <m/>
    <m/>
  </r>
  <r>
    <n v="218"/>
    <s v="OE1;PR_10;ACT_10"/>
    <x v="0"/>
    <s v="Fortalecer la Vigilancia."/>
    <s v="PR_10"/>
    <n v="11"/>
    <x v="0"/>
    <s v="PAI_07 - Rendición de Cuentas"/>
    <s v="ACT_10"/>
    <s v="Diseñar y enviar información mediante comunicaciones Internas (push mails, pantallas o carteleras virtuales), informando las principales actividades desarrolladas por la entidad a nivel misional, normativo y administrativo."/>
    <s v="DSI"/>
    <n v="4.4642857142857152E-4"/>
    <s v="Dic"/>
    <n v="8.3333299999999999E-2"/>
    <n v="0"/>
    <n v="0"/>
    <s v="Por Ejecutar"/>
    <n v="0.99999960000000021"/>
    <n v="0.3333332"/>
    <n v="0.33333333333333326"/>
    <m/>
    <m/>
  </r>
  <r>
    <n v="219"/>
    <s v="OE1;PR_10;ACT_11"/>
    <x v="0"/>
    <s v="Fortalecer la Vigilancia."/>
    <s v="PR_10"/>
    <n v="11"/>
    <x v="0"/>
    <s v="PAI_07 - Rendición de Cuentas"/>
    <s v="ACT_11"/>
    <s v="Difundir la actividad misional de la entidad, a través de Boletines informativos"/>
    <s v="DSI"/>
    <n v="4.4642857142857152E-4"/>
    <s v="Ene"/>
    <n v="0"/>
    <n v="0"/>
    <n v="0"/>
    <s v="Por Ejecutar"/>
    <n v="0"/>
    <n v="0"/>
    <n v="0"/>
    <n v="1"/>
    <n v="0"/>
  </r>
  <r>
    <n v="219"/>
    <s v="OE1;PR_10;ACT_11"/>
    <x v="0"/>
    <s v="Fortalecer la Vigilancia."/>
    <s v="PR_10"/>
    <n v="11"/>
    <x v="0"/>
    <s v="PAI_07 - Rendición de Cuentas"/>
    <s v="ACT_11"/>
    <s v="Difundir la actividad misional de la entidad, a través de Boletines informativos"/>
    <s v="DSI"/>
    <n v="4.4642857142857152E-4"/>
    <s v="Feb"/>
    <n v="0"/>
    <n v="0"/>
    <n v="0"/>
    <s v="Por Ejecutar"/>
    <n v="0"/>
    <n v="0"/>
    <n v="0"/>
    <m/>
    <m/>
  </r>
  <r>
    <n v="219"/>
    <s v="OE1;PR_10;ACT_11"/>
    <x v="0"/>
    <s v="Fortalecer la Vigilancia."/>
    <s v="PR_10"/>
    <n v="11"/>
    <x v="0"/>
    <s v="PAI_07 - Rendición de Cuentas"/>
    <s v="ACT_11"/>
    <s v="Difundir la actividad misional de la entidad, a través de Boletines informativos"/>
    <s v="DSI"/>
    <n v="4.4642857142857152E-4"/>
    <s v="Mar"/>
    <n v="0"/>
    <n v="0"/>
    <n v="0"/>
    <s v="Por Ejecutar"/>
    <n v="0"/>
    <n v="0"/>
    <n v="0"/>
    <m/>
    <m/>
  </r>
  <r>
    <n v="219"/>
    <s v="OE1;PR_10;ACT_11"/>
    <x v="0"/>
    <s v="Fortalecer la Vigilancia."/>
    <s v="PR_10"/>
    <n v="11"/>
    <x v="0"/>
    <s v="PAI_07 - Rendición de Cuentas"/>
    <s v="ACT_11"/>
    <s v="Difundir la actividad misional de la entidad, a través de Boletines informativos"/>
    <s v="DSI"/>
    <n v="4.4642857142857152E-4"/>
    <s v="Abr"/>
    <n v="0"/>
    <n v="0"/>
    <n v="0"/>
    <s v="Por Ejecutar"/>
    <n v="0"/>
    <n v="0"/>
    <n v="0"/>
    <m/>
    <m/>
  </r>
  <r>
    <n v="219"/>
    <s v="OE1;PR_10;ACT_11"/>
    <x v="0"/>
    <s v="Fortalecer la Vigilancia."/>
    <s v="PR_10"/>
    <n v="11"/>
    <x v="0"/>
    <s v="PAI_07 - Rendición de Cuentas"/>
    <s v="ACT_11"/>
    <s v="Difundir la actividad misional de la entidad, a través de Boletines informativos"/>
    <s v="DSI"/>
    <n v="4.4642857142857152E-4"/>
    <s v="May"/>
    <n v="0"/>
    <n v="0"/>
    <n v="0"/>
    <s v="Por Ejecutar"/>
    <n v="0"/>
    <n v="0"/>
    <n v="0"/>
    <m/>
    <m/>
  </r>
  <r>
    <n v="219"/>
    <s v="OE1;PR_10;ACT_11"/>
    <x v="0"/>
    <s v="Fortalecer la Vigilancia."/>
    <s v="PR_10"/>
    <n v="11"/>
    <x v="0"/>
    <s v="PAI_07 - Rendición de Cuentas"/>
    <s v="ACT_11"/>
    <s v="Difundir la actividad misional de la entidad, a través de Boletines informativos"/>
    <s v="DSI"/>
    <n v="4.4642857142857152E-4"/>
    <s v="Jun"/>
    <n v="0.5"/>
    <n v="0"/>
    <n v="0"/>
    <s v="Por Ejecutar"/>
    <n v="0.5"/>
    <n v="0"/>
    <n v="0"/>
    <m/>
    <m/>
  </r>
  <r>
    <n v="219"/>
    <s v="OE1;PR_10;ACT_11"/>
    <x v="0"/>
    <s v="Fortalecer la Vigilancia."/>
    <s v="PR_10"/>
    <n v="11"/>
    <x v="0"/>
    <s v="PAI_07 - Rendición de Cuentas"/>
    <s v="ACT_11"/>
    <s v="Difundir la actividad misional de la entidad, a través de Boletines informativos"/>
    <s v="DSI"/>
    <n v="4.4642857142857152E-4"/>
    <s v="Jul"/>
    <n v="0"/>
    <n v="0"/>
    <n v="0"/>
    <s v="Por Ejecutar"/>
    <n v="0.5"/>
    <n v="0"/>
    <n v="0"/>
    <m/>
    <m/>
  </r>
  <r>
    <n v="219"/>
    <s v="OE1;PR_10;ACT_11"/>
    <x v="0"/>
    <s v="Fortalecer la Vigilancia."/>
    <s v="PR_10"/>
    <n v="11"/>
    <x v="0"/>
    <s v="PAI_07 - Rendición de Cuentas"/>
    <s v="ACT_11"/>
    <s v="Difundir la actividad misional de la entidad, a través de Boletines informativos"/>
    <s v="DSI"/>
    <n v="4.4642857142857152E-4"/>
    <s v="Ago"/>
    <n v="0"/>
    <n v="0"/>
    <n v="0"/>
    <s v="Por Ejecutar"/>
    <n v="0.5"/>
    <n v="0"/>
    <n v="0"/>
    <m/>
    <m/>
  </r>
  <r>
    <n v="219"/>
    <s v="OE1;PR_10;ACT_11"/>
    <x v="0"/>
    <s v="Fortalecer la Vigilancia."/>
    <s v="PR_10"/>
    <n v="11"/>
    <x v="0"/>
    <s v="PAI_07 - Rendición de Cuentas"/>
    <s v="ACT_11"/>
    <s v="Difundir la actividad misional de la entidad, a través de Boletines informativos"/>
    <s v="DSI"/>
    <n v="4.4642857142857152E-4"/>
    <s v="Sep"/>
    <n v="0"/>
    <n v="0"/>
    <n v="0"/>
    <s v="Por Ejecutar"/>
    <n v="0.5"/>
    <n v="0"/>
    <n v="0"/>
    <m/>
    <m/>
  </r>
  <r>
    <n v="219"/>
    <s v="OE1;PR_10;ACT_11"/>
    <x v="0"/>
    <s v="Fortalecer la Vigilancia."/>
    <s v="PR_10"/>
    <n v="11"/>
    <x v="0"/>
    <s v="PAI_07 - Rendición de Cuentas"/>
    <s v="ACT_11"/>
    <s v="Difundir la actividad misional de la entidad, a través de Boletines informativos"/>
    <s v="DSI"/>
    <n v="4.4642857142857152E-4"/>
    <s v="Oct"/>
    <n v="0"/>
    <n v="0"/>
    <n v="0"/>
    <s v="Por Ejecutar"/>
    <n v="0.5"/>
    <n v="0"/>
    <n v="0"/>
    <m/>
    <m/>
  </r>
  <r>
    <n v="219"/>
    <s v="OE1;PR_10;ACT_11"/>
    <x v="0"/>
    <s v="Fortalecer la Vigilancia."/>
    <s v="PR_10"/>
    <n v="11"/>
    <x v="0"/>
    <s v="PAI_07 - Rendición de Cuentas"/>
    <s v="ACT_11"/>
    <s v="Difundir la actividad misional de la entidad, a través de Boletines informativos"/>
    <s v="DSI"/>
    <n v="4.4642857142857152E-4"/>
    <s v="Nov"/>
    <n v="0"/>
    <n v="0"/>
    <n v="0"/>
    <s v="Por Ejecutar"/>
    <n v="0.5"/>
    <n v="0"/>
    <n v="0"/>
    <m/>
    <m/>
  </r>
  <r>
    <n v="219"/>
    <s v="OE1;PR_10;ACT_11"/>
    <x v="0"/>
    <s v="Fortalecer la Vigilancia."/>
    <s v="PR_10"/>
    <n v="11"/>
    <x v="0"/>
    <s v="PAI_07 - Rendición de Cuentas"/>
    <s v="ACT_11"/>
    <s v="Difundir la actividad misional de la entidad, a través de Boletines informativos"/>
    <s v="DSI"/>
    <n v="4.4642857142857152E-4"/>
    <s v="Dic"/>
    <n v="0.5"/>
    <n v="0"/>
    <n v="0"/>
    <s v="Por Ejecutar"/>
    <n v="1"/>
    <n v="0"/>
    <n v="0"/>
    <m/>
    <m/>
  </r>
  <r>
    <n v="220"/>
    <s v="OE1;PR_10;ACT_12"/>
    <x v="0"/>
    <s v="Fortalecer la Vigilancia."/>
    <s v="PR_10"/>
    <n v="11"/>
    <x v="0"/>
    <s v="PAI_07 - Rendición de Cuentas"/>
    <s v="ACT_12"/>
    <s v="Implementar free press con medios de comunicación a nivel nacional"/>
    <s v="DSI"/>
    <n v="4.4642857142857152E-4"/>
    <s v="Ene"/>
    <n v="8.3333299999999999E-2"/>
    <n v="8.3333299999999999E-2"/>
    <n v="1"/>
    <s v="Culminada"/>
    <n v="8.3333299999999999E-2"/>
    <n v="8.3333299999999999E-2"/>
    <n v="1"/>
    <n v="0.99999960000000021"/>
    <n v="0.3333332"/>
  </r>
  <r>
    <n v="220"/>
    <s v="OE1;PR_10;ACT_12"/>
    <x v="0"/>
    <s v="Fortalecer la Vigilancia."/>
    <s v="PR_10"/>
    <n v="11"/>
    <x v="0"/>
    <s v="PAI_07 - Rendición de Cuentas"/>
    <s v="ACT_12"/>
    <s v="Implementar free press con medios de comunicación a nivel nacional"/>
    <s v="DSI"/>
    <n v="4.4642857142857152E-4"/>
    <s v="Feb"/>
    <n v="8.3333299999999999E-2"/>
    <n v="8.3333299999999999E-2"/>
    <n v="1"/>
    <s v="Culminada"/>
    <n v="0.1666666"/>
    <n v="0.1666666"/>
    <n v="1"/>
    <m/>
    <m/>
  </r>
  <r>
    <n v="220"/>
    <s v="OE1;PR_10;ACT_12"/>
    <x v="0"/>
    <s v="Fortalecer la Vigilancia."/>
    <s v="PR_10"/>
    <n v="11"/>
    <x v="0"/>
    <s v="PAI_07 - Rendición de Cuentas"/>
    <s v="ACT_12"/>
    <s v="Implementar free press con medios de comunicación a nivel nacional"/>
    <s v="DSI"/>
    <n v="4.4642857142857152E-4"/>
    <s v="Mar"/>
    <n v="8.3333299999999999E-2"/>
    <n v="8.3333299999999999E-2"/>
    <n v="1"/>
    <s v="Culminada"/>
    <n v="0.2499999"/>
    <n v="0.2499999"/>
    <n v="1"/>
    <m/>
    <m/>
  </r>
  <r>
    <n v="220"/>
    <s v="OE1;PR_10;ACT_12"/>
    <x v="0"/>
    <s v="Fortalecer la Vigilancia."/>
    <s v="PR_10"/>
    <n v="11"/>
    <x v="0"/>
    <s v="PAI_07 - Rendición de Cuentas"/>
    <s v="ACT_12"/>
    <s v="Implementar free press con medios de comunicación a nivel nacional"/>
    <s v="DSI"/>
    <n v="4.4642857142857152E-4"/>
    <s v="Abr"/>
    <n v="8.3333299999999999E-2"/>
    <n v="8.3333299999999999E-2"/>
    <n v="1"/>
    <s v="Culminada"/>
    <n v="0.3333332"/>
    <n v="0.3333332"/>
    <n v="1"/>
    <m/>
    <m/>
  </r>
  <r>
    <n v="220"/>
    <s v="OE1;PR_10;ACT_12"/>
    <x v="0"/>
    <s v="Fortalecer la Vigilancia."/>
    <s v="PR_10"/>
    <n v="11"/>
    <x v="0"/>
    <s v="PAI_07 - Rendición de Cuentas"/>
    <s v="ACT_12"/>
    <s v="Implementar free press con medios de comunicación a nivel nacional"/>
    <s v="DSI"/>
    <n v="4.4642857142857152E-4"/>
    <s v="May"/>
    <n v="8.3333299999999999E-2"/>
    <n v="0"/>
    <n v="0"/>
    <s v="Por Ejecutar"/>
    <n v="0.4166665"/>
    <n v="0.3333332"/>
    <n v="0.8"/>
    <m/>
    <m/>
  </r>
  <r>
    <n v="220"/>
    <s v="OE1;PR_10;ACT_12"/>
    <x v="0"/>
    <s v="Fortalecer la Vigilancia."/>
    <s v="PR_10"/>
    <n v="11"/>
    <x v="0"/>
    <s v="PAI_07 - Rendición de Cuentas"/>
    <s v="ACT_12"/>
    <s v="Implementar free press con medios de comunicación a nivel nacional"/>
    <s v="DSI"/>
    <n v="4.4642857142857152E-4"/>
    <s v="Jun"/>
    <n v="8.3333299999999999E-2"/>
    <n v="0"/>
    <n v="0"/>
    <s v="Por Ejecutar"/>
    <n v="0.49999979999999999"/>
    <n v="0.3333332"/>
    <n v="0.66666666666666663"/>
    <m/>
    <m/>
  </r>
  <r>
    <n v="220"/>
    <s v="OE1;PR_10;ACT_12"/>
    <x v="0"/>
    <s v="Fortalecer la Vigilancia."/>
    <s v="PR_10"/>
    <n v="11"/>
    <x v="0"/>
    <s v="PAI_07 - Rendición de Cuentas"/>
    <s v="ACT_12"/>
    <s v="Implementar free press con medios de comunicación a nivel nacional"/>
    <s v="DSI"/>
    <n v="4.4642857142857152E-4"/>
    <s v="Jul"/>
    <n v="8.3333299999999999E-2"/>
    <n v="0"/>
    <n v="0"/>
    <s v="Por Ejecutar"/>
    <n v="0.58333309999999994"/>
    <n v="0.3333332"/>
    <n v="0.57142857142857151"/>
    <m/>
    <m/>
  </r>
  <r>
    <n v="220"/>
    <s v="OE1;PR_10;ACT_12"/>
    <x v="0"/>
    <s v="Fortalecer la Vigilancia."/>
    <s v="PR_10"/>
    <n v="11"/>
    <x v="0"/>
    <s v="PAI_07 - Rendición de Cuentas"/>
    <s v="ACT_12"/>
    <s v="Implementar free press con medios de comunicación a nivel nacional"/>
    <s v="DSI"/>
    <n v="4.4642857142857152E-4"/>
    <s v="Ago"/>
    <n v="8.3333299999999999E-2"/>
    <n v="0"/>
    <n v="0"/>
    <s v="Por Ejecutar"/>
    <n v="0.66666639999999999"/>
    <n v="0.3333332"/>
    <n v="0.5"/>
    <m/>
    <m/>
  </r>
  <r>
    <n v="220"/>
    <s v="OE1;PR_10;ACT_12"/>
    <x v="0"/>
    <s v="Fortalecer la Vigilancia."/>
    <s v="PR_10"/>
    <n v="11"/>
    <x v="0"/>
    <s v="PAI_07 - Rendición de Cuentas"/>
    <s v="ACT_12"/>
    <s v="Implementar free press con medios de comunicación a nivel nacional"/>
    <s v="DSI"/>
    <n v="4.4642857142857152E-4"/>
    <s v="Sep"/>
    <n v="8.3333299999999999E-2"/>
    <n v="0"/>
    <n v="0"/>
    <s v="Por Ejecutar"/>
    <n v="0.74999970000000005"/>
    <n v="0.3333332"/>
    <n v="0.44444444444444442"/>
    <m/>
    <m/>
  </r>
  <r>
    <n v="220"/>
    <s v="OE1;PR_10;ACT_12"/>
    <x v="0"/>
    <s v="Fortalecer la Vigilancia."/>
    <s v="PR_10"/>
    <n v="11"/>
    <x v="0"/>
    <s v="PAI_07 - Rendición de Cuentas"/>
    <s v="ACT_12"/>
    <s v="Implementar free press con medios de comunicación a nivel nacional"/>
    <s v="DSI"/>
    <n v="4.4642857142857152E-4"/>
    <s v="Oct"/>
    <n v="8.3333299999999999E-2"/>
    <n v="0"/>
    <n v="0"/>
    <s v="Por Ejecutar"/>
    <n v="0.8333330000000001"/>
    <n v="0.3333332"/>
    <n v="0.39999999999999997"/>
    <m/>
    <m/>
  </r>
  <r>
    <n v="220"/>
    <s v="OE1;PR_10;ACT_12"/>
    <x v="0"/>
    <s v="Fortalecer la Vigilancia."/>
    <s v="PR_10"/>
    <n v="11"/>
    <x v="0"/>
    <s v="PAI_07 - Rendición de Cuentas"/>
    <s v="ACT_12"/>
    <s v="Implementar free press con medios de comunicación a nivel nacional"/>
    <s v="DSI"/>
    <n v="4.4642857142857152E-4"/>
    <s v="Nov"/>
    <n v="8.3333299999999999E-2"/>
    <n v="0"/>
    <n v="0"/>
    <s v="Por Ejecutar"/>
    <n v="0.91666630000000016"/>
    <n v="0.3333332"/>
    <n v="0.36363636363636359"/>
    <m/>
    <m/>
  </r>
  <r>
    <n v="220"/>
    <s v="OE1;PR_10;ACT_12"/>
    <x v="0"/>
    <s v="Fortalecer la Vigilancia."/>
    <s v="PR_10"/>
    <n v="11"/>
    <x v="0"/>
    <s v="PAI_07 - Rendición de Cuentas"/>
    <s v="ACT_12"/>
    <s v="Implementar free press con medios de comunicación a nivel nacional"/>
    <s v="DSI"/>
    <n v="4.4642857142857152E-4"/>
    <s v="Dic"/>
    <n v="8.3333299999999999E-2"/>
    <n v="0"/>
    <n v="0"/>
    <s v="Por Ejecutar"/>
    <n v="0.99999960000000021"/>
    <n v="0.3333332"/>
    <n v="0.33333333333333326"/>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Ene"/>
    <n v="8.3333299999999999E-2"/>
    <n v="8.3333299999999999E-2"/>
    <n v="1"/>
    <s v="Culminada"/>
    <n v="8.3333299999999999E-2"/>
    <n v="8.3333299999999999E-2"/>
    <n v="1"/>
    <n v="0.99999960000000021"/>
    <n v="0.3333332"/>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Feb"/>
    <n v="8.3333299999999999E-2"/>
    <n v="8.3333299999999999E-2"/>
    <n v="1"/>
    <s v="Culminada"/>
    <n v="0.1666666"/>
    <n v="0.1666666"/>
    <n v="1"/>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Mar"/>
    <n v="8.3333299999999999E-2"/>
    <n v="8.3333299999999999E-2"/>
    <n v="1"/>
    <s v="Culminada"/>
    <n v="0.2499999"/>
    <n v="0.2499999"/>
    <n v="1"/>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Abr"/>
    <n v="8.3333299999999999E-2"/>
    <n v="8.3333299999999999E-2"/>
    <n v="1"/>
    <s v="Culminada"/>
    <n v="0.3333332"/>
    <n v="0.3333332"/>
    <n v="1"/>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May"/>
    <n v="8.3333299999999999E-2"/>
    <n v="0"/>
    <n v="0"/>
    <s v="Por Ejecutar"/>
    <n v="0.4166665"/>
    <n v="0.3333332"/>
    <n v="0.8"/>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Jun"/>
    <n v="8.3333299999999999E-2"/>
    <n v="0"/>
    <n v="0"/>
    <s v="Por Ejecutar"/>
    <n v="0.49999979999999999"/>
    <n v="0.3333332"/>
    <n v="0.66666666666666663"/>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Jul"/>
    <n v="8.3333299999999999E-2"/>
    <n v="0"/>
    <n v="0"/>
    <s v="Por Ejecutar"/>
    <n v="0.58333309999999994"/>
    <n v="0.3333332"/>
    <n v="0.57142857142857151"/>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Ago"/>
    <n v="8.3333299999999999E-2"/>
    <n v="0"/>
    <n v="0"/>
    <s v="Por Ejecutar"/>
    <n v="0.66666639999999999"/>
    <n v="0.3333332"/>
    <n v="0.5"/>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Sep"/>
    <n v="8.3333299999999999E-2"/>
    <n v="0"/>
    <n v="0"/>
    <s v="Por Ejecutar"/>
    <n v="0.74999970000000005"/>
    <n v="0.3333332"/>
    <n v="0.44444444444444442"/>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Oct"/>
    <n v="8.3333299999999999E-2"/>
    <n v="0"/>
    <n v="0"/>
    <s v="Por Ejecutar"/>
    <n v="0.8333330000000001"/>
    <n v="0.3333332"/>
    <n v="0.39999999999999997"/>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Nov"/>
    <n v="8.3333299999999999E-2"/>
    <n v="0"/>
    <n v="0"/>
    <s v="Por Ejecutar"/>
    <n v="0.91666630000000016"/>
    <n v="0.3333332"/>
    <n v="0.36363636363636359"/>
    <m/>
    <m/>
  </r>
  <r>
    <n v="221"/>
    <s v="OE1;PR_10;ACT_13"/>
    <x v="0"/>
    <s v="Fortalecer la Vigilancia."/>
    <s v="PR_10"/>
    <n v="11"/>
    <x v="0"/>
    <s v="PAI_07 - Rendición de Cuentas"/>
    <s v="ACT_13"/>
    <s v="Desarrollar campañas informativas sobre temáticas de prevención dirigidas a los usuarios del Servicio de Transporte"/>
    <s v="DSI"/>
    <n v="4.4642857142857152E-4"/>
    <s v="Dic"/>
    <n v="8.3333299999999999E-2"/>
    <n v="0"/>
    <n v="0"/>
    <s v="Por Ejecutar"/>
    <n v="0.99999960000000021"/>
    <n v="0.3333332"/>
    <n v="0.33333333333333326"/>
    <m/>
    <m/>
  </r>
  <r>
    <n v="222"/>
    <s v="OE1;PR_10;ACT_101"/>
    <x v="0"/>
    <s v="Fortalecer la Vigilancia."/>
    <s v="PR_10"/>
    <n v="11"/>
    <x v="0"/>
    <s v="PAI_07 - Rendición de Cuentas"/>
    <s v="ACT_101"/>
    <s v="Elaborar el informe de Rendición de Cuentas 2019"/>
    <s v="OAP"/>
    <n v="4.4642857142857152E-4"/>
    <s v="Ene"/>
    <n v="0"/>
    <n v="0"/>
    <n v="0"/>
    <s v="Por Ejecutar"/>
    <n v="0"/>
    <n v="0"/>
    <n v="0"/>
    <n v="1"/>
    <n v="0"/>
  </r>
  <r>
    <n v="222"/>
    <s v="OE1;PR_10;ACT_101"/>
    <x v="0"/>
    <s v="Fortalecer la Vigilancia."/>
    <s v="PR_10"/>
    <n v="11"/>
    <x v="0"/>
    <s v="PAI_07 - Rendición de Cuentas"/>
    <s v="ACT_101"/>
    <s v="Elaborar el informe de Rendición de Cuentas 2019"/>
    <s v="OAP"/>
    <n v="4.4642857142857152E-4"/>
    <s v="Feb"/>
    <n v="0"/>
    <n v="0"/>
    <n v="0"/>
    <s v="Por Ejecutar"/>
    <n v="0"/>
    <n v="0"/>
    <n v="0"/>
    <m/>
    <m/>
  </r>
  <r>
    <n v="222"/>
    <s v="OE1;PR_10;ACT_101"/>
    <x v="0"/>
    <s v="Fortalecer la Vigilancia."/>
    <s v="PR_10"/>
    <n v="11"/>
    <x v="0"/>
    <s v="PAI_07 - Rendición de Cuentas"/>
    <s v="ACT_101"/>
    <s v="Elaborar el informe de Rendición de Cuentas 2019"/>
    <s v="OAP"/>
    <n v="4.4642857142857152E-4"/>
    <s v="Mar"/>
    <n v="0"/>
    <n v="0"/>
    <n v="0"/>
    <s v="Por Ejecutar"/>
    <n v="0"/>
    <n v="0"/>
    <n v="0"/>
    <m/>
    <m/>
  </r>
  <r>
    <n v="222"/>
    <s v="OE1;PR_10;ACT_101"/>
    <x v="0"/>
    <s v="Fortalecer la Vigilancia."/>
    <s v="PR_10"/>
    <n v="11"/>
    <x v="0"/>
    <s v="PAI_07 - Rendición de Cuentas"/>
    <s v="ACT_101"/>
    <s v="Elaborar el informe de Rendición de Cuentas 2019"/>
    <s v="OAP"/>
    <n v="4.4642857142857152E-4"/>
    <s v="Abr"/>
    <n v="0"/>
    <n v="0"/>
    <n v="0"/>
    <s v="Por Ejecutar"/>
    <n v="0"/>
    <n v="0"/>
    <n v="0"/>
    <m/>
    <m/>
  </r>
  <r>
    <n v="222"/>
    <s v="OE1;PR_10;ACT_101"/>
    <x v="0"/>
    <s v="Fortalecer la Vigilancia."/>
    <s v="PR_10"/>
    <n v="11"/>
    <x v="0"/>
    <s v="PAI_07 - Rendición de Cuentas"/>
    <s v="ACT_101"/>
    <s v="Elaborar el informe de Rendición de Cuentas 2019"/>
    <s v="OAP"/>
    <n v="4.4642857142857152E-4"/>
    <s v="May"/>
    <n v="0"/>
    <n v="0"/>
    <n v="0"/>
    <s v="Por Ejecutar"/>
    <n v="0"/>
    <n v="0"/>
    <n v="0"/>
    <m/>
    <m/>
  </r>
  <r>
    <n v="222"/>
    <s v="OE1;PR_10;ACT_101"/>
    <x v="0"/>
    <s v="Fortalecer la Vigilancia."/>
    <s v="PR_10"/>
    <n v="11"/>
    <x v="0"/>
    <s v="PAI_07 - Rendición de Cuentas"/>
    <s v="ACT_101"/>
    <s v="Elaborar el informe de Rendición de Cuentas 2019"/>
    <s v="OAP"/>
    <n v="4.4642857142857152E-4"/>
    <s v="Jun"/>
    <n v="0"/>
    <n v="0"/>
    <n v="0"/>
    <s v="Por Ejecutar"/>
    <n v="0"/>
    <n v="0"/>
    <n v="0"/>
    <m/>
    <m/>
  </r>
  <r>
    <n v="222"/>
    <s v="OE1;PR_10;ACT_101"/>
    <x v="0"/>
    <s v="Fortalecer la Vigilancia."/>
    <s v="PR_10"/>
    <n v="11"/>
    <x v="0"/>
    <s v="PAI_07 - Rendición de Cuentas"/>
    <s v="ACT_101"/>
    <s v="Elaborar el informe de Rendición de Cuentas 2019"/>
    <s v="OAP"/>
    <n v="4.4642857142857152E-4"/>
    <s v="Jul"/>
    <n v="0"/>
    <n v="0"/>
    <n v="0"/>
    <s v="Por Ejecutar"/>
    <n v="0"/>
    <n v="0"/>
    <n v="0"/>
    <m/>
    <m/>
  </r>
  <r>
    <n v="222"/>
    <s v="OE1;PR_10;ACT_101"/>
    <x v="0"/>
    <s v="Fortalecer la Vigilancia."/>
    <s v="PR_10"/>
    <n v="11"/>
    <x v="0"/>
    <s v="PAI_07 - Rendición de Cuentas"/>
    <s v="ACT_101"/>
    <s v="Elaborar el informe de Rendición de Cuentas 2019"/>
    <s v="OAP"/>
    <n v="4.4642857142857152E-4"/>
    <s v="Ago"/>
    <n v="0"/>
    <n v="0"/>
    <n v="0"/>
    <s v="Por Ejecutar"/>
    <n v="0"/>
    <n v="0"/>
    <n v="0"/>
    <m/>
    <m/>
  </r>
  <r>
    <n v="222"/>
    <s v="OE1;PR_10;ACT_101"/>
    <x v="0"/>
    <s v="Fortalecer la Vigilancia."/>
    <s v="PR_10"/>
    <n v="11"/>
    <x v="0"/>
    <s v="PAI_07 - Rendición de Cuentas"/>
    <s v="ACT_101"/>
    <s v="Elaborar el informe de Rendición de Cuentas 2019"/>
    <s v="OAP"/>
    <n v="4.4642857142857152E-4"/>
    <s v="Sep"/>
    <n v="0"/>
    <n v="0"/>
    <n v="0"/>
    <s v="Por Ejecutar"/>
    <n v="0"/>
    <n v="0"/>
    <n v="0"/>
    <m/>
    <m/>
  </r>
  <r>
    <n v="222"/>
    <s v="OE1;PR_10;ACT_101"/>
    <x v="0"/>
    <s v="Fortalecer la Vigilancia."/>
    <s v="PR_10"/>
    <n v="11"/>
    <x v="0"/>
    <s v="PAI_07 - Rendición de Cuentas"/>
    <s v="ACT_101"/>
    <s v="Elaborar el informe de Rendición de Cuentas 2019"/>
    <s v="OAP"/>
    <n v="4.4642857142857152E-4"/>
    <s v="Oct"/>
    <n v="1"/>
    <n v="0"/>
    <n v="0"/>
    <s v="Por Ejecutar"/>
    <n v="1"/>
    <n v="0"/>
    <n v="0"/>
    <m/>
    <m/>
  </r>
  <r>
    <n v="222"/>
    <s v="OE1;PR_10;ACT_101"/>
    <x v="0"/>
    <s v="Fortalecer la Vigilancia."/>
    <s v="PR_10"/>
    <n v="11"/>
    <x v="0"/>
    <s v="PAI_07 - Rendición de Cuentas"/>
    <s v="ACT_101"/>
    <s v="Elaborar el informe de Rendición de Cuentas 2019"/>
    <s v="OAP"/>
    <n v="4.4642857142857152E-4"/>
    <s v="Nov"/>
    <n v="0"/>
    <n v="0"/>
    <n v="0"/>
    <s v="Por Ejecutar"/>
    <n v="1"/>
    <n v="0"/>
    <n v="0"/>
    <m/>
    <m/>
  </r>
  <r>
    <n v="222"/>
    <s v="OE1;PR_10;ACT_101"/>
    <x v="0"/>
    <s v="Fortalecer la Vigilancia."/>
    <s v="PR_10"/>
    <n v="11"/>
    <x v="0"/>
    <s v="PAI_07 - Rendición de Cuentas"/>
    <s v="ACT_101"/>
    <s v="Elaborar el informe de Rendición de Cuentas 2019"/>
    <s v="OAP"/>
    <n v="4.4642857142857152E-4"/>
    <s v="Dic"/>
    <n v="0"/>
    <n v="0"/>
    <n v="0"/>
    <s v="Por Ejecutar"/>
    <n v="1"/>
    <n v="0"/>
    <n v="0"/>
    <m/>
    <m/>
  </r>
  <r>
    <n v="223"/>
    <s v="OE1;PR_10;ACT_14"/>
    <x v="0"/>
    <s v="Fortalecer la Vigilancia."/>
    <s v="PR_10"/>
    <n v="11"/>
    <x v="0"/>
    <s v="PAI_07 - Rendición de Cuentas"/>
    <s v="ACT_14"/>
    <s v="Desarrollar campaña para socialización de informe de Rendición de Cuentas 2019"/>
    <s v="DSI"/>
    <n v="4.4642857142857152E-4"/>
    <s v="Ene"/>
    <n v="0"/>
    <n v="0"/>
    <n v="0"/>
    <s v="Por Ejecutar"/>
    <n v="0"/>
    <n v="0"/>
    <n v="0"/>
    <n v="1"/>
    <n v="0"/>
  </r>
  <r>
    <n v="223"/>
    <s v="OE1;PR_10;ACT_14"/>
    <x v="0"/>
    <s v="Fortalecer la Vigilancia."/>
    <s v="PR_10"/>
    <n v="11"/>
    <x v="0"/>
    <s v="PAI_07 - Rendición de Cuentas"/>
    <s v="ACT_14"/>
    <s v="Desarrollar campaña para socialización de informe de Rendición de Cuentas 2019"/>
    <s v="DSI"/>
    <n v="4.4642857142857152E-4"/>
    <s v="Feb"/>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Mar"/>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Abr"/>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May"/>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Jun"/>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Jul"/>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Ago"/>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Sep"/>
    <n v="0"/>
    <n v="0"/>
    <n v="0"/>
    <s v="Por Ejecutar"/>
    <n v="0"/>
    <n v="0"/>
    <n v="0"/>
    <m/>
    <m/>
  </r>
  <r>
    <n v="223"/>
    <s v="OE1;PR_10;ACT_14"/>
    <x v="0"/>
    <s v="Fortalecer la Vigilancia."/>
    <s v="PR_10"/>
    <n v="11"/>
    <x v="0"/>
    <s v="PAI_07 - Rendición de Cuentas"/>
    <s v="ACT_14"/>
    <s v="Desarrollar campaña para socialización de informe de Rendición de Cuentas 2019"/>
    <s v="DSI"/>
    <n v="4.4642857142857152E-4"/>
    <s v="Oct"/>
    <n v="0.5"/>
    <n v="0"/>
    <n v="0"/>
    <s v="Por Ejecutar"/>
    <n v="0.5"/>
    <n v="0"/>
    <n v="0"/>
    <m/>
    <m/>
  </r>
  <r>
    <n v="223"/>
    <s v="OE1;PR_10;ACT_14"/>
    <x v="0"/>
    <s v="Fortalecer la Vigilancia."/>
    <s v="PR_10"/>
    <n v="11"/>
    <x v="0"/>
    <s v="PAI_07 - Rendición de Cuentas"/>
    <s v="ACT_14"/>
    <s v="Desarrollar campaña para socialización de informe de Rendición de Cuentas 2019"/>
    <s v="DSI"/>
    <n v="4.4642857142857152E-4"/>
    <s v="Nov"/>
    <n v="0.5"/>
    <n v="0"/>
    <n v="0"/>
    <s v="Por Ejecutar"/>
    <n v="1"/>
    <n v="0"/>
    <n v="0"/>
    <m/>
    <m/>
  </r>
  <r>
    <n v="223"/>
    <s v="OE1;PR_10;ACT_14"/>
    <x v="0"/>
    <s v="Fortalecer la Vigilancia."/>
    <s v="PR_10"/>
    <n v="11"/>
    <x v="0"/>
    <s v="PAI_07 - Rendición de Cuentas"/>
    <s v="ACT_14"/>
    <s v="Desarrollar campaña para socialización de informe de Rendición de Cuentas 2019"/>
    <s v="DSI"/>
    <n v="4.4642857142857152E-4"/>
    <s v="Dic"/>
    <n v="0"/>
    <n v="0"/>
    <n v="0"/>
    <s v="Por Ejecutar"/>
    <n v="1"/>
    <n v="0"/>
    <n v="0"/>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Ene"/>
    <n v="0.05"/>
    <n v="0.05"/>
    <n v="1"/>
    <s v="Culminada"/>
    <n v="0.05"/>
    <n v="0.05"/>
    <n v="1"/>
    <n v="1"/>
    <n v="0.5"/>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Feb"/>
    <n v="0.1"/>
    <n v="0.1"/>
    <n v="1"/>
    <s v="Culminada"/>
    <n v="0.15000000000000002"/>
    <n v="0.15000000000000002"/>
    <n v="1"/>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Mar"/>
    <n v="0.1"/>
    <n v="0.1"/>
    <n v="1"/>
    <s v="Culminada"/>
    <n v="0.25"/>
    <n v="0.25"/>
    <n v="1"/>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Abr"/>
    <n v="0.05"/>
    <n v="0.05"/>
    <n v="1"/>
    <s v="Culminada"/>
    <n v="0.3"/>
    <n v="0.3"/>
    <n v="1"/>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May"/>
    <n v="0.1"/>
    <n v="0.1"/>
    <n v="1"/>
    <s v="Culminada"/>
    <n v="0.4"/>
    <n v="0.4"/>
    <n v="1"/>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Jun"/>
    <n v="0.1"/>
    <n v="0.1"/>
    <n v="1"/>
    <s v="Culminada"/>
    <n v="0.5"/>
    <n v="0.5"/>
    <n v="1"/>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Jul"/>
    <n v="0.05"/>
    <n v="0"/>
    <n v="0"/>
    <s v="Por Ejecutar"/>
    <n v="0.55000000000000004"/>
    <n v="0.5"/>
    <n v="0.90909090909090906"/>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Ago"/>
    <n v="0.1"/>
    <n v="0"/>
    <n v="0"/>
    <s v="Por Ejecutar"/>
    <n v="0.65"/>
    <n v="0.5"/>
    <n v="0.76923076923076916"/>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Sep"/>
    <n v="0.1"/>
    <n v="0"/>
    <n v="0"/>
    <s v="Por Ejecutar"/>
    <n v="0.75"/>
    <n v="0.5"/>
    <n v="0.66666666666666663"/>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Oct"/>
    <n v="0.05"/>
    <n v="0"/>
    <n v="0"/>
    <s v="Por Ejecutar"/>
    <n v="0.8"/>
    <n v="0.5"/>
    <n v="0.625"/>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Nov"/>
    <n v="0.1"/>
    <n v="0"/>
    <n v="0"/>
    <s v="Por Ejecutar"/>
    <n v="0.9"/>
    <n v="0.5"/>
    <n v="0.55555555555555558"/>
    <m/>
    <m/>
  </r>
  <r>
    <n v="224"/>
    <s v="OE2;PR_10;ACT_56"/>
    <x v="2"/>
    <s v="Fortalecer las Tecnologías de la Información y las Telecomunicaciones."/>
    <s v="PR_10"/>
    <n v="11"/>
    <x v="0"/>
    <s v="PAI_07 - Rendición de Cuentas"/>
    <s v="ACT_56"/>
    <s v="Desarrollar y actualizar herramientas informáticas de interacción con los vigilados"/>
    <s v="OTIC"/>
    <n v="4.4642857142857152E-4"/>
    <s v="Dic"/>
    <n v="0.1"/>
    <n v="0"/>
    <n v="0"/>
    <s v="Por Ejecutar"/>
    <n v="1"/>
    <n v="0.5"/>
    <n v="0.5"/>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Ene"/>
    <n v="1"/>
    <n v="1"/>
    <n v="1"/>
    <s v="Culminada"/>
    <n v="1"/>
    <n v="1"/>
    <n v="1"/>
    <n v="1"/>
    <n v="1"/>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Feb"/>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Mar"/>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Abr"/>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May"/>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Jun"/>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Jul"/>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Ago"/>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Sep"/>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Oct"/>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Nov"/>
    <n v="0"/>
    <n v="0"/>
    <n v="0"/>
    <s v="Por Ejecutar"/>
    <n v="1"/>
    <n v="1"/>
    <n v="1"/>
    <m/>
    <m/>
  </r>
  <r>
    <n v="225"/>
    <s v="OE1;PR_10;ACT_102"/>
    <x v="0"/>
    <s v="Fortalecer la Vigilancia."/>
    <s v="PR_10"/>
    <n v="11"/>
    <x v="0"/>
    <s v="PAI_07 - Rendición de Cuentas"/>
    <s v="ACT_102"/>
    <s v="Asociar las metas y actividades formuladas en la planeación institucional de la vigencia  2019 con los derechos humanos y los objetivos de desarrollo sostenible que se están garantizando a través de la gestión institucional."/>
    <s v="OAP"/>
    <n v="4.4642857142857152E-4"/>
    <s v="Dic"/>
    <n v="0"/>
    <n v="0"/>
    <n v="0"/>
    <s v="Por Ejecutar"/>
    <n v="1"/>
    <n v="1"/>
    <n v="1"/>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Ene"/>
    <n v="0.05"/>
    <n v="0.05"/>
    <n v="1"/>
    <s v="Culminada"/>
    <n v="0.05"/>
    <n v="0.05"/>
    <n v="1"/>
    <n v="1"/>
    <n v="0.5"/>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Feb"/>
    <n v="0.1"/>
    <n v="0.1"/>
    <n v="1"/>
    <s v="Culminada"/>
    <n v="0.15000000000000002"/>
    <n v="0.15000000000000002"/>
    <n v="1"/>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Mar"/>
    <n v="0.1"/>
    <n v="0.1"/>
    <n v="1"/>
    <s v="Culminada"/>
    <n v="0.25"/>
    <n v="0.25"/>
    <n v="1"/>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Abr"/>
    <n v="0.05"/>
    <n v="0.05"/>
    <n v="1"/>
    <s v="Culminada"/>
    <n v="0.3"/>
    <n v="0.3"/>
    <n v="1"/>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May"/>
    <n v="0.1"/>
    <n v="0.1"/>
    <n v="1"/>
    <s v="Culminada"/>
    <n v="0.4"/>
    <n v="0.4"/>
    <n v="1"/>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Jun"/>
    <n v="0.1"/>
    <n v="0.1"/>
    <n v="1"/>
    <s v="Culminada"/>
    <n v="0.5"/>
    <n v="0.5"/>
    <n v="1"/>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Jul"/>
    <n v="0.05"/>
    <n v="0"/>
    <n v="0"/>
    <s v="Por Ejecutar"/>
    <n v="0.55000000000000004"/>
    <n v="0.5"/>
    <n v="0.90909090909090906"/>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Ago"/>
    <n v="0.1"/>
    <n v="0"/>
    <n v="0"/>
    <s v="Por Ejecutar"/>
    <n v="0.65"/>
    <n v="0.5"/>
    <n v="0.76923076923076916"/>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Sep"/>
    <n v="0.1"/>
    <n v="0"/>
    <n v="0"/>
    <s v="Por Ejecutar"/>
    <n v="0.75"/>
    <n v="0.5"/>
    <n v="0.66666666666666663"/>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Oct"/>
    <n v="0.05"/>
    <n v="0"/>
    <n v="0"/>
    <s v="Por Ejecutar"/>
    <n v="0.8"/>
    <n v="0.5"/>
    <n v="0.625"/>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Nov"/>
    <n v="0.1"/>
    <n v="0"/>
    <n v="0"/>
    <s v="Por Ejecutar"/>
    <n v="0.9"/>
    <n v="0.5"/>
    <n v="0.55555555555555558"/>
    <m/>
    <m/>
  </r>
  <r>
    <n v="226"/>
    <s v="OE2;PR_10;ACT_57"/>
    <x v="2"/>
    <s v="Fortalecer las Tecnologías de la Información y las Telecomunicaciones."/>
    <s v="PR_10"/>
    <n v="11"/>
    <x v="0"/>
    <s v="PAI_07 - Rendición de Cuentas"/>
    <s v="ACT_57"/>
    <s v="Publicar los proyectos de actos administrativos y demás documentos de interés general que requieran ser sometidos a participación de la ciudadanía con el fin de recibir observaciones."/>
    <s v="OTIC"/>
    <n v="4.4642857142857152E-4"/>
    <s v="Dic"/>
    <n v="0.1"/>
    <n v="0"/>
    <n v="0"/>
    <s v="Por Ejecutar"/>
    <n v="1"/>
    <n v="0.5"/>
    <n v="0.5"/>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Ene"/>
    <n v="0"/>
    <n v="0"/>
    <n v="0"/>
    <s v="Por Ejecutar"/>
    <n v="0"/>
    <n v="0"/>
    <n v="0"/>
    <n v="0.91666630000000016"/>
    <n v="0.3333332"/>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Feb"/>
    <n v="8.3333299999999999E-2"/>
    <n v="8.3333299999999999E-2"/>
    <n v="1"/>
    <s v="Culminada"/>
    <n v="8.3333299999999999E-2"/>
    <n v="8.3333299999999999E-2"/>
    <n v="1"/>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Mar"/>
    <n v="8.3333299999999999E-2"/>
    <n v="8.3333299999999999E-2"/>
    <n v="1"/>
    <s v="Culminada"/>
    <n v="0.1666666"/>
    <n v="0.1666666"/>
    <n v="1"/>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Abr"/>
    <n v="8.3333299999999999E-2"/>
    <n v="8.3333299999999999E-2"/>
    <n v="1"/>
    <s v="Culminada"/>
    <n v="0.2499999"/>
    <n v="0.2499999"/>
    <n v="1"/>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May"/>
    <n v="8.3333299999999999E-2"/>
    <n v="8.3333299999999999E-2"/>
    <n v="1"/>
    <s v="Culminada"/>
    <n v="0.3333332"/>
    <n v="0.3333332"/>
    <n v="1"/>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Jun"/>
    <n v="8.3333299999999999E-2"/>
    <n v="0"/>
    <n v="0"/>
    <s v="Por Ejecutar"/>
    <n v="0.4166665"/>
    <n v="0.3333332"/>
    <n v="0.8"/>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Jul"/>
    <n v="8.3333299999999999E-2"/>
    <n v="0"/>
    <n v="0"/>
    <s v="Por Ejecutar"/>
    <n v="0.49999979999999999"/>
    <n v="0.3333332"/>
    <n v="0.66666666666666663"/>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Ago"/>
    <n v="8.3333299999999999E-2"/>
    <n v="0"/>
    <n v="0"/>
    <s v="Por Ejecutar"/>
    <n v="0.58333309999999994"/>
    <n v="0.3333332"/>
    <n v="0.57142857142857151"/>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Sep"/>
    <n v="8.3333299999999999E-2"/>
    <n v="0"/>
    <n v="0"/>
    <s v="Por Ejecutar"/>
    <n v="0.66666639999999999"/>
    <n v="0.3333332"/>
    <n v="0.5"/>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Oct"/>
    <n v="8.3333299999999999E-2"/>
    <n v="0"/>
    <n v="0"/>
    <s v="Por Ejecutar"/>
    <n v="0.74999970000000005"/>
    <n v="0.3333332"/>
    <n v="0.44444444444444442"/>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Nov"/>
    <n v="8.3333299999999999E-2"/>
    <n v="0"/>
    <n v="0"/>
    <s v="Por Ejecutar"/>
    <n v="0.8333330000000001"/>
    <n v="0.3333332"/>
    <n v="0.39999999999999997"/>
    <m/>
    <m/>
  </r>
  <r>
    <n v="227"/>
    <s v="OE1;PR_10;ACT_15"/>
    <x v="0"/>
    <s v="Fortalecer la Vigilancia."/>
    <s v="PR_10"/>
    <n v="11"/>
    <x v="0"/>
    <s v="PAI_07 - Rendición de Cuentas"/>
    <s v="ACT_15"/>
    <s v="Participar en reuniones a nivel nacional, congresos nacionales o simposios del sector transporte para escuchar requerimientos, necesidades e interrogantes acerca del transporte público nacional."/>
    <s v="DSI"/>
    <n v="4.4642857142857152E-4"/>
    <s v="Dic"/>
    <n v="8.3333299999999999E-2"/>
    <n v="0"/>
    <n v="0"/>
    <s v="Por Ejecutar"/>
    <n v="0.91666630000000016"/>
    <n v="0.3333332"/>
    <n v="0.36363636363636359"/>
    <m/>
    <m/>
  </r>
  <r>
    <n v="228"/>
    <s v="OE1;PR_10;ACT_268"/>
    <x v="0"/>
    <s v="Fortalecer la Vigilancia."/>
    <s v="PR_10"/>
    <n v="11"/>
    <x v="0"/>
    <s v="PAI_07 - Rendición de Cuentas"/>
    <s v="ACT_268"/>
    <s v="Desarrollar un foro virtual de una temática relacionada con Transito y transporte Terrestre"/>
    <s v="DTTTA"/>
    <n v="4.4642857142857152E-4"/>
    <s v="Ene"/>
    <n v="0"/>
    <n v="0"/>
    <n v="0"/>
    <s v="Por Ejecutar"/>
    <n v="0"/>
    <n v="0"/>
    <n v="0"/>
    <n v="1"/>
    <n v="0"/>
  </r>
  <r>
    <n v="228"/>
    <s v="OE1;PR_10;ACT_268"/>
    <x v="0"/>
    <s v="Fortalecer la Vigilancia."/>
    <s v="PR_10"/>
    <n v="11"/>
    <x v="0"/>
    <s v="PAI_07 - Rendición de Cuentas"/>
    <s v="ACT_268"/>
    <s v="Desarrollar un foro virtual de una temática relacionada con Transito y transporte Terrestre"/>
    <s v="DTTTA"/>
    <n v="4.4642857142857152E-4"/>
    <s v="Feb"/>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Mar"/>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Abr"/>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May"/>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Jun"/>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Jul"/>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Ago"/>
    <n v="0"/>
    <n v="0"/>
    <n v="0"/>
    <s v="Por Ejecutar"/>
    <n v="0"/>
    <n v="0"/>
    <n v="0"/>
    <m/>
    <m/>
  </r>
  <r>
    <n v="228"/>
    <s v="OE1;PR_10;ACT_268"/>
    <x v="0"/>
    <s v="Fortalecer la Vigilancia."/>
    <s v="PR_10"/>
    <n v="11"/>
    <x v="0"/>
    <s v="PAI_07 - Rendición de Cuentas"/>
    <s v="ACT_268"/>
    <s v="Desarrollar un foro virtual de una temática relacionada con Transito y transporte Terrestre"/>
    <s v="DTTTA"/>
    <n v="4.4642857142857152E-4"/>
    <s v="Sep"/>
    <n v="1"/>
    <n v="0"/>
    <n v="0"/>
    <s v="Por Ejecutar"/>
    <n v="1"/>
    <n v="0"/>
    <n v="0"/>
    <m/>
    <m/>
  </r>
  <r>
    <n v="228"/>
    <s v="OE1;PR_10;ACT_268"/>
    <x v="0"/>
    <s v="Fortalecer la Vigilancia."/>
    <s v="PR_10"/>
    <n v="11"/>
    <x v="0"/>
    <s v="PAI_07 - Rendición de Cuentas"/>
    <s v="ACT_268"/>
    <s v="Desarrollar un foro virtual de una temática relacionada con Transito y transporte Terrestre"/>
    <s v="DTTTA"/>
    <n v="4.4642857142857152E-4"/>
    <s v="Oct"/>
    <n v="0"/>
    <n v="0"/>
    <n v="0"/>
    <s v="Por Ejecutar"/>
    <n v="1"/>
    <n v="0"/>
    <n v="0"/>
    <m/>
    <m/>
  </r>
  <r>
    <n v="228"/>
    <s v="OE1;PR_10;ACT_268"/>
    <x v="0"/>
    <s v="Fortalecer la Vigilancia."/>
    <s v="PR_10"/>
    <n v="11"/>
    <x v="0"/>
    <s v="PAI_07 - Rendición de Cuentas"/>
    <s v="ACT_268"/>
    <s v="Desarrollar un foro virtual de una temática relacionada con Transito y transporte Terrestre"/>
    <s v="DTTTA"/>
    <n v="4.4642857142857152E-4"/>
    <s v="Nov"/>
    <n v="0"/>
    <n v="0"/>
    <n v="0"/>
    <s v="Por Ejecutar"/>
    <n v="1"/>
    <n v="0"/>
    <n v="0"/>
    <m/>
    <m/>
  </r>
  <r>
    <n v="228"/>
    <s v="OE1;PR_10;ACT_268"/>
    <x v="0"/>
    <s v="Fortalecer la Vigilancia."/>
    <s v="PR_10"/>
    <n v="11"/>
    <x v="0"/>
    <s v="PAI_07 - Rendición de Cuentas"/>
    <s v="ACT_268"/>
    <s v="Desarrollar un foro virtual de una temática relacionada con Transito y transporte Terrestre"/>
    <s v="DTTTA"/>
    <n v="4.4642857142857152E-4"/>
    <s v="Dic"/>
    <n v="0"/>
    <n v="0"/>
    <n v="0"/>
    <s v="Por Ejecutar"/>
    <n v="1"/>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Ene"/>
    <n v="0"/>
    <n v="0"/>
    <n v="0"/>
    <s v="Por Ejecutar"/>
    <n v="0"/>
    <n v="0"/>
    <n v="0"/>
    <n v="1"/>
    <n v="0"/>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Feb"/>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Mar"/>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Abr"/>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May"/>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Jun"/>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Jul"/>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Ago"/>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Sep"/>
    <n v="0"/>
    <n v="0"/>
    <n v="0"/>
    <s v="Por Ejecutar"/>
    <n v="0"/>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Oct"/>
    <n v="1"/>
    <n v="0"/>
    <n v="0"/>
    <s v="Por Ejecutar"/>
    <n v="1"/>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Nov"/>
    <n v="0"/>
    <n v="0"/>
    <n v="0"/>
    <s v="Por Ejecutar"/>
    <n v="1"/>
    <n v="0"/>
    <n v="0"/>
    <m/>
    <m/>
  </r>
  <r>
    <n v="229"/>
    <s v="OE1;PR_10;ACT_289"/>
    <x v="0"/>
    <s v="Fortalecer la Vigilancia."/>
    <s v="PR_10"/>
    <n v="11"/>
    <x v="0"/>
    <s v="PAI_07 - Rendición de Cuentas"/>
    <s v="ACT_289"/>
    <s v="Desarrollar un foro virtual de una temática relacionada con la Protección al usuario de los servicios de transporte"/>
    <s v="DPU"/>
    <n v="4.4642857142857152E-4"/>
    <s v="Dic"/>
    <n v="0"/>
    <n v="0"/>
    <n v="0"/>
    <s v="Por Ejecutar"/>
    <n v="1"/>
    <n v="0"/>
    <n v="0"/>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Ene"/>
    <n v="0"/>
    <n v="0"/>
    <n v="0"/>
    <s v="Por Ejecutar"/>
    <n v="0"/>
    <n v="0"/>
    <n v="0"/>
    <n v="1"/>
    <n v="1"/>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Feb"/>
    <n v="0"/>
    <n v="0"/>
    <n v="0"/>
    <s v="Por Ejecutar"/>
    <n v="0"/>
    <n v="0"/>
    <n v="0"/>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Mar"/>
    <n v="0"/>
    <n v="0"/>
    <n v="0"/>
    <s v="Por Ejecutar"/>
    <n v="0"/>
    <n v="0"/>
    <n v="0"/>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Abr"/>
    <n v="0"/>
    <n v="0"/>
    <n v="0"/>
    <s v="Por Ejecutar"/>
    <n v="0"/>
    <n v="0"/>
    <n v="0"/>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May"/>
    <n v="0"/>
    <n v="0"/>
    <n v="0"/>
    <s v="Por Ejecutar"/>
    <n v="0"/>
    <n v="0"/>
    <n v="0"/>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Jun"/>
    <n v="1"/>
    <n v="1"/>
    <n v="1"/>
    <s v="Culminada"/>
    <n v="1"/>
    <n v="1"/>
    <n v="1"/>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Jul"/>
    <n v="0"/>
    <n v="0"/>
    <n v="0"/>
    <s v="Por Ejecutar"/>
    <n v="1"/>
    <n v="1"/>
    <n v="1"/>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Ago"/>
    <n v="0"/>
    <n v="0"/>
    <n v="0"/>
    <s v="Por Ejecutar"/>
    <n v="1"/>
    <n v="1"/>
    <n v="1"/>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Sep"/>
    <n v="0"/>
    <n v="0"/>
    <n v="0"/>
    <s v="Por Ejecutar"/>
    <n v="1"/>
    <n v="1"/>
    <n v="1"/>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Oct"/>
    <n v="0"/>
    <n v="0"/>
    <n v="0"/>
    <s v="Por Ejecutar"/>
    <n v="1"/>
    <n v="1"/>
    <n v="1"/>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Nov"/>
    <n v="0"/>
    <n v="0"/>
    <n v="0"/>
    <s v="Por Ejecutar"/>
    <n v="1"/>
    <n v="1"/>
    <n v="1"/>
    <m/>
    <m/>
  </r>
  <r>
    <n v="230"/>
    <s v="OE1;PR_10;ACT_249"/>
    <x v="0"/>
    <s v="Fortalecer la Vigilancia."/>
    <s v="PR_10"/>
    <n v="11"/>
    <x v="0"/>
    <s v="PAI_07 - Rendición de Cuentas"/>
    <s v="ACT_249"/>
    <s v="Desarrollar un chat temáticos de un tema relacionado con las acciones desarrolladas por la Delegatura de Concesiones e Infraestructura"/>
    <s v="DCI"/>
    <n v="4.4642857142857152E-4"/>
    <s v="Dic"/>
    <n v="0"/>
    <n v="0"/>
    <n v="0"/>
    <s v="Por Ejecutar"/>
    <n v="1"/>
    <n v="1"/>
    <n v="1"/>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Ene"/>
    <n v="0"/>
    <n v="0"/>
    <n v="0"/>
    <s v="Por Ejecutar"/>
    <n v="0"/>
    <n v="0"/>
    <n v="0"/>
    <n v="1"/>
    <n v="0"/>
  </r>
  <r>
    <n v="231"/>
    <s v="OE1;PR_10;ACT_225"/>
    <x v="0"/>
    <s v="Fortalecer la Vigilancia."/>
    <s v="PR_10"/>
    <n v="11"/>
    <x v="0"/>
    <s v="PAI_07 - Rendición de Cuentas"/>
    <s v="ACT_225"/>
    <s v="Desarrollar un chat temático de un tema relacionado con las acciones desarrolladas por la Delegatura de Puertos"/>
    <s v="DP"/>
    <n v="4.4642857142857152E-4"/>
    <s v="Feb"/>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Mar"/>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Abr"/>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May"/>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Jun"/>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Jul"/>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Ago"/>
    <n v="0"/>
    <n v="0"/>
    <n v="0"/>
    <s v="Por Ejecutar"/>
    <n v="0"/>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Sep"/>
    <n v="0.2"/>
    <n v="0"/>
    <n v="0"/>
    <s v="Por Ejecutar"/>
    <n v="0.2"/>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Oct"/>
    <n v="0"/>
    <n v="0"/>
    <n v="0"/>
    <s v="Por Ejecutar"/>
    <n v="0.2"/>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Nov"/>
    <n v="0.8"/>
    <n v="0"/>
    <n v="0"/>
    <s v="Por Ejecutar"/>
    <n v="1"/>
    <n v="0"/>
    <n v="0"/>
    <m/>
    <m/>
  </r>
  <r>
    <n v="231"/>
    <s v="OE1;PR_10;ACT_225"/>
    <x v="0"/>
    <s v="Fortalecer la Vigilancia."/>
    <s v="PR_10"/>
    <n v="11"/>
    <x v="0"/>
    <s v="PAI_07 - Rendición de Cuentas"/>
    <s v="ACT_225"/>
    <s v="Desarrollar un chat temático de un tema relacionado con las acciones desarrolladas por la Delegatura de Puertos"/>
    <s v="DP"/>
    <n v="4.4642857142857152E-4"/>
    <s v="Dic"/>
    <n v="0"/>
    <n v="0"/>
    <n v="0"/>
    <s v="Por Ejecutar"/>
    <n v="1"/>
    <n v="0"/>
    <n v="0"/>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Ene"/>
    <n v="0"/>
    <n v="0"/>
    <n v="0"/>
    <s v="Por Ejecutar"/>
    <n v="0"/>
    <n v="0"/>
    <n v="0"/>
    <n v="1"/>
    <n v="0.8"/>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Feb"/>
    <n v="0.2"/>
    <n v="0.2"/>
    <n v="1"/>
    <s v="Culminada"/>
    <n v="0.2"/>
    <n v="0.2"/>
    <n v="1"/>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Mar"/>
    <n v="0.2"/>
    <n v="0.2"/>
    <n v="1"/>
    <s v="Culminada"/>
    <n v="0.4"/>
    <n v="0.4"/>
    <n v="1"/>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Abr"/>
    <n v="0"/>
    <n v="0.1"/>
    <n v="0"/>
    <s v="Por Ejecutar"/>
    <n v="0.4"/>
    <n v="0.5"/>
    <n v="1.25"/>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May"/>
    <n v="0"/>
    <n v="0.1"/>
    <n v="0"/>
    <s v="Por Ejecutar"/>
    <n v="0.4"/>
    <n v="0.6"/>
    <n v="1.4999999999999998"/>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Jun"/>
    <n v="0.2"/>
    <n v="0.2"/>
    <n v="1"/>
    <s v="Culminada"/>
    <n v="0.60000000000000009"/>
    <n v="0.8"/>
    <n v="1.3333333333333333"/>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Jul"/>
    <n v="0"/>
    <n v="0"/>
    <n v="0"/>
    <s v="Por Ejecutar"/>
    <n v="0.60000000000000009"/>
    <n v="0.8"/>
    <n v="1.3333333333333333"/>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Ago"/>
    <n v="0"/>
    <n v="0"/>
    <n v="0"/>
    <s v="Por Ejecutar"/>
    <n v="0.60000000000000009"/>
    <n v="0.8"/>
    <n v="1.3333333333333333"/>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Sep"/>
    <n v="0.2"/>
    <n v="0"/>
    <n v="0"/>
    <s v="Por Ejecutar"/>
    <n v="0.8"/>
    <n v="0.8"/>
    <n v="1"/>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Oct"/>
    <n v="0"/>
    <n v="0"/>
    <n v="0"/>
    <s v="Por Ejecutar"/>
    <n v="0.8"/>
    <n v="0.8"/>
    <n v="1"/>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Nov"/>
    <n v="0"/>
    <n v="0"/>
    <n v="0"/>
    <s v="Por Ejecutar"/>
    <n v="0.8"/>
    <n v="0.8"/>
    <n v="1"/>
    <m/>
    <m/>
  </r>
  <r>
    <n v="232"/>
    <s v="OE1;PR_10;ACT_206"/>
    <x v="0"/>
    <s v="Fortalecer la Vigilancia."/>
    <s v="PR_10"/>
    <n v="11"/>
    <x v="0"/>
    <s v="PAI_07 - Rendición de Cuentas"/>
    <s v="ACT_206"/>
    <s v="Llevar a cabo reuniones con la ciudadanía, vigilados y organizaciones cívicas para escuchar sus requerimientos y expectativas frente a las actividades misionales de la entidad y su proceso de rendición de cuentas (mesas de trabajo)"/>
    <s v="DP"/>
    <n v="4.4642857142857152E-4"/>
    <s v="Dic"/>
    <n v="0.2"/>
    <n v="0"/>
    <n v="0"/>
    <s v="Por Ejecutar"/>
    <n v="1"/>
    <n v="0.8"/>
    <n v="0.8"/>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Ene"/>
    <n v="0"/>
    <n v="0"/>
    <n v="0"/>
    <s v="Por Ejecutar"/>
    <n v="0"/>
    <n v="0"/>
    <n v="0"/>
    <n v="31"/>
    <n v="30"/>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Feb"/>
    <n v="0"/>
    <n v="0"/>
    <n v="0"/>
    <s v="Por Ejecutar"/>
    <n v="0"/>
    <n v="0"/>
    <n v="0"/>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Mar"/>
    <n v="1"/>
    <n v="1"/>
    <n v="1"/>
    <s v="Culminada"/>
    <n v="1"/>
    <n v="1"/>
    <n v="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Abr"/>
    <n v="11"/>
    <n v="11"/>
    <n v="1"/>
    <s v="Culminada"/>
    <n v="12"/>
    <n v="12"/>
    <n v="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May"/>
    <n v="18"/>
    <n v="18"/>
    <n v="1"/>
    <s v="Culminada"/>
    <n v="30"/>
    <n v="30"/>
    <n v="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Jun"/>
    <n v="0"/>
    <n v="0"/>
    <n v="0"/>
    <s v="Por Ejecutar"/>
    <n v="30"/>
    <n v="30"/>
    <n v="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Jul"/>
    <n v="0"/>
    <n v="0"/>
    <n v="0"/>
    <s v="Por Ejecutar"/>
    <n v="30"/>
    <n v="30"/>
    <n v="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Ago"/>
    <n v="0"/>
    <n v="0"/>
    <n v="0"/>
    <s v="Por Ejecutar"/>
    <n v="30"/>
    <n v="30"/>
    <n v="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Sep"/>
    <n v="1"/>
    <n v="0"/>
    <n v="0"/>
    <s v="Por Ejecutar"/>
    <n v="31"/>
    <n v="30"/>
    <n v="0.96774193548387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Oct"/>
    <n v="0"/>
    <n v="0"/>
    <n v="0"/>
    <s v="Por Ejecutar"/>
    <n v="31"/>
    <n v="30"/>
    <n v="0.96774193548387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Nov"/>
    <n v="0"/>
    <n v="0"/>
    <n v="0"/>
    <s v="Por Ejecutar"/>
    <n v="31"/>
    <n v="30"/>
    <n v="0.967741935483871"/>
    <m/>
    <m/>
  </r>
  <r>
    <n v="233"/>
    <s v="OE1;PR_10;ACT_207"/>
    <x v="0"/>
    <s v="Fortalecer la Vigilancia."/>
    <s v="PR_10"/>
    <n v="11"/>
    <x v="0"/>
    <s v="PAI_07 - Rendición de Cuentas"/>
    <s v="ACT_207"/>
    <s v="Llevar a cabo reuniones con la ciudadanía, vigilados y organizaciones cívicas para escuchar sus requerimientos y expectativas frente a las actividades misionales de la entidad y su proceso de rendición de cuentas (mesas de trabajo)"/>
    <s v="DCI"/>
    <n v="4.4642857142857152E-4"/>
    <s v="Dic"/>
    <n v="0"/>
    <n v="0"/>
    <n v="0"/>
    <s v="Por Ejecutar"/>
    <n v="31"/>
    <n v="30"/>
    <n v="0.967741935483871"/>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Ene"/>
    <n v="16"/>
    <n v="16"/>
    <n v="1"/>
    <s v="Culminada"/>
    <n v="16"/>
    <n v="16"/>
    <n v="1"/>
    <n v="126"/>
    <n v="75"/>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Feb"/>
    <n v="15"/>
    <n v="15"/>
    <n v="1"/>
    <s v="Culminada"/>
    <n v="31"/>
    <n v="31"/>
    <n v="1"/>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Mar"/>
    <n v="17"/>
    <n v="17"/>
    <n v="1"/>
    <s v="Culminada"/>
    <n v="48"/>
    <n v="48"/>
    <n v="1"/>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Abr"/>
    <n v="10"/>
    <n v="10"/>
    <n v="1"/>
    <s v="Culminada"/>
    <n v="58"/>
    <n v="58"/>
    <n v="1"/>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May"/>
    <n v="12"/>
    <n v="12"/>
    <n v="1"/>
    <s v="Culminada"/>
    <n v="70"/>
    <n v="70"/>
    <n v="1"/>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Jun"/>
    <n v="8"/>
    <n v="5"/>
    <n v="0.625"/>
    <s v="En Tramite"/>
    <n v="78"/>
    <n v="75"/>
    <n v="0.96153846153846156"/>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Jul"/>
    <n v="8"/>
    <n v="0"/>
    <n v="0"/>
    <s v="Por Ejecutar"/>
    <n v="86"/>
    <n v="75"/>
    <n v="0.87209302325581395"/>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Ago"/>
    <n v="8"/>
    <n v="0"/>
    <n v="0"/>
    <s v="Por Ejecutar"/>
    <n v="94"/>
    <n v="75"/>
    <n v="0.7978723404255319"/>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Sep"/>
    <n v="8"/>
    <n v="0"/>
    <n v="0"/>
    <s v="Por Ejecutar"/>
    <n v="102"/>
    <n v="75"/>
    <n v="0.73529411764705888"/>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Oct"/>
    <n v="8"/>
    <n v="0"/>
    <n v="0"/>
    <s v="Por Ejecutar"/>
    <n v="110"/>
    <n v="75"/>
    <n v="0.68181818181818177"/>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Nov"/>
    <n v="8"/>
    <n v="0"/>
    <n v="0"/>
    <s v="Por Ejecutar"/>
    <n v="118"/>
    <n v="75"/>
    <n v="0.63559322033898302"/>
    <m/>
    <m/>
  </r>
  <r>
    <n v="234"/>
    <s v="OE1;PR_10;ACT_208"/>
    <x v="0"/>
    <s v="Fortalecer la Vigilancia."/>
    <s v="PR_10"/>
    <n v="11"/>
    <x v="0"/>
    <s v="PAI_07 - Rendición de Cuentas"/>
    <s v="ACT_208"/>
    <s v="Llevar a cabo reuniones con la ciudadanía, vigilados y organizaciones cívicas para escuchar sus requerimientos y expectativas frente a las actividades misionales de la entidad y su proceso de rendición de cuentas (mesas de trabajo)"/>
    <s v="DTTTA"/>
    <n v="4.4642857142857152E-4"/>
    <s v="Dic"/>
    <n v="8"/>
    <n v="0"/>
    <n v="0"/>
    <s v="Por Ejecutar"/>
    <n v="126"/>
    <n v="75"/>
    <n v="0.59523809523809523"/>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Ene"/>
    <n v="0"/>
    <n v="0"/>
    <n v="0"/>
    <s v="Por Ejecutar"/>
    <n v="0"/>
    <n v="0"/>
    <n v="0"/>
    <n v="1"/>
    <n v="0"/>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Feb"/>
    <n v="0"/>
    <n v="0"/>
    <n v="0"/>
    <s v="Por Ejecutar"/>
    <n v="0"/>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Mar"/>
    <n v="0"/>
    <n v="0"/>
    <n v="0"/>
    <s v="Por Ejecutar"/>
    <n v="0"/>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Abr"/>
    <n v="0"/>
    <n v="0"/>
    <n v="0"/>
    <s v="Por Ejecutar"/>
    <n v="0"/>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May"/>
    <n v="0"/>
    <n v="0"/>
    <n v="0"/>
    <s v="Por Ejecutar"/>
    <n v="0"/>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Jun"/>
    <n v="1"/>
    <n v="0"/>
    <n v="0"/>
    <s v="Por Ejecutar"/>
    <n v="1"/>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Jul"/>
    <n v="0"/>
    <n v="0"/>
    <n v="0"/>
    <s v="Por Ejecutar"/>
    <n v="1"/>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Ago"/>
    <n v="0"/>
    <n v="0"/>
    <n v="0"/>
    <s v="Por Ejecutar"/>
    <n v="1"/>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Sep"/>
    <n v="0"/>
    <n v="0"/>
    <n v="0"/>
    <s v="Por Ejecutar"/>
    <n v="1"/>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Oct"/>
    <n v="0"/>
    <n v="0"/>
    <n v="0"/>
    <s v="Por Ejecutar"/>
    <n v="1"/>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Nov"/>
    <n v="0"/>
    <n v="0"/>
    <n v="0"/>
    <s v="Por Ejecutar"/>
    <n v="1"/>
    <n v="0"/>
    <n v="0"/>
    <m/>
    <m/>
  </r>
  <r>
    <n v="235"/>
    <s v="OE1;PR_10;ACT_103"/>
    <x v="0"/>
    <s v="Fortalecer la Vigilancia."/>
    <s v="PR_10"/>
    <n v="11"/>
    <x v="0"/>
    <s v="PAI_07 - Rendición de Cuentas"/>
    <s v="ACT_103"/>
    <s v="Publicar encuestas web en el portal de la entidad preguntando a la ciudadanía acerca de las principales temáticas que desea se aborden en la rendición de cuentas"/>
    <s v="OAP"/>
    <n v="4.4642857142857152E-4"/>
    <s v="Dic"/>
    <n v="0"/>
    <n v="0"/>
    <n v="0"/>
    <s v="Por Ejecutar"/>
    <n v="1"/>
    <n v="0"/>
    <n v="0"/>
    <m/>
    <m/>
  </r>
  <r>
    <n v="236"/>
    <s v="OE1;PR_10;ACT_104"/>
    <x v="0"/>
    <s v="Fortalecer la Vigilancia."/>
    <s v="PR_10"/>
    <n v="11"/>
    <x v="0"/>
    <s v="PAI_07 - Rendición de Cuentas"/>
    <s v="ACT_104"/>
    <s v="Realizar audiencia virtual de rendición de cuentas "/>
    <s v="OAP"/>
    <n v="4.4642857142857152E-4"/>
    <s v="Ene"/>
    <n v="0"/>
    <n v="0"/>
    <n v="0"/>
    <s v="Por Ejecutar"/>
    <n v="0"/>
    <n v="0"/>
    <n v="0"/>
    <n v="1"/>
    <n v="0"/>
  </r>
  <r>
    <n v="236"/>
    <s v="OE1;PR_10;ACT_104"/>
    <x v="0"/>
    <s v="Fortalecer la Vigilancia."/>
    <s v="PR_10"/>
    <n v="11"/>
    <x v="0"/>
    <s v="PAI_07 - Rendición de Cuentas"/>
    <s v="ACT_104"/>
    <s v="Realizar audiencia virtual de rendición de cuentas "/>
    <s v="OAP"/>
    <n v="4.4642857142857152E-4"/>
    <s v="Feb"/>
    <n v="0"/>
    <n v="0"/>
    <n v="0"/>
    <s v="Por Ejecutar"/>
    <n v="0"/>
    <n v="0"/>
    <n v="0"/>
    <m/>
    <m/>
  </r>
  <r>
    <n v="236"/>
    <s v="OE1;PR_10;ACT_104"/>
    <x v="0"/>
    <s v="Fortalecer la Vigilancia."/>
    <s v="PR_10"/>
    <n v="11"/>
    <x v="0"/>
    <s v="PAI_07 - Rendición de Cuentas"/>
    <s v="ACT_104"/>
    <s v="Realizar audiencia virtual de rendición de cuentas "/>
    <s v="OAP"/>
    <n v="4.4642857142857152E-4"/>
    <s v="Mar"/>
    <n v="0"/>
    <n v="0"/>
    <n v="0"/>
    <s v="Por Ejecutar"/>
    <n v="0"/>
    <n v="0"/>
    <n v="0"/>
    <m/>
    <m/>
  </r>
  <r>
    <n v="236"/>
    <s v="OE1;PR_10;ACT_104"/>
    <x v="0"/>
    <s v="Fortalecer la Vigilancia."/>
    <s v="PR_10"/>
    <n v="11"/>
    <x v="0"/>
    <s v="PAI_07 - Rendición de Cuentas"/>
    <s v="ACT_104"/>
    <s v="Realizar audiencia virtual de rendición de cuentas "/>
    <s v="OAP"/>
    <n v="4.4642857142857152E-4"/>
    <s v="Abr"/>
    <n v="0"/>
    <n v="0"/>
    <n v="0"/>
    <s v="Por Ejecutar"/>
    <n v="0"/>
    <n v="0"/>
    <n v="0"/>
    <m/>
    <m/>
  </r>
  <r>
    <n v="236"/>
    <s v="OE1;PR_10;ACT_104"/>
    <x v="0"/>
    <s v="Fortalecer la Vigilancia."/>
    <s v="PR_10"/>
    <n v="11"/>
    <x v="0"/>
    <s v="PAI_07 - Rendición de Cuentas"/>
    <s v="ACT_104"/>
    <s v="Realizar audiencia virtual de rendición de cuentas "/>
    <s v="OAP"/>
    <n v="4.4642857142857152E-4"/>
    <s v="May"/>
    <n v="0"/>
    <n v="0"/>
    <n v="0"/>
    <s v="Por Ejecutar"/>
    <n v="0"/>
    <n v="0"/>
    <n v="0"/>
    <m/>
    <m/>
  </r>
  <r>
    <n v="236"/>
    <s v="OE1;PR_10;ACT_104"/>
    <x v="0"/>
    <s v="Fortalecer la Vigilancia."/>
    <s v="PR_10"/>
    <n v="11"/>
    <x v="0"/>
    <s v="PAI_07 - Rendición de Cuentas"/>
    <s v="ACT_104"/>
    <s v="Realizar audiencia virtual de rendición de cuentas "/>
    <s v="OAP"/>
    <n v="4.4642857142857152E-4"/>
    <s v="Jun"/>
    <n v="0"/>
    <n v="0"/>
    <n v="0"/>
    <s v="Por Ejecutar"/>
    <n v="0"/>
    <n v="0"/>
    <n v="0"/>
    <m/>
    <m/>
  </r>
  <r>
    <n v="236"/>
    <s v="OE1;PR_10;ACT_104"/>
    <x v="0"/>
    <s v="Fortalecer la Vigilancia."/>
    <s v="PR_10"/>
    <n v="11"/>
    <x v="0"/>
    <s v="PAI_07 - Rendición de Cuentas"/>
    <s v="ACT_104"/>
    <s v="Realizar audiencia virtual de rendición de cuentas "/>
    <s v="OAP"/>
    <n v="4.4642857142857152E-4"/>
    <s v="Jul"/>
    <n v="0"/>
    <n v="0"/>
    <n v="0"/>
    <s v="Por Ejecutar"/>
    <n v="0"/>
    <n v="0"/>
    <n v="0"/>
    <m/>
    <m/>
  </r>
  <r>
    <n v="236"/>
    <s v="OE1;PR_10;ACT_104"/>
    <x v="0"/>
    <s v="Fortalecer la Vigilancia."/>
    <s v="PR_10"/>
    <n v="11"/>
    <x v="0"/>
    <s v="PAI_07 - Rendición de Cuentas"/>
    <s v="ACT_104"/>
    <s v="Realizar audiencia virtual de rendición de cuentas "/>
    <s v="OAP"/>
    <n v="4.4642857142857152E-4"/>
    <s v="Ago"/>
    <n v="0"/>
    <n v="0"/>
    <n v="0"/>
    <s v="Por Ejecutar"/>
    <n v="0"/>
    <n v="0"/>
    <n v="0"/>
    <m/>
    <m/>
  </r>
  <r>
    <n v="236"/>
    <s v="OE1;PR_10;ACT_104"/>
    <x v="0"/>
    <s v="Fortalecer la Vigilancia."/>
    <s v="PR_10"/>
    <n v="11"/>
    <x v="0"/>
    <s v="PAI_07 - Rendición de Cuentas"/>
    <s v="ACT_104"/>
    <s v="Realizar audiencia virtual de rendición de cuentas "/>
    <s v="OAP"/>
    <n v="4.4642857142857152E-4"/>
    <s v="Sep"/>
    <n v="0"/>
    <n v="0"/>
    <n v="0"/>
    <s v="Por Ejecutar"/>
    <n v="0"/>
    <n v="0"/>
    <n v="0"/>
    <m/>
    <m/>
  </r>
  <r>
    <n v="236"/>
    <s v="OE1;PR_10;ACT_104"/>
    <x v="0"/>
    <s v="Fortalecer la Vigilancia."/>
    <s v="PR_10"/>
    <n v="11"/>
    <x v="0"/>
    <s v="PAI_07 - Rendición de Cuentas"/>
    <s v="ACT_104"/>
    <s v="Realizar audiencia virtual de rendición de cuentas "/>
    <s v="OAP"/>
    <n v="4.4642857142857152E-4"/>
    <s v="Oct"/>
    <n v="1"/>
    <n v="0"/>
    <n v="0"/>
    <s v="Por Ejecutar"/>
    <n v="1"/>
    <n v="0"/>
    <n v="0"/>
    <m/>
    <m/>
  </r>
  <r>
    <n v="236"/>
    <s v="OE1;PR_10;ACT_104"/>
    <x v="0"/>
    <s v="Fortalecer la Vigilancia."/>
    <s v="PR_10"/>
    <n v="11"/>
    <x v="0"/>
    <s v="PAI_07 - Rendición de Cuentas"/>
    <s v="ACT_104"/>
    <s v="Realizar audiencia virtual de rendición de cuentas "/>
    <s v="OAP"/>
    <n v="4.4642857142857152E-4"/>
    <s v="Nov"/>
    <n v="0"/>
    <n v="0"/>
    <n v="0"/>
    <s v="Por Ejecutar"/>
    <n v="1"/>
    <n v="0"/>
    <n v="0"/>
    <m/>
    <m/>
  </r>
  <r>
    <n v="236"/>
    <s v="OE1;PR_10;ACT_104"/>
    <x v="0"/>
    <s v="Fortalecer la Vigilancia."/>
    <s v="PR_10"/>
    <n v="11"/>
    <x v="0"/>
    <s v="PAI_07 - Rendición de Cuentas"/>
    <s v="ACT_104"/>
    <s v="Realizar audiencia virtual de rendición de cuentas "/>
    <s v="OAP"/>
    <n v="4.4642857142857152E-4"/>
    <s v="Dic"/>
    <n v="0"/>
    <n v="0"/>
    <n v="0"/>
    <s v="Por Ejecutar"/>
    <n v="1"/>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Ene"/>
    <n v="0"/>
    <n v="0"/>
    <n v="0"/>
    <s v="Por Ejecutar"/>
    <n v="0"/>
    <n v="0"/>
    <n v="0"/>
    <n v="1"/>
    <n v="0"/>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Feb"/>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Mar"/>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Abr"/>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May"/>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Jun"/>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Jul"/>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Ago"/>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Sep"/>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Oct"/>
    <n v="0"/>
    <n v="0"/>
    <n v="0"/>
    <s v="Por Ejecutar"/>
    <n v="0"/>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Nov"/>
    <n v="1"/>
    <n v="0"/>
    <n v="0"/>
    <s v="Por Ejecutar"/>
    <n v="1"/>
    <n v="0"/>
    <n v="0"/>
    <m/>
    <m/>
  </r>
  <r>
    <n v="237"/>
    <s v="OE1;PR_10;ACT_105"/>
    <x v="0"/>
    <s v="Fortalecer la Vigilancia."/>
    <s v="PR_10"/>
    <n v="11"/>
    <x v="0"/>
    <s v="PAI_07 - Rendición de Cuentas"/>
    <s v="ACT_105"/>
    <s v="Realizar audiencia pública de rendición de cuentas  presencial (depende de los recursos financieros de la entidad y de una posible convocatoria a una audiencia sectorial por parte del Mintransporte)"/>
    <s v="OAP"/>
    <n v="4.4642857142857152E-4"/>
    <s v="Dic"/>
    <n v="0"/>
    <n v="0"/>
    <n v="0"/>
    <s v="Por Ejecutar"/>
    <n v="1"/>
    <n v="0"/>
    <n v="0"/>
    <m/>
    <m/>
  </r>
  <r>
    <n v="238"/>
    <s v="OE1;PR_10;ACT_94"/>
    <x v="0"/>
    <s v="Fortalecer la Vigilancia."/>
    <s v="PR_10"/>
    <n v="11"/>
    <x v="0"/>
    <s v="PAI_07 - Rendición de Cuentas"/>
    <s v="ACT_94"/>
    <s v="Documentar compromisos, inquietudes y respuestas entregadas a la ciudadanía en mesas de trabajo, chats y foros"/>
    <s v="DP"/>
    <n v="4.4642857142857152E-4"/>
    <s v="Ene"/>
    <n v="0"/>
    <n v="0"/>
    <n v="0"/>
    <s v="Por Ejecutar"/>
    <n v="0"/>
    <n v="0"/>
    <n v="0"/>
    <n v="1"/>
    <n v="0.8"/>
  </r>
  <r>
    <n v="238"/>
    <s v="OE1;PR_10;ACT_94"/>
    <x v="0"/>
    <s v="Fortalecer la Vigilancia."/>
    <s v="PR_10"/>
    <n v="11"/>
    <x v="0"/>
    <s v="PAI_07 - Rendición de Cuentas"/>
    <s v="ACT_94"/>
    <s v="Documentar compromisos, inquietudes y respuestas entregadas a la ciudadanía en mesas de trabajo, chats y foros"/>
    <s v="DP"/>
    <n v="4.4642857142857152E-4"/>
    <s v="Feb"/>
    <n v="0.2"/>
    <n v="0.2"/>
    <n v="1"/>
    <s v="Culminada"/>
    <n v="0.2"/>
    <n v="0.2"/>
    <n v="1"/>
    <m/>
    <m/>
  </r>
  <r>
    <n v="238"/>
    <s v="OE1;PR_10;ACT_94"/>
    <x v="0"/>
    <s v="Fortalecer la Vigilancia."/>
    <s v="PR_10"/>
    <n v="11"/>
    <x v="0"/>
    <s v="PAI_07 - Rendición de Cuentas"/>
    <s v="ACT_94"/>
    <s v="Documentar compromisos, inquietudes y respuestas entregadas a la ciudadanía en mesas de trabajo, chats y foros"/>
    <s v="DP"/>
    <n v="4.4642857142857152E-4"/>
    <s v="Mar"/>
    <n v="0.2"/>
    <n v="0.2"/>
    <n v="1"/>
    <s v="Culminada"/>
    <n v="0.4"/>
    <n v="0.4"/>
    <n v="1"/>
    <m/>
    <m/>
  </r>
  <r>
    <n v="238"/>
    <s v="OE1;PR_10;ACT_94"/>
    <x v="0"/>
    <s v="Fortalecer la Vigilancia."/>
    <s v="PR_10"/>
    <n v="11"/>
    <x v="0"/>
    <s v="PAI_07 - Rendición de Cuentas"/>
    <s v="ACT_94"/>
    <s v="Documentar compromisos, inquietudes y respuestas entregadas a la ciudadanía en mesas de trabajo, chats y foros"/>
    <s v="DP"/>
    <n v="4.4642857142857152E-4"/>
    <s v="Abr"/>
    <n v="0"/>
    <n v="0.1"/>
    <n v="0"/>
    <s v="Por Ejecutar"/>
    <n v="0.4"/>
    <n v="0.5"/>
    <n v="1.25"/>
    <m/>
    <m/>
  </r>
  <r>
    <n v="238"/>
    <s v="OE1;PR_10;ACT_94"/>
    <x v="0"/>
    <s v="Fortalecer la Vigilancia."/>
    <s v="PR_10"/>
    <n v="11"/>
    <x v="0"/>
    <s v="PAI_07 - Rendición de Cuentas"/>
    <s v="ACT_94"/>
    <s v="Documentar compromisos, inquietudes y respuestas entregadas a la ciudadanía en mesas de trabajo, chats y foros"/>
    <s v="DP"/>
    <n v="4.4642857142857152E-4"/>
    <s v="May"/>
    <n v="0"/>
    <n v="0.1"/>
    <n v="0"/>
    <s v="Por Ejecutar"/>
    <n v="0.4"/>
    <n v="0.6"/>
    <n v="1.4999999999999998"/>
    <m/>
    <m/>
  </r>
  <r>
    <n v="238"/>
    <s v="OE1;PR_10;ACT_94"/>
    <x v="0"/>
    <s v="Fortalecer la Vigilancia."/>
    <s v="PR_10"/>
    <n v="11"/>
    <x v="0"/>
    <s v="PAI_07 - Rendición de Cuentas"/>
    <s v="ACT_94"/>
    <s v="Documentar compromisos, inquietudes y respuestas entregadas a la ciudadanía en mesas de trabajo, chats y foros"/>
    <s v="DP"/>
    <n v="4.4642857142857152E-4"/>
    <s v="Jun"/>
    <n v="0.2"/>
    <n v="0.2"/>
    <n v="1"/>
    <s v="Culminada"/>
    <n v="0.60000000000000009"/>
    <n v="0.8"/>
    <n v="1.3333333333333333"/>
    <m/>
    <m/>
  </r>
  <r>
    <n v="238"/>
    <s v="OE1;PR_10;ACT_94"/>
    <x v="0"/>
    <s v="Fortalecer la Vigilancia."/>
    <s v="PR_10"/>
    <n v="11"/>
    <x v="0"/>
    <s v="PAI_07 - Rendición de Cuentas"/>
    <s v="ACT_94"/>
    <s v="Documentar compromisos, inquietudes y respuestas entregadas a la ciudadanía en mesas de trabajo, chats y foros"/>
    <s v="DP"/>
    <n v="4.4642857142857152E-4"/>
    <s v="Jul"/>
    <n v="0"/>
    <n v="0"/>
    <n v="0"/>
    <s v="Por Ejecutar"/>
    <n v="0.60000000000000009"/>
    <n v="0.8"/>
    <n v="1.3333333333333333"/>
    <m/>
    <m/>
  </r>
  <r>
    <n v="238"/>
    <s v="OE1;PR_10;ACT_94"/>
    <x v="0"/>
    <s v="Fortalecer la Vigilancia."/>
    <s v="PR_10"/>
    <n v="11"/>
    <x v="0"/>
    <s v="PAI_07 - Rendición de Cuentas"/>
    <s v="ACT_94"/>
    <s v="Documentar compromisos, inquietudes y respuestas entregadas a la ciudadanía en mesas de trabajo, chats y foros"/>
    <s v="DP"/>
    <n v="4.4642857142857152E-4"/>
    <s v="Ago"/>
    <n v="0"/>
    <n v="0"/>
    <n v="0"/>
    <s v="Por Ejecutar"/>
    <n v="0.60000000000000009"/>
    <n v="0.8"/>
    <n v="1.3333333333333333"/>
    <m/>
    <m/>
  </r>
  <r>
    <n v="238"/>
    <s v="OE1;PR_10;ACT_94"/>
    <x v="0"/>
    <s v="Fortalecer la Vigilancia."/>
    <s v="PR_10"/>
    <n v="11"/>
    <x v="0"/>
    <s v="PAI_07 - Rendición de Cuentas"/>
    <s v="ACT_94"/>
    <s v="Documentar compromisos, inquietudes y respuestas entregadas a la ciudadanía en mesas de trabajo, chats y foros"/>
    <s v="DP"/>
    <n v="4.4642857142857152E-4"/>
    <s v="Sep"/>
    <n v="0.2"/>
    <n v="0"/>
    <n v="0"/>
    <s v="Por Ejecutar"/>
    <n v="0.8"/>
    <n v="0.8"/>
    <n v="1"/>
    <m/>
    <m/>
  </r>
  <r>
    <n v="238"/>
    <s v="OE1;PR_10;ACT_94"/>
    <x v="0"/>
    <s v="Fortalecer la Vigilancia."/>
    <s v="PR_10"/>
    <n v="11"/>
    <x v="0"/>
    <s v="PAI_07 - Rendición de Cuentas"/>
    <s v="ACT_94"/>
    <s v="Documentar compromisos, inquietudes y respuestas entregadas a la ciudadanía en mesas de trabajo, chats y foros"/>
    <s v="DP"/>
    <n v="4.4642857142857152E-4"/>
    <s v="Oct"/>
    <n v="0"/>
    <n v="0"/>
    <n v="0"/>
    <s v="Por Ejecutar"/>
    <n v="0.8"/>
    <n v="0.8"/>
    <n v="1"/>
    <m/>
    <m/>
  </r>
  <r>
    <n v="238"/>
    <s v="OE1;PR_10;ACT_94"/>
    <x v="0"/>
    <s v="Fortalecer la Vigilancia."/>
    <s v="PR_10"/>
    <n v="11"/>
    <x v="0"/>
    <s v="PAI_07 - Rendición de Cuentas"/>
    <s v="ACT_94"/>
    <s v="Documentar compromisos, inquietudes y respuestas entregadas a la ciudadanía en mesas de trabajo, chats y foros"/>
    <s v="DP"/>
    <n v="4.4642857142857152E-4"/>
    <s v="Nov"/>
    <n v="0"/>
    <n v="0"/>
    <n v="0"/>
    <s v="Por Ejecutar"/>
    <n v="0.8"/>
    <n v="0.8"/>
    <n v="1"/>
    <m/>
    <m/>
  </r>
  <r>
    <n v="238"/>
    <s v="OE1;PR_10;ACT_94"/>
    <x v="0"/>
    <s v="Fortalecer la Vigilancia."/>
    <s v="PR_10"/>
    <n v="11"/>
    <x v="0"/>
    <s v="PAI_07 - Rendición de Cuentas"/>
    <s v="ACT_94"/>
    <s v="Documentar compromisos, inquietudes y respuestas entregadas a la ciudadanía en mesas de trabajo, chats y foros"/>
    <s v="DP"/>
    <n v="4.4642857142857152E-4"/>
    <s v="Dic"/>
    <n v="0.2"/>
    <n v="0"/>
    <n v="0"/>
    <s v="Por Ejecutar"/>
    <n v="1"/>
    <n v="0.8"/>
    <n v="0.8"/>
    <m/>
    <m/>
  </r>
  <r>
    <n v="239"/>
    <s v="OE1;PR_10;ACT_100"/>
    <x v="0"/>
    <s v="Fortalecer la Vigilancia."/>
    <s v="PR_10"/>
    <n v="11"/>
    <x v="0"/>
    <s v="PAI_07 - Rendición de Cuentas"/>
    <s v="ACT_100"/>
    <s v="Documentar compromisos, inquietudes y respuestas entregadas a la ciudadanía en mesas de trabajo, chats y foros"/>
    <s v="DCI"/>
    <n v="4.4642857142857152E-4"/>
    <s v="Ene"/>
    <n v="0"/>
    <n v="0"/>
    <n v="0"/>
    <s v="Por Ejecutar"/>
    <n v="0"/>
    <n v="0"/>
    <n v="0"/>
    <n v="2"/>
    <n v="1"/>
  </r>
  <r>
    <n v="239"/>
    <s v="OE1;PR_10;ACT_100"/>
    <x v="0"/>
    <s v="Fortalecer la Vigilancia."/>
    <s v="PR_10"/>
    <n v="11"/>
    <x v="0"/>
    <s v="PAI_07 - Rendición de Cuentas"/>
    <s v="ACT_100"/>
    <s v="Documentar compromisos, inquietudes y respuestas entregadas a la ciudadanía en mesas de trabajo, chats y foros"/>
    <s v="DCI"/>
    <n v="4.4642857142857152E-4"/>
    <s v="Feb"/>
    <n v="0"/>
    <n v="0"/>
    <n v="0"/>
    <s v="Por Ejecutar"/>
    <n v="0"/>
    <n v="0"/>
    <n v="0"/>
    <m/>
    <m/>
  </r>
  <r>
    <n v="239"/>
    <s v="OE1;PR_10;ACT_100"/>
    <x v="0"/>
    <s v="Fortalecer la Vigilancia."/>
    <s v="PR_10"/>
    <n v="11"/>
    <x v="0"/>
    <s v="PAI_07 - Rendición de Cuentas"/>
    <s v="ACT_100"/>
    <s v="Documentar compromisos, inquietudes y respuestas entregadas a la ciudadanía en mesas de trabajo, chats y foros"/>
    <s v="DCI"/>
    <n v="4.4642857142857152E-4"/>
    <s v="Mar"/>
    <n v="1"/>
    <n v="1"/>
    <n v="1"/>
    <s v="Culminada"/>
    <n v="1"/>
    <n v="1"/>
    <n v="1"/>
    <m/>
    <m/>
  </r>
  <r>
    <n v="239"/>
    <s v="OE1;PR_10;ACT_100"/>
    <x v="0"/>
    <s v="Fortalecer la Vigilancia."/>
    <s v="PR_10"/>
    <n v="11"/>
    <x v="0"/>
    <s v="PAI_07 - Rendición de Cuentas"/>
    <s v="ACT_100"/>
    <s v="Documentar compromisos, inquietudes y respuestas entregadas a la ciudadanía en mesas de trabajo, chats y foros"/>
    <s v="DCI"/>
    <n v="4.4642857142857152E-4"/>
    <s v="Abr"/>
    <n v="0"/>
    <n v="0"/>
    <n v="0"/>
    <s v="Por Ejecutar"/>
    <n v="1"/>
    <n v="1"/>
    <n v="1"/>
    <m/>
    <m/>
  </r>
  <r>
    <n v="239"/>
    <s v="OE1;PR_10;ACT_100"/>
    <x v="0"/>
    <s v="Fortalecer la Vigilancia."/>
    <s v="PR_10"/>
    <n v="11"/>
    <x v="0"/>
    <s v="PAI_07 - Rendición de Cuentas"/>
    <s v="ACT_100"/>
    <s v="Documentar compromisos, inquietudes y respuestas entregadas a la ciudadanía en mesas de trabajo, chats y foros"/>
    <s v="DCI"/>
    <n v="4.4642857142857152E-4"/>
    <s v="May"/>
    <n v="0"/>
    <n v="0"/>
    <n v="0"/>
    <s v="Por Ejecutar"/>
    <n v="1"/>
    <n v="1"/>
    <n v="1"/>
    <m/>
    <m/>
  </r>
  <r>
    <n v="239"/>
    <s v="OE1;PR_10;ACT_100"/>
    <x v="0"/>
    <s v="Fortalecer la Vigilancia."/>
    <s v="PR_10"/>
    <n v="11"/>
    <x v="0"/>
    <s v="PAI_07 - Rendición de Cuentas"/>
    <s v="ACT_100"/>
    <s v="Documentar compromisos, inquietudes y respuestas entregadas a la ciudadanía en mesas de trabajo, chats y foros"/>
    <s v="DCI"/>
    <n v="4.4642857142857152E-4"/>
    <s v="Jun"/>
    <n v="0"/>
    <n v="0"/>
    <n v="0"/>
    <s v="Por Ejecutar"/>
    <n v="1"/>
    <n v="1"/>
    <n v="1"/>
    <m/>
    <m/>
  </r>
  <r>
    <n v="239"/>
    <s v="OE1;PR_10;ACT_100"/>
    <x v="0"/>
    <s v="Fortalecer la Vigilancia."/>
    <s v="PR_10"/>
    <n v="11"/>
    <x v="0"/>
    <s v="PAI_07 - Rendición de Cuentas"/>
    <s v="ACT_100"/>
    <s v="Documentar compromisos, inquietudes y respuestas entregadas a la ciudadanía en mesas de trabajo, chats y foros"/>
    <s v="DCI"/>
    <n v="4.4642857142857152E-4"/>
    <s v="Jul"/>
    <n v="0"/>
    <n v="0"/>
    <n v="0"/>
    <s v="Por Ejecutar"/>
    <n v="1"/>
    <n v="1"/>
    <n v="1"/>
    <m/>
    <m/>
  </r>
  <r>
    <n v="239"/>
    <s v="OE1;PR_10;ACT_100"/>
    <x v="0"/>
    <s v="Fortalecer la Vigilancia."/>
    <s v="PR_10"/>
    <n v="11"/>
    <x v="0"/>
    <s v="PAI_07 - Rendición de Cuentas"/>
    <s v="ACT_100"/>
    <s v="Documentar compromisos, inquietudes y respuestas entregadas a la ciudadanía en mesas de trabajo, chats y foros"/>
    <s v="DCI"/>
    <n v="4.4642857142857152E-4"/>
    <s v="Ago"/>
    <n v="0"/>
    <n v="0"/>
    <n v="0"/>
    <s v="Por Ejecutar"/>
    <n v="1"/>
    <n v="1"/>
    <n v="1"/>
    <m/>
    <m/>
  </r>
  <r>
    <n v="239"/>
    <s v="OE1;PR_10;ACT_100"/>
    <x v="0"/>
    <s v="Fortalecer la Vigilancia."/>
    <s v="PR_10"/>
    <n v="11"/>
    <x v="0"/>
    <s v="PAI_07 - Rendición de Cuentas"/>
    <s v="ACT_100"/>
    <s v="Documentar compromisos, inquietudes y respuestas entregadas a la ciudadanía en mesas de trabajo, chats y foros"/>
    <s v="DCI"/>
    <n v="4.4642857142857152E-4"/>
    <s v="Sep"/>
    <n v="1"/>
    <n v="0"/>
    <n v="0"/>
    <s v="Por Ejecutar"/>
    <n v="2"/>
    <n v="1"/>
    <n v="0.5"/>
    <m/>
    <m/>
  </r>
  <r>
    <n v="239"/>
    <s v="OE1;PR_10;ACT_100"/>
    <x v="0"/>
    <s v="Fortalecer la Vigilancia."/>
    <s v="PR_10"/>
    <n v="11"/>
    <x v="0"/>
    <s v="PAI_07 - Rendición de Cuentas"/>
    <s v="ACT_100"/>
    <s v="Documentar compromisos, inquietudes y respuestas entregadas a la ciudadanía en mesas de trabajo, chats y foros"/>
    <s v="DCI"/>
    <n v="4.4642857142857152E-4"/>
    <s v="Oct"/>
    <n v="0"/>
    <n v="0"/>
    <n v="0"/>
    <s v="Por Ejecutar"/>
    <n v="2"/>
    <n v="1"/>
    <n v="0.5"/>
    <m/>
    <m/>
  </r>
  <r>
    <n v="239"/>
    <s v="OE1;PR_10;ACT_100"/>
    <x v="0"/>
    <s v="Fortalecer la Vigilancia."/>
    <s v="PR_10"/>
    <n v="11"/>
    <x v="0"/>
    <s v="PAI_07 - Rendición de Cuentas"/>
    <s v="ACT_100"/>
    <s v="Documentar compromisos, inquietudes y respuestas entregadas a la ciudadanía en mesas de trabajo, chats y foros"/>
    <s v="DCI"/>
    <n v="4.4642857142857152E-4"/>
    <s v="Nov"/>
    <n v="0"/>
    <n v="0"/>
    <n v="0"/>
    <s v="Por Ejecutar"/>
    <n v="2"/>
    <n v="1"/>
    <n v="0.5"/>
    <m/>
    <m/>
  </r>
  <r>
    <n v="239"/>
    <s v="OE1;PR_10;ACT_100"/>
    <x v="0"/>
    <s v="Fortalecer la Vigilancia."/>
    <s v="PR_10"/>
    <n v="11"/>
    <x v="0"/>
    <s v="PAI_07 - Rendición de Cuentas"/>
    <s v="ACT_100"/>
    <s v="Documentar compromisos, inquietudes y respuestas entregadas a la ciudadanía en mesas de trabajo, chats y foros"/>
    <s v="DCI"/>
    <n v="4.4642857142857152E-4"/>
    <s v="Dic"/>
    <n v="0"/>
    <n v="0"/>
    <n v="0"/>
    <s v="Por Ejecutar"/>
    <n v="2"/>
    <n v="1"/>
    <n v="0.5"/>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Ene"/>
    <n v="0"/>
    <n v="0"/>
    <n v="0"/>
    <s v="Por Ejecutar"/>
    <n v="0"/>
    <n v="0"/>
    <n v="0"/>
    <n v="1"/>
    <n v="0.53300000000000003"/>
  </r>
  <r>
    <n v="240"/>
    <s v="OE1;PR_10;ACT_122"/>
    <x v="0"/>
    <s v="Fortalecer la Vigilancia."/>
    <s v="PR_10"/>
    <n v="11"/>
    <x v="0"/>
    <s v="PAI_07 - Rendición de Cuentas"/>
    <s v="ACT_122"/>
    <s v="Documentar compromisos, inquietudes y respuestas entregadas a la ciudadanía en mesas de trabajo, chats y foros"/>
    <s v="DTTTA"/>
    <n v="4.4642857142857152E-4"/>
    <s v="Feb"/>
    <n v="0"/>
    <n v="0"/>
    <n v="0"/>
    <s v="Por Ejecutar"/>
    <n v="0"/>
    <n v="0"/>
    <n v="0"/>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Mar"/>
    <n v="0"/>
    <n v="0"/>
    <n v="0"/>
    <s v="Por Ejecutar"/>
    <n v="0"/>
    <n v="0"/>
    <n v="0"/>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Abr"/>
    <n v="0.33400000000000002"/>
    <n v="0.33300000000000002"/>
    <n v="0.99700598802395213"/>
    <s v="Culminada"/>
    <n v="0.33400000000000002"/>
    <n v="0.33300000000000002"/>
    <n v="0.99700598802395213"/>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May"/>
    <n v="0"/>
    <n v="0"/>
    <n v="0"/>
    <s v="Por Ejecutar"/>
    <n v="0.33400000000000002"/>
    <n v="0.33300000000000002"/>
    <n v="0.99700598802395213"/>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Jun"/>
    <n v="0"/>
    <n v="0.2"/>
    <n v="0"/>
    <s v="Por Ejecutar"/>
    <n v="0.33400000000000002"/>
    <n v="0.53300000000000003"/>
    <n v="1.595808383233533"/>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Jul"/>
    <n v="0"/>
    <n v="0"/>
    <n v="0"/>
    <s v="Por Ejecutar"/>
    <n v="0.33400000000000002"/>
    <n v="0.53300000000000003"/>
    <n v="1.595808383233533"/>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Ago"/>
    <n v="0.33300000000000002"/>
    <n v="0"/>
    <n v="0"/>
    <s v="Por Ejecutar"/>
    <n v="0.66700000000000004"/>
    <n v="0.53300000000000003"/>
    <n v="0.79910044977511241"/>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Sep"/>
    <n v="0"/>
    <n v="0"/>
    <n v="0"/>
    <s v="Por Ejecutar"/>
    <n v="0.66700000000000004"/>
    <n v="0.53300000000000003"/>
    <n v="0.79910044977511241"/>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Oct"/>
    <n v="0"/>
    <n v="0"/>
    <n v="0"/>
    <s v="Por Ejecutar"/>
    <n v="0.66700000000000004"/>
    <n v="0.53300000000000003"/>
    <n v="0.79910044977511241"/>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Nov"/>
    <n v="0"/>
    <n v="0"/>
    <n v="0"/>
    <s v="Por Ejecutar"/>
    <n v="0.66700000000000004"/>
    <n v="0.53300000000000003"/>
    <n v="0.79910044977511241"/>
    <m/>
    <m/>
  </r>
  <r>
    <n v="240"/>
    <s v="OE1;PR_10;ACT_122"/>
    <x v="0"/>
    <s v="Fortalecer la Vigilancia."/>
    <s v="PR_10"/>
    <n v="11"/>
    <x v="0"/>
    <s v="PAI_07 - Rendición de Cuentas"/>
    <s v="ACT_122"/>
    <s v="Documentar compromisos, inquietudes y respuestas entregadas a la ciudadanía en mesas de trabajo, chats y foros"/>
    <s v="DTTTA"/>
    <n v="4.4642857142857152E-4"/>
    <s v="Dic"/>
    <n v="0.33300000000000002"/>
    <n v="0"/>
    <n v="0"/>
    <s v="Por Ejecutar"/>
    <n v="1"/>
    <n v="0.53300000000000003"/>
    <n v="0.53300000000000003"/>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Ene"/>
    <n v="0"/>
    <n v="0"/>
    <n v="0"/>
    <s v="Por Ejecutar"/>
    <n v="0"/>
    <n v="0"/>
    <n v="0"/>
    <n v="1"/>
    <n v="0.33329999999999999"/>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Feb"/>
    <n v="0"/>
    <n v="0"/>
    <n v="0"/>
    <s v="Por Ejecutar"/>
    <n v="0"/>
    <n v="0"/>
    <n v="0"/>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Mar"/>
    <n v="0"/>
    <n v="0"/>
    <n v="0"/>
    <s v="Por Ejecutar"/>
    <n v="0"/>
    <n v="0"/>
    <n v="0"/>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Abr"/>
    <n v="0.33329999999999999"/>
    <n v="0.33329999999999999"/>
    <n v="1"/>
    <s v="Culminada"/>
    <n v="0.33329999999999999"/>
    <n v="0.33329999999999999"/>
    <n v="1"/>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May"/>
    <n v="0"/>
    <n v="0"/>
    <n v="0"/>
    <s v="Por Ejecutar"/>
    <n v="0.33329999999999999"/>
    <n v="0.33329999999999999"/>
    <n v="1"/>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Jun"/>
    <n v="0"/>
    <n v="0"/>
    <n v="0"/>
    <s v="Por Ejecutar"/>
    <n v="0.33329999999999999"/>
    <n v="0.33329999999999999"/>
    <n v="1"/>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Jul"/>
    <n v="0"/>
    <n v="0"/>
    <n v="0"/>
    <s v="Por Ejecutar"/>
    <n v="0.33329999999999999"/>
    <n v="0.33329999999999999"/>
    <n v="1"/>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Ago"/>
    <n v="0.33329999999999999"/>
    <n v="0"/>
    <n v="0"/>
    <s v="Por Ejecutar"/>
    <n v="0.66659999999999997"/>
    <n v="0.33329999999999999"/>
    <n v="0.5"/>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Sep"/>
    <n v="0"/>
    <n v="0"/>
    <n v="0"/>
    <s v="Por Ejecutar"/>
    <n v="0.66659999999999997"/>
    <n v="0.33329999999999999"/>
    <n v="0.5"/>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Oct"/>
    <n v="0"/>
    <n v="0"/>
    <n v="0"/>
    <s v="Por Ejecutar"/>
    <n v="0.66659999999999997"/>
    <n v="0.33329999999999999"/>
    <n v="0.5"/>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Nov"/>
    <n v="0"/>
    <n v="0"/>
    <n v="0"/>
    <s v="Por Ejecutar"/>
    <n v="0.66659999999999997"/>
    <n v="0.33329999999999999"/>
    <n v="0.5"/>
    <m/>
    <m/>
  </r>
  <r>
    <n v="241"/>
    <s v="OE1;PR_10;ACT_106"/>
    <x v="0"/>
    <s v="Fortalecer la Vigilancia."/>
    <s v="PR_10"/>
    <n v="11"/>
    <x v="0"/>
    <s v="PAI_07 - Rendición de Cuentas"/>
    <s v="ACT_106"/>
    <s v="Clasificar todas las consultas, sugerencias y recomendaciones realizadas a través de las diferentes herramientas de diálogo para establecer las respuestas que se deben generar, para publicar en página web"/>
    <s v="OAP"/>
    <n v="4.4642857142857152E-4"/>
    <s v="Dic"/>
    <n v="0.33339999999999997"/>
    <n v="0"/>
    <n v="0"/>
    <s v="Por Ejecutar"/>
    <n v="1"/>
    <n v="0.33329999999999999"/>
    <n v="0.33329999999999999"/>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Ene"/>
    <n v="0"/>
    <n v="0"/>
    <n v="0"/>
    <s v="Por Ejecutar"/>
    <n v="0"/>
    <n v="0"/>
    <n v="0"/>
    <n v="1"/>
    <n v="0"/>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Feb"/>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Mar"/>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Abr"/>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May"/>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Jun"/>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Jul"/>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Ago"/>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Sep"/>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Oct"/>
    <n v="0"/>
    <n v="0"/>
    <n v="0"/>
    <s v="Por Ejecutar"/>
    <n v="0"/>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Nov"/>
    <n v="1"/>
    <n v="0"/>
    <n v="0"/>
    <s v="Por Ejecutar"/>
    <n v="1"/>
    <n v="0"/>
    <n v="0"/>
    <m/>
    <m/>
  </r>
  <r>
    <n v="242"/>
    <s v="OE1;PR_10;ACT_107"/>
    <x v="0"/>
    <s v="Fortalecer la Vigilancia."/>
    <s v="PR_10"/>
    <n v="11"/>
    <x v="0"/>
    <s v="PAI_07 - Rendición de Cuentas"/>
    <s v="ACT_107"/>
    <s v="Consolidar respuestas a la ciudadanía sobre inquietudes presentadas en la Audiencia de rendición de cuentas y publicar en página web"/>
    <s v="OAP"/>
    <n v="4.4642857142857152E-4"/>
    <s v="Dic"/>
    <n v="0"/>
    <n v="0"/>
    <n v="0"/>
    <s v="Por Ejecutar"/>
    <n v="1"/>
    <n v="0"/>
    <n v="0"/>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Ene"/>
    <n v="0"/>
    <n v="0"/>
    <n v="0"/>
    <s v="Por Ejecutar"/>
    <n v="0"/>
    <n v="0"/>
    <n v="0"/>
    <n v="1"/>
    <n v="0.2"/>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Feb"/>
    <n v="0"/>
    <n v="0"/>
    <n v="0"/>
    <s v="Por Ejecutar"/>
    <n v="0"/>
    <n v="0"/>
    <n v="0"/>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Mar"/>
    <n v="0"/>
    <n v="0"/>
    <n v="0"/>
    <s v="Por Ejecutar"/>
    <n v="0"/>
    <n v="0"/>
    <n v="0"/>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Abr"/>
    <n v="0.2"/>
    <n v="0.2"/>
    <n v="1"/>
    <s v="Culminada"/>
    <n v="0.2"/>
    <n v="0.2"/>
    <n v="1"/>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May"/>
    <n v="0"/>
    <n v="0"/>
    <n v="0"/>
    <s v="Por Ejecutar"/>
    <n v="0.2"/>
    <n v="0.2"/>
    <n v="1"/>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Jun"/>
    <n v="0.25"/>
    <n v="0"/>
    <n v="0"/>
    <s v="Por Ejecutar"/>
    <n v="0.45"/>
    <n v="0.2"/>
    <n v="0.44444444444444448"/>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Jul"/>
    <n v="0"/>
    <n v="0"/>
    <n v="0"/>
    <s v="Por Ejecutar"/>
    <n v="0.45"/>
    <n v="0.2"/>
    <n v="0.44444444444444448"/>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Ago"/>
    <n v="0.55000000000000004"/>
    <n v="0"/>
    <n v="0"/>
    <s v="Por Ejecutar"/>
    <n v="1"/>
    <n v="0.2"/>
    <n v="0.2"/>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Sep"/>
    <n v="0"/>
    <n v="0"/>
    <n v="0"/>
    <s v="Por Ejecutar"/>
    <n v="1"/>
    <n v="0.2"/>
    <n v="0.2"/>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Oct"/>
    <n v="0"/>
    <n v="0"/>
    <n v="0"/>
    <s v="Por Ejecutar"/>
    <n v="1"/>
    <n v="0.2"/>
    <n v="0.2"/>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Nov"/>
    <n v="0"/>
    <n v="0"/>
    <n v="0"/>
    <s v="Por Ejecutar"/>
    <n v="1"/>
    <n v="0.2"/>
    <n v="0.2"/>
    <m/>
    <m/>
  </r>
  <r>
    <n v="243"/>
    <s v="OE1;PR_10;ACT_108"/>
    <x v="0"/>
    <s v="Fortalecer la Vigilancia."/>
    <s v="PR_10"/>
    <n v="11"/>
    <x v="0"/>
    <s v="PAI_07 - Rendición de Cuentas"/>
    <s v="ACT_108"/>
    <s v="Realizar campaña de sensibilización, para los Funcionarios y Contratistas, acerca de la importancia del ejercicio de rendición de cuentas"/>
    <s v="OAP"/>
    <n v="4.4642857142857152E-4"/>
    <s v="Dic"/>
    <n v="0"/>
    <n v="0"/>
    <n v="0"/>
    <s v="Por Ejecutar"/>
    <n v="1"/>
    <n v="0.2"/>
    <n v="0.2"/>
    <m/>
    <m/>
  </r>
  <r>
    <n v="244"/>
    <s v="OE1;PR_10;ACT_16"/>
    <x v="0"/>
    <s v="Fortalecer la Vigilancia."/>
    <s v="PR_10"/>
    <n v="11"/>
    <x v="0"/>
    <s v="PAI_07 - Rendición de Cuentas"/>
    <s v="ACT_16"/>
    <s v="Desarrollar campaña de Sensibilización sobre rendición de cuentas dirigido a vigilados y publico en general"/>
    <s v="DSI"/>
    <n v="4.4642857142857152E-4"/>
    <s v="Ene"/>
    <n v="0"/>
    <n v="0"/>
    <n v="0"/>
    <s v="Por Ejecutar"/>
    <n v="0"/>
    <n v="0"/>
    <n v="0"/>
    <n v="1"/>
    <n v="0"/>
  </r>
  <r>
    <n v="244"/>
    <s v="OE1;PR_10;ACT_16"/>
    <x v="0"/>
    <s v="Fortalecer la Vigilancia."/>
    <s v="PR_10"/>
    <n v="11"/>
    <x v="0"/>
    <s v="PAI_07 - Rendición de Cuentas"/>
    <s v="ACT_16"/>
    <s v="Desarrollar campaña de Sensibilización sobre rendición de cuentas dirigido a vigilados y publico en general"/>
    <s v="DSI"/>
    <n v="4.4642857142857152E-4"/>
    <s v="Feb"/>
    <n v="0"/>
    <n v="0"/>
    <n v="0"/>
    <s v="Por Ejecutar"/>
    <n v="0"/>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Mar"/>
    <n v="0"/>
    <n v="0"/>
    <n v="0"/>
    <s v="Por Ejecutar"/>
    <n v="0"/>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Abr"/>
    <n v="0"/>
    <n v="0"/>
    <n v="0"/>
    <s v="Por Ejecutar"/>
    <n v="0"/>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May"/>
    <n v="0"/>
    <n v="0"/>
    <n v="0"/>
    <s v="Por Ejecutar"/>
    <n v="0"/>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Jun"/>
    <n v="0.5"/>
    <n v="0"/>
    <n v="0"/>
    <s v="Por Ejecutar"/>
    <n v="0.5"/>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Jul"/>
    <n v="0"/>
    <n v="0"/>
    <n v="0"/>
    <s v="Por Ejecutar"/>
    <n v="0.5"/>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Ago"/>
    <n v="0"/>
    <n v="0"/>
    <n v="0"/>
    <s v="Por Ejecutar"/>
    <n v="0.5"/>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Sep"/>
    <n v="0"/>
    <n v="0"/>
    <n v="0"/>
    <s v="Por Ejecutar"/>
    <n v="0.5"/>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Oct"/>
    <n v="0.5"/>
    <n v="0"/>
    <n v="0"/>
    <s v="Por Ejecutar"/>
    <n v="1"/>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Nov"/>
    <n v="0"/>
    <n v="0"/>
    <n v="0"/>
    <s v="Por Ejecutar"/>
    <n v="1"/>
    <n v="0"/>
    <n v="0"/>
    <m/>
    <m/>
  </r>
  <r>
    <n v="244"/>
    <s v="OE1;PR_10;ACT_16"/>
    <x v="0"/>
    <s v="Fortalecer la Vigilancia."/>
    <s v="PR_10"/>
    <n v="11"/>
    <x v="0"/>
    <s v="PAI_07 - Rendición de Cuentas"/>
    <s v="ACT_16"/>
    <s v="Desarrollar campaña de Sensibilización sobre rendición de cuentas dirigido a vigilados y publico en general"/>
    <s v="DSI"/>
    <n v="4.4642857142857152E-4"/>
    <s v="Dic"/>
    <n v="0"/>
    <n v="0"/>
    <n v="0"/>
    <s v="Por Ejecutar"/>
    <n v="1"/>
    <n v="0"/>
    <n v="0"/>
    <m/>
    <m/>
  </r>
  <r>
    <n v="245"/>
    <s v="OE1;PR_10;ACT_109"/>
    <x v="0"/>
    <s v="Fortalecer la Vigilancia."/>
    <s v="PR_10"/>
    <n v="11"/>
    <x v="0"/>
    <s v="PAI_07 - Rendición de Cuentas"/>
    <s v="ACT_109"/>
    <s v="Desarrollar una actividad de participación y colaboración abierta a través de Urna de Cristal."/>
    <s v="OAP"/>
    <n v="4.4642857142857152E-4"/>
    <s v="Ene"/>
    <n v="0"/>
    <n v="0"/>
    <n v="0"/>
    <s v="Por Ejecutar"/>
    <n v="0"/>
    <n v="0"/>
    <n v="0"/>
    <n v="1"/>
    <n v="0"/>
  </r>
  <r>
    <n v="245"/>
    <s v="OE1;PR_10;ACT_109"/>
    <x v="0"/>
    <s v="Fortalecer la Vigilancia."/>
    <s v="PR_10"/>
    <n v="11"/>
    <x v="0"/>
    <s v="PAI_07 - Rendición de Cuentas"/>
    <s v="ACT_109"/>
    <s v="Desarrollar una actividad de participación y colaboración abierta a través de Urna de Cristal."/>
    <s v="OAP"/>
    <n v="4.4642857142857152E-4"/>
    <s v="Feb"/>
    <n v="0"/>
    <n v="0"/>
    <n v="0"/>
    <s v="Por Ejecutar"/>
    <n v="0"/>
    <n v="0"/>
    <n v="0"/>
    <m/>
    <m/>
  </r>
  <r>
    <n v="245"/>
    <s v="OE1;PR_10;ACT_109"/>
    <x v="0"/>
    <s v="Fortalecer la Vigilancia."/>
    <s v="PR_10"/>
    <n v="11"/>
    <x v="0"/>
    <s v="PAI_07 - Rendición de Cuentas"/>
    <s v="ACT_109"/>
    <s v="Desarrollar una actividad de participación y colaboración abierta a través de Urna de Cristal."/>
    <s v="OAP"/>
    <n v="4.4642857142857152E-4"/>
    <s v="Mar"/>
    <n v="0"/>
    <n v="0"/>
    <n v="0"/>
    <s v="Por Ejecutar"/>
    <n v="0"/>
    <n v="0"/>
    <n v="0"/>
    <m/>
    <m/>
  </r>
  <r>
    <n v="245"/>
    <s v="OE1;PR_10;ACT_109"/>
    <x v="0"/>
    <s v="Fortalecer la Vigilancia."/>
    <s v="PR_10"/>
    <n v="11"/>
    <x v="0"/>
    <s v="PAI_07 - Rendición de Cuentas"/>
    <s v="ACT_109"/>
    <s v="Desarrollar una actividad de participación y colaboración abierta a través de Urna de Cristal."/>
    <s v="OAP"/>
    <n v="4.4642857142857152E-4"/>
    <s v="Abr"/>
    <n v="0"/>
    <n v="0"/>
    <n v="0"/>
    <s v="Por Ejecutar"/>
    <n v="0"/>
    <n v="0"/>
    <n v="0"/>
    <m/>
    <m/>
  </r>
  <r>
    <n v="245"/>
    <s v="OE1;PR_10;ACT_109"/>
    <x v="0"/>
    <s v="Fortalecer la Vigilancia."/>
    <s v="PR_10"/>
    <n v="11"/>
    <x v="0"/>
    <s v="PAI_07 - Rendición de Cuentas"/>
    <s v="ACT_109"/>
    <s v="Desarrollar una actividad de participación y colaboración abierta a través de Urna de Cristal."/>
    <s v="OAP"/>
    <n v="4.4642857142857152E-4"/>
    <s v="May"/>
    <n v="0"/>
    <n v="0"/>
    <n v="0"/>
    <s v="Por Ejecutar"/>
    <n v="0"/>
    <n v="0"/>
    <n v="0"/>
    <m/>
    <m/>
  </r>
  <r>
    <n v="245"/>
    <s v="OE1;PR_10;ACT_109"/>
    <x v="0"/>
    <s v="Fortalecer la Vigilancia."/>
    <s v="PR_10"/>
    <n v="11"/>
    <x v="0"/>
    <s v="PAI_07 - Rendición de Cuentas"/>
    <s v="ACT_109"/>
    <s v="Desarrollar una actividad de participación y colaboración abierta a través de Urna de Cristal."/>
    <s v="OAP"/>
    <n v="4.4642857142857152E-4"/>
    <s v="Jun"/>
    <n v="0"/>
    <n v="0"/>
    <n v="0"/>
    <s v="Por Ejecutar"/>
    <n v="0"/>
    <n v="0"/>
    <n v="0"/>
    <m/>
    <m/>
  </r>
  <r>
    <n v="245"/>
    <s v="OE1;PR_10;ACT_109"/>
    <x v="0"/>
    <s v="Fortalecer la Vigilancia."/>
    <s v="PR_10"/>
    <n v="11"/>
    <x v="0"/>
    <s v="PAI_07 - Rendición de Cuentas"/>
    <s v="ACT_109"/>
    <s v="Desarrollar una actividad de participación y colaboración abierta a través de Urna de Cristal."/>
    <s v="OAP"/>
    <n v="4.4642857142857152E-4"/>
    <s v="Jul"/>
    <n v="0.1"/>
    <n v="0"/>
    <n v="0"/>
    <s v="Por Ejecutar"/>
    <n v="0.1"/>
    <n v="0"/>
    <n v="0"/>
    <m/>
    <m/>
  </r>
  <r>
    <n v="245"/>
    <s v="OE1;PR_10;ACT_109"/>
    <x v="0"/>
    <s v="Fortalecer la Vigilancia."/>
    <s v="PR_10"/>
    <n v="11"/>
    <x v="0"/>
    <s v="PAI_07 - Rendición de Cuentas"/>
    <s v="ACT_109"/>
    <s v="Desarrollar una actividad de participación y colaboración abierta a través de Urna de Cristal."/>
    <s v="OAP"/>
    <n v="4.4642857142857152E-4"/>
    <s v="Ago"/>
    <n v="0.9"/>
    <n v="0"/>
    <n v="0"/>
    <s v="Por Ejecutar"/>
    <n v="1"/>
    <n v="0"/>
    <n v="0"/>
    <m/>
    <m/>
  </r>
  <r>
    <n v="245"/>
    <s v="OE1;PR_10;ACT_109"/>
    <x v="0"/>
    <s v="Fortalecer la Vigilancia."/>
    <s v="PR_10"/>
    <n v="11"/>
    <x v="0"/>
    <s v="PAI_07 - Rendición de Cuentas"/>
    <s v="ACT_109"/>
    <s v="Desarrollar una actividad de participación y colaboración abierta a través de Urna de Cristal."/>
    <s v="OAP"/>
    <n v="4.4642857142857152E-4"/>
    <s v="Sep"/>
    <n v="0"/>
    <n v="0"/>
    <n v="0"/>
    <s v="Por Ejecutar"/>
    <n v="1"/>
    <n v="0"/>
    <n v="0"/>
    <m/>
    <m/>
  </r>
  <r>
    <n v="245"/>
    <s v="OE1;PR_10;ACT_109"/>
    <x v="0"/>
    <s v="Fortalecer la Vigilancia."/>
    <s v="PR_10"/>
    <n v="11"/>
    <x v="0"/>
    <s v="PAI_07 - Rendición de Cuentas"/>
    <s v="ACT_109"/>
    <s v="Desarrollar una actividad de participación y colaboración abierta a través de Urna de Cristal."/>
    <s v="OAP"/>
    <n v="4.4642857142857152E-4"/>
    <s v="Oct"/>
    <n v="0"/>
    <n v="0"/>
    <n v="0"/>
    <s v="Por Ejecutar"/>
    <n v="1"/>
    <n v="0"/>
    <n v="0"/>
    <m/>
    <m/>
  </r>
  <r>
    <n v="245"/>
    <s v="OE1;PR_10;ACT_109"/>
    <x v="0"/>
    <s v="Fortalecer la Vigilancia."/>
    <s v="PR_10"/>
    <n v="11"/>
    <x v="0"/>
    <s v="PAI_07 - Rendición de Cuentas"/>
    <s v="ACT_109"/>
    <s v="Desarrollar una actividad de participación y colaboración abierta a través de Urna de Cristal."/>
    <s v="OAP"/>
    <n v="4.4642857142857152E-4"/>
    <s v="Nov"/>
    <n v="0"/>
    <n v="0"/>
    <n v="0"/>
    <s v="Por Ejecutar"/>
    <n v="1"/>
    <n v="0"/>
    <n v="0"/>
    <m/>
    <m/>
  </r>
  <r>
    <n v="245"/>
    <s v="OE1;PR_10;ACT_109"/>
    <x v="0"/>
    <s v="Fortalecer la Vigilancia."/>
    <s v="PR_10"/>
    <n v="11"/>
    <x v="0"/>
    <s v="PAI_07 - Rendición de Cuentas"/>
    <s v="ACT_109"/>
    <s v="Desarrollar una actividad de participación y colaboración abierta a través de Urna de Cristal."/>
    <s v="OAP"/>
    <n v="4.4642857142857152E-4"/>
    <s v="Dic"/>
    <n v="0"/>
    <n v="0"/>
    <n v="0"/>
    <s v="Por Ejecutar"/>
    <n v="1"/>
    <n v="0"/>
    <n v="0"/>
    <m/>
    <m/>
  </r>
  <r>
    <n v="246"/>
    <s v="OE1;PR_10;ACT_110"/>
    <x v="0"/>
    <s v="Fortalecer la Vigilancia."/>
    <s v="PR_10"/>
    <n v="11"/>
    <x v="0"/>
    <s v="PAI_07 - Rendición de Cuentas"/>
    <s v="ACT_110"/>
    <s v="Evaluar actividades de sensibilización"/>
    <s v="OAP"/>
    <n v="4.4642857142857152E-4"/>
    <s v="Ene"/>
    <n v="0"/>
    <n v="0"/>
    <n v="0"/>
    <s v="Por Ejecutar"/>
    <n v="0"/>
    <n v="0"/>
    <n v="0"/>
    <n v="1"/>
    <n v="0"/>
  </r>
  <r>
    <n v="246"/>
    <s v="OE1;PR_10;ACT_110"/>
    <x v="0"/>
    <s v="Fortalecer la Vigilancia."/>
    <s v="PR_10"/>
    <n v="11"/>
    <x v="0"/>
    <s v="PAI_07 - Rendición de Cuentas"/>
    <s v="ACT_110"/>
    <s v="Evaluar actividades de sensibilización"/>
    <s v="OAP"/>
    <n v="4.4642857142857152E-4"/>
    <s v="Feb"/>
    <n v="0"/>
    <n v="0"/>
    <n v="0"/>
    <s v="Por Ejecutar"/>
    <n v="0"/>
    <n v="0"/>
    <n v="0"/>
    <m/>
    <m/>
  </r>
  <r>
    <n v="246"/>
    <s v="OE1;PR_10;ACT_110"/>
    <x v="0"/>
    <s v="Fortalecer la Vigilancia."/>
    <s v="PR_10"/>
    <n v="11"/>
    <x v="0"/>
    <s v="PAI_07 - Rendición de Cuentas"/>
    <s v="ACT_110"/>
    <s v="Evaluar actividades de sensibilización"/>
    <s v="OAP"/>
    <n v="4.4642857142857152E-4"/>
    <s v="Mar"/>
    <n v="0"/>
    <n v="0"/>
    <n v="0"/>
    <s v="Por Ejecutar"/>
    <n v="0"/>
    <n v="0"/>
    <n v="0"/>
    <m/>
    <m/>
  </r>
  <r>
    <n v="246"/>
    <s v="OE1;PR_10;ACT_110"/>
    <x v="0"/>
    <s v="Fortalecer la Vigilancia."/>
    <s v="PR_10"/>
    <n v="11"/>
    <x v="0"/>
    <s v="PAI_07 - Rendición de Cuentas"/>
    <s v="ACT_110"/>
    <s v="Evaluar actividades de sensibilización"/>
    <s v="OAP"/>
    <n v="4.4642857142857152E-4"/>
    <s v="Abr"/>
    <n v="0"/>
    <n v="0"/>
    <n v="0"/>
    <s v="Por Ejecutar"/>
    <n v="0"/>
    <n v="0"/>
    <n v="0"/>
    <m/>
    <m/>
  </r>
  <r>
    <n v="246"/>
    <s v="OE1;PR_10;ACT_110"/>
    <x v="0"/>
    <s v="Fortalecer la Vigilancia."/>
    <s v="PR_10"/>
    <n v="11"/>
    <x v="0"/>
    <s v="PAI_07 - Rendición de Cuentas"/>
    <s v="ACT_110"/>
    <s v="Evaluar actividades de sensibilización"/>
    <s v="OAP"/>
    <n v="4.4642857142857152E-4"/>
    <s v="May"/>
    <n v="0"/>
    <n v="0"/>
    <n v="0"/>
    <s v="Por Ejecutar"/>
    <n v="0"/>
    <n v="0"/>
    <n v="0"/>
    <m/>
    <m/>
  </r>
  <r>
    <n v="246"/>
    <s v="OE1;PR_10;ACT_110"/>
    <x v="0"/>
    <s v="Fortalecer la Vigilancia."/>
    <s v="PR_10"/>
    <n v="11"/>
    <x v="0"/>
    <s v="PAI_07 - Rendición de Cuentas"/>
    <s v="ACT_110"/>
    <s v="Evaluar actividades de sensibilización"/>
    <s v="OAP"/>
    <n v="4.4642857142857152E-4"/>
    <s v="Jun"/>
    <n v="0"/>
    <n v="0"/>
    <n v="0"/>
    <s v="Por Ejecutar"/>
    <n v="0"/>
    <n v="0"/>
    <n v="0"/>
    <m/>
    <m/>
  </r>
  <r>
    <n v="246"/>
    <s v="OE1;PR_10;ACT_110"/>
    <x v="0"/>
    <s v="Fortalecer la Vigilancia."/>
    <s v="PR_10"/>
    <n v="11"/>
    <x v="0"/>
    <s v="PAI_07 - Rendición de Cuentas"/>
    <s v="ACT_110"/>
    <s v="Evaluar actividades de sensibilización"/>
    <s v="OAP"/>
    <n v="4.4642857142857152E-4"/>
    <s v="Jul"/>
    <n v="0"/>
    <n v="0"/>
    <n v="0"/>
    <s v="Por Ejecutar"/>
    <n v="0"/>
    <n v="0"/>
    <n v="0"/>
    <m/>
    <m/>
  </r>
  <r>
    <n v="246"/>
    <s v="OE1;PR_10;ACT_110"/>
    <x v="0"/>
    <s v="Fortalecer la Vigilancia."/>
    <s v="PR_10"/>
    <n v="11"/>
    <x v="0"/>
    <s v="PAI_07 - Rendición de Cuentas"/>
    <s v="ACT_110"/>
    <s v="Evaluar actividades de sensibilización"/>
    <s v="OAP"/>
    <n v="4.4642857142857152E-4"/>
    <s v="Ago"/>
    <n v="0"/>
    <n v="0"/>
    <n v="0"/>
    <s v="Por Ejecutar"/>
    <n v="0"/>
    <n v="0"/>
    <n v="0"/>
    <m/>
    <m/>
  </r>
  <r>
    <n v="246"/>
    <s v="OE1;PR_10;ACT_110"/>
    <x v="0"/>
    <s v="Fortalecer la Vigilancia."/>
    <s v="PR_10"/>
    <n v="11"/>
    <x v="0"/>
    <s v="PAI_07 - Rendición de Cuentas"/>
    <s v="ACT_110"/>
    <s v="Evaluar actividades de sensibilización"/>
    <s v="OAP"/>
    <n v="4.4642857142857152E-4"/>
    <s v="Sep"/>
    <n v="0"/>
    <n v="0"/>
    <n v="0"/>
    <s v="Por Ejecutar"/>
    <n v="0"/>
    <n v="0"/>
    <n v="0"/>
    <m/>
    <m/>
  </r>
  <r>
    <n v="246"/>
    <s v="OE1;PR_10;ACT_110"/>
    <x v="0"/>
    <s v="Fortalecer la Vigilancia."/>
    <s v="PR_10"/>
    <n v="11"/>
    <x v="0"/>
    <s v="PAI_07 - Rendición de Cuentas"/>
    <s v="ACT_110"/>
    <s v="Evaluar actividades de sensibilización"/>
    <s v="OAP"/>
    <n v="4.4642857142857152E-4"/>
    <s v="Oct"/>
    <n v="0"/>
    <n v="0"/>
    <n v="0"/>
    <s v="Por Ejecutar"/>
    <n v="0"/>
    <n v="0"/>
    <n v="0"/>
    <m/>
    <m/>
  </r>
  <r>
    <n v="246"/>
    <s v="OE1;PR_10;ACT_110"/>
    <x v="0"/>
    <s v="Fortalecer la Vigilancia."/>
    <s v="PR_10"/>
    <n v="11"/>
    <x v="0"/>
    <s v="PAI_07 - Rendición de Cuentas"/>
    <s v="ACT_110"/>
    <s v="Evaluar actividades de sensibilización"/>
    <s v="OAP"/>
    <n v="4.4642857142857152E-4"/>
    <s v="Nov"/>
    <n v="1"/>
    <n v="0"/>
    <n v="0"/>
    <s v="Por Ejecutar"/>
    <n v="1"/>
    <n v="0"/>
    <n v="0"/>
    <m/>
    <m/>
  </r>
  <r>
    <n v="246"/>
    <s v="OE1;PR_10;ACT_110"/>
    <x v="0"/>
    <s v="Fortalecer la Vigilancia."/>
    <s v="PR_10"/>
    <n v="11"/>
    <x v="0"/>
    <s v="PAI_07 - Rendición de Cuentas"/>
    <s v="ACT_110"/>
    <s v="Evaluar actividades de sensibilización"/>
    <s v="OAP"/>
    <n v="4.4642857142857152E-4"/>
    <s v="Dic"/>
    <n v="0"/>
    <n v="0"/>
    <n v="0"/>
    <s v="Por Ejecutar"/>
    <n v="1"/>
    <n v="0"/>
    <n v="0"/>
    <m/>
    <m/>
  </r>
  <r>
    <n v="247"/>
    <s v="OE1;PR_10;ACT_111"/>
    <x v="0"/>
    <s v="Fortalecer la Vigilancia."/>
    <s v="PR_10"/>
    <n v="11"/>
    <x v="0"/>
    <s v="PAI_07 - Rendición de Cuentas"/>
    <s v="ACT_111"/>
    <s v="Realizar seguimiento al cumplimiento de las actividades propuestas en el Plan de Rendición de Cuentas"/>
    <s v="OAP"/>
    <n v="4.4642857142857152E-4"/>
    <s v="Ene"/>
    <n v="0"/>
    <n v="0"/>
    <n v="0"/>
    <s v="Por Ejecutar"/>
    <n v="0"/>
    <n v="0"/>
    <n v="0"/>
    <n v="1"/>
    <n v="0.33329999999999999"/>
  </r>
  <r>
    <n v="247"/>
    <s v="OE1;PR_10;ACT_111"/>
    <x v="0"/>
    <s v="Fortalecer la Vigilancia."/>
    <s v="PR_10"/>
    <n v="11"/>
    <x v="0"/>
    <s v="PAI_07 - Rendición de Cuentas"/>
    <s v="ACT_111"/>
    <s v="Realizar seguimiento al cumplimiento de las actividades propuestas en el Plan de Rendición de Cuentas"/>
    <s v="OAP"/>
    <n v="4.4642857142857152E-4"/>
    <s v="Feb"/>
    <n v="0"/>
    <n v="0"/>
    <n v="0"/>
    <s v="Por Ejecutar"/>
    <n v="0"/>
    <n v="0"/>
    <n v="0"/>
    <m/>
    <m/>
  </r>
  <r>
    <n v="247"/>
    <s v="OE1;PR_10;ACT_111"/>
    <x v="0"/>
    <s v="Fortalecer la Vigilancia."/>
    <s v="PR_10"/>
    <n v="11"/>
    <x v="0"/>
    <s v="PAI_07 - Rendición de Cuentas"/>
    <s v="ACT_111"/>
    <s v="Realizar seguimiento al cumplimiento de las actividades propuestas en el Plan de Rendición de Cuentas"/>
    <s v="OAP"/>
    <n v="4.4642857142857152E-4"/>
    <s v="Mar"/>
    <n v="0"/>
    <n v="0"/>
    <n v="0"/>
    <s v="Por Ejecutar"/>
    <n v="0"/>
    <n v="0"/>
    <n v="0"/>
    <m/>
    <m/>
  </r>
  <r>
    <n v="247"/>
    <s v="OE1;PR_10;ACT_111"/>
    <x v="0"/>
    <s v="Fortalecer la Vigilancia."/>
    <s v="PR_10"/>
    <n v="11"/>
    <x v="0"/>
    <s v="PAI_07 - Rendición de Cuentas"/>
    <s v="ACT_111"/>
    <s v="Realizar seguimiento al cumplimiento de las actividades propuestas en el Plan de Rendición de Cuentas"/>
    <s v="OAP"/>
    <n v="4.4642857142857152E-4"/>
    <s v="Abr"/>
    <n v="0.33329999999999999"/>
    <n v="0.33329999999999999"/>
    <n v="1"/>
    <s v="Culminada"/>
    <n v="0.33329999999999999"/>
    <n v="0.33329999999999999"/>
    <n v="1"/>
    <m/>
    <m/>
  </r>
  <r>
    <n v="247"/>
    <s v="OE1;PR_10;ACT_111"/>
    <x v="0"/>
    <s v="Fortalecer la Vigilancia."/>
    <s v="PR_10"/>
    <n v="11"/>
    <x v="0"/>
    <s v="PAI_07 - Rendición de Cuentas"/>
    <s v="ACT_111"/>
    <s v="Realizar seguimiento al cumplimiento de las actividades propuestas en el Plan de Rendición de Cuentas"/>
    <s v="OAP"/>
    <n v="4.4642857142857152E-4"/>
    <s v="May"/>
    <n v="0"/>
    <n v="0"/>
    <n v="0"/>
    <s v="Por Ejecutar"/>
    <n v="0.33329999999999999"/>
    <n v="0.33329999999999999"/>
    <n v="1"/>
    <m/>
    <m/>
  </r>
  <r>
    <n v="247"/>
    <s v="OE1;PR_10;ACT_111"/>
    <x v="0"/>
    <s v="Fortalecer la Vigilancia."/>
    <s v="PR_10"/>
    <n v="11"/>
    <x v="0"/>
    <s v="PAI_07 - Rendición de Cuentas"/>
    <s v="ACT_111"/>
    <s v="Realizar seguimiento al cumplimiento de las actividades propuestas en el Plan de Rendición de Cuentas"/>
    <s v="OAP"/>
    <n v="4.4642857142857152E-4"/>
    <s v="Jun"/>
    <n v="0"/>
    <n v="0"/>
    <n v="0"/>
    <s v="Por Ejecutar"/>
    <n v="0.33329999999999999"/>
    <n v="0.33329999999999999"/>
    <n v="1"/>
    <m/>
    <m/>
  </r>
  <r>
    <n v="247"/>
    <s v="OE1;PR_10;ACT_111"/>
    <x v="0"/>
    <s v="Fortalecer la Vigilancia."/>
    <s v="PR_10"/>
    <n v="11"/>
    <x v="0"/>
    <s v="PAI_07 - Rendición de Cuentas"/>
    <s v="ACT_111"/>
    <s v="Realizar seguimiento al cumplimiento de las actividades propuestas en el Plan de Rendición de Cuentas"/>
    <s v="OAP"/>
    <n v="4.4642857142857152E-4"/>
    <s v="Jul"/>
    <n v="0"/>
    <n v="0"/>
    <n v="0"/>
    <s v="Por Ejecutar"/>
    <n v="0.33329999999999999"/>
    <n v="0.33329999999999999"/>
    <n v="1"/>
    <m/>
    <m/>
  </r>
  <r>
    <n v="247"/>
    <s v="OE1;PR_10;ACT_111"/>
    <x v="0"/>
    <s v="Fortalecer la Vigilancia."/>
    <s v="PR_10"/>
    <n v="11"/>
    <x v="0"/>
    <s v="PAI_07 - Rendición de Cuentas"/>
    <s v="ACT_111"/>
    <s v="Realizar seguimiento al cumplimiento de las actividades propuestas en el Plan de Rendición de Cuentas"/>
    <s v="OAP"/>
    <n v="4.4642857142857152E-4"/>
    <s v="Ago"/>
    <n v="0.33329999999999999"/>
    <n v="0"/>
    <n v="0"/>
    <s v="Por Ejecutar"/>
    <n v="0.66659999999999997"/>
    <n v="0.33329999999999999"/>
    <n v="0.5"/>
    <m/>
    <m/>
  </r>
  <r>
    <n v="247"/>
    <s v="OE1;PR_10;ACT_111"/>
    <x v="0"/>
    <s v="Fortalecer la Vigilancia."/>
    <s v="PR_10"/>
    <n v="11"/>
    <x v="0"/>
    <s v="PAI_07 - Rendición de Cuentas"/>
    <s v="ACT_111"/>
    <s v="Realizar seguimiento al cumplimiento de las actividades propuestas en el Plan de Rendición de Cuentas"/>
    <s v="OAP"/>
    <n v="4.4642857142857152E-4"/>
    <s v="Sep"/>
    <n v="0"/>
    <n v="0"/>
    <n v="0"/>
    <s v="Por Ejecutar"/>
    <n v="0.66659999999999997"/>
    <n v="0.33329999999999999"/>
    <n v="0.5"/>
    <m/>
    <m/>
  </r>
  <r>
    <n v="247"/>
    <s v="OE1;PR_10;ACT_111"/>
    <x v="0"/>
    <s v="Fortalecer la Vigilancia."/>
    <s v="PR_10"/>
    <n v="11"/>
    <x v="0"/>
    <s v="PAI_07 - Rendición de Cuentas"/>
    <s v="ACT_111"/>
    <s v="Realizar seguimiento al cumplimiento de las actividades propuestas en el Plan de Rendición de Cuentas"/>
    <s v="OAP"/>
    <n v="4.4642857142857152E-4"/>
    <s v="Oct"/>
    <n v="0"/>
    <n v="0"/>
    <n v="0"/>
    <s v="Por Ejecutar"/>
    <n v="0.66659999999999997"/>
    <n v="0.33329999999999999"/>
    <n v="0.5"/>
    <m/>
    <m/>
  </r>
  <r>
    <n v="247"/>
    <s v="OE1;PR_10;ACT_111"/>
    <x v="0"/>
    <s v="Fortalecer la Vigilancia."/>
    <s v="PR_10"/>
    <n v="11"/>
    <x v="0"/>
    <s v="PAI_07 - Rendición de Cuentas"/>
    <s v="ACT_111"/>
    <s v="Realizar seguimiento al cumplimiento de las actividades propuestas en el Plan de Rendición de Cuentas"/>
    <s v="OAP"/>
    <n v="4.4642857142857152E-4"/>
    <s v="Nov"/>
    <n v="0"/>
    <n v="0"/>
    <n v="0"/>
    <s v="Por Ejecutar"/>
    <n v="0.66659999999999997"/>
    <n v="0.33329999999999999"/>
    <n v="0.5"/>
    <m/>
    <m/>
  </r>
  <r>
    <n v="247"/>
    <s v="OE1;PR_10;ACT_111"/>
    <x v="0"/>
    <s v="Fortalecer la Vigilancia."/>
    <s v="PR_10"/>
    <n v="11"/>
    <x v="0"/>
    <s v="PAI_07 - Rendición de Cuentas"/>
    <s v="ACT_111"/>
    <s v="Realizar seguimiento al cumplimiento de las actividades propuestas en el Plan de Rendición de Cuentas"/>
    <s v="OAP"/>
    <n v="4.4642857142857152E-4"/>
    <s v="Dic"/>
    <n v="0.33339999999999997"/>
    <n v="0"/>
    <n v="0"/>
    <s v="Por Ejecutar"/>
    <n v="1"/>
    <n v="0.33329999999999999"/>
    <n v="0.33329999999999999"/>
    <m/>
    <m/>
  </r>
  <r>
    <n v="248"/>
    <s v="OE1;PR_10;ACT_112"/>
    <x v="0"/>
    <s v="Fortalecer la Vigilancia."/>
    <s v="PR_10"/>
    <n v="11"/>
    <x v="0"/>
    <s v="PAI_07 - Rendición de Cuentas"/>
    <s v="ACT_112"/>
    <s v="Realizar la medición de los indicadores por componente de Rendición de Cuentas"/>
    <s v="OAP"/>
    <n v="4.4642857142857152E-4"/>
    <s v="Ene"/>
    <n v="0"/>
    <n v="0"/>
    <n v="0"/>
    <s v="Por Ejecutar"/>
    <n v="0"/>
    <n v="0"/>
    <n v="0"/>
    <n v="1"/>
    <n v="0.33329999999999999"/>
  </r>
  <r>
    <n v="248"/>
    <s v="OE1;PR_10;ACT_112"/>
    <x v="0"/>
    <s v="Fortalecer la Vigilancia."/>
    <s v="PR_10"/>
    <n v="11"/>
    <x v="0"/>
    <s v="PAI_07 - Rendición de Cuentas"/>
    <s v="ACT_112"/>
    <s v="Realizar la medición de los indicadores por componente de Rendición de Cuentas"/>
    <s v="OAP"/>
    <n v="4.4642857142857152E-4"/>
    <s v="Feb"/>
    <n v="0"/>
    <n v="0"/>
    <n v="0"/>
    <s v="Por Ejecutar"/>
    <n v="0"/>
    <n v="0"/>
    <n v="0"/>
    <m/>
    <m/>
  </r>
  <r>
    <n v="248"/>
    <s v="OE1;PR_10;ACT_112"/>
    <x v="0"/>
    <s v="Fortalecer la Vigilancia."/>
    <s v="PR_10"/>
    <n v="11"/>
    <x v="0"/>
    <s v="PAI_07 - Rendición de Cuentas"/>
    <s v="ACT_112"/>
    <s v="Realizar la medición de los indicadores por componente de Rendición de Cuentas"/>
    <s v="OAP"/>
    <n v="4.4642857142857152E-4"/>
    <s v="Mar"/>
    <n v="0"/>
    <n v="0"/>
    <n v="0"/>
    <s v="Por Ejecutar"/>
    <n v="0"/>
    <n v="0"/>
    <n v="0"/>
    <m/>
    <m/>
  </r>
  <r>
    <n v="248"/>
    <s v="OE1;PR_10;ACT_112"/>
    <x v="0"/>
    <s v="Fortalecer la Vigilancia."/>
    <s v="PR_10"/>
    <n v="11"/>
    <x v="0"/>
    <s v="PAI_07 - Rendición de Cuentas"/>
    <s v="ACT_112"/>
    <s v="Realizar la medición de los indicadores por componente de Rendición de Cuentas"/>
    <s v="OAP"/>
    <n v="4.4642857142857152E-4"/>
    <s v="Abr"/>
    <n v="0.33329999999999999"/>
    <n v="0.33329999999999999"/>
    <n v="1"/>
    <s v="Culminada"/>
    <n v="0.33329999999999999"/>
    <n v="0.33329999999999999"/>
    <n v="1"/>
    <m/>
    <m/>
  </r>
  <r>
    <n v="248"/>
    <s v="OE1;PR_10;ACT_112"/>
    <x v="0"/>
    <s v="Fortalecer la Vigilancia."/>
    <s v="PR_10"/>
    <n v="11"/>
    <x v="0"/>
    <s v="PAI_07 - Rendición de Cuentas"/>
    <s v="ACT_112"/>
    <s v="Realizar la medición de los indicadores por componente de Rendición de Cuentas"/>
    <s v="OAP"/>
    <n v="4.4642857142857152E-4"/>
    <s v="May"/>
    <n v="0"/>
    <n v="0"/>
    <n v="0"/>
    <s v="Por Ejecutar"/>
    <n v="0.33329999999999999"/>
    <n v="0.33329999999999999"/>
    <n v="1"/>
    <m/>
    <m/>
  </r>
  <r>
    <n v="248"/>
    <s v="OE1;PR_10;ACT_112"/>
    <x v="0"/>
    <s v="Fortalecer la Vigilancia."/>
    <s v="PR_10"/>
    <n v="11"/>
    <x v="0"/>
    <s v="PAI_07 - Rendición de Cuentas"/>
    <s v="ACT_112"/>
    <s v="Realizar la medición de los indicadores por componente de Rendición de Cuentas"/>
    <s v="OAP"/>
    <n v="4.4642857142857152E-4"/>
    <s v="Jun"/>
    <n v="0"/>
    <n v="0"/>
    <n v="0"/>
    <s v="Por Ejecutar"/>
    <n v="0.33329999999999999"/>
    <n v="0.33329999999999999"/>
    <n v="1"/>
    <m/>
    <m/>
  </r>
  <r>
    <n v="248"/>
    <s v="OE1;PR_10;ACT_112"/>
    <x v="0"/>
    <s v="Fortalecer la Vigilancia."/>
    <s v="PR_10"/>
    <n v="11"/>
    <x v="0"/>
    <s v="PAI_07 - Rendición de Cuentas"/>
    <s v="ACT_112"/>
    <s v="Realizar la medición de los indicadores por componente de Rendición de Cuentas"/>
    <s v="OAP"/>
    <n v="4.4642857142857152E-4"/>
    <s v="Jul"/>
    <n v="0"/>
    <n v="0"/>
    <n v="0"/>
    <s v="Por Ejecutar"/>
    <n v="0.33329999999999999"/>
    <n v="0.33329999999999999"/>
    <n v="1"/>
    <m/>
    <m/>
  </r>
  <r>
    <n v="248"/>
    <s v="OE1;PR_10;ACT_112"/>
    <x v="0"/>
    <s v="Fortalecer la Vigilancia."/>
    <s v="PR_10"/>
    <n v="11"/>
    <x v="0"/>
    <s v="PAI_07 - Rendición de Cuentas"/>
    <s v="ACT_112"/>
    <s v="Realizar la medición de los indicadores por componente de Rendición de Cuentas"/>
    <s v="OAP"/>
    <n v="4.4642857142857152E-4"/>
    <s v="Ago"/>
    <n v="0.33329999999999999"/>
    <n v="0"/>
    <n v="0"/>
    <s v="Por Ejecutar"/>
    <n v="0.66659999999999997"/>
    <n v="0.33329999999999999"/>
    <n v="0.5"/>
    <m/>
    <m/>
  </r>
  <r>
    <n v="248"/>
    <s v="OE1;PR_10;ACT_112"/>
    <x v="0"/>
    <s v="Fortalecer la Vigilancia."/>
    <s v="PR_10"/>
    <n v="11"/>
    <x v="0"/>
    <s v="PAI_07 - Rendición de Cuentas"/>
    <s v="ACT_112"/>
    <s v="Realizar la medición de los indicadores por componente de Rendición de Cuentas"/>
    <s v="OAP"/>
    <n v="4.4642857142857152E-4"/>
    <s v="Sep"/>
    <n v="0"/>
    <n v="0"/>
    <n v="0"/>
    <s v="Por Ejecutar"/>
    <n v="0.66659999999999997"/>
    <n v="0.33329999999999999"/>
    <n v="0.5"/>
    <m/>
    <m/>
  </r>
  <r>
    <n v="248"/>
    <s v="OE1;PR_10;ACT_112"/>
    <x v="0"/>
    <s v="Fortalecer la Vigilancia."/>
    <s v="PR_10"/>
    <n v="11"/>
    <x v="0"/>
    <s v="PAI_07 - Rendición de Cuentas"/>
    <s v="ACT_112"/>
    <s v="Realizar la medición de los indicadores por componente de Rendición de Cuentas"/>
    <s v="OAP"/>
    <n v="4.4642857142857152E-4"/>
    <s v="Oct"/>
    <n v="0"/>
    <n v="0"/>
    <n v="0"/>
    <s v="Por Ejecutar"/>
    <n v="0.66659999999999997"/>
    <n v="0.33329999999999999"/>
    <n v="0.5"/>
    <m/>
    <m/>
  </r>
  <r>
    <n v="248"/>
    <s v="OE1;PR_10;ACT_112"/>
    <x v="0"/>
    <s v="Fortalecer la Vigilancia."/>
    <s v="PR_10"/>
    <n v="11"/>
    <x v="0"/>
    <s v="PAI_07 - Rendición de Cuentas"/>
    <s v="ACT_112"/>
    <s v="Realizar la medición de los indicadores por componente de Rendición de Cuentas"/>
    <s v="OAP"/>
    <n v="4.4642857142857152E-4"/>
    <s v="Nov"/>
    <n v="0"/>
    <n v="0"/>
    <n v="0"/>
    <s v="Por Ejecutar"/>
    <n v="0.66659999999999997"/>
    <n v="0.33329999999999999"/>
    <n v="0.5"/>
    <m/>
    <m/>
  </r>
  <r>
    <n v="248"/>
    <s v="OE1;PR_10;ACT_112"/>
    <x v="0"/>
    <s v="Fortalecer la Vigilancia."/>
    <s v="PR_10"/>
    <n v="11"/>
    <x v="0"/>
    <s v="PAI_07 - Rendición de Cuentas"/>
    <s v="ACT_112"/>
    <s v="Realizar la medición de los indicadores por componente de Rendición de Cuentas"/>
    <s v="OAP"/>
    <n v="4.4642857142857152E-4"/>
    <s v="Dic"/>
    <n v="0.33339999999999997"/>
    <n v="0"/>
    <n v="0"/>
    <s v="Por Ejecutar"/>
    <n v="1"/>
    <n v="0.33329999999999999"/>
    <n v="0.33329999999999999"/>
    <m/>
    <m/>
  </r>
  <r>
    <n v="249"/>
    <s v="OE1;PR_10;ACT_113"/>
    <x v="0"/>
    <s v="Fortalecer la Vigilancia."/>
    <s v="PR_10"/>
    <n v="11"/>
    <x v="0"/>
    <s v="PAI_07 - Rendición de Cuentas"/>
    <s v="ACT_113"/>
    <s v="Elaborar el informe final de rendición de cuentas de la entidad"/>
    <s v="OAP"/>
    <n v="4.4642857142857152E-4"/>
    <s v="Ene"/>
    <n v="0"/>
    <n v="0"/>
    <n v="0"/>
    <s v="Por Ejecutar"/>
    <n v="0"/>
    <n v="0"/>
    <n v="0"/>
    <n v="1"/>
    <n v="0"/>
  </r>
  <r>
    <n v="249"/>
    <s v="OE1;PR_10;ACT_113"/>
    <x v="0"/>
    <s v="Fortalecer la Vigilancia."/>
    <s v="PR_10"/>
    <n v="11"/>
    <x v="0"/>
    <s v="PAI_07 - Rendición de Cuentas"/>
    <s v="ACT_113"/>
    <s v="Elaborar el informe final de rendición de cuentas de la entidad"/>
    <s v="OAP"/>
    <n v="4.4642857142857152E-4"/>
    <s v="Feb"/>
    <n v="0"/>
    <n v="0"/>
    <n v="0"/>
    <s v="Por Ejecutar"/>
    <n v="0"/>
    <n v="0"/>
    <n v="0"/>
    <m/>
    <m/>
  </r>
  <r>
    <n v="249"/>
    <s v="OE1;PR_10;ACT_113"/>
    <x v="0"/>
    <s v="Fortalecer la Vigilancia."/>
    <s v="PR_10"/>
    <n v="11"/>
    <x v="0"/>
    <s v="PAI_07 - Rendición de Cuentas"/>
    <s v="ACT_113"/>
    <s v="Elaborar el informe final de rendición de cuentas de la entidad"/>
    <s v="OAP"/>
    <n v="4.4642857142857152E-4"/>
    <s v="Mar"/>
    <n v="0"/>
    <n v="0"/>
    <n v="0"/>
    <s v="Por Ejecutar"/>
    <n v="0"/>
    <n v="0"/>
    <n v="0"/>
    <m/>
    <m/>
  </r>
  <r>
    <n v="249"/>
    <s v="OE1;PR_10;ACT_113"/>
    <x v="0"/>
    <s v="Fortalecer la Vigilancia."/>
    <s v="PR_10"/>
    <n v="11"/>
    <x v="0"/>
    <s v="PAI_07 - Rendición de Cuentas"/>
    <s v="ACT_113"/>
    <s v="Elaborar el informe final de rendición de cuentas de la entidad"/>
    <s v="OAP"/>
    <n v="4.4642857142857152E-4"/>
    <s v="Abr"/>
    <n v="0"/>
    <n v="0"/>
    <n v="0"/>
    <s v="Por Ejecutar"/>
    <n v="0"/>
    <n v="0"/>
    <n v="0"/>
    <m/>
    <m/>
  </r>
  <r>
    <n v="249"/>
    <s v="OE1;PR_10;ACT_113"/>
    <x v="0"/>
    <s v="Fortalecer la Vigilancia."/>
    <s v="PR_10"/>
    <n v="11"/>
    <x v="0"/>
    <s v="PAI_07 - Rendición de Cuentas"/>
    <s v="ACT_113"/>
    <s v="Elaborar el informe final de rendición de cuentas de la entidad"/>
    <s v="OAP"/>
    <n v="4.4642857142857152E-4"/>
    <s v="May"/>
    <n v="0"/>
    <n v="0"/>
    <n v="0"/>
    <s v="Por Ejecutar"/>
    <n v="0"/>
    <n v="0"/>
    <n v="0"/>
    <m/>
    <m/>
  </r>
  <r>
    <n v="249"/>
    <s v="OE1;PR_10;ACT_113"/>
    <x v="0"/>
    <s v="Fortalecer la Vigilancia."/>
    <s v="PR_10"/>
    <n v="11"/>
    <x v="0"/>
    <s v="PAI_07 - Rendición de Cuentas"/>
    <s v="ACT_113"/>
    <s v="Elaborar el informe final de rendición de cuentas de la entidad"/>
    <s v="OAP"/>
    <n v="4.4642857142857152E-4"/>
    <s v="Jun"/>
    <n v="0"/>
    <n v="0"/>
    <n v="0"/>
    <s v="Por Ejecutar"/>
    <n v="0"/>
    <n v="0"/>
    <n v="0"/>
    <m/>
    <m/>
  </r>
  <r>
    <n v="249"/>
    <s v="OE1;PR_10;ACT_113"/>
    <x v="0"/>
    <s v="Fortalecer la Vigilancia."/>
    <s v="PR_10"/>
    <n v="11"/>
    <x v="0"/>
    <s v="PAI_07 - Rendición de Cuentas"/>
    <s v="ACT_113"/>
    <s v="Elaborar el informe final de rendición de cuentas de la entidad"/>
    <s v="OAP"/>
    <n v="4.4642857142857152E-4"/>
    <s v="Jul"/>
    <n v="0"/>
    <n v="0"/>
    <n v="0"/>
    <s v="Por Ejecutar"/>
    <n v="0"/>
    <n v="0"/>
    <n v="0"/>
    <m/>
    <m/>
  </r>
  <r>
    <n v="249"/>
    <s v="OE1;PR_10;ACT_113"/>
    <x v="0"/>
    <s v="Fortalecer la Vigilancia."/>
    <s v="PR_10"/>
    <n v="11"/>
    <x v="0"/>
    <s v="PAI_07 - Rendición de Cuentas"/>
    <s v="ACT_113"/>
    <s v="Elaborar el informe final de rendición de cuentas de la entidad"/>
    <s v="OAP"/>
    <n v="4.4642857142857152E-4"/>
    <s v="Ago"/>
    <n v="0"/>
    <n v="0"/>
    <n v="0"/>
    <s v="Por Ejecutar"/>
    <n v="0"/>
    <n v="0"/>
    <n v="0"/>
    <m/>
    <m/>
  </r>
  <r>
    <n v="249"/>
    <s v="OE1;PR_10;ACT_113"/>
    <x v="0"/>
    <s v="Fortalecer la Vigilancia."/>
    <s v="PR_10"/>
    <n v="11"/>
    <x v="0"/>
    <s v="PAI_07 - Rendición de Cuentas"/>
    <s v="ACT_113"/>
    <s v="Elaborar el informe final de rendición de cuentas de la entidad"/>
    <s v="OAP"/>
    <n v="4.4642857142857152E-4"/>
    <s v="Sep"/>
    <n v="0"/>
    <n v="0"/>
    <n v="0"/>
    <s v="Por Ejecutar"/>
    <n v="0"/>
    <n v="0"/>
    <n v="0"/>
    <m/>
    <m/>
  </r>
  <r>
    <n v="249"/>
    <s v="OE1;PR_10;ACT_113"/>
    <x v="0"/>
    <s v="Fortalecer la Vigilancia."/>
    <s v="PR_10"/>
    <n v="11"/>
    <x v="0"/>
    <s v="PAI_07 - Rendición de Cuentas"/>
    <s v="ACT_113"/>
    <s v="Elaborar el informe final de rendición de cuentas de la entidad"/>
    <s v="OAP"/>
    <n v="4.4642857142857152E-4"/>
    <s v="Oct"/>
    <n v="1"/>
    <n v="0"/>
    <n v="0"/>
    <s v="Por Ejecutar"/>
    <n v="1"/>
    <n v="0"/>
    <n v="0"/>
    <m/>
    <m/>
  </r>
  <r>
    <n v="249"/>
    <s v="OE1;PR_10;ACT_113"/>
    <x v="0"/>
    <s v="Fortalecer la Vigilancia."/>
    <s v="PR_10"/>
    <n v="11"/>
    <x v="0"/>
    <s v="PAI_07 - Rendición de Cuentas"/>
    <s v="ACT_113"/>
    <s v="Elaborar el informe final de rendición de cuentas de la entidad"/>
    <s v="OAP"/>
    <n v="4.4642857142857152E-4"/>
    <s v="Nov"/>
    <n v="0"/>
    <n v="0"/>
    <n v="0"/>
    <s v="Por Ejecutar"/>
    <n v="1"/>
    <n v="0"/>
    <n v="0"/>
    <m/>
    <m/>
  </r>
  <r>
    <n v="249"/>
    <s v="OE1;PR_10;ACT_113"/>
    <x v="0"/>
    <s v="Fortalecer la Vigilancia."/>
    <s v="PR_10"/>
    <n v="11"/>
    <x v="0"/>
    <s v="PAI_07 - Rendición de Cuentas"/>
    <s v="ACT_113"/>
    <s v="Elaborar el informe final de rendición de cuentas de la entidad"/>
    <s v="OAP"/>
    <n v="4.4642857142857152E-4"/>
    <s v="Dic"/>
    <n v="0"/>
    <n v="0"/>
    <n v="0"/>
    <s v="Por Ejecutar"/>
    <n v="1"/>
    <n v="0"/>
    <n v="0"/>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Ene"/>
    <n v="0"/>
    <n v="0"/>
    <n v="0"/>
    <s v="Por Ejecutar"/>
    <n v="0"/>
    <n v="0"/>
    <n v="0"/>
    <n v="1"/>
    <n v="1"/>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Feb"/>
    <n v="0"/>
    <n v="0"/>
    <n v="0"/>
    <s v="Por Ejecutar"/>
    <n v="0"/>
    <n v="0"/>
    <n v="0"/>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Mar"/>
    <n v="0"/>
    <n v="0"/>
    <n v="0"/>
    <s v="Por Ejecutar"/>
    <n v="0"/>
    <n v="0"/>
    <n v="0"/>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Abr"/>
    <n v="0"/>
    <n v="0"/>
    <n v="0"/>
    <s v="Por Ejecutar"/>
    <n v="0"/>
    <n v="0"/>
    <n v="0"/>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May"/>
    <n v="0"/>
    <n v="0"/>
    <n v="0"/>
    <s v="Por Ejecutar"/>
    <n v="0"/>
    <n v="0"/>
    <n v="0"/>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Jun"/>
    <n v="1"/>
    <n v="1"/>
    <n v="1"/>
    <s v="Culminada"/>
    <n v="1"/>
    <n v="1"/>
    <n v="1"/>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Jul"/>
    <n v="0"/>
    <n v="0"/>
    <n v="0"/>
    <s v="Por Ejecutar"/>
    <n v="1"/>
    <n v="1"/>
    <n v="1"/>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Ago"/>
    <n v="0"/>
    <n v="0"/>
    <n v="0"/>
    <s v="Por Ejecutar"/>
    <n v="1"/>
    <n v="1"/>
    <n v="1"/>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Sep"/>
    <n v="0"/>
    <n v="0"/>
    <n v="0"/>
    <s v="Por Ejecutar"/>
    <n v="1"/>
    <n v="1"/>
    <n v="1"/>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Oct"/>
    <n v="0"/>
    <n v="0"/>
    <n v="0"/>
    <s v="Por Ejecutar"/>
    <n v="1"/>
    <n v="1"/>
    <n v="1"/>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Nov"/>
    <n v="0"/>
    <n v="0"/>
    <n v="0"/>
    <s v="Por Ejecutar"/>
    <n v="1"/>
    <n v="1"/>
    <n v="1"/>
    <m/>
    <m/>
  </r>
  <r>
    <n v="250"/>
    <s v="OE1;PR_10;ACT_290"/>
    <x v="0"/>
    <s v="Fortalecer la Vigilancia."/>
    <s v="PR_10"/>
    <n v="11"/>
    <x v="0"/>
    <s v="PAI_08 - Mecanismos para Mejorar la Atención al Ciudadano"/>
    <s v="ACT_290"/>
    <s v="Poner en funcionamiento la Delegatura para la protección de los usuarios del servicio de transporte, en cumplimiento del decreto 2409 de 2018."/>
    <s v="DPU"/>
    <n v="4.4642857142857152E-4"/>
    <s v="Dic"/>
    <n v="0"/>
    <n v="0"/>
    <n v="0"/>
    <s v="Por Ejecutar"/>
    <n v="1"/>
    <n v="1"/>
    <n v="1"/>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Ene"/>
    <n v="0"/>
    <n v="0"/>
    <n v="0"/>
    <s v="Por Ejecutar"/>
    <n v="0"/>
    <n v="0"/>
    <n v="0"/>
    <n v="0"/>
    <n v="0"/>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Feb"/>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Mar"/>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Abr"/>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May"/>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Jun"/>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Jul"/>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Ago"/>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Sep"/>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Oct"/>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Nov"/>
    <n v="0"/>
    <n v="0"/>
    <n v="0"/>
    <s v="Por Ejecutar"/>
    <n v="0"/>
    <n v="0"/>
    <n v="0"/>
    <m/>
    <m/>
  </r>
  <r>
    <n v="251"/>
    <s v="OE1;PR_10;ACT_291"/>
    <x v="0"/>
    <s v="Fortalecer la Vigilancia."/>
    <s v="PR_10"/>
    <n v="11"/>
    <x v="0"/>
    <s v="PAI_08 - Mecanismos para Mejorar la Atención al Ciudadano"/>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s v="DPU"/>
    <n v="4.4642857142857152E-4"/>
    <s v="Dic"/>
    <n v="0"/>
    <n v="0"/>
    <n v="0"/>
    <s v="Por Ejecutar"/>
    <n v="0"/>
    <n v="0"/>
    <n v="0"/>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Ene"/>
    <n v="0"/>
    <n v="0"/>
    <n v="0"/>
    <s v="Por Ejecutar"/>
    <n v="0"/>
    <n v="0"/>
    <n v="0"/>
    <n v="4"/>
    <n v="4"/>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Feb"/>
    <n v="0"/>
    <n v="0"/>
    <n v="0"/>
    <s v="Por Ejecutar"/>
    <n v="0"/>
    <n v="0"/>
    <n v="0"/>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Mar"/>
    <n v="0"/>
    <n v="0"/>
    <n v="0"/>
    <s v="Por Ejecutar"/>
    <n v="0"/>
    <n v="0"/>
    <n v="0"/>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Abr"/>
    <n v="1"/>
    <n v="2"/>
    <n v="2"/>
    <s v="Culminada"/>
    <n v="1"/>
    <n v="2"/>
    <n v="2"/>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May"/>
    <n v="2"/>
    <n v="2"/>
    <n v="1"/>
    <s v="Culminada"/>
    <n v="3"/>
    <n v="4"/>
    <n v="1.3333333333333333"/>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Jun"/>
    <n v="1"/>
    <n v="0"/>
    <n v="0"/>
    <s v="Por Ejecutar"/>
    <n v="4"/>
    <n v="4"/>
    <n v="1"/>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Jul"/>
    <n v="0"/>
    <n v="0"/>
    <n v="0"/>
    <s v="Por Ejecutar"/>
    <n v="4"/>
    <n v="4"/>
    <n v="1"/>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Ago"/>
    <n v="0"/>
    <n v="0"/>
    <n v="0"/>
    <s v="Por Ejecutar"/>
    <n v="4"/>
    <n v="4"/>
    <n v="1"/>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Sep"/>
    <n v="0"/>
    <n v="0"/>
    <n v="0"/>
    <s v="Por Ejecutar"/>
    <n v="4"/>
    <n v="4"/>
    <n v="1"/>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Oct"/>
    <n v="0"/>
    <n v="0"/>
    <n v="0"/>
    <s v="Por Ejecutar"/>
    <n v="4"/>
    <n v="4"/>
    <n v="1"/>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Nov"/>
    <n v="0"/>
    <n v="0"/>
    <n v="0"/>
    <s v="Por Ejecutar"/>
    <n v="4"/>
    <n v="4"/>
    <n v="1"/>
    <m/>
    <m/>
  </r>
  <r>
    <n v="252"/>
    <s v="OE1;PR_10;ACT_292"/>
    <x v="0"/>
    <s v="Fortalecer la Vigilancia."/>
    <s v="PR_10"/>
    <n v="11"/>
    <x v="0"/>
    <s v="PAI_08 - Mecanismos para Mejorar la Atención al Ciudadano"/>
    <s v="ACT_292"/>
    <s v="Realizar campañas informativas sobre la responsabilidad de los servidores públicos frente a los derechos de los usuarios del Servicio de Transporte"/>
    <s v="DPU"/>
    <n v="4.4642857142857152E-4"/>
    <s v="Dic"/>
    <n v="0"/>
    <n v="0"/>
    <n v="0"/>
    <s v="Por Ejecutar"/>
    <n v="4"/>
    <n v="4"/>
    <n v="1"/>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Ene"/>
    <n v="0"/>
    <n v="0"/>
    <n v="0"/>
    <s v="Por Ejecutar"/>
    <n v="0"/>
    <n v="0"/>
    <n v="0"/>
    <n v="0.99990000000000001"/>
    <n v="0"/>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Feb"/>
    <n v="0"/>
    <n v="0"/>
    <n v="0"/>
    <s v="Por Ejecutar"/>
    <n v="0"/>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Mar"/>
    <n v="0"/>
    <n v="0"/>
    <n v="0"/>
    <s v="Por Ejecutar"/>
    <n v="0"/>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Abr"/>
    <n v="0"/>
    <n v="0"/>
    <n v="0"/>
    <s v="Por Ejecutar"/>
    <n v="0"/>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May"/>
    <n v="0.33329999999999999"/>
    <n v="0"/>
    <n v="0"/>
    <s v="Por Ejecutar"/>
    <n v="0.33329999999999999"/>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Jun"/>
    <n v="0"/>
    <n v="0"/>
    <n v="0"/>
    <s v="Por Ejecutar"/>
    <n v="0.33329999999999999"/>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Jul"/>
    <n v="0"/>
    <n v="0"/>
    <n v="0"/>
    <s v="Por Ejecutar"/>
    <n v="0.33329999999999999"/>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Ago"/>
    <n v="0.33329999999999999"/>
    <n v="0"/>
    <n v="0"/>
    <s v="Por Ejecutar"/>
    <n v="0.66659999999999997"/>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Sep"/>
    <n v="0"/>
    <n v="0"/>
    <n v="0"/>
    <s v="Por Ejecutar"/>
    <n v="0.66659999999999997"/>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Oct"/>
    <n v="0"/>
    <n v="0"/>
    <n v="0"/>
    <s v="Por Ejecutar"/>
    <n v="0.66659999999999997"/>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Nov"/>
    <n v="0"/>
    <n v="0"/>
    <n v="0"/>
    <s v="Por Ejecutar"/>
    <n v="0.66659999999999997"/>
    <n v="0"/>
    <n v="0"/>
    <m/>
    <m/>
  </r>
  <r>
    <n v="253"/>
    <s v="OE1;PR_10;ACT_76"/>
    <x v="0"/>
    <s v="Fortalecer la Vigilancia."/>
    <s v="PR_10"/>
    <n v="11"/>
    <x v="0"/>
    <s v="PAI_08 - Mecanismos para Mejorar la Atención al Ciudadano"/>
    <s v="ACT_76"/>
    <s v="Poner en conocimiento de los Ciudadanos el funcionamiento del Centro de Conciliación, Arbitraje y Amigable Composición y realizar seguimiento a su gestión"/>
    <s v="OAJ"/>
    <n v="4.4642857142857152E-4"/>
    <s v="Dic"/>
    <n v="0.33329999999999999"/>
    <n v="0"/>
    <n v="0"/>
    <s v="Por Ejecutar"/>
    <n v="0.99990000000000001"/>
    <n v="0"/>
    <n v="0"/>
    <m/>
    <m/>
  </r>
  <r>
    <n v="254"/>
    <s v="OE1;PR_10;ACT_114"/>
    <x v="0"/>
    <s v="Fortalecer la Vigilancia."/>
    <s v="PR_10"/>
    <n v="11"/>
    <x v="0"/>
    <s v="PAI_08 - Mecanismos para Mejorar la Atención al Ciudadano"/>
    <s v="ACT_114"/>
    <s v="Realizar seguimiento a la atención telefónica a través del centro de contacto"/>
    <s v="OAP"/>
    <n v="4.4642857142857152E-4"/>
    <s v="Ene"/>
    <n v="8.3299999999999999E-2"/>
    <n v="8.3299999999999999E-2"/>
    <n v="1"/>
    <s v="Culminada"/>
    <n v="8.3299999999999999E-2"/>
    <n v="8.3299999999999999E-2"/>
    <n v="1"/>
    <n v="1"/>
    <n v="0.3332"/>
  </r>
  <r>
    <n v="254"/>
    <s v="OE1;PR_10;ACT_114"/>
    <x v="0"/>
    <s v="Fortalecer la Vigilancia."/>
    <s v="PR_10"/>
    <n v="11"/>
    <x v="0"/>
    <s v="PAI_08 - Mecanismos para Mejorar la Atención al Ciudadano"/>
    <s v="ACT_114"/>
    <s v="Realizar seguimiento a la atención telefónica a través del centro de contacto"/>
    <s v="OAP"/>
    <n v="4.4642857142857152E-4"/>
    <s v="Feb"/>
    <n v="8.3299999999999999E-2"/>
    <n v="8.3299999999999999E-2"/>
    <n v="1"/>
    <s v="Culminada"/>
    <n v="0.1666"/>
    <n v="0.1666"/>
    <n v="1"/>
    <m/>
    <m/>
  </r>
  <r>
    <n v="254"/>
    <s v="OE1;PR_10;ACT_114"/>
    <x v="0"/>
    <s v="Fortalecer la Vigilancia."/>
    <s v="PR_10"/>
    <n v="11"/>
    <x v="0"/>
    <s v="PAI_08 - Mecanismos para Mejorar la Atención al Ciudadano"/>
    <s v="ACT_114"/>
    <s v="Realizar seguimiento a la atención telefónica a través del centro de contacto"/>
    <s v="OAP"/>
    <n v="4.4642857142857152E-4"/>
    <s v="Mar"/>
    <n v="8.3299999999999999E-2"/>
    <n v="8.3299999999999999E-2"/>
    <n v="1"/>
    <s v="Culminada"/>
    <n v="0.24990000000000001"/>
    <n v="0.24990000000000001"/>
    <n v="1"/>
    <m/>
    <m/>
  </r>
  <r>
    <n v="254"/>
    <s v="OE1;PR_10;ACT_114"/>
    <x v="0"/>
    <s v="Fortalecer la Vigilancia."/>
    <s v="PR_10"/>
    <n v="11"/>
    <x v="0"/>
    <s v="PAI_08 - Mecanismos para Mejorar la Atención al Ciudadano"/>
    <s v="ACT_114"/>
    <s v="Realizar seguimiento a la atención telefónica a través del centro de contacto"/>
    <s v="OAP"/>
    <n v="4.4642857142857152E-4"/>
    <s v="Abr"/>
    <n v="8.3299999999999999E-2"/>
    <n v="8.3299999999999999E-2"/>
    <n v="1"/>
    <s v="Culminada"/>
    <n v="0.3332"/>
    <n v="0.3332"/>
    <n v="1"/>
    <m/>
    <m/>
  </r>
  <r>
    <n v="254"/>
    <s v="OE1;PR_10;ACT_114"/>
    <x v="0"/>
    <s v="Fortalecer la Vigilancia."/>
    <s v="PR_10"/>
    <n v="11"/>
    <x v="0"/>
    <s v="PAI_08 - Mecanismos para Mejorar la Atención al Ciudadano"/>
    <s v="ACT_114"/>
    <s v="Realizar seguimiento a la atención telefónica a través del centro de contacto"/>
    <s v="OAP"/>
    <n v="4.4642857142857152E-4"/>
    <s v="May"/>
    <n v="8.3299999999999999E-2"/>
    <n v="0"/>
    <n v="0"/>
    <s v="Por Ejecutar"/>
    <n v="0.41649999999999998"/>
    <n v="0.3332"/>
    <n v="0.8"/>
    <m/>
    <m/>
  </r>
  <r>
    <n v="254"/>
    <s v="OE1;PR_10;ACT_114"/>
    <x v="0"/>
    <s v="Fortalecer la Vigilancia."/>
    <s v="PR_10"/>
    <n v="11"/>
    <x v="0"/>
    <s v="PAI_08 - Mecanismos para Mejorar la Atención al Ciudadano"/>
    <s v="ACT_114"/>
    <s v="Realizar seguimiento a la atención telefónica a través del centro de contacto"/>
    <s v="OAP"/>
    <n v="4.4642857142857152E-4"/>
    <s v="Jun"/>
    <n v="8.3299999999999999E-2"/>
    <n v="0"/>
    <n v="0"/>
    <s v="Por Ejecutar"/>
    <n v="0.49979999999999997"/>
    <n v="0.3332"/>
    <n v="0.66666666666666674"/>
    <m/>
    <m/>
  </r>
  <r>
    <n v="254"/>
    <s v="OE1;PR_10;ACT_114"/>
    <x v="0"/>
    <s v="Fortalecer la Vigilancia."/>
    <s v="PR_10"/>
    <n v="11"/>
    <x v="0"/>
    <s v="PAI_08 - Mecanismos para Mejorar la Atención al Ciudadano"/>
    <s v="ACT_114"/>
    <s v="Realizar seguimiento a la atención telefónica a través del centro de contacto"/>
    <s v="OAP"/>
    <n v="4.4642857142857152E-4"/>
    <s v="Jul"/>
    <n v="8.3299999999999999E-2"/>
    <n v="0"/>
    <n v="0"/>
    <s v="Por Ejecutar"/>
    <n v="0.58309999999999995"/>
    <n v="0.3332"/>
    <n v="0.57142857142857151"/>
    <m/>
    <m/>
  </r>
  <r>
    <n v="254"/>
    <s v="OE1;PR_10;ACT_114"/>
    <x v="0"/>
    <s v="Fortalecer la Vigilancia."/>
    <s v="PR_10"/>
    <n v="11"/>
    <x v="0"/>
    <s v="PAI_08 - Mecanismos para Mejorar la Atención al Ciudadano"/>
    <s v="ACT_114"/>
    <s v="Realizar seguimiento a la atención telefónica a través del centro de contacto"/>
    <s v="OAP"/>
    <n v="4.4642857142857152E-4"/>
    <s v="Ago"/>
    <n v="8.3299999999999999E-2"/>
    <n v="0"/>
    <n v="0"/>
    <s v="Por Ejecutar"/>
    <n v="0.66639999999999999"/>
    <n v="0.3332"/>
    <n v="0.5"/>
    <m/>
    <m/>
  </r>
  <r>
    <n v="254"/>
    <s v="OE1;PR_10;ACT_114"/>
    <x v="0"/>
    <s v="Fortalecer la Vigilancia."/>
    <s v="PR_10"/>
    <n v="11"/>
    <x v="0"/>
    <s v="PAI_08 - Mecanismos para Mejorar la Atención al Ciudadano"/>
    <s v="ACT_114"/>
    <s v="Realizar seguimiento a la atención telefónica a través del centro de contacto"/>
    <s v="OAP"/>
    <n v="4.4642857142857152E-4"/>
    <s v="Sep"/>
    <n v="8.3400000000000002E-2"/>
    <n v="0"/>
    <n v="0"/>
    <s v="Por Ejecutar"/>
    <n v="0.74980000000000002"/>
    <n v="0.3332"/>
    <n v="0.44438516937850092"/>
    <m/>
    <m/>
  </r>
  <r>
    <n v="254"/>
    <s v="OE1;PR_10;ACT_114"/>
    <x v="0"/>
    <s v="Fortalecer la Vigilancia."/>
    <s v="PR_10"/>
    <n v="11"/>
    <x v="0"/>
    <s v="PAI_08 - Mecanismos para Mejorar la Atención al Ciudadano"/>
    <s v="ACT_114"/>
    <s v="Realizar seguimiento a la atención telefónica a través del centro de contacto"/>
    <s v="OAP"/>
    <n v="4.4642857142857152E-4"/>
    <s v="Oct"/>
    <n v="8.3400000000000002E-2"/>
    <n v="0"/>
    <n v="0"/>
    <s v="Por Ejecutar"/>
    <n v="0.83320000000000005"/>
    <n v="0.3332"/>
    <n v="0.39990398463754195"/>
    <m/>
    <m/>
  </r>
  <r>
    <n v="254"/>
    <s v="OE1;PR_10;ACT_114"/>
    <x v="0"/>
    <s v="Fortalecer la Vigilancia."/>
    <s v="PR_10"/>
    <n v="11"/>
    <x v="0"/>
    <s v="PAI_08 - Mecanismos para Mejorar la Atención al Ciudadano"/>
    <s v="ACT_114"/>
    <s v="Realizar seguimiento a la atención telefónica a través del centro de contacto"/>
    <s v="OAP"/>
    <n v="4.4642857142857152E-4"/>
    <s v="Nov"/>
    <n v="8.3400000000000002E-2"/>
    <n v="0"/>
    <n v="0"/>
    <s v="Por Ejecutar"/>
    <n v="0.91660000000000008"/>
    <n v="0.3332"/>
    <n v="0.36351734671612479"/>
    <m/>
    <m/>
  </r>
  <r>
    <n v="254"/>
    <s v="OE1;PR_10;ACT_114"/>
    <x v="0"/>
    <s v="Fortalecer la Vigilancia."/>
    <s v="PR_10"/>
    <n v="11"/>
    <x v="0"/>
    <s v="PAI_08 - Mecanismos para Mejorar la Atención al Ciudadano"/>
    <s v="ACT_114"/>
    <s v="Realizar seguimiento a la atención telefónica a través del centro de contacto"/>
    <s v="OAP"/>
    <n v="4.4642857142857152E-4"/>
    <s v="Dic"/>
    <n v="8.3400000000000002E-2"/>
    <n v="0"/>
    <n v="0"/>
    <s v="Por Ejecutar"/>
    <n v="1"/>
    <n v="0.3332"/>
    <n v="0.3332"/>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Ene"/>
    <n v="0"/>
    <n v="0"/>
    <n v="0"/>
    <s v="Por Ejecutar"/>
    <n v="0"/>
    <n v="0"/>
    <n v="0"/>
    <n v="1"/>
    <n v="0"/>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Feb"/>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Mar"/>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Abr"/>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May"/>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Jun"/>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Jul"/>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Ago"/>
    <n v="0"/>
    <n v="0"/>
    <n v="0"/>
    <s v="Por Ejecutar"/>
    <n v="0"/>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Sep"/>
    <n v="1"/>
    <n v="0"/>
    <n v="0"/>
    <s v="Por Ejecutar"/>
    <n v="1"/>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Oct"/>
    <n v="0"/>
    <n v="0"/>
    <n v="0"/>
    <s v="Por Ejecutar"/>
    <n v="1"/>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Nov"/>
    <n v="0"/>
    <n v="0"/>
    <n v="0"/>
    <s v="Por Ejecutar"/>
    <n v="1"/>
    <n v="0"/>
    <n v="0"/>
    <m/>
    <m/>
  </r>
  <r>
    <n v="255"/>
    <s v="OE1;PR_10;ACT_197"/>
    <x v="0"/>
    <s v="Fortalecer la Vigilancia."/>
    <s v="PR_10"/>
    <n v="11"/>
    <x v="0"/>
    <s v="PAI_08 - Mecanismos para Mejorar la Atención al Ciudadano"/>
    <s v="ACT_197"/>
    <s v="Planear y desarrollar actividades de capacitación relacionadas con el fortalecimiento de las competencias de los servidores públicos que atienden directamente a los ciudadanos"/>
    <s v="SG"/>
    <n v="4.4642857142857152E-4"/>
    <s v="Dic"/>
    <n v="0"/>
    <n v="0"/>
    <n v="0"/>
    <s v="Por Ejecutar"/>
    <n v="1"/>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Ene"/>
    <n v="0"/>
    <n v="0"/>
    <n v="0"/>
    <s v="Por Ejecutar"/>
    <n v="0"/>
    <n v="0"/>
    <n v="0"/>
    <n v="1"/>
    <n v="0"/>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Feb"/>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Mar"/>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Abr"/>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May"/>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Jun"/>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Jul"/>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Ago"/>
    <n v="0"/>
    <n v="0"/>
    <n v="0"/>
    <s v="Por Ejecutar"/>
    <n v="0"/>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Sep"/>
    <n v="1"/>
    <n v="0"/>
    <n v="0"/>
    <s v="Por Ejecutar"/>
    <n v="1"/>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Oct"/>
    <n v="0"/>
    <n v="0"/>
    <n v="0"/>
    <s v="Por Ejecutar"/>
    <n v="1"/>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Nov"/>
    <n v="0"/>
    <n v="0"/>
    <n v="0"/>
    <s v="Por Ejecutar"/>
    <n v="1"/>
    <n v="0"/>
    <n v="0"/>
    <m/>
    <m/>
  </r>
  <r>
    <n v="256"/>
    <s v="OE1;PR_10;ACT_198"/>
    <x v="0"/>
    <s v="Fortalecer la Vigilancia."/>
    <s v="PR_10"/>
    <n v="11"/>
    <x v="0"/>
    <s v="PAI_08 - Mecanismos para Mejorar la Atención al Ciudadano"/>
    <s v="ACT_198"/>
    <s v="Planear y desarrollar actividades de capacitación relacionadas con el fortalecimiento de la cultura de transparencia y cero tolerancia de la corrupción, a través de herramientas presenciales y no presenciales"/>
    <s v="SG"/>
    <n v="4.4642857142857152E-4"/>
    <s v="Dic"/>
    <n v="0"/>
    <n v="0"/>
    <n v="0"/>
    <s v="Por Ejecutar"/>
    <n v="1"/>
    <n v="0"/>
    <n v="0"/>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Ene"/>
    <n v="0"/>
    <n v="0"/>
    <n v="0"/>
    <s v="Por Ejecutar"/>
    <n v="0"/>
    <n v="0"/>
    <n v="0"/>
    <n v="1"/>
    <n v="0.5"/>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Feb"/>
    <n v="0"/>
    <n v="0"/>
    <n v="0"/>
    <s v="Por Ejecutar"/>
    <n v="0"/>
    <n v="0"/>
    <n v="0"/>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Mar"/>
    <n v="0"/>
    <n v="0"/>
    <n v="0"/>
    <s v="Por Ejecutar"/>
    <n v="0"/>
    <n v="0"/>
    <n v="0"/>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Abr"/>
    <n v="0"/>
    <n v="0"/>
    <n v="0"/>
    <s v="Por Ejecutar"/>
    <n v="0"/>
    <n v="0"/>
    <n v="0"/>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May"/>
    <n v="0"/>
    <n v="0"/>
    <n v="0"/>
    <s v="Por Ejecutar"/>
    <n v="0"/>
    <n v="0"/>
    <n v="0"/>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Jun"/>
    <n v="0.5"/>
    <n v="0.5"/>
    <n v="1"/>
    <s v="Culminada"/>
    <n v="0.5"/>
    <n v="0.5"/>
    <n v="1"/>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Jul"/>
    <n v="0"/>
    <n v="0"/>
    <n v="0"/>
    <s v="Por Ejecutar"/>
    <n v="0.5"/>
    <n v="0.5"/>
    <n v="1"/>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Ago"/>
    <n v="0"/>
    <n v="0"/>
    <n v="0"/>
    <s v="Por Ejecutar"/>
    <n v="0.5"/>
    <n v="0.5"/>
    <n v="1"/>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Sep"/>
    <n v="0"/>
    <n v="0"/>
    <n v="0"/>
    <s v="Por Ejecutar"/>
    <n v="0.5"/>
    <n v="0.5"/>
    <n v="1"/>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Oct"/>
    <n v="0"/>
    <n v="0"/>
    <n v="0"/>
    <s v="Por Ejecutar"/>
    <n v="0.5"/>
    <n v="0.5"/>
    <n v="1"/>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Nov"/>
    <n v="0"/>
    <n v="0"/>
    <n v="0"/>
    <s v="Por Ejecutar"/>
    <n v="0.5"/>
    <n v="0.5"/>
    <n v="1"/>
    <m/>
    <m/>
  </r>
  <r>
    <n v="257"/>
    <s v="OE1;PR_10;ACT_199"/>
    <x v="0"/>
    <s v="Fortalecer la Vigilancia."/>
    <s v="PR_10"/>
    <n v="11"/>
    <x v="0"/>
    <s v="PAI_08 - Mecanismos para Mejorar la Atención al Ciudadano"/>
    <s v="ACT_199"/>
    <s v="Desarrollar espacios de sensibilización para fortalecer la cultura de servicio al interior de la Entidad."/>
    <s v="SG"/>
    <n v="4.4642857142857152E-4"/>
    <s v="Dic"/>
    <n v="0.5"/>
    <n v="0"/>
    <n v="0"/>
    <s v="Por Ejecutar"/>
    <n v="1"/>
    <n v="0.5"/>
    <n v="0.5"/>
    <m/>
    <m/>
  </r>
  <r>
    <n v="258"/>
    <s v="OE1;PR_10;ACT_269"/>
    <x v="0"/>
    <s v="Fortalecer la Vigilancia."/>
    <s v="PR_10"/>
    <n v="11"/>
    <x v="0"/>
    <s v="PAI_05 - Gestión del Riesgo de Corrupción  - Mapa de Riesgos de Corrupción"/>
    <s v="ACT_269"/>
    <s v="Revisar y actualizar de mapa de riesgos"/>
    <s v="SG"/>
    <n v="4.4642857142857152E-4"/>
    <s v="Ene"/>
    <n v="0"/>
    <n v="0"/>
    <n v="0"/>
    <s v="Por Ejecutar"/>
    <n v="0"/>
    <n v="0"/>
    <n v="0"/>
    <n v="1"/>
    <n v="0"/>
  </r>
  <r>
    <n v="258"/>
    <s v="OE1;PR_10;ACT_269"/>
    <x v="0"/>
    <s v="Fortalecer la Vigilancia."/>
    <s v="PR_10"/>
    <n v="11"/>
    <x v="0"/>
    <s v="PAI_05 - Gestión del Riesgo de Corrupción  - Mapa de Riesgos de Corrupción"/>
    <s v="ACT_269"/>
    <s v="Revisar y actualizar de mapa de riesgos"/>
    <s v="SG"/>
    <n v="4.4642857142857152E-4"/>
    <s v="Feb"/>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Mar"/>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Abr"/>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May"/>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Jun"/>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Jul"/>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Ago"/>
    <n v="0"/>
    <n v="0"/>
    <n v="0"/>
    <s v="Por Ejecutar"/>
    <n v="0"/>
    <n v="0"/>
    <n v="0"/>
    <m/>
    <m/>
  </r>
  <r>
    <n v="258"/>
    <s v="OE1;PR_10;ACT_269"/>
    <x v="0"/>
    <s v="Fortalecer la Vigilancia."/>
    <s v="PR_10"/>
    <n v="11"/>
    <x v="0"/>
    <s v="PAI_05 - Gestión del Riesgo de Corrupción  - Mapa de Riesgos de Corrupción"/>
    <s v="ACT_269"/>
    <s v="Revisar y actualizar de mapa de riesgos"/>
    <s v="SG"/>
    <n v="4.4642857142857152E-4"/>
    <s v="Sep"/>
    <n v="0.5"/>
    <n v="0"/>
    <n v="0"/>
    <s v="Por Ejecutar"/>
    <n v="0.5"/>
    <n v="0"/>
    <n v="0"/>
    <m/>
    <m/>
  </r>
  <r>
    <n v="258"/>
    <s v="OE1;PR_10;ACT_269"/>
    <x v="0"/>
    <s v="Fortalecer la Vigilancia."/>
    <s v="PR_10"/>
    <n v="11"/>
    <x v="0"/>
    <s v="PAI_05 - Gestión del Riesgo de Corrupción  - Mapa de Riesgos de Corrupción"/>
    <s v="ACT_269"/>
    <s v="Revisar y actualizar de mapa de riesgos"/>
    <s v="SG"/>
    <n v="4.4642857142857152E-4"/>
    <s v="Oct"/>
    <n v="0.5"/>
    <n v="0"/>
    <n v="0"/>
    <s v="Por Ejecutar"/>
    <n v="1"/>
    <n v="0"/>
    <n v="0"/>
    <m/>
    <m/>
  </r>
  <r>
    <n v="258"/>
    <s v="OE1;PR_10;ACT_269"/>
    <x v="0"/>
    <s v="Fortalecer la Vigilancia."/>
    <s v="PR_10"/>
    <n v="11"/>
    <x v="0"/>
    <s v="PAI_05 - Gestión del Riesgo de Corrupción  - Mapa de Riesgos de Corrupción"/>
    <s v="ACT_269"/>
    <s v="Revisar y actualizar de mapa de riesgos"/>
    <s v="SG"/>
    <n v="4.4642857142857152E-4"/>
    <s v="Nov"/>
    <n v="0"/>
    <n v="0"/>
    <n v="0"/>
    <s v="Por Ejecutar"/>
    <n v="1"/>
    <n v="0"/>
    <n v="0"/>
    <m/>
    <m/>
  </r>
  <r>
    <n v="258"/>
    <s v="OE1;PR_10;ACT_269"/>
    <x v="0"/>
    <s v="Fortalecer la Vigilancia."/>
    <s v="PR_10"/>
    <n v="11"/>
    <x v="0"/>
    <s v="PAI_05 - Gestión del Riesgo de Corrupción  - Mapa de Riesgos de Corrupción"/>
    <s v="ACT_269"/>
    <s v="Revisar y actualizar de mapa de riesgos"/>
    <s v="SG"/>
    <n v="4.4642857142857152E-4"/>
    <s v="Dic"/>
    <n v="0"/>
    <n v="0"/>
    <n v="0"/>
    <s v="Por Ejecutar"/>
    <n v="1"/>
    <n v="0"/>
    <n v="0"/>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Ene"/>
    <n v="0"/>
    <n v="0"/>
    <n v="0"/>
    <s v="Por Ejecutar"/>
    <n v="0"/>
    <n v="0"/>
    <n v="0"/>
    <n v="2"/>
    <n v="1"/>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Feb"/>
    <n v="0"/>
    <n v="0"/>
    <n v="0"/>
    <s v="Por Ejecutar"/>
    <n v="0"/>
    <n v="0"/>
    <n v="0"/>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Mar"/>
    <n v="0"/>
    <n v="0"/>
    <n v="0"/>
    <s v="Por Ejecutar"/>
    <n v="0"/>
    <n v="0"/>
    <n v="0"/>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Abr"/>
    <n v="0"/>
    <n v="0"/>
    <n v="0"/>
    <s v="Por Ejecutar"/>
    <n v="0"/>
    <n v="0"/>
    <n v="0"/>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May"/>
    <n v="0"/>
    <n v="0"/>
    <n v="0"/>
    <s v="Por Ejecutar"/>
    <n v="0"/>
    <n v="0"/>
    <n v="0"/>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Jun"/>
    <n v="1"/>
    <n v="1"/>
    <n v="1"/>
    <s v="Culminada"/>
    <n v="1"/>
    <n v="1"/>
    <n v="1"/>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Jul"/>
    <n v="0"/>
    <n v="0"/>
    <n v="0"/>
    <s v="Por Ejecutar"/>
    <n v="1"/>
    <n v="1"/>
    <n v="1"/>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Ago"/>
    <n v="0"/>
    <n v="0"/>
    <n v="0"/>
    <s v="Por Ejecutar"/>
    <n v="1"/>
    <n v="1"/>
    <n v="1"/>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Sep"/>
    <n v="0"/>
    <n v="0"/>
    <n v="0"/>
    <s v="Por Ejecutar"/>
    <n v="1"/>
    <n v="1"/>
    <n v="1"/>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Oct"/>
    <n v="0"/>
    <n v="0"/>
    <n v="0"/>
    <s v="Por Ejecutar"/>
    <n v="1"/>
    <n v="1"/>
    <n v="1"/>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Nov"/>
    <n v="0"/>
    <n v="0"/>
    <n v="0"/>
    <s v="Por Ejecutar"/>
    <n v="1"/>
    <n v="1"/>
    <n v="1"/>
    <m/>
    <m/>
  </r>
  <r>
    <n v="259"/>
    <s v="OE1;PR_10;ACT_201"/>
    <x v="0"/>
    <s v="Fortalecer la Vigilancia."/>
    <s v="PR_10"/>
    <n v="11"/>
    <x v="0"/>
    <s v="PAI_09 - Mecanismos para la Transparencia y Acceso a la Información"/>
    <s v="ACT_201"/>
    <s v="Elaborar periódicamente informes de PQRSD, que incluyan las PQRS atendidas por la Entidad y publicarlos en la página web de la Entidad."/>
    <s v="SG"/>
    <n v="4.4642857142857152E-4"/>
    <s v="Dic"/>
    <n v="1"/>
    <n v="0"/>
    <n v="0"/>
    <s v="Por Ejecutar"/>
    <n v="2"/>
    <n v="1"/>
    <n v="0.5"/>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Ene"/>
    <n v="0"/>
    <n v="0"/>
    <n v="0"/>
    <s v="Por Ejecutar"/>
    <n v="0"/>
    <n v="0"/>
    <n v="0"/>
    <n v="0"/>
    <n v="0"/>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Feb"/>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Mar"/>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Abr"/>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May"/>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Jun"/>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Jul"/>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Ago"/>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Sep"/>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Oct"/>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Nov"/>
    <n v="0"/>
    <n v="0"/>
    <n v="0"/>
    <s v="Por Ejecutar"/>
    <n v="0"/>
    <n v="0"/>
    <n v="0"/>
    <m/>
    <m/>
  </r>
  <r>
    <n v="260"/>
    <s v="OE1;PR_10;ACT_293"/>
    <x v="0"/>
    <s v="Fortalecer la Vigilancia."/>
    <s v="PR_10"/>
    <n v="11"/>
    <x v="0"/>
    <s v="PAI_08 - Mecanismos para Mejorar la Atención al Ciudadano"/>
    <s v="ACT_293"/>
    <s v="Desarrollar actividades de promoción y prevención de los derechos de los usuarios del servicio de transporte"/>
    <s v="DPU"/>
    <n v="4.4642857142857152E-4"/>
    <s v="Dic"/>
    <n v="0"/>
    <n v="0"/>
    <n v="0"/>
    <s v="Por Ejecutar"/>
    <n v="0"/>
    <n v="0"/>
    <n v="0"/>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Ene"/>
    <n v="0.02"/>
    <n v="0.02"/>
    <n v="1"/>
    <s v="Culminada"/>
    <n v="0.02"/>
    <n v="0.02"/>
    <n v="1"/>
    <n v="0.99669999999999992"/>
    <n v="0.31"/>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Feb"/>
    <n v="0.08"/>
    <n v="0.08"/>
    <n v="1"/>
    <s v="Culminada"/>
    <n v="0.1"/>
    <n v="0.1"/>
    <n v="1"/>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Mar"/>
    <n v="0.08"/>
    <n v="0.08"/>
    <n v="1"/>
    <s v="Culminada"/>
    <n v="0.18"/>
    <n v="0.18"/>
    <n v="1"/>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Abr"/>
    <n v="0.13"/>
    <n v="0.13"/>
    <n v="1"/>
    <s v="Culminada"/>
    <n v="0.31"/>
    <n v="0.31"/>
    <n v="1"/>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May"/>
    <n v="0"/>
    <n v="0"/>
    <n v="0"/>
    <s v="Por Ejecutar"/>
    <n v="0.31"/>
    <n v="0.31"/>
    <n v="1"/>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Jun"/>
    <n v="0"/>
    <n v="0"/>
    <n v="0"/>
    <s v="Por Ejecutar"/>
    <n v="0.31"/>
    <n v="0.31"/>
    <n v="1"/>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Jul"/>
    <n v="0"/>
    <n v="0"/>
    <n v="0"/>
    <s v="Por Ejecutar"/>
    <n v="0.31"/>
    <n v="0.31"/>
    <n v="1"/>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Ago"/>
    <n v="0.33329999999999999"/>
    <n v="0"/>
    <n v="0"/>
    <s v="Por Ejecutar"/>
    <n v="0.64329999999999998"/>
    <n v="0.31"/>
    <n v="0.48189025338100422"/>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Sep"/>
    <n v="0"/>
    <n v="0"/>
    <n v="0"/>
    <s v="Por Ejecutar"/>
    <n v="0.64329999999999998"/>
    <n v="0.31"/>
    <n v="0.48189025338100422"/>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Oct"/>
    <n v="0"/>
    <n v="0"/>
    <n v="0"/>
    <s v="Por Ejecutar"/>
    <n v="0.64329999999999998"/>
    <n v="0.31"/>
    <n v="0.48189025338100422"/>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Nov"/>
    <n v="0"/>
    <n v="0"/>
    <n v="0"/>
    <s v="Por Ejecutar"/>
    <n v="0.64329999999999998"/>
    <n v="0.31"/>
    <n v="0.48189025338100422"/>
    <m/>
    <m/>
  </r>
  <r>
    <n v="261"/>
    <s v="OE1;PR_10;ACT_115"/>
    <x v="0"/>
    <s v="Fortalecer la Vigilancia."/>
    <s v="PR_10"/>
    <n v="11"/>
    <x v="0"/>
    <s v="PAI_09 - Mecanismos para la Transparencia y Acceso a la Información"/>
    <s v="ACT_115"/>
    <s v="Mantener actualizada la información del botón de transparencia de la Superintendencia de Transporte"/>
    <s v="OAP"/>
    <n v="4.4642857142857152E-4"/>
    <s v="Dic"/>
    <n v="0.35339999999999999"/>
    <n v="0"/>
    <n v="0"/>
    <s v="Por Ejecutar"/>
    <n v="0.99669999999999992"/>
    <n v="0.31"/>
    <n v="0.3110263870773553"/>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Ene"/>
    <n v="0"/>
    <n v="0"/>
    <n v="0"/>
    <s v="Por Ejecutar"/>
    <n v="0"/>
    <n v="0"/>
    <n v="0"/>
    <n v="1"/>
    <n v="0.5"/>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Feb"/>
    <n v="0.1"/>
    <n v="0.1"/>
    <n v="1"/>
    <s v="Culminada"/>
    <n v="0.1"/>
    <n v="0.1"/>
    <n v="1"/>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Mar"/>
    <n v="0.15"/>
    <n v="0.15"/>
    <n v="1"/>
    <s v="Culminada"/>
    <n v="0.25"/>
    <n v="0.25"/>
    <n v="1"/>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Abr"/>
    <n v="0.05"/>
    <n v="0.05"/>
    <n v="1"/>
    <s v="Culminada"/>
    <n v="0.3"/>
    <n v="0.3"/>
    <n v="1"/>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May"/>
    <n v="0.1"/>
    <n v="0.1"/>
    <n v="1"/>
    <s v="Culminada"/>
    <n v="0.4"/>
    <n v="0.4"/>
    <n v="1"/>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Jun"/>
    <n v="0.1"/>
    <n v="0.1"/>
    <n v="1"/>
    <s v="Culminada"/>
    <n v="0.5"/>
    <n v="0.5"/>
    <n v="1"/>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Jul"/>
    <n v="0.05"/>
    <n v="0"/>
    <n v="0"/>
    <s v="Por Ejecutar"/>
    <n v="0.55000000000000004"/>
    <n v="0.5"/>
    <n v="0.90909090909090906"/>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Ago"/>
    <n v="0.1"/>
    <n v="0"/>
    <n v="0"/>
    <s v="Por Ejecutar"/>
    <n v="0.65"/>
    <n v="0.5"/>
    <n v="0.76923076923076916"/>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Sep"/>
    <n v="0.1"/>
    <n v="0"/>
    <n v="0"/>
    <s v="Por Ejecutar"/>
    <n v="0.75"/>
    <n v="0.5"/>
    <n v="0.66666666666666663"/>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Oct"/>
    <n v="0.05"/>
    <n v="0"/>
    <n v="0"/>
    <s v="Por Ejecutar"/>
    <n v="0.8"/>
    <n v="0.5"/>
    <n v="0.625"/>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Nov"/>
    <n v="0.1"/>
    <n v="0"/>
    <n v="0"/>
    <s v="Por Ejecutar"/>
    <n v="0.9"/>
    <n v="0.5"/>
    <n v="0.55555555555555558"/>
    <m/>
    <m/>
  </r>
  <r>
    <n v="262"/>
    <s v="OE2;PR_10;ACT_58"/>
    <x v="2"/>
    <s v="Fortalecer las Tecnologías de la Información y las Telecomunicaciones."/>
    <s v="PR_10"/>
    <n v="11"/>
    <x v="0"/>
    <s v="PAI_09 - Mecanismos para la Transparencia y Acceso a la Información"/>
    <s v="ACT_58"/>
    <s v="Actualizar, publicar y socializar los datos abiertos con que cuenta la Entidad"/>
    <s v="OTIC"/>
    <n v="4.4642857142857152E-4"/>
    <s v="Dic"/>
    <n v="0.1"/>
    <n v="0"/>
    <n v="0"/>
    <s v="Por Ejecutar"/>
    <n v="1"/>
    <n v="0.5"/>
    <n v="0.5"/>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Ene"/>
    <n v="8.3299999999999999E-2"/>
    <n v="0"/>
    <n v="0"/>
    <s v="Por Ejecutar"/>
    <n v="8.3299999999999999E-2"/>
    <n v="0"/>
    <n v="0"/>
    <n v="0.99960000000000016"/>
    <n v="0"/>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Feb"/>
    <n v="8.3299999999999999E-2"/>
    <n v="0"/>
    <n v="0"/>
    <s v="Por Ejecutar"/>
    <n v="0.1666"/>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Mar"/>
    <n v="8.3299999999999999E-2"/>
    <n v="0"/>
    <n v="0"/>
    <s v="Por Ejecutar"/>
    <n v="0.24990000000000001"/>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Abr"/>
    <n v="8.3299999999999999E-2"/>
    <n v="0"/>
    <n v="0"/>
    <s v="Por Ejecutar"/>
    <n v="0.3332"/>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May"/>
    <n v="8.3299999999999999E-2"/>
    <n v="0"/>
    <n v="0"/>
    <s v="Por Ejecutar"/>
    <n v="0.41649999999999998"/>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Jun"/>
    <n v="8.3299999999999999E-2"/>
    <n v="0"/>
    <n v="0"/>
    <s v="Por Ejecutar"/>
    <n v="0.49979999999999997"/>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Jul"/>
    <n v="8.3299999999999999E-2"/>
    <n v="0"/>
    <n v="0"/>
    <s v="Por Ejecutar"/>
    <n v="0.58309999999999995"/>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Ago"/>
    <n v="8.3299999999999999E-2"/>
    <n v="0"/>
    <n v="0"/>
    <s v="Por Ejecutar"/>
    <n v="0.66639999999999999"/>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Sep"/>
    <n v="8.3299999999999999E-2"/>
    <n v="0"/>
    <n v="0"/>
    <s v="Por Ejecutar"/>
    <n v="0.74970000000000003"/>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Oct"/>
    <n v="8.3299999999999999E-2"/>
    <n v="0"/>
    <n v="0"/>
    <s v="Por Ejecutar"/>
    <n v="0.83300000000000007"/>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Nov"/>
    <n v="8.3299999999999999E-2"/>
    <n v="0"/>
    <n v="0"/>
    <s v="Por Ejecutar"/>
    <n v="0.91630000000000011"/>
    <n v="0"/>
    <n v="0"/>
    <m/>
    <m/>
  </r>
  <r>
    <n v="263"/>
    <s v="OE1;PR_10;ACT_116"/>
    <x v="0"/>
    <s v="Fortalecer la Vigilancia."/>
    <s v="PR_10"/>
    <n v="11"/>
    <x v="0"/>
    <s v="PAI_09 - Mecanismos para la Transparencia y Acceso a la Información"/>
    <s v="ACT_116"/>
    <s v="Mantener actualizados los Trámites de cara al ciudadano en el Sistema Único de Información de Trámites - SUIT"/>
    <s v="OAP"/>
    <n v="4.4642857142857152E-4"/>
    <s v="Dic"/>
    <n v="8.3299999999999999E-2"/>
    <n v="0"/>
    <n v="0"/>
    <s v="Por Ejecutar"/>
    <n v="0.99960000000000016"/>
    <n v="0"/>
    <n v="0"/>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Ene"/>
    <n v="1"/>
    <n v="1"/>
    <n v="1"/>
    <s v="Culminada"/>
    <n v="1"/>
    <n v="1"/>
    <n v="1"/>
    <n v="71"/>
    <n v="71"/>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Feb"/>
    <n v="0"/>
    <n v="0"/>
    <n v="0"/>
    <s v="Por Ejecutar"/>
    <n v="1"/>
    <n v="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Mar"/>
    <n v="13"/>
    <n v="13"/>
    <n v="1"/>
    <s v="Culminada"/>
    <n v="14"/>
    <n v="14"/>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Abr"/>
    <n v="20"/>
    <n v="20"/>
    <n v="1"/>
    <s v="Culminada"/>
    <n v="34"/>
    <n v="34"/>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May"/>
    <n v="0"/>
    <n v="0"/>
    <n v="0"/>
    <s v="Por Ejecutar"/>
    <n v="34"/>
    <n v="34"/>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Jun"/>
    <n v="37"/>
    <n v="37"/>
    <n v="1"/>
    <s v="Culminada"/>
    <n v="71"/>
    <n v="7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Jul"/>
    <n v="0"/>
    <n v="0"/>
    <n v="0"/>
    <s v="Por Ejecutar"/>
    <n v="71"/>
    <n v="7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Ago"/>
    <n v="0"/>
    <n v="0"/>
    <n v="0"/>
    <s v="Por Ejecutar"/>
    <n v="71"/>
    <n v="7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Sep"/>
    <n v="0"/>
    <n v="0"/>
    <n v="0"/>
    <s v="Por Ejecutar"/>
    <n v="71"/>
    <n v="7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Oct"/>
    <n v="0"/>
    <n v="0"/>
    <n v="0"/>
    <s v="Por Ejecutar"/>
    <n v="71"/>
    <n v="7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Nov"/>
    <n v="0"/>
    <n v="0"/>
    <n v="0"/>
    <s v="Por Ejecutar"/>
    <n v="71"/>
    <n v="71"/>
    <n v="1"/>
    <m/>
    <m/>
  </r>
  <r>
    <n v="264"/>
    <s v="OE1;PR_10;ACT_202"/>
    <x v="0"/>
    <s v="Fortalecer la Vigilancia."/>
    <s v="PR_10"/>
    <n v="11"/>
    <x v="0"/>
    <s v="PAI_09 - Mecanismos para la Transparencia y Acceso a la Información"/>
    <s v="ACT_202"/>
    <s v="Gestionar la publicación de las hojas de vida de los funcionarios de la SPT, en el aplicativo SIGEP"/>
    <s v="SG"/>
    <n v="4.4642857142857152E-4"/>
    <s v="Dic"/>
    <n v="0"/>
    <n v="0"/>
    <n v="0"/>
    <s v="Por Ejecutar"/>
    <n v="71"/>
    <n v="71"/>
    <n v="1"/>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Ene"/>
    <n v="0"/>
    <n v="0"/>
    <n v="0"/>
    <s v="Por Ejecutar"/>
    <n v="0"/>
    <n v="0"/>
    <n v="0"/>
    <n v="0.99990000000000001"/>
    <n v="0"/>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Feb"/>
    <n v="0"/>
    <n v="0"/>
    <n v="0"/>
    <s v="Por Ejecutar"/>
    <n v="0"/>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Mar"/>
    <n v="0"/>
    <n v="0"/>
    <n v="0"/>
    <s v="Por Ejecutar"/>
    <n v="0"/>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Abr"/>
    <n v="0"/>
    <n v="0"/>
    <n v="0"/>
    <s v="Por Ejecutar"/>
    <n v="0"/>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May"/>
    <n v="0.33329999999999999"/>
    <n v="0"/>
    <n v="0"/>
    <s v="Por Ejecutar"/>
    <n v="0.33329999999999999"/>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Jun"/>
    <n v="0"/>
    <n v="0"/>
    <n v="0"/>
    <s v="Por Ejecutar"/>
    <n v="0.33329999999999999"/>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Jul"/>
    <n v="0"/>
    <n v="0"/>
    <n v="0"/>
    <s v="Por Ejecutar"/>
    <n v="0.33329999999999999"/>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Ago"/>
    <n v="0.33329999999999999"/>
    <n v="0"/>
    <n v="0"/>
    <s v="Por Ejecutar"/>
    <n v="0.66659999999999997"/>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Sep"/>
    <n v="0"/>
    <n v="0"/>
    <n v="0"/>
    <s v="Por Ejecutar"/>
    <n v="0.66659999999999997"/>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Oct"/>
    <n v="0"/>
    <n v="0"/>
    <n v="0"/>
    <s v="Por Ejecutar"/>
    <n v="0.66659999999999997"/>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Nov"/>
    <n v="0"/>
    <n v="0"/>
    <n v="0"/>
    <s v="Por Ejecutar"/>
    <n v="0.66659999999999997"/>
    <n v="0"/>
    <n v="0"/>
    <m/>
    <m/>
  </r>
  <r>
    <n v="265"/>
    <s v="OE1;PR_10;ACT_77"/>
    <x v="0"/>
    <s v="Fortalecer la Vigilancia."/>
    <s v="PR_10"/>
    <n v="11"/>
    <x v="0"/>
    <s v="PAI_09 - Mecanismos para la Transparencia y Acceso a la Información"/>
    <s v="ACT_77"/>
    <s v="Desarrollar actividades de sensibilización dirigidas a las diferentes dependencias de la Entidad, sobre la elaboración de las respuestas a las solicitudes de la ciudadanía."/>
    <s v="OAJ"/>
    <n v="4.4642857142857152E-4"/>
    <s v="Dic"/>
    <n v="0.33329999999999999"/>
    <n v="0"/>
    <n v="0"/>
    <s v="Por Ejecutar"/>
    <n v="0.99990000000000001"/>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Ene"/>
    <n v="0"/>
    <n v="0"/>
    <n v="0"/>
    <s v="Por Ejecutar"/>
    <n v="0"/>
    <n v="0"/>
    <n v="0"/>
    <n v="1"/>
    <n v="0"/>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Feb"/>
    <n v="0"/>
    <n v="0"/>
    <n v="0"/>
    <s v="Por Ejecutar"/>
    <n v="0"/>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Mar"/>
    <n v="0"/>
    <n v="0"/>
    <n v="0"/>
    <s v="Por Ejecutar"/>
    <n v="0"/>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Abr"/>
    <n v="0"/>
    <n v="0"/>
    <n v="0"/>
    <s v="Por Ejecutar"/>
    <n v="0"/>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May"/>
    <n v="0"/>
    <n v="0"/>
    <n v="0"/>
    <s v="Por Ejecutar"/>
    <n v="0"/>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Jun"/>
    <n v="0"/>
    <n v="0"/>
    <n v="0"/>
    <s v="Por Ejecutar"/>
    <n v="0"/>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Jul"/>
    <n v="0"/>
    <n v="0"/>
    <n v="0"/>
    <s v="Por Ejecutar"/>
    <n v="0"/>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Ago"/>
    <n v="0.5"/>
    <n v="0"/>
    <n v="0"/>
    <s v="Por Ejecutar"/>
    <n v="0.5"/>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Sep"/>
    <n v="0.5"/>
    <n v="0"/>
    <n v="0"/>
    <s v="Por Ejecutar"/>
    <n v="1"/>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Oct"/>
    <n v="0"/>
    <n v="0"/>
    <n v="0"/>
    <s v="Por Ejecutar"/>
    <n v="1"/>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Nov"/>
    <n v="0"/>
    <n v="0"/>
    <n v="0"/>
    <s v="Por Ejecutar"/>
    <n v="1"/>
    <n v="0"/>
    <n v="0"/>
    <m/>
    <m/>
  </r>
  <r>
    <n v="266"/>
    <s v="OE1;PR_10;ACT_17"/>
    <x v="0"/>
    <s v="Fortalecer la Vigilancia."/>
    <s v="PR_10"/>
    <n v="11"/>
    <x v="0"/>
    <s v="PAI_09 - Mecanismos para la Transparencia y Acceso a la Información"/>
    <s v="ACT_17"/>
    <s v="Desarrollar campaña de comunicaciones, dando a conocer a la Ciudadanía los mecanismos para colocar denuncias ante la Superintendencia de Transporte"/>
    <s v="DSI"/>
    <n v="4.4642857142857152E-4"/>
    <s v="Dic"/>
    <n v="0"/>
    <n v="0"/>
    <n v="0"/>
    <s v="Por Ejecutar"/>
    <n v="1"/>
    <n v="0"/>
    <n v="0"/>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Ene"/>
    <n v="0.05"/>
    <n v="0.05"/>
    <n v="1"/>
    <s v="Culminada"/>
    <n v="0.05"/>
    <n v="0.05"/>
    <n v="1"/>
    <n v="1"/>
    <n v="0.5"/>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Feb"/>
    <n v="0.1"/>
    <n v="0.1"/>
    <n v="1"/>
    <s v="Culminada"/>
    <n v="0.15000000000000002"/>
    <n v="0.15000000000000002"/>
    <n v="1"/>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Mar"/>
    <n v="0.1"/>
    <n v="0.1"/>
    <n v="1"/>
    <s v="Culminada"/>
    <n v="0.25"/>
    <n v="0.25"/>
    <n v="1"/>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Abr"/>
    <n v="0.05"/>
    <n v="0.05"/>
    <n v="1"/>
    <s v="Culminada"/>
    <n v="0.3"/>
    <n v="0.3"/>
    <n v="1"/>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May"/>
    <n v="0.1"/>
    <n v="0.1"/>
    <n v="1"/>
    <s v="Culminada"/>
    <n v="0.4"/>
    <n v="0.4"/>
    <n v="1"/>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Jun"/>
    <n v="0.1"/>
    <n v="0.1"/>
    <n v="1"/>
    <s v="Culminada"/>
    <n v="0.5"/>
    <n v="0.5"/>
    <n v="1"/>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Jul"/>
    <n v="0.05"/>
    <n v="0"/>
    <n v="0"/>
    <s v="Por Ejecutar"/>
    <n v="0.55000000000000004"/>
    <n v="0.5"/>
    <n v="0.90909090909090906"/>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Ago"/>
    <n v="0.1"/>
    <n v="0"/>
    <n v="0"/>
    <s v="Por Ejecutar"/>
    <n v="0.65"/>
    <n v="0.5"/>
    <n v="0.76923076923076916"/>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Sep"/>
    <n v="0.1"/>
    <n v="0"/>
    <n v="0"/>
    <s v="Por Ejecutar"/>
    <n v="0.75"/>
    <n v="0.5"/>
    <n v="0.66666666666666663"/>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Oct"/>
    <n v="0.05"/>
    <n v="0"/>
    <n v="0"/>
    <s v="Por Ejecutar"/>
    <n v="0.8"/>
    <n v="0.5"/>
    <n v="0.625"/>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Nov"/>
    <n v="0.1"/>
    <n v="0"/>
    <n v="0"/>
    <s v="Por Ejecutar"/>
    <n v="0.9"/>
    <n v="0.5"/>
    <n v="0.55555555555555558"/>
    <m/>
    <m/>
  </r>
  <r>
    <n v="267"/>
    <s v="OE2;PR_10;ACT_59"/>
    <x v="2"/>
    <s v="Fortalecer las Tecnologías de la Información y las Telecomunicaciones."/>
    <s v="PR_10"/>
    <n v="11"/>
    <x v="0"/>
    <s v="PAI_09 - Mecanismos para la Transparencia y Acceso a la Información"/>
    <s v="ACT_59"/>
    <s v="Realizar seguimiento a la implementación del Modelo de Seguridad y Privacidad de la Información"/>
    <s v="OTIC"/>
    <n v="4.4642857142857152E-4"/>
    <s v="Dic"/>
    <n v="0.1"/>
    <n v="0"/>
    <n v="0"/>
    <s v="Por Ejecutar"/>
    <n v="1"/>
    <n v="0.5"/>
    <n v="0.5"/>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Ene"/>
    <n v="0.05"/>
    <n v="0.05"/>
    <n v="1"/>
    <s v="Culminada"/>
    <n v="0.05"/>
    <n v="0.05"/>
    <n v="1"/>
    <n v="1"/>
    <n v="0.5"/>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Feb"/>
    <n v="0.1"/>
    <n v="0.1"/>
    <n v="1"/>
    <s v="Culminada"/>
    <n v="0.15000000000000002"/>
    <n v="0.15000000000000002"/>
    <n v="1"/>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Mar"/>
    <n v="0.1"/>
    <n v="0.1"/>
    <n v="1"/>
    <s v="Culminada"/>
    <n v="0.25"/>
    <n v="0.25"/>
    <n v="1"/>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Abr"/>
    <n v="0.05"/>
    <n v="0.05"/>
    <n v="1"/>
    <s v="Culminada"/>
    <n v="0.3"/>
    <n v="0.3"/>
    <n v="1"/>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May"/>
    <n v="0.1"/>
    <n v="0.1"/>
    <n v="1"/>
    <s v="Culminada"/>
    <n v="0.4"/>
    <n v="0.4"/>
    <n v="1"/>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Jun"/>
    <n v="0.1"/>
    <n v="0.1"/>
    <n v="1"/>
    <s v="Culminada"/>
    <n v="0.5"/>
    <n v="0.5"/>
    <n v="1"/>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Jul"/>
    <n v="0.05"/>
    <n v="0"/>
    <n v="0"/>
    <s v="Por Ejecutar"/>
    <n v="0.55000000000000004"/>
    <n v="0.5"/>
    <n v="0.90909090909090906"/>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Ago"/>
    <n v="0.1"/>
    <n v="0"/>
    <n v="0"/>
    <s v="Por Ejecutar"/>
    <n v="0.65"/>
    <n v="0.5"/>
    <n v="0.76923076923076916"/>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Sep"/>
    <n v="0.1"/>
    <n v="0"/>
    <n v="0"/>
    <s v="Por Ejecutar"/>
    <n v="0.75"/>
    <n v="0.5"/>
    <n v="0.66666666666666663"/>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Oct"/>
    <n v="0.05"/>
    <n v="0"/>
    <n v="0"/>
    <s v="Por Ejecutar"/>
    <n v="0.8"/>
    <n v="0.5"/>
    <n v="0.625"/>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Nov"/>
    <n v="0.1"/>
    <n v="0"/>
    <n v="0"/>
    <s v="Por Ejecutar"/>
    <n v="0.9"/>
    <n v="0.5"/>
    <n v="0.55555555555555558"/>
    <m/>
    <m/>
  </r>
  <r>
    <n v="268"/>
    <s v="OE2;PR_10;ACT_60"/>
    <x v="2"/>
    <s v="Fortalecer las Tecnologías de la Información y las Telecomunicaciones."/>
    <s v="PR_10"/>
    <n v="11"/>
    <x v="0"/>
    <s v="PAI_09 - Mecanismos para la Transparencia y Acceso a la Información"/>
    <s v="ACT_60"/>
    <s v="Realizar seguimiento a la implementación de la Política de Gobierno Digital"/>
    <s v="OTIC"/>
    <n v="4.4642857142857152E-4"/>
    <s v="Dic"/>
    <n v="0.1"/>
    <n v="0"/>
    <n v="0"/>
    <s v="Por Ejecutar"/>
    <n v="1"/>
    <n v="0.5"/>
    <n v="0.5"/>
    <m/>
    <m/>
  </r>
  <r>
    <n v="269"/>
    <s v="OE1;PR_10;ACT_117"/>
    <x v="0"/>
    <s v="Fortalecer la Vigilancia."/>
    <s v="PR_10"/>
    <n v="15"/>
    <x v="0"/>
    <s v="PAI_11 - Condiciones institucionales idóneas para la promoción de la participación ciudadana"/>
    <s v="ACT_117"/>
    <s v="Caracterizar  los grupos de valor "/>
    <s v="OAP"/>
    <n v="4.4642857142857152E-4"/>
    <s v="Ene"/>
    <n v="0"/>
    <n v="0"/>
    <n v="0"/>
    <s v="Por Ejecutar"/>
    <n v="0"/>
    <n v="0"/>
    <n v="0"/>
    <n v="1"/>
    <n v="1"/>
  </r>
  <r>
    <n v="269"/>
    <s v="OE1;PR_10;ACT_117"/>
    <x v="0"/>
    <s v="Fortalecer la Vigilancia."/>
    <s v="PR_10"/>
    <n v="15"/>
    <x v="0"/>
    <s v="PAI_11 - Condiciones institucionales idóneas para la promoción de la participación ciudadana"/>
    <s v="ACT_117"/>
    <s v="Caracterizar  los grupos de valor "/>
    <s v="OAP"/>
    <n v="4.4642857142857152E-4"/>
    <s v="Feb"/>
    <n v="0"/>
    <n v="0"/>
    <n v="0"/>
    <s v="Por Ejecutar"/>
    <n v="0"/>
    <n v="0"/>
    <n v="0"/>
    <m/>
    <m/>
  </r>
  <r>
    <n v="269"/>
    <s v="OE1;PR_10;ACT_117"/>
    <x v="0"/>
    <s v="Fortalecer la Vigilancia."/>
    <s v="PR_10"/>
    <n v="15"/>
    <x v="0"/>
    <s v="PAI_11 - Condiciones institucionales idóneas para la promoción de la participación ciudadana"/>
    <s v="ACT_117"/>
    <s v="Caracterizar  los grupos de valor "/>
    <s v="OAP"/>
    <n v="4.4642857142857152E-4"/>
    <s v="Mar"/>
    <n v="0"/>
    <n v="0"/>
    <n v="0"/>
    <s v="Por Ejecutar"/>
    <n v="0"/>
    <n v="0"/>
    <n v="0"/>
    <m/>
    <m/>
  </r>
  <r>
    <n v="269"/>
    <s v="OE1;PR_10;ACT_117"/>
    <x v="0"/>
    <s v="Fortalecer la Vigilancia."/>
    <s v="PR_10"/>
    <n v="15"/>
    <x v="0"/>
    <s v="PAI_11 - Condiciones institucionales idóneas para la promoción de la participación ciudadana"/>
    <s v="ACT_117"/>
    <s v="Caracterizar  los grupos de valor "/>
    <s v="OAP"/>
    <n v="4.4642857142857152E-4"/>
    <s v="Abr"/>
    <n v="0.5"/>
    <n v="0.5"/>
    <n v="1"/>
    <s v="Culminada"/>
    <n v="0.5"/>
    <n v="0.5"/>
    <n v="1"/>
    <m/>
    <m/>
  </r>
  <r>
    <n v="269"/>
    <s v="OE1;PR_10;ACT_117"/>
    <x v="0"/>
    <s v="Fortalecer la Vigilancia."/>
    <s v="PR_10"/>
    <n v="15"/>
    <x v="0"/>
    <s v="PAI_11 - Condiciones institucionales idóneas para la promoción de la participación ciudadana"/>
    <s v="ACT_117"/>
    <s v="Caracterizar  los grupos de valor "/>
    <s v="OAP"/>
    <n v="4.4642857142857152E-4"/>
    <s v="May"/>
    <n v="0.5"/>
    <n v="0.5"/>
    <n v="1"/>
    <s v="Culminada"/>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Jun"/>
    <n v="0"/>
    <n v="0"/>
    <n v="0"/>
    <s v="Por Ejecutar"/>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Jul"/>
    <n v="0"/>
    <n v="0"/>
    <n v="0"/>
    <s v="Por Ejecutar"/>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Ago"/>
    <n v="0"/>
    <n v="0"/>
    <n v="0"/>
    <s v="Por Ejecutar"/>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Sep"/>
    <n v="0"/>
    <n v="0"/>
    <n v="0"/>
    <s v="Por Ejecutar"/>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Oct"/>
    <n v="0"/>
    <n v="0"/>
    <n v="0"/>
    <s v="Por Ejecutar"/>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Nov"/>
    <n v="0"/>
    <n v="0"/>
    <n v="0"/>
    <s v="Por Ejecutar"/>
    <n v="1"/>
    <n v="1"/>
    <n v="1"/>
    <m/>
    <m/>
  </r>
  <r>
    <n v="269"/>
    <s v="OE1;PR_10;ACT_117"/>
    <x v="0"/>
    <s v="Fortalecer la Vigilancia."/>
    <s v="PR_10"/>
    <n v="15"/>
    <x v="0"/>
    <s v="PAI_11 - Condiciones institucionales idóneas para la promoción de la participación ciudadana"/>
    <s v="ACT_117"/>
    <s v="Caracterizar  los grupos de valor "/>
    <s v="OAP"/>
    <n v="4.4642857142857152E-4"/>
    <s v="Dic"/>
    <n v="0"/>
    <n v="0"/>
    <n v="0"/>
    <s v="Por Ejecutar"/>
    <n v="1"/>
    <n v="1"/>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Ene"/>
    <n v="0"/>
    <n v="0"/>
    <n v="0"/>
    <s v="Por Ejecutar"/>
    <n v="0"/>
    <n v="0"/>
    <n v="0"/>
    <n v="2"/>
    <n v="2"/>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Feb"/>
    <n v="0"/>
    <n v="0"/>
    <n v="0"/>
    <s v="Por Ejecutar"/>
    <n v="0"/>
    <n v="0"/>
    <n v="0"/>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Mar"/>
    <n v="1"/>
    <n v="1"/>
    <n v="1"/>
    <s v="Culminada"/>
    <n v="1"/>
    <n v="1"/>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Abr"/>
    <n v="0"/>
    <n v="0"/>
    <n v="0"/>
    <s v="Por Ejecutar"/>
    <n v="1"/>
    <n v="1"/>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May"/>
    <n v="0"/>
    <n v="0"/>
    <n v="0"/>
    <s v="Por Ejecutar"/>
    <n v="1"/>
    <n v="1"/>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Jun"/>
    <n v="1"/>
    <n v="1"/>
    <n v="1"/>
    <s v="Culminada"/>
    <n v="2"/>
    <n v="2"/>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Jul"/>
    <n v="0"/>
    <n v="0"/>
    <n v="0"/>
    <s v="Por Ejecutar"/>
    <n v="2"/>
    <n v="2"/>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Ago"/>
    <n v="0"/>
    <n v="0"/>
    <n v="0"/>
    <s v="Por Ejecutar"/>
    <n v="2"/>
    <n v="2"/>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Sep"/>
    <n v="0"/>
    <n v="0"/>
    <n v="0"/>
    <s v="Por Ejecutar"/>
    <n v="2"/>
    <n v="2"/>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Oct"/>
    <n v="0"/>
    <n v="0"/>
    <n v="0"/>
    <s v="Por Ejecutar"/>
    <n v="2"/>
    <n v="2"/>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Nov"/>
    <n v="0"/>
    <n v="0"/>
    <n v="0"/>
    <s v="Por Ejecutar"/>
    <n v="2"/>
    <n v="2"/>
    <n v="1"/>
    <m/>
    <m/>
  </r>
  <r>
    <n v="270"/>
    <s v="OE1;PR_10;ACT_203"/>
    <x v="0"/>
    <s v="Fortalecer la Vigilancia."/>
    <s v="PR_10"/>
    <n v="15"/>
    <x v="0"/>
    <s v="PAI_11 - Condiciones institucionales idóneas para la promoción de la participación ciudadana"/>
    <s v="ACT_203"/>
    <s v="Conformar y capacitar un equipo de trabajo que lidere el proceso de planeación  e implementación de los ejercicios de participación ciudadana (involucrando direcciones misionales y dependencias de apoyo)"/>
    <s v="SG"/>
    <n v="4.4642857142857152E-4"/>
    <s v="Dic"/>
    <n v="0"/>
    <n v="0"/>
    <n v="0"/>
    <s v="Por Ejecutar"/>
    <n v="2"/>
    <n v="2"/>
    <n v="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Ene"/>
    <n v="0"/>
    <n v="0"/>
    <n v="0"/>
    <s v="Por Ejecutar"/>
    <n v="0"/>
    <n v="0"/>
    <n v="0"/>
    <n v="0.99999999999999989"/>
    <n v="0.4"/>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Feb"/>
    <n v="0"/>
    <n v="0"/>
    <n v="0"/>
    <s v="Por Ejecutar"/>
    <n v="0"/>
    <n v="0"/>
    <n v="0"/>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Mar"/>
    <n v="0.1"/>
    <n v="0.1"/>
    <n v="1"/>
    <s v="Culminada"/>
    <n v="0.1"/>
    <n v="0.1"/>
    <n v="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Abr"/>
    <n v="0.1"/>
    <n v="0.1"/>
    <n v="1"/>
    <s v="Culminada"/>
    <n v="0.2"/>
    <n v="0.2"/>
    <n v="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May"/>
    <n v="0.1"/>
    <n v="0.1"/>
    <n v="1"/>
    <s v="Culminada"/>
    <n v="0.30000000000000004"/>
    <n v="0.30000000000000004"/>
    <n v="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Jun"/>
    <n v="0.1"/>
    <n v="0.1"/>
    <n v="1"/>
    <s v="Culminada"/>
    <n v="0.4"/>
    <n v="0.4"/>
    <n v="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Jul"/>
    <n v="0.1"/>
    <n v="0"/>
    <n v="0"/>
    <s v="Por Ejecutar"/>
    <n v="0.5"/>
    <n v="0.4"/>
    <n v="0.8"/>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Ago"/>
    <n v="0.1"/>
    <n v="0"/>
    <n v="0"/>
    <s v="Por Ejecutar"/>
    <n v="0.6"/>
    <n v="0.4"/>
    <n v="0.66666666666666674"/>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Sep"/>
    <n v="0.1"/>
    <n v="0"/>
    <n v="0"/>
    <s v="Por Ejecutar"/>
    <n v="0.7"/>
    <n v="0.4"/>
    <n v="0.5714285714285715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Oct"/>
    <n v="0.1"/>
    <n v="0"/>
    <n v="0"/>
    <s v="Por Ejecutar"/>
    <n v="0.79999999999999993"/>
    <n v="0.4"/>
    <n v="0.50000000000000011"/>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Nov"/>
    <n v="0.1"/>
    <n v="0"/>
    <n v="0"/>
    <s v="Por Ejecutar"/>
    <n v="0.89999999999999991"/>
    <n v="0.4"/>
    <n v="0.44444444444444453"/>
    <m/>
    <m/>
  </r>
  <r>
    <n v="271"/>
    <s v="OE1;PR_10;ACT_228"/>
    <x v="0"/>
    <s v="Fortalecer la Vigilancia."/>
    <s v="PR_10"/>
    <n v="15"/>
    <x v="0"/>
    <s v="PAI_11 - Condiciones institucionales idóneas para la promoción de la participación ciudadana"/>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P"/>
    <n v="4.4642857142857152E-4"/>
    <s v="Dic"/>
    <n v="0.1"/>
    <n v="0"/>
    <n v="0"/>
    <s v="Por Ejecutar"/>
    <n v="0.99999999999999989"/>
    <n v="0.4"/>
    <n v="0.40000000000000008"/>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Ene"/>
    <n v="0"/>
    <n v="0"/>
    <n v="0"/>
    <s v="Por Ejecutar"/>
    <n v="0"/>
    <n v="0"/>
    <n v="0"/>
    <n v="2"/>
    <n v="2"/>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Feb"/>
    <n v="0"/>
    <n v="0"/>
    <n v="0"/>
    <s v="Por Ejecutar"/>
    <n v="0"/>
    <n v="0"/>
    <n v="0"/>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Mar"/>
    <n v="1"/>
    <n v="1"/>
    <n v="1"/>
    <s v="Culminada"/>
    <n v="1"/>
    <n v="1"/>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Abr"/>
    <n v="0"/>
    <n v="0"/>
    <n v="0"/>
    <s v="Por Ejecutar"/>
    <n v="1"/>
    <n v="1"/>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May"/>
    <n v="0"/>
    <n v="0"/>
    <n v="0"/>
    <s v="Por Ejecutar"/>
    <n v="1"/>
    <n v="1"/>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Jun"/>
    <n v="1"/>
    <n v="1"/>
    <n v="1"/>
    <s v="Culminada"/>
    <n v="2"/>
    <n v="2"/>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Jul"/>
    <n v="0"/>
    <n v="0"/>
    <n v="0"/>
    <s v="Por Ejecutar"/>
    <n v="2"/>
    <n v="2"/>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Ago"/>
    <n v="0"/>
    <n v="0"/>
    <n v="0"/>
    <s v="Por Ejecutar"/>
    <n v="2"/>
    <n v="2"/>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Sep"/>
    <n v="0"/>
    <n v="0"/>
    <n v="0"/>
    <s v="Por Ejecutar"/>
    <n v="2"/>
    <n v="2"/>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Oct"/>
    <n v="0"/>
    <n v="0"/>
    <n v="0"/>
    <s v="Por Ejecutar"/>
    <n v="2"/>
    <n v="2"/>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Nov"/>
    <n v="0"/>
    <n v="0"/>
    <n v="0"/>
    <s v="Por Ejecutar"/>
    <n v="2"/>
    <n v="2"/>
    <n v="1"/>
    <m/>
    <m/>
  </r>
  <r>
    <n v="272"/>
    <s v="OE1;PR_10;ACT_252"/>
    <x v="0"/>
    <s v="Fortalecer la Vigilancia."/>
    <s v="PR_10"/>
    <n v="15"/>
    <x v="0"/>
    <s v="PAI_11 - Condiciones institucionales idóneas para la promoción de la participación ciudadana"/>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CI"/>
    <n v="4.4642857142857152E-4"/>
    <s v="Dic"/>
    <n v="0"/>
    <n v="0"/>
    <n v="0"/>
    <s v="Por Ejecutar"/>
    <n v="2"/>
    <n v="2"/>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Ene"/>
    <n v="0"/>
    <n v="0"/>
    <n v="0"/>
    <s v="Por Ejecutar"/>
    <n v="0"/>
    <n v="0"/>
    <n v="0"/>
    <n v="1"/>
    <n v="1"/>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Feb"/>
    <n v="0"/>
    <n v="0"/>
    <n v="0"/>
    <s v="Por Ejecutar"/>
    <n v="0"/>
    <n v="0"/>
    <n v="0"/>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Mar"/>
    <n v="0"/>
    <n v="0"/>
    <n v="0"/>
    <s v="Por Ejecutar"/>
    <n v="0"/>
    <n v="0"/>
    <n v="0"/>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Abr"/>
    <n v="0.5"/>
    <n v="0.5"/>
    <n v="1"/>
    <s v="Culminada"/>
    <n v="0.5"/>
    <n v="0.5"/>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May"/>
    <n v="0.5"/>
    <n v="0.5"/>
    <n v="1"/>
    <s v="Culminada"/>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Jun"/>
    <n v="0"/>
    <n v="0"/>
    <n v="0"/>
    <s v="Por Ejecutar"/>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Jul"/>
    <n v="0"/>
    <n v="0"/>
    <n v="0"/>
    <s v="Por Ejecutar"/>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Ago"/>
    <n v="0"/>
    <n v="0"/>
    <n v="0"/>
    <s v="Por Ejecutar"/>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Sep"/>
    <n v="0"/>
    <n v="0"/>
    <n v="0"/>
    <s v="Por Ejecutar"/>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Oct"/>
    <n v="0"/>
    <n v="0"/>
    <n v="0"/>
    <s v="Por Ejecutar"/>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Nov"/>
    <n v="0"/>
    <n v="0"/>
    <n v="0"/>
    <s v="Por Ejecutar"/>
    <n v="1"/>
    <n v="1"/>
    <n v="1"/>
    <m/>
    <m/>
  </r>
  <r>
    <n v="273"/>
    <s v="OE1;PR_10;ACT_271"/>
    <x v="0"/>
    <s v="Fortalecer la Vigilancia."/>
    <s v="PR_10"/>
    <n v="15"/>
    <x v="0"/>
    <s v="PAI_11 - Condiciones institucionales idóneas para la promoción de la participación ciudadana"/>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s v="DTTTA"/>
    <n v="4.4642857142857152E-4"/>
    <s v="Dic"/>
    <n v="0"/>
    <n v="0"/>
    <n v="0"/>
    <s v="Por Ejecutar"/>
    <n v="1"/>
    <n v="1"/>
    <n v="1"/>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Ene"/>
    <n v="0"/>
    <n v="0"/>
    <n v="0"/>
    <s v="Por Ejecutar"/>
    <n v="0"/>
    <n v="0"/>
    <n v="0"/>
    <n v="1"/>
    <n v="0.5"/>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Feb"/>
    <n v="0"/>
    <n v="0"/>
    <n v="0"/>
    <s v="Por Ejecutar"/>
    <n v="0"/>
    <n v="0"/>
    <n v="0"/>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Mar"/>
    <n v="0"/>
    <n v="0"/>
    <n v="0"/>
    <s v="Por Ejecutar"/>
    <n v="0"/>
    <n v="0"/>
    <n v="0"/>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Abr"/>
    <n v="0.5"/>
    <n v="0.5"/>
    <n v="1"/>
    <s v="Culminada"/>
    <n v="0.5"/>
    <n v="0.5"/>
    <n v="1"/>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May"/>
    <n v="0.5"/>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Jun"/>
    <n v="0"/>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Jul"/>
    <n v="0"/>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Ago"/>
    <n v="0"/>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Sep"/>
    <n v="0"/>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Oct"/>
    <n v="0"/>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Nov"/>
    <n v="0"/>
    <n v="0"/>
    <n v="0"/>
    <s v="Por Ejecutar"/>
    <n v="1"/>
    <n v="0.5"/>
    <n v="0.5"/>
    <m/>
    <m/>
  </r>
  <r>
    <n v="274"/>
    <s v="OE1;PR_10;ACT_204"/>
    <x v="0"/>
    <s v="Fortalecer la Vigilancia."/>
    <s v="PR_10"/>
    <n v="15"/>
    <x v="0"/>
    <s v="PAI_11 - Condiciones institucionales idóneas para la promoción de la participación ciudadana"/>
    <s v="ACT_204"/>
    <s v="Definir los recursos, alianzas, convenios y demás asociados a las actividades que se implementarán en la entidad para promover la participación ciudadana."/>
    <s v="SG"/>
    <n v="4.4642857142857152E-4"/>
    <s v="Dic"/>
    <n v="0"/>
    <n v="0"/>
    <n v="0"/>
    <s v="Por Ejecutar"/>
    <n v="1"/>
    <n v="0.5"/>
    <n v="0.5"/>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Ene"/>
    <n v="0"/>
    <n v="0"/>
    <n v="0"/>
    <s v="Por Ejecutar"/>
    <n v="0"/>
    <n v="0"/>
    <n v="0"/>
    <n v="1"/>
    <n v="1"/>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Feb"/>
    <n v="0"/>
    <n v="0"/>
    <n v="0"/>
    <s v="Por Ejecutar"/>
    <n v="0"/>
    <n v="0"/>
    <n v="0"/>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Mar"/>
    <n v="0"/>
    <n v="0"/>
    <n v="0"/>
    <s v="Por Ejecutar"/>
    <n v="0"/>
    <n v="0"/>
    <n v="0"/>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Abr"/>
    <n v="0"/>
    <n v="0"/>
    <n v="0"/>
    <s v="Por Ejecutar"/>
    <n v="0"/>
    <n v="0"/>
    <n v="0"/>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May"/>
    <n v="0.5"/>
    <n v="0.5"/>
    <n v="1"/>
    <s v="Culminada"/>
    <n v="0.5"/>
    <n v="0.5"/>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Jun"/>
    <n v="0.5"/>
    <n v="0.5"/>
    <n v="1"/>
    <s v="Culminada"/>
    <n v="1"/>
    <n v="1"/>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Jul"/>
    <n v="0"/>
    <n v="0"/>
    <n v="0"/>
    <s v="Por Ejecutar"/>
    <n v="1"/>
    <n v="1"/>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Ago"/>
    <n v="0"/>
    <n v="0"/>
    <n v="0"/>
    <s v="Por Ejecutar"/>
    <n v="1"/>
    <n v="1"/>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Sep"/>
    <n v="0"/>
    <n v="0"/>
    <n v="0"/>
    <s v="Por Ejecutar"/>
    <n v="1"/>
    <n v="1"/>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Oct"/>
    <n v="0"/>
    <n v="0"/>
    <n v="0"/>
    <s v="Por Ejecutar"/>
    <n v="1"/>
    <n v="1"/>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Nov"/>
    <n v="0"/>
    <n v="0"/>
    <n v="0"/>
    <s v="Por Ejecutar"/>
    <n v="1"/>
    <n v="1"/>
    <n v="1"/>
    <m/>
    <m/>
  </r>
  <r>
    <n v="275"/>
    <s v="OE1;PR_10;ACT_83"/>
    <x v="0"/>
    <s v="Fortalecer la Vigilancia."/>
    <s v="PR_10"/>
    <n v="15"/>
    <x v="0"/>
    <s v="PAI_12 - Promoción efectiva de la participación ciudadana"/>
    <s v="ACT_83"/>
    <s v="Diseñar y divulgar el  cronograma que identifica y define los espacios de participación ciudadana, presenciales y virtuales, que se emplearán y los grupos de valor (incluye instancias legalmente conformadas) que se involucrarán en su desarrollo."/>
    <s v="DP"/>
    <n v="4.4642857142857152E-4"/>
    <s v="Dic"/>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Ene"/>
    <n v="0"/>
    <n v="0"/>
    <n v="0"/>
    <s v="Por Ejecutar"/>
    <n v="0"/>
    <n v="0"/>
    <n v="0"/>
    <n v="1"/>
    <n v="1"/>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Feb"/>
    <n v="0"/>
    <n v="0"/>
    <n v="0"/>
    <s v="Por Ejecutar"/>
    <n v="0"/>
    <n v="0"/>
    <n v="0"/>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Mar"/>
    <n v="0"/>
    <n v="0"/>
    <n v="0"/>
    <s v="Por Ejecutar"/>
    <n v="0"/>
    <n v="0"/>
    <n v="0"/>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Abr"/>
    <n v="0"/>
    <n v="0"/>
    <n v="0"/>
    <s v="Por Ejecutar"/>
    <n v="0"/>
    <n v="0"/>
    <n v="0"/>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May"/>
    <n v="1"/>
    <n v="1"/>
    <n v="1"/>
    <s v="Culminada"/>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Jun"/>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Jul"/>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Ago"/>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Sep"/>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Oct"/>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Nov"/>
    <n v="0"/>
    <n v="0"/>
    <n v="0"/>
    <s v="Por Ejecutar"/>
    <n v="1"/>
    <n v="1"/>
    <n v="1"/>
    <m/>
    <m/>
  </r>
  <r>
    <n v="276"/>
    <s v="OE1;PR_10;ACT_84"/>
    <x v="0"/>
    <s v="Fortalecer la Vigilancia."/>
    <s v="PR_10"/>
    <n v="15"/>
    <x v="0"/>
    <s v="PAI_12 - Promoción efectiva de la participación ciudadana"/>
    <s v="ACT_84"/>
    <s v="Diseñar y divulgar el  cronograma que identifica y define los espacios de participación ciudadana, presenciales y virtuales, que se emplearán y los grupos de valor (incluye instancias legalmente conformadas) que se involucrarán en su desarrollo."/>
    <s v="DCI"/>
    <n v="4.4642857142857152E-4"/>
    <s v="Dic"/>
    <n v="0"/>
    <n v="0"/>
    <n v="0"/>
    <s v="Por Ejecutar"/>
    <n v="1"/>
    <n v="1"/>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Ene"/>
    <n v="2"/>
    <n v="2"/>
    <n v="1"/>
    <s v="Culminada"/>
    <n v="2"/>
    <n v="2"/>
    <n v="1"/>
    <n v="2"/>
    <n v="2"/>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Feb"/>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Mar"/>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Abr"/>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May"/>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Jun"/>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Jul"/>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Ago"/>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Sep"/>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Oct"/>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Nov"/>
    <n v="0"/>
    <n v="0"/>
    <n v="0"/>
    <s v="Por Ejecutar"/>
    <n v="2"/>
    <n v="2"/>
    <n v="1"/>
    <m/>
    <m/>
  </r>
  <r>
    <n v="277"/>
    <s v="OE1;PR_10;ACT_91"/>
    <x v="0"/>
    <s v="Fortalecer la Vigilancia."/>
    <s v="PR_10"/>
    <n v="15"/>
    <x v="0"/>
    <s v="PAI_12 - Promoción efectiva de la participación ciudadana"/>
    <s v="ACT_91"/>
    <s v="Diseñar y divulgar el  cronograma que identifica y define los espacios de participación ciudadana, presenciales y virtuales, que se emplearán y los grupos de valor (incluye instancias legalmente conformadas) que se involucrarán en su desarrollo."/>
    <s v="DTTTA"/>
    <n v="4.4642857142857152E-4"/>
    <s v="Dic"/>
    <n v="0"/>
    <n v="0"/>
    <n v="0"/>
    <s v="Por Ejecutar"/>
    <n v="2"/>
    <n v="2"/>
    <n v="1"/>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Ene"/>
    <n v="0"/>
    <n v="0"/>
    <n v="0"/>
    <s v="Por Ejecutar"/>
    <n v="0"/>
    <n v="0"/>
    <n v="0"/>
    <n v="1"/>
    <n v="0.5"/>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Feb"/>
    <n v="0"/>
    <n v="0"/>
    <n v="0"/>
    <s v="Por Ejecutar"/>
    <n v="0"/>
    <n v="0"/>
    <n v="0"/>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Mar"/>
    <n v="0"/>
    <n v="0"/>
    <n v="0"/>
    <s v="Por Ejecutar"/>
    <n v="0"/>
    <n v="0"/>
    <n v="0"/>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Abr"/>
    <n v="0.5"/>
    <n v="0"/>
    <n v="0"/>
    <s v="Por Ejecutar"/>
    <n v="0.5"/>
    <n v="0"/>
    <n v="0"/>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May"/>
    <n v="0.5"/>
    <n v="0.5"/>
    <n v="1"/>
    <s v="Culminada"/>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Jun"/>
    <n v="0"/>
    <n v="0"/>
    <n v="0"/>
    <s v="Por Ejecutar"/>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Jul"/>
    <n v="0"/>
    <n v="0"/>
    <n v="0"/>
    <s v="Por Ejecutar"/>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Ago"/>
    <n v="0"/>
    <n v="0"/>
    <n v="0"/>
    <s v="Por Ejecutar"/>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Sep"/>
    <n v="0"/>
    <n v="0"/>
    <n v="0"/>
    <s v="Por Ejecutar"/>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Oct"/>
    <n v="0"/>
    <n v="0"/>
    <n v="0"/>
    <s v="Por Ejecutar"/>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Nov"/>
    <n v="0"/>
    <n v="0"/>
    <n v="0"/>
    <s v="Por Ejecutar"/>
    <n v="1"/>
    <n v="0.5"/>
    <n v="0.5"/>
    <m/>
    <m/>
  </r>
  <r>
    <n v="278"/>
    <s v="OE1;PR_10;ACT_118"/>
    <x v="0"/>
    <s v="Fortalecer la Vigilancia."/>
    <s v="PR_10"/>
    <n v="15"/>
    <x v="0"/>
    <s v="PAI_12 - Promoción efectiva de la participación ciudadana"/>
    <s v="ACT_118"/>
    <s v="Definir el procedimiento interno para implementar la ruta (antes, durante y después) a seguir para el desarrollo de los espacios de participación ciudadana."/>
    <s v="OAP"/>
    <n v="4.4642857142857152E-4"/>
    <s v="Dic"/>
    <n v="0"/>
    <n v="0"/>
    <n v="0"/>
    <s v="Por Ejecutar"/>
    <n v="1"/>
    <n v="0.5"/>
    <n v="0.5"/>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Ene"/>
    <n v="0"/>
    <n v="0"/>
    <n v="0"/>
    <s v="Por Ejecutar"/>
    <n v="0"/>
    <n v="0"/>
    <n v="0"/>
    <n v="1"/>
    <n v="0.3"/>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Feb"/>
    <n v="0"/>
    <n v="0"/>
    <n v="0"/>
    <s v="Por Ejecutar"/>
    <n v="0"/>
    <n v="0"/>
    <n v="0"/>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Mar"/>
    <n v="0"/>
    <n v="0"/>
    <n v="0"/>
    <s v="Por Ejecutar"/>
    <n v="0"/>
    <n v="0"/>
    <n v="0"/>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Abr"/>
    <n v="0.3"/>
    <n v="0"/>
    <n v="0"/>
    <s v="Por Ejecutar"/>
    <n v="0.3"/>
    <n v="0"/>
    <n v="0"/>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May"/>
    <n v="0.3"/>
    <n v="0.3"/>
    <n v="1"/>
    <s v="Culminada"/>
    <n v="0.6"/>
    <n v="0.3"/>
    <n v="0.5"/>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Jun"/>
    <n v="0.4"/>
    <n v="0"/>
    <n v="0"/>
    <s v="Por Ejecutar"/>
    <n v="1"/>
    <n v="0.3"/>
    <n v="0.3"/>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Jul"/>
    <n v="0"/>
    <n v="0"/>
    <n v="0"/>
    <s v="Por Ejecutar"/>
    <n v="1"/>
    <n v="0.3"/>
    <n v="0.3"/>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Ago"/>
    <n v="0"/>
    <n v="0"/>
    <n v="0"/>
    <s v="Por Ejecutar"/>
    <n v="1"/>
    <n v="0.3"/>
    <n v="0.3"/>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Sep"/>
    <n v="0"/>
    <n v="0"/>
    <n v="0"/>
    <s v="Por Ejecutar"/>
    <n v="1"/>
    <n v="0.3"/>
    <n v="0.3"/>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Oct"/>
    <n v="0"/>
    <n v="0"/>
    <n v="0"/>
    <s v="Por Ejecutar"/>
    <n v="1"/>
    <n v="0.3"/>
    <n v="0.3"/>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Nov"/>
    <n v="0"/>
    <n v="0"/>
    <n v="0"/>
    <s v="Por Ejecutar"/>
    <n v="1"/>
    <n v="0.3"/>
    <n v="0.3"/>
    <m/>
    <m/>
  </r>
  <r>
    <n v="279"/>
    <s v="OE1;PR_10;ACT_119"/>
    <x v="0"/>
    <s v="Fortalecer la Vigilancia."/>
    <s v="PR_10"/>
    <n v="15"/>
    <x v="0"/>
    <s v="PAI_12 - Promoción efectiva de la participación ciudadana"/>
    <s v="ACT_119"/>
    <s v="Definir y divulgar el procedimiento que empleará la entidad en cada tipo de espacio de participación ciudadana definido previamente  en el cronograma."/>
    <s v="OAP"/>
    <n v="4.4642857142857152E-4"/>
    <s v="Dic"/>
    <n v="0"/>
    <n v="0"/>
    <n v="0"/>
    <s v="Por Ejecutar"/>
    <n v="1"/>
    <n v="0.3"/>
    <n v="0.3"/>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Ene"/>
    <n v="0"/>
    <n v="0"/>
    <n v="0"/>
    <s v="Por Ejecutar"/>
    <n v="0"/>
    <n v="0"/>
    <n v="0"/>
    <n v="1"/>
    <n v="0.6"/>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Feb"/>
    <n v="0"/>
    <n v="0"/>
    <n v="0"/>
    <s v="Por Ejecutar"/>
    <n v="0"/>
    <n v="0"/>
    <n v="0"/>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Mar"/>
    <n v="0"/>
    <n v="0"/>
    <n v="0"/>
    <s v="Por Ejecutar"/>
    <n v="0"/>
    <n v="0"/>
    <n v="0"/>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Abr"/>
    <n v="0.3"/>
    <n v="0.3"/>
    <n v="1"/>
    <s v="Culminada"/>
    <n v="0.3"/>
    <n v="0.3"/>
    <n v="1"/>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May"/>
    <n v="0.3"/>
    <n v="0.3"/>
    <n v="1"/>
    <s v="Culminada"/>
    <n v="0.6"/>
    <n v="0.6"/>
    <n v="1"/>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Jun"/>
    <n v="0.4"/>
    <n v="0"/>
    <n v="0"/>
    <s v="Por Ejecutar"/>
    <n v="1"/>
    <n v="0.6"/>
    <n v="0.6"/>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Jul"/>
    <n v="0"/>
    <n v="0"/>
    <n v="0"/>
    <s v="Por Ejecutar"/>
    <n v="1"/>
    <n v="0.6"/>
    <n v="0.6"/>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Ago"/>
    <n v="0"/>
    <n v="0"/>
    <n v="0"/>
    <s v="Por Ejecutar"/>
    <n v="1"/>
    <n v="0.6"/>
    <n v="0.6"/>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Sep"/>
    <n v="0"/>
    <n v="0"/>
    <n v="0"/>
    <s v="Por Ejecutar"/>
    <n v="1"/>
    <n v="0.6"/>
    <n v="0.6"/>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Oct"/>
    <n v="0"/>
    <n v="0"/>
    <n v="0"/>
    <s v="Por Ejecutar"/>
    <n v="1"/>
    <n v="0.6"/>
    <n v="0.6"/>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Nov"/>
    <n v="0"/>
    <n v="0"/>
    <n v="0"/>
    <s v="Por Ejecutar"/>
    <n v="1"/>
    <n v="0.6"/>
    <n v="0.6"/>
    <m/>
    <m/>
  </r>
  <r>
    <n v="280"/>
    <s v="OE1;PR_10;ACT_120"/>
    <x v="0"/>
    <s v="Fortalecer la Vigilancia."/>
    <s v="PR_10"/>
    <n v="15"/>
    <x v="0"/>
    <s v="PAI_12 - Promoción efectiva de la participación ciudadana"/>
    <s v="ACT_120"/>
    <s v="Establecer el formato interno de reporte de las actividades de participación ciudadana que se realizarán en toda la entidad."/>
    <s v="OAP"/>
    <n v="4.4642857142857152E-4"/>
    <s v="Dic"/>
    <n v="0"/>
    <n v="0"/>
    <n v="0"/>
    <s v="Por Ejecutar"/>
    <n v="1"/>
    <n v="0.6"/>
    <n v="0.6"/>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Ene"/>
    <n v="0"/>
    <n v="0"/>
    <n v="0"/>
    <s v="Por Ejecutar"/>
    <n v="0"/>
    <n v="0"/>
    <n v="0"/>
    <n v="1"/>
    <n v="0.33329999999999999"/>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Feb"/>
    <n v="0"/>
    <n v="0"/>
    <n v="0"/>
    <s v="Por Ejecutar"/>
    <n v="0"/>
    <n v="0"/>
    <n v="0"/>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Mar"/>
    <n v="0"/>
    <n v="0"/>
    <n v="0"/>
    <s v="Por Ejecutar"/>
    <n v="0"/>
    <n v="0"/>
    <n v="0"/>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Abr"/>
    <n v="0.33329999999999999"/>
    <n v="0.33329999999999999"/>
    <n v="1"/>
    <s v="Culminada"/>
    <n v="0.33329999999999999"/>
    <n v="0.33329999999999999"/>
    <n v="1"/>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May"/>
    <n v="0"/>
    <n v="0"/>
    <n v="0"/>
    <s v="Por Ejecutar"/>
    <n v="0.33329999999999999"/>
    <n v="0.33329999999999999"/>
    <n v="1"/>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Jun"/>
    <n v="0"/>
    <n v="0"/>
    <n v="0"/>
    <s v="Por Ejecutar"/>
    <n v="0.33329999999999999"/>
    <n v="0.33329999999999999"/>
    <n v="1"/>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Jul"/>
    <n v="0"/>
    <n v="0"/>
    <n v="0"/>
    <s v="Por Ejecutar"/>
    <n v="0.33329999999999999"/>
    <n v="0.33329999999999999"/>
    <n v="1"/>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Ago"/>
    <n v="0.33329999999999999"/>
    <n v="0"/>
    <n v="0"/>
    <s v="Por Ejecutar"/>
    <n v="0.66659999999999997"/>
    <n v="0.33329999999999999"/>
    <n v="0.5"/>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Sep"/>
    <n v="0"/>
    <n v="0"/>
    <n v="0"/>
    <s v="Por Ejecutar"/>
    <n v="0.66659999999999997"/>
    <n v="0.33329999999999999"/>
    <n v="0.5"/>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Oct"/>
    <n v="0"/>
    <n v="0"/>
    <n v="0"/>
    <s v="Por Ejecutar"/>
    <n v="0.66659999999999997"/>
    <n v="0.33329999999999999"/>
    <n v="0.5"/>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Nov"/>
    <n v="0"/>
    <n v="0"/>
    <n v="0"/>
    <s v="Por Ejecutar"/>
    <n v="0.66659999999999997"/>
    <n v="0.33329999999999999"/>
    <n v="0.5"/>
    <m/>
    <m/>
  </r>
  <r>
    <n v="281"/>
    <s v="OE1;PR_10;ACT_121"/>
    <x v="0"/>
    <s v="Fortalecer la Vigilancia."/>
    <s v="PR_10"/>
    <n v="15"/>
    <x v="0"/>
    <s v="PAI_12 - Promoción efectiva de la participación ciudadana"/>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s v="OAP"/>
    <n v="4.4642857142857152E-4"/>
    <s v="Dic"/>
    <n v="0.33339999999999997"/>
    <n v="0"/>
    <n v="0"/>
    <s v="Por Ejecutar"/>
    <n v="1"/>
    <n v="0.33329999999999999"/>
    <n v="0.33329999999999999"/>
    <m/>
    <m/>
  </r>
  <r>
    <n v="282"/>
    <s v="OE1;PR_10;ACT_205"/>
    <x v="0"/>
    <s v="Fortalecer la Vigilancia."/>
    <s v="PR_10"/>
    <n v="2"/>
    <x v="0"/>
    <s v="PAI_01 - Operacional"/>
    <s v="ACT_205"/>
    <s v="Implementar Modelo Integrado de Planeción y Gestión - Mipg en cada una de sus 7 dimensiones según corresponda"/>
    <s v="DPU"/>
    <n v="4.4642857142857152E-4"/>
    <s v="Ene"/>
    <n v="0"/>
    <n v="0"/>
    <n v="0"/>
    <s v="Por Ejecutar"/>
    <n v="0"/>
    <n v="0"/>
    <n v="0"/>
    <n v="0"/>
    <n v="0"/>
  </r>
  <r>
    <n v="282"/>
    <s v="OE1;PR_10;ACT_205"/>
    <x v="0"/>
    <s v="Fortalecer la Vigilancia."/>
    <s v="PR_10"/>
    <n v="2"/>
    <x v="0"/>
    <s v="PAI_01 - Operacional"/>
    <s v="ACT_205"/>
    <s v="Implementar Modelo Integrado de Planeción y Gestión - Mipg en cada una de sus 7 dimensiones según corresponda"/>
    <s v="DPU"/>
    <n v="4.4642857142857152E-4"/>
    <s v="Feb"/>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Mar"/>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Abr"/>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May"/>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Jun"/>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Jul"/>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Ago"/>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Sep"/>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Oct"/>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Nov"/>
    <n v="0"/>
    <n v="0"/>
    <n v="0"/>
    <s v="Por Ejecutar"/>
    <n v="0"/>
    <n v="0"/>
    <n v="0"/>
    <m/>
    <m/>
  </r>
  <r>
    <n v="282"/>
    <s v="OE1;PR_10;ACT_205"/>
    <x v="0"/>
    <s v="Fortalecer la Vigilancia."/>
    <s v="PR_10"/>
    <n v="2"/>
    <x v="0"/>
    <s v="PAI_01 - Operacional"/>
    <s v="ACT_205"/>
    <s v="Implementar Modelo Integrado de Planeción y Gestión - Mipg en cada una de sus 7 dimensiones según corresponda"/>
    <s v="DPU"/>
    <n v="4.4642857142857152E-4"/>
    <s v="Dic"/>
    <n v="0"/>
    <n v="0"/>
    <n v="0"/>
    <s v="Por Ejecutar"/>
    <n v="0"/>
    <n v="0"/>
    <n v="0"/>
    <m/>
    <m/>
  </r>
  <r>
    <n v="283"/>
    <s v="OE1;PR_10;ACT_193"/>
    <x v="0"/>
    <s v="Fortalecer la Vigilancia."/>
    <s v="PR_10"/>
    <n v="2"/>
    <x v="0"/>
    <s v="PAI_01 - Operacional"/>
    <s v="ACT_193"/>
    <s v="Implementar Modelo Integrado de Planeción y Gestión - Mipg en cada una de sus 7 dimensiones según corresponda"/>
    <s v="SG"/>
    <n v="4.4642857142857152E-4"/>
    <s v="Ene"/>
    <n v="1"/>
    <n v="1"/>
    <n v="1"/>
    <s v="Culminada"/>
    <n v="1"/>
    <n v="1"/>
    <n v="1"/>
    <n v="6"/>
    <n v="6"/>
  </r>
  <r>
    <n v="283"/>
    <s v="OE1;PR_10;ACT_193"/>
    <x v="0"/>
    <s v="Fortalecer la Vigilancia."/>
    <s v="PR_10"/>
    <n v="2"/>
    <x v="0"/>
    <s v="PAI_01 - Operacional"/>
    <s v="ACT_193"/>
    <s v="Implementar Modelo Integrado de Planeción y Gestión - Mipg en cada una de sus 7 dimensiones según corresponda"/>
    <s v="SG"/>
    <n v="4.4642857142857152E-4"/>
    <s v="Feb"/>
    <n v="1"/>
    <n v="1"/>
    <n v="1"/>
    <s v="Culminada"/>
    <n v="2"/>
    <n v="2"/>
    <n v="1"/>
    <m/>
    <m/>
  </r>
  <r>
    <n v="283"/>
    <s v="OE1;PR_10;ACT_193"/>
    <x v="0"/>
    <s v="Fortalecer la Vigilancia."/>
    <s v="PR_10"/>
    <n v="2"/>
    <x v="0"/>
    <s v="PAI_01 - Operacional"/>
    <s v="ACT_193"/>
    <s v="Implementar Modelo Integrado de Planeción y Gestión - Mipg en cada una de sus 7 dimensiones según corresponda"/>
    <s v="SG"/>
    <n v="4.4642857142857152E-4"/>
    <s v="Mar"/>
    <n v="1"/>
    <n v="1"/>
    <n v="1"/>
    <s v="Culminada"/>
    <n v="3"/>
    <n v="3"/>
    <n v="1"/>
    <m/>
    <m/>
  </r>
  <r>
    <n v="283"/>
    <s v="OE1;PR_10;ACT_193"/>
    <x v="0"/>
    <s v="Fortalecer la Vigilancia."/>
    <s v="PR_10"/>
    <n v="2"/>
    <x v="0"/>
    <s v="PAI_01 - Operacional"/>
    <s v="ACT_193"/>
    <s v="Implementar Modelo Integrado de Planeción y Gestión - Mipg en cada una de sus 7 dimensiones según corresponda"/>
    <s v="SG"/>
    <n v="4.4642857142857152E-4"/>
    <s v="Abr"/>
    <n v="1"/>
    <n v="1"/>
    <n v="1"/>
    <s v="Culminada"/>
    <n v="4"/>
    <n v="4"/>
    <n v="1"/>
    <m/>
    <m/>
  </r>
  <r>
    <n v="283"/>
    <s v="OE1;PR_10;ACT_193"/>
    <x v="0"/>
    <s v="Fortalecer la Vigilancia."/>
    <s v="PR_10"/>
    <n v="2"/>
    <x v="0"/>
    <s v="PAI_01 - Operacional"/>
    <s v="ACT_193"/>
    <s v="Implementar Modelo Integrado de Planeción y Gestión - Mipg en cada una de sus 7 dimensiones según corresponda"/>
    <s v="SG"/>
    <n v="4.4642857142857152E-4"/>
    <s v="May"/>
    <n v="0"/>
    <n v="0"/>
    <n v="0"/>
    <s v="Por Ejecutar"/>
    <n v="4"/>
    <n v="4"/>
    <n v="1"/>
    <m/>
    <m/>
  </r>
  <r>
    <n v="283"/>
    <s v="OE1;PR_10;ACT_193"/>
    <x v="0"/>
    <s v="Fortalecer la Vigilancia."/>
    <s v="PR_10"/>
    <n v="2"/>
    <x v="0"/>
    <s v="PAI_01 - Operacional"/>
    <s v="ACT_193"/>
    <s v="Implementar Modelo Integrado de Planeción y Gestión - Mipg en cada una de sus 7 dimensiones según corresponda"/>
    <s v="SG"/>
    <n v="4.4642857142857152E-4"/>
    <s v="Jun"/>
    <n v="2"/>
    <n v="2"/>
    <n v="1"/>
    <s v="Culminada"/>
    <n v="6"/>
    <n v="6"/>
    <n v="1"/>
    <m/>
    <m/>
  </r>
  <r>
    <n v="283"/>
    <s v="OE1;PR_10;ACT_193"/>
    <x v="0"/>
    <s v="Fortalecer la Vigilancia."/>
    <s v="PR_10"/>
    <n v="2"/>
    <x v="0"/>
    <s v="PAI_01 - Operacional"/>
    <s v="ACT_193"/>
    <s v="Implementar Modelo Integrado de Planeción y Gestión - Mipg en cada una de sus 7 dimensiones según corresponda"/>
    <s v="SG"/>
    <n v="4.4642857142857152E-4"/>
    <s v="Jul"/>
    <n v="0"/>
    <n v="0"/>
    <n v="0"/>
    <s v="Por Ejecutar"/>
    <n v="6"/>
    <n v="6"/>
    <n v="1"/>
    <m/>
    <m/>
  </r>
  <r>
    <n v="283"/>
    <s v="OE1;PR_10;ACT_193"/>
    <x v="0"/>
    <s v="Fortalecer la Vigilancia."/>
    <s v="PR_10"/>
    <n v="2"/>
    <x v="0"/>
    <s v="PAI_01 - Operacional"/>
    <s v="ACT_193"/>
    <s v="Implementar Modelo Integrado de Planeción y Gestión - Mipg en cada una de sus 7 dimensiones según corresponda"/>
    <s v="SG"/>
    <n v="4.4642857142857152E-4"/>
    <s v="Ago"/>
    <n v="0"/>
    <n v="0"/>
    <n v="0"/>
    <s v="Por Ejecutar"/>
    <n v="6"/>
    <n v="6"/>
    <n v="1"/>
    <m/>
    <m/>
  </r>
  <r>
    <n v="283"/>
    <s v="OE1;PR_10;ACT_193"/>
    <x v="0"/>
    <s v="Fortalecer la Vigilancia."/>
    <s v="PR_10"/>
    <n v="2"/>
    <x v="0"/>
    <s v="PAI_01 - Operacional"/>
    <s v="ACT_193"/>
    <s v="Implementar Modelo Integrado de Planeción y Gestión - Mipg en cada una de sus 7 dimensiones según corresponda"/>
    <s v="SG"/>
    <n v="4.4642857142857152E-4"/>
    <s v="Sep"/>
    <n v="0"/>
    <n v="0"/>
    <n v="0"/>
    <s v="Por Ejecutar"/>
    <n v="6"/>
    <n v="6"/>
    <n v="1"/>
    <m/>
    <m/>
  </r>
  <r>
    <n v="283"/>
    <s v="OE1;PR_10;ACT_193"/>
    <x v="0"/>
    <s v="Fortalecer la Vigilancia."/>
    <s v="PR_10"/>
    <n v="2"/>
    <x v="0"/>
    <s v="PAI_01 - Operacional"/>
    <s v="ACT_193"/>
    <s v="Implementar Modelo Integrado de Planeción y Gestión - Mipg en cada una de sus 7 dimensiones según corresponda"/>
    <s v="SG"/>
    <n v="4.4642857142857152E-4"/>
    <s v="Oct"/>
    <n v="0"/>
    <n v="0"/>
    <n v="0"/>
    <s v="Por Ejecutar"/>
    <n v="6"/>
    <n v="6"/>
    <n v="1"/>
    <m/>
    <m/>
  </r>
  <r>
    <n v="283"/>
    <s v="OE1;PR_10;ACT_193"/>
    <x v="0"/>
    <s v="Fortalecer la Vigilancia."/>
    <s v="PR_10"/>
    <n v="2"/>
    <x v="0"/>
    <s v="PAI_01 - Operacional"/>
    <s v="ACT_193"/>
    <s v="Implementar Modelo Integrado de Planeción y Gestión - Mipg en cada una de sus 7 dimensiones según corresponda"/>
    <s v="SG"/>
    <n v="4.4642857142857152E-4"/>
    <s v="Nov"/>
    <n v="0"/>
    <n v="0"/>
    <n v="0"/>
    <s v="Por Ejecutar"/>
    <n v="6"/>
    <n v="6"/>
    <n v="1"/>
    <m/>
    <m/>
  </r>
  <r>
    <n v="283"/>
    <s v="OE1;PR_10;ACT_193"/>
    <x v="0"/>
    <s v="Fortalecer la Vigilancia."/>
    <s v="PR_10"/>
    <n v="2"/>
    <x v="0"/>
    <s v="PAI_01 - Operacional"/>
    <s v="ACT_193"/>
    <s v="Implementar Modelo Integrado de Planeción y Gestión - Mipg en cada una de sus 7 dimensiones según corresponda"/>
    <s v="SG"/>
    <n v="4.4642857142857152E-4"/>
    <s v="Dic"/>
    <n v="0"/>
    <n v="0"/>
    <n v="0"/>
    <s v="Por Ejecutar"/>
    <n v="6"/>
    <n v="6"/>
    <n v="1"/>
    <m/>
    <m/>
  </r>
  <r>
    <n v="284"/>
    <s v="OE1;PR_10;ACT_270"/>
    <x v="0"/>
    <s v="Fortalecer la Vigilancia."/>
    <s v="PR_10"/>
    <n v="11"/>
    <x v="0"/>
    <s v="PAI_05 - Gestión del Riesgo de Corrupción  - Mapa de Riesgos de Corrupción"/>
    <s v="ACT_270"/>
    <s v="Revisar y actualizar de mapa de riesgos"/>
    <s v="SG"/>
    <n v="4.4642857142857152E-4"/>
    <s v="Ene"/>
    <n v="0"/>
    <n v="0"/>
    <n v="0"/>
    <s v="Por Ejecutar"/>
    <n v="0"/>
    <n v="0"/>
    <n v="0"/>
    <n v="1"/>
    <n v="0"/>
  </r>
  <r>
    <n v="284"/>
    <s v="OE1;PR_10;ACT_270"/>
    <x v="0"/>
    <s v="Fortalecer la Vigilancia."/>
    <s v="PR_10"/>
    <n v="11"/>
    <x v="0"/>
    <s v="PAI_05 - Gestión del Riesgo de Corrupción  - Mapa de Riesgos de Corrupción"/>
    <s v="ACT_270"/>
    <s v="Revisar y actualizar de mapa de riesgos"/>
    <s v="SG"/>
    <n v="4.4642857142857152E-4"/>
    <s v="Feb"/>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Mar"/>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Abr"/>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May"/>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Jun"/>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Jul"/>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Ago"/>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Sep"/>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Oct"/>
    <n v="0"/>
    <n v="0"/>
    <n v="0"/>
    <s v="Por Ejecutar"/>
    <n v="0"/>
    <n v="0"/>
    <n v="0"/>
    <m/>
    <m/>
  </r>
  <r>
    <n v="284"/>
    <s v="OE1;PR_10;ACT_270"/>
    <x v="0"/>
    <s v="Fortalecer la Vigilancia."/>
    <s v="PR_10"/>
    <n v="11"/>
    <x v="0"/>
    <s v="PAI_05 - Gestión del Riesgo de Corrupción  - Mapa de Riesgos de Corrupción"/>
    <s v="ACT_270"/>
    <s v="Revisar y actualizar de mapa de riesgos"/>
    <s v="SG"/>
    <n v="4.4642857142857152E-4"/>
    <s v="Nov"/>
    <n v="0.5"/>
    <n v="0"/>
    <n v="0"/>
    <s v="Por Ejecutar"/>
    <n v="0.5"/>
    <n v="0"/>
    <n v="0"/>
    <m/>
    <m/>
  </r>
  <r>
    <n v="284"/>
    <s v="OE1;PR_10;ACT_270"/>
    <x v="0"/>
    <s v="Fortalecer la Vigilancia."/>
    <s v="PR_10"/>
    <n v="11"/>
    <x v="0"/>
    <s v="PAI_05 - Gestión del Riesgo de Corrupción  - Mapa de Riesgos de Corrupción"/>
    <s v="ACT_270"/>
    <s v="Revisar y actualizar de mapa de riesgos"/>
    <s v="SG"/>
    <n v="4.4642857142857152E-4"/>
    <s v="Dic"/>
    <n v="0.5"/>
    <n v="0"/>
    <n v="0"/>
    <s v="Por Ejecutar"/>
    <n v="1"/>
    <n v="0"/>
    <n v="0"/>
    <m/>
    <m/>
  </r>
  <r>
    <n v="285"/>
    <s v="OE1;PR_10;ACT_233"/>
    <x v="0"/>
    <s v="Fortalecer la Vigilancia."/>
    <s v="PR_10"/>
    <n v="11"/>
    <x v="0"/>
    <s v="PAI_05 - Gestión del Riesgo de Corrupción  - Mapa de Riesgos de Corrupción"/>
    <s v="ACT_233"/>
    <s v="Monitorear y efectuar seguimiento a los riesgos de corrupción"/>
    <s v="SG"/>
    <n v="4.4642857142857152E-4"/>
    <s v="Ene"/>
    <n v="0"/>
    <n v="0"/>
    <n v="0"/>
    <s v="Por Ejecutar"/>
    <n v="0"/>
    <n v="0"/>
    <n v="0"/>
    <n v="0.99996600000000002"/>
    <n v="0.66663300000000003"/>
  </r>
  <r>
    <n v="285"/>
    <s v="OE1;PR_10;ACT_233"/>
    <x v="0"/>
    <s v="Fortalecer la Vigilancia."/>
    <s v="PR_10"/>
    <n v="11"/>
    <x v="0"/>
    <s v="PAI_05 - Gestión del Riesgo de Corrupción  - Mapa de Riesgos de Corrupción"/>
    <s v="ACT_233"/>
    <s v="Monitorear y efectuar seguimiento a los riesgos de corrupción"/>
    <s v="SG"/>
    <n v="4.4642857142857152E-4"/>
    <s v="Feb"/>
    <n v="0"/>
    <n v="0"/>
    <n v="0"/>
    <s v="Por Ejecutar"/>
    <n v="0"/>
    <n v="0"/>
    <n v="0"/>
    <m/>
    <m/>
  </r>
  <r>
    <n v="285"/>
    <s v="OE1;PR_10;ACT_233"/>
    <x v="0"/>
    <s v="Fortalecer la Vigilancia."/>
    <s v="PR_10"/>
    <n v="11"/>
    <x v="0"/>
    <s v="PAI_05 - Gestión del Riesgo de Corrupción  - Mapa de Riesgos de Corrupción"/>
    <s v="ACT_233"/>
    <s v="Monitorear y efectuar seguimiento a los riesgos de corrupción"/>
    <s v="SG"/>
    <n v="4.4642857142857152E-4"/>
    <s v="Mar"/>
    <n v="0"/>
    <n v="0"/>
    <n v="0"/>
    <s v="Por Ejecutar"/>
    <n v="0"/>
    <n v="0"/>
    <n v="0"/>
    <m/>
    <m/>
  </r>
  <r>
    <n v="285"/>
    <s v="OE1;PR_10;ACT_233"/>
    <x v="0"/>
    <s v="Fortalecer la Vigilancia."/>
    <s v="PR_10"/>
    <n v="11"/>
    <x v="0"/>
    <s v="PAI_05 - Gestión del Riesgo de Corrupción  - Mapa de Riesgos de Corrupción"/>
    <s v="ACT_233"/>
    <s v="Monitorear y efectuar seguimiento a los riesgos de corrupción"/>
    <s v="SG"/>
    <n v="4.4642857142857152E-4"/>
    <s v="Abr"/>
    <n v="0.33333299999999999"/>
    <n v="0.33333299999999999"/>
    <n v="1"/>
    <s v="Culminada"/>
    <n v="0.33333299999999999"/>
    <n v="0.33333299999999999"/>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May"/>
    <n v="0"/>
    <n v="0"/>
    <n v="0"/>
    <s v="Por Ejecutar"/>
    <n v="0.33333299999999999"/>
    <n v="0.33333299999999999"/>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Jun"/>
    <n v="0.33329999999999999"/>
    <n v="0.33329999999999999"/>
    <n v="1"/>
    <s v="Culminada"/>
    <n v="0.66663300000000003"/>
    <n v="0.66663300000000003"/>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Jul"/>
    <n v="0"/>
    <n v="0"/>
    <n v="0"/>
    <s v="Por Ejecutar"/>
    <n v="0.66663300000000003"/>
    <n v="0.66663300000000003"/>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Ago"/>
    <n v="0"/>
    <n v="0"/>
    <n v="0"/>
    <s v="Por Ejecutar"/>
    <n v="0.66663300000000003"/>
    <n v="0.66663300000000003"/>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Sep"/>
    <n v="0"/>
    <n v="0"/>
    <n v="0"/>
    <s v="Por Ejecutar"/>
    <n v="0.66663300000000003"/>
    <n v="0.66663300000000003"/>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Oct"/>
    <n v="0"/>
    <n v="0"/>
    <n v="0"/>
    <s v="Por Ejecutar"/>
    <n v="0.66663300000000003"/>
    <n v="0.66663300000000003"/>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Nov"/>
    <n v="0"/>
    <n v="0"/>
    <n v="0"/>
    <s v="Por Ejecutar"/>
    <n v="0.66663300000000003"/>
    <n v="0.66663300000000003"/>
    <n v="1"/>
    <m/>
    <m/>
  </r>
  <r>
    <n v="285"/>
    <s v="OE1;PR_10;ACT_233"/>
    <x v="0"/>
    <s v="Fortalecer la Vigilancia."/>
    <s v="PR_10"/>
    <n v="11"/>
    <x v="0"/>
    <s v="PAI_05 - Gestión del Riesgo de Corrupción  - Mapa de Riesgos de Corrupción"/>
    <s v="ACT_233"/>
    <s v="Monitorear y efectuar seguimiento a los riesgos de corrupción"/>
    <s v="SG"/>
    <n v="4.4642857142857152E-4"/>
    <s v="Dic"/>
    <n v="0.33333299999999999"/>
    <n v="0"/>
    <n v="0"/>
    <s v="Por Ejecutar"/>
    <n v="0.99996600000000002"/>
    <n v="0.66663300000000003"/>
    <n v="0.66665566629265394"/>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Ene"/>
    <n v="0"/>
    <n v="0"/>
    <n v="0"/>
    <s v="Por Ejecutar"/>
    <n v="0"/>
    <n v="0"/>
    <n v="0"/>
    <n v="1"/>
    <n v="0.5"/>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Feb"/>
    <n v="0"/>
    <n v="0"/>
    <n v="0"/>
    <s v="Por Ejecutar"/>
    <n v="0"/>
    <n v="0"/>
    <n v="0"/>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Mar"/>
    <n v="0.25"/>
    <n v="0.25"/>
    <n v="1"/>
    <s v="Culminada"/>
    <n v="0.25"/>
    <n v="0.25"/>
    <n v="1"/>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Abr"/>
    <n v="0.25"/>
    <n v="0.25"/>
    <n v="1"/>
    <s v="Culminada"/>
    <n v="0.5"/>
    <n v="0.5"/>
    <n v="1"/>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May"/>
    <n v="0"/>
    <n v="0"/>
    <n v="0"/>
    <s v="Por Ejecutar"/>
    <n v="0.5"/>
    <n v="0.5"/>
    <n v="1"/>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Jun"/>
    <n v="0"/>
    <n v="0"/>
    <n v="0"/>
    <s v="Por Ejecutar"/>
    <n v="0.5"/>
    <n v="0.5"/>
    <n v="1"/>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Jul"/>
    <n v="0.25"/>
    <n v="0"/>
    <n v="0"/>
    <s v="Por Ejecutar"/>
    <n v="0.75"/>
    <n v="0.5"/>
    <n v="0.66666666666666663"/>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Ago"/>
    <n v="0"/>
    <n v="0"/>
    <n v="0"/>
    <s v="Por Ejecutar"/>
    <n v="0.75"/>
    <n v="0.5"/>
    <n v="0.66666666666666663"/>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Sep"/>
    <n v="0"/>
    <n v="0"/>
    <n v="0"/>
    <s v="Por Ejecutar"/>
    <n v="0.75"/>
    <n v="0.5"/>
    <n v="0.66666666666666663"/>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Oct"/>
    <n v="0.25"/>
    <n v="0"/>
    <n v="0"/>
    <s v="Por Ejecutar"/>
    <n v="1"/>
    <n v="0.5"/>
    <n v="0.5"/>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Nov"/>
    <n v="0"/>
    <n v="0"/>
    <n v="0"/>
    <s v="Por Ejecutar"/>
    <n v="1"/>
    <n v="0.5"/>
    <n v="0.5"/>
    <m/>
    <m/>
  </r>
  <r>
    <n v="286"/>
    <s v="OE1;PR_10;ACT_78"/>
    <x v="0"/>
    <s v="Fortalecer la Vigilancia."/>
    <s v="PR_10"/>
    <n v="2"/>
    <x v="0"/>
    <s v="PAI_01 - Operacional"/>
    <s v="ACT_78"/>
    <s v="Desarrollar actividades de seguimiento a la gestión documental de las dependencias  según selectivo y ejecutar en la OCI la gestión documental."/>
    <s v="OCI"/>
    <n v="4.4642857142857152E-4"/>
    <s v="Dic"/>
    <n v="0"/>
    <n v="0"/>
    <n v="0"/>
    <s v="Por Ejecutar"/>
    <n v="1"/>
    <n v="0.5"/>
    <n v="0.5"/>
    <m/>
    <m/>
  </r>
  <r>
    <n v="287"/>
    <s v="OE1;PR_10;ACT_79"/>
    <x v="0"/>
    <s v="Fortalecer la Vigilancia."/>
    <s v="PR_10"/>
    <n v="2"/>
    <x v="0"/>
    <s v="PAI_01 - Operacional"/>
    <s v="ACT_79"/>
    <s v="Realizar una (1) estrategia de &quot;Enfoque Hacia la Prevención - Cultura del Control&quot;."/>
    <s v="OCI"/>
    <n v="4.4642857142857152E-4"/>
    <s v="Ene"/>
    <n v="0"/>
    <n v="0"/>
    <n v="0"/>
    <s v="Por Ejecutar"/>
    <n v="0"/>
    <n v="0"/>
    <n v="0"/>
    <n v="1"/>
    <n v="1"/>
  </r>
  <r>
    <n v="287"/>
    <s v="OE1;PR_10;ACT_79"/>
    <x v="0"/>
    <s v="Fortalecer la Vigilancia."/>
    <s v="PR_10"/>
    <n v="2"/>
    <x v="0"/>
    <s v="PAI_01 - Operacional"/>
    <s v="ACT_79"/>
    <s v="Realizar una (1) estrategia de &quot;Enfoque Hacia la Prevención - Cultura del Control&quot;."/>
    <s v="OCI"/>
    <n v="4.4642857142857152E-4"/>
    <s v="Feb"/>
    <n v="0"/>
    <n v="0"/>
    <n v="0"/>
    <s v="Por Ejecutar"/>
    <n v="0"/>
    <n v="0"/>
    <n v="0"/>
    <m/>
    <m/>
  </r>
  <r>
    <n v="287"/>
    <s v="OE1;PR_10;ACT_79"/>
    <x v="0"/>
    <s v="Fortalecer la Vigilancia."/>
    <s v="PR_10"/>
    <n v="2"/>
    <x v="0"/>
    <s v="PAI_01 - Operacional"/>
    <s v="ACT_79"/>
    <s v="Realizar una (1) estrategia de &quot;Enfoque Hacia la Prevención - Cultura del Control&quot;."/>
    <s v="OCI"/>
    <n v="4.4642857142857152E-4"/>
    <s v="Mar"/>
    <n v="0"/>
    <n v="0"/>
    <n v="0"/>
    <s v="Por Ejecutar"/>
    <n v="0"/>
    <n v="0"/>
    <n v="0"/>
    <m/>
    <m/>
  </r>
  <r>
    <n v="287"/>
    <s v="OE1;PR_10;ACT_79"/>
    <x v="0"/>
    <s v="Fortalecer la Vigilancia."/>
    <s v="PR_10"/>
    <n v="2"/>
    <x v="0"/>
    <s v="PAI_01 - Operacional"/>
    <s v="ACT_79"/>
    <s v="Realizar una (1) estrategia de &quot;Enfoque Hacia la Prevención - Cultura del Control&quot;."/>
    <s v="OCI"/>
    <n v="4.4642857142857152E-4"/>
    <s v="Abr"/>
    <n v="0"/>
    <n v="0"/>
    <n v="0"/>
    <s v="Por Ejecutar"/>
    <n v="0"/>
    <n v="0"/>
    <n v="0"/>
    <m/>
    <m/>
  </r>
  <r>
    <n v="287"/>
    <s v="OE1;PR_10;ACT_79"/>
    <x v="0"/>
    <s v="Fortalecer la Vigilancia."/>
    <s v="PR_10"/>
    <n v="2"/>
    <x v="0"/>
    <s v="PAI_01 - Operacional"/>
    <s v="ACT_79"/>
    <s v="Realizar una (1) estrategia de &quot;Enfoque Hacia la Prevención - Cultura del Control&quot;."/>
    <s v="OCI"/>
    <n v="4.4642857142857152E-4"/>
    <s v="May"/>
    <n v="0"/>
    <n v="0"/>
    <n v="0"/>
    <s v="Por Ejecutar"/>
    <n v="0"/>
    <n v="0"/>
    <n v="0"/>
    <m/>
    <m/>
  </r>
  <r>
    <n v="287"/>
    <s v="OE1;PR_10;ACT_79"/>
    <x v="0"/>
    <s v="Fortalecer la Vigilancia."/>
    <s v="PR_10"/>
    <n v="2"/>
    <x v="0"/>
    <s v="PAI_01 - Operacional"/>
    <s v="ACT_79"/>
    <s v="Realizar una (1) estrategia de &quot;Enfoque Hacia la Prevención - Cultura del Control&quot;."/>
    <s v="OCI"/>
    <n v="4.4642857142857152E-4"/>
    <s v="Jun"/>
    <n v="1"/>
    <n v="1"/>
    <n v="1"/>
    <s v="Culminada"/>
    <n v="1"/>
    <n v="1"/>
    <n v="1"/>
    <m/>
    <m/>
  </r>
  <r>
    <n v="287"/>
    <s v="OE1;PR_10;ACT_79"/>
    <x v="0"/>
    <s v="Fortalecer la Vigilancia."/>
    <s v="PR_10"/>
    <n v="2"/>
    <x v="0"/>
    <s v="PAI_01 - Operacional"/>
    <s v="ACT_79"/>
    <s v="Realizar una (1) estrategia de &quot;Enfoque Hacia la Prevención - Cultura del Control&quot;."/>
    <s v="OCI"/>
    <n v="4.4642857142857152E-4"/>
    <s v="Jul"/>
    <n v="0"/>
    <n v="0"/>
    <n v="0"/>
    <s v="Por Ejecutar"/>
    <n v="1"/>
    <n v="1"/>
    <n v="1"/>
    <m/>
    <m/>
  </r>
  <r>
    <n v="287"/>
    <s v="OE1;PR_10;ACT_79"/>
    <x v="0"/>
    <s v="Fortalecer la Vigilancia."/>
    <s v="PR_10"/>
    <n v="2"/>
    <x v="0"/>
    <s v="PAI_01 - Operacional"/>
    <s v="ACT_79"/>
    <s v="Realizar una (1) estrategia de &quot;Enfoque Hacia la Prevención - Cultura del Control&quot;."/>
    <s v="OCI"/>
    <n v="4.4642857142857152E-4"/>
    <s v="Ago"/>
    <n v="0"/>
    <n v="0"/>
    <n v="0"/>
    <s v="Por Ejecutar"/>
    <n v="1"/>
    <n v="1"/>
    <n v="1"/>
    <m/>
    <m/>
  </r>
  <r>
    <n v="287"/>
    <s v="OE1;PR_10;ACT_79"/>
    <x v="0"/>
    <s v="Fortalecer la Vigilancia."/>
    <s v="PR_10"/>
    <n v="2"/>
    <x v="0"/>
    <s v="PAI_01 - Operacional"/>
    <s v="ACT_79"/>
    <s v="Realizar una (1) estrategia de &quot;Enfoque Hacia la Prevención - Cultura del Control&quot;."/>
    <s v="OCI"/>
    <n v="4.4642857142857152E-4"/>
    <s v="Sep"/>
    <n v="0"/>
    <n v="0"/>
    <n v="0"/>
    <s v="Por Ejecutar"/>
    <n v="1"/>
    <n v="1"/>
    <n v="1"/>
    <m/>
    <m/>
  </r>
  <r>
    <n v="287"/>
    <s v="OE1;PR_10;ACT_79"/>
    <x v="0"/>
    <s v="Fortalecer la Vigilancia."/>
    <s v="PR_10"/>
    <n v="2"/>
    <x v="0"/>
    <s v="PAI_01 - Operacional"/>
    <s v="ACT_79"/>
    <s v="Realizar una (1) estrategia de &quot;Enfoque Hacia la Prevención - Cultura del Control&quot;."/>
    <s v="OCI"/>
    <n v="4.4642857142857152E-4"/>
    <s v="Oct"/>
    <n v="0"/>
    <n v="0"/>
    <n v="0"/>
    <s v="Por Ejecutar"/>
    <n v="1"/>
    <n v="1"/>
    <n v="1"/>
    <m/>
    <m/>
  </r>
  <r>
    <n v="287"/>
    <s v="OE1;PR_10;ACT_79"/>
    <x v="0"/>
    <s v="Fortalecer la Vigilancia."/>
    <s v="PR_10"/>
    <n v="2"/>
    <x v="0"/>
    <s v="PAI_01 - Operacional"/>
    <s v="ACT_79"/>
    <s v="Realizar una (1) estrategia de &quot;Enfoque Hacia la Prevención - Cultura del Control&quot;."/>
    <s v="OCI"/>
    <n v="4.4642857142857152E-4"/>
    <s v="Nov"/>
    <n v="0"/>
    <n v="0"/>
    <n v="0"/>
    <s v="Por Ejecutar"/>
    <n v="1"/>
    <n v="1"/>
    <n v="1"/>
    <m/>
    <m/>
  </r>
  <r>
    <n v="287"/>
    <s v="OE1;PR_10;ACT_79"/>
    <x v="0"/>
    <s v="Fortalecer la Vigilancia."/>
    <s v="PR_10"/>
    <n v="2"/>
    <x v="0"/>
    <s v="PAI_01 - Operacional"/>
    <s v="ACT_79"/>
    <s v="Realizar una (1) estrategia de &quot;Enfoque Hacia la Prevención - Cultura del Control&quot;."/>
    <s v="OCI"/>
    <n v="4.4642857142857152E-4"/>
    <s v="Dic"/>
    <n v="0"/>
    <n v="0"/>
    <n v="0"/>
    <s v="Por Ejecutar"/>
    <n v="1"/>
    <n v="1"/>
    <n v="1"/>
    <m/>
    <m/>
  </r>
  <r>
    <n v="288"/>
    <s v="OE1;PR_10;ACT_80"/>
    <x v="0"/>
    <s v="Fortalecer la Vigilancia."/>
    <s v="PR_10"/>
    <n v="2"/>
    <x v="0"/>
    <s v="PAI_01 - Operacional"/>
    <s v="ACT_80"/>
    <s v="Realizar seguimiento a requerimientos de entes externos de control . Según solicitudes"/>
    <s v="OCI"/>
    <n v="4.4642857142857152E-4"/>
    <s v="Ene"/>
    <n v="8.3400000000000002E-2"/>
    <n v="8.3400000000000002E-2"/>
    <n v="1"/>
    <s v="Culminada"/>
    <n v="8.3400000000000002E-2"/>
    <n v="8.3400000000000002E-2"/>
    <n v="1"/>
    <n v="1.0008000000000001"/>
    <n v="0.33360000000000001"/>
  </r>
  <r>
    <n v="288"/>
    <s v="OE1;PR_10;ACT_80"/>
    <x v="0"/>
    <s v="Fortalecer la Vigilancia."/>
    <s v="PR_10"/>
    <n v="2"/>
    <x v="0"/>
    <s v="PAI_01 - Operacional"/>
    <s v="ACT_80"/>
    <s v="Realizar seguimiento a requerimientos de entes externos de control . Según solicitudes"/>
    <s v="OCI"/>
    <n v="4.4642857142857152E-4"/>
    <s v="Feb"/>
    <n v="8.3400000000000002E-2"/>
    <n v="8.3400000000000002E-2"/>
    <n v="1"/>
    <s v="Culminada"/>
    <n v="0.1668"/>
    <n v="0.1668"/>
    <n v="1"/>
    <m/>
    <m/>
  </r>
  <r>
    <n v="288"/>
    <s v="OE1;PR_10;ACT_80"/>
    <x v="0"/>
    <s v="Fortalecer la Vigilancia."/>
    <s v="PR_10"/>
    <n v="2"/>
    <x v="0"/>
    <s v="PAI_01 - Operacional"/>
    <s v="ACT_80"/>
    <s v="Realizar seguimiento a requerimientos de entes externos de control . Según solicitudes"/>
    <s v="OCI"/>
    <n v="4.4642857142857152E-4"/>
    <s v="Mar"/>
    <n v="8.3400000000000002E-2"/>
    <n v="8.3400000000000002E-2"/>
    <n v="1"/>
    <s v="Culminada"/>
    <n v="0.25019999999999998"/>
    <n v="0.25019999999999998"/>
    <n v="1"/>
    <m/>
    <m/>
  </r>
  <r>
    <n v="288"/>
    <s v="OE1;PR_10;ACT_80"/>
    <x v="0"/>
    <s v="Fortalecer la Vigilancia."/>
    <s v="PR_10"/>
    <n v="2"/>
    <x v="0"/>
    <s v="PAI_01 - Operacional"/>
    <s v="ACT_80"/>
    <s v="Realizar seguimiento a requerimientos de entes externos de control . Según solicitudes"/>
    <s v="OCI"/>
    <n v="4.4642857142857152E-4"/>
    <s v="Abr"/>
    <n v="8.3400000000000002E-2"/>
    <n v="8.3400000000000002E-2"/>
    <n v="1"/>
    <s v="Culminada"/>
    <n v="0.33360000000000001"/>
    <n v="0.33360000000000001"/>
    <n v="1"/>
    <m/>
    <m/>
  </r>
  <r>
    <n v="288"/>
    <s v="OE1;PR_10;ACT_80"/>
    <x v="0"/>
    <s v="Fortalecer la Vigilancia."/>
    <s v="PR_10"/>
    <n v="2"/>
    <x v="0"/>
    <s v="PAI_01 - Operacional"/>
    <s v="ACT_80"/>
    <s v="Realizar seguimiento a requerimientos de entes externos de control . Según solicitudes"/>
    <s v="OCI"/>
    <n v="4.4642857142857152E-4"/>
    <s v="May"/>
    <n v="8.3400000000000002E-2"/>
    <n v="0"/>
    <n v="0"/>
    <s v="Por Ejecutar"/>
    <n v="0.41700000000000004"/>
    <n v="0.33360000000000001"/>
    <n v="0.79999999999999993"/>
    <m/>
    <m/>
  </r>
  <r>
    <n v="288"/>
    <s v="OE1;PR_10;ACT_80"/>
    <x v="0"/>
    <s v="Fortalecer la Vigilancia."/>
    <s v="PR_10"/>
    <n v="2"/>
    <x v="0"/>
    <s v="PAI_01 - Operacional"/>
    <s v="ACT_80"/>
    <s v="Realizar seguimiento a requerimientos de entes externos de control . Según solicitudes"/>
    <s v="OCI"/>
    <n v="4.4642857142857152E-4"/>
    <s v="Jun"/>
    <n v="8.3400000000000002E-2"/>
    <n v="0"/>
    <n v="0"/>
    <s v="Por Ejecutar"/>
    <n v="0.50040000000000007"/>
    <n v="0.33360000000000001"/>
    <n v="0.66666666666666663"/>
    <m/>
    <m/>
  </r>
  <r>
    <n v="288"/>
    <s v="OE1;PR_10;ACT_80"/>
    <x v="0"/>
    <s v="Fortalecer la Vigilancia."/>
    <s v="PR_10"/>
    <n v="2"/>
    <x v="0"/>
    <s v="PAI_01 - Operacional"/>
    <s v="ACT_80"/>
    <s v="Realizar seguimiento a requerimientos de entes externos de control . Según solicitudes"/>
    <s v="OCI"/>
    <n v="4.4642857142857152E-4"/>
    <s v="Jul"/>
    <n v="8.3400000000000002E-2"/>
    <n v="0"/>
    <n v="0"/>
    <s v="Por Ejecutar"/>
    <n v="0.5838000000000001"/>
    <n v="0.33360000000000001"/>
    <n v="0.5714285714285714"/>
    <m/>
    <m/>
  </r>
  <r>
    <n v="288"/>
    <s v="OE1;PR_10;ACT_80"/>
    <x v="0"/>
    <s v="Fortalecer la Vigilancia."/>
    <s v="PR_10"/>
    <n v="2"/>
    <x v="0"/>
    <s v="PAI_01 - Operacional"/>
    <s v="ACT_80"/>
    <s v="Realizar seguimiento a requerimientos de entes externos de control . Según solicitudes"/>
    <s v="OCI"/>
    <n v="4.4642857142857152E-4"/>
    <s v="Ago"/>
    <n v="8.3400000000000002E-2"/>
    <n v="0"/>
    <n v="0"/>
    <s v="Por Ejecutar"/>
    <n v="0.66720000000000013"/>
    <n v="0.33360000000000001"/>
    <n v="0.49999999999999994"/>
    <m/>
    <m/>
  </r>
  <r>
    <n v="288"/>
    <s v="OE1;PR_10;ACT_80"/>
    <x v="0"/>
    <s v="Fortalecer la Vigilancia."/>
    <s v="PR_10"/>
    <n v="2"/>
    <x v="0"/>
    <s v="PAI_01 - Operacional"/>
    <s v="ACT_80"/>
    <s v="Realizar seguimiento a requerimientos de entes externos de control . Según solicitudes"/>
    <s v="OCI"/>
    <n v="4.4642857142857152E-4"/>
    <s v="Sep"/>
    <n v="8.3400000000000002E-2"/>
    <n v="0"/>
    <n v="0"/>
    <s v="Por Ejecutar"/>
    <n v="0.75060000000000016"/>
    <n v="0.33360000000000001"/>
    <n v="0.44444444444444436"/>
    <m/>
    <m/>
  </r>
  <r>
    <n v="288"/>
    <s v="OE1;PR_10;ACT_80"/>
    <x v="0"/>
    <s v="Fortalecer la Vigilancia."/>
    <s v="PR_10"/>
    <n v="2"/>
    <x v="0"/>
    <s v="PAI_01 - Operacional"/>
    <s v="ACT_80"/>
    <s v="Realizar seguimiento a requerimientos de entes externos de control . Según solicitudes"/>
    <s v="OCI"/>
    <n v="4.4642857142857152E-4"/>
    <s v="Oct"/>
    <n v="8.3400000000000002E-2"/>
    <n v="0"/>
    <n v="0"/>
    <s v="Por Ejecutar"/>
    <n v="0.83400000000000019"/>
    <n v="0.33360000000000001"/>
    <n v="0.39999999999999991"/>
    <m/>
    <m/>
  </r>
  <r>
    <n v="288"/>
    <s v="OE1;PR_10;ACT_80"/>
    <x v="0"/>
    <s v="Fortalecer la Vigilancia."/>
    <s v="PR_10"/>
    <n v="2"/>
    <x v="0"/>
    <s v="PAI_01 - Operacional"/>
    <s v="ACT_80"/>
    <s v="Realizar seguimiento a requerimientos de entes externos de control . Según solicitudes"/>
    <s v="OCI"/>
    <n v="4.4642857142857152E-4"/>
    <s v="Nov"/>
    <n v="8.3400000000000002E-2"/>
    <n v="0"/>
    <n v="0"/>
    <s v="Por Ejecutar"/>
    <n v="0.91740000000000022"/>
    <n v="0.33360000000000001"/>
    <n v="0.36363636363636354"/>
    <m/>
    <m/>
  </r>
  <r>
    <n v="288"/>
    <s v="OE1;PR_10;ACT_80"/>
    <x v="0"/>
    <s v="Fortalecer la Vigilancia."/>
    <s v="PR_10"/>
    <n v="2"/>
    <x v="0"/>
    <s v="PAI_01 - Operacional"/>
    <s v="ACT_80"/>
    <s v="Realizar seguimiento a requerimientos de entes externos de control . Según solicitudes"/>
    <s v="OCI"/>
    <n v="4.4642857142857152E-4"/>
    <s v="Dic"/>
    <n v="8.3400000000000002E-2"/>
    <n v="0"/>
    <n v="0"/>
    <s v="Por Ejecutar"/>
    <n v="1.0008000000000001"/>
    <n v="0.33360000000000001"/>
    <n v="0.33333333333333331"/>
    <m/>
    <m/>
  </r>
  <r>
    <n v="289"/>
    <s v="OE1;PR_10;ACT_81"/>
    <x v="0"/>
    <s v="Fortalecer la Vigilancia."/>
    <s v="PR_10"/>
    <n v="2"/>
    <x v="0"/>
    <s v="PAI_01 - Operacional"/>
    <s v="ACT_81"/>
    <s v="Evaluar la Implementación del Modelo Integrado de Planeación y Gestión – Mipg,  según las dimensiones y Líneas de Defensa"/>
    <s v="OCI"/>
    <n v="4.4642857142857152E-4"/>
    <s v="Ene"/>
    <n v="0"/>
    <n v="0"/>
    <n v="0"/>
    <s v="Por Ejecutar"/>
    <n v="0"/>
    <n v="0"/>
    <n v="0"/>
    <n v="1"/>
    <n v="1"/>
  </r>
  <r>
    <n v="289"/>
    <s v="OE1;PR_10;ACT_81"/>
    <x v="0"/>
    <s v="Fortalecer la Vigilancia."/>
    <s v="PR_10"/>
    <n v="2"/>
    <x v="0"/>
    <s v="PAI_01 - Operacional"/>
    <s v="ACT_81"/>
    <s v="Evaluar la Implementación del Modelo Integrado de Planeación y Gestión – Mipg,  según las dimensiones y Líneas de Defensa"/>
    <s v="OCI"/>
    <n v="4.4642857142857152E-4"/>
    <s v="Feb"/>
    <n v="0.25"/>
    <n v="0.25"/>
    <n v="1"/>
    <s v="Culminada"/>
    <n v="0.25"/>
    <n v="0.25"/>
    <n v="1"/>
    <m/>
    <m/>
  </r>
  <r>
    <n v="289"/>
    <s v="OE1;PR_10;ACT_81"/>
    <x v="0"/>
    <s v="Fortalecer la Vigilancia."/>
    <s v="PR_10"/>
    <n v="2"/>
    <x v="0"/>
    <s v="PAI_01 - Operacional"/>
    <s v="ACT_81"/>
    <s v="Evaluar la Implementación del Modelo Integrado de Planeación y Gestión – Mipg,  según las dimensiones y Líneas de Defensa"/>
    <s v="OCI"/>
    <n v="4.4642857142857152E-4"/>
    <s v="Mar"/>
    <n v="0.25"/>
    <n v="0.25"/>
    <n v="1"/>
    <s v="Culminada"/>
    <n v="0.5"/>
    <n v="0.5"/>
    <n v="1"/>
    <m/>
    <m/>
  </r>
  <r>
    <n v="289"/>
    <s v="OE1;PR_10;ACT_81"/>
    <x v="0"/>
    <s v="Fortalecer la Vigilancia."/>
    <s v="PR_10"/>
    <n v="2"/>
    <x v="0"/>
    <s v="PAI_01 - Operacional"/>
    <s v="ACT_81"/>
    <s v="Evaluar la Implementación del Modelo Integrado de Planeación y Gestión – Mipg,  según las dimensiones y Líneas de Defensa"/>
    <s v="OCI"/>
    <n v="4.4642857142857152E-4"/>
    <s v="Abr"/>
    <n v="0"/>
    <n v="0"/>
    <n v="0"/>
    <s v="Por Ejecutar"/>
    <n v="0.5"/>
    <n v="0.5"/>
    <n v="1"/>
    <m/>
    <m/>
  </r>
  <r>
    <n v="289"/>
    <s v="OE1;PR_10;ACT_81"/>
    <x v="0"/>
    <s v="Fortalecer la Vigilancia."/>
    <s v="PR_10"/>
    <n v="2"/>
    <x v="0"/>
    <s v="PAI_01 - Operacional"/>
    <s v="ACT_81"/>
    <s v="Evaluar la Implementación del Modelo Integrado de Planeación y Gestión – Mipg,  según las dimensiones y Líneas de Defensa"/>
    <s v="OCI"/>
    <n v="4.4642857142857152E-4"/>
    <s v="May"/>
    <n v="0"/>
    <n v="0"/>
    <n v="0"/>
    <s v="Por Ejecutar"/>
    <n v="0.5"/>
    <n v="0.5"/>
    <n v="1"/>
    <m/>
    <m/>
  </r>
  <r>
    <n v="289"/>
    <s v="OE1;PR_10;ACT_81"/>
    <x v="0"/>
    <s v="Fortalecer la Vigilancia."/>
    <s v="PR_10"/>
    <n v="2"/>
    <x v="0"/>
    <s v="PAI_01 - Operacional"/>
    <s v="ACT_81"/>
    <s v="Evaluar la Implementación del Modelo Integrado de Planeación y Gestión – Mipg,  según las dimensiones y Líneas de Defensa"/>
    <s v="OCI"/>
    <n v="4.4642857142857152E-4"/>
    <s v="Jun"/>
    <n v="0"/>
    <n v="0.5"/>
    <n v="0"/>
    <s v="Por Ejecutar"/>
    <n v="0.5"/>
    <n v="1"/>
    <n v="2"/>
    <m/>
    <m/>
  </r>
  <r>
    <n v="289"/>
    <s v="OE1;PR_10;ACT_81"/>
    <x v="0"/>
    <s v="Fortalecer la Vigilancia."/>
    <s v="PR_10"/>
    <n v="2"/>
    <x v="0"/>
    <s v="PAI_01 - Operacional"/>
    <s v="ACT_81"/>
    <s v="Evaluar la Implementación del Modelo Integrado de Planeación y Gestión – Mipg,  según las dimensiones y Líneas de Defensa"/>
    <s v="OCI"/>
    <n v="4.4642857142857152E-4"/>
    <s v="Jul"/>
    <n v="0.25"/>
    <n v="0"/>
    <n v="0"/>
    <s v="Por Ejecutar"/>
    <n v="0.75"/>
    <n v="1"/>
    <n v="1.3333333333333333"/>
    <m/>
    <m/>
  </r>
  <r>
    <n v="289"/>
    <s v="OE1;PR_10;ACT_81"/>
    <x v="0"/>
    <s v="Fortalecer la Vigilancia."/>
    <s v="PR_10"/>
    <n v="2"/>
    <x v="0"/>
    <s v="PAI_01 - Operacional"/>
    <s v="ACT_81"/>
    <s v="Evaluar la Implementación del Modelo Integrado de Planeación y Gestión – Mipg,  según las dimensiones y Líneas de Defensa"/>
    <s v="OCI"/>
    <n v="4.4642857142857152E-4"/>
    <s v="Ago"/>
    <n v="0"/>
    <n v="0"/>
    <n v="0"/>
    <s v="Por Ejecutar"/>
    <n v="0.75"/>
    <n v="1"/>
    <n v="1.3333333333333333"/>
    <m/>
    <m/>
  </r>
  <r>
    <n v="289"/>
    <s v="OE1;PR_10;ACT_81"/>
    <x v="0"/>
    <s v="Fortalecer la Vigilancia."/>
    <s v="PR_10"/>
    <n v="2"/>
    <x v="0"/>
    <s v="PAI_01 - Operacional"/>
    <s v="ACT_81"/>
    <s v="Evaluar la Implementación del Modelo Integrado de Planeación y Gestión – Mipg,  según las dimensiones y Líneas de Defensa"/>
    <s v="OCI"/>
    <n v="4.4642857142857152E-4"/>
    <s v="Sep"/>
    <n v="0"/>
    <n v="0"/>
    <n v="0"/>
    <s v="Por Ejecutar"/>
    <n v="0.75"/>
    <n v="1"/>
    <n v="1.3333333333333333"/>
    <m/>
    <m/>
  </r>
  <r>
    <n v="289"/>
    <s v="OE1;PR_10;ACT_81"/>
    <x v="0"/>
    <s v="Fortalecer la Vigilancia."/>
    <s v="PR_10"/>
    <n v="2"/>
    <x v="0"/>
    <s v="PAI_01 - Operacional"/>
    <s v="ACT_81"/>
    <s v="Evaluar la Implementación del Modelo Integrado de Planeación y Gestión – Mipg,  según las dimensiones y Líneas de Defensa"/>
    <s v="OCI"/>
    <n v="4.4642857142857152E-4"/>
    <s v="Oct"/>
    <n v="0"/>
    <n v="0"/>
    <n v="0"/>
    <s v="Por Ejecutar"/>
    <n v="0.75"/>
    <n v="1"/>
    <n v="1.3333333333333333"/>
    <m/>
    <m/>
  </r>
  <r>
    <n v="289"/>
    <s v="OE1;PR_10;ACT_81"/>
    <x v="0"/>
    <s v="Fortalecer la Vigilancia."/>
    <s v="PR_10"/>
    <n v="2"/>
    <x v="0"/>
    <s v="PAI_01 - Operacional"/>
    <s v="ACT_81"/>
    <s v="Evaluar la Implementación del Modelo Integrado de Planeación y Gestión – Mipg,  según las dimensiones y Líneas de Defensa"/>
    <s v="OCI"/>
    <n v="4.4642857142857152E-4"/>
    <s v="Nov"/>
    <n v="0.25"/>
    <n v="0"/>
    <n v="0"/>
    <s v="Por Ejecutar"/>
    <n v="1"/>
    <n v="1"/>
    <n v="1"/>
    <m/>
    <m/>
  </r>
  <r>
    <n v="289"/>
    <s v="OE1;PR_10;ACT_81"/>
    <x v="0"/>
    <s v="Fortalecer la Vigilancia."/>
    <s v="PR_10"/>
    <n v="2"/>
    <x v="0"/>
    <s v="PAI_01 - Operacional"/>
    <s v="ACT_81"/>
    <s v="Evaluar la Implementación del Modelo Integrado de Planeación y Gestión – Mipg,  según las dimensiones y Líneas de Defensa"/>
    <s v="OCI"/>
    <n v="4.4642857142857152E-4"/>
    <s v="Dic"/>
    <n v="0"/>
    <n v="0"/>
    <n v="0"/>
    <s v="Por Ejecutar"/>
    <n v="1"/>
    <n v="1"/>
    <n v="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Ene"/>
    <n v="8.3400000000000002E-2"/>
    <n v="8.3400000000000002E-2"/>
    <n v="1"/>
    <s v="Culminada"/>
    <n v="8.3400000000000002E-2"/>
    <n v="8.3400000000000002E-2"/>
    <n v="1"/>
    <n v="1.0008000000000001"/>
    <n v="0.50040000000000007"/>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Feb"/>
    <n v="8.3400000000000002E-2"/>
    <n v="8.3400000000000002E-2"/>
    <n v="1"/>
    <s v="Culminada"/>
    <n v="0.1668"/>
    <n v="0.1668"/>
    <n v="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Mar"/>
    <n v="8.3400000000000002E-2"/>
    <n v="8.3400000000000002E-2"/>
    <n v="1"/>
    <s v="Culminada"/>
    <n v="0.25019999999999998"/>
    <n v="0.25019999999999998"/>
    <n v="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Abr"/>
    <n v="8.3400000000000002E-2"/>
    <n v="8.3400000000000002E-2"/>
    <n v="1"/>
    <s v="Culminada"/>
    <n v="0.33360000000000001"/>
    <n v="0.33360000000000001"/>
    <n v="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May"/>
    <n v="8.3400000000000002E-2"/>
    <n v="8.3400000000000002E-2"/>
    <n v="1"/>
    <s v="Culminada"/>
    <n v="0.41700000000000004"/>
    <n v="0.41700000000000004"/>
    <n v="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Jun"/>
    <n v="8.3400000000000002E-2"/>
    <n v="8.3400000000000002E-2"/>
    <n v="1"/>
    <s v="Culminada"/>
    <n v="0.50040000000000007"/>
    <n v="0.50040000000000007"/>
    <n v="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Jul"/>
    <n v="8.3400000000000002E-2"/>
    <n v="0"/>
    <n v="0"/>
    <s v="Por Ejecutar"/>
    <n v="0.5838000000000001"/>
    <n v="0.50040000000000007"/>
    <n v="0.857142857142857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Ago"/>
    <n v="8.3400000000000002E-2"/>
    <n v="0"/>
    <n v="0"/>
    <s v="Por Ejecutar"/>
    <n v="0.66720000000000013"/>
    <n v="0.50040000000000007"/>
    <n v="0.75"/>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Sep"/>
    <n v="8.3400000000000002E-2"/>
    <n v="0"/>
    <n v="0"/>
    <s v="Por Ejecutar"/>
    <n v="0.75060000000000016"/>
    <n v="0.50040000000000007"/>
    <n v="0.66666666666666663"/>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Oct"/>
    <n v="8.3400000000000002E-2"/>
    <n v="0"/>
    <n v="0"/>
    <s v="Por Ejecutar"/>
    <n v="0.83400000000000019"/>
    <n v="0.50040000000000007"/>
    <n v="0.6"/>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Nov"/>
    <n v="8.3400000000000002E-2"/>
    <n v="0"/>
    <n v="0"/>
    <s v="Por Ejecutar"/>
    <n v="0.91740000000000022"/>
    <n v="0.50040000000000007"/>
    <n v="0.54545454545454541"/>
    <m/>
    <m/>
  </r>
  <r>
    <n v="290"/>
    <s v="OE1;PR_10;ACT_82"/>
    <x v="0"/>
    <s v="Fortalecer la Vigilancia."/>
    <s v="PR_10"/>
    <n v="2"/>
    <x v="0"/>
    <s v="PAI_01 - Operacional"/>
    <s v="ACT_82"/>
    <s v="Ejecutar las auditorías internas, seguimientos y evaluaciones del Sistema de Gestión y Sistema de Control Interno según selectivo, con enfoque en riesgos, que genere valor para la toma de decisiones y cumplimiento de la misión y objetivos institucionales."/>
    <s v="OCI"/>
    <n v="4.4642857142857152E-4"/>
    <s v="Dic"/>
    <n v="8.3400000000000002E-2"/>
    <n v="0"/>
    <n v="0"/>
    <s v="Por Ejecutar"/>
    <n v="1.0008000000000001"/>
    <n v="0.50040000000000007"/>
    <n v="0.5"/>
    <m/>
    <m/>
  </r>
  <r>
    <n v="291"/>
    <s v="OE1;PR_10;ACT_294"/>
    <x v="0"/>
    <s v="Fortalecer la Vigilancia."/>
    <s v="PR_10"/>
    <n v="11"/>
    <x v="0"/>
    <s v="PAI_05 - Gestión del Riesgo de Corrupción  - Mapa de Riesgos de Corrupción"/>
    <s v="ACT_294"/>
    <s v="Revisar y actualizar el mapa de riesgos"/>
    <s v="OCI"/>
    <n v="4.4642857142857152E-4"/>
    <s v="Ene"/>
    <n v="0.5"/>
    <n v="0.5"/>
    <n v="1"/>
    <s v="Culminada"/>
    <n v="0.5"/>
    <n v="0.5"/>
    <n v="1"/>
    <n v="1"/>
    <n v="0.75"/>
  </r>
  <r>
    <n v="291"/>
    <s v="OE1;PR_10;ACT_294"/>
    <x v="0"/>
    <s v="Fortalecer la Vigilancia."/>
    <s v="PR_10"/>
    <n v="11"/>
    <x v="0"/>
    <s v="PAI_05 - Gestión del Riesgo de Corrupción  - Mapa de Riesgos de Corrupción"/>
    <s v="ACT_294"/>
    <s v="Revisar y actualizar el mapa de riesgos"/>
    <s v="OCI"/>
    <n v="4.4642857142857152E-4"/>
    <s v="Feb"/>
    <n v="0"/>
    <n v="0"/>
    <n v="0"/>
    <s v="Por Ejecutar"/>
    <n v="0.5"/>
    <n v="0.5"/>
    <n v="1"/>
    <m/>
    <m/>
  </r>
  <r>
    <n v="291"/>
    <s v="OE1;PR_10;ACT_294"/>
    <x v="0"/>
    <s v="Fortalecer la Vigilancia."/>
    <s v="PR_10"/>
    <n v="11"/>
    <x v="0"/>
    <s v="PAI_05 - Gestión del Riesgo de Corrupción  - Mapa de Riesgos de Corrupción"/>
    <s v="ACT_294"/>
    <s v="Revisar y actualizar el mapa de riesgos"/>
    <s v="OCI"/>
    <n v="4.4642857142857152E-4"/>
    <s v="Mar"/>
    <n v="0"/>
    <n v="0"/>
    <n v="0"/>
    <s v="Por Ejecutar"/>
    <n v="0.5"/>
    <n v="0.5"/>
    <n v="1"/>
    <m/>
    <m/>
  </r>
  <r>
    <n v="291"/>
    <s v="OE1;PR_10;ACT_294"/>
    <x v="0"/>
    <s v="Fortalecer la Vigilancia."/>
    <s v="PR_10"/>
    <n v="11"/>
    <x v="0"/>
    <s v="PAI_05 - Gestión del Riesgo de Corrupción  - Mapa de Riesgos de Corrupción"/>
    <s v="ACT_294"/>
    <s v="Revisar y actualizar el mapa de riesgos"/>
    <s v="OCI"/>
    <n v="4.4642857142857152E-4"/>
    <s v="Abr"/>
    <n v="0"/>
    <n v="0"/>
    <n v="0"/>
    <s v="Por Ejecutar"/>
    <n v="0.5"/>
    <n v="0.5"/>
    <n v="1"/>
    <m/>
    <m/>
  </r>
  <r>
    <n v="291"/>
    <s v="OE1;PR_10;ACT_294"/>
    <x v="0"/>
    <s v="Fortalecer la Vigilancia."/>
    <s v="PR_10"/>
    <n v="11"/>
    <x v="0"/>
    <s v="PAI_05 - Gestión del Riesgo de Corrupción  - Mapa de Riesgos de Corrupción"/>
    <s v="ACT_294"/>
    <s v="Revisar y actualizar el mapa de riesgos"/>
    <s v="OCI"/>
    <n v="4.4642857142857152E-4"/>
    <s v="May"/>
    <n v="0.25"/>
    <n v="0.25"/>
    <n v="1"/>
    <s v="Culminada"/>
    <n v="0.75"/>
    <n v="0.75"/>
    <n v="1"/>
    <m/>
    <m/>
  </r>
  <r>
    <n v="291"/>
    <s v="OE1;PR_10;ACT_294"/>
    <x v="0"/>
    <s v="Fortalecer la Vigilancia."/>
    <s v="PR_10"/>
    <n v="11"/>
    <x v="0"/>
    <s v="PAI_05 - Gestión del Riesgo de Corrupción  - Mapa de Riesgos de Corrupción"/>
    <s v="ACT_294"/>
    <s v="Revisar y actualizar el mapa de riesgos"/>
    <s v="OCI"/>
    <n v="4.4642857142857152E-4"/>
    <s v="Jun"/>
    <n v="0"/>
    <n v="0"/>
    <n v="0"/>
    <s v="Por Ejecutar"/>
    <n v="0.75"/>
    <n v="0.75"/>
    <n v="1"/>
    <m/>
    <m/>
  </r>
  <r>
    <n v="291"/>
    <s v="OE1;PR_10;ACT_294"/>
    <x v="0"/>
    <s v="Fortalecer la Vigilancia."/>
    <s v="PR_10"/>
    <n v="11"/>
    <x v="0"/>
    <s v="PAI_05 - Gestión del Riesgo de Corrupción  - Mapa de Riesgos de Corrupción"/>
    <s v="ACT_294"/>
    <s v="Revisar y actualizar el mapa de riesgos"/>
    <s v="OCI"/>
    <n v="4.4642857142857152E-4"/>
    <s v="Jul"/>
    <n v="0"/>
    <n v="0"/>
    <n v="0"/>
    <s v="Por Ejecutar"/>
    <n v="0.75"/>
    <n v="0.75"/>
    <n v="1"/>
    <m/>
    <m/>
  </r>
  <r>
    <n v="291"/>
    <s v="OE1;PR_10;ACT_294"/>
    <x v="0"/>
    <s v="Fortalecer la Vigilancia."/>
    <s v="PR_10"/>
    <n v="11"/>
    <x v="0"/>
    <s v="PAI_05 - Gestión del Riesgo de Corrupción  - Mapa de Riesgos de Corrupción"/>
    <s v="ACT_294"/>
    <s v="Revisar y actualizar el mapa de riesgos"/>
    <s v="OCI"/>
    <n v="4.4642857142857152E-4"/>
    <s v="Ago"/>
    <n v="0"/>
    <n v="0"/>
    <n v="0"/>
    <s v="Por Ejecutar"/>
    <n v="0.75"/>
    <n v="0.75"/>
    <n v="1"/>
    <m/>
    <m/>
  </r>
  <r>
    <n v="291"/>
    <s v="OE1;PR_10;ACT_294"/>
    <x v="0"/>
    <s v="Fortalecer la Vigilancia."/>
    <s v="PR_10"/>
    <n v="11"/>
    <x v="0"/>
    <s v="PAI_05 - Gestión del Riesgo de Corrupción  - Mapa de Riesgos de Corrupción"/>
    <s v="ACT_294"/>
    <s v="Revisar y actualizar el mapa de riesgos"/>
    <s v="OCI"/>
    <n v="4.4642857142857152E-4"/>
    <s v="Sep"/>
    <n v="0.25"/>
    <n v="0"/>
    <n v="0"/>
    <s v="Por Ejecutar"/>
    <n v="1"/>
    <n v="0.75"/>
    <n v="0.75"/>
    <m/>
    <m/>
  </r>
  <r>
    <n v="291"/>
    <s v="OE1;PR_10;ACT_294"/>
    <x v="0"/>
    <s v="Fortalecer la Vigilancia."/>
    <s v="PR_10"/>
    <n v="11"/>
    <x v="0"/>
    <s v="PAI_05 - Gestión del Riesgo de Corrupción  - Mapa de Riesgos de Corrupción"/>
    <s v="ACT_294"/>
    <s v="Revisar y actualizar el mapa de riesgos"/>
    <s v="OCI"/>
    <n v="4.4642857142857152E-4"/>
    <s v="Oct"/>
    <n v="0"/>
    <n v="0"/>
    <n v="0"/>
    <s v="Por Ejecutar"/>
    <n v="1"/>
    <n v="0.75"/>
    <n v="0.75"/>
    <m/>
    <m/>
  </r>
  <r>
    <n v="291"/>
    <s v="OE1;PR_10;ACT_294"/>
    <x v="0"/>
    <s v="Fortalecer la Vigilancia."/>
    <s v="PR_10"/>
    <n v="11"/>
    <x v="0"/>
    <s v="PAI_05 - Gestión del Riesgo de Corrupción  - Mapa de Riesgos de Corrupción"/>
    <s v="ACT_294"/>
    <s v="Revisar y actualizar el mapa de riesgos"/>
    <s v="OCI"/>
    <n v="4.4642857142857152E-4"/>
    <s v="Nov"/>
    <n v="0"/>
    <n v="0"/>
    <n v="0"/>
    <s v="Por Ejecutar"/>
    <n v="1"/>
    <n v="0.75"/>
    <n v="0.75"/>
    <m/>
    <m/>
  </r>
  <r>
    <n v="291"/>
    <s v="OE1;PR_10;ACT_294"/>
    <x v="0"/>
    <s v="Fortalecer la Vigilancia."/>
    <s v="PR_10"/>
    <n v="11"/>
    <x v="0"/>
    <s v="PAI_05 - Gestión del Riesgo de Corrupción  - Mapa de Riesgos de Corrupción"/>
    <s v="ACT_294"/>
    <s v="Revisar y actualizar el mapa de riesgos"/>
    <s v="OCI"/>
    <n v="4.4642857142857152E-4"/>
    <s v="Dic"/>
    <n v="0"/>
    <n v="0"/>
    <n v="0"/>
    <s v="Por Ejecutar"/>
    <n v="1"/>
    <n v="0.75"/>
    <n v="0.75"/>
    <m/>
    <m/>
  </r>
  <r>
    <n v="292"/>
    <s v="OE1;PR_10;ACT_222"/>
    <x v="0"/>
    <s v="Fortalecer la Vigilancia."/>
    <s v="PR_10"/>
    <n v="11"/>
    <x v="0"/>
    <s v="PAI_05 - Gestión del Riesgo de Corrupción  - Mapa de Riesgos de Corrupción"/>
    <s v="ACT_222"/>
    <s v="Monitorear y efectuar seguimiento a los riesgos de corrupción"/>
    <s v="OCI"/>
    <n v="4.4642857142857152E-4"/>
    <s v="Ene"/>
    <n v="0.5"/>
    <n v="0.5"/>
    <n v="1"/>
    <s v="Culminada"/>
    <n v="0.5"/>
    <n v="0.5"/>
    <n v="1"/>
    <n v="1"/>
    <n v="0.75"/>
  </r>
  <r>
    <n v="292"/>
    <s v="OE1;PR_10;ACT_222"/>
    <x v="0"/>
    <s v="Fortalecer la Vigilancia."/>
    <s v="PR_10"/>
    <n v="11"/>
    <x v="0"/>
    <s v="PAI_05 - Gestión del Riesgo de Corrupción  - Mapa de Riesgos de Corrupción"/>
    <s v="ACT_222"/>
    <s v="Monitorear y efectuar seguimiento a los riesgos de corrupción"/>
    <s v="OCI"/>
    <n v="4.4642857142857152E-4"/>
    <s v="Feb"/>
    <n v="0"/>
    <n v="0"/>
    <n v="0"/>
    <s v="Por Ejecutar"/>
    <n v="0.5"/>
    <n v="0.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Mar"/>
    <n v="0"/>
    <n v="0"/>
    <n v="0"/>
    <s v="Por Ejecutar"/>
    <n v="0.5"/>
    <n v="0.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Abr"/>
    <n v="0"/>
    <n v="0"/>
    <n v="0"/>
    <s v="Por Ejecutar"/>
    <n v="0.5"/>
    <n v="0.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May"/>
    <n v="0.25"/>
    <n v="0.25"/>
    <n v="1"/>
    <s v="Culminada"/>
    <n v="0.75"/>
    <n v="0.7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Jun"/>
    <n v="0"/>
    <n v="0"/>
    <n v="0"/>
    <s v="Por Ejecutar"/>
    <n v="0.75"/>
    <n v="0.7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Jul"/>
    <n v="0"/>
    <n v="0"/>
    <n v="0"/>
    <s v="Por Ejecutar"/>
    <n v="0.75"/>
    <n v="0.7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Ago"/>
    <n v="0"/>
    <n v="0"/>
    <n v="0"/>
    <s v="Por Ejecutar"/>
    <n v="0.75"/>
    <n v="0.75"/>
    <n v="1"/>
    <m/>
    <m/>
  </r>
  <r>
    <n v="292"/>
    <s v="OE1;PR_10;ACT_222"/>
    <x v="0"/>
    <s v="Fortalecer la Vigilancia."/>
    <s v="PR_10"/>
    <n v="11"/>
    <x v="0"/>
    <s v="PAI_05 - Gestión del Riesgo de Corrupción  - Mapa de Riesgos de Corrupción"/>
    <s v="ACT_222"/>
    <s v="Monitorear y efectuar seguimiento a los riesgos de corrupción"/>
    <s v="OCI"/>
    <n v="4.4642857142857152E-4"/>
    <s v="Sep"/>
    <n v="0.25"/>
    <n v="0"/>
    <n v="0"/>
    <s v="Por Ejecutar"/>
    <n v="1"/>
    <n v="0.75"/>
    <n v="0.75"/>
    <m/>
    <m/>
  </r>
  <r>
    <n v="292"/>
    <s v="OE1;PR_10;ACT_222"/>
    <x v="0"/>
    <s v="Fortalecer la Vigilancia."/>
    <s v="PR_10"/>
    <n v="11"/>
    <x v="0"/>
    <s v="PAI_05 - Gestión del Riesgo de Corrupción  - Mapa de Riesgos de Corrupción"/>
    <s v="ACT_222"/>
    <s v="Monitorear y efectuar seguimiento a los riesgos de corrupción"/>
    <s v="OCI"/>
    <n v="4.4642857142857152E-4"/>
    <s v="Oct"/>
    <n v="0"/>
    <n v="0"/>
    <n v="0"/>
    <s v="Por Ejecutar"/>
    <n v="1"/>
    <n v="0.75"/>
    <n v="0.75"/>
    <m/>
    <m/>
  </r>
  <r>
    <n v="292"/>
    <s v="OE1;PR_10;ACT_222"/>
    <x v="0"/>
    <s v="Fortalecer la Vigilancia."/>
    <s v="PR_10"/>
    <n v="11"/>
    <x v="0"/>
    <s v="PAI_05 - Gestión del Riesgo de Corrupción  - Mapa de Riesgos de Corrupción"/>
    <s v="ACT_222"/>
    <s v="Monitorear y efectuar seguimiento a los riesgos de corrupción"/>
    <s v="OCI"/>
    <n v="4.4642857142857152E-4"/>
    <s v="Nov"/>
    <n v="0"/>
    <n v="0"/>
    <n v="0"/>
    <s v="Por Ejecutar"/>
    <n v="1"/>
    <n v="0.75"/>
    <n v="0.75"/>
    <m/>
    <m/>
  </r>
  <r>
    <n v="292"/>
    <s v="OE1;PR_10;ACT_222"/>
    <x v="0"/>
    <s v="Fortalecer la Vigilancia."/>
    <s v="PR_10"/>
    <n v="11"/>
    <x v="0"/>
    <s v="PAI_05 - Gestión del Riesgo de Corrupción  - Mapa de Riesgos de Corrupción"/>
    <s v="ACT_222"/>
    <s v="Monitorear y efectuar seguimiento a los riesgos de corrupción"/>
    <s v="OCI"/>
    <n v="4.4642857142857152E-4"/>
    <s v="Dic"/>
    <n v="0"/>
    <n v="0"/>
    <n v="0"/>
    <s v="Por Ejecutar"/>
    <n v="1"/>
    <n v="0.75"/>
    <n v="0.75"/>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Ene"/>
    <n v="0.5"/>
    <n v="0.5"/>
    <n v="1"/>
    <s v="Culminada"/>
    <n v="0.5"/>
    <n v="0.5"/>
    <n v="1"/>
    <n v="1"/>
    <n v="0.75"/>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Feb"/>
    <n v="0"/>
    <n v="0"/>
    <n v="0"/>
    <s v="Por Ejecutar"/>
    <n v="0.5"/>
    <n v="0.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Mar"/>
    <n v="0"/>
    <n v="0"/>
    <n v="0"/>
    <s v="Por Ejecutar"/>
    <n v="0.5"/>
    <n v="0.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Abr"/>
    <n v="0"/>
    <n v="0"/>
    <n v="0"/>
    <s v="Por Ejecutar"/>
    <n v="0.5"/>
    <n v="0.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May"/>
    <n v="0.25"/>
    <n v="0.25"/>
    <n v="1"/>
    <s v="Culminada"/>
    <n v="0.75"/>
    <n v="0.7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Jun"/>
    <n v="0"/>
    <n v="0"/>
    <n v="0"/>
    <s v="Por Ejecutar"/>
    <n v="0.75"/>
    <n v="0.7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Jul"/>
    <n v="0"/>
    <n v="0"/>
    <n v="0"/>
    <s v="Por Ejecutar"/>
    <n v="0.75"/>
    <n v="0.7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Ago"/>
    <n v="0"/>
    <n v="0"/>
    <n v="0"/>
    <s v="Por Ejecutar"/>
    <n v="0.75"/>
    <n v="0.75"/>
    <n v="1"/>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Sep"/>
    <n v="0.25"/>
    <n v="0"/>
    <n v="0"/>
    <s v="Por Ejecutar"/>
    <n v="1"/>
    <n v="0.75"/>
    <n v="0.75"/>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Oct"/>
    <n v="0"/>
    <n v="0"/>
    <n v="0"/>
    <s v="Por Ejecutar"/>
    <n v="1"/>
    <n v="0.75"/>
    <n v="0.75"/>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Nov"/>
    <n v="0"/>
    <n v="0"/>
    <n v="0"/>
    <s v="Por Ejecutar"/>
    <n v="1"/>
    <n v="0.75"/>
    <n v="0.75"/>
    <m/>
    <m/>
  </r>
  <r>
    <n v="293"/>
    <s v="OE1;PR_10;ACT_85"/>
    <x v="0"/>
    <s v="Fortalecer la Vigilancia."/>
    <s v="PR_10"/>
    <n v="11"/>
    <x v="0"/>
    <s v="PAI_05 - Gestión del Riesgo de Corrupción  - Mapa de Riesgos de Corrupción"/>
    <s v="ACT_85"/>
    <s v="Verificar la visibilización de la ejecución del Plan anticorrupción y mapa de riesgos, según los cortes establecidos."/>
    <s v="OCI"/>
    <n v="4.4642857142857152E-4"/>
    <s v="Dic"/>
    <n v="0"/>
    <n v="0"/>
    <n v="0"/>
    <s v="Por Ejecutar"/>
    <n v="1"/>
    <n v="0.75"/>
    <n v="0.75"/>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Ene"/>
    <n v="0"/>
    <n v="0"/>
    <n v="0"/>
    <s v="Por Ejecutar"/>
    <n v="0"/>
    <n v="0"/>
    <n v="0"/>
    <n v="1"/>
    <n v="0.5"/>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Feb"/>
    <n v="0"/>
    <n v="0"/>
    <n v="0"/>
    <s v="Por Ejecutar"/>
    <n v="0"/>
    <n v="0"/>
    <n v="0"/>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Mar"/>
    <n v="0"/>
    <n v="0"/>
    <n v="0"/>
    <s v="Por Ejecutar"/>
    <n v="0"/>
    <n v="0"/>
    <n v="0"/>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Abr"/>
    <n v="0"/>
    <n v="0"/>
    <n v="0"/>
    <s v="Por Ejecutar"/>
    <n v="0"/>
    <n v="0"/>
    <n v="0"/>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May"/>
    <n v="0.5"/>
    <n v="0.5"/>
    <n v="1"/>
    <s v="Culminada"/>
    <n v="0.5"/>
    <n v="0.5"/>
    <n v="1"/>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Jun"/>
    <n v="0"/>
    <n v="0"/>
    <n v="0"/>
    <s v="Por Ejecutar"/>
    <n v="0.5"/>
    <n v="0.5"/>
    <n v="1"/>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Jul"/>
    <n v="0"/>
    <n v="0"/>
    <n v="0"/>
    <s v="Por Ejecutar"/>
    <n v="0.5"/>
    <n v="0.5"/>
    <n v="1"/>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Ago"/>
    <n v="0"/>
    <n v="0"/>
    <n v="0"/>
    <s v="Por Ejecutar"/>
    <n v="0.5"/>
    <n v="0.5"/>
    <n v="1"/>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Sep"/>
    <n v="0.45"/>
    <n v="0"/>
    <n v="0"/>
    <s v="Por Ejecutar"/>
    <n v="0.95"/>
    <n v="0.5"/>
    <n v="0.52631578947368418"/>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Oct"/>
    <n v="0"/>
    <n v="0"/>
    <n v="0"/>
    <s v="Por Ejecutar"/>
    <n v="0.95"/>
    <n v="0.5"/>
    <n v="0.52631578947368418"/>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Nov"/>
    <n v="0"/>
    <n v="0"/>
    <n v="0"/>
    <s v="Por Ejecutar"/>
    <n v="0.95"/>
    <n v="0.5"/>
    <n v="0.52631578947368418"/>
    <m/>
    <m/>
  </r>
  <r>
    <n v="294"/>
    <s v="OE3;PR_10;ACT_86"/>
    <x v="3"/>
    <s v="Brindar protección al Usuario."/>
    <s v="PR_10"/>
    <n v="15"/>
    <x v="0"/>
    <s v="PAI_12 - Promoción efectiva de la participación ciudadana"/>
    <s v="ACT_86"/>
    <s v="Evaluar y verificar, por parte de la oficina de control interno, el cumplimiento de la estrategia de participación ciudadana."/>
    <s v="OCI"/>
    <n v="4.4642857142857152E-4"/>
    <s v="Dic"/>
    <n v="0.05"/>
    <n v="0"/>
    <n v="0"/>
    <s v="Por Ejecutar"/>
    <n v="1"/>
    <n v="0.5"/>
    <n v="0.5"/>
    <m/>
    <m/>
  </r>
  <r>
    <m/>
    <m/>
    <x v="4"/>
    <m/>
    <m/>
    <m/>
    <x v="2"/>
    <m/>
    <m/>
    <m/>
    <m/>
    <m/>
    <m/>
    <m/>
    <m/>
    <m/>
    <m/>
    <m/>
    <m/>
    <m/>
    <m/>
    <m/>
  </r>
</pivotCacheRecords>
</file>

<file path=xl/pivotCache/pivotCacheRecords6.xml><?xml version="1.0" encoding="utf-8"?>
<pivotCacheRecords xmlns="http://schemas.openxmlformats.org/spreadsheetml/2006/main" xmlns:r="http://schemas.openxmlformats.org/officeDocument/2006/relationships" count="3504">
  <r>
    <n v="1"/>
    <s v="OE1;PR_10;ACT_09"/>
    <x v="0"/>
    <s v="Fortalecer la Vigilancia."/>
    <x v="0"/>
    <n v="2"/>
    <s v="PAI"/>
    <x v="0"/>
    <s v="ACT_09"/>
    <s v="Actualizar politíca de supervisión de la entidad."/>
    <x v="0"/>
    <n v="4.4642857142857152E-4"/>
    <x v="0"/>
    <n v="0"/>
    <n v="0"/>
    <n v="0"/>
    <s v="Por Ejecutar"/>
    <n v="0"/>
    <n v="0"/>
    <n v="0"/>
    <n v="1"/>
    <n v="0.15"/>
    <n v="0.15"/>
    <m/>
    <n v="0.85"/>
    <s v="En Tramite"/>
    <n v="6.6964285714285731E-5"/>
  </r>
  <r>
    <n v="1"/>
    <s v="OE1;PR_10;ACT_09"/>
    <x v="0"/>
    <s v="Fortalecer la Vigilancia."/>
    <x v="0"/>
    <n v="2"/>
    <s v="PAI"/>
    <x v="0"/>
    <s v="ACT_09"/>
    <s v="Actualizar politíca de supervisión de la entidad."/>
    <x v="0"/>
    <n v="4.4642857142857152E-4"/>
    <x v="1"/>
    <n v="0"/>
    <n v="0"/>
    <n v="0"/>
    <s v="Por Ejecutar"/>
    <n v="0"/>
    <n v="0"/>
    <n v="0"/>
    <m/>
    <m/>
    <m/>
    <m/>
    <m/>
    <m/>
    <m/>
  </r>
  <r>
    <n v="1"/>
    <s v="OE1;PR_10;ACT_09"/>
    <x v="0"/>
    <s v="Fortalecer la Vigilancia."/>
    <x v="0"/>
    <n v="2"/>
    <s v="PAI"/>
    <x v="0"/>
    <s v="ACT_09"/>
    <s v="Actualizar politíca de supervisión de la entidad."/>
    <x v="0"/>
    <n v="4.4642857142857152E-4"/>
    <x v="2"/>
    <n v="0"/>
    <n v="0"/>
    <n v="0"/>
    <s v="Por Ejecutar"/>
    <n v="0"/>
    <n v="0"/>
    <n v="0"/>
    <m/>
    <m/>
    <m/>
    <m/>
    <m/>
    <m/>
    <m/>
  </r>
  <r>
    <n v="1"/>
    <s v="OE1;PR_10;ACT_09"/>
    <x v="0"/>
    <s v="Fortalecer la Vigilancia."/>
    <x v="0"/>
    <n v="2"/>
    <s v="PAI"/>
    <x v="0"/>
    <s v="ACT_09"/>
    <s v="Actualizar politíca de supervisión de la entidad."/>
    <x v="0"/>
    <n v="4.4642857142857152E-4"/>
    <x v="3"/>
    <n v="0.05"/>
    <n v="0"/>
    <n v="0"/>
    <s v="Por Ejecutar"/>
    <n v="0.05"/>
    <n v="0"/>
    <n v="0"/>
    <m/>
    <m/>
    <m/>
    <m/>
    <m/>
    <m/>
    <m/>
  </r>
  <r>
    <n v="1"/>
    <s v="OE1;PR_10;ACT_09"/>
    <x v="0"/>
    <s v="Fortalecer la Vigilancia."/>
    <x v="0"/>
    <n v="2"/>
    <s v="PAI"/>
    <x v="0"/>
    <s v="ACT_09"/>
    <s v="Actualizar politíca de supervisión de la entidad."/>
    <x v="0"/>
    <n v="4.4642857142857152E-4"/>
    <x v="4"/>
    <n v="0.15"/>
    <n v="0.15"/>
    <n v="1"/>
    <s v="Culminada"/>
    <n v="0.2"/>
    <n v="0.15"/>
    <n v="0.74999999999999989"/>
    <m/>
    <m/>
    <m/>
    <m/>
    <m/>
    <m/>
    <m/>
  </r>
  <r>
    <n v="1"/>
    <s v="OE1;PR_10;ACT_09"/>
    <x v="0"/>
    <s v="Fortalecer la Vigilancia."/>
    <x v="0"/>
    <n v="2"/>
    <s v="PAI"/>
    <x v="0"/>
    <s v="ACT_09"/>
    <s v="Actualizar politíca de supervisión de la entidad."/>
    <x v="0"/>
    <n v="4.4642857142857152E-4"/>
    <x v="5"/>
    <n v="0.2"/>
    <n v="0"/>
    <n v="0"/>
    <s v="Por Ejecutar"/>
    <n v="0.4"/>
    <n v="0.15"/>
    <n v="0.37499999999999994"/>
    <m/>
    <m/>
    <m/>
    <m/>
    <m/>
    <m/>
    <m/>
  </r>
  <r>
    <n v="1"/>
    <s v="OE1;PR_10;ACT_09"/>
    <x v="0"/>
    <s v="Fortalecer la Vigilancia."/>
    <x v="0"/>
    <n v="2"/>
    <s v="PAI"/>
    <x v="0"/>
    <s v="ACT_09"/>
    <s v="Actualizar politíca de supervisión de la entidad."/>
    <x v="0"/>
    <n v="4.4642857142857152E-4"/>
    <x v="6"/>
    <n v="0.2"/>
    <n v="0"/>
    <n v="0"/>
    <s v="Por Ejecutar"/>
    <n v="0.60000000000000009"/>
    <n v="0.15"/>
    <n v="0.24999999999999994"/>
    <m/>
    <m/>
    <m/>
    <m/>
    <m/>
    <m/>
    <m/>
  </r>
  <r>
    <n v="1"/>
    <s v="OE1;PR_10;ACT_09"/>
    <x v="0"/>
    <s v="Fortalecer la Vigilancia."/>
    <x v="0"/>
    <n v="2"/>
    <s v="PAI"/>
    <x v="0"/>
    <s v="ACT_09"/>
    <s v="Actualizar politíca de supervisión de la entidad."/>
    <x v="0"/>
    <n v="4.4642857142857152E-4"/>
    <x v="7"/>
    <n v="0.15"/>
    <n v="0"/>
    <n v="0"/>
    <s v="Por Ejecutar"/>
    <n v="0.75000000000000011"/>
    <n v="0.15"/>
    <n v="0.19999999999999996"/>
    <m/>
    <m/>
    <m/>
    <m/>
    <m/>
    <m/>
    <m/>
  </r>
  <r>
    <n v="1"/>
    <s v="OE1;PR_10;ACT_09"/>
    <x v="0"/>
    <s v="Fortalecer la Vigilancia."/>
    <x v="0"/>
    <n v="2"/>
    <s v="PAI"/>
    <x v="0"/>
    <s v="ACT_09"/>
    <s v="Actualizar politíca de supervisión de la entidad."/>
    <x v="0"/>
    <n v="4.4642857142857152E-4"/>
    <x v="8"/>
    <n v="0.1"/>
    <n v="0"/>
    <n v="0"/>
    <s v="Por Ejecutar"/>
    <n v="0.85000000000000009"/>
    <n v="0.15"/>
    <n v="0.1764705882352941"/>
    <m/>
    <m/>
    <m/>
    <m/>
    <m/>
    <m/>
    <m/>
  </r>
  <r>
    <n v="1"/>
    <s v="OE1;PR_10;ACT_09"/>
    <x v="0"/>
    <s v="Fortalecer la Vigilancia."/>
    <x v="0"/>
    <n v="2"/>
    <s v="PAI"/>
    <x v="0"/>
    <s v="ACT_09"/>
    <s v="Actualizar politíca de supervisión de la entidad."/>
    <x v="0"/>
    <n v="4.4642857142857152E-4"/>
    <x v="9"/>
    <n v="0.1"/>
    <n v="0"/>
    <n v="0"/>
    <s v="Por Ejecutar"/>
    <n v="0.95000000000000007"/>
    <n v="0.15"/>
    <n v="0.15789473684210525"/>
    <m/>
    <m/>
    <m/>
    <m/>
    <m/>
    <m/>
    <m/>
  </r>
  <r>
    <n v="1"/>
    <s v="OE1;PR_10;ACT_09"/>
    <x v="0"/>
    <s v="Fortalecer la Vigilancia."/>
    <x v="0"/>
    <n v="2"/>
    <s v="PAI"/>
    <x v="0"/>
    <s v="ACT_09"/>
    <s v="Actualizar politíca de supervisión de la entidad."/>
    <x v="0"/>
    <n v="4.4642857142857152E-4"/>
    <x v="10"/>
    <n v="0.05"/>
    <n v="0"/>
    <n v="0"/>
    <s v="Por Ejecutar"/>
    <n v="1"/>
    <n v="0.15"/>
    <n v="0.15"/>
    <m/>
    <m/>
    <m/>
    <m/>
    <m/>
    <m/>
    <m/>
  </r>
  <r>
    <n v="1"/>
    <s v="OE1;PR_10;ACT_09"/>
    <x v="0"/>
    <s v="Fortalecer la Vigilancia."/>
    <x v="0"/>
    <n v="2"/>
    <s v="PAI"/>
    <x v="0"/>
    <s v="ACT_09"/>
    <s v="Actualizar politíca de supervisión de la entidad."/>
    <x v="0"/>
    <n v="4.4642857142857152E-4"/>
    <x v="11"/>
    <n v="0"/>
    <n v="0"/>
    <n v="0"/>
    <s v="Por Ejecutar"/>
    <n v="1"/>
    <n v="0.15"/>
    <n v="0.15"/>
    <m/>
    <m/>
    <m/>
    <m/>
    <m/>
    <m/>
    <m/>
  </r>
  <r>
    <n v="2"/>
    <s v="OE1;PR_10;ACT_254"/>
    <x v="0"/>
    <s v="Fortalecer la Vigilancia."/>
    <x v="0"/>
    <n v="2"/>
    <s v="PAI"/>
    <x v="0"/>
    <s v="ACT_254"/>
    <s v="Proponer modificación a normas reglamentarias conjuntamente con el MinTransporte y la Oficina Jurídica"/>
    <x v="0"/>
    <n v="4.4642857142857152E-4"/>
    <x v="0"/>
    <n v="0"/>
    <n v="0"/>
    <n v="0"/>
    <s v="Por Ejecutar"/>
    <n v="0"/>
    <n v="0"/>
    <n v="0"/>
    <n v="1"/>
    <n v="0"/>
    <n v="0"/>
    <m/>
    <n v="1"/>
    <s v="Por Ejecutar"/>
    <n v="0"/>
  </r>
  <r>
    <n v="2"/>
    <s v="OE1;PR_10;ACT_254"/>
    <x v="0"/>
    <s v="Fortalecer la Vigilancia."/>
    <x v="0"/>
    <n v="2"/>
    <s v="PAI"/>
    <x v="0"/>
    <s v="ACT_254"/>
    <s v="Proponer modificación a normas reglamentarias conjuntamente con el MinTransporte y la Oficina Jurídica"/>
    <x v="0"/>
    <n v="4.4642857142857152E-4"/>
    <x v="1"/>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2"/>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3"/>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4"/>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5"/>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6"/>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7"/>
    <n v="0"/>
    <n v="0"/>
    <n v="0"/>
    <s v="Por Ejecutar"/>
    <n v="0"/>
    <n v="0"/>
    <n v="0"/>
    <m/>
    <m/>
    <m/>
    <m/>
    <m/>
    <m/>
    <m/>
  </r>
  <r>
    <n v="2"/>
    <s v="OE1;PR_10;ACT_254"/>
    <x v="0"/>
    <s v="Fortalecer la Vigilancia."/>
    <x v="0"/>
    <n v="2"/>
    <s v="PAI"/>
    <x v="0"/>
    <s v="ACT_254"/>
    <s v="Proponer modificación a normas reglamentarias conjuntamente con el MinTransporte y la Oficina Jurídica"/>
    <x v="0"/>
    <n v="4.4642857142857152E-4"/>
    <x v="8"/>
    <n v="1"/>
    <n v="0"/>
    <n v="0"/>
    <s v="Por Ejecutar"/>
    <n v="1"/>
    <n v="0"/>
    <n v="0"/>
    <m/>
    <m/>
    <m/>
    <m/>
    <m/>
    <m/>
    <m/>
  </r>
  <r>
    <n v="2"/>
    <s v="OE1;PR_10;ACT_254"/>
    <x v="0"/>
    <s v="Fortalecer la Vigilancia."/>
    <x v="0"/>
    <n v="2"/>
    <s v="PAI"/>
    <x v="0"/>
    <s v="ACT_254"/>
    <s v="Proponer modificación a normas reglamentarias conjuntamente con el MinTransporte y la Oficina Jurídica"/>
    <x v="0"/>
    <n v="4.4642857142857152E-4"/>
    <x v="9"/>
    <n v="0"/>
    <n v="0"/>
    <n v="0"/>
    <s v="Por Ejecutar"/>
    <n v="1"/>
    <n v="0"/>
    <n v="0"/>
    <m/>
    <m/>
    <m/>
    <m/>
    <m/>
    <m/>
    <m/>
  </r>
  <r>
    <n v="2"/>
    <s v="OE1;PR_10;ACT_254"/>
    <x v="0"/>
    <s v="Fortalecer la Vigilancia."/>
    <x v="0"/>
    <n v="2"/>
    <s v="PAI"/>
    <x v="0"/>
    <s v="ACT_254"/>
    <s v="Proponer modificación a normas reglamentarias conjuntamente con el MinTransporte y la Oficina Jurídica"/>
    <x v="0"/>
    <n v="4.4642857142857152E-4"/>
    <x v="10"/>
    <n v="0"/>
    <n v="0"/>
    <n v="0"/>
    <s v="Por Ejecutar"/>
    <n v="1"/>
    <n v="0"/>
    <n v="0"/>
    <m/>
    <m/>
    <m/>
    <m/>
    <m/>
    <m/>
    <m/>
  </r>
  <r>
    <n v="2"/>
    <s v="OE1;PR_10;ACT_254"/>
    <x v="0"/>
    <s v="Fortalecer la Vigilancia."/>
    <x v="0"/>
    <n v="2"/>
    <s v="PAI"/>
    <x v="0"/>
    <s v="ACT_254"/>
    <s v="Proponer modificación a normas reglamentarias conjuntamente con el MinTransporte y la Oficina Jurídica"/>
    <x v="0"/>
    <n v="4.4642857142857152E-4"/>
    <x v="11"/>
    <n v="0"/>
    <n v="0"/>
    <n v="0"/>
    <s v="Por Ejecutar"/>
    <n v="1"/>
    <n v="0"/>
    <n v="0"/>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0"/>
    <n v="0"/>
    <n v="0"/>
    <n v="0"/>
    <s v="Por Ejecutar"/>
    <n v="0"/>
    <n v="0"/>
    <n v="0"/>
    <n v="2"/>
    <n v="1"/>
    <n v="0.5"/>
    <m/>
    <n v="0.5"/>
    <s v="En Tramite"/>
    <n v="2.2321428571428576E-4"/>
  </r>
  <r>
    <n v="3"/>
    <s v="OE1;PR_10;ACT_232"/>
    <x v="0"/>
    <s v="Fortalecer la Vigilancia."/>
    <x v="0"/>
    <n v="2"/>
    <s v="PAI"/>
    <x v="0"/>
    <s v="ACT_232"/>
    <s v="Divulgar la circular 094/2016 modelos de buenas practicas expedido para 5 tipos de vigilados de la Delegada de Concesiones a que aplican "/>
    <x v="0"/>
    <n v="4.4642857142857152E-4"/>
    <x v="1"/>
    <n v="0"/>
    <n v="0"/>
    <n v="0"/>
    <s v="Por Ejecutar"/>
    <n v="0"/>
    <n v="0"/>
    <n v="0"/>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2"/>
    <n v="1"/>
    <n v="1"/>
    <n v="1"/>
    <s v="Culminada"/>
    <n v="1"/>
    <n v="1"/>
    <n v="1"/>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3"/>
    <n v="0"/>
    <n v="0"/>
    <n v="0"/>
    <s v="Por Ejecutar"/>
    <n v="1"/>
    <n v="1"/>
    <n v="1"/>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4"/>
    <n v="0"/>
    <n v="0"/>
    <n v="0"/>
    <s v="Por Ejecutar"/>
    <n v="1"/>
    <n v="1"/>
    <n v="1"/>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5"/>
    <n v="0"/>
    <n v="0"/>
    <n v="0"/>
    <s v="Por Ejecutar"/>
    <n v="1"/>
    <n v="1"/>
    <n v="1"/>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6"/>
    <n v="0"/>
    <n v="0"/>
    <n v="0"/>
    <s v="Por Ejecutar"/>
    <n v="1"/>
    <n v="1"/>
    <n v="1"/>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7"/>
    <n v="0"/>
    <n v="0"/>
    <n v="0"/>
    <s v="Por Ejecutar"/>
    <n v="1"/>
    <n v="1"/>
    <n v="1"/>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8"/>
    <n v="1"/>
    <n v="0"/>
    <n v="0"/>
    <s v="Por Ejecutar"/>
    <n v="2"/>
    <n v="1"/>
    <n v="0.5"/>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9"/>
    <n v="0"/>
    <n v="0"/>
    <n v="0"/>
    <s v="Por Ejecutar"/>
    <n v="2"/>
    <n v="1"/>
    <n v="0.5"/>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10"/>
    <n v="0"/>
    <n v="0"/>
    <n v="0"/>
    <s v="Por Ejecutar"/>
    <n v="2"/>
    <n v="1"/>
    <n v="0.5"/>
    <m/>
    <m/>
    <m/>
    <m/>
    <m/>
    <m/>
    <m/>
  </r>
  <r>
    <n v="3"/>
    <s v="OE1;PR_10;ACT_232"/>
    <x v="0"/>
    <s v="Fortalecer la Vigilancia."/>
    <x v="0"/>
    <n v="2"/>
    <s v="PAI"/>
    <x v="0"/>
    <s v="ACT_232"/>
    <s v="Divulgar la circular 094/2016 modelos de buenas practicas expedido para 5 tipos de vigilados de la Delegada de Concesiones a que aplican "/>
    <x v="0"/>
    <n v="4.4642857142857152E-4"/>
    <x v="11"/>
    <n v="0"/>
    <n v="0"/>
    <n v="0"/>
    <s v="Por Ejecutar"/>
    <n v="2"/>
    <n v="1"/>
    <n v="0.5"/>
    <m/>
    <m/>
    <m/>
    <m/>
    <m/>
    <m/>
    <m/>
  </r>
  <r>
    <n v="4"/>
    <s v="OE1;PR_10;ACT_195"/>
    <x v="0"/>
    <s v="Fortalecer la Vigilancia."/>
    <x v="0"/>
    <n v="2"/>
    <s v="PAI"/>
    <x v="0"/>
    <s v="ACT_195"/>
    <s v="Implementar Modelo Integrado de Planeción y Gestión - Mipg en cada una de sus 7 dimensiones según corresponda"/>
    <x v="0"/>
    <n v="4.4642857142857152E-4"/>
    <x v="0"/>
    <n v="0"/>
    <n v="0"/>
    <n v="0"/>
    <s v="Por Ejecutar"/>
    <n v="0"/>
    <n v="0"/>
    <n v="0"/>
    <n v="6"/>
    <n v="6"/>
    <n v="1"/>
    <m/>
    <n v="0"/>
    <s v="Culminada"/>
    <n v="4.4642857142857152E-4"/>
  </r>
  <r>
    <n v="4"/>
    <s v="OE1;PR_10;ACT_195"/>
    <x v="0"/>
    <s v="Fortalecer la Vigilancia."/>
    <x v="0"/>
    <n v="2"/>
    <s v="PAI"/>
    <x v="0"/>
    <s v="ACT_195"/>
    <s v="Implementar Modelo Integrado de Planeción y Gestión - Mipg en cada una de sus 7 dimensiones según corresponda"/>
    <x v="0"/>
    <n v="4.4642857142857152E-4"/>
    <x v="1"/>
    <n v="0"/>
    <n v="0"/>
    <n v="0"/>
    <s v="Por Ejecutar"/>
    <n v="0"/>
    <n v="0"/>
    <n v="0"/>
    <m/>
    <m/>
    <m/>
    <m/>
    <m/>
    <m/>
    <m/>
  </r>
  <r>
    <n v="4"/>
    <s v="OE1;PR_10;ACT_195"/>
    <x v="0"/>
    <s v="Fortalecer la Vigilancia."/>
    <x v="0"/>
    <n v="2"/>
    <s v="PAI"/>
    <x v="0"/>
    <s v="ACT_195"/>
    <s v="Implementar Modelo Integrado de Planeción y Gestión - Mipg en cada una de sus 7 dimensiones según corresponda"/>
    <x v="0"/>
    <n v="4.4642857142857152E-4"/>
    <x v="2"/>
    <n v="2"/>
    <n v="2"/>
    <n v="1"/>
    <s v="Culminada"/>
    <n v="2"/>
    <n v="2"/>
    <n v="1"/>
    <m/>
    <m/>
    <m/>
    <m/>
    <m/>
    <m/>
    <m/>
  </r>
  <r>
    <n v="4"/>
    <s v="OE1;PR_10;ACT_195"/>
    <x v="0"/>
    <s v="Fortalecer la Vigilancia."/>
    <x v="0"/>
    <n v="2"/>
    <s v="PAI"/>
    <x v="0"/>
    <s v="ACT_195"/>
    <s v="Implementar Modelo Integrado de Planeción y Gestión - Mipg en cada una de sus 7 dimensiones según corresponda"/>
    <x v="0"/>
    <n v="4.4642857142857152E-4"/>
    <x v="3"/>
    <n v="2"/>
    <n v="2"/>
    <n v="1"/>
    <s v="Culminada"/>
    <n v="4"/>
    <n v="4"/>
    <n v="1"/>
    <m/>
    <m/>
    <m/>
    <m/>
    <m/>
    <m/>
    <m/>
  </r>
  <r>
    <n v="4"/>
    <s v="OE1;PR_10;ACT_195"/>
    <x v="0"/>
    <s v="Fortalecer la Vigilancia."/>
    <x v="0"/>
    <n v="2"/>
    <s v="PAI"/>
    <x v="0"/>
    <s v="ACT_195"/>
    <s v="Implementar Modelo Integrado de Planeción y Gestión - Mipg en cada una de sus 7 dimensiones según corresponda"/>
    <x v="0"/>
    <n v="4.4642857142857152E-4"/>
    <x v="4"/>
    <n v="1"/>
    <n v="1"/>
    <n v="1"/>
    <s v="Culminada"/>
    <n v="5"/>
    <n v="5"/>
    <n v="1"/>
    <m/>
    <m/>
    <m/>
    <m/>
    <m/>
    <m/>
    <m/>
  </r>
  <r>
    <n v="4"/>
    <s v="OE1;PR_10;ACT_195"/>
    <x v="0"/>
    <s v="Fortalecer la Vigilancia."/>
    <x v="0"/>
    <n v="2"/>
    <s v="PAI"/>
    <x v="0"/>
    <s v="ACT_195"/>
    <s v="Implementar Modelo Integrado de Planeción y Gestión - Mipg en cada una de sus 7 dimensiones según corresponda"/>
    <x v="0"/>
    <n v="4.4642857142857152E-4"/>
    <x v="5"/>
    <n v="1"/>
    <n v="1"/>
    <n v="1"/>
    <s v="Culminada"/>
    <n v="6"/>
    <n v="6"/>
    <n v="1"/>
    <m/>
    <m/>
    <m/>
    <m/>
    <m/>
    <m/>
    <m/>
  </r>
  <r>
    <n v="4"/>
    <s v="OE1;PR_10;ACT_195"/>
    <x v="0"/>
    <s v="Fortalecer la Vigilancia."/>
    <x v="0"/>
    <n v="2"/>
    <s v="PAI"/>
    <x v="0"/>
    <s v="ACT_195"/>
    <s v="Implementar Modelo Integrado de Planeción y Gestión - Mipg en cada una de sus 7 dimensiones según corresponda"/>
    <x v="0"/>
    <n v="4.4642857142857152E-4"/>
    <x v="6"/>
    <n v="0"/>
    <n v="0"/>
    <n v="0"/>
    <s v="Por Ejecutar"/>
    <n v="6"/>
    <n v="6"/>
    <n v="1"/>
    <m/>
    <m/>
    <m/>
    <m/>
    <m/>
    <m/>
    <m/>
  </r>
  <r>
    <n v="4"/>
    <s v="OE1;PR_10;ACT_195"/>
    <x v="0"/>
    <s v="Fortalecer la Vigilancia."/>
    <x v="0"/>
    <n v="2"/>
    <s v="PAI"/>
    <x v="0"/>
    <s v="ACT_195"/>
    <s v="Implementar Modelo Integrado de Planeción y Gestión - Mipg en cada una de sus 7 dimensiones según corresponda"/>
    <x v="0"/>
    <n v="4.4642857142857152E-4"/>
    <x v="7"/>
    <n v="0"/>
    <n v="0"/>
    <n v="0"/>
    <s v="Por Ejecutar"/>
    <n v="6"/>
    <n v="6"/>
    <n v="1"/>
    <m/>
    <m/>
    <m/>
    <m/>
    <m/>
    <m/>
    <m/>
  </r>
  <r>
    <n v="4"/>
    <s v="OE1;PR_10;ACT_195"/>
    <x v="0"/>
    <s v="Fortalecer la Vigilancia."/>
    <x v="0"/>
    <n v="2"/>
    <s v="PAI"/>
    <x v="0"/>
    <s v="ACT_195"/>
    <s v="Implementar Modelo Integrado de Planeción y Gestión - Mipg en cada una de sus 7 dimensiones según corresponda"/>
    <x v="0"/>
    <n v="4.4642857142857152E-4"/>
    <x v="8"/>
    <n v="0"/>
    <n v="0"/>
    <n v="0"/>
    <s v="Por Ejecutar"/>
    <n v="6"/>
    <n v="6"/>
    <n v="1"/>
    <m/>
    <m/>
    <m/>
    <m/>
    <m/>
    <m/>
    <m/>
  </r>
  <r>
    <n v="4"/>
    <s v="OE1;PR_10;ACT_195"/>
    <x v="0"/>
    <s v="Fortalecer la Vigilancia."/>
    <x v="0"/>
    <n v="2"/>
    <s v="PAI"/>
    <x v="0"/>
    <s v="ACT_195"/>
    <s v="Implementar Modelo Integrado de Planeción y Gestión - Mipg en cada una de sus 7 dimensiones según corresponda"/>
    <x v="0"/>
    <n v="4.4642857142857152E-4"/>
    <x v="9"/>
    <n v="0"/>
    <n v="0"/>
    <n v="0"/>
    <s v="Por Ejecutar"/>
    <n v="6"/>
    <n v="6"/>
    <n v="1"/>
    <m/>
    <m/>
    <m/>
    <m/>
    <m/>
    <m/>
    <m/>
  </r>
  <r>
    <n v="4"/>
    <s v="OE1;PR_10;ACT_195"/>
    <x v="0"/>
    <s v="Fortalecer la Vigilancia."/>
    <x v="0"/>
    <n v="2"/>
    <s v="PAI"/>
    <x v="0"/>
    <s v="ACT_195"/>
    <s v="Implementar Modelo Integrado de Planeción y Gestión - Mipg en cada una de sus 7 dimensiones según corresponda"/>
    <x v="0"/>
    <n v="4.4642857142857152E-4"/>
    <x v="10"/>
    <n v="0"/>
    <n v="0"/>
    <n v="0"/>
    <s v="Por Ejecutar"/>
    <n v="6"/>
    <n v="6"/>
    <n v="1"/>
    <m/>
    <m/>
    <m/>
    <m/>
    <m/>
    <m/>
    <m/>
  </r>
  <r>
    <n v="4"/>
    <s v="OE1;PR_10;ACT_195"/>
    <x v="0"/>
    <s v="Fortalecer la Vigilancia."/>
    <x v="0"/>
    <n v="2"/>
    <s v="PAI"/>
    <x v="0"/>
    <s v="ACT_195"/>
    <s v="Implementar Modelo Integrado de Planeción y Gestión - Mipg en cada una de sus 7 dimensiones según corresponda"/>
    <x v="0"/>
    <n v="4.4642857142857152E-4"/>
    <x v="11"/>
    <n v="0"/>
    <n v="0"/>
    <n v="0"/>
    <s v="Por Ejecutar"/>
    <n v="6"/>
    <n v="6"/>
    <n v="1"/>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0"/>
    <n v="171"/>
    <n v="126"/>
    <n v="0.73684210526315785"/>
    <s v="En Seguimiento"/>
    <n v="171"/>
    <n v="126"/>
    <n v="0.73684210526315785"/>
    <n v="1224"/>
    <n v="1174"/>
    <n v="0.95915032679738566"/>
    <m/>
    <n v="4.0849673202614345E-2"/>
    <s v="Gestionado"/>
    <n v="4.281921101774044E-4"/>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1"/>
    <n v="354"/>
    <n v="354"/>
    <n v="1"/>
    <s v="Culminada"/>
    <n v="525"/>
    <n v="480"/>
    <n v="0.9142857142857142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2"/>
    <n v="177"/>
    <n v="177"/>
    <n v="1"/>
    <s v="Culminada"/>
    <n v="702"/>
    <n v="657"/>
    <n v="0.9358974358974359"/>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3"/>
    <n v="194"/>
    <n v="194"/>
    <n v="1"/>
    <s v="Culminada"/>
    <n v="896"/>
    <n v="851"/>
    <n v="0.9497767857142857"/>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4"/>
    <n v="224"/>
    <n v="224"/>
    <n v="1"/>
    <s v="Culminada"/>
    <n v="1120"/>
    <n v="1075"/>
    <n v="0.959821428571428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5"/>
    <n v="104"/>
    <n v="99"/>
    <n v="0.95192307692307687"/>
    <s v="Gestionado"/>
    <n v="1224"/>
    <n v="1174"/>
    <n v="0.9591503267973856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6"/>
    <n v="0"/>
    <n v="0"/>
    <n v="0"/>
    <s v="Por Ejecutar"/>
    <n v="1224"/>
    <n v="1174"/>
    <n v="0.9591503267973856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7"/>
    <n v="0"/>
    <n v="0"/>
    <n v="0"/>
    <s v="Por Ejecutar"/>
    <n v="1224"/>
    <n v="1174"/>
    <n v="0.9591503267973856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8"/>
    <n v="0"/>
    <n v="0"/>
    <n v="0"/>
    <s v="Por Ejecutar"/>
    <n v="1224"/>
    <n v="1174"/>
    <n v="0.9591503267973856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9"/>
    <n v="0"/>
    <n v="0"/>
    <n v="0"/>
    <s v="Por Ejecutar"/>
    <n v="1224"/>
    <n v="1174"/>
    <n v="0.9591503267973856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10"/>
    <n v="0"/>
    <n v="0"/>
    <n v="0"/>
    <s v="Por Ejecutar"/>
    <n v="1224"/>
    <n v="1174"/>
    <n v="0.95915032679738566"/>
    <m/>
    <m/>
    <m/>
    <m/>
    <m/>
    <m/>
    <m/>
  </r>
  <r>
    <n v="5"/>
    <s v="OE1;PR_10;ACT_234"/>
    <x v="0"/>
    <s v="Fortalecer la Vigilancia."/>
    <x v="0"/>
    <n v="2"/>
    <s v="PAI"/>
    <x v="0"/>
    <s v="ACT_23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0"/>
    <n v="4.4642857142857152E-4"/>
    <x v="11"/>
    <n v="0"/>
    <n v="0"/>
    <n v="0"/>
    <s v="Por Ejecutar"/>
    <n v="1224"/>
    <n v="1174"/>
    <n v="0.95915032679738566"/>
    <m/>
    <m/>
    <m/>
    <m/>
    <m/>
    <m/>
    <m/>
  </r>
  <r>
    <n v="6"/>
    <s v="OE1;PR_10;ACT_18"/>
    <x v="0"/>
    <s v="Fortalecer la Vigilancia."/>
    <x v="0"/>
    <n v="2"/>
    <s v="PAI"/>
    <x v="0"/>
    <s v="ACT_18"/>
    <s v="Actualizar politíca de supervisión de la entidad."/>
    <x v="1"/>
    <n v="4.4642857142857152E-4"/>
    <x v="0"/>
    <n v="0"/>
    <n v="0"/>
    <n v="0"/>
    <s v="Por Ejecutar"/>
    <n v="0"/>
    <n v="0"/>
    <n v="0"/>
    <n v="0.8"/>
    <n v="0.4"/>
    <n v="0.5"/>
    <m/>
    <n v="0.5"/>
    <s v="En Tramite"/>
    <n v="2.2321428571428576E-4"/>
  </r>
  <r>
    <n v="6"/>
    <s v="OE1;PR_10;ACT_18"/>
    <x v="0"/>
    <s v="Fortalecer la Vigilancia."/>
    <x v="0"/>
    <n v="2"/>
    <s v="PAI"/>
    <x v="0"/>
    <s v="ACT_18"/>
    <s v="Actualizar politíca de supervisión de la entidad."/>
    <x v="1"/>
    <n v="4.4642857142857152E-4"/>
    <x v="1"/>
    <n v="0"/>
    <n v="0"/>
    <n v="0"/>
    <s v="Por Ejecutar"/>
    <n v="0"/>
    <n v="0"/>
    <n v="0"/>
    <m/>
    <m/>
    <m/>
    <m/>
    <m/>
    <m/>
    <m/>
  </r>
  <r>
    <n v="6"/>
    <s v="OE1;PR_10;ACT_18"/>
    <x v="0"/>
    <s v="Fortalecer la Vigilancia."/>
    <x v="0"/>
    <n v="2"/>
    <s v="PAI"/>
    <x v="0"/>
    <s v="ACT_18"/>
    <s v="Actualizar politíca de supervisión de la entidad."/>
    <x v="1"/>
    <n v="4.4642857142857152E-4"/>
    <x v="2"/>
    <n v="0"/>
    <n v="0"/>
    <n v="0"/>
    <s v="Por Ejecutar"/>
    <n v="0"/>
    <n v="0"/>
    <n v="0"/>
    <m/>
    <m/>
    <m/>
    <m/>
    <m/>
    <m/>
    <m/>
  </r>
  <r>
    <n v="6"/>
    <s v="OE1;PR_10;ACT_18"/>
    <x v="0"/>
    <s v="Fortalecer la Vigilancia."/>
    <x v="0"/>
    <n v="2"/>
    <s v="PAI"/>
    <x v="0"/>
    <s v="ACT_18"/>
    <s v="Actualizar politíca de supervisión de la entidad."/>
    <x v="1"/>
    <n v="4.4642857142857152E-4"/>
    <x v="3"/>
    <n v="0.05"/>
    <n v="0.05"/>
    <n v="1"/>
    <s v="Culminada"/>
    <n v="0.05"/>
    <n v="0.05"/>
    <n v="1"/>
    <m/>
    <m/>
    <m/>
    <m/>
    <m/>
    <m/>
    <m/>
  </r>
  <r>
    <n v="6"/>
    <s v="OE1;PR_10;ACT_18"/>
    <x v="0"/>
    <s v="Fortalecer la Vigilancia."/>
    <x v="0"/>
    <n v="2"/>
    <s v="PAI"/>
    <x v="0"/>
    <s v="ACT_18"/>
    <s v="Actualizar politíca de supervisión de la entidad."/>
    <x v="1"/>
    <n v="4.4642857142857152E-4"/>
    <x v="4"/>
    <n v="0.15"/>
    <n v="0.15"/>
    <n v="1"/>
    <s v="Culminada"/>
    <n v="0.2"/>
    <n v="0.2"/>
    <n v="1"/>
    <m/>
    <m/>
    <m/>
    <m/>
    <m/>
    <m/>
    <m/>
  </r>
  <r>
    <n v="6"/>
    <s v="OE1;PR_10;ACT_18"/>
    <x v="0"/>
    <s v="Fortalecer la Vigilancia."/>
    <x v="0"/>
    <n v="2"/>
    <s v="PAI"/>
    <x v="0"/>
    <s v="ACT_18"/>
    <s v="Actualizar politíca de supervisión de la entidad."/>
    <x v="1"/>
    <n v="4.4642857142857152E-4"/>
    <x v="5"/>
    <n v="0"/>
    <n v="0.2"/>
    <n v="0"/>
    <s v="Por Ejecutar"/>
    <n v="0.2"/>
    <n v="0.4"/>
    <n v="2"/>
    <m/>
    <m/>
    <m/>
    <m/>
    <m/>
    <m/>
    <m/>
  </r>
  <r>
    <n v="6"/>
    <s v="OE1;PR_10;ACT_18"/>
    <x v="0"/>
    <s v="Fortalecer la Vigilancia."/>
    <x v="0"/>
    <n v="2"/>
    <s v="PAI"/>
    <x v="0"/>
    <s v="ACT_18"/>
    <s v="Actualizar politíca de supervisión de la entidad."/>
    <x v="1"/>
    <n v="4.4642857142857152E-4"/>
    <x v="6"/>
    <n v="0.2"/>
    <n v="0"/>
    <n v="0"/>
    <s v="Por Ejecutar"/>
    <n v="0.4"/>
    <n v="0.4"/>
    <n v="1"/>
    <m/>
    <m/>
    <m/>
    <m/>
    <m/>
    <m/>
    <m/>
  </r>
  <r>
    <n v="6"/>
    <s v="OE1;PR_10;ACT_18"/>
    <x v="0"/>
    <s v="Fortalecer la Vigilancia."/>
    <x v="0"/>
    <n v="2"/>
    <s v="PAI"/>
    <x v="0"/>
    <s v="ACT_18"/>
    <s v="Actualizar politíca de supervisión de la entidad."/>
    <x v="1"/>
    <n v="4.4642857142857152E-4"/>
    <x v="7"/>
    <n v="0.15"/>
    <n v="0"/>
    <n v="0"/>
    <s v="Por Ejecutar"/>
    <n v="0.55000000000000004"/>
    <n v="0.4"/>
    <n v="0.72727272727272729"/>
    <m/>
    <m/>
    <m/>
    <m/>
    <m/>
    <m/>
    <m/>
  </r>
  <r>
    <n v="6"/>
    <s v="OE1;PR_10;ACT_18"/>
    <x v="0"/>
    <s v="Fortalecer la Vigilancia."/>
    <x v="0"/>
    <n v="2"/>
    <s v="PAI"/>
    <x v="0"/>
    <s v="ACT_18"/>
    <s v="Actualizar politíca de supervisión de la entidad."/>
    <x v="1"/>
    <n v="4.4642857142857152E-4"/>
    <x v="8"/>
    <n v="0.1"/>
    <n v="0"/>
    <n v="0"/>
    <s v="Por Ejecutar"/>
    <n v="0.65"/>
    <n v="0.4"/>
    <n v="0.61538461538461542"/>
    <m/>
    <m/>
    <m/>
    <m/>
    <m/>
    <m/>
    <m/>
  </r>
  <r>
    <n v="6"/>
    <s v="OE1;PR_10;ACT_18"/>
    <x v="0"/>
    <s v="Fortalecer la Vigilancia."/>
    <x v="0"/>
    <n v="2"/>
    <s v="PAI"/>
    <x v="0"/>
    <s v="ACT_18"/>
    <s v="Actualizar politíca de supervisión de la entidad."/>
    <x v="1"/>
    <n v="4.4642857142857152E-4"/>
    <x v="9"/>
    <n v="0.1"/>
    <n v="0"/>
    <n v="0"/>
    <s v="Por Ejecutar"/>
    <n v="0.75"/>
    <n v="0.4"/>
    <n v="0.53333333333333333"/>
    <m/>
    <m/>
    <m/>
    <m/>
    <m/>
    <m/>
    <m/>
  </r>
  <r>
    <n v="6"/>
    <s v="OE1;PR_10;ACT_18"/>
    <x v="0"/>
    <s v="Fortalecer la Vigilancia."/>
    <x v="0"/>
    <n v="2"/>
    <s v="PAI"/>
    <x v="0"/>
    <s v="ACT_18"/>
    <s v="Actualizar politíca de supervisión de la entidad."/>
    <x v="1"/>
    <n v="4.4642857142857152E-4"/>
    <x v="10"/>
    <n v="0.05"/>
    <n v="0"/>
    <n v="0"/>
    <s v="Por Ejecutar"/>
    <n v="0.8"/>
    <n v="0.4"/>
    <n v="0.5"/>
    <m/>
    <m/>
    <m/>
    <m/>
    <m/>
    <m/>
    <m/>
  </r>
  <r>
    <n v="6"/>
    <s v="OE1;PR_10;ACT_18"/>
    <x v="0"/>
    <s v="Fortalecer la Vigilancia."/>
    <x v="0"/>
    <n v="2"/>
    <s v="PAI"/>
    <x v="0"/>
    <s v="ACT_18"/>
    <s v="Actualizar politíca de supervisión de la entidad."/>
    <x v="1"/>
    <n v="4.4642857142857152E-4"/>
    <x v="11"/>
    <n v="0"/>
    <n v="0"/>
    <n v="0"/>
    <s v="Por Ejecutar"/>
    <n v="0.8"/>
    <n v="0.4"/>
    <n v="0.5"/>
    <m/>
    <m/>
    <m/>
    <m/>
    <m/>
    <m/>
    <m/>
  </r>
  <r>
    <n v="7"/>
    <s v="OE1;PR_10;ACT_153"/>
    <x v="0"/>
    <s v="Fortalecer la Vigilancia."/>
    <x v="0"/>
    <n v="2"/>
    <s v="PAI"/>
    <x v="0"/>
    <s v="ACT_153"/>
    <s v="Fallar investigaciones administrativas en el término legal."/>
    <x v="0"/>
    <n v="4.4642857142857152E-4"/>
    <x v="0"/>
    <n v="1"/>
    <n v="1"/>
    <n v="1"/>
    <s v="Culminada"/>
    <n v="1"/>
    <n v="1"/>
    <n v="1"/>
    <n v="144"/>
    <n v="55"/>
    <n v="0.38194444444444442"/>
    <m/>
    <n v="0.61805555555555558"/>
    <s v="En Tramite"/>
    <n v="1.7051091269841272E-4"/>
  </r>
  <r>
    <n v="7"/>
    <s v="OE1;PR_10;ACT_153"/>
    <x v="0"/>
    <s v="Fortalecer la Vigilancia."/>
    <x v="0"/>
    <n v="2"/>
    <s v="PAI"/>
    <x v="0"/>
    <s v="ACT_153"/>
    <s v="Fallar investigaciones administrativas en el término legal."/>
    <x v="0"/>
    <n v="4.4642857142857152E-4"/>
    <x v="1"/>
    <n v="1"/>
    <n v="1"/>
    <n v="1"/>
    <s v="Culminada"/>
    <n v="2"/>
    <n v="2"/>
    <n v="1"/>
    <m/>
    <m/>
    <m/>
    <m/>
    <m/>
    <m/>
    <m/>
  </r>
  <r>
    <n v="7"/>
    <s v="OE1;PR_10;ACT_153"/>
    <x v="0"/>
    <s v="Fortalecer la Vigilancia."/>
    <x v="0"/>
    <n v="2"/>
    <s v="PAI"/>
    <x v="0"/>
    <s v="ACT_153"/>
    <s v="Fallar investigaciones administrativas en el término legal."/>
    <x v="0"/>
    <n v="4.4642857142857152E-4"/>
    <x v="2"/>
    <n v="13"/>
    <n v="10"/>
    <n v="0.76923076923076927"/>
    <s v="En Seguimiento"/>
    <n v="15"/>
    <n v="12"/>
    <n v="0.8"/>
    <m/>
    <m/>
    <m/>
    <m/>
    <m/>
    <m/>
    <m/>
  </r>
  <r>
    <n v="7"/>
    <s v="OE1;PR_10;ACT_153"/>
    <x v="0"/>
    <s v="Fortalecer la Vigilancia."/>
    <x v="0"/>
    <n v="2"/>
    <s v="PAI"/>
    <x v="0"/>
    <s v="ACT_153"/>
    <s v="Fallar investigaciones administrativas en el término legal."/>
    <x v="0"/>
    <n v="4.4642857142857152E-4"/>
    <x v="3"/>
    <n v="10"/>
    <n v="0"/>
    <n v="0"/>
    <s v="Por Ejecutar"/>
    <n v="25"/>
    <n v="12"/>
    <n v="0.48"/>
    <m/>
    <m/>
    <m/>
    <m/>
    <m/>
    <m/>
    <m/>
  </r>
  <r>
    <n v="7"/>
    <s v="OE1;PR_10;ACT_153"/>
    <x v="0"/>
    <s v="Fortalecer la Vigilancia."/>
    <x v="0"/>
    <n v="2"/>
    <s v="PAI"/>
    <x v="0"/>
    <s v="ACT_153"/>
    <s v="Fallar investigaciones administrativas en el término legal."/>
    <x v="0"/>
    <n v="4.4642857142857152E-4"/>
    <x v="4"/>
    <n v="10"/>
    <n v="13"/>
    <n v="1.3"/>
    <s v="Culminada"/>
    <n v="35"/>
    <n v="25"/>
    <n v="0.7142857142857143"/>
    <m/>
    <m/>
    <m/>
    <m/>
    <m/>
    <m/>
    <m/>
  </r>
  <r>
    <n v="7"/>
    <s v="OE1;PR_10;ACT_153"/>
    <x v="0"/>
    <s v="Fortalecer la Vigilancia."/>
    <x v="0"/>
    <n v="2"/>
    <s v="PAI"/>
    <x v="0"/>
    <s v="ACT_153"/>
    <s v="Fallar investigaciones administrativas en el término legal."/>
    <x v="0"/>
    <n v="4.4642857142857152E-4"/>
    <x v="5"/>
    <n v="30"/>
    <n v="30"/>
    <n v="1"/>
    <s v="Culminada"/>
    <n v="65"/>
    <n v="55"/>
    <n v="0.84615384615384615"/>
    <m/>
    <m/>
    <m/>
    <m/>
    <m/>
    <m/>
    <m/>
  </r>
  <r>
    <n v="7"/>
    <s v="OE1;PR_10;ACT_153"/>
    <x v="0"/>
    <s v="Fortalecer la Vigilancia."/>
    <x v="0"/>
    <n v="2"/>
    <s v="PAI"/>
    <x v="0"/>
    <s v="ACT_153"/>
    <s v="Fallar investigaciones administrativas en el término legal."/>
    <x v="0"/>
    <n v="4.4642857142857152E-4"/>
    <x v="6"/>
    <n v="10"/>
    <n v="0"/>
    <n v="0"/>
    <s v="Por Ejecutar"/>
    <n v="75"/>
    <n v="55"/>
    <n v="0.73333333333333328"/>
    <m/>
    <m/>
    <m/>
    <m/>
    <m/>
    <m/>
    <m/>
  </r>
  <r>
    <n v="7"/>
    <s v="OE1;PR_10;ACT_153"/>
    <x v="0"/>
    <s v="Fortalecer la Vigilancia."/>
    <x v="0"/>
    <n v="2"/>
    <s v="PAI"/>
    <x v="0"/>
    <s v="ACT_153"/>
    <s v="Fallar investigaciones administrativas en el término legal."/>
    <x v="0"/>
    <n v="4.4642857142857152E-4"/>
    <x v="7"/>
    <n v="10"/>
    <n v="0"/>
    <n v="0"/>
    <s v="Por Ejecutar"/>
    <n v="85"/>
    <n v="55"/>
    <n v="0.6470588235294118"/>
    <m/>
    <m/>
    <m/>
    <m/>
    <m/>
    <m/>
    <m/>
  </r>
  <r>
    <n v="7"/>
    <s v="OE1;PR_10;ACT_153"/>
    <x v="0"/>
    <s v="Fortalecer la Vigilancia."/>
    <x v="0"/>
    <n v="2"/>
    <s v="PAI"/>
    <x v="0"/>
    <s v="ACT_153"/>
    <s v="Fallar investigaciones administrativas en el término legal."/>
    <x v="0"/>
    <n v="4.4642857142857152E-4"/>
    <x v="8"/>
    <n v="30"/>
    <n v="0"/>
    <n v="0"/>
    <s v="Por Ejecutar"/>
    <n v="115"/>
    <n v="55"/>
    <n v="0.47826086956521741"/>
    <m/>
    <m/>
    <m/>
    <m/>
    <m/>
    <m/>
    <m/>
  </r>
  <r>
    <n v="7"/>
    <s v="OE1;PR_10;ACT_153"/>
    <x v="0"/>
    <s v="Fortalecer la Vigilancia."/>
    <x v="0"/>
    <n v="2"/>
    <s v="PAI"/>
    <x v="0"/>
    <s v="ACT_153"/>
    <s v="Fallar investigaciones administrativas en el término legal."/>
    <x v="0"/>
    <n v="4.4642857142857152E-4"/>
    <x v="9"/>
    <n v="10"/>
    <n v="0"/>
    <n v="0"/>
    <s v="Por Ejecutar"/>
    <n v="125"/>
    <n v="55"/>
    <n v="0.44"/>
    <m/>
    <m/>
    <m/>
    <m/>
    <m/>
    <m/>
    <m/>
  </r>
  <r>
    <n v="7"/>
    <s v="OE1;PR_10;ACT_153"/>
    <x v="0"/>
    <s v="Fortalecer la Vigilancia."/>
    <x v="0"/>
    <n v="2"/>
    <s v="PAI"/>
    <x v="0"/>
    <s v="ACT_153"/>
    <s v="Fallar investigaciones administrativas en el término legal."/>
    <x v="0"/>
    <n v="4.4642857142857152E-4"/>
    <x v="10"/>
    <n v="10"/>
    <n v="0"/>
    <n v="0"/>
    <s v="Por Ejecutar"/>
    <n v="135"/>
    <n v="55"/>
    <n v="0.40740740740740738"/>
    <m/>
    <m/>
    <m/>
    <m/>
    <m/>
    <m/>
    <m/>
  </r>
  <r>
    <n v="7"/>
    <s v="OE1;PR_10;ACT_153"/>
    <x v="0"/>
    <s v="Fortalecer la Vigilancia."/>
    <x v="0"/>
    <n v="2"/>
    <s v="PAI"/>
    <x v="0"/>
    <s v="ACT_153"/>
    <s v="Fallar investigaciones administrativas en el término legal."/>
    <x v="0"/>
    <n v="4.4642857142857152E-4"/>
    <x v="11"/>
    <n v="9"/>
    <n v="0"/>
    <n v="0"/>
    <s v="Por Ejecutar"/>
    <n v="144"/>
    <n v="55"/>
    <n v="0.38194444444444442"/>
    <m/>
    <m/>
    <m/>
    <m/>
    <m/>
    <m/>
    <m/>
  </r>
  <r>
    <n v="8"/>
    <s v="OE1;PR_10;ACT_02"/>
    <x v="0"/>
    <s v="Fortalecer la Vigilancia."/>
    <x v="0"/>
    <n v="2"/>
    <s v="PAI"/>
    <x v="0"/>
    <s v="ACT_02"/>
    <s v="Actualizar politíca de supervisión de la entidad."/>
    <x v="2"/>
    <n v="4.4642857142857152E-4"/>
    <x v="0"/>
    <n v="0"/>
    <n v="0"/>
    <n v="0"/>
    <s v="Por Ejecutar"/>
    <n v="0"/>
    <n v="0"/>
    <n v="0"/>
    <n v="1"/>
    <n v="0.5"/>
    <n v="0.5"/>
    <m/>
    <n v="0.5"/>
    <s v="En Tramite"/>
    <n v="2.2321428571428576E-4"/>
  </r>
  <r>
    <n v="8"/>
    <s v="OE1;PR_10;ACT_02"/>
    <x v="0"/>
    <s v="Fortalecer la Vigilancia."/>
    <x v="0"/>
    <n v="2"/>
    <s v="PAI"/>
    <x v="0"/>
    <s v="ACT_02"/>
    <s v="Actualizar politíca de supervisión de la entidad."/>
    <x v="2"/>
    <n v="4.4642857142857152E-4"/>
    <x v="1"/>
    <n v="0"/>
    <n v="0"/>
    <n v="0"/>
    <s v="Por Ejecutar"/>
    <n v="0"/>
    <n v="0"/>
    <n v="0"/>
    <m/>
    <m/>
    <m/>
    <m/>
    <m/>
    <m/>
    <m/>
  </r>
  <r>
    <n v="8"/>
    <s v="OE1;PR_10;ACT_02"/>
    <x v="0"/>
    <s v="Fortalecer la Vigilancia."/>
    <x v="0"/>
    <n v="2"/>
    <s v="PAI"/>
    <x v="0"/>
    <s v="ACT_02"/>
    <s v="Actualizar politíca de supervisión de la entidad."/>
    <x v="2"/>
    <n v="4.4642857142857152E-4"/>
    <x v="2"/>
    <n v="0"/>
    <n v="0.1"/>
    <n v="0"/>
    <s v="Por Ejecutar"/>
    <n v="0"/>
    <n v="0.1"/>
    <n v="0"/>
    <m/>
    <m/>
    <m/>
    <m/>
    <m/>
    <m/>
    <m/>
  </r>
  <r>
    <n v="8"/>
    <s v="OE1;PR_10;ACT_02"/>
    <x v="0"/>
    <s v="Fortalecer la Vigilancia."/>
    <x v="0"/>
    <n v="2"/>
    <s v="PAI"/>
    <x v="0"/>
    <s v="ACT_02"/>
    <s v="Actualizar politíca de supervisión de la entidad."/>
    <x v="2"/>
    <n v="4.4642857142857152E-4"/>
    <x v="3"/>
    <n v="0.05"/>
    <n v="0.05"/>
    <n v="1"/>
    <s v="Culminada"/>
    <n v="0.05"/>
    <n v="0.15000000000000002"/>
    <n v="3.0000000000000004"/>
    <m/>
    <m/>
    <m/>
    <m/>
    <m/>
    <m/>
    <m/>
  </r>
  <r>
    <n v="8"/>
    <s v="OE1;PR_10;ACT_02"/>
    <x v="0"/>
    <s v="Fortalecer la Vigilancia."/>
    <x v="0"/>
    <n v="2"/>
    <s v="PAI"/>
    <x v="0"/>
    <s v="ACT_02"/>
    <s v="Actualizar politíca de supervisión de la entidad."/>
    <x v="2"/>
    <n v="4.4642857142857152E-4"/>
    <x v="4"/>
    <n v="0.15"/>
    <n v="0.15"/>
    <n v="1"/>
    <s v="Culminada"/>
    <n v="0.2"/>
    <n v="0.30000000000000004"/>
    <n v="1.5000000000000002"/>
    <m/>
    <m/>
    <m/>
    <m/>
    <m/>
    <m/>
    <m/>
  </r>
  <r>
    <n v="8"/>
    <s v="OE1;PR_10;ACT_02"/>
    <x v="0"/>
    <s v="Fortalecer la Vigilancia."/>
    <x v="0"/>
    <n v="2"/>
    <s v="PAI"/>
    <x v="0"/>
    <s v="ACT_02"/>
    <s v="Actualizar politíca de supervisión de la entidad."/>
    <x v="2"/>
    <n v="4.4642857142857152E-4"/>
    <x v="5"/>
    <n v="0.2"/>
    <n v="0.2"/>
    <n v="1"/>
    <s v="Culminada"/>
    <n v="0.4"/>
    <n v="0.5"/>
    <n v="1.25"/>
    <m/>
    <m/>
    <m/>
    <m/>
    <m/>
    <m/>
    <m/>
  </r>
  <r>
    <n v="8"/>
    <s v="OE1;PR_10;ACT_02"/>
    <x v="0"/>
    <s v="Fortalecer la Vigilancia."/>
    <x v="0"/>
    <n v="2"/>
    <s v="PAI"/>
    <x v="0"/>
    <s v="ACT_02"/>
    <s v="Actualizar politíca de supervisión de la entidad."/>
    <x v="2"/>
    <n v="4.4642857142857152E-4"/>
    <x v="6"/>
    <n v="0.2"/>
    <n v="0"/>
    <n v="0"/>
    <s v="Por Ejecutar"/>
    <n v="0.60000000000000009"/>
    <n v="0.5"/>
    <n v="0.83333333333333326"/>
    <m/>
    <m/>
    <m/>
    <m/>
    <m/>
    <m/>
    <m/>
  </r>
  <r>
    <n v="8"/>
    <s v="OE1;PR_10;ACT_02"/>
    <x v="0"/>
    <s v="Fortalecer la Vigilancia."/>
    <x v="0"/>
    <n v="2"/>
    <s v="PAI"/>
    <x v="0"/>
    <s v="ACT_02"/>
    <s v="Actualizar politíca de supervisión de la entidad."/>
    <x v="2"/>
    <n v="4.4642857142857152E-4"/>
    <x v="7"/>
    <n v="0.15"/>
    <n v="0"/>
    <n v="0"/>
    <s v="Por Ejecutar"/>
    <n v="0.75000000000000011"/>
    <n v="0.5"/>
    <n v="0.66666666666666652"/>
    <m/>
    <m/>
    <m/>
    <m/>
    <m/>
    <m/>
    <m/>
  </r>
  <r>
    <n v="8"/>
    <s v="OE1;PR_10;ACT_02"/>
    <x v="0"/>
    <s v="Fortalecer la Vigilancia."/>
    <x v="0"/>
    <n v="2"/>
    <s v="PAI"/>
    <x v="0"/>
    <s v="ACT_02"/>
    <s v="Actualizar politíca de supervisión de la entidad."/>
    <x v="2"/>
    <n v="4.4642857142857152E-4"/>
    <x v="8"/>
    <n v="0.1"/>
    <n v="0"/>
    <n v="0"/>
    <s v="Por Ejecutar"/>
    <n v="0.85000000000000009"/>
    <n v="0.5"/>
    <n v="0.58823529411764697"/>
    <m/>
    <m/>
    <m/>
    <m/>
    <m/>
    <m/>
    <m/>
  </r>
  <r>
    <n v="8"/>
    <s v="OE1;PR_10;ACT_02"/>
    <x v="0"/>
    <s v="Fortalecer la Vigilancia."/>
    <x v="0"/>
    <n v="2"/>
    <s v="PAI"/>
    <x v="0"/>
    <s v="ACT_02"/>
    <s v="Actualizar politíca de supervisión de la entidad."/>
    <x v="2"/>
    <n v="4.4642857142857152E-4"/>
    <x v="9"/>
    <n v="0.1"/>
    <n v="0"/>
    <n v="0"/>
    <s v="Por Ejecutar"/>
    <n v="0.95000000000000007"/>
    <n v="0.5"/>
    <n v="0.52631578947368418"/>
    <m/>
    <m/>
    <m/>
    <m/>
    <m/>
    <m/>
    <m/>
  </r>
  <r>
    <n v="8"/>
    <s v="OE1;PR_10;ACT_02"/>
    <x v="0"/>
    <s v="Fortalecer la Vigilancia."/>
    <x v="0"/>
    <n v="2"/>
    <s v="PAI"/>
    <x v="0"/>
    <s v="ACT_02"/>
    <s v="Actualizar politíca de supervisión de la entidad."/>
    <x v="2"/>
    <n v="4.4642857142857152E-4"/>
    <x v="10"/>
    <n v="0.05"/>
    <n v="0"/>
    <n v="0"/>
    <s v="Por Ejecutar"/>
    <n v="1"/>
    <n v="0.5"/>
    <n v="0.5"/>
    <m/>
    <m/>
    <m/>
    <m/>
    <m/>
    <m/>
    <m/>
  </r>
  <r>
    <n v="8"/>
    <s v="OE1;PR_10;ACT_02"/>
    <x v="0"/>
    <s v="Fortalecer la Vigilancia."/>
    <x v="0"/>
    <n v="2"/>
    <s v="PAI"/>
    <x v="0"/>
    <s v="ACT_02"/>
    <s v="Actualizar politíca de supervisión de la entidad."/>
    <x v="2"/>
    <n v="4.4642857142857152E-4"/>
    <x v="11"/>
    <n v="0"/>
    <n v="0"/>
    <n v="0"/>
    <s v="Por Ejecutar"/>
    <n v="1"/>
    <n v="0.5"/>
    <n v="0.5"/>
    <m/>
    <m/>
    <m/>
    <m/>
    <m/>
    <m/>
    <m/>
  </r>
  <r>
    <n v="9"/>
    <s v="OE1;PR_10;ACT_253"/>
    <x v="0"/>
    <s v="Fortalecer la Vigilancia."/>
    <x v="0"/>
    <n v="2"/>
    <s v="PAI"/>
    <x v="0"/>
    <s v="ACT_253"/>
    <s v="Proponer modificación a normas reglamentarias conjuntamente con el MinTransporte y la Oficina Jurídica"/>
    <x v="2"/>
    <n v="4.4642857142857152E-4"/>
    <x v="0"/>
    <n v="0"/>
    <n v="0"/>
    <n v="0"/>
    <s v="Por Ejecutar"/>
    <n v="0"/>
    <n v="0"/>
    <n v="0"/>
    <n v="0.89999999999999991"/>
    <n v="0.5"/>
    <n v="0.55555555555555558"/>
    <m/>
    <n v="0.44444444444444442"/>
    <s v="En Tramite"/>
    <n v="2.4801587301587306E-4"/>
  </r>
  <r>
    <n v="9"/>
    <s v="OE1;PR_10;ACT_253"/>
    <x v="0"/>
    <s v="Fortalecer la Vigilancia."/>
    <x v="0"/>
    <n v="2"/>
    <s v="PAI"/>
    <x v="0"/>
    <s v="ACT_253"/>
    <s v="Proponer modificación a normas reglamentarias conjuntamente con el MinTransporte y la Oficina Jurídica"/>
    <x v="2"/>
    <n v="4.4642857142857152E-4"/>
    <x v="1"/>
    <n v="0"/>
    <n v="0"/>
    <n v="0"/>
    <s v="Por Ejecutar"/>
    <n v="0"/>
    <n v="0"/>
    <n v="0"/>
    <m/>
    <m/>
    <m/>
    <m/>
    <m/>
    <m/>
    <m/>
  </r>
  <r>
    <n v="9"/>
    <s v="OE1;PR_10;ACT_253"/>
    <x v="0"/>
    <s v="Fortalecer la Vigilancia."/>
    <x v="0"/>
    <n v="2"/>
    <s v="PAI"/>
    <x v="0"/>
    <s v="ACT_253"/>
    <s v="Proponer modificación a normas reglamentarias conjuntamente con el MinTransporte y la Oficina Jurídica"/>
    <x v="2"/>
    <n v="4.4642857142857152E-4"/>
    <x v="2"/>
    <n v="0.1"/>
    <n v="0.1"/>
    <n v="1"/>
    <s v="Culminada"/>
    <n v="0.1"/>
    <n v="0.1"/>
    <n v="1"/>
    <m/>
    <m/>
    <m/>
    <m/>
    <m/>
    <m/>
    <m/>
  </r>
  <r>
    <n v="9"/>
    <s v="OE1;PR_10;ACT_253"/>
    <x v="0"/>
    <s v="Fortalecer la Vigilancia."/>
    <x v="0"/>
    <n v="2"/>
    <s v="PAI"/>
    <x v="0"/>
    <s v="ACT_253"/>
    <s v="Proponer modificación a normas reglamentarias conjuntamente con el MinTransporte y la Oficina Jurídica"/>
    <x v="2"/>
    <n v="4.4642857142857152E-4"/>
    <x v="3"/>
    <n v="0.1"/>
    <n v="0.1"/>
    <n v="1"/>
    <s v="Culminada"/>
    <n v="0.2"/>
    <n v="0.2"/>
    <n v="1"/>
    <m/>
    <m/>
    <m/>
    <m/>
    <m/>
    <m/>
    <m/>
  </r>
  <r>
    <n v="9"/>
    <s v="OE1;PR_10;ACT_253"/>
    <x v="0"/>
    <s v="Fortalecer la Vigilancia."/>
    <x v="0"/>
    <n v="2"/>
    <s v="PAI"/>
    <x v="0"/>
    <s v="ACT_253"/>
    <s v="Proponer modificación a normas reglamentarias conjuntamente con el MinTransporte y la Oficina Jurídica"/>
    <x v="2"/>
    <n v="4.4642857142857152E-4"/>
    <x v="4"/>
    <n v="0.1"/>
    <n v="0.1"/>
    <n v="1"/>
    <s v="Culminada"/>
    <n v="0.30000000000000004"/>
    <n v="0.30000000000000004"/>
    <n v="1"/>
    <m/>
    <m/>
    <m/>
    <m/>
    <m/>
    <m/>
    <m/>
  </r>
  <r>
    <n v="9"/>
    <s v="OE1;PR_10;ACT_253"/>
    <x v="0"/>
    <s v="Fortalecer la Vigilancia."/>
    <x v="0"/>
    <n v="2"/>
    <s v="PAI"/>
    <x v="0"/>
    <s v="ACT_253"/>
    <s v="Proponer modificación a normas reglamentarias conjuntamente con el MinTransporte y la Oficina Jurídica"/>
    <x v="2"/>
    <n v="4.4642857142857152E-4"/>
    <x v="5"/>
    <n v="0"/>
    <n v="0.2"/>
    <n v="0"/>
    <s v="Por Ejecutar"/>
    <n v="0.30000000000000004"/>
    <n v="0.5"/>
    <n v="1.6666666666666665"/>
    <m/>
    <m/>
    <m/>
    <m/>
    <m/>
    <m/>
    <m/>
  </r>
  <r>
    <n v="9"/>
    <s v="OE1;PR_10;ACT_253"/>
    <x v="0"/>
    <s v="Fortalecer la Vigilancia."/>
    <x v="0"/>
    <n v="2"/>
    <s v="PAI"/>
    <x v="0"/>
    <s v="ACT_253"/>
    <s v="Proponer modificación a normas reglamentarias conjuntamente con el MinTransporte y la Oficina Jurídica"/>
    <x v="2"/>
    <n v="4.4642857142857152E-4"/>
    <x v="6"/>
    <n v="0.1"/>
    <n v="0"/>
    <n v="0"/>
    <s v="Por Ejecutar"/>
    <n v="0.4"/>
    <n v="0.5"/>
    <n v="1.25"/>
    <m/>
    <m/>
    <m/>
    <m/>
    <m/>
    <m/>
    <m/>
  </r>
  <r>
    <n v="9"/>
    <s v="OE1;PR_10;ACT_253"/>
    <x v="0"/>
    <s v="Fortalecer la Vigilancia."/>
    <x v="0"/>
    <n v="2"/>
    <s v="PAI"/>
    <x v="0"/>
    <s v="ACT_253"/>
    <s v="Proponer modificación a normas reglamentarias conjuntamente con el MinTransporte y la Oficina Jurídica"/>
    <x v="2"/>
    <n v="4.4642857142857152E-4"/>
    <x v="7"/>
    <n v="0.1"/>
    <n v="0"/>
    <n v="0"/>
    <s v="Por Ejecutar"/>
    <n v="0.5"/>
    <n v="0.5"/>
    <n v="1"/>
    <m/>
    <m/>
    <m/>
    <m/>
    <m/>
    <m/>
    <m/>
  </r>
  <r>
    <n v="9"/>
    <s v="OE1;PR_10;ACT_253"/>
    <x v="0"/>
    <s v="Fortalecer la Vigilancia."/>
    <x v="0"/>
    <n v="2"/>
    <s v="PAI"/>
    <x v="0"/>
    <s v="ACT_253"/>
    <s v="Proponer modificación a normas reglamentarias conjuntamente con el MinTransporte y la Oficina Jurídica"/>
    <x v="2"/>
    <n v="4.4642857142857152E-4"/>
    <x v="8"/>
    <n v="0.1"/>
    <n v="0"/>
    <n v="0"/>
    <s v="Por Ejecutar"/>
    <n v="0.6"/>
    <n v="0.5"/>
    <n v="0.83333333333333337"/>
    <m/>
    <m/>
    <m/>
    <m/>
    <m/>
    <m/>
    <m/>
  </r>
  <r>
    <n v="9"/>
    <s v="OE1;PR_10;ACT_253"/>
    <x v="0"/>
    <s v="Fortalecer la Vigilancia."/>
    <x v="0"/>
    <n v="2"/>
    <s v="PAI"/>
    <x v="0"/>
    <s v="ACT_253"/>
    <s v="Proponer modificación a normas reglamentarias conjuntamente con el MinTransporte y la Oficina Jurídica"/>
    <x v="2"/>
    <n v="4.4642857142857152E-4"/>
    <x v="9"/>
    <n v="0.1"/>
    <n v="0"/>
    <n v="0"/>
    <s v="Por Ejecutar"/>
    <n v="0.7"/>
    <n v="0.5"/>
    <n v="0.7142857142857143"/>
    <m/>
    <m/>
    <m/>
    <m/>
    <m/>
    <m/>
    <m/>
  </r>
  <r>
    <n v="9"/>
    <s v="OE1;PR_10;ACT_253"/>
    <x v="0"/>
    <s v="Fortalecer la Vigilancia."/>
    <x v="0"/>
    <n v="2"/>
    <s v="PAI"/>
    <x v="0"/>
    <s v="ACT_253"/>
    <s v="Proponer modificación a normas reglamentarias conjuntamente con el MinTransporte y la Oficina Jurídica"/>
    <x v="2"/>
    <n v="4.4642857142857152E-4"/>
    <x v="10"/>
    <n v="0.1"/>
    <n v="0"/>
    <n v="0"/>
    <s v="Por Ejecutar"/>
    <n v="0.79999999999999993"/>
    <n v="0.5"/>
    <n v="0.625"/>
    <m/>
    <m/>
    <m/>
    <m/>
    <m/>
    <m/>
    <m/>
  </r>
  <r>
    <n v="9"/>
    <s v="OE1;PR_10;ACT_253"/>
    <x v="0"/>
    <s v="Fortalecer la Vigilancia."/>
    <x v="0"/>
    <n v="2"/>
    <s v="PAI"/>
    <x v="0"/>
    <s v="ACT_253"/>
    <s v="Proponer modificación a normas reglamentarias conjuntamente con el MinTransporte y la Oficina Jurídica"/>
    <x v="2"/>
    <n v="4.4642857142857152E-4"/>
    <x v="11"/>
    <n v="0.1"/>
    <n v="0"/>
    <n v="0"/>
    <s v="Por Ejecutar"/>
    <n v="0.89999999999999991"/>
    <n v="0.5"/>
    <n v="0.55555555555555558"/>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0"/>
    <n v="99"/>
    <n v="77"/>
    <n v="0.77777777777777779"/>
    <s v="En Seguimiento"/>
    <n v="99"/>
    <n v="77"/>
    <n v="0.77777777777777779"/>
    <n v="2080"/>
    <n v="1962"/>
    <n v="0.94326923076923075"/>
    <m/>
    <n v="5.6730769230769251E-2"/>
    <s v="Gestionado"/>
    <n v="4.2110233516483525E-4"/>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1"/>
    <n v="196"/>
    <n v="151"/>
    <n v="0.77040816326530615"/>
    <s v="En Seguimiento"/>
    <n v="295"/>
    <n v="228"/>
    <n v="0.77288135593220342"/>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2"/>
    <n v="456"/>
    <n v="405"/>
    <n v="0.88815789473684215"/>
    <s v="Gestionado"/>
    <n v="751"/>
    <n v="633"/>
    <n v="0.84287616511318242"/>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3"/>
    <n v="264"/>
    <n v="264"/>
    <n v="1"/>
    <s v="Culminada"/>
    <n v="1015"/>
    <n v="897"/>
    <n v="0.88374384236453207"/>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4"/>
    <n v="397"/>
    <n v="397"/>
    <n v="1"/>
    <s v="Culminada"/>
    <n v="1412"/>
    <n v="1294"/>
    <n v="0.91643059490084988"/>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5"/>
    <n v="668"/>
    <n v="668"/>
    <n v="1"/>
    <s v="Culminada"/>
    <n v="2080"/>
    <n v="1962"/>
    <n v="0.94326923076923075"/>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6"/>
    <n v="0"/>
    <n v="0"/>
    <n v="0"/>
    <s v="Por Ejecutar"/>
    <n v="2080"/>
    <n v="1962"/>
    <n v="0.94326923076923075"/>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7"/>
    <n v="0"/>
    <n v="0"/>
    <n v="0"/>
    <s v="Por Ejecutar"/>
    <n v="2080"/>
    <n v="1962"/>
    <n v="0.94326923076923075"/>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8"/>
    <n v="0"/>
    <n v="0"/>
    <n v="0"/>
    <s v="Por Ejecutar"/>
    <n v="2080"/>
    <n v="1962"/>
    <n v="0.94326923076923075"/>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9"/>
    <n v="0"/>
    <n v="0"/>
    <n v="0"/>
    <s v="Por Ejecutar"/>
    <n v="2080"/>
    <n v="1962"/>
    <n v="0.94326923076923075"/>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10"/>
    <n v="0"/>
    <n v="0"/>
    <n v="0"/>
    <s v="Por Ejecutar"/>
    <n v="2080"/>
    <n v="1962"/>
    <n v="0.94326923076923075"/>
    <m/>
    <m/>
    <m/>
    <m/>
    <m/>
    <m/>
    <m/>
  </r>
  <r>
    <n v="10"/>
    <s v="OE1;PR_10;ACT_210"/>
    <x v="0"/>
    <s v="Fortalecer la Vigilancia."/>
    <x v="0"/>
    <n v="2"/>
    <s v="PAI"/>
    <x v="0"/>
    <s v="ACT_21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2"/>
    <n v="4.4642857142857152E-4"/>
    <x v="11"/>
    <n v="0"/>
    <n v="0"/>
    <n v="0"/>
    <s v="Por Ejecutar"/>
    <n v="2080"/>
    <n v="1962"/>
    <n v="0.94326923076923075"/>
    <m/>
    <m/>
    <m/>
    <m/>
    <m/>
    <m/>
    <m/>
  </r>
  <r>
    <n v="11"/>
    <s v="OE1;PR_10;ACT_194"/>
    <x v="0"/>
    <s v="Fortalecer la Vigilancia."/>
    <x v="0"/>
    <n v="2"/>
    <s v="PAI"/>
    <x v="0"/>
    <s v="ACT_194"/>
    <s v="Implementar Modelo Integrado de Planeción y Gestión - Mipg en cada una de sus 7 dimensiones según corresponda"/>
    <x v="2"/>
    <n v="4.4642857142857152E-4"/>
    <x v="0"/>
    <n v="0"/>
    <n v="0"/>
    <n v="0"/>
    <s v="Por Ejecutar"/>
    <n v="0"/>
    <n v="0"/>
    <n v="0"/>
    <n v="1"/>
    <n v="1"/>
    <n v="1"/>
    <m/>
    <n v="0"/>
    <s v="Culminada"/>
    <n v="4.4642857142857152E-4"/>
  </r>
  <r>
    <n v="11"/>
    <s v="OE1;PR_10;ACT_194"/>
    <x v="0"/>
    <s v="Fortalecer la Vigilancia."/>
    <x v="0"/>
    <n v="2"/>
    <s v="PAI"/>
    <x v="0"/>
    <s v="ACT_194"/>
    <s v="Implementar Modelo Integrado de Planeción y Gestión - Mipg en cada una de sus 7 dimensiones según corresponda"/>
    <x v="2"/>
    <n v="4.4642857142857152E-4"/>
    <x v="1"/>
    <n v="0"/>
    <n v="0"/>
    <n v="0"/>
    <s v="Por Ejecutar"/>
    <n v="0"/>
    <n v="0"/>
    <n v="0"/>
    <m/>
    <m/>
    <m/>
    <m/>
    <m/>
    <m/>
    <m/>
  </r>
  <r>
    <n v="11"/>
    <s v="OE1;PR_10;ACT_194"/>
    <x v="0"/>
    <s v="Fortalecer la Vigilancia."/>
    <x v="0"/>
    <n v="2"/>
    <s v="PAI"/>
    <x v="0"/>
    <s v="ACT_194"/>
    <s v="Implementar Modelo Integrado de Planeción y Gestión - Mipg en cada una de sus 7 dimensiones según corresponda"/>
    <x v="2"/>
    <n v="4.4642857142857152E-4"/>
    <x v="2"/>
    <n v="1"/>
    <n v="1"/>
    <n v="1"/>
    <s v="Culminada"/>
    <n v="1"/>
    <n v="1"/>
    <n v="1"/>
    <m/>
    <m/>
    <m/>
    <m/>
    <m/>
    <m/>
    <m/>
  </r>
  <r>
    <n v="11"/>
    <s v="OE1;PR_10;ACT_194"/>
    <x v="0"/>
    <s v="Fortalecer la Vigilancia."/>
    <x v="0"/>
    <n v="2"/>
    <s v="PAI"/>
    <x v="0"/>
    <s v="ACT_194"/>
    <s v="Implementar Modelo Integrado de Planeción y Gestión - Mipg en cada una de sus 7 dimensiones según corresponda"/>
    <x v="2"/>
    <n v="4.4642857142857152E-4"/>
    <x v="3"/>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4"/>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5"/>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6"/>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7"/>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8"/>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9"/>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10"/>
    <n v="0"/>
    <n v="0"/>
    <n v="0"/>
    <s v="Por Ejecutar"/>
    <n v="1"/>
    <n v="1"/>
    <n v="1"/>
    <m/>
    <m/>
    <m/>
    <m/>
    <m/>
    <m/>
    <m/>
  </r>
  <r>
    <n v="11"/>
    <s v="OE1;PR_10;ACT_194"/>
    <x v="0"/>
    <s v="Fortalecer la Vigilancia."/>
    <x v="0"/>
    <n v="2"/>
    <s v="PAI"/>
    <x v="0"/>
    <s v="ACT_194"/>
    <s v="Implementar Modelo Integrado de Planeción y Gestión - Mipg en cada una de sus 7 dimensiones según corresponda"/>
    <x v="2"/>
    <n v="4.4642857142857152E-4"/>
    <x v="11"/>
    <n v="0"/>
    <n v="0"/>
    <n v="0"/>
    <s v="Por Ejecutar"/>
    <n v="1"/>
    <n v="1"/>
    <n v="1"/>
    <m/>
    <m/>
    <m/>
    <m/>
    <m/>
    <m/>
    <m/>
  </r>
  <r>
    <n v="12"/>
    <s v="OE1;PR_10;ACT_255"/>
    <x v="0"/>
    <s v="Fortalecer la Vigilancia."/>
    <x v="0"/>
    <n v="2"/>
    <s v="PAI"/>
    <x v="0"/>
    <s v="ACT_255"/>
    <s v="Proponer modificación a normas reglamentarias conjuntamente con el MinTransporte y la Oficina Jurídica"/>
    <x v="1"/>
    <n v="4.4642857142857152E-4"/>
    <x v="0"/>
    <n v="0"/>
    <n v="0"/>
    <n v="0"/>
    <s v="Por Ejecutar"/>
    <n v="0"/>
    <n v="0"/>
    <n v="0"/>
    <n v="3"/>
    <n v="3"/>
    <n v="1"/>
    <m/>
    <n v="0"/>
    <s v="Culminada"/>
    <n v="4.4642857142857152E-4"/>
  </r>
  <r>
    <n v="12"/>
    <s v="OE1;PR_10;ACT_255"/>
    <x v="0"/>
    <s v="Fortalecer la Vigilancia."/>
    <x v="0"/>
    <n v="2"/>
    <s v="PAI"/>
    <x v="0"/>
    <s v="ACT_255"/>
    <s v="Proponer modificación a normas reglamentarias conjuntamente con el MinTransporte y la Oficina Jurídica"/>
    <x v="1"/>
    <n v="4.4642857142857152E-4"/>
    <x v="1"/>
    <n v="0"/>
    <n v="0"/>
    <n v="0"/>
    <s v="Por Ejecutar"/>
    <n v="0"/>
    <n v="0"/>
    <n v="0"/>
    <m/>
    <m/>
    <m/>
    <m/>
    <m/>
    <m/>
    <m/>
  </r>
  <r>
    <n v="12"/>
    <s v="OE1;PR_10;ACT_255"/>
    <x v="0"/>
    <s v="Fortalecer la Vigilancia."/>
    <x v="0"/>
    <n v="2"/>
    <s v="PAI"/>
    <x v="0"/>
    <s v="ACT_255"/>
    <s v="Proponer modificación a normas reglamentarias conjuntamente con el MinTransporte y la Oficina Jurídica"/>
    <x v="1"/>
    <n v="4.4642857142857152E-4"/>
    <x v="2"/>
    <n v="0"/>
    <n v="0"/>
    <n v="0"/>
    <s v="Por Ejecutar"/>
    <n v="0"/>
    <n v="0"/>
    <n v="0"/>
    <m/>
    <m/>
    <m/>
    <m/>
    <m/>
    <m/>
    <m/>
  </r>
  <r>
    <n v="12"/>
    <s v="OE1;PR_10;ACT_255"/>
    <x v="0"/>
    <s v="Fortalecer la Vigilancia."/>
    <x v="0"/>
    <n v="2"/>
    <s v="PAI"/>
    <x v="0"/>
    <s v="ACT_255"/>
    <s v="Proponer modificación a normas reglamentarias conjuntamente con el MinTransporte y la Oficina Jurídica"/>
    <x v="1"/>
    <n v="4.4642857142857152E-4"/>
    <x v="3"/>
    <n v="1"/>
    <n v="3"/>
    <n v="3"/>
    <s v="Culminada"/>
    <n v="1"/>
    <n v="3"/>
    <n v="3"/>
    <m/>
    <m/>
    <m/>
    <m/>
    <m/>
    <m/>
    <m/>
  </r>
  <r>
    <n v="12"/>
    <s v="OE1;PR_10;ACT_255"/>
    <x v="0"/>
    <s v="Fortalecer la Vigilancia."/>
    <x v="0"/>
    <n v="2"/>
    <s v="PAI"/>
    <x v="0"/>
    <s v="ACT_255"/>
    <s v="Proponer modificación a normas reglamentarias conjuntamente con el MinTransporte y la Oficina Jurídica"/>
    <x v="1"/>
    <n v="4.4642857142857152E-4"/>
    <x v="4"/>
    <n v="0"/>
    <n v="0"/>
    <n v="0"/>
    <s v="Por Ejecutar"/>
    <n v="1"/>
    <n v="3"/>
    <n v="3"/>
    <m/>
    <m/>
    <m/>
    <m/>
    <m/>
    <m/>
    <m/>
  </r>
  <r>
    <n v="12"/>
    <s v="OE1;PR_10;ACT_255"/>
    <x v="0"/>
    <s v="Fortalecer la Vigilancia."/>
    <x v="0"/>
    <n v="2"/>
    <s v="PAI"/>
    <x v="0"/>
    <s v="ACT_255"/>
    <s v="Proponer modificación a normas reglamentarias conjuntamente con el MinTransporte y la Oficina Jurídica"/>
    <x v="1"/>
    <n v="4.4642857142857152E-4"/>
    <x v="5"/>
    <n v="0"/>
    <n v="0"/>
    <n v="0"/>
    <s v="Por Ejecutar"/>
    <n v="1"/>
    <n v="3"/>
    <n v="3"/>
    <m/>
    <m/>
    <m/>
    <m/>
    <m/>
    <m/>
    <m/>
  </r>
  <r>
    <n v="12"/>
    <s v="OE1;PR_10;ACT_255"/>
    <x v="0"/>
    <s v="Fortalecer la Vigilancia."/>
    <x v="0"/>
    <n v="2"/>
    <s v="PAI"/>
    <x v="0"/>
    <s v="ACT_255"/>
    <s v="Proponer modificación a normas reglamentarias conjuntamente con el MinTransporte y la Oficina Jurídica"/>
    <x v="1"/>
    <n v="4.4642857142857152E-4"/>
    <x v="6"/>
    <n v="0"/>
    <n v="0"/>
    <n v="0"/>
    <s v="Por Ejecutar"/>
    <n v="1"/>
    <n v="3"/>
    <n v="3"/>
    <m/>
    <m/>
    <m/>
    <m/>
    <m/>
    <m/>
    <m/>
  </r>
  <r>
    <n v="12"/>
    <s v="OE1;PR_10;ACT_255"/>
    <x v="0"/>
    <s v="Fortalecer la Vigilancia."/>
    <x v="0"/>
    <n v="2"/>
    <s v="PAI"/>
    <x v="0"/>
    <s v="ACT_255"/>
    <s v="Proponer modificación a normas reglamentarias conjuntamente con el MinTransporte y la Oficina Jurídica"/>
    <x v="1"/>
    <n v="4.4642857142857152E-4"/>
    <x v="7"/>
    <n v="1"/>
    <n v="0"/>
    <n v="0"/>
    <s v="Por Ejecutar"/>
    <n v="2"/>
    <n v="3"/>
    <n v="1.5"/>
    <m/>
    <m/>
    <m/>
    <m/>
    <m/>
    <m/>
    <m/>
  </r>
  <r>
    <n v="12"/>
    <s v="OE1;PR_10;ACT_255"/>
    <x v="0"/>
    <s v="Fortalecer la Vigilancia."/>
    <x v="0"/>
    <n v="2"/>
    <s v="PAI"/>
    <x v="0"/>
    <s v="ACT_255"/>
    <s v="Proponer modificación a normas reglamentarias conjuntamente con el MinTransporte y la Oficina Jurídica"/>
    <x v="1"/>
    <n v="4.4642857142857152E-4"/>
    <x v="8"/>
    <n v="0"/>
    <n v="0"/>
    <n v="0"/>
    <s v="Por Ejecutar"/>
    <n v="2"/>
    <n v="3"/>
    <n v="1.5"/>
    <m/>
    <m/>
    <m/>
    <m/>
    <m/>
    <m/>
    <m/>
  </r>
  <r>
    <n v="12"/>
    <s v="OE1;PR_10;ACT_255"/>
    <x v="0"/>
    <s v="Fortalecer la Vigilancia."/>
    <x v="0"/>
    <n v="2"/>
    <s v="PAI"/>
    <x v="0"/>
    <s v="ACT_255"/>
    <s v="Proponer modificación a normas reglamentarias conjuntamente con el MinTransporte y la Oficina Jurídica"/>
    <x v="1"/>
    <n v="4.4642857142857152E-4"/>
    <x v="9"/>
    <n v="0"/>
    <n v="0"/>
    <n v="0"/>
    <s v="Por Ejecutar"/>
    <n v="2"/>
    <n v="3"/>
    <n v="1.5"/>
    <m/>
    <m/>
    <m/>
    <m/>
    <m/>
    <m/>
    <m/>
  </r>
  <r>
    <n v="12"/>
    <s v="OE1;PR_10;ACT_255"/>
    <x v="0"/>
    <s v="Fortalecer la Vigilancia."/>
    <x v="0"/>
    <n v="2"/>
    <s v="PAI"/>
    <x v="0"/>
    <s v="ACT_255"/>
    <s v="Proponer modificación a normas reglamentarias conjuntamente con el MinTransporte y la Oficina Jurídica"/>
    <x v="1"/>
    <n v="4.4642857142857152E-4"/>
    <x v="10"/>
    <n v="0"/>
    <n v="0"/>
    <n v="0"/>
    <s v="Por Ejecutar"/>
    <n v="2"/>
    <n v="3"/>
    <n v="1.5"/>
    <m/>
    <m/>
    <m/>
    <m/>
    <m/>
    <m/>
    <m/>
  </r>
  <r>
    <n v="12"/>
    <s v="OE1;PR_10;ACT_255"/>
    <x v="0"/>
    <s v="Fortalecer la Vigilancia."/>
    <x v="0"/>
    <n v="2"/>
    <s v="PAI"/>
    <x v="0"/>
    <s v="ACT_255"/>
    <s v="Proponer modificación a normas reglamentarias conjuntamente con el MinTransporte y la Oficina Jurídica"/>
    <x v="1"/>
    <n v="4.4642857142857152E-4"/>
    <x v="11"/>
    <n v="1"/>
    <n v="0"/>
    <n v="0"/>
    <s v="Por Ejecutar"/>
    <n v="3"/>
    <n v="3"/>
    <n v="1"/>
    <m/>
    <m/>
    <m/>
    <m/>
    <m/>
    <m/>
    <m/>
  </r>
  <r>
    <n v="13"/>
    <s v="OE1;PR_10;ACT_200"/>
    <x v="0"/>
    <s v="Fortalecer la Vigilancia."/>
    <x v="0"/>
    <n v="2"/>
    <s v="PAI"/>
    <x v="0"/>
    <s v="ACT_200"/>
    <s v="Implementar Modelo Integrado de Planeción y Gestión - Mipg en cada una de sus 7 dimensiones según corresponda"/>
    <x v="1"/>
    <n v="4.4642857142857152E-4"/>
    <x v="0"/>
    <n v="1"/>
    <n v="1"/>
    <n v="1"/>
    <s v="Culminada"/>
    <n v="1"/>
    <n v="1"/>
    <n v="1"/>
    <n v="9"/>
    <n v="9"/>
    <n v="1"/>
    <m/>
    <n v="0"/>
    <s v="Culminada"/>
    <n v="4.4642857142857152E-4"/>
  </r>
  <r>
    <n v="13"/>
    <s v="OE1;PR_10;ACT_200"/>
    <x v="0"/>
    <s v="Fortalecer la Vigilancia."/>
    <x v="0"/>
    <n v="2"/>
    <s v="PAI"/>
    <x v="0"/>
    <s v="ACT_200"/>
    <s v="Implementar Modelo Integrado de Planeción y Gestión - Mipg en cada una de sus 7 dimensiones según corresponda"/>
    <x v="1"/>
    <n v="4.4642857142857152E-4"/>
    <x v="1"/>
    <n v="2"/>
    <n v="2"/>
    <n v="1"/>
    <s v="Culminada"/>
    <n v="3"/>
    <n v="3"/>
    <n v="1"/>
    <m/>
    <m/>
    <m/>
    <m/>
    <m/>
    <m/>
    <m/>
  </r>
  <r>
    <n v="13"/>
    <s v="OE1;PR_10;ACT_200"/>
    <x v="0"/>
    <s v="Fortalecer la Vigilancia."/>
    <x v="0"/>
    <n v="2"/>
    <s v="PAI"/>
    <x v="0"/>
    <s v="ACT_200"/>
    <s v="Implementar Modelo Integrado de Planeción y Gestión - Mipg en cada una de sus 7 dimensiones según corresponda"/>
    <x v="1"/>
    <n v="4.4642857142857152E-4"/>
    <x v="2"/>
    <n v="1"/>
    <n v="1"/>
    <n v="1"/>
    <s v="Culminada"/>
    <n v="4"/>
    <n v="4"/>
    <n v="1"/>
    <m/>
    <m/>
    <m/>
    <m/>
    <m/>
    <m/>
    <m/>
  </r>
  <r>
    <n v="13"/>
    <s v="OE1;PR_10;ACT_200"/>
    <x v="0"/>
    <s v="Fortalecer la Vigilancia."/>
    <x v="0"/>
    <n v="2"/>
    <s v="PAI"/>
    <x v="0"/>
    <s v="ACT_200"/>
    <s v="Implementar Modelo Integrado de Planeción y Gestión - Mipg en cada una de sus 7 dimensiones según corresponda"/>
    <x v="1"/>
    <n v="4.4642857142857152E-4"/>
    <x v="3"/>
    <n v="2"/>
    <n v="2"/>
    <n v="1"/>
    <s v="Culminada"/>
    <n v="6"/>
    <n v="6"/>
    <n v="1"/>
    <m/>
    <m/>
    <m/>
    <m/>
    <m/>
    <m/>
    <m/>
  </r>
  <r>
    <n v="13"/>
    <s v="OE1;PR_10;ACT_200"/>
    <x v="0"/>
    <s v="Fortalecer la Vigilancia."/>
    <x v="0"/>
    <n v="2"/>
    <s v="PAI"/>
    <x v="0"/>
    <s v="ACT_200"/>
    <s v="Implementar Modelo Integrado de Planeción y Gestión - Mipg en cada una de sus 7 dimensiones según corresponda"/>
    <x v="1"/>
    <n v="4.4642857142857152E-4"/>
    <x v="4"/>
    <n v="1"/>
    <n v="1"/>
    <n v="1"/>
    <s v="Culminada"/>
    <n v="7"/>
    <n v="7"/>
    <n v="1"/>
    <m/>
    <m/>
    <m/>
    <m/>
    <m/>
    <m/>
    <m/>
  </r>
  <r>
    <n v="13"/>
    <s v="OE1;PR_10;ACT_200"/>
    <x v="0"/>
    <s v="Fortalecer la Vigilancia."/>
    <x v="0"/>
    <n v="2"/>
    <s v="PAI"/>
    <x v="0"/>
    <s v="ACT_200"/>
    <s v="Implementar Modelo Integrado de Planeción y Gestión - Mipg en cada una de sus 7 dimensiones según corresponda"/>
    <x v="1"/>
    <n v="4.4642857142857152E-4"/>
    <x v="5"/>
    <n v="2"/>
    <n v="2"/>
    <n v="1"/>
    <s v="Culminada"/>
    <n v="9"/>
    <n v="9"/>
    <n v="1"/>
    <m/>
    <m/>
    <m/>
    <m/>
    <m/>
    <m/>
    <m/>
  </r>
  <r>
    <n v="13"/>
    <s v="OE1;PR_10;ACT_200"/>
    <x v="0"/>
    <s v="Fortalecer la Vigilancia."/>
    <x v="0"/>
    <n v="2"/>
    <s v="PAI"/>
    <x v="0"/>
    <s v="ACT_200"/>
    <s v="Implementar Modelo Integrado de Planeción y Gestión - Mipg en cada una de sus 7 dimensiones según corresponda"/>
    <x v="1"/>
    <n v="4.4642857142857152E-4"/>
    <x v="6"/>
    <n v="0"/>
    <n v="0"/>
    <n v="0"/>
    <s v="Por Ejecutar"/>
    <n v="9"/>
    <n v="9"/>
    <n v="1"/>
    <m/>
    <m/>
    <m/>
    <m/>
    <m/>
    <m/>
    <m/>
  </r>
  <r>
    <n v="13"/>
    <s v="OE1;PR_10;ACT_200"/>
    <x v="0"/>
    <s v="Fortalecer la Vigilancia."/>
    <x v="0"/>
    <n v="2"/>
    <s v="PAI"/>
    <x v="0"/>
    <s v="ACT_200"/>
    <s v="Implementar Modelo Integrado de Planeción y Gestión - Mipg en cada una de sus 7 dimensiones según corresponda"/>
    <x v="1"/>
    <n v="4.4642857142857152E-4"/>
    <x v="7"/>
    <n v="0"/>
    <n v="0"/>
    <n v="0"/>
    <s v="Por Ejecutar"/>
    <n v="9"/>
    <n v="9"/>
    <n v="1"/>
    <m/>
    <m/>
    <m/>
    <m/>
    <m/>
    <m/>
    <m/>
  </r>
  <r>
    <n v="13"/>
    <s v="OE1;PR_10;ACT_200"/>
    <x v="0"/>
    <s v="Fortalecer la Vigilancia."/>
    <x v="0"/>
    <n v="2"/>
    <s v="PAI"/>
    <x v="0"/>
    <s v="ACT_200"/>
    <s v="Implementar Modelo Integrado de Planeción y Gestión - Mipg en cada una de sus 7 dimensiones según corresponda"/>
    <x v="1"/>
    <n v="4.4642857142857152E-4"/>
    <x v="8"/>
    <n v="0"/>
    <n v="0"/>
    <n v="0"/>
    <s v="Por Ejecutar"/>
    <n v="9"/>
    <n v="9"/>
    <n v="1"/>
    <m/>
    <m/>
    <m/>
    <m/>
    <m/>
    <m/>
    <m/>
  </r>
  <r>
    <n v="13"/>
    <s v="OE1;PR_10;ACT_200"/>
    <x v="0"/>
    <s v="Fortalecer la Vigilancia."/>
    <x v="0"/>
    <n v="2"/>
    <s v="PAI"/>
    <x v="0"/>
    <s v="ACT_200"/>
    <s v="Implementar Modelo Integrado de Planeción y Gestión - Mipg en cada una de sus 7 dimensiones según corresponda"/>
    <x v="1"/>
    <n v="4.4642857142857152E-4"/>
    <x v="9"/>
    <n v="0"/>
    <n v="0"/>
    <n v="0"/>
    <s v="Por Ejecutar"/>
    <n v="9"/>
    <n v="9"/>
    <n v="1"/>
    <m/>
    <m/>
    <m/>
    <m/>
    <m/>
    <m/>
    <m/>
  </r>
  <r>
    <n v="13"/>
    <s v="OE1;PR_10;ACT_200"/>
    <x v="0"/>
    <s v="Fortalecer la Vigilancia."/>
    <x v="0"/>
    <n v="2"/>
    <s v="PAI"/>
    <x v="0"/>
    <s v="ACT_200"/>
    <s v="Implementar Modelo Integrado de Planeción y Gestión - Mipg en cada una de sus 7 dimensiones según corresponda"/>
    <x v="1"/>
    <n v="4.4642857142857152E-4"/>
    <x v="10"/>
    <n v="0"/>
    <n v="0"/>
    <n v="0"/>
    <s v="Por Ejecutar"/>
    <n v="9"/>
    <n v="9"/>
    <n v="1"/>
    <m/>
    <m/>
    <m/>
    <m/>
    <m/>
    <m/>
    <m/>
  </r>
  <r>
    <n v="13"/>
    <s v="OE1;PR_10;ACT_200"/>
    <x v="0"/>
    <s v="Fortalecer la Vigilancia."/>
    <x v="0"/>
    <n v="2"/>
    <s v="PAI"/>
    <x v="0"/>
    <s v="ACT_200"/>
    <s v="Implementar Modelo Integrado de Planeción y Gestión - Mipg en cada una de sus 7 dimensiones según corresponda"/>
    <x v="1"/>
    <n v="4.4642857142857152E-4"/>
    <x v="11"/>
    <n v="0"/>
    <n v="0"/>
    <n v="0"/>
    <s v="Por Ejecutar"/>
    <n v="9"/>
    <n v="9"/>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0"/>
    <n v="19"/>
    <n v="19"/>
    <n v="1"/>
    <s v="Culminada"/>
    <n v="19"/>
    <n v="19"/>
    <n v="1"/>
    <n v="391"/>
    <n v="391"/>
    <n v="1"/>
    <m/>
    <n v="0"/>
    <s v="Culminada"/>
    <n v="4.4642857142857152E-4"/>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1"/>
    <n v="33"/>
    <n v="33"/>
    <n v="1"/>
    <s v="Culminada"/>
    <n v="52"/>
    <n v="52"/>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2"/>
    <n v="26"/>
    <n v="26"/>
    <n v="1"/>
    <s v="Culminada"/>
    <n v="78"/>
    <n v="78"/>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3"/>
    <n v="31"/>
    <n v="31"/>
    <n v="1"/>
    <s v="Culminada"/>
    <n v="109"/>
    <n v="109"/>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4"/>
    <n v="131"/>
    <n v="131"/>
    <n v="1"/>
    <s v="Culminada"/>
    <n v="240"/>
    <n v="240"/>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5"/>
    <n v="151"/>
    <n v="151"/>
    <n v="1"/>
    <s v="Culminada"/>
    <n v="391"/>
    <n v="391"/>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6"/>
    <n v="0"/>
    <n v="0"/>
    <n v="0"/>
    <s v="Por Ejecutar"/>
    <n v="391"/>
    <n v="391"/>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7"/>
    <n v="0"/>
    <n v="0"/>
    <n v="0"/>
    <s v="Por Ejecutar"/>
    <n v="391"/>
    <n v="391"/>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8"/>
    <n v="0"/>
    <n v="0"/>
    <n v="0"/>
    <s v="Por Ejecutar"/>
    <n v="391"/>
    <n v="391"/>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9"/>
    <n v="0"/>
    <n v="0"/>
    <n v="0"/>
    <s v="Por Ejecutar"/>
    <n v="391"/>
    <n v="391"/>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10"/>
    <n v="0"/>
    <n v="0"/>
    <n v="0"/>
    <s v="Por Ejecutar"/>
    <n v="391"/>
    <n v="391"/>
    <n v="1"/>
    <m/>
    <m/>
    <m/>
    <m/>
    <m/>
    <m/>
    <m/>
  </r>
  <r>
    <n v="14"/>
    <s v="OE1;PR_10;ACT_257"/>
    <x v="0"/>
    <s v="Fortalecer la Vigilancia."/>
    <x v="0"/>
    <n v="2"/>
    <s v="PAI"/>
    <x v="0"/>
    <s v="ACT_257"/>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1"/>
    <n v="4.4642857142857152E-4"/>
    <x v="11"/>
    <n v="0"/>
    <n v="0"/>
    <n v="0"/>
    <s v="Por Ejecutar"/>
    <n v="391"/>
    <n v="391"/>
    <n v="1"/>
    <m/>
    <m/>
    <m/>
    <m/>
    <m/>
    <m/>
    <m/>
  </r>
  <r>
    <n v="15"/>
    <s v="OE1;PR_10;ACT_250"/>
    <x v="0"/>
    <s v="Fortalecer la Vigilancia."/>
    <x v="0"/>
    <n v="2"/>
    <s v="PAI"/>
    <x v="0"/>
    <s v="ACT_250"/>
    <s v="Planear y gestionar las actividades necesarias para dar cumplimiento a las tematicas asignadas por el Señora Superintendente"/>
    <x v="3"/>
    <n v="4.4642857142857152E-4"/>
    <x v="0"/>
    <n v="8"/>
    <n v="8"/>
    <n v="1"/>
    <s v="Culminada"/>
    <n v="8"/>
    <n v="8"/>
    <n v="1"/>
    <n v="54"/>
    <n v="54"/>
    <n v="1"/>
    <m/>
    <n v="0"/>
    <s v="Culminada"/>
    <n v="4.4642857142857152E-4"/>
  </r>
  <r>
    <n v="15"/>
    <s v="OE1;PR_10;ACT_250"/>
    <x v="0"/>
    <s v="Fortalecer la Vigilancia."/>
    <x v="0"/>
    <n v="2"/>
    <s v="PAI"/>
    <x v="0"/>
    <s v="ACT_250"/>
    <s v="Planear y gestionar las actividades necesarias para dar cumplimiento a las tematicas asignadas por el Señora Superintendente"/>
    <x v="3"/>
    <n v="4.4642857142857152E-4"/>
    <x v="1"/>
    <n v="16"/>
    <n v="16"/>
    <n v="1"/>
    <s v="Culminada"/>
    <n v="24"/>
    <n v="24"/>
    <n v="1"/>
    <m/>
    <m/>
    <m/>
    <m/>
    <m/>
    <m/>
    <m/>
  </r>
  <r>
    <n v="15"/>
    <s v="OE1;PR_10;ACT_250"/>
    <x v="0"/>
    <s v="Fortalecer la Vigilancia."/>
    <x v="0"/>
    <n v="2"/>
    <s v="PAI"/>
    <x v="0"/>
    <s v="ACT_250"/>
    <s v="Planear y gestionar las actividades necesarias para dar cumplimiento a las tematicas asignadas por el Señora Superintendente"/>
    <x v="3"/>
    <n v="4.4642857142857152E-4"/>
    <x v="2"/>
    <n v="13"/>
    <n v="13"/>
    <n v="1"/>
    <s v="Culminada"/>
    <n v="37"/>
    <n v="37"/>
    <n v="1"/>
    <m/>
    <m/>
    <m/>
    <m/>
    <m/>
    <m/>
    <m/>
  </r>
  <r>
    <n v="15"/>
    <s v="OE1;PR_10;ACT_250"/>
    <x v="0"/>
    <s v="Fortalecer la Vigilancia."/>
    <x v="0"/>
    <n v="2"/>
    <s v="PAI"/>
    <x v="0"/>
    <s v="ACT_250"/>
    <s v="Planear y gestionar las actividades necesarias para dar cumplimiento a las tematicas asignadas por el Señora Superintendente"/>
    <x v="3"/>
    <n v="4.4642857142857152E-4"/>
    <x v="3"/>
    <n v="17"/>
    <n v="17"/>
    <n v="1"/>
    <s v="Culminada"/>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4"/>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5"/>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6"/>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7"/>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8"/>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9"/>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10"/>
    <n v="0"/>
    <n v="0"/>
    <n v="0"/>
    <s v="Por Ejecutar"/>
    <n v="54"/>
    <n v="54"/>
    <n v="1"/>
    <m/>
    <m/>
    <m/>
    <m/>
    <m/>
    <m/>
    <m/>
  </r>
  <r>
    <n v="15"/>
    <s v="OE1;PR_10;ACT_250"/>
    <x v="0"/>
    <s v="Fortalecer la Vigilancia."/>
    <x v="0"/>
    <n v="2"/>
    <s v="PAI"/>
    <x v="0"/>
    <s v="ACT_250"/>
    <s v="Planear y gestionar las actividades necesarias para dar cumplimiento a las tematicas asignadas por el Señora Superintendente"/>
    <x v="3"/>
    <n v="4.4642857142857152E-4"/>
    <x v="11"/>
    <n v="0"/>
    <n v="0"/>
    <n v="0"/>
    <s v="Por Ejecutar"/>
    <n v="54"/>
    <n v="54"/>
    <n v="1"/>
    <m/>
    <m/>
    <m/>
    <m/>
    <m/>
    <m/>
    <m/>
  </r>
  <r>
    <n v="16"/>
    <s v="OE1;PR_10;ACT_251"/>
    <x v="0"/>
    <s v="Fortalecer la Vigilancia."/>
    <x v="0"/>
    <n v="2"/>
    <s v="PAI"/>
    <x v="0"/>
    <s v="ACT_251"/>
    <s v="Planear y gestionar las actividades necesarias para dar cumplimiento a las tematicas asignadas por el Señora Superintendente"/>
    <x v="3"/>
    <n v="4.4642857142857152E-4"/>
    <x v="0"/>
    <n v="8"/>
    <n v="8"/>
    <n v="1"/>
    <s v="Culminada"/>
    <n v="8"/>
    <n v="8"/>
    <n v="1"/>
    <n v="72"/>
    <n v="72"/>
    <n v="1"/>
    <m/>
    <n v="0"/>
    <s v="Culminada"/>
    <n v="4.4642857142857152E-4"/>
  </r>
  <r>
    <n v="16"/>
    <s v="OE1;PR_10;ACT_251"/>
    <x v="0"/>
    <s v="Fortalecer la Vigilancia."/>
    <x v="0"/>
    <n v="2"/>
    <s v="PAI"/>
    <x v="0"/>
    <s v="ACT_251"/>
    <s v="Planear y gestionar las actividades necesarias para dar cumplimiento a las tematicas asignadas por el Señora Superintendente"/>
    <x v="3"/>
    <n v="4.4642857142857152E-4"/>
    <x v="1"/>
    <n v="18"/>
    <n v="18"/>
    <n v="1"/>
    <s v="Culminada"/>
    <n v="26"/>
    <n v="26"/>
    <n v="1"/>
    <m/>
    <m/>
    <m/>
    <m/>
    <m/>
    <m/>
    <m/>
  </r>
  <r>
    <n v="16"/>
    <s v="OE1;PR_10;ACT_251"/>
    <x v="0"/>
    <s v="Fortalecer la Vigilancia."/>
    <x v="0"/>
    <n v="2"/>
    <s v="PAI"/>
    <x v="0"/>
    <s v="ACT_251"/>
    <s v="Planear y gestionar las actividades necesarias para dar cumplimiento a las tematicas asignadas por el Señora Superintendente"/>
    <x v="3"/>
    <n v="4.4642857142857152E-4"/>
    <x v="2"/>
    <n v="17"/>
    <n v="17"/>
    <n v="1"/>
    <s v="Culminada"/>
    <n v="43"/>
    <n v="43"/>
    <n v="1"/>
    <m/>
    <m/>
    <m/>
    <m/>
    <m/>
    <m/>
    <m/>
  </r>
  <r>
    <n v="16"/>
    <s v="OE1;PR_10;ACT_251"/>
    <x v="0"/>
    <s v="Fortalecer la Vigilancia."/>
    <x v="0"/>
    <n v="2"/>
    <s v="PAI"/>
    <x v="0"/>
    <s v="ACT_251"/>
    <s v="Planear y gestionar las actividades necesarias para dar cumplimiento a las tematicas asignadas por el Señora Superintendente"/>
    <x v="3"/>
    <n v="4.4642857142857152E-4"/>
    <x v="3"/>
    <n v="19"/>
    <n v="19"/>
    <n v="1"/>
    <s v="Culminada"/>
    <n v="62"/>
    <n v="62"/>
    <n v="1"/>
    <m/>
    <m/>
    <m/>
    <m/>
    <m/>
    <m/>
    <m/>
  </r>
  <r>
    <n v="16"/>
    <s v="OE1;PR_10;ACT_251"/>
    <x v="0"/>
    <s v="Fortalecer la Vigilancia."/>
    <x v="0"/>
    <n v="2"/>
    <s v="PAI"/>
    <x v="0"/>
    <s v="ACT_251"/>
    <s v="Planear y gestionar las actividades necesarias para dar cumplimiento a las tematicas asignadas por el Señora Superintendente"/>
    <x v="3"/>
    <n v="4.4642857142857152E-4"/>
    <x v="4"/>
    <n v="4"/>
    <n v="4"/>
    <n v="1"/>
    <s v="Culminada"/>
    <n v="66"/>
    <n v="66"/>
    <n v="1"/>
    <m/>
    <m/>
    <m/>
    <m/>
    <m/>
    <m/>
    <m/>
  </r>
  <r>
    <n v="16"/>
    <s v="OE1;PR_10;ACT_251"/>
    <x v="0"/>
    <s v="Fortalecer la Vigilancia."/>
    <x v="0"/>
    <n v="2"/>
    <s v="PAI"/>
    <x v="0"/>
    <s v="ACT_251"/>
    <s v="Planear y gestionar las actividades necesarias para dar cumplimiento a las tematicas asignadas por el Señora Superintendente"/>
    <x v="3"/>
    <n v="4.4642857142857152E-4"/>
    <x v="5"/>
    <n v="6"/>
    <n v="6"/>
    <n v="1"/>
    <s v="Culminada"/>
    <n v="72"/>
    <n v="72"/>
    <n v="1"/>
    <m/>
    <m/>
    <m/>
    <m/>
    <m/>
    <m/>
    <m/>
  </r>
  <r>
    <n v="16"/>
    <s v="OE1;PR_10;ACT_251"/>
    <x v="0"/>
    <s v="Fortalecer la Vigilancia."/>
    <x v="0"/>
    <n v="2"/>
    <s v="PAI"/>
    <x v="0"/>
    <s v="ACT_251"/>
    <s v="Planear y gestionar las actividades necesarias para dar cumplimiento a las tematicas asignadas por el Señora Superintendente"/>
    <x v="3"/>
    <n v="4.4642857142857152E-4"/>
    <x v="6"/>
    <n v="0"/>
    <n v="0"/>
    <n v="0"/>
    <s v="Por Ejecutar"/>
    <n v="72"/>
    <n v="72"/>
    <n v="1"/>
    <m/>
    <m/>
    <m/>
    <m/>
    <m/>
    <m/>
    <m/>
  </r>
  <r>
    <n v="16"/>
    <s v="OE1;PR_10;ACT_251"/>
    <x v="0"/>
    <s v="Fortalecer la Vigilancia."/>
    <x v="0"/>
    <n v="2"/>
    <s v="PAI"/>
    <x v="0"/>
    <s v="ACT_251"/>
    <s v="Planear y gestionar las actividades necesarias para dar cumplimiento a las tematicas asignadas por el Señora Superintendente"/>
    <x v="3"/>
    <n v="4.4642857142857152E-4"/>
    <x v="7"/>
    <n v="0"/>
    <n v="0"/>
    <n v="0"/>
    <s v="Por Ejecutar"/>
    <n v="72"/>
    <n v="72"/>
    <n v="1"/>
    <m/>
    <m/>
    <m/>
    <m/>
    <m/>
    <m/>
    <m/>
  </r>
  <r>
    <n v="16"/>
    <s v="OE1;PR_10;ACT_251"/>
    <x v="0"/>
    <s v="Fortalecer la Vigilancia."/>
    <x v="0"/>
    <n v="2"/>
    <s v="PAI"/>
    <x v="0"/>
    <s v="ACT_251"/>
    <s v="Planear y gestionar las actividades necesarias para dar cumplimiento a las tematicas asignadas por el Señora Superintendente"/>
    <x v="3"/>
    <n v="4.4642857142857152E-4"/>
    <x v="8"/>
    <n v="0"/>
    <n v="0"/>
    <n v="0"/>
    <s v="Por Ejecutar"/>
    <n v="72"/>
    <n v="72"/>
    <n v="1"/>
    <m/>
    <m/>
    <m/>
    <m/>
    <m/>
    <m/>
    <m/>
  </r>
  <r>
    <n v="16"/>
    <s v="OE1;PR_10;ACT_251"/>
    <x v="0"/>
    <s v="Fortalecer la Vigilancia."/>
    <x v="0"/>
    <n v="2"/>
    <s v="PAI"/>
    <x v="0"/>
    <s v="ACT_251"/>
    <s v="Planear y gestionar las actividades necesarias para dar cumplimiento a las tematicas asignadas por el Señora Superintendente"/>
    <x v="3"/>
    <n v="4.4642857142857152E-4"/>
    <x v="9"/>
    <n v="0"/>
    <n v="0"/>
    <n v="0"/>
    <s v="Por Ejecutar"/>
    <n v="72"/>
    <n v="72"/>
    <n v="1"/>
    <m/>
    <m/>
    <m/>
    <m/>
    <m/>
    <m/>
    <m/>
  </r>
  <r>
    <n v="16"/>
    <s v="OE1;PR_10;ACT_251"/>
    <x v="0"/>
    <s v="Fortalecer la Vigilancia."/>
    <x v="0"/>
    <n v="2"/>
    <s v="PAI"/>
    <x v="0"/>
    <s v="ACT_251"/>
    <s v="Planear y gestionar las actividades necesarias para dar cumplimiento a las tematicas asignadas por el Señora Superintendente"/>
    <x v="3"/>
    <n v="4.4642857142857152E-4"/>
    <x v="10"/>
    <n v="0"/>
    <n v="0"/>
    <n v="0"/>
    <s v="Por Ejecutar"/>
    <n v="72"/>
    <n v="72"/>
    <n v="1"/>
    <m/>
    <m/>
    <m/>
    <m/>
    <m/>
    <m/>
    <m/>
  </r>
  <r>
    <n v="16"/>
    <s v="OE1;PR_10;ACT_251"/>
    <x v="0"/>
    <s v="Fortalecer la Vigilancia."/>
    <x v="0"/>
    <n v="2"/>
    <s v="PAI"/>
    <x v="0"/>
    <s v="ACT_251"/>
    <s v="Planear y gestionar las actividades necesarias para dar cumplimiento a las tematicas asignadas por el Señora Superintendente"/>
    <x v="3"/>
    <n v="4.4642857142857152E-4"/>
    <x v="11"/>
    <n v="0"/>
    <n v="0"/>
    <n v="0"/>
    <s v="Por Ejecutar"/>
    <n v="72"/>
    <n v="72"/>
    <n v="1"/>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0"/>
    <n v="39"/>
    <n v="37"/>
    <n v="0.94871794871794868"/>
    <s v="Gestionado"/>
    <n v="39"/>
    <n v="37"/>
    <n v="0.94871794871794868"/>
    <n v="305"/>
    <n v="285"/>
    <n v="0.93442622950819676"/>
    <m/>
    <n v="6.557377049180324E-2"/>
    <s v="Gestionado"/>
    <n v="4.1715456674473077E-4"/>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1"/>
    <n v="78"/>
    <n v="77"/>
    <n v="0.98717948717948723"/>
    <s v="Culminada"/>
    <n v="117"/>
    <n v="114"/>
    <n v="0.97435897435897434"/>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2"/>
    <n v="40"/>
    <n v="36"/>
    <n v="0.9"/>
    <s v="Gestionado"/>
    <n v="157"/>
    <n v="150"/>
    <n v="0.95541401273885351"/>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3"/>
    <n v="28"/>
    <n v="25"/>
    <n v="0.8928571428571429"/>
    <s v="Gestionado"/>
    <n v="185"/>
    <n v="175"/>
    <n v="0.94594594594594594"/>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4"/>
    <n v="120"/>
    <n v="110"/>
    <n v="0.91666666666666663"/>
    <s v="Gestionado"/>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5"/>
    <n v="0"/>
    <n v="0"/>
    <n v="0"/>
    <s v="Por Ejecutar"/>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6"/>
    <n v="0"/>
    <n v="0"/>
    <n v="0"/>
    <s v="Por Ejecutar"/>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7"/>
    <n v="0"/>
    <n v="0"/>
    <n v="0"/>
    <s v="Por Ejecutar"/>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8"/>
    <n v="0"/>
    <n v="0"/>
    <n v="0"/>
    <s v="Por Ejecutar"/>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9"/>
    <n v="0"/>
    <n v="0"/>
    <n v="0"/>
    <s v="Por Ejecutar"/>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10"/>
    <n v="0"/>
    <n v="0"/>
    <n v="0"/>
    <s v="Por Ejecutar"/>
    <n v="305"/>
    <n v="285"/>
    <n v="0.93442622950819676"/>
    <m/>
    <m/>
    <m/>
    <m/>
    <m/>
    <m/>
    <m/>
  </r>
  <r>
    <n v="17"/>
    <s v="OE1;PR_10;ACT_03"/>
    <x v="0"/>
    <s v="Fortalecer la Vigilancia."/>
    <x v="0"/>
    <n v="2"/>
    <s v="PAI"/>
    <x v="0"/>
    <s v="ACT_0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3"/>
    <n v="4.4642857142857152E-4"/>
    <x v="11"/>
    <n v="0"/>
    <n v="0"/>
    <n v="0"/>
    <s v="Por Ejecutar"/>
    <n v="305"/>
    <n v="285"/>
    <n v="0.93442622950819676"/>
    <m/>
    <m/>
    <m/>
    <m/>
    <m/>
    <m/>
    <m/>
  </r>
  <r>
    <n v="18"/>
    <s v="OE4;PR_09;ACT_04"/>
    <x v="1"/>
    <s v="Fortalecer la presencia en las regionales."/>
    <x v="1"/>
    <n v="1"/>
    <s v="PEI"/>
    <x v="1"/>
    <s v="ACT_04"/>
    <s v="9.1 Efectuar presencia regional"/>
    <x v="3"/>
    <n v="4.4642857142857152E-4"/>
    <x v="0"/>
    <n v="0.63"/>
    <n v="0.63"/>
    <n v="1"/>
    <s v="Culminada"/>
    <n v="0.63"/>
    <n v="0.63"/>
    <n v="1"/>
    <n v="0.88000000000000012"/>
    <n v="0.83000000000000007"/>
    <n v="0.94318181818181812"/>
    <m/>
    <n v="5.6818181818181879E-2"/>
    <s v="Gestionado"/>
    <n v="4.2106331168831177E-4"/>
  </r>
  <r>
    <n v="18"/>
    <s v="OE4;PR_09;ACT_04"/>
    <x v="1"/>
    <s v="Fortalecer la presencia en las regionales."/>
    <x v="1"/>
    <n v="1"/>
    <s v="PEI"/>
    <x v="1"/>
    <s v="ACT_04"/>
    <s v="9.1 Efectuar presencia regional"/>
    <x v="3"/>
    <n v="4.4642857142857152E-4"/>
    <x v="1"/>
    <n v="0"/>
    <n v="0"/>
    <n v="0"/>
    <s v="Por Ejecutar"/>
    <n v="0.63"/>
    <n v="0.63"/>
    <n v="1"/>
    <m/>
    <m/>
    <m/>
    <m/>
    <m/>
    <m/>
    <m/>
  </r>
  <r>
    <n v="18"/>
    <s v="OE4;PR_09;ACT_04"/>
    <x v="1"/>
    <s v="Fortalecer la presencia en las regionales."/>
    <x v="1"/>
    <n v="1"/>
    <s v="PEI"/>
    <x v="1"/>
    <s v="ACT_04"/>
    <s v="9.1 Efectuar presencia regional"/>
    <x v="3"/>
    <n v="4.4642857142857152E-4"/>
    <x v="2"/>
    <n v="0"/>
    <n v="0"/>
    <n v="0"/>
    <s v="Por Ejecutar"/>
    <n v="0.63"/>
    <n v="0.63"/>
    <n v="1"/>
    <m/>
    <m/>
    <m/>
    <m/>
    <m/>
    <m/>
    <m/>
  </r>
  <r>
    <n v="18"/>
    <s v="OE4;PR_09;ACT_04"/>
    <x v="1"/>
    <s v="Fortalecer la presencia en las regionales."/>
    <x v="1"/>
    <n v="1"/>
    <s v="PEI"/>
    <x v="1"/>
    <s v="ACT_04"/>
    <s v="9.1 Efectuar presencia regional"/>
    <x v="3"/>
    <n v="4.4642857142857152E-4"/>
    <x v="3"/>
    <n v="0.2"/>
    <n v="0.2"/>
    <n v="1"/>
    <s v="Culminada"/>
    <n v="0.83000000000000007"/>
    <n v="0.83000000000000007"/>
    <n v="1"/>
    <m/>
    <m/>
    <m/>
    <m/>
    <m/>
    <m/>
    <m/>
  </r>
  <r>
    <n v="18"/>
    <s v="OE4;PR_09;ACT_04"/>
    <x v="1"/>
    <s v="Fortalecer la presencia en las regionales."/>
    <x v="1"/>
    <n v="1"/>
    <s v="PEI"/>
    <x v="1"/>
    <s v="ACT_04"/>
    <s v="9.1 Efectuar presencia regional"/>
    <x v="3"/>
    <n v="4.4642857142857152E-4"/>
    <x v="4"/>
    <n v="0"/>
    <n v="0"/>
    <n v="0"/>
    <s v="Por Ejecutar"/>
    <n v="0.83000000000000007"/>
    <n v="0.83000000000000007"/>
    <n v="1"/>
    <m/>
    <m/>
    <m/>
    <m/>
    <m/>
    <m/>
    <m/>
  </r>
  <r>
    <n v="18"/>
    <s v="OE4;PR_09;ACT_04"/>
    <x v="1"/>
    <s v="Fortalecer la presencia en las regionales."/>
    <x v="1"/>
    <n v="1"/>
    <s v="PEI"/>
    <x v="1"/>
    <s v="ACT_04"/>
    <s v="9.1 Efectuar presencia regional"/>
    <x v="3"/>
    <n v="4.4642857142857152E-4"/>
    <x v="5"/>
    <n v="0"/>
    <n v="0"/>
    <n v="0"/>
    <s v="Por Ejecutar"/>
    <n v="0.83000000000000007"/>
    <n v="0.83000000000000007"/>
    <n v="1"/>
    <m/>
    <m/>
    <m/>
    <m/>
    <m/>
    <m/>
    <m/>
  </r>
  <r>
    <n v="18"/>
    <s v="OE4;PR_09;ACT_04"/>
    <x v="1"/>
    <s v="Fortalecer la presencia en las regionales."/>
    <x v="1"/>
    <n v="1"/>
    <s v="PEI"/>
    <x v="1"/>
    <s v="ACT_04"/>
    <s v="9.1 Efectuar presencia regional"/>
    <x v="3"/>
    <n v="4.4642857142857152E-4"/>
    <x v="6"/>
    <n v="0"/>
    <n v="0"/>
    <n v="0"/>
    <s v="Por Ejecutar"/>
    <n v="0.83000000000000007"/>
    <n v="0.83000000000000007"/>
    <n v="1"/>
    <m/>
    <m/>
    <m/>
    <m/>
    <m/>
    <m/>
    <m/>
  </r>
  <r>
    <n v="18"/>
    <s v="OE4;PR_09;ACT_04"/>
    <x v="1"/>
    <s v="Fortalecer la presencia en las regionales."/>
    <x v="1"/>
    <n v="1"/>
    <s v="PEI"/>
    <x v="1"/>
    <s v="ACT_04"/>
    <s v="9.1 Efectuar presencia regional"/>
    <x v="3"/>
    <n v="4.4642857142857152E-4"/>
    <x v="7"/>
    <n v="0.05"/>
    <n v="0"/>
    <n v="0"/>
    <s v="Por Ejecutar"/>
    <n v="0.88000000000000012"/>
    <n v="0.83000000000000007"/>
    <n v="0.94318181818181812"/>
    <m/>
    <m/>
    <m/>
    <m/>
    <m/>
    <m/>
    <m/>
  </r>
  <r>
    <n v="18"/>
    <s v="OE4;PR_09;ACT_04"/>
    <x v="1"/>
    <s v="Fortalecer la presencia en las regionales."/>
    <x v="1"/>
    <n v="1"/>
    <s v="PEI"/>
    <x v="1"/>
    <s v="ACT_04"/>
    <s v="9.1 Efectuar presencia regional"/>
    <x v="3"/>
    <n v="4.4642857142857152E-4"/>
    <x v="8"/>
    <n v="0"/>
    <n v="0"/>
    <n v="0"/>
    <s v="Por Ejecutar"/>
    <n v="0.88000000000000012"/>
    <n v="0.83000000000000007"/>
    <n v="0.94318181818181812"/>
    <m/>
    <m/>
    <m/>
    <m/>
    <m/>
    <m/>
    <m/>
  </r>
  <r>
    <n v="18"/>
    <s v="OE4;PR_09;ACT_04"/>
    <x v="1"/>
    <s v="Fortalecer la presencia en las regionales."/>
    <x v="1"/>
    <n v="1"/>
    <s v="PEI"/>
    <x v="1"/>
    <s v="ACT_04"/>
    <s v="9.1 Efectuar presencia regional"/>
    <x v="3"/>
    <n v="4.4642857142857152E-4"/>
    <x v="9"/>
    <n v="0"/>
    <n v="0"/>
    <n v="0"/>
    <s v="Por Ejecutar"/>
    <n v="0.88000000000000012"/>
    <n v="0.83000000000000007"/>
    <n v="0.94318181818181812"/>
    <m/>
    <m/>
    <m/>
    <m/>
    <m/>
    <m/>
    <m/>
  </r>
  <r>
    <n v="18"/>
    <s v="OE4;PR_09;ACT_04"/>
    <x v="1"/>
    <s v="Fortalecer la presencia en las regionales."/>
    <x v="1"/>
    <n v="1"/>
    <s v="PEI"/>
    <x v="1"/>
    <s v="ACT_04"/>
    <s v="9.1 Efectuar presencia regional"/>
    <x v="3"/>
    <n v="4.4642857142857152E-4"/>
    <x v="10"/>
    <n v="0"/>
    <n v="0"/>
    <n v="0"/>
    <s v="Por Ejecutar"/>
    <n v="0.88000000000000012"/>
    <n v="0.83000000000000007"/>
    <n v="0.94318181818181812"/>
    <m/>
    <m/>
    <m/>
    <m/>
    <m/>
    <m/>
    <m/>
  </r>
  <r>
    <n v="18"/>
    <s v="OE4;PR_09;ACT_04"/>
    <x v="1"/>
    <s v="Fortalecer la presencia en las regionales."/>
    <x v="1"/>
    <n v="1"/>
    <s v="PEI"/>
    <x v="1"/>
    <s v="ACT_04"/>
    <s v="9.1 Efectuar presencia regional"/>
    <x v="3"/>
    <n v="4.4642857142857152E-4"/>
    <x v="11"/>
    <n v="0"/>
    <n v="0"/>
    <n v="0"/>
    <s v="Por Ejecutar"/>
    <n v="0.88000000000000012"/>
    <n v="0.83000000000000007"/>
    <n v="0.94318181818181812"/>
    <m/>
    <m/>
    <m/>
    <m/>
    <m/>
    <m/>
    <m/>
  </r>
  <r>
    <n v="19"/>
    <s v="OE4;PR_09;ACT_05"/>
    <x v="1"/>
    <s v="Fortalecer la presencia en las regionales."/>
    <x v="1"/>
    <n v="2"/>
    <s v="PEI"/>
    <x v="1"/>
    <s v="ACT_05"/>
    <s v="9.2 Poner en marcha oficinas de la SPT"/>
    <x v="3"/>
    <n v="4.4642857142857152E-4"/>
    <x v="0"/>
    <n v="0"/>
    <n v="0"/>
    <n v="0"/>
    <s v="Por Ejecutar"/>
    <n v="0"/>
    <n v="0"/>
    <n v="0"/>
    <n v="7"/>
    <n v="7"/>
    <n v="1"/>
    <m/>
    <n v="0"/>
    <s v="Culminada"/>
    <n v="4.4642857142857152E-4"/>
  </r>
  <r>
    <n v="19"/>
    <s v="OE4;PR_09;ACT_05"/>
    <x v="1"/>
    <s v="Fortalecer la presencia en las regionales."/>
    <x v="1"/>
    <n v="2"/>
    <s v="PEI"/>
    <x v="1"/>
    <s v="ACT_05"/>
    <s v="9.2 Poner en marcha oficinas de la SPT"/>
    <x v="3"/>
    <n v="4.4642857142857152E-4"/>
    <x v="1"/>
    <n v="0"/>
    <n v="1"/>
    <n v="0"/>
    <s v="Por Ejecutar"/>
    <n v="0"/>
    <n v="1"/>
    <n v="0"/>
    <m/>
    <m/>
    <m/>
    <m/>
    <m/>
    <m/>
    <m/>
  </r>
  <r>
    <n v="19"/>
    <s v="OE4;PR_09;ACT_05"/>
    <x v="1"/>
    <s v="Fortalecer la presencia en las regionales."/>
    <x v="1"/>
    <n v="2"/>
    <s v="PEI"/>
    <x v="1"/>
    <s v="ACT_05"/>
    <s v="9.2 Poner en marcha oficinas de la SPT"/>
    <x v="3"/>
    <n v="4.4642857142857152E-4"/>
    <x v="2"/>
    <n v="2"/>
    <n v="1"/>
    <n v="0.5"/>
    <s v="En Tramite"/>
    <n v="2"/>
    <n v="2"/>
    <n v="1"/>
    <m/>
    <m/>
    <m/>
    <m/>
    <m/>
    <m/>
    <m/>
  </r>
  <r>
    <n v="19"/>
    <s v="OE4;PR_09;ACT_05"/>
    <x v="1"/>
    <s v="Fortalecer la presencia en las regionales."/>
    <x v="1"/>
    <n v="2"/>
    <s v="PEI"/>
    <x v="1"/>
    <s v="ACT_05"/>
    <s v="9.2 Poner en marcha oficinas de la SPT"/>
    <x v="3"/>
    <n v="4.4642857142857152E-4"/>
    <x v="3"/>
    <n v="2"/>
    <n v="2"/>
    <n v="1"/>
    <s v="Culminada"/>
    <n v="4"/>
    <n v="4"/>
    <n v="1"/>
    <m/>
    <m/>
    <m/>
    <m/>
    <m/>
    <m/>
    <m/>
  </r>
  <r>
    <n v="19"/>
    <s v="OE4;PR_09;ACT_05"/>
    <x v="1"/>
    <s v="Fortalecer la presencia en las regionales."/>
    <x v="1"/>
    <n v="2"/>
    <s v="PEI"/>
    <x v="1"/>
    <s v="ACT_05"/>
    <s v="9.2 Poner en marcha oficinas de la SPT"/>
    <x v="3"/>
    <n v="4.4642857142857152E-4"/>
    <x v="4"/>
    <n v="3"/>
    <n v="0"/>
    <n v="0"/>
    <s v="Por Ejecutar"/>
    <n v="7"/>
    <n v="4"/>
    <n v="0.5714285714285714"/>
    <m/>
    <m/>
    <m/>
    <m/>
    <m/>
    <m/>
    <m/>
  </r>
  <r>
    <n v="19"/>
    <s v="OE4;PR_09;ACT_05"/>
    <x v="1"/>
    <s v="Fortalecer la presencia en las regionales."/>
    <x v="1"/>
    <n v="2"/>
    <s v="PEI"/>
    <x v="1"/>
    <s v="ACT_05"/>
    <s v="9.2 Poner en marcha oficinas de la SPT"/>
    <x v="3"/>
    <n v="4.4642857142857152E-4"/>
    <x v="5"/>
    <n v="0"/>
    <n v="3"/>
    <n v="0"/>
    <s v="Por Ejecutar"/>
    <n v="7"/>
    <n v="7"/>
    <n v="1"/>
    <m/>
    <m/>
    <m/>
    <m/>
    <m/>
    <m/>
    <m/>
  </r>
  <r>
    <n v="19"/>
    <s v="OE4;PR_09;ACT_05"/>
    <x v="1"/>
    <s v="Fortalecer la presencia en las regionales."/>
    <x v="1"/>
    <n v="2"/>
    <s v="PEI"/>
    <x v="1"/>
    <s v="ACT_05"/>
    <s v="9.2 Poner en marcha oficinas de la SPT"/>
    <x v="3"/>
    <n v="4.4642857142857152E-4"/>
    <x v="6"/>
    <n v="0"/>
    <n v="0"/>
    <n v="0"/>
    <s v="Por Ejecutar"/>
    <n v="7"/>
    <n v="7"/>
    <n v="1"/>
    <m/>
    <m/>
    <m/>
    <m/>
    <m/>
    <m/>
    <m/>
  </r>
  <r>
    <n v="19"/>
    <s v="OE4;PR_09;ACT_05"/>
    <x v="1"/>
    <s v="Fortalecer la presencia en las regionales."/>
    <x v="1"/>
    <n v="2"/>
    <s v="PEI"/>
    <x v="1"/>
    <s v="ACT_05"/>
    <s v="9.2 Poner en marcha oficinas de la SPT"/>
    <x v="3"/>
    <n v="4.4642857142857152E-4"/>
    <x v="7"/>
    <n v="0"/>
    <n v="0"/>
    <n v="0"/>
    <s v="Por Ejecutar"/>
    <n v="7"/>
    <n v="7"/>
    <n v="1"/>
    <m/>
    <m/>
    <m/>
    <m/>
    <m/>
    <m/>
    <m/>
  </r>
  <r>
    <n v="19"/>
    <s v="OE4;PR_09;ACT_05"/>
    <x v="1"/>
    <s v="Fortalecer la presencia en las regionales."/>
    <x v="1"/>
    <n v="2"/>
    <s v="PEI"/>
    <x v="1"/>
    <s v="ACT_05"/>
    <s v="9.2 Poner en marcha oficinas de la SPT"/>
    <x v="3"/>
    <n v="4.4642857142857152E-4"/>
    <x v="8"/>
    <n v="0"/>
    <n v="0"/>
    <e v="#DIV/0!"/>
    <e v="#DIV/0!"/>
    <n v="7"/>
    <n v="7"/>
    <n v="1"/>
    <m/>
    <m/>
    <m/>
    <m/>
    <m/>
    <m/>
    <m/>
  </r>
  <r>
    <n v="19"/>
    <s v="OE4;PR_09;ACT_05"/>
    <x v="1"/>
    <s v="Fortalecer la presencia en las regionales."/>
    <x v="1"/>
    <n v="2"/>
    <s v="PEI"/>
    <x v="1"/>
    <s v="ACT_05"/>
    <s v="9.2 Poner en marcha oficinas de la SPT"/>
    <x v="3"/>
    <n v="4.4642857142857152E-4"/>
    <x v="9"/>
    <n v="0"/>
    <n v="0"/>
    <n v="0"/>
    <s v="Por Ejecutar"/>
    <n v="7"/>
    <n v="7"/>
    <n v="1"/>
    <m/>
    <m/>
    <m/>
    <m/>
    <m/>
    <m/>
    <m/>
  </r>
  <r>
    <n v="19"/>
    <s v="OE4;PR_09;ACT_05"/>
    <x v="1"/>
    <s v="Fortalecer la presencia en las regionales."/>
    <x v="1"/>
    <n v="2"/>
    <s v="PEI"/>
    <x v="1"/>
    <s v="ACT_05"/>
    <s v="9.2 Poner en marcha oficinas de la SPT"/>
    <x v="3"/>
    <n v="4.4642857142857152E-4"/>
    <x v="10"/>
    <n v="0"/>
    <n v="0"/>
    <n v="0"/>
    <s v="Por Ejecutar"/>
    <n v="7"/>
    <n v="7"/>
    <n v="1"/>
    <m/>
    <m/>
    <m/>
    <m/>
    <m/>
    <m/>
    <m/>
  </r>
  <r>
    <n v="19"/>
    <s v="OE4;PR_09;ACT_05"/>
    <x v="1"/>
    <s v="Fortalecer la presencia en las regionales."/>
    <x v="1"/>
    <n v="2"/>
    <s v="PEI"/>
    <x v="1"/>
    <s v="ACT_05"/>
    <s v="9.2 Poner en marcha oficinas de la SPT"/>
    <x v="3"/>
    <n v="4.4642857142857152E-4"/>
    <x v="11"/>
    <n v="0"/>
    <n v="0"/>
    <n v="0"/>
    <s v="Por Ejecutar"/>
    <n v="7"/>
    <n v="7"/>
    <n v="1"/>
    <m/>
    <m/>
    <m/>
    <m/>
    <m/>
    <m/>
    <m/>
  </r>
  <r>
    <n v="20"/>
    <s v="OE1;PR_03;ACT_06"/>
    <x v="0"/>
    <s v="Fortalecer la Vigilancia."/>
    <x v="2"/>
    <n v="1"/>
    <s v="PEI"/>
    <x v="2"/>
    <s v="ACT_06"/>
    <s v="3.1 Adelantar campaña a 10200 personas"/>
    <x v="3"/>
    <n v="4.4642857142857152E-4"/>
    <x v="0"/>
    <n v="2.8333333333333335E-2"/>
    <n v="2.8333000000000001E-2"/>
    <n v="0.99998823529411762"/>
    <s v="Culminada"/>
    <n v="2.8333333333333335E-2"/>
    <n v="2.8333000000000001E-2"/>
    <n v="0.99998823529411762"/>
    <n v="0.33999999999999991"/>
    <n v="0.14166500000000001"/>
    <n v="0.41666176470588251"/>
    <m/>
    <n v="0.58333823529411744"/>
    <s v="En Tramite"/>
    <n v="1.8600971638655473E-4"/>
  </r>
  <r>
    <n v="20"/>
    <s v="OE1;PR_03;ACT_06"/>
    <x v="0"/>
    <s v="Fortalecer la Vigilancia."/>
    <x v="2"/>
    <n v="1"/>
    <s v="PEI"/>
    <x v="2"/>
    <s v="ACT_06"/>
    <s v="3.1 Adelantar campaña a 10200 personas"/>
    <x v="3"/>
    <n v="4.4642857142857152E-4"/>
    <x v="1"/>
    <n v="2.8333333333333335E-2"/>
    <n v="2.8333000000000001E-2"/>
    <n v="0.99998823529411762"/>
    <s v="Culminada"/>
    <n v="5.6666666666666671E-2"/>
    <n v="5.6666000000000001E-2"/>
    <n v="0.99998823529411762"/>
    <m/>
    <m/>
    <m/>
    <m/>
    <m/>
    <m/>
    <m/>
  </r>
  <r>
    <n v="20"/>
    <s v="OE1;PR_03;ACT_06"/>
    <x v="0"/>
    <s v="Fortalecer la Vigilancia."/>
    <x v="2"/>
    <n v="1"/>
    <s v="PEI"/>
    <x v="2"/>
    <s v="ACT_06"/>
    <s v="3.1 Adelantar campaña a 10200 personas"/>
    <x v="3"/>
    <n v="4.4642857142857152E-4"/>
    <x v="2"/>
    <n v="2.8333333333333335E-2"/>
    <n v="2.8333000000000001E-2"/>
    <n v="0.99998823529411762"/>
    <s v="Culminada"/>
    <n v="8.5000000000000006E-2"/>
    <n v="8.4999000000000005E-2"/>
    <n v="0.99998823529411762"/>
    <m/>
    <m/>
    <m/>
    <m/>
    <m/>
    <m/>
    <m/>
  </r>
  <r>
    <n v="20"/>
    <s v="OE1;PR_03;ACT_06"/>
    <x v="0"/>
    <s v="Fortalecer la Vigilancia."/>
    <x v="2"/>
    <n v="1"/>
    <s v="PEI"/>
    <x v="2"/>
    <s v="ACT_06"/>
    <s v="3.1 Adelantar campaña a 10200 personas"/>
    <x v="3"/>
    <n v="4.4642857142857152E-4"/>
    <x v="3"/>
    <n v="2.8333333333333335E-2"/>
    <n v="2.8333000000000001E-2"/>
    <n v="0.99998823529411762"/>
    <s v="Culminada"/>
    <n v="0.11333333333333334"/>
    <n v="0.113332"/>
    <n v="0.99998823529411762"/>
    <m/>
    <m/>
    <m/>
    <m/>
    <m/>
    <m/>
    <m/>
  </r>
  <r>
    <n v="20"/>
    <s v="OE1;PR_03;ACT_06"/>
    <x v="0"/>
    <s v="Fortalecer la Vigilancia."/>
    <x v="2"/>
    <n v="1"/>
    <s v="PEI"/>
    <x v="2"/>
    <s v="ACT_06"/>
    <s v="3.1 Adelantar campaña a 10200 personas"/>
    <x v="3"/>
    <n v="4.4642857142857152E-4"/>
    <x v="4"/>
    <n v="2.8333333333333335E-2"/>
    <n v="2.8333000000000001E-2"/>
    <n v="0.99998823529411762"/>
    <s v="Culminada"/>
    <n v="0.14166666666666666"/>
    <n v="0.14166500000000001"/>
    <n v="0.99998823529411773"/>
    <m/>
    <m/>
    <m/>
    <m/>
    <m/>
    <m/>
    <m/>
  </r>
  <r>
    <n v="20"/>
    <s v="OE1;PR_03;ACT_06"/>
    <x v="0"/>
    <s v="Fortalecer la Vigilancia."/>
    <x v="2"/>
    <n v="1"/>
    <s v="PEI"/>
    <x v="2"/>
    <s v="ACT_06"/>
    <s v="3.1 Adelantar campaña a 10200 personas"/>
    <x v="3"/>
    <n v="4.4642857142857152E-4"/>
    <x v="5"/>
    <n v="2.8333333333333335E-2"/>
    <n v="0"/>
    <n v="0"/>
    <s v="Por Ejecutar"/>
    <n v="0.16999999999999998"/>
    <n v="0.14166500000000001"/>
    <n v="0.83332352941176491"/>
    <m/>
    <m/>
    <m/>
    <m/>
    <m/>
    <m/>
    <m/>
  </r>
  <r>
    <n v="20"/>
    <s v="OE1;PR_03;ACT_06"/>
    <x v="0"/>
    <s v="Fortalecer la Vigilancia."/>
    <x v="2"/>
    <n v="1"/>
    <s v="PEI"/>
    <x v="2"/>
    <s v="ACT_06"/>
    <s v="3.1 Adelantar campaña a 10200 personas"/>
    <x v="3"/>
    <n v="4.4642857142857152E-4"/>
    <x v="6"/>
    <n v="2.8333333333333335E-2"/>
    <n v="0"/>
    <n v="0"/>
    <s v="Por Ejecutar"/>
    <n v="0.19833333333333331"/>
    <n v="0.14166500000000001"/>
    <n v="0.71427731092436997"/>
    <m/>
    <m/>
    <m/>
    <m/>
    <m/>
    <m/>
    <m/>
  </r>
  <r>
    <n v="20"/>
    <s v="OE1;PR_03;ACT_06"/>
    <x v="0"/>
    <s v="Fortalecer la Vigilancia."/>
    <x v="2"/>
    <n v="1"/>
    <s v="PEI"/>
    <x v="2"/>
    <s v="ACT_06"/>
    <s v="3.1 Adelantar campaña a 10200 personas"/>
    <x v="3"/>
    <n v="4.4642857142857152E-4"/>
    <x v="7"/>
    <n v="2.8333333333333335E-2"/>
    <n v="0"/>
    <n v="0"/>
    <s v="Por Ejecutar"/>
    <n v="0.22666666666666663"/>
    <n v="0.14166500000000001"/>
    <n v="0.62499264705882374"/>
    <m/>
    <m/>
    <m/>
    <m/>
    <m/>
    <m/>
    <m/>
  </r>
  <r>
    <n v="20"/>
    <s v="OE1;PR_03;ACT_06"/>
    <x v="0"/>
    <s v="Fortalecer la Vigilancia."/>
    <x v="2"/>
    <n v="1"/>
    <s v="PEI"/>
    <x v="2"/>
    <s v="ACT_06"/>
    <s v="3.1 Adelantar campaña a 10200 personas"/>
    <x v="3"/>
    <n v="4.4642857142857152E-4"/>
    <x v="8"/>
    <n v="2.8333333333333335E-2"/>
    <n v="0"/>
    <n v="0"/>
    <s v="Por Ejecutar"/>
    <n v="0.25499999999999995"/>
    <n v="0.14166500000000001"/>
    <n v="0.55554901960784331"/>
    <m/>
    <m/>
    <m/>
    <m/>
    <m/>
    <m/>
    <m/>
  </r>
  <r>
    <n v="20"/>
    <s v="OE1;PR_03;ACT_06"/>
    <x v="0"/>
    <s v="Fortalecer la Vigilancia."/>
    <x v="2"/>
    <n v="1"/>
    <s v="PEI"/>
    <x v="2"/>
    <s v="ACT_06"/>
    <s v="3.1 Adelantar campaña a 10200 personas"/>
    <x v="3"/>
    <n v="4.4642857142857152E-4"/>
    <x v="9"/>
    <n v="2.8333333333333335E-2"/>
    <n v="0"/>
    <n v="0"/>
    <s v="Por Ejecutar"/>
    <n v="0.28333333333333327"/>
    <n v="0.14166500000000001"/>
    <n v="0.49999411764705898"/>
    <m/>
    <m/>
    <m/>
    <m/>
    <m/>
    <m/>
    <m/>
  </r>
  <r>
    <n v="20"/>
    <s v="OE1;PR_03;ACT_06"/>
    <x v="0"/>
    <s v="Fortalecer la Vigilancia."/>
    <x v="2"/>
    <n v="1"/>
    <s v="PEI"/>
    <x v="2"/>
    <s v="ACT_06"/>
    <s v="3.1 Adelantar campaña a 10200 personas"/>
    <x v="3"/>
    <n v="4.4642857142857152E-4"/>
    <x v="10"/>
    <n v="2.8333333333333335E-2"/>
    <n v="0"/>
    <n v="0"/>
    <s v="Por Ejecutar"/>
    <n v="0.31166666666666659"/>
    <n v="0.14166500000000001"/>
    <n v="0.4545401069518718"/>
    <m/>
    <m/>
    <m/>
    <m/>
    <m/>
    <m/>
    <m/>
  </r>
  <r>
    <n v="20"/>
    <s v="OE1;PR_03;ACT_06"/>
    <x v="0"/>
    <s v="Fortalecer la Vigilancia."/>
    <x v="2"/>
    <n v="1"/>
    <s v="PEI"/>
    <x v="2"/>
    <s v="ACT_06"/>
    <s v="3.1 Adelantar campaña a 10200 personas"/>
    <x v="3"/>
    <n v="4.4642857142857152E-4"/>
    <x v="11"/>
    <n v="2.8333333333333335E-2"/>
    <n v="0"/>
    <n v="0"/>
    <s v="Por Ejecutar"/>
    <n v="0.33999999999999991"/>
    <n v="0.14166500000000001"/>
    <n v="0.41666176470588251"/>
    <m/>
    <m/>
    <m/>
    <m/>
    <m/>
    <m/>
    <m/>
  </r>
  <r>
    <n v="21"/>
    <s v="OE1;PR_10;ACT_07"/>
    <x v="0"/>
    <s v="Fortalecer la Vigilancia."/>
    <x v="0"/>
    <n v="2"/>
    <s v="PAI"/>
    <x v="0"/>
    <s v="ACT_07"/>
    <s v="Capacitar a funcionarios y servidores uso red"/>
    <x v="3"/>
    <n v="4.4642857142857152E-4"/>
    <x v="0"/>
    <n v="75"/>
    <n v="75"/>
    <n v="1"/>
    <s v="Culminada"/>
    <n v="75"/>
    <n v="75"/>
    <n v="1"/>
    <n v="210"/>
    <n v="210"/>
    <n v="1"/>
    <m/>
    <n v="0"/>
    <s v="Culminada"/>
    <n v="4.4642857142857152E-4"/>
  </r>
  <r>
    <n v="21"/>
    <s v="OE1;PR_10;ACT_07"/>
    <x v="0"/>
    <s v="Fortalecer la Vigilancia."/>
    <x v="0"/>
    <n v="2"/>
    <s v="PAI"/>
    <x v="0"/>
    <s v="ACT_07"/>
    <s v="Capacitar a funcionarios y servidores uso red"/>
    <x v="3"/>
    <n v="4.4642857142857152E-4"/>
    <x v="1"/>
    <n v="75"/>
    <n v="75"/>
    <n v="1"/>
    <s v="Culminada"/>
    <n v="150"/>
    <n v="150"/>
    <n v="1"/>
    <m/>
    <m/>
    <m/>
    <m/>
    <m/>
    <m/>
    <m/>
  </r>
  <r>
    <n v="21"/>
    <s v="OE1;PR_10;ACT_07"/>
    <x v="0"/>
    <s v="Fortalecer la Vigilancia."/>
    <x v="0"/>
    <n v="2"/>
    <s v="PAI"/>
    <x v="0"/>
    <s v="ACT_07"/>
    <s v="Capacitar a funcionarios y servidores uso red"/>
    <x v="3"/>
    <n v="4.4642857142857152E-4"/>
    <x v="2"/>
    <n v="60"/>
    <n v="60"/>
    <n v="1"/>
    <s v="Culminada"/>
    <n v="210"/>
    <n v="210"/>
    <n v="1"/>
    <m/>
    <m/>
    <m/>
    <m/>
    <m/>
    <m/>
    <m/>
  </r>
  <r>
    <n v="21"/>
    <s v="OE1;PR_10;ACT_07"/>
    <x v="0"/>
    <s v="Fortalecer la Vigilancia."/>
    <x v="0"/>
    <n v="2"/>
    <s v="PAI"/>
    <x v="0"/>
    <s v="ACT_07"/>
    <s v="Capacitar a funcionarios y servidores uso red"/>
    <x v="3"/>
    <n v="4.4642857142857152E-4"/>
    <x v="3"/>
    <n v="0"/>
    <n v="0"/>
    <n v="0"/>
    <s v="Por Ejecutar"/>
    <n v="210"/>
    <n v="210"/>
    <n v="1"/>
    <m/>
    <m/>
    <m/>
    <m/>
    <m/>
    <m/>
    <m/>
  </r>
  <r>
    <n v="21"/>
    <s v="OE1;PR_10;ACT_07"/>
    <x v="0"/>
    <s v="Fortalecer la Vigilancia."/>
    <x v="0"/>
    <n v="2"/>
    <s v="PAI"/>
    <x v="0"/>
    <s v="ACT_07"/>
    <s v="Capacitar a funcionarios y servidores uso red"/>
    <x v="3"/>
    <n v="4.4642857142857152E-4"/>
    <x v="4"/>
    <n v="0"/>
    <n v="0"/>
    <n v="0"/>
    <s v="Por Ejecutar"/>
    <n v="210"/>
    <n v="210"/>
    <n v="1"/>
    <m/>
    <m/>
    <m/>
    <m/>
    <m/>
    <m/>
    <m/>
  </r>
  <r>
    <n v="21"/>
    <s v="OE1;PR_10;ACT_07"/>
    <x v="0"/>
    <s v="Fortalecer la Vigilancia."/>
    <x v="0"/>
    <n v="2"/>
    <s v="PAI"/>
    <x v="0"/>
    <s v="ACT_07"/>
    <s v="Capacitar a funcionarios y servidores uso red"/>
    <x v="3"/>
    <n v="4.4642857142857152E-4"/>
    <x v="5"/>
    <n v="0"/>
    <n v="0"/>
    <n v="0"/>
    <s v="Por Ejecutar"/>
    <n v="210"/>
    <n v="210"/>
    <n v="1"/>
    <m/>
    <m/>
    <m/>
    <m/>
    <m/>
    <m/>
    <m/>
  </r>
  <r>
    <n v="21"/>
    <s v="OE1;PR_10;ACT_07"/>
    <x v="0"/>
    <s v="Fortalecer la Vigilancia."/>
    <x v="0"/>
    <n v="2"/>
    <s v="PAI"/>
    <x v="0"/>
    <s v="ACT_07"/>
    <s v="Capacitar a funcionarios y servidores uso red"/>
    <x v="3"/>
    <n v="4.4642857142857152E-4"/>
    <x v="6"/>
    <n v="0"/>
    <n v="0"/>
    <n v="0"/>
    <s v="Por Ejecutar"/>
    <n v="210"/>
    <n v="210"/>
    <n v="1"/>
    <m/>
    <m/>
    <m/>
    <m/>
    <m/>
    <m/>
    <m/>
  </r>
  <r>
    <n v="21"/>
    <s v="OE1;PR_10;ACT_07"/>
    <x v="0"/>
    <s v="Fortalecer la Vigilancia."/>
    <x v="0"/>
    <n v="2"/>
    <s v="PAI"/>
    <x v="0"/>
    <s v="ACT_07"/>
    <s v="Capacitar a funcionarios y servidores uso red"/>
    <x v="3"/>
    <n v="4.4642857142857152E-4"/>
    <x v="7"/>
    <n v="0"/>
    <n v="0"/>
    <n v="0"/>
    <s v="Por Ejecutar"/>
    <n v="210"/>
    <n v="210"/>
    <n v="1"/>
    <m/>
    <m/>
    <m/>
    <m/>
    <m/>
    <m/>
    <m/>
  </r>
  <r>
    <n v="21"/>
    <s v="OE1;PR_10;ACT_07"/>
    <x v="0"/>
    <s v="Fortalecer la Vigilancia."/>
    <x v="0"/>
    <n v="2"/>
    <s v="PAI"/>
    <x v="0"/>
    <s v="ACT_07"/>
    <s v="Capacitar a funcionarios y servidores uso red"/>
    <x v="3"/>
    <n v="4.4642857142857152E-4"/>
    <x v="8"/>
    <n v="0"/>
    <n v="0"/>
    <n v="0"/>
    <s v="Por Ejecutar"/>
    <n v="210"/>
    <n v="210"/>
    <n v="1"/>
    <m/>
    <m/>
    <m/>
    <m/>
    <m/>
    <m/>
    <m/>
  </r>
  <r>
    <n v="21"/>
    <s v="OE1;PR_10;ACT_07"/>
    <x v="0"/>
    <s v="Fortalecer la Vigilancia."/>
    <x v="0"/>
    <n v="2"/>
    <s v="PAI"/>
    <x v="0"/>
    <s v="ACT_07"/>
    <s v="Capacitar a funcionarios y servidores uso red"/>
    <x v="3"/>
    <n v="4.4642857142857152E-4"/>
    <x v="9"/>
    <n v="0"/>
    <n v="0"/>
    <n v="0"/>
    <s v="Por Ejecutar"/>
    <n v="210"/>
    <n v="210"/>
    <n v="1"/>
    <m/>
    <m/>
    <m/>
    <m/>
    <m/>
    <m/>
    <m/>
  </r>
  <r>
    <n v="21"/>
    <s v="OE1;PR_10;ACT_07"/>
    <x v="0"/>
    <s v="Fortalecer la Vigilancia."/>
    <x v="0"/>
    <n v="2"/>
    <s v="PAI"/>
    <x v="0"/>
    <s v="ACT_07"/>
    <s v="Capacitar a funcionarios y servidores uso red"/>
    <x v="3"/>
    <n v="4.4642857142857152E-4"/>
    <x v="10"/>
    <n v="0"/>
    <n v="0"/>
    <n v="0"/>
    <s v="Por Ejecutar"/>
    <n v="210"/>
    <n v="210"/>
    <n v="1"/>
    <m/>
    <m/>
    <m/>
    <m/>
    <m/>
    <m/>
    <m/>
  </r>
  <r>
    <n v="21"/>
    <s v="OE1;PR_10;ACT_07"/>
    <x v="0"/>
    <s v="Fortalecer la Vigilancia."/>
    <x v="0"/>
    <n v="2"/>
    <s v="PAI"/>
    <x v="0"/>
    <s v="ACT_07"/>
    <s v="Capacitar a funcionarios y servidores uso red"/>
    <x v="3"/>
    <n v="4.4642857142857152E-4"/>
    <x v="11"/>
    <n v="0"/>
    <n v="0"/>
    <n v="0"/>
    <s v="Por Ejecutar"/>
    <n v="210"/>
    <n v="210"/>
    <n v="1"/>
    <m/>
    <m/>
    <m/>
    <m/>
    <m/>
    <m/>
    <m/>
  </r>
  <r>
    <n v="22"/>
    <s v="OE1;PR_10;ACT_08"/>
    <x v="0"/>
    <s v="Fortalecer la Vigilancia."/>
    <x v="0"/>
    <n v="2"/>
    <s v="PAI"/>
    <x v="0"/>
    <s v="ACT_08"/>
    <s v="Realizar campañas de comunicación  al usuario de transporte sobre sus derechos"/>
    <x v="3"/>
    <n v="4.4642857142857152E-4"/>
    <x v="0"/>
    <n v="415"/>
    <n v="428"/>
    <n v="1.0313253012048194"/>
    <s v="Culminada"/>
    <n v="415"/>
    <n v="428"/>
    <n v="1.0313253012048194"/>
    <n v="5075"/>
    <n v="1783"/>
    <n v="0.35133004926108374"/>
    <m/>
    <n v="0.6486699507389162"/>
    <s v="En Tramite"/>
    <n v="1.5684377199155528E-4"/>
  </r>
  <r>
    <n v="22"/>
    <s v="OE1;PR_10;ACT_08"/>
    <x v="0"/>
    <s v="Fortalecer la Vigilancia."/>
    <x v="0"/>
    <n v="2"/>
    <s v="PAI"/>
    <x v="0"/>
    <s v="ACT_08"/>
    <s v="Realizar campañas de comunicación  al usuario de transporte sobre sus derechos"/>
    <x v="3"/>
    <n v="4.4642857142857152E-4"/>
    <x v="1"/>
    <n v="315"/>
    <n v="315"/>
    <n v="1"/>
    <s v="Culminada"/>
    <n v="730"/>
    <n v="743"/>
    <n v="1.0178082191780822"/>
    <m/>
    <m/>
    <m/>
    <m/>
    <m/>
    <m/>
    <m/>
  </r>
  <r>
    <n v="22"/>
    <s v="OE1;PR_10;ACT_08"/>
    <x v="0"/>
    <s v="Fortalecer la Vigilancia."/>
    <x v="0"/>
    <n v="2"/>
    <s v="PAI"/>
    <x v="0"/>
    <s v="ACT_08"/>
    <s v="Realizar campañas de comunicación  al usuario de transporte sobre sus derechos"/>
    <x v="3"/>
    <n v="4.4642857142857152E-4"/>
    <x v="2"/>
    <n v="484"/>
    <n v="484"/>
    <n v="1"/>
    <s v="Culminada"/>
    <n v="1214"/>
    <n v="1227"/>
    <n v="1.0107084019769357"/>
    <m/>
    <m/>
    <m/>
    <m/>
    <m/>
    <m/>
    <m/>
  </r>
  <r>
    <n v="22"/>
    <s v="OE1;PR_10;ACT_08"/>
    <x v="0"/>
    <s v="Fortalecer la Vigilancia."/>
    <x v="0"/>
    <n v="2"/>
    <s v="PAI"/>
    <x v="0"/>
    <s v="ACT_08"/>
    <s v="Realizar campañas de comunicación  al usuario de transporte sobre sus derechos"/>
    <x v="3"/>
    <n v="4.4642857142857152E-4"/>
    <x v="3"/>
    <n v="556"/>
    <n v="556"/>
    <n v="1"/>
    <s v="Culminada"/>
    <n v="1770"/>
    <n v="1783"/>
    <n v="1.0073446327683615"/>
    <m/>
    <m/>
    <m/>
    <m/>
    <m/>
    <m/>
    <m/>
  </r>
  <r>
    <n v="22"/>
    <s v="OE1;PR_10;ACT_08"/>
    <x v="0"/>
    <s v="Fortalecer la Vigilancia."/>
    <x v="0"/>
    <n v="2"/>
    <s v="PAI"/>
    <x v="0"/>
    <s v="ACT_08"/>
    <s v="Realizar campañas de comunicación  al usuario de transporte sobre sus derechos"/>
    <x v="3"/>
    <n v="4.4642857142857152E-4"/>
    <x v="4"/>
    <n v="415"/>
    <n v="0"/>
    <n v="0"/>
    <s v="Por Ejecutar"/>
    <n v="2185"/>
    <n v="1783"/>
    <n v="0.8160183066361556"/>
    <m/>
    <m/>
    <m/>
    <m/>
    <m/>
    <m/>
    <m/>
  </r>
  <r>
    <n v="22"/>
    <s v="OE1;PR_10;ACT_08"/>
    <x v="0"/>
    <s v="Fortalecer la Vigilancia."/>
    <x v="0"/>
    <n v="2"/>
    <s v="PAI"/>
    <x v="0"/>
    <s v="ACT_08"/>
    <s v="Realizar campañas de comunicación  al usuario de transporte sobre sus derechos"/>
    <x v="3"/>
    <n v="4.4642857142857152E-4"/>
    <x v="5"/>
    <n v="415"/>
    <n v="0"/>
    <n v="0"/>
    <s v="Por Ejecutar"/>
    <n v="2600"/>
    <n v="1783"/>
    <n v="0.6857692307692308"/>
    <m/>
    <m/>
    <m/>
    <m/>
    <m/>
    <m/>
    <m/>
  </r>
  <r>
    <n v="22"/>
    <s v="OE1;PR_10;ACT_08"/>
    <x v="0"/>
    <s v="Fortalecer la Vigilancia."/>
    <x v="0"/>
    <n v="2"/>
    <s v="PAI"/>
    <x v="0"/>
    <s v="ACT_08"/>
    <s v="Realizar campañas de comunicación  al usuario de transporte sobre sus derechos"/>
    <x v="3"/>
    <n v="4.4642857142857152E-4"/>
    <x v="6"/>
    <n v="415"/>
    <n v="0"/>
    <n v="0"/>
    <s v="Por Ejecutar"/>
    <n v="3015"/>
    <n v="1783"/>
    <n v="0.59137645107794357"/>
    <m/>
    <m/>
    <m/>
    <m/>
    <m/>
    <m/>
    <m/>
  </r>
  <r>
    <n v="22"/>
    <s v="OE1;PR_10;ACT_08"/>
    <x v="0"/>
    <s v="Fortalecer la Vigilancia."/>
    <x v="0"/>
    <n v="2"/>
    <s v="PAI"/>
    <x v="0"/>
    <s v="ACT_08"/>
    <s v="Realizar campañas de comunicación  al usuario de transporte sobre sus derechos"/>
    <x v="3"/>
    <n v="4.4642857142857152E-4"/>
    <x v="7"/>
    <n v="415"/>
    <n v="0"/>
    <n v="0"/>
    <s v="Por Ejecutar"/>
    <n v="3430"/>
    <n v="1783"/>
    <n v="0.51982507288629742"/>
    <m/>
    <m/>
    <m/>
    <m/>
    <m/>
    <m/>
    <m/>
  </r>
  <r>
    <n v="22"/>
    <s v="OE1;PR_10;ACT_08"/>
    <x v="0"/>
    <s v="Fortalecer la Vigilancia."/>
    <x v="0"/>
    <n v="2"/>
    <s v="PAI"/>
    <x v="0"/>
    <s v="ACT_08"/>
    <s v="Realizar campañas de comunicación  al usuario de transporte sobre sus derechos"/>
    <x v="3"/>
    <n v="4.4642857142857152E-4"/>
    <x v="8"/>
    <n v="415"/>
    <n v="0"/>
    <n v="0"/>
    <s v="Por Ejecutar"/>
    <n v="3845"/>
    <n v="1783"/>
    <n v="0.46371911573472041"/>
    <m/>
    <m/>
    <m/>
    <m/>
    <m/>
    <m/>
    <m/>
  </r>
  <r>
    <n v="22"/>
    <s v="OE1;PR_10;ACT_08"/>
    <x v="0"/>
    <s v="Fortalecer la Vigilancia."/>
    <x v="0"/>
    <n v="2"/>
    <s v="PAI"/>
    <x v="0"/>
    <s v="ACT_08"/>
    <s v="Realizar campañas de comunicación  al usuario de transporte sobre sus derechos"/>
    <x v="3"/>
    <n v="4.4642857142857152E-4"/>
    <x v="9"/>
    <n v="415"/>
    <n v="0"/>
    <n v="0"/>
    <s v="Por Ejecutar"/>
    <n v="4260"/>
    <n v="1783"/>
    <n v="0.41854460093896712"/>
    <m/>
    <m/>
    <m/>
    <m/>
    <m/>
    <m/>
    <m/>
  </r>
  <r>
    <n v="22"/>
    <s v="OE1;PR_10;ACT_08"/>
    <x v="0"/>
    <s v="Fortalecer la Vigilancia."/>
    <x v="0"/>
    <n v="2"/>
    <s v="PAI"/>
    <x v="0"/>
    <s v="ACT_08"/>
    <s v="Realizar campañas de comunicación  al usuario de transporte sobre sus derechos"/>
    <x v="3"/>
    <n v="4.4642857142857152E-4"/>
    <x v="10"/>
    <n v="415"/>
    <n v="0"/>
    <n v="0"/>
    <s v="Por Ejecutar"/>
    <n v="4675"/>
    <n v="1783"/>
    <n v="0.38139037433155082"/>
    <m/>
    <m/>
    <m/>
    <m/>
    <m/>
    <m/>
    <m/>
  </r>
  <r>
    <n v="22"/>
    <s v="OE1;PR_10;ACT_08"/>
    <x v="0"/>
    <s v="Fortalecer la Vigilancia."/>
    <x v="0"/>
    <n v="2"/>
    <s v="PAI"/>
    <x v="0"/>
    <s v="ACT_08"/>
    <s v="Realizar campañas de comunicación  al usuario de transporte sobre sus derechos"/>
    <x v="3"/>
    <n v="4.4642857142857152E-4"/>
    <x v="11"/>
    <n v="400"/>
    <n v="0"/>
    <n v="0"/>
    <s v="Por Ejecutar"/>
    <n v="5075"/>
    <n v="1783"/>
    <n v="0.35133004926108374"/>
    <m/>
    <m/>
    <m/>
    <m/>
    <m/>
    <m/>
    <m/>
  </r>
  <r>
    <n v="23"/>
    <s v="OE1;PR_10;ACT_174"/>
    <x v="0"/>
    <s v="Fortalecer la Vigilancia."/>
    <x v="0"/>
    <n v="2"/>
    <s v="PAI"/>
    <x v="0"/>
    <s v="ACT_174"/>
    <s v="Implementar Modelo Integrado de Planeción y Gestión - Mipg en cada una de sus 7 dimensiones según corresponda"/>
    <x v="4"/>
    <n v="4.4642857142857152E-4"/>
    <x v="0"/>
    <n v="7"/>
    <n v="7"/>
    <n v="1"/>
    <s v="Culminada"/>
    <n v="7"/>
    <n v="7"/>
    <n v="1"/>
    <n v="21"/>
    <n v="21"/>
    <n v="1"/>
    <m/>
    <n v="0"/>
    <s v="Culminada"/>
    <n v="4.4642857142857152E-4"/>
  </r>
  <r>
    <n v="23"/>
    <s v="OE1;PR_10;ACT_174"/>
    <x v="0"/>
    <s v="Fortalecer la Vigilancia."/>
    <x v="0"/>
    <n v="2"/>
    <s v="PAI"/>
    <x v="0"/>
    <s v="ACT_174"/>
    <s v="Implementar Modelo Integrado de Planeción y Gestión - Mipg en cada una de sus 7 dimensiones según corresponda"/>
    <x v="4"/>
    <n v="4.4642857142857152E-4"/>
    <x v="1"/>
    <n v="2"/>
    <n v="2"/>
    <n v="1"/>
    <s v="Culminada"/>
    <n v="9"/>
    <n v="9"/>
    <n v="1"/>
    <m/>
    <m/>
    <m/>
    <m/>
    <m/>
    <m/>
    <m/>
  </r>
  <r>
    <n v="23"/>
    <s v="OE1;PR_10;ACT_174"/>
    <x v="0"/>
    <s v="Fortalecer la Vigilancia."/>
    <x v="0"/>
    <n v="2"/>
    <s v="PAI"/>
    <x v="0"/>
    <s v="ACT_174"/>
    <s v="Implementar Modelo Integrado de Planeción y Gestión - Mipg en cada una de sus 7 dimensiones según corresponda"/>
    <x v="4"/>
    <n v="4.4642857142857152E-4"/>
    <x v="2"/>
    <n v="5"/>
    <n v="5"/>
    <n v="1"/>
    <s v="Culminada"/>
    <n v="14"/>
    <n v="14"/>
    <n v="1"/>
    <m/>
    <m/>
    <m/>
    <m/>
    <m/>
    <m/>
    <m/>
  </r>
  <r>
    <n v="23"/>
    <s v="OE1;PR_10;ACT_174"/>
    <x v="0"/>
    <s v="Fortalecer la Vigilancia."/>
    <x v="0"/>
    <n v="2"/>
    <s v="PAI"/>
    <x v="0"/>
    <s v="ACT_174"/>
    <s v="Implementar Modelo Integrado de Planeción y Gestión - Mipg en cada una de sus 7 dimensiones según corresponda"/>
    <x v="4"/>
    <n v="4.4642857142857152E-4"/>
    <x v="3"/>
    <n v="4"/>
    <n v="4"/>
    <n v="1"/>
    <s v="Culminada"/>
    <n v="18"/>
    <n v="18"/>
    <n v="1"/>
    <m/>
    <m/>
    <m/>
    <m/>
    <m/>
    <m/>
    <m/>
  </r>
  <r>
    <n v="23"/>
    <s v="OE1;PR_10;ACT_174"/>
    <x v="0"/>
    <s v="Fortalecer la Vigilancia."/>
    <x v="0"/>
    <n v="2"/>
    <s v="PAI"/>
    <x v="0"/>
    <s v="ACT_174"/>
    <s v="Implementar Modelo Integrado de Planeción y Gestión - Mipg en cada una de sus 7 dimensiones según corresponda"/>
    <x v="4"/>
    <n v="4.4642857142857152E-4"/>
    <x v="4"/>
    <n v="0"/>
    <n v="0"/>
    <n v="0"/>
    <s v="Por Ejecutar"/>
    <n v="18"/>
    <n v="18"/>
    <n v="1"/>
    <m/>
    <m/>
    <m/>
    <m/>
    <m/>
    <m/>
    <m/>
  </r>
  <r>
    <n v="23"/>
    <s v="OE1;PR_10;ACT_174"/>
    <x v="0"/>
    <s v="Fortalecer la Vigilancia."/>
    <x v="0"/>
    <n v="2"/>
    <s v="PAI"/>
    <x v="0"/>
    <s v="ACT_174"/>
    <s v="Implementar Modelo Integrado de Planeción y Gestión - Mipg en cada una de sus 7 dimensiones según corresponda"/>
    <x v="4"/>
    <n v="4.4642857142857152E-4"/>
    <x v="5"/>
    <n v="3"/>
    <n v="3"/>
    <n v="1"/>
    <s v="Culminada"/>
    <n v="21"/>
    <n v="21"/>
    <n v="1"/>
    <m/>
    <m/>
    <m/>
    <m/>
    <m/>
    <m/>
    <m/>
  </r>
  <r>
    <n v="23"/>
    <s v="OE1;PR_10;ACT_174"/>
    <x v="0"/>
    <s v="Fortalecer la Vigilancia."/>
    <x v="0"/>
    <n v="2"/>
    <s v="PAI"/>
    <x v="0"/>
    <s v="ACT_174"/>
    <s v="Implementar Modelo Integrado de Planeción y Gestión - Mipg en cada una de sus 7 dimensiones según corresponda"/>
    <x v="4"/>
    <n v="4.4642857142857152E-4"/>
    <x v="6"/>
    <n v="0"/>
    <n v="0"/>
    <n v="0"/>
    <s v="Por Ejecutar"/>
    <n v="21"/>
    <n v="21"/>
    <n v="1"/>
    <m/>
    <m/>
    <m/>
    <m/>
    <m/>
    <m/>
    <m/>
  </r>
  <r>
    <n v="23"/>
    <s v="OE1;PR_10;ACT_174"/>
    <x v="0"/>
    <s v="Fortalecer la Vigilancia."/>
    <x v="0"/>
    <n v="2"/>
    <s v="PAI"/>
    <x v="0"/>
    <s v="ACT_174"/>
    <s v="Implementar Modelo Integrado de Planeción y Gestión - Mipg en cada una de sus 7 dimensiones según corresponda"/>
    <x v="4"/>
    <n v="4.4642857142857152E-4"/>
    <x v="7"/>
    <n v="0"/>
    <n v="0"/>
    <n v="0"/>
    <s v="Por Ejecutar"/>
    <n v="21"/>
    <n v="21"/>
    <n v="1"/>
    <m/>
    <m/>
    <m/>
    <m/>
    <m/>
    <m/>
    <m/>
  </r>
  <r>
    <n v="23"/>
    <s v="OE1;PR_10;ACT_174"/>
    <x v="0"/>
    <s v="Fortalecer la Vigilancia."/>
    <x v="0"/>
    <n v="2"/>
    <s v="PAI"/>
    <x v="0"/>
    <s v="ACT_174"/>
    <s v="Implementar Modelo Integrado de Planeción y Gestión - Mipg en cada una de sus 7 dimensiones según corresponda"/>
    <x v="4"/>
    <n v="4.4642857142857152E-4"/>
    <x v="8"/>
    <n v="0"/>
    <n v="0"/>
    <n v="0"/>
    <s v="Por Ejecutar"/>
    <n v="21"/>
    <n v="21"/>
    <n v="1"/>
    <m/>
    <m/>
    <m/>
    <m/>
    <m/>
    <m/>
    <m/>
  </r>
  <r>
    <n v="23"/>
    <s v="OE1;PR_10;ACT_174"/>
    <x v="0"/>
    <s v="Fortalecer la Vigilancia."/>
    <x v="0"/>
    <n v="2"/>
    <s v="PAI"/>
    <x v="0"/>
    <s v="ACT_174"/>
    <s v="Implementar Modelo Integrado de Planeción y Gestión - Mipg en cada una de sus 7 dimensiones según corresponda"/>
    <x v="4"/>
    <n v="4.4642857142857152E-4"/>
    <x v="9"/>
    <n v="0"/>
    <n v="0"/>
    <n v="0"/>
    <s v="Por Ejecutar"/>
    <n v="21"/>
    <n v="21"/>
    <n v="1"/>
    <m/>
    <m/>
    <m/>
    <m/>
    <m/>
    <m/>
    <m/>
  </r>
  <r>
    <n v="23"/>
    <s v="OE1;PR_10;ACT_174"/>
    <x v="0"/>
    <s v="Fortalecer la Vigilancia."/>
    <x v="0"/>
    <n v="2"/>
    <s v="PAI"/>
    <x v="0"/>
    <s v="ACT_174"/>
    <s v="Implementar Modelo Integrado de Planeción y Gestión - Mipg en cada una de sus 7 dimensiones según corresponda"/>
    <x v="4"/>
    <n v="4.4642857142857152E-4"/>
    <x v="10"/>
    <n v="0"/>
    <n v="0"/>
    <n v="0"/>
    <s v="Por Ejecutar"/>
    <n v="21"/>
    <n v="21"/>
    <n v="1"/>
    <m/>
    <m/>
    <m/>
    <m/>
    <m/>
    <m/>
    <m/>
  </r>
  <r>
    <n v="23"/>
    <s v="OE1;PR_10;ACT_174"/>
    <x v="0"/>
    <s v="Fortalecer la Vigilancia."/>
    <x v="0"/>
    <n v="2"/>
    <s v="PAI"/>
    <x v="0"/>
    <s v="ACT_174"/>
    <s v="Implementar Modelo Integrado de Planeción y Gestión - Mipg en cada una de sus 7 dimensiones según corresponda"/>
    <x v="4"/>
    <n v="4.4642857142857152E-4"/>
    <x v="11"/>
    <n v="0"/>
    <n v="0"/>
    <n v="0"/>
    <s v="Por Ejecutar"/>
    <n v="21"/>
    <n v="21"/>
    <n v="1"/>
    <m/>
    <m/>
    <m/>
    <m/>
    <m/>
    <m/>
    <m/>
  </r>
  <r>
    <n v="24"/>
    <s v="OE1;PR_10;ACT_123"/>
    <x v="0"/>
    <s v="Fortalecer la Vigilancia."/>
    <x v="0"/>
    <n v="2"/>
    <s v="PAI"/>
    <x v="0"/>
    <s v="ACT_123"/>
    <s v="Adelantar actividades orientadas a la prevención de faltas disciplinarias"/>
    <x v="4"/>
    <n v="4.4642857142857152E-4"/>
    <x v="0"/>
    <n v="0"/>
    <n v="0"/>
    <n v="0"/>
    <s v="Por Ejecutar"/>
    <n v="0"/>
    <n v="0"/>
    <n v="0"/>
    <n v="4"/>
    <n v="2"/>
    <n v="0.5"/>
    <m/>
    <n v="0.5"/>
    <s v="En Tramite"/>
    <n v="2.2321428571428576E-4"/>
  </r>
  <r>
    <n v="24"/>
    <s v="OE1;PR_10;ACT_123"/>
    <x v="0"/>
    <s v="Fortalecer la Vigilancia."/>
    <x v="0"/>
    <n v="2"/>
    <s v="PAI"/>
    <x v="0"/>
    <s v="ACT_123"/>
    <s v="Adelantar actividades orientadas a la prevención de faltas disciplinarias"/>
    <x v="4"/>
    <n v="4.4642857142857152E-4"/>
    <x v="1"/>
    <n v="0"/>
    <n v="0"/>
    <n v="0"/>
    <s v="Por Ejecutar"/>
    <n v="0"/>
    <n v="0"/>
    <n v="0"/>
    <m/>
    <m/>
    <m/>
    <m/>
    <m/>
    <m/>
    <m/>
  </r>
  <r>
    <n v="24"/>
    <s v="OE1;PR_10;ACT_123"/>
    <x v="0"/>
    <s v="Fortalecer la Vigilancia."/>
    <x v="0"/>
    <n v="2"/>
    <s v="PAI"/>
    <x v="0"/>
    <s v="ACT_123"/>
    <s v="Adelantar actividades orientadas a la prevención de faltas disciplinarias"/>
    <x v="4"/>
    <n v="4.4642857142857152E-4"/>
    <x v="2"/>
    <n v="1"/>
    <n v="1"/>
    <n v="1"/>
    <s v="Culminada"/>
    <n v="1"/>
    <n v="1"/>
    <n v="1"/>
    <m/>
    <m/>
    <m/>
    <m/>
    <m/>
    <m/>
    <m/>
  </r>
  <r>
    <n v="24"/>
    <s v="OE1;PR_10;ACT_123"/>
    <x v="0"/>
    <s v="Fortalecer la Vigilancia."/>
    <x v="0"/>
    <n v="2"/>
    <s v="PAI"/>
    <x v="0"/>
    <s v="ACT_123"/>
    <s v="Adelantar actividades orientadas a la prevención de faltas disciplinarias"/>
    <x v="4"/>
    <n v="4.4642857142857152E-4"/>
    <x v="3"/>
    <n v="0"/>
    <n v="0"/>
    <n v="0"/>
    <s v="Por Ejecutar"/>
    <n v="1"/>
    <n v="1"/>
    <n v="1"/>
    <m/>
    <m/>
    <m/>
    <m/>
    <m/>
    <m/>
    <m/>
  </r>
  <r>
    <n v="24"/>
    <s v="OE1;PR_10;ACT_123"/>
    <x v="0"/>
    <s v="Fortalecer la Vigilancia."/>
    <x v="0"/>
    <n v="2"/>
    <s v="PAI"/>
    <x v="0"/>
    <s v="ACT_123"/>
    <s v="Adelantar actividades orientadas a la prevención de faltas disciplinarias"/>
    <x v="4"/>
    <n v="4.4642857142857152E-4"/>
    <x v="4"/>
    <n v="0"/>
    <n v="0"/>
    <n v="0"/>
    <s v="Por Ejecutar"/>
    <n v="1"/>
    <n v="1"/>
    <n v="1"/>
    <m/>
    <m/>
    <m/>
    <m/>
    <m/>
    <m/>
    <m/>
  </r>
  <r>
    <n v="24"/>
    <s v="OE1;PR_10;ACT_123"/>
    <x v="0"/>
    <s v="Fortalecer la Vigilancia."/>
    <x v="0"/>
    <n v="2"/>
    <s v="PAI"/>
    <x v="0"/>
    <s v="ACT_123"/>
    <s v="Adelantar actividades orientadas a la prevención de faltas disciplinarias"/>
    <x v="4"/>
    <n v="4.4642857142857152E-4"/>
    <x v="5"/>
    <n v="1"/>
    <n v="1"/>
    <n v="1"/>
    <s v="Culminada"/>
    <n v="2"/>
    <n v="2"/>
    <n v="1"/>
    <m/>
    <m/>
    <m/>
    <m/>
    <m/>
    <m/>
    <m/>
  </r>
  <r>
    <n v="24"/>
    <s v="OE1;PR_10;ACT_123"/>
    <x v="0"/>
    <s v="Fortalecer la Vigilancia."/>
    <x v="0"/>
    <n v="2"/>
    <s v="PAI"/>
    <x v="0"/>
    <s v="ACT_123"/>
    <s v="Adelantar actividades orientadas a la prevención de faltas disciplinarias"/>
    <x v="4"/>
    <n v="4.4642857142857152E-4"/>
    <x v="6"/>
    <n v="0"/>
    <n v="0"/>
    <n v="0"/>
    <s v="Por Ejecutar"/>
    <n v="2"/>
    <n v="2"/>
    <n v="1"/>
    <m/>
    <m/>
    <m/>
    <m/>
    <m/>
    <m/>
    <m/>
  </r>
  <r>
    <n v="24"/>
    <s v="OE1;PR_10;ACT_123"/>
    <x v="0"/>
    <s v="Fortalecer la Vigilancia."/>
    <x v="0"/>
    <n v="2"/>
    <s v="PAI"/>
    <x v="0"/>
    <s v="ACT_123"/>
    <s v="Adelantar actividades orientadas a la prevención de faltas disciplinarias"/>
    <x v="4"/>
    <n v="4.4642857142857152E-4"/>
    <x v="7"/>
    <n v="0"/>
    <n v="0"/>
    <n v="0"/>
    <s v="Por Ejecutar"/>
    <n v="2"/>
    <n v="2"/>
    <n v="1"/>
    <m/>
    <m/>
    <m/>
    <m/>
    <m/>
    <m/>
    <m/>
  </r>
  <r>
    <n v="24"/>
    <s v="OE1;PR_10;ACT_123"/>
    <x v="0"/>
    <s v="Fortalecer la Vigilancia."/>
    <x v="0"/>
    <n v="2"/>
    <s v="PAI"/>
    <x v="0"/>
    <s v="ACT_123"/>
    <s v="Adelantar actividades orientadas a la prevención de faltas disciplinarias"/>
    <x v="4"/>
    <n v="4.4642857142857152E-4"/>
    <x v="8"/>
    <n v="1"/>
    <n v="0"/>
    <n v="0"/>
    <s v="Por Ejecutar"/>
    <n v="3"/>
    <n v="2"/>
    <n v="0.66666666666666663"/>
    <m/>
    <m/>
    <m/>
    <m/>
    <m/>
    <m/>
    <m/>
  </r>
  <r>
    <n v="24"/>
    <s v="OE1;PR_10;ACT_123"/>
    <x v="0"/>
    <s v="Fortalecer la Vigilancia."/>
    <x v="0"/>
    <n v="2"/>
    <s v="PAI"/>
    <x v="0"/>
    <s v="ACT_123"/>
    <s v="Adelantar actividades orientadas a la prevención de faltas disciplinarias"/>
    <x v="4"/>
    <n v="4.4642857142857152E-4"/>
    <x v="9"/>
    <n v="0"/>
    <n v="0"/>
    <n v="0"/>
    <s v="Por Ejecutar"/>
    <n v="3"/>
    <n v="2"/>
    <n v="0.66666666666666663"/>
    <m/>
    <m/>
    <m/>
    <m/>
    <m/>
    <m/>
    <m/>
  </r>
  <r>
    <n v="24"/>
    <s v="OE1;PR_10;ACT_123"/>
    <x v="0"/>
    <s v="Fortalecer la Vigilancia."/>
    <x v="0"/>
    <n v="2"/>
    <s v="PAI"/>
    <x v="0"/>
    <s v="ACT_123"/>
    <s v="Adelantar actividades orientadas a la prevención de faltas disciplinarias"/>
    <x v="4"/>
    <n v="4.4642857142857152E-4"/>
    <x v="10"/>
    <n v="0"/>
    <n v="0"/>
    <n v="0"/>
    <s v="Por Ejecutar"/>
    <n v="3"/>
    <n v="2"/>
    <n v="0.66666666666666663"/>
    <m/>
    <m/>
    <m/>
    <m/>
    <m/>
    <m/>
    <m/>
  </r>
  <r>
    <n v="24"/>
    <s v="OE1;PR_10;ACT_123"/>
    <x v="0"/>
    <s v="Fortalecer la Vigilancia."/>
    <x v="0"/>
    <n v="2"/>
    <s v="PAI"/>
    <x v="0"/>
    <s v="ACT_123"/>
    <s v="Adelantar actividades orientadas a la prevención de faltas disciplinarias"/>
    <x v="4"/>
    <n v="4.4642857142857152E-4"/>
    <x v="11"/>
    <n v="1"/>
    <n v="0"/>
    <n v="0"/>
    <s v="Por Ejecutar"/>
    <n v="4"/>
    <n v="2"/>
    <n v="0.5"/>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390"/>
    <n v="390"/>
    <n v="1"/>
    <s v="Culminada"/>
    <n v="390"/>
    <n v="390"/>
    <n v="1"/>
    <n v="1892"/>
    <n v="1892"/>
    <n v="1"/>
    <m/>
    <n v="0"/>
    <s v="Culminada"/>
    <n v="4.4642857142857152E-4"/>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373"/>
    <n v="373"/>
    <n v="1"/>
    <s v="Culminada"/>
    <n v="763"/>
    <n v="763"/>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401"/>
    <n v="401"/>
    <n v="1"/>
    <s v="Culminada"/>
    <n v="1164"/>
    <n v="1164"/>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393"/>
    <n v="393"/>
    <n v="1"/>
    <s v="Culminada"/>
    <n v="1557"/>
    <n v="1557"/>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1557"/>
    <n v="1557"/>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335"/>
    <n v="335"/>
    <n v="1"/>
    <s v="Culminada"/>
    <n v="1892"/>
    <n v="1892"/>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1892"/>
    <n v="1892"/>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1892"/>
    <n v="1892"/>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1892"/>
    <n v="1892"/>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1892"/>
    <n v="1892"/>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1892"/>
    <n v="1892"/>
    <n v="1"/>
    <m/>
    <m/>
    <m/>
    <m/>
    <m/>
    <m/>
    <m/>
  </r>
  <r>
    <n v="25"/>
    <s v="OE1;PR_10;ACT_124"/>
    <x v="0"/>
    <s v="Fortalecer la Vigilancia."/>
    <x v="0"/>
    <n v="2"/>
    <s v="PAI"/>
    <x v="0"/>
    <s v="ACT_124"/>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1892"/>
    <n v="1892"/>
    <n v="1"/>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104"/>
    <n v="104"/>
    <n v="1"/>
    <s v="Culminada"/>
    <n v="104"/>
    <n v="104"/>
    <n v="1"/>
    <n v="749"/>
    <n v="733"/>
    <n v="0.97863818424566085"/>
    <m/>
    <n v="2.1361815754339153E-2"/>
    <s v="Culminada"/>
    <n v="4.3689204653824155E-4"/>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25"/>
    <n v="25"/>
    <n v="1"/>
    <s v="Culminada"/>
    <n v="129"/>
    <n v="129"/>
    <n v="1"/>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80"/>
    <n v="80"/>
    <n v="1"/>
    <s v="Culminada"/>
    <n v="209"/>
    <n v="209"/>
    <n v="1"/>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140"/>
    <n v="130"/>
    <n v="0.9285714285714286"/>
    <s v="Gestionado"/>
    <n v="349"/>
    <n v="339"/>
    <n v="0.97134670487106012"/>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349"/>
    <n v="339"/>
    <n v="0.97134670487106012"/>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400"/>
    <n v="394"/>
    <n v="0.98499999999999999"/>
    <s v="Culminada"/>
    <n v="749"/>
    <n v="733"/>
    <n v="0.97863818424566085"/>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749"/>
    <n v="733"/>
    <n v="0.97863818424566085"/>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749"/>
    <n v="733"/>
    <n v="0.97863818424566085"/>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749"/>
    <n v="733"/>
    <n v="0.97863818424566085"/>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749"/>
    <n v="733"/>
    <n v="0.97863818424566085"/>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749"/>
    <n v="733"/>
    <n v="0.97863818424566085"/>
    <m/>
    <m/>
    <m/>
    <m/>
    <m/>
    <m/>
    <m/>
  </r>
  <r>
    <n v="26"/>
    <s v="OE1;PR_10;ACT_125"/>
    <x v="0"/>
    <s v="Fortalecer la Vigilancia."/>
    <x v="0"/>
    <n v="2"/>
    <s v="PAI"/>
    <x v="0"/>
    <s v="ACT_12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749"/>
    <n v="733"/>
    <n v="0.97863818424566085"/>
    <m/>
    <m/>
    <m/>
    <m/>
    <m/>
    <m/>
    <m/>
  </r>
  <r>
    <n v="27"/>
    <s v="OE1;PR_10;ACT_126"/>
    <x v="0"/>
    <s v="Fortalecer la Vigilancia."/>
    <x v="0"/>
    <n v="2"/>
    <s v="PAI"/>
    <x v="0"/>
    <s v="ACT_126"/>
    <s v="Trasladar la sede a otras instalaciones"/>
    <x v="4"/>
    <n v="4.4642857142857152E-4"/>
    <x v="0"/>
    <n v="0.15"/>
    <n v="0.15"/>
    <n v="1"/>
    <s v="Culminada"/>
    <n v="0.15"/>
    <n v="0.15"/>
    <n v="1"/>
    <n v="1"/>
    <n v="0.9"/>
    <n v="0.9"/>
    <m/>
    <n v="9.9999999999999978E-2"/>
    <s v="Gestionado"/>
    <n v="4.0178571428571439E-4"/>
  </r>
  <r>
    <n v="27"/>
    <s v="OE1;PR_10;ACT_126"/>
    <x v="0"/>
    <s v="Fortalecer la Vigilancia."/>
    <x v="0"/>
    <n v="2"/>
    <s v="PAI"/>
    <x v="0"/>
    <s v="ACT_126"/>
    <s v="Trasladar la sede a otras instalaciones"/>
    <x v="4"/>
    <n v="4.4642857142857152E-4"/>
    <x v="1"/>
    <n v="0.1"/>
    <n v="0.1"/>
    <n v="1"/>
    <s v="Culminada"/>
    <n v="0.25"/>
    <n v="0.25"/>
    <n v="1"/>
    <m/>
    <m/>
    <m/>
    <m/>
    <m/>
    <m/>
    <m/>
  </r>
  <r>
    <n v="27"/>
    <s v="OE1;PR_10;ACT_126"/>
    <x v="0"/>
    <s v="Fortalecer la Vigilancia."/>
    <x v="0"/>
    <n v="2"/>
    <s v="PAI"/>
    <x v="0"/>
    <s v="ACT_126"/>
    <s v="Trasladar la sede a otras instalaciones"/>
    <x v="4"/>
    <n v="4.4642857142857152E-4"/>
    <x v="2"/>
    <n v="0.25"/>
    <n v="0.25"/>
    <n v="1"/>
    <s v="Culminada"/>
    <n v="0.5"/>
    <n v="0.5"/>
    <n v="1"/>
    <m/>
    <m/>
    <m/>
    <m/>
    <m/>
    <m/>
    <m/>
  </r>
  <r>
    <n v="27"/>
    <s v="OE1;PR_10;ACT_126"/>
    <x v="0"/>
    <s v="Fortalecer la Vigilancia."/>
    <x v="0"/>
    <n v="2"/>
    <s v="PAI"/>
    <x v="0"/>
    <s v="ACT_126"/>
    <s v="Trasladar la sede a otras instalaciones"/>
    <x v="4"/>
    <n v="4.4642857142857152E-4"/>
    <x v="3"/>
    <n v="0.25"/>
    <n v="0.25"/>
    <n v="1"/>
    <s v="Culminada"/>
    <n v="0.75"/>
    <n v="0.75"/>
    <n v="1"/>
    <m/>
    <m/>
    <m/>
    <m/>
    <m/>
    <m/>
    <m/>
  </r>
  <r>
    <n v="27"/>
    <s v="OE1;PR_10;ACT_126"/>
    <x v="0"/>
    <s v="Fortalecer la Vigilancia."/>
    <x v="0"/>
    <n v="2"/>
    <s v="PAI"/>
    <x v="0"/>
    <s v="ACT_126"/>
    <s v="Trasladar la sede a otras instalaciones"/>
    <x v="4"/>
    <n v="4.4642857142857152E-4"/>
    <x v="4"/>
    <n v="0.1"/>
    <n v="0"/>
    <n v="0"/>
    <s v="Por Ejecutar"/>
    <n v="0.85"/>
    <n v="0.75"/>
    <n v="0.88235294117647056"/>
    <m/>
    <m/>
    <m/>
    <m/>
    <m/>
    <m/>
    <m/>
  </r>
  <r>
    <n v="27"/>
    <s v="OE1;PR_10;ACT_126"/>
    <x v="0"/>
    <s v="Fortalecer la Vigilancia."/>
    <x v="0"/>
    <n v="2"/>
    <s v="PAI"/>
    <x v="0"/>
    <s v="ACT_126"/>
    <s v="Trasladar la sede a otras instalaciones"/>
    <x v="4"/>
    <n v="4.4642857142857152E-4"/>
    <x v="5"/>
    <n v="0.15"/>
    <n v="0.15"/>
    <n v="1"/>
    <s v="Culminada"/>
    <n v="1"/>
    <n v="0.9"/>
    <n v="0.9"/>
    <m/>
    <m/>
    <m/>
    <m/>
    <m/>
    <m/>
    <m/>
  </r>
  <r>
    <n v="27"/>
    <s v="OE1;PR_10;ACT_126"/>
    <x v="0"/>
    <s v="Fortalecer la Vigilancia."/>
    <x v="0"/>
    <n v="2"/>
    <s v="PAI"/>
    <x v="0"/>
    <s v="ACT_126"/>
    <s v="Trasladar la sede a otras instalaciones"/>
    <x v="4"/>
    <n v="4.4642857142857152E-4"/>
    <x v="6"/>
    <n v="0"/>
    <n v="0"/>
    <n v="0"/>
    <s v="Por Ejecutar"/>
    <n v="1"/>
    <n v="0.9"/>
    <n v="0.9"/>
    <m/>
    <m/>
    <m/>
    <m/>
    <m/>
    <m/>
    <m/>
  </r>
  <r>
    <n v="27"/>
    <s v="OE1;PR_10;ACT_126"/>
    <x v="0"/>
    <s v="Fortalecer la Vigilancia."/>
    <x v="0"/>
    <n v="2"/>
    <s v="PAI"/>
    <x v="0"/>
    <s v="ACT_126"/>
    <s v="Trasladar la sede a otras instalaciones"/>
    <x v="4"/>
    <n v="4.4642857142857152E-4"/>
    <x v="7"/>
    <n v="0"/>
    <n v="0"/>
    <n v="0"/>
    <s v="Por Ejecutar"/>
    <n v="1"/>
    <n v="0.9"/>
    <n v="0.9"/>
    <m/>
    <m/>
    <m/>
    <m/>
    <m/>
    <m/>
    <m/>
  </r>
  <r>
    <n v="27"/>
    <s v="OE1;PR_10;ACT_126"/>
    <x v="0"/>
    <s v="Fortalecer la Vigilancia."/>
    <x v="0"/>
    <n v="2"/>
    <s v="PAI"/>
    <x v="0"/>
    <s v="ACT_126"/>
    <s v="Trasladar la sede a otras instalaciones"/>
    <x v="4"/>
    <n v="4.4642857142857152E-4"/>
    <x v="8"/>
    <n v="0"/>
    <n v="0"/>
    <n v="0"/>
    <s v="Por Ejecutar"/>
    <n v="1"/>
    <n v="0.9"/>
    <n v="0.9"/>
    <m/>
    <m/>
    <m/>
    <m/>
    <m/>
    <m/>
    <m/>
  </r>
  <r>
    <n v="27"/>
    <s v="OE1;PR_10;ACT_126"/>
    <x v="0"/>
    <s v="Fortalecer la Vigilancia."/>
    <x v="0"/>
    <n v="2"/>
    <s v="PAI"/>
    <x v="0"/>
    <s v="ACT_126"/>
    <s v="Trasladar la sede a otras instalaciones"/>
    <x v="4"/>
    <n v="4.4642857142857152E-4"/>
    <x v="9"/>
    <n v="0"/>
    <n v="0"/>
    <n v="0"/>
    <s v="Por Ejecutar"/>
    <n v="1"/>
    <n v="0.9"/>
    <n v="0.9"/>
    <m/>
    <m/>
    <m/>
    <m/>
    <m/>
    <m/>
    <m/>
  </r>
  <r>
    <n v="27"/>
    <s v="OE1;PR_10;ACT_126"/>
    <x v="0"/>
    <s v="Fortalecer la Vigilancia."/>
    <x v="0"/>
    <n v="2"/>
    <s v="PAI"/>
    <x v="0"/>
    <s v="ACT_126"/>
    <s v="Trasladar la sede a otras instalaciones"/>
    <x v="4"/>
    <n v="4.4642857142857152E-4"/>
    <x v="10"/>
    <n v="0"/>
    <n v="0"/>
    <n v="0"/>
    <s v="Por Ejecutar"/>
    <n v="1"/>
    <n v="0.9"/>
    <n v="0.9"/>
    <m/>
    <m/>
    <m/>
    <m/>
    <m/>
    <m/>
    <m/>
  </r>
  <r>
    <n v="27"/>
    <s v="OE1;PR_10;ACT_126"/>
    <x v="0"/>
    <s v="Fortalecer la Vigilancia."/>
    <x v="0"/>
    <n v="2"/>
    <s v="PAI"/>
    <x v="0"/>
    <s v="ACT_126"/>
    <s v="Trasladar la sede a otras instalaciones"/>
    <x v="4"/>
    <n v="4.4642857142857152E-4"/>
    <x v="11"/>
    <n v="0"/>
    <n v="0"/>
    <n v="0"/>
    <s v="Por Ejecutar"/>
    <n v="1"/>
    <n v="0.9"/>
    <n v="0.9"/>
    <m/>
    <m/>
    <m/>
    <m/>
    <m/>
    <m/>
    <m/>
  </r>
  <r>
    <n v="28"/>
    <s v="OE1;PR_10;ACT_127"/>
    <x v="0"/>
    <s v="Fortalecer la Vigilancia."/>
    <x v="0"/>
    <n v="4"/>
    <s v="PAI"/>
    <x v="3"/>
    <s v="ACT_127"/>
    <s v="Ejecutar el presupuesto de Funcionamiento de la Supertransporte"/>
    <x v="4"/>
    <n v="4.4642857142857152E-4"/>
    <x v="0"/>
    <n v="0.13"/>
    <n v="0.13"/>
    <n v="1"/>
    <s v="Culminada"/>
    <n v="0.13"/>
    <n v="0.13"/>
    <n v="1"/>
    <n v="0.95000000000000007"/>
    <n v="0.37500000000000006"/>
    <n v="0.39473684210526316"/>
    <m/>
    <n v="0.60526315789473684"/>
    <s v="En Tramite"/>
    <n v="1.7622180451127824E-4"/>
  </r>
  <r>
    <n v="28"/>
    <s v="OE1;PR_10;ACT_127"/>
    <x v="0"/>
    <s v="Fortalecer la Vigilancia."/>
    <x v="0"/>
    <n v="4"/>
    <s v="PAI"/>
    <x v="3"/>
    <s v="ACT_127"/>
    <s v="Ejecutar el presupuesto de Funcionamiento de la Supertransporte"/>
    <x v="4"/>
    <n v="4.4642857142857152E-4"/>
    <x v="1"/>
    <n v="0.04"/>
    <n v="0.04"/>
    <n v="1"/>
    <s v="Culminada"/>
    <n v="0.17"/>
    <n v="0.17"/>
    <n v="1"/>
    <m/>
    <m/>
    <m/>
    <m/>
    <m/>
    <m/>
    <m/>
  </r>
  <r>
    <n v="28"/>
    <s v="OE1;PR_10;ACT_127"/>
    <x v="0"/>
    <s v="Fortalecer la Vigilancia."/>
    <x v="0"/>
    <n v="4"/>
    <s v="PAI"/>
    <x v="3"/>
    <s v="ACT_127"/>
    <s v="Ejecutar el presupuesto de Funcionamiento de la Supertransporte"/>
    <x v="4"/>
    <n v="4.4642857142857152E-4"/>
    <x v="2"/>
    <n v="0.04"/>
    <n v="0.06"/>
    <n v="1.5"/>
    <s v="Culminada"/>
    <n v="0.21000000000000002"/>
    <n v="0.23"/>
    <n v="1.0952380952380951"/>
    <m/>
    <m/>
    <m/>
    <m/>
    <m/>
    <m/>
    <m/>
  </r>
  <r>
    <n v="28"/>
    <s v="OE1;PR_10;ACT_127"/>
    <x v="0"/>
    <s v="Fortalecer la Vigilancia."/>
    <x v="0"/>
    <n v="4"/>
    <s v="PAI"/>
    <x v="3"/>
    <s v="ACT_127"/>
    <s v="Ejecutar el presupuesto de Funcionamiento de la Supertransporte"/>
    <x v="4"/>
    <n v="4.4642857142857152E-4"/>
    <x v="3"/>
    <n v="0.06"/>
    <n v="6.5000000000000002E-2"/>
    <n v="1.0833333333333335"/>
    <s v="Culminada"/>
    <n v="0.27"/>
    <n v="0.29500000000000004"/>
    <n v="1.0925925925925926"/>
    <m/>
    <m/>
    <m/>
    <m/>
    <m/>
    <m/>
    <m/>
  </r>
  <r>
    <n v="28"/>
    <s v="OE1;PR_10;ACT_127"/>
    <x v="0"/>
    <s v="Fortalecer la Vigilancia."/>
    <x v="0"/>
    <n v="4"/>
    <s v="PAI"/>
    <x v="3"/>
    <s v="ACT_127"/>
    <s v="Ejecutar el presupuesto de Funcionamiento de la Supertransporte"/>
    <x v="4"/>
    <n v="4.4642857142857152E-4"/>
    <x v="4"/>
    <n v="0.04"/>
    <n v="0"/>
    <n v="0"/>
    <s v="Por Ejecutar"/>
    <n v="0.31"/>
    <n v="0.29500000000000004"/>
    <n v="0.95161290322580661"/>
    <m/>
    <m/>
    <m/>
    <m/>
    <m/>
    <m/>
    <m/>
  </r>
  <r>
    <n v="28"/>
    <s v="OE1;PR_10;ACT_127"/>
    <x v="0"/>
    <s v="Fortalecer la Vigilancia."/>
    <x v="0"/>
    <n v="4"/>
    <s v="PAI"/>
    <x v="3"/>
    <s v="ACT_127"/>
    <s v="Ejecutar el presupuesto de Funcionamiento de la Supertransporte"/>
    <x v="4"/>
    <n v="4.4642857142857152E-4"/>
    <x v="5"/>
    <n v="0.11"/>
    <n v="0.08"/>
    <n v="0.72727272727272729"/>
    <s v="En Seguimiento"/>
    <n v="0.42"/>
    <n v="0.37500000000000006"/>
    <n v="0.89285714285714302"/>
    <m/>
    <m/>
    <m/>
    <m/>
    <m/>
    <m/>
    <m/>
  </r>
  <r>
    <n v="28"/>
    <s v="OE1;PR_10;ACT_127"/>
    <x v="0"/>
    <s v="Fortalecer la Vigilancia."/>
    <x v="0"/>
    <n v="4"/>
    <s v="PAI"/>
    <x v="3"/>
    <s v="ACT_127"/>
    <s v="Ejecutar el presupuesto de Funcionamiento de la Supertransporte"/>
    <x v="4"/>
    <n v="4.4642857142857152E-4"/>
    <x v="6"/>
    <n v="0.06"/>
    <n v="0"/>
    <n v="0"/>
    <s v="Por Ejecutar"/>
    <n v="0.48"/>
    <n v="0.37500000000000006"/>
    <n v="0.78125000000000011"/>
    <m/>
    <m/>
    <m/>
    <m/>
    <m/>
    <m/>
    <m/>
  </r>
  <r>
    <n v="28"/>
    <s v="OE1;PR_10;ACT_127"/>
    <x v="0"/>
    <s v="Fortalecer la Vigilancia."/>
    <x v="0"/>
    <n v="4"/>
    <s v="PAI"/>
    <x v="3"/>
    <s v="ACT_127"/>
    <s v="Ejecutar el presupuesto de Funcionamiento de la Supertransporte"/>
    <x v="4"/>
    <n v="4.4642857142857152E-4"/>
    <x v="7"/>
    <n v="0.05"/>
    <n v="0"/>
    <n v="0"/>
    <s v="Por Ejecutar"/>
    <n v="0.53"/>
    <n v="0.37500000000000006"/>
    <n v="0.70754716981132082"/>
    <m/>
    <m/>
    <m/>
    <m/>
    <m/>
    <m/>
    <m/>
  </r>
  <r>
    <n v="28"/>
    <s v="OE1;PR_10;ACT_127"/>
    <x v="0"/>
    <s v="Fortalecer la Vigilancia."/>
    <x v="0"/>
    <n v="4"/>
    <s v="PAI"/>
    <x v="3"/>
    <s v="ACT_127"/>
    <s v="Ejecutar el presupuesto de Funcionamiento de la Supertransporte"/>
    <x v="4"/>
    <n v="4.4642857142857152E-4"/>
    <x v="8"/>
    <n v="0.05"/>
    <n v="0"/>
    <n v="0"/>
    <s v="Por Ejecutar"/>
    <n v="0.58000000000000007"/>
    <n v="0.37500000000000006"/>
    <n v="0.64655172413793105"/>
    <m/>
    <m/>
    <m/>
    <m/>
    <m/>
    <m/>
    <m/>
  </r>
  <r>
    <n v="28"/>
    <s v="OE1;PR_10;ACT_127"/>
    <x v="0"/>
    <s v="Fortalecer la Vigilancia."/>
    <x v="0"/>
    <n v="4"/>
    <s v="PAI"/>
    <x v="3"/>
    <s v="ACT_127"/>
    <s v="Ejecutar el presupuesto de Funcionamiento de la Supertransporte"/>
    <x v="4"/>
    <n v="4.4642857142857152E-4"/>
    <x v="9"/>
    <n v="0.13"/>
    <n v="0"/>
    <n v="0"/>
    <s v="Por Ejecutar"/>
    <n v="0.71000000000000008"/>
    <n v="0.37500000000000006"/>
    <n v="0.52816901408450712"/>
    <m/>
    <m/>
    <m/>
    <m/>
    <m/>
    <m/>
    <m/>
  </r>
  <r>
    <n v="28"/>
    <s v="OE1;PR_10;ACT_127"/>
    <x v="0"/>
    <s v="Fortalecer la Vigilancia."/>
    <x v="0"/>
    <n v="4"/>
    <s v="PAI"/>
    <x v="3"/>
    <s v="ACT_127"/>
    <s v="Ejecutar el presupuesto de Funcionamiento de la Supertransporte"/>
    <x v="4"/>
    <n v="4.4642857142857152E-4"/>
    <x v="10"/>
    <n v="0.16"/>
    <n v="0"/>
    <n v="0"/>
    <s v="Por Ejecutar"/>
    <n v="0.87000000000000011"/>
    <n v="0.37500000000000006"/>
    <n v="0.43103448275862072"/>
    <m/>
    <m/>
    <m/>
    <m/>
    <m/>
    <m/>
    <m/>
  </r>
  <r>
    <n v="28"/>
    <s v="OE1;PR_10;ACT_127"/>
    <x v="0"/>
    <s v="Fortalecer la Vigilancia."/>
    <x v="0"/>
    <n v="4"/>
    <s v="PAI"/>
    <x v="3"/>
    <s v="ACT_127"/>
    <s v="Ejecutar el presupuesto de Funcionamiento de la Supertransporte"/>
    <x v="4"/>
    <n v="4.4642857142857152E-4"/>
    <x v="11"/>
    <n v="0.08"/>
    <n v="0"/>
    <n v="0"/>
    <s v="Por Ejecutar"/>
    <n v="0.95000000000000007"/>
    <n v="0.37500000000000006"/>
    <n v="0.39473684210526316"/>
    <m/>
    <m/>
    <m/>
    <m/>
    <m/>
    <m/>
    <m/>
  </r>
  <r>
    <n v="29"/>
    <s v="OE1;PR_10;ACT_128"/>
    <x v="0"/>
    <s v="Fortalecer la Vigilancia."/>
    <x v="0"/>
    <n v="2"/>
    <s v="PAI"/>
    <x v="0"/>
    <s v="ACT_128"/>
    <s v="Fortalecimiento de la planta de personal"/>
    <x v="4"/>
    <n v="4.4642857142857152E-4"/>
    <x v="0"/>
    <n v="0"/>
    <n v="0"/>
    <n v="0"/>
    <s v="Por Ejecutar"/>
    <n v="0"/>
    <n v="0"/>
    <n v="0"/>
    <n v="0.25"/>
    <n v="0.13"/>
    <n v="0.52"/>
    <m/>
    <n v="0.48"/>
    <s v="En Tramite"/>
    <n v="2.3214285714285719E-4"/>
  </r>
  <r>
    <n v="29"/>
    <s v="OE1;PR_10;ACT_128"/>
    <x v="0"/>
    <s v="Fortalecer la Vigilancia."/>
    <x v="0"/>
    <n v="2"/>
    <s v="PAI"/>
    <x v="0"/>
    <s v="ACT_128"/>
    <s v="Fortalecimiento de la planta de personal"/>
    <x v="4"/>
    <n v="4.4642857142857152E-4"/>
    <x v="1"/>
    <n v="0"/>
    <n v="0"/>
    <n v="0"/>
    <s v="Por Ejecutar"/>
    <n v="0"/>
    <n v="0"/>
    <n v="0"/>
    <m/>
    <m/>
    <m/>
    <m/>
    <m/>
    <m/>
    <m/>
  </r>
  <r>
    <n v="29"/>
    <s v="OE1;PR_10;ACT_128"/>
    <x v="0"/>
    <s v="Fortalecer la Vigilancia."/>
    <x v="0"/>
    <n v="2"/>
    <s v="PAI"/>
    <x v="0"/>
    <s v="ACT_128"/>
    <s v="Fortalecimiento de la planta de personal"/>
    <x v="4"/>
    <n v="4.4642857142857152E-4"/>
    <x v="2"/>
    <n v="0"/>
    <n v="0"/>
    <n v="0"/>
    <s v="Por Ejecutar"/>
    <n v="0"/>
    <n v="0"/>
    <n v="0"/>
    <m/>
    <m/>
    <m/>
    <m/>
    <m/>
    <m/>
    <m/>
  </r>
  <r>
    <n v="29"/>
    <s v="OE1;PR_10;ACT_128"/>
    <x v="0"/>
    <s v="Fortalecer la Vigilancia."/>
    <x v="0"/>
    <n v="2"/>
    <s v="PAI"/>
    <x v="0"/>
    <s v="ACT_128"/>
    <s v="Fortalecimiento de la planta de personal"/>
    <x v="4"/>
    <n v="4.4642857142857152E-4"/>
    <x v="3"/>
    <n v="0"/>
    <n v="0"/>
    <n v="0"/>
    <s v="Por Ejecutar"/>
    <n v="0"/>
    <n v="0"/>
    <n v="0"/>
    <m/>
    <m/>
    <m/>
    <m/>
    <m/>
    <m/>
    <m/>
  </r>
  <r>
    <n v="29"/>
    <s v="OE1;PR_10;ACT_128"/>
    <x v="0"/>
    <s v="Fortalecer la Vigilancia."/>
    <x v="0"/>
    <n v="2"/>
    <s v="PAI"/>
    <x v="0"/>
    <s v="ACT_128"/>
    <s v="Fortalecimiento de la planta de personal"/>
    <x v="4"/>
    <n v="4.4642857142857152E-4"/>
    <x v="4"/>
    <n v="0"/>
    <n v="0"/>
    <n v="0"/>
    <s v="Por Ejecutar"/>
    <n v="0"/>
    <n v="0"/>
    <n v="0"/>
    <m/>
    <m/>
    <m/>
    <m/>
    <m/>
    <m/>
    <m/>
  </r>
  <r>
    <n v="29"/>
    <s v="OE1;PR_10;ACT_128"/>
    <x v="0"/>
    <s v="Fortalecer la Vigilancia."/>
    <x v="0"/>
    <n v="2"/>
    <s v="PAI"/>
    <x v="0"/>
    <s v="ACT_128"/>
    <s v="Fortalecimiento de la planta de personal"/>
    <x v="4"/>
    <n v="4.4642857142857152E-4"/>
    <x v="5"/>
    <n v="0.13"/>
    <n v="0.13"/>
    <n v="1"/>
    <s v="Culminada"/>
    <n v="0.13"/>
    <n v="0.13"/>
    <n v="1"/>
    <m/>
    <m/>
    <m/>
    <m/>
    <m/>
    <m/>
    <m/>
  </r>
  <r>
    <n v="29"/>
    <s v="OE1;PR_10;ACT_128"/>
    <x v="0"/>
    <s v="Fortalecer la Vigilancia."/>
    <x v="0"/>
    <n v="2"/>
    <s v="PAI"/>
    <x v="0"/>
    <s v="ACT_128"/>
    <s v="Fortalecimiento de la planta de personal"/>
    <x v="4"/>
    <n v="4.4642857142857152E-4"/>
    <x v="6"/>
    <n v="0"/>
    <n v="0"/>
    <n v="0"/>
    <s v="Por Ejecutar"/>
    <n v="0.13"/>
    <n v="0.13"/>
    <n v="1"/>
    <m/>
    <m/>
    <m/>
    <m/>
    <m/>
    <m/>
    <m/>
  </r>
  <r>
    <n v="29"/>
    <s v="OE1;PR_10;ACT_128"/>
    <x v="0"/>
    <s v="Fortalecer la Vigilancia."/>
    <x v="0"/>
    <n v="2"/>
    <s v="PAI"/>
    <x v="0"/>
    <s v="ACT_128"/>
    <s v="Fortalecimiento de la planta de personal"/>
    <x v="4"/>
    <n v="4.4642857142857152E-4"/>
    <x v="7"/>
    <n v="0"/>
    <n v="0"/>
    <n v="0"/>
    <s v="Por Ejecutar"/>
    <n v="0.13"/>
    <n v="0.13"/>
    <n v="1"/>
    <m/>
    <m/>
    <m/>
    <m/>
    <m/>
    <m/>
    <m/>
  </r>
  <r>
    <n v="29"/>
    <s v="OE1;PR_10;ACT_128"/>
    <x v="0"/>
    <s v="Fortalecer la Vigilancia."/>
    <x v="0"/>
    <n v="2"/>
    <s v="PAI"/>
    <x v="0"/>
    <s v="ACT_128"/>
    <s v="Fortalecimiento de la planta de personal"/>
    <x v="4"/>
    <n v="4.4642857142857152E-4"/>
    <x v="8"/>
    <n v="0"/>
    <n v="0"/>
    <n v="0"/>
    <s v="Por Ejecutar"/>
    <n v="0.13"/>
    <n v="0.13"/>
    <n v="1"/>
    <m/>
    <m/>
    <m/>
    <m/>
    <m/>
    <m/>
    <m/>
  </r>
  <r>
    <n v="29"/>
    <s v="OE1;PR_10;ACT_128"/>
    <x v="0"/>
    <s v="Fortalecer la Vigilancia."/>
    <x v="0"/>
    <n v="2"/>
    <s v="PAI"/>
    <x v="0"/>
    <s v="ACT_128"/>
    <s v="Fortalecimiento de la planta de personal"/>
    <x v="4"/>
    <n v="4.4642857142857152E-4"/>
    <x v="9"/>
    <n v="0"/>
    <n v="0"/>
    <n v="0"/>
    <s v="Por Ejecutar"/>
    <n v="0.13"/>
    <n v="0.13"/>
    <n v="1"/>
    <m/>
    <m/>
    <m/>
    <m/>
    <m/>
    <m/>
    <m/>
  </r>
  <r>
    <n v="29"/>
    <s v="OE1;PR_10;ACT_128"/>
    <x v="0"/>
    <s v="Fortalecer la Vigilancia."/>
    <x v="0"/>
    <n v="2"/>
    <s v="PAI"/>
    <x v="0"/>
    <s v="ACT_128"/>
    <s v="Fortalecimiento de la planta de personal"/>
    <x v="4"/>
    <n v="4.4642857142857152E-4"/>
    <x v="10"/>
    <n v="0"/>
    <n v="0"/>
    <n v="0"/>
    <s v="Por Ejecutar"/>
    <n v="0.13"/>
    <n v="0.13"/>
    <n v="1"/>
    <m/>
    <m/>
    <m/>
    <m/>
    <m/>
    <m/>
    <m/>
  </r>
  <r>
    <n v="29"/>
    <s v="OE1;PR_10;ACT_128"/>
    <x v="0"/>
    <s v="Fortalecer la Vigilancia."/>
    <x v="0"/>
    <n v="2"/>
    <s v="PAI"/>
    <x v="0"/>
    <s v="ACT_128"/>
    <s v="Fortalecimiento de la planta de personal"/>
    <x v="4"/>
    <n v="4.4642857142857152E-4"/>
    <x v="11"/>
    <n v="0.12"/>
    <n v="0"/>
    <n v="0"/>
    <s v="Por Ejecutar"/>
    <n v="0.25"/>
    <n v="0.13"/>
    <n v="0.52"/>
    <m/>
    <m/>
    <m/>
    <m/>
    <m/>
    <m/>
    <m/>
  </r>
  <r>
    <n v="30"/>
    <s v="OE1;PR_05;ACT_129"/>
    <x v="0"/>
    <s v="Fortalecer la Vigilancia."/>
    <x v="3"/>
    <n v="1"/>
    <s v="PEI"/>
    <x v="4"/>
    <s v="ACT_129"/>
    <s v="5.1 Juventud y Meritocracia para la SuperTransporte "/>
    <x v="4"/>
    <n v="4.4642857142857152E-4"/>
    <x v="0"/>
    <n v="0"/>
    <n v="0"/>
    <n v="0"/>
    <s v="Por Ejecutar"/>
    <n v="0"/>
    <n v="0"/>
    <n v="0"/>
    <n v="0.7"/>
    <n v="0"/>
    <n v="0"/>
    <m/>
    <n v="1"/>
    <s v="Por Ejecutar"/>
    <n v="0"/>
  </r>
  <r>
    <n v="30"/>
    <s v="OE1;PR_05;ACT_129"/>
    <x v="0"/>
    <s v="Fortalecer la Vigilancia."/>
    <x v="3"/>
    <n v="1"/>
    <s v="PEI"/>
    <x v="4"/>
    <s v="ACT_129"/>
    <s v="5.1 Juventud y Meritocracia para la SuperTransporte "/>
    <x v="4"/>
    <n v="4.4642857142857152E-4"/>
    <x v="1"/>
    <n v="0"/>
    <n v="0"/>
    <n v="0"/>
    <s v="Por Ejecutar"/>
    <n v="0"/>
    <n v="0"/>
    <n v="0"/>
    <m/>
    <m/>
    <m/>
    <m/>
    <m/>
    <m/>
    <m/>
  </r>
  <r>
    <n v="30"/>
    <s v="OE1;PR_05;ACT_129"/>
    <x v="0"/>
    <s v="Fortalecer la Vigilancia."/>
    <x v="3"/>
    <n v="1"/>
    <s v="PEI"/>
    <x v="4"/>
    <s v="ACT_129"/>
    <s v="5.1 Juventud y Meritocracia para la SuperTransporte "/>
    <x v="4"/>
    <n v="4.4642857142857152E-4"/>
    <x v="2"/>
    <n v="0"/>
    <n v="0"/>
    <n v="0"/>
    <s v="Por Ejecutar"/>
    <n v="0"/>
    <n v="0"/>
    <n v="0"/>
    <m/>
    <m/>
    <m/>
    <m/>
    <m/>
    <m/>
    <m/>
  </r>
  <r>
    <n v="30"/>
    <s v="OE1;PR_05;ACT_129"/>
    <x v="0"/>
    <s v="Fortalecer la Vigilancia."/>
    <x v="3"/>
    <n v="1"/>
    <s v="PEI"/>
    <x v="4"/>
    <s v="ACT_129"/>
    <s v="5.1 Juventud y Meritocracia para la SuperTransporte "/>
    <x v="4"/>
    <n v="4.4642857142857152E-4"/>
    <x v="3"/>
    <n v="0"/>
    <n v="0"/>
    <n v="0"/>
    <s v="Por Ejecutar"/>
    <n v="0"/>
    <n v="0"/>
    <n v="0"/>
    <m/>
    <m/>
    <m/>
    <m/>
    <m/>
    <m/>
    <m/>
  </r>
  <r>
    <n v="30"/>
    <s v="OE1;PR_05;ACT_129"/>
    <x v="0"/>
    <s v="Fortalecer la Vigilancia."/>
    <x v="3"/>
    <n v="1"/>
    <s v="PEI"/>
    <x v="4"/>
    <s v="ACT_129"/>
    <s v="5.1 Juventud y Meritocracia para la SuperTransporte "/>
    <x v="4"/>
    <n v="4.4642857142857152E-4"/>
    <x v="4"/>
    <n v="0"/>
    <n v="0"/>
    <n v="0"/>
    <s v="Por Ejecutar"/>
    <n v="0"/>
    <n v="0"/>
    <n v="0"/>
    <m/>
    <m/>
    <m/>
    <m/>
    <m/>
    <m/>
    <m/>
  </r>
  <r>
    <n v="30"/>
    <s v="OE1;PR_05;ACT_129"/>
    <x v="0"/>
    <s v="Fortalecer la Vigilancia."/>
    <x v="3"/>
    <n v="1"/>
    <s v="PEI"/>
    <x v="4"/>
    <s v="ACT_129"/>
    <s v="5.1 Juventud y Meritocracia para la SuperTransporte "/>
    <x v="4"/>
    <n v="4.4642857142857152E-4"/>
    <x v="5"/>
    <n v="0"/>
    <n v="0"/>
    <n v="0"/>
    <s v="Por Ejecutar"/>
    <n v="0"/>
    <n v="0"/>
    <n v="0"/>
    <m/>
    <m/>
    <m/>
    <m/>
    <m/>
    <m/>
    <m/>
  </r>
  <r>
    <n v="30"/>
    <s v="OE1;PR_05;ACT_129"/>
    <x v="0"/>
    <s v="Fortalecer la Vigilancia."/>
    <x v="3"/>
    <n v="1"/>
    <s v="PEI"/>
    <x v="4"/>
    <s v="ACT_129"/>
    <s v="5.1 Juventud y Meritocracia para la SuperTransporte "/>
    <x v="4"/>
    <n v="4.4642857142857152E-4"/>
    <x v="6"/>
    <n v="0"/>
    <n v="0"/>
    <n v="0"/>
    <s v="Por Ejecutar"/>
    <n v="0"/>
    <n v="0"/>
    <n v="0"/>
    <m/>
    <m/>
    <m/>
    <m/>
    <m/>
    <m/>
    <m/>
  </r>
  <r>
    <n v="30"/>
    <s v="OE1;PR_05;ACT_129"/>
    <x v="0"/>
    <s v="Fortalecer la Vigilancia."/>
    <x v="3"/>
    <n v="1"/>
    <s v="PEI"/>
    <x v="4"/>
    <s v="ACT_129"/>
    <s v="5.1 Juventud y Meritocracia para la SuperTransporte "/>
    <x v="4"/>
    <n v="4.4642857142857152E-4"/>
    <x v="7"/>
    <n v="0"/>
    <n v="0"/>
    <n v="0"/>
    <s v="Por Ejecutar"/>
    <n v="0"/>
    <n v="0"/>
    <n v="0"/>
    <m/>
    <m/>
    <m/>
    <m/>
    <m/>
    <m/>
    <m/>
  </r>
  <r>
    <n v="30"/>
    <s v="OE1;PR_05;ACT_129"/>
    <x v="0"/>
    <s v="Fortalecer la Vigilancia."/>
    <x v="3"/>
    <n v="1"/>
    <s v="PEI"/>
    <x v="4"/>
    <s v="ACT_129"/>
    <s v="5.1 Juventud y Meritocracia para la SuperTransporte "/>
    <x v="4"/>
    <n v="4.4642857142857152E-4"/>
    <x v="8"/>
    <n v="0.7"/>
    <n v="0"/>
    <n v="0"/>
    <s v="Por Ejecutar"/>
    <n v="0.7"/>
    <n v="0"/>
    <n v="0"/>
    <m/>
    <m/>
    <m/>
    <m/>
    <m/>
    <m/>
    <m/>
  </r>
  <r>
    <n v="30"/>
    <s v="OE1;PR_05;ACT_129"/>
    <x v="0"/>
    <s v="Fortalecer la Vigilancia."/>
    <x v="3"/>
    <n v="1"/>
    <s v="PEI"/>
    <x v="4"/>
    <s v="ACT_129"/>
    <s v="5.1 Juventud y Meritocracia para la SuperTransporte "/>
    <x v="4"/>
    <n v="4.4642857142857152E-4"/>
    <x v="9"/>
    <n v="0"/>
    <n v="0"/>
    <n v="0"/>
    <s v="Por Ejecutar"/>
    <n v="0.7"/>
    <n v="0"/>
    <n v="0"/>
    <m/>
    <m/>
    <m/>
    <m/>
    <m/>
    <m/>
    <m/>
  </r>
  <r>
    <n v="30"/>
    <s v="OE1;PR_05;ACT_129"/>
    <x v="0"/>
    <s v="Fortalecer la Vigilancia."/>
    <x v="3"/>
    <n v="1"/>
    <s v="PEI"/>
    <x v="4"/>
    <s v="ACT_129"/>
    <s v="5.1 Juventud y Meritocracia para la SuperTransporte "/>
    <x v="4"/>
    <n v="4.4642857142857152E-4"/>
    <x v="10"/>
    <n v="0"/>
    <n v="0"/>
    <n v="0"/>
    <s v="Por Ejecutar"/>
    <n v="0.7"/>
    <n v="0"/>
    <n v="0"/>
    <m/>
    <m/>
    <m/>
    <m/>
    <m/>
    <m/>
    <m/>
  </r>
  <r>
    <n v="30"/>
    <s v="OE1;PR_05;ACT_129"/>
    <x v="0"/>
    <s v="Fortalecer la Vigilancia."/>
    <x v="3"/>
    <n v="1"/>
    <s v="PEI"/>
    <x v="4"/>
    <s v="ACT_129"/>
    <s v="5.1 Juventud y Meritocracia para la SuperTransporte "/>
    <x v="4"/>
    <n v="4.4642857142857152E-4"/>
    <x v="11"/>
    <n v="0"/>
    <n v="0"/>
    <n v="0"/>
    <s v="Por Ejecutar"/>
    <n v="0.7"/>
    <n v="0"/>
    <n v="0"/>
    <m/>
    <m/>
    <m/>
    <m/>
    <m/>
    <m/>
    <m/>
  </r>
  <r>
    <n v="31"/>
    <s v="OE1;PR_10;ACT_130"/>
    <x v="0"/>
    <s v="Fortalecer la Vigilancia."/>
    <x v="0"/>
    <n v="2"/>
    <s v="PAI"/>
    <x v="0"/>
    <s v="ACT_130"/>
    <s v="Gestión del Conocimiento"/>
    <x v="4"/>
    <n v="4.4642857142857152E-4"/>
    <x v="0"/>
    <n v="0"/>
    <n v="0"/>
    <n v="0"/>
    <s v="Por Ejecutar"/>
    <n v="0"/>
    <n v="0"/>
    <n v="0"/>
    <n v="0.5"/>
    <n v="0"/>
    <n v="0"/>
    <m/>
    <n v="1"/>
    <s v="Por Ejecutar"/>
    <n v="0"/>
  </r>
  <r>
    <n v="31"/>
    <s v="OE1;PR_10;ACT_130"/>
    <x v="0"/>
    <s v="Fortalecer la Vigilancia."/>
    <x v="0"/>
    <n v="2"/>
    <s v="PAI"/>
    <x v="0"/>
    <s v="ACT_130"/>
    <s v="Gestión del Conocimiento"/>
    <x v="4"/>
    <n v="4.4642857142857152E-4"/>
    <x v="1"/>
    <n v="0"/>
    <n v="0"/>
    <n v="0"/>
    <s v="Por Ejecutar"/>
    <n v="0"/>
    <n v="0"/>
    <n v="0"/>
    <m/>
    <m/>
    <m/>
    <m/>
    <m/>
    <m/>
    <m/>
  </r>
  <r>
    <n v="31"/>
    <s v="OE1;PR_10;ACT_130"/>
    <x v="0"/>
    <s v="Fortalecer la Vigilancia."/>
    <x v="0"/>
    <n v="2"/>
    <s v="PAI"/>
    <x v="0"/>
    <s v="ACT_130"/>
    <s v="Gestión del Conocimiento"/>
    <x v="4"/>
    <n v="4.4642857142857152E-4"/>
    <x v="2"/>
    <n v="0"/>
    <n v="0"/>
    <n v="0"/>
    <s v="Por Ejecutar"/>
    <n v="0"/>
    <n v="0"/>
    <n v="0"/>
    <m/>
    <m/>
    <m/>
    <m/>
    <m/>
    <m/>
    <m/>
  </r>
  <r>
    <n v="31"/>
    <s v="OE1;PR_10;ACT_130"/>
    <x v="0"/>
    <s v="Fortalecer la Vigilancia."/>
    <x v="0"/>
    <n v="2"/>
    <s v="PAI"/>
    <x v="0"/>
    <s v="ACT_130"/>
    <s v="Gestión del Conocimiento"/>
    <x v="4"/>
    <n v="4.4642857142857152E-4"/>
    <x v="3"/>
    <n v="0"/>
    <n v="0"/>
    <n v="0"/>
    <s v="Por Ejecutar"/>
    <n v="0"/>
    <n v="0"/>
    <n v="0"/>
    <m/>
    <m/>
    <m/>
    <m/>
    <m/>
    <m/>
    <m/>
  </r>
  <r>
    <n v="31"/>
    <s v="OE1;PR_10;ACT_130"/>
    <x v="0"/>
    <s v="Fortalecer la Vigilancia."/>
    <x v="0"/>
    <n v="2"/>
    <s v="PAI"/>
    <x v="0"/>
    <s v="ACT_130"/>
    <s v="Gestión del Conocimiento"/>
    <x v="4"/>
    <n v="4.4642857142857152E-4"/>
    <x v="4"/>
    <n v="0"/>
    <n v="0"/>
    <n v="0"/>
    <s v="Por Ejecutar"/>
    <n v="0"/>
    <n v="0"/>
    <n v="0"/>
    <m/>
    <m/>
    <m/>
    <m/>
    <m/>
    <m/>
    <m/>
  </r>
  <r>
    <n v="31"/>
    <s v="OE1;PR_10;ACT_130"/>
    <x v="0"/>
    <s v="Fortalecer la Vigilancia."/>
    <x v="0"/>
    <n v="2"/>
    <s v="PAI"/>
    <x v="0"/>
    <s v="ACT_130"/>
    <s v="Gestión del Conocimiento"/>
    <x v="4"/>
    <n v="4.4642857142857152E-4"/>
    <x v="5"/>
    <n v="0"/>
    <n v="0"/>
    <n v="0"/>
    <s v="Por Ejecutar"/>
    <n v="0"/>
    <n v="0"/>
    <n v="0"/>
    <m/>
    <m/>
    <m/>
    <m/>
    <m/>
    <m/>
    <m/>
  </r>
  <r>
    <n v="31"/>
    <s v="OE1;PR_10;ACT_130"/>
    <x v="0"/>
    <s v="Fortalecer la Vigilancia."/>
    <x v="0"/>
    <n v="2"/>
    <s v="PAI"/>
    <x v="0"/>
    <s v="ACT_130"/>
    <s v="Gestión del Conocimiento"/>
    <x v="4"/>
    <n v="4.4642857142857152E-4"/>
    <x v="6"/>
    <n v="0"/>
    <n v="0"/>
    <n v="0"/>
    <s v="Por Ejecutar"/>
    <n v="0"/>
    <n v="0"/>
    <n v="0"/>
    <m/>
    <m/>
    <m/>
    <m/>
    <m/>
    <m/>
    <m/>
  </r>
  <r>
    <n v="31"/>
    <s v="OE1;PR_10;ACT_130"/>
    <x v="0"/>
    <s v="Fortalecer la Vigilancia."/>
    <x v="0"/>
    <n v="2"/>
    <s v="PAI"/>
    <x v="0"/>
    <s v="ACT_130"/>
    <s v="Gestión del Conocimiento"/>
    <x v="4"/>
    <n v="4.4642857142857152E-4"/>
    <x v="7"/>
    <n v="0.25"/>
    <n v="0"/>
    <n v="0"/>
    <s v="Por Ejecutar"/>
    <n v="0.25"/>
    <n v="0"/>
    <n v="0"/>
    <m/>
    <m/>
    <m/>
    <m/>
    <m/>
    <m/>
    <m/>
  </r>
  <r>
    <n v="31"/>
    <s v="OE1;PR_10;ACT_130"/>
    <x v="0"/>
    <s v="Fortalecer la Vigilancia."/>
    <x v="0"/>
    <n v="2"/>
    <s v="PAI"/>
    <x v="0"/>
    <s v="ACT_130"/>
    <s v="Gestión del Conocimiento"/>
    <x v="4"/>
    <n v="4.4642857142857152E-4"/>
    <x v="8"/>
    <n v="0"/>
    <n v="0"/>
    <n v="0"/>
    <s v="Por Ejecutar"/>
    <n v="0.25"/>
    <n v="0"/>
    <n v="0"/>
    <m/>
    <m/>
    <m/>
    <m/>
    <m/>
    <m/>
    <m/>
  </r>
  <r>
    <n v="31"/>
    <s v="OE1;PR_10;ACT_130"/>
    <x v="0"/>
    <s v="Fortalecer la Vigilancia."/>
    <x v="0"/>
    <n v="2"/>
    <s v="PAI"/>
    <x v="0"/>
    <s v="ACT_130"/>
    <s v="Gestión del Conocimiento"/>
    <x v="4"/>
    <n v="4.4642857142857152E-4"/>
    <x v="9"/>
    <n v="0"/>
    <n v="0"/>
    <n v="0"/>
    <s v="Por Ejecutar"/>
    <n v="0.25"/>
    <n v="0"/>
    <n v="0"/>
    <m/>
    <m/>
    <m/>
    <m/>
    <m/>
    <m/>
    <m/>
  </r>
  <r>
    <n v="31"/>
    <s v="OE1;PR_10;ACT_130"/>
    <x v="0"/>
    <s v="Fortalecer la Vigilancia."/>
    <x v="0"/>
    <n v="2"/>
    <s v="PAI"/>
    <x v="0"/>
    <s v="ACT_130"/>
    <s v="Gestión del Conocimiento"/>
    <x v="4"/>
    <n v="4.4642857142857152E-4"/>
    <x v="10"/>
    <n v="0.25"/>
    <n v="0"/>
    <n v="0"/>
    <s v="Por Ejecutar"/>
    <n v="0.5"/>
    <n v="0"/>
    <n v="0"/>
    <m/>
    <m/>
    <m/>
    <m/>
    <m/>
    <m/>
    <m/>
  </r>
  <r>
    <n v="31"/>
    <s v="OE1;PR_10;ACT_130"/>
    <x v="0"/>
    <s v="Fortalecer la Vigilancia."/>
    <x v="0"/>
    <n v="2"/>
    <s v="PAI"/>
    <x v="0"/>
    <s v="ACT_130"/>
    <s v="Gestión del Conocimiento"/>
    <x v="4"/>
    <n v="4.4642857142857152E-4"/>
    <x v="11"/>
    <n v="0"/>
    <n v="0"/>
    <n v="0"/>
    <s v="Por Ejecutar"/>
    <n v="0.5"/>
    <n v="0"/>
    <n v="0"/>
    <m/>
    <m/>
    <m/>
    <m/>
    <m/>
    <m/>
    <m/>
  </r>
  <r>
    <n v="32"/>
    <s v="OE1;PR_10;ACT_87"/>
    <x v="0"/>
    <s v="Fortalecer la Vigilancia."/>
    <x v="0"/>
    <n v="4"/>
    <s v="PAI"/>
    <x v="3"/>
    <s v="ACT_87"/>
    <s v="Monitorear el Fortalecimiento a la Supervisión Integral a los vigilados a nivel nacional."/>
    <x v="5"/>
    <n v="4.4642857142857152E-4"/>
    <x v="0"/>
    <n v="0"/>
    <n v="0"/>
    <n v="0"/>
    <s v="Por Ejecutar"/>
    <n v="0"/>
    <n v="0"/>
    <n v="0"/>
    <n v="0.89999999999999991"/>
    <n v="0.2"/>
    <n v="0.22222222222222227"/>
    <m/>
    <n v="0.77777777777777768"/>
    <s v="En Tramite"/>
    <n v="9.9206349206349247E-5"/>
  </r>
  <r>
    <n v="32"/>
    <s v="OE1;PR_10;ACT_87"/>
    <x v="0"/>
    <s v="Fortalecer la Vigilancia."/>
    <x v="0"/>
    <n v="4"/>
    <s v="PAI"/>
    <x v="3"/>
    <s v="ACT_87"/>
    <s v="Monitorear el Fortalecimiento a la Supervisión Integral a los vigilados a nivel nacional."/>
    <x v="5"/>
    <n v="4.4642857142857152E-4"/>
    <x v="1"/>
    <n v="0"/>
    <n v="0"/>
    <n v="0"/>
    <s v="Por Ejecutar"/>
    <n v="0"/>
    <n v="0"/>
    <n v="0"/>
    <m/>
    <m/>
    <m/>
    <m/>
    <m/>
    <m/>
    <m/>
  </r>
  <r>
    <n v="32"/>
    <s v="OE1;PR_10;ACT_87"/>
    <x v="0"/>
    <s v="Fortalecer la Vigilancia."/>
    <x v="0"/>
    <n v="4"/>
    <s v="PAI"/>
    <x v="3"/>
    <s v="ACT_87"/>
    <s v="Monitorear el Fortalecimiento a la Supervisión Integral a los vigilados a nivel nacional."/>
    <x v="5"/>
    <n v="4.4642857142857152E-4"/>
    <x v="2"/>
    <n v="0.02"/>
    <n v="0.02"/>
    <n v="1"/>
    <s v="Culminada"/>
    <n v="0.02"/>
    <n v="0.02"/>
    <n v="1"/>
    <m/>
    <m/>
    <m/>
    <m/>
    <m/>
    <m/>
    <m/>
  </r>
  <r>
    <n v="32"/>
    <s v="OE1;PR_10;ACT_87"/>
    <x v="0"/>
    <s v="Fortalecer la Vigilancia."/>
    <x v="0"/>
    <n v="4"/>
    <s v="PAI"/>
    <x v="3"/>
    <s v="ACT_87"/>
    <s v="Monitorear el Fortalecimiento a la Supervisión Integral a los vigilados a nivel nacional."/>
    <x v="5"/>
    <n v="4.4642857142857152E-4"/>
    <x v="3"/>
    <n v="0.03"/>
    <n v="0.03"/>
    <n v="1"/>
    <s v="Culminada"/>
    <n v="0.05"/>
    <n v="0.05"/>
    <n v="1"/>
    <m/>
    <m/>
    <m/>
    <m/>
    <m/>
    <m/>
    <m/>
  </r>
  <r>
    <n v="32"/>
    <s v="OE1;PR_10;ACT_87"/>
    <x v="0"/>
    <s v="Fortalecer la Vigilancia."/>
    <x v="0"/>
    <n v="4"/>
    <s v="PAI"/>
    <x v="3"/>
    <s v="ACT_87"/>
    <s v="Monitorear el Fortalecimiento a la Supervisión Integral a los vigilados a nivel nacional."/>
    <x v="5"/>
    <n v="4.4642857142857152E-4"/>
    <x v="4"/>
    <n v="0"/>
    <n v="0"/>
    <n v="0"/>
    <s v="Por Ejecutar"/>
    <n v="0.05"/>
    <n v="0.05"/>
    <n v="1"/>
    <m/>
    <m/>
    <m/>
    <m/>
    <m/>
    <m/>
    <m/>
  </r>
  <r>
    <n v="32"/>
    <s v="OE1;PR_10;ACT_87"/>
    <x v="0"/>
    <s v="Fortalecer la Vigilancia."/>
    <x v="0"/>
    <n v="4"/>
    <s v="PAI"/>
    <x v="3"/>
    <s v="ACT_87"/>
    <s v="Monitorear el Fortalecimiento a la Supervisión Integral a los vigilados a nivel nacional."/>
    <x v="5"/>
    <n v="4.4642857142857152E-4"/>
    <x v="5"/>
    <n v="0.05"/>
    <n v="0.15"/>
    <n v="2.9999999999999996"/>
    <s v="Culminada"/>
    <n v="0.1"/>
    <n v="0.2"/>
    <n v="2"/>
    <m/>
    <m/>
    <m/>
    <m/>
    <m/>
    <m/>
    <m/>
  </r>
  <r>
    <n v="32"/>
    <s v="OE1;PR_10;ACT_87"/>
    <x v="0"/>
    <s v="Fortalecer la Vigilancia."/>
    <x v="0"/>
    <n v="4"/>
    <s v="PAI"/>
    <x v="3"/>
    <s v="ACT_87"/>
    <s v="Monitorear el Fortalecimiento a la Supervisión Integral a los vigilados a nivel nacional."/>
    <x v="5"/>
    <n v="4.4642857142857152E-4"/>
    <x v="6"/>
    <n v="0.05"/>
    <n v="0"/>
    <n v="0"/>
    <s v="Por Ejecutar"/>
    <n v="0.15000000000000002"/>
    <n v="0.2"/>
    <n v="1.3333333333333333"/>
    <m/>
    <m/>
    <m/>
    <m/>
    <m/>
    <m/>
    <m/>
  </r>
  <r>
    <n v="32"/>
    <s v="OE1;PR_10;ACT_87"/>
    <x v="0"/>
    <s v="Fortalecer la Vigilancia."/>
    <x v="0"/>
    <n v="4"/>
    <s v="PAI"/>
    <x v="3"/>
    <s v="ACT_87"/>
    <s v="Monitorear el Fortalecimiento a la Supervisión Integral a los vigilados a nivel nacional."/>
    <x v="5"/>
    <n v="4.4642857142857152E-4"/>
    <x v="7"/>
    <n v="0.05"/>
    <n v="0"/>
    <n v="0"/>
    <s v="Por Ejecutar"/>
    <n v="0.2"/>
    <n v="0.2"/>
    <n v="1"/>
    <m/>
    <m/>
    <m/>
    <m/>
    <m/>
    <m/>
    <m/>
  </r>
  <r>
    <n v="32"/>
    <s v="OE1;PR_10;ACT_87"/>
    <x v="0"/>
    <s v="Fortalecer la Vigilancia."/>
    <x v="0"/>
    <n v="4"/>
    <s v="PAI"/>
    <x v="3"/>
    <s v="ACT_87"/>
    <s v="Monitorear el Fortalecimiento a la Supervisión Integral a los vigilados a nivel nacional."/>
    <x v="5"/>
    <n v="4.4642857142857152E-4"/>
    <x v="8"/>
    <n v="0.15"/>
    <n v="0"/>
    <n v="0"/>
    <s v="Por Ejecutar"/>
    <n v="0.35"/>
    <n v="0.2"/>
    <n v="0.57142857142857151"/>
    <m/>
    <m/>
    <m/>
    <m/>
    <m/>
    <m/>
    <m/>
  </r>
  <r>
    <n v="32"/>
    <s v="OE1;PR_10;ACT_87"/>
    <x v="0"/>
    <s v="Fortalecer la Vigilancia."/>
    <x v="0"/>
    <n v="4"/>
    <s v="PAI"/>
    <x v="3"/>
    <s v="ACT_87"/>
    <s v="Monitorear el Fortalecimiento a la Supervisión Integral a los vigilados a nivel nacional."/>
    <x v="5"/>
    <n v="4.4642857142857152E-4"/>
    <x v="9"/>
    <n v="0.15"/>
    <n v="0"/>
    <n v="0"/>
    <s v="Por Ejecutar"/>
    <n v="0.5"/>
    <n v="0.2"/>
    <n v="0.4"/>
    <m/>
    <m/>
    <m/>
    <m/>
    <m/>
    <m/>
    <m/>
  </r>
  <r>
    <n v="32"/>
    <s v="OE1;PR_10;ACT_87"/>
    <x v="0"/>
    <s v="Fortalecer la Vigilancia."/>
    <x v="0"/>
    <n v="4"/>
    <s v="PAI"/>
    <x v="3"/>
    <s v="ACT_87"/>
    <s v="Monitorear el Fortalecimiento a la Supervisión Integral a los vigilados a nivel nacional."/>
    <x v="5"/>
    <n v="4.4642857142857152E-4"/>
    <x v="10"/>
    <n v="0.2"/>
    <n v="0"/>
    <n v="0"/>
    <s v="Por Ejecutar"/>
    <n v="0.7"/>
    <n v="0.2"/>
    <n v="0.28571428571428575"/>
    <m/>
    <m/>
    <m/>
    <m/>
    <m/>
    <m/>
    <m/>
  </r>
  <r>
    <n v="32"/>
    <s v="OE1;PR_10;ACT_87"/>
    <x v="0"/>
    <s v="Fortalecer la Vigilancia."/>
    <x v="0"/>
    <n v="4"/>
    <s v="PAI"/>
    <x v="3"/>
    <s v="ACT_87"/>
    <s v="Monitorear el Fortalecimiento a la Supervisión Integral a los vigilados a nivel nacional."/>
    <x v="5"/>
    <n v="4.4642857142857152E-4"/>
    <x v="11"/>
    <n v="0.2"/>
    <n v="0"/>
    <n v="0"/>
    <s v="Por Ejecutar"/>
    <n v="0.89999999999999991"/>
    <n v="0.2"/>
    <n v="0.22222222222222227"/>
    <m/>
    <m/>
    <m/>
    <m/>
    <m/>
    <m/>
    <m/>
  </r>
  <r>
    <n v="33"/>
    <s v="OE1;PR_10;ACT_236"/>
    <x v="0"/>
    <s v="Fortalecer la Vigilancia."/>
    <x v="0"/>
    <n v="2"/>
    <s v="PAI"/>
    <x v="0"/>
    <s v="ACT_236"/>
    <s v="Promover la  formalización administración infraestructura aeroportuaria a cargo de entes territoriales."/>
    <x v="0"/>
    <n v="4.4642857142857152E-4"/>
    <x v="0"/>
    <n v="1"/>
    <n v="1"/>
    <n v="1"/>
    <s v="Culminada"/>
    <n v="1"/>
    <n v="1"/>
    <n v="1"/>
    <n v="10"/>
    <n v="5"/>
    <n v="0.5"/>
    <m/>
    <n v="0.5"/>
    <s v="En Tramite"/>
    <n v="2.2321428571428576E-4"/>
  </r>
  <r>
    <n v="33"/>
    <s v="OE1;PR_10;ACT_236"/>
    <x v="0"/>
    <s v="Fortalecer la Vigilancia."/>
    <x v="0"/>
    <n v="2"/>
    <s v="PAI"/>
    <x v="0"/>
    <s v="ACT_236"/>
    <s v="Promover la  formalización administración infraestructura aeroportuaria a cargo de entes territoriales."/>
    <x v="0"/>
    <n v="4.4642857142857152E-4"/>
    <x v="1"/>
    <n v="1"/>
    <n v="1"/>
    <n v="1"/>
    <s v="Culminada"/>
    <n v="2"/>
    <n v="2"/>
    <n v="1"/>
    <m/>
    <m/>
    <m/>
    <m/>
    <m/>
    <m/>
    <m/>
  </r>
  <r>
    <n v="33"/>
    <s v="OE1;PR_10;ACT_236"/>
    <x v="0"/>
    <s v="Fortalecer la Vigilancia."/>
    <x v="0"/>
    <n v="2"/>
    <s v="PAI"/>
    <x v="0"/>
    <s v="ACT_236"/>
    <s v="Promover la  formalización administración infraestructura aeroportuaria a cargo de entes territoriales."/>
    <x v="0"/>
    <n v="4.4642857142857152E-4"/>
    <x v="2"/>
    <n v="0"/>
    <n v="0"/>
    <n v="0"/>
    <s v="Por Ejecutar"/>
    <n v="2"/>
    <n v="2"/>
    <n v="1"/>
    <m/>
    <m/>
    <m/>
    <m/>
    <m/>
    <m/>
    <m/>
  </r>
  <r>
    <n v="33"/>
    <s v="OE1;PR_10;ACT_236"/>
    <x v="0"/>
    <s v="Fortalecer la Vigilancia."/>
    <x v="0"/>
    <n v="2"/>
    <s v="PAI"/>
    <x v="0"/>
    <s v="ACT_236"/>
    <s v="Promover la  formalización administración infraestructura aeroportuaria a cargo de entes territoriales."/>
    <x v="0"/>
    <n v="4.4642857142857152E-4"/>
    <x v="3"/>
    <n v="1"/>
    <n v="1"/>
    <n v="1"/>
    <s v="Culminada"/>
    <n v="3"/>
    <n v="3"/>
    <n v="1"/>
    <m/>
    <m/>
    <m/>
    <m/>
    <m/>
    <m/>
    <m/>
  </r>
  <r>
    <n v="33"/>
    <s v="OE1;PR_10;ACT_236"/>
    <x v="0"/>
    <s v="Fortalecer la Vigilancia."/>
    <x v="0"/>
    <n v="2"/>
    <s v="PAI"/>
    <x v="0"/>
    <s v="ACT_236"/>
    <s v="Promover la  formalización administración infraestructura aeroportuaria a cargo de entes territoriales."/>
    <x v="0"/>
    <n v="4.4642857142857152E-4"/>
    <x v="4"/>
    <n v="1"/>
    <n v="1"/>
    <n v="1"/>
    <s v="Culminada"/>
    <n v="4"/>
    <n v="4"/>
    <n v="1"/>
    <m/>
    <m/>
    <m/>
    <m/>
    <m/>
    <m/>
    <m/>
  </r>
  <r>
    <n v="33"/>
    <s v="OE1;PR_10;ACT_236"/>
    <x v="0"/>
    <s v="Fortalecer la Vigilancia."/>
    <x v="0"/>
    <n v="2"/>
    <s v="PAI"/>
    <x v="0"/>
    <s v="ACT_236"/>
    <s v="Promover la  formalización administración infraestructura aeroportuaria a cargo de entes territoriales."/>
    <x v="0"/>
    <n v="4.4642857142857152E-4"/>
    <x v="5"/>
    <n v="1"/>
    <n v="1"/>
    <n v="1"/>
    <s v="Culminada"/>
    <n v="5"/>
    <n v="5"/>
    <n v="1"/>
    <m/>
    <m/>
    <m/>
    <m/>
    <m/>
    <m/>
    <m/>
  </r>
  <r>
    <n v="33"/>
    <s v="OE1;PR_10;ACT_236"/>
    <x v="0"/>
    <s v="Fortalecer la Vigilancia."/>
    <x v="0"/>
    <n v="2"/>
    <s v="PAI"/>
    <x v="0"/>
    <s v="ACT_236"/>
    <s v="Promover la  formalización administración infraestructura aeroportuaria a cargo de entes territoriales."/>
    <x v="0"/>
    <n v="4.4642857142857152E-4"/>
    <x v="6"/>
    <n v="1"/>
    <n v="0"/>
    <n v="0"/>
    <s v="Por Ejecutar"/>
    <n v="6"/>
    <n v="5"/>
    <n v="0.83333333333333337"/>
    <m/>
    <m/>
    <m/>
    <m/>
    <m/>
    <m/>
    <m/>
  </r>
  <r>
    <n v="33"/>
    <s v="OE1;PR_10;ACT_236"/>
    <x v="0"/>
    <s v="Fortalecer la Vigilancia."/>
    <x v="0"/>
    <n v="2"/>
    <s v="PAI"/>
    <x v="0"/>
    <s v="ACT_236"/>
    <s v="Promover la  formalización administración infraestructura aeroportuaria a cargo de entes territoriales."/>
    <x v="0"/>
    <n v="4.4642857142857152E-4"/>
    <x v="7"/>
    <n v="1"/>
    <n v="0"/>
    <n v="0"/>
    <s v="Por Ejecutar"/>
    <n v="7"/>
    <n v="5"/>
    <n v="0.7142857142857143"/>
    <m/>
    <m/>
    <m/>
    <m/>
    <m/>
    <m/>
    <m/>
  </r>
  <r>
    <n v="33"/>
    <s v="OE1;PR_10;ACT_236"/>
    <x v="0"/>
    <s v="Fortalecer la Vigilancia."/>
    <x v="0"/>
    <n v="2"/>
    <s v="PAI"/>
    <x v="0"/>
    <s v="ACT_236"/>
    <s v="Promover la  formalización administración infraestructura aeroportuaria a cargo de entes territoriales."/>
    <x v="0"/>
    <n v="4.4642857142857152E-4"/>
    <x v="8"/>
    <n v="1"/>
    <n v="0"/>
    <n v="0"/>
    <s v="Por Ejecutar"/>
    <n v="8"/>
    <n v="5"/>
    <n v="0.625"/>
    <m/>
    <m/>
    <m/>
    <m/>
    <m/>
    <m/>
    <m/>
  </r>
  <r>
    <n v="33"/>
    <s v="OE1;PR_10;ACT_236"/>
    <x v="0"/>
    <s v="Fortalecer la Vigilancia."/>
    <x v="0"/>
    <n v="2"/>
    <s v="PAI"/>
    <x v="0"/>
    <s v="ACT_236"/>
    <s v="Promover la  formalización administración infraestructura aeroportuaria a cargo de entes territoriales."/>
    <x v="0"/>
    <n v="4.4642857142857152E-4"/>
    <x v="9"/>
    <n v="1"/>
    <n v="0"/>
    <n v="0"/>
    <s v="Por Ejecutar"/>
    <n v="9"/>
    <n v="5"/>
    <n v="0.55555555555555558"/>
    <m/>
    <m/>
    <m/>
    <m/>
    <m/>
    <m/>
    <m/>
  </r>
  <r>
    <n v="33"/>
    <s v="OE1;PR_10;ACT_236"/>
    <x v="0"/>
    <s v="Fortalecer la Vigilancia."/>
    <x v="0"/>
    <n v="2"/>
    <s v="PAI"/>
    <x v="0"/>
    <s v="ACT_236"/>
    <s v="Promover la  formalización administración infraestructura aeroportuaria a cargo de entes territoriales."/>
    <x v="0"/>
    <n v="4.4642857142857152E-4"/>
    <x v="10"/>
    <n v="1"/>
    <n v="0"/>
    <n v="0"/>
    <s v="Por Ejecutar"/>
    <n v="10"/>
    <n v="5"/>
    <n v="0.5"/>
    <m/>
    <m/>
    <m/>
    <m/>
    <m/>
    <m/>
    <m/>
  </r>
  <r>
    <n v="33"/>
    <s v="OE1;PR_10;ACT_236"/>
    <x v="0"/>
    <s v="Fortalecer la Vigilancia."/>
    <x v="0"/>
    <n v="2"/>
    <s v="PAI"/>
    <x v="0"/>
    <s v="ACT_236"/>
    <s v="Promover la  formalización administración infraestructura aeroportuaria a cargo de entes territoriales."/>
    <x v="0"/>
    <n v="4.4642857142857152E-4"/>
    <x v="11"/>
    <n v="0"/>
    <n v="0"/>
    <n v="0"/>
    <s v="Por Ejecutar"/>
    <n v="10"/>
    <n v="5"/>
    <n v="0.5"/>
    <m/>
    <m/>
    <m/>
    <m/>
    <m/>
    <m/>
    <m/>
  </r>
  <r>
    <n v="34"/>
    <s v="OE1;PR_10;ACT_212"/>
    <x v="0"/>
    <s v="Fortalecer la Vigilancia."/>
    <x v="0"/>
    <n v="2"/>
    <s v="PAI"/>
    <x v="0"/>
    <s v="ACT_212"/>
    <s v="Investigación Banacol"/>
    <x v="2"/>
    <n v="4.4642857142857152E-4"/>
    <x v="0"/>
    <n v="0"/>
    <n v="0"/>
    <n v="0"/>
    <s v="Por Ejecutar"/>
    <n v="0"/>
    <n v="0"/>
    <n v="0"/>
    <n v="0.99999999999999989"/>
    <n v="0.48"/>
    <n v="0.48000000000000004"/>
    <m/>
    <n v="0.52"/>
    <s v="En Tramite"/>
    <n v="2.1428571428571436E-4"/>
  </r>
  <r>
    <n v="34"/>
    <s v="OE1;PR_10;ACT_212"/>
    <x v="0"/>
    <s v="Fortalecer la Vigilancia."/>
    <x v="0"/>
    <n v="2"/>
    <s v="PAI"/>
    <x v="0"/>
    <s v="ACT_212"/>
    <s v="Investigación Banacol"/>
    <x v="2"/>
    <n v="4.4642857142857152E-4"/>
    <x v="1"/>
    <n v="0.09"/>
    <n v="0.09"/>
    <n v="1"/>
    <s v="Culminada"/>
    <n v="0.09"/>
    <n v="0.09"/>
    <n v="1"/>
    <m/>
    <m/>
    <m/>
    <m/>
    <m/>
    <m/>
    <m/>
  </r>
  <r>
    <n v="34"/>
    <s v="OE1;PR_10;ACT_212"/>
    <x v="0"/>
    <s v="Fortalecer la Vigilancia."/>
    <x v="0"/>
    <n v="2"/>
    <s v="PAI"/>
    <x v="0"/>
    <s v="ACT_212"/>
    <s v="Investigación Banacol"/>
    <x v="2"/>
    <n v="4.4642857142857152E-4"/>
    <x v="2"/>
    <n v="0.12"/>
    <n v="0.12"/>
    <n v="1"/>
    <s v="Culminada"/>
    <n v="0.21"/>
    <n v="0.21"/>
    <n v="1"/>
    <m/>
    <m/>
    <m/>
    <m/>
    <m/>
    <m/>
    <m/>
  </r>
  <r>
    <n v="34"/>
    <s v="OE1;PR_10;ACT_212"/>
    <x v="0"/>
    <s v="Fortalecer la Vigilancia."/>
    <x v="0"/>
    <n v="2"/>
    <s v="PAI"/>
    <x v="0"/>
    <s v="ACT_212"/>
    <s v="Investigación Banacol"/>
    <x v="2"/>
    <n v="4.4642857142857152E-4"/>
    <x v="3"/>
    <n v="0.06"/>
    <n v="0.06"/>
    <n v="1"/>
    <s v="Culminada"/>
    <n v="0.27"/>
    <n v="0.27"/>
    <n v="1"/>
    <m/>
    <m/>
    <m/>
    <m/>
    <m/>
    <m/>
    <m/>
  </r>
  <r>
    <n v="34"/>
    <s v="OE1;PR_10;ACT_212"/>
    <x v="0"/>
    <s v="Fortalecer la Vigilancia."/>
    <x v="0"/>
    <n v="2"/>
    <s v="PAI"/>
    <x v="0"/>
    <s v="ACT_212"/>
    <s v="Investigación Banacol"/>
    <x v="2"/>
    <n v="4.4642857142857152E-4"/>
    <x v="4"/>
    <n v="0.09"/>
    <n v="0.09"/>
    <n v="1"/>
    <s v="Culminada"/>
    <n v="0.36"/>
    <n v="0.36"/>
    <n v="1"/>
    <m/>
    <m/>
    <m/>
    <m/>
    <m/>
    <m/>
    <m/>
  </r>
  <r>
    <n v="34"/>
    <s v="OE1;PR_10;ACT_212"/>
    <x v="0"/>
    <s v="Fortalecer la Vigilancia."/>
    <x v="0"/>
    <n v="2"/>
    <s v="PAI"/>
    <x v="0"/>
    <s v="ACT_212"/>
    <s v="Investigación Banacol"/>
    <x v="2"/>
    <n v="4.4642857142857152E-4"/>
    <x v="5"/>
    <n v="0.12"/>
    <n v="0.12"/>
    <n v="1"/>
    <s v="Culminada"/>
    <n v="0.48"/>
    <n v="0.48"/>
    <n v="1"/>
    <m/>
    <m/>
    <m/>
    <m/>
    <m/>
    <m/>
    <m/>
  </r>
  <r>
    <n v="34"/>
    <s v="OE1;PR_10;ACT_212"/>
    <x v="0"/>
    <s v="Fortalecer la Vigilancia."/>
    <x v="0"/>
    <n v="2"/>
    <s v="PAI"/>
    <x v="0"/>
    <s v="ACT_212"/>
    <s v="Investigación Banacol"/>
    <x v="2"/>
    <n v="4.4642857142857152E-4"/>
    <x v="6"/>
    <n v="0.08"/>
    <n v="0"/>
    <n v="0"/>
    <s v="Por Ejecutar"/>
    <n v="0.55999999999999994"/>
    <n v="0.48"/>
    <n v="0.85714285714285721"/>
    <m/>
    <m/>
    <m/>
    <m/>
    <m/>
    <m/>
    <m/>
  </r>
  <r>
    <n v="34"/>
    <s v="OE1;PR_10;ACT_212"/>
    <x v="0"/>
    <s v="Fortalecer la Vigilancia."/>
    <x v="0"/>
    <n v="2"/>
    <s v="PAI"/>
    <x v="0"/>
    <s v="ACT_212"/>
    <s v="Investigación Banacol"/>
    <x v="2"/>
    <n v="4.4642857142857152E-4"/>
    <x v="7"/>
    <n v="0.1"/>
    <n v="0"/>
    <n v="0"/>
    <s v="Por Ejecutar"/>
    <n v="0.65999999999999992"/>
    <n v="0.48"/>
    <n v="0.72727272727272729"/>
    <m/>
    <m/>
    <m/>
    <m/>
    <m/>
    <m/>
    <m/>
  </r>
  <r>
    <n v="34"/>
    <s v="OE1;PR_10;ACT_212"/>
    <x v="0"/>
    <s v="Fortalecer la Vigilancia."/>
    <x v="0"/>
    <n v="2"/>
    <s v="PAI"/>
    <x v="0"/>
    <s v="ACT_212"/>
    <s v="Investigación Banacol"/>
    <x v="2"/>
    <n v="4.4642857142857152E-4"/>
    <x v="8"/>
    <n v="0.09"/>
    <n v="0"/>
    <n v="0"/>
    <s v="Por Ejecutar"/>
    <n v="0.74999999999999989"/>
    <n v="0.48"/>
    <n v="0.64000000000000012"/>
    <m/>
    <m/>
    <m/>
    <m/>
    <m/>
    <m/>
    <m/>
  </r>
  <r>
    <n v="34"/>
    <s v="OE1;PR_10;ACT_212"/>
    <x v="0"/>
    <s v="Fortalecer la Vigilancia."/>
    <x v="0"/>
    <n v="2"/>
    <s v="PAI"/>
    <x v="0"/>
    <s v="ACT_212"/>
    <s v="Investigación Banacol"/>
    <x v="2"/>
    <n v="4.4642857142857152E-4"/>
    <x v="9"/>
    <n v="7.0000000000000007E-2"/>
    <n v="0"/>
    <n v="0"/>
    <s v="Por Ejecutar"/>
    <n v="0.81999999999999984"/>
    <n v="0.48"/>
    <n v="0.58536585365853666"/>
    <m/>
    <m/>
    <m/>
    <m/>
    <m/>
    <m/>
    <m/>
  </r>
  <r>
    <n v="34"/>
    <s v="OE1;PR_10;ACT_212"/>
    <x v="0"/>
    <s v="Fortalecer la Vigilancia."/>
    <x v="0"/>
    <n v="2"/>
    <s v="PAI"/>
    <x v="0"/>
    <s v="ACT_212"/>
    <s v="Investigación Banacol"/>
    <x v="2"/>
    <n v="4.4642857142857152E-4"/>
    <x v="10"/>
    <n v="0.06"/>
    <n v="0"/>
    <n v="0"/>
    <s v="Por Ejecutar"/>
    <n v="0.87999999999999989"/>
    <n v="0.48"/>
    <n v="0.54545454545454553"/>
    <m/>
    <m/>
    <m/>
    <m/>
    <m/>
    <m/>
    <m/>
  </r>
  <r>
    <n v="34"/>
    <s v="OE1;PR_10;ACT_212"/>
    <x v="0"/>
    <s v="Fortalecer la Vigilancia."/>
    <x v="0"/>
    <n v="2"/>
    <s v="PAI"/>
    <x v="0"/>
    <s v="ACT_212"/>
    <s v="Investigación Banacol"/>
    <x v="2"/>
    <n v="4.4642857142857152E-4"/>
    <x v="11"/>
    <n v="0.12"/>
    <n v="0"/>
    <n v="0"/>
    <s v="Por Ejecutar"/>
    <n v="0.99999999999999989"/>
    <n v="0.48"/>
    <n v="0.48000000000000004"/>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0"/>
    <n v="0"/>
    <n v="0"/>
    <n v="0"/>
    <s v="Por Ejecutar"/>
    <n v="0"/>
    <n v="0"/>
    <n v="0"/>
    <n v="2"/>
    <n v="2"/>
    <n v="1"/>
    <m/>
    <n v="0"/>
    <s v="Culminada"/>
    <n v="4.4642857142857152E-4"/>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1"/>
    <n v="0"/>
    <n v="0"/>
    <n v="0"/>
    <s v="Por Ejecutar"/>
    <n v="0"/>
    <n v="0"/>
    <n v="0"/>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2"/>
    <n v="0"/>
    <n v="0"/>
    <n v="0"/>
    <s v="Por Ejecutar"/>
    <n v="0"/>
    <n v="0"/>
    <n v="0"/>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3"/>
    <n v="0"/>
    <n v="0"/>
    <n v="0"/>
    <s v="Por Ejecutar"/>
    <n v="0"/>
    <n v="0"/>
    <n v="0"/>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4"/>
    <n v="0"/>
    <n v="0"/>
    <n v="0"/>
    <s v="Por Ejecutar"/>
    <n v="0"/>
    <n v="0"/>
    <n v="0"/>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5"/>
    <n v="1"/>
    <n v="2"/>
    <n v="2"/>
    <s v="Culminada"/>
    <n v="1"/>
    <n v="2"/>
    <n v="2"/>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6"/>
    <n v="0"/>
    <n v="0"/>
    <n v="0"/>
    <s v="Por Ejecutar"/>
    <n v="1"/>
    <n v="2"/>
    <n v="2"/>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7"/>
    <n v="0"/>
    <n v="0"/>
    <n v="0"/>
    <s v="Por Ejecutar"/>
    <n v="1"/>
    <n v="2"/>
    <n v="2"/>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8"/>
    <n v="0"/>
    <n v="0"/>
    <n v="0"/>
    <s v="Por Ejecutar"/>
    <n v="1"/>
    <n v="2"/>
    <n v="2"/>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9"/>
    <n v="0"/>
    <n v="0"/>
    <n v="0"/>
    <s v="Por Ejecutar"/>
    <n v="1"/>
    <n v="2"/>
    <n v="2"/>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10"/>
    <n v="0"/>
    <n v="0"/>
    <n v="0"/>
    <s v="Por Ejecutar"/>
    <n v="1"/>
    <n v="2"/>
    <n v="2"/>
    <m/>
    <m/>
    <m/>
    <m/>
    <m/>
    <m/>
    <m/>
  </r>
  <r>
    <n v="35"/>
    <s v="OE1;PR_10;ACT_258"/>
    <x v="0"/>
    <s v="Fortalecer la Vigilancia."/>
    <x v="0"/>
    <n v="2"/>
    <s v="PAI"/>
    <x v="0"/>
    <s v="ACT_258"/>
    <s v="Desarrollar acciones de divulgación a los supervisados en temas especificos que coadyuven a la mejor prestación del servicio (Foros, Circulares, Skype, otros medios)"/>
    <x v="1"/>
    <n v="4.4642857142857152E-4"/>
    <x v="11"/>
    <n v="1"/>
    <n v="0"/>
    <n v="0"/>
    <s v="Por Ejecutar"/>
    <n v="2"/>
    <n v="2"/>
    <n v="1"/>
    <m/>
    <m/>
    <m/>
    <m/>
    <m/>
    <m/>
    <m/>
  </r>
  <r>
    <n v="36"/>
    <s v="OE1;PR_10;ACT_259"/>
    <x v="0"/>
    <s v="Fortalecer la Vigilancia."/>
    <x v="0"/>
    <n v="2"/>
    <s v="PAI"/>
    <x v="0"/>
    <s v="ACT_259"/>
    <s v="Programar visitas de inspeccion ocasionales con base en el analisis de informacion CEMAT"/>
    <x v="1"/>
    <n v="4.4642857142857152E-4"/>
    <x v="0"/>
    <n v="0"/>
    <n v="0"/>
    <n v="0"/>
    <s v="Por Ejecutar"/>
    <n v="0"/>
    <n v="0"/>
    <n v="0"/>
    <n v="35"/>
    <n v="0"/>
    <n v="0"/>
    <m/>
    <n v="1"/>
    <s v="Por Ejecutar"/>
    <n v="0"/>
  </r>
  <r>
    <n v="36"/>
    <s v="OE1;PR_10;ACT_259"/>
    <x v="0"/>
    <s v="Fortalecer la Vigilancia."/>
    <x v="0"/>
    <n v="2"/>
    <s v="PAI"/>
    <x v="0"/>
    <s v="ACT_259"/>
    <s v="Programar visitas de inspeccion ocasionales con base en el analisis de informacion CEMAT"/>
    <x v="1"/>
    <n v="4.4642857142857152E-4"/>
    <x v="1"/>
    <n v="0"/>
    <n v="0"/>
    <n v="0"/>
    <s v="Por Ejecutar"/>
    <n v="0"/>
    <n v="0"/>
    <n v="0"/>
    <m/>
    <m/>
    <m/>
    <m/>
    <m/>
    <m/>
    <m/>
  </r>
  <r>
    <n v="36"/>
    <s v="OE1;PR_10;ACT_259"/>
    <x v="0"/>
    <s v="Fortalecer la Vigilancia."/>
    <x v="0"/>
    <n v="2"/>
    <s v="PAI"/>
    <x v="0"/>
    <s v="ACT_259"/>
    <s v="Programar visitas de inspeccion ocasionales con base en el analisis de informacion CEMAT"/>
    <x v="1"/>
    <n v="4.4642857142857152E-4"/>
    <x v="2"/>
    <n v="0"/>
    <n v="0"/>
    <n v="0"/>
    <s v="Por Ejecutar"/>
    <n v="0"/>
    <n v="0"/>
    <n v="0"/>
    <m/>
    <m/>
    <m/>
    <m/>
    <m/>
    <m/>
    <m/>
  </r>
  <r>
    <n v="36"/>
    <s v="OE1;PR_10;ACT_259"/>
    <x v="0"/>
    <s v="Fortalecer la Vigilancia."/>
    <x v="0"/>
    <n v="2"/>
    <s v="PAI"/>
    <x v="0"/>
    <s v="ACT_259"/>
    <s v="Programar visitas de inspeccion ocasionales con base en el analisis de informacion CEMAT"/>
    <x v="1"/>
    <n v="4.4642857142857152E-4"/>
    <x v="3"/>
    <n v="0"/>
    <n v="0"/>
    <n v="0"/>
    <s v="Por Ejecutar"/>
    <n v="0"/>
    <n v="0"/>
    <n v="0"/>
    <m/>
    <m/>
    <m/>
    <m/>
    <m/>
    <m/>
    <m/>
  </r>
  <r>
    <n v="36"/>
    <s v="OE1;PR_10;ACT_259"/>
    <x v="0"/>
    <s v="Fortalecer la Vigilancia."/>
    <x v="0"/>
    <n v="2"/>
    <s v="PAI"/>
    <x v="0"/>
    <s v="ACT_259"/>
    <s v="Programar visitas de inspeccion ocasionales con base en el analisis de informacion CEMAT"/>
    <x v="1"/>
    <n v="4.4642857142857152E-4"/>
    <x v="4"/>
    <n v="0"/>
    <n v="0"/>
    <n v="0"/>
    <s v="Por Ejecutar"/>
    <n v="0"/>
    <n v="0"/>
    <n v="0"/>
    <m/>
    <m/>
    <m/>
    <m/>
    <m/>
    <m/>
    <m/>
  </r>
  <r>
    <n v="36"/>
    <s v="OE1;PR_10;ACT_259"/>
    <x v="0"/>
    <s v="Fortalecer la Vigilancia."/>
    <x v="0"/>
    <n v="2"/>
    <s v="PAI"/>
    <x v="0"/>
    <s v="ACT_259"/>
    <s v="Programar visitas de inspeccion ocasionales con base en el analisis de informacion CEMAT"/>
    <x v="1"/>
    <n v="4.4642857142857152E-4"/>
    <x v="5"/>
    <n v="5"/>
    <n v="0"/>
    <n v="0"/>
    <s v="Por Ejecutar"/>
    <n v="5"/>
    <n v="0"/>
    <n v="0"/>
    <m/>
    <m/>
    <m/>
    <m/>
    <m/>
    <m/>
    <m/>
  </r>
  <r>
    <n v="36"/>
    <s v="OE1;PR_10;ACT_259"/>
    <x v="0"/>
    <s v="Fortalecer la Vigilancia."/>
    <x v="0"/>
    <n v="2"/>
    <s v="PAI"/>
    <x v="0"/>
    <s v="ACT_259"/>
    <s v="Programar visitas de inspeccion ocasionales con base en el analisis de informacion CEMAT"/>
    <x v="1"/>
    <n v="4.4642857142857152E-4"/>
    <x v="6"/>
    <n v="5"/>
    <n v="0"/>
    <n v="0"/>
    <s v="Por Ejecutar"/>
    <n v="10"/>
    <n v="0"/>
    <n v="0"/>
    <m/>
    <m/>
    <m/>
    <m/>
    <m/>
    <m/>
    <m/>
  </r>
  <r>
    <n v="36"/>
    <s v="OE1;PR_10;ACT_259"/>
    <x v="0"/>
    <s v="Fortalecer la Vigilancia."/>
    <x v="0"/>
    <n v="2"/>
    <s v="PAI"/>
    <x v="0"/>
    <s v="ACT_259"/>
    <s v="Programar visitas de inspeccion ocasionales con base en el analisis de informacion CEMAT"/>
    <x v="1"/>
    <n v="4.4642857142857152E-4"/>
    <x v="7"/>
    <n v="5"/>
    <n v="0"/>
    <n v="0"/>
    <s v="Por Ejecutar"/>
    <n v="15"/>
    <n v="0"/>
    <n v="0"/>
    <m/>
    <m/>
    <m/>
    <m/>
    <m/>
    <m/>
    <m/>
  </r>
  <r>
    <n v="36"/>
    <s v="OE1;PR_10;ACT_259"/>
    <x v="0"/>
    <s v="Fortalecer la Vigilancia."/>
    <x v="0"/>
    <n v="2"/>
    <s v="PAI"/>
    <x v="0"/>
    <s v="ACT_259"/>
    <s v="Programar visitas de inspeccion ocasionales con base en el analisis de informacion CEMAT"/>
    <x v="1"/>
    <n v="4.4642857142857152E-4"/>
    <x v="8"/>
    <n v="5"/>
    <n v="0"/>
    <n v="0"/>
    <s v="Por Ejecutar"/>
    <n v="20"/>
    <n v="0"/>
    <n v="0"/>
    <m/>
    <m/>
    <m/>
    <m/>
    <m/>
    <m/>
    <m/>
  </r>
  <r>
    <n v="36"/>
    <s v="OE1;PR_10;ACT_259"/>
    <x v="0"/>
    <s v="Fortalecer la Vigilancia."/>
    <x v="0"/>
    <n v="2"/>
    <s v="PAI"/>
    <x v="0"/>
    <s v="ACT_259"/>
    <s v="Programar visitas de inspeccion ocasionales con base en el analisis de informacion CEMAT"/>
    <x v="1"/>
    <n v="4.4642857142857152E-4"/>
    <x v="9"/>
    <n v="5"/>
    <n v="0"/>
    <n v="0"/>
    <s v="Por Ejecutar"/>
    <n v="25"/>
    <n v="0"/>
    <n v="0"/>
    <m/>
    <m/>
    <m/>
    <m/>
    <m/>
    <m/>
    <m/>
  </r>
  <r>
    <n v="36"/>
    <s v="OE1;PR_10;ACT_259"/>
    <x v="0"/>
    <s v="Fortalecer la Vigilancia."/>
    <x v="0"/>
    <n v="2"/>
    <s v="PAI"/>
    <x v="0"/>
    <s v="ACT_259"/>
    <s v="Programar visitas de inspeccion ocasionales con base en el analisis de informacion CEMAT"/>
    <x v="1"/>
    <n v="4.4642857142857152E-4"/>
    <x v="10"/>
    <n v="5"/>
    <n v="0"/>
    <n v="0"/>
    <s v="Por Ejecutar"/>
    <n v="30"/>
    <n v="0"/>
    <n v="0"/>
    <m/>
    <m/>
    <m/>
    <m/>
    <m/>
    <m/>
    <m/>
  </r>
  <r>
    <n v="36"/>
    <s v="OE1;PR_10;ACT_259"/>
    <x v="0"/>
    <s v="Fortalecer la Vigilancia."/>
    <x v="0"/>
    <n v="2"/>
    <s v="PAI"/>
    <x v="0"/>
    <s v="ACT_259"/>
    <s v="Programar visitas de inspeccion ocasionales con base en el analisis de informacion CEMAT"/>
    <x v="1"/>
    <n v="4.4642857142857152E-4"/>
    <x v="11"/>
    <n v="5"/>
    <n v="0"/>
    <n v="0"/>
    <s v="Por Ejecutar"/>
    <n v="35"/>
    <n v="0"/>
    <n v="0"/>
    <m/>
    <m/>
    <m/>
    <m/>
    <m/>
    <m/>
    <m/>
  </r>
  <r>
    <n v="37"/>
    <s v="OE1;PR_10;ACT_237"/>
    <x v="0"/>
    <s v="Fortalecer la Vigilancia."/>
    <x v="0"/>
    <n v="2"/>
    <s v="PAI"/>
    <x v="0"/>
    <s v="ACT_237"/>
    <s v="Impulsar que el 100% de los supervisados esten registrados en el sistema VIGIA"/>
    <x v="0"/>
    <n v="4.4642857142857152E-4"/>
    <x v="0"/>
    <n v="1"/>
    <n v="1"/>
    <n v="1"/>
    <s v="Culminada"/>
    <n v="1"/>
    <n v="1"/>
    <n v="1"/>
    <n v="3"/>
    <n v="1"/>
    <n v="0.33333333333333331"/>
    <m/>
    <n v="0.66666666666666674"/>
    <s v="En Tramite"/>
    <n v="1.4880952380952382E-4"/>
  </r>
  <r>
    <n v="37"/>
    <s v="OE1;PR_10;ACT_237"/>
    <x v="0"/>
    <s v="Fortalecer la Vigilancia."/>
    <x v="0"/>
    <n v="2"/>
    <s v="PAI"/>
    <x v="0"/>
    <s v="ACT_237"/>
    <s v="Impulsar que el 100% de los supervisados esten registrados en el sistema VIGIA"/>
    <x v="0"/>
    <n v="4.4642857142857152E-4"/>
    <x v="1"/>
    <n v="0"/>
    <n v="0"/>
    <n v="0"/>
    <s v="Por Ejecutar"/>
    <n v="1"/>
    <n v="1"/>
    <n v="1"/>
    <m/>
    <m/>
    <m/>
    <m/>
    <m/>
    <m/>
    <m/>
  </r>
  <r>
    <n v="37"/>
    <s v="OE1;PR_10;ACT_237"/>
    <x v="0"/>
    <s v="Fortalecer la Vigilancia."/>
    <x v="0"/>
    <n v="2"/>
    <s v="PAI"/>
    <x v="0"/>
    <s v="ACT_237"/>
    <s v="Impulsar que el 100% de los supervisados esten registrados en el sistema VIGIA"/>
    <x v="0"/>
    <n v="4.4642857142857152E-4"/>
    <x v="2"/>
    <n v="0"/>
    <n v="0"/>
    <n v="0"/>
    <s v="Por Ejecutar"/>
    <n v="1"/>
    <n v="1"/>
    <n v="1"/>
    <m/>
    <m/>
    <m/>
    <m/>
    <m/>
    <m/>
    <m/>
  </r>
  <r>
    <n v="37"/>
    <s v="OE1;PR_10;ACT_237"/>
    <x v="0"/>
    <s v="Fortalecer la Vigilancia."/>
    <x v="0"/>
    <n v="2"/>
    <s v="PAI"/>
    <x v="0"/>
    <s v="ACT_237"/>
    <s v="Impulsar que el 100% de los supervisados esten registrados en el sistema VIGIA"/>
    <x v="0"/>
    <n v="4.4642857142857152E-4"/>
    <x v="3"/>
    <n v="0"/>
    <n v="0"/>
    <n v="0"/>
    <s v="Por Ejecutar"/>
    <n v="1"/>
    <n v="1"/>
    <n v="1"/>
    <m/>
    <m/>
    <m/>
    <m/>
    <m/>
    <m/>
    <m/>
  </r>
  <r>
    <n v="37"/>
    <s v="OE1;PR_10;ACT_237"/>
    <x v="0"/>
    <s v="Fortalecer la Vigilancia."/>
    <x v="0"/>
    <n v="2"/>
    <s v="PAI"/>
    <x v="0"/>
    <s v="ACT_237"/>
    <s v="Impulsar que el 100% de los supervisados esten registrados en el sistema VIGIA"/>
    <x v="0"/>
    <n v="4.4642857142857152E-4"/>
    <x v="4"/>
    <n v="0"/>
    <n v="0"/>
    <n v="0"/>
    <s v="Por Ejecutar"/>
    <n v="1"/>
    <n v="1"/>
    <n v="1"/>
    <m/>
    <m/>
    <m/>
    <m/>
    <m/>
    <m/>
    <m/>
  </r>
  <r>
    <n v="37"/>
    <s v="OE1;PR_10;ACT_237"/>
    <x v="0"/>
    <s v="Fortalecer la Vigilancia."/>
    <x v="0"/>
    <n v="2"/>
    <s v="PAI"/>
    <x v="0"/>
    <s v="ACT_237"/>
    <s v="Impulsar que el 100% de los supervisados esten registrados en el sistema VIGIA"/>
    <x v="0"/>
    <n v="4.4642857142857152E-4"/>
    <x v="5"/>
    <n v="0"/>
    <n v="0"/>
    <n v="0"/>
    <s v="Por Ejecutar"/>
    <n v="1"/>
    <n v="1"/>
    <n v="1"/>
    <m/>
    <m/>
    <m/>
    <m/>
    <m/>
    <m/>
    <m/>
  </r>
  <r>
    <n v="37"/>
    <s v="OE1;PR_10;ACT_237"/>
    <x v="0"/>
    <s v="Fortalecer la Vigilancia."/>
    <x v="0"/>
    <n v="2"/>
    <s v="PAI"/>
    <x v="0"/>
    <s v="ACT_237"/>
    <s v="Impulsar que el 100% de los supervisados esten registrados en el sistema VIGIA"/>
    <x v="0"/>
    <n v="4.4642857142857152E-4"/>
    <x v="6"/>
    <n v="1"/>
    <n v="0"/>
    <n v="0"/>
    <s v="Por Ejecutar"/>
    <n v="2"/>
    <n v="1"/>
    <n v="0.5"/>
    <m/>
    <m/>
    <m/>
    <m/>
    <m/>
    <m/>
    <m/>
  </r>
  <r>
    <n v="37"/>
    <s v="OE1;PR_10;ACT_237"/>
    <x v="0"/>
    <s v="Fortalecer la Vigilancia."/>
    <x v="0"/>
    <n v="2"/>
    <s v="PAI"/>
    <x v="0"/>
    <s v="ACT_237"/>
    <s v="Impulsar que el 100% de los supervisados esten registrados en el sistema VIGIA"/>
    <x v="0"/>
    <n v="4.4642857142857152E-4"/>
    <x v="7"/>
    <n v="0"/>
    <n v="0"/>
    <n v="0"/>
    <s v="Por Ejecutar"/>
    <n v="2"/>
    <n v="1"/>
    <n v="0.5"/>
    <m/>
    <m/>
    <m/>
    <m/>
    <m/>
    <m/>
    <m/>
  </r>
  <r>
    <n v="37"/>
    <s v="OE1;PR_10;ACT_237"/>
    <x v="0"/>
    <s v="Fortalecer la Vigilancia."/>
    <x v="0"/>
    <n v="2"/>
    <s v="PAI"/>
    <x v="0"/>
    <s v="ACT_237"/>
    <s v="Impulsar que el 100% de los supervisados esten registrados en el sistema VIGIA"/>
    <x v="0"/>
    <n v="4.4642857142857152E-4"/>
    <x v="8"/>
    <n v="0"/>
    <n v="0"/>
    <n v="0"/>
    <s v="Por Ejecutar"/>
    <n v="2"/>
    <n v="1"/>
    <n v="0.5"/>
    <m/>
    <m/>
    <m/>
    <m/>
    <m/>
    <m/>
    <m/>
  </r>
  <r>
    <n v="37"/>
    <s v="OE1;PR_10;ACT_237"/>
    <x v="0"/>
    <s v="Fortalecer la Vigilancia."/>
    <x v="0"/>
    <n v="2"/>
    <s v="PAI"/>
    <x v="0"/>
    <s v="ACT_237"/>
    <s v="Impulsar que el 100% de los supervisados esten registrados en el sistema VIGIA"/>
    <x v="0"/>
    <n v="4.4642857142857152E-4"/>
    <x v="9"/>
    <n v="1"/>
    <n v="0"/>
    <n v="0"/>
    <s v="Por Ejecutar"/>
    <n v="3"/>
    <n v="1"/>
    <n v="0.33333333333333331"/>
    <m/>
    <m/>
    <m/>
    <m/>
    <m/>
    <m/>
    <m/>
  </r>
  <r>
    <n v="37"/>
    <s v="OE1;PR_10;ACT_237"/>
    <x v="0"/>
    <s v="Fortalecer la Vigilancia."/>
    <x v="0"/>
    <n v="2"/>
    <s v="PAI"/>
    <x v="0"/>
    <s v="ACT_237"/>
    <s v="Impulsar que el 100% de los supervisados esten registrados en el sistema VIGIA"/>
    <x v="0"/>
    <n v="4.4642857142857152E-4"/>
    <x v="10"/>
    <n v="0"/>
    <n v="0"/>
    <n v="0"/>
    <s v="Por Ejecutar"/>
    <n v="3"/>
    <n v="1"/>
    <n v="0.33333333333333331"/>
    <m/>
    <m/>
    <m/>
    <m/>
    <m/>
    <m/>
    <m/>
  </r>
  <r>
    <n v="37"/>
    <s v="OE1;PR_10;ACT_237"/>
    <x v="0"/>
    <s v="Fortalecer la Vigilancia."/>
    <x v="0"/>
    <n v="2"/>
    <s v="PAI"/>
    <x v="0"/>
    <s v="ACT_237"/>
    <s v="Impulsar que el 100% de los supervisados esten registrados en el sistema VIGIA"/>
    <x v="0"/>
    <n v="4.4642857142857152E-4"/>
    <x v="11"/>
    <n v="0"/>
    <n v="0"/>
    <n v="0"/>
    <s v="Por Ejecutar"/>
    <n v="3"/>
    <n v="1"/>
    <n v="0.33333333333333331"/>
    <m/>
    <m/>
    <m/>
    <m/>
    <m/>
    <m/>
    <m/>
  </r>
  <r>
    <n v="38"/>
    <s v="OE1;PR_10;ACT_238"/>
    <x v="0"/>
    <s v="Fortalecer la Vigilancia."/>
    <x v="0"/>
    <n v="2"/>
    <s v="PAI"/>
    <x v="0"/>
    <s v="ACT_238"/>
    <s v="Promover la formalizacion de la prestación del servicio de los Terminal de Transporte Terrestre automotor"/>
    <x v="0"/>
    <n v="4.4642857142857152E-4"/>
    <x v="0"/>
    <n v="0"/>
    <n v="0"/>
    <n v="0"/>
    <s v="Por Ejecutar"/>
    <n v="0"/>
    <n v="0"/>
    <n v="0"/>
    <n v="35"/>
    <n v="17"/>
    <n v="0.48571428571428571"/>
    <m/>
    <n v="0.51428571428571423"/>
    <s v="En Tramite"/>
    <n v="2.168367346938776E-4"/>
  </r>
  <r>
    <n v="38"/>
    <s v="OE1;PR_10;ACT_238"/>
    <x v="0"/>
    <s v="Fortalecer la Vigilancia."/>
    <x v="0"/>
    <n v="2"/>
    <s v="PAI"/>
    <x v="0"/>
    <s v="ACT_238"/>
    <s v="Promover la formalizacion de la prestación del servicio de los Terminal de Transporte Terrestre automotor"/>
    <x v="0"/>
    <n v="4.4642857142857152E-4"/>
    <x v="1"/>
    <n v="0"/>
    <n v="0"/>
    <n v="0"/>
    <s v="Por Ejecutar"/>
    <n v="0"/>
    <n v="0"/>
    <n v="0"/>
    <m/>
    <m/>
    <m/>
    <m/>
    <m/>
    <m/>
    <m/>
  </r>
  <r>
    <n v="38"/>
    <s v="OE1;PR_10;ACT_238"/>
    <x v="0"/>
    <s v="Fortalecer la Vigilancia."/>
    <x v="0"/>
    <n v="2"/>
    <s v="PAI"/>
    <x v="0"/>
    <s v="ACT_238"/>
    <s v="Promover la formalizacion de la prestación del servicio de los Terminal de Transporte Terrestre automotor"/>
    <x v="0"/>
    <n v="4.4642857142857152E-4"/>
    <x v="2"/>
    <n v="5"/>
    <n v="6"/>
    <n v="1.2"/>
    <s v="Culminada"/>
    <n v="5"/>
    <n v="6"/>
    <n v="1.2"/>
    <m/>
    <m/>
    <m/>
    <m/>
    <m/>
    <m/>
    <m/>
  </r>
  <r>
    <n v="38"/>
    <s v="OE1;PR_10;ACT_238"/>
    <x v="0"/>
    <s v="Fortalecer la Vigilancia."/>
    <x v="0"/>
    <n v="2"/>
    <s v="PAI"/>
    <x v="0"/>
    <s v="ACT_238"/>
    <s v="Promover la formalizacion de la prestación del servicio de los Terminal de Transporte Terrestre automotor"/>
    <x v="0"/>
    <n v="4.4642857142857152E-4"/>
    <x v="3"/>
    <n v="3"/>
    <n v="3"/>
    <n v="1"/>
    <s v="Culminada"/>
    <n v="8"/>
    <n v="9"/>
    <n v="1.125"/>
    <m/>
    <m/>
    <m/>
    <m/>
    <m/>
    <m/>
    <m/>
  </r>
  <r>
    <n v="38"/>
    <s v="OE1;PR_10;ACT_238"/>
    <x v="0"/>
    <s v="Fortalecer la Vigilancia."/>
    <x v="0"/>
    <n v="2"/>
    <s v="PAI"/>
    <x v="0"/>
    <s v="ACT_238"/>
    <s v="Promover la formalizacion de la prestación del servicio de los Terminal de Transporte Terrestre automotor"/>
    <x v="0"/>
    <n v="4.4642857142857152E-4"/>
    <x v="4"/>
    <n v="3"/>
    <n v="8"/>
    <n v="2.6666666666666665"/>
    <s v="Culminada"/>
    <n v="11"/>
    <n v="17"/>
    <n v="1.5454545454545454"/>
    <m/>
    <m/>
    <m/>
    <m/>
    <m/>
    <m/>
    <m/>
  </r>
  <r>
    <n v="38"/>
    <s v="OE1;PR_10;ACT_238"/>
    <x v="0"/>
    <s v="Fortalecer la Vigilancia."/>
    <x v="0"/>
    <n v="2"/>
    <s v="PAI"/>
    <x v="0"/>
    <s v="ACT_238"/>
    <s v="Promover la formalizacion de la prestación del servicio de los Terminal de Transporte Terrestre automotor"/>
    <x v="0"/>
    <n v="4.4642857142857152E-4"/>
    <x v="5"/>
    <n v="4"/>
    <n v="0"/>
    <n v="0"/>
    <s v="Por Ejecutar"/>
    <n v="15"/>
    <n v="17"/>
    <n v="1.1333333333333333"/>
    <m/>
    <m/>
    <m/>
    <m/>
    <m/>
    <m/>
    <m/>
  </r>
  <r>
    <n v="38"/>
    <s v="OE1;PR_10;ACT_238"/>
    <x v="0"/>
    <s v="Fortalecer la Vigilancia."/>
    <x v="0"/>
    <n v="2"/>
    <s v="PAI"/>
    <x v="0"/>
    <s v="ACT_238"/>
    <s v="Promover la formalizacion de la prestación del servicio de los Terminal de Transporte Terrestre automotor"/>
    <x v="0"/>
    <n v="4.4642857142857152E-4"/>
    <x v="6"/>
    <n v="5"/>
    <n v="0"/>
    <n v="0"/>
    <s v="Por Ejecutar"/>
    <n v="20"/>
    <n v="17"/>
    <n v="0.85"/>
    <m/>
    <m/>
    <m/>
    <m/>
    <m/>
    <m/>
    <m/>
  </r>
  <r>
    <n v="38"/>
    <s v="OE1;PR_10;ACT_238"/>
    <x v="0"/>
    <s v="Fortalecer la Vigilancia."/>
    <x v="0"/>
    <n v="2"/>
    <s v="PAI"/>
    <x v="0"/>
    <s v="ACT_238"/>
    <s v="Promover la formalizacion de la prestación del servicio de los Terminal de Transporte Terrestre automotor"/>
    <x v="0"/>
    <n v="4.4642857142857152E-4"/>
    <x v="7"/>
    <n v="5"/>
    <n v="0"/>
    <n v="0"/>
    <s v="Por Ejecutar"/>
    <n v="25"/>
    <n v="17"/>
    <n v="0.68"/>
    <m/>
    <m/>
    <m/>
    <m/>
    <m/>
    <m/>
    <m/>
  </r>
  <r>
    <n v="38"/>
    <s v="OE1;PR_10;ACT_238"/>
    <x v="0"/>
    <s v="Fortalecer la Vigilancia."/>
    <x v="0"/>
    <n v="2"/>
    <s v="PAI"/>
    <x v="0"/>
    <s v="ACT_238"/>
    <s v="Promover la formalizacion de la prestación del servicio de los Terminal de Transporte Terrestre automotor"/>
    <x v="0"/>
    <n v="4.4642857142857152E-4"/>
    <x v="8"/>
    <n v="5"/>
    <n v="0"/>
    <n v="0"/>
    <s v="Por Ejecutar"/>
    <n v="30"/>
    <n v="17"/>
    <n v="0.56666666666666665"/>
    <m/>
    <m/>
    <m/>
    <m/>
    <m/>
    <m/>
    <m/>
  </r>
  <r>
    <n v="38"/>
    <s v="OE1;PR_10;ACT_238"/>
    <x v="0"/>
    <s v="Fortalecer la Vigilancia."/>
    <x v="0"/>
    <n v="2"/>
    <s v="PAI"/>
    <x v="0"/>
    <s v="ACT_238"/>
    <s v="Promover la formalizacion de la prestación del servicio de los Terminal de Transporte Terrestre automotor"/>
    <x v="0"/>
    <n v="4.4642857142857152E-4"/>
    <x v="9"/>
    <n v="3"/>
    <n v="0"/>
    <n v="0"/>
    <s v="Por Ejecutar"/>
    <n v="33"/>
    <n v="17"/>
    <n v="0.51515151515151514"/>
    <m/>
    <m/>
    <m/>
    <m/>
    <m/>
    <m/>
    <m/>
  </r>
  <r>
    <n v="38"/>
    <s v="OE1;PR_10;ACT_238"/>
    <x v="0"/>
    <s v="Fortalecer la Vigilancia."/>
    <x v="0"/>
    <n v="2"/>
    <s v="PAI"/>
    <x v="0"/>
    <s v="ACT_238"/>
    <s v="Promover la formalizacion de la prestación del servicio de los Terminal de Transporte Terrestre automotor"/>
    <x v="0"/>
    <n v="4.4642857142857152E-4"/>
    <x v="10"/>
    <n v="2"/>
    <n v="0"/>
    <n v="0"/>
    <s v="Por Ejecutar"/>
    <n v="35"/>
    <n v="17"/>
    <n v="0.48571428571428571"/>
    <m/>
    <m/>
    <m/>
    <m/>
    <m/>
    <m/>
    <m/>
  </r>
  <r>
    <n v="38"/>
    <s v="OE1;PR_10;ACT_238"/>
    <x v="0"/>
    <s v="Fortalecer la Vigilancia."/>
    <x v="0"/>
    <n v="2"/>
    <s v="PAI"/>
    <x v="0"/>
    <s v="ACT_238"/>
    <s v="Promover la formalizacion de la prestación del servicio de los Terminal de Transporte Terrestre automotor"/>
    <x v="0"/>
    <n v="4.4642857142857152E-4"/>
    <x v="11"/>
    <n v="0"/>
    <n v="0"/>
    <n v="0"/>
    <s v="Por Ejecutar"/>
    <n v="35"/>
    <n v="17"/>
    <n v="0.48571428571428571"/>
    <m/>
    <m/>
    <m/>
    <m/>
    <m/>
    <m/>
    <m/>
  </r>
  <r>
    <n v="39"/>
    <s v="OE1;PR_10;ACT_131"/>
    <x v="0"/>
    <s v="Fortalecer la Vigilancia."/>
    <x v="0"/>
    <n v="8"/>
    <s v="PAI"/>
    <x v="5"/>
    <s v="ACT_131"/>
    <s v="Ejecutar y hacer seguimiento al Plan de Formación y Capacitación. Llevar registro de todas las actividades"/>
    <x v="4"/>
    <n v="4.4642857142857152E-4"/>
    <x v="0"/>
    <n v="0"/>
    <n v="0"/>
    <n v="0"/>
    <s v="Por Ejecutar"/>
    <n v="0"/>
    <n v="0"/>
    <n v="0"/>
    <n v="16"/>
    <n v="16"/>
    <n v="1"/>
    <m/>
    <n v="0"/>
    <s v="Culminada"/>
    <n v="4.4642857142857152E-4"/>
  </r>
  <r>
    <n v="39"/>
    <s v="OE1;PR_10;ACT_131"/>
    <x v="0"/>
    <s v="Fortalecer la Vigilancia."/>
    <x v="0"/>
    <n v="8"/>
    <s v="PAI"/>
    <x v="5"/>
    <s v="ACT_131"/>
    <s v="Ejecutar y hacer seguimiento al Plan de Formación y Capacitación. Llevar registro de todas las actividades"/>
    <x v="4"/>
    <n v="4.4642857142857152E-4"/>
    <x v="1"/>
    <n v="2"/>
    <n v="2"/>
    <n v="1"/>
    <s v="Culminada"/>
    <n v="2"/>
    <n v="2"/>
    <n v="1"/>
    <m/>
    <m/>
    <m/>
    <m/>
    <m/>
    <m/>
    <m/>
  </r>
  <r>
    <n v="39"/>
    <s v="OE1;PR_10;ACT_131"/>
    <x v="0"/>
    <s v="Fortalecer la Vigilancia."/>
    <x v="0"/>
    <n v="8"/>
    <s v="PAI"/>
    <x v="5"/>
    <s v="ACT_131"/>
    <s v="Ejecutar y hacer seguimiento al Plan de Formación y Capacitación. Llevar registro de todas las actividades"/>
    <x v="4"/>
    <n v="4.4642857142857152E-4"/>
    <x v="2"/>
    <n v="5"/>
    <n v="5"/>
    <n v="1"/>
    <s v="Culminada"/>
    <n v="7"/>
    <n v="7"/>
    <n v="1"/>
    <m/>
    <m/>
    <m/>
    <m/>
    <m/>
    <m/>
    <m/>
  </r>
  <r>
    <n v="39"/>
    <s v="OE1;PR_10;ACT_131"/>
    <x v="0"/>
    <s v="Fortalecer la Vigilancia."/>
    <x v="0"/>
    <n v="8"/>
    <s v="PAI"/>
    <x v="5"/>
    <s v="ACT_131"/>
    <s v="Ejecutar y hacer seguimiento al Plan de Formación y Capacitación. Llevar registro de todas las actividades"/>
    <x v="4"/>
    <n v="4.4642857142857152E-4"/>
    <x v="3"/>
    <n v="4"/>
    <n v="4"/>
    <n v="1"/>
    <s v="Culminada"/>
    <n v="11"/>
    <n v="11"/>
    <n v="1"/>
    <m/>
    <m/>
    <m/>
    <m/>
    <m/>
    <m/>
    <m/>
  </r>
  <r>
    <n v="39"/>
    <s v="OE1;PR_10;ACT_131"/>
    <x v="0"/>
    <s v="Fortalecer la Vigilancia."/>
    <x v="0"/>
    <n v="8"/>
    <s v="PAI"/>
    <x v="5"/>
    <s v="ACT_131"/>
    <s v="Ejecutar y hacer seguimiento al Plan de Formación y Capacitación. Llevar registro de todas las actividades"/>
    <x v="4"/>
    <n v="4.4642857142857152E-4"/>
    <x v="4"/>
    <n v="0"/>
    <n v="0"/>
    <n v="0"/>
    <s v="Por Ejecutar"/>
    <n v="11"/>
    <n v="11"/>
    <n v="1"/>
    <m/>
    <m/>
    <m/>
    <m/>
    <m/>
    <m/>
    <m/>
  </r>
  <r>
    <n v="39"/>
    <s v="OE1;PR_10;ACT_131"/>
    <x v="0"/>
    <s v="Fortalecer la Vigilancia."/>
    <x v="0"/>
    <n v="8"/>
    <s v="PAI"/>
    <x v="5"/>
    <s v="ACT_131"/>
    <s v="Ejecutar y hacer seguimiento al Plan de Formación y Capacitación. Llevar registro de todas las actividades"/>
    <x v="4"/>
    <n v="4.4642857142857152E-4"/>
    <x v="5"/>
    <n v="5"/>
    <n v="5"/>
    <n v="1"/>
    <s v="Culminada"/>
    <n v="16"/>
    <n v="16"/>
    <n v="1"/>
    <m/>
    <m/>
    <m/>
    <m/>
    <m/>
    <m/>
    <m/>
  </r>
  <r>
    <n v="39"/>
    <s v="OE1;PR_10;ACT_131"/>
    <x v="0"/>
    <s v="Fortalecer la Vigilancia."/>
    <x v="0"/>
    <n v="8"/>
    <s v="PAI"/>
    <x v="5"/>
    <s v="ACT_131"/>
    <s v="Ejecutar y hacer seguimiento al Plan de Formación y Capacitación. Llevar registro de todas las actividades"/>
    <x v="4"/>
    <n v="4.4642857142857152E-4"/>
    <x v="6"/>
    <n v="0"/>
    <n v="0"/>
    <n v="0"/>
    <s v="Por Ejecutar"/>
    <n v="16"/>
    <n v="16"/>
    <n v="1"/>
    <m/>
    <m/>
    <m/>
    <m/>
    <m/>
    <m/>
    <m/>
  </r>
  <r>
    <n v="39"/>
    <s v="OE1;PR_10;ACT_131"/>
    <x v="0"/>
    <s v="Fortalecer la Vigilancia."/>
    <x v="0"/>
    <n v="8"/>
    <s v="PAI"/>
    <x v="5"/>
    <s v="ACT_131"/>
    <s v="Ejecutar y hacer seguimiento al Plan de Formación y Capacitación. Llevar registro de todas las actividades"/>
    <x v="4"/>
    <n v="4.4642857142857152E-4"/>
    <x v="7"/>
    <n v="0"/>
    <n v="0"/>
    <n v="0"/>
    <s v="Por Ejecutar"/>
    <n v="16"/>
    <n v="16"/>
    <n v="1"/>
    <m/>
    <m/>
    <m/>
    <m/>
    <m/>
    <m/>
    <m/>
  </r>
  <r>
    <n v="39"/>
    <s v="OE1;PR_10;ACT_131"/>
    <x v="0"/>
    <s v="Fortalecer la Vigilancia."/>
    <x v="0"/>
    <n v="8"/>
    <s v="PAI"/>
    <x v="5"/>
    <s v="ACT_131"/>
    <s v="Ejecutar y hacer seguimiento al Plan de Formación y Capacitación. Llevar registro de todas las actividades"/>
    <x v="4"/>
    <n v="4.4642857142857152E-4"/>
    <x v="8"/>
    <n v="0"/>
    <n v="0"/>
    <n v="0"/>
    <s v="Por Ejecutar"/>
    <n v="16"/>
    <n v="16"/>
    <n v="1"/>
    <m/>
    <m/>
    <m/>
    <m/>
    <m/>
    <m/>
    <m/>
  </r>
  <r>
    <n v="39"/>
    <s v="OE1;PR_10;ACT_131"/>
    <x v="0"/>
    <s v="Fortalecer la Vigilancia."/>
    <x v="0"/>
    <n v="8"/>
    <s v="PAI"/>
    <x v="5"/>
    <s v="ACT_131"/>
    <s v="Ejecutar y hacer seguimiento al Plan de Formación y Capacitación. Llevar registro de todas las actividades"/>
    <x v="4"/>
    <n v="4.4642857142857152E-4"/>
    <x v="9"/>
    <n v="0"/>
    <n v="0"/>
    <n v="0"/>
    <s v="Por Ejecutar"/>
    <n v="16"/>
    <n v="16"/>
    <n v="1"/>
    <m/>
    <m/>
    <m/>
    <m/>
    <m/>
    <m/>
    <m/>
  </r>
  <r>
    <n v="39"/>
    <s v="OE1;PR_10;ACT_131"/>
    <x v="0"/>
    <s v="Fortalecer la Vigilancia."/>
    <x v="0"/>
    <n v="8"/>
    <s v="PAI"/>
    <x v="5"/>
    <s v="ACT_131"/>
    <s v="Ejecutar y hacer seguimiento al Plan de Formación y Capacitación. Llevar registro de todas las actividades"/>
    <x v="4"/>
    <n v="4.4642857142857152E-4"/>
    <x v="10"/>
    <n v="0"/>
    <n v="0"/>
    <n v="0"/>
    <s v="Por Ejecutar"/>
    <n v="16"/>
    <n v="16"/>
    <n v="1"/>
    <m/>
    <m/>
    <m/>
    <m/>
    <m/>
    <m/>
    <m/>
  </r>
  <r>
    <n v="39"/>
    <s v="OE1;PR_10;ACT_131"/>
    <x v="0"/>
    <s v="Fortalecer la Vigilancia."/>
    <x v="0"/>
    <n v="8"/>
    <s v="PAI"/>
    <x v="5"/>
    <s v="ACT_131"/>
    <s v="Ejecutar y hacer seguimiento al Plan de Formación y Capacitación. Llevar registro de todas las actividades"/>
    <x v="4"/>
    <n v="4.4642857142857152E-4"/>
    <x v="11"/>
    <n v="0"/>
    <n v="0"/>
    <n v="0"/>
    <s v="Por Ejecutar"/>
    <n v="16"/>
    <n v="16"/>
    <n v="1"/>
    <m/>
    <m/>
    <m/>
    <m/>
    <m/>
    <m/>
    <m/>
  </r>
  <r>
    <n v="40"/>
    <s v="OE1;PR_10;ACT_132"/>
    <x v="0"/>
    <s v="Fortalecer la Vigilancia."/>
    <x v="0"/>
    <n v="7"/>
    <s v="PAI"/>
    <x v="5"/>
    <s v="ACT_132"/>
    <s v="Ejecutar actividades de bienestar social. Llevar registro de todas las actividades"/>
    <x v="4"/>
    <n v="4.4642857142857152E-4"/>
    <x v="0"/>
    <n v="0"/>
    <n v="0"/>
    <n v="0"/>
    <s v="Por Ejecutar"/>
    <n v="0"/>
    <n v="0"/>
    <n v="0"/>
    <n v="29"/>
    <n v="11"/>
    <n v="0.37931034482758619"/>
    <m/>
    <n v="0.62068965517241381"/>
    <s v="En Tramite"/>
    <n v="1.6933497536945815E-4"/>
  </r>
  <r>
    <n v="40"/>
    <s v="OE1;PR_10;ACT_132"/>
    <x v="0"/>
    <s v="Fortalecer la Vigilancia."/>
    <x v="0"/>
    <n v="7"/>
    <s v="PAI"/>
    <x v="5"/>
    <s v="ACT_132"/>
    <s v="Ejecutar actividades de bienestar social. Llevar registro de todas las actividades"/>
    <x v="4"/>
    <n v="4.4642857142857152E-4"/>
    <x v="1"/>
    <n v="0"/>
    <n v="0"/>
    <n v="0"/>
    <s v="Por Ejecutar"/>
    <n v="0"/>
    <n v="0"/>
    <n v="0"/>
    <m/>
    <m/>
    <m/>
    <m/>
    <m/>
    <m/>
    <m/>
  </r>
  <r>
    <n v="40"/>
    <s v="OE1;PR_10;ACT_132"/>
    <x v="0"/>
    <s v="Fortalecer la Vigilancia."/>
    <x v="0"/>
    <n v="7"/>
    <s v="PAI"/>
    <x v="5"/>
    <s v="ACT_132"/>
    <s v="Ejecutar actividades de bienestar social. Llevar registro de todas las actividades"/>
    <x v="4"/>
    <n v="4.4642857142857152E-4"/>
    <x v="2"/>
    <n v="1"/>
    <n v="1"/>
    <n v="1"/>
    <s v="Culminada"/>
    <n v="1"/>
    <n v="1"/>
    <n v="1"/>
    <m/>
    <m/>
    <m/>
    <m/>
    <m/>
    <m/>
    <m/>
  </r>
  <r>
    <n v="40"/>
    <s v="OE1;PR_10;ACT_132"/>
    <x v="0"/>
    <s v="Fortalecer la Vigilancia."/>
    <x v="0"/>
    <n v="7"/>
    <s v="PAI"/>
    <x v="5"/>
    <s v="ACT_132"/>
    <s v="Ejecutar actividades de bienestar social. Llevar registro de todas las actividades"/>
    <x v="4"/>
    <n v="4.4642857142857152E-4"/>
    <x v="3"/>
    <n v="5"/>
    <n v="5"/>
    <n v="1"/>
    <s v="Culminada"/>
    <n v="6"/>
    <n v="6"/>
    <n v="1"/>
    <m/>
    <m/>
    <m/>
    <m/>
    <m/>
    <m/>
    <m/>
  </r>
  <r>
    <n v="40"/>
    <s v="OE1;PR_10;ACT_132"/>
    <x v="0"/>
    <s v="Fortalecer la Vigilancia."/>
    <x v="0"/>
    <n v="7"/>
    <s v="PAI"/>
    <x v="5"/>
    <s v="ACT_132"/>
    <s v="Ejecutar actividades de bienestar social. Llevar registro de todas las actividades"/>
    <x v="4"/>
    <n v="4.4642857142857152E-4"/>
    <x v="4"/>
    <n v="2"/>
    <n v="0"/>
    <n v="0"/>
    <s v="Por Ejecutar"/>
    <n v="8"/>
    <n v="6"/>
    <n v="0.75"/>
    <m/>
    <m/>
    <m/>
    <m/>
    <m/>
    <m/>
    <m/>
  </r>
  <r>
    <n v="40"/>
    <s v="OE1;PR_10;ACT_132"/>
    <x v="0"/>
    <s v="Fortalecer la Vigilancia."/>
    <x v="0"/>
    <n v="7"/>
    <s v="PAI"/>
    <x v="5"/>
    <s v="ACT_132"/>
    <s v="Ejecutar actividades de bienestar social. Llevar registro de todas las actividades"/>
    <x v="4"/>
    <n v="4.4642857142857152E-4"/>
    <x v="5"/>
    <n v="5"/>
    <n v="5"/>
    <n v="1"/>
    <s v="Culminada"/>
    <n v="13"/>
    <n v="11"/>
    <n v="0.84615384615384615"/>
    <m/>
    <m/>
    <m/>
    <m/>
    <m/>
    <m/>
    <m/>
  </r>
  <r>
    <n v="40"/>
    <s v="OE1;PR_10;ACT_132"/>
    <x v="0"/>
    <s v="Fortalecer la Vigilancia."/>
    <x v="0"/>
    <n v="7"/>
    <s v="PAI"/>
    <x v="5"/>
    <s v="ACT_132"/>
    <s v="Ejecutar actividades de bienestar social. Llevar registro de todas las actividades"/>
    <x v="4"/>
    <n v="4.4642857142857152E-4"/>
    <x v="6"/>
    <n v="1"/>
    <n v="0"/>
    <n v="0"/>
    <s v="Por Ejecutar"/>
    <n v="14"/>
    <n v="11"/>
    <n v="0.7857142857142857"/>
    <m/>
    <m/>
    <m/>
    <m/>
    <m/>
    <m/>
    <m/>
  </r>
  <r>
    <n v="40"/>
    <s v="OE1;PR_10;ACT_132"/>
    <x v="0"/>
    <s v="Fortalecer la Vigilancia."/>
    <x v="0"/>
    <n v="7"/>
    <s v="PAI"/>
    <x v="5"/>
    <s v="ACT_132"/>
    <s v="Ejecutar actividades de bienestar social. Llevar registro de todas las actividades"/>
    <x v="4"/>
    <n v="4.4642857142857152E-4"/>
    <x v="7"/>
    <n v="1"/>
    <n v="0"/>
    <n v="0"/>
    <s v="Por Ejecutar"/>
    <n v="15"/>
    <n v="11"/>
    <n v="0.73333333333333328"/>
    <m/>
    <m/>
    <m/>
    <m/>
    <m/>
    <m/>
    <m/>
  </r>
  <r>
    <n v="40"/>
    <s v="OE1;PR_10;ACT_132"/>
    <x v="0"/>
    <s v="Fortalecer la Vigilancia."/>
    <x v="0"/>
    <n v="7"/>
    <s v="PAI"/>
    <x v="5"/>
    <s v="ACT_132"/>
    <s v="Ejecutar actividades de bienestar social. Llevar registro de todas las actividades"/>
    <x v="4"/>
    <n v="4.4642857142857152E-4"/>
    <x v="8"/>
    <n v="4"/>
    <n v="0"/>
    <n v="0"/>
    <s v="Por Ejecutar"/>
    <n v="19"/>
    <n v="11"/>
    <n v="0.57894736842105265"/>
    <m/>
    <m/>
    <m/>
    <m/>
    <m/>
    <m/>
    <m/>
  </r>
  <r>
    <n v="40"/>
    <s v="OE1;PR_10;ACT_132"/>
    <x v="0"/>
    <s v="Fortalecer la Vigilancia."/>
    <x v="0"/>
    <n v="7"/>
    <s v="PAI"/>
    <x v="5"/>
    <s v="ACT_132"/>
    <s v="Ejecutar actividades de bienestar social. Llevar registro de todas las actividades"/>
    <x v="4"/>
    <n v="4.4642857142857152E-4"/>
    <x v="9"/>
    <n v="4"/>
    <n v="0"/>
    <n v="0"/>
    <s v="Por Ejecutar"/>
    <n v="23"/>
    <n v="11"/>
    <n v="0.47826086956521741"/>
    <m/>
    <m/>
    <m/>
    <m/>
    <m/>
    <m/>
    <m/>
  </r>
  <r>
    <n v="40"/>
    <s v="OE1;PR_10;ACT_132"/>
    <x v="0"/>
    <s v="Fortalecer la Vigilancia."/>
    <x v="0"/>
    <n v="7"/>
    <s v="PAI"/>
    <x v="5"/>
    <s v="ACT_132"/>
    <s v="Ejecutar actividades de bienestar social. Llevar registro de todas las actividades"/>
    <x v="4"/>
    <n v="4.4642857142857152E-4"/>
    <x v="10"/>
    <n v="0"/>
    <n v="0"/>
    <n v="0"/>
    <s v="Por Ejecutar"/>
    <n v="23"/>
    <n v="11"/>
    <n v="0.47826086956521741"/>
    <m/>
    <m/>
    <m/>
    <m/>
    <m/>
    <m/>
    <m/>
  </r>
  <r>
    <n v="40"/>
    <s v="OE1;PR_10;ACT_132"/>
    <x v="0"/>
    <s v="Fortalecer la Vigilancia."/>
    <x v="0"/>
    <n v="7"/>
    <s v="PAI"/>
    <x v="5"/>
    <s v="ACT_132"/>
    <s v="Ejecutar actividades de bienestar social. Llevar registro de todas las actividades"/>
    <x v="4"/>
    <n v="4.4642857142857152E-4"/>
    <x v="11"/>
    <n v="6"/>
    <n v="0"/>
    <n v="0"/>
    <s v="Por Ejecutar"/>
    <n v="29"/>
    <n v="11"/>
    <n v="0.37931034482758619"/>
    <m/>
    <m/>
    <m/>
    <m/>
    <m/>
    <m/>
    <m/>
  </r>
  <r>
    <n v="41"/>
    <s v="OE1;PR_10;ACT_133"/>
    <x v="0"/>
    <s v="Fortalecer la Vigilancia."/>
    <x v="0"/>
    <n v="9"/>
    <s v="PAI"/>
    <x v="5"/>
    <s v="ACT_133"/>
    <s v="Otorgar estímulos e incentivos."/>
    <x v="4"/>
    <n v="4.4642857142857152E-4"/>
    <x v="0"/>
    <n v="0"/>
    <n v="0"/>
    <n v="0"/>
    <s v="Por Ejecutar"/>
    <n v="0"/>
    <n v="0"/>
    <n v="0"/>
    <n v="5"/>
    <n v="0"/>
    <n v="0"/>
    <m/>
    <n v="1"/>
    <s v="Por Ejecutar"/>
    <n v="0"/>
  </r>
  <r>
    <n v="41"/>
    <s v="OE1;PR_10;ACT_133"/>
    <x v="0"/>
    <s v="Fortalecer la Vigilancia."/>
    <x v="0"/>
    <n v="9"/>
    <s v="PAI"/>
    <x v="5"/>
    <s v="ACT_133"/>
    <s v="Otorgar estímulos e incentivos."/>
    <x v="4"/>
    <n v="4.4642857142857152E-4"/>
    <x v="1"/>
    <n v="0"/>
    <n v="0"/>
    <n v="0"/>
    <s v="Por Ejecutar"/>
    <n v="0"/>
    <n v="0"/>
    <n v="0"/>
    <m/>
    <m/>
    <m/>
    <m/>
    <m/>
    <m/>
    <m/>
  </r>
  <r>
    <n v="41"/>
    <s v="OE1;PR_10;ACT_133"/>
    <x v="0"/>
    <s v="Fortalecer la Vigilancia."/>
    <x v="0"/>
    <n v="9"/>
    <s v="PAI"/>
    <x v="5"/>
    <s v="ACT_133"/>
    <s v="Otorgar estímulos e incentivos."/>
    <x v="4"/>
    <n v="4.4642857142857152E-4"/>
    <x v="2"/>
    <n v="0"/>
    <n v="0"/>
    <n v="0"/>
    <s v="Por Ejecutar"/>
    <n v="0"/>
    <n v="0"/>
    <n v="0"/>
    <m/>
    <m/>
    <m/>
    <m/>
    <m/>
    <m/>
    <m/>
  </r>
  <r>
    <n v="41"/>
    <s v="OE1;PR_10;ACT_133"/>
    <x v="0"/>
    <s v="Fortalecer la Vigilancia."/>
    <x v="0"/>
    <n v="9"/>
    <s v="PAI"/>
    <x v="5"/>
    <s v="ACT_133"/>
    <s v="Otorgar estímulos e incentivos."/>
    <x v="4"/>
    <n v="4.4642857142857152E-4"/>
    <x v="3"/>
    <n v="0"/>
    <n v="0"/>
    <n v="0"/>
    <s v="Por Ejecutar"/>
    <n v="0"/>
    <n v="0"/>
    <n v="0"/>
    <m/>
    <m/>
    <m/>
    <m/>
    <m/>
    <m/>
    <m/>
  </r>
  <r>
    <n v="41"/>
    <s v="OE1;PR_10;ACT_133"/>
    <x v="0"/>
    <s v="Fortalecer la Vigilancia."/>
    <x v="0"/>
    <n v="9"/>
    <s v="PAI"/>
    <x v="5"/>
    <s v="ACT_133"/>
    <s v="Otorgar estímulos e incentivos."/>
    <x v="4"/>
    <n v="4.4642857142857152E-4"/>
    <x v="4"/>
    <n v="1"/>
    <n v="0"/>
    <n v="0"/>
    <s v="Por Ejecutar"/>
    <n v="1"/>
    <n v="0"/>
    <n v="0"/>
    <m/>
    <m/>
    <m/>
    <m/>
    <m/>
    <m/>
    <m/>
  </r>
  <r>
    <n v="41"/>
    <s v="OE1;PR_10;ACT_133"/>
    <x v="0"/>
    <s v="Fortalecer la Vigilancia."/>
    <x v="0"/>
    <n v="9"/>
    <s v="PAI"/>
    <x v="5"/>
    <s v="ACT_133"/>
    <s v="Otorgar estímulos e incentivos."/>
    <x v="4"/>
    <n v="4.4642857142857152E-4"/>
    <x v="5"/>
    <n v="0"/>
    <n v="0"/>
    <n v="0"/>
    <s v="Por Ejecutar"/>
    <n v="1"/>
    <n v="0"/>
    <n v="0"/>
    <m/>
    <m/>
    <m/>
    <m/>
    <m/>
    <m/>
    <m/>
  </r>
  <r>
    <n v="41"/>
    <s v="OE1;PR_10;ACT_133"/>
    <x v="0"/>
    <s v="Fortalecer la Vigilancia."/>
    <x v="0"/>
    <n v="9"/>
    <s v="PAI"/>
    <x v="5"/>
    <s v="ACT_133"/>
    <s v="Otorgar estímulos e incentivos."/>
    <x v="4"/>
    <n v="4.4642857142857152E-4"/>
    <x v="6"/>
    <n v="0"/>
    <n v="0"/>
    <n v="0"/>
    <s v="Por Ejecutar"/>
    <n v="1"/>
    <n v="0"/>
    <n v="0"/>
    <m/>
    <m/>
    <m/>
    <m/>
    <m/>
    <m/>
    <m/>
  </r>
  <r>
    <n v="41"/>
    <s v="OE1;PR_10;ACT_133"/>
    <x v="0"/>
    <s v="Fortalecer la Vigilancia."/>
    <x v="0"/>
    <n v="9"/>
    <s v="PAI"/>
    <x v="5"/>
    <s v="ACT_133"/>
    <s v="Otorgar estímulos e incentivos."/>
    <x v="4"/>
    <n v="4.4642857142857152E-4"/>
    <x v="7"/>
    <n v="0"/>
    <n v="0"/>
    <n v="0"/>
    <s v="Por Ejecutar"/>
    <n v="1"/>
    <n v="0"/>
    <n v="0"/>
    <m/>
    <m/>
    <m/>
    <m/>
    <m/>
    <m/>
    <m/>
  </r>
  <r>
    <n v="41"/>
    <s v="OE1;PR_10;ACT_133"/>
    <x v="0"/>
    <s v="Fortalecer la Vigilancia."/>
    <x v="0"/>
    <n v="9"/>
    <s v="PAI"/>
    <x v="5"/>
    <s v="ACT_133"/>
    <s v="Otorgar estímulos e incentivos."/>
    <x v="4"/>
    <n v="4.4642857142857152E-4"/>
    <x v="8"/>
    <n v="0"/>
    <n v="0"/>
    <n v="0"/>
    <s v="Por Ejecutar"/>
    <n v="1"/>
    <n v="0"/>
    <n v="0"/>
    <m/>
    <m/>
    <m/>
    <m/>
    <m/>
    <m/>
    <m/>
  </r>
  <r>
    <n v="41"/>
    <s v="OE1;PR_10;ACT_133"/>
    <x v="0"/>
    <s v="Fortalecer la Vigilancia."/>
    <x v="0"/>
    <n v="9"/>
    <s v="PAI"/>
    <x v="5"/>
    <s v="ACT_133"/>
    <s v="Otorgar estímulos e incentivos."/>
    <x v="4"/>
    <n v="4.4642857142857152E-4"/>
    <x v="9"/>
    <n v="0"/>
    <n v="0"/>
    <n v="0"/>
    <s v="Por Ejecutar"/>
    <n v="1"/>
    <n v="0"/>
    <n v="0"/>
    <m/>
    <m/>
    <m/>
    <m/>
    <m/>
    <m/>
    <m/>
  </r>
  <r>
    <n v="41"/>
    <s v="OE1;PR_10;ACT_133"/>
    <x v="0"/>
    <s v="Fortalecer la Vigilancia."/>
    <x v="0"/>
    <n v="9"/>
    <s v="PAI"/>
    <x v="5"/>
    <s v="ACT_133"/>
    <s v="Otorgar estímulos e incentivos."/>
    <x v="4"/>
    <n v="4.4642857142857152E-4"/>
    <x v="10"/>
    <n v="2"/>
    <n v="0"/>
    <n v="0"/>
    <s v="Por Ejecutar"/>
    <n v="3"/>
    <n v="0"/>
    <n v="0"/>
    <m/>
    <m/>
    <m/>
    <m/>
    <m/>
    <m/>
    <m/>
  </r>
  <r>
    <n v="41"/>
    <s v="OE1;PR_10;ACT_133"/>
    <x v="0"/>
    <s v="Fortalecer la Vigilancia."/>
    <x v="0"/>
    <n v="9"/>
    <s v="PAI"/>
    <x v="5"/>
    <s v="ACT_133"/>
    <s v="Otorgar estímulos e incentivos."/>
    <x v="4"/>
    <n v="4.4642857142857152E-4"/>
    <x v="11"/>
    <n v="2"/>
    <n v="0"/>
    <n v="0"/>
    <s v="Por Ejecutar"/>
    <n v="5"/>
    <n v="0"/>
    <n v="0"/>
    <m/>
    <m/>
    <m/>
    <m/>
    <m/>
    <m/>
    <m/>
  </r>
  <r>
    <n v="42"/>
    <s v="OE1;PR_10;ACT_134"/>
    <x v="0"/>
    <s v="Fortalecer la Vigilancia."/>
    <x v="0"/>
    <n v="7"/>
    <s v="PAI"/>
    <x v="5"/>
    <s v="ACT_134"/>
    <s v="Implementar recomendaciones de la medición del clima organizacional"/>
    <x v="4"/>
    <n v="4.4642857142857152E-4"/>
    <x v="0"/>
    <n v="0"/>
    <n v="0"/>
    <n v="0"/>
    <s v="Por Ejecutar"/>
    <n v="0"/>
    <n v="0"/>
    <n v="0"/>
    <n v="2"/>
    <n v="1"/>
    <n v="0.5"/>
    <m/>
    <n v="0.5"/>
    <s v="En Tramite"/>
    <n v="2.2321428571428576E-4"/>
  </r>
  <r>
    <n v="42"/>
    <s v="OE1;PR_10;ACT_134"/>
    <x v="0"/>
    <s v="Fortalecer la Vigilancia."/>
    <x v="0"/>
    <n v="7"/>
    <s v="PAI"/>
    <x v="5"/>
    <s v="ACT_134"/>
    <s v="Implementar recomendaciones de la medición del clima organizacional"/>
    <x v="4"/>
    <n v="4.4642857142857152E-4"/>
    <x v="1"/>
    <n v="0"/>
    <n v="0"/>
    <n v="0"/>
    <s v="Por Ejecutar"/>
    <n v="0"/>
    <n v="0"/>
    <n v="0"/>
    <m/>
    <m/>
    <m/>
    <m/>
    <m/>
    <m/>
    <m/>
  </r>
  <r>
    <n v="42"/>
    <s v="OE1;PR_10;ACT_134"/>
    <x v="0"/>
    <s v="Fortalecer la Vigilancia."/>
    <x v="0"/>
    <n v="7"/>
    <s v="PAI"/>
    <x v="5"/>
    <s v="ACT_134"/>
    <s v="Implementar recomendaciones de la medición del clima organizacional"/>
    <x v="4"/>
    <n v="4.4642857142857152E-4"/>
    <x v="2"/>
    <n v="0"/>
    <n v="0"/>
    <n v="0"/>
    <s v="Por Ejecutar"/>
    <n v="0"/>
    <n v="0"/>
    <n v="0"/>
    <m/>
    <m/>
    <m/>
    <m/>
    <m/>
    <m/>
    <m/>
  </r>
  <r>
    <n v="42"/>
    <s v="OE1;PR_10;ACT_134"/>
    <x v="0"/>
    <s v="Fortalecer la Vigilancia."/>
    <x v="0"/>
    <n v="7"/>
    <s v="PAI"/>
    <x v="5"/>
    <s v="ACT_134"/>
    <s v="Implementar recomendaciones de la medición del clima organizacional"/>
    <x v="4"/>
    <n v="4.4642857142857152E-4"/>
    <x v="3"/>
    <n v="0"/>
    <n v="0"/>
    <n v="0"/>
    <s v="Por Ejecutar"/>
    <n v="0"/>
    <n v="0"/>
    <n v="0"/>
    <m/>
    <m/>
    <m/>
    <m/>
    <m/>
    <m/>
    <m/>
  </r>
  <r>
    <n v="42"/>
    <s v="OE1;PR_10;ACT_134"/>
    <x v="0"/>
    <s v="Fortalecer la Vigilancia."/>
    <x v="0"/>
    <n v="7"/>
    <s v="PAI"/>
    <x v="5"/>
    <s v="ACT_134"/>
    <s v="Implementar recomendaciones de la medición del clima organizacional"/>
    <x v="4"/>
    <n v="4.4642857142857152E-4"/>
    <x v="4"/>
    <n v="0"/>
    <n v="0"/>
    <n v="0"/>
    <s v="Por Ejecutar"/>
    <n v="0"/>
    <n v="0"/>
    <n v="0"/>
    <m/>
    <m/>
    <m/>
    <m/>
    <m/>
    <m/>
    <m/>
  </r>
  <r>
    <n v="42"/>
    <s v="OE1;PR_10;ACT_134"/>
    <x v="0"/>
    <s v="Fortalecer la Vigilancia."/>
    <x v="0"/>
    <n v="7"/>
    <s v="PAI"/>
    <x v="5"/>
    <s v="ACT_134"/>
    <s v="Implementar recomendaciones de la medición del clima organizacional"/>
    <x v="4"/>
    <n v="4.4642857142857152E-4"/>
    <x v="5"/>
    <n v="1"/>
    <n v="1"/>
    <n v="1"/>
    <s v="Culminada"/>
    <n v="1"/>
    <n v="1"/>
    <n v="1"/>
    <m/>
    <m/>
    <m/>
    <m/>
    <m/>
    <m/>
    <m/>
  </r>
  <r>
    <n v="42"/>
    <s v="OE1;PR_10;ACT_134"/>
    <x v="0"/>
    <s v="Fortalecer la Vigilancia."/>
    <x v="0"/>
    <n v="7"/>
    <s v="PAI"/>
    <x v="5"/>
    <s v="ACT_134"/>
    <s v="Implementar recomendaciones de la medición del clima organizacional"/>
    <x v="4"/>
    <n v="4.4642857142857152E-4"/>
    <x v="6"/>
    <n v="0"/>
    <n v="0"/>
    <n v="0"/>
    <s v="Por Ejecutar"/>
    <n v="1"/>
    <n v="1"/>
    <n v="1"/>
    <m/>
    <m/>
    <m/>
    <m/>
    <m/>
    <m/>
    <m/>
  </r>
  <r>
    <n v="42"/>
    <s v="OE1;PR_10;ACT_134"/>
    <x v="0"/>
    <s v="Fortalecer la Vigilancia."/>
    <x v="0"/>
    <n v="7"/>
    <s v="PAI"/>
    <x v="5"/>
    <s v="ACT_134"/>
    <s v="Implementar recomendaciones de la medición del clima organizacional"/>
    <x v="4"/>
    <n v="4.4642857142857152E-4"/>
    <x v="7"/>
    <n v="0"/>
    <n v="0"/>
    <n v="0"/>
    <s v="Por Ejecutar"/>
    <n v="1"/>
    <n v="1"/>
    <n v="1"/>
    <m/>
    <m/>
    <m/>
    <m/>
    <m/>
    <m/>
    <m/>
  </r>
  <r>
    <n v="42"/>
    <s v="OE1;PR_10;ACT_134"/>
    <x v="0"/>
    <s v="Fortalecer la Vigilancia."/>
    <x v="0"/>
    <n v="7"/>
    <s v="PAI"/>
    <x v="5"/>
    <s v="ACT_134"/>
    <s v="Implementar recomendaciones de la medición del clima organizacional"/>
    <x v="4"/>
    <n v="4.4642857142857152E-4"/>
    <x v="8"/>
    <n v="0"/>
    <n v="0"/>
    <n v="0"/>
    <s v="Por Ejecutar"/>
    <n v="1"/>
    <n v="1"/>
    <n v="1"/>
    <m/>
    <m/>
    <m/>
    <m/>
    <m/>
    <m/>
    <m/>
  </r>
  <r>
    <n v="42"/>
    <s v="OE1;PR_10;ACT_134"/>
    <x v="0"/>
    <s v="Fortalecer la Vigilancia."/>
    <x v="0"/>
    <n v="7"/>
    <s v="PAI"/>
    <x v="5"/>
    <s v="ACT_134"/>
    <s v="Implementar recomendaciones de la medición del clima organizacional"/>
    <x v="4"/>
    <n v="4.4642857142857152E-4"/>
    <x v="9"/>
    <n v="0"/>
    <n v="0"/>
    <n v="0"/>
    <s v="Por Ejecutar"/>
    <n v="1"/>
    <n v="1"/>
    <n v="1"/>
    <m/>
    <m/>
    <m/>
    <m/>
    <m/>
    <m/>
    <m/>
  </r>
  <r>
    <n v="42"/>
    <s v="OE1;PR_10;ACT_134"/>
    <x v="0"/>
    <s v="Fortalecer la Vigilancia."/>
    <x v="0"/>
    <n v="7"/>
    <s v="PAI"/>
    <x v="5"/>
    <s v="ACT_134"/>
    <s v="Implementar recomendaciones de la medición del clima organizacional"/>
    <x v="4"/>
    <n v="4.4642857142857152E-4"/>
    <x v="10"/>
    <n v="0"/>
    <n v="0"/>
    <n v="0"/>
    <s v="Por Ejecutar"/>
    <n v="1"/>
    <n v="1"/>
    <n v="1"/>
    <m/>
    <m/>
    <m/>
    <m/>
    <m/>
    <m/>
    <m/>
  </r>
  <r>
    <n v="42"/>
    <s v="OE1;PR_10;ACT_134"/>
    <x v="0"/>
    <s v="Fortalecer la Vigilancia."/>
    <x v="0"/>
    <n v="7"/>
    <s v="PAI"/>
    <x v="5"/>
    <s v="ACT_134"/>
    <s v="Implementar recomendaciones de la medición del clima organizacional"/>
    <x v="4"/>
    <n v="4.4642857142857152E-4"/>
    <x v="11"/>
    <n v="1"/>
    <n v="0"/>
    <n v="0"/>
    <s v="Por Ejecutar"/>
    <n v="2"/>
    <n v="1"/>
    <n v="0.5"/>
    <m/>
    <m/>
    <m/>
    <m/>
    <m/>
    <m/>
    <m/>
  </r>
  <r>
    <n v="43"/>
    <s v="OE1;PR_10;ACT_135"/>
    <x v="0"/>
    <s v="Fortalecer la Vigilancia."/>
    <x v="0"/>
    <n v="10"/>
    <s v="PAI"/>
    <x v="5"/>
    <s v="ACT_135"/>
    <s v="Entregar la dotación de vestido y calzado."/>
    <x v="4"/>
    <n v="4.4642857142857152E-4"/>
    <x v="0"/>
    <n v="0"/>
    <n v="0"/>
    <n v="0"/>
    <s v="Por Ejecutar"/>
    <n v="0"/>
    <n v="0"/>
    <n v="0"/>
    <n v="3"/>
    <n v="0"/>
    <n v="0"/>
    <m/>
    <n v="1"/>
    <s v="Por Ejecutar"/>
    <n v="0"/>
  </r>
  <r>
    <n v="43"/>
    <s v="OE1;PR_10;ACT_135"/>
    <x v="0"/>
    <s v="Fortalecer la Vigilancia."/>
    <x v="0"/>
    <n v="10"/>
    <s v="PAI"/>
    <x v="5"/>
    <s v="ACT_135"/>
    <s v="Entregar la dotación de vestido y calzado."/>
    <x v="4"/>
    <n v="4.4642857142857152E-4"/>
    <x v="1"/>
    <n v="0"/>
    <n v="0"/>
    <n v="0"/>
    <s v="Por Ejecutar"/>
    <n v="0"/>
    <n v="0"/>
    <n v="0"/>
    <m/>
    <m/>
    <m/>
    <m/>
    <m/>
    <m/>
    <m/>
  </r>
  <r>
    <n v="43"/>
    <s v="OE1;PR_10;ACT_135"/>
    <x v="0"/>
    <s v="Fortalecer la Vigilancia."/>
    <x v="0"/>
    <n v="10"/>
    <s v="PAI"/>
    <x v="5"/>
    <s v="ACT_135"/>
    <s v="Entregar la dotación de vestido y calzado."/>
    <x v="4"/>
    <n v="4.4642857142857152E-4"/>
    <x v="2"/>
    <n v="0"/>
    <n v="0"/>
    <n v="0"/>
    <s v="Por Ejecutar"/>
    <n v="0"/>
    <n v="0"/>
    <n v="0"/>
    <m/>
    <m/>
    <m/>
    <m/>
    <m/>
    <m/>
    <m/>
  </r>
  <r>
    <n v="43"/>
    <s v="OE1;PR_10;ACT_135"/>
    <x v="0"/>
    <s v="Fortalecer la Vigilancia."/>
    <x v="0"/>
    <n v="10"/>
    <s v="PAI"/>
    <x v="5"/>
    <s v="ACT_135"/>
    <s v="Entregar la dotación de vestido y calzado."/>
    <x v="4"/>
    <n v="4.4642857142857152E-4"/>
    <x v="3"/>
    <n v="0"/>
    <n v="0"/>
    <n v="0"/>
    <s v="Por Ejecutar"/>
    <n v="0"/>
    <n v="0"/>
    <n v="0"/>
    <m/>
    <m/>
    <m/>
    <m/>
    <m/>
    <m/>
    <m/>
  </r>
  <r>
    <n v="43"/>
    <s v="OE1;PR_10;ACT_135"/>
    <x v="0"/>
    <s v="Fortalecer la Vigilancia."/>
    <x v="0"/>
    <n v="10"/>
    <s v="PAI"/>
    <x v="5"/>
    <s v="ACT_135"/>
    <s v="Entregar la dotación de vestido y calzado."/>
    <x v="4"/>
    <n v="4.4642857142857152E-4"/>
    <x v="4"/>
    <n v="1"/>
    <n v="0"/>
    <n v="0"/>
    <s v="Por Ejecutar"/>
    <n v="1"/>
    <n v="0"/>
    <n v="0"/>
    <m/>
    <m/>
    <m/>
    <m/>
    <m/>
    <m/>
    <m/>
  </r>
  <r>
    <n v="43"/>
    <s v="OE1;PR_10;ACT_135"/>
    <x v="0"/>
    <s v="Fortalecer la Vigilancia."/>
    <x v="0"/>
    <n v="10"/>
    <s v="PAI"/>
    <x v="5"/>
    <s v="ACT_135"/>
    <s v="Entregar la dotación de vestido y calzado."/>
    <x v="4"/>
    <n v="4.4642857142857152E-4"/>
    <x v="5"/>
    <n v="0"/>
    <n v="0"/>
    <n v="0"/>
    <s v="Por Ejecutar"/>
    <n v="1"/>
    <n v="0"/>
    <n v="0"/>
    <m/>
    <m/>
    <m/>
    <m/>
    <m/>
    <m/>
    <m/>
  </r>
  <r>
    <n v="43"/>
    <s v="OE1;PR_10;ACT_135"/>
    <x v="0"/>
    <s v="Fortalecer la Vigilancia."/>
    <x v="0"/>
    <n v="10"/>
    <s v="PAI"/>
    <x v="5"/>
    <s v="ACT_135"/>
    <s v="Entregar la dotación de vestido y calzado."/>
    <x v="4"/>
    <n v="4.4642857142857152E-4"/>
    <x v="6"/>
    <n v="0"/>
    <n v="0"/>
    <n v="0"/>
    <s v="Por Ejecutar"/>
    <n v="1"/>
    <n v="0"/>
    <n v="0"/>
    <m/>
    <m/>
    <m/>
    <m/>
    <m/>
    <m/>
    <m/>
  </r>
  <r>
    <n v="43"/>
    <s v="OE1;PR_10;ACT_135"/>
    <x v="0"/>
    <s v="Fortalecer la Vigilancia."/>
    <x v="0"/>
    <n v="10"/>
    <s v="PAI"/>
    <x v="5"/>
    <s v="ACT_135"/>
    <s v="Entregar la dotación de vestido y calzado."/>
    <x v="4"/>
    <n v="4.4642857142857152E-4"/>
    <x v="7"/>
    <n v="0"/>
    <n v="0"/>
    <n v="0"/>
    <s v="Por Ejecutar"/>
    <n v="1"/>
    <n v="0"/>
    <n v="0"/>
    <m/>
    <m/>
    <m/>
    <m/>
    <m/>
    <m/>
    <m/>
  </r>
  <r>
    <n v="43"/>
    <s v="OE1;PR_10;ACT_135"/>
    <x v="0"/>
    <s v="Fortalecer la Vigilancia."/>
    <x v="0"/>
    <n v="10"/>
    <s v="PAI"/>
    <x v="5"/>
    <s v="ACT_135"/>
    <s v="Entregar la dotación de vestido y calzado."/>
    <x v="4"/>
    <n v="4.4642857142857152E-4"/>
    <x v="8"/>
    <n v="1"/>
    <n v="0"/>
    <n v="0"/>
    <s v="Por Ejecutar"/>
    <n v="2"/>
    <n v="0"/>
    <n v="0"/>
    <m/>
    <m/>
    <m/>
    <m/>
    <m/>
    <m/>
    <m/>
  </r>
  <r>
    <n v="43"/>
    <s v="OE1;PR_10;ACT_135"/>
    <x v="0"/>
    <s v="Fortalecer la Vigilancia."/>
    <x v="0"/>
    <n v="10"/>
    <s v="PAI"/>
    <x v="5"/>
    <s v="ACT_135"/>
    <s v="Entregar la dotación de vestido y calzado."/>
    <x v="4"/>
    <n v="4.4642857142857152E-4"/>
    <x v="9"/>
    <n v="0"/>
    <n v="0"/>
    <n v="0"/>
    <s v="Por Ejecutar"/>
    <n v="2"/>
    <n v="0"/>
    <n v="0"/>
    <m/>
    <m/>
    <m/>
    <m/>
    <m/>
    <m/>
    <m/>
  </r>
  <r>
    <n v="43"/>
    <s v="OE1;PR_10;ACT_135"/>
    <x v="0"/>
    <s v="Fortalecer la Vigilancia."/>
    <x v="0"/>
    <n v="10"/>
    <s v="PAI"/>
    <x v="5"/>
    <s v="ACT_135"/>
    <s v="Entregar la dotación de vestido y calzado."/>
    <x v="4"/>
    <n v="4.4642857142857152E-4"/>
    <x v="10"/>
    <n v="0"/>
    <n v="0"/>
    <n v="0"/>
    <s v="Por Ejecutar"/>
    <n v="2"/>
    <n v="0"/>
    <n v="0"/>
    <m/>
    <m/>
    <m/>
    <m/>
    <m/>
    <m/>
    <m/>
  </r>
  <r>
    <n v="43"/>
    <s v="OE1;PR_10;ACT_135"/>
    <x v="0"/>
    <s v="Fortalecer la Vigilancia."/>
    <x v="0"/>
    <n v="10"/>
    <s v="PAI"/>
    <x v="5"/>
    <s v="ACT_135"/>
    <s v="Entregar la dotación de vestido y calzado."/>
    <x v="4"/>
    <n v="4.4642857142857152E-4"/>
    <x v="11"/>
    <n v="1"/>
    <n v="0"/>
    <n v="0"/>
    <s v="Por Ejecutar"/>
    <n v="3"/>
    <n v="0"/>
    <n v="0"/>
    <m/>
    <m/>
    <m/>
    <m/>
    <m/>
    <m/>
    <m/>
  </r>
  <r>
    <n v="44"/>
    <s v="OE1;PR_10;ACT_136"/>
    <x v="0"/>
    <s v="Fortalecer la Vigilancia."/>
    <x v="0"/>
    <n v="10"/>
    <s v="PAI"/>
    <x v="5"/>
    <s v="ACT_136"/>
    <s v="Organizar Gestión en SST ( Extender actividades a las regionales)"/>
    <x v="4"/>
    <n v="4.4642857142857152E-4"/>
    <x v="0"/>
    <n v="3"/>
    <n v="3"/>
    <n v="1"/>
    <s v="Culminada"/>
    <n v="3"/>
    <n v="3"/>
    <n v="1"/>
    <n v="41"/>
    <n v="19"/>
    <n v="0.46341463414634149"/>
    <m/>
    <n v="0.53658536585365857"/>
    <s v="En Tramite"/>
    <n v="2.0688153310104536E-4"/>
  </r>
  <r>
    <n v="44"/>
    <s v="OE1;PR_10;ACT_136"/>
    <x v="0"/>
    <s v="Fortalecer la Vigilancia."/>
    <x v="0"/>
    <n v="10"/>
    <s v="PAI"/>
    <x v="5"/>
    <s v="ACT_136"/>
    <s v="Organizar Gestión en SST ( Extender actividades a las regionales)"/>
    <x v="4"/>
    <n v="4.4642857142857152E-4"/>
    <x v="1"/>
    <n v="4"/>
    <n v="4"/>
    <n v="1"/>
    <s v="Culminada"/>
    <n v="7"/>
    <n v="7"/>
    <n v="1"/>
    <m/>
    <m/>
    <m/>
    <m/>
    <m/>
    <m/>
    <m/>
  </r>
  <r>
    <n v="44"/>
    <s v="OE1;PR_10;ACT_136"/>
    <x v="0"/>
    <s v="Fortalecer la Vigilancia."/>
    <x v="0"/>
    <n v="10"/>
    <s v="PAI"/>
    <x v="5"/>
    <s v="ACT_136"/>
    <s v="Organizar Gestión en SST ( Extender actividades a las regionales)"/>
    <x v="4"/>
    <n v="4.4642857142857152E-4"/>
    <x v="2"/>
    <n v="3"/>
    <n v="3"/>
    <n v="1"/>
    <s v="Culminada"/>
    <n v="10"/>
    <n v="10"/>
    <n v="1"/>
    <m/>
    <m/>
    <m/>
    <m/>
    <m/>
    <m/>
    <m/>
  </r>
  <r>
    <n v="44"/>
    <s v="OE1;PR_10;ACT_136"/>
    <x v="0"/>
    <s v="Fortalecer la Vigilancia."/>
    <x v="0"/>
    <n v="10"/>
    <s v="PAI"/>
    <x v="5"/>
    <s v="ACT_136"/>
    <s v="Organizar Gestión en SST ( Extender actividades a las regionales)"/>
    <x v="4"/>
    <n v="4.4642857142857152E-4"/>
    <x v="3"/>
    <n v="3"/>
    <n v="3"/>
    <n v="1"/>
    <s v="Culminada"/>
    <n v="13"/>
    <n v="13"/>
    <n v="1"/>
    <m/>
    <m/>
    <m/>
    <m/>
    <m/>
    <m/>
    <m/>
  </r>
  <r>
    <n v="44"/>
    <s v="OE1;PR_10;ACT_136"/>
    <x v="0"/>
    <s v="Fortalecer la Vigilancia."/>
    <x v="0"/>
    <n v="10"/>
    <s v="PAI"/>
    <x v="5"/>
    <s v="ACT_136"/>
    <s v="Organizar Gestión en SST ( Extender actividades a las regionales)"/>
    <x v="4"/>
    <n v="4.4642857142857152E-4"/>
    <x v="4"/>
    <n v="3"/>
    <n v="3"/>
    <n v="1"/>
    <s v="Culminada"/>
    <n v="16"/>
    <n v="16"/>
    <n v="1"/>
    <m/>
    <m/>
    <m/>
    <m/>
    <m/>
    <m/>
    <m/>
  </r>
  <r>
    <n v="44"/>
    <s v="OE1;PR_10;ACT_136"/>
    <x v="0"/>
    <s v="Fortalecer la Vigilancia."/>
    <x v="0"/>
    <n v="10"/>
    <s v="PAI"/>
    <x v="5"/>
    <s v="ACT_136"/>
    <s v="Organizar Gestión en SST ( Extender actividades a las regionales)"/>
    <x v="4"/>
    <n v="4.4642857142857152E-4"/>
    <x v="5"/>
    <n v="3"/>
    <n v="3"/>
    <n v="1"/>
    <s v="Culminada"/>
    <n v="19"/>
    <n v="19"/>
    <n v="1"/>
    <m/>
    <m/>
    <m/>
    <m/>
    <m/>
    <m/>
    <m/>
  </r>
  <r>
    <n v="44"/>
    <s v="OE1;PR_10;ACT_136"/>
    <x v="0"/>
    <s v="Fortalecer la Vigilancia."/>
    <x v="0"/>
    <n v="10"/>
    <s v="PAI"/>
    <x v="5"/>
    <s v="ACT_136"/>
    <s v="Organizar Gestión en SST ( Extender actividades a las regionales)"/>
    <x v="4"/>
    <n v="4.4642857142857152E-4"/>
    <x v="6"/>
    <n v="3"/>
    <n v="0"/>
    <n v="0"/>
    <s v="Por Ejecutar"/>
    <n v="22"/>
    <n v="19"/>
    <n v="0.86363636363636365"/>
    <m/>
    <m/>
    <m/>
    <m/>
    <m/>
    <m/>
    <m/>
  </r>
  <r>
    <n v="44"/>
    <s v="OE1;PR_10;ACT_136"/>
    <x v="0"/>
    <s v="Fortalecer la Vigilancia."/>
    <x v="0"/>
    <n v="10"/>
    <s v="PAI"/>
    <x v="5"/>
    <s v="ACT_136"/>
    <s v="Organizar Gestión en SST ( Extender actividades a las regionales)"/>
    <x v="4"/>
    <n v="4.4642857142857152E-4"/>
    <x v="7"/>
    <n v="4"/>
    <n v="0"/>
    <n v="0"/>
    <s v="Por Ejecutar"/>
    <n v="26"/>
    <n v="19"/>
    <n v="0.73076923076923073"/>
    <m/>
    <m/>
    <m/>
    <m/>
    <m/>
    <m/>
    <m/>
  </r>
  <r>
    <n v="44"/>
    <s v="OE1;PR_10;ACT_136"/>
    <x v="0"/>
    <s v="Fortalecer la Vigilancia."/>
    <x v="0"/>
    <n v="10"/>
    <s v="PAI"/>
    <x v="5"/>
    <s v="ACT_136"/>
    <s v="Organizar Gestión en SST ( Extender actividades a las regionales)"/>
    <x v="4"/>
    <n v="4.4642857142857152E-4"/>
    <x v="8"/>
    <n v="3"/>
    <n v="0"/>
    <n v="0"/>
    <s v="Por Ejecutar"/>
    <n v="29"/>
    <n v="19"/>
    <n v="0.65517241379310343"/>
    <m/>
    <m/>
    <m/>
    <m/>
    <m/>
    <m/>
    <m/>
  </r>
  <r>
    <n v="44"/>
    <s v="OE1;PR_10;ACT_136"/>
    <x v="0"/>
    <s v="Fortalecer la Vigilancia."/>
    <x v="0"/>
    <n v="10"/>
    <s v="PAI"/>
    <x v="5"/>
    <s v="ACT_136"/>
    <s v="Organizar Gestión en SST ( Extender actividades a las regionales)"/>
    <x v="4"/>
    <n v="4.4642857142857152E-4"/>
    <x v="9"/>
    <n v="4"/>
    <n v="0"/>
    <n v="0"/>
    <s v="Por Ejecutar"/>
    <n v="33"/>
    <n v="19"/>
    <n v="0.5757575757575758"/>
    <m/>
    <m/>
    <m/>
    <m/>
    <m/>
    <m/>
    <m/>
  </r>
  <r>
    <n v="44"/>
    <s v="OE1;PR_10;ACT_136"/>
    <x v="0"/>
    <s v="Fortalecer la Vigilancia."/>
    <x v="0"/>
    <n v="10"/>
    <s v="PAI"/>
    <x v="5"/>
    <s v="ACT_136"/>
    <s v="Organizar Gestión en SST ( Extender actividades a las regionales)"/>
    <x v="4"/>
    <n v="4.4642857142857152E-4"/>
    <x v="10"/>
    <n v="4"/>
    <n v="0"/>
    <n v="0"/>
    <s v="Por Ejecutar"/>
    <n v="37"/>
    <n v="19"/>
    <n v="0.51351351351351349"/>
    <m/>
    <m/>
    <m/>
    <m/>
    <m/>
    <m/>
    <m/>
  </r>
  <r>
    <n v="44"/>
    <s v="OE1;PR_10;ACT_136"/>
    <x v="0"/>
    <s v="Fortalecer la Vigilancia."/>
    <x v="0"/>
    <n v="10"/>
    <s v="PAI"/>
    <x v="5"/>
    <s v="ACT_136"/>
    <s v="Organizar Gestión en SST ( Extender actividades a las regionales)"/>
    <x v="4"/>
    <n v="4.4642857142857152E-4"/>
    <x v="11"/>
    <n v="4"/>
    <n v="0"/>
    <n v="0"/>
    <s v="Por Ejecutar"/>
    <n v="41"/>
    <n v="19"/>
    <n v="0.46341463414634149"/>
    <m/>
    <m/>
    <m/>
    <m/>
    <m/>
    <m/>
    <m/>
  </r>
  <r>
    <n v="45"/>
    <s v="OE1;PR_10;ACT_137"/>
    <x v="0"/>
    <s v="Fortalecer la Vigilancia."/>
    <x v="0"/>
    <n v="10"/>
    <s v="PAI"/>
    <x v="5"/>
    <s v="ACT_137"/>
    <s v="Implementar subprograma de Seguridad Industrial"/>
    <x v="4"/>
    <n v="4.4642857142857152E-4"/>
    <x v="0"/>
    <n v="0"/>
    <n v="0"/>
    <n v="0"/>
    <s v="Por Ejecutar"/>
    <n v="0"/>
    <n v="0"/>
    <n v="0"/>
    <n v="48"/>
    <n v="21"/>
    <n v="0.4375"/>
    <m/>
    <n v="0.5625"/>
    <s v="En Tramite"/>
    <n v="1.9531250000000004E-4"/>
  </r>
  <r>
    <n v="45"/>
    <s v="OE1;PR_10;ACT_137"/>
    <x v="0"/>
    <s v="Fortalecer la Vigilancia."/>
    <x v="0"/>
    <n v="10"/>
    <s v="PAI"/>
    <x v="5"/>
    <s v="ACT_137"/>
    <s v="Implementar subprograma de Seguridad Industrial"/>
    <x v="4"/>
    <n v="4.4642857142857152E-4"/>
    <x v="1"/>
    <n v="4"/>
    <n v="6"/>
    <n v="1.5"/>
    <s v="Culminada"/>
    <n v="4"/>
    <n v="6"/>
    <n v="1.5"/>
    <m/>
    <m/>
    <m/>
    <m/>
    <m/>
    <m/>
    <m/>
  </r>
  <r>
    <n v="45"/>
    <s v="OE1;PR_10;ACT_137"/>
    <x v="0"/>
    <s v="Fortalecer la Vigilancia."/>
    <x v="0"/>
    <n v="10"/>
    <s v="PAI"/>
    <x v="5"/>
    <s v="ACT_137"/>
    <s v="Implementar subprograma de Seguridad Industrial"/>
    <x v="4"/>
    <n v="4.4642857142857152E-4"/>
    <x v="2"/>
    <n v="4"/>
    <n v="4"/>
    <n v="1"/>
    <s v="Culminada"/>
    <n v="8"/>
    <n v="10"/>
    <n v="1.25"/>
    <m/>
    <m/>
    <m/>
    <m/>
    <m/>
    <m/>
    <m/>
  </r>
  <r>
    <n v="45"/>
    <s v="OE1;PR_10;ACT_137"/>
    <x v="0"/>
    <s v="Fortalecer la Vigilancia."/>
    <x v="0"/>
    <n v="10"/>
    <s v="PAI"/>
    <x v="5"/>
    <s v="ACT_137"/>
    <s v="Implementar subprograma de Seguridad Industrial"/>
    <x v="4"/>
    <n v="4.4642857142857152E-4"/>
    <x v="3"/>
    <n v="7"/>
    <n v="7"/>
    <n v="1"/>
    <s v="Culminada"/>
    <n v="15"/>
    <n v="17"/>
    <n v="1.1333333333333333"/>
    <m/>
    <m/>
    <m/>
    <m/>
    <m/>
    <m/>
    <m/>
  </r>
  <r>
    <n v="45"/>
    <s v="OE1;PR_10;ACT_137"/>
    <x v="0"/>
    <s v="Fortalecer la Vigilancia."/>
    <x v="0"/>
    <n v="10"/>
    <s v="PAI"/>
    <x v="5"/>
    <s v="ACT_137"/>
    <s v="Implementar subprograma de Seguridad Industrial"/>
    <x v="4"/>
    <n v="4.4642857142857152E-4"/>
    <x v="4"/>
    <n v="4"/>
    <n v="0"/>
    <n v="0"/>
    <s v="Por Ejecutar"/>
    <n v="19"/>
    <n v="17"/>
    <n v="0.89473684210526316"/>
    <m/>
    <m/>
    <m/>
    <m/>
    <m/>
    <m/>
    <m/>
  </r>
  <r>
    <n v="45"/>
    <s v="OE1;PR_10;ACT_137"/>
    <x v="0"/>
    <s v="Fortalecer la Vigilancia."/>
    <x v="0"/>
    <n v="10"/>
    <s v="PAI"/>
    <x v="5"/>
    <s v="ACT_137"/>
    <s v="Implementar subprograma de Seguridad Industrial"/>
    <x v="4"/>
    <n v="4.4642857142857152E-4"/>
    <x v="5"/>
    <n v="4"/>
    <n v="4"/>
    <n v="1"/>
    <s v="Culminada"/>
    <n v="23"/>
    <n v="21"/>
    <n v="0.91304347826086951"/>
    <m/>
    <m/>
    <m/>
    <m/>
    <m/>
    <m/>
    <m/>
  </r>
  <r>
    <n v="45"/>
    <s v="OE1;PR_10;ACT_137"/>
    <x v="0"/>
    <s v="Fortalecer la Vigilancia."/>
    <x v="0"/>
    <n v="10"/>
    <s v="PAI"/>
    <x v="5"/>
    <s v="ACT_137"/>
    <s v="Implementar subprograma de Seguridad Industrial"/>
    <x v="4"/>
    <n v="4.4642857142857152E-4"/>
    <x v="6"/>
    <n v="4"/>
    <n v="0"/>
    <n v="0"/>
    <s v="Por Ejecutar"/>
    <n v="27"/>
    <n v="21"/>
    <n v="0.77777777777777779"/>
    <m/>
    <m/>
    <m/>
    <m/>
    <m/>
    <m/>
    <m/>
  </r>
  <r>
    <n v="45"/>
    <s v="OE1;PR_10;ACT_137"/>
    <x v="0"/>
    <s v="Fortalecer la Vigilancia."/>
    <x v="0"/>
    <n v="10"/>
    <s v="PAI"/>
    <x v="5"/>
    <s v="ACT_137"/>
    <s v="Implementar subprograma de Seguridad Industrial"/>
    <x v="4"/>
    <n v="4.4642857142857152E-4"/>
    <x v="7"/>
    <n v="5"/>
    <n v="0"/>
    <n v="0"/>
    <s v="Por Ejecutar"/>
    <n v="32"/>
    <n v="21"/>
    <n v="0.65625"/>
    <m/>
    <m/>
    <m/>
    <m/>
    <m/>
    <m/>
    <m/>
  </r>
  <r>
    <n v="45"/>
    <s v="OE1;PR_10;ACT_137"/>
    <x v="0"/>
    <s v="Fortalecer la Vigilancia."/>
    <x v="0"/>
    <n v="10"/>
    <s v="PAI"/>
    <x v="5"/>
    <s v="ACT_137"/>
    <s v="Implementar subprograma de Seguridad Industrial"/>
    <x v="4"/>
    <n v="4.4642857142857152E-4"/>
    <x v="8"/>
    <n v="4"/>
    <n v="0"/>
    <n v="0"/>
    <s v="Por Ejecutar"/>
    <n v="36"/>
    <n v="21"/>
    <n v="0.58333333333333337"/>
    <m/>
    <m/>
    <m/>
    <m/>
    <m/>
    <m/>
    <m/>
  </r>
  <r>
    <n v="45"/>
    <s v="OE1;PR_10;ACT_137"/>
    <x v="0"/>
    <s v="Fortalecer la Vigilancia."/>
    <x v="0"/>
    <n v="10"/>
    <s v="PAI"/>
    <x v="5"/>
    <s v="ACT_137"/>
    <s v="Implementar subprograma de Seguridad Industrial"/>
    <x v="4"/>
    <n v="4.4642857142857152E-4"/>
    <x v="9"/>
    <n v="4"/>
    <n v="0"/>
    <n v="0"/>
    <s v="Por Ejecutar"/>
    <n v="40"/>
    <n v="21"/>
    <n v="0.52500000000000002"/>
    <m/>
    <m/>
    <m/>
    <m/>
    <m/>
    <m/>
    <m/>
  </r>
  <r>
    <n v="45"/>
    <s v="OE1;PR_10;ACT_137"/>
    <x v="0"/>
    <s v="Fortalecer la Vigilancia."/>
    <x v="0"/>
    <n v="10"/>
    <s v="PAI"/>
    <x v="5"/>
    <s v="ACT_137"/>
    <s v="Implementar subprograma de Seguridad Industrial"/>
    <x v="4"/>
    <n v="4.4642857142857152E-4"/>
    <x v="10"/>
    <n v="4"/>
    <n v="0"/>
    <n v="0"/>
    <s v="Por Ejecutar"/>
    <n v="44"/>
    <n v="21"/>
    <n v="0.47727272727272729"/>
    <m/>
    <m/>
    <m/>
    <m/>
    <m/>
    <m/>
    <m/>
  </r>
  <r>
    <n v="45"/>
    <s v="OE1;PR_10;ACT_137"/>
    <x v="0"/>
    <s v="Fortalecer la Vigilancia."/>
    <x v="0"/>
    <n v="10"/>
    <s v="PAI"/>
    <x v="5"/>
    <s v="ACT_137"/>
    <s v="Implementar subprograma de Seguridad Industrial"/>
    <x v="4"/>
    <n v="4.4642857142857152E-4"/>
    <x v="11"/>
    <n v="4"/>
    <n v="0"/>
    <n v="0"/>
    <s v="Por Ejecutar"/>
    <n v="48"/>
    <n v="21"/>
    <n v="0.4375"/>
    <m/>
    <m/>
    <m/>
    <m/>
    <m/>
    <m/>
    <m/>
  </r>
  <r>
    <n v="46"/>
    <s v="OE1;PR_10;ACT_138"/>
    <x v="0"/>
    <s v="Fortalecer la Vigilancia."/>
    <x v="0"/>
    <n v="10"/>
    <s v="PAI"/>
    <x v="5"/>
    <s v="ACT_138"/>
    <s v="Implementar programa de Higiene Industrial"/>
    <x v="4"/>
    <n v="4.4642857142857152E-4"/>
    <x v="0"/>
    <n v="0"/>
    <n v="0"/>
    <n v="0"/>
    <s v="Por Ejecutar"/>
    <n v="0"/>
    <n v="0"/>
    <n v="0"/>
    <n v="2"/>
    <n v="0"/>
    <n v="0"/>
    <m/>
    <n v="1"/>
    <s v="Por Ejecutar"/>
    <n v="0"/>
  </r>
  <r>
    <n v="46"/>
    <s v="OE1;PR_10;ACT_138"/>
    <x v="0"/>
    <s v="Fortalecer la Vigilancia."/>
    <x v="0"/>
    <n v="10"/>
    <s v="PAI"/>
    <x v="5"/>
    <s v="ACT_138"/>
    <s v="Implementar programa de Higiene Industrial"/>
    <x v="4"/>
    <n v="4.4642857142857152E-4"/>
    <x v="1"/>
    <n v="0"/>
    <n v="0"/>
    <n v="0"/>
    <s v="Por Ejecutar"/>
    <n v="0"/>
    <n v="0"/>
    <n v="0"/>
    <m/>
    <m/>
    <m/>
    <m/>
    <m/>
    <m/>
    <m/>
  </r>
  <r>
    <n v="46"/>
    <s v="OE1;PR_10;ACT_138"/>
    <x v="0"/>
    <s v="Fortalecer la Vigilancia."/>
    <x v="0"/>
    <n v="10"/>
    <s v="PAI"/>
    <x v="5"/>
    <s v="ACT_138"/>
    <s v="Implementar programa de Higiene Industrial"/>
    <x v="4"/>
    <n v="4.4642857142857152E-4"/>
    <x v="2"/>
    <n v="0"/>
    <n v="0"/>
    <n v="0"/>
    <s v="Por Ejecutar"/>
    <n v="0"/>
    <n v="0"/>
    <n v="0"/>
    <m/>
    <m/>
    <m/>
    <m/>
    <m/>
    <m/>
    <m/>
  </r>
  <r>
    <n v="46"/>
    <s v="OE1;PR_10;ACT_138"/>
    <x v="0"/>
    <s v="Fortalecer la Vigilancia."/>
    <x v="0"/>
    <n v="10"/>
    <s v="PAI"/>
    <x v="5"/>
    <s v="ACT_138"/>
    <s v="Implementar programa de Higiene Industrial"/>
    <x v="4"/>
    <n v="4.4642857142857152E-4"/>
    <x v="3"/>
    <n v="0"/>
    <n v="0"/>
    <n v="0"/>
    <s v="Por Ejecutar"/>
    <n v="0"/>
    <n v="0"/>
    <n v="0"/>
    <m/>
    <m/>
    <m/>
    <m/>
    <m/>
    <m/>
    <m/>
  </r>
  <r>
    <n v="46"/>
    <s v="OE1;PR_10;ACT_138"/>
    <x v="0"/>
    <s v="Fortalecer la Vigilancia."/>
    <x v="0"/>
    <n v="10"/>
    <s v="PAI"/>
    <x v="5"/>
    <s v="ACT_138"/>
    <s v="Implementar programa de Higiene Industrial"/>
    <x v="4"/>
    <n v="4.4642857142857152E-4"/>
    <x v="4"/>
    <n v="0"/>
    <n v="0"/>
    <n v="0"/>
    <s v="Por Ejecutar"/>
    <n v="0"/>
    <n v="0"/>
    <n v="0"/>
    <m/>
    <m/>
    <m/>
    <m/>
    <m/>
    <m/>
    <m/>
  </r>
  <r>
    <n v="46"/>
    <s v="OE1;PR_10;ACT_138"/>
    <x v="0"/>
    <s v="Fortalecer la Vigilancia."/>
    <x v="0"/>
    <n v="10"/>
    <s v="PAI"/>
    <x v="5"/>
    <s v="ACT_138"/>
    <s v="Implementar programa de Higiene Industrial"/>
    <x v="4"/>
    <n v="4.4642857142857152E-4"/>
    <x v="5"/>
    <n v="0"/>
    <n v="0"/>
    <n v="0"/>
    <s v="Por Ejecutar"/>
    <n v="0"/>
    <n v="0"/>
    <n v="0"/>
    <m/>
    <m/>
    <m/>
    <m/>
    <m/>
    <m/>
    <m/>
  </r>
  <r>
    <n v="46"/>
    <s v="OE1;PR_10;ACT_138"/>
    <x v="0"/>
    <s v="Fortalecer la Vigilancia."/>
    <x v="0"/>
    <n v="10"/>
    <s v="PAI"/>
    <x v="5"/>
    <s v="ACT_138"/>
    <s v="Implementar programa de Higiene Industrial"/>
    <x v="4"/>
    <n v="4.4642857142857152E-4"/>
    <x v="6"/>
    <n v="0"/>
    <n v="0"/>
    <n v="0"/>
    <s v="Por Ejecutar"/>
    <n v="0"/>
    <n v="0"/>
    <n v="0"/>
    <m/>
    <m/>
    <m/>
    <m/>
    <m/>
    <m/>
    <m/>
  </r>
  <r>
    <n v="46"/>
    <s v="OE1;PR_10;ACT_138"/>
    <x v="0"/>
    <s v="Fortalecer la Vigilancia."/>
    <x v="0"/>
    <n v="10"/>
    <s v="PAI"/>
    <x v="5"/>
    <s v="ACT_138"/>
    <s v="Implementar programa de Higiene Industrial"/>
    <x v="4"/>
    <n v="4.4642857142857152E-4"/>
    <x v="7"/>
    <n v="1"/>
    <n v="0"/>
    <n v="0"/>
    <s v="Por Ejecutar"/>
    <n v="1"/>
    <n v="0"/>
    <n v="0"/>
    <m/>
    <m/>
    <m/>
    <m/>
    <m/>
    <m/>
    <m/>
  </r>
  <r>
    <n v="46"/>
    <s v="OE1;PR_10;ACT_138"/>
    <x v="0"/>
    <s v="Fortalecer la Vigilancia."/>
    <x v="0"/>
    <n v="10"/>
    <s v="PAI"/>
    <x v="5"/>
    <s v="ACT_138"/>
    <s v="Implementar programa de Higiene Industrial"/>
    <x v="4"/>
    <n v="4.4642857142857152E-4"/>
    <x v="8"/>
    <n v="0"/>
    <n v="0"/>
    <n v="0"/>
    <s v="Por Ejecutar"/>
    <n v="1"/>
    <n v="0"/>
    <n v="0"/>
    <m/>
    <m/>
    <m/>
    <m/>
    <m/>
    <m/>
    <m/>
  </r>
  <r>
    <n v="46"/>
    <s v="OE1;PR_10;ACT_138"/>
    <x v="0"/>
    <s v="Fortalecer la Vigilancia."/>
    <x v="0"/>
    <n v="10"/>
    <s v="PAI"/>
    <x v="5"/>
    <s v="ACT_138"/>
    <s v="Implementar programa de Higiene Industrial"/>
    <x v="4"/>
    <n v="4.4642857142857152E-4"/>
    <x v="9"/>
    <n v="0"/>
    <n v="0"/>
    <n v="0"/>
    <s v="Por Ejecutar"/>
    <n v="1"/>
    <n v="0"/>
    <n v="0"/>
    <m/>
    <m/>
    <m/>
    <m/>
    <m/>
    <m/>
    <m/>
  </r>
  <r>
    <n v="46"/>
    <s v="OE1;PR_10;ACT_138"/>
    <x v="0"/>
    <s v="Fortalecer la Vigilancia."/>
    <x v="0"/>
    <n v="10"/>
    <s v="PAI"/>
    <x v="5"/>
    <s v="ACT_138"/>
    <s v="Implementar programa de Higiene Industrial"/>
    <x v="4"/>
    <n v="4.4642857142857152E-4"/>
    <x v="10"/>
    <n v="1"/>
    <n v="0"/>
    <n v="0"/>
    <s v="Por Ejecutar"/>
    <n v="2"/>
    <n v="0"/>
    <n v="0"/>
    <m/>
    <m/>
    <m/>
    <m/>
    <m/>
    <m/>
    <m/>
  </r>
  <r>
    <n v="46"/>
    <s v="OE1;PR_10;ACT_138"/>
    <x v="0"/>
    <s v="Fortalecer la Vigilancia."/>
    <x v="0"/>
    <n v="10"/>
    <s v="PAI"/>
    <x v="5"/>
    <s v="ACT_138"/>
    <s v="Implementar programa de Higiene Industrial"/>
    <x v="4"/>
    <n v="4.4642857142857152E-4"/>
    <x v="11"/>
    <n v="0"/>
    <n v="0"/>
    <n v="0"/>
    <s v="Por Ejecutar"/>
    <n v="2"/>
    <n v="0"/>
    <n v="0"/>
    <m/>
    <m/>
    <m/>
    <m/>
    <m/>
    <m/>
    <m/>
  </r>
  <r>
    <n v="47"/>
    <s v="OE1;PR_10;ACT_139"/>
    <x v="0"/>
    <s v="Fortalecer la Vigilancia."/>
    <x v="0"/>
    <n v="10"/>
    <s v="PAI"/>
    <x v="5"/>
    <s v="ACT_139"/>
    <s v="Subprograma de Medicina Preventiva y del Trabajo."/>
    <x v="4"/>
    <n v="4.4642857142857152E-4"/>
    <x v="0"/>
    <n v="4"/>
    <n v="4"/>
    <n v="1"/>
    <s v="Culminada"/>
    <n v="4"/>
    <n v="4"/>
    <n v="1"/>
    <n v="43"/>
    <n v="20"/>
    <n v="0.46511627906976744"/>
    <m/>
    <n v="0.53488372093023262"/>
    <s v="En Tramite"/>
    <n v="2.0764119601328907E-4"/>
  </r>
  <r>
    <n v="47"/>
    <s v="OE1;PR_10;ACT_139"/>
    <x v="0"/>
    <s v="Fortalecer la Vigilancia."/>
    <x v="0"/>
    <n v="10"/>
    <s v="PAI"/>
    <x v="5"/>
    <s v="ACT_139"/>
    <s v="Subprograma de Medicina Preventiva y del Trabajo."/>
    <x v="4"/>
    <n v="4.4642857142857152E-4"/>
    <x v="1"/>
    <n v="4"/>
    <n v="4"/>
    <n v="1"/>
    <s v="Culminada"/>
    <n v="8"/>
    <n v="8"/>
    <n v="1"/>
    <m/>
    <m/>
    <m/>
    <m/>
    <m/>
    <m/>
    <m/>
  </r>
  <r>
    <n v="47"/>
    <s v="OE1;PR_10;ACT_139"/>
    <x v="0"/>
    <s v="Fortalecer la Vigilancia."/>
    <x v="0"/>
    <n v="10"/>
    <s v="PAI"/>
    <x v="5"/>
    <s v="ACT_139"/>
    <s v="Subprograma de Medicina Preventiva y del Trabajo."/>
    <x v="4"/>
    <n v="4.4642857142857152E-4"/>
    <x v="2"/>
    <n v="4"/>
    <n v="4"/>
    <n v="1"/>
    <s v="Culminada"/>
    <n v="12"/>
    <n v="12"/>
    <n v="1"/>
    <m/>
    <m/>
    <m/>
    <m/>
    <m/>
    <m/>
    <m/>
  </r>
  <r>
    <n v="47"/>
    <s v="OE1;PR_10;ACT_139"/>
    <x v="0"/>
    <s v="Fortalecer la Vigilancia."/>
    <x v="0"/>
    <n v="10"/>
    <s v="PAI"/>
    <x v="5"/>
    <s v="ACT_139"/>
    <s v="Subprograma de Medicina Preventiva y del Trabajo."/>
    <x v="4"/>
    <n v="4.4642857142857152E-4"/>
    <x v="3"/>
    <n v="4"/>
    <n v="4"/>
    <n v="1"/>
    <s v="Culminada"/>
    <n v="16"/>
    <n v="16"/>
    <n v="1"/>
    <m/>
    <m/>
    <m/>
    <m/>
    <m/>
    <m/>
    <m/>
  </r>
  <r>
    <n v="47"/>
    <s v="OE1;PR_10;ACT_139"/>
    <x v="0"/>
    <s v="Fortalecer la Vigilancia."/>
    <x v="0"/>
    <n v="10"/>
    <s v="PAI"/>
    <x v="5"/>
    <s v="ACT_139"/>
    <s v="Subprograma de Medicina Preventiva y del Trabajo."/>
    <x v="4"/>
    <n v="4.4642857142857152E-4"/>
    <x v="4"/>
    <n v="3"/>
    <n v="0"/>
    <n v="0"/>
    <s v="Por Ejecutar"/>
    <n v="19"/>
    <n v="16"/>
    <n v="0.84210526315789469"/>
    <m/>
    <m/>
    <m/>
    <m/>
    <m/>
    <m/>
    <m/>
  </r>
  <r>
    <n v="47"/>
    <s v="OE1;PR_10;ACT_139"/>
    <x v="0"/>
    <s v="Fortalecer la Vigilancia."/>
    <x v="0"/>
    <n v="10"/>
    <s v="PAI"/>
    <x v="5"/>
    <s v="ACT_139"/>
    <s v="Subprograma de Medicina Preventiva y del Trabajo."/>
    <x v="4"/>
    <n v="4.4642857142857152E-4"/>
    <x v="5"/>
    <n v="4"/>
    <n v="4"/>
    <n v="1"/>
    <s v="Culminada"/>
    <n v="23"/>
    <n v="20"/>
    <n v="0.86956521739130432"/>
    <m/>
    <m/>
    <m/>
    <m/>
    <m/>
    <m/>
    <m/>
  </r>
  <r>
    <n v="47"/>
    <s v="OE1;PR_10;ACT_139"/>
    <x v="0"/>
    <s v="Fortalecer la Vigilancia."/>
    <x v="0"/>
    <n v="10"/>
    <s v="PAI"/>
    <x v="5"/>
    <s v="ACT_139"/>
    <s v="Subprograma de Medicina Preventiva y del Trabajo."/>
    <x v="4"/>
    <n v="4.4642857142857152E-4"/>
    <x v="6"/>
    <n v="4"/>
    <n v="0"/>
    <n v="0"/>
    <s v="Por Ejecutar"/>
    <n v="27"/>
    <n v="20"/>
    <n v="0.7407407407407407"/>
    <m/>
    <m/>
    <m/>
    <m/>
    <m/>
    <m/>
    <m/>
  </r>
  <r>
    <n v="47"/>
    <s v="OE1;PR_10;ACT_139"/>
    <x v="0"/>
    <s v="Fortalecer la Vigilancia."/>
    <x v="0"/>
    <n v="10"/>
    <s v="PAI"/>
    <x v="5"/>
    <s v="ACT_139"/>
    <s v="Subprograma de Medicina Preventiva y del Trabajo."/>
    <x v="4"/>
    <n v="4.4642857142857152E-4"/>
    <x v="7"/>
    <n v="3"/>
    <n v="0"/>
    <n v="0"/>
    <s v="Por Ejecutar"/>
    <n v="30"/>
    <n v="20"/>
    <n v="0.66666666666666663"/>
    <m/>
    <m/>
    <m/>
    <m/>
    <m/>
    <m/>
    <m/>
  </r>
  <r>
    <n v="47"/>
    <s v="OE1;PR_10;ACT_139"/>
    <x v="0"/>
    <s v="Fortalecer la Vigilancia."/>
    <x v="0"/>
    <n v="10"/>
    <s v="PAI"/>
    <x v="5"/>
    <s v="ACT_139"/>
    <s v="Subprograma de Medicina Preventiva y del Trabajo."/>
    <x v="4"/>
    <n v="4.4642857142857152E-4"/>
    <x v="8"/>
    <n v="3"/>
    <n v="0"/>
    <n v="0"/>
    <s v="Por Ejecutar"/>
    <n v="33"/>
    <n v="20"/>
    <n v="0.60606060606060608"/>
    <m/>
    <m/>
    <m/>
    <m/>
    <m/>
    <m/>
    <m/>
  </r>
  <r>
    <n v="47"/>
    <s v="OE1;PR_10;ACT_139"/>
    <x v="0"/>
    <s v="Fortalecer la Vigilancia."/>
    <x v="0"/>
    <n v="10"/>
    <s v="PAI"/>
    <x v="5"/>
    <s v="ACT_139"/>
    <s v="Subprograma de Medicina Preventiva y del Trabajo."/>
    <x v="4"/>
    <n v="4.4642857142857152E-4"/>
    <x v="9"/>
    <n v="4"/>
    <n v="0"/>
    <n v="0"/>
    <s v="Por Ejecutar"/>
    <n v="37"/>
    <n v="20"/>
    <n v="0.54054054054054057"/>
    <m/>
    <m/>
    <m/>
    <m/>
    <m/>
    <m/>
    <m/>
  </r>
  <r>
    <n v="47"/>
    <s v="OE1;PR_10;ACT_139"/>
    <x v="0"/>
    <s v="Fortalecer la Vigilancia."/>
    <x v="0"/>
    <n v="10"/>
    <s v="PAI"/>
    <x v="5"/>
    <s v="ACT_139"/>
    <s v="Subprograma de Medicina Preventiva y del Trabajo."/>
    <x v="4"/>
    <n v="4.4642857142857152E-4"/>
    <x v="10"/>
    <n v="3"/>
    <n v="0"/>
    <n v="0"/>
    <s v="Por Ejecutar"/>
    <n v="40"/>
    <n v="20"/>
    <n v="0.5"/>
    <m/>
    <m/>
    <m/>
    <m/>
    <m/>
    <m/>
    <m/>
  </r>
  <r>
    <n v="47"/>
    <s v="OE1;PR_10;ACT_139"/>
    <x v="0"/>
    <s v="Fortalecer la Vigilancia."/>
    <x v="0"/>
    <n v="10"/>
    <s v="PAI"/>
    <x v="5"/>
    <s v="ACT_139"/>
    <s v="Subprograma de Medicina Preventiva y del Trabajo."/>
    <x v="4"/>
    <n v="4.4642857142857152E-4"/>
    <x v="11"/>
    <n v="3"/>
    <n v="0"/>
    <n v="0"/>
    <s v="Por Ejecutar"/>
    <n v="43"/>
    <n v="20"/>
    <n v="0.46511627906976744"/>
    <m/>
    <m/>
    <m/>
    <m/>
    <m/>
    <m/>
    <m/>
  </r>
  <r>
    <n v="48"/>
    <s v="OE1;PR_10;ACT_140"/>
    <x v="0"/>
    <s v="Fortalecer la Vigilancia."/>
    <x v="0"/>
    <n v="10"/>
    <s v="PAI"/>
    <x v="5"/>
    <s v="ACT_140"/>
    <s v="Elaborar Planes y Programas SST"/>
    <x v="4"/>
    <n v="4.4642857142857152E-4"/>
    <x v="0"/>
    <n v="0"/>
    <n v="0"/>
    <n v="0"/>
    <s v="Por Ejecutar"/>
    <n v="0"/>
    <n v="0"/>
    <n v="0"/>
    <n v="18"/>
    <n v="9"/>
    <n v="0.5"/>
    <m/>
    <n v="0.5"/>
    <s v="En Tramite"/>
    <n v="2.2321428571428576E-4"/>
  </r>
  <r>
    <n v="48"/>
    <s v="OE1;PR_10;ACT_140"/>
    <x v="0"/>
    <s v="Fortalecer la Vigilancia."/>
    <x v="0"/>
    <n v="10"/>
    <s v="PAI"/>
    <x v="5"/>
    <s v="ACT_140"/>
    <s v="Elaborar Planes y Programas SST"/>
    <x v="4"/>
    <n v="4.4642857142857152E-4"/>
    <x v="1"/>
    <n v="2"/>
    <n v="2"/>
    <n v="1"/>
    <s v="Culminada"/>
    <n v="2"/>
    <n v="2"/>
    <n v="1"/>
    <m/>
    <m/>
    <m/>
    <m/>
    <m/>
    <m/>
    <m/>
  </r>
  <r>
    <n v="48"/>
    <s v="OE1;PR_10;ACT_140"/>
    <x v="0"/>
    <s v="Fortalecer la Vigilancia."/>
    <x v="0"/>
    <n v="10"/>
    <s v="PAI"/>
    <x v="5"/>
    <s v="ACT_140"/>
    <s v="Elaborar Planes y Programas SST"/>
    <x v="4"/>
    <n v="4.4642857142857152E-4"/>
    <x v="2"/>
    <n v="2"/>
    <n v="2"/>
    <n v="1"/>
    <s v="Culminada"/>
    <n v="4"/>
    <n v="4"/>
    <n v="1"/>
    <m/>
    <m/>
    <m/>
    <m/>
    <m/>
    <m/>
    <m/>
  </r>
  <r>
    <n v="48"/>
    <s v="OE1;PR_10;ACT_140"/>
    <x v="0"/>
    <s v="Fortalecer la Vigilancia."/>
    <x v="0"/>
    <n v="10"/>
    <s v="PAI"/>
    <x v="5"/>
    <s v="ACT_140"/>
    <s v="Elaborar Planes y Programas SST"/>
    <x v="4"/>
    <n v="4.4642857142857152E-4"/>
    <x v="3"/>
    <n v="2"/>
    <n v="2"/>
    <n v="1"/>
    <s v="Culminada"/>
    <n v="6"/>
    <n v="6"/>
    <n v="1"/>
    <m/>
    <m/>
    <m/>
    <m/>
    <m/>
    <m/>
    <m/>
  </r>
  <r>
    <n v="48"/>
    <s v="OE1;PR_10;ACT_140"/>
    <x v="0"/>
    <s v="Fortalecer la Vigilancia."/>
    <x v="0"/>
    <n v="10"/>
    <s v="PAI"/>
    <x v="5"/>
    <s v="ACT_140"/>
    <s v="Elaborar Planes y Programas SST"/>
    <x v="4"/>
    <n v="4.4642857142857152E-4"/>
    <x v="4"/>
    <n v="2"/>
    <n v="0"/>
    <n v="0"/>
    <s v="Por Ejecutar"/>
    <n v="8"/>
    <n v="6"/>
    <n v="0.75"/>
    <m/>
    <m/>
    <m/>
    <m/>
    <m/>
    <m/>
    <m/>
  </r>
  <r>
    <n v="48"/>
    <s v="OE1;PR_10;ACT_140"/>
    <x v="0"/>
    <s v="Fortalecer la Vigilancia."/>
    <x v="0"/>
    <n v="10"/>
    <s v="PAI"/>
    <x v="5"/>
    <s v="ACT_140"/>
    <s v="Elaborar Planes y Programas SST"/>
    <x v="4"/>
    <n v="4.4642857142857152E-4"/>
    <x v="5"/>
    <n v="3"/>
    <n v="3"/>
    <n v="1"/>
    <s v="Culminada"/>
    <n v="11"/>
    <n v="9"/>
    <n v="0.81818181818181823"/>
    <m/>
    <m/>
    <m/>
    <m/>
    <m/>
    <m/>
    <m/>
  </r>
  <r>
    <n v="48"/>
    <s v="OE1;PR_10;ACT_140"/>
    <x v="0"/>
    <s v="Fortalecer la Vigilancia."/>
    <x v="0"/>
    <n v="10"/>
    <s v="PAI"/>
    <x v="5"/>
    <s v="ACT_140"/>
    <s v="Elaborar Planes y Programas SST"/>
    <x v="4"/>
    <n v="4.4642857142857152E-4"/>
    <x v="6"/>
    <n v="2"/>
    <n v="0"/>
    <n v="0"/>
    <s v="Por Ejecutar"/>
    <n v="13"/>
    <n v="9"/>
    <n v="0.69230769230769229"/>
    <m/>
    <m/>
    <m/>
    <m/>
    <m/>
    <m/>
    <m/>
  </r>
  <r>
    <n v="48"/>
    <s v="OE1;PR_10;ACT_140"/>
    <x v="0"/>
    <s v="Fortalecer la Vigilancia."/>
    <x v="0"/>
    <n v="10"/>
    <s v="PAI"/>
    <x v="5"/>
    <s v="ACT_140"/>
    <s v="Elaborar Planes y Programas SST"/>
    <x v="4"/>
    <n v="4.4642857142857152E-4"/>
    <x v="7"/>
    <n v="0"/>
    <n v="0"/>
    <n v="0"/>
    <s v="Por Ejecutar"/>
    <n v="13"/>
    <n v="9"/>
    <n v="0.69230769230769229"/>
    <m/>
    <m/>
    <m/>
    <m/>
    <m/>
    <m/>
    <m/>
  </r>
  <r>
    <n v="48"/>
    <s v="OE1;PR_10;ACT_140"/>
    <x v="0"/>
    <s v="Fortalecer la Vigilancia."/>
    <x v="0"/>
    <n v="10"/>
    <s v="PAI"/>
    <x v="5"/>
    <s v="ACT_140"/>
    <s v="Elaborar Planes y Programas SST"/>
    <x v="4"/>
    <n v="4.4642857142857152E-4"/>
    <x v="8"/>
    <n v="2"/>
    <n v="0"/>
    <n v="0"/>
    <s v="Por Ejecutar"/>
    <n v="15"/>
    <n v="9"/>
    <n v="0.6"/>
    <m/>
    <m/>
    <m/>
    <m/>
    <m/>
    <m/>
    <m/>
  </r>
  <r>
    <n v="48"/>
    <s v="OE1;PR_10;ACT_140"/>
    <x v="0"/>
    <s v="Fortalecer la Vigilancia."/>
    <x v="0"/>
    <n v="10"/>
    <s v="PAI"/>
    <x v="5"/>
    <s v="ACT_140"/>
    <s v="Elaborar Planes y Programas SST"/>
    <x v="4"/>
    <n v="4.4642857142857152E-4"/>
    <x v="9"/>
    <n v="1"/>
    <n v="0"/>
    <n v="0"/>
    <s v="Por Ejecutar"/>
    <n v="16"/>
    <n v="9"/>
    <n v="0.5625"/>
    <m/>
    <m/>
    <m/>
    <m/>
    <m/>
    <m/>
    <m/>
  </r>
  <r>
    <n v="48"/>
    <s v="OE1;PR_10;ACT_140"/>
    <x v="0"/>
    <s v="Fortalecer la Vigilancia."/>
    <x v="0"/>
    <n v="10"/>
    <s v="PAI"/>
    <x v="5"/>
    <s v="ACT_140"/>
    <s v="Elaborar Planes y Programas SST"/>
    <x v="4"/>
    <n v="4.4642857142857152E-4"/>
    <x v="10"/>
    <n v="1"/>
    <n v="0"/>
    <n v="0"/>
    <s v="Por Ejecutar"/>
    <n v="17"/>
    <n v="9"/>
    <n v="0.52941176470588236"/>
    <m/>
    <m/>
    <m/>
    <m/>
    <m/>
    <m/>
    <m/>
  </r>
  <r>
    <n v="48"/>
    <s v="OE1;PR_10;ACT_140"/>
    <x v="0"/>
    <s v="Fortalecer la Vigilancia."/>
    <x v="0"/>
    <n v="10"/>
    <s v="PAI"/>
    <x v="5"/>
    <s v="ACT_140"/>
    <s v="Elaborar Planes y Programas SST"/>
    <x v="4"/>
    <n v="4.4642857142857152E-4"/>
    <x v="11"/>
    <n v="1"/>
    <n v="0"/>
    <n v="0"/>
    <s v="Por Ejecutar"/>
    <n v="18"/>
    <n v="9"/>
    <n v="0.5"/>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0"/>
    <n v="43"/>
    <n v="43"/>
    <n v="1"/>
    <s v="Culminada"/>
    <n v="43"/>
    <n v="43"/>
    <n v="1"/>
    <n v="395"/>
    <n v="232"/>
    <n v="0.58734177215189876"/>
    <m/>
    <n v="0.41265822784810124"/>
    <s v="En Tramite"/>
    <n v="2.6220614828209772E-4"/>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1"/>
    <n v="0"/>
    <n v="0"/>
    <n v="0"/>
    <s v="Por Ejecutar"/>
    <n v="43"/>
    <n v="43"/>
    <n v="1"/>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2"/>
    <n v="61"/>
    <n v="61"/>
    <n v="1"/>
    <s v="Culminada"/>
    <n v="104"/>
    <n v="104"/>
    <n v="1"/>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3"/>
    <n v="72"/>
    <n v="72"/>
    <n v="1"/>
    <s v="Culminada"/>
    <n v="176"/>
    <n v="176"/>
    <n v="1"/>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4"/>
    <n v="0"/>
    <n v="0"/>
    <n v="0"/>
    <s v="Por Ejecutar"/>
    <n v="176"/>
    <n v="176"/>
    <n v="1"/>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5"/>
    <n v="61"/>
    <n v="56"/>
    <n v="0.91803278688524592"/>
    <s v="Gestionado"/>
    <n v="237"/>
    <n v="232"/>
    <n v="0.97890295358649793"/>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6"/>
    <n v="90"/>
    <n v="0"/>
    <n v="0"/>
    <s v="Por Ejecutar"/>
    <n v="327"/>
    <n v="232"/>
    <n v="0.70948012232415902"/>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7"/>
    <n v="0"/>
    <n v="0"/>
    <n v="0"/>
    <s v="Por Ejecutar"/>
    <n v="327"/>
    <n v="232"/>
    <n v="0.70948012232415902"/>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8"/>
    <n v="0"/>
    <n v="0"/>
    <n v="0"/>
    <s v="Por Ejecutar"/>
    <n v="327"/>
    <n v="232"/>
    <n v="0.70948012232415902"/>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9"/>
    <n v="68"/>
    <n v="0"/>
    <n v="0"/>
    <s v="Por Ejecutar"/>
    <n v="395"/>
    <n v="232"/>
    <n v="0.58734177215189876"/>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10"/>
    <n v="0"/>
    <n v="0"/>
    <n v="0"/>
    <s v="Por Ejecutar"/>
    <n v="395"/>
    <n v="232"/>
    <n v="0.58734177215189876"/>
    <m/>
    <m/>
    <m/>
    <m/>
    <m/>
    <m/>
    <m/>
  </r>
  <r>
    <n v="49"/>
    <s v="OE1;PR_10;ACT_141"/>
    <x v="0"/>
    <s v="Fortalecer la Vigilancia."/>
    <x v="0"/>
    <n v="7"/>
    <s v="PAI"/>
    <x v="5"/>
    <s v="ACT_141"/>
    <s v="Reportar calificación obtenida por funcionarios a Secretaría General y avisar a funcionaria encargada de otorgar estimulos  la información relacionada con la concertación de objetivos y evaluación de desempeño de carrera, provisionales y libre nombramiento."/>
    <x v="4"/>
    <n v="4.4642857142857152E-4"/>
    <x v="11"/>
    <n v="0"/>
    <n v="0"/>
    <n v="0"/>
    <s v="Por Ejecutar"/>
    <n v="395"/>
    <n v="232"/>
    <n v="0.58734177215189876"/>
    <m/>
    <m/>
    <m/>
    <m/>
    <m/>
    <m/>
    <m/>
  </r>
  <r>
    <n v="50"/>
    <s v="OE1;PR_10;ACT_142"/>
    <x v="0"/>
    <s v="Fortalecer la Vigilancia."/>
    <x v="0"/>
    <n v="7"/>
    <s v="PAI"/>
    <x v="5"/>
    <s v="ACT_142"/>
    <s v="Controlar el diligenciamiento de los acuerdos de Gestión  de los  Gerentes Públicos"/>
    <x v="4"/>
    <n v="4.4642857142857152E-4"/>
    <x v="0"/>
    <n v="4"/>
    <n v="4"/>
    <n v="1"/>
    <s v="Culminada"/>
    <n v="4"/>
    <n v="4"/>
    <n v="1"/>
    <n v="4"/>
    <n v="4"/>
    <n v="1"/>
    <m/>
    <n v="0"/>
    <s v="Culminada"/>
    <n v="4.4642857142857152E-4"/>
  </r>
  <r>
    <n v="50"/>
    <s v="OE1;PR_10;ACT_142"/>
    <x v="0"/>
    <s v="Fortalecer la Vigilancia."/>
    <x v="0"/>
    <n v="7"/>
    <s v="PAI"/>
    <x v="5"/>
    <s v="ACT_142"/>
    <s v="Controlar el diligenciamiento de los acuerdos de Gestión  de los  Gerentes Públicos"/>
    <x v="4"/>
    <n v="4.4642857142857152E-4"/>
    <x v="1"/>
    <n v="0"/>
    <n v="0"/>
    <n v="0"/>
    <s v="Por Ejecutar"/>
    <n v="4"/>
    <n v="4"/>
    <n v="1"/>
    <m/>
    <m/>
    <m/>
    <m/>
    <m/>
    <m/>
    <m/>
  </r>
  <r>
    <n v="50"/>
    <s v="OE1;PR_10;ACT_142"/>
    <x v="0"/>
    <s v="Fortalecer la Vigilancia."/>
    <x v="0"/>
    <n v="7"/>
    <s v="PAI"/>
    <x v="5"/>
    <s v="ACT_142"/>
    <s v="Controlar el diligenciamiento de los acuerdos de Gestión  de los  Gerentes Públicos"/>
    <x v="4"/>
    <n v="4.4642857142857152E-4"/>
    <x v="2"/>
    <n v="0"/>
    <n v="0"/>
    <n v="0"/>
    <s v="Por Ejecutar"/>
    <n v="4"/>
    <n v="4"/>
    <n v="1"/>
    <m/>
    <m/>
    <m/>
    <m/>
    <m/>
    <m/>
    <m/>
  </r>
  <r>
    <n v="50"/>
    <s v="OE1;PR_10;ACT_142"/>
    <x v="0"/>
    <s v="Fortalecer la Vigilancia."/>
    <x v="0"/>
    <n v="7"/>
    <s v="PAI"/>
    <x v="5"/>
    <s v="ACT_142"/>
    <s v="Controlar el diligenciamiento de los acuerdos de Gestión  de los  Gerentes Públicos"/>
    <x v="4"/>
    <n v="4.4642857142857152E-4"/>
    <x v="3"/>
    <n v="0"/>
    <n v="0"/>
    <n v="0"/>
    <s v="Por Ejecutar"/>
    <n v="4"/>
    <n v="4"/>
    <n v="1"/>
    <m/>
    <m/>
    <m/>
    <m/>
    <m/>
    <m/>
    <m/>
  </r>
  <r>
    <n v="50"/>
    <s v="OE1;PR_10;ACT_142"/>
    <x v="0"/>
    <s v="Fortalecer la Vigilancia."/>
    <x v="0"/>
    <n v="7"/>
    <s v="PAI"/>
    <x v="5"/>
    <s v="ACT_142"/>
    <s v="Controlar el diligenciamiento de los acuerdos de Gestión  de los  Gerentes Públicos"/>
    <x v="4"/>
    <n v="4.4642857142857152E-4"/>
    <x v="4"/>
    <n v="0"/>
    <n v="0"/>
    <n v="0"/>
    <s v="Por Ejecutar"/>
    <n v="4"/>
    <n v="4"/>
    <n v="1"/>
    <m/>
    <m/>
    <m/>
    <m/>
    <m/>
    <m/>
    <m/>
  </r>
  <r>
    <n v="50"/>
    <s v="OE1;PR_10;ACT_142"/>
    <x v="0"/>
    <s v="Fortalecer la Vigilancia."/>
    <x v="0"/>
    <n v="7"/>
    <s v="PAI"/>
    <x v="5"/>
    <s v="ACT_142"/>
    <s v="Controlar el diligenciamiento de los acuerdos de Gestión  de los  Gerentes Públicos"/>
    <x v="4"/>
    <n v="4.4642857142857152E-4"/>
    <x v="5"/>
    <n v="0"/>
    <n v="0"/>
    <n v="0"/>
    <s v="Por Ejecutar"/>
    <n v="4"/>
    <n v="4"/>
    <n v="1"/>
    <m/>
    <m/>
    <m/>
    <m/>
    <m/>
    <m/>
    <m/>
  </r>
  <r>
    <n v="50"/>
    <s v="OE1;PR_10;ACT_142"/>
    <x v="0"/>
    <s v="Fortalecer la Vigilancia."/>
    <x v="0"/>
    <n v="7"/>
    <s v="PAI"/>
    <x v="5"/>
    <s v="ACT_142"/>
    <s v="Controlar el diligenciamiento de los acuerdos de Gestión  de los  Gerentes Públicos"/>
    <x v="4"/>
    <n v="4.4642857142857152E-4"/>
    <x v="6"/>
    <n v="0"/>
    <n v="0"/>
    <n v="0"/>
    <s v="Por Ejecutar"/>
    <n v="4"/>
    <n v="4"/>
    <n v="1"/>
    <m/>
    <m/>
    <m/>
    <m/>
    <m/>
    <m/>
    <m/>
  </r>
  <r>
    <n v="50"/>
    <s v="OE1;PR_10;ACT_142"/>
    <x v="0"/>
    <s v="Fortalecer la Vigilancia."/>
    <x v="0"/>
    <n v="7"/>
    <s v="PAI"/>
    <x v="5"/>
    <s v="ACT_142"/>
    <s v="Controlar el diligenciamiento de los acuerdos de Gestión  de los  Gerentes Públicos"/>
    <x v="4"/>
    <n v="4.4642857142857152E-4"/>
    <x v="7"/>
    <n v="0"/>
    <n v="0"/>
    <n v="0"/>
    <s v="Por Ejecutar"/>
    <n v="4"/>
    <n v="4"/>
    <n v="1"/>
    <m/>
    <m/>
    <m/>
    <m/>
    <m/>
    <m/>
    <m/>
  </r>
  <r>
    <n v="50"/>
    <s v="OE1;PR_10;ACT_142"/>
    <x v="0"/>
    <s v="Fortalecer la Vigilancia."/>
    <x v="0"/>
    <n v="7"/>
    <s v="PAI"/>
    <x v="5"/>
    <s v="ACT_142"/>
    <s v="Controlar el diligenciamiento de los acuerdos de Gestión  de los  Gerentes Públicos"/>
    <x v="4"/>
    <n v="4.4642857142857152E-4"/>
    <x v="8"/>
    <n v="0"/>
    <n v="0"/>
    <n v="0"/>
    <s v="Por Ejecutar"/>
    <n v="4"/>
    <n v="4"/>
    <n v="1"/>
    <m/>
    <m/>
    <m/>
    <m/>
    <m/>
    <m/>
    <m/>
  </r>
  <r>
    <n v="50"/>
    <s v="OE1;PR_10;ACT_142"/>
    <x v="0"/>
    <s v="Fortalecer la Vigilancia."/>
    <x v="0"/>
    <n v="7"/>
    <s v="PAI"/>
    <x v="5"/>
    <s v="ACT_142"/>
    <s v="Controlar el diligenciamiento de los acuerdos de Gestión  de los  Gerentes Públicos"/>
    <x v="4"/>
    <n v="4.4642857142857152E-4"/>
    <x v="9"/>
    <n v="0"/>
    <n v="0"/>
    <n v="0"/>
    <s v="Por Ejecutar"/>
    <n v="4"/>
    <n v="4"/>
    <n v="1"/>
    <m/>
    <m/>
    <m/>
    <m/>
    <m/>
    <m/>
    <m/>
  </r>
  <r>
    <n v="50"/>
    <s v="OE1;PR_10;ACT_142"/>
    <x v="0"/>
    <s v="Fortalecer la Vigilancia."/>
    <x v="0"/>
    <n v="7"/>
    <s v="PAI"/>
    <x v="5"/>
    <s v="ACT_142"/>
    <s v="Controlar el diligenciamiento de los acuerdos de Gestión  de los  Gerentes Públicos"/>
    <x v="4"/>
    <n v="4.4642857142857152E-4"/>
    <x v="10"/>
    <n v="0"/>
    <n v="0"/>
    <n v="0"/>
    <s v="Por Ejecutar"/>
    <n v="4"/>
    <n v="4"/>
    <n v="1"/>
    <m/>
    <m/>
    <m/>
    <m/>
    <m/>
    <m/>
    <m/>
  </r>
  <r>
    <n v="50"/>
    <s v="OE1;PR_10;ACT_142"/>
    <x v="0"/>
    <s v="Fortalecer la Vigilancia."/>
    <x v="0"/>
    <n v="7"/>
    <s v="PAI"/>
    <x v="5"/>
    <s v="ACT_142"/>
    <s v="Controlar el diligenciamiento de los acuerdos de Gestión  de los  Gerentes Públicos"/>
    <x v="4"/>
    <n v="4.4642857142857152E-4"/>
    <x v="11"/>
    <n v="0"/>
    <n v="0"/>
    <n v="0"/>
    <s v="Por Ejecutar"/>
    <n v="4"/>
    <n v="4"/>
    <n v="1"/>
    <m/>
    <m/>
    <m/>
    <m/>
    <m/>
    <m/>
    <m/>
  </r>
  <r>
    <n v="51"/>
    <s v="OE1;PR_10;ACT_143"/>
    <x v="0"/>
    <s v="Fortalecer la Vigilancia."/>
    <x v="0"/>
    <n v="6"/>
    <s v="PAI"/>
    <x v="5"/>
    <s v="ACT_143"/>
    <s v="Gestionar resolución de nombramientos, encargos, nombramientos en provisionalidad y renuncias"/>
    <x v="4"/>
    <n v="4.4642857142857152E-4"/>
    <x v="0"/>
    <n v="4"/>
    <n v="4"/>
    <n v="1"/>
    <s v="Culminada"/>
    <n v="4"/>
    <n v="4"/>
    <n v="1"/>
    <n v="95"/>
    <n v="95"/>
    <n v="1"/>
    <m/>
    <n v="0"/>
    <s v="Culminada"/>
    <n v="4.4642857142857152E-4"/>
  </r>
  <r>
    <n v="51"/>
    <s v="OE1;PR_10;ACT_143"/>
    <x v="0"/>
    <s v="Fortalecer la Vigilancia."/>
    <x v="0"/>
    <n v="6"/>
    <s v="PAI"/>
    <x v="5"/>
    <s v="ACT_143"/>
    <s v="Gestionar resolución de nombramientos, encargos, nombramientos en provisionalidad y renuncias"/>
    <x v="4"/>
    <n v="4.4642857142857152E-4"/>
    <x v="1"/>
    <n v="53"/>
    <n v="53"/>
    <n v="1"/>
    <s v="Culminada"/>
    <n v="57"/>
    <n v="57"/>
    <n v="1"/>
    <m/>
    <m/>
    <m/>
    <m/>
    <m/>
    <m/>
    <m/>
  </r>
  <r>
    <n v="51"/>
    <s v="OE1;PR_10;ACT_143"/>
    <x v="0"/>
    <s v="Fortalecer la Vigilancia."/>
    <x v="0"/>
    <n v="6"/>
    <s v="PAI"/>
    <x v="5"/>
    <s v="ACT_143"/>
    <s v="Gestionar resolución de nombramientos, encargos, nombramientos en provisionalidad y renuncias"/>
    <x v="4"/>
    <n v="4.4642857142857152E-4"/>
    <x v="2"/>
    <n v="1"/>
    <n v="1"/>
    <n v="1"/>
    <s v="Culminada"/>
    <n v="58"/>
    <n v="58"/>
    <n v="1"/>
    <m/>
    <m/>
    <m/>
    <m/>
    <m/>
    <m/>
    <m/>
  </r>
  <r>
    <n v="51"/>
    <s v="OE1;PR_10;ACT_143"/>
    <x v="0"/>
    <s v="Fortalecer la Vigilancia."/>
    <x v="0"/>
    <n v="6"/>
    <s v="PAI"/>
    <x v="5"/>
    <s v="ACT_143"/>
    <s v="Gestionar resolución de nombramientos, encargos, nombramientos en provisionalidad y renuncias"/>
    <x v="4"/>
    <n v="4.4642857142857152E-4"/>
    <x v="3"/>
    <n v="5"/>
    <n v="5"/>
    <n v="1"/>
    <s v="Culminada"/>
    <n v="63"/>
    <n v="63"/>
    <n v="1"/>
    <m/>
    <m/>
    <m/>
    <m/>
    <m/>
    <m/>
    <m/>
  </r>
  <r>
    <n v="51"/>
    <s v="OE1;PR_10;ACT_143"/>
    <x v="0"/>
    <s v="Fortalecer la Vigilancia."/>
    <x v="0"/>
    <n v="6"/>
    <s v="PAI"/>
    <x v="5"/>
    <s v="ACT_143"/>
    <s v="Gestionar resolución de nombramientos, encargos, nombramientos en provisionalidad y renuncias"/>
    <x v="4"/>
    <n v="4.4642857142857152E-4"/>
    <x v="4"/>
    <n v="0"/>
    <n v="0"/>
    <n v="0"/>
    <s v="Por Ejecutar"/>
    <n v="63"/>
    <n v="63"/>
    <n v="1"/>
    <m/>
    <m/>
    <m/>
    <m/>
    <m/>
    <m/>
    <m/>
  </r>
  <r>
    <n v="51"/>
    <s v="OE1;PR_10;ACT_143"/>
    <x v="0"/>
    <s v="Fortalecer la Vigilancia."/>
    <x v="0"/>
    <n v="6"/>
    <s v="PAI"/>
    <x v="5"/>
    <s v="ACT_143"/>
    <s v="Gestionar resolución de nombramientos, encargos, nombramientos en provisionalidad y renuncias"/>
    <x v="4"/>
    <n v="4.4642857142857152E-4"/>
    <x v="5"/>
    <n v="32"/>
    <n v="32"/>
    <n v="1"/>
    <s v="Culminada"/>
    <n v="95"/>
    <n v="95"/>
    <n v="1"/>
    <m/>
    <m/>
    <m/>
    <m/>
    <m/>
    <m/>
    <m/>
  </r>
  <r>
    <n v="51"/>
    <s v="OE1;PR_10;ACT_143"/>
    <x v="0"/>
    <s v="Fortalecer la Vigilancia."/>
    <x v="0"/>
    <n v="6"/>
    <s v="PAI"/>
    <x v="5"/>
    <s v="ACT_143"/>
    <s v="Gestionar resolución de nombramientos, encargos, nombramientos en provisionalidad y renuncias"/>
    <x v="4"/>
    <n v="4.4642857142857152E-4"/>
    <x v="6"/>
    <n v="0"/>
    <n v="0"/>
    <n v="0"/>
    <s v="Por Ejecutar"/>
    <n v="95"/>
    <n v="95"/>
    <n v="1"/>
    <m/>
    <m/>
    <m/>
    <m/>
    <m/>
    <m/>
    <m/>
  </r>
  <r>
    <n v="51"/>
    <s v="OE1;PR_10;ACT_143"/>
    <x v="0"/>
    <s v="Fortalecer la Vigilancia."/>
    <x v="0"/>
    <n v="6"/>
    <s v="PAI"/>
    <x v="5"/>
    <s v="ACT_143"/>
    <s v="Gestionar resolución de nombramientos, encargos, nombramientos en provisionalidad y renuncias"/>
    <x v="4"/>
    <n v="4.4642857142857152E-4"/>
    <x v="7"/>
    <n v="0"/>
    <n v="0"/>
    <n v="0"/>
    <s v="Por Ejecutar"/>
    <n v="95"/>
    <n v="95"/>
    <n v="1"/>
    <m/>
    <m/>
    <m/>
    <m/>
    <m/>
    <m/>
    <m/>
  </r>
  <r>
    <n v="51"/>
    <s v="OE1;PR_10;ACT_143"/>
    <x v="0"/>
    <s v="Fortalecer la Vigilancia."/>
    <x v="0"/>
    <n v="6"/>
    <s v="PAI"/>
    <x v="5"/>
    <s v="ACT_143"/>
    <s v="Gestionar resolución de nombramientos, encargos, nombramientos en provisionalidad y renuncias"/>
    <x v="4"/>
    <n v="4.4642857142857152E-4"/>
    <x v="8"/>
    <n v="0"/>
    <n v="0"/>
    <n v="0"/>
    <s v="Por Ejecutar"/>
    <n v="95"/>
    <n v="95"/>
    <n v="1"/>
    <m/>
    <m/>
    <m/>
    <m/>
    <m/>
    <m/>
    <m/>
  </r>
  <r>
    <n v="51"/>
    <s v="OE1;PR_10;ACT_143"/>
    <x v="0"/>
    <s v="Fortalecer la Vigilancia."/>
    <x v="0"/>
    <n v="6"/>
    <s v="PAI"/>
    <x v="5"/>
    <s v="ACT_143"/>
    <s v="Gestionar resolución de nombramientos, encargos, nombramientos en provisionalidad y renuncias"/>
    <x v="4"/>
    <n v="4.4642857142857152E-4"/>
    <x v="9"/>
    <n v="0"/>
    <n v="0"/>
    <n v="0"/>
    <s v="Por Ejecutar"/>
    <n v="95"/>
    <n v="95"/>
    <n v="1"/>
    <m/>
    <m/>
    <m/>
    <m/>
    <m/>
    <m/>
    <m/>
  </r>
  <r>
    <n v="51"/>
    <s v="OE1;PR_10;ACT_143"/>
    <x v="0"/>
    <s v="Fortalecer la Vigilancia."/>
    <x v="0"/>
    <n v="6"/>
    <s v="PAI"/>
    <x v="5"/>
    <s v="ACT_143"/>
    <s v="Gestionar resolución de nombramientos, encargos, nombramientos en provisionalidad y renuncias"/>
    <x v="4"/>
    <n v="4.4642857142857152E-4"/>
    <x v="10"/>
    <n v="0"/>
    <n v="0"/>
    <n v="0"/>
    <s v="Por Ejecutar"/>
    <n v="95"/>
    <n v="95"/>
    <n v="1"/>
    <m/>
    <m/>
    <m/>
    <m/>
    <m/>
    <m/>
    <m/>
  </r>
  <r>
    <n v="51"/>
    <s v="OE1;PR_10;ACT_143"/>
    <x v="0"/>
    <s v="Fortalecer la Vigilancia."/>
    <x v="0"/>
    <n v="6"/>
    <s v="PAI"/>
    <x v="5"/>
    <s v="ACT_143"/>
    <s v="Gestionar resolución de nombramientos, encargos, nombramientos en provisionalidad y renuncias"/>
    <x v="4"/>
    <n v="4.4642857142857152E-4"/>
    <x v="11"/>
    <n v="0"/>
    <n v="0"/>
    <n v="0"/>
    <s v="Por Ejecutar"/>
    <n v="95"/>
    <n v="95"/>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0"/>
    <n v="4"/>
    <n v="4"/>
    <n v="1"/>
    <s v="Culminada"/>
    <n v="4"/>
    <n v="4"/>
    <n v="1"/>
    <n v="7"/>
    <n v="7"/>
    <n v="1"/>
    <m/>
    <n v="0"/>
    <s v="Culminada"/>
    <n v="4.4642857142857152E-4"/>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1"/>
    <n v="1"/>
    <n v="1"/>
    <n v="1"/>
    <s v="Culminada"/>
    <n v="5"/>
    <n v="5"/>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2"/>
    <n v="1"/>
    <n v="1"/>
    <n v="1"/>
    <s v="Culminada"/>
    <n v="6"/>
    <n v="6"/>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3"/>
    <n v="0"/>
    <n v="0"/>
    <n v="0"/>
    <s v="Por Ejecutar"/>
    <n v="6"/>
    <n v="6"/>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4"/>
    <n v="0"/>
    <n v="0"/>
    <n v="0"/>
    <s v="Por Ejecutar"/>
    <n v="6"/>
    <n v="6"/>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5"/>
    <n v="1"/>
    <n v="1"/>
    <n v="1"/>
    <s v="Culminada"/>
    <n v="7"/>
    <n v="7"/>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6"/>
    <n v="0"/>
    <n v="0"/>
    <n v="0"/>
    <s v="Por Ejecutar"/>
    <n v="7"/>
    <n v="7"/>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7"/>
    <n v="0"/>
    <n v="0"/>
    <n v="0"/>
    <s v="Por Ejecutar"/>
    <n v="7"/>
    <n v="7"/>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8"/>
    <n v="0"/>
    <n v="0"/>
    <n v="0"/>
    <s v="Por Ejecutar"/>
    <n v="7"/>
    <n v="7"/>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9"/>
    <n v="0"/>
    <n v="0"/>
    <n v="0"/>
    <s v="Por Ejecutar"/>
    <n v="7"/>
    <n v="7"/>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10"/>
    <n v="0"/>
    <n v="0"/>
    <n v="0"/>
    <s v="Por Ejecutar"/>
    <n v="7"/>
    <n v="7"/>
    <n v="1"/>
    <m/>
    <m/>
    <m/>
    <m/>
    <m/>
    <m/>
    <m/>
  </r>
  <r>
    <n v="52"/>
    <s v="OE1;PR_10;ACT_144"/>
    <x v="0"/>
    <s v="Fortalecer la Vigilancia."/>
    <x v="0"/>
    <n v="7"/>
    <s v="PAI"/>
    <x v="5"/>
    <s v="ACT_144"/>
    <s v="Elaborar estadistica de caracterización de los funcionarios: Planta global y planta estructural, por grupos internos de trabajo; Tipos de vinculación, Nivel, código, grado; Cargos en vacancia definitiva o temporal por niveles; Perfiles de Empleos"/>
    <x v="4"/>
    <n v="4.4642857142857152E-4"/>
    <x v="11"/>
    <n v="0"/>
    <n v="0"/>
    <n v="0"/>
    <s v="Por Ejecutar"/>
    <n v="7"/>
    <n v="7"/>
    <n v="1"/>
    <m/>
    <m/>
    <m/>
    <m/>
    <m/>
    <m/>
    <m/>
  </r>
  <r>
    <n v="53"/>
    <s v="OE1;PR_10;ACT_145"/>
    <x v="0"/>
    <s v="Fortalecer la Vigilancia."/>
    <x v="0"/>
    <n v="6"/>
    <s v="PAI"/>
    <x v="5"/>
    <s v="ACT_145"/>
    <s v="Efectuar seguimiento a  la realización del proceso de entrenamiento por parte de los jefes inmediatos"/>
    <x v="4"/>
    <n v="4.4642857142857152E-4"/>
    <x v="0"/>
    <n v="2"/>
    <n v="2"/>
    <n v="1"/>
    <s v="Culminada"/>
    <n v="2"/>
    <n v="2"/>
    <n v="1"/>
    <n v="13"/>
    <n v="13"/>
    <n v="1"/>
    <m/>
    <n v="0"/>
    <s v="Culminada"/>
    <n v="4.4642857142857152E-4"/>
  </r>
  <r>
    <n v="53"/>
    <s v="OE1;PR_10;ACT_145"/>
    <x v="0"/>
    <s v="Fortalecer la Vigilancia."/>
    <x v="0"/>
    <n v="6"/>
    <s v="PAI"/>
    <x v="5"/>
    <s v="ACT_145"/>
    <s v="Efectuar seguimiento a  la realización del proceso de entrenamiento por parte de los jefes inmediatos"/>
    <x v="4"/>
    <n v="4.4642857142857152E-4"/>
    <x v="1"/>
    <n v="0"/>
    <n v="0"/>
    <n v="0"/>
    <s v="Por Ejecutar"/>
    <n v="2"/>
    <n v="2"/>
    <n v="1"/>
    <m/>
    <m/>
    <m/>
    <m/>
    <m/>
    <m/>
    <m/>
  </r>
  <r>
    <n v="53"/>
    <s v="OE1;PR_10;ACT_145"/>
    <x v="0"/>
    <s v="Fortalecer la Vigilancia."/>
    <x v="0"/>
    <n v="6"/>
    <s v="PAI"/>
    <x v="5"/>
    <s v="ACT_145"/>
    <s v="Efectuar seguimiento a  la realización del proceso de entrenamiento por parte de los jefes inmediatos"/>
    <x v="4"/>
    <n v="4.4642857142857152E-4"/>
    <x v="2"/>
    <n v="1"/>
    <n v="1"/>
    <n v="1"/>
    <s v="Culminada"/>
    <n v="3"/>
    <n v="3"/>
    <n v="1"/>
    <m/>
    <m/>
    <m/>
    <m/>
    <m/>
    <m/>
    <m/>
  </r>
  <r>
    <n v="53"/>
    <s v="OE1;PR_10;ACT_145"/>
    <x v="0"/>
    <s v="Fortalecer la Vigilancia."/>
    <x v="0"/>
    <n v="6"/>
    <s v="PAI"/>
    <x v="5"/>
    <s v="ACT_145"/>
    <s v="Efectuar seguimiento a  la realización del proceso de entrenamiento por parte de los jefes inmediatos"/>
    <x v="4"/>
    <n v="4.4642857142857152E-4"/>
    <x v="3"/>
    <n v="0"/>
    <n v="0"/>
    <n v="0"/>
    <s v="Por Ejecutar"/>
    <n v="3"/>
    <n v="3"/>
    <n v="1"/>
    <m/>
    <m/>
    <m/>
    <m/>
    <m/>
    <m/>
    <m/>
  </r>
  <r>
    <n v="53"/>
    <s v="OE1;PR_10;ACT_145"/>
    <x v="0"/>
    <s v="Fortalecer la Vigilancia."/>
    <x v="0"/>
    <n v="6"/>
    <s v="PAI"/>
    <x v="5"/>
    <s v="ACT_145"/>
    <s v="Efectuar seguimiento a  la realización del proceso de entrenamiento por parte de los jefes inmediatos"/>
    <x v="4"/>
    <n v="4.4642857142857152E-4"/>
    <x v="4"/>
    <n v="0"/>
    <n v="0"/>
    <n v="0"/>
    <s v="Por Ejecutar"/>
    <n v="3"/>
    <n v="3"/>
    <n v="1"/>
    <m/>
    <m/>
    <m/>
    <m/>
    <m/>
    <m/>
    <m/>
  </r>
  <r>
    <n v="53"/>
    <s v="OE1;PR_10;ACT_145"/>
    <x v="0"/>
    <s v="Fortalecer la Vigilancia."/>
    <x v="0"/>
    <n v="6"/>
    <s v="PAI"/>
    <x v="5"/>
    <s v="ACT_145"/>
    <s v="Efectuar seguimiento a  la realización del proceso de entrenamiento por parte de los jefes inmediatos"/>
    <x v="4"/>
    <n v="4.4642857142857152E-4"/>
    <x v="5"/>
    <n v="10"/>
    <n v="10"/>
    <n v="1"/>
    <s v="Culminada"/>
    <n v="13"/>
    <n v="13"/>
    <n v="1"/>
    <m/>
    <m/>
    <m/>
    <m/>
    <m/>
    <m/>
    <m/>
  </r>
  <r>
    <n v="53"/>
    <s v="OE1;PR_10;ACT_145"/>
    <x v="0"/>
    <s v="Fortalecer la Vigilancia."/>
    <x v="0"/>
    <n v="6"/>
    <s v="PAI"/>
    <x v="5"/>
    <s v="ACT_145"/>
    <s v="Efectuar seguimiento a  la realización del proceso de entrenamiento por parte de los jefes inmediatos"/>
    <x v="4"/>
    <n v="4.4642857142857152E-4"/>
    <x v="6"/>
    <n v="0"/>
    <n v="0"/>
    <n v="0"/>
    <s v="Por Ejecutar"/>
    <n v="13"/>
    <n v="13"/>
    <n v="1"/>
    <m/>
    <m/>
    <m/>
    <m/>
    <m/>
    <m/>
    <m/>
  </r>
  <r>
    <n v="53"/>
    <s v="OE1;PR_10;ACT_145"/>
    <x v="0"/>
    <s v="Fortalecer la Vigilancia."/>
    <x v="0"/>
    <n v="6"/>
    <s v="PAI"/>
    <x v="5"/>
    <s v="ACT_145"/>
    <s v="Efectuar seguimiento a  la realización del proceso de entrenamiento por parte de los jefes inmediatos"/>
    <x v="4"/>
    <n v="4.4642857142857152E-4"/>
    <x v="7"/>
    <n v="0"/>
    <n v="0"/>
    <n v="0"/>
    <s v="Por Ejecutar"/>
    <n v="13"/>
    <n v="13"/>
    <n v="1"/>
    <m/>
    <m/>
    <m/>
    <m/>
    <m/>
    <m/>
    <m/>
  </r>
  <r>
    <n v="53"/>
    <s v="OE1;PR_10;ACT_145"/>
    <x v="0"/>
    <s v="Fortalecer la Vigilancia."/>
    <x v="0"/>
    <n v="6"/>
    <s v="PAI"/>
    <x v="5"/>
    <s v="ACT_145"/>
    <s v="Efectuar seguimiento a  la realización del proceso de entrenamiento por parte de los jefes inmediatos"/>
    <x v="4"/>
    <n v="4.4642857142857152E-4"/>
    <x v="8"/>
    <n v="0"/>
    <n v="0"/>
    <n v="0"/>
    <s v="Por Ejecutar"/>
    <n v="13"/>
    <n v="13"/>
    <n v="1"/>
    <m/>
    <m/>
    <m/>
    <m/>
    <m/>
    <m/>
    <m/>
  </r>
  <r>
    <n v="53"/>
    <s v="OE1;PR_10;ACT_145"/>
    <x v="0"/>
    <s v="Fortalecer la Vigilancia."/>
    <x v="0"/>
    <n v="6"/>
    <s v="PAI"/>
    <x v="5"/>
    <s v="ACT_145"/>
    <s v="Efectuar seguimiento a  la realización del proceso de entrenamiento por parte de los jefes inmediatos"/>
    <x v="4"/>
    <n v="4.4642857142857152E-4"/>
    <x v="9"/>
    <n v="0"/>
    <n v="0"/>
    <n v="0"/>
    <s v="Por Ejecutar"/>
    <n v="13"/>
    <n v="13"/>
    <n v="1"/>
    <m/>
    <m/>
    <m/>
    <m/>
    <m/>
    <m/>
    <m/>
  </r>
  <r>
    <n v="53"/>
    <s v="OE1;PR_10;ACT_145"/>
    <x v="0"/>
    <s v="Fortalecer la Vigilancia."/>
    <x v="0"/>
    <n v="6"/>
    <s v="PAI"/>
    <x v="5"/>
    <s v="ACT_145"/>
    <s v="Efectuar seguimiento a  la realización del proceso de entrenamiento por parte de los jefes inmediatos"/>
    <x v="4"/>
    <n v="4.4642857142857152E-4"/>
    <x v="10"/>
    <n v="0"/>
    <n v="0"/>
    <n v="0"/>
    <s v="Por Ejecutar"/>
    <n v="13"/>
    <n v="13"/>
    <n v="1"/>
    <m/>
    <m/>
    <m/>
    <m/>
    <m/>
    <m/>
    <m/>
  </r>
  <r>
    <n v="53"/>
    <s v="OE1;PR_10;ACT_145"/>
    <x v="0"/>
    <s v="Fortalecer la Vigilancia."/>
    <x v="0"/>
    <n v="6"/>
    <s v="PAI"/>
    <x v="5"/>
    <s v="ACT_145"/>
    <s v="Efectuar seguimiento a  la realización del proceso de entrenamiento por parte de los jefes inmediatos"/>
    <x v="4"/>
    <n v="4.4642857142857152E-4"/>
    <x v="11"/>
    <n v="0"/>
    <n v="0"/>
    <n v="0"/>
    <s v="Por Ejecutar"/>
    <n v="13"/>
    <n v="13"/>
    <n v="1"/>
    <m/>
    <m/>
    <m/>
    <m/>
    <m/>
    <m/>
    <m/>
  </r>
  <r>
    <n v="54"/>
    <s v="OE1;PR_10;ACT_146"/>
    <x v="0"/>
    <s v="Fortalecer la Vigilancia."/>
    <x v="0"/>
    <n v="2"/>
    <s v="PAI"/>
    <x v="0"/>
    <s v="ACT_146"/>
    <s v="Tramitar la nómina y llevar los registros estadísticos correspondientes."/>
    <x v="4"/>
    <n v="4.4642857142857152E-4"/>
    <x v="0"/>
    <n v="1"/>
    <n v="1"/>
    <n v="1"/>
    <s v="Culminada"/>
    <n v="1"/>
    <n v="1"/>
    <n v="1"/>
    <n v="12"/>
    <n v="6"/>
    <n v="0.5"/>
    <m/>
    <n v="0.5"/>
    <s v="En Tramite"/>
    <n v="2.2321428571428576E-4"/>
  </r>
  <r>
    <n v="54"/>
    <s v="OE1;PR_10;ACT_146"/>
    <x v="0"/>
    <s v="Fortalecer la Vigilancia."/>
    <x v="0"/>
    <n v="2"/>
    <s v="PAI"/>
    <x v="0"/>
    <s v="ACT_146"/>
    <s v="Tramitar la nómina y llevar los registros estadísticos correspondientes."/>
    <x v="4"/>
    <n v="4.4642857142857152E-4"/>
    <x v="1"/>
    <n v="1"/>
    <n v="1"/>
    <n v="1"/>
    <s v="Culminada"/>
    <n v="2"/>
    <n v="2"/>
    <n v="1"/>
    <m/>
    <m/>
    <m/>
    <m/>
    <m/>
    <m/>
    <m/>
  </r>
  <r>
    <n v="54"/>
    <s v="OE1;PR_10;ACT_146"/>
    <x v="0"/>
    <s v="Fortalecer la Vigilancia."/>
    <x v="0"/>
    <n v="2"/>
    <s v="PAI"/>
    <x v="0"/>
    <s v="ACT_146"/>
    <s v="Tramitar la nómina y llevar los registros estadísticos correspondientes."/>
    <x v="4"/>
    <n v="4.4642857142857152E-4"/>
    <x v="2"/>
    <n v="1"/>
    <n v="1"/>
    <n v="1"/>
    <s v="Culminada"/>
    <n v="3"/>
    <n v="3"/>
    <n v="1"/>
    <m/>
    <m/>
    <m/>
    <m/>
    <m/>
    <m/>
    <m/>
  </r>
  <r>
    <n v="54"/>
    <s v="OE1;PR_10;ACT_146"/>
    <x v="0"/>
    <s v="Fortalecer la Vigilancia."/>
    <x v="0"/>
    <n v="2"/>
    <s v="PAI"/>
    <x v="0"/>
    <s v="ACT_146"/>
    <s v="Tramitar la nómina y llevar los registros estadísticos correspondientes."/>
    <x v="4"/>
    <n v="4.4642857142857152E-4"/>
    <x v="3"/>
    <n v="1"/>
    <n v="1"/>
    <n v="1"/>
    <s v="Culminada"/>
    <n v="4"/>
    <n v="4"/>
    <n v="1"/>
    <m/>
    <m/>
    <m/>
    <m/>
    <m/>
    <m/>
    <m/>
  </r>
  <r>
    <n v="54"/>
    <s v="OE1;PR_10;ACT_146"/>
    <x v="0"/>
    <s v="Fortalecer la Vigilancia."/>
    <x v="0"/>
    <n v="2"/>
    <s v="PAI"/>
    <x v="0"/>
    <s v="ACT_146"/>
    <s v="Tramitar la nómina y llevar los registros estadísticos correspondientes."/>
    <x v="4"/>
    <n v="4.4642857142857152E-4"/>
    <x v="4"/>
    <n v="1"/>
    <n v="1"/>
    <n v="1"/>
    <s v="Culminada"/>
    <n v="5"/>
    <n v="5"/>
    <n v="1"/>
    <m/>
    <m/>
    <m/>
    <m/>
    <m/>
    <m/>
    <m/>
  </r>
  <r>
    <n v="54"/>
    <s v="OE1;PR_10;ACT_146"/>
    <x v="0"/>
    <s v="Fortalecer la Vigilancia."/>
    <x v="0"/>
    <n v="2"/>
    <s v="PAI"/>
    <x v="0"/>
    <s v="ACT_146"/>
    <s v="Tramitar la nómina y llevar los registros estadísticos correspondientes."/>
    <x v="4"/>
    <n v="4.4642857142857152E-4"/>
    <x v="5"/>
    <n v="1"/>
    <n v="1"/>
    <n v="1"/>
    <s v="Culminada"/>
    <n v="6"/>
    <n v="6"/>
    <n v="1"/>
    <m/>
    <m/>
    <m/>
    <m/>
    <m/>
    <m/>
    <m/>
  </r>
  <r>
    <n v="54"/>
    <s v="OE1;PR_10;ACT_146"/>
    <x v="0"/>
    <s v="Fortalecer la Vigilancia."/>
    <x v="0"/>
    <n v="2"/>
    <s v="PAI"/>
    <x v="0"/>
    <s v="ACT_146"/>
    <s v="Tramitar la nómina y llevar los registros estadísticos correspondientes."/>
    <x v="4"/>
    <n v="4.4642857142857152E-4"/>
    <x v="6"/>
    <n v="1"/>
    <n v="0"/>
    <n v="0"/>
    <s v="Por Ejecutar"/>
    <n v="7"/>
    <n v="6"/>
    <n v="0.8571428571428571"/>
    <m/>
    <m/>
    <m/>
    <m/>
    <m/>
    <m/>
    <m/>
  </r>
  <r>
    <n v="54"/>
    <s v="OE1;PR_10;ACT_146"/>
    <x v="0"/>
    <s v="Fortalecer la Vigilancia."/>
    <x v="0"/>
    <n v="2"/>
    <s v="PAI"/>
    <x v="0"/>
    <s v="ACT_146"/>
    <s v="Tramitar la nómina y llevar los registros estadísticos correspondientes."/>
    <x v="4"/>
    <n v="4.4642857142857152E-4"/>
    <x v="7"/>
    <n v="1"/>
    <n v="0"/>
    <n v="0"/>
    <s v="Por Ejecutar"/>
    <n v="8"/>
    <n v="6"/>
    <n v="0.75"/>
    <m/>
    <m/>
    <m/>
    <m/>
    <m/>
    <m/>
    <m/>
  </r>
  <r>
    <n v="54"/>
    <s v="OE1;PR_10;ACT_146"/>
    <x v="0"/>
    <s v="Fortalecer la Vigilancia."/>
    <x v="0"/>
    <n v="2"/>
    <s v="PAI"/>
    <x v="0"/>
    <s v="ACT_146"/>
    <s v="Tramitar la nómina y llevar los registros estadísticos correspondientes."/>
    <x v="4"/>
    <n v="4.4642857142857152E-4"/>
    <x v="8"/>
    <n v="1"/>
    <n v="0"/>
    <n v="0"/>
    <s v="Por Ejecutar"/>
    <n v="9"/>
    <n v="6"/>
    <n v="0.66666666666666663"/>
    <m/>
    <m/>
    <m/>
    <m/>
    <m/>
    <m/>
    <m/>
  </r>
  <r>
    <n v="54"/>
    <s v="OE1;PR_10;ACT_146"/>
    <x v="0"/>
    <s v="Fortalecer la Vigilancia."/>
    <x v="0"/>
    <n v="2"/>
    <s v="PAI"/>
    <x v="0"/>
    <s v="ACT_146"/>
    <s v="Tramitar la nómina y llevar los registros estadísticos correspondientes."/>
    <x v="4"/>
    <n v="4.4642857142857152E-4"/>
    <x v="9"/>
    <n v="1"/>
    <n v="0"/>
    <n v="0"/>
    <s v="Por Ejecutar"/>
    <n v="10"/>
    <n v="6"/>
    <n v="0.6"/>
    <m/>
    <m/>
    <m/>
    <m/>
    <m/>
    <m/>
    <m/>
  </r>
  <r>
    <n v="54"/>
    <s v="OE1;PR_10;ACT_146"/>
    <x v="0"/>
    <s v="Fortalecer la Vigilancia."/>
    <x v="0"/>
    <n v="2"/>
    <s v="PAI"/>
    <x v="0"/>
    <s v="ACT_146"/>
    <s v="Tramitar la nómina y llevar los registros estadísticos correspondientes."/>
    <x v="4"/>
    <n v="4.4642857142857152E-4"/>
    <x v="10"/>
    <n v="1"/>
    <n v="0"/>
    <n v="0"/>
    <s v="Por Ejecutar"/>
    <n v="11"/>
    <n v="6"/>
    <n v="0.54545454545454541"/>
    <m/>
    <m/>
    <m/>
    <m/>
    <m/>
    <m/>
    <m/>
  </r>
  <r>
    <n v="54"/>
    <s v="OE1;PR_10;ACT_146"/>
    <x v="0"/>
    <s v="Fortalecer la Vigilancia."/>
    <x v="0"/>
    <n v="2"/>
    <s v="PAI"/>
    <x v="0"/>
    <s v="ACT_146"/>
    <s v="Tramitar la nómina y llevar los registros estadísticos correspondientes."/>
    <x v="4"/>
    <n v="4.4642857142857152E-4"/>
    <x v="11"/>
    <n v="1"/>
    <n v="0"/>
    <n v="0"/>
    <s v="Por Ejecutar"/>
    <n v="12"/>
    <n v="6"/>
    <n v="0.5"/>
    <m/>
    <m/>
    <m/>
    <m/>
    <m/>
    <m/>
    <m/>
  </r>
  <r>
    <n v="55"/>
    <s v="OE1;PR_10;ACT_147"/>
    <x v="0"/>
    <s v="Fortalecer la Vigilancia."/>
    <x v="0"/>
    <n v="2"/>
    <s v="PAI"/>
    <x v="0"/>
    <s v="ACT_147"/>
    <s v="Efectuar recobro de incapacidades a la EPS"/>
    <x v="4"/>
    <n v="4.4642857142857152E-4"/>
    <x v="0"/>
    <n v="1"/>
    <n v="1"/>
    <n v="1"/>
    <s v="Culminada"/>
    <n v="1"/>
    <n v="1"/>
    <n v="1"/>
    <n v="17"/>
    <n v="17"/>
    <n v="1"/>
    <m/>
    <n v="0"/>
    <s v="Culminada"/>
    <n v="4.4642857142857152E-4"/>
  </r>
  <r>
    <n v="55"/>
    <s v="OE1;PR_10;ACT_147"/>
    <x v="0"/>
    <s v="Fortalecer la Vigilancia."/>
    <x v="0"/>
    <n v="2"/>
    <s v="PAI"/>
    <x v="0"/>
    <s v="ACT_147"/>
    <s v="Efectuar recobro de incapacidades a la EPS"/>
    <x v="4"/>
    <n v="4.4642857142857152E-4"/>
    <x v="1"/>
    <n v="5"/>
    <n v="5"/>
    <n v="1"/>
    <s v="Culminada"/>
    <n v="6"/>
    <n v="6"/>
    <n v="1"/>
    <m/>
    <m/>
    <m/>
    <m/>
    <m/>
    <m/>
    <m/>
  </r>
  <r>
    <n v="55"/>
    <s v="OE1;PR_10;ACT_147"/>
    <x v="0"/>
    <s v="Fortalecer la Vigilancia."/>
    <x v="0"/>
    <n v="2"/>
    <s v="PAI"/>
    <x v="0"/>
    <s v="ACT_147"/>
    <s v="Efectuar recobro de incapacidades a la EPS"/>
    <x v="4"/>
    <n v="4.4642857142857152E-4"/>
    <x v="2"/>
    <n v="7"/>
    <n v="7"/>
    <n v="1"/>
    <s v="Culminada"/>
    <n v="13"/>
    <n v="13"/>
    <n v="1"/>
    <m/>
    <m/>
    <m/>
    <m/>
    <m/>
    <m/>
    <m/>
  </r>
  <r>
    <n v="55"/>
    <s v="OE1;PR_10;ACT_147"/>
    <x v="0"/>
    <s v="Fortalecer la Vigilancia."/>
    <x v="0"/>
    <n v="2"/>
    <s v="PAI"/>
    <x v="0"/>
    <s v="ACT_147"/>
    <s v="Efectuar recobro de incapacidades a la EPS"/>
    <x v="4"/>
    <n v="4.4642857142857152E-4"/>
    <x v="3"/>
    <n v="0"/>
    <n v="0"/>
    <n v="0"/>
    <s v="Por Ejecutar"/>
    <n v="13"/>
    <n v="13"/>
    <n v="1"/>
    <m/>
    <m/>
    <m/>
    <m/>
    <m/>
    <m/>
    <m/>
  </r>
  <r>
    <n v="55"/>
    <s v="OE1;PR_10;ACT_147"/>
    <x v="0"/>
    <s v="Fortalecer la Vigilancia."/>
    <x v="0"/>
    <n v="2"/>
    <s v="PAI"/>
    <x v="0"/>
    <s v="ACT_147"/>
    <s v="Efectuar recobro de incapacidades a la EPS"/>
    <x v="4"/>
    <n v="4.4642857142857152E-4"/>
    <x v="4"/>
    <n v="0"/>
    <n v="0"/>
    <n v="0"/>
    <s v="Por Ejecutar"/>
    <n v="13"/>
    <n v="13"/>
    <n v="1"/>
    <m/>
    <m/>
    <m/>
    <m/>
    <m/>
    <m/>
    <m/>
  </r>
  <r>
    <n v="55"/>
    <s v="OE1;PR_10;ACT_147"/>
    <x v="0"/>
    <s v="Fortalecer la Vigilancia."/>
    <x v="0"/>
    <n v="2"/>
    <s v="PAI"/>
    <x v="0"/>
    <s v="ACT_147"/>
    <s v="Efectuar recobro de incapacidades a la EPS"/>
    <x v="4"/>
    <n v="4.4642857142857152E-4"/>
    <x v="5"/>
    <n v="4"/>
    <n v="4"/>
    <n v="1"/>
    <s v="Culminada"/>
    <n v="17"/>
    <n v="17"/>
    <n v="1"/>
    <m/>
    <m/>
    <m/>
    <m/>
    <m/>
    <m/>
    <m/>
  </r>
  <r>
    <n v="55"/>
    <s v="OE1;PR_10;ACT_147"/>
    <x v="0"/>
    <s v="Fortalecer la Vigilancia."/>
    <x v="0"/>
    <n v="2"/>
    <s v="PAI"/>
    <x v="0"/>
    <s v="ACT_147"/>
    <s v="Efectuar recobro de incapacidades a la EPS"/>
    <x v="4"/>
    <n v="4.4642857142857152E-4"/>
    <x v="6"/>
    <n v="0"/>
    <n v="0"/>
    <n v="0"/>
    <s v="Por Ejecutar"/>
    <n v="17"/>
    <n v="17"/>
    <n v="1"/>
    <m/>
    <m/>
    <m/>
    <m/>
    <m/>
    <m/>
    <m/>
  </r>
  <r>
    <n v="55"/>
    <s v="OE1;PR_10;ACT_147"/>
    <x v="0"/>
    <s v="Fortalecer la Vigilancia."/>
    <x v="0"/>
    <n v="2"/>
    <s v="PAI"/>
    <x v="0"/>
    <s v="ACT_147"/>
    <s v="Efectuar recobro de incapacidades a la EPS"/>
    <x v="4"/>
    <n v="4.4642857142857152E-4"/>
    <x v="7"/>
    <n v="0"/>
    <n v="0"/>
    <n v="0"/>
    <s v="Por Ejecutar"/>
    <n v="17"/>
    <n v="17"/>
    <n v="1"/>
    <m/>
    <m/>
    <m/>
    <m/>
    <m/>
    <m/>
    <m/>
  </r>
  <r>
    <n v="55"/>
    <s v="OE1;PR_10;ACT_147"/>
    <x v="0"/>
    <s v="Fortalecer la Vigilancia."/>
    <x v="0"/>
    <n v="2"/>
    <s v="PAI"/>
    <x v="0"/>
    <s v="ACT_147"/>
    <s v="Efectuar recobro de incapacidades a la EPS"/>
    <x v="4"/>
    <n v="4.4642857142857152E-4"/>
    <x v="8"/>
    <n v="0"/>
    <n v="0"/>
    <n v="0"/>
    <s v="Por Ejecutar"/>
    <n v="17"/>
    <n v="17"/>
    <n v="1"/>
    <m/>
    <m/>
    <m/>
    <m/>
    <m/>
    <m/>
    <m/>
  </r>
  <r>
    <n v="55"/>
    <s v="OE1;PR_10;ACT_147"/>
    <x v="0"/>
    <s v="Fortalecer la Vigilancia."/>
    <x v="0"/>
    <n v="2"/>
    <s v="PAI"/>
    <x v="0"/>
    <s v="ACT_147"/>
    <s v="Efectuar recobro de incapacidades a la EPS"/>
    <x v="4"/>
    <n v="4.4642857142857152E-4"/>
    <x v="9"/>
    <n v="0"/>
    <n v="0"/>
    <n v="0"/>
    <s v="Por Ejecutar"/>
    <n v="17"/>
    <n v="17"/>
    <n v="1"/>
    <m/>
    <m/>
    <m/>
    <m/>
    <m/>
    <m/>
    <m/>
  </r>
  <r>
    <n v="55"/>
    <s v="OE1;PR_10;ACT_147"/>
    <x v="0"/>
    <s v="Fortalecer la Vigilancia."/>
    <x v="0"/>
    <n v="2"/>
    <s v="PAI"/>
    <x v="0"/>
    <s v="ACT_147"/>
    <s v="Efectuar recobro de incapacidades a la EPS"/>
    <x v="4"/>
    <n v="4.4642857142857152E-4"/>
    <x v="10"/>
    <n v="0"/>
    <n v="0"/>
    <n v="0"/>
    <s v="Por Ejecutar"/>
    <n v="17"/>
    <n v="17"/>
    <n v="1"/>
    <m/>
    <m/>
    <m/>
    <m/>
    <m/>
    <m/>
    <m/>
  </r>
  <r>
    <n v="55"/>
    <s v="OE1;PR_10;ACT_147"/>
    <x v="0"/>
    <s v="Fortalecer la Vigilancia."/>
    <x v="0"/>
    <n v="2"/>
    <s v="PAI"/>
    <x v="0"/>
    <s v="ACT_147"/>
    <s v="Efectuar recobro de incapacidades a la EPS"/>
    <x v="4"/>
    <n v="4.4642857142857152E-4"/>
    <x v="11"/>
    <n v="0"/>
    <n v="0"/>
    <n v="0"/>
    <s v="Por Ejecutar"/>
    <n v="17"/>
    <n v="17"/>
    <n v="1"/>
    <m/>
    <m/>
    <m/>
    <m/>
    <m/>
    <m/>
    <m/>
  </r>
  <r>
    <n v="56"/>
    <s v="OE1;PR_10;ACT_148"/>
    <x v="0"/>
    <s v="Fortalecer la Vigilancia."/>
    <x v="0"/>
    <n v="2"/>
    <s v="PAI"/>
    <x v="0"/>
    <s v="ACT_148"/>
    <s v="Efectuar liquidación gastos de viaje."/>
    <x v="4"/>
    <n v="4.4642857142857152E-4"/>
    <x v="0"/>
    <n v="114"/>
    <n v="114"/>
    <n v="1"/>
    <s v="Culminada"/>
    <n v="114"/>
    <n v="114"/>
    <n v="1"/>
    <n v="342"/>
    <n v="342"/>
    <n v="1"/>
    <m/>
    <n v="0"/>
    <s v="Culminada"/>
    <n v="4.4642857142857152E-4"/>
  </r>
  <r>
    <n v="56"/>
    <s v="OE1;PR_10;ACT_148"/>
    <x v="0"/>
    <s v="Fortalecer la Vigilancia."/>
    <x v="0"/>
    <n v="2"/>
    <s v="PAI"/>
    <x v="0"/>
    <s v="ACT_148"/>
    <s v="Efectuar liquidación gastos de viaje."/>
    <x v="4"/>
    <n v="4.4642857142857152E-4"/>
    <x v="1"/>
    <n v="58"/>
    <n v="58"/>
    <n v="1"/>
    <s v="Culminada"/>
    <n v="172"/>
    <n v="172"/>
    <n v="1"/>
    <m/>
    <m/>
    <m/>
    <m/>
    <m/>
    <m/>
    <m/>
  </r>
  <r>
    <n v="56"/>
    <s v="OE1;PR_10;ACT_148"/>
    <x v="0"/>
    <s v="Fortalecer la Vigilancia."/>
    <x v="0"/>
    <n v="2"/>
    <s v="PAI"/>
    <x v="0"/>
    <s v="ACT_148"/>
    <s v="Efectuar liquidación gastos de viaje."/>
    <x v="4"/>
    <n v="4.4642857142857152E-4"/>
    <x v="2"/>
    <n v="46"/>
    <n v="46"/>
    <n v="1"/>
    <s v="Culminada"/>
    <n v="218"/>
    <n v="218"/>
    <n v="1"/>
    <m/>
    <m/>
    <m/>
    <m/>
    <m/>
    <m/>
    <m/>
  </r>
  <r>
    <n v="56"/>
    <s v="OE1;PR_10;ACT_148"/>
    <x v="0"/>
    <s v="Fortalecer la Vigilancia."/>
    <x v="0"/>
    <n v="2"/>
    <s v="PAI"/>
    <x v="0"/>
    <s v="ACT_148"/>
    <s v="Efectuar liquidación gastos de viaje."/>
    <x v="4"/>
    <n v="4.4642857142857152E-4"/>
    <x v="3"/>
    <n v="49"/>
    <n v="49"/>
    <n v="1"/>
    <s v="Culminada"/>
    <n v="267"/>
    <n v="267"/>
    <n v="1"/>
    <m/>
    <m/>
    <m/>
    <m/>
    <m/>
    <m/>
    <m/>
  </r>
  <r>
    <n v="56"/>
    <s v="OE1;PR_10;ACT_148"/>
    <x v="0"/>
    <s v="Fortalecer la Vigilancia."/>
    <x v="0"/>
    <n v="2"/>
    <s v="PAI"/>
    <x v="0"/>
    <s v="ACT_148"/>
    <s v="Efectuar liquidación gastos de viaje."/>
    <x v="4"/>
    <n v="4.4642857142857152E-4"/>
    <x v="4"/>
    <n v="0"/>
    <n v="0"/>
    <n v="0"/>
    <s v="Por Ejecutar"/>
    <n v="267"/>
    <n v="267"/>
    <n v="1"/>
    <m/>
    <m/>
    <m/>
    <m/>
    <m/>
    <m/>
    <m/>
  </r>
  <r>
    <n v="56"/>
    <s v="OE1;PR_10;ACT_148"/>
    <x v="0"/>
    <s v="Fortalecer la Vigilancia."/>
    <x v="0"/>
    <n v="2"/>
    <s v="PAI"/>
    <x v="0"/>
    <s v="ACT_148"/>
    <s v="Efectuar liquidación gastos de viaje."/>
    <x v="4"/>
    <n v="4.4642857142857152E-4"/>
    <x v="5"/>
    <n v="75"/>
    <n v="75"/>
    <n v="1"/>
    <s v="Culminada"/>
    <n v="342"/>
    <n v="342"/>
    <n v="1"/>
    <m/>
    <m/>
    <m/>
    <m/>
    <m/>
    <m/>
    <m/>
  </r>
  <r>
    <n v="56"/>
    <s v="OE1;PR_10;ACT_148"/>
    <x v="0"/>
    <s v="Fortalecer la Vigilancia."/>
    <x v="0"/>
    <n v="2"/>
    <s v="PAI"/>
    <x v="0"/>
    <s v="ACT_148"/>
    <s v="Efectuar liquidación gastos de viaje."/>
    <x v="4"/>
    <n v="4.4642857142857152E-4"/>
    <x v="6"/>
    <n v="0"/>
    <n v="0"/>
    <n v="0"/>
    <s v="Por Ejecutar"/>
    <n v="342"/>
    <n v="342"/>
    <n v="1"/>
    <m/>
    <m/>
    <m/>
    <m/>
    <m/>
    <m/>
    <m/>
  </r>
  <r>
    <n v="56"/>
    <s v="OE1;PR_10;ACT_148"/>
    <x v="0"/>
    <s v="Fortalecer la Vigilancia."/>
    <x v="0"/>
    <n v="2"/>
    <s v="PAI"/>
    <x v="0"/>
    <s v="ACT_148"/>
    <s v="Efectuar liquidación gastos de viaje."/>
    <x v="4"/>
    <n v="4.4642857142857152E-4"/>
    <x v="7"/>
    <n v="0"/>
    <n v="0"/>
    <n v="0"/>
    <s v="Por Ejecutar"/>
    <n v="342"/>
    <n v="342"/>
    <n v="1"/>
    <m/>
    <m/>
    <m/>
    <m/>
    <m/>
    <m/>
    <m/>
  </r>
  <r>
    <n v="56"/>
    <s v="OE1;PR_10;ACT_148"/>
    <x v="0"/>
    <s v="Fortalecer la Vigilancia."/>
    <x v="0"/>
    <n v="2"/>
    <s v="PAI"/>
    <x v="0"/>
    <s v="ACT_148"/>
    <s v="Efectuar liquidación gastos de viaje."/>
    <x v="4"/>
    <n v="4.4642857142857152E-4"/>
    <x v="8"/>
    <n v="0"/>
    <n v="0"/>
    <n v="0"/>
    <s v="Por Ejecutar"/>
    <n v="342"/>
    <n v="342"/>
    <n v="1"/>
    <m/>
    <m/>
    <m/>
    <m/>
    <m/>
    <m/>
    <m/>
  </r>
  <r>
    <n v="56"/>
    <s v="OE1;PR_10;ACT_148"/>
    <x v="0"/>
    <s v="Fortalecer la Vigilancia."/>
    <x v="0"/>
    <n v="2"/>
    <s v="PAI"/>
    <x v="0"/>
    <s v="ACT_148"/>
    <s v="Efectuar liquidación gastos de viaje."/>
    <x v="4"/>
    <n v="4.4642857142857152E-4"/>
    <x v="9"/>
    <n v="0"/>
    <n v="0"/>
    <n v="0"/>
    <s v="Por Ejecutar"/>
    <n v="342"/>
    <n v="342"/>
    <n v="1"/>
    <m/>
    <m/>
    <m/>
    <m/>
    <m/>
    <m/>
    <m/>
  </r>
  <r>
    <n v="56"/>
    <s v="OE1;PR_10;ACT_148"/>
    <x v="0"/>
    <s v="Fortalecer la Vigilancia."/>
    <x v="0"/>
    <n v="2"/>
    <s v="PAI"/>
    <x v="0"/>
    <s v="ACT_148"/>
    <s v="Efectuar liquidación gastos de viaje."/>
    <x v="4"/>
    <n v="4.4642857142857152E-4"/>
    <x v="10"/>
    <n v="0"/>
    <n v="0"/>
    <n v="0"/>
    <s v="Por Ejecutar"/>
    <n v="342"/>
    <n v="342"/>
    <n v="1"/>
    <m/>
    <m/>
    <m/>
    <m/>
    <m/>
    <m/>
    <m/>
  </r>
  <r>
    <n v="56"/>
    <s v="OE1;PR_10;ACT_148"/>
    <x v="0"/>
    <s v="Fortalecer la Vigilancia."/>
    <x v="0"/>
    <n v="2"/>
    <s v="PAI"/>
    <x v="0"/>
    <s v="ACT_148"/>
    <s v="Efectuar liquidación gastos de viaje."/>
    <x v="4"/>
    <n v="4.4642857142857152E-4"/>
    <x v="11"/>
    <n v="0"/>
    <n v="0"/>
    <n v="0"/>
    <s v="Por Ejecutar"/>
    <n v="342"/>
    <n v="342"/>
    <n v="1"/>
    <m/>
    <m/>
    <m/>
    <m/>
    <m/>
    <m/>
    <m/>
  </r>
  <r>
    <n v="57"/>
    <s v="OE1;PR_10;ACT_149"/>
    <x v="0"/>
    <s v="Fortalecer la Vigilancia."/>
    <x v="0"/>
    <n v="2"/>
    <s v="PAI"/>
    <x v="0"/>
    <s v="ACT_149"/>
    <s v="Revisar, ajustar y socializar el Código de Integridad"/>
    <x v="4"/>
    <n v="4.4642857142857152E-4"/>
    <x v="0"/>
    <n v="0"/>
    <n v="0"/>
    <n v="0"/>
    <s v="Por Ejecutar"/>
    <n v="0"/>
    <n v="0"/>
    <n v="0"/>
    <n v="1"/>
    <n v="0"/>
    <n v="0"/>
    <m/>
    <n v="1"/>
    <s v="Por Ejecutar"/>
    <n v="0"/>
  </r>
  <r>
    <n v="57"/>
    <s v="OE1;PR_10;ACT_149"/>
    <x v="0"/>
    <s v="Fortalecer la Vigilancia."/>
    <x v="0"/>
    <n v="2"/>
    <s v="PAI"/>
    <x v="0"/>
    <s v="ACT_149"/>
    <s v="Revisar, ajustar y socializar el Código de Integridad"/>
    <x v="4"/>
    <n v="4.4642857142857152E-4"/>
    <x v="1"/>
    <n v="0"/>
    <n v="0"/>
    <n v="0"/>
    <s v="Por Ejecutar"/>
    <n v="0"/>
    <n v="0"/>
    <n v="0"/>
    <m/>
    <m/>
    <m/>
    <m/>
    <m/>
    <m/>
    <m/>
  </r>
  <r>
    <n v="57"/>
    <s v="OE1;PR_10;ACT_149"/>
    <x v="0"/>
    <s v="Fortalecer la Vigilancia."/>
    <x v="0"/>
    <n v="2"/>
    <s v="PAI"/>
    <x v="0"/>
    <s v="ACT_149"/>
    <s v="Revisar, ajustar y socializar el Código de Integridad"/>
    <x v="4"/>
    <n v="4.4642857142857152E-4"/>
    <x v="2"/>
    <n v="0"/>
    <n v="0"/>
    <n v="0"/>
    <s v="Por Ejecutar"/>
    <n v="0"/>
    <n v="0"/>
    <n v="0"/>
    <m/>
    <m/>
    <m/>
    <m/>
    <m/>
    <m/>
    <m/>
  </r>
  <r>
    <n v="57"/>
    <s v="OE1;PR_10;ACT_149"/>
    <x v="0"/>
    <s v="Fortalecer la Vigilancia."/>
    <x v="0"/>
    <n v="2"/>
    <s v="PAI"/>
    <x v="0"/>
    <s v="ACT_149"/>
    <s v="Revisar, ajustar y socializar el Código de Integridad"/>
    <x v="4"/>
    <n v="4.4642857142857152E-4"/>
    <x v="3"/>
    <n v="0"/>
    <n v="0"/>
    <n v="0"/>
    <s v="Por Ejecutar"/>
    <n v="0"/>
    <n v="0"/>
    <n v="0"/>
    <m/>
    <m/>
    <m/>
    <m/>
    <m/>
    <m/>
    <m/>
  </r>
  <r>
    <n v="57"/>
    <s v="OE1;PR_10;ACT_149"/>
    <x v="0"/>
    <s v="Fortalecer la Vigilancia."/>
    <x v="0"/>
    <n v="2"/>
    <s v="PAI"/>
    <x v="0"/>
    <s v="ACT_149"/>
    <s v="Revisar, ajustar y socializar el Código de Integridad"/>
    <x v="4"/>
    <n v="4.4642857142857152E-4"/>
    <x v="4"/>
    <n v="0"/>
    <n v="0"/>
    <n v="0"/>
    <s v="Por Ejecutar"/>
    <n v="0"/>
    <n v="0"/>
    <n v="0"/>
    <m/>
    <m/>
    <m/>
    <m/>
    <m/>
    <m/>
    <m/>
  </r>
  <r>
    <n v="57"/>
    <s v="OE1;PR_10;ACT_149"/>
    <x v="0"/>
    <s v="Fortalecer la Vigilancia."/>
    <x v="0"/>
    <n v="2"/>
    <s v="PAI"/>
    <x v="0"/>
    <s v="ACT_149"/>
    <s v="Revisar, ajustar y socializar el Código de Integridad"/>
    <x v="4"/>
    <n v="4.4642857142857152E-4"/>
    <x v="5"/>
    <n v="0"/>
    <n v="0"/>
    <n v="0"/>
    <s v="Por Ejecutar"/>
    <n v="0"/>
    <n v="0"/>
    <n v="0"/>
    <m/>
    <m/>
    <m/>
    <m/>
    <m/>
    <m/>
    <m/>
  </r>
  <r>
    <n v="57"/>
    <s v="OE1;PR_10;ACT_149"/>
    <x v="0"/>
    <s v="Fortalecer la Vigilancia."/>
    <x v="0"/>
    <n v="2"/>
    <s v="PAI"/>
    <x v="0"/>
    <s v="ACT_149"/>
    <s v="Revisar, ajustar y socializar el Código de Integridad"/>
    <x v="4"/>
    <n v="4.4642857142857152E-4"/>
    <x v="6"/>
    <n v="0"/>
    <n v="0"/>
    <n v="0"/>
    <s v="Por Ejecutar"/>
    <n v="0"/>
    <n v="0"/>
    <n v="0"/>
    <m/>
    <m/>
    <m/>
    <m/>
    <m/>
    <m/>
    <m/>
  </r>
  <r>
    <n v="57"/>
    <s v="OE1;PR_10;ACT_149"/>
    <x v="0"/>
    <s v="Fortalecer la Vigilancia."/>
    <x v="0"/>
    <n v="2"/>
    <s v="PAI"/>
    <x v="0"/>
    <s v="ACT_149"/>
    <s v="Revisar, ajustar y socializar el Código de Integridad"/>
    <x v="4"/>
    <n v="4.4642857142857152E-4"/>
    <x v="7"/>
    <n v="0"/>
    <n v="0"/>
    <n v="0"/>
    <s v="Por Ejecutar"/>
    <n v="0"/>
    <n v="0"/>
    <n v="0"/>
    <m/>
    <m/>
    <m/>
    <m/>
    <m/>
    <m/>
    <m/>
  </r>
  <r>
    <n v="57"/>
    <s v="OE1;PR_10;ACT_149"/>
    <x v="0"/>
    <s v="Fortalecer la Vigilancia."/>
    <x v="0"/>
    <n v="2"/>
    <s v="PAI"/>
    <x v="0"/>
    <s v="ACT_149"/>
    <s v="Revisar, ajustar y socializar el Código de Integridad"/>
    <x v="4"/>
    <n v="4.4642857142857152E-4"/>
    <x v="8"/>
    <n v="1"/>
    <n v="0"/>
    <n v="0"/>
    <s v="Por Ejecutar"/>
    <n v="1"/>
    <n v="0"/>
    <n v="0"/>
    <m/>
    <m/>
    <m/>
    <m/>
    <m/>
    <m/>
    <m/>
  </r>
  <r>
    <n v="57"/>
    <s v="OE1;PR_10;ACT_149"/>
    <x v="0"/>
    <s v="Fortalecer la Vigilancia."/>
    <x v="0"/>
    <n v="2"/>
    <s v="PAI"/>
    <x v="0"/>
    <s v="ACT_149"/>
    <s v="Revisar, ajustar y socializar el Código de Integridad"/>
    <x v="4"/>
    <n v="4.4642857142857152E-4"/>
    <x v="9"/>
    <n v="0"/>
    <n v="0"/>
    <n v="0"/>
    <s v="Por Ejecutar"/>
    <n v="1"/>
    <n v="0"/>
    <n v="0"/>
    <m/>
    <m/>
    <m/>
    <m/>
    <m/>
    <m/>
    <m/>
  </r>
  <r>
    <n v="57"/>
    <s v="OE1;PR_10;ACT_149"/>
    <x v="0"/>
    <s v="Fortalecer la Vigilancia."/>
    <x v="0"/>
    <n v="2"/>
    <s v="PAI"/>
    <x v="0"/>
    <s v="ACT_149"/>
    <s v="Revisar, ajustar y socializar el Código de Integridad"/>
    <x v="4"/>
    <n v="4.4642857142857152E-4"/>
    <x v="10"/>
    <n v="0"/>
    <n v="0"/>
    <n v="0"/>
    <s v="Por Ejecutar"/>
    <n v="1"/>
    <n v="0"/>
    <n v="0"/>
    <m/>
    <m/>
    <m/>
    <m/>
    <m/>
    <m/>
    <m/>
  </r>
  <r>
    <n v="57"/>
    <s v="OE1;PR_10;ACT_149"/>
    <x v="0"/>
    <s v="Fortalecer la Vigilancia."/>
    <x v="0"/>
    <n v="2"/>
    <s v="PAI"/>
    <x v="0"/>
    <s v="ACT_149"/>
    <s v="Revisar, ajustar y socializar el Código de Integridad"/>
    <x v="4"/>
    <n v="4.4642857142857152E-4"/>
    <x v="11"/>
    <n v="0"/>
    <n v="0"/>
    <n v="0"/>
    <s v="Por Ejecutar"/>
    <n v="1"/>
    <n v="0"/>
    <n v="0"/>
    <m/>
    <m/>
    <m/>
    <m/>
    <m/>
    <m/>
    <m/>
  </r>
  <r>
    <n v="58"/>
    <s v="OE1;PR_10;ACT_150"/>
    <x v="0"/>
    <s v="Fortalecer la Vigilancia."/>
    <x v="0"/>
    <n v="5"/>
    <s v="PAI"/>
    <x v="5"/>
    <s v="ACT_150"/>
    <s v="Formular instructivo para la provisión de vacantes"/>
    <x v="4"/>
    <n v="4.4642857142857152E-4"/>
    <x v="0"/>
    <n v="0"/>
    <n v="0"/>
    <n v="0"/>
    <s v="Por Ejecutar"/>
    <n v="0"/>
    <n v="0"/>
    <n v="0"/>
    <n v="2"/>
    <n v="1"/>
    <n v="0.5"/>
    <m/>
    <n v="0.5"/>
    <s v="En Tramite"/>
    <n v="2.2321428571428576E-4"/>
  </r>
  <r>
    <n v="58"/>
    <s v="OE1;PR_10;ACT_150"/>
    <x v="0"/>
    <s v="Fortalecer la Vigilancia."/>
    <x v="0"/>
    <n v="5"/>
    <s v="PAI"/>
    <x v="5"/>
    <s v="ACT_150"/>
    <s v="Formular instructivo para la provisión de vacantes"/>
    <x v="4"/>
    <n v="4.4642857142857152E-4"/>
    <x v="1"/>
    <n v="0"/>
    <n v="0"/>
    <n v="0"/>
    <s v="Por Ejecutar"/>
    <n v="0"/>
    <n v="0"/>
    <n v="0"/>
    <m/>
    <m/>
    <m/>
    <m/>
    <m/>
    <m/>
    <m/>
  </r>
  <r>
    <n v="58"/>
    <s v="OE1;PR_10;ACT_150"/>
    <x v="0"/>
    <s v="Fortalecer la Vigilancia."/>
    <x v="0"/>
    <n v="5"/>
    <s v="PAI"/>
    <x v="5"/>
    <s v="ACT_150"/>
    <s v="Formular instructivo para la provisión de vacantes"/>
    <x v="4"/>
    <n v="4.4642857142857152E-4"/>
    <x v="2"/>
    <n v="0"/>
    <n v="0"/>
    <n v="0"/>
    <s v="Por Ejecutar"/>
    <n v="0"/>
    <n v="0"/>
    <n v="0"/>
    <m/>
    <m/>
    <m/>
    <m/>
    <m/>
    <m/>
    <m/>
  </r>
  <r>
    <n v="58"/>
    <s v="OE1;PR_10;ACT_150"/>
    <x v="0"/>
    <s v="Fortalecer la Vigilancia."/>
    <x v="0"/>
    <n v="5"/>
    <s v="PAI"/>
    <x v="5"/>
    <s v="ACT_150"/>
    <s v="Formular instructivo para la provisión de vacantes"/>
    <x v="4"/>
    <n v="4.4642857142857152E-4"/>
    <x v="3"/>
    <n v="0"/>
    <n v="0"/>
    <n v="0"/>
    <s v="Por Ejecutar"/>
    <n v="0"/>
    <n v="0"/>
    <n v="0"/>
    <m/>
    <m/>
    <m/>
    <m/>
    <m/>
    <m/>
    <m/>
  </r>
  <r>
    <n v="58"/>
    <s v="OE1;PR_10;ACT_150"/>
    <x v="0"/>
    <s v="Fortalecer la Vigilancia."/>
    <x v="0"/>
    <n v="5"/>
    <s v="PAI"/>
    <x v="5"/>
    <s v="ACT_150"/>
    <s v="Formular instructivo para la provisión de vacantes"/>
    <x v="4"/>
    <n v="4.4642857142857152E-4"/>
    <x v="4"/>
    <n v="0"/>
    <n v="0"/>
    <n v="0"/>
    <s v="Por Ejecutar"/>
    <n v="0"/>
    <n v="0"/>
    <n v="0"/>
    <m/>
    <m/>
    <m/>
    <m/>
    <m/>
    <m/>
    <m/>
  </r>
  <r>
    <n v="58"/>
    <s v="OE1;PR_10;ACT_150"/>
    <x v="0"/>
    <s v="Fortalecer la Vigilancia."/>
    <x v="0"/>
    <n v="5"/>
    <s v="PAI"/>
    <x v="5"/>
    <s v="ACT_150"/>
    <s v="Formular instructivo para la provisión de vacantes"/>
    <x v="4"/>
    <n v="4.4642857142857152E-4"/>
    <x v="5"/>
    <n v="1"/>
    <n v="1"/>
    <n v="1"/>
    <s v="Culminada"/>
    <n v="1"/>
    <n v="1"/>
    <n v="1"/>
    <m/>
    <m/>
    <m/>
    <m/>
    <m/>
    <m/>
    <m/>
  </r>
  <r>
    <n v="58"/>
    <s v="OE1;PR_10;ACT_150"/>
    <x v="0"/>
    <s v="Fortalecer la Vigilancia."/>
    <x v="0"/>
    <n v="5"/>
    <s v="PAI"/>
    <x v="5"/>
    <s v="ACT_150"/>
    <s v="Formular instructivo para la provisión de vacantes"/>
    <x v="4"/>
    <n v="4.4642857142857152E-4"/>
    <x v="6"/>
    <n v="0"/>
    <n v="0"/>
    <n v="0"/>
    <s v="Por Ejecutar"/>
    <n v="1"/>
    <n v="1"/>
    <n v="1"/>
    <m/>
    <m/>
    <m/>
    <m/>
    <m/>
    <m/>
    <m/>
  </r>
  <r>
    <n v="58"/>
    <s v="OE1;PR_10;ACT_150"/>
    <x v="0"/>
    <s v="Fortalecer la Vigilancia."/>
    <x v="0"/>
    <n v="5"/>
    <s v="PAI"/>
    <x v="5"/>
    <s v="ACT_150"/>
    <s v="Formular instructivo para la provisión de vacantes"/>
    <x v="4"/>
    <n v="4.4642857142857152E-4"/>
    <x v="7"/>
    <n v="0"/>
    <n v="0"/>
    <n v="0"/>
    <s v="Por Ejecutar"/>
    <n v="1"/>
    <n v="1"/>
    <n v="1"/>
    <m/>
    <m/>
    <m/>
    <m/>
    <m/>
    <m/>
    <m/>
  </r>
  <r>
    <n v="58"/>
    <s v="OE1;PR_10;ACT_150"/>
    <x v="0"/>
    <s v="Fortalecer la Vigilancia."/>
    <x v="0"/>
    <n v="5"/>
    <s v="PAI"/>
    <x v="5"/>
    <s v="ACT_150"/>
    <s v="Formular instructivo para la provisión de vacantes"/>
    <x v="4"/>
    <n v="4.4642857142857152E-4"/>
    <x v="8"/>
    <n v="1"/>
    <n v="0"/>
    <n v="0"/>
    <s v="Por Ejecutar"/>
    <n v="2"/>
    <n v="1"/>
    <n v="0.5"/>
    <m/>
    <m/>
    <m/>
    <m/>
    <m/>
    <m/>
    <m/>
  </r>
  <r>
    <n v="58"/>
    <s v="OE1;PR_10;ACT_150"/>
    <x v="0"/>
    <s v="Fortalecer la Vigilancia."/>
    <x v="0"/>
    <n v="5"/>
    <s v="PAI"/>
    <x v="5"/>
    <s v="ACT_150"/>
    <s v="Formular instructivo para la provisión de vacantes"/>
    <x v="4"/>
    <n v="4.4642857142857152E-4"/>
    <x v="9"/>
    <n v="0"/>
    <n v="0"/>
    <n v="0"/>
    <s v="Por Ejecutar"/>
    <n v="2"/>
    <n v="1"/>
    <n v="0.5"/>
    <m/>
    <m/>
    <m/>
    <m/>
    <m/>
    <m/>
    <m/>
  </r>
  <r>
    <n v="58"/>
    <s v="OE1;PR_10;ACT_150"/>
    <x v="0"/>
    <s v="Fortalecer la Vigilancia."/>
    <x v="0"/>
    <n v="5"/>
    <s v="PAI"/>
    <x v="5"/>
    <s v="ACT_150"/>
    <s v="Formular instructivo para la provisión de vacantes"/>
    <x v="4"/>
    <n v="4.4642857142857152E-4"/>
    <x v="10"/>
    <n v="0"/>
    <n v="0"/>
    <n v="0"/>
    <s v="Por Ejecutar"/>
    <n v="2"/>
    <n v="1"/>
    <n v="0.5"/>
    <m/>
    <m/>
    <m/>
    <m/>
    <m/>
    <m/>
    <m/>
  </r>
  <r>
    <n v="58"/>
    <s v="OE1;PR_10;ACT_150"/>
    <x v="0"/>
    <s v="Fortalecer la Vigilancia."/>
    <x v="0"/>
    <n v="5"/>
    <s v="PAI"/>
    <x v="5"/>
    <s v="ACT_150"/>
    <s v="Formular instructivo para la provisión de vacantes"/>
    <x v="4"/>
    <n v="4.4642857142857152E-4"/>
    <x v="11"/>
    <n v="0"/>
    <n v="0"/>
    <n v="0"/>
    <s v="Por Ejecutar"/>
    <n v="2"/>
    <n v="1"/>
    <n v="0.5"/>
    <m/>
    <m/>
    <m/>
    <m/>
    <m/>
    <m/>
    <m/>
  </r>
  <r>
    <n v="59"/>
    <s v="OE1;PR_10;ACT_151"/>
    <x v="0"/>
    <s v="Fortalecer la Vigilancia."/>
    <x v="0"/>
    <n v="7"/>
    <s v="PAI"/>
    <x v="5"/>
    <s v="ACT_151"/>
    <s v="Incrementar la calificación en la Matriz Estratégica de Talento Humano del DAFP. "/>
    <x v="4"/>
    <n v="4.4642857142857152E-4"/>
    <x v="0"/>
    <n v="0"/>
    <n v="0"/>
    <n v="0"/>
    <s v="Por Ejecutar"/>
    <n v="0"/>
    <n v="0"/>
    <n v="0"/>
    <n v="0.2"/>
    <n v="0.1"/>
    <n v="0.5"/>
    <m/>
    <n v="0.5"/>
    <s v="En Tramite"/>
    <n v="2.2321428571428576E-4"/>
  </r>
  <r>
    <n v="59"/>
    <s v="OE1;PR_10;ACT_151"/>
    <x v="0"/>
    <s v="Fortalecer la Vigilancia."/>
    <x v="0"/>
    <n v="7"/>
    <s v="PAI"/>
    <x v="5"/>
    <s v="ACT_151"/>
    <s v="Incrementar la calificación en la Matriz Estratégica de Talento Humano del DAFP. "/>
    <x v="4"/>
    <n v="4.4642857142857152E-4"/>
    <x v="1"/>
    <n v="0"/>
    <n v="0"/>
    <n v="0"/>
    <s v="Por Ejecutar"/>
    <n v="0"/>
    <n v="0"/>
    <n v="0"/>
    <m/>
    <m/>
    <m/>
    <m/>
    <m/>
    <m/>
    <m/>
  </r>
  <r>
    <n v="59"/>
    <s v="OE1;PR_10;ACT_151"/>
    <x v="0"/>
    <s v="Fortalecer la Vigilancia."/>
    <x v="0"/>
    <n v="7"/>
    <s v="PAI"/>
    <x v="5"/>
    <s v="ACT_151"/>
    <s v="Incrementar la calificación en la Matriz Estratégica de Talento Humano del DAFP. "/>
    <x v="4"/>
    <n v="4.4642857142857152E-4"/>
    <x v="2"/>
    <n v="0"/>
    <n v="0"/>
    <n v="0"/>
    <s v="Por Ejecutar"/>
    <n v="0"/>
    <n v="0"/>
    <n v="0"/>
    <m/>
    <m/>
    <m/>
    <m/>
    <m/>
    <m/>
    <m/>
  </r>
  <r>
    <n v="59"/>
    <s v="OE1;PR_10;ACT_151"/>
    <x v="0"/>
    <s v="Fortalecer la Vigilancia."/>
    <x v="0"/>
    <n v="7"/>
    <s v="PAI"/>
    <x v="5"/>
    <s v="ACT_151"/>
    <s v="Incrementar la calificación en la Matriz Estratégica de Talento Humano del DAFP. "/>
    <x v="4"/>
    <n v="4.4642857142857152E-4"/>
    <x v="3"/>
    <n v="0"/>
    <n v="0"/>
    <n v="0"/>
    <s v="Por Ejecutar"/>
    <n v="0"/>
    <n v="0"/>
    <n v="0"/>
    <m/>
    <m/>
    <m/>
    <m/>
    <m/>
    <m/>
    <m/>
  </r>
  <r>
    <n v="59"/>
    <s v="OE1;PR_10;ACT_151"/>
    <x v="0"/>
    <s v="Fortalecer la Vigilancia."/>
    <x v="0"/>
    <n v="7"/>
    <s v="PAI"/>
    <x v="5"/>
    <s v="ACT_151"/>
    <s v="Incrementar la calificación en la Matriz Estratégica de Talento Humano del DAFP. "/>
    <x v="4"/>
    <n v="4.4642857142857152E-4"/>
    <x v="4"/>
    <n v="0"/>
    <n v="0"/>
    <n v="0"/>
    <s v="Por Ejecutar"/>
    <n v="0"/>
    <n v="0"/>
    <n v="0"/>
    <m/>
    <m/>
    <m/>
    <m/>
    <m/>
    <m/>
    <m/>
  </r>
  <r>
    <n v="59"/>
    <s v="OE1;PR_10;ACT_151"/>
    <x v="0"/>
    <s v="Fortalecer la Vigilancia."/>
    <x v="0"/>
    <n v="7"/>
    <s v="PAI"/>
    <x v="5"/>
    <s v="ACT_151"/>
    <s v="Incrementar la calificación en la Matriz Estratégica de Talento Humano del DAFP. "/>
    <x v="4"/>
    <n v="4.4642857142857152E-4"/>
    <x v="5"/>
    <n v="0.1"/>
    <n v="0.1"/>
    <n v="1"/>
    <s v="Culminada"/>
    <n v="0.1"/>
    <n v="0.1"/>
    <n v="1"/>
    <m/>
    <m/>
    <m/>
    <m/>
    <m/>
    <m/>
    <m/>
  </r>
  <r>
    <n v="59"/>
    <s v="OE1;PR_10;ACT_151"/>
    <x v="0"/>
    <s v="Fortalecer la Vigilancia."/>
    <x v="0"/>
    <n v="7"/>
    <s v="PAI"/>
    <x v="5"/>
    <s v="ACT_151"/>
    <s v="Incrementar la calificación en la Matriz Estratégica de Talento Humano del DAFP. "/>
    <x v="4"/>
    <n v="4.4642857142857152E-4"/>
    <x v="6"/>
    <n v="0"/>
    <n v="0"/>
    <n v="0"/>
    <s v="Por Ejecutar"/>
    <n v="0.1"/>
    <n v="0.1"/>
    <n v="1"/>
    <m/>
    <m/>
    <m/>
    <m/>
    <m/>
    <m/>
    <m/>
  </r>
  <r>
    <n v="59"/>
    <s v="OE1;PR_10;ACT_151"/>
    <x v="0"/>
    <s v="Fortalecer la Vigilancia."/>
    <x v="0"/>
    <n v="7"/>
    <s v="PAI"/>
    <x v="5"/>
    <s v="ACT_151"/>
    <s v="Incrementar la calificación en la Matriz Estratégica de Talento Humano del DAFP. "/>
    <x v="4"/>
    <n v="4.4642857142857152E-4"/>
    <x v="7"/>
    <n v="0"/>
    <n v="0"/>
    <n v="0"/>
    <s v="Por Ejecutar"/>
    <n v="0.1"/>
    <n v="0.1"/>
    <n v="1"/>
    <m/>
    <m/>
    <m/>
    <m/>
    <m/>
    <m/>
    <m/>
  </r>
  <r>
    <n v="59"/>
    <s v="OE1;PR_10;ACT_151"/>
    <x v="0"/>
    <s v="Fortalecer la Vigilancia."/>
    <x v="0"/>
    <n v="7"/>
    <s v="PAI"/>
    <x v="5"/>
    <s v="ACT_151"/>
    <s v="Incrementar la calificación en la Matriz Estratégica de Talento Humano del DAFP. "/>
    <x v="4"/>
    <n v="4.4642857142857152E-4"/>
    <x v="8"/>
    <n v="0"/>
    <n v="0"/>
    <n v="0"/>
    <s v="Por Ejecutar"/>
    <n v="0.1"/>
    <n v="0.1"/>
    <n v="1"/>
    <m/>
    <m/>
    <m/>
    <m/>
    <m/>
    <m/>
    <m/>
  </r>
  <r>
    <n v="59"/>
    <s v="OE1;PR_10;ACT_151"/>
    <x v="0"/>
    <s v="Fortalecer la Vigilancia."/>
    <x v="0"/>
    <n v="7"/>
    <s v="PAI"/>
    <x v="5"/>
    <s v="ACT_151"/>
    <s v="Incrementar la calificación en la Matriz Estratégica de Talento Humano del DAFP. "/>
    <x v="4"/>
    <n v="4.4642857142857152E-4"/>
    <x v="9"/>
    <n v="0"/>
    <n v="0"/>
    <n v="0"/>
    <s v="Por Ejecutar"/>
    <n v="0.1"/>
    <n v="0.1"/>
    <n v="1"/>
    <m/>
    <m/>
    <m/>
    <m/>
    <m/>
    <m/>
    <m/>
  </r>
  <r>
    <n v="59"/>
    <s v="OE1;PR_10;ACT_151"/>
    <x v="0"/>
    <s v="Fortalecer la Vigilancia."/>
    <x v="0"/>
    <n v="7"/>
    <s v="PAI"/>
    <x v="5"/>
    <s v="ACT_151"/>
    <s v="Incrementar la calificación en la Matriz Estratégica de Talento Humano del DAFP. "/>
    <x v="4"/>
    <n v="4.4642857142857152E-4"/>
    <x v="10"/>
    <n v="0"/>
    <n v="0"/>
    <n v="0"/>
    <s v="Por Ejecutar"/>
    <n v="0.1"/>
    <n v="0.1"/>
    <n v="1"/>
    <m/>
    <m/>
    <m/>
    <m/>
    <m/>
    <m/>
    <m/>
  </r>
  <r>
    <n v="59"/>
    <s v="OE1;PR_10;ACT_151"/>
    <x v="0"/>
    <s v="Fortalecer la Vigilancia."/>
    <x v="0"/>
    <n v="7"/>
    <s v="PAI"/>
    <x v="5"/>
    <s v="ACT_151"/>
    <s v="Incrementar la calificación en la Matriz Estratégica de Talento Humano del DAFP. "/>
    <x v="4"/>
    <n v="4.4642857142857152E-4"/>
    <x v="11"/>
    <n v="0.1"/>
    <n v="0"/>
    <n v="0"/>
    <s v="Por Ejecutar"/>
    <n v="0.2"/>
    <n v="0.1"/>
    <n v="0.5"/>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374"/>
    <n v="374"/>
    <n v="1"/>
    <s v="Culminada"/>
    <n v="374"/>
    <n v="374"/>
    <n v="1"/>
    <n v="3089"/>
    <n v="3089"/>
    <n v="1"/>
    <m/>
    <n v="0"/>
    <s v="Culminada"/>
    <n v="4.4642857142857152E-4"/>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1271"/>
    <n v="1271"/>
    <n v="1"/>
    <s v="Culminada"/>
    <n v="1645"/>
    <n v="1645"/>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774"/>
    <n v="774"/>
    <n v="1"/>
    <s v="Culminada"/>
    <n v="2419"/>
    <n v="241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670"/>
    <n v="670"/>
    <n v="1"/>
    <s v="Culminada"/>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3089"/>
    <n v="3089"/>
    <n v="1"/>
    <m/>
    <m/>
    <m/>
    <m/>
    <m/>
    <m/>
    <m/>
  </r>
  <r>
    <n v="60"/>
    <s v="OE1;PR_10;ACT_152"/>
    <x v="0"/>
    <s v="Fortalecer la Vigilancia."/>
    <x v="0"/>
    <n v="2"/>
    <s v="PAI"/>
    <x v="0"/>
    <s v="ACT_15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3089"/>
    <n v="3089"/>
    <n v="1"/>
    <m/>
    <m/>
    <m/>
    <m/>
    <m/>
    <m/>
    <m/>
  </r>
  <r>
    <n v="61"/>
    <s v="OE1;PR_10;ACT_186"/>
    <x v="0"/>
    <s v="Fortalecer la Vigilancia."/>
    <x v="0"/>
    <n v="2"/>
    <s v="PAI"/>
    <x v="0"/>
    <s v="ACT_186"/>
    <s v="Implementar Modelo Integrado de Planeción y Gestión - Mipg en cada una de sus 7 dimensiones según corresponda"/>
    <x v="4"/>
    <n v="4.4642857142857152E-4"/>
    <x v="0"/>
    <n v="2"/>
    <n v="2"/>
    <n v="1"/>
    <s v="Culminada"/>
    <n v="2"/>
    <n v="2"/>
    <n v="1"/>
    <n v="16"/>
    <n v="16"/>
    <n v="1"/>
    <m/>
    <n v="0"/>
    <s v="Culminada"/>
    <n v="4.4642857142857152E-4"/>
  </r>
  <r>
    <n v="61"/>
    <s v="OE1;PR_10;ACT_186"/>
    <x v="0"/>
    <s v="Fortalecer la Vigilancia."/>
    <x v="0"/>
    <n v="2"/>
    <s v="PAI"/>
    <x v="0"/>
    <s v="ACT_186"/>
    <s v="Implementar Modelo Integrado de Planeción y Gestión - Mipg en cada una de sus 7 dimensiones según corresponda"/>
    <x v="4"/>
    <n v="4.4642857142857152E-4"/>
    <x v="1"/>
    <n v="2"/>
    <n v="2"/>
    <n v="1"/>
    <s v="Culminada"/>
    <n v="4"/>
    <n v="4"/>
    <n v="1"/>
    <m/>
    <m/>
    <m/>
    <m/>
    <m/>
    <m/>
    <m/>
  </r>
  <r>
    <n v="61"/>
    <s v="OE1;PR_10;ACT_186"/>
    <x v="0"/>
    <s v="Fortalecer la Vigilancia."/>
    <x v="0"/>
    <n v="2"/>
    <s v="PAI"/>
    <x v="0"/>
    <s v="ACT_186"/>
    <s v="Implementar Modelo Integrado de Planeción y Gestión - Mipg en cada una de sus 7 dimensiones según corresponda"/>
    <x v="4"/>
    <n v="4.4642857142857152E-4"/>
    <x v="2"/>
    <n v="4"/>
    <n v="4"/>
    <n v="1"/>
    <s v="Culminada"/>
    <n v="8"/>
    <n v="8"/>
    <n v="1"/>
    <m/>
    <m/>
    <m/>
    <m/>
    <m/>
    <m/>
    <m/>
  </r>
  <r>
    <n v="61"/>
    <s v="OE1;PR_10;ACT_186"/>
    <x v="0"/>
    <s v="Fortalecer la Vigilancia."/>
    <x v="0"/>
    <n v="2"/>
    <s v="PAI"/>
    <x v="0"/>
    <s v="ACT_186"/>
    <s v="Implementar Modelo Integrado de Planeción y Gestión - Mipg en cada una de sus 7 dimensiones según corresponda"/>
    <x v="4"/>
    <n v="4.4642857142857152E-4"/>
    <x v="3"/>
    <n v="3"/>
    <n v="3"/>
    <n v="1"/>
    <s v="Culminada"/>
    <n v="11"/>
    <n v="11"/>
    <n v="1"/>
    <m/>
    <m/>
    <m/>
    <m/>
    <m/>
    <m/>
    <m/>
  </r>
  <r>
    <n v="61"/>
    <s v="OE1;PR_10;ACT_186"/>
    <x v="0"/>
    <s v="Fortalecer la Vigilancia."/>
    <x v="0"/>
    <n v="2"/>
    <s v="PAI"/>
    <x v="0"/>
    <s v="ACT_186"/>
    <s v="Implementar Modelo Integrado de Planeción y Gestión - Mipg en cada una de sus 7 dimensiones según corresponda"/>
    <x v="4"/>
    <n v="4.4642857142857152E-4"/>
    <x v="4"/>
    <n v="0"/>
    <n v="0"/>
    <n v="0"/>
    <s v="Por Ejecutar"/>
    <n v="11"/>
    <n v="11"/>
    <n v="1"/>
    <m/>
    <m/>
    <m/>
    <m/>
    <m/>
    <m/>
    <m/>
  </r>
  <r>
    <n v="61"/>
    <s v="OE1;PR_10;ACT_186"/>
    <x v="0"/>
    <s v="Fortalecer la Vigilancia."/>
    <x v="0"/>
    <n v="2"/>
    <s v="PAI"/>
    <x v="0"/>
    <s v="ACT_186"/>
    <s v="Implementar Modelo Integrado de Planeción y Gestión - Mipg en cada una de sus 7 dimensiones según corresponda"/>
    <x v="4"/>
    <n v="4.4642857142857152E-4"/>
    <x v="5"/>
    <n v="5"/>
    <n v="5"/>
    <n v="1"/>
    <s v="Culminada"/>
    <n v="16"/>
    <n v="16"/>
    <n v="1"/>
    <m/>
    <m/>
    <m/>
    <m/>
    <m/>
    <m/>
    <m/>
  </r>
  <r>
    <n v="61"/>
    <s v="OE1;PR_10;ACT_186"/>
    <x v="0"/>
    <s v="Fortalecer la Vigilancia."/>
    <x v="0"/>
    <n v="2"/>
    <s v="PAI"/>
    <x v="0"/>
    <s v="ACT_186"/>
    <s v="Implementar Modelo Integrado de Planeción y Gestión - Mipg en cada una de sus 7 dimensiones según corresponda"/>
    <x v="4"/>
    <n v="4.4642857142857152E-4"/>
    <x v="6"/>
    <n v="0"/>
    <n v="0"/>
    <n v="0"/>
    <s v="Por Ejecutar"/>
    <n v="16"/>
    <n v="16"/>
    <n v="1"/>
    <m/>
    <m/>
    <m/>
    <m/>
    <m/>
    <m/>
    <m/>
  </r>
  <r>
    <n v="61"/>
    <s v="OE1;PR_10;ACT_186"/>
    <x v="0"/>
    <s v="Fortalecer la Vigilancia."/>
    <x v="0"/>
    <n v="2"/>
    <s v="PAI"/>
    <x v="0"/>
    <s v="ACT_186"/>
    <s v="Implementar Modelo Integrado de Planeción y Gestión - Mipg en cada una de sus 7 dimensiones según corresponda"/>
    <x v="4"/>
    <n v="4.4642857142857152E-4"/>
    <x v="7"/>
    <n v="0"/>
    <n v="0"/>
    <n v="0"/>
    <s v="Por Ejecutar"/>
    <n v="16"/>
    <n v="16"/>
    <n v="1"/>
    <m/>
    <m/>
    <m/>
    <m/>
    <m/>
    <m/>
    <m/>
  </r>
  <r>
    <n v="61"/>
    <s v="OE1;PR_10;ACT_186"/>
    <x v="0"/>
    <s v="Fortalecer la Vigilancia."/>
    <x v="0"/>
    <n v="2"/>
    <s v="PAI"/>
    <x v="0"/>
    <s v="ACT_186"/>
    <s v="Implementar Modelo Integrado de Planeción y Gestión - Mipg en cada una de sus 7 dimensiones según corresponda"/>
    <x v="4"/>
    <n v="4.4642857142857152E-4"/>
    <x v="8"/>
    <n v="0"/>
    <n v="0"/>
    <n v="0"/>
    <s v="Por Ejecutar"/>
    <n v="16"/>
    <n v="16"/>
    <n v="1"/>
    <m/>
    <m/>
    <m/>
    <m/>
    <m/>
    <m/>
    <m/>
  </r>
  <r>
    <n v="61"/>
    <s v="OE1;PR_10;ACT_186"/>
    <x v="0"/>
    <s v="Fortalecer la Vigilancia."/>
    <x v="0"/>
    <n v="2"/>
    <s v="PAI"/>
    <x v="0"/>
    <s v="ACT_186"/>
    <s v="Implementar Modelo Integrado de Planeción y Gestión - Mipg en cada una de sus 7 dimensiones según corresponda"/>
    <x v="4"/>
    <n v="4.4642857142857152E-4"/>
    <x v="9"/>
    <n v="0"/>
    <n v="0"/>
    <n v="0"/>
    <s v="Por Ejecutar"/>
    <n v="16"/>
    <n v="16"/>
    <n v="1"/>
    <m/>
    <m/>
    <m/>
    <m/>
    <m/>
    <m/>
    <m/>
  </r>
  <r>
    <n v="61"/>
    <s v="OE1;PR_10;ACT_186"/>
    <x v="0"/>
    <s v="Fortalecer la Vigilancia."/>
    <x v="0"/>
    <n v="2"/>
    <s v="PAI"/>
    <x v="0"/>
    <s v="ACT_186"/>
    <s v="Implementar Modelo Integrado de Planeción y Gestión - Mipg en cada una de sus 7 dimensiones según corresponda"/>
    <x v="4"/>
    <n v="4.4642857142857152E-4"/>
    <x v="10"/>
    <n v="0"/>
    <n v="0"/>
    <n v="0"/>
    <s v="Por Ejecutar"/>
    <n v="16"/>
    <n v="16"/>
    <n v="1"/>
    <m/>
    <m/>
    <m/>
    <m/>
    <m/>
    <m/>
    <m/>
  </r>
  <r>
    <n v="61"/>
    <s v="OE1;PR_10;ACT_186"/>
    <x v="0"/>
    <s v="Fortalecer la Vigilancia."/>
    <x v="0"/>
    <n v="2"/>
    <s v="PAI"/>
    <x v="0"/>
    <s v="ACT_186"/>
    <s v="Implementar Modelo Integrado de Planeción y Gestión - Mipg en cada una de sus 7 dimensiones según corresponda"/>
    <x v="4"/>
    <n v="4.4642857142857152E-4"/>
    <x v="11"/>
    <n v="0"/>
    <n v="0"/>
    <n v="0"/>
    <s v="Por Ejecutar"/>
    <n v="16"/>
    <n v="16"/>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0"/>
    <n v="0"/>
    <n v="0"/>
    <n v="0"/>
    <s v="Por Ejecutar"/>
    <n v="0"/>
    <n v="0"/>
    <n v="0"/>
    <n v="1"/>
    <n v="1"/>
    <n v="1"/>
    <m/>
    <n v="0"/>
    <s v="Culminada"/>
    <n v="4.4642857142857152E-4"/>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1"/>
    <n v="0"/>
    <n v="0"/>
    <n v="0"/>
    <s v="Por Ejecutar"/>
    <n v="0"/>
    <n v="0"/>
    <n v="0"/>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2"/>
    <n v="0"/>
    <n v="0"/>
    <n v="0"/>
    <s v="Por Ejecutar"/>
    <n v="0"/>
    <n v="0"/>
    <n v="0"/>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3"/>
    <n v="0"/>
    <n v="0"/>
    <n v="0"/>
    <s v="Por Ejecutar"/>
    <n v="0"/>
    <n v="0"/>
    <n v="0"/>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4"/>
    <n v="0"/>
    <n v="0"/>
    <n v="0"/>
    <s v="Por Ejecutar"/>
    <n v="0"/>
    <n v="0"/>
    <n v="0"/>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5"/>
    <n v="1"/>
    <n v="1"/>
    <n v="1"/>
    <s v="Culminada"/>
    <n v="1"/>
    <n v="1"/>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6"/>
    <n v="0"/>
    <n v="0"/>
    <n v="0"/>
    <s v="Por Ejecutar"/>
    <n v="1"/>
    <n v="1"/>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7"/>
    <n v="0"/>
    <n v="0"/>
    <n v="0"/>
    <s v="Por Ejecutar"/>
    <n v="1"/>
    <n v="1"/>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8"/>
    <n v="0"/>
    <n v="0"/>
    <n v="0"/>
    <s v="Por Ejecutar"/>
    <n v="1"/>
    <n v="1"/>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9"/>
    <n v="0"/>
    <n v="0"/>
    <n v="0"/>
    <s v="Por Ejecutar"/>
    <n v="1"/>
    <n v="1"/>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10"/>
    <n v="0"/>
    <n v="0"/>
    <n v="0"/>
    <s v="Por Ejecutar"/>
    <n v="1"/>
    <n v="1"/>
    <n v="1"/>
    <m/>
    <m/>
    <m/>
    <m/>
    <m/>
    <m/>
    <m/>
  </r>
  <r>
    <n v="62"/>
    <s v="OE1;PR_10;ACT_154"/>
    <x v="0"/>
    <s v="Fortalecer la Vigilancia."/>
    <x v="0"/>
    <n v="2"/>
    <s v="PAI"/>
    <x v="0"/>
    <s v="ACT_154"/>
    <s v="Elaborar un documento para unificar  criterios que afectan la respuesta al ciudadano  en los diferentes canales de  atención (Presencial, Telefónico, Correo y PQRS) Si va homologado en la cadena de valor, se debe incorporar como parte del Sistema de Gestión de Calidad"/>
    <x v="4"/>
    <n v="4.4642857142857152E-4"/>
    <x v="11"/>
    <n v="0"/>
    <n v="0"/>
    <n v="0"/>
    <s v="Por Ejecutar"/>
    <n v="1"/>
    <n v="1"/>
    <n v="1"/>
    <m/>
    <m/>
    <m/>
    <m/>
    <m/>
    <m/>
    <m/>
  </r>
  <r>
    <n v="63"/>
    <s v="OE1;PR_10;ACT_155"/>
    <x v="0"/>
    <s v="Fortalecer la Vigilancia."/>
    <x v="0"/>
    <n v="2"/>
    <s v="PAI"/>
    <x v="0"/>
    <s v="ACT_155"/>
    <s v="Elaborar un protocolo de Atención al Ciudadano ."/>
    <x v="4"/>
    <n v="4.4642857142857152E-4"/>
    <x v="0"/>
    <n v="0"/>
    <n v="0"/>
    <n v="0"/>
    <s v="Por Ejecutar"/>
    <n v="0"/>
    <n v="0"/>
    <n v="0"/>
    <n v="1"/>
    <n v="0"/>
    <n v="0"/>
    <m/>
    <n v="1"/>
    <s v="Por Ejecutar"/>
    <n v="0"/>
  </r>
  <r>
    <n v="63"/>
    <s v="OE1;PR_10;ACT_155"/>
    <x v="0"/>
    <s v="Fortalecer la Vigilancia."/>
    <x v="0"/>
    <n v="2"/>
    <s v="PAI"/>
    <x v="0"/>
    <s v="ACT_155"/>
    <s v="Elaborar un protocolo de Atención al Ciudadano ."/>
    <x v="4"/>
    <n v="4.4642857142857152E-4"/>
    <x v="1"/>
    <n v="0"/>
    <n v="0"/>
    <n v="0"/>
    <s v="Por Ejecutar"/>
    <n v="0"/>
    <n v="0"/>
    <n v="0"/>
    <m/>
    <m/>
    <m/>
    <m/>
    <m/>
    <m/>
    <m/>
  </r>
  <r>
    <n v="63"/>
    <s v="OE1;PR_10;ACT_155"/>
    <x v="0"/>
    <s v="Fortalecer la Vigilancia."/>
    <x v="0"/>
    <n v="2"/>
    <s v="PAI"/>
    <x v="0"/>
    <s v="ACT_155"/>
    <s v="Elaborar un protocolo de Atención al Ciudadano ."/>
    <x v="4"/>
    <n v="4.4642857142857152E-4"/>
    <x v="2"/>
    <n v="0"/>
    <n v="0"/>
    <n v="0"/>
    <s v="Por Ejecutar"/>
    <n v="0"/>
    <n v="0"/>
    <n v="0"/>
    <m/>
    <m/>
    <m/>
    <m/>
    <m/>
    <m/>
    <m/>
  </r>
  <r>
    <n v="63"/>
    <s v="OE1;PR_10;ACT_155"/>
    <x v="0"/>
    <s v="Fortalecer la Vigilancia."/>
    <x v="0"/>
    <n v="2"/>
    <s v="PAI"/>
    <x v="0"/>
    <s v="ACT_155"/>
    <s v="Elaborar un protocolo de Atención al Ciudadano ."/>
    <x v="4"/>
    <n v="4.4642857142857152E-4"/>
    <x v="3"/>
    <n v="0"/>
    <n v="0"/>
    <n v="0"/>
    <s v="Por Ejecutar"/>
    <n v="0"/>
    <n v="0"/>
    <n v="0"/>
    <m/>
    <m/>
    <m/>
    <m/>
    <m/>
    <m/>
    <m/>
  </r>
  <r>
    <n v="63"/>
    <s v="OE1;PR_10;ACT_155"/>
    <x v="0"/>
    <s v="Fortalecer la Vigilancia."/>
    <x v="0"/>
    <n v="2"/>
    <s v="PAI"/>
    <x v="0"/>
    <s v="ACT_155"/>
    <s v="Elaborar un protocolo de Atención al Ciudadano ."/>
    <x v="4"/>
    <n v="4.4642857142857152E-4"/>
    <x v="4"/>
    <n v="0"/>
    <n v="0"/>
    <n v="0"/>
    <s v="Por Ejecutar"/>
    <n v="0"/>
    <n v="0"/>
    <n v="0"/>
    <m/>
    <m/>
    <m/>
    <m/>
    <m/>
    <m/>
    <m/>
  </r>
  <r>
    <n v="63"/>
    <s v="OE1;PR_10;ACT_155"/>
    <x v="0"/>
    <s v="Fortalecer la Vigilancia."/>
    <x v="0"/>
    <n v="2"/>
    <s v="PAI"/>
    <x v="0"/>
    <s v="ACT_155"/>
    <s v="Elaborar un protocolo de Atención al Ciudadano ."/>
    <x v="4"/>
    <n v="4.4642857142857152E-4"/>
    <x v="5"/>
    <n v="0"/>
    <n v="0"/>
    <n v="0"/>
    <s v="Por Ejecutar"/>
    <n v="0"/>
    <n v="0"/>
    <n v="0"/>
    <m/>
    <m/>
    <m/>
    <m/>
    <m/>
    <m/>
    <m/>
  </r>
  <r>
    <n v="63"/>
    <s v="OE1;PR_10;ACT_155"/>
    <x v="0"/>
    <s v="Fortalecer la Vigilancia."/>
    <x v="0"/>
    <n v="2"/>
    <s v="PAI"/>
    <x v="0"/>
    <s v="ACT_155"/>
    <s v="Elaborar un protocolo de Atención al Ciudadano ."/>
    <x v="4"/>
    <n v="4.4642857142857152E-4"/>
    <x v="6"/>
    <n v="0"/>
    <n v="0"/>
    <n v="0"/>
    <s v="Por Ejecutar"/>
    <n v="0"/>
    <n v="0"/>
    <n v="0"/>
    <m/>
    <m/>
    <m/>
    <m/>
    <m/>
    <m/>
    <m/>
  </r>
  <r>
    <n v="63"/>
    <s v="OE1;PR_10;ACT_155"/>
    <x v="0"/>
    <s v="Fortalecer la Vigilancia."/>
    <x v="0"/>
    <n v="2"/>
    <s v="PAI"/>
    <x v="0"/>
    <s v="ACT_155"/>
    <s v="Elaborar un protocolo de Atención al Ciudadano ."/>
    <x v="4"/>
    <n v="4.4642857142857152E-4"/>
    <x v="7"/>
    <n v="0"/>
    <n v="0"/>
    <n v="0"/>
    <s v="Por Ejecutar"/>
    <n v="0"/>
    <n v="0"/>
    <n v="0"/>
    <m/>
    <m/>
    <m/>
    <m/>
    <m/>
    <m/>
    <m/>
  </r>
  <r>
    <n v="63"/>
    <s v="OE1;PR_10;ACT_155"/>
    <x v="0"/>
    <s v="Fortalecer la Vigilancia."/>
    <x v="0"/>
    <n v="2"/>
    <s v="PAI"/>
    <x v="0"/>
    <s v="ACT_155"/>
    <s v="Elaborar un protocolo de Atención al Ciudadano ."/>
    <x v="4"/>
    <n v="4.4642857142857152E-4"/>
    <x v="8"/>
    <n v="0"/>
    <n v="0"/>
    <n v="0"/>
    <s v="Por Ejecutar"/>
    <n v="0"/>
    <n v="0"/>
    <n v="0"/>
    <m/>
    <m/>
    <m/>
    <m/>
    <m/>
    <m/>
    <m/>
  </r>
  <r>
    <n v="63"/>
    <s v="OE1;PR_10;ACT_155"/>
    <x v="0"/>
    <s v="Fortalecer la Vigilancia."/>
    <x v="0"/>
    <n v="2"/>
    <s v="PAI"/>
    <x v="0"/>
    <s v="ACT_155"/>
    <s v="Elaborar un protocolo de Atención al Ciudadano ."/>
    <x v="4"/>
    <n v="4.4642857142857152E-4"/>
    <x v="9"/>
    <n v="0"/>
    <n v="0"/>
    <n v="0"/>
    <s v="Por Ejecutar"/>
    <n v="0"/>
    <n v="0"/>
    <n v="0"/>
    <m/>
    <m/>
    <m/>
    <m/>
    <m/>
    <m/>
    <m/>
  </r>
  <r>
    <n v="63"/>
    <s v="OE1;PR_10;ACT_155"/>
    <x v="0"/>
    <s v="Fortalecer la Vigilancia."/>
    <x v="0"/>
    <n v="2"/>
    <s v="PAI"/>
    <x v="0"/>
    <s v="ACT_155"/>
    <s v="Elaborar un protocolo de Atención al Ciudadano ."/>
    <x v="4"/>
    <n v="4.4642857142857152E-4"/>
    <x v="10"/>
    <n v="0"/>
    <n v="0"/>
    <n v="0"/>
    <s v="Por Ejecutar"/>
    <n v="0"/>
    <n v="0"/>
    <n v="0"/>
    <m/>
    <m/>
    <m/>
    <m/>
    <m/>
    <m/>
    <m/>
  </r>
  <r>
    <n v="63"/>
    <s v="OE1;PR_10;ACT_155"/>
    <x v="0"/>
    <s v="Fortalecer la Vigilancia."/>
    <x v="0"/>
    <n v="2"/>
    <s v="PAI"/>
    <x v="0"/>
    <s v="ACT_155"/>
    <s v="Elaborar un protocolo de Atención al Ciudadano ."/>
    <x v="4"/>
    <n v="4.4642857142857152E-4"/>
    <x v="11"/>
    <n v="1"/>
    <n v="0"/>
    <n v="0"/>
    <s v="Por Ejecutar"/>
    <n v="1"/>
    <n v="0"/>
    <n v="0"/>
    <m/>
    <m/>
    <m/>
    <m/>
    <m/>
    <m/>
    <m/>
  </r>
  <r>
    <n v="64"/>
    <s v="OE1;PR_10;ACT_156"/>
    <x v="0"/>
    <s v="Fortalecer la Vigilancia."/>
    <x v="0"/>
    <n v="2"/>
    <s v="PAI"/>
    <x v="0"/>
    <s v="ACT_156"/>
    <s v="Brindar atención al Ciudadano  de manera presencial"/>
    <x v="4"/>
    <n v="4.4642857142857152E-4"/>
    <x v="0"/>
    <n v="844"/>
    <n v="810"/>
    <n v="0.95971563981042651"/>
    <s v="Gestionado"/>
    <n v="844"/>
    <n v="810"/>
    <n v="0.95971563981042651"/>
    <n v="3926"/>
    <n v="3775"/>
    <n v="0.96153846153846156"/>
    <m/>
    <n v="3.8461538461538436E-2"/>
    <s v="Culminada"/>
    <n v="4.2925824175824186E-4"/>
  </r>
  <r>
    <n v="64"/>
    <s v="OE1;PR_10;ACT_156"/>
    <x v="0"/>
    <s v="Fortalecer la Vigilancia."/>
    <x v="0"/>
    <n v="2"/>
    <s v="PAI"/>
    <x v="0"/>
    <s v="ACT_156"/>
    <s v="Brindar atención al Ciudadano  de manera presencial"/>
    <x v="4"/>
    <n v="4.4642857142857152E-4"/>
    <x v="1"/>
    <n v="793"/>
    <n v="753"/>
    <n v="0.94955863808322827"/>
    <s v="Gestionado"/>
    <n v="1637"/>
    <n v="1563"/>
    <n v="0.95479535736102628"/>
    <m/>
    <m/>
    <m/>
    <m/>
    <m/>
    <m/>
    <m/>
  </r>
  <r>
    <n v="64"/>
    <s v="OE1;PR_10;ACT_156"/>
    <x v="0"/>
    <s v="Fortalecer la Vigilancia."/>
    <x v="0"/>
    <n v="2"/>
    <s v="PAI"/>
    <x v="0"/>
    <s v="ACT_156"/>
    <s v="Brindar atención al Ciudadano  de manera presencial"/>
    <x v="4"/>
    <n v="4.4642857142857152E-4"/>
    <x v="2"/>
    <n v="856"/>
    <n v="829"/>
    <n v="0.96845794392523366"/>
    <s v="Culminada"/>
    <n v="2493"/>
    <n v="2392"/>
    <n v="0.95948656237464902"/>
    <m/>
    <m/>
    <m/>
    <m/>
    <m/>
    <m/>
    <m/>
  </r>
  <r>
    <n v="64"/>
    <s v="OE1;PR_10;ACT_156"/>
    <x v="0"/>
    <s v="Fortalecer la Vigilancia."/>
    <x v="0"/>
    <n v="2"/>
    <s v="PAI"/>
    <x v="0"/>
    <s v="ACT_156"/>
    <s v="Brindar atención al Ciudadano  de manera presencial"/>
    <x v="4"/>
    <n v="4.4642857142857152E-4"/>
    <x v="3"/>
    <n v="793"/>
    <n v="761"/>
    <n v="0.95964691046658257"/>
    <s v="Gestionado"/>
    <n v="3286"/>
    <n v="3153"/>
    <n v="0.95952525867315885"/>
    <m/>
    <m/>
    <m/>
    <m/>
    <m/>
    <m/>
    <m/>
  </r>
  <r>
    <n v="64"/>
    <s v="OE1;PR_10;ACT_156"/>
    <x v="0"/>
    <s v="Fortalecer la Vigilancia."/>
    <x v="0"/>
    <n v="2"/>
    <s v="PAI"/>
    <x v="0"/>
    <s v="ACT_156"/>
    <s v="Brindar atención al Ciudadano  de manera presencial"/>
    <x v="4"/>
    <n v="4.4642857142857152E-4"/>
    <x v="4"/>
    <n v="0"/>
    <n v="0"/>
    <n v="0"/>
    <s v="Por Ejecutar"/>
    <n v="3286"/>
    <n v="3153"/>
    <n v="0.95952525867315885"/>
    <m/>
    <m/>
    <m/>
    <m/>
    <m/>
    <m/>
    <m/>
  </r>
  <r>
    <n v="64"/>
    <s v="OE1;PR_10;ACT_156"/>
    <x v="0"/>
    <s v="Fortalecer la Vigilancia."/>
    <x v="0"/>
    <n v="2"/>
    <s v="PAI"/>
    <x v="0"/>
    <s v="ACT_156"/>
    <s v="Brindar atención al Ciudadano  de manera presencial"/>
    <x v="4"/>
    <n v="4.4642857142857152E-4"/>
    <x v="5"/>
    <n v="640"/>
    <n v="622"/>
    <n v="0.97187500000000004"/>
    <s v="Culminada"/>
    <n v="3926"/>
    <n v="3775"/>
    <n v="0.96153846153846156"/>
    <m/>
    <m/>
    <m/>
    <m/>
    <m/>
    <m/>
    <m/>
  </r>
  <r>
    <n v="64"/>
    <s v="OE1;PR_10;ACT_156"/>
    <x v="0"/>
    <s v="Fortalecer la Vigilancia."/>
    <x v="0"/>
    <n v="2"/>
    <s v="PAI"/>
    <x v="0"/>
    <s v="ACT_156"/>
    <s v="Brindar atención al Ciudadano  de manera presencial"/>
    <x v="4"/>
    <n v="4.4642857142857152E-4"/>
    <x v="6"/>
    <n v="0"/>
    <n v="0"/>
    <n v="0"/>
    <s v="Por Ejecutar"/>
    <n v="3926"/>
    <n v="3775"/>
    <n v="0.96153846153846156"/>
    <m/>
    <m/>
    <m/>
    <m/>
    <m/>
    <m/>
    <m/>
  </r>
  <r>
    <n v="64"/>
    <s v="OE1;PR_10;ACT_156"/>
    <x v="0"/>
    <s v="Fortalecer la Vigilancia."/>
    <x v="0"/>
    <n v="2"/>
    <s v="PAI"/>
    <x v="0"/>
    <s v="ACT_156"/>
    <s v="Brindar atención al Ciudadano  de manera presencial"/>
    <x v="4"/>
    <n v="4.4642857142857152E-4"/>
    <x v="7"/>
    <n v="0"/>
    <n v="0"/>
    <n v="0"/>
    <s v="Por Ejecutar"/>
    <n v="3926"/>
    <n v="3775"/>
    <n v="0.96153846153846156"/>
    <m/>
    <m/>
    <m/>
    <m/>
    <m/>
    <m/>
    <m/>
  </r>
  <r>
    <n v="64"/>
    <s v="OE1;PR_10;ACT_156"/>
    <x v="0"/>
    <s v="Fortalecer la Vigilancia."/>
    <x v="0"/>
    <n v="2"/>
    <s v="PAI"/>
    <x v="0"/>
    <s v="ACT_156"/>
    <s v="Brindar atención al Ciudadano  de manera presencial"/>
    <x v="4"/>
    <n v="4.4642857142857152E-4"/>
    <x v="8"/>
    <n v="0"/>
    <n v="0"/>
    <n v="0"/>
    <s v="Por Ejecutar"/>
    <n v="3926"/>
    <n v="3775"/>
    <n v="0.96153846153846156"/>
    <m/>
    <m/>
    <m/>
    <m/>
    <m/>
    <m/>
    <m/>
  </r>
  <r>
    <n v="64"/>
    <s v="OE1;PR_10;ACT_156"/>
    <x v="0"/>
    <s v="Fortalecer la Vigilancia."/>
    <x v="0"/>
    <n v="2"/>
    <s v="PAI"/>
    <x v="0"/>
    <s v="ACT_156"/>
    <s v="Brindar atención al Ciudadano  de manera presencial"/>
    <x v="4"/>
    <n v="4.4642857142857152E-4"/>
    <x v="9"/>
    <n v="0"/>
    <n v="0"/>
    <n v="0"/>
    <s v="Por Ejecutar"/>
    <n v="3926"/>
    <n v="3775"/>
    <n v="0.96153846153846156"/>
    <m/>
    <m/>
    <m/>
    <m/>
    <m/>
    <m/>
    <m/>
  </r>
  <r>
    <n v="64"/>
    <s v="OE1;PR_10;ACT_156"/>
    <x v="0"/>
    <s v="Fortalecer la Vigilancia."/>
    <x v="0"/>
    <n v="2"/>
    <s v="PAI"/>
    <x v="0"/>
    <s v="ACT_156"/>
    <s v="Brindar atención al Ciudadano  de manera presencial"/>
    <x v="4"/>
    <n v="4.4642857142857152E-4"/>
    <x v="10"/>
    <n v="0"/>
    <n v="0"/>
    <n v="0"/>
    <s v="Por Ejecutar"/>
    <n v="3926"/>
    <n v="3775"/>
    <n v="0.96153846153846156"/>
    <m/>
    <m/>
    <m/>
    <m/>
    <m/>
    <m/>
    <m/>
  </r>
  <r>
    <n v="64"/>
    <s v="OE1;PR_10;ACT_156"/>
    <x v="0"/>
    <s v="Fortalecer la Vigilancia."/>
    <x v="0"/>
    <n v="2"/>
    <s v="PAI"/>
    <x v="0"/>
    <s v="ACT_156"/>
    <s v="Brindar atención al Ciudadano  de manera presencial"/>
    <x v="4"/>
    <n v="4.4642857142857152E-4"/>
    <x v="11"/>
    <n v="0"/>
    <n v="0"/>
    <n v="0"/>
    <s v="Por Ejecutar"/>
    <n v="3926"/>
    <n v="3775"/>
    <n v="0.96153846153846156"/>
    <m/>
    <m/>
    <m/>
    <m/>
    <m/>
    <m/>
    <m/>
  </r>
  <r>
    <n v="65"/>
    <s v="OE1;PR_10;ACT_226"/>
    <x v="0"/>
    <s v="Fortalecer la Vigilancia."/>
    <x v="0"/>
    <n v="11"/>
    <s v="PAI"/>
    <x v="6"/>
    <s v="ACT_226"/>
    <s v="Monitorear y efectuar seguimiento a los riesgos de corrupción"/>
    <x v="4"/>
    <n v="4.4642857142857152E-4"/>
    <x v="0"/>
    <n v="0"/>
    <n v="0"/>
    <n v="0"/>
    <s v="Por Ejecutar"/>
    <n v="0"/>
    <n v="0"/>
    <n v="0"/>
    <n v="0.999996"/>
    <n v="0.33333299999999999"/>
    <n v="0.33333433333733337"/>
    <m/>
    <n v="0.66666566666266669"/>
    <s v="En Tramite"/>
    <n v="1.48809970239881E-4"/>
  </r>
  <r>
    <n v="65"/>
    <s v="OE1;PR_10;ACT_226"/>
    <x v="0"/>
    <s v="Fortalecer la Vigilancia."/>
    <x v="0"/>
    <n v="11"/>
    <s v="PAI"/>
    <x v="6"/>
    <s v="ACT_226"/>
    <s v="Monitorear y efectuar seguimiento a los riesgos de corrupción"/>
    <x v="4"/>
    <n v="4.4642857142857152E-4"/>
    <x v="1"/>
    <n v="0"/>
    <n v="0"/>
    <n v="0"/>
    <s v="Por Ejecutar"/>
    <n v="0"/>
    <n v="0"/>
    <n v="0"/>
    <m/>
    <m/>
    <m/>
    <m/>
    <m/>
    <m/>
    <m/>
  </r>
  <r>
    <n v="65"/>
    <s v="OE1;PR_10;ACT_226"/>
    <x v="0"/>
    <s v="Fortalecer la Vigilancia."/>
    <x v="0"/>
    <n v="11"/>
    <s v="PAI"/>
    <x v="6"/>
    <s v="ACT_226"/>
    <s v="Monitorear y efectuar seguimiento a los riesgos de corrupción"/>
    <x v="4"/>
    <n v="4.4642857142857152E-4"/>
    <x v="2"/>
    <n v="0"/>
    <n v="0"/>
    <n v="0"/>
    <s v="Por Ejecutar"/>
    <n v="0"/>
    <n v="0"/>
    <n v="0"/>
    <m/>
    <m/>
    <m/>
    <m/>
    <m/>
    <m/>
    <m/>
  </r>
  <r>
    <n v="65"/>
    <s v="OE1;PR_10;ACT_226"/>
    <x v="0"/>
    <s v="Fortalecer la Vigilancia."/>
    <x v="0"/>
    <n v="11"/>
    <s v="PAI"/>
    <x v="6"/>
    <s v="ACT_226"/>
    <s v="Monitorear y efectuar seguimiento a los riesgos de corrupción"/>
    <x v="4"/>
    <n v="4.4642857142857152E-4"/>
    <x v="3"/>
    <n v="0.33333299999999999"/>
    <n v="0.33333299999999999"/>
    <n v="1"/>
    <s v="Culminada"/>
    <n v="0.33333299999999999"/>
    <n v="0.33333299999999999"/>
    <n v="1"/>
    <m/>
    <m/>
    <m/>
    <m/>
    <m/>
    <m/>
    <m/>
  </r>
  <r>
    <n v="65"/>
    <s v="OE1;PR_10;ACT_226"/>
    <x v="0"/>
    <s v="Fortalecer la Vigilancia."/>
    <x v="0"/>
    <n v="11"/>
    <s v="PAI"/>
    <x v="6"/>
    <s v="ACT_226"/>
    <s v="Monitorear y efectuar seguimiento a los riesgos de corrupción"/>
    <x v="4"/>
    <n v="4.4642857142857152E-4"/>
    <x v="4"/>
    <n v="0"/>
    <n v="0"/>
    <n v="0"/>
    <s v="Por Ejecutar"/>
    <n v="0.33333299999999999"/>
    <n v="0.33333299999999999"/>
    <n v="1"/>
    <m/>
    <m/>
    <m/>
    <m/>
    <m/>
    <m/>
    <m/>
  </r>
  <r>
    <n v="65"/>
    <s v="OE1;PR_10;ACT_226"/>
    <x v="0"/>
    <s v="Fortalecer la Vigilancia."/>
    <x v="0"/>
    <n v="11"/>
    <s v="PAI"/>
    <x v="6"/>
    <s v="ACT_226"/>
    <s v="Monitorear y efectuar seguimiento a los riesgos de corrupción"/>
    <x v="4"/>
    <n v="4.4642857142857152E-4"/>
    <x v="5"/>
    <n v="0"/>
    <n v="0"/>
    <n v="0"/>
    <s v="Por Ejecutar"/>
    <n v="0.33333299999999999"/>
    <n v="0.33333299999999999"/>
    <n v="1"/>
    <m/>
    <m/>
    <m/>
    <m/>
    <m/>
    <m/>
    <m/>
  </r>
  <r>
    <n v="65"/>
    <s v="OE1;PR_10;ACT_226"/>
    <x v="0"/>
    <s v="Fortalecer la Vigilancia."/>
    <x v="0"/>
    <n v="11"/>
    <s v="PAI"/>
    <x v="6"/>
    <s v="ACT_226"/>
    <s v="Monitorear y efectuar seguimiento a los riesgos de corrupción"/>
    <x v="4"/>
    <n v="4.4642857142857152E-4"/>
    <x v="6"/>
    <n v="0"/>
    <n v="0"/>
    <n v="0"/>
    <s v="Por Ejecutar"/>
    <n v="0.33333299999999999"/>
    <n v="0.33333299999999999"/>
    <n v="1"/>
    <m/>
    <m/>
    <m/>
    <m/>
    <m/>
    <m/>
    <m/>
  </r>
  <r>
    <n v="65"/>
    <s v="OE1;PR_10;ACT_226"/>
    <x v="0"/>
    <s v="Fortalecer la Vigilancia."/>
    <x v="0"/>
    <n v="11"/>
    <s v="PAI"/>
    <x v="6"/>
    <s v="ACT_226"/>
    <s v="Monitorear y efectuar seguimiento a los riesgos de corrupción"/>
    <x v="4"/>
    <n v="4.4642857142857152E-4"/>
    <x v="7"/>
    <n v="0.33333000000000002"/>
    <n v="0"/>
    <n v="0"/>
    <s v="Por Ejecutar"/>
    <n v="0.66666300000000001"/>
    <n v="0.33333299999999999"/>
    <n v="0.50000225001237508"/>
    <m/>
    <m/>
    <m/>
    <m/>
    <m/>
    <m/>
    <m/>
  </r>
  <r>
    <n v="65"/>
    <s v="OE1;PR_10;ACT_226"/>
    <x v="0"/>
    <s v="Fortalecer la Vigilancia."/>
    <x v="0"/>
    <n v="11"/>
    <s v="PAI"/>
    <x v="6"/>
    <s v="ACT_226"/>
    <s v="Monitorear y efectuar seguimiento a los riesgos de corrupción"/>
    <x v="4"/>
    <n v="4.4642857142857152E-4"/>
    <x v="8"/>
    <n v="0"/>
    <n v="0"/>
    <n v="0"/>
    <s v="Por Ejecutar"/>
    <n v="0.66666300000000001"/>
    <n v="0.33333299999999999"/>
    <n v="0.50000225001237508"/>
    <m/>
    <m/>
    <m/>
    <m/>
    <m/>
    <m/>
    <m/>
  </r>
  <r>
    <n v="65"/>
    <s v="OE1;PR_10;ACT_226"/>
    <x v="0"/>
    <s v="Fortalecer la Vigilancia."/>
    <x v="0"/>
    <n v="11"/>
    <s v="PAI"/>
    <x v="6"/>
    <s v="ACT_226"/>
    <s v="Monitorear y efectuar seguimiento a los riesgos de corrupción"/>
    <x v="4"/>
    <n v="4.4642857142857152E-4"/>
    <x v="9"/>
    <n v="0"/>
    <n v="0"/>
    <n v="0"/>
    <s v="Por Ejecutar"/>
    <n v="0.66666300000000001"/>
    <n v="0.33333299999999999"/>
    <n v="0.50000225001237508"/>
    <m/>
    <m/>
    <m/>
    <m/>
    <m/>
    <m/>
    <m/>
  </r>
  <r>
    <n v="65"/>
    <s v="OE1;PR_10;ACT_226"/>
    <x v="0"/>
    <s v="Fortalecer la Vigilancia."/>
    <x v="0"/>
    <n v="11"/>
    <s v="PAI"/>
    <x v="6"/>
    <s v="ACT_226"/>
    <s v="Monitorear y efectuar seguimiento a los riesgos de corrupción"/>
    <x v="4"/>
    <n v="4.4642857142857152E-4"/>
    <x v="10"/>
    <n v="0"/>
    <n v="0"/>
    <n v="0"/>
    <s v="Por Ejecutar"/>
    <n v="0.66666300000000001"/>
    <n v="0.33333299999999999"/>
    <n v="0.50000225001237508"/>
    <m/>
    <m/>
    <m/>
    <m/>
    <m/>
    <m/>
    <m/>
  </r>
  <r>
    <n v="65"/>
    <s v="OE1;PR_10;ACT_226"/>
    <x v="0"/>
    <s v="Fortalecer la Vigilancia."/>
    <x v="0"/>
    <n v="11"/>
    <s v="PAI"/>
    <x v="6"/>
    <s v="ACT_226"/>
    <s v="Monitorear y efectuar seguimiento a los riesgos de corrupción"/>
    <x v="4"/>
    <n v="4.4642857142857152E-4"/>
    <x v="11"/>
    <n v="0.33333299999999999"/>
    <n v="0"/>
    <n v="0"/>
    <s v="Por Ejecutar"/>
    <n v="0.999996"/>
    <n v="0.33333299999999999"/>
    <n v="0.33333433333733337"/>
    <m/>
    <m/>
    <m/>
    <m/>
    <m/>
    <m/>
    <m/>
  </r>
  <r>
    <n v="66"/>
    <s v="OE1;PR_10;ACT_188"/>
    <x v="0"/>
    <s v="Fortalecer la Vigilancia."/>
    <x v="0"/>
    <n v="2"/>
    <s v="PAI"/>
    <x v="0"/>
    <s v="ACT_188"/>
    <s v="Implementar Modelo Integrado de Planeción y Gestión - Mipg en cada una de sus 7 dimensiones según corresponda"/>
    <x v="4"/>
    <n v="4.4642857142857152E-4"/>
    <x v="0"/>
    <n v="10"/>
    <n v="10"/>
    <n v="1"/>
    <s v="Culminada"/>
    <n v="10"/>
    <n v="10"/>
    <n v="1"/>
    <n v="35"/>
    <n v="35"/>
    <n v="1"/>
    <m/>
    <n v="0"/>
    <s v="Culminada"/>
    <n v="4.4642857142857152E-4"/>
  </r>
  <r>
    <n v="66"/>
    <s v="OE1;PR_10;ACT_188"/>
    <x v="0"/>
    <s v="Fortalecer la Vigilancia."/>
    <x v="0"/>
    <n v="2"/>
    <s v="PAI"/>
    <x v="0"/>
    <s v="ACT_188"/>
    <s v="Implementar Modelo Integrado de Planeción y Gestión - Mipg en cada una de sus 7 dimensiones según corresponda"/>
    <x v="4"/>
    <n v="4.4642857142857152E-4"/>
    <x v="1"/>
    <n v="6"/>
    <n v="6"/>
    <n v="1"/>
    <s v="Culminada"/>
    <n v="16"/>
    <n v="16"/>
    <n v="1"/>
    <m/>
    <m/>
    <m/>
    <m/>
    <m/>
    <m/>
    <m/>
  </r>
  <r>
    <n v="66"/>
    <s v="OE1;PR_10;ACT_188"/>
    <x v="0"/>
    <s v="Fortalecer la Vigilancia."/>
    <x v="0"/>
    <n v="2"/>
    <s v="PAI"/>
    <x v="0"/>
    <s v="ACT_188"/>
    <s v="Implementar Modelo Integrado de Planeción y Gestión - Mipg en cada una de sus 7 dimensiones según corresponda"/>
    <x v="4"/>
    <n v="4.4642857142857152E-4"/>
    <x v="2"/>
    <n v="5"/>
    <n v="5"/>
    <n v="1"/>
    <s v="Culminada"/>
    <n v="21"/>
    <n v="21"/>
    <n v="1"/>
    <m/>
    <m/>
    <m/>
    <m/>
    <m/>
    <m/>
    <m/>
  </r>
  <r>
    <n v="66"/>
    <s v="OE1;PR_10;ACT_188"/>
    <x v="0"/>
    <s v="Fortalecer la Vigilancia."/>
    <x v="0"/>
    <n v="2"/>
    <s v="PAI"/>
    <x v="0"/>
    <s v="ACT_188"/>
    <s v="Implementar Modelo Integrado de Planeción y Gestión - Mipg en cada una de sus 7 dimensiones según corresponda"/>
    <x v="4"/>
    <n v="4.4642857142857152E-4"/>
    <x v="3"/>
    <n v="5"/>
    <n v="5"/>
    <n v="1"/>
    <s v="Culminada"/>
    <n v="26"/>
    <n v="26"/>
    <n v="1"/>
    <m/>
    <m/>
    <m/>
    <m/>
    <m/>
    <m/>
    <m/>
  </r>
  <r>
    <n v="66"/>
    <s v="OE1;PR_10;ACT_188"/>
    <x v="0"/>
    <s v="Fortalecer la Vigilancia."/>
    <x v="0"/>
    <n v="2"/>
    <s v="PAI"/>
    <x v="0"/>
    <s v="ACT_188"/>
    <s v="Implementar Modelo Integrado de Planeción y Gestión - Mipg en cada una de sus 7 dimensiones según corresponda"/>
    <x v="4"/>
    <n v="4.4642857142857152E-4"/>
    <x v="4"/>
    <n v="0"/>
    <n v="0"/>
    <n v="0"/>
    <s v="Por Ejecutar"/>
    <n v="26"/>
    <n v="26"/>
    <n v="1"/>
    <m/>
    <m/>
    <m/>
    <m/>
    <m/>
    <m/>
    <m/>
  </r>
  <r>
    <n v="66"/>
    <s v="OE1;PR_10;ACT_188"/>
    <x v="0"/>
    <s v="Fortalecer la Vigilancia."/>
    <x v="0"/>
    <n v="2"/>
    <s v="PAI"/>
    <x v="0"/>
    <s v="ACT_188"/>
    <s v="Implementar Modelo Integrado de Planeción y Gestión - Mipg en cada una de sus 7 dimensiones según corresponda"/>
    <x v="4"/>
    <n v="4.4642857142857152E-4"/>
    <x v="5"/>
    <n v="9"/>
    <n v="9"/>
    <n v="1"/>
    <s v="Culminada"/>
    <n v="35"/>
    <n v="35"/>
    <n v="1"/>
    <m/>
    <m/>
    <m/>
    <m/>
    <m/>
    <m/>
    <m/>
  </r>
  <r>
    <n v="66"/>
    <s v="OE1;PR_10;ACT_188"/>
    <x v="0"/>
    <s v="Fortalecer la Vigilancia."/>
    <x v="0"/>
    <n v="2"/>
    <s v="PAI"/>
    <x v="0"/>
    <s v="ACT_188"/>
    <s v="Implementar Modelo Integrado de Planeción y Gestión - Mipg en cada una de sus 7 dimensiones según corresponda"/>
    <x v="4"/>
    <n v="4.4642857142857152E-4"/>
    <x v="6"/>
    <n v="0"/>
    <n v="0"/>
    <n v="0"/>
    <s v="Por Ejecutar"/>
    <n v="35"/>
    <n v="35"/>
    <n v="1"/>
    <m/>
    <m/>
    <m/>
    <m/>
    <m/>
    <m/>
    <m/>
  </r>
  <r>
    <n v="66"/>
    <s v="OE1;PR_10;ACT_188"/>
    <x v="0"/>
    <s v="Fortalecer la Vigilancia."/>
    <x v="0"/>
    <n v="2"/>
    <s v="PAI"/>
    <x v="0"/>
    <s v="ACT_188"/>
    <s v="Implementar Modelo Integrado de Planeción y Gestión - Mipg en cada una de sus 7 dimensiones según corresponda"/>
    <x v="4"/>
    <n v="4.4642857142857152E-4"/>
    <x v="7"/>
    <n v="0"/>
    <n v="0"/>
    <n v="0"/>
    <s v="Por Ejecutar"/>
    <n v="35"/>
    <n v="35"/>
    <n v="1"/>
    <m/>
    <m/>
    <m/>
    <m/>
    <m/>
    <m/>
    <m/>
  </r>
  <r>
    <n v="66"/>
    <s v="OE1;PR_10;ACT_188"/>
    <x v="0"/>
    <s v="Fortalecer la Vigilancia."/>
    <x v="0"/>
    <n v="2"/>
    <s v="PAI"/>
    <x v="0"/>
    <s v="ACT_188"/>
    <s v="Implementar Modelo Integrado de Planeción y Gestión - Mipg en cada una de sus 7 dimensiones según corresponda"/>
    <x v="4"/>
    <n v="4.4642857142857152E-4"/>
    <x v="8"/>
    <n v="0"/>
    <n v="0"/>
    <n v="0"/>
    <s v="Por Ejecutar"/>
    <n v="35"/>
    <n v="35"/>
    <n v="1"/>
    <m/>
    <m/>
    <m/>
    <m/>
    <m/>
    <m/>
    <m/>
  </r>
  <r>
    <n v="66"/>
    <s v="OE1;PR_10;ACT_188"/>
    <x v="0"/>
    <s v="Fortalecer la Vigilancia."/>
    <x v="0"/>
    <n v="2"/>
    <s v="PAI"/>
    <x v="0"/>
    <s v="ACT_188"/>
    <s v="Implementar Modelo Integrado de Planeción y Gestión - Mipg en cada una de sus 7 dimensiones según corresponda"/>
    <x v="4"/>
    <n v="4.4642857142857152E-4"/>
    <x v="9"/>
    <n v="0"/>
    <n v="0"/>
    <n v="0"/>
    <s v="Por Ejecutar"/>
    <n v="35"/>
    <n v="35"/>
    <n v="1"/>
    <m/>
    <m/>
    <m/>
    <m/>
    <m/>
    <m/>
    <m/>
  </r>
  <r>
    <n v="66"/>
    <s v="OE1;PR_10;ACT_188"/>
    <x v="0"/>
    <s v="Fortalecer la Vigilancia."/>
    <x v="0"/>
    <n v="2"/>
    <s v="PAI"/>
    <x v="0"/>
    <s v="ACT_188"/>
    <s v="Implementar Modelo Integrado de Planeción y Gestión - Mipg en cada una de sus 7 dimensiones según corresponda"/>
    <x v="4"/>
    <n v="4.4642857142857152E-4"/>
    <x v="10"/>
    <n v="0"/>
    <n v="0"/>
    <n v="0"/>
    <s v="Por Ejecutar"/>
    <n v="35"/>
    <n v="35"/>
    <n v="1"/>
    <m/>
    <m/>
    <m/>
    <m/>
    <m/>
    <m/>
    <m/>
  </r>
  <r>
    <n v="66"/>
    <s v="OE1;PR_10;ACT_188"/>
    <x v="0"/>
    <s v="Fortalecer la Vigilancia."/>
    <x v="0"/>
    <n v="2"/>
    <s v="PAI"/>
    <x v="0"/>
    <s v="ACT_188"/>
    <s v="Implementar Modelo Integrado de Planeción y Gestión - Mipg en cada una de sus 7 dimensiones según corresponda"/>
    <x v="4"/>
    <n v="4.4642857142857152E-4"/>
    <x v="11"/>
    <n v="0"/>
    <n v="0"/>
    <n v="0"/>
    <s v="Por Ejecutar"/>
    <n v="35"/>
    <n v="35"/>
    <n v="1"/>
    <m/>
    <m/>
    <m/>
    <m/>
    <m/>
    <m/>
    <m/>
  </r>
  <r>
    <n v="67"/>
    <s v="OE1;PR_10;ACT_159"/>
    <x v="0"/>
    <s v="Fortalecer la Vigilancia."/>
    <x v="0"/>
    <n v="2"/>
    <s v="PAI"/>
    <x v="0"/>
    <s v="ACT_159"/>
    <s v="Diseñar y aplicar una encuesta para calificar la atención prestada en el Centro Integral de Atención al Ciudadano"/>
    <x v="4"/>
    <n v="4.4642857142857152E-4"/>
    <x v="0"/>
    <n v="0"/>
    <n v="0"/>
    <n v="0"/>
    <s v="Por Ejecutar"/>
    <n v="0"/>
    <n v="0"/>
    <n v="0"/>
    <n v="0.99999000000000016"/>
    <n v="0.22222"/>
    <n v="0.22222222222222218"/>
    <m/>
    <n v="0.77777777777777779"/>
    <s v="En Tramite"/>
    <n v="9.9206349206349206E-5"/>
  </r>
  <r>
    <n v="67"/>
    <s v="OE1;PR_10;ACT_159"/>
    <x v="0"/>
    <s v="Fortalecer la Vigilancia."/>
    <x v="0"/>
    <n v="2"/>
    <s v="PAI"/>
    <x v="0"/>
    <s v="ACT_159"/>
    <s v="Diseñar y aplicar una encuesta para calificar la atención prestada en el Centro Integral de Atención al Ciudadano"/>
    <x v="4"/>
    <n v="4.4642857142857152E-4"/>
    <x v="1"/>
    <n v="0"/>
    <n v="0"/>
    <n v="0"/>
    <s v="Por Ejecutar"/>
    <n v="0"/>
    <n v="0"/>
    <n v="0"/>
    <m/>
    <m/>
    <m/>
    <m/>
    <m/>
    <m/>
    <m/>
  </r>
  <r>
    <n v="67"/>
    <s v="OE1;PR_10;ACT_159"/>
    <x v="0"/>
    <s v="Fortalecer la Vigilancia."/>
    <x v="0"/>
    <n v="2"/>
    <s v="PAI"/>
    <x v="0"/>
    <s v="ACT_159"/>
    <s v="Diseñar y aplicar una encuesta para calificar la atención prestada en el Centro Integral de Atención al Ciudadano"/>
    <x v="4"/>
    <n v="4.4642857142857152E-4"/>
    <x v="2"/>
    <n v="0"/>
    <n v="0"/>
    <n v="0"/>
    <s v="Por Ejecutar"/>
    <n v="0"/>
    <n v="0"/>
    <n v="0"/>
    <m/>
    <m/>
    <m/>
    <m/>
    <m/>
    <m/>
    <m/>
  </r>
  <r>
    <n v="67"/>
    <s v="OE1;PR_10;ACT_159"/>
    <x v="0"/>
    <s v="Fortalecer la Vigilancia."/>
    <x v="0"/>
    <n v="2"/>
    <s v="PAI"/>
    <x v="0"/>
    <s v="ACT_159"/>
    <s v="Diseñar y aplicar una encuesta para calificar la atención prestada en el Centro Integral de Atención al Ciudadano"/>
    <x v="4"/>
    <n v="4.4642857142857152E-4"/>
    <x v="3"/>
    <n v="0.11111"/>
    <n v="0.11111"/>
    <n v="1"/>
    <s v="Culminada"/>
    <n v="0.11111"/>
    <n v="0.11111"/>
    <n v="1"/>
    <m/>
    <m/>
    <m/>
    <m/>
    <m/>
    <m/>
    <m/>
  </r>
  <r>
    <n v="67"/>
    <s v="OE1;PR_10;ACT_159"/>
    <x v="0"/>
    <s v="Fortalecer la Vigilancia."/>
    <x v="0"/>
    <n v="2"/>
    <s v="PAI"/>
    <x v="0"/>
    <s v="ACT_159"/>
    <s v="Diseñar y aplicar una encuesta para calificar la atención prestada en el Centro Integral de Atención al Ciudadano"/>
    <x v="4"/>
    <n v="4.4642857142857152E-4"/>
    <x v="4"/>
    <n v="0.11111"/>
    <n v="0"/>
    <n v="0"/>
    <s v="Por Ejecutar"/>
    <n v="0.22222"/>
    <n v="0.11111"/>
    <n v="0.5"/>
    <m/>
    <m/>
    <m/>
    <m/>
    <m/>
    <m/>
    <m/>
  </r>
  <r>
    <n v="67"/>
    <s v="OE1;PR_10;ACT_159"/>
    <x v="0"/>
    <s v="Fortalecer la Vigilancia."/>
    <x v="0"/>
    <n v="2"/>
    <s v="PAI"/>
    <x v="0"/>
    <s v="ACT_159"/>
    <s v="Diseñar y aplicar una encuesta para calificar la atención prestada en el Centro Integral de Atención al Ciudadano"/>
    <x v="4"/>
    <n v="4.4642857142857152E-4"/>
    <x v="5"/>
    <n v="0.11111"/>
    <n v="0.11111"/>
    <n v="1"/>
    <s v="Culminada"/>
    <n v="0.33333000000000002"/>
    <n v="0.22222"/>
    <n v="0.66666666666666663"/>
    <m/>
    <m/>
    <m/>
    <m/>
    <m/>
    <m/>
    <m/>
  </r>
  <r>
    <n v="67"/>
    <s v="OE1;PR_10;ACT_159"/>
    <x v="0"/>
    <s v="Fortalecer la Vigilancia."/>
    <x v="0"/>
    <n v="2"/>
    <s v="PAI"/>
    <x v="0"/>
    <s v="ACT_159"/>
    <s v="Diseñar y aplicar una encuesta para calificar la atención prestada en el Centro Integral de Atención al Ciudadano"/>
    <x v="4"/>
    <n v="4.4642857142857152E-4"/>
    <x v="6"/>
    <n v="0.11111"/>
    <n v="0"/>
    <n v="0"/>
    <s v="Por Ejecutar"/>
    <n v="0.44444"/>
    <n v="0.22222"/>
    <n v="0.5"/>
    <m/>
    <m/>
    <m/>
    <m/>
    <m/>
    <m/>
    <m/>
  </r>
  <r>
    <n v="67"/>
    <s v="OE1;PR_10;ACT_159"/>
    <x v="0"/>
    <s v="Fortalecer la Vigilancia."/>
    <x v="0"/>
    <n v="2"/>
    <s v="PAI"/>
    <x v="0"/>
    <s v="ACT_159"/>
    <s v="Diseñar y aplicar una encuesta para calificar la atención prestada en el Centro Integral de Atención al Ciudadano"/>
    <x v="4"/>
    <n v="4.4642857142857152E-4"/>
    <x v="7"/>
    <n v="0.11111"/>
    <n v="0"/>
    <n v="0"/>
    <s v="Por Ejecutar"/>
    <n v="0.55554999999999999"/>
    <n v="0.22222"/>
    <n v="0.4"/>
    <m/>
    <m/>
    <m/>
    <m/>
    <m/>
    <m/>
    <m/>
  </r>
  <r>
    <n v="67"/>
    <s v="OE1;PR_10;ACT_159"/>
    <x v="0"/>
    <s v="Fortalecer la Vigilancia."/>
    <x v="0"/>
    <n v="2"/>
    <s v="PAI"/>
    <x v="0"/>
    <s v="ACT_159"/>
    <s v="Diseñar y aplicar una encuesta para calificar la atención prestada en el Centro Integral de Atención al Ciudadano"/>
    <x v="4"/>
    <n v="4.4642857142857152E-4"/>
    <x v="8"/>
    <n v="0.11111"/>
    <n v="0"/>
    <n v="0"/>
    <s v="Por Ejecutar"/>
    <n v="0.66666000000000003"/>
    <n v="0.22222"/>
    <n v="0.33333333333333331"/>
    <m/>
    <m/>
    <m/>
    <m/>
    <m/>
    <m/>
    <m/>
  </r>
  <r>
    <n v="67"/>
    <s v="OE1;PR_10;ACT_159"/>
    <x v="0"/>
    <s v="Fortalecer la Vigilancia."/>
    <x v="0"/>
    <n v="2"/>
    <s v="PAI"/>
    <x v="0"/>
    <s v="ACT_159"/>
    <s v="Diseñar y aplicar una encuesta para calificar la atención prestada en el Centro Integral de Atención al Ciudadano"/>
    <x v="4"/>
    <n v="4.4642857142857152E-4"/>
    <x v="9"/>
    <n v="0.11111"/>
    <n v="0"/>
    <n v="0"/>
    <s v="Por Ejecutar"/>
    <n v="0.77777000000000007"/>
    <n v="0.22222"/>
    <n v="0.2857142857142857"/>
    <m/>
    <m/>
    <m/>
    <m/>
    <m/>
    <m/>
    <m/>
  </r>
  <r>
    <n v="67"/>
    <s v="OE1;PR_10;ACT_159"/>
    <x v="0"/>
    <s v="Fortalecer la Vigilancia."/>
    <x v="0"/>
    <n v="2"/>
    <s v="PAI"/>
    <x v="0"/>
    <s v="ACT_159"/>
    <s v="Diseñar y aplicar una encuesta para calificar la atención prestada en el Centro Integral de Atención al Ciudadano"/>
    <x v="4"/>
    <n v="4.4642857142857152E-4"/>
    <x v="10"/>
    <n v="0.11111"/>
    <n v="0"/>
    <n v="0"/>
    <s v="Por Ejecutar"/>
    <n v="0.88888000000000011"/>
    <n v="0.22222"/>
    <n v="0.24999999999999997"/>
    <m/>
    <m/>
    <m/>
    <m/>
    <m/>
    <m/>
    <m/>
  </r>
  <r>
    <n v="67"/>
    <s v="OE1;PR_10;ACT_159"/>
    <x v="0"/>
    <s v="Fortalecer la Vigilancia."/>
    <x v="0"/>
    <n v="2"/>
    <s v="PAI"/>
    <x v="0"/>
    <s v="ACT_159"/>
    <s v="Diseñar y aplicar una encuesta para calificar la atención prestada en el Centro Integral de Atención al Ciudadano"/>
    <x v="4"/>
    <n v="4.4642857142857152E-4"/>
    <x v="11"/>
    <n v="0.11111"/>
    <n v="0"/>
    <n v="0"/>
    <s v="Por Ejecutar"/>
    <n v="0.99999000000000016"/>
    <n v="0.22222"/>
    <n v="0.22222222222222218"/>
    <m/>
    <m/>
    <m/>
    <m/>
    <m/>
    <m/>
    <m/>
  </r>
  <r>
    <n v="68"/>
    <s v="OE1;PR_10;ACT_88"/>
    <x v="0"/>
    <s v="Fortalecer la Vigilancia."/>
    <x v="0"/>
    <n v="2"/>
    <s v="PAI"/>
    <x v="0"/>
    <s v="ACT_88"/>
    <s v="Efectuar seguimiento a la Planeación Institucional."/>
    <x v="5"/>
    <n v="4.4642857142857152E-4"/>
    <x v="0"/>
    <n v="1"/>
    <n v="1"/>
    <n v="1"/>
    <s v="Culminada"/>
    <n v="1"/>
    <n v="1"/>
    <n v="1"/>
    <n v="12"/>
    <n v="6"/>
    <n v="0.5"/>
    <m/>
    <n v="0.5"/>
    <s v="En Tramite"/>
    <n v="2.2321428571428576E-4"/>
  </r>
  <r>
    <n v="68"/>
    <s v="OE1;PR_10;ACT_88"/>
    <x v="0"/>
    <s v="Fortalecer la Vigilancia."/>
    <x v="0"/>
    <n v="2"/>
    <s v="PAI"/>
    <x v="0"/>
    <s v="ACT_88"/>
    <s v="Efectuar seguimiento a la Planeación Institucional."/>
    <x v="5"/>
    <n v="4.4642857142857152E-4"/>
    <x v="1"/>
    <n v="1"/>
    <n v="1"/>
    <n v="1"/>
    <s v="Culminada"/>
    <n v="2"/>
    <n v="2"/>
    <n v="1"/>
    <m/>
    <m/>
    <m/>
    <m/>
    <m/>
    <m/>
    <m/>
  </r>
  <r>
    <n v="68"/>
    <s v="OE1;PR_10;ACT_88"/>
    <x v="0"/>
    <s v="Fortalecer la Vigilancia."/>
    <x v="0"/>
    <n v="2"/>
    <s v="PAI"/>
    <x v="0"/>
    <s v="ACT_88"/>
    <s v="Efectuar seguimiento a la Planeación Institucional."/>
    <x v="5"/>
    <n v="4.4642857142857152E-4"/>
    <x v="2"/>
    <n v="1"/>
    <n v="1"/>
    <n v="1"/>
    <s v="Culminada"/>
    <n v="3"/>
    <n v="3"/>
    <n v="1"/>
    <m/>
    <m/>
    <m/>
    <m/>
    <m/>
    <m/>
    <m/>
  </r>
  <r>
    <n v="68"/>
    <s v="OE1;PR_10;ACT_88"/>
    <x v="0"/>
    <s v="Fortalecer la Vigilancia."/>
    <x v="0"/>
    <n v="2"/>
    <s v="PAI"/>
    <x v="0"/>
    <s v="ACT_88"/>
    <s v="Efectuar seguimiento a la Planeación Institucional."/>
    <x v="5"/>
    <n v="4.4642857142857152E-4"/>
    <x v="3"/>
    <n v="1"/>
    <n v="1"/>
    <n v="1"/>
    <s v="Culminada"/>
    <n v="4"/>
    <n v="4"/>
    <n v="1"/>
    <m/>
    <m/>
    <m/>
    <m/>
    <m/>
    <m/>
    <m/>
  </r>
  <r>
    <n v="68"/>
    <s v="OE1;PR_10;ACT_88"/>
    <x v="0"/>
    <s v="Fortalecer la Vigilancia."/>
    <x v="0"/>
    <n v="2"/>
    <s v="PAI"/>
    <x v="0"/>
    <s v="ACT_88"/>
    <s v="Efectuar seguimiento a la Planeación Institucional."/>
    <x v="5"/>
    <n v="4.4642857142857152E-4"/>
    <x v="4"/>
    <n v="1"/>
    <n v="1"/>
    <n v="1"/>
    <s v="Culminada"/>
    <n v="5"/>
    <n v="5"/>
    <n v="1"/>
    <m/>
    <m/>
    <m/>
    <m/>
    <m/>
    <m/>
    <m/>
  </r>
  <r>
    <n v="68"/>
    <s v="OE1;PR_10;ACT_88"/>
    <x v="0"/>
    <s v="Fortalecer la Vigilancia."/>
    <x v="0"/>
    <n v="2"/>
    <s v="PAI"/>
    <x v="0"/>
    <s v="ACT_88"/>
    <s v="Efectuar seguimiento a la Planeación Institucional."/>
    <x v="5"/>
    <n v="4.4642857142857152E-4"/>
    <x v="5"/>
    <n v="1"/>
    <n v="1"/>
    <n v="1"/>
    <s v="Culminada"/>
    <n v="6"/>
    <n v="6"/>
    <n v="1"/>
    <m/>
    <m/>
    <m/>
    <m/>
    <m/>
    <m/>
    <m/>
  </r>
  <r>
    <n v="68"/>
    <s v="OE1;PR_10;ACT_88"/>
    <x v="0"/>
    <s v="Fortalecer la Vigilancia."/>
    <x v="0"/>
    <n v="2"/>
    <s v="PAI"/>
    <x v="0"/>
    <s v="ACT_88"/>
    <s v="Efectuar seguimiento a la Planeación Institucional."/>
    <x v="5"/>
    <n v="4.4642857142857152E-4"/>
    <x v="6"/>
    <n v="1"/>
    <n v="0"/>
    <n v="0"/>
    <s v="Por Ejecutar"/>
    <n v="7"/>
    <n v="6"/>
    <n v="0.8571428571428571"/>
    <m/>
    <m/>
    <m/>
    <m/>
    <m/>
    <m/>
    <m/>
  </r>
  <r>
    <n v="68"/>
    <s v="OE1;PR_10;ACT_88"/>
    <x v="0"/>
    <s v="Fortalecer la Vigilancia."/>
    <x v="0"/>
    <n v="2"/>
    <s v="PAI"/>
    <x v="0"/>
    <s v="ACT_88"/>
    <s v="Efectuar seguimiento a la Planeación Institucional."/>
    <x v="5"/>
    <n v="4.4642857142857152E-4"/>
    <x v="7"/>
    <n v="1"/>
    <n v="0"/>
    <n v="0"/>
    <s v="Por Ejecutar"/>
    <n v="8"/>
    <n v="6"/>
    <n v="0.75"/>
    <m/>
    <m/>
    <m/>
    <m/>
    <m/>
    <m/>
    <m/>
  </r>
  <r>
    <n v="68"/>
    <s v="OE1;PR_10;ACT_88"/>
    <x v="0"/>
    <s v="Fortalecer la Vigilancia."/>
    <x v="0"/>
    <n v="2"/>
    <s v="PAI"/>
    <x v="0"/>
    <s v="ACT_88"/>
    <s v="Efectuar seguimiento a la Planeación Institucional."/>
    <x v="5"/>
    <n v="4.4642857142857152E-4"/>
    <x v="8"/>
    <n v="1"/>
    <n v="0"/>
    <n v="0"/>
    <s v="Por Ejecutar"/>
    <n v="9"/>
    <n v="6"/>
    <n v="0.66666666666666663"/>
    <m/>
    <m/>
    <m/>
    <m/>
    <m/>
    <m/>
    <m/>
  </r>
  <r>
    <n v="68"/>
    <s v="OE1;PR_10;ACT_88"/>
    <x v="0"/>
    <s v="Fortalecer la Vigilancia."/>
    <x v="0"/>
    <n v="2"/>
    <s v="PAI"/>
    <x v="0"/>
    <s v="ACT_88"/>
    <s v="Efectuar seguimiento a la Planeación Institucional."/>
    <x v="5"/>
    <n v="4.4642857142857152E-4"/>
    <x v="9"/>
    <n v="1"/>
    <n v="0"/>
    <n v="0"/>
    <s v="Por Ejecutar"/>
    <n v="10"/>
    <n v="6"/>
    <n v="0.6"/>
    <m/>
    <m/>
    <m/>
    <m/>
    <m/>
    <m/>
    <m/>
  </r>
  <r>
    <n v="68"/>
    <s v="OE1;PR_10;ACT_88"/>
    <x v="0"/>
    <s v="Fortalecer la Vigilancia."/>
    <x v="0"/>
    <n v="2"/>
    <s v="PAI"/>
    <x v="0"/>
    <s v="ACT_88"/>
    <s v="Efectuar seguimiento a la Planeación Institucional."/>
    <x v="5"/>
    <n v="4.4642857142857152E-4"/>
    <x v="10"/>
    <n v="1"/>
    <n v="0"/>
    <n v="0"/>
    <s v="Por Ejecutar"/>
    <n v="11"/>
    <n v="6"/>
    <n v="0.54545454545454541"/>
    <m/>
    <m/>
    <m/>
    <m/>
    <m/>
    <m/>
    <m/>
  </r>
  <r>
    <n v="68"/>
    <s v="OE1;PR_10;ACT_88"/>
    <x v="0"/>
    <s v="Fortalecer la Vigilancia."/>
    <x v="0"/>
    <n v="2"/>
    <s v="PAI"/>
    <x v="0"/>
    <s v="ACT_88"/>
    <s v="Efectuar seguimiento a la Planeación Institucional."/>
    <x v="5"/>
    <n v="4.4642857142857152E-4"/>
    <x v="11"/>
    <n v="1"/>
    <n v="0"/>
    <n v="0"/>
    <s v="Por Ejecutar"/>
    <n v="12"/>
    <n v="6"/>
    <n v="0.5"/>
    <m/>
    <m/>
    <m/>
    <m/>
    <m/>
    <m/>
    <m/>
  </r>
  <r>
    <n v="69"/>
    <s v="OE1;PR_10;ACT_89"/>
    <x v="0"/>
    <s v="Fortalecer la Vigilancia."/>
    <x v="0"/>
    <n v="2"/>
    <s v="PAI"/>
    <x v="0"/>
    <s v="ACT_89"/>
    <s v="Efectuar seguimiento a proyectos de inversión"/>
    <x v="5"/>
    <n v="4.4642857142857152E-4"/>
    <x v="0"/>
    <n v="0"/>
    <n v="0"/>
    <n v="0"/>
    <s v="Por Ejecutar"/>
    <n v="0"/>
    <n v="0"/>
    <n v="0"/>
    <n v="10"/>
    <n v="4"/>
    <n v="0.4"/>
    <m/>
    <n v="0.6"/>
    <s v="En Tramite"/>
    <n v="1.7857142857142863E-4"/>
  </r>
  <r>
    <n v="69"/>
    <s v="OE1;PR_10;ACT_89"/>
    <x v="0"/>
    <s v="Fortalecer la Vigilancia."/>
    <x v="0"/>
    <n v="2"/>
    <s v="PAI"/>
    <x v="0"/>
    <s v="ACT_89"/>
    <s v="Efectuar seguimiento a proyectos de inversión"/>
    <x v="5"/>
    <n v="4.4642857142857152E-4"/>
    <x v="1"/>
    <n v="0"/>
    <n v="0"/>
    <n v="0"/>
    <s v="Por Ejecutar"/>
    <n v="0"/>
    <n v="0"/>
    <n v="0"/>
    <m/>
    <m/>
    <m/>
    <m/>
    <m/>
    <m/>
    <m/>
  </r>
  <r>
    <n v="69"/>
    <s v="OE1;PR_10;ACT_89"/>
    <x v="0"/>
    <s v="Fortalecer la Vigilancia."/>
    <x v="0"/>
    <n v="2"/>
    <s v="PAI"/>
    <x v="0"/>
    <s v="ACT_89"/>
    <s v="Efectuar seguimiento a proyectos de inversión"/>
    <x v="5"/>
    <n v="4.4642857142857152E-4"/>
    <x v="2"/>
    <n v="1"/>
    <n v="1"/>
    <n v="1"/>
    <s v="Culminada"/>
    <n v="1"/>
    <n v="1"/>
    <n v="1"/>
    <m/>
    <m/>
    <m/>
    <m/>
    <m/>
    <m/>
    <m/>
  </r>
  <r>
    <n v="69"/>
    <s v="OE1;PR_10;ACT_89"/>
    <x v="0"/>
    <s v="Fortalecer la Vigilancia."/>
    <x v="0"/>
    <n v="2"/>
    <s v="PAI"/>
    <x v="0"/>
    <s v="ACT_89"/>
    <s v="Efectuar seguimiento a proyectos de inversión"/>
    <x v="5"/>
    <n v="4.4642857142857152E-4"/>
    <x v="3"/>
    <n v="1"/>
    <n v="1"/>
    <n v="1"/>
    <s v="Culminada"/>
    <n v="2"/>
    <n v="2"/>
    <n v="1"/>
    <m/>
    <m/>
    <m/>
    <m/>
    <m/>
    <m/>
    <m/>
  </r>
  <r>
    <n v="69"/>
    <s v="OE1;PR_10;ACT_89"/>
    <x v="0"/>
    <s v="Fortalecer la Vigilancia."/>
    <x v="0"/>
    <n v="2"/>
    <s v="PAI"/>
    <x v="0"/>
    <s v="ACT_89"/>
    <s v="Efectuar seguimiento a proyectos de inversión"/>
    <x v="5"/>
    <n v="4.4642857142857152E-4"/>
    <x v="4"/>
    <n v="1"/>
    <n v="1"/>
    <n v="1"/>
    <s v="Culminada"/>
    <n v="3"/>
    <n v="3"/>
    <n v="1"/>
    <m/>
    <m/>
    <m/>
    <m/>
    <m/>
    <m/>
    <m/>
  </r>
  <r>
    <n v="69"/>
    <s v="OE1;PR_10;ACT_89"/>
    <x v="0"/>
    <s v="Fortalecer la Vigilancia."/>
    <x v="0"/>
    <n v="2"/>
    <s v="PAI"/>
    <x v="0"/>
    <s v="ACT_89"/>
    <s v="Efectuar seguimiento a proyectos de inversión"/>
    <x v="5"/>
    <n v="4.4642857142857152E-4"/>
    <x v="5"/>
    <n v="1"/>
    <n v="1"/>
    <n v="1"/>
    <s v="Culminada"/>
    <n v="4"/>
    <n v="4"/>
    <n v="1"/>
    <m/>
    <m/>
    <m/>
    <m/>
    <m/>
    <m/>
    <m/>
  </r>
  <r>
    <n v="69"/>
    <s v="OE1;PR_10;ACT_89"/>
    <x v="0"/>
    <s v="Fortalecer la Vigilancia."/>
    <x v="0"/>
    <n v="2"/>
    <s v="PAI"/>
    <x v="0"/>
    <s v="ACT_89"/>
    <s v="Efectuar seguimiento a proyectos de inversión"/>
    <x v="5"/>
    <n v="4.4642857142857152E-4"/>
    <x v="6"/>
    <n v="1"/>
    <n v="0"/>
    <n v="0"/>
    <s v="Por Ejecutar"/>
    <n v="5"/>
    <n v="4"/>
    <n v="0.8"/>
    <m/>
    <m/>
    <m/>
    <m/>
    <m/>
    <m/>
    <m/>
  </r>
  <r>
    <n v="69"/>
    <s v="OE1;PR_10;ACT_89"/>
    <x v="0"/>
    <s v="Fortalecer la Vigilancia."/>
    <x v="0"/>
    <n v="2"/>
    <s v="PAI"/>
    <x v="0"/>
    <s v="ACT_89"/>
    <s v="Efectuar seguimiento a proyectos de inversión"/>
    <x v="5"/>
    <n v="4.4642857142857152E-4"/>
    <x v="7"/>
    <n v="1"/>
    <n v="0"/>
    <n v="0"/>
    <s v="Por Ejecutar"/>
    <n v="6"/>
    <n v="4"/>
    <n v="0.66666666666666663"/>
    <m/>
    <m/>
    <m/>
    <m/>
    <m/>
    <m/>
    <m/>
  </r>
  <r>
    <n v="69"/>
    <s v="OE1;PR_10;ACT_89"/>
    <x v="0"/>
    <s v="Fortalecer la Vigilancia."/>
    <x v="0"/>
    <n v="2"/>
    <s v="PAI"/>
    <x v="0"/>
    <s v="ACT_89"/>
    <s v="Efectuar seguimiento a proyectos de inversión"/>
    <x v="5"/>
    <n v="4.4642857142857152E-4"/>
    <x v="8"/>
    <n v="1"/>
    <n v="0"/>
    <n v="0"/>
    <s v="Por Ejecutar"/>
    <n v="7"/>
    <n v="4"/>
    <n v="0.5714285714285714"/>
    <m/>
    <m/>
    <m/>
    <m/>
    <m/>
    <m/>
    <m/>
  </r>
  <r>
    <n v="69"/>
    <s v="OE1;PR_10;ACT_89"/>
    <x v="0"/>
    <s v="Fortalecer la Vigilancia."/>
    <x v="0"/>
    <n v="2"/>
    <s v="PAI"/>
    <x v="0"/>
    <s v="ACT_89"/>
    <s v="Efectuar seguimiento a proyectos de inversión"/>
    <x v="5"/>
    <n v="4.4642857142857152E-4"/>
    <x v="9"/>
    <n v="1"/>
    <n v="0"/>
    <n v="0"/>
    <s v="Por Ejecutar"/>
    <n v="8"/>
    <n v="4"/>
    <n v="0.5"/>
    <m/>
    <m/>
    <m/>
    <m/>
    <m/>
    <m/>
    <m/>
  </r>
  <r>
    <n v="69"/>
    <s v="OE1;PR_10;ACT_89"/>
    <x v="0"/>
    <s v="Fortalecer la Vigilancia."/>
    <x v="0"/>
    <n v="2"/>
    <s v="PAI"/>
    <x v="0"/>
    <s v="ACT_89"/>
    <s v="Efectuar seguimiento a proyectos de inversión"/>
    <x v="5"/>
    <n v="4.4642857142857152E-4"/>
    <x v="10"/>
    <n v="1"/>
    <n v="0"/>
    <n v="0"/>
    <s v="Por Ejecutar"/>
    <n v="9"/>
    <n v="4"/>
    <n v="0.44444444444444442"/>
    <m/>
    <m/>
    <m/>
    <m/>
    <m/>
    <m/>
    <m/>
  </r>
  <r>
    <n v="69"/>
    <s v="OE1;PR_10;ACT_89"/>
    <x v="0"/>
    <s v="Fortalecer la Vigilancia."/>
    <x v="0"/>
    <n v="2"/>
    <s v="PAI"/>
    <x v="0"/>
    <s v="ACT_89"/>
    <s v="Efectuar seguimiento a proyectos de inversión"/>
    <x v="5"/>
    <n v="4.4642857142857152E-4"/>
    <x v="11"/>
    <n v="1"/>
    <n v="0"/>
    <n v="0"/>
    <s v="Por Ejecutar"/>
    <n v="10"/>
    <n v="4"/>
    <n v="0.4"/>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0"/>
    <n v="46"/>
    <n v="46"/>
    <n v="1"/>
    <s v="Culminada"/>
    <n v="46"/>
    <n v="46"/>
    <n v="1"/>
    <n v="300"/>
    <n v="300"/>
    <n v="1"/>
    <m/>
    <n v="0"/>
    <s v="Culminada"/>
    <n v="4.4642857142857152E-4"/>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1"/>
    <n v="21"/>
    <n v="21"/>
    <n v="1"/>
    <s v="Culminada"/>
    <n v="67"/>
    <n v="67"/>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2"/>
    <n v="63"/>
    <n v="63"/>
    <n v="1"/>
    <s v="Culminada"/>
    <n v="130"/>
    <n v="13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3"/>
    <n v="53"/>
    <n v="53"/>
    <n v="1"/>
    <s v="Culminada"/>
    <n v="183"/>
    <n v="183"/>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4"/>
    <n v="62"/>
    <n v="62"/>
    <n v="1"/>
    <s v="Culminada"/>
    <n v="245"/>
    <n v="245"/>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5"/>
    <n v="55"/>
    <n v="55"/>
    <n v="1"/>
    <s v="Culminada"/>
    <n v="300"/>
    <n v="30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6"/>
    <n v="0"/>
    <n v="0"/>
    <n v="0"/>
    <s v="Por Ejecutar"/>
    <n v="300"/>
    <n v="30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7"/>
    <n v="0"/>
    <n v="0"/>
    <n v="0"/>
    <s v="Por Ejecutar"/>
    <n v="300"/>
    <n v="30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8"/>
    <n v="0"/>
    <n v="0"/>
    <n v="0"/>
    <s v="Por Ejecutar"/>
    <n v="300"/>
    <n v="30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9"/>
    <n v="0"/>
    <n v="0"/>
    <n v="0"/>
    <s v="Por Ejecutar"/>
    <n v="300"/>
    <n v="30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10"/>
    <n v="0"/>
    <n v="0"/>
    <n v="0"/>
    <s v="Por Ejecutar"/>
    <n v="300"/>
    <n v="300"/>
    <n v="1"/>
    <m/>
    <m/>
    <m/>
    <m/>
    <m/>
    <m/>
    <m/>
  </r>
  <r>
    <n v="70"/>
    <s v="OE1;PR_10;ACT_90"/>
    <x v="0"/>
    <s v="Fortalecer la Vigilancia."/>
    <x v="0"/>
    <n v="2"/>
    <s v="PAI"/>
    <x v="0"/>
    <s v="ACT_90"/>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5"/>
    <n v="4.4642857142857152E-4"/>
    <x v="11"/>
    <n v="0"/>
    <n v="0"/>
    <n v="0"/>
    <s v="Por Ejecutar"/>
    <n v="300"/>
    <n v="300"/>
    <n v="1"/>
    <m/>
    <m/>
    <m/>
    <m/>
    <m/>
    <m/>
    <m/>
  </r>
  <r>
    <n v="71"/>
    <s v="OE1;PR_10;ACT_163"/>
    <x v="0"/>
    <s v="Fortalecer la Vigilancia."/>
    <x v="0"/>
    <n v="2"/>
    <s v="PAI"/>
    <x v="0"/>
    <s v="ACT_163"/>
    <s v="Implementar Modelo Integrado de Planeción y Gestión - Mipg en cada una de sus 7 dimensiones según corresponda"/>
    <x v="5"/>
    <n v="4.4642857142857152E-4"/>
    <x v="0"/>
    <n v="9"/>
    <n v="9"/>
    <n v="1"/>
    <s v="Culminada"/>
    <n v="9"/>
    <n v="9"/>
    <n v="1"/>
    <n v="28"/>
    <n v="28"/>
    <n v="1"/>
    <m/>
    <n v="0"/>
    <s v="Culminada"/>
    <n v="4.4642857142857152E-4"/>
  </r>
  <r>
    <n v="71"/>
    <s v="OE1;PR_10;ACT_163"/>
    <x v="0"/>
    <s v="Fortalecer la Vigilancia."/>
    <x v="0"/>
    <n v="2"/>
    <s v="PAI"/>
    <x v="0"/>
    <s v="ACT_163"/>
    <s v="Implementar Modelo Integrado de Planeción y Gestión - Mipg en cada una de sus 7 dimensiones según corresponda"/>
    <x v="5"/>
    <n v="4.4642857142857152E-4"/>
    <x v="1"/>
    <n v="10"/>
    <n v="10"/>
    <n v="1"/>
    <s v="Culminada"/>
    <n v="19"/>
    <n v="19"/>
    <n v="1"/>
    <m/>
    <m/>
    <m/>
    <m/>
    <m/>
    <m/>
    <m/>
  </r>
  <r>
    <n v="71"/>
    <s v="OE1;PR_10;ACT_163"/>
    <x v="0"/>
    <s v="Fortalecer la Vigilancia."/>
    <x v="0"/>
    <n v="2"/>
    <s v="PAI"/>
    <x v="0"/>
    <s v="ACT_163"/>
    <s v="Implementar Modelo Integrado de Planeción y Gestión - Mipg en cada una de sus 7 dimensiones según corresponda"/>
    <x v="5"/>
    <n v="4.4642857142857152E-4"/>
    <x v="2"/>
    <n v="4"/>
    <n v="4"/>
    <n v="1"/>
    <s v="Culminada"/>
    <n v="23"/>
    <n v="23"/>
    <n v="1"/>
    <m/>
    <m/>
    <m/>
    <m/>
    <m/>
    <m/>
    <m/>
  </r>
  <r>
    <n v="71"/>
    <s v="OE1;PR_10;ACT_163"/>
    <x v="0"/>
    <s v="Fortalecer la Vigilancia."/>
    <x v="0"/>
    <n v="2"/>
    <s v="PAI"/>
    <x v="0"/>
    <s v="ACT_163"/>
    <s v="Implementar Modelo Integrado de Planeción y Gestión - Mipg en cada una de sus 7 dimensiones según corresponda"/>
    <x v="5"/>
    <n v="4.4642857142857152E-4"/>
    <x v="3"/>
    <n v="5"/>
    <n v="5"/>
    <n v="1"/>
    <s v="Culminada"/>
    <n v="28"/>
    <n v="28"/>
    <n v="1"/>
    <m/>
    <m/>
    <m/>
    <m/>
    <m/>
    <m/>
    <m/>
  </r>
  <r>
    <n v="71"/>
    <s v="OE1;PR_10;ACT_163"/>
    <x v="0"/>
    <s v="Fortalecer la Vigilancia."/>
    <x v="0"/>
    <n v="2"/>
    <s v="PAI"/>
    <x v="0"/>
    <s v="ACT_163"/>
    <s v="Implementar Modelo Integrado de Planeción y Gestión - Mipg en cada una de sus 7 dimensiones según corresponda"/>
    <x v="5"/>
    <n v="4.4642857142857152E-4"/>
    <x v="4"/>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5"/>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6"/>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7"/>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8"/>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9"/>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10"/>
    <n v="0"/>
    <n v="0"/>
    <n v="0"/>
    <s v="Por Ejecutar"/>
    <n v="28"/>
    <n v="28"/>
    <n v="1"/>
    <m/>
    <m/>
    <m/>
    <m/>
    <m/>
    <m/>
    <m/>
  </r>
  <r>
    <n v="71"/>
    <s v="OE1;PR_10;ACT_163"/>
    <x v="0"/>
    <s v="Fortalecer la Vigilancia."/>
    <x v="0"/>
    <n v="2"/>
    <s v="PAI"/>
    <x v="0"/>
    <s v="ACT_163"/>
    <s v="Implementar Modelo Integrado de Planeción y Gestión - Mipg en cada una de sus 7 dimensiones según corresponda"/>
    <x v="5"/>
    <n v="4.4642857142857152E-4"/>
    <x v="11"/>
    <n v="0"/>
    <n v="0"/>
    <n v="0"/>
    <s v="Por Ejecutar"/>
    <n v="28"/>
    <n v="28"/>
    <n v="1"/>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0"/>
    <n v="338"/>
    <n v="330"/>
    <n v="0.97633136094674555"/>
    <s v="Culminada"/>
    <n v="338"/>
    <n v="330"/>
    <n v="0.97633136094674555"/>
    <n v="2743"/>
    <n v="2657"/>
    <n v="0.96864746627779807"/>
    <m/>
    <n v="3.1352533722201925E-2"/>
    <s v="Culminada"/>
    <n v="4.324319045883028E-4"/>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1"/>
    <n v="267"/>
    <n v="230"/>
    <n v="0.86142322097378277"/>
    <s v="Gestionado"/>
    <n v="605"/>
    <n v="560"/>
    <n v="0.92561983471074383"/>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2"/>
    <n v="297"/>
    <n v="256"/>
    <n v="0.86195286195286192"/>
    <s v="Gestionado"/>
    <n v="902"/>
    <n v="816"/>
    <n v="0.90465631929046564"/>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3"/>
    <n v="634"/>
    <n v="634"/>
    <n v="1"/>
    <s v="Culminada"/>
    <n v="1536"/>
    <n v="1450"/>
    <n v="0.94401041666666663"/>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4"/>
    <n v="0"/>
    <n v="0"/>
    <n v="0"/>
    <s v="Por Ejecutar"/>
    <n v="1536"/>
    <n v="1450"/>
    <n v="0.94401041666666663"/>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5"/>
    <n v="1207"/>
    <n v="1207"/>
    <n v="1"/>
    <s v="Culminada"/>
    <n v="2743"/>
    <n v="2657"/>
    <n v="0.96864746627779807"/>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6"/>
    <n v="0"/>
    <n v="0"/>
    <n v="0"/>
    <s v="Por Ejecutar"/>
    <n v="2743"/>
    <n v="2657"/>
    <n v="0.96864746627779807"/>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7"/>
    <n v="0"/>
    <n v="0"/>
    <n v="0"/>
    <s v="Por Ejecutar"/>
    <n v="2743"/>
    <n v="2657"/>
    <n v="0.96864746627779807"/>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8"/>
    <n v="0"/>
    <n v="0"/>
    <n v="0"/>
    <s v="Por Ejecutar"/>
    <n v="2743"/>
    <n v="2657"/>
    <n v="0.96864746627779807"/>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9"/>
    <n v="0"/>
    <n v="0"/>
    <n v="0"/>
    <s v="Por Ejecutar"/>
    <n v="2743"/>
    <n v="2657"/>
    <n v="0.96864746627779807"/>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10"/>
    <n v="0"/>
    <n v="0"/>
    <n v="0"/>
    <s v="Por Ejecutar"/>
    <n v="2743"/>
    <n v="2657"/>
    <n v="0.96864746627779807"/>
    <m/>
    <m/>
    <m/>
    <m/>
    <m/>
    <m/>
    <m/>
  </r>
  <r>
    <n v="72"/>
    <s v="OE1;PR_10;ACT_160"/>
    <x v="0"/>
    <s v="Fortalecer la Vigilancia."/>
    <x v="0"/>
    <n v="2"/>
    <s v="PAI"/>
    <x v="0"/>
    <s v="ACT_160"/>
    <s v="Asegurar el procedimiento de notificaciones desplegado en la nueva versión de la cadena de valor, tramitando con oportunidad y calidad la notificacion del 100% de actos administrativos susceptibles de notificación."/>
    <x v="4"/>
    <n v="4.4642857142857152E-4"/>
    <x v="11"/>
    <n v="0"/>
    <n v="0"/>
    <n v="0"/>
    <s v="Por Ejecutar"/>
    <n v="2743"/>
    <n v="2657"/>
    <n v="0.96864746627779807"/>
    <m/>
    <m/>
    <m/>
    <m/>
    <m/>
    <m/>
    <m/>
  </r>
  <r>
    <n v="73"/>
    <s v="OE1;PR_10;ACT_189"/>
    <x v="0"/>
    <s v="Fortalecer la Vigilancia."/>
    <x v="0"/>
    <n v="2"/>
    <s v="PAI"/>
    <x v="0"/>
    <s v="ACT_189"/>
    <s v="Implementar Modelo Integrado de Planeción y Gestión - Mipg en cada una de sus 7 dimensiones según corresponda"/>
    <x v="4"/>
    <n v="4.4642857142857152E-4"/>
    <x v="0"/>
    <n v="6"/>
    <n v="6"/>
    <n v="1"/>
    <s v="Culminada"/>
    <n v="6"/>
    <n v="6"/>
    <n v="1"/>
    <n v="22"/>
    <n v="22"/>
    <n v="1"/>
    <m/>
    <n v="0"/>
    <s v="Culminada"/>
    <n v="4.4642857142857152E-4"/>
  </r>
  <r>
    <n v="73"/>
    <s v="OE1;PR_10;ACT_189"/>
    <x v="0"/>
    <s v="Fortalecer la Vigilancia."/>
    <x v="0"/>
    <n v="2"/>
    <s v="PAI"/>
    <x v="0"/>
    <s v="ACT_189"/>
    <s v="Implementar Modelo Integrado de Planeción y Gestión - Mipg en cada una de sus 7 dimensiones según corresponda"/>
    <x v="4"/>
    <n v="4.4642857142857152E-4"/>
    <x v="1"/>
    <n v="1"/>
    <n v="1"/>
    <n v="1"/>
    <s v="Culminada"/>
    <n v="7"/>
    <n v="7"/>
    <n v="1"/>
    <m/>
    <m/>
    <m/>
    <m/>
    <m/>
    <m/>
    <m/>
  </r>
  <r>
    <n v="73"/>
    <s v="OE1;PR_10;ACT_189"/>
    <x v="0"/>
    <s v="Fortalecer la Vigilancia."/>
    <x v="0"/>
    <n v="2"/>
    <s v="PAI"/>
    <x v="0"/>
    <s v="ACT_189"/>
    <s v="Implementar Modelo Integrado de Planeción y Gestión - Mipg en cada una de sus 7 dimensiones según corresponda"/>
    <x v="4"/>
    <n v="4.4642857142857152E-4"/>
    <x v="2"/>
    <n v="6"/>
    <n v="6"/>
    <n v="1"/>
    <s v="Culminada"/>
    <n v="13"/>
    <n v="13"/>
    <n v="1"/>
    <m/>
    <m/>
    <m/>
    <m/>
    <m/>
    <m/>
    <m/>
  </r>
  <r>
    <n v="73"/>
    <s v="OE1;PR_10;ACT_189"/>
    <x v="0"/>
    <s v="Fortalecer la Vigilancia."/>
    <x v="0"/>
    <n v="2"/>
    <s v="PAI"/>
    <x v="0"/>
    <s v="ACT_189"/>
    <s v="Implementar Modelo Integrado de Planeción y Gestión - Mipg en cada una de sus 7 dimensiones según corresponda"/>
    <x v="4"/>
    <n v="4.4642857142857152E-4"/>
    <x v="3"/>
    <n v="6"/>
    <n v="6"/>
    <n v="1"/>
    <s v="Culminada"/>
    <n v="19"/>
    <n v="19"/>
    <n v="1"/>
    <m/>
    <m/>
    <m/>
    <m/>
    <m/>
    <m/>
    <m/>
  </r>
  <r>
    <n v="73"/>
    <s v="OE1;PR_10;ACT_189"/>
    <x v="0"/>
    <s v="Fortalecer la Vigilancia."/>
    <x v="0"/>
    <n v="2"/>
    <s v="PAI"/>
    <x v="0"/>
    <s v="ACT_189"/>
    <s v="Implementar Modelo Integrado de Planeción y Gestión - Mipg en cada una de sus 7 dimensiones según corresponda"/>
    <x v="4"/>
    <n v="4.4642857142857152E-4"/>
    <x v="4"/>
    <n v="0"/>
    <n v="0"/>
    <n v="0"/>
    <s v="Por Ejecutar"/>
    <n v="19"/>
    <n v="19"/>
    <n v="1"/>
    <m/>
    <m/>
    <m/>
    <m/>
    <m/>
    <m/>
    <m/>
  </r>
  <r>
    <n v="73"/>
    <s v="OE1;PR_10;ACT_189"/>
    <x v="0"/>
    <s v="Fortalecer la Vigilancia."/>
    <x v="0"/>
    <n v="2"/>
    <s v="PAI"/>
    <x v="0"/>
    <s v="ACT_189"/>
    <s v="Implementar Modelo Integrado de Planeción y Gestión - Mipg en cada una de sus 7 dimensiones según corresponda"/>
    <x v="4"/>
    <n v="4.4642857142857152E-4"/>
    <x v="5"/>
    <n v="3"/>
    <n v="3"/>
    <n v="1"/>
    <s v="Culminada"/>
    <n v="22"/>
    <n v="22"/>
    <n v="1"/>
    <m/>
    <m/>
    <m/>
    <m/>
    <m/>
    <m/>
    <m/>
  </r>
  <r>
    <n v="73"/>
    <s v="OE1;PR_10;ACT_189"/>
    <x v="0"/>
    <s v="Fortalecer la Vigilancia."/>
    <x v="0"/>
    <n v="2"/>
    <s v="PAI"/>
    <x v="0"/>
    <s v="ACT_189"/>
    <s v="Implementar Modelo Integrado de Planeción y Gestión - Mipg en cada una de sus 7 dimensiones según corresponda"/>
    <x v="4"/>
    <n v="4.4642857142857152E-4"/>
    <x v="6"/>
    <n v="0"/>
    <n v="0"/>
    <n v="0"/>
    <s v="Por Ejecutar"/>
    <n v="22"/>
    <n v="22"/>
    <n v="1"/>
    <m/>
    <m/>
    <m/>
    <m/>
    <m/>
    <m/>
    <m/>
  </r>
  <r>
    <n v="73"/>
    <s v="OE1;PR_10;ACT_189"/>
    <x v="0"/>
    <s v="Fortalecer la Vigilancia."/>
    <x v="0"/>
    <n v="2"/>
    <s v="PAI"/>
    <x v="0"/>
    <s v="ACT_189"/>
    <s v="Implementar Modelo Integrado de Planeción y Gestión - Mipg en cada una de sus 7 dimensiones según corresponda"/>
    <x v="4"/>
    <n v="4.4642857142857152E-4"/>
    <x v="7"/>
    <n v="0"/>
    <n v="0"/>
    <n v="0"/>
    <s v="Por Ejecutar"/>
    <n v="22"/>
    <n v="22"/>
    <n v="1"/>
    <m/>
    <m/>
    <m/>
    <m/>
    <m/>
    <m/>
    <m/>
  </r>
  <r>
    <n v="73"/>
    <s v="OE1;PR_10;ACT_189"/>
    <x v="0"/>
    <s v="Fortalecer la Vigilancia."/>
    <x v="0"/>
    <n v="2"/>
    <s v="PAI"/>
    <x v="0"/>
    <s v="ACT_189"/>
    <s v="Implementar Modelo Integrado de Planeción y Gestión - Mipg en cada una de sus 7 dimensiones según corresponda"/>
    <x v="4"/>
    <n v="4.4642857142857152E-4"/>
    <x v="8"/>
    <n v="0"/>
    <n v="0"/>
    <n v="0"/>
    <s v="Por Ejecutar"/>
    <n v="22"/>
    <n v="22"/>
    <n v="1"/>
    <m/>
    <m/>
    <m/>
    <m/>
    <m/>
    <m/>
    <m/>
  </r>
  <r>
    <n v="73"/>
    <s v="OE1;PR_10;ACT_189"/>
    <x v="0"/>
    <s v="Fortalecer la Vigilancia."/>
    <x v="0"/>
    <n v="2"/>
    <s v="PAI"/>
    <x v="0"/>
    <s v="ACT_189"/>
    <s v="Implementar Modelo Integrado de Planeción y Gestión - Mipg en cada una de sus 7 dimensiones según corresponda"/>
    <x v="4"/>
    <n v="4.4642857142857152E-4"/>
    <x v="9"/>
    <n v="0"/>
    <n v="0"/>
    <n v="0"/>
    <s v="Por Ejecutar"/>
    <n v="22"/>
    <n v="22"/>
    <n v="1"/>
    <m/>
    <m/>
    <m/>
    <m/>
    <m/>
    <m/>
    <m/>
  </r>
  <r>
    <n v="73"/>
    <s v="OE1;PR_10;ACT_189"/>
    <x v="0"/>
    <s v="Fortalecer la Vigilancia."/>
    <x v="0"/>
    <n v="2"/>
    <s v="PAI"/>
    <x v="0"/>
    <s v="ACT_189"/>
    <s v="Implementar Modelo Integrado de Planeción y Gestión - Mipg en cada una de sus 7 dimensiones según corresponda"/>
    <x v="4"/>
    <n v="4.4642857142857152E-4"/>
    <x v="10"/>
    <n v="0"/>
    <n v="0"/>
    <n v="0"/>
    <s v="Por Ejecutar"/>
    <n v="22"/>
    <n v="22"/>
    <n v="1"/>
    <m/>
    <m/>
    <m/>
    <m/>
    <m/>
    <m/>
    <m/>
  </r>
  <r>
    <n v="73"/>
    <s v="OE1;PR_10;ACT_189"/>
    <x v="0"/>
    <s v="Fortalecer la Vigilancia."/>
    <x v="0"/>
    <n v="2"/>
    <s v="PAI"/>
    <x v="0"/>
    <s v="ACT_189"/>
    <s v="Implementar Modelo Integrado de Planeción y Gestión - Mipg en cada una de sus 7 dimensiones según corresponda"/>
    <x v="4"/>
    <n v="4.4642857142857152E-4"/>
    <x v="11"/>
    <n v="0"/>
    <n v="0"/>
    <n v="0"/>
    <s v="Por Ejecutar"/>
    <n v="22"/>
    <n v="22"/>
    <n v="1"/>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116"/>
    <n v="98"/>
    <n v="0.84482758620689657"/>
    <s v="En Seguimiento"/>
    <n v="116"/>
    <n v="98"/>
    <n v="0.84482758620689657"/>
    <n v="876"/>
    <n v="787"/>
    <n v="0.89840182648401823"/>
    <m/>
    <n v="0.10159817351598177"/>
    <s v="Gestionado"/>
    <n v="4.0107224396607964E-4"/>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202"/>
    <n v="160"/>
    <n v="0.79207920792079212"/>
    <s v="En Seguimiento"/>
    <n v="318"/>
    <n v="258"/>
    <n v="0.81132075471698117"/>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179"/>
    <n v="150"/>
    <n v="0.83798882681564246"/>
    <s v="En Seguimiento"/>
    <n v="497"/>
    <n v="408"/>
    <n v="0.82092555331991957"/>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191"/>
    <n v="191"/>
    <n v="1"/>
    <s v="Culminada"/>
    <n v="688"/>
    <n v="599"/>
    <n v="0.87063953488372092"/>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688"/>
    <n v="599"/>
    <n v="0.87063953488372092"/>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188"/>
    <n v="188"/>
    <n v="1"/>
    <s v="Culminada"/>
    <n v="876"/>
    <n v="787"/>
    <n v="0.89840182648401823"/>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876"/>
    <n v="787"/>
    <n v="0.89840182648401823"/>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876"/>
    <n v="787"/>
    <n v="0.89840182648401823"/>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876"/>
    <n v="787"/>
    <n v="0.89840182648401823"/>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876"/>
    <n v="787"/>
    <n v="0.89840182648401823"/>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876"/>
    <n v="787"/>
    <n v="0.89840182648401823"/>
    <m/>
    <m/>
    <m/>
    <m/>
    <m/>
    <m/>
    <m/>
  </r>
  <r>
    <n v="74"/>
    <s v="OE1;PR_10;ACT_162"/>
    <x v="0"/>
    <s v="Fortalecer la Vigilancia."/>
    <x v="0"/>
    <n v="2"/>
    <s v="PAI"/>
    <x v="0"/>
    <s v="ACT_162"/>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876"/>
    <n v="787"/>
    <n v="0.89840182648401823"/>
    <m/>
    <m/>
    <m/>
    <m/>
    <m/>
    <m/>
    <m/>
  </r>
  <r>
    <n v="75"/>
    <s v="OE1;PR_10;ACT_157"/>
    <x v="0"/>
    <s v="Fortalecer la Vigilancia."/>
    <x v="0"/>
    <n v="2"/>
    <s v="PAI"/>
    <x v="0"/>
    <s v="ACT_157"/>
    <s v="Fallar investigaciones administrativas en el término legal."/>
    <x v="1"/>
    <n v="4.4642857142857152E-4"/>
    <x v="0"/>
    <n v="0"/>
    <n v="0"/>
    <n v="0"/>
    <s v="Por Ejecutar"/>
    <n v="0"/>
    <n v="0"/>
    <n v="0"/>
    <n v="281"/>
    <n v="281"/>
    <n v="1"/>
    <m/>
    <n v="0"/>
    <s v="Culminada"/>
    <n v="4.4642857142857152E-4"/>
  </r>
  <r>
    <n v="75"/>
    <s v="OE1;PR_10;ACT_157"/>
    <x v="0"/>
    <s v="Fortalecer la Vigilancia."/>
    <x v="0"/>
    <n v="2"/>
    <s v="PAI"/>
    <x v="0"/>
    <s v="ACT_157"/>
    <s v="Fallar investigaciones administrativas en el término legal."/>
    <x v="1"/>
    <n v="4.4642857142857152E-4"/>
    <x v="1"/>
    <n v="0"/>
    <n v="0"/>
    <n v="0"/>
    <s v="Por Ejecutar"/>
    <n v="0"/>
    <n v="0"/>
    <n v="0"/>
    <m/>
    <m/>
    <m/>
    <m/>
    <m/>
    <m/>
    <m/>
  </r>
  <r>
    <n v="75"/>
    <s v="OE1;PR_10;ACT_157"/>
    <x v="0"/>
    <s v="Fortalecer la Vigilancia."/>
    <x v="0"/>
    <n v="2"/>
    <s v="PAI"/>
    <x v="0"/>
    <s v="ACT_157"/>
    <s v="Fallar investigaciones administrativas en el término legal."/>
    <x v="1"/>
    <n v="4.4642857142857152E-4"/>
    <x v="2"/>
    <n v="0"/>
    <n v="0"/>
    <n v="0"/>
    <s v="Por Ejecutar"/>
    <n v="0"/>
    <n v="0"/>
    <n v="0"/>
    <m/>
    <m/>
    <m/>
    <m/>
    <m/>
    <m/>
    <m/>
  </r>
  <r>
    <n v="75"/>
    <s v="OE1;PR_10;ACT_157"/>
    <x v="0"/>
    <s v="Fortalecer la Vigilancia."/>
    <x v="0"/>
    <n v="2"/>
    <s v="PAI"/>
    <x v="0"/>
    <s v="ACT_157"/>
    <s v="Fallar investigaciones administrativas en el término legal."/>
    <x v="1"/>
    <n v="4.4642857142857152E-4"/>
    <x v="3"/>
    <n v="0"/>
    <n v="0"/>
    <n v="0"/>
    <s v="Por Ejecutar"/>
    <n v="0"/>
    <n v="0"/>
    <n v="0"/>
    <m/>
    <m/>
    <m/>
    <m/>
    <m/>
    <m/>
    <m/>
  </r>
  <r>
    <n v="75"/>
    <s v="OE1;PR_10;ACT_157"/>
    <x v="0"/>
    <s v="Fortalecer la Vigilancia."/>
    <x v="0"/>
    <n v="2"/>
    <s v="PAI"/>
    <x v="0"/>
    <s v="ACT_157"/>
    <s v="Fallar investigaciones administrativas en el término legal."/>
    <x v="1"/>
    <n v="4.4642857142857152E-4"/>
    <x v="4"/>
    <n v="279"/>
    <n v="279"/>
    <n v="1"/>
    <s v="Culminada"/>
    <n v="279"/>
    <n v="279"/>
    <n v="1"/>
    <m/>
    <m/>
    <m/>
    <m/>
    <m/>
    <m/>
    <m/>
  </r>
  <r>
    <n v="75"/>
    <s v="OE1;PR_10;ACT_157"/>
    <x v="0"/>
    <s v="Fortalecer la Vigilancia."/>
    <x v="0"/>
    <n v="2"/>
    <s v="PAI"/>
    <x v="0"/>
    <s v="ACT_157"/>
    <s v="Fallar investigaciones administrativas en el término legal."/>
    <x v="1"/>
    <n v="4.4642857142857152E-4"/>
    <x v="5"/>
    <n v="2"/>
    <n v="2"/>
    <n v="1"/>
    <s v="Culminada"/>
    <n v="281"/>
    <n v="281"/>
    <n v="1"/>
    <m/>
    <m/>
    <m/>
    <m/>
    <m/>
    <m/>
    <m/>
  </r>
  <r>
    <n v="75"/>
    <s v="OE1;PR_10;ACT_157"/>
    <x v="0"/>
    <s v="Fortalecer la Vigilancia."/>
    <x v="0"/>
    <n v="2"/>
    <s v="PAI"/>
    <x v="0"/>
    <s v="ACT_157"/>
    <s v="Fallar investigaciones administrativas en el término legal."/>
    <x v="1"/>
    <n v="4.4642857142857152E-4"/>
    <x v="6"/>
    <n v="0"/>
    <n v="0"/>
    <n v="0"/>
    <s v="Por Ejecutar"/>
    <n v="281"/>
    <n v="281"/>
    <n v="1"/>
    <m/>
    <m/>
    <m/>
    <m/>
    <m/>
    <m/>
    <m/>
  </r>
  <r>
    <n v="75"/>
    <s v="OE1;PR_10;ACT_157"/>
    <x v="0"/>
    <s v="Fortalecer la Vigilancia."/>
    <x v="0"/>
    <n v="2"/>
    <s v="PAI"/>
    <x v="0"/>
    <s v="ACT_157"/>
    <s v="Fallar investigaciones administrativas en el término legal."/>
    <x v="1"/>
    <n v="4.4642857142857152E-4"/>
    <x v="7"/>
    <n v="0"/>
    <n v="0"/>
    <n v="0"/>
    <s v="Por Ejecutar"/>
    <n v="281"/>
    <n v="281"/>
    <n v="1"/>
    <m/>
    <m/>
    <m/>
    <m/>
    <m/>
    <m/>
    <m/>
  </r>
  <r>
    <n v="75"/>
    <s v="OE1;PR_10;ACT_157"/>
    <x v="0"/>
    <s v="Fortalecer la Vigilancia."/>
    <x v="0"/>
    <n v="2"/>
    <s v="PAI"/>
    <x v="0"/>
    <s v="ACT_157"/>
    <s v="Fallar investigaciones administrativas en el término legal."/>
    <x v="1"/>
    <n v="4.4642857142857152E-4"/>
    <x v="8"/>
    <n v="0"/>
    <n v="0"/>
    <n v="0"/>
    <s v="Por Ejecutar"/>
    <n v="281"/>
    <n v="281"/>
    <n v="1"/>
    <m/>
    <m/>
    <m/>
    <m/>
    <m/>
    <m/>
    <m/>
  </r>
  <r>
    <n v="75"/>
    <s v="OE1;PR_10;ACT_157"/>
    <x v="0"/>
    <s v="Fortalecer la Vigilancia."/>
    <x v="0"/>
    <n v="2"/>
    <s v="PAI"/>
    <x v="0"/>
    <s v="ACT_157"/>
    <s v="Fallar investigaciones administrativas en el término legal."/>
    <x v="1"/>
    <n v="4.4642857142857152E-4"/>
    <x v="9"/>
    <n v="0"/>
    <n v="0"/>
    <n v="0"/>
    <s v="Por Ejecutar"/>
    <n v="281"/>
    <n v="281"/>
    <n v="1"/>
    <m/>
    <m/>
    <m/>
    <m/>
    <m/>
    <m/>
    <m/>
  </r>
  <r>
    <n v="75"/>
    <s v="OE1;PR_10;ACT_157"/>
    <x v="0"/>
    <s v="Fortalecer la Vigilancia."/>
    <x v="0"/>
    <n v="2"/>
    <s v="PAI"/>
    <x v="0"/>
    <s v="ACT_157"/>
    <s v="Fallar investigaciones administrativas en el término legal."/>
    <x v="1"/>
    <n v="4.4642857142857152E-4"/>
    <x v="10"/>
    <n v="0"/>
    <n v="0"/>
    <n v="0"/>
    <s v="Por Ejecutar"/>
    <n v="281"/>
    <n v="281"/>
    <n v="1"/>
    <m/>
    <m/>
    <m/>
    <m/>
    <m/>
    <m/>
    <m/>
  </r>
  <r>
    <n v="75"/>
    <s v="OE1;PR_10;ACT_157"/>
    <x v="0"/>
    <s v="Fortalecer la Vigilancia."/>
    <x v="0"/>
    <n v="2"/>
    <s v="PAI"/>
    <x v="0"/>
    <s v="ACT_157"/>
    <s v="Fallar investigaciones administrativas en el término legal."/>
    <x v="1"/>
    <n v="4.4642857142857152E-4"/>
    <x v="11"/>
    <n v="0"/>
    <n v="0"/>
    <n v="0"/>
    <s v="Por Ejecutar"/>
    <n v="281"/>
    <n v="281"/>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0"/>
    <n v="1"/>
    <n v="1"/>
    <n v="1"/>
    <s v="Culminada"/>
    <n v="1"/>
    <n v="1"/>
    <n v="1"/>
    <n v="15"/>
    <n v="15"/>
    <n v="1"/>
    <m/>
    <n v="0"/>
    <s v="Culminada"/>
    <n v="4.4642857142857152E-4"/>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1"/>
    <n v="2"/>
    <n v="2"/>
    <n v="1"/>
    <s v="Culminada"/>
    <n v="3"/>
    <n v="3"/>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2"/>
    <n v="4"/>
    <n v="4"/>
    <n v="1"/>
    <s v="Culminada"/>
    <n v="7"/>
    <n v="7"/>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3"/>
    <n v="3"/>
    <n v="3"/>
    <n v="1"/>
    <s v="Culminada"/>
    <n v="10"/>
    <n v="10"/>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4"/>
    <n v="3"/>
    <n v="3"/>
    <n v="1"/>
    <s v="Culminada"/>
    <n v="13"/>
    <n v="13"/>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5"/>
    <n v="2"/>
    <n v="2"/>
    <n v="1"/>
    <s v="Culminada"/>
    <n v="15"/>
    <n v="15"/>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6"/>
    <n v="0"/>
    <n v="0"/>
    <n v="0"/>
    <s v="Por Ejecutar"/>
    <n v="15"/>
    <n v="15"/>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7"/>
    <n v="0"/>
    <n v="0"/>
    <n v="0"/>
    <s v="Por Ejecutar"/>
    <n v="15"/>
    <n v="15"/>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8"/>
    <n v="0"/>
    <n v="0"/>
    <n v="0"/>
    <s v="Por Ejecutar"/>
    <n v="15"/>
    <n v="15"/>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9"/>
    <n v="0"/>
    <n v="0"/>
    <n v="0"/>
    <s v="Por Ejecutar"/>
    <n v="15"/>
    <n v="15"/>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10"/>
    <n v="0"/>
    <n v="0"/>
    <n v="0"/>
    <s v="Por Ejecutar"/>
    <n v="15"/>
    <n v="15"/>
    <n v="1"/>
    <m/>
    <m/>
    <m/>
    <m/>
    <m/>
    <m/>
    <m/>
  </r>
  <r>
    <n v="76"/>
    <s v="OE2;PR_10;ACT_158"/>
    <x v="2"/>
    <s v="Fortalecer las Tecnologías de la Información y las Telecomunicaciones."/>
    <x v="0"/>
    <n v="2"/>
    <s v="PAI"/>
    <x v="0"/>
    <s v="ACT_158"/>
    <s v="Implementar Modelo Integrado de Planeción y Gestión - Mipg en cada una de sus 7 dimensiones según corresponda"/>
    <x v="6"/>
    <n v="4.4642857142857152E-4"/>
    <x v="11"/>
    <n v="0"/>
    <n v="0"/>
    <n v="0"/>
    <s v="Por Ejecutar"/>
    <n v="15"/>
    <n v="15"/>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0"/>
    <n v="3"/>
    <n v="3"/>
    <n v="1"/>
    <s v="Culminada"/>
    <n v="3"/>
    <n v="3"/>
    <n v="1"/>
    <n v="18"/>
    <n v="18"/>
    <n v="1"/>
    <m/>
    <n v="0"/>
    <s v="Culminada"/>
    <n v="4.4642857142857152E-4"/>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1"/>
    <n v="3"/>
    <n v="3"/>
    <n v="1"/>
    <s v="Culminada"/>
    <n v="6"/>
    <n v="6"/>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2"/>
    <n v="3"/>
    <n v="3"/>
    <n v="1"/>
    <s v="Culminada"/>
    <n v="9"/>
    <n v="9"/>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3"/>
    <n v="3"/>
    <n v="3"/>
    <n v="1"/>
    <s v="Culminada"/>
    <n v="12"/>
    <n v="12"/>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4"/>
    <n v="3"/>
    <n v="3"/>
    <n v="1"/>
    <s v="Culminada"/>
    <n v="15"/>
    <n v="15"/>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5"/>
    <n v="3"/>
    <n v="3"/>
    <n v="1"/>
    <s v="Culminada"/>
    <n v="18"/>
    <n v="18"/>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6"/>
    <n v="0"/>
    <n v="0"/>
    <n v="0"/>
    <s v="Por Ejecutar"/>
    <n v="18"/>
    <n v="18"/>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7"/>
    <n v="0"/>
    <n v="0"/>
    <n v="0"/>
    <s v="Por Ejecutar"/>
    <n v="18"/>
    <n v="18"/>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8"/>
    <n v="0"/>
    <n v="0"/>
    <n v="0"/>
    <s v="Por Ejecutar"/>
    <n v="18"/>
    <n v="18"/>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9"/>
    <n v="0"/>
    <n v="0"/>
    <n v="0"/>
    <s v="Por Ejecutar"/>
    <n v="18"/>
    <n v="18"/>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10"/>
    <n v="0"/>
    <n v="0"/>
    <n v="0"/>
    <s v="Por Ejecutar"/>
    <n v="18"/>
    <n v="18"/>
    <n v="1"/>
    <m/>
    <m/>
    <m/>
    <m/>
    <m/>
    <m/>
    <m/>
  </r>
  <r>
    <n v="77"/>
    <s v="OE2;PR_10;ACT_19"/>
    <x v="2"/>
    <s v="Fortalecer las Tecnologías de la Información y las Telecomunicaciones."/>
    <x v="0"/>
    <n v="2"/>
    <s v="PAI"/>
    <x v="0"/>
    <s v="ACT_19"/>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6"/>
    <n v="4.4642857142857152E-4"/>
    <x v="11"/>
    <n v="0"/>
    <n v="0"/>
    <n v="0"/>
    <s v="Por Ejecutar"/>
    <n v="18"/>
    <n v="18"/>
    <n v="1"/>
    <m/>
    <m/>
    <m/>
    <m/>
    <m/>
    <m/>
    <m/>
  </r>
  <r>
    <n v="78"/>
    <s v="OE2;PR_10;ACT_20"/>
    <x v="2"/>
    <s v="Fortalecer las Tecnologías de la Información y las Telecomunicaciones."/>
    <x v="0"/>
    <n v="12"/>
    <s v="PAI"/>
    <x v="7"/>
    <s v="ACT_20"/>
    <s v="Implementar IPV6 desde el punto de vista de Activos Fijos"/>
    <x v="6"/>
    <n v="4.4642857142857152E-4"/>
    <x v="0"/>
    <n v="0.16"/>
    <n v="0.16"/>
    <n v="1"/>
    <s v="Culminada"/>
    <n v="0.16"/>
    <n v="0.16"/>
    <n v="1"/>
    <n v="0.99999699999999991"/>
    <n v="0.49999899999999997"/>
    <n v="0.50000050000149998"/>
    <m/>
    <n v="0.49999949999850002"/>
    <s v="En Tramite"/>
    <n v="2.232145089292411E-4"/>
  </r>
  <r>
    <n v="78"/>
    <s v="OE2;PR_10;ACT_20"/>
    <x v="2"/>
    <s v="Fortalecer las Tecnologías de la Información y las Telecomunicaciones."/>
    <x v="0"/>
    <n v="12"/>
    <s v="PAI"/>
    <x v="7"/>
    <s v="ACT_20"/>
    <s v="Implementar IPV6 desde el punto de vista de Activos Fijos"/>
    <x v="6"/>
    <n v="4.4642857142857152E-4"/>
    <x v="1"/>
    <n v="0.01"/>
    <n v="0.01"/>
    <n v="1"/>
    <s v="Culminada"/>
    <n v="0.17"/>
    <n v="0.17"/>
    <n v="1"/>
    <m/>
    <m/>
    <m/>
    <m/>
    <m/>
    <m/>
    <m/>
  </r>
  <r>
    <n v="78"/>
    <s v="OE2;PR_10;ACT_20"/>
    <x v="2"/>
    <s v="Fortalecer las Tecnologías de la Información y las Telecomunicaciones."/>
    <x v="0"/>
    <n v="12"/>
    <s v="PAI"/>
    <x v="7"/>
    <s v="ACT_20"/>
    <s v="Implementar IPV6 desde el punto de vista de Activos Fijos"/>
    <x v="6"/>
    <n v="4.4642857142857152E-4"/>
    <x v="2"/>
    <n v="0.08"/>
    <n v="0.08"/>
    <n v="1"/>
    <s v="Culminada"/>
    <n v="0.25"/>
    <n v="0.25"/>
    <n v="1"/>
    <m/>
    <m/>
    <m/>
    <m/>
    <m/>
    <m/>
    <m/>
  </r>
  <r>
    <n v="78"/>
    <s v="OE2;PR_10;ACT_20"/>
    <x v="2"/>
    <s v="Fortalecer las Tecnologías de la Información y las Telecomunicaciones."/>
    <x v="0"/>
    <n v="12"/>
    <s v="PAI"/>
    <x v="7"/>
    <s v="ACT_20"/>
    <s v="Implementar IPV6 desde el punto de vista de Activos Fijos"/>
    <x v="6"/>
    <n v="4.4642857142857152E-4"/>
    <x v="3"/>
    <n v="8.3333000000000004E-2"/>
    <n v="8.3333000000000004E-2"/>
    <n v="1"/>
    <s v="Culminada"/>
    <n v="0.33333299999999999"/>
    <n v="0.33333299999999999"/>
    <n v="1"/>
    <m/>
    <m/>
    <m/>
    <m/>
    <m/>
    <m/>
    <m/>
  </r>
  <r>
    <n v="78"/>
    <s v="OE2;PR_10;ACT_20"/>
    <x v="2"/>
    <s v="Fortalecer las Tecnologías de la Información y las Telecomunicaciones."/>
    <x v="0"/>
    <n v="12"/>
    <s v="PAI"/>
    <x v="7"/>
    <s v="ACT_20"/>
    <s v="Implementar IPV6 desde el punto de vista de Activos Fijos"/>
    <x v="6"/>
    <n v="4.4642857142857152E-4"/>
    <x v="4"/>
    <n v="8.3333000000000004E-2"/>
    <n v="8.3333000000000004E-2"/>
    <n v="1"/>
    <s v="Culminada"/>
    <n v="0.41666599999999998"/>
    <n v="0.41666599999999998"/>
    <n v="1"/>
    <m/>
    <m/>
    <m/>
    <m/>
    <m/>
    <m/>
    <m/>
  </r>
  <r>
    <n v="78"/>
    <s v="OE2;PR_10;ACT_20"/>
    <x v="2"/>
    <s v="Fortalecer las Tecnologías de la Información y las Telecomunicaciones."/>
    <x v="0"/>
    <n v="12"/>
    <s v="PAI"/>
    <x v="7"/>
    <s v="ACT_20"/>
    <s v="Implementar IPV6 desde el punto de vista de Activos Fijos"/>
    <x v="6"/>
    <n v="4.4642857142857152E-4"/>
    <x v="5"/>
    <n v="8.3333000000000004E-2"/>
    <n v="8.3333000000000004E-2"/>
    <n v="1"/>
    <s v="Culminada"/>
    <n v="0.49999899999999997"/>
    <n v="0.49999899999999997"/>
    <n v="1"/>
    <m/>
    <m/>
    <m/>
    <m/>
    <m/>
    <m/>
    <m/>
  </r>
  <r>
    <n v="78"/>
    <s v="OE2;PR_10;ACT_20"/>
    <x v="2"/>
    <s v="Fortalecer las Tecnologías de la Información y las Telecomunicaciones."/>
    <x v="0"/>
    <n v="12"/>
    <s v="PAI"/>
    <x v="7"/>
    <s v="ACT_20"/>
    <s v="Implementar IPV6 desde el punto de vista de Activos Fijos"/>
    <x v="6"/>
    <n v="4.4642857142857152E-4"/>
    <x v="6"/>
    <n v="8.3333000000000004E-2"/>
    <n v="0"/>
    <n v="0"/>
    <s v="Por Ejecutar"/>
    <n v="0.58333199999999996"/>
    <n v="0.49999899999999997"/>
    <n v="0.85714310204137611"/>
    <m/>
    <m/>
    <m/>
    <m/>
    <m/>
    <m/>
    <m/>
  </r>
  <r>
    <n v="78"/>
    <s v="OE2;PR_10;ACT_20"/>
    <x v="2"/>
    <s v="Fortalecer las Tecnologías de la Información y las Telecomunicaciones."/>
    <x v="0"/>
    <n v="12"/>
    <s v="PAI"/>
    <x v="7"/>
    <s v="ACT_20"/>
    <s v="Implementar IPV6 desde el punto de vista de Activos Fijos"/>
    <x v="6"/>
    <n v="4.4642857142857152E-4"/>
    <x v="7"/>
    <n v="8.3333000000000004E-2"/>
    <n v="0"/>
    <n v="0"/>
    <s v="Por Ejecutar"/>
    <n v="0.66666499999999995"/>
    <n v="0.49999899999999997"/>
    <n v="0.75000037500093752"/>
    <m/>
    <m/>
    <m/>
    <m/>
    <m/>
    <m/>
    <m/>
  </r>
  <r>
    <n v="78"/>
    <s v="OE2;PR_10;ACT_20"/>
    <x v="2"/>
    <s v="Fortalecer las Tecnologías de la Información y las Telecomunicaciones."/>
    <x v="0"/>
    <n v="12"/>
    <s v="PAI"/>
    <x v="7"/>
    <s v="ACT_20"/>
    <s v="Implementar IPV6 desde el punto de vista de Activos Fijos"/>
    <x v="6"/>
    <n v="4.4642857142857152E-4"/>
    <x v="8"/>
    <n v="8.3333000000000004E-2"/>
    <n v="0"/>
    <n v="0"/>
    <s v="Por Ejecutar"/>
    <n v="0.74999799999999994"/>
    <n v="0.49999899999999997"/>
    <n v="0.66666711111229626"/>
    <m/>
    <m/>
    <m/>
    <m/>
    <m/>
    <m/>
    <m/>
  </r>
  <r>
    <n v="78"/>
    <s v="OE2;PR_10;ACT_20"/>
    <x v="2"/>
    <s v="Fortalecer las Tecnologías de la Información y las Telecomunicaciones."/>
    <x v="0"/>
    <n v="12"/>
    <s v="PAI"/>
    <x v="7"/>
    <s v="ACT_20"/>
    <s v="Implementar IPV6 desde el punto de vista de Activos Fijos"/>
    <x v="6"/>
    <n v="4.4642857142857152E-4"/>
    <x v="9"/>
    <n v="8.3333000000000004E-2"/>
    <n v="0"/>
    <n v="0"/>
    <s v="Por Ejecutar"/>
    <n v="0.83333099999999993"/>
    <n v="0.49999899999999997"/>
    <n v="0.60000048000134398"/>
    <m/>
    <m/>
    <m/>
    <m/>
    <m/>
    <m/>
    <m/>
  </r>
  <r>
    <n v="78"/>
    <s v="OE2;PR_10;ACT_20"/>
    <x v="2"/>
    <s v="Fortalecer las Tecnologías de la Información y las Telecomunicaciones."/>
    <x v="0"/>
    <n v="12"/>
    <s v="PAI"/>
    <x v="7"/>
    <s v="ACT_20"/>
    <s v="Implementar IPV6 desde el punto de vista de Activos Fijos"/>
    <x v="6"/>
    <n v="4.4642857142857152E-4"/>
    <x v="10"/>
    <n v="8.3333000000000004E-2"/>
    <n v="0"/>
    <n v="0"/>
    <s v="Por Ejecutar"/>
    <n v="0.91666399999999992"/>
    <n v="0.49999899999999997"/>
    <n v="0.54545504132375655"/>
    <m/>
    <m/>
    <m/>
    <m/>
    <m/>
    <m/>
    <m/>
  </r>
  <r>
    <n v="78"/>
    <s v="OE2;PR_10;ACT_20"/>
    <x v="2"/>
    <s v="Fortalecer las Tecnologías de la Información y las Telecomunicaciones."/>
    <x v="0"/>
    <n v="12"/>
    <s v="PAI"/>
    <x v="7"/>
    <s v="ACT_20"/>
    <s v="Implementar IPV6 desde el punto de vista de Activos Fijos"/>
    <x v="6"/>
    <n v="4.4642857142857152E-4"/>
    <x v="11"/>
    <n v="8.3333000000000004E-2"/>
    <n v="0"/>
    <n v="0"/>
    <s v="Por Ejecutar"/>
    <n v="0.99999699999999991"/>
    <n v="0.49999899999999997"/>
    <n v="0.50000050000149998"/>
    <m/>
    <m/>
    <m/>
    <m/>
    <m/>
    <m/>
    <m/>
  </r>
  <r>
    <n v="79"/>
    <s v="OE2;PR_10;ACT_21"/>
    <x v="2"/>
    <s v="Fortalecer las Tecnologías de la Información y las Telecomunicaciones."/>
    <x v="0"/>
    <n v="12"/>
    <s v="PAI"/>
    <x v="7"/>
    <s v="ACT_21"/>
    <s v="Implementar avances en el modelo de Seguridad y Privacidad de la información - MSPI"/>
    <x v="6"/>
    <n v="4.4642857142857152E-4"/>
    <x v="0"/>
    <n v="0.05"/>
    <n v="0.05"/>
    <n v="1"/>
    <s v="Culminada"/>
    <n v="0.05"/>
    <n v="0.05"/>
    <n v="1"/>
    <n v="0.8"/>
    <n v="0.4"/>
    <n v="0.5"/>
    <m/>
    <n v="0.5"/>
    <s v="En Tramite"/>
    <n v="2.2321428571428576E-4"/>
  </r>
  <r>
    <n v="79"/>
    <s v="OE2;PR_10;ACT_21"/>
    <x v="2"/>
    <s v="Fortalecer las Tecnologías de la Información y las Telecomunicaciones."/>
    <x v="0"/>
    <n v="12"/>
    <s v="PAI"/>
    <x v="7"/>
    <s v="ACT_21"/>
    <s v="Implementar avances en el modelo de Seguridad y Privacidad de la información - MSPI"/>
    <x v="6"/>
    <n v="4.4642857142857152E-4"/>
    <x v="1"/>
    <n v="0.05"/>
    <n v="0.05"/>
    <n v="1"/>
    <s v="Culminada"/>
    <n v="0.1"/>
    <n v="0.1"/>
    <n v="1"/>
    <m/>
    <m/>
    <m/>
    <m/>
    <m/>
    <m/>
    <m/>
  </r>
  <r>
    <n v="79"/>
    <s v="OE2;PR_10;ACT_21"/>
    <x v="2"/>
    <s v="Fortalecer las Tecnologías de la Información y las Telecomunicaciones."/>
    <x v="0"/>
    <n v="12"/>
    <s v="PAI"/>
    <x v="7"/>
    <s v="ACT_21"/>
    <s v="Implementar avances en el modelo de Seguridad y Privacidad de la información - MSPI"/>
    <x v="6"/>
    <n v="4.4642857142857152E-4"/>
    <x v="2"/>
    <n v="0.1"/>
    <n v="0.1"/>
    <n v="1"/>
    <s v="Culminada"/>
    <n v="0.2"/>
    <n v="0.2"/>
    <n v="1"/>
    <m/>
    <m/>
    <m/>
    <m/>
    <m/>
    <m/>
    <m/>
  </r>
  <r>
    <n v="79"/>
    <s v="OE2;PR_10;ACT_21"/>
    <x v="2"/>
    <s v="Fortalecer las Tecnologías de la Información y las Telecomunicaciones."/>
    <x v="0"/>
    <n v="12"/>
    <s v="PAI"/>
    <x v="7"/>
    <s v="ACT_21"/>
    <s v="Implementar avances en el modelo de Seguridad y Privacidad de la información - MSPI"/>
    <x v="6"/>
    <n v="4.4642857142857152E-4"/>
    <x v="3"/>
    <n v="0.05"/>
    <n v="0.05"/>
    <n v="1"/>
    <s v="Culminada"/>
    <n v="0.25"/>
    <n v="0.25"/>
    <n v="1"/>
    <m/>
    <m/>
    <m/>
    <m/>
    <m/>
    <m/>
    <m/>
  </r>
  <r>
    <n v="79"/>
    <s v="OE2;PR_10;ACT_21"/>
    <x v="2"/>
    <s v="Fortalecer las Tecnologías de la Información y las Telecomunicaciones."/>
    <x v="0"/>
    <n v="12"/>
    <s v="PAI"/>
    <x v="7"/>
    <s v="ACT_21"/>
    <s v="Implementar avances en el modelo de Seguridad y Privacidad de la información - MSPI"/>
    <x v="6"/>
    <n v="4.4642857142857152E-4"/>
    <x v="4"/>
    <n v="0.05"/>
    <n v="0.05"/>
    <n v="1"/>
    <s v="Culminada"/>
    <n v="0.3"/>
    <n v="0.3"/>
    <n v="1"/>
    <m/>
    <m/>
    <m/>
    <m/>
    <m/>
    <m/>
    <m/>
  </r>
  <r>
    <n v="79"/>
    <s v="OE2;PR_10;ACT_21"/>
    <x v="2"/>
    <s v="Fortalecer las Tecnologías de la Información y las Telecomunicaciones."/>
    <x v="0"/>
    <n v="12"/>
    <s v="PAI"/>
    <x v="7"/>
    <s v="ACT_21"/>
    <s v="Implementar avances en el modelo de Seguridad y Privacidad de la información - MSPI"/>
    <x v="6"/>
    <n v="4.4642857142857152E-4"/>
    <x v="5"/>
    <n v="0.1"/>
    <n v="0.1"/>
    <n v="1"/>
    <s v="Culminada"/>
    <n v="0.4"/>
    <n v="0.4"/>
    <n v="1"/>
    <m/>
    <m/>
    <m/>
    <m/>
    <m/>
    <m/>
    <m/>
  </r>
  <r>
    <n v="79"/>
    <s v="OE2;PR_10;ACT_21"/>
    <x v="2"/>
    <s v="Fortalecer las Tecnologías de la Información y las Telecomunicaciones."/>
    <x v="0"/>
    <n v="12"/>
    <s v="PAI"/>
    <x v="7"/>
    <s v="ACT_21"/>
    <s v="Implementar avances en el modelo de Seguridad y Privacidad de la información - MSPI"/>
    <x v="6"/>
    <n v="4.4642857142857152E-4"/>
    <x v="6"/>
    <n v="0.05"/>
    <n v="0"/>
    <n v="0"/>
    <s v="Por Ejecutar"/>
    <n v="0.45"/>
    <n v="0.4"/>
    <n v="0.88888888888888895"/>
    <m/>
    <m/>
    <m/>
    <m/>
    <m/>
    <m/>
    <m/>
  </r>
  <r>
    <n v="79"/>
    <s v="OE2;PR_10;ACT_21"/>
    <x v="2"/>
    <s v="Fortalecer las Tecnologías de la Información y las Telecomunicaciones."/>
    <x v="0"/>
    <n v="12"/>
    <s v="PAI"/>
    <x v="7"/>
    <s v="ACT_21"/>
    <s v="Implementar avances en el modelo de Seguridad y Privacidad de la información - MSPI"/>
    <x v="6"/>
    <n v="4.4642857142857152E-4"/>
    <x v="7"/>
    <n v="0.05"/>
    <n v="0"/>
    <n v="0"/>
    <s v="Por Ejecutar"/>
    <n v="0.5"/>
    <n v="0.4"/>
    <n v="0.8"/>
    <m/>
    <m/>
    <m/>
    <m/>
    <m/>
    <m/>
    <m/>
  </r>
  <r>
    <n v="79"/>
    <s v="OE2;PR_10;ACT_21"/>
    <x v="2"/>
    <s v="Fortalecer las Tecnologías de la Información y las Telecomunicaciones."/>
    <x v="0"/>
    <n v="12"/>
    <s v="PAI"/>
    <x v="7"/>
    <s v="ACT_21"/>
    <s v="Implementar avances en el modelo de Seguridad y Privacidad de la información - MSPI"/>
    <x v="6"/>
    <n v="4.4642857142857152E-4"/>
    <x v="8"/>
    <n v="0.1"/>
    <n v="0"/>
    <n v="0"/>
    <s v="Por Ejecutar"/>
    <n v="0.6"/>
    <n v="0.4"/>
    <n v="0.66666666666666674"/>
    <m/>
    <m/>
    <m/>
    <m/>
    <m/>
    <m/>
    <m/>
  </r>
  <r>
    <n v="79"/>
    <s v="OE2;PR_10;ACT_21"/>
    <x v="2"/>
    <s v="Fortalecer las Tecnologías de la Información y las Telecomunicaciones."/>
    <x v="0"/>
    <n v="12"/>
    <s v="PAI"/>
    <x v="7"/>
    <s v="ACT_21"/>
    <s v="Implementar avances en el modelo de Seguridad y Privacidad de la información - MSPI"/>
    <x v="6"/>
    <n v="4.4642857142857152E-4"/>
    <x v="9"/>
    <n v="0.05"/>
    <n v="0"/>
    <n v="0"/>
    <s v="Por Ejecutar"/>
    <n v="0.65"/>
    <n v="0.4"/>
    <n v="0.61538461538461542"/>
    <m/>
    <m/>
    <m/>
    <m/>
    <m/>
    <m/>
    <m/>
  </r>
  <r>
    <n v="79"/>
    <s v="OE2;PR_10;ACT_21"/>
    <x v="2"/>
    <s v="Fortalecer las Tecnologías de la Información y las Telecomunicaciones."/>
    <x v="0"/>
    <n v="12"/>
    <s v="PAI"/>
    <x v="7"/>
    <s v="ACT_21"/>
    <s v="Implementar avances en el modelo de Seguridad y Privacidad de la información - MSPI"/>
    <x v="6"/>
    <n v="4.4642857142857152E-4"/>
    <x v="10"/>
    <n v="0.05"/>
    <n v="0"/>
    <n v="0"/>
    <s v="Por Ejecutar"/>
    <n v="0.70000000000000007"/>
    <n v="0.4"/>
    <n v="0.5714285714285714"/>
    <m/>
    <m/>
    <m/>
    <m/>
    <m/>
    <m/>
    <m/>
  </r>
  <r>
    <n v="79"/>
    <s v="OE2;PR_10;ACT_21"/>
    <x v="2"/>
    <s v="Fortalecer las Tecnologías de la Información y las Telecomunicaciones."/>
    <x v="0"/>
    <n v="12"/>
    <s v="PAI"/>
    <x v="7"/>
    <s v="ACT_21"/>
    <s v="Implementar avances en el modelo de Seguridad y Privacidad de la información - MSPI"/>
    <x v="6"/>
    <n v="4.4642857142857152E-4"/>
    <x v="11"/>
    <n v="0.1"/>
    <n v="0"/>
    <n v="0"/>
    <s v="Por Ejecutar"/>
    <n v="0.8"/>
    <n v="0.4"/>
    <n v="0.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0"/>
    <n v="0"/>
    <n v="0"/>
    <n v="0"/>
    <s v="Por Ejecutar"/>
    <n v="0"/>
    <n v="0"/>
    <n v="0"/>
    <n v="3"/>
    <n v="1.5"/>
    <n v="0.5"/>
    <m/>
    <n v="0.5"/>
    <s v="En Tramite"/>
    <n v="2.2321428571428576E-4"/>
  </r>
  <r>
    <n v="80"/>
    <s v="OE2;PR_10;ACT_22"/>
    <x v="2"/>
    <s v="Fortalecer las Tecnologías de la Información y las Telecomunicaciones."/>
    <x v="0"/>
    <n v="12"/>
    <s v="PAI"/>
    <x v="7"/>
    <s v="ACT_22"/>
    <s v="Implementar ruta de excelencia GEL - Plan de Gestión documental, desde el punto de vista personas"/>
    <x v="6"/>
    <n v="4.4642857142857152E-4"/>
    <x v="1"/>
    <n v="0"/>
    <n v="0"/>
    <n v="0"/>
    <s v="Por Ejecutar"/>
    <n v="0"/>
    <n v="0"/>
    <n v="0"/>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2"/>
    <n v="0"/>
    <n v="0"/>
    <n v="0"/>
    <s v="Por Ejecutar"/>
    <n v="0"/>
    <n v="0"/>
    <n v="0"/>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3"/>
    <n v="0"/>
    <n v="0.5"/>
    <n v="0"/>
    <s v="Por Ejecutar"/>
    <n v="0"/>
    <n v="0.5"/>
    <n v="0"/>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4"/>
    <n v="0"/>
    <n v="0"/>
    <n v="0"/>
    <s v="Por Ejecutar"/>
    <n v="0"/>
    <n v="0.5"/>
    <n v="0"/>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5"/>
    <n v="1"/>
    <n v="1"/>
    <n v="1"/>
    <s v="Culminada"/>
    <n v="1"/>
    <n v="1.5"/>
    <n v="1.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6"/>
    <n v="0"/>
    <n v="0"/>
    <n v="0"/>
    <s v="Por Ejecutar"/>
    <n v="1"/>
    <n v="1.5"/>
    <n v="1.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7"/>
    <n v="0"/>
    <n v="0"/>
    <n v="0"/>
    <s v="Por Ejecutar"/>
    <n v="1"/>
    <n v="1.5"/>
    <n v="1.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8"/>
    <n v="1"/>
    <n v="0"/>
    <n v="0"/>
    <s v="Por Ejecutar"/>
    <n v="2"/>
    <n v="1.5"/>
    <n v="0.7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9"/>
    <n v="0"/>
    <n v="0"/>
    <n v="0"/>
    <s v="Por Ejecutar"/>
    <n v="2"/>
    <n v="1.5"/>
    <n v="0.7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10"/>
    <n v="0"/>
    <n v="0"/>
    <n v="0"/>
    <s v="Por Ejecutar"/>
    <n v="2"/>
    <n v="1.5"/>
    <n v="0.75"/>
    <m/>
    <m/>
    <m/>
    <m/>
    <m/>
    <m/>
    <m/>
  </r>
  <r>
    <n v="80"/>
    <s v="OE2;PR_10;ACT_22"/>
    <x v="2"/>
    <s v="Fortalecer las Tecnologías de la Información y las Telecomunicaciones."/>
    <x v="0"/>
    <n v="12"/>
    <s v="PAI"/>
    <x v="7"/>
    <s v="ACT_22"/>
    <s v="Implementar ruta de excelencia GEL - Plan de Gestión documental, desde el punto de vista personas"/>
    <x v="6"/>
    <n v="4.4642857142857152E-4"/>
    <x v="11"/>
    <n v="1"/>
    <n v="0"/>
    <n v="0"/>
    <s v="Por Ejecutar"/>
    <n v="3"/>
    <n v="1.5"/>
    <n v="0.5"/>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0"/>
    <n v="0"/>
    <n v="0"/>
    <n v="0"/>
    <s v="Por Ejecutar"/>
    <n v="0"/>
    <n v="0"/>
    <n v="0"/>
    <n v="5"/>
    <n v="3"/>
    <n v="0.6"/>
    <m/>
    <n v="0.4"/>
    <s v="En Tramite"/>
    <n v="2.6785714285714292E-4"/>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1"/>
    <n v="0"/>
    <n v="1"/>
    <n v="0"/>
    <s v="Por Ejecutar"/>
    <n v="0"/>
    <n v="1"/>
    <n v="0"/>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2"/>
    <n v="0"/>
    <n v="0"/>
    <n v="0"/>
    <s v="Por Ejecutar"/>
    <n v="0"/>
    <n v="1"/>
    <n v="0"/>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3"/>
    <n v="1"/>
    <n v="1"/>
    <n v="1"/>
    <s v="Culminada"/>
    <n v="1"/>
    <n v="2"/>
    <n v="2"/>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4"/>
    <n v="0"/>
    <n v="0"/>
    <n v="0"/>
    <s v="Por Ejecutar"/>
    <n v="1"/>
    <n v="2"/>
    <n v="2"/>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5"/>
    <n v="0"/>
    <n v="1"/>
    <n v="0"/>
    <s v="Por Ejecutar"/>
    <n v="1"/>
    <n v="3"/>
    <n v="3"/>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6"/>
    <n v="0"/>
    <n v="0"/>
    <n v="0"/>
    <s v="Por Ejecutar"/>
    <n v="1"/>
    <n v="3"/>
    <n v="3"/>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7"/>
    <n v="1"/>
    <n v="0"/>
    <n v="0"/>
    <s v="Por Ejecutar"/>
    <n v="2"/>
    <n v="3"/>
    <n v="1.5"/>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8"/>
    <n v="1"/>
    <n v="0"/>
    <n v="0"/>
    <s v="Por Ejecutar"/>
    <n v="3"/>
    <n v="3"/>
    <n v="1"/>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9"/>
    <n v="0"/>
    <n v="0"/>
    <n v="0"/>
    <s v="Por Ejecutar"/>
    <n v="3"/>
    <n v="3"/>
    <n v="1"/>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10"/>
    <n v="1"/>
    <n v="0"/>
    <n v="0"/>
    <s v="Por Ejecutar"/>
    <n v="4"/>
    <n v="3"/>
    <n v="0.75"/>
    <m/>
    <m/>
    <m/>
    <m/>
    <m/>
    <m/>
    <m/>
  </r>
  <r>
    <n v="81"/>
    <s v="OE2;PR_10;ACT_23"/>
    <x v="2"/>
    <s v="Fortalecer las Tecnologías de la Información y las Telecomunicaciones."/>
    <x v="0"/>
    <n v="13"/>
    <s v="PAI"/>
    <x v="7"/>
    <s v="ACT_23"/>
    <s v="Mitigar y evitar los riesgos de Seguridad identificados en la matriz de riesgos de Seguridad, de acuerdo a los lineamientos para el tratamiento de riesgos definidos en la SPT."/>
    <x v="6"/>
    <n v="4.4642857142857152E-4"/>
    <x v="11"/>
    <n v="1"/>
    <n v="0"/>
    <n v="0"/>
    <s v="Por Ejecutar"/>
    <n v="5"/>
    <n v="3"/>
    <n v="0.6"/>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0"/>
    <n v="0"/>
    <n v="0"/>
    <n v="0"/>
    <s v="Por Ejecutar"/>
    <n v="0"/>
    <n v="0"/>
    <n v="0"/>
    <n v="1"/>
    <n v="0.5"/>
    <n v="0.5"/>
    <m/>
    <n v="0.5"/>
    <s v="En Tramite"/>
    <n v="2.2321428571428576E-4"/>
  </r>
  <r>
    <n v="82"/>
    <s v="OE2;PR_10;ACT_24"/>
    <x v="2"/>
    <s v="Fortalecer las Tecnologías de la Información y las Telecomunicaciones."/>
    <x v="0"/>
    <n v="14"/>
    <s v="PAI"/>
    <x v="7"/>
    <s v="ACT_24"/>
    <s v="Implementar el plan de tratamiento de riesgos de seguridad y privacidad de la información"/>
    <x v="6"/>
    <n v="4.4642857142857152E-4"/>
    <x v="1"/>
    <n v="0.1"/>
    <n v="0.1"/>
    <n v="1"/>
    <s v="Culminada"/>
    <n v="0.1"/>
    <n v="0.1"/>
    <n v="1"/>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2"/>
    <n v="0.15"/>
    <n v="0.15"/>
    <n v="1"/>
    <s v="Culminada"/>
    <n v="0.25"/>
    <n v="0.25"/>
    <n v="1"/>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3"/>
    <n v="0.05"/>
    <n v="0.05"/>
    <n v="1"/>
    <s v="Culminada"/>
    <n v="0.3"/>
    <n v="0.3"/>
    <n v="1"/>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4"/>
    <n v="0.1"/>
    <n v="0.1"/>
    <n v="1"/>
    <s v="Culminada"/>
    <n v="0.4"/>
    <n v="0.4"/>
    <n v="1"/>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5"/>
    <n v="0.1"/>
    <n v="0.1"/>
    <n v="1"/>
    <s v="Culminada"/>
    <n v="0.5"/>
    <n v="0.5"/>
    <n v="1"/>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6"/>
    <n v="0.05"/>
    <n v="0"/>
    <n v="0"/>
    <s v="Por Ejecutar"/>
    <n v="0.55000000000000004"/>
    <n v="0.5"/>
    <n v="0.90909090909090906"/>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7"/>
    <n v="0.1"/>
    <n v="0"/>
    <n v="0"/>
    <s v="Por Ejecutar"/>
    <n v="0.65"/>
    <n v="0.5"/>
    <n v="0.76923076923076916"/>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8"/>
    <n v="0.1"/>
    <n v="0"/>
    <n v="0"/>
    <s v="Por Ejecutar"/>
    <n v="0.75"/>
    <n v="0.5"/>
    <n v="0.66666666666666663"/>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9"/>
    <n v="0.05"/>
    <n v="0"/>
    <n v="0"/>
    <s v="Por Ejecutar"/>
    <n v="0.8"/>
    <n v="0.5"/>
    <n v="0.625"/>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10"/>
    <n v="0.1"/>
    <n v="0"/>
    <n v="0"/>
    <s v="Por Ejecutar"/>
    <n v="0.9"/>
    <n v="0.5"/>
    <n v="0.55555555555555558"/>
    <m/>
    <m/>
    <m/>
    <m/>
    <m/>
    <m/>
    <m/>
  </r>
  <r>
    <n v="82"/>
    <s v="OE2;PR_10;ACT_24"/>
    <x v="2"/>
    <s v="Fortalecer las Tecnologías de la Información y las Telecomunicaciones."/>
    <x v="0"/>
    <n v="14"/>
    <s v="PAI"/>
    <x v="7"/>
    <s v="ACT_24"/>
    <s v="Implementar el plan de tratamiento de riesgos de seguridad y privacidad de la información"/>
    <x v="6"/>
    <n v="4.4642857142857152E-4"/>
    <x v="11"/>
    <n v="0.1"/>
    <n v="0"/>
    <n v="0"/>
    <s v="Por Ejecutar"/>
    <n v="1"/>
    <n v="0.5"/>
    <n v="0.5"/>
    <m/>
    <m/>
    <m/>
    <m/>
    <m/>
    <m/>
    <m/>
  </r>
  <r>
    <n v="83"/>
    <s v="OE2;PR_10;ACT_25"/>
    <x v="2"/>
    <s v="Fortalecer las Tecnologías de la Información y las Telecomunicaciones."/>
    <x v="0"/>
    <n v="14"/>
    <s v="PAI"/>
    <x v="7"/>
    <s v="ACT_25"/>
    <s v="Actualizar la Política de Seguridad de la Información de la Entidad."/>
    <x v="6"/>
    <n v="4.4642857142857152E-4"/>
    <x v="0"/>
    <n v="0"/>
    <n v="0"/>
    <n v="0"/>
    <s v="Por Ejecutar"/>
    <n v="0"/>
    <n v="0"/>
    <n v="0"/>
    <n v="1"/>
    <n v="1"/>
    <n v="1"/>
    <m/>
    <n v="0"/>
    <s v="Culminada"/>
    <n v="4.4642857142857152E-4"/>
  </r>
  <r>
    <n v="83"/>
    <s v="OE2;PR_10;ACT_25"/>
    <x v="2"/>
    <s v="Fortalecer las Tecnologías de la Información y las Telecomunicaciones."/>
    <x v="0"/>
    <n v="14"/>
    <s v="PAI"/>
    <x v="7"/>
    <s v="ACT_25"/>
    <s v="Actualizar la Política de Seguridad de la Información de la Entidad."/>
    <x v="6"/>
    <n v="4.4642857142857152E-4"/>
    <x v="1"/>
    <n v="0"/>
    <n v="0"/>
    <n v="0"/>
    <s v="Por Ejecutar"/>
    <n v="0"/>
    <n v="0"/>
    <n v="0"/>
    <m/>
    <m/>
    <m/>
    <m/>
    <m/>
    <m/>
    <m/>
  </r>
  <r>
    <n v="83"/>
    <s v="OE2;PR_10;ACT_25"/>
    <x v="2"/>
    <s v="Fortalecer las Tecnologías de la Información y las Telecomunicaciones."/>
    <x v="0"/>
    <n v="14"/>
    <s v="PAI"/>
    <x v="7"/>
    <s v="ACT_25"/>
    <s v="Actualizar la Política de Seguridad de la Información de la Entidad."/>
    <x v="6"/>
    <n v="4.4642857142857152E-4"/>
    <x v="2"/>
    <n v="0"/>
    <n v="0"/>
    <n v="0"/>
    <s v="Por Ejecutar"/>
    <n v="0"/>
    <n v="0"/>
    <n v="0"/>
    <m/>
    <m/>
    <m/>
    <m/>
    <m/>
    <m/>
    <m/>
  </r>
  <r>
    <n v="83"/>
    <s v="OE2;PR_10;ACT_25"/>
    <x v="2"/>
    <s v="Fortalecer las Tecnologías de la Información y las Telecomunicaciones."/>
    <x v="0"/>
    <n v="14"/>
    <s v="PAI"/>
    <x v="7"/>
    <s v="ACT_25"/>
    <s v="Actualizar la Política de Seguridad de la Información de la Entidad."/>
    <x v="6"/>
    <n v="4.4642857142857152E-4"/>
    <x v="3"/>
    <n v="0"/>
    <n v="0"/>
    <n v="0"/>
    <s v="Por Ejecutar"/>
    <n v="0"/>
    <n v="0"/>
    <n v="0"/>
    <m/>
    <m/>
    <m/>
    <m/>
    <m/>
    <m/>
    <m/>
  </r>
  <r>
    <n v="83"/>
    <s v="OE2;PR_10;ACT_25"/>
    <x v="2"/>
    <s v="Fortalecer las Tecnologías de la Información y las Telecomunicaciones."/>
    <x v="0"/>
    <n v="14"/>
    <s v="PAI"/>
    <x v="7"/>
    <s v="ACT_25"/>
    <s v="Actualizar la Política de Seguridad de la Información de la Entidad."/>
    <x v="6"/>
    <n v="4.4642857142857152E-4"/>
    <x v="4"/>
    <n v="0"/>
    <n v="0"/>
    <n v="0"/>
    <s v="Por Ejecutar"/>
    <n v="0"/>
    <n v="0"/>
    <n v="0"/>
    <m/>
    <m/>
    <m/>
    <m/>
    <m/>
    <m/>
    <m/>
  </r>
  <r>
    <n v="83"/>
    <s v="OE2;PR_10;ACT_25"/>
    <x v="2"/>
    <s v="Fortalecer las Tecnologías de la Información y las Telecomunicaciones."/>
    <x v="0"/>
    <n v="14"/>
    <s v="PAI"/>
    <x v="7"/>
    <s v="ACT_25"/>
    <s v="Actualizar la Política de Seguridad de la Información de la Entidad."/>
    <x v="6"/>
    <n v="4.4642857142857152E-4"/>
    <x v="5"/>
    <n v="1"/>
    <n v="1"/>
    <n v="1"/>
    <s v="Culminada"/>
    <n v="1"/>
    <n v="1"/>
    <n v="1"/>
    <m/>
    <m/>
    <m/>
    <m/>
    <m/>
    <m/>
    <m/>
  </r>
  <r>
    <n v="83"/>
    <s v="OE2;PR_10;ACT_25"/>
    <x v="2"/>
    <s v="Fortalecer las Tecnologías de la Información y las Telecomunicaciones."/>
    <x v="0"/>
    <n v="14"/>
    <s v="PAI"/>
    <x v="7"/>
    <s v="ACT_25"/>
    <s v="Actualizar la Política de Seguridad de la Información de la Entidad."/>
    <x v="6"/>
    <n v="4.4642857142857152E-4"/>
    <x v="6"/>
    <n v="0"/>
    <n v="0"/>
    <n v="0"/>
    <s v="Por Ejecutar"/>
    <n v="1"/>
    <n v="1"/>
    <n v="1"/>
    <m/>
    <m/>
    <m/>
    <m/>
    <m/>
    <m/>
    <m/>
  </r>
  <r>
    <n v="83"/>
    <s v="OE2;PR_10;ACT_25"/>
    <x v="2"/>
    <s v="Fortalecer las Tecnologías de la Información y las Telecomunicaciones."/>
    <x v="0"/>
    <n v="14"/>
    <s v="PAI"/>
    <x v="7"/>
    <s v="ACT_25"/>
    <s v="Actualizar la Política de Seguridad de la Información de la Entidad."/>
    <x v="6"/>
    <n v="4.4642857142857152E-4"/>
    <x v="7"/>
    <n v="0"/>
    <n v="0"/>
    <n v="0"/>
    <s v="Por Ejecutar"/>
    <n v="1"/>
    <n v="1"/>
    <n v="1"/>
    <m/>
    <m/>
    <m/>
    <m/>
    <m/>
    <m/>
    <m/>
  </r>
  <r>
    <n v="83"/>
    <s v="OE2;PR_10;ACT_25"/>
    <x v="2"/>
    <s v="Fortalecer las Tecnologías de la Información y las Telecomunicaciones."/>
    <x v="0"/>
    <n v="14"/>
    <s v="PAI"/>
    <x v="7"/>
    <s v="ACT_25"/>
    <s v="Actualizar la Política de Seguridad de la Información de la Entidad."/>
    <x v="6"/>
    <n v="4.4642857142857152E-4"/>
    <x v="8"/>
    <n v="0"/>
    <n v="0"/>
    <n v="0"/>
    <s v="Por Ejecutar"/>
    <n v="1"/>
    <n v="1"/>
    <n v="1"/>
    <m/>
    <m/>
    <m/>
    <m/>
    <m/>
    <m/>
    <m/>
  </r>
  <r>
    <n v="83"/>
    <s v="OE2;PR_10;ACT_25"/>
    <x v="2"/>
    <s v="Fortalecer las Tecnologías de la Información y las Telecomunicaciones."/>
    <x v="0"/>
    <n v="14"/>
    <s v="PAI"/>
    <x v="7"/>
    <s v="ACT_25"/>
    <s v="Actualizar la Política de Seguridad de la Información de la Entidad."/>
    <x v="6"/>
    <n v="4.4642857142857152E-4"/>
    <x v="9"/>
    <n v="0"/>
    <n v="0"/>
    <n v="0"/>
    <s v="Por Ejecutar"/>
    <n v="1"/>
    <n v="1"/>
    <n v="1"/>
    <m/>
    <m/>
    <m/>
    <m/>
    <m/>
    <m/>
    <m/>
  </r>
  <r>
    <n v="83"/>
    <s v="OE2;PR_10;ACT_25"/>
    <x v="2"/>
    <s v="Fortalecer las Tecnologías de la Información y las Telecomunicaciones."/>
    <x v="0"/>
    <n v="14"/>
    <s v="PAI"/>
    <x v="7"/>
    <s v="ACT_25"/>
    <s v="Actualizar la Política de Seguridad de la Información de la Entidad."/>
    <x v="6"/>
    <n v="4.4642857142857152E-4"/>
    <x v="10"/>
    <n v="0"/>
    <n v="0"/>
    <n v="0"/>
    <s v="Por Ejecutar"/>
    <n v="1"/>
    <n v="1"/>
    <n v="1"/>
    <m/>
    <m/>
    <m/>
    <m/>
    <m/>
    <m/>
    <m/>
  </r>
  <r>
    <n v="83"/>
    <s v="OE2;PR_10;ACT_25"/>
    <x v="2"/>
    <s v="Fortalecer las Tecnologías de la Información y las Telecomunicaciones."/>
    <x v="0"/>
    <n v="14"/>
    <s v="PAI"/>
    <x v="7"/>
    <s v="ACT_25"/>
    <s v="Actualizar la Política de Seguridad de la Información de la Entidad."/>
    <x v="6"/>
    <n v="4.4642857142857152E-4"/>
    <x v="11"/>
    <n v="0"/>
    <n v="0"/>
    <n v="0"/>
    <s v="Por Ejecutar"/>
    <n v="1"/>
    <n v="1"/>
    <n v="1"/>
    <m/>
    <m/>
    <m/>
    <m/>
    <m/>
    <m/>
    <m/>
  </r>
  <r>
    <n v="84"/>
    <s v="OE2;PR_10;ACT_26"/>
    <x v="2"/>
    <s v="Fortalecer las Tecnologías de la Información y las Telecomunicaciones."/>
    <x v="0"/>
    <n v="2"/>
    <s v="PAI"/>
    <x v="0"/>
    <s v="ACT_26"/>
    <s v="Implementar Políticas de Seguridad"/>
    <x v="6"/>
    <n v="4.4642857142857152E-4"/>
    <x v="0"/>
    <n v="0"/>
    <n v="0"/>
    <n v="0"/>
    <s v="Por Ejecutar"/>
    <n v="0"/>
    <n v="0"/>
    <n v="0"/>
    <n v="4"/>
    <n v="2"/>
    <n v="0.5"/>
    <m/>
    <n v="0.5"/>
    <s v="En Tramite"/>
    <n v="2.2321428571428576E-4"/>
  </r>
  <r>
    <n v="84"/>
    <s v="OE2;PR_10;ACT_26"/>
    <x v="2"/>
    <s v="Fortalecer las Tecnologías de la Información y las Telecomunicaciones."/>
    <x v="0"/>
    <n v="2"/>
    <s v="PAI"/>
    <x v="0"/>
    <s v="ACT_26"/>
    <s v="Implementar Políticas de Seguridad"/>
    <x v="6"/>
    <n v="4.4642857142857152E-4"/>
    <x v="1"/>
    <n v="1"/>
    <n v="1"/>
    <n v="1"/>
    <s v="Culminada"/>
    <n v="1"/>
    <n v="1"/>
    <n v="1"/>
    <m/>
    <m/>
    <m/>
    <m/>
    <m/>
    <m/>
    <m/>
  </r>
  <r>
    <n v="84"/>
    <s v="OE2;PR_10;ACT_26"/>
    <x v="2"/>
    <s v="Fortalecer las Tecnologías de la Información y las Telecomunicaciones."/>
    <x v="0"/>
    <n v="2"/>
    <s v="PAI"/>
    <x v="0"/>
    <s v="ACT_26"/>
    <s v="Implementar Políticas de Seguridad"/>
    <x v="6"/>
    <n v="4.4642857142857152E-4"/>
    <x v="2"/>
    <n v="0"/>
    <n v="0"/>
    <n v="0"/>
    <s v="Por Ejecutar"/>
    <n v="1"/>
    <n v="1"/>
    <n v="1"/>
    <m/>
    <m/>
    <m/>
    <m/>
    <m/>
    <m/>
    <m/>
  </r>
  <r>
    <n v="84"/>
    <s v="OE2;PR_10;ACT_26"/>
    <x v="2"/>
    <s v="Fortalecer las Tecnologías de la Información y las Telecomunicaciones."/>
    <x v="0"/>
    <n v="2"/>
    <s v="PAI"/>
    <x v="0"/>
    <s v="ACT_26"/>
    <s v="Implementar Políticas de Seguridad"/>
    <x v="6"/>
    <n v="4.4642857142857152E-4"/>
    <x v="3"/>
    <n v="0"/>
    <n v="0"/>
    <n v="0"/>
    <s v="Por Ejecutar"/>
    <n v="1"/>
    <n v="1"/>
    <n v="1"/>
    <m/>
    <m/>
    <m/>
    <m/>
    <m/>
    <m/>
    <m/>
  </r>
  <r>
    <n v="84"/>
    <s v="OE2;PR_10;ACT_26"/>
    <x v="2"/>
    <s v="Fortalecer las Tecnologías de la Información y las Telecomunicaciones."/>
    <x v="0"/>
    <n v="2"/>
    <s v="PAI"/>
    <x v="0"/>
    <s v="ACT_26"/>
    <s v="Implementar Políticas de Seguridad"/>
    <x v="6"/>
    <n v="4.4642857142857152E-4"/>
    <x v="4"/>
    <n v="1"/>
    <n v="1"/>
    <n v="1"/>
    <s v="Culminada"/>
    <n v="2"/>
    <n v="2"/>
    <n v="1"/>
    <m/>
    <m/>
    <m/>
    <m/>
    <m/>
    <m/>
    <m/>
  </r>
  <r>
    <n v="84"/>
    <s v="OE2;PR_10;ACT_26"/>
    <x v="2"/>
    <s v="Fortalecer las Tecnologías de la Información y las Telecomunicaciones."/>
    <x v="0"/>
    <n v="2"/>
    <s v="PAI"/>
    <x v="0"/>
    <s v="ACT_26"/>
    <s v="Implementar Políticas de Seguridad"/>
    <x v="6"/>
    <n v="4.4642857142857152E-4"/>
    <x v="5"/>
    <n v="0"/>
    <n v="0"/>
    <n v="0"/>
    <s v="Por Ejecutar"/>
    <n v="2"/>
    <n v="2"/>
    <n v="1"/>
    <m/>
    <m/>
    <m/>
    <m/>
    <m/>
    <m/>
    <m/>
  </r>
  <r>
    <n v="84"/>
    <s v="OE2;PR_10;ACT_26"/>
    <x v="2"/>
    <s v="Fortalecer las Tecnologías de la Información y las Telecomunicaciones."/>
    <x v="0"/>
    <n v="2"/>
    <s v="PAI"/>
    <x v="0"/>
    <s v="ACT_26"/>
    <s v="Implementar Políticas de Seguridad"/>
    <x v="6"/>
    <n v="4.4642857142857152E-4"/>
    <x v="6"/>
    <n v="0"/>
    <n v="0"/>
    <n v="0"/>
    <s v="Por Ejecutar"/>
    <n v="2"/>
    <n v="2"/>
    <n v="1"/>
    <m/>
    <m/>
    <m/>
    <m/>
    <m/>
    <m/>
    <m/>
  </r>
  <r>
    <n v="84"/>
    <s v="OE2;PR_10;ACT_26"/>
    <x v="2"/>
    <s v="Fortalecer las Tecnologías de la Información y las Telecomunicaciones."/>
    <x v="0"/>
    <n v="2"/>
    <s v="PAI"/>
    <x v="0"/>
    <s v="ACT_26"/>
    <s v="Implementar Políticas de Seguridad"/>
    <x v="6"/>
    <n v="4.4642857142857152E-4"/>
    <x v="7"/>
    <n v="1"/>
    <n v="0"/>
    <n v="0"/>
    <s v="Por Ejecutar"/>
    <n v="3"/>
    <n v="2"/>
    <n v="0.66666666666666663"/>
    <m/>
    <m/>
    <m/>
    <m/>
    <m/>
    <m/>
    <m/>
  </r>
  <r>
    <n v="84"/>
    <s v="OE2;PR_10;ACT_26"/>
    <x v="2"/>
    <s v="Fortalecer las Tecnologías de la Información y las Telecomunicaciones."/>
    <x v="0"/>
    <n v="2"/>
    <s v="PAI"/>
    <x v="0"/>
    <s v="ACT_26"/>
    <s v="Implementar Políticas de Seguridad"/>
    <x v="6"/>
    <n v="4.4642857142857152E-4"/>
    <x v="8"/>
    <n v="0"/>
    <n v="0"/>
    <n v="0"/>
    <s v="Por Ejecutar"/>
    <n v="3"/>
    <n v="2"/>
    <n v="0.66666666666666663"/>
    <m/>
    <m/>
    <m/>
    <m/>
    <m/>
    <m/>
    <m/>
  </r>
  <r>
    <n v="84"/>
    <s v="OE2;PR_10;ACT_26"/>
    <x v="2"/>
    <s v="Fortalecer las Tecnologías de la Información y las Telecomunicaciones."/>
    <x v="0"/>
    <n v="2"/>
    <s v="PAI"/>
    <x v="0"/>
    <s v="ACT_26"/>
    <s v="Implementar Políticas de Seguridad"/>
    <x v="6"/>
    <n v="4.4642857142857152E-4"/>
    <x v="9"/>
    <n v="0"/>
    <n v="0"/>
    <n v="0"/>
    <s v="Por Ejecutar"/>
    <n v="3"/>
    <n v="2"/>
    <n v="0.66666666666666663"/>
    <m/>
    <m/>
    <m/>
    <m/>
    <m/>
    <m/>
    <m/>
  </r>
  <r>
    <n v="84"/>
    <s v="OE2;PR_10;ACT_26"/>
    <x v="2"/>
    <s v="Fortalecer las Tecnologías de la Información y las Telecomunicaciones."/>
    <x v="0"/>
    <n v="2"/>
    <s v="PAI"/>
    <x v="0"/>
    <s v="ACT_26"/>
    <s v="Implementar Políticas de Seguridad"/>
    <x v="6"/>
    <n v="4.4642857142857152E-4"/>
    <x v="10"/>
    <n v="1"/>
    <n v="0"/>
    <n v="0"/>
    <s v="Por Ejecutar"/>
    <n v="4"/>
    <n v="2"/>
    <n v="0.5"/>
    <m/>
    <m/>
    <m/>
    <m/>
    <m/>
    <m/>
    <m/>
  </r>
  <r>
    <n v="84"/>
    <s v="OE2;PR_10;ACT_26"/>
    <x v="2"/>
    <s v="Fortalecer las Tecnologías de la Información y las Telecomunicaciones."/>
    <x v="0"/>
    <n v="2"/>
    <s v="PAI"/>
    <x v="0"/>
    <s v="ACT_26"/>
    <s v="Implementar Políticas de Seguridad"/>
    <x v="6"/>
    <n v="4.4642857142857152E-4"/>
    <x v="11"/>
    <n v="0"/>
    <n v="0"/>
    <n v="0"/>
    <s v="Por Ejecutar"/>
    <n v="4"/>
    <n v="2"/>
    <n v="0.5"/>
    <m/>
    <m/>
    <m/>
    <m/>
    <m/>
    <m/>
    <m/>
  </r>
  <r>
    <n v="85"/>
    <s v="OE2;PR_10;ACT_27"/>
    <x v="2"/>
    <s v="Fortalecer las Tecnologías de la Información y las Telecomunicaciones."/>
    <x v="0"/>
    <n v="2"/>
    <s v="PAI"/>
    <x v="0"/>
    <s v="ACT_27"/>
    <s v="Mantener y ajustar modelo de continuidad de negocio"/>
    <x v="6"/>
    <n v="4.4642857142857152E-4"/>
    <x v="0"/>
    <n v="0"/>
    <n v="0"/>
    <n v="0"/>
    <s v="Por Ejecutar"/>
    <n v="0"/>
    <n v="0"/>
    <n v="0"/>
    <n v="1"/>
    <n v="0"/>
    <n v="0"/>
    <m/>
    <n v="1"/>
    <s v="Por Ejecutar"/>
    <n v="0"/>
  </r>
  <r>
    <n v="85"/>
    <s v="OE2;PR_10;ACT_27"/>
    <x v="2"/>
    <s v="Fortalecer las Tecnologías de la Información y las Telecomunicaciones."/>
    <x v="0"/>
    <n v="2"/>
    <s v="PAI"/>
    <x v="0"/>
    <s v="ACT_27"/>
    <s v="Mantener y ajustar modelo de continuidad de negocio"/>
    <x v="6"/>
    <n v="4.4642857142857152E-4"/>
    <x v="1"/>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2"/>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3"/>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4"/>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5"/>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6"/>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7"/>
    <n v="0"/>
    <n v="0"/>
    <n v="0"/>
    <s v="Por Ejecutar"/>
    <n v="0"/>
    <n v="0"/>
    <n v="0"/>
    <m/>
    <m/>
    <m/>
    <m/>
    <m/>
    <m/>
    <m/>
  </r>
  <r>
    <n v="85"/>
    <s v="OE2;PR_10;ACT_27"/>
    <x v="2"/>
    <s v="Fortalecer las Tecnologías de la Información y las Telecomunicaciones."/>
    <x v="0"/>
    <n v="2"/>
    <s v="PAI"/>
    <x v="0"/>
    <s v="ACT_27"/>
    <s v="Mantener y ajustar modelo de continuidad de negocio"/>
    <x v="6"/>
    <n v="4.4642857142857152E-4"/>
    <x v="8"/>
    <n v="1"/>
    <n v="0"/>
    <n v="0"/>
    <s v="Por Ejecutar"/>
    <n v="1"/>
    <n v="0"/>
    <n v="0"/>
    <m/>
    <m/>
    <m/>
    <m/>
    <m/>
    <m/>
    <m/>
  </r>
  <r>
    <n v="85"/>
    <s v="OE2;PR_10;ACT_27"/>
    <x v="2"/>
    <s v="Fortalecer las Tecnologías de la Información y las Telecomunicaciones."/>
    <x v="0"/>
    <n v="2"/>
    <s v="PAI"/>
    <x v="0"/>
    <s v="ACT_27"/>
    <s v="Mantener y ajustar modelo de continuidad de negocio"/>
    <x v="6"/>
    <n v="4.4642857142857152E-4"/>
    <x v="9"/>
    <n v="0"/>
    <n v="0"/>
    <n v="0"/>
    <s v="Por Ejecutar"/>
    <n v="1"/>
    <n v="0"/>
    <n v="0"/>
    <m/>
    <m/>
    <m/>
    <m/>
    <m/>
    <m/>
    <m/>
  </r>
  <r>
    <n v="85"/>
    <s v="OE2;PR_10;ACT_27"/>
    <x v="2"/>
    <s v="Fortalecer las Tecnologías de la Información y las Telecomunicaciones."/>
    <x v="0"/>
    <n v="2"/>
    <s v="PAI"/>
    <x v="0"/>
    <s v="ACT_27"/>
    <s v="Mantener y ajustar modelo de continuidad de negocio"/>
    <x v="6"/>
    <n v="4.4642857142857152E-4"/>
    <x v="10"/>
    <n v="0"/>
    <n v="0"/>
    <n v="0"/>
    <s v="Por Ejecutar"/>
    <n v="1"/>
    <n v="0"/>
    <n v="0"/>
    <m/>
    <m/>
    <m/>
    <m/>
    <m/>
    <m/>
    <m/>
  </r>
  <r>
    <n v="85"/>
    <s v="OE2;PR_10;ACT_27"/>
    <x v="2"/>
    <s v="Fortalecer las Tecnologías de la Información y las Telecomunicaciones."/>
    <x v="0"/>
    <n v="2"/>
    <s v="PAI"/>
    <x v="0"/>
    <s v="ACT_27"/>
    <s v="Mantener y ajustar modelo de continuidad de negocio"/>
    <x v="6"/>
    <n v="4.4642857142857152E-4"/>
    <x v="11"/>
    <n v="0"/>
    <n v="0"/>
    <n v="0"/>
    <s v="Por Ejecutar"/>
    <n v="1"/>
    <n v="0"/>
    <n v="0"/>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0"/>
    <n v="0"/>
    <n v="0"/>
    <n v="0"/>
    <s v="Por Ejecutar"/>
    <n v="0"/>
    <n v="0"/>
    <n v="0"/>
    <n v="1"/>
    <n v="1"/>
    <n v="1"/>
    <m/>
    <n v="0"/>
    <s v="Culminada"/>
    <n v="4.4642857142857152E-4"/>
  </r>
  <r>
    <n v="86"/>
    <s v="OE2;PR_10;ACT_28"/>
    <x v="2"/>
    <s v="Fortalecer las Tecnologías de la Información y las Telecomunicaciones."/>
    <x v="0"/>
    <n v="2"/>
    <s v="PAI"/>
    <x v="0"/>
    <s v="ACT_28"/>
    <s v="Definir el futuro del sistema Misional VIGIA mediante mesas de trabajo con las áreas involucradas"/>
    <x v="6"/>
    <n v="4.4642857142857152E-4"/>
    <x v="1"/>
    <n v="0.25"/>
    <n v="0.25"/>
    <n v="1"/>
    <s v="Culminada"/>
    <n v="0.25"/>
    <n v="0.25"/>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2"/>
    <n v="0.25"/>
    <n v="0.25"/>
    <n v="1"/>
    <s v="Culminada"/>
    <n v="0.5"/>
    <n v="0.5"/>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3"/>
    <n v="0.25"/>
    <n v="0.25"/>
    <n v="1"/>
    <s v="Culminada"/>
    <n v="0.75"/>
    <n v="0.75"/>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4"/>
    <n v="0"/>
    <n v="0"/>
    <n v="0"/>
    <s v="Por Ejecutar"/>
    <n v="0.75"/>
    <n v="0.75"/>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5"/>
    <n v="0.25"/>
    <n v="0.25"/>
    <n v="1"/>
    <s v="Culminada"/>
    <n v="1"/>
    <n v="1"/>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6"/>
    <n v="0"/>
    <n v="0"/>
    <n v="0"/>
    <s v="Por Ejecutar"/>
    <n v="1"/>
    <n v="1"/>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7"/>
    <n v="0"/>
    <n v="0"/>
    <n v="0"/>
    <s v="Por Ejecutar"/>
    <n v="1"/>
    <n v="1"/>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8"/>
    <n v="0"/>
    <n v="0"/>
    <n v="0"/>
    <s v="Por Ejecutar"/>
    <n v="1"/>
    <n v="1"/>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9"/>
    <n v="0"/>
    <n v="0"/>
    <n v="0"/>
    <s v="Por Ejecutar"/>
    <n v="1"/>
    <n v="1"/>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10"/>
    <n v="0"/>
    <n v="0"/>
    <n v="0"/>
    <s v="Por Ejecutar"/>
    <n v="1"/>
    <n v="1"/>
    <n v="1"/>
    <m/>
    <m/>
    <m/>
    <m/>
    <m/>
    <m/>
    <m/>
  </r>
  <r>
    <n v="86"/>
    <s v="OE2;PR_10;ACT_28"/>
    <x v="2"/>
    <s v="Fortalecer las Tecnologías de la Información y las Telecomunicaciones."/>
    <x v="0"/>
    <n v="2"/>
    <s v="PAI"/>
    <x v="0"/>
    <s v="ACT_28"/>
    <s v="Definir el futuro del sistema Misional VIGIA mediante mesas de trabajo con las áreas involucradas"/>
    <x v="6"/>
    <n v="4.4642857142857152E-4"/>
    <x v="11"/>
    <n v="0"/>
    <n v="0"/>
    <n v="0"/>
    <s v="Por Ejecutar"/>
    <n v="1"/>
    <n v="1"/>
    <n v="1"/>
    <m/>
    <m/>
    <m/>
    <m/>
    <m/>
    <m/>
    <m/>
  </r>
  <r>
    <n v="87"/>
    <s v="OE2;PR_10;ACT_29"/>
    <x v="2"/>
    <s v="Fortalecer las Tecnologías de la Información y las Telecomunicaciones."/>
    <x v="0"/>
    <n v="2"/>
    <s v="PAI"/>
    <x v="0"/>
    <s v="ACT_29"/>
    <s v="Implementar el sistema de telefonía IP "/>
    <x v="6"/>
    <n v="4.4642857142857152E-4"/>
    <x v="0"/>
    <n v="0"/>
    <n v="0"/>
    <n v="0"/>
    <s v="Por Ejecutar"/>
    <n v="0"/>
    <n v="0"/>
    <n v="0"/>
    <n v="1"/>
    <n v="1"/>
    <n v="1"/>
    <m/>
    <n v="0"/>
    <s v="Culminada"/>
    <n v="4.4642857142857152E-4"/>
  </r>
  <r>
    <n v="87"/>
    <s v="OE2;PR_10;ACT_29"/>
    <x v="2"/>
    <s v="Fortalecer las Tecnologías de la Información y las Telecomunicaciones."/>
    <x v="0"/>
    <n v="2"/>
    <s v="PAI"/>
    <x v="0"/>
    <s v="ACT_29"/>
    <s v="Implementar el sistema de telefonía IP "/>
    <x v="6"/>
    <n v="4.4642857142857152E-4"/>
    <x v="1"/>
    <n v="0"/>
    <n v="0"/>
    <n v="0"/>
    <s v="Por Ejecutar"/>
    <n v="0"/>
    <n v="0"/>
    <n v="0"/>
    <m/>
    <m/>
    <m/>
    <m/>
    <m/>
    <m/>
    <m/>
  </r>
  <r>
    <n v="87"/>
    <s v="OE2;PR_10;ACT_29"/>
    <x v="2"/>
    <s v="Fortalecer las Tecnologías de la Información y las Telecomunicaciones."/>
    <x v="0"/>
    <n v="2"/>
    <s v="PAI"/>
    <x v="0"/>
    <s v="ACT_29"/>
    <s v="Implementar el sistema de telefonía IP "/>
    <x v="6"/>
    <n v="4.4642857142857152E-4"/>
    <x v="2"/>
    <n v="0.5"/>
    <n v="0.5"/>
    <n v="1"/>
    <s v="Culminada"/>
    <n v="0.5"/>
    <n v="0.5"/>
    <n v="1"/>
    <m/>
    <m/>
    <m/>
    <m/>
    <m/>
    <m/>
    <m/>
  </r>
  <r>
    <n v="87"/>
    <s v="OE2;PR_10;ACT_29"/>
    <x v="2"/>
    <s v="Fortalecer las Tecnologías de la Información y las Telecomunicaciones."/>
    <x v="0"/>
    <n v="2"/>
    <s v="PAI"/>
    <x v="0"/>
    <s v="ACT_29"/>
    <s v="Implementar el sistema de telefonía IP "/>
    <x v="6"/>
    <n v="4.4642857142857152E-4"/>
    <x v="3"/>
    <n v="0.25"/>
    <n v="0.25"/>
    <n v="1"/>
    <s v="Culminada"/>
    <n v="0.75"/>
    <n v="0.75"/>
    <n v="1"/>
    <m/>
    <m/>
    <m/>
    <m/>
    <m/>
    <m/>
    <m/>
  </r>
  <r>
    <n v="87"/>
    <s v="OE2;PR_10;ACT_29"/>
    <x v="2"/>
    <s v="Fortalecer las Tecnologías de la Información y las Telecomunicaciones."/>
    <x v="0"/>
    <n v="2"/>
    <s v="PAI"/>
    <x v="0"/>
    <s v="ACT_29"/>
    <s v="Implementar el sistema de telefonía IP "/>
    <x v="6"/>
    <n v="4.4642857142857152E-4"/>
    <x v="4"/>
    <n v="0"/>
    <n v="0"/>
    <n v="0"/>
    <s v="Por Ejecutar"/>
    <n v="0.75"/>
    <n v="0.75"/>
    <n v="1"/>
    <m/>
    <m/>
    <m/>
    <m/>
    <m/>
    <m/>
    <m/>
  </r>
  <r>
    <n v="87"/>
    <s v="OE2;PR_10;ACT_29"/>
    <x v="2"/>
    <s v="Fortalecer las Tecnologías de la Información y las Telecomunicaciones."/>
    <x v="0"/>
    <n v="2"/>
    <s v="PAI"/>
    <x v="0"/>
    <s v="ACT_29"/>
    <s v="Implementar el sistema de telefonía IP "/>
    <x v="6"/>
    <n v="4.4642857142857152E-4"/>
    <x v="5"/>
    <n v="0.25"/>
    <n v="0.25"/>
    <n v="1"/>
    <s v="Culminada"/>
    <n v="1"/>
    <n v="1"/>
    <n v="1"/>
    <m/>
    <m/>
    <m/>
    <m/>
    <m/>
    <m/>
    <m/>
  </r>
  <r>
    <n v="87"/>
    <s v="OE2;PR_10;ACT_29"/>
    <x v="2"/>
    <s v="Fortalecer las Tecnologías de la Información y las Telecomunicaciones."/>
    <x v="0"/>
    <n v="2"/>
    <s v="PAI"/>
    <x v="0"/>
    <s v="ACT_29"/>
    <s v="Implementar el sistema de telefonía IP "/>
    <x v="6"/>
    <n v="4.4642857142857152E-4"/>
    <x v="6"/>
    <n v="0"/>
    <n v="0"/>
    <n v="0"/>
    <s v="Por Ejecutar"/>
    <n v="1"/>
    <n v="1"/>
    <n v="1"/>
    <m/>
    <m/>
    <m/>
    <m/>
    <m/>
    <m/>
    <m/>
  </r>
  <r>
    <n v="87"/>
    <s v="OE2;PR_10;ACT_29"/>
    <x v="2"/>
    <s v="Fortalecer las Tecnologías de la Información y las Telecomunicaciones."/>
    <x v="0"/>
    <n v="2"/>
    <s v="PAI"/>
    <x v="0"/>
    <s v="ACT_29"/>
    <s v="Implementar el sistema de telefonía IP "/>
    <x v="6"/>
    <n v="4.4642857142857152E-4"/>
    <x v="7"/>
    <n v="0"/>
    <n v="0"/>
    <n v="0"/>
    <s v="Por Ejecutar"/>
    <n v="1"/>
    <n v="1"/>
    <n v="1"/>
    <m/>
    <m/>
    <m/>
    <m/>
    <m/>
    <m/>
    <m/>
  </r>
  <r>
    <n v="87"/>
    <s v="OE2;PR_10;ACT_29"/>
    <x v="2"/>
    <s v="Fortalecer las Tecnologías de la Información y las Telecomunicaciones."/>
    <x v="0"/>
    <n v="2"/>
    <s v="PAI"/>
    <x v="0"/>
    <s v="ACT_29"/>
    <s v="Implementar el sistema de telefonía IP "/>
    <x v="6"/>
    <n v="4.4642857142857152E-4"/>
    <x v="8"/>
    <n v="0"/>
    <n v="0"/>
    <n v="0"/>
    <s v="Por Ejecutar"/>
    <n v="1"/>
    <n v="1"/>
    <n v="1"/>
    <m/>
    <m/>
    <m/>
    <m/>
    <m/>
    <m/>
    <m/>
  </r>
  <r>
    <n v="87"/>
    <s v="OE2;PR_10;ACT_29"/>
    <x v="2"/>
    <s v="Fortalecer las Tecnologías de la Información y las Telecomunicaciones."/>
    <x v="0"/>
    <n v="2"/>
    <s v="PAI"/>
    <x v="0"/>
    <s v="ACT_29"/>
    <s v="Implementar el sistema de telefonía IP "/>
    <x v="6"/>
    <n v="4.4642857142857152E-4"/>
    <x v="9"/>
    <n v="0"/>
    <n v="0"/>
    <n v="0"/>
    <s v="Por Ejecutar"/>
    <n v="1"/>
    <n v="1"/>
    <n v="1"/>
    <m/>
    <m/>
    <m/>
    <m/>
    <m/>
    <m/>
    <m/>
  </r>
  <r>
    <n v="87"/>
    <s v="OE2;PR_10;ACT_29"/>
    <x v="2"/>
    <s v="Fortalecer las Tecnologías de la Información y las Telecomunicaciones."/>
    <x v="0"/>
    <n v="2"/>
    <s v="PAI"/>
    <x v="0"/>
    <s v="ACT_29"/>
    <s v="Implementar el sistema de telefonía IP "/>
    <x v="6"/>
    <n v="4.4642857142857152E-4"/>
    <x v="10"/>
    <n v="0"/>
    <n v="0"/>
    <n v="0"/>
    <s v="Por Ejecutar"/>
    <n v="1"/>
    <n v="1"/>
    <n v="1"/>
    <m/>
    <m/>
    <m/>
    <m/>
    <m/>
    <m/>
    <m/>
  </r>
  <r>
    <n v="87"/>
    <s v="OE2;PR_10;ACT_29"/>
    <x v="2"/>
    <s v="Fortalecer las Tecnologías de la Información y las Telecomunicaciones."/>
    <x v="0"/>
    <n v="2"/>
    <s v="PAI"/>
    <x v="0"/>
    <s v="ACT_29"/>
    <s v="Implementar el sistema de telefonía IP "/>
    <x v="6"/>
    <n v="4.4642857142857152E-4"/>
    <x v="11"/>
    <n v="0"/>
    <n v="0"/>
    <n v="0"/>
    <s v="Por Ejecutar"/>
    <n v="1"/>
    <n v="1"/>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0"/>
    <n v="0"/>
    <n v="0"/>
    <n v="0"/>
    <s v="Por Ejecutar"/>
    <n v="0"/>
    <n v="0"/>
    <n v="0"/>
    <n v="1"/>
    <n v="0.70000000000000007"/>
    <n v="0.70000000000000007"/>
    <m/>
    <n v="0.29999999999999993"/>
    <s v="En Seguimiento"/>
    <n v="3.1250000000000011E-4"/>
  </r>
  <r>
    <n v="88"/>
    <s v="OE2;PR_10;ACT_30"/>
    <x v="2"/>
    <s v="Fortalecer las Tecnologías de la Información y las Telecomunicaciones."/>
    <x v="0"/>
    <n v="2"/>
    <s v="PAI"/>
    <x v="0"/>
    <s v="ACT_30"/>
    <s v="Efectuar mantenimiento software GLPI (reporte de cierre incorpore  en el trimestre correspondiente)"/>
    <x v="6"/>
    <n v="4.4642857142857152E-4"/>
    <x v="1"/>
    <n v="0.1"/>
    <n v="0.1"/>
    <n v="1"/>
    <s v="Culminada"/>
    <n v="0.1"/>
    <n v="0.1"/>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2"/>
    <n v="0.3"/>
    <n v="0.3"/>
    <n v="1"/>
    <s v="Culminada"/>
    <n v="0.4"/>
    <n v="0.4"/>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3"/>
    <n v="0"/>
    <n v="0"/>
    <n v="0"/>
    <s v="Por Ejecutar"/>
    <n v="0.4"/>
    <n v="0.4"/>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4"/>
    <n v="0.15"/>
    <n v="0.15"/>
    <n v="1"/>
    <s v="Culminada"/>
    <n v="0.55000000000000004"/>
    <n v="0.55000000000000004"/>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5"/>
    <n v="0.15"/>
    <n v="0.15"/>
    <n v="1"/>
    <s v="Culminada"/>
    <n v="0.70000000000000007"/>
    <n v="0.70000000000000007"/>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6"/>
    <n v="0"/>
    <n v="0"/>
    <n v="0"/>
    <s v="Por Ejecutar"/>
    <n v="0.70000000000000007"/>
    <n v="0.70000000000000007"/>
    <n v="1"/>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7"/>
    <n v="0.15"/>
    <n v="0"/>
    <n v="0"/>
    <s v="Por Ejecutar"/>
    <n v="0.85000000000000009"/>
    <n v="0.70000000000000007"/>
    <n v="0.82352941176470584"/>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8"/>
    <n v="0.15"/>
    <n v="0"/>
    <n v="0"/>
    <s v="Por Ejecutar"/>
    <n v="1"/>
    <n v="0.70000000000000007"/>
    <n v="0.70000000000000007"/>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9"/>
    <n v="0"/>
    <n v="0"/>
    <n v="0"/>
    <s v="Por Ejecutar"/>
    <n v="1"/>
    <n v="0.70000000000000007"/>
    <n v="0.70000000000000007"/>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10"/>
    <n v="0"/>
    <n v="0"/>
    <n v="0"/>
    <s v="Por Ejecutar"/>
    <n v="1"/>
    <n v="0.70000000000000007"/>
    <n v="0.70000000000000007"/>
    <m/>
    <m/>
    <m/>
    <m/>
    <m/>
    <m/>
    <m/>
  </r>
  <r>
    <n v="88"/>
    <s v="OE2;PR_10;ACT_30"/>
    <x v="2"/>
    <s v="Fortalecer las Tecnologías de la Información y las Telecomunicaciones."/>
    <x v="0"/>
    <n v="2"/>
    <s v="PAI"/>
    <x v="0"/>
    <s v="ACT_30"/>
    <s v="Efectuar mantenimiento software GLPI (reporte de cierre incorpore  en el trimestre correspondiente)"/>
    <x v="6"/>
    <n v="4.4642857142857152E-4"/>
    <x v="11"/>
    <n v="0"/>
    <n v="0"/>
    <n v="0"/>
    <s v="Por Ejecutar"/>
    <n v="1"/>
    <n v="0.70000000000000007"/>
    <n v="0.70000000000000007"/>
    <m/>
    <m/>
    <m/>
    <m/>
    <m/>
    <m/>
    <m/>
  </r>
  <r>
    <n v="89"/>
    <s v="OE2;PR_06;ACT_31"/>
    <x v="2"/>
    <s v="Fortalecer las Tecnologías de la Información y las Telecomunicaciones."/>
    <x v="4"/>
    <n v="1"/>
    <s v="PEI"/>
    <x v="8"/>
    <s v="ACT_31"/>
    <s v="6.1 Levantar procesos y estructurar el sistema"/>
    <x v="6"/>
    <n v="4.4642857142857152E-4"/>
    <x v="0"/>
    <n v="0"/>
    <n v="0"/>
    <n v="0"/>
    <s v="Por Ejecutar"/>
    <n v="0"/>
    <n v="0"/>
    <n v="0"/>
    <n v="0.02"/>
    <n v="0.02"/>
    <n v="1"/>
    <m/>
    <n v="0"/>
    <s v="Culminada"/>
    <n v="4.4642857142857152E-4"/>
  </r>
  <r>
    <n v="89"/>
    <s v="OE2;PR_06;ACT_31"/>
    <x v="2"/>
    <s v="Fortalecer las Tecnologías de la Información y las Telecomunicaciones."/>
    <x v="4"/>
    <n v="1"/>
    <s v="PEI"/>
    <x v="8"/>
    <s v="ACT_31"/>
    <s v="6.1 Levantar procesos y estructurar el sistema"/>
    <x v="6"/>
    <n v="4.4642857142857152E-4"/>
    <x v="1"/>
    <n v="5.0000000000000001E-3"/>
    <n v="5.0000000000000001E-3"/>
    <n v="1"/>
    <s v="Culminada"/>
    <n v="5.0000000000000001E-3"/>
    <n v="5.0000000000000001E-3"/>
    <n v="1"/>
    <m/>
    <m/>
    <m/>
    <m/>
    <m/>
    <m/>
    <m/>
  </r>
  <r>
    <n v="89"/>
    <s v="OE2;PR_06;ACT_31"/>
    <x v="2"/>
    <s v="Fortalecer las Tecnologías de la Información y las Telecomunicaciones."/>
    <x v="4"/>
    <n v="1"/>
    <s v="PEI"/>
    <x v="8"/>
    <s v="ACT_31"/>
    <s v="6.1 Levantar procesos y estructurar el sistema"/>
    <x v="6"/>
    <n v="4.4642857142857152E-4"/>
    <x v="2"/>
    <n v="5.0000000000000001E-3"/>
    <n v="5.0000000000000001E-3"/>
    <n v="1"/>
    <s v="Culminada"/>
    <n v="0.01"/>
    <n v="0.01"/>
    <n v="1"/>
    <m/>
    <m/>
    <m/>
    <m/>
    <m/>
    <m/>
    <m/>
  </r>
  <r>
    <n v="89"/>
    <s v="OE2;PR_06;ACT_31"/>
    <x v="2"/>
    <s v="Fortalecer las Tecnologías de la Información y las Telecomunicaciones."/>
    <x v="4"/>
    <n v="1"/>
    <s v="PEI"/>
    <x v="8"/>
    <s v="ACT_31"/>
    <s v="6.1 Levantar procesos y estructurar el sistema"/>
    <x v="6"/>
    <n v="4.4642857142857152E-4"/>
    <x v="3"/>
    <n v="0.01"/>
    <n v="0.01"/>
    <n v="1"/>
    <s v="Culminada"/>
    <n v="0.02"/>
    <n v="0.02"/>
    <n v="1"/>
    <m/>
    <m/>
    <m/>
    <m/>
    <m/>
    <m/>
    <m/>
  </r>
  <r>
    <n v="89"/>
    <s v="OE2;PR_06;ACT_31"/>
    <x v="2"/>
    <s v="Fortalecer las Tecnologías de la Información y las Telecomunicaciones."/>
    <x v="4"/>
    <n v="1"/>
    <s v="PEI"/>
    <x v="8"/>
    <s v="ACT_31"/>
    <s v="6.1 Levantar procesos y estructurar el sistema"/>
    <x v="6"/>
    <n v="4.4642857142857152E-4"/>
    <x v="4"/>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5"/>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6"/>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7"/>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8"/>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9"/>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10"/>
    <n v="0"/>
    <n v="0"/>
    <n v="0"/>
    <s v="Por Ejecutar"/>
    <n v="0.02"/>
    <n v="0.02"/>
    <n v="1"/>
    <m/>
    <m/>
    <m/>
    <m/>
    <m/>
    <m/>
    <m/>
  </r>
  <r>
    <n v="89"/>
    <s v="OE2;PR_06;ACT_31"/>
    <x v="2"/>
    <s v="Fortalecer las Tecnologías de la Información y las Telecomunicaciones."/>
    <x v="4"/>
    <n v="1"/>
    <s v="PEI"/>
    <x v="8"/>
    <s v="ACT_31"/>
    <s v="6.1 Levantar procesos y estructurar el sistema"/>
    <x v="6"/>
    <n v="4.4642857142857152E-4"/>
    <x v="11"/>
    <n v="0"/>
    <n v="0"/>
    <n v="0"/>
    <s v="Por Ejecutar"/>
    <n v="0.02"/>
    <n v="0.02"/>
    <n v="1"/>
    <m/>
    <m/>
    <m/>
    <m/>
    <m/>
    <m/>
    <m/>
  </r>
  <r>
    <n v="90"/>
    <s v="OE2;PR_06;ACT_32"/>
    <x v="2"/>
    <s v="Fortalecer las Tecnologías de la Información y las Telecomunicaciones."/>
    <x v="4"/>
    <n v="1"/>
    <s v="PEI"/>
    <x v="8"/>
    <s v="ACT_32"/>
    <s v="6.2 Elaborar terminos de referencia"/>
    <x v="6"/>
    <n v="4.4642857142857152E-4"/>
    <x v="0"/>
    <n v="0"/>
    <n v="0"/>
    <n v="0"/>
    <s v="Por Ejecutar"/>
    <n v="0"/>
    <n v="0"/>
    <n v="0"/>
    <n v="0.02"/>
    <n v="1.4999999999999999E-2"/>
    <n v="0.75"/>
    <m/>
    <n v="0.25"/>
    <s v="En Seguimiento"/>
    <n v="3.3482142857142863E-4"/>
  </r>
  <r>
    <n v="90"/>
    <s v="OE2;PR_06;ACT_32"/>
    <x v="2"/>
    <s v="Fortalecer las Tecnologías de la Información y las Telecomunicaciones."/>
    <x v="4"/>
    <n v="1"/>
    <s v="PEI"/>
    <x v="8"/>
    <s v="ACT_32"/>
    <s v="6.2 Elaborar terminos de referencia"/>
    <x v="6"/>
    <n v="4.4642857142857152E-4"/>
    <x v="1"/>
    <n v="0"/>
    <n v="0"/>
    <n v="0"/>
    <s v="Por Ejecutar"/>
    <n v="0"/>
    <n v="0"/>
    <n v="0"/>
    <m/>
    <m/>
    <m/>
    <m/>
    <m/>
    <m/>
    <m/>
  </r>
  <r>
    <n v="90"/>
    <s v="OE2;PR_06;ACT_32"/>
    <x v="2"/>
    <s v="Fortalecer las Tecnologías de la Información y las Telecomunicaciones."/>
    <x v="4"/>
    <n v="1"/>
    <s v="PEI"/>
    <x v="8"/>
    <s v="ACT_32"/>
    <s v="6.2 Elaborar terminos de referencia"/>
    <x v="6"/>
    <n v="4.4642857142857152E-4"/>
    <x v="2"/>
    <n v="0"/>
    <n v="0"/>
    <n v="0"/>
    <s v="Por Ejecutar"/>
    <n v="0"/>
    <n v="0"/>
    <n v="0"/>
    <m/>
    <m/>
    <m/>
    <m/>
    <m/>
    <m/>
    <m/>
  </r>
  <r>
    <n v="90"/>
    <s v="OE2;PR_06;ACT_32"/>
    <x v="2"/>
    <s v="Fortalecer las Tecnologías de la Información y las Telecomunicaciones."/>
    <x v="4"/>
    <n v="1"/>
    <s v="PEI"/>
    <x v="8"/>
    <s v="ACT_32"/>
    <s v="6.2 Elaborar terminos de referencia"/>
    <x v="6"/>
    <n v="4.4642857142857152E-4"/>
    <x v="3"/>
    <n v="5.0000000000000001E-3"/>
    <n v="0"/>
    <n v="0"/>
    <s v="Por Ejecutar"/>
    <n v="5.0000000000000001E-3"/>
    <n v="0"/>
    <n v="0"/>
    <m/>
    <m/>
    <m/>
    <m/>
    <m/>
    <m/>
    <m/>
  </r>
  <r>
    <n v="90"/>
    <s v="OE2;PR_06;ACT_32"/>
    <x v="2"/>
    <s v="Fortalecer las Tecnologías de la Información y las Telecomunicaciones."/>
    <x v="4"/>
    <n v="1"/>
    <s v="PEI"/>
    <x v="8"/>
    <s v="ACT_32"/>
    <s v="6.2 Elaborar terminos de referencia"/>
    <x v="6"/>
    <n v="4.4642857142857152E-4"/>
    <x v="4"/>
    <n v="1.4999999999999999E-2"/>
    <n v="1.4999999999999999E-2"/>
    <n v="1"/>
    <s v="Culminada"/>
    <n v="0.02"/>
    <n v="1.4999999999999999E-2"/>
    <n v="0.75"/>
    <m/>
    <m/>
    <m/>
    <m/>
    <m/>
    <m/>
    <m/>
  </r>
  <r>
    <n v="90"/>
    <s v="OE2;PR_06;ACT_32"/>
    <x v="2"/>
    <s v="Fortalecer las Tecnologías de la Información y las Telecomunicaciones."/>
    <x v="4"/>
    <n v="1"/>
    <s v="PEI"/>
    <x v="8"/>
    <s v="ACT_32"/>
    <s v="6.2 Elaborar terminos de referencia"/>
    <x v="6"/>
    <n v="4.4642857142857152E-4"/>
    <x v="5"/>
    <n v="0"/>
    <n v="0"/>
    <n v="0"/>
    <s v="Por Ejecutar"/>
    <n v="0.02"/>
    <n v="1.4999999999999999E-2"/>
    <n v="0.75"/>
    <m/>
    <m/>
    <m/>
    <m/>
    <m/>
    <m/>
    <m/>
  </r>
  <r>
    <n v="90"/>
    <s v="OE2;PR_06;ACT_32"/>
    <x v="2"/>
    <s v="Fortalecer las Tecnologías de la Información y las Telecomunicaciones."/>
    <x v="4"/>
    <n v="1"/>
    <s v="PEI"/>
    <x v="8"/>
    <s v="ACT_32"/>
    <s v="6.2 Elaborar terminos de referencia"/>
    <x v="6"/>
    <n v="4.4642857142857152E-4"/>
    <x v="6"/>
    <n v="0"/>
    <n v="0"/>
    <n v="0"/>
    <s v="Por Ejecutar"/>
    <n v="0.02"/>
    <n v="1.4999999999999999E-2"/>
    <n v="0.75"/>
    <m/>
    <m/>
    <m/>
    <m/>
    <m/>
    <m/>
    <m/>
  </r>
  <r>
    <n v="90"/>
    <s v="OE2;PR_06;ACT_32"/>
    <x v="2"/>
    <s v="Fortalecer las Tecnologías de la Información y las Telecomunicaciones."/>
    <x v="4"/>
    <n v="1"/>
    <s v="PEI"/>
    <x v="8"/>
    <s v="ACT_32"/>
    <s v="6.2 Elaborar terminos de referencia"/>
    <x v="6"/>
    <n v="4.4642857142857152E-4"/>
    <x v="7"/>
    <n v="0"/>
    <n v="0"/>
    <n v="0"/>
    <s v="Por Ejecutar"/>
    <n v="0.02"/>
    <n v="1.4999999999999999E-2"/>
    <n v="0.75"/>
    <m/>
    <m/>
    <m/>
    <m/>
    <m/>
    <m/>
    <m/>
  </r>
  <r>
    <n v="90"/>
    <s v="OE2;PR_06;ACT_32"/>
    <x v="2"/>
    <s v="Fortalecer las Tecnologías de la Información y las Telecomunicaciones."/>
    <x v="4"/>
    <n v="1"/>
    <s v="PEI"/>
    <x v="8"/>
    <s v="ACT_32"/>
    <s v="6.2 Elaborar terminos de referencia"/>
    <x v="6"/>
    <n v="4.4642857142857152E-4"/>
    <x v="8"/>
    <n v="0"/>
    <n v="0"/>
    <n v="0"/>
    <s v="Por Ejecutar"/>
    <n v="0.02"/>
    <n v="1.4999999999999999E-2"/>
    <n v="0.75"/>
    <m/>
    <m/>
    <m/>
    <m/>
    <m/>
    <m/>
    <m/>
  </r>
  <r>
    <n v="90"/>
    <s v="OE2;PR_06;ACT_32"/>
    <x v="2"/>
    <s v="Fortalecer las Tecnologías de la Información y las Telecomunicaciones."/>
    <x v="4"/>
    <n v="1"/>
    <s v="PEI"/>
    <x v="8"/>
    <s v="ACT_32"/>
    <s v="6.2 Elaborar terminos de referencia"/>
    <x v="6"/>
    <n v="4.4642857142857152E-4"/>
    <x v="9"/>
    <n v="0"/>
    <n v="0"/>
    <n v="0"/>
    <s v="Por Ejecutar"/>
    <n v="0.02"/>
    <n v="1.4999999999999999E-2"/>
    <n v="0.75"/>
    <m/>
    <m/>
    <m/>
    <m/>
    <m/>
    <m/>
    <m/>
  </r>
  <r>
    <n v="90"/>
    <s v="OE2;PR_06;ACT_32"/>
    <x v="2"/>
    <s v="Fortalecer las Tecnologías de la Información y las Telecomunicaciones."/>
    <x v="4"/>
    <n v="1"/>
    <s v="PEI"/>
    <x v="8"/>
    <s v="ACT_32"/>
    <s v="6.2 Elaborar terminos de referencia"/>
    <x v="6"/>
    <n v="4.4642857142857152E-4"/>
    <x v="10"/>
    <n v="0"/>
    <n v="0"/>
    <n v="0"/>
    <s v="Por Ejecutar"/>
    <n v="0.02"/>
    <n v="1.4999999999999999E-2"/>
    <n v="0.75"/>
    <m/>
    <m/>
    <m/>
    <m/>
    <m/>
    <m/>
    <m/>
  </r>
  <r>
    <n v="90"/>
    <s v="OE2;PR_06;ACT_32"/>
    <x v="2"/>
    <s v="Fortalecer las Tecnologías de la Información y las Telecomunicaciones."/>
    <x v="4"/>
    <n v="1"/>
    <s v="PEI"/>
    <x v="8"/>
    <s v="ACT_32"/>
    <s v="6.2 Elaborar terminos de referencia"/>
    <x v="6"/>
    <n v="4.4642857142857152E-4"/>
    <x v="11"/>
    <n v="0"/>
    <n v="0"/>
    <n v="0"/>
    <s v="Por Ejecutar"/>
    <n v="0.02"/>
    <n v="1.4999999999999999E-2"/>
    <n v="0.75"/>
    <m/>
    <m/>
    <m/>
    <m/>
    <m/>
    <m/>
    <m/>
  </r>
  <r>
    <n v="91"/>
    <s v="OE2;PR_06;ACT_33"/>
    <x v="2"/>
    <s v="Fortalecer las Tecnologías de la Información y las Telecomunicaciones."/>
    <x v="4"/>
    <n v="1"/>
    <s v="PEI"/>
    <x v="8"/>
    <s v="ACT_33"/>
    <s v="6.3 Seleccionar herramientas de desarrollo"/>
    <x v="6"/>
    <n v="4.4642857142857152E-4"/>
    <x v="0"/>
    <n v="0"/>
    <n v="0"/>
    <n v="0"/>
    <s v="Por Ejecutar"/>
    <n v="0"/>
    <n v="0"/>
    <n v="0"/>
    <n v="0.02"/>
    <n v="0.02"/>
    <n v="1"/>
    <m/>
    <n v="0"/>
    <s v="Culminada"/>
    <n v="4.4642857142857152E-4"/>
  </r>
  <r>
    <n v="91"/>
    <s v="OE2;PR_06;ACT_33"/>
    <x v="2"/>
    <s v="Fortalecer las Tecnologías de la Información y las Telecomunicaciones."/>
    <x v="4"/>
    <n v="1"/>
    <s v="PEI"/>
    <x v="8"/>
    <s v="ACT_33"/>
    <s v="6.3 Seleccionar herramientas de desarrollo"/>
    <x v="6"/>
    <n v="4.4642857142857152E-4"/>
    <x v="1"/>
    <n v="0"/>
    <n v="0"/>
    <n v="0"/>
    <s v="Por Ejecutar"/>
    <n v="0"/>
    <n v="0"/>
    <n v="0"/>
    <m/>
    <m/>
    <m/>
    <m/>
    <m/>
    <m/>
    <m/>
  </r>
  <r>
    <n v="91"/>
    <s v="OE2;PR_06;ACT_33"/>
    <x v="2"/>
    <s v="Fortalecer las Tecnologías de la Información y las Telecomunicaciones."/>
    <x v="4"/>
    <n v="1"/>
    <s v="PEI"/>
    <x v="8"/>
    <s v="ACT_33"/>
    <s v="6.3 Seleccionar herramientas de desarrollo"/>
    <x v="6"/>
    <n v="4.4642857142857152E-4"/>
    <x v="2"/>
    <n v="0"/>
    <n v="0"/>
    <n v="0"/>
    <s v="Por Ejecutar"/>
    <n v="0"/>
    <n v="0"/>
    <n v="0"/>
    <m/>
    <m/>
    <m/>
    <m/>
    <m/>
    <m/>
    <m/>
  </r>
  <r>
    <n v="91"/>
    <s v="OE2;PR_06;ACT_33"/>
    <x v="2"/>
    <s v="Fortalecer las Tecnologías de la Información y las Telecomunicaciones."/>
    <x v="4"/>
    <n v="1"/>
    <s v="PEI"/>
    <x v="8"/>
    <s v="ACT_33"/>
    <s v="6.3 Seleccionar herramientas de desarrollo"/>
    <x v="6"/>
    <n v="4.4642857142857152E-4"/>
    <x v="3"/>
    <n v="0"/>
    <n v="0"/>
    <n v="0"/>
    <s v="Por Ejecutar"/>
    <n v="0"/>
    <n v="0"/>
    <n v="0"/>
    <m/>
    <m/>
    <m/>
    <m/>
    <m/>
    <m/>
    <m/>
  </r>
  <r>
    <n v="91"/>
    <s v="OE2;PR_06;ACT_33"/>
    <x v="2"/>
    <s v="Fortalecer las Tecnologías de la Información y las Telecomunicaciones."/>
    <x v="4"/>
    <n v="1"/>
    <s v="PEI"/>
    <x v="8"/>
    <s v="ACT_33"/>
    <s v="6.3 Seleccionar herramientas de desarrollo"/>
    <x v="6"/>
    <n v="4.4642857142857152E-4"/>
    <x v="4"/>
    <n v="0.01"/>
    <n v="0.01"/>
    <n v="1"/>
    <s v="Culminada"/>
    <n v="0.01"/>
    <n v="0.01"/>
    <n v="1"/>
    <m/>
    <m/>
    <m/>
    <m/>
    <m/>
    <m/>
    <m/>
  </r>
  <r>
    <n v="91"/>
    <s v="OE2;PR_06;ACT_33"/>
    <x v="2"/>
    <s v="Fortalecer las Tecnologías de la Información y las Telecomunicaciones."/>
    <x v="4"/>
    <n v="1"/>
    <s v="PEI"/>
    <x v="8"/>
    <s v="ACT_33"/>
    <s v="6.3 Seleccionar herramientas de desarrollo"/>
    <x v="6"/>
    <n v="4.4642857142857152E-4"/>
    <x v="5"/>
    <n v="0.01"/>
    <n v="0.01"/>
    <n v="1"/>
    <s v="Culminada"/>
    <n v="0.02"/>
    <n v="0.02"/>
    <n v="1"/>
    <m/>
    <m/>
    <m/>
    <m/>
    <m/>
    <m/>
    <m/>
  </r>
  <r>
    <n v="91"/>
    <s v="OE2;PR_06;ACT_33"/>
    <x v="2"/>
    <s v="Fortalecer las Tecnologías de la Información y las Telecomunicaciones."/>
    <x v="4"/>
    <n v="1"/>
    <s v="PEI"/>
    <x v="8"/>
    <s v="ACT_33"/>
    <s v="6.3 Seleccionar herramientas de desarrollo"/>
    <x v="6"/>
    <n v="4.4642857142857152E-4"/>
    <x v="6"/>
    <n v="0"/>
    <n v="0"/>
    <n v="0"/>
    <s v="Por Ejecutar"/>
    <n v="0.02"/>
    <n v="0.02"/>
    <n v="1"/>
    <m/>
    <m/>
    <m/>
    <m/>
    <m/>
    <m/>
    <m/>
  </r>
  <r>
    <n v="91"/>
    <s v="OE2;PR_06;ACT_33"/>
    <x v="2"/>
    <s v="Fortalecer las Tecnologías de la Información y las Telecomunicaciones."/>
    <x v="4"/>
    <n v="1"/>
    <s v="PEI"/>
    <x v="8"/>
    <s v="ACT_33"/>
    <s v="6.3 Seleccionar herramientas de desarrollo"/>
    <x v="6"/>
    <n v="4.4642857142857152E-4"/>
    <x v="7"/>
    <n v="0"/>
    <n v="0"/>
    <n v="0"/>
    <s v="Por Ejecutar"/>
    <n v="0.02"/>
    <n v="0.02"/>
    <n v="1"/>
    <m/>
    <m/>
    <m/>
    <m/>
    <m/>
    <m/>
    <m/>
  </r>
  <r>
    <n v="91"/>
    <s v="OE2;PR_06;ACT_33"/>
    <x v="2"/>
    <s v="Fortalecer las Tecnologías de la Información y las Telecomunicaciones."/>
    <x v="4"/>
    <n v="1"/>
    <s v="PEI"/>
    <x v="8"/>
    <s v="ACT_33"/>
    <s v="6.3 Seleccionar herramientas de desarrollo"/>
    <x v="6"/>
    <n v="4.4642857142857152E-4"/>
    <x v="8"/>
    <n v="0"/>
    <n v="0"/>
    <n v="0"/>
    <s v="Por Ejecutar"/>
    <n v="0.02"/>
    <n v="0.02"/>
    <n v="1"/>
    <m/>
    <m/>
    <m/>
    <m/>
    <m/>
    <m/>
    <m/>
  </r>
  <r>
    <n v="91"/>
    <s v="OE2;PR_06;ACT_33"/>
    <x v="2"/>
    <s v="Fortalecer las Tecnologías de la Información y las Telecomunicaciones."/>
    <x v="4"/>
    <n v="1"/>
    <s v="PEI"/>
    <x v="8"/>
    <s v="ACT_33"/>
    <s v="6.3 Seleccionar herramientas de desarrollo"/>
    <x v="6"/>
    <n v="4.4642857142857152E-4"/>
    <x v="9"/>
    <n v="0"/>
    <n v="0"/>
    <n v="0"/>
    <s v="Por Ejecutar"/>
    <n v="0.02"/>
    <n v="0.02"/>
    <n v="1"/>
    <m/>
    <m/>
    <m/>
    <m/>
    <m/>
    <m/>
    <m/>
  </r>
  <r>
    <n v="91"/>
    <s v="OE2;PR_06;ACT_33"/>
    <x v="2"/>
    <s v="Fortalecer las Tecnologías de la Información y las Telecomunicaciones."/>
    <x v="4"/>
    <n v="1"/>
    <s v="PEI"/>
    <x v="8"/>
    <s v="ACT_33"/>
    <s v="6.3 Seleccionar herramientas de desarrollo"/>
    <x v="6"/>
    <n v="4.4642857142857152E-4"/>
    <x v="10"/>
    <n v="0"/>
    <n v="0"/>
    <n v="0"/>
    <s v="Por Ejecutar"/>
    <n v="0.02"/>
    <n v="0.02"/>
    <n v="1"/>
    <m/>
    <m/>
    <m/>
    <m/>
    <m/>
    <m/>
    <m/>
  </r>
  <r>
    <n v="91"/>
    <s v="OE2;PR_06;ACT_33"/>
    <x v="2"/>
    <s v="Fortalecer las Tecnologías de la Información y las Telecomunicaciones."/>
    <x v="4"/>
    <n v="1"/>
    <s v="PEI"/>
    <x v="8"/>
    <s v="ACT_33"/>
    <s v="6.3 Seleccionar herramientas de desarrollo"/>
    <x v="6"/>
    <n v="4.4642857142857152E-4"/>
    <x v="11"/>
    <n v="0"/>
    <n v="0"/>
    <n v="0"/>
    <s v="Por Ejecutar"/>
    <n v="0.02"/>
    <n v="0.02"/>
    <n v="1"/>
    <m/>
    <m/>
    <m/>
    <m/>
    <m/>
    <m/>
    <m/>
  </r>
  <r>
    <n v="92"/>
    <s v="OE2;PR_06;ACT_34"/>
    <x v="2"/>
    <s v="Fortalecer las Tecnologías de la Información y las Telecomunicaciones."/>
    <x v="4"/>
    <n v="1"/>
    <s v="PEI"/>
    <x v="8"/>
    <s v="ACT_34"/>
    <s v="6.4 Desarrollar e implementar la solución"/>
    <x v="6"/>
    <n v="4.4642857142857152E-4"/>
    <x v="0"/>
    <n v="0"/>
    <n v="0"/>
    <n v="0"/>
    <s v="Por Ejecutar"/>
    <n v="0"/>
    <n v="0"/>
    <n v="0"/>
    <n v="0.1"/>
    <n v="0.02"/>
    <n v="0.19999999999999998"/>
    <m/>
    <n v="0.8"/>
    <s v="En Tramite"/>
    <n v="8.9285714285714299E-5"/>
  </r>
  <r>
    <n v="92"/>
    <s v="OE2;PR_06;ACT_34"/>
    <x v="2"/>
    <s v="Fortalecer las Tecnologías de la Información y las Telecomunicaciones."/>
    <x v="4"/>
    <n v="1"/>
    <s v="PEI"/>
    <x v="8"/>
    <s v="ACT_34"/>
    <s v="6.4 Desarrollar e implementar la solución"/>
    <x v="6"/>
    <n v="4.4642857142857152E-4"/>
    <x v="1"/>
    <n v="0"/>
    <n v="0"/>
    <n v="0"/>
    <s v="Por Ejecutar"/>
    <n v="0"/>
    <n v="0"/>
    <n v="0"/>
    <m/>
    <m/>
    <m/>
    <m/>
    <m/>
    <m/>
    <m/>
  </r>
  <r>
    <n v="92"/>
    <s v="OE2;PR_06;ACT_34"/>
    <x v="2"/>
    <s v="Fortalecer las Tecnologías de la Información y las Telecomunicaciones."/>
    <x v="4"/>
    <n v="1"/>
    <s v="PEI"/>
    <x v="8"/>
    <s v="ACT_34"/>
    <s v="6.4 Desarrollar e implementar la solución"/>
    <x v="6"/>
    <n v="4.4642857142857152E-4"/>
    <x v="2"/>
    <n v="0"/>
    <n v="0"/>
    <n v="0"/>
    <s v="Por Ejecutar"/>
    <n v="0"/>
    <n v="0"/>
    <n v="0"/>
    <m/>
    <m/>
    <m/>
    <m/>
    <m/>
    <m/>
    <m/>
  </r>
  <r>
    <n v="92"/>
    <s v="OE2;PR_06;ACT_34"/>
    <x v="2"/>
    <s v="Fortalecer las Tecnologías de la Información y las Telecomunicaciones."/>
    <x v="4"/>
    <n v="1"/>
    <s v="PEI"/>
    <x v="8"/>
    <s v="ACT_34"/>
    <s v="6.4 Desarrollar e implementar la solución"/>
    <x v="6"/>
    <n v="4.4642857142857152E-4"/>
    <x v="3"/>
    <n v="0"/>
    <n v="0"/>
    <n v="0"/>
    <s v="Por Ejecutar"/>
    <n v="0"/>
    <n v="0"/>
    <n v="0"/>
    <m/>
    <m/>
    <m/>
    <m/>
    <m/>
    <m/>
    <m/>
  </r>
  <r>
    <n v="92"/>
    <s v="OE2;PR_06;ACT_34"/>
    <x v="2"/>
    <s v="Fortalecer las Tecnologías de la Información y las Telecomunicaciones."/>
    <x v="4"/>
    <n v="1"/>
    <s v="PEI"/>
    <x v="8"/>
    <s v="ACT_34"/>
    <s v="6.4 Desarrollar e implementar la solución"/>
    <x v="6"/>
    <n v="4.4642857142857152E-4"/>
    <x v="4"/>
    <n v="0"/>
    <n v="0"/>
    <n v="0"/>
    <s v="Por Ejecutar"/>
    <n v="0"/>
    <n v="0"/>
    <n v="0"/>
    <m/>
    <m/>
    <m/>
    <m/>
    <m/>
    <m/>
    <m/>
  </r>
  <r>
    <n v="92"/>
    <s v="OE2;PR_06;ACT_34"/>
    <x v="2"/>
    <s v="Fortalecer las Tecnologías de la Información y las Telecomunicaciones."/>
    <x v="4"/>
    <n v="1"/>
    <s v="PEI"/>
    <x v="8"/>
    <s v="ACT_34"/>
    <s v="6.4 Desarrollar e implementar la solución"/>
    <x v="6"/>
    <n v="4.4642857142857152E-4"/>
    <x v="5"/>
    <n v="0.02"/>
    <n v="0.02"/>
    <n v="1"/>
    <s v="Culminada"/>
    <n v="0.02"/>
    <n v="0.02"/>
    <n v="1"/>
    <m/>
    <m/>
    <m/>
    <m/>
    <m/>
    <m/>
    <m/>
  </r>
  <r>
    <n v="92"/>
    <s v="OE2;PR_06;ACT_34"/>
    <x v="2"/>
    <s v="Fortalecer las Tecnologías de la Información y las Telecomunicaciones."/>
    <x v="4"/>
    <n v="1"/>
    <s v="PEI"/>
    <x v="8"/>
    <s v="ACT_34"/>
    <s v="6.4 Desarrollar e implementar la solución"/>
    <x v="6"/>
    <n v="4.4642857142857152E-4"/>
    <x v="6"/>
    <n v="0.02"/>
    <n v="0"/>
    <n v="0"/>
    <s v="Por Ejecutar"/>
    <n v="0.04"/>
    <n v="0.02"/>
    <n v="0.5"/>
    <m/>
    <m/>
    <m/>
    <m/>
    <m/>
    <m/>
    <m/>
  </r>
  <r>
    <n v="92"/>
    <s v="OE2;PR_06;ACT_34"/>
    <x v="2"/>
    <s v="Fortalecer las Tecnologías de la Información y las Telecomunicaciones."/>
    <x v="4"/>
    <n v="1"/>
    <s v="PEI"/>
    <x v="8"/>
    <s v="ACT_34"/>
    <s v="6.4 Desarrollar e implementar la solución"/>
    <x v="6"/>
    <n v="4.4642857142857152E-4"/>
    <x v="7"/>
    <n v="0.02"/>
    <n v="0"/>
    <n v="0"/>
    <s v="Por Ejecutar"/>
    <n v="0.06"/>
    <n v="0.02"/>
    <n v="0.33333333333333337"/>
    <m/>
    <m/>
    <m/>
    <m/>
    <m/>
    <m/>
    <m/>
  </r>
  <r>
    <n v="92"/>
    <s v="OE2;PR_06;ACT_34"/>
    <x v="2"/>
    <s v="Fortalecer las Tecnologías de la Información y las Telecomunicaciones."/>
    <x v="4"/>
    <n v="1"/>
    <s v="PEI"/>
    <x v="8"/>
    <s v="ACT_34"/>
    <s v="6.4 Desarrollar e implementar la solución"/>
    <x v="6"/>
    <n v="4.4642857142857152E-4"/>
    <x v="8"/>
    <n v="0.02"/>
    <n v="0"/>
    <n v="0"/>
    <s v="Por Ejecutar"/>
    <n v="0.08"/>
    <n v="0.02"/>
    <n v="0.25"/>
    <m/>
    <m/>
    <m/>
    <m/>
    <m/>
    <m/>
    <m/>
  </r>
  <r>
    <n v="92"/>
    <s v="OE2;PR_06;ACT_34"/>
    <x v="2"/>
    <s v="Fortalecer las Tecnologías de la Información y las Telecomunicaciones."/>
    <x v="4"/>
    <n v="1"/>
    <s v="PEI"/>
    <x v="8"/>
    <s v="ACT_34"/>
    <s v="6.4 Desarrollar e implementar la solución"/>
    <x v="6"/>
    <n v="4.4642857142857152E-4"/>
    <x v="9"/>
    <n v="0.02"/>
    <n v="0"/>
    <n v="0"/>
    <s v="Por Ejecutar"/>
    <n v="0.1"/>
    <n v="0.02"/>
    <n v="0.19999999999999998"/>
    <m/>
    <m/>
    <m/>
    <m/>
    <m/>
    <m/>
    <m/>
  </r>
  <r>
    <n v="92"/>
    <s v="OE2;PR_06;ACT_34"/>
    <x v="2"/>
    <s v="Fortalecer las Tecnologías de la Información y las Telecomunicaciones."/>
    <x v="4"/>
    <n v="1"/>
    <s v="PEI"/>
    <x v="8"/>
    <s v="ACT_34"/>
    <s v="6.4 Desarrollar e implementar la solución"/>
    <x v="6"/>
    <n v="4.4642857142857152E-4"/>
    <x v="10"/>
    <n v="0"/>
    <n v="0"/>
    <n v="0"/>
    <s v="Por Ejecutar"/>
    <n v="0.1"/>
    <n v="0.02"/>
    <n v="0.19999999999999998"/>
    <m/>
    <m/>
    <m/>
    <m/>
    <m/>
    <m/>
    <m/>
  </r>
  <r>
    <n v="92"/>
    <s v="OE2;PR_06;ACT_34"/>
    <x v="2"/>
    <s v="Fortalecer las Tecnologías de la Información y las Telecomunicaciones."/>
    <x v="4"/>
    <n v="1"/>
    <s v="PEI"/>
    <x v="8"/>
    <s v="ACT_34"/>
    <s v="6.4 Desarrollar e implementar la solución"/>
    <x v="6"/>
    <n v="4.4642857142857152E-4"/>
    <x v="11"/>
    <n v="0"/>
    <n v="0"/>
    <n v="0"/>
    <s v="Por Ejecutar"/>
    <n v="0.1"/>
    <n v="0.02"/>
    <n v="0.19999999999999998"/>
    <m/>
    <m/>
    <m/>
    <m/>
    <m/>
    <m/>
    <m/>
  </r>
  <r>
    <n v="93"/>
    <s v="OE2;PR_06;ACT_35"/>
    <x v="2"/>
    <s v="Fortalecer las Tecnologías de la Información y las Telecomunicaciones."/>
    <x v="4"/>
    <n v="1"/>
    <s v="PEI"/>
    <x v="8"/>
    <s v="ACT_35"/>
    <s v="6.5 Realizar pruebas"/>
    <x v="6"/>
    <n v="4.4642857142857152E-4"/>
    <x v="0"/>
    <n v="0"/>
    <n v="0"/>
    <n v="0"/>
    <s v="Por Ejecutar"/>
    <n v="0"/>
    <n v="0"/>
    <n v="0"/>
    <n v="0.02"/>
    <n v="0"/>
    <n v="0"/>
    <m/>
    <n v="1"/>
    <s v="Por Ejecutar"/>
    <n v="0"/>
  </r>
  <r>
    <n v="93"/>
    <s v="OE2;PR_06;ACT_35"/>
    <x v="2"/>
    <s v="Fortalecer las Tecnologías de la Información y las Telecomunicaciones."/>
    <x v="4"/>
    <n v="1"/>
    <s v="PEI"/>
    <x v="8"/>
    <s v="ACT_35"/>
    <s v="6.5 Realizar pruebas"/>
    <x v="6"/>
    <n v="4.4642857142857152E-4"/>
    <x v="1"/>
    <n v="0"/>
    <n v="0"/>
    <n v="0"/>
    <s v="Por Ejecutar"/>
    <n v="0"/>
    <n v="0"/>
    <n v="0"/>
    <m/>
    <m/>
    <m/>
    <m/>
    <m/>
    <m/>
    <m/>
  </r>
  <r>
    <n v="93"/>
    <s v="OE2;PR_06;ACT_35"/>
    <x v="2"/>
    <s v="Fortalecer las Tecnologías de la Información y las Telecomunicaciones."/>
    <x v="4"/>
    <n v="1"/>
    <s v="PEI"/>
    <x v="8"/>
    <s v="ACT_35"/>
    <s v="6.5 Realizar pruebas"/>
    <x v="6"/>
    <n v="4.4642857142857152E-4"/>
    <x v="2"/>
    <n v="0"/>
    <n v="0"/>
    <n v="0"/>
    <s v="Por Ejecutar"/>
    <n v="0"/>
    <n v="0"/>
    <n v="0"/>
    <m/>
    <m/>
    <m/>
    <m/>
    <m/>
    <m/>
    <m/>
  </r>
  <r>
    <n v="93"/>
    <s v="OE2;PR_06;ACT_35"/>
    <x v="2"/>
    <s v="Fortalecer las Tecnologías de la Información y las Telecomunicaciones."/>
    <x v="4"/>
    <n v="1"/>
    <s v="PEI"/>
    <x v="8"/>
    <s v="ACT_35"/>
    <s v="6.5 Realizar pruebas"/>
    <x v="6"/>
    <n v="4.4642857142857152E-4"/>
    <x v="3"/>
    <n v="0"/>
    <n v="0"/>
    <n v="0"/>
    <s v="Por Ejecutar"/>
    <n v="0"/>
    <n v="0"/>
    <n v="0"/>
    <m/>
    <m/>
    <m/>
    <m/>
    <m/>
    <m/>
    <m/>
  </r>
  <r>
    <n v="93"/>
    <s v="OE2;PR_06;ACT_35"/>
    <x v="2"/>
    <s v="Fortalecer las Tecnologías de la Información y las Telecomunicaciones."/>
    <x v="4"/>
    <n v="1"/>
    <s v="PEI"/>
    <x v="8"/>
    <s v="ACT_35"/>
    <s v="6.5 Realizar pruebas"/>
    <x v="6"/>
    <n v="4.4642857142857152E-4"/>
    <x v="4"/>
    <n v="0"/>
    <n v="0"/>
    <n v="0"/>
    <s v="Por Ejecutar"/>
    <n v="0"/>
    <n v="0"/>
    <n v="0"/>
    <m/>
    <m/>
    <m/>
    <m/>
    <m/>
    <m/>
    <m/>
  </r>
  <r>
    <n v="93"/>
    <s v="OE2;PR_06;ACT_35"/>
    <x v="2"/>
    <s v="Fortalecer las Tecnologías de la Información y las Telecomunicaciones."/>
    <x v="4"/>
    <n v="1"/>
    <s v="PEI"/>
    <x v="8"/>
    <s v="ACT_35"/>
    <s v="6.5 Realizar pruebas"/>
    <x v="6"/>
    <n v="4.4642857142857152E-4"/>
    <x v="5"/>
    <n v="0"/>
    <n v="0"/>
    <n v="0"/>
    <s v="Por Ejecutar"/>
    <n v="0"/>
    <n v="0"/>
    <n v="0"/>
    <m/>
    <m/>
    <m/>
    <m/>
    <m/>
    <m/>
    <m/>
  </r>
  <r>
    <n v="93"/>
    <s v="OE2;PR_06;ACT_35"/>
    <x v="2"/>
    <s v="Fortalecer las Tecnologías de la Información y las Telecomunicaciones."/>
    <x v="4"/>
    <n v="1"/>
    <s v="PEI"/>
    <x v="8"/>
    <s v="ACT_35"/>
    <s v="6.5 Realizar pruebas"/>
    <x v="6"/>
    <n v="4.4642857142857152E-4"/>
    <x v="6"/>
    <n v="0"/>
    <n v="0"/>
    <n v="0"/>
    <s v="Por Ejecutar"/>
    <n v="0"/>
    <n v="0"/>
    <n v="0"/>
    <m/>
    <m/>
    <m/>
    <m/>
    <m/>
    <m/>
    <m/>
  </r>
  <r>
    <n v="93"/>
    <s v="OE2;PR_06;ACT_35"/>
    <x v="2"/>
    <s v="Fortalecer las Tecnologías de la Información y las Telecomunicaciones."/>
    <x v="4"/>
    <n v="1"/>
    <s v="PEI"/>
    <x v="8"/>
    <s v="ACT_35"/>
    <s v="6.5 Realizar pruebas"/>
    <x v="6"/>
    <n v="4.4642857142857152E-4"/>
    <x v="7"/>
    <n v="0"/>
    <n v="0"/>
    <n v="0"/>
    <s v="Por Ejecutar"/>
    <n v="0"/>
    <n v="0"/>
    <n v="0"/>
    <m/>
    <m/>
    <m/>
    <m/>
    <m/>
    <m/>
    <m/>
  </r>
  <r>
    <n v="93"/>
    <s v="OE2;PR_06;ACT_35"/>
    <x v="2"/>
    <s v="Fortalecer las Tecnologías de la Información y las Telecomunicaciones."/>
    <x v="4"/>
    <n v="1"/>
    <s v="PEI"/>
    <x v="8"/>
    <s v="ACT_35"/>
    <s v="6.5 Realizar pruebas"/>
    <x v="6"/>
    <n v="4.4642857142857152E-4"/>
    <x v="8"/>
    <n v="0"/>
    <n v="0"/>
    <n v="0"/>
    <s v="Por Ejecutar"/>
    <n v="0"/>
    <n v="0"/>
    <n v="0"/>
    <m/>
    <m/>
    <m/>
    <m/>
    <m/>
    <m/>
    <m/>
  </r>
  <r>
    <n v="93"/>
    <s v="OE2;PR_06;ACT_35"/>
    <x v="2"/>
    <s v="Fortalecer las Tecnologías de la Información y las Telecomunicaciones."/>
    <x v="4"/>
    <n v="1"/>
    <s v="PEI"/>
    <x v="8"/>
    <s v="ACT_35"/>
    <s v="6.5 Realizar pruebas"/>
    <x v="6"/>
    <n v="4.4642857142857152E-4"/>
    <x v="9"/>
    <n v="0"/>
    <n v="0"/>
    <n v="0"/>
    <s v="Por Ejecutar"/>
    <n v="0"/>
    <n v="0"/>
    <n v="0"/>
    <m/>
    <m/>
    <m/>
    <m/>
    <m/>
    <m/>
    <m/>
  </r>
  <r>
    <n v="93"/>
    <s v="OE2;PR_06;ACT_35"/>
    <x v="2"/>
    <s v="Fortalecer las Tecnologías de la Información y las Telecomunicaciones."/>
    <x v="4"/>
    <n v="1"/>
    <s v="PEI"/>
    <x v="8"/>
    <s v="ACT_35"/>
    <s v="6.5 Realizar pruebas"/>
    <x v="6"/>
    <n v="4.4642857142857152E-4"/>
    <x v="10"/>
    <n v="0.02"/>
    <n v="0"/>
    <n v="0"/>
    <s v="Por Ejecutar"/>
    <n v="0.02"/>
    <n v="0"/>
    <n v="0"/>
    <m/>
    <m/>
    <m/>
    <m/>
    <m/>
    <m/>
    <m/>
  </r>
  <r>
    <n v="93"/>
    <s v="OE2;PR_06;ACT_35"/>
    <x v="2"/>
    <s v="Fortalecer las Tecnologías de la Información y las Telecomunicaciones."/>
    <x v="4"/>
    <n v="1"/>
    <s v="PEI"/>
    <x v="8"/>
    <s v="ACT_35"/>
    <s v="6.5 Realizar pruebas"/>
    <x v="6"/>
    <n v="4.4642857142857152E-4"/>
    <x v="11"/>
    <n v="0"/>
    <n v="0"/>
    <n v="0"/>
    <s v="Por Ejecutar"/>
    <n v="0.02"/>
    <n v="0"/>
    <n v="0"/>
    <m/>
    <m/>
    <m/>
    <m/>
    <m/>
    <m/>
    <m/>
  </r>
  <r>
    <n v="94"/>
    <s v="OE2;PR_06;ACT_36"/>
    <x v="2"/>
    <s v="Fortalecer las Tecnologías de la Información y las Telecomunicaciones."/>
    <x v="4"/>
    <n v="1"/>
    <s v="PEI"/>
    <x v="8"/>
    <s v="ACT_36"/>
    <s v="6.6 Poner en producción la Fase 1"/>
    <x v="6"/>
    <n v="4.4642857142857152E-4"/>
    <x v="0"/>
    <n v="0"/>
    <n v="0"/>
    <n v="0"/>
    <s v="Por Ejecutar"/>
    <n v="0"/>
    <n v="0"/>
    <n v="0"/>
    <n v="7.0000000000000007E-2"/>
    <n v="0"/>
    <n v="0"/>
    <m/>
    <n v="1"/>
    <s v="Por Ejecutar"/>
    <n v="0"/>
  </r>
  <r>
    <n v="94"/>
    <s v="OE2;PR_06;ACT_36"/>
    <x v="2"/>
    <s v="Fortalecer las Tecnologías de la Información y las Telecomunicaciones."/>
    <x v="4"/>
    <n v="1"/>
    <s v="PEI"/>
    <x v="8"/>
    <s v="ACT_36"/>
    <s v="6.6 Poner en producción la Fase 1"/>
    <x v="6"/>
    <n v="4.4642857142857152E-4"/>
    <x v="1"/>
    <n v="0"/>
    <n v="0"/>
    <n v="0"/>
    <s v="Por Ejecutar"/>
    <n v="0"/>
    <n v="0"/>
    <n v="0"/>
    <m/>
    <m/>
    <m/>
    <m/>
    <m/>
    <m/>
    <m/>
  </r>
  <r>
    <n v="94"/>
    <s v="OE2;PR_06;ACT_36"/>
    <x v="2"/>
    <s v="Fortalecer las Tecnologías de la Información y las Telecomunicaciones."/>
    <x v="4"/>
    <n v="1"/>
    <s v="PEI"/>
    <x v="8"/>
    <s v="ACT_36"/>
    <s v="6.6 Poner en producción la Fase 1"/>
    <x v="6"/>
    <n v="4.4642857142857152E-4"/>
    <x v="2"/>
    <n v="0"/>
    <n v="0"/>
    <n v="0"/>
    <s v="Por Ejecutar"/>
    <n v="0"/>
    <n v="0"/>
    <n v="0"/>
    <m/>
    <m/>
    <m/>
    <m/>
    <m/>
    <m/>
    <m/>
  </r>
  <r>
    <n v="94"/>
    <s v="OE2;PR_06;ACT_36"/>
    <x v="2"/>
    <s v="Fortalecer las Tecnologías de la Información y las Telecomunicaciones."/>
    <x v="4"/>
    <n v="1"/>
    <s v="PEI"/>
    <x v="8"/>
    <s v="ACT_36"/>
    <s v="6.6 Poner en producción la Fase 1"/>
    <x v="6"/>
    <n v="4.4642857142857152E-4"/>
    <x v="3"/>
    <n v="0"/>
    <n v="0"/>
    <n v="0"/>
    <s v="Por Ejecutar"/>
    <n v="0"/>
    <n v="0"/>
    <n v="0"/>
    <m/>
    <m/>
    <m/>
    <m/>
    <m/>
    <m/>
    <m/>
  </r>
  <r>
    <n v="94"/>
    <s v="OE2;PR_06;ACT_36"/>
    <x v="2"/>
    <s v="Fortalecer las Tecnologías de la Información y las Telecomunicaciones."/>
    <x v="4"/>
    <n v="1"/>
    <s v="PEI"/>
    <x v="8"/>
    <s v="ACT_36"/>
    <s v="6.6 Poner en producción la Fase 1"/>
    <x v="6"/>
    <n v="4.4642857142857152E-4"/>
    <x v="4"/>
    <n v="0"/>
    <n v="0"/>
    <n v="0"/>
    <s v="Por Ejecutar"/>
    <n v="0"/>
    <n v="0"/>
    <n v="0"/>
    <m/>
    <m/>
    <m/>
    <m/>
    <m/>
    <m/>
    <m/>
  </r>
  <r>
    <n v="94"/>
    <s v="OE2;PR_06;ACT_36"/>
    <x v="2"/>
    <s v="Fortalecer las Tecnologías de la Información y las Telecomunicaciones."/>
    <x v="4"/>
    <n v="1"/>
    <s v="PEI"/>
    <x v="8"/>
    <s v="ACT_36"/>
    <s v="6.6 Poner en producción la Fase 1"/>
    <x v="6"/>
    <n v="4.4642857142857152E-4"/>
    <x v="5"/>
    <n v="0"/>
    <n v="0"/>
    <n v="0"/>
    <s v="Por Ejecutar"/>
    <n v="0"/>
    <n v="0"/>
    <n v="0"/>
    <m/>
    <m/>
    <m/>
    <m/>
    <m/>
    <m/>
    <m/>
  </r>
  <r>
    <n v="94"/>
    <s v="OE2;PR_06;ACT_36"/>
    <x v="2"/>
    <s v="Fortalecer las Tecnologías de la Información y las Telecomunicaciones."/>
    <x v="4"/>
    <n v="1"/>
    <s v="PEI"/>
    <x v="8"/>
    <s v="ACT_36"/>
    <s v="6.6 Poner en producción la Fase 1"/>
    <x v="6"/>
    <n v="4.4642857142857152E-4"/>
    <x v="6"/>
    <n v="0"/>
    <n v="0"/>
    <n v="0"/>
    <s v="Por Ejecutar"/>
    <n v="0"/>
    <n v="0"/>
    <n v="0"/>
    <m/>
    <m/>
    <m/>
    <m/>
    <m/>
    <m/>
    <m/>
  </r>
  <r>
    <n v="94"/>
    <s v="OE2;PR_06;ACT_36"/>
    <x v="2"/>
    <s v="Fortalecer las Tecnologías de la Información y las Telecomunicaciones."/>
    <x v="4"/>
    <n v="1"/>
    <s v="PEI"/>
    <x v="8"/>
    <s v="ACT_36"/>
    <s v="6.6 Poner en producción la Fase 1"/>
    <x v="6"/>
    <n v="4.4642857142857152E-4"/>
    <x v="7"/>
    <n v="0"/>
    <n v="0"/>
    <n v="0"/>
    <s v="Por Ejecutar"/>
    <n v="0"/>
    <n v="0"/>
    <n v="0"/>
    <m/>
    <m/>
    <m/>
    <m/>
    <m/>
    <m/>
    <m/>
  </r>
  <r>
    <n v="94"/>
    <s v="OE2;PR_06;ACT_36"/>
    <x v="2"/>
    <s v="Fortalecer las Tecnologías de la Información y las Telecomunicaciones."/>
    <x v="4"/>
    <n v="1"/>
    <s v="PEI"/>
    <x v="8"/>
    <s v="ACT_36"/>
    <s v="6.6 Poner en producción la Fase 1"/>
    <x v="6"/>
    <n v="4.4642857142857152E-4"/>
    <x v="8"/>
    <n v="0"/>
    <n v="0"/>
    <n v="0"/>
    <s v="Por Ejecutar"/>
    <n v="0"/>
    <n v="0"/>
    <n v="0"/>
    <m/>
    <m/>
    <m/>
    <m/>
    <m/>
    <m/>
    <m/>
  </r>
  <r>
    <n v="94"/>
    <s v="OE2;PR_06;ACT_36"/>
    <x v="2"/>
    <s v="Fortalecer las Tecnologías de la Información y las Telecomunicaciones."/>
    <x v="4"/>
    <n v="1"/>
    <s v="PEI"/>
    <x v="8"/>
    <s v="ACT_36"/>
    <s v="6.6 Poner en producción la Fase 1"/>
    <x v="6"/>
    <n v="4.4642857142857152E-4"/>
    <x v="9"/>
    <n v="0"/>
    <n v="0"/>
    <n v="0"/>
    <s v="Por Ejecutar"/>
    <n v="0"/>
    <n v="0"/>
    <n v="0"/>
    <m/>
    <m/>
    <m/>
    <m/>
    <m/>
    <m/>
    <m/>
  </r>
  <r>
    <n v="94"/>
    <s v="OE2;PR_06;ACT_36"/>
    <x v="2"/>
    <s v="Fortalecer las Tecnologías de la Información y las Telecomunicaciones."/>
    <x v="4"/>
    <n v="1"/>
    <s v="PEI"/>
    <x v="8"/>
    <s v="ACT_36"/>
    <s v="6.6 Poner en producción la Fase 1"/>
    <x v="6"/>
    <n v="4.4642857142857152E-4"/>
    <x v="10"/>
    <n v="0"/>
    <n v="0"/>
    <n v="0"/>
    <s v="Por Ejecutar"/>
    <n v="0"/>
    <n v="0"/>
    <n v="0"/>
    <m/>
    <m/>
    <m/>
    <m/>
    <m/>
    <m/>
    <m/>
  </r>
  <r>
    <n v="94"/>
    <s v="OE2;PR_06;ACT_36"/>
    <x v="2"/>
    <s v="Fortalecer las Tecnologías de la Información y las Telecomunicaciones."/>
    <x v="4"/>
    <n v="1"/>
    <s v="PEI"/>
    <x v="8"/>
    <s v="ACT_36"/>
    <s v="6.6 Poner en producción la Fase 1"/>
    <x v="6"/>
    <n v="4.4642857142857152E-4"/>
    <x v="11"/>
    <n v="7.0000000000000007E-2"/>
    <n v="0"/>
    <n v="0"/>
    <s v="Por Ejecutar"/>
    <n v="7.0000000000000007E-2"/>
    <n v="0"/>
    <n v="0"/>
    <m/>
    <m/>
    <m/>
    <m/>
    <m/>
    <m/>
    <m/>
  </r>
  <r>
    <n v="95"/>
    <s v="OE2;PR_10;ACT_37"/>
    <x v="2"/>
    <s v="Fortalecer las Tecnologías de la Información y las Telecomunicaciones."/>
    <x v="0"/>
    <n v="2"/>
    <s v="PAI"/>
    <x v="0"/>
    <s v="ACT_37"/>
    <s v="Implementar el software de Inteligencia de Negocios en Cemat"/>
    <x v="6"/>
    <n v="4.4642857142857152E-4"/>
    <x v="0"/>
    <n v="0.05"/>
    <n v="0.05"/>
    <n v="1"/>
    <s v="Culminada"/>
    <n v="0.05"/>
    <n v="0.05"/>
    <n v="1"/>
    <n v="1"/>
    <n v="0.5"/>
    <n v="0.5"/>
    <m/>
    <n v="0.5"/>
    <s v="En Tramite"/>
    <n v="2.2321428571428576E-4"/>
  </r>
  <r>
    <n v="95"/>
    <s v="OE2;PR_10;ACT_37"/>
    <x v="2"/>
    <s v="Fortalecer las Tecnologías de la Información y las Telecomunicaciones."/>
    <x v="0"/>
    <n v="2"/>
    <s v="PAI"/>
    <x v="0"/>
    <s v="ACT_37"/>
    <s v="Implementar el software de Inteligencia de Negocios en Cemat"/>
    <x v="6"/>
    <n v="4.4642857142857152E-4"/>
    <x v="1"/>
    <n v="0.1"/>
    <n v="0.1"/>
    <n v="1"/>
    <s v="Culminada"/>
    <n v="0.15000000000000002"/>
    <n v="0.15000000000000002"/>
    <n v="1"/>
    <m/>
    <m/>
    <m/>
    <m/>
    <m/>
    <m/>
    <m/>
  </r>
  <r>
    <n v="95"/>
    <s v="OE2;PR_10;ACT_37"/>
    <x v="2"/>
    <s v="Fortalecer las Tecnologías de la Información y las Telecomunicaciones."/>
    <x v="0"/>
    <n v="2"/>
    <s v="PAI"/>
    <x v="0"/>
    <s v="ACT_37"/>
    <s v="Implementar el software de Inteligencia de Negocios en Cemat"/>
    <x v="6"/>
    <n v="4.4642857142857152E-4"/>
    <x v="2"/>
    <n v="0.1"/>
    <n v="0.1"/>
    <n v="1"/>
    <s v="Culminada"/>
    <n v="0.25"/>
    <n v="0.25"/>
    <n v="1"/>
    <m/>
    <m/>
    <m/>
    <m/>
    <m/>
    <m/>
    <m/>
  </r>
  <r>
    <n v="95"/>
    <s v="OE2;PR_10;ACT_37"/>
    <x v="2"/>
    <s v="Fortalecer las Tecnologías de la Información y las Telecomunicaciones."/>
    <x v="0"/>
    <n v="2"/>
    <s v="PAI"/>
    <x v="0"/>
    <s v="ACT_37"/>
    <s v="Implementar el software de Inteligencia de Negocios en Cemat"/>
    <x v="6"/>
    <n v="4.4642857142857152E-4"/>
    <x v="3"/>
    <n v="0.05"/>
    <n v="0.05"/>
    <n v="1"/>
    <s v="Culminada"/>
    <n v="0.3"/>
    <n v="0.3"/>
    <n v="1"/>
    <m/>
    <m/>
    <m/>
    <m/>
    <m/>
    <m/>
    <m/>
  </r>
  <r>
    <n v="95"/>
    <s v="OE2;PR_10;ACT_37"/>
    <x v="2"/>
    <s v="Fortalecer las Tecnologías de la Información y las Telecomunicaciones."/>
    <x v="0"/>
    <n v="2"/>
    <s v="PAI"/>
    <x v="0"/>
    <s v="ACT_37"/>
    <s v="Implementar el software de Inteligencia de Negocios en Cemat"/>
    <x v="6"/>
    <n v="4.4642857142857152E-4"/>
    <x v="4"/>
    <n v="0.1"/>
    <n v="0.1"/>
    <n v="1"/>
    <s v="Culminada"/>
    <n v="0.4"/>
    <n v="0.4"/>
    <n v="1"/>
    <m/>
    <m/>
    <m/>
    <m/>
    <m/>
    <m/>
    <m/>
  </r>
  <r>
    <n v="95"/>
    <s v="OE2;PR_10;ACT_37"/>
    <x v="2"/>
    <s v="Fortalecer las Tecnologías de la Información y las Telecomunicaciones."/>
    <x v="0"/>
    <n v="2"/>
    <s v="PAI"/>
    <x v="0"/>
    <s v="ACT_37"/>
    <s v="Implementar el software de Inteligencia de Negocios en Cemat"/>
    <x v="6"/>
    <n v="4.4642857142857152E-4"/>
    <x v="5"/>
    <n v="0.1"/>
    <n v="0.1"/>
    <n v="1"/>
    <s v="Culminada"/>
    <n v="0.5"/>
    <n v="0.5"/>
    <n v="1"/>
    <m/>
    <m/>
    <m/>
    <m/>
    <m/>
    <m/>
    <m/>
  </r>
  <r>
    <n v="95"/>
    <s v="OE2;PR_10;ACT_37"/>
    <x v="2"/>
    <s v="Fortalecer las Tecnologías de la Información y las Telecomunicaciones."/>
    <x v="0"/>
    <n v="2"/>
    <s v="PAI"/>
    <x v="0"/>
    <s v="ACT_37"/>
    <s v="Implementar el software de Inteligencia de Negocios en Cemat"/>
    <x v="6"/>
    <n v="4.4642857142857152E-4"/>
    <x v="6"/>
    <n v="0.05"/>
    <n v="0"/>
    <n v="0"/>
    <s v="Por Ejecutar"/>
    <n v="0.55000000000000004"/>
    <n v="0.5"/>
    <n v="0.90909090909090906"/>
    <m/>
    <m/>
    <m/>
    <m/>
    <m/>
    <m/>
    <m/>
  </r>
  <r>
    <n v="95"/>
    <s v="OE2;PR_10;ACT_37"/>
    <x v="2"/>
    <s v="Fortalecer las Tecnologías de la Información y las Telecomunicaciones."/>
    <x v="0"/>
    <n v="2"/>
    <s v="PAI"/>
    <x v="0"/>
    <s v="ACT_37"/>
    <s v="Implementar el software de Inteligencia de Negocios en Cemat"/>
    <x v="6"/>
    <n v="4.4642857142857152E-4"/>
    <x v="7"/>
    <n v="0.1"/>
    <n v="0"/>
    <n v="0"/>
    <s v="Por Ejecutar"/>
    <n v="0.65"/>
    <n v="0.5"/>
    <n v="0.76923076923076916"/>
    <m/>
    <m/>
    <m/>
    <m/>
    <m/>
    <m/>
    <m/>
  </r>
  <r>
    <n v="95"/>
    <s v="OE2;PR_10;ACT_37"/>
    <x v="2"/>
    <s v="Fortalecer las Tecnologías de la Información y las Telecomunicaciones."/>
    <x v="0"/>
    <n v="2"/>
    <s v="PAI"/>
    <x v="0"/>
    <s v="ACT_37"/>
    <s v="Implementar el software de Inteligencia de Negocios en Cemat"/>
    <x v="6"/>
    <n v="4.4642857142857152E-4"/>
    <x v="8"/>
    <n v="0.1"/>
    <n v="0"/>
    <n v="0"/>
    <s v="Por Ejecutar"/>
    <n v="0.75"/>
    <n v="0.5"/>
    <n v="0.66666666666666663"/>
    <m/>
    <m/>
    <m/>
    <m/>
    <m/>
    <m/>
    <m/>
  </r>
  <r>
    <n v="95"/>
    <s v="OE2;PR_10;ACT_37"/>
    <x v="2"/>
    <s v="Fortalecer las Tecnologías de la Información y las Telecomunicaciones."/>
    <x v="0"/>
    <n v="2"/>
    <s v="PAI"/>
    <x v="0"/>
    <s v="ACT_37"/>
    <s v="Implementar el software de Inteligencia de Negocios en Cemat"/>
    <x v="6"/>
    <n v="4.4642857142857152E-4"/>
    <x v="9"/>
    <n v="0.05"/>
    <n v="0"/>
    <n v="0"/>
    <s v="Por Ejecutar"/>
    <n v="0.8"/>
    <n v="0.5"/>
    <n v="0.625"/>
    <m/>
    <m/>
    <m/>
    <m/>
    <m/>
    <m/>
    <m/>
  </r>
  <r>
    <n v="95"/>
    <s v="OE2;PR_10;ACT_37"/>
    <x v="2"/>
    <s v="Fortalecer las Tecnologías de la Información y las Telecomunicaciones."/>
    <x v="0"/>
    <n v="2"/>
    <s v="PAI"/>
    <x v="0"/>
    <s v="ACT_37"/>
    <s v="Implementar el software de Inteligencia de Negocios en Cemat"/>
    <x v="6"/>
    <n v="4.4642857142857152E-4"/>
    <x v="10"/>
    <n v="0.1"/>
    <n v="0"/>
    <n v="0"/>
    <s v="Por Ejecutar"/>
    <n v="0.9"/>
    <n v="0.5"/>
    <n v="0.55555555555555558"/>
    <m/>
    <m/>
    <m/>
    <m/>
    <m/>
    <m/>
    <m/>
  </r>
  <r>
    <n v="95"/>
    <s v="OE2;PR_10;ACT_37"/>
    <x v="2"/>
    <s v="Fortalecer las Tecnologías de la Información y las Telecomunicaciones."/>
    <x v="0"/>
    <n v="2"/>
    <s v="PAI"/>
    <x v="0"/>
    <s v="ACT_37"/>
    <s v="Implementar el software de Inteligencia de Negocios en Cemat"/>
    <x v="6"/>
    <n v="4.4642857142857152E-4"/>
    <x v="11"/>
    <n v="0.1"/>
    <n v="0"/>
    <n v="0"/>
    <s v="Por Ejecutar"/>
    <n v="1"/>
    <n v="0.5"/>
    <n v="0.5"/>
    <m/>
    <m/>
    <m/>
    <m/>
    <m/>
    <m/>
    <m/>
  </r>
  <r>
    <n v="96"/>
    <s v="OE2;PR_07;ACT_38"/>
    <x v="2"/>
    <s v="Fortalecer las Tecnologías de la Información y las Telecomunicaciones."/>
    <x v="5"/>
    <n v="1"/>
    <s v="PEI"/>
    <x v="9"/>
    <s v="ACT_38"/>
    <s v="7.1 Levantar procesos y estructurar el sistema"/>
    <x v="6"/>
    <n v="4.4642857142857152E-4"/>
    <x v="0"/>
    <n v="0"/>
    <n v="0"/>
    <n v="0"/>
    <s v="Por Ejecutar"/>
    <n v="0"/>
    <n v="0"/>
    <n v="0"/>
    <n v="0.02"/>
    <n v="0.02"/>
    <n v="1"/>
    <m/>
    <n v="0"/>
    <s v="Culminada"/>
    <n v="4.4642857142857152E-4"/>
  </r>
  <r>
    <n v="96"/>
    <s v="OE2;PR_07;ACT_38"/>
    <x v="2"/>
    <s v="Fortalecer las Tecnologías de la Información y las Telecomunicaciones."/>
    <x v="5"/>
    <n v="1"/>
    <s v="PEI"/>
    <x v="9"/>
    <s v="ACT_38"/>
    <s v="7.1 Levantar procesos y estructurar el sistema"/>
    <x v="6"/>
    <n v="4.4642857142857152E-4"/>
    <x v="1"/>
    <n v="5.0000000000000001E-3"/>
    <n v="5.0000000000000001E-3"/>
    <n v="1"/>
    <s v="Culminada"/>
    <n v="5.0000000000000001E-3"/>
    <n v="5.0000000000000001E-3"/>
    <n v="1"/>
    <m/>
    <m/>
    <m/>
    <m/>
    <m/>
    <m/>
    <m/>
  </r>
  <r>
    <n v="96"/>
    <s v="OE2;PR_07;ACT_38"/>
    <x v="2"/>
    <s v="Fortalecer las Tecnologías de la Información y las Telecomunicaciones."/>
    <x v="5"/>
    <n v="1"/>
    <s v="PEI"/>
    <x v="9"/>
    <s v="ACT_38"/>
    <s v="7.1 Levantar procesos y estructurar el sistema"/>
    <x v="6"/>
    <n v="4.4642857142857152E-4"/>
    <x v="2"/>
    <n v="5.0000000000000001E-3"/>
    <n v="5.0000000000000001E-3"/>
    <n v="1"/>
    <s v="Culminada"/>
    <n v="0.01"/>
    <n v="0.01"/>
    <n v="1"/>
    <m/>
    <m/>
    <m/>
    <m/>
    <m/>
    <m/>
    <m/>
  </r>
  <r>
    <n v="96"/>
    <s v="OE2;PR_07;ACT_38"/>
    <x v="2"/>
    <s v="Fortalecer las Tecnologías de la Información y las Telecomunicaciones."/>
    <x v="5"/>
    <n v="1"/>
    <s v="PEI"/>
    <x v="9"/>
    <s v="ACT_38"/>
    <s v="7.1 Levantar procesos y estructurar el sistema"/>
    <x v="6"/>
    <n v="4.4642857142857152E-4"/>
    <x v="3"/>
    <n v="0.01"/>
    <n v="0.01"/>
    <n v="1"/>
    <s v="Culminada"/>
    <n v="0.02"/>
    <n v="0.02"/>
    <n v="1"/>
    <m/>
    <m/>
    <m/>
    <m/>
    <m/>
    <m/>
    <m/>
  </r>
  <r>
    <n v="96"/>
    <s v="OE2;PR_07;ACT_38"/>
    <x v="2"/>
    <s v="Fortalecer las Tecnologías de la Información y las Telecomunicaciones."/>
    <x v="5"/>
    <n v="1"/>
    <s v="PEI"/>
    <x v="9"/>
    <s v="ACT_38"/>
    <s v="7.1 Levantar procesos y estructurar el sistema"/>
    <x v="6"/>
    <n v="4.4642857142857152E-4"/>
    <x v="4"/>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5"/>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6"/>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7"/>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8"/>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9"/>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10"/>
    <n v="0"/>
    <n v="0"/>
    <n v="0"/>
    <s v="Por Ejecutar"/>
    <n v="0.02"/>
    <n v="0.02"/>
    <n v="1"/>
    <m/>
    <m/>
    <m/>
    <m/>
    <m/>
    <m/>
    <m/>
  </r>
  <r>
    <n v="96"/>
    <s v="OE2;PR_07;ACT_38"/>
    <x v="2"/>
    <s v="Fortalecer las Tecnologías de la Información y las Telecomunicaciones."/>
    <x v="5"/>
    <n v="1"/>
    <s v="PEI"/>
    <x v="9"/>
    <s v="ACT_38"/>
    <s v="7.1 Levantar procesos y estructurar el sistema"/>
    <x v="6"/>
    <n v="4.4642857142857152E-4"/>
    <x v="11"/>
    <n v="0"/>
    <n v="0"/>
    <n v="0"/>
    <s v="Por Ejecutar"/>
    <n v="0.02"/>
    <n v="0.02"/>
    <n v="1"/>
    <m/>
    <m/>
    <m/>
    <m/>
    <m/>
    <m/>
    <m/>
  </r>
  <r>
    <n v="97"/>
    <s v="OE2;PR_07;ACT_39"/>
    <x v="2"/>
    <s v="Fortalecer las Tecnologías de la Información y las Telecomunicaciones."/>
    <x v="5"/>
    <n v="1"/>
    <s v="PEI"/>
    <x v="9"/>
    <s v="ACT_39"/>
    <s v="7.2 Elaborar terminos de referencia"/>
    <x v="6"/>
    <n v="4.4642857142857152E-4"/>
    <x v="0"/>
    <n v="0"/>
    <n v="0"/>
    <n v="0"/>
    <s v="Por Ejecutar"/>
    <n v="0"/>
    <n v="0"/>
    <n v="0"/>
    <n v="0.02"/>
    <n v="0.02"/>
    <n v="1"/>
    <m/>
    <n v="0"/>
    <s v="Culminada"/>
    <n v="4.4642857142857152E-4"/>
  </r>
  <r>
    <n v="97"/>
    <s v="OE2;PR_07;ACT_39"/>
    <x v="2"/>
    <s v="Fortalecer las Tecnologías de la Información y las Telecomunicaciones."/>
    <x v="5"/>
    <n v="1"/>
    <s v="PEI"/>
    <x v="9"/>
    <s v="ACT_39"/>
    <s v="7.2 Elaborar terminos de referencia"/>
    <x v="6"/>
    <n v="4.4642857142857152E-4"/>
    <x v="1"/>
    <n v="0"/>
    <n v="0"/>
    <n v="0"/>
    <s v="Por Ejecutar"/>
    <n v="0"/>
    <n v="0"/>
    <n v="0"/>
    <m/>
    <m/>
    <m/>
    <m/>
    <m/>
    <m/>
    <m/>
  </r>
  <r>
    <n v="97"/>
    <s v="OE2;PR_07;ACT_39"/>
    <x v="2"/>
    <s v="Fortalecer las Tecnologías de la Información y las Telecomunicaciones."/>
    <x v="5"/>
    <n v="1"/>
    <s v="PEI"/>
    <x v="9"/>
    <s v="ACT_39"/>
    <s v="7.2 Elaborar terminos de referencia"/>
    <x v="6"/>
    <n v="4.4642857142857152E-4"/>
    <x v="2"/>
    <n v="0"/>
    <n v="0"/>
    <n v="0"/>
    <s v="Por Ejecutar"/>
    <n v="0"/>
    <n v="0"/>
    <n v="0"/>
    <m/>
    <m/>
    <m/>
    <m/>
    <m/>
    <m/>
    <m/>
  </r>
  <r>
    <n v="97"/>
    <s v="OE2;PR_07;ACT_39"/>
    <x v="2"/>
    <s v="Fortalecer las Tecnologías de la Información y las Telecomunicaciones."/>
    <x v="5"/>
    <n v="1"/>
    <s v="PEI"/>
    <x v="9"/>
    <s v="ACT_39"/>
    <s v="7.2 Elaborar terminos de referencia"/>
    <x v="6"/>
    <n v="4.4642857142857152E-4"/>
    <x v="3"/>
    <n v="5.0000000000000001E-3"/>
    <n v="5.0000000000000001E-3"/>
    <n v="1"/>
    <s v="Culminada"/>
    <n v="5.0000000000000001E-3"/>
    <n v="5.0000000000000001E-3"/>
    <n v="1"/>
    <m/>
    <m/>
    <m/>
    <m/>
    <m/>
    <m/>
    <m/>
  </r>
  <r>
    <n v="97"/>
    <s v="OE2;PR_07;ACT_39"/>
    <x v="2"/>
    <s v="Fortalecer las Tecnologías de la Información y las Telecomunicaciones."/>
    <x v="5"/>
    <n v="1"/>
    <s v="PEI"/>
    <x v="9"/>
    <s v="ACT_39"/>
    <s v="7.2 Elaborar terminos de referencia"/>
    <x v="6"/>
    <n v="4.4642857142857152E-4"/>
    <x v="4"/>
    <n v="1.4999999999999999E-2"/>
    <n v="1.4999999999999999E-2"/>
    <n v="1"/>
    <s v="Culminada"/>
    <n v="0.02"/>
    <n v="0.02"/>
    <n v="1"/>
    <m/>
    <m/>
    <m/>
    <m/>
    <m/>
    <m/>
    <m/>
  </r>
  <r>
    <n v="97"/>
    <s v="OE2;PR_07;ACT_39"/>
    <x v="2"/>
    <s v="Fortalecer las Tecnologías de la Información y las Telecomunicaciones."/>
    <x v="5"/>
    <n v="1"/>
    <s v="PEI"/>
    <x v="9"/>
    <s v="ACT_39"/>
    <s v="7.2 Elaborar terminos de referencia"/>
    <x v="6"/>
    <n v="4.4642857142857152E-4"/>
    <x v="5"/>
    <n v="0"/>
    <n v="0"/>
    <n v="0"/>
    <s v="Por Ejecutar"/>
    <n v="0.02"/>
    <n v="0.02"/>
    <n v="1"/>
    <m/>
    <m/>
    <m/>
    <m/>
    <m/>
    <m/>
    <m/>
  </r>
  <r>
    <n v="97"/>
    <s v="OE2;PR_07;ACT_39"/>
    <x v="2"/>
    <s v="Fortalecer las Tecnologías de la Información y las Telecomunicaciones."/>
    <x v="5"/>
    <n v="1"/>
    <s v="PEI"/>
    <x v="9"/>
    <s v="ACT_39"/>
    <s v="7.2 Elaborar terminos de referencia"/>
    <x v="6"/>
    <n v="4.4642857142857152E-4"/>
    <x v="6"/>
    <n v="0"/>
    <n v="0"/>
    <n v="0"/>
    <s v="Por Ejecutar"/>
    <n v="0.02"/>
    <n v="0.02"/>
    <n v="1"/>
    <m/>
    <m/>
    <m/>
    <m/>
    <m/>
    <m/>
    <m/>
  </r>
  <r>
    <n v="97"/>
    <s v="OE2;PR_07;ACT_39"/>
    <x v="2"/>
    <s v="Fortalecer las Tecnologías de la Información y las Telecomunicaciones."/>
    <x v="5"/>
    <n v="1"/>
    <s v="PEI"/>
    <x v="9"/>
    <s v="ACT_39"/>
    <s v="7.2 Elaborar terminos de referencia"/>
    <x v="6"/>
    <n v="4.4642857142857152E-4"/>
    <x v="7"/>
    <n v="0"/>
    <n v="0"/>
    <n v="0"/>
    <s v="Por Ejecutar"/>
    <n v="0.02"/>
    <n v="0.02"/>
    <n v="1"/>
    <m/>
    <m/>
    <m/>
    <m/>
    <m/>
    <m/>
    <m/>
  </r>
  <r>
    <n v="97"/>
    <s v="OE2;PR_07;ACT_39"/>
    <x v="2"/>
    <s v="Fortalecer las Tecnologías de la Información y las Telecomunicaciones."/>
    <x v="5"/>
    <n v="1"/>
    <s v="PEI"/>
    <x v="9"/>
    <s v="ACT_39"/>
    <s v="7.2 Elaborar terminos de referencia"/>
    <x v="6"/>
    <n v="4.4642857142857152E-4"/>
    <x v="8"/>
    <n v="0"/>
    <n v="0"/>
    <n v="0"/>
    <s v="Por Ejecutar"/>
    <n v="0.02"/>
    <n v="0.02"/>
    <n v="1"/>
    <m/>
    <m/>
    <m/>
    <m/>
    <m/>
    <m/>
    <m/>
  </r>
  <r>
    <n v="97"/>
    <s v="OE2;PR_07;ACT_39"/>
    <x v="2"/>
    <s v="Fortalecer las Tecnologías de la Información y las Telecomunicaciones."/>
    <x v="5"/>
    <n v="1"/>
    <s v="PEI"/>
    <x v="9"/>
    <s v="ACT_39"/>
    <s v="7.2 Elaborar terminos de referencia"/>
    <x v="6"/>
    <n v="4.4642857142857152E-4"/>
    <x v="9"/>
    <n v="0"/>
    <n v="0"/>
    <n v="0"/>
    <s v="Por Ejecutar"/>
    <n v="0.02"/>
    <n v="0.02"/>
    <n v="1"/>
    <m/>
    <m/>
    <m/>
    <m/>
    <m/>
    <m/>
    <m/>
  </r>
  <r>
    <n v="97"/>
    <s v="OE2;PR_07;ACT_39"/>
    <x v="2"/>
    <s v="Fortalecer las Tecnologías de la Información y las Telecomunicaciones."/>
    <x v="5"/>
    <n v="1"/>
    <s v="PEI"/>
    <x v="9"/>
    <s v="ACT_39"/>
    <s v="7.2 Elaborar terminos de referencia"/>
    <x v="6"/>
    <n v="4.4642857142857152E-4"/>
    <x v="10"/>
    <n v="0"/>
    <n v="0"/>
    <n v="0"/>
    <s v="Por Ejecutar"/>
    <n v="0.02"/>
    <n v="0.02"/>
    <n v="1"/>
    <m/>
    <m/>
    <m/>
    <m/>
    <m/>
    <m/>
    <m/>
  </r>
  <r>
    <n v="97"/>
    <s v="OE2;PR_07;ACT_39"/>
    <x v="2"/>
    <s v="Fortalecer las Tecnologías de la Información y las Telecomunicaciones."/>
    <x v="5"/>
    <n v="1"/>
    <s v="PEI"/>
    <x v="9"/>
    <s v="ACT_39"/>
    <s v="7.2 Elaborar terminos de referencia"/>
    <x v="6"/>
    <n v="4.4642857142857152E-4"/>
    <x v="11"/>
    <n v="0"/>
    <n v="0"/>
    <n v="0"/>
    <s v="Por Ejecutar"/>
    <n v="0.02"/>
    <n v="0.02"/>
    <n v="1"/>
    <m/>
    <m/>
    <m/>
    <m/>
    <m/>
    <m/>
    <m/>
  </r>
  <r>
    <n v="98"/>
    <s v="OE2;PR_07;ACT_40"/>
    <x v="2"/>
    <s v="Fortalecer las Tecnologías de la Información y las Telecomunicaciones."/>
    <x v="5"/>
    <n v="1"/>
    <s v="PEI"/>
    <x v="9"/>
    <s v="ACT_40"/>
    <s v="7.3 Tomar decisión de actulizar o implementar una nuevo sistema de Gestión Documental"/>
    <x v="6"/>
    <n v="4.4642857142857152E-4"/>
    <x v="0"/>
    <n v="0"/>
    <n v="0"/>
    <n v="0"/>
    <s v="Por Ejecutar"/>
    <n v="0"/>
    <n v="0"/>
    <n v="0"/>
    <n v="0.1"/>
    <n v="0"/>
    <n v="0"/>
    <m/>
    <n v="1"/>
    <s v="Por Ejecutar"/>
    <n v="0"/>
  </r>
  <r>
    <n v="98"/>
    <s v="OE2;PR_07;ACT_40"/>
    <x v="2"/>
    <s v="Fortalecer las Tecnologías de la Información y las Telecomunicaciones."/>
    <x v="5"/>
    <n v="1"/>
    <s v="PEI"/>
    <x v="9"/>
    <s v="ACT_40"/>
    <s v="7.3 Tomar decisión de actulizar o implementar una nuevo sistema de Gestión Documental"/>
    <x v="6"/>
    <n v="4.4642857142857152E-4"/>
    <x v="1"/>
    <n v="0"/>
    <n v="0"/>
    <n v="0"/>
    <s v="Por Ejecutar"/>
    <n v="0"/>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2"/>
    <n v="0"/>
    <n v="0"/>
    <n v="0"/>
    <s v="Por Ejecutar"/>
    <n v="0"/>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3"/>
    <n v="0"/>
    <n v="0"/>
    <n v="0"/>
    <s v="Por Ejecutar"/>
    <n v="0"/>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4"/>
    <n v="0"/>
    <n v="0"/>
    <n v="0"/>
    <s v="Por Ejecutar"/>
    <n v="0"/>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5"/>
    <n v="0"/>
    <n v="0"/>
    <n v="0"/>
    <s v="Por Ejecutar"/>
    <n v="0"/>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6"/>
    <n v="0.1"/>
    <n v="0"/>
    <n v="0"/>
    <s v="Por Ejecutar"/>
    <n v="0.1"/>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7"/>
    <n v="0"/>
    <n v="0"/>
    <n v="0"/>
    <s v="Por Ejecutar"/>
    <n v="0.1"/>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8"/>
    <n v="0"/>
    <n v="0"/>
    <n v="0"/>
    <s v="Por Ejecutar"/>
    <n v="0.1"/>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9"/>
    <n v="0"/>
    <n v="0"/>
    <n v="0"/>
    <s v="Por Ejecutar"/>
    <n v="0.1"/>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10"/>
    <n v="0"/>
    <n v="0"/>
    <n v="0"/>
    <s v="Por Ejecutar"/>
    <n v="0.1"/>
    <n v="0"/>
    <n v="0"/>
    <m/>
    <m/>
    <m/>
    <m/>
    <m/>
    <m/>
    <m/>
  </r>
  <r>
    <n v="98"/>
    <s v="OE2;PR_07;ACT_40"/>
    <x v="2"/>
    <s v="Fortalecer las Tecnologías de la Información y las Telecomunicaciones."/>
    <x v="5"/>
    <n v="1"/>
    <s v="PEI"/>
    <x v="9"/>
    <s v="ACT_40"/>
    <s v="7.3 Tomar decisión de actulizar o implementar una nuevo sistema de Gestión Documental"/>
    <x v="6"/>
    <n v="4.4642857142857152E-4"/>
    <x v="11"/>
    <n v="0"/>
    <n v="0"/>
    <n v="0"/>
    <s v="Por Ejecutar"/>
    <n v="0.1"/>
    <n v="0"/>
    <n v="0"/>
    <m/>
    <m/>
    <m/>
    <m/>
    <m/>
    <m/>
    <m/>
  </r>
  <r>
    <n v="99"/>
    <s v="OE2;PR_07;ACT_41"/>
    <x v="2"/>
    <s v="Fortalecer las Tecnologías de la Información y las Telecomunicaciones."/>
    <x v="5"/>
    <n v="1"/>
    <s v="PEI"/>
    <x v="9"/>
    <s v="ACT_41"/>
    <s v="7.4 Elaborar y entregar de los Estudios Previos."/>
    <x v="6"/>
    <n v="4.4642857142857152E-4"/>
    <x v="0"/>
    <n v="0"/>
    <n v="0"/>
    <n v="0"/>
    <s v="Por Ejecutar"/>
    <n v="0"/>
    <n v="0"/>
    <n v="0"/>
    <n v="0.13"/>
    <n v="0.02"/>
    <n v="0.15384615384615385"/>
    <m/>
    <n v="0.84615384615384615"/>
    <s v="En Tramite"/>
    <n v="6.8681318681318695E-5"/>
  </r>
  <r>
    <n v="99"/>
    <s v="OE2;PR_07;ACT_41"/>
    <x v="2"/>
    <s v="Fortalecer las Tecnologías de la Información y las Telecomunicaciones."/>
    <x v="5"/>
    <n v="1"/>
    <s v="PEI"/>
    <x v="9"/>
    <s v="ACT_41"/>
    <s v="7.4 Elaborar y entregar de los Estudios Previos."/>
    <x v="6"/>
    <n v="4.4642857142857152E-4"/>
    <x v="1"/>
    <n v="0"/>
    <n v="0"/>
    <n v="0"/>
    <s v="Por Ejecutar"/>
    <n v="0"/>
    <n v="0"/>
    <n v="0"/>
    <m/>
    <m/>
    <m/>
    <m/>
    <m/>
    <m/>
    <m/>
  </r>
  <r>
    <n v="99"/>
    <s v="OE2;PR_07;ACT_41"/>
    <x v="2"/>
    <s v="Fortalecer las Tecnologías de la Información y las Telecomunicaciones."/>
    <x v="5"/>
    <n v="1"/>
    <s v="PEI"/>
    <x v="9"/>
    <s v="ACT_41"/>
    <s v="7.4 Elaborar y entregar de los Estudios Previos."/>
    <x v="6"/>
    <n v="4.4642857142857152E-4"/>
    <x v="2"/>
    <n v="0"/>
    <n v="0"/>
    <n v="0"/>
    <s v="Por Ejecutar"/>
    <n v="0"/>
    <n v="0"/>
    <n v="0"/>
    <m/>
    <m/>
    <m/>
    <m/>
    <m/>
    <m/>
    <m/>
  </r>
  <r>
    <n v="99"/>
    <s v="OE2;PR_07;ACT_41"/>
    <x v="2"/>
    <s v="Fortalecer las Tecnologías de la Información y las Telecomunicaciones."/>
    <x v="5"/>
    <n v="1"/>
    <s v="PEI"/>
    <x v="9"/>
    <s v="ACT_41"/>
    <s v="7.4 Elaborar y entregar de los Estudios Previos."/>
    <x v="6"/>
    <n v="4.4642857142857152E-4"/>
    <x v="3"/>
    <n v="0"/>
    <n v="0"/>
    <n v="0"/>
    <s v="Por Ejecutar"/>
    <n v="0"/>
    <n v="0"/>
    <n v="0"/>
    <m/>
    <m/>
    <m/>
    <m/>
    <m/>
    <m/>
    <m/>
  </r>
  <r>
    <n v="99"/>
    <s v="OE2;PR_07;ACT_41"/>
    <x v="2"/>
    <s v="Fortalecer las Tecnologías de la Información y las Telecomunicaciones."/>
    <x v="5"/>
    <n v="1"/>
    <s v="PEI"/>
    <x v="9"/>
    <s v="ACT_41"/>
    <s v="7.4 Elaborar y entregar de los Estudios Previos."/>
    <x v="6"/>
    <n v="4.4642857142857152E-4"/>
    <x v="4"/>
    <n v="0.01"/>
    <n v="0.01"/>
    <n v="1"/>
    <s v="Culminada"/>
    <n v="0.01"/>
    <n v="0.01"/>
    <n v="1"/>
    <m/>
    <m/>
    <m/>
    <m/>
    <m/>
    <m/>
    <m/>
  </r>
  <r>
    <n v="99"/>
    <s v="OE2;PR_07;ACT_41"/>
    <x v="2"/>
    <s v="Fortalecer las Tecnologías de la Información y las Telecomunicaciones."/>
    <x v="5"/>
    <n v="1"/>
    <s v="PEI"/>
    <x v="9"/>
    <s v="ACT_41"/>
    <s v="7.4 Elaborar y entregar de los Estudios Previos."/>
    <x v="6"/>
    <n v="4.4642857142857152E-4"/>
    <x v="5"/>
    <n v="0.01"/>
    <n v="0.01"/>
    <n v="1"/>
    <s v="Culminada"/>
    <n v="0.02"/>
    <n v="0.02"/>
    <n v="1"/>
    <m/>
    <m/>
    <m/>
    <m/>
    <m/>
    <m/>
    <m/>
  </r>
  <r>
    <n v="99"/>
    <s v="OE2;PR_07;ACT_41"/>
    <x v="2"/>
    <s v="Fortalecer las Tecnologías de la Información y las Telecomunicaciones."/>
    <x v="5"/>
    <n v="1"/>
    <s v="PEI"/>
    <x v="9"/>
    <s v="ACT_41"/>
    <s v="7.4 Elaborar y entregar de los Estudios Previos."/>
    <x v="6"/>
    <n v="4.4642857142857152E-4"/>
    <x v="6"/>
    <n v="5.5E-2"/>
    <n v="0"/>
    <n v="0"/>
    <s v="Por Ejecutar"/>
    <n v="7.4999999999999997E-2"/>
    <n v="0.02"/>
    <n v="0.26666666666666666"/>
    <m/>
    <m/>
    <m/>
    <m/>
    <m/>
    <m/>
    <m/>
  </r>
  <r>
    <n v="99"/>
    <s v="OE2;PR_07;ACT_41"/>
    <x v="2"/>
    <s v="Fortalecer las Tecnologías de la Información y las Telecomunicaciones."/>
    <x v="5"/>
    <n v="1"/>
    <s v="PEI"/>
    <x v="9"/>
    <s v="ACT_41"/>
    <s v="7.4 Elaborar y entregar de los Estudios Previos."/>
    <x v="6"/>
    <n v="4.4642857142857152E-4"/>
    <x v="7"/>
    <n v="5.5E-2"/>
    <n v="0"/>
    <n v="0"/>
    <s v="Por Ejecutar"/>
    <n v="0.13"/>
    <n v="0.02"/>
    <n v="0.15384615384615385"/>
    <m/>
    <m/>
    <m/>
    <m/>
    <m/>
    <m/>
    <m/>
  </r>
  <r>
    <n v="99"/>
    <s v="OE2;PR_07;ACT_41"/>
    <x v="2"/>
    <s v="Fortalecer las Tecnologías de la Información y las Telecomunicaciones."/>
    <x v="5"/>
    <n v="1"/>
    <s v="PEI"/>
    <x v="9"/>
    <s v="ACT_41"/>
    <s v="7.4 Elaborar y entregar de los Estudios Previos."/>
    <x v="6"/>
    <n v="4.4642857142857152E-4"/>
    <x v="8"/>
    <n v="0"/>
    <n v="0"/>
    <n v="0"/>
    <s v="Por Ejecutar"/>
    <n v="0.13"/>
    <n v="0.02"/>
    <n v="0.15384615384615385"/>
    <m/>
    <m/>
    <m/>
    <m/>
    <m/>
    <m/>
    <m/>
  </r>
  <r>
    <n v="99"/>
    <s v="OE2;PR_07;ACT_41"/>
    <x v="2"/>
    <s v="Fortalecer las Tecnologías de la Información y las Telecomunicaciones."/>
    <x v="5"/>
    <n v="1"/>
    <s v="PEI"/>
    <x v="9"/>
    <s v="ACT_41"/>
    <s v="7.4 Elaborar y entregar de los Estudios Previos."/>
    <x v="6"/>
    <n v="4.4642857142857152E-4"/>
    <x v="9"/>
    <n v="0"/>
    <n v="0"/>
    <n v="0"/>
    <s v="Por Ejecutar"/>
    <n v="0.13"/>
    <n v="0.02"/>
    <n v="0.15384615384615385"/>
    <m/>
    <m/>
    <m/>
    <m/>
    <m/>
    <m/>
    <m/>
  </r>
  <r>
    <n v="99"/>
    <s v="OE2;PR_07;ACT_41"/>
    <x v="2"/>
    <s v="Fortalecer las Tecnologías de la Información y las Telecomunicaciones."/>
    <x v="5"/>
    <n v="1"/>
    <s v="PEI"/>
    <x v="9"/>
    <s v="ACT_41"/>
    <s v="7.4 Elaborar y entregar de los Estudios Previos."/>
    <x v="6"/>
    <n v="4.4642857142857152E-4"/>
    <x v="10"/>
    <n v="0"/>
    <n v="0"/>
    <n v="0"/>
    <s v="Por Ejecutar"/>
    <n v="0.13"/>
    <n v="0.02"/>
    <n v="0.15384615384615385"/>
    <m/>
    <m/>
    <m/>
    <m/>
    <m/>
    <m/>
    <m/>
  </r>
  <r>
    <n v="99"/>
    <s v="OE2;PR_07;ACT_41"/>
    <x v="2"/>
    <s v="Fortalecer las Tecnologías de la Información y las Telecomunicaciones."/>
    <x v="5"/>
    <n v="1"/>
    <s v="PEI"/>
    <x v="9"/>
    <s v="ACT_41"/>
    <s v="7.4 Elaborar y entregar de los Estudios Previos."/>
    <x v="6"/>
    <n v="4.4642857142857152E-4"/>
    <x v="11"/>
    <n v="0"/>
    <n v="0"/>
    <n v="0"/>
    <s v="Por Ejecutar"/>
    <n v="0.13"/>
    <n v="0.02"/>
    <n v="0.15384615384615385"/>
    <m/>
    <m/>
    <m/>
    <m/>
    <m/>
    <m/>
    <m/>
  </r>
  <r>
    <n v="100"/>
    <s v="OE2;PR_07;ACT_42"/>
    <x v="2"/>
    <s v="Fortalecer las Tecnologías de la Información y las Telecomunicaciones."/>
    <x v="5"/>
    <n v="1"/>
    <s v="PEI"/>
    <x v="9"/>
    <s v="ACT_42"/>
    <s v="7.4 Elaborar Evaluación Técnica de las Ofertas."/>
    <x v="6"/>
    <n v="4.4642857142857152E-4"/>
    <x v="0"/>
    <n v="0"/>
    <n v="0"/>
    <n v="0"/>
    <s v="Por Ejecutar"/>
    <n v="0"/>
    <n v="0"/>
    <n v="0"/>
    <n v="0.23"/>
    <n v="0"/>
    <n v="0"/>
    <m/>
    <n v="1"/>
    <s v="Por Ejecutar"/>
    <n v="0"/>
  </r>
  <r>
    <n v="100"/>
    <s v="OE2;PR_07;ACT_42"/>
    <x v="2"/>
    <s v="Fortalecer las Tecnologías de la Información y las Telecomunicaciones."/>
    <x v="5"/>
    <n v="1"/>
    <s v="PEI"/>
    <x v="9"/>
    <s v="ACT_42"/>
    <s v="7.4 Elaborar Evaluación Técnica de las Ofertas."/>
    <x v="6"/>
    <n v="4.4642857142857152E-4"/>
    <x v="1"/>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2"/>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3"/>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4"/>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5"/>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6"/>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7"/>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8"/>
    <n v="0"/>
    <n v="0"/>
    <n v="0"/>
    <s v="Por Ejecutar"/>
    <n v="0"/>
    <n v="0"/>
    <n v="0"/>
    <m/>
    <m/>
    <m/>
    <m/>
    <m/>
    <m/>
    <m/>
  </r>
  <r>
    <n v="100"/>
    <s v="OE2;PR_07;ACT_42"/>
    <x v="2"/>
    <s v="Fortalecer las Tecnologías de la Información y las Telecomunicaciones."/>
    <x v="5"/>
    <n v="1"/>
    <s v="PEI"/>
    <x v="9"/>
    <s v="ACT_42"/>
    <s v="7.4 Elaborar Evaluación Técnica de las Ofertas."/>
    <x v="6"/>
    <n v="4.4642857142857152E-4"/>
    <x v="9"/>
    <n v="0.23"/>
    <n v="0"/>
    <n v="0"/>
    <s v="Por Ejecutar"/>
    <n v="0.23"/>
    <n v="0"/>
    <n v="0"/>
    <m/>
    <m/>
    <m/>
    <m/>
    <m/>
    <m/>
    <m/>
  </r>
  <r>
    <n v="100"/>
    <s v="OE2;PR_07;ACT_42"/>
    <x v="2"/>
    <s v="Fortalecer las Tecnologías de la Información y las Telecomunicaciones."/>
    <x v="5"/>
    <n v="1"/>
    <s v="PEI"/>
    <x v="9"/>
    <s v="ACT_42"/>
    <s v="7.4 Elaborar Evaluación Técnica de las Ofertas."/>
    <x v="6"/>
    <n v="4.4642857142857152E-4"/>
    <x v="10"/>
    <n v="0"/>
    <n v="0"/>
    <n v="0"/>
    <s v="Por Ejecutar"/>
    <n v="0.23"/>
    <n v="0"/>
    <n v="0"/>
    <m/>
    <m/>
    <m/>
    <m/>
    <m/>
    <m/>
    <m/>
  </r>
  <r>
    <n v="100"/>
    <s v="OE2;PR_07;ACT_42"/>
    <x v="2"/>
    <s v="Fortalecer las Tecnologías de la Información y las Telecomunicaciones."/>
    <x v="5"/>
    <n v="1"/>
    <s v="PEI"/>
    <x v="9"/>
    <s v="ACT_42"/>
    <s v="7.4 Elaborar Evaluación Técnica de las Ofertas."/>
    <x v="6"/>
    <n v="4.4642857142857152E-4"/>
    <x v="11"/>
    <n v="0"/>
    <n v="0"/>
    <n v="0"/>
    <s v="Por Ejecutar"/>
    <n v="0.23"/>
    <n v="0"/>
    <n v="0"/>
    <m/>
    <m/>
    <m/>
    <m/>
    <m/>
    <m/>
    <m/>
  </r>
  <r>
    <n v="103"/>
    <s v="OE2;PR_10;ACT_45"/>
    <x v="2"/>
    <s v="Fortalecer las Tecnologías de la Información y las Telecomunicaciones."/>
    <x v="0"/>
    <n v="2"/>
    <s v="PAI"/>
    <x v="0"/>
    <s v="ACT_45"/>
    <s v="Reestructurar el sistema de ingreso de información de fuentes externas"/>
    <x v="6"/>
    <n v="4.4642857142857152E-4"/>
    <x v="0"/>
    <n v="0.05"/>
    <n v="0.05"/>
    <n v="1"/>
    <s v="Culminada"/>
    <n v="0.05"/>
    <n v="0.05"/>
    <n v="1"/>
    <n v="1"/>
    <n v="0.5"/>
    <n v="0.5"/>
    <m/>
    <n v="0.5"/>
    <s v="En Tramite"/>
    <n v="2.2321428571428576E-4"/>
  </r>
  <r>
    <n v="103"/>
    <s v="OE2;PR_10;ACT_45"/>
    <x v="2"/>
    <s v="Fortalecer las Tecnologías de la Información y las Telecomunicaciones."/>
    <x v="0"/>
    <n v="2"/>
    <s v="PAI"/>
    <x v="0"/>
    <s v="ACT_45"/>
    <s v="Reestructurar el sistema de ingreso de información de fuentes externas"/>
    <x v="6"/>
    <n v="4.4642857142857152E-4"/>
    <x v="1"/>
    <n v="0.1"/>
    <n v="0.1"/>
    <n v="1"/>
    <s v="Culminada"/>
    <n v="0.15000000000000002"/>
    <n v="0.15000000000000002"/>
    <n v="1"/>
    <m/>
    <m/>
    <m/>
    <m/>
    <m/>
    <m/>
    <m/>
  </r>
  <r>
    <n v="103"/>
    <s v="OE2;PR_10;ACT_45"/>
    <x v="2"/>
    <s v="Fortalecer las Tecnologías de la Información y las Telecomunicaciones."/>
    <x v="0"/>
    <n v="2"/>
    <s v="PAI"/>
    <x v="0"/>
    <s v="ACT_45"/>
    <s v="Reestructurar el sistema de ingreso de información de fuentes externas"/>
    <x v="6"/>
    <n v="4.4642857142857152E-4"/>
    <x v="2"/>
    <n v="0.1"/>
    <n v="0.1"/>
    <n v="1"/>
    <s v="Culminada"/>
    <n v="0.25"/>
    <n v="0.25"/>
    <n v="1"/>
    <m/>
    <m/>
    <m/>
    <m/>
    <m/>
    <m/>
    <m/>
  </r>
  <r>
    <n v="103"/>
    <s v="OE2;PR_10;ACT_45"/>
    <x v="2"/>
    <s v="Fortalecer las Tecnologías de la Información y las Telecomunicaciones."/>
    <x v="0"/>
    <n v="2"/>
    <s v="PAI"/>
    <x v="0"/>
    <s v="ACT_45"/>
    <s v="Reestructurar el sistema de ingreso de información de fuentes externas"/>
    <x v="6"/>
    <n v="4.4642857142857152E-4"/>
    <x v="3"/>
    <n v="0.05"/>
    <n v="0.05"/>
    <n v="1"/>
    <s v="Culminada"/>
    <n v="0.3"/>
    <n v="0.3"/>
    <n v="1"/>
    <m/>
    <m/>
    <m/>
    <m/>
    <m/>
    <m/>
    <m/>
  </r>
  <r>
    <n v="103"/>
    <s v="OE2;PR_10;ACT_45"/>
    <x v="2"/>
    <s v="Fortalecer las Tecnologías de la Información y las Telecomunicaciones."/>
    <x v="0"/>
    <n v="2"/>
    <s v="PAI"/>
    <x v="0"/>
    <s v="ACT_45"/>
    <s v="Reestructurar el sistema de ingreso de información de fuentes externas"/>
    <x v="6"/>
    <n v="4.4642857142857152E-4"/>
    <x v="4"/>
    <n v="0.1"/>
    <n v="0.1"/>
    <n v="1"/>
    <s v="Culminada"/>
    <n v="0.4"/>
    <n v="0.4"/>
    <n v="1"/>
    <m/>
    <m/>
    <m/>
    <m/>
    <m/>
    <m/>
    <m/>
  </r>
  <r>
    <n v="103"/>
    <s v="OE2;PR_10;ACT_45"/>
    <x v="2"/>
    <s v="Fortalecer las Tecnologías de la Información y las Telecomunicaciones."/>
    <x v="0"/>
    <n v="2"/>
    <s v="PAI"/>
    <x v="0"/>
    <s v="ACT_45"/>
    <s v="Reestructurar el sistema de ingreso de información de fuentes externas"/>
    <x v="6"/>
    <n v="4.4642857142857152E-4"/>
    <x v="5"/>
    <n v="0.1"/>
    <n v="0.1"/>
    <n v="1"/>
    <s v="Culminada"/>
    <n v="0.5"/>
    <n v="0.5"/>
    <n v="1"/>
    <m/>
    <m/>
    <m/>
    <m/>
    <m/>
    <m/>
    <m/>
  </r>
  <r>
    <n v="103"/>
    <s v="OE2;PR_10;ACT_45"/>
    <x v="2"/>
    <s v="Fortalecer las Tecnologías de la Información y las Telecomunicaciones."/>
    <x v="0"/>
    <n v="2"/>
    <s v="PAI"/>
    <x v="0"/>
    <s v="ACT_45"/>
    <s v="Reestructurar el sistema de ingreso de información de fuentes externas"/>
    <x v="6"/>
    <n v="4.4642857142857152E-4"/>
    <x v="6"/>
    <n v="0.05"/>
    <n v="0"/>
    <n v="0"/>
    <s v="Por Ejecutar"/>
    <n v="0.55000000000000004"/>
    <n v="0.5"/>
    <n v="0.90909090909090906"/>
    <m/>
    <m/>
    <m/>
    <m/>
    <m/>
    <m/>
    <m/>
  </r>
  <r>
    <n v="103"/>
    <s v="OE2;PR_10;ACT_45"/>
    <x v="2"/>
    <s v="Fortalecer las Tecnologías de la Información y las Telecomunicaciones."/>
    <x v="0"/>
    <n v="2"/>
    <s v="PAI"/>
    <x v="0"/>
    <s v="ACT_45"/>
    <s v="Reestructurar el sistema de ingreso de información de fuentes externas"/>
    <x v="6"/>
    <n v="4.4642857142857152E-4"/>
    <x v="7"/>
    <n v="0.1"/>
    <n v="0"/>
    <n v="0"/>
    <s v="Por Ejecutar"/>
    <n v="0.65"/>
    <n v="0.5"/>
    <n v="0.76923076923076916"/>
    <m/>
    <m/>
    <m/>
    <m/>
    <m/>
    <m/>
    <m/>
  </r>
  <r>
    <n v="103"/>
    <s v="OE2;PR_10;ACT_45"/>
    <x v="2"/>
    <s v="Fortalecer las Tecnologías de la Información y las Telecomunicaciones."/>
    <x v="0"/>
    <n v="2"/>
    <s v="PAI"/>
    <x v="0"/>
    <s v="ACT_45"/>
    <s v="Reestructurar el sistema de ingreso de información de fuentes externas"/>
    <x v="6"/>
    <n v="4.4642857142857152E-4"/>
    <x v="8"/>
    <n v="0.1"/>
    <n v="0"/>
    <n v="0"/>
    <s v="Por Ejecutar"/>
    <n v="0.75"/>
    <n v="0.5"/>
    <n v="0.66666666666666663"/>
    <m/>
    <m/>
    <m/>
    <m/>
    <m/>
    <m/>
    <m/>
  </r>
  <r>
    <n v="103"/>
    <s v="OE2;PR_10;ACT_45"/>
    <x v="2"/>
    <s v="Fortalecer las Tecnologías de la Información y las Telecomunicaciones."/>
    <x v="0"/>
    <n v="2"/>
    <s v="PAI"/>
    <x v="0"/>
    <s v="ACT_45"/>
    <s v="Reestructurar el sistema de ingreso de información de fuentes externas"/>
    <x v="6"/>
    <n v="4.4642857142857152E-4"/>
    <x v="9"/>
    <n v="0.05"/>
    <n v="0"/>
    <n v="0"/>
    <s v="Por Ejecutar"/>
    <n v="0.8"/>
    <n v="0.5"/>
    <n v="0.625"/>
    <m/>
    <m/>
    <m/>
    <m/>
    <m/>
    <m/>
    <m/>
  </r>
  <r>
    <n v="103"/>
    <s v="OE2;PR_10;ACT_45"/>
    <x v="2"/>
    <s v="Fortalecer las Tecnologías de la Información y las Telecomunicaciones."/>
    <x v="0"/>
    <n v="2"/>
    <s v="PAI"/>
    <x v="0"/>
    <s v="ACT_45"/>
    <s v="Reestructurar el sistema de ingreso de información de fuentes externas"/>
    <x v="6"/>
    <n v="4.4642857142857152E-4"/>
    <x v="10"/>
    <n v="0.1"/>
    <n v="0"/>
    <n v="0"/>
    <s v="Por Ejecutar"/>
    <n v="0.9"/>
    <n v="0.5"/>
    <n v="0.55555555555555558"/>
    <m/>
    <m/>
    <m/>
    <m/>
    <m/>
    <m/>
    <m/>
  </r>
  <r>
    <n v="103"/>
    <s v="OE2;PR_10;ACT_45"/>
    <x v="2"/>
    <s v="Fortalecer las Tecnologías de la Información y las Telecomunicaciones."/>
    <x v="0"/>
    <n v="2"/>
    <s v="PAI"/>
    <x v="0"/>
    <s v="ACT_45"/>
    <s v="Reestructurar el sistema de ingreso de información de fuentes externas"/>
    <x v="6"/>
    <n v="4.4642857142857152E-4"/>
    <x v="11"/>
    <n v="0.1"/>
    <n v="0"/>
    <n v="0"/>
    <s v="Por Ejecutar"/>
    <n v="1"/>
    <n v="0.5"/>
    <n v="0.5"/>
    <m/>
    <m/>
    <m/>
    <m/>
    <m/>
    <m/>
    <m/>
  </r>
  <r>
    <n v="104"/>
    <s v="OE2;PR_10;ACT_46"/>
    <x v="2"/>
    <s v="Fortalecer las Tecnologías de la Información y las Telecomunicaciones."/>
    <x v="0"/>
    <n v="2"/>
    <s v="PAI"/>
    <x v="0"/>
    <s v="ACT_46"/>
    <s v="Implementar la Transformación Digital y Desmaterizalización de trámites "/>
    <x v="6"/>
    <n v="4.4642857142857152E-4"/>
    <x v="0"/>
    <n v="0"/>
    <n v="0"/>
    <n v="0"/>
    <s v="Por Ejecutar"/>
    <n v="0"/>
    <n v="0"/>
    <n v="0"/>
    <n v="1"/>
    <n v="0.5"/>
    <n v="0.5"/>
    <m/>
    <n v="0.5"/>
    <s v="En Tramite"/>
    <n v="2.2321428571428576E-4"/>
  </r>
  <r>
    <n v="104"/>
    <s v="OE2;PR_10;ACT_46"/>
    <x v="2"/>
    <s v="Fortalecer las Tecnologías de la Información y las Telecomunicaciones."/>
    <x v="0"/>
    <n v="2"/>
    <s v="PAI"/>
    <x v="0"/>
    <s v="ACT_46"/>
    <s v="Implementar la Transformación Digital y Desmaterizalización de trámites "/>
    <x v="6"/>
    <n v="4.4642857142857152E-4"/>
    <x v="1"/>
    <n v="0"/>
    <n v="0"/>
    <n v="0"/>
    <s v="Por Ejecutar"/>
    <n v="0"/>
    <n v="0"/>
    <n v="0"/>
    <m/>
    <m/>
    <m/>
    <m/>
    <m/>
    <m/>
    <m/>
  </r>
  <r>
    <n v="104"/>
    <s v="OE2;PR_10;ACT_46"/>
    <x v="2"/>
    <s v="Fortalecer las Tecnologías de la Información y las Telecomunicaciones."/>
    <x v="0"/>
    <n v="2"/>
    <s v="PAI"/>
    <x v="0"/>
    <s v="ACT_46"/>
    <s v="Implementar la Transformación Digital y Desmaterizalización de trámites "/>
    <x v="6"/>
    <n v="4.4642857142857152E-4"/>
    <x v="2"/>
    <n v="0.25"/>
    <n v="0.25"/>
    <n v="1"/>
    <s v="Culminada"/>
    <n v="0.25"/>
    <n v="0.25"/>
    <n v="1"/>
    <m/>
    <m/>
    <m/>
    <m/>
    <m/>
    <m/>
    <m/>
  </r>
  <r>
    <n v="104"/>
    <s v="OE2;PR_10;ACT_46"/>
    <x v="2"/>
    <s v="Fortalecer las Tecnologías de la Información y las Telecomunicaciones."/>
    <x v="0"/>
    <n v="2"/>
    <s v="PAI"/>
    <x v="0"/>
    <s v="ACT_46"/>
    <s v="Implementar la Transformación Digital y Desmaterizalización de trámites "/>
    <x v="6"/>
    <n v="4.4642857142857152E-4"/>
    <x v="3"/>
    <n v="0.05"/>
    <n v="0.05"/>
    <n v="1"/>
    <s v="Culminada"/>
    <n v="0.3"/>
    <n v="0.3"/>
    <n v="1"/>
    <m/>
    <m/>
    <m/>
    <m/>
    <m/>
    <m/>
    <m/>
  </r>
  <r>
    <n v="104"/>
    <s v="OE2;PR_10;ACT_46"/>
    <x v="2"/>
    <s v="Fortalecer las Tecnologías de la Información y las Telecomunicaciones."/>
    <x v="0"/>
    <n v="2"/>
    <s v="PAI"/>
    <x v="0"/>
    <s v="ACT_46"/>
    <s v="Implementar la Transformación Digital y Desmaterizalización de trámites "/>
    <x v="6"/>
    <n v="4.4642857142857152E-4"/>
    <x v="4"/>
    <n v="0.1"/>
    <n v="0.1"/>
    <n v="1"/>
    <s v="Culminada"/>
    <n v="0.4"/>
    <n v="0.4"/>
    <n v="1"/>
    <m/>
    <m/>
    <m/>
    <m/>
    <m/>
    <m/>
    <m/>
  </r>
  <r>
    <n v="104"/>
    <s v="OE2;PR_10;ACT_46"/>
    <x v="2"/>
    <s v="Fortalecer las Tecnologías de la Información y las Telecomunicaciones."/>
    <x v="0"/>
    <n v="2"/>
    <s v="PAI"/>
    <x v="0"/>
    <s v="ACT_46"/>
    <s v="Implementar la Transformación Digital y Desmaterizalización de trámites "/>
    <x v="6"/>
    <n v="4.4642857142857152E-4"/>
    <x v="5"/>
    <n v="0.1"/>
    <n v="0.1"/>
    <n v="1"/>
    <s v="Culminada"/>
    <n v="0.5"/>
    <n v="0.5"/>
    <n v="1"/>
    <m/>
    <m/>
    <m/>
    <m/>
    <m/>
    <m/>
    <m/>
  </r>
  <r>
    <n v="104"/>
    <s v="OE2;PR_10;ACT_46"/>
    <x v="2"/>
    <s v="Fortalecer las Tecnologías de la Información y las Telecomunicaciones."/>
    <x v="0"/>
    <n v="2"/>
    <s v="PAI"/>
    <x v="0"/>
    <s v="ACT_46"/>
    <s v="Implementar la Transformación Digital y Desmaterizalización de trámites "/>
    <x v="6"/>
    <n v="4.4642857142857152E-4"/>
    <x v="6"/>
    <n v="0.05"/>
    <n v="0"/>
    <n v="0"/>
    <s v="Por Ejecutar"/>
    <n v="0.55000000000000004"/>
    <n v="0.5"/>
    <n v="0.90909090909090906"/>
    <m/>
    <m/>
    <m/>
    <m/>
    <m/>
    <m/>
    <m/>
  </r>
  <r>
    <n v="104"/>
    <s v="OE2;PR_10;ACT_46"/>
    <x v="2"/>
    <s v="Fortalecer las Tecnologías de la Información y las Telecomunicaciones."/>
    <x v="0"/>
    <n v="2"/>
    <s v="PAI"/>
    <x v="0"/>
    <s v="ACT_46"/>
    <s v="Implementar la Transformación Digital y Desmaterizalización de trámites "/>
    <x v="6"/>
    <n v="4.4642857142857152E-4"/>
    <x v="7"/>
    <n v="0.1"/>
    <n v="0"/>
    <n v="0"/>
    <s v="Por Ejecutar"/>
    <n v="0.65"/>
    <n v="0.5"/>
    <n v="0.76923076923076916"/>
    <m/>
    <m/>
    <m/>
    <m/>
    <m/>
    <m/>
    <m/>
  </r>
  <r>
    <n v="104"/>
    <s v="OE2;PR_10;ACT_46"/>
    <x v="2"/>
    <s v="Fortalecer las Tecnologías de la Información y las Telecomunicaciones."/>
    <x v="0"/>
    <n v="2"/>
    <s v="PAI"/>
    <x v="0"/>
    <s v="ACT_46"/>
    <s v="Implementar la Transformación Digital y Desmaterizalización de trámites "/>
    <x v="6"/>
    <n v="4.4642857142857152E-4"/>
    <x v="8"/>
    <n v="0.1"/>
    <n v="0"/>
    <n v="0"/>
    <s v="Por Ejecutar"/>
    <n v="0.75"/>
    <n v="0.5"/>
    <n v="0.66666666666666663"/>
    <m/>
    <m/>
    <m/>
    <m/>
    <m/>
    <m/>
    <m/>
  </r>
  <r>
    <n v="104"/>
    <s v="OE2;PR_10;ACT_46"/>
    <x v="2"/>
    <s v="Fortalecer las Tecnologías de la Información y las Telecomunicaciones."/>
    <x v="0"/>
    <n v="2"/>
    <s v="PAI"/>
    <x v="0"/>
    <s v="ACT_46"/>
    <s v="Implementar la Transformación Digital y Desmaterizalización de trámites "/>
    <x v="6"/>
    <n v="4.4642857142857152E-4"/>
    <x v="9"/>
    <n v="0.05"/>
    <n v="0"/>
    <n v="0"/>
    <s v="Por Ejecutar"/>
    <n v="0.8"/>
    <n v="0.5"/>
    <n v="0.625"/>
    <m/>
    <m/>
    <m/>
    <m/>
    <m/>
    <m/>
    <m/>
  </r>
  <r>
    <n v="104"/>
    <s v="OE2;PR_10;ACT_46"/>
    <x v="2"/>
    <s v="Fortalecer las Tecnologías de la Información y las Telecomunicaciones."/>
    <x v="0"/>
    <n v="2"/>
    <s v="PAI"/>
    <x v="0"/>
    <s v="ACT_46"/>
    <s v="Implementar la Transformación Digital y Desmaterizalización de trámites "/>
    <x v="6"/>
    <n v="4.4642857142857152E-4"/>
    <x v="10"/>
    <n v="0.1"/>
    <n v="0"/>
    <n v="0"/>
    <s v="Por Ejecutar"/>
    <n v="0.9"/>
    <n v="0.5"/>
    <n v="0.55555555555555558"/>
    <m/>
    <m/>
    <m/>
    <m/>
    <m/>
    <m/>
    <m/>
  </r>
  <r>
    <n v="104"/>
    <s v="OE2;PR_10;ACT_46"/>
    <x v="2"/>
    <s v="Fortalecer las Tecnologías de la Información y las Telecomunicaciones."/>
    <x v="0"/>
    <n v="2"/>
    <s v="PAI"/>
    <x v="0"/>
    <s v="ACT_46"/>
    <s v="Implementar la Transformación Digital y Desmaterizalización de trámites "/>
    <x v="6"/>
    <n v="4.4642857142857152E-4"/>
    <x v="11"/>
    <n v="0.1"/>
    <n v="0"/>
    <n v="0"/>
    <s v="Por Ejecutar"/>
    <n v="1"/>
    <n v="0.5"/>
    <n v="0.5"/>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0"/>
    <n v="0"/>
    <n v="0"/>
    <n v="0"/>
    <s v="Por Ejecutar"/>
    <n v="0"/>
    <n v="0"/>
    <n v="0"/>
    <n v="1"/>
    <n v="0.5"/>
    <n v="0.5"/>
    <m/>
    <n v="0.5"/>
    <s v="En Tramite"/>
    <n v="2.2321428571428576E-4"/>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1"/>
    <n v="0.15"/>
    <n v="0.15"/>
    <n v="1"/>
    <s v="Culminada"/>
    <n v="0.15"/>
    <n v="0.15"/>
    <n v="1"/>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2"/>
    <n v="0.1"/>
    <n v="0.1"/>
    <n v="1"/>
    <s v="Culminada"/>
    <n v="0.25"/>
    <n v="0.25"/>
    <n v="1"/>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3"/>
    <n v="0.05"/>
    <n v="0.05"/>
    <n v="1"/>
    <s v="Culminada"/>
    <n v="0.3"/>
    <n v="0.3"/>
    <n v="1"/>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4"/>
    <n v="0.1"/>
    <n v="0.1"/>
    <n v="1"/>
    <s v="Culminada"/>
    <n v="0.4"/>
    <n v="0.4"/>
    <n v="1"/>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5"/>
    <n v="0.1"/>
    <n v="0.1"/>
    <n v="1"/>
    <s v="Culminada"/>
    <n v="0.5"/>
    <n v="0.5"/>
    <n v="1"/>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6"/>
    <n v="0.05"/>
    <n v="0"/>
    <n v="0"/>
    <s v="Por Ejecutar"/>
    <n v="0.55000000000000004"/>
    <n v="0.5"/>
    <n v="0.90909090909090906"/>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7"/>
    <n v="0.1"/>
    <n v="0"/>
    <n v="0"/>
    <s v="Por Ejecutar"/>
    <n v="0.65"/>
    <n v="0.5"/>
    <n v="0.76923076923076916"/>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8"/>
    <n v="0.1"/>
    <n v="0"/>
    <n v="0"/>
    <s v="Por Ejecutar"/>
    <n v="0.75"/>
    <n v="0.5"/>
    <n v="0.66666666666666663"/>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9"/>
    <n v="0.05"/>
    <n v="0"/>
    <n v="0"/>
    <s v="Por Ejecutar"/>
    <n v="0.8"/>
    <n v="0.5"/>
    <n v="0.625"/>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10"/>
    <n v="0.1"/>
    <n v="0"/>
    <n v="0"/>
    <s v="Por Ejecutar"/>
    <n v="0.9"/>
    <n v="0.5"/>
    <n v="0.55555555555555558"/>
    <m/>
    <m/>
    <m/>
    <m/>
    <m/>
    <m/>
    <m/>
  </r>
  <r>
    <n v="105"/>
    <s v="OE2;PR_10;ACT_47"/>
    <x v="2"/>
    <s v="Fortalecer las Tecnologías de la Información y las Telecomunicaciones."/>
    <x v="0"/>
    <n v="2"/>
    <s v="PAI"/>
    <x v="0"/>
    <s v="ACT_47"/>
    <s v="Implementar el sistema de impresión controlada generando ahorro de papel y tiempo (Cultura de Cero Papel)"/>
    <x v="6"/>
    <n v="4.4642857142857152E-4"/>
    <x v="11"/>
    <n v="0.1"/>
    <n v="0"/>
    <n v="0"/>
    <s v="Por Ejecutar"/>
    <n v="1"/>
    <n v="0.5"/>
    <n v="0.5"/>
    <m/>
    <m/>
    <m/>
    <m/>
    <m/>
    <m/>
    <m/>
  </r>
  <r>
    <n v="106"/>
    <s v="OE2;PR_10;ACT_48"/>
    <x v="2"/>
    <s v="Fortalecer las Tecnologías de la Información y las Telecomunicaciones."/>
    <x v="0"/>
    <n v="2"/>
    <s v="PAI"/>
    <x v="0"/>
    <s v="ACT_48"/>
    <s v="Automatizar el Recaudo (Unificar Sistema Taux y Vigia)"/>
    <x v="6"/>
    <n v="4.4642857142857152E-4"/>
    <x v="0"/>
    <n v="0"/>
    <n v="0"/>
    <n v="0"/>
    <s v="Por Ejecutar"/>
    <n v="0"/>
    <n v="0"/>
    <n v="0"/>
    <n v="1"/>
    <n v="0.5"/>
    <n v="0.5"/>
    <m/>
    <n v="0.5"/>
    <s v="En Tramite"/>
    <n v="2.2321428571428576E-4"/>
  </r>
  <r>
    <n v="106"/>
    <s v="OE2;PR_10;ACT_48"/>
    <x v="2"/>
    <s v="Fortalecer las Tecnologías de la Información y las Telecomunicaciones."/>
    <x v="0"/>
    <n v="2"/>
    <s v="PAI"/>
    <x v="0"/>
    <s v="ACT_48"/>
    <s v="Automatizar el Recaudo (Unificar Sistema Taux y Vigia)"/>
    <x v="6"/>
    <n v="4.4642857142857152E-4"/>
    <x v="1"/>
    <n v="0"/>
    <n v="0"/>
    <n v="0"/>
    <s v="Por Ejecutar"/>
    <n v="0"/>
    <n v="0"/>
    <n v="0"/>
    <m/>
    <m/>
    <m/>
    <m/>
    <m/>
    <m/>
    <m/>
  </r>
  <r>
    <n v="106"/>
    <s v="OE2;PR_10;ACT_48"/>
    <x v="2"/>
    <s v="Fortalecer las Tecnologías de la Información y las Telecomunicaciones."/>
    <x v="0"/>
    <n v="2"/>
    <s v="PAI"/>
    <x v="0"/>
    <s v="ACT_48"/>
    <s v="Automatizar el Recaudo (Unificar Sistema Taux y Vigia)"/>
    <x v="6"/>
    <n v="4.4642857142857152E-4"/>
    <x v="2"/>
    <n v="0.25"/>
    <n v="0.25"/>
    <n v="1"/>
    <s v="Culminada"/>
    <n v="0.25"/>
    <n v="0.25"/>
    <n v="1"/>
    <m/>
    <m/>
    <m/>
    <m/>
    <m/>
    <m/>
    <m/>
  </r>
  <r>
    <n v="106"/>
    <s v="OE2;PR_10;ACT_48"/>
    <x v="2"/>
    <s v="Fortalecer las Tecnologías de la Información y las Telecomunicaciones."/>
    <x v="0"/>
    <n v="2"/>
    <s v="PAI"/>
    <x v="0"/>
    <s v="ACT_48"/>
    <s v="Automatizar el Recaudo (Unificar Sistema Taux y Vigia)"/>
    <x v="6"/>
    <n v="4.4642857142857152E-4"/>
    <x v="3"/>
    <n v="0.05"/>
    <n v="0.05"/>
    <n v="1"/>
    <s v="Culminada"/>
    <n v="0.3"/>
    <n v="0.3"/>
    <n v="1"/>
    <m/>
    <m/>
    <m/>
    <m/>
    <m/>
    <m/>
    <m/>
  </r>
  <r>
    <n v="106"/>
    <s v="OE2;PR_10;ACT_48"/>
    <x v="2"/>
    <s v="Fortalecer las Tecnologías de la Información y las Telecomunicaciones."/>
    <x v="0"/>
    <n v="2"/>
    <s v="PAI"/>
    <x v="0"/>
    <s v="ACT_48"/>
    <s v="Automatizar el Recaudo (Unificar Sistema Taux y Vigia)"/>
    <x v="6"/>
    <n v="4.4642857142857152E-4"/>
    <x v="4"/>
    <n v="0.1"/>
    <n v="0.1"/>
    <n v="1"/>
    <s v="Culminada"/>
    <n v="0.4"/>
    <n v="0.4"/>
    <n v="1"/>
    <m/>
    <m/>
    <m/>
    <m/>
    <m/>
    <m/>
    <m/>
  </r>
  <r>
    <n v="106"/>
    <s v="OE2;PR_10;ACT_48"/>
    <x v="2"/>
    <s v="Fortalecer las Tecnologías de la Información y las Telecomunicaciones."/>
    <x v="0"/>
    <n v="2"/>
    <s v="PAI"/>
    <x v="0"/>
    <s v="ACT_48"/>
    <s v="Automatizar el Recaudo (Unificar Sistema Taux y Vigia)"/>
    <x v="6"/>
    <n v="4.4642857142857152E-4"/>
    <x v="5"/>
    <n v="0.1"/>
    <n v="0.1"/>
    <n v="1"/>
    <s v="Culminada"/>
    <n v="0.5"/>
    <n v="0.5"/>
    <n v="1"/>
    <m/>
    <m/>
    <m/>
    <m/>
    <m/>
    <m/>
    <m/>
  </r>
  <r>
    <n v="106"/>
    <s v="OE2;PR_10;ACT_48"/>
    <x v="2"/>
    <s v="Fortalecer las Tecnologías de la Información y las Telecomunicaciones."/>
    <x v="0"/>
    <n v="2"/>
    <s v="PAI"/>
    <x v="0"/>
    <s v="ACT_48"/>
    <s v="Automatizar el Recaudo (Unificar Sistema Taux y Vigia)"/>
    <x v="6"/>
    <n v="4.4642857142857152E-4"/>
    <x v="6"/>
    <n v="0.05"/>
    <n v="0"/>
    <n v="0"/>
    <s v="Por Ejecutar"/>
    <n v="0.55000000000000004"/>
    <n v="0.5"/>
    <n v="0.90909090909090906"/>
    <m/>
    <m/>
    <m/>
    <m/>
    <m/>
    <m/>
    <m/>
  </r>
  <r>
    <n v="106"/>
    <s v="OE2;PR_10;ACT_48"/>
    <x v="2"/>
    <s v="Fortalecer las Tecnologías de la Información y las Telecomunicaciones."/>
    <x v="0"/>
    <n v="2"/>
    <s v="PAI"/>
    <x v="0"/>
    <s v="ACT_48"/>
    <s v="Automatizar el Recaudo (Unificar Sistema Taux y Vigia)"/>
    <x v="6"/>
    <n v="4.4642857142857152E-4"/>
    <x v="7"/>
    <n v="0.1"/>
    <n v="0"/>
    <n v="0"/>
    <s v="Por Ejecutar"/>
    <n v="0.65"/>
    <n v="0.5"/>
    <n v="0.76923076923076916"/>
    <m/>
    <m/>
    <m/>
    <m/>
    <m/>
    <m/>
    <m/>
  </r>
  <r>
    <n v="106"/>
    <s v="OE2;PR_10;ACT_48"/>
    <x v="2"/>
    <s v="Fortalecer las Tecnologías de la Información y las Telecomunicaciones."/>
    <x v="0"/>
    <n v="2"/>
    <s v="PAI"/>
    <x v="0"/>
    <s v="ACT_48"/>
    <s v="Automatizar el Recaudo (Unificar Sistema Taux y Vigia)"/>
    <x v="6"/>
    <n v="4.4642857142857152E-4"/>
    <x v="8"/>
    <n v="0.1"/>
    <n v="0"/>
    <n v="0"/>
    <s v="Por Ejecutar"/>
    <n v="0.75"/>
    <n v="0.5"/>
    <n v="0.66666666666666663"/>
    <m/>
    <m/>
    <m/>
    <m/>
    <m/>
    <m/>
    <m/>
  </r>
  <r>
    <n v="106"/>
    <s v="OE2;PR_10;ACT_48"/>
    <x v="2"/>
    <s v="Fortalecer las Tecnologías de la Información y las Telecomunicaciones."/>
    <x v="0"/>
    <n v="2"/>
    <s v="PAI"/>
    <x v="0"/>
    <s v="ACT_48"/>
    <s v="Automatizar el Recaudo (Unificar Sistema Taux y Vigia)"/>
    <x v="6"/>
    <n v="4.4642857142857152E-4"/>
    <x v="9"/>
    <n v="0.05"/>
    <n v="0"/>
    <n v="0"/>
    <s v="Por Ejecutar"/>
    <n v="0.8"/>
    <n v="0.5"/>
    <n v="0.625"/>
    <m/>
    <m/>
    <m/>
    <m/>
    <m/>
    <m/>
    <m/>
  </r>
  <r>
    <n v="106"/>
    <s v="OE2;PR_10;ACT_48"/>
    <x v="2"/>
    <s v="Fortalecer las Tecnologías de la Información y las Telecomunicaciones."/>
    <x v="0"/>
    <n v="2"/>
    <s v="PAI"/>
    <x v="0"/>
    <s v="ACT_48"/>
    <s v="Automatizar el Recaudo (Unificar Sistema Taux y Vigia)"/>
    <x v="6"/>
    <n v="4.4642857142857152E-4"/>
    <x v="10"/>
    <n v="0.1"/>
    <n v="0"/>
    <n v="0"/>
    <s v="Por Ejecutar"/>
    <n v="0.9"/>
    <n v="0.5"/>
    <n v="0.55555555555555558"/>
    <m/>
    <m/>
    <m/>
    <m/>
    <m/>
    <m/>
    <m/>
  </r>
  <r>
    <n v="106"/>
    <s v="OE2;PR_10;ACT_48"/>
    <x v="2"/>
    <s v="Fortalecer las Tecnologías de la Información y las Telecomunicaciones."/>
    <x v="0"/>
    <n v="2"/>
    <s v="PAI"/>
    <x v="0"/>
    <s v="ACT_48"/>
    <s v="Automatizar el Recaudo (Unificar Sistema Taux y Vigia)"/>
    <x v="6"/>
    <n v="4.4642857142857152E-4"/>
    <x v="11"/>
    <n v="0.1"/>
    <n v="0"/>
    <n v="0"/>
    <s v="Por Ejecutar"/>
    <n v="1"/>
    <n v="0.5"/>
    <n v="0.5"/>
    <m/>
    <m/>
    <m/>
    <m/>
    <m/>
    <m/>
    <m/>
  </r>
  <r>
    <n v="107"/>
    <s v="OE2;PR_10;ACT_49"/>
    <x v="2"/>
    <s v="Fortalecer las Tecnologías de la Información y las Telecomunicaciones."/>
    <x v="0"/>
    <n v="2"/>
    <s v="PAI"/>
    <x v="0"/>
    <s v="ACT_49"/>
    <s v="Automatizar el  tema contractual"/>
    <x v="6"/>
    <n v="4.4642857142857152E-4"/>
    <x v="0"/>
    <n v="0"/>
    <n v="0"/>
    <n v="0"/>
    <s v="Por Ejecutar"/>
    <n v="0"/>
    <n v="0"/>
    <n v="0"/>
    <n v="1"/>
    <n v="0.5"/>
    <n v="0.5"/>
    <m/>
    <n v="0.5"/>
    <s v="En Tramite"/>
    <n v="2.2321428571428576E-4"/>
  </r>
  <r>
    <n v="107"/>
    <s v="OE2;PR_10;ACT_49"/>
    <x v="2"/>
    <s v="Fortalecer las Tecnologías de la Información y las Telecomunicaciones."/>
    <x v="0"/>
    <n v="2"/>
    <s v="PAI"/>
    <x v="0"/>
    <s v="ACT_49"/>
    <s v="Automatizar el  tema contractual"/>
    <x v="6"/>
    <n v="4.4642857142857152E-4"/>
    <x v="1"/>
    <n v="0"/>
    <n v="0"/>
    <n v="0"/>
    <s v="Por Ejecutar"/>
    <n v="0"/>
    <n v="0"/>
    <n v="0"/>
    <m/>
    <m/>
    <m/>
    <m/>
    <m/>
    <m/>
    <m/>
  </r>
  <r>
    <n v="107"/>
    <s v="OE2;PR_10;ACT_49"/>
    <x v="2"/>
    <s v="Fortalecer las Tecnologías de la Información y las Telecomunicaciones."/>
    <x v="0"/>
    <n v="2"/>
    <s v="PAI"/>
    <x v="0"/>
    <s v="ACT_49"/>
    <s v="Automatizar el  tema contractual"/>
    <x v="6"/>
    <n v="4.4642857142857152E-4"/>
    <x v="2"/>
    <n v="0.25"/>
    <n v="0.25"/>
    <n v="1"/>
    <s v="Culminada"/>
    <n v="0.25"/>
    <n v="0.25"/>
    <n v="1"/>
    <m/>
    <m/>
    <m/>
    <m/>
    <m/>
    <m/>
    <m/>
  </r>
  <r>
    <n v="107"/>
    <s v="OE2;PR_10;ACT_49"/>
    <x v="2"/>
    <s v="Fortalecer las Tecnologías de la Información y las Telecomunicaciones."/>
    <x v="0"/>
    <n v="2"/>
    <s v="PAI"/>
    <x v="0"/>
    <s v="ACT_49"/>
    <s v="Automatizar el  tema contractual"/>
    <x v="6"/>
    <n v="4.4642857142857152E-4"/>
    <x v="3"/>
    <n v="0.05"/>
    <n v="0.05"/>
    <n v="1"/>
    <s v="Culminada"/>
    <n v="0.3"/>
    <n v="0.3"/>
    <n v="1"/>
    <m/>
    <m/>
    <m/>
    <m/>
    <m/>
    <m/>
    <m/>
  </r>
  <r>
    <n v="107"/>
    <s v="OE2;PR_10;ACT_49"/>
    <x v="2"/>
    <s v="Fortalecer las Tecnologías de la Información y las Telecomunicaciones."/>
    <x v="0"/>
    <n v="2"/>
    <s v="PAI"/>
    <x v="0"/>
    <s v="ACT_49"/>
    <s v="Automatizar el  tema contractual"/>
    <x v="6"/>
    <n v="4.4642857142857152E-4"/>
    <x v="4"/>
    <n v="0.1"/>
    <n v="0.1"/>
    <n v="1"/>
    <s v="Culminada"/>
    <n v="0.4"/>
    <n v="0.4"/>
    <n v="1"/>
    <m/>
    <m/>
    <m/>
    <m/>
    <m/>
    <m/>
    <m/>
  </r>
  <r>
    <n v="107"/>
    <s v="OE2;PR_10;ACT_49"/>
    <x v="2"/>
    <s v="Fortalecer las Tecnologías de la Información y las Telecomunicaciones."/>
    <x v="0"/>
    <n v="2"/>
    <s v="PAI"/>
    <x v="0"/>
    <s v="ACT_49"/>
    <s v="Automatizar el  tema contractual"/>
    <x v="6"/>
    <n v="4.4642857142857152E-4"/>
    <x v="5"/>
    <n v="0.1"/>
    <n v="0.1"/>
    <n v="1"/>
    <s v="Culminada"/>
    <n v="0.5"/>
    <n v="0.5"/>
    <n v="1"/>
    <m/>
    <m/>
    <m/>
    <m/>
    <m/>
    <m/>
    <m/>
  </r>
  <r>
    <n v="107"/>
    <s v="OE2;PR_10;ACT_49"/>
    <x v="2"/>
    <s v="Fortalecer las Tecnologías de la Información y las Telecomunicaciones."/>
    <x v="0"/>
    <n v="2"/>
    <s v="PAI"/>
    <x v="0"/>
    <s v="ACT_49"/>
    <s v="Automatizar el  tema contractual"/>
    <x v="6"/>
    <n v="4.4642857142857152E-4"/>
    <x v="6"/>
    <n v="0.05"/>
    <n v="0"/>
    <n v="0"/>
    <s v="Por Ejecutar"/>
    <n v="0.55000000000000004"/>
    <n v="0.5"/>
    <n v="0.90909090909090906"/>
    <m/>
    <m/>
    <m/>
    <m/>
    <m/>
    <m/>
    <m/>
  </r>
  <r>
    <n v="107"/>
    <s v="OE2;PR_10;ACT_49"/>
    <x v="2"/>
    <s v="Fortalecer las Tecnologías de la Información y las Telecomunicaciones."/>
    <x v="0"/>
    <n v="2"/>
    <s v="PAI"/>
    <x v="0"/>
    <s v="ACT_49"/>
    <s v="Automatizar el  tema contractual"/>
    <x v="6"/>
    <n v="4.4642857142857152E-4"/>
    <x v="7"/>
    <n v="0.1"/>
    <n v="0"/>
    <n v="0"/>
    <s v="Por Ejecutar"/>
    <n v="0.65"/>
    <n v="0.5"/>
    <n v="0.76923076923076916"/>
    <m/>
    <m/>
    <m/>
    <m/>
    <m/>
    <m/>
    <m/>
  </r>
  <r>
    <n v="107"/>
    <s v="OE2;PR_10;ACT_49"/>
    <x v="2"/>
    <s v="Fortalecer las Tecnologías de la Información y las Telecomunicaciones."/>
    <x v="0"/>
    <n v="2"/>
    <s v="PAI"/>
    <x v="0"/>
    <s v="ACT_49"/>
    <s v="Automatizar el  tema contractual"/>
    <x v="6"/>
    <n v="4.4642857142857152E-4"/>
    <x v="8"/>
    <n v="0.1"/>
    <n v="0"/>
    <n v="0"/>
    <s v="Por Ejecutar"/>
    <n v="0.75"/>
    <n v="0.5"/>
    <n v="0.66666666666666663"/>
    <m/>
    <m/>
    <m/>
    <m/>
    <m/>
    <m/>
    <m/>
  </r>
  <r>
    <n v="107"/>
    <s v="OE2;PR_10;ACT_49"/>
    <x v="2"/>
    <s v="Fortalecer las Tecnologías de la Información y las Telecomunicaciones."/>
    <x v="0"/>
    <n v="2"/>
    <s v="PAI"/>
    <x v="0"/>
    <s v="ACT_49"/>
    <s v="Automatizar el  tema contractual"/>
    <x v="6"/>
    <n v="4.4642857142857152E-4"/>
    <x v="9"/>
    <n v="0.05"/>
    <n v="0"/>
    <n v="0"/>
    <s v="Por Ejecutar"/>
    <n v="0.8"/>
    <n v="0.5"/>
    <n v="0.625"/>
    <m/>
    <m/>
    <m/>
    <m/>
    <m/>
    <m/>
    <m/>
  </r>
  <r>
    <n v="107"/>
    <s v="OE2;PR_10;ACT_49"/>
    <x v="2"/>
    <s v="Fortalecer las Tecnologías de la Información y las Telecomunicaciones."/>
    <x v="0"/>
    <n v="2"/>
    <s v="PAI"/>
    <x v="0"/>
    <s v="ACT_49"/>
    <s v="Automatizar el  tema contractual"/>
    <x v="6"/>
    <n v="4.4642857142857152E-4"/>
    <x v="10"/>
    <n v="0.1"/>
    <n v="0"/>
    <n v="0"/>
    <s v="Por Ejecutar"/>
    <n v="0.9"/>
    <n v="0.5"/>
    <n v="0.55555555555555558"/>
    <m/>
    <m/>
    <m/>
    <m/>
    <m/>
    <m/>
    <m/>
  </r>
  <r>
    <n v="107"/>
    <s v="OE2;PR_10;ACT_49"/>
    <x v="2"/>
    <s v="Fortalecer las Tecnologías de la Información y las Telecomunicaciones."/>
    <x v="0"/>
    <n v="2"/>
    <s v="PAI"/>
    <x v="0"/>
    <s v="ACT_49"/>
    <s v="Automatizar el  tema contractual"/>
    <x v="6"/>
    <n v="4.4642857142857152E-4"/>
    <x v="11"/>
    <n v="0.1"/>
    <n v="0"/>
    <n v="0"/>
    <s v="Por Ejecutar"/>
    <n v="1"/>
    <n v="0.5"/>
    <n v="0.5"/>
    <m/>
    <m/>
    <m/>
    <m/>
    <m/>
    <m/>
    <m/>
  </r>
  <r>
    <n v="108"/>
    <s v="OE2;PR_10;ACT_50"/>
    <x v="2"/>
    <s v="Fortalecer las Tecnologías de la Información y las Telecomunicaciones."/>
    <x v="0"/>
    <n v="2"/>
    <s v="PAI"/>
    <x v="0"/>
    <s v="ACT_50"/>
    <s v="Implementar sistema de Gestión del Conocimiento"/>
    <x v="6"/>
    <n v="4.4642857142857152E-4"/>
    <x v="0"/>
    <n v="0"/>
    <n v="0"/>
    <n v="0"/>
    <s v="Por Ejecutar"/>
    <n v="0"/>
    <n v="0"/>
    <n v="0"/>
    <n v="1"/>
    <n v="0.5"/>
    <n v="0.5"/>
    <m/>
    <n v="0.5"/>
    <s v="En Tramite"/>
    <n v="2.2321428571428576E-4"/>
  </r>
  <r>
    <n v="108"/>
    <s v="OE2;PR_10;ACT_50"/>
    <x v="2"/>
    <s v="Fortalecer las Tecnologías de la Información y las Telecomunicaciones."/>
    <x v="0"/>
    <n v="2"/>
    <s v="PAI"/>
    <x v="0"/>
    <s v="ACT_50"/>
    <s v="Implementar sistema de Gestión del Conocimiento"/>
    <x v="6"/>
    <n v="4.4642857142857152E-4"/>
    <x v="1"/>
    <n v="0"/>
    <n v="0"/>
    <n v="0"/>
    <s v="Por Ejecutar"/>
    <n v="0"/>
    <n v="0"/>
    <n v="0"/>
    <m/>
    <m/>
    <m/>
    <m/>
    <m/>
    <m/>
    <m/>
  </r>
  <r>
    <n v="108"/>
    <s v="OE2;PR_10;ACT_50"/>
    <x v="2"/>
    <s v="Fortalecer las Tecnologías de la Información y las Telecomunicaciones."/>
    <x v="0"/>
    <n v="2"/>
    <s v="PAI"/>
    <x v="0"/>
    <s v="ACT_50"/>
    <s v="Implementar sistema de Gestión del Conocimiento"/>
    <x v="6"/>
    <n v="4.4642857142857152E-4"/>
    <x v="2"/>
    <n v="0.25"/>
    <n v="0.25"/>
    <n v="1"/>
    <s v="Culminada"/>
    <n v="0.25"/>
    <n v="0.25"/>
    <n v="1"/>
    <m/>
    <m/>
    <m/>
    <m/>
    <m/>
    <m/>
    <m/>
  </r>
  <r>
    <n v="108"/>
    <s v="OE2;PR_10;ACT_50"/>
    <x v="2"/>
    <s v="Fortalecer las Tecnologías de la Información y las Telecomunicaciones."/>
    <x v="0"/>
    <n v="2"/>
    <s v="PAI"/>
    <x v="0"/>
    <s v="ACT_50"/>
    <s v="Implementar sistema de Gestión del Conocimiento"/>
    <x v="6"/>
    <n v="4.4642857142857152E-4"/>
    <x v="3"/>
    <n v="0.05"/>
    <n v="0.05"/>
    <n v="1"/>
    <s v="Culminada"/>
    <n v="0.3"/>
    <n v="0.3"/>
    <n v="1"/>
    <m/>
    <m/>
    <m/>
    <m/>
    <m/>
    <m/>
    <m/>
  </r>
  <r>
    <n v="108"/>
    <s v="OE2;PR_10;ACT_50"/>
    <x v="2"/>
    <s v="Fortalecer las Tecnologías de la Información y las Telecomunicaciones."/>
    <x v="0"/>
    <n v="2"/>
    <s v="PAI"/>
    <x v="0"/>
    <s v="ACT_50"/>
    <s v="Implementar sistema de Gestión del Conocimiento"/>
    <x v="6"/>
    <n v="4.4642857142857152E-4"/>
    <x v="4"/>
    <n v="0.1"/>
    <n v="0.1"/>
    <n v="1"/>
    <s v="Culminada"/>
    <n v="0.4"/>
    <n v="0.4"/>
    <n v="1"/>
    <m/>
    <m/>
    <m/>
    <m/>
    <m/>
    <m/>
    <m/>
  </r>
  <r>
    <n v="108"/>
    <s v="OE2;PR_10;ACT_50"/>
    <x v="2"/>
    <s v="Fortalecer las Tecnologías de la Información y las Telecomunicaciones."/>
    <x v="0"/>
    <n v="2"/>
    <s v="PAI"/>
    <x v="0"/>
    <s v="ACT_50"/>
    <s v="Implementar sistema de Gestión del Conocimiento"/>
    <x v="6"/>
    <n v="4.4642857142857152E-4"/>
    <x v="5"/>
    <n v="0.1"/>
    <n v="0.1"/>
    <n v="1"/>
    <s v="Culminada"/>
    <n v="0.5"/>
    <n v="0.5"/>
    <n v="1"/>
    <m/>
    <m/>
    <m/>
    <m/>
    <m/>
    <m/>
    <m/>
  </r>
  <r>
    <n v="108"/>
    <s v="OE2;PR_10;ACT_50"/>
    <x v="2"/>
    <s v="Fortalecer las Tecnologías de la Información y las Telecomunicaciones."/>
    <x v="0"/>
    <n v="2"/>
    <s v="PAI"/>
    <x v="0"/>
    <s v="ACT_50"/>
    <s v="Implementar sistema de Gestión del Conocimiento"/>
    <x v="6"/>
    <n v="4.4642857142857152E-4"/>
    <x v="6"/>
    <n v="0.05"/>
    <n v="0"/>
    <n v="0"/>
    <s v="Por Ejecutar"/>
    <n v="0.55000000000000004"/>
    <n v="0.5"/>
    <n v="0.90909090909090906"/>
    <m/>
    <m/>
    <m/>
    <m/>
    <m/>
    <m/>
    <m/>
  </r>
  <r>
    <n v="108"/>
    <s v="OE2;PR_10;ACT_50"/>
    <x v="2"/>
    <s v="Fortalecer las Tecnologías de la Información y las Telecomunicaciones."/>
    <x v="0"/>
    <n v="2"/>
    <s v="PAI"/>
    <x v="0"/>
    <s v="ACT_50"/>
    <s v="Implementar sistema de Gestión del Conocimiento"/>
    <x v="6"/>
    <n v="4.4642857142857152E-4"/>
    <x v="7"/>
    <n v="0.1"/>
    <n v="0"/>
    <n v="0"/>
    <s v="Por Ejecutar"/>
    <n v="0.65"/>
    <n v="0.5"/>
    <n v="0.76923076923076916"/>
    <m/>
    <m/>
    <m/>
    <m/>
    <m/>
    <m/>
    <m/>
  </r>
  <r>
    <n v="108"/>
    <s v="OE2;PR_10;ACT_50"/>
    <x v="2"/>
    <s v="Fortalecer las Tecnologías de la Información y las Telecomunicaciones."/>
    <x v="0"/>
    <n v="2"/>
    <s v="PAI"/>
    <x v="0"/>
    <s v="ACT_50"/>
    <s v="Implementar sistema de Gestión del Conocimiento"/>
    <x v="6"/>
    <n v="4.4642857142857152E-4"/>
    <x v="8"/>
    <n v="0.1"/>
    <n v="0"/>
    <n v="0"/>
    <s v="Por Ejecutar"/>
    <n v="0.75"/>
    <n v="0.5"/>
    <n v="0.66666666666666663"/>
    <m/>
    <m/>
    <m/>
    <m/>
    <m/>
    <m/>
    <m/>
  </r>
  <r>
    <n v="108"/>
    <s v="OE2;PR_10;ACT_50"/>
    <x v="2"/>
    <s v="Fortalecer las Tecnologías de la Información y las Telecomunicaciones."/>
    <x v="0"/>
    <n v="2"/>
    <s v="PAI"/>
    <x v="0"/>
    <s v="ACT_50"/>
    <s v="Implementar sistema de Gestión del Conocimiento"/>
    <x v="6"/>
    <n v="4.4642857142857152E-4"/>
    <x v="9"/>
    <n v="0.05"/>
    <n v="0"/>
    <n v="0"/>
    <s v="Por Ejecutar"/>
    <n v="0.8"/>
    <n v="0.5"/>
    <n v="0.625"/>
    <m/>
    <m/>
    <m/>
    <m/>
    <m/>
    <m/>
    <m/>
  </r>
  <r>
    <n v="108"/>
    <s v="OE2;PR_10;ACT_50"/>
    <x v="2"/>
    <s v="Fortalecer las Tecnologías de la Información y las Telecomunicaciones."/>
    <x v="0"/>
    <n v="2"/>
    <s v="PAI"/>
    <x v="0"/>
    <s v="ACT_50"/>
    <s v="Implementar sistema de Gestión del Conocimiento"/>
    <x v="6"/>
    <n v="4.4642857142857152E-4"/>
    <x v="10"/>
    <n v="0.1"/>
    <n v="0"/>
    <n v="0"/>
    <s v="Por Ejecutar"/>
    <n v="0.9"/>
    <n v="0.5"/>
    <n v="0.55555555555555558"/>
    <m/>
    <m/>
    <m/>
    <m/>
    <m/>
    <m/>
    <m/>
  </r>
  <r>
    <n v="108"/>
    <s v="OE2;PR_10;ACT_50"/>
    <x v="2"/>
    <s v="Fortalecer las Tecnologías de la Información y las Telecomunicaciones."/>
    <x v="0"/>
    <n v="2"/>
    <s v="PAI"/>
    <x v="0"/>
    <s v="ACT_50"/>
    <s v="Implementar sistema de Gestión del Conocimiento"/>
    <x v="6"/>
    <n v="4.4642857142857152E-4"/>
    <x v="11"/>
    <n v="0.1"/>
    <n v="0"/>
    <n v="0"/>
    <s v="Por Ejecutar"/>
    <n v="1"/>
    <n v="0.5"/>
    <n v="0.5"/>
    <m/>
    <m/>
    <m/>
    <m/>
    <m/>
    <m/>
    <m/>
  </r>
  <r>
    <n v="109"/>
    <s v="OE2;PR_10;ACT_51"/>
    <x v="2"/>
    <s v="Fortalecer las Tecnologías de la Información y las Telecomunicaciones."/>
    <x v="0"/>
    <n v="2"/>
    <s v="PAI"/>
    <x v="0"/>
    <s v="ACT_51"/>
    <s v="Implementar el Software de Almacén (Probable Interface con el SIIF)"/>
    <x v="6"/>
    <n v="4.4642857142857152E-4"/>
    <x v="0"/>
    <n v="0"/>
    <n v="0"/>
    <n v="0"/>
    <s v="Por Ejecutar"/>
    <n v="0"/>
    <n v="0"/>
    <n v="0"/>
    <n v="1"/>
    <n v="0.5"/>
    <n v="0.5"/>
    <m/>
    <n v="0.5"/>
    <s v="En Tramite"/>
    <n v="2.2321428571428576E-4"/>
  </r>
  <r>
    <n v="109"/>
    <s v="OE2;PR_10;ACT_51"/>
    <x v="2"/>
    <s v="Fortalecer las Tecnologías de la Información y las Telecomunicaciones."/>
    <x v="0"/>
    <n v="2"/>
    <s v="PAI"/>
    <x v="0"/>
    <s v="ACT_51"/>
    <s v="Implementar el Software de Almacén (Probable Interface con el SIIF)"/>
    <x v="6"/>
    <n v="4.4642857142857152E-4"/>
    <x v="1"/>
    <n v="0.1"/>
    <n v="0.1"/>
    <n v="1"/>
    <s v="Culminada"/>
    <n v="0.1"/>
    <n v="0.1"/>
    <n v="1"/>
    <m/>
    <m/>
    <m/>
    <m/>
    <m/>
    <m/>
    <m/>
  </r>
  <r>
    <n v="109"/>
    <s v="OE2;PR_10;ACT_51"/>
    <x v="2"/>
    <s v="Fortalecer las Tecnologías de la Información y las Telecomunicaciones."/>
    <x v="0"/>
    <n v="2"/>
    <s v="PAI"/>
    <x v="0"/>
    <s v="ACT_51"/>
    <s v="Implementar el Software de Almacén (Probable Interface con el SIIF)"/>
    <x v="6"/>
    <n v="4.4642857142857152E-4"/>
    <x v="2"/>
    <n v="0.15"/>
    <n v="0.15"/>
    <n v="1"/>
    <s v="Culminada"/>
    <n v="0.25"/>
    <n v="0.25"/>
    <n v="1"/>
    <m/>
    <m/>
    <m/>
    <m/>
    <m/>
    <m/>
    <m/>
  </r>
  <r>
    <n v="109"/>
    <s v="OE2;PR_10;ACT_51"/>
    <x v="2"/>
    <s v="Fortalecer las Tecnologías de la Información y las Telecomunicaciones."/>
    <x v="0"/>
    <n v="2"/>
    <s v="PAI"/>
    <x v="0"/>
    <s v="ACT_51"/>
    <s v="Implementar el Software de Almacén (Probable Interface con el SIIF)"/>
    <x v="6"/>
    <n v="4.4642857142857152E-4"/>
    <x v="3"/>
    <n v="0.05"/>
    <n v="0.05"/>
    <n v="1"/>
    <s v="Culminada"/>
    <n v="0.3"/>
    <n v="0.3"/>
    <n v="1"/>
    <m/>
    <m/>
    <m/>
    <m/>
    <m/>
    <m/>
    <m/>
  </r>
  <r>
    <n v="109"/>
    <s v="OE2;PR_10;ACT_51"/>
    <x v="2"/>
    <s v="Fortalecer las Tecnologías de la Información y las Telecomunicaciones."/>
    <x v="0"/>
    <n v="2"/>
    <s v="PAI"/>
    <x v="0"/>
    <s v="ACT_51"/>
    <s v="Implementar el Software de Almacén (Probable Interface con el SIIF)"/>
    <x v="6"/>
    <n v="4.4642857142857152E-4"/>
    <x v="4"/>
    <n v="0.1"/>
    <n v="0.1"/>
    <n v="1"/>
    <s v="Culminada"/>
    <n v="0.4"/>
    <n v="0.4"/>
    <n v="1"/>
    <m/>
    <m/>
    <m/>
    <m/>
    <m/>
    <m/>
    <m/>
  </r>
  <r>
    <n v="109"/>
    <s v="OE2;PR_10;ACT_51"/>
    <x v="2"/>
    <s v="Fortalecer las Tecnologías de la Información y las Telecomunicaciones."/>
    <x v="0"/>
    <n v="2"/>
    <s v="PAI"/>
    <x v="0"/>
    <s v="ACT_51"/>
    <s v="Implementar el Software de Almacén (Probable Interface con el SIIF)"/>
    <x v="6"/>
    <n v="4.4642857142857152E-4"/>
    <x v="5"/>
    <n v="0.1"/>
    <n v="0.1"/>
    <n v="1"/>
    <s v="Culminada"/>
    <n v="0.5"/>
    <n v="0.5"/>
    <n v="1"/>
    <m/>
    <m/>
    <m/>
    <m/>
    <m/>
    <m/>
    <m/>
  </r>
  <r>
    <n v="109"/>
    <s v="OE2;PR_10;ACT_51"/>
    <x v="2"/>
    <s v="Fortalecer las Tecnologías de la Información y las Telecomunicaciones."/>
    <x v="0"/>
    <n v="2"/>
    <s v="PAI"/>
    <x v="0"/>
    <s v="ACT_51"/>
    <s v="Implementar el Software de Almacén (Probable Interface con el SIIF)"/>
    <x v="6"/>
    <n v="4.4642857142857152E-4"/>
    <x v="6"/>
    <n v="0.05"/>
    <n v="0"/>
    <n v="0"/>
    <s v="Por Ejecutar"/>
    <n v="0.55000000000000004"/>
    <n v="0.5"/>
    <n v="0.90909090909090906"/>
    <m/>
    <m/>
    <m/>
    <m/>
    <m/>
    <m/>
    <m/>
  </r>
  <r>
    <n v="109"/>
    <s v="OE2;PR_10;ACT_51"/>
    <x v="2"/>
    <s v="Fortalecer las Tecnologías de la Información y las Telecomunicaciones."/>
    <x v="0"/>
    <n v="2"/>
    <s v="PAI"/>
    <x v="0"/>
    <s v="ACT_51"/>
    <s v="Implementar el Software de Almacén (Probable Interface con el SIIF)"/>
    <x v="6"/>
    <n v="4.4642857142857152E-4"/>
    <x v="7"/>
    <n v="0.1"/>
    <n v="0"/>
    <n v="0"/>
    <s v="Por Ejecutar"/>
    <n v="0.65"/>
    <n v="0.5"/>
    <n v="0.76923076923076916"/>
    <m/>
    <m/>
    <m/>
    <m/>
    <m/>
    <m/>
    <m/>
  </r>
  <r>
    <n v="109"/>
    <s v="OE2;PR_10;ACT_51"/>
    <x v="2"/>
    <s v="Fortalecer las Tecnologías de la Información y las Telecomunicaciones."/>
    <x v="0"/>
    <n v="2"/>
    <s v="PAI"/>
    <x v="0"/>
    <s v="ACT_51"/>
    <s v="Implementar el Software de Almacén (Probable Interface con el SIIF)"/>
    <x v="6"/>
    <n v="4.4642857142857152E-4"/>
    <x v="8"/>
    <n v="0.1"/>
    <n v="0"/>
    <n v="0"/>
    <s v="Por Ejecutar"/>
    <n v="0.75"/>
    <n v="0.5"/>
    <n v="0.66666666666666663"/>
    <m/>
    <m/>
    <m/>
    <m/>
    <m/>
    <m/>
    <m/>
  </r>
  <r>
    <n v="109"/>
    <s v="OE2;PR_10;ACT_51"/>
    <x v="2"/>
    <s v="Fortalecer las Tecnologías de la Información y las Telecomunicaciones."/>
    <x v="0"/>
    <n v="2"/>
    <s v="PAI"/>
    <x v="0"/>
    <s v="ACT_51"/>
    <s v="Implementar el Software de Almacén (Probable Interface con el SIIF)"/>
    <x v="6"/>
    <n v="4.4642857142857152E-4"/>
    <x v="9"/>
    <n v="0.05"/>
    <n v="0"/>
    <n v="0"/>
    <s v="Por Ejecutar"/>
    <n v="0.8"/>
    <n v="0.5"/>
    <n v="0.625"/>
    <m/>
    <m/>
    <m/>
    <m/>
    <m/>
    <m/>
    <m/>
  </r>
  <r>
    <n v="109"/>
    <s v="OE2;PR_10;ACT_51"/>
    <x v="2"/>
    <s v="Fortalecer las Tecnologías de la Información y las Telecomunicaciones."/>
    <x v="0"/>
    <n v="2"/>
    <s v="PAI"/>
    <x v="0"/>
    <s v="ACT_51"/>
    <s v="Implementar el Software de Almacén (Probable Interface con el SIIF)"/>
    <x v="6"/>
    <n v="4.4642857142857152E-4"/>
    <x v="10"/>
    <n v="0.1"/>
    <n v="0"/>
    <n v="0"/>
    <s v="Por Ejecutar"/>
    <n v="0.9"/>
    <n v="0.5"/>
    <n v="0.55555555555555558"/>
    <m/>
    <m/>
    <m/>
    <m/>
    <m/>
    <m/>
    <m/>
  </r>
  <r>
    <n v="109"/>
    <s v="OE2;PR_10;ACT_51"/>
    <x v="2"/>
    <s v="Fortalecer las Tecnologías de la Información y las Telecomunicaciones."/>
    <x v="0"/>
    <n v="2"/>
    <s v="PAI"/>
    <x v="0"/>
    <s v="ACT_51"/>
    <s v="Implementar el Software de Almacén (Probable Interface con el SIIF)"/>
    <x v="6"/>
    <n v="4.4642857142857152E-4"/>
    <x v="11"/>
    <n v="0.1"/>
    <n v="0"/>
    <n v="0"/>
    <s v="Por Ejecutar"/>
    <n v="1"/>
    <n v="0.5"/>
    <n v="0.5"/>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0"/>
    <n v="0"/>
    <n v="0"/>
    <n v="0"/>
    <s v="Por Ejecutar"/>
    <n v="0"/>
    <n v="0"/>
    <n v="0"/>
    <n v="1"/>
    <n v="0.5"/>
    <n v="0.5"/>
    <m/>
    <n v="0.5"/>
    <s v="En Tramite"/>
    <n v="2.2321428571428576E-4"/>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1"/>
    <n v="0"/>
    <n v="0"/>
    <n v="0"/>
    <s v="Por Ejecutar"/>
    <n v="0"/>
    <n v="0"/>
    <n v="0"/>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2"/>
    <n v="0.25"/>
    <n v="0.25"/>
    <n v="1"/>
    <s v="Culminada"/>
    <n v="0.25"/>
    <n v="0.25"/>
    <n v="1"/>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3"/>
    <n v="0.05"/>
    <n v="0.05"/>
    <n v="1"/>
    <s v="Culminada"/>
    <n v="0.3"/>
    <n v="0.3"/>
    <n v="1"/>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4"/>
    <n v="0.1"/>
    <n v="0.1"/>
    <n v="1"/>
    <s v="Culminada"/>
    <n v="0.4"/>
    <n v="0.4"/>
    <n v="1"/>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5"/>
    <n v="0.1"/>
    <n v="0.1"/>
    <n v="1"/>
    <s v="Culminada"/>
    <n v="0.5"/>
    <n v="0.5"/>
    <n v="1"/>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6"/>
    <n v="0.05"/>
    <n v="0"/>
    <n v="0"/>
    <s v="Por Ejecutar"/>
    <n v="0.55000000000000004"/>
    <n v="0.5"/>
    <n v="0.90909090909090906"/>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7"/>
    <n v="0.1"/>
    <n v="0"/>
    <n v="0"/>
    <s v="Por Ejecutar"/>
    <n v="0.65"/>
    <n v="0.5"/>
    <n v="0.76923076923076916"/>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8"/>
    <n v="0.1"/>
    <n v="0"/>
    <n v="0"/>
    <s v="Por Ejecutar"/>
    <n v="0.75"/>
    <n v="0.5"/>
    <n v="0.66666666666666663"/>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9"/>
    <n v="0.05"/>
    <n v="0"/>
    <n v="0"/>
    <s v="Por Ejecutar"/>
    <n v="0.8"/>
    <n v="0.5"/>
    <n v="0.625"/>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10"/>
    <n v="0.1"/>
    <n v="0"/>
    <n v="0"/>
    <s v="Por Ejecutar"/>
    <n v="0.9"/>
    <n v="0.5"/>
    <n v="0.55555555555555558"/>
    <m/>
    <m/>
    <m/>
    <m/>
    <m/>
    <m/>
    <m/>
  </r>
  <r>
    <n v="110"/>
    <s v="OE2;PR_10;ACT_52"/>
    <x v="2"/>
    <s v="Fortalecer las Tecnologías de la Información y las Telecomunicaciones."/>
    <x v="0"/>
    <n v="2"/>
    <s v="PAI"/>
    <x v="0"/>
    <s v="ACT_52"/>
    <s v="Implementar el sistema de notificación electrónica considerando dispositivos biométricos y que se alimenten simultáneamente  las bases de datos."/>
    <x v="6"/>
    <n v="4.4642857142857152E-4"/>
    <x v="11"/>
    <n v="0.1"/>
    <n v="0"/>
    <n v="0"/>
    <s v="Por Ejecutar"/>
    <n v="1"/>
    <n v="0.5"/>
    <n v="0.5"/>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0"/>
    <n v="0"/>
    <n v="0"/>
    <n v="0"/>
    <s v="Por Ejecutar"/>
    <n v="0"/>
    <n v="0"/>
    <n v="0"/>
    <n v="0.89999999999999991"/>
    <n v="0.20350000000000001"/>
    <n v="0.22611111111111115"/>
    <m/>
    <n v="0.77388888888888885"/>
    <s v="En Tramite"/>
    <n v="1.0094246031746036E-4"/>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1"/>
    <n v="0"/>
    <n v="0.03"/>
    <n v="0"/>
    <s v="Por Ejecutar"/>
    <n v="0"/>
    <n v="0.03"/>
    <n v="0"/>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2"/>
    <n v="0.05"/>
    <n v="0.01"/>
    <n v="0.19999999999999998"/>
    <s v="En Tramite"/>
    <n v="0.05"/>
    <n v="0.04"/>
    <n v="0.79999999999999993"/>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3"/>
    <n v="0.05"/>
    <n v="1.3299999999999999E-2"/>
    <n v="0.26599999999999996"/>
    <s v="En Tramite"/>
    <n v="0.1"/>
    <n v="5.33E-2"/>
    <n v="0.53299999999999992"/>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4"/>
    <n v="0.03"/>
    <n v="7.2999999999999995E-2"/>
    <n v="2.4333333333333331"/>
    <s v="Culminada"/>
    <n v="0.13"/>
    <n v="0.1263"/>
    <n v="0.97153846153846146"/>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5"/>
    <n v="0.05"/>
    <n v="7.7200000000000005E-2"/>
    <n v="1.544"/>
    <s v="Culminada"/>
    <n v="0.18"/>
    <n v="0.20350000000000001"/>
    <n v="1.1305555555555558"/>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6"/>
    <n v="0.02"/>
    <n v="0"/>
    <n v="0"/>
    <s v="Por Ejecutar"/>
    <n v="0.19999999999999998"/>
    <n v="0.20350000000000001"/>
    <n v="1.0175000000000001"/>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7"/>
    <n v="0.05"/>
    <n v="0"/>
    <n v="0"/>
    <s v="Por Ejecutar"/>
    <n v="0.25"/>
    <n v="0.20350000000000001"/>
    <n v="0.81400000000000006"/>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8"/>
    <n v="0.15"/>
    <n v="0"/>
    <n v="0"/>
    <s v="Por Ejecutar"/>
    <n v="0.4"/>
    <n v="0.20350000000000001"/>
    <n v="0.50875000000000004"/>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9"/>
    <n v="0.1"/>
    <n v="0"/>
    <n v="0"/>
    <s v="Por Ejecutar"/>
    <n v="0.5"/>
    <n v="0.20350000000000001"/>
    <n v="0.40700000000000003"/>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10"/>
    <n v="0.2"/>
    <n v="0"/>
    <n v="0"/>
    <s v="Por Ejecutar"/>
    <n v="0.7"/>
    <n v="0.20350000000000001"/>
    <n v="0.29071428571428576"/>
    <m/>
    <m/>
    <m/>
    <m/>
    <m/>
    <m/>
    <m/>
  </r>
  <r>
    <n v="111"/>
    <s v="OE2;PR_10;ACT_92"/>
    <x v="2"/>
    <s v="Fortalecer las Tecnologías de la Información y las Telecomunicaciones."/>
    <x v="0"/>
    <n v="4"/>
    <s v="PAI"/>
    <x v="3"/>
    <s v="ACT_92"/>
    <s v="Realizar seguimiento al proyecto de Mejoramiento de la Gestión y Capacidad Institucional para la Supervisión Integral a los vigilados a nivel nacional."/>
    <x v="5"/>
    <n v="4.4642857142857152E-4"/>
    <x v="11"/>
    <n v="0.2"/>
    <n v="0"/>
    <n v="0"/>
    <s v="Por Ejecutar"/>
    <n v="0.89999999999999991"/>
    <n v="0.20350000000000001"/>
    <n v="0.22611111111111115"/>
    <m/>
    <m/>
    <m/>
    <m/>
    <m/>
    <m/>
    <m/>
  </r>
  <r>
    <n v="112"/>
    <s v="OE1;PR_10;ACT_190"/>
    <x v="0"/>
    <s v="Fortalecer la Vigilancia."/>
    <x v="0"/>
    <n v="2"/>
    <s v="PAI"/>
    <x v="0"/>
    <s v="ACT_190"/>
    <s v="Implementar Modelo Integrado de Planeción y Gestión - Mipg en cada una de sus 7 dimensiones según corresponda"/>
    <x v="4"/>
    <n v="4.4642857142857152E-4"/>
    <x v="0"/>
    <n v="1"/>
    <n v="1"/>
    <n v="1"/>
    <s v="Culminada"/>
    <n v="1"/>
    <n v="1"/>
    <n v="1"/>
    <n v="5"/>
    <n v="5"/>
    <n v="1"/>
    <m/>
    <n v="0"/>
    <s v="Culminada"/>
    <n v="4.4642857142857152E-4"/>
  </r>
  <r>
    <n v="112"/>
    <s v="OE1;PR_10;ACT_190"/>
    <x v="0"/>
    <s v="Fortalecer la Vigilancia."/>
    <x v="0"/>
    <n v="2"/>
    <s v="PAI"/>
    <x v="0"/>
    <s v="ACT_190"/>
    <s v="Implementar Modelo Integrado de Planeción y Gestión - Mipg en cada una de sus 7 dimensiones según corresponda"/>
    <x v="4"/>
    <n v="4.4642857142857152E-4"/>
    <x v="1"/>
    <n v="1"/>
    <n v="1"/>
    <n v="1"/>
    <s v="Culminada"/>
    <n v="2"/>
    <n v="2"/>
    <n v="1"/>
    <m/>
    <m/>
    <m/>
    <m/>
    <m/>
    <m/>
    <m/>
  </r>
  <r>
    <n v="112"/>
    <s v="OE1;PR_10;ACT_190"/>
    <x v="0"/>
    <s v="Fortalecer la Vigilancia."/>
    <x v="0"/>
    <n v="2"/>
    <s v="PAI"/>
    <x v="0"/>
    <s v="ACT_190"/>
    <s v="Implementar Modelo Integrado de Planeción y Gestión - Mipg en cada una de sus 7 dimensiones según corresponda"/>
    <x v="4"/>
    <n v="4.4642857142857152E-4"/>
    <x v="2"/>
    <n v="1"/>
    <n v="1"/>
    <n v="1"/>
    <s v="Culminada"/>
    <n v="3"/>
    <n v="3"/>
    <n v="1"/>
    <m/>
    <m/>
    <m/>
    <m/>
    <m/>
    <m/>
    <m/>
  </r>
  <r>
    <n v="112"/>
    <s v="OE1;PR_10;ACT_190"/>
    <x v="0"/>
    <s v="Fortalecer la Vigilancia."/>
    <x v="0"/>
    <n v="2"/>
    <s v="PAI"/>
    <x v="0"/>
    <s v="ACT_190"/>
    <s v="Implementar Modelo Integrado de Planeción y Gestión - Mipg en cada una de sus 7 dimensiones según corresponda"/>
    <x v="4"/>
    <n v="4.4642857142857152E-4"/>
    <x v="3"/>
    <n v="1"/>
    <n v="1"/>
    <n v="1"/>
    <s v="Culminada"/>
    <n v="4"/>
    <n v="4"/>
    <n v="1"/>
    <m/>
    <m/>
    <m/>
    <m/>
    <m/>
    <m/>
    <m/>
  </r>
  <r>
    <n v="112"/>
    <s v="OE1;PR_10;ACT_190"/>
    <x v="0"/>
    <s v="Fortalecer la Vigilancia."/>
    <x v="0"/>
    <n v="2"/>
    <s v="PAI"/>
    <x v="0"/>
    <s v="ACT_190"/>
    <s v="Implementar Modelo Integrado de Planeción y Gestión - Mipg en cada una de sus 7 dimensiones según corresponda"/>
    <x v="4"/>
    <n v="4.4642857142857152E-4"/>
    <x v="4"/>
    <n v="0"/>
    <n v="0"/>
    <n v="0"/>
    <s v="Por Ejecutar"/>
    <n v="4"/>
    <n v="4"/>
    <n v="1"/>
    <m/>
    <m/>
    <m/>
    <m/>
    <m/>
    <m/>
    <m/>
  </r>
  <r>
    <n v="112"/>
    <s v="OE1;PR_10;ACT_190"/>
    <x v="0"/>
    <s v="Fortalecer la Vigilancia."/>
    <x v="0"/>
    <n v="2"/>
    <s v="PAI"/>
    <x v="0"/>
    <s v="ACT_190"/>
    <s v="Implementar Modelo Integrado de Planeción y Gestión - Mipg en cada una de sus 7 dimensiones según corresponda"/>
    <x v="4"/>
    <n v="4.4642857142857152E-4"/>
    <x v="5"/>
    <n v="1"/>
    <n v="1"/>
    <n v="1"/>
    <s v="Culminada"/>
    <n v="5"/>
    <n v="5"/>
    <n v="1"/>
    <m/>
    <m/>
    <m/>
    <m/>
    <m/>
    <m/>
    <m/>
  </r>
  <r>
    <n v="112"/>
    <s v="OE1;PR_10;ACT_190"/>
    <x v="0"/>
    <s v="Fortalecer la Vigilancia."/>
    <x v="0"/>
    <n v="2"/>
    <s v="PAI"/>
    <x v="0"/>
    <s v="ACT_190"/>
    <s v="Implementar Modelo Integrado de Planeción y Gestión - Mipg en cada una de sus 7 dimensiones según corresponda"/>
    <x v="4"/>
    <n v="4.4642857142857152E-4"/>
    <x v="6"/>
    <n v="0"/>
    <n v="0"/>
    <n v="0"/>
    <s v="Por Ejecutar"/>
    <n v="5"/>
    <n v="5"/>
    <n v="1"/>
    <m/>
    <m/>
    <m/>
    <m/>
    <m/>
    <m/>
    <m/>
  </r>
  <r>
    <n v="112"/>
    <s v="OE1;PR_10;ACT_190"/>
    <x v="0"/>
    <s v="Fortalecer la Vigilancia."/>
    <x v="0"/>
    <n v="2"/>
    <s v="PAI"/>
    <x v="0"/>
    <s v="ACT_190"/>
    <s v="Implementar Modelo Integrado de Planeción y Gestión - Mipg en cada una de sus 7 dimensiones según corresponda"/>
    <x v="4"/>
    <n v="4.4642857142857152E-4"/>
    <x v="7"/>
    <n v="0"/>
    <n v="0"/>
    <n v="0"/>
    <s v="Por Ejecutar"/>
    <n v="5"/>
    <n v="5"/>
    <n v="1"/>
    <m/>
    <m/>
    <m/>
    <m/>
    <m/>
    <m/>
    <m/>
  </r>
  <r>
    <n v="112"/>
    <s v="OE1;PR_10;ACT_190"/>
    <x v="0"/>
    <s v="Fortalecer la Vigilancia."/>
    <x v="0"/>
    <n v="2"/>
    <s v="PAI"/>
    <x v="0"/>
    <s v="ACT_190"/>
    <s v="Implementar Modelo Integrado de Planeción y Gestión - Mipg en cada una de sus 7 dimensiones según corresponda"/>
    <x v="4"/>
    <n v="4.4642857142857152E-4"/>
    <x v="8"/>
    <n v="0"/>
    <n v="0"/>
    <n v="0"/>
    <s v="Por Ejecutar"/>
    <n v="5"/>
    <n v="5"/>
    <n v="1"/>
    <m/>
    <m/>
    <m/>
    <m/>
    <m/>
    <m/>
    <m/>
  </r>
  <r>
    <n v="112"/>
    <s v="OE1;PR_10;ACT_190"/>
    <x v="0"/>
    <s v="Fortalecer la Vigilancia."/>
    <x v="0"/>
    <n v="2"/>
    <s v="PAI"/>
    <x v="0"/>
    <s v="ACT_190"/>
    <s v="Implementar Modelo Integrado de Planeción y Gestión - Mipg en cada una de sus 7 dimensiones según corresponda"/>
    <x v="4"/>
    <n v="4.4642857142857152E-4"/>
    <x v="9"/>
    <n v="0"/>
    <n v="0"/>
    <n v="0"/>
    <s v="Por Ejecutar"/>
    <n v="5"/>
    <n v="5"/>
    <n v="1"/>
    <m/>
    <m/>
    <m/>
    <m/>
    <m/>
    <m/>
    <m/>
  </r>
  <r>
    <n v="112"/>
    <s v="OE1;PR_10;ACT_190"/>
    <x v="0"/>
    <s v="Fortalecer la Vigilancia."/>
    <x v="0"/>
    <n v="2"/>
    <s v="PAI"/>
    <x v="0"/>
    <s v="ACT_190"/>
    <s v="Implementar Modelo Integrado de Planeción y Gestión - Mipg en cada una de sus 7 dimensiones según corresponda"/>
    <x v="4"/>
    <n v="4.4642857142857152E-4"/>
    <x v="10"/>
    <n v="0"/>
    <n v="0"/>
    <n v="0"/>
    <s v="Por Ejecutar"/>
    <n v="5"/>
    <n v="5"/>
    <n v="1"/>
    <m/>
    <m/>
    <m/>
    <m/>
    <m/>
    <m/>
    <m/>
  </r>
  <r>
    <n v="112"/>
    <s v="OE1;PR_10;ACT_190"/>
    <x v="0"/>
    <s v="Fortalecer la Vigilancia."/>
    <x v="0"/>
    <n v="2"/>
    <s v="PAI"/>
    <x v="0"/>
    <s v="ACT_190"/>
    <s v="Implementar Modelo Integrado de Planeción y Gestión - Mipg en cada una de sus 7 dimensiones según corresponda"/>
    <x v="4"/>
    <n v="4.4642857142857152E-4"/>
    <x v="11"/>
    <n v="0"/>
    <n v="0"/>
    <n v="0"/>
    <s v="Por Ejecutar"/>
    <n v="5"/>
    <n v="5"/>
    <n v="1"/>
    <m/>
    <m/>
    <m/>
    <m/>
    <m/>
    <m/>
    <m/>
  </r>
  <r>
    <n v="113"/>
    <s v="OE1;PR_10;ACT_164"/>
    <x v="0"/>
    <s v="Fortalecer la Vigilancia."/>
    <x v="0"/>
    <n v="2"/>
    <s v="PAI"/>
    <x v="0"/>
    <s v="ACT_164"/>
    <s v="Estructurar y presentar para aprobación del Comité Insitucional de Gestión y Desempeño el Sistema Integrado de Conservación SIC."/>
    <x v="4"/>
    <n v="4.4642857142857152E-4"/>
    <x v="0"/>
    <n v="0.1"/>
    <n v="0.1"/>
    <n v="1"/>
    <s v="Culminada"/>
    <n v="0.1"/>
    <n v="0.1"/>
    <n v="1"/>
    <n v="0.99999999999999989"/>
    <n v="0.5"/>
    <n v="0.5"/>
    <m/>
    <n v="0.5"/>
    <s v="En Tramite"/>
    <n v="2.2321428571428576E-4"/>
  </r>
  <r>
    <n v="113"/>
    <s v="OE1;PR_10;ACT_164"/>
    <x v="0"/>
    <s v="Fortalecer la Vigilancia."/>
    <x v="0"/>
    <n v="2"/>
    <s v="PAI"/>
    <x v="0"/>
    <s v="ACT_164"/>
    <s v="Estructurar y presentar para aprobación del Comité Insitucional de Gestión y Desempeño el Sistema Integrado de Conservación SIC."/>
    <x v="4"/>
    <n v="4.4642857142857152E-4"/>
    <x v="1"/>
    <n v="0.1"/>
    <n v="0.1"/>
    <n v="1"/>
    <s v="Culminada"/>
    <n v="0.2"/>
    <n v="0.2"/>
    <n v="1"/>
    <m/>
    <m/>
    <m/>
    <m/>
    <m/>
    <m/>
    <m/>
  </r>
  <r>
    <n v="113"/>
    <s v="OE1;PR_10;ACT_164"/>
    <x v="0"/>
    <s v="Fortalecer la Vigilancia."/>
    <x v="0"/>
    <n v="2"/>
    <s v="PAI"/>
    <x v="0"/>
    <s v="ACT_164"/>
    <s v="Estructurar y presentar para aprobación del Comité Insitucional de Gestión y Desempeño el Sistema Integrado de Conservación SIC."/>
    <x v="4"/>
    <n v="4.4642857142857152E-4"/>
    <x v="2"/>
    <n v="0.2"/>
    <n v="0.2"/>
    <n v="1"/>
    <s v="Culminada"/>
    <n v="0.4"/>
    <n v="0.4"/>
    <n v="1"/>
    <m/>
    <m/>
    <m/>
    <m/>
    <m/>
    <m/>
    <m/>
  </r>
  <r>
    <n v="113"/>
    <s v="OE1;PR_10;ACT_164"/>
    <x v="0"/>
    <s v="Fortalecer la Vigilancia."/>
    <x v="0"/>
    <n v="2"/>
    <s v="PAI"/>
    <x v="0"/>
    <s v="ACT_164"/>
    <s v="Estructurar y presentar para aprobación del Comité Insitucional de Gestión y Desempeño el Sistema Integrado de Conservación SIC."/>
    <x v="4"/>
    <n v="4.4642857142857152E-4"/>
    <x v="3"/>
    <n v="0.1"/>
    <n v="0.1"/>
    <n v="1"/>
    <s v="Culminada"/>
    <n v="0.5"/>
    <n v="0.5"/>
    <n v="1"/>
    <m/>
    <m/>
    <m/>
    <m/>
    <m/>
    <m/>
    <m/>
  </r>
  <r>
    <n v="113"/>
    <s v="OE1;PR_10;ACT_164"/>
    <x v="0"/>
    <s v="Fortalecer la Vigilancia."/>
    <x v="0"/>
    <n v="2"/>
    <s v="PAI"/>
    <x v="0"/>
    <s v="ACT_164"/>
    <s v="Estructurar y presentar para aprobación del Comité Insitucional de Gestión y Desempeño el Sistema Integrado de Conservación SIC."/>
    <x v="4"/>
    <n v="4.4642857142857152E-4"/>
    <x v="4"/>
    <n v="0.1"/>
    <n v="0"/>
    <n v="0"/>
    <s v="Por Ejecutar"/>
    <n v="0.6"/>
    <n v="0.5"/>
    <n v="0.83333333333333337"/>
    <m/>
    <m/>
    <m/>
    <m/>
    <m/>
    <m/>
    <m/>
  </r>
  <r>
    <n v="113"/>
    <s v="OE1;PR_10;ACT_164"/>
    <x v="0"/>
    <s v="Fortalecer la Vigilancia."/>
    <x v="0"/>
    <n v="2"/>
    <s v="PAI"/>
    <x v="0"/>
    <s v="ACT_164"/>
    <s v="Estructurar y presentar para aprobación del Comité Insitucional de Gestión y Desempeño el Sistema Integrado de Conservación SIC."/>
    <x v="4"/>
    <n v="4.4642857142857152E-4"/>
    <x v="5"/>
    <n v="0.1"/>
    <n v="0"/>
    <n v="0"/>
    <s v="Por Ejecutar"/>
    <n v="0.7"/>
    <n v="0.5"/>
    <n v="0.7142857142857143"/>
    <m/>
    <m/>
    <m/>
    <m/>
    <m/>
    <m/>
    <m/>
  </r>
  <r>
    <n v="113"/>
    <s v="OE1;PR_10;ACT_164"/>
    <x v="0"/>
    <s v="Fortalecer la Vigilancia."/>
    <x v="0"/>
    <n v="2"/>
    <s v="PAI"/>
    <x v="0"/>
    <s v="ACT_164"/>
    <s v="Estructurar y presentar para aprobación del Comité Insitucional de Gestión y Desempeño el Sistema Integrado de Conservación SIC."/>
    <x v="4"/>
    <n v="4.4642857142857152E-4"/>
    <x v="6"/>
    <n v="0.1"/>
    <n v="0"/>
    <n v="0"/>
    <s v="Por Ejecutar"/>
    <n v="0.79999999999999993"/>
    <n v="0.5"/>
    <n v="0.625"/>
    <m/>
    <m/>
    <m/>
    <m/>
    <m/>
    <m/>
    <m/>
  </r>
  <r>
    <n v="113"/>
    <s v="OE1;PR_10;ACT_164"/>
    <x v="0"/>
    <s v="Fortalecer la Vigilancia."/>
    <x v="0"/>
    <n v="2"/>
    <s v="PAI"/>
    <x v="0"/>
    <s v="ACT_164"/>
    <s v="Estructurar y presentar para aprobación del Comité Insitucional de Gestión y Desempeño el Sistema Integrado de Conservación SIC."/>
    <x v="4"/>
    <n v="4.4642857142857152E-4"/>
    <x v="7"/>
    <n v="0.1"/>
    <n v="0"/>
    <n v="0"/>
    <s v="Por Ejecutar"/>
    <n v="0.89999999999999991"/>
    <n v="0.5"/>
    <n v="0.55555555555555558"/>
    <m/>
    <m/>
    <m/>
    <m/>
    <m/>
    <m/>
    <m/>
  </r>
  <r>
    <n v="113"/>
    <s v="OE1;PR_10;ACT_164"/>
    <x v="0"/>
    <s v="Fortalecer la Vigilancia."/>
    <x v="0"/>
    <n v="2"/>
    <s v="PAI"/>
    <x v="0"/>
    <s v="ACT_164"/>
    <s v="Estructurar y presentar para aprobación del Comité Insitucional de Gestión y Desempeño el Sistema Integrado de Conservación SIC."/>
    <x v="4"/>
    <n v="4.4642857142857152E-4"/>
    <x v="8"/>
    <n v="0.1"/>
    <n v="0"/>
    <n v="0"/>
    <s v="Por Ejecutar"/>
    <n v="0.99999999999999989"/>
    <n v="0.5"/>
    <n v="0.5"/>
    <m/>
    <m/>
    <m/>
    <m/>
    <m/>
    <m/>
    <m/>
  </r>
  <r>
    <n v="113"/>
    <s v="OE1;PR_10;ACT_164"/>
    <x v="0"/>
    <s v="Fortalecer la Vigilancia."/>
    <x v="0"/>
    <n v="2"/>
    <s v="PAI"/>
    <x v="0"/>
    <s v="ACT_164"/>
    <s v="Estructurar y presentar para aprobación del Comité Insitucional de Gestión y Desempeño el Sistema Integrado de Conservación SIC."/>
    <x v="4"/>
    <n v="4.4642857142857152E-4"/>
    <x v="9"/>
    <n v="0"/>
    <n v="0"/>
    <n v="0"/>
    <s v="Por Ejecutar"/>
    <n v="0.99999999999999989"/>
    <n v="0.5"/>
    <n v="0.5"/>
    <m/>
    <m/>
    <m/>
    <m/>
    <m/>
    <m/>
    <m/>
  </r>
  <r>
    <n v="113"/>
    <s v="OE1;PR_10;ACT_164"/>
    <x v="0"/>
    <s v="Fortalecer la Vigilancia."/>
    <x v="0"/>
    <n v="2"/>
    <s v="PAI"/>
    <x v="0"/>
    <s v="ACT_164"/>
    <s v="Estructurar y presentar para aprobación del Comité Insitucional de Gestión y Desempeño el Sistema Integrado de Conservación SIC."/>
    <x v="4"/>
    <n v="4.4642857142857152E-4"/>
    <x v="10"/>
    <n v="0"/>
    <n v="0"/>
    <n v="0"/>
    <s v="Por Ejecutar"/>
    <n v="0.99999999999999989"/>
    <n v="0.5"/>
    <n v="0.5"/>
    <m/>
    <m/>
    <m/>
    <m/>
    <m/>
    <m/>
    <m/>
  </r>
  <r>
    <n v="113"/>
    <s v="OE1;PR_10;ACT_164"/>
    <x v="0"/>
    <s v="Fortalecer la Vigilancia."/>
    <x v="0"/>
    <n v="2"/>
    <s v="PAI"/>
    <x v="0"/>
    <s v="ACT_164"/>
    <s v="Estructurar y presentar para aprobación del Comité Insitucional de Gestión y Desempeño el Sistema Integrado de Conservación SIC."/>
    <x v="4"/>
    <n v="4.4642857142857152E-4"/>
    <x v="11"/>
    <n v="0"/>
    <n v="0"/>
    <n v="0"/>
    <s v="Por Ejecutar"/>
    <n v="0.99999999999999989"/>
    <n v="0.5"/>
    <n v="0.5"/>
    <m/>
    <m/>
    <m/>
    <m/>
    <m/>
    <m/>
    <m/>
  </r>
  <r>
    <n v="114"/>
    <s v="OE1;PR_10;ACT_165"/>
    <x v="0"/>
    <s v="Fortalecer la Vigilancia."/>
    <x v="0"/>
    <n v="2"/>
    <s v="PAI"/>
    <x v="0"/>
    <s v="ACT_165"/>
    <s v="Realizar jornadas de sensibilización sobre la importancia del proceso de gestión documental a las dependencias de la Entidad"/>
    <x v="4"/>
    <n v="4.4642857142857152E-4"/>
    <x v="0"/>
    <n v="1"/>
    <n v="1"/>
    <n v="1"/>
    <s v="Culminada"/>
    <n v="1"/>
    <n v="1"/>
    <n v="1"/>
    <n v="3"/>
    <n v="1"/>
    <n v="0.33333333333333331"/>
    <m/>
    <n v="0.66666666666666674"/>
    <s v="En Tramite"/>
    <n v="1.4880952380952382E-4"/>
  </r>
  <r>
    <n v="114"/>
    <s v="OE1;PR_10;ACT_165"/>
    <x v="0"/>
    <s v="Fortalecer la Vigilancia."/>
    <x v="0"/>
    <n v="2"/>
    <s v="PAI"/>
    <x v="0"/>
    <s v="ACT_165"/>
    <s v="Realizar jornadas de sensibilización sobre la importancia del proceso de gestión documental a las dependencias de la Entidad"/>
    <x v="4"/>
    <n v="4.4642857142857152E-4"/>
    <x v="1"/>
    <n v="0"/>
    <n v="0"/>
    <n v="0"/>
    <s v="Por Ejecutar"/>
    <n v="1"/>
    <n v="1"/>
    <n v="1"/>
    <m/>
    <m/>
    <m/>
    <m/>
    <m/>
    <m/>
    <m/>
  </r>
  <r>
    <n v="114"/>
    <s v="OE1;PR_10;ACT_165"/>
    <x v="0"/>
    <s v="Fortalecer la Vigilancia."/>
    <x v="0"/>
    <n v="2"/>
    <s v="PAI"/>
    <x v="0"/>
    <s v="ACT_165"/>
    <s v="Realizar jornadas de sensibilización sobre la importancia del proceso de gestión documental a las dependencias de la Entidad"/>
    <x v="4"/>
    <n v="4.4642857142857152E-4"/>
    <x v="2"/>
    <n v="0"/>
    <n v="0"/>
    <n v="0"/>
    <s v="Por Ejecutar"/>
    <n v="1"/>
    <n v="1"/>
    <n v="1"/>
    <m/>
    <m/>
    <m/>
    <m/>
    <m/>
    <m/>
    <m/>
  </r>
  <r>
    <n v="114"/>
    <s v="OE1;PR_10;ACT_165"/>
    <x v="0"/>
    <s v="Fortalecer la Vigilancia."/>
    <x v="0"/>
    <n v="2"/>
    <s v="PAI"/>
    <x v="0"/>
    <s v="ACT_165"/>
    <s v="Realizar jornadas de sensibilización sobre la importancia del proceso de gestión documental a las dependencias de la Entidad"/>
    <x v="4"/>
    <n v="4.4642857142857152E-4"/>
    <x v="3"/>
    <n v="0"/>
    <n v="0"/>
    <n v="0"/>
    <s v="Por Ejecutar"/>
    <n v="1"/>
    <n v="1"/>
    <n v="1"/>
    <m/>
    <m/>
    <m/>
    <m/>
    <m/>
    <m/>
    <m/>
  </r>
  <r>
    <n v="114"/>
    <s v="OE1;PR_10;ACT_165"/>
    <x v="0"/>
    <s v="Fortalecer la Vigilancia."/>
    <x v="0"/>
    <n v="2"/>
    <s v="PAI"/>
    <x v="0"/>
    <s v="ACT_165"/>
    <s v="Realizar jornadas de sensibilización sobre la importancia del proceso de gestión documental a las dependencias de la Entidad"/>
    <x v="4"/>
    <n v="4.4642857142857152E-4"/>
    <x v="4"/>
    <n v="0"/>
    <n v="0"/>
    <n v="0"/>
    <s v="Por Ejecutar"/>
    <n v="1"/>
    <n v="1"/>
    <n v="1"/>
    <m/>
    <m/>
    <m/>
    <m/>
    <m/>
    <m/>
    <m/>
  </r>
  <r>
    <n v="114"/>
    <s v="OE1;PR_10;ACT_165"/>
    <x v="0"/>
    <s v="Fortalecer la Vigilancia."/>
    <x v="0"/>
    <n v="2"/>
    <s v="PAI"/>
    <x v="0"/>
    <s v="ACT_165"/>
    <s v="Realizar jornadas de sensibilización sobre la importancia del proceso de gestión documental a las dependencias de la Entidad"/>
    <x v="4"/>
    <n v="4.4642857142857152E-4"/>
    <x v="5"/>
    <n v="1"/>
    <n v="0"/>
    <n v="0"/>
    <s v="Por Ejecutar"/>
    <n v="2"/>
    <n v="1"/>
    <n v="0.5"/>
    <m/>
    <m/>
    <m/>
    <m/>
    <m/>
    <m/>
    <m/>
  </r>
  <r>
    <n v="114"/>
    <s v="OE1;PR_10;ACT_165"/>
    <x v="0"/>
    <s v="Fortalecer la Vigilancia."/>
    <x v="0"/>
    <n v="2"/>
    <s v="PAI"/>
    <x v="0"/>
    <s v="ACT_165"/>
    <s v="Realizar jornadas de sensibilización sobre la importancia del proceso de gestión documental a las dependencias de la Entidad"/>
    <x v="4"/>
    <n v="4.4642857142857152E-4"/>
    <x v="6"/>
    <n v="0"/>
    <n v="0"/>
    <n v="0"/>
    <s v="Por Ejecutar"/>
    <n v="2"/>
    <n v="1"/>
    <n v="0.5"/>
    <m/>
    <m/>
    <m/>
    <m/>
    <m/>
    <m/>
    <m/>
  </r>
  <r>
    <n v="114"/>
    <s v="OE1;PR_10;ACT_165"/>
    <x v="0"/>
    <s v="Fortalecer la Vigilancia."/>
    <x v="0"/>
    <n v="2"/>
    <s v="PAI"/>
    <x v="0"/>
    <s v="ACT_165"/>
    <s v="Realizar jornadas de sensibilización sobre la importancia del proceso de gestión documental a las dependencias de la Entidad"/>
    <x v="4"/>
    <n v="4.4642857142857152E-4"/>
    <x v="7"/>
    <n v="0"/>
    <n v="0"/>
    <n v="0"/>
    <s v="Por Ejecutar"/>
    <n v="2"/>
    <n v="1"/>
    <n v="0.5"/>
    <m/>
    <m/>
    <m/>
    <m/>
    <m/>
    <m/>
    <m/>
  </r>
  <r>
    <n v="114"/>
    <s v="OE1;PR_10;ACT_165"/>
    <x v="0"/>
    <s v="Fortalecer la Vigilancia."/>
    <x v="0"/>
    <n v="2"/>
    <s v="PAI"/>
    <x v="0"/>
    <s v="ACT_165"/>
    <s v="Realizar jornadas de sensibilización sobre la importancia del proceso de gestión documental a las dependencias de la Entidad"/>
    <x v="4"/>
    <n v="4.4642857142857152E-4"/>
    <x v="8"/>
    <n v="0"/>
    <n v="0"/>
    <n v="0"/>
    <s v="Por Ejecutar"/>
    <n v="2"/>
    <n v="1"/>
    <n v="0.5"/>
    <m/>
    <m/>
    <m/>
    <m/>
    <m/>
    <m/>
    <m/>
  </r>
  <r>
    <n v="114"/>
    <s v="OE1;PR_10;ACT_165"/>
    <x v="0"/>
    <s v="Fortalecer la Vigilancia."/>
    <x v="0"/>
    <n v="2"/>
    <s v="PAI"/>
    <x v="0"/>
    <s v="ACT_165"/>
    <s v="Realizar jornadas de sensibilización sobre la importancia del proceso de gestión documental a las dependencias de la Entidad"/>
    <x v="4"/>
    <n v="4.4642857142857152E-4"/>
    <x v="9"/>
    <n v="0"/>
    <n v="0"/>
    <n v="0"/>
    <s v="Por Ejecutar"/>
    <n v="2"/>
    <n v="1"/>
    <n v="0.5"/>
    <m/>
    <m/>
    <m/>
    <m/>
    <m/>
    <m/>
    <m/>
  </r>
  <r>
    <n v="114"/>
    <s v="OE1;PR_10;ACT_165"/>
    <x v="0"/>
    <s v="Fortalecer la Vigilancia."/>
    <x v="0"/>
    <n v="2"/>
    <s v="PAI"/>
    <x v="0"/>
    <s v="ACT_165"/>
    <s v="Realizar jornadas de sensibilización sobre la importancia del proceso de gestión documental a las dependencias de la Entidad"/>
    <x v="4"/>
    <n v="4.4642857142857152E-4"/>
    <x v="10"/>
    <n v="0"/>
    <n v="0"/>
    <n v="0"/>
    <s v="Por Ejecutar"/>
    <n v="2"/>
    <n v="1"/>
    <n v="0.5"/>
    <m/>
    <m/>
    <m/>
    <m/>
    <m/>
    <m/>
    <m/>
  </r>
  <r>
    <n v="114"/>
    <s v="OE1;PR_10;ACT_165"/>
    <x v="0"/>
    <s v="Fortalecer la Vigilancia."/>
    <x v="0"/>
    <n v="2"/>
    <s v="PAI"/>
    <x v="0"/>
    <s v="ACT_165"/>
    <s v="Realizar jornadas de sensibilización sobre la importancia del proceso de gestión documental a las dependencias de la Entidad"/>
    <x v="4"/>
    <n v="4.4642857142857152E-4"/>
    <x v="11"/>
    <n v="1"/>
    <n v="0"/>
    <n v="0"/>
    <s v="Por Ejecutar"/>
    <n v="3"/>
    <n v="1"/>
    <n v="0.33333333333333331"/>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0"/>
    <n v="0.2"/>
    <n v="0.2"/>
    <n v="1"/>
    <s v="Culminada"/>
    <n v="0.2"/>
    <n v="0.2"/>
    <n v="1"/>
    <n v="1"/>
    <n v="0.8"/>
    <n v="0.8"/>
    <m/>
    <n v="0.19999999999999996"/>
    <s v="En Seguimiento"/>
    <n v="3.5714285714285725E-4"/>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1"/>
    <n v="0.2"/>
    <n v="0.2"/>
    <n v="1"/>
    <s v="Culminada"/>
    <n v="0.4"/>
    <n v="0.4"/>
    <n v="1"/>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2"/>
    <n v="0.2"/>
    <n v="0.2"/>
    <n v="1"/>
    <s v="Culminada"/>
    <n v="0.60000000000000009"/>
    <n v="0.60000000000000009"/>
    <n v="1"/>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3"/>
    <n v="0.1"/>
    <n v="0.1"/>
    <n v="1"/>
    <s v="Culminada"/>
    <n v="0.70000000000000007"/>
    <n v="0.70000000000000007"/>
    <n v="1"/>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4"/>
    <n v="0.1"/>
    <n v="0"/>
    <n v="0"/>
    <s v="Por Ejecutar"/>
    <n v="0.8"/>
    <n v="0.70000000000000007"/>
    <n v="0.875"/>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5"/>
    <n v="0.2"/>
    <n v="0.1"/>
    <n v="0.5"/>
    <s v="En Tramite"/>
    <n v="1"/>
    <n v="0.8"/>
    <n v="0.8"/>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6"/>
    <n v="0"/>
    <n v="0"/>
    <n v="0"/>
    <s v="Por Ejecutar"/>
    <n v="1"/>
    <n v="0.8"/>
    <n v="0.8"/>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7"/>
    <n v="0"/>
    <n v="0"/>
    <n v="0"/>
    <s v="Por Ejecutar"/>
    <n v="1"/>
    <n v="0.8"/>
    <n v="0.8"/>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8"/>
    <n v="0"/>
    <n v="0"/>
    <n v="0"/>
    <s v="Por Ejecutar"/>
    <n v="1"/>
    <n v="0.8"/>
    <n v="0.8"/>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9"/>
    <n v="0"/>
    <n v="0"/>
    <n v="0"/>
    <s v="Por Ejecutar"/>
    <n v="1"/>
    <n v="0.8"/>
    <n v="0.8"/>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10"/>
    <n v="0"/>
    <n v="0"/>
    <n v="0"/>
    <s v="Por Ejecutar"/>
    <n v="1"/>
    <n v="0.8"/>
    <n v="0.8"/>
    <m/>
    <m/>
    <m/>
    <m/>
    <m/>
    <m/>
    <m/>
  </r>
  <r>
    <n v="115"/>
    <s v="OE1;PR_10;ACT_166"/>
    <x v="0"/>
    <s v="Fortalecer la Vigilancia."/>
    <x v="0"/>
    <n v="3"/>
    <s v="PAI"/>
    <x v="10"/>
    <s v="ACT_166"/>
    <s v="Estructurar y presentar para aprobación del Comité Insitucional de Gestión y Desempeño el Plan Institucional de Archivos Pinar, el cual se debe publicar en la Pag Web."/>
    <x v="4"/>
    <n v="4.4642857142857152E-4"/>
    <x v="11"/>
    <n v="0"/>
    <n v="0"/>
    <n v="0"/>
    <s v="Por Ejecutar"/>
    <n v="1"/>
    <n v="0.8"/>
    <n v="0.8"/>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0"/>
    <n v="1"/>
    <n v="1"/>
    <n v="1"/>
    <s v="Culminada"/>
    <n v="1"/>
    <n v="1"/>
    <n v="1"/>
    <n v="12"/>
    <n v="10"/>
    <n v="0.83333333333333337"/>
    <m/>
    <n v="0.16666666666666663"/>
    <s v="En Seguimiento"/>
    <n v="3.7202380952380961E-4"/>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1"/>
    <n v="1"/>
    <n v="1"/>
    <n v="1"/>
    <s v="Culminada"/>
    <n v="2"/>
    <n v="2"/>
    <n v="1"/>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2"/>
    <n v="1"/>
    <n v="2"/>
    <n v="2"/>
    <s v="Culminada"/>
    <n v="3"/>
    <n v="4"/>
    <n v="1.3333333333333333"/>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3"/>
    <n v="1"/>
    <n v="3"/>
    <n v="3"/>
    <s v="Culminada"/>
    <n v="4"/>
    <n v="7"/>
    <n v="1.75"/>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4"/>
    <n v="1"/>
    <n v="0"/>
    <n v="0"/>
    <s v="Por Ejecutar"/>
    <n v="5"/>
    <n v="7"/>
    <n v="1.4"/>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5"/>
    <n v="1"/>
    <n v="3"/>
    <n v="3"/>
    <s v="Culminada"/>
    <n v="6"/>
    <n v="10"/>
    <n v="1.6666666666666667"/>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6"/>
    <n v="1"/>
    <n v="0"/>
    <n v="0"/>
    <s v="Por Ejecutar"/>
    <n v="7"/>
    <n v="10"/>
    <n v="1.4285714285714286"/>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7"/>
    <n v="1"/>
    <n v="0"/>
    <n v="0"/>
    <s v="Por Ejecutar"/>
    <n v="8"/>
    <n v="10"/>
    <n v="1.25"/>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8"/>
    <n v="1"/>
    <n v="0"/>
    <n v="0"/>
    <s v="Por Ejecutar"/>
    <n v="9"/>
    <n v="10"/>
    <n v="1.1111111111111112"/>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9"/>
    <n v="1"/>
    <n v="0"/>
    <n v="0"/>
    <s v="Por Ejecutar"/>
    <n v="10"/>
    <n v="10"/>
    <n v="1"/>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10"/>
    <n v="1"/>
    <n v="0"/>
    <n v="0"/>
    <s v="Por Ejecutar"/>
    <n v="11"/>
    <n v="10"/>
    <n v="0.90909090909090906"/>
    <m/>
    <m/>
    <m/>
    <m/>
    <m/>
    <m/>
    <m/>
  </r>
  <r>
    <n v="116"/>
    <s v="OE1;PR_10;ACT_167"/>
    <x v="0"/>
    <s v="Fortalecer la Vigilancia."/>
    <x v="0"/>
    <n v="2"/>
    <s v="PAI"/>
    <x v="0"/>
    <s v="ACT_167"/>
    <s v="Efectuar acompañamiento y orientación a las dependencias con mayores debilidades archivisticas o con mayor volumen de documentación, en la aplicación del procedimiento de Organización Documental adoptado Insitucionalmente."/>
    <x v="4"/>
    <n v="4.4642857142857152E-4"/>
    <x v="11"/>
    <n v="1"/>
    <n v="0"/>
    <n v="0"/>
    <s v="Por Ejecutar"/>
    <n v="12"/>
    <n v="10"/>
    <n v="0.83333333333333337"/>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1"/>
    <n v="1"/>
    <n v="1"/>
    <s v="Culminada"/>
    <n v="1"/>
    <n v="1"/>
    <n v="1"/>
    <n v="5"/>
    <n v="5"/>
    <n v="1"/>
    <m/>
    <n v="0"/>
    <s v="Culminada"/>
    <n v="4.4642857142857152E-4"/>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1"/>
    <n v="1"/>
    <n v="1"/>
    <s v="Culminada"/>
    <n v="2"/>
    <n v="2"/>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1"/>
    <n v="1"/>
    <n v="1"/>
    <s v="Culminada"/>
    <n v="3"/>
    <n v="3"/>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1"/>
    <n v="1"/>
    <n v="1"/>
    <s v="Culminada"/>
    <n v="4"/>
    <n v="4"/>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4"/>
    <n v="4"/>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1"/>
    <n v="1"/>
    <n v="1"/>
    <s v="Culminada"/>
    <n v="5"/>
    <n v="5"/>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5"/>
    <n v="5"/>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5"/>
    <n v="5"/>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5"/>
    <n v="5"/>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5"/>
    <n v="5"/>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5"/>
    <n v="5"/>
    <n v="1"/>
    <m/>
    <m/>
    <m/>
    <m/>
    <m/>
    <m/>
    <m/>
  </r>
  <r>
    <n v="117"/>
    <s v="OE1;PR_10;ACT_168"/>
    <x v="0"/>
    <s v="Fortalecer la Vigilancia."/>
    <x v="0"/>
    <n v="2"/>
    <s v="PAI"/>
    <x v="0"/>
    <s v="ACT_168"/>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5"/>
    <n v="5"/>
    <n v="1"/>
    <m/>
    <m/>
    <m/>
    <m/>
    <m/>
    <m/>
    <m/>
  </r>
  <r>
    <n v="118"/>
    <s v="OE1;PR_10;ACT_169"/>
    <x v="0"/>
    <s v="Fortalecer la Vigilancia."/>
    <x v="0"/>
    <n v="2"/>
    <s v="PAI"/>
    <x v="0"/>
    <s v="ACT_169"/>
    <s v="Controlar al recaudo de la contribución especial "/>
    <x v="4"/>
    <n v="4.4642857142857152E-4"/>
    <x v="0"/>
    <n v="0"/>
    <n v="0"/>
    <n v="0"/>
    <s v="Por Ejecutar"/>
    <n v="0"/>
    <n v="0"/>
    <n v="0"/>
    <n v="1"/>
    <n v="0"/>
    <n v="0"/>
    <m/>
    <n v="1"/>
    <s v="Por Ejecutar"/>
    <n v="0"/>
  </r>
  <r>
    <n v="118"/>
    <s v="OE1;PR_10;ACT_169"/>
    <x v="0"/>
    <s v="Fortalecer la Vigilancia."/>
    <x v="0"/>
    <n v="2"/>
    <s v="PAI"/>
    <x v="0"/>
    <s v="ACT_169"/>
    <s v="Controlar al recaudo de la contribución especial "/>
    <x v="4"/>
    <n v="4.4642857142857152E-4"/>
    <x v="1"/>
    <n v="0"/>
    <n v="0"/>
    <n v="0"/>
    <s v="Por Ejecutar"/>
    <n v="0"/>
    <n v="0"/>
    <n v="0"/>
    <m/>
    <m/>
    <m/>
    <m/>
    <m/>
    <m/>
    <m/>
  </r>
  <r>
    <n v="118"/>
    <s v="OE1;PR_10;ACT_169"/>
    <x v="0"/>
    <s v="Fortalecer la Vigilancia."/>
    <x v="0"/>
    <n v="2"/>
    <s v="PAI"/>
    <x v="0"/>
    <s v="ACT_169"/>
    <s v="Controlar al recaudo de la contribución especial "/>
    <x v="4"/>
    <n v="4.4642857142857152E-4"/>
    <x v="2"/>
    <n v="0"/>
    <n v="0"/>
    <n v="0"/>
    <s v="Por Ejecutar"/>
    <n v="0"/>
    <n v="0"/>
    <n v="0"/>
    <m/>
    <m/>
    <m/>
    <m/>
    <m/>
    <m/>
    <m/>
  </r>
  <r>
    <n v="118"/>
    <s v="OE1;PR_10;ACT_169"/>
    <x v="0"/>
    <s v="Fortalecer la Vigilancia."/>
    <x v="0"/>
    <n v="2"/>
    <s v="PAI"/>
    <x v="0"/>
    <s v="ACT_169"/>
    <s v="Controlar al recaudo de la contribución especial "/>
    <x v="4"/>
    <n v="4.4642857142857152E-4"/>
    <x v="3"/>
    <n v="0"/>
    <n v="0"/>
    <n v="0"/>
    <s v="Por Ejecutar"/>
    <n v="0"/>
    <n v="0"/>
    <n v="0"/>
    <m/>
    <m/>
    <m/>
    <m/>
    <m/>
    <m/>
    <m/>
  </r>
  <r>
    <n v="118"/>
    <s v="OE1;PR_10;ACT_169"/>
    <x v="0"/>
    <s v="Fortalecer la Vigilancia."/>
    <x v="0"/>
    <n v="2"/>
    <s v="PAI"/>
    <x v="0"/>
    <s v="ACT_169"/>
    <s v="Controlar al recaudo de la contribución especial "/>
    <x v="4"/>
    <n v="4.4642857142857152E-4"/>
    <x v="4"/>
    <n v="0"/>
    <n v="0"/>
    <n v="0"/>
    <s v="Por Ejecutar"/>
    <n v="0"/>
    <n v="0"/>
    <n v="0"/>
    <m/>
    <m/>
    <m/>
    <m/>
    <m/>
    <m/>
    <m/>
  </r>
  <r>
    <n v="118"/>
    <s v="OE1;PR_10;ACT_169"/>
    <x v="0"/>
    <s v="Fortalecer la Vigilancia."/>
    <x v="0"/>
    <n v="2"/>
    <s v="PAI"/>
    <x v="0"/>
    <s v="ACT_169"/>
    <s v="Controlar al recaudo de la contribución especial "/>
    <x v="4"/>
    <n v="4.4642857142857152E-4"/>
    <x v="5"/>
    <n v="0"/>
    <n v="0"/>
    <n v="0"/>
    <s v="Por Ejecutar"/>
    <n v="0"/>
    <n v="0"/>
    <n v="0"/>
    <m/>
    <m/>
    <m/>
    <m/>
    <m/>
    <m/>
    <m/>
  </r>
  <r>
    <n v="118"/>
    <s v="OE1;PR_10;ACT_169"/>
    <x v="0"/>
    <s v="Fortalecer la Vigilancia."/>
    <x v="0"/>
    <n v="2"/>
    <s v="PAI"/>
    <x v="0"/>
    <s v="ACT_169"/>
    <s v="Controlar al recaudo de la contribución especial "/>
    <x v="4"/>
    <n v="4.4642857142857152E-4"/>
    <x v="6"/>
    <n v="0"/>
    <n v="0"/>
    <n v="0"/>
    <s v="Por Ejecutar"/>
    <n v="0"/>
    <n v="0"/>
    <n v="0"/>
    <m/>
    <m/>
    <m/>
    <m/>
    <m/>
    <m/>
    <m/>
  </r>
  <r>
    <n v="118"/>
    <s v="OE1;PR_10;ACT_169"/>
    <x v="0"/>
    <s v="Fortalecer la Vigilancia."/>
    <x v="0"/>
    <n v="2"/>
    <s v="PAI"/>
    <x v="0"/>
    <s v="ACT_169"/>
    <s v="Controlar al recaudo de la contribución especial "/>
    <x v="4"/>
    <n v="4.4642857142857152E-4"/>
    <x v="7"/>
    <n v="1"/>
    <n v="0"/>
    <n v="0"/>
    <s v="Por Ejecutar"/>
    <n v="1"/>
    <n v="0"/>
    <n v="0"/>
    <m/>
    <m/>
    <m/>
    <m/>
    <m/>
    <m/>
    <m/>
  </r>
  <r>
    <n v="118"/>
    <s v="OE1;PR_10;ACT_169"/>
    <x v="0"/>
    <s v="Fortalecer la Vigilancia."/>
    <x v="0"/>
    <n v="2"/>
    <s v="PAI"/>
    <x v="0"/>
    <s v="ACT_169"/>
    <s v="Controlar al recaudo de la contribución especial "/>
    <x v="4"/>
    <n v="4.4642857142857152E-4"/>
    <x v="8"/>
    <n v="0"/>
    <n v="0"/>
    <n v="0"/>
    <s v="Por Ejecutar"/>
    <n v="1"/>
    <n v="0"/>
    <n v="0"/>
    <m/>
    <m/>
    <m/>
    <m/>
    <m/>
    <m/>
    <m/>
  </r>
  <r>
    <n v="118"/>
    <s v="OE1;PR_10;ACT_169"/>
    <x v="0"/>
    <s v="Fortalecer la Vigilancia."/>
    <x v="0"/>
    <n v="2"/>
    <s v="PAI"/>
    <x v="0"/>
    <s v="ACT_169"/>
    <s v="Controlar al recaudo de la contribución especial "/>
    <x v="4"/>
    <n v="4.4642857142857152E-4"/>
    <x v="9"/>
    <n v="0"/>
    <n v="0"/>
    <n v="0"/>
    <s v="Por Ejecutar"/>
    <n v="1"/>
    <n v="0"/>
    <n v="0"/>
    <m/>
    <m/>
    <m/>
    <m/>
    <m/>
    <m/>
    <m/>
  </r>
  <r>
    <n v="118"/>
    <s v="OE1;PR_10;ACT_169"/>
    <x v="0"/>
    <s v="Fortalecer la Vigilancia."/>
    <x v="0"/>
    <n v="2"/>
    <s v="PAI"/>
    <x v="0"/>
    <s v="ACT_169"/>
    <s v="Controlar al recaudo de la contribución especial "/>
    <x v="4"/>
    <n v="4.4642857142857152E-4"/>
    <x v="10"/>
    <n v="0"/>
    <n v="0"/>
    <n v="0"/>
    <s v="Por Ejecutar"/>
    <n v="1"/>
    <n v="0"/>
    <n v="0"/>
    <m/>
    <m/>
    <m/>
    <m/>
    <m/>
    <m/>
    <m/>
  </r>
  <r>
    <n v="118"/>
    <s v="OE1;PR_10;ACT_169"/>
    <x v="0"/>
    <s v="Fortalecer la Vigilancia."/>
    <x v="0"/>
    <n v="2"/>
    <s v="PAI"/>
    <x v="0"/>
    <s v="ACT_169"/>
    <s v="Controlar al recaudo de la contribución especial "/>
    <x v="4"/>
    <n v="4.4642857142857152E-4"/>
    <x v="11"/>
    <n v="0"/>
    <n v="0"/>
    <n v="0"/>
    <s v="Por Ejecutar"/>
    <n v="1"/>
    <n v="0"/>
    <n v="0"/>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0"/>
    <n v="0"/>
    <n v="0"/>
    <n v="0"/>
    <s v="Por Ejecutar"/>
    <n v="0"/>
    <n v="0"/>
    <n v="0"/>
    <n v="4"/>
    <n v="1"/>
    <n v="0.25"/>
    <m/>
    <n v="0.75"/>
    <s v="En Tramite"/>
    <n v="1.1160714285714288E-4"/>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1"/>
    <n v="0"/>
    <n v="0"/>
    <n v="0"/>
    <s v="Por Ejecutar"/>
    <n v="0"/>
    <n v="0"/>
    <n v="0"/>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2"/>
    <n v="0"/>
    <n v="0"/>
    <n v="0"/>
    <s v="Por Ejecutar"/>
    <n v="0"/>
    <n v="0"/>
    <n v="0"/>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3"/>
    <n v="1"/>
    <n v="1"/>
    <n v="1"/>
    <s v="Culminada"/>
    <n v="1"/>
    <n v="1"/>
    <n v="1"/>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4"/>
    <n v="0"/>
    <n v="0"/>
    <n v="0"/>
    <s v="Por Ejecutar"/>
    <n v="1"/>
    <n v="1"/>
    <n v="1"/>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5"/>
    <n v="1"/>
    <n v="0"/>
    <n v="0"/>
    <s v="Por Ejecutar"/>
    <n v="2"/>
    <n v="1"/>
    <n v="0.5"/>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6"/>
    <n v="0"/>
    <n v="0"/>
    <n v="0"/>
    <s v="Por Ejecutar"/>
    <n v="2"/>
    <n v="1"/>
    <n v="0.5"/>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7"/>
    <n v="0"/>
    <n v="0"/>
    <n v="0"/>
    <s v="Por Ejecutar"/>
    <n v="2"/>
    <n v="1"/>
    <n v="0.5"/>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8"/>
    <n v="1"/>
    <n v="0"/>
    <n v="0"/>
    <s v="Por Ejecutar"/>
    <n v="3"/>
    <n v="1"/>
    <n v="0.33333333333333331"/>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9"/>
    <n v="0"/>
    <n v="0"/>
    <n v="0"/>
    <s v="Por Ejecutar"/>
    <n v="3"/>
    <n v="1"/>
    <n v="0.33333333333333331"/>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10"/>
    <n v="0"/>
    <n v="0"/>
    <n v="0"/>
    <s v="Por Ejecutar"/>
    <n v="3"/>
    <n v="1"/>
    <n v="0.33333333333333331"/>
    <m/>
    <m/>
    <m/>
    <m/>
    <m/>
    <m/>
    <m/>
  </r>
  <r>
    <n v="119"/>
    <s v="OE1;PR_10;ACT_170"/>
    <x v="0"/>
    <s v="Fortalecer la Vigilancia."/>
    <x v="0"/>
    <n v="2"/>
    <s v="PAI"/>
    <x v="0"/>
    <s v="ACT_170"/>
    <s v="Realizar Comité de sostenibilidad integral (Objetivos: 1. Identificar la cartera y gestionar su baja o remisibilidad, 2. Identificar y depurar activos a dar de baja), 3.depuracion de la cartera los valores inferiores a medio salario minimo legal vigente "/>
    <x v="4"/>
    <n v="4.4642857142857152E-4"/>
    <x v="11"/>
    <n v="1"/>
    <n v="0"/>
    <n v="0"/>
    <s v="Por Ejecutar"/>
    <n v="4"/>
    <n v="1"/>
    <n v="0.25"/>
    <m/>
    <m/>
    <m/>
    <m/>
    <m/>
    <m/>
    <m/>
  </r>
  <r>
    <n v="120"/>
    <s v="OE1;PR_10;ACT_171"/>
    <x v="0"/>
    <s v="Fortalecer la Vigilancia."/>
    <x v="0"/>
    <n v="2"/>
    <s v="PAI"/>
    <x v="0"/>
    <s v="ACT_171"/>
    <s v="Gestionar información contable, financiera y presupuestal a entes externos (página web de la entidad)"/>
    <x v="4"/>
    <n v="4.4642857142857152E-4"/>
    <x v="0"/>
    <n v="0"/>
    <n v="0"/>
    <n v="0"/>
    <s v="Por Ejecutar"/>
    <n v="0"/>
    <n v="0"/>
    <n v="0"/>
    <n v="12"/>
    <n v="5"/>
    <n v="0.41666666666666669"/>
    <m/>
    <n v="0.58333333333333326"/>
    <s v="En Tramite"/>
    <n v="1.8601190476190481E-4"/>
  </r>
  <r>
    <n v="120"/>
    <s v="OE1;PR_10;ACT_171"/>
    <x v="0"/>
    <s v="Fortalecer la Vigilancia."/>
    <x v="0"/>
    <n v="2"/>
    <s v="PAI"/>
    <x v="0"/>
    <s v="ACT_171"/>
    <s v="Gestionar información contable, financiera y presupuestal a entes externos (página web de la entidad)"/>
    <x v="4"/>
    <n v="4.4642857142857152E-4"/>
    <x v="1"/>
    <n v="1"/>
    <n v="1"/>
    <n v="1"/>
    <s v="Culminada"/>
    <n v="1"/>
    <n v="1"/>
    <n v="1"/>
    <m/>
    <m/>
    <m/>
    <m/>
    <m/>
    <m/>
    <m/>
  </r>
  <r>
    <n v="120"/>
    <s v="OE1;PR_10;ACT_171"/>
    <x v="0"/>
    <s v="Fortalecer la Vigilancia."/>
    <x v="0"/>
    <n v="2"/>
    <s v="PAI"/>
    <x v="0"/>
    <s v="ACT_171"/>
    <s v="Gestionar información contable, financiera y presupuestal a entes externos (página web de la entidad)"/>
    <x v="4"/>
    <n v="4.4642857142857152E-4"/>
    <x v="2"/>
    <n v="0"/>
    <n v="0"/>
    <n v="0"/>
    <s v="Por Ejecutar"/>
    <n v="1"/>
    <n v="1"/>
    <n v="1"/>
    <m/>
    <m/>
    <m/>
    <m/>
    <m/>
    <m/>
    <m/>
  </r>
  <r>
    <n v="120"/>
    <s v="OE1;PR_10;ACT_171"/>
    <x v="0"/>
    <s v="Fortalecer la Vigilancia."/>
    <x v="0"/>
    <n v="2"/>
    <s v="PAI"/>
    <x v="0"/>
    <s v="ACT_171"/>
    <s v="Gestionar información contable, financiera y presupuestal a entes externos (página web de la entidad)"/>
    <x v="4"/>
    <n v="4.4642857142857152E-4"/>
    <x v="3"/>
    <n v="2"/>
    <n v="3"/>
    <n v="1.5"/>
    <s v="Culminada"/>
    <n v="3"/>
    <n v="4"/>
    <n v="1.3333333333333333"/>
    <m/>
    <m/>
    <m/>
    <m/>
    <m/>
    <m/>
    <m/>
  </r>
  <r>
    <n v="120"/>
    <s v="OE1;PR_10;ACT_171"/>
    <x v="0"/>
    <s v="Fortalecer la Vigilancia."/>
    <x v="0"/>
    <n v="2"/>
    <s v="PAI"/>
    <x v="0"/>
    <s v="ACT_171"/>
    <s v="Gestionar información contable, financiera y presupuestal a entes externos (página web de la entidad)"/>
    <x v="4"/>
    <n v="4.4642857142857152E-4"/>
    <x v="4"/>
    <n v="2"/>
    <n v="0"/>
    <n v="0"/>
    <s v="Por Ejecutar"/>
    <n v="5"/>
    <n v="4"/>
    <n v="0.8"/>
    <m/>
    <m/>
    <m/>
    <m/>
    <m/>
    <m/>
    <m/>
  </r>
  <r>
    <n v="120"/>
    <s v="OE1;PR_10;ACT_171"/>
    <x v="0"/>
    <s v="Fortalecer la Vigilancia."/>
    <x v="0"/>
    <n v="2"/>
    <s v="PAI"/>
    <x v="0"/>
    <s v="ACT_171"/>
    <s v="Gestionar información contable, financiera y presupuestal a entes externos (página web de la entidad)"/>
    <x v="4"/>
    <n v="4.4642857142857152E-4"/>
    <x v="5"/>
    <n v="1"/>
    <n v="1"/>
    <n v="1"/>
    <s v="Culminada"/>
    <n v="6"/>
    <n v="5"/>
    <n v="0.83333333333333337"/>
    <m/>
    <m/>
    <m/>
    <m/>
    <m/>
    <m/>
    <m/>
  </r>
  <r>
    <n v="120"/>
    <s v="OE1;PR_10;ACT_171"/>
    <x v="0"/>
    <s v="Fortalecer la Vigilancia."/>
    <x v="0"/>
    <n v="2"/>
    <s v="PAI"/>
    <x v="0"/>
    <s v="ACT_171"/>
    <s v="Gestionar información contable, financiera y presupuestal a entes externos (página web de la entidad)"/>
    <x v="4"/>
    <n v="4.4642857142857152E-4"/>
    <x v="6"/>
    <n v="1"/>
    <n v="0"/>
    <n v="0"/>
    <s v="Por Ejecutar"/>
    <n v="7"/>
    <n v="5"/>
    <n v="0.7142857142857143"/>
    <m/>
    <m/>
    <m/>
    <m/>
    <m/>
    <m/>
    <m/>
  </r>
  <r>
    <n v="120"/>
    <s v="OE1;PR_10;ACT_171"/>
    <x v="0"/>
    <s v="Fortalecer la Vigilancia."/>
    <x v="0"/>
    <n v="2"/>
    <s v="PAI"/>
    <x v="0"/>
    <s v="ACT_171"/>
    <s v="Gestionar información contable, financiera y presupuestal a entes externos (página web de la entidad)"/>
    <x v="4"/>
    <n v="4.4642857142857152E-4"/>
    <x v="7"/>
    <n v="1"/>
    <n v="0"/>
    <n v="0"/>
    <s v="Por Ejecutar"/>
    <n v="8"/>
    <n v="5"/>
    <n v="0.625"/>
    <m/>
    <m/>
    <m/>
    <m/>
    <m/>
    <m/>
    <m/>
  </r>
  <r>
    <n v="120"/>
    <s v="OE1;PR_10;ACT_171"/>
    <x v="0"/>
    <s v="Fortalecer la Vigilancia."/>
    <x v="0"/>
    <n v="2"/>
    <s v="PAI"/>
    <x v="0"/>
    <s v="ACT_171"/>
    <s v="Gestionar información contable, financiera y presupuestal a entes externos (página web de la entidad)"/>
    <x v="4"/>
    <n v="4.4642857142857152E-4"/>
    <x v="8"/>
    <n v="1"/>
    <n v="0"/>
    <n v="0"/>
    <s v="Por Ejecutar"/>
    <n v="9"/>
    <n v="5"/>
    <n v="0.55555555555555558"/>
    <m/>
    <m/>
    <m/>
    <m/>
    <m/>
    <m/>
    <m/>
  </r>
  <r>
    <n v="120"/>
    <s v="OE1;PR_10;ACT_171"/>
    <x v="0"/>
    <s v="Fortalecer la Vigilancia."/>
    <x v="0"/>
    <n v="2"/>
    <s v="PAI"/>
    <x v="0"/>
    <s v="ACT_171"/>
    <s v="Gestionar información contable, financiera y presupuestal a entes externos (página web de la entidad)"/>
    <x v="4"/>
    <n v="4.4642857142857152E-4"/>
    <x v="9"/>
    <n v="1"/>
    <n v="0"/>
    <n v="0"/>
    <s v="Por Ejecutar"/>
    <n v="10"/>
    <n v="5"/>
    <n v="0.5"/>
    <m/>
    <m/>
    <m/>
    <m/>
    <m/>
    <m/>
    <m/>
  </r>
  <r>
    <n v="120"/>
    <s v="OE1;PR_10;ACT_171"/>
    <x v="0"/>
    <s v="Fortalecer la Vigilancia."/>
    <x v="0"/>
    <n v="2"/>
    <s v="PAI"/>
    <x v="0"/>
    <s v="ACT_171"/>
    <s v="Gestionar información contable, financiera y presupuestal a entes externos (página web de la entidad)"/>
    <x v="4"/>
    <n v="4.4642857142857152E-4"/>
    <x v="10"/>
    <n v="1"/>
    <n v="0"/>
    <n v="0"/>
    <s v="Por Ejecutar"/>
    <n v="11"/>
    <n v="5"/>
    <n v="0.45454545454545453"/>
    <m/>
    <m/>
    <m/>
    <m/>
    <m/>
    <m/>
    <m/>
  </r>
  <r>
    <n v="120"/>
    <s v="OE1;PR_10;ACT_171"/>
    <x v="0"/>
    <s v="Fortalecer la Vigilancia."/>
    <x v="0"/>
    <n v="2"/>
    <s v="PAI"/>
    <x v="0"/>
    <s v="ACT_171"/>
    <s v="Gestionar información contable, financiera y presupuestal a entes externos (página web de la entidad)"/>
    <x v="4"/>
    <n v="4.4642857142857152E-4"/>
    <x v="11"/>
    <n v="1"/>
    <n v="0"/>
    <n v="0"/>
    <s v="Por Ejecutar"/>
    <n v="12"/>
    <n v="5"/>
    <n v="0.41666666666666669"/>
    <m/>
    <m/>
    <m/>
    <m/>
    <m/>
    <m/>
    <m/>
  </r>
  <r>
    <n v="121"/>
    <s v="OE1;PR_10;ACT_172"/>
    <x v="0"/>
    <s v="Fortalecer la Vigilancia."/>
    <x v="0"/>
    <n v="2"/>
    <s v="PAI"/>
    <x v="0"/>
    <s v="ACT_172"/>
    <s v="Gestionar información contable, financiera y presupuestal a entes externos -Contraloria General de la Nación -CGN"/>
    <x v="4"/>
    <n v="4.4642857142857152E-4"/>
    <x v="0"/>
    <n v="0"/>
    <n v="0"/>
    <n v="0"/>
    <s v="Por Ejecutar"/>
    <n v="0"/>
    <n v="0"/>
    <n v="0"/>
    <n v="1"/>
    <n v="0.33"/>
    <n v="0.33"/>
    <m/>
    <n v="0.66999999999999993"/>
    <s v="En Tramite"/>
    <n v="1.473214285714286E-4"/>
  </r>
  <r>
    <n v="121"/>
    <s v="OE1;PR_10;ACT_172"/>
    <x v="0"/>
    <s v="Fortalecer la Vigilancia."/>
    <x v="0"/>
    <n v="2"/>
    <s v="PAI"/>
    <x v="0"/>
    <s v="ACT_172"/>
    <s v="Gestionar información contable, financiera y presupuestal a entes externos -Contraloria General de la Nación -CGN"/>
    <x v="4"/>
    <n v="4.4642857142857152E-4"/>
    <x v="1"/>
    <n v="0"/>
    <n v="0"/>
    <n v="0"/>
    <s v="Por Ejecutar"/>
    <n v="0"/>
    <n v="0"/>
    <n v="0"/>
    <m/>
    <m/>
    <m/>
    <m/>
    <m/>
    <m/>
    <m/>
  </r>
  <r>
    <n v="121"/>
    <s v="OE1;PR_10;ACT_172"/>
    <x v="0"/>
    <s v="Fortalecer la Vigilancia."/>
    <x v="0"/>
    <n v="2"/>
    <s v="PAI"/>
    <x v="0"/>
    <s v="ACT_172"/>
    <s v="Gestionar información contable, financiera y presupuestal a entes externos -Contraloria General de la Nación -CGN"/>
    <x v="4"/>
    <n v="4.4642857142857152E-4"/>
    <x v="2"/>
    <n v="0"/>
    <n v="0"/>
    <n v="0"/>
    <s v="Por Ejecutar"/>
    <n v="0"/>
    <n v="0"/>
    <n v="0"/>
    <m/>
    <m/>
    <m/>
    <m/>
    <m/>
    <m/>
    <m/>
  </r>
  <r>
    <n v="121"/>
    <s v="OE1;PR_10;ACT_172"/>
    <x v="0"/>
    <s v="Fortalecer la Vigilancia."/>
    <x v="0"/>
    <n v="2"/>
    <s v="PAI"/>
    <x v="0"/>
    <s v="ACT_172"/>
    <s v="Gestionar información contable, financiera y presupuestal a entes externos -Contraloria General de la Nación -CGN"/>
    <x v="4"/>
    <n v="4.4642857142857152E-4"/>
    <x v="3"/>
    <n v="0.33"/>
    <n v="0.33"/>
    <n v="1"/>
    <s v="Culminada"/>
    <n v="0.33"/>
    <n v="0.33"/>
    <n v="1"/>
    <m/>
    <m/>
    <m/>
    <m/>
    <m/>
    <m/>
    <m/>
  </r>
  <r>
    <n v="121"/>
    <s v="OE1;PR_10;ACT_172"/>
    <x v="0"/>
    <s v="Fortalecer la Vigilancia."/>
    <x v="0"/>
    <n v="2"/>
    <s v="PAI"/>
    <x v="0"/>
    <s v="ACT_172"/>
    <s v="Gestionar información contable, financiera y presupuestal a entes externos -Contraloria General de la Nación -CGN"/>
    <x v="4"/>
    <n v="4.4642857142857152E-4"/>
    <x v="4"/>
    <n v="0"/>
    <n v="0"/>
    <n v="0"/>
    <s v="Por Ejecutar"/>
    <n v="0.33"/>
    <n v="0.33"/>
    <n v="1"/>
    <m/>
    <m/>
    <m/>
    <m/>
    <m/>
    <m/>
    <m/>
  </r>
  <r>
    <n v="121"/>
    <s v="OE1;PR_10;ACT_172"/>
    <x v="0"/>
    <s v="Fortalecer la Vigilancia."/>
    <x v="0"/>
    <n v="2"/>
    <s v="PAI"/>
    <x v="0"/>
    <s v="ACT_172"/>
    <s v="Gestionar información contable, financiera y presupuestal a entes externos -Contraloria General de la Nación -CGN"/>
    <x v="4"/>
    <n v="4.4642857142857152E-4"/>
    <x v="5"/>
    <n v="0"/>
    <n v="0"/>
    <n v="0"/>
    <s v="Por Ejecutar"/>
    <n v="0.33"/>
    <n v="0.33"/>
    <n v="1"/>
    <m/>
    <m/>
    <m/>
    <m/>
    <m/>
    <m/>
    <m/>
  </r>
  <r>
    <n v="121"/>
    <s v="OE1;PR_10;ACT_172"/>
    <x v="0"/>
    <s v="Fortalecer la Vigilancia."/>
    <x v="0"/>
    <n v="2"/>
    <s v="PAI"/>
    <x v="0"/>
    <s v="ACT_172"/>
    <s v="Gestionar información contable, financiera y presupuestal a entes externos -Contraloria General de la Nación -CGN"/>
    <x v="4"/>
    <n v="4.4642857142857152E-4"/>
    <x v="6"/>
    <n v="0.33"/>
    <n v="0"/>
    <n v="0"/>
    <s v="Por Ejecutar"/>
    <n v="0.66"/>
    <n v="0.33"/>
    <n v="0.5"/>
    <m/>
    <m/>
    <m/>
    <m/>
    <m/>
    <m/>
    <m/>
  </r>
  <r>
    <n v="121"/>
    <s v="OE1;PR_10;ACT_172"/>
    <x v="0"/>
    <s v="Fortalecer la Vigilancia."/>
    <x v="0"/>
    <n v="2"/>
    <s v="PAI"/>
    <x v="0"/>
    <s v="ACT_172"/>
    <s v="Gestionar información contable, financiera y presupuestal a entes externos -Contraloria General de la Nación -CGN"/>
    <x v="4"/>
    <n v="4.4642857142857152E-4"/>
    <x v="7"/>
    <n v="0"/>
    <n v="0"/>
    <n v="0"/>
    <s v="Por Ejecutar"/>
    <n v="0.66"/>
    <n v="0.33"/>
    <n v="0.5"/>
    <m/>
    <m/>
    <m/>
    <m/>
    <m/>
    <m/>
    <m/>
  </r>
  <r>
    <n v="121"/>
    <s v="OE1;PR_10;ACT_172"/>
    <x v="0"/>
    <s v="Fortalecer la Vigilancia."/>
    <x v="0"/>
    <n v="2"/>
    <s v="PAI"/>
    <x v="0"/>
    <s v="ACT_172"/>
    <s v="Gestionar información contable, financiera y presupuestal a entes externos -Contraloria General de la Nación -CGN"/>
    <x v="4"/>
    <n v="4.4642857142857152E-4"/>
    <x v="8"/>
    <n v="0"/>
    <n v="0"/>
    <n v="0"/>
    <s v="Por Ejecutar"/>
    <n v="0.66"/>
    <n v="0.33"/>
    <n v="0.5"/>
    <m/>
    <m/>
    <m/>
    <m/>
    <m/>
    <m/>
    <m/>
  </r>
  <r>
    <n v="121"/>
    <s v="OE1;PR_10;ACT_172"/>
    <x v="0"/>
    <s v="Fortalecer la Vigilancia."/>
    <x v="0"/>
    <n v="2"/>
    <s v="PAI"/>
    <x v="0"/>
    <s v="ACT_172"/>
    <s v="Gestionar información contable, financiera y presupuestal a entes externos -Contraloria General de la Nación -CGN"/>
    <x v="4"/>
    <n v="4.4642857142857152E-4"/>
    <x v="9"/>
    <n v="0"/>
    <n v="0"/>
    <n v="0"/>
    <s v="Por Ejecutar"/>
    <n v="0.66"/>
    <n v="0.33"/>
    <n v="0.5"/>
    <m/>
    <m/>
    <m/>
    <m/>
    <m/>
    <m/>
    <m/>
  </r>
  <r>
    <n v="121"/>
    <s v="OE1;PR_10;ACT_172"/>
    <x v="0"/>
    <s v="Fortalecer la Vigilancia."/>
    <x v="0"/>
    <n v="2"/>
    <s v="PAI"/>
    <x v="0"/>
    <s v="ACT_172"/>
    <s v="Gestionar información contable, financiera y presupuestal a entes externos -Contraloria General de la Nación -CGN"/>
    <x v="4"/>
    <n v="4.4642857142857152E-4"/>
    <x v="10"/>
    <n v="0.34"/>
    <n v="0"/>
    <n v="0"/>
    <s v="Por Ejecutar"/>
    <n v="1"/>
    <n v="0.33"/>
    <n v="0.33"/>
    <m/>
    <m/>
    <m/>
    <m/>
    <m/>
    <m/>
    <m/>
  </r>
  <r>
    <n v="121"/>
    <s v="OE1;PR_10;ACT_172"/>
    <x v="0"/>
    <s v="Fortalecer la Vigilancia."/>
    <x v="0"/>
    <n v="2"/>
    <s v="PAI"/>
    <x v="0"/>
    <s v="ACT_172"/>
    <s v="Gestionar información contable, financiera y presupuestal a entes externos -Contraloria General de la Nación -CGN"/>
    <x v="4"/>
    <n v="4.4642857142857152E-4"/>
    <x v="11"/>
    <n v="0"/>
    <n v="0"/>
    <n v="0"/>
    <s v="Por Ejecutar"/>
    <n v="1"/>
    <n v="0.33"/>
    <n v="0.33"/>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655.11"/>
    <n v="584.11"/>
    <n v="0.8916212544458183"/>
    <s v="Gestionado"/>
    <n v="655.11"/>
    <n v="584.11"/>
    <n v="0.8916212544458183"/>
    <n v="2767.11"/>
    <n v="2651.11"/>
    <n v="0.95807900661701195"/>
    <m/>
    <n v="4.1920993382988048E-2"/>
    <s v="Gestionado"/>
    <n v="4.2771384223973756E-4"/>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547"/>
    <n v="541"/>
    <n v="0.98903107861060324"/>
    <s v="Culminada"/>
    <n v="1202.1100000000001"/>
    <n v="1125.1100000000001"/>
    <n v="0.93594596168403887"/>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611"/>
    <n v="593"/>
    <n v="0.97054009819967269"/>
    <s v="Culminada"/>
    <n v="1813.1100000000001"/>
    <n v="1718.1100000000001"/>
    <n v="0.94760384091423022"/>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451"/>
    <n v="430"/>
    <n v="0.95343680709534373"/>
    <s v="Gestionado"/>
    <n v="2264.11"/>
    <n v="2148.11"/>
    <n v="0.94876574018046822"/>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2264.11"/>
    <n v="2148.11"/>
    <n v="0.94876574018046822"/>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503"/>
    <n v="503"/>
    <n v="1"/>
    <s v="Culminada"/>
    <n v="2767.11"/>
    <n v="2651.11"/>
    <n v="0.95807900661701195"/>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2767.11"/>
    <n v="2651.11"/>
    <n v="0.95807900661701195"/>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2767.11"/>
    <n v="2651.11"/>
    <n v="0.95807900661701195"/>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2767.11"/>
    <n v="2651.11"/>
    <n v="0.95807900661701195"/>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2767.11"/>
    <n v="2651.11"/>
    <n v="0.95807900661701195"/>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2767.11"/>
    <n v="2651.11"/>
    <n v="0.95807900661701195"/>
    <m/>
    <m/>
    <m/>
    <m/>
    <m/>
    <m/>
    <m/>
  </r>
  <r>
    <n v="122"/>
    <s v="OE1;PR_10;ACT_173"/>
    <x v="0"/>
    <s v="Fortalecer la Vigilancia."/>
    <x v="0"/>
    <n v="2"/>
    <s v="PAI"/>
    <x v="0"/>
    <s v="ACT_173"/>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2767.11"/>
    <n v="2651.11"/>
    <n v="0.95807900661701195"/>
    <m/>
    <m/>
    <m/>
    <m/>
    <m/>
    <m/>
    <m/>
  </r>
  <r>
    <n v="123"/>
    <s v="OE1;PR_10;ACT_191"/>
    <x v="0"/>
    <s v="Fortalecer la Vigilancia."/>
    <x v="0"/>
    <n v="2"/>
    <s v="PAI"/>
    <x v="0"/>
    <s v="ACT_191"/>
    <s v="Implementar Modelo Integrado de Planeción y Gestión - Mipg en cada una de sus 7 dimensiones según corresponda"/>
    <x v="4"/>
    <n v="4.4642857142857152E-4"/>
    <x v="0"/>
    <n v="4"/>
    <n v="4"/>
    <n v="1"/>
    <s v="Culminada"/>
    <n v="4"/>
    <n v="4"/>
    <n v="1"/>
    <n v="24"/>
    <n v="24"/>
    <n v="1"/>
    <m/>
    <n v="0"/>
    <s v="Culminada"/>
    <n v="4.4642857142857152E-4"/>
  </r>
  <r>
    <n v="123"/>
    <s v="OE1;PR_10;ACT_191"/>
    <x v="0"/>
    <s v="Fortalecer la Vigilancia."/>
    <x v="0"/>
    <n v="2"/>
    <s v="PAI"/>
    <x v="0"/>
    <s v="ACT_191"/>
    <s v="Implementar Modelo Integrado de Planeción y Gestión - Mipg en cada una de sus 7 dimensiones según corresponda"/>
    <x v="4"/>
    <n v="4.4642857142857152E-4"/>
    <x v="1"/>
    <n v="4"/>
    <n v="4"/>
    <n v="1"/>
    <s v="Culminada"/>
    <n v="8"/>
    <n v="8"/>
    <n v="1"/>
    <m/>
    <m/>
    <m/>
    <m/>
    <m/>
    <m/>
    <m/>
  </r>
  <r>
    <n v="123"/>
    <s v="OE1;PR_10;ACT_191"/>
    <x v="0"/>
    <s v="Fortalecer la Vigilancia."/>
    <x v="0"/>
    <n v="2"/>
    <s v="PAI"/>
    <x v="0"/>
    <s v="ACT_191"/>
    <s v="Implementar Modelo Integrado de Planeción y Gestión - Mipg en cada una de sus 7 dimensiones según corresponda"/>
    <x v="4"/>
    <n v="4.4642857142857152E-4"/>
    <x v="2"/>
    <n v="6"/>
    <n v="6"/>
    <n v="1"/>
    <s v="Culminada"/>
    <n v="14"/>
    <n v="14"/>
    <n v="1"/>
    <m/>
    <m/>
    <m/>
    <m/>
    <m/>
    <m/>
    <m/>
  </r>
  <r>
    <n v="123"/>
    <s v="OE1;PR_10;ACT_191"/>
    <x v="0"/>
    <s v="Fortalecer la Vigilancia."/>
    <x v="0"/>
    <n v="2"/>
    <s v="PAI"/>
    <x v="0"/>
    <s v="ACT_191"/>
    <s v="Implementar Modelo Integrado de Planeción y Gestión - Mipg en cada una de sus 7 dimensiones según corresponda"/>
    <x v="4"/>
    <n v="4.4642857142857152E-4"/>
    <x v="3"/>
    <n v="4"/>
    <n v="4"/>
    <n v="1"/>
    <s v="Culminada"/>
    <n v="18"/>
    <n v="18"/>
    <n v="1"/>
    <m/>
    <m/>
    <m/>
    <m/>
    <m/>
    <m/>
    <m/>
  </r>
  <r>
    <n v="123"/>
    <s v="OE1;PR_10;ACT_191"/>
    <x v="0"/>
    <s v="Fortalecer la Vigilancia."/>
    <x v="0"/>
    <n v="2"/>
    <s v="PAI"/>
    <x v="0"/>
    <s v="ACT_191"/>
    <s v="Implementar Modelo Integrado de Planeción y Gestión - Mipg en cada una de sus 7 dimensiones según corresponda"/>
    <x v="4"/>
    <n v="4.4642857142857152E-4"/>
    <x v="4"/>
    <n v="0"/>
    <n v="0"/>
    <n v="0"/>
    <s v="Por Ejecutar"/>
    <n v="18"/>
    <n v="18"/>
    <n v="1"/>
    <m/>
    <m/>
    <m/>
    <m/>
    <m/>
    <m/>
    <m/>
  </r>
  <r>
    <n v="123"/>
    <s v="OE1;PR_10;ACT_191"/>
    <x v="0"/>
    <s v="Fortalecer la Vigilancia."/>
    <x v="0"/>
    <n v="2"/>
    <s v="PAI"/>
    <x v="0"/>
    <s v="ACT_191"/>
    <s v="Implementar Modelo Integrado de Planeción y Gestión - Mipg en cada una de sus 7 dimensiones según corresponda"/>
    <x v="4"/>
    <n v="4.4642857142857152E-4"/>
    <x v="5"/>
    <n v="6"/>
    <n v="6"/>
    <n v="1"/>
    <s v="Culminada"/>
    <n v="24"/>
    <n v="24"/>
    <n v="1"/>
    <m/>
    <m/>
    <m/>
    <m/>
    <m/>
    <m/>
    <m/>
  </r>
  <r>
    <n v="123"/>
    <s v="OE1;PR_10;ACT_191"/>
    <x v="0"/>
    <s v="Fortalecer la Vigilancia."/>
    <x v="0"/>
    <n v="2"/>
    <s v="PAI"/>
    <x v="0"/>
    <s v="ACT_191"/>
    <s v="Implementar Modelo Integrado de Planeción y Gestión - Mipg en cada una de sus 7 dimensiones según corresponda"/>
    <x v="4"/>
    <n v="4.4642857142857152E-4"/>
    <x v="6"/>
    <n v="0"/>
    <n v="0"/>
    <n v="0"/>
    <s v="Por Ejecutar"/>
    <n v="24"/>
    <n v="24"/>
    <n v="1"/>
    <m/>
    <m/>
    <m/>
    <m/>
    <m/>
    <m/>
    <m/>
  </r>
  <r>
    <n v="123"/>
    <s v="OE1;PR_10;ACT_191"/>
    <x v="0"/>
    <s v="Fortalecer la Vigilancia."/>
    <x v="0"/>
    <n v="2"/>
    <s v="PAI"/>
    <x v="0"/>
    <s v="ACT_191"/>
    <s v="Implementar Modelo Integrado de Planeción y Gestión - Mipg en cada una de sus 7 dimensiones según corresponda"/>
    <x v="4"/>
    <n v="4.4642857142857152E-4"/>
    <x v="7"/>
    <n v="0"/>
    <n v="0"/>
    <n v="0"/>
    <s v="Por Ejecutar"/>
    <n v="24"/>
    <n v="24"/>
    <n v="1"/>
    <m/>
    <m/>
    <m/>
    <m/>
    <m/>
    <m/>
    <m/>
  </r>
  <r>
    <n v="123"/>
    <s v="OE1;PR_10;ACT_191"/>
    <x v="0"/>
    <s v="Fortalecer la Vigilancia."/>
    <x v="0"/>
    <n v="2"/>
    <s v="PAI"/>
    <x v="0"/>
    <s v="ACT_191"/>
    <s v="Implementar Modelo Integrado de Planeción y Gestión - Mipg en cada una de sus 7 dimensiones según corresponda"/>
    <x v="4"/>
    <n v="4.4642857142857152E-4"/>
    <x v="8"/>
    <n v="0"/>
    <n v="0"/>
    <n v="0"/>
    <s v="Por Ejecutar"/>
    <n v="24"/>
    <n v="24"/>
    <n v="1"/>
    <m/>
    <m/>
    <m/>
    <m/>
    <m/>
    <m/>
    <m/>
  </r>
  <r>
    <n v="123"/>
    <s v="OE1;PR_10;ACT_191"/>
    <x v="0"/>
    <s v="Fortalecer la Vigilancia."/>
    <x v="0"/>
    <n v="2"/>
    <s v="PAI"/>
    <x v="0"/>
    <s v="ACT_191"/>
    <s v="Implementar Modelo Integrado de Planeción y Gestión - Mipg en cada una de sus 7 dimensiones según corresponda"/>
    <x v="4"/>
    <n v="4.4642857142857152E-4"/>
    <x v="9"/>
    <n v="0"/>
    <n v="0"/>
    <n v="0"/>
    <s v="Por Ejecutar"/>
    <n v="24"/>
    <n v="24"/>
    <n v="1"/>
    <m/>
    <m/>
    <m/>
    <m/>
    <m/>
    <m/>
    <m/>
  </r>
  <r>
    <n v="123"/>
    <s v="OE1;PR_10;ACT_191"/>
    <x v="0"/>
    <s v="Fortalecer la Vigilancia."/>
    <x v="0"/>
    <n v="2"/>
    <s v="PAI"/>
    <x v="0"/>
    <s v="ACT_191"/>
    <s v="Implementar Modelo Integrado de Planeción y Gestión - Mipg en cada una de sus 7 dimensiones según corresponda"/>
    <x v="4"/>
    <n v="4.4642857142857152E-4"/>
    <x v="10"/>
    <n v="0"/>
    <n v="0"/>
    <n v="0"/>
    <s v="Por Ejecutar"/>
    <n v="24"/>
    <n v="24"/>
    <n v="1"/>
    <m/>
    <m/>
    <m/>
    <m/>
    <m/>
    <m/>
    <m/>
  </r>
  <r>
    <n v="123"/>
    <s v="OE1;PR_10;ACT_191"/>
    <x v="0"/>
    <s v="Fortalecer la Vigilancia."/>
    <x v="0"/>
    <n v="2"/>
    <s v="PAI"/>
    <x v="0"/>
    <s v="ACT_191"/>
    <s v="Implementar Modelo Integrado de Planeción y Gestión - Mipg en cada una de sus 7 dimensiones según corresponda"/>
    <x v="4"/>
    <n v="4.4642857142857152E-4"/>
    <x v="11"/>
    <n v="0"/>
    <n v="0"/>
    <n v="0"/>
    <s v="Por Ejecutar"/>
    <n v="24"/>
    <n v="24"/>
    <n v="1"/>
    <m/>
    <m/>
    <m/>
    <m/>
    <m/>
    <m/>
    <m/>
  </r>
  <r>
    <n v="124"/>
    <s v="OE1;PR_10;ACT_175"/>
    <x v="0"/>
    <s v="Fortalecer la Vigilancia."/>
    <x v="0"/>
    <n v="2"/>
    <s v="PAI"/>
    <x v="0"/>
    <s v="ACT_175"/>
    <s v="Recaudar cartera contribución especial y multas (cobro persuasivo)"/>
    <x v="4"/>
    <n v="4.4642857142857152E-4"/>
    <x v="0"/>
    <n v="1800.0500000000002"/>
    <n v="1577"/>
    <n v="0.8760867753673508"/>
    <s v="Gestionado"/>
    <n v="1800.0500000000002"/>
    <n v="1577"/>
    <n v="0.8760867753673508"/>
    <n v="85125.55"/>
    <n v="15585"/>
    <n v="0.18308251752852109"/>
    <m/>
    <n v="0.81691748247147888"/>
    <s v="En Tramite"/>
    <n v="8.1733266753804075E-5"/>
  </r>
  <r>
    <n v="124"/>
    <s v="OE1;PR_10;ACT_175"/>
    <x v="0"/>
    <s v="Fortalecer la Vigilancia."/>
    <x v="0"/>
    <n v="2"/>
    <s v="PAI"/>
    <x v="0"/>
    <s v="ACT_175"/>
    <s v="Recaudar cartera contribución especial y multas (cobro persuasivo)"/>
    <x v="4"/>
    <n v="4.4642857142857152E-4"/>
    <x v="1"/>
    <n v="2571.5"/>
    <n v="2496"/>
    <n v="0.97063970445265413"/>
    <s v="Culminada"/>
    <n v="4371.55"/>
    <n v="4073"/>
    <n v="0.93170614541752916"/>
    <m/>
    <m/>
    <m/>
    <m/>
    <m/>
    <m/>
    <m/>
  </r>
  <r>
    <n v="124"/>
    <s v="OE1;PR_10;ACT_175"/>
    <x v="0"/>
    <s v="Fortalecer la Vigilancia."/>
    <x v="0"/>
    <n v="2"/>
    <s v="PAI"/>
    <x v="0"/>
    <s v="ACT_175"/>
    <s v="Recaudar cartera contribución especial y multas (cobro persuasivo)"/>
    <x v="4"/>
    <n v="4.4642857142857152E-4"/>
    <x v="2"/>
    <n v="3881"/>
    <n v="3881"/>
    <n v="1"/>
    <s v="Culminada"/>
    <n v="8252.5499999999993"/>
    <n v="7954"/>
    <n v="0.96382330310025399"/>
    <m/>
    <m/>
    <m/>
    <m/>
    <m/>
    <m/>
    <m/>
  </r>
  <r>
    <n v="124"/>
    <s v="OE1;PR_10;ACT_175"/>
    <x v="0"/>
    <s v="Fortalecer la Vigilancia."/>
    <x v="0"/>
    <n v="2"/>
    <s v="PAI"/>
    <x v="0"/>
    <s v="ACT_175"/>
    <s v="Recaudar cartera contribución especial y multas (cobro persuasivo)"/>
    <x v="4"/>
    <n v="4.4642857142857152E-4"/>
    <x v="3"/>
    <n v="3972"/>
    <n v="3504"/>
    <n v="0.8821752265861027"/>
    <s v="Gestionado"/>
    <n v="12224.55"/>
    <n v="11458"/>
    <n v="0.93729421532898971"/>
    <m/>
    <m/>
    <m/>
    <m/>
    <m/>
    <m/>
    <m/>
  </r>
  <r>
    <n v="124"/>
    <s v="OE1;PR_10;ACT_175"/>
    <x v="0"/>
    <s v="Fortalecer la Vigilancia."/>
    <x v="0"/>
    <n v="2"/>
    <s v="PAI"/>
    <x v="0"/>
    <s v="ACT_175"/>
    <s v="Recaudar cartera contribución especial y multas (cobro persuasivo)"/>
    <x v="4"/>
    <n v="4.4642857142857152E-4"/>
    <x v="4"/>
    <n v="5172"/>
    <n v="0"/>
    <n v="0"/>
    <s v="Por Ejecutar"/>
    <n v="17396.55"/>
    <n v="11458"/>
    <n v="0.65863633881430517"/>
    <m/>
    <m/>
    <m/>
    <m/>
    <m/>
    <m/>
    <m/>
  </r>
  <r>
    <n v="124"/>
    <s v="OE1;PR_10;ACT_175"/>
    <x v="0"/>
    <s v="Fortalecer la Vigilancia."/>
    <x v="0"/>
    <n v="2"/>
    <s v="PAI"/>
    <x v="0"/>
    <s v="ACT_175"/>
    <s v="Recaudar cartera contribución especial y multas (cobro persuasivo)"/>
    <x v="4"/>
    <n v="4.4642857142857152E-4"/>
    <x v="5"/>
    <n v="6372"/>
    <n v="4127"/>
    <n v="0.6476773383553045"/>
    <s v="En Tramite"/>
    <n v="23768.55"/>
    <n v="15585"/>
    <n v="0.65569839136169439"/>
    <m/>
    <m/>
    <m/>
    <m/>
    <m/>
    <m/>
    <m/>
  </r>
  <r>
    <n v="124"/>
    <s v="OE1;PR_10;ACT_175"/>
    <x v="0"/>
    <s v="Fortalecer la Vigilancia."/>
    <x v="0"/>
    <n v="2"/>
    <s v="PAI"/>
    <x v="0"/>
    <s v="ACT_175"/>
    <s v="Recaudar cartera contribución especial y multas (cobro persuasivo)"/>
    <x v="4"/>
    <n v="4.4642857142857152E-4"/>
    <x v="6"/>
    <n v="7572"/>
    <n v="0"/>
    <n v="0"/>
    <s v="Por Ejecutar"/>
    <n v="31340.55"/>
    <n v="15585"/>
    <n v="0.49727908412583699"/>
    <m/>
    <m/>
    <m/>
    <m/>
    <m/>
    <m/>
    <m/>
  </r>
  <r>
    <n v="124"/>
    <s v="OE1;PR_10;ACT_175"/>
    <x v="0"/>
    <s v="Fortalecer la Vigilancia."/>
    <x v="0"/>
    <n v="2"/>
    <s v="PAI"/>
    <x v="0"/>
    <s v="ACT_175"/>
    <s v="Recaudar cartera contribución especial y multas (cobro persuasivo)"/>
    <x v="4"/>
    <n v="4.4642857142857152E-4"/>
    <x v="7"/>
    <n v="8772"/>
    <n v="0"/>
    <n v="0"/>
    <s v="Por Ejecutar"/>
    <n v="40112.550000000003"/>
    <n v="15585"/>
    <n v="0.38853176873571982"/>
    <m/>
    <m/>
    <m/>
    <m/>
    <m/>
    <m/>
    <m/>
  </r>
  <r>
    <n v="124"/>
    <s v="OE1;PR_10;ACT_175"/>
    <x v="0"/>
    <s v="Fortalecer la Vigilancia."/>
    <x v="0"/>
    <n v="2"/>
    <s v="PAI"/>
    <x v="0"/>
    <s v="ACT_175"/>
    <s v="Recaudar cartera contribución especial y multas (cobro persuasivo)"/>
    <x v="4"/>
    <n v="4.4642857142857152E-4"/>
    <x v="8"/>
    <n v="9772"/>
    <n v="0"/>
    <n v="0"/>
    <s v="Por Ejecutar"/>
    <n v="49884.55"/>
    <n v="15585"/>
    <n v="0.31242138096865663"/>
    <m/>
    <m/>
    <m/>
    <m/>
    <m/>
    <m/>
    <m/>
  </r>
  <r>
    <n v="124"/>
    <s v="OE1;PR_10;ACT_175"/>
    <x v="0"/>
    <s v="Fortalecer la Vigilancia."/>
    <x v="0"/>
    <n v="2"/>
    <s v="PAI"/>
    <x v="0"/>
    <s v="ACT_175"/>
    <s v="Recaudar cartera contribución especial y multas (cobro persuasivo)"/>
    <x v="4"/>
    <n v="4.4642857142857152E-4"/>
    <x v="9"/>
    <n v="10772"/>
    <n v="0"/>
    <n v="0"/>
    <s v="Por Ejecutar"/>
    <n v="60656.55"/>
    <n v="15585"/>
    <n v="0.25693845099993323"/>
    <m/>
    <m/>
    <m/>
    <m/>
    <m/>
    <m/>
    <m/>
  </r>
  <r>
    <n v="124"/>
    <s v="OE1;PR_10;ACT_175"/>
    <x v="0"/>
    <s v="Fortalecer la Vigilancia."/>
    <x v="0"/>
    <n v="2"/>
    <s v="PAI"/>
    <x v="0"/>
    <s v="ACT_175"/>
    <s v="Recaudar cartera contribución especial y multas (cobro persuasivo)"/>
    <x v="4"/>
    <n v="4.4642857142857152E-4"/>
    <x v="10"/>
    <n v="11772"/>
    <n v="0"/>
    <n v="0"/>
    <s v="Por Ejecutar"/>
    <n v="72428.55"/>
    <n v="15585"/>
    <n v="0.21517757845490487"/>
    <m/>
    <m/>
    <m/>
    <m/>
    <m/>
    <m/>
    <m/>
  </r>
  <r>
    <n v="124"/>
    <s v="OE1;PR_10;ACT_175"/>
    <x v="0"/>
    <s v="Fortalecer la Vigilancia."/>
    <x v="0"/>
    <n v="2"/>
    <s v="PAI"/>
    <x v="0"/>
    <s v="ACT_175"/>
    <s v="Recaudar cartera contribución especial y multas (cobro persuasivo)"/>
    <x v="4"/>
    <n v="4.4642857142857152E-4"/>
    <x v="11"/>
    <n v="12697"/>
    <n v="0"/>
    <n v="0"/>
    <s v="Por Ejecutar"/>
    <n v="85125.55"/>
    <n v="15585"/>
    <n v="0.18308251752852109"/>
    <m/>
    <m/>
    <m/>
    <m/>
    <m/>
    <m/>
    <m/>
  </r>
  <r>
    <n v="125"/>
    <s v="OE1;PR_10;ACT_176"/>
    <x v="0"/>
    <s v="Fortalecer la Vigilancia."/>
    <x v="0"/>
    <n v="2"/>
    <s v="PAI"/>
    <x v="0"/>
    <s v="ACT_176"/>
    <s v="Controlar la ejecución presupuestal"/>
    <x v="4"/>
    <n v="4.4642857142857152E-4"/>
    <x v="0"/>
    <n v="5408.37"/>
    <n v="5329"/>
    <n v="0.98532459872382994"/>
    <s v="Culminada"/>
    <n v="5408.37"/>
    <n v="5329"/>
    <n v="0.98532459872382994"/>
    <n v="279268.56"/>
    <n v="48843"/>
    <n v="0.17489616446620415"/>
    <m/>
    <n v="0.82510383553379585"/>
    <s v="En Tramite"/>
    <n v="7.8078644850984019E-5"/>
  </r>
  <r>
    <n v="125"/>
    <s v="OE1;PR_10;ACT_176"/>
    <x v="0"/>
    <s v="Fortalecer la Vigilancia."/>
    <x v="0"/>
    <n v="2"/>
    <s v="PAI"/>
    <x v="0"/>
    <s v="ACT_176"/>
    <s v="Controlar la ejecución presupuestal"/>
    <x v="4"/>
    <n v="4.4642857142857152E-4"/>
    <x v="1"/>
    <n v="6883.380000000001"/>
    <n v="6881"/>
    <n v="0.99965423963227351"/>
    <s v="Culminada"/>
    <n v="12291.75"/>
    <n v="12210"/>
    <n v="0.99334919763255847"/>
    <m/>
    <m/>
    <m/>
    <m/>
    <m/>
    <m/>
    <m/>
  </r>
  <r>
    <n v="125"/>
    <s v="OE1;PR_10;ACT_176"/>
    <x v="0"/>
    <s v="Fortalecer la Vigilancia."/>
    <x v="0"/>
    <n v="2"/>
    <s v="PAI"/>
    <x v="0"/>
    <s v="ACT_176"/>
    <s v="Controlar la ejecución presupuestal"/>
    <x v="4"/>
    <n v="4.4642857142857152E-4"/>
    <x v="2"/>
    <n v="8850.06"/>
    <n v="8635"/>
    <n v="0.97569959977672471"/>
    <s v="Culminada"/>
    <n v="21141.809999999998"/>
    <n v="20845"/>
    <n v="0.98596099387895375"/>
    <m/>
    <m/>
    <m/>
    <m/>
    <m/>
    <m/>
    <m/>
  </r>
  <r>
    <n v="125"/>
    <s v="OE1;PR_10;ACT_176"/>
    <x v="0"/>
    <s v="Fortalecer la Vigilancia."/>
    <x v="0"/>
    <n v="2"/>
    <s v="PAI"/>
    <x v="0"/>
    <s v="ACT_176"/>
    <s v="Controlar la ejecución presupuestal"/>
    <x v="4"/>
    <n v="4.4642857142857152E-4"/>
    <x v="3"/>
    <n v="11308.41"/>
    <n v="10929"/>
    <n v="0.96644886416392761"/>
    <s v="Culminada"/>
    <n v="32450.219999999998"/>
    <n v="31774"/>
    <n v="0.97916131231159609"/>
    <m/>
    <m/>
    <m/>
    <m/>
    <m/>
    <m/>
    <m/>
  </r>
  <r>
    <n v="125"/>
    <s v="OE1;PR_10;ACT_176"/>
    <x v="0"/>
    <s v="Fortalecer la Vigilancia."/>
    <x v="0"/>
    <n v="2"/>
    <s v="PAI"/>
    <x v="0"/>
    <s v="ACT_176"/>
    <s v="Controlar la ejecución presupuestal"/>
    <x v="4"/>
    <n v="4.4642857142857152E-4"/>
    <x v="4"/>
    <n v="14258.429999999998"/>
    <n v="0"/>
    <n v="0"/>
    <s v="Por Ejecutar"/>
    <n v="46708.649999999994"/>
    <n v="31774"/>
    <n v="0.68025943802700362"/>
    <m/>
    <m/>
    <m/>
    <m/>
    <m/>
    <m/>
    <m/>
  </r>
  <r>
    <n v="125"/>
    <s v="OE1;PR_10;ACT_176"/>
    <x v="0"/>
    <s v="Fortalecer la Vigilancia."/>
    <x v="0"/>
    <n v="2"/>
    <s v="PAI"/>
    <x v="0"/>
    <s v="ACT_176"/>
    <s v="Controlar la ejecución presupuestal"/>
    <x v="4"/>
    <n v="4.4642857142857152E-4"/>
    <x v="5"/>
    <n v="18683.46"/>
    <n v="17069"/>
    <n v="0.91358881063785835"/>
    <s v="Gestionado"/>
    <n v="65392.109999999993"/>
    <n v="48843"/>
    <n v="0.74692497305867644"/>
    <m/>
    <m/>
    <m/>
    <m/>
    <m/>
    <m/>
    <m/>
  </r>
  <r>
    <n v="125"/>
    <s v="OE1;PR_10;ACT_176"/>
    <x v="0"/>
    <s v="Fortalecer la Vigilancia."/>
    <x v="0"/>
    <n v="2"/>
    <s v="PAI"/>
    <x v="0"/>
    <s v="ACT_176"/>
    <s v="Controlar la ejecución presupuestal"/>
    <x v="4"/>
    <n v="4.4642857142857152E-4"/>
    <x v="6"/>
    <n v="24091.829999999998"/>
    <n v="0"/>
    <n v="0"/>
    <s v="Por Ejecutar"/>
    <n v="89483.939999999988"/>
    <n v="48843"/>
    <n v="0.54582978800441739"/>
    <m/>
    <m/>
    <m/>
    <m/>
    <m/>
    <m/>
    <m/>
  </r>
  <r>
    <n v="125"/>
    <s v="OE1;PR_10;ACT_176"/>
    <x v="0"/>
    <s v="Fortalecer la Vigilancia."/>
    <x v="0"/>
    <n v="2"/>
    <s v="PAI"/>
    <x v="0"/>
    <s v="ACT_176"/>
    <s v="Controlar la ejecución presupuestal"/>
    <x v="4"/>
    <n v="4.4642857142857152E-4"/>
    <x v="7"/>
    <n v="28516.859999999997"/>
    <n v="0"/>
    <n v="0"/>
    <s v="Por Ejecutar"/>
    <n v="118000.79999999999"/>
    <n v="48843"/>
    <n v="0.4139209225700165"/>
    <m/>
    <m/>
    <m/>
    <m/>
    <m/>
    <m/>
    <m/>
  </r>
  <r>
    <n v="125"/>
    <s v="OE1;PR_10;ACT_176"/>
    <x v="0"/>
    <s v="Fortalecer la Vigilancia."/>
    <x v="0"/>
    <n v="2"/>
    <s v="PAI"/>
    <x v="0"/>
    <s v="ACT_176"/>
    <s v="Controlar la ejecución presupuestal"/>
    <x v="4"/>
    <n v="4.4642857142857152E-4"/>
    <x v="8"/>
    <n v="31958.550000000003"/>
    <n v="0"/>
    <n v="0"/>
    <s v="Por Ejecutar"/>
    <n v="149959.34999999998"/>
    <n v="48843"/>
    <n v="0.32570826694034088"/>
    <m/>
    <m/>
    <m/>
    <m/>
    <m/>
    <m/>
    <m/>
  </r>
  <r>
    <n v="125"/>
    <s v="OE1;PR_10;ACT_176"/>
    <x v="0"/>
    <s v="Fortalecer la Vigilancia."/>
    <x v="0"/>
    <n v="2"/>
    <s v="PAI"/>
    <x v="0"/>
    <s v="ACT_176"/>
    <s v="Controlar la ejecución presupuestal"/>
    <x v="4"/>
    <n v="4.4642857142857152E-4"/>
    <x v="9"/>
    <n v="39333.600000000006"/>
    <n v="0"/>
    <n v="0"/>
    <s v="Por Ejecutar"/>
    <n v="189292.94999999998"/>
    <n v="48843"/>
    <n v="0.25802862705663365"/>
    <m/>
    <m/>
    <m/>
    <m/>
    <m/>
    <m/>
    <m/>
  </r>
  <r>
    <n v="125"/>
    <s v="OE1;PR_10;ACT_176"/>
    <x v="0"/>
    <s v="Fortalecer la Vigilancia."/>
    <x v="0"/>
    <n v="2"/>
    <s v="PAI"/>
    <x v="0"/>
    <s v="ACT_176"/>
    <s v="Controlar la ejecución presupuestal"/>
    <x v="4"/>
    <n v="4.4642857142857152E-4"/>
    <x v="10"/>
    <n v="44250.3"/>
    <n v="0"/>
    <n v="0"/>
    <s v="Por Ejecutar"/>
    <n v="233543.25"/>
    <n v="48843"/>
    <n v="0.20913899245642939"/>
    <m/>
    <m/>
    <m/>
    <m/>
    <m/>
    <m/>
    <m/>
  </r>
  <r>
    <n v="125"/>
    <s v="OE1;PR_10;ACT_176"/>
    <x v="0"/>
    <s v="Fortalecer la Vigilancia."/>
    <x v="0"/>
    <n v="2"/>
    <s v="PAI"/>
    <x v="0"/>
    <s v="ACT_176"/>
    <s v="Controlar la ejecución presupuestal"/>
    <x v="4"/>
    <n v="4.4642857142857152E-4"/>
    <x v="11"/>
    <n v="45725.310000000005"/>
    <n v="0"/>
    <n v="0"/>
    <s v="Por Ejecutar"/>
    <n v="279268.56"/>
    <n v="48843"/>
    <n v="0.17489616446620415"/>
    <m/>
    <m/>
    <m/>
    <m/>
    <m/>
    <m/>
    <m/>
  </r>
  <r>
    <n v="126"/>
    <s v="OE1;PR_10;ACT_177"/>
    <x v="0"/>
    <s v="Fortalecer la Vigilancia."/>
    <x v="0"/>
    <n v="2"/>
    <s v="PAI"/>
    <x v="0"/>
    <s v="ACT_177"/>
    <s v="Gestionar oportunamente los pagos.  (Monitoreo y control de pagos)"/>
    <x v="4"/>
    <n v="4.4642857142857152E-4"/>
    <x v="0"/>
    <n v="563"/>
    <n v="537"/>
    <n v="0.95381882770870341"/>
    <s v="Gestionado"/>
    <n v="563"/>
    <n v="537"/>
    <n v="0.95381882770870341"/>
    <n v="9617"/>
    <n v="8858"/>
    <n v="0.92107725902048454"/>
    <m/>
    <n v="7.892274097951546E-2"/>
    <s v="Gestionado"/>
    <n v="4.1119520491985923E-4"/>
  </r>
  <r>
    <n v="126"/>
    <s v="OE1;PR_10;ACT_177"/>
    <x v="0"/>
    <s v="Fortalecer la Vigilancia."/>
    <x v="0"/>
    <n v="2"/>
    <s v="PAI"/>
    <x v="0"/>
    <s v="ACT_177"/>
    <s v="Gestionar oportunamente los pagos.  (Monitoreo y control de pagos)"/>
    <x v="4"/>
    <n v="4.4642857142857152E-4"/>
    <x v="1"/>
    <n v="1408"/>
    <n v="1327"/>
    <n v="0.94247159090909094"/>
    <s v="Gestionado"/>
    <n v="1971"/>
    <n v="1864"/>
    <n v="0.94571283612379498"/>
    <m/>
    <m/>
    <m/>
    <m/>
    <m/>
    <m/>
    <m/>
  </r>
  <r>
    <n v="126"/>
    <s v="OE1;PR_10;ACT_177"/>
    <x v="0"/>
    <s v="Fortalecer la Vigilancia."/>
    <x v="0"/>
    <n v="2"/>
    <s v="PAI"/>
    <x v="0"/>
    <s v="ACT_177"/>
    <s v="Gestionar oportunamente los pagos.  (Monitoreo y control de pagos)"/>
    <x v="4"/>
    <n v="4.4642857142857152E-4"/>
    <x v="2"/>
    <n v="1992"/>
    <n v="1992"/>
    <n v="1"/>
    <s v="Culminada"/>
    <n v="3963"/>
    <n v="3856"/>
    <n v="0.97300025233409038"/>
    <m/>
    <m/>
    <m/>
    <m/>
    <m/>
    <m/>
    <m/>
  </r>
  <r>
    <n v="126"/>
    <s v="OE1;PR_10;ACT_177"/>
    <x v="0"/>
    <s v="Fortalecer la Vigilancia."/>
    <x v="0"/>
    <n v="2"/>
    <s v="PAI"/>
    <x v="0"/>
    <s v="ACT_177"/>
    <s v="Gestionar oportunamente los pagos.  (Monitoreo y control de pagos)"/>
    <x v="4"/>
    <n v="4.4642857142857152E-4"/>
    <x v="3"/>
    <n v="1686"/>
    <n v="1686"/>
    <n v="1"/>
    <s v="Culminada"/>
    <n v="5649"/>
    <n v="5542"/>
    <n v="0.98105859444149413"/>
    <m/>
    <m/>
    <m/>
    <m/>
    <m/>
    <m/>
    <m/>
  </r>
  <r>
    <n v="126"/>
    <s v="OE1;PR_10;ACT_177"/>
    <x v="0"/>
    <s v="Fortalecer la Vigilancia."/>
    <x v="0"/>
    <n v="2"/>
    <s v="PAI"/>
    <x v="0"/>
    <s v="ACT_177"/>
    <s v="Gestionar oportunamente los pagos.  (Monitoreo y control de pagos)"/>
    <x v="4"/>
    <n v="4.4642857142857152E-4"/>
    <x v="4"/>
    <n v="0"/>
    <n v="0"/>
    <n v="0"/>
    <s v="Por Ejecutar"/>
    <n v="5649"/>
    <n v="5542"/>
    <n v="0.98105859444149413"/>
    <m/>
    <m/>
    <m/>
    <m/>
    <m/>
    <m/>
    <m/>
  </r>
  <r>
    <n v="126"/>
    <s v="OE1;PR_10;ACT_177"/>
    <x v="0"/>
    <s v="Fortalecer la Vigilancia."/>
    <x v="0"/>
    <n v="2"/>
    <s v="PAI"/>
    <x v="0"/>
    <s v="ACT_177"/>
    <s v="Gestionar oportunamente los pagos.  (Monitoreo y control de pagos)"/>
    <x v="4"/>
    <n v="4.4642857142857152E-4"/>
    <x v="5"/>
    <n v="3968"/>
    <n v="3316"/>
    <n v="0.83568548387096775"/>
    <s v="En Seguimiento"/>
    <n v="9617"/>
    <n v="8858"/>
    <n v="0.92107725902048454"/>
    <m/>
    <m/>
    <m/>
    <m/>
    <m/>
    <m/>
    <m/>
  </r>
  <r>
    <n v="126"/>
    <s v="OE1;PR_10;ACT_177"/>
    <x v="0"/>
    <s v="Fortalecer la Vigilancia."/>
    <x v="0"/>
    <n v="2"/>
    <s v="PAI"/>
    <x v="0"/>
    <s v="ACT_177"/>
    <s v="Gestionar oportunamente los pagos.  (Monitoreo y control de pagos)"/>
    <x v="4"/>
    <n v="4.4642857142857152E-4"/>
    <x v="6"/>
    <n v="0"/>
    <n v="0"/>
    <n v="0"/>
    <s v="Por Ejecutar"/>
    <n v="9617"/>
    <n v="8858"/>
    <n v="0.92107725902048454"/>
    <m/>
    <m/>
    <m/>
    <m/>
    <m/>
    <m/>
    <m/>
  </r>
  <r>
    <n v="126"/>
    <s v="OE1;PR_10;ACT_177"/>
    <x v="0"/>
    <s v="Fortalecer la Vigilancia."/>
    <x v="0"/>
    <n v="2"/>
    <s v="PAI"/>
    <x v="0"/>
    <s v="ACT_177"/>
    <s v="Gestionar oportunamente los pagos.  (Monitoreo y control de pagos)"/>
    <x v="4"/>
    <n v="4.4642857142857152E-4"/>
    <x v="7"/>
    <n v="0"/>
    <n v="0"/>
    <n v="0"/>
    <s v="Por Ejecutar"/>
    <n v="9617"/>
    <n v="8858"/>
    <n v="0.92107725902048454"/>
    <m/>
    <m/>
    <m/>
    <m/>
    <m/>
    <m/>
    <m/>
  </r>
  <r>
    <n v="126"/>
    <s v="OE1;PR_10;ACT_177"/>
    <x v="0"/>
    <s v="Fortalecer la Vigilancia."/>
    <x v="0"/>
    <n v="2"/>
    <s v="PAI"/>
    <x v="0"/>
    <s v="ACT_177"/>
    <s v="Gestionar oportunamente los pagos.  (Monitoreo y control de pagos)"/>
    <x v="4"/>
    <n v="4.4642857142857152E-4"/>
    <x v="8"/>
    <n v="0"/>
    <n v="0"/>
    <n v="0"/>
    <s v="Por Ejecutar"/>
    <n v="9617"/>
    <n v="8858"/>
    <n v="0.92107725902048454"/>
    <m/>
    <m/>
    <m/>
    <m/>
    <m/>
    <m/>
    <m/>
  </r>
  <r>
    <n v="126"/>
    <s v="OE1;PR_10;ACT_177"/>
    <x v="0"/>
    <s v="Fortalecer la Vigilancia."/>
    <x v="0"/>
    <n v="2"/>
    <s v="PAI"/>
    <x v="0"/>
    <s v="ACT_177"/>
    <s v="Gestionar oportunamente los pagos.  (Monitoreo y control de pagos)"/>
    <x v="4"/>
    <n v="4.4642857142857152E-4"/>
    <x v="9"/>
    <n v="0"/>
    <n v="0"/>
    <n v="0"/>
    <s v="Por Ejecutar"/>
    <n v="9617"/>
    <n v="8858"/>
    <n v="0.92107725902048454"/>
    <m/>
    <m/>
    <m/>
    <m/>
    <m/>
    <m/>
    <m/>
  </r>
  <r>
    <n v="126"/>
    <s v="OE1;PR_10;ACT_177"/>
    <x v="0"/>
    <s v="Fortalecer la Vigilancia."/>
    <x v="0"/>
    <n v="2"/>
    <s v="PAI"/>
    <x v="0"/>
    <s v="ACT_177"/>
    <s v="Gestionar oportunamente los pagos.  (Monitoreo y control de pagos)"/>
    <x v="4"/>
    <n v="4.4642857142857152E-4"/>
    <x v="10"/>
    <n v="0"/>
    <n v="0"/>
    <n v="0"/>
    <s v="Por Ejecutar"/>
    <n v="9617"/>
    <n v="8858"/>
    <n v="0.92107725902048454"/>
    <m/>
    <m/>
    <m/>
    <m/>
    <m/>
    <m/>
    <m/>
  </r>
  <r>
    <n v="126"/>
    <s v="OE1;PR_10;ACT_177"/>
    <x v="0"/>
    <s v="Fortalecer la Vigilancia."/>
    <x v="0"/>
    <n v="2"/>
    <s v="PAI"/>
    <x v="0"/>
    <s v="ACT_177"/>
    <s v="Gestionar oportunamente los pagos.  (Monitoreo y control de pagos)"/>
    <x v="4"/>
    <n v="4.4642857142857152E-4"/>
    <x v="11"/>
    <n v="0"/>
    <n v="0"/>
    <n v="0"/>
    <s v="Por Ejecutar"/>
    <n v="9617"/>
    <n v="8858"/>
    <n v="0.92107725902048454"/>
    <m/>
    <m/>
    <m/>
    <m/>
    <m/>
    <m/>
    <m/>
  </r>
  <r>
    <n v="127"/>
    <s v="OE1;PR_10;ACT_178"/>
    <x v="0"/>
    <s v="Fortalecer la Vigilancia."/>
    <x v="0"/>
    <n v="11"/>
    <s v="PAI"/>
    <x v="11"/>
    <s v="ACT_178"/>
    <s v="Gestionar la publicación de las hojas de vida de los funcionarios y contratistas de la SPT, en el aplicativo SIGEP"/>
    <x v="4"/>
    <n v="4.4642857142857152E-4"/>
    <x v="0"/>
    <n v="182"/>
    <n v="182"/>
    <n v="1"/>
    <s v="Culminada"/>
    <n v="182"/>
    <n v="182"/>
    <n v="1"/>
    <n v="284"/>
    <n v="284"/>
    <n v="1"/>
    <m/>
    <n v="0"/>
    <s v="Culminada"/>
    <n v="4.4642857142857152E-4"/>
  </r>
  <r>
    <n v="127"/>
    <s v="OE1;PR_10;ACT_178"/>
    <x v="0"/>
    <s v="Fortalecer la Vigilancia."/>
    <x v="0"/>
    <n v="11"/>
    <s v="PAI"/>
    <x v="11"/>
    <s v="ACT_178"/>
    <s v="Gestionar la publicación de las hojas de vida de los funcionarios y contratistas de la SPT, en el aplicativo SIGEP"/>
    <x v="4"/>
    <n v="4.4642857142857152E-4"/>
    <x v="1"/>
    <n v="32"/>
    <n v="32"/>
    <n v="1"/>
    <s v="Culminada"/>
    <n v="214"/>
    <n v="214"/>
    <n v="1"/>
    <m/>
    <m/>
    <m/>
    <m/>
    <m/>
    <m/>
    <m/>
  </r>
  <r>
    <n v="127"/>
    <s v="OE1;PR_10;ACT_178"/>
    <x v="0"/>
    <s v="Fortalecer la Vigilancia."/>
    <x v="0"/>
    <n v="11"/>
    <s v="PAI"/>
    <x v="11"/>
    <s v="ACT_178"/>
    <s v="Gestionar la publicación de las hojas de vida de los funcionarios y contratistas de la SPT, en el aplicativo SIGEP"/>
    <x v="4"/>
    <n v="4.4642857142857152E-4"/>
    <x v="2"/>
    <n v="12"/>
    <n v="12"/>
    <n v="1"/>
    <s v="Culminada"/>
    <n v="226"/>
    <n v="226"/>
    <n v="1"/>
    <m/>
    <m/>
    <m/>
    <m/>
    <m/>
    <m/>
    <m/>
  </r>
  <r>
    <n v="127"/>
    <s v="OE1;PR_10;ACT_178"/>
    <x v="0"/>
    <s v="Fortalecer la Vigilancia."/>
    <x v="0"/>
    <n v="11"/>
    <s v="PAI"/>
    <x v="11"/>
    <s v="ACT_178"/>
    <s v="Gestionar la publicación de las hojas de vida de los funcionarios y contratistas de la SPT, en el aplicativo SIGEP"/>
    <x v="4"/>
    <n v="4.4642857142857152E-4"/>
    <x v="3"/>
    <n v="12"/>
    <n v="12"/>
    <n v="1"/>
    <s v="Culminada"/>
    <n v="238"/>
    <n v="238"/>
    <n v="1"/>
    <m/>
    <m/>
    <m/>
    <m/>
    <m/>
    <m/>
    <m/>
  </r>
  <r>
    <n v="127"/>
    <s v="OE1;PR_10;ACT_178"/>
    <x v="0"/>
    <s v="Fortalecer la Vigilancia."/>
    <x v="0"/>
    <n v="11"/>
    <s v="PAI"/>
    <x v="11"/>
    <s v="ACT_178"/>
    <s v="Gestionar la publicación de las hojas de vida de los funcionarios y contratistas de la SPT, en el aplicativo SIGEP"/>
    <x v="4"/>
    <n v="4.4642857142857152E-4"/>
    <x v="4"/>
    <n v="0"/>
    <n v="0"/>
    <n v="0"/>
    <s v="Por Ejecutar"/>
    <n v="238"/>
    <n v="238"/>
    <n v="1"/>
    <m/>
    <m/>
    <m/>
    <m/>
    <m/>
    <m/>
    <m/>
  </r>
  <r>
    <n v="127"/>
    <s v="OE1;PR_10;ACT_178"/>
    <x v="0"/>
    <s v="Fortalecer la Vigilancia."/>
    <x v="0"/>
    <n v="11"/>
    <s v="PAI"/>
    <x v="11"/>
    <s v="ACT_178"/>
    <s v="Gestionar la publicación de las hojas de vida de los funcionarios y contratistas de la SPT, en el aplicativo SIGEP"/>
    <x v="4"/>
    <n v="4.4642857142857152E-4"/>
    <x v="5"/>
    <n v="46"/>
    <n v="46"/>
    <n v="1"/>
    <s v="Culminada"/>
    <n v="284"/>
    <n v="284"/>
    <n v="1"/>
    <m/>
    <m/>
    <m/>
    <m/>
    <m/>
    <m/>
    <m/>
  </r>
  <r>
    <n v="127"/>
    <s v="OE1;PR_10;ACT_178"/>
    <x v="0"/>
    <s v="Fortalecer la Vigilancia."/>
    <x v="0"/>
    <n v="11"/>
    <s v="PAI"/>
    <x v="11"/>
    <s v="ACT_178"/>
    <s v="Gestionar la publicación de las hojas de vida de los funcionarios y contratistas de la SPT, en el aplicativo SIGEP"/>
    <x v="4"/>
    <n v="4.4642857142857152E-4"/>
    <x v="6"/>
    <n v="0"/>
    <n v="0"/>
    <n v="0"/>
    <s v="Por Ejecutar"/>
    <n v="284"/>
    <n v="284"/>
    <n v="1"/>
    <m/>
    <m/>
    <m/>
    <m/>
    <m/>
    <m/>
    <m/>
  </r>
  <r>
    <n v="127"/>
    <s v="OE1;PR_10;ACT_178"/>
    <x v="0"/>
    <s v="Fortalecer la Vigilancia."/>
    <x v="0"/>
    <n v="11"/>
    <s v="PAI"/>
    <x v="11"/>
    <s v="ACT_178"/>
    <s v="Gestionar la publicación de las hojas de vida de los funcionarios y contratistas de la SPT, en el aplicativo SIGEP"/>
    <x v="4"/>
    <n v="4.4642857142857152E-4"/>
    <x v="7"/>
    <n v="0"/>
    <n v="0"/>
    <n v="0"/>
    <s v="Por Ejecutar"/>
    <n v="284"/>
    <n v="284"/>
    <n v="1"/>
    <m/>
    <m/>
    <m/>
    <m/>
    <m/>
    <m/>
    <m/>
  </r>
  <r>
    <n v="127"/>
    <s v="OE1;PR_10;ACT_178"/>
    <x v="0"/>
    <s v="Fortalecer la Vigilancia."/>
    <x v="0"/>
    <n v="11"/>
    <s v="PAI"/>
    <x v="11"/>
    <s v="ACT_178"/>
    <s v="Gestionar la publicación de las hojas de vida de los funcionarios y contratistas de la SPT, en el aplicativo SIGEP"/>
    <x v="4"/>
    <n v="4.4642857142857152E-4"/>
    <x v="8"/>
    <n v="0"/>
    <n v="0"/>
    <n v="0"/>
    <s v="Por Ejecutar"/>
    <n v="284"/>
    <n v="284"/>
    <n v="1"/>
    <m/>
    <m/>
    <m/>
    <m/>
    <m/>
    <m/>
    <m/>
  </r>
  <r>
    <n v="127"/>
    <s v="OE1;PR_10;ACT_178"/>
    <x v="0"/>
    <s v="Fortalecer la Vigilancia."/>
    <x v="0"/>
    <n v="11"/>
    <s v="PAI"/>
    <x v="11"/>
    <s v="ACT_178"/>
    <s v="Gestionar la publicación de las hojas de vida de los funcionarios y contratistas de la SPT, en el aplicativo SIGEP"/>
    <x v="4"/>
    <n v="4.4642857142857152E-4"/>
    <x v="9"/>
    <n v="0"/>
    <n v="0"/>
    <n v="0"/>
    <s v="Por Ejecutar"/>
    <n v="284"/>
    <n v="284"/>
    <n v="1"/>
    <m/>
    <m/>
    <m/>
    <m/>
    <m/>
    <m/>
    <m/>
  </r>
  <r>
    <n v="127"/>
    <s v="OE1;PR_10;ACT_178"/>
    <x v="0"/>
    <s v="Fortalecer la Vigilancia."/>
    <x v="0"/>
    <n v="11"/>
    <s v="PAI"/>
    <x v="11"/>
    <s v="ACT_178"/>
    <s v="Gestionar la publicación de las hojas de vida de los funcionarios y contratistas de la SPT, en el aplicativo SIGEP"/>
    <x v="4"/>
    <n v="4.4642857142857152E-4"/>
    <x v="10"/>
    <n v="0"/>
    <n v="0"/>
    <n v="0"/>
    <s v="Por Ejecutar"/>
    <n v="284"/>
    <n v="284"/>
    <n v="1"/>
    <m/>
    <m/>
    <m/>
    <m/>
    <m/>
    <m/>
    <m/>
  </r>
  <r>
    <n v="127"/>
    <s v="OE1;PR_10;ACT_178"/>
    <x v="0"/>
    <s v="Fortalecer la Vigilancia."/>
    <x v="0"/>
    <n v="11"/>
    <s v="PAI"/>
    <x v="11"/>
    <s v="ACT_178"/>
    <s v="Gestionar la publicación de las hojas de vida de los funcionarios y contratistas de la SPT, en el aplicativo SIGEP"/>
    <x v="4"/>
    <n v="4.4642857142857152E-4"/>
    <x v="11"/>
    <n v="0"/>
    <n v="0"/>
    <n v="0"/>
    <s v="Por Ejecutar"/>
    <n v="284"/>
    <n v="284"/>
    <n v="1"/>
    <m/>
    <m/>
    <m/>
    <m/>
    <m/>
    <m/>
    <m/>
  </r>
  <r>
    <n v="128"/>
    <s v="OE1;PR_10;ACT_179"/>
    <x v="0"/>
    <s v="Fortalecer la Vigilancia."/>
    <x v="0"/>
    <n v="2"/>
    <s v="PAI"/>
    <x v="0"/>
    <s v="ACT_179"/>
    <s v="Administrar y actualizar los inventarios de la entidad"/>
    <x v="4"/>
    <n v="4.4642857142857152E-4"/>
    <x v="0"/>
    <n v="0"/>
    <n v="0"/>
    <n v="0"/>
    <s v="Por Ejecutar"/>
    <n v="0"/>
    <n v="0"/>
    <n v="0"/>
    <n v="2"/>
    <n v="1"/>
    <n v="0.5"/>
    <m/>
    <n v="0.5"/>
    <s v="En Tramite"/>
    <n v="2.2321428571428576E-4"/>
  </r>
  <r>
    <n v="128"/>
    <s v="OE1;PR_10;ACT_179"/>
    <x v="0"/>
    <s v="Fortalecer la Vigilancia."/>
    <x v="0"/>
    <n v="2"/>
    <s v="PAI"/>
    <x v="0"/>
    <s v="ACT_179"/>
    <s v="Administrar y actualizar los inventarios de la entidad"/>
    <x v="4"/>
    <n v="4.4642857142857152E-4"/>
    <x v="1"/>
    <n v="0"/>
    <n v="0"/>
    <n v="0"/>
    <s v="Por Ejecutar"/>
    <n v="0"/>
    <n v="0"/>
    <n v="0"/>
    <m/>
    <m/>
    <m/>
    <m/>
    <m/>
    <m/>
    <m/>
  </r>
  <r>
    <n v="128"/>
    <s v="OE1;PR_10;ACT_179"/>
    <x v="0"/>
    <s v="Fortalecer la Vigilancia."/>
    <x v="0"/>
    <n v="2"/>
    <s v="PAI"/>
    <x v="0"/>
    <s v="ACT_179"/>
    <s v="Administrar y actualizar los inventarios de la entidad"/>
    <x v="4"/>
    <n v="4.4642857142857152E-4"/>
    <x v="2"/>
    <n v="0"/>
    <n v="0"/>
    <n v="0"/>
    <s v="Por Ejecutar"/>
    <n v="0"/>
    <n v="0"/>
    <n v="0"/>
    <m/>
    <m/>
    <m/>
    <m/>
    <m/>
    <m/>
    <m/>
  </r>
  <r>
    <n v="128"/>
    <s v="OE1;PR_10;ACT_179"/>
    <x v="0"/>
    <s v="Fortalecer la Vigilancia."/>
    <x v="0"/>
    <n v="2"/>
    <s v="PAI"/>
    <x v="0"/>
    <s v="ACT_179"/>
    <s v="Administrar y actualizar los inventarios de la entidad"/>
    <x v="4"/>
    <n v="4.4642857142857152E-4"/>
    <x v="3"/>
    <n v="0"/>
    <n v="0"/>
    <n v="0"/>
    <s v="Por Ejecutar"/>
    <n v="0"/>
    <n v="0"/>
    <n v="0"/>
    <m/>
    <m/>
    <m/>
    <m/>
    <m/>
    <m/>
    <m/>
  </r>
  <r>
    <n v="128"/>
    <s v="OE1;PR_10;ACT_179"/>
    <x v="0"/>
    <s v="Fortalecer la Vigilancia."/>
    <x v="0"/>
    <n v="2"/>
    <s v="PAI"/>
    <x v="0"/>
    <s v="ACT_179"/>
    <s v="Administrar y actualizar los inventarios de la entidad"/>
    <x v="4"/>
    <n v="4.4642857142857152E-4"/>
    <x v="4"/>
    <n v="0"/>
    <n v="0"/>
    <n v="0"/>
    <s v="Por Ejecutar"/>
    <n v="0"/>
    <n v="0"/>
    <n v="0"/>
    <m/>
    <m/>
    <m/>
    <m/>
    <m/>
    <m/>
    <m/>
  </r>
  <r>
    <n v="128"/>
    <s v="OE1;PR_10;ACT_179"/>
    <x v="0"/>
    <s v="Fortalecer la Vigilancia."/>
    <x v="0"/>
    <n v="2"/>
    <s v="PAI"/>
    <x v="0"/>
    <s v="ACT_179"/>
    <s v="Administrar y actualizar los inventarios de la entidad"/>
    <x v="4"/>
    <n v="4.4642857142857152E-4"/>
    <x v="5"/>
    <n v="1"/>
    <n v="1"/>
    <n v="1"/>
    <s v="Culminada"/>
    <n v="1"/>
    <n v="1"/>
    <n v="1"/>
    <m/>
    <m/>
    <m/>
    <m/>
    <m/>
    <m/>
    <m/>
  </r>
  <r>
    <n v="128"/>
    <s v="OE1;PR_10;ACT_179"/>
    <x v="0"/>
    <s v="Fortalecer la Vigilancia."/>
    <x v="0"/>
    <n v="2"/>
    <s v="PAI"/>
    <x v="0"/>
    <s v="ACT_179"/>
    <s v="Administrar y actualizar los inventarios de la entidad"/>
    <x v="4"/>
    <n v="4.4642857142857152E-4"/>
    <x v="6"/>
    <n v="0"/>
    <n v="0"/>
    <n v="0"/>
    <s v="Por Ejecutar"/>
    <n v="1"/>
    <n v="1"/>
    <n v="1"/>
    <m/>
    <m/>
    <m/>
    <m/>
    <m/>
    <m/>
    <m/>
  </r>
  <r>
    <n v="128"/>
    <s v="OE1;PR_10;ACT_179"/>
    <x v="0"/>
    <s v="Fortalecer la Vigilancia."/>
    <x v="0"/>
    <n v="2"/>
    <s v="PAI"/>
    <x v="0"/>
    <s v="ACT_179"/>
    <s v="Administrar y actualizar los inventarios de la entidad"/>
    <x v="4"/>
    <n v="4.4642857142857152E-4"/>
    <x v="7"/>
    <n v="0"/>
    <n v="0"/>
    <n v="0"/>
    <s v="Por Ejecutar"/>
    <n v="1"/>
    <n v="1"/>
    <n v="1"/>
    <m/>
    <m/>
    <m/>
    <m/>
    <m/>
    <m/>
    <m/>
  </r>
  <r>
    <n v="128"/>
    <s v="OE1;PR_10;ACT_179"/>
    <x v="0"/>
    <s v="Fortalecer la Vigilancia."/>
    <x v="0"/>
    <n v="2"/>
    <s v="PAI"/>
    <x v="0"/>
    <s v="ACT_179"/>
    <s v="Administrar y actualizar los inventarios de la entidad"/>
    <x v="4"/>
    <n v="4.4642857142857152E-4"/>
    <x v="8"/>
    <n v="0"/>
    <n v="0"/>
    <n v="0"/>
    <s v="Por Ejecutar"/>
    <n v="1"/>
    <n v="1"/>
    <n v="1"/>
    <m/>
    <m/>
    <m/>
    <m/>
    <m/>
    <m/>
    <m/>
  </r>
  <r>
    <n v="128"/>
    <s v="OE1;PR_10;ACT_179"/>
    <x v="0"/>
    <s v="Fortalecer la Vigilancia."/>
    <x v="0"/>
    <n v="2"/>
    <s v="PAI"/>
    <x v="0"/>
    <s v="ACT_179"/>
    <s v="Administrar y actualizar los inventarios de la entidad"/>
    <x v="4"/>
    <n v="4.4642857142857152E-4"/>
    <x v="9"/>
    <n v="0"/>
    <n v="0"/>
    <n v="0"/>
    <s v="Por Ejecutar"/>
    <n v="1"/>
    <n v="1"/>
    <n v="1"/>
    <m/>
    <m/>
    <m/>
    <m/>
    <m/>
    <m/>
    <m/>
  </r>
  <r>
    <n v="128"/>
    <s v="OE1;PR_10;ACT_179"/>
    <x v="0"/>
    <s v="Fortalecer la Vigilancia."/>
    <x v="0"/>
    <n v="2"/>
    <s v="PAI"/>
    <x v="0"/>
    <s v="ACT_179"/>
    <s v="Administrar y actualizar los inventarios de la entidad"/>
    <x v="4"/>
    <n v="4.4642857142857152E-4"/>
    <x v="10"/>
    <n v="0"/>
    <n v="0"/>
    <n v="0"/>
    <s v="Por Ejecutar"/>
    <n v="1"/>
    <n v="1"/>
    <n v="1"/>
    <m/>
    <m/>
    <m/>
    <m/>
    <m/>
    <m/>
    <m/>
  </r>
  <r>
    <n v="128"/>
    <s v="OE1;PR_10;ACT_179"/>
    <x v="0"/>
    <s v="Fortalecer la Vigilancia."/>
    <x v="0"/>
    <n v="2"/>
    <s v="PAI"/>
    <x v="0"/>
    <s v="ACT_179"/>
    <s v="Administrar y actualizar los inventarios de la entidad"/>
    <x v="4"/>
    <n v="4.4642857142857152E-4"/>
    <x v="11"/>
    <n v="1"/>
    <n v="0"/>
    <n v="0"/>
    <s v="Por Ejecutar"/>
    <n v="2"/>
    <n v="1"/>
    <n v="0.5"/>
    <m/>
    <m/>
    <m/>
    <m/>
    <m/>
    <m/>
    <m/>
  </r>
  <r>
    <n v="129"/>
    <s v="OE1;PR_10;ACT_180"/>
    <x v="0"/>
    <s v="Fortalecer la Vigilancia."/>
    <x v="0"/>
    <n v="2"/>
    <s v="PAI"/>
    <x v="0"/>
    <s v="ACT_180"/>
    <s v="Desarrollar instructivos en gestion contractual"/>
    <x v="4"/>
    <n v="4.4642857142857152E-4"/>
    <x v="0"/>
    <n v="0"/>
    <n v="0"/>
    <n v="0"/>
    <s v="Por Ejecutar"/>
    <n v="0"/>
    <n v="0"/>
    <n v="0"/>
    <n v="6"/>
    <n v="2"/>
    <n v="0.33333333333333331"/>
    <m/>
    <n v="0.66666666666666674"/>
    <s v="En Tramite"/>
    <n v="1.4880952380952382E-4"/>
  </r>
  <r>
    <n v="129"/>
    <s v="OE1;PR_10;ACT_180"/>
    <x v="0"/>
    <s v="Fortalecer la Vigilancia."/>
    <x v="0"/>
    <n v="2"/>
    <s v="PAI"/>
    <x v="0"/>
    <s v="ACT_180"/>
    <s v="Desarrollar instructivos en gestion contractual"/>
    <x v="4"/>
    <n v="4.4642857142857152E-4"/>
    <x v="1"/>
    <n v="0"/>
    <n v="0"/>
    <n v="0"/>
    <s v="Por Ejecutar"/>
    <n v="0"/>
    <n v="0"/>
    <n v="0"/>
    <m/>
    <m/>
    <m/>
    <m/>
    <m/>
    <m/>
    <m/>
  </r>
  <r>
    <n v="129"/>
    <s v="OE1;PR_10;ACT_180"/>
    <x v="0"/>
    <s v="Fortalecer la Vigilancia."/>
    <x v="0"/>
    <n v="2"/>
    <s v="PAI"/>
    <x v="0"/>
    <s v="ACT_180"/>
    <s v="Desarrollar instructivos en gestion contractual"/>
    <x v="4"/>
    <n v="4.4642857142857152E-4"/>
    <x v="2"/>
    <n v="1"/>
    <n v="1"/>
    <n v="1"/>
    <s v="Culminada"/>
    <n v="1"/>
    <n v="1"/>
    <n v="1"/>
    <m/>
    <m/>
    <m/>
    <m/>
    <m/>
    <m/>
    <m/>
  </r>
  <r>
    <n v="129"/>
    <s v="OE1;PR_10;ACT_180"/>
    <x v="0"/>
    <s v="Fortalecer la Vigilancia."/>
    <x v="0"/>
    <n v="2"/>
    <s v="PAI"/>
    <x v="0"/>
    <s v="ACT_180"/>
    <s v="Desarrollar instructivos en gestion contractual"/>
    <x v="4"/>
    <n v="4.4642857142857152E-4"/>
    <x v="3"/>
    <n v="0"/>
    <n v="0"/>
    <n v="0"/>
    <s v="Por Ejecutar"/>
    <n v="1"/>
    <n v="1"/>
    <n v="1"/>
    <m/>
    <m/>
    <m/>
    <m/>
    <m/>
    <m/>
    <m/>
  </r>
  <r>
    <n v="129"/>
    <s v="OE1;PR_10;ACT_180"/>
    <x v="0"/>
    <s v="Fortalecer la Vigilancia."/>
    <x v="0"/>
    <n v="2"/>
    <s v="PAI"/>
    <x v="0"/>
    <s v="ACT_180"/>
    <s v="Desarrollar instructivos en gestion contractual"/>
    <x v="4"/>
    <n v="4.4642857142857152E-4"/>
    <x v="4"/>
    <n v="1"/>
    <n v="0"/>
    <n v="0"/>
    <s v="Por Ejecutar"/>
    <n v="2"/>
    <n v="1"/>
    <n v="0.5"/>
    <m/>
    <m/>
    <m/>
    <m/>
    <m/>
    <m/>
    <m/>
  </r>
  <r>
    <n v="129"/>
    <s v="OE1;PR_10;ACT_180"/>
    <x v="0"/>
    <s v="Fortalecer la Vigilancia."/>
    <x v="0"/>
    <n v="2"/>
    <s v="PAI"/>
    <x v="0"/>
    <s v="ACT_180"/>
    <s v="Desarrollar instructivos en gestion contractual"/>
    <x v="4"/>
    <n v="4.4642857142857152E-4"/>
    <x v="5"/>
    <n v="1"/>
    <n v="1"/>
    <n v="1"/>
    <s v="Culminada"/>
    <n v="3"/>
    <n v="2"/>
    <n v="0.66666666666666663"/>
    <m/>
    <m/>
    <m/>
    <m/>
    <m/>
    <m/>
    <m/>
  </r>
  <r>
    <n v="129"/>
    <s v="OE1;PR_10;ACT_180"/>
    <x v="0"/>
    <s v="Fortalecer la Vigilancia."/>
    <x v="0"/>
    <n v="2"/>
    <s v="PAI"/>
    <x v="0"/>
    <s v="ACT_180"/>
    <s v="Desarrollar instructivos en gestion contractual"/>
    <x v="4"/>
    <n v="4.4642857142857152E-4"/>
    <x v="6"/>
    <n v="1"/>
    <n v="0"/>
    <n v="0"/>
    <s v="Por Ejecutar"/>
    <n v="4"/>
    <n v="2"/>
    <n v="0.5"/>
    <m/>
    <m/>
    <m/>
    <m/>
    <m/>
    <m/>
    <m/>
  </r>
  <r>
    <n v="129"/>
    <s v="OE1;PR_10;ACT_180"/>
    <x v="0"/>
    <s v="Fortalecer la Vigilancia."/>
    <x v="0"/>
    <n v="2"/>
    <s v="PAI"/>
    <x v="0"/>
    <s v="ACT_180"/>
    <s v="Desarrollar instructivos en gestion contractual"/>
    <x v="4"/>
    <n v="4.4642857142857152E-4"/>
    <x v="7"/>
    <n v="0"/>
    <n v="0"/>
    <n v="0"/>
    <s v="Por Ejecutar"/>
    <n v="4"/>
    <n v="2"/>
    <n v="0.5"/>
    <m/>
    <m/>
    <m/>
    <m/>
    <m/>
    <m/>
    <m/>
  </r>
  <r>
    <n v="129"/>
    <s v="OE1;PR_10;ACT_180"/>
    <x v="0"/>
    <s v="Fortalecer la Vigilancia."/>
    <x v="0"/>
    <n v="2"/>
    <s v="PAI"/>
    <x v="0"/>
    <s v="ACT_180"/>
    <s v="Desarrollar instructivos en gestion contractual"/>
    <x v="4"/>
    <n v="4.4642857142857152E-4"/>
    <x v="8"/>
    <n v="1"/>
    <n v="0"/>
    <n v="0"/>
    <s v="Por Ejecutar"/>
    <n v="5"/>
    <n v="2"/>
    <n v="0.4"/>
    <m/>
    <m/>
    <m/>
    <m/>
    <m/>
    <m/>
    <m/>
  </r>
  <r>
    <n v="129"/>
    <s v="OE1;PR_10;ACT_180"/>
    <x v="0"/>
    <s v="Fortalecer la Vigilancia."/>
    <x v="0"/>
    <n v="2"/>
    <s v="PAI"/>
    <x v="0"/>
    <s v="ACT_180"/>
    <s v="Desarrollar instructivos en gestion contractual"/>
    <x v="4"/>
    <n v="4.4642857142857152E-4"/>
    <x v="9"/>
    <n v="0"/>
    <n v="0"/>
    <n v="0"/>
    <s v="Por Ejecutar"/>
    <n v="5"/>
    <n v="2"/>
    <n v="0.4"/>
    <m/>
    <m/>
    <m/>
    <m/>
    <m/>
    <m/>
    <m/>
  </r>
  <r>
    <n v="129"/>
    <s v="OE1;PR_10;ACT_180"/>
    <x v="0"/>
    <s v="Fortalecer la Vigilancia."/>
    <x v="0"/>
    <n v="2"/>
    <s v="PAI"/>
    <x v="0"/>
    <s v="ACT_180"/>
    <s v="Desarrollar instructivos en gestion contractual"/>
    <x v="4"/>
    <n v="4.4642857142857152E-4"/>
    <x v="10"/>
    <n v="1"/>
    <n v="0"/>
    <n v="0"/>
    <s v="Por Ejecutar"/>
    <n v="6"/>
    <n v="2"/>
    <n v="0.33333333333333331"/>
    <m/>
    <m/>
    <m/>
    <m/>
    <m/>
    <m/>
    <m/>
  </r>
  <r>
    <n v="129"/>
    <s v="OE1;PR_10;ACT_180"/>
    <x v="0"/>
    <s v="Fortalecer la Vigilancia."/>
    <x v="0"/>
    <n v="2"/>
    <s v="PAI"/>
    <x v="0"/>
    <s v="ACT_180"/>
    <s v="Desarrollar instructivos en gestion contractual"/>
    <x v="4"/>
    <n v="4.4642857142857152E-4"/>
    <x v="11"/>
    <n v="0"/>
    <n v="0"/>
    <n v="0"/>
    <s v="Por Ejecutar"/>
    <n v="6"/>
    <n v="2"/>
    <n v="0.33333333333333331"/>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0"/>
    <n v="0"/>
    <n v="0"/>
    <n v="0"/>
    <s v="Por Ejecutar"/>
    <n v="0"/>
    <n v="0"/>
    <n v="0"/>
    <n v="2"/>
    <n v="0"/>
    <n v="0"/>
    <m/>
    <n v="1"/>
    <s v="Por Ejecutar"/>
    <n v="0"/>
  </r>
  <r>
    <n v="130"/>
    <s v="OE1;PR_10;ACT_181"/>
    <x v="0"/>
    <s v="Fortalecer la Vigilancia."/>
    <x v="0"/>
    <n v="2"/>
    <s v="PAI"/>
    <x v="0"/>
    <s v="ACT_181"/>
    <s v="Adelantar el trámite tendiente a la contratación de los bienes y servicios que según del plan de adquisiciones sean competencia de este grupo."/>
    <x v="4"/>
    <n v="4.4642857142857152E-4"/>
    <x v="1"/>
    <n v="0"/>
    <n v="0"/>
    <n v="0"/>
    <s v="Por Ejecutar"/>
    <n v="0"/>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2"/>
    <n v="0"/>
    <n v="0"/>
    <n v="0"/>
    <s v="Por Ejecutar"/>
    <n v="0"/>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3"/>
    <n v="0"/>
    <n v="0"/>
    <n v="0"/>
    <s v="Por Ejecutar"/>
    <n v="0"/>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4"/>
    <n v="0"/>
    <n v="0"/>
    <n v="0"/>
    <s v="Por Ejecutar"/>
    <n v="0"/>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5"/>
    <n v="1"/>
    <n v="0"/>
    <n v="0"/>
    <s v="Por Ejecutar"/>
    <n v="1"/>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6"/>
    <n v="0"/>
    <n v="0"/>
    <n v="0"/>
    <s v="Por Ejecutar"/>
    <n v="1"/>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7"/>
    <n v="0"/>
    <n v="0"/>
    <n v="0"/>
    <s v="Por Ejecutar"/>
    <n v="1"/>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8"/>
    <n v="0"/>
    <n v="0"/>
    <n v="0"/>
    <s v="Por Ejecutar"/>
    <n v="1"/>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9"/>
    <n v="0"/>
    <n v="0"/>
    <n v="0"/>
    <s v="Por Ejecutar"/>
    <n v="1"/>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10"/>
    <n v="0"/>
    <n v="0"/>
    <n v="0"/>
    <s v="Por Ejecutar"/>
    <n v="1"/>
    <n v="0"/>
    <n v="0"/>
    <m/>
    <m/>
    <m/>
    <m/>
    <m/>
    <m/>
    <m/>
  </r>
  <r>
    <n v="130"/>
    <s v="OE1;PR_10;ACT_181"/>
    <x v="0"/>
    <s v="Fortalecer la Vigilancia."/>
    <x v="0"/>
    <n v="2"/>
    <s v="PAI"/>
    <x v="0"/>
    <s v="ACT_181"/>
    <s v="Adelantar el trámite tendiente a la contratación de los bienes y servicios que según del plan de adquisiciones sean competencia de este grupo."/>
    <x v="4"/>
    <n v="4.4642857142857152E-4"/>
    <x v="11"/>
    <n v="1"/>
    <n v="0"/>
    <n v="0"/>
    <s v="Por Ejecutar"/>
    <n v="2"/>
    <n v="0"/>
    <n v="0"/>
    <m/>
    <m/>
    <m/>
    <m/>
    <m/>
    <m/>
    <m/>
  </r>
  <r>
    <n v="131"/>
    <s v="OE1;PR_10;ACT_182"/>
    <x v="0"/>
    <s v="Fortalecer la Vigilancia."/>
    <x v="0"/>
    <n v="2"/>
    <s v="PAI"/>
    <x v="0"/>
    <s v="ACT_182"/>
    <s v="Atender y verificar cumplimiento de GLPI "/>
    <x v="4"/>
    <n v="4.4642857142857152E-4"/>
    <x v="0"/>
    <n v="21"/>
    <n v="21"/>
    <n v="1"/>
    <s v="Culminada"/>
    <n v="21"/>
    <n v="21"/>
    <n v="1"/>
    <n v="90"/>
    <n v="81"/>
    <n v="0.9"/>
    <m/>
    <n v="9.9999999999999978E-2"/>
    <s v="Gestionado"/>
    <n v="4.0178571428571439E-4"/>
  </r>
  <r>
    <n v="131"/>
    <s v="OE1;PR_10;ACT_182"/>
    <x v="0"/>
    <s v="Fortalecer la Vigilancia."/>
    <x v="0"/>
    <n v="2"/>
    <s v="PAI"/>
    <x v="0"/>
    <s v="ACT_182"/>
    <s v="Atender y verificar cumplimiento de GLPI "/>
    <x v="4"/>
    <n v="4.4642857142857152E-4"/>
    <x v="1"/>
    <n v="27"/>
    <n v="24"/>
    <n v="0.88888888888888884"/>
    <s v="Gestionado"/>
    <n v="48"/>
    <n v="45"/>
    <n v="0.9375"/>
    <m/>
    <m/>
    <m/>
    <m/>
    <m/>
    <m/>
    <m/>
  </r>
  <r>
    <n v="131"/>
    <s v="OE1;PR_10;ACT_182"/>
    <x v="0"/>
    <s v="Fortalecer la Vigilancia."/>
    <x v="0"/>
    <n v="2"/>
    <s v="PAI"/>
    <x v="0"/>
    <s v="ACT_182"/>
    <s v="Atender y verificar cumplimiento de GLPI "/>
    <x v="4"/>
    <n v="4.4642857142857152E-4"/>
    <x v="2"/>
    <n v="24"/>
    <n v="20"/>
    <n v="0.83333333333333337"/>
    <s v="En Seguimiento"/>
    <n v="72"/>
    <n v="65"/>
    <n v="0.90277777777777779"/>
    <m/>
    <m/>
    <m/>
    <m/>
    <m/>
    <m/>
    <m/>
  </r>
  <r>
    <n v="131"/>
    <s v="OE1;PR_10;ACT_182"/>
    <x v="0"/>
    <s v="Fortalecer la Vigilancia."/>
    <x v="0"/>
    <n v="2"/>
    <s v="PAI"/>
    <x v="0"/>
    <s v="ACT_182"/>
    <s v="Atender y verificar cumplimiento de GLPI "/>
    <x v="4"/>
    <n v="4.4642857142857152E-4"/>
    <x v="3"/>
    <n v="18"/>
    <n v="16"/>
    <n v="0.88888888888888884"/>
    <s v="Gestionado"/>
    <n v="90"/>
    <n v="81"/>
    <n v="0.9"/>
    <m/>
    <m/>
    <m/>
    <m/>
    <m/>
    <m/>
    <m/>
  </r>
  <r>
    <n v="131"/>
    <s v="OE1;PR_10;ACT_182"/>
    <x v="0"/>
    <s v="Fortalecer la Vigilancia."/>
    <x v="0"/>
    <n v="2"/>
    <s v="PAI"/>
    <x v="0"/>
    <s v="ACT_182"/>
    <s v="Atender y verificar cumplimiento de GLPI "/>
    <x v="4"/>
    <n v="4.4642857142857152E-4"/>
    <x v="4"/>
    <n v="0"/>
    <n v="0"/>
    <n v="0"/>
    <s v="Por Ejecutar"/>
    <n v="90"/>
    <n v="81"/>
    <n v="0.9"/>
    <m/>
    <m/>
    <m/>
    <m/>
    <m/>
    <m/>
    <m/>
  </r>
  <r>
    <n v="131"/>
    <s v="OE1;PR_10;ACT_182"/>
    <x v="0"/>
    <s v="Fortalecer la Vigilancia."/>
    <x v="0"/>
    <n v="2"/>
    <s v="PAI"/>
    <x v="0"/>
    <s v="ACT_182"/>
    <s v="Atender y verificar cumplimiento de GLPI "/>
    <x v="4"/>
    <n v="4.4642857142857152E-4"/>
    <x v="5"/>
    <n v="0"/>
    <n v="0"/>
    <n v="0"/>
    <s v="Por Ejecutar"/>
    <n v="90"/>
    <n v="81"/>
    <n v="0.9"/>
    <m/>
    <m/>
    <m/>
    <m/>
    <m/>
    <m/>
    <m/>
  </r>
  <r>
    <n v="131"/>
    <s v="OE1;PR_10;ACT_182"/>
    <x v="0"/>
    <s v="Fortalecer la Vigilancia."/>
    <x v="0"/>
    <n v="2"/>
    <s v="PAI"/>
    <x v="0"/>
    <s v="ACT_182"/>
    <s v="Atender y verificar cumplimiento de GLPI "/>
    <x v="4"/>
    <n v="4.4642857142857152E-4"/>
    <x v="6"/>
    <n v="0"/>
    <n v="0"/>
    <n v="0"/>
    <s v="Por Ejecutar"/>
    <n v="90"/>
    <n v="81"/>
    <n v="0.9"/>
    <m/>
    <m/>
    <m/>
    <m/>
    <m/>
    <m/>
    <m/>
  </r>
  <r>
    <n v="131"/>
    <s v="OE1;PR_10;ACT_182"/>
    <x v="0"/>
    <s v="Fortalecer la Vigilancia."/>
    <x v="0"/>
    <n v="2"/>
    <s v="PAI"/>
    <x v="0"/>
    <s v="ACT_182"/>
    <s v="Atender y verificar cumplimiento de GLPI "/>
    <x v="4"/>
    <n v="4.4642857142857152E-4"/>
    <x v="7"/>
    <n v="0"/>
    <n v="0"/>
    <n v="0"/>
    <s v="Por Ejecutar"/>
    <n v="90"/>
    <n v="81"/>
    <n v="0.9"/>
    <m/>
    <m/>
    <m/>
    <m/>
    <m/>
    <m/>
    <m/>
  </r>
  <r>
    <n v="131"/>
    <s v="OE1;PR_10;ACT_182"/>
    <x v="0"/>
    <s v="Fortalecer la Vigilancia."/>
    <x v="0"/>
    <n v="2"/>
    <s v="PAI"/>
    <x v="0"/>
    <s v="ACT_182"/>
    <s v="Atender y verificar cumplimiento de GLPI "/>
    <x v="4"/>
    <n v="4.4642857142857152E-4"/>
    <x v="8"/>
    <n v="0"/>
    <n v="0"/>
    <n v="0"/>
    <s v="Por Ejecutar"/>
    <n v="90"/>
    <n v="81"/>
    <n v="0.9"/>
    <m/>
    <m/>
    <m/>
    <m/>
    <m/>
    <m/>
    <m/>
  </r>
  <r>
    <n v="131"/>
    <s v="OE1;PR_10;ACT_182"/>
    <x v="0"/>
    <s v="Fortalecer la Vigilancia."/>
    <x v="0"/>
    <n v="2"/>
    <s v="PAI"/>
    <x v="0"/>
    <s v="ACT_182"/>
    <s v="Atender y verificar cumplimiento de GLPI "/>
    <x v="4"/>
    <n v="4.4642857142857152E-4"/>
    <x v="9"/>
    <n v="0"/>
    <n v="0"/>
    <n v="0"/>
    <s v="Por Ejecutar"/>
    <n v="90"/>
    <n v="81"/>
    <n v="0.9"/>
    <m/>
    <m/>
    <m/>
    <m/>
    <m/>
    <m/>
    <m/>
  </r>
  <r>
    <n v="131"/>
    <s v="OE1;PR_10;ACT_182"/>
    <x v="0"/>
    <s v="Fortalecer la Vigilancia."/>
    <x v="0"/>
    <n v="2"/>
    <s v="PAI"/>
    <x v="0"/>
    <s v="ACT_182"/>
    <s v="Atender y verificar cumplimiento de GLPI "/>
    <x v="4"/>
    <n v="4.4642857142857152E-4"/>
    <x v="10"/>
    <n v="0"/>
    <n v="0"/>
    <n v="0"/>
    <s v="Por Ejecutar"/>
    <n v="90"/>
    <n v="81"/>
    <n v="0.9"/>
    <m/>
    <m/>
    <m/>
    <m/>
    <m/>
    <m/>
    <m/>
  </r>
  <r>
    <n v="131"/>
    <s v="OE1;PR_10;ACT_182"/>
    <x v="0"/>
    <s v="Fortalecer la Vigilancia."/>
    <x v="0"/>
    <n v="2"/>
    <s v="PAI"/>
    <x v="0"/>
    <s v="ACT_182"/>
    <s v="Atender y verificar cumplimiento de GLPI "/>
    <x v="4"/>
    <n v="4.4642857142857152E-4"/>
    <x v="11"/>
    <n v="0"/>
    <n v="0"/>
    <n v="0"/>
    <s v="Por Ejecutar"/>
    <n v="90"/>
    <n v="81"/>
    <n v="0.9"/>
    <m/>
    <m/>
    <m/>
    <m/>
    <m/>
    <m/>
    <m/>
  </r>
  <r>
    <n v="132"/>
    <s v="OE1;PR_10;ACT_183"/>
    <x v="0"/>
    <s v="Fortalecer la Vigilancia."/>
    <x v="0"/>
    <n v="2"/>
    <s v="PAI"/>
    <x v="0"/>
    <s v="ACT_183"/>
    <s v="Dirigir y controlar los  consumos y mantenimientos de Bienes y Servicios"/>
    <x v="4"/>
    <n v="4.4642857142857152E-4"/>
    <x v="0"/>
    <n v="0"/>
    <n v="0"/>
    <n v="0"/>
    <s v="Por Ejecutar"/>
    <n v="0"/>
    <n v="0"/>
    <n v="0"/>
    <n v="105"/>
    <n v="52"/>
    <n v="0.49523809523809526"/>
    <m/>
    <n v="0.50476190476190474"/>
    <s v="En Tramite"/>
    <n v="2.2108843537414972E-4"/>
  </r>
  <r>
    <n v="132"/>
    <s v="OE1;PR_10;ACT_183"/>
    <x v="0"/>
    <s v="Fortalecer la Vigilancia."/>
    <x v="0"/>
    <n v="2"/>
    <s v="PAI"/>
    <x v="0"/>
    <s v="ACT_183"/>
    <s v="Dirigir y controlar los  consumos y mantenimientos de Bienes y Servicios"/>
    <x v="4"/>
    <n v="4.4642857142857152E-4"/>
    <x v="1"/>
    <n v="0"/>
    <n v="0"/>
    <n v="0"/>
    <s v="Por Ejecutar"/>
    <n v="0"/>
    <n v="0"/>
    <n v="0"/>
    <m/>
    <m/>
    <m/>
    <m/>
    <m/>
    <m/>
    <m/>
  </r>
  <r>
    <n v="132"/>
    <s v="OE1;PR_10;ACT_183"/>
    <x v="0"/>
    <s v="Fortalecer la Vigilancia."/>
    <x v="0"/>
    <n v="2"/>
    <s v="PAI"/>
    <x v="0"/>
    <s v="ACT_183"/>
    <s v="Dirigir y controlar los  consumos y mantenimientos de Bienes y Servicios"/>
    <x v="4"/>
    <n v="4.4642857142857152E-4"/>
    <x v="2"/>
    <n v="20"/>
    <n v="20"/>
    <n v="1"/>
    <s v="Culminada"/>
    <n v="20"/>
    <n v="20"/>
    <n v="1"/>
    <m/>
    <m/>
    <m/>
    <m/>
    <m/>
    <m/>
    <m/>
  </r>
  <r>
    <n v="132"/>
    <s v="OE1;PR_10;ACT_183"/>
    <x v="0"/>
    <s v="Fortalecer la Vigilancia."/>
    <x v="0"/>
    <n v="2"/>
    <s v="PAI"/>
    <x v="0"/>
    <s v="ACT_183"/>
    <s v="Dirigir y controlar los  consumos y mantenimientos de Bienes y Servicios"/>
    <x v="4"/>
    <n v="4.4642857142857152E-4"/>
    <x v="3"/>
    <n v="25"/>
    <n v="25"/>
    <n v="1"/>
    <s v="Culminada"/>
    <n v="45"/>
    <n v="45"/>
    <n v="1"/>
    <m/>
    <m/>
    <m/>
    <m/>
    <m/>
    <m/>
    <m/>
  </r>
  <r>
    <n v="132"/>
    <s v="OE1;PR_10;ACT_183"/>
    <x v="0"/>
    <s v="Fortalecer la Vigilancia."/>
    <x v="0"/>
    <n v="2"/>
    <s v="PAI"/>
    <x v="0"/>
    <s v="ACT_183"/>
    <s v="Dirigir y controlar los  consumos y mantenimientos de Bienes y Servicios"/>
    <x v="4"/>
    <n v="4.4642857142857152E-4"/>
    <x v="4"/>
    <n v="0"/>
    <n v="0"/>
    <n v="0"/>
    <s v="Por Ejecutar"/>
    <n v="45"/>
    <n v="45"/>
    <n v="1"/>
    <m/>
    <m/>
    <m/>
    <m/>
    <m/>
    <m/>
    <m/>
  </r>
  <r>
    <n v="132"/>
    <s v="OE1;PR_10;ACT_183"/>
    <x v="0"/>
    <s v="Fortalecer la Vigilancia."/>
    <x v="0"/>
    <n v="2"/>
    <s v="PAI"/>
    <x v="0"/>
    <s v="ACT_183"/>
    <s v="Dirigir y controlar los  consumos y mantenimientos de Bienes y Servicios"/>
    <x v="4"/>
    <n v="4.4642857142857152E-4"/>
    <x v="5"/>
    <n v="20"/>
    <n v="7"/>
    <n v="0.35"/>
    <s v="En Tramite"/>
    <n v="65"/>
    <n v="52"/>
    <n v="0.8"/>
    <m/>
    <m/>
    <m/>
    <m/>
    <m/>
    <m/>
    <m/>
  </r>
  <r>
    <n v="132"/>
    <s v="OE1;PR_10;ACT_183"/>
    <x v="0"/>
    <s v="Fortalecer la Vigilancia."/>
    <x v="0"/>
    <n v="2"/>
    <s v="PAI"/>
    <x v="0"/>
    <s v="ACT_183"/>
    <s v="Dirigir y controlar los  consumos y mantenimientos de Bienes y Servicios"/>
    <x v="4"/>
    <n v="4.4642857142857152E-4"/>
    <x v="6"/>
    <n v="0"/>
    <n v="0"/>
    <n v="0"/>
    <s v="Por Ejecutar"/>
    <n v="65"/>
    <n v="52"/>
    <n v="0.8"/>
    <m/>
    <m/>
    <m/>
    <m/>
    <m/>
    <m/>
    <m/>
  </r>
  <r>
    <n v="132"/>
    <s v="OE1;PR_10;ACT_183"/>
    <x v="0"/>
    <s v="Fortalecer la Vigilancia."/>
    <x v="0"/>
    <n v="2"/>
    <s v="PAI"/>
    <x v="0"/>
    <s v="ACT_183"/>
    <s v="Dirigir y controlar los  consumos y mantenimientos de Bienes y Servicios"/>
    <x v="4"/>
    <n v="4.4642857142857152E-4"/>
    <x v="7"/>
    <n v="0"/>
    <n v="0"/>
    <n v="0"/>
    <s v="Por Ejecutar"/>
    <n v="65"/>
    <n v="52"/>
    <n v="0.8"/>
    <m/>
    <m/>
    <m/>
    <m/>
    <m/>
    <m/>
    <m/>
  </r>
  <r>
    <n v="132"/>
    <s v="OE1;PR_10;ACT_183"/>
    <x v="0"/>
    <s v="Fortalecer la Vigilancia."/>
    <x v="0"/>
    <n v="2"/>
    <s v="PAI"/>
    <x v="0"/>
    <s v="ACT_183"/>
    <s v="Dirigir y controlar los  consumos y mantenimientos de Bienes y Servicios"/>
    <x v="4"/>
    <n v="4.4642857142857152E-4"/>
    <x v="8"/>
    <n v="20"/>
    <n v="0"/>
    <n v="0"/>
    <s v="Por Ejecutar"/>
    <n v="85"/>
    <n v="52"/>
    <n v="0.61176470588235299"/>
    <m/>
    <m/>
    <m/>
    <m/>
    <m/>
    <m/>
    <m/>
  </r>
  <r>
    <n v="132"/>
    <s v="OE1;PR_10;ACT_183"/>
    <x v="0"/>
    <s v="Fortalecer la Vigilancia."/>
    <x v="0"/>
    <n v="2"/>
    <s v="PAI"/>
    <x v="0"/>
    <s v="ACT_183"/>
    <s v="Dirigir y controlar los  consumos y mantenimientos de Bienes y Servicios"/>
    <x v="4"/>
    <n v="4.4642857142857152E-4"/>
    <x v="9"/>
    <n v="0"/>
    <n v="0"/>
    <n v="0"/>
    <s v="Por Ejecutar"/>
    <n v="85"/>
    <n v="52"/>
    <n v="0.61176470588235299"/>
    <m/>
    <m/>
    <m/>
    <m/>
    <m/>
    <m/>
    <m/>
  </r>
  <r>
    <n v="132"/>
    <s v="OE1;PR_10;ACT_183"/>
    <x v="0"/>
    <s v="Fortalecer la Vigilancia."/>
    <x v="0"/>
    <n v="2"/>
    <s v="PAI"/>
    <x v="0"/>
    <s v="ACT_183"/>
    <s v="Dirigir y controlar los  consumos y mantenimientos de Bienes y Servicios"/>
    <x v="4"/>
    <n v="4.4642857142857152E-4"/>
    <x v="10"/>
    <n v="0"/>
    <n v="0"/>
    <n v="0"/>
    <s v="Por Ejecutar"/>
    <n v="85"/>
    <n v="52"/>
    <n v="0.61176470588235299"/>
    <m/>
    <m/>
    <m/>
    <m/>
    <m/>
    <m/>
    <m/>
  </r>
  <r>
    <n v="132"/>
    <s v="OE1;PR_10;ACT_183"/>
    <x v="0"/>
    <s v="Fortalecer la Vigilancia."/>
    <x v="0"/>
    <n v="2"/>
    <s v="PAI"/>
    <x v="0"/>
    <s v="ACT_183"/>
    <s v="Dirigir y controlar los  consumos y mantenimientos de Bienes y Servicios"/>
    <x v="4"/>
    <n v="4.4642857142857152E-4"/>
    <x v="11"/>
    <n v="20"/>
    <n v="0"/>
    <n v="0"/>
    <s v="Por Ejecutar"/>
    <n v="105"/>
    <n v="52"/>
    <n v="0.49523809523809526"/>
    <m/>
    <m/>
    <m/>
    <m/>
    <m/>
    <m/>
    <m/>
  </r>
  <r>
    <n v="133"/>
    <s v="OE1;PR_10;ACT_184"/>
    <x v="0"/>
    <s v="Fortalecer la Vigilancia."/>
    <x v="0"/>
    <n v="2"/>
    <s v="PAI"/>
    <x v="0"/>
    <s v="ACT_184"/>
    <s v="Hacer seguimiento al Plan Institucional de Gestion Ambiental - PIGA de la Supertransporte."/>
    <x v="4"/>
    <n v="4.4642857142857152E-4"/>
    <x v="0"/>
    <n v="1"/>
    <n v="1"/>
    <n v="1"/>
    <s v="Culminada"/>
    <n v="1"/>
    <n v="1"/>
    <n v="1"/>
    <n v="4"/>
    <n v="3"/>
    <n v="0.75"/>
    <m/>
    <n v="0.25"/>
    <s v="En Seguimiento"/>
    <n v="3.3482142857142863E-4"/>
  </r>
  <r>
    <n v="133"/>
    <s v="OE1;PR_10;ACT_184"/>
    <x v="0"/>
    <s v="Fortalecer la Vigilancia."/>
    <x v="0"/>
    <n v="2"/>
    <s v="PAI"/>
    <x v="0"/>
    <s v="ACT_184"/>
    <s v="Hacer seguimiento al Plan Institucional de Gestion Ambiental - PIGA de la Supertransporte."/>
    <x v="4"/>
    <n v="4.4642857142857152E-4"/>
    <x v="1"/>
    <n v="0"/>
    <n v="0"/>
    <n v="0"/>
    <s v="Por Ejecutar"/>
    <n v="1"/>
    <n v="1"/>
    <n v="1"/>
    <m/>
    <m/>
    <m/>
    <m/>
    <m/>
    <m/>
    <m/>
  </r>
  <r>
    <n v="133"/>
    <s v="OE1;PR_10;ACT_184"/>
    <x v="0"/>
    <s v="Fortalecer la Vigilancia."/>
    <x v="0"/>
    <n v="2"/>
    <s v="PAI"/>
    <x v="0"/>
    <s v="ACT_184"/>
    <s v="Hacer seguimiento al Plan Institucional de Gestion Ambiental - PIGA de la Supertransporte."/>
    <x v="4"/>
    <n v="4.4642857142857152E-4"/>
    <x v="2"/>
    <n v="0"/>
    <n v="0"/>
    <n v="0"/>
    <s v="Por Ejecutar"/>
    <n v="1"/>
    <n v="1"/>
    <n v="1"/>
    <m/>
    <m/>
    <m/>
    <m/>
    <m/>
    <m/>
    <m/>
  </r>
  <r>
    <n v="133"/>
    <s v="OE1;PR_10;ACT_184"/>
    <x v="0"/>
    <s v="Fortalecer la Vigilancia."/>
    <x v="0"/>
    <n v="2"/>
    <s v="PAI"/>
    <x v="0"/>
    <s v="ACT_184"/>
    <s v="Hacer seguimiento al Plan Institucional de Gestion Ambiental - PIGA de la Supertransporte."/>
    <x v="4"/>
    <n v="4.4642857142857152E-4"/>
    <x v="3"/>
    <n v="1"/>
    <n v="1"/>
    <n v="1"/>
    <s v="Culminada"/>
    <n v="2"/>
    <n v="2"/>
    <n v="1"/>
    <m/>
    <m/>
    <m/>
    <m/>
    <m/>
    <m/>
    <m/>
  </r>
  <r>
    <n v="133"/>
    <s v="OE1;PR_10;ACT_184"/>
    <x v="0"/>
    <s v="Fortalecer la Vigilancia."/>
    <x v="0"/>
    <n v="2"/>
    <s v="PAI"/>
    <x v="0"/>
    <s v="ACT_184"/>
    <s v="Hacer seguimiento al Plan Institucional de Gestion Ambiental - PIGA de la Supertransporte."/>
    <x v="4"/>
    <n v="4.4642857142857152E-4"/>
    <x v="4"/>
    <n v="0"/>
    <n v="0"/>
    <n v="0"/>
    <s v="Por Ejecutar"/>
    <n v="2"/>
    <n v="2"/>
    <n v="1"/>
    <m/>
    <m/>
    <m/>
    <m/>
    <m/>
    <m/>
    <m/>
  </r>
  <r>
    <n v="133"/>
    <s v="OE1;PR_10;ACT_184"/>
    <x v="0"/>
    <s v="Fortalecer la Vigilancia."/>
    <x v="0"/>
    <n v="2"/>
    <s v="PAI"/>
    <x v="0"/>
    <s v="ACT_184"/>
    <s v="Hacer seguimiento al Plan Institucional de Gestion Ambiental - PIGA de la Supertransporte."/>
    <x v="4"/>
    <n v="4.4642857142857152E-4"/>
    <x v="5"/>
    <n v="0"/>
    <n v="1"/>
    <n v="0"/>
    <s v="Por Ejecutar"/>
    <n v="2"/>
    <n v="3"/>
    <n v="1.5"/>
    <m/>
    <m/>
    <m/>
    <m/>
    <m/>
    <m/>
    <m/>
  </r>
  <r>
    <n v="133"/>
    <s v="OE1;PR_10;ACT_184"/>
    <x v="0"/>
    <s v="Fortalecer la Vigilancia."/>
    <x v="0"/>
    <n v="2"/>
    <s v="PAI"/>
    <x v="0"/>
    <s v="ACT_184"/>
    <s v="Hacer seguimiento al Plan Institucional de Gestion Ambiental - PIGA de la Supertransporte."/>
    <x v="4"/>
    <n v="4.4642857142857152E-4"/>
    <x v="6"/>
    <n v="1"/>
    <n v="0"/>
    <n v="0"/>
    <s v="Por Ejecutar"/>
    <n v="3"/>
    <n v="3"/>
    <n v="1"/>
    <m/>
    <m/>
    <m/>
    <m/>
    <m/>
    <m/>
    <m/>
  </r>
  <r>
    <n v="133"/>
    <s v="OE1;PR_10;ACT_184"/>
    <x v="0"/>
    <s v="Fortalecer la Vigilancia."/>
    <x v="0"/>
    <n v="2"/>
    <s v="PAI"/>
    <x v="0"/>
    <s v="ACT_184"/>
    <s v="Hacer seguimiento al Plan Institucional de Gestion Ambiental - PIGA de la Supertransporte."/>
    <x v="4"/>
    <n v="4.4642857142857152E-4"/>
    <x v="7"/>
    <n v="0"/>
    <n v="0"/>
    <n v="0"/>
    <s v="Por Ejecutar"/>
    <n v="3"/>
    <n v="3"/>
    <n v="1"/>
    <m/>
    <m/>
    <m/>
    <m/>
    <m/>
    <m/>
    <m/>
  </r>
  <r>
    <n v="133"/>
    <s v="OE1;PR_10;ACT_184"/>
    <x v="0"/>
    <s v="Fortalecer la Vigilancia."/>
    <x v="0"/>
    <n v="2"/>
    <s v="PAI"/>
    <x v="0"/>
    <s v="ACT_184"/>
    <s v="Hacer seguimiento al Plan Institucional de Gestion Ambiental - PIGA de la Supertransporte."/>
    <x v="4"/>
    <n v="4.4642857142857152E-4"/>
    <x v="8"/>
    <n v="0"/>
    <n v="0"/>
    <n v="0"/>
    <s v="Por Ejecutar"/>
    <n v="3"/>
    <n v="3"/>
    <n v="1"/>
    <m/>
    <m/>
    <m/>
    <m/>
    <m/>
    <m/>
    <m/>
  </r>
  <r>
    <n v="133"/>
    <s v="OE1;PR_10;ACT_184"/>
    <x v="0"/>
    <s v="Fortalecer la Vigilancia."/>
    <x v="0"/>
    <n v="2"/>
    <s v="PAI"/>
    <x v="0"/>
    <s v="ACT_184"/>
    <s v="Hacer seguimiento al Plan Institucional de Gestion Ambiental - PIGA de la Supertransporte."/>
    <x v="4"/>
    <n v="4.4642857142857152E-4"/>
    <x v="9"/>
    <n v="1"/>
    <n v="0"/>
    <n v="0"/>
    <s v="Por Ejecutar"/>
    <n v="4"/>
    <n v="3"/>
    <n v="0.75"/>
    <m/>
    <m/>
    <m/>
    <m/>
    <m/>
    <m/>
    <m/>
  </r>
  <r>
    <n v="133"/>
    <s v="OE1;PR_10;ACT_184"/>
    <x v="0"/>
    <s v="Fortalecer la Vigilancia."/>
    <x v="0"/>
    <n v="2"/>
    <s v="PAI"/>
    <x v="0"/>
    <s v="ACT_184"/>
    <s v="Hacer seguimiento al Plan Institucional de Gestion Ambiental - PIGA de la Supertransporte."/>
    <x v="4"/>
    <n v="4.4642857142857152E-4"/>
    <x v="10"/>
    <n v="0"/>
    <n v="0"/>
    <n v="0"/>
    <s v="Por Ejecutar"/>
    <n v="4"/>
    <n v="3"/>
    <n v="0.75"/>
    <m/>
    <m/>
    <m/>
    <m/>
    <m/>
    <m/>
    <m/>
  </r>
  <r>
    <n v="133"/>
    <s v="OE1;PR_10;ACT_184"/>
    <x v="0"/>
    <s v="Fortalecer la Vigilancia."/>
    <x v="0"/>
    <n v="2"/>
    <s v="PAI"/>
    <x v="0"/>
    <s v="ACT_184"/>
    <s v="Hacer seguimiento al Plan Institucional de Gestion Ambiental - PIGA de la Supertransporte."/>
    <x v="4"/>
    <n v="4.4642857142857152E-4"/>
    <x v="11"/>
    <n v="0"/>
    <n v="0"/>
    <n v="0"/>
    <s v="Por Ejecutar"/>
    <n v="4"/>
    <n v="3"/>
    <n v="0.75"/>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0"/>
    <n v="80"/>
    <n v="80"/>
    <n v="1"/>
    <s v="Culminada"/>
    <n v="80"/>
    <n v="80"/>
    <n v="1"/>
    <n v="489"/>
    <n v="469"/>
    <n v="0.95910020449897748"/>
    <m/>
    <n v="4.0899795501022518E-2"/>
    <s v="Gestionado"/>
    <n v="4.281697341513293E-4"/>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
    <n v="80"/>
    <n v="80"/>
    <n v="1"/>
    <s v="Culminada"/>
    <n v="160"/>
    <n v="160"/>
    <n v="1"/>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2"/>
    <n v="80"/>
    <n v="80"/>
    <n v="1"/>
    <s v="Culminada"/>
    <n v="240"/>
    <n v="240"/>
    <n v="1"/>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3"/>
    <n v="129"/>
    <n v="129"/>
    <n v="1"/>
    <s v="Culminada"/>
    <n v="369"/>
    <n v="369"/>
    <n v="1"/>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4"/>
    <n v="0"/>
    <n v="0"/>
    <n v="0"/>
    <s v="Por Ejecutar"/>
    <n v="369"/>
    <n v="369"/>
    <n v="1"/>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5"/>
    <n v="120"/>
    <n v="100"/>
    <n v="0.83333333333333337"/>
    <s v="En Seguimiento"/>
    <n v="489"/>
    <n v="469"/>
    <n v="0.95910020449897748"/>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6"/>
    <n v="0"/>
    <n v="0"/>
    <n v="0"/>
    <s v="Por Ejecutar"/>
    <n v="489"/>
    <n v="469"/>
    <n v="0.95910020449897748"/>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7"/>
    <n v="0"/>
    <n v="0"/>
    <n v="0"/>
    <s v="Por Ejecutar"/>
    <n v="489"/>
    <n v="469"/>
    <n v="0.95910020449897748"/>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8"/>
    <n v="0"/>
    <n v="0"/>
    <n v="0"/>
    <s v="Por Ejecutar"/>
    <n v="489"/>
    <n v="469"/>
    <n v="0.95910020449897748"/>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9"/>
    <n v="0"/>
    <n v="0"/>
    <n v="0"/>
    <s v="Por Ejecutar"/>
    <n v="489"/>
    <n v="469"/>
    <n v="0.95910020449897748"/>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0"/>
    <n v="0"/>
    <n v="0"/>
    <n v="0"/>
    <s v="Por Ejecutar"/>
    <n v="489"/>
    <n v="469"/>
    <n v="0.95910020449897748"/>
    <m/>
    <m/>
    <m/>
    <m/>
    <m/>
    <m/>
    <m/>
  </r>
  <r>
    <n v="134"/>
    <s v="OE1;PR_10;ACT_185"/>
    <x v="0"/>
    <s v="Fortalecer la Vigilancia."/>
    <x v="0"/>
    <n v="2"/>
    <s v="PAI"/>
    <x v="0"/>
    <s v="ACT_185"/>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4"/>
    <n v="4.4642857142857152E-4"/>
    <x v="11"/>
    <n v="0"/>
    <n v="0"/>
    <n v="0"/>
    <s v="Por Ejecutar"/>
    <n v="489"/>
    <n v="469"/>
    <n v="0.95910020449897748"/>
    <m/>
    <m/>
    <m/>
    <m/>
    <m/>
    <m/>
    <m/>
  </r>
  <r>
    <n v="135"/>
    <s v="OE1;PR_10;ACT_192"/>
    <x v="0"/>
    <s v="Fortalecer la Vigilancia."/>
    <x v="0"/>
    <n v="2"/>
    <s v="PAI"/>
    <x v="0"/>
    <s v="ACT_192"/>
    <s v="Implementar Modelo Integrado de Planeción y Gestión - Mipg en cada una de sus 7 dimensiones según corresponda"/>
    <x v="4"/>
    <n v="4.4642857142857152E-4"/>
    <x v="0"/>
    <n v="8"/>
    <n v="8"/>
    <n v="1"/>
    <s v="Culminada"/>
    <n v="8"/>
    <n v="8"/>
    <n v="1"/>
    <n v="15"/>
    <n v="15"/>
    <n v="1"/>
    <m/>
    <n v="0"/>
    <s v="Culminada"/>
    <n v="4.4642857142857152E-4"/>
  </r>
  <r>
    <n v="135"/>
    <s v="OE1;PR_10;ACT_192"/>
    <x v="0"/>
    <s v="Fortalecer la Vigilancia."/>
    <x v="0"/>
    <n v="2"/>
    <s v="PAI"/>
    <x v="0"/>
    <s v="ACT_192"/>
    <s v="Implementar Modelo Integrado de Planeción y Gestión - Mipg en cada una de sus 7 dimensiones según corresponda"/>
    <x v="4"/>
    <n v="4.4642857142857152E-4"/>
    <x v="1"/>
    <n v="1"/>
    <n v="1"/>
    <n v="1"/>
    <s v="Culminada"/>
    <n v="9"/>
    <n v="9"/>
    <n v="1"/>
    <m/>
    <m/>
    <m/>
    <m/>
    <m/>
    <m/>
    <m/>
  </r>
  <r>
    <n v="135"/>
    <s v="OE1;PR_10;ACT_192"/>
    <x v="0"/>
    <s v="Fortalecer la Vigilancia."/>
    <x v="0"/>
    <n v="2"/>
    <s v="PAI"/>
    <x v="0"/>
    <s v="ACT_192"/>
    <s v="Implementar Modelo Integrado de Planeción y Gestión - Mipg en cada una de sus 7 dimensiones según corresponda"/>
    <x v="4"/>
    <n v="4.4642857142857152E-4"/>
    <x v="2"/>
    <n v="3"/>
    <n v="3"/>
    <n v="1"/>
    <s v="Culminada"/>
    <n v="12"/>
    <n v="12"/>
    <n v="1"/>
    <m/>
    <m/>
    <m/>
    <m/>
    <m/>
    <m/>
    <m/>
  </r>
  <r>
    <n v="135"/>
    <s v="OE1;PR_10;ACT_192"/>
    <x v="0"/>
    <s v="Fortalecer la Vigilancia."/>
    <x v="0"/>
    <n v="2"/>
    <s v="PAI"/>
    <x v="0"/>
    <s v="ACT_192"/>
    <s v="Implementar Modelo Integrado de Planeción y Gestión - Mipg en cada una de sus 7 dimensiones según corresponda"/>
    <x v="4"/>
    <n v="4.4642857142857152E-4"/>
    <x v="3"/>
    <n v="2"/>
    <n v="2"/>
    <n v="1"/>
    <s v="Culminada"/>
    <n v="14"/>
    <n v="14"/>
    <n v="1"/>
    <m/>
    <m/>
    <m/>
    <m/>
    <m/>
    <m/>
    <m/>
  </r>
  <r>
    <n v="135"/>
    <s v="OE1;PR_10;ACT_192"/>
    <x v="0"/>
    <s v="Fortalecer la Vigilancia."/>
    <x v="0"/>
    <n v="2"/>
    <s v="PAI"/>
    <x v="0"/>
    <s v="ACT_192"/>
    <s v="Implementar Modelo Integrado de Planeción y Gestión - Mipg en cada una de sus 7 dimensiones según corresponda"/>
    <x v="4"/>
    <n v="4.4642857142857152E-4"/>
    <x v="4"/>
    <n v="0"/>
    <n v="0"/>
    <n v="0"/>
    <s v="Por Ejecutar"/>
    <n v="14"/>
    <n v="14"/>
    <n v="1"/>
    <m/>
    <m/>
    <m/>
    <m/>
    <m/>
    <m/>
    <m/>
  </r>
  <r>
    <n v="135"/>
    <s v="OE1;PR_10;ACT_192"/>
    <x v="0"/>
    <s v="Fortalecer la Vigilancia."/>
    <x v="0"/>
    <n v="2"/>
    <s v="PAI"/>
    <x v="0"/>
    <s v="ACT_192"/>
    <s v="Implementar Modelo Integrado de Planeción y Gestión - Mipg en cada una de sus 7 dimensiones según corresponda"/>
    <x v="4"/>
    <n v="4.4642857142857152E-4"/>
    <x v="5"/>
    <n v="1"/>
    <n v="1"/>
    <n v="1"/>
    <s v="Culminada"/>
    <n v="15"/>
    <n v="15"/>
    <n v="1"/>
    <m/>
    <m/>
    <m/>
    <m/>
    <m/>
    <m/>
    <m/>
  </r>
  <r>
    <n v="135"/>
    <s v="OE1;PR_10;ACT_192"/>
    <x v="0"/>
    <s v="Fortalecer la Vigilancia."/>
    <x v="0"/>
    <n v="2"/>
    <s v="PAI"/>
    <x v="0"/>
    <s v="ACT_192"/>
    <s v="Implementar Modelo Integrado de Planeción y Gestión - Mipg en cada una de sus 7 dimensiones según corresponda"/>
    <x v="4"/>
    <n v="4.4642857142857152E-4"/>
    <x v="6"/>
    <n v="0"/>
    <n v="0"/>
    <n v="0"/>
    <s v="Por Ejecutar"/>
    <n v="15"/>
    <n v="15"/>
    <n v="1"/>
    <m/>
    <m/>
    <m/>
    <m/>
    <m/>
    <m/>
    <m/>
  </r>
  <r>
    <n v="135"/>
    <s v="OE1;PR_10;ACT_192"/>
    <x v="0"/>
    <s v="Fortalecer la Vigilancia."/>
    <x v="0"/>
    <n v="2"/>
    <s v="PAI"/>
    <x v="0"/>
    <s v="ACT_192"/>
    <s v="Implementar Modelo Integrado de Planeción y Gestión - Mipg en cada una de sus 7 dimensiones según corresponda"/>
    <x v="4"/>
    <n v="4.4642857142857152E-4"/>
    <x v="7"/>
    <n v="0"/>
    <n v="0"/>
    <n v="0"/>
    <s v="Por Ejecutar"/>
    <n v="15"/>
    <n v="15"/>
    <n v="1"/>
    <m/>
    <m/>
    <m/>
    <m/>
    <m/>
    <m/>
    <m/>
  </r>
  <r>
    <n v="135"/>
    <s v="OE1;PR_10;ACT_192"/>
    <x v="0"/>
    <s v="Fortalecer la Vigilancia."/>
    <x v="0"/>
    <n v="2"/>
    <s v="PAI"/>
    <x v="0"/>
    <s v="ACT_192"/>
    <s v="Implementar Modelo Integrado de Planeción y Gestión - Mipg en cada una de sus 7 dimensiones según corresponda"/>
    <x v="4"/>
    <n v="4.4642857142857152E-4"/>
    <x v="8"/>
    <n v="0"/>
    <n v="0"/>
    <n v="0"/>
    <s v="Por Ejecutar"/>
    <n v="15"/>
    <n v="15"/>
    <n v="1"/>
    <m/>
    <m/>
    <m/>
    <m/>
    <m/>
    <m/>
    <m/>
  </r>
  <r>
    <n v="135"/>
    <s v="OE1;PR_10;ACT_192"/>
    <x v="0"/>
    <s v="Fortalecer la Vigilancia."/>
    <x v="0"/>
    <n v="2"/>
    <s v="PAI"/>
    <x v="0"/>
    <s v="ACT_192"/>
    <s v="Implementar Modelo Integrado de Planeción y Gestión - Mipg en cada una de sus 7 dimensiones según corresponda"/>
    <x v="4"/>
    <n v="4.4642857142857152E-4"/>
    <x v="9"/>
    <n v="0"/>
    <n v="0"/>
    <n v="0"/>
    <s v="Por Ejecutar"/>
    <n v="15"/>
    <n v="15"/>
    <n v="1"/>
    <m/>
    <m/>
    <m/>
    <m/>
    <m/>
    <m/>
    <m/>
  </r>
  <r>
    <n v="135"/>
    <s v="OE1;PR_10;ACT_192"/>
    <x v="0"/>
    <s v="Fortalecer la Vigilancia."/>
    <x v="0"/>
    <n v="2"/>
    <s v="PAI"/>
    <x v="0"/>
    <s v="ACT_192"/>
    <s v="Implementar Modelo Integrado de Planeción y Gestión - Mipg en cada una de sus 7 dimensiones según corresponda"/>
    <x v="4"/>
    <n v="4.4642857142857152E-4"/>
    <x v="10"/>
    <n v="0"/>
    <n v="0"/>
    <n v="0"/>
    <s v="Por Ejecutar"/>
    <n v="15"/>
    <n v="15"/>
    <n v="1"/>
    <m/>
    <m/>
    <m/>
    <m/>
    <m/>
    <m/>
    <m/>
  </r>
  <r>
    <n v="135"/>
    <s v="OE1;PR_10;ACT_192"/>
    <x v="0"/>
    <s v="Fortalecer la Vigilancia."/>
    <x v="0"/>
    <n v="2"/>
    <s v="PAI"/>
    <x v="0"/>
    <s v="ACT_192"/>
    <s v="Implementar Modelo Integrado de Planeción y Gestión - Mipg en cada una de sus 7 dimensiones según corresponda"/>
    <x v="4"/>
    <n v="4.4642857142857152E-4"/>
    <x v="11"/>
    <n v="0"/>
    <n v="0"/>
    <n v="0"/>
    <s v="Por Ejecutar"/>
    <n v="15"/>
    <n v="15"/>
    <n v="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0"/>
    <n v="8.3299999999999999E-2"/>
    <n v="8.3299999999999999E-2"/>
    <n v="1"/>
    <s v="Culminada"/>
    <n v="8.3299999999999999E-2"/>
    <n v="8.3299999999999999E-2"/>
    <n v="1"/>
    <n v="0.99960000000000016"/>
    <n v="0.49979999999999997"/>
    <n v="0.49999999999999989"/>
    <m/>
    <n v="0.50000000000000011"/>
    <s v="En Tramite"/>
    <n v="2.2321428571428571E-4"/>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1"/>
    <n v="8.3299999999999999E-2"/>
    <n v="8.3299999999999999E-2"/>
    <n v="1"/>
    <s v="Culminada"/>
    <n v="0.1666"/>
    <n v="0.1666"/>
    <n v="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2"/>
    <n v="8.3299999999999999E-2"/>
    <n v="8.3299999999999999E-2"/>
    <n v="1"/>
    <s v="Culminada"/>
    <n v="0.24990000000000001"/>
    <n v="0.24990000000000001"/>
    <n v="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3"/>
    <n v="8.3299999999999999E-2"/>
    <n v="8.3299999999999999E-2"/>
    <n v="1"/>
    <s v="Culminada"/>
    <n v="0.3332"/>
    <n v="0.3332"/>
    <n v="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4"/>
    <n v="8.3299999999999999E-2"/>
    <n v="8.3299999999999999E-2"/>
    <n v="1"/>
    <s v="Culminada"/>
    <n v="0.41649999999999998"/>
    <n v="0.41649999999999998"/>
    <n v="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5"/>
    <n v="8.3299999999999999E-2"/>
    <n v="8.3299999999999999E-2"/>
    <n v="1"/>
    <s v="Culminada"/>
    <n v="0.49979999999999997"/>
    <n v="0.49979999999999997"/>
    <n v="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6"/>
    <n v="8.3299999999999999E-2"/>
    <n v="0"/>
    <n v="0"/>
    <s v="Por Ejecutar"/>
    <n v="0.58309999999999995"/>
    <n v="0.49979999999999997"/>
    <n v="0.85714285714285721"/>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7"/>
    <n v="8.3299999999999999E-2"/>
    <n v="0"/>
    <n v="0"/>
    <s v="Por Ejecutar"/>
    <n v="0.66639999999999999"/>
    <n v="0.49979999999999997"/>
    <n v="0.75"/>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8"/>
    <n v="8.3299999999999999E-2"/>
    <n v="0"/>
    <n v="0"/>
    <s v="Por Ejecutar"/>
    <n v="0.74970000000000003"/>
    <n v="0.49979999999999997"/>
    <n v="0.66666666666666663"/>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9"/>
    <n v="8.3299999999999999E-2"/>
    <n v="0"/>
    <n v="0"/>
    <s v="Por Ejecutar"/>
    <n v="0.83300000000000007"/>
    <n v="0.49979999999999997"/>
    <n v="0.59999999999999987"/>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10"/>
    <n v="8.3299999999999999E-2"/>
    <n v="0"/>
    <n v="0"/>
    <s v="Por Ejecutar"/>
    <n v="0.91630000000000011"/>
    <n v="0.49979999999999997"/>
    <n v="0.5454545454545453"/>
    <m/>
    <m/>
    <m/>
    <m/>
    <m/>
    <m/>
    <m/>
  </r>
  <r>
    <n v="136"/>
    <s v="OE1;PR_10;ACT_61"/>
    <x v="0"/>
    <s v="Fortalecer la Vigilancia."/>
    <x v="0"/>
    <n v="2"/>
    <s v="PAI"/>
    <x v="0"/>
    <s v="ACT_61"/>
    <s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
    <x v="7"/>
    <n v="4.4642857142857152E-4"/>
    <x v="11"/>
    <n v="8.3299999999999999E-2"/>
    <n v="0"/>
    <n v="0"/>
    <s v="Por Ejecutar"/>
    <n v="0.99960000000000016"/>
    <n v="0.49979999999999997"/>
    <n v="0.49999999999999989"/>
    <m/>
    <m/>
    <m/>
    <m/>
    <m/>
    <m/>
    <m/>
  </r>
  <r>
    <n v="137"/>
    <s v="OE1;PR_10;ACT_62"/>
    <x v="0"/>
    <s v="Fortalecer la Vigilancia."/>
    <x v="0"/>
    <n v="2"/>
    <s v="PAI"/>
    <x v="0"/>
    <s v="ACT_62"/>
    <s v="Llevar a cabo las actuaciones encaminadas a lograr el cobro coactivo de la entidad"/>
    <x v="7"/>
    <n v="4.4642857142857152E-4"/>
    <x v="0"/>
    <n v="8.3299999999999999E-2"/>
    <n v="8.3299999999999999E-2"/>
    <n v="1"/>
    <s v="Culminada"/>
    <n v="8.3299999999999999E-2"/>
    <n v="8.3299999999999999E-2"/>
    <n v="1"/>
    <n v="0.99960000000000016"/>
    <n v="0.49979999999999997"/>
    <n v="0.49999999999999989"/>
    <m/>
    <n v="0.50000000000000011"/>
    <s v="En Tramite"/>
    <n v="2.2321428571428571E-4"/>
  </r>
  <r>
    <n v="137"/>
    <s v="OE1;PR_10;ACT_62"/>
    <x v="0"/>
    <s v="Fortalecer la Vigilancia."/>
    <x v="0"/>
    <n v="2"/>
    <s v="PAI"/>
    <x v="0"/>
    <s v="ACT_62"/>
    <s v="Llevar a cabo las actuaciones encaminadas a lograr el cobro coactivo de la entidad"/>
    <x v="7"/>
    <n v="4.4642857142857152E-4"/>
    <x v="1"/>
    <n v="8.3299999999999999E-2"/>
    <n v="8.3299999999999999E-2"/>
    <n v="1"/>
    <s v="Culminada"/>
    <n v="0.1666"/>
    <n v="0.1666"/>
    <n v="1"/>
    <m/>
    <m/>
    <m/>
    <m/>
    <m/>
    <m/>
    <m/>
  </r>
  <r>
    <n v="137"/>
    <s v="OE1;PR_10;ACT_62"/>
    <x v="0"/>
    <s v="Fortalecer la Vigilancia."/>
    <x v="0"/>
    <n v="2"/>
    <s v="PAI"/>
    <x v="0"/>
    <s v="ACT_62"/>
    <s v="Llevar a cabo las actuaciones encaminadas a lograr el cobro coactivo de la entidad"/>
    <x v="7"/>
    <n v="4.4642857142857152E-4"/>
    <x v="2"/>
    <n v="8.3299999999999999E-2"/>
    <n v="8.3299999999999999E-2"/>
    <n v="1"/>
    <s v="Culminada"/>
    <n v="0.24990000000000001"/>
    <n v="0.24990000000000001"/>
    <n v="1"/>
    <m/>
    <m/>
    <m/>
    <m/>
    <m/>
    <m/>
    <m/>
  </r>
  <r>
    <n v="137"/>
    <s v="OE1;PR_10;ACT_62"/>
    <x v="0"/>
    <s v="Fortalecer la Vigilancia."/>
    <x v="0"/>
    <n v="2"/>
    <s v="PAI"/>
    <x v="0"/>
    <s v="ACT_62"/>
    <s v="Llevar a cabo las actuaciones encaminadas a lograr el cobro coactivo de la entidad"/>
    <x v="7"/>
    <n v="4.4642857142857152E-4"/>
    <x v="3"/>
    <n v="8.3299999999999999E-2"/>
    <n v="8.3299999999999999E-2"/>
    <n v="1"/>
    <s v="Culminada"/>
    <n v="0.3332"/>
    <n v="0.3332"/>
    <n v="1"/>
    <m/>
    <m/>
    <m/>
    <m/>
    <m/>
    <m/>
    <m/>
  </r>
  <r>
    <n v="137"/>
    <s v="OE1;PR_10;ACT_62"/>
    <x v="0"/>
    <s v="Fortalecer la Vigilancia."/>
    <x v="0"/>
    <n v="2"/>
    <s v="PAI"/>
    <x v="0"/>
    <s v="ACT_62"/>
    <s v="Llevar a cabo las actuaciones encaminadas a lograr el cobro coactivo de la entidad"/>
    <x v="7"/>
    <n v="4.4642857142857152E-4"/>
    <x v="4"/>
    <n v="8.3299999999999999E-2"/>
    <n v="8.3299999999999999E-2"/>
    <n v="1"/>
    <s v="Culminada"/>
    <n v="0.41649999999999998"/>
    <n v="0.41649999999999998"/>
    <n v="1"/>
    <m/>
    <m/>
    <m/>
    <m/>
    <m/>
    <m/>
    <m/>
  </r>
  <r>
    <n v="137"/>
    <s v="OE1;PR_10;ACT_62"/>
    <x v="0"/>
    <s v="Fortalecer la Vigilancia."/>
    <x v="0"/>
    <n v="2"/>
    <s v="PAI"/>
    <x v="0"/>
    <s v="ACT_62"/>
    <s v="Llevar a cabo las actuaciones encaminadas a lograr el cobro coactivo de la entidad"/>
    <x v="7"/>
    <n v="4.4642857142857152E-4"/>
    <x v="5"/>
    <n v="8.3299999999999999E-2"/>
    <n v="8.3299999999999999E-2"/>
    <n v="1"/>
    <s v="Culminada"/>
    <n v="0.49979999999999997"/>
    <n v="0.49979999999999997"/>
    <n v="1"/>
    <m/>
    <m/>
    <m/>
    <m/>
    <m/>
    <m/>
    <m/>
  </r>
  <r>
    <n v="137"/>
    <s v="OE1;PR_10;ACT_62"/>
    <x v="0"/>
    <s v="Fortalecer la Vigilancia."/>
    <x v="0"/>
    <n v="2"/>
    <s v="PAI"/>
    <x v="0"/>
    <s v="ACT_62"/>
    <s v="Llevar a cabo las actuaciones encaminadas a lograr el cobro coactivo de la entidad"/>
    <x v="7"/>
    <n v="4.4642857142857152E-4"/>
    <x v="6"/>
    <n v="8.3299999999999999E-2"/>
    <n v="0"/>
    <n v="0"/>
    <s v="Por Ejecutar"/>
    <n v="0.58309999999999995"/>
    <n v="0.49979999999999997"/>
    <n v="0.85714285714285721"/>
    <m/>
    <m/>
    <m/>
    <m/>
    <m/>
    <m/>
    <m/>
  </r>
  <r>
    <n v="137"/>
    <s v="OE1;PR_10;ACT_62"/>
    <x v="0"/>
    <s v="Fortalecer la Vigilancia."/>
    <x v="0"/>
    <n v="2"/>
    <s v="PAI"/>
    <x v="0"/>
    <s v="ACT_62"/>
    <s v="Llevar a cabo las actuaciones encaminadas a lograr el cobro coactivo de la entidad"/>
    <x v="7"/>
    <n v="4.4642857142857152E-4"/>
    <x v="7"/>
    <n v="8.3299999999999999E-2"/>
    <n v="0"/>
    <n v="0"/>
    <s v="Por Ejecutar"/>
    <n v="0.66639999999999999"/>
    <n v="0.49979999999999997"/>
    <n v="0.75"/>
    <m/>
    <m/>
    <m/>
    <m/>
    <m/>
    <m/>
    <m/>
  </r>
  <r>
    <n v="137"/>
    <s v="OE1;PR_10;ACT_62"/>
    <x v="0"/>
    <s v="Fortalecer la Vigilancia."/>
    <x v="0"/>
    <n v="2"/>
    <s v="PAI"/>
    <x v="0"/>
    <s v="ACT_62"/>
    <s v="Llevar a cabo las actuaciones encaminadas a lograr el cobro coactivo de la entidad"/>
    <x v="7"/>
    <n v="4.4642857142857152E-4"/>
    <x v="8"/>
    <n v="8.3299999999999999E-2"/>
    <n v="0"/>
    <n v="0"/>
    <s v="Por Ejecutar"/>
    <n v="0.74970000000000003"/>
    <n v="0.49979999999999997"/>
    <n v="0.66666666666666663"/>
    <m/>
    <m/>
    <m/>
    <m/>
    <m/>
    <m/>
    <m/>
  </r>
  <r>
    <n v="137"/>
    <s v="OE1;PR_10;ACT_62"/>
    <x v="0"/>
    <s v="Fortalecer la Vigilancia."/>
    <x v="0"/>
    <n v="2"/>
    <s v="PAI"/>
    <x v="0"/>
    <s v="ACT_62"/>
    <s v="Llevar a cabo las actuaciones encaminadas a lograr el cobro coactivo de la entidad"/>
    <x v="7"/>
    <n v="4.4642857142857152E-4"/>
    <x v="9"/>
    <n v="8.3299999999999999E-2"/>
    <n v="0"/>
    <n v="0"/>
    <s v="Por Ejecutar"/>
    <n v="0.83300000000000007"/>
    <n v="0.49979999999999997"/>
    <n v="0.59999999999999987"/>
    <m/>
    <m/>
    <m/>
    <m/>
    <m/>
    <m/>
    <m/>
  </r>
  <r>
    <n v="137"/>
    <s v="OE1;PR_10;ACT_62"/>
    <x v="0"/>
    <s v="Fortalecer la Vigilancia."/>
    <x v="0"/>
    <n v="2"/>
    <s v="PAI"/>
    <x v="0"/>
    <s v="ACT_62"/>
    <s v="Llevar a cabo las actuaciones encaminadas a lograr el cobro coactivo de la entidad"/>
    <x v="7"/>
    <n v="4.4642857142857152E-4"/>
    <x v="10"/>
    <n v="8.3299999999999999E-2"/>
    <n v="0"/>
    <n v="0"/>
    <s v="Por Ejecutar"/>
    <n v="0.91630000000000011"/>
    <n v="0.49979999999999997"/>
    <n v="0.5454545454545453"/>
    <m/>
    <m/>
    <m/>
    <m/>
    <m/>
    <m/>
    <m/>
  </r>
  <r>
    <n v="137"/>
    <s v="OE1;PR_10;ACT_62"/>
    <x v="0"/>
    <s v="Fortalecer la Vigilancia."/>
    <x v="0"/>
    <n v="2"/>
    <s v="PAI"/>
    <x v="0"/>
    <s v="ACT_62"/>
    <s v="Llevar a cabo las actuaciones encaminadas a lograr el cobro coactivo de la entidad"/>
    <x v="7"/>
    <n v="4.4642857142857152E-4"/>
    <x v="11"/>
    <n v="8.3299999999999999E-2"/>
    <n v="0"/>
    <n v="0"/>
    <s v="Por Ejecutar"/>
    <n v="0.99960000000000016"/>
    <n v="0.49979999999999997"/>
    <n v="0.49999999999999989"/>
    <m/>
    <m/>
    <m/>
    <m/>
    <m/>
    <m/>
    <m/>
  </r>
  <r>
    <n v="138"/>
    <s v="OE1;PR_10;ACT_63"/>
    <x v="0"/>
    <s v="Fortalecer la Vigilancia."/>
    <x v="0"/>
    <n v="2"/>
    <s v="PAI"/>
    <x v="0"/>
    <s v="ACT_63"/>
    <s v="Elaborar los proyectos de actos administrativos de carácter general y particular a ser expedidos por el Superintendente de Transporte"/>
    <x v="7"/>
    <n v="4.4642857142857152E-4"/>
    <x v="0"/>
    <n v="8.3299999999999999E-2"/>
    <n v="8.3299999999999999E-2"/>
    <n v="1"/>
    <s v="Culminada"/>
    <n v="8.3299999999999999E-2"/>
    <n v="8.3299999999999999E-2"/>
    <n v="1"/>
    <n v="0.99960000000000016"/>
    <n v="0.49979999999999997"/>
    <n v="0.49999999999999989"/>
    <m/>
    <n v="0.50000000000000011"/>
    <s v="En Tramite"/>
    <n v="2.2321428571428571E-4"/>
  </r>
  <r>
    <n v="138"/>
    <s v="OE1;PR_10;ACT_63"/>
    <x v="0"/>
    <s v="Fortalecer la Vigilancia."/>
    <x v="0"/>
    <n v="2"/>
    <s v="PAI"/>
    <x v="0"/>
    <s v="ACT_63"/>
    <s v="Elaborar los proyectos de actos administrativos de carácter general y particular a ser expedidos por el Superintendente de Transporte"/>
    <x v="7"/>
    <n v="4.4642857142857152E-4"/>
    <x v="1"/>
    <n v="8.3299999999999999E-2"/>
    <n v="8.3299999999999999E-2"/>
    <n v="1"/>
    <s v="Culminada"/>
    <n v="0.1666"/>
    <n v="0.1666"/>
    <n v="1"/>
    <m/>
    <m/>
    <m/>
    <m/>
    <m/>
    <m/>
    <m/>
  </r>
  <r>
    <n v="138"/>
    <s v="OE1;PR_10;ACT_63"/>
    <x v="0"/>
    <s v="Fortalecer la Vigilancia."/>
    <x v="0"/>
    <n v="2"/>
    <s v="PAI"/>
    <x v="0"/>
    <s v="ACT_63"/>
    <s v="Elaborar los proyectos de actos administrativos de carácter general y particular a ser expedidos por el Superintendente de Transporte"/>
    <x v="7"/>
    <n v="4.4642857142857152E-4"/>
    <x v="2"/>
    <n v="8.3299999999999999E-2"/>
    <n v="8.3299999999999999E-2"/>
    <n v="1"/>
    <s v="Culminada"/>
    <n v="0.24990000000000001"/>
    <n v="0.24990000000000001"/>
    <n v="1"/>
    <m/>
    <m/>
    <m/>
    <m/>
    <m/>
    <m/>
    <m/>
  </r>
  <r>
    <n v="138"/>
    <s v="OE1;PR_10;ACT_63"/>
    <x v="0"/>
    <s v="Fortalecer la Vigilancia."/>
    <x v="0"/>
    <n v="2"/>
    <s v="PAI"/>
    <x v="0"/>
    <s v="ACT_63"/>
    <s v="Elaborar los proyectos de actos administrativos de carácter general y particular a ser expedidos por el Superintendente de Transporte"/>
    <x v="7"/>
    <n v="4.4642857142857152E-4"/>
    <x v="3"/>
    <n v="8.3299999999999999E-2"/>
    <n v="8.3299999999999999E-2"/>
    <n v="1"/>
    <s v="Culminada"/>
    <n v="0.3332"/>
    <n v="0.3332"/>
    <n v="1"/>
    <m/>
    <m/>
    <m/>
    <m/>
    <m/>
    <m/>
    <m/>
  </r>
  <r>
    <n v="138"/>
    <s v="OE1;PR_10;ACT_63"/>
    <x v="0"/>
    <s v="Fortalecer la Vigilancia."/>
    <x v="0"/>
    <n v="2"/>
    <s v="PAI"/>
    <x v="0"/>
    <s v="ACT_63"/>
    <s v="Elaborar los proyectos de actos administrativos de carácter general y particular a ser expedidos por el Superintendente de Transporte"/>
    <x v="7"/>
    <n v="4.4642857142857152E-4"/>
    <x v="4"/>
    <n v="8.3299999999999999E-2"/>
    <n v="8.3299999999999999E-2"/>
    <n v="1"/>
    <s v="Culminada"/>
    <n v="0.41649999999999998"/>
    <n v="0.41649999999999998"/>
    <n v="1"/>
    <m/>
    <m/>
    <m/>
    <m/>
    <m/>
    <m/>
    <m/>
  </r>
  <r>
    <n v="138"/>
    <s v="OE1;PR_10;ACT_63"/>
    <x v="0"/>
    <s v="Fortalecer la Vigilancia."/>
    <x v="0"/>
    <n v="2"/>
    <s v="PAI"/>
    <x v="0"/>
    <s v="ACT_63"/>
    <s v="Elaborar los proyectos de actos administrativos de carácter general y particular a ser expedidos por el Superintendente de Transporte"/>
    <x v="7"/>
    <n v="4.4642857142857152E-4"/>
    <x v="5"/>
    <n v="8.3299999999999999E-2"/>
    <n v="8.3299999999999999E-2"/>
    <n v="1"/>
    <s v="Culminada"/>
    <n v="0.49979999999999997"/>
    <n v="0.49979999999999997"/>
    <n v="1"/>
    <m/>
    <m/>
    <m/>
    <m/>
    <m/>
    <m/>
    <m/>
  </r>
  <r>
    <n v="138"/>
    <s v="OE1;PR_10;ACT_63"/>
    <x v="0"/>
    <s v="Fortalecer la Vigilancia."/>
    <x v="0"/>
    <n v="2"/>
    <s v="PAI"/>
    <x v="0"/>
    <s v="ACT_63"/>
    <s v="Elaborar los proyectos de actos administrativos de carácter general y particular a ser expedidos por el Superintendente de Transporte"/>
    <x v="7"/>
    <n v="4.4642857142857152E-4"/>
    <x v="6"/>
    <n v="8.3299999999999999E-2"/>
    <n v="0"/>
    <n v="0"/>
    <s v="Por Ejecutar"/>
    <n v="0.58309999999999995"/>
    <n v="0.49979999999999997"/>
    <n v="0.85714285714285721"/>
    <m/>
    <m/>
    <m/>
    <m/>
    <m/>
    <m/>
    <m/>
  </r>
  <r>
    <n v="138"/>
    <s v="OE1;PR_10;ACT_63"/>
    <x v="0"/>
    <s v="Fortalecer la Vigilancia."/>
    <x v="0"/>
    <n v="2"/>
    <s v="PAI"/>
    <x v="0"/>
    <s v="ACT_63"/>
    <s v="Elaborar los proyectos de actos administrativos de carácter general y particular a ser expedidos por el Superintendente de Transporte"/>
    <x v="7"/>
    <n v="4.4642857142857152E-4"/>
    <x v="7"/>
    <n v="8.3299999999999999E-2"/>
    <n v="0"/>
    <n v="0"/>
    <s v="Por Ejecutar"/>
    <n v="0.66639999999999999"/>
    <n v="0.49979999999999997"/>
    <n v="0.75"/>
    <m/>
    <m/>
    <m/>
    <m/>
    <m/>
    <m/>
    <m/>
  </r>
  <r>
    <n v="138"/>
    <s v="OE1;PR_10;ACT_63"/>
    <x v="0"/>
    <s v="Fortalecer la Vigilancia."/>
    <x v="0"/>
    <n v="2"/>
    <s v="PAI"/>
    <x v="0"/>
    <s v="ACT_63"/>
    <s v="Elaborar los proyectos de actos administrativos de carácter general y particular a ser expedidos por el Superintendente de Transporte"/>
    <x v="7"/>
    <n v="4.4642857142857152E-4"/>
    <x v="8"/>
    <n v="8.3299999999999999E-2"/>
    <n v="0"/>
    <n v="0"/>
    <s v="Por Ejecutar"/>
    <n v="0.74970000000000003"/>
    <n v="0.49979999999999997"/>
    <n v="0.66666666666666663"/>
    <m/>
    <m/>
    <m/>
    <m/>
    <m/>
    <m/>
    <m/>
  </r>
  <r>
    <n v="138"/>
    <s v="OE1;PR_10;ACT_63"/>
    <x v="0"/>
    <s v="Fortalecer la Vigilancia."/>
    <x v="0"/>
    <n v="2"/>
    <s v="PAI"/>
    <x v="0"/>
    <s v="ACT_63"/>
    <s v="Elaborar los proyectos de actos administrativos de carácter general y particular a ser expedidos por el Superintendente de Transporte"/>
    <x v="7"/>
    <n v="4.4642857142857152E-4"/>
    <x v="9"/>
    <n v="8.3299999999999999E-2"/>
    <n v="0"/>
    <n v="0"/>
    <s v="Por Ejecutar"/>
    <n v="0.83300000000000007"/>
    <n v="0.49979999999999997"/>
    <n v="0.59999999999999987"/>
    <m/>
    <m/>
    <m/>
    <m/>
    <m/>
    <m/>
    <m/>
  </r>
  <r>
    <n v="138"/>
    <s v="OE1;PR_10;ACT_63"/>
    <x v="0"/>
    <s v="Fortalecer la Vigilancia."/>
    <x v="0"/>
    <n v="2"/>
    <s v="PAI"/>
    <x v="0"/>
    <s v="ACT_63"/>
    <s v="Elaborar los proyectos de actos administrativos de carácter general y particular a ser expedidos por el Superintendente de Transporte"/>
    <x v="7"/>
    <n v="4.4642857142857152E-4"/>
    <x v="10"/>
    <n v="8.3299999999999999E-2"/>
    <n v="0"/>
    <n v="0"/>
    <s v="Por Ejecutar"/>
    <n v="0.91630000000000011"/>
    <n v="0.49979999999999997"/>
    <n v="0.5454545454545453"/>
    <m/>
    <m/>
    <m/>
    <m/>
    <m/>
    <m/>
    <m/>
  </r>
  <r>
    <n v="138"/>
    <s v="OE1;PR_10;ACT_63"/>
    <x v="0"/>
    <s v="Fortalecer la Vigilancia."/>
    <x v="0"/>
    <n v="2"/>
    <s v="PAI"/>
    <x v="0"/>
    <s v="ACT_63"/>
    <s v="Elaborar los proyectos de actos administrativos de carácter general y particular a ser expedidos por el Superintendente de Transporte"/>
    <x v="7"/>
    <n v="4.4642857142857152E-4"/>
    <x v="11"/>
    <n v="8.3299999999999999E-2"/>
    <n v="0"/>
    <n v="0"/>
    <s v="Por Ejecutar"/>
    <n v="0.99960000000000016"/>
    <n v="0.49979999999999997"/>
    <n v="0.49999999999999989"/>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0"/>
    <n v="8.3299999999999999E-2"/>
    <n v="8.3299999999999999E-2"/>
    <n v="1"/>
    <s v="Culminada"/>
    <n v="8.3299999999999999E-2"/>
    <n v="8.3299999999999999E-2"/>
    <n v="1"/>
    <n v="0.99960000000000016"/>
    <n v="0.49979999999999997"/>
    <n v="0.49999999999999989"/>
    <m/>
    <n v="0.50000000000000011"/>
    <s v="En Tramite"/>
    <n v="2.2321428571428571E-4"/>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1"/>
    <n v="8.3299999999999999E-2"/>
    <n v="8.3299999999999999E-2"/>
    <n v="1"/>
    <s v="Culminada"/>
    <n v="0.1666"/>
    <n v="0.1666"/>
    <n v="1"/>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2"/>
    <n v="8.3299999999999999E-2"/>
    <n v="8.3299999999999999E-2"/>
    <n v="1"/>
    <s v="Culminada"/>
    <n v="0.24990000000000001"/>
    <n v="0.24990000000000001"/>
    <n v="1"/>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3"/>
    <n v="8.3299999999999999E-2"/>
    <n v="8.3299999999999999E-2"/>
    <n v="1"/>
    <s v="Culminada"/>
    <n v="0.3332"/>
    <n v="0.3332"/>
    <n v="1"/>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4"/>
    <n v="8.3299999999999999E-2"/>
    <n v="8.3299999999999999E-2"/>
    <n v="1"/>
    <s v="Culminada"/>
    <n v="0.41649999999999998"/>
    <n v="0.41649999999999998"/>
    <n v="1"/>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5"/>
    <n v="8.3299999999999999E-2"/>
    <n v="8.3299999999999999E-2"/>
    <n v="1"/>
    <s v="Culminada"/>
    <n v="0.49979999999999997"/>
    <n v="0.49979999999999997"/>
    <n v="1"/>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6"/>
    <n v="8.3299999999999999E-2"/>
    <n v="0"/>
    <n v="0"/>
    <s v="Por Ejecutar"/>
    <n v="0.58309999999999995"/>
    <n v="0.49979999999999997"/>
    <n v="0.85714285714285721"/>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7"/>
    <n v="8.3299999999999999E-2"/>
    <n v="0"/>
    <n v="0"/>
    <s v="Por Ejecutar"/>
    <n v="0.66639999999999999"/>
    <n v="0.49979999999999997"/>
    <n v="0.75"/>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8"/>
    <n v="8.3299999999999999E-2"/>
    <n v="0"/>
    <n v="0"/>
    <s v="Por Ejecutar"/>
    <n v="0.74970000000000003"/>
    <n v="0.49979999999999997"/>
    <n v="0.66666666666666663"/>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9"/>
    <n v="8.3299999999999999E-2"/>
    <n v="0"/>
    <n v="0"/>
    <s v="Por Ejecutar"/>
    <n v="0.83300000000000007"/>
    <n v="0.49979999999999997"/>
    <n v="0.59999999999999987"/>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10"/>
    <n v="8.3299999999999999E-2"/>
    <n v="0"/>
    <n v="0"/>
    <s v="Por Ejecutar"/>
    <n v="0.91630000000000011"/>
    <n v="0.49979999999999997"/>
    <n v="0.5454545454545453"/>
    <m/>
    <m/>
    <m/>
    <m/>
    <m/>
    <m/>
    <m/>
  </r>
  <r>
    <n v="139"/>
    <s v="OE1;PR_10;ACT_64"/>
    <x v="0"/>
    <s v="Fortalecer la Vigilancia."/>
    <x v="0"/>
    <n v="2"/>
    <s v="PAI"/>
    <x v="0"/>
    <s v="ACT_64"/>
    <s v="Gestionar la defensa judicial de la entidad en los procesos prejudiciales, judiciales, extrajudiciales y administrativos en los cuales la Superintendencia de Transporte sea parte, así como promover e intervenir en las acciones "/>
    <x v="7"/>
    <n v="4.4642857142857152E-4"/>
    <x v="11"/>
    <n v="8.3299999999999999E-2"/>
    <n v="0"/>
    <n v="0"/>
    <s v="Por Ejecutar"/>
    <n v="0.99960000000000016"/>
    <n v="0.49979999999999997"/>
    <n v="0.49999999999999989"/>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0"/>
    <n v="8.3299999999999999E-2"/>
    <n v="0.05"/>
    <n v="0.60024009603841544"/>
    <s v="En Tramite"/>
    <n v="8.3299999999999999E-2"/>
    <n v="0.05"/>
    <n v="0.60024009603841544"/>
    <n v="0.99960000000000016"/>
    <n v="0.36659999999999998"/>
    <n v="0.36674669867947174"/>
    <m/>
    <n v="0.63325330132052826"/>
    <s v="En Tramite"/>
    <n v="1.6372620476762134E-4"/>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1"/>
    <n v="8.3299999999999999E-2"/>
    <n v="0.05"/>
    <n v="0.60024009603841544"/>
    <s v="En Tramite"/>
    <n v="0.1666"/>
    <n v="0.1"/>
    <n v="0.60024009603841544"/>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2"/>
    <n v="8.3299999999999999E-2"/>
    <n v="0.05"/>
    <n v="0.60024009603841544"/>
    <s v="En Tramite"/>
    <n v="0.24990000000000001"/>
    <n v="0.15000000000000002"/>
    <n v="0.60024009603841544"/>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3"/>
    <n v="8.3299999999999999E-2"/>
    <n v="0.05"/>
    <n v="0.60024009603841544"/>
    <s v="En Tramite"/>
    <n v="0.3332"/>
    <n v="0.2"/>
    <n v="0.60024009603841544"/>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4"/>
    <n v="8.3299999999999999E-2"/>
    <n v="8.3299999999999999E-2"/>
    <n v="1"/>
    <s v="Culminada"/>
    <n v="0.41649999999999998"/>
    <n v="0.2833"/>
    <n v="0.68019207683073235"/>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5"/>
    <n v="8.3299999999999999E-2"/>
    <n v="8.3299999999999999E-2"/>
    <n v="1"/>
    <s v="Culminada"/>
    <n v="0.49979999999999997"/>
    <n v="0.36659999999999998"/>
    <n v="0.73349339735894359"/>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6"/>
    <n v="8.3299999999999999E-2"/>
    <n v="0"/>
    <n v="0"/>
    <s v="Por Ejecutar"/>
    <n v="0.58309999999999995"/>
    <n v="0.36659999999999998"/>
    <n v="0.628708626307666"/>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7"/>
    <n v="8.3299999999999999E-2"/>
    <n v="0"/>
    <n v="0"/>
    <s v="Por Ejecutar"/>
    <n v="0.66639999999999999"/>
    <n v="0.36659999999999998"/>
    <n v="0.55012004801920766"/>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8"/>
    <n v="8.3299999999999999E-2"/>
    <n v="0"/>
    <n v="0"/>
    <s v="Por Ejecutar"/>
    <n v="0.74970000000000003"/>
    <n v="0.36659999999999998"/>
    <n v="0.48899559823929567"/>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9"/>
    <n v="8.3299999999999999E-2"/>
    <n v="0"/>
    <n v="0"/>
    <s v="Por Ejecutar"/>
    <n v="0.83300000000000007"/>
    <n v="0.36659999999999998"/>
    <n v="0.4400960384153661"/>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10"/>
    <n v="8.3299999999999999E-2"/>
    <n v="0"/>
    <n v="0"/>
    <s v="Por Ejecutar"/>
    <n v="0.91630000000000011"/>
    <n v="0.36659999999999998"/>
    <n v="0.40008730765033279"/>
    <m/>
    <m/>
    <m/>
    <m/>
    <m/>
    <m/>
    <m/>
  </r>
  <r>
    <n v="140"/>
    <s v="OE1;PR_10;ACT_65"/>
    <x v="0"/>
    <s v="Fortalecer la Vigilancia."/>
    <x v="0"/>
    <n v="2"/>
    <s v="PAI"/>
    <x v="0"/>
    <s v="ACT_65"/>
    <s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
    <x v="7"/>
    <n v="4.4642857142857152E-4"/>
    <x v="11"/>
    <n v="8.3299999999999999E-2"/>
    <n v="0"/>
    <n v="0"/>
    <s v="Por Ejecutar"/>
    <n v="0.99960000000000016"/>
    <n v="0.36659999999999998"/>
    <n v="0.36674669867947174"/>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0"/>
    <n v="119"/>
    <n v="119"/>
    <n v="1"/>
    <s v="Culminada"/>
    <n v="119"/>
    <n v="119"/>
    <n v="1"/>
    <n v="503"/>
    <n v="503"/>
    <n v="1"/>
    <m/>
    <n v="0"/>
    <s v="Culminada"/>
    <n v="4.4642857142857152E-4"/>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1"/>
    <n v="48"/>
    <n v="48"/>
    <n v="1"/>
    <s v="Culminada"/>
    <n v="167"/>
    <n v="167"/>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2"/>
    <n v="81"/>
    <n v="81"/>
    <n v="1"/>
    <s v="Culminada"/>
    <n v="248"/>
    <n v="248"/>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3"/>
    <n v="42"/>
    <n v="42"/>
    <n v="1"/>
    <s v="Culminada"/>
    <n v="290"/>
    <n v="290"/>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4"/>
    <n v="213"/>
    <n v="213"/>
    <n v="1"/>
    <s v="Culminada"/>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5"/>
    <n v="0"/>
    <n v="0"/>
    <n v="0"/>
    <s v="Por Ejecutar"/>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6"/>
    <n v="0"/>
    <n v="0"/>
    <n v="0"/>
    <s v="Por Ejecutar"/>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7"/>
    <n v="0"/>
    <n v="0"/>
    <n v="0"/>
    <s v="Por Ejecutar"/>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8"/>
    <n v="0"/>
    <n v="0"/>
    <n v="0"/>
    <s v="Por Ejecutar"/>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9"/>
    <n v="0"/>
    <n v="0"/>
    <n v="0"/>
    <s v="Por Ejecutar"/>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10"/>
    <n v="0"/>
    <n v="0"/>
    <n v="0"/>
    <s v="Por Ejecutar"/>
    <n v="503"/>
    <n v="503"/>
    <n v="1"/>
    <m/>
    <m/>
    <m/>
    <m/>
    <m/>
    <m/>
    <m/>
  </r>
  <r>
    <n v="141"/>
    <s v="OE1;PR_10;ACT_66"/>
    <x v="0"/>
    <s v="Fortalecer la Vigilancia."/>
    <x v="0"/>
    <n v="2"/>
    <s v="PAI"/>
    <x v="0"/>
    <s v="ACT_66"/>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7"/>
    <n v="4.4642857142857152E-4"/>
    <x v="11"/>
    <n v="0"/>
    <n v="0"/>
    <n v="0"/>
    <s v="Por Ejecutar"/>
    <n v="503"/>
    <n v="503"/>
    <n v="1"/>
    <m/>
    <m/>
    <m/>
    <m/>
    <m/>
    <m/>
    <m/>
  </r>
  <r>
    <n v="142"/>
    <s v="OE1;PR_10;ACT_187"/>
    <x v="0"/>
    <s v="Fortalecer la Vigilancia."/>
    <x v="0"/>
    <n v="2"/>
    <s v="PAI"/>
    <x v="0"/>
    <s v="ACT_187"/>
    <s v="Divulgar programa servimos."/>
    <x v="4"/>
    <n v="4.4642857142857152E-4"/>
    <x v="0"/>
    <n v="0"/>
    <n v="0"/>
    <n v="0"/>
    <s v="Por Ejecutar"/>
    <n v="0"/>
    <n v="0"/>
    <n v="0"/>
    <n v="4"/>
    <n v="1"/>
    <n v="0.25"/>
    <m/>
    <n v="0.75"/>
    <s v="En Tramite"/>
    <n v="1.1160714285714288E-4"/>
  </r>
  <r>
    <n v="142"/>
    <s v="OE1;PR_10;ACT_187"/>
    <x v="0"/>
    <s v="Fortalecer la Vigilancia."/>
    <x v="0"/>
    <n v="2"/>
    <s v="PAI"/>
    <x v="0"/>
    <s v="ACT_187"/>
    <s v="Divulgar programa servimos."/>
    <x v="4"/>
    <n v="4.4642857142857152E-4"/>
    <x v="1"/>
    <n v="0"/>
    <n v="0"/>
    <n v="0"/>
    <s v="Por Ejecutar"/>
    <n v="0"/>
    <n v="0"/>
    <n v="0"/>
    <m/>
    <m/>
    <m/>
    <m/>
    <m/>
    <m/>
    <m/>
  </r>
  <r>
    <n v="142"/>
    <s v="OE1;PR_10;ACT_187"/>
    <x v="0"/>
    <s v="Fortalecer la Vigilancia."/>
    <x v="0"/>
    <n v="2"/>
    <s v="PAI"/>
    <x v="0"/>
    <s v="ACT_187"/>
    <s v="Divulgar programa servimos."/>
    <x v="4"/>
    <n v="4.4642857142857152E-4"/>
    <x v="2"/>
    <n v="0"/>
    <n v="0"/>
    <n v="0"/>
    <s v="Por Ejecutar"/>
    <n v="0"/>
    <n v="0"/>
    <n v="0"/>
    <m/>
    <m/>
    <m/>
    <m/>
    <m/>
    <m/>
    <m/>
  </r>
  <r>
    <n v="142"/>
    <s v="OE1;PR_10;ACT_187"/>
    <x v="0"/>
    <s v="Fortalecer la Vigilancia."/>
    <x v="0"/>
    <n v="2"/>
    <s v="PAI"/>
    <x v="0"/>
    <s v="ACT_187"/>
    <s v="Divulgar programa servimos."/>
    <x v="4"/>
    <n v="4.4642857142857152E-4"/>
    <x v="3"/>
    <n v="0"/>
    <n v="0"/>
    <n v="0"/>
    <s v="Por Ejecutar"/>
    <n v="0"/>
    <n v="0"/>
    <n v="0"/>
    <m/>
    <m/>
    <m/>
    <m/>
    <m/>
    <m/>
    <m/>
  </r>
  <r>
    <n v="142"/>
    <s v="OE1;PR_10;ACT_187"/>
    <x v="0"/>
    <s v="Fortalecer la Vigilancia."/>
    <x v="0"/>
    <n v="2"/>
    <s v="PAI"/>
    <x v="0"/>
    <s v="ACT_187"/>
    <s v="Divulgar programa servimos."/>
    <x v="4"/>
    <n v="4.4642857142857152E-4"/>
    <x v="4"/>
    <n v="1"/>
    <n v="0"/>
    <n v="0"/>
    <s v="Por Ejecutar"/>
    <n v="1"/>
    <n v="0"/>
    <n v="0"/>
    <m/>
    <m/>
    <m/>
    <m/>
    <m/>
    <m/>
    <m/>
  </r>
  <r>
    <n v="142"/>
    <s v="OE1;PR_10;ACT_187"/>
    <x v="0"/>
    <s v="Fortalecer la Vigilancia."/>
    <x v="0"/>
    <n v="2"/>
    <s v="PAI"/>
    <x v="0"/>
    <s v="ACT_187"/>
    <s v="Divulgar programa servimos."/>
    <x v="4"/>
    <n v="4.4642857142857152E-4"/>
    <x v="5"/>
    <n v="1"/>
    <n v="1"/>
    <n v="1"/>
    <s v="Culminada"/>
    <n v="2"/>
    <n v="1"/>
    <n v="0.5"/>
    <m/>
    <m/>
    <m/>
    <m/>
    <m/>
    <m/>
    <m/>
  </r>
  <r>
    <n v="142"/>
    <s v="OE1;PR_10;ACT_187"/>
    <x v="0"/>
    <s v="Fortalecer la Vigilancia."/>
    <x v="0"/>
    <n v="2"/>
    <s v="PAI"/>
    <x v="0"/>
    <s v="ACT_187"/>
    <s v="Divulgar programa servimos."/>
    <x v="4"/>
    <n v="4.4642857142857152E-4"/>
    <x v="6"/>
    <n v="0"/>
    <n v="0"/>
    <n v="0"/>
    <s v="Por Ejecutar"/>
    <n v="2"/>
    <n v="1"/>
    <n v="0.5"/>
    <m/>
    <m/>
    <m/>
    <m/>
    <m/>
    <m/>
    <m/>
  </r>
  <r>
    <n v="142"/>
    <s v="OE1;PR_10;ACT_187"/>
    <x v="0"/>
    <s v="Fortalecer la Vigilancia."/>
    <x v="0"/>
    <n v="2"/>
    <s v="PAI"/>
    <x v="0"/>
    <s v="ACT_187"/>
    <s v="Divulgar programa servimos."/>
    <x v="4"/>
    <n v="4.4642857142857152E-4"/>
    <x v="7"/>
    <n v="0"/>
    <n v="0"/>
    <n v="0"/>
    <s v="Por Ejecutar"/>
    <n v="2"/>
    <n v="1"/>
    <n v="0.5"/>
    <m/>
    <m/>
    <m/>
    <m/>
    <m/>
    <m/>
    <m/>
  </r>
  <r>
    <n v="142"/>
    <s v="OE1;PR_10;ACT_187"/>
    <x v="0"/>
    <s v="Fortalecer la Vigilancia."/>
    <x v="0"/>
    <n v="2"/>
    <s v="PAI"/>
    <x v="0"/>
    <s v="ACT_187"/>
    <s v="Divulgar programa servimos."/>
    <x v="4"/>
    <n v="4.4642857142857152E-4"/>
    <x v="8"/>
    <n v="1"/>
    <n v="0"/>
    <n v="0"/>
    <s v="Por Ejecutar"/>
    <n v="3"/>
    <n v="1"/>
    <n v="0.33333333333333331"/>
    <m/>
    <m/>
    <m/>
    <m/>
    <m/>
    <m/>
    <m/>
  </r>
  <r>
    <n v="142"/>
    <s v="OE1;PR_10;ACT_187"/>
    <x v="0"/>
    <s v="Fortalecer la Vigilancia."/>
    <x v="0"/>
    <n v="2"/>
    <s v="PAI"/>
    <x v="0"/>
    <s v="ACT_187"/>
    <s v="Divulgar programa servimos."/>
    <x v="4"/>
    <n v="4.4642857142857152E-4"/>
    <x v="9"/>
    <n v="0"/>
    <n v="0"/>
    <n v="0"/>
    <s v="Por Ejecutar"/>
    <n v="3"/>
    <n v="1"/>
    <n v="0.33333333333333331"/>
    <m/>
    <m/>
    <m/>
    <m/>
    <m/>
    <m/>
    <m/>
  </r>
  <r>
    <n v="142"/>
    <s v="OE1;PR_10;ACT_187"/>
    <x v="0"/>
    <s v="Fortalecer la Vigilancia."/>
    <x v="0"/>
    <n v="2"/>
    <s v="PAI"/>
    <x v="0"/>
    <s v="ACT_187"/>
    <s v="Divulgar programa servimos."/>
    <x v="4"/>
    <n v="4.4642857142857152E-4"/>
    <x v="10"/>
    <n v="1"/>
    <n v="0"/>
    <n v="0"/>
    <s v="Por Ejecutar"/>
    <n v="4"/>
    <n v="1"/>
    <n v="0.25"/>
    <m/>
    <m/>
    <m/>
    <m/>
    <m/>
    <m/>
    <m/>
  </r>
  <r>
    <n v="142"/>
    <s v="OE1;PR_10;ACT_187"/>
    <x v="0"/>
    <s v="Fortalecer la Vigilancia."/>
    <x v="0"/>
    <n v="2"/>
    <s v="PAI"/>
    <x v="0"/>
    <s v="ACT_187"/>
    <s v="Divulgar programa servimos."/>
    <x v="4"/>
    <n v="4.4642857142857152E-4"/>
    <x v="11"/>
    <n v="0"/>
    <n v="0"/>
    <n v="0"/>
    <s v="Por Ejecutar"/>
    <n v="4"/>
    <n v="1"/>
    <n v="0.25"/>
    <m/>
    <m/>
    <m/>
    <m/>
    <m/>
    <m/>
    <m/>
  </r>
  <r>
    <n v="143"/>
    <s v="OE3;PR_10;ACT_273"/>
    <x v="3"/>
    <s v="Brindar protección al Usuario."/>
    <x v="0"/>
    <n v="2"/>
    <s v="PAI"/>
    <x v="0"/>
    <s v="ACT_273"/>
    <s v="27.1. Identificar fuentes de información "/>
    <x v="8"/>
    <n v="4.4642857142857152E-4"/>
    <x v="0"/>
    <n v="0"/>
    <n v="0"/>
    <n v="0"/>
    <s v="Por Ejecutar"/>
    <n v="0"/>
    <n v="0"/>
    <n v="0"/>
    <n v="0.11"/>
    <n v="5.5E-2"/>
    <n v="0.5"/>
    <m/>
    <n v="0.5"/>
    <s v="En Tramite"/>
    <n v="2.2321428571428576E-4"/>
  </r>
  <r>
    <n v="143"/>
    <s v="OE3;PR_10;ACT_273"/>
    <x v="3"/>
    <s v="Brindar protección al Usuario."/>
    <x v="0"/>
    <n v="2"/>
    <s v="PAI"/>
    <x v="0"/>
    <s v="ACT_273"/>
    <s v="27.1. Identificar fuentes de información "/>
    <x v="8"/>
    <n v="4.4642857142857152E-4"/>
    <x v="1"/>
    <n v="0"/>
    <n v="0"/>
    <n v="0"/>
    <s v="Por Ejecutar"/>
    <n v="0"/>
    <n v="0"/>
    <n v="0"/>
    <m/>
    <m/>
    <m/>
    <m/>
    <m/>
    <m/>
    <m/>
  </r>
  <r>
    <n v="143"/>
    <s v="OE3;PR_10;ACT_273"/>
    <x v="3"/>
    <s v="Brindar protección al Usuario."/>
    <x v="0"/>
    <n v="2"/>
    <s v="PAI"/>
    <x v="0"/>
    <s v="ACT_273"/>
    <s v="27.1. Identificar fuentes de información "/>
    <x v="8"/>
    <n v="4.4642857142857152E-4"/>
    <x v="2"/>
    <n v="0"/>
    <n v="0"/>
    <n v="0"/>
    <s v="Por Ejecutar"/>
    <n v="0"/>
    <n v="0"/>
    <n v="0"/>
    <m/>
    <m/>
    <m/>
    <m/>
    <m/>
    <m/>
    <m/>
  </r>
  <r>
    <n v="143"/>
    <s v="OE3;PR_10;ACT_273"/>
    <x v="3"/>
    <s v="Brindar protección al Usuario."/>
    <x v="0"/>
    <n v="2"/>
    <s v="PAI"/>
    <x v="0"/>
    <s v="ACT_273"/>
    <s v="27.1. Identificar fuentes de información "/>
    <x v="8"/>
    <n v="4.4642857142857152E-4"/>
    <x v="3"/>
    <n v="5.5E-2"/>
    <n v="5.5E-2"/>
    <n v="1"/>
    <s v="Culminada"/>
    <n v="5.5E-2"/>
    <n v="5.5E-2"/>
    <n v="1"/>
    <m/>
    <m/>
    <m/>
    <m/>
    <m/>
    <m/>
    <m/>
  </r>
  <r>
    <n v="143"/>
    <s v="OE3;PR_10;ACT_273"/>
    <x v="3"/>
    <s v="Brindar protección al Usuario."/>
    <x v="0"/>
    <n v="2"/>
    <s v="PAI"/>
    <x v="0"/>
    <s v="ACT_273"/>
    <s v="27.1. Identificar fuentes de información "/>
    <x v="8"/>
    <n v="4.4642857142857152E-4"/>
    <x v="4"/>
    <n v="5.5E-2"/>
    <n v="0"/>
    <n v="0"/>
    <s v="Por Ejecutar"/>
    <n v="0.11"/>
    <n v="5.5E-2"/>
    <n v="0.5"/>
    <m/>
    <m/>
    <m/>
    <m/>
    <m/>
    <m/>
    <m/>
  </r>
  <r>
    <n v="143"/>
    <s v="OE3;PR_10;ACT_273"/>
    <x v="3"/>
    <s v="Brindar protección al Usuario."/>
    <x v="0"/>
    <n v="2"/>
    <s v="PAI"/>
    <x v="0"/>
    <s v="ACT_273"/>
    <s v="27.1. Identificar fuentes de información "/>
    <x v="8"/>
    <n v="4.4642857142857152E-4"/>
    <x v="5"/>
    <n v="0"/>
    <n v="0"/>
    <n v="0"/>
    <s v="Por Ejecutar"/>
    <n v="0.11"/>
    <n v="5.5E-2"/>
    <n v="0.5"/>
    <m/>
    <m/>
    <m/>
    <m/>
    <m/>
    <m/>
    <m/>
  </r>
  <r>
    <n v="143"/>
    <s v="OE3;PR_10;ACT_273"/>
    <x v="3"/>
    <s v="Brindar protección al Usuario."/>
    <x v="0"/>
    <n v="2"/>
    <s v="PAI"/>
    <x v="0"/>
    <s v="ACT_273"/>
    <s v="27.1. Identificar fuentes de información "/>
    <x v="8"/>
    <n v="4.4642857142857152E-4"/>
    <x v="6"/>
    <n v="0"/>
    <n v="0"/>
    <n v="0"/>
    <s v="Por Ejecutar"/>
    <n v="0.11"/>
    <n v="5.5E-2"/>
    <n v="0.5"/>
    <m/>
    <m/>
    <m/>
    <m/>
    <m/>
    <m/>
    <m/>
  </r>
  <r>
    <n v="143"/>
    <s v="OE3;PR_10;ACT_273"/>
    <x v="3"/>
    <s v="Brindar protección al Usuario."/>
    <x v="0"/>
    <n v="2"/>
    <s v="PAI"/>
    <x v="0"/>
    <s v="ACT_273"/>
    <s v="27.1. Identificar fuentes de información "/>
    <x v="8"/>
    <n v="4.4642857142857152E-4"/>
    <x v="7"/>
    <n v="0"/>
    <n v="0"/>
    <n v="0"/>
    <s v="Por Ejecutar"/>
    <n v="0.11"/>
    <n v="5.5E-2"/>
    <n v="0.5"/>
    <m/>
    <m/>
    <m/>
    <m/>
    <m/>
    <m/>
    <m/>
  </r>
  <r>
    <n v="143"/>
    <s v="OE3;PR_10;ACT_273"/>
    <x v="3"/>
    <s v="Brindar protección al Usuario."/>
    <x v="0"/>
    <n v="2"/>
    <s v="PAI"/>
    <x v="0"/>
    <s v="ACT_273"/>
    <s v="27.1. Identificar fuentes de información "/>
    <x v="8"/>
    <n v="4.4642857142857152E-4"/>
    <x v="8"/>
    <n v="0"/>
    <n v="0"/>
    <n v="0"/>
    <s v="Por Ejecutar"/>
    <n v="0.11"/>
    <n v="5.5E-2"/>
    <n v="0.5"/>
    <m/>
    <m/>
    <m/>
    <m/>
    <m/>
    <m/>
    <m/>
  </r>
  <r>
    <n v="143"/>
    <s v="OE3;PR_10;ACT_273"/>
    <x v="3"/>
    <s v="Brindar protección al Usuario."/>
    <x v="0"/>
    <n v="2"/>
    <s v="PAI"/>
    <x v="0"/>
    <s v="ACT_273"/>
    <s v="27.1. Identificar fuentes de información "/>
    <x v="8"/>
    <n v="4.4642857142857152E-4"/>
    <x v="9"/>
    <n v="0"/>
    <n v="0"/>
    <n v="0"/>
    <s v="Por Ejecutar"/>
    <n v="0.11"/>
    <n v="5.5E-2"/>
    <n v="0.5"/>
    <m/>
    <m/>
    <m/>
    <m/>
    <m/>
    <m/>
    <m/>
  </r>
  <r>
    <n v="143"/>
    <s v="OE3;PR_10;ACT_273"/>
    <x v="3"/>
    <s v="Brindar protección al Usuario."/>
    <x v="0"/>
    <n v="2"/>
    <s v="PAI"/>
    <x v="0"/>
    <s v="ACT_273"/>
    <s v="27.1. Identificar fuentes de información "/>
    <x v="8"/>
    <n v="4.4642857142857152E-4"/>
    <x v="10"/>
    <n v="0"/>
    <n v="0"/>
    <n v="0"/>
    <s v="Por Ejecutar"/>
    <n v="0.11"/>
    <n v="5.5E-2"/>
    <n v="0.5"/>
    <m/>
    <m/>
    <m/>
    <m/>
    <m/>
    <m/>
    <m/>
  </r>
  <r>
    <n v="143"/>
    <s v="OE3;PR_10;ACT_273"/>
    <x v="3"/>
    <s v="Brindar protección al Usuario."/>
    <x v="0"/>
    <n v="2"/>
    <s v="PAI"/>
    <x v="0"/>
    <s v="ACT_273"/>
    <s v="27.1. Identificar fuentes de información "/>
    <x v="8"/>
    <n v="4.4642857142857152E-4"/>
    <x v="11"/>
    <n v="0"/>
    <n v="0"/>
    <n v="0"/>
    <s v="Por Ejecutar"/>
    <n v="0.11"/>
    <n v="5.5E-2"/>
    <n v="0.5"/>
    <m/>
    <m/>
    <m/>
    <m/>
    <m/>
    <m/>
    <m/>
  </r>
  <r>
    <n v="144"/>
    <s v="OE3;PR_10;ACT_274"/>
    <x v="3"/>
    <s v="Brindar protección al Usuario."/>
    <x v="0"/>
    <n v="2"/>
    <s v="PAI"/>
    <x v="0"/>
    <s v="ACT_274"/>
    <s v="27.2. Gestionar con las fuentes de información para determinar la mejor forma de realizar el intercambio de información "/>
    <x v="8"/>
    <n v="4.4642857142857152E-4"/>
    <x v="0"/>
    <n v="0"/>
    <n v="0"/>
    <n v="0"/>
    <s v="Por Ejecutar"/>
    <n v="0"/>
    <n v="0"/>
    <n v="0"/>
    <n v="0.11"/>
    <n v="0"/>
    <n v="0"/>
    <m/>
    <n v="1"/>
    <s v="Por Ejecutar"/>
    <n v="0"/>
  </r>
  <r>
    <n v="144"/>
    <s v="OE3;PR_10;ACT_274"/>
    <x v="3"/>
    <s v="Brindar protección al Usuario."/>
    <x v="0"/>
    <n v="2"/>
    <s v="PAI"/>
    <x v="0"/>
    <s v="ACT_274"/>
    <s v="27.2. Gestionar con las fuentes de información para determinar la mejor forma de realizar el intercambio de información "/>
    <x v="8"/>
    <n v="4.4642857142857152E-4"/>
    <x v="1"/>
    <n v="0"/>
    <n v="0"/>
    <n v="0"/>
    <s v="Por Ejecutar"/>
    <n v="0"/>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2"/>
    <n v="0"/>
    <n v="0"/>
    <n v="0"/>
    <s v="Por Ejecutar"/>
    <n v="0"/>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3"/>
    <n v="0"/>
    <n v="0"/>
    <n v="0"/>
    <s v="Por Ejecutar"/>
    <n v="0"/>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4"/>
    <n v="0"/>
    <n v="0"/>
    <n v="0"/>
    <s v="Por Ejecutar"/>
    <n v="0"/>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5"/>
    <n v="2.75E-2"/>
    <n v="0"/>
    <n v="0"/>
    <s v="Por Ejecutar"/>
    <n v="2.75E-2"/>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6"/>
    <n v="2.75E-2"/>
    <n v="0"/>
    <n v="0"/>
    <s v="Por Ejecutar"/>
    <n v="5.5E-2"/>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7"/>
    <n v="2.75E-2"/>
    <n v="0"/>
    <n v="0"/>
    <s v="Por Ejecutar"/>
    <n v="8.2500000000000004E-2"/>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8"/>
    <n v="2.75E-2"/>
    <n v="0"/>
    <n v="0"/>
    <s v="Por Ejecutar"/>
    <n v="0.11"/>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9"/>
    <n v="0"/>
    <n v="0"/>
    <n v="0"/>
    <s v="Por Ejecutar"/>
    <n v="0.11"/>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10"/>
    <n v="0"/>
    <n v="0"/>
    <n v="0"/>
    <s v="Por Ejecutar"/>
    <n v="0.11"/>
    <n v="0"/>
    <n v="0"/>
    <m/>
    <m/>
    <m/>
    <m/>
    <m/>
    <m/>
    <m/>
  </r>
  <r>
    <n v="144"/>
    <s v="OE3;PR_10;ACT_274"/>
    <x v="3"/>
    <s v="Brindar protección al Usuario."/>
    <x v="0"/>
    <n v="2"/>
    <s v="PAI"/>
    <x v="0"/>
    <s v="ACT_274"/>
    <s v="27.2. Gestionar con las fuentes de información para determinar la mejor forma de realizar el intercambio de información "/>
    <x v="8"/>
    <n v="4.4642857142857152E-4"/>
    <x v="11"/>
    <n v="0"/>
    <n v="0"/>
    <n v="0"/>
    <s v="Por Ejecutar"/>
    <n v="0.11"/>
    <n v="0"/>
    <n v="0"/>
    <m/>
    <m/>
    <m/>
    <m/>
    <m/>
    <m/>
    <m/>
  </r>
  <r>
    <n v="145"/>
    <s v="OE3;PR_10;ACT_275"/>
    <x v="3"/>
    <s v="Brindar protección al Usuario."/>
    <x v="0"/>
    <n v="2"/>
    <s v="PAI"/>
    <x v="0"/>
    <s v="ACT_275"/>
    <s v="27.3. Iniciar proceso de compilación de información"/>
    <x v="8"/>
    <n v="4.4642857142857152E-4"/>
    <x v="0"/>
    <n v="0"/>
    <n v="0"/>
    <n v="0"/>
    <s v="Por Ejecutar"/>
    <n v="0"/>
    <n v="0"/>
    <n v="0"/>
    <n v="0.11"/>
    <n v="0"/>
    <n v="0"/>
    <m/>
    <n v="1"/>
    <s v="Por Ejecutar"/>
    <n v="0"/>
  </r>
  <r>
    <n v="145"/>
    <s v="OE3;PR_10;ACT_275"/>
    <x v="3"/>
    <s v="Brindar protección al Usuario."/>
    <x v="0"/>
    <n v="2"/>
    <s v="PAI"/>
    <x v="0"/>
    <s v="ACT_275"/>
    <s v="27.3. Iniciar proceso de compilación de información"/>
    <x v="8"/>
    <n v="4.4642857142857152E-4"/>
    <x v="1"/>
    <n v="0"/>
    <n v="0"/>
    <n v="0"/>
    <s v="Por Ejecutar"/>
    <n v="0"/>
    <n v="0"/>
    <n v="0"/>
    <m/>
    <m/>
    <m/>
    <m/>
    <m/>
    <m/>
    <m/>
  </r>
  <r>
    <n v="145"/>
    <s v="OE3;PR_10;ACT_275"/>
    <x v="3"/>
    <s v="Brindar protección al Usuario."/>
    <x v="0"/>
    <n v="2"/>
    <s v="PAI"/>
    <x v="0"/>
    <s v="ACT_275"/>
    <s v="27.3. Iniciar proceso de compilación de información"/>
    <x v="8"/>
    <n v="4.4642857142857152E-4"/>
    <x v="2"/>
    <n v="0"/>
    <n v="0"/>
    <n v="0"/>
    <s v="Por Ejecutar"/>
    <n v="0"/>
    <n v="0"/>
    <n v="0"/>
    <m/>
    <m/>
    <m/>
    <m/>
    <m/>
    <m/>
    <m/>
  </r>
  <r>
    <n v="145"/>
    <s v="OE3;PR_10;ACT_275"/>
    <x v="3"/>
    <s v="Brindar protección al Usuario."/>
    <x v="0"/>
    <n v="2"/>
    <s v="PAI"/>
    <x v="0"/>
    <s v="ACT_275"/>
    <s v="27.3. Iniciar proceso de compilación de información"/>
    <x v="8"/>
    <n v="4.4642857142857152E-4"/>
    <x v="3"/>
    <n v="0"/>
    <n v="0"/>
    <n v="0"/>
    <s v="Por Ejecutar"/>
    <n v="0"/>
    <n v="0"/>
    <n v="0"/>
    <m/>
    <m/>
    <m/>
    <m/>
    <m/>
    <m/>
    <m/>
  </r>
  <r>
    <n v="145"/>
    <s v="OE3;PR_10;ACT_275"/>
    <x v="3"/>
    <s v="Brindar protección al Usuario."/>
    <x v="0"/>
    <n v="2"/>
    <s v="PAI"/>
    <x v="0"/>
    <s v="ACT_275"/>
    <s v="27.3. Iniciar proceso de compilación de información"/>
    <x v="8"/>
    <n v="4.4642857142857152E-4"/>
    <x v="4"/>
    <n v="0"/>
    <n v="0"/>
    <n v="0"/>
    <s v="Por Ejecutar"/>
    <n v="0"/>
    <n v="0"/>
    <n v="0"/>
    <m/>
    <m/>
    <m/>
    <m/>
    <m/>
    <m/>
    <m/>
  </r>
  <r>
    <n v="145"/>
    <s v="OE3;PR_10;ACT_275"/>
    <x v="3"/>
    <s v="Brindar protección al Usuario."/>
    <x v="0"/>
    <n v="2"/>
    <s v="PAI"/>
    <x v="0"/>
    <s v="ACT_275"/>
    <s v="27.3. Iniciar proceso de compilación de información"/>
    <x v="8"/>
    <n v="4.4642857142857152E-4"/>
    <x v="5"/>
    <n v="0"/>
    <n v="0"/>
    <n v="0"/>
    <s v="Por Ejecutar"/>
    <n v="0"/>
    <n v="0"/>
    <n v="0"/>
    <m/>
    <m/>
    <m/>
    <m/>
    <m/>
    <m/>
    <m/>
  </r>
  <r>
    <n v="145"/>
    <s v="OE3;PR_10;ACT_275"/>
    <x v="3"/>
    <s v="Brindar protección al Usuario."/>
    <x v="0"/>
    <n v="2"/>
    <s v="PAI"/>
    <x v="0"/>
    <s v="ACT_275"/>
    <s v="27.3. Iniciar proceso de compilación de información"/>
    <x v="8"/>
    <n v="4.4642857142857152E-4"/>
    <x v="6"/>
    <n v="0"/>
    <n v="0"/>
    <n v="0"/>
    <s v="Por Ejecutar"/>
    <n v="0"/>
    <n v="0"/>
    <n v="0"/>
    <m/>
    <m/>
    <m/>
    <m/>
    <m/>
    <m/>
    <m/>
  </r>
  <r>
    <n v="145"/>
    <s v="OE3;PR_10;ACT_275"/>
    <x v="3"/>
    <s v="Brindar protección al Usuario."/>
    <x v="0"/>
    <n v="2"/>
    <s v="PAI"/>
    <x v="0"/>
    <s v="ACT_275"/>
    <s v="27.3. Iniciar proceso de compilación de información"/>
    <x v="8"/>
    <n v="4.4642857142857152E-4"/>
    <x v="7"/>
    <n v="0"/>
    <n v="0"/>
    <n v="0"/>
    <s v="Por Ejecutar"/>
    <n v="0"/>
    <n v="0"/>
    <n v="0"/>
    <m/>
    <m/>
    <m/>
    <m/>
    <m/>
    <m/>
    <m/>
  </r>
  <r>
    <n v="145"/>
    <s v="OE3;PR_10;ACT_275"/>
    <x v="3"/>
    <s v="Brindar protección al Usuario."/>
    <x v="0"/>
    <n v="2"/>
    <s v="PAI"/>
    <x v="0"/>
    <s v="ACT_275"/>
    <s v="27.3. Iniciar proceso de compilación de información"/>
    <x v="8"/>
    <n v="4.4642857142857152E-4"/>
    <x v="8"/>
    <n v="2.75E-2"/>
    <n v="0"/>
    <n v="0"/>
    <s v="Por Ejecutar"/>
    <n v="2.75E-2"/>
    <n v="0"/>
    <n v="0"/>
    <m/>
    <m/>
    <m/>
    <m/>
    <m/>
    <m/>
    <m/>
  </r>
  <r>
    <n v="145"/>
    <s v="OE3;PR_10;ACT_275"/>
    <x v="3"/>
    <s v="Brindar protección al Usuario."/>
    <x v="0"/>
    <n v="2"/>
    <s v="PAI"/>
    <x v="0"/>
    <s v="ACT_275"/>
    <s v="27.3. Iniciar proceso de compilación de información"/>
    <x v="8"/>
    <n v="4.4642857142857152E-4"/>
    <x v="9"/>
    <n v="2.75E-2"/>
    <n v="0"/>
    <n v="0"/>
    <s v="Por Ejecutar"/>
    <n v="5.5E-2"/>
    <n v="0"/>
    <n v="0"/>
    <m/>
    <m/>
    <m/>
    <m/>
    <m/>
    <m/>
    <m/>
  </r>
  <r>
    <n v="145"/>
    <s v="OE3;PR_10;ACT_275"/>
    <x v="3"/>
    <s v="Brindar protección al Usuario."/>
    <x v="0"/>
    <n v="2"/>
    <s v="PAI"/>
    <x v="0"/>
    <s v="ACT_275"/>
    <s v="27.3. Iniciar proceso de compilación de información"/>
    <x v="8"/>
    <n v="4.4642857142857152E-4"/>
    <x v="10"/>
    <n v="2.75E-2"/>
    <n v="0"/>
    <n v="0"/>
    <s v="Por Ejecutar"/>
    <n v="8.2500000000000004E-2"/>
    <n v="0"/>
    <n v="0"/>
    <m/>
    <m/>
    <m/>
    <m/>
    <m/>
    <m/>
    <m/>
  </r>
  <r>
    <n v="145"/>
    <s v="OE3;PR_10;ACT_275"/>
    <x v="3"/>
    <s v="Brindar protección al Usuario."/>
    <x v="0"/>
    <n v="2"/>
    <s v="PAI"/>
    <x v="0"/>
    <s v="ACT_275"/>
    <s v="27.3. Iniciar proceso de compilación de información"/>
    <x v="8"/>
    <n v="4.4642857142857152E-4"/>
    <x v="11"/>
    <n v="2.75E-2"/>
    <n v="0"/>
    <n v="0"/>
    <s v="Por Ejecutar"/>
    <n v="0.11"/>
    <n v="0"/>
    <n v="0"/>
    <m/>
    <m/>
    <m/>
    <m/>
    <m/>
    <m/>
    <m/>
  </r>
  <r>
    <n v="146"/>
    <s v="OE3;PR_10;ACT_276"/>
    <x v="3"/>
    <s v="Brindar protección al Usuario."/>
    <x v="0"/>
    <n v="2"/>
    <s v="PAI"/>
    <x v="0"/>
    <s v="ACT_276"/>
    <s v="28.1 Determinar criterios de clasificación y creación de ficha de análisis"/>
    <x v="8"/>
    <n v="4.4642857142857152E-4"/>
    <x v="0"/>
    <n v="0"/>
    <n v="0"/>
    <n v="0"/>
    <s v="Por Ejecutar"/>
    <n v="0"/>
    <n v="0"/>
    <n v="0"/>
    <n v="0.25"/>
    <n v="0.25"/>
    <n v="1"/>
    <m/>
    <n v="0"/>
    <s v="Culminada"/>
    <n v="4.4642857142857152E-4"/>
  </r>
  <r>
    <n v="146"/>
    <s v="OE3;PR_10;ACT_276"/>
    <x v="3"/>
    <s v="Brindar protección al Usuario."/>
    <x v="0"/>
    <n v="2"/>
    <s v="PAI"/>
    <x v="0"/>
    <s v="ACT_276"/>
    <s v="28.1 Determinar criterios de clasificación y creación de ficha de análisis"/>
    <x v="8"/>
    <n v="4.4642857142857152E-4"/>
    <x v="1"/>
    <n v="0"/>
    <n v="0"/>
    <n v="0"/>
    <s v="Por Ejecutar"/>
    <n v="0"/>
    <n v="0"/>
    <n v="0"/>
    <m/>
    <m/>
    <m/>
    <m/>
    <m/>
    <m/>
    <m/>
  </r>
  <r>
    <n v="146"/>
    <s v="OE3;PR_10;ACT_276"/>
    <x v="3"/>
    <s v="Brindar protección al Usuario."/>
    <x v="0"/>
    <n v="2"/>
    <s v="PAI"/>
    <x v="0"/>
    <s v="ACT_276"/>
    <s v="28.1 Determinar criterios de clasificación y creación de ficha de análisis"/>
    <x v="8"/>
    <n v="4.4642857142857152E-4"/>
    <x v="2"/>
    <n v="0"/>
    <n v="0"/>
    <n v="0"/>
    <s v="Por Ejecutar"/>
    <n v="0"/>
    <n v="0"/>
    <n v="0"/>
    <m/>
    <m/>
    <m/>
    <m/>
    <m/>
    <m/>
    <m/>
  </r>
  <r>
    <n v="146"/>
    <s v="OE3;PR_10;ACT_276"/>
    <x v="3"/>
    <s v="Brindar protección al Usuario."/>
    <x v="0"/>
    <n v="2"/>
    <s v="PAI"/>
    <x v="0"/>
    <s v="ACT_276"/>
    <s v="28.1 Determinar criterios de clasificación y creación de ficha de análisis"/>
    <x v="8"/>
    <n v="4.4642857142857152E-4"/>
    <x v="3"/>
    <n v="8.3400000000000002E-2"/>
    <n v="8.3400000000000002E-2"/>
    <n v="1"/>
    <s v="Culminada"/>
    <n v="8.3400000000000002E-2"/>
    <n v="8.3400000000000002E-2"/>
    <n v="1"/>
    <m/>
    <m/>
    <m/>
    <m/>
    <m/>
    <m/>
    <m/>
  </r>
  <r>
    <n v="146"/>
    <s v="OE3;PR_10;ACT_276"/>
    <x v="3"/>
    <s v="Brindar protección al Usuario."/>
    <x v="0"/>
    <n v="2"/>
    <s v="PAI"/>
    <x v="0"/>
    <s v="ACT_276"/>
    <s v="28.1 Determinar criterios de clasificación y creación de ficha de análisis"/>
    <x v="8"/>
    <n v="4.4642857142857152E-4"/>
    <x v="4"/>
    <n v="8.3299999999999999E-2"/>
    <n v="8.3299999999999999E-2"/>
    <n v="1"/>
    <s v="Culminada"/>
    <n v="0.16670000000000001"/>
    <n v="0.16670000000000001"/>
    <n v="1"/>
    <m/>
    <m/>
    <m/>
    <m/>
    <m/>
    <m/>
    <m/>
  </r>
  <r>
    <n v="146"/>
    <s v="OE3;PR_10;ACT_276"/>
    <x v="3"/>
    <s v="Brindar protección al Usuario."/>
    <x v="0"/>
    <n v="2"/>
    <s v="PAI"/>
    <x v="0"/>
    <s v="ACT_276"/>
    <s v="28.1 Determinar criterios de clasificación y creación de ficha de análisis"/>
    <x v="8"/>
    <n v="4.4642857142857152E-4"/>
    <x v="5"/>
    <n v="8.3299999999999999E-2"/>
    <n v="8.3299999999999999E-2"/>
    <n v="1"/>
    <s v="Culminada"/>
    <n v="0.25"/>
    <n v="0.25"/>
    <n v="1"/>
    <m/>
    <m/>
    <m/>
    <m/>
    <m/>
    <m/>
    <m/>
  </r>
  <r>
    <n v="146"/>
    <s v="OE3;PR_10;ACT_276"/>
    <x v="3"/>
    <s v="Brindar protección al Usuario."/>
    <x v="0"/>
    <n v="2"/>
    <s v="PAI"/>
    <x v="0"/>
    <s v="ACT_276"/>
    <s v="28.1 Determinar criterios de clasificación y creación de ficha de análisis"/>
    <x v="8"/>
    <n v="4.4642857142857152E-4"/>
    <x v="6"/>
    <n v="0"/>
    <n v="0"/>
    <n v="0"/>
    <s v="Por Ejecutar"/>
    <n v="0.25"/>
    <n v="0.25"/>
    <n v="1"/>
    <m/>
    <m/>
    <m/>
    <m/>
    <m/>
    <m/>
    <m/>
  </r>
  <r>
    <n v="146"/>
    <s v="OE3;PR_10;ACT_276"/>
    <x v="3"/>
    <s v="Brindar protección al Usuario."/>
    <x v="0"/>
    <n v="2"/>
    <s v="PAI"/>
    <x v="0"/>
    <s v="ACT_276"/>
    <s v="28.1 Determinar criterios de clasificación y creación de ficha de análisis"/>
    <x v="8"/>
    <n v="4.4642857142857152E-4"/>
    <x v="7"/>
    <n v="0"/>
    <n v="0"/>
    <n v="0"/>
    <s v="Por Ejecutar"/>
    <n v="0.25"/>
    <n v="0.25"/>
    <n v="1"/>
    <m/>
    <m/>
    <m/>
    <m/>
    <m/>
    <m/>
    <m/>
  </r>
  <r>
    <n v="146"/>
    <s v="OE3;PR_10;ACT_276"/>
    <x v="3"/>
    <s v="Brindar protección al Usuario."/>
    <x v="0"/>
    <n v="2"/>
    <s v="PAI"/>
    <x v="0"/>
    <s v="ACT_276"/>
    <s v="28.1 Determinar criterios de clasificación y creación de ficha de análisis"/>
    <x v="8"/>
    <n v="4.4642857142857152E-4"/>
    <x v="8"/>
    <n v="0"/>
    <n v="0"/>
    <n v="0"/>
    <s v="Por Ejecutar"/>
    <n v="0.25"/>
    <n v="0.25"/>
    <n v="1"/>
    <m/>
    <m/>
    <m/>
    <m/>
    <m/>
    <m/>
    <m/>
  </r>
  <r>
    <n v="146"/>
    <s v="OE3;PR_10;ACT_276"/>
    <x v="3"/>
    <s v="Brindar protección al Usuario."/>
    <x v="0"/>
    <n v="2"/>
    <s v="PAI"/>
    <x v="0"/>
    <s v="ACT_276"/>
    <s v="28.1 Determinar criterios de clasificación y creación de ficha de análisis"/>
    <x v="8"/>
    <n v="4.4642857142857152E-4"/>
    <x v="9"/>
    <n v="0"/>
    <n v="0"/>
    <n v="0"/>
    <s v="Por Ejecutar"/>
    <n v="0.25"/>
    <n v="0.25"/>
    <n v="1"/>
    <m/>
    <m/>
    <m/>
    <m/>
    <m/>
    <m/>
    <m/>
  </r>
  <r>
    <n v="146"/>
    <s v="OE3;PR_10;ACT_276"/>
    <x v="3"/>
    <s v="Brindar protección al Usuario."/>
    <x v="0"/>
    <n v="2"/>
    <s v="PAI"/>
    <x v="0"/>
    <s v="ACT_276"/>
    <s v="28.1 Determinar criterios de clasificación y creación de ficha de análisis"/>
    <x v="8"/>
    <n v="4.4642857142857152E-4"/>
    <x v="10"/>
    <n v="0"/>
    <n v="0"/>
    <n v="0"/>
    <s v="Por Ejecutar"/>
    <n v="0.25"/>
    <n v="0.25"/>
    <n v="1"/>
    <m/>
    <m/>
    <m/>
    <m/>
    <m/>
    <m/>
    <m/>
  </r>
  <r>
    <n v="146"/>
    <s v="OE3;PR_10;ACT_276"/>
    <x v="3"/>
    <s v="Brindar protección al Usuario."/>
    <x v="0"/>
    <n v="2"/>
    <s v="PAI"/>
    <x v="0"/>
    <s v="ACT_276"/>
    <s v="28.1 Determinar criterios de clasificación y creación de ficha de análisis"/>
    <x v="8"/>
    <n v="4.4642857142857152E-4"/>
    <x v="11"/>
    <n v="0"/>
    <n v="0"/>
    <n v="0"/>
    <s v="Por Ejecutar"/>
    <n v="0.25"/>
    <n v="0.25"/>
    <n v="1"/>
    <m/>
    <m/>
    <m/>
    <m/>
    <m/>
    <m/>
    <m/>
  </r>
  <r>
    <n v="147"/>
    <s v="OE3;PR_10;ACT_277"/>
    <x v="3"/>
    <s v="Brindar protección al Usuario."/>
    <x v="0"/>
    <n v="2"/>
    <s v="PAI"/>
    <x v="0"/>
    <s v="ACT_277"/>
    <s v="28.2 Iniciar recopilación de información (jurisprudencia, conceptos, decisiones SIC)"/>
    <x v="8"/>
    <n v="4.4642857142857152E-4"/>
    <x v="0"/>
    <n v="0"/>
    <n v="0"/>
    <n v="0"/>
    <s v="Por Ejecutar"/>
    <n v="0"/>
    <n v="0"/>
    <n v="0"/>
    <n v="0.24990000000000001"/>
    <n v="0.1666"/>
    <n v="0.66666666666666663"/>
    <m/>
    <n v="0.33333333333333337"/>
    <s v="En Seguimiento"/>
    <n v="2.9761904761904765E-4"/>
  </r>
  <r>
    <n v="147"/>
    <s v="OE3;PR_10;ACT_277"/>
    <x v="3"/>
    <s v="Brindar protección al Usuario."/>
    <x v="0"/>
    <n v="2"/>
    <s v="PAI"/>
    <x v="0"/>
    <s v="ACT_277"/>
    <s v="28.2 Iniciar recopilación de información (jurisprudencia, conceptos, decisiones SIC)"/>
    <x v="8"/>
    <n v="4.4642857142857152E-4"/>
    <x v="1"/>
    <n v="0"/>
    <n v="0"/>
    <n v="0"/>
    <s v="Por Ejecutar"/>
    <n v="0"/>
    <n v="0"/>
    <n v="0"/>
    <m/>
    <m/>
    <m/>
    <m/>
    <m/>
    <m/>
    <m/>
  </r>
  <r>
    <n v="147"/>
    <s v="OE3;PR_10;ACT_277"/>
    <x v="3"/>
    <s v="Brindar protección al Usuario."/>
    <x v="0"/>
    <n v="2"/>
    <s v="PAI"/>
    <x v="0"/>
    <s v="ACT_277"/>
    <s v="28.2 Iniciar recopilación de información (jurisprudencia, conceptos, decisiones SIC)"/>
    <x v="8"/>
    <n v="4.4642857142857152E-4"/>
    <x v="2"/>
    <n v="0"/>
    <n v="0"/>
    <n v="0"/>
    <s v="Por Ejecutar"/>
    <n v="0"/>
    <n v="0"/>
    <n v="0"/>
    <m/>
    <m/>
    <m/>
    <m/>
    <m/>
    <m/>
    <m/>
  </r>
  <r>
    <n v="147"/>
    <s v="OE3;PR_10;ACT_277"/>
    <x v="3"/>
    <s v="Brindar protección al Usuario."/>
    <x v="0"/>
    <n v="2"/>
    <s v="PAI"/>
    <x v="0"/>
    <s v="ACT_277"/>
    <s v="28.2 Iniciar recopilación de información (jurisprudencia, conceptos, decisiones SIC)"/>
    <x v="8"/>
    <n v="4.4642857142857152E-4"/>
    <x v="3"/>
    <n v="8.3299999999999999E-2"/>
    <n v="0"/>
    <n v="0"/>
    <s v="Por Ejecutar"/>
    <n v="8.3299999999999999E-2"/>
    <n v="0"/>
    <n v="0"/>
    <m/>
    <m/>
    <m/>
    <m/>
    <m/>
    <m/>
    <m/>
  </r>
  <r>
    <n v="147"/>
    <s v="OE3;PR_10;ACT_277"/>
    <x v="3"/>
    <s v="Brindar protección al Usuario."/>
    <x v="0"/>
    <n v="2"/>
    <s v="PAI"/>
    <x v="0"/>
    <s v="ACT_277"/>
    <s v="28.2 Iniciar recopilación de información (jurisprudencia, conceptos, decisiones SIC)"/>
    <x v="8"/>
    <n v="4.4642857142857152E-4"/>
    <x v="4"/>
    <n v="8.3299999999999999E-2"/>
    <n v="8.3299999999999999E-2"/>
    <n v="1"/>
    <s v="Culminada"/>
    <n v="0.1666"/>
    <n v="8.3299999999999999E-2"/>
    <n v="0.5"/>
    <m/>
    <m/>
    <m/>
    <m/>
    <m/>
    <m/>
    <m/>
  </r>
  <r>
    <n v="147"/>
    <s v="OE3;PR_10;ACT_277"/>
    <x v="3"/>
    <s v="Brindar protección al Usuario."/>
    <x v="0"/>
    <n v="2"/>
    <s v="PAI"/>
    <x v="0"/>
    <s v="ACT_277"/>
    <s v="28.2 Iniciar recopilación de información (jurisprudencia, conceptos, decisiones SIC)"/>
    <x v="8"/>
    <n v="4.4642857142857152E-4"/>
    <x v="5"/>
    <n v="8.3299999999999999E-2"/>
    <n v="8.3299999999999999E-2"/>
    <n v="1"/>
    <s v="Culminada"/>
    <n v="0.24990000000000001"/>
    <n v="0.1666"/>
    <n v="0.66666666666666663"/>
    <m/>
    <m/>
    <m/>
    <m/>
    <m/>
    <m/>
    <m/>
  </r>
  <r>
    <n v="147"/>
    <s v="OE3;PR_10;ACT_277"/>
    <x v="3"/>
    <s v="Brindar protección al Usuario."/>
    <x v="0"/>
    <n v="2"/>
    <s v="PAI"/>
    <x v="0"/>
    <s v="ACT_277"/>
    <s v="28.2 Iniciar recopilación de información (jurisprudencia, conceptos, decisiones SIC)"/>
    <x v="8"/>
    <n v="4.4642857142857152E-4"/>
    <x v="6"/>
    <n v="0"/>
    <n v="0"/>
    <n v="0"/>
    <s v="Por Ejecutar"/>
    <n v="0.24990000000000001"/>
    <n v="0.1666"/>
    <n v="0.66666666666666663"/>
    <m/>
    <m/>
    <m/>
    <m/>
    <m/>
    <m/>
    <m/>
  </r>
  <r>
    <n v="147"/>
    <s v="OE3;PR_10;ACT_277"/>
    <x v="3"/>
    <s v="Brindar protección al Usuario."/>
    <x v="0"/>
    <n v="2"/>
    <s v="PAI"/>
    <x v="0"/>
    <s v="ACT_277"/>
    <s v="28.2 Iniciar recopilación de información (jurisprudencia, conceptos, decisiones SIC)"/>
    <x v="8"/>
    <n v="4.4642857142857152E-4"/>
    <x v="7"/>
    <n v="0"/>
    <n v="0"/>
    <n v="0"/>
    <s v="Por Ejecutar"/>
    <n v="0.24990000000000001"/>
    <n v="0.1666"/>
    <n v="0.66666666666666663"/>
    <m/>
    <m/>
    <m/>
    <m/>
    <m/>
    <m/>
    <m/>
  </r>
  <r>
    <n v="147"/>
    <s v="OE3;PR_10;ACT_277"/>
    <x v="3"/>
    <s v="Brindar protección al Usuario."/>
    <x v="0"/>
    <n v="2"/>
    <s v="PAI"/>
    <x v="0"/>
    <s v="ACT_277"/>
    <s v="28.2 Iniciar recopilación de información (jurisprudencia, conceptos, decisiones SIC)"/>
    <x v="8"/>
    <n v="4.4642857142857152E-4"/>
    <x v="8"/>
    <n v="0"/>
    <n v="0"/>
    <n v="0"/>
    <s v="Por Ejecutar"/>
    <n v="0.24990000000000001"/>
    <n v="0.1666"/>
    <n v="0.66666666666666663"/>
    <m/>
    <m/>
    <m/>
    <m/>
    <m/>
    <m/>
    <m/>
  </r>
  <r>
    <n v="147"/>
    <s v="OE3;PR_10;ACT_277"/>
    <x v="3"/>
    <s v="Brindar protección al Usuario."/>
    <x v="0"/>
    <n v="2"/>
    <s v="PAI"/>
    <x v="0"/>
    <s v="ACT_277"/>
    <s v="28.2 Iniciar recopilación de información (jurisprudencia, conceptos, decisiones SIC)"/>
    <x v="8"/>
    <n v="4.4642857142857152E-4"/>
    <x v="9"/>
    <n v="0"/>
    <n v="0"/>
    <n v="0"/>
    <s v="Por Ejecutar"/>
    <n v="0.24990000000000001"/>
    <n v="0.1666"/>
    <n v="0.66666666666666663"/>
    <m/>
    <m/>
    <m/>
    <m/>
    <m/>
    <m/>
    <m/>
  </r>
  <r>
    <n v="147"/>
    <s v="OE3;PR_10;ACT_277"/>
    <x v="3"/>
    <s v="Brindar protección al Usuario."/>
    <x v="0"/>
    <n v="2"/>
    <s v="PAI"/>
    <x v="0"/>
    <s v="ACT_277"/>
    <s v="28.2 Iniciar recopilación de información (jurisprudencia, conceptos, decisiones SIC)"/>
    <x v="8"/>
    <n v="4.4642857142857152E-4"/>
    <x v="10"/>
    <n v="0"/>
    <n v="0"/>
    <n v="0"/>
    <s v="Por Ejecutar"/>
    <n v="0.24990000000000001"/>
    <n v="0.1666"/>
    <n v="0.66666666666666663"/>
    <m/>
    <m/>
    <m/>
    <m/>
    <m/>
    <m/>
    <m/>
  </r>
  <r>
    <n v="147"/>
    <s v="OE3;PR_10;ACT_277"/>
    <x v="3"/>
    <s v="Brindar protección al Usuario."/>
    <x v="0"/>
    <n v="2"/>
    <s v="PAI"/>
    <x v="0"/>
    <s v="ACT_277"/>
    <s v="28.2 Iniciar recopilación de información (jurisprudencia, conceptos, decisiones SIC)"/>
    <x v="8"/>
    <n v="4.4642857142857152E-4"/>
    <x v="11"/>
    <n v="0"/>
    <n v="0"/>
    <n v="0"/>
    <s v="Por Ejecutar"/>
    <n v="0.24990000000000001"/>
    <n v="0.1666"/>
    <n v="0.66666666666666663"/>
    <m/>
    <m/>
    <m/>
    <m/>
    <m/>
    <m/>
    <m/>
  </r>
  <r>
    <n v="148"/>
    <s v="OE3;PR_08;ACT_278"/>
    <x v="3"/>
    <s v="Brindar protección al Usuario."/>
    <x v="6"/>
    <n v="1"/>
    <s v="PEI"/>
    <x v="12"/>
    <s v="ACT_278"/>
    <s v="8.1 Publicar dos cartillas "/>
    <x v="8"/>
    <n v="4.4642857142857152E-4"/>
    <x v="0"/>
    <n v="0"/>
    <n v="0"/>
    <n v="0"/>
    <s v="Por Ejecutar"/>
    <n v="0"/>
    <n v="0"/>
    <n v="0"/>
    <n v="0.11"/>
    <n v="0"/>
    <n v="0"/>
    <m/>
    <n v="1"/>
    <s v="Por Ejecutar"/>
    <n v="0"/>
  </r>
  <r>
    <n v="148"/>
    <s v="OE3;PR_08;ACT_278"/>
    <x v="3"/>
    <s v="Brindar protección al Usuario."/>
    <x v="6"/>
    <n v="1"/>
    <s v="PEI"/>
    <x v="12"/>
    <s v="ACT_278"/>
    <s v="8.1 Publicar dos cartillas "/>
    <x v="8"/>
    <n v="4.4642857142857152E-4"/>
    <x v="1"/>
    <n v="0"/>
    <n v="0"/>
    <n v="0"/>
    <s v="Por Ejecutar"/>
    <n v="0"/>
    <n v="0"/>
    <n v="0"/>
    <m/>
    <m/>
    <m/>
    <m/>
    <m/>
    <m/>
    <m/>
  </r>
  <r>
    <n v="148"/>
    <s v="OE3;PR_08;ACT_278"/>
    <x v="3"/>
    <s v="Brindar protección al Usuario."/>
    <x v="6"/>
    <n v="1"/>
    <s v="PEI"/>
    <x v="12"/>
    <s v="ACT_278"/>
    <s v="8.1 Publicar dos cartillas "/>
    <x v="8"/>
    <n v="4.4642857142857152E-4"/>
    <x v="2"/>
    <n v="0"/>
    <n v="0"/>
    <n v="0"/>
    <s v="Por Ejecutar"/>
    <n v="0"/>
    <n v="0"/>
    <n v="0"/>
    <m/>
    <m/>
    <m/>
    <m/>
    <m/>
    <m/>
    <m/>
  </r>
  <r>
    <n v="148"/>
    <s v="OE3;PR_08;ACT_278"/>
    <x v="3"/>
    <s v="Brindar protección al Usuario."/>
    <x v="6"/>
    <n v="1"/>
    <s v="PEI"/>
    <x v="12"/>
    <s v="ACT_278"/>
    <s v="8.1 Publicar dos cartillas "/>
    <x v="8"/>
    <n v="4.4642857142857152E-4"/>
    <x v="3"/>
    <n v="5.5E-2"/>
    <n v="0"/>
    <n v="0"/>
    <s v="Por Ejecutar"/>
    <n v="5.5E-2"/>
    <n v="0"/>
    <n v="0"/>
    <m/>
    <m/>
    <m/>
    <m/>
    <m/>
    <m/>
    <m/>
  </r>
  <r>
    <n v="148"/>
    <s v="OE3;PR_08;ACT_278"/>
    <x v="3"/>
    <s v="Brindar protección al Usuario."/>
    <x v="6"/>
    <n v="1"/>
    <s v="PEI"/>
    <x v="12"/>
    <s v="ACT_278"/>
    <s v="8.1 Publicar dos cartillas "/>
    <x v="8"/>
    <n v="4.4642857142857152E-4"/>
    <x v="4"/>
    <n v="0"/>
    <n v="0"/>
    <n v="0"/>
    <s v="Por Ejecutar"/>
    <n v="5.5E-2"/>
    <n v="0"/>
    <n v="0"/>
    <m/>
    <m/>
    <m/>
    <m/>
    <m/>
    <m/>
    <m/>
  </r>
  <r>
    <n v="148"/>
    <s v="OE3;PR_08;ACT_278"/>
    <x v="3"/>
    <s v="Brindar protección al Usuario."/>
    <x v="6"/>
    <n v="1"/>
    <s v="PEI"/>
    <x v="12"/>
    <s v="ACT_278"/>
    <s v="8.1 Publicar dos cartillas "/>
    <x v="8"/>
    <n v="4.4642857142857152E-4"/>
    <x v="5"/>
    <n v="0"/>
    <n v="0"/>
    <n v="0"/>
    <s v="Por Ejecutar"/>
    <n v="5.5E-2"/>
    <n v="0"/>
    <n v="0"/>
    <m/>
    <m/>
    <m/>
    <m/>
    <m/>
    <m/>
    <m/>
  </r>
  <r>
    <n v="148"/>
    <s v="OE3;PR_08;ACT_278"/>
    <x v="3"/>
    <s v="Brindar protección al Usuario."/>
    <x v="6"/>
    <n v="1"/>
    <s v="PEI"/>
    <x v="12"/>
    <s v="ACT_278"/>
    <s v="8.1 Publicar dos cartillas "/>
    <x v="8"/>
    <n v="4.4642857142857152E-4"/>
    <x v="6"/>
    <n v="5.5E-2"/>
    <n v="0"/>
    <n v="0"/>
    <s v="Por Ejecutar"/>
    <n v="0.11"/>
    <n v="0"/>
    <n v="0"/>
    <m/>
    <m/>
    <m/>
    <m/>
    <m/>
    <m/>
    <m/>
  </r>
  <r>
    <n v="148"/>
    <s v="OE3;PR_08;ACT_278"/>
    <x v="3"/>
    <s v="Brindar protección al Usuario."/>
    <x v="6"/>
    <n v="1"/>
    <s v="PEI"/>
    <x v="12"/>
    <s v="ACT_278"/>
    <s v="8.1 Publicar dos cartillas "/>
    <x v="8"/>
    <n v="4.4642857142857152E-4"/>
    <x v="7"/>
    <n v="0"/>
    <n v="0"/>
    <n v="0"/>
    <s v="Por Ejecutar"/>
    <n v="0.11"/>
    <n v="0"/>
    <n v="0"/>
    <m/>
    <m/>
    <m/>
    <m/>
    <m/>
    <m/>
    <m/>
  </r>
  <r>
    <n v="148"/>
    <s v="OE3;PR_08;ACT_278"/>
    <x v="3"/>
    <s v="Brindar protección al Usuario."/>
    <x v="6"/>
    <n v="1"/>
    <s v="PEI"/>
    <x v="12"/>
    <s v="ACT_278"/>
    <s v="8.1 Publicar dos cartillas "/>
    <x v="8"/>
    <n v="4.4642857142857152E-4"/>
    <x v="8"/>
    <n v="0"/>
    <n v="0"/>
    <n v="0"/>
    <s v="Por Ejecutar"/>
    <n v="0.11"/>
    <n v="0"/>
    <n v="0"/>
    <m/>
    <m/>
    <m/>
    <m/>
    <m/>
    <m/>
    <m/>
  </r>
  <r>
    <n v="148"/>
    <s v="OE3;PR_08;ACT_278"/>
    <x v="3"/>
    <s v="Brindar protección al Usuario."/>
    <x v="6"/>
    <n v="1"/>
    <s v="PEI"/>
    <x v="12"/>
    <s v="ACT_278"/>
    <s v="8.1 Publicar dos cartillas "/>
    <x v="8"/>
    <n v="4.4642857142857152E-4"/>
    <x v="9"/>
    <n v="0"/>
    <n v="0"/>
    <n v="0"/>
    <s v="Por Ejecutar"/>
    <n v="0.11"/>
    <n v="0"/>
    <n v="0"/>
    <m/>
    <m/>
    <m/>
    <m/>
    <m/>
    <m/>
    <m/>
  </r>
  <r>
    <n v="148"/>
    <s v="OE3;PR_08;ACT_278"/>
    <x v="3"/>
    <s v="Brindar protección al Usuario."/>
    <x v="6"/>
    <n v="1"/>
    <s v="PEI"/>
    <x v="12"/>
    <s v="ACT_278"/>
    <s v="8.1 Publicar dos cartillas "/>
    <x v="8"/>
    <n v="4.4642857142857152E-4"/>
    <x v="10"/>
    <n v="0"/>
    <n v="0"/>
    <n v="0"/>
    <s v="Por Ejecutar"/>
    <n v="0.11"/>
    <n v="0"/>
    <n v="0"/>
    <m/>
    <m/>
    <m/>
    <m/>
    <m/>
    <m/>
    <m/>
  </r>
  <r>
    <n v="148"/>
    <s v="OE3;PR_08;ACT_278"/>
    <x v="3"/>
    <s v="Brindar protección al Usuario."/>
    <x v="6"/>
    <n v="1"/>
    <s v="PEI"/>
    <x v="12"/>
    <s v="ACT_278"/>
    <s v="8.1 Publicar dos cartillas "/>
    <x v="8"/>
    <n v="4.4642857142857152E-4"/>
    <x v="11"/>
    <n v="0"/>
    <n v="0"/>
    <n v="0"/>
    <s v="Por Ejecutar"/>
    <n v="0.11"/>
    <n v="0"/>
    <n v="0"/>
    <m/>
    <m/>
    <m/>
    <m/>
    <m/>
    <m/>
    <m/>
  </r>
  <r>
    <n v="149"/>
    <s v="OE3;PR_08;ACT_279"/>
    <x v="3"/>
    <s v="Brindar protección al Usuario."/>
    <x v="6"/>
    <n v="1"/>
    <s v="PEI"/>
    <x v="12"/>
    <s v="ACT_279"/>
    <s v="8.2  Determinar y elaborar el contenido del primer de curso e-learning"/>
    <x v="8"/>
    <n v="4.4642857142857152E-4"/>
    <x v="0"/>
    <n v="0"/>
    <n v="0"/>
    <n v="0"/>
    <s v="Por Ejecutar"/>
    <n v="0"/>
    <n v="0"/>
    <n v="0"/>
    <n v="0.11"/>
    <n v="0"/>
    <n v="0"/>
    <m/>
    <n v="1"/>
    <s v="Por Ejecutar"/>
    <n v="0"/>
  </r>
  <r>
    <n v="149"/>
    <s v="OE3;PR_08;ACT_279"/>
    <x v="3"/>
    <s v="Brindar protección al Usuario."/>
    <x v="6"/>
    <n v="1"/>
    <s v="PEI"/>
    <x v="12"/>
    <s v="ACT_279"/>
    <s v="8.2  Determinar y elaborar el contenido del primer de curso e-learning"/>
    <x v="8"/>
    <n v="4.4642857142857152E-4"/>
    <x v="1"/>
    <n v="0"/>
    <n v="0"/>
    <n v="0"/>
    <s v="Por Ejecutar"/>
    <n v="0"/>
    <n v="0"/>
    <n v="0"/>
    <m/>
    <m/>
    <m/>
    <m/>
    <m/>
    <m/>
    <m/>
  </r>
  <r>
    <n v="149"/>
    <s v="OE3;PR_08;ACT_279"/>
    <x v="3"/>
    <s v="Brindar protección al Usuario."/>
    <x v="6"/>
    <n v="1"/>
    <s v="PEI"/>
    <x v="12"/>
    <s v="ACT_279"/>
    <s v="8.2  Determinar y elaborar el contenido del primer de curso e-learning"/>
    <x v="8"/>
    <n v="4.4642857142857152E-4"/>
    <x v="2"/>
    <n v="0"/>
    <n v="0"/>
    <n v="0"/>
    <s v="Por Ejecutar"/>
    <n v="0"/>
    <n v="0"/>
    <n v="0"/>
    <m/>
    <m/>
    <m/>
    <m/>
    <m/>
    <m/>
    <m/>
  </r>
  <r>
    <n v="149"/>
    <s v="OE3;PR_08;ACT_279"/>
    <x v="3"/>
    <s v="Brindar protección al Usuario."/>
    <x v="6"/>
    <n v="1"/>
    <s v="PEI"/>
    <x v="12"/>
    <s v="ACT_279"/>
    <s v="8.2  Determinar y elaborar el contenido del primer de curso e-learning"/>
    <x v="8"/>
    <n v="4.4642857142857152E-4"/>
    <x v="3"/>
    <n v="5.5E-2"/>
    <n v="0"/>
    <n v="0"/>
    <s v="Por Ejecutar"/>
    <n v="5.5E-2"/>
    <n v="0"/>
    <n v="0"/>
    <m/>
    <m/>
    <m/>
    <m/>
    <m/>
    <m/>
    <m/>
  </r>
  <r>
    <n v="149"/>
    <s v="OE3;PR_08;ACT_279"/>
    <x v="3"/>
    <s v="Brindar protección al Usuario."/>
    <x v="6"/>
    <n v="1"/>
    <s v="PEI"/>
    <x v="12"/>
    <s v="ACT_279"/>
    <s v="8.2  Determinar y elaborar el contenido del primer de curso e-learning"/>
    <x v="8"/>
    <n v="4.4642857142857152E-4"/>
    <x v="4"/>
    <n v="0"/>
    <n v="0"/>
    <n v="0"/>
    <s v="Por Ejecutar"/>
    <n v="5.5E-2"/>
    <n v="0"/>
    <n v="0"/>
    <m/>
    <m/>
    <m/>
    <m/>
    <m/>
    <m/>
    <m/>
  </r>
  <r>
    <n v="149"/>
    <s v="OE3;PR_08;ACT_279"/>
    <x v="3"/>
    <s v="Brindar protección al Usuario."/>
    <x v="6"/>
    <n v="1"/>
    <s v="PEI"/>
    <x v="12"/>
    <s v="ACT_279"/>
    <s v="8.2  Determinar y elaborar el contenido del primer de curso e-learning"/>
    <x v="8"/>
    <n v="4.4642857142857152E-4"/>
    <x v="5"/>
    <n v="0"/>
    <n v="0"/>
    <n v="0"/>
    <s v="Por Ejecutar"/>
    <n v="5.5E-2"/>
    <n v="0"/>
    <n v="0"/>
    <m/>
    <m/>
    <m/>
    <m/>
    <m/>
    <m/>
    <m/>
  </r>
  <r>
    <n v="149"/>
    <s v="OE3;PR_08;ACT_279"/>
    <x v="3"/>
    <s v="Brindar protección al Usuario."/>
    <x v="6"/>
    <n v="1"/>
    <s v="PEI"/>
    <x v="12"/>
    <s v="ACT_279"/>
    <s v="8.2  Determinar y elaborar el contenido del primer de curso e-learning"/>
    <x v="8"/>
    <n v="4.4642857142857152E-4"/>
    <x v="6"/>
    <n v="5.5E-2"/>
    <n v="0"/>
    <n v="0"/>
    <s v="Por Ejecutar"/>
    <n v="0.11"/>
    <n v="0"/>
    <n v="0"/>
    <m/>
    <m/>
    <m/>
    <m/>
    <m/>
    <m/>
    <m/>
  </r>
  <r>
    <n v="149"/>
    <s v="OE3;PR_08;ACT_279"/>
    <x v="3"/>
    <s v="Brindar protección al Usuario."/>
    <x v="6"/>
    <n v="1"/>
    <s v="PEI"/>
    <x v="12"/>
    <s v="ACT_279"/>
    <s v="8.2  Determinar y elaborar el contenido del primer de curso e-learning"/>
    <x v="8"/>
    <n v="4.4642857142857152E-4"/>
    <x v="7"/>
    <n v="0"/>
    <n v="0"/>
    <n v="0"/>
    <s v="Por Ejecutar"/>
    <n v="0.11"/>
    <n v="0"/>
    <n v="0"/>
    <m/>
    <m/>
    <m/>
    <m/>
    <m/>
    <m/>
    <m/>
  </r>
  <r>
    <n v="149"/>
    <s v="OE3;PR_08;ACT_279"/>
    <x v="3"/>
    <s v="Brindar protección al Usuario."/>
    <x v="6"/>
    <n v="1"/>
    <s v="PEI"/>
    <x v="12"/>
    <s v="ACT_279"/>
    <s v="8.2  Determinar y elaborar el contenido del primer de curso e-learning"/>
    <x v="8"/>
    <n v="4.4642857142857152E-4"/>
    <x v="8"/>
    <n v="0"/>
    <n v="0"/>
    <n v="0"/>
    <s v="Por Ejecutar"/>
    <n v="0.11"/>
    <n v="0"/>
    <n v="0"/>
    <m/>
    <m/>
    <m/>
    <m/>
    <m/>
    <m/>
    <m/>
  </r>
  <r>
    <n v="149"/>
    <s v="OE3;PR_08;ACT_279"/>
    <x v="3"/>
    <s v="Brindar protección al Usuario."/>
    <x v="6"/>
    <n v="1"/>
    <s v="PEI"/>
    <x v="12"/>
    <s v="ACT_279"/>
    <s v="8.2  Determinar y elaborar el contenido del primer de curso e-learning"/>
    <x v="8"/>
    <n v="4.4642857142857152E-4"/>
    <x v="9"/>
    <n v="0"/>
    <n v="0"/>
    <n v="0"/>
    <s v="Por Ejecutar"/>
    <n v="0.11"/>
    <n v="0"/>
    <n v="0"/>
    <m/>
    <m/>
    <m/>
    <m/>
    <m/>
    <m/>
    <m/>
  </r>
  <r>
    <n v="149"/>
    <s v="OE3;PR_08;ACT_279"/>
    <x v="3"/>
    <s v="Brindar protección al Usuario."/>
    <x v="6"/>
    <n v="1"/>
    <s v="PEI"/>
    <x v="12"/>
    <s v="ACT_279"/>
    <s v="8.2  Determinar y elaborar el contenido del primer de curso e-learning"/>
    <x v="8"/>
    <n v="4.4642857142857152E-4"/>
    <x v="10"/>
    <n v="0"/>
    <n v="0"/>
    <n v="0"/>
    <s v="Por Ejecutar"/>
    <n v="0.11"/>
    <n v="0"/>
    <n v="0"/>
    <m/>
    <m/>
    <m/>
    <m/>
    <m/>
    <m/>
    <m/>
  </r>
  <r>
    <n v="149"/>
    <s v="OE3;PR_08;ACT_279"/>
    <x v="3"/>
    <s v="Brindar protección al Usuario."/>
    <x v="6"/>
    <n v="1"/>
    <s v="PEI"/>
    <x v="12"/>
    <s v="ACT_279"/>
    <s v="8.2  Determinar y elaborar el contenido del primer de curso e-learning"/>
    <x v="8"/>
    <n v="4.4642857142857152E-4"/>
    <x v="11"/>
    <n v="0"/>
    <n v="0"/>
    <n v="0"/>
    <s v="Por Ejecutar"/>
    <n v="0.11"/>
    <n v="0"/>
    <n v="0"/>
    <m/>
    <m/>
    <m/>
    <m/>
    <m/>
    <m/>
    <m/>
  </r>
  <r>
    <n v="150"/>
    <s v="OE3;PR_08;ACT_280"/>
    <x v="3"/>
    <s v="Brindar protección al Usuario."/>
    <x v="6"/>
    <n v="1"/>
    <s v="PEI"/>
    <x v="12"/>
    <s v="ACT_280"/>
    <s v="8.3 Divulgar y capacitar en general"/>
    <x v="8"/>
    <n v="4.4642857142857152E-4"/>
    <x v="0"/>
    <n v="0"/>
    <n v="0"/>
    <n v="0"/>
    <s v="Por Ejecutar"/>
    <n v="0"/>
    <n v="0"/>
    <n v="0"/>
    <n v="0.10960000000000002"/>
    <n v="1.37E-2"/>
    <n v="0.12499999999999999"/>
    <m/>
    <n v="0.875"/>
    <s v="En Tramite"/>
    <n v="5.5803571428571434E-5"/>
  </r>
  <r>
    <n v="150"/>
    <s v="OE3;PR_08;ACT_280"/>
    <x v="3"/>
    <s v="Brindar protección al Usuario."/>
    <x v="6"/>
    <n v="1"/>
    <s v="PEI"/>
    <x v="12"/>
    <s v="ACT_280"/>
    <s v="8.3 Divulgar y capacitar en general"/>
    <x v="8"/>
    <n v="4.4642857142857152E-4"/>
    <x v="1"/>
    <n v="0"/>
    <n v="0"/>
    <n v="0"/>
    <s v="Por Ejecutar"/>
    <n v="0"/>
    <n v="0"/>
    <n v="0"/>
    <m/>
    <m/>
    <m/>
    <m/>
    <m/>
    <m/>
    <m/>
  </r>
  <r>
    <n v="150"/>
    <s v="OE3;PR_08;ACT_280"/>
    <x v="3"/>
    <s v="Brindar protección al Usuario."/>
    <x v="6"/>
    <n v="1"/>
    <s v="PEI"/>
    <x v="12"/>
    <s v="ACT_280"/>
    <s v="8.3 Divulgar y capacitar en general"/>
    <x v="8"/>
    <n v="4.4642857142857152E-4"/>
    <x v="2"/>
    <n v="0"/>
    <n v="0"/>
    <n v="0"/>
    <s v="Por Ejecutar"/>
    <n v="0"/>
    <n v="0"/>
    <n v="0"/>
    <m/>
    <m/>
    <m/>
    <m/>
    <m/>
    <m/>
    <m/>
  </r>
  <r>
    <n v="150"/>
    <s v="OE3;PR_08;ACT_280"/>
    <x v="3"/>
    <s v="Brindar protección al Usuario."/>
    <x v="6"/>
    <n v="1"/>
    <s v="PEI"/>
    <x v="12"/>
    <s v="ACT_280"/>
    <s v="8.3 Divulgar y capacitar en general"/>
    <x v="8"/>
    <n v="4.4642857142857152E-4"/>
    <x v="3"/>
    <n v="0"/>
    <n v="0"/>
    <n v="0"/>
    <s v="Por Ejecutar"/>
    <n v="0"/>
    <n v="0"/>
    <n v="0"/>
    <m/>
    <m/>
    <m/>
    <m/>
    <m/>
    <m/>
    <m/>
  </r>
  <r>
    <n v="150"/>
    <s v="OE3;PR_08;ACT_280"/>
    <x v="3"/>
    <s v="Brindar protección al Usuario."/>
    <x v="6"/>
    <n v="1"/>
    <s v="PEI"/>
    <x v="12"/>
    <s v="ACT_280"/>
    <s v="8.3 Divulgar y capacitar en general"/>
    <x v="8"/>
    <n v="4.4642857142857152E-4"/>
    <x v="4"/>
    <n v="1.37E-2"/>
    <n v="0"/>
    <n v="0"/>
    <s v="Por Ejecutar"/>
    <n v="1.37E-2"/>
    <n v="0"/>
    <n v="0"/>
    <m/>
    <m/>
    <m/>
    <m/>
    <m/>
    <m/>
    <m/>
  </r>
  <r>
    <n v="150"/>
    <s v="OE3;PR_08;ACT_280"/>
    <x v="3"/>
    <s v="Brindar protección al Usuario."/>
    <x v="6"/>
    <n v="1"/>
    <s v="PEI"/>
    <x v="12"/>
    <s v="ACT_280"/>
    <s v="8.3 Divulgar y capacitar en general"/>
    <x v="8"/>
    <n v="4.4642857142857152E-4"/>
    <x v="5"/>
    <n v="1.37E-2"/>
    <n v="1.37E-2"/>
    <n v="1"/>
    <s v="Culminada"/>
    <n v="2.7400000000000001E-2"/>
    <n v="1.37E-2"/>
    <n v="0.5"/>
    <m/>
    <m/>
    <m/>
    <m/>
    <m/>
    <m/>
    <m/>
  </r>
  <r>
    <n v="150"/>
    <s v="OE3;PR_08;ACT_280"/>
    <x v="3"/>
    <s v="Brindar protección al Usuario."/>
    <x v="6"/>
    <n v="1"/>
    <s v="PEI"/>
    <x v="12"/>
    <s v="ACT_280"/>
    <s v="8.3 Divulgar y capacitar en general"/>
    <x v="8"/>
    <n v="4.4642857142857152E-4"/>
    <x v="6"/>
    <n v="1.37E-2"/>
    <n v="0"/>
    <n v="0"/>
    <s v="Por Ejecutar"/>
    <n v="4.1099999999999998E-2"/>
    <n v="1.37E-2"/>
    <n v="0.33333333333333337"/>
    <m/>
    <m/>
    <m/>
    <m/>
    <m/>
    <m/>
    <m/>
  </r>
  <r>
    <n v="150"/>
    <s v="OE3;PR_08;ACT_280"/>
    <x v="3"/>
    <s v="Brindar protección al Usuario."/>
    <x v="6"/>
    <n v="1"/>
    <s v="PEI"/>
    <x v="12"/>
    <s v="ACT_280"/>
    <s v="8.3 Divulgar y capacitar en general"/>
    <x v="8"/>
    <n v="4.4642857142857152E-4"/>
    <x v="7"/>
    <n v="1.37E-2"/>
    <n v="0"/>
    <n v="0"/>
    <s v="Por Ejecutar"/>
    <n v="5.4800000000000001E-2"/>
    <n v="1.37E-2"/>
    <n v="0.25"/>
    <m/>
    <m/>
    <m/>
    <m/>
    <m/>
    <m/>
    <m/>
  </r>
  <r>
    <n v="150"/>
    <s v="OE3;PR_08;ACT_280"/>
    <x v="3"/>
    <s v="Brindar protección al Usuario."/>
    <x v="6"/>
    <n v="1"/>
    <s v="PEI"/>
    <x v="12"/>
    <s v="ACT_280"/>
    <s v="8.3 Divulgar y capacitar en general"/>
    <x v="8"/>
    <n v="4.4642857142857152E-4"/>
    <x v="8"/>
    <n v="1.37E-2"/>
    <n v="0"/>
    <n v="0"/>
    <s v="Por Ejecutar"/>
    <n v="6.8500000000000005E-2"/>
    <n v="1.37E-2"/>
    <n v="0.19999999999999998"/>
    <m/>
    <m/>
    <m/>
    <m/>
    <m/>
    <m/>
    <m/>
  </r>
  <r>
    <n v="150"/>
    <s v="OE3;PR_08;ACT_280"/>
    <x v="3"/>
    <s v="Brindar protección al Usuario."/>
    <x v="6"/>
    <n v="1"/>
    <s v="PEI"/>
    <x v="12"/>
    <s v="ACT_280"/>
    <s v="8.3 Divulgar y capacitar en general"/>
    <x v="8"/>
    <n v="4.4642857142857152E-4"/>
    <x v="9"/>
    <n v="1.37E-2"/>
    <n v="0"/>
    <n v="0"/>
    <s v="Por Ejecutar"/>
    <n v="8.2200000000000009E-2"/>
    <n v="1.37E-2"/>
    <n v="0.16666666666666666"/>
    <m/>
    <m/>
    <m/>
    <m/>
    <m/>
    <m/>
    <m/>
  </r>
  <r>
    <n v="150"/>
    <s v="OE3;PR_08;ACT_280"/>
    <x v="3"/>
    <s v="Brindar protección al Usuario."/>
    <x v="6"/>
    <n v="1"/>
    <s v="PEI"/>
    <x v="12"/>
    <s v="ACT_280"/>
    <s v="8.3 Divulgar y capacitar en general"/>
    <x v="8"/>
    <n v="4.4642857142857152E-4"/>
    <x v="10"/>
    <n v="1.37E-2"/>
    <n v="0"/>
    <n v="0"/>
    <s v="Por Ejecutar"/>
    <n v="9.5900000000000013E-2"/>
    <n v="1.37E-2"/>
    <n v="0.14285714285714285"/>
    <m/>
    <m/>
    <m/>
    <m/>
    <m/>
    <m/>
    <m/>
  </r>
  <r>
    <n v="150"/>
    <s v="OE3;PR_08;ACT_280"/>
    <x v="3"/>
    <s v="Brindar protección al Usuario."/>
    <x v="6"/>
    <n v="1"/>
    <s v="PEI"/>
    <x v="12"/>
    <s v="ACT_280"/>
    <s v="8.3 Divulgar y capacitar en general"/>
    <x v="8"/>
    <n v="4.4642857142857152E-4"/>
    <x v="11"/>
    <n v="1.37E-2"/>
    <n v="0"/>
    <n v="0"/>
    <s v="Por Ejecutar"/>
    <n v="0.10960000000000002"/>
    <n v="1.37E-2"/>
    <n v="0.12499999999999999"/>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0"/>
    <n v="0"/>
    <n v="0"/>
    <n v="0"/>
    <s v="Por Ejecutar"/>
    <n v="0"/>
    <n v="0"/>
    <n v="0"/>
    <n v="0.25"/>
    <n v="0"/>
    <n v="0"/>
    <m/>
    <n v="1"/>
    <s v="Por Ejecutar"/>
    <n v="0"/>
  </r>
  <r>
    <n v="151"/>
    <s v="OE3;PR_10;ACT_281"/>
    <x v="3"/>
    <s v="Brindar protección al Usuario."/>
    <x v="0"/>
    <n v="2"/>
    <s v="PAI"/>
    <x v="0"/>
    <s v="ACT_281"/>
    <s v="30.1. Determinar de los requerimientos técnicos, así como de lo necesario para la vinculación de empresas al programa de SIC Facilita"/>
    <x v="8"/>
    <n v="4.4642857142857152E-4"/>
    <x v="1"/>
    <n v="0"/>
    <n v="0"/>
    <n v="0"/>
    <s v="Por Ejecutar"/>
    <n v="0"/>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2"/>
    <n v="0"/>
    <n v="0"/>
    <n v="0"/>
    <s v="Por Ejecutar"/>
    <n v="0"/>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3"/>
    <n v="0.25"/>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4"/>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5"/>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6"/>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7"/>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8"/>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9"/>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10"/>
    <n v="0"/>
    <n v="0"/>
    <n v="0"/>
    <s v="Por Ejecutar"/>
    <n v="0.25"/>
    <n v="0"/>
    <n v="0"/>
    <m/>
    <m/>
    <m/>
    <m/>
    <m/>
    <m/>
    <m/>
  </r>
  <r>
    <n v="151"/>
    <s v="OE3;PR_10;ACT_281"/>
    <x v="3"/>
    <s v="Brindar protección al Usuario."/>
    <x v="0"/>
    <n v="2"/>
    <s v="PAI"/>
    <x v="0"/>
    <s v="ACT_281"/>
    <s v="30.1. Determinar de los requerimientos técnicos, así como de lo necesario para la vinculación de empresas al programa de SIC Facilita"/>
    <x v="8"/>
    <n v="4.4642857142857152E-4"/>
    <x v="11"/>
    <n v="0"/>
    <n v="0"/>
    <n v="0"/>
    <s v="Por Ejecutar"/>
    <n v="0.25"/>
    <n v="0"/>
    <n v="0"/>
    <m/>
    <m/>
    <m/>
    <m/>
    <m/>
    <m/>
    <m/>
  </r>
  <r>
    <n v="152"/>
    <s v="OE3;PR_10;ACT_282"/>
    <x v="3"/>
    <s v="Brindar protección al Usuario."/>
    <x v="0"/>
    <n v="2"/>
    <s v="PAI"/>
    <x v="0"/>
    <s v="ACT_282"/>
    <s v="30.2. Realizar las gestiones para la vinculación de las principales empresas del sector a SIC Facilita"/>
    <x v="8"/>
    <n v="4.4642857142857152E-4"/>
    <x v="0"/>
    <n v="0"/>
    <n v="0"/>
    <n v="0"/>
    <s v="Por Ejecutar"/>
    <n v="0"/>
    <n v="0"/>
    <n v="0"/>
    <n v="0.24960000000000002"/>
    <n v="0"/>
    <n v="0"/>
    <m/>
    <n v="1"/>
    <s v="Por Ejecutar"/>
    <n v="0"/>
  </r>
  <r>
    <n v="152"/>
    <s v="OE3;PR_10;ACT_282"/>
    <x v="3"/>
    <s v="Brindar protección al Usuario."/>
    <x v="0"/>
    <n v="2"/>
    <s v="PAI"/>
    <x v="0"/>
    <s v="ACT_282"/>
    <s v="30.2. Realizar las gestiones para la vinculación de las principales empresas del sector a SIC Facilita"/>
    <x v="8"/>
    <n v="4.4642857142857152E-4"/>
    <x v="1"/>
    <n v="0"/>
    <n v="0"/>
    <n v="0"/>
    <s v="Por Ejecutar"/>
    <n v="0"/>
    <n v="0"/>
    <n v="0"/>
    <m/>
    <m/>
    <m/>
    <m/>
    <m/>
    <m/>
    <m/>
  </r>
  <r>
    <n v="152"/>
    <s v="OE3;PR_10;ACT_282"/>
    <x v="3"/>
    <s v="Brindar protección al Usuario."/>
    <x v="0"/>
    <n v="2"/>
    <s v="PAI"/>
    <x v="0"/>
    <s v="ACT_282"/>
    <s v="30.2. Realizar las gestiones para la vinculación de las principales empresas del sector a SIC Facilita"/>
    <x v="8"/>
    <n v="4.4642857142857152E-4"/>
    <x v="2"/>
    <n v="0"/>
    <n v="0"/>
    <n v="0"/>
    <s v="Por Ejecutar"/>
    <n v="0"/>
    <n v="0"/>
    <n v="0"/>
    <m/>
    <m/>
    <m/>
    <m/>
    <m/>
    <m/>
    <m/>
  </r>
  <r>
    <n v="152"/>
    <s v="OE3;PR_10;ACT_282"/>
    <x v="3"/>
    <s v="Brindar protección al Usuario."/>
    <x v="0"/>
    <n v="2"/>
    <s v="PAI"/>
    <x v="0"/>
    <s v="ACT_282"/>
    <s v="30.2. Realizar las gestiones para la vinculación de las principales empresas del sector a SIC Facilita"/>
    <x v="8"/>
    <n v="4.4642857142857152E-4"/>
    <x v="3"/>
    <n v="0"/>
    <n v="0"/>
    <n v="0"/>
    <s v="Por Ejecutar"/>
    <n v="0"/>
    <n v="0"/>
    <n v="0"/>
    <m/>
    <m/>
    <m/>
    <m/>
    <m/>
    <m/>
    <m/>
  </r>
  <r>
    <n v="152"/>
    <s v="OE3;PR_10;ACT_282"/>
    <x v="3"/>
    <s v="Brindar protección al Usuario."/>
    <x v="0"/>
    <n v="2"/>
    <s v="PAI"/>
    <x v="0"/>
    <s v="ACT_282"/>
    <s v="30.2. Realizar las gestiones para la vinculación de las principales empresas del sector a SIC Facilita"/>
    <x v="8"/>
    <n v="4.4642857142857152E-4"/>
    <x v="4"/>
    <n v="3.1199999999999999E-2"/>
    <n v="0"/>
    <n v="0"/>
    <s v="Por Ejecutar"/>
    <n v="3.1199999999999999E-2"/>
    <n v="0"/>
    <n v="0"/>
    <m/>
    <m/>
    <m/>
    <m/>
    <m/>
    <m/>
    <m/>
  </r>
  <r>
    <n v="152"/>
    <s v="OE3;PR_10;ACT_282"/>
    <x v="3"/>
    <s v="Brindar protección al Usuario."/>
    <x v="0"/>
    <n v="2"/>
    <s v="PAI"/>
    <x v="0"/>
    <s v="ACT_282"/>
    <s v="30.2. Realizar las gestiones para la vinculación de las principales empresas del sector a SIC Facilita"/>
    <x v="8"/>
    <n v="4.4642857142857152E-4"/>
    <x v="5"/>
    <n v="3.1199999999999999E-2"/>
    <n v="0"/>
    <n v="0"/>
    <s v="Por Ejecutar"/>
    <n v="6.2399999999999997E-2"/>
    <n v="0"/>
    <n v="0"/>
    <m/>
    <m/>
    <m/>
    <m/>
    <m/>
    <m/>
    <m/>
  </r>
  <r>
    <n v="152"/>
    <s v="OE3;PR_10;ACT_282"/>
    <x v="3"/>
    <s v="Brindar protección al Usuario."/>
    <x v="0"/>
    <n v="2"/>
    <s v="PAI"/>
    <x v="0"/>
    <s v="ACT_282"/>
    <s v="30.2. Realizar las gestiones para la vinculación de las principales empresas del sector a SIC Facilita"/>
    <x v="8"/>
    <n v="4.4642857142857152E-4"/>
    <x v="6"/>
    <n v="3.1199999999999999E-2"/>
    <n v="0"/>
    <n v="0"/>
    <s v="Por Ejecutar"/>
    <n v="9.3599999999999989E-2"/>
    <n v="0"/>
    <n v="0"/>
    <m/>
    <m/>
    <m/>
    <m/>
    <m/>
    <m/>
    <m/>
  </r>
  <r>
    <n v="152"/>
    <s v="OE3;PR_10;ACT_282"/>
    <x v="3"/>
    <s v="Brindar protección al Usuario."/>
    <x v="0"/>
    <n v="2"/>
    <s v="PAI"/>
    <x v="0"/>
    <s v="ACT_282"/>
    <s v="30.2. Realizar las gestiones para la vinculación de las principales empresas del sector a SIC Facilita"/>
    <x v="8"/>
    <n v="4.4642857142857152E-4"/>
    <x v="7"/>
    <n v="3.1199999999999999E-2"/>
    <n v="0"/>
    <n v="0"/>
    <s v="Por Ejecutar"/>
    <n v="0.12479999999999999"/>
    <n v="0"/>
    <n v="0"/>
    <m/>
    <m/>
    <m/>
    <m/>
    <m/>
    <m/>
    <m/>
  </r>
  <r>
    <n v="152"/>
    <s v="OE3;PR_10;ACT_282"/>
    <x v="3"/>
    <s v="Brindar protección al Usuario."/>
    <x v="0"/>
    <n v="2"/>
    <s v="PAI"/>
    <x v="0"/>
    <s v="ACT_282"/>
    <s v="30.2. Realizar las gestiones para la vinculación de las principales empresas del sector a SIC Facilita"/>
    <x v="8"/>
    <n v="4.4642857142857152E-4"/>
    <x v="8"/>
    <n v="3.1199999999999999E-2"/>
    <n v="0"/>
    <n v="0"/>
    <s v="Por Ejecutar"/>
    <n v="0.156"/>
    <n v="0"/>
    <n v="0"/>
    <m/>
    <m/>
    <m/>
    <m/>
    <m/>
    <m/>
    <m/>
  </r>
  <r>
    <n v="152"/>
    <s v="OE3;PR_10;ACT_282"/>
    <x v="3"/>
    <s v="Brindar protección al Usuario."/>
    <x v="0"/>
    <n v="2"/>
    <s v="PAI"/>
    <x v="0"/>
    <s v="ACT_282"/>
    <s v="30.2. Realizar las gestiones para la vinculación de las principales empresas del sector a SIC Facilita"/>
    <x v="8"/>
    <n v="4.4642857142857152E-4"/>
    <x v="9"/>
    <n v="3.1199999999999999E-2"/>
    <n v="0"/>
    <n v="0"/>
    <s v="Por Ejecutar"/>
    <n v="0.18720000000000001"/>
    <n v="0"/>
    <n v="0"/>
    <m/>
    <m/>
    <m/>
    <m/>
    <m/>
    <m/>
    <m/>
  </r>
  <r>
    <n v="152"/>
    <s v="OE3;PR_10;ACT_282"/>
    <x v="3"/>
    <s v="Brindar protección al Usuario."/>
    <x v="0"/>
    <n v="2"/>
    <s v="PAI"/>
    <x v="0"/>
    <s v="ACT_282"/>
    <s v="30.2. Realizar las gestiones para la vinculación de las principales empresas del sector a SIC Facilita"/>
    <x v="8"/>
    <n v="4.4642857142857152E-4"/>
    <x v="10"/>
    <n v="3.1199999999999999E-2"/>
    <n v="0"/>
    <n v="0"/>
    <s v="Por Ejecutar"/>
    <n v="0.21840000000000001"/>
    <n v="0"/>
    <n v="0"/>
    <m/>
    <m/>
    <m/>
    <m/>
    <m/>
    <m/>
    <m/>
  </r>
  <r>
    <n v="152"/>
    <s v="OE3;PR_10;ACT_282"/>
    <x v="3"/>
    <s v="Brindar protección al Usuario."/>
    <x v="0"/>
    <n v="2"/>
    <s v="PAI"/>
    <x v="0"/>
    <s v="ACT_282"/>
    <s v="30.2. Realizar las gestiones para la vinculación de las principales empresas del sector a SIC Facilita"/>
    <x v="8"/>
    <n v="4.4642857142857152E-4"/>
    <x v="11"/>
    <n v="3.1199999999999999E-2"/>
    <n v="0"/>
    <n v="0"/>
    <s v="Por Ejecutar"/>
    <n v="0.24960000000000002"/>
    <n v="0"/>
    <n v="0"/>
    <m/>
    <m/>
    <m/>
    <m/>
    <m/>
    <m/>
    <m/>
  </r>
  <r>
    <n v="153"/>
    <s v="OE3;PR_10;ACT_283"/>
    <x v="3"/>
    <s v="Brindar protección al Usuario."/>
    <x v="0"/>
    <n v="2"/>
    <s v="PAI"/>
    <x v="0"/>
    <s v="ACT_283"/>
    <s v="31.1. Determinar asuntos sobre los que pueda existir un conflicto de competencia"/>
    <x v="8"/>
    <n v="4.4642857142857152E-4"/>
    <x v="0"/>
    <n v="0"/>
    <n v="0"/>
    <n v="0"/>
    <s v="Por Ejecutar"/>
    <n v="0"/>
    <n v="0"/>
    <n v="0"/>
    <n v="0.5"/>
    <n v="0.5"/>
    <n v="1"/>
    <m/>
    <n v="0"/>
    <s v="Culminada"/>
    <n v="4.4642857142857152E-4"/>
  </r>
  <r>
    <n v="153"/>
    <s v="OE3;PR_10;ACT_283"/>
    <x v="3"/>
    <s v="Brindar protección al Usuario."/>
    <x v="0"/>
    <n v="2"/>
    <s v="PAI"/>
    <x v="0"/>
    <s v="ACT_283"/>
    <s v="31.1. Determinar asuntos sobre los que pueda existir un conflicto de competencia"/>
    <x v="8"/>
    <n v="4.4642857142857152E-4"/>
    <x v="1"/>
    <n v="0"/>
    <n v="0"/>
    <n v="0"/>
    <s v="Por Ejecutar"/>
    <n v="0"/>
    <n v="0"/>
    <n v="0"/>
    <m/>
    <m/>
    <m/>
    <m/>
    <m/>
    <m/>
    <m/>
  </r>
  <r>
    <n v="153"/>
    <s v="OE3;PR_10;ACT_283"/>
    <x v="3"/>
    <s v="Brindar protección al Usuario."/>
    <x v="0"/>
    <n v="2"/>
    <s v="PAI"/>
    <x v="0"/>
    <s v="ACT_283"/>
    <s v="31.1. Determinar asuntos sobre los que pueda existir un conflicto de competencia"/>
    <x v="8"/>
    <n v="4.4642857142857152E-4"/>
    <x v="2"/>
    <n v="0"/>
    <n v="0"/>
    <n v="0"/>
    <s v="Por Ejecutar"/>
    <n v="0"/>
    <n v="0"/>
    <n v="0"/>
    <m/>
    <m/>
    <m/>
    <m/>
    <m/>
    <m/>
    <m/>
  </r>
  <r>
    <n v="153"/>
    <s v="OE3;PR_10;ACT_283"/>
    <x v="3"/>
    <s v="Brindar protección al Usuario."/>
    <x v="0"/>
    <n v="2"/>
    <s v="PAI"/>
    <x v="0"/>
    <s v="ACT_283"/>
    <s v="31.1. Determinar asuntos sobre los que pueda existir un conflicto de competencia"/>
    <x v="8"/>
    <n v="4.4642857142857152E-4"/>
    <x v="3"/>
    <n v="0.25"/>
    <n v="0.25"/>
    <n v="1"/>
    <s v="Culminada"/>
    <n v="0.25"/>
    <n v="0.25"/>
    <n v="1"/>
    <m/>
    <m/>
    <m/>
    <m/>
    <m/>
    <m/>
    <m/>
  </r>
  <r>
    <n v="153"/>
    <s v="OE3;PR_10;ACT_283"/>
    <x v="3"/>
    <s v="Brindar protección al Usuario."/>
    <x v="0"/>
    <n v="2"/>
    <s v="PAI"/>
    <x v="0"/>
    <s v="ACT_283"/>
    <s v="31.1. Determinar asuntos sobre los que pueda existir un conflicto de competencia"/>
    <x v="8"/>
    <n v="4.4642857142857152E-4"/>
    <x v="4"/>
    <n v="0.25"/>
    <n v="0"/>
    <n v="0"/>
    <s v="Por Ejecutar"/>
    <n v="0.5"/>
    <n v="0.25"/>
    <n v="0.5"/>
    <m/>
    <m/>
    <m/>
    <m/>
    <m/>
    <m/>
    <m/>
  </r>
  <r>
    <n v="153"/>
    <s v="OE3;PR_10;ACT_283"/>
    <x v="3"/>
    <s v="Brindar protección al Usuario."/>
    <x v="0"/>
    <n v="2"/>
    <s v="PAI"/>
    <x v="0"/>
    <s v="ACT_283"/>
    <s v="31.1. Determinar asuntos sobre los que pueda existir un conflicto de competencia"/>
    <x v="8"/>
    <n v="4.4642857142857152E-4"/>
    <x v="5"/>
    <n v="0"/>
    <n v="0.25"/>
    <n v="0"/>
    <s v="Por Ejecutar"/>
    <n v="0.5"/>
    <n v="0.5"/>
    <n v="1"/>
    <m/>
    <m/>
    <m/>
    <m/>
    <m/>
    <m/>
    <m/>
  </r>
  <r>
    <n v="153"/>
    <s v="OE3;PR_10;ACT_283"/>
    <x v="3"/>
    <s v="Brindar protección al Usuario."/>
    <x v="0"/>
    <n v="2"/>
    <s v="PAI"/>
    <x v="0"/>
    <s v="ACT_283"/>
    <s v="31.1. Determinar asuntos sobre los que pueda existir un conflicto de competencia"/>
    <x v="8"/>
    <n v="4.4642857142857152E-4"/>
    <x v="6"/>
    <n v="0"/>
    <n v="0"/>
    <n v="0"/>
    <s v="Por Ejecutar"/>
    <n v="0.5"/>
    <n v="0.5"/>
    <n v="1"/>
    <m/>
    <m/>
    <m/>
    <m/>
    <m/>
    <m/>
    <m/>
  </r>
  <r>
    <n v="153"/>
    <s v="OE3;PR_10;ACT_283"/>
    <x v="3"/>
    <s v="Brindar protección al Usuario."/>
    <x v="0"/>
    <n v="2"/>
    <s v="PAI"/>
    <x v="0"/>
    <s v="ACT_283"/>
    <s v="31.1. Determinar asuntos sobre los que pueda existir un conflicto de competencia"/>
    <x v="8"/>
    <n v="4.4642857142857152E-4"/>
    <x v="7"/>
    <n v="0"/>
    <n v="0"/>
    <n v="0"/>
    <s v="Por Ejecutar"/>
    <n v="0.5"/>
    <n v="0.5"/>
    <n v="1"/>
    <m/>
    <m/>
    <m/>
    <m/>
    <m/>
    <m/>
    <m/>
  </r>
  <r>
    <n v="153"/>
    <s v="OE3;PR_10;ACT_283"/>
    <x v="3"/>
    <s v="Brindar protección al Usuario."/>
    <x v="0"/>
    <n v="2"/>
    <s v="PAI"/>
    <x v="0"/>
    <s v="ACT_283"/>
    <s v="31.1. Determinar asuntos sobre los que pueda existir un conflicto de competencia"/>
    <x v="8"/>
    <n v="4.4642857142857152E-4"/>
    <x v="8"/>
    <n v="0"/>
    <n v="0"/>
    <n v="0"/>
    <s v="Por Ejecutar"/>
    <n v="0.5"/>
    <n v="0.5"/>
    <n v="1"/>
    <m/>
    <m/>
    <m/>
    <m/>
    <m/>
    <m/>
    <m/>
  </r>
  <r>
    <n v="153"/>
    <s v="OE3;PR_10;ACT_283"/>
    <x v="3"/>
    <s v="Brindar protección al Usuario."/>
    <x v="0"/>
    <n v="2"/>
    <s v="PAI"/>
    <x v="0"/>
    <s v="ACT_283"/>
    <s v="31.1. Determinar asuntos sobre los que pueda existir un conflicto de competencia"/>
    <x v="8"/>
    <n v="4.4642857142857152E-4"/>
    <x v="9"/>
    <n v="0"/>
    <n v="0"/>
    <n v="0"/>
    <s v="Por Ejecutar"/>
    <n v="0.5"/>
    <n v="0.5"/>
    <n v="1"/>
    <m/>
    <m/>
    <m/>
    <m/>
    <m/>
    <m/>
    <m/>
  </r>
  <r>
    <n v="153"/>
    <s v="OE3;PR_10;ACT_283"/>
    <x v="3"/>
    <s v="Brindar protección al Usuario."/>
    <x v="0"/>
    <n v="2"/>
    <s v="PAI"/>
    <x v="0"/>
    <s v="ACT_283"/>
    <s v="31.1. Determinar asuntos sobre los que pueda existir un conflicto de competencia"/>
    <x v="8"/>
    <n v="4.4642857142857152E-4"/>
    <x v="10"/>
    <n v="0"/>
    <n v="0"/>
    <n v="0"/>
    <s v="Por Ejecutar"/>
    <n v="0.5"/>
    <n v="0.5"/>
    <n v="1"/>
    <m/>
    <m/>
    <m/>
    <m/>
    <m/>
    <m/>
    <m/>
  </r>
  <r>
    <n v="153"/>
    <s v="OE3;PR_10;ACT_283"/>
    <x v="3"/>
    <s v="Brindar protección al Usuario."/>
    <x v="0"/>
    <n v="2"/>
    <s v="PAI"/>
    <x v="0"/>
    <s v="ACT_283"/>
    <s v="31.1. Determinar asuntos sobre los que pueda existir un conflicto de competencia"/>
    <x v="8"/>
    <n v="4.4642857142857152E-4"/>
    <x v="11"/>
    <n v="0"/>
    <n v="0"/>
    <n v="0"/>
    <s v="Por Ejecutar"/>
    <n v="0.5"/>
    <n v="0.5"/>
    <n v="1"/>
    <m/>
    <m/>
    <m/>
    <m/>
    <m/>
    <m/>
    <m/>
  </r>
  <r>
    <n v="154"/>
    <s v="OE1;PR_10;ACT_161"/>
    <x v="0"/>
    <s v="Fortalecer la Vigilancia."/>
    <x v="0"/>
    <n v="2"/>
    <s v="PAI"/>
    <x v="0"/>
    <s v="ACT_161"/>
    <s v="Implementar Modelo Integrado de Planeción y Gestión - Mipg en cada una de sus 7 dimensiones según corresponda"/>
    <x v="7"/>
    <n v="4.4642857142857152E-4"/>
    <x v="0"/>
    <n v="6"/>
    <n v="6"/>
    <n v="1"/>
    <s v="Culminada"/>
    <n v="6"/>
    <n v="6"/>
    <n v="1"/>
    <n v="22"/>
    <n v="22"/>
    <n v="1"/>
    <m/>
    <n v="0"/>
    <s v="Culminada"/>
    <n v="4.4642857142857152E-4"/>
  </r>
  <r>
    <n v="154"/>
    <s v="OE1;PR_10;ACT_161"/>
    <x v="0"/>
    <s v="Fortalecer la Vigilancia."/>
    <x v="0"/>
    <n v="2"/>
    <s v="PAI"/>
    <x v="0"/>
    <s v="ACT_161"/>
    <s v="Implementar Modelo Integrado de Planeción y Gestión - Mipg en cada una de sus 7 dimensiones según corresponda"/>
    <x v="7"/>
    <n v="4.4642857142857152E-4"/>
    <x v="1"/>
    <n v="5"/>
    <n v="5"/>
    <n v="1"/>
    <s v="Culminada"/>
    <n v="11"/>
    <n v="11"/>
    <n v="1"/>
    <m/>
    <m/>
    <m/>
    <m/>
    <m/>
    <m/>
    <m/>
  </r>
  <r>
    <n v="154"/>
    <s v="OE1;PR_10;ACT_161"/>
    <x v="0"/>
    <s v="Fortalecer la Vigilancia."/>
    <x v="0"/>
    <n v="2"/>
    <s v="PAI"/>
    <x v="0"/>
    <s v="ACT_161"/>
    <s v="Implementar Modelo Integrado de Planeción y Gestión - Mipg en cada una de sus 7 dimensiones según corresponda"/>
    <x v="7"/>
    <n v="4.4642857142857152E-4"/>
    <x v="2"/>
    <n v="7"/>
    <n v="7"/>
    <n v="1"/>
    <s v="Culminada"/>
    <n v="18"/>
    <n v="18"/>
    <n v="1"/>
    <m/>
    <m/>
    <m/>
    <m/>
    <m/>
    <m/>
    <m/>
  </r>
  <r>
    <n v="154"/>
    <s v="OE1;PR_10;ACT_161"/>
    <x v="0"/>
    <s v="Fortalecer la Vigilancia."/>
    <x v="0"/>
    <n v="2"/>
    <s v="PAI"/>
    <x v="0"/>
    <s v="ACT_161"/>
    <s v="Implementar Modelo Integrado de Planeción y Gestión - Mipg en cada una de sus 7 dimensiones según corresponda"/>
    <x v="7"/>
    <n v="4.4642857142857152E-4"/>
    <x v="3"/>
    <n v="2"/>
    <n v="2"/>
    <n v="1"/>
    <s v="Culminada"/>
    <n v="20"/>
    <n v="20"/>
    <n v="1"/>
    <m/>
    <m/>
    <m/>
    <m/>
    <m/>
    <m/>
    <m/>
  </r>
  <r>
    <n v="154"/>
    <s v="OE1;PR_10;ACT_161"/>
    <x v="0"/>
    <s v="Fortalecer la Vigilancia."/>
    <x v="0"/>
    <n v="2"/>
    <s v="PAI"/>
    <x v="0"/>
    <s v="ACT_161"/>
    <s v="Implementar Modelo Integrado de Planeción y Gestión - Mipg en cada una de sus 7 dimensiones según corresponda"/>
    <x v="7"/>
    <n v="4.4642857142857152E-4"/>
    <x v="4"/>
    <n v="2"/>
    <n v="2"/>
    <n v="1"/>
    <s v="Culminada"/>
    <n v="22"/>
    <n v="22"/>
    <n v="1"/>
    <m/>
    <m/>
    <m/>
    <m/>
    <m/>
    <m/>
    <m/>
  </r>
  <r>
    <n v="154"/>
    <s v="OE1;PR_10;ACT_161"/>
    <x v="0"/>
    <s v="Fortalecer la Vigilancia."/>
    <x v="0"/>
    <n v="2"/>
    <s v="PAI"/>
    <x v="0"/>
    <s v="ACT_161"/>
    <s v="Implementar Modelo Integrado de Planeción y Gestión - Mipg en cada una de sus 7 dimensiones según corresponda"/>
    <x v="7"/>
    <n v="4.4642857142857152E-4"/>
    <x v="5"/>
    <n v="0"/>
    <n v="0"/>
    <n v="0"/>
    <s v="Por Ejecutar"/>
    <n v="22"/>
    <n v="22"/>
    <n v="1"/>
    <m/>
    <m/>
    <m/>
    <m/>
    <m/>
    <m/>
    <m/>
  </r>
  <r>
    <n v="154"/>
    <s v="OE1;PR_10;ACT_161"/>
    <x v="0"/>
    <s v="Fortalecer la Vigilancia."/>
    <x v="0"/>
    <n v="2"/>
    <s v="PAI"/>
    <x v="0"/>
    <s v="ACT_161"/>
    <s v="Implementar Modelo Integrado de Planeción y Gestión - Mipg en cada una de sus 7 dimensiones según corresponda"/>
    <x v="7"/>
    <n v="4.4642857142857152E-4"/>
    <x v="6"/>
    <n v="0"/>
    <n v="0"/>
    <n v="0"/>
    <s v="Por Ejecutar"/>
    <n v="22"/>
    <n v="22"/>
    <n v="1"/>
    <m/>
    <m/>
    <m/>
    <m/>
    <m/>
    <m/>
    <m/>
  </r>
  <r>
    <n v="154"/>
    <s v="OE1;PR_10;ACT_161"/>
    <x v="0"/>
    <s v="Fortalecer la Vigilancia."/>
    <x v="0"/>
    <n v="2"/>
    <s v="PAI"/>
    <x v="0"/>
    <s v="ACT_161"/>
    <s v="Implementar Modelo Integrado de Planeción y Gestión - Mipg en cada una de sus 7 dimensiones según corresponda"/>
    <x v="7"/>
    <n v="4.4642857142857152E-4"/>
    <x v="7"/>
    <n v="0"/>
    <n v="0"/>
    <n v="0"/>
    <s v="Por Ejecutar"/>
    <n v="22"/>
    <n v="22"/>
    <n v="1"/>
    <m/>
    <m/>
    <m/>
    <m/>
    <m/>
    <m/>
    <m/>
  </r>
  <r>
    <n v="154"/>
    <s v="OE1;PR_10;ACT_161"/>
    <x v="0"/>
    <s v="Fortalecer la Vigilancia."/>
    <x v="0"/>
    <n v="2"/>
    <s v="PAI"/>
    <x v="0"/>
    <s v="ACT_161"/>
    <s v="Implementar Modelo Integrado de Planeción y Gestión - Mipg en cada una de sus 7 dimensiones según corresponda"/>
    <x v="7"/>
    <n v="4.4642857142857152E-4"/>
    <x v="8"/>
    <n v="0"/>
    <n v="0"/>
    <n v="0"/>
    <s v="Por Ejecutar"/>
    <n v="22"/>
    <n v="22"/>
    <n v="1"/>
    <m/>
    <m/>
    <m/>
    <m/>
    <m/>
    <m/>
    <m/>
  </r>
  <r>
    <n v="154"/>
    <s v="OE1;PR_10;ACT_161"/>
    <x v="0"/>
    <s v="Fortalecer la Vigilancia."/>
    <x v="0"/>
    <n v="2"/>
    <s v="PAI"/>
    <x v="0"/>
    <s v="ACT_161"/>
    <s v="Implementar Modelo Integrado de Planeción y Gestión - Mipg en cada una de sus 7 dimensiones según corresponda"/>
    <x v="7"/>
    <n v="4.4642857142857152E-4"/>
    <x v="9"/>
    <n v="0"/>
    <n v="0"/>
    <n v="0"/>
    <s v="Por Ejecutar"/>
    <n v="22"/>
    <n v="22"/>
    <n v="1"/>
    <m/>
    <m/>
    <m/>
    <m/>
    <m/>
    <m/>
    <m/>
  </r>
  <r>
    <n v="154"/>
    <s v="OE1;PR_10;ACT_161"/>
    <x v="0"/>
    <s v="Fortalecer la Vigilancia."/>
    <x v="0"/>
    <n v="2"/>
    <s v="PAI"/>
    <x v="0"/>
    <s v="ACT_161"/>
    <s v="Implementar Modelo Integrado de Planeción y Gestión - Mipg en cada una de sus 7 dimensiones según corresponda"/>
    <x v="7"/>
    <n v="4.4642857142857152E-4"/>
    <x v="10"/>
    <n v="0"/>
    <n v="0"/>
    <n v="0"/>
    <s v="Por Ejecutar"/>
    <n v="22"/>
    <n v="22"/>
    <n v="1"/>
    <m/>
    <m/>
    <m/>
    <m/>
    <m/>
    <m/>
    <m/>
  </r>
  <r>
    <n v="154"/>
    <s v="OE1;PR_10;ACT_161"/>
    <x v="0"/>
    <s v="Fortalecer la Vigilancia."/>
    <x v="0"/>
    <n v="2"/>
    <s v="PAI"/>
    <x v="0"/>
    <s v="ACT_161"/>
    <s v="Implementar Modelo Integrado de Planeción y Gestión - Mipg en cada una de sus 7 dimensiones según corresponda"/>
    <x v="7"/>
    <n v="4.4642857142857152E-4"/>
    <x v="11"/>
    <n v="0"/>
    <n v="0"/>
    <n v="0"/>
    <s v="Por Ejecutar"/>
    <n v="22"/>
    <n v="22"/>
    <n v="1"/>
    <m/>
    <m/>
    <m/>
    <m/>
    <m/>
    <m/>
    <m/>
  </r>
  <r>
    <n v="155"/>
    <s v="OE1;PR_10;ACT_213"/>
    <x v="0"/>
    <s v="Fortalecer la Vigilancia."/>
    <x v="0"/>
    <n v="2"/>
    <s v="PAI"/>
    <x v="0"/>
    <s v="ACT_213"/>
    <s v="Investigación cobro de inspecciones no intrusivas. -Movimiento de contenedores"/>
    <x v="2"/>
    <n v="4.4642857142857152E-4"/>
    <x v="0"/>
    <n v="0"/>
    <n v="0"/>
    <n v="0"/>
    <s v="Por Ejecutar"/>
    <n v="0"/>
    <n v="0"/>
    <n v="0"/>
    <n v="1"/>
    <n v="0.45"/>
    <n v="0.45"/>
    <m/>
    <n v="0.55000000000000004"/>
    <s v="En Tramite"/>
    <n v="2.0089285714285719E-4"/>
  </r>
  <r>
    <n v="155"/>
    <s v="OE1;PR_10;ACT_213"/>
    <x v="0"/>
    <s v="Fortalecer la Vigilancia."/>
    <x v="0"/>
    <n v="2"/>
    <s v="PAI"/>
    <x v="0"/>
    <s v="ACT_213"/>
    <s v="Investigación cobro de inspecciones no intrusivas. -Movimiento de contenedores"/>
    <x v="2"/>
    <n v="4.4642857142857152E-4"/>
    <x v="1"/>
    <n v="0.06"/>
    <n v="0.06"/>
    <n v="1"/>
    <s v="Culminada"/>
    <n v="0.06"/>
    <n v="0.06"/>
    <n v="1"/>
    <m/>
    <m/>
    <m/>
    <m/>
    <m/>
    <m/>
    <m/>
  </r>
  <r>
    <n v="155"/>
    <s v="OE1;PR_10;ACT_213"/>
    <x v="0"/>
    <s v="Fortalecer la Vigilancia."/>
    <x v="0"/>
    <n v="2"/>
    <s v="PAI"/>
    <x v="0"/>
    <s v="ACT_213"/>
    <s v="Investigación cobro de inspecciones no intrusivas. -Movimiento de contenedores"/>
    <x v="2"/>
    <n v="4.4642857142857152E-4"/>
    <x v="2"/>
    <n v="0.15"/>
    <n v="0.15"/>
    <n v="1"/>
    <s v="Culminada"/>
    <n v="0.21"/>
    <n v="0.21"/>
    <n v="1"/>
    <m/>
    <m/>
    <m/>
    <m/>
    <m/>
    <m/>
    <m/>
  </r>
  <r>
    <n v="155"/>
    <s v="OE1;PR_10;ACT_213"/>
    <x v="0"/>
    <s v="Fortalecer la Vigilancia."/>
    <x v="0"/>
    <n v="2"/>
    <s v="PAI"/>
    <x v="0"/>
    <s v="ACT_213"/>
    <s v="Investigación cobro de inspecciones no intrusivas. -Movimiento de contenedores"/>
    <x v="2"/>
    <n v="4.4642857142857152E-4"/>
    <x v="3"/>
    <n v="0.06"/>
    <n v="0.06"/>
    <n v="1"/>
    <s v="Culminada"/>
    <n v="0.27"/>
    <n v="0.27"/>
    <n v="1"/>
    <m/>
    <m/>
    <m/>
    <m/>
    <m/>
    <m/>
    <m/>
  </r>
  <r>
    <n v="155"/>
    <s v="OE1;PR_10;ACT_213"/>
    <x v="0"/>
    <s v="Fortalecer la Vigilancia."/>
    <x v="0"/>
    <n v="2"/>
    <s v="PAI"/>
    <x v="0"/>
    <s v="ACT_213"/>
    <s v="Investigación cobro de inspecciones no intrusivas. -Movimiento de contenedores"/>
    <x v="2"/>
    <n v="4.4642857142857152E-4"/>
    <x v="4"/>
    <n v="0.06"/>
    <n v="0.06"/>
    <n v="1"/>
    <s v="Culminada"/>
    <n v="0.33"/>
    <n v="0.33"/>
    <n v="1"/>
    <m/>
    <m/>
    <m/>
    <m/>
    <m/>
    <m/>
    <m/>
  </r>
  <r>
    <n v="155"/>
    <s v="OE1;PR_10;ACT_213"/>
    <x v="0"/>
    <s v="Fortalecer la Vigilancia."/>
    <x v="0"/>
    <n v="2"/>
    <s v="PAI"/>
    <x v="0"/>
    <s v="ACT_213"/>
    <s v="Investigación cobro de inspecciones no intrusivas. -Movimiento de contenedores"/>
    <x v="2"/>
    <n v="4.4642857142857152E-4"/>
    <x v="5"/>
    <n v="0.12"/>
    <n v="0.12"/>
    <n v="1"/>
    <s v="Culminada"/>
    <n v="0.45"/>
    <n v="0.45"/>
    <n v="1"/>
    <m/>
    <m/>
    <m/>
    <m/>
    <m/>
    <m/>
    <m/>
  </r>
  <r>
    <n v="155"/>
    <s v="OE1;PR_10;ACT_213"/>
    <x v="0"/>
    <s v="Fortalecer la Vigilancia."/>
    <x v="0"/>
    <n v="2"/>
    <s v="PAI"/>
    <x v="0"/>
    <s v="ACT_213"/>
    <s v="Investigación cobro de inspecciones no intrusivas. -Movimiento de contenedores"/>
    <x v="2"/>
    <n v="4.4642857142857152E-4"/>
    <x v="6"/>
    <n v="0.12"/>
    <n v="0"/>
    <n v="0"/>
    <s v="Por Ejecutar"/>
    <n v="0.57000000000000006"/>
    <n v="0.45"/>
    <n v="0.78947368421052622"/>
    <m/>
    <m/>
    <m/>
    <m/>
    <m/>
    <m/>
    <m/>
  </r>
  <r>
    <n v="155"/>
    <s v="OE1;PR_10;ACT_213"/>
    <x v="0"/>
    <s v="Fortalecer la Vigilancia."/>
    <x v="0"/>
    <n v="2"/>
    <s v="PAI"/>
    <x v="0"/>
    <s v="ACT_213"/>
    <s v="Investigación cobro de inspecciones no intrusivas. -Movimiento de contenedores"/>
    <x v="2"/>
    <n v="4.4642857142857152E-4"/>
    <x v="7"/>
    <n v="0.09"/>
    <n v="0"/>
    <n v="0"/>
    <s v="Por Ejecutar"/>
    <n v="0.66"/>
    <n v="0.45"/>
    <n v="0.68181818181818177"/>
    <m/>
    <m/>
    <m/>
    <m/>
    <m/>
    <m/>
    <m/>
  </r>
  <r>
    <n v="155"/>
    <s v="OE1;PR_10;ACT_213"/>
    <x v="0"/>
    <s v="Fortalecer la Vigilancia."/>
    <x v="0"/>
    <n v="2"/>
    <s v="PAI"/>
    <x v="0"/>
    <s v="ACT_213"/>
    <s v="Investigación cobro de inspecciones no intrusivas. -Movimiento de contenedores"/>
    <x v="2"/>
    <n v="4.4642857142857152E-4"/>
    <x v="8"/>
    <n v="0.09"/>
    <n v="0"/>
    <n v="0"/>
    <s v="Por Ejecutar"/>
    <n v="0.75"/>
    <n v="0.45"/>
    <n v="0.6"/>
    <m/>
    <m/>
    <m/>
    <m/>
    <m/>
    <m/>
    <m/>
  </r>
  <r>
    <n v="155"/>
    <s v="OE1;PR_10;ACT_213"/>
    <x v="0"/>
    <s v="Fortalecer la Vigilancia."/>
    <x v="0"/>
    <n v="2"/>
    <s v="PAI"/>
    <x v="0"/>
    <s v="ACT_213"/>
    <s v="Investigación cobro de inspecciones no intrusivas. -Movimiento de contenedores"/>
    <x v="2"/>
    <n v="4.4642857142857152E-4"/>
    <x v="9"/>
    <n v="0.06"/>
    <n v="0"/>
    <n v="0"/>
    <s v="Por Ejecutar"/>
    <n v="0.81"/>
    <n v="0.45"/>
    <n v="0.55555555555555558"/>
    <m/>
    <m/>
    <m/>
    <m/>
    <m/>
    <m/>
    <m/>
  </r>
  <r>
    <n v="155"/>
    <s v="OE1;PR_10;ACT_213"/>
    <x v="0"/>
    <s v="Fortalecer la Vigilancia."/>
    <x v="0"/>
    <n v="2"/>
    <s v="PAI"/>
    <x v="0"/>
    <s v="ACT_213"/>
    <s v="Investigación cobro de inspecciones no intrusivas. -Movimiento de contenedores"/>
    <x v="2"/>
    <n v="4.4642857142857152E-4"/>
    <x v="10"/>
    <n v="0.04"/>
    <n v="0"/>
    <n v="0"/>
    <s v="Por Ejecutar"/>
    <n v="0.85000000000000009"/>
    <n v="0.45"/>
    <n v="0.52941176470588236"/>
    <m/>
    <m/>
    <m/>
    <m/>
    <m/>
    <m/>
    <m/>
  </r>
  <r>
    <n v="155"/>
    <s v="OE1;PR_10;ACT_213"/>
    <x v="0"/>
    <s v="Fortalecer la Vigilancia."/>
    <x v="0"/>
    <n v="2"/>
    <s v="PAI"/>
    <x v="0"/>
    <s v="ACT_213"/>
    <s v="Investigación cobro de inspecciones no intrusivas. -Movimiento de contenedores"/>
    <x v="2"/>
    <n v="4.4642857142857152E-4"/>
    <x v="11"/>
    <n v="0.15"/>
    <n v="0"/>
    <n v="0"/>
    <s v="Por Ejecutar"/>
    <n v="1"/>
    <n v="0.45"/>
    <n v="0.45"/>
    <m/>
    <m/>
    <m/>
    <m/>
    <m/>
    <m/>
    <m/>
  </r>
  <r>
    <n v="156"/>
    <s v="OE1;PR_10;ACT_214"/>
    <x v="0"/>
    <s v="Fortalecer la Vigilancia."/>
    <x v="0"/>
    <n v="2"/>
    <s v="PAI"/>
    <x v="0"/>
    <s v="ACT_214"/>
    <s v="Proyecto piloto Conciliación en puertos &amp; usuarios_x000a_"/>
    <x v="2"/>
    <n v="4.4642857142857152E-4"/>
    <x v="0"/>
    <n v="0"/>
    <n v="0"/>
    <n v="0"/>
    <s v="Por Ejecutar"/>
    <n v="0"/>
    <n v="0"/>
    <n v="0"/>
    <n v="0.25"/>
    <n v="0.1"/>
    <n v="0.4"/>
    <m/>
    <n v="0.6"/>
    <s v="En Tramite"/>
    <n v="1.7857142857142863E-4"/>
  </r>
  <r>
    <n v="156"/>
    <s v="OE1;PR_10;ACT_214"/>
    <x v="0"/>
    <s v="Fortalecer la Vigilancia."/>
    <x v="0"/>
    <n v="2"/>
    <s v="PAI"/>
    <x v="0"/>
    <s v="ACT_214"/>
    <s v="Proyecto piloto Conciliación en puertos &amp; usuarios_x000a_"/>
    <x v="2"/>
    <n v="4.4642857142857152E-4"/>
    <x v="1"/>
    <n v="0.02"/>
    <n v="0.02"/>
    <n v="1"/>
    <s v="Culminada"/>
    <n v="0.02"/>
    <n v="0.02"/>
    <n v="1"/>
    <m/>
    <m/>
    <m/>
    <m/>
    <m/>
    <m/>
    <m/>
  </r>
  <r>
    <n v="156"/>
    <s v="OE1;PR_10;ACT_214"/>
    <x v="0"/>
    <s v="Fortalecer la Vigilancia."/>
    <x v="0"/>
    <n v="2"/>
    <s v="PAI"/>
    <x v="0"/>
    <s v="ACT_214"/>
    <s v="Proyecto piloto Conciliación en puertos &amp; usuarios_x000a_"/>
    <x v="2"/>
    <n v="4.4642857142857152E-4"/>
    <x v="2"/>
    <n v="0.02"/>
    <n v="0.02"/>
    <n v="1"/>
    <s v="Culminada"/>
    <n v="0.04"/>
    <n v="0.04"/>
    <n v="1"/>
    <m/>
    <m/>
    <m/>
    <m/>
    <m/>
    <m/>
    <m/>
  </r>
  <r>
    <n v="156"/>
    <s v="OE1;PR_10;ACT_214"/>
    <x v="0"/>
    <s v="Fortalecer la Vigilancia."/>
    <x v="0"/>
    <n v="2"/>
    <s v="PAI"/>
    <x v="0"/>
    <s v="ACT_214"/>
    <s v="Proyecto piloto Conciliación en puertos &amp; usuarios_x000a_"/>
    <x v="2"/>
    <n v="4.4642857142857152E-4"/>
    <x v="3"/>
    <n v="0.02"/>
    <n v="0.02"/>
    <n v="1"/>
    <s v="Culminada"/>
    <n v="0.06"/>
    <n v="0.06"/>
    <n v="1"/>
    <m/>
    <m/>
    <m/>
    <m/>
    <m/>
    <m/>
    <m/>
  </r>
  <r>
    <n v="156"/>
    <s v="OE1;PR_10;ACT_214"/>
    <x v="0"/>
    <s v="Fortalecer la Vigilancia."/>
    <x v="0"/>
    <n v="2"/>
    <s v="PAI"/>
    <x v="0"/>
    <s v="ACT_214"/>
    <s v="Proyecto piloto Conciliación en puertos &amp; usuarios_x000a_"/>
    <x v="2"/>
    <n v="4.4642857142857152E-4"/>
    <x v="4"/>
    <n v="0.02"/>
    <n v="0.02"/>
    <n v="1"/>
    <s v="Culminada"/>
    <n v="0.08"/>
    <n v="0.08"/>
    <n v="1"/>
    <m/>
    <m/>
    <m/>
    <m/>
    <m/>
    <m/>
    <m/>
  </r>
  <r>
    <n v="156"/>
    <s v="OE1;PR_10;ACT_214"/>
    <x v="0"/>
    <s v="Fortalecer la Vigilancia."/>
    <x v="0"/>
    <n v="2"/>
    <s v="PAI"/>
    <x v="0"/>
    <s v="ACT_214"/>
    <s v="Proyecto piloto Conciliación en puertos &amp; usuarios_x000a_"/>
    <x v="2"/>
    <n v="4.4642857142857152E-4"/>
    <x v="5"/>
    <n v="0.02"/>
    <n v="0.02"/>
    <n v="1"/>
    <s v="Culminada"/>
    <n v="0.1"/>
    <n v="0.1"/>
    <n v="1"/>
    <m/>
    <m/>
    <m/>
    <m/>
    <m/>
    <m/>
    <m/>
  </r>
  <r>
    <n v="156"/>
    <s v="OE1;PR_10;ACT_214"/>
    <x v="0"/>
    <s v="Fortalecer la Vigilancia."/>
    <x v="0"/>
    <n v="2"/>
    <s v="PAI"/>
    <x v="0"/>
    <s v="ACT_214"/>
    <s v="Proyecto piloto Conciliación en puertos &amp; usuarios_x000a_"/>
    <x v="2"/>
    <n v="4.4642857142857152E-4"/>
    <x v="6"/>
    <n v="0.02"/>
    <n v="0"/>
    <n v="0"/>
    <s v="Por Ejecutar"/>
    <n v="0.12000000000000001"/>
    <n v="0.1"/>
    <n v="0.83333333333333326"/>
    <m/>
    <m/>
    <m/>
    <m/>
    <m/>
    <m/>
    <m/>
  </r>
  <r>
    <n v="156"/>
    <s v="OE1;PR_10;ACT_214"/>
    <x v="0"/>
    <s v="Fortalecer la Vigilancia."/>
    <x v="0"/>
    <n v="2"/>
    <s v="PAI"/>
    <x v="0"/>
    <s v="ACT_214"/>
    <s v="Proyecto piloto Conciliación en puertos &amp; usuarios_x000a_"/>
    <x v="2"/>
    <n v="4.4642857142857152E-4"/>
    <x v="7"/>
    <n v="0.02"/>
    <n v="0"/>
    <n v="0"/>
    <s v="Por Ejecutar"/>
    <n v="0.14000000000000001"/>
    <n v="0.1"/>
    <n v="0.7142857142857143"/>
    <m/>
    <m/>
    <m/>
    <m/>
    <m/>
    <m/>
    <m/>
  </r>
  <r>
    <n v="156"/>
    <s v="OE1;PR_10;ACT_214"/>
    <x v="0"/>
    <s v="Fortalecer la Vigilancia."/>
    <x v="0"/>
    <n v="2"/>
    <s v="PAI"/>
    <x v="0"/>
    <s v="ACT_214"/>
    <s v="Proyecto piloto Conciliación en puertos &amp; usuarios_x000a_"/>
    <x v="2"/>
    <n v="4.4642857142857152E-4"/>
    <x v="8"/>
    <n v="0.02"/>
    <n v="0"/>
    <n v="0"/>
    <s v="Por Ejecutar"/>
    <n v="0.16"/>
    <n v="0.1"/>
    <n v="0.625"/>
    <m/>
    <m/>
    <m/>
    <m/>
    <m/>
    <m/>
    <m/>
  </r>
  <r>
    <n v="156"/>
    <s v="OE1;PR_10;ACT_214"/>
    <x v="0"/>
    <s v="Fortalecer la Vigilancia."/>
    <x v="0"/>
    <n v="2"/>
    <s v="PAI"/>
    <x v="0"/>
    <s v="ACT_214"/>
    <s v="Proyecto piloto Conciliación en puertos &amp; usuarios_x000a_"/>
    <x v="2"/>
    <n v="4.4642857142857152E-4"/>
    <x v="9"/>
    <n v="0.03"/>
    <n v="0"/>
    <n v="0"/>
    <s v="Por Ejecutar"/>
    <n v="0.19"/>
    <n v="0.1"/>
    <n v="0.52631578947368418"/>
    <m/>
    <m/>
    <m/>
    <m/>
    <m/>
    <m/>
    <m/>
  </r>
  <r>
    <n v="156"/>
    <s v="OE1;PR_10;ACT_214"/>
    <x v="0"/>
    <s v="Fortalecer la Vigilancia."/>
    <x v="0"/>
    <n v="2"/>
    <s v="PAI"/>
    <x v="0"/>
    <s v="ACT_214"/>
    <s v="Proyecto piloto Conciliación en puertos &amp; usuarios_x000a_"/>
    <x v="2"/>
    <n v="4.4642857142857152E-4"/>
    <x v="10"/>
    <n v="0.03"/>
    <n v="0"/>
    <n v="0"/>
    <s v="Por Ejecutar"/>
    <n v="0.22"/>
    <n v="0.1"/>
    <n v="0.45454545454545459"/>
    <m/>
    <m/>
    <m/>
    <m/>
    <m/>
    <m/>
    <m/>
  </r>
  <r>
    <n v="156"/>
    <s v="OE1;PR_10;ACT_214"/>
    <x v="0"/>
    <s v="Fortalecer la Vigilancia."/>
    <x v="0"/>
    <n v="2"/>
    <s v="PAI"/>
    <x v="0"/>
    <s v="ACT_214"/>
    <s v="Proyecto piloto Conciliación en puertos &amp; usuarios_x000a_"/>
    <x v="2"/>
    <n v="4.4642857142857152E-4"/>
    <x v="11"/>
    <n v="0.03"/>
    <n v="0"/>
    <n v="0"/>
    <s v="Por Ejecutar"/>
    <n v="0.25"/>
    <n v="0.1"/>
    <n v="0.4"/>
    <m/>
    <m/>
    <m/>
    <m/>
    <m/>
    <m/>
    <m/>
  </r>
  <r>
    <n v="157"/>
    <s v="OE1;PR_10;ACT_215"/>
    <x v="0"/>
    <s v="Fortalecer la Vigilancia."/>
    <x v="0"/>
    <n v="2"/>
    <s v="PAI"/>
    <x v="0"/>
    <s v="ACT_215"/>
    <s v="Plan Piloto de Formalización de Cabotaje en Buenaventura"/>
    <x v="2"/>
    <n v="4.4642857142857152E-4"/>
    <x v="0"/>
    <n v="0.02"/>
    <n v="0.02"/>
    <n v="1"/>
    <s v="Culminada"/>
    <n v="0.02"/>
    <n v="0.02"/>
    <n v="1"/>
    <n v="0.24999999999999997"/>
    <n v="0.12000000000000001"/>
    <n v="0.48000000000000009"/>
    <m/>
    <n v="0.51999999999999991"/>
    <s v="En Tramite"/>
    <n v="2.1428571428571438E-4"/>
  </r>
  <r>
    <n v="157"/>
    <s v="OE1;PR_10;ACT_215"/>
    <x v="0"/>
    <s v="Fortalecer la Vigilancia."/>
    <x v="0"/>
    <n v="2"/>
    <s v="PAI"/>
    <x v="0"/>
    <s v="ACT_215"/>
    <s v="Plan Piloto de Formalización de Cabotaje en Buenaventura"/>
    <x v="2"/>
    <n v="4.4642857142857152E-4"/>
    <x v="1"/>
    <n v="0.02"/>
    <n v="0.02"/>
    <n v="1"/>
    <s v="Culminada"/>
    <n v="0.04"/>
    <n v="0.04"/>
    <n v="1"/>
    <m/>
    <m/>
    <m/>
    <m/>
    <m/>
    <m/>
    <m/>
  </r>
  <r>
    <n v="157"/>
    <s v="OE1;PR_10;ACT_215"/>
    <x v="0"/>
    <s v="Fortalecer la Vigilancia."/>
    <x v="0"/>
    <n v="2"/>
    <s v="PAI"/>
    <x v="0"/>
    <s v="ACT_215"/>
    <s v="Plan Piloto de Formalización de Cabotaje en Buenaventura"/>
    <x v="2"/>
    <n v="4.4642857142857152E-4"/>
    <x v="2"/>
    <n v="0.02"/>
    <n v="0.02"/>
    <n v="1"/>
    <s v="Culminada"/>
    <n v="0.06"/>
    <n v="0.06"/>
    <n v="1"/>
    <m/>
    <m/>
    <m/>
    <m/>
    <m/>
    <m/>
    <m/>
  </r>
  <r>
    <n v="157"/>
    <s v="OE1;PR_10;ACT_215"/>
    <x v="0"/>
    <s v="Fortalecer la Vigilancia."/>
    <x v="0"/>
    <n v="2"/>
    <s v="PAI"/>
    <x v="0"/>
    <s v="ACT_215"/>
    <s v="Plan Piloto de Formalización de Cabotaje en Buenaventura"/>
    <x v="2"/>
    <n v="4.4642857142857152E-4"/>
    <x v="3"/>
    <n v="0.02"/>
    <n v="0.02"/>
    <n v="1"/>
    <s v="Culminada"/>
    <n v="0.08"/>
    <n v="0.08"/>
    <n v="1"/>
    <m/>
    <m/>
    <m/>
    <m/>
    <m/>
    <m/>
    <m/>
  </r>
  <r>
    <n v="157"/>
    <s v="OE1;PR_10;ACT_215"/>
    <x v="0"/>
    <s v="Fortalecer la Vigilancia."/>
    <x v="0"/>
    <n v="2"/>
    <s v="PAI"/>
    <x v="0"/>
    <s v="ACT_215"/>
    <s v="Plan Piloto de Formalización de Cabotaje en Buenaventura"/>
    <x v="2"/>
    <n v="4.4642857142857152E-4"/>
    <x v="4"/>
    <n v="0.02"/>
    <n v="0.02"/>
    <n v="1"/>
    <s v="Culminada"/>
    <n v="0.1"/>
    <n v="0.1"/>
    <n v="1"/>
    <m/>
    <m/>
    <m/>
    <m/>
    <m/>
    <m/>
    <m/>
  </r>
  <r>
    <n v="157"/>
    <s v="OE1;PR_10;ACT_215"/>
    <x v="0"/>
    <s v="Fortalecer la Vigilancia."/>
    <x v="0"/>
    <n v="2"/>
    <s v="PAI"/>
    <x v="0"/>
    <s v="ACT_215"/>
    <s v="Plan Piloto de Formalización de Cabotaje en Buenaventura"/>
    <x v="2"/>
    <n v="4.4642857142857152E-4"/>
    <x v="5"/>
    <n v="0.02"/>
    <n v="0.02"/>
    <n v="1"/>
    <s v="Culminada"/>
    <n v="0.12000000000000001"/>
    <n v="0.12000000000000001"/>
    <n v="1"/>
    <m/>
    <m/>
    <m/>
    <m/>
    <m/>
    <m/>
    <m/>
  </r>
  <r>
    <n v="157"/>
    <s v="OE1;PR_10;ACT_215"/>
    <x v="0"/>
    <s v="Fortalecer la Vigilancia."/>
    <x v="0"/>
    <n v="2"/>
    <s v="PAI"/>
    <x v="0"/>
    <s v="ACT_215"/>
    <s v="Plan Piloto de Formalización de Cabotaje en Buenaventura"/>
    <x v="2"/>
    <n v="4.4642857142857152E-4"/>
    <x v="6"/>
    <n v="0.02"/>
    <n v="0"/>
    <n v="0"/>
    <s v="Por Ejecutar"/>
    <n v="0.14000000000000001"/>
    <n v="0.12000000000000001"/>
    <n v="0.8571428571428571"/>
    <m/>
    <m/>
    <m/>
    <m/>
    <m/>
    <m/>
    <m/>
  </r>
  <r>
    <n v="157"/>
    <s v="OE1;PR_10;ACT_215"/>
    <x v="0"/>
    <s v="Fortalecer la Vigilancia."/>
    <x v="0"/>
    <n v="2"/>
    <s v="PAI"/>
    <x v="0"/>
    <s v="ACT_215"/>
    <s v="Plan Piloto de Formalización de Cabotaje en Buenaventura"/>
    <x v="2"/>
    <n v="4.4642857142857152E-4"/>
    <x v="7"/>
    <n v="0.02"/>
    <n v="0"/>
    <n v="0"/>
    <s v="Por Ejecutar"/>
    <n v="0.16"/>
    <n v="0.12000000000000001"/>
    <n v="0.75"/>
    <m/>
    <m/>
    <m/>
    <m/>
    <m/>
    <m/>
    <m/>
  </r>
  <r>
    <n v="157"/>
    <s v="OE1;PR_10;ACT_215"/>
    <x v="0"/>
    <s v="Fortalecer la Vigilancia."/>
    <x v="0"/>
    <n v="2"/>
    <s v="PAI"/>
    <x v="0"/>
    <s v="ACT_215"/>
    <s v="Plan Piloto de Formalización de Cabotaje en Buenaventura"/>
    <x v="2"/>
    <n v="4.4642857142857152E-4"/>
    <x v="8"/>
    <n v="0.02"/>
    <n v="0"/>
    <n v="0"/>
    <s v="Por Ejecutar"/>
    <n v="0.18"/>
    <n v="0.12000000000000001"/>
    <n v="0.66666666666666674"/>
    <m/>
    <m/>
    <m/>
    <m/>
    <m/>
    <m/>
    <m/>
  </r>
  <r>
    <n v="157"/>
    <s v="OE1;PR_10;ACT_215"/>
    <x v="0"/>
    <s v="Fortalecer la Vigilancia."/>
    <x v="0"/>
    <n v="2"/>
    <s v="PAI"/>
    <x v="0"/>
    <s v="ACT_215"/>
    <s v="Plan Piloto de Formalización de Cabotaje en Buenaventura"/>
    <x v="2"/>
    <n v="4.4642857142857152E-4"/>
    <x v="9"/>
    <n v="0.02"/>
    <n v="0"/>
    <n v="0"/>
    <s v="Por Ejecutar"/>
    <n v="0.19999999999999998"/>
    <n v="0.12000000000000001"/>
    <n v="0.60000000000000009"/>
    <m/>
    <m/>
    <m/>
    <m/>
    <m/>
    <m/>
    <m/>
  </r>
  <r>
    <n v="157"/>
    <s v="OE1;PR_10;ACT_215"/>
    <x v="0"/>
    <s v="Fortalecer la Vigilancia."/>
    <x v="0"/>
    <n v="2"/>
    <s v="PAI"/>
    <x v="0"/>
    <s v="ACT_215"/>
    <s v="Plan Piloto de Formalización de Cabotaje en Buenaventura"/>
    <x v="2"/>
    <n v="4.4642857142857152E-4"/>
    <x v="10"/>
    <n v="0.02"/>
    <n v="0"/>
    <n v="0"/>
    <s v="Por Ejecutar"/>
    <n v="0.21999999999999997"/>
    <n v="0.12000000000000001"/>
    <n v="0.54545454545454553"/>
    <m/>
    <m/>
    <m/>
    <m/>
    <m/>
    <m/>
    <m/>
  </r>
  <r>
    <n v="157"/>
    <s v="OE1;PR_10;ACT_215"/>
    <x v="0"/>
    <s v="Fortalecer la Vigilancia."/>
    <x v="0"/>
    <n v="2"/>
    <s v="PAI"/>
    <x v="0"/>
    <s v="ACT_215"/>
    <s v="Plan Piloto de Formalización de Cabotaje en Buenaventura"/>
    <x v="2"/>
    <n v="4.4642857142857152E-4"/>
    <x v="11"/>
    <n v="0.03"/>
    <n v="0"/>
    <n v="0"/>
    <s v="Por Ejecutar"/>
    <n v="0.24999999999999997"/>
    <n v="0.12000000000000001"/>
    <n v="0.48000000000000009"/>
    <m/>
    <m/>
    <m/>
    <m/>
    <m/>
    <m/>
    <m/>
  </r>
  <r>
    <n v="158"/>
    <s v="OE1;PR_01;ACT_216"/>
    <x v="0"/>
    <s v="Fortalecer la Vigilancia."/>
    <x v="7"/>
    <n v="1"/>
    <s v="PEI"/>
    <x v="13"/>
    <s v="ACT_216"/>
    <s v="1.1 Identificar zona geográfica_x000a_"/>
    <x v="2"/>
    <n v="4.4642857142857152E-4"/>
    <x v="0"/>
    <n v="2.0833333333333332E-2"/>
    <n v="2.0799999999999999E-2"/>
    <n v="0.99839999999999995"/>
    <s v="Culminada"/>
    <n v="2.0833333333333332E-2"/>
    <n v="2.0799999999999999E-2"/>
    <n v="0.99839999999999995"/>
    <n v="6.25E-2"/>
    <n v="6.2399999999999997E-2"/>
    <n v="0.99839999999999995"/>
    <m/>
    <n v="1.6000000000000458E-3"/>
    <s v="Culminada"/>
    <n v="4.4571428571428578E-4"/>
  </r>
  <r>
    <n v="158"/>
    <s v="OE1;PR_01;ACT_216"/>
    <x v="0"/>
    <s v="Fortalecer la Vigilancia."/>
    <x v="7"/>
    <n v="1"/>
    <s v="PEI"/>
    <x v="13"/>
    <s v="ACT_216"/>
    <s v="1.1 Identificar zona geográfica_x000a_"/>
    <x v="2"/>
    <n v="4.4642857142857152E-4"/>
    <x v="1"/>
    <n v="2.0833333333333332E-2"/>
    <n v="2.0799999999999999E-2"/>
    <n v="0.99839999999999995"/>
    <s v="Culminada"/>
    <n v="4.1666666666666664E-2"/>
    <n v="4.1599999999999998E-2"/>
    <n v="0.99839999999999995"/>
    <m/>
    <m/>
    <m/>
    <m/>
    <m/>
    <m/>
    <m/>
  </r>
  <r>
    <n v="158"/>
    <s v="OE1;PR_01;ACT_216"/>
    <x v="0"/>
    <s v="Fortalecer la Vigilancia."/>
    <x v="7"/>
    <n v="1"/>
    <s v="PEI"/>
    <x v="13"/>
    <s v="ACT_216"/>
    <s v="1.1 Identificar zona geográfica_x000a_"/>
    <x v="2"/>
    <n v="4.4642857142857152E-4"/>
    <x v="2"/>
    <n v="2.0833333333333332E-2"/>
    <n v="2.0799999999999999E-2"/>
    <n v="0.99839999999999995"/>
    <s v="Culminada"/>
    <n v="6.25E-2"/>
    <n v="6.2399999999999997E-2"/>
    <n v="0.99839999999999995"/>
    <m/>
    <m/>
    <m/>
    <m/>
    <m/>
    <m/>
    <m/>
  </r>
  <r>
    <n v="158"/>
    <s v="OE1;PR_01;ACT_216"/>
    <x v="0"/>
    <s v="Fortalecer la Vigilancia."/>
    <x v="7"/>
    <n v="1"/>
    <s v="PEI"/>
    <x v="13"/>
    <s v="ACT_216"/>
    <s v="1.1 Identificar zona geográfica_x000a_"/>
    <x v="2"/>
    <n v="4.4642857142857152E-4"/>
    <x v="3"/>
    <n v="0"/>
    <n v="0"/>
    <n v="0"/>
    <s v="Por Ejecutar"/>
    <n v="6.25E-2"/>
    <n v="6.2399999999999997E-2"/>
    <n v="0.99839999999999995"/>
    <m/>
    <m/>
    <m/>
    <m/>
    <m/>
    <m/>
    <m/>
  </r>
  <r>
    <n v="158"/>
    <s v="OE1;PR_01;ACT_216"/>
    <x v="0"/>
    <s v="Fortalecer la Vigilancia."/>
    <x v="7"/>
    <n v="1"/>
    <s v="PEI"/>
    <x v="13"/>
    <s v="ACT_216"/>
    <s v="1.1 Identificar zona geográfica_x000a_"/>
    <x v="2"/>
    <n v="4.4642857142857152E-4"/>
    <x v="4"/>
    <n v="0"/>
    <n v="0"/>
    <n v="0"/>
    <s v="Por Ejecutar"/>
    <n v="6.25E-2"/>
    <n v="6.2399999999999997E-2"/>
    <n v="0.99839999999999995"/>
    <m/>
    <m/>
    <m/>
    <m/>
    <m/>
    <m/>
    <m/>
  </r>
  <r>
    <n v="158"/>
    <s v="OE1;PR_01;ACT_216"/>
    <x v="0"/>
    <s v="Fortalecer la Vigilancia."/>
    <x v="7"/>
    <n v="1"/>
    <s v="PEI"/>
    <x v="13"/>
    <s v="ACT_216"/>
    <s v="1.1 Identificar zona geográfica_x000a_"/>
    <x v="2"/>
    <n v="4.4642857142857152E-4"/>
    <x v="5"/>
    <n v="0"/>
    <n v="0"/>
    <n v="0"/>
    <s v="Por Ejecutar"/>
    <n v="6.25E-2"/>
    <n v="6.2399999999999997E-2"/>
    <n v="0.99839999999999995"/>
    <m/>
    <m/>
    <m/>
    <m/>
    <m/>
    <m/>
    <m/>
  </r>
  <r>
    <n v="158"/>
    <s v="OE1;PR_01;ACT_216"/>
    <x v="0"/>
    <s v="Fortalecer la Vigilancia."/>
    <x v="7"/>
    <n v="1"/>
    <s v="PEI"/>
    <x v="13"/>
    <s v="ACT_216"/>
    <s v="1.1 Identificar zona geográfica_x000a_"/>
    <x v="2"/>
    <n v="4.4642857142857152E-4"/>
    <x v="6"/>
    <n v="0"/>
    <n v="0"/>
    <n v="0"/>
    <s v="Por Ejecutar"/>
    <n v="6.25E-2"/>
    <n v="6.2399999999999997E-2"/>
    <n v="0.99839999999999995"/>
    <m/>
    <m/>
    <m/>
    <m/>
    <m/>
    <m/>
    <m/>
  </r>
  <r>
    <n v="158"/>
    <s v="OE1;PR_01;ACT_216"/>
    <x v="0"/>
    <s v="Fortalecer la Vigilancia."/>
    <x v="7"/>
    <n v="1"/>
    <s v="PEI"/>
    <x v="13"/>
    <s v="ACT_216"/>
    <s v="1.1 Identificar zona geográfica_x000a_"/>
    <x v="2"/>
    <n v="4.4642857142857152E-4"/>
    <x v="7"/>
    <n v="0"/>
    <n v="0"/>
    <n v="0"/>
    <s v="Por Ejecutar"/>
    <n v="6.25E-2"/>
    <n v="6.2399999999999997E-2"/>
    <n v="0.99839999999999995"/>
    <m/>
    <m/>
    <m/>
    <m/>
    <m/>
    <m/>
    <m/>
  </r>
  <r>
    <n v="158"/>
    <s v="OE1;PR_01;ACT_216"/>
    <x v="0"/>
    <s v="Fortalecer la Vigilancia."/>
    <x v="7"/>
    <n v="1"/>
    <s v="PEI"/>
    <x v="13"/>
    <s v="ACT_216"/>
    <s v="1.1 Identificar zona geográfica_x000a_"/>
    <x v="2"/>
    <n v="4.4642857142857152E-4"/>
    <x v="8"/>
    <n v="0"/>
    <n v="0"/>
    <n v="0"/>
    <s v="Por Ejecutar"/>
    <n v="6.25E-2"/>
    <n v="6.2399999999999997E-2"/>
    <n v="0.99839999999999995"/>
    <m/>
    <m/>
    <m/>
    <m/>
    <m/>
    <m/>
    <m/>
  </r>
  <r>
    <n v="158"/>
    <s v="OE1;PR_01;ACT_216"/>
    <x v="0"/>
    <s v="Fortalecer la Vigilancia."/>
    <x v="7"/>
    <n v="1"/>
    <s v="PEI"/>
    <x v="13"/>
    <s v="ACT_216"/>
    <s v="1.1 Identificar zona geográfica_x000a_"/>
    <x v="2"/>
    <n v="4.4642857142857152E-4"/>
    <x v="9"/>
    <n v="0"/>
    <n v="0"/>
    <n v="0"/>
    <s v="Por Ejecutar"/>
    <n v="6.25E-2"/>
    <n v="6.2399999999999997E-2"/>
    <n v="0.99839999999999995"/>
    <m/>
    <m/>
    <m/>
    <m/>
    <m/>
    <m/>
    <m/>
  </r>
  <r>
    <n v="158"/>
    <s v="OE1;PR_01;ACT_216"/>
    <x v="0"/>
    <s v="Fortalecer la Vigilancia."/>
    <x v="7"/>
    <n v="1"/>
    <s v="PEI"/>
    <x v="13"/>
    <s v="ACT_216"/>
    <s v="1.1 Identificar zona geográfica_x000a_"/>
    <x v="2"/>
    <n v="4.4642857142857152E-4"/>
    <x v="10"/>
    <n v="0"/>
    <n v="0"/>
    <n v="0"/>
    <s v="Por Ejecutar"/>
    <n v="6.25E-2"/>
    <n v="6.2399999999999997E-2"/>
    <n v="0.99839999999999995"/>
    <m/>
    <m/>
    <m/>
    <m/>
    <m/>
    <m/>
    <m/>
  </r>
  <r>
    <n v="158"/>
    <s v="OE1;PR_01;ACT_216"/>
    <x v="0"/>
    <s v="Fortalecer la Vigilancia."/>
    <x v="7"/>
    <n v="1"/>
    <s v="PEI"/>
    <x v="13"/>
    <s v="ACT_216"/>
    <s v="1.1 Identificar zona geográfica_x000a_"/>
    <x v="2"/>
    <n v="4.4642857142857152E-4"/>
    <x v="11"/>
    <n v="0"/>
    <n v="0"/>
    <n v="0"/>
    <s v="Por Ejecutar"/>
    <n v="6.25E-2"/>
    <n v="6.2399999999999997E-2"/>
    <n v="0.99839999999999995"/>
    <m/>
    <m/>
    <m/>
    <m/>
    <m/>
    <m/>
    <m/>
  </r>
  <r>
    <n v="159"/>
    <s v="OE1;PR_01;ACT_217"/>
    <x v="0"/>
    <s v="Fortalecer la Vigilancia."/>
    <x v="7"/>
    <n v="1"/>
    <s v="PEI"/>
    <x v="13"/>
    <s v="ACT_217"/>
    <s v="1.2 Establecer acciones"/>
    <x v="2"/>
    <n v="4.4642857142857152E-4"/>
    <x v="0"/>
    <n v="0"/>
    <n v="0"/>
    <n v="0"/>
    <s v="Por Ejecutar"/>
    <n v="0"/>
    <n v="0"/>
    <n v="0"/>
    <n v="6.25E-2"/>
    <n v="3.1199999999999999E-2"/>
    <n v="0.49919999999999998"/>
    <m/>
    <n v="0.50080000000000002"/>
    <s v="En Tramite"/>
    <n v="2.2285714285714289E-4"/>
  </r>
  <r>
    <n v="159"/>
    <s v="OE1;PR_01;ACT_217"/>
    <x v="0"/>
    <s v="Fortalecer la Vigilancia."/>
    <x v="7"/>
    <n v="1"/>
    <s v="PEI"/>
    <x v="13"/>
    <s v="ACT_217"/>
    <s v="1.2 Establecer acciones"/>
    <x v="2"/>
    <n v="4.4642857142857152E-4"/>
    <x v="1"/>
    <n v="0"/>
    <n v="0"/>
    <n v="0"/>
    <s v="Por Ejecutar"/>
    <n v="0"/>
    <n v="0"/>
    <n v="0"/>
    <m/>
    <m/>
    <m/>
    <m/>
    <m/>
    <m/>
    <m/>
  </r>
  <r>
    <n v="159"/>
    <s v="OE1;PR_01;ACT_217"/>
    <x v="0"/>
    <s v="Fortalecer la Vigilancia."/>
    <x v="7"/>
    <n v="1"/>
    <s v="PEI"/>
    <x v="13"/>
    <s v="ACT_217"/>
    <s v="1.2 Establecer acciones"/>
    <x v="2"/>
    <n v="4.4642857142857152E-4"/>
    <x v="2"/>
    <n v="0"/>
    <n v="0"/>
    <n v="0"/>
    <s v="Por Ejecutar"/>
    <n v="0"/>
    <n v="0"/>
    <n v="0"/>
    <m/>
    <m/>
    <m/>
    <m/>
    <m/>
    <m/>
    <m/>
  </r>
  <r>
    <n v="159"/>
    <s v="OE1;PR_01;ACT_217"/>
    <x v="0"/>
    <s v="Fortalecer la Vigilancia."/>
    <x v="7"/>
    <n v="1"/>
    <s v="PEI"/>
    <x v="13"/>
    <s v="ACT_217"/>
    <s v="1.2 Establecer acciones"/>
    <x v="2"/>
    <n v="4.4642857142857152E-4"/>
    <x v="3"/>
    <n v="1.04E-2"/>
    <n v="1.04E-2"/>
    <n v="1"/>
    <s v="Culminada"/>
    <n v="1.04E-2"/>
    <n v="1.04E-2"/>
    <n v="1"/>
    <m/>
    <m/>
    <m/>
    <m/>
    <m/>
    <m/>
    <m/>
  </r>
  <r>
    <n v="159"/>
    <s v="OE1;PR_01;ACT_217"/>
    <x v="0"/>
    <s v="Fortalecer la Vigilancia."/>
    <x v="7"/>
    <n v="1"/>
    <s v="PEI"/>
    <x v="13"/>
    <s v="ACT_217"/>
    <s v="1.2 Establecer acciones"/>
    <x v="2"/>
    <n v="4.4642857142857152E-4"/>
    <x v="4"/>
    <n v="1.04E-2"/>
    <n v="1.04E-2"/>
    <n v="1"/>
    <s v="Culminada"/>
    <n v="2.0799999999999999E-2"/>
    <n v="2.0799999999999999E-2"/>
    <n v="1"/>
    <m/>
    <m/>
    <m/>
    <m/>
    <m/>
    <m/>
    <m/>
  </r>
  <r>
    <n v="159"/>
    <s v="OE1;PR_01;ACT_217"/>
    <x v="0"/>
    <s v="Fortalecer la Vigilancia."/>
    <x v="7"/>
    <n v="1"/>
    <s v="PEI"/>
    <x v="13"/>
    <s v="ACT_217"/>
    <s v="1.2 Establecer acciones"/>
    <x v="2"/>
    <n v="4.4642857142857152E-4"/>
    <x v="5"/>
    <n v="1.04E-2"/>
    <n v="1.04E-2"/>
    <n v="1"/>
    <s v="Culminada"/>
    <n v="3.1199999999999999E-2"/>
    <n v="3.1199999999999999E-2"/>
    <n v="1"/>
    <m/>
    <m/>
    <m/>
    <m/>
    <m/>
    <m/>
    <m/>
  </r>
  <r>
    <n v="159"/>
    <s v="OE1;PR_01;ACT_217"/>
    <x v="0"/>
    <s v="Fortalecer la Vigilancia."/>
    <x v="7"/>
    <n v="1"/>
    <s v="PEI"/>
    <x v="13"/>
    <s v="ACT_217"/>
    <s v="1.2 Establecer acciones"/>
    <x v="2"/>
    <n v="4.4642857142857152E-4"/>
    <x v="6"/>
    <n v="1.04E-2"/>
    <n v="0"/>
    <n v="0"/>
    <s v="Por Ejecutar"/>
    <n v="4.1599999999999998E-2"/>
    <n v="3.1199999999999999E-2"/>
    <n v="0.75"/>
    <m/>
    <m/>
    <m/>
    <m/>
    <m/>
    <m/>
    <m/>
  </r>
  <r>
    <n v="159"/>
    <s v="OE1;PR_01;ACT_217"/>
    <x v="0"/>
    <s v="Fortalecer la Vigilancia."/>
    <x v="7"/>
    <n v="1"/>
    <s v="PEI"/>
    <x v="13"/>
    <s v="ACT_217"/>
    <s v="1.2 Establecer acciones"/>
    <x v="2"/>
    <n v="4.4642857142857152E-4"/>
    <x v="7"/>
    <n v="1.04E-2"/>
    <n v="0"/>
    <n v="0"/>
    <s v="Por Ejecutar"/>
    <n v="5.1999999999999998E-2"/>
    <n v="3.1199999999999999E-2"/>
    <n v="0.6"/>
    <m/>
    <m/>
    <m/>
    <m/>
    <m/>
    <m/>
    <m/>
  </r>
  <r>
    <n v="159"/>
    <s v="OE1;PR_01;ACT_217"/>
    <x v="0"/>
    <s v="Fortalecer la Vigilancia."/>
    <x v="7"/>
    <n v="1"/>
    <s v="PEI"/>
    <x v="13"/>
    <s v="ACT_217"/>
    <s v="1.2 Establecer acciones"/>
    <x v="2"/>
    <n v="4.4642857142857152E-4"/>
    <x v="8"/>
    <n v="1.0500000000000001E-2"/>
    <n v="0"/>
    <n v="0"/>
    <s v="Por Ejecutar"/>
    <n v="6.25E-2"/>
    <n v="3.1199999999999999E-2"/>
    <n v="0.49919999999999998"/>
    <m/>
    <m/>
    <m/>
    <m/>
    <m/>
    <m/>
    <m/>
  </r>
  <r>
    <n v="159"/>
    <s v="OE1;PR_01;ACT_217"/>
    <x v="0"/>
    <s v="Fortalecer la Vigilancia."/>
    <x v="7"/>
    <n v="1"/>
    <s v="PEI"/>
    <x v="13"/>
    <s v="ACT_217"/>
    <s v="1.2 Establecer acciones"/>
    <x v="2"/>
    <n v="4.4642857142857152E-4"/>
    <x v="9"/>
    <n v="0"/>
    <n v="0"/>
    <n v="0"/>
    <s v="Por Ejecutar"/>
    <n v="6.25E-2"/>
    <n v="3.1199999999999999E-2"/>
    <n v="0.49919999999999998"/>
    <m/>
    <m/>
    <m/>
    <m/>
    <m/>
    <m/>
    <m/>
  </r>
  <r>
    <n v="159"/>
    <s v="OE1;PR_01;ACT_217"/>
    <x v="0"/>
    <s v="Fortalecer la Vigilancia."/>
    <x v="7"/>
    <n v="1"/>
    <s v="PEI"/>
    <x v="13"/>
    <s v="ACT_217"/>
    <s v="1.2 Establecer acciones"/>
    <x v="2"/>
    <n v="4.4642857142857152E-4"/>
    <x v="10"/>
    <n v="0"/>
    <n v="0"/>
    <n v="0"/>
    <s v="Por Ejecutar"/>
    <n v="6.25E-2"/>
    <n v="3.1199999999999999E-2"/>
    <n v="0.49919999999999998"/>
    <m/>
    <m/>
    <m/>
    <m/>
    <m/>
    <m/>
    <m/>
  </r>
  <r>
    <n v="159"/>
    <s v="OE1;PR_01;ACT_217"/>
    <x v="0"/>
    <s v="Fortalecer la Vigilancia."/>
    <x v="7"/>
    <n v="1"/>
    <s v="PEI"/>
    <x v="13"/>
    <s v="ACT_217"/>
    <s v="1.2 Establecer acciones"/>
    <x v="2"/>
    <n v="4.4642857142857152E-4"/>
    <x v="11"/>
    <n v="0"/>
    <n v="0"/>
    <n v="0"/>
    <s v="Por Ejecutar"/>
    <n v="6.25E-2"/>
    <n v="3.1199999999999999E-2"/>
    <n v="0.49919999999999998"/>
    <m/>
    <m/>
    <m/>
    <m/>
    <m/>
    <m/>
    <m/>
  </r>
  <r>
    <n v="160"/>
    <s v="OE1;PR_01;ACT_218"/>
    <x v="0"/>
    <s v="Fortalecer la Vigilancia."/>
    <x v="7"/>
    <n v="1"/>
    <s v="PEI"/>
    <x v="13"/>
    <s v="ACT_218"/>
    <s v="1.3 Efectuar seguimiento"/>
    <x v="2"/>
    <n v="4.4642857142857152E-4"/>
    <x v="0"/>
    <n v="0"/>
    <n v="0"/>
    <n v="0"/>
    <s v="Por Ejecutar"/>
    <n v="0"/>
    <n v="0"/>
    <n v="0"/>
    <n v="6.25E-2"/>
    <n v="0"/>
    <n v="0"/>
    <m/>
    <n v="1"/>
    <s v="Por Ejecutar"/>
    <n v="0"/>
  </r>
  <r>
    <n v="160"/>
    <s v="OE1;PR_01;ACT_218"/>
    <x v="0"/>
    <s v="Fortalecer la Vigilancia."/>
    <x v="7"/>
    <n v="1"/>
    <s v="PEI"/>
    <x v="13"/>
    <s v="ACT_218"/>
    <s v="1.3 Efectuar seguimiento"/>
    <x v="2"/>
    <n v="4.4642857142857152E-4"/>
    <x v="1"/>
    <n v="0"/>
    <n v="0"/>
    <n v="0"/>
    <s v="Por Ejecutar"/>
    <n v="0"/>
    <n v="0"/>
    <n v="0"/>
    <m/>
    <m/>
    <m/>
    <m/>
    <m/>
    <m/>
    <m/>
  </r>
  <r>
    <n v="160"/>
    <s v="OE1;PR_01;ACT_218"/>
    <x v="0"/>
    <s v="Fortalecer la Vigilancia."/>
    <x v="7"/>
    <n v="1"/>
    <s v="PEI"/>
    <x v="13"/>
    <s v="ACT_218"/>
    <s v="1.3 Efectuar seguimiento"/>
    <x v="2"/>
    <n v="4.4642857142857152E-4"/>
    <x v="2"/>
    <n v="0"/>
    <n v="0"/>
    <n v="0"/>
    <s v="Por Ejecutar"/>
    <n v="0"/>
    <n v="0"/>
    <n v="0"/>
    <m/>
    <m/>
    <m/>
    <m/>
    <m/>
    <m/>
    <m/>
  </r>
  <r>
    <n v="160"/>
    <s v="OE1;PR_01;ACT_218"/>
    <x v="0"/>
    <s v="Fortalecer la Vigilancia."/>
    <x v="7"/>
    <n v="1"/>
    <s v="PEI"/>
    <x v="13"/>
    <s v="ACT_218"/>
    <s v="1.3 Efectuar seguimiento"/>
    <x v="2"/>
    <n v="4.4642857142857152E-4"/>
    <x v="3"/>
    <n v="0"/>
    <n v="0"/>
    <n v="0"/>
    <s v="Por Ejecutar"/>
    <n v="0"/>
    <n v="0"/>
    <n v="0"/>
    <m/>
    <m/>
    <m/>
    <m/>
    <m/>
    <m/>
    <m/>
  </r>
  <r>
    <n v="160"/>
    <s v="OE1;PR_01;ACT_218"/>
    <x v="0"/>
    <s v="Fortalecer la Vigilancia."/>
    <x v="7"/>
    <n v="1"/>
    <s v="PEI"/>
    <x v="13"/>
    <s v="ACT_218"/>
    <s v="1.3 Efectuar seguimiento"/>
    <x v="2"/>
    <n v="4.4642857142857152E-4"/>
    <x v="4"/>
    <n v="0"/>
    <n v="0"/>
    <n v="0"/>
    <s v="Por Ejecutar"/>
    <n v="0"/>
    <n v="0"/>
    <n v="0"/>
    <m/>
    <m/>
    <m/>
    <m/>
    <m/>
    <m/>
    <m/>
  </r>
  <r>
    <n v="160"/>
    <s v="OE1;PR_01;ACT_218"/>
    <x v="0"/>
    <s v="Fortalecer la Vigilancia."/>
    <x v="7"/>
    <n v="1"/>
    <s v="PEI"/>
    <x v="13"/>
    <s v="ACT_218"/>
    <s v="1.3 Efectuar seguimiento"/>
    <x v="2"/>
    <n v="4.4642857142857152E-4"/>
    <x v="5"/>
    <n v="0"/>
    <n v="0"/>
    <n v="0"/>
    <s v="Por Ejecutar"/>
    <n v="0"/>
    <n v="0"/>
    <n v="0"/>
    <m/>
    <m/>
    <m/>
    <m/>
    <m/>
    <m/>
    <m/>
  </r>
  <r>
    <n v="160"/>
    <s v="OE1;PR_01;ACT_218"/>
    <x v="0"/>
    <s v="Fortalecer la Vigilancia."/>
    <x v="7"/>
    <n v="1"/>
    <s v="PEI"/>
    <x v="13"/>
    <s v="ACT_218"/>
    <s v="1.3 Efectuar seguimiento"/>
    <x v="2"/>
    <n v="4.4642857142857152E-4"/>
    <x v="6"/>
    <n v="2.0833333333333332E-2"/>
    <n v="0"/>
    <n v="0"/>
    <s v="Por Ejecutar"/>
    <n v="2.0833333333333332E-2"/>
    <n v="0"/>
    <n v="0"/>
    <m/>
    <m/>
    <m/>
    <m/>
    <m/>
    <m/>
    <m/>
  </r>
  <r>
    <n v="160"/>
    <s v="OE1;PR_01;ACT_218"/>
    <x v="0"/>
    <s v="Fortalecer la Vigilancia."/>
    <x v="7"/>
    <n v="1"/>
    <s v="PEI"/>
    <x v="13"/>
    <s v="ACT_218"/>
    <s v="1.3 Efectuar seguimiento"/>
    <x v="2"/>
    <n v="4.4642857142857152E-4"/>
    <x v="7"/>
    <n v="2.0833333333333332E-2"/>
    <n v="0"/>
    <n v="0"/>
    <s v="Por Ejecutar"/>
    <n v="4.1666666666666664E-2"/>
    <n v="0"/>
    <n v="0"/>
    <m/>
    <m/>
    <m/>
    <m/>
    <m/>
    <m/>
    <m/>
  </r>
  <r>
    <n v="160"/>
    <s v="OE1;PR_01;ACT_218"/>
    <x v="0"/>
    <s v="Fortalecer la Vigilancia."/>
    <x v="7"/>
    <n v="1"/>
    <s v="PEI"/>
    <x v="13"/>
    <s v="ACT_218"/>
    <s v="1.3 Efectuar seguimiento"/>
    <x v="2"/>
    <n v="4.4642857142857152E-4"/>
    <x v="8"/>
    <n v="2.0833333333333332E-2"/>
    <n v="0"/>
    <n v="0"/>
    <s v="Por Ejecutar"/>
    <n v="6.25E-2"/>
    <n v="0"/>
    <n v="0"/>
    <m/>
    <m/>
    <m/>
    <m/>
    <m/>
    <m/>
    <m/>
  </r>
  <r>
    <n v="160"/>
    <s v="OE1;PR_01;ACT_218"/>
    <x v="0"/>
    <s v="Fortalecer la Vigilancia."/>
    <x v="7"/>
    <n v="1"/>
    <s v="PEI"/>
    <x v="13"/>
    <s v="ACT_218"/>
    <s v="1.3 Efectuar seguimiento"/>
    <x v="2"/>
    <n v="4.4642857142857152E-4"/>
    <x v="9"/>
    <n v="0"/>
    <n v="0"/>
    <n v="0"/>
    <s v="Por Ejecutar"/>
    <n v="6.25E-2"/>
    <n v="0"/>
    <n v="0"/>
    <m/>
    <m/>
    <m/>
    <m/>
    <m/>
    <m/>
    <m/>
  </r>
  <r>
    <n v="160"/>
    <s v="OE1;PR_01;ACT_218"/>
    <x v="0"/>
    <s v="Fortalecer la Vigilancia."/>
    <x v="7"/>
    <n v="1"/>
    <s v="PEI"/>
    <x v="13"/>
    <s v="ACT_218"/>
    <s v="1.3 Efectuar seguimiento"/>
    <x v="2"/>
    <n v="4.4642857142857152E-4"/>
    <x v="10"/>
    <n v="0"/>
    <n v="0"/>
    <n v="0"/>
    <s v="Por Ejecutar"/>
    <n v="6.25E-2"/>
    <n v="0"/>
    <n v="0"/>
    <m/>
    <m/>
    <m/>
    <m/>
    <m/>
    <m/>
    <m/>
  </r>
  <r>
    <n v="160"/>
    <s v="OE1;PR_01;ACT_218"/>
    <x v="0"/>
    <s v="Fortalecer la Vigilancia."/>
    <x v="7"/>
    <n v="1"/>
    <s v="PEI"/>
    <x v="13"/>
    <s v="ACT_218"/>
    <s v="1.3 Efectuar seguimiento"/>
    <x v="2"/>
    <n v="4.4642857142857152E-4"/>
    <x v="11"/>
    <n v="0"/>
    <n v="0"/>
    <n v="0"/>
    <s v="Por Ejecutar"/>
    <n v="6.25E-2"/>
    <n v="0"/>
    <n v="0"/>
    <m/>
    <m/>
    <m/>
    <m/>
    <m/>
    <m/>
    <m/>
  </r>
  <r>
    <n v="161"/>
    <s v="OE1;PR_01;ACT_219"/>
    <x v="0"/>
    <s v="Fortalecer la Vigilancia."/>
    <x v="7"/>
    <n v="1"/>
    <s v="PEI"/>
    <x v="13"/>
    <s v="ACT_219"/>
    <s v="1.4  Desarrollar campañas"/>
    <x v="2"/>
    <n v="4.4642857142857152E-4"/>
    <x v="0"/>
    <n v="0"/>
    <n v="0"/>
    <n v="0"/>
    <s v="Por Ejecutar"/>
    <n v="0"/>
    <n v="0"/>
    <n v="0"/>
    <n v="6.25E-2"/>
    <n v="0"/>
    <n v="0"/>
    <m/>
    <n v="1"/>
    <s v="Por Ejecutar"/>
    <n v="0"/>
  </r>
  <r>
    <n v="161"/>
    <s v="OE1;PR_01;ACT_219"/>
    <x v="0"/>
    <s v="Fortalecer la Vigilancia."/>
    <x v="7"/>
    <n v="1"/>
    <s v="PEI"/>
    <x v="13"/>
    <s v="ACT_219"/>
    <s v="1.4  Desarrollar campañas"/>
    <x v="2"/>
    <n v="4.4642857142857152E-4"/>
    <x v="1"/>
    <n v="0"/>
    <n v="0"/>
    <n v="0"/>
    <s v="Por Ejecutar"/>
    <n v="0"/>
    <n v="0"/>
    <n v="0"/>
    <m/>
    <m/>
    <m/>
    <m/>
    <m/>
    <m/>
    <m/>
  </r>
  <r>
    <n v="161"/>
    <s v="OE1;PR_01;ACT_219"/>
    <x v="0"/>
    <s v="Fortalecer la Vigilancia."/>
    <x v="7"/>
    <n v="1"/>
    <s v="PEI"/>
    <x v="13"/>
    <s v="ACT_219"/>
    <s v="1.4  Desarrollar campañas"/>
    <x v="2"/>
    <n v="4.4642857142857152E-4"/>
    <x v="2"/>
    <n v="0"/>
    <n v="0"/>
    <n v="0"/>
    <s v="Por Ejecutar"/>
    <n v="0"/>
    <n v="0"/>
    <n v="0"/>
    <m/>
    <m/>
    <m/>
    <m/>
    <m/>
    <m/>
    <m/>
  </r>
  <r>
    <n v="161"/>
    <s v="OE1;PR_01;ACT_219"/>
    <x v="0"/>
    <s v="Fortalecer la Vigilancia."/>
    <x v="7"/>
    <n v="1"/>
    <s v="PEI"/>
    <x v="13"/>
    <s v="ACT_219"/>
    <s v="1.4  Desarrollar campañas"/>
    <x v="2"/>
    <n v="4.4642857142857152E-4"/>
    <x v="3"/>
    <n v="0"/>
    <n v="0"/>
    <n v="0"/>
    <s v="Por Ejecutar"/>
    <n v="0"/>
    <n v="0"/>
    <n v="0"/>
    <m/>
    <m/>
    <m/>
    <m/>
    <m/>
    <m/>
    <m/>
  </r>
  <r>
    <n v="161"/>
    <s v="OE1;PR_01;ACT_219"/>
    <x v="0"/>
    <s v="Fortalecer la Vigilancia."/>
    <x v="7"/>
    <n v="1"/>
    <s v="PEI"/>
    <x v="13"/>
    <s v="ACT_219"/>
    <s v="1.4  Desarrollar campañas"/>
    <x v="2"/>
    <n v="4.4642857142857152E-4"/>
    <x v="4"/>
    <n v="0"/>
    <n v="0"/>
    <n v="0"/>
    <s v="Por Ejecutar"/>
    <n v="0"/>
    <n v="0"/>
    <n v="0"/>
    <m/>
    <m/>
    <m/>
    <m/>
    <m/>
    <m/>
    <m/>
  </r>
  <r>
    <n v="161"/>
    <s v="OE1;PR_01;ACT_219"/>
    <x v="0"/>
    <s v="Fortalecer la Vigilancia."/>
    <x v="7"/>
    <n v="1"/>
    <s v="PEI"/>
    <x v="13"/>
    <s v="ACT_219"/>
    <s v="1.4  Desarrollar campañas"/>
    <x v="2"/>
    <n v="4.4642857142857152E-4"/>
    <x v="5"/>
    <n v="0"/>
    <n v="0"/>
    <n v="0"/>
    <s v="Por Ejecutar"/>
    <n v="0"/>
    <n v="0"/>
    <n v="0"/>
    <m/>
    <m/>
    <m/>
    <m/>
    <m/>
    <m/>
    <m/>
  </r>
  <r>
    <n v="161"/>
    <s v="OE1;PR_01;ACT_219"/>
    <x v="0"/>
    <s v="Fortalecer la Vigilancia."/>
    <x v="7"/>
    <n v="1"/>
    <s v="PEI"/>
    <x v="13"/>
    <s v="ACT_219"/>
    <s v="1.4  Desarrollar campañas"/>
    <x v="2"/>
    <n v="4.4642857142857152E-4"/>
    <x v="6"/>
    <n v="0"/>
    <n v="0"/>
    <n v="0"/>
    <s v="Por Ejecutar"/>
    <n v="0"/>
    <n v="0"/>
    <n v="0"/>
    <m/>
    <m/>
    <m/>
    <m/>
    <m/>
    <m/>
    <m/>
  </r>
  <r>
    <n v="161"/>
    <s v="OE1;PR_01;ACT_219"/>
    <x v="0"/>
    <s v="Fortalecer la Vigilancia."/>
    <x v="7"/>
    <n v="1"/>
    <s v="PEI"/>
    <x v="13"/>
    <s v="ACT_219"/>
    <s v="1.4  Desarrollar campañas"/>
    <x v="2"/>
    <n v="4.4642857142857152E-4"/>
    <x v="7"/>
    <n v="0"/>
    <n v="0"/>
    <n v="0"/>
    <s v="Por Ejecutar"/>
    <n v="0"/>
    <n v="0"/>
    <n v="0"/>
    <m/>
    <m/>
    <m/>
    <m/>
    <m/>
    <m/>
    <m/>
  </r>
  <r>
    <n v="161"/>
    <s v="OE1;PR_01;ACT_219"/>
    <x v="0"/>
    <s v="Fortalecer la Vigilancia."/>
    <x v="7"/>
    <n v="1"/>
    <s v="PEI"/>
    <x v="13"/>
    <s v="ACT_219"/>
    <s v="1.4  Desarrollar campañas"/>
    <x v="2"/>
    <n v="4.4642857142857152E-4"/>
    <x v="8"/>
    <n v="0"/>
    <n v="0"/>
    <n v="0"/>
    <s v="Por Ejecutar"/>
    <n v="0"/>
    <n v="0"/>
    <n v="0"/>
    <m/>
    <m/>
    <m/>
    <m/>
    <m/>
    <m/>
    <m/>
  </r>
  <r>
    <n v="161"/>
    <s v="OE1;PR_01;ACT_219"/>
    <x v="0"/>
    <s v="Fortalecer la Vigilancia."/>
    <x v="7"/>
    <n v="1"/>
    <s v="PEI"/>
    <x v="13"/>
    <s v="ACT_219"/>
    <s v="1.4  Desarrollar campañas"/>
    <x v="2"/>
    <n v="4.4642857142857152E-4"/>
    <x v="9"/>
    <n v="3.1199999999999999E-2"/>
    <n v="0"/>
    <n v="0"/>
    <s v="Por Ejecutar"/>
    <n v="3.1199999999999999E-2"/>
    <n v="0"/>
    <n v="0"/>
    <m/>
    <m/>
    <m/>
    <m/>
    <m/>
    <m/>
    <m/>
  </r>
  <r>
    <n v="161"/>
    <s v="OE1;PR_01;ACT_219"/>
    <x v="0"/>
    <s v="Fortalecer la Vigilancia."/>
    <x v="7"/>
    <n v="1"/>
    <s v="PEI"/>
    <x v="13"/>
    <s v="ACT_219"/>
    <s v="1.4  Desarrollar campañas"/>
    <x v="2"/>
    <n v="4.4642857142857152E-4"/>
    <x v="10"/>
    <n v="3.1300000000000001E-2"/>
    <n v="0"/>
    <n v="0"/>
    <s v="Por Ejecutar"/>
    <n v="6.25E-2"/>
    <n v="0"/>
    <n v="0"/>
    <m/>
    <m/>
    <m/>
    <m/>
    <m/>
    <m/>
    <m/>
  </r>
  <r>
    <n v="161"/>
    <s v="OE1;PR_01;ACT_219"/>
    <x v="0"/>
    <s v="Fortalecer la Vigilancia."/>
    <x v="7"/>
    <n v="1"/>
    <s v="PEI"/>
    <x v="13"/>
    <s v="ACT_219"/>
    <s v="1.4  Desarrollar campañas"/>
    <x v="2"/>
    <n v="4.4642857142857152E-4"/>
    <x v="11"/>
    <n v="0"/>
    <n v="0"/>
    <n v="0"/>
    <s v="Por Ejecutar"/>
    <n v="6.25E-2"/>
    <n v="0"/>
    <n v="0"/>
    <m/>
    <m/>
    <m/>
    <m/>
    <m/>
    <m/>
    <m/>
  </r>
  <r>
    <n v="162"/>
    <s v="OE1;PR_10;ACT_220"/>
    <x v="0"/>
    <s v="Fortalecer la Vigilancia."/>
    <x v="0"/>
    <n v="2"/>
    <s v="PAI"/>
    <x v="0"/>
    <s v="ACT_220"/>
    <s v="PGS visitas de inspección"/>
    <x v="2"/>
    <n v="4.4642857142857152E-4"/>
    <x v="0"/>
    <n v="0"/>
    <n v="0"/>
    <n v="0"/>
    <s v="Por Ejecutar"/>
    <n v="0"/>
    <n v="0"/>
    <n v="0"/>
    <n v="200"/>
    <n v="86"/>
    <n v="0.43"/>
    <m/>
    <n v="0.57000000000000006"/>
    <s v="En Tramite"/>
    <n v="1.9196428571428576E-4"/>
  </r>
  <r>
    <n v="162"/>
    <s v="OE1;PR_10;ACT_220"/>
    <x v="0"/>
    <s v="Fortalecer la Vigilancia."/>
    <x v="0"/>
    <n v="2"/>
    <s v="PAI"/>
    <x v="0"/>
    <s v="ACT_220"/>
    <s v="PGS visitas de inspección"/>
    <x v="2"/>
    <n v="4.4642857142857152E-4"/>
    <x v="1"/>
    <n v="20"/>
    <n v="20"/>
    <n v="1"/>
    <s v="Culminada"/>
    <n v="20"/>
    <n v="20"/>
    <n v="1"/>
    <m/>
    <m/>
    <m/>
    <m/>
    <m/>
    <m/>
    <m/>
  </r>
  <r>
    <n v="162"/>
    <s v="OE1;PR_10;ACT_220"/>
    <x v="0"/>
    <s v="Fortalecer la Vigilancia."/>
    <x v="0"/>
    <n v="2"/>
    <s v="PAI"/>
    <x v="0"/>
    <s v="ACT_220"/>
    <s v="PGS visitas de inspección"/>
    <x v="2"/>
    <n v="4.4642857142857152E-4"/>
    <x v="2"/>
    <n v="20"/>
    <n v="20"/>
    <n v="1"/>
    <s v="Culminada"/>
    <n v="40"/>
    <n v="40"/>
    <n v="1"/>
    <m/>
    <m/>
    <m/>
    <m/>
    <m/>
    <m/>
    <m/>
  </r>
  <r>
    <n v="162"/>
    <s v="OE1;PR_10;ACT_220"/>
    <x v="0"/>
    <s v="Fortalecer la Vigilancia."/>
    <x v="0"/>
    <n v="2"/>
    <s v="PAI"/>
    <x v="0"/>
    <s v="ACT_220"/>
    <s v="PGS visitas de inspección"/>
    <x v="2"/>
    <n v="4.4642857142857152E-4"/>
    <x v="3"/>
    <n v="15"/>
    <n v="10"/>
    <n v="0.66666666666666663"/>
    <s v="En Seguimiento"/>
    <n v="55"/>
    <n v="50"/>
    <n v="0.90909090909090906"/>
    <m/>
    <m/>
    <m/>
    <m/>
    <m/>
    <m/>
    <m/>
  </r>
  <r>
    <n v="162"/>
    <s v="OE1;PR_10;ACT_220"/>
    <x v="0"/>
    <s v="Fortalecer la Vigilancia."/>
    <x v="0"/>
    <n v="2"/>
    <s v="PAI"/>
    <x v="0"/>
    <s v="ACT_220"/>
    <s v="PGS visitas de inspección"/>
    <x v="2"/>
    <n v="4.4642857142857152E-4"/>
    <x v="4"/>
    <n v="20"/>
    <n v="20"/>
    <n v="1"/>
    <s v="Culminada"/>
    <n v="75"/>
    <n v="70"/>
    <n v="0.93333333333333335"/>
    <m/>
    <m/>
    <m/>
    <m/>
    <m/>
    <m/>
    <m/>
  </r>
  <r>
    <n v="162"/>
    <s v="OE1;PR_10;ACT_220"/>
    <x v="0"/>
    <s v="Fortalecer la Vigilancia."/>
    <x v="0"/>
    <n v="2"/>
    <s v="PAI"/>
    <x v="0"/>
    <s v="ACT_220"/>
    <s v="PGS visitas de inspección"/>
    <x v="2"/>
    <n v="4.4642857142857152E-4"/>
    <x v="5"/>
    <n v="25"/>
    <n v="16"/>
    <n v="0.64"/>
    <s v="En Tramite"/>
    <n v="100"/>
    <n v="86"/>
    <n v="0.86"/>
    <m/>
    <m/>
    <m/>
    <m/>
    <m/>
    <m/>
    <m/>
  </r>
  <r>
    <n v="162"/>
    <s v="OE1;PR_10;ACT_220"/>
    <x v="0"/>
    <s v="Fortalecer la Vigilancia."/>
    <x v="0"/>
    <n v="2"/>
    <s v="PAI"/>
    <x v="0"/>
    <s v="ACT_220"/>
    <s v="PGS visitas de inspección"/>
    <x v="2"/>
    <n v="4.4642857142857152E-4"/>
    <x v="6"/>
    <n v="20"/>
    <n v="0"/>
    <n v="0"/>
    <s v="Por Ejecutar"/>
    <n v="120"/>
    <n v="86"/>
    <n v="0.71666666666666667"/>
    <m/>
    <m/>
    <m/>
    <m/>
    <m/>
    <m/>
    <m/>
  </r>
  <r>
    <n v="162"/>
    <s v="OE1;PR_10;ACT_220"/>
    <x v="0"/>
    <s v="Fortalecer la Vigilancia."/>
    <x v="0"/>
    <n v="2"/>
    <s v="PAI"/>
    <x v="0"/>
    <s v="ACT_220"/>
    <s v="PGS visitas de inspección"/>
    <x v="2"/>
    <n v="4.4642857142857152E-4"/>
    <x v="7"/>
    <n v="20"/>
    <n v="0"/>
    <n v="0"/>
    <s v="Por Ejecutar"/>
    <n v="140"/>
    <n v="86"/>
    <n v="0.61428571428571432"/>
    <m/>
    <m/>
    <m/>
    <m/>
    <m/>
    <m/>
    <m/>
  </r>
  <r>
    <n v="162"/>
    <s v="OE1;PR_10;ACT_220"/>
    <x v="0"/>
    <s v="Fortalecer la Vigilancia."/>
    <x v="0"/>
    <n v="2"/>
    <s v="PAI"/>
    <x v="0"/>
    <s v="ACT_220"/>
    <s v="PGS visitas de inspección"/>
    <x v="2"/>
    <n v="4.4642857142857152E-4"/>
    <x v="8"/>
    <n v="20"/>
    <n v="0"/>
    <n v="0"/>
    <s v="Por Ejecutar"/>
    <n v="160"/>
    <n v="86"/>
    <n v="0.53749999999999998"/>
    <m/>
    <m/>
    <m/>
    <m/>
    <m/>
    <m/>
    <m/>
  </r>
  <r>
    <n v="162"/>
    <s v="OE1;PR_10;ACT_220"/>
    <x v="0"/>
    <s v="Fortalecer la Vigilancia."/>
    <x v="0"/>
    <n v="2"/>
    <s v="PAI"/>
    <x v="0"/>
    <s v="ACT_220"/>
    <s v="PGS visitas de inspección"/>
    <x v="2"/>
    <n v="4.4642857142857152E-4"/>
    <x v="9"/>
    <n v="15"/>
    <n v="0"/>
    <n v="0"/>
    <s v="Por Ejecutar"/>
    <n v="175"/>
    <n v="86"/>
    <n v="0.49142857142857144"/>
    <m/>
    <m/>
    <m/>
    <m/>
    <m/>
    <m/>
    <m/>
  </r>
  <r>
    <n v="162"/>
    <s v="OE1;PR_10;ACT_220"/>
    <x v="0"/>
    <s v="Fortalecer la Vigilancia."/>
    <x v="0"/>
    <n v="2"/>
    <s v="PAI"/>
    <x v="0"/>
    <s v="ACT_220"/>
    <s v="PGS visitas de inspección"/>
    <x v="2"/>
    <n v="4.4642857142857152E-4"/>
    <x v="10"/>
    <n v="15"/>
    <n v="0"/>
    <n v="0"/>
    <s v="Por Ejecutar"/>
    <n v="190"/>
    <n v="86"/>
    <n v="0.45263157894736844"/>
    <m/>
    <m/>
    <m/>
    <m/>
    <m/>
    <m/>
    <m/>
  </r>
  <r>
    <n v="162"/>
    <s v="OE1;PR_10;ACT_220"/>
    <x v="0"/>
    <s v="Fortalecer la Vigilancia."/>
    <x v="0"/>
    <n v="2"/>
    <s v="PAI"/>
    <x v="0"/>
    <s v="ACT_220"/>
    <s v="PGS visitas de inspección"/>
    <x v="2"/>
    <n v="4.4642857142857152E-4"/>
    <x v="11"/>
    <n v="10"/>
    <n v="0"/>
    <n v="0"/>
    <s v="Por Ejecutar"/>
    <n v="200"/>
    <n v="86"/>
    <n v="0.43"/>
    <m/>
    <m/>
    <m/>
    <m/>
    <m/>
    <m/>
    <m/>
  </r>
  <r>
    <n v="163"/>
    <s v="OE1;PR_10;ACT_239"/>
    <x v="0"/>
    <s v="Fortalecer la Vigilancia."/>
    <x v="0"/>
    <n v="2"/>
    <s v="PAI"/>
    <x v="0"/>
    <s v="ACT_239"/>
    <s v="Efectuar Intervenciones por corredor temporada alta"/>
    <x v="0"/>
    <n v="4.4642857142857152E-4"/>
    <x v="0"/>
    <n v="0"/>
    <n v="0"/>
    <n v="0"/>
    <s v="Por Ejecutar"/>
    <n v="0"/>
    <n v="0"/>
    <n v="0"/>
    <n v="7"/>
    <n v="4"/>
    <n v="0.5714285714285714"/>
    <m/>
    <n v="0.4285714285714286"/>
    <s v="En Tramite"/>
    <n v="2.5510204081632655E-4"/>
  </r>
  <r>
    <n v="163"/>
    <s v="OE1;PR_10;ACT_239"/>
    <x v="0"/>
    <s v="Fortalecer la Vigilancia."/>
    <x v="0"/>
    <n v="2"/>
    <s v="PAI"/>
    <x v="0"/>
    <s v="ACT_239"/>
    <s v="Efectuar Intervenciones por corredor temporada alta"/>
    <x v="0"/>
    <n v="4.4642857142857152E-4"/>
    <x v="1"/>
    <n v="0"/>
    <n v="0"/>
    <n v="0"/>
    <s v="Por Ejecutar"/>
    <n v="0"/>
    <n v="0"/>
    <n v="0"/>
    <m/>
    <m/>
    <m/>
    <m/>
    <m/>
    <m/>
    <m/>
  </r>
  <r>
    <n v="163"/>
    <s v="OE1;PR_10;ACT_239"/>
    <x v="0"/>
    <s v="Fortalecer la Vigilancia."/>
    <x v="0"/>
    <n v="2"/>
    <s v="PAI"/>
    <x v="0"/>
    <s v="ACT_239"/>
    <s v="Efectuar Intervenciones por corredor temporada alta"/>
    <x v="0"/>
    <n v="4.4642857142857152E-4"/>
    <x v="2"/>
    <n v="1"/>
    <n v="1"/>
    <n v="1"/>
    <s v="Culminada"/>
    <n v="1"/>
    <n v="1"/>
    <n v="1"/>
    <m/>
    <m/>
    <m/>
    <m/>
    <m/>
    <m/>
    <m/>
  </r>
  <r>
    <n v="163"/>
    <s v="OE1;PR_10;ACT_239"/>
    <x v="0"/>
    <s v="Fortalecer la Vigilancia."/>
    <x v="0"/>
    <n v="2"/>
    <s v="PAI"/>
    <x v="0"/>
    <s v="ACT_239"/>
    <s v="Efectuar Intervenciones por corredor temporada alta"/>
    <x v="0"/>
    <n v="4.4642857142857152E-4"/>
    <x v="3"/>
    <n v="1"/>
    <n v="1"/>
    <n v="1"/>
    <s v="Culminada"/>
    <n v="2"/>
    <n v="2"/>
    <n v="1"/>
    <m/>
    <m/>
    <m/>
    <m/>
    <m/>
    <m/>
    <m/>
  </r>
  <r>
    <n v="163"/>
    <s v="OE1;PR_10;ACT_239"/>
    <x v="0"/>
    <s v="Fortalecer la Vigilancia."/>
    <x v="0"/>
    <n v="2"/>
    <s v="PAI"/>
    <x v="0"/>
    <s v="ACT_239"/>
    <s v="Efectuar Intervenciones por corredor temporada alta"/>
    <x v="0"/>
    <n v="4.4642857142857152E-4"/>
    <x v="4"/>
    <n v="2"/>
    <n v="2"/>
    <n v="1"/>
    <s v="Culminada"/>
    <n v="4"/>
    <n v="4"/>
    <n v="1"/>
    <m/>
    <m/>
    <m/>
    <m/>
    <m/>
    <m/>
    <m/>
  </r>
  <r>
    <n v="163"/>
    <s v="OE1;PR_10;ACT_239"/>
    <x v="0"/>
    <s v="Fortalecer la Vigilancia."/>
    <x v="0"/>
    <n v="2"/>
    <s v="PAI"/>
    <x v="0"/>
    <s v="ACT_239"/>
    <s v="Efectuar Intervenciones por corredor temporada alta"/>
    <x v="0"/>
    <n v="4.4642857142857152E-4"/>
    <x v="5"/>
    <n v="1"/>
    <n v="0"/>
    <n v="0"/>
    <s v="Por Ejecutar"/>
    <n v="5"/>
    <n v="4"/>
    <n v="0.8"/>
    <m/>
    <m/>
    <m/>
    <m/>
    <m/>
    <m/>
    <m/>
  </r>
  <r>
    <n v="163"/>
    <s v="OE1;PR_10;ACT_239"/>
    <x v="0"/>
    <s v="Fortalecer la Vigilancia."/>
    <x v="0"/>
    <n v="2"/>
    <s v="PAI"/>
    <x v="0"/>
    <s v="ACT_239"/>
    <s v="Efectuar Intervenciones por corredor temporada alta"/>
    <x v="0"/>
    <n v="4.4642857142857152E-4"/>
    <x v="6"/>
    <n v="1"/>
    <n v="0"/>
    <n v="0"/>
    <s v="Por Ejecutar"/>
    <n v="6"/>
    <n v="4"/>
    <n v="0.66666666666666663"/>
    <m/>
    <m/>
    <m/>
    <m/>
    <m/>
    <m/>
    <m/>
  </r>
  <r>
    <n v="163"/>
    <s v="OE1;PR_10;ACT_239"/>
    <x v="0"/>
    <s v="Fortalecer la Vigilancia."/>
    <x v="0"/>
    <n v="2"/>
    <s v="PAI"/>
    <x v="0"/>
    <s v="ACT_239"/>
    <s v="Efectuar Intervenciones por corredor temporada alta"/>
    <x v="0"/>
    <n v="4.4642857142857152E-4"/>
    <x v="7"/>
    <n v="1"/>
    <n v="0"/>
    <n v="0"/>
    <s v="Por Ejecutar"/>
    <n v="7"/>
    <n v="4"/>
    <n v="0.5714285714285714"/>
    <m/>
    <m/>
    <m/>
    <m/>
    <m/>
    <m/>
    <m/>
  </r>
  <r>
    <n v="163"/>
    <s v="OE1;PR_10;ACT_239"/>
    <x v="0"/>
    <s v="Fortalecer la Vigilancia."/>
    <x v="0"/>
    <n v="2"/>
    <s v="PAI"/>
    <x v="0"/>
    <s v="ACT_239"/>
    <s v="Efectuar Intervenciones por corredor temporada alta"/>
    <x v="0"/>
    <n v="4.4642857142857152E-4"/>
    <x v="8"/>
    <n v="0"/>
    <n v="0"/>
    <n v="0"/>
    <s v="Por Ejecutar"/>
    <n v="7"/>
    <n v="4"/>
    <n v="0.5714285714285714"/>
    <m/>
    <m/>
    <m/>
    <m/>
    <m/>
    <m/>
    <m/>
  </r>
  <r>
    <n v="163"/>
    <s v="OE1;PR_10;ACT_239"/>
    <x v="0"/>
    <s v="Fortalecer la Vigilancia."/>
    <x v="0"/>
    <n v="2"/>
    <s v="PAI"/>
    <x v="0"/>
    <s v="ACT_239"/>
    <s v="Efectuar Intervenciones por corredor temporada alta"/>
    <x v="0"/>
    <n v="4.4642857142857152E-4"/>
    <x v="9"/>
    <n v="0"/>
    <n v="0"/>
    <n v="0"/>
    <s v="Por Ejecutar"/>
    <n v="7"/>
    <n v="4"/>
    <n v="0.5714285714285714"/>
    <m/>
    <m/>
    <m/>
    <m/>
    <m/>
    <m/>
    <m/>
  </r>
  <r>
    <n v="163"/>
    <s v="OE1;PR_10;ACT_239"/>
    <x v="0"/>
    <s v="Fortalecer la Vigilancia."/>
    <x v="0"/>
    <n v="2"/>
    <s v="PAI"/>
    <x v="0"/>
    <s v="ACT_239"/>
    <s v="Efectuar Intervenciones por corredor temporada alta"/>
    <x v="0"/>
    <n v="4.4642857142857152E-4"/>
    <x v="10"/>
    <n v="0"/>
    <n v="0"/>
    <n v="0"/>
    <s v="Por Ejecutar"/>
    <n v="7"/>
    <n v="4"/>
    <n v="0.5714285714285714"/>
    <m/>
    <m/>
    <m/>
    <m/>
    <m/>
    <m/>
    <m/>
  </r>
  <r>
    <n v="163"/>
    <s v="OE1;PR_10;ACT_239"/>
    <x v="0"/>
    <s v="Fortalecer la Vigilancia."/>
    <x v="0"/>
    <n v="2"/>
    <s v="PAI"/>
    <x v="0"/>
    <s v="ACT_239"/>
    <s v="Efectuar Intervenciones por corredor temporada alta"/>
    <x v="0"/>
    <n v="4.4642857142857152E-4"/>
    <x v="11"/>
    <n v="0"/>
    <n v="0"/>
    <n v="0"/>
    <s v="Por Ejecutar"/>
    <n v="7"/>
    <n v="4"/>
    <n v="0.5714285714285714"/>
    <m/>
    <m/>
    <m/>
    <m/>
    <m/>
    <m/>
    <m/>
  </r>
  <r>
    <n v="164"/>
    <s v="OE1;PR_10;ACT_240"/>
    <x v="0"/>
    <s v="Fortalecer la Vigilancia."/>
    <x v="0"/>
    <n v="2"/>
    <s v="PAI"/>
    <x v="0"/>
    <s v="ACT_240"/>
    <s v="Supervisar 292 vigilados"/>
    <x v="0"/>
    <n v="4.4642857142857152E-4"/>
    <x v="0"/>
    <n v="10"/>
    <n v="25"/>
    <n v="2.5"/>
    <s v="Culminada"/>
    <n v="10"/>
    <n v="25"/>
    <n v="2.5"/>
    <n v="292"/>
    <n v="158"/>
    <n v="0.54109589041095896"/>
    <m/>
    <n v="0.45890410958904104"/>
    <s v="En Tramite"/>
    <n v="2.4156066536203531E-4"/>
  </r>
  <r>
    <n v="164"/>
    <s v="OE1;PR_10;ACT_240"/>
    <x v="0"/>
    <s v="Fortalecer la Vigilancia."/>
    <x v="0"/>
    <n v="2"/>
    <s v="PAI"/>
    <x v="0"/>
    <s v="ACT_240"/>
    <s v="Supervisar 292 vigilados"/>
    <x v="0"/>
    <n v="4.4642857142857152E-4"/>
    <x v="1"/>
    <n v="25"/>
    <n v="36"/>
    <n v="1.44"/>
    <s v="Culminada"/>
    <n v="35"/>
    <n v="61"/>
    <n v="1.7428571428571429"/>
    <m/>
    <m/>
    <m/>
    <m/>
    <m/>
    <m/>
    <m/>
  </r>
  <r>
    <n v="164"/>
    <s v="OE1;PR_10;ACT_240"/>
    <x v="0"/>
    <s v="Fortalecer la Vigilancia."/>
    <x v="0"/>
    <n v="2"/>
    <s v="PAI"/>
    <x v="0"/>
    <s v="ACT_240"/>
    <s v="Supervisar 292 vigilados"/>
    <x v="0"/>
    <n v="4.4642857142857152E-4"/>
    <x v="2"/>
    <n v="26"/>
    <n v="29"/>
    <n v="1.1153846153846154"/>
    <s v="Culminada"/>
    <n v="61"/>
    <n v="90"/>
    <n v="1.4754098360655739"/>
    <m/>
    <m/>
    <m/>
    <m/>
    <m/>
    <m/>
    <m/>
  </r>
  <r>
    <n v="164"/>
    <s v="OE1;PR_10;ACT_240"/>
    <x v="0"/>
    <s v="Fortalecer la Vigilancia."/>
    <x v="0"/>
    <n v="2"/>
    <s v="PAI"/>
    <x v="0"/>
    <s v="ACT_240"/>
    <s v="Supervisar 292 vigilados"/>
    <x v="0"/>
    <n v="4.4642857142857152E-4"/>
    <x v="3"/>
    <n v="30"/>
    <n v="14"/>
    <n v="0.46666666666666667"/>
    <s v="En Tramite"/>
    <n v="91"/>
    <n v="104"/>
    <n v="1.1428571428571428"/>
    <m/>
    <m/>
    <m/>
    <m/>
    <m/>
    <m/>
    <m/>
  </r>
  <r>
    <n v="164"/>
    <s v="OE1;PR_10;ACT_240"/>
    <x v="0"/>
    <s v="Fortalecer la Vigilancia."/>
    <x v="0"/>
    <n v="2"/>
    <s v="PAI"/>
    <x v="0"/>
    <s v="ACT_240"/>
    <s v="Supervisar 292 vigilados"/>
    <x v="0"/>
    <n v="4.4642857142857152E-4"/>
    <x v="4"/>
    <n v="22"/>
    <n v="38"/>
    <n v="1.7272727272727273"/>
    <s v="Culminada"/>
    <n v="113"/>
    <n v="142"/>
    <n v="1.2566371681415929"/>
    <m/>
    <m/>
    <m/>
    <m/>
    <m/>
    <m/>
    <m/>
  </r>
  <r>
    <n v="164"/>
    <s v="OE1;PR_10;ACT_240"/>
    <x v="0"/>
    <s v="Fortalecer la Vigilancia."/>
    <x v="0"/>
    <n v="2"/>
    <s v="PAI"/>
    <x v="0"/>
    <s v="ACT_240"/>
    <s v="Supervisar 292 vigilados"/>
    <x v="0"/>
    <n v="4.4642857142857152E-4"/>
    <x v="5"/>
    <n v="30"/>
    <n v="16"/>
    <n v="0.53333333333333333"/>
    <s v="En Tramite"/>
    <n v="143"/>
    <n v="158"/>
    <n v="1.1048951048951048"/>
    <m/>
    <m/>
    <m/>
    <m/>
    <m/>
    <m/>
    <m/>
  </r>
  <r>
    <n v="164"/>
    <s v="OE1;PR_10;ACT_240"/>
    <x v="0"/>
    <s v="Fortalecer la Vigilancia."/>
    <x v="0"/>
    <n v="2"/>
    <s v="PAI"/>
    <x v="0"/>
    <s v="ACT_240"/>
    <s v="Supervisar 292 vigilados"/>
    <x v="0"/>
    <n v="4.4642857142857152E-4"/>
    <x v="6"/>
    <n v="28"/>
    <n v="0"/>
    <n v="0"/>
    <s v="Por Ejecutar"/>
    <n v="171"/>
    <n v="158"/>
    <n v="0.92397660818713445"/>
    <m/>
    <m/>
    <m/>
    <m/>
    <m/>
    <m/>
    <m/>
  </r>
  <r>
    <n v="164"/>
    <s v="OE1;PR_10;ACT_240"/>
    <x v="0"/>
    <s v="Fortalecer la Vigilancia."/>
    <x v="0"/>
    <n v="2"/>
    <s v="PAI"/>
    <x v="0"/>
    <s v="ACT_240"/>
    <s v="Supervisar 292 vigilados"/>
    <x v="0"/>
    <n v="4.4642857142857152E-4"/>
    <x v="7"/>
    <n v="28"/>
    <n v="0"/>
    <n v="0"/>
    <s v="Por Ejecutar"/>
    <n v="199"/>
    <n v="158"/>
    <n v="0.79396984924623115"/>
    <m/>
    <m/>
    <m/>
    <m/>
    <m/>
    <m/>
    <m/>
  </r>
  <r>
    <n v="164"/>
    <s v="OE1;PR_10;ACT_240"/>
    <x v="0"/>
    <s v="Fortalecer la Vigilancia."/>
    <x v="0"/>
    <n v="2"/>
    <s v="PAI"/>
    <x v="0"/>
    <s v="ACT_240"/>
    <s v="Supervisar 292 vigilados"/>
    <x v="0"/>
    <n v="4.4642857142857152E-4"/>
    <x v="8"/>
    <n v="27"/>
    <n v="0"/>
    <n v="0"/>
    <s v="Por Ejecutar"/>
    <n v="226"/>
    <n v="158"/>
    <n v="0.69911504424778759"/>
    <m/>
    <m/>
    <m/>
    <m/>
    <m/>
    <m/>
    <m/>
  </r>
  <r>
    <n v="164"/>
    <s v="OE1;PR_10;ACT_240"/>
    <x v="0"/>
    <s v="Fortalecer la Vigilancia."/>
    <x v="0"/>
    <n v="2"/>
    <s v="PAI"/>
    <x v="0"/>
    <s v="ACT_240"/>
    <s v="Supervisar 292 vigilados"/>
    <x v="0"/>
    <n v="4.4642857142857152E-4"/>
    <x v="9"/>
    <n v="25"/>
    <n v="0"/>
    <n v="0"/>
    <s v="Por Ejecutar"/>
    <n v="251"/>
    <n v="158"/>
    <n v="0.62948207171314741"/>
    <m/>
    <m/>
    <m/>
    <m/>
    <m/>
    <m/>
    <m/>
  </r>
  <r>
    <n v="164"/>
    <s v="OE1;PR_10;ACT_240"/>
    <x v="0"/>
    <s v="Fortalecer la Vigilancia."/>
    <x v="0"/>
    <n v="2"/>
    <s v="PAI"/>
    <x v="0"/>
    <s v="ACT_240"/>
    <s v="Supervisar 292 vigilados"/>
    <x v="0"/>
    <n v="4.4642857142857152E-4"/>
    <x v="10"/>
    <n v="25"/>
    <n v="0"/>
    <n v="0"/>
    <s v="Por Ejecutar"/>
    <n v="276"/>
    <n v="158"/>
    <n v="0.57246376811594202"/>
    <m/>
    <m/>
    <m/>
    <m/>
    <m/>
    <m/>
    <m/>
  </r>
  <r>
    <n v="164"/>
    <s v="OE1;PR_10;ACT_240"/>
    <x v="0"/>
    <s v="Fortalecer la Vigilancia."/>
    <x v="0"/>
    <n v="2"/>
    <s v="PAI"/>
    <x v="0"/>
    <s v="ACT_240"/>
    <s v="Supervisar 292 vigilados"/>
    <x v="0"/>
    <n v="4.4642857142857152E-4"/>
    <x v="11"/>
    <n v="16"/>
    <n v="0"/>
    <n v="0"/>
    <s v="Por Ejecutar"/>
    <n v="292"/>
    <n v="158"/>
    <n v="0.54109589041095896"/>
    <m/>
    <m/>
    <m/>
    <m/>
    <m/>
    <m/>
    <m/>
  </r>
  <r>
    <n v="165"/>
    <s v="OE1;PR_10;ACT_241"/>
    <x v="0"/>
    <s v="Fortalecer la Vigilancia."/>
    <x v="0"/>
    <n v="2"/>
    <s v="PAI"/>
    <x v="0"/>
    <s v="ACT_241"/>
    <s v="Identificar sectores criticos de accidentalidad"/>
    <x v="0"/>
    <n v="4.4642857142857152E-4"/>
    <x v="0"/>
    <n v="0"/>
    <n v="0"/>
    <n v="0"/>
    <s v="Por Ejecutar"/>
    <n v="0"/>
    <n v="0"/>
    <n v="0"/>
    <n v="40"/>
    <n v="20"/>
    <n v="0.5"/>
    <m/>
    <n v="0.5"/>
    <s v="En Tramite"/>
    <n v="2.2321428571428576E-4"/>
  </r>
  <r>
    <n v="165"/>
    <s v="OE1;PR_10;ACT_241"/>
    <x v="0"/>
    <s v="Fortalecer la Vigilancia."/>
    <x v="0"/>
    <n v="2"/>
    <s v="PAI"/>
    <x v="0"/>
    <s v="ACT_241"/>
    <s v="Identificar sectores criticos de accidentalidad"/>
    <x v="0"/>
    <n v="4.4642857142857152E-4"/>
    <x v="1"/>
    <n v="0"/>
    <n v="0"/>
    <n v="0"/>
    <s v="Por Ejecutar"/>
    <n v="0"/>
    <n v="0"/>
    <n v="0"/>
    <m/>
    <m/>
    <m/>
    <m/>
    <m/>
    <m/>
    <m/>
  </r>
  <r>
    <n v="165"/>
    <s v="OE1;PR_10;ACT_241"/>
    <x v="0"/>
    <s v="Fortalecer la Vigilancia."/>
    <x v="0"/>
    <n v="2"/>
    <s v="PAI"/>
    <x v="0"/>
    <s v="ACT_241"/>
    <s v="Identificar sectores criticos de accidentalidad"/>
    <x v="0"/>
    <n v="4.4642857142857152E-4"/>
    <x v="2"/>
    <n v="10"/>
    <n v="10"/>
    <n v="1"/>
    <s v="Culminada"/>
    <n v="10"/>
    <n v="10"/>
    <n v="1"/>
    <m/>
    <m/>
    <m/>
    <m/>
    <m/>
    <m/>
    <m/>
  </r>
  <r>
    <n v="165"/>
    <s v="OE1;PR_10;ACT_241"/>
    <x v="0"/>
    <s v="Fortalecer la Vigilancia."/>
    <x v="0"/>
    <n v="2"/>
    <s v="PAI"/>
    <x v="0"/>
    <s v="ACT_241"/>
    <s v="Identificar sectores criticos de accidentalidad"/>
    <x v="0"/>
    <n v="4.4642857142857152E-4"/>
    <x v="3"/>
    <n v="0"/>
    <n v="0"/>
    <n v="0"/>
    <s v="Por Ejecutar"/>
    <n v="10"/>
    <n v="10"/>
    <n v="1"/>
    <m/>
    <m/>
    <m/>
    <m/>
    <m/>
    <m/>
    <m/>
  </r>
  <r>
    <n v="165"/>
    <s v="OE1;PR_10;ACT_241"/>
    <x v="0"/>
    <s v="Fortalecer la Vigilancia."/>
    <x v="0"/>
    <n v="2"/>
    <s v="PAI"/>
    <x v="0"/>
    <s v="ACT_241"/>
    <s v="Identificar sectores criticos de accidentalidad"/>
    <x v="0"/>
    <n v="4.4642857142857152E-4"/>
    <x v="4"/>
    <n v="5"/>
    <n v="5"/>
    <n v="1"/>
    <s v="Culminada"/>
    <n v="15"/>
    <n v="15"/>
    <n v="1"/>
    <m/>
    <m/>
    <m/>
    <m/>
    <m/>
    <m/>
    <m/>
  </r>
  <r>
    <n v="165"/>
    <s v="OE1;PR_10;ACT_241"/>
    <x v="0"/>
    <s v="Fortalecer la Vigilancia."/>
    <x v="0"/>
    <n v="2"/>
    <s v="PAI"/>
    <x v="0"/>
    <s v="ACT_241"/>
    <s v="Identificar sectores criticos de accidentalidad"/>
    <x v="0"/>
    <n v="4.4642857142857152E-4"/>
    <x v="5"/>
    <n v="5"/>
    <n v="5"/>
    <n v="1"/>
    <s v="Culminada"/>
    <n v="20"/>
    <n v="20"/>
    <n v="1"/>
    <m/>
    <m/>
    <m/>
    <m/>
    <m/>
    <m/>
    <m/>
  </r>
  <r>
    <n v="165"/>
    <s v="OE1;PR_10;ACT_241"/>
    <x v="0"/>
    <s v="Fortalecer la Vigilancia."/>
    <x v="0"/>
    <n v="2"/>
    <s v="PAI"/>
    <x v="0"/>
    <s v="ACT_241"/>
    <s v="Identificar sectores criticos de accidentalidad"/>
    <x v="0"/>
    <n v="4.4642857142857152E-4"/>
    <x v="6"/>
    <n v="0"/>
    <n v="0"/>
    <n v="0"/>
    <s v="Por Ejecutar"/>
    <n v="20"/>
    <n v="20"/>
    <n v="1"/>
    <m/>
    <m/>
    <m/>
    <m/>
    <m/>
    <m/>
    <m/>
  </r>
  <r>
    <n v="165"/>
    <s v="OE1;PR_10;ACT_241"/>
    <x v="0"/>
    <s v="Fortalecer la Vigilancia."/>
    <x v="0"/>
    <n v="2"/>
    <s v="PAI"/>
    <x v="0"/>
    <s v="ACT_241"/>
    <s v="Identificar sectores criticos de accidentalidad"/>
    <x v="0"/>
    <n v="4.4642857142857152E-4"/>
    <x v="7"/>
    <n v="5"/>
    <n v="0"/>
    <n v="0"/>
    <s v="Por Ejecutar"/>
    <n v="25"/>
    <n v="20"/>
    <n v="0.8"/>
    <m/>
    <m/>
    <m/>
    <m/>
    <m/>
    <m/>
    <m/>
  </r>
  <r>
    <n v="165"/>
    <s v="OE1;PR_10;ACT_241"/>
    <x v="0"/>
    <s v="Fortalecer la Vigilancia."/>
    <x v="0"/>
    <n v="2"/>
    <s v="PAI"/>
    <x v="0"/>
    <s v="ACT_241"/>
    <s v="Identificar sectores criticos de accidentalidad"/>
    <x v="0"/>
    <n v="4.4642857142857152E-4"/>
    <x v="8"/>
    <n v="5"/>
    <n v="0"/>
    <n v="0"/>
    <s v="Por Ejecutar"/>
    <n v="30"/>
    <n v="20"/>
    <n v="0.66666666666666663"/>
    <m/>
    <m/>
    <m/>
    <m/>
    <m/>
    <m/>
    <m/>
  </r>
  <r>
    <n v="165"/>
    <s v="OE1;PR_10;ACT_241"/>
    <x v="0"/>
    <s v="Fortalecer la Vigilancia."/>
    <x v="0"/>
    <n v="2"/>
    <s v="PAI"/>
    <x v="0"/>
    <s v="ACT_241"/>
    <s v="Identificar sectores criticos de accidentalidad"/>
    <x v="0"/>
    <n v="4.4642857142857152E-4"/>
    <x v="9"/>
    <n v="0"/>
    <n v="0"/>
    <n v="0"/>
    <s v="Por Ejecutar"/>
    <n v="30"/>
    <n v="20"/>
    <n v="0.66666666666666663"/>
    <m/>
    <m/>
    <m/>
    <m/>
    <m/>
    <m/>
    <m/>
  </r>
  <r>
    <n v="165"/>
    <s v="OE1;PR_10;ACT_241"/>
    <x v="0"/>
    <s v="Fortalecer la Vigilancia."/>
    <x v="0"/>
    <n v="2"/>
    <s v="PAI"/>
    <x v="0"/>
    <s v="ACT_241"/>
    <s v="Identificar sectores criticos de accidentalidad"/>
    <x v="0"/>
    <n v="4.4642857142857152E-4"/>
    <x v="10"/>
    <n v="5"/>
    <n v="0"/>
    <n v="0"/>
    <s v="Por Ejecutar"/>
    <n v="35"/>
    <n v="20"/>
    <n v="0.5714285714285714"/>
    <m/>
    <m/>
    <m/>
    <m/>
    <m/>
    <m/>
    <m/>
  </r>
  <r>
    <n v="165"/>
    <s v="OE1;PR_10;ACT_241"/>
    <x v="0"/>
    <s v="Fortalecer la Vigilancia."/>
    <x v="0"/>
    <n v="2"/>
    <s v="PAI"/>
    <x v="0"/>
    <s v="ACT_241"/>
    <s v="Identificar sectores criticos de accidentalidad"/>
    <x v="0"/>
    <n v="4.4642857142857152E-4"/>
    <x v="11"/>
    <n v="5"/>
    <n v="0"/>
    <n v="0"/>
    <s v="Por Ejecutar"/>
    <n v="40"/>
    <n v="20"/>
    <n v="0.5"/>
    <m/>
    <m/>
    <m/>
    <m/>
    <m/>
    <m/>
    <m/>
  </r>
  <r>
    <n v="166"/>
    <s v="OE1;PR_10;ACT_242"/>
    <x v="0"/>
    <s v="Fortalecer la Vigilancia."/>
    <x v="0"/>
    <n v="2"/>
    <s v="PAI"/>
    <x v="0"/>
    <s v="ACT_242"/>
    <s v="Ejecutar Programa SETA"/>
    <x v="0"/>
    <n v="4.4642857142857152E-4"/>
    <x v="0"/>
    <n v="0"/>
    <n v="0"/>
    <n v="0"/>
    <s v="Por Ejecutar"/>
    <n v="0"/>
    <n v="0"/>
    <n v="0"/>
    <n v="53"/>
    <n v="0"/>
    <n v="0"/>
    <m/>
    <n v="1"/>
    <s v="Por Ejecutar"/>
    <n v="0"/>
  </r>
  <r>
    <n v="166"/>
    <s v="OE1;PR_10;ACT_242"/>
    <x v="0"/>
    <s v="Fortalecer la Vigilancia."/>
    <x v="0"/>
    <n v="2"/>
    <s v="PAI"/>
    <x v="0"/>
    <s v="ACT_242"/>
    <s v="Ejecutar Programa SETA"/>
    <x v="0"/>
    <n v="4.4642857142857152E-4"/>
    <x v="1"/>
    <n v="0"/>
    <n v="0"/>
    <n v="0"/>
    <s v="Por Ejecutar"/>
    <n v="0"/>
    <n v="0"/>
    <n v="0"/>
    <m/>
    <m/>
    <m/>
    <m/>
    <m/>
    <m/>
    <m/>
  </r>
  <r>
    <n v="166"/>
    <s v="OE1;PR_10;ACT_242"/>
    <x v="0"/>
    <s v="Fortalecer la Vigilancia."/>
    <x v="0"/>
    <n v="2"/>
    <s v="PAI"/>
    <x v="0"/>
    <s v="ACT_242"/>
    <s v="Ejecutar Programa SETA"/>
    <x v="0"/>
    <n v="4.4642857142857152E-4"/>
    <x v="2"/>
    <n v="0"/>
    <n v="0"/>
    <n v="0"/>
    <s v="Por Ejecutar"/>
    <n v="0"/>
    <n v="0"/>
    <n v="0"/>
    <m/>
    <m/>
    <m/>
    <m/>
    <m/>
    <m/>
    <m/>
  </r>
  <r>
    <n v="166"/>
    <s v="OE1;PR_10;ACT_242"/>
    <x v="0"/>
    <s v="Fortalecer la Vigilancia."/>
    <x v="0"/>
    <n v="2"/>
    <s v="PAI"/>
    <x v="0"/>
    <s v="ACT_242"/>
    <s v="Ejecutar Programa SETA"/>
    <x v="0"/>
    <n v="4.4642857142857152E-4"/>
    <x v="3"/>
    <n v="0"/>
    <n v="0"/>
    <n v="0"/>
    <s v="Por Ejecutar"/>
    <n v="0"/>
    <n v="0"/>
    <n v="0"/>
    <m/>
    <m/>
    <m/>
    <m/>
    <m/>
    <m/>
    <m/>
  </r>
  <r>
    <n v="166"/>
    <s v="OE1;PR_10;ACT_242"/>
    <x v="0"/>
    <s v="Fortalecer la Vigilancia."/>
    <x v="0"/>
    <n v="2"/>
    <s v="PAI"/>
    <x v="0"/>
    <s v="ACT_242"/>
    <s v="Ejecutar Programa SETA"/>
    <x v="0"/>
    <n v="4.4642857142857152E-4"/>
    <x v="4"/>
    <n v="0"/>
    <n v="0"/>
    <n v="0"/>
    <s v="Por Ejecutar"/>
    <n v="0"/>
    <n v="0"/>
    <n v="0"/>
    <m/>
    <m/>
    <m/>
    <m/>
    <m/>
    <m/>
    <m/>
  </r>
  <r>
    <n v="166"/>
    <s v="OE1;PR_10;ACT_242"/>
    <x v="0"/>
    <s v="Fortalecer la Vigilancia."/>
    <x v="0"/>
    <n v="2"/>
    <s v="PAI"/>
    <x v="0"/>
    <s v="ACT_242"/>
    <s v="Ejecutar Programa SETA"/>
    <x v="0"/>
    <n v="4.4642857142857152E-4"/>
    <x v="5"/>
    <n v="0"/>
    <n v="0"/>
    <n v="0"/>
    <s v="Por Ejecutar"/>
    <n v="0"/>
    <n v="0"/>
    <n v="0"/>
    <m/>
    <m/>
    <m/>
    <m/>
    <m/>
    <m/>
    <m/>
  </r>
  <r>
    <n v="166"/>
    <s v="OE1;PR_10;ACT_242"/>
    <x v="0"/>
    <s v="Fortalecer la Vigilancia."/>
    <x v="0"/>
    <n v="2"/>
    <s v="PAI"/>
    <x v="0"/>
    <s v="ACT_242"/>
    <s v="Ejecutar Programa SETA"/>
    <x v="0"/>
    <n v="4.4642857142857152E-4"/>
    <x v="6"/>
    <n v="0"/>
    <n v="0"/>
    <n v="0"/>
    <s v="Por Ejecutar"/>
    <n v="0"/>
    <n v="0"/>
    <n v="0"/>
    <m/>
    <m/>
    <m/>
    <m/>
    <m/>
    <m/>
    <m/>
  </r>
  <r>
    <n v="166"/>
    <s v="OE1;PR_10;ACT_242"/>
    <x v="0"/>
    <s v="Fortalecer la Vigilancia."/>
    <x v="0"/>
    <n v="2"/>
    <s v="PAI"/>
    <x v="0"/>
    <s v="ACT_242"/>
    <s v="Ejecutar Programa SETA"/>
    <x v="0"/>
    <n v="4.4642857142857152E-4"/>
    <x v="7"/>
    <n v="0"/>
    <n v="0"/>
    <n v="0"/>
    <s v="Por Ejecutar"/>
    <n v="0"/>
    <n v="0"/>
    <n v="0"/>
    <m/>
    <m/>
    <m/>
    <m/>
    <m/>
    <m/>
    <m/>
  </r>
  <r>
    <n v="166"/>
    <s v="OE1;PR_10;ACT_242"/>
    <x v="0"/>
    <s v="Fortalecer la Vigilancia."/>
    <x v="0"/>
    <n v="2"/>
    <s v="PAI"/>
    <x v="0"/>
    <s v="ACT_242"/>
    <s v="Ejecutar Programa SETA"/>
    <x v="0"/>
    <n v="4.4642857142857152E-4"/>
    <x v="8"/>
    <n v="0"/>
    <n v="0"/>
    <n v="0"/>
    <s v="Por Ejecutar"/>
    <n v="0"/>
    <n v="0"/>
    <n v="0"/>
    <m/>
    <m/>
    <m/>
    <m/>
    <m/>
    <m/>
    <m/>
  </r>
  <r>
    <n v="166"/>
    <s v="OE1;PR_10;ACT_242"/>
    <x v="0"/>
    <s v="Fortalecer la Vigilancia."/>
    <x v="0"/>
    <n v="2"/>
    <s v="PAI"/>
    <x v="0"/>
    <s v="ACT_242"/>
    <s v="Ejecutar Programa SETA"/>
    <x v="0"/>
    <n v="4.4642857142857152E-4"/>
    <x v="9"/>
    <n v="53"/>
    <n v="0"/>
    <n v="0"/>
    <s v="Por Ejecutar"/>
    <n v="53"/>
    <n v="0"/>
    <n v="0"/>
    <m/>
    <m/>
    <m/>
    <m/>
    <m/>
    <m/>
    <m/>
  </r>
  <r>
    <n v="166"/>
    <s v="OE1;PR_10;ACT_242"/>
    <x v="0"/>
    <s v="Fortalecer la Vigilancia."/>
    <x v="0"/>
    <n v="2"/>
    <s v="PAI"/>
    <x v="0"/>
    <s v="ACT_242"/>
    <s v="Ejecutar Programa SETA"/>
    <x v="0"/>
    <n v="4.4642857142857152E-4"/>
    <x v="10"/>
    <n v="0"/>
    <n v="0"/>
    <n v="0"/>
    <s v="Por Ejecutar"/>
    <n v="53"/>
    <n v="0"/>
    <n v="0"/>
    <m/>
    <m/>
    <m/>
    <m/>
    <m/>
    <m/>
    <m/>
  </r>
  <r>
    <n v="166"/>
    <s v="OE1;PR_10;ACT_242"/>
    <x v="0"/>
    <s v="Fortalecer la Vigilancia."/>
    <x v="0"/>
    <n v="2"/>
    <s v="PAI"/>
    <x v="0"/>
    <s v="ACT_242"/>
    <s v="Ejecutar Programa SETA"/>
    <x v="0"/>
    <n v="4.4642857142857152E-4"/>
    <x v="11"/>
    <n v="0"/>
    <n v="0"/>
    <n v="0"/>
    <s v="Por Ejecutar"/>
    <n v="53"/>
    <n v="0"/>
    <n v="0"/>
    <m/>
    <m/>
    <m/>
    <m/>
    <m/>
    <m/>
    <m/>
  </r>
  <r>
    <n v="167"/>
    <s v="OE1;PR_02;ACT_243"/>
    <x v="0"/>
    <s v="Fortalecer la Vigilancia."/>
    <x v="8"/>
    <n v="1"/>
    <s v="PEI"/>
    <x v="14"/>
    <s v="ACT_243"/>
    <s v="2.1 Expedir circular"/>
    <x v="0"/>
    <n v="4.4642857142857152E-4"/>
    <x v="0"/>
    <n v="0"/>
    <n v="0"/>
    <n v="0"/>
    <s v="Por Ejecutar"/>
    <n v="0"/>
    <n v="0"/>
    <n v="0"/>
    <n v="1"/>
    <n v="1"/>
    <n v="1"/>
    <m/>
    <n v="0"/>
    <s v="Culminada"/>
    <n v="4.4642857142857152E-4"/>
  </r>
  <r>
    <n v="167"/>
    <s v="OE1;PR_02;ACT_243"/>
    <x v="0"/>
    <s v="Fortalecer la Vigilancia."/>
    <x v="8"/>
    <n v="1"/>
    <s v="PEI"/>
    <x v="14"/>
    <s v="ACT_243"/>
    <s v="2.1 Expedir circular"/>
    <x v="0"/>
    <n v="4.4642857142857152E-4"/>
    <x v="1"/>
    <n v="1"/>
    <n v="1"/>
    <n v="1"/>
    <s v="Culminada"/>
    <n v="1"/>
    <n v="1"/>
    <n v="1"/>
    <m/>
    <m/>
    <m/>
    <m/>
    <m/>
    <m/>
    <m/>
  </r>
  <r>
    <n v="167"/>
    <s v="OE1;PR_02;ACT_243"/>
    <x v="0"/>
    <s v="Fortalecer la Vigilancia."/>
    <x v="8"/>
    <n v="1"/>
    <s v="PEI"/>
    <x v="14"/>
    <s v="ACT_243"/>
    <s v="2.1 Expedir circular"/>
    <x v="0"/>
    <n v="4.4642857142857152E-4"/>
    <x v="2"/>
    <n v="0"/>
    <n v="0"/>
    <n v="0"/>
    <s v="Por Ejecutar"/>
    <n v="1"/>
    <n v="1"/>
    <n v="1"/>
    <m/>
    <m/>
    <m/>
    <m/>
    <m/>
    <m/>
    <m/>
  </r>
  <r>
    <n v="167"/>
    <s v="OE1;PR_02;ACT_243"/>
    <x v="0"/>
    <s v="Fortalecer la Vigilancia."/>
    <x v="8"/>
    <n v="1"/>
    <s v="PEI"/>
    <x v="14"/>
    <s v="ACT_243"/>
    <s v="2.1 Expedir circular"/>
    <x v="0"/>
    <n v="4.4642857142857152E-4"/>
    <x v="3"/>
    <n v="0"/>
    <n v="0"/>
    <n v="0"/>
    <s v="Por Ejecutar"/>
    <n v="1"/>
    <n v="1"/>
    <n v="1"/>
    <m/>
    <m/>
    <m/>
    <m/>
    <m/>
    <m/>
    <m/>
  </r>
  <r>
    <n v="167"/>
    <s v="OE1;PR_02;ACT_243"/>
    <x v="0"/>
    <s v="Fortalecer la Vigilancia."/>
    <x v="8"/>
    <n v="1"/>
    <s v="PEI"/>
    <x v="14"/>
    <s v="ACT_243"/>
    <s v="2.1 Expedir circular"/>
    <x v="0"/>
    <n v="4.4642857142857152E-4"/>
    <x v="4"/>
    <n v="0"/>
    <n v="0"/>
    <n v="0"/>
    <s v="Por Ejecutar"/>
    <n v="1"/>
    <n v="1"/>
    <n v="1"/>
    <m/>
    <m/>
    <m/>
    <m/>
    <m/>
    <m/>
    <m/>
  </r>
  <r>
    <n v="167"/>
    <s v="OE1;PR_02;ACT_243"/>
    <x v="0"/>
    <s v="Fortalecer la Vigilancia."/>
    <x v="8"/>
    <n v="1"/>
    <s v="PEI"/>
    <x v="14"/>
    <s v="ACT_243"/>
    <s v="2.1 Expedir circular"/>
    <x v="0"/>
    <n v="4.4642857142857152E-4"/>
    <x v="5"/>
    <n v="0"/>
    <n v="0"/>
    <n v="0"/>
    <s v="Por Ejecutar"/>
    <n v="1"/>
    <n v="1"/>
    <n v="1"/>
    <m/>
    <m/>
    <m/>
    <m/>
    <m/>
    <m/>
    <m/>
  </r>
  <r>
    <n v="167"/>
    <s v="OE1;PR_02;ACT_243"/>
    <x v="0"/>
    <s v="Fortalecer la Vigilancia."/>
    <x v="8"/>
    <n v="1"/>
    <s v="PEI"/>
    <x v="14"/>
    <s v="ACT_243"/>
    <s v="2.1 Expedir circular"/>
    <x v="0"/>
    <n v="4.4642857142857152E-4"/>
    <x v="6"/>
    <n v="0"/>
    <n v="0"/>
    <n v="0"/>
    <s v="Por Ejecutar"/>
    <n v="1"/>
    <n v="1"/>
    <n v="1"/>
    <m/>
    <m/>
    <m/>
    <m/>
    <m/>
    <m/>
    <m/>
  </r>
  <r>
    <n v="167"/>
    <s v="OE1;PR_02;ACT_243"/>
    <x v="0"/>
    <s v="Fortalecer la Vigilancia."/>
    <x v="8"/>
    <n v="1"/>
    <s v="PEI"/>
    <x v="14"/>
    <s v="ACT_243"/>
    <s v="2.1 Expedir circular"/>
    <x v="0"/>
    <n v="4.4642857142857152E-4"/>
    <x v="7"/>
    <n v="0"/>
    <n v="0"/>
    <n v="0"/>
    <s v="Por Ejecutar"/>
    <n v="1"/>
    <n v="1"/>
    <n v="1"/>
    <m/>
    <m/>
    <m/>
    <m/>
    <m/>
    <m/>
    <m/>
  </r>
  <r>
    <n v="167"/>
    <s v="OE1;PR_02;ACT_243"/>
    <x v="0"/>
    <s v="Fortalecer la Vigilancia."/>
    <x v="8"/>
    <n v="1"/>
    <s v="PEI"/>
    <x v="14"/>
    <s v="ACT_243"/>
    <s v="2.1 Expedir circular"/>
    <x v="0"/>
    <n v="4.4642857142857152E-4"/>
    <x v="8"/>
    <n v="0"/>
    <n v="0"/>
    <n v="0"/>
    <s v="Por Ejecutar"/>
    <n v="1"/>
    <n v="1"/>
    <n v="1"/>
    <m/>
    <m/>
    <m/>
    <m/>
    <m/>
    <m/>
    <m/>
  </r>
  <r>
    <n v="167"/>
    <s v="OE1;PR_02;ACT_243"/>
    <x v="0"/>
    <s v="Fortalecer la Vigilancia."/>
    <x v="8"/>
    <n v="1"/>
    <s v="PEI"/>
    <x v="14"/>
    <s v="ACT_243"/>
    <s v="2.1 Expedir circular"/>
    <x v="0"/>
    <n v="4.4642857142857152E-4"/>
    <x v="9"/>
    <n v="0"/>
    <n v="0"/>
    <n v="0"/>
    <s v="Por Ejecutar"/>
    <n v="1"/>
    <n v="1"/>
    <n v="1"/>
    <m/>
    <m/>
    <m/>
    <m/>
    <m/>
    <m/>
    <m/>
  </r>
  <r>
    <n v="167"/>
    <s v="OE1;PR_02;ACT_243"/>
    <x v="0"/>
    <s v="Fortalecer la Vigilancia."/>
    <x v="8"/>
    <n v="1"/>
    <s v="PEI"/>
    <x v="14"/>
    <s v="ACT_243"/>
    <s v="2.1 Expedir circular"/>
    <x v="0"/>
    <n v="4.4642857142857152E-4"/>
    <x v="10"/>
    <n v="0"/>
    <n v="0"/>
    <n v="0"/>
    <s v="Por Ejecutar"/>
    <n v="1"/>
    <n v="1"/>
    <n v="1"/>
    <m/>
    <m/>
    <m/>
    <m/>
    <m/>
    <m/>
    <m/>
  </r>
  <r>
    <n v="167"/>
    <s v="OE1;PR_02;ACT_243"/>
    <x v="0"/>
    <s v="Fortalecer la Vigilancia."/>
    <x v="8"/>
    <n v="1"/>
    <s v="PEI"/>
    <x v="14"/>
    <s v="ACT_243"/>
    <s v="2.1 Expedir circular"/>
    <x v="0"/>
    <n v="4.4642857142857152E-4"/>
    <x v="11"/>
    <n v="0"/>
    <n v="0"/>
    <n v="0"/>
    <s v="Por Ejecutar"/>
    <n v="1"/>
    <n v="1"/>
    <n v="1"/>
    <m/>
    <m/>
    <m/>
    <m/>
    <m/>
    <m/>
    <m/>
  </r>
  <r>
    <n v="168"/>
    <s v="OE1;PR_02;ACT_244"/>
    <x v="0"/>
    <s v="Fortalecer la Vigilancia."/>
    <x v="8"/>
    <n v="1"/>
    <s v="PEI"/>
    <x v="14"/>
    <s v="ACT_244"/>
    <s v="2.2 Divulgar circular"/>
    <x v="0"/>
    <n v="4.4642857142857152E-4"/>
    <x v="0"/>
    <n v="0"/>
    <n v="0"/>
    <n v="0"/>
    <s v="Por Ejecutar"/>
    <n v="0"/>
    <n v="0"/>
    <n v="0"/>
    <n v="1"/>
    <n v="0"/>
    <n v="0"/>
    <m/>
    <n v="1"/>
    <s v="Por Ejecutar"/>
    <n v="0"/>
  </r>
  <r>
    <n v="168"/>
    <s v="OE1;PR_02;ACT_244"/>
    <x v="0"/>
    <s v="Fortalecer la Vigilancia."/>
    <x v="8"/>
    <n v="1"/>
    <s v="PEI"/>
    <x v="14"/>
    <s v="ACT_244"/>
    <s v="2.2 Divulgar circular"/>
    <x v="0"/>
    <n v="4.4642857142857152E-4"/>
    <x v="1"/>
    <n v="0"/>
    <n v="0"/>
    <n v="0"/>
    <s v="Por Ejecutar"/>
    <n v="0"/>
    <n v="0"/>
    <n v="0"/>
    <m/>
    <m/>
    <m/>
    <m/>
    <m/>
    <m/>
    <m/>
  </r>
  <r>
    <n v="168"/>
    <s v="OE1;PR_02;ACT_244"/>
    <x v="0"/>
    <s v="Fortalecer la Vigilancia."/>
    <x v="8"/>
    <n v="1"/>
    <s v="PEI"/>
    <x v="14"/>
    <s v="ACT_244"/>
    <s v="2.2 Divulgar circular"/>
    <x v="0"/>
    <n v="4.4642857142857152E-4"/>
    <x v="2"/>
    <n v="0"/>
    <n v="0"/>
    <n v="0"/>
    <s v="Por Ejecutar"/>
    <n v="0"/>
    <n v="0"/>
    <n v="0"/>
    <m/>
    <m/>
    <m/>
    <m/>
    <m/>
    <m/>
    <m/>
  </r>
  <r>
    <n v="168"/>
    <s v="OE1;PR_02;ACT_244"/>
    <x v="0"/>
    <s v="Fortalecer la Vigilancia."/>
    <x v="8"/>
    <n v="1"/>
    <s v="PEI"/>
    <x v="14"/>
    <s v="ACT_244"/>
    <s v="2.2 Divulgar circular"/>
    <x v="0"/>
    <n v="4.4642857142857152E-4"/>
    <x v="3"/>
    <n v="0"/>
    <n v="0"/>
    <n v="0"/>
    <s v="Por Ejecutar"/>
    <n v="0"/>
    <n v="0"/>
    <n v="0"/>
    <m/>
    <m/>
    <m/>
    <m/>
    <m/>
    <m/>
    <m/>
  </r>
  <r>
    <n v="168"/>
    <s v="OE1;PR_02;ACT_244"/>
    <x v="0"/>
    <s v="Fortalecer la Vigilancia."/>
    <x v="8"/>
    <n v="1"/>
    <s v="PEI"/>
    <x v="14"/>
    <s v="ACT_244"/>
    <s v="2.2 Divulgar circular"/>
    <x v="0"/>
    <n v="4.4642857142857152E-4"/>
    <x v="4"/>
    <n v="0"/>
    <n v="0"/>
    <n v="0"/>
    <s v="Por Ejecutar"/>
    <n v="0"/>
    <n v="0"/>
    <n v="0"/>
    <m/>
    <m/>
    <m/>
    <m/>
    <m/>
    <m/>
    <m/>
  </r>
  <r>
    <n v="168"/>
    <s v="OE1;PR_02;ACT_244"/>
    <x v="0"/>
    <s v="Fortalecer la Vigilancia."/>
    <x v="8"/>
    <n v="1"/>
    <s v="PEI"/>
    <x v="14"/>
    <s v="ACT_244"/>
    <s v="2.2 Divulgar circular"/>
    <x v="0"/>
    <n v="4.4642857142857152E-4"/>
    <x v="5"/>
    <n v="0"/>
    <n v="0"/>
    <n v="0"/>
    <s v="Por Ejecutar"/>
    <n v="0"/>
    <n v="0"/>
    <n v="0"/>
    <m/>
    <m/>
    <m/>
    <m/>
    <m/>
    <m/>
    <m/>
  </r>
  <r>
    <n v="168"/>
    <s v="OE1;PR_02;ACT_244"/>
    <x v="0"/>
    <s v="Fortalecer la Vigilancia."/>
    <x v="8"/>
    <n v="1"/>
    <s v="PEI"/>
    <x v="14"/>
    <s v="ACT_244"/>
    <s v="2.2 Divulgar circular"/>
    <x v="0"/>
    <n v="4.4642857142857152E-4"/>
    <x v="6"/>
    <n v="0"/>
    <n v="0"/>
    <n v="0"/>
    <s v="Por Ejecutar"/>
    <n v="0"/>
    <n v="0"/>
    <n v="0"/>
    <m/>
    <m/>
    <m/>
    <m/>
    <m/>
    <m/>
    <m/>
  </r>
  <r>
    <n v="168"/>
    <s v="OE1;PR_02;ACT_244"/>
    <x v="0"/>
    <s v="Fortalecer la Vigilancia."/>
    <x v="8"/>
    <n v="1"/>
    <s v="PEI"/>
    <x v="14"/>
    <s v="ACT_244"/>
    <s v="2.2 Divulgar circular"/>
    <x v="0"/>
    <n v="4.4642857142857152E-4"/>
    <x v="7"/>
    <n v="0"/>
    <n v="0"/>
    <n v="0"/>
    <s v="Por Ejecutar"/>
    <n v="0"/>
    <n v="0"/>
    <n v="0"/>
    <m/>
    <m/>
    <m/>
    <m/>
    <m/>
    <m/>
    <m/>
  </r>
  <r>
    <n v="168"/>
    <s v="OE1;PR_02;ACT_244"/>
    <x v="0"/>
    <s v="Fortalecer la Vigilancia."/>
    <x v="8"/>
    <n v="1"/>
    <s v="PEI"/>
    <x v="14"/>
    <s v="ACT_244"/>
    <s v="2.2 Divulgar circular"/>
    <x v="0"/>
    <n v="4.4642857142857152E-4"/>
    <x v="8"/>
    <n v="1"/>
    <n v="0"/>
    <n v="0"/>
    <s v="Por Ejecutar"/>
    <n v="1"/>
    <n v="0"/>
    <n v="0"/>
    <m/>
    <m/>
    <m/>
    <m/>
    <m/>
    <m/>
    <m/>
  </r>
  <r>
    <n v="168"/>
    <s v="OE1;PR_02;ACT_244"/>
    <x v="0"/>
    <s v="Fortalecer la Vigilancia."/>
    <x v="8"/>
    <n v="1"/>
    <s v="PEI"/>
    <x v="14"/>
    <s v="ACT_244"/>
    <s v="2.2 Divulgar circular"/>
    <x v="0"/>
    <n v="4.4642857142857152E-4"/>
    <x v="9"/>
    <n v="0"/>
    <n v="0"/>
    <n v="0"/>
    <s v="Por Ejecutar"/>
    <n v="1"/>
    <n v="0"/>
    <n v="0"/>
    <m/>
    <m/>
    <m/>
    <m/>
    <m/>
    <m/>
    <m/>
  </r>
  <r>
    <n v="168"/>
    <s v="OE1;PR_02;ACT_244"/>
    <x v="0"/>
    <s v="Fortalecer la Vigilancia."/>
    <x v="8"/>
    <n v="1"/>
    <s v="PEI"/>
    <x v="14"/>
    <s v="ACT_244"/>
    <s v="2.2 Divulgar circular"/>
    <x v="0"/>
    <n v="4.4642857142857152E-4"/>
    <x v="10"/>
    <n v="0"/>
    <n v="0"/>
    <n v="0"/>
    <s v="Por Ejecutar"/>
    <n v="1"/>
    <n v="0"/>
    <n v="0"/>
    <m/>
    <m/>
    <m/>
    <m/>
    <m/>
    <m/>
    <m/>
  </r>
  <r>
    <n v="168"/>
    <s v="OE1;PR_02;ACT_244"/>
    <x v="0"/>
    <s v="Fortalecer la Vigilancia."/>
    <x v="8"/>
    <n v="1"/>
    <s v="PEI"/>
    <x v="14"/>
    <s v="ACT_244"/>
    <s v="2.2 Divulgar circular"/>
    <x v="0"/>
    <n v="4.4642857142857152E-4"/>
    <x v="11"/>
    <n v="0"/>
    <n v="0"/>
    <n v="0"/>
    <s v="Por Ejecutar"/>
    <n v="1"/>
    <n v="0"/>
    <n v="0"/>
    <m/>
    <m/>
    <m/>
    <m/>
    <m/>
    <m/>
    <m/>
  </r>
  <r>
    <n v="169"/>
    <s v="OE1;PR_02;ACT_245"/>
    <x v="0"/>
    <s v="Fortalecer la Vigilancia."/>
    <x v="8"/>
    <n v="1"/>
    <s v="PEI"/>
    <x v="14"/>
    <s v="ACT_245"/>
    <s v="2.3 Socializar circular"/>
    <x v="0"/>
    <n v="4.4642857142857152E-4"/>
    <x v="0"/>
    <n v="0"/>
    <n v="0"/>
    <n v="0"/>
    <s v="Por Ejecutar"/>
    <n v="0"/>
    <n v="0"/>
    <n v="0"/>
    <n v="1"/>
    <n v="0"/>
    <n v="0"/>
    <m/>
    <n v="1"/>
    <s v="Por Ejecutar"/>
    <n v="0"/>
  </r>
  <r>
    <n v="169"/>
    <s v="OE1;PR_02;ACT_245"/>
    <x v="0"/>
    <s v="Fortalecer la Vigilancia."/>
    <x v="8"/>
    <n v="1"/>
    <s v="PEI"/>
    <x v="14"/>
    <s v="ACT_245"/>
    <s v="2.3 Socializar circular"/>
    <x v="0"/>
    <n v="4.4642857142857152E-4"/>
    <x v="1"/>
    <n v="0"/>
    <n v="0"/>
    <n v="0"/>
    <s v="Por Ejecutar"/>
    <n v="0"/>
    <n v="0"/>
    <n v="0"/>
    <m/>
    <m/>
    <m/>
    <m/>
    <m/>
    <m/>
    <m/>
  </r>
  <r>
    <n v="169"/>
    <s v="OE1;PR_02;ACT_245"/>
    <x v="0"/>
    <s v="Fortalecer la Vigilancia."/>
    <x v="8"/>
    <n v="1"/>
    <s v="PEI"/>
    <x v="14"/>
    <s v="ACT_245"/>
    <s v="2.3 Socializar circular"/>
    <x v="0"/>
    <n v="4.4642857142857152E-4"/>
    <x v="2"/>
    <n v="0"/>
    <n v="0"/>
    <n v="0"/>
    <s v="Por Ejecutar"/>
    <n v="0"/>
    <n v="0"/>
    <n v="0"/>
    <m/>
    <m/>
    <m/>
    <m/>
    <m/>
    <m/>
    <m/>
  </r>
  <r>
    <n v="169"/>
    <s v="OE1;PR_02;ACT_245"/>
    <x v="0"/>
    <s v="Fortalecer la Vigilancia."/>
    <x v="8"/>
    <n v="1"/>
    <s v="PEI"/>
    <x v="14"/>
    <s v="ACT_245"/>
    <s v="2.3 Socializar circular"/>
    <x v="0"/>
    <n v="4.4642857142857152E-4"/>
    <x v="3"/>
    <n v="0"/>
    <n v="0"/>
    <n v="0"/>
    <s v="Por Ejecutar"/>
    <n v="0"/>
    <n v="0"/>
    <n v="0"/>
    <m/>
    <m/>
    <m/>
    <m/>
    <m/>
    <m/>
    <m/>
  </r>
  <r>
    <n v="169"/>
    <s v="OE1;PR_02;ACT_245"/>
    <x v="0"/>
    <s v="Fortalecer la Vigilancia."/>
    <x v="8"/>
    <n v="1"/>
    <s v="PEI"/>
    <x v="14"/>
    <s v="ACT_245"/>
    <s v="2.3 Socializar circular"/>
    <x v="0"/>
    <n v="4.4642857142857152E-4"/>
    <x v="4"/>
    <n v="0"/>
    <n v="0"/>
    <n v="0"/>
    <s v="Por Ejecutar"/>
    <n v="0"/>
    <n v="0"/>
    <n v="0"/>
    <m/>
    <m/>
    <m/>
    <m/>
    <m/>
    <m/>
    <m/>
  </r>
  <r>
    <n v="169"/>
    <s v="OE1;PR_02;ACT_245"/>
    <x v="0"/>
    <s v="Fortalecer la Vigilancia."/>
    <x v="8"/>
    <n v="1"/>
    <s v="PEI"/>
    <x v="14"/>
    <s v="ACT_245"/>
    <s v="2.3 Socializar circular"/>
    <x v="0"/>
    <n v="4.4642857142857152E-4"/>
    <x v="5"/>
    <n v="0"/>
    <n v="0"/>
    <n v="0"/>
    <s v="Por Ejecutar"/>
    <n v="0"/>
    <n v="0"/>
    <n v="0"/>
    <m/>
    <m/>
    <m/>
    <m/>
    <m/>
    <m/>
    <m/>
  </r>
  <r>
    <n v="169"/>
    <s v="OE1;PR_02;ACT_245"/>
    <x v="0"/>
    <s v="Fortalecer la Vigilancia."/>
    <x v="8"/>
    <n v="1"/>
    <s v="PEI"/>
    <x v="14"/>
    <s v="ACT_245"/>
    <s v="2.3 Socializar circular"/>
    <x v="0"/>
    <n v="4.4642857142857152E-4"/>
    <x v="6"/>
    <n v="0"/>
    <n v="0"/>
    <n v="0"/>
    <s v="Por Ejecutar"/>
    <n v="0"/>
    <n v="0"/>
    <n v="0"/>
    <m/>
    <m/>
    <m/>
    <m/>
    <m/>
    <m/>
    <m/>
  </r>
  <r>
    <n v="169"/>
    <s v="OE1;PR_02;ACT_245"/>
    <x v="0"/>
    <s v="Fortalecer la Vigilancia."/>
    <x v="8"/>
    <n v="1"/>
    <s v="PEI"/>
    <x v="14"/>
    <s v="ACT_245"/>
    <s v="2.3 Socializar circular"/>
    <x v="0"/>
    <n v="4.4642857142857152E-4"/>
    <x v="7"/>
    <n v="0"/>
    <n v="0"/>
    <n v="0"/>
    <s v="Por Ejecutar"/>
    <n v="0"/>
    <n v="0"/>
    <n v="0"/>
    <m/>
    <m/>
    <m/>
    <m/>
    <m/>
    <m/>
    <m/>
  </r>
  <r>
    <n v="169"/>
    <s v="OE1;PR_02;ACT_245"/>
    <x v="0"/>
    <s v="Fortalecer la Vigilancia."/>
    <x v="8"/>
    <n v="1"/>
    <s v="PEI"/>
    <x v="14"/>
    <s v="ACT_245"/>
    <s v="2.3 Socializar circular"/>
    <x v="0"/>
    <n v="4.4642857142857152E-4"/>
    <x v="8"/>
    <n v="0"/>
    <n v="0"/>
    <n v="0"/>
    <s v="Por Ejecutar"/>
    <n v="0"/>
    <n v="0"/>
    <n v="0"/>
    <m/>
    <m/>
    <m/>
    <m/>
    <m/>
    <m/>
    <m/>
  </r>
  <r>
    <n v="169"/>
    <s v="OE1;PR_02;ACT_245"/>
    <x v="0"/>
    <s v="Fortalecer la Vigilancia."/>
    <x v="8"/>
    <n v="1"/>
    <s v="PEI"/>
    <x v="14"/>
    <s v="ACT_245"/>
    <s v="2.3 Socializar circular"/>
    <x v="0"/>
    <n v="4.4642857142857152E-4"/>
    <x v="9"/>
    <n v="0"/>
    <n v="0"/>
    <n v="0"/>
    <s v="Por Ejecutar"/>
    <n v="0"/>
    <n v="0"/>
    <n v="0"/>
    <m/>
    <m/>
    <m/>
    <m/>
    <m/>
    <m/>
    <m/>
  </r>
  <r>
    <n v="169"/>
    <s v="OE1;PR_02;ACT_245"/>
    <x v="0"/>
    <s v="Fortalecer la Vigilancia."/>
    <x v="8"/>
    <n v="1"/>
    <s v="PEI"/>
    <x v="14"/>
    <s v="ACT_245"/>
    <s v="2.3 Socializar circular"/>
    <x v="0"/>
    <n v="4.4642857142857152E-4"/>
    <x v="10"/>
    <n v="1"/>
    <n v="0"/>
    <n v="0"/>
    <s v="Por Ejecutar"/>
    <n v="1"/>
    <n v="0"/>
    <n v="0"/>
    <m/>
    <m/>
    <m/>
    <m/>
    <m/>
    <m/>
    <m/>
  </r>
  <r>
    <n v="169"/>
    <s v="OE1;PR_02;ACT_245"/>
    <x v="0"/>
    <s v="Fortalecer la Vigilancia."/>
    <x v="8"/>
    <n v="1"/>
    <s v="PEI"/>
    <x v="14"/>
    <s v="ACT_245"/>
    <s v="2.3 Socializar circular"/>
    <x v="0"/>
    <n v="4.4642857142857152E-4"/>
    <x v="11"/>
    <n v="0"/>
    <n v="0"/>
    <n v="0"/>
    <s v="Por Ejecutar"/>
    <n v="1"/>
    <n v="0"/>
    <n v="0"/>
    <m/>
    <m/>
    <m/>
    <m/>
    <m/>
    <m/>
    <m/>
  </r>
  <r>
    <n v="170"/>
    <s v="OE1;PR_10;ACT_54"/>
    <x v="0"/>
    <s v="Fortalecer la Vigilancia."/>
    <x v="0"/>
    <n v="2"/>
    <s v="PAI"/>
    <x v="0"/>
    <s v="ACT_54"/>
    <s v="Diseñar e implementar mecanismos de Supervisión Inteligente"/>
    <x v="2"/>
    <n v="4.4642857142857152E-4"/>
    <x v="0"/>
    <n v="0"/>
    <n v="0"/>
    <n v="0"/>
    <s v="Por Ejecutar"/>
    <n v="0"/>
    <n v="0"/>
    <n v="0"/>
    <n v="0.99999999999999989"/>
    <n v="0.21"/>
    <n v="0.21000000000000002"/>
    <m/>
    <n v="0.79"/>
    <s v="En Tramite"/>
    <n v="9.3750000000000029E-5"/>
  </r>
  <r>
    <n v="170"/>
    <s v="OE1;PR_10;ACT_54"/>
    <x v="0"/>
    <s v="Fortalecer la Vigilancia."/>
    <x v="0"/>
    <n v="2"/>
    <s v="PAI"/>
    <x v="0"/>
    <s v="ACT_54"/>
    <s v="Diseñar e implementar mecanismos de Supervisión Inteligente"/>
    <x v="2"/>
    <n v="4.4642857142857152E-4"/>
    <x v="1"/>
    <n v="0.09"/>
    <n v="0.09"/>
    <n v="1"/>
    <s v="Culminada"/>
    <n v="0.09"/>
    <n v="0.09"/>
    <n v="1"/>
    <m/>
    <m/>
    <m/>
    <m/>
    <m/>
    <m/>
    <m/>
  </r>
  <r>
    <n v="170"/>
    <s v="OE1;PR_10;ACT_54"/>
    <x v="0"/>
    <s v="Fortalecer la Vigilancia."/>
    <x v="0"/>
    <n v="2"/>
    <s v="PAI"/>
    <x v="0"/>
    <s v="ACT_54"/>
    <s v="Diseñar e implementar mecanismos de Supervisión Inteligente"/>
    <x v="2"/>
    <n v="4.4642857142857152E-4"/>
    <x v="2"/>
    <n v="0.12"/>
    <n v="0.12"/>
    <n v="1"/>
    <s v="Culminada"/>
    <n v="0.21"/>
    <n v="0.21"/>
    <n v="1"/>
    <m/>
    <m/>
    <m/>
    <m/>
    <m/>
    <m/>
    <m/>
  </r>
  <r>
    <n v="170"/>
    <s v="OE1;PR_10;ACT_54"/>
    <x v="0"/>
    <s v="Fortalecer la Vigilancia."/>
    <x v="0"/>
    <n v="2"/>
    <s v="PAI"/>
    <x v="0"/>
    <s v="ACT_54"/>
    <s v="Diseñar e implementar mecanismos de Supervisión Inteligente"/>
    <x v="2"/>
    <n v="4.4642857142857152E-4"/>
    <x v="3"/>
    <n v="0.06"/>
    <n v="0"/>
    <n v="0"/>
    <s v="Por Ejecutar"/>
    <n v="0.27"/>
    <n v="0.21"/>
    <n v="0.77777777777777768"/>
    <m/>
    <m/>
    <m/>
    <m/>
    <m/>
    <m/>
    <m/>
  </r>
  <r>
    <n v="170"/>
    <s v="OE1;PR_10;ACT_54"/>
    <x v="0"/>
    <s v="Fortalecer la Vigilancia."/>
    <x v="0"/>
    <n v="2"/>
    <s v="PAI"/>
    <x v="0"/>
    <s v="ACT_54"/>
    <s v="Diseñar e implementar mecanismos de Supervisión Inteligente"/>
    <x v="2"/>
    <n v="4.4642857142857152E-4"/>
    <x v="4"/>
    <n v="0.09"/>
    <n v="0"/>
    <n v="0"/>
    <s v="Por Ejecutar"/>
    <n v="0.36"/>
    <n v="0.21"/>
    <n v="0.58333333333333337"/>
    <m/>
    <m/>
    <m/>
    <m/>
    <m/>
    <m/>
    <m/>
  </r>
  <r>
    <n v="170"/>
    <s v="OE1;PR_10;ACT_54"/>
    <x v="0"/>
    <s v="Fortalecer la Vigilancia."/>
    <x v="0"/>
    <n v="2"/>
    <s v="PAI"/>
    <x v="0"/>
    <s v="ACT_54"/>
    <s v="Diseñar e implementar mecanismos de Supervisión Inteligente"/>
    <x v="2"/>
    <n v="4.4642857142857152E-4"/>
    <x v="5"/>
    <n v="0.12"/>
    <n v="0"/>
    <n v="0"/>
    <s v="Por Ejecutar"/>
    <n v="0.48"/>
    <n v="0.21"/>
    <n v="0.4375"/>
    <m/>
    <m/>
    <m/>
    <m/>
    <m/>
    <m/>
    <m/>
  </r>
  <r>
    <n v="170"/>
    <s v="OE1;PR_10;ACT_54"/>
    <x v="0"/>
    <s v="Fortalecer la Vigilancia."/>
    <x v="0"/>
    <n v="2"/>
    <s v="PAI"/>
    <x v="0"/>
    <s v="ACT_54"/>
    <s v="Diseñar e implementar mecanismos de Supervisión Inteligente"/>
    <x v="2"/>
    <n v="4.4642857142857152E-4"/>
    <x v="6"/>
    <n v="0.08"/>
    <n v="0"/>
    <n v="0"/>
    <s v="Por Ejecutar"/>
    <n v="0.55999999999999994"/>
    <n v="0.21"/>
    <n v="0.375"/>
    <m/>
    <m/>
    <m/>
    <m/>
    <m/>
    <m/>
    <m/>
  </r>
  <r>
    <n v="170"/>
    <s v="OE1;PR_10;ACT_54"/>
    <x v="0"/>
    <s v="Fortalecer la Vigilancia."/>
    <x v="0"/>
    <n v="2"/>
    <s v="PAI"/>
    <x v="0"/>
    <s v="ACT_54"/>
    <s v="Diseñar e implementar mecanismos de Supervisión Inteligente"/>
    <x v="2"/>
    <n v="4.4642857142857152E-4"/>
    <x v="7"/>
    <n v="0.1"/>
    <n v="0"/>
    <n v="0"/>
    <s v="Por Ejecutar"/>
    <n v="0.65999999999999992"/>
    <n v="0.21"/>
    <n v="0.31818181818181823"/>
    <m/>
    <m/>
    <m/>
    <m/>
    <m/>
    <m/>
    <m/>
  </r>
  <r>
    <n v="170"/>
    <s v="OE1;PR_10;ACT_54"/>
    <x v="0"/>
    <s v="Fortalecer la Vigilancia."/>
    <x v="0"/>
    <n v="2"/>
    <s v="PAI"/>
    <x v="0"/>
    <s v="ACT_54"/>
    <s v="Diseñar e implementar mecanismos de Supervisión Inteligente"/>
    <x v="2"/>
    <n v="4.4642857142857152E-4"/>
    <x v="8"/>
    <n v="0.09"/>
    <n v="0"/>
    <n v="0"/>
    <s v="Por Ejecutar"/>
    <n v="0.74999999999999989"/>
    <n v="0.21"/>
    <n v="0.28000000000000003"/>
    <m/>
    <m/>
    <m/>
    <m/>
    <m/>
    <m/>
    <m/>
  </r>
  <r>
    <n v="170"/>
    <s v="OE1;PR_10;ACT_54"/>
    <x v="0"/>
    <s v="Fortalecer la Vigilancia."/>
    <x v="0"/>
    <n v="2"/>
    <s v="PAI"/>
    <x v="0"/>
    <s v="ACT_54"/>
    <s v="Diseñar e implementar mecanismos de Supervisión Inteligente"/>
    <x v="2"/>
    <n v="4.4642857142857152E-4"/>
    <x v="9"/>
    <n v="7.0000000000000007E-2"/>
    <n v="0"/>
    <n v="0"/>
    <s v="Por Ejecutar"/>
    <n v="0.81999999999999984"/>
    <n v="0.21"/>
    <n v="0.25609756097560982"/>
    <m/>
    <m/>
    <m/>
    <m/>
    <m/>
    <m/>
    <m/>
  </r>
  <r>
    <n v="170"/>
    <s v="OE1;PR_10;ACT_54"/>
    <x v="0"/>
    <s v="Fortalecer la Vigilancia."/>
    <x v="0"/>
    <n v="2"/>
    <s v="PAI"/>
    <x v="0"/>
    <s v="ACT_54"/>
    <s v="Diseñar e implementar mecanismos de Supervisión Inteligente"/>
    <x v="2"/>
    <n v="4.4642857142857152E-4"/>
    <x v="10"/>
    <n v="0.06"/>
    <n v="0"/>
    <n v="0"/>
    <s v="Por Ejecutar"/>
    <n v="0.87999999999999989"/>
    <n v="0.21"/>
    <n v="0.23863636363636365"/>
    <m/>
    <m/>
    <m/>
    <m/>
    <m/>
    <m/>
    <m/>
  </r>
  <r>
    <n v="170"/>
    <s v="OE1;PR_10;ACT_54"/>
    <x v="0"/>
    <s v="Fortalecer la Vigilancia."/>
    <x v="0"/>
    <n v="2"/>
    <s v="PAI"/>
    <x v="0"/>
    <s v="ACT_54"/>
    <s v="Diseñar e implementar mecanismos de Supervisión Inteligente"/>
    <x v="2"/>
    <n v="4.4642857142857152E-4"/>
    <x v="11"/>
    <n v="0.12"/>
    <n v="0"/>
    <n v="0"/>
    <s v="Por Ejecutar"/>
    <n v="0.99999999999999989"/>
    <n v="0.21"/>
    <n v="0.21000000000000002"/>
    <m/>
    <m/>
    <m/>
    <m/>
    <m/>
    <m/>
    <m/>
  </r>
  <r>
    <n v="171"/>
    <s v="OE1;PR_10;ACT_67"/>
    <x v="0"/>
    <s v="Fortalecer la Vigilancia."/>
    <x v="0"/>
    <n v="2"/>
    <s v="PAI"/>
    <x v="0"/>
    <s v="ACT_67"/>
    <s v="Diseñar e implementar mecanismos de Supervisión Inteligente"/>
    <x v="0"/>
    <n v="4.4642857142857152E-4"/>
    <x v="0"/>
    <n v="0"/>
    <n v="0"/>
    <n v="0"/>
    <s v="Por Ejecutar"/>
    <n v="0"/>
    <n v="0"/>
    <n v="0"/>
    <n v="1"/>
    <n v="1"/>
    <n v="1"/>
    <m/>
    <n v="0"/>
    <s v="Culminada"/>
    <n v="4.4642857142857152E-4"/>
  </r>
  <r>
    <n v="171"/>
    <s v="OE1;PR_10;ACT_67"/>
    <x v="0"/>
    <s v="Fortalecer la Vigilancia."/>
    <x v="0"/>
    <n v="2"/>
    <s v="PAI"/>
    <x v="0"/>
    <s v="ACT_67"/>
    <s v="Diseñar e implementar mecanismos de Supervisión Inteligente"/>
    <x v="0"/>
    <n v="4.4642857142857152E-4"/>
    <x v="1"/>
    <n v="0"/>
    <n v="0"/>
    <n v="0"/>
    <s v="Por Ejecutar"/>
    <n v="0"/>
    <n v="0"/>
    <n v="0"/>
    <m/>
    <m/>
    <m/>
    <m/>
    <m/>
    <m/>
    <m/>
  </r>
  <r>
    <n v="171"/>
    <s v="OE1;PR_10;ACT_67"/>
    <x v="0"/>
    <s v="Fortalecer la Vigilancia."/>
    <x v="0"/>
    <n v="2"/>
    <s v="PAI"/>
    <x v="0"/>
    <s v="ACT_67"/>
    <s v="Diseñar e implementar mecanismos de Supervisión Inteligente"/>
    <x v="0"/>
    <n v="4.4642857142857152E-4"/>
    <x v="2"/>
    <n v="0"/>
    <n v="0"/>
    <n v="0"/>
    <s v="Por Ejecutar"/>
    <n v="0"/>
    <n v="0"/>
    <n v="0"/>
    <m/>
    <m/>
    <m/>
    <m/>
    <m/>
    <m/>
    <m/>
  </r>
  <r>
    <n v="171"/>
    <s v="OE1;PR_10;ACT_67"/>
    <x v="0"/>
    <s v="Fortalecer la Vigilancia."/>
    <x v="0"/>
    <n v="2"/>
    <s v="PAI"/>
    <x v="0"/>
    <s v="ACT_67"/>
    <s v="Diseñar e implementar mecanismos de Supervisión Inteligente"/>
    <x v="0"/>
    <n v="4.4642857142857152E-4"/>
    <x v="3"/>
    <n v="0"/>
    <n v="0"/>
    <n v="0"/>
    <s v="Por Ejecutar"/>
    <n v="0"/>
    <n v="0"/>
    <n v="0"/>
    <m/>
    <m/>
    <m/>
    <m/>
    <m/>
    <m/>
    <m/>
  </r>
  <r>
    <n v="171"/>
    <s v="OE1;PR_10;ACT_67"/>
    <x v="0"/>
    <s v="Fortalecer la Vigilancia."/>
    <x v="0"/>
    <n v="2"/>
    <s v="PAI"/>
    <x v="0"/>
    <s v="ACT_67"/>
    <s v="Diseñar e implementar mecanismos de Supervisión Inteligente"/>
    <x v="0"/>
    <n v="4.4642857142857152E-4"/>
    <x v="4"/>
    <n v="0"/>
    <n v="0"/>
    <n v="0"/>
    <s v="Por Ejecutar"/>
    <n v="0"/>
    <n v="0"/>
    <n v="0"/>
    <m/>
    <m/>
    <m/>
    <m/>
    <m/>
    <m/>
    <m/>
  </r>
  <r>
    <n v="171"/>
    <s v="OE1;PR_10;ACT_67"/>
    <x v="0"/>
    <s v="Fortalecer la Vigilancia."/>
    <x v="0"/>
    <n v="2"/>
    <s v="PAI"/>
    <x v="0"/>
    <s v="ACT_67"/>
    <s v="Diseñar e implementar mecanismos de Supervisión Inteligente"/>
    <x v="0"/>
    <n v="4.4642857142857152E-4"/>
    <x v="5"/>
    <n v="1"/>
    <n v="1"/>
    <n v="1"/>
    <s v="Culminada"/>
    <n v="1"/>
    <n v="1"/>
    <n v="1"/>
    <m/>
    <m/>
    <m/>
    <m/>
    <m/>
    <m/>
    <m/>
  </r>
  <r>
    <n v="171"/>
    <s v="OE1;PR_10;ACT_67"/>
    <x v="0"/>
    <s v="Fortalecer la Vigilancia."/>
    <x v="0"/>
    <n v="2"/>
    <s v="PAI"/>
    <x v="0"/>
    <s v="ACT_67"/>
    <s v="Diseñar e implementar mecanismos de Supervisión Inteligente"/>
    <x v="0"/>
    <n v="4.4642857142857152E-4"/>
    <x v="6"/>
    <n v="0"/>
    <n v="0"/>
    <n v="0"/>
    <s v="Por Ejecutar"/>
    <n v="1"/>
    <n v="1"/>
    <n v="1"/>
    <m/>
    <m/>
    <m/>
    <m/>
    <m/>
    <m/>
    <m/>
  </r>
  <r>
    <n v="171"/>
    <s v="OE1;PR_10;ACT_67"/>
    <x v="0"/>
    <s v="Fortalecer la Vigilancia."/>
    <x v="0"/>
    <n v="2"/>
    <s v="PAI"/>
    <x v="0"/>
    <s v="ACT_67"/>
    <s v="Diseñar e implementar mecanismos de Supervisión Inteligente"/>
    <x v="0"/>
    <n v="4.4642857142857152E-4"/>
    <x v="7"/>
    <n v="0"/>
    <n v="0"/>
    <n v="0"/>
    <s v="Por Ejecutar"/>
    <n v="1"/>
    <n v="1"/>
    <n v="1"/>
    <m/>
    <m/>
    <m/>
    <m/>
    <m/>
    <m/>
    <m/>
  </r>
  <r>
    <n v="171"/>
    <s v="OE1;PR_10;ACT_67"/>
    <x v="0"/>
    <s v="Fortalecer la Vigilancia."/>
    <x v="0"/>
    <n v="2"/>
    <s v="PAI"/>
    <x v="0"/>
    <s v="ACT_67"/>
    <s v="Diseñar e implementar mecanismos de Supervisión Inteligente"/>
    <x v="0"/>
    <n v="4.4642857142857152E-4"/>
    <x v="8"/>
    <n v="0"/>
    <n v="0"/>
    <n v="0"/>
    <s v="Por Ejecutar"/>
    <n v="1"/>
    <n v="1"/>
    <n v="1"/>
    <m/>
    <m/>
    <m/>
    <m/>
    <m/>
    <m/>
    <m/>
  </r>
  <r>
    <n v="171"/>
    <s v="OE1;PR_10;ACT_67"/>
    <x v="0"/>
    <s v="Fortalecer la Vigilancia."/>
    <x v="0"/>
    <n v="2"/>
    <s v="PAI"/>
    <x v="0"/>
    <s v="ACT_67"/>
    <s v="Diseñar e implementar mecanismos de Supervisión Inteligente"/>
    <x v="0"/>
    <n v="4.4642857142857152E-4"/>
    <x v="9"/>
    <n v="0"/>
    <n v="0"/>
    <n v="0"/>
    <s v="Por Ejecutar"/>
    <n v="1"/>
    <n v="1"/>
    <n v="1"/>
    <m/>
    <m/>
    <m/>
    <m/>
    <m/>
    <m/>
    <m/>
  </r>
  <r>
    <n v="171"/>
    <s v="OE1;PR_10;ACT_67"/>
    <x v="0"/>
    <s v="Fortalecer la Vigilancia."/>
    <x v="0"/>
    <n v="2"/>
    <s v="PAI"/>
    <x v="0"/>
    <s v="ACT_67"/>
    <s v="Diseñar e implementar mecanismos de Supervisión Inteligente"/>
    <x v="0"/>
    <n v="4.4642857142857152E-4"/>
    <x v="10"/>
    <n v="0"/>
    <n v="0"/>
    <n v="0"/>
    <s v="Por Ejecutar"/>
    <n v="1"/>
    <n v="1"/>
    <n v="1"/>
    <m/>
    <m/>
    <m/>
    <m/>
    <m/>
    <m/>
    <m/>
  </r>
  <r>
    <n v="171"/>
    <s v="OE1;PR_10;ACT_67"/>
    <x v="0"/>
    <s v="Fortalecer la Vigilancia."/>
    <x v="0"/>
    <n v="2"/>
    <s v="PAI"/>
    <x v="0"/>
    <s v="ACT_67"/>
    <s v="Diseñar e implementar mecanismos de Supervisión Inteligente"/>
    <x v="0"/>
    <n v="4.4642857142857152E-4"/>
    <x v="11"/>
    <n v="0"/>
    <n v="0"/>
    <n v="0"/>
    <s v="Por Ejecutar"/>
    <n v="1"/>
    <n v="1"/>
    <n v="1"/>
    <m/>
    <m/>
    <m/>
    <m/>
    <m/>
    <m/>
    <m/>
  </r>
  <r>
    <n v="172"/>
    <s v="OE1;PR_10;ACT_261"/>
    <x v="0"/>
    <s v="Fortalecer la Vigilancia."/>
    <x v="0"/>
    <n v="2"/>
    <s v="PAI"/>
    <x v="0"/>
    <s v="ACT_261"/>
    <s v="Intervenciones por corredor temporada alta"/>
    <x v="1"/>
    <n v="4.4642857142857152E-4"/>
    <x v="0"/>
    <n v="0"/>
    <n v="0"/>
    <n v="0"/>
    <s v="Por Ejecutar"/>
    <n v="0"/>
    <n v="0"/>
    <n v="0"/>
    <n v="20"/>
    <n v="8"/>
    <n v="0.4"/>
    <m/>
    <n v="0.6"/>
    <s v="En Tramite"/>
    <n v="1.7857142857142863E-4"/>
  </r>
  <r>
    <n v="172"/>
    <s v="OE1;PR_10;ACT_261"/>
    <x v="0"/>
    <s v="Fortalecer la Vigilancia."/>
    <x v="0"/>
    <n v="2"/>
    <s v="PAI"/>
    <x v="0"/>
    <s v="ACT_261"/>
    <s v="Intervenciones por corredor temporada alta"/>
    <x v="1"/>
    <n v="4.4642857142857152E-4"/>
    <x v="1"/>
    <n v="0"/>
    <n v="0"/>
    <n v="0"/>
    <s v="Por Ejecutar"/>
    <n v="0"/>
    <n v="0"/>
    <n v="0"/>
    <m/>
    <m/>
    <m/>
    <m/>
    <m/>
    <m/>
    <m/>
  </r>
  <r>
    <n v="172"/>
    <s v="OE1;PR_10;ACT_261"/>
    <x v="0"/>
    <s v="Fortalecer la Vigilancia."/>
    <x v="0"/>
    <n v="2"/>
    <s v="PAI"/>
    <x v="0"/>
    <s v="ACT_261"/>
    <s v="Intervenciones por corredor temporada alta"/>
    <x v="1"/>
    <n v="4.4642857142857152E-4"/>
    <x v="2"/>
    <n v="0"/>
    <n v="0"/>
    <n v="0"/>
    <s v="Por Ejecutar"/>
    <n v="0"/>
    <n v="0"/>
    <n v="0"/>
    <m/>
    <m/>
    <m/>
    <m/>
    <m/>
    <m/>
    <m/>
  </r>
  <r>
    <n v="172"/>
    <s v="OE1;PR_10;ACT_261"/>
    <x v="0"/>
    <s v="Fortalecer la Vigilancia."/>
    <x v="0"/>
    <n v="2"/>
    <s v="PAI"/>
    <x v="0"/>
    <s v="ACT_261"/>
    <s v="Intervenciones por corredor temporada alta"/>
    <x v="1"/>
    <n v="4.4642857142857152E-4"/>
    <x v="3"/>
    <n v="4"/>
    <n v="4"/>
    <n v="1"/>
    <s v="Culminada"/>
    <n v="4"/>
    <n v="4"/>
    <n v="1"/>
    <m/>
    <m/>
    <m/>
    <m/>
    <m/>
    <m/>
    <m/>
  </r>
  <r>
    <n v="172"/>
    <s v="OE1;PR_10;ACT_261"/>
    <x v="0"/>
    <s v="Fortalecer la Vigilancia."/>
    <x v="0"/>
    <n v="2"/>
    <s v="PAI"/>
    <x v="0"/>
    <s v="ACT_261"/>
    <s v="Intervenciones por corredor temporada alta"/>
    <x v="1"/>
    <n v="4.4642857142857152E-4"/>
    <x v="4"/>
    <n v="0"/>
    <n v="0"/>
    <n v="0"/>
    <s v="Por Ejecutar"/>
    <n v="4"/>
    <n v="4"/>
    <n v="1"/>
    <m/>
    <m/>
    <m/>
    <m/>
    <m/>
    <m/>
    <m/>
  </r>
  <r>
    <n v="172"/>
    <s v="OE1;PR_10;ACT_261"/>
    <x v="0"/>
    <s v="Fortalecer la Vigilancia."/>
    <x v="0"/>
    <n v="2"/>
    <s v="PAI"/>
    <x v="0"/>
    <s v="ACT_261"/>
    <s v="Intervenciones por corredor temporada alta"/>
    <x v="1"/>
    <n v="4.4642857142857152E-4"/>
    <x v="5"/>
    <n v="4"/>
    <n v="4"/>
    <n v="1"/>
    <s v="Culminada"/>
    <n v="8"/>
    <n v="8"/>
    <n v="1"/>
    <m/>
    <m/>
    <m/>
    <m/>
    <m/>
    <m/>
    <m/>
  </r>
  <r>
    <n v="172"/>
    <s v="OE1;PR_10;ACT_261"/>
    <x v="0"/>
    <s v="Fortalecer la Vigilancia."/>
    <x v="0"/>
    <n v="2"/>
    <s v="PAI"/>
    <x v="0"/>
    <s v="ACT_261"/>
    <s v="Intervenciones por corredor temporada alta"/>
    <x v="1"/>
    <n v="4.4642857142857152E-4"/>
    <x v="6"/>
    <n v="4"/>
    <n v="0"/>
    <n v="0"/>
    <s v="Por Ejecutar"/>
    <n v="12"/>
    <n v="8"/>
    <n v="0.66666666666666663"/>
    <m/>
    <m/>
    <m/>
    <m/>
    <m/>
    <m/>
    <m/>
  </r>
  <r>
    <n v="172"/>
    <s v="OE1;PR_10;ACT_261"/>
    <x v="0"/>
    <s v="Fortalecer la Vigilancia."/>
    <x v="0"/>
    <n v="2"/>
    <s v="PAI"/>
    <x v="0"/>
    <s v="ACT_261"/>
    <s v="Intervenciones por corredor temporada alta"/>
    <x v="1"/>
    <n v="4.4642857142857152E-4"/>
    <x v="7"/>
    <n v="0"/>
    <n v="0"/>
    <n v="0"/>
    <s v="Por Ejecutar"/>
    <n v="12"/>
    <n v="8"/>
    <n v="0.66666666666666663"/>
    <m/>
    <m/>
    <m/>
    <m/>
    <m/>
    <m/>
    <m/>
  </r>
  <r>
    <n v="172"/>
    <s v="OE1;PR_10;ACT_261"/>
    <x v="0"/>
    <s v="Fortalecer la Vigilancia."/>
    <x v="0"/>
    <n v="2"/>
    <s v="PAI"/>
    <x v="0"/>
    <s v="ACT_261"/>
    <s v="Intervenciones por corredor temporada alta"/>
    <x v="1"/>
    <n v="4.4642857142857152E-4"/>
    <x v="8"/>
    <n v="0"/>
    <n v="0"/>
    <n v="0"/>
    <s v="Por Ejecutar"/>
    <n v="12"/>
    <n v="8"/>
    <n v="0.66666666666666663"/>
    <m/>
    <m/>
    <m/>
    <m/>
    <m/>
    <m/>
    <m/>
  </r>
  <r>
    <n v="172"/>
    <s v="OE1;PR_10;ACT_261"/>
    <x v="0"/>
    <s v="Fortalecer la Vigilancia."/>
    <x v="0"/>
    <n v="2"/>
    <s v="PAI"/>
    <x v="0"/>
    <s v="ACT_261"/>
    <s v="Intervenciones por corredor temporada alta"/>
    <x v="1"/>
    <n v="4.4642857142857152E-4"/>
    <x v="9"/>
    <n v="4"/>
    <n v="0"/>
    <n v="0"/>
    <s v="Por Ejecutar"/>
    <n v="16"/>
    <n v="8"/>
    <n v="0.5"/>
    <m/>
    <m/>
    <m/>
    <m/>
    <m/>
    <m/>
    <m/>
  </r>
  <r>
    <n v="172"/>
    <s v="OE1;PR_10;ACT_261"/>
    <x v="0"/>
    <s v="Fortalecer la Vigilancia."/>
    <x v="0"/>
    <n v="2"/>
    <s v="PAI"/>
    <x v="0"/>
    <s v="ACT_261"/>
    <s v="Intervenciones por corredor temporada alta"/>
    <x v="1"/>
    <n v="4.4642857142857152E-4"/>
    <x v="10"/>
    <n v="0"/>
    <n v="0"/>
    <n v="0"/>
    <s v="Por Ejecutar"/>
    <n v="16"/>
    <n v="8"/>
    <n v="0.5"/>
    <m/>
    <m/>
    <m/>
    <m/>
    <m/>
    <m/>
    <m/>
  </r>
  <r>
    <n v="172"/>
    <s v="OE1;PR_10;ACT_261"/>
    <x v="0"/>
    <s v="Fortalecer la Vigilancia."/>
    <x v="0"/>
    <n v="2"/>
    <s v="PAI"/>
    <x v="0"/>
    <s v="ACT_261"/>
    <s v="Intervenciones por corredor temporada alta"/>
    <x v="1"/>
    <n v="4.4642857142857152E-4"/>
    <x v="11"/>
    <n v="4"/>
    <n v="0"/>
    <n v="0"/>
    <s v="Por Ejecutar"/>
    <n v="20"/>
    <n v="8"/>
    <n v="0.4"/>
    <m/>
    <m/>
    <m/>
    <m/>
    <m/>
    <m/>
    <m/>
  </r>
  <r>
    <n v="173"/>
    <s v="OE1;PR_10;ACT_262"/>
    <x v="0"/>
    <s v="Fortalecer la Vigilancia."/>
    <x v="0"/>
    <n v="2"/>
    <s v="PAI"/>
    <x v="0"/>
    <s v="ACT_262"/>
    <s v="Auditorías de formalización subjetiva  "/>
    <x v="1"/>
    <n v="4.4642857142857152E-4"/>
    <x v="0"/>
    <n v="0"/>
    <n v="0"/>
    <n v="0"/>
    <s v="Por Ejecutar"/>
    <n v="0"/>
    <n v="0"/>
    <n v="0"/>
    <n v="20"/>
    <n v="2"/>
    <n v="0.1"/>
    <m/>
    <n v="0.9"/>
    <s v="En Tramite"/>
    <n v="4.4642857142857156E-5"/>
  </r>
  <r>
    <n v="173"/>
    <s v="OE1;PR_10;ACT_262"/>
    <x v="0"/>
    <s v="Fortalecer la Vigilancia."/>
    <x v="0"/>
    <n v="2"/>
    <s v="PAI"/>
    <x v="0"/>
    <s v="ACT_262"/>
    <s v="Auditorías de formalización subjetiva  "/>
    <x v="1"/>
    <n v="4.4642857142857152E-4"/>
    <x v="1"/>
    <n v="0"/>
    <n v="0"/>
    <n v="0"/>
    <s v="Por Ejecutar"/>
    <n v="0"/>
    <n v="0"/>
    <n v="0"/>
    <m/>
    <m/>
    <m/>
    <m/>
    <m/>
    <m/>
    <m/>
  </r>
  <r>
    <n v="173"/>
    <s v="OE1;PR_10;ACT_262"/>
    <x v="0"/>
    <s v="Fortalecer la Vigilancia."/>
    <x v="0"/>
    <n v="2"/>
    <s v="PAI"/>
    <x v="0"/>
    <s v="ACT_262"/>
    <s v="Auditorías de formalización subjetiva  "/>
    <x v="1"/>
    <n v="4.4642857142857152E-4"/>
    <x v="2"/>
    <n v="0"/>
    <n v="0"/>
    <n v="0"/>
    <s v="Por Ejecutar"/>
    <n v="0"/>
    <n v="0"/>
    <n v="0"/>
    <m/>
    <m/>
    <m/>
    <m/>
    <m/>
    <m/>
    <m/>
  </r>
  <r>
    <n v="173"/>
    <s v="OE1;PR_10;ACT_262"/>
    <x v="0"/>
    <s v="Fortalecer la Vigilancia."/>
    <x v="0"/>
    <n v="2"/>
    <s v="PAI"/>
    <x v="0"/>
    <s v="ACT_262"/>
    <s v="Auditorías de formalización subjetiva  "/>
    <x v="1"/>
    <n v="4.4642857142857152E-4"/>
    <x v="3"/>
    <n v="0"/>
    <n v="0"/>
    <n v="0"/>
    <s v="Por Ejecutar"/>
    <n v="0"/>
    <n v="0"/>
    <n v="0"/>
    <m/>
    <m/>
    <m/>
    <m/>
    <m/>
    <m/>
    <m/>
  </r>
  <r>
    <n v="173"/>
    <s v="OE1;PR_10;ACT_262"/>
    <x v="0"/>
    <s v="Fortalecer la Vigilancia."/>
    <x v="0"/>
    <n v="2"/>
    <s v="PAI"/>
    <x v="0"/>
    <s v="ACT_262"/>
    <s v="Auditorías de formalización subjetiva  "/>
    <x v="1"/>
    <n v="4.4642857142857152E-4"/>
    <x v="4"/>
    <n v="0"/>
    <n v="0"/>
    <n v="0"/>
    <s v="Por Ejecutar"/>
    <n v="0"/>
    <n v="0"/>
    <n v="0"/>
    <m/>
    <m/>
    <m/>
    <m/>
    <m/>
    <m/>
    <m/>
  </r>
  <r>
    <n v="173"/>
    <s v="OE1;PR_10;ACT_262"/>
    <x v="0"/>
    <s v="Fortalecer la Vigilancia."/>
    <x v="0"/>
    <n v="2"/>
    <s v="PAI"/>
    <x v="0"/>
    <s v="ACT_262"/>
    <s v="Auditorías de formalización subjetiva  "/>
    <x v="1"/>
    <n v="4.4642857142857152E-4"/>
    <x v="5"/>
    <n v="2"/>
    <n v="2"/>
    <n v="1"/>
    <s v="Culminada"/>
    <n v="2"/>
    <n v="2"/>
    <n v="1"/>
    <m/>
    <m/>
    <m/>
    <m/>
    <m/>
    <m/>
    <m/>
  </r>
  <r>
    <n v="173"/>
    <s v="OE1;PR_10;ACT_262"/>
    <x v="0"/>
    <s v="Fortalecer la Vigilancia."/>
    <x v="0"/>
    <n v="2"/>
    <s v="PAI"/>
    <x v="0"/>
    <s v="ACT_262"/>
    <s v="Auditorías de formalización subjetiva  "/>
    <x v="1"/>
    <n v="4.4642857142857152E-4"/>
    <x v="6"/>
    <n v="2"/>
    <n v="0"/>
    <n v="0"/>
    <s v="Por Ejecutar"/>
    <n v="4"/>
    <n v="2"/>
    <n v="0.5"/>
    <m/>
    <m/>
    <m/>
    <m/>
    <m/>
    <m/>
    <m/>
  </r>
  <r>
    <n v="173"/>
    <s v="OE1;PR_10;ACT_262"/>
    <x v="0"/>
    <s v="Fortalecer la Vigilancia."/>
    <x v="0"/>
    <n v="2"/>
    <s v="PAI"/>
    <x v="0"/>
    <s v="ACT_262"/>
    <s v="Auditorías de formalización subjetiva  "/>
    <x v="1"/>
    <n v="4.4642857142857152E-4"/>
    <x v="7"/>
    <n v="3"/>
    <n v="0"/>
    <n v="0"/>
    <s v="Por Ejecutar"/>
    <n v="7"/>
    <n v="2"/>
    <n v="0.2857142857142857"/>
    <m/>
    <m/>
    <m/>
    <m/>
    <m/>
    <m/>
    <m/>
  </r>
  <r>
    <n v="173"/>
    <s v="OE1;PR_10;ACT_262"/>
    <x v="0"/>
    <s v="Fortalecer la Vigilancia."/>
    <x v="0"/>
    <n v="2"/>
    <s v="PAI"/>
    <x v="0"/>
    <s v="ACT_262"/>
    <s v="Auditorías de formalización subjetiva  "/>
    <x v="1"/>
    <n v="4.4642857142857152E-4"/>
    <x v="8"/>
    <n v="3"/>
    <n v="0"/>
    <n v="0"/>
    <s v="Por Ejecutar"/>
    <n v="10"/>
    <n v="2"/>
    <n v="0.2"/>
    <m/>
    <m/>
    <m/>
    <m/>
    <m/>
    <m/>
    <m/>
  </r>
  <r>
    <n v="173"/>
    <s v="OE1;PR_10;ACT_262"/>
    <x v="0"/>
    <s v="Fortalecer la Vigilancia."/>
    <x v="0"/>
    <n v="2"/>
    <s v="PAI"/>
    <x v="0"/>
    <s v="ACT_262"/>
    <s v="Auditorías de formalización subjetiva  "/>
    <x v="1"/>
    <n v="4.4642857142857152E-4"/>
    <x v="9"/>
    <n v="4"/>
    <n v="0"/>
    <n v="0"/>
    <s v="Por Ejecutar"/>
    <n v="14"/>
    <n v="2"/>
    <n v="0.14285714285714285"/>
    <m/>
    <m/>
    <m/>
    <m/>
    <m/>
    <m/>
    <m/>
  </r>
  <r>
    <n v="173"/>
    <s v="OE1;PR_10;ACT_262"/>
    <x v="0"/>
    <s v="Fortalecer la Vigilancia."/>
    <x v="0"/>
    <n v="2"/>
    <s v="PAI"/>
    <x v="0"/>
    <s v="ACT_262"/>
    <s v="Auditorías de formalización subjetiva  "/>
    <x v="1"/>
    <n v="4.4642857142857152E-4"/>
    <x v="10"/>
    <n v="4"/>
    <n v="0"/>
    <n v="0"/>
    <s v="Por Ejecutar"/>
    <n v="18"/>
    <n v="2"/>
    <n v="0.1111111111111111"/>
    <m/>
    <m/>
    <m/>
    <m/>
    <m/>
    <m/>
    <m/>
  </r>
  <r>
    <n v="173"/>
    <s v="OE1;PR_10;ACT_262"/>
    <x v="0"/>
    <s v="Fortalecer la Vigilancia."/>
    <x v="0"/>
    <n v="2"/>
    <s v="PAI"/>
    <x v="0"/>
    <s v="ACT_262"/>
    <s v="Auditorías de formalización subjetiva  "/>
    <x v="1"/>
    <n v="4.4642857142857152E-4"/>
    <x v="11"/>
    <n v="2"/>
    <n v="0"/>
    <n v="0"/>
    <s v="Por Ejecutar"/>
    <n v="20"/>
    <n v="2"/>
    <n v="0.1"/>
    <m/>
    <m/>
    <m/>
    <m/>
    <m/>
    <m/>
    <m/>
  </r>
  <r>
    <n v="174"/>
    <s v="OE1;PR_10;ACT_263"/>
    <x v="0"/>
    <s v="Fortalecer la Vigilancia."/>
    <x v="0"/>
    <n v="2"/>
    <s v="PAI"/>
    <x v="0"/>
    <s v="ACT_263"/>
    <s v="Visitas - PGS"/>
    <x v="1"/>
    <n v="4.4642857142857152E-4"/>
    <x v="0"/>
    <n v="3"/>
    <n v="3"/>
    <n v="1"/>
    <s v="Culminada"/>
    <n v="3"/>
    <n v="3"/>
    <n v="1"/>
    <n v="180"/>
    <n v="53"/>
    <n v="0.29444444444444445"/>
    <m/>
    <n v="0.70555555555555549"/>
    <s v="En Tramite"/>
    <n v="1.3144841269841274E-4"/>
  </r>
  <r>
    <n v="174"/>
    <s v="OE1;PR_10;ACT_263"/>
    <x v="0"/>
    <s v="Fortalecer la Vigilancia."/>
    <x v="0"/>
    <n v="2"/>
    <s v="PAI"/>
    <x v="0"/>
    <s v="ACT_263"/>
    <s v="Visitas - PGS"/>
    <x v="1"/>
    <n v="4.4642857142857152E-4"/>
    <x v="1"/>
    <n v="6"/>
    <n v="6"/>
    <n v="1"/>
    <s v="Culminada"/>
    <n v="9"/>
    <n v="9"/>
    <n v="1"/>
    <m/>
    <m/>
    <m/>
    <m/>
    <m/>
    <m/>
    <m/>
  </r>
  <r>
    <n v="174"/>
    <s v="OE1;PR_10;ACT_263"/>
    <x v="0"/>
    <s v="Fortalecer la Vigilancia."/>
    <x v="0"/>
    <n v="2"/>
    <s v="PAI"/>
    <x v="0"/>
    <s v="ACT_263"/>
    <s v="Visitas - PGS"/>
    <x v="1"/>
    <n v="4.4642857142857152E-4"/>
    <x v="2"/>
    <n v="4"/>
    <n v="4"/>
    <n v="1"/>
    <s v="Culminada"/>
    <n v="13"/>
    <n v="13"/>
    <n v="1"/>
    <m/>
    <m/>
    <m/>
    <m/>
    <m/>
    <m/>
    <m/>
  </r>
  <r>
    <n v="174"/>
    <s v="OE1;PR_10;ACT_263"/>
    <x v="0"/>
    <s v="Fortalecer la Vigilancia."/>
    <x v="0"/>
    <n v="2"/>
    <s v="PAI"/>
    <x v="0"/>
    <s v="ACT_263"/>
    <s v="Visitas - PGS"/>
    <x v="1"/>
    <n v="4.4642857142857152E-4"/>
    <x v="3"/>
    <n v="7"/>
    <n v="21"/>
    <n v="3"/>
    <s v="Culminada"/>
    <n v="20"/>
    <n v="34"/>
    <n v="1.7"/>
    <m/>
    <m/>
    <m/>
    <m/>
    <m/>
    <m/>
    <m/>
  </r>
  <r>
    <n v="174"/>
    <s v="OE1;PR_10;ACT_263"/>
    <x v="0"/>
    <s v="Fortalecer la Vigilancia."/>
    <x v="0"/>
    <n v="2"/>
    <s v="PAI"/>
    <x v="0"/>
    <s v="ACT_263"/>
    <s v="Visitas - PGS"/>
    <x v="1"/>
    <n v="4.4642857142857152E-4"/>
    <x v="4"/>
    <n v="15"/>
    <n v="15"/>
    <n v="1"/>
    <s v="Culminada"/>
    <n v="35"/>
    <n v="49"/>
    <n v="1.4"/>
    <m/>
    <m/>
    <m/>
    <m/>
    <m/>
    <m/>
    <m/>
  </r>
  <r>
    <n v="174"/>
    <s v="OE1;PR_10;ACT_263"/>
    <x v="0"/>
    <s v="Fortalecer la Vigilancia."/>
    <x v="0"/>
    <n v="2"/>
    <s v="PAI"/>
    <x v="0"/>
    <s v="ACT_263"/>
    <s v="Visitas - PGS"/>
    <x v="1"/>
    <n v="4.4642857142857152E-4"/>
    <x v="5"/>
    <n v="15"/>
    <n v="4"/>
    <n v="0.26666666666666666"/>
    <s v="En Tramite"/>
    <n v="50"/>
    <n v="53"/>
    <n v="1.06"/>
    <m/>
    <m/>
    <m/>
    <m/>
    <m/>
    <m/>
    <m/>
  </r>
  <r>
    <n v="174"/>
    <s v="OE1;PR_10;ACT_263"/>
    <x v="0"/>
    <s v="Fortalecer la Vigilancia."/>
    <x v="0"/>
    <n v="2"/>
    <s v="PAI"/>
    <x v="0"/>
    <s v="ACT_263"/>
    <s v="Visitas - PGS"/>
    <x v="1"/>
    <n v="4.4642857142857152E-4"/>
    <x v="6"/>
    <n v="15"/>
    <n v="0"/>
    <n v="0"/>
    <s v="Por Ejecutar"/>
    <n v="65"/>
    <n v="53"/>
    <n v="0.81538461538461537"/>
    <m/>
    <m/>
    <m/>
    <m/>
    <m/>
    <m/>
    <m/>
  </r>
  <r>
    <n v="174"/>
    <s v="OE1;PR_10;ACT_263"/>
    <x v="0"/>
    <s v="Fortalecer la Vigilancia."/>
    <x v="0"/>
    <n v="2"/>
    <s v="PAI"/>
    <x v="0"/>
    <s v="ACT_263"/>
    <s v="Visitas - PGS"/>
    <x v="1"/>
    <n v="4.4642857142857152E-4"/>
    <x v="7"/>
    <n v="15"/>
    <n v="0"/>
    <n v="0"/>
    <s v="Por Ejecutar"/>
    <n v="80"/>
    <n v="53"/>
    <n v="0.66249999999999998"/>
    <m/>
    <m/>
    <m/>
    <m/>
    <m/>
    <m/>
    <m/>
  </r>
  <r>
    <n v="174"/>
    <s v="OE1;PR_10;ACT_263"/>
    <x v="0"/>
    <s v="Fortalecer la Vigilancia."/>
    <x v="0"/>
    <n v="2"/>
    <s v="PAI"/>
    <x v="0"/>
    <s v="ACT_263"/>
    <s v="Visitas - PGS"/>
    <x v="1"/>
    <n v="4.4642857142857152E-4"/>
    <x v="8"/>
    <n v="25"/>
    <n v="0"/>
    <n v="0"/>
    <s v="Por Ejecutar"/>
    <n v="105"/>
    <n v="53"/>
    <n v="0.50476190476190474"/>
    <m/>
    <m/>
    <m/>
    <m/>
    <m/>
    <m/>
    <m/>
  </r>
  <r>
    <n v="174"/>
    <s v="OE1;PR_10;ACT_263"/>
    <x v="0"/>
    <s v="Fortalecer la Vigilancia."/>
    <x v="0"/>
    <n v="2"/>
    <s v="PAI"/>
    <x v="0"/>
    <s v="ACT_263"/>
    <s v="Visitas - PGS"/>
    <x v="1"/>
    <n v="4.4642857142857152E-4"/>
    <x v="9"/>
    <n v="30"/>
    <n v="0"/>
    <n v="0"/>
    <s v="Por Ejecutar"/>
    <n v="135"/>
    <n v="53"/>
    <n v="0.3925925925925926"/>
    <m/>
    <m/>
    <m/>
    <m/>
    <m/>
    <m/>
    <m/>
  </r>
  <r>
    <n v="174"/>
    <s v="OE1;PR_10;ACT_263"/>
    <x v="0"/>
    <s v="Fortalecer la Vigilancia."/>
    <x v="0"/>
    <n v="2"/>
    <s v="PAI"/>
    <x v="0"/>
    <s v="ACT_263"/>
    <s v="Visitas - PGS"/>
    <x v="1"/>
    <n v="4.4642857142857152E-4"/>
    <x v="10"/>
    <n v="30"/>
    <n v="0"/>
    <n v="0"/>
    <s v="Por Ejecutar"/>
    <n v="165"/>
    <n v="53"/>
    <n v="0.32121212121212123"/>
    <m/>
    <m/>
    <m/>
    <m/>
    <m/>
    <m/>
    <m/>
  </r>
  <r>
    <n v="174"/>
    <s v="OE1;PR_10;ACT_263"/>
    <x v="0"/>
    <s v="Fortalecer la Vigilancia."/>
    <x v="0"/>
    <n v="2"/>
    <s v="PAI"/>
    <x v="0"/>
    <s v="ACT_263"/>
    <s v="Visitas - PGS"/>
    <x v="1"/>
    <n v="4.4642857142857152E-4"/>
    <x v="11"/>
    <n v="15"/>
    <n v="0"/>
    <n v="0"/>
    <s v="Por Ejecutar"/>
    <n v="180"/>
    <n v="53"/>
    <n v="0.29444444444444445"/>
    <m/>
    <m/>
    <m/>
    <m/>
    <m/>
    <m/>
    <m/>
  </r>
  <r>
    <n v="175"/>
    <s v="OE1;PR_10;ACT_73"/>
    <x v="0"/>
    <s v="Fortalecer la Vigilancia."/>
    <x v="0"/>
    <n v="2"/>
    <s v="PAI"/>
    <x v="0"/>
    <s v="ACT_73"/>
    <s v="Diseñar e implementar mecanismos de Supervisión Inteligente"/>
    <x v="1"/>
    <n v="4.4642857142857152E-4"/>
    <x v="0"/>
    <n v="0"/>
    <n v="0"/>
    <n v="0"/>
    <s v="Por Ejecutar"/>
    <n v="0"/>
    <n v="0"/>
    <n v="0"/>
    <n v="1"/>
    <n v="0"/>
    <n v="0"/>
    <m/>
    <n v="1"/>
    <s v="Por Ejecutar"/>
    <n v="0"/>
  </r>
  <r>
    <n v="175"/>
    <s v="OE1;PR_10;ACT_73"/>
    <x v="0"/>
    <s v="Fortalecer la Vigilancia."/>
    <x v="0"/>
    <n v="2"/>
    <s v="PAI"/>
    <x v="0"/>
    <s v="ACT_73"/>
    <s v="Diseñar e implementar mecanismos de Supervisión Inteligente"/>
    <x v="1"/>
    <n v="4.4642857142857152E-4"/>
    <x v="1"/>
    <n v="0"/>
    <n v="0"/>
    <n v="0"/>
    <s v="Por Ejecutar"/>
    <n v="0"/>
    <n v="0"/>
    <n v="0"/>
    <m/>
    <m/>
    <m/>
    <m/>
    <m/>
    <m/>
    <m/>
  </r>
  <r>
    <n v="175"/>
    <s v="OE1;PR_10;ACT_73"/>
    <x v="0"/>
    <s v="Fortalecer la Vigilancia."/>
    <x v="0"/>
    <n v="2"/>
    <s v="PAI"/>
    <x v="0"/>
    <s v="ACT_73"/>
    <s v="Diseñar e implementar mecanismos de Supervisión Inteligente"/>
    <x v="1"/>
    <n v="4.4642857142857152E-4"/>
    <x v="2"/>
    <n v="0"/>
    <n v="0"/>
    <n v="0"/>
    <s v="Por Ejecutar"/>
    <n v="0"/>
    <n v="0"/>
    <n v="0"/>
    <m/>
    <m/>
    <m/>
    <m/>
    <m/>
    <m/>
    <m/>
  </r>
  <r>
    <n v="175"/>
    <s v="OE1;PR_10;ACT_73"/>
    <x v="0"/>
    <s v="Fortalecer la Vigilancia."/>
    <x v="0"/>
    <n v="2"/>
    <s v="PAI"/>
    <x v="0"/>
    <s v="ACT_73"/>
    <s v="Diseñar e implementar mecanismos de Supervisión Inteligente"/>
    <x v="1"/>
    <n v="4.4642857142857152E-4"/>
    <x v="3"/>
    <n v="0"/>
    <n v="0"/>
    <n v="0"/>
    <s v="Por Ejecutar"/>
    <n v="0"/>
    <n v="0"/>
    <n v="0"/>
    <m/>
    <m/>
    <m/>
    <m/>
    <m/>
    <m/>
    <m/>
  </r>
  <r>
    <n v="175"/>
    <s v="OE1;PR_10;ACT_73"/>
    <x v="0"/>
    <s v="Fortalecer la Vigilancia."/>
    <x v="0"/>
    <n v="2"/>
    <s v="PAI"/>
    <x v="0"/>
    <s v="ACT_73"/>
    <s v="Diseñar e implementar mecanismos de Supervisión Inteligente"/>
    <x v="1"/>
    <n v="4.4642857142857152E-4"/>
    <x v="4"/>
    <n v="0"/>
    <n v="0"/>
    <n v="0"/>
    <s v="Por Ejecutar"/>
    <n v="0"/>
    <n v="0"/>
    <n v="0"/>
    <m/>
    <m/>
    <m/>
    <m/>
    <m/>
    <m/>
    <m/>
  </r>
  <r>
    <n v="175"/>
    <s v="OE1;PR_10;ACT_73"/>
    <x v="0"/>
    <s v="Fortalecer la Vigilancia."/>
    <x v="0"/>
    <n v="2"/>
    <s v="PAI"/>
    <x v="0"/>
    <s v="ACT_73"/>
    <s v="Diseñar e implementar mecanismos de Supervisión Inteligente"/>
    <x v="1"/>
    <n v="4.4642857142857152E-4"/>
    <x v="5"/>
    <n v="0"/>
    <n v="0"/>
    <n v="0"/>
    <s v="Por Ejecutar"/>
    <n v="0"/>
    <n v="0"/>
    <n v="0"/>
    <m/>
    <m/>
    <m/>
    <m/>
    <m/>
    <m/>
    <m/>
  </r>
  <r>
    <n v="175"/>
    <s v="OE1;PR_10;ACT_73"/>
    <x v="0"/>
    <s v="Fortalecer la Vigilancia."/>
    <x v="0"/>
    <n v="2"/>
    <s v="PAI"/>
    <x v="0"/>
    <s v="ACT_73"/>
    <s v="Diseñar e implementar mecanismos de Supervisión Inteligente"/>
    <x v="1"/>
    <n v="4.4642857142857152E-4"/>
    <x v="6"/>
    <n v="0.5"/>
    <n v="0"/>
    <n v="0"/>
    <s v="Por Ejecutar"/>
    <n v="0.5"/>
    <n v="0"/>
    <n v="0"/>
    <m/>
    <m/>
    <m/>
    <m/>
    <m/>
    <m/>
    <m/>
  </r>
  <r>
    <n v="175"/>
    <s v="OE1;PR_10;ACT_73"/>
    <x v="0"/>
    <s v="Fortalecer la Vigilancia."/>
    <x v="0"/>
    <n v="2"/>
    <s v="PAI"/>
    <x v="0"/>
    <s v="ACT_73"/>
    <s v="Diseñar e implementar mecanismos de Supervisión Inteligente"/>
    <x v="1"/>
    <n v="4.4642857142857152E-4"/>
    <x v="7"/>
    <n v="0"/>
    <n v="0"/>
    <n v="0"/>
    <s v="Por Ejecutar"/>
    <n v="0.5"/>
    <n v="0"/>
    <n v="0"/>
    <m/>
    <m/>
    <m/>
    <m/>
    <m/>
    <m/>
    <m/>
  </r>
  <r>
    <n v="175"/>
    <s v="OE1;PR_10;ACT_73"/>
    <x v="0"/>
    <s v="Fortalecer la Vigilancia."/>
    <x v="0"/>
    <n v="2"/>
    <s v="PAI"/>
    <x v="0"/>
    <s v="ACT_73"/>
    <s v="Diseñar e implementar mecanismos de Supervisión Inteligente"/>
    <x v="1"/>
    <n v="4.4642857142857152E-4"/>
    <x v="8"/>
    <n v="0"/>
    <n v="0"/>
    <n v="0"/>
    <s v="Por Ejecutar"/>
    <n v="0.5"/>
    <n v="0"/>
    <n v="0"/>
    <m/>
    <m/>
    <m/>
    <m/>
    <m/>
    <m/>
    <m/>
  </r>
  <r>
    <n v="175"/>
    <s v="OE1;PR_10;ACT_73"/>
    <x v="0"/>
    <s v="Fortalecer la Vigilancia."/>
    <x v="0"/>
    <n v="2"/>
    <s v="PAI"/>
    <x v="0"/>
    <s v="ACT_73"/>
    <s v="Diseñar e implementar mecanismos de Supervisión Inteligente"/>
    <x v="1"/>
    <n v="4.4642857142857152E-4"/>
    <x v="9"/>
    <n v="0"/>
    <n v="0"/>
    <n v="0"/>
    <s v="Por Ejecutar"/>
    <n v="0.5"/>
    <n v="0"/>
    <n v="0"/>
    <m/>
    <m/>
    <m/>
    <m/>
    <m/>
    <m/>
    <m/>
  </r>
  <r>
    <n v="175"/>
    <s v="OE1;PR_10;ACT_73"/>
    <x v="0"/>
    <s v="Fortalecer la Vigilancia."/>
    <x v="0"/>
    <n v="2"/>
    <s v="PAI"/>
    <x v="0"/>
    <s v="ACT_73"/>
    <s v="Diseñar e implementar mecanismos de Supervisión Inteligente"/>
    <x v="1"/>
    <n v="4.4642857142857152E-4"/>
    <x v="10"/>
    <n v="0.5"/>
    <n v="0"/>
    <n v="0"/>
    <s v="Por Ejecutar"/>
    <n v="1"/>
    <n v="0"/>
    <n v="0"/>
    <m/>
    <m/>
    <m/>
    <m/>
    <m/>
    <m/>
    <m/>
  </r>
  <r>
    <n v="175"/>
    <s v="OE1;PR_10;ACT_73"/>
    <x v="0"/>
    <s v="Fortalecer la Vigilancia."/>
    <x v="0"/>
    <n v="2"/>
    <s v="PAI"/>
    <x v="0"/>
    <s v="ACT_73"/>
    <s v="Diseñar e implementar mecanismos de Supervisión Inteligente"/>
    <x v="1"/>
    <n v="4.4642857142857152E-4"/>
    <x v="11"/>
    <n v="0"/>
    <n v="0"/>
    <n v="0"/>
    <s v="Por Ejecutar"/>
    <n v="1"/>
    <n v="0"/>
    <n v="0"/>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0"/>
    <n v="0"/>
    <n v="0"/>
    <n v="0"/>
    <s v="Por Ejecutar"/>
    <n v="0"/>
    <n v="0"/>
    <n v="0"/>
    <n v="2"/>
    <n v="1"/>
    <n v="0.5"/>
    <m/>
    <n v="0.5"/>
    <s v="En Tramite"/>
    <n v="2.2321428571428576E-4"/>
  </r>
  <r>
    <n v="176"/>
    <s v="OE3;PR_10;ACT_284"/>
    <x v="3"/>
    <s v="Brindar protección al Usuario."/>
    <x v="0"/>
    <n v="2"/>
    <s v="PAI"/>
    <x v="0"/>
    <s v="ACT_284"/>
    <s v="31.2. Desarrollar Mesas de trabajo para determinar las competencias con las diferentes autoridades en materia de protección al usuario"/>
    <x v="8"/>
    <n v="4.4642857142857152E-4"/>
    <x v="1"/>
    <n v="0"/>
    <n v="0"/>
    <n v="0"/>
    <s v="Por Ejecutar"/>
    <n v="0"/>
    <n v="0"/>
    <n v="0"/>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2"/>
    <n v="0"/>
    <n v="0"/>
    <n v="0"/>
    <s v="Por Ejecutar"/>
    <n v="0"/>
    <n v="0"/>
    <n v="0"/>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3"/>
    <n v="0"/>
    <n v="0"/>
    <n v="0"/>
    <s v="Por Ejecutar"/>
    <n v="0"/>
    <n v="0"/>
    <n v="0"/>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4"/>
    <n v="1"/>
    <n v="1"/>
    <n v="1"/>
    <s v="Culminada"/>
    <n v="1"/>
    <n v="1"/>
    <n v="1"/>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5"/>
    <n v="0"/>
    <n v="0"/>
    <n v="0"/>
    <s v="Por Ejecutar"/>
    <n v="1"/>
    <n v="1"/>
    <n v="1"/>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6"/>
    <n v="0"/>
    <n v="0"/>
    <n v="0"/>
    <s v="Por Ejecutar"/>
    <n v="1"/>
    <n v="1"/>
    <n v="1"/>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7"/>
    <n v="0"/>
    <n v="0"/>
    <n v="0"/>
    <s v="Por Ejecutar"/>
    <n v="1"/>
    <n v="1"/>
    <n v="1"/>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8"/>
    <n v="0"/>
    <n v="0"/>
    <n v="0"/>
    <s v="Por Ejecutar"/>
    <n v="1"/>
    <n v="1"/>
    <n v="1"/>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9"/>
    <n v="0"/>
    <n v="0"/>
    <n v="0"/>
    <s v="Por Ejecutar"/>
    <n v="1"/>
    <n v="1"/>
    <n v="1"/>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10"/>
    <n v="1"/>
    <n v="0"/>
    <n v="0"/>
    <s v="Por Ejecutar"/>
    <n v="2"/>
    <n v="1"/>
    <n v="0.5"/>
    <m/>
    <m/>
    <m/>
    <m/>
    <m/>
    <m/>
    <m/>
  </r>
  <r>
    <n v="176"/>
    <s v="OE3;PR_10;ACT_284"/>
    <x v="3"/>
    <s v="Brindar protección al Usuario."/>
    <x v="0"/>
    <n v="2"/>
    <s v="PAI"/>
    <x v="0"/>
    <s v="ACT_284"/>
    <s v="31.2. Desarrollar Mesas de trabajo para determinar las competencias con las diferentes autoridades en materia de protección al usuario"/>
    <x v="8"/>
    <n v="4.4642857142857152E-4"/>
    <x v="11"/>
    <n v="0"/>
    <n v="0"/>
    <n v="0"/>
    <s v="Por Ejecutar"/>
    <n v="2"/>
    <n v="1"/>
    <n v="0.5"/>
    <m/>
    <m/>
    <m/>
    <m/>
    <m/>
    <m/>
    <m/>
  </r>
  <r>
    <n v="177"/>
    <s v="OE1;PR_10;ACT_74"/>
    <x v="0"/>
    <s v="Fortalecer la Vigilancia."/>
    <x v="0"/>
    <n v="2"/>
    <s v="PAI"/>
    <x v="0"/>
    <s v="ACT_74"/>
    <s v="Diseñar e implementar mecanismos de Supervisión Inteligente"/>
    <x v="8"/>
    <n v="4.4642857142857152E-4"/>
    <x v="0"/>
    <n v="0"/>
    <n v="0"/>
    <n v="0"/>
    <s v="Por Ejecutar"/>
    <n v="0"/>
    <n v="0"/>
    <n v="0"/>
    <n v="1"/>
    <n v="0"/>
    <n v="0"/>
    <m/>
    <n v="1"/>
    <s v="Por Ejecutar"/>
    <n v="0"/>
  </r>
  <r>
    <n v="177"/>
    <s v="OE1;PR_10;ACT_74"/>
    <x v="0"/>
    <s v="Fortalecer la Vigilancia."/>
    <x v="0"/>
    <n v="2"/>
    <s v="PAI"/>
    <x v="0"/>
    <s v="ACT_74"/>
    <s v="Diseñar e implementar mecanismos de Supervisión Inteligente"/>
    <x v="8"/>
    <n v="4.4642857142857152E-4"/>
    <x v="1"/>
    <n v="0"/>
    <n v="0"/>
    <n v="0"/>
    <s v="Por Ejecutar"/>
    <n v="0"/>
    <n v="0"/>
    <n v="0"/>
    <m/>
    <m/>
    <m/>
    <m/>
    <m/>
    <m/>
    <m/>
  </r>
  <r>
    <n v="177"/>
    <s v="OE1;PR_10;ACT_74"/>
    <x v="0"/>
    <s v="Fortalecer la Vigilancia."/>
    <x v="0"/>
    <n v="2"/>
    <s v="PAI"/>
    <x v="0"/>
    <s v="ACT_74"/>
    <s v="Diseñar e implementar mecanismos de Supervisión Inteligente"/>
    <x v="8"/>
    <n v="4.4642857142857152E-4"/>
    <x v="2"/>
    <n v="0"/>
    <n v="0"/>
    <n v="0"/>
    <s v="Por Ejecutar"/>
    <n v="0"/>
    <n v="0"/>
    <n v="0"/>
    <m/>
    <m/>
    <m/>
    <m/>
    <m/>
    <m/>
    <m/>
  </r>
  <r>
    <n v="177"/>
    <s v="OE1;PR_10;ACT_74"/>
    <x v="0"/>
    <s v="Fortalecer la Vigilancia."/>
    <x v="0"/>
    <n v="2"/>
    <s v="PAI"/>
    <x v="0"/>
    <s v="ACT_74"/>
    <s v="Diseñar e implementar mecanismos de Supervisión Inteligente"/>
    <x v="8"/>
    <n v="4.4642857142857152E-4"/>
    <x v="3"/>
    <n v="0"/>
    <n v="0"/>
    <n v="0"/>
    <s v="Por Ejecutar"/>
    <n v="0"/>
    <n v="0"/>
    <n v="0"/>
    <m/>
    <m/>
    <m/>
    <m/>
    <m/>
    <m/>
    <m/>
  </r>
  <r>
    <n v="177"/>
    <s v="OE1;PR_10;ACT_74"/>
    <x v="0"/>
    <s v="Fortalecer la Vigilancia."/>
    <x v="0"/>
    <n v="2"/>
    <s v="PAI"/>
    <x v="0"/>
    <s v="ACT_74"/>
    <s v="Diseñar e implementar mecanismos de Supervisión Inteligente"/>
    <x v="8"/>
    <n v="4.4642857142857152E-4"/>
    <x v="4"/>
    <n v="0"/>
    <n v="0"/>
    <n v="0"/>
    <s v="Por Ejecutar"/>
    <n v="0"/>
    <n v="0"/>
    <n v="0"/>
    <m/>
    <m/>
    <m/>
    <m/>
    <m/>
    <m/>
    <m/>
  </r>
  <r>
    <n v="177"/>
    <s v="OE1;PR_10;ACT_74"/>
    <x v="0"/>
    <s v="Fortalecer la Vigilancia."/>
    <x v="0"/>
    <n v="2"/>
    <s v="PAI"/>
    <x v="0"/>
    <s v="ACT_74"/>
    <s v="Diseñar e implementar mecanismos de Supervisión Inteligente"/>
    <x v="8"/>
    <n v="4.4642857142857152E-4"/>
    <x v="5"/>
    <n v="0"/>
    <n v="0"/>
    <n v="0"/>
    <s v="Por Ejecutar"/>
    <n v="0"/>
    <n v="0"/>
    <n v="0"/>
    <m/>
    <m/>
    <m/>
    <m/>
    <m/>
    <m/>
    <m/>
  </r>
  <r>
    <n v="177"/>
    <s v="OE1;PR_10;ACT_74"/>
    <x v="0"/>
    <s v="Fortalecer la Vigilancia."/>
    <x v="0"/>
    <n v="2"/>
    <s v="PAI"/>
    <x v="0"/>
    <s v="ACT_74"/>
    <s v="Diseñar e implementar mecanismos de Supervisión Inteligente"/>
    <x v="8"/>
    <n v="4.4642857142857152E-4"/>
    <x v="6"/>
    <n v="0"/>
    <n v="0"/>
    <n v="0"/>
    <s v="Por Ejecutar"/>
    <n v="0"/>
    <n v="0"/>
    <n v="0"/>
    <m/>
    <m/>
    <m/>
    <m/>
    <m/>
    <m/>
    <m/>
  </r>
  <r>
    <n v="177"/>
    <s v="OE1;PR_10;ACT_74"/>
    <x v="0"/>
    <s v="Fortalecer la Vigilancia."/>
    <x v="0"/>
    <n v="2"/>
    <s v="PAI"/>
    <x v="0"/>
    <s v="ACT_74"/>
    <s v="Diseñar e implementar mecanismos de Supervisión Inteligente"/>
    <x v="8"/>
    <n v="4.4642857142857152E-4"/>
    <x v="7"/>
    <n v="0"/>
    <n v="0"/>
    <n v="0"/>
    <s v="Por Ejecutar"/>
    <n v="0"/>
    <n v="0"/>
    <n v="0"/>
    <m/>
    <m/>
    <m/>
    <m/>
    <m/>
    <m/>
    <m/>
  </r>
  <r>
    <n v="177"/>
    <s v="OE1;PR_10;ACT_74"/>
    <x v="0"/>
    <s v="Fortalecer la Vigilancia."/>
    <x v="0"/>
    <n v="2"/>
    <s v="PAI"/>
    <x v="0"/>
    <s v="ACT_74"/>
    <s v="Diseñar e implementar mecanismos de Supervisión Inteligente"/>
    <x v="8"/>
    <n v="4.4642857142857152E-4"/>
    <x v="8"/>
    <n v="0"/>
    <n v="0"/>
    <n v="0"/>
    <s v="Por Ejecutar"/>
    <n v="0"/>
    <n v="0"/>
    <n v="0"/>
    <m/>
    <m/>
    <m/>
    <m/>
    <m/>
    <m/>
    <m/>
  </r>
  <r>
    <n v="177"/>
    <s v="OE1;PR_10;ACT_74"/>
    <x v="0"/>
    <s v="Fortalecer la Vigilancia."/>
    <x v="0"/>
    <n v="2"/>
    <s v="PAI"/>
    <x v="0"/>
    <s v="ACT_74"/>
    <s v="Diseñar e implementar mecanismos de Supervisión Inteligente"/>
    <x v="8"/>
    <n v="4.4642857142857152E-4"/>
    <x v="9"/>
    <n v="0"/>
    <n v="0"/>
    <n v="0"/>
    <s v="Por Ejecutar"/>
    <n v="0"/>
    <n v="0"/>
    <n v="0"/>
    <m/>
    <m/>
    <m/>
    <m/>
    <m/>
    <m/>
    <m/>
  </r>
  <r>
    <n v="177"/>
    <s v="OE1;PR_10;ACT_74"/>
    <x v="0"/>
    <s v="Fortalecer la Vigilancia."/>
    <x v="0"/>
    <n v="2"/>
    <s v="PAI"/>
    <x v="0"/>
    <s v="ACT_74"/>
    <s v="Diseñar e implementar mecanismos de Supervisión Inteligente"/>
    <x v="8"/>
    <n v="4.4642857142857152E-4"/>
    <x v="10"/>
    <n v="0"/>
    <n v="0"/>
    <n v="0"/>
    <s v="Por Ejecutar"/>
    <n v="0"/>
    <n v="0"/>
    <n v="0"/>
    <m/>
    <m/>
    <m/>
    <m/>
    <m/>
    <m/>
    <m/>
  </r>
  <r>
    <n v="177"/>
    <s v="OE1;PR_10;ACT_74"/>
    <x v="0"/>
    <s v="Fortalecer la Vigilancia."/>
    <x v="0"/>
    <n v="2"/>
    <s v="PAI"/>
    <x v="0"/>
    <s v="ACT_74"/>
    <s v="Diseñar e implementar mecanismos de Supervisión Inteligente"/>
    <x v="8"/>
    <n v="4.4642857142857152E-4"/>
    <x v="11"/>
    <n v="1"/>
    <n v="0"/>
    <n v="0"/>
    <s v="Por Ejecutar"/>
    <n v="1"/>
    <n v="0"/>
    <n v="0"/>
    <m/>
    <m/>
    <m/>
    <m/>
    <m/>
    <m/>
    <m/>
  </r>
  <r>
    <n v="178"/>
    <s v="OE1;PR_10;ACT_93"/>
    <x v="0"/>
    <s v="Fortalecer la Vigilancia."/>
    <x v="0"/>
    <n v="2"/>
    <s v="PAI"/>
    <x v="0"/>
    <s v="ACT_93"/>
    <s v="Efectuar seguimiento a compromisos consolidados en Documentos CONPES"/>
    <x v="5"/>
    <n v="4.4642857142857152E-4"/>
    <x v="0"/>
    <n v="0"/>
    <n v="0"/>
    <n v="0"/>
    <s v="Por Ejecutar"/>
    <n v="0"/>
    <n v="0"/>
    <n v="0"/>
    <n v="10"/>
    <n v="2"/>
    <n v="0.2"/>
    <m/>
    <n v="0.8"/>
    <s v="En Tramite"/>
    <n v="8.9285714285714313E-5"/>
  </r>
  <r>
    <n v="178"/>
    <s v="OE1;PR_10;ACT_93"/>
    <x v="0"/>
    <s v="Fortalecer la Vigilancia."/>
    <x v="0"/>
    <n v="2"/>
    <s v="PAI"/>
    <x v="0"/>
    <s v="ACT_93"/>
    <s v="Efectuar seguimiento a compromisos consolidados en Documentos CONPES"/>
    <x v="5"/>
    <n v="4.4642857142857152E-4"/>
    <x v="1"/>
    <n v="0"/>
    <n v="0"/>
    <n v="0"/>
    <s v="Por Ejecutar"/>
    <n v="0"/>
    <n v="0"/>
    <n v="0"/>
    <m/>
    <m/>
    <m/>
    <m/>
    <m/>
    <m/>
    <m/>
  </r>
  <r>
    <n v="178"/>
    <s v="OE1;PR_10;ACT_93"/>
    <x v="0"/>
    <s v="Fortalecer la Vigilancia."/>
    <x v="0"/>
    <n v="2"/>
    <s v="PAI"/>
    <x v="0"/>
    <s v="ACT_93"/>
    <s v="Efectuar seguimiento a compromisos consolidados en Documentos CONPES"/>
    <x v="5"/>
    <n v="4.4642857142857152E-4"/>
    <x v="2"/>
    <n v="0"/>
    <n v="0"/>
    <n v="0"/>
    <s v="Por Ejecutar"/>
    <n v="0"/>
    <n v="0"/>
    <n v="0"/>
    <m/>
    <m/>
    <m/>
    <m/>
    <m/>
    <m/>
    <m/>
  </r>
  <r>
    <n v="178"/>
    <s v="OE1;PR_10;ACT_93"/>
    <x v="0"/>
    <s v="Fortalecer la Vigilancia."/>
    <x v="0"/>
    <n v="2"/>
    <s v="PAI"/>
    <x v="0"/>
    <s v="ACT_93"/>
    <s v="Efectuar seguimiento a compromisos consolidados en Documentos CONPES"/>
    <x v="5"/>
    <n v="4.4642857142857152E-4"/>
    <x v="3"/>
    <n v="2"/>
    <n v="2"/>
    <n v="1"/>
    <s v="Culminada"/>
    <n v="2"/>
    <n v="2"/>
    <n v="1"/>
    <m/>
    <m/>
    <m/>
    <m/>
    <m/>
    <m/>
    <m/>
  </r>
  <r>
    <n v="178"/>
    <s v="OE1;PR_10;ACT_93"/>
    <x v="0"/>
    <s v="Fortalecer la Vigilancia."/>
    <x v="0"/>
    <n v="2"/>
    <s v="PAI"/>
    <x v="0"/>
    <s v="ACT_93"/>
    <s v="Efectuar seguimiento a compromisos consolidados en Documentos CONPES"/>
    <x v="5"/>
    <n v="4.4642857142857152E-4"/>
    <x v="4"/>
    <n v="1"/>
    <n v="0"/>
    <n v="0"/>
    <s v="Por Ejecutar"/>
    <n v="3"/>
    <n v="2"/>
    <n v="0.66666666666666663"/>
    <m/>
    <m/>
    <m/>
    <m/>
    <m/>
    <m/>
    <m/>
  </r>
  <r>
    <n v="178"/>
    <s v="OE1;PR_10;ACT_93"/>
    <x v="0"/>
    <s v="Fortalecer la Vigilancia."/>
    <x v="0"/>
    <n v="2"/>
    <s v="PAI"/>
    <x v="0"/>
    <s v="ACT_93"/>
    <s v="Efectuar seguimiento a compromisos consolidados en Documentos CONPES"/>
    <x v="5"/>
    <n v="4.4642857142857152E-4"/>
    <x v="5"/>
    <n v="1"/>
    <n v="0"/>
    <n v="0"/>
    <s v="Por Ejecutar"/>
    <n v="4"/>
    <n v="2"/>
    <n v="0.5"/>
    <m/>
    <m/>
    <m/>
    <m/>
    <m/>
    <m/>
    <m/>
  </r>
  <r>
    <n v="178"/>
    <s v="OE1;PR_10;ACT_93"/>
    <x v="0"/>
    <s v="Fortalecer la Vigilancia."/>
    <x v="0"/>
    <n v="2"/>
    <s v="PAI"/>
    <x v="0"/>
    <s v="ACT_93"/>
    <s v="Efectuar seguimiento a compromisos consolidados en Documentos CONPES"/>
    <x v="5"/>
    <n v="4.4642857142857152E-4"/>
    <x v="6"/>
    <n v="1"/>
    <n v="0"/>
    <n v="0"/>
    <s v="Por Ejecutar"/>
    <n v="5"/>
    <n v="2"/>
    <n v="0.4"/>
    <m/>
    <m/>
    <m/>
    <m/>
    <m/>
    <m/>
    <m/>
  </r>
  <r>
    <n v="178"/>
    <s v="OE1;PR_10;ACT_93"/>
    <x v="0"/>
    <s v="Fortalecer la Vigilancia."/>
    <x v="0"/>
    <n v="2"/>
    <s v="PAI"/>
    <x v="0"/>
    <s v="ACT_93"/>
    <s v="Efectuar seguimiento a compromisos consolidados en Documentos CONPES"/>
    <x v="5"/>
    <n v="4.4642857142857152E-4"/>
    <x v="7"/>
    <n v="1"/>
    <n v="0"/>
    <n v="0"/>
    <s v="Por Ejecutar"/>
    <n v="6"/>
    <n v="2"/>
    <n v="0.33333333333333331"/>
    <m/>
    <m/>
    <m/>
    <m/>
    <m/>
    <m/>
    <m/>
  </r>
  <r>
    <n v="178"/>
    <s v="OE1;PR_10;ACT_93"/>
    <x v="0"/>
    <s v="Fortalecer la Vigilancia."/>
    <x v="0"/>
    <n v="2"/>
    <s v="PAI"/>
    <x v="0"/>
    <s v="ACT_93"/>
    <s v="Efectuar seguimiento a compromisos consolidados en Documentos CONPES"/>
    <x v="5"/>
    <n v="4.4642857142857152E-4"/>
    <x v="8"/>
    <n v="1"/>
    <n v="0"/>
    <n v="0"/>
    <s v="Por Ejecutar"/>
    <n v="7"/>
    <n v="2"/>
    <n v="0.2857142857142857"/>
    <m/>
    <m/>
    <m/>
    <m/>
    <m/>
    <m/>
    <m/>
  </r>
  <r>
    <n v="178"/>
    <s v="OE1;PR_10;ACT_93"/>
    <x v="0"/>
    <s v="Fortalecer la Vigilancia."/>
    <x v="0"/>
    <n v="2"/>
    <s v="PAI"/>
    <x v="0"/>
    <s v="ACT_93"/>
    <s v="Efectuar seguimiento a compromisos consolidados en Documentos CONPES"/>
    <x v="5"/>
    <n v="4.4642857142857152E-4"/>
    <x v="9"/>
    <n v="1"/>
    <n v="0"/>
    <n v="0"/>
    <s v="Por Ejecutar"/>
    <n v="8"/>
    <n v="2"/>
    <n v="0.25"/>
    <m/>
    <m/>
    <m/>
    <m/>
    <m/>
    <m/>
    <m/>
  </r>
  <r>
    <n v="178"/>
    <s v="OE1;PR_10;ACT_93"/>
    <x v="0"/>
    <s v="Fortalecer la Vigilancia."/>
    <x v="0"/>
    <n v="2"/>
    <s v="PAI"/>
    <x v="0"/>
    <s v="ACT_93"/>
    <s v="Efectuar seguimiento a compromisos consolidados en Documentos CONPES"/>
    <x v="5"/>
    <n v="4.4642857142857152E-4"/>
    <x v="10"/>
    <n v="1"/>
    <n v="0"/>
    <n v="0"/>
    <s v="Por Ejecutar"/>
    <n v="9"/>
    <n v="2"/>
    <n v="0.22222222222222221"/>
    <m/>
    <m/>
    <m/>
    <m/>
    <m/>
    <m/>
    <m/>
  </r>
  <r>
    <n v="178"/>
    <s v="OE1;PR_10;ACT_93"/>
    <x v="0"/>
    <s v="Fortalecer la Vigilancia."/>
    <x v="0"/>
    <n v="2"/>
    <s v="PAI"/>
    <x v="0"/>
    <s v="ACT_93"/>
    <s v="Efectuar seguimiento a compromisos consolidados en Documentos CONPES"/>
    <x v="5"/>
    <n v="4.4642857142857152E-4"/>
    <x v="11"/>
    <n v="1"/>
    <n v="0"/>
    <n v="0"/>
    <s v="Por Ejecutar"/>
    <n v="10"/>
    <n v="2"/>
    <n v="0.2"/>
    <m/>
    <m/>
    <m/>
    <m/>
    <m/>
    <m/>
    <m/>
  </r>
  <r>
    <n v="179"/>
    <s v="OE1;PR_10;ACT_01"/>
    <x v="0"/>
    <s v="Fortalecer la Vigilancia."/>
    <x v="0"/>
    <n v="2"/>
    <s v="PAI"/>
    <x v="0"/>
    <s v="ACT_01"/>
    <s v="Actualizar politíca de supervisión de la entidad."/>
    <x v="5"/>
    <n v="4.4642857142857152E-4"/>
    <x v="0"/>
    <n v="0"/>
    <n v="0"/>
    <n v="0"/>
    <s v="Por Ejecutar"/>
    <n v="0"/>
    <n v="0"/>
    <n v="0"/>
    <n v="1"/>
    <n v="0.15"/>
    <n v="0.15"/>
    <m/>
    <n v="0.85"/>
    <s v="En Tramite"/>
    <n v="6.6964285714285731E-5"/>
  </r>
  <r>
    <n v="179"/>
    <s v="OE1;PR_10;ACT_01"/>
    <x v="0"/>
    <s v="Fortalecer la Vigilancia."/>
    <x v="0"/>
    <n v="2"/>
    <s v="PAI"/>
    <x v="0"/>
    <s v="ACT_01"/>
    <s v="Actualizar politíca de supervisión de la entidad."/>
    <x v="5"/>
    <n v="4.4642857142857152E-4"/>
    <x v="1"/>
    <n v="0"/>
    <n v="0"/>
    <n v="0"/>
    <s v="Por Ejecutar"/>
    <n v="0"/>
    <n v="0"/>
    <n v="0"/>
    <m/>
    <m/>
    <m/>
    <m/>
    <m/>
    <m/>
    <m/>
  </r>
  <r>
    <n v="179"/>
    <s v="OE1;PR_10;ACT_01"/>
    <x v="0"/>
    <s v="Fortalecer la Vigilancia."/>
    <x v="0"/>
    <n v="2"/>
    <s v="PAI"/>
    <x v="0"/>
    <s v="ACT_01"/>
    <s v="Actualizar politíca de supervisión de la entidad."/>
    <x v="5"/>
    <n v="4.4642857142857152E-4"/>
    <x v="2"/>
    <n v="0"/>
    <n v="0"/>
    <n v="0"/>
    <s v="Por Ejecutar"/>
    <n v="0"/>
    <n v="0"/>
    <n v="0"/>
    <m/>
    <m/>
    <m/>
    <m/>
    <m/>
    <m/>
    <m/>
  </r>
  <r>
    <n v="179"/>
    <s v="OE1;PR_10;ACT_01"/>
    <x v="0"/>
    <s v="Fortalecer la Vigilancia."/>
    <x v="0"/>
    <n v="2"/>
    <s v="PAI"/>
    <x v="0"/>
    <s v="ACT_01"/>
    <s v="Actualizar politíca de supervisión de la entidad."/>
    <x v="5"/>
    <n v="4.4642857142857152E-4"/>
    <x v="3"/>
    <n v="0.05"/>
    <n v="0"/>
    <n v="0"/>
    <s v="Por Ejecutar"/>
    <n v="0.05"/>
    <n v="0"/>
    <n v="0"/>
    <m/>
    <m/>
    <m/>
    <m/>
    <m/>
    <m/>
    <m/>
  </r>
  <r>
    <n v="179"/>
    <s v="OE1;PR_10;ACT_01"/>
    <x v="0"/>
    <s v="Fortalecer la Vigilancia."/>
    <x v="0"/>
    <n v="2"/>
    <s v="PAI"/>
    <x v="0"/>
    <s v="ACT_01"/>
    <s v="Actualizar politíca de supervisión de la entidad."/>
    <x v="5"/>
    <n v="4.4642857142857152E-4"/>
    <x v="4"/>
    <n v="0.15"/>
    <n v="0.15"/>
    <n v="1"/>
    <s v="Culminada"/>
    <n v="0.2"/>
    <n v="0.15"/>
    <n v="0.74999999999999989"/>
    <m/>
    <m/>
    <m/>
    <m/>
    <m/>
    <m/>
    <m/>
  </r>
  <r>
    <n v="179"/>
    <s v="OE1;PR_10;ACT_01"/>
    <x v="0"/>
    <s v="Fortalecer la Vigilancia."/>
    <x v="0"/>
    <n v="2"/>
    <s v="PAI"/>
    <x v="0"/>
    <s v="ACT_01"/>
    <s v="Actualizar politíca de supervisión de la entidad."/>
    <x v="5"/>
    <n v="4.4642857142857152E-4"/>
    <x v="5"/>
    <n v="0.2"/>
    <n v="0"/>
    <n v="0"/>
    <s v="Por Ejecutar"/>
    <n v="0.4"/>
    <n v="0.15"/>
    <n v="0.37499999999999994"/>
    <m/>
    <m/>
    <m/>
    <m/>
    <m/>
    <m/>
    <m/>
  </r>
  <r>
    <n v="179"/>
    <s v="OE1;PR_10;ACT_01"/>
    <x v="0"/>
    <s v="Fortalecer la Vigilancia."/>
    <x v="0"/>
    <n v="2"/>
    <s v="PAI"/>
    <x v="0"/>
    <s v="ACT_01"/>
    <s v="Actualizar politíca de supervisión de la entidad."/>
    <x v="5"/>
    <n v="4.4642857142857152E-4"/>
    <x v="6"/>
    <n v="0.2"/>
    <n v="0"/>
    <n v="0"/>
    <s v="Por Ejecutar"/>
    <n v="0.60000000000000009"/>
    <n v="0.15"/>
    <n v="0.24999999999999994"/>
    <m/>
    <m/>
    <m/>
    <m/>
    <m/>
    <m/>
    <m/>
  </r>
  <r>
    <n v="179"/>
    <s v="OE1;PR_10;ACT_01"/>
    <x v="0"/>
    <s v="Fortalecer la Vigilancia."/>
    <x v="0"/>
    <n v="2"/>
    <s v="PAI"/>
    <x v="0"/>
    <s v="ACT_01"/>
    <s v="Actualizar politíca de supervisión de la entidad."/>
    <x v="5"/>
    <n v="4.4642857142857152E-4"/>
    <x v="7"/>
    <n v="0.15"/>
    <n v="0"/>
    <n v="0"/>
    <s v="Por Ejecutar"/>
    <n v="0.75000000000000011"/>
    <n v="0.15"/>
    <n v="0.19999999999999996"/>
    <m/>
    <m/>
    <m/>
    <m/>
    <m/>
    <m/>
    <m/>
  </r>
  <r>
    <n v="179"/>
    <s v="OE1;PR_10;ACT_01"/>
    <x v="0"/>
    <s v="Fortalecer la Vigilancia."/>
    <x v="0"/>
    <n v="2"/>
    <s v="PAI"/>
    <x v="0"/>
    <s v="ACT_01"/>
    <s v="Actualizar politíca de supervisión de la entidad."/>
    <x v="5"/>
    <n v="4.4642857142857152E-4"/>
    <x v="8"/>
    <n v="0.25"/>
    <n v="0"/>
    <n v="0"/>
    <s v="Por Ejecutar"/>
    <n v="1"/>
    <n v="0.15"/>
    <n v="0.15"/>
    <m/>
    <m/>
    <m/>
    <m/>
    <m/>
    <m/>
    <m/>
  </r>
  <r>
    <n v="179"/>
    <s v="OE1;PR_10;ACT_01"/>
    <x v="0"/>
    <s v="Fortalecer la Vigilancia."/>
    <x v="0"/>
    <n v="2"/>
    <s v="PAI"/>
    <x v="0"/>
    <s v="ACT_01"/>
    <s v="Actualizar politíca de supervisión de la entidad."/>
    <x v="5"/>
    <n v="4.4642857142857152E-4"/>
    <x v="9"/>
    <n v="0"/>
    <n v="0"/>
    <n v="0"/>
    <s v="Por Ejecutar"/>
    <n v="1"/>
    <n v="0.15"/>
    <n v="0.15"/>
    <m/>
    <m/>
    <m/>
    <m/>
    <m/>
    <m/>
    <m/>
  </r>
  <r>
    <n v="179"/>
    <s v="OE1;PR_10;ACT_01"/>
    <x v="0"/>
    <s v="Fortalecer la Vigilancia."/>
    <x v="0"/>
    <n v="2"/>
    <s v="PAI"/>
    <x v="0"/>
    <s v="ACT_01"/>
    <s v="Actualizar politíca de supervisión de la entidad."/>
    <x v="5"/>
    <n v="4.4642857142857152E-4"/>
    <x v="10"/>
    <n v="0"/>
    <n v="0"/>
    <n v="0"/>
    <s v="Por Ejecutar"/>
    <n v="1"/>
    <n v="0.15"/>
    <n v="0.15"/>
    <m/>
    <m/>
    <m/>
    <m/>
    <m/>
    <m/>
    <m/>
  </r>
  <r>
    <n v="179"/>
    <s v="OE1;PR_10;ACT_01"/>
    <x v="0"/>
    <s v="Fortalecer la Vigilancia."/>
    <x v="0"/>
    <n v="2"/>
    <s v="PAI"/>
    <x v="0"/>
    <s v="ACT_01"/>
    <s v="Actualizar politíca de supervisión de la entidad."/>
    <x v="5"/>
    <n v="4.4642857142857152E-4"/>
    <x v="11"/>
    <n v="0"/>
    <n v="0"/>
    <n v="0"/>
    <s v="Por Ejecutar"/>
    <n v="1"/>
    <n v="0.15"/>
    <n v="0.15"/>
    <m/>
    <m/>
    <m/>
    <m/>
    <m/>
    <m/>
    <m/>
  </r>
  <r>
    <n v="180"/>
    <s v="OE1;PR_10;ACT_68"/>
    <x v="0"/>
    <s v="Fortalecer la Vigilancia."/>
    <x v="0"/>
    <n v="2"/>
    <s v="PAI"/>
    <x v="0"/>
    <s v="ACT_68"/>
    <s v="Elaborar y divulgar la Circular Única del Sector Transporte"/>
    <x v="7"/>
    <n v="4.4642857142857152E-4"/>
    <x v="0"/>
    <n v="0"/>
    <n v="0"/>
    <n v="0"/>
    <s v="Por Ejecutar"/>
    <n v="0"/>
    <n v="0"/>
    <n v="0"/>
    <n v="1"/>
    <n v="0"/>
    <n v="0"/>
    <m/>
    <n v="1"/>
    <s v="Por Ejecutar"/>
    <n v="0"/>
  </r>
  <r>
    <n v="180"/>
    <s v="OE1;PR_10;ACT_68"/>
    <x v="0"/>
    <s v="Fortalecer la Vigilancia."/>
    <x v="0"/>
    <n v="2"/>
    <s v="PAI"/>
    <x v="0"/>
    <s v="ACT_68"/>
    <s v="Elaborar y divulgar la Circular Única del Sector Transporte"/>
    <x v="7"/>
    <n v="4.4642857142857152E-4"/>
    <x v="1"/>
    <n v="0"/>
    <n v="0"/>
    <n v="0"/>
    <s v="Por Ejecutar"/>
    <n v="0"/>
    <n v="0"/>
    <n v="0"/>
    <m/>
    <m/>
    <m/>
    <m/>
    <m/>
    <m/>
    <m/>
  </r>
  <r>
    <n v="180"/>
    <s v="OE1;PR_10;ACT_68"/>
    <x v="0"/>
    <s v="Fortalecer la Vigilancia."/>
    <x v="0"/>
    <n v="2"/>
    <s v="PAI"/>
    <x v="0"/>
    <s v="ACT_68"/>
    <s v="Elaborar y divulgar la Circular Única del Sector Transporte"/>
    <x v="7"/>
    <n v="4.4642857142857152E-4"/>
    <x v="2"/>
    <n v="0"/>
    <n v="0"/>
    <n v="0"/>
    <s v="Por Ejecutar"/>
    <n v="0"/>
    <n v="0"/>
    <n v="0"/>
    <m/>
    <m/>
    <m/>
    <m/>
    <m/>
    <m/>
    <m/>
  </r>
  <r>
    <n v="180"/>
    <s v="OE1;PR_10;ACT_68"/>
    <x v="0"/>
    <s v="Fortalecer la Vigilancia."/>
    <x v="0"/>
    <n v="2"/>
    <s v="PAI"/>
    <x v="0"/>
    <s v="ACT_68"/>
    <s v="Elaborar y divulgar la Circular Única del Sector Transporte"/>
    <x v="7"/>
    <n v="4.4642857142857152E-4"/>
    <x v="3"/>
    <n v="0"/>
    <n v="0"/>
    <n v="0"/>
    <s v="Por Ejecutar"/>
    <n v="0"/>
    <n v="0"/>
    <n v="0"/>
    <m/>
    <m/>
    <m/>
    <m/>
    <m/>
    <m/>
    <m/>
  </r>
  <r>
    <n v="180"/>
    <s v="OE1;PR_10;ACT_68"/>
    <x v="0"/>
    <s v="Fortalecer la Vigilancia."/>
    <x v="0"/>
    <n v="2"/>
    <s v="PAI"/>
    <x v="0"/>
    <s v="ACT_68"/>
    <s v="Elaborar y divulgar la Circular Única del Sector Transporte"/>
    <x v="7"/>
    <n v="4.4642857142857152E-4"/>
    <x v="4"/>
    <n v="0"/>
    <n v="0"/>
    <n v="0"/>
    <s v="Por Ejecutar"/>
    <n v="0"/>
    <n v="0"/>
    <n v="0"/>
    <m/>
    <m/>
    <m/>
    <m/>
    <m/>
    <m/>
    <m/>
  </r>
  <r>
    <n v="180"/>
    <s v="OE1;PR_10;ACT_68"/>
    <x v="0"/>
    <s v="Fortalecer la Vigilancia."/>
    <x v="0"/>
    <n v="2"/>
    <s v="PAI"/>
    <x v="0"/>
    <s v="ACT_68"/>
    <s v="Elaborar y divulgar la Circular Única del Sector Transporte"/>
    <x v="7"/>
    <n v="4.4642857142857152E-4"/>
    <x v="5"/>
    <n v="0.5"/>
    <n v="0"/>
    <n v="0"/>
    <s v="Por Ejecutar"/>
    <n v="0.5"/>
    <n v="0"/>
    <n v="0"/>
    <m/>
    <m/>
    <m/>
    <m/>
    <m/>
    <m/>
    <m/>
  </r>
  <r>
    <n v="180"/>
    <s v="OE1;PR_10;ACT_68"/>
    <x v="0"/>
    <s v="Fortalecer la Vigilancia."/>
    <x v="0"/>
    <n v="2"/>
    <s v="PAI"/>
    <x v="0"/>
    <s v="ACT_68"/>
    <s v="Elaborar y divulgar la Circular Única del Sector Transporte"/>
    <x v="7"/>
    <n v="4.4642857142857152E-4"/>
    <x v="6"/>
    <n v="0"/>
    <n v="0"/>
    <n v="0"/>
    <s v="Por Ejecutar"/>
    <n v="0.5"/>
    <n v="0"/>
    <n v="0"/>
    <m/>
    <m/>
    <m/>
    <m/>
    <m/>
    <m/>
    <m/>
  </r>
  <r>
    <n v="180"/>
    <s v="OE1;PR_10;ACT_68"/>
    <x v="0"/>
    <s v="Fortalecer la Vigilancia."/>
    <x v="0"/>
    <n v="2"/>
    <s v="PAI"/>
    <x v="0"/>
    <s v="ACT_68"/>
    <s v="Elaborar y divulgar la Circular Única del Sector Transporte"/>
    <x v="7"/>
    <n v="4.4642857142857152E-4"/>
    <x v="7"/>
    <n v="0"/>
    <n v="0"/>
    <n v="0"/>
    <s v="Por Ejecutar"/>
    <n v="0.5"/>
    <n v="0"/>
    <n v="0"/>
    <m/>
    <m/>
    <m/>
    <m/>
    <m/>
    <m/>
    <m/>
  </r>
  <r>
    <n v="180"/>
    <s v="OE1;PR_10;ACT_68"/>
    <x v="0"/>
    <s v="Fortalecer la Vigilancia."/>
    <x v="0"/>
    <n v="2"/>
    <s v="PAI"/>
    <x v="0"/>
    <s v="ACT_68"/>
    <s v="Elaborar y divulgar la Circular Única del Sector Transporte"/>
    <x v="7"/>
    <n v="4.4642857142857152E-4"/>
    <x v="8"/>
    <n v="0"/>
    <n v="0"/>
    <n v="0"/>
    <s v="Por Ejecutar"/>
    <n v="0.5"/>
    <n v="0"/>
    <n v="0"/>
    <m/>
    <m/>
    <m/>
    <m/>
    <m/>
    <m/>
    <m/>
  </r>
  <r>
    <n v="180"/>
    <s v="OE1;PR_10;ACT_68"/>
    <x v="0"/>
    <s v="Fortalecer la Vigilancia."/>
    <x v="0"/>
    <n v="2"/>
    <s v="PAI"/>
    <x v="0"/>
    <s v="ACT_68"/>
    <s v="Elaborar y divulgar la Circular Única del Sector Transporte"/>
    <x v="7"/>
    <n v="4.4642857142857152E-4"/>
    <x v="9"/>
    <n v="0"/>
    <n v="0"/>
    <n v="0"/>
    <s v="Por Ejecutar"/>
    <n v="0.5"/>
    <n v="0"/>
    <n v="0"/>
    <m/>
    <m/>
    <m/>
    <m/>
    <m/>
    <m/>
    <m/>
  </r>
  <r>
    <n v="180"/>
    <s v="OE1;PR_10;ACT_68"/>
    <x v="0"/>
    <s v="Fortalecer la Vigilancia."/>
    <x v="0"/>
    <n v="2"/>
    <s v="PAI"/>
    <x v="0"/>
    <s v="ACT_68"/>
    <s v="Elaborar y divulgar la Circular Única del Sector Transporte"/>
    <x v="7"/>
    <n v="4.4642857142857152E-4"/>
    <x v="10"/>
    <n v="0"/>
    <n v="0"/>
    <n v="0"/>
    <s v="Por Ejecutar"/>
    <n v="0.5"/>
    <n v="0"/>
    <n v="0"/>
    <m/>
    <m/>
    <m/>
    <m/>
    <m/>
    <m/>
    <m/>
  </r>
  <r>
    <n v="180"/>
    <s v="OE1;PR_10;ACT_68"/>
    <x v="0"/>
    <s v="Fortalecer la Vigilancia."/>
    <x v="0"/>
    <n v="2"/>
    <s v="PAI"/>
    <x v="0"/>
    <s v="ACT_68"/>
    <s v="Elaborar y divulgar la Circular Única del Sector Transporte"/>
    <x v="7"/>
    <n v="4.4642857142857152E-4"/>
    <x v="11"/>
    <n v="0.5"/>
    <n v="0"/>
    <n v="0"/>
    <s v="Por Ejecutar"/>
    <n v="1"/>
    <n v="0"/>
    <n v="0"/>
    <m/>
    <m/>
    <m/>
    <m/>
    <m/>
    <m/>
    <m/>
  </r>
  <r>
    <n v="181"/>
    <s v="OE1;PR_10;ACT_69"/>
    <x v="0"/>
    <s v="Fortalecer la Vigilancia."/>
    <x v="0"/>
    <n v="2"/>
    <s v="PAI"/>
    <x v="0"/>
    <s v="ACT_69"/>
    <s v="Elaborar el boletín jurídico del Sector Transporte"/>
    <x v="7"/>
    <n v="4.4642857142857152E-4"/>
    <x v="0"/>
    <n v="0"/>
    <n v="0"/>
    <n v="0"/>
    <s v="Por Ejecutar"/>
    <n v="0"/>
    <n v="0"/>
    <n v="0"/>
    <n v="4"/>
    <n v="0"/>
    <n v="0"/>
    <m/>
    <n v="1"/>
    <s v="Por Ejecutar"/>
    <n v="0"/>
  </r>
  <r>
    <n v="181"/>
    <s v="OE1;PR_10;ACT_69"/>
    <x v="0"/>
    <s v="Fortalecer la Vigilancia."/>
    <x v="0"/>
    <n v="2"/>
    <s v="PAI"/>
    <x v="0"/>
    <s v="ACT_69"/>
    <s v="Elaborar el boletín jurídico del Sector Transporte"/>
    <x v="7"/>
    <n v="4.4642857142857152E-4"/>
    <x v="1"/>
    <n v="0"/>
    <n v="0"/>
    <n v="0"/>
    <s v="Por Ejecutar"/>
    <n v="0"/>
    <n v="0"/>
    <n v="0"/>
    <m/>
    <m/>
    <m/>
    <m/>
    <m/>
    <m/>
    <m/>
  </r>
  <r>
    <n v="181"/>
    <s v="OE1;PR_10;ACT_69"/>
    <x v="0"/>
    <s v="Fortalecer la Vigilancia."/>
    <x v="0"/>
    <n v="2"/>
    <s v="PAI"/>
    <x v="0"/>
    <s v="ACT_69"/>
    <s v="Elaborar el boletín jurídico del Sector Transporte"/>
    <x v="7"/>
    <n v="4.4642857142857152E-4"/>
    <x v="2"/>
    <n v="0"/>
    <n v="0"/>
    <n v="0"/>
    <s v="Por Ejecutar"/>
    <n v="0"/>
    <n v="0"/>
    <n v="0"/>
    <m/>
    <m/>
    <m/>
    <m/>
    <m/>
    <m/>
    <m/>
  </r>
  <r>
    <n v="181"/>
    <s v="OE1;PR_10;ACT_69"/>
    <x v="0"/>
    <s v="Fortalecer la Vigilancia."/>
    <x v="0"/>
    <n v="2"/>
    <s v="PAI"/>
    <x v="0"/>
    <s v="ACT_69"/>
    <s v="Elaborar el boletín jurídico del Sector Transporte"/>
    <x v="7"/>
    <n v="4.4642857142857152E-4"/>
    <x v="3"/>
    <n v="0"/>
    <n v="0"/>
    <n v="0"/>
    <s v="Por Ejecutar"/>
    <n v="0"/>
    <n v="0"/>
    <n v="0"/>
    <m/>
    <m/>
    <m/>
    <m/>
    <m/>
    <m/>
    <m/>
  </r>
  <r>
    <n v="181"/>
    <s v="OE1;PR_10;ACT_69"/>
    <x v="0"/>
    <s v="Fortalecer la Vigilancia."/>
    <x v="0"/>
    <n v="2"/>
    <s v="PAI"/>
    <x v="0"/>
    <s v="ACT_69"/>
    <s v="Elaborar el boletín jurídico del Sector Transporte"/>
    <x v="7"/>
    <n v="4.4642857142857152E-4"/>
    <x v="4"/>
    <n v="0"/>
    <n v="0"/>
    <n v="0"/>
    <s v="Por Ejecutar"/>
    <n v="0"/>
    <n v="0"/>
    <n v="0"/>
    <m/>
    <m/>
    <m/>
    <m/>
    <m/>
    <m/>
    <m/>
  </r>
  <r>
    <n v="181"/>
    <s v="OE1;PR_10;ACT_69"/>
    <x v="0"/>
    <s v="Fortalecer la Vigilancia."/>
    <x v="0"/>
    <n v="2"/>
    <s v="PAI"/>
    <x v="0"/>
    <s v="ACT_69"/>
    <s v="Elaborar el boletín jurídico del Sector Transporte"/>
    <x v="7"/>
    <n v="4.4642857142857152E-4"/>
    <x v="5"/>
    <n v="1"/>
    <n v="0"/>
    <n v="0"/>
    <s v="Por Ejecutar"/>
    <n v="1"/>
    <n v="0"/>
    <n v="0"/>
    <m/>
    <m/>
    <m/>
    <m/>
    <m/>
    <m/>
    <m/>
  </r>
  <r>
    <n v="181"/>
    <s v="OE1;PR_10;ACT_69"/>
    <x v="0"/>
    <s v="Fortalecer la Vigilancia."/>
    <x v="0"/>
    <n v="2"/>
    <s v="PAI"/>
    <x v="0"/>
    <s v="ACT_69"/>
    <s v="Elaborar el boletín jurídico del Sector Transporte"/>
    <x v="7"/>
    <n v="4.4642857142857152E-4"/>
    <x v="6"/>
    <n v="0"/>
    <n v="0"/>
    <n v="0"/>
    <s v="Por Ejecutar"/>
    <n v="1"/>
    <n v="0"/>
    <n v="0"/>
    <m/>
    <m/>
    <m/>
    <m/>
    <m/>
    <m/>
    <m/>
  </r>
  <r>
    <n v="181"/>
    <s v="OE1;PR_10;ACT_69"/>
    <x v="0"/>
    <s v="Fortalecer la Vigilancia."/>
    <x v="0"/>
    <n v="2"/>
    <s v="PAI"/>
    <x v="0"/>
    <s v="ACT_69"/>
    <s v="Elaborar el boletín jurídico del Sector Transporte"/>
    <x v="7"/>
    <n v="4.4642857142857152E-4"/>
    <x v="7"/>
    <n v="1"/>
    <n v="0"/>
    <n v="0"/>
    <s v="Por Ejecutar"/>
    <n v="2"/>
    <n v="0"/>
    <n v="0"/>
    <m/>
    <m/>
    <m/>
    <m/>
    <m/>
    <m/>
    <m/>
  </r>
  <r>
    <n v="181"/>
    <s v="OE1;PR_10;ACT_69"/>
    <x v="0"/>
    <s v="Fortalecer la Vigilancia."/>
    <x v="0"/>
    <n v="2"/>
    <s v="PAI"/>
    <x v="0"/>
    <s v="ACT_69"/>
    <s v="Elaborar el boletín jurídico del Sector Transporte"/>
    <x v="7"/>
    <n v="4.4642857142857152E-4"/>
    <x v="8"/>
    <n v="0"/>
    <n v="0"/>
    <n v="0"/>
    <s v="Por Ejecutar"/>
    <n v="2"/>
    <n v="0"/>
    <n v="0"/>
    <m/>
    <m/>
    <m/>
    <m/>
    <m/>
    <m/>
    <m/>
  </r>
  <r>
    <n v="181"/>
    <s v="OE1;PR_10;ACT_69"/>
    <x v="0"/>
    <s v="Fortalecer la Vigilancia."/>
    <x v="0"/>
    <n v="2"/>
    <s v="PAI"/>
    <x v="0"/>
    <s v="ACT_69"/>
    <s v="Elaborar el boletín jurídico del Sector Transporte"/>
    <x v="7"/>
    <n v="4.4642857142857152E-4"/>
    <x v="9"/>
    <n v="1"/>
    <n v="0"/>
    <n v="0"/>
    <s v="Por Ejecutar"/>
    <n v="3"/>
    <n v="0"/>
    <n v="0"/>
    <m/>
    <m/>
    <m/>
    <m/>
    <m/>
    <m/>
    <m/>
  </r>
  <r>
    <n v="181"/>
    <s v="OE1;PR_10;ACT_69"/>
    <x v="0"/>
    <s v="Fortalecer la Vigilancia."/>
    <x v="0"/>
    <n v="2"/>
    <s v="PAI"/>
    <x v="0"/>
    <s v="ACT_69"/>
    <s v="Elaborar el boletín jurídico del Sector Transporte"/>
    <x v="7"/>
    <n v="4.4642857142857152E-4"/>
    <x v="10"/>
    <n v="0"/>
    <n v="0"/>
    <n v="0"/>
    <s v="Por Ejecutar"/>
    <n v="3"/>
    <n v="0"/>
    <n v="0"/>
    <m/>
    <m/>
    <m/>
    <m/>
    <m/>
    <m/>
    <m/>
  </r>
  <r>
    <n v="181"/>
    <s v="OE1;PR_10;ACT_69"/>
    <x v="0"/>
    <s v="Fortalecer la Vigilancia."/>
    <x v="0"/>
    <n v="2"/>
    <s v="PAI"/>
    <x v="0"/>
    <s v="ACT_69"/>
    <s v="Elaborar el boletín jurídico del Sector Transporte"/>
    <x v="7"/>
    <n v="4.4642857142857152E-4"/>
    <x v="11"/>
    <n v="1"/>
    <n v="0"/>
    <n v="0"/>
    <s v="Por Ejecutar"/>
    <n v="4"/>
    <n v="0"/>
    <n v="0"/>
    <m/>
    <m/>
    <m/>
    <m/>
    <m/>
    <m/>
    <m/>
  </r>
  <r>
    <n v="182"/>
    <s v="OE1;PR_04;ACT_70"/>
    <x v="0"/>
    <s v="Fortalecer la Vigilancia."/>
    <x v="9"/>
    <n v="1"/>
    <s v="PEI"/>
    <x v="15"/>
    <s v="ACT_70"/>
    <s v="4.1. Crear Herramienta"/>
    <x v="7"/>
    <n v="4.4642857142857152E-4"/>
    <x v="0"/>
    <n v="0.11650000000000001"/>
    <n v="0.11650000000000001"/>
    <n v="1"/>
    <s v="Culminada"/>
    <n v="0.11650000000000001"/>
    <n v="0.11650000000000001"/>
    <n v="1"/>
    <n v="0.23300000000000001"/>
    <n v="0.23300000000000001"/>
    <n v="1"/>
    <m/>
    <n v="0"/>
    <s v="Culminada"/>
    <n v="4.4642857142857152E-4"/>
  </r>
  <r>
    <n v="182"/>
    <s v="OE1;PR_04;ACT_70"/>
    <x v="0"/>
    <s v="Fortalecer la Vigilancia."/>
    <x v="9"/>
    <n v="1"/>
    <s v="PEI"/>
    <x v="15"/>
    <s v="ACT_70"/>
    <s v="4.1. Crear Herramienta"/>
    <x v="7"/>
    <n v="4.4642857142857152E-4"/>
    <x v="1"/>
    <n v="0.11650000000000001"/>
    <n v="0.11650000000000001"/>
    <n v="1"/>
    <s v="Culminada"/>
    <n v="0.23300000000000001"/>
    <n v="0.23300000000000001"/>
    <n v="1"/>
    <m/>
    <m/>
    <m/>
    <m/>
    <m/>
    <m/>
    <m/>
  </r>
  <r>
    <n v="182"/>
    <s v="OE1;PR_04;ACT_70"/>
    <x v="0"/>
    <s v="Fortalecer la Vigilancia."/>
    <x v="9"/>
    <n v="1"/>
    <s v="PEI"/>
    <x v="15"/>
    <s v="ACT_70"/>
    <s v="4.1. Crear Herramienta"/>
    <x v="7"/>
    <n v="4.4642857142857152E-4"/>
    <x v="2"/>
    <n v="0"/>
    <n v="0"/>
    <n v="0"/>
    <s v="Por Ejecutar"/>
    <n v="0.23300000000000001"/>
    <n v="0.23300000000000001"/>
    <n v="1"/>
    <m/>
    <m/>
    <m/>
    <m/>
    <m/>
    <m/>
    <m/>
  </r>
  <r>
    <n v="182"/>
    <s v="OE1;PR_04;ACT_70"/>
    <x v="0"/>
    <s v="Fortalecer la Vigilancia."/>
    <x v="9"/>
    <n v="1"/>
    <s v="PEI"/>
    <x v="15"/>
    <s v="ACT_70"/>
    <s v="4.1. Crear Herramienta"/>
    <x v="7"/>
    <n v="4.4642857142857152E-4"/>
    <x v="3"/>
    <n v="0"/>
    <n v="0"/>
    <n v="0"/>
    <s v="Por Ejecutar"/>
    <n v="0.23300000000000001"/>
    <n v="0.23300000000000001"/>
    <n v="1"/>
    <m/>
    <m/>
    <m/>
    <m/>
    <m/>
    <m/>
    <m/>
  </r>
  <r>
    <n v="182"/>
    <s v="OE1;PR_04;ACT_70"/>
    <x v="0"/>
    <s v="Fortalecer la Vigilancia."/>
    <x v="9"/>
    <n v="1"/>
    <s v="PEI"/>
    <x v="15"/>
    <s v="ACT_70"/>
    <s v="4.1. Crear Herramienta"/>
    <x v="7"/>
    <n v="4.4642857142857152E-4"/>
    <x v="4"/>
    <n v="0"/>
    <n v="0"/>
    <n v="0"/>
    <s v="Por Ejecutar"/>
    <n v="0.23300000000000001"/>
    <n v="0.23300000000000001"/>
    <n v="1"/>
    <m/>
    <m/>
    <m/>
    <m/>
    <m/>
    <m/>
    <m/>
  </r>
  <r>
    <n v="182"/>
    <s v="OE1;PR_04;ACT_70"/>
    <x v="0"/>
    <s v="Fortalecer la Vigilancia."/>
    <x v="9"/>
    <n v="1"/>
    <s v="PEI"/>
    <x v="15"/>
    <s v="ACT_70"/>
    <s v="4.1. Crear Herramienta"/>
    <x v="7"/>
    <n v="4.4642857142857152E-4"/>
    <x v="5"/>
    <n v="0"/>
    <n v="0"/>
    <n v="0"/>
    <s v="Por Ejecutar"/>
    <n v="0.23300000000000001"/>
    <n v="0.23300000000000001"/>
    <n v="1"/>
    <m/>
    <m/>
    <m/>
    <m/>
    <m/>
    <m/>
    <m/>
  </r>
  <r>
    <n v="182"/>
    <s v="OE1;PR_04;ACT_70"/>
    <x v="0"/>
    <s v="Fortalecer la Vigilancia."/>
    <x v="9"/>
    <n v="1"/>
    <s v="PEI"/>
    <x v="15"/>
    <s v="ACT_70"/>
    <s v="4.1. Crear Herramienta"/>
    <x v="7"/>
    <n v="4.4642857142857152E-4"/>
    <x v="6"/>
    <n v="0"/>
    <n v="0"/>
    <n v="0"/>
    <s v="Por Ejecutar"/>
    <n v="0.23300000000000001"/>
    <n v="0.23300000000000001"/>
    <n v="1"/>
    <m/>
    <m/>
    <m/>
    <m/>
    <m/>
    <m/>
    <m/>
  </r>
  <r>
    <n v="182"/>
    <s v="OE1;PR_04;ACT_70"/>
    <x v="0"/>
    <s v="Fortalecer la Vigilancia."/>
    <x v="9"/>
    <n v="1"/>
    <s v="PEI"/>
    <x v="15"/>
    <s v="ACT_70"/>
    <s v="4.1. Crear Herramienta"/>
    <x v="7"/>
    <n v="4.4642857142857152E-4"/>
    <x v="7"/>
    <n v="0"/>
    <n v="0"/>
    <n v="0"/>
    <s v="Por Ejecutar"/>
    <n v="0.23300000000000001"/>
    <n v="0.23300000000000001"/>
    <n v="1"/>
    <m/>
    <m/>
    <m/>
    <m/>
    <m/>
    <m/>
    <m/>
  </r>
  <r>
    <n v="182"/>
    <s v="OE1;PR_04;ACT_70"/>
    <x v="0"/>
    <s v="Fortalecer la Vigilancia."/>
    <x v="9"/>
    <n v="1"/>
    <s v="PEI"/>
    <x v="15"/>
    <s v="ACT_70"/>
    <s v="4.1. Crear Herramienta"/>
    <x v="7"/>
    <n v="4.4642857142857152E-4"/>
    <x v="8"/>
    <n v="0"/>
    <n v="0"/>
    <n v="0"/>
    <s v="Por Ejecutar"/>
    <n v="0.23300000000000001"/>
    <n v="0.23300000000000001"/>
    <n v="1"/>
    <m/>
    <m/>
    <m/>
    <m/>
    <m/>
    <m/>
    <m/>
  </r>
  <r>
    <n v="182"/>
    <s v="OE1;PR_04;ACT_70"/>
    <x v="0"/>
    <s v="Fortalecer la Vigilancia."/>
    <x v="9"/>
    <n v="1"/>
    <s v="PEI"/>
    <x v="15"/>
    <s v="ACT_70"/>
    <s v="4.1. Crear Herramienta"/>
    <x v="7"/>
    <n v="4.4642857142857152E-4"/>
    <x v="9"/>
    <n v="0"/>
    <n v="0"/>
    <n v="0"/>
    <s v="Por Ejecutar"/>
    <n v="0.23300000000000001"/>
    <n v="0.23300000000000001"/>
    <n v="1"/>
    <m/>
    <m/>
    <m/>
    <m/>
    <m/>
    <m/>
    <m/>
  </r>
  <r>
    <n v="182"/>
    <s v="OE1;PR_04;ACT_70"/>
    <x v="0"/>
    <s v="Fortalecer la Vigilancia."/>
    <x v="9"/>
    <n v="1"/>
    <s v="PEI"/>
    <x v="15"/>
    <s v="ACT_70"/>
    <s v="4.1. Crear Herramienta"/>
    <x v="7"/>
    <n v="4.4642857142857152E-4"/>
    <x v="10"/>
    <n v="0"/>
    <n v="0"/>
    <n v="0"/>
    <s v="Por Ejecutar"/>
    <n v="0.23300000000000001"/>
    <n v="0.23300000000000001"/>
    <n v="1"/>
    <m/>
    <m/>
    <m/>
    <m/>
    <m/>
    <m/>
    <m/>
  </r>
  <r>
    <n v="182"/>
    <s v="OE1;PR_04;ACT_70"/>
    <x v="0"/>
    <s v="Fortalecer la Vigilancia."/>
    <x v="9"/>
    <n v="1"/>
    <s v="PEI"/>
    <x v="15"/>
    <s v="ACT_70"/>
    <s v="4.1. Crear Herramienta"/>
    <x v="7"/>
    <n v="4.4642857142857152E-4"/>
    <x v="11"/>
    <n v="0"/>
    <n v="0"/>
    <n v="0"/>
    <s v="Por Ejecutar"/>
    <n v="0.23300000000000001"/>
    <n v="0.23300000000000001"/>
    <n v="1"/>
    <m/>
    <m/>
    <m/>
    <m/>
    <m/>
    <m/>
    <m/>
  </r>
  <r>
    <n v="183"/>
    <s v="OE1;PR_04;ACT_71"/>
    <x v="0"/>
    <s v="Fortalecer la Vigilancia."/>
    <x v="9"/>
    <n v="1"/>
    <s v="PEI"/>
    <x v="15"/>
    <s v="ACT_71"/>
    <s v="4.2. Divulgar Herramienta"/>
    <x v="7"/>
    <n v="4.4642857142857152E-4"/>
    <x v="0"/>
    <n v="0"/>
    <n v="0"/>
    <n v="0"/>
    <s v="Por Ejecutar"/>
    <n v="0"/>
    <n v="0"/>
    <n v="0"/>
    <n v="0.23219999999999996"/>
    <n v="7.7399999999999997E-2"/>
    <n v="0.33333333333333337"/>
    <m/>
    <n v="0.66666666666666663"/>
    <s v="En Tramite"/>
    <n v="1.4880952380952385E-4"/>
  </r>
  <r>
    <n v="183"/>
    <s v="OE1;PR_04;ACT_71"/>
    <x v="0"/>
    <s v="Fortalecer la Vigilancia."/>
    <x v="9"/>
    <n v="1"/>
    <s v="PEI"/>
    <x v="15"/>
    <s v="ACT_71"/>
    <s v="4.2. Divulgar Herramienta"/>
    <x v="7"/>
    <n v="4.4642857142857152E-4"/>
    <x v="1"/>
    <n v="0"/>
    <n v="0"/>
    <n v="0"/>
    <s v="Por Ejecutar"/>
    <n v="0"/>
    <n v="0"/>
    <n v="0"/>
    <m/>
    <m/>
    <m/>
    <m/>
    <m/>
    <m/>
    <m/>
  </r>
  <r>
    <n v="183"/>
    <s v="OE1;PR_04;ACT_71"/>
    <x v="0"/>
    <s v="Fortalecer la Vigilancia."/>
    <x v="9"/>
    <n v="1"/>
    <s v="PEI"/>
    <x v="15"/>
    <s v="ACT_71"/>
    <s v="4.2. Divulgar Herramienta"/>
    <x v="7"/>
    <n v="4.4642857142857152E-4"/>
    <x v="2"/>
    <n v="0"/>
    <n v="0"/>
    <n v="0"/>
    <s v="Por Ejecutar"/>
    <n v="0"/>
    <n v="0"/>
    <n v="0"/>
    <m/>
    <m/>
    <m/>
    <m/>
    <m/>
    <m/>
    <m/>
  </r>
  <r>
    <n v="183"/>
    <s v="OE1;PR_04;ACT_71"/>
    <x v="0"/>
    <s v="Fortalecer la Vigilancia."/>
    <x v="9"/>
    <n v="1"/>
    <s v="PEI"/>
    <x v="15"/>
    <s v="ACT_71"/>
    <s v="4.2. Divulgar Herramienta"/>
    <x v="7"/>
    <n v="4.4642857142857152E-4"/>
    <x v="3"/>
    <n v="2.58E-2"/>
    <n v="2.58E-2"/>
    <n v="1"/>
    <s v="Culminada"/>
    <n v="2.58E-2"/>
    <n v="2.58E-2"/>
    <n v="1"/>
    <m/>
    <m/>
    <m/>
    <m/>
    <m/>
    <m/>
    <m/>
  </r>
  <r>
    <n v="183"/>
    <s v="OE1;PR_04;ACT_71"/>
    <x v="0"/>
    <s v="Fortalecer la Vigilancia."/>
    <x v="9"/>
    <n v="1"/>
    <s v="PEI"/>
    <x v="15"/>
    <s v="ACT_71"/>
    <s v="4.2. Divulgar Herramienta"/>
    <x v="7"/>
    <n v="4.4642857142857152E-4"/>
    <x v="4"/>
    <n v="2.58E-2"/>
    <n v="2.58E-2"/>
    <n v="1"/>
    <s v="Culminada"/>
    <n v="5.16E-2"/>
    <n v="5.16E-2"/>
    <n v="1"/>
    <m/>
    <m/>
    <m/>
    <m/>
    <m/>
    <m/>
    <m/>
  </r>
  <r>
    <n v="183"/>
    <s v="OE1;PR_04;ACT_71"/>
    <x v="0"/>
    <s v="Fortalecer la Vigilancia."/>
    <x v="9"/>
    <n v="1"/>
    <s v="PEI"/>
    <x v="15"/>
    <s v="ACT_71"/>
    <s v="4.2. Divulgar Herramienta"/>
    <x v="7"/>
    <n v="4.4642857142857152E-4"/>
    <x v="5"/>
    <n v="2.58E-2"/>
    <n v="2.58E-2"/>
    <n v="1"/>
    <s v="Culminada"/>
    <n v="7.7399999999999997E-2"/>
    <n v="7.7399999999999997E-2"/>
    <n v="1"/>
    <m/>
    <m/>
    <m/>
    <m/>
    <m/>
    <m/>
    <m/>
  </r>
  <r>
    <n v="183"/>
    <s v="OE1;PR_04;ACT_71"/>
    <x v="0"/>
    <s v="Fortalecer la Vigilancia."/>
    <x v="9"/>
    <n v="1"/>
    <s v="PEI"/>
    <x v="15"/>
    <s v="ACT_71"/>
    <s v="4.2. Divulgar Herramienta"/>
    <x v="7"/>
    <n v="4.4642857142857152E-4"/>
    <x v="6"/>
    <n v="2.58E-2"/>
    <n v="0"/>
    <n v="0"/>
    <s v="Por Ejecutar"/>
    <n v="0.1032"/>
    <n v="7.7399999999999997E-2"/>
    <n v="0.75"/>
    <m/>
    <m/>
    <m/>
    <m/>
    <m/>
    <m/>
    <m/>
  </r>
  <r>
    <n v="183"/>
    <s v="OE1;PR_04;ACT_71"/>
    <x v="0"/>
    <s v="Fortalecer la Vigilancia."/>
    <x v="9"/>
    <n v="1"/>
    <s v="PEI"/>
    <x v="15"/>
    <s v="ACT_71"/>
    <s v="4.2. Divulgar Herramienta"/>
    <x v="7"/>
    <n v="4.4642857142857152E-4"/>
    <x v="7"/>
    <n v="2.58E-2"/>
    <n v="0"/>
    <n v="0"/>
    <s v="Por Ejecutar"/>
    <n v="0.129"/>
    <n v="7.7399999999999997E-2"/>
    <n v="0.6"/>
    <m/>
    <m/>
    <m/>
    <m/>
    <m/>
    <m/>
    <m/>
  </r>
  <r>
    <n v="183"/>
    <s v="OE1;PR_04;ACT_71"/>
    <x v="0"/>
    <s v="Fortalecer la Vigilancia."/>
    <x v="9"/>
    <n v="1"/>
    <s v="PEI"/>
    <x v="15"/>
    <s v="ACT_71"/>
    <s v="4.2. Divulgar Herramienta"/>
    <x v="7"/>
    <n v="4.4642857142857152E-4"/>
    <x v="8"/>
    <n v="2.58E-2"/>
    <n v="0"/>
    <n v="0"/>
    <s v="Por Ejecutar"/>
    <n v="0.15479999999999999"/>
    <n v="7.7399999999999997E-2"/>
    <n v="0.5"/>
    <m/>
    <m/>
    <m/>
    <m/>
    <m/>
    <m/>
    <m/>
  </r>
  <r>
    <n v="183"/>
    <s v="OE1;PR_04;ACT_71"/>
    <x v="0"/>
    <s v="Fortalecer la Vigilancia."/>
    <x v="9"/>
    <n v="1"/>
    <s v="PEI"/>
    <x v="15"/>
    <s v="ACT_71"/>
    <s v="4.2. Divulgar Herramienta"/>
    <x v="7"/>
    <n v="4.4642857142857152E-4"/>
    <x v="9"/>
    <n v="2.58E-2"/>
    <n v="0"/>
    <n v="0"/>
    <s v="Por Ejecutar"/>
    <n v="0.18059999999999998"/>
    <n v="7.7399999999999997E-2"/>
    <n v="0.4285714285714286"/>
    <m/>
    <m/>
    <m/>
    <m/>
    <m/>
    <m/>
    <m/>
  </r>
  <r>
    <n v="183"/>
    <s v="OE1;PR_04;ACT_71"/>
    <x v="0"/>
    <s v="Fortalecer la Vigilancia."/>
    <x v="9"/>
    <n v="1"/>
    <s v="PEI"/>
    <x v="15"/>
    <s v="ACT_71"/>
    <s v="4.2. Divulgar Herramienta"/>
    <x v="7"/>
    <n v="4.4642857142857152E-4"/>
    <x v="10"/>
    <n v="2.58E-2"/>
    <n v="0"/>
    <n v="0"/>
    <s v="Por Ejecutar"/>
    <n v="0.20639999999999997"/>
    <n v="7.7399999999999997E-2"/>
    <n v="0.37500000000000006"/>
    <m/>
    <m/>
    <m/>
    <m/>
    <m/>
    <m/>
    <m/>
  </r>
  <r>
    <n v="183"/>
    <s v="OE1;PR_04;ACT_71"/>
    <x v="0"/>
    <s v="Fortalecer la Vigilancia."/>
    <x v="9"/>
    <n v="1"/>
    <s v="PEI"/>
    <x v="15"/>
    <s v="ACT_71"/>
    <s v="4.2. Divulgar Herramienta"/>
    <x v="7"/>
    <n v="4.4642857142857152E-4"/>
    <x v="11"/>
    <n v="2.58E-2"/>
    <n v="0"/>
    <n v="0"/>
    <s v="Por Ejecutar"/>
    <n v="0.23219999999999996"/>
    <n v="7.7399999999999997E-2"/>
    <n v="0.33333333333333337"/>
    <m/>
    <m/>
    <m/>
    <m/>
    <m/>
    <m/>
    <m/>
  </r>
  <r>
    <n v="184"/>
    <s v="OE1;PR_04;ACT_72"/>
    <x v="0"/>
    <s v="Fortalecer la Vigilancia."/>
    <x v="9"/>
    <n v="1"/>
    <s v="PEI"/>
    <x v="15"/>
    <s v="ACT_72"/>
    <s v="4.3 Actualizar de la Herramienta"/>
    <x v="7"/>
    <n v="4.4642857142857152E-4"/>
    <x v="0"/>
    <n v="5.8250000000000003E-2"/>
    <n v="5.8250000000000003E-2"/>
    <n v="1"/>
    <s v="Culminada"/>
    <n v="5.8250000000000003E-2"/>
    <n v="5.8250000000000003E-2"/>
    <n v="1"/>
    <n v="0.23300000000000001"/>
    <n v="0.23300000000000001"/>
    <n v="1"/>
    <m/>
    <n v="0"/>
    <s v="Culminada"/>
    <n v="4.4642857142857152E-4"/>
  </r>
  <r>
    <n v="184"/>
    <s v="OE1;PR_04;ACT_72"/>
    <x v="0"/>
    <s v="Fortalecer la Vigilancia."/>
    <x v="9"/>
    <n v="1"/>
    <s v="PEI"/>
    <x v="15"/>
    <s v="ACT_72"/>
    <s v="4.3 Actualizar de la Herramienta"/>
    <x v="7"/>
    <n v="4.4642857142857152E-4"/>
    <x v="1"/>
    <n v="5.8250000000000003E-2"/>
    <n v="5.8250000000000003E-2"/>
    <n v="1"/>
    <s v="Culminada"/>
    <n v="0.11650000000000001"/>
    <n v="0.11650000000000001"/>
    <n v="1"/>
    <m/>
    <m/>
    <m/>
    <m/>
    <m/>
    <m/>
    <m/>
  </r>
  <r>
    <n v="184"/>
    <s v="OE1;PR_04;ACT_72"/>
    <x v="0"/>
    <s v="Fortalecer la Vigilancia."/>
    <x v="9"/>
    <n v="1"/>
    <s v="PEI"/>
    <x v="15"/>
    <s v="ACT_72"/>
    <s v="4.3 Actualizar de la Herramienta"/>
    <x v="7"/>
    <n v="4.4642857142857152E-4"/>
    <x v="2"/>
    <n v="5.8250000000000003E-2"/>
    <n v="5.8250000000000003E-2"/>
    <n v="1"/>
    <s v="Culminada"/>
    <n v="0.17475000000000002"/>
    <n v="0.17475000000000002"/>
    <n v="1"/>
    <m/>
    <m/>
    <m/>
    <m/>
    <m/>
    <m/>
    <m/>
  </r>
  <r>
    <n v="184"/>
    <s v="OE1;PR_04;ACT_72"/>
    <x v="0"/>
    <s v="Fortalecer la Vigilancia."/>
    <x v="9"/>
    <n v="1"/>
    <s v="PEI"/>
    <x v="15"/>
    <s v="ACT_72"/>
    <s v="4.3 Actualizar de la Herramienta"/>
    <x v="7"/>
    <n v="4.4642857142857152E-4"/>
    <x v="3"/>
    <n v="5.8250000000000003E-2"/>
    <n v="5.8250000000000003E-2"/>
    <n v="1"/>
    <s v="Culminada"/>
    <n v="0.23300000000000001"/>
    <n v="0.23300000000000001"/>
    <n v="1"/>
    <m/>
    <m/>
    <m/>
    <m/>
    <m/>
    <m/>
    <m/>
  </r>
  <r>
    <n v="184"/>
    <s v="OE1;PR_04;ACT_72"/>
    <x v="0"/>
    <s v="Fortalecer la Vigilancia."/>
    <x v="9"/>
    <n v="1"/>
    <s v="PEI"/>
    <x v="15"/>
    <s v="ACT_72"/>
    <s v="4.3 Actualizar de la Herramienta"/>
    <x v="7"/>
    <n v="4.4642857142857152E-4"/>
    <x v="4"/>
    <n v="0"/>
    <n v="0"/>
    <n v="0"/>
    <s v="Por Ejecutar"/>
    <n v="0.23300000000000001"/>
    <n v="0.23300000000000001"/>
    <n v="1"/>
    <m/>
    <m/>
    <m/>
    <m/>
    <m/>
    <m/>
    <m/>
  </r>
  <r>
    <n v="184"/>
    <s v="OE1;PR_04;ACT_72"/>
    <x v="0"/>
    <s v="Fortalecer la Vigilancia."/>
    <x v="9"/>
    <n v="1"/>
    <s v="PEI"/>
    <x v="15"/>
    <s v="ACT_72"/>
    <s v="4.3 Actualizar de la Herramienta"/>
    <x v="7"/>
    <n v="4.4642857142857152E-4"/>
    <x v="5"/>
    <n v="0"/>
    <n v="0"/>
    <n v="0"/>
    <s v="Por Ejecutar"/>
    <n v="0.23300000000000001"/>
    <n v="0.23300000000000001"/>
    <n v="1"/>
    <m/>
    <m/>
    <m/>
    <m/>
    <m/>
    <m/>
    <m/>
  </r>
  <r>
    <n v="184"/>
    <s v="OE1;PR_04;ACT_72"/>
    <x v="0"/>
    <s v="Fortalecer la Vigilancia."/>
    <x v="9"/>
    <n v="1"/>
    <s v="PEI"/>
    <x v="15"/>
    <s v="ACT_72"/>
    <s v="4.3 Actualizar de la Herramienta"/>
    <x v="7"/>
    <n v="4.4642857142857152E-4"/>
    <x v="6"/>
    <n v="0"/>
    <n v="0"/>
    <n v="0"/>
    <s v="Por Ejecutar"/>
    <n v="0.23300000000000001"/>
    <n v="0.23300000000000001"/>
    <n v="1"/>
    <m/>
    <m/>
    <m/>
    <m/>
    <m/>
    <m/>
    <m/>
  </r>
  <r>
    <n v="184"/>
    <s v="OE1;PR_04;ACT_72"/>
    <x v="0"/>
    <s v="Fortalecer la Vigilancia."/>
    <x v="9"/>
    <n v="1"/>
    <s v="PEI"/>
    <x v="15"/>
    <s v="ACT_72"/>
    <s v="4.3 Actualizar de la Herramienta"/>
    <x v="7"/>
    <n v="4.4642857142857152E-4"/>
    <x v="7"/>
    <n v="0"/>
    <n v="0"/>
    <n v="0"/>
    <s v="Por Ejecutar"/>
    <n v="0.23300000000000001"/>
    <n v="0.23300000000000001"/>
    <n v="1"/>
    <m/>
    <m/>
    <m/>
    <m/>
    <m/>
    <m/>
    <m/>
  </r>
  <r>
    <n v="184"/>
    <s v="OE1;PR_04;ACT_72"/>
    <x v="0"/>
    <s v="Fortalecer la Vigilancia."/>
    <x v="9"/>
    <n v="1"/>
    <s v="PEI"/>
    <x v="15"/>
    <s v="ACT_72"/>
    <s v="4.3 Actualizar de la Herramienta"/>
    <x v="7"/>
    <n v="4.4642857142857152E-4"/>
    <x v="8"/>
    <n v="0"/>
    <n v="0"/>
    <n v="0"/>
    <s v="Por Ejecutar"/>
    <n v="0.23300000000000001"/>
    <n v="0.23300000000000001"/>
    <n v="1"/>
    <m/>
    <m/>
    <m/>
    <m/>
    <m/>
    <m/>
    <m/>
  </r>
  <r>
    <n v="184"/>
    <s v="OE1;PR_04;ACT_72"/>
    <x v="0"/>
    <s v="Fortalecer la Vigilancia."/>
    <x v="9"/>
    <n v="1"/>
    <s v="PEI"/>
    <x v="15"/>
    <s v="ACT_72"/>
    <s v="4.3 Actualizar de la Herramienta"/>
    <x v="7"/>
    <n v="4.4642857142857152E-4"/>
    <x v="9"/>
    <n v="0"/>
    <n v="0"/>
    <n v="0"/>
    <s v="Por Ejecutar"/>
    <n v="0.23300000000000001"/>
    <n v="0.23300000000000001"/>
    <n v="1"/>
    <m/>
    <m/>
    <m/>
    <m/>
    <m/>
    <m/>
    <m/>
  </r>
  <r>
    <n v="184"/>
    <s v="OE1;PR_04;ACT_72"/>
    <x v="0"/>
    <s v="Fortalecer la Vigilancia."/>
    <x v="9"/>
    <n v="1"/>
    <s v="PEI"/>
    <x v="15"/>
    <s v="ACT_72"/>
    <s v="4.3 Actualizar de la Herramienta"/>
    <x v="7"/>
    <n v="4.4642857142857152E-4"/>
    <x v="10"/>
    <n v="0"/>
    <n v="0"/>
    <n v="0"/>
    <s v="Por Ejecutar"/>
    <n v="0.23300000000000001"/>
    <n v="0.23300000000000001"/>
    <n v="1"/>
    <m/>
    <m/>
    <m/>
    <m/>
    <m/>
    <m/>
    <m/>
  </r>
  <r>
    <n v="184"/>
    <s v="OE1;PR_04;ACT_72"/>
    <x v="0"/>
    <s v="Fortalecer la Vigilancia."/>
    <x v="9"/>
    <n v="1"/>
    <s v="PEI"/>
    <x v="15"/>
    <s v="ACT_72"/>
    <s v="4.3 Actualizar de la Herramienta"/>
    <x v="7"/>
    <n v="4.4642857142857152E-4"/>
    <x v="11"/>
    <n v="0"/>
    <n v="0"/>
    <n v="0"/>
    <s v="Por Ejecutar"/>
    <n v="0.23300000000000001"/>
    <n v="0.23300000000000001"/>
    <n v="1"/>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0"/>
    <n v="0.03"/>
    <n v="0.03"/>
    <n v="1"/>
    <s v="Culminada"/>
    <n v="0.03"/>
    <n v="0.03"/>
    <n v="1"/>
    <n v="1"/>
    <n v="0.4"/>
    <n v="0.4"/>
    <m/>
    <n v="0.6"/>
    <s v="En Tramite"/>
    <n v="1.7857142857142863E-4"/>
  </r>
  <r>
    <n v="185"/>
    <s v="OE1;PR_10;ACT_95"/>
    <x v="0"/>
    <s v="Fortalecer la Vigilancia."/>
    <x v="0"/>
    <n v="11"/>
    <s v="PAI"/>
    <x v="6"/>
    <s v="ACT_95"/>
    <s v="Revisar y actualizar la Política de Administración del Riesgo y la metodología integrada para la gestión del riesgo en la Supertransporte"/>
    <x v="5"/>
    <n v="4.4642857142857152E-4"/>
    <x v="1"/>
    <n v="0.03"/>
    <n v="0.03"/>
    <n v="1"/>
    <s v="Culminada"/>
    <n v="0.06"/>
    <n v="0.06"/>
    <n v="1"/>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2"/>
    <n v="0.04"/>
    <n v="0.04"/>
    <n v="1"/>
    <s v="Culminada"/>
    <n v="0.1"/>
    <n v="0.1"/>
    <n v="1"/>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3"/>
    <n v="0.05"/>
    <n v="0.05"/>
    <n v="1"/>
    <s v="Culminada"/>
    <n v="0.15000000000000002"/>
    <n v="0.15000000000000002"/>
    <n v="1"/>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4"/>
    <n v="0.25"/>
    <n v="0.25"/>
    <n v="1"/>
    <s v="Culminada"/>
    <n v="0.4"/>
    <n v="0.4"/>
    <n v="1"/>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5"/>
    <n v="0.35"/>
    <n v="0"/>
    <n v="0"/>
    <s v="Por Ejecutar"/>
    <n v="0.75"/>
    <n v="0.4"/>
    <n v="0.53333333333333333"/>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6"/>
    <n v="0.25"/>
    <n v="0"/>
    <n v="0"/>
    <s v="Por Ejecutar"/>
    <n v="1"/>
    <n v="0.4"/>
    <n v="0.4"/>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7"/>
    <n v="0"/>
    <n v="0"/>
    <n v="0"/>
    <s v="Por Ejecutar"/>
    <n v="1"/>
    <n v="0.4"/>
    <n v="0.4"/>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8"/>
    <n v="0"/>
    <n v="0"/>
    <n v="0"/>
    <s v="Por Ejecutar"/>
    <n v="1"/>
    <n v="0.4"/>
    <n v="0.4"/>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9"/>
    <n v="0"/>
    <n v="0"/>
    <n v="0"/>
    <s v="Por Ejecutar"/>
    <n v="1"/>
    <n v="0.4"/>
    <n v="0.4"/>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10"/>
    <n v="0"/>
    <n v="0"/>
    <n v="0"/>
    <s v="Por Ejecutar"/>
    <n v="1"/>
    <n v="0.4"/>
    <n v="0.4"/>
    <m/>
    <m/>
    <m/>
    <m/>
    <m/>
    <m/>
    <m/>
  </r>
  <r>
    <n v="185"/>
    <s v="OE1;PR_10;ACT_95"/>
    <x v="0"/>
    <s v="Fortalecer la Vigilancia."/>
    <x v="0"/>
    <n v="11"/>
    <s v="PAI"/>
    <x v="6"/>
    <s v="ACT_95"/>
    <s v="Revisar y actualizar la Política de Administración del Riesgo y la metodología integrada para la gestión del riesgo en la Supertransporte"/>
    <x v="5"/>
    <n v="4.4642857142857152E-4"/>
    <x v="11"/>
    <n v="0"/>
    <n v="0"/>
    <n v="0"/>
    <s v="Por Ejecutar"/>
    <n v="1"/>
    <n v="0.4"/>
    <n v="0.4"/>
    <m/>
    <m/>
    <m/>
    <m/>
    <m/>
    <m/>
    <m/>
  </r>
  <r>
    <n v="186"/>
    <s v="OE1;PR_10;ACT_96"/>
    <x v="0"/>
    <s v="Fortalecer la Vigilancia."/>
    <x v="0"/>
    <n v="11"/>
    <s v="PAI"/>
    <x v="6"/>
    <s v="ACT_96"/>
    <s v="Socializar la Política de Gestión del Riesgo y la metodología integrada para la administración del riesgo en la SPT "/>
    <x v="5"/>
    <n v="4.4642857142857152E-4"/>
    <x v="0"/>
    <n v="0"/>
    <n v="0"/>
    <n v="0"/>
    <s v="Por Ejecutar"/>
    <n v="0"/>
    <n v="0"/>
    <n v="0"/>
    <n v="1"/>
    <n v="0"/>
    <n v="0"/>
    <m/>
    <n v="1"/>
    <s v="Por Ejecutar"/>
    <n v="0"/>
  </r>
  <r>
    <n v="186"/>
    <s v="OE1;PR_10;ACT_96"/>
    <x v="0"/>
    <s v="Fortalecer la Vigilancia."/>
    <x v="0"/>
    <n v="11"/>
    <s v="PAI"/>
    <x v="6"/>
    <s v="ACT_96"/>
    <s v="Socializar la Política de Gestión del Riesgo y la metodología integrada para la administración del riesgo en la SPT "/>
    <x v="5"/>
    <n v="4.4642857142857152E-4"/>
    <x v="1"/>
    <n v="0"/>
    <n v="0"/>
    <n v="0"/>
    <s v="Por Ejecutar"/>
    <n v="0"/>
    <n v="0"/>
    <n v="0"/>
    <m/>
    <m/>
    <m/>
    <m/>
    <m/>
    <m/>
    <m/>
  </r>
  <r>
    <n v="186"/>
    <s v="OE1;PR_10;ACT_96"/>
    <x v="0"/>
    <s v="Fortalecer la Vigilancia."/>
    <x v="0"/>
    <n v="11"/>
    <s v="PAI"/>
    <x v="6"/>
    <s v="ACT_96"/>
    <s v="Socializar la Política de Gestión del Riesgo y la metodología integrada para la administración del riesgo en la SPT "/>
    <x v="5"/>
    <n v="4.4642857142857152E-4"/>
    <x v="2"/>
    <n v="0"/>
    <n v="0"/>
    <n v="0"/>
    <s v="Por Ejecutar"/>
    <n v="0"/>
    <n v="0"/>
    <n v="0"/>
    <m/>
    <m/>
    <m/>
    <m/>
    <m/>
    <m/>
    <m/>
  </r>
  <r>
    <n v="186"/>
    <s v="OE1;PR_10;ACT_96"/>
    <x v="0"/>
    <s v="Fortalecer la Vigilancia."/>
    <x v="0"/>
    <n v="11"/>
    <s v="PAI"/>
    <x v="6"/>
    <s v="ACT_96"/>
    <s v="Socializar la Política de Gestión del Riesgo y la metodología integrada para la administración del riesgo en la SPT "/>
    <x v="5"/>
    <n v="4.4642857142857152E-4"/>
    <x v="3"/>
    <n v="0"/>
    <n v="0"/>
    <n v="0"/>
    <s v="Por Ejecutar"/>
    <n v="0"/>
    <n v="0"/>
    <n v="0"/>
    <m/>
    <m/>
    <m/>
    <m/>
    <m/>
    <m/>
    <m/>
  </r>
  <r>
    <n v="186"/>
    <s v="OE1;PR_10;ACT_96"/>
    <x v="0"/>
    <s v="Fortalecer la Vigilancia."/>
    <x v="0"/>
    <n v="11"/>
    <s v="PAI"/>
    <x v="6"/>
    <s v="ACT_96"/>
    <s v="Socializar la Política de Gestión del Riesgo y la metodología integrada para la administración del riesgo en la SPT "/>
    <x v="5"/>
    <n v="4.4642857142857152E-4"/>
    <x v="4"/>
    <n v="0"/>
    <n v="0"/>
    <n v="0"/>
    <s v="Por Ejecutar"/>
    <n v="0"/>
    <n v="0"/>
    <n v="0"/>
    <m/>
    <m/>
    <m/>
    <m/>
    <m/>
    <m/>
    <m/>
  </r>
  <r>
    <n v="186"/>
    <s v="OE1;PR_10;ACT_96"/>
    <x v="0"/>
    <s v="Fortalecer la Vigilancia."/>
    <x v="0"/>
    <n v="11"/>
    <s v="PAI"/>
    <x v="6"/>
    <s v="ACT_96"/>
    <s v="Socializar la Política de Gestión del Riesgo y la metodología integrada para la administración del riesgo en la SPT "/>
    <x v="5"/>
    <n v="4.4642857142857152E-4"/>
    <x v="5"/>
    <n v="0"/>
    <n v="0"/>
    <n v="0"/>
    <s v="Por Ejecutar"/>
    <n v="0"/>
    <n v="0"/>
    <n v="0"/>
    <m/>
    <m/>
    <m/>
    <m/>
    <m/>
    <m/>
    <m/>
  </r>
  <r>
    <n v="186"/>
    <s v="OE1;PR_10;ACT_96"/>
    <x v="0"/>
    <s v="Fortalecer la Vigilancia."/>
    <x v="0"/>
    <n v="11"/>
    <s v="PAI"/>
    <x v="6"/>
    <s v="ACT_96"/>
    <s v="Socializar la Política de Gestión del Riesgo y la metodología integrada para la administración del riesgo en la SPT "/>
    <x v="5"/>
    <n v="4.4642857142857152E-4"/>
    <x v="6"/>
    <n v="0"/>
    <n v="0"/>
    <n v="0"/>
    <s v="Por Ejecutar"/>
    <n v="0"/>
    <n v="0"/>
    <n v="0"/>
    <m/>
    <m/>
    <m/>
    <m/>
    <m/>
    <m/>
    <m/>
  </r>
  <r>
    <n v="186"/>
    <s v="OE1;PR_10;ACT_96"/>
    <x v="0"/>
    <s v="Fortalecer la Vigilancia."/>
    <x v="0"/>
    <n v="11"/>
    <s v="PAI"/>
    <x v="6"/>
    <s v="ACT_96"/>
    <s v="Socializar la Política de Gestión del Riesgo y la metodología integrada para la administración del riesgo en la SPT "/>
    <x v="5"/>
    <n v="4.4642857142857152E-4"/>
    <x v="7"/>
    <n v="0.5"/>
    <n v="0"/>
    <n v="0"/>
    <s v="Por Ejecutar"/>
    <n v="0.5"/>
    <n v="0"/>
    <n v="0"/>
    <m/>
    <m/>
    <m/>
    <m/>
    <m/>
    <m/>
    <m/>
  </r>
  <r>
    <n v="186"/>
    <s v="OE1;PR_10;ACT_96"/>
    <x v="0"/>
    <s v="Fortalecer la Vigilancia."/>
    <x v="0"/>
    <n v="11"/>
    <s v="PAI"/>
    <x v="6"/>
    <s v="ACT_96"/>
    <s v="Socializar la Política de Gestión del Riesgo y la metodología integrada para la administración del riesgo en la SPT "/>
    <x v="5"/>
    <n v="4.4642857142857152E-4"/>
    <x v="8"/>
    <n v="0.5"/>
    <n v="0"/>
    <n v="0"/>
    <s v="Por Ejecutar"/>
    <n v="1"/>
    <n v="0"/>
    <n v="0"/>
    <m/>
    <m/>
    <m/>
    <m/>
    <m/>
    <m/>
    <m/>
  </r>
  <r>
    <n v="186"/>
    <s v="OE1;PR_10;ACT_96"/>
    <x v="0"/>
    <s v="Fortalecer la Vigilancia."/>
    <x v="0"/>
    <n v="11"/>
    <s v="PAI"/>
    <x v="6"/>
    <s v="ACT_96"/>
    <s v="Socializar la Política de Gestión del Riesgo y la metodología integrada para la administración del riesgo en la SPT "/>
    <x v="5"/>
    <n v="4.4642857142857152E-4"/>
    <x v="9"/>
    <n v="0"/>
    <n v="0"/>
    <n v="0"/>
    <s v="Por Ejecutar"/>
    <n v="1"/>
    <n v="0"/>
    <n v="0"/>
    <m/>
    <m/>
    <m/>
    <m/>
    <m/>
    <m/>
    <m/>
  </r>
  <r>
    <n v="186"/>
    <s v="OE1;PR_10;ACT_96"/>
    <x v="0"/>
    <s v="Fortalecer la Vigilancia."/>
    <x v="0"/>
    <n v="11"/>
    <s v="PAI"/>
    <x v="6"/>
    <s v="ACT_96"/>
    <s v="Socializar la Política de Gestión del Riesgo y la metodología integrada para la administración del riesgo en la SPT "/>
    <x v="5"/>
    <n v="4.4642857142857152E-4"/>
    <x v="10"/>
    <n v="0"/>
    <n v="0"/>
    <n v="0"/>
    <s v="Por Ejecutar"/>
    <n v="1"/>
    <n v="0"/>
    <n v="0"/>
    <m/>
    <m/>
    <m/>
    <m/>
    <m/>
    <m/>
    <m/>
  </r>
  <r>
    <n v="186"/>
    <s v="OE1;PR_10;ACT_96"/>
    <x v="0"/>
    <s v="Fortalecer la Vigilancia."/>
    <x v="0"/>
    <n v="11"/>
    <s v="PAI"/>
    <x v="6"/>
    <s v="ACT_96"/>
    <s v="Socializar la Política de Gestión del Riesgo y la metodología integrada para la administración del riesgo en la SPT "/>
    <x v="5"/>
    <n v="4.4642857142857152E-4"/>
    <x v="11"/>
    <n v="0"/>
    <n v="0"/>
    <n v="0"/>
    <s v="Por Ejecutar"/>
    <n v="1"/>
    <n v="0"/>
    <n v="0"/>
    <m/>
    <m/>
    <m/>
    <m/>
    <m/>
    <m/>
    <m/>
  </r>
  <r>
    <n v="187"/>
    <s v="OE1;PR_10;ACT_272"/>
    <x v="0"/>
    <s v="Fortalecer la Vigilancia."/>
    <x v="0"/>
    <n v="11"/>
    <s v="PAI"/>
    <x v="6"/>
    <s v="ACT_272"/>
    <s v="Revisar y actualizar de mapa de riesgos"/>
    <x v="2"/>
    <n v="4.4642857142857152E-4"/>
    <x v="0"/>
    <n v="0"/>
    <n v="0"/>
    <n v="0"/>
    <s v="Por Ejecutar"/>
    <n v="0"/>
    <n v="0"/>
    <n v="0"/>
    <n v="0.99999999999999989"/>
    <n v="0.25"/>
    <n v="0.25"/>
    <m/>
    <n v="0.75"/>
    <s v="En Tramite"/>
    <n v="1.1160714285714288E-4"/>
  </r>
  <r>
    <n v="187"/>
    <s v="OE1;PR_10;ACT_272"/>
    <x v="0"/>
    <s v="Fortalecer la Vigilancia."/>
    <x v="0"/>
    <n v="11"/>
    <s v="PAI"/>
    <x v="6"/>
    <s v="ACT_272"/>
    <s v="Revisar y actualizar de mapa de riesgos"/>
    <x v="2"/>
    <n v="4.4642857142857152E-4"/>
    <x v="1"/>
    <n v="0"/>
    <n v="0"/>
    <n v="0"/>
    <s v="Por Ejecutar"/>
    <n v="0"/>
    <n v="0"/>
    <n v="0"/>
    <m/>
    <m/>
    <m/>
    <m/>
    <m/>
    <m/>
    <m/>
  </r>
  <r>
    <n v="187"/>
    <s v="OE1;PR_10;ACT_272"/>
    <x v="0"/>
    <s v="Fortalecer la Vigilancia."/>
    <x v="0"/>
    <n v="11"/>
    <s v="PAI"/>
    <x v="6"/>
    <s v="ACT_272"/>
    <s v="Revisar y actualizar de mapa de riesgos"/>
    <x v="2"/>
    <n v="4.4642857142857152E-4"/>
    <x v="2"/>
    <n v="0.05"/>
    <n v="0.05"/>
    <n v="1"/>
    <s v="Culminada"/>
    <n v="0.05"/>
    <n v="0.05"/>
    <n v="1"/>
    <m/>
    <m/>
    <m/>
    <m/>
    <m/>
    <m/>
    <m/>
  </r>
  <r>
    <n v="187"/>
    <s v="OE1;PR_10;ACT_272"/>
    <x v="0"/>
    <s v="Fortalecer la Vigilancia."/>
    <x v="0"/>
    <n v="11"/>
    <s v="PAI"/>
    <x v="6"/>
    <s v="ACT_272"/>
    <s v="Revisar y actualizar de mapa de riesgos"/>
    <x v="2"/>
    <n v="4.4642857142857152E-4"/>
    <x v="3"/>
    <n v="0.15"/>
    <n v="0"/>
    <n v="0"/>
    <s v="Por Ejecutar"/>
    <n v="0.2"/>
    <n v="0.05"/>
    <n v="0.25"/>
    <m/>
    <m/>
    <m/>
    <m/>
    <m/>
    <m/>
    <m/>
  </r>
  <r>
    <n v="187"/>
    <s v="OE1;PR_10;ACT_272"/>
    <x v="0"/>
    <s v="Fortalecer la Vigilancia."/>
    <x v="0"/>
    <n v="11"/>
    <s v="PAI"/>
    <x v="6"/>
    <s v="ACT_272"/>
    <s v="Revisar y actualizar de mapa de riesgos"/>
    <x v="2"/>
    <n v="4.4642857142857152E-4"/>
    <x v="4"/>
    <n v="0.1"/>
    <n v="0.1"/>
    <n v="1"/>
    <s v="Culminada"/>
    <n v="0.30000000000000004"/>
    <n v="0.15000000000000002"/>
    <n v="0.5"/>
    <m/>
    <m/>
    <m/>
    <m/>
    <m/>
    <m/>
    <m/>
  </r>
  <r>
    <n v="187"/>
    <s v="OE1;PR_10;ACT_272"/>
    <x v="0"/>
    <s v="Fortalecer la Vigilancia."/>
    <x v="0"/>
    <n v="11"/>
    <s v="PAI"/>
    <x v="6"/>
    <s v="ACT_272"/>
    <s v="Revisar y actualizar de mapa de riesgos"/>
    <x v="2"/>
    <n v="4.4642857142857152E-4"/>
    <x v="5"/>
    <n v="0.1"/>
    <n v="0.1"/>
    <n v="1"/>
    <s v="Culminada"/>
    <n v="0.4"/>
    <n v="0.25"/>
    <n v="0.625"/>
    <m/>
    <m/>
    <m/>
    <m/>
    <m/>
    <m/>
    <m/>
  </r>
  <r>
    <n v="187"/>
    <s v="OE1;PR_10;ACT_272"/>
    <x v="0"/>
    <s v="Fortalecer la Vigilancia."/>
    <x v="0"/>
    <n v="11"/>
    <s v="PAI"/>
    <x v="6"/>
    <s v="ACT_272"/>
    <s v="Revisar y actualizar de mapa de riesgos"/>
    <x v="2"/>
    <n v="4.4642857142857152E-4"/>
    <x v="6"/>
    <n v="0.1"/>
    <n v="0"/>
    <n v="0"/>
    <s v="Por Ejecutar"/>
    <n v="0.5"/>
    <n v="0.25"/>
    <n v="0.5"/>
    <m/>
    <m/>
    <m/>
    <m/>
    <m/>
    <m/>
    <m/>
  </r>
  <r>
    <n v="187"/>
    <s v="OE1;PR_10;ACT_272"/>
    <x v="0"/>
    <s v="Fortalecer la Vigilancia."/>
    <x v="0"/>
    <n v="11"/>
    <s v="PAI"/>
    <x v="6"/>
    <s v="ACT_272"/>
    <s v="Revisar y actualizar de mapa de riesgos"/>
    <x v="2"/>
    <n v="4.4642857142857152E-4"/>
    <x v="7"/>
    <n v="0.1"/>
    <n v="0"/>
    <n v="0"/>
    <s v="Por Ejecutar"/>
    <n v="0.6"/>
    <n v="0.25"/>
    <n v="0.41666666666666669"/>
    <m/>
    <m/>
    <m/>
    <m/>
    <m/>
    <m/>
    <m/>
  </r>
  <r>
    <n v="187"/>
    <s v="OE1;PR_10;ACT_272"/>
    <x v="0"/>
    <s v="Fortalecer la Vigilancia."/>
    <x v="0"/>
    <n v="11"/>
    <s v="PAI"/>
    <x v="6"/>
    <s v="ACT_272"/>
    <s v="Revisar y actualizar de mapa de riesgos"/>
    <x v="2"/>
    <n v="4.4642857142857152E-4"/>
    <x v="8"/>
    <n v="0.1"/>
    <n v="0"/>
    <n v="0"/>
    <s v="Por Ejecutar"/>
    <n v="0.7"/>
    <n v="0.25"/>
    <n v="0.35714285714285715"/>
    <m/>
    <m/>
    <m/>
    <m/>
    <m/>
    <m/>
    <m/>
  </r>
  <r>
    <n v="187"/>
    <s v="OE1;PR_10;ACT_272"/>
    <x v="0"/>
    <s v="Fortalecer la Vigilancia."/>
    <x v="0"/>
    <n v="11"/>
    <s v="PAI"/>
    <x v="6"/>
    <s v="ACT_272"/>
    <s v="Revisar y actualizar de mapa de riesgos"/>
    <x v="2"/>
    <n v="4.4642857142857152E-4"/>
    <x v="9"/>
    <n v="0.1"/>
    <n v="0"/>
    <n v="0"/>
    <s v="Por Ejecutar"/>
    <n v="0.79999999999999993"/>
    <n v="0.25"/>
    <n v="0.3125"/>
    <m/>
    <m/>
    <m/>
    <m/>
    <m/>
    <m/>
    <m/>
  </r>
  <r>
    <n v="187"/>
    <s v="OE1;PR_10;ACT_272"/>
    <x v="0"/>
    <s v="Fortalecer la Vigilancia."/>
    <x v="0"/>
    <n v="11"/>
    <s v="PAI"/>
    <x v="6"/>
    <s v="ACT_272"/>
    <s v="Revisar y actualizar de mapa de riesgos"/>
    <x v="2"/>
    <n v="4.4642857142857152E-4"/>
    <x v="10"/>
    <n v="0.1"/>
    <n v="0"/>
    <n v="0"/>
    <s v="Por Ejecutar"/>
    <n v="0.89999999999999991"/>
    <n v="0.25"/>
    <n v="0.27777777777777779"/>
    <m/>
    <m/>
    <m/>
    <m/>
    <m/>
    <m/>
    <m/>
  </r>
  <r>
    <n v="187"/>
    <s v="OE1;PR_10;ACT_272"/>
    <x v="0"/>
    <s v="Fortalecer la Vigilancia."/>
    <x v="0"/>
    <n v="11"/>
    <s v="PAI"/>
    <x v="6"/>
    <s v="ACT_272"/>
    <s v="Revisar y actualizar de mapa de riesgos"/>
    <x v="2"/>
    <n v="4.4642857142857152E-4"/>
    <x v="11"/>
    <n v="0.1"/>
    <n v="0"/>
    <n v="0"/>
    <s v="Por Ejecutar"/>
    <n v="0.99999999999999989"/>
    <n v="0.25"/>
    <n v="0.25"/>
    <m/>
    <m/>
    <m/>
    <m/>
    <m/>
    <m/>
    <m/>
  </r>
  <r>
    <n v="188"/>
    <s v="OE1;PR_10;ACT_288"/>
    <x v="0"/>
    <s v="Fortalecer la Vigilancia."/>
    <x v="0"/>
    <n v="11"/>
    <s v="PAI"/>
    <x v="6"/>
    <s v="ACT_288"/>
    <s v="Revisar y actualizar el mapa de riesgos"/>
    <x v="6"/>
    <n v="4.4642857142857152E-4"/>
    <x v="0"/>
    <n v="8.3333000000000004E-2"/>
    <n v="8.3333000000000004E-2"/>
    <n v="1"/>
    <s v="Culminada"/>
    <n v="8.3333000000000004E-2"/>
    <n v="8.3333000000000004E-2"/>
    <n v="1"/>
    <n v="0.999996"/>
    <n v="0.499998"/>
    <n v="0.5"/>
    <m/>
    <n v="0.5"/>
    <s v="En Tramite"/>
    <n v="2.2321428571428576E-4"/>
  </r>
  <r>
    <n v="188"/>
    <s v="OE1;PR_10;ACT_288"/>
    <x v="0"/>
    <s v="Fortalecer la Vigilancia."/>
    <x v="0"/>
    <n v="11"/>
    <s v="PAI"/>
    <x v="6"/>
    <s v="ACT_288"/>
    <s v="Revisar y actualizar el mapa de riesgos"/>
    <x v="6"/>
    <n v="4.4642857142857152E-4"/>
    <x v="1"/>
    <n v="8.3333000000000004E-2"/>
    <n v="8.3333000000000004E-2"/>
    <n v="1"/>
    <s v="Culminada"/>
    <n v="0.16666600000000001"/>
    <n v="0.16666600000000001"/>
    <n v="1"/>
    <m/>
    <m/>
    <m/>
    <m/>
    <m/>
    <m/>
    <m/>
  </r>
  <r>
    <n v="188"/>
    <s v="OE1;PR_10;ACT_288"/>
    <x v="0"/>
    <s v="Fortalecer la Vigilancia."/>
    <x v="0"/>
    <n v="11"/>
    <s v="PAI"/>
    <x v="6"/>
    <s v="ACT_288"/>
    <s v="Revisar y actualizar el mapa de riesgos"/>
    <x v="6"/>
    <n v="4.4642857142857152E-4"/>
    <x v="2"/>
    <n v="8.3333000000000004E-2"/>
    <n v="8.3333000000000004E-2"/>
    <n v="1"/>
    <s v="Culminada"/>
    <n v="0.24999900000000003"/>
    <n v="0.24999900000000003"/>
    <n v="1"/>
    <m/>
    <m/>
    <m/>
    <m/>
    <m/>
    <m/>
    <m/>
  </r>
  <r>
    <n v="188"/>
    <s v="OE1;PR_10;ACT_288"/>
    <x v="0"/>
    <s v="Fortalecer la Vigilancia."/>
    <x v="0"/>
    <n v="11"/>
    <s v="PAI"/>
    <x v="6"/>
    <s v="ACT_288"/>
    <s v="Revisar y actualizar el mapa de riesgos"/>
    <x v="6"/>
    <n v="4.4642857142857152E-4"/>
    <x v="3"/>
    <n v="8.3333000000000004E-2"/>
    <n v="8.3333000000000004E-2"/>
    <n v="1"/>
    <s v="Culminada"/>
    <n v="0.33333200000000002"/>
    <n v="0.33333200000000002"/>
    <n v="1"/>
    <m/>
    <m/>
    <m/>
    <m/>
    <m/>
    <m/>
    <m/>
  </r>
  <r>
    <n v="188"/>
    <s v="OE1;PR_10;ACT_288"/>
    <x v="0"/>
    <s v="Fortalecer la Vigilancia."/>
    <x v="0"/>
    <n v="11"/>
    <s v="PAI"/>
    <x v="6"/>
    <s v="ACT_288"/>
    <s v="Revisar y actualizar el mapa de riesgos"/>
    <x v="6"/>
    <n v="4.4642857142857152E-4"/>
    <x v="4"/>
    <n v="8.3333000000000004E-2"/>
    <n v="8.3333000000000004E-2"/>
    <n v="1"/>
    <s v="Culminada"/>
    <n v="0.41666500000000001"/>
    <n v="0.41666500000000001"/>
    <n v="1"/>
    <m/>
    <m/>
    <m/>
    <m/>
    <m/>
    <m/>
    <m/>
  </r>
  <r>
    <n v="188"/>
    <s v="OE1;PR_10;ACT_288"/>
    <x v="0"/>
    <s v="Fortalecer la Vigilancia."/>
    <x v="0"/>
    <n v="11"/>
    <s v="PAI"/>
    <x v="6"/>
    <s v="ACT_288"/>
    <s v="Revisar y actualizar el mapa de riesgos"/>
    <x v="6"/>
    <n v="4.4642857142857152E-4"/>
    <x v="5"/>
    <n v="8.3333000000000004E-2"/>
    <n v="8.3333000000000004E-2"/>
    <n v="1"/>
    <s v="Culminada"/>
    <n v="0.499998"/>
    <n v="0.499998"/>
    <n v="1"/>
    <m/>
    <m/>
    <m/>
    <m/>
    <m/>
    <m/>
    <m/>
  </r>
  <r>
    <n v="188"/>
    <s v="OE1;PR_10;ACT_288"/>
    <x v="0"/>
    <s v="Fortalecer la Vigilancia."/>
    <x v="0"/>
    <n v="11"/>
    <s v="PAI"/>
    <x v="6"/>
    <s v="ACT_288"/>
    <s v="Revisar y actualizar el mapa de riesgos"/>
    <x v="6"/>
    <n v="4.4642857142857152E-4"/>
    <x v="6"/>
    <n v="8.3333000000000004E-2"/>
    <n v="0"/>
    <n v="0"/>
    <s v="Por Ejecutar"/>
    <n v="0.58333100000000004"/>
    <n v="0.499998"/>
    <n v="0.8571428571428571"/>
    <m/>
    <m/>
    <m/>
    <m/>
    <m/>
    <m/>
    <m/>
  </r>
  <r>
    <n v="188"/>
    <s v="OE1;PR_10;ACT_288"/>
    <x v="0"/>
    <s v="Fortalecer la Vigilancia."/>
    <x v="0"/>
    <n v="11"/>
    <s v="PAI"/>
    <x v="6"/>
    <s v="ACT_288"/>
    <s v="Revisar y actualizar el mapa de riesgos"/>
    <x v="6"/>
    <n v="4.4642857142857152E-4"/>
    <x v="7"/>
    <n v="8.3333000000000004E-2"/>
    <n v="0"/>
    <n v="0"/>
    <s v="Por Ejecutar"/>
    <n v="0.66666400000000003"/>
    <n v="0.499998"/>
    <n v="0.75"/>
    <m/>
    <m/>
    <m/>
    <m/>
    <m/>
    <m/>
    <m/>
  </r>
  <r>
    <n v="188"/>
    <s v="OE1;PR_10;ACT_288"/>
    <x v="0"/>
    <s v="Fortalecer la Vigilancia."/>
    <x v="0"/>
    <n v="11"/>
    <s v="PAI"/>
    <x v="6"/>
    <s v="ACT_288"/>
    <s v="Revisar y actualizar el mapa de riesgos"/>
    <x v="6"/>
    <n v="4.4642857142857152E-4"/>
    <x v="8"/>
    <n v="8.3333000000000004E-2"/>
    <n v="0"/>
    <n v="0"/>
    <s v="Por Ejecutar"/>
    <n v="0.74999700000000002"/>
    <n v="0.499998"/>
    <n v="0.66666666666666663"/>
    <m/>
    <m/>
    <m/>
    <m/>
    <m/>
    <m/>
    <m/>
  </r>
  <r>
    <n v="188"/>
    <s v="OE1;PR_10;ACT_288"/>
    <x v="0"/>
    <s v="Fortalecer la Vigilancia."/>
    <x v="0"/>
    <n v="11"/>
    <s v="PAI"/>
    <x v="6"/>
    <s v="ACT_288"/>
    <s v="Revisar y actualizar el mapa de riesgos"/>
    <x v="6"/>
    <n v="4.4642857142857152E-4"/>
    <x v="9"/>
    <n v="8.3333000000000004E-2"/>
    <n v="0"/>
    <n v="0"/>
    <s v="Por Ejecutar"/>
    <n v="0.83333000000000002"/>
    <n v="0.499998"/>
    <n v="0.6"/>
    <m/>
    <m/>
    <m/>
    <m/>
    <m/>
    <m/>
    <m/>
  </r>
  <r>
    <n v="188"/>
    <s v="OE1;PR_10;ACT_288"/>
    <x v="0"/>
    <s v="Fortalecer la Vigilancia."/>
    <x v="0"/>
    <n v="11"/>
    <s v="PAI"/>
    <x v="6"/>
    <s v="ACT_288"/>
    <s v="Revisar y actualizar el mapa de riesgos"/>
    <x v="6"/>
    <n v="4.4642857142857152E-4"/>
    <x v="10"/>
    <n v="8.3333000000000004E-2"/>
    <n v="0"/>
    <n v="0"/>
    <s v="Por Ejecutar"/>
    <n v="0.91666300000000001"/>
    <n v="0.499998"/>
    <n v="0.54545454545454541"/>
    <m/>
    <m/>
    <m/>
    <m/>
    <m/>
    <m/>
    <m/>
  </r>
  <r>
    <n v="188"/>
    <s v="OE1;PR_10;ACT_288"/>
    <x v="0"/>
    <s v="Fortalecer la Vigilancia."/>
    <x v="0"/>
    <n v="11"/>
    <s v="PAI"/>
    <x v="6"/>
    <s v="ACT_288"/>
    <s v="Revisar y actualizar el mapa de riesgos"/>
    <x v="6"/>
    <n v="4.4642857142857152E-4"/>
    <x v="11"/>
    <n v="8.3333000000000004E-2"/>
    <n v="0"/>
    <n v="0"/>
    <s v="Por Ejecutar"/>
    <n v="0.999996"/>
    <n v="0.499998"/>
    <n v="0.5"/>
    <m/>
    <m/>
    <m/>
    <m/>
    <m/>
    <m/>
    <m/>
  </r>
  <r>
    <n v="189"/>
    <s v="OE1;PR_10;ACT_53"/>
    <x v="0"/>
    <s v="Fortalecer la Vigilancia."/>
    <x v="0"/>
    <n v="2"/>
    <s v="PAI"/>
    <x v="0"/>
    <s v="ACT_53"/>
    <s v="Actualizar politíca de supervisión de la entidad."/>
    <x v="8"/>
    <n v="4.4642857142857152E-4"/>
    <x v="0"/>
    <n v="0"/>
    <n v="0"/>
    <n v="0"/>
    <s v="Por Ejecutar"/>
    <n v="0"/>
    <n v="0"/>
    <n v="0"/>
    <n v="1"/>
    <n v="0"/>
    <n v="0"/>
    <m/>
    <n v="1"/>
    <s v="Por Ejecutar"/>
    <n v="0"/>
  </r>
  <r>
    <n v="189"/>
    <s v="OE1;PR_10;ACT_53"/>
    <x v="0"/>
    <s v="Fortalecer la Vigilancia."/>
    <x v="0"/>
    <n v="2"/>
    <s v="PAI"/>
    <x v="0"/>
    <s v="ACT_53"/>
    <s v="Actualizar politíca de supervisión de la entidad."/>
    <x v="8"/>
    <n v="4.4642857142857152E-4"/>
    <x v="1"/>
    <n v="0"/>
    <n v="0"/>
    <n v="0"/>
    <s v="Por Ejecutar"/>
    <n v="0"/>
    <n v="0"/>
    <n v="0"/>
    <m/>
    <m/>
    <m/>
    <m/>
    <m/>
    <m/>
    <m/>
  </r>
  <r>
    <n v="189"/>
    <s v="OE1;PR_10;ACT_53"/>
    <x v="0"/>
    <s v="Fortalecer la Vigilancia."/>
    <x v="0"/>
    <n v="2"/>
    <s v="PAI"/>
    <x v="0"/>
    <s v="ACT_53"/>
    <s v="Actualizar politíca de supervisión de la entidad."/>
    <x v="8"/>
    <n v="4.4642857142857152E-4"/>
    <x v="2"/>
    <n v="0"/>
    <n v="0"/>
    <n v="0"/>
    <s v="Por Ejecutar"/>
    <n v="0"/>
    <n v="0"/>
    <n v="0"/>
    <m/>
    <m/>
    <m/>
    <m/>
    <m/>
    <m/>
    <m/>
  </r>
  <r>
    <n v="189"/>
    <s v="OE1;PR_10;ACT_53"/>
    <x v="0"/>
    <s v="Fortalecer la Vigilancia."/>
    <x v="0"/>
    <n v="2"/>
    <s v="PAI"/>
    <x v="0"/>
    <s v="ACT_53"/>
    <s v="Actualizar politíca de supervisión de la entidad."/>
    <x v="8"/>
    <n v="4.4642857142857152E-4"/>
    <x v="3"/>
    <n v="0.05"/>
    <n v="0"/>
    <n v="0"/>
    <s v="Por Ejecutar"/>
    <n v="0.05"/>
    <n v="0"/>
    <n v="0"/>
    <m/>
    <m/>
    <m/>
    <m/>
    <m/>
    <m/>
    <m/>
  </r>
  <r>
    <n v="189"/>
    <s v="OE1;PR_10;ACT_53"/>
    <x v="0"/>
    <s v="Fortalecer la Vigilancia."/>
    <x v="0"/>
    <n v="2"/>
    <s v="PAI"/>
    <x v="0"/>
    <s v="ACT_53"/>
    <s v="Actualizar politíca de supervisión de la entidad."/>
    <x v="8"/>
    <n v="4.4642857142857152E-4"/>
    <x v="4"/>
    <n v="0.15"/>
    <n v="0"/>
    <n v="0"/>
    <s v="Por Ejecutar"/>
    <n v="0.2"/>
    <n v="0"/>
    <n v="0"/>
    <m/>
    <m/>
    <m/>
    <m/>
    <m/>
    <m/>
    <m/>
  </r>
  <r>
    <n v="189"/>
    <s v="OE1;PR_10;ACT_53"/>
    <x v="0"/>
    <s v="Fortalecer la Vigilancia."/>
    <x v="0"/>
    <n v="2"/>
    <s v="PAI"/>
    <x v="0"/>
    <s v="ACT_53"/>
    <s v="Actualizar politíca de supervisión de la entidad."/>
    <x v="8"/>
    <n v="4.4642857142857152E-4"/>
    <x v="5"/>
    <n v="0.2"/>
    <n v="0"/>
    <n v="0"/>
    <s v="Por Ejecutar"/>
    <n v="0.4"/>
    <n v="0"/>
    <n v="0"/>
    <m/>
    <m/>
    <m/>
    <m/>
    <m/>
    <m/>
    <m/>
  </r>
  <r>
    <n v="189"/>
    <s v="OE1;PR_10;ACT_53"/>
    <x v="0"/>
    <s v="Fortalecer la Vigilancia."/>
    <x v="0"/>
    <n v="2"/>
    <s v="PAI"/>
    <x v="0"/>
    <s v="ACT_53"/>
    <s v="Actualizar politíca de supervisión de la entidad."/>
    <x v="8"/>
    <n v="4.4642857142857152E-4"/>
    <x v="6"/>
    <n v="0.2"/>
    <n v="0"/>
    <n v="0"/>
    <s v="Por Ejecutar"/>
    <n v="0.60000000000000009"/>
    <n v="0"/>
    <n v="0"/>
    <m/>
    <m/>
    <m/>
    <m/>
    <m/>
    <m/>
    <m/>
  </r>
  <r>
    <n v="189"/>
    <s v="OE1;PR_10;ACT_53"/>
    <x v="0"/>
    <s v="Fortalecer la Vigilancia."/>
    <x v="0"/>
    <n v="2"/>
    <s v="PAI"/>
    <x v="0"/>
    <s v="ACT_53"/>
    <s v="Actualizar politíca de supervisión de la entidad."/>
    <x v="8"/>
    <n v="4.4642857142857152E-4"/>
    <x v="7"/>
    <n v="0.15"/>
    <n v="0"/>
    <n v="0"/>
    <s v="Por Ejecutar"/>
    <n v="0.75000000000000011"/>
    <n v="0"/>
    <n v="0"/>
    <m/>
    <m/>
    <m/>
    <m/>
    <m/>
    <m/>
    <m/>
  </r>
  <r>
    <n v="189"/>
    <s v="OE1;PR_10;ACT_53"/>
    <x v="0"/>
    <s v="Fortalecer la Vigilancia."/>
    <x v="0"/>
    <n v="2"/>
    <s v="PAI"/>
    <x v="0"/>
    <s v="ACT_53"/>
    <s v="Actualizar politíca de supervisión de la entidad."/>
    <x v="8"/>
    <n v="4.4642857142857152E-4"/>
    <x v="8"/>
    <n v="0.1"/>
    <n v="0"/>
    <n v="0"/>
    <s v="Por Ejecutar"/>
    <n v="0.85000000000000009"/>
    <n v="0"/>
    <n v="0"/>
    <m/>
    <m/>
    <m/>
    <m/>
    <m/>
    <m/>
    <m/>
  </r>
  <r>
    <n v="189"/>
    <s v="OE1;PR_10;ACT_53"/>
    <x v="0"/>
    <s v="Fortalecer la Vigilancia."/>
    <x v="0"/>
    <n v="2"/>
    <s v="PAI"/>
    <x v="0"/>
    <s v="ACT_53"/>
    <s v="Actualizar politíca de supervisión de la entidad."/>
    <x v="8"/>
    <n v="4.4642857142857152E-4"/>
    <x v="9"/>
    <n v="0.1"/>
    <n v="0"/>
    <n v="0"/>
    <s v="Por Ejecutar"/>
    <n v="0.95000000000000007"/>
    <n v="0"/>
    <n v="0"/>
    <m/>
    <m/>
    <m/>
    <m/>
    <m/>
    <m/>
    <m/>
  </r>
  <r>
    <n v="189"/>
    <s v="OE1;PR_10;ACT_53"/>
    <x v="0"/>
    <s v="Fortalecer la Vigilancia."/>
    <x v="0"/>
    <n v="2"/>
    <s v="PAI"/>
    <x v="0"/>
    <s v="ACT_53"/>
    <s v="Actualizar politíca de supervisión de la entidad."/>
    <x v="8"/>
    <n v="4.4642857142857152E-4"/>
    <x v="10"/>
    <n v="0.05"/>
    <n v="0"/>
    <n v="0"/>
    <s v="Por Ejecutar"/>
    <n v="1"/>
    <n v="0"/>
    <n v="0"/>
    <m/>
    <m/>
    <m/>
    <m/>
    <m/>
    <m/>
    <m/>
  </r>
  <r>
    <n v="189"/>
    <s v="OE1;PR_10;ACT_53"/>
    <x v="0"/>
    <s v="Fortalecer la Vigilancia."/>
    <x v="0"/>
    <n v="2"/>
    <s v="PAI"/>
    <x v="0"/>
    <s v="ACT_53"/>
    <s v="Actualizar politíca de supervisión de la entidad."/>
    <x v="8"/>
    <n v="4.4642857142857152E-4"/>
    <x v="11"/>
    <n v="0"/>
    <n v="0"/>
    <n v="0"/>
    <s v="Por Ejecutar"/>
    <n v="1"/>
    <n v="0"/>
    <n v="0"/>
    <m/>
    <m/>
    <m/>
    <m/>
    <m/>
    <m/>
    <m/>
  </r>
  <r>
    <n v="190"/>
    <s v="OE1;PR_10;ACT_285"/>
    <x v="0"/>
    <s v="Fortalecer la Vigilancia."/>
    <x v="0"/>
    <n v="11"/>
    <s v="PAI"/>
    <x v="6"/>
    <s v="ACT_285"/>
    <s v="Revisar y actualizar de mapa de riesgos"/>
    <x v="0"/>
    <n v="4.4642857142857152E-4"/>
    <x v="0"/>
    <n v="0"/>
    <n v="0"/>
    <n v="0"/>
    <s v="Por Ejecutar"/>
    <n v="0"/>
    <n v="0"/>
    <n v="0"/>
    <n v="2"/>
    <n v="1"/>
    <n v="0.5"/>
    <m/>
    <n v="0.5"/>
    <s v="En Tramite"/>
    <n v="2.2321428571428576E-4"/>
  </r>
  <r>
    <n v="190"/>
    <s v="OE1;PR_10;ACT_285"/>
    <x v="0"/>
    <s v="Fortalecer la Vigilancia."/>
    <x v="0"/>
    <n v="11"/>
    <s v="PAI"/>
    <x v="6"/>
    <s v="ACT_285"/>
    <s v="Revisar y actualizar de mapa de riesgos"/>
    <x v="0"/>
    <n v="4.4642857142857152E-4"/>
    <x v="1"/>
    <n v="0"/>
    <n v="0"/>
    <n v="0"/>
    <s v="Por Ejecutar"/>
    <n v="0"/>
    <n v="0"/>
    <n v="0"/>
    <m/>
    <m/>
    <m/>
    <m/>
    <m/>
    <m/>
    <m/>
  </r>
  <r>
    <n v="190"/>
    <s v="OE1;PR_10;ACT_285"/>
    <x v="0"/>
    <s v="Fortalecer la Vigilancia."/>
    <x v="0"/>
    <n v="11"/>
    <s v="PAI"/>
    <x v="6"/>
    <s v="ACT_285"/>
    <s v="Revisar y actualizar de mapa de riesgos"/>
    <x v="0"/>
    <n v="4.4642857142857152E-4"/>
    <x v="2"/>
    <n v="0"/>
    <n v="0"/>
    <n v="0"/>
    <s v="Por Ejecutar"/>
    <n v="0"/>
    <n v="0"/>
    <n v="0"/>
    <m/>
    <m/>
    <m/>
    <m/>
    <m/>
    <m/>
    <m/>
  </r>
  <r>
    <n v="190"/>
    <s v="OE1;PR_10;ACT_285"/>
    <x v="0"/>
    <s v="Fortalecer la Vigilancia."/>
    <x v="0"/>
    <n v="11"/>
    <s v="PAI"/>
    <x v="6"/>
    <s v="ACT_285"/>
    <s v="Revisar y actualizar de mapa de riesgos"/>
    <x v="0"/>
    <n v="4.4642857142857152E-4"/>
    <x v="3"/>
    <n v="0"/>
    <n v="0"/>
    <n v="0"/>
    <s v="Por Ejecutar"/>
    <n v="0"/>
    <n v="0"/>
    <n v="0"/>
    <m/>
    <m/>
    <m/>
    <m/>
    <m/>
    <m/>
    <m/>
  </r>
  <r>
    <n v="190"/>
    <s v="OE1;PR_10;ACT_285"/>
    <x v="0"/>
    <s v="Fortalecer la Vigilancia."/>
    <x v="0"/>
    <n v="11"/>
    <s v="PAI"/>
    <x v="6"/>
    <s v="ACT_285"/>
    <s v="Revisar y actualizar de mapa de riesgos"/>
    <x v="0"/>
    <n v="4.4642857142857152E-4"/>
    <x v="4"/>
    <n v="0"/>
    <n v="0"/>
    <n v="0"/>
    <s v="Por Ejecutar"/>
    <n v="0"/>
    <n v="0"/>
    <n v="0"/>
    <m/>
    <m/>
    <m/>
    <m/>
    <m/>
    <m/>
    <m/>
  </r>
  <r>
    <n v="190"/>
    <s v="OE1;PR_10;ACT_285"/>
    <x v="0"/>
    <s v="Fortalecer la Vigilancia."/>
    <x v="0"/>
    <n v="11"/>
    <s v="PAI"/>
    <x v="6"/>
    <s v="ACT_285"/>
    <s v="Revisar y actualizar de mapa de riesgos"/>
    <x v="0"/>
    <n v="4.4642857142857152E-4"/>
    <x v="5"/>
    <n v="1"/>
    <n v="1"/>
    <n v="1"/>
    <s v="Culminada"/>
    <n v="1"/>
    <n v="1"/>
    <n v="1"/>
    <m/>
    <m/>
    <m/>
    <m/>
    <m/>
    <m/>
    <m/>
  </r>
  <r>
    <n v="190"/>
    <s v="OE1;PR_10;ACT_285"/>
    <x v="0"/>
    <s v="Fortalecer la Vigilancia."/>
    <x v="0"/>
    <n v="11"/>
    <s v="PAI"/>
    <x v="6"/>
    <s v="ACT_285"/>
    <s v="Revisar y actualizar de mapa de riesgos"/>
    <x v="0"/>
    <n v="4.4642857142857152E-4"/>
    <x v="6"/>
    <n v="0"/>
    <n v="0"/>
    <n v="0"/>
    <s v="Por Ejecutar"/>
    <n v="1"/>
    <n v="1"/>
    <n v="1"/>
    <m/>
    <m/>
    <m/>
    <m/>
    <m/>
    <m/>
    <m/>
  </r>
  <r>
    <n v="190"/>
    <s v="OE1;PR_10;ACT_285"/>
    <x v="0"/>
    <s v="Fortalecer la Vigilancia."/>
    <x v="0"/>
    <n v="11"/>
    <s v="PAI"/>
    <x v="6"/>
    <s v="ACT_285"/>
    <s v="Revisar y actualizar de mapa de riesgos"/>
    <x v="0"/>
    <n v="4.4642857142857152E-4"/>
    <x v="7"/>
    <n v="0"/>
    <n v="0"/>
    <n v="0"/>
    <s v="Por Ejecutar"/>
    <n v="1"/>
    <n v="1"/>
    <n v="1"/>
    <m/>
    <m/>
    <m/>
    <m/>
    <m/>
    <m/>
    <m/>
  </r>
  <r>
    <n v="190"/>
    <s v="OE1;PR_10;ACT_285"/>
    <x v="0"/>
    <s v="Fortalecer la Vigilancia."/>
    <x v="0"/>
    <n v="11"/>
    <s v="PAI"/>
    <x v="6"/>
    <s v="ACT_285"/>
    <s v="Revisar y actualizar de mapa de riesgos"/>
    <x v="0"/>
    <n v="4.4642857142857152E-4"/>
    <x v="8"/>
    <n v="0"/>
    <n v="0"/>
    <n v="0"/>
    <s v="Por Ejecutar"/>
    <n v="1"/>
    <n v="1"/>
    <n v="1"/>
    <m/>
    <m/>
    <m/>
    <m/>
    <m/>
    <m/>
    <m/>
  </r>
  <r>
    <n v="190"/>
    <s v="OE1;PR_10;ACT_285"/>
    <x v="0"/>
    <s v="Fortalecer la Vigilancia."/>
    <x v="0"/>
    <n v="11"/>
    <s v="PAI"/>
    <x v="6"/>
    <s v="ACT_285"/>
    <s v="Revisar y actualizar de mapa de riesgos"/>
    <x v="0"/>
    <n v="4.4642857142857152E-4"/>
    <x v="9"/>
    <n v="0"/>
    <n v="0"/>
    <n v="0"/>
    <s v="Por Ejecutar"/>
    <n v="1"/>
    <n v="1"/>
    <n v="1"/>
    <m/>
    <m/>
    <m/>
    <m/>
    <m/>
    <m/>
    <m/>
  </r>
  <r>
    <n v="190"/>
    <s v="OE1;PR_10;ACT_285"/>
    <x v="0"/>
    <s v="Fortalecer la Vigilancia."/>
    <x v="0"/>
    <n v="11"/>
    <s v="PAI"/>
    <x v="6"/>
    <s v="ACT_285"/>
    <s v="Revisar y actualizar de mapa de riesgos"/>
    <x v="0"/>
    <n v="4.4642857142857152E-4"/>
    <x v="10"/>
    <n v="0"/>
    <n v="0"/>
    <n v="0"/>
    <s v="Por Ejecutar"/>
    <n v="1"/>
    <n v="1"/>
    <n v="1"/>
    <m/>
    <m/>
    <m/>
    <m/>
    <m/>
    <m/>
    <m/>
  </r>
  <r>
    <n v="190"/>
    <s v="OE1;PR_10;ACT_285"/>
    <x v="0"/>
    <s v="Fortalecer la Vigilancia."/>
    <x v="0"/>
    <n v="11"/>
    <s v="PAI"/>
    <x v="6"/>
    <s v="ACT_285"/>
    <s v="Revisar y actualizar de mapa de riesgos"/>
    <x v="0"/>
    <n v="4.4642857142857152E-4"/>
    <x v="11"/>
    <n v="1"/>
    <n v="0"/>
    <n v="0"/>
    <s v="Por Ejecutar"/>
    <n v="2"/>
    <n v="1"/>
    <n v="0.5"/>
    <m/>
    <m/>
    <m/>
    <m/>
    <m/>
    <m/>
    <m/>
  </r>
  <r>
    <n v="191"/>
    <s v="OE1;PR_10;ACT_286"/>
    <x v="0"/>
    <s v="Fortalecer la Vigilancia."/>
    <x v="0"/>
    <n v="11"/>
    <s v="PAI"/>
    <x v="6"/>
    <s v="ACT_286"/>
    <s v="Revisar y actualizar de mapa de riesgos"/>
    <x v="1"/>
    <n v="4.4642857142857152E-4"/>
    <x v="0"/>
    <n v="0"/>
    <n v="0"/>
    <n v="0"/>
    <s v="Por Ejecutar"/>
    <n v="0"/>
    <n v="0"/>
    <n v="0"/>
    <n v="1"/>
    <n v="0"/>
    <n v="0"/>
    <m/>
    <n v="1"/>
    <s v="Por Ejecutar"/>
    <n v="0"/>
  </r>
  <r>
    <n v="191"/>
    <s v="OE1;PR_10;ACT_286"/>
    <x v="0"/>
    <s v="Fortalecer la Vigilancia."/>
    <x v="0"/>
    <n v="11"/>
    <s v="PAI"/>
    <x v="6"/>
    <s v="ACT_286"/>
    <s v="Revisar y actualizar de mapa de riesgos"/>
    <x v="1"/>
    <n v="4.4642857142857152E-4"/>
    <x v="1"/>
    <n v="0"/>
    <n v="0"/>
    <n v="0"/>
    <s v="Por Ejecutar"/>
    <n v="0"/>
    <n v="0"/>
    <n v="0"/>
    <m/>
    <m/>
    <m/>
    <m/>
    <m/>
    <m/>
    <m/>
  </r>
  <r>
    <n v="191"/>
    <s v="OE1;PR_10;ACT_286"/>
    <x v="0"/>
    <s v="Fortalecer la Vigilancia."/>
    <x v="0"/>
    <n v="11"/>
    <s v="PAI"/>
    <x v="6"/>
    <s v="ACT_286"/>
    <s v="Revisar y actualizar de mapa de riesgos"/>
    <x v="1"/>
    <n v="4.4642857142857152E-4"/>
    <x v="2"/>
    <n v="0"/>
    <n v="0"/>
    <n v="0"/>
    <s v="Por Ejecutar"/>
    <n v="0"/>
    <n v="0"/>
    <n v="0"/>
    <m/>
    <m/>
    <m/>
    <m/>
    <m/>
    <m/>
    <m/>
  </r>
  <r>
    <n v="191"/>
    <s v="OE1;PR_10;ACT_286"/>
    <x v="0"/>
    <s v="Fortalecer la Vigilancia."/>
    <x v="0"/>
    <n v="11"/>
    <s v="PAI"/>
    <x v="6"/>
    <s v="ACT_286"/>
    <s v="Revisar y actualizar de mapa de riesgos"/>
    <x v="1"/>
    <n v="4.4642857142857152E-4"/>
    <x v="3"/>
    <n v="0"/>
    <n v="0"/>
    <n v="0"/>
    <s v="Por Ejecutar"/>
    <n v="0"/>
    <n v="0"/>
    <n v="0"/>
    <m/>
    <m/>
    <m/>
    <m/>
    <m/>
    <m/>
    <m/>
  </r>
  <r>
    <n v="191"/>
    <s v="OE1;PR_10;ACT_286"/>
    <x v="0"/>
    <s v="Fortalecer la Vigilancia."/>
    <x v="0"/>
    <n v="11"/>
    <s v="PAI"/>
    <x v="6"/>
    <s v="ACT_286"/>
    <s v="Revisar y actualizar de mapa de riesgos"/>
    <x v="1"/>
    <n v="4.4642857142857152E-4"/>
    <x v="4"/>
    <n v="0"/>
    <n v="0"/>
    <n v="0"/>
    <s v="Por Ejecutar"/>
    <n v="0"/>
    <n v="0"/>
    <n v="0"/>
    <m/>
    <m/>
    <m/>
    <m/>
    <m/>
    <m/>
    <m/>
  </r>
  <r>
    <n v="191"/>
    <s v="OE1;PR_10;ACT_286"/>
    <x v="0"/>
    <s v="Fortalecer la Vigilancia."/>
    <x v="0"/>
    <n v="11"/>
    <s v="PAI"/>
    <x v="6"/>
    <s v="ACT_286"/>
    <s v="Revisar y actualizar de mapa de riesgos"/>
    <x v="1"/>
    <n v="4.4642857142857152E-4"/>
    <x v="5"/>
    <n v="0"/>
    <n v="0"/>
    <n v="0"/>
    <s v="Por Ejecutar"/>
    <n v="0"/>
    <n v="0"/>
    <n v="0"/>
    <m/>
    <m/>
    <m/>
    <m/>
    <m/>
    <m/>
    <m/>
  </r>
  <r>
    <n v="191"/>
    <s v="OE1;PR_10;ACT_286"/>
    <x v="0"/>
    <s v="Fortalecer la Vigilancia."/>
    <x v="0"/>
    <n v="11"/>
    <s v="PAI"/>
    <x v="6"/>
    <s v="ACT_286"/>
    <s v="Revisar y actualizar de mapa de riesgos"/>
    <x v="1"/>
    <n v="4.4642857142857152E-4"/>
    <x v="6"/>
    <n v="0"/>
    <n v="0"/>
    <n v="0"/>
    <s v="Por Ejecutar"/>
    <n v="0"/>
    <n v="0"/>
    <n v="0"/>
    <m/>
    <m/>
    <m/>
    <m/>
    <m/>
    <m/>
    <m/>
  </r>
  <r>
    <n v="191"/>
    <s v="OE1;PR_10;ACT_286"/>
    <x v="0"/>
    <s v="Fortalecer la Vigilancia."/>
    <x v="0"/>
    <n v="11"/>
    <s v="PAI"/>
    <x v="6"/>
    <s v="ACT_286"/>
    <s v="Revisar y actualizar de mapa de riesgos"/>
    <x v="1"/>
    <n v="4.4642857142857152E-4"/>
    <x v="7"/>
    <n v="0"/>
    <n v="0"/>
    <n v="0"/>
    <s v="Por Ejecutar"/>
    <n v="0"/>
    <n v="0"/>
    <n v="0"/>
    <m/>
    <m/>
    <m/>
    <m/>
    <m/>
    <m/>
    <m/>
  </r>
  <r>
    <n v="191"/>
    <s v="OE1;PR_10;ACT_286"/>
    <x v="0"/>
    <s v="Fortalecer la Vigilancia."/>
    <x v="0"/>
    <n v="11"/>
    <s v="PAI"/>
    <x v="6"/>
    <s v="ACT_286"/>
    <s v="Revisar y actualizar de mapa de riesgos"/>
    <x v="1"/>
    <n v="4.4642857142857152E-4"/>
    <x v="8"/>
    <n v="0"/>
    <n v="0"/>
    <n v="0"/>
    <s v="Por Ejecutar"/>
    <n v="0"/>
    <n v="0"/>
    <n v="0"/>
    <m/>
    <m/>
    <m/>
    <m/>
    <m/>
    <m/>
    <m/>
  </r>
  <r>
    <n v="191"/>
    <s v="OE1;PR_10;ACT_286"/>
    <x v="0"/>
    <s v="Fortalecer la Vigilancia."/>
    <x v="0"/>
    <n v="11"/>
    <s v="PAI"/>
    <x v="6"/>
    <s v="ACT_286"/>
    <s v="Revisar y actualizar de mapa de riesgos"/>
    <x v="1"/>
    <n v="4.4642857142857152E-4"/>
    <x v="9"/>
    <n v="0"/>
    <n v="0"/>
    <n v="0"/>
    <s v="Por Ejecutar"/>
    <n v="0"/>
    <n v="0"/>
    <n v="0"/>
    <m/>
    <m/>
    <m/>
    <m/>
    <m/>
    <m/>
    <m/>
  </r>
  <r>
    <n v="191"/>
    <s v="OE1;PR_10;ACT_286"/>
    <x v="0"/>
    <s v="Fortalecer la Vigilancia."/>
    <x v="0"/>
    <n v="11"/>
    <s v="PAI"/>
    <x v="6"/>
    <s v="ACT_286"/>
    <s v="Revisar y actualizar de mapa de riesgos"/>
    <x v="1"/>
    <n v="4.4642857142857152E-4"/>
    <x v="10"/>
    <n v="0"/>
    <n v="0"/>
    <n v="0"/>
    <s v="Por Ejecutar"/>
    <n v="0"/>
    <n v="0"/>
    <n v="0"/>
    <m/>
    <m/>
    <m/>
    <m/>
    <m/>
    <m/>
    <m/>
  </r>
  <r>
    <n v="191"/>
    <s v="OE1;PR_10;ACT_286"/>
    <x v="0"/>
    <s v="Fortalecer la Vigilancia."/>
    <x v="0"/>
    <n v="11"/>
    <s v="PAI"/>
    <x v="6"/>
    <s v="ACT_286"/>
    <s v="Revisar y actualizar de mapa de riesgos"/>
    <x v="1"/>
    <n v="4.4642857142857152E-4"/>
    <x v="11"/>
    <n v="1"/>
    <n v="0"/>
    <n v="0"/>
    <s v="Por Ejecutar"/>
    <n v="1"/>
    <n v="0"/>
    <n v="0"/>
    <m/>
    <m/>
    <m/>
    <m/>
    <m/>
    <m/>
    <m/>
  </r>
  <r>
    <n v="192"/>
    <s v="OE1;PR_10;ACT_287"/>
    <x v="0"/>
    <s v="Fortalecer la Vigilancia."/>
    <x v="0"/>
    <n v="11"/>
    <s v="PAI"/>
    <x v="6"/>
    <s v="ACT_287"/>
    <s v="Revisar y actualizar de mapa de riesgos"/>
    <x v="8"/>
    <n v="4.4642857142857152E-4"/>
    <x v="0"/>
    <n v="0"/>
    <n v="0"/>
    <n v="0"/>
    <s v="Por Ejecutar"/>
    <n v="0"/>
    <n v="0"/>
    <n v="0"/>
    <n v="1"/>
    <n v="0"/>
    <n v="0"/>
    <m/>
    <n v="1"/>
    <s v="Por Ejecutar"/>
    <n v="0"/>
  </r>
  <r>
    <n v="192"/>
    <s v="OE1;PR_10;ACT_287"/>
    <x v="0"/>
    <s v="Fortalecer la Vigilancia."/>
    <x v="0"/>
    <n v="11"/>
    <s v="PAI"/>
    <x v="6"/>
    <s v="ACT_287"/>
    <s v="Revisar y actualizar de mapa de riesgos"/>
    <x v="8"/>
    <n v="4.4642857142857152E-4"/>
    <x v="1"/>
    <n v="0"/>
    <n v="0"/>
    <n v="0"/>
    <s v="Por Ejecutar"/>
    <n v="0"/>
    <n v="0"/>
    <n v="0"/>
    <m/>
    <m/>
    <m/>
    <m/>
    <m/>
    <m/>
    <m/>
  </r>
  <r>
    <n v="192"/>
    <s v="OE1;PR_10;ACT_287"/>
    <x v="0"/>
    <s v="Fortalecer la Vigilancia."/>
    <x v="0"/>
    <n v="11"/>
    <s v="PAI"/>
    <x v="6"/>
    <s v="ACT_287"/>
    <s v="Revisar y actualizar de mapa de riesgos"/>
    <x v="8"/>
    <n v="4.4642857142857152E-4"/>
    <x v="2"/>
    <n v="0"/>
    <n v="0"/>
    <n v="0"/>
    <s v="Por Ejecutar"/>
    <n v="0"/>
    <n v="0"/>
    <n v="0"/>
    <m/>
    <m/>
    <m/>
    <m/>
    <m/>
    <m/>
    <m/>
  </r>
  <r>
    <n v="192"/>
    <s v="OE1;PR_10;ACT_287"/>
    <x v="0"/>
    <s v="Fortalecer la Vigilancia."/>
    <x v="0"/>
    <n v="11"/>
    <s v="PAI"/>
    <x v="6"/>
    <s v="ACT_287"/>
    <s v="Revisar y actualizar de mapa de riesgos"/>
    <x v="8"/>
    <n v="4.4642857142857152E-4"/>
    <x v="3"/>
    <n v="0"/>
    <n v="0"/>
    <n v="0"/>
    <s v="Por Ejecutar"/>
    <n v="0"/>
    <n v="0"/>
    <n v="0"/>
    <m/>
    <m/>
    <m/>
    <m/>
    <m/>
    <m/>
    <m/>
  </r>
  <r>
    <n v="192"/>
    <s v="OE1;PR_10;ACT_287"/>
    <x v="0"/>
    <s v="Fortalecer la Vigilancia."/>
    <x v="0"/>
    <n v="11"/>
    <s v="PAI"/>
    <x v="6"/>
    <s v="ACT_287"/>
    <s v="Revisar y actualizar de mapa de riesgos"/>
    <x v="8"/>
    <n v="4.4642857142857152E-4"/>
    <x v="4"/>
    <n v="0"/>
    <n v="0"/>
    <n v="0"/>
    <s v="Por Ejecutar"/>
    <n v="0"/>
    <n v="0"/>
    <n v="0"/>
    <m/>
    <m/>
    <m/>
    <m/>
    <m/>
    <m/>
    <m/>
  </r>
  <r>
    <n v="192"/>
    <s v="OE1;PR_10;ACT_287"/>
    <x v="0"/>
    <s v="Fortalecer la Vigilancia."/>
    <x v="0"/>
    <n v="11"/>
    <s v="PAI"/>
    <x v="6"/>
    <s v="ACT_287"/>
    <s v="Revisar y actualizar de mapa de riesgos"/>
    <x v="8"/>
    <n v="4.4642857142857152E-4"/>
    <x v="5"/>
    <n v="0"/>
    <n v="0"/>
    <n v="0"/>
    <s v="Por Ejecutar"/>
    <n v="0"/>
    <n v="0"/>
    <n v="0"/>
    <m/>
    <m/>
    <m/>
    <m/>
    <m/>
    <m/>
    <m/>
  </r>
  <r>
    <n v="192"/>
    <s v="OE1;PR_10;ACT_287"/>
    <x v="0"/>
    <s v="Fortalecer la Vigilancia."/>
    <x v="0"/>
    <n v="11"/>
    <s v="PAI"/>
    <x v="6"/>
    <s v="ACT_287"/>
    <s v="Revisar y actualizar de mapa de riesgos"/>
    <x v="8"/>
    <n v="4.4642857142857152E-4"/>
    <x v="6"/>
    <n v="0"/>
    <n v="0"/>
    <n v="0"/>
    <s v="Por Ejecutar"/>
    <n v="0"/>
    <n v="0"/>
    <n v="0"/>
    <m/>
    <m/>
    <m/>
    <m/>
    <m/>
    <m/>
    <m/>
  </r>
  <r>
    <n v="192"/>
    <s v="OE1;PR_10;ACT_287"/>
    <x v="0"/>
    <s v="Fortalecer la Vigilancia."/>
    <x v="0"/>
    <n v="11"/>
    <s v="PAI"/>
    <x v="6"/>
    <s v="ACT_287"/>
    <s v="Revisar y actualizar de mapa de riesgos"/>
    <x v="8"/>
    <n v="4.4642857142857152E-4"/>
    <x v="7"/>
    <n v="1"/>
    <n v="0"/>
    <n v="0"/>
    <s v="Por Ejecutar"/>
    <n v="1"/>
    <n v="0"/>
    <n v="0"/>
    <m/>
    <m/>
    <m/>
    <m/>
    <m/>
    <m/>
    <m/>
  </r>
  <r>
    <n v="192"/>
    <s v="OE1;PR_10;ACT_287"/>
    <x v="0"/>
    <s v="Fortalecer la Vigilancia."/>
    <x v="0"/>
    <n v="11"/>
    <s v="PAI"/>
    <x v="6"/>
    <s v="ACT_287"/>
    <s v="Revisar y actualizar de mapa de riesgos"/>
    <x v="8"/>
    <n v="4.4642857142857152E-4"/>
    <x v="8"/>
    <n v="0"/>
    <n v="0"/>
    <n v="0"/>
    <s v="Por Ejecutar"/>
    <n v="1"/>
    <n v="0"/>
    <n v="0"/>
    <m/>
    <m/>
    <m/>
    <m/>
    <m/>
    <m/>
    <m/>
  </r>
  <r>
    <n v="192"/>
    <s v="OE1;PR_10;ACT_287"/>
    <x v="0"/>
    <s v="Fortalecer la Vigilancia."/>
    <x v="0"/>
    <n v="11"/>
    <s v="PAI"/>
    <x v="6"/>
    <s v="ACT_287"/>
    <s v="Revisar y actualizar de mapa de riesgos"/>
    <x v="8"/>
    <n v="4.4642857142857152E-4"/>
    <x v="9"/>
    <n v="0"/>
    <n v="0"/>
    <n v="0"/>
    <s v="Por Ejecutar"/>
    <n v="1"/>
    <n v="0"/>
    <n v="0"/>
    <m/>
    <m/>
    <m/>
    <m/>
    <m/>
    <m/>
    <m/>
  </r>
  <r>
    <n v="192"/>
    <s v="OE1;PR_10;ACT_287"/>
    <x v="0"/>
    <s v="Fortalecer la Vigilancia."/>
    <x v="0"/>
    <n v="11"/>
    <s v="PAI"/>
    <x v="6"/>
    <s v="ACT_287"/>
    <s v="Revisar y actualizar de mapa de riesgos"/>
    <x v="8"/>
    <n v="4.4642857142857152E-4"/>
    <x v="10"/>
    <n v="0"/>
    <n v="0"/>
    <n v="0"/>
    <s v="Por Ejecutar"/>
    <n v="1"/>
    <n v="0"/>
    <n v="0"/>
    <m/>
    <m/>
    <m/>
    <m/>
    <m/>
    <m/>
    <m/>
  </r>
  <r>
    <n v="192"/>
    <s v="OE1;PR_10;ACT_287"/>
    <x v="0"/>
    <s v="Fortalecer la Vigilancia."/>
    <x v="0"/>
    <n v="11"/>
    <s v="PAI"/>
    <x v="6"/>
    <s v="ACT_287"/>
    <s v="Revisar y actualizar de mapa de riesgos"/>
    <x v="8"/>
    <n v="4.4642857142857152E-4"/>
    <x v="11"/>
    <n v="0"/>
    <n v="0"/>
    <n v="0"/>
    <s v="Por Ejecutar"/>
    <n v="1"/>
    <n v="0"/>
    <n v="0"/>
    <m/>
    <m/>
    <m/>
    <m/>
    <m/>
    <m/>
    <m/>
  </r>
  <r>
    <n v="193"/>
    <s v="OE2;PR_10;ACT_211"/>
    <x v="2"/>
    <s v="Fortalecer las Tecnologías de la Información y las Telecomunicaciones."/>
    <x v="0"/>
    <n v="11"/>
    <s v="PAI"/>
    <x v="6"/>
    <s v="ACT_211"/>
    <s v="Monitorear y efectuar seguimiento a los riesgos de corrupción"/>
    <x v="6"/>
    <n v="4.4642857142857152E-4"/>
    <x v="0"/>
    <n v="0"/>
    <n v="0"/>
    <n v="0"/>
    <s v="Por Ejecutar"/>
    <n v="0"/>
    <n v="0"/>
    <n v="0"/>
    <n v="1"/>
    <n v="0.5"/>
    <n v="0.5"/>
    <m/>
    <n v="0.5"/>
    <s v="En Tramite"/>
    <n v="2.2321428571428576E-4"/>
  </r>
  <r>
    <n v="193"/>
    <s v="OE2;PR_10;ACT_211"/>
    <x v="2"/>
    <s v="Fortalecer las Tecnologías de la Información y las Telecomunicaciones."/>
    <x v="0"/>
    <n v="11"/>
    <s v="PAI"/>
    <x v="6"/>
    <s v="ACT_211"/>
    <s v="Monitorear y efectuar seguimiento a los riesgos de corrupción"/>
    <x v="6"/>
    <n v="4.4642857142857152E-4"/>
    <x v="1"/>
    <n v="0"/>
    <n v="0"/>
    <n v="0"/>
    <s v="Por Ejecutar"/>
    <n v="0"/>
    <n v="0"/>
    <n v="0"/>
    <m/>
    <m/>
    <m/>
    <m/>
    <m/>
    <m/>
    <m/>
  </r>
  <r>
    <n v="193"/>
    <s v="OE2;PR_10;ACT_211"/>
    <x v="2"/>
    <s v="Fortalecer las Tecnologías de la Información y las Telecomunicaciones."/>
    <x v="0"/>
    <n v="11"/>
    <s v="PAI"/>
    <x v="6"/>
    <s v="ACT_211"/>
    <s v="Monitorear y efectuar seguimiento a los riesgos de corrupción"/>
    <x v="6"/>
    <n v="4.4642857142857152E-4"/>
    <x v="2"/>
    <n v="0.25"/>
    <n v="0.25"/>
    <n v="1"/>
    <s v="Culminada"/>
    <n v="0.25"/>
    <n v="0.25"/>
    <n v="1"/>
    <m/>
    <m/>
    <m/>
    <m/>
    <m/>
    <m/>
    <m/>
  </r>
  <r>
    <n v="193"/>
    <s v="OE2;PR_10;ACT_211"/>
    <x v="2"/>
    <s v="Fortalecer las Tecnologías de la Información y las Telecomunicaciones."/>
    <x v="0"/>
    <n v="11"/>
    <s v="PAI"/>
    <x v="6"/>
    <s v="ACT_211"/>
    <s v="Monitorear y efectuar seguimiento a los riesgos de corrupción"/>
    <x v="6"/>
    <n v="4.4642857142857152E-4"/>
    <x v="3"/>
    <n v="0.05"/>
    <n v="0.05"/>
    <n v="1"/>
    <s v="Culminada"/>
    <n v="0.3"/>
    <n v="0.3"/>
    <n v="1"/>
    <m/>
    <m/>
    <m/>
    <m/>
    <m/>
    <m/>
    <m/>
  </r>
  <r>
    <n v="193"/>
    <s v="OE2;PR_10;ACT_211"/>
    <x v="2"/>
    <s v="Fortalecer las Tecnologías de la Información y las Telecomunicaciones."/>
    <x v="0"/>
    <n v="11"/>
    <s v="PAI"/>
    <x v="6"/>
    <s v="ACT_211"/>
    <s v="Monitorear y efectuar seguimiento a los riesgos de corrupción"/>
    <x v="6"/>
    <n v="4.4642857142857152E-4"/>
    <x v="4"/>
    <n v="0.1"/>
    <n v="0.1"/>
    <n v="1"/>
    <s v="Culminada"/>
    <n v="0.4"/>
    <n v="0.4"/>
    <n v="1"/>
    <m/>
    <m/>
    <m/>
    <m/>
    <m/>
    <m/>
    <m/>
  </r>
  <r>
    <n v="193"/>
    <s v="OE2;PR_10;ACT_211"/>
    <x v="2"/>
    <s v="Fortalecer las Tecnologías de la Información y las Telecomunicaciones."/>
    <x v="0"/>
    <n v="11"/>
    <s v="PAI"/>
    <x v="6"/>
    <s v="ACT_211"/>
    <s v="Monitorear y efectuar seguimiento a los riesgos de corrupción"/>
    <x v="6"/>
    <n v="4.4642857142857152E-4"/>
    <x v="5"/>
    <n v="0.1"/>
    <n v="0.1"/>
    <n v="1"/>
    <s v="Culminada"/>
    <n v="0.5"/>
    <n v="0.5"/>
    <n v="1"/>
    <m/>
    <m/>
    <m/>
    <m/>
    <m/>
    <m/>
    <m/>
  </r>
  <r>
    <n v="193"/>
    <s v="OE2;PR_10;ACT_211"/>
    <x v="2"/>
    <s v="Fortalecer las Tecnologías de la Información y las Telecomunicaciones."/>
    <x v="0"/>
    <n v="11"/>
    <s v="PAI"/>
    <x v="6"/>
    <s v="ACT_211"/>
    <s v="Monitorear y efectuar seguimiento a los riesgos de corrupción"/>
    <x v="6"/>
    <n v="4.4642857142857152E-4"/>
    <x v="6"/>
    <n v="0.05"/>
    <n v="0"/>
    <n v="0"/>
    <s v="Por Ejecutar"/>
    <n v="0.55000000000000004"/>
    <n v="0.5"/>
    <n v="0.90909090909090906"/>
    <m/>
    <m/>
    <m/>
    <m/>
    <m/>
    <m/>
    <m/>
  </r>
  <r>
    <n v="193"/>
    <s v="OE2;PR_10;ACT_211"/>
    <x v="2"/>
    <s v="Fortalecer las Tecnologías de la Información y las Telecomunicaciones."/>
    <x v="0"/>
    <n v="11"/>
    <s v="PAI"/>
    <x v="6"/>
    <s v="ACT_211"/>
    <s v="Monitorear y efectuar seguimiento a los riesgos de corrupción"/>
    <x v="6"/>
    <n v="4.4642857142857152E-4"/>
    <x v="7"/>
    <n v="0.1"/>
    <n v="0"/>
    <n v="0"/>
    <s v="Por Ejecutar"/>
    <n v="0.65"/>
    <n v="0.5"/>
    <n v="0.76923076923076916"/>
    <m/>
    <m/>
    <m/>
    <m/>
    <m/>
    <m/>
    <m/>
  </r>
  <r>
    <n v="193"/>
    <s v="OE2;PR_10;ACT_211"/>
    <x v="2"/>
    <s v="Fortalecer las Tecnologías de la Información y las Telecomunicaciones."/>
    <x v="0"/>
    <n v="11"/>
    <s v="PAI"/>
    <x v="6"/>
    <s v="ACT_211"/>
    <s v="Monitorear y efectuar seguimiento a los riesgos de corrupción"/>
    <x v="6"/>
    <n v="4.4642857142857152E-4"/>
    <x v="8"/>
    <n v="0.1"/>
    <n v="0"/>
    <n v="0"/>
    <s v="Por Ejecutar"/>
    <n v="0.75"/>
    <n v="0.5"/>
    <n v="0.66666666666666663"/>
    <m/>
    <m/>
    <m/>
    <m/>
    <m/>
    <m/>
    <m/>
  </r>
  <r>
    <n v="193"/>
    <s v="OE2;PR_10;ACT_211"/>
    <x v="2"/>
    <s v="Fortalecer las Tecnologías de la Información y las Telecomunicaciones."/>
    <x v="0"/>
    <n v="11"/>
    <s v="PAI"/>
    <x v="6"/>
    <s v="ACT_211"/>
    <s v="Monitorear y efectuar seguimiento a los riesgos de corrupción"/>
    <x v="6"/>
    <n v="4.4642857142857152E-4"/>
    <x v="9"/>
    <n v="0.05"/>
    <n v="0"/>
    <n v="0"/>
    <s v="Por Ejecutar"/>
    <n v="0.8"/>
    <n v="0.5"/>
    <n v="0.625"/>
    <m/>
    <m/>
    <m/>
    <m/>
    <m/>
    <m/>
    <m/>
  </r>
  <r>
    <n v="193"/>
    <s v="OE2;PR_10;ACT_211"/>
    <x v="2"/>
    <s v="Fortalecer las Tecnologías de la Información y las Telecomunicaciones."/>
    <x v="0"/>
    <n v="11"/>
    <s v="PAI"/>
    <x v="6"/>
    <s v="ACT_211"/>
    <s v="Monitorear y efectuar seguimiento a los riesgos de corrupción"/>
    <x v="6"/>
    <n v="4.4642857142857152E-4"/>
    <x v="10"/>
    <n v="0.1"/>
    <n v="0"/>
    <n v="0"/>
    <s v="Por Ejecutar"/>
    <n v="0.9"/>
    <n v="0.5"/>
    <n v="0.55555555555555558"/>
    <m/>
    <m/>
    <m/>
    <m/>
    <m/>
    <m/>
    <m/>
  </r>
  <r>
    <n v="193"/>
    <s v="OE2;PR_10;ACT_211"/>
    <x v="2"/>
    <s v="Fortalecer las Tecnologías de la Información y las Telecomunicaciones."/>
    <x v="0"/>
    <n v="11"/>
    <s v="PAI"/>
    <x v="6"/>
    <s v="ACT_211"/>
    <s v="Monitorear y efectuar seguimiento a los riesgos de corrupción"/>
    <x v="6"/>
    <n v="4.4642857142857152E-4"/>
    <x v="11"/>
    <n v="0.1"/>
    <n v="0"/>
    <n v="0"/>
    <s v="Por Ejecutar"/>
    <n v="1"/>
    <n v="0.5"/>
    <n v="0.5"/>
    <m/>
    <m/>
    <m/>
    <m/>
    <m/>
    <m/>
    <m/>
  </r>
  <r>
    <n v="194"/>
    <s v="OE1;PR_10;ACT_256"/>
    <x v="0"/>
    <s v="Fortalecer la Vigilancia."/>
    <x v="0"/>
    <n v="11"/>
    <s v="PAI"/>
    <x v="6"/>
    <s v="ACT_256"/>
    <s v="Revisar y actualizar de mapa de riesgos"/>
    <x v="7"/>
    <n v="4.4642857142857152E-4"/>
    <x v="0"/>
    <n v="0"/>
    <n v="0"/>
    <n v="0"/>
    <s v="Por Ejecutar"/>
    <n v="0"/>
    <n v="0"/>
    <n v="0"/>
    <n v="1"/>
    <n v="0"/>
    <n v="0"/>
    <m/>
    <n v="1"/>
    <s v="Por Ejecutar"/>
    <n v="0"/>
  </r>
  <r>
    <n v="194"/>
    <s v="OE1;PR_10;ACT_256"/>
    <x v="0"/>
    <s v="Fortalecer la Vigilancia."/>
    <x v="0"/>
    <n v="11"/>
    <s v="PAI"/>
    <x v="6"/>
    <s v="ACT_256"/>
    <s v="Revisar y actualizar de mapa de riesgos"/>
    <x v="7"/>
    <n v="4.4642857142857152E-4"/>
    <x v="1"/>
    <n v="0"/>
    <n v="0"/>
    <n v="0"/>
    <s v="Por Ejecutar"/>
    <n v="0"/>
    <n v="0"/>
    <n v="0"/>
    <m/>
    <m/>
    <m/>
    <m/>
    <m/>
    <m/>
    <m/>
  </r>
  <r>
    <n v="194"/>
    <s v="OE1;PR_10;ACT_256"/>
    <x v="0"/>
    <s v="Fortalecer la Vigilancia."/>
    <x v="0"/>
    <n v="11"/>
    <s v="PAI"/>
    <x v="6"/>
    <s v="ACT_256"/>
    <s v="Revisar y actualizar de mapa de riesgos"/>
    <x v="7"/>
    <n v="4.4642857142857152E-4"/>
    <x v="2"/>
    <n v="0"/>
    <n v="0"/>
    <n v="0"/>
    <s v="Por Ejecutar"/>
    <n v="0"/>
    <n v="0"/>
    <n v="0"/>
    <m/>
    <m/>
    <m/>
    <m/>
    <m/>
    <m/>
    <m/>
  </r>
  <r>
    <n v="194"/>
    <s v="OE1;PR_10;ACT_256"/>
    <x v="0"/>
    <s v="Fortalecer la Vigilancia."/>
    <x v="0"/>
    <n v="11"/>
    <s v="PAI"/>
    <x v="6"/>
    <s v="ACT_256"/>
    <s v="Revisar y actualizar de mapa de riesgos"/>
    <x v="7"/>
    <n v="4.4642857142857152E-4"/>
    <x v="3"/>
    <n v="0"/>
    <n v="0"/>
    <n v="0"/>
    <s v="Por Ejecutar"/>
    <n v="0"/>
    <n v="0"/>
    <n v="0"/>
    <m/>
    <m/>
    <m/>
    <m/>
    <m/>
    <m/>
    <m/>
  </r>
  <r>
    <n v="194"/>
    <s v="OE1;PR_10;ACT_256"/>
    <x v="0"/>
    <s v="Fortalecer la Vigilancia."/>
    <x v="0"/>
    <n v="11"/>
    <s v="PAI"/>
    <x v="6"/>
    <s v="ACT_256"/>
    <s v="Revisar y actualizar de mapa de riesgos"/>
    <x v="7"/>
    <n v="4.4642857142857152E-4"/>
    <x v="4"/>
    <n v="0"/>
    <n v="0"/>
    <n v="0"/>
    <s v="Por Ejecutar"/>
    <n v="0"/>
    <n v="0"/>
    <n v="0"/>
    <m/>
    <m/>
    <m/>
    <m/>
    <m/>
    <m/>
    <m/>
  </r>
  <r>
    <n v="194"/>
    <s v="OE1;PR_10;ACT_256"/>
    <x v="0"/>
    <s v="Fortalecer la Vigilancia."/>
    <x v="0"/>
    <n v="11"/>
    <s v="PAI"/>
    <x v="6"/>
    <s v="ACT_256"/>
    <s v="Revisar y actualizar de mapa de riesgos"/>
    <x v="7"/>
    <n v="4.4642857142857152E-4"/>
    <x v="5"/>
    <n v="0"/>
    <n v="0"/>
    <n v="0"/>
    <s v="Por Ejecutar"/>
    <n v="0"/>
    <n v="0"/>
    <n v="0"/>
    <m/>
    <m/>
    <m/>
    <m/>
    <m/>
    <m/>
    <m/>
  </r>
  <r>
    <n v="194"/>
    <s v="OE1;PR_10;ACT_256"/>
    <x v="0"/>
    <s v="Fortalecer la Vigilancia."/>
    <x v="0"/>
    <n v="11"/>
    <s v="PAI"/>
    <x v="6"/>
    <s v="ACT_256"/>
    <s v="Revisar y actualizar de mapa de riesgos"/>
    <x v="7"/>
    <n v="4.4642857142857152E-4"/>
    <x v="6"/>
    <n v="0"/>
    <n v="0"/>
    <n v="0"/>
    <s v="Por Ejecutar"/>
    <n v="0"/>
    <n v="0"/>
    <n v="0"/>
    <m/>
    <m/>
    <m/>
    <m/>
    <m/>
    <m/>
    <m/>
  </r>
  <r>
    <n v="194"/>
    <s v="OE1;PR_10;ACT_256"/>
    <x v="0"/>
    <s v="Fortalecer la Vigilancia."/>
    <x v="0"/>
    <n v="11"/>
    <s v="PAI"/>
    <x v="6"/>
    <s v="ACT_256"/>
    <s v="Revisar y actualizar de mapa de riesgos"/>
    <x v="7"/>
    <n v="4.4642857142857152E-4"/>
    <x v="7"/>
    <n v="0"/>
    <n v="0"/>
    <n v="0"/>
    <s v="Por Ejecutar"/>
    <n v="0"/>
    <n v="0"/>
    <n v="0"/>
    <m/>
    <m/>
    <m/>
    <m/>
    <m/>
    <m/>
    <m/>
  </r>
  <r>
    <n v="194"/>
    <s v="OE1;PR_10;ACT_256"/>
    <x v="0"/>
    <s v="Fortalecer la Vigilancia."/>
    <x v="0"/>
    <n v="11"/>
    <s v="PAI"/>
    <x v="6"/>
    <s v="ACT_256"/>
    <s v="Revisar y actualizar de mapa de riesgos"/>
    <x v="7"/>
    <n v="4.4642857142857152E-4"/>
    <x v="8"/>
    <n v="0"/>
    <n v="0"/>
    <n v="0"/>
    <s v="Por Ejecutar"/>
    <n v="0"/>
    <n v="0"/>
    <n v="0"/>
    <m/>
    <m/>
    <m/>
    <m/>
    <m/>
    <m/>
    <m/>
  </r>
  <r>
    <n v="194"/>
    <s v="OE1;PR_10;ACT_256"/>
    <x v="0"/>
    <s v="Fortalecer la Vigilancia."/>
    <x v="0"/>
    <n v="11"/>
    <s v="PAI"/>
    <x v="6"/>
    <s v="ACT_256"/>
    <s v="Revisar y actualizar de mapa de riesgos"/>
    <x v="7"/>
    <n v="4.4642857142857152E-4"/>
    <x v="9"/>
    <n v="0"/>
    <n v="0"/>
    <n v="0"/>
    <s v="Por Ejecutar"/>
    <n v="0"/>
    <n v="0"/>
    <n v="0"/>
    <m/>
    <m/>
    <m/>
    <m/>
    <m/>
    <m/>
    <m/>
  </r>
  <r>
    <n v="194"/>
    <s v="OE1;PR_10;ACT_256"/>
    <x v="0"/>
    <s v="Fortalecer la Vigilancia."/>
    <x v="0"/>
    <n v="11"/>
    <s v="PAI"/>
    <x v="6"/>
    <s v="ACT_256"/>
    <s v="Revisar y actualizar de mapa de riesgos"/>
    <x v="7"/>
    <n v="4.4642857142857152E-4"/>
    <x v="10"/>
    <n v="1"/>
    <n v="0"/>
    <n v="0"/>
    <s v="Por Ejecutar"/>
    <n v="1"/>
    <n v="0"/>
    <n v="0"/>
    <m/>
    <m/>
    <m/>
    <m/>
    <m/>
    <m/>
    <m/>
  </r>
  <r>
    <n v="194"/>
    <s v="OE1;PR_10;ACT_256"/>
    <x v="0"/>
    <s v="Fortalecer la Vigilancia."/>
    <x v="0"/>
    <n v="11"/>
    <s v="PAI"/>
    <x v="6"/>
    <s v="ACT_256"/>
    <s v="Revisar y actualizar de mapa de riesgos"/>
    <x v="7"/>
    <n v="4.4642857142857152E-4"/>
    <x v="11"/>
    <n v="0"/>
    <n v="0"/>
    <n v="0"/>
    <s v="Por Ejecutar"/>
    <n v="1"/>
    <n v="0"/>
    <n v="0"/>
    <m/>
    <m/>
    <m/>
    <m/>
    <m/>
    <m/>
    <m/>
  </r>
  <r>
    <n v="195"/>
    <s v="OE1;PR_10;ACT_260"/>
    <x v="0"/>
    <s v="Fortalecer la Vigilancia."/>
    <x v="0"/>
    <n v="11"/>
    <s v="PAI"/>
    <x v="6"/>
    <s v="ACT_260"/>
    <s v="Revisar y actualizar de mapa de riesgos"/>
    <x v="4"/>
    <n v="4.4642857142857152E-4"/>
    <x v="0"/>
    <n v="0"/>
    <n v="0"/>
    <n v="0"/>
    <s v="Por Ejecutar"/>
    <n v="0"/>
    <n v="0"/>
    <n v="0"/>
    <n v="1"/>
    <n v="0"/>
    <n v="0"/>
    <m/>
    <n v="1"/>
    <s v="Por Ejecutar"/>
    <n v="0"/>
  </r>
  <r>
    <n v="195"/>
    <s v="OE1;PR_10;ACT_260"/>
    <x v="0"/>
    <s v="Fortalecer la Vigilancia."/>
    <x v="0"/>
    <n v="11"/>
    <s v="PAI"/>
    <x v="6"/>
    <s v="ACT_260"/>
    <s v="Revisar y actualizar de mapa de riesgos"/>
    <x v="4"/>
    <n v="4.4642857142857152E-4"/>
    <x v="1"/>
    <n v="0"/>
    <n v="0"/>
    <n v="0"/>
    <s v="Por Ejecutar"/>
    <n v="0"/>
    <n v="0"/>
    <n v="0"/>
    <m/>
    <m/>
    <m/>
    <m/>
    <m/>
    <m/>
    <m/>
  </r>
  <r>
    <n v="195"/>
    <s v="OE1;PR_10;ACT_260"/>
    <x v="0"/>
    <s v="Fortalecer la Vigilancia."/>
    <x v="0"/>
    <n v="11"/>
    <s v="PAI"/>
    <x v="6"/>
    <s v="ACT_260"/>
    <s v="Revisar y actualizar de mapa de riesgos"/>
    <x v="4"/>
    <n v="4.4642857142857152E-4"/>
    <x v="2"/>
    <n v="0"/>
    <n v="0"/>
    <n v="0"/>
    <s v="Por Ejecutar"/>
    <n v="0"/>
    <n v="0"/>
    <n v="0"/>
    <m/>
    <m/>
    <m/>
    <m/>
    <m/>
    <m/>
    <m/>
  </r>
  <r>
    <n v="195"/>
    <s v="OE1;PR_10;ACT_260"/>
    <x v="0"/>
    <s v="Fortalecer la Vigilancia."/>
    <x v="0"/>
    <n v="11"/>
    <s v="PAI"/>
    <x v="6"/>
    <s v="ACT_260"/>
    <s v="Revisar y actualizar de mapa de riesgos"/>
    <x v="4"/>
    <n v="4.4642857142857152E-4"/>
    <x v="3"/>
    <n v="0"/>
    <n v="0"/>
    <n v="0"/>
    <s v="Por Ejecutar"/>
    <n v="0"/>
    <n v="0"/>
    <n v="0"/>
    <m/>
    <m/>
    <m/>
    <m/>
    <m/>
    <m/>
    <m/>
  </r>
  <r>
    <n v="195"/>
    <s v="OE1;PR_10;ACT_260"/>
    <x v="0"/>
    <s v="Fortalecer la Vigilancia."/>
    <x v="0"/>
    <n v="11"/>
    <s v="PAI"/>
    <x v="6"/>
    <s v="ACT_260"/>
    <s v="Revisar y actualizar de mapa de riesgos"/>
    <x v="4"/>
    <n v="4.4642857142857152E-4"/>
    <x v="4"/>
    <n v="0"/>
    <n v="0"/>
    <n v="0"/>
    <s v="Por Ejecutar"/>
    <n v="0"/>
    <n v="0"/>
    <n v="0"/>
    <m/>
    <m/>
    <m/>
    <m/>
    <m/>
    <m/>
    <m/>
  </r>
  <r>
    <n v="195"/>
    <s v="OE1;PR_10;ACT_260"/>
    <x v="0"/>
    <s v="Fortalecer la Vigilancia."/>
    <x v="0"/>
    <n v="11"/>
    <s v="PAI"/>
    <x v="6"/>
    <s v="ACT_260"/>
    <s v="Revisar y actualizar de mapa de riesgos"/>
    <x v="4"/>
    <n v="4.4642857142857152E-4"/>
    <x v="5"/>
    <n v="0"/>
    <n v="0"/>
    <n v="0"/>
    <s v="Por Ejecutar"/>
    <n v="0"/>
    <n v="0"/>
    <n v="0"/>
    <m/>
    <m/>
    <m/>
    <m/>
    <m/>
    <m/>
    <m/>
  </r>
  <r>
    <n v="195"/>
    <s v="OE1;PR_10;ACT_260"/>
    <x v="0"/>
    <s v="Fortalecer la Vigilancia."/>
    <x v="0"/>
    <n v="11"/>
    <s v="PAI"/>
    <x v="6"/>
    <s v="ACT_260"/>
    <s v="Revisar y actualizar de mapa de riesgos"/>
    <x v="4"/>
    <n v="4.4642857142857152E-4"/>
    <x v="6"/>
    <n v="0"/>
    <n v="0"/>
    <n v="0"/>
    <s v="Por Ejecutar"/>
    <n v="0"/>
    <n v="0"/>
    <n v="0"/>
    <m/>
    <m/>
    <m/>
    <m/>
    <m/>
    <m/>
    <m/>
  </r>
  <r>
    <n v="195"/>
    <s v="OE1;PR_10;ACT_260"/>
    <x v="0"/>
    <s v="Fortalecer la Vigilancia."/>
    <x v="0"/>
    <n v="11"/>
    <s v="PAI"/>
    <x v="6"/>
    <s v="ACT_260"/>
    <s v="Revisar y actualizar de mapa de riesgos"/>
    <x v="4"/>
    <n v="4.4642857142857152E-4"/>
    <x v="7"/>
    <n v="0"/>
    <n v="0"/>
    <n v="0"/>
    <s v="Por Ejecutar"/>
    <n v="0"/>
    <n v="0"/>
    <n v="0"/>
    <m/>
    <m/>
    <m/>
    <m/>
    <m/>
    <m/>
    <m/>
  </r>
  <r>
    <n v="195"/>
    <s v="OE1;PR_10;ACT_260"/>
    <x v="0"/>
    <s v="Fortalecer la Vigilancia."/>
    <x v="0"/>
    <n v="11"/>
    <s v="PAI"/>
    <x v="6"/>
    <s v="ACT_260"/>
    <s v="Revisar y actualizar de mapa de riesgos"/>
    <x v="4"/>
    <n v="4.4642857142857152E-4"/>
    <x v="8"/>
    <n v="0"/>
    <n v="0"/>
    <n v="0"/>
    <s v="Por Ejecutar"/>
    <n v="0"/>
    <n v="0"/>
    <n v="0"/>
    <m/>
    <m/>
    <m/>
    <m/>
    <m/>
    <m/>
    <m/>
  </r>
  <r>
    <n v="195"/>
    <s v="OE1;PR_10;ACT_260"/>
    <x v="0"/>
    <s v="Fortalecer la Vigilancia."/>
    <x v="0"/>
    <n v="11"/>
    <s v="PAI"/>
    <x v="6"/>
    <s v="ACT_260"/>
    <s v="Revisar y actualizar de mapa de riesgos"/>
    <x v="4"/>
    <n v="4.4642857142857152E-4"/>
    <x v="9"/>
    <n v="0.5"/>
    <n v="0"/>
    <n v="0"/>
    <s v="Por Ejecutar"/>
    <n v="0.5"/>
    <n v="0"/>
    <n v="0"/>
    <m/>
    <m/>
    <m/>
    <m/>
    <m/>
    <m/>
    <m/>
  </r>
  <r>
    <n v="195"/>
    <s v="OE1;PR_10;ACT_260"/>
    <x v="0"/>
    <s v="Fortalecer la Vigilancia."/>
    <x v="0"/>
    <n v="11"/>
    <s v="PAI"/>
    <x v="6"/>
    <s v="ACT_260"/>
    <s v="Revisar y actualizar de mapa de riesgos"/>
    <x v="4"/>
    <n v="4.4642857142857152E-4"/>
    <x v="10"/>
    <n v="0.5"/>
    <n v="0"/>
    <n v="0"/>
    <s v="Por Ejecutar"/>
    <n v="1"/>
    <n v="0"/>
    <n v="0"/>
    <m/>
    <m/>
    <m/>
    <m/>
    <m/>
    <m/>
    <m/>
  </r>
  <r>
    <n v="195"/>
    <s v="OE1;PR_10;ACT_260"/>
    <x v="0"/>
    <s v="Fortalecer la Vigilancia."/>
    <x v="0"/>
    <n v="11"/>
    <s v="PAI"/>
    <x v="6"/>
    <s v="ACT_260"/>
    <s v="Revisar y actualizar de mapa de riesgos"/>
    <x v="4"/>
    <n v="4.4642857142857152E-4"/>
    <x v="11"/>
    <n v="0"/>
    <n v="0"/>
    <n v="0"/>
    <s v="Por Ejecutar"/>
    <n v="1"/>
    <n v="0"/>
    <n v="0"/>
    <m/>
    <m/>
    <m/>
    <m/>
    <m/>
    <m/>
    <m/>
  </r>
  <r>
    <n v="196"/>
    <s v="OE1;PR_10;ACT_264"/>
    <x v="0"/>
    <s v="Fortalecer la Vigilancia."/>
    <x v="0"/>
    <n v="11"/>
    <s v="PAI"/>
    <x v="6"/>
    <s v="ACT_264"/>
    <s v="Revisar y actualizar de mapa de riesgos"/>
    <x v="4"/>
    <n v="4.4642857142857152E-4"/>
    <x v="0"/>
    <n v="0"/>
    <n v="0"/>
    <n v="0"/>
    <s v="Por Ejecutar"/>
    <n v="0"/>
    <n v="0"/>
    <n v="0"/>
    <n v="1"/>
    <n v="0"/>
    <n v="0"/>
    <m/>
    <n v="1"/>
    <s v="Por Ejecutar"/>
    <n v="0"/>
  </r>
  <r>
    <n v="196"/>
    <s v="OE1;PR_10;ACT_264"/>
    <x v="0"/>
    <s v="Fortalecer la Vigilancia."/>
    <x v="0"/>
    <n v="11"/>
    <s v="PAI"/>
    <x v="6"/>
    <s v="ACT_264"/>
    <s v="Revisar y actualizar de mapa de riesgos"/>
    <x v="4"/>
    <n v="4.4642857142857152E-4"/>
    <x v="1"/>
    <n v="0"/>
    <n v="0"/>
    <n v="0"/>
    <s v="Por Ejecutar"/>
    <n v="0"/>
    <n v="0"/>
    <n v="0"/>
    <m/>
    <m/>
    <m/>
    <m/>
    <m/>
    <m/>
    <m/>
  </r>
  <r>
    <n v="196"/>
    <s v="OE1;PR_10;ACT_264"/>
    <x v="0"/>
    <s v="Fortalecer la Vigilancia."/>
    <x v="0"/>
    <n v="11"/>
    <s v="PAI"/>
    <x v="6"/>
    <s v="ACT_264"/>
    <s v="Revisar y actualizar de mapa de riesgos"/>
    <x v="4"/>
    <n v="4.4642857142857152E-4"/>
    <x v="2"/>
    <n v="0"/>
    <n v="0"/>
    <n v="0"/>
    <s v="Por Ejecutar"/>
    <n v="0"/>
    <n v="0"/>
    <n v="0"/>
    <m/>
    <m/>
    <m/>
    <m/>
    <m/>
    <m/>
    <m/>
  </r>
  <r>
    <n v="196"/>
    <s v="OE1;PR_10;ACT_264"/>
    <x v="0"/>
    <s v="Fortalecer la Vigilancia."/>
    <x v="0"/>
    <n v="11"/>
    <s v="PAI"/>
    <x v="6"/>
    <s v="ACT_264"/>
    <s v="Revisar y actualizar de mapa de riesgos"/>
    <x v="4"/>
    <n v="4.4642857142857152E-4"/>
    <x v="3"/>
    <n v="0"/>
    <n v="0"/>
    <n v="0"/>
    <s v="Por Ejecutar"/>
    <n v="0"/>
    <n v="0"/>
    <n v="0"/>
    <m/>
    <m/>
    <m/>
    <m/>
    <m/>
    <m/>
    <m/>
  </r>
  <r>
    <n v="196"/>
    <s v="OE1;PR_10;ACT_264"/>
    <x v="0"/>
    <s v="Fortalecer la Vigilancia."/>
    <x v="0"/>
    <n v="11"/>
    <s v="PAI"/>
    <x v="6"/>
    <s v="ACT_264"/>
    <s v="Revisar y actualizar de mapa de riesgos"/>
    <x v="4"/>
    <n v="4.4642857142857152E-4"/>
    <x v="4"/>
    <n v="0"/>
    <n v="0"/>
    <n v="0"/>
    <s v="Por Ejecutar"/>
    <n v="0"/>
    <n v="0"/>
    <n v="0"/>
    <m/>
    <m/>
    <m/>
    <m/>
    <m/>
    <m/>
    <m/>
  </r>
  <r>
    <n v="196"/>
    <s v="OE1;PR_10;ACT_264"/>
    <x v="0"/>
    <s v="Fortalecer la Vigilancia."/>
    <x v="0"/>
    <n v="11"/>
    <s v="PAI"/>
    <x v="6"/>
    <s v="ACT_264"/>
    <s v="Revisar y actualizar de mapa de riesgos"/>
    <x v="4"/>
    <n v="4.4642857142857152E-4"/>
    <x v="5"/>
    <n v="0"/>
    <n v="0"/>
    <n v="0"/>
    <s v="Por Ejecutar"/>
    <n v="0"/>
    <n v="0"/>
    <n v="0"/>
    <m/>
    <m/>
    <m/>
    <m/>
    <m/>
    <m/>
    <m/>
  </r>
  <r>
    <n v="196"/>
    <s v="OE1;PR_10;ACT_264"/>
    <x v="0"/>
    <s v="Fortalecer la Vigilancia."/>
    <x v="0"/>
    <n v="11"/>
    <s v="PAI"/>
    <x v="6"/>
    <s v="ACT_264"/>
    <s v="Revisar y actualizar de mapa de riesgos"/>
    <x v="4"/>
    <n v="4.4642857142857152E-4"/>
    <x v="6"/>
    <n v="0"/>
    <n v="0"/>
    <n v="0"/>
    <s v="Por Ejecutar"/>
    <n v="0"/>
    <n v="0"/>
    <n v="0"/>
    <m/>
    <m/>
    <m/>
    <m/>
    <m/>
    <m/>
    <m/>
  </r>
  <r>
    <n v="196"/>
    <s v="OE1;PR_10;ACT_264"/>
    <x v="0"/>
    <s v="Fortalecer la Vigilancia."/>
    <x v="0"/>
    <n v="11"/>
    <s v="PAI"/>
    <x v="6"/>
    <s v="ACT_264"/>
    <s v="Revisar y actualizar de mapa de riesgos"/>
    <x v="4"/>
    <n v="4.4642857142857152E-4"/>
    <x v="7"/>
    <n v="0"/>
    <n v="0"/>
    <n v="0"/>
    <s v="Por Ejecutar"/>
    <n v="0"/>
    <n v="0"/>
    <n v="0"/>
    <m/>
    <m/>
    <m/>
    <m/>
    <m/>
    <m/>
    <m/>
  </r>
  <r>
    <n v="196"/>
    <s v="OE1;PR_10;ACT_264"/>
    <x v="0"/>
    <s v="Fortalecer la Vigilancia."/>
    <x v="0"/>
    <n v="11"/>
    <s v="PAI"/>
    <x v="6"/>
    <s v="ACT_264"/>
    <s v="Revisar y actualizar de mapa de riesgos"/>
    <x v="4"/>
    <n v="4.4642857142857152E-4"/>
    <x v="8"/>
    <n v="0"/>
    <n v="0"/>
    <n v="0"/>
    <s v="Por Ejecutar"/>
    <n v="0"/>
    <n v="0"/>
    <n v="0"/>
    <m/>
    <m/>
    <m/>
    <m/>
    <m/>
    <m/>
    <m/>
  </r>
  <r>
    <n v="196"/>
    <s v="OE1;PR_10;ACT_264"/>
    <x v="0"/>
    <s v="Fortalecer la Vigilancia."/>
    <x v="0"/>
    <n v="11"/>
    <s v="PAI"/>
    <x v="6"/>
    <s v="ACT_264"/>
    <s v="Revisar y actualizar de mapa de riesgos"/>
    <x v="4"/>
    <n v="4.4642857142857152E-4"/>
    <x v="9"/>
    <n v="0"/>
    <n v="0"/>
    <n v="0"/>
    <s v="Por Ejecutar"/>
    <n v="0"/>
    <n v="0"/>
    <n v="0"/>
    <m/>
    <m/>
    <m/>
    <m/>
    <m/>
    <m/>
    <m/>
  </r>
  <r>
    <n v="196"/>
    <s v="OE1;PR_10;ACT_264"/>
    <x v="0"/>
    <s v="Fortalecer la Vigilancia."/>
    <x v="0"/>
    <n v="11"/>
    <s v="PAI"/>
    <x v="6"/>
    <s v="ACT_264"/>
    <s v="Revisar y actualizar de mapa de riesgos"/>
    <x v="4"/>
    <n v="4.4642857142857152E-4"/>
    <x v="10"/>
    <n v="0"/>
    <n v="0"/>
    <n v="0"/>
    <s v="Por Ejecutar"/>
    <n v="0"/>
    <n v="0"/>
    <n v="0"/>
    <m/>
    <m/>
    <m/>
    <m/>
    <m/>
    <m/>
    <m/>
  </r>
  <r>
    <n v="196"/>
    <s v="OE1;PR_10;ACT_264"/>
    <x v="0"/>
    <s v="Fortalecer la Vigilancia."/>
    <x v="0"/>
    <n v="11"/>
    <s v="PAI"/>
    <x v="6"/>
    <s v="ACT_264"/>
    <s v="Revisar y actualizar de mapa de riesgos"/>
    <x v="4"/>
    <n v="4.4642857142857152E-4"/>
    <x v="11"/>
    <n v="1"/>
    <n v="0"/>
    <n v="0"/>
    <s v="Por Ejecutar"/>
    <n v="1"/>
    <n v="0"/>
    <n v="0"/>
    <m/>
    <m/>
    <m/>
    <m/>
    <m/>
    <m/>
    <m/>
  </r>
  <r>
    <n v="197"/>
    <s v="OE1;PR_10;ACT_265"/>
    <x v="0"/>
    <s v="Fortalecer la Vigilancia."/>
    <x v="0"/>
    <n v="11"/>
    <s v="PAI"/>
    <x v="6"/>
    <s v="ACT_265"/>
    <s v="Revisar y actualizar de mapa de riesgos"/>
    <x v="4"/>
    <n v="4.4642857142857152E-4"/>
    <x v="0"/>
    <n v="0"/>
    <n v="0"/>
    <n v="0"/>
    <s v="Por Ejecutar"/>
    <n v="0"/>
    <n v="0"/>
    <n v="0"/>
    <n v="1"/>
    <n v="0"/>
    <n v="0"/>
    <m/>
    <n v="1"/>
    <s v="Por Ejecutar"/>
    <n v="0"/>
  </r>
  <r>
    <n v="197"/>
    <s v="OE1;PR_10;ACT_265"/>
    <x v="0"/>
    <s v="Fortalecer la Vigilancia."/>
    <x v="0"/>
    <n v="11"/>
    <s v="PAI"/>
    <x v="6"/>
    <s v="ACT_265"/>
    <s v="Revisar y actualizar de mapa de riesgos"/>
    <x v="4"/>
    <n v="4.4642857142857152E-4"/>
    <x v="1"/>
    <n v="0"/>
    <n v="0"/>
    <n v="0"/>
    <s v="Por Ejecutar"/>
    <n v="0"/>
    <n v="0"/>
    <n v="0"/>
    <m/>
    <m/>
    <m/>
    <m/>
    <m/>
    <m/>
    <m/>
  </r>
  <r>
    <n v="197"/>
    <s v="OE1;PR_10;ACT_265"/>
    <x v="0"/>
    <s v="Fortalecer la Vigilancia."/>
    <x v="0"/>
    <n v="11"/>
    <s v="PAI"/>
    <x v="6"/>
    <s v="ACT_265"/>
    <s v="Revisar y actualizar de mapa de riesgos"/>
    <x v="4"/>
    <n v="4.4642857142857152E-4"/>
    <x v="2"/>
    <n v="0"/>
    <n v="0"/>
    <n v="0"/>
    <s v="Por Ejecutar"/>
    <n v="0"/>
    <n v="0"/>
    <n v="0"/>
    <m/>
    <m/>
    <m/>
    <m/>
    <m/>
    <m/>
    <m/>
  </r>
  <r>
    <n v="197"/>
    <s v="OE1;PR_10;ACT_265"/>
    <x v="0"/>
    <s v="Fortalecer la Vigilancia."/>
    <x v="0"/>
    <n v="11"/>
    <s v="PAI"/>
    <x v="6"/>
    <s v="ACT_265"/>
    <s v="Revisar y actualizar de mapa de riesgos"/>
    <x v="4"/>
    <n v="4.4642857142857152E-4"/>
    <x v="3"/>
    <n v="0"/>
    <n v="0"/>
    <n v="0"/>
    <s v="Por Ejecutar"/>
    <n v="0"/>
    <n v="0"/>
    <n v="0"/>
    <m/>
    <m/>
    <m/>
    <m/>
    <m/>
    <m/>
    <m/>
  </r>
  <r>
    <n v="197"/>
    <s v="OE1;PR_10;ACT_265"/>
    <x v="0"/>
    <s v="Fortalecer la Vigilancia."/>
    <x v="0"/>
    <n v="11"/>
    <s v="PAI"/>
    <x v="6"/>
    <s v="ACT_265"/>
    <s v="Revisar y actualizar de mapa de riesgos"/>
    <x v="4"/>
    <n v="4.4642857142857152E-4"/>
    <x v="4"/>
    <n v="0"/>
    <n v="0"/>
    <n v="0"/>
    <s v="Por Ejecutar"/>
    <n v="0"/>
    <n v="0"/>
    <n v="0"/>
    <m/>
    <m/>
    <m/>
    <m/>
    <m/>
    <m/>
    <m/>
  </r>
  <r>
    <n v="197"/>
    <s v="OE1;PR_10;ACT_265"/>
    <x v="0"/>
    <s v="Fortalecer la Vigilancia."/>
    <x v="0"/>
    <n v="11"/>
    <s v="PAI"/>
    <x v="6"/>
    <s v="ACT_265"/>
    <s v="Revisar y actualizar de mapa de riesgos"/>
    <x v="4"/>
    <n v="4.4642857142857152E-4"/>
    <x v="5"/>
    <n v="0"/>
    <n v="0"/>
    <n v="0"/>
    <s v="Por Ejecutar"/>
    <n v="0"/>
    <n v="0"/>
    <n v="0"/>
    <m/>
    <m/>
    <m/>
    <m/>
    <m/>
    <m/>
    <m/>
  </r>
  <r>
    <n v="197"/>
    <s v="OE1;PR_10;ACT_265"/>
    <x v="0"/>
    <s v="Fortalecer la Vigilancia."/>
    <x v="0"/>
    <n v="11"/>
    <s v="PAI"/>
    <x v="6"/>
    <s v="ACT_265"/>
    <s v="Revisar y actualizar de mapa de riesgos"/>
    <x v="4"/>
    <n v="4.4642857142857152E-4"/>
    <x v="6"/>
    <n v="0"/>
    <n v="0"/>
    <n v="0"/>
    <s v="Por Ejecutar"/>
    <n v="0"/>
    <n v="0"/>
    <n v="0"/>
    <m/>
    <m/>
    <m/>
    <m/>
    <m/>
    <m/>
    <m/>
  </r>
  <r>
    <n v="197"/>
    <s v="OE1;PR_10;ACT_265"/>
    <x v="0"/>
    <s v="Fortalecer la Vigilancia."/>
    <x v="0"/>
    <n v="11"/>
    <s v="PAI"/>
    <x v="6"/>
    <s v="ACT_265"/>
    <s v="Revisar y actualizar de mapa de riesgos"/>
    <x v="4"/>
    <n v="4.4642857142857152E-4"/>
    <x v="7"/>
    <n v="0"/>
    <n v="0"/>
    <n v="0"/>
    <s v="Por Ejecutar"/>
    <n v="0"/>
    <n v="0"/>
    <n v="0"/>
    <m/>
    <m/>
    <m/>
    <m/>
    <m/>
    <m/>
    <m/>
  </r>
  <r>
    <n v="197"/>
    <s v="OE1;PR_10;ACT_265"/>
    <x v="0"/>
    <s v="Fortalecer la Vigilancia."/>
    <x v="0"/>
    <n v="11"/>
    <s v="PAI"/>
    <x v="6"/>
    <s v="ACT_265"/>
    <s v="Revisar y actualizar de mapa de riesgos"/>
    <x v="4"/>
    <n v="4.4642857142857152E-4"/>
    <x v="8"/>
    <n v="0"/>
    <n v="0"/>
    <n v="0"/>
    <s v="Por Ejecutar"/>
    <n v="0"/>
    <n v="0"/>
    <n v="0"/>
    <m/>
    <m/>
    <m/>
    <m/>
    <m/>
    <m/>
    <m/>
  </r>
  <r>
    <n v="197"/>
    <s v="OE1;PR_10;ACT_265"/>
    <x v="0"/>
    <s v="Fortalecer la Vigilancia."/>
    <x v="0"/>
    <n v="11"/>
    <s v="PAI"/>
    <x v="6"/>
    <s v="ACT_265"/>
    <s v="Revisar y actualizar de mapa de riesgos"/>
    <x v="4"/>
    <n v="4.4642857142857152E-4"/>
    <x v="9"/>
    <n v="0.5"/>
    <n v="0"/>
    <n v="0"/>
    <s v="Por Ejecutar"/>
    <n v="0.5"/>
    <n v="0"/>
    <n v="0"/>
    <m/>
    <m/>
    <m/>
    <m/>
    <m/>
    <m/>
    <m/>
  </r>
  <r>
    <n v="197"/>
    <s v="OE1;PR_10;ACT_265"/>
    <x v="0"/>
    <s v="Fortalecer la Vigilancia."/>
    <x v="0"/>
    <n v="11"/>
    <s v="PAI"/>
    <x v="6"/>
    <s v="ACT_265"/>
    <s v="Revisar y actualizar de mapa de riesgos"/>
    <x v="4"/>
    <n v="4.4642857142857152E-4"/>
    <x v="10"/>
    <n v="0.5"/>
    <n v="0"/>
    <n v="0"/>
    <s v="Por Ejecutar"/>
    <n v="1"/>
    <n v="0"/>
    <n v="0"/>
    <m/>
    <m/>
    <m/>
    <m/>
    <m/>
    <m/>
    <m/>
  </r>
  <r>
    <n v="197"/>
    <s v="OE1;PR_10;ACT_265"/>
    <x v="0"/>
    <s v="Fortalecer la Vigilancia."/>
    <x v="0"/>
    <n v="11"/>
    <s v="PAI"/>
    <x v="6"/>
    <s v="ACT_265"/>
    <s v="Revisar y actualizar de mapa de riesgos"/>
    <x v="4"/>
    <n v="4.4642857142857152E-4"/>
    <x v="11"/>
    <n v="0"/>
    <n v="0"/>
    <n v="0"/>
    <s v="Por Ejecutar"/>
    <n v="1"/>
    <n v="0"/>
    <n v="0"/>
    <m/>
    <m/>
    <m/>
    <m/>
    <m/>
    <m/>
    <m/>
  </r>
  <r>
    <n v="198"/>
    <s v="OE1;PR_10;ACT_266"/>
    <x v="0"/>
    <s v="Fortalecer la Vigilancia."/>
    <x v="0"/>
    <n v="11"/>
    <s v="PAI"/>
    <x v="6"/>
    <s v="ACT_266"/>
    <s v="Revisar y actualizar de mapa de riesgos"/>
    <x v="4"/>
    <n v="4.4642857142857152E-4"/>
    <x v="0"/>
    <n v="1"/>
    <n v="1"/>
    <n v="1"/>
    <s v="Culminada"/>
    <n v="1"/>
    <n v="1"/>
    <n v="1"/>
    <n v="4"/>
    <n v="4"/>
    <n v="1"/>
    <m/>
    <n v="0"/>
    <s v="Culminada"/>
    <n v="4.4642857142857152E-4"/>
  </r>
  <r>
    <n v="198"/>
    <s v="OE1;PR_10;ACT_266"/>
    <x v="0"/>
    <s v="Fortalecer la Vigilancia."/>
    <x v="0"/>
    <n v="11"/>
    <s v="PAI"/>
    <x v="6"/>
    <s v="ACT_266"/>
    <s v="Revisar y actualizar de mapa de riesgos"/>
    <x v="4"/>
    <n v="4.4642857142857152E-4"/>
    <x v="1"/>
    <n v="1"/>
    <n v="1"/>
    <n v="1"/>
    <s v="Culminada"/>
    <n v="2"/>
    <n v="2"/>
    <n v="1"/>
    <m/>
    <m/>
    <m/>
    <m/>
    <m/>
    <m/>
    <m/>
  </r>
  <r>
    <n v="198"/>
    <s v="OE1;PR_10;ACT_266"/>
    <x v="0"/>
    <s v="Fortalecer la Vigilancia."/>
    <x v="0"/>
    <n v="11"/>
    <s v="PAI"/>
    <x v="6"/>
    <s v="ACT_266"/>
    <s v="Revisar y actualizar de mapa de riesgos"/>
    <x v="4"/>
    <n v="4.4642857142857152E-4"/>
    <x v="2"/>
    <n v="1"/>
    <n v="1"/>
    <n v="1"/>
    <s v="Culminada"/>
    <n v="3"/>
    <n v="3"/>
    <n v="1"/>
    <m/>
    <m/>
    <m/>
    <m/>
    <m/>
    <m/>
    <m/>
  </r>
  <r>
    <n v="198"/>
    <s v="OE1;PR_10;ACT_266"/>
    <x v="0"/>
    <s v="Fortalecer la Vigilancia."/>
    <x v="0"/>
    <n v="11"/>
    <s v="PAI"/>
    <x v="6"/>
    <s v="ACT_266"/>
    <s v="Revisar y actualizar de mapa de riesgos"/>
    <x v="4"/>
    <n v="4.4642857142857152E-4"/>
    <x v="3"/>
    <n v="0"/>
    <n v="0"/>
    <n v="0"/>
    <s v="Por Ejecutar"/>
    <n v="3"/>
    <n v="3"/>
    <n v="1"/>
    <m/>
    <m/>
    <m/>
    <m/>
    <m/>
    <m/>
    <m/>
  </r>
  <r>
    <n v="198"/>
    <s v="OE1;PR_10;ACT_266"/>
    <x v="0"/>
    <s v="Fortalecer la Vigilancia."/>
    <x v="0"/>
    <n v="11"/>
    <s v="PAI"/>
    <x v="6"/>
    <s v="ACT_266"/>
    <s v="Revisar y actualizar de mapa de riesgos"/>
    <x v="4"/>
    <n v="4.4642857142857152E-4"/>
    <x v="4"/>
    <n v="0"/>
    <n v="0"/>
    <n v="0"/>
    <s v="Por Ejecutar"/>
    <n v="3"/>
    <n v="3"/>
    <n v="1"/>
    <m/>
    <m/>
    <m/>
    <m/>
    <m/>
    <m/>
    <m/>
  </r>
  <r>
    <n v="198"/>
    <s v="OE1;PR_10;ACT_266"/>
    <x v="0"/>
    <s v="Fortalecer la Vigilancia."/>
    <x v="0"/>
    <n v="11"/>
    <s v="PAI"/>
    <x v="6"/>
    <s v="ACT_266"/>
    <s v="Revisar y actualizar de mapa de riesgos"/>
    <x v="4"/>
    <n v="4.4642857142857152E-4"/>
    <x v="5"/>
    <n v="1"/>
    <n v="1"/>
    <n v="1"/>
    <s v="Culminada"/>
    <n v="4"/>
    <n v="4"/>
    <n v="1"/>
    <m/>
    <m/>
    <m/>
    <m/>
    <m/>
    <m/>
    <m/>
  </r>
  <r>
    <n v="198"/>
    <s v="OE1;PR_10;ACT_266"/>
    <x v="0"/>
    <s v="Fortalecer la Vigilancia."/>
    <x v="0"/>
    <n v="11"/>
    <s v="PAI"/>
    <x v="6"/>
    <s v="ACT_266"/>
    <s v="Revisar y actualizar de mapa de riesgos"/>
    <x v="4"/>
    <n v="4.4642857142857152E-4"/>
    <x v="6"/>
    <n v="0"/>
    <n v="0"/>
    <n v="0"/>
    <s v="Por Ejecutar"/>
    <n v="4"/>
    <n v="4"/>
    <n v="1"/>
    <m/>
    <m/>
    <m/>
    <m/>
    <m/>
    <m/>
    <m/>
  </r>
  <r>
    <n v="198"/>
    <s v="OE1;PR_10;ACT_266"/>
    <x v="0"/>
    <s v="Fortalecer la Vigilancia."/>
    <x v="0"/>
    <n v="11"/>
    <s v="PAI"/>
    <x v="6"/>
    <s v="ACT_266"/>
    <s v="Revisar y actualizar de mapa de riesgos"/>
    <x v="4"/>
    <n v="4.4642857142857152E-4"/>
    <x v="7"/>
    <n v="0"/>
    <n v="0"/>
    <n v="0"/>
    <s v="Por Ejecutar"/>
    <n v="4"/>
    <n v="4"/>
    <n v="1"/>
    <m/>
    <m/>
    <m/>
    <m/>
    <m/>
    <m/>
    <m/>
  </r>
  <r>
    <n v="198"/>
    <s v="OE1;PR_10;ACT_266"/>
    <x v="0"/>
    <s v="Fortalecer la Vigilancia."/>
    <x v="0"/>
    <n v="11"/>
    <s v="PAI"/>
    <x v="6"/>
    <s v="ACT_266"/>
    <s v="Revisar y actualizar de mapa de riesgos"/>
    <x v="4"/>
    <n v="4.4642857142857152E-4"/>
    <x v="8"/>
    <n v="0"/>
    <n v="0"/>
    <n v="0"/>
    <s v="Por Ejecutar"/>
    <n v="4"/>
    <n v="4"/>
    <n v="1"/>
    <m/>
    <m/>
    <m/>
    <m/>
    <m/>
    <m/>
    <m/>
  </r>
  <r>
    <n v="198"/>
    <s v="OE1;PR_10;ACT_266"/>
    <x v="0"/>
    <s v="Fortalecer la Vigilancia."/>
    <x v="0"/>
    <n v="11"/>
    <s v="PAI"/>
    <x v="6"/>
    <s v="ACT_266"/>
    <s v="Revisar y actualizar de mapa de riesgos"/>
    <x v="4"/>
    <n v="4.4642857142857152E-4"/>
    <x v="9"/>
    <n v="0"/>
    <n v="0"/>
    <n v="0"/>
    <s v="Por Ejecutar"/>
    <n v="4"/>
    <n v="4"/>
    <n v="1"/>
    <m/>
    <m/>
    <m/>
    <m/>
    <m/>
    <m/>
    <m/>
  </r>
  <r>
    <n v="198"/>
    <s v="OE1;PR_10;ACT_266"/>
    <x v="0"/>
    <s v="Fortalecer la Vigilancia."/>
    <x v="0"/>
    <n v="11"/>
    <s v="PAI"/>
    <x v="6"/>
    <s v="ACT_266"/>
    <s v="Revisar y actualizar de mapa de riesgos"/>
    <x v="4"/>
    <n v="4.4642857142857152E-4"/>
    <x v="10"/>
    <n v="0"/>
    <n v="0"/>
    <n v="0"/>
    <s v="Por Ejecutar"/>
    <n v="4"/>
    <n v="4"/>
    <n v="1"/>
    <m/>
    <m/>
    <m/>
    <m/>
    <m/>
    <m/>
    <m/>
  </r>
  <r>
    <n v="198"/>
    <s v="OE1;PR_10;ACT_266"/>
    <x v="0"/>
    <s v="Fortalecer la Vigilancia."/>
    <x v="0"/>
    <n v="11"/>
    <s v="PAI"/>
    <x v="6"/>
    <s v="ACT_266"/>
    <s v="Revisar y actualizar de mapa de riesgos"/>
    <x v="4"/>
    <n v="4.4642857142857152E-4"/>
    <x v="11"/>
    <n v="0"/>
    <n v="0"/>
    <n v="0"/>
    <s v="Por Ejecutar"/>
    <n v="4"/>
    <n v="4"/>
    <n v="1"/>
    <m/>
    <m/>
    <m/>
    <m/>
    <m/>
    <m/>
    <m/>
  </r>
  <r>
    <n v="199"/>
    <s v="OE1;PR_10;ACT_97"/>
    <x v="0"/>
    <s v="Fortalecer la Vigilancia."/>
    <x v="0"/>
    <n v="11"/>
    <s v="PAI"/>
    <x v="6"/>
    <s v="ACT_97"/>
    <s v="Consolidar el mapa de riesgos"/>
    <x v="5"/>
    <n v="4.4642857142857152E-4"/>
    <x v="0"/>
    <n v="0.4"/>
    <n v="0.4"/>
    <n v="1"/>
    <s v="Culminada"/>
    <n v="0.4"/>
    <n v="0.4"/>
    <n v="1"/>
    <n v="0.99999999999999989"/>
    <n v="0.5"/>
    <n v="0.5"/>
    <m/>
    <n v="0.5"/>
    <s v="En Tramite"/>
    <n v="2.2321428571428576E-4"/>
  </r>
  <r>
    <n v="199"/>
    <s v="OE1;PR_10;ACT_97"/>
    <x v="0"/>
    <s v="Fortalecer la Vigilancia."/>
    <x v="0"/>
    <n v="11"/>
    <s v="PAI"/>
    <x v="6"/>
    <s v="ACT_97"/>
    <s v="Consolidar el mapa de riesgos"/>
    <x v="5"/>
    <n v="4.4642857142857152E-4"/>
    <x v="1"/>
    <n v="0"/>
    <n v="0"/>
    <n v="0"/>
    <s v="Por Ejecutar"/>
    <n v="0.4"/>
    <n v="0.4"/>
    <n v="1"/>
    <m/>
    <m/>
    <m/>
    <m/>
    <m/>
    <m/>
    <m/>
  </r>
  <r>
    <n v="199"/>
    <s v="OE1;PR_10;ACT_97"/>
    <x v="0"/>
    <s v="Fortalecer la Vigilancia."/>
    <x v="0"/>
    <n v="11"/>
    <s v="PAI"/>
    <x v="6"/>
    <s v="ACT_97"/>
    <s v="Consolidar el mapa de riesgos"/>
    <x v="5"/>
    <n v="4.4642857142857152E-4"/>
    <x v="2"/>
    <n v="0.1"/>
    <n v="0.1"/>
    <n v="1"/>
    <s v="Culminada"/>
    <n v="0.5"/>
    <n v="0.5"/>
    <n v="1"/>
    <m/>
    <m/>
    <m/>
    <m/>
    <m/>
    <m/>
    <m/>
  </r>
  <r>
    <n v="199"/>
    <s v="OE1;PR_10;ACT_97"/>
    <x v="0"/>
    <s v="Fortalecer la Vigilancia."/>
    <x v="0"/>
    <n v="11"/>
    <s v="PAI"/>
    <x v="6"/>
    <s v="ACT_97"/>
    <s v="Consolidar el mapa de riesgos"/>
    <x v="5"/>
    <n v="4.4642857142857152E-4"/>
    <x v="3"/>
    <n v="0"/>
    <n v="0"/>
    <n v="0"/>
    <s v="Por Ejecutar"/>
    <n v="0.5"/>
    <n v="0.5"/>
    <n v="1"/>
    <m/>
    <m/>
    <m/>
    <m/>
    <m/>
    <m/>
    <m/>
  </r>
  <r>
    <n v="199"/>
    <s v="OE1;PR_10;ACT_97"/>
    <x v="0"/>
    <s v="Fortalecer la Vigilancia."/>
    <x v="0"/>
    <n v="11"/>
    <s v="PAI"/>
    <x v="6"/>
    <s v="ACT_97"/>
    <s v="Consolidar el mapa de riesgos"/>
    <x v="5"/>
    <n v="4.4642857142857152E-4"/>
    <x v="4"/>
    <n v="0"/>
    <n v="0"/>
    <n v="0"/>
    <s v="Por Ejecutar"/>
    <n v="0.5"/>
    <n v="0.5"/>
    <n v="1"/>
    <m/>
    <m/>
    <m/>
    <m/>
    <m/>
    <m/>
    <m/>
  </r>
  <r>
    <n v="199"/>
    <s v="OE1;PR_10;ACT_97"/>
    <x v="0"/>
    <s v="Fortalecer la Vigilancia."/>
    <x v="0"/>
    <n v="11"/>
    <s v="PAI"/>
    <x v="6"/>
    <s v="ACT_97"/>
    <s v="Consolidar el mapa de riesgos"/>
    <x v="5"/>
    <n v="4.4642857142857152E-4"/>
    <x v="5"/>
    <n v="0"/>
    <n v="0"/>
    <n v="0"/>
    <s v="Por Ejecutar"/>
    <n v="0.5"/>
    <n v="0.5"/>
    <n v="1"/>
    <m/>
    <m/>
    <m/>
    <m/>
    <m/>
    <m/>
    <m/>
  </r>
  <r>
    <n v="199"/>
    <s v="OE1;PR_10;ACT_97"/>
    <x v="0"/>
    <s v="Fortalecer la Vigilancia."/>
    <x v="0"/>
    <n v="11"/>
    <s v="PAI"/>
    <x v="6"/>
    <s v="ACT_97"/>
    <s v="Consolidar el mapa de riesgos"/>
    <x v="5"/>
    <n v="4.4642857142857152E-4"/>
    <x v="6"/>
    <n v="0.1"/>
    <n v="0"/>
    <n v="0"/>
    <s v="Por Ejecutar"/>
    <n v="0.6"/>
    <n v="0.5"/>
    <n v="0.83333333333333337"/>
    <m/>
    <m/>
    <m/>
    <m/>
    <m/>
    <m/>
    <m/>
  </r>
  <r>
    <n v="199"/>
    <s v="OE1;PR_10;ACT_97"/>
    <x v="0"/>
    <s v="Fortalecer la Vigilancia."/>
    <x v="0"/>
    <n v="11"/>
    <s v="PAI"/>
    <x v="6"/>
    <s v="ACT_97"/>
    <s v="Consolidar el mapa de riesgos"/>
    <x v="5"/>
    <n v="4.4642857142857152E-4"/>
    <x v="7"/>
    <n v="0.1"/>
    <n v="0"/>
    <n v="0"/>
    <s v="Por Ejecutar"/>
    <n v="0.7"/>
    <n v="0.5"/>
    <n v="0.7142857142857143"/>
    <m/>
    <m/>
    <m/>
    <m/>
    <m/>
    <m/>
    <m/>
  </r>
  <r>
    <n v="199"/>
    <s v="OE1;PR_10;ACT_97"/>
    <x v="0"/>
    <s v="Fortalecer la Vigilancia."/>
    <x v="0"/>
    <n v="11"/>
    <s v="PAI"/>
    <x v="6"/>
    <s v="ACT_97"/>
    <s v="Consolidar el mapa de riesgos"/>
    <x v="5"/>
    <n v="4.4642857142857152E-4"/>
    <x v="8"/>
    <n v="0.1"/>
    <n v="0"/>
    <n v="0"/>
    <s v="Por Ejecutar"/>
    <n v="0.79999999999999993"/>
    <n v="0.5"/>
    <n v="0.625"/>
    <m/>
    <m/>
    <m/>
    <m/>
    <m/>
    <m/>
    <m/>
  </r>
  <r>
    <n v="199"/>
    <s v="OE1;PR_10;ACT_97"/>
    <x v="0"/>
    <s v="Fortalecer la Vigilancia."/>
    <x v="0"/>
    <n v="11"/>
    <s v="PAI"/>
    <x v="6"/>
    <s v="ACT_97"/>
    <s v="Consolidar el mapa de riesgos"/>
    <x v="5"/>
    <n v="4.4642857142857152E-4"/>
    <x v="9"/>
    <n v="0.1"/>
    <n v="0"/>
    <n v="0"/>
    <s v="Por Ejecutar"/>
    <n v="0.89999999999999991"/>
    <n v="0.5"/>
    <n v="0.55555555555555558"/>
    <m/>
    <m/>
    <m/>
    <m/>
    <m/>
    <m/>
    <m/>
  </r>
  <r>
    <n v="199"/>
    <s v="OE1;PR_10;ACT_97"/>
    <x v="0"/>
    <s v="Fortalecer la Vigilancia."/>
    <x v="0"/>
    <n v="11"/>
    <s v="PAI"/>
    <x v="6"/>
    <s v="ACT_97"/>
    <s v="Consolidar el mapa de riesgos"/>
    <x v="5"/>
    <n v="4.4642857142857152E-4"/>
    <x v="10"/>
    <n v="0.1"/>
    <n v="0"/>
    <n v="0"/>
    <s v="Por Ejecutar"/>
    <n v="0.99999999999999989"/>
    <n v="0.5"/>
    <n v="0.5"/>
    <m/>
    <m/>
    <m/>
    <m/>
    <m/>
    <m/>
    <m/>
  </r>
  <r>
    <n v="199"/>
    <s v="OE1;PR_10;ACT_97"/>
    <x v="0"/>
    <s v="Fortalecer la Vigilancia."/>
    <x v="0"/>
    <n v="11"/>
    <s v="PAI"/>
    <x v="6"/>
    <s v="ACT_97"/>
    <s v="Consolidar el mapa de riesgos"/>
    <x v="5"/>
    <n v="4.4642857142857152E-4"/>
    <x v="11"/>
    <n v="0"/>
    <n v="0"/>
    <n v="0"/>
    <s v="Por Ejecutar"/>
    <n v="0.99999999999999989"/>
    <n v="0.5"/>
    <n v="0.5"/>
    <m/>
    <m/>
    <m/>
    <m/>
    <m/>
    <m/>
    <m/>
  </r>
  <r>
    <n v="200"/>
    <s v="OE1;PR_10;ACT_98"/>
    <x v="0"/>
    <s v="Fortalecer la Vigilancia."/>
    <x v="0"/>
    <n v="11"/>
    <s v="PAI"/>
    <x v="6"/>
    <s v="ACT_98"/>
    <s v="Publicar el mapa de riesgos consolidado en el botón de transparencia e intranet"/>
    <x v="5"/>
    <n v="4.4642857142857152E-4"/>
    <x v="0"/>
    <n v="0.4"/>
    <n v="0.4"/>
    <n v="1"/>
    <s v="Culminada"/>
    <n v="0.4"/>
    <n v="0.4"/>
    <n v="1"/>
    <n v="1"/>
    <n v="0.5"/>
    <n v="0.5"/>
    <m/>
    <n v="0.5"/>
    <s v="En Tramite"/>
    <n v="2.2321428571428576E-4"/>
  </r>
  <r>
    <n v="200"/>
    <s v="OE1;PR_10;ACT_98"/>
    <x v="0"/>
    <s v="Fortalecer la Vigilancia."/>
    <x v="0"/>
    <n v="11"/>
    <s v="PAI"/>
    <x v="6"/>
    <s v="ACT_98"/>
    <s v="Publicar el mapa de riesgos consolidado en el botón de transparencia e intranet"/>
    <x v="5"/>
    <n v="4.4642857142857152E-4"/>
    <x v="1"/>
    <n v="0"/>
    <n v="0"/>
    <n v="0"/>
    <s v="Por Ejecutar"/>
    <n v="0.4"/>
    <n v="0.4"/>
    <n v="1"/>
    <m/>
    <m/>
    <m/>
    <m/>
    <m/>
    <m/>
    <m/>
  </r>
  <r>
    <n v="200"/>
    <s v="OE1;PR_10;ACT_98"/>
    <x v="0"/>
    <s v="Fortalecer la Vigilancia."/>
    <x v="0"/>
    <n v="11"/>
    <s v="PAI"/>
    <x v="6"/>
    <s v="ACT_98"/>
    <s v="Publicar el mapa de riesgos consolidado en el botón de transparencia e intranet"/>
    <x v="5"/>
    <n v="4.4642857142857152E-4"/>
    <x v="2"/>
    <n v="0.1"/>
    <n v="0.1"/>
    <n v="1"/>
    <s v="Culminada"/>
    <n v="0.5"/>
    <n v="0.5"/>
    <n v="1"/>
    <m/>
    <m/>
    <m/>
    <m/>
    <m/>
    <m/>
    <m/>
  </r>
  <r>
    <n v="200"/>
    <s v="OE1;PR_10;ACT_98"/>
    <x v="0"/>
    <s v="Fortalecer la Vigilancia."/>
    <x v="0"/>
    <n v="11"/>
    <s v="PAI"/>
    <x v="6"/>
    <s v="ACT_98"/>
    <s v="Publicar el mapa de riesgos consolidado en el botón de transparencia e intranet"/>
    <x v="5"/>
    <n v="4.4642857142857152E-4"/>
    <x v="3"/>
    <n v="0"/>
    <n v="0"/>
    <n v="0"/>
    <s v="Por Ejecutar"/>
    <n v="0.5"/>
    <n v="0.5"/>
    <n v="1"/>
    <m/>
    <m/>
    <m/>
    <m/>
    <m/>
    <m/>
    <m/>
  </r>
  <r>
    <n v="200"/>
    <s v="OE1;PR_10;ACT_98"/>
    <x v="0"/>
    <s v="Fortalecer la Vigilancia."/>
    <x v="0"/>
    <n v="11"/>
    <s v="PAI"/>
    <x v="6"/>
    <s v="ACT_98"/>
    <s v="Publicar el mapa de riesgos consolidado en el botón de transparencia e intranet"/>
    <x v="5"/>
    <n v="4.4642857142857152E-4"/>
    <x v="4"/>
    <n v="0"/>
    <n v="0"/>
    <n v="0"/>
    <s v="Por Ejecutar"/>
    <n v="0.5"/>
    <n v="0.5"/>
    <n v="1"/>
    <m/>
    <m/>
    <m/>
    <m/>
    <m/>
    <m/>
    <m/>
  </r>
  <r>
    <n v="200"/>
    <s v="OE1;PR_10;ACT_98"/>
    <x v="0"/>
    <s v="Fortalecer la Vigilancia."/>
    <x v="0"/>
    <n v="11"/>
    <s v="PAI"/>
    <x v="6"/>
    <s v="ACT_98"/>
    <s v="Publicar el mapa de riesgos consolidado en el botón de transparencia e intranet"/>
    <x v="5"/>
    <n v="4.4642857142857152E-4"/>
    <x v="5"/>
    <n v="0"/>
    <n v="0"/>
    <n v="0"/>
    <s v="Por Ejecutar"/>
    <n v="0.5"/>
    <n v="0.5"/>
    <n v="1"/>
    <m/>
    <m/>
    <m/>
    <m/>
    <m/>
    <m/>
    <m/>
  </r>
  <r>
    <n v="200"/>
    <s v="OE1;PR_10;ACT_98"/>
    <x v="0"/>
    <s v="Fortalecer la Vigilancia."/>
    <x v="0"/>
    <n v="11"/>
    <s v="PAI"/>
    <x v="6"/>
    <s v="ACT_98"/>
    <s v="Publicar el mapa de riesgos consolidado en el botón de transparencia e intranet"/>
    <x v="5"/>
    <n v="4.4642857142857152E-4"/>
    <x v="6"/>
    <n v="0"/>
    <n v="0"/>
    <n v="0"/>
    <s v="Por Ejecutar"/>
    <n v="0.5"/>
    <n v="0.5"/>
    <n v="1"/>
    <m/>
    <m/>
    <m/>
    <m/>
    <m/>
    <m/>
    <m/>
  </r>
  <r>
    <n v="200"/>
    <s v="OE1;PR_10;ACT_98"/>
    <x v="0"/>
    <s v="Fortalecer la Vigilancia."/>
    <x v="0"/>
    <n v="11"/>
    <s v="PAI"/>
    <x v="6"/>
    <s v="ACT_98"/>
    <s v="Publicar el mapa de riesgos consolidado en el botón de transparencia e intranet"/>
    <x v="5"/>
    <n v="4.4642857142857152E-4"/>
    <x v="7"/>
    <n v="0"/>
    <n v="0"/>
    <n v="0"/>
    <s v="Por Ejecutar"/>
    <n v="0.5"/>
    <n v="0.5"/>
    <n v="1"/>
    <m/>
    <m/>
    <m/>
    <m/>
    <m/>
    <m/>
    <m/>
  </r>
  <r>
    <n v="200"/>
    <s v="OE1;PR_10;ACT_98"/>
    <x v="0"/>
    <s v="Fortalecer la Vigilancia."/>
    <x v="0"/>
    <n v="11"/>
    <s v="PAI"/>
    <x v="6"/>
    <s v="ACT_98"/>
    <s v="Publicar el mapa de riesgos consolidado en el botón de transparencia e intranet"/>
    <x v="5"/>
    <n v="4.4642857142857152E-4"/>
    <x v="8"/>
    <n v="0"/>
    <n v="0"/>
    <n v="0"/>
    <s v="Por Ejecutar"/>
    <n v="0.5"/>
    <n v="0.5"/>
    <n v="1"/>
    <m/>
    <m/>
    <m/>
    <m/>
    <m/>
    <m/>
    <m/>
  </r>
  <r>
    <n v="200"/>
    <s v="OE1;PR_10;ACT_98"/>
    <x v="0"/>
    <s v="Fortalecer la Vigilancia."/>
    <x v="0"/>
    <n v="11"/>
    <s v="PAI"/>
    <x v="6"/>
    <s v="ACT_98"/>
    <s v="Publicar el mapa de riesgos consolidado en el botón de transparencia e intranet"/>
    <x v="5"/>
    <n v="4.4642857142857152E-4"/>
    <x v="9"/>
    <n v="0"/>
    <n v="0"/>
    <n v="0"/>
    <s v="Por Ejecutar"/>
    <n v="0.5"/>
    <n v="0.5"/>
    <n v="1"/>
    <m/>
    <m/>
    <m/>
    <m/>
    <m/>
    <m/>
    <m/>
  </r>
  <r>
    <n v="200"/>
    <s v="OE1;PR_10;ACT_98"/>
    <x v="0"/>
    <s v="Fortalecer la Vigilancia."/>
    <x v="0"/>
    <n v="11"/>
    <s v="PAI"/>
    <x v="6"/>
    <s v="ACT_98"/>
    <s v="Publicar el mapa de riesgos consolidado en el botón de transparencia e intranet"/>
    <x v="5"/>
    <n v="4.4642857142857152E-4"/>
    <x v="10"/>
    <n v="0.5"/>
    <n v="0"/>
    <n v="0"/>
    <s v="Por Ejecutar"/>
    <n v="1"/>
    <n v="0.5"/>
    <n v="0.5"/>
    <m/>
    <m/>
    <m/>
    <m/>
    <m/>
    <m/>
    <m/>
  </r>
  <r>
    <n v="200"/>
    <s v="OE1;PR_10;ACT_98"/>
    <x v="0"/>
    <s v="Fortalecer la Vigilancia."/>
    <x v="0"/>
    <n v="11"/>
    <s v="PAI"/>
    <x v="6"/>
    <s v="ACT_98"/>
    <s v="Publicar el mapa de riesgos consolidado en el botón de transparencia e intranet"/>
    <x v="5"/>
    <n v="4.4642857142857152E-4"/>
    <x v="11"/>
    <n v="0"/>
    <n v="0"/>
    <n v="0"/>
    <s v="Por Ejecutar"/>
    <n v="1"/>
    <n v="0.5"/>
    <n v="0.5"/>
    <m/>
    <m/>
    <m/>
    <m/>
    <m/>
    <m/>
    <m/>
  </r>
  <r>
    <n v="201"/>
    <s v="OE1;PR_10;ACT_99"/>
    <x v="0"/>
    <s v="Fortalecer la Vigilancia."/>
    <x v="0"/>
    <n v="11"/>
    <s v="PAI"/>
    <x v="6"/>
    <s v="ACT_99"/>
    <s v="Socializar el Mapa de Riesgos en la SPT "/>
    <x v="5"/>
    <n v="4.4642857142857152E-4"/>
    <x v="0"/>
    <n v="0"/>
    <n v="0"/>
    <n v="0"/>
    <s v="Por Ejecutar"/>
    <n v="0"/>
    <n v="0"/>
    <n v="0"/>
    <n v="1"/>
    <n v="0"/>
    <n v="0"/>
    <m/>
    <n v="1"/>
    <s v="Por Ejecutar"/>
    <n v="0"/>
  </r>
  <r>
    <n v="201"/>
    <s v="OE1;PR_10;ACT_99"/>
    <x v="0"/>
    <s v="Fortalecer la Vigilancia."/>
    <x v="0"/>
    <n v="11"/>
    <s v="PAI"/>
    <x v="6"/>
    <s v="ACT_99"/>
    <s v="Socializar el Mapa de Riesgos en la SPT "/>
    <x v="5"/>
    <n v="4.4642857142857152E-4"/>
    <x v="1"/>
    <n v="0"/>
    <n v="0"/>
    <n v="0"/>
    <s v="Por Ejecutar"/>
    <n v="0"/>
    <n v="0"/>
    <n v="0"/>
    <m/>
    <m/>
    <m/>
    <m/>
    <m/>
    <m/>
    <m/>
  </r>
  <r>
    <n v="201"/>
    <s v="OE1;PR_10;ACT_99"/>
    <x v="0"/>
    <s v="Fortalecer la Vigilancia."/>
    <x v="0"/>
    <n v="11"/>
    <s v="PAI"/>
    <x v="6"/>
    <s v="ACT_99"/>
    <s v="Socializar el Mapa de Riesgos en la SPT "/>
    <x v="5"/>
    <n v="4.4642857142857152E-4"/>
    <x v="2"/>
    <n v="0"/>
    <n v="0"/>
    <n v="0"/>
    <s v="Por Ejecutar"/>
    <n v="0"/>
    <n v="0"/>
    <n v="0"/>
    <m/>
    <m/>
    <m/>
    <m/>
    <m/>
    <m/>
    <m/>
  </r>
  <r>
    <n v="201"/>
    <s v="OE1;PR_10;ACT_99"/>
    <x v="0"/>
    <s v="Fortalecer la Vigilancia."/>
    <x v="0"/>
    <n v="11"/>
    <s v="PAI"/>
    <x v="6"/>
    <s v="ACT_99"/>
    <s v="Socializar el Mapa de Riesgos en la SPT "/>
    <x v="5"/>
    <n v="4.4642857142857152E-4"/>
    <x v="3"/>
    <n v="0.5"/>
    <n v="0"/>
    <n v="0"/>
    <s v="Por Ejecutar"/>
    <n v="0.5"/>
    <n v="0"/>
    <n v="0"/>
    <m/>
    <m/>
    <m/>
    <m/>
    <m/>
    <m/>
    <m/>
  </r>
  <r>
    <n v="201"/>
    <s v="OE1;PR_10;ACT_99"/>
    <x v="0"/>
    <s v="Fortalecer la Vigilancia."/>
    <x v="0"/>
    <n v="11"/>
    <s v="PAI"/>
    <x v="6"/>
    <s v="ACT_99"/>
    <s v="Socializar el Mapa de Riesgos en la SPT "/>
    <x v="5"/>
    <n v="4.4642857142857152E-4"/>
    <x v="4"/>
    <n v="0"/>
    <n v="0"/>
    <n v="0"/>
    <s v="Por Ejecutar"/>
    <n v="0.5"/>
    <n v="0"/>
    <n v="0"/>
    <m/>
    <m/>
    <m/>
    <m/>
    <m/>
    <m/>
    <m/>
  </r>
  <r>
    <n v="201"/>
    <s v="OE1;PR_10;ACT_99"/>
    <x v="0"/>
    <s v="Fortalecer la Vigilancia."/>
    <x v="0"/>
    <n v="11"/>
    <s v="PAI"/>
    <x v="6"/>
    <s v="ACT_99"/>
    <s v="Socializar el Mapa de Riesgos en la SPT "/>
    <x v="5"/>
    <n v="4.4642857142857152E-4"/>
    <x v="5"/>
    <n v="0"/>
    <n v="0"/>
    <n v="0"/>
    <s v="Por Ejecutar"/>
    <n v="0.5"/>
    <n v="0"/>
    <n v="0"/>
    <m/>
    <m/>
    <m/>
    <m/>
    <m/>
    <m/>
    <m/>
  </r>
  <r>
    <n v="201"/>
    <s v="OE1;PR_10;ACT_99"/>
    <x v="0"/>
    <s v="Fortalecer la Vigilancia."/>
    <x v="0"/>
    <n v="11"/>
    <s v="PAI"/>
    <x v="6"/>
    <s v="ACT_99"/>
    <s v="Socializar el Mapa de Riesgos en la SPT "/>
    <x v="5"/>
    <n v="4.4642857142857152E-4"/>
    <x v="6"/>
    <n v="0"/>
    <n v="0"/>
    <n v="0"/>
    <s v="Por Ejecutar"/>
    <n v="0.5"/>
    <n v="0"/>
    <n v="0"/>
    <m/>
    <m/>
    <m/>
    <m/>
    <m/>
    <m/>
    <m/>
  </r>
  <r>
    <n v="201"/>
    <s v="OE1;PR_10;ACT_99"/>
    <x v="0"/>
    <s v="Fortalecer la Vigilancia."/>
    <x v="0"/>
    <n v="11"/>
    <s v="PAI"/>
    <x v="6"/>
    <s v="ACT_99"/>
    <s v="Socializar el Mapa de Riesgos en la SPT "/>
    <x v="5"/>
    <n v="4.4642857142857152E-4"/>
    <x v="7"/>
    <n v="0.5"/>
    <n v="0"/>
    <n v="0"/>
    <s v="Por Ejecutar"/>
    <n v="1"/>
    <n v="0"/>
    <n v="0"/>
    <m/>
    <m/>
    <m/>
    <m/>
    <m/>
    <m/>
    <m/>
  </r>
  <r>
    <n v="201"/>
    <s v="OE1;PR_10;ACT_99"/>
    <x v="0"/>
    <s v="Fortalecer la Vigilancia."/>
    <x v="0"/>
    <n v="11"/>
    <s v="PAI"/>
    <x v="6"/>
    <s v="ACT_99"/>
    <s v="Socializar el Mapa de Riesgos en la SPT "/>
    <x v="5"/>
    <n v="4.4642857142857152E-4"/>
    <x v="8"/>
    <n v="0"/>
    <n v="0"/>
    <n v="0"/>
    <s v="Por Ejecutar"/>
    <n v="1"/>
    <n v="0"/>
    <n v="0"/>
    <m/>
    <m/>
    <m/>
    <m/>
    <m/>
    <m/>
    <m/>
  </r>
  <r>
    <n v="201"/>
    <s v="OE1;PR_10;ACT_99"/>
    <x v="0"/>
    <s v="Fortalecer la Vigilancia."/>
    <x v="0"/>
    <n v="11"/>
    <s v="PAI"/>
    <x v="6"/>
    <s v="ACT_99"/>
    <s v="Socializar el Mapa de Riesgos en la SPT "/>
    <x v="5"/>
    <n v="4.4642857142857152E-4"/>
    <x v="9"/>
    <n v="0"/>
    <n v="0"/>
    <n v="0"/>
    <s v="Por Ejecutar"/>
    <n v="1"/>
    <n v="0"/>
    <n v="0"/>
    <m/>
    <m/>
    <m/>
    <m/>
    <m/>
    <m/>
    <m/>
  </r>
  <r>
    <n v="201"/>
    <s v="OE1;PR_10;ACT_99"/>
    <x v="0"/>
    <s v="Fortalecer la Vigilancia."/>
    <x v="0"/>
    <n v="11"/>
    <s v="PAI"/>
    <x v="6"/>
    <s v="ACT_99"/>
    <s v="Socializar el Mapa de Riesgos en la SPT "/>
    <x v="5"/>
    <n v="4.4642857142857152E-4"/>
    <x v="10"/>
    <n v="0"/>
    <n v="0"/>
    <n v="0"/>
    <s v="Por Ejecutar"/>
    <n v="1"/>
    <n v="0"/>
    <n v="0"/>
    <m/>
    <m/>
    <m/>
    <m/>
    <m/>
    <m/>
    <m/>
  </r>
  <r>
    <n v="201"/>
    <s v="OE1;PR_10;ACT_99"/>
    <x v="0"/>
    <s v="Fortalecer la Vigilancia."/>
    <x v="0"/>
    <n v="11"/>
    <s v="PAI"/>
    <x v="6"/>
    <s v="ACT_99"/>
    <s v="Socializar el Mapa de Riesgos en la SPT "/>
    <x v="5"/>
    <n v="4.4642857142857152E-4"/>
    <x v="11"/>
    <n v="0"/>
    <n v="0"/>
    <n v="0"/>
    <s v="Por Ejecutar"/>
    <n v="1"/>
    <n v="0"/>
    <n v="0"/>
    <m/>
    <m/>
    <m/>
    <m/>
    <m/>
    <m/>
    <m/>
  </r>
  <r>
    <n v="202"/>
    <s v="OE1;PR_10;ACT_235"/>
    <x v="0"/>
    <s v="Fortalecer la Vigilancia."/>
    <x v="0"/>
    <n v="11"/>
    <s v="PAI"/>
    <x v="6"/>
    <s v="ACT_235"/>
    <s v="Monitorear y efectuar seguimiento a los riesgos de corrupción"/>
    <x v="2"/>
    <n v="4.4642857142857152E-4"/>
    <x v="0"/>
    <n v="0"/>
    <n v="0"/>
    <n v="0"/>
    <s v="Por Ejecutar"/>
    <n v="0"/>
    <n v="0"/>
    <n v="0"/>
    <n v="1"/>
    <n v="0.1"/>
    <n v="0.1"/>
    <m/>
    <n v="0.9"/>
    <s v="En Tramite"/>
    <n v="4.4642857142857156E-5"/>
  </r>
  <r>
    <n v="202"/>
    <s v="OE1;PR_10;ACT_235"/>
    <x v="0"/>
    <s v="Fortalecer la Vigilancia."/>
    <x v="0"/>
    <n v="11"/>
    <s v="PAI"/>
    <x v="6"/>
    <s v="ACT_235"/>
    <s v="Monitorear y efectuar seguimiento a los riesgos de corrupción"/>
    <x v="2"/>
    <n v="4.4642857142857152E-4"/>
    <x v="1"/>
    <n v="0"/>
    <n v="0"/>
    <n v="0"/>
    <s v="Por Ejecutar"/>
    <n v="0"/>
    <n v="0"/>
    <n v="0"/>
    <m/>
    <m/>
    <m/>
    <m/>
    <m/>
    <m/>
    <m/>
  </r>
  <r>
    <n v="202"/>
    <s v="OE1;PR_10;ACT_235"/>
    <x v="0"/>
    <s v="Fortalecer la Vigilancia."/>
    <x v="0"/>
    <n v="11"/>
    <s v="PAI"/>
    <x v="6"/>
    <s v="ACT_235"/>
    <s v="Monitorear y efectuar seguimiento a los riesgos de corrupción"/>
    <x v="2"/>
    <n v="4.4642857142857152E-4"/>
    <x v="2"/>
    <n v="0"/>
    <n v="0"/>
    <n v="0"/>
    <s v="Por Ejecutar"/>
    <n v="0"/>
    <n v="0"/>
    <n v="0"/>
    <m/>
    <m/>
    <m/>
    <m/>
    <m/>
    <m/>
    <m/>
  </r>
  <r>
    <n v="202"/>
    <s v="OE1;PR_10;ACT_235"/>
    <x v="0"/>
    <s v="Fortalecer la Vigilancia."/>
    <x v="0"/>
    <n v="11"/>
    <s v="PAI"/>
    <x v="6"/>
    <s v="ACT_235"/>
    <s v="Monitorear y efectuar seguimiento a los riesgos de corrupción"/>
    <x v="2"/>
    <n v="4.4642857142857152E-4"/>
    <x v="3"/>
    <n v="0"/>
    <n v="0"/>
    <n v="0"/>
    <s v="Por Ejecutar"/>
    <n v="0"/>
    <n v="0"/>
    <n v="0"/>
    <m/>
    <m/>
    <m/>
    <m/>
    <m/>
    <m/>
    <m/>
  </r>
  <r>
    <n v="202"/>
    <s v="OE1;PR_10;ACT_235"/>
    <x v="0"/>
    <s v="Fortalecer la Vigilancia."/>
    <x v="0"/>
    <n v="11"/>
    <s v="PAI"/>
    <x v="6"/>
    <s v="ACT_235"/>
    <s v="Monitorear y efectuar seguimiento a los riesgos de corrupción"/>
    <x v="2"/>
    <n v="4.4642857142857152E-4"/>
    <x v="4"/>
    <n v="0"/>
    <n v="0"/>
    <n v="0"/>
    <s v="Por Ejecutar"/>
    <n v="0"/>
    <n v="0"/>
    <n v="0"/>
    <m/>
    <m/>
    <m/>
    <m/>
    <m/>
    <m/>
    <m/>
  </r>
  <r>
    <n v="202"/>
    <s v="OE1;PR_10;ACT_235"/>
    <x v="0"/>
    <s v="Fortalecer la Vigilancia."/>
    <x v="0"/>
    <n v="11"/>
    <s v="PAI"/>
    <x v="6"/>
    <s v="ACT_235"/>
    <s v="Monitorear y efectuar seguimiento a los riesgos de corrupción"/>
    <x v="2"/>
    <n v="4.4642857142857152E-4"/>
    <x v="5"/>
    <n v="0"/>
    <n v="0.1"/>
    <n v="0"/>
    <s v="Por Ejecutar"/>
    <n v="0"/>
    <n v="0.1"/>
    <n v="0"/>
    <m/>
    <m/>
    <m/>
    <m/>
    <m/>
    <m/>
    <m/>
  </r>
  <r>
    <n v="202"/>
    <s v="OE1;PR_10;ACT_235"/>
    <x v="0"/>
    <s v="Fortalecer la Vigilancia."/>
    <x v="0"/>
    <n v="11"/>
    <s v="PAI"/>
    <x v="6"/>
    <s v="ACT_235"/>
    <s v="Monitorear y efectuar seguimiento a los riesgos de corrupción"/>
    <x v="2"/>
    <n v="4.4642857142857152E-4"/>
    <x v="6"/>
    <n v="0"/>
    <n v="0"/>
    <n v="0"/>
    <s v="Por Ejecutar"/>
    <n v="0"/>
    <n v="0.1"/>
    <n v="0"/>
    <m/>
    <m/>
    <m/>
    <m/>
    <m/>
    <m/>
    <m/>
  </r>
  <r>
    <n v="202"/>
    <s v="OE1;PR_10;ACT_235"/>
    <x v="0"/>
    <s v="Fortalecer la Vigilancia."/>
    <x v="0"/>
    <n v="11"/>
    <s v="PAI"/>
    <x v="6"/>
    <s v="ACT_235"/>
    <s v="Monitorear y efectuar seguimiento a los riesgos de corrupción"/>
    <x v="2"/>
    <n v="4.4642857142857152E-4"/>
    <x v="7"/>
    <n v="0"/>
    <n v="0"/>
    <n v="0"/>
    <s v="Por Ejecutar"/>
    <n v="0"/>
    <n v="0.1"/>
    <n v="0"/>
    <m/>
    <m/>
    <m/>
    <m/>
    <m/>
    <m/>
    <m/>
  </r>
  <r>
    <n v="202"/>
    <s v="OE1;PR_10;ACT_235"/>
    <x v="0"/>
    <s v="Fortalecer la Vigilancia."/>
    <x v="0"/>
    <n v="11"/>
    <s v="PAI"/>
    <x v="6"/>
    <s v="ACT_235"/>
    <s v="Monitorear y efectuar seguimiento a los riesgos de corrupción"/>
    <x v="2"/>
    <n v="4.4642857142857152E-4"/>
    <x v="8"/>
    <n v="0.25"/>
    <n v="0"/>
    <n v="0"/>
    <s v="Por Ejecutar"/>
    <n v="0.25"/>
    <n v="0.1"/>
    <n v="0.4"/>
    <m/>
    <m/>
    <m/>
    <m/>
    <m/>
    <m/>
    <m/>
  </r>
  <r>
    <n v="202"/>
    <s v="OE1;PR_10;ACT_235"/>
    <x v="0"/>
    <s v="Fortalecer la Vigilancia."/>
    <x v="0"/>
    <n v="11"/>
    <s v="PAI"/>
    <x v="6"/>
    <s v="ACT_235"/>
    <s v="Monitorear y efectuar seguimiento a los riesgos de corrupción"/>
    <x v="2"/>
    <n v="4.4642857142857152E-4"/>
    <x v="9"/>
    <n v="0.25"/>
    <n v="0"/>
    <n v="0"/>
    <s v="Por Ejecutar"/>
    <n v="0.5"/>
    <n v="0.1"/>
    <n v="0.2"/>
    <m/>
    <m/>
    <m/>
    <m/>
    <m/>
    <m/>
    <m/>
  </r>
  <r>
    <n v="202"/>
    <s v="OE1;PR_10;ACT_235"/>
    <x v="0"/>
    <s v="Fortalecer la Vigilancia."/>
    <x v="0"/>
    <n v="11"/>
    <s v="PAI"/>
    <x v="6"/>
    <s v="ACT_235"/>
    <s v="Monitorear y efectuar seguimiento a los riesgos de corrupción"/>
    <x v="2"/>
    <n v="4.4642857142857152E-4"/>
    <x v="10"/>
    <n v="0.25"/>
    <n v="0"/>
    <n v="0"/>
    <s v="Por Ejecutar"/>
    <n v="0.75"/>
    <n v="0.1"/>
    <n v="0.13333333333333333"/>
    <m/>
    <m/>
    <m/>
    <m/>
    <m/>
    <m/>
    <m/>
  </r>
  <r>
    <n v="202"/>
    <s v="OE1;PR_10;ACT_235"/>
    <x v="0"/>
    <s v="Fortalecer la Vigilancia."/>
    <x v="0"/>
    <n v="11"/>
    <s v="PAI"/>
    <x v="6"/>
    <s v="ACT_235"/>
    <s v="Monitorear y efectuar seguimiento a los riesgos de corrupción"/>
    <x v="2"/>
    <n v="4.4642857142857152E-4"/>
    <x v="11"/>
    <n v="0.25"/>
    <n v="0"/>
    <n v="0"/>
    <s v="Por Ejecutar"/>
    <n v="1"/>
    <n v="0.1"/>
    <n v="0.1"/>
    <m/>
    <m/>
    <m/>
    <m/>
    <m/>
    <m/>
    <m/>
  </r>
  <r>
    <n v="203"/>
    <s v="OE1;PR_10;ACT_246"/>
    <x v="0"/>
    <s v="Fortalecer la Vigilancia."/>
    <x v="0"/>
    <n v="11"/>
    <s v="PAI"/>
    <x v="6"/>
    <s v="ACT_246"/>
    <s v="Monitorear y efectuar seguimiento a los riesgos de corrupción"/>
    <x v="0"/>
    <n v="4.4642857142857152E-4"/>
    <x v="0"/>
    <n v="0"/>
    <n v="0"/>
    <n v="0"/>
    <s v="Por Ejecutar"/>
    <n v="0"/>
    <n v="0"/>
    <n v="0"/>
    <n v="3"/>
    <n v="1"/>
    <n v="0.33333333333333331"/>
    <m/>
    <n v="0.66666666666666674"/>
    <s v="En Tramite"/>
    <n v="1.4880952380952382E-4"/>
  </r>
  <r>
    <n v="203"/>
    <s v="OE1;PR_10;ACT_246"/>
    <x v="0"/>
    <s v="Fortalecer la Vigilancia."/>
    <x v="0"/>
    <n v="11"/>
    <s v="PAI"/>
    <x v="6"/>
    <s v="ACT_246"/>
    <s v="Monitorear y efectuar seguimiento a los riesgos de corrupción"/>
    <x v="0"/>
    <n v="4.4642857142857152E-4"/>
    <x v="1"/>
    <n v="0"/>
    <n v="0"/>
    <n v="0"/>
    <s v="Por Ejecutar"/>
    <n v="0"/>
    <n v="0"/>
    <n v="0"/>
    <m/>
    <m/>
    <m/>
    <m/>
    <m/>
    <m/>
    <m/>
  </r>
  <r>
    <n v="203"/>
    <s v="OE1;PR_10;ACT_246"/>
    <x v="0"/>
    <s v="Fortalecer la Vigilancia."/>
    <x v="0"/>
    <n v="11"/>
    <s v="PAI"/>
    <x v="6"/>
    <s v="ACT_246"/>
    <s v="Monitorear y efectuar seguimiento a los riesgos de corrupción"/>
    <x v="0"/>
    <n v="4.4642857142857152E-4"/>
    <x v="2"/>
    <n v="0"/>
    <n v="0"/>
    <n v="0"/>
    <s v="Por Ejecutar"/>
    <n v="0"/>
    <n v="0"/>
    <n v="0"/>
    <m/>
    <m/>
    <m/>
    <m/>
    <m/>
    <m/>
    <m/>
  </r>
  <r>
    <n v="203"/>
    <s v="OE1;PR_10;ACT_246"/>
    <x v="0"/>
    <s v="Fortalecer la Vigilancia."/>
    <x v="0"/>
    <n v="11"/>
    <s v="PAI"/>
    <x v="6"/>
    <s v="ACT_246"/>
    <s v="Monitorear y efectuar seguimiento a los riesgos de corrupción"/>
    <x v="0"/>
    <n v="4.4642857142857152E-4"/>
    <x v="3"/>
    <n v="1"/>
    <n v="1"/>
    <n v="1"/>
    <s v="Culminada"/>
    <n v="1"/>
    <n v="1"/>
    <n v="1"/>
    <m/>
    <m/>
    <m/>
    <m/>
    <m/>
    <m/>
    <m/>
  </r>
  <r>
    <n v="203"/>
    <s v="OE1;PR_10;ACT_246"/>
    <x v="0"/>
    <s v="Fortalecer la Vigilancia."/>
    <x v="0"/>
    <n v="11"/>
    <s v="PAI"/>
    <x v="6"/>
    <s v="ACT_246"/>
    <s v="Monitorear y efectuar seguimiento a los riesgos de corrupción"/>
    <x v="0"/>
    <n v="4.4642857142857152E-4"/>
    <x v="4"/>
    <n v="0"/>
    <n v="0"/>
    <n v="0"/>
    <s v="Por Ejecutar"/>
    <n v="1"/>
    <n v="1"/>
    <n v="1"/>
    <m/>
    <m/>
    <m/>
    <m/>
    <m/>
    <m/>
    <m/>
  </r>
  <r>
    <n v="203"/>
    <s v="OE1;PR_10;ACT_246"/>
    <x v="0"/>
    <s v="Fortalecer la Vigilancia."/>
    <x v="0"/>
    <n v="11"/>
    <s v="PAI"/>
    <x v="6"/>
    <s v="ACT_246"/>
    <s v="Monitorear y efectuar seguimiento a los riesgos de corrupción"/>
    <x v="0"/>
    <n v="4.4642857142857152E-4"/>
    <x v="5"/>
    <n v="0"/>
    <n v="0"/>
    <n v="0"/>
    <s v="Por Ejecutar"/>
    <n v="1"/>
    <n v="1"/>
    <n v="1"/>
    <m/>
    <m/>
    <m/>
    <m/>
    <m/>
    <m/>
    <m/>
  </r>
  <r>
    <n v="203"/>
    <s v="OE1;PR_10;ACT_246"/>
    <x v="0"/>
    <s v="Fortalecer la Vigilancia."/>
    <x v="0"/>
    <n v="11"/>
    <s v="PAI"/>
    <x v="6"/>
    <s v="ACT_246"/>
    <s v="Monitorear y efectuar seguimiento a los riesgos de corrupción"/>
    <x v="0"/>
    <n v="4.4642857142857152E-4"/>
    <x v="6"/>
    <n v="0"/>
    <n v="0"/>
    <n v="0"/>
    <s v="Por Ejecutar"/>
    <n v="1"/>
    <n v="1"/>
    <n v="1"/>
    <m/>
    <m/>
    <m/>
    <m/>
    <m/>
    <m/>
    <m/>
  </r>
  <r>
    <n v="203"/>
    <s v="OE1;PR_10;ACT_246"/>
    <x v="0"/>
    <s v="Fortalecer la Vigilancia."/>
    <x v="0"/>
    <n v="11"/>
    <s v="PAI"/>
    <x v="6"/>
    <s v="ACT_246"/>
    <s v="Monitorear y efectuar seguimiento a los riesgos de corrupción"/>
    <x v="0"/>
    <n v="4.4642857142857152E-4"/>
    <x v="7"/>
    <n v="1"/>
    <n v="0"/>
    <n v="0"/>
    <s v="Por Ejecutar"/>
    <n v="2"/>
    <n v="1"/>
    <n v="0.5"/>
    <m/>
    <m/>
    <m/>
    <m/>
    <m/>
    <m/>
    <m/>
  </r>
  <r>
    <n v="203"/>
    <s v="OE1;PR_10;ACT_246"/>
    <x v="0"/>
    <s v="Fortalecer la Vigilancia."/>
    <x v="0"/>
    <n v="11"/>
    <s v="PAI"/>
    <x v="6"/>
    <s v="ACT_246"/>
    <s v="Monitorear y efectuar seguimiento a los riesgos de corrupción"/>
    <x v="0"/>
    <n v="4.4642857142857152E-4"/>
    <x v="8"/>
    <n v="0"/>
    <n v="0"/>
    <n v="0"/>
    <s v="Por Ejecutar"/>
    <n v="2"/>
    <n v="1"/>
    <n v="0.5"/>
    <m/>
    <m/>
    <m/>
    <m/>
    <m/>
    <m/>
    <m/>
  </r>
  <r>
    <n v="203"/>
    <s v="OE1;PR_10;ACT_246"/>
    <x v="0"/>
    <s v="Fortalecer la Vigilancia."/>
    <x v="0"/>
    <n v="11"/>
    <s v="PAI"/>
    <x v="6"/>
    <s v="ACT_246"/>
    <s v="Monitorear y efectuar seguimiento a los riesgos de corrupción"/>
    <x v="0"/>
    <n v="4.4642857142857152E-4"/>
    <x v="9"/>
    <n v="0"/>
    <n v="0"/>
    <n v="0"/>
    <s v="Por Ejecutar"/>
    <n v="2"/>
    <n v="1"/>
    <n v="0.5"/>
    <m/>
    <m/>
    <m/>
    <m/>
    <m/>
    <m/>
    <m/>
  </r>
  <r>
    <n v="203"/>
    <s v="OE1;PR_10;ACT_246"/>
    <x v="0"/>
    <s v="Fortalecer la Vigilancia."/>
    <x v="0"/>
    <n v="11"/>
    <s v="PAI"/>
    <x v="6"/>
    <s v="ACT_246"/>
    <s v="Monitorear y efectuar seguimiento a los riesgos de corrupción"/>
    <x v="0"/>
    <n v="4.4642857142857152E-4"/>
    <x v="10"/>
    <n v="0"/>
    <n v="0"/>
    <n v="0"/>
    <s v="Por Ejecutar"/>
    <n v="2"/>
    <n v="1"/>
    <n v="0.5"/>
    <m/>
    <m/>
    <m/>
    <m/>
    <m/>
    <m/>
    <m/>
  </r>
  <r>
    <n v="203"/>
    <s v="OE1;PR_10;ACT_246"/>
    <x v="0"/>
    <s v="Fortalecer la Vigilancia."/>
    <x v="0"/>
    <n v="11"/>
    <s v="PAI"/>
    <x v="6"/>
    <s v="ACT_246"/>
    <s v="Monitorear y efectuar seguimiento a los riesgos de corrupción"/>
    <x v="0"/>
    <n v="4.4642857142857152E-4"/>
    <x v="11"/>
    <n v="1"/>
    <n v="0"/>
    <n v="0"/>
    <s v="Por Ejecutar"/>
    <n v="3"/>
    <n v="1"/>
    <n v="0.33333333333333331"/>
    <m/>
    <m/>
    <m/>
    <m/>
    <m/>
    <m/>
    <m/>
  </r>
  <r>
    <n v="204"/>
    <s v="OE1;PR_10;ACT_247"/>
    <x v="0"/>
    <s v="Fortalecer la Vigilancia."/>
    <x v="0"/>
    <n v="11"/>
    <s v="PAI"/>
    <x v="6"/>
    <s v="ACT_247"/>
    <s v="Monitorear y efectuar seguimiento a los riesgos de corrupción"/>
    <x v="1"/>
    <n v="4.4642857142857152E-4"/>
    <x v="0"/>
    <n v="0"/>
    <n v="0"/>
    <n v="0"/>
    <s v="Por Ejecutar"/>
    <n v="0"/>
    <n v="0"/>
    <n v="0"/>
    <n v="3"/>
    <n v="0"/>
    <n v="0"/>
    <m/>
    <n v="1"/>
    <s v="Por Ejecutar"/>
    <n v="0"/>
  </r>
  <r>
    <n v="204"/>
    <s v="OE1;PR_10;ACT_247"/>
    <x v="0"/>
    <s v="Fortalecer la Vigilancia."/>
    <x v="0"/>
    <n v="11"/>
    <s v="PAI"/>
    <x v="6"/>
    <s v="ACT_247"/>
    <s v="Monitorear y efectuar seguimiento a los riesgos de corrupción"/>
    <x v="1"/>
    <n v="4.4642857142857152E-4"/>
    <x v="1"/>
    <n v="0"/>
    <n v="0"/>
    <n v="0"/>
    <s v="Por Ejecutar"/>
    <n v="0"/>
    <n v="0"/>
    <n v="0"/>
    <m/>
    <m/>
    <m/>
    <m/>
    <m/>
    <m/>
    <m/>
  </r>
  <r>
    <n v="204"/>
    <s v="OE1;PR_10;ACT_247"/>
    <x v="0"/>
    <s v="Fortalecer la Vigilancia."/>
    <x v="0"/>
    <n v="11"/>
    <s v="PAI"/>
    <x v="6"/>
    <s v="ACT_247"/>
    <s v="Monitorear y efectuar seguimiento a los riesgos de corrupción"/>
    <x v="1"/>
    <n v="4.4642857142857152E-4"/>
    <x v="2"/>
    <n v="0"/>
    <n v="0"/>
    <n v="0"/>
    <s v="Por Ejecutar"/>
    <n v="0"/>
    <n v="0"/>
    <n v="0"/>
    <m/>
    <m/>
    <m/>
    <m/>
    <m/>
    <m/>
    <m/>
  </r>
  <r>
    <n v="204"/>
    <s v="OE1;PR_10;ACT_247"/>
    <x v="0"/>
    <s v="Fortalecer la Vigilancia."/>
    <x v="0"/>
    <n v="11"/>
    <s v="PAI"/>
    <x v="6"/>
    <s v="ACT_247"/>
    <s v="Monitorear y efectuar seguimiento a los riesgos de corrupción"/>
    <x v="1"/>
    <n v="4.4642857142857152E-4"/>
    <x v="3"/>
    <n v="1"/>
    <n v="0"/>
    <n v="0"/>
    <s v="Por Ejecutar"/>
    <n v="1"/>
    <n v="0"/>
    <n v="0"/>
    <m/>
    <m/>
    <m/>
    <m/>
    <m/>
    <m/>
    <m/>
  </r>
  <r>
    <n v="204"/>
    <s v="OE1;PR_10;ACT_247"/>
    <x v="0"/>
    <s v="Fortalecer la Vigilancia."/>
    <x v="0"/>
    <n v="11"/>
    <s v="PAI"/>
    <x v="6"/>
    <s v="ACT_247"/>
    <s v="Monitorear y efectuar seguimiento a los riesgos de corrupción"/>
    <x v="1"/>
    <n v="4.4642857142857152E-4"/>
    <x v="4"/>
    <n v="0"/>
    <n v="0"/>
    <n v="0"/>
    <s v="Por Ejecutar"/>
    <n v="1"/>
    <n v="0"/>
    <n v="0"/>
    <m/>
    <m/>
    <m/>
    <m/>
    <m/>
    <m/>
    <m/>
  </r>
  <r>
    <n v="204"/>
    <s v="OE1;PR_10;ACT_247"/>
    <x v="0"/>
    <s v="Fortalecer la Vigilancia."/>
    <x v="0"/>
    <n v="11"/>
    <s v="PAI"/>
    <x v="6"/>
    <s v="ACT_247"/>
    <s v="Monitorear y efectuar seguimiento a los riesgos de corrupción"/>
    <x v="1"/>
    <n v="4.4642857142857152E-4"/>
    <x v="5"/>
    <n v="0"/>
    <n v="0"/>
    <n v="0"/>
    <s v="Por Ejecutar"/>
    <n v="1"/>
    <n v="0"/>
    <n v="0"/>
    <m/>
    <m/>
    <m/>
    <m/>
    <m/>
    <m/>
    <m/>
  </r>
  <r>
    <n v="204"/>
    <s v="OE1;PR_10;ACT_247"/>
    <x v="0"/>
    <s v="Fortalecer la Vigilancia."/>
    <x v="0"/>
    <n v="11"/>
    <s v="PAI"/>
    <x v="6"/>
    <s v="ACT_247"/>
    <s v="Monitorear y efectuar seguimiento a los riesgos de corrupción"/>
    <x v="1"/>
    <n v="4.4642857142857152E-4"/>
    <x v="6"/>
    <n v="0"/>
    <n v="0"/>
    <n v="0"/>
    <s v="Por Ejecutar"/>
    <n v="1"/>
    <n v="0"/>
    <n v="0"/>
    <m/>
    <m/>
    <m/>
    <m/>
    <m/>
    <m/>
    <m/>
  </r>
  <r>
    <n v="204"/>
    <s v="OE1;PR_10;ACT_247"/>
    <x v="0"/>
    <s v="Fortalecer la Vigilancia."/>
    <x v="0"/>
    <n v="11"/>
    <s v="PAI"/>
    <x v="6"/>
    <s v="ACT_247"/>
    <s v="Monitorear y efectuar seguimiento a los riesgos de corrupción"/>
    <x v="1"/>
    <n v="4.4642857142857152E-4"/>
    <x v="7"/>
    <n v="1"/>
    <n v="0"/>
    <n v="0"/>
    <s v="Por Ejecutar"/>
    <n v="2"/>
    <n v="0"/>
    <n v="0"/>
    <m/>
    <m/>
    <m/>
    <m/>
    <m/>
    <m/>
    <m/>
  </r>
  <r>
    <n v="204"/>
    <s v="OE1;PR_10;ACT_247"/>
    <x v="0"/>
    <s v="Fortalecer la Vigilancia."/>
    <x v="0"/>
    <n v="11"/>
    <s v="PAI"/>
    <x v="6"/>
    <s v="ACT_247"/>
    <s v="Monitorear y efectuar seguimiento a los riesgos de corrupción"/>
    <x v="1"/>
    <n v="4.4642857142857152E-4"/>
    <x v="8"/>
    <n v="0"/>
    <n v="0"/>
    <n v="0"/>
    <s v="Por Ejecutar"/>
    <n v="2"/>
    <n v="0"/>
    <n v="0"/>
    <m/>
    <m/>
    <m/>
    <m/>
    <m/>
    <m/>
    <m/>
  </r>
  <r>
    <n v="204"/>
    <s v="OE1;PR_10;ACT_247"/>
    <x v="0"/>
    <s v="Fortalecer la Vigilancia."/>
    <x v="0"/>
    <n v="11"/>
    <s v="PAI"/>
    <x v="6"/>
    <s v="ACT_247"/>
    <s v="Monitorear y efectuar seguimiento a los riesgos de corrupción"/>
    <x v="1"/>
    <n v="4.4642857142857152E-4"/>
    <x v="9"/>
    <n v="0"/>
    <n v="0"/>
    <n v="0"/>
    <s v="Por Ejecutar"/>
    <n v="2"/>
    <n v="0"/>
    <n v="0"/>
    <m/>
    <m/>
    <m/>
    <m/>
    <m/>
    <m/>
    <m/>
  </r>
  <r>
    <n v="204"/>
    <s v="OE1;PR_10;ACT_247"/>
    <x v="0"/>
    <s v="Fortalecer la Vigilancia."/>
    <x v="0"/>
    <n v="11"/>
    <s v="PAI"/>
    <x v="6"/>
    <s v="ACT_247"/>
    <s v="Monitorear y efectuar seguimiento a los riesgos de corrupción"/>
    <x v="1"/>
    <n v="4.4642857142857152E-4"/>
    <x v="10"/>
    <n v="0"/>
    <n v="0"/>
    <n v="0"/>
    <s v="Por Ejecutar"/>
    <n v="2"/>
    <n v="0"/>
    <n v="0"/>
    <m/>
    <m/>
    <m/>
    <m/>
    <m/>
    <m/>
    <m/>
  </r>
  <r>
    <n v="204"/>
    <s v="OE1;PR_10;ACT_247"/>
    <x v="0"/>
    <s v="Fortalecer la Vigilancia."/>
    <x v="0"/>
    <n v="11"/>
    <s v="PAI"/>
    <x v="6"/>
    <s v="ACT_247"/>
    <s v="Monitorear y efectuar seguimiento a los riesgos de corrupción"/>
    <x v="1"/>
    <n v="4.4642857142857152E-4"/>
    <x v="11"/>
    <n v="1"/>
    <n v="0"/>
    <n v="0"/>
    <s v="Por Ejecutar"/>
    <n v="3"/>
    <n v="0"/>
    <n v="0"/>
    <m/>
    <m/>
    <m/>
    <m/>
    <m/>
    <m/>
    <m/>
  </r>
  <r>
    <n v="205"/>
    <s v="OE1;PR_10;ACT_248"/>
    <x v="0"/>
    <s v="Fortalecer la Vigilancia."/>
    <x v="0"/>
    <n v="11"/>
    <s v="PAI"/>
    <x v="6"/>
    <s v="ACT_248"/>
    <s v="Monitorear y efectuar seguimiento a los riesgos de corrupción"/>
    <x v="8"/>
    <n v="4.4642857142857152E-4"/>
    <x v="0"/>
    <n v="0"/>
    <n v="0"/>
    <n v="0"/>
    <s v="Por Ejecutar"/>
    <n v="0"/>
    <n v="0"/>
    <n v="0"/>
    <n v="2"/>
    <n v="0"/>
    <n v="0"/>
    <m/>
    <n v="1"/>
    <s v="Por Ejecutar"/>
    <n v="0"/>
  </r>
  <r>
    <n v="205"/>
    <s v="OE1;PR_10;ACT_248"/>
    <x v="0"/>
    <s v="Fortalecer la Vigilancia."/>
    <x v="0"/>
    <n v="11"/>
    <s v="PAI"/>
    <x v="6"/>
    <s v="ACT_248"/>
    <s v="Monitorear y efectuar seguimiento a los riesgos de corrupción"/>
    <x v="8"/>
    <n v="4.4642857142857152E-4"/>
    <x v="1"/>
    <n v="0"/>
    <n v="0"/>
    <n v="0"/>
    <s v="Por Ejecutar"/>
    <n v="0"/>
    <n v="0"/>
    <n v="0"/>
    <m/>
    <m/>
    <m/>
    <m/>
    <m/>
    <m/>
    <m/>
  </r>
  <r>
    <n v="205"/>
    <s v="OE1;PR_10;ACT_248"/>
    <x v="0"/>
    <s v="Fortalecer la Vigilancia."/>
    <x v="0"/>
    <n v="11"/>
    <s v="PAI"/>
    <x v="6"/>
    <s v="ACT_248"/>
    <s v="Monitorear y efectuar seguimiento a los riesgos de corrupción"/>
    <x v="8"/>
    <n v="4.4642857142857152E-4"/>
    <x v="2"/>
    <n v="0"/>
    <n v="0"/>
    <n v="0"/>
    <s v="Por Ejecutar"/>
    <n v="0"/>
    <n v="0"/>
    <n v="0"/>
    <m/>
    <m/>
    <m/>
    <m/>
    <m/>
    <m/>
    <m/>
  </r>
  <r>
    <n v="205"/>
    <s v="OE1;PR_10;ACT_248"/>
    <x v="0"/>
    <s v="Fortalecer la Vigilancia."/>
    <x v="0"/>
    <n v="11"/>
    <s v="PAI"/>
    <x v="6"/>
    <s v="ACT_248"/>
    <s v="Monitorear y efectuar seguimiento a los riesgos de corrupción"/>
    <x v="8"/>
    <n v="4.4642857142857152E-4"/>
    <x v="3"/>
    <n v="0"/>
    <n v="0"/>
    <n v="0"/>
    <s v="Por Ejecutar"/>
    <n v="0"/>
    <n v="0"/>
    <n v="0"/>
    <m/>
    <m/>
    <m/>
    <m/>
    <m/>
    <m/>
    <m/>
  </r>
  <r>
    <n v="205"/>
    <s v="OE1;PR_10;ACT_248"/>
    <x v="0"/>
    <s v="Fortalecer la Vigilancia."/>
    <x v="0"/>
    <n v="11"/>
    <s v="PAI"/>
    <x v="6"/>
    <s v="ACT_248"/>
    <s v="Monitorear y efectuar seguimiento a los riesgos de corrupción"/>
    <x v="8"/>
    <n v="4.4642857142857152E-4"/>
    <x v="4"/>
    <n v="0"/>
    <n v="0"/>
    <n v="0"/>
    <s v="Por Ejecutar"/>
    <n v="0"/>
    <n v="0"/>
    <n v="0"/>
    <m/>
    <m/>
    <m/>
    <m/>
    <m/>
    <m/>
    <m/>
  </r>
  <r>
    <n v="205"/>
    <s v="OE1;PR_10;ACT_248"/>
    <x v="0"/>
    <s v="Fortalecer la Vigilancia."/>
    <x v="0"/>
    <n v="11"/>
    <s v="PAI"/>
    <x v="6"/>
    <s v="ACT_248"/>
    <s v="Monitorear y efectuar seguimiento a los riesgos de corrupción"/>
    <x v="8"/>
    <n v="4.4642857142857152E-4"/>
    <x v="5"/>
    <n v="0"/>
    <n v="0"/>
    <n v="0"/>
    <s v="Por Ejecutar"/>
    <n v="0"/>
    <n v="0"/>
    <n v="0"/>
    <m/>
    <m/>
    <m/>
    <m/>
    <m/>
    <m/>
    <m/>
  </r>
  <r>
    <n v="205"/>
    <s v="OE1;PR_10;ACT_248"/>
    <x v="0"/>
    <s v="Fortalecer la Vigilancia."/>
    <x v="0"/>
    <n v="11"/>
    <s v="PAI"/>
    <x v="6"/>
    <s v="ACT_248"/>
    <s v="Monitorear y efectuar seguimiento a los riesgos de corrupción"/>
    <x v="8"/>
    <n v="4.4642857142857152E-4"/>
    <x v="6"/>
    <n v="0"/>
    <n v="0"/>
    <n v="0"/>
    <s v="Por Ejecutar"/>
    <n v="0"/>
    <n v="0"/>
    <n v="0"/>
    <m/>
    <m/>
    <m/>
    <m/>
    <m/>
    <m/>
    <m/>
  </r>
  <r>
    <n v="205"/>
    <s v="OE1;PR_10;ACT_248"/>
    <x v="0"/>
    <s v="Fortalecer la Vigilancia."/>
    <x v="0"/>
    <n v="11"/>
    <s v="PAI"/>
    <x v="6"/>
    <s v="ACT_248"/>
    <s v="Monitorear y efectuar seguimiento a los riesgos de corrupción"/>
    <x v="8"/>
    <n v="4.4642857142857152E-4"/>
    <x v="7"/>
    <n v="1"/>
    <n v="0"/>
    <n v="0"/>
    <s v="Por Ejecutar"/>
    <n v="1"/>
    <n v="0"/>
    <n v="0"/>
    <m/>
    <m/>
    <m/>
    <m/>
    <m/>
    <m/>
    <m/>
  </r>
  <r>
    <n v="205"/>
    <s v="OE1;PR_10;ACT_248"/>
    <x v="0"/>
    <s v="Fortalecer la Vigilancia."/>
    <x v="0"/>
    <n v="11"/>
    <s v="PAI"/>
    <x v="6"/>
    <s v="ACT_248"/>
    <s v="Monitorear y efectuar seguimiento a los riesgos de corrupción"/>
    <x v="8"/>
    <n v="4.4642857142857152E-4"/>
    <x v="8"/>
    <n v="0"/>
    <n v="0"/>
    <n v="0"/>
    <s v="Por Ejecutar"/>
    <n v="1"/>
    <n v="0"/>
    <n v="0"/>
    <m/>
    <m/>
    <m/>
    <m/>
    <m/>
    <m/>
    <m/>
  </r>
  <r>
    <n v="205"/>
    <s v="OE1;PR_10;ACT_248"/>
    <x v="0"/>
    <s v="Fortalecer la Vigilancia."/>
    <x v="0"/>
    <n v="11"/>
    <s v="PAI"/>
    <x v="6"/>
    <s v="ACT_248"/>
    <s v="Monitorear y efectuar seguimiento a los riesgos de corrupción"/>
    <x v="8"/>
    <n v="4.4642857142857152E-4"/>
    <x v="9"/>
    <n v="0"/>
    <n v="0"/>
    <n v="0"/>
    <s v="Por Ejecutar"/>
    <n v="1"/>
    <n v="0"/>
    <n v="0"/>
    <m/>
    <m/>
    <m/>
    <m/>
    <m/>
    <m/>
    <m/>
  </r>
  <r>
    <n v="205"/>
    <s v="OE1;PR_10;ACT_248"/>
    <x v="0"/>
    <s v="Fortalecer la Vigilancia."/>
    <x v="0"/>
    <n v="11"/>
    <s v="PAI"/>
    <x v="6"/>
    <s v="ACT_248"/>
    <s v="Monitorear y efectuar seguimiento a los riesgos de corrupción"/>
    <x v="8"/>
    <n v="4.4642857142857152E-4"/>
    <x v="10"/>
    <n v="0"/>
    <n v="0"/>
    <n v="0"/>
    <s v="Por Ejecutar"/>
    <n v="1"/>
    <n v="0"/>
    <n v="0"/>
    <m/>
    <m/>
    <m/>
    <m/>
    <m/>
    <m/>
    <m/>
  </r>
  <r>
    <n v="205"/>
    <s v="OE1;PR_10;ACT_248"/>
    <x v="0"/>
    <s v="Fortalecer la Vigilancia."/>
    <x v="0"/>
    <n v="11"/>
    <s v="PAI"/>
    <x v="6"/>
    <s v="ACT_248"/>
    <s v="Monitorear y efectuar seguimiento a los riesgos de corrupción"/>
    <x v="8"/>
    <n v="4.4642857142857152E-4"/>
    <x v="11"/>
    <n v="1"/>
    <n v="0"/>
    <n v="0"/>
    <s v="Por Ejecutar"/>
    <n v="2"/>
    <n v="0"/>
    <n v="0"/>
    <m/>
    <m/>
    <m/>
    <m/>
    <m/>
    <m/>
    <m/>
  </r>
  <r>
    <n v="206"/>
    <s v="OE1;PR_10;ACT_221"/>
    <x v="0"/>
    <s v="Fortalecer la Vigilancia."/>
    <x v="0"/>
    <n v="11"/>
    <s v="PAI"/>
    <x v="6"/>
    <s v="ACT_221"/>
    <s v="Monitorear y efectuar seguimiento a los riesgos de corrupción"/>
    <x v="7"/>
    <n v="4.4642857142857152E-4"/>
    <x v="0"/>
    <n v="0"/>
    <n v="0"/>
    <n v="0"/>
    <s v="Por Ejecutar"/>
    <n v="0"/>
    <n v="0"/>
    <n v="0"/>
    <n v="1"/>
    <n v="0.5"/>
    <n v="0.5"/>
    <m/>
    <n v="0.5"/>
    <s v="En Tramite"/>
    <n v="2.2321428571428576E-4"/>
  </r>
  <r>
    <n v="206"/>
    <s v="OE1;PR_10;ACT_221"/>
    <x v="0"/>
    <s v="Fortalecer la Vigilancia."/>
    <x v="0"/>
    <n v="11"/>
    <s v="PAI"/>
    <x v="6"/>
    <s v="ACT_221"/>
    <s v="Monitorear y efectuar seguimiento a los riesgos de corrupción"/>
    <x v="7"/>
    <n v="4.4642857142857152E-4"/>
    <x v="1"/>
    <n v="0"/>
    <n v="0"/>
    <n v="0"/>
    <s v="Por Ejecutar"/>
    <n v="0"/>
    <n v="0"/>
    <n v="0"/>
    <m/>
    <m/>
    <m/>
    <m/>
    <m/>
    <m/>
    <m/>
  </r>
  <r>
    <n v="206"/>
    <s v="OE1;PR_10;ACT_221"/>
    <x v="0"/>
    <s v="Fortalecer la Vigilancia."/>
    <x v="0"/>
    <n v="11"/>
    <s v="PAI"/>
    <x v="6"/>
    <s v="ACT_221"/>
    <s v="Monitorear y efectuar seguimiento a los riesgos de corrupción"/>
    <x v="7"/>
    <n v="4.4642857142857152E-4"/>
    <x v="2"/>
    <n v="0"/>
    <n v="0"/>
    <n v="0"/>
    <s v="Por Ejecutar"/>
    <n v="0"/>
    <n v="0"/>
    <n v="0"/>
    <m/>
    <m/>
    <m/>
    <m/>
    <m/>
    <m/>
    <m/>
  </r>
  <r>
    <n v="206"/>
    <s v="OE1;PR_10;ACT_221"/>
    <x v="0"/>
    <s v="Fortalecer la Vigilancia."/>
    <x v="0"/>
    <n v="11"/>
    <s v="PAI"/>
    <x v="6"/>
    <s v="ACT_221"/>
    <s v="Monitorear y efectuar seguimiento a los riesgos de corrupción"/>
    <x v="7"/>
    <n v="4.4642857142857152E-4"/>
    <x v="3"/>
    <n v="0"/>
    <n v="0"/>
    <n v="0"/>
    <s v="Por Ejecutar"/>
    <n v="0"/>
    <n v="0"/>
    <n v="0"/>
    <m/>
    <m/>
    <m/>
    <m/>
    <m/>
    <m/>
    <m/>
  </r>
  <r>
    <n v="206"/>
    <s v="OE1;PR_10;ACT_221"/>
    <x v="0"/>
    <s v="Fortalecer la Vigilancia."/>
    <x v="0"/>
    <n v="11"/>
    <s v="PAI"/>
    <x v="6"/>
    <s v="ACT_221"/>
    <s v="Monitorear y efectuar seguimiento a los riesgos de corrupción"/>
    <x v="7"/>
    <n v="4.4642857142857152E-4"/>
    <x v="4"/>
    <n v="0.5"/>
    <n v="0.5"/>
    <n v="1"/>
    <s v="Culminada"/>
    <n v="0.5"/>
    <n v="0.5"/>
    <n v="1"/>
    <m/>
    <m/>
    <m/>
    <m/>
    <m/>
    <m/>
    <m/>
  </r>
  <r>
    <n v="206"/>
    <s v="OE1;PR_10;ACT_221"/>
    <x v="0"/>
    <s v="Fortalecer la Vigilancia."/>
    <x v="0"/>
    <n v="11"/>
    <s v="PAI"/>
    <x v="6"/>
    <s v="ACT_221"/>
    <s v="Monitorear y efectuar seguimiento a los riesgos de corrupción"/>
    <x v="7"/>
    <n v="4.4642857142857152E-4"/>
    <x v="5"/>
    <n v="0"/>
    <n v="0"/>
    <n v="0"/>
    <s v="Por Ejecutar"/>
    <n v="0.5"/>
    <n v="0.5"/>
    <n v="1"/>
    <m/>
    <m/>
    <m/>
    <m/>
    <m/>
    <m/>
    <m/>
  </r>
  <r>
    <n v="206"/>
    <s v="OE1;PR_10;ACT_221"/>
    <x v="0"/>
    <s v="Fortalecer la Vigilancia."/>
    <x v="0"/>
    <n v="11"/>
    <s v="PAI"/>
    <x v="6"/>
    <s v="ACT_221"/>
    <s v="Monitorear y efectuar seguimiento a los riesgos de corrupción"/>
    <x v="7"/>
    <n v="4.4642857142857152E-4"/>
    <x v="6"/>
    <n v="0"/>
    <n v="0"/>
    <n v="0"/>
    <s v="Por Ejecutar"/>
    <n v="0.5"/>
    <n v="0.5"/>
    <n v="1"/>
    <m/>
    <m/>
    <m/>
    <m/>
    <m/>
    <m/>
    <m/>
  </r>
  <r>
    <n v="206"/>
    <s v="OE1;PR_10;ACT_221"/>
    <x v="0"/>
    <s v="Fortalecer la Vigilancia."/>
    <x v="0"/>
    <n v="11"/>
    <s v="PAI"/>
    <x v="6"/>
    <s v="ACT_221"/>
    <s v="Monitorear y efectuar seguimiento a los riesgos de corrupción"/>
    <x v="7"/>
    <n v="4.4642857142857152E-4"/>
    <x v="7"/>
    <n v="0"/>
    <n v="0"/>
    <n v="0"/>
    <s v="Por Ejecutar"/>
    <n v="0.5"/>
    <n v="0.5"/>
    <n v="1"/>
    <m/>
    <m/>
    <m/>
    <m/>
    <m/>
    <m/>
    <m/>
  </r>
  <r>
    <n v="206"/>
    <s v="OE1;PR_10;ACT_221"/>
    <x v="0"/>
    <s v="Fortalecer la Vigilancia."/>
    <x v="0"/>
    <n v="11"/>
    <s v="PAI"/>
    <x v="6"/>
    <s v="ACT_221"/>
    <s v="Monitorear y efectuar seguimiento a los riesgos de corrupción"/>
    <x v="7"/>
    <n v="4.4642857142857152E-4"/>
    <x v="8"/>
    <n v="0"/>
    <n v="0"/>
    <n v="0"/>
    <s v="Por Ejecutar"/>
    <n v="0.5"/>
    <n v="0.5"/>
    <n v="1"/>
    <m/>
    <m/>
    <m/>
    <m/>
    <m/>
    <m/>
    <m/>
  </r>
  <r>
    <n v="206"/>
    <s v="OE1;PR_10;ACT_221"/>
    <x v="0"/>
    <s v="Fortalecer la Vigilancia."/>
    <x v="0"/>
    <n v="11"/>
    <s v="PAI"/>
    <x v="6"/>
    <s v="ACT_221"/>
    <s v="Monitorear y efectuar seguimiento a los riesgos de corrupción"/>
    <x v="7"/>
    <n v="4.4642857142857152E-4"/>
    <x v="9"/>
    <n v="0"/>
    <n v="0"/>
    <n v="0"/>
    <s v="Por Ejecutar"/>
    <n v="0.5"/>
    <n v="0.5"/>
    <n v="1"/>
    <m/>
    <m/>
    <m/>
    <m/>
    <m/>
    <m/>
    <m/>
  </r>
  <r>
    <n v="206"/>
    <s v="OE1;PR_10;ACT_221"/>
    <x v="0"/>
    <s v="Fortalecer la Vigilancia."/>
    <x v="0"/>
    <n v="11"/>
    <s v="PAI"/>
    <x v="6"/>
    <s v="ACT_221"/>
    <s v="Monitorear y efectuar seguimiento a los riesgos de corrupción"/>
    <x v="7"/>
    <n v="4.4642857142857152E-4"/>
    <x v="10"/>
    <n v="0.5"/>
    <n v="0"/>
    <n v="0"/>
    <s v="Por Ejecutar"/>
    <n v="1"/>
    <n v="0.5"/>
    <n v="0.5"/>
    <m/>
    <m/>
    <m/>
    <m/>
    <m/>
    <m/>
    <m/>
  </r>
  <r>
    <n v="206"/>
    <s v="OE1;PR_10;ACT_221"/>
    <x v="0"/>
    <s v="Fortalecer la Vigilancia."/>
    <x v="0"/>
    <n v="11"/>
    <s v="PAI"/>
    <x v="6"/>
    <s v="ACT_221"/>
    <s v="Monitorear y efectuar seguimiento a los riesgos de corrupción"/>
    <x v="7"/>
    <n v="4.4642857142857152E-4"/>
    <x v="11"/>
    <n v="0"/>
    <n v="0"/>
    <n v="0"/>
    <s v="Por Ejecutar"/>
    <n v="1"/>
    <n v="0.5"/>
    <n v="0.5"/>
    <m/>
    <m/>
    <m/>
    <m/>
    <m/>
    <m/>
    <m/>
  </r>
  <r>
    <n v="207"/>
    <s v="OE1;PR_10;ACT_227"/>
    <x v="0"/>
    <s v="Fortalecer la Vigilancia."/>
    <x v="0"/>
    <n v="11"/>
    <s v="PAI"/>
    <x v="6"/>
    <s v="ACT_227"/>
    <s v="Monitorear y efectuar seguimiento a los riesgos de corrupción"/>
    <x v="4"/>
    <n v="4.4642857142857152E-4"/>
    <x v="0"/>
    <n v="0"/>
    <n v="0"/>
    <n v="0"/>
    <s v="Por Ejecutar"/>
    <n v="0"/>
    <n v="0"/>
    <n v="0"/>
    <n v="0.99990000000000001"/>
    <n v="0.33329999999999999"/>
    <n v="0.33333333333333331"/>
    <m/>
    <n v="0.66666666666666674"/>
    <s v="En Tramite"/>
    <n v="1.4880952380952382E-4"/>
  </r>
  <r>
    <n v="207"/>
    <s v="OE1;PR_10;ACT_227"/>
    <x v="0"/>
    <s v="Fortalecer la Vigilancia."/>
    <x v="0"/>
    <n v="11"/>
    <s v="PAI"/>
    <x v="6"/>
    <s v="ACT_227"/>
    <s v="Monitorear y efectuar seguimiento a los riesgos de corrupción"/>
    <x v="4"/>
    <n v="4.4642857142857152E-4"/>
    <x v="1"/>
    <n v="0"/>
    <n v="0"/>
    <n v="0"/>
    <s v="Por Ejecutar"/>
    <n v="0"/>
    <n v="0"/>
    <n v="0"/>
    <m/>
    <m/>
    <m/>
    <m/>
    <m/>
    <m/>
    <m/>
  </r>
  <r>
    <n v="207"/>
    <s v="OE1;PR_10;ACT_227"/>
    <x v="0"/>
    <s v="Fortalecer la Vigilancia."/>
    <x v="0"/>
    <n v="11"/>
    <s v="PAI"/>
    <x v="6"/>
    <s v="ACT_227"/>
    <s v="Monitorear y efectuar seguimiento a los riesgos de corrupción"/>
    <x v="4"/>
    <n v="4.4642857142857152E-4"/>
    <x v="2"/>
    <n v="0"/>
    <n v="0"/>
    <n v="0"/>
    <s v="Por Ejecutar"/>
    <n v="0"/>
    <n v="0"/>
    <n v="0"/>
    <m/>
    <m/>
    <m/>
    <m/>
    <m/>
    <m/>
    <m/>
  </r>
  <r>
    <n v="207"/>
    <s v="OE1;PR_10;ACT_227"/>
    <x v="0"/>
    <s v="Fortalecer la Vigilancia."/>
    <x v="0"/>
    <n v="11"/>
    <s v="PAI"/>
    <x v="6"/>
    <s v="ACT_227"/>
    <s v="Monitorear y efectuar seguimiento a los riesgos de corrupción"/>
    <x v="4"/>
    <n v="4.4642857142857152E-4"/>
    <x v="3"/>
    <n v="0.33329999999999999"/>
    <n v="0.33329999999999999"/>
    <n v="1"/>
    <s v="Culminada"/>
    <n v="0.33329999999999999"/>
    <n v="0.33329999999999999"/>
    <n v="1"/>
    <m/>
    <m/>
    <m/>
    <m/>
    <m/>
    <m/>
    <m/>
  </r>
  <r>
    <n v="207"/>
    <s v="OE1;PR_10;ACT_227"/>
    <x v="0"/>
    <s v="Fortalecer la Vigilancia."/>
    <x v="0"/>
    <n v="11"/>
    <s v="PAI"/>
    <x v="6"/>
    <s v="ACT_227"/>
    <s v="Monitorear y efectuar seguimiento a los riesgos de corrupción"/>
    <x v="4"/>
    <n v="4.4642857142857152E-4"/>
    <x v="4"/>
    <n v="0"/>
    <n v="0"/>
    <n v="0"/>
    <s v="Por Ejecutar"/>
    <n v="0.33329999999999999"/>
    <n v="0.33329999999999999"/>
    <n v="1"/>
    <m/>
    <m/>
    <m/>
    <m/>
    <m/>
    <m/>
    <m/>
  </r>
  <r>
    <n v="207"/>
    <s v="OE1;PR_10;ACT_227"/>
    <x v="0"/>
    <s v="Fortalecer la Vigilancia."/>
    <x v="0"/>
    <n v="11"/>
    <s v="PAI"/>
    <x v="6"/>
    <s v="ACT_227"/>
    <s v="Monitorear y efectuar seguimiento a los riesgos de corrupción"/>
    <x v="4"/>
    <n v="4.4642857142857152E-4"/>
    <x v="5"/>
    <n v="0"/>
    <n v="0"/>
    <n v="0"/>
    <s v="Por Ejecutar"/>
    <n v="0.33329999999999999"/>
    <n v="0.33329999999999999"/>
    <n v="1"/>
    <m/>
    <m/>
    <m/>
    <m/>
    <m/>
    <m/>
    <m/>
  </r>
  <r>
    <n v="207"/>
    <s v="OE1;PR_10;ACT_227"/>
    <x v="0"/>
    <s v="Fortalecer la Vigilancia."/>
    <x v="0"/>
    <n v="11"/>
    <s v="PAI"/>
    <x v="6"/>
    <s v="ACT_227"/>
    <s v="Monitorear y efectuar seguimiento a los riesgos de corrupción"/>
    <x v="4"/>
    <n v="4.4642857142857152E-4"/>
    <x v="6"/>
    <n v="0"/>
    <n v="0"/>
    <n v="0"/>
    <s v="Por Ejecutar"/>
    <n v="0.33329999999999999"/>
    <n v="0.33329999999999999"/>
    <n v="1"/>
    <m/>
    <m/>
    <m/>
    <m/>
    <m/>
    <m/>
    <m/>
  </r>
  <r>
    <n v="207"/>
    <s v="OE1;PR_10;ACT_227"/>
    <x v="0"/>
    <s v="Fortalecer la Vigilancia."/>
    <x v="0"/>
    <n v="11"/>
    <s v="PAI"/>
    <x v="6"/>
    <s v="ACT_227"/>
    <s v="Monitorear y efectuar seguimiento a los riesgos de corrupción"/>
    <x v="4"/>
    <n v="4.4642857142857152E-4"/>
    <x v="7"/>
    <n v="0.33329999999999999"/>
    <n v="0"/>
    <n v="0"/>
    <s v="Por Ejecutar"/>
    <n v="0.66659999999999997"/>
    <n v="0.33329999999999999"/>
    <n v="0.5"/>
    <m/>
    <m/>
    <m/>
    <m/>
    <m/>
    <m/>
    <m/>
  </r>
  <r>
    <n v="207"/>
    <s v="OE1;PR_10;ACT_227"/>
    <x v="0"/>
    <s v="Fortalecer la Vigilancia."/>
    <x v="0"/>
    <n v="11"/>
    <s v="PAI"/>
    <x v="6"/>
    <s v="ACT_227"/>
    <s v="Monitorear y efectuar seguimiento a los riesgos de corrupción"/>
    <x v="4"/>
    <n v="4.4642857142857152E-4"/>
    <x v="8"/>
    <n v="0"/>
    <n v="0"/>
    <n v="0"/>
    <s v="Por Ejecutar"/>
    <n v="0.66659999999999997"/>
    <n v="0.33329999999999999"/>
    <n v="0.5"/>
    <m/>
    <m/>
    <m/>
    <m/>
    <m/>
    <m/>
    <m/>
  </r>
  <r>
    <n v="207"/>
    <s v="OE1;PR_10;ACT_227"/>
    <x v="0"/>
    <s v="Fortalecer la Vigilancia."/>
    <x v="0"/>
    <n v="11"/>
    <s v="PAI"/>
    <x v="6"/>
    <s v="ACT_227"/>
    <s v="Monitorear y efectuar seguimiento a los riesgos de corrupción"/>
    <x v="4"/>
    <n v="4.4642857142857152E-4"/>
    <x v="9"/>
    <n v="0"/>
    <n v="0"/>
    <n v="0"/>
    <s v="Por Ejecutar"/>
    <n v="0.66659999999999997"/>
    <n v="0.33329999999999999"/>
    <n v="0.5"/>
    <m/>
    <m/>
    <m/>
    <m/>
    <m/>
    <m/>
    <m/>
  </r>
  <r>
    <n v="207"/>
    <s v="OE1;PR_10;ACT_227"/>
    <x v="0"/>
    <s v="Fortalecer la Vigilancia."/>
    <x v="0"/>
    <n v="11"/>
    <s v="PAI"/>
    <x v="6"/>
    <s v="ACT_227"/>
    <s v="Monitorear y efectuar seguimiento a los riesgos de corrupción"/>
    <x v="4"/>
    <n v="4.4642857142857152E-4"/>
    <x v="10"/>
    <n v="0"/>
    <n v="0"/>
    <n v="0"/>
    <s v="Por Ejecutar"/>
    <n v="0.66659999999999997"/>
    <n v="0.33329999999999999"/>
    <n v="0.5"/>
    <m/>
    <m/>
    <m/>
    <m/>
    <m/>
    <m/>
    <m/>
  </r>
  <r>
    <n v="207"/>
    <s v="OE1;PR_10;ACT_227"/>
    <x v="0"/>
    <s v="Fortalecer la Vigilancia."/>
    <x v="0"/>
    <n v="11"/>
    <s v="PAI"/>
    <x v="6"/>
    <s v="ACT_227"/>
    <s v="Monitorear y efectuar seguimiento a los riesgos de corrupción"/>
    <x v="4"/>
    <n v="4.4642857142857152E-4"/>
    <x v="11"/>
    <n v="0.33329999999999999"/>
    <n v="0"/>
    <n v="0"/>
    <s v="Por Ejecutar"/>
    <n v="0.99990000000000001"/>
    <n v="0.33329999999999999"/>
    <n v="0.33333333333333331"/>
    <m/>
    <m/>
    <m/>
    <m/>
    <m/>
    <m/>
    <m/>
  </r>
  <r>
    <n v="208"/>
    <s v="OE1;PR_10;ACT_229"/>
    <x v="0"/>
    <s v="Fortalecer la Vigilancia."/>
    <x v="0"/>
    <n v="11"/>
    <s v="PAI"/>
    <x v="6"/>
    <s v="ACT_229"/>
    <s v="Monitorear y efectuar seguimiento a los riesgos de corrupción"/>
    <x v="4"/>
    <n v="4.4642857142857152E-4"/>
    <x v="0"/>
    <n v="0"/>
    <n v="0"/>
    <n v="0"/>
    <s v="Por Ejecutar"/>
    <n v="0"/>
    <n v="0"/>
    <n v="0"/>
    <n v="3"/>
    <n v="1"/>
    <n v="0.33333333333333331"/>
    <m/>
    <n v="0.66666666666666674"/>
    <s v="En Tramite"/>
    <n v="1.4880952380952382E-4"/>
  </r>
  <r>
    <n v="208"/>
    <s v="OE1;PR_10;ACT_229"/>
    <x v="0"/>
    <s v="Fortalecer la Vigilancia."/>
    <x v="0"/>
    <n v="11"/>
    <s v="PAI"/>
    <x v="6"/>
    <s v="ACT_229"/>
    <s v="Monitorear y efectuar seguimiento a los riesgos de corrupción"/>
    <x v="4"/>
    <n v="4.4642857142857152E-4"/>
    <x v="1"/>
    <n v="0"/>
    <n v="0"/>
    <n v="0"/>
    <s v="Por Ejecutar"/>
    <n v="0"/>
    <n v="0"/>
    <n v="0"/>
    <m/>
    <m/>
    <m/>
    <m/>
    <m/>
    <m/>
    <m/>
  </r>
  <r>
    <n v="208"/>
    <s v="OE1;PR_10;ACT_229"/>
    <x v="0"/>
    <s v="Fortalecer la Vigilancia."/>
    <x v="0"/>
    <n v="11"/>
    <s v="PAI"/>
    <x v="6"/>
    <s v="ACT_229"/>
    <s v="Monitorear y efectuar seguimiento a los riesgos de corrupción"/>
    <x v="4"/>
    <n v="4.4642857142857152E-4"/>
    <x v="2"/>
    <n v="0"/>
    <n v="0"/>
    <n v="0"/>
    <s v="Por Ejecutar"/>
    <n v="0"/>
    <n v="0"/>
    <n v="0"/>
    <m/>
    <m/>
    <m/>
    <m/>
    <m/>
    <m/>
    <m/>
  </r>
  <r>
    <n v="208"/>
    <s v="OE1;PR_10;ACT_229"/>
    <x v="0"/>
    <s v="Fortalecer la Vigilancia."/>
    <x v="0"/>
    <n v="11"/>
    <s v="PAI"/>
    <x v="6"/>
    <s v="ACT_229"/>
    <s v="Monitorear y efectuar seguimiento a los riesgos de corrupción"/>
    <x v="4"/>
    <n v="4.4642857142857152E-4"/>
    <x v="3"/>
    <n v="1"/>
    <n v="1"/>
    <n v="1"/>
    <s v="Culminada"/>
    <n v="1"/>
    <n v="1"/>
    <n v="1"/>
    <m/>
    <m/>
    <m/>
    <m/>
    <m/>
    <m/>
    <m/>
  </r>
  <r>
    <n v="208"/>
    <s v="OE1;PR_10;ACT_229"/>
    <x v="0"/>
    <s v="Fortalecer la Vigilancia."/>
    <x v="0"/>
    <n v="11"/>
    <s v="PAI"/>
    <x v="6"/>
    <s v="ACT_229"/>
    <s v="Monitorear y efectuar seguimiento a los riesgos de corrupción"/>
    <x v="4"/>
    <n v="4.4642857142857152E-4"/>
    <x v="4"/>
    <n v="0"/>
    <n v="0"/>
    <n v="0"/>
    <s v="Por Ejecutar"/>
    <n v="1"/>
    <n v="1"/>
    <n v="1"/>
    <m/>
    <m/>
    <m/>
    <m/>
    <m/>
    <m/>
    <m/>
  </r>
  <r>
    <n v="208"/>
    <s v="OE1;PR_10;ACT_229"/>
    <x v="0"/>
    <s v="Fortalecer la Vigilancia."/>
    <x v="0"/>
    <n v="11"/>
    <s v="PAI"/>
    <x v="6"/>
    <s v="ACT_229"/>
    <s v="Monitorear y efectuar seguimiento a los riesgos de corrupción"/>
    <x v="4"/>
    <n v="4.4642857142857152E-4"/>
    <x v="5"/>
    <n v="0"/>
    <n v="0"/>
    <n v="0"/>
    <s v="Por Ejecutar"/>
    <n v="1"/>
    <n v="1"/>
    <n v="1"/>
    <m/>
    <m/>
    <m/>
    <m/>
    <m/>
    <m/>
    <m/>
  </r>
  <r>
    <n v="208"/>
    <s v="OE1;PR_10;ACT_229"/>
    <x v="0"/>
    <s v="Fortalecer la Vigilancia."/>
    <x v="0"/>
    <n v="11"/>
    <s v="PAI"/>
    <x v="6"/>
    <s v="ACT_229"/>
    <s v="Monitorear y efectuar seguimiento a los riesgos de corrupción"/>
    <x v="4"/>
    <n v="4.4642857142857152E-4"/>
    <x v="6"/>
    <n v="0"/>
    <n v="0"/>
    <n v="0"/>
    <s v="Por Ejecutar"/>
    <n v="1"/>
    <n v="1"/>
    <n v="1"/>
    <m/>
    <m/>
    <m/>
    <m/>
    <m/>
    <m/>
    <m/>
  </r>
  <r>
    <n v="208"/>
    <s v="OE1;PR_10;ACT_229"/>
    <x v="0"/>
    <s v="Fortalecer la Vigilancia."/>
    <x v="0"/>
    <n v="11"/>
    <s v="PAI"/>
    <x v="6"/>
    <s v="ACT_229"/>
    <s v="Monitorear y efectuar seguimiento a los riesgos de corrupción"/>
    <x v="4"/>
    <n v="4.4642857142857152E-4"/>
    <x v="7"/>
    <n v="1"/>
    <n v="0"/>
    <n v="0"/>
    <s v="Por Ejecutar"/>
    <n v="2"/>
    <n v="1"/>
    <n v="0.5"/>
    <m/>
    <m/>
    <m/>
    <m/>
    <m/>
    <m/>
    <m/>
  </r>
  <r>
    <n v="208"/>
    <s v="OE1;PR_10;ACT_229"/>
    <x v="0"/>
    <s v="Fortalecer la Vigilancia."/>
    <x v="0"/>
    <n v="11"/>
    <s v="PAI"/>
    <x v="6"/>
    <s v="ACT_229"/>
    <s v="Monitorear y efectuar seguimiento a los riesgos de corrupción"/>
    <x v="4"/>
    <n v="4.4642857142857152E-4"/>
    <x v="8"/>
    <n v="0"/>
    <n v="0"/>
    <n v="0"/>
    <s v="Por Ejecutar"/>
    <n v="2"/>
    <n v="1"/>
    <n v="0.5"/>
    <m/>
    <m/>
    <m/>
    <m/>
    <m/>
    <m/>
    <m/>
  </r>
  <r>
    <n v="208"/>
    <s v="OE1;PR_10;ACT_229"/>
    <x v="0"/>
    <s v="Fortalecer la Vigilancia."/>
    <x v="0"/>
    <n v="11"/>
    <s v="PAI"/>
    <x v="6"/>
    <s v="ACT_229"/>
    <s v="Monitorear y efectuar seguimiento a los riesgos de corrupción"/>
    <x v="4"/>
    <n v="4.4642857142857152E-4"/>
    <x v="9"/>
    <n v="0"/>
    <n v="0"/>
    <n v="0"/>
    <s v="Por Ejecutar"/>
    <n v="2"/>
    <n v="1"/>
    <n v="0.5"/>
    <m/>
    <m/>
    <m/>
    <m/>
    <m/>
    <m/>
    <m/>
  </r>
  <r>
    <n v="208"/>
    <s v="OE1;PR_10;ACT_229"/>
    <x v="0"/>
    <s v="Fortalecer la Vigilancia."/>
    <x v="0"/>
    <n v="11"/>
    <s v="PAI"/>
    <x v="6"/>
    <s v="ACT_229"/>
    <s v="Monitorear y efectuar seguimiento a los riesgos de corrupción"/>
    <x v="4"/>
    <n v="4.4642857142857152E-4"/>
    <x v="10"/>
    <n v="0"/>
    <n v="0"/>
    <n v="0"/>
    <s v="Por Ejecutar"/>
    <n v="2"/>
    <n v="1"/>
    <n v="0.5"/>
    <m/>
    <m/>
    <m/>
    <m/>
    <m/>
    <m/>
    <m/>
  </r>
  <r>
    <n v="208"/>
    <s v="OE1;PR_10;ACT_229"/>
    <x v="0"/>
    <s v="Fortalecer la Vigilancia."/>
    <x v="0"/>
    <n v="11"/>
    <s v="PAI"/>
    <x v="6"/>
    <s v="ACT_229"/>
    <s v="Monitorear y efectuar seguimiento a los riesgos de corrupción"/>
    <x v="4"/>
    <n v="4.4642857142857152E-4"/>
    <x v="11"/>
    <n v="1"/>
    <n v="0"/>
    <n v="0"/>
    <s v="Por Ejecutar"/>
    <n v="3"/>
    <n v="1"/>
    <n v="0.33333333333333331"/>
    <m/>
    <m/>
    <m/>
    <m/>
    <m/>
    <m/>
    <m/>
  </r>
  <r>
    <n v="209"/>
    <s v="OE1;PR_10;ACT_230"/>
    <x v="0"/>
    <s v="Fortalecer la Vigilancia."/>
    <x v="0"/>
    <n v="11"/>
    <s v="PAI"/>
    <x v="6"/>
    <s v="ACT_230"/>
    <s v="Monitorear y efectuar seguimiento a los riesgos de corrupción"/>
    <x v="4"/>
    <n v="4.4642857142857152E-4"/>
    <x v="0"/>
    <n v="0"/>
    <n v="0"/>
    <n v="0"/>
    <s v="Por Ejecutar"/>
    <n v="0"/>
    <n v="0"/>
    <n v="0"/>
    <n v="0.99999899999999997"/>
    <n v="0.33333299999999999"/>
    <n v="0.33333333333333331"/>
    <m/>
    <n v="0.66666666666666674"/>
    <s v="En Tramite"/>
    <n v="1.4880952380952382E-4"/>
  </r>
  <r>
    <n v="209"/>
    <s v="OE1;PR_10;ACT_230"/>
    <x v="0"/>
    <s v="Fortalecer la Vigilancia."/>
    <x v="0"/>
    <n v="11"/>
    <s v="PAI"/>
    <x v="6"/>
    <s v="ACT_230"/>
    <s v="Monitorear y efectuar seguimiento a los riesgos de corrupción"/>
    <x v="4"/>
    <n v="4.4642857142857152E-4"/>
    <x v="1"/>
    <n v="0"/>
    <n v="0"/>
    <n v="0"/>
    <s v="Por Ejecutar"/>
    <n v="0"/>
    <n v="0"/>
    <n v="0"/>
    <m/>
    <m/>
    <m/>
    <m/>
    <m/>
    <m/>
    <m/>
  </r>
  <r>
    <n v="209"/>
    <s v="OE1;PR_10;ACT_230"/>
    <x v="0"/>
    <s v="Fortalecer la Vigilancia."/>
    <x v="0"/>
    <n v="11"/>
    <s v="PAI"/>
    <x v="6"/>
    <s v="ACT_230"/>
    <s v="Monitorear y efectuar seguimiento a los riesgos de corrupción"/>
    <x v="4"/>
    <n v="4.4642857142857152E-4"/>
    <x v="2"/>
    <n v="0"/>
    <n v="0"/>
    <n v="0"/>
    <s v="Por Ejecutar"/>
    <n v="0"/>
    <n v="0"/>
    <n v="0"/>
    <m/>
    <m/>
    <m/>
    <m/>
    <m/>
    <m/>
    <m/>
  </r>
  <r>
    <n v="209"/>
    <s v="OE1;PR_10;ACT_230"/>
    <x v="0"/>
    <s v="Fortalecer la Vigilancia."/>
    <x v="0"/>
    <n v="11"/>
    <s v="PAI"/>
    <x v="6"/>
    <s v="ACT_230"/>
    <s v="Monitorear y efectuar seguimiento a los riesgos de corrupción"/>
    <x v="4"/>
    <n v="4.4642857142857152E-4"/>
    <x v="3"/>
    <n v="0.33333299999999999"/>
    <n v="0.33333299999999999"/>
    <n v="1"/>
    <s v="Culminada"/>
    <n v="0.33333299999999999"/>
    <n v="0.33333299999999999"/>
    <n v="1"/>
    <m/>
    <m/>
    <m/>
    <m/>
    <m/>
    <m/>
    <m/>
  </r>
  <r>
    <n v="209"/>
    <s v="OE1;PR_10;ACT_230"/>
    <x v="0"/>
    <s v="Fortalecer la Vigilancia."/>
    <x v="0"/>
    <n v="11"/>
    <s v="PAI"/>
    <x v="6"/>
    <s v="ACT_230"/>
    <s v="Monitorear y efectuar seguimiento a los riesgos de corrupción"/>
    <x v="4"/>
    <n v="4.4642857142857152E-4"/>
    <x v="4"/>
    <n v="0"/>
    <n v="0"/>
    <n v="0"/>
    <s v="Por Ejecutar"/>
    <n v="0.33333299999999999"/>
    <n v="0.33333299999999999"/>
    <n v="1"/>
    <m/>
    <m/>
    <m/>
    <m/>
    <m/>
    <m/>
    <m/>
  </r>
  <r>
    <n v="209"/>
    <s v="OE1;PR_10;ACT_230"/>
    <x v="0"/>
    <s v="Fortalecer la Vigilancia."/>
    <x v="0"/>
    <n v="11"/>
    <s v="PAI"/>
    <x v="6"/>
    <s v="ACT_230"/>
    <s v="Monitorear y efectuar seguimiento a los riesgos de corrupción"/>
    <x v="4"/>
    <n v="4.4642857142857152E-4"/>
    <x v="5"/>
    <n v="0"/>
    <n v="0"/>
    <n v="0"/>
    <s v="Por Ejecutar"/>
    <n v="0.33333299999999999"/>
    <n v="0.33333299999999999"/>
    <n v="1"/>
    <m/>
    <m/>
    <m/>
    <m/>
    <m/>
    <m/>
    <m/>
  </r>
  <r>
    <n v="209"/>
    <s v="OE1;PR_10;ACT_230"/>
    <x v="0"/>
    <s v="Fortalecer la Vigilancia."/>
    <x v="0"/>
    <n v="11"/>
    <s v="PAI"/>
    <x v="6"/>
    <s v="ACT_230"/>
    <s v="Monitorear y efectuar seguimiento a los riesgos de corrupción"/>
    <x v="4"/>
    <n v="4.4642857142857152E-4"/>
    <x v="6"/>
    <n v="0"/>
    <n v="0"/>
    <n v="0"/>
    <s v="Por Ejecutar"/>
    <n v="0.33333299999999999"/>
    <n v="0.33333299999999999"/>
    <n v="1"/>
    <m/>
    <m/>
    <m/>
    <m/>
    <m/>
    <m/>
    <m/>
  </r>
  <r>
    <n v="209"/>
    <s v="OE1;PR_10;ACT_230"/>
    <x v="0"/>
    <s v="Fortalecer la Vigilancia."/>
    <x v="0"/>
    <n v="11"/>
    <s v="PAI"/>
    <x v="6"/>
    <s v="ACT_230"/>
    <s v="Monitorear y efectuar seguimiento a los riesgos de corrupción"/>
    <x v="4"/>
    <n v="4.4642857142857152E-4"/>
    <x v="7"/>
    <n v="0.33333299999999999"/>
    <n v="0"/>
    <n v="0"/>
    <s v="Por Ejecutar"/>
    <n v="0.66666599999999998"/>
    <n v="0.33333299999999999"/>
    <n v="0.5"/>
    <m/>
    <m/>
    <m/>
    <m/>
    <m/>
    <m/>
    <m/>
  </r>
  <r>
    <n v="209"/>
    <s v="OE1;PR_10;ACT_230"/>
    <x v="0"/>
    <s v="Fortalecer la Vigilancia."/>
    <x v="0"/>
    <n v="11"/>
    <s v="PAI"/>
    <x v="6"/>
    <s v="ACT_230"/>
    <s v="Monitorear y efectuar seguimiento a los riesgos de corrupción"/>
    <x v="4"/>
    <n v="4.4642857142857152E-4"/>
    <x v="8"/>
    <n v="0"/>
    <n v="0"/>
    <n v="0"/>
    <s v="Por Ejecutar"/>
    <n v="0.66666599999999998"/>
    <n v="0.33333299999999999"/>
    <n v="0.5"/>
    <m/>
    <m/>
    <m/>
    <m/>
    <m/>
    <m/>
    <m/>
  </r>
  <r>
    <n v="209"/>
    <s v="OE1;PR_10;ACT_230"/>
    <x v="0"/>
    <s v="Fortalecer la Vigilancia."/>
    <x v="0"/>
    <n v="11"/>
    <s v="PAI"/>
    <x v="6"/>
    <s v="ACT_230"/>
    <s v="Monitorear y efectuar seguimiento a los riesgos de corrupción"/>
    <x v="4"/>
    <n v="4.4642857142857152E-4"/>
    <x v="9"/>
    <n v="0"/>
    <n v="0"/>
    <n v="0"/>
    <s v="Por Ejecutar"/>
    <n v="0.66666599999999998"/>
    <n v="0.33333299999999999"/>
    <n v="0.5"/>
    <m/>
    <m/>
    <m/>
    <m/>
    <m/>
    <m/>
    <m/>
  </r>
  <r>
    <n v="209"/>
    <s v="OE1;PR_10;ACT_230"/>
    <x v="0"/>
    <s v="Fortalecer la Vigilancia."/>
    <x v="0"/>
    <n v="11"/>
    <s v="PAI"/>
    <x v="6"/>
    <s v="ACT_230"/>
    <s v="Monitorear y efectuar seguimiento a los riesgos de corrupción"/>
    <x v="4"/>
    <n v="4.4642857142857152E-4"/>
    <x v="10"/>
    <n v="0"/>
    <n v="0"/>
    <n v="0"/>
    <s v="Por Ejecutar"/>
    <n v="0.66666599999999998"/>
    <n v="0.33333299999999999"/>
    <n v="0.5"/>
    <m/>
    <m/>
    <m/>
    <m/>
    <m/>
    <m/>
    <m/>
  </r>
  <r>
    <n v="209"/>
    <s v="OE1;PR_10;ACT_230"/>
    <x v="0"/>
    <s v="Fortalecer la Vigilancia."/>
    <x v="0"/>
    <n v="11"/>
    <s v="PAI"/>
    <x v="6"/>
    <s v="ACT_230"/>
    <s v="Monitorear y efectuar seguimiento a los riesgos de corrupción"/>
    <x v="4"/>
    <n v="4.4642857142857152E-4"/>
    <x v="11"/>
    <n v="0.33333299999999999"/>
    <n v="0"/>
    <n v="0"/>
    <s v="Por Ejecutar"/>
    <n v="0.99999899999999997"/>
    <n v="0.33333299999999999"/>
    <n v="0.33333333333333331"/>
    <m/>
    <m/>
    <m/>
    <m/>
    <m/>
    <m/>
    <m/>
  </r>
  <r>
    <n v="210"/>
    <s v="OE1;PR_10;ACT_231"/>
    <x v="0"/>
    <s v="Fortalecer la Vigilancia."/>
    <x v="0"/>
    <n v="11"/>
    <s v="PAI"/>
    <x v="6"/>
    <s v="ACT_231"/>
    <s v="Monitorear y efectuar seguimiento a los riesgos de corrupción"/>
    <x v="4"/>
    <n v="4.4642857142857152E-4"/>
    <x v="0"/>
    <n v="0"/>
    <n v="0"/>
    <n v="0"/>
    <s v="Por Ejecutar"/>
    <n v="0"/>
    <n v="0"/>
    <n v="0"/>
    <n v="3"/>
    <n v="1"/>
    <n v="0.33333333333333331"/>
    <m/>
    <n v="0.66666666666666674"/>
    <s v="En Tramite"/>
    <n v="1.4880952380952382E-4"/>
  </r>
  <r>
    <n v="210"/>
    <s v="OE1;PR_10;ACT_231"/>
    <x v="0"/>
    <s v="Fortalecer la Vigilancia."/>
    <x v="0"/>
    <n v="11"/>
    <s v="PAI"/>
    <x v="6"/>
    <s v="ACT_231"/>
    <s v="Monitorear y efectuar seguimiento a los riesgos de corrupción"/>
    <x v="4"/>
    <n v="4.4642857142857152E-4"/>
    <x v="1"/>
    <n v="0"/>
    <n v="0"/>
    <n v="0"/>
    <s v="Por Ejecutar"/>
    <n v="0"/>
    <n v="0"/>
    <n v="0"/>
    <m/>
    <m/>
    <m/>
    <m/>
    <m/>
    <m/>
    <m/>
  </r>
  <r>
    <n v="210"/>
    <s v="OE1;PR_10;ACT_231"/>
    <x v="0"/>
    <s v="Fortalecer la Vigilancia."/>
    <x v="0"/>
    <n v="11"/>
    <s v="PAI"/>
    <x v="6"/>
    <s v="ACT_231"/>
    <s v="Monitorear y efectuar seguimiento a los riesgos de corrupción"/>
    <x v="4"/>
    <n v="4.4642857142857152E-4"/>
    <x v="2"/>
    <n v="0"/>
    <n v="0"/>
    <n v="0"/>
    <s v="Por Ejecutar"/>
    <n v="0"/>
    <n v="0"/>
    <n v="0"/>
    <m/>
    <m/>
    <m/>
    <m/>
    <m/>
    <m/>
    <m/>
  </r>
  <r>
    <n v="210"/>
    <s v="OE1;PR_10;ACT_231"/>
    <x v="0"/>
    <s v="Fortalecer la Vigilancia."/>
    <x v="0"/>
    <n v="11"/>
    <s v="PAI"/>
    <x v="6"/>
    <s v="ACT_231"/>
    <s v="Monitorear y efectuar seguimiento a los riesgos de corrupción"/>
    <x v="4"/>
    <n v="4.4642857142857152E-4"/>
    <x v="3"/>
    <n v="1"/>
    <n v="1"/>
    <n v="1"/>
    <s v="Culminada"/>
    <n v="1"/>
    <n v="1"/>
    <n v="1"/>
    <m/>
    <m/>
    <m/>
    <m/>
    <m/>
    <m/>
    <m/>
  </r>
  <r>
    <n v="210"/>
    <s v="OE1;PR_10;ACT_231"/>
    <x v="0"/>
    <s v="Fortalecer la Vigilancia."/>
    <x v="0"/>
    <n v="11"/>
    <s v="PAI"/>
    <x v="6"/>
    <s v="ACT_231"/>
    <s v="Monitorear y efectuar seguimiento a los riesgos de corrupción"/>
    <x v="4"/>
    <n v="4.4642857142857152E-4"/>
    <x v="4"/>
    <n v="0"/>
    <n v="0"/>
    <n v="0"/>
    <s v="Por Ejecutar"/>
    <n v="1"/>
    <n v="1"/>
    <n v="1"/>
    <m/>
    <m/>
    <m/>
    <m/>
    <m/>
    <m/>
    <m/>
  </r>
  <r>
    <n v="210"/>
    <s v="OE1;PR_10;ACT_231"/>
    <x v="0"/>
    <s v="Fortalecer la Vigilancia."/>
    <x v="0"/>
    <n v="11"/>
    <s v="PAI"/>
    <x v="6"/>
    <s v="ACT_231"/>
    <s v="Monitorear y efectuar seguimiento a los riesgos de corrupción"/>
    <x v="4"/>
    <n v="4.4642857142857152E-4"/>
    <x v="5"/>
    <n v="0"/>
    <n v="0"/>
    <n v="0"/>
    <s v="Por Ejecutar"/>
    <n v="1"/>
    <n v="1"/>
    <n v="1"/>
    <m/>
    <m/>
    <m/>
    <m/>
    <m/>
    <m/>
    <m/>
  </r>
  <r>
    <n v="210"/>
    <s v="OE1;PR_10;ACT_231"/>
    <x v="0"/>
    <s v="Fortalecer la Vigilancia."/>
    <x v="0"/>
    <n v="11"/>
    <s v="PAI"/>
    <x v="6"/>
    <s v="ACT_231"/>
    <s v="Monitorear y efectuar seguimiento a los riesgos de corrupción"/>
    <x v="4"/>
    <n v="4.4642857142857152E-4"/>
    <x v="6"/>
    <n v="0"/>
    <n v="0"/>
    <n v="0"/>
    <s v="Por Ejecutar"/>
    <n v="1"/>
    <n v="1"/>
    <n v="1"/>
    <m/>
    <m/>
    <m/>
    <m/>
    <m/>
    <m/>
    <m/>
  </r>
  <r>
    <n v="210"/>
    <s v="OE1;PR_10;ACT_231"/>
    <x v="0"/>
    <s v="Fortalecer la Vigilancia."/>
    <x v="0"/>
    <n v="11"/>
    <s v="PAI"/>
    <x v="6"/>
    <s v="ACT_231"/>
    <s v="Monitorear y efectuar seguimiento a los riesgos de corrupción"/>
    <x v="4"/>
    <n v="4.4642857142857152E-4"/>
    <x v="7"/>
    <n v="1"/>
    <n v="0"/>
    <n v="0"/>
    <s v="Por Ejecutar"/>
    <n v="2"/>
    <n v="1"/>
    <n v="0.5"/>
    <m/>
    <m/>
    <m/>
    <m/>
    <m/>
    <m/>
    <m/>
  </r>
  <r>
    <n v="210"/>
    <s v="OE1;PR_10;ACT_231"/>
    <x v="0"/>
    <s v="Fortalecer la Vigilancia."/>
    <x v="0"/>
    <n v="11"/>
    <s v="PAI"/>
    <x v="6"/>
    <s v="ACT_231"/>
    <s v="Monitorear y efectuar seguimiento a los riesgos de corrupción"/>
    <x v="4"/>
    <n v="4.4642857142857152E-4"/>
    <x v="8"/>
    <n v="0"/>
    <n v="0"/>
    <n v="0"/>
    <s v="Por Ejecutar"/>
    <n v="2"/>
    <n v="1"/>
    <n v="0.5"/>
    <m/>
    <m/>
    <m/>
    <m/>
    <m/>
    <m/>
    <m/>
  </r>
  <r>
    <n v="210"/>
    <s v="OE1;PR_10;ACT_231"/>
    <x v="0"/>
    <s v="Fortalecer la Vigilancia."/>
    <x v="0"/>
    <n v="11"/>
    <s v="PAI"/>
    <x v="6"/>
    <s v="ACT_231"/>
    <s v="Monitorear y efectuar seguimiento a los riesgos de corrupción"/>
    <x v="4"/>
    <n v="4.4642857142857152E-4"/>
    <x v="9"/>
    <n v="0"/>
    <n v="0"/>
    <n v="0"/>
    <s v="Por Ejecutar"/>
    <n v="2"/>
    <n v="1"/>
    <n v="0.5"/>
    <m/>
    <m/>
    <m/>
    <m/>
    <m/>
    <m/>
    <m/>
  </r>
  <r>
    <n v="210"/>
    <s v="OE1;PR_10;ACT_231"/>
    <x v="0"/>
    <s v="Fortalecer la Vigilancia."/>
    <x v="0"/>
    <n v="11"/>
    <s v="PAI"/>
    <x v="6"/>
    <s v="ACT_231"/>
    <s v="Monitorear y efectuar seguimiento a los riesgos de corrupción"/>
    <x v="4"/>
    <n v="4.4642857142857152E-4"/>
    <x v="10"/>
    <n v="0"/>
    <n v="0"/>
    <n v="0"/>
    <s v="Por Ejecutar"/>
    <n v="2"/>
    <n v="1"/>
    <n v="0.5"/>
    <m/>
    <m/>
    <m/>
    <m/>
    <m/>
    <m/>
    <m/>
  </r>
  <r>
    <n v="210"/>
    <s v="OE1;PR_10;ACT_231"/>
    <x v="0"/>
    <s v="Fortalecer la Vigilancia."/>
    <x v="0"/>
    <n v="11"/>
    <s v="PAI"/>
    <x v="6"/>
    <s v="ACT_231"/>
    <s v="Monitorear y efectuar seguimiento a los riesgos de corrupción"/>
    <x v="4"/>
    <n v="4.4642857142857152E-4"/>
    <x v="11"/>
    <n v="1"/>
    <n v="0"/>
    <n v="0"/>
    <s v="Por Ejecutar"/>
    <n v="3"/>
    <n v="1"/>
    <n v="0.33333333333333331"/>
    <m/>
    <m/>
    <m/>
    <m/>
    <m/>
    <m/>
    <m/>
  </r>
  <r>
    <n v="211"/>
    <s v="OE1;PR_10;ACT_209"/>
    <x v="0"/>
    <s v="Fortalecer la Vigilancia."/>
    <x v="0"/>
    <n v="11"/>
    <s v="PAI"/>
    <x v="6"/>
    <s v="ACT_209"/>
    <s v="Monitorear y efectuar seguimiento a los riesgos de corrupción"/>
    <x v="3"/>
    <n v="4.4642857142857152E-4"/>
    <x v="0"/>
    <n v="0"/>
    <n v="0"/>
    <n v="0"/>
    <s v="Por Ejecutar"/>
    <n v="0"/>
    <n v="0"/>
    <n v="0"/>
    <n v="0.99999999662999994"/>
    <n v="0.33"/>
    <n v="0.33000000111210004"/>
    <m/>
    <n v="0.66999999888789996"/>
    <s v="En Tramite"/>
    <n v="1.4732142906790182E-4"/>
  </r>
  <r>
    <n v="211"/>
    <s v="OE1;PR_10;ACT_209"/>
    <x v="0"/>
    <s v="Fortalecer la Vigilancia."/>
    <x v="0"/>
    <n v="11"/>
    <s v="PAI"/>
    <x v="6"/>
    <s v="ACT_209"/>
    <s v="Monitorear y efectuar seguimiento a los riesgos de corrupción"/>
    <x v="3"/>
    <n v="4.4642857142857152E-4"/>
    <x v="1"/>
    <n v="0"/>
    <n v="0"/>
    <n v="0"/>
    <s v="Por Ejecutar"/>
    <n v="0"/>
    <n v="0"/>
    <n v="0"/>
    <m/>
    <m/>
    <m/>
    <m/>
    <m/>
    <m/>
    <m/>
  </r>
  <r>
    <n v="211"/>
    <s v="OE1;PR_10;ACT_209"/>
    <x v="0"/>
    <s v="Fortalecer la Vigilancia."/>
    <x v="0"/>
    <n v="11"/>
    <s v="PAI"/>
    <x v="6"/>
    <s v="ACT_209"/>
    <s v="Monitorear y efectuar seguimiento a los riesgos de corrupción"/>
    <x v="3"/>
    <n v="4.4642857142857152E-4"/>
    <x v="2"/>
    <n v="0"/>
    <n v="0"/>
    <n v="0"/>
    <s v="Por Ejecutar"/>
    <n v="0"/>
    <n v="0"/>
    <n v="0"/>
    <m/>
    <m/>
    <m/>
    <m/>
    <m/>
    <m/>
    <m/>
  </r>
  <r>
    <n v="211"/>
    <s v="OE1;PR_10;ACT_209"/>
    <x v="0"/>
    <s v="Fortalecer la Vigilancia."/>
    <x v="0"/>
    <n v="11"/>
    <s v="PAI"/>
    <x v="6"/>
    <s v="ACT_209"/>
    <s v="Monitorear y efectuar seguimiento a los riesgos de corrupción"/>
    <x v="3"/>
    <n v="4.4642857142857152E-4"/>
    <x v="3"/>
    <n v="0.33333332999999998"/>
    <n v="0.33"/>
    <n v="0.99000000990000014"/>
    <s v="Culminada"/>
    <n v="0.33333332999999998"/>
    <n v="0.33"/>
    <n v="0.99000000990000014"/>
    <m/>
    <m/>
    <m/>
    <m/>
    <m/>
    <m/>
    <m/>
  </r>
  <r>
    <n v="211"/>
    <s v="OE1;PR_10;ACT_209"/>
    <x v="0"/>
    <s v="Fortalecer la Vigilancia."/>
    <x v="0"/>
    <n v="11"/>
    <s v="PAI"/>
    <x v="6"/>
    <s v="ACT_209"/>
    <s v="Monitorear y efectuar seguimiento a los riesgos de corrupción"/>
    <x v="3"/>
    <n v="4.4642857142857152E-4"/>
    <x v="4"/>
    <n v="0"/>
    <n v="0"/>
    <n v="0"/>
    <s v="Por Ejecutar"/>
    <n v="0.33333332999999998"/>
    <n v="0.33"/>
    <n v="0.99000000990000014"/>
    <m/>
    <m/>
    <m/>
    <m/>
    <m/>
    <m/>
    <m/>
  </r>
  <r>
    <n v="211"/>
    <s v="OE1;PR_10;ACT_209"/>
    <x v="0"/>
    <s v="Fortalecer la Vigilancia."/>
    <x v="0"/>
    <n v="11"/>
    <s v="PAI"/>
    <x v="6"/>
    <s v="ACT_209"/>
    <s v="Monitorear y efectuar seguimiento a los riesgos de corrupción"/>
    <x v="3"/>
    <n v="4.4642857142857152E-4"/>
    <x v="5"/>
    <n v="0"/>
    <n v="0"/>
    <n v="0"/>
    <s v="Por Ejecutar"/>
    <n v="0.33333332999999998"/>
    <n v="0.33"/>
    <n v="0.99000000990000014"/>
    <m/>
    <m/>
    <m/>
    <m/>
    <m/>
    <m/>
    <m/>
  </r>
  <r>
    <n v="211"/>
    <s v="OE1;PR_10;ACT_209"/>
    <x v="0"/>
    <s v="Fortalecer la Vigilancia."/>
    <x v="0"/>
    <n v="11"/>
    <s v="PAI"/>
    <x v="6"/>
    <s v="ACT_209"/>
    <s v="Monitorear y efectuar seguimiento a los riesgos de corrupción"/>
    <x v="3"/>
    <n v="4.4642857142857152E-4"/>
    <x v="6"/>
    <n v="0"/>
    <n v="0"/>
    <n v="0"/>
    <s v="Por Ejecutar"/>
    <n v="0.33333332999999998"/>
    <n v="0.33"/>
    <n v="0.99000000990000014"/>
    <m/>
    <m/>
    <m/>
    <m/>
    <m/>
    <m/>
    <m/>
  </r>
  <r>
    <n v="211"/>
    <s v="OE1;PR_10;ACT_209"/>
    <x v="0"/>
    <s v="Fortalecer la Vigilancia."/>
    <x v="0"/>
    <n v="11"/>
    <s v="PAI"/>
    <x v="6"/>
    <s v="ACT_209"/>
    <s v="Monitorear y efectuar seguimiento a los riesgos de corrupción"/>
    <x v="3"/>
    <n v="4.4642857142857152E-4"/>
    <x v="7"/>
    <n v="0.33333333329999998"/>
    <n v="0"/>
    <n v="0"/>
    <s v="Por Ejecutar"/>
    <n v="0.66666666330000002"/>
    <n v="0.33"/>
    <n v="0.49500000249975001"/>
    <m/>
    <m/>
    <m/>
    <m/>
    <m/>
    <m/>
    <m/>
  </r>
  <r>
    <n v="211"/>
    <s v="OE1;PR_10;ACT_209"/>
    <x v="0"/>
    <s v="Fortalecer la Vigilancia."/>
    <x v="0"/>
    <n v="11"/>
    <s v="PAI"/>
    <x v="6"/>
    <s v="ACT_209"/>
    <s v="Monitorear y efectuar seguimiento a los riesgos de corrupción"/>
    <x v="3"/>
    <n v="4.4642857142857152E-4"/>
    <x v="8"/>
    <n v="0"/>
    <n v="0"/>
    <n v="0"/>
    <s v="Por Ejecutar"/>
    <n v="0.66666666330000002"/>
    <n v="0.33"/>
    <n v="0.49500000249975001"/>
    <m/>
    <m/>
    <m/>
    <m/>
    <m/>
    <m/>
    <m/>
  </r>
  <r>
    <n v="211"/>
    <s v="OE1;PR_10;ACT_209"/>
    <x v="0"/>
    <s v="Fortalecer la Vigilancia."/>
    <x v="0"/>
    <n v="11"/>
    <s v="PAI"/>
    <x v="6"/>
    <s v="ACT_209"/>
    <s v="Monitorear y efectuar seguimiento a los riesgos de corrupción"/>
    <x v="3"/>
    <n v="4.4642857142857152E-4"/>
    <x v="9"/>
    <n v="0"/>
    <n v="0"/>
    <n v="0"/>
    <s v="Por Ejecutar"/>
    <n v="0.66666666330000002"/>
    <n v="0.33"/>
    <n v="0.49500000249975001"/>
    <m/>
    <m/>
    <m/>
    <m/>
    <m/>
    <m/>
    <m/>
  </r>
  <r>
    <n v="211"/>
    <s v="OE1;PR_10;ACT_209"/>
    <x v="0"/>
    <s v="Fortalecer la Vigilancia."/>
    <x v="0"/>
    <n v="11"/>
    <s v="PAI"/>
    <x v="6"/>
    <s v="ACT_209"/>
    <s v="Monitorear y efectuar seguimiento a los riesgos de corrupción"/>
    <x v="3"/>
    <n v="4.4642857142857152E-4"/>
    <x v="10"/>
    <n v="0"/>
    <n v="0"/>
    <n v="0"/>
    <s v="Por Ejecutar"/>
    <n v="0.66666666330000002"/>
    <n v="0.33"/>
    <n v="0.49500000249975001"/>
    <m/>
    <m/>
    <m/>
    <m/>
    <m/>
    <m/>
    <m/>
  </r>
  <r>
    <n v="211"/>
    <s v="OE1;PR_10;ACT_209"/>
    <x v="0"/>
    <s v="Fortalecer la Vigilancia."/>
    <x v="0"/>
    <n v="11"/>
    <s v="PAI"/>
    <x v="6"/>
    <s v="ACT_209"/>
    <s v="Monitorear y efectuar seguimiento a los riesgos de corrupción"/>
    <x v="3"/>
    <n v="4.4642857142857152E-4"/>
    <x v="11"/>
    <n v="0.33333333332999998"/>
    <n v="0"/>
    <n v="0"/>
    <s v="Por Ejecutar"/>
    <n v="0.99999999662999994"/>
    <n v="0.33"/>
    <n v="0.33000000111210004"/>
    <m/>
    <m/>
    <m/>
    <m/>
    <m/>
    <m/>
    <m/>
  </r>
  <r>
    <n v="212"/>
    <s v="OE1;PR_10;ACT_223"/>
    <x v="0"/>
    <s v="Fortalecer la Vigilancia."/>
    <x v="0"/>
    <n v="11"/>
    <s v="PAI"/>
    <x v="6"/>
    <s v="ACT_223"/>
    <s v="Monitorear y efectuar seguimiento a los riesgos de corrupción"/>
    <x v="5"/>
    <n v="4.4642857142857152E-4"/>
    <x v="0"/>
    <n v="0"/>
    <n v="0"/>
    <n v="0"/>
    <s v="Por Ejecutar"/>
    <n v="0"/>
    <n v="0"/>
    <n v="0"/>
    <n v="1"/>
    <n v="0.33329999999999999"/>
    <n v="0.33329999999999999"/>
    <m/>
    <n v="0.66670000000000007"/>
    <s v="En Tramite"/>
    <n v="1.4879464285714287E-4"/>
  </r>
  <r>
    <n v="212"/>
    <s v="OE1;PR_10;ACT_223"/>
    <x v="0"/>
    <s v="Fortalecer la Vigilancia."/>
    <x v="0"/>
    <n v="11"/>
    <s v="PAI"/>
    <x v="6"/>
    <s v="ACT_223"/>
    <s v="Monitorear y efectuar seguimiento a los riesgos de corrupción"/>
    <x v="5"/>
    <n v="4.4642857142857152E-4"/>
    <x v="1"/>
    <n v="0"/>
    <n v="0"/>
    <n v="0"/>
    <s v="Por Ejecutar"/>
    <n v="0"/>
    <n v="0"/>
    <n v="0"/>
    <m/>
    <m/>
    <m/>
    <m/>
    <m/>
    <m/>
    <m/>
  </r>
  <r>
    <n v="212"/>
    <s v="OE1;PR_10;ACT_223"/>
    <x v="0"/>
    <s v="Fortalecer la Vigilancia."/>
    <x v="0"/>
    <n v="11"/>
    <s v="PAI"/>
    <x v="6"/>
    <s v="ACT_223"/>
    <s v="Monitorear y efectuar seguimiento a los riesgos de corrupción"/>
    <x v="5"/>
    <n v="4.4642857142857152E-4"/>
    <x v="2"/>
    <n v="0"/>
    <n v="0"/>
    <n v="0"/>
    <s v="Por Ejecutar"/>
    <n v="0"/>
    <n v="0"/>
    <n v="0"/>
    <m/>
    <m/>
    <m/>
    <m/>
    <m/>
    <m/>
    <m/>
  </r>
  <r>
    <n v="212"/>
    <s v="OE1;PR_10;ACT_223"/>
    <x v="0"/>
    <s v="Fortalecer la Vigilancia."/>
    <x v="0"/>
    <n v="11"/>
    <s v="PAI"/>
    <x v="6"/>
    <s v="ACT_223"/>
    <s v="Monitorear y efectuar seguimiento a los riesgos de corrupción"/>
    <x v="5"/>
    <n v="4.4642857142857152E-4"/>
    <x v="3"/>
    <n v="0.33329999999999999"/>
    <n v="0.33329999999999999"/>
    <n v="1"/>
    <s v="Culminada"/>
    <n v="0.33329999999999999"/>
    <n v="0.33329999999999999"/>
    <n v="1"/>
    <m/>
    <m/>
    <m/>
    <m/>
    <m/>
    <m/>
    <m/>
  </r>
  <r>
    <n v="212"/>
    <s v="OE1;PR_10;ACT_223"/>
    <x v="0"/>
    <s v="Fortalecer la Vigilancia."/>
    <x v="0"/>
    <n v="11"/>
    <s v="PAI"/>
    <x v="6"/>
    <s v="ACT_223"/>
    <s v="Monitorear y efectuar seguimiento a los riesgos de corrupción"/>
    <x v="5"/>
    <n v="4.4642857142857152E-4"/>
    <x v="4"/>
    <n v="0"/>
    <n v="0"/>
    <n v="0"/>
    <s v="Por Ejecutar"/>
    <n v="0.33329999999999999"/>
    <n v="0.33329999999999999"/>
    <n v="1"/>
    <m/>
    <m/>
    <m/>
    <m/>
    <m/>
    <m/>
    <m/>
  </r>
  <r>
    <n v="212"/>
    <s v="OE1;PR_10;ACT_223"/>
    <x v="0"/>
    <s v="Fortalecer la Vigilancia."/>
    <x v="0"/>
    <n v="11"/>
    <s v="PAI"/>
    <x v="6"/>
    <s v="ACT_223"/>
    <s v="Monitorear y efectuar seguimiento a los riesgos de corrupción"/>
    <x v="5"/>
    <n v="4.4642857142857152E-4"/>
    <x v="5"/>
    <n v="0"/>
    <n v="0"/>
    <n v="0"/>
    <s v="Por Ejecutar"/>
    <n v="0.33329999999999999"/>
    <n v="0.33329999999999999"/>
    <n v="1"/>
    <m/>
    <m/>
    <m/>
    <m/>
    <m/>
    <m/>
    <m/>
  </r>
  <r>
    <n v="212"/>
    <s v="OE1;PR_10;ACT_223"/>
    <x v="0"/>
    <s v="Fortalecer la Vigilancia."/>
    <x v="0"/>
    <n v="11"/>
    <s v="PAI"/>
    <x v="6"/>
    <s v="ACT_223"/>
    <s v="Monitorear y efectuar seguimiento a los riesgos de corrupción"/>
    <x v="5"/>
    <n v="4.4642857142857152E-4"/>
    <x v="6"/>
    <n v="0"/>
    <n v="0"/>
    <n v="0"/>
    <s v="Por Ejecutar"/>
    <n v="0.33329999999999999"/>
    <n v="0.33329999999999999"/>
    <n v="1"/>
    <m/>
    <m/>
    <m/>
    <m/>
    <m/>
    <m/>
    <m/>
  </r>
  <r>
    <n v="212"/>
    <s v="OE1;PR_10;ACT_223"/>
    <x v="0"/>
    <s v="Fortalecer la Vigilancia."/>
    <x v="0"/>
    <n v="11"/>
    <s v="PAI"/>
    <x v="6"/>
    <s v="ACT_223"/>
    <s v="Monitorear y efectuar seguimiento a los riesgos de corrupción"/>
    <x v="5"/>
    <n v="4.4642857142857152E-4"/>
    <x v="7"/>
    <n v="0.33329999999999999"/>
    <n v="0"/>
    <n v="0"/>
    <s v="Por Ejecutar"/>
    <n v="0.66659999999999997"/>
    <n v="0.33329999999999999"/>
    <n v="0.5"/>
    <m/>
    <m/>
    <m/>
    <m/>
    <m/>
    <m/>
    <m/>
  </r>
  <r>
    <n v="212"/>
    <s v="OE1;PR_10;ACT_223"/>
    <x v="0"/>
    <s v="Fortalecer la Vigilancia."/>
    <x v="0"/>
    <n v="11"/>
    <s v="PAI"/>
    <x v="6"/>
    <s v="ACT_223"/>
    <s v="Monitorear y efectuar seguimiento a los riesgos de corrupción"/>
    <x v="5"/>
    <n v="4.4642857142857152E-4"/>
    <x v="8"/>
    <n v="0"/>
    <n v="0"/>
    <n v="0"/>
    <s v="Por Ejecutar"/>
    <n v="0.66659999999999997"/>
    <n v="0.33329999999999999"/>
    <n v="0.5"/>
    <m/>
    <m/>
    <m/>
    <m/>
    <m/>
    <m/>
    <m/>
  </r>
  <r>
    <n v="212"/>
    <s v="OE1;PR_10;ACT_223"/>
    <x v="0"/>
    <s v="Fortalecer la Vigilancia."/>
    <x v="0"/>
    <n v="11"/>
    <s v="PAI"/>
    <x v="6"/>
    <s v="ACT_223"/>
    <s v="Monitorear y efectuar seguimiento a los riesgos de corrupción"/>
    <x v="5"/>
    <n v="4.4642857142857152E-4"/>
    <x v="9"/>
    <n v="0"/>
    <n v="0"/>
    <n v="0"/>
    <s v="Por Ejecutar"/>
    <n v="0.66659999999999997"/>
    <n v="0.33329999999999999"/>
    <n v="0.5"/>
    <m/>
    <m/>
    <m/>
    <m/>
    <m/>
    <m/>
    <m/>
  </r>
  <r>
    <n v="212"/>
    <s v="OE1;PR_10;ACT_223"/>
    <x v="0"/>
    <s v="Fortalecer la Vigilancia."/>
    <x v="0"/>
    <n v="11"/>
    <s v="PAI"/>
    <x v="6"/>
    <s v="ACT_223"/>
    <s v="Monitorear y efectuar seguimiento a los riesgos de corrupción"/>
    <x v="5"/>
    <n v="4.4642857142857152E-4"/>
    <x v="10"/>
    <n v="0"/>
    <n v="0"/>
    <n v="0"/>
    <s v="Por Ejecutar"/>
    <n v="0.66659999999999997"/>
    <n v="0.33329999999999999"/>
    <n v="0.5"/>
    <m/>
    <m/>
    <m/>
    <m/>
    <m/>
    <m/>
    <m/>
  </r>
  <r>
    <n v="212"/>
    <s v="OE1;PR_10;ACT_223"/>
    <x v="0"/>
    <s v="Fortalecer la Vigilancia."/>
    <x v="0"/>
    <n v="11"/>
    <s v="PAI"/>
    <x v="6"/>
    <s v="ACT_223"/>
    <s v="Monitorear y efectuar seguimiento a los riesgos de corrupción"/>
    <x v="5"/>
    <n v="4.4642857142857152E-4"/>
    <x v="11"/>
    <n v="0.33339999999999997"/>
    <n v="0"/>
    <n v="0"/>
    <s v="Por Ejecutar"/>
    <n v="1"/>
    <n v="0.33329999999999999"/>
    <n v="0.33329999999999999"/>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0"/>
    <n v="0"/>
    <n v="0"/>
    <n v="0"/>
    <s v="Por Ejecutar"/>
    <n v="0"/>
    <n v="0"/>
    <n v="0"/>
    <n v="1"/>
    <n v="0.5"/>
    <n v="0.5"/>
    <m/>
    <n v="0.5"/>
    <s v="En Tramite"/>
    <n v="2.2321428571428576E-4"/>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1"/>
    <n v="0"/>
    <n v="0"/>
    <n v="0"/>
    <s v="Por Ejecutar"/>
    <n v="0"/>
    <n v="0"/>
    <n v="0"/>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2"/>
    <n v="0.25"/>
    <n v="0.25"/>
    <n v="1"/>
    <s v="Culminada"/>
    <n v="0.25"/>
    <n v="0.25"/>
    <n v="1"/>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3"/>
    <n v="0"/>
    <n v="0"/>
    <n v="0"/>
    <s v="Por Ejecutar"/>
    <n v="0.25"/>
    <n v="0.25"/>
    <n v="1"/>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4"/>
    <n v="0"/>
    <n v="0"/>
    <n v="0"/>
    <s v="Por Ejecutar"/>
    <n v="0.25"/>
    <n v="0.25"/>
    <n v="1"/>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5"/>
    <n v="0.25"/>
    <n v="0.25"/>
    <n v="1"/>
    <s v="Culminada"/>
    <n v="0.5"/>
    <n v="0.5"/>
    <n v="1"/>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6"/>
    <n v="0"/>
    <n v="0"/>
    <n v="0"/>
    <s v="Por Ejecutar"/>
    <n v="0.5"/>
    <n v="0.5"/>
    <n v="1"/>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7"/>
    <n v="0"/>
    <n v="0"/>
    <n v="0"/>
    <s v="Por Ejecutar"/>
    <n v="0.5"/>
    <n v="0.5"/>
    <n v="1"/>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8"/>
    <n v="0.25"/>
    <n v="0"/>
    <n v="0"/>
    <s v="Por Ejecutar"/>
    <n v="0.75"/>
    <n v="0.5"/>
    <n v="0.66666666666666663"/>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9"/>
    <n v="0"/>
    <n v="0"/>
    <n v="0"/>
    <s v="Por Ejecutar"/>
    <n v="0.75"/>
    <n v="0.5"/>
    <n v="0.66666666666666663"/>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10"/>
    <n v="0"/>
    <n v="0"/>
    <n v="0"/>
    <s v="Por Ejecutar"/>
    <n v="0.75"/>
    <n v="0.5"/>
    <n v="0.66666666666666663"/>
    <m/>
    <m/>
    <m/>
    <m/>
    <m/>
    <m/>
    <m/>
  </r>
  <r>
    <n v="213"/>
    <s v="OE1;PR_10;ACT_75"/>
    <x v="0"/>
    <s v="Fortalecer la Vigilancia."/>
    <x v="0"/>
    <n v="11"/>
    <s v="PAI"/>
    <x v="6"/>
    <s v="ACT_75"/>
    <s v="Formular las denuncias ante las autoridades competentes respecto de hechos constitutivos de faltas disciplinarias, fiscales, penales y demás que haya lugar"/>
    <x v="7"/>
    <n v="4.4642857142857152E-4"/>
    <x v="11"/>
    <n v="0.25"/>
    <n v="0"/>
    <n v="0"/>
    <s v="Por Ejecutar"/>
    <n v="1"/>
    <n v="0.5"/>
    <n v="0.5"/>
    <m/>
    <m/>
    <m/>
    <m/>
    <m/>
    <m/>
    <m/>
  </r>
  <r>
    <n v="214"/>
    <s v="OE1;PR_10;ACT_224"/>
    <x v="0"/>
    <s v="Fortalecer la Vigilancia."/>
    <x v="0"/>
    <n v="11"/>
    <s v="PAI"/>
    <x v="16"/>
    <s v="ACT_224"/>
    <s v="Revisar el trámite Inscripción y registro de operadores portuarios, marítimos y fluviales"/>
    <x v="2"/>
    <n v="4.4642857142857152E-4"/>
    <x v="0"/>
    <n v="0"/>
    <n v="0"/>
    <n v="0"/>
    <s v="Por Ejecutar"/>
    <n v="0"/>
    <n v="0"/>
    <n v="0"/>
    <n v="1"/>
    <n v="0.4"/>
    <n v="0.4"/>
    <m/>
    <n v="0.6"/>
    <s v="En Tramite"/>
    <n v="1.7857142857142863E-4"/>
  </r>
  <r>
    <n v="214"/>
    <s v="OE1;PR_10;ACT_224"/>
    <x v="0"/>
    <s v="Fortalecer la Vigilancia."/>
    <x v="0"/>
    <n v="11"/>
    <s v="PAI"/>
    <x v="16"/>
    <s v="ACT_224"/>
    <s v="Revisar el trámite Inscripción y registro de operadores portuarios, marítimos y fluviales"/>
    <x v="2"/>
    <n v="4.4642857142857152E-4"/>
    <x v="1"/>
    <n v="0"/>
    <n v="0"/>
    <n v="0"/>
    <s v="Por Ejecutar"/>
    <n v="0"/>
    <n v="0"/>
    <n v="0"/>
    <m/>
    <m/>
    <m/>
    <m/>
    <m/>
    <m/>
    <m/>
  </r>
  <r>
    <n v="214"/>
    <s v="OE1;PR_10;ACT_224"/>
    <x v="0"/>
    <s v="Fortalecer la Vigilancia."/>
    <x v="0"/>
    <n v="11"/>
    <s v="PAI"/>
    <x v="16"/>
    <s v="ACT_224"/>
    <s v="Revisar el trámite Inscripción y registro de operadores portuarios, marítimos y fluviales"/>
    <x v="2"/>
    <n v="4.4642857142857152E-4"/>
    <x v="2"/>
    <n v="0"/>
    <n v="0"/>
    <n v="0"/>
    <s v="Por Ejecutar"/>
    <n v="0"/>
    <n v="0"/>
    <n v="0"/>
    <m/>
    <m/>
    <m/>
    <m/>
    <m/>
    <m/>
    <m/>
  </r>
  <r>
    <n v="214"/>
    <s v="OE1;PR_10;ACT_224"/>
    <x v="0"/>
    <s v="Fortalecer la Vigilancia."/>
    <x v="0"/>
    <n v="11"/>
    <s v="PAI"/>
    <x v="16"/>
    <s v="ACT_224"/>
    <s v="Revisar el trámite Inscripción y registro de operadores portuarios, marítimos y fluviales"/>
    <x v="2"/>
    <n v="4.4642857142857152E-4"/>
    <x v="3"/>
    <n v="0"/>
    <n v="0"/>
    <n v="0"/>
    <s v="Por Ejecutar"/>
    <n v="0"/>
    <n v="0"/>
    <n v="0"/>
    <m/>
    <m/>
    <m/>
    <m/>
    <m/>
    <m/>
    <m/>
  </r>
  <r>
    <n v="214"/>
    <s v="OE1;PR_10;ACT_224"/>
    <x v="0"/>
    <s v="Fortalecer la Vigilancia."/>
    <x v="0"/>
    <n v="11"/>
    <s v="PAI"/>
    <x v="16"/>
    <s v="ACT_224"/>
    <s v="Revisar el trámite Inscripción y registro de operadores portuarios, marítimos y fluviales"/>
    <x v="2"/>
    <n v="4.4642857142857152E-4"/>
    <x v="4"/>
    <n v="0.1"/>
    <n v="0.1"/>
    <n v="1"/>
    <s v="Culminada"/>
    <n v="0.1"/>
    <n v="0.1"/>
    <n v="1"/>
    <m/>
    <m/>
    <m/>
    <m/>
    <m/>
    <m/>
    <m/>
  </r>
  <r>
    <n v="214"/>
    <s v="OE1;PR_10;ACT_224"/>
    <x v="0"/>
    <s v="Fortalecer la Vigilancia."/>
    <x v="0"/>
    <n v="11"/>
    <s v="PAI"/>
    <x v="16"/>
    <s v="ACT_224"/>
    <s v="Revisar el trámite Inscripción y registro de operadores portuarios, marítimos y fluviales"/>
    <x v="2"/>
    <n v="4.4642857142857152E-4"/>
    <x v="5"/>
    <n v="0.3"/>
    <n v="0.3"/>
    <n v="1"/>
    <s v="Culminada"/>
    <n v="0.4"/>
    <n v="0.4"/>
    <n v="1"/>
    <m/>
    <m/>
    <m/>
    <m/>
    <m/>
    <m/>
    <m/>
  </r>
  <r>
    <n v="214"/>
    <s v="OE1;PR_10;ACT_224"/>
    <x v="0"/>
    <s v="Fortalecer la Vigilancia."/>
    <x v="0"/>
    <n v="11"/>
    <s v="PAI"/>
    <x v="16"/>
    <s v="ACT_224"/>
    <s v="Revisar el trámite Inscripción y registro de operadores portuarios, marítimos y fluviales"/>
    <x v="2"/>
    <n v="4.4642857142857152E-4"/>
    <x v="6"/>
    <n v="0.1"/>
    <n v="0"/>
    <n v="0"/>
    <s v="Por Ejecutar"/>
    <n v="0.5"/>
    <n v="0.4"/>
    <n v="0.8"/>
    <m/>
    <m/>
    <m/>
    <m/>
    <m/>
    <m/>
    <m/>
  </r>
  <r>
    <n v="214"/>
    <s v="OE1;PR_10;ACT_224"/>
    <x v="0"/>
    <s v="Fortalecer la Vigilancia."/>
    <x v="0"/>
    <n v="11"/>
    <s v="PAI"/>
    <x v="16"/>
    <s v="ACT_224"/>
    <s v="Revisar el trámite Inscripción y registro de operadores portuarios, marítimos y fluviales"/>
    <x v="2"/>
    <n v="4.4642857142857152E-4"/>
    <x v="7"/>
    <n v="0"/>
    <n v="0"/>
    <n v="0"/>
    <s v="Por Ejecutar"/>
    <n v="0.5"/>
    <n v="0.4"/>
    <n v="0.8"/>
    <m/>
    <m/>
    <m/>
    <m/>
    <m/>
    <m/>
    <m/>
  </r>
  <r>
    <n v="214"/>
    <s v="OE1;PR_10;ACT_224"/>
    <x v="0"/>
    <s v="Fortalecer la Vigilancia."/>
    <x v="0"/>
    <n v="11"/>
    <s v="PAI"/>
    <x v="16"/>
    <s v="ACT_224"/>
    <s v="Revisar el trámite Inscripción y registro de operadores portuarios, marítimos y fluviales"/>
    <x v="2"/>
    <n v="4.4642857142857152E-4"/>
    <x v="8"/>
    <n v="0"/>
    <n v="0"/>
    <n v="0"/>
    <s v="Por Ejecutar"/>
    <n v="0.5"/>
    <n v="0.4"/>
    <n v="0.8"/>
    <m/>
    <m/>
    <m/>
    <m/>
    <m/>
    <m/>
    <m/>
  </r>
  <r>
    <n v="214"/>
    <s v="OE1;PR_10;ACT_224"/>
    <x v="0"/>
    <s v="Fortalecer la Vigilancia."/>
    <x v="0"/>
    <n v="11"/>
    <s v="PAI"/>
    <x v="16"/>
    <s v="ACT_224"/>
    <s v="Revisar el trámite Inscripción y registro de operadores portuarios, marítimos y fluviales"/>
    <x v="2"/>
    <n v="4.4642857142857152E-4"/>
    <x v="9"/>
    <n v="0.2"/>
    <n v="0"/>
    <n v="0"/>
    <s v="Por Ejecutar"/>
    <n v="0.7"/>
    <n v="0.4"/>
    <n v="0.57142857142857151"/>
    <m/>
    <m/>
    <m/>
    <m/>
    <m/>
    <m/>
    <m/>
  </r>
  <r>
    <n v="214"/>
    <s v="OE1;PR_10;ACT_224"/>
    <x v="0"/>
    <s v="Fortalecer la Vigilancia."/>
    <x v="0"/>
    <n v="11"/>
    <s v="PAI"/>
    <x v="16"/>
    <s v="ACT_224"/>
    <s v="Revisar el trámite Inscripción y registro de operadores portuarios, marítimos y fluviales"/>
    <x v="2"/>
    <n v="4.4642857142857152E-4"/>
    <x v="10"/>
    <n v="0.15"/>
    <n v="0"/>
    <n v="0"/>
    <s v="Por Ejecutar"/>
    <n v="0.85"/>
    <n v="0.4"/>
    <n v="0.4705882352941177"/>
    <m/>
    <m/>
    <m/>
    <m/>
    <m/>
    <m/>
    <m/>
  </r>
  <r>
    <n v="214"/>
    <s v="OE1;PR_10;ACT_224"/>
    <x v="0"/>
    <s v="Fortalecer la Vigilancia."/>
    <x v="0"/>
    <n v="11"/>
    <s v="PAI"/>
    <x v="16"/>
    <s v="ACT_224"/>
    <s v="Revisar el trámite Inscripción y registro de operadores portuarios, marítimos y fluviales"/>
    <x v="2"/>
    <n v="4.4642857142857152E-4"/>
    <x v="11"/>
    <n v="0.15"/>
    <n v="0"/>
    <n v="0"/>
    <s v="Por Ejecutar"/>
    <n v="1"/>
    <n v="0.4"/>
    <n v="0.4"/>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0"/>
    <n v="0"/>
    <n v="0"/>
    <n v="0"/>
    <s v="Por Ejecutar"/>
    <n v="0"/>
    <n v="0"/>
    <n v="0"/>
    <n v="1"/>
    <n v="0"/>
    <n v="0"/>
    <m/>
    <n v="1"/>
    <s v="Por Ejecutar"/>
    <n v="0"/>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1"/>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2"/>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3"/>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4"/>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5"/>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6"/>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7"/>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8"/>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9"/>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10"/>
    <n v="0"/>
    <n v="0"/>
    <n v="0"/>
    <s v="Por Ejecutar"/>
    <n v="0"/>
    <n v="0"/>
    <n v="0"/>
    <m/>
    <m/>
    <m/>
    <m/>
    <m/>
    <m/>
    <m/>
  </r>
  <r>
    <n v="215"/>
    <s v="OE1;PR_10;ACT_196"/>
    <x v="0"/>
    <s v="Fortalecer la Vigilancia."/>
    <x v="0"/>
    <n v="11"/>
    <s v="PAI"/>
    <x v="16"/>
    <s v="ACT_196"/>
    <s v="Participar en las revisiones y en la preparación que se requiera para la puesta en marcha de la herramienta tecnológica para automatizar el trámite Paz y salvo tasa de vigilancia"/>
    <x v="4"/>
    <n v="4.4642857142857152E-4"/>
    <x v="11"/>
    <n v="1"/>
    <n v="0"/>
    <n v="0"/>
    <s v="Por Ejecutar"/>
    <n v="1"/>
    <n v="0"/>
    <n v="0"/>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0"/>
    <n v="0"/>
    <n v="0"/>
    <n v="0"/>
    <s v="Por Ejecutar"/>
    <n v="0"/>
    <n v="0"/>
    <n v="0"/>
    <n v="7"/>
    <n v="6"/>
    <n v="0.8571428571428571"/>
    <m/>
    <n v="0.1428571428571429"/>
    <s v="En Seguimiento"/>
    <n v="3.8265306122448983E-4"/>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1"/>
    <n v="0"/>
    <n v="0"/>
    <n v="0"/>
    <s v="Por Ejecutar"/>
    <n v="0"/>
    <n v="0"/>
    <n v="0"/>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2"/>
    <n v="0"/>
    <n v="0"/>
    <n v="0"/>
    <s v="Por Ejecutar"/>
    <n v="0"/>
    <n v="0"/>
    <n v="0"/>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3"/>
    <n v="5"/>
    <n v="6"/>
    <n v="1.2"/>
    <s v="Culminada"/>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4"/>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5"/>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6"/>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7"/>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8"/>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9"/>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10"/>
    <n v="0"/>
    <n v="0"/>
    <n v="0"/>
    <s v="Por Ejecutar"/>
    <n v="5"/>
    <n v="6"/>
    <n v="1.2"/>
    <m/>
    <m/>
    <m/>
    <m/>
    <m/>
    <m/>
    <m/>
  </r>
  <r>
    <n v="216"/>
    <s v="OE1;PR_10;ACT_267"/>
    <x v="0"/>
    <s v="Fortalecer la Vigilancia."/>
    <x v="0"/>
    <n v="11"/>
    <s v="PAI"/>
    <x v="16"/>
    <s v="ACT_267"/>
    <s v="Revisar y actualizar las actividades y la documentación relacionada con el trámite Orden de entrega de vehículos de transporte público terrestre automotor inmovilizados"/>
    <x v="1"/>
    <n v="4.4642857142857152E-4"/>
    <x v="11"/>
    <n v="2"/>
    <n v="0"/>
    <n v="0"/>
    <s v="Por Ejecutar"/>
    <n v="7"/>
    <n v="6"/>
    <n v="0.8571428571428571"/>
    <m/>
    <m/>
    <m/>
    <m/>
    <m/>
    <m/>
    <m/>
  </r>
  <r>
    <n v="217"/>
    <s v="OE2;PR_10;ACT_55"/>
    <x v="2"/>
    <s v="Fortalecer las Tecnologías de la Información y las Telecomunicaciones."/>
    <x v="0"/>
    <n v="11"/>
    <s v="PAI"/>
    <x v="17"/>
    <s v="ACT_55"/>
    <s v="Validar la información de los tramites actuales y su proceso de automatización"/>
    <x v="6"/>
    <n v="4.4642857142857152E-4"/>
    <x v="0"/>
    <n v="0"/>
    <n v="0"/>
    <n v="0"/>
    <s v="Por Ejecutar"/>
    <n v="0"/>
    <n v="0"/>
    <n v="0"/>
    <n v="1"/>
    <n v="0.5"/>
    <n v="0.5"/>
    <m/>
    <n v="0.5"/>
    <s v="En Tramite"/>
    <n v="2.2321428571428576E-4"/>
  </r>
  <r>
    <n v="217"/>
    <s v="OE2;PR_10;ACT_55"/>
    <x v="2"/>
    <s v="Fortalecer las Tecnologías de la Información y las Telecomunicaciones."/>
    <x v="0"/>
    <n v="11"/>
    <s v="PAI"/>
    <x v="17"/>
    <s v="ACT_55"/>
    <s v="Validar la información de los tramites actuales y su proceso de automatización"/>
    <x v="6"/>
    <n v="4.4642857142857152E-4"/>
    <x v="1"/>
    <n v="0.1"/>
    <n v="0.1"/>
    <n v="1"/>
    <s v="Culminada"/>
    <n v="0.1"/>
    <n v="0.1"/>
    <n v="1"/>
    <m/>
    <m/>
    <m/>
    <m/>
    <m/>
    <m/>
    <m/>
  </r>
  <r>
    <n v="217"/>
    <s v="OE2;PR_10;ACT_55"/>
    <x v="2"/>
    <s v="Fortalecer las Tecnologías de la Información y las Telecomunicaciones."/>
    <x v="0"/>
    <n v="11"/>
    <s v="PAI"/>
    <x v="17"/>
    <s v="ACT_55"/>
    <s v="Validar la información de los tramites actuales y su proceso de automatización"/>
    <x v="6"/>
    <n v="4.4642857142857152E-4"/>
    <x v="2"/>
    <n v="0.15"/>
    <n v="0.15"/>
    <n v="1"/>
    <s v="Culminada"/>
    <n v="0.25"/>
    <n v="0.25"/>
    <n v="1"/>
    <m/>
    <m/>
    <m/>
    <m/>
    <m/>
    <m/>
    <m/>
  </r>
  <r>
    <n v="217"/>
    <s v="OE2;PR_10;ACT_55"/>
    <x v="2"/>
    <s v="Fortalecer las Tecnologías de la Información y las Telecomunicaciones."/>
    <x v="0"/>
    <n v="11"/>
    <s v="PAI"/>
    <x v="17"/>
    <s v="ACT_55"/>
    <s v="Validar la información de los tramites actuales y su proceso de automatización"/>
    <x v="6"/>
    <n v="4.4642857142857152E-4"/>
    <x v="3"/>
    <n v="0.05"/>
    <n v="0.05"/>
    <n v="1"/>
    <s v="Culminada"/>
    <n v="0.3"/>
    <n v="0.3"/>
    <n v="1"/>
    <m/>
    <m/>
    <m/>
    <m/>
    <m/>
    <m/>
    <m/>
  </r>
  <r>
    <n v="217"/>
    <s v="OE2;PR_10;ACT_55"/>
    <x v="2"/>
    <s v="Fortalecer las Tecnologías de la Información y las Telecomunicaciones."/>
    <x v="0"/>
    <n v="11"/>
    <s v="PAI"/>
    <x v="17"/>
    <s v="ACT_55"/>
    <s v="Validar la información de los tramites actuales y su proceso de automatización"/>
    <x v="6"/>
    <n v="4.4642857142857152E-4"/>
    <x v="4"/>
    <n v="0.1"/>
    <n v="0.1"/>
    <n v="1"/>
    <s v="Culminada"/>
    <n v="0.4"/>
    <n v="0.4"/>
    <n v="1"/>
    <m/>
    <m/>
    <m/>
    <m/>
    <m/>
    <m/>
    <m/>
  </r>
  <r>
    <n v="217"/>
    <s v="OE2;PR_10;ACT_55"/>
    <x v="2"/>
    <s v="Fortalecer las Tecnologías de la Información y las Telecomunicaciones."/>
    <x v="0"/>
    <n v="11"/>
    <s v="PAI"/>
    <x v="17"/>
    <s v="ACT_55"/>
    <s v="Validar la información de los tramites actuales y su proceso de automatización"/>
    <x v="6"/>
    <n v="4.4642857142857152E-4"/>
    <x v="5"/>
    <n v="0.1"/>
    <n v="0.1"/>
    <n v="1"/>
    <s v="Culminada"/>
    <n v="0.5"/>
    <n v="0.5"/>
    <n v="1"/>
    <m/>
    <m/>
    <m/>
    <m/>
    <m/>
    <m/>
    <m/>
  </r>
  <r>
    <n v="217"/>
    <s v="OE2;PR_10;ACT_55"/>
    <x v="2"/>
    <s v="Fortalecer las Tecnologías de la Información y las Telecomunicaciones."/>
    <x v="0"/>
    <n v="11"/>
    <s v="PAI"/>
    <x v="17"/>
    <s v="ACT_55"/>
    <s v="Validar la información de los tramites actuales y su proceso de automatización"/>
    <x v="6"/>
    <n v="4.4642857142857152E-4"/>
    <x v="6"/>
    <n v="0.05"/>
    <n v="0"/>
    <n v="0"/>
    <s v="Por Ejecutar"/>
    <n v="0.55000000000000004"/>
    <n v="0.5"/>
    <n v="0.90909090909090906"/>
    <m/>
    <m/>
    <m/>
    <m/>
    <m/>
    <m/>
    <m/>
  </r>
  <r>
    <n v="217"/>
    <s v="OE2;PR_10;ACT_55"/>
    <x v="2"/>
    <s v="Fortalecer las Tecnologías de la Información y las Telecomunicaciones."/>
    <x v="0"/>
    <n v="11"/>
    <s v="PAI"/>
    <x v="17"/>
    <s v="ACT_55"/>
    <s v="Validar la información de los tramites actuales y su proceso de automatización"/>
    <x v="6"/>
    <n v="4.4642857142857152E-4"/>
    <x v="7"/>
    <n v="0.1"/>
    <n v="0"/>
    <n v="0"/>
    <s v="Por Ejecutar"/>
    <n v="0.65"/>
    <n v="0.5"/>
    <n v="0.76923076923076916"/>
    <m/>
    <m/>
    <m/>
    <m/>
    <m/>
    <m/>
    <m/>
  </r>
  <r>
    <n v="217"/>
    <s v="OE2;PR_10;ACT_55"/>
    <x v="2"/>
    <s v="Fortalecer las Tecnologías de la Información y las Telecomunicaciones."/>
    <x v="0"/>
    <n v="11"/>
    <s v="PAI"/>
    <x v="17"/>
    <s v="ACT_55"/>
    <s v="Validar la información de los tramites actuales y su proceso de automatización"/>
    <x v="6"/>
    <n v="4.4642857142857152E-4"/>
    <x v="8"/>
    <n v="0.1"/>
    <n v="0"/>
    <n v="0"/>
    <s v="Por Ejecutar"/>
    <n v="0.75"/>
    <n v="0.5"/>
    <n v="0.66666666666666663"/>
    <m/>
    <m/>
    <m/>
    <m/>
    <m/>
    <m/>
    <m/>
  </r>
  <r>
    <n v="217"/>
    <s v="OE2;PR_10;ACT_55"/>
    <x v="2"/>
    <s v="Fortalecer las Tecnologías de la Información y las Telecomunicaciones."/>
    <x v="0"/>
    <n v="11"/>
    <s v="PAI"/>
    <x v="17"/>
    <s v="ACT_55"/>
    <s v="Validar la información de los tramites actuales y su proceso de automatización"/>
    <x v="6"/>
    <n v="4.4642857142857152E-4"/>
    <x v="9"/>
    <n v="0.05"/>
    <n v="0"/>
    <n v="0"/>
    <s v="Por Ejecutar"/>
    <n v="0.8"/>
    <n v="0.5"/>
    <n v="0.625"/>
    <m/>
    <m/>
    <m/>
    <m/>
    <m/>
    <m/>
    <m/>
  </r>
  <r>
    <n v="217"/>
    <s v="OE2;PR_10;ACT_55"/>
    <x v="2"/>
    <s v="Fortalecer las Tecnologías de la Información y las Telecomunicaciones."/>
    <x v="0"/>
    <n v="11"/>
    <s v="PAI"/>
    <x v="17"/>
    <s v="ACT_55"/>
    <s v="Validar la información de los tramites actuales y su proceso de automatización"/>
    <x v="6"/>
    <n v="4.4642857142857152E-4"/>
    <x v="10"/>
    <n v="0.1"/>
    <n v="0"/>
    <n v="0"/>
    <s v="Por Ejecutar"/>
    <n v="0.9"/>
    <n v="0.5"/>
    <n v="0.55555555555555558"/>
    <m/>
    <m/>
    <m/>
    <m/>
    <m/>
    <m/>
    <m/>
  </r>
  <r>
    <n v="217"/>
    <s v="OE2;PR_10;ACT_55"/>
    <x v="2"/>
    <s v="Fortalecer las Tecnologías de la Información y las Telecomunicaciones."/>
    <x v="0"/>
    <n v="11"/>
    <s v="PAI"/>
    <x v="17"/>
    <s v="ACT_55"/>
    <s v="Validar la información de los tramites actuales y su proceso de automatización"/>
    <x v="6"/>
    <n v="4.4642857142857152E-4"/>
    <x v="11"/>
    <n v="0.1"/>
    <n v="0"/>
    <n v="0"/>
    <s v="Por Ejecutar"/>
    <n v="1"/>
    <n v="0.5"/>
    <n v="0.5"/>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0"/>
    <n v="8.3333299999999999E-2"/>
    <n v="8.3333299999999999E-2"/>
    <n v="1"/>
    <s v="Culminada"/>
    <n v="8.3333299999999999E-2"/>
    <n v="8.3333299999999999E-2"/>
    <n v="1"/>
    <n v="0.99999960000000021"/>
    <n v="0.3333332"/>
    <n v="0.33333333333333326"/>
    <m/>
    <n v="0.66666666666666674"/>
    <s v="En Tramite"/>
    <n v="1.488095238095238E-4"/>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1"/>
    <n v="8.3333299999999999E-2"/>
    <n v="8.3333299999999999E-2"/>
    <n v="1"/>
    <s v="Culminada"/>
    <n v="0.1666666"/>
    <n v="0.1666666"/>
    <n v="1"/>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2"/>
    <n v="8.3333299999999999E-2"/>
    <n v="8.3333299999999999E-2"/>
    <n v="1"/>
    <s v="Culminada"/>
    <n v="0.2499999"/>
    <n v="0.2499999"/>
    <n v="1"/>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3"/>
    <n v="8.3333299999999999E-2"/>
    <n v="8.3333299999999999E-2"/>
    <n v="1"/>
    <s v="Culminada"/>
    <n v="0.3333332"/>
    <n v="0.3333332"/>
    <n v="1"/>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4"/>
    <n v="8.3333299999999999E-2"/>
    <n v="0"/>
    <n v="0"/>
    <s v="Por Ejecutar"/>
    <n v="0.4166665"/>
    <n v="0.3333332"/>
    <n v="0.8"/>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5"/>
    <n v="8.3333299999999999E-2"/>
    <n v="0"/>
    <n v="0"/>
    <s v="Por Ejecutar"/>
    <n v="0.49999979999999999"/>
    <n v="0.3333332"/>
    <n v="0.66666666666666663"/>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6"/>
    <n v="8.3333299999999999E-2"/>
    <n v="0"/>
    <n v="0"/>
    <s v="Por Ejecutar"/>
    <n v="0.58333309999999994"/>
    <n v="0.3333332"/>
    <n v="0.57142857142857151"/>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7"/>
    <n v="8.3333299999999999E-2"/>
    <n v="0"/>
    <n v="0"/>
    <s v="Por Ejecutar"/>
    <n v="0.66666639999999999"/>
    <n v="0.3333332"/>
    <n v="0.5"/>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8"/>
    <n v="8.3333299999999999E-2"/>
    <n v="0"/>
    <n v="0"/>
    <s v="Por Ejecutar"/>
    <n v="0.74999970000000005"/>
    <n v="0.3333332"/>
    <n v="0.44444444444444442"/>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9"/>
    <n v="8.3333299999999999E-2"/>
    <n v="0"/>
    <n v="0"/>
    <s v="Por Ejecutar"/>
    <n v="0.8333330000000001"/>
    <n v="0.3333332"/>
    <n v="0.39999999999999997"/>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10"/>
    <n v="8.3333299999999999E-2"/>
    <n v="0"/>
    <n v="0"/>
    <s v="Por Ejecutar"/>
    <n v="0.91666630000000016"/>
    <n v="0.3333332"/>
    <n v="0.36363636363636359"/>
    <m/>
    <m/>
    <m/>
    <m/>
    <m/>
    <m/>
    <m/>
  </r>
  <r>
    <n v="218"/>
    <s v="OE1;PR_10;ACT_10"/>
    <x v="0"/>
    <s v="Fortalecer la Vigilancia."/>
    <x v="0"/>
    <n v="11"/>
    <s v="PAI"/>
    <x v="18"/>
    <s v="ACT_10"/>
    <s v="Diseñar y enviar información mediante comunicaciones Internas (push mails, pantallas o carteleras virtuales), informando las principales actividades desarrolladas por la entidad a nivel misional, normativo y administrativo."/>
    <x v="3"/>
    <n v="4.4642857142857152E-4"/>
    <x v="11"/>
    <n v="8.3333299999999999E-2"/>
    <n v="0"/>
    <n v="0"/>
    <s v="Por Ejecutar"/>
    <n v="0.99999960000000021"/>
    <n v="0.3333332"/>
    <n v="0.33333333333333326"/>
    <m/>
    <m/>
    <m/>
    <m/>
    <m/>
    <m/>
    <m/>
  </r>
  <r>
    <n v="219"/>
    <s v="OE1;PR_10;ACT_11"/>
    <x v="0"/>
    <s v="Fortalecer la Vigilancia."/>
    <x v="0"/>
    <n v="11"/>
    <s v="PAI"/>
    <x v="18"/>
    <s v="ACT_11"/>
    <s v="Difundir la actividad misional de la entidad, a través de Boletines informativos"/>
    <x v="3"/>
    <n v="4.4642857142857152E-4"/>
    <x v="0"/>
    <n v="0"/>
    <n v="0"/>
    <n v="0"/>
    <s v="Por Ejecutar"/>
    <n v="0"/>
    <n v="0"/>
    <n v="0"/>
    <n v="1"/>
    <n v="0"/>
    <n v="0"/>
    <m/>
    <n v="1"/>
    <s v="Por Ejecutar"/>
    <n v="0"/>
  </r>
  <r>
    <n v="219"/>
    <s v="OE1;PR_10;ACT_11"/>
    <x v="0"/>
    <s v="Fortalecer la Vigilancia."/>
    <x v="0"/>
    <n v="11"/>
    <s v="PAI"/>
    <x v="18"/>
    <s v="ACT_11"/>
    <s v="Difundir la actividad misional de la entidad, a través de Boletines informativos"/>
    <x v="3"/>
    <n v="4.4642857142857152E-4"/>
    <x v="1"/>
    <n v="0"/>
    <n v="0"/>
    <n v="0"/>
    <s v="Por Ejecutar"/>
    <n v="0"/>
    <n v="0"/>
    <n v="0"/>
    <m/>
    <m/>
    <m/>
    <m/>
    <m/>
    <m/>
    <m/>
  </r>
  <r>
    <n v="219"/>
    <s v="OE1;PR_10;ACT_11"/>
    <x v="0"/>
    <s v="Fortalecer la Vigilancia."/>
    <x v="0"/>
    <n v="11"/>
    <s v="PAI"/>
    <x v="18"/>
    <s v="ACT_11"/>
    <s v="Difundir la actividad misional de la entidad, a través de Boletines informativos"/>
    <x v="3"/>
    <n v="4.4642857142857152E-4"/>
    <x v="2"/>
    <n v="0"/>
    <n v="0"/>
    <n v="0"/>
    <s v="Por Ejecutar"/>
    <n v="0"/>
    <n v="0"/>
    <n v="0"/>
    <m/>
    <m/>
    <m/>
    <m/>
    <m/>
    <m/>
    <m/>
  </r>
  <r>
    <n v="219"/>
    <s v="OE1;PR_10;ACT_11"/>
    <x v="0"/>
    <s v="Fortalecer la Vigilancia."/>
    <x v="0"/>
    <n v="11"/>
    <s v="PAI"/>
    <x v="18"/>
    <s v="ACT_11"/>
    <s v="Difundir la actividad misional de la entidad, a través de Boletines informativos"/>
    <x v="3"/>
    <n v="4.4642857142857152E-4"/>
    <x v="3"/>
    <n v="0"/>
    <n v="0"/>
    <n v="0"/>
    <s v="Por Ejecutar"/>
    <n v="0"/>
    <n v="0"/>
    <n v="0"/>
    <m/>
    <m/>
    <m/>
    <m/>
    <m/>
    <m/>
    <m/>
  </r>
  <r>
    <n v="219"/>
    <s v="OE1;PR_10;ACT_11"/>
    <x v="0"/>
    <s v="Fortalecer la Vigilancia."/>
    <x v="0"/>
    <n v="11"/>
    <s v="PAI"/>
    <x v="18"/>
    <s v="ACT_11"/>
    <s v="Difundir la actividad misional de la entidad, a través de Boletines informativos"/>
    <x v="3"/>
    <n v="4.4642857142857152E-4"/>
    <x v="4"/>
    <n v="0"/>
    <n v="0"/>
    <n v="0"/>
    <s v="Por Ejecutar"/>
    <n v="0"/>
    <n v="0"/>
    <n v="0"/>
    <m/>
    <m/>
    <m/>
    <m/>
    <m/>
    <m/>
    <m/>
  </r>
  <r>
    <n v="219"/>
    <s v="OE1;PR_10;ACT_11"/>
    <x v="0"/>
    <s v="Fortalecer la Vigilancia."/>
    <x v="0"/>
    <n v="11"/>
    <s v="PAI"/>
    <x v="18"/>
    <s v="ACT_11"/>
    <s v="Difundir la actividad misional de la entidad, a través de Boletines informativos"/>
    <x v="3"/>
    <n v="4.4642857142857152E-4"/>
    <x v="5"/>
    <n v="0.5"/>
    <n v="0"/>
    <n v="0"/>
    <s v="Por Ejecutar"/>
    <n v="0.5"/>
    <n v="0"/>
    <n v="0"/>
    <m/>
    <m/>
    <m/>
    <m/>
    <m/>
    <m/>
    <m/>
  </r>
  <r>
    <n v="219"/>
    <s v="OE1;PR_10;ACT_11"/>
    <x v="0"/>
    <s v="Fortalecer la Vigilancia."/>
    <x v="0"/>
    <n v="11"/>
    <s v="PAI"/>
    <x v="18"/>
    <s v="ACT_11"/>
    <s v="Difundir la actividad misional de la entidad, a través de Boletines informativos"/>
    <x v="3"/>
    <n v="4.4642857142857152E-4"/>
    <x v="6"/>
    <n v="0"/>
    <n v="0"/>
    <n v="0"/>
    <s v="Por Ejecutar"/>
    <n v="0.5"/>
    <n v="0"/>
    <n v="0"/>
    <m/>
    <m/>
    <m/>
    <m/>
    <m/>
    <m/>
    <m/>
  </r>
  <r>
    <n v="219"/>
    <s v="OE1;PR_10;ACT_11"/>
    <x v="0"/>
    <s v="Fortalecer la Vigilancia."/>
    <x v="0"/>
    <n v="11"/>
    <s v="PAI"/>
    <x v="18"/>
    <s v="ACT_11"/>
    <s v="Difundir la actividad misional de la entidad, a través de Boletines informativos"/>
    <x v="3"/>
    <n v="4.4642857142857152E-4"/>
    <x v="7"/>
    <n v="0"/>
    <n v="0"/>
    <n v="0"/>
    <s v="Por Ejecutar"/>
    <n v="0.5"/>
    <n v="0"/>
    <n v="0"/>
    <m/>
    <m/>
    <m/>
    <m/>
    <m/>
    <m/>
    <m/>
  </r>
  <r>
    <n v="219"/>
    <s v="OE1;PR_10;ACT_11"/>
    <x v="0"/>
    <s v="Fortalecer la Vigilancia."/>
    <x v="0"/>
    <n v="11"/>
    <s v="PAI"/>
    <x v="18"/>
    <s v="ACT_11"/>
    <s v="Difundir la actividad misional de la entidad, a través de Boletines informativos"/>
    <x v="3"/>
    <n v="4.4642857142857152E-4"/>
    <x v="8"/>
    <n v="0"/>
    <n v="0"/>
    <n v="0"/>
    <s v="Por Ejecutar"/>
    <n v="0.5"/>
    <n v="0"/>
    <n v="0"/>
    <m/>
    <m/>
    <m/>
    <m/>
    <m/>
    <m/>
    <m/>
  </r>
  <r>
    <n v="219"/>
    <s v="OE1;PR_10;ACT_11"/>
    <x v="0"/>
    <s v="Fortalecer la Vigilancia."/>
    <x v="0"/>
    <n v="11"/>
    <s v="PAI"/>
    <x v="18"/>
    <s v="ACT_11"/>
    <s v="Difundir la actividad misional de la entidad, a través de Boletines informativos"/>
    <x v="3"/>
    <n v="4.4642857142857152E-4"/>
    <x v="9"/>
    <n v="0"/>
    <n v="0"/>
    <n v="0"/>
    <s v="Por Ejecutar"/>
    <n v="0.5"/>
    <n v="0"/>
    <n v="0"/>
    <m/>
    <m/>
    <m/>
    <m/>
    <m/>
    <m/>
    <m/>
  </r>
  <r>
    <n v="219"/>
    <s v="OE1;PR_10;ACT_11"/>
    <x v="0"/>
    <s v="Fortalecer la Vigilancia."/>
    <x v="0"/>
    <n v="11"/>
    <s v="PAI"/>
    <x v="18"/>
    <s v="ACT_11"/>
    <s v="Difundir la actividad misional de la entidad, a través de Boletines informativos"/>
    <x v="3"/>
    <n v="4.4642857142857152E-4"/>
    <x v="10"/>
    <n v="0"/>
    <n v="0"/>
    <n v="0"/>
    <s v="Por Ejecutar"/>
    <n v="0.5"/>
    <n v="0"/>
    <n v="0"/>
    <m/>
    <m/>
    <m/>
    <m/>
    <m/>
    <m/>
    <m/>
  </r>
  <r>
    <n v="219"/>
    <s v="OE1;PR_10;ACT_11"/>
    <x v="0"/>
    <s v="Fortalecer la Vigilancia."/>
    <x v="0"/>
    <n v="11"/>
    <s v="PAI"/>
    <x v="18"/>
    <s v="ACT_11"/>
    <s v="Difundir la actividad misional de la entidad, a través de Boletines informativos"/>
    <x v="3"/>
    <n v="4.4642857142857152E-4"/>
    <x v="11"/>
    <n v="0.5"/>
    <n v="0"/>
    <n v="0"/>
    <s v="Por Ejecutar"/>
    <n v="1"/>
    <n v="0"/>
    <n v="0"/>
    <m/>
    <m/>
    <m/>
    <m/>
    <m/>
    <m/>
    <m/>
  </r>
  <r>
    <n v="220"/>
    <s v="OE1;PR_10;ACT_12"/>
    <x v="0"/>
    <s v="Fortalecer la Vigilancia."/>
    <x v="0"/>
    <n v="11"/>
    <s v="PAI"/>
    <x v="18"/>
    <s v="ACT_12"/>
    <s v="Implementar free press con medios de comunicación a nivel nacional"/>
    <x v="3"/>
    <n v="4.4642857142857152E-4"/>
    <x v="0"/>
    <n v="8.3333299999999999E-2"/>
    <n v="8.3333299999999999E-2"/>
    <n v="1"/>
    <s v="Culminada"/>
    <n v="8.3333299999999999E-2"/>
    <n v="8.3333299999999999E-2"/>
    <n v="1"/>
    <n v="0.99999960000000021"/>
    <n v="0.3333332"/>
    <n v="0.33333333333333326"/>
    <m/>
    <n v="0.66666666666666674"/>
    <s v="En Tramite"/>
    <n v="1.488095238095238E-4"/>
  </r>
  <r>
    <n v="220"/>
    <s v="OE1;PR_10;ACT_12"/>
    <x v="0"/>
    <s v="Fortalecer la Vigilancia."/>
    <x v="0"/>
    <n v="11"/>
    <s v="PAI"/>
    <x v="18"/>
    <s v="ACT_12"/>
    <s v="Implementar free press con medios de comunicación a nivel nacional"/>
    <x v="3"/>
    <n v="4.4642857142857152E-4"/>
    <x v="1"/>
    <n v="8.3333299999999999E-2"/>
    <n v="8.3333299999999999E-2"/>
    <n v="1"/>
    <s v="Culminada"/>
    <n v="0.1666666"/>
    <n v="0.1666666"/>
    <n v="1"/>
    <m/>
    <m/>
    <m/>
    <m/>
    <m/>
    <m/>
    <m/>
  </r>
  <r>
    <n v="220"/>
    <s v="OE1;PR_10;ACT_12"/>
    <x v="0"/>
    <s v="Fortalecer la Vigilancia."/>
    <x v="0"/>
    <n v="11"/>
    <s v="PAI"/>
    <x v="18"/>
    <s v="ACT_12"/>
    <s v="Implementar free press con medios de comunicación a nivel nacional"/>
    <x v="3"/>
    <n v="4.4642857142857152E-4"/>
    <x v="2"/>
    <n v="8.3333299999999999E-2"/>
    <n v="8.3333299999999999E-2"/>
    <n v="1"/>
    <s v="Culminada"/>
    <n v="0.2499999"/>
    <n v="0.2499999"/>
    <n v="1"/>
    <m/>
    <m/>
    <m/>
    <m/>
    <m/>
    <m/>
    <m/>
  </r>
  <r>
    <n v="220"/>
    <s v="OE1;PR_10;ACT_12"/>
    <x v="0"/>
    <s v="Fortalecer la Vigilancia."/>
    <x v="0"/>
    <n v="11"/>
    <s v="PAI"/>
    <x v="18"/>
    <s v="ACT_12"/>
    <s v="Implementar free press con medios de comunicación a nivel nacional"/>
    <x v="3"/>
    <n v="4.4642857142857152E-4"/>
    <x v="3"/>
    <n v="8.3333299999999999E-2"/>
    <n v="8.3333299999999999E-2"/>
    <n v="1"/>
    <s v="Culminada"/>
    <n v="0.3333332"/>
    <n v="0.3333332"/>
    <n v="1"/>
    <m/>
    <m/>
    <m/>
    <m/>
    <m/>
    <m/>
    <m/>
  </r>
  <r>
    <n v="220"/>
    <s v="OE1;PR_10;ACT_12"/>
    <x v="0"/>
    <s v="Fortalecer la Vigilancia."/>
    <x v="0"/>
    <n v="11"/>
    <s v="PAI"/>
    <x v="18"/>
    <s v="ACT_12"/>
    <s v="Implementar free press con medios de comunicación a nivel nacional"/>
    <x v="3"/>
    <n v="4.4642857142857152E-4"/>
    <x v="4"/>
    <n v="8.3333299999999999E-2"/>
    <n v="0"/>
    <n v="0"/>
    <s v="Por Ejecutar"/>
    <n v="0.4166665"/>
    <n v="0.3333332"/>
    <n v="0.8"/>
    <m/>
    <m/>
    <m/>
    <m/>
    <m/>
    <m/>
    <m/>
  </r>
  <r>
    <n v="220"/>
    <s v="OE1;PR_10;ACT_12"/>
    <x v="0"/>
    <s v="Fortalecer la Vigilancia."/>
    <x v="0"/>
    <n v="11"/>
    <s v="PAI"/>
    <x v="18"/>
    <s v="ACT_12"/>
    <s v="Implementar free press con medios de comunicación a nivel nacional"/>
    <x v="3"/>
    <n v="4.4642857142857152E-4"/>
    <x v="5"/>
    <n v="8.3333299999999999E-2"/>
    <n v="0"/>
    <n v="0"/>
    <s v="Por Ejecutar"/>
    <n v="0.49999979999999999"/>
    <n v="0.3333332"/>
    <n v="0.66666666666666663"/>
    <m/>
    <m/>
    <m/>
    <m/>
    <m/>
    <m/>
    <m/>
  </r>
  <r>
    <n v="220"/>
    <s v="OE1;PR_10;ACT_12"/>
    <x v="0"/>
    <s v="Fortalecer la Vigilancia."/>
    <x v="0"/>
    <n v="11"/>
    <s v="PAI"/>
    <x v="18"/>
    <s v="ACT_12"/>
    <s v="Implementar free press con medios de comunicación a nivel nacional"/>
    <x v="3"/>
    <n v="4.4642857142857152E-4"/>
    <x v="6"/>
    <n v="8.3333299999999999E-2"/>
    <n v="0"/>
    <n v="0"/>
    <s v="Por Ejecutar"/>
    <n v="0.58333309999999994"/>
    <n v="0.3333332"/>
    <n v="0.57142857142857151"/>
    <m/>
    <m/>
    <m/>
    <m/>
    <m/>
    <m/>
    <m/>
  </r>
  <r>
    <n v="220"/>
    <s v="OE1;PR_10;ACT_12"/>
    <x v="0"/>
    <s v="Fortalecer la Vigilancia."/>
    <x v="0"/>
    <n v="11"/>
    <s v="PAI"/>
    <x v="18"/>
    <s v="ACT_12"/>
    <s v="Implementar free press con medios de comunicación a nivel nacional"/>
    <x v="3"/>
    <n v="4.4642857142857152E-4"/>
    <x v="7"/>
    <n v="8.3333299999999999E-2"/>
    <n v="0"/>
    <n v="0"/>
    <s v="Por Ejecutar"/>
    <n v="0.66666639999999999"/>
    <n v="0.3333332"/>
    <n v="0.5"/>
    <m/>
    <m/>
    <m/>
    <m/>
    <m/>
    <m/>
    <m/>
  </r>
  <r>
    <n v="220"/>
    <s v="OE1;PR_10;ACT_12"/>
    <x v="0"/>
    <s v="Fortalecer la Vigilancia."/>
    <x v="0"/>
    <n v="11"/>
    <s v="PAI"/>
    <x v="18"/>
    <s v="ACT_12"/>
    <s v="Implementar free press con medios de comunicación a nivel nacional"/>
    <x v="3"/>
    <n v="4.4642857142857152E-4"/>
    <x v="8"/>
    <n v="8.3333299999999999E-2"/>
    <n v="0"/>
    <n v="0"/>
    <s v="Por Ejecutar"/>
    <n v="0.74999970000000005"/>
    <n v="0.3333332"/>
    <n v="0.44444444444444442"/>
    <m/>
    <m/>
    <m/>
    <m/>
    <m/>
    <m/>
    <m/>
  </r>
  <r>
    <n v="220"/>
    <s v="OE1;PR_10;ACT_12"/>
    <x v="0"/>
    <s v="Fortalecer la Vigilancia."/>
    <x v="0"/>
    <n v="11"/>
    <s v="PAI"/>
    <x v="18"/>
    <s v="ACT_12"/>
    <s v="Implementar free press con medios de comunicación a nivel nacional"/>
    <x v="3"/>
    <n v="4.4642857142857152E-4"/>
    <x v="9"/>
    <n v="8.3333299999999999E-2"/>
    <n v="0"/>
    <n v="0"/>
    <s v="Por Ejecutar"/>
    <n v="0.8333330000000001"/>
    <n v="0.3333332"/>
    <n v="0.39999999999999997"/>
    <m/>
    <m/>
    <m/>
    <m/>
    <m/>
    <m/>
    <m/>
  </r>
  <r>
    <n v="220"/>
    <s v="OE1;PR_10;ACT_12"/>
    <x v="0"/>
    <s v="Fortalecer la Vigilancia."/>
    <x v="0"/>
    <n v="11"/>
    <s v="PAI"/>
    <x v="18"/>
    <s v="ACT_12"/>
    <s v="Implementar free press con medios de comunicación a nivel nacional"/>
    <x v="3"/>
    <n v="4.4642857142857152E-4"/>
    <x v="10"/>
    <n v="8.3333299999999999E-2"/>
    <n v="0"/>
    <n v="0"/>
    <s v="Por Ejecutar"/>
    <n v="0.91666630000000016"/>
    <n v="0.3333332"/>
    <n v="0.36363636363636359"/>
    <m/>
    <m/>
    <m/>
    <m/>
    <m/>
    <m/>
    <m/>
  </r>
  <r>
    <n v="220"/>
    <s v="OE1;PR_10;ACT_12"/>
    <x v="0"/>
    <s v="Fortalecer la Vigilancia."/>
    <x v="0"/>
    <n v="11"/>
    <s v="PAI"/>
    <x v="18"/>
    <s v="ACT_12"/>
    <s v="Implementar free press con medios de comunicación a nivel nacional"/>
    <x v="3"/>
    <n v="4.4642857142857152E-4"/>
    <x v="11"/>
    <n v="8.3333299999999999E-2"/>
    <n v="0"/>
    <n v="0"/>
    <s v="Por Ejecutar"/>
    <n v="0.99999960000000021"/>
    <n v="0.3333332"/>
    <n v="0.33333333333333326"/>
    <m/>
    <m/>
    <m/>
    <m/>
    <m/>
    <m/>
    <m/>
  </r>
  <r>
    <n v="221"/>
    <s v="OE1;PR_10;ACT_13"/>
    <x v="0"/>
    <s v="Fortalecer la Vigilancia."/>
    <x v="0"/>
    <n v="11"/>
    <s v="PAI"/>
    <x v="18"/>
    <s v="ACT_13"/>
    <s v="Desarrollar campañas informativas sobre temáticas de prevención dirigidas a los usuarios del Servicio de Transporte"/>
    <x v="3"/>
    <n v="4.4642857142857152E-4"/>
    <x v="0"/>
    <n v="8.3333299999999999E-2"/>
    <n v="8.3333299999999999E-2"/>
    <n v="1"/>
    <s v="Culminada"/>
    <n v="8.3333299999999999E-2"/>
    <n v="8.3333299999999999E-2"/>
    <n v="1"/>
    <n v="0.99999960000000021"/>
    <n v="0.3333332"/>
    <n v="0.33333333333333326"/>
    <m/>
    <n v="0.66666666666666674"/>
    <s v="En Tramite"/>
    <n v="1.488095238095238E-4"/>
  </r>
  <r>
    <n v="221"/>
    <s v="OE1;PR_10;ACT_13"/>
    <x v="0"/>
    <s v="Fortalecer la Vigilancia."/>
    <x v="0"/>
    <n v="11"/>
    <s v="PAI"/>
    <x v="18"/>
    <s v="ACT_13"/>
    <s v="Desarrollar campañas informativas sobre temáticas de prevención dirigidas a los usuarios del Servicio de Transporte"/>
    <x v="3"/>
    <n v="4.4642857142857152E-4"/>
    <x v="1"/>
    <n v="8.3333299999999999E-2"/>
    <n v="8.3333299999999999E-2"/>
    <n v="1"/>
    <s v="Culminada"/>
    <n v="0.1666666"/>
    <n v="0.1666666"/>
    <n v="1"/>
    <m/>
    <m/>
    <m/>
    <m/>
    <m/>
    <m/>
    <m/>
  </r>
  <r>
    <n v="221"/>
    <s v="OE1;PR_10;ACT_13"/>
    <x v="0"/>
    <s v="Fortalecer la Vigilancia."/>
    <x v="0"/>
    <n v="11"/>
    <s v="PAI"/>
    <x v="18"/>
    <s v="ACT_13"/>
    <s v="Desarrollar campañas informativas sobre temáticas de prevención dirigidas a los usuarios del Servicio de Transporte"/>
    <x v="3"/>
    <n v="4.4642857142857152E-4"/>
    <x v="2"/>
    <n v="8.3333299999999999E-2"/>
    <n v="8.3333299999999999E-2"/>
    <n v="1"/>
    <s v="Culminada"/>
    <n v="0.2499999"/>
    <n v="0.2499999"/>
    <n v="1"/>
    <m/>
    <m/>
    <m/>
    <m/>
    <m/>
    <m/>
    <m/>
  </r>
  <r>
    <n v="221"/>
    <s v="OE1;PR_10;ACT_13"/>
    <x v="0"/>
    <s v="Fortalecer la Vigilancia."/>
    <x v="0"/>
    <n v="11"/>
    <s v="PAI"/>
    <x v="18"/>
    <s v="ACT_13"/>
    <s v="Desarrollar campañas informativas sobre temáticas de prevención dirigidas a los usuarios del Servicio de Transporte"/>
    <x v="3"/>
    <n v="4.4642857142857152E-4"/>
    <x v="3"/>
    <n v="8.3333299999999999E-2"/>
    <n v="8.3333299999999999E-2"/>
    <n v="1"/>
    <s v="Culminada"/>
    <n v="0.3333332"/>
    <n v="0.3333332"/>
    <n v="1"/>
    <m/>
    <m/>
    <m/>
    <m/>
    <m/>
    <m/>
    <m/>
  </r>
  <r>
    <n v="221"/>
    <s v="OE1;PR_10;ACT_13"/>
    <x v="0"/>
    <s v="Fortalecer la Vigilancia."/>
    <x v="0"/>
    <n v="11"/>
    <s v="PAI"/>
    <x v="18"/>
    <s v="ACT_13"/>
    <s v="Desarrollar campañas informativas sobre temáticas de prevención dirigidas a los usuarios del Servicio de Transporte"/>
    <x v="3"/>
    <n v="4.4642857142857152E-4"/>
    <x v="4"/>
    <n v="8.3333299999999999E-2"/>
    <n v="0"/>
    <n v="0"/>
    <s v="Por Ejecutar"/>
    <n v="0.4166665"/>
    <n v="0.3333332"/>
    <n v="0.8"/>
    <m/>
    <m/>
    <m/>
    <m/>
    <m/>
    <m/>
    <m/>
  </r>
  <r>
    <n v="221"/>
    <s v="OE1;PR_10;ACT_13"/>
    <x v="0"/>
    <s v="Fortalecer la Vigilancia."/>
    <x v="0"/>
    <n v="11"/>
    <s v="PAI"/>
    <x v="18"/>
    <s v="ACT_13"/>
    <s v="Desarrollar campañas informativas sobre temáticas de prevención dirigidas a los usuarios del Servicio de Transporte"/>
    <x v="3"/>
    <n v="4.4642857142857152E-4"/>
    <x v="5"/>
    <n v="8.3333299999999999E-2"/>
    <n v="0"/>
    <n v="0"/>
    <s v="Por Ejecutar"/>
    <n v="0.49999979999999999"/>
    <n v="0.3333332"/>
    <n v="0.66666666666666663"/>
    <m/>
    <m/>
    <m/>
    <m/>
    <m/>
    <m/>
    <m/>
  </r>
  <r>
    <n v="221"/>
    <s v="OE1;PR_10;ACT_13"/>
    <x v="0"/>
    <s v="Fortalecer la Vigilancia."/>
    <x v="0"/>
    <n v="11"/>
    <s v="PAI"/>
    <x v="18"/>
    <s v="ACT_13"/>
    <s v="Desarrollar campañas informativas sobre temáticas de prevención dirigidas a los usuarios del Servicio de Transporte"/>
    <x v="3"/>
    <n v="4.4642857142857152E-4"/>
    <x v="6"/>
    <n v="8.3333299999999999E-2"/>
    <n v="0"/>
    <n v="0"/>
    <s v="Por Ejecutar"/>
    <n v="0.58333309999999994"/>
    <n v="0.3333332"/>
    <n v="0.57142857142857151"/>
    <m/>
    <m/>
    <m/>
    <m/>
    <m/>
    <m/>
    <m/>
  </r>
  <r>
    <n v="221"/>
    <s v="OE1;PR_10;ACT_13"/>
    <x v="0"/>
    <s v="Fortalecer la Vigilancia."/>
    <x v="0"/>
    <n v="11"/>
    <s v="PAI"/>
    <x v="18"/>
    <s v="ACT_13"/>
    <s v="Desarrollar campañas informativas sobre temáticas de prevención dirigidas a los usuarios del Servicio de Transporte"/>
    <x v="3"/>
    <n v="4.4642857142857152E-4"/>
    <x v="7"/>
    <n v="8.3333299999999999E-2"/>
    <n v="0"/>
    <n v="0"/>
    <s v="Por Ejecutar"/>
    <n v="0.66666639999999999"/>
    <n v="0.3333332"/>
    <n v="0.5"/>
    <m/>
    <m/>
    <m/>
    <m/>
    <m/>
    <m/>
    <m/>
  </r>
  <r>
    <n v="221"/>
    <s v="OE1;PR_10;ACT_13"/>
    <x v="0"/>
    <s v="Fortalecer la Vigilancia."/>
    <x v="0"/>
    <n v="11"/>
    <s v="PAI"/>
    <x v="18"/>
    <s v="ACT_13"/>
    <s v="Desarrollar campañas informativas sobre temáticas de prevención dirigidas a los usuarios del Servicio de Transporte"/>
    <x v="3"/>
    <n v="4.4642857142857152E-4"/>
    <x v="8"/>
    <n v="8.3333299999999999E-2"/>
    <n v="0"/>
    <n v="0"/>
    <s v="Por Ejecutar"/>
    <n v="0.74999970000000005"/>
    <n v="0.3333332"/>
    <n v="0.44444444444444442"/>
    <m/>
    <m/>
    <m/>
    <m/>
    <m/>
    <m/>
    <m/>
  </r>
  <r>
    <n v="221"/>
    <s v="OE1;PR_10;ACT_13"/>
    <x v="0"/>
    <s v="Fortalecer la Vigilancia."/>
    <x v="0"/>
    <n v="11"/>
    <s v="PAI"/>
    <x v="18"/>
    <s v="ACT_13"/>
    <s v="Desarrollar campañas informativas sobre temáticas de prevención dirigidas a los usuarios del Servicio de Transporte"/>
    <x v="3"/>
    <n v="4.4642857142857152E-4"/>
    <x v="9"/>
    <n v="8.3333299999999999E-2"/>
    <n v="0"/>
    <n v="0"/>
    <s v="Por Ejecutar"/>
    <n v="0.8333330000000001"/>
    <n v="0.3333332"/>
    <n v="0.39999999999999997"/>
    <m/>
    <m/>
    <m/>
    <m/>
    <m/>
    <m/>
    <m/>
  </r>
  <r>
    <n v="221"/>
    <s v="OE1;PR_10;ACT_13"/>
    <x v="0"/>
    <s v="Fortalecer la Vigilancia."/>
    <x v="0"/>
    <n v="11"/>
    <s v="PAI"/>
    <x v="18"/>
    <s v="ACT_13"/>
    <s v="Desarrollar campañas informativas sobre temáticas de prevención dirigidas a los usuarios del Servicio de Transporte"/>
    <x v="3"/>
    <n v="4.4642857142857152E-4"/>
    <x v="10"/>
    <n v="8.3333299999999999E-2"/>
    <n v="0"/>
    <n v="0"/>
    <s v="Por Ejecutar"/>
    <n v="0.91666630000000016"/>
    <n v="0.3333332"/>
    <n v="0.36363636363636359"/>
    <m/>
    <m/>
    <m/>
    <m/>
    <m/>
    <m/>
    <m/>
  </r>
  <r>
    <n v="221"/>
    <s v="OE1;PR_10;ACT_13"/>
    <x v="0"/>
    <s v="Fortalecer la Vigilancia."/>
    <x v="0"/>
    <n v="11"/>
    <s v="PAI"/>
    <x v="18"/>
    <s v="ACT_13"/>
    <s v="Desarrollar campañas informativas sobre temáticas de prevención dirigidas a los usuarios del Servicio de Transporte"/>
    <x v="3"/>
    <n v="4.4642857142857152E-4"/>
    <x v="11"/>
    <n v="8.3333299999999999E-2"/>
    <n v="0"/>
    <n v="0"/>
    <s v="Por Ejecutar"/>
    <n v="0.99999960000000021"/>
    <n v="0.3333332"/>
    <n v="0.33333333333333326"/>
    <m/>
    <m/>
    <m/>
    <m/>
    <m/>
    <m/>
    <m/>
  </r>
  <r>
    <n v="222"/>
    <s v="OE1;PR_10;ACT_101"/>
    <x v="0"/>
    <s v="Fortalecer la Vigilancia."/>
    <x v="0"/>
    <n v="11"/>
    <s v="PAI"/>
    <x v="18"/>
    <s v="ACT_101"/>
    <s v="Elaborar el informe de Rendición de Cuentas 2019"/>
    <x v="5"/>
    <n v="4.4642857142857152E-4"/>
    <x v="0"/>
    <n v="0"/>
    <n v="0"/>
    <n v="0"/>
    <s v="Por Ejecutar"/>
    <n v="0"/>
    <n v="0"/>
    <n v="0"/>
    <n v="1"/>
    <n v="0"/>
    <n v="0"/>
    <m/>
    <n v="1"/>
    <s v="Por Ejecutar"/>
    <n v="0"/>
  </r>
  <r>
    <n v="222"/>
    <s v="OE1;PR_10;ACT_101"/>
    <x v="0"/>
    <s v="Fortalecer la Vigilancia."/>
    <x v="0"/>
    <n v="11"/>
    <s v="PAI"/>
    <x v="18"/>
    <s v="ACT_101"/>
    <s v="Elaborar el informe de Rendición de Cuentas 2019"/>
    <x v="5"/>
    <n v="4.4642857142857152E-4"/>
    <x v="1"/>
    <n v="0"/>
    <n v="0"/>
    <n v="0"/>
    <s v="Por Ejecutar"/>
    <n v="0"/>
    <n v="0"/>
    <n v="0"/>
    <m/>
    <m/>
    <m/>
    <m/>
    <m/>
    <m/>
    <m/>
  </r>
  <r>
    <n v="222"/>
    <s v="OE1;PR_10;ACT_101"/>
    <x v="0"/>
    <s v="Fortalecer la Vigilancia."/>
    <x v="0"/>
    <n v="11"/>
    <s v="PAI"/>
    <x v="18"/>
    <s v="ACT_101"/>
    <s v="Elaborar el informe de Rendición de Cuentas 2019"/>
    <x v="5"/>
    <n v="4.4642857142857152E-4"/>
    <x v="2"/>
    <n v="0"/>
    <n v="0"/>
    <n v="0"/>
    <s v="Por Ejecutar"/>
    <n v="0"/>
    <n v="0"/>
    <n v="0"/>
    <m/>
    <m/>
    <m/>
    <m/>
    <m/>
    <m/>
    <m/>
  </r>
  <r>
    <n v="222"/>
    <s v="OE1;PR_10;ACT_101"/>
    <x v="0"/>
    <s v="Fortalecer la Vigilancia."/>
    <x v="0"/>
    <n v="11"/>
    <s v="PAI"/>
    <x v="18"/>
    <s v="ACT_101"/>
    <s v="Elaborar el informe de Rendición de Cuentas 2019"/>
    <x v="5"/>
    <n v="4.4642857142857152E-4"/>
    <x v="3"/>
    <n v="0"/>
    <n v="0"/>
    <n v="0"/>
    <s v="Por Ejecutar"/>
    <n v="0"/>
    <n v="0"/>
    <n v="0"/>
    <m/>
    <m/>
    <m/>
    <m/>
    <m/>
    <m/>
    <m/>
  </r>
  <r>
    <n v="222"/>
    <s v="OE1;PR_10;ACT_101"/>
    <x v="0"/>
    <s v="Fortalecer la Vigilancia."/>
    <x v="0"/>
    <n v="11"/>
    <s v="PAI"/>
    <x v="18"/>
    <s v="ACT_101"/>
    <s v="Elaborar el informe de Rendición de Cuentas 2019"/>
    <x v="5"/>
    <n v="4.4642857142857152E-4"/>
    <x v="4"/>
    <n v="0"/>
    <n v="0"/>
    <n v="0"/>
    <s v="Por Ejecutar"/>
    <n v="0"/>
    <n v="0"/>
    <n v="0"/>
    <m/>
    <m/>
    <m/>
    <m/>
    <m/>
    <m/>
    <m/>
  </r>
  <r>
    <n v="222"/>
    <s v="OE1;PR_10;ACT_101"/>
    <x v="0"/>
    <s v="Fortalecer la Vigilancia."/>
    <x v="0"/>
    <n v="11"/>
    <s v="PAI"/>
    <x v="18"/>
    <s v="ACT_101"/>
    <s v="Elaborar el informe de Rendición de Cuentas 2019"/>
    <x v="5"/>
    <n v="4.4642857142857152E-4"/>
    <x v="5"/>
    <n v="0"/>
    <n v="0"/>
    <n v="0"/>
    <s v="Por Ejecutar"/>
    <n v="0"/>
    <n v="0"/>
    <n v="0"/>
    <m/>
    <m/>
    <m/>
    <m/>
    <m/>
    <m/>
    <m/>
  </r>
  <r>
    <n v="222"/>
    <s v="OE1;PR_10;ACT_101"/>
    <x v="0"/>
    <s v="Fortalecer la Vigilancia."/>
    <x v="0"/>
    <n v="11"/>
    <s v="PAI"/>
    <x v="18"/>
    <s v="ACT_101"/>
    <s v="Elaborar el informe de Rendición de Cuentas 2019"/>
    <x v="5"/>
    <n v="4.4642857142857152E-4"/>
    <x v="6"/>
    <n v="0"/>
    <n v="0"/>
    <n v="0"/>
    <s v="Por Ejecutar"/>
    <n v="0"/>
    <n v="0"/>
    <n v="0"/>
    <m/>
    <m/>
    <m/>
    <m/>
    <m/>
    <m/>
    <m/>
  </r>
  <r>
    <n v="222"/>
    <s v="OE1;PR_10;ACT_101"/>
    <x v="0"/>
    <s v="Fortalecer la Vigilancia."/>
    <x v="0"/>
    <n v="11"/>
    <s v="PAI"/>
    <x v="18"/>
    <s v="ACT_101"/>
    <s v="Elaborar el informe de Rendición de Cuentas 2019"/>
    <x v="5"/>
    <n v="4.4642857142857152E-4"/>
    <x v="7"/>
    <n v="0"/>
    <n v="0"/>
    <n v="0"/>
    <s v="Por Ejecutar"/>
    <n v="0"/>
    <n v="0"/>
    <n v="0"/>
    <m/>
    <m/>
    <m/>
    <m/>
    <m/>
    <m/>
    <m/>
  </r>
  <r>
    <n v="222"/>
    <s v="OE1;PR_10;ACT_101"/>
    <x v="0"/>
    <s v="Fortalecer la Vigilancia."/>
    <x v="0"/>
    <n v="11"/>
    <s v="PAI"/>
    <x v="18"/>
    <s v="ACT_101"/>
    <s v="Elaborar el informe de Rendición de Cuentas 2019"/>
    <x v="5"/>
    <n v="4.4642857142857152E-4"/>
    <x v="8"/>
    <n v="0"/>
    <n v="0"/>
    <n v="0"/>
    <s v="Por Ejecutar"/>
    <n v="0"/>
    <n v="0"/>
    <n v="0"/>
    <m/>
    <m/>
    <m/>
    <m/>
    <m/>
    <m/>
    <m/>
  </r>
  <r>
    <n v="222"/>
    <s v="OE1;PR_10;ACT_101"/>
    <x v="0"/>
    <s v="Fortalecer la Vigilancia."/>
    <x v="0"/>
    <n v="11"/>
    <s v="PAI"/>
    <x v="18"/>
    <s v="ACT_101"/>
    <s v="Elaborar el informe de Rendición de Cuentas 2019"/>
    <x v="5"/>
    <n v="4.4642857142857152E-4"/>
    <x v="9"/>
    <n v="1"/>
    <n v="0"/>
    <n v="0"/>
    <s v="Por Ejecutar"/>
    <n v="1"/>
    <n v="0"/>
    <n v="0"/>
    <m/>
    <m/>
    <m/>
    <m/>
    <m/>
    <m/>
    <m/>
  </r>
  <r>
    <n v="222"/>
    <s v="OE1;PR_10;ACT_101"/>
    <x v="0"/>
    <s v="Fortalecer la Vigilancia."/>
    <x v="0"/>
    <n v="11"/>
    <s v="PAI"/>
    <x v="18"/>
    <s v="ACT_101"/>
    <s v="Elaborar el informe de Rendición de Cuentas 2019"/>
    <x v="5"/>
    <n v="4.4642857142857152E-4"/>
    <x v="10"/>
    <n v="0"/>
    <n v="0"/>
    <n v="0"/>
    <s v="Por Ejecutar"/>
    <n v="1"/>
    <n v="0"/>
    <n v="0"/>
    <m/>
    <m/>
    <m/>
    <m/>
    <m/>
    <m/>
    <m/>
  </r>
  <r>
    <n v="222"/>
    <s v="OE1;PR_10;ACT_101"/>
    <x v="0"/>
    <s v="Fortalecer la Vigilancia."/>
    <x v="0"/>
    <n v="11"/>
    <s v="PAI"/>
    <x v="18"/>
    <s v="ACT_101"/>
    <s v="Elaborar el informe de Rendición de Cuentas 2019"/>
    <x v="5"/>
    <n v="4.4642857142857152E-4"/>
    <x v="11"/>
    <n v="0"/>
    <n v="0"/>
    <n v="0"/>
    <s v="Por Ejecutar"/>
    <n v="1"/>
    <n v="0"/>
    <n v="0"/>
    <m/>
    <m/>
    <m/>
    <m/>
    <m/>
    <m/>
    <m/>
  </r>
  <r>
    <n v="223"/>
    <s v="OE1;PR_10;ACT_14"/>
    <x v="0"/>
    <s v="Fortalecer la Vigilancia."/>
    <x v="0"/>
    <n v="11"/>
    <s v="PAI"/>
    <x v="18"/>
    <s v="ACT_14"/>
    <s v="Desarrollar campaña para socialización de informe de Rendición de Cuentas 2019"/>
    <x v="3"/>
    <n v="4.4642857142857152E-4"/>
    <x v="0"/>
    <n v="0"/>
    <n v="0"/>
    <n v="0"/>
    <s v="Por Ejecutar"/>
    <n v="0"/>
    <n v="0"/>
    <n v="0"/>
    <n v="1"/>
    <n v="0"/>
    <n v="0"/>
    <m/>
    <n v="1"/>
    <s v="Por Ejecutar"/>
    <n v="0"/>
  </r>
  <r>
    <n v="223"/>
    <s v="OE1;PR_10;ACT_14"/>
    <x v="0"/>
    <s v="Fortalecer la Vigilancia."/>
    <x v="0"/>
    <n v="11"/>
    <s v="PAI"/>
    <x v="18"/>
    <s v="ACT_14"/>
    <s v="Desarrollar campaña para socialización de informe de Rendición de Cuentas 2019"/>
    <x v="3"/>
    <n v="4.4642857142857152E-4"/>
    <x v="1"/>
    <n v="0"/>
    <n v="0"/>
    <n v="0"/>
    <s v="Por Ejecutar"/>
    <n v="0"/>
    <n v="0"/>
    <n v="0"/>
    <m/>
    <m/>
    <m/>
    <m/>
    <m/>
    <m/>
    <m/>
  </r>
  <r>
    <n v="223"/>
    <s v="OE1;PR_10;ACT_14"/>
    <x v="0"/>
    <s v="Fortalecer la Vigilancia."/>
    <x v="0"/>
    <n v="11"/>
    <s v="PAI"/>
    <x v="18"/>
    <s v="ACT_14"/>
    <s v="Desarrollar campaña para socialización de informe de Rendición de Cuentas 2019"/>
    <x v="3"/>
    <n v="4.4642857142857152E-4"/>
    <x v="2"/>
    <n v="0"/>
    <n v="0"/>
    <n v="0"/>
    <s v="Por Ejecutar"/>
    <n v="0"/>
    <n v="0"/>
    <n v="0"/>
    <m/>
    <m/>
    <m/>
    <m/>
    <m/>
    <m/>
    <m/>
  </r>
  <r>
    <n v="223"/>
    <s v="OE1;PR_10;ACT_14"/>
    <x v="0"/>
    <s v="Fortalecer la Vigilancia."/>
    <x v="0"/>
    <n v="11"/>
    <s v="PAI"/>
    <x v="18"/>
    <s v="ACT_14"/>
    <s v="Desarrollar campaña para socialización de informe de Rendición de Cuentas 2019"/>
    <x v="3"/>
    <n v="4.4642857142857152E-4"/>
    <x v="3"/>
    <n v="0"/>
    <n v="0"/>
    <n v="0"/>
    <s v="Por Ejecutar"/>
    <n v="0"/>
    <n v="0"/>
    <n v="0"/>
    <m/>
    <m/>
    <m/>
    <m/>
    <m/>
    <m/>
    <m/>
  </r>
  <r>
    <n v="223"/>
    <s v="OE1;PR_10;ACT_14"/>
    <x v="0"/>
    <s v="Fortalecer la Vigilancia."/>
    <x v="0"/>
    <n v="11"/>
    <s v="PAI"/>
    <x v="18"/>
    <s v="ACT_14"/>
    <s v="Desarrollar campaña para socialización de informe de Rendición de Cuentas 2019"/>
    <x v="3"/>
    <n v="4.4642857142857152E-4"/>
    <x v="4"/>
    <n v="0"/>
    <n v="0"/>
    <n v="0"/>
    <s v="Por Ejecutar"/>
    <n v="0"/>
    <n v="0"/>
    <n v="0"/>
    <m/>
    <m/>
    <m/>
    <m/>
    <m/>
    <m/>
    <m/>
  </r>
  <r>
    <n v="223"/>
    <s v="OE1;PR_10;ACT_14"/>
    <x v="0"/>
    <s v="Fortalecer la Vigilancia."/>
    <x v="0"/>
    <n v="11"/>
    <s v="PAI"/>
    <x v="18"/>
    <s v="ACT_14"/>
    <s v="Desarrollar campaña para socialización de informe de Rendición de Cuentas 2019"/>
    <x v="3"/>
    <n v="4.4642857142857152E-4"/>
    <x v="5"/>
    <n v="0"/>
    <n v="0"/>
    <n v="0"/>
    <s v="Por Ejecutar"/>
    <n v="0"/>
    <n v="0"/>
    <n v="0"/>
    <m/>
    <m/>
    <m/>
    <m/>
    <m/>
    <m/>
    <m/>
  </r>
  <r>
    <n v="223"/>
    <s v="OE1;PR_10;ACT_14"/>
    <x v="0"/>
    <s v="Fortalecer la Vigilancia."/>
    <x v="0"/>
    <n v="11"/>
    <s v="PAI"/>
    <x v="18"/>
    <s v="ACT_14"/>
    <s v="Desarrollar campaña para socialización de informe de Rendición de Cuentas 2019"/>
    <x v="3"/>
    <n v="4.4642857142857152E-4"/>
    <x v="6"/>
    <n v="0"/>
    <n v="0"/>
    <n v="0"/>
    <s v="Por Ejecutar"/>
    <n v="0"/>
    <n v="0"/>
    <n v="0"/>
    <m/>
    <m/>
    <m/>
    <m/>
    <m/>
    <m/>
    <m/>
  </r>
  <r>
    <n v="223"/>
    <s v="OE1;PR_10;ACT_14"/>
    <x v="0"/>
    <s v="Fortalecer la Vigilancia."/>
    <x v="0"/>
    <n v="11"/>
    <s v="PAI"/>
    <x v="18"/>
    <s v="ACT_14"/>
    <s v="Desarrollar campaña para socialización de informe de Rendición de Cuentas 2019"/>
    <x v="3"/>
    <n v="4.4642857142857152E-4"/>
    <x v="7"/>
    <n v="0"/>
    <n v="0"/>
    <n v="0"/>
    <s v="Por Ejecutar"/>
    <n v="0"/>
    <n v="0"/>
    <n v="0"/>
    <m/>
    <m/>
    <m/>
    <m/>
    <m/>
    <m/>
    <m/>
  </r>
  <r>
    <n v="223"/>
    <s v="OE1;PR_10;ACT_14"/>
    <x v="0"/>
    <s v="Fortalecer la Vigilancia."/>
    <x v="0"/>
    <n v="11"/>
    <s v="PAI"/>
    <x v="18"/>
    <s v="ACT_14"/>
    <s v="Desarrollar campaña para socialización de informe de Rendición de Cuentas 2019"/>
    <x v="3"/>
    <n v="4.4642857142857152E-4"/>
    <x v="8"/>
    <n v="0"/>
    <n v="0"/>
    <n v="0"/>
    <s v="Por Ejecutar"/>
    <n v="0"/>
    <n v="0"/>
    <n v="0"/>
    <m/>
    <m/>
    <m/>
    <m/>
    <m/>
    <m/>
    <m/>
  </r>
  <r>
    <n v="223"/>
    <s v="OE1;PR_10;ACT_14"/>
    <x v="0"/>
    <s v="Fortalecer la Vigilancia."/>
    <x v="0"/>
    <n v="11"/>
    <s v="PAI"/>
    <x v="18"/>
    <s v="ACT_14"/>
    <s v="Desarrollar campaña para socialización de informe de Rendición de Cuentas 2019"/>
    <x v="3"/>
    <n v="4.4642857142857152E-4"/>
    <x v="9"/>
    <n v="0.5"/>
    <n v="0"/>
    <n v="0"/>
    <s v="Por Ejecutar"/>
    <n v="0.5"/>
    <n v="0"/>
    <n v="0"/>
    <m/>
    <m/>
    <m/>
    <m/>
    <m/>
    <m/>
    <m/>
  </r>
  <r>
    <n v="223"/>
    <s v="OE1;PR_10;ACT_14"/>
    <x v="0"/>
    <s v="Fortalecer la Vigilancia."/>
    <x v="0"/>
    <n v="11"/>
    <s v="PAI"/>
    <x v="18"/>
    <s v="ACT_14"/>
    <s v="Desarrollar campaña para socialización de informe de Rendición de Cuentas 2019"/>
    <x v="3"/>
    <n v="4.4642857142857152E-4"/>
    <x v="10"/>
    <n v="0.5"/>
    <n v="0"/>
    <n v="0"/>
    <s v="Por Ejecutar"/>
    <n v="1"/>
    <n v="0"/>
    <n v="0"/>
    <m/>
    <m/>
    <m/>
    <m/>
    <m/>
    <m/>
    <m/>
  </r>
  <r>
    <n v="223"/>
    <s v="OE1;PR_10;ACT_14"/>
    <x v="0"/>
    <s v="Fortalecer la Vigilancia."/>
    <x v="0"/>
    <n v="11"/>
    <s v="PAI"/>
    <x v="18"/>
    <s v="ACT_14"/>
    <s v="Desarrollar campaña para socialización de informe de Rendición de Cuentas 2019"/>
    <x v="3"/>
    <n v="4.4642857142857152E-4"/>
    <x v="11"/>
    <n v="0"/>
    <n v="0"/>
    <n v="0"/>
    <s v="Por Ejecutar"/>
    <n v="1"/>
    <n v="0"/>
    <n v="0"/>
    <m/>
    <m/>
    <m/>
    <m/>
    <m/>
    <m/>
    <m/>
  </r>
  <r>
    <n v="224"/>
    <s v="OE2;PR_10;ACT_56"/>
    <x v="2"/>
    <s v="Fortalecer las Tecnologías de la Información y las Telecomunicaciones."/>
    <x v="0"/>
    <n v="11"/>
    <s v="PAI"/>
    <x v="18"/>
    <s v="ACT_56"/>
    <s v="Desarrollar y actualizar herramientas informáticas de interacción con los vigilados"/>
    <x v="6"/>
    <n v="4.4642857142857152E-4"/>
    <x v="0"/>
    <n v="0.05"/>
    <n v="0.05"/>
    <n v="1"/>
    <s v="Culminada"/>
    <n v="0.05"/>
    <n v="0.05"/>
    <n v="1"/>
    <n v="1"/>
    <n v="0.5"/>
    <n v="0.5"/>
    <m/>
    <n v="0.5"/>
    <s v="En Tramite"/>
    <n v="2.2321428571428576E-4"/>
  </r>
  <r>
    <n v="224"/>
    <s v="OE2;PR_10;ACT_56"/>
    <x v="2"/>
    <s v="Fortalecer las Tecnologías de la Información y las Telecomunicaciones."/>
    <x v="0"/>
    <n v="11"/>
    <s v="PAI"/>
    <x v="18"/>
    <s v="ACT_56"/>
    <s v="Desarrollar y actualizar herramientas informáticas de interacción con los vigilados"/>
    <x v="6"/>
    <n v="4.4642857142857152E-4"/>
    <x v="1"/>
    <n v="0.1"/>
    <n v="0.1"/>
    <n v="1"/>
    <s v="Culminada"/>
    <n v="0.15000000000000002"/>
    <n v="0.15000000000000002"/>
    <n v="1"/>
    <m/>
    <m/>
    <m/>
    <m/>
    <m/>
    <m/>
    <m/>
  </r>
  <r>
    <n v="224"/>
    <s v="OE2;PR_10;ACT_56"/>
    <x v="2"/>
    <s v="Fortalecer las Tecnologías de la Información y las Telecomunicaciones."/>
    <x v="0"/>
    <n v="11"/>
    <s v="PAI"/>
    <x v="18"/>
    <s v="ACT_56"/>
    <s v="Desarrollar y actualizar herramientas informáticas de interacción con los vigilados"/>
    <x v="6"/>
    <n v="4.4642857142857152E-4"/>
    <x v="2"/>
    <n v="0.1"/>
    <n v="0.1"/>
    <n v="1"/>
    <s v="Culminada"/>
    <n v="0.25"/>
    <n v="0.25"/>
    <n v="1"/>
    <m/>
    <m/>
    <m/>
    <m/>
    <m/>
    <m/>
    <m/>
  </r>
  <r>
    <n v="224"/>
    <s v="OE2;PR_10;ACT_56"/>
    <x v="2"/>
    <s v="Fortalecer las Tecnologías de la Información y las Telecomunicaciones."/>
    <x v="0"/>
    <n v="11"/>
    <s v="PAI"/>
    <x v="18"/>
    <s v="ACT_56"/>
    <s v="Desarrollar y actualizar herramientas informáticas de interacción con los vigilados"/>
    <x v="6"/>
    <n v="4.4642857142857152E-4"/>
    <x v="3"/>
    <n v="0.05"/>
    <n v="0.05"/>
    <n v="1"/>
    <s v="Culminada"/>
    <n v="0.3"/>
    <n v="0.3"/>
    <n v="1"/>
    <m/>
    <m/>
    <m/>
    <m/>
    <m/>
    <m/>
    <m/>
  </r>
  <r>
    <n v="224"/>
    <s v="OE2;PR_10;ACT_56"/>
    <x v="2"/>
    <s v="Fortalecer las Tecnologías de la Información y las Telecomunicaciones."/>
    <x v="0"/>
    <n v="11"/>
    <s v="PAI"/>
    <x v="18"/>
    <s v="ACT_56"/>
    <s v="Desarrollar y actualizar herramientas informáticas de interacción con los vigilados"/>
    <x v="6"/>
    <n v="4.4642857142857152E-4"/>
    <x v="4"/>
    <n v="0.1"/>
    <n v="0.1"/>
    <n v="1"/>
    <s v="Culminada"/>
    <n v="0.4"/>
    <n v="0.4"/>
    <n v="1"/>
    <m/>
    <m/>
    <m/>
    <m/>
    <m/>
    <m/>
    <m/>
  </r>
  <r>
    <n v="224"/>
    <s v="OE2;PR_10;ACT_56"/>
    <x v="2"/>
    <s v="Fortalecer las Tecnologías de la Información y las Telecomunicaciones."/>
    <x v="0"/>
    <n v="11"/>
    <s v="PAI"/>
    <x v="18"/>
    <s v="ACT_56"/>
    <s v="Desarrollar y actualizar herramientas informáticas de interacción con los vigilados"/>
    <x v="6"/>
    <n v="4.4642857142857152E-4"/>
    <x v="5"/>
    <n v="0.1"/>
    <n v="0.1"/>
    <n v="1"/>
    <s v="Culminada"/>
    <n v="0.5"/>
    <n v="0.5"/>
    <n v="1"/>
    <m/>
    <m/>
    <m/>
    <m/>
    <m/>
    <m/>
    <m/>
  </r>
  <r>
    <n v="224"/>
    <s v="OE2;PR_10;ACT_56"/>
    <x v="2"/>
    <s v="Fortalecer las Tecnologías de la Información y las Telecomunicaciones."/>
    <x v="0"/>
    <n v="11"/>
    <s v="PAI"/>
    <x v="18"/>
    <s v="ACT_56"/>
    <s v="Desarrollar y actualizar herramientas informáticas de interacción con los vigilados"/>
    <x v="6"/>
    <n v="4.4642857142857152E-4"/>
    <x v="6"/>
    <n v="0.05"/>
    <n v="0"/>
    <n v="0"/>
    <s v="Por Ejecutar"/>
    <n v="0.55000000000000004"/>
    <n v="0.5"/>
    <n v="0.90909090909090906"/>
    <m/>
    <m/>
    <m/>
    <m/>
    <m/>
    <m/>
    <m/>
  </r>
  <r>
    <n v="224"/>
    <s v="OE2;PR_10;ACT_56"/>
    <x v="2"/>
    <s v="Fortalecer las Tecnologías de la Información y las Telecomunicaciones."/>
    <x v="0"/>
    <n v="11"/>
    <s v="PAI"/>
    <x v="18"/>
    <s v="ACT_56"/>
    <s v="Desarrollar y actualizar herramientas informáticas de interacción con los vigilados"/>
    <x v="6"/>
    <n v="4.4642857142857152E-4"/>
    <x v="7"/>
    <n v="0.1"/>
    <n v="0"/>
    <n v="0"/>
    <s v="Por Ejecutar"/>
    <n v="0.65"/>
    <n v="0.5"/>
    <n v="0.76923076923076916"/>
    <m/>
    <m/>
    <m/>
    <m/>
    <m/>
    <m/>
    <m/>
  </r>
  <r>
    <n v="224"/>
    <s v="OE2;PR_10;ACT_56"/>
    <x v="2"/>
    <s v="Fortalecer las Tecnologías de la Información y las Telecomunicaciones."/>
    <x v="0"/>
    <n v="11"/>
    <s v="PAI"/>
    <x v="18"/>
    <s v="ACT_56"/>
    <s v="Desarrollar y actualizar herramientas informáticas de interacción con los vigilados"/>
    <x v="6"/>
    <n v="4.4642857142857152E-4"/>
    <x v="8"/>
    <n v="0.1"/>
    <n v="0"/>
    <n v="0"/>
    <s v="Por Ejecutar"/>
    <n v="0.75"/>
    <n v="0.5"/>
    <n v="0.66666666666666663"/>
    <m/>
    <m/>
    <m/>
    <m/>
    <m/>
    <m/>
    <m/>
  </r>
  <r>
    <n v="224"/>
    <s v="OE2;PR_10;ACT_56"/>
    <x v="2"/>
    <s v="Fortalecer las Tecnologías de la Información y las Telecomunicaciones."/>
    <x v="0"/>
    <n v="11"/>
    <s v="PAI"/>
    <x v="18"/>
    <s v="ACT_56"/>
    <s v="Desarrollar y actualizar herramientas informáticas de interacción con los vigilados"/>
    <x v="6"/>
    <n v="4.4642857142857152E-4"/>
    <x v="9"/>
    <n v="0.05"/>
    <n v="0"/>
    <n v="0"/>
    <s v="Por Ejecutar"/>
    <n v="0.8"/>
    <n v="0.5"/>
    <n v="0.625"/>
    <m/>
    <m/>
    <m/>
    <m/>
    <m/>
    <m/>
    <m/>
  </r>
  <r>
    <n v="224"/>
    <s v="OE2;PR_10;ACT_56"/>
    <x v="2"/>
    <s v="Fortalecer las Tecnologías de la Información y las Telecomunicaciones."/>
    <x v="0"/>
    <n v="11"/>
    <s v="PAI"/>
    <x v="18"/>
    <s v="ACT_56"/>
    <s v="Desarrollar y actualizar herramientas informáticas de interacción con los vigilados"/>
    <x v="6"/>
    <n v="4.4642857142857152E-4"/>
    <x v="10"/>
    <n v="0.1"/>
    <n v="0"/>
    <n v="0"/>
    <s v="Por Ejecutar"/>
    <n v="0.9"/>
    <n v="0.5"/>
    <n v="0.55555555555555558"/>
    <m/>
    <m/>
    <m/>
    <m/>
    <m/>
    <m/>
    <m/>
  </r>
  <r>
    <n v="224"/>
    <s v="OE2;PR_10;ACT_56"/>
    <x v="2"/>
    <s v="Fortalecer las Tecnologías de la Información y las Telecomunicaciones."/>
    <x v="0"/>
    <n v="11"/>
    <s v="PAI"/>
    <x v="18"/>
    <s v="ACT_56"/>
    <s v="Desarrollar y actualizar herramientas informáticas de interacción con los vigilados"/>
    <x v="6"/>
    <n v="4.4642857142857152E-4"/>
    <x v="11"/>
    <n v="0.1"/>
    <n v="0"/>
    <n v="0"/>
    <s v="Por Ejecutar"/>
    <n v="1"/>
    <n v="0.5"/>
    <n v="0.5"/>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0"/>
    <n v="1"/>
    <n v="1"/>
    <n v="1"/>
    <s v="Culminada"/>
    <n v="1"/>
    <n v="1"/>
    <n v="1"/>
    <n v="1"/>
    <n v="1"/>
    <n v="1"/>
    <m/>
    <n v="0"/>
    <s v="Culminada"/>
    <n v="4.4642857142857152E-4"/>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1"/>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2"/>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3"/>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4"/>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5"/>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6"/>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7"/>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8"/>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9"/>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10"/>
    <n v="0"/>
    <n v="0"/>
    <n v="0"/>
    <s v="Por Ejecutar"/>
    <n v="1"/>
    <n v="1"/>
    <n v="1"/>
    <m/>
    <m/>
    <m/>
    <m/>
    <m/>
    <m/>
    <m/>
  </r>
  <r>
    <n v="225"/>
    <s v="OE1;PR_10;ACT_102"/>
    <x v="0"/>
    <s v="Fortalecer la Vigilancia."/>
    <x v="0"/>
    <n v="11"/>
    <s v="PAI"/>
    <x v="18"/>
    <s v="ACT_102"/>
    <s v="Asociar las metas y actividades formuladas en la planeación institucional de la vigencia  2019 con los derechos humanos y los objetivos de desarrollo sostenible que se están garantizando a través de la gestión institucional."/>
    <x v="5"/>
    <n v="4.4642857142857152E-4"/>
    <x v="11"/>
    <n v="0"/>
    <n v="0"/>
    <n v="0"/>
    <s v="Por Ejecutar"/>
    <n v="1"/>
    <n v="1"/>
    <n v="1"/>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0"/>
    <n v="0.05"/>
    <n v="0.05"/>
    <n v="1"/>
    <s v="Culminada"/>
    <n v="0.05"/>
    <n v="0.05"/>
    <n v="1"/>
    <n v="1"/>
    <n v="0.5"/>
    <n v="0.5"/>
    <m/>
    <n v="0.5"/>
    <s v="En Tramite"/>
    <n v="2.2321428571428576E-4"/>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1"/>
    <n v="0.1"/>
    <n v="0.1"/>
    <n v="1"/>
    <s v="Culminada"/>
    <n v="0.15000000000000002"/>
    <n v="0.15000000000000002"/>
    <n v="1"/>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2"/>
    <n v="0.1"/>
    <n v="0.1"/>
    <n v="1"/>
    <s v="Culminada"/>
    <n v="0.25"/>
    <n v="0.25"/>
    <n v="1"/>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3"/>
    <n v="0.05"/>
    <n v="0.05"/>
    <n v="1"/>
    <s v="Culminada"/>
    <n v="0.3"/>
    <n v="0.3"/>
    <n v="1"/>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4"/>
    <n v="0.1"/>
    <n v="0.1"/>
    <n v="1"/>
    <s v="Culminada"/>
    <n v="0.4"/>
    <n v="0.4"/>
    <n v="1"/>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5"/>
    <n v="0.1"/>
    <n v="0.1"/>
    <n v="1"/>
    <s v="Culminada"/>
    <n v="0.5"/>
    <n v="0.5"/>
    <n v="1"/>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6"/>
    <n v="0.05"/>
    <n v="0"/>
    <n v="0"/>
    <s v="Por Ejecutar"/>
    <n v="0.55000000000000004"/>
    <n v="0.5"/>
    <n v="0.90909090909090906"/>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7"/>
    <n v="0.1"/>
    <n v="0"/>
    <n v="0"/>
    <s v="Por Ejecutar"/>
    <n v="0.65"/>
    <n v="0.5"/>
    <n v="0.76923076923076916"/>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8"/>
    <n v="0.1"/>
    <n v="0"/>
    <n v="0"/>
    <s v="Por Ejecutar"/>
    <n v="0.75"/>
    <n v="0.5"/>
    <n v="0.66666666666666663"/>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9"/>
    <n v="0.05"/>
    <n v="0"/>
    <n v="0"/>
    <s v="Por Ejecutar"/>
    <n v="0.8"/>
    <n v="0.5"/>
    <n v="0.625"/>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10"/>
    <n v="0.1"/>
    <n v="0"/>
    <n v="0"/>
    <s v="Por Ejecutar"/>
    <n v="0.9"/>
    <n v="0.5"/>
    <n v="0.55555555555555558"/>
    <m/>
    <m/>
    <m/>
    <m/>
    <m/>
    <m/>
    <m/>
  </r>
  <r>
    <n v="226"/>
    <s v="OE2;PR_10;ACT_57"/>
    <x v="2"/>
    <s v="Fortalecer las Tecnologías de la Información y las Telecomunicaciones."/>
    <x v="0"/>
    <n v="11"/>
    <s v="PAI"/>
    <x v="18"/>
    <s v="ACT_57"/>
    <s v="Publicar los proyectos de actos administrativos y demás documentos de interés general que requieran ser sometidos a participación de la ciudadanía con el fin de recibir observaciones."/>
    <x v="6"/>
    <n v="4.4642857142857152E-4"/>
    <x v="11"/>
    <n v="0.1"/>
    <n v="0"/>
    <n v="0"/>
    <s v="Por Ejecutar"/>
    <n v="1"/>
    <n v="0.5"/>
    <n v="0.5"/>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0"/>
    <n v="0"/>
    <n v="0"/>
    <n v="0"/>
    <s v="Por Ejecutar"/>
    <n v="0"/>
    <n v="0"/>
    <n v="0"/>
    <n v="0.91666630000000016"/>
    <n v="0.3333332"/>
    <n v="0.36363636363636359"/>
    <m/>
    <n v="0.63636363636363646"/>
    <s v="En Tramite"/>
    <n v="1.6233766233766236E-4"/>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1"/>
    <n v="8.3333299999999999E-2"/>
    <n v="8.3333299999999999E-2"/>
    <n v="1"/>
    <s v="Culminada"/>
    <n v="8.3333299999999999E-2"/>
    <n v="8.3333299999999999E-2"/>
    <n v="1"/>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2"/>
    <n v="8.3333299999999999E-2"/>
    <n v="8.3333299999999999E-2"/>
    <n v="1"/>
    <s v="Culminada"/>
    <n v="0.1666666"/>
    <n v="0.1666666"/>
    <n v="1"/>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3"/>
    <n v="8.3333299999999999E-2"/>
    <n v="8.3333299999999999E-2"/>
    <n v="1"/>
    <s v="Culminada"/>
    <n v="0.2499999"/>
    <n v="0.2499999"/>
    <n v="1"/>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4"/>
    <n v="8.3333299999999999E-2"/>
    <n v="8.3333299999999999E-2"/>
    <n v="1"/>
    <s v="Culminada"/>
    <n v="0.3333332"/>
    <n v="0.3333332"/>
    <n v="1"/>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5"/>
    <n v="8.3333299999999999E-2"/>
    <n v="0"/>
    <n v="0"/>
    <s v="Por Ejecutar"/>
    <n v="0.4166665"/>
    <n v="0.3333332"/>
    <n v="0.8"/>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6"/>
    <n v="8.3333299999999999E-2"/>
    <n v="0"/>
    <n v="0"/>
    <s v="Por Ejecutar"/>
    <n v="0.49999979999999999"/>
    <n v="0.3333332"/>
    <n v="0.66666666666666663"/>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7"/>
    <n v="8.3333299999999999E-2"/>
    <n v="0"/>
    <n v="0"/>
    <s v="Por Ejecutar"/>
    <n v="0.58333309999999994"/>
    <n v="0.3333332"/>
    <n v="0.57142857142857151"/>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8"/>
    <n v="8.3333299999999999E-2"/>
    <n v="0"/>
    <n v="0"/>
    <s v="Por Ejecutar"/>
    <n v="0.66666639999999999"/>
    <n v="0.3333332"/>
    <n v="0.5"/>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9"/>
    <n v="8.3333299999999999E-2"/>
    <n v="0"/>
    <n v="0"/>
    <s v="Por Ejecutar"/>
    <n v="0.74999970000000005"/>
    <n v="0.3333332"/>
    <n v="0.44444444444444442"/>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10"/>
    <n v="8.3333299999999999E-2"/>
    <n v="0"/>
    <n v="0"/>
    <s v="Por Ejecutar"/>
    <n v="0.8333330000000001"/>
    <n v="0.3333332"/>
    <n v="0.39999999999999997"/>
    <m/>
    <m/>
    <m/>
    <m/>
    <m/>
    <m/>
    <m/>
  </r>
  <r>
    <n v="227"/>
    <s v="OE1;PR_10;ACT_15"/>
    <x v="0"/>
    <s v="Fortalecer la Vigilancia."/>
    <x v="0"/>
    <n v="11"/>
    <s v="PAI"/>
    <x v="18"/>
    <s v="ACT_15"/>
    <s v="Participar en reuniones a nivel nacional, congresos nacionales o simposios del sector transporte para escuchar requerimientos, necesidades e interrogantes acerca del transporte público nacional."/>
    <x v="3"/>
    <n v="4.4642857142857152E-4"/>
    <x v="11"/>
    <n v="8.3333299999999999E-2"/>
    <n v="0"/>
    <n v="0"/>
    <s v="Por Ejecutar"/>
    <n v="0.91666630000000016"/>
    <n v="0.3333332"/>
    <n v="0.36363636363636359"/>
    <m/>
    <m/>
    <m/>
    <m/>
    <m/>
    <m/>
    <m/>
  </r>
  <r>
    <n v="228"/>
    <s v="OE1;PR_10;ACT_268"/>
    <x v="0"/>
    <s v="Fortalecer la Vigilancia."/>
    <x v="0"/>
    <n v="11"/>
    <s v="PAI"/>
    <x v="18"/>
    <s v="ACT_268"/>
    <s v="Desarrollar un foro virtual de una temática relacionada con Transito y transporte Terrestre"/>
    <x v="1"/>
    <n v="4.4642857142857152E-4"/>
    <x v="0"/>
    <n v="0"/>
    <n v="0"/>
    <n v="0"/>
    <s v="Por Ejecutar"/>
    <n v="0"/>
    <n v="0"/>
    <n v="0"/>
    <n v="1"/>
    <n v="0"/>
    <n v="0"/>
    <m/>
    <n v="1"/>
    <s v="Por Ejecutar"/>
    <n v="0"/>
  </r>
  <r>
    <n v="228"/>
    <s v="OE1;PR_10;ACT_268"/>
    <x v="0"/>
    <s v="Fortalecer la Vigilancia."/>
    <x v="0"/>
    <n v="11"/>
    <s v="PAI"/>
    <x v="18"/>
    <s v="ACT_268"/>
    <s v="Desarrollar un foro virtual de una temática relacionada con Transito y transporte Terrestre"/>
    <x v="1"/>
    <n v="4.4642857142857152E-4"/>
    <x v="1"/>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2"/>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3"/>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4"/>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5"/>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6"/>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7"/>
    <n v="0"/>
    <n v="0"/>
    <n v="0"/>
    <s v="Por Ejecutar"/>
    <n v="0"/>
    <n v="0"/>
    <n v="0"/>
    <m/>
    <m/>
    <m/>
    <m/>
    <m/>
    <m/>
    <m/>
  </r>
  <r>
    <n v="228"/>
    <s v="OE1;PR_10;ACT_268"/>
    <x v="0"/>
    <s v="Fortalecer la Vigilancia."/>
    <x v="0"/>
    <n v="11"/>
    <s v="PAI"/>
    <x v="18"/>
    <s v="ACT_268"/>
    <s v="Desarrollar un foro virtual de una temática relacionada con Transito y transporte Terrestre"/>
    <x v="1"/>
    <n v="4.4642857142857152E-4"/>
    <x v="8"/>
    <n v="1"/>
    <n v="0"/>
    <n v="0"/>
    <s v="Por Ejecutar"/>
    <n v="1"/>
    <n v="0"/>
    <n v="0"/>
    <m/>
    <m/>
    <m/>
    <m/>
    <m/>
    <m/>
    <m/>
  </r>
  <r>
    <n v="228"/>
    <s v="OE1;PR_10;ACT_268"/>
    <x v="0"/>
    <s v="Fortalecer la Vigilancia."/>
    <x v="0"/>
    <n v="11"/>
    <s v="PAI"/>
    <x v="18"/>
    <s v="ACT_268"/>
    <s v="Desarrollar un foro virtual de una temática relacionada con Transito y transporte Terrestre"/>
    <x v="1"/>
    <n v="4.4642857142857152E-4"/>
    <x v="9"/>
    <n v="0"/>
    <n v="0"/>
    <n v="0"/>
    <s v="Por Ejecutar"/>
    <n v="1"/>
    <n v="0"/>
    <n v="0"/>
    <m/>
    <m/>
    <m/>
    <m/>
    <m/>
    <m/>
    <m/>
  </r>
  <r>
    <n v="228"/>
    <s v="OE1;PR_10;ACT_268"/>
    <x v="0"/>
    <s v="Fortalecer la Vigilancia."/>
    <x v="0"/>
    <n v="11"/>
    <s v="PAI"/>
    <x v="18"/>
    <s v="ACT_268"/>
    <s v="Desarrollar un foro virtual de una temática relacionada con Transito y transporte Terrestre"/>
    <x v="1"/>
    <n v="4.4642857142857152E-4"/>
    <x v="10"/>
    <n v="0"/>
    <n v="0"/>
    <n v="0"/>
    <s v="Por Ejecutar"/>
    <n v="1"/>
    <n v="0"/>
    <n v="0"/>
    <m/>
    <m/>
    <m/>
    <m/>
    <m/>
    <m/>
    <m/>
  </r>
  <r>
    <n v="228"/>
    <s v="OE1;PR_10;ACT_268"/>
    <x v="0"/>
    <s v="Fortalecer la Vigilancia."/>
    <x v="0"/>
    <n v="11"/>
    <s v="PAI"/>
    <x v="18"/>
    <s v="ACT_268"/>
    <s v="Desarrollar un foro virtual de una temática relacionada con Transito y transporte Terrestre"/>
    <x v="1"/>
    <n v="4.4642857142857152E-4"/>
    <x v="11"/>
    <n v="0"/>
    <n v="0"/>
    <n v="0"/>
    <s v="Por Ejecutar"/>
    <n v="1"/>
    <n v="0"/>
    <n v="0"/>
    <m/>
    <m/>
    <m/>
    <m/>
    <m/>
    <m/>
    <m/>
  </r>
  <r>
    <n v="229"/>
    <s v="OE1;PR_10;ACT_289"/>
    <x v="0"/>
    <s v="Fortalecer la Vigilancia."/>
    <x v="0"/>
    <n v="11"/>
    <s v="PAI"/>
    <x v="18"/>
    <s v="ACT_289"/>
    <s v="Desarrollar un foro virtual de una temática relacionada con la Protección al usuario de los servicios de transporte"/>
    <x v="8"/>
    <n v="4.4642857142857152E-4"/>
    <x v="0"/>
    <n v="0"/>
    <n v="0"/>
    <n v="0"/>
    <s v="Por Ejecutar"/>
    <n v="0"/>
    <n v="0"/>
    <n v="0"/>
    <n v="1"/>
    <n v="0"/>
    <n v="0"/>
    <m/>
    <n v="1"/>
    <s v="Por Ejecutar"/>
    <n v="0"/>
  </r>
  <r>
    <n v="229"/>
    <s v="OE1;PR_10;ACT_289"/>
    <x v="0"/>
    <s v="Fortalecer la Vigilancia."/>
    <x v="0"/>
    <n v="11"/>
    <s v="PAI"/>
    <x v="18"/>
    <s v="ACT_289"/>
    <s v="Desarrollar un foro virtual de una temática relacionada con la Protección al usuario de los servicios de transporte"/>
    <x v="8"/>
    <n v="4.4642857142857152E-4"/>
    <x v="1"/>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2"/>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3"/>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4"/>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5"/>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6"/>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7"/>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8"/>
    <n v="0"/>
    <n v="0"/>
    <n v="0"/>
    <s v="Por Ejecutar"/>
    <n v="0"/>
    <n v="0"/>
    <n v="0"/>
    <m/>
    <m/>
    <m/>
    <m/>
    <m/>
    <m/>
    <m/>
  </r>
  <r>
    <n v="229"/>
    <s v="OE1;PR_10;ACT_289"/>
    <x v="0"/>
    <s v="Fortalecer la Vigilancia."/>
    <x v="0"/>
    <n v="11"/>
    <s v="PAI"/>
    <x v="18"/>
    <s v="ACT_289"/>
    <s v="Desarrollar un foro virtual de una temática relacionada con la Protección al usuario de los servicios de transporte"/>
    <x v="8"/>
    <n v="4.4642857142857152E-4"/>
    <x v="9"/>
    <n v="1"/>
    <n v="0"/>
    <n v="0"/>
    <s v="Por Ejecutar"/>
    <n v="1"/>
    <n v="0"/>
    <n v="0"/>
    <m/>
    <m/>
    <m/>
    <m/>
    <m/>
    <m/>
    <m/>
  </r>
  <r>
    <n v="229"/>
    <s v="OE1;PR_10;ACT_289"/>
    <x v="0"/>
    <s v="Fortalecer la Vigilancia."/>
    <x v="0"/>
    <n v="11"/>
    <s v="PAI"/>
    <x v="18"/>
    <s v="ACT_289"/>
    <s v="Desarrollar un foro virtual de una temática relacionada con la Protección al usuario de los servicios de transporte"/>
    <x v="8"/>
    <n v="4.4642857142857152E-4"/>
    <x v="10"/>
    <n v="0"/>
    <n v="0"/>
    <n v="0"/>
    <s v="Por Ejecutar"/>
    <n v="1"/>
    <n v="0"/>
    <n v="0"/>
    <m/>
    <m/>
    <m/>
    <m/>
    <m/>
    <m/>
    <m/>
  </r>
  <r>
    <n v="229"/>
    <s v="OE1;PR_10;ACT_289"/>
    <x v="0"/>
    <s v="Fortalecer la Vigilancia."/>
    <x v="0"/>
    <n v="11"/>
    <s v="PAI"/>
    <x v="18"/>
    <s v="ACT_289"/>
    <s v="Desarrollar un foro virtual de una temática relacionada con la Protección al usuario de los servicios de transporte"/>
    <x v="8"/>
    <n v="4.4642857142857152E-4"/>
    <x v="11"/>
    <n v="0"/>
    <n v="0"/>
    <n v="0"/>
    <s v="Por Ejecutar"/>
    <n v="1"/>
    <n v="0"/>
    <n v="0"/>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0"/>
    <n v="0"/>
    <n v="0"/>
    <n v="0"/>
    <s v="Por Ejecutar"/>
    <n v="0"/>
    <n v="0"/>
    <n v="0"/>
    <n v="1"/>
    <n v="1"/>
    <n v="1"/>
    <m/>
    <n v="0"/>
    <s v="Culminada"/>
    <n v="4.4642857142857152E-4"/>
  </r>
  <r>
    <n v="230"/>
    <s v="OE1;PR_10;ACT_249"/>
    <x v="0"/>
    <s v="Fortalecer la Vigilancia."/>
    <x v="0"/>
    <n v="11"/>
    <s v="PAI"/>
    <x v="18"/>
    <s v="ACT_249"/>
    <s v="Desarrollar un chat temáticos de un tema relacionado con las acciones desarrolladas por la Delegatura de Concesiones e Infraestructura"/>
    <x v="0"/>
    <n v="4.4642857142857152E-4"/>
    <x v="1"/>
    <n v="0"/>
    <n v="0"/>
    <n v="0"/>
    <s v="Por Ejecutar"/>
    <n v="0"/>
    <n v="0"/>
    <n v="0"/>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2"/>
    <n v="0"/>
    <n v="0"/>
    <n v="0"/>
    <s v="Por Ejecutar"/>
    <n v="0"/>
    <n v="0"/>
    <n v="0"/>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3"/>
    <n v="0"/>
    <n v="0"/>
    <n v="0"/>
    <s v="Por Ejecutar"/>
    <n v="0"/>
    <n v="0"/>
    <n v="0"/>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4"/>
    <n v="0"/>
    <n v="0"/>
    <n v="0"/>
    <s v="Por Ejecutar"/>
    <n v="0"/>
    <n v="0"/>
    <n v="0"/>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5"/>
    <n v="1"/>
    <n v="1"/>
    <n v="1"/>
    <s v="Culminada"/>
    <n v="1"/>
    <n v="1"/>
    <n v="1"/>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6"/>
    <n v="0"/>
    <n v="0"/>
    <n v="0"/>
    <s v="Por Ejecutar"/>
    <n v="1"/>
    <n v="1"/>
    <n v="1"/>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7"/>
    <n v="0"/>
    <n v="0"/>
    <n v="0"/>
    <s v="Por Ejecutar"/>
    <n v="1"/>
    <n v="1"/>
    <n v="1"/>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8"/>
    <n v="0"/>
    <n v="0"/>
    <n v="0"/>
    <s v="Por Ejecutar"/>
    <n v="1"/>
    <n v="1"/>
    <n v="1"/>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9"/>
    <n v="0"/>
    <n v="0"/>
    <n v="0"/>
    <s v="Por Ejecutar"/>
    <n v="1"/>
    <n v="1"/>
    <n v="1"/>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10"/>
    <n v="0"/>
    <n v="0"/>
    <n v="0"/>
    <s v="Por Ejecutar"/>
    <n v="1"/>
    <n v="1"/>
    <n v="1"/>
    <m/>
    <m/>
    <m/>
    <m/>
    <m/>
    <m/>
    <m/>
  </r>
  <r>
    <n v="230"/>
    <s v="OE1;PR_10;ACT_249"/>
    <x v="0"/>
    <s v="Fortalecer la Vigilancia."/>
    <x v="0"/>
    <n v="11"/>
    <s v="PAI"/>
    <x v="18"/>
    <s v="ACT_249"/>
    <s v="Desarrollar un chat temáticos de un tema relacionado con las acciones desarrolladas por la Delegatura de Concesiones e Infraestructura"/>
    <x v="0"/>
    <n v="4.4642857142857152E-4"/>
    <x v="11"/>
    <n v="0"/>
    <n v="0"/>
    <n v="0"/>
    <s v="Por Ejecutar"/>
    <n v="1"/>
    <n v="1"/>
    <n v="1"/>
    <m/>
    <m/>
    <m/>
    <m/>
    <m/>
    <m/>
    <m/>
  </r>
  <r>
    <n v="231"/>
    <s v="OE1;PR_10;ACT_225"/>
    <x v="0"/>
    <s v="Fortalecer la Vigilancia."/>
    <x v="0"/>
    <n v="11"/>
    <s v="PAI"/>
    <x v="18"/>
    <s v="ACT_225"/>
    <s v="Desarrollar un chat temático de un tema relacionado con las acciones desarrolladas por la Delegatura de Puertos"/>
    <x v="2"/>
    <n v="4.4642857142857152E-4"/>
    <x v="0"/>
    <n v="0"/>
    <n v="0"/>
    <n v="0"/>
    <s v="Por Ejecutar"/>
    <n v="0"/>
    <n v="0"/>
    <n v="0"/>
    <n v="1"/>
    <n v="0"/>
    <n v="0"/>
    <m/>
    <n v="1"/>
    <s v="Por Ejecutar"/>
    <n v="0"/>
  </r>
  <r>
    <n v="231"/>
    <s v="OE1;PR_10;ACT_225"/>
    <x v="0"/>
    <s v="Fortalecer la Vigilancia."/>
    <x v="0"/>
    <n v="11"/>
    <s v="PAI"/>
    <x v="18"/>
    <s v="ACT_225"/>
    <s v="Desarrollar un chat temático de un tema relacionado con las acciones desarrolladas por la Delegatura de Puertos"/>
    <x v="2"/>
    <n v="4.4642857142857152E-4"/>
    <x v="1"/>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2"/>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3"/>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4"/>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5"/>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6"/>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7"/>
    <n v="0"/>
    <n v="0"/>
    <n v="0"/>
    <s v="Por Ejecutar"/>
    <n v="0"/>
    <n v="0"/>
    <n v="0"/>
    <m/>
    <m/>
    <m/>
    <m/>
    <m/>
    <m/>
    <m/>
  </r>
  <r>
    <n v="231"/>
    <s v="OE1;PR_10;ACT_225"/>
    <x v="0"/>
    <s v="Fortalecer la Vigilancia."/>
    <x v="0"/>
    <n v="11"/>
    <s v="PAI"/>
    <x v="18"/>
    <s v="ACT_225"/>
    <s v="Desarrollar un chat temático de un tema relacionado con las acciones desarrolladas por la Delegatura de Puertos"/>
    <x v="2"/>
    <n v="4.4642857142857152E-4"/>
    <x v="8"/>
    <n v="0.2"/>
    <n v="0"/>
    <n v="0"/>
    <s v="Por Ejecutar"/>
    <n v="0.2"/>
    <n v="0"/>
    <n v="0"/>
    <m/>
    <m/>
    <m/>
    <m/>
    <m/>
    <m/>
    <m/>
  </r>
  <r>
    <n v="231"/>
    <s v="OE1;PR_10;ACT_225"/>
    <x v="0"/>
    <s v="Fortalecer la Vigilancia."/>
    <x v="0"/>
    <n v="11"/>
    <s v="PAI"/>
    <x v="18"/>
    <s v="ACT_225"/>
    <s v="Desarrollar un chat temático de un tema relacionado con las acciones desarrolladas por la Delegatura de Puertos"/>
    <x v="2"/>
    <n v="4.4642857142857152E-4"/>
    <x v="9"/>
    <n v="0"/>
    <n v="0"/>
    <n v="0"/>
    <s v="Por Ejecutar"/>
    <n v="0.2"/>
    <n v="0"/>
    <n v="0"/>
    <m/>
    <m/>
    <m/>
    <m/>
    <m/>
    <m/>
    <m/>
  </r>
  <r>
    <n v="231"/>
    <s v="OE1;PR_10;ACT_225"/>
    <x v="0"/>
    <s v="Fortalecer la Vigilancia."/>
    <x v="0"/>
    <n v="11"/>
    <s v="PAI"/>
    <x v="18"/>
    <s v="ACT_225"/>
    <s v="Desarrollar un chat temático de un tema relacionado con las acciones desarrolladas por la Delegatura de Puertos"/>
    <x v="2"/>
    <n v="4.4642857142857152E-4"/>
    <x v="10"/>
    <n v="0.8"/>
    <n v="0"/>
    <n v="0"/>
    <s v="Por Ejecutar"/>
    <n v="1"/>
    <n v="0"/>
    <n v="0"/>
    <m/>
    <m/>
    <m/>
    <m/>
    <m/>
    <m/>
    <m/>
  </r>
  <r>
    <n v="231"/>
    <s v="OE1;PR_10;ACT_225"/>
    <x v="0"/>
    <s v="Fortalecer la Vigilancia."/>
    <x v="0"/>
    <n v="11"/>
    <s v="PAI"/>
    <x v="18"/>
    <s v="ACT_225"/>
    <s v="Desarrollar un chat temático de un tema relacionado con las acciones desarrolladas por la Delegatura de Puertos"/>
    <x v="2"/>
    <n v="4.4642857142857152E-4"/>
    <x v="11"/>
    <n v="0"/>
    <n v="0"/>
    <n v="0"/>
    <s v="Por Ejecutar"/>
    <n v="1"/>
    <n v="0"/>
    <n v="0"/>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0"/>
    <n v="0"/>
    <n v="0"/>
    <n v="0"/>
    <s v="Por Ejecutar"/>
    <n v="0"/>
    <n v="0"/>
    <n v="0"/>
    <n v="1"/>
    <n v="0.8"/>
    <n v="0.8"/>
    <m/>
    <n v="0.19999999999999996"/>
    <s v="En Seguimiento"/>
    <n v="3.5714285714285725E-4"/>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1"/>
    <n v="0.2"/>
    <n v="0.2"/>
    <n v="1"/>
    <s v="Culminada"/>
    <n v="0.2"/>
    <n v="0.2"/>
    <n v="1"/>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2"/>
    <n v="0.2"/>
    <n v="0.2"/>
    <n v="1"/>
    <s v="Culminada"/>
    <n v="0.4"/>
    <n v="0.4"/>
    <n v="1"/>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3"/>
    <n v="0"/>
    <n v="0.1"/>
    <n v="0"/>
    <s v="Por Ejecutar"/>
    <n v="0.4"/>
    <n v="0.5"/>
    <n v="1.25"/>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4"/>
    <n v="0"/>
    <n v="0.1"/>
    <n v="0"/>
    <s v="Por Ejecutar"/>
    <n v="0.4"/>
    <n v="0.6"/>
    <n v="1.4999999999999998"/>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5"/>
    <n v="0.2"/>
    <n v="0.2"/>
    <n v="1"/>
    <s v="Culminada"/>
    <n v="0.60000000000000009"/>
    <n v="0.8"/>
    <n v="1.3333333333333333"/>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6"/>
    <n v="0"/>
    <n v="0"/>
    <n v="0"/>
    <s v="Por Ejecutar"/>
    <n v="0.60000000000000009"/>
    <n v="0.8"/>
    <n v="1.3333333333333333"/>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7"/>
    <n v="0"/>
    <n v="0"/>
    <n v="0"/>
    <s v="Por Ejecutar"/>
    <n v="0.60000000000000009"/>
    <n v="0.8"/>
    <n v="1.3333333333333333"/>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8"/>
    <n v="0.2"/>
    <n v="0"/>
    <n v="0"/>
    <s v="Por Ejecutar"/>
    <n v="0.8"/>
    <n v="0.8"/>
    <n v="1"/>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9"/>
    <n v="0"/>
    <n v="0"/>
    <n v="0"/>
    <s v="Por Ejecutar"/>
    <n v="0.8"/>
    <n v="0.8"/>
    <n v="1"/>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10"/>
    <n v="0"/>
    <n v="0"/>
    <n v="0"/>
    <s v="Por Ejecutar"/>
    <n v="0.8"/>
    <n v="0.8"/>
    <n v="1"/>
    <m/>
    <m/>
    <m/>
    <m/>
    <m/>
    <m/>
    <m/>
  </r>
  <r>
    <n v="232"/>
    <s v="OE1;PR_10;ACT_206"/>
    <x v="0"/>
    <s v="Fortalecer la Vigilancia."/>
    <x v="0"/>
    <n v="11"/>
    <s v="PAI"/>
    <x v="18"/>
    <s v="ACT_206"/>
    <s v="Llevar a cabo reuniones con la ciudadanía, vigilados y organizaciones cívicas para escuchar sus requerimientos y expectativas frente a las actividades misionales de la entidad y su proceso de rendición de cuentas (mesas de trabajo)"/>
    <x v="2"/>
    <n v="4.4642857142857152E-4"/>
    <x v="11"/>
    <n v="0.2"/>
    <n v="0"/>
    <n v="0"/>
    <s v="Por Ejecutar"/>
    <n v="1"/>
    <n v="0.8"/>
    <n v="0.8"/>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0"/>
    <n v="0"/>
    <n v="0"/>
    <n v="0"/>
    <s v="Por Ejecutar"/>
    <n v="0"/>
    <n v="0"/>
    <n v="0"/>
    <n v="31"/>
    <n v="30"/>
    <n v="0.967741935483871"/>
    <m/>
    <n v="3.2258064516129004E-2"/>
    <s v="Culminada"/>
    <n v="4.3202764976958533E-4"/>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1"/>
    <n v="0"/>
    <n v="0"/>
    <n v="0"/>
    <s v="Por Ejecutar"/>
    <n v="0"/>
    <n v="0"/>
    <n v="0"/>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2"/>
    <n v="1"/>
    <n v="1"/>
    <n v="1"/>
    <s v="Culminada"/>
    <n v="1"/>
    <n v="1"/>
    <n v="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3"/>
    <n v="11"/>
    <n v="11"/>
    <n v="1"/>
    <s v="Culminada"/>
    <n v="12"/>
    <n v="12"/>
    <n v="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4"/>
    <n v="18"/>
    <n v="18"/>
    <n v="1"/>
    <s v="Culminada"/>
    <n v="30"/>
    <n v="30"/>
    <n v="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5"/>
    <n v="0"/>
    <n v="0"/>
    <n v="0"/>
    <s v="Por Ejecutar"/>
    <n v="30"/>
    <n v="30"/>
    <n v="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6"/>
    <n v="0"/>
    <n v="0"/>
    <n v="0"/>
    <s v="Por Ejecutar"/>
    <n v="30"/>
    <n v="30"/>
    <n v="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7"/>
    <n v="0"/>
    <n v="0"/>
    <n v="0"/>
    <s v="Por Ejecutar"/>
    <n v="30"/>
    <n v="30"/>
    <n v="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8"/>
    <n v="1"/>
    <n v="0"/>
    <n v="0"/>
    <s v="Por Ejecutar"/>
    <n v="31"/>
    <n v="30"/>
    <n v="0.96774193548387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9"/>
    <n v="0"/>
    <n v="0"/>
    <n v="0"/>
    <s v="Por Ejecutar"/>
    <n v="31"/>
    <n v="30"/>
    <n v="0.96774193548387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10"/>
    <n v="0"/>
    <n v="0"/>
    <n v="0"/>
    <s v="Por Ejecutar"/>
    <n v="31"/>
    <n v="30"/>
    <n v="0.967741935483871"/>
    <m/>
    <m/>
    <m/>
    <m/>
    <m/>
    <m/>
    <m/>
  </r>
  <r>
    <n v="233"/>
    <s v="OE1;PR_10;ACT_207"/>
    <x v="0"/>
    <s v="Fortalecer la Vigilancia."/>
    <x v="0"/>
    <n v="11"/>
    <s v="PAI"/>
    <x v="18"/>
    <s v="ACT_207"/>
    <s v="Llevar a cabo reuniones con la ciudadanía, vigilados y organizaciones cívicas para escuchar sus requerimientos y expectativas frente a las actividades misionales de la entidad y su proceso de rendición de cuentas (mesas de trabajo)"/>
    <x v="0"/>
    <n v="4.4642857142857152E-4"/>
    <x v="11"/>
    <n v="0"/>
    <n v="0"/>
    <n v="0"/>
    <s v="Por Ejecutar"/>
    <n v="31"/>
    <n v="30"/>
    <n v="0.967741935483871"/>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0"/>
    <n v="16"/>
    <n v="16"/>
    <n v="1"/>
    <s v="Culminada"/>
    <n v="16"/>
    <n v="16"/>
    <n v="1"/>
    <n v="126"/>
    <n v="75"/>
    <n v="0.59523809523809523"/>
    <m/>
    <n v="0.40476190476190477"/>
    <s v="En Tramite"/>
    <n v="2.6573129251700688E-4"/>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1"/>
    <n v="15"/>
    <n v="15"/>
    <n v="1"/>
    <s v="Culminada"/>
    <n v="31"/>
    <n v="31"/>
    <n v="1"/>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2"/>
    <n v="17"/>
    <n v="17"/>
    <n v="1"/>
    <s v="Culminada"/>
    <n v="48"/>
    <n v="48"/>
    <n v="1"/>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3"/>
    <n v="10"/>
    <n v="10"/>
    <n v="1"/>
    <s v="Culminada"/>
    <n v="58"/>
    <n v="58"/>
    <n v="1"/>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4"/>
    <n v="12"/>
    <n v="12"/>
    <n v="1"/>
    <s v="Culminada"/>
    <n v="70"/>
    <n v="70"/>
    <n v="1"/>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5"/>
    <n v="8"/>
    <n v="5"/>
    <n v="0.625"/>
    <s v="En Tramite"/>
    <n v="78"/>
    <n v="75"/>
    <n v="0.96153846153846156"/>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6"/>
    <n v="8"/>
    <n v="0"/>
    <n v="0"/>
    <s v="Por Ejecutar"/>
    <n v="86"/>
    <n v="75"/>
    <n v="0.87209302325581395"/>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7"/>
    <n v="8"/>
    <n v="0"/>
    <n v="0"/>
    <s v="Por Ejecutar"/>
    <n v="94"/>
    <n v="75"/>
    <n v="0.7978723404255319"/>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8"/>
    <n v="8"/>
    <n v="0"/>
    <n v="0"/>
    <s v="Por Ejecutar"/>
    <n v="102"/>
    <n v="75"/>
    <n v="0.73529411764705888"/>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9"/>
    <n v="8"/>
    <n v="0"/>
    <n v="0"/>
    <s v="Por Ejecutar"/>
    <n v="110"/>
    <n v="75"/>
    <n v="0.68181818181818177"/>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10"/>
    <n v="8"/>
    <n v="0"/>
    <n v="0"/>
    <s v="Por Ejecutar"/>
    <n v="118"/>
    <n v="75"/>
    <n v="0.63559322033898302"/>
    <m/>
    <m/>
    <m/>
    <m/>
    <m/>
    <m/>
    <m/>
  </r>
  <r>
    <n v="234"/>
    <s v="OE1;PR_10;ACT_208"/>
    <x v="0"/>
    <s v="Fortalecer la Vigilancia."/>
    <x v="0"/>
    <n v="11"/>
    <s v="PAI"/>
    <x v="18"/>
    <s v="ACT_208"/>
    <s v="Llevar a cabo reuniones con la ciudadanía, vigilados y organizaciones cívicas para escuchar sus requerimientos y expectativas frente a las actividades misionales de la entidad y su proceso de rendición de cuentas (mesas de trabajo)"/>
    <x v="1"/>
    <n v="4.4642857142857152E-4"/>
    <x v="11"/>
    <n v="8"/>
    <n v="0"/>
    <n v="0"/>
    <s v="Por Ejecutar"/>
    <n v="126"/>
    <n v="75"/>
    <n v="0.59523809523809523"/>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0"/>
    <n v="0"/>
    <n v="0"/>
    <n v="0"/>
    <s v="Por Ejecutar"/>
    <n v="0"/>
    <n v="0"/>
    <n v="0"/>
    <n v="1"/>
    <n v="0"/>
    <n v="0"/>
    <m/>
    <n v="1"/>
    <s v="Por Ejecutar"/>
    <n v="0"/>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1"/>
    <n v="0"/>
    <n v="0"/>
    <n v="0"/>
    <s v="Por Ejecutar"/>
    <n v="0"/>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2"/>
    <n v="0"/>
    <n v="0"/>
    <n v="0"/>
    <s v="Por Ejecutar"/>
    <n v="0"/>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3"/>
    <n v="0"/>
    <n v="0"/>
    <n v="0"/>
    <s v="Por Ejecutar"/>
    <n v="0"/>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4"/>
    <n v="0"/>
    <n v="0"/>
    <n v="0"/>
    <s v="Por Ejecutar"/>
    <n v="0"/>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5"/>
    <n v="1"/>
    <n v="0"/>
    <n v="0"/>
    <s v="Por Ejecutar"/>
    <n v="1"/>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6"/>
    <n v="0"/>
    <n v="0"/>
    <n v="0"/>
    <s v="Por Ejecutar"/>
    <n v="1"/>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7"/>
    <n v="0"/>
    <n v="0"/>
    <n v="0"/>
    <s v="Por Ejecutar"/>
    <n v="1"/>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8"/>
    <n v="0"/>
    <n v="0"/>
    <n v="0"/>
    <s v="Por Ejecutar"/>
    <n v="1"/>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9"/>
    <n v="0"/>
    <n v="0"/>
    <n v="0"/>
    <s v="Por Ejecutar"/>
    <n v="1"/>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10"/>
    <n v="0"/>
    <n v="0"/>
    <n v="0"/>
    <s v="Por Ejecutar"/>
    <n v="1"/>
    <n v="0"/>
    <n v="0"/>
    <m/>
    <m/>
    <m/>
    <m/>
    <m/>
    <m/>
    <m/>
  </r>
  <r>
    <n v="235"/>
    <s v="OE1;PR_10;ACT_103"/>
    <x v="0"/>
    <s v="Fortalecer la Vigilancia."/>
    <x v="0"/>
    <n v="11"/>
    <s v="PAI"/>
    <x v="18"/>
    <s v="ACT_103"/>
    <s v="Publicar encuestas web en el portal de la entidad preguntando a la ciudadanía acerca de las principales temáticas que desea se aborden en la rendición de cuentas"/>
    <x v="5"/>
    <n v="4.4642857142857152E-4"/>
    <x v="11"/>
    <n v="0"/>
    <n v="0"/>
    <n v="0"/>
    <s v="Por Ejecutar"/>
    <n v="1"/>
    <n v="0"/>
    <n v="0"/>
    <m/>
    <m/>
    <m/>
    <m/>
    <m/>
    <m/>
    <m/>
  </r>
  <r>
    <n v="236"/>
    <s v="OE1;PR_10;ACT_104"/>
    <x v="0"/>
    <s v="Fortalecer la Vigilancia."/>
    <x v="0"/>
    <n v="11"/>
    <s v="PAI"/>
    <x v="18"/>
    <s v="ACT_104"/>
    <s v="Realizar audiencia virtual de rendición de cuentas "/>
    <x v="5"/>
    <n v="4.4642857142857152E-4"/>
    <x v="0"/>
    <n v="0"/>
    <n v="0"/>
    <n v="0"/>
    <s v="Por Ejecutar"/>
    <n v="0"/>
    <n v="0"/>
    <n v="0"/>
    <n v="1"/>
    <n v="0"/>
    <n v="0"/>
    <m/>
    <n v="1"/>
    <s v="Por Ejecutar"/>
    <n v="0"/>
  </r>
  <r>
    <n v="236"/>
    <s v="OE1;PR_10;ACT_104"/>
    <x v="0"/>
    <s v="Fortalecer la Vigilancia."/>
    <x v="0"/>
    <n v="11"/>
    <s v="PAI"/>
    <x v="18"/>
    <s v="ACT_104"/>
    <s v="Realizar audiencia virtual de rendición de cuentas "/>
    <x v="5"/>
    <n v="4.4642857142857152E-4"/>
    <x v="1"/>
    <n v="0"/>
    <n v="0"/>
    <n v="0"/>
    <s v="Por Ejecutar"/>
    <n v="0"/>
    <n v="0"/>
    <n v="0"/>
    <m/>
    <m/>
    <m/>
    <m/>
    <m/>
    <m/>
    <m/>
  </r>
  <r>
    <n v="236"/>
    <s v="OE1;PR_10;ACT_104"/>
    <x v="0"/>
    <s v="Fortalecer la Vigilancia."/>
    <x v="0"/>
    <n v="11"/>
    <s v="PAI"/>
    <x v="18"/>
    <s v="ACT_104"/>
    <s v="Realizar audiencia virtual de rendición de cuentas "/>
    <x v="5"/>
    <n v="4.4642857142857152E-4"/>
    <x v="2"/>
    <n v="0"/>
    <n v="0"/>
    <n v="0"/>
    <s v="Por Ejecutar"/>
    <n v="0"/>
    <n v="0"/>
    <n v="0"/>
    <m/>
    <m/>
    <m/>
    <m/>
    <m/>
    <m/>
    <m/>
  </r>
  <r>
    <n v="236"/>
    <s v="OE1;PR_10;ACT_104"/>
    <x v="0"/>
    <s v="Fortalecer la Vigilancia."/>
    <x v="0"/>
    <n v="11"/>
    <s v="PAI"/>
    <x v="18"/>
    <s v="ACT_104"/>
    <s v="Realizar audiencia virtual de rendición de cuentas "/>
    <x v="5"/>
    <n v="4.4642857142857152E-4"/>
    <x v="3"/>
    <n v="0"/>
    <n v="0"/>
    <n v="0"/>
    <s v="Por Ejecutar"/>
    <n v="0"/>
    <n v="0"/>
    <n v="0"/>
    <m/>
    <m/>
    <m/>
    <m/>
    <m/>
    <m/>
    <m/>
  </r>
  <r>
    <n v="236"/>
    <s v="OE1;PR_10;ACT_104"/>
    <x v="0"/>
    <s v="Fortalecer la Vigilancia."/>
    <x v="0"/>
    <n v="11"/>
    <s v="PAI"/>
    <x v="18"/>
    <s v="ACT_104"/>
    <s v="Realizar audiencia virtual de rendición de cuentas "/>
    <x v="5"/>
    <n v="4.4642857142857152E-4"/>
    <x v="4"/>
    <n v="0"/>
    <n v="0"/>
    <n v="0"/>
    <s v="Por Ejecutar"/>
    <n v="0"/>
    <n v="0"/>
    <n v="0"/>
    <m/>
    <m/>
    <m/>
    <m/>
    <m/>
    <m/>
    <m/>
  </r>
  <r>
    <n v="236"/>
    <s v="OE1;PR_10;ACT_104"/>
    <x v="0"/>
    <s v="Fortalecer la Vigilancia."/>
    <x v="0"/>
    <n v="11"/>
    <s v="PAI"/>
    <x v="18"/>
    <s v="ACT_104"/>
    <s v="Realizar audiencia virtual de rendición de cuentas "/>
    <x v="5"/>
    <n v="4.4642857142857152E-4"/>
    <x v="5"/>
    <n v="0"/>
    <n v="0"/>
    <n v="0"/>
    <s v="Por Ejecutar"/>
    <n v="0"/>
    <n v="0"/>
    <n v="0"/>
    <m/>
    <m/>
    <m/>
    <m/>
    <m/>
    <m/>
    <m/>
  </r>
  <r>
    <n v="236"/>
    <s v="OE1;PR_10;ACT_104"/>
    <x v="0"/>
    <s v="Fortalecer la Vigilancia."/>
    <x v="0"/>
    <n v="11"/>
    <s v="PAI"/>
    <x v="18"/>
    <s v="ACT_104"/>
    <s v="Realizar audiencia virtual de rendición de cuentas "/>
    <x v="5"/>
    <n v="4.4642857142857152E-4"/>
    <x v="6"/>
    <n v="0"/>
    <n v="0"/>
    <n v="0"/>
    <s v="Por Ejecutar"/>
    <n v="0"/>
    <n v="0"/>
    <n v="0"/>
    <m/>
    <m/>
    <m/>
    <m/>
    <m/>
    <m/>
    <m/>
  </r>
  <r>
    <n v="236"/>
    <s v="OE1;PR_10;ACT_104"/>
    <x v="0"/>
    <s v="Fortalecer la Vigilancia."/>
    <x v="0"/>
    <n v="11"/>
    <s v="PAI"/>
    <x v="18"/>
    <s v="ACT_104"/>
    <s v="Realizar audiencia virtual de rendición de cuentas "/>
    <x v="5"/>
    <n v="4.4642857142857152E-4"/>
    <x v="7"/>
    <n v="0"/>
    <n v="0"/>
    <n v="0"/>
    <s v="Por Ejecutar"/>
    <n v="0"/>
    <n v="0"/>
    <n v="0"/>
    <m/>
    <m/>
    <m/>
    <m/>
    <m/>
    <m/>
    <m/>
  </r>
  <r>
    <n v="236"/>
    <s v="OE1;PR_10;ACT_104"/>
    <x v="0"/>
    <s v="Fortalecer la Vigilancia."/>
    <x v="0"/>
    <n v="11"/>
    <s v="PAI"/>
    <x v="18"/>
    <s v="ACT_104"/>
    <s v="Realizar audiencia virtual de rendición de cuentas "/>
    <x v="5"/>
    <n v="4.4642857142857152E-4"/>
    <x v="8"/>
    <n v="0"/>
    <n v="0"/>
    <n v="0"/>
    <s v="Por Ejecutar"/>
    <n v="0"/>
    <n v="0"/>
    <n v="0"/>
    <m/>
    <m/>
    <m/>
    <m/>
    <m/>
    <m/>
    <m/>
  </r>
  <r>
    <n v="236"/>
    <s v="OE1;PR_10;ACT_104"/>
    <x v="0"/>
    <s v="Fortalecer la Vigilancia."/>
    <x v="0"/>
    <n v="11"/>
    <s v="PAI"/>
    <x v="18"/>
    <s v="ACT_104"/>
    <s v="Realizar audiencia virtual de rendición de cuentas "/>
    <x v="5"/>
    <n v="4.4642857142857152E-4"/>
    <x v="9"/>
    <n v="1"/>
    <n v="0"/>
    <n v="0"/>
    <s v="Por Ejecutar"/>
    <n v="1"/>
    <n v="0"/>
    <n v="0"/>
    <m/>
    <m/>
    <m/>
    <m/>
    <m/>
    <m/>
    <m/>
  </r>
  <r>
    <n v="236"/>
    <s v="OE1;PR_10;ACT_104"/>
    <x v="0"/>
    <s v="Fortalecer la Vigilancia."/>
    <x v="0"/>
    <n v="11"/>
    <s v="PAI"/>
    <x v="18"/>
    <s v="ACT_104"/>
    <s v="Realizar audiencia virtual de rendición de cuentas "/>
    <x v="5"/>
    <n v="4.4642857142857152E-4"/>
    <x v="10"/>
    <n v="0"/>
    <n v="0"/>
    <n v="0"/>
    <s v="Por Ejecutar"/>
    <n v="1"/>
    <n v="0"/>
    <n v="0"/>
    <m/>
    <m/>
    <m/>
    <m/>
    <m/>
    <m/>
    <m/>
  </r>
  <r>
    <n v="236"/>
    <s v="OE1;PR_10;ACT_104"/>
    <x v="0"/>
    <s v="Fortalecer la Vigilancia."/>
    <x v="0"/>
    <n v="11"/>
    <s v="PAI"/>
    <x v="18"/>
    <s v="ACT_104"/>
    <s v="Realizar audiencia virtual de rendición de cuentas "/>
    <x v="5"/>
    <n v="4.4642857142857152E-4"/>
    <x v="11"/>
    <n v="0"/>
    <n v="0"/>
    <n v="0"/>
    <s v="Por Ejecutar"/>
    <n v="1"/>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0"/>
    <n v="0"/>
    <n v="0"/>
    <n v="0"/>
    <s v="Por Ejecutar"/>
    <n v="0"/>
    <n v="0"/>
    <n v="0"/>
    <n v="1"/>
    <n v="0"/>
    <n v="0"/>
    <m/>
    <n v="1"/>
    <s v="Por Ejecutar"/>
    <n v="0"/>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1"/>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2"/>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3"/>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4"/>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5"/>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6"/>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7"/>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8"/>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9"/>
    <n v="0"/>
    <n v="0"/>
    <n v="0"/>
    <s v="Por Ejecutar"/>
    <n v="0"/>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10"/>
    <n v="1"/>
    <n v="0"/>
    <n v="0"/>
    <s v="Por Ejecutar"/>
    <n v="1"/>
    <n v="0"/>
    <n v="0"/>
    <m/>
    <m/>
    <m/>
    <m/>
    <m/>
    <m/>
    <m/>
  </r>
  <r>
    <n v="237"/>
    <s v="OE1;PR_10;ACT_105"/>
    <x v="0"/>
    <s v="Fortalecer la Vigilancia."/>
    <x v="0"/>
    <n v="11"/>
    <s v="PAI"/>
    <x v="18"/>
    <s v="ACT_105"/>
    <s v="Realizar audiencia pública de rendición de cuentas  presencial (depende de los recursos financieros de la entidad y de una posible convocatoria a una audiencia sectorial por parte del Mintransporte)"/>
    <x v="5"/>
    <n v="4.4642857142857152E-4"/>
    <x v="11"/>
    <n v="0"/>
    <n v="0"/>
    <n v="0"/>
    <s v="Por Ejecutar"/>
    <n v="1"/>
    <n v="0"/>
    <n v="0"/>
    <m/>
    <m/>
    <m/>
    <m/>
    <m/>
    <m/>
    <m/>
  </r>
  <r>
    <n v="238"/>
    <s v="OE1;PR_10;ACT_94"/>
    <x v="0"/>
    <s v="Fortalecer la Vigilancia."/>
    <x v="0"/>
    <n v="11"/>
    <s v="PAI"/>
    <x v="18"/>
    <s v="ACT_94"/>
    <s v="Documentar compromisos, inquietudes y respuestas entregadas a la ciudadanía en mesas de trabajo, chats y foros"/>
    <x v="2"/>
    <n v="4.4642857142857152E-4"/>
    <x v="0"/>
    <n v="0"/>
    <n v="0"/>
    <n v="0"/>
    <s v="Por Ejecutar"/>
    <n v="0"/>
    <n v="0"/>
    <n v="0"/>
    <n v="1"/>
    <n v="0.8"/>
    <n v="0.8"/>
    <m/>
    <n v="0.19999999999999996"/>
    <s v="En Seguimiento"/>
    <n v="3.5714285714285725E-4"/>
  </r>
  <r>
    <n v="238"/>
    <s v="OE1;PR_10;ACT_94"/>
    <x v="0"/>
    <s v="Fortalecer la Vigilancia."/>
    <x v="0"/>
    <n v="11"/>
    <s v="PAI"/>
    <x v="18"/>
    <s v="ACT_94"/>
    <s v="Documentar compromisos, inquietudes y respuestas entregadas a la ciudadanía en mesas de trabajo, chats y foros"/>
    <x v="2"/>
    <n v="4.4642857142857152E-4"/>
    <x v="1"/>
    <n v="0.2"/>
    <n v="0.2"/>
    <n v="1"/>
    <s v="Culminada"/>
    <n v="0.2"/>
    <n v="0.2"/>
    <n v="1"/>
    <m/>
    <m/>
    <m/>
    <m/>
    <m/>
    <m/>
    <m/>
  </r>
  <r>
    <n v="238"/>
    <s v="OE1;PR_10;ACT_94"/>
    <x v="0"/>
    <s v="Fortalecer la Vigilancia."/>
    <x v="0"/>
    <n v="11"/>
    <s v="PAI"/>
    <x v="18"/>
    <s v="ACT_94"/>
    <s v="Documentar compromisos, inquietudes y respuestas entregadas a la ciudadanía en mesas de trabajo, chats y foros"/>
    <x v="2"/>
    <n v="4.4642857142857152E-4"/>
    <x v="2"/>
    <n v="0.2"/>
    <n v="0.2"/>
    <n v="1"/>
    <s v="Culminada"/>
    <n v="0.4"/>
    <n v="0.4"/>
    <n v="1"/>
    <m/>
    <m/>
    <m/>
    <m/>
    <m/>
    <m/>
    <m/>
  </r>
  <r>
    <n v="238"/>
    <s v="OE1;PR_10;ACT_94"/>
    <x v="0"/>
    <s v="Fortalecer la Vigilancia."/>
    <x v="0"/>
    <n v="11"/>
    <s v="PAI"/>
    <x v="18"/>
    <s v="ACT_94"/>
    <s v="Documentar compromisos, inquietudes y respuestas entregadas a la ciudadanía en mesas de trabajo, chats y foros"/>
    <x v="2"/>
    <n v="4.4642857142857152E-4"/>
    <x v="3"/>
    <n v="0"/>
    <n v="0.1"/>
    <n v="0"/>
    <s v="Por Ejecutar"/>
    <n v="0.4"/>
    <n v="0.5"/>
    <n v="1.25"/>
    <m/>
    <m/>
    <m/>
    <m/>
    <m/>
    <m/>
    <m/>
  </r>
  <r>
    <n v="238"/>
    <s v="OE1;PR_10;ACT_94"/>
    <x v="0"/>
    <s v="Fortalecer la Vigilancia."/>
    <x v="0"/>
    <n v="11"/>
    <s v="PAI"/>
    <x v="18"/>
    <s v="ACT_94"/>
    <s v="Documentar compromisos, inquietudes y respuestas entregadas a la ciudadanía en mesas de trabajo, chats y foros"/>
    <x v="2"/>
    <n v="4.4642857142857152E-4"/>
    <x v="4"/>
    <n v="0"/>
    <n v="0.1"/>
    <n v="0"/>
    <s v="Por Ejecutar"/>
    <n v="0.4"/>
    <n v="0.6"/>
    <n v="1.4999999999999998"/>
    <m/>
    <m/>
    <m/>
    <m/>
    <m/>
    <m/>
    <m/>
  </r>
  <r>
    <n v="238"/>
    <s v="OE1;PR_10;ACT_94"/>
    <x v="0"/>
    <s v="Fortalecer la Vigilancia."/>
    <x v="0"/>
    <n v="11"/>
    <s v="PAI"/>
    <x v="18"/>
    <s v="ACT_94"/>
    <s v="Documentar compromisos, inquietudes y respuestas entregadas a la ciudadanía en mesas de trabajo, chats y foros"/>
    <x v="2"/>
    <n v="4.4642857142857152E-4"/>
    <x v="5"/>
    <n v="0.2"/>
    <n v="0.2"/>
    <n v="1"/>
    <s v="Culminada"/>
    <n v="0.60000000000000009"/>
    <n v="0.8"/>
    <n v="1.3333333333333333"/>
    <m/>
    <m/>
    <m/>
    <m/>
    <m/>
    <m/>
    <m/>
  </r>
  <r>
    <n v="238"/>
    <s v="OE1;PR_10;ACT_94"/>
    <x v="0"/>
    <s v="Fortalecer la Vigilancia."/>
    <x v="0"/>
    <n v="11"/>
    <s v="PAI"/>
    <x v="18"/>
    <s v="ACT_94"/>
    <s v="Documentar compromisos, inquietudes y respuestas entregadas a la ciudadanía en mesas de trabajo, chats y foros"/>
    <x v="2"/>
    <n v="4.4642857142857152E-4"/>
    <x v="6"/>
    <n v="0"/>
    <n v="0"/>
    <n v="0"/>
    <s v="Por Ejecutar"/>
    <n v="0.60000000000000009"/>
    <n v="0.8"/>
    <n v="1.3333333333333333"/>
    <m/>
    <m/>
    <m/>
    <m/>
    <m/>
    <m/>
    <m/>
  </r>
  <r>
    <n v="238"/>
    <s v="OE1;PR_10;ACT_94"/>
    <x v="0"/>
    <s v="Fortalecer la Vigilancia."/>
    <x v="0"/>
    <n v="11"/>
    <s v="PAI"/>
    <x v="18"/>
    <s v="ACT_94"/>
    <s v="Documentar compromisos, inquietudes y respuestas entregadas a la ciudadanía en mesas de trabajo, chats y foros"/>
    <x v="2"/>
    <n v="4.4642857142857152E-4"/>
    <x v="7"/>
    <n v="0"/>
    <n v="0"/>
    <n v="0"/>
    <s v="Por Ejecutar"/>
    <n v="0.60000000000000009"/>
    <n v="0.8"/>
    <n v="1.3333333333333333"/>
    <m/>
    <m/>
    <m/>
    <m/>
    <m/>
    <m/>
    <m/>
  </r>
  <r>
    <n v="238"/>
    <s v="OE1;PR_10;ACT_94"/>
    <x v="0"/>
    <s v="Fortalecer la Vigilancia."/>
    <x v="0"/>
    <n v="11"/>
    <s v="PAI"/>
    <x v="18"/>
    <s v="ACT_94"/>
    <s v="Documentar compromisos, inquietudes y respuestas entregadas a la ciudadanía en mesas de trabajo, chats y foros"/>
    <x v="2"/>
    <n v="4.4642857142857152E-4"/>
    <x v="8"/>
    <n v="0.2"/>
    <n v="0"/>
    <n v="0"/>
    <s v="Por Ejecutar"/>
    <n v="0.8"/>
    <n v="0.8"/>
    <n v="1"/>
    <m/>
    <m/>
    <m/>
    <m/>
    <m/>
    <m/>
    <m/>
  </r>
  <r>
    <n v="238"/>
    <s v="OE1;PR_10;ACT_94"/>
    <x v="0"/>
    <s v="Fortalecer la Vigilancia."/>
    <x v="0"/>
    <n v="11"/>
    <s v="PAI"/>
    <x v="18"/>
    <s v="ACT_94"/>
    <s v="Documentar compromisos, inquietudes y respuestas entregadas a la ciudadanía en mesas de trabajo, chats y foros"/>
    <x v="2"/>
    <n v="4.4642857142857152E-4"/>
    <x v="9"/>
    <n v="0"/>
    <n v="0"/>
    <n v="0"/>
    <s v="Por Ejecutar"/>
    <n v="0.8"/>
    <n v="0.8"/>
    <n v="1"/>
    <m/>
    <m/>
    <m/>
    <m/>
    <m/>
    <m/>
    <m/>
  </r>
  <r>
    <n v="238"/>
    <s v="OE1;PR_10;ACT_94"/>
    <x v="0"/>
    <s v="Fortalecer la Vigilancia."/>
    <x v="0"/>
    <n v="11"/>
    <s v="PAI"/>
    <x v="18"/>
    <s v="ACT_94"/>
    <s v="Documentar compromisos, inquietudes y respuestas entregadas a la ciudadanía en mesas de trabajo, chats y foros"/>
    <x v="2"/>
    <n v="4.4642857142857152E-4"/>
    <x v="10"/>
    <n v="0"/>
    <n v="0"/>
    <n v="0"/>
    <s v="Por Ejecutar"/>
    <n v="0.8"/>
    <n v="0.8"/>
    <n v="1"/>
    <m/>
    <m/>
    <m/>
    <m/>
    <m/>
    <m/>
    <m/>
  </r>
  <r>
    <n v="238"/>
    <s v="OE1;PR_10;ACT_94"/>
    <x v="0"/>
    <s v="Fortalecer la Vigilancia."/>
    <x v="0"/>
    <n v="11"/>
    <s v="PAI"/>
    <x v="18"/>
    <s v="ACT_94"/>
    <s v="Documentar compromisos, inquietudes y respuestas entregadas a la ciudadanía en mesas de trabajo, chats y foros"/>
    <x v="2"/>
    <n v="4.4642857142857152E-4"/>
    <x v="11"/>
    <n v="0.2"/>
    <n v="0"/>
    <n v="0"/>
    <s v="Por Ejecutar"/>
    <n v="1"/>
    <n v="0.8"/>
    <n v="0.8"/>
    <m/>
    <m/>
    <m/>
    <m/>
    <m/>
    <m/>
    <m/>
  </r>
  <r>
    <n v="239"/>
    <s v="OE1;PR_10;ACT_100"/>
    <x v="0"/>
    <s v="Fortalecer la Vigilancia."/>
    <x v="0"/>
    <n v="11"/>
    <s v="PAI"/>
    <x v="18"/>
    <s v="ACT_100"/>
    <s v="Documentar compromisos, inquietudes y respuestas entregadas a la ciudadanía en mesas de trabajo, chats y foros"/>
    <x v="0"/>
    <n v="4.4642857142857152E-4"/>
    <x v="0"/>
    <n v="0"/>
    <n v="0"/>
    <n v="0"/>
    <s v="Por Ejecutar"/>
    <n v="0"/>
    <n v="0"/>
    <n v="0"/>
    <n v="2"/>
    <n v="1"/>
    <n v="0.5"/>
    <m/>
    <n v="0.5"/>
    <s v="En Tramite"/>
    <n v="2.2321428571428576E-4"/>
  </r>
  <r>
    <n v="239"/>
    <s v="OE1;PR_10;ACT_100"/>
    <x v="0"/>
    <s v="Fortalecer la Vigilancia."/>
    <x v="0"/>
    <n v="11"/>
    <s v="PAI"/>
    <x v="18"/>
    <s v="ACT_100"/>
    <s v="Documentar compromisos, inquietudes y respuestas entregadas a la ciudadanía en mesas de trabajo, chats y foros"/>
    <x v="0"/>
    <n v="4.4642857142857152E-4"/>
    <x v="1"/>
    <n v="0"/>
    <n v="0"/>
    <n v="0"/>
    <s v="Por Ejecutar"/>
    <n v="0"/>
    <n v="0"/>
    <n v="0"/>
    <m/>
    <m/>
    <m/>
    <m/>
    <m/>
    <m/>
    <m/>
  </r>
  <r>
    <n v="239"/>
    <s v="OE1;PR_10;ACT_100"/>
    <x v="0"/>
    <s v="Fortalecer la Vigilancia."/>
    <x v="0"/>
    <n v="11"/>
    <s v="PAI"/>
    <x v="18"/>
    <s v="ACT_100"/>
    <s v="Documentar compromisos, inquietudes y respuestas entregadas a la ciudadanía en mesas de trabajo, chats y foros"/>
    <x v="0"/>
    <n v="4.4642857142857152E-4"/>
    <x v="2"/>
    <n v="1"/>
    <n v="1"/>
    <n v="1"/>
    <s v="Culminada"/>
    <n v="1"/>
    <n v="1"/>
    <n v="1"/>
    <m/>
    <m/>
    <m/>
    <m/>
    <m/>
    <m/>
    <m/>
  </r>
  <r>
    <n v="239"/>
    <s v="OE1;PR_10;ACT_100"/>
    <x v="0"/>
    <s v="Fortalecer la Vigilancia."/>
    <x v="0"/>
    <n v="11"/>
    <s v="PAI"/>
    <x v="18"/>
    <s v="ACT_100"/>
    <s v="Documentar compromisos, inquietudes y respuestas entregadas a la ciudadanía en mesas de trabajo, chats y foros"/>
    <x v="0"/>
    <n v="4.4642857142857152E-4"/>
    <x v="3"/>
    <n v="0"/>
    <n v="0"/>
    <n v="0"/>
    <s v="Por Ejecutar"/>
    <n v="1"/>
    <n v="1"/>
    <n v="1"/>
    <m/>
    <m/>
    <m/>
    <m/>
    <m/>
    <m/>
    <m/>
  </r>
  <r>
    <n v="239"/>
    <s v="OE1;PR_10;ACT_100"/>
    <x v="0"/>
    <s v="Fortalecer la Vigilancia."/>
    <x v="0"/>
    <n v="11"/>
    <s v="PAI"/>
    <x v="18"/>
    <s v="ACT_100"/>
    <s v="Documentar compromisos, inquietudes y respuestas entregadas a la ciudadanía en mesas de trabajo, chats y foros"/>
    <x v="0"/>
    <n v="4.4642857142857152E-4"/>
    <x v="4"/>
    <n v="0"/>
    <n v="0"/>
    <n v="0"/>
    <s v="Por Ejecutar"/>
    <n v="1"/>
    <n v="1"/>
    <n v="1"/>
    <m/>
    <m/>
    <m/>
    <m/>
    <m/>
    <m/>
    <m/>
  </r>
  <r>
    <n v="239"/>
    <s v="OE1;PR_10;ACT_100"/>
    <x v="0"/>
    <s v="Fortalecer la Vigilancia."/>
    <x v="0"/>
    <n v="11"/>
    <s v="PAI"/>
    <x v="18"/>
    <s v="ACT_100"/>
    <s v="Documentar compromisos, inquietudes y respuestas entregadas a la ciudadanía en mesas de trabajo, chats y foros"/>
    <x v="0"/>
    <n v="4.4642857142857152E-4"/>
    <x v="5"/>
    <n v="0"/>
    <n v="0"/>
    <n v="0"/>
    <s v="Por Ejecutar"/>
    <n v="1"/>
    <n v="1"/>
    <n v="1"/>
    <m/>
    <m/>
    <m/>
    <m/>
    <m/>
    <m/>
    <m/>
  </r>
  <r>
    <n v="239"/>
    <s v="OE1;PR_10;ACT_100"/>
    <x v="0"/>
    <s v="Fortalecer la Vigilancia."/>
    <x v="0"/>
    <n v="11"/>
    <s v="PAI"/>
    <x v="18"/>
    <s v="ACT_100"/>
    <s v="Documentar compromisos, inquietudes y respuestas entregadas a la ciudadanía en mesas de trabajo, chats y foros"/>
    <x v="0"/>
    <n v="4.4642857142857152E-4"/>
    <x v="6"/>
    <n v="0"/>
    <n v="0"/>
    <n v="0"/>
    <s v="Por Ejecutar"/>
    <n v="1"/>
    <n v="1"/>
    <n v="1"/>
    <m/>
    <m/>
    <m/>
    <m/>
    <m/>
    <m/>
    <m/>
  </r>
  <r>
    <n v="239"/>
    <s v="OE1;PR_10;ACT_100"/>
    <x v="0"/>
    <s v="Fortalecer la Vigilancia."/>
    <x v="0"/>
    <n v="11"/>
    <s v="PAI"/>
    <x v="18"/>
    <s v="ACT_100"/>
    <s v="Documentar compromisos, inquietudes y respuestas entregadas a la ciudadanía en mesas de trabajo, chats y foros"/>
    <x v="0"/>
    <n v="4.4642857142857152E-4"/>
    <x v="7"/>
    <n v="0"/>
    <n v="0"/>
    <n v="0"/>
    <s v="Por Ejecutar"/>
    <n v="1"/>
    <n v="1"/>
    <n v="1"/>
    <m/>
    <m/>
    <m/>
    <m/>
    <m/>
    <m/>
    <m/>
  </r>
  <r>
    <n v="239"/>
    <s v="OE1;PR_10;ACT_100"/>
    <x v="0"/>
    <s v="Fortalecer la Vigilancia."/>
    <x v="0"/>
    <n v="11"/>
    <s v="PAI"/>
    <x v="18"/>
    <s v="ACT_100"/>
    <s v="Documentar compromisos, inquietudes y respuestas entregadas a la ciudadanía en mesas de trabajo, chats y foros"/>
    <x v="0"/>
    <n v="4.4642857142857152E-4"/>
    <x v="8"/>
    <n v="1"/>
    <n v="0"/>
    <n v="0"/>
    <s v="Por Ejecutar"/>
    <n v="2"/>
    <n v="1"/>
    <n v="0.5"/>
    <m/>
    <m/>
    <m/>
    <m/>
    <m/>
    <m/>
    <m/>
  </r>
  <r>
    <n v="239"/>
    <s v="OE1;PR_10;ACT_100"/>
    <x v="0"/>
    <s v="Fortalecer la Vigilancia."/>
    <x v="0"/>
    <n v="11"/>
    <s v="PAI"/>
    <x v="18"/>
    <s v="ACT_100"/>
    <s v="Documentar compromisos, inquietudes y respuestas entregadas a la ciudadanía en mesas de trabajo, chats y foros"/>
    <x v="0"/>
    <n v="4.4642857142857152E-4"/>
    <x v="9"/>
    <n v="0"/>
    <n v="0"/>
    <n v="0"/>
    <s v="Por Ejecutar"/>
    <n v="2"/>
    <n v="1"/>
    <n v="0.5"/>
    <m/>
    <m/>
    <m/>
    <m/>
    <m/>
    <m/>
    <m/>
  </r>
  <r>
    <n v="239"/>
    <s v="OE1;PR_10;ACT_100"/>
    <x v="0"/>
    <s v="Fortalecer la Vigilancia."/>
    <x v="0"/>
    <n v="11"/>
    <s v="PAI"/>
    <x v="18"/>
    <s v="ACT_100"/>
    <s v="Documentar compromisos, inquietudes y respuestas entregadas a la ciudadanía en mesas de trabajo, chats y foros"/>
    <x v="0"/>
    <n v="4.4642857142857152E-4"/>
    <x v="10"/>
    <n v="0"/>
    <n v="0"/>
    <n v="0"/>
    <s v="Por Ejecutar"/>
    <n v="2"/>
    <n v="1"/>
    <n v="0.5"/>
    <m/>
    <m/>
    <m/>
    <m/>
    <m/>
    <m/>
    <m/>
  </r>
  <r>
    <n v="239"/>
    <s v="OE1;PR_10;ACT_100"/>
    <x v="0"/>
    <s v="Fortalecer la Vigilancia."/>
    <x v="0"/>
    <n v="11"/>
    <s v="PAI"/>
    <x v="18"/>
    <s v="ACT_100"/>
    <s v="Documentar compromisos, inquietudes y respuestas entregadas a la ciudadanía en mesas de trabajo, chats y foros"/>
    <x v="0"/>
    <n v="4.4642857142857152E-4"/>
    <x v="11"/>
    <n v="0"/>
    <n v="0"/>
    <n v="0"/>
    <s v="Por Ejecutar"/>
    <n v="2"/>
    <n v="1"/>
    <n v="0.5"/>
    <m/>
    <m/>
    <m/>
    <m/>
    <m/>
    <m/>
    <m/>
  </r>
  <r>
    <n v="240"/>
    <s v="OE1;PR_10;ACT_122"/>
    <x v="0"/>
    <s v="Fortalecer la Vigilancia."/>
    <x v="0"/>
    <n v="11"/>
    <s v="PAI"/>
    <x v="18"/>
    <s v="ACT_122"/>
    <s v="Documentar compromisos, inquietudes y respuestas entregadas a la ciudadanía en mesas de trabajo, chats y foros"/>
    <x v="1"/>
    <n v="4.4642857142857152E-4"/>
    <x v="0"/>
    <n v="0"/>
    <n v="0"/>
    <n v="0"/>
    <s v="Por Ejecutar"/>
    <n v="0"/>
    <n v="0"/>
    <n v="0"/>
    <n v="1"/>
    <n v="0.53300000000000003"/>
    <n v="0.53300000000000003"/>
    <m/>
    <n v="0.46699999999999997"/>
    <s v="En Tramite"/>
    <n v="2.3794642857142865E-4"/>
  </r>
  <r>
    <n v="240"/>
    <s v="OE1;PR_10;ACT_122"/>
    <x v="0"/>
    <s v="Fortalecer la Vigilancia."/>
    <x v="0"/>
    <n v="11"/>
    <s v="PAI"/>
    <x v="18"/>
    <s v="ACT_122"/>
    <s v="Documentar compromisos, inquietudes y respuestas entregadas a la ciudadanía en mesas de trabajo, chats y foros"/>
    <x v="1"/>
    <n v="4.4642857142857152E-4"/>
    <x v="1"/>
    <n v="0"/>
    <n v="0"/>
    <n v="0"/>
    <s v="Por Ejecutar"/>
    <n v="0"/>
    <n v="0"/>
    <n v="0"/>
    <m/>
    <m/>
    <m/>
    <m/>
    <m/>
    <m/>
    <m/>
  </r>
  <r>
    <n v="240"/>
    <s v="OE1;PR_10;ACT_122"/>
    <x v="0"/>
    <s v="Fortalecer la Vigilancia."/>
    <x v="0"/>
    <n v="11"/>
    <s v="PAI"/>
    <x v="18"/>
    <s v="ACT_122"/>
    <s v="Documentar compromisos, inquietudes y respuestas entregadas a la ciudadanía en mesas de trabajo, chats y foros"/>
    <x v="1"/>
    <n v="4.4642857142857152E-4"/>
    <x v="2"/>
    <n v="0"/>
    <n v="0"/>
    <n v="0"/>
    <s v="Por Ejecutar"/>
    <n v="0"/>
    <n v="0"/>
    <n v="0"/>
    <m/>
    <m/>
    <m/>
    <m/>
    <m/>
    <m/>
    <m/>
  </r>
  <r>
    <n v="240"/>
    <s v="OE1;PR_10;ACT_122"/>
    <x v="0"/>
    <s v="Fortalecer la Vigilancia."/>
    <x v="0"/>
    <n v="11"/>
    <s v="PAI"/>
    <x v="18"/>
    <s v="ACT_122"/>
    <s v="Documentar compromisos, inquietudes y respuestas entregadas a la ciudadanía en mesas de trabajo, chats y foros"/>
    <x v="1"/>
    <n v="4.4642857142857152E-4"/>
    <x v="3"/>
    <n v="0.33400000000000002"/>
    <n v="0.33300000000000002"/>
    <n v="0.99700598802395213"/>
    <s v="Culminada"/>
    <n v="0.33400000000000002"/>
    <n v="0.33300000000000002"/>
    <n v="0.99700598802395213"/>
    <m/>
    <m/>
    <m/>
    <m/>
    <m/>
    <m/>
    <m/>
  </r>
  <r>
    <n v="240"/>
    <s v="OE1;PR_10;ACT_122"/>
    <x v="0"/>
    <s v="Fortalecer la Vigilancia."/>
    <x v="0"/>
    <n v="11"/>
    <s v="PAI"/>
    <x v="18"/>
    <s v="ACT_122"/>
    <s v="Documentar compromisos, inquietudes y respuestas entregadas a la ciudadanía en mesas de trabajo, chats y foros"/>
    <x v="1"/>
    <n v="4.4642857142857152E-4"/>
    <x v="4"/>
    <n v="0"/>
    <n v="0"/>
    <n v="0"/>
    <s v="Por Ejecutar"/>
    <n v="0.33400000000000002"/>
    <n v="0.33300000000000002"/>
    <n v="0.99700598802395213"/>
    <m/>
    <m/>
    <m/>
    <m/>
    <m/>
    <m/>
    <m/>
  </r>
  <r>
    <n v="240"/>
    <s v="OE1;PR_10;ACT_122"/>
    <x v="0"/>
    <s v="Fortalecer la Vigilancia."/>
    <x v="0"/>
    <n v="11"/>
    <s v="PAI"/>
    <x v="18"/>
    <s v="ACT_122"/>
    <s v="Documentar compromisos, inquietudes y respuestas entregadas a la ciudadanía en mesas de trabajo, chats y foros"/>
    <x v="1"/>
    <n v="4.4642857142857152E-4"/>
    <x v="5"/>
    <n v="0"/>
    <n v="0.2"/>
    <n v="0"/>
    <s v="Por Ejecutar"/>
    <n v="0.33400000000000002"/>
    <n v="0.53300000000000003"/>
    <n v="1.595808383233533"/>
    <m/>
    <m/>
    <m/>
    <m/>
    <m/>
    <m/>
    <m/>
  </r>
  <r>
    <n v="240"/>
    <s v="OE1;PR_10;ACT_122"/>
    <x v="0"/>
    <s v="Fortalecer la Vigilancia."/>
    <x v="0"/>
    <n v="11"/>
    <s v="PAI"/>
    <x v="18"/>
    <s v="ACT_122"/>
    <s v="Documentar compromisos, inquietudes y respuestas entregadas a la ciudadanía en mesas de trabajo, chats y foros"/>
    <x v="1"/>
    <n v="4.4642857142857152E-4"/>
    <x v="6"/>
    <n v="0"/>
    <n v="0"/>
    <n v="0"/>
    <s v="Por Ejecutar"/>
    <n v="0.33400000000000002"/>
    <n v="0.53300000000000003"/>
    <n v="1.595808383233533"/>
    <m/>
    <m/>
    <m/>
    <m/>
    <m/>
    <m/>
    <m/>
  </r>
  <r>
    <n v="240"/>
    <s v="OE1;PR_10;ACT_122"/>
    <x v="0"/>
    <s v="Fortalecer la Vigilancia."/>
    <x v="0"/>
    <n v="11"/>
    <s v="PAI"/>
    <x v="18"/>
    <s v="ACT_122"/>
    <s v="Documentar compromisos, inquietudes y respuestas entregadas a la ciudadanía en mesas de trabajo, chats y foros"/>
    <x v="1"/>
    <n v="4.4642857142857152E-4"/>
    <x v="7"/>
    <n v="0.33300000000000002"/>
    <n v="0"/>
    <n v="0"/>
    <s v="Por Ejecutar"/>
    <n v="0.66700000000000004"/>
    <n v="0.53300000000000003"/>
    <n v="0.79910044977511241"/>
    <m/>
    <m/>
    <m/>
    <m/>
    <m/>
    <m/>
    <m/>
  </r>
  <r>
    <n v="240"/>
    <s v="OE1;PR_10;ACT_122"/>
    <x v="0"/>
    <s v="Fortalecer la Vigilancia."/>
    <x v="0"/>
    <n v="11"/>
    <s v="PAI"/>
    <x v="18"/>
    <s v="ACT_122"/>
    <s v="Documentar compromisos, inquietudes y respuestas entregadas a la ciudadanía en mesas de trabajo, chats y foros"/>
    <x v="1"/>
    <n v="4.4642857142857152E-4"/>
    <x v="8"/>
    <n v="0"/>
    <n v="0"/>
    <n v="0"/>
    <s v="Por Ejecutar"/>
    <n v="0.66700000000000004"/>
    <n v="0.53300000000000003"/>
    <n v="0.79910044977511241"/>
    <m/>
    <m/>
    <m/>
    <m/>
    <m/>
    <m/>
    <m/>
  </r>
  <r>
    <n v="240"/>
    <s v="OE1;PR_10;ACT_122"/>
    <x v="0"/>
    <s v="Fortalecer la Vigilancia."/>
    <x v="0"/>
    <n v="11"/>
    <s v="PAI"/>
    <x v="18"/>
    <s v="ACT_122"/>
    <s v="Documentar compromisos, inquietudes y respuestas entregadas a la ciudadanía en mesas de trabajo, chats y foros"/>
    <x v="1"/>
    <n v="4.4642857142857152E-4"/>
    <x v="9"/>
    <n v="0"/>
    <n v="0"/>
    <n v="0"/>
    <s v="Por Ejecutar"/>
    <n v="0.66700000000000004"/>
    <n v="0.53300000000000003"/>
    <n v="0.79910044977511241"/>
    <m/>
    <m/>
    <m/>
    <m/>
    <m/>
    <m/>
    <m/>
  </r>
  <r>
    <n v="240"/>
    <s v="OE1;PR_10;ACT_122"/>
    <x v="0"/>
    <s v="Fortalecer la Vigilancia."/>
    <x v="0"/>
    <n v="11"/>
    <s v="PAI"/>
    <x v="18"/>
    <s v="ACT_122"/>
    <s v="Documentar compromisos, inquietudes y respuestas entregadas a la ciudadanía en mesas de trabajo, chats y foros"/>
    <x v="1"/>
    <n v="4.4642857142857152E-4"/>
    <x v="10"/>
    <n v="0"/>
    <n v="0"/>
    <n v="0"/>
    <s v="Por Ejecutar"/>
    <n v="0.66700000000000004"/>
    <n v="0.53300000000000003"/>
    <n v="0.79910044977511241"/>
    <m/>
    <m/>
    <m/>
    <m/>
    <m/>
    <m/>
    <m/>
  </r>
  <r>
    <n v="240"/>
    <s v="OE1;PR_10;ACT_122"/>
    <x v="0"/>
    <s v="Fortalecer la Vigilancia."/>
    <x v="0"/>
    <n v="11"/>
    <s v="PAI"/>
    <x v="18"/>
    <s v="ACT_122"/>
    <s v="Documentar compromisos, inquietudes y respuestas entregadas a la ciudadanía en mesas de trabajo, chats y foros"/>
    <x v="1"/>
    <n v="4.4642857142857152E-4"/>
    <x v="11"/>
    <n v="0.33300000000000002"/>
    <n v="0"/>
    <n v="0"/>
    <s v="Por Ejecutar"/>
    <n v="1"/>
    <n v="0.53300000000000003"/>
    <n v="0.53300000000000003"/>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0"/>
    <n v="0"/>
    <n v="0"/>
    <n v="0"/>
    <s v="Por Ejecutar"/>
    <n v="0"/>
    <n v="0"/>
    <n v="0"/>
    <n v="1"/>
    <n v="0.33329999999999999"/>
    <n v="0.33329999999999999"/>
    <m/>
    <n v="0.66670000000000007"/>
    <s v="En Tramite"/>
    <n v="1.4879464285714287E-4"/>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1"/>
    <n v="0"/>
    <n v="0"/>
    <n v="0"/>
    <s v="Por Ejecutar"/>
    <n v="0"/>
    <n v="0"/>
    <n v="0"/>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2"/>
    <n v="0"/>
    <n v="0"/>
    <n v="0"/>
    <s v="Por Ejecutar"/>
    <n v="0"/>
    <n v="0"/>
    <n v="0"/>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3"/>
    <n v="0.33329999999999999"/>
    <n v="0.33329999999999999"/>
    <n v="1"/>
    <s v="Culminada"/>
    <n v="0.33329999999999999"/>
    <n v="0.33329999999999999"/>
    <n v="1"/>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4"/>
    <n v="0"/>
    <n v="0"/>
    <n v="0"/>
    <s v="Por Ejecutar"/>
    <n v="0.33329999999999999"/>
    <n v="0.33329999999999999"/>
    <n v="1"/>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5"/>
    <n v="0"/>
    <n v="0"/>
    <n v="0"/>
    <s v="Por Ejecutar"/>
    <n v="0.33329999999999999"/>
    <n v="0.33329999999999999"/>
    <n v="1"/>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6"/>
    <n v="0"/>
    <n v="0"/>
    <n v="0"/>
    <s v="Por Ejecutar"/>
    <n v="0.33329999999999999"/>
    <n v="0.33329999999999999"/>
    <n v="1"/>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7"/>
    <n v="0.33329999999999999"/>
    <n v="0"/>
    <n v="0"/>
    <s v="Por Ejecutar"/>
    <n v="0.66659999999999997"/>
    <n v="0.33329999999999999"/>
    <n v="0.5"/>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8"/>
    <n v="0"/>
    <n v="0"/>
    <n v="0"/>
    <s v="Por Ejecutar"/>
    <n v="0.66659999999999997"/>
    <n v="0.33329999999999999"/>
    <n v="0.5"/>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9"/>
    <n v="0"/>
    <n v="0"/>
    <n v="0"/>
    <s v="Por Ejecutar"/>
    <n v="0.66659999999999997"/>
    <n v="0.33329999999999999"/>
    <n v="0.5"/>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10"/>
    <n v="0"/>
    <n v="0"/>
    <n v="0"/>
    <s v="Por Ejecutar"/>
    <n v="0.66659999999999997"/>
    <n v="0.33329999999999999"/>
    <n v="0.5"/>
    <m/>
    <m/>
    <m/>
    <m/>
    <m/>
    <m/>
    <m/>
  </r>
  <r>
    <n v="241"/>
    <s v="OE1;PR_10;ACT_106"/>
    <x v="0"/>
    <s v="Fortalecer la Vigilancia."/>
    <x v="0"/>
    <n v="11"/>
    <s v="PAI"/>
    <x v="18"/>
    <s v="ACT_106"/>
    <s v="Clasificar todas las consultas, sugerencias y recomendaciones realizadas a través de las diferentes herramientas de diálogo para establecer las respuestas que se deben generar, para publicar en página web"/>
    <x v="5"/>
    <n v="4.4642857142857152E-4"/>
    <x v="11"/>
    <n v="0.33339999999999997"/>
    <n v="0"/>
    <n v="0"/>
    <s v="Por Ejecutar"/>
    <n v="1"/>
    <n v="0.33329999999999999"/>
    <n v="0.33329999999999999"/>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0"/>
    <n v="0"/>
    <n v="0"/>
    <n v="0"/>
    <s v="Por Ejecutar"/>
    <n v="0"/>
    <n v="0"/>
    <n v="0"/>
    <n v="1"/>
    <n v="0"/>
    <n v="0"/>
    <m/>
    <n v="1"/>
    <s v="Por Ejecutar"/>
    <n v="0"/>
  </r>
  <r>
    <n v="242"/>
    <s v="OE1;PR_10;ACT_107"/>
    <x v="0"/>
    <s v="Fortalecer la Vigilancia."/>
    <x v="0"/>
    <n v="11"/>
    <s v="PAI"/>
    <x v="18"/>
    <s v="ACT_107"/>
    <s v="Consolidar respuestas a la ciudadanía sobre inquietudes presentadas en la Audiencia de rendición de cuentas y publicar en página web"/>
    <x v="5"/>
    <n v="4.4642857142857152E-4"/>
    <x v="1"/>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2"/>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3"/>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4"/>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5"/>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6"/>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7"/>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8"/>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9"/>
    <n v="0"/>
    <n v="0"/>
    <n v="0"/>
    <s v="Por Ejecutar"/>
    <n v="0"/>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10"/>
    <n v="1"/>
    <n v="0"/>
    <n v="0"/>
    <s v="Por Ejecutar"/>
    <n v="1"/>
    <n v="0"/>
    <n v="0"/>
    <m/>
    <m/>
    <m/>
    <m/>
    <m/>
    <m/>
    <m/>
  </r>
  <r>
    <n v="242"/>
    <s v="OE1;PR_10;ACT_107"/>
    <x v="0"/>
    <s v="Fortalecer la Vigilancia."/>
    <x v="0"/>
    <n v="11"/>
    <s v="PAI"/>
    <x v="18"/>
    <s v="ACT_107"/>
    <s v="Consolidar respuestas a la ciudadanía sobre inquietudes presentadas en la Audiencia de rendición de cuentas y publicar en página web"/>
    <x v="5"/>
    <n v="4.4642857142857152E-4"/>
    <x v="11"/>
    <n v="0"/>
    <n v="0"/>
    <n v="0"/>
    <s v="Por Ejecutar"/>
    <n v="1"/>
    <n v="0"/>
    <n v="0"/>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0"/>
    <n v="0"/>
    <n v="0"/>
    <n v="0"/>
    <s v="Por Ejecutar"/>
    <n v="0"/>
    <n v="0"/>
    <n v="0"/>
    <n v="1"/>
    <n v="0.2"/>
    <n v="0.2"/>
    <m/>
    <n v="0.8"/>
    <s v="En Tramite"/>
    <n v="8.9285714285714313E-5"/>
  </r>
  <r>
    <n v="243"/>
    <s v="OE1;PR_10;ACT_108"/>
    <x v="0"/>
    <s v="Fortalecer la Vigilancia."/>
    <x v="0"/>
    <n v="11"/>
    <s v="PAI"/>
    <x v="18"/>
    <s v="ACT_108"/>
    <s v="Realizar campaña de sensibilización, para los Funcionarios y Contratistas, acerca de la importancia del ejercicio de rendición de cuentas"/>
    <x v="5"/>
    <n v="4.4642857142857152E-4"/>
    <x v="1"/>
    <n v="0"/>
    <n v="0"/>
    <n v="0"/>
    <s v="Por Ejecutar"/>
    <n v="0"/>
    <n v="0"/>
    <n v="0"/>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2"/>
    <n v="0"/>
    <n v="0"/>
    <n v="0"/>
    <s v="Por Ejecutar"/>
    <n v="0"/>
    <n v="0"/>
    <n v="0"/>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3"/>
    <n v="0.2"/>
    <n v="0.2"/>
    <n v="1"/>
    <s v="Culminada"/>
    <n v="0.2"/>
    <n v="0.2"/>
    <n v="1"/>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4"/>
    <n v="0"/>
    <n v="0"/>
    <n v="0"/>
    <s v="Por Ejecutar"/>
    <n v="0.2"/>
    <n v="0.2"/>
    <n v="1"/>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5"/>
    <n v="0.25"/>
    <n v="0"/>
    <n v="0"/>
    <s v="Por Ejecutar"/>
    <n v="0.45"/>
    <n v="0.2"/>
    <n v="0.44444444444444448"/>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6"/>
    <n v="0"/>
    <n v="0"/>
    <n v="0"/>
    <s v="Por Ejecutar"/>
    <n v="0.45"/>
    <n v="0.2"/>
    <n v="0.44444444444444448"/>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7"/>
    <n v="0.55000000000000004"/>
    <n v="0"/>
    <n v="0"/>
    <s v="Por Ejecutar"/>
    <n v="1"/>
    <n v="0.2"/>
    <n v="0.2"/>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8"/>
    <n v="0"/>
    <n v="0"/>
    <n v="0"/>
    <s v="Por Ejecutar"/>
    <n v="1"/>
    <n v="0.2"/>
    <n v="0.2"/>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9"/>
    <n v="0"/>
    <n v="0"/>
    <n v="0"/>
    <s v="Por Ejecutar"/>
    <n v="1"/>
    <n v="0.2"/>
    <n v="0.2"/>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10"/>
    <n v="0"/>
    <n v="0"/>
    <n v="0"/>
    <s v="Por Ejecutar"/>
    <n v="1"/>
    <n v="0.2"/>
    <n v="0.2"/>
    <m/>
    <m/>
    <m/>
    <m/>
    <m/>
    <m/>
    <m/>
  </r>
  <r>
    <n v="243"/>
    <s v="OE1;PR_10;ACT_108"/>
    <x v="0"/>
    <s v="Fortalecer la Vigilancia."/>
    <x v="0"/>
    <n v="11"/>
    <s v="PAI"/>
    <x v="18"/>
    <s v="ACT_108"/>
    <s v="Realizar campaña de sensibilización, para los Funcionarios y Contratistas, acerca de la importancia del ejercicio de rendición de cuentas"/>
    <x v="5"/>
    <n v="4.4642857142857152E-4"/>
    <x v="11"/>
    <n v="0"/>
    <n v="0"/>
    <n v="0"/>
    <s v="Por Ejecutar"/>
    <n v="1"/>
    <n v="0.2"/>
    <n v="0.2"/>
    <m/>
    <m/>
    <m/>
    <m/>
    <m/>
    <m/>
    <m/>
  </r>
  <r>
    <n v="244"/>
    <s v="OE1;PR_10;ACT_16"/>
    <x v="0"/>
    <s v="Fortalecer la Vigilancia."/>
    <x v="0"/>
    <n v="11"/>
    <s v="PAI"/>
    <x v="18"/>
    <s v="ACT_16"/>
    <s v="Desarrollar campaña de Sensibilización sobre rendición de cuentas dirigido a vigilados y publico en general"/>
    <x v="3"/>
    <n v="4.4642857142857152E-4"/>
    <x v="0"/>
    <n v="0"/>
    <n v="0"/>
    <n v="0"/>
    <s v="Por Ejecutar"/>
    <n v="0"/>
    <n v="0"/>
    <n v="0"/>
    <n v="1"/>
    <n v="0"/>
    <n v="0"/>
    <m/>
    <n v="1"/>
    <s v="Por Ejecutar"/>
    <n v="0"/>
  </r>
  <r>
    <n v="244"/>
    <s v="OE1;PR_10;ACT_16"/>
    <x v="0"/>
    <s v="Fortalecer la Vigilancia."/>
    <x v="0"/>
    <n v="11"/>
    <s v="PAI"/>
    <x v="18"/>
    <s v="ACT_16"/>
    <s v="Desarrollar campaña de Sensibilización sobre rendición de cuentas dirigido a vigilados y publico en general"/>
    <x v="3"/>
    <n v="4.4642857142857152E-4"/>
    <x v="1"/>
    <n v="0"/>
    <n v="0"/>
    <n v="0"/>
    <s v="Por Ejecutar"/>
    <n v="0"/>
    <n v="0"/>
    <n v="0"/>
    <m/>
    <m/>
    <m/>
    <m/>
    <m/>
    <m/>
    <m/>
  </r>
  <r>
    <n v="244"/>
    <s v="OE1;PR_10;ACT_16"/>
    <x v="0"/>
    <s v="Fortalecer la Vigilancia."/>
    <x v="0"/>
    <n v="11"/>
    <s v="PAI"/>
    <x v="18"/>
    <s v="ACT_16"/>
    <s v="Desarrollar campaña de Sensibilización sobre rendición de cuentas dirigido a vigilados y publico en general"/>
    <x v="3"/>
    <n v="4.4642857142857152E-4"/>
    <x v="2"/>
    <n v="0"/>
    <n v="0"/>
    <n v="0"/>
    <s v="Por Ejecutar"/>
    <n v="0"/>
    <n v="0"/>
    <n v="0"/>
    <m/>
    <m/>
    <m/>
    <m/>
    <m/>
    <m/>
    <m/>
  </r>
  <r>
    <n v="244"/>
    <s v="OE1;PR_10;ACT_16"/>
    <x v="0"/>
    <s v="Fortalecer la Vigilancia."/>
    <x v="0"/>
    <n v="11"/>
    <s v="PAI"/>
    <x v="18"/>
    <s v="ACT_16"/>
    <s v="Desarrollar campaña de Sensibilización sobre rendición de cuentas dirigido a vigilados y publico en general"/>
    <x v="3"/>
    <n v="4.4642857142857152E-4"/>
    <x v="3"/>
    <n v="0"/>
    <n v="0"/>
    <n v="0"/>
    <s v="Por Ejecutar"/>
    <n v="0"/>
    <n v="0"/>
    <n v="0"/>
    <m/>
    <m/>
    <m/>
    <m/>
    <m/>
    <m/>
    <m/>
  </r>
  <r>
    <n v="244"/>
    <s v="OE1;PR_10;ACT_16"/>
    <x v="0"/>
    <s v="Fortalecer la Vigilancia."/>
    <x v="0"/>
    <n v="11"/>
    <s v="PAI"/>
    <x v="18"/>
    <s v="ACT_16"/>
    <s v="Desarrollar campaña de Sensibilización sobre rendición de cuentas dirigido a vigilados y publico en general"/>
    <x v="3"/>
    <n v="4.4642857142857152E-4"/>
    <x v="4"/>
    <n v="0"/>
    <n v="0"/>
    <n v="0"/>
    <s v="Por Ejecutar"/>
    <n v="0"/>
    <n v="0"/>
    <n v="0"/>
    <m/>
    <m/>
    <m/>
    <m/>
    <m/>
    <m/>
    <m/>
  </r>
  <r>
    <n v="244"/>
    <s v="OE1;PR_10;ACT_16"/>
    <x v="0"/>
    <s v="Fortalecer la Vigilancia."/>
    <x v="0"/>
    <n v="11"/>
    <s v="PAI"/>
    <x v="18"/>
    <s v="ACT_16"/>
    <s v="Desarrollar campaña de Sensibilización sobre rendición de cuentas dirigido a vigilados y publico en general"/>
    <x v="3"/>
    <n v="4.4642857142857152E-4"/>
    <x v="5"/>
    <n v="0.5"/>
    <n v="0"/>
    <n v="0"/>
    <s v="Por Ejecutar"/>
    <n v="0.5"/>
    <n v="0"/>
    <n v="0"/>
    <m/>
    <m/>
    <m/>
    <m/>
    <m/>
    <m/>
    <m/>
  </r>
  <r>
    <n v="244"/>
    <s v="OE1;PR_10;ACT_16"/>
    <x v="0"/>
    <s v="Fortalecer la Vigilancia."/>
    <x v="0"/>
    <n v="11"/>
    <s v="PAI"/>
    <x v="18"/>
    <s v="ACT_16"/>
    <s v="Desarrollar campaña de Sensibilización sobre rendición de cuentas dirigido a vigilados y publico en general"/>
    <x v="3"/>
    <n v="4.4642857142857152E-4"/>
    <x v="6"/>
    <n v="0"/>
    <n v="0"/>
    <n v="0"/>
    <s v="Por Ejecutar"/>
    <n v="0.5"/>
    <n v="0"/>
    <n v="0"/>
    <m/>
    <m/>
    <m/>
    <m/>
    <m/>
    <m/>
    <m/>
  </r>
  <r>
    <n v="244"/>
    <s v="OE1;PR_10;ACT_16"/>
    <x v="0"/>
    <s v="Fortalecer la Vigilancia."/>
    <x v="0"/>
    <n v="11"/>
    <s v="PAI"/>
    <x v="18"/>
    <s v="ACT_16"/>
    <s v="Desarrollar campaña de Sensibilización sobre rendición de cuentas dirigido a vigilados y publico en general"/>
    <x v="3"/>
    <n v="4.4642857142857152E-4"/>
    <x v="7"/>
    <n v="0"/>
    <n v="0"/>
    <n v="0"/>
    <s v="Por Ejecutar"/>
    <n v="0.5"/>
    <n v="0"/>
    <n v="0"/>
    <m/>
    <m/>
    <m/>
    <m/>
    <m/>
    <m/>
    <m/>
  </r>
  <r>
    <n v="244"/>
    <s v="OE1;PR_10;ACT_16"/>
    <x v="0"/>
    <s v="Fortalecer la Vigilancia."/>
    <x v="0"/>
    <n v="11"/>
    <s v="PAI"/>
    <x v="18"/>
    <s v="ACT_16"/>
    <s v="Desarrollar campaña de Sensibilización sobre rendición de cuentas dirigido a vigilados y publico en general"/>
    <x v="3"/>
    <n v="4.4642857142857152E-4"/>
    <x v="8"/>
    <n v="0"/>
    <n v="0"/>
    <n v="0"/>
    <s v="Por Ejecutar"/>
    <n v="0.5"/>
    <n v="0"/>
    <n v="0"/>
    <m/>
    <m/>
    <m/>
    <m/>
    <m/>
    <m/>
    <m/>
  </r>
  <r>
    <n v="244"/>
    <s v="OE1;PR_10;ACT_16"/>
    <x v="0"/>
    <s v="Fortalecer la Vigilancia."/>
    <x v="0"/>
    <n v="11"/>
    <s v="PAI"/>
    <x v="18"/>
    <s v="ACT_16"/>
    <s v="Desarrollar campaña de Sensibilización sobre rendición de cuentas dirigido a vigilados y publico en general"/>
    <x v="3"/>
    <n v="4.4642857142857152E-4"/>
    <x v="9"/>
    <n v="0.5"/>
    <n v="0"/>
    <n v="0"/>
    <s v="Por Ejecutar"/>
    <n v="1"/>
    <n v="0"/>
    <n v="0"/>
    <m/>
    <m/>
    <m/>
    <m/>
    <m/>
    <m/>
    <m/>
  </r>
  <r>
    <n v="244"/>
    <s v="OE1;PR_10;ACT_16"/>
    <x v="0"/>
    <s v="Fortalecer la Vigilancia."/>
    <x v="0"/>
    <n v="11"/>
    <s v="PAI"/>
    <x v="18"/>
    <s v="ACT_16"/>
    <s v="Desarrollar campaña de Sensibilización sobre rendición de cuentas dirigido a vigilados y publico en general"/>
    <x v="3"/>
    <n v="4.4642857142857152E-4"/>
    <x v="10"/>
    <n v="0"/>
    <n v="0"/>
    <n v="0"/>
    <s v="Por Ejecutar"/>
    <n v="1"/>
    <n v="0"/>
    <n v="0"/>
    <m/>
    <m/>
    <m/>
    <m/>
    <m/>
    <m/>
    <m/>
  </r>
  <r>
    <n v="244"/>
    <s v="OE1;PR_10;ACT_16"/>
    <x v="0"/>
    <s v="Fortalecer la Vigilancia."/>
    <x v="0"/>
    <n v="11"/>
    <s v="PAI"/>
    <x v="18"/>
    <s v="ACT_16"/>
    <s v="Desarrollar campaña de Sensibilización sobre rendición de cuentas dirigido a vigilados y publico en general"/>
    <x v="3"/>
    <n v="4.4642857142857152E-4"/>
    <x v="11"/>
    <n v="0"/>
    <n v="0"/>
    <n v="0"/>
    <s v="Por Ejecutar"/>
    <n v="1"/>
    <n v="0"/>
    <n v="0"/>
    <m/>
    <m/>
    <m/>
    <m/>
    <m/>
    <m/>
    <m/>
  </r>
  <r>
    <n v="245"/>
    <s v="OE1;PR_10;ACT_109"/>
    <x v="0"/>
    <s v="Fortalecer la Vigilancia."/>
    <x v="0"/>
    <n v="11"/>
    <s v="PAI"/>
    <x v="18"/>
    <s v="ACT_109"/>
    <s v="Desarrollar una actividad de participación y colaboración abierta a través de Urna de Cristal."/>
    <x v="5"/>
    <n v="4.4642857142857152E-4"/>
    <x v="0"/>
    <n v="0"/>
    <n v="0"/>
    <n v="0"/>
    <s v="Por Ejecutar"/>
    <n v="0"/>
    <n v="0"/>
    <n v="0"/>
    <n v="1"/>
    <n v="0"/>
    <n v="0"/>
    <m/>
    <n v="1"/>
    <s v="Por Ejecutar"/>
    <n v="0"/>
  </r>
  <r>
    <n v="245"/>
    <s v="OE1;PR_10;ACT_109"/>
    <x v="0"/>
    <s v="Fortalecer la Vigilancia."/>
    <x v="0"/>
    <n v="11"/>
    <s v="PAI"/>
    <x v="18"/>
    <s v="ACT_109"/>
    <s v="Desarrollar una actividad de participación y colaboración abierta a través de Urna de Cristal."/>
    <x v="5"/>
    <n v="4.4642857142857152E-4"/>
    <x v="1"/>
    <n v="0"/>
    <n v="0"/>
    <n v="0"/>
    <s v="Por Ejecutar"/>
    <n v="0"/>
    <n v="0"/>
    <n v="0"/>
    <m/>
    <m/>
    <m/>
    <m/>
    <m/>
    <m/>
    <m/>
  </r>
  <r>
    <n v="245"/>
    <s v="OE1;PR_10;ACT_109"/>
    <x v="0"/>
    <s v="Fortalecer la Vigilancia."/>
    <x v="0"/>
    <n v="11"/>
    <s v="PAI"/>
    <x v="18"/>
    <s v="ACT_109"/>
    <s v="Desarrollar una actividad de participación y colaboración abierta a través de Urna de Cristal."/>
    <x v="5"/>
    <n v="4.4642857142857152E-4"/>
    <x v="2"/>
    <n v="0"/>
    <n v="0"/>
    <n v="0"/>
    <s v="Por Ejecutar"/>
    <n v="0"/>
    <n v="0"/>
    <n v="0"/>
    <m/>
    <m/>
    <m/>
    <m/>
    <m/>
    <m/>
    <m/>
  </r>
  <r>
    <n v="245"/>
    <s v="OE1;PR_10;ACT_109"/>
    <x v="0"/>
    <s v="Fortalecer la Vigilancia."/>
    <x v="0"/>
    <n v="11"/>
    <s v="PAI"/>
    <x v="18"/>
    <s v="ACT_109"/>
    <s v="Desarrollar una actividad de participación y colaboración abierta a través de Urna de Cristal."/>
    <x v="5"/>
    <n v="4.4642857142857152E-4"/>
    <x v="3"/>
    <n v="0"/>
    <n v="0"/>
    <n v="0"/>
    <s v="Por Ejecutar"/>
    <n v="0"/>
    <n v="0"/>
    <n v="0"/>
    <m/>
    <m/>
    <m/>
    <m/>
    <m/>
    <m/>
    <m/>
  </r>
  <r>
    <n v="245"/>
    <s v="OE1;PR_10;ACT_109"/>
    <x v="0"/>
    <s v="Fortalecer la Vigilancia."/>
    <x v="0"/>
    <n v="11"/>
    <s v="PAI"/>
    <x v="18"/>
    <s v="ACT_109"/>
    <s v="Desarrollar una actividad de participación y colaboración abierta a través de Urna de Cristal."/>
    <x v="5"/>
    <n v="4.4642857142857152E-4"/>
    <x v="4"/>
    <n v="0"/>
    <n v="0"/>
    <n v="0"/>
    <s v="Por Ejecutar"/>
    <n v="0"/>
    <n v="0"/>
    <n v="0"/>
    <m/>
    <m/>
    <m/>
    <m/>
    <m/>
    <m/>
    <m/>
  </r>
  <r>
    <n v="245"/>
    <s v="OE1;PR_10;ACT_109"/>
    <x v="0"/>
    <s v="Fortalecer la Vigilancia."/>
    <x v="0"/>
    <n v="11"/>
    <s v="PAI"/>
    <x v="18"/>
    <s v="ACT_109"/>
    <s v="Desarrollar una actividad de participación y colaboración abierta a través de Urna de Cristal."/>
    <x v="5"/>
    <n v="4.4642857142857152E-4"/>
    <x v="5"/>
    <n v="0"/>
    <n v="0"/>
    <n v="0"/>
    <s v="Por Ejecutar"/>
    <n v="0"/>
    <n v="0"/>
    <n v="0"/>
    <m/>
    <m/>
    <m/>
    <m/>
    <m/>
    <m/>
    <m/>
  </r>
  <r>
    <n v="245"/>
    <s v="OE1;PR_10;ACT_109"/>
    <x v="0"/>
    <s v="Fortalecer la Vigilancia."/>
    <x v="0"/>
    <n v="11"/>
    <s v="PAI"/>
    <x v="18"/>
    <s v="ACT_109"/>
    <s v="Desarrollar una actividad de participación y colaboración abierta a través de Urna de Cristal."/>
    <x v="5"/>
    <n v="4.4642857142857152E-4"/>
    <x v="6"/>
    <n v="0.1"/>
    <n v="0"/>
    <n v="0"/>
    <s v="Por Ejecutar"/>
    <n v="0.1"/>
    <n v="0"/>
    <n v="0"/>
    <m/>
    <m/>
    <m/>
    <m/>
    <m/>
    <m/>
    <m/>
  </r>
  <r>
    <n v="245"/>
    <s v="OE1;PR_10;ACT_109"/>
    <x v="0"/>
    <s v="Fortalecer la Vigilancia."/>
    <x v="0"/>
    <n v="11"/>
    <s v="PAI"/>
    <x v="18"/>
    <s v="ACT_109"/>
    <s v="Desarrollar una actividad de participación y colaboración abierta a través de Urna de Cristal."/>
    <x v="5"/>
    <n v="4.4642857142857152E-4"/>
    <x v="7"/>
    <n v="0.9"/>
    <n v="0"/>
    <n v="0"/>
    <s v="Por Ejecutar"/>
    <n v="1"/>
    <n v="0"/>
    <n v="0"/>
    <m/>
    <m/>
    <m/>
    <m/>
    <m/>
    <m/>
    <m/>
  </r>
  <r>
    <n v="245"/>
    <s v="OE1;PR_10;ACT_109"/>
    <x v="0"/>
    <s v="Fortalecer la Vigilancia."/>
    <x v="0"/>
    <n v="11"/>
    <s v="PAI"/>
    <x v="18"/>
    <s v="ACT_109"/>
    <s v="Desarrollar una actividad de participación y colaboración abierta a través de Urna de Cristal."/>
    <x v="5"/>
    <n v="4.4642857142857152E-4"/>
    <x v="8"/>
    <n v="0"/>
    <n v="0"/>
    <n v="0"/>
    <s v="Por Ejecutar"/>
    <n v="1"/>
    <n v="0"/>
    <n v="0"/>
    <m/>
    <m/>
    <m/>
    <m/>
    <m/>
    <m/>
    <m/>
  </r>
  <r>
    <n v="245"/>
    <s v="OE1;PR_10;ACT_109"/>
    <x v="0"/>
    <s v="Fortalecer la Vigilancia."/>
    <x v="0"/>
    <n v="11"/>
    <s v="PAI"/>
    <x v="18"/>
    <s v="ACT_109"/>
    <s v="Desarrollar una actividad de participación y colaboración abierta a través de Urna de Cristal."/>
    <x v="5"/>
    <n v="4.4642857142857152E-4"/>
    <x v="9"/>
    <n v="0"/>
    <n v="0"/>
    <n v="0"/>
    <s v="Por Ejecutar"/>
    <n v="1"/>
    <n v="0"/>
    <n v="0"/>
    <m/>
    <m/>
    <m/>
    <m/>
    <m/>
    <m/>
    <m/>
  </r>
  <r>
    <n v="245"/>
    <s v="OE1;PR_10;ACT_109"/>
    <x v="0"/>
    <s v="Fortalecer la Vigilancia."/>
    <x v="0"/>
    <n v="11"/>
    <s v="PAI"/>
    <x v="18"/>
    <s v="ACT_109"/>
    <s v="Desarrollar una actividad de participación y colaboración abierta a través de Urna de Cristal."/>
    <x v="5"/>
    <n v="4.4642857142857152E-4"/>
    <x v="10"/>
    <n v="0"/>
    <n v="0"/>
    <n v="0"/>
    <s v="Por Ejecutar"/>
    <n v="1"/>
    <n v="0"/>
    <n v="0"/>
    <m/>
    <m/>
    <m/>
    <m/>
    <m/>
    <m/>
    <m/>
  </r>
  <r>
    <n v="245"/>
    <s v="OE1;PR_10;ACT_109"/>
    <x v="0"/>
    <s v="Fortalecer la Vigilancia."/>
    <x v="0"/>
    <n v="11"/>
    <s v="PAI"/>
    <x v="18"/>
    <s v="ACT_109"/>
    <s v="Desarrollar una actividad de participación y colaboración abierta a través de Urna de Cristal."/>
    <x v="5"/>
    <n v="4.4642857142857152E-4"/>
    <x v="11"/>
    <n v="0"/>
    <n v="0"/>
    <n v="0"/>
    <s v="Por Ejecutar"/>
    <n v="1"/>
    <n v="0"/>
    <n v="0"/>
    <m/>
    <m/>
    <m/>
    <m/>
    <m/>
    <m/>
    <m/>
  </r>
  <r>
    <n v="246"/>
    <s v="OE1;PR_10;ACT_110"/>
    <x v="0"/>
    <s v="Fortalecer la Vigilancia."/>
    <x v="0"/>
    <n v="11"/>
    <s v="PAI"/>
    <x v="18"/>
    <s v="ACT_110"/>
    <s v="Evaluar actividades de sensibilización"/>
    <x v="5"/>
    <n v="4.4642857142857152E-4"/>
    <x v="0"/>
    <n v="0"/>
    <n v="0"/>
    <n v="0"/>
    <s v="Por Ejecutar"/>
    <n v="0"/>
    <n v="0"/>
    <n v="0"/>
    <n v="1"/>
    <n v="0"/>
    <n v="0"/>
    <m/>
    <n v="1"/>
    <s v="Por Ejecutar"/>
    <n v="0"/>
  </r>
  <r>
    <n v="246"/>
    <s v="OE1;PR_10;ACT_110"/>
    <x v="0"/>
    <s v="Fortalecer la Vigilancia."/>
    <x v="0"/>
    <n v="11"/>
    <s v="PAI"/>
    <x v="18"/>
    <s v="ACT_110"/>
    <s v="Evaluar actividades de sensibilización"/>
    <x v="5"/>
    <n v="4.4642857142857152E-4"/>
    <x v="1"/>
    <n v="0"/>
    <n v="0"/>
    <n v="0"/>
    <s v="Por Ejecutar"/>
    <n v="0"/>
    <n v="0"/>
    <n v="0"/>
    <m/>
    <m/>
    <m/>
    <m/>
    <m/>
    <m/>
    <m/>
  </r>
  <r>
    <n v="246"/>
    <s v="OE1;PR_10;ACT_110"/>
    <x v="0"/>
    <s v="Fortalecer la Vigilancia."/>
    <x v="0"/>
    <n v="11"/>
    <s v="PAI"/>
    <x v="18"/>
    <s v="ACT_110"/>
    <s v="Evaluar actividades de sensibilización"/>
    <x v="5"/>
    <n v="4.4642857142857152E-4"/>
    <x v="2"/>
    <n v="0"/>
    <n v="0"/>
    <n v="0"/>
    <s v="Por Ejecutar"/>
    <n v="0"/>
    <n v="0"/>
    <n v="0"/>
    <m/>
    <m/>
    <m/>
    <m/>
    <m/>
    <m/>
    <m/>
  </r>
  <r>
    <n v="246"/>
    <s v="OE1;PR_10;ACT_110"/>
    <x v="0"/>
    <s v="Fortalecer la Vigilancia."/>
    <x v="0"/>
    <n v="11"/>
    <s v="PAI"/>
    <x v="18"/>
    <s v="ACT_110"/>
    <s v="Evaluar actividades de sensibilización"/>
    <x v="5"/>
    <n v="4.4642857142857152E-4"/>
    <x v="3"/>
    <n v="0"/>
    <n v="0"/>
    <n v="0"/>
    <s v="Por Ejecutar"/>
    <n v="0"/>
    <n v="0"/>
    <n v="0"/>
    <m/>
    <m/>
    <m/>
    <m/>
    <m/>
    <m/>
    <m/>
  </r>
  <r>
    <n v="246"/>
    <s v="OE1;PR_10;ACT_110"/>
    <x v="0"/>
    <s v="Fortalecer la Vigilancia."/>
    <x v="0"/>
    <n v="11"/>
    <s v="PAI"/>
    <x v="18"/>
    <s v="ACT_110"/>
    <s v="Evaluar actividades de sensibilización"/>
    <x v="5"/>
    <n v="4.4642857142857152E-4"/>
    <x v="4"/>
    <n v="0"/>
    <n v="0"/>
    <n v="0"/>
    <s v="Por Ejecutar"/>
    <n v="0"/>
    <n v="0"/>
    <n v="0"/>
    <m/>
    <m/>
    <m/>
    <m/>
    <m/>
    <m/>
    <m/>
  </r>
  <r>
    <n v="246"/>
    <s v="OE1;PR_10;ACT_110"/>
    <x v="0"/>
    <s v="Fortalecer la Vigilancia."/>
    <x v="0"/>
    <n v="11"/>
    <s v="PAI"/>
    <x v="18"/>
    <s v="ACT_110"/>
    <s v="Evaluar actividades de sensibilización"/>
    <x v="5"/>
    <n v="4.4642857142857152E-4"/>
    <x v="5"/>
    <n v="0"/>
    <n v="0"/>
    <n v="0"/>
    <s v="Por Ejecutar"/>
    <n v="0"/>
    <n v="0"/>
    <n v="0"/>
    <m/>
    <m/>
    <m/>
    <m/>
    <m/>
    <m/>
    <m/>
  </r>
  <r>
    <n v="246"/>
    <s v="OE1;PR_10;ACT_110"/>
    <x v="0"/>
    <s v="Fortalecer la Vigilancia."/>
    <x v="0"/>
    <n v="11"/>
    <s v="PAI"/>
    <x v="18"/>
    <s v="ACT_110"/>
    <s v="Evaluar actividades de sensibilización"/>
    <x v="5"/>
    <n v="4.4642857142857152E-4"/>
    <x v="6"/>
    <n v="0"/>
    <n v="0"/>
    <n v="0"/>
    <s v="Por Ejecutar"/>
    <n v="0"/>
    <n v="0"/>
    <n v="0"/>
    <m/>
    <m/>
    <m/>
    <m/>
    <m/>
    <m/>
    <m/>
  </r>
  <r>
    <n v="246"/>
    <s v="OE1;PR_10;ACT_110"/>
    <x v="0"/>
    <s v="Fortalecer la Vigilancia."/>
    <x v="0"/>
    <n v="11"/>
    <s v="PAI"/>
    <x v="18"/>
    <s v="ACT_110"/>
    <s v="Evaluar actividades de sensibilización"/>
    <x v="5"/>
    <n v="4.4642857142857152E-4"/>
    <x v="7"/>
    <n v="0"/>
    <n v="0"/>
    <n v="0"/>
    <s v="Por Ejecutar"/>
    <n v="0"/>
    <n v="0"/>
    <n v="0"/>
    <m/>
    <m/>
    <m/>
    <m/>
    <m/>
    <m/>
    <m/>
  </r>
  <r>
    <n v="246"/>
    <s v="OE1;PR_10;ACT_110"/>
    <x v="0"/>
    <s v="Fortalecer la Vigilancia."/>
    <x v="0"/>
    <n v="11"/>
    <s v="PAI"/>
    <x v="18"/>
    <s v="ACT_110"/>
    <s v="Evaluar actividades de sensibilización"/>
    <x v="5"/>
    <n v="4.4642857142857152E-4"/>
    <x v="8"/>
    <n v="0"/>
    <n v="0"/>
    <n v="0"/>
    <s v="Por Ejecutar"/>
    <n v="0"/>
    <n v="0"/>
    <n v="0"/>
    <m/>
    <m/>
    <m/>
    <m/>
    <m/>
    <m/>
    <m/>
  </r>
  <r>
    <n v="246"/>
    <s v="OE1;PR_10;ACT_110"/>
    <x v="0"/>
    <s v="Fortalecer la Vigilancia."/>
    <x v="0"/>
    <n v="11"/>
    <s v="PAI"/>
    <x v="18"/>
    <s v="ACT_110"/>
    <s v="Evaluar actividades de sensibilización"/>
    <x v="5"/>
    <n v="4.4642857142857152E-4"/>
    <x v="9"/>
    <n v="0"/>
    <n v="0"/>
    <n v="0"/>
    <s v="Por Ejecutar"/>
    <n v="0"/>
    <n v="0"/>
    <n v="0"/>
    <m/>
    <m/>
    <m/>
    <m/>
    <m/>
    <m/>
    <m/>
  </r>
  <r>
    <n v="246"/>
    <s v="OE1;PR_10;ACT_110"/>
    <x v="0"/>
    <s v="Fortalecer la Vigilancia."/>
    <x v="0"/>
    <n v="11"/>
    <s v="PAI"/>
    <x v="18"/>
    <s v="ACT_110"/>
    <s v="Evaluar actividades de sensibilización"/>
    <x v="5"/>
    <n v="4.4642857142857152E-4"/>
    <x v="10"/>
    <n v="1"/>
    <n v="0"/>
    <n v="0"/>
    <s v="Por Ejecutar"/>
    <n v="1"/>
    <n v="0"/>
    <n v="0"/>
    <m/>
    <m/>
    <m/>
    <m/>
    <m/>
    <m/>
    <m/>
  </r>
  <r>
    <n v="246"/>
    <s v="OE1;PR_10;ACT_110"/>
    <x v="0"/>
    <s v="Fortalecer la Vigilancia."/>
    <x v="0"/>
    <n v="11"/>
    <s v="PAI"/>
    <x v="18"/>
    <s v="ACT_110"/>
    <s v="Evaluar actividades de sensibilización"/>
    <x v="5"/>
    <n v="4.4642857142857152E-4"/>
    <x v="11"/>
    <n v="0"/>
    <n v="0"/>
    <n v="0"/>
    <s v="Por Ejecutar"/>
    <n v="1"/>
    <n v="0"/>
    <n v="0"/>
    <m/>
    <m/>
    <m/>
    <m/>
    <m/>
    <m/>
    <m/>
  </r>
  <r>
    <n v="247"/>
    <s v="OE1;PR_10;ACT_111"/>
    <x v="0"/>
    <s v="Fortalecer la Vigilancia."/>
    <x v="0"/>
    <n v="11"/>
    <s v="PAI"/>
    <x v="18"/>
    <s v="ACT_111"/>
    <s v="Realizar seguimiento al cumplimiento de las actividades propuestas en el Plan de Rendición de Cuentas"/>
    <x v="5"/>
    <n v="4.4642857142857152E-4"/>
    <x v="0"/>
    <n v="0"/>
    <n v="0"/>
    <n v="0"/>
    <s v="Por Ejecutar"/>
    <n v="0"/>
    <n v="0"/>
    <n v="0"/>
    <n v="1"/>
    <n v="0.33329999999999999"/>
    <n v="0.33329999999999999"/>
    <m/>
    <n v="0.66670000000000007"/>
    <s v="En Tramite"/>
    <n v="1.4879464285714287E-4"/>
  </r>
  <r>
    <n v="247"/>
    <s v="OE1;PR_10;ACT_111"/>
    <x v="0"/>
    <s v="Fortalecer la Vigilancia."/>
    <x v="0"/>
    <n v="11"/>
    <s v="PAI"/>
    <x v="18"/>
    <s v="ACT_111"/>
    <s v="Realizar seguimiento al cumplimiento de las actividades propuestas en el Plan de Rendición de Cuentas"/>
    <x v="5"/>
    <n v="4.4642857142857152E-4"/>
    <x v="1"/>
    <n v="0"/>
    <n v="0"/>
    <n v="0"/>
    <s v="Por Ejecutar"/>
    <n v="0"/>
    <n v="0"/>
    <n v="0"/>
    <m/>
    <m/>
    <m/>
    <m/>
    <m/>
    <m/>
    <m/>
  </r>
  <r>
    <n v="247"/>
    <s v="OE1;PR_10;ACT_111"/>
    <x v="0"/>
    <s v="Fortalecer la Vigilancia."/>
    <x v="0"/>
    <n v="11"/>
    <s v="PAI"/>
    <x v="18"/>
    <s v="ACT_111"/>
    <s v="Realizar seguimiento al cumplimiento de las actividades propuestas en el Plan de Rendición de Cuentas"/>
    <x v="5"/>
    <n v="4.4642857142857152E-4"/>
    <x v="2"/>
    <n v="0"/>
    <n v="0"/>
    <n v="0"/>
    <s v="Por Ejecutar"/>
    <n v="0"/>
    <n v="0"/>
    <n v="0"/>
    <m/>
    <m/>
    <m/>
    <m/>
    <m/>
    <m/>
    <m/>
  </r>
  <r>
    <n v="247"/>
    <s v="OE1;PR_10;ACT_111"/>
    <x v="0"/>
    <s v="Fortalecer la Vigilancia."/>
    <x v="0"/>
    <n v="11"/>
    <s v="PAI"/>
    <x v="18"/>
    <s v="ACT_111"/>
    <s v="Realizar seguimiento al cumplimiento de las actividades propuestas en el Plan de Rendición de Cuentas"/>
    <x v="5"/>
    <n v="4.4642857142857152E-4"/>
    <x v="3"/>
    <n v="0.33329999999999999"/>
    <n v="0.33329999999999999"/>
    <n v="1"/>
    <s v="Culminada"/>
    <n v="0.33329999999999999"/>
    <n v="0.33329999999999999"/>
    <n v="1"/>
    <m/>
    <m/>
    <m/>
    <m/>
    <m/>
    <m/>
    <m/>
  </r>
  <r>
    <n v="247"/>
    <s v="OE1;PR_10;ACT_111"/>
    <x v="0"/>
    <s v="Fortalecer la Vigilancia."/>
    <x v="0"/>
    <n v="11"/>
    <s v="PAI"/>
    <x v="18"/>
    <s v="ACT_111"/>
    <s v="Realizar seguimiento al cumplimiento de las actividades propuestas en el Plan de Rendición de Cuentas"/>
    <x v="5"/>
    <n v="4.4642857142857152E-4"/>
    <x v="4"/>
    <n v="0"/>
    <n v="0"/>
    <n v="0"/>
    <s v="Por Ejecutar"/>
    <n v="0.33329999999999999"/>
    <n v="0.33329999999999999"/>
    <n v="1"/>
    <m/>
    <m/>
    <m/>
    <m/>
    <m/>
    <m/>
    <m/>
  </r>
  <r>
    <n v="247"/>
    <s v="OE1;PR_10;ACT_111"/>
    <x v="0"/>
    <s v="Fortalecer la Vigilancia."/>
    <x v="0"/>
    <n v="11"/>
    <s v="PAI"/>
    <x v="18"/>
    <s v="ACT_111"/>
    <s v="Realizar seguimiento al cumplimiento de las actividades propuestas en el Plan de Rendición de Cuentas"/>
    <x v="5"/>
    <n v="4.4642857142857152E-4"/>
    <x v="5"/>
    <n v="0"/>
    <n v="0"/>
    <n v="0"/>
    <s v="Por Ejecutar"/>
    <n v="0.33329999999999999"/>
    <n v="0.33329999999999999"/>
    <n v="1"/>
    <m/>
    <m/>
    <m/>
    <m/>
    <m/>
    <m/>
    <m/>
  </r>
  <r>
    <n v="247"/>
    <s v="OE1;PR_10;ACT_111"/>
    <x v="0"/>
    <s v="Fortalecer la Vigilancia."/>
    <x v="0"/>
    <n v="11"/>
    <s v="PAI"/>
    <x v="18"/>
    <s v="ACT_111"/>
    <s v="Realizar seguimiento al cumplimiento de las actividades propuestas en el Plan de Rendición de Cuentas"/>
    <x v="5"/>
    <n v="4.4642857142857152E-4"/>
    <x v="6"/>
    <n v="0"/>
    <n v="0"/>
    <n v="0"/>
    <s v="Por Ejecutar"/>
    <n v="0.33329999999999999"/>
    <n v="0.33329999999999999"/>
    <n v="1"/>
    <m/>
    <m/>
    <m/>
    <m/>
    <m/>
    <m/>
    <m/>
  </r>
  <r>
    <n v="247"/>
    <s v="OE1;PR_10;ACT_111"/>
    <x v="0"/>
    <s v="Fortalecer la Vigilancia."/>
    <x v="0"/>
    <n v="11"/>
    <s v="PAI"/>
    <x v="18"/>
    <s v="ACT_111"/>
    <s v="Realizar seguimiento al cumplimiento de las actividades propuestas en el Plan de Rendición de Cuentas"/>
    <x v="5"/>
    <n v="4.4642857142857152E-4"/>
    <x v="7"/>
    <n v="0.33329999999999999"/>
    <n v="0"/>
    <n v="0"/>
    <s v="Por Ejecutar"/>
    <n v="0.66659999999999997"/>
    <n v="0.33329999999999999"/>
    <n v="0.5"/>
    <m/>
    <m/>
    <m/>
    <m/>
    <m/>
    <m/>
    <m/>
  </r>
  <r>
    <n v="247"/>
    <s v="OE1;PR_10;ACT_111"/>
    <x v="0"/>
    <s v="Fortalecer la Vigilancia."/>
    <x v="0"/>
    <n v="11"/>
    <s v="PAI"/>
    <x v="18"/>
    <s v="ACT_111"/>
    <s v="Realizar seguimiento al cumplimiento de las actividades propuestas en el Plan de Rendición de Cuentas"/>
    <x v="5"/>
    <n v="4.4642857142857152E-4"/>
    <x v="8"/>
    <n v="0"/>
    <n v="0"/>
    <n v="0"/>
    <s v="Por Ejecutar"/>
    <n v="0.66659999999999997"/>
    <n v="0.33329999999999999"/>
    <n v="0.5"/>
    <m/>
    <m/>
    <m/>
    <m/>
    <m/>
    <m/>
    <m/>
  </r>
  <r>
    <n v="247"/>
    <s v="OE1;PR_10;ACT_111"/>
    <x v="0"/>
    <s v="Fortalecer la Vigilancia."/>
    <x v="0"/>
    <n v="11"/>
    <s v="PAI"/>
    <x v="18"/>
    <s v="ACT_111"/>
    <s v="Realizar seguimiento al cumplimiento de las actividades propuestas en el Plan de Rendición de Cuentas"/>
    <x v="5"/>
    <n v="4.4642857142857152E-4"/>
    <x v="9"/>
    <n v="0"/>
    <n v="0"/>
    <n v="0"/>
    <s v="Por Ejecutar"/>
    <n v="0.66659999999999997"/>
    <n v="0.33329999999999999"/>
    <n v="0.5"/>
    <m/>
    <m/>
    <m/>
    <m/>
    <m/>
    <m/>
    <m/>
  </r>
  <r>
    <n v="247"/>
    <s v="OE1;PR_10;ACT_111"/>
    <x v="0"/>
    <s v="Fortalecer la Vigilancia."/>
    <x v="0"/>
    <n v="11"/>
    <s v="PAI"/>
    <x v="18"/>
    <s v="ACT_111"/>
    <s v="Realizar seguimiento al cumplimiento de las actividades propuestas en el Plan de Rendición de Cuentas"/>
    <x v="5"/>
    <n v="4.4642857142857152E-4"/>
    <x v="10"/>
    <n v="0"/>
    <n v="0"/>
    <n v="0"/>
    <s v="Por Ejecutar"/>
    <n v="0.66659999999999997"/>
    <n v="0.33329999999999999"/>
    <n v="0.5"/>
    <m/>
    <m/>
    <m/>
    <m/>
    <m/>
    <m/>
    <m/>
  </r>
  <r>
    <n v="247"/>
    <s v="OE1;PR_10;ACT_111"/>
    <x v="0"/>
    <s v="Fortalecer la Vigilancia."/>
    <x v="0"/>
    <n v="11"/>
    <s v="PAI"/>
    <x v="18"/>
    <s v="ACT_111"/>
    <s v="Realizar seguimiento al cumplimiento de las actividades propuestas en el Plan de Rendición de Cuentas"/>
    <x v="5"/>
    <n v="4.4642857142857152E-4"/>
    <x v="11"/>
    <n v="0.33339999999999997"/>
    <n v="0"/>
    <n v="0"/>
    <s v="Por Ejecutar"/>
    <n v="1"/>
    <n v="0.33329999999999999"/>
    <n v="0.33329999999999999"/>
    <m/>
    <m/>
    <m/>
    <m/>
    <m/>
    <m/>
    <m/>
  </r>
  <r>
    <n v="248"/>
    <s v="OE1;PR_10;ACT_112"/>
    <x v="0"/>
    <s v="Fortalecer la Vigilancia."/>
    <x v="0"/>
    <n v="11"/>
    <s v="PAI"/>
    <x v="18"/>
    <s v="ACT_112"/>
    <s v="Realizar la medición de los indicadores por componente de Rendición de Cuentas"/>
    <x v="5"/>
    <n v="4.4642857142857152E-4"/>
    <x v="0"/>
    <n v="0"/>
    <n v="0"/>
    <n v="0"/>
    <s v="Por Ejecutar"/>
    <n v="0"/>
    <n v="0"/>
    <n v="0"/>
    <n v="1"/>
    <n v="0.33329999999999999"/>
    <n v="0.33329999999999999"/>
    <m/>
    <n v="0.66670000000000007"/>
    <s v="En Tramite"/>
    <n v="1.4879464285714287E-4"/>
  </r>
  <r>
    <n v="248"/>
    <s v="OE1;PR_10;ACT_112"/>
    <x v="0"/>
    <s v="Fortalecer la Vigilancia."/>
    <x v="0"/>
    <n v="11"/>
    <s v="PAI"/>
    <x v="18"/>
    <s v="ACT_112"/>
    <s v="Realizar la medición de los indicadores por componente de Rendición de Cuentas"/>
    <x v="5"/>
    <n v="4.4642857142857152E-4"/>
    <x v="1"/>
    <n v="0"/>
    <n v="0"/>
    <n v="0"/>
    <s v="Por Ejecutar"/>
    <n v="0"/>
    <n v="0"/>
    <n v="0"/>
    <m/>
    <m/>
    <m/>
    <m/>
    <m/>
    <m/>
    <m/>
  </r>
  <r>
    <n v="248"/>
    <s v="OE1;PR_10;ACT_112"/>
    <x v="0"/>
    <s v="Fortalecer la Vigilancia."/>
    <x v="0"/>
    <n v="11"/>
    <s v="PAI"/>
    <x v="18"/>
    <s v="ACT_112"/>
    <s v="Realizar la medición de los indicadores por componente de Rendición de Cuentas"/>
    <x v="5"/>
    <n v="4.4642857142857152E-4"/>
    <x v="2"/>
    <n v="0"/>
    <n v="0"/>
    <n v="0"/>
    <s v="Por Ejecutar"/>
    <n v="0"/>
    <n v="0"/>
    <n v="0"/>
    <m/>
    <m/>
    <m/>
    <m/>
    <m/>
    <m/>
    <m/>
  </r>
  <r>
    <n v="248"/>
    <s v="OE1;PR_10;ACT_112"/>
    <x v="0"/>
    <s v="Fortalecer la Vigilancia."/>
    <x v="0"/>
    <n v="11"/>
    <s v="PAI"/>
    <x v="18"/>
    <s v="ACT_112"/>
    <s v="Realizar la medición de los indicadores por componente de Rendición de Cuentas"/>
    <x v="5"/>
    <n v="4.4642857142857152E-4"/>
    <x v="3"/>
    <n v="0.33329999999999999"/>
    <n v="0.33329999999999999"/>
    <n v="1"/>
    <s v="Culminada"/>
    <n v="0.33329999999999999"/>
    <n v="0.33329999999999999"/>
    <n v="1"/>
    <m/>
    <m/>
    <m/>
    <m/>
    <m/>
    <m/>
    <m/>
  </r>
  <r>
    <n v="248"/>
    <s v="OE1;PR_10;ACT_112"/>
    <x v="0"/>
    <s v="Fortalecer la Vigilancia."/>
    <x v="0"/>
    <n v="11"/>
    <s v="PAI"/>
    <x v="18"/>
    <s v="ACT_112"/>
    <s v="Realizar la medición de los indicadores por componente de Rendición de Cuentas"/>
    <x v="5"/>
    <n v="4.4642857142857152E-4"/>
    <x v="4"/>
    <n v="0"/>
    <n v="0"/>
    <n v="0"/>
    <s v="Por Ejecutar"/>
    <n v="0.33329999999999999"/>
    <n v="0.33329999999999999"/>
    <n v="1"/>
    <m/>
    <m/>
    <m/>
    <m/>
    <m/>
    <m/>
    <m/>
  </r>
  <r>
    <n v="248"/>
    <s v="OE1;PR_10;ACT_112"/>
    <x v="0"/>
    <s v="Fortalecer la Vigilancia."/>
    <x v="0"/>
    <n v="11"/>
    <s v="PAI"/>
    <x v="18"/>
    <s v="ACT_112"/>
    <s v="Realizar la medición de los indicadores por componente de Rendición de Cuentas"/>
    <x v="5"/>
    <n v="4.4642857142857152E-4"/>
    <x v="5"/>
    <n v="0"/>
    <n v="0"/>
    <n v="0"/>
    <s v="Por Ejecutar"/>
    <n v="0.33329999999999999"/>
    <n v="0.33329999999999999"/>
    <n v="1"/>
    <m/>
    <m/>
    <m/>
    <m/>
    <m/>
    <m/>
    <m/>
  </r>
  <r>
    <n v="248"/>
    <s v="OE1;PR_10;ACT_112"/>
    <x v="0"/>
    <s v="Fortalecer la Vigilancia."/>
    <x v="0"/>
    <n v="11"/>
    <s v="PAI"/>
    <x v="18"/>
    <s v="ACT_112"/>
    <s v="Realizar la medición de los indicadores por componente de Rendición de Cuentas"/>
    <x v="5"/>
    <n v="4.4642857142857152E-4"/>
    <x v="6"/>
    <n v="0"/>
    <n v="0"/>
    <n v="0"/>
    <s v="Por Ejecutar"/>
    <n v="0.33329999999999999"/>
    <n v="0.33329999999999999"/>
    <n v="1"/>
    <m/>
    <m/>
    <m/>
    <m/>
    <m/>
    <m/>
    <m/>
  </r>
  <r>
    <n v="248"/>
    <s v="OE1;PR_10;ACT_112"/>
    <x v="0"/>
    <s v="Fortalecer la Vigilancia."/>
    <x v="0"/>
    <n v="11"/>
    <s v="PAI"/>
    <x v="18"/>
    <s v="ACT_112"/>
    <s v="Realizar la medición de los indicadores por componente de Rendición de Cuentas"/>
    <x v="5"/>
    <n v="4.4642857142857152E-4"/>
    <x v="7"/>
    <n v="0.33329999999999999"/>
    <n v="0"/>
    <n v="0"/>
    <s v="Por Ejecutar"/>
    <n v="0.66659999999999997"/>
    <n v="0.33329999999999999"/>
    <n v="0.5"/>
    <m/>
    <m/>
    <m/>
    <m/>
    <m/>
    <m/>
    <m/>
  </r>
  <r>
    <n v="248"/>
    <s v="OE1;PR_10;ACT_112"/>
    <x v="0"/>
    <s v="Fortalecer la Vigilancia."/>
    <x v="0"/>
    <n v="11"/>
    <s v="PAI"/>
    <x v="18"/>
    <s v="ACT_112"/>
    <s v="Realizar la medición de los indicadores por componente de Rendición de Cuentas"/>
    <x v="5"/>
    <n v="4.4642857142857152E-4"/>
    <x v="8"/>
    <n v="0"/>
    <n v="0"/>
    <n v="0"/>
    <s v="Por Ejecutar"/>
    <n v="0.66659999999999997"/>
    <n v="0.33329999999999999"/>
    <n v="0.5"/>
    <m/>
    <m/>
    <m/>
    <m/>
    <m/>
    <m/>
    <m/>
  </r>
  <r>
    <n v="248"/>
    <s v="OE1;PR_10;ACT_112"/>
    <x v="0"/>
    <s v="Fortalecer la Vigilancia."/>
    <x v="0"/>
    <n v="11"/>
    <s v="PAI"/>
    <x v="18"/>
    <s v="ACT_112"/>
    <s v="Realizar la medición de los indicadores por componente de Rendición de Cuentas"/>
    <x v="5"/>
    <n v="4.4642857142857152E-4"/>
    <x v="9"/>
    <n v="0"/>
    <n v="0"/>
    <n v="0"/>
    <s v="Por Ejecutar"/>
    <n v="0.66659999999999997"/>
    <n v="0.33329999999999999"/>
    <n v="0.5"/>
    <m/>
    <m/>
    <m/>
    <m/>
    <m/>
    <m/>
    <m/>
  </r>
  <r>
    <n v="248"/>
    <s v="OE1;PR_10;ACT_112"/>
    <x v="0"/>
    <s v="Fortalecer la Vigilancia."/>
    <x v="0"/>
    <n v="11"/>
    <s v="PAI"/>
    <x v="18"/>
    <s v="ACT_112"/>
    <s v="Realizar la medición de los indicadores por componente de Rendición de Cuentas"/>
    <x v="5"/>
    <n v="4.4642857142857152E-4"/>
    <x v="10"/>
    <n v="0"/>
    <n v="0"/>
    <n v="0"/>
    <s v="Por Ejecutar"/>
    <n v="0.66659999999999997"/>
    <n v="0.33329999999999999"/>
    <n v="0.5"/>
    <m/>
    <m/>
    <m/>
    <m/>
    <m/>
    <m/>
    <m/>
  </r>
  <r>
    <n v="248"/>
    <s v="OE1;PR_10;ACT_112"/>
    <x v="0"/>
    <s v="Fortalecer la Vigilancia."/>
    <x v="0"/>
    <n v="11"/>
    <s v="PAI"/>
    <x v="18"/>
    <s v="ACT_112"/>
    <s v="Realizar la medición de los indicadores por componente de Rendición de Cuentas"/>
    <x v="5"/>
    <n v="4.4642857142857152E-4"/>
    <x v="11"/>
    <n v="0.33339999999999997"/>
    <n v="0"/>
    <n v="0"/>
    <s v="Por Ejecutar"/>
    <n v="1"/>
    <n v="0.33329999999999999"/>
    <n v="0.33329999999999999"/>
    <m/>
    <m/>
    <m/>
    <m/>
    <m/>
    <m/>
    <m/>
  </r>
  <r>
    <n v="249"/>
    <s v="OE1;PR_10;ACT_113"/>
    <x v="0"/>
    <s v="Fortalecer la Vigilancia."/>
    <x v="0"/>
    <n v="11"/>
    <s v="PAI"/>
    <x v="18"/>
    <s v="ACT_113"/>
    <s v="Elaborar el informe final de rendición de cuentas de la entidad"/>
    <x v="5"/>
    <n v="4.4642857142857152E-4"/>
    <x v="0"/>
    <n v="0"/>
    <n v="0"/>
    <n v="0"/>
    <s v="Por Ejecutar"/>
    <n v="0"/>
    <n v="0"/>
    <n v="0"/>
    <n v="1"/>
    <n v="0"/>
    <n v="0"/>
    <m/>
    <n v="1"/>
    <s v="Por Ejecutar"/>
    <n v="0"/>
  </r>
  <r>
    <n v="249"/>
    <s v="OE1;PR_10;ACT_113"/>
    <x v="0"/>
    <s v="Fortalecer la Vigilancia."/>
    <x v="0"/>
    <n v="11"/>
    <s v="PAI"/>
    <x v="18"/>
    <s v="ACT_113"/>
    <s v="Elaborar el informe final de rendición de cuentas de la entidad"/>
    <x v="5"/>
    <n v="4.4642857142857152E-4"/>
    <x v="1"/>
    <n v="0"/>
    <n v="0"/>
    <n v="0"/>
    <s v="Por Ejecutar"/>
    <n v="0"/>
    <n v="0"/>
    <n v="0"/>
    <m/>
    <m/>
    <m/>
    <m/>
    <m/>
    <m/>
    <m/>
  </r>
  <r>
    <n v="249"/>
    <s v="OE1;PR_10;ACT_113"/>
    <x v="0"/>
    <s v="Fortalecer la Vigilancia."/>
    <x v="0"/>
    <n v="11"/>
    <s v="PAI"/>
    <x v="18"/>
    <s v="ACT_113"/>
    <s v="Elaborar el informe final de rendición de cuentas de la entidad"/>
    <x v="5"/>
    <n v="4.4642857142857152E-4"/>
    <x v="2"/>
    <n v="0"/>
    <n v="0"/>
    <n v="0"/>
    <s v="Por Ejecutar"/>
    <n v="0"/>
    <n v="0"/>
    <n v="0"/>
    <m/>
    <m/>
    <m/>
    <m/>
    <m/>
    <m/>
    <m/>
  </r>
  <r>
    <n v="249"/>
    <s v="OE1;PR_10;ACT_113"/>
    <x v="0"/>
    <s v="Fortalecer la Vigilancia."/>
    <x v="0"/>
    <n v="11"/>
    <s v="PAI"/>
    <x v="18"/>
    <s v="ACT_113"/>
    <s v="Elaborar el informe final de rendición de cuentas de la entidad"/>
    <x v="5"/>
    <n v="4.4642857142857152E-4"/>
    <x v="3"/>
    <n v="0"/>
    <n v="0"/>
    <n v="0"/>
    <s v="Por Ejecutar"/>
    <n v="0"/>
    <n v="0"/>
    <n v="0"/>
    <m/>
    <m/>
    <m/>
    <m/>
    <m/>
    <m/>
    <m/>
  </r>
  <r>
    <n v="249"/>
    <s v="OE1;PR_10;ACT_113"/>
    <x v="0"/>
    <s v="Fortalecer la Vigilancia."/>
    <x v="0"/>
    <n v="11"/>
    <s v="PAI"/>
    <x v="18"/>
    <s v="ACT_113"/>
    <s v="Elaborar el informe final de rendición de cuentas de la entidad"/>
    <x v="5"/>
    <n v="4.4642857142857152E-4"/>
    <x v="4"/>
    <n v="0"/>
    <n v="0"/>
    <n v="0"/>
    <s v="Por Ejecutar"/>
    <n v="0"/>
    <n v="0"/>
    <n v="0"/>
    <m/>
    <m/>
    <m/>
    <m/>
    <m/>
    <m/>
    <m/>
  </r>
  <r>
    <n v="249"/>
    <s v="OE1;PR_10;ACT_113"/>
    <x v="0"/>
    <s v="Fortalecer la Vigilancia."/>
    <x v="0"/>
    <n v="11"/>
    <s v="PAI"/>
    <x v="18"/>
    <s v="ACT_113"/>
    <s v="Elaborar el informe final de rendición de cuentas de la entidad"/>
    <x v="5"/>
    <n v="4.4642857142857152E-4"/>
    <x v="5"/>
    <n v="0"/>
    <n v="0"/>
    <n v="0"/>
    <s v="Por Ejecutar"/>
    <n v="0"/>
    <n v="0"/>
    <n v="0"/>
    <m/>
    <m/>
    <m/>
    <m/>
    <m/>
    <m/>
    <m/>
  </r>
  <r>
    <n v="249"/>
    <s v="OE1;PR_10;ACT_113"/>
    <x v="0"/>
    <s v="Fortalecer la Vigilancia."/>
    <x v="0"/>
    <n v="11"/>
    <s v="PAI"/>
    <x v="18"/>
    <s v="ACT_113"/>
    <s v="Elaborar el informe final de rendición de cuentas de la entidad"/>
    <x v="5"/>
    <n v="4.4642857142857152E-4"/>
    <x v="6"/>
    <n v="0"/>
    <n v="0"/>
    <n v="0"/>
    <s v="Por Ejecutar"/>
    <n v="0"/>
    <n v="0"/>
    <n v="0"/>
    <m/>
    <m/>
    <m/>
    <m/>
    <m/>
    <m/>
    <m/>
  </r>
  <r>
    <n v="249"/>
    <s v="OE1;PR_10;ACT_113"/>
    <x v="0"/>
    <s v="Fortalecer la Vigilancia."/>
    <x v="0"/>
    <n v="11"/>
    <s v="PAI"/>
    <x v="18"/>
    <s v="ACT_113"/>
    <s v="Elaborar el informe final de rendición de cuentas de la entidad"/>
    <x v="5"/>
    <n v="4.4642857142857152E-4"/>
    <x v="7"/>
    <n v="0"/>
    <n v="0"/>
    <n v="0"/>
    <s v="Por Ejecutar"/>
    <n v="0"/>
    <n v="0"/>
    <n v="0"/>
    <m/>
    <m/>
    <m/>
    <m/>
    <m/>
    <m/>
    <m/>
  </r>
  <r>
    <n v="249"/>
    <s v="OE1;PR_10;ACT_113"/>
    <x v="0"/>
    <s v="Fortalecer la Vigilancia."/>
    <x v="0"/>
    <n v="11"/>
    <s v="PAI"/>
    <x v="18"/>
    <s v="ACT_113"/>
    <s v="Elaborar el informe final de rendición de cuentas de la entidad"/>
    <x v="5"/>
    <n v="4.4642857142857152E-4"/>
    <x v="8"/>
    <n v="0"/>
    <n v="0"/>
    <n v="0"/>
    <s v="Por Ejecutar"/>
    <n v="0"/>
    <n v="0"/>
    <n v="0"/>
    <m/>
    <m/>
    <m/>
    <m/>
    <m/>
    <m/>
    <m/>
  </r>
  <r>
    <n v="249"/>
    <s v="OE1;PR_10;ACT_113"/>
    <x v="0"/>
    <s v="Fortalecer la Vigilancia."/>
    <x v="0"/>
    <n v="11"/>
    <s v="PAI"/>
    <x v="18"/>
    <s v="ACT_113"/>
    <s v="Elaborar el informe final de rendición de cuentas de la entidad"/>
    <x v="5"/>
    <n v="4.4642857142857152E-4"/>
    <x v="9"/>
    <n v="1"/>
    <n v="0"/>
    <n v="0"/>
    <s v="Por Ejecutar"/>
    <n v="1"/>
    <n v="0"/>
    <n v="0"/>
    <m/>
    <m/>
    <m/>
    <m/>
    <m/>
    <m/>
    <m/>
  </r>
  <r>
    <n v="249"/>
    <s v="OE1;PR_10;ACT_113"/>
    <x v="0"/>
    <s v="Fortalecer la Vigilancia."/>
    <x v="0"/>
    <n v="11"/>
    <s v="PAI"/>
    <x v="18"/>
    <s v="ACT_113"/>
    <s v="Elaborar el informe final de rendición de cuentas de la entidad"/>
    <x v="5"/>
    <n v="4.4642857142857152E-4"/>
    <x v="10"/>
    <n v="0"/>
    <n v="0"/>
    <n v="0"/>
    <s v="Por Ejecutar"/>
    <n v="1"/>
    <n v="0"/>
    <n v="0"/>
    <m/>
    <m/>
    <m/>
    <m/>
    <m/>
    <m/>
    <m/>
  </r>
  <r>
    <n v="249"/>
    <s v="OE1;PR_10;ACT_113"/>
    <x v="0"/>
    <s v="Fortalecer la Vigilancia."/>
    <x v="0"/>
    <n v="11"/>
    <s v="PAI"/>
    <x v="18"/>
    <s v="ACT_113"/>
    <s v="Elaborar el informe final de rendición de cuentas de la entidad"/>
    <x v="5"/>
    <n v="4.4642857142857152E-4"/>
    <x v="11"/>
    <n v="0"/>
    <n v="0"/>
    <n v="0"/>
    <s v="Por Ejecutar"/>
    <n v="1"/>
    <n v="0"/>
    <n v="0"/>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0"/>
    <n v="0"/>
    <n v="0"/>
    <n v="0"/>
    <s v="Por Ejecutar"/>
    <n v="0"/>
    <n v="0"/>
    <n v="0"/>
    <n v="1"/>
    <n v="1"/>
    <n v="1"/>
    <m/>
    <n v="0"/>
    <s v="Culminada"/>
    <n v="4.4642857142857152E-4"/>
  </r>
  <r>
    <n v="250"/>
    <s v="OE1;PR_10;ACT_290"/>
    <x v="0"/>
    <s v="Fortalecer la Vigilancia."/>
    <x v="0"/>
    <n v="11"/>
    <s v="PAI"/>
    <x v="17"/>
    <s v="ACT_290"/>
    <s v="Poner en funcionamiento la Delegatura para la protección de los usuarios del servicio de transporte, en cumplimiento del decreto 2409 de 2018."/>
    <x v="8"/>
    <n v="4.4642857142857152E-4"/>
    <x v="1"/>
    <n v="0"/>
    <n v="0"/>
    <n v="0"/>
    <s v="Por Ejecutar"/>
    <n v="0"/>
    <n v="0"/>
    <n v="0"/>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2"/>
    <n v="0"/>
    <n v="0"/>
    <n v="0"/>
    <s v="Por Ejecutar"/>
    <n v="0"/>
    <n v="0"/>
    <n v="0"/>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3"/>
    <n v="0"/>
    <n v="0"/>
    <n v="0"/>
    <s v="Por Ejecutar"/>
    <n v="0"/>
    <n v="0"/>
    <n v="0"/>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4"/>
    <n v="0"/>
    <n v="0"/>
    <n v="0"/>
    <s v="Por Ejecutar"/>
    <n v="0"/>
    <n v="0"/>
    <n v="0"/>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5"/>
    <n v="1"/>
    <n v="1"/>
    <n v="1"/>
    <s v="Culminada"/>
    <n v="1"/>
    <n v="1"/>
    <n v="1"/>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6"/>
    <n v="0"/>
    <n v="0"/>
    <n v="0"/>
    <s v="Por Ejecutar"/>
    <n v="1"/>
    <n v="1"/>
    <n v="1"/>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7"/>
    <n v="0"/>
    <n v="0"/>
    <n v="0"/>
    <s v="Por Ejecutar"/>
    <n v="1"/>
    <n v="1"/>
    <n v="1"/>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8"/>
    <n v="0"/>
    <n v="0"/>
    <n v="0"/>
    <s v="Por Ejecutar"/>
    <n v="1"/>
    <n v="1"/>
    <n v="1"/>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9"/>
    <n v="0"/>
    <n v="0"/>
    <n v="0"/>
    <s v="Por Ejecutar"/>
    <n v="1"/>
    <n v="1"/>
    <n v="1"/>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10"/>
    <n v="0"/>
    <n v="0"/>
    <n v="0"/>
    <s v="Por Ejecutar"/>
    <n v="1"/>
    <n v="1"/>
    <n v="1"/>
    <m/>
    <m/>
    <m/>
    <m/>
    <m/>
    <m/>
    <m/>
  </r>
  <r>
    <n v="250"/>
    <s v="OE1;PR_10;ACT_290"/>
    <x v="0"/>
    <s v="Fortalecer la Vigilancia."/>
    <x v="0"/>
    <n v="11"/>
    <s v="PAI"/>
    <x v="17"/>
    <s v="ACT_290"/>
    <s v="Poner en funcionamiento la Delegatura para la protección de los usuarios del servicio de transporte, en cumplimiento del decreto 2409 de 2018."/>
    <x v="8"/>
    <n v="4.4642857142857152E-4"/>
    <x v="11"/>
    <n v="0"/>
    <n v="0"/>
    <n v="0"/>
    <s v="Por Ejecutar"/>
    <n v="1"/>
    <n v="1"/>
    <n v="1"/>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0"/>
    <n v="0"/>
    <n v="0"/>
    <n v="0"/>
    <s v="Por Ejecutar"/>
    <n v="0"/>
    <n v="0"/>
    <n v="0"/>
    <n v="0"/>
    <n v="0"/>
    <n v="0"/>
    <m/>
    <n v="1"/>
    <s v="Por Ejecutar"/>
    <n v="0"/>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1"/>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2"/>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3"/>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4"/>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5"/>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6"/>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7"/>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8"/>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9"/>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10"/>
    <n v="0"/>
    <n v="0"/>
    <n v="0"/>
    <s v="Por Ejecutar"/>
    <n v="0"/>
    <n v="0"/>
    <n v="0"/>
    <m/>
    <m/>
    <m/>
    <m/>
    <m/>
    <m/>
    <m/>
  </r>
  <r>
    <n v="251"/>
    <s v="OE1;PR_10;ACT_291"/>
    <x v="0"/>
    <s v="Fortalecer la Vigilancia."/>
    <x v="0"/>
    <n v="11"/>
    <s v="PAI"/>
    <x v="17"/>
    <s v="ACT_291"/>
    <s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x v="8"/>
    <n v="4.4642857142857152E-4"/>
    <x v="11"/>
    <n v="0"/>
    <n v="0"/>
    <n v="0"/>
    <s v="Por Ejecutar"/>
    <n v="0"/>
    <n v="0"/>
    <n v="0"/>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0"/>
    <n v="0"/>
    <n v="0"/>
    <n v="0"/>
    <s v="Por Ejecutar"/>
    <n v="0"/>
    <n v="0"/>
    <n v="0"/>
    <n v="4"/>
    <n v="4"/>
    <n v="1"/>
    <m/>
    <n v="0"/>
    <s v="Culminada"/>
    <n v="4.4642857142857152E-4"/>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1"/>
    <n v="0"/>
    <n v="0"/>
    <n v="0"/>
    <s v="Por Ejecutar"/>
    <n v="0"/>
    <n v="0"/>
    <n v="0"/>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2"/>
    <n v="0"/>
    <n v="0"/>
    <n v="0"/>
    <s v="Por Ejecutar"/>
    <n v="0"/>
    <n v="0"/>
    <n v="0"/>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3"/>
    <n v="1"/>
    <n v="2"/>
    <n v="2"/>
    <s v="Culminada"/>
    <n v="1"/>
    <n v="2"/>
    <n v="2"/>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4"/>
    <n v="2"/>
    <n v="2"/>
    <n v="1"/>
    <s v="Culminada"/>
    <n v="3"/>
    <n v="4"/>
    <n v="1.3333333333333333"/>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5"/>
    <n v="1"/>
    <n v="0"/>
    <n v="0"/>
    <s v="Por Ejecutar"/>
    <n v="4"/>
    <n v="4"/>
    <n v="1"/>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6"/>
    <n v="0"/>
    <n v="0"/>
    <n v="0"/>
    <s v="Por Ejecutar"/>
    <n v="4"/>
    <n v="4"/>
    <n v="1"/>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7"/>
    <n v="0"/>
    <n v="0"/>
    <n v="0"/>
    <s v="Por Ejecutar"/>
    <n v="4"/>
    <n v="4"/>
    <n v="1"/>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8"/>
    <n v="0"/>
    <n v="0"/>
    <n v="0"/>
    <s v="Por Ejecutar"/>
    <n v="4"/>
    <n v="4"/>
    <n v="1"/>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9"/>
    <n v="0"/>
    <n v="0"/>
    <n v="0"/>
    <s v="Por Ejecutar"/>
    <n v="4"/>
    <n v="4"/>
    <n v="1"/>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10"/>
    <n v="0"/>
    <n v="0"/>
    <n v="0"/>
    <s v="Por Ejecutar"/>
    <n v="4"/>
    <n v="4"/>
    <n v="1"/>
    <m/>
    <m/>
    <m/>
    <m/>
    <m/>
    <m/>
    <m/>
  </r>
  <r>
    <n v="252"/>
    <s v="OE1;PR_10;ACT_292"/>
    <x v="0"/>
    <s v="Fortalecer la Vigilancia."/>
    <x v="0"/>
    <n v="11"/>
    <s v="PAI"/>
    <x v="17"/>
    <s v="ACT_292"/>
    <s v="Realizar campañas informativas sobre la responsabilidad de los servidores públicos frente a los derechos de los usuarios del Servicio de Transporte"/>
    <x v="8"/>
    <n v="4.4642857142857152E-4"/>
    <x v="11"/>
    <n v="0"/>
    <n v="0"/>
    <n v="0"/>
    <s v="Por Ejecutar"/>
    <n v="4"/>
    <n v="4"/>
    <n v="1"/>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0"/>
    <n v="0"/>
    <n v="0"/>
    <n v="0"/>
    <s v="Por Ejecutar"/>
    <n v="0"/>
    <n v="0"/>
    <n v="0"/>
    <n v="0.99990000000000001"/>
    <n v="0"/>
    <n v="0"/>
    <m/>
    <n v="1"/>
    <s v="Por Ejecutar"/>
    <n v="0"/>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1"/>
    <n v="0"/>
    <n v="0"/>
    <n v="0"/>
    <s v="Por Ejecutar"/>
    <n v="0"/>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2"/>
    <n v="0"/>
    <n v="0"/>
    <n v="0"/>
    <s v="Por Ejecutar"/>
    <n v="0"/>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3"/>
    <n v="0"/>
    <n v="0"/>
    <n v="0"/>
    <s v="Por Ejecutar"/>
    <n v="0"/>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4"/>
    <n v="0.33329999999999999"/>
    <n v="0"/>
    <n v="0"/>
    <s v="Por Ejecutar"/>
    <n v="0.33329999999999999"/>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5"/>
    <n v="0"/>
    <n v="0"/>
    <n v="0"/>
    <s v="Por Ejecutar"/>
    <n v="0.33329999999999999"/>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6"/>
    <n v="0"/>
    <n v="0"/>
    <n v="0"/>
    <s v="Por Ejecutar"/>
    <n v="0.33329999999999999"/>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7"/>
    <n v="0.33329999999999999"/>
    <n v="0"/>
    <n v="0"/>
    <s v="Por Ejecutar"/>
    <n v="0.66659999999999997"/>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8"/>
    <n v="0"/>
    <n v="0"/>
    <n v="0"/>
    <s v="Por Ejecutar"/>
    <n v="0.66659999999999997"/>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9"/>
    <n v="0"/>
    <n v="0"/>
    <n v="0"/>
    <s v="Por Ejecutar"/>
    <n v="0.66659999999999997"/>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10"/>
    <n v="0"/>
    <n v="0"/>
    <n v="0"/>
    <s v="Por Ejecutar"/>
    <n v="0.66659999999999997"/>
    <n v="0"/>
    <n v="0"/>
    <m/>
    <m/>
    <m/>
    <m/>
    <m/>
    <m/>
    <m/>
  </r>
  <r>
    <n v="253"/>
    <s v="OE1;PR_10;ACT_76"/>
    <x v="0"/>
    <s v="Fortalecer la Vigilancia."/>
    <x v="0"/>
    <n v="11"/>
    <s v="PAI"/>
    <x v="17"/>
    <s v="ACT_76"/>
    <s v="Poner en conocimiento de los Ciudadanos el funcionamiento del Centro de Conciliación, Arbitraje y Amigable Composición y realizar seguimiento a su gestión"/>
    <x v="7"/>
    <n v="4.4642857142857152E-4"/>
    <x v="11"/>
    <n v="0.33329999999999999"/>
    <n v="0"/>
    <n v="0"/>
    <s v="Por Ejecutar"/>
    <n v="0.99990000000000001"/>
    <n v="0"/>
    <n v="0"/>
    <m/>
    <m/>
    <m/>
    <m/>
    <m/>
    <m/>
    <m/>
  </r>
  <r>
    <n v="254"/>
    <s v="OE1;PR_10;ACT_114"/>
    <x v="0"/>
    <s v="Fortalecer la Vigilancia."/>
    <x v="0"/>
    <n v="11"/>
    <s v="PAI"/>
    <x v="17"/>
    <s v="ACT_114"/>
    <s v="Realizar seguimiento a la atención telefónica a través del centro de contacto"/>
    <x v="5"/>
    <n v="4.4642857142857152E-4"/>
    <x v="0"/>
    <n v="8.3299999999999999E-2"/>
    <n v="8.3299999999999999E-2"/>
    <n v="1"/>
    <s v="Culminada"/>
    <n v="8.3299999999999999E-2"/>
    <n v="8.3299999999999999E-2"/>
    <n v="1"/>
    <n v="1"/>
    <n v="0.3332"/>
    <n v="0.3332"/>
    <m/>
    <n v="0.66680000000000006"/>
    <s v="En Tramite"/>
    <n v="1.4875000000000004E-4"/>
  </r>
  <r>
    <n v="254"/>
    <s v="OE1;PR_10;ACT_114"/>
    <x v="0"/>
    <s v="Fortalecer la Vigilancia."/>
    <x v="0"/>
    <n v="11"/>
    <s v="PAI"/>
    <x v="17"/>
    <s v="ACT_114"/>
    <s v="Realizar seguimiento a la atención telefónica a través del centro de contacto"/>
    <x v="5"/>
    <n v="4.4642857142857152E-4"/>
    <x v="1"/>
    <n v="8.3299999999999999E-2"/>
    <n v="8.3299999999999999E-2"/>
    <n v="1"/>
    <s v="Culminada"/>
    <n v="0.1666"/>
    <n v="0.1666"/>
    <n v="1"/>
    <m/>
    <m/>
    <m/>
    <m/>
    <m/>
    <m/>
    <m/>
  </r>
  <r>
    <n v="254"/>
    <s v="OE1;PR_10;ACT_114"/>
    <x v="0"/>
    <s v="Fortalecer la Vigilancia."/>
    <x v="0"/>
    <n v="11"/>
    <s v="PAI"/>
    <x v="17"/>
    <s v="ACT_114"/>
    <s v="Realizar seguimiento a la atención telefónica a través del centro de contacto"/>
    <x v="5"/>
    <n v="4.4642857142857152E-4"/>
    <x v="2"/>
    <n v="8.3299999999999999E-2"/>
    <n v="8.3299999999999999E-2"/>
    <n v="1"/>
    <s v="Culminada"/>
    <n v="0.24990000000000001"/>
    <n v="0.24990000000000001"/>
    <n v="1"/>
    <m/>
    <m/>
    <m/>
    <m/>
    <m/>
    <m/>
    <m/>
  </r>
  <r>
    <n v="254"/>
    <s v="OE1;PR_10;ACT_114"/>
    <x v="0"/>
    <s v="Fortalecer la Vigilancia."/>
    <x v="0"/>
    <n v="11"/>
    <s v="PAI"/>
    <x v="17"/>
    <s v="ACT_114"/>
    <s v="Realizar seguimiento a la atención telefónica a través del centro de contacto"/>
    <x v="5"/>
    <n v="4.4642857142857152E-4"/>
    <x v="3"/>
    <n v="8.3299999999999999E-2"/>
    <n v="8.3299999999999999E-2"/>
    <n v="1"/>
    <s v="Culminada"/>
    <n v="0.3332"/>
    <n v="0.3332"/>
    <n v="1"/>
    <m/>
    <m/>
    <m/>
    <m/>
    <m/>
    <m/>
    <m/>
  </r>
  <r>
    <n v="254"/>
    <s v="OE1;PR_10;ACT_114"/>
    <x v="0"/>
    <s v="Fortalecer la Vigilancia."/>
    <x v="0"/>
    <n v="11"/>
    <s v="PAI"/>
    <x v="17"/>
    <s v="ACT_114"/>
    <s v="Realizar seguimiento a la atención telefónica a través del centro de contacto"/>
    <x v="5"/>
    <n v="4.4642857142857152E-4"/>
    <x v="4"/>
    <n v="8.3299999999999999E-2"/>
    <n v="0"/>
    <n v="0"/>
    <s v="Por Ejecutar"/>
    <n v="0.41649999999999998"/>
    <n v="0.3332"/>
    <n v="0.8"/>
    <m/>
    <m/>
    <m/>
    <m/>
    <m/>
    <m/>
    <m/>
  </r>
  <r>
    <n v="254"/>
    <s v="OE1;PR_10;ACT_114"/>
    <x v="0"/>
    <s v="Fortalecer la Vigilancia."/>
    <x v="0"/>
    <n v="11"/>
    <s v="PAI"/>
    <x v="17"/>
    <s v="ACT_114"/>
    <s v="Realizar seguimiento a la atención telefónica a través del centro de contacto"/>
    <x v="5"/>
    <n v="4.4642857142857152E-4"/>
    <x v="5"/>
    <n v="8.3299999999999999E-2"/>
    <n v="0"/>
    <n v="0"/>
    <s v="Por Ejecutar"/>
    <n v="0.49979999999999997"/>
    <n v="0.3332"/>
    <n v="0.66666666666666674"/>
    <m/>
    <m/>
    <m/>
    <m/>
    <m/>
    <m/>
    <m/>
  </r>
  <r>
    <n v="254"/>
    <s v="OE1;PR_10;ACT_114"/>
    <x v="0"/>
    <s v="Fortalecer la Vigilancia."/>
    <x v="0"/>
    <n v="11"/>
    <s v="PAI"/>
    <x v="17"/>
    <s v="ACT_114"/>
    <s v="Realizar seguimiento a la atención telefónica a través del centro de contacto"/>
    <x v="5"/>
    <n v="4.4642857142857152E-4"/>
    <x v="6"/>
    <n v="8.3299999999999999E-2"/>
    <n v="0"/>
    <n v="0"/>
    <s v="Por Ejecutar"/>
    <n v="0.58309999999999995"/>
    <n v="0.3332"/>
    <n v="0.57142857142857151"/>
    <m/>
    <m/>
    <m/>
    <m/>
    <m/>
    <m/>
    <m/>
  </r>
  <r>
    <n v="254"/>
    <s v="OE1;PR_10;ACT_114"/>
    <x v="0"/>
    <s v="Fortalecer la Vigilancia."/>
    <x v="0"/>
    <n v="11"/>
    <s v="PAI"/>
    <x v="17"/>
    <s v="ACT_114"/>
    <s v="Realizar seguimiento a la atención telefónica a través del centro de contacto"/>
    <x v="5"/>
    <n v="4.4642857142857152E-4"/>
    <x v="7"/>
    <n v="8.3299999999999999E-2"/>
    <n v="0"/>
    <n v="0"/>
    <s v="Por Ejecutar"/>
    <n v="0.66639999999999999"/>
    <n v="0.3332"/>
    <n v="0.5"/>
    <m/>
    <m/>
    <m/>
    <m/>
    <m/>
    <m/>
    <m/>
  </r>
  <r>
    <n v="254"/>
    <s v="OE1;PR_10;ACT_114"/>
    <x v="0"/>
    <s v="Fortalecer la Vigilancia."/>
    <x v="0"/>
    <n v="11"/>
    <s v="PAI"/>
    <x v="17"/>
    <s v="ACT_114"/>
    <s v="Realizar seguimiento a la atención telefónica a través del centro de contacto"/>
    <x v="5"/>
    <n v="4.4642857142857152E-4"/>
    <x v="8"/>
    <n v="8.3400000000000002E-2"/>
    <n v="0"/>
    <n v="0"/>
    <s v="Por Ejecutar"/>
    <n v="0.74980000000000002"/>
    <n v="0.3332"/>
    <n v="0.44438516937850092"/>
    <m/>
    <m/>
    <m/>
    <m/>
    <m/>
    <m/>
    <m/>
  </r>
  <r>
    <n v="254"/>
    <s v="OE1;PR_10;ACT_114"/>
    <x v="0"/>
    <s v="Fortalecer la Vigilancia."/>
    <x v="0"/>
    <n v="11"/>
    <s v="PAI"/>
    <x v="17"/>
    <s v="ACT_114"/>
    <s v="Realizar seguimiento a la atención telefónica a través del centro de contacto"/>
    <x v="5"/>
    <n v="4.4642857142857152E-4"/>
    <x v="9"/>
    <n v="8.3400000000000002E-2"/>
    <n v="0"/>
    <n v="0"/>
    <s v="Por Ejecutar"/>
    <n v="0.83320000000000005"/>
    <n v="0.3332"/>
    <n v="0.39990398463754195"/>
    <m/>
    <m/>
    <m/>
    <m/>
    <m/>
    <m/>
    <m/>
  </r>
  <r>
    <n v="254"/>
    <s v="OE1;PR_10;ACT_114"/>
    <x v="0"/>
    <s v="Fortalecer la Vigilancia."/>
    <x v="0"/>
    <n v="11"/>
    <s v="PAI"/>
    <x v="17"/>
    <s v="ACT_114"/>
    <s v="Realizar seguimiento a la atención telefónica a través del centro de contacto"/>
    <x v="5"/>
    <n v="4.4642857142857152E-4"/>
    <x v="10"/>
    <n v="8.3400000000000002E-2"/>
    <n v="0"/>
    <n v="0"/>
    <s v="Por Ejecutar"/>
    <n v="0.91660000000000008"/>
    <n v="0.3332"/>
    <n v="0.36351734671612479"/>
    <m/>
    <m/>
    <m/>
    <m/>
    <m/>
    <m/>
    <m/>
  </r>
  <r>
    <n v="254"/>
    <s v="OE1;PR_10;ACT_114"/>
    <x v="0"/>
    <s v="Fortalecer la Vigilancia."/>
    <x v="0"/>
    <n v="11"/>
    <s v="PAI"/>
    <x v="17"/>
    <s v="ACT_114"/>
    <s v="Realizar seguimiento a la atención telefónica a través del centro de contacto"/>
    <x v="5"/>
    <n v="4.4642857142857152E-4"/>
    <x v="11"/>
    <n v="8.3400000000000002E-2"/>
    <n v="0"/>
    <n v="0"/>
    <s v="Por Ejecutar"/>
    <n v="1"/>
    <n v="0.3332"/>
    <n v="0.3332"/>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0"/>
    <n v="0"/>
    <n v="0"/>
    <n v="0"/>
    <s v="Por Ejecutar"/>
    <n v="0"/>
    <n v="0"/>
    <n v="0"/>
    <n v="1"/>
    <n v="0"/>
    <n v="0"/>
    <m/>
    <n v="1"/>
    <s v="Por Ejecutar"/>
    <n v="0"/>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1"/>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2"/>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3"/>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4"/>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5"/>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6"/>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7"/>
    <n v="0"/>
    <n v="0"/>
    <n v="0"/>
    <s v="Por Ejecutar"/>
    <n v="0"/>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8"/>
    <n v="1"/>
    <n v="0"/>
    <n v="0"/>
    <s v="Por Ejecutar"/>
    <n v="1"/>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9"/>
    <n v="0"/>
    <n v="0"/>
    <n v="0"/>
    <s v="Por Ejecutar"/>
    <n v="1"/>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10"/>
    <n v="0"/>
    <n v="0"/>
    <n v="0"/>
    <s v="Por Ejecutar"/>
    <n v="1"/>
    <n v="0"/>
    <n v="0"/>
    <m/>
    <m/>
    <m/>
    <m/>
    <m/>
    <m/>
    <m/>
  </r>
  <r>
    <n v="255"/>
    <s v="OE1;PR_10;ACT_197"/>
    <x v="0"/>
    <s v="Fortalecer la Vigilancia."/>
    <x v="0"/>
    <n v="11"/>
    <s v="PAI"/>
    <x v="17"/>
    <s v="ACT_197"/>
    <s v="Planear y desarrollar actividades de capacitación relacionadas con el fortalecimiento de las competencias de los servidores públicos que atienden directamente a los ciudadanos"/>
    <x v="4"/>
    <n v="4.4642857142857152E-4"/>
    <x v="11"/>
    <n v="0"/>
    <n v="0"/>
    <n v="0"/>
    <s v="Por Ejecutar"/>
    <n v="1"/>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0"/>
    <n v="0"/>
    <n v="0"/>
    <n v="0"/>
    <s v="Por Ejecutar"/>
    <n v="0"/>
    <n v="0"/>
    <n v="0"/>
    <n v="1"/>
    <n v="0"/>
    <n v="0"/>
    <m/>
    <n v="1"/>
    <s v="Por Ejecutar"/>
    <n v="0"/>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1"/>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2"/>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3"/>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4"/>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5"/>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6"/>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7"/>
    <n v="0"/>
    <n v="0"/>
    <n v="0"/>
    <s v="Por Ejecutar"/>
    <n v="0"/>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8"/>
    <n v="1"/>
    <n v="0"/>
    <n v="0"/>
    <s v="Por Ejecutar"/>
    <n v="1"/>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9"/>
    <n v="0"/>
    <n v="0"/>
    <n v="0"/>
    <s v="Por Ejecutar"/>
    <n v="1"/>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10"/>
    <n v="0"/>
    <n v="0"/>
    <n v="0"/>
    <s v="Por Ejecutar"/>
    <n v="1"/>
    <n v="0"/>
    <n v="0"/>
    <m/>
    <m/>
    <m/>
    <m/>
    <m/>
    <m/>
    <m/>
  </r>
  <r>
    <n v="256"/>
    <s v="OE1;PR_10;ACT_198"/>
    <x v="0"/>
    <s v="Fortalecer la Vigilancia."/>
    <x v="0"/>
    <n v="11"/>
    <s v="PAI"/>
    <x v="17"/>
    <s v="ACT_198"/>
    <s v="Planear y desarrollar actividades de capacitación relacionadas con el fortalecimiento de la cultura de transparencia y cero tolerancia de la corrupción, a través de herramientas presenciales y no presenciales"/>
    <x v="4"/>
    <n v="4.4642857142857152E-4"/>
    <x v="11"/>
    <n v="0"/>
    <n v="0"/>
    <n v="0"/>
    <s v="Por Ejecutar"/>
    <n v="1"/>
    <n v="0"/>
    <n v="0"/>
    <m/>
    <m/>
    <m/>
    <m/>
    <m/>
    <m/>
    <m/>
  </r>
  <r>
    <n v="257"/>
    <s v="OE1;PR_10;ACT_199"/>
    <x v="0"/>
    <s v="Fortalecer la Vigilancia."/>
    <x v="0"/>
    <n v="11"/>
    <s v="PAI"/>
    <x v="17"/>
    <s v="ACT_199"/>
    <s v="Desarrollar espacios de sensibilización para fortalecer la cultura de servicio al interior de la Entidad."/>
    <x v="4"/>
    <n v="4.4642857142857152E-4"/>
    <x v="0"/>
    <n v="0"/>
    <n v="0"/>
    <n v="0"/>
    <s v="Por Ejecutar"/>
    <n v="0"/>
    <n v="0"/>
    <n v="0"/>
    <n v="1"/>
    <n v="0.5"/>
    <n v="0.5"/>
    <m/>
    <n v="0.5"/>
    <s v="En Tramite"/>
    <n v="2.2321428571428576E-4"/>
  </r>
  <r>
    <n v="257"/>
    <s v="OE1;PR_10;ACT_199"/>
    <x v="0"/>
    <s v="Fortalecer la Vigilancia."/>
    <x v="0"/>
    <n v="11"/>
    <s v="PAI"/>
    <x v="17"/>
    <s v="ACT_199"/>
    <s v="Desarrollar espacios de sensibilización para fortalecer la cultura de servicio al interior de la Entidad."/>
    <x v="4"/>
    <n v="4.4642857142857152E-4"/>
    <x v="1"/>
    <n v="0"/>
    <n v="0"/>
    <n v="0"/>
    <s v="Por Ejecutar"/>
    <n v="0"/>
    <n v="0"/>
    <n v="0"/>
    <m/>
    <m/>
    <m/>
    <m/>
    <m/>
    <m/>
    <m/>
  </r>
  <r>
    <n v="257"/>
    <s v="OE1;PR_10;ACT_199"/>
    <x v="0"/>
    <s v="Fortalecer la Vigilancia."/>
    <x v="0"/>
    <n v="11"/>
    <s v="PAI"/>
    <x v="17"/>
    <s v="ACT_199"/>
    <s v="Desarrollar espacios de sensibilización para fortalecer la cultura de servicio al interior de la Entidad."/>
    <x v="4"/>
    <n v="4.4642857142857152E-4"/>
    <x v="2"/>
    <n v="0"/>
    <n v="0"/>
    <n v="0"/>
    <s v="Por Ejecutar"/>
    <n v="0"/>
    <n v="0"/>
    <n v="0"/>
    <m/>
    <m/>
    <m/>
    <m/>
    <m/>
    <m/>
    <m/>
  </r>
  <r>
    <n v="257"/>
    <s v="OE1;PR_10;ACT_199"/>
    <x v="0"/>
    <s v="Fortalecer la Vigilancia."/>
    <x v="0"/>
    <n v="11"/>
    <s v="PAI"/>
    <x v="17"/>
    <s v="ACT_199"/>
    <s v="Desarrollar espacios de sensibilización para fortalecer la cultura de servicio al interior de la Entidad."/>
    <x v="4"/>
    <n v="4.4642857142857152E-4"/>
    <x v="3"/>
    <n v="0"/>
    <n v="0"/>
    <n v="0"/>
    <s v="Por Ejecutar"/>
    <n v="0"/>
    <n v="0"/>
    <n v="0"/>
    <m/>
    <m/>
    <m/>
    <m/>
    <m/>
    <m/>
    <m/>
  </r>
  <r>
    <n v="257"/>
    <s v="OE1;PR_10;ACT_199"/>
    <x v="0"/>
    <s v="Fortalecer la Vigilancia."/>
    <x v="0"/>
    <n v="11"/>
    <s v="PAI"/>
    <x v="17"/>
    <s v="ACT_199"/>
    <s v="Desarrollar espacios de sensibilización para fortalecer la cultura de servicio al interior de la Entidad."/>
    <x v="4"/>
    <n v="4.4642857142857152E-4"/>
    <x v="4"/>
    <n v="0"/>
    <n v="0"/>
    <n v="0"/>
    <s v="Por Ejecutar"/>
    <n v="0"/>
    <n v="0"/>
    <n v="0"/>
    <m/>
    <m/>
    <m/>
    <m/>
    <m/>
    <m/>
    <m/>
  </r>
  <r>
    <n v="257"/>
    <s v="OE1;PR_10;ACT_199"/>
    <x v="0"/>
    <s v="Fortalecer la Vigilancia."/>
    <x v="0"/>
    <n v="11"/>
    <s v="PAI"/>
    <x v="17"/>
    <s v="ACT_199"/>
    <s v="Desarrollar espacios de sensibilización para fortalecer la cultura de servicio al interior de la Entidad."/>
    <x v="4"/>
    <n v="4.4642857142857152E-4"/>
    <x v="5"/>
    <n v="0.5"/>
    <n v="0.5"/>
    <n v="1"/>
    <s v="Culminada"/>
    <n v="0.5"/>
    <n v="0.5"/>
    <n v="1"/>
    <m/>
    <m/>
    <m/>
    <m/>
    <m/>
    <m/>
    <m/>
  </r>
  <r>
    <n v="257"/>
    <s v="OE1;PR_10;ACT_199"/>
    <x v="0"/>
    <s v="Fortalecer la Vigilancia."/>
    <x v="0"/>
    <n v="11"/>
    <s v="PAI"/>
    <x v="17"/>
    <s v="ACT_199"/>
    <s v="Desarrollar espacios de sensibilización para fortalecer la cultura de servicio al interior de la Entidad."/>
    <x v="4"/>
    <n v="4.4642857142857152E-4"/>
    <x v="6"/>
    <n v="0"/>
    <n v="0"/>
    <n v="0"/>
    <s v="Por Ejecutar"/>
    <n v="0.5"/>
    <n v="0.5"/>
    <n v="1"/>
    <m/>
    <m/>
    <m/>
    <m/>
    <m/>
    <m/>
    <m/>
  </r>
  <r>
    <n v="257"/>
    <s v="OE1;PR_10;ACT_199"/>
    <x v="0"/>
    <s v="Fortalecer la Vigilancia."/>
    <x v="0"/>
    <n v="11"/>
    <s v="PAI"/>
    <x v="17"/>
    <s v="ACT_199"/>
    <s v="Desarrollar espacios de sensibilización para fortalecer la cultura de servicio al interior de la Entidad."/>
    <x v="4"/>
    <n v="4.4642857142857152E-4"/>
    <x v="7"/>
    <n v="0"/>
    <n v="0"/>
    <n v="0"/>
    <s v="Por Ejecutar"/>
    <n v="0.5"/>
    <n v="0.5"/>
    <n v="1"/>
    <m/>
    <m/>
    <m/>
    <m/>
    <m/>
    <m/>
    <m/>
  </r>
  <r>
    <n v="257"/>
    <s v="OE1;PR_10;ACT_199"/>
    <x v="0"/>
    <s v="Fortalecer la Vigilancia."/>
    <x v="0"/>
    <n v="11"/>
    <s v="PAI"/>
    <x v="17"/>
    <s v="ACT_199"/>
    <s v="Desarrollar espacios de sensibilización para fortalecer la cultura de servicio al interior de la Entidad."/>
    <x v="4"/>
    <n v="4.4642857142857152E-4"/>
    <x v="8"/>
    <n v="0"/>
    <n v="0"/>
    <n v="0"/>
    <s v="Por Ejecutar"/>
    <n v="0.5"/>
    <n v="0.5"/>
    <n v="1"/>
    <m/>
    <m/>
    <m/>
    <m/>
    <m/>
    <m/>
    <m/>
  </r>
  <r>
    <n v="257"/>
    <s v="OE1;PR_10;ACT_199"/>
    <x v="0"/>
    <s v="Fortalecer la Vigilancia."/>
    <x v="0"/>
    <n v="11"/>
    <s v="PAI"/>
    <x v="17"/>
    <s v="ACT_199"/>
    <s v="Desarrollar espacios de sensibilización para fortalecer la cultura de servicio al interior de la Entidad."/>
    <x v="4"/>
    <n v="4.4642857142857152E-4"/>
    <x v="9"/>
    <n v="0"/>
    <n v="0"/>
    <n v="0"/>
    <s v="Por Ejecutar"/>
    <n v="0.5"/>
    <n v="0.5"/>
    <n v="1"/>
    <m/>
    <m/>
    <m/>
    <m/>
    <m/>
    <m/>
    <m/>
  </r>
  <r>
    <n v="257"/>
    <s v="OE1;PR_10;ACT_199"/>
    <x v="0"/>
    <s v="Fortalecer la Vigilancia."/>
    <x v="0"/>
    <n v="11"/>
    <s v="PAI"/>
    <x v="17"/>
    <s v="ACT_199"/>
    <s v="Desarrollar espacios de sensibilización para fortalecer la cultura de servicio al interior de la Entidad."/>
    <x v="4"/>
    <n v="4.4642857142857152E-4"/>
    <x v="10"/>
    <n v="0"/>
    <n v="0"/>
    <n v="0"/>
    <s v="Por Ejecutar"/>
    <n v="0.5"/>
    <n v="0.5"/>
    <n v="1"/>
    <m/>
    <m/>
    <m/>
    <m/>
    <m/>
    <m/>
    <m/>
  </r>
  <r>
    <n v="257"/>
    <s v="OE1;PR_10;ACT_199"/>
    <x v="0"/>
    <s v="Fortalecer la Vigilancia."/>
    <x v="0"/>
    <n v="11"/>
    <s v="PAI"/>
    <x v="17"/>
    <s v="ACT_199"/>
    <s v="Desarrollar espacios de sensibilización para fortalecer la cultura de servicio al interior de la Entidad."/>
    <x v="4"/>
    <n v="4.4642857142857152E-4"/>
    <x v="11"/>
    <n v="0.5"/>
    <n v="0"/>
    <n v="0"/>
    <s v="Por Ejecutar"/>
    <n v="1"/>
    <n v="0.5"/>
    <n v="0.5"/>
    <m/>
    <m/>
    <m/>
    <m/>
    <m/>
    <m/>
    <m/>
  </r>
  <r>
    <n v="258"/>
    <s v="OE1;PR_10;ACT_269"/>
    <x v="0"/>
    <s v="Fortalecer la Vigilancia."/>
    <x v="0"/>
    <n v="11"/>
    <s v="PAI"/>
    <x v="6"/>
    <s v="ACT_269"/>
    <s v="Revisar y actualizar de mapa de riesgos"/>
    <x v="4"/>
    <n v="4.4642857142857152E-4"/>
    <x v="0"/>
    <n v="0"/>
    <n v="0"/>
    <n v="0"/>
    <s v="Por Ejecutar"/>
    <n v="0"/>
    <n v="0"/>
    <n v="0"/>
    <n v="1"/>
    <n v="0"/>
    <n v="0"/>
    <m/>
    <n v="1"/>
    <s v="Por Ejecutar"/>
    <n v="0"/>
  </r>
  <r>
    <n v="258"/>
    <s v="OE1;PR_10;ACT_269"/>
    <x v="0"/>
    <s v="Fortalecer la Vigilancia."/>
    <x v="0"/>
    <n v="11"/>
    <s v="PAI"/>
    <x v="6"/>
    <s v="ACT_269"/>
    <s v="Revisar y actualizar de mapa de riesgos"/>
    <x v="4"/>
    <n v="4.4642857142857152E-4"/>
    <x v="1"/>
    <n v="0"/>
    <n v="0"/>
    <n v="0"/>
    <s v="Por Ejecutar"/>
    <n v="0"/>
    <n v="0"/>
    <n v="0"/>
    <m/>
    <m/>
    <m/>
    <m/>
    <m/>
    <m/>
    <m/>
  </r>
  <r>
    <n v="258"/>
    <s v="OE1;PR_10;ACT_269"/>
    <x v="0"/>
    <s v="Fortalecer la Vigilancia."/>
    <x v="0"/>
    <n v="11"/>
    <s v="PAI"/>
    <x v="6"/>
    <s v="ACT_269"/>
    <s v="Revisar y actualizar de mapa de riesgos"/>
    <x v="4"/>
    <n v="4.4642857142857152E-4"/>
    <x v="2"/>
    <n v="0"/>
    <n v="0"/>
    <n v="0"/>
    <s v="Por Ejecutar"/>
    <n v="0"/>
    <n v="0"/>
    <n v="0"/>
    <m/>
    <m/>
    <m/>
    <m/>
    <m/>
    <m/>
    <m/>
  </r>
  <r>
    <n v="258"/>
    <s v="OE1;PR_10;ACT_269"/>
    <x v="0"/>
    <s v="Fortalecer la Vigilancia."/>
    <x v="0"/>
    <n v="11"/>
    <s v="PAI"/>
    <x v="6"/>
    <s v="ACT_269"/>
    <s v="Revisar y actualizar de mapa de riesgos"/>
    <x v="4"/>
    <n v="4.4642857142857152E-4"/>
    <x v="3"/>
    <n v="0"/>
    <n v="0"/>
    <n v="0"/>
    <s v="Por Ejecutar"/>
    <n v="0"/>
    <n v="0"/>
    <n v="0"/>
    <m/>
    <m/>
    <m/>
    <m/>
    <m/>
    <m/>
    <m/>
  </r>
  <r>
    <n v="258"/>
    <s v="OE1;PR_10;ACT_269"/>
    <x v="0"/>
    <s v="Fortalecer la Vigilancia."/>
    <x v="0"/>
    <n v="11"/>
    <s v="PAI"/>
    <x v="6"/>
    <s v="ACT_269"/>
    <s v="Revisar y actualizar de mapa de riesgos"/>
    <x v="4"/>
    <n v="4.4642857142857152E-4"/>
    <x v="4"/>
    <n v="0"/>
    <n v="0"/>
    <n v="0"/>
    <s v="Por Ejecutar"/>
    <n v="0"/>
    <n v="0"/>
    <n v="0"/>
    <m/>
    <m/>
    <m/>
    <m/>
    <m/>
    <m/>
    <m/>
  </r>
  <r>
    <n v="258"/>
    <s v="OE1;PR_10;ACT_269"/>
    <x v="0"/>
    <s v="Fortalecer la Vigilancia."/>
    <x v="0"/>
    <n v="11"/>
    <s v="PAI"/>
    <x v="6"/>
    <s v="ACT_269"/>
    <s v="Revisar y actualizar de mapa de riesgos"/>
    <x v="4"/>
    <n v="4.4642857142857152E-4"/>
    <x v="5"/>
    <n v="0"/>
    <n v="0"/>
    <n v="0"/>
    <s v="Por Ejecutar"/>
    <n v="0"/>
    <n v="0"/>
    <n v="0"/>
    <m/>
    <m/>
    <m/>
    <m/>
    <m/>
    <m/>
    <m/>
  </r>
  <r>
    <n v="258"/>
    <s v="OE1;PR_10;ACT_269"/>
    <x v="0"/>
    <s v="Fortalecer la Vigilancia."/>
    <x v="0"/>
    <n v="11"/>
    <s v="PAI"/>
    <x v="6"/>
    <s v="ACT_269"/>
    <s v="Revisar y actualizar de mapa de riesgos"/>
    <x v="4"/>
    <n v="4.4642857142857152E-4"/>
    <x v="6"/>
    <n v="0"/>
    <n v="0"/>
    <n v="0"/>
    <s v="Por Ejecutar"/>
    <n v="0"/>
    <n v="0"/>
    <n v="0"/>
    <m/>
    <m/>
    <m/>
    <m/>
    <m/>
    <m/>
    <m/>
  </r>
  <r>
    <n v="258"/>
    <s v="OE1;PR_10;ACT_269"/>
    <x v="0"/>
    <s v="Fortalecer la Vigilancia."/>
    <x v="0"/>
    <n v="11"/>
    <s v="PAI"/>
    <x v="6"/>
    <s v="ACT_269"/>
    <s v="Revisar y actualizar de mapa de riesgos"/>
    <x v="4"/>
    <n v="4.4642857142857152E-4"/>
    <x v="7"/>
    <n v="0"/>
    <n v="0"/>
    <n v="0"/>
    <s v="Por Ejecutar"/>
    <n v="0"/>
    <n v="0"/>
    <n v="0"/>
    <m/>
    <m/>
    <m/>
    <m/>
    <m/>
    <m/>
    <m/>
  </r>
  <r>
    <n v="258"/>
    <s v="OE1;PR_10;ACT_269"/>
    <x v="0"/>
    <s v="Fortalecer la Vigilancia."/>
    <x v="0"/>
    <n v="11"/>
    <s v="PAI"/>
    <x v="6"/>
    <s v="ACT_269"/>
    <s v="Revisar y actualizar de mapa de riesgos"/>
    <x v="4"/>
    <n v="4.4642857142857152E-4"/>
    <x v="8"/>
    <n v="0.5"/>
    <n v="0"/>
    <n v="0"/>
    <s v="Por Ejecutar"/>
    <n v="0.5"/>
    <n v="0"/>
    <n v="0"/>
    <m/>
    <m/>
    <m/>
    <m/>
    <m/>
    <m/>
    <m/>
  </r>
  <r>
    <n v="258"/>
    <s v="OE1;PR_10;ACT_269"/>
    <x v="0"/>
    <s v="Fortalecer la Vigilancia."/>
    <x v="0"/>
    <n v="11"/>
    <s v="PAI"/>
    <x v="6"/>
    <s v="ACT_269"/>
    <s v="Revisar y actualizar de mapa de riesgos"/>
    <x v="4"/>
    <n v="4.4642857142857152E-4"/>
    <x v="9"/>
    <n v="0.5"/>
    <n v="0"/>
    <n v="0"/>
    <s v="Por Ejecutar"/>
    <n v="1"/>
    <n v="0"/>
    <n v="0"/>
    <m/>
    <m/>
    <m/>
    <m/>
    <m/>
    <m/>
    <m/>
  </r>
  <r>
    <n v="258"/>
    <s v="OE1;PR_10;ACT_269"/>
    <x v="0"/>
    <s v="Fortalecer la Vigilancia."/>
    <x v="0"/>
    <n v="11"/>
    <s v="PAI"/>
    <x v="6"/>
    <s v="ACT_269"/>
    <s v="Revisar y actualizar de mapa de riesgos"/>
    <x v="4"/>
    <n v="4.4642857142857152E-4"/>
    <x v="10"/>
    <n v="0"/>
    <n v="0"/>
    <n v="0"/>
    <s v="Por Ejecutar"/>
    <n v="1"/>
    <n v="0"/>
    <n v="0"/>
    <m/>
    <m/>
    <m/>
    <m/>
    <m/>
    <m/>
    <m/>
  </r>
  <r>
    <n v="258"/>
    <s v="OE1;PR_10;ACT_269"/>
    <x v="0"/>
    <s v="Fortalecer la Vigilancia."/>
    <x v="0"/>
    <n v="11"/>
    <s v="PAI"/>
    <x v="6"/>
    <s v="ACT_269"/>
    <s v="Revisar y actualizar de mapa de riesgos"/>
    <x v="4"/>
    <n v="4.4642857142857152E-4"/>
    <x v="11"/>
    <n v="0"/>
    <n v="0"/>
    <n v="0"/>
    <s v="Por Ejecutar"/>
    <n v="1"/>
    <n v="0"/>
    <n v="0"/>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0"/>
    <n v="0"/>
    <n v="0"/>
    <n v="0"/>
    <s v="Por Ejecutar"/>
    <n v="0"/>
    <n v="0"/>
    <n v="0"/>
    <n v="2"/>
    <n v="1"/>
    <n v="0.5"/>
    <m/>
    <n v="0.5"/>
    <s v="En Tramite"/>
    <n v="2.2321428571428576E-4"/>
  </r>
  <r>
    <n v="259"/>
    <s v="OE1;PR_10;ACT_201"/>
    <x v="0"/>
    <s v="Fortalecer la Vigilancia."/>
    <x v="0"/>
    <n v="11"/>
    <s v="PAI"/>
    <x v="11"/>
    <s v="ACT_201"/>
    <s v="Elaborar periódicamente informes de PQRSD, que incluyan las PQRS atendidas por la Entidad y publicarlos en la página web de la Entidad."/>
    <x v="4"/>
    <n v="4.4642857142857152E-4"/>
    <x v="1"/>
    <n v="0"/>
    <n v="0"/>
    <n v="0"/>
    <s v="Por Ejecutar"/>
    <n v="0"/>
    <n v="0"/>
    <n v="0"/>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2"/>
    <n v="0"/>
    <n v="0"/>
    <n v="0"/>
    <s v="Por Ejecutar"/>
    <n v="0"/>
    <n v="0"/>
    <n v="0"/>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3"/>
    <n v="0"/>
    <n v="0"/>
    <n v="0"/>
    <s v="Por Ejecutar"/>
    <n v="0"/>
    <n v="0"/>
    <n v="0"/>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4"/>
    <n v="0"/>
    <n v="0"/>
    <n v="0"/>
    <s v="Por Ejecutar"/>
    <n v="0"/>
    <n v="0"/>
    <n v="0"/>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5"/>
    <n v="1"/>
    <n v="1"/>
    <n v="1"/>
    <s v="Culminada"/>
    <n v="1"/>
    <n v="1"/>
    <n v="1"/>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6"/>
    <n v="0"/>
    <n v="0"/>
    <n v="0"/>
    <s v="Por Ejecutar"/>
    <n v="1"/>
    <n v="1"/>
    <n v="1"/>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7"/>
    <n v="0"/>
    <n v="0"/>
    <n v="0"/>
    <s v="Por Ejecutar"/>
    <n v="1"/>
    <n v="1"/>
    <n v="1"/>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8"/>
    <n v="0"/>
    <n v="0"/>
    <n v="0"/>
    <s v="Por Ejecutar"/>
    <n v="1"/>
    <n v="1"/>
    <n v="1"/>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9"/>
    <n v="0"/>
    <n v="0"/>
    <n v="0"/>
    <s v="Por Ejecutar"/>
    <n v="1"/>
    <n v="1"/>
    <n v="1"/>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10"/>
    <n v="0"/>
    <n v="0"/>
    <n v="0"/>
    <s v="Por Ejecutar"/>
    <n v="1"/>
    <n v="1"/>
    <n v="1"/>
    <m/>
    <m/>
    <m/>
    <m/>
    <m/>
    <m/>
    <m/>
  </r>
  <r>
    <n v="259"/>
    <s v="OE1;PR_10;ACT_201"/>
    <x v="0"/>
    <s v="Fortalecer la Vigilancia."/>
    <x v="0"/>
    <n v="11"/>
    <s v="PAI"/>
    <x v="11"/>
    <s v="ACT_201"/>
    <s v="Elaborar periódicamente informes de PQRSD, que incluyan las PQRS atendidas por la Entidad y publicarlos en la página web de la Entidad."/>
    <x v="4"/>
    <n v="4.4642857142857152E-4"/>
    <x v="11"/>
    <n v="1"/>
    <n v="0"/>
    <n v="0"/>
    <s v="Por Ejecutar"/>
    <n v="2"/>
    <n v="1"/>
    <n v="0.5"/>
    <m/>
    <m/>
    <m/>
    <m/>
    <m/>
    <m/>
    <m/>
  </r>
  <r>
    <n v="260"/>
    <s v="OE1;PR_10;ACT_293"/>
    <x v="0"/>
    <s v="Fortalecer la Vigilancia."/>
    <x v="0"/>
    <n v="11"/>
    <s v="PAI"/>
    <x v="17"/>
    <s v="ACT_293"/>
    <s v="Desarrollar actividades de promoción y prevención de los derechos de los usuarios del servicio de transporte"/>
    <x v="8"/>
    <n v="4.4642857142857152E-4"/>
    <x v="0"/>
    <n v="0"/>
    <n v="0"/>
    <n v="0"/>
    <s v="Por Ejecutar"/>
    <n v="0"/>
    <n v="0"/>
    <n v="0"/>
    <n v="0"/>
    <n v="0"/>
    <n v="0"/>
    <m/>
    <n v="1"/>
    <s v="Por Ejecutar"/>
    <n v="0"/>
  </r>
  <r>
    <n v="260"/>
    <s v="OE1;PR_10;ACT_293"/>
    <x v="0"/>
    <s v="Fortalecer la Vigilancia."/>
    <x v="0"/>
    <n v="11"/>
    <s v="PAI"/>
    <x v="17"/>
    <s v="ACT_293"/>
    <s v="Desarrollar actividades de promoción y prevención de los derechos de los usuarios del servicio de transporte"/>
    <x v="8"/>
    <n v="4.4642857142857152E-4"/>
    <x v="1"/>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2"/>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3"/>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4"/>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5"/>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6"/>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7"/>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8"/>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9"/>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10"/>
    <n v="0"/>
    <n v="0"/>
    <n v="0"/>
    <s v="Por Ejecutar"/>
    <n v="0"/>
    <n v="0"/>
    <n v="0"/>
    <m/>
    <m/>
    <m/>
    <m/>
    <m/>
    <m/>
    <m/>
  </r>
  <r>
    <n v="260"/>
    <s v="OE1;PR_10;ACT_293"/>
    <x v="0"/>
    <s v="Fortalecer la Vigilancia."/>
    <x v="0"/>
    <n v="11"/>
    <s v="PAI"/>
    <x v="17"/>
    <s v="ACT_293"/>
    <s v="Desarrollar actividades de promoción y prevención de los derechos de los usuarios del servicio de transporte"/>
    <x v="8"/>
    <n v="4.4642857142857152E-4"/>
    <x v="11"/>
    <n v="0"/>
    <n v="0"/>
    <n v="0"/>
    <s v="Por Ejecutar"/>
    <n v="0"/>
    <n v="0"/>
    <n v="0"/>
    <m/>
    <m/>
    <m/>
    <m/>
    <m/>
    <m/>
    <m/>
  </r>
  <r>
    <n v="261"/>
    <s v="OE1;PR_10;ACT_115"/>
    <x v="0"/>
    <s v="Fortalecer la Vigilancia."/>
    <x v="0"/>
    <n v="11"/>
    <s v="PAI"/>
    <x v="11"/>
    <s v="ACT_115"/>
    <s v="Mantener actualizada la información del botón de transparencia de la Superintendencia de Transporte"/>
    <x v="5"/>
    <n v="4.4642857142857152E-4"/>
    <x v="0"/>
    <n v="0.02"/>
    <n v="0.02"/>
    <n v="1"/>
    <s v="Culminada"/>
    <n v="0.02"/>
    <n v="0.02"/>
    <n v="1"/>
    <n v="0.99669999999999992"/>
    <n v="0.31"/>
    <n v="0.3110263870773553"/>
    <m/>
    <n v="0.6889736129226447"/>
    <s v="En Tramite"/>
    <n v="1.3885106565953364E-4"/>
  </r>
  <r>
    <n v="261"/>
    <s v="OE1;PR_10;ACT_115"/>
    <x v="0"/>
    <s v="Fortalecer la Vigilancia."/>
    <x v="0"/>
    <n v="11"/>
    <s v="PAI"/>
    <x v="11"/>
    <s v="ACT_115"/>
    <s v="Mantener actualizada la información del botón de transparencia de la Superintendencia de Transporte"/>
    <x v="5"/>
    <n v="4.4642857142857152E-4"/>
    <x v="1"/>
    <n v="0.08"/>
    <n v="0.08"/>
    <n v="1"/>
    <s v="Culminada"/>
    <n v="0.1"/>
    <n v="0.1"/>
    <n v="1"/>
    <m/>
    <m/>
    <m/>
    <m/>
    <m/>
    <m/>
    <m/>
  </r>
  <r>
    <n v="261"/>
    <s v="OE1;PR_10;ACT_115"/>
    <x v="0"/>
    <s v="Fortalecer la Vigilancia."/>
    <x v="0"/>
    <n v="11"/>
    <s v="PAI"/>
    <x v="11"/>
    <s v="ACT_115"/>
    <s v="Mantener actualizada la información del botón de transparencia de la Superintendencia de Transporte"/>
    <x v="5"/>
    <n v="4.4642857142857152E-4"/>
    <x v="2"/>
    <n v="0.08"/>
    <n v="0.08"/>
    <n v="1"/>
    <s v="Culminada"/>
    <n v="0.18"/>
    <n v="0.18"/>
    <n v="1"/>
    <m/>
    <m/>
    <m/>
    <m/>
    <m/>
    <m/>
    <m/>
  </r>
  <r>
    <n v="261"/>
    <s v="OE1;PR_10;ACT_115"/>
    <x v="0"/>
    <s v="Fortalecer la Vigilancia."/>
    <x v="0"/>
    <n v="11"/>
    <s v="PAI"/>
    <x v="11"/>
    <s v="ACT_115"/>
    <s v="Mantener actualizada la información del botón de transparencia de la Superintendencia de Transporte"/>
    <x v="5"/>
    <n v="4.4642857142857152E-4"/>
    <x v="3"/>
    <n v="0.13"/>
    <n v="0.13"/>
    <n v="1"/>
    <s v="Culminada"/>
    <n v="0.31"/>
    <n v="0.31"/>
    <n v="1"/>
    <m/>
    <m/>
    <m/>
    <m/>
    <m/>
    <m/>
    <m/>
  </r>
  <r>
    <n v="261"/>
    <s v="OE1;PR_10;ACT_115"/>
    <x v="0"/>
    <s v="Fortalecer la Vigilancia."/>
    <x v="0"/>
    <n v="11"/>
    <s v="PAI"/>
    <x v="11"/>
    <s v="ACT_115"/>
    <s v="Mantener actualizada la información del botón de transparencia de la Superintendencia de Transporte"/>
    <x v="5"/>
    <n v="4.4642857142857152E-4"/>
    <x v="4"/>
    <n v="0"/>
    <n v="0"/>
    <n v="0"/>
    <s v="Por Ejecutar"/>
    <n v="0.31"/>
    <n v="0.31"/>
    <n v="1"/>
    <m/>
    <m/>
    <m/>
    <m/>
    <m/>
    <m/>
    <m/>
  </r>
  <r>
    <n v="261"/>
    <s v="OE1;PR_10;ACT_115"/>
    <x v="0"/>
    <s v="Fortalecer la Vigilancia."/>
    <x v="0"/>
    <n v="11"/>
    <s v="PAI"/>
    <x v="11"/>
    <s v="ACT_115"/>
    <s v="Mantener actualizada la información del botón de transparencia de la Superintendencia de Transporte"/>
    <x v="5"/>
    <n v="4.4642857142857152E-4"/>
    <x v="5"/>
    <n v="0"/>
    <n v="0"/>
    <n v="0"/>
    <s v="Por Ejecutar"/>
    <n v="0.31"/>
    <n v="0.31"/>
    <n v="1"/>
    <m/>
    <m/>
    <m/>
    <m/>
    <m/>
    <m/>
    <m/>
  </r>
  <r>
    <n v="261"/>
    <s v="OE1;PR_10;ACT_115"/>
    <x v="0"/>
    <s v="Fortalecer la Vigilancia."/>
    <x v="0"/>
    <n v="11"/>
    <s v="PAI"/>
    <x v="11"/>
    <s v="ACT_115"/>
    <s v="Mantener actualizada la información del botón de transparencia de la Superintendencia de Transporte"/>
    <x v="5"/>
    <n v="4.4642857142857152E-4"/>
    <x v="6"/>
    <n v="0"/>
    <n v="0"/>
    <n v="0"/>
    <s v="Por Ejecutar"/>
    <n v="0.31"/>
    <n v="0.31"/>
    <n v="1"/>
    <m/>
    <m/>
    <m/>
    <m/>
    <m/>
    <m/>
    <m/>
  </r>
  <r>
    <n v="261"/>
    <s v="OE1;PR_10;ACT_115"/>
    <x v="0"/>
    <s v="Fortalecer la Vigilancia."/>
    <x v="0"/>
    <n v="11"/>
    <s v="PAI"/>
    <x v="11"/>
    <s v="ACT_115"/>
    <s v="Mantener actualizada la información del botón de transparencia de la Superintendencia de Transporte"/>
    <x v="5"/>
    <n v="4.4642857142857152E-4"/>
    <x v="7"/>
    <n v="0.33329999999999999"/>
    <n v="0"/>
    <n v="0"/>
    <s v="Por Ejecutar"/>
    <n v="0.64329999999999998"/>
    <n v="0.31"/>
    <n v="0.48189025338100422"/>
    <m/>
    <m/>
    <m/>
    <m/>
    <m/>
    <m/>
    <m/>
  </r>
  <r>
    <n v="261"/>
    <s v="OE1;PR_10;ACT_115"/>
    <x v="0"/>
    <s v="Fortalecer la Vigilancia."/>
    <x v="0"/>
    <n v="11"/>
    <s v="PAI"/>
    <x v="11"/>
    <s v="ACT_115"/>
    <s v="Mantener actualizada la información del botón de transparencia de la Superintendencia de Transporte"/>
    <x v="5"/>
    <n v="4.4642857142857152E-4"/>
    <x v="8"/>
    <n v="0"/>
    <n v="0"/>
    <n v="0"/>
    <s v="Por Ejecutar"/>
    <n v="0.64329999999999998"/>
    <n v="0.31"/>
    <n v="0.48189025338100422"/>
    <m/>
    <m/>
    <m/>
    <m/>
    <m/>
    <m/>
    <m/>
  </r>
  <r>
    <n v="261"/>
    <s v="OE1;PR_10;ACT_115"/>
    <x v="0"/>
    <s v="Fortalecer la Vigilancia."/>
    <x v="0"/>
    <n v="11"/>
    <s v="PAI"/>
    <x v="11"/>
    <s v="ACT_115"/>
    <s v="Mantener actualizada la información del botón de transparencia de la Superintendencia de Transporte"/>
    <x v="5"/>
    <n v="4.4642857142857152E-4"/>
    <x v="9"/>
    <n v="0"/>
    <n v="0"/>
    <n v="0"/>
    <s v="Por Ejecutar"/>
    <n v="0.64329999999999998"/>
    <n v="0.31"/>
    <n v="0.48189025338100422"/>
    <m/>
    <m/>
    <m/>
    <m/>
    <m/>
    <m/>
    <m/>
  </r>
  <r>
    <n v="261"/>
    <s v="OE1;PR_10;ACT_115"/>
    <x v="0"/>
    <s v="Fortalecer la Vigilancia."/>
    <x v="0"/>
    <n v="11"/>
    <s v="PAI"/>
    <x v="11"/>
    <s v="ACT_115"/>
    <s v="Mantener actualizada la información del botón de transparencia de la Superintendencia de Transporte"/>
    <x v="5"/>
    <n v="4.4642857142857152E-4"/>
    <x v="10"/>
    <n v="0"/>
    <n v="0"/>
    <n v="0"/>
    <s v="Por Ejecutar"/>
    <n v="0.64329999999999998"/>
    <n v="0.31"/>
    <n v="0.48189025338100422"/>
    <m/>
    <m/>
    <m/>
    <m/>
    <m/>
    <m/>
    <m/>
  </r>
  <r>
    <n v="261"/>
    <s v="OE1;PR_10;ACT_115"/>
    <x v="0"/>
    <s v="Fortalecer la Vigilancia."/>
    <x v="0"/>
    <n v="11"/>
    <s v="PAI"/>
    <x v="11"/>
    <s v="ACT_115"/>
    <s v="Mantener actualizada la información del botón de transparencia de la Superintendencia de Transporte"/>
    <x v="5"/>
    <n v="4.4642857142857152E-4"/>
    <x v="11"/>
    <n v="0.35339999999999999"/>
    <n v="0"/>
    <n v="0"/>
    <s v="Por Ejecutar"/>
    <n v="0.99669999999999992"/>
    <n v="0.31"/>
    <n v="0.3110263870773553"/>
    <m/>
    <m/>
    <m/>
    <m/>
    <m/>
    <m/>
    <m/>
  </r>
  <r>
    <n v="262"/>
    <s v="OE2;PR_10;ACT_58"/>
    <x v="2"/>
    <s v="Fortalecer las Tecnologías de la Información y las Telecomunicaciones."/>
    <x v="0"/>
    <n v="11"/>
    <s v="PAI"/>
    <x v="11"/>
    <s v="ACT_58"/>
    <s v="Actualizar, publicar y socializar los datos abiertos con que cuenta la Entidad"/>
    <x v="6"/>
    <n v="4.4642857142857152E-4"/>
    <x v="0"/>
    <n v="0"/>
    <n v="0"/>
    <n v="0"/>
    <s v="Por Ejecutar"/>
    <n v="0"/>
    <n v="0"/>
    <n v="0"/>
    <n v="1"/>
    <n v="0.5"/>
    <n v="0.5"/>
    <m/>
    <n v="0.5"/>
    <s v="En Tramite"/>
    <n v="2.2321428571428576E-4"/>
  </r>
  <r>
    <n v="262"/>
    <s v="OE2;PR_10;ACT_58"/>
    <x v="2"/>
    <s v="Fortalecer las Tecnologías de la Información y las Telecomunicaciones."/>
    <x v="0"/>
    <n v="11"/>
    <s v="PAI"/>
    <x v="11"/>
    <s v="ACT_58"/>
    <s v="Actualizar, publicar y socializar los datos abiertos con que cuenta la Entidad"/>
    <x v="6"/>
    <n v="4.4642857142857152E-4"/>
    <x v="1"/>
    <n v="0.1"/>
    <n v="0.1"/>
    <n v="1"/>
    <s v="Culminada"/>
    <n v="0.1"/>
    <n v="0.1"/>
    <n v="1"/>
    <m/>
    <m/>
    <m/>
    <m/>
    <m/>
    <m/>
    <m/>
  </r>
  <r>
    <n v="262"/>
    <s v="OE2;PR_10;ACT_58"/>
    <x v="2"/>
    <s v="Fortalecer las Tecnologías de la Información y las Telecomunicaciones."/>
    <x v="0"/>
    <n v="11"/>
    <s v="PAI"/>
    <x v="11"/>
    <s v="ACT_58"/>
    <s v="Actualizar, publicar y socializar los datos abiertos con que cuenta la Entidad"/>
    <x v="6"/>
    <n v="4.4642857142857152E-4"/>
    <x v="2"/>
    <n v="0.15"/>
    <n v="0.15"/>
    <n v="1"/>
    <s v="Culminada"/>
    <n v="0.25"/>
    <n v="0.25"/>
    <n v="1"/>
    <m/>
    <m/>
    <m/>
    <m/>
    <m/>
    <m/>
    <m/>
  </r>
  <r>
    <n v="262"/>
    <s v="OE2;PR_10;ACT_58"/>
    <x v="2"/>
    <s v="Fortalecer las Tecnologías de la Información y las Telecomunicaciones."/>
    <x v="0"/>
    <n v="11"/>
    <s v="PAI"/>
    <x v="11"/>
    <s v="ACT_58"/>
    <s v="Actualizar, publicar y socializar los datos abiertos con que cuenta la Entidad"/>
    <x v="6"/>
    <n v="4.4642857142857152E-4"/>
    <x v="3"/>
    <n v="0.05"/>
    <n v="0.05"/>
    <n v="1"/>
    <s v="Culminada"/>
    <n v="0.3"/>
    <n v="0.3"/>
    <n v="1"/>
    <m/>
    <m/>
    <m/>
    <m/>
    <m/>
    <m/>
    <m/>
  </r>
  <r>
    <n v="262"/>
    <s v="OE2;PR_10;ACT_58"/>
    <x v="2"/>
    <s v="Fortalecer las Tecnologías de la Información y las Telecomunicaciones."/>
    <x v="0"/>
    <n v="11"/>
    <s v="PAI"/>
    <x v="11"/>
    <s v="ACT_58"/>
    <s v="Actualizar, publicar y socializar los datos abiertos con que cuenta la Entidad"/>
    <x v="6"/>
    <n v="4.4642857142857152E-4"/>
    <x v="4"/>
    <n v="0.1"/>
    <n v="0.1"/>
    <n v="1"/>
    <s v="Culminada"/>
    <n v="0.4"/>
    <n v="0.4"/>
    <n v="1"/>
    <m/>
    <m/>
    <m/>
    <m/>
    <m/>
    <m/>
    <m/>
  </r>
  <r>
    <n v="262"/>
    <s v="OE2;PR_10;ACT_58"/>
    <x v="2"/>
    <s v="Fortalecer las Tecnologías de la Información y las Telecomunicaciones."/>
    <x v="0"/>
    <n v="11"/>
    <s v="PAI"/>
    <x v="11"/>
    <s v="ACT_58"/>
    <s v="Actualizar, publicar y socializar los datos abiertos con que cuenta la Entidad"/>
    <x v="6"/>
    <n v="4.4642857142857152E-4"/>
    <x v="5"/>
    <n v="0.1"/>
    <n v="0.1"/>
    <n v="1"/>
    <s v="Culminada"/>
    <n v="0.5"/>
    <n v="0.5"/>
    <n v="1"/>
    <m/>
    <m/>
    <m/>
    <m/>
    <m/>
    <m/>
    <m/>
  </r>
  <r>
    <n v="262"/>
    <s v="OE2;PR_10;ACT_58"/>
    <x v="2"/>
    <s v="Fortalecer las Tecnologías de la Información y las Telecomunicaciones."/>
    <x v="0"/>
    <n v="11"/>
    <s v="PAI"/>
    <x v="11"/>
    <s v="ACT_58"/>
    <s v="Actualizar, publicar y socializar los datos abiertos con que cuenta la Entidad"/>
    <x v="6"/>
    <n v="4.4642857142857152E-4"/>
    <x v="6"/>
    <n v="0.05"/>
    <n v="0"/>
    <n v="0"/>
    <s v="Por Ejecutar"/>
    <n v="0.55000000000000004"/>
    <n v="0.5"/>
    <n v="0.90909090909090906"/>
    <m/>
    <m/>
    <m/>
    <m/>
    <m/>
    <m/>
    <m/>
  </r>
  <r>
    <n v="262"/>
    <s v="OE2;PR_10;ACT_58"/>
    <x v="2"/>
    <s v="Fortalecer las Tecnologías de la Información y las Telecomunicaciones."/>
    <x v="0"/>
    <n v="11"/>
    <s v="PAI"/>
    <x v="11"/>
    <s v="ACT_58"/>
    <s v="Actualizar, publicar y socializar los datos abiertos con que cuenta la Entidad"/>
    <x v="6"/>
    <n v="4.4642857142857152E-4"/>
    <x v="7"/>
    <n v="0.1"/>
    <n v="0"/>
    <n v="0"/>
    <s v="Por Ejecutar"/>
    <n v="0.65"/>
    <n v="0.5"/>
    <n v="0.76923076923076916"/>
    <m/>
    <m/>
    <m/>
    <m/>
    <m/>
    <m/>
    <m/>
  </r>
  <r>
    <n v="262"/>
    <s v="OE2;PR_10;ACT_58"/>
    <x v="2"/>
    <s v="Fortalecer las Tecnologías de la Información y las Telecomunicaciones."/>
    <x v="0"/>
    <n v="11"/>
    <s v="PAI"/>
    <x v="11"/>
    <s v="ACT_58"/>
    <s v="Actualizar, publicar y socializar los datos abiertos con que cuenta la Entidad"/>
    <x v="6"/>
    <n v="4.4642857142857152E-4"/>
    <x v="8"/>
    <n v="0.1"/>
    <n v="0"/>
    <n v="0"/>
    <s v="Por Ejecutar"/>
    <n v="0.75"/>
    <n v="0.5"/>
    <n v="0.66666666666666663"/>
    <m/>
    <m/>
    <m/>
    <m/>
    <m/>
    <m/>
    <m/>
  </r>
  <r>
    <n v="262"/>
    <s v="OE2;PR_10;ACT_58"/>
    <x v="2"/>
    <s v="Fortalecer las Tecnologías de la Información y las Telecomunicaciones."/>
    <x v="0"/>
    <n v="11"/>
    <s v="PAI"/>
    <x v="11"/>
    <s v="ACT_58"/>
    <s v="Actualizar, publicar y socializar los datos abiertos con que cuenta la Entidad"/>
    <x v="6"/>
    <n v="4.4642857142857152E-4"/>
    <x v="9"/>
    <n v="0.05"/>
    <n v="0"/>
    <n v="0"/>
    <s v="Por Ejecutar"/>
    <n v="0.8"/>
    <n v="0.5"/>
    <n v="0.625"/>
    <m/>
    <m/>
    <m/>
    <m/>
    <m/>
    <m/>
    <m/>
  </r>
  <r>
    <n v="262"/>
    <s v="OE2;PR_10;ACT_58"/>
    <x v="2"/>
    <s v="Fortalecer las Tecnologías de la Información y las Telecomunicaciones."/>
    <x v="0"/>
    <n v="11"/>
    <s v="PAI"/>
    <x v="11"/>
    <s v="ACT_58"/>
    <s v="Actualizar, publicar y socializar los datos abiertos con que cuenta la Entidad"/>
    <x v="6"/>
    <n v="4.4642857142857152E-4"/>
    <x v="10"/>
    <n v="0.1"/>
    <n v="0"/>
    <n v="0"/>
    <s v="Por Ejecutar"/>
    <n v="0.9"/>
    <n v="0.5"/>
    <n v="0.55555555555555558"/>
    <m/>
    <m/>
    <m/>
    <m/>
    <m/>
    <m/>
    <m/>
  </r>
  <r>
    <n v="262"/>
    <s v="OE2;PR_10;ACT_58"/>
    <x v="2"/>
    <s v="Fortalecer las Tecnologías de la Información y las Telecomunicaciones."/>
    <x v="0"/>
    <n v="11"/>
    <s v="PAI"/>
    <x v="11"/>
    <s v="ACT_58"/>
    <s v="Actualizar, publicar y socializar los datos abiertos con que cuenta la Entidad"/>
    <x v="6"/>
    <n v="4.4642857142857152E-4"/>
    <x v="11"/>
    <n v="0.1"/>
    <n v="0"/>
    <n v="0"/>
    <s v="Por Ejecutar"/>
    <n v="1"/>
    <n v="0.5"/>
    <n v="0.5"/>
    <m/>
    <m/>
    <m/>
    <m/>
    <m/>
    <m/>
    <m/>
  </r>
  <r>
    <n v="263"/>
    <s v="OE1;PR_10;ACT_116"/>
    <x v="0"/>
    <s v="Fortalecer la Vigilancia."/>
    <x v="0"/>
    <n v="11"/>
    <s v="PAI"/>
    <x v="11"/>
    <s v="ACT_116"/>
    <s v="Mantener actualizados los Trámites de cara al ciudadano en el Sistema Único de Información de Trámites - SUIT"/>
    <x v="5"/>
    <n v="4.4642857142857152E-4"/>
    <x v="0"/>
    <n v="8.3299999999999999E-2"/>
    <n v="0"/>
    <n v="0"/>
    <s v="Por Ejecutar"/>
    <n v="8.3299999999999999E-2"/>
    <n v="0"/>
    <n v="0"/>
    <n v="0.99960000000000016"/>
    <n v="0"/>
    <n v="0"/>
    <m/>
    <n v="1"/>
    <s v="Por Ejecutar"/>
    <n v="0"/>
  </r>
  <r>
    <n v="263"/>
    <s v="OE1;PR_10;ACT_116"/>
    <x v="0"/>
    <s v="Fortalecer la Vigilancia."/>
    <x v="0"/>
    <n v="11"/>
    <s v="PAI"/>
    <x v="11"/>
    <s v="ACT_116"/>
    <s v="Mantener actualizados los Trámites de cara al ciudadano en el Sistema Único de Información de Trámites - SUIT"/>
    <x v="5"/>
    <n v="4.4642857142857152E-4"/>
    <x v="1"/>
    <n v="8.3299999999999999E-2"/>
    <n v="0"/>
    <n v="0"/>
    <s v="Por Ejecutar"/>
    <n v="0.1666"/>
    <n v="0"/>
    <n v="0"/>
    <m/>
    <m/>
    <m/>
    <m/>
    <m/>
    <m/>
    <m/>
  </r>
  <r>
    <n v="263"/>
    <s v="OE1;PR_10;ACT_116"/>
    <x v="0"/>
    <s v="Fortalecer la Vigilancia."/>
    <x v="0"/>
    <n v="11"/>
    <s v="PAI"/>
    <x v="11"/>
    <s v="ACT_116"/>
    <s v="Mantener actualizados los Trámites de cara al ciudadano en el Sistema Único de Información de Trámites - SUIT"/>
    <x v="5"/>
    <n v="4.4642857142857152E-4"/>
    <x v="2"/>
    <n v="8.3299999999999999E-2"/>
    <n v="0"/>
    <n v="0"/>
    <s v="Por Ejecutar"/>
    <n v="0.24990000000000001"/>
    <n v="0"/>
    <n v="0"/>
    <m/>
    <m/>
    <m/>
    <m/>
    <m/>
    <m/>
    <m/>
  </r>
  <r>
    <n v="263"/>
    <s v="OE1;PR_10;ACT_116"/>
    <x v="0"/>
    <s v="Fortalecer la Vigilancia."/>
    <x v="0"/>
    <n v="11"/>
    <s v="PAI"/>
    <x v="11"/>
    <s v="ACT_116"/>
    <s v="Mantener actualizados los Trámites de cara al ciudadano en el Sistema Único de Información de Trámites - SUIT"/>
    <x v="5"/>
    <n v="4.4642857142857152E-4"/>
    <x v="3"/>
    <n v="8.3299999999999999E-2"/>
    <n v="0"/>
    <n v="0"/>
    <s v="Por Ejecutar"/>
    <n v="0.3332"/>
    <n v="0"/>
    <n v="0"/>
    <m/>
    <m/>
    <m/>
    <m/>
    <m/>
    <m/>
    <m/>
  </r>
  <r>
    <n v="263"/>
    <s v="OE1;PR_10;ACT_116"/>
    <x v="0"/>
    <s v="Fortalecer la Vigilancia."/>
    <x v="0"/>
    <n v="11"/>
    <s v="PAI"/>
    <x v="11"/>
    <s v="ACT_116"/>
    <s v="Mantener actualizados los Trámites de cara al ciudadano en el Sistema Único de Información de Trámites - SUIT"/>
    <x v="5"/>
    <n v="4.4642857142857152E-4"/>
    <x v="4"/>
    <n v="8.3299999999999999E-2"/>
    <n v="0"/>
    <n v="0"/>
    <s v="Por Ejecutar"/>
    <n v="0.41649999999999998"/>
    <n v="0"/>
    <n v="0"/>
    <m/>
    <m/>
    <m/>
    <m/>
    <m/>
    <m/>
    <m/>
  </r>
  <r>
    <n v="263"/>
    <s v="OE1;PR_10;ACT_116"/>
    <x v="0"/>
    <s v="Fortalecer la Vigilancia."/>
    <x v="0"/>
    <n v="11"/>
    <s v="PAI"/>
    <x v="11"/>
    <s v="ACT_116"/>
    <s v="Mantener actualizados los Trámites de cara al ciudadano en el Sistema Único de Información de Trámites - SUIT"/>
    <x v="5"/>
    <n v="4.4642857142857152E-4"/>
    <x v="5"/>
    <n v="8.3299999999999999E-2"/>
    <n v="0"/>
    <n v="0"/>
    <s v="Por Ejecutar"/>
    <n v="0.49979999999999997"/>
    <n v="0"/>
    <n v="0"/>
    <m/>
    <m/>
    <m/>
    <m/>
    <m/>
    <m/>
    <m/>
  </r>
  <r>
    <n v="263"/>
    <s v="OE1;PR_10;ACT_116"/>
    <x v="0"/>
    <s v="Fortalecer la Vigilancia."/>
    <x v="0"/>
    <n v="11"/>
    <s v="PAI"/>
    <x v="11"/>
    <s v="ACT_116"/>
    <s v="Mantener actualizados los Trámites de cara al ciudadano en el Sistema Único de Información de Trámites - SUIT"/>
    <x v="5"/>
    <n v="4.4642857142857152E-4"/>
    <x v="6"/>
    <n v="8.3299999999999999E-2"/>
    <n v="0"/>
    <n v="0"/>
    <s v="Por Ejecutar"/>
    <n v="0.58309999999999995"/>
    <n v="0"/>
    <n v="0"/>
    <m/>
    <m/>
    <m/>
    <m/>
    <m/>
    <m/>
    <m/>
  </r>
  <r>
    <n v="263"/>
    <s v="OE1;PR_10;ACT_116"/>
    <x v="0"/>
    <s v="Fortalecer la Vigilancia."/>
    <x v="0"/>
    <n v="11"/>
    <s v="PAI"/>
    <x v="11"/>
    <s v="ACT_116"/>
    <s v="Mantener actualizados los Trámites de cara al ciudadano en el Sistema Único de Información de Trámites - SUIT"/>
    <x v="5"/>
    <n v="4.4642857142857152E-4"/>
    <x v="7"/>
    <n v="8.3299999999999999E-2"/>
    <n v="0"/>
    <n v="0"/>
    <s v="Por Ejecutar"/>
    <n v="0.66639999999999999"/>
    <n v="0"/>
    <n v="0"/>
    <m/>
    <m/>
    <m/>
    <m/>
    <m/>
    <m/>
    <m/>
  </r>
  <r>
    <n v="263"/>
    <s v="OE1;PR_10;ACT_116"/>
    <x v="0"/>
    <s v="Fortalecer la Vigilancia."/>
    <x v="0"/>
    <n v="11"/>
    <s v="PAI"/>
    <x v="11"/>
    <s v="ACT_116"/>
    <s v="Mantener actualizados los Trámites de cara al ciudadano en el Sistema Único de Información de Trámites - SUIT"/>
    <x v="5"/>
    <n v="4.4642857142857152E-4"/>
    <x v="8"/>
    <n v="8.3299999999999999E-2"/>
    <n v="0"/>
    <n v="0"/>
    <s v="Por Ejecutar"/>
    <n v="0.74970000000000003"/>
    <n v="0"/>
    <n v="0"/>
    <m/>
    <m/>
    <m/>
    <m/>
    <m/>
    <m/>
    <m/>
  </r>
  <r>
    <n v="263"/>
    <s v="OE1;PR_10;ACT_116"/>
    <x v="0"/>
    <s v="Fortalecer la Vigilancia."/>
    <x v="0"/>
    <n v="11"/>
    <s v="PAI"/>
    <x v="11"/>
    <s v="ACT_116"/>
    <s v="Mantener actualizados los Trámites de cara al ciudadano en el Sistema Único de Información de Trámites - SUIT"/>
    <x v="5"/>
    <n v="4.4642857142857152E-4"/>
    <x v="9"/>
    <n v="8.3299999999999999E-2"/>
    <n v="0"/>
    <n v="0"/>
    <s v="Por Ejecutar"/>
    <n v="0.83300000000000007"/>
    <n v="0"/>
    <n v="0"/>
    <m/>
    <m/>
    <m/>
    <m/>
    <m/>
    <m/>
    <m/>
  </r>
  <r>
    <n v="263"/>
    <s v="OE1;PR_10;ACT_116"/>
    <x v="0"/>
    <s v="Fortalecer la Vigilancia."/>
    <x v="0"/>
    <n v="11"/>
    <s v="PAI"/>
    <x v="11"/>
    <s v="ACT_116"/>
    <s v="Mantener actualizados los Trámites de cara al ciudadano en el Sistema Único de Información de Trámites - SUIT"/>
    <x v="5"/>
    <n v="4.4642857142857152E-4"/>
    <x v="10"/>
    <n v="8.3299999999999999E-2"/>
    <n v="0"/>
    <n v="0"/>
    <s v="Por Ejecutar"/>
    <n v="0.91630000000000011"/>
    <n v="0"/>
    <n v="0"/>
    <m/>
    <m/>
    <m/>
    <m/>
    <m/>
    <m/>
    <m/>
  </r>
  <r>
    <n v="263"/>
    <s v="OE1;PR_10;ACT_116"/>
    <x v="0"/>
    <s v="Fortalecer la Vigilancia."/>
    <x v="0"/>
    <n v="11"/>
    <s v="PAI"/>
    <x v="11"/>
    <s v="ACT_116"/>
    <s v="Mantener actualizados los Trámites de cara al ciudadano en el Sistema Único de Información de Trámites - SUIT"/>
    <x v="5"/>
    <n v="4.4642857142857152E-4"/>
    <x v="11"/>
    <n v="8.3299999999999999E-2"/>
    <n v="0"/>
    <n v="0"/>
    <s v="Por Ejecutar"/>
    <n v="0.99960000000000016"/>
    <n v="0"/>
    <n v="0"/>
    <m/>
    <m/>
    <m/>
    <m/>
    <m/>
    <m/>
    <m/>
  </r>
  <r>
    <n v="264"/>
    <s v="OE1;PR_10;ACT_202"/>
    <x v="0"/>
    <s v="Fortalecer la Vigilancia."/>
    <x v="0"/>
    <n v="11"/>
    <s v="PAI"/>
    <x v="11"/>
    <s v="ACT_202"/>
    <s v="Gestionar la publicación de las hojas de vida de los funcionarios de la SPT, en el aplicativo SIGEP"/>
    <x v="4"/>
    <n v="4.4642857142857152E-4"/>
    <x v="0"/>
    <n v="1"/>
    <n v="1"/>
    <n v="1"/>
    <s v="Culminada"/>
    <n v="1"/>
    <n v="1"/>
    <n v="1"/>
    <n v="71"/>
    <n v="71"/>
    <n v="1"/>
    <m/>
    <n v="0"/>
    <s v="Culminada"/>
    <n v="4.4642857142857152E-4"/>
  </r>
  <r>
    <n v="264"/>
    <s v="OE1;PR_10;ACT_202"/>
    <x v="0"/>
    <s v="Fortalecer la Vigilancia."/>
    <x v="0"/>
    <n v="11"/>
    <s v="PAI"/>
    <x v="11"/>
    <s v="ACT_202"/>
    <s v="Gestionar la publicación de las hojas de vida de los funcionarios de la SPT, en el aplicativo SIGEP"/>
    <x v="4"/>
    <n v="4.4642857142857152E-4"/>
    <x v="1"/>
    <n v="0"/>
    <n v="0"/>
    <n v="0"/>
    <s v="Por Ejecutar"/>
    <n v="1"/>
    <n v="1"/>
    <n v="1"/>
    <m/>
    <m/>
    <m/>
    <m/>
    <m/>
    <m/>
    <m/>
  </r>
  <r>
    <n v="264"/>
    <s v="OE1;PR_10;ACT_202"/>
    <x v="0"/>
    <s v="Fortalecer la Vigilancia."/>
    <x v="0"/>
    <n v="11"/>
    <s v="PAI"/>
    <x v="11"/>
    <s v="ACT_202"/>
    <s v="Gestionar la publicación de las hojas de vida de los funcionarios de la SPT, en el aplicativo SIGEP"/>
    <x v="4"/>
    <n v="4.4642857142857152E-4"/>
    <x v="2"/>
    <n v="13"/>
    <n v="13"/>
    <n v="1"/>
    <s v="Culminada"/>
    <n v="14"/>
    <n v="14"/>
    <n v="1"/>
    <m/>
    <m/>
    <m/>
    <m/>
    <m/>
    <m/>
    <m/>
  </r>
  <r>
    <n v="264"/>
    <s v="OE1;PR_10;ACT_202"/>
    <x v="0"/>
    <s v="Fortalecer la Vigilancia."/>
    <x v="0"/>
    <n v="11"/>
    <s v="PAI"/>
    <x v="11"/>
    <s v="ACT_202"/>
    <s v="Gestionar la publicación de las hojas de vida de los funcionarios de la SPT, en el aplicativo SIGEP"/>
    <x v="4"/>
    <n v="4.4642857142857152E-4"/>
    <x v="3"/>
    <n v="20"/>
    <n v="20"/>
    <n v="1"/>
    <s v="Culminada"/>
    <n v="34"/>
    <n v="34"/>
    <n v="1"/>
    <m/>
    <m/>
    <m/>
    <m/>
    <m/>
    <m/>
    <m/>
  </r>
  <r>
    <n v="264"/>
    <s v="OE1;PR_10;ACT_202"/>
    <x v="0"/>
    <s v="Fortalecer la Vigilancia."/>
    <x v="0"/>
    <n v="11"/>
    <s v="PAI"/>
    <x v="11"/>
    <s v="ACT_202"/>
    <s v="Gestionar la publicación de las hojas de vida de los funcionarios de la SPT, en el aplicativo SIGEP"/>
    <x v="4"/>
    <n v="4.4642857142857152E-4"/>
    <x v="4"/>
    <n v="0"/>
    <n v="0"/>
    <n v="0"/>
    <s v="Por Ejecutar"/>
    <n v="34"/>
    <n v="34"/>
    <n v="1"/>
    <m/>
    <m/>
    <m/>
    <m/>
    <m/>
    <m/>
    <m/>
  </r>
  <r>
    <n v="264"/>
    <s v="OE1;PR_10;ACT_202"/>
    <x v="0"/>
    <s v="Fortalecer la Vigilancia."/>
    <x v="0"/>
    <n v="11"/>
    <s v="PAI"/>
    <x v="11"/>
    <s v="ACT_202"/>
    <s v="Gestionar la publicación de las hojas de vida de los funcionarios de la SPT, en el aplicativo SIGEP"/>
    <x v="4"/>
    <n v="4.4642857142857152E-4"/>
    <x v="5"/>
    <n v="37"/>
    <n v="37"/>
    <n v="1"/>
    <s v="Culminada"/>
    <n v="71"/>
    <n v="71"/>
    <n v="1"/>
    <m/>
    <m/>
    <m/>
    <m/>
    <m/>
    <m/>
    <m/>
  </r>
  <r>
    <n v="264"/>
    <s v="OE1;PR_10;ACT_202"/>
    <x v="0"/>
    <s v="Fortalecer la Vigilancia."/>
    <x v="0"/>
    <n v="11"/>
    <s v="PAI"/>
    <x v="11"/>
    <s v="ACT_202"/>
    <s v="Gestionar la publicación de las hojas de vida de los funcionarios de la SPT, en el aplicativo SIGEP"/>
    <x v="4"/>
    <n v="4.4642857142857152E-4"/>
    <x v="6"/>
    <n v="0"/>
    <n v="0"/>
    <n v="0"/>
    <s v="Por Ejecutar"/>
    <n v="71"/>
    <n v="71"/>
    <n v="1"/>
    <m/>
    <m/>
    <m/>
    <m/>
    <m/>
    <m/>
    <m/>
  </r>
  <r>
    <n v="264"/>
    <s v="OE1;PR_10;ACT_202"/>
    <x v="0"/>
    <s v="Fortalecer la Vigilancia."/>
    <x v="0"/>
    <n v="11"/>
    <s v="PAI"/>
    <x v="11"/>
    <s v="ACT_202"/>
    <s v="Gestionar la publicación de las hojas de vida de los funcionarios de la SPT, en el aplicativo SIGEP"/>
    <x v="4"/>
    <n v="4.4642857142857152E-4"/>
    <x v="7"/>
    <n v="0"/>
    <n v="0"/>
    <n v="0"/>
    <s v="Por Ejecutar"/>
    <n v="71"/>
    <n v="71"/>
    <n v="1"/>
    <m/>
    <m/>
    <m/>
    <m/>
    <m/>
    <m/>
    <m/>
  </r>
  <r>
    <n v="264"/>
    <s v="OE1;PR_10;ACT_202"/>
    <x v="0"/>
    <s v="Fortalecer la Vigilancia."/>
    <x v="0"/>
    <n v="11"/>
    <s v="PAI"/>
    <x v="11"/>
    <s v="ACT_202"/>
    <s v="Gestionar la publicación de las hojas de vida de los funcionarios de la SPT, en el aplicativo SIGEP"/>
    <x v="4"/>
    <n v="4.4642857142857152E-4"/>
    <x v="8"/>
    <n v="0"/>
    <n v="0"/>
    <n v="0"/>
    <s v="Por Ejecutar"/>
    <n v="71"/>
    <n v="71"/>
    <n v="1"/>
    <m/>
    <m/>
    <m/>
    <m/>
    <m/>
    <m/>
    <m/>
  </r>
  <r>
    <n v="264"/>
    <s v="OE1;PR_10;ACT_202"/>
    <x v="0"/>
    <s v="Fortalecer la Vigilancia."/>
    <x v="0"/>
    <n v="11"/>
    <s v="PAI"/>
    <x v="11"/>
    <s v="ACT_202"/>
    <s v="Gestionar la publicación de las hojas de vida de los funcionarios de la SPT, en el aplicativo SIGEP"/>
    <x v="4"/>
    <n v="4.4642857142857152E-4"/>
    <x v="9"/>
    <n v="0"/>
    <n v="0"/>
    <n v="0"/>
    <s v="Por Ejecutar"/>
    <n v="71"/>
    <n v="71"/>
    <n v="1"/>
    <m/>
    <m/>
    <m/>
    <m/>
    <m/>
    <m/>
    <m/>
  </r>
  <r>
    <n v="264"/>
    <s v="OE1;PR_10;ACT_202"/>
    <x v="0"/>
    <s v="Fortalecer la Vigilancia."/>
    <x v="0"/>
    <n v="11"/>
    <s v="PAI"/>
    <x v="11"/>
    <s v="ACT_202"/>
    <s v="Gestionar la publicación de las hojas de vida de los funcionarios de la SPT, en el aplicativo SIGEP"/>
    <x v="4"/>
    <n v="4.4642857142857152E-4"/>
    <x v="10"/>
    <n v="0"/>
    <n v="0"/>
    <n v="0"/>
    <s v="Por Ejecutar"/>
    <n v="71"/>
    <n v="71"/>
    <n v="1"/>
    <m/>
    <m/>
    <m/>
    <m/>
    <m/>
    <m/>
    <m/>
  </r>
  <r>
    <n v="264"/>
    <s v="OE1;PR_10;ACT_202"/>
    <x v="0"/>
    <s v="Fortalecer la Vigilancia."/>
    <x v="0"/>
    <n v="11"/>
    <s v="PAI"/>
    <x v="11"/>
    <s v="ACT_202"/>
    <s v="Gestionar la publicación de las hojas de vida de los funcionarios de la SPT, en el aplicativo SIGEP"/>
    <x v="4"/>
    <n v="4.4642857142857152E-4"/>
    <x v="11"/>
    <n v="0"/>
    <n v="0"/>
    <n v="0"/>
    <s v="Por Ejecutar"/>
    <n v="71"/>
    <n v="71"/>
    <n v="1"/>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0"/>
    <n v="0"/>
    <n v="0"/>
    <n v="0"/>
    <s v="Por Ejecutar"/>
    <n v="0"/>
    <n v="0"/>
    <n v="0"/>
    <n v="0.99990000000000001"/>
    <n v="0"/>
    <n v="0"/>
    <m/>
    <n v="1"/>
    <s v="Por Ejecutar"/>
    <n v="0"/>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1"/>
    <n v="0"/>
    <n v="0"/>
    <n v="0"/>
    <s v="Por Ejecutar"/>
    <n v="0"/>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2"/>
    <n v="0"/>
    <n v="0"/>
    <n v="0"/>
    <s v="Por Ejecutar"/>
    <n v="0"/>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3"/>
    <n v="0"/>
    <n v="0"/>
    <n v="0"/>
    <s v="Por Ejecutar"/>
    <n v="0"/>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4"/>
    <n v="0.33329999999999999"/>
    <n v="0"/>
    <n v="0"/>
    <s v="Por Ejecutar"/>
    <n v="0.33329999999999999"/>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5"/>
    <n v="0"/>
    <n v="0"/>
    <n v="0"/>
    <s v="Por Ejecutar"/>
    <n v="0.33329999999999999"/>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6"/>
    <n v="0"/>
    <n v="0"/>
    <n v="0"/>
    <s v="Por Ejecutar"/>
    <n v="0.33329999999999999"/>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7"/>
    <n v="0.33329999999999999"/>
    <n v="0"/>
    <n v="0"/>
    <s v="Por Ejecutar"/>
    <n v="0.66659999999999997"/>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8"/>
    <n v="0"/>
    <n v="0"/>
    <n v="0"/>
    <s v="Por Ejecutar"/>
    <n v="0.66659999999999997"/>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9"/>
    <n v="0"/>
    <n v="0"/>
    <n v="0"/>
    <s v="Por Ejecutar"/>
    <n v="0.66659999999999997"/>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10"/>
    <n v="0"/>
    <n v="0"/>
    <n v="0"/>
    <s v="Por Ejecutar"/>
    <n v="0.66659999999999997"/>
    <n v="0"/>
    <n v="0"/>
    <m/>
    <m/>
    <m/>
    <m/>
    <m/>
    <m/>
    <m/>
  </r>
  <r>
    <n v="265"/>
    <s v="OE1;PR_10;ACT_77"/>
    <x v="0"/>
    <s v="Fortalecer la Vigilancia."/>
    <x v="0"/>
    <n v="11"/>
    <s v="PAI"/>
    <x v="11"/>
    <s v="ACT_77"/>
    <s v="Desarrollar actividades de sensibilización dirigidas a las diferentes dependencias de la Entidad, sobre la elaboración de las respuestas a las solicitudes de la ciudadanía."/>
    <x v="7"/>
    <n v="4.4642857142857152E-4"/>
    <x v="11"/>
    <n v="0.33329999999999999"/>
    <n v="0"/>
    <n v="0"/>
    <s v="Por Ejecutar"/>
    <n v="0.99990000000000001"/>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0"/>
    <n v="0"/>
    <n v="0"/>
    <n v="0"/>
    <s v="Por Ejecutar"/>
    <n v="0"/>
    <n v="0"/>
    <n v="0"/>
    <n v="1"/>
    <n v="0"/>
    <n v="0"/>
    <m/>
    <n v="1"/>
    <s v="Por Ejecutar"/>
    <n v="0"/>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1"/>
    <n v="0"/>
    <n v="0"/>
    <n v="0"/>
    <s v="Por Ejecutar"/>
    <n v="0"/>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2"/>
    <n v="0"/>
    <n v="0"/>
    <n v="0"/>
    <s v="Por Ejecutar"/>
    <n v="0"/>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3"/>
    <n v="0"/>
    <n v="0"/>
    <n v="0"/>
    <s v="Por Ejecutar"/>
    <n v="0"/>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4"/>
    <n v="0"/>
    <n v="0"/>
    <n v="0"/>
    <s v="Por Ejecutar"/>
    <n v="0"/>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5"/>
    <n v="0"/>
    <n v="0"/>
    <n v="0"/>
    <s v="Por Ejecutar"/>
    <n v="0"/>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6"/>
    <n v="0"/>
    <n v="0"/>
    <n v="0"/>
    <s v="Por Ejecutar"/>
    <n v="0"/>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7"/>
    <n v="0.5"/>
    <n v="0"/>
    <n v="0"/>
    <s v="Por Ejecutar"/>
    <n v="0.5"/>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8"/>
    <n v="0.5"/>
    <n v="0"/>
    <n v="0"/>
    <s v="Por Ejecutar"/>
    <n v="1"/>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9"/>
    <n v="0"/>
    <n v="0"/>
    <n v="0"/>
    <s v="Por Ejecutar"/>
    <n v="1"/>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10"/>
    <n v="0"/>
    <n v="0"/>
    <n v="0"/>
    <s v="Por Ejecutar"/>
    <n v="1"/>
    <n v="0"/>
    <n v="0"/>
    <m/>
    <m/>
    <m/>
    <m/>
    <m/>
    <m/>
    <m/>
  </r>
  <r>
    <n v="266"/>
    <s v="OE1;PR_10;ACT_17"/>
    <x v="0"/>
    <s v="Fortalecer la Vigilancia."/>
    <x v="0"/>
    <n v="11"/>
    <s v="PAI"/>
    <x v="11"/>
    <s v="ACT_17"/>
    <s v="Desarrollar campaña de comunicaciones, dando a conocer a la Ciudadanía los mecanismos para colocar denuncias ante la Superintendencia de Transporte"/>
    <x v="3"/>
    <n v="4.4642857142857152E-4"/>
    <x v="11"/>
    <n v="0"/>
    <n v="0"/>
    <n v="0"/>
    <s v="Por Ejecutar"/>
    <n v="1"/>
    <n v="0"/>
    <n v="0"/>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0"/>
    <n v="0.05"/>
    <n v="0.05"/>
    <n v="1"/>
    <s v="Culminada"/>
    <n v="0.05"/>
    <n v="0.05"/>
    <n v="1"/>
    <n v="1"/>
    <n v="0.5"/>
    <n v="0.5"/>
    <m/>
    <n v="0.5"/>
    <s v="En Tramite"/>
    <n v="2.2321428571428576E-4"/>
  </r>
  <r>
    <n v="267"/>
    <s v="OE2;PR_10;ACT_59"/>
    <x v="2"/>
    <s v="Fortalecer las Tecnologías de la Información y las Telecomunicaciones."/>
    <x v="0"/>
    <n v="11"/>
    <s v="PAI"/>
    <x v="11"/>
    <s v="ACT_59"/>
    <s v="Realizar seguimiento a la implementación del Modelo de Seguridad y Privacidad de la Información"/>
    <x v="6"/>
    <n v="4.4642857142857152E-4"/>
    <x v="1"/>
    <n v="0.1"/>
    <n v="0.1"/>
    <n v="1"/>
    <s v="Culminada"/>
    <n v="0.15000000000000002"/>
    <n v="0.15000000000000002"/>
    <n v="1"/>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2"/>
    <n v="0.1"/>
    <n v="0.1"/>
    <n v="1"/>
    <s v="Culminada"/>
    <n v="0.25"/>
    <n v="0.25"/>
    <n v="1"/>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3"/>
    <n v="0.05"/>
    <n v="0.05"/>
    <n v="1"/>
    <s v="Culminada"/>
    <n v="0.3"/>
    <n v="0.3"/>
    <n v="1"/>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4"/>
    <n v="0.1"/>
    <n v="0.1"/>
    <n v="1"/>
    <s v="Culminada"/>
    <n v="0.4"/>
    <n v="0.4"/>
    <n v="1"/>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5"/>
    <n v="0.1"/>
    <n v="0.1"/>
    <n v="1"/>
    <s v="Culminada"/>
    <n v="0.5"/>
    <n v="0.5"/>
    <n v="1"/>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6"/>
    <n v="0.05"/>
    <n v="0"/>
    <n v="0"/>
    <s v="Por Ejecutar"/>
    <n v="0.55000000000000004"/>
    <n v="0.5"/>
    <n v="0.90909090909090906"/>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7"/>
    <n v="0.1"/>
    <n v="0"/>
    <n v="0"/>
    <s v="Por Ejecutar"/>
    <n v="0.65"/>
    <n v="0.5"/>
    <n v="0.76923076923076916"/>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8"/>
    <n v="0.1"/>
    <n v="0"/>
    <n v="0"/>
    <s v="Por Ejecutar"/>
    <n v="0.75"/>
    <n v="0.5"/>
    <n v="0.66666666666666663"/>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9"/>
    <n v="0.05"/>
    <n v="0"/>
    <n v="0"/>
    <s v="Por Ejecutar"/>
    <n v="0.8"/>
    <n v="0.5"/>
    <n v="0.625"/>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10"/>
    <n v="0.1"/>
    <n v="0"/>
    <n v="0"/>
    <s v="Por Ejecutar"/>
    <n v="0.9"/>
    <n v="0.5"/>
    <n v="0.55555555555555558"/>
    <m/>
    <m/>
    <m/>
    <m/>
    <m/>
    <m/>
    <m/>
  </r>
  <r>
    <n v="267"/>
    <s v="OE2;PR_10;ACT_59"/>
    <x v="2"/>
    <s v="Fortalecer las Tecnologías de la Información y las Telecomunicaciones."/>
    <x v="0"/>
    <n v="11"/>
    <s v="PAI"/>
    <x v="11"/>
    <s v="ACT_59"/>
    <s v="Realizar seguimiento a la implementación del Modelo de Seguridad y Privacidad de la Información"/>
    <x v="6"/>
    <n v="4.4642857142857152E-4"/>
    <x v="11"/>
    <n v="0.1"/>
    <n v="0"/>
    <n v="0"/>
    <s v="Por Ejecutar"/>
    <n v="1"/>
    <n v="0.5"/>
    <n v="0.5"/>
    <m/>
    <m/>
    <m/>
    <m/>
    <m/>
    <m/>
    <m/>
  </r>
  <r>
    <n v="268"/>
    <s v="OE2;PR_10;ACT_60"/>
    <x v="2"/>
    <s v="Fortalecer las Tecnologías de la Información y las Telecomunicaciones."/>
    <x v="0"/>
    <n v="11"/>
    <s v="PAI"/>
    <x v="11"/>
    <s v="ACT_60"/>
    <s v="Realizar seguimiento a la implementación de la Política de Gobierno Digital"/>
    <x v="6"/>
    <n v="4.4642857142857152E-4"/>
    <x v="0"/>
    <n v="0.05"/>
    <n v="0.05"/>
    <n v="1"/>
    <s v="Culminada"/>
    <n v="0.05"/>
    <n v="0.05"/>
    <n v="1"/>
    <n v="1"/>
    <n v="0.5"/>
    <n v="0.5"/>
    <m/>
    <n v="0.5"/>
    <s v="En Tramite"/>
    <n v="2.2321428571428576E-4"/>
  </r>
  <r>
    <n v="268"/>
    <s v="OE2;PR_10;ACT_60"/>
    <x v="2"/>
    <s v="Fortalecer las Tecnologías de la Información y las Telecomunicaciones."/>
    <x v="0"/>
    <n v="11"/>
    <s v="PAI"/>
    <x v="11"/>
    <s v="ACT_60"/>
    <s v="Realizar seguimiento a la implementación de la Política de Gobierno Digital"/>
    <x v="6"/>
    <n v="4.4642857142857152E-4"/>
    <x v="1"/>
    <n v="0.1"/>
    <n v="0.1"/>
    <n v="1"/>
    <s v="Culminada"/>
    <n v="0.15000000000000002"/>
    <n v="0.15000000000000002"/>
    <n v="1"/>
    <m/>
    <m/>
    <m/>
    <m/>
    <m/>
    <m/>
    <m/>
  </r>
  <r>
    <n v="268"/>
    <s v="OE2;PR_10;ACT_60"/>
    <x v="2"/>
    <s v="Fortalecer las Tecnologías de la Información y las Telecomunicaciones."/>
    <x v="0"/>
    <n v="11"/>
    <s v="PAI"/>
    <x v="11"/>
    <s v="ACT_60"/>
    <s v="Realizar seguimiento a la implementación de la Política de Gobierno Digital"/>
    <x v="6"/>
    <n v="4.4642857142857152E-4"/>
    <x v="2"/>
    <n v="0.1"/>
    <n v="0.1"/>
    <n v="1"/>
    <s v="Culminada"/>
    <n v="0.25"/>
    <n v="0.25"/>
    <n v="1"/>
    <m/>
    <m/>
    <m/>
    <m/>
    <m/>
    <m/>
    <m/>
  </r>
  <r>
    <n v="268"/>
    <s v="OE2;PR_10;ACT_60"/>
    <x v="2"/>
    <s v="Fortalecer las Tecnologías de la Información y las Telecomunicaciones."/>
    <x v="0"/>
    <n v="11"/>
    <s v="PAI"/>
    <x v="11"/>
    <s v="ACT_60"/>
    <s v="Realizar seguimiento a la implementación de la Política de Gobierno Digital"/>
    <x v="6"/>
    <n v="4.4642857142857152E-4"/>
    <x v="3"/>
    <n v="0.05"/>
    <n v="0.05"/>
    <n v="1"/>
    <s v="Culminada"/>
    <n v="0.3"/>
    <n v="0.3"/>
    <n v="1"/>
    <m/>
    <m/>
    <m/>
    <m/>
    <m/>
    <m/>
    <m/>
  </r>
  <r>
    <n v="268"/>
    <s v="OE2;PR_10;ACT_60"/>
    <x v="2"/>
    <s v="Fortalecer las Tecnologías de la Información y las Telecomunicaciones."/>
    <x v="0"/>
    <n v="11"/>
    <s v="PAI"/>
    <x v="11"/>
    <s v="ACT_60"/>
    <s v="Realizar seguimiento a la implementación de la Política de Gobierno Digital"/>
    <x v="6"/>
    <n v="4.4642857142857152E-4"/>
    <x v="4"/>
    <n v="0.1"/>
    <n v="0.1"/>
    <n v="1"/>
    <s v="Culminada"/>
    <n v="0.4"/>
    <n v="0.4"/>
    <n v="1"/>
    <m/>
    <m/>
    <m/>
    <m/>
    <m/>
    <m/>
    <m/>
  </r>
  <r>
    <n v="268"/>
    <s v="OE2;PR_10;ACT_60"/>
    <x v="2"/>
    <s v="Fortalecer las Tecnologías de la Información y las Telecomunicaciones."/>
    <x v="0"/>
    <n v="11"/>
    <s v="PAI"/>
    <x v="11"/>
    <s v="ACT_60"/>
    <s v="Realizar seguimiento a la implementación de la Política de Gobierno Digital"/>
    <x v="6"/>
    <n v="4.4642857142857152E-4"/>
    <x v="5"/>
    <n v="0.1"/>
    <n v="0.1"/>
    <n v="1"/>
    <s v="Culminada"/>
    <n v="0.5"/>
    <n v="0.5"/>
    <n v="1"/>
    <m/>
    <m/>
    <m/>
    <m/>
    <m/>
    <m/>
    <m/>
  </r>
  <r>
    <n v="268"/>
    <s v="OE2;PR_10;ACT_60"/>
    <x v="2"/>
    <s v="Fortalecer las Tecnologías de la Información y las Telecomunicaciones."/>
    <x v="0"/>
    <n v="11"/>
    <s v="PAI"/>
    <x v="11"/>
    <s v="ACT_60"/>
    <s v="Realizar seguimiento a la implementación de la Política de Gobierno Digital"/>
    <x v="6"/>
    <n v="4.4642857142857152E-4"/>
    <x v="6"/>
    <n v="0.05"/>
    <n v="0"/>
    <n v="0"/>
    <s v="Por Ejecutar"/>
    <n v="0.55000000000000004"/>
    <n v="0.5"/>
    <n v="0.90909090909090906"/>
    <m/>
    <m/>
    <m/>
    <m/>
    <m/>
    <m/>
    <m/>
  </r>
  <r>
    <n v="268"/>
    <s v="OE2;PR_10;ACT_60"/>
    <x v="2"/>
    <s v="Fortalecer las Tecnologías de la Información y las Telecomunicaciones."/>
    <x v="0"/>
    <n v="11"/>
    <s v="PAI"/>
    <x v="11"/>
    <s v="ACT_60"/>
    <s v="Realizar seguimiento a la implementación de la Política de Gobierno Digital"/>
    <x v="6"/>
    <n v="4.4642857142857152E-4"/>
    <x v="7"/>
    <n v="0.1"/>
    <n v="0"/>
    <n v="0"/>
    <s v="Por Ejecutar"/>
    <n v="0.65"/>
    <n v="0.5"/>
    <n v="0.76923076923076916"/>
    <m/>
    <m/>
    <m/>
    <m/>
    <m/>
    <m/>
    <m/>
  </r>
  <r>
    <n v="268"/>
    <s v="OE2;PR_10;ACT_60"/>
    <x v="2"/>
    <s v="Fortalecer las Tecnologías de la Información y las Telecomunicaciones."/>
    <x v="0"/>
    <n v="11"/>
    <s v="PAI"/>
    <x v="11"/>
    <s v="ACT_60"/>
    <s v="Realizar seguimiento a la implementación de la Política de Gobierno Digital"/>
    <x v="6"/>
    <n v="4.4642857142857152E-4"/>
    <x v="8"/>
    <n v="0.1"/>
    <n v="0"/>
    <n v="0"/>
    <s v="Por Ejecutar"/>
    <n v="0.75"/>
    <n v="0.5"/>
    <n v="0.66666666666666663"/>
    <m/>
    <m/>
    <m/>
    <m/>
    <m/>
    <m/>
    <m/>
  </r>
  <r>
    <n v="268"/>
    <s v="OE2;PR_10;ACT_60"/>
    <x v="2"/>
    <s v="Fortalecer las Tecnologías de la Información y las Telecomunicaciones."/>
    <x v="0"/>
    <n v="11"/>
    <s v="PAI"/>
    <x v="11"/>
    <s v="ACT_60"/>
    <s v="Realizar seguimiento a la implementación de la Política de Gobierno Digital"/>
    <x v="6"/>
    <n v="4.4642857142857152E-4"/>
    <x v="9"/>
    <n v="0.05"/>
    <n v="0"/>
    <n v="0"/>
    <s v="Por Ejecutar"/>
    <n v="0.8"/>
    <n v="0.5"/>
    <n v="0.625"/>
    <m/>
    <m/>
    <m/>
    <m/>
    <m/>
    <m/>
    <m/>
  </r>
  <r>
    <n v="268"/>
    <s v="OE2;PR_10;ACT_60"/>
    <x v="2"/>
    <s v="Fortalecer las Tecnologías de la Información y las Telecomunicaciones."/>
    <x v="0"/>
    <n v="11"/>
    <s v="PAI"/>
    <x v="11"/>
    <s v="ACT_60"/>
    <s v="Realizar seguimiento a la implementación de la Política de Gobierno Digital"/>
    <x v="6"/>
    <n v="4.4642857142857152E-4"/>
    <x v="10"/>
    <n v="0.1"/>
    <n v="0"/>
    <n v="0"/>
    <s v="Por Ejecutar"/>
    <n v="0.9"/>
    <n v="0.5"/>
    <n v="0.55555555555555558"/>
    <m/>
    <m/>
    <m/>
    <m/>
    <m/>
    <m/>
    <m/>
  </r>
  <r>
    <n v="268"/>
    <s v="OE2;PR_10;ACT_60"/>
    <x v="2"/>
    <s v="Fortalecer las Tecnologías de la Información y las Telecomunicaciones."/>
    <x v="0"/>
    <n v="11"/>
    <s v="PAI"/>
    <x v="11"/>
    <s v="ACT_60"/>
    <s v="Realizar seguimiento a la implementación de la Política de Gobierno Digital"/>
    <x v="6"/>
    <n v="4.4642857142857152E-4"/>
    <x v="11"/>
    <n v="0.1"/>
    <n v="0"/>
    <n v="0"/>
    <s v="Por Ejecutar"/>
    <n v="1"/>
    <n v="0.5"/>
    <n v="0.5"/>
    <m/>
    <m/>
    <m/>
    <m/>
    <m/>
    <m/>
    <m/>
  </r>
  <r>
    <n v="269"/>
    <s v="OE1;PR_10;ACT_117"/>
    <x v="0"/>
    <s v="Fortalecer la Vigilancia."/>
    <x v="0"/>
    <n v="15"/>
    <s v="PAI"/>
    <x v="19"/>
    <s v="ACT_117"/>
    <s v="Caracterizar  los grupos de valor "/>
    <x v="5"/>
    <n v="4.4642857142857152E-4"/>
    <x v="0"/>
    <n v="0"/>
    <n v="0"/>
    <n v="0"/>
    <s v="Por Ejecutar"/>
    <n v="0"/>
    <n v="0"/>
    <n v="0"/>
    <n v="1"/>
    <n v="1"/>
    <n v="1"/>
    <m/>
    <n v="0"/>
    <s v="Culminada"/>
    <n v="4.4642857142857152E-4"/>
  </r>
  <r>
    <n v="269"/>
    <s v="OE1;PR_10;ACT_117"/>
    <x v="0"/>
    <s v="Fortalecer la Vigilancia."/>
    <x v="0"/>
    <n v="15"/>
    <s v="PAI"/>
    <x v="19"/>
    <s v="ACT_117"/>
    <s v="Caracterizar  los grupos de valor "/>
    <x v="5"/>
    <n v="4.4642857142857152E-4"/>
    <x v="1"/>
    <n v="0"/>
    <n v="0"/>
    <n v="0"/>
    <s v="Por Ejecutar"/>
    <n v="0"/>
    <n v="0"/>
    <n v="0"/>
    <m/>
    <m/>
    <m/>
    <m/>
    <m/>
    <m/>
    <m/>
  </r>
  <r>
    <n v="269"/>
    <s v="OE1;PR_10;ACT_117"/>
    <x v="0"/>
    <s v="Fortalecer la Vigilancia."/>
    <x v="0"/>
    <n v="15"/>
    <s v="PAI"/>
    <x v="19"/>
    <s v="ACT_117"/>
    <s v="Caracterizar  los grupos de valor "/>
    <x v="5"/>
    <n v="4.4642857142857152E-4"/>
    <x v="2"/>
    <n v="0"/>
    <n v="0"/>
    <n v="0"/>
    <s v="Por Ejecutar"/>
    <n v="0"/>
    <n v="0"/>
    <n v="0"/>
    <m/>
    <m/>
    <m/>
    <m/>
    <m/>
    <m/>
    <m/>
  </r>
  <r>
    <n v="269"/>
    <s v="OE1;PR_10;ACT_117"/>
    <x v="0"/>
    <s v="Fortalecer la Vigilancia."/>
    <x v="0"/>
    <n v="15"/>
    <s v="PAI"/>
    <x v="19"/>
    <s v="ACT_117"/>
    <s v="Caracterizar  los grupos de valor "/>
    <x v="5"/>
    <n v="4.4642857142857152E-4"/>
    <x v="3"/>
    <n v="0.5"/>
    <n v="0.5"/>
    <n v="1"/>
    <s v="Culminada"/>
    <n v="0.5"/>
    <n v="0.5"/>
    <n v="1"/>
    <m/>
    <m/>
    <m/>
    <m/>
    <m/>
    <m/>
    <m/>
  </r>
  <r>
    <n v="269"/>
    <s v="OE1;PR_10;ACT_117"/>
    <x v="0"/>
    <s v="Fortalecer la Vigilancia."/>
    <x v="0"/>
    <n v="15"/>
    <s v="PAI"/>
    <x v="19"/>
    <s v="ACT_117"/>
    <s v="Caracterizar  los grupos de valor "/>
    <x v="5"/>
    <n v="4.4642857142857152E-4"/>
    <x v="4"/>
    <n v="0.5"/>
    <n v="0.5"/>
    <n v="1"/>
    <s v="Culminada"/>
    <n v="1"/>
    <n v="1"/>
    <n v="1"/>
    <m/>
    <m/>
    <m/>
    <m/>
    <m/>
    <m/>
    <m/>
  </r>
  <r>
    <n v="269"/>
    <s v="OE1;PR_10;ACT_117"/>
    <x v="0"/>
    <s v="Fortalecer la Vigilancia."/>
    <x v="0"/>
    <n v="15"/>
    <s v="PAI"/>
    <x v="19"/>
    <s v="ACT_117"/>
    <s v="Caracterizar  los grupos de valor "/>
    <x v="5"/>
    <n v="4.4642857142857152E-4"/>
    <x v="5"/>
    <n v="0"/>
    <n v="0"/>
    <n v="0"/>
    <s v="Por Ejecutar"/>
    <n v="1"/>
    <n v="1"/>
    <n v="1"/>
    <m/>
    <m/>
    <m/>
    <m/>
    <m/>
    <m/>
    <m/>
  </r>
  <r>
    <n v="269"/>
    <s v="OE1;PR_10;ACT_117"/>
    <x v="0"/>
    <s v="Fortalecer la Vigilancia."/>
    <x v="0"/>
    <n v="15"/>
    <s v="PAI"/>
    <x v="19"/>
    <s v="ACT_117"/>
    <s v="Caracterizar  los grupos de valor "/>
    <x v="5"/>
    <n v="4.4642857142857152E-4"/>
    <x v="6"/>
    <n v="0"/>
    <n v="0"/>
    <n v="0"/>
    <s v="Por Ejecutar"/>
    <n v="1"/>
    <n v="1"/>
    <n v="1"/>
    <m/>
    <m/>
    <m/>
    <m/>
    <m/>
    <m/>
    <m/>
  </r>
  <r>
    <n v="269"/>
    <s v="OE1;PR_10;ACT_117"/>
    <x v="0"/>
    <s v="Fortalecer la Vigilancia."/>
    <x v="0"/>
    <n v="15"/>
    <s v="PAI"/>
    <x v="19"/>
    <s v="ACT_117"/>
    <s v="Caracterizar  los grupos de valor "/>
    <x v="5"/>
    <n v="4.4642857142857152E-4"/>
    <x v="7"/>
    <n v="0"/>
    <n v="0"/>
    <n v="0"/>
    <s v="Por Ejecutar"/>
    <n v="1"/>
    <n v="1"/>
    <n v="1"/>
    <m/>
    <m/>
    <m/>
    <m/>
    <m/>
    <m/>
    <m/>
  </r>
  <r>
    <n v="269"/>
    <s v="OE1;PR_10;ACT_117"/>
    <x v="0"/>
    <s v="Fortalecer la Vigilancia."/>
    <x v="0"/>
    <n v="15"/>
    <s v="PAI"/>
    <x v="19"/>
    <s v="ACT_117"/>
    <s v="Caracterizar  los grupos de valor "/>
    <x v="5"/>
    <n v="4.4642857142857152E-4"/>
    <x v="8"/>
    <n v="0"/>
    <n v="0"/>
    <n v="0"/>
    <s v="Por Ejecutar"/>
    <n v="1"/>
    <n v="1"/>
    <n v="1"/>
    <m/>
    <m/>
    <m/>
    <m/>
    <m/>
    <m/>
    <m/>
  </r>
  <r>
    <n v="269"/>
    <s v="OE1;PR_10;ACT_117"/>
    <x v="0"/>
    <s v="Fortalecer la Vigilancia."/>
    <x v="0"/>
    <n v="15"/>
    <s v="PAI"/>
    <x v="19"/>
    <s v="ACT_117"/>
    <s v="Caracterizar  los grupos de valor "/>
    <x v="5"/>
    <n v="4.4642857142857152E-4"/>
    <x v="9"/>
    <n v="0"/>
    <n v="0"/>
    <n v="0"/>
    <s v="Por Ejecutar"/>
    <n v="1"/>
    <n v="1"/>
    <n v="1"/>
    <m/>
    <m/>
    <m/>
    <m/>
    <m/>
    <m/>
    <m/>
  </r>
  <r>
    <n v="269"/>
    <s v="OE1;PR_10;ACT_117"/>
    <x v="0"/>
    <s v="Fortalecer la Vigilancia."/>
    <x v="0"/>
    <n v="15"/>
    <s v="PAI"/>
    <x v="19"/>
    <s v="ACT_117"/>
    <s v="Caracterizar  los grupos de valor "/>
    <x v="5"/>
    <n v="4.4642857142857152E-4"/>
    <x v="10"/>
    <n v="0"/>
    <n v="0"/>
    <n v="0"/>
    <s v="Por Ejecutar"/>
    <n v="1"/>
    <n v="1"/>
    <n v="1"/>
    <m/>
    <m/>
    <m/>
    <m/>
    <m/>
    <m/>
    <m/>
  </r>
  <r>
    <n v="269"/>
    <s v="OE1;PR_10;ACT_117"/>
    <x v="0"/>
    <s v="Fortalecer la Vigilancia."/>
    <x v="0"/>
    <n v="15"/>
    <s v="PAI"/>
    <x v="19"/>
    <s v="ACT_117"/>
    <s v="Caracterizar  los grupos de valor "/>
    <x v="5"/>
    <n v="4.4642857142857152E-4"/>
    <x v="11"/>
    <n v="0"/>
    <n v="0"/>
    <n v="0"/>
    <s v="Por Ejecutar"/>
    <n v="1"/>
    <n v="1"/>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0"/>
    <n v="0"/>
    <n v="0"/>
    <n v="0"/>
    <s v="Por Ejecutar"/>
    <n v="0"/>
    <n v="0"/>
    <n v="0"/>
    <n v="2"/>
    <n v="2"/>
    <n v="1"/>
    <m/>
    <n v="0"/>
    <s v="Culminada"/>
    <n v="4.4642857142857152E-4"/>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1"/>
    <n v="0"/>
    <n v="0"/>
    <n v="0"/>
    <s v="Por Ejecutar"/>
    <n v="0"/>
    <n v="0"/>
    <n v="0"/>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2"/>
    <n v="1"/>
    <n v="1"/>
    <n v="1"/>
    <s v="Culminada"/>
    <n v="1"/>
    <n v="1"/>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3"/>
    <n v="0"/>
    <n v="0"/>
    <n v="0"/>
    <s v="Por Ejecutar"/>
    <n v="1"/>
    <n v="1"/>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4"/>
    <n v="0"/>
    <n v="0"/>
    <n v="0"/>
    <s v="Por Ejecutar"/>
    <n v="1"/>
    <n v="1"/>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5"/>
    <n v="1"/>
    <n v="1"/>
    <n v="1"/>
    <s v="Culminada"/>
    <n v="2"/>
    <n v="2"/>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6"/>
    <n v="0"/>
    <n v="0"/>
    <n v="0"/>
    <s v="Por Ejecutar"/>
    <n v="2"/>
    <n v="2"/>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7"/>
    <n v="0"/>
    <n v="0"/>
    <n v="0"/>
    <s v="Por Ejecutar"/>
    <n v="2"/>
    <n v="2"/>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8"/>
    <n v="0"/>
    <n v="0"/>
    <n v="0"/>
    <s v="Por Ejecutar"/>
    <n v="2"/>
    <n v="2"/>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9"/>
    <n v="0"/>
    <n v="0"/>
    <n v="0"/>
    <s v="Por Ejecutar"/>
    <n v="2"/>
    <n v="2"/>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10"/>
    <n v="0"/>
    <n v="0"/>
    <n v="0"/>
    <s v="Por Ejecutar"/>
    <n v="2"/>
    <n v="2"/>
    <n v="1"/>
    <m/>
    <m/>
    <m/>
    <m/>
    <m/>
    <m/>
    <m/>
  </r>
  <r>
    <n v="270"/>
    <s v="OE1;PR_10;ACT_203"/>
    <x v="0"/>
    <s v="Fortalecer la Vigilancia."/>
    <x v="0"/>
    <n v="15"/>
    <s v="PAI"/>
    <x v="19"/>
    <s v="ACT_203"/>
    <s v="Conformar y capacitar un equipo de trabajo que lidere el proceso de planeación  e implementación de los ejercicios de participación ciudadana (involucrando direcciones misionales y dependencias de apoyo)"/>
    <x v="4"/>
    <n v="4.4642857142857152E-4"/>
    <x v="11"/>
    <n v="0"/>
    <n v="0"/>
    <n v="0"/>
    <s v="Por Ejecutar"/>
    <n v="2"/>
    <n v="2"/>
    <n v="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0"/>
    <n v="0"/>
    <n v="0"/>
    <n v="0"/>
    <s v="Por Ejecutar"/>
    <n v="0"/>
    <n v="0"/>
    <n v="0"/>
    <n v="0.99999999999999989"/>
    <n v="0.4"/>
    <n v="0.40000000000000008"/>
    <m/>
    <n v="0.59999999999999987"/>
    <s v="En Tramite"/>
    <n v="1.7857142857142865E-4"/>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1"/>
    <n v="0"/>
    <n v="0"/>
    <n v="0"/>
    <s v="Por Ejecutar"/>
    <n v="0"/>
    <n v="0"/>
    <n v="0"/>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2"/>
    <n v="0.1"/>
    <n v="0.1"/>
    <n v="1"/>
    <s v="Culminada"/>
    <n v="0.1"/>
    <n v="0.1"/>
    <n v="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3"/>
    <n v="0.1"/>
    <n v="0.1"/>
    <n v="1"/>
    <s v="Culminada"/>
    <n v="0.2"/>
    <n v="0.2"/>
    <n v="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4"/>
    <n v="0.1"/>
    <n v="0.1"/>
    <n v="1"/>
    <s v="Culminada"/>
    <n v="0.30000000000000004"/>
    <n v="0.30000000000000004"/>
    <n v="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5"/>
    <n v="0.1"/>
    <n v="0.1"/>
    <n v="1"/>
    <s v="Culminada"/>
    <n v="0.4"/>
    <n v="0.4"/>
    <n v="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6"/>
    <n v="0.1"/>
    <n v="0"/>
    <n v="0"/>
    <s v="Por Ejecutar"/>
    <n v="0.5"/>
    <n v="0.4"/>
    <n v="0.8"/>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7"/>
    <n v="0.1"/>
    <n v="0"/>
    <n v="0"/>
    <s v="Por Ejecutar"/>
    <n v="0.6"/>
    <n v="0.4"/>
    <n v="0.66666666666666674"/>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8"/>
    <n v="0.1"/>
    <n v="0"/>
    <n v="0"/>
    <s v="Por Ejecutar"/>
    <n v="0.7"/>
    <n v="0.4"/>
    <n v="0.5714285714285715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9"/>
    <n v="0.1"/>
    <n v="0"/>
    <n v="0"/>
    <s v="Por Ejecutar"/>
    <n v="0.79999999999999993"/>
    <n v="0.4"/>
    <n v="0.50000000000000011"/>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10"/>
    <n v="0.1"/>
    <n v="0"/>
    <n v="0"/>
    <s v="Por Ejecutar"/>
    <n v="0.89999999999999991"/>
    <n v="0.4"/>
    <n v="0.44444444444444453"/>
    <m/>
    <m/>
    <m/>
    <m/>
    <m/>
    <m/>
    <m/>
  </r>
  <r>
    <n v="271"/>
    <s v="OE1;PR_10;ACT_228"/>
    <x v="0"/>
    <s v="Fortalecer la Vigilancia."/>
    <x v="0"/>
    <n v="15"/>
    <s v="PAI"/>
    <x v="19"/>
    <s v="ACT_228"/>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2"/>
    <n v="4.4642857142857152E-4"/>
    <x v="11"/>
    <n v="0.1"/>
    <n v="0"/>
    <n v="0"/>
    <s v="Por Ejecutar"/>
    <n v="0.99999999999999989"/>
    <n v="0.4"/>
    <n v="0.40000000000000008"/>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0"/>
    <n v="0"/>
    <n v="0"/>
    <n v="0"/>
    <s v="Por Ejecutar"/>
    <n v="0"/>
    <n v="0"/>
    <n v="0"/>
    <n v="2"/>
    <n v="2"/>
    <n v="1"/>
    <m/>
    <n v="0"/>
    <s v="Culminada"/>
    <n v="4.4642857142857152E-4"/>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1"/>
    <n v="0"/>
    <n v="0"/>
    <n v="0"/>
    <s v="Por Ejecutar"/>
    <n v="0"/>
    <n v="0"/>
    <n v="0"/>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2"/>
    <n v="1"/>
    <n v="1"/>
    <n v="1"/>
    <s v="Culminada"/>
    <n v="1"/>
    <n v="1"/>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3"/>
    <n v="0"/>
    <n v="0"/>
    <n v="0"/>
    <s v="Por Ejecutar"/>
    <n v="1"/>
    <n v="1"/>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4"/>
    <n v="0"/>
    <n v="0"/>
    <n v="0"/>
    <s v="Por Ejecutar"/>
    <n v="1"/>
    <n v="1"/>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5"/>
    <n v="1"/>
    <n v="1"/>
    <n v="1"/>
    <s v="Culminada"/>
    <n v="2"/>
    <n v="2"/>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6"/>
    <n v="0"/>
    <n v="0"/>
    <n v="0"/>
    <s v="Por Ejecutar"/>
    <n v="2"/>
    <n v="2"/>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7"/>
    <n v="0"/>
    <n v="0"/>
    <n v="0"/>
    <s v="Por Ejecutar"/>
    <n v="2"/>
    <n v="2"/>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8"/>
    <n v="0"/>
    <n v="0"/>
    <n v="0"/>
    <s v="Por Ejecutar"/>
    <n v="2"/>
    <n v="2"/>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9"/>
    <n v="0"/>
    <n v="0"/>
    <n v="0"/>
    <s v="Por Ejecutar"/>
    <n v="2"/>
    <n v="2"/>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10"/>
    <n v="0"/>
    <n v="0"/>
    <n v="0"/>
    <s v="Por Ejecutar"/>
    <n v="2"/>
    <n v="2"/>
    <n v="1"/>
    <m/>
    <m/>
    <m/>
    <m/>
    <m/>
    <m/>
    <m/>
  </r>
  <r>
    <n v="272"/>
    <s v="OE1;PR_10;ACT_252"/>
    <x v="0"/>
    <s v="Fortalecer la Vigilancia."/>
    <x v="0"/>
    <n v="15"/>
    <s v="PAI"/>
    <x v="19"/>
    <s v="ACT_252"/>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0"/>
    <n v="4.4642857142857152E-4"/>
    <x v="11"/>
    <n v="0"/>
    <n v="0"/>
    <n v="0"/>
    <s v="Por Ejecutar"/>
    <n v="2"/>
    <n v="2"/>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0"/>
    <n v="0"/>
    <n v="0"/>
    <n v="0"/>
    <s v="Por Ejecutar"/>
    <n v="0"/>
    <n v="0"/>
    <n v="0"/>
    <n v="1"/>
    <n v="1"/>
    <n v="1"/>
    <m/>
    <n v="0"/>
    <s v="Culminada"/>
    <n v="4.4642857142857152E-4"/>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1"/>
    <n v="0"/>
    <n v="0"/>
    <n v="0"/>
    <s v="Por Ejecutar"/>
    <n v="0"/>
    <n v="0"/>
    <n v="0"/>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2"/>
    <n v="0"/>
    <n v="0"/>
    <n v="0"/>
    <s v="Por Ejecutar"/>
    <n v="0"/>
    <n v="0"/>
    <n v="0"/>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3"/>
    <n v="0.5"/>
    <n v="0.5"/>
    <n v="1"/>
    <s v="Culminada"/>
    <n v="0.5"/>
    <n v="0.5"/>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4"/>
    <n v="0.5"/>
    <n v="0.5"/>
    <n v="1"/>
    <s v="Culminada"/>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5"/>
    <n v="0"/>
    <n v="0"/>
    <n v="0"/>
    <s v="Por Ejecutar"/>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6"/>
    <n v="0"/>
    <n v="0"/>
    <n v="0"/>
    <s v="Por Ejecutar"/>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7"/>
    <n v="0"/>
    <n v="0"/>
    <n v="0"/>
    <s v="Por Ejecutar"/>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8"/>
    <n v="0"/>
    <n v="0"/>
    <n v="0"/>
    <s v="Por Ejecutar"/>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9"/>
    <n v="0"/>
    <n v="0"/>
    <n v="0"/>
    <s v="Por Ejecutar"/>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10"/>
    <n v="0"/>
    <n v="0"/>
    <n v="0"/>
    <s v="Por Ejecutar"/>
    <n v="1"/>
    <n v="1"/>
    <n v="1"/>
    <m/>
    <m/>
    <m/>
    <m/>
    <m/>
    <m/>
    <m/>
  </r>
  <r>
    <n v="273"/>
    <s v="OE1;PR_10;ACT_271"/>
    <x v="0"/>
    <s v="Fortalecer la Vigilancia."/>
    <x v="0"/>
    <n v="15"/>
    <s v="PAI"/>
    <x v="19"/>
    <s v="ACT_271"/>
    <s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_x000a_2. En las actividades identificadas, señale cuáles de estas son acciones de participación ciudadana y las instancias o espacios de participación que involucrará._x000a_3. Determinar a qué etapa del ciclo de la gestión corresponde la actividad de participación (diagnóstico, diseño o formulación, implementación, seguimiento y evaluación)."/>
    <x v="1"/>
    <n v="4.4642857142857152E-4"/>
    <x v="11"/>
    <n v="0"/>
    <n v="0"/>
    <n v="0"/>
    <s v="Por Ejecutar"/>
    <n v="1"/>
    <n v="1"/>
    <n v="1"/>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0"/>
    <n v="0"/>
    <n v="0"/>
    <n v="0"/>
    <s v="Por Ejecutar"/>
    <n v="0"/>
    <n v="0"/>
    <n v="0"/>
    <n v="1"/>
    <n v="0.5"/>
    <n v="0.5"/>
    <m/>
    <n v="0.5"/>
    <s v="En Tramite"/>
    <n v="2.2321428571428576E-4"/>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1"/>
    <n v="0"/>
    <n v="0"/>
    <n v="0"/>
    <s v="Por Ejecutar"/>
    <n v="0"/>
    <n v="0"/>
    <n v="0"/>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2"/>
    <n v="0"/>
    <n v="0"/>
    <n v="0"/>
    <s v="Por Ejecutar"/>
    <n v="0"/>
    <n v="0"/>
    <n v="0"/>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3"/>
    <n v="0.5"/>
    <n v="0.5"/>
    <n v="1"/>
    <s v="Culminada"/>
    <n v="0.5"/>
    <n v="0.5"/>
    <n v="1"/>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4"/>
    <n v="0.5"/>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5"/>
    <n v="0"/>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6"/>
    <n v="0"/>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7"/>
    <n v="0"/>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8"/>
    <n v="0"/>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9"/>
    <n v="0"/>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10"/>
    <n v="0"/>
    <n v="0"/>
    <n v="0"/>
    <s v="Por Ejecutar"/>
    <n v="1"/>
    <n v="0.5"/>
    <n v="0.5"/>
    <m/>
    <m/>
    <m/>
    <m/>
    <m/>
    <m/>
    <m/>
  </r>
  <r>
    <n v="274"/>
    <s v="OE1;PR_10;ACT_204"/>
    <x v="0"/>
    <s v="Fortalecer la Vigilancia."/>
    <x v="0"/>
    <n v="15"/>
    <s v="PAI"/>
    <x v="19"/>
    <s v="ACT_204"/>
    <s v="Definir los recursos, alianzas, convenios y demás asociados a las actividades que se implementarán en la entidad para promover la participación ciudadana."/>
    <x v="4"/>
    <n v="4.4642857142857152E-4"/>
    <x v="11"/>
    <n v="0"/>
    <n v="0"/>
    <n v="0"/>
    <s v="Por Ejecutar"/>
    <n v="1"/>
    <n v="0.5"/>
    <n v="0.5"/>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0"/>
    <n v="0"/>
    <n v="0"/>
    <n v="0"/>
    <s v="Por Ejecutar"/>
    <n v="0"/>
    <n v="0"/>
    <n v="0"/>
    <n v="1"/>
    <n v="1"/>
    <n v="1"/>
    <m/>
    <n v="0"/>
    <s v="Culminada"/>
    <n v="4.4642857142857152E-4"/>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1"/>
    <n v="0"/>
    <n v="0"/>
    <n v="0"/>
    <s v="Por Ejecutar"/>
    <n v="0"/>
    <n v="0"/>
    <n v="0"/>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2"/>
    <n v="0"/>
    <n v="0"/>
    <n v="0"/>
    <s v="Por Ejecutar"/>
    <n v="0"/>
    <n v="0"/>
    <n v="0"/>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3"/>
    <n v="0"/>
    <n v="0"/>
    <n v="0"/>
    <s v="Por Ejecutar"/>
    <n v="0"/>
    <n v="0"/>
    <n v="0"/>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4"/>
    <n v="0.5"/>
    <n v="0.5"/>
    <n v="1"/>
    <s v="Culminada"/>
    <n v="0.5"/>
    <n v="0.5"/>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5"/>
    <n v="0.5"/>
    <n v="0.5"/>
    <n v="1"/>
    <s v="Culminada"/>
    <n v="1"/>
    <n v="1"/>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6"/>
    <n v="0"/>
    <n v="0"/>
    <n v="0"/>
    <s v="Por Ejecutar"/>
    <n v="1"/>
    <n v="1"/>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7"/>
    <n v="0"/>
    <n v="0"/>
    <n v="0"/>
    <s v="Por Ejecutar"/>
    <n v="1"/>
    <n v="1"/>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8"/>
    <n v="0"/>
    <n v="0"/>
    <n v="0"/>
    <s v="Por Ejecutar"/>
    <n v="1"/>
    <n v="1"/>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9"/>
    <n v="0"/>
    <n v="0"/>
    <n v="0"/>
    <s v="Por Ejecutar"/>
    <n v="1"/>
    <n v="1"/>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10"/>
    <n v="0"/>
    <n v="0"/>
    <n v="0"/>
    <s v="Por Ejecutar"/>
    <n v="1"/>
    <n v="1"/>
    <n v="1"/>
    <m/>
    <m/>
    <m/>
    <m/>
    <m/>
    <m/>
    <m/>
  </r>
  <r>
    <n v="275"/>
    <s v="OE1;PR_10;ACT_83"/>
    <x v="0"/>
    <s v="Fortalecer la Vigilancia."/>
    <x v="0"/>
    <n v="15"/>
    <s v="PAI"/>
    <x v="20"/>
    <s v="ACT_83"/>
    <s v="Diseñar y divulgar el  cronograma que identifica y define los espacios de participación ciudadana, presenciales y virtuales, que se emplearán y los grupos de valor (incluye instancias legalmente conformadas) que se involucrarán en su desarrollo."/>
    <x v="2"/>
    <n v="4.4642857142857152E-4"/>
    <x v="11"/>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0"/>
    <n v="0"/>
    <n v="0"/>
    <n v="0"/>
    <s v="Por Ejecutar"/>
    <n v="0"/>
    <n v="0"/>
    <n v="0"/>
    <n v="1"/>
    <n v="1"/>
    <n v="1"/>
    <m/>
    <n v="0"/>
    <s v="Culminada"/>
    <n v="4.4642857142857152E-4"/>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1"/>
    <n v="0"/>
    <n v="0"/>
    <n v="0"/>
    <s v="Por Ejecutar"/>
    <n v="0"/>
    <n v="0"/>
    <n v="0"/>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2"/>
    <n v="0"/>
    <n v="0"/>
    <n v="0"/>
    <s v="Por Ejecutar"/>
    <n v="0"/>
    <n v="0"/>
    <n v="0"/>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3"/>
    <n v="0"/>
    <n v="0"/>
    <n v="0"/>
    <s v="Por Ejecutar"/>
    <n v="0"/>
    <n v="0"/>
    <n v="0"/>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4"/>
    <n v="1"/>
    <n v="1"/>
    <n v="1"/>
    <s v="Culminada"/>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5"/>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6"/>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7"/>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8"/>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9"/>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10"/>
    <n v="0"/>
    <n v="0"/>
    <n v="0"/>
    <s v="Por Ejecutar"/>
    <n v="1"/>
    <n v="1"/>
    <n v="1"/>
    <m/>
    <m/>
    <m/>
    <m/>
    <m/>
    <m/>
    <m/>
  </r>
  <r>
    <n v="276"/>
    <s v="OE1;PR_10;ACT_84"/>
    <x v="0"/>
    <s v="Fortalecer la Vigilancia."/>
    <x v="0"/>
    <n v="15"/>
    <s v="PAI"/>
    <x v="20"/>
    <s v="ACT_84"/>
    <s v="Diseñar y divulgar el  cronograma que identifica y define los espacios de participación ciudadana, presenciales y virtuales, que se emplearán y los grupos de valor (incluye instancias legalmente conformadas) que se involucrarán en su desarrollo."/>
    <x v="0"/>
    <n v="4.4642857142857152E-4"/>
    <x v="11"/>
    <n v="0"/>
    <n v="0"/>
    <n v="0"/>
    <s v="Por Ejecutar"/>
    <n v="1"/>
    <n v="1"/>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0"/>
    <n v="2"/>
    <n v="2"/>
    <n v="1"/>
    <s v="Culminada"/>
    <n v="2"/>
    <n v="2"/>
    <n v="1"/>
    <n v="2"/>
    <n v="2"/>
    <n v="1"/>
    <m/>
    <n v="0"/>
    <s v="Culminada"/>
    <n v="4.4642857142857152E-4"/>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1"/>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2"/>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3"/>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4"/>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5"/>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6"/>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7"/>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8"/>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9"/>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10"/>
    <n v="0"/>
    <n v="0"/>
    <n v="0"/>
    <s v="Por Ejecutar"/>
    <n v="2"/>
    <n v="2"/>
    <n v="1"/>
    <m/>
    <m/>
    <m/>
    <m/>
    <m/>
    <m/>
    <m/>
  </r>
  <r>
    <n v="277"/>
    <s v="OE1;PR_10;ACT_91"/>
    <x v="0"/>
    <s v="Fortalecer la Vigilancia."/>
    <x v="0"/>
    <n v="15"/>
    <s v="PAI"/>
    <x v="20"/>
    <s v="ACT_91"/>
    <s v="Diseñar y divulgar el  cronograma que identifica y define los espacios de participación ciudadana, presenciales y virtuales, que se emplearán y los grupos de valor (incluye instancias legalmente conformadas) que se involucrarán en su desarrollo."/>
    <x v="1"/>
    <n v="4.4642857142857152E-4"/>
    <x v="11"/>
    <n v="0"/>
    <n v="0"/>
    <n v="0"/>
    <s v="Por Ejecutar"/>
    <n v="2"/>
    <n v="2"/>
    <n v="1"/>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0"/>
    <n v="0"/>
    <n v="0"/>
    <n v="0"/>
    <s v="Por Ejecutar"/>
    <n v="0"/>
    <n v="0"/>
    <n v="0"/>
    <n v="1"/>
    <n v="0.5"/>
    <n v="0.5"/>
    <m/>
    <n v="0.5"/>
    <s v="En Tramite"/>
    <n v="2.2321428571428576E-4"/>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1"/>
    <n v="0"/>
    <n v="0"/>
    <n v="0"/>
    <s v="Por Ejecutar"/>
    <n v="0"/>
    <n v="0"/>
    <n v="0"/>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2"/>
    <n v="0"/>
    <n v="0"/>
    <n v="0"/>
    <s v="Por Ejecutar"/>
    <n v="0"/>
    <n v="0"/>
    <n v="0"/>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3"/>
    <n v="0.5"/>
    <n v="0"/>
    <n v="0"/>
    <s v="Por Ejecutar"/>
    <n v="0.5"/>
    <n v="0"/>
    <n v="0"/>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4"/>
    <n v="0.5"/>
    <n v="0.5"/>
    <n v="1"/>
    <s v="Culminada"/>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5"/>
    <n v="0"/>
    <n v="0"/>
    <n v="0"/>
    <s v="Por Ejecutar"/>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6"/>
    <n v="0"/>
    <n v="0"/>
    <n v="0"/>
    <s v="Por Ejecutar"/>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7"/>
    <n v="0"/>
    <n v="0"/>
    <n v="0"/>
    <s v="Por Ejecutar"/>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8"/>
    <n v="0"/>
    <n v="0"/>
    <n v="0"/>
    <s v="Por Ejecutar"/>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9"/>
    <n v="0"/>
    <n v="0"/>
    <n v="0"/>
    <s v="Por Ejecutar"/>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10"/>
    <n v="0"/>
    <n v="0"/>
    <n v="0"/>
    <s v="Por Ejecutar"/>
    <n v="1"/>
    <n v="0.5"/>
    <n v="0.5"/>
    <m/>
    <m/>
    <m/>
    <m/>
    <m/>
    <m/>
    <m/>
  </r>
  <r>
    <n v="278"/>
    <s v="OE1;PR_10;ACT_118"/>
    <x v="0"/>
    <s v="Fortalecer la Vigilancia."/>
    <x v="0"/>
    <n v="15"/>
    <s v="PAI"/>
    <x v="20"/>
    <s v="ACT_118"/>
    <s v="Definir el procedimiento interno para implementar la ruta (antes, durante y después) a seguir para el desarrollo de los espacios de participación ciudadana."/>
    <x v="5"/>
    <n v="4.4642857142857152E-4"/>
    <x v="11"/>
    <n v="0"/>
    <n v="0"/>
    <n v="0"/>
    <s v="Por Ejecutar"/>
    <n v="1"/>
    <n v="0.5"/>
    <n v="0.5"/>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0"/>
    <n v="0"/>
    <n v="0"/>
    <n v="0"/>
    <s v="Por Ejecutar"/>
    <n v="0"/>
    <n v="0"/>
    <n v="0"/>
    <n v="1"/>
    <n v="0.3"/>
    <n v="0.3"/>
    <m/>
    <n v="0.7"/>
    <s v="En Tramite"/>
    <n v="1.3392857142857146E-4"/>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1"/>
    <n v="0"/>
    <n v="0"/>
    <n v="0"/>
    <s v="Por Ejecutar"/>
    <n v="0"/>
    <n v="0"/>
    <n v="0"/>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2"/>
    <n v="0"/>
    <n v="0"/>
    <n v="0"/>
    <s v="Por Ejecutar"/>
    <n v="0"/>
    <n v="0"/>
    <n v="0"/>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3"/>
    <n v="0.3"/>
    <n v="0"/>
    <n v="0"/>
    <s v="Por Ejecutar"/>
    <n v="0.3"/>
    <n v="0"/>
    <n v="0"/>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4"/>
    <n v="0.3"/>
    <n v="0.3"/>
    <n v="1"/>
    <s v="Culminada"/>
    <n v="0.6"/>
    <n v="0.3"/>
    <n v="0.5"/>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5"/>
    <n v="0.4"/>
    <n v="0"/>
    <n v="0"/>
    <s v="Por Ejecutar"/>
    <n v="1"/>
    <n v="0.3"/>
    <n v="0.3"/>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6"/>
    <n v="0"/>
    <n v="0"/>
    <n v="0"/>
    <s v="Por Ejecutar"/>
    <n v="1"/>
    <n v="0.3"/>
    <n v="0.3"/>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7"/>
    <n v="0"/>
    <n v="0"/>
    <n v="0"/>
    <s v="Por Ejecutar"/>
    <n v="1"/>
    <n v="0.3"/>
    <n v="0.3"/>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8"/>
    <n v="0"/>
    <n v="0"/>
    <n v="0"/>
    <s v="Por Ejecutar"/>
    <n v="1"/>
    <n v="0.3"/>
    <n v="0.3"/>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9"/>
    <n v="0"/>
    <n v="0"/>
    <n v="0"/>
    <s v="Por Ejecutar"/>
    <n v="1"/>
    <n v="0.3"/>
    <n v="0.3"/>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10"/>
    <n v="0"/>
    <n v="0"/>
    <n v="0"/>
    <s v="Por Ejecutar"/>
    <n v="1"/>
    <n v="0.3"/>
    <n v="0.3"/>
    <m/>
    <m/>
    <m/>
    <m/>
    <m/>
    <m/>
    <m/>
  </r>
  <r>
    <n v="279"/>
    <s v="OE1;PR_10;ACT_119"/>
    <x v="0"/>
    <s v="Fortalecer la Vigilancia."/>
    <x v="0"/>
    <n v="15"/>
    <s v="PAI"/>
    <x v="20"/>
    <s v="ACT_119"/>
    <s v="Definir y divulgar el procedimiento que empleará la entidad en cada tipo de espacio de participación ciudadana definido previamente  en el cronograma."/>
    <x v="5"/>
    <n v="4.4642857142857152E-4"/>
    <x v="11"/>
    <n v="0"/>
    <n v="0"/>
    <n v="0"/>
    <s v="Por Ejecutar"/>
    <n v="1"/>
    <n v="0.3"/>
    <n v="0.3"/>
    <m/>
    <m/>
    <m/>
    <m/>
    <m/>
    <m/>
    <m/>
  </r>
  <r>
    <n v="280"/>
    <s v="OE1;PR_10;ACT_120"/>
    <x v="0"/>
    <s v="Fortalecer la Vigilancia."/>
    <x v="0"/>
    <n v="15"/>
    <s v="PAI"/>
    <x v="20"/>
    <s v="ACT_120"/>
    <s v="Establecer el formato interno de reporte de las actividades de participación ciudadana que se realizarán en toda la entidad."/>
    <x v="5"/>
    <n v="4.4642857142857152E-4"/>
    <x v="0"/>
    <n v="0"/>
    <n v="0"/>
    <n v="0"/>
    <s v="Por Ejecutar"/>
    <n v="0"/>
    <n v="0"/>
    <n v="0"/>
    <n v="1"/>
    <n v="0.6"/>
    <n v="0.6"/>
    <m/>
    <n v="0.4"/>
    <s v="En Tramite"/>
    <n v="2.6785714285714292E-4"/>
  </r>
  <r>
    <n v="280"/>
    <s v="OE1;PR_10;ACT_120"/>
    <x v="0"/>
    <s v="Fortalecer la Vigilancia."/>
    <x v="0"/>
    <n v="15"/>
    <s v="PAI"/>
    <x v="20"/>
    <s v="ACT_120"/>
    <s v="Establecer el formato interno de reporte de las actividades de participación ciudadana que se realizarán en toda la entidad."/>
    <x v="5"/>
    <n v="4.4642857142857152E-4"/>
    <x v="1"/>
    <n v="0"/>
    <n v="0"/>
    <n v="0"/>
    <s v="Por Ejecutar"/>
    <n v="0"/>
    <n v="0"/>
    <n v="0"/>
    <m/>
    <m/>
    <m/>
    <m/>
    <m/>
    <m/>
    <m/>
  </r>
  <r>
    <n v="280"/>
    <s v="OE1;PR_10;ACT_120"/>
    <x v="0"/>
    <s v="Fortalecer la Vigilancia."/>
    <x v="0"/>
    <n v="15"/>
    <s v="PAI"/>
    <x v="20"/>
    <s v="ACT_120"/>
    <s v="Establecer el formato interno de reporte de las actividades de participación ciudadana que se realizarán en toda la entidad."/>
    <x v="5"/>
    <n v="4.4642857142857152E-4"/>
    <x v="2"/>
    <n v="0"/>
    <n v="0"/>
    <n v="0"/>
    <s v="Por Ejecutar"/>
    <n v="0"/>
    <n v="0"/>
    <n v="0"/>
    <m/>
    <m/>
    <m/>
    <m/>
    <m/>
    <m/>
    <m/>
  </r>
  <r>
    <n v="280"/>
    <s v="OE1;PR_10;ACT_120"/>
    <x v="0"/>
    <s v="Fortalecer la Vigilancia."/>
    <x v="0"/>
    <n v="15"/>
    <s v="PAI"/>
    <x v="20"/>
    <s v="ACT_120"/>
    <s v="Establecer el formato interno de reporte de las actividades de participación ciudadana que se realizarán en toda la entidad."/>
    <x v="5"/>
    <n v="4.4642857142857152E-4"/>
    <x v="3"/>
    <n v="0.3"/>
    <n v="0.3"/>
    <n v="1"/>
    <s v="Culminada"/>
    <n v="0.3"/>
    <n v="0.3"/>
    <n v="1"/>
    <m/>
    <m/>
    <m/>
    <m/>
    <m/>
    <m/>
    <m/>
  </r>
  <r>
    <n v="280"/>
    <s v="OE1;PR_10;ACT_120"/>
    <x v="0"/>
    <s v="Fortalecer la Vigilancia."/>
    <x v="0"/>
    <n v="15"/>
    <s v="PAI"/>
    <x v="20"/>
    <s v="ACT_120"/>
    <s v="Establecer el formato interno de reporte de las actividades de participación ciudadana que se realizarán en toda la entidad."/>
    <x v="5"/>
    <n v="4.4642857142857152E-4"/>
    <x v="4"/>
    <n v="0.3"/>
    <n v="0.3"/>
    <n v="1"/>
    <s v="Culminada"/>
    <n v="0.6"/>
    <n v="0.6"/>
    <n v="1"/>
    <m/>
    <m/>
    <m/>
    <m/>
    <m/>
    <m/>
    <m/>
  </r>
  <r>
    <n v="280"/>
    <s v="OE1;PR_10;ACT_120"/>
    <x v="0"/>
    <s v="Fortalecer la Vigilancia."/>
    <x v="0"/>
    <n v="15"/>
    <s v="PAI"/>
    <x v="20"/>
    <s v="ACT_120"/>
    <s v="Establecer el formato interno de reporte de las actividades de participación ciudadana que se realizarán en toda la entidad."/>
    <x v="5"/>
    <n v="4.4642857142857152E-4"/>
    <x v="5"/>
    <n v="0.4"/>
    <n v="0"/>
    <n v="0"/>
    <s v="Por Ejecutar"/>
    <n v="1"/>
    <n v="0.6"/>
    <n v="0.6"/>
    <m/>
    <m/>
    <m/>
    <m/>
    <m/>
    <m/>
    <m/>
  </r>
  <r>
    <n v="280"/>
    <s v="OE1;PR_10;ACT_120"/>
    <x v="0"/>
    <s v="Fortalecer la Vigilancia."/>
    <x v="0"/>
    <n v="15"/>
    <s v="PAI"/>
    <x v="20"/>
    <s v="ACT_120"/>
    <s v="Establecer el formato interno de reporte de las actividades de participación ciudadana que se realizarán en toda la entidad."/>
    <x v="5"/>
    <n v="4.4642857142857152E-4"/>
    <x v="6"/>
    <n v="0"/>
    <n v="0"/>
    <n v="0"/>
    <s v="Por Ejecutar"/>
    <n v="1"/>
    <n v="0.6"/>
    <n v="0.6"/>
    <m/>
    <m/>
    <m/>
    <m/>
    <m/>
    <m/>
    <m/>
  </r>
  <r>
    <n v="280"/>
    <s v="OE1;PR_10;ACT_120"/>
    <x v="0"/>
    <s v="Fortalecer la Vigilancia."/>
    <x v="0"/>
    <n v="15"/>
    <s v="PAI"/>
    <x v="20"/>
    <s v="ACT_120"/>
    <s v="Establecer el formato interno de reporte de las actividades de participación ciudadana que se realizarán en toda la entidad."/>
    <x v="5"/>
    <n v="4.4642857142857152E-4"/>
    <x v="7"/>
    <n v="0"/>
    <n v="0"/>
    <n v="0"/>
    <s v="Por Ejecutar"/>
    <n v="1"/>
    <n v="0.6"/>
    <n v="0.6"/>
    <m/>
    <m/>
    <m/>
    <m/>
    <m/>
    <m/>
    <m/>
  </r>
  <r>
    <n v="280"/>
    <s v="OE1;PR_10;ACT_120"/>
    <x v="0"/>
    <s v="Fortalecer la Vigilancia."/>
    <x v="0"/>
    <n v="15"/>
    <s v="PAI"/>
    <x v="20"/>
    <s v="ACT_120"/>
    <s v="Establecer el formato interno de reporte de las actividades de participación ciudadana que se realizarán en toda la entidad."/>
    <x v="5"/>
    <n v="4.4642857142857152E-4"/>
    <x v="8"/>
    <n v="0"/>
    <n v="0"/>
    <n v="0"/>
    <s v="Por Ejecutar"/>
    <n v="1"/>
    <n v="0.6"/>
    <n v="0.6"/>
    <m/>
    <m/>
    <m/>
    <m/>
    <m/>
    <m/>
    <m/>
  </r>
  <r>
    <n v="280"/>
    <s v="OE1;PR_10;ACT_120"/>
    <x v="0"/>
    <s v="Fortalecer la Vigilancia."/>
    <x v="0"/>
    <n v="15"/>
    <s v="PAI"/>
    <x v="20"/>
    <s v="ACT_120"/>
    <s v="Establecer el formato interno de reporte de las actividades de participación ciudadana que se realizarán en toda la entidad."/>
    <x v="5"/>
    <n v="4.4642857142857152E-4"/>
    <x v="9"/>
    <n v="0"/>
    <n v="0"/>
    <n v="0"/>
    <s v="Por Ejecutar"/>
    <n v="1"/>
    <n v="0.6"/>
    <n v="0.6"/>
    <m/>
    <m/>
    <m/>
    <m/>
    <m/>
    <m/>
    <m/>
  </r>
  <r>
    <n v="280"/>
    <s v="OE1;PR_10;ACT_120"/>
    <x v="0"/>
    <s v="Fortalecer la Vigilancia."/>
    <x v="0"/>
    <n v="15"/>
    <s v="PAI"/>
    <x v="20"/>
    <s v="ACT_120"/>
    <s v="Establecer el formato interno de reporte de las actividades de participación ciudadana que se realizarán en toda la entidad."/>
    <x v="5"/>
    <n v="4.4642857142857152E-4"/>
    <x v="10"/>
    <n v="0"/>
    <n v="0"/>
    <n v="0"/>
    <s v="Por Ejecutar"/>
    <n v="1"/>
    <n v="0.6"/>
    <n v="0.6"/>
    <m/>
    <m/>
    <m/>
    <m/>
    <m/>
    <m/>
    <m/>
  </r>
  <r>
    <n v="280"/>
    <s v="OE1;PR_10;ACT_120"/>
    <x v="0"/>
    <s v="Fortalecer la Vigilancia."/>
    <x v="0"/>
    <n v="15"/>
    <s v="PAI"/>
    <x v="20"/>
    <s v="ACT_120"/>
    <s v="Establecer el formato interno de reporte de las actividades de participación ciudadana que se realizarán en toda la entidad."/>
    <x v="5"/>
    <n v="4.4642857142857152E-4"/>
    <x v="11"/>
    <n v="0"/>
    <n v="0"/>
    <n v="0"/>
    <s v="Por Ejecutar"/>
    <n v="1"/>
    <n v="0.6"/>
    <n v="0.6"/>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0"/>
    <n v="0"/>
    <n v="0"/>
    <n v="0"/>
    <s v="Por Ejecutar"/>
    <n v="0"/>
    <n v="0"/>
    <n v="0"/>
    <n v="1"/>
    <n v="0.33329999999999999"/>
    <n v="0.33329999999999999"/>
    <m/>
    <n v="0.66670000000000007"/>
    <s v="En Tramite"/>
    <n v="1.4879464285714287E-4"/>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1"/>
    <n v="0"/>
    <n v="0"/>
    <n v="0"/>
    <s v="Por Ejecutar"/>
    <n v="0"/>
    <n v="0"/>
    <n v="0"/>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2"/>
    <n v="0"/>
    <n v="0"/>
    <n v="0"/>
    <s v="Por Ejecutar"/>
    <n v="0"/>
    <n v="0"/>
    <n v="0"/>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3"/>
    <n v="0.33329999999999999"/>
    <n v="0.33329999999999999"/>
    <n v="1"/>
    <s v="Culminada"/>
    <n v="0.33329999999999999"/>
    <n v="0.33329999999999999"/>
    <n v="1"/>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4"/>
    <n v="0"/>
    <n v="0"/>
    <n v="0"/>
    <s v="Por Ejecutar"/>
    <n v="0.33329999999999999"/>
    <n v="0.33329999999999999"/>
    <n v="1"/>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5"/>
    <n v="0"/>
    <n v="0"/>
    <n v="0"/>
    <s v="Por Ejecutar"/>
    <n v="0.33329999999999999"/>
    <n v="0.33329999999999999"/>
    <n v="1"/>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6"/>
    <n v="0"/>
    <n v="0"/>
    <n v="0"/>
    <s v="Por Ejecutar"/>
    <n v="0.33329999999999999"/>
    <n v="0.33329999999999999"/>
    <n v="1"/>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7"/>
    <n v="0.33329999999999999"/>
    <n v="0"/>
    <n v="0"/>
    <s v="Por Ejecutar"/>
    <n v="0.66659999999999997"/>
    <n v="0.33329999999999999"/>
    <n v="0.5"/>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8"/>
    <n v="0"/>
    <n v="0"/>
    <n v="0"/>
    <s v="Por Ejecutar"/>
    <n v="0.66659999999999997"/>
    <n v="0.33329999999999999"/>
    <n v="0.5"/>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9"/>
    <n v="0"/>
    <n v="0"/>
    <n v="0"/>
    <s v="Por Ejecutar"/>
    <n v="0.66659999999999997"/>
    <n v="0.33329999999999999"/>
    <n v="0.5"/>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10"/>
    <n v="0"/>
    <n v="0"/>
    <n v="0"/>
    <s v="Por Ejecutar"/>
    <n v="0.66659999999999997"/>
    <n v="0.33329999999999999"/>
    <n v="0.5"/>
    <m/>
    <m/>
    <m/>
    <m/>
    <m/>
    <m/>
    <m/>
  </r>
  <r>
    <n v="281"/>
    <s v="OE1;PR_10;ACT_121"/>
    <x v="0"/>
    <s v="Fortalecer la Vigilancia."/>
    <x v="0"/>
    <n v="15"/>
    <s v="PAI"/>
    <x v="20"/>
    <s v="ACT_121"/>
    <s v="Analizar la implementación de la estrategia de participación ciudadana, y el resultado de los espacios de participación desarrollados, con base en la consolidación de los formatos internos de reporte aportados por las áreas misionales y de apoyo, para identificar:_x000a_A. La estrategia ._x000a_B. El resultado de los espacios que como mínimo contemple:_x000a_1. Número de espacios de participación adelantados _x000a_2. Grupos de valor involucrados._x000a_3.Metas y actividades institucionales que incluyeron ejercicios de participación._x000a_4. Evaluación y recomendaciones de cada espacio de participación ciudadana._x000a_5. Nivel de cumplimiento de las actividades establecidas en toda la estrategia de participación ciudadana."/>
    <x v="5"/>
    <n v="4.4642857142857152E-4"/>
    <x v="11"/>
    <n v="0.33339999999999997"/>
    <n v="0"/>
    <n v="0"/>
    <s v="Por Ejecutar"/>
    <n v="1"/>
    <n v="0.33329999999999999"/>
    <n v="0.33329999999999999"/>
    <m/>
    <m/>
    <m/>
    <m/>
    <m/>
    <m/>
    <m/>
  </r>
  <r>
    <n v="282"/>
    <s v="OE1;PR_10;ACT_205"/>
    <x v="0"/>
    <s v="Fortalecer la Vigilancia."/>
    <x v="0"/>
    <n v="2"/>
    <s v="PAI"/>
    <x v="0"/>
    <s v="ACT_205"/>
    <s v="Implementar Modelo Integrado de Planeción y Gestión - Mipg en cada una de sus 7 dimensiones según corresponda"/>
    <x v="8"/>
    <n v="4.4642857142857152E-4"/>
    <x v="0"/>
    <n v="0"/>
    <n v="0"/>
    <n v="0"/>
    <s v="Por Ejecutar"/>
    <n v="0"/>
    <n v="0"/>
    <n v="0"/>
    <n v="0"/>
    <n v="0"/>
    <n v="0"/>
    <m/>
    <n v="1"/>
    <s v="Por Ejecutar"/>
    <n v="0"/>
  </r>
  <r>
    <n v="282"/>
    <s v="OE1;PR_10;ACT_205"/>
    <x v="0"/>
    <s v="Fortalecer la Vigilancia."/>
    <x v="0"/>
    <n v="2"/>
    <s v="PAI"/>
    <x v="0"/>
    <s v="ACT_205"/>
    <s v="Implementar Modelo Integrado de Planeción y Gestión - Mipg en cada una de sus 7 dimensiones según corresponda"/>
    <x v="8"/>
    <n v="4.4642857142857152E-4"/>
    <x v="1"/>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2"/>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3"/>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4"/>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5"/>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6"/>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7"/>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8"/>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9"/>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10"/>
    <n v="0"/>
    <n v="0"/>
    <n v="0"/>
    <s v="Por Ejecutar"/>
    <n v="0"/>
    <n v="0"/>
    <n v="0"/>
    <m/>
    <m/>
    <m/>
    <m/>
    <m/>
    <m/>
    <m/>
  </r>
  <r>
    <n v="282"/>
    <s v="OE1;PR_10;ACT_205"/>
    <x v="0"/>
    <s v="Fortalecer la Vigilancia."/>
    <x v="0"/>
    <n v="2"/>
    <s v="PAI"/>
    <x v="0"/>
    <s v="ACT_205"/>
    <s v="Implementar Modelo Integrado de Planeción y Gestión - Mipg en cada una de sus 7 dimensiones según corresponda"/>
    <x v="8"/>
    <n v="4.4642857142857152E-4"/>
    <x v="11"/>
    <n v="0"/>
    <n v="0"/>
    <n v="0"/>
    <s v="Por Ejecutar"/>
    <n v="0"/>
    <n v="0"/>
    <n v="0"/>
    <m/>
    <m/>
    <m/>
    <m/>
    <m/>
    <m/>
    <m/>
  </r>
  <r>
    <n v="283"/>
    <s v="OE1;PR_10;ACT_193"/>
    <x v="0"/>
    <s v="Fortalecer la Vigilancia."/>
    <x v="0"/>
    <n v="2"/>
    <s v="PAI"/>
    <x v="0"/>
    <s v="ACT_193"/>
    <s v="Implementar Modelo Integrado de Planeción y Gestión - Mipg en cada una de sus 7 dimensiones según corresponda"/>
    <x v="4"/>
    <n v="4.4642857142857152E-4"/>
    <x v="0"/>
    <n v="1"/>
    <n v="1"/>
    <n v="1"/>
    <s v="Culminada"/>
    <n v="1"/>
    <n v="1"/>
    <n v="1"/>
    <n v="6"/>
    <n v="6"/>
    <n v="1"/>
    <m/>
    <n v="0"/>
    <s v="Culminada"/>
    <n v="4.4642857142857152E-4"/>
  </r>
  <r>
    <n v="283"/>
    <s v="OE1;PR_10;ACT_193"/>
    <x v="0"/>
    <s v="Fortalecer la Vigilancia."/>
    <x v="0"/>
    <n v="2"/>
    <s v="PAI"/>
    <x v="0"/>
    <s v="ACT_193"/>
    <s v="Implementar Modelo Integrado de Planeción y Gestión - Mipg en cada una de sus 7 dimensiones según corresponda"/>
    <x v="4"/>
    <n v="4.4642857142857152E-4"/>
    <x v="1"/>
    <n v="1"/>
    <n v="1"/>
    <n v="1"/>
    <s v="Culminada"/>
    <n v="2"/>
    <n v="2"/>
    <n v="1"/>
    <m/>
    <m/>
    <m/>
    <m/>
    <m/>
    <m/>
    <m/>
  </r>
  <r>
    <n v="283"/>
    <s v="OE1;PR_10;ACT_193"/>
    <x v="0"/>
    <s v="Fortalecer la Vigilancia."/>
    <x v="0"/>
    <n v="2"/>
    <s v="PAI"/>
    <x v="0"/>
    <s v="ACT_193"/>
    <s v="Implementar Modelo Integrado de Planeción y Gestión - Mipg en cada una de sus 7 dimensiones según corresponda"/>
    <x v="4"/>
    <n v="4.4642857142857152E-4"/>
    <x v="2"/>
    <n v="1"/>
    <n v="1"/>
    <n v="1"/>
    <s v="Culminada"/>
    <n v="3"/>
    <n v="3"/>
    <n v="1"/>
    <m/>
    <m/>
    <m/>
    <m/>
    <m/>
    <m/>
    <m/>
  </r>
  <r>
    <n v="283"/>
    <s v="OE1;PR_10;ACT_193"/>
    <x v="0"/>
    <s v="Fortalecer la Vigilancia."/>
    <x v="0"/>
    <n v="2"/>
    <s v="PAI"/>
    <x v="0"/>
    <s v="ACT_193"/>
    <s v="Implementar Modelo Integrado de Planeción y Gestión - Mipg en cada una de sus 7 dimensiones según corresponda"/>
    <x v="4"/>
    <n v="4.4642857142857152E-4"/>
    <x v="3"/>
    <n v="1"/>
    <n v="1"/>
    <n v="1"/>
    <s v="Culminada"/>
    <n v="4"/>
    <n v="4"/>
    <n v="1"/>
    <m/>
    <m/>
    <m/>
    <m/>
    <m/>
    <m/>
    <m/>
  </r>
  <r>
    <n v="283"/>
    <s v="OE1;PR_10;ACT_193"/>
    <x v="0"/>
    <s v="Fortalecer la Vigilancia."/>
    <x v="0"/>
    <n v="2"/>
    <s v="PAI"/>
    <x v="0"/>
    <s v="ACT_193"/>
    <s v="Implementar Modelo Integrado de Planeción y Gestión - Mipg en cada una de sus 7 dimensiones según corresponda"/>
    <x v="4"/>
    <n v="4.4642857142857152E-4"/>
    <x v="4"/>
    <n v="0"/>
    <n v="0"/>
    <n v="0"/>
    <s v="Por Ejecutar"/>
    <n v="4"/>
    <n v="4"/>
    <n v="1"/>
    <m/>
    <m/>
    <m/>
    <m/>
    <m/>
    <m/>
    <m/>
  </r>
  <r>
    <n v="283"/>
    <s v="OE1;PR_10;ACT_193"/>
    <x v="0"/>
    <s v="Fortalecer la Vigilancia."/>
    <x v="0"/>
    <n v="2"/>
    <s v="PAI"/>
    <x v="0"/>
    <s v="ACT_193"/>
    <s v="Implementar Modelo Integrado de Planeción y Gestión - Mipg en cada una de sus 7 dimensiones según corresponda"/>
    <x v="4"/>
    <n v="4.4642857142857152E-4"/>
    <x v="5"/>
    <n v="2"/>
    <n v="2"/>
    <n v="1"/>
    <s v="Culminada"/>
    <n v="6"/>
    <n v="6"/>
    <n v="1"/>
    <m/>
    <m/>
    <m/>
    <m/>
    <m/>
    <m/>
    <m/>
  </r>
  <r>
    <n v="283"/>
    <s v="OE1;PR_10;ACT_193"/>
    <x v="0"/>
    <s v="Fortalecer la Vigilancia."/>
    <x v="0"/>
    <n v="2"/>
    <s v="PAI"/>
    <x v="0"/>
    <s v="ACT_193"/>
    <s v="Implementar Modelo Integrado de Planeción y Gestión - Mipg en cada una de sus 7 dimensiones según corresponda"/>
    <x v="4"/>
    <n v="4.4642857142857152E-4"/>
    <x v="6"/>
    <n v="0"/>
    <n v="0"/>
    <n v="0"/>
    <s v="Por Ejecutar"/>
    <n v="6"/>
    <n v="6"/>
    <n v="1"/>
    <m/>
    <m/>
    <m/>
    <m/>
    <m/>
    <m/>
    <m/>
  </r>
  <r>
    <n v="283"/>
    <s v="OE1;PR_10;ACT_193"/>
    <x v="0"/>
    <s v="Fortalecer la Vigilancia."/>
    <x v="0"/>
    <n v="2"/>
    <s v="PAI"/>
    <x v="0"/>
    <s v="ACT_193"/>
    <s v="Implementar Modelo Integrado de Planeción y Gestión - Mipg en cada una de sus 7 dimensiones según corresponda"/>
    <x v="4"/>
    <n v="4.4642857142857152E-4"/>
    <x v="7"/>
    <n v="0"/>
    <n v="0"/>
    <n v="0"/>
    <s v="Por Ejecutar"/>
    <n v="6"/>
    <n v="6"/>
    <n v="1"/>
    <m/>
    <m/>
    <m/>
    <m/>
    <m/>
    <m/>
    <m/>
  </r>
  <r>
    <n v="283"/>
    <s v="OE1;PR_10;ACT_193"/>
    <x v="0"/>
    <s v="Fortalecer la Vigilancia."/>
    <x v="0"/>
    <n v="2"/>
    <s v="PAI"/>
    <x v="0"/>
    <s v="ACT_193"/>
    <s v="Implementar Modelo Integrado de Planeción y Gestión - Mipg en cada una de sus 7 dimensiones según corresponda"/>
    <x v="4"/>
    <n v="4.4642857142857152E-4"/>
    <x v="8"/>
    <n v="0"/>
    <n v="0"/>
    <n v="0"/>
    <s v="Por Ejecutar"/>
    <n v="6"/>
    <n v="6"/>
    <n v="1"/>
    <m/>
    <m/>
    <m/>
    <m/>
    <m/>
    <m/>
    <m/>
  </r>
  <r>
    <n v="283"/>
    <s v="OE1;PR_10;ACT_193"/>
    <x v="0"/>
    <s v="Fortalecer la Vigilancia."/>
    <x v="0"/>
    <n v="2"/>
    <s v="PAI"/>
    <x v="0"/>
    <s v="ACT_193"/>
    <s v="Implementar Modelo Integrado de Planeción y Gestión - Mipg en cada una de sus 7 dimensiones según corresponda"/>
    <x v="4"/>
    <n v="4.4642857142857152E-4"/>
    <x v="9"/>
    <n v="0"/>
    <n v="0"/>
    <n v="0"/>
    <s v="Por Ejecutar"/>
    <n v="6"/>
    <n v="6"/>
    <n v="1"/>
    <m/>
    <m/>
    <m/>
    <m/>
    <m/>
    <m/>
    <m/>
  </r>
  <r>
    <n v="283"/>
    <s v="OE1;PR_10;ACT_193"/>
    <x v="0"/>
    <s v="Fortalecer la Vigilancia."/>
    <x v="0"/>
    <n v="2"/>
    <s v="PAI"/>
    <x v="0"/>
    <s v="ACT_193"/>
    <s v="Implementar Modelo Integrado de Planeción y Gestión - Mipg en cada una de sus 7 dimensiones según corresponda"/>
    <x v="4"/>
    <n v="4.4642857142857152E-4"/>
    <x v="10"/>
    <n v="0"/>
    <n v="0"/>
    <n v="0"/>
    <s v="Por Ejecutar"/>
    <n v="6"/>
    <n v="6"/>
    <n v="1"/>
    <m/>
    <m/>
    <m/>
    <m/>
    <m/>
    <m/>
    <m/>
  </r>
  <r>
    <n v="283"/>
    <s v="OE1;PR_10;ACT_193"/>
    <x v="0"/>
    <s v="Fortalecer la Vigilancia."/>
    <x v="0"/>
    <n v="2"/>
    <s v="PAI"/>
    <x v="0"/>
    <s v="ACT_193"/>
    <s v="Implementar Modelo Integrado de Planeción y Gestión - Mipg en cada una de sus 7 dimensiones según corresponda"/>
    <x v="4"/>
    <n v="4.4642857142857152E-4"/>
    <x v="11"/>
    <n v="0"/>
    <n v="0"/>
    <n v="0"/>
    <s v="Por Ejecutar"/>
    <n v="6"/>
    <n v="6"/>
    <n v="1"/>
    <m/>
    <m/>
    <m/>
    <m/>
    <m/>
    <m/>
    <m/>
  </r>
  <r>
    <n v="284"/>
    <s v="OE1;PR_10;ACT_270"/>
    <x v="0"/>
    <s v="Fortalecer la Vigilancia."/>
    <x v="0"/>
    <n v="11"/>
    <s v="PAI"/>
    <x v="6"/>
    <s v="ACT_270"/>
    <s v="Revisar y actualizar de mapa de riesgos"/>
    <x v="4"/>
    <n v="4.4642857142857152E-4"/>
    <x v="0"/>
    <n v="0"/>
    <n v="0"/>
    <n v="0"/>
    <s v="Por Ejecutar"/>
    <n v="0"/>
    <n v="0"/>
    <n v="0"/>
    <n v="1"/>
    <n v="0"/>
    <n v="0"/>
    <m/>
    <n v="1"/>
    <s v="Por Ejecutar"/>
    <n v="0"/>
  </r>
  <r>
    <n v="284"/>
    <s v="OE1;PR_10;ACT_270"/>
    <x v="0"/>
    <s v="Fortalecer la Vigilancia."/>
    <x v="0"/>
    <n v="11"/>
    <s v="PAI"/>
    <x v="6"/>
    <s v="ACT_270"/>
    <s v="Revisar y actualizar de mapa de riesgos"/>
    <x v="4"/>
    <n v="4.4642857142857152E-4"/>
    <x v="1"/>
    <n v="0"/>
    <n v="0"/>
    <n v="0"/>
    <s v="Por Ejecutar"/>
    <n v="0"/>
    <n v="0"/>
    <n v="0"/>
    <m/>
    <m/>
    <m/>
    <m/>
    <m/>
    <m/>
    <m/>
  </r>
  <r>
    <n v="284"/>
    <s v="OE1;PR_10;ACT_270"/>
    <x v="0"/>
    <s v="Fortalecer la Vigilancia."/>
    <x v="0"/>
    <n v="11"/>
    <s v="PAI"/>
    <x v="6"/>
    <s v="ACT_270"/>
    <s v="Revisar y actualizar de mapa de riesgos"/>
    <x v="4"/>
    <n v="4.4642857142857152E-4"/>
    <x v="2"/>
    <n v="0"/>
    <n v="0"/>
    <n v="0"/>
    <s v="Por Ejecutar"/>
    <n v="0"/>
    <n v="0"/>
    <n v="0"/>
    <m/>
    <m/>
    <m/>
    <m/>
    <m/>
    <m/>
    <m/>
  </r>
  <r>
    <n v="284"/>
    <s v="OE1;PR_10;ACT_270"/>
    <x v="0"/>
    <s v="Fortalecer la Vigilancia."/>
    <x v="0"/>
    <n v="11"/>
    <s v="PAI"/>
    <x v="6"/>
    <s v="ACT_270"/>
    <s v="Revisar y actualizar de mapa de riesgos"/>
    <x v="4"/>
    <n v="4.4642857142857152E-4"/>
    <x v="3"/>
    <n v="0"/>
    <n v="0"/>
    <n v="0"/>
    <s v="Por Ejecutar"/>
    <n v="0"/>
    <n v="0"/>
    <n v="0"/>
    <m/>
    <m/>
    <m/>
    <m/>
    <m/>
    <m/>
    <m/>
  </r>
  <r>
    <n v="284"/>
    <s v="OE1;PR_10;ACT_270"/>
    <x v="0"/>
    <s v="Fortalecer la Vigilancia."/>
    <x v="0"/>
    <n v="11"/>
    <s v="PAI"/>
    <x v="6"/>
    <s v="ACT_270"/>
    <s v="Revisar y actualizar de mapa de riesgos"/>
    <x v="4"/>
    <n v="4.4642857142857152E-4"/>
    <x v="4"/>
    <n v="0"/>
    <n v="0"/>
    <n v="0"/>
    <s v="Por Ejecutar"/>
    <n v="0"/>
    <n v="0"/>
    <n v="0"/>
    <m/>
    <m/>
    <m/>
    <m/>
    <m/>
    <m/>
    <m/>
  </r>
  <r>
    <n v="284"/>
    <s v="OE1;PR_10;ACT_270"/>
    <x v="0"/>
    <s v="Fortalecer la Vigilancia."/>
    <x v="0"/>
    <n v="11"/>
    <s v="PAI"/>
    <x v="6"/>
    <s v="ACT_270"/>
    <s v="Revisar y actualizar de mapa de riesgos"/>
    <x v="4"/>
    <n v="4.4642857142857152E-4"/>
    <x v="5"/>
    <n v="0"/>
    <n v="0"/>
    <n v="0"/>
    <s v="Por Ejecutar"/>
    <n v="0"/>
    <n v="0"/>
    <n v="0"/>
    <m/>
    <m/>
    <m/>
    <m/>
    <m/>
    <m/>
    <m/>
  </r>
  <r>
    <n v="284"/>
    <s v="OE1;PR_10;ACT_270"/>
    <x v="0"/>
    <s v="Fortalecer la Vigilancia."/>
    <x v="0"/>
    <n v="11"/>
    <s v="PAI"/>
    <x v="6"/>
    <s v="ACT_270"/>
    <s v="Revisar y actualizar de mapa de riesgos"/>
    <x v="4"/>
    <n v="4.4642857142857152E-4"/>
    <x v="6"/>
    <n v="0"/>
    <n v="0"/>
    <n v="0"/>
    <s v="Por Ejecutar"/>
    <n v="0"/>
    <n v="0"/>
    <n v="0"/>
    <m/>
    <m/>
    <m/>
    <m/>
    <m/>
    <m/>
    <m/>
  </r>
  <r>
    <n v="284"/>
    <s v="OE1;PR_10;ACT_270"/>
    <x v="0"/>
    <s v="Fortalecer la Vigilancia."/>
    <x v="0"/>
    <n v="11"/>
    <s v="PAI"/>
    <x v="6"/>
    <s v="ACT_270"/>
    <s v="Revisar y actualizar de mapa de riesgos"/>
    <x v="4"/>
    <n v="4.4642857142857152E-4"/>
    <x v="7"/>
    <n v="0"/>
    <n v="0"/>
    <n v="0"/>
    <s v="Por Ejecutar"/>
    <n v="0"/>
    <n v="0"/>
    <n v="0"/>
    <m/>
    <m/>
    <m/>
    <m/>
    <m/>
    <m/>
    <m/>
  </r>
  <r>
    <n v="284"/>
    <s v="OE1;PR_10;ACT_270"/>
    <x v="0"/>
    <s v="Fortalecer la Vigilancia."/>
    <x v="0"/>
    <n v="11"/>
    <s v="PAI"/>
    <x v="6"/>
    <s v="ACT_270"/>
    <s v="Revisar y actualizar de mapa de riesgos"/>
    <x v="4"/>
    <n v="4.4642857142857152E-4"/>
    <x v="8"/>
    <n v="0"/>
    <n v="0"/>
    <n v="0"/>
    <s v="Por Ejecutar"/>
    <n v="0"/>
    <n v="0"/>
    <n v="0"/>
    <m/>
    <m/>
    <m/>
    <m/>
    <m/>
    <m/>
    <m/>
  </r>
  <r>
    <n v="284"/>
    <s v="OE1;PR_10;ACT_270"/>
    <x v="0"/>
    <s v="Fortalecer la Vigilancia."/>
    <x v="0"/>
    <n v="11"/>
    <s v="PAI"/>
    <x v="6"/>
    <s v="ACT_270"/>
    <s v="Revisar y actualizar de mapa de riesgos"/>
    <x v="4"/>
    <n v="4.4642857142857152E-4"/>
    <x v="9"/>
    <n v="0"/>
    <n v="0"/>
    <n v="0"/>
    <s v="Por Ejecutar"/>
    <n v="0"/>
    <n v="0"/>
    <n v="0"/>
    <m/>
    <m/>
    <m/>
    <m/>
    <m/>
    <m/>
    <m/>
  </r>
  <r>
    <n v="284"/>
    <s v="OE1;PR_10;ACT_270"/>
    <x v="0"/>
    <s v="Fortalecer la Vigilancia."/>
    <x v="0"/>
    <n v="11"/>
    <s v="PAI"/>
    <x v="6"/>
    <s v="ACT_270"/>
    <s v="Revisar y actualizar de mapa de riesgos"/>
    <x v="4"/>
    <n v="4.4642857142857152E-4"/>
    <x v="10"/>
    <n v="0.5"/>
    <n v="0"/>
    <n v="0"/>
    <s v="Por Ejecutar"/>
    <n v="0.5"/>
    <n v="0"/>
    <n v="0"/>
    <m/>
    <m/>
    <m/>
    <m/>
    <m/>
    <m/>
    <m/>
  </r>
  <r>
    <n v="284"/>
    <s v="OE1;PR_10;ACT_270"/>
    <x v="0"/>
    <s v="Fortalecer la Vigilancia."/>
    <x v="0"/>
    <n v="11"/>
    <s v="PAI"/>
    <x v="6"/>
    <s v="ACT_270"/>
    <s v="Revisar y actualizar de mapa de riesgos"/>
    <x v="4"/>
    <n v="4.4642857142857152E-4"/>
    <x v="11"/>
    <n v="0.5"/>
    <n v="0"/>
    <n v="0"/>
    <s v="Por Ejecutar"/>
    <n v="1"/>
    <n v="0"/>
    <n v="0"/>
    <m/>
    <m/>
    <m/>
    <m/>
    <m/>
    <m/>
    <m/>
  </r>
  <r>
    <n v="285"/>
    <s v="OE1;PR_10;ACT_233"/>
    <x v="0"/>
    <s v="Fortalecer la Vigilancia."/>
    <x v="0"/>
    <n v="11"/>
    <s v="PAI"/>
    <x v="6"/>
    <s v="ACT_233"/>
    <s v="Monitorear y efectuar seguimiento a los riesgos de corrupción"/>
    <x v="4"/>
    <n v="4.4642857142857152E-4"/>
    <x v="0"/>
    <n v="0"/>
    <n v="0"/>
    <n v="0"/>
    <s v="Por Ejecutar"/>
    <n v="0"/>
    <n v="0"/>
    <n v="0"/>
    <n v="0.99996600000000002"/>
    <n v="0.66663300000000003"/>
    <n v="0.66665566629265394"/>
    <m/>
    <n v="0.33334433370734606"/>
    <s v="En Seguimiento"/>
    <n v="2.9761413673779202E-4"/>
  </r>
  <r>
    <n v="285"/>
    <s v="OE1;PR_10;ACT_233"/>
    <x v="0"/>
    <s v="Fortalecer la Vigilancia."/>
    <x v="0"/>
    <n v="11"/>
    <s v="PAI"/>
    <x v="6"/>
    <s v="ACT_233"/>
    <s v="Monitorear y efectuar seguimiento a los riesgos de corrupción"/>
    <x v="4"/>
    <n v="4.4642857142857152E-4"/>
    <x v="1"/>
    <n v="0"/>
    <n v="0"/>
    <n v="0"/>
    <s v="Por Ejecutar"/>
    <n v="0"/>
    <n v="0"/>
    <n v="0"/>
    <m/>
    <m/>
    <m/>
    <m/>
    <m/>
    <m/>
    <m/>
  </r>
  <r>
    <n v="285"/>
    <s v="OE1;PR_10;ACT_233"/>
    <x v="0"/>
    <s v="Fortalecer la Vigilancia."/>
    <x v="0"/>
    <n v="11"/>
    <s v="PAI"/>
    <x v="6"/>
    <s v="ACT_233"/>
    <s v="Monitorear y efectuar seguimiento a los riesgos de corrupción"/>
    <x v="4"/>
    <n v="4.4642857142857152E-4"/>
    <x v="2"/>
    <n v="0"/>
    <n v="0"/>
    <n v="0"/>
    <s v="Por Ejecutar"/>
    <n v="0"/>
    <n v="0"/>
    <n v="0"/>
    <m/>
    <m/>
    <m/>
    <m/>
    <m/>
    <m/>
    <m/>
  </r>
  <r>
    <n v="285"/>
    <s v="OE1;PR_10;ACT_233"/>
    <x v="0"/>
    <s v="Fortalecer la Vigilancia."/>
    <x v="0"/>
    <n v="11"/>
    <s v="PAI"/>
    <x v="6"/>
    <s v="ACT_233"/>
    <s v="Monitorear y efectuar seguimiento a los riesgos de corrupción"/>
    <x v="4"/>
    <n v="4.4642857142857152E-4"/>
    <x v="3"/>
    <n v="0.33333299999999999"/>
    <n v="0.33333299999999999"/>
    <n v="1"/>
    <s v="Culminada"/>
    <n v="0.33333299999999999"/>
    <n v="0.33333299999999999"/>
    <n v="1"/>
    <m/>
    <m/>
    <m/>
    <m/>
    <m/>
    <m/>
    <m/>
  </r>
  <r>
    <n v="285"/>
    <s v="OE1;PR_10;ACT_233"/>
    <x v="0"/>
    <s v="Fortalecer la Vigilancia."/>
    <x v="0"/>
    <n v="11"/>
    <s v="PAI"/>
    <x v="6"/>
    <s v="ACT_233"/>
    <s v="Monitorear y efectuar seguimiento a los riesgos de corrupción"/>
    <x v="4"/>
    <n v="4.4642857142857152E-4"/>
    <x v="4"/>
    <n v="0"/>
    <n v="0"/>
    <n v="0"/>
    <s v="Por Ejecutar"/>
    <n v="0.33333299999999999"/>
    <n v="0.33333299999999999"/>
    <n v="1"/>
    <m/>
    <m/>
    <m/>
    <m/>
    <m/>
    <m/>
    <m/>
  </r>
  <r>
    <n v="285"/>
    <s v="OE1;PR_10;ACT_233"/>
    <x v="0"/>
    <s v="Fortalecer la Vigilancia."/>
    <x v="0"/>
    <n v="11"/>
    <s v="PAI"/>
    <x v="6"/>
    <s v="ACT_233"/>
    <s v="Monitorear y efectuar seguimiento a los riesgos de corrupción"/>
    <x v="4"/>
    <n v="4.4642857142857152E-4"/>
    <x v="5"/>
    <n v="0.33329999999999999"/>
    <n v="0.33329999999999999"/>
    <n v="1"/>
    <s v="Culminada"/>
    <n v="0.66663300000000003"/>
    <n v="0.66663300000000003"/>
    <n v="1"/>
    <m/>
    <m/>
    <m/>
    <m/>
    <m/>
    <m/>
    <m/>
  </r>
  <r>
    <n v="285"/>
    <s v="OE1;PR_10;ACT_233"/>
    <x v="0"/>
    <s v="Fortalecer la Vigilancia."/>
    <x v="0"/>
    <n v="11"/>
    <s v="PAI"/>
    <x v="6"/>
    <s v="ACT_233"/>
    <s v="Monitorear y efectuar seguimiento a los riesgos de corrupción"/>
    <x v="4"/>
    <n v="4.4642857142857152E-4"/>
    <x v="6"/>
    <n v="0"/>
    <n v="0"/>
    <n v="0"/>
    <s v="Por Ejecutar"/>
    <n v="0.66663300000000003"/>
    <n v="0.66663300000000003"/>
    <n v="1"/>
    <m/>
    <m/>
    <m/>
    <m/>
    <m/>
    <m/>
    <m/>
  </r>
  <r>
    <n v="285"/>
    <s v="OE1;PR_10;ACT_233"/>
    <x v="0"/>
    <s v="Fortalecer la Vigilancia."/>
    <x v="0"/>
    <n v="11"/>
    <s v="PAI"/>
    <x v="6"/>
    <s v="ACT_233"/>
    <s v="Monitorear y efectuar seguimiento a los riesgos de corrupción"/>
    <x v="4"/>
    <n v="4.4642857142857152E-4"/>
    <x v="7"/>
    <n v="0"/>
    <n v="0"/>
    <n v="0"/>
    <s v="Por Ejecutar"/>
    <n v="0.66663300000000003"/>
    <n v="0.66663300000000003"/>
    <n v="1"/>
    <m/>
    <m/>
    <m/>
    <m/>
    <m/>
    <m/>
    <m/>
  </r>
  <r>
    <n v="285"/>
    <s v="OE1;PR_10;ACT_233"/>
    <x v="0"/>
    <s v="Fortalecer la Vigilancia."/>
    <x v="0"/>
    <n v="11"/>
    <s v="PAI"/>
    <x v="6"/>
    <s v="ACT_233"/>
    <s v="Monitorear y efectuar seguimiento a los riesgos de corrupción"/>
    <x v="4"/>
    <n v="4.4642857142857152E-4"/>
    <x v="8"/>
    <n v="0"/>
    <n v="0"/>
    <n v="0"/>
    <s v="Por Ejecutar"/>
    <n v="0.66663300000000003"/>
    <n v="0.66663300000000003"/>
    <n v="1"/>
    <m/>
    <m/>
    <m/>
    <m/>
    <m/>
    <m/>
    <m/>
  </r>
  <r>
    <n v="285"/>
    <s v="OE1;PR_10;ACT_233"/>
    <x v="0"/>
    <s v="Fortalecer la Vigilancia."/>
    <x v="0"/>
    <n v="11"/>
    <s v="PAI"/>
    <x v="6"/>
    <s v="ACT_233"/>
    <s v="Monitorear y efectuar seguimiento a los riesgos de corrupción"/>
    <x v="4"/>
    <n v="4.4642857142857152E-4"/>
    <x v="9"/>
    <n v="0"/>
    <n v="0"/>
    <n v="0"/>
    <s v="Por Ejecutar"/>
    <n v="0.66663300000000003"/>
    <n v="0.66663300000000003"/>
    <n v="1"/>
    <m/>
    <m/>
    <m/>
    <m/>
    <m/>
    <m/>
    <m/>
  </r>
  <r>
    <n v="285"/>
    <s v="OE1;PR_10;ACT_233"/>
    <x v="0"/>
    <s v="Fortalecer la Vigilancia."/>
    <x v="0"/>
    <n v="11"/>
    <s v="PAI"/>
    <x v="6"/>
    <s v="ACT_233"/>
    <s v="Monitorear y efectuar seguimiento a los riesgos de corrupción"/>
    <x v="4"/>
    <n v="4.4642857142857152E-4"/>
    <x v="10"/>
    <n v="0"/>
    <n v="0"/>
    <n v="0"/>
    <s v="Por Ejecutar"/>
    <n v="0.66663300000000003"/>
    <n v="0.66663300000000003"/>
    <n v="1"/>
    <m/>
    <m/>
    <m/>
    <m/>
    <m/>
    <m/>
    <m/>
  </r>
  <r>
    <n v="285"/>
    <s v="OE1;PR_10;ACT_233"/>
    <x v="0"/>
    <s v="Fortalecer la Vigilancia."/>
    <x v="0"/>
    <n v="11"/>
    <s v="PAI"/>
    <x v="6"/>
    <s v="ACT_233"/>
    <s v="Monitorear y efectuar seguimiento a los riesgos de corrupción"/>
    <x v="4"/>
    <n v="4.4642857142857152E-4"/>
    <x v="11"/>
    <n v="0.33333299999999999"/>
    <n v="0"/>
    <n v="0"/>
    <s v="Por Ejecutar"/>
    <n v="0.99996600000000002"/>
    <n v="0.66663300000000003"/>
    <n v="0.66665566629265394"/>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0"/>
    <n v="0"/>
    <n v="0"/>
    <n v="0"/>
    <s v="Por Ejecutar"/>
    <n v="0"/>
    <n v="0"/>
    <n v="0"/>
    <n v="1"/>
    <n v="0.5"/>
    <n v="0.5"/>
    <m/>
    <n v="0.5"/>
    <s v="En Tramite"/>
    <n v="2.2321428571428576E-4"/>
  </r>
  <r>
    <n v="286"/>
    <s v="OE1;PR_10;ACT_78"/>
    <x v="0"/>
    <s v="Fortalecer la Vigilancia."/>
    <x v="0"/>
    <n v="2"/>
    <s v="PAI"/>
    <x v="0"/>
    <s v="ACT_78"/>
    <s v="Desarrollar actividades de seguimiento a la gestión documental de las dependencias  según selectivo y ejecutar en la OCI la gestión documental."/>
    <x v="9"/>
    <n v="4.4642857142857152E-4"/>
    <x v="1"/>
    <n v="0"/>
    <n v="0"/>
    <n v="0"/>
    <s v="Por Ejecutar"/>
    <n v="0"/>
    <n v="0"/>
    <n v="0"/>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2"/>
    <n v="0.25"/>
    <n v="0.25"/>
    <n v="1"/>
    <s v="Culminada"/>
    <n v="0.25"/>
    <n v="0.25"/>
    <n v="1"/>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3"/>
    <n v="0.25"/>
    <n v="0.25"/>
    <n v="1"/>
    <s v="Culminada"/>
    <n v="0.5"/>
    <n v="0.5"/>
    <n v="1"/>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4"/>
    <n v="0"/>
    <n v="0"/>
    <n v="0"/>
    <s v="Por Ejecutar"/>
    <n v="0.5"/>
    <n v="0.5"/>
    <n v="1"/>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5"/>
    <n v="0"/>
    <n v="0"/>
    <n v="0"/>
    <s v="Por Ejecutar"/>
    <n v="0.5"/>
    <n v="0.5"/>
    <n v="1"/>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6"/>
    <n v="0.25"/>
    <n v="0"/>
    <n v="0"/>
    <s v="Por Ejecutar"/>
    <n v="0.75"/>
    <n v="0.5"/>
    <n v="0.66666666666666663"/>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7"/>
    <n v="0"/>
    <n v="0"/>
    <n v="0"/>
    <s v="Por Ejecutar"/>
    <n v="0.75"/>
    <n v="0.5"/>
    <n v="0.66666666666666663"/>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8"/>
    <n v="0"/>
    <n v="0"/>
    <n v="0"/>
    <s v="Por Ejecutar"/>
    <n v="0.75"/>
    <n v="0.5"/>
    <n v="0.66666666666666663"/>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9"/>
    <n v="0.25"/>
    <n v="0"/>
    <n v="0"/>
    <s v="Por Ejecutar"/>
    <n v="1"/>
    <n v="0.5"/>
    <n v="0.5"/>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10"/>
    <n v="0"/>
    <n v="0"/>
    <n v="0"/>
    <s v="Por Ejecutar"/>
    <n v="1"/>
    <n v="0.5"/>
    <n v="0.5"/>
    <m/>
    <m/>
    <m/>
    <m/>
    <m/>
    <m/>
    <m/>
  </r>
  <r>
    <n v="286"/>
    <s v="OE1;PR_10;ACT_78"/>
    <x v="0"/>
    <s v="Fortalecer la Vigilancia."/>
    <x v="0"/>
    <n v="2"/>
    <s v="PAI"/>
    <x v="0"/>
    <s v="ACT_78"/>
    <s v="Desarrollar actividades de seguimiento a la gestión documental de las dependencias  según selectivo y ejecutar en la OCI la gestión documental."/>
    <x v="9"/>
    <n v="4.4642857142857152E-4"/>
    <x v="11"/>
    <n v="0"/>
    <n v="0"/>
    <n v="0"/>
    <s v="Por Ejecutar"/>
    <n v="1"/>
    <n v="0.5"/>
    <n v="0.5"/>
    <m/>
    <m/>
    <m/>
    <m/>
    <m/>
    <m/>
    <m/>
  </r>
  <r>
    <n v="287"/>
    <s v="OE1;PR_10;ACT_79"/>
    <x v="0"/>
    <s v="Fortalecer la Vigilancia."/>
    <x v="0"/>
    <n v="2"/>
    <s v="PAI"/>
    <x v="0"/>
    <s v="ACT_79"/>
    <s v="Realizar una (1) estrategia de &quot;Enfoque Hacia la Prevención - Cultura del Control&quot;."/>
    <x v="9"/>
    <n v="4.4642857142857152E-4"/>
    <x v="0"/>
    <n v="0"/>
    <n v="0"/>
    <n v="0"/>
    <s v="Por Ejecutar"/>
    <n v="0"/>
    <n v="0"/>
    <n v="0"/>
    <n v="1"/>
    <n v="1"/>
    <n v="1"/>
    <m/>
    <n v="0"/>
    <s v="Culminada"/>
    <n v="4.4642857142857152E-4"/>
  </r>
  <r>
    <n v="287"/>
    <s v="OE1;PR_10;ACT_79"/>
    <x v="0"/>
    <s v="Fortalecer la Vigilancia."/>
    <x v="0"/>
    <n v="2"/>
    <s v="PAI"/>
    <x v="0"/>
    <s v="ACT_79"/>
    <s v="Realizar una (1) estrategia de &quot;Enfoque Hacia la Prevención - Cultura del Control&quot;."/>
    <x v="9"/>
    <n v="4.4642857142857152E-4"/>
    <x v="1"/>
    <n v="0"/>
    <n v="0"/>
    <n v="0"/>
    <s v="Por Ejecutar"/>
    <n v="0"/>
    <n v="0"/>
    <n v="0"/>
    <m/>
    <m/>
    <m/>
    <m/>
    <m/>
    <m/>
    <m/>
  </r>
  <r>
    <n v="287"/>
    <s v="OE1;PR_10;ACT_79"/>
    <x v="0"/>
    <s v="Fortalecer la Vigilancia."/>
    <x v="0"/>
    <n v="2"/>
    <s v="PAI"/>
    <x v="0"/>
    <s v="ACT_79"/>
    <s v="Realizar una (1) estrategia de &quot;Enfoque Hacia la Prevención - Cultura del Control&quot;."/>
    <x v="9"/>
    <n v="4.4642857142857152E-4"/>
    <x v="2"/>
    <n v="0"/>
    <n v="0"/>
    <n v="0"/>
    <s v="Por Ejecutar"/>
    <n v="0"/>
    <n v="0"/>
    <n v="0"/>
    <m/>
    <m/>
    <m/>
    <m/>
    <m/>
    <m/>
    <m/>
  </r>
  <r>
    <n v="287"/>
    <s v="OE1;PR_10;ACT_79"/>
    <x v="0"/>
    <s v="Fortalecer la Vigilancia."/>
    <x v="0"/>
    <n v="2"/>
    <s v="PAI"/>
    <x v="0"/>
    <s v="ACT_79"/>
    <s v="Realizar una (1) estrategia de &quot;Enfoque Hacia la Prevención - Cultura del Control&quot;."/>
    <x v="9"/>
    <n v="4.4642857142857152E-4"/>
    <x v="3"/>
    <n v="0"/>
    <n v="0"/>
    <n v="0"/>
    <s v="Por Ejecutar"/>
    <n v="0"/>
    <n v="0"/>
    <n v="0"/>
    <m/>
    <m/>
    <m/>
    <m/>
    <m/>
    <m/>
    <m/>
  </r>
  <r>
    <n v="287"/>
    <s v="OE1;PR_10;ACT_79"/>
    <x v="0"/>
    <s v="Fortalecer la Vigilancia."/>
    <x v="0"/>
    <n v="2"/>
    <s v="PAI"/>
    <x v="0"/>
    <s v="ACT_79"/>
    <s v="Realizar una (1) estrategia de &quot;Enfoque Hacia la Prevención - Cultura del Control&quot;."/>
    <x v="9"/>
    <n v="4.4642857142857152E-4"/>
    <x v="4"/>
    <n v="0"/>
    <n v="0"/>
    <n v="0"/>
    <s v="Por Ejecutar"/>
    <n v="0"/>
    <n v="0"/>
    <n v="0"/>
    <m/>
    <m/>
    <m/>
    <m/>
    <m/>
    <m/>
    <m/>
  </r>
  <r>
    <n v="287"/>
    <s v="OE1;PR_10;ACT_79"/>
    <x v="0"/>
    <s v="Fortalecer la Vigilancia."/>
    <x v="0"/>
    <n v="2"/>
    <s v="PAI"/>
    <x v="0"/>
    <s v="ACT_79"/>
    <s v="Realizar una (1) estrategia de &quot;Enfoque Hacia la Prevención - Cultura del Control&quot;."/>
    <x v="9"/>
    <n v="4.4642857142857152E-4"/>
    <x v="5"/>
    <n v="1"/>
    <n v="1"/>
    <n v="1"/>
    <s v="Culminada"/>
    <n v="1"/>
    <n v="1"/>
    <n v="1"/>
    <m/>
    <m/>
    <m/>
    <m/>
    <m/>
    <m/>
    <m/>
  </r>
  <r>
    <n v="287"/>
    <s v="OE1;PR_10;ACT_79"/>
    <x v="0"/>
    <s v="Fortalecer la Vigilancia."/>
    <x v="0"/>
    <n v="2"/>
    <s v="PAI"/>
    <x v="0"/>
    <s v="ACT_79"/>
    <s v="Realizar una (1) estrategia de &quot;Enfoque Hacia la Prevención - Cultura del Control&quot;."/>
    <x v="9"/>
    <n v="4.4642857142857152E-4"/>
    <x v="6"/>
    <n v="0"/>
    <n v="0"/>
    <n v="0"/>
    <s v="Por Ejecutar"/>
    <n v="1"/>
    <n v="1"/>
    <n v="1"/>
    <m/>
    <m/>
    <m/>
    <m/>
    <m/>
    <m/>
    <m/>
  </r>
  <r>
    <n v="287"/>
    <s v="OE1;PR_10;ACT_79"/>
    <x v="0"/>
    <s v="Fortalecer la Vigilancia."/>
    <x v="0"/>
    <n v="2"/>
    <s v="PAI"/>
    <x v="0"/>
    <s v="ACT_79"/>
    <s v="Realizar una (1) estrategia de &quot;Enfoque Hacia la Prevención - Cultura del Control&quot;."/>
    <x v="9"/>
    <n v="4.4642857142857152E-4"/>
    <x v="7"/>
    <n v="0"/>
    <n v="0"/>
    <n v="0"/>
    <s v="Por Ejecutar"/>
    <n v="1"/>
    <n v="1"/>
    <n v="1"/>
    <m/>
    <m/>
    <m/>
    <m/>
    <m/>
    <m/>
    <m/>
  </r>
  <r>
    <n v="287"/>
    <s v="OE1;PR_10;ACT_79"/>
    <x v="0"/>
    <s v="Fortalecer la Vigilancia."/>
    <x v="0"/>
    <n v="2"/>
    <s v="PAI"/>
    <x v="0"/>
    <s v="ACT_79"/>
    <s v="Realizar una (1) estrategia de &quot;Enfoque Hacia la Prevención - Cultura del Control&quot;."/>
    <x v="9"/>
    <n v="4.4642857142857152E-4"/>
    <x v="8"/>
    <n v="0"/>
    <n v="0"/>
    <n v="0"/>
    <s v="Por Ejecutar"/>
    <n v="1"/>
    <n v="1"/>
    <n v="1"/>
    <m/>
    <m/>
    <m/>
    <m/>
    <m/>
    <m/>
    <m/>
  </r>
  <r>
    <n v="287"/>
    <s v="OE1;PR_10;ACT_79"/>
    <x v="0"/>
    <s v="Fortalecer la Vigilancia."/>
    <x v="0"/>
    <n v="2"/>
    <s v="PAI"/>
    <x v="0"/>
    <s v="ACT_79"/>
    <s v="Realizar una (1) estrategia de &quot;Enfoque Hacia la Prevención - Cultura del Control&quot;."/>
    <x v="9"/>
    <n v="4.4642857142857152E-4"/>
    <x v="9"/>
    <n v="0"/>
    <n v="0"/>
    <n v="0"/>
    <s v="Por Ejecutar"/>
    <n v="1"/>
    <n v="1"/>
    <n v="1"/>
    <m/>
    <m/>
    <m/>
    <m/>
    <m/>
    <m/>
    <m/>
  </r>
  <r>
    <n v="287"/>
    <s v="OE1;PR_10;ACT_79"/>
    <x v="0"/>
    <s v="Fortalecer la Vigilancia."/>
    <x v="0"/>
    <n v="2"/>
    <s v="PAI"/>
    <x v="0"/>
    <s v="ACT_79"/>
    <s v="Realizar una (1) estrategia de &quot;Enfoque Hacia la Prevención - Cultura del Control&quot;."/>
    <x v="9"/>
    <n v="4.4642857142857152E-4"/>
    <x v="10"/>
    <n v="0"/>
    <n v="0"/>
    <n v="0"/>
    <s v="Por Ejecutar"/>
    <n v="1"/>
    <n v="1"/>
    <n v="1"/>
    <m/>
    <m/>
    <m/>
    <m/>
    <m/>
    <m/>
    <m/>
  </r>
  <r>
    <n v="287"/>
    <s v="OE1;PR_10;ACT_79"/>
    <x v="0"/>
    <s v="Fortalecer la Vigilancia."/>
    <x v="0"/>
    <n v="2"/>
    <s v="PAI"/>
    <x v="0"/>
    <s v="ACT_79"/>
    <s v="Realizar una (1) estrategia de &quot;Enfoque Hacia la Prevención - Cultura del Control&quot;."/>
    <x v="9"/>
    <n v="4.4642857142857152E-4"/>
    <x v="11"/>
    <n v="0"/>
    <n v="0"/>
    <n v="0"/>
    <s v="Por Ejecutar"/>
    <n v="1"/>
    <n v="1"/>
    <n v="1"/>
    <m/>
    <m/>
    <m/>
    <m/>
    <m/>
    <m/>
    <m/>
  </r>
  <r>
    <n v="288"/>
    <s v="OE1;PR_10;ACT_80"/>
    <x v="0"/>
    <s v="Fortalecer la Vigilancia."/>
    <x v="0"/>
    <n v="2"/>
    <s v="PAI"/>
    <x v="0"/>
    <s v="ACT_80"/>
    <s v="Realizar seguimiento a requerimientos de entes externos de control . Según solicitudes"/>
    <x v="9"/>
    <n v="4.4642857142857152E-4"/>
    <x v="0"/>
    <n v="8.3400000000000002E-2"/>
    <n v="8.3400000000000002E-2"/>
    <n v="1"/>
    <s v="Culminada"/>
    <n v="8.3400000000000002E-2"/>
    <n v="8.3400000000000002E-2"/>
    <n v="1"/>
    <n v="1.0008000000000001"/>
    <n v="0.33360000000000001"/>
    <n v="0.33333333333333331"/>
    <m/>
    <n v="0.66666666666666674"/>
    <s v="En Tramite"/>
    <n v="1.4880952380952382E-4"/>
  </r>
  <r>
    <n v="288"/>
    <s v="OE1;PR_10;ACT_80"/>
    <x v="0"/>
    <s v="Fortalecer la Vigilancia."/>
    <x v="0"/>
    <n v="2"/>
    <s v="PAI"/>
    <x v="0"/>
    <s v="ACT_80"/>
    <s v="Realizar seguimiento a requerimientos de entes externos de control . Según solicitudes"/>
    <x v="9"/>
    <n v="4.4642857142857152E-4"/>
    <x v="1"/>
    <n v="8.3400000000000002E-2"/>
    <n v="8.3400000000000002E-2"/>
    <n v="1"/>
    <s v="Culminada"/>
    <n v="0.1668"/>
    <n v="0.1668"/>
    <n v="1"/>
    <m/>
    <m/>
    <m/>
    <m/>
    <m/>
    <m/>
    <m/>
  </r>
  <r>
    <n v="288"/>
    <s v="OE1;PR_10;ACT_80"/>
    <x v="0"/>
    <s v="Fortalecer la Vigilancia."/>
    <x v="0"/>
    <n v="2"/>
    <s v="PAI"/>
    <x v="0"/>
    <s v="ACT_80"/>
    <s v="Realizar seguimiento a requerimientos de entes externos de control . Según solicitudes"/>
    <x v="9"/>
    <n v="4.4642857142857152E-4"/>
    <x v="2"/>
    <n v="8.3400000000000002E-2"/>
    <n v="8.3400000000000002E-2"/>
    <n v="1"/>
    <s v="Culminada"/>
    <n v="0.25019999999999998"/>
    <n v="0.25019999999999998"/>
    <n v="1"/>
    <m/>
    <m/>
    <m/>
    <m/>
    <m/>
    <m/>
    <m/>
  </r>
  <r>
    <n v="288"/>
    <s v="OE1;PR_10;ACT_80"/>
    <x v="0"/>
    <s v="Fortalecer la Vigilancia."/>
    <x v="0"/>
    <n v="2"/>
    <s v="PAI"/>
    <x v="0"/>
    <s v="ACT_80"/>
    <s v="Realizar seguimiento a requerimientos de entes externos de control . Según solicitudes"/>
    <x v="9"/>
    <n v="4.4642857142857152E-4"/>
    <x v="3"/>
    <n v="8.3400000000000002E-2"/>
    <n v="8.3400000000000002E-2"/>
    <n v="1"/>
    <s v="Culminada"/>
    <n v="0.33360000000000001"/>
    <n v="0.33360000000000001"/>
    <n v="1"/>
    <m/>
    <m/>
    <m/>
    <m/>
    <m/>
    <m/>
    <m/>
  </r>
  <r>
    <n v="288"/>
    <s v="OE1;PR_10;ACT_80"/>
    <x v="0"/>
    <s v="Fortalecer la Vigilancia."/>
    <x v="0"/>
    <n v="2"/>
    <s v="PAI"/>
    <x v="0"/>
    <s v="ACT_80"/>
    <s v="Realizar seguimiento a requerimientos de entes externos de control . Según solicitudes"/>
    <x v="9"/>
    <n v="4.4642857142857152E-4"/>
    <x v="4"/>
    <n v="8.3400000000000002E-2"/>
    <n v="0"/>
    <n v="0"/>
    <s v="Por Ejecutar"/>
    <n v="0.41700000000000004"/>
    <n v="0.33360000000000001"/>
    <n v="0.79999999999999993"/>
    <m/>
    <m/>
    <m/>
    <m/>
    <m/>
    <m/>
    <m/>
  </r>
  <r>
    <n v="288"/>
    <s v="OE1;PR_10;ACT_80"/>
    <x v="0"/>
    <s v="Fortalecer la Vigilancia."/>
    <x v="0"/>
    <n v="2"/>
    <s v="PAI"/>
    <x v="0"/>
    <s v="ACT_80"/>
    <s v="Realizar seguimiento a requerimientos de entes externos de control . Según solicitudes"/>
    <x v="9"/>
    <n v="4.4642857142857152E-4"/>
    <x v="5"/>
    <n v="8.3400000000000002E-2"/>
    <n v="0"/>
    <n v="0"/>
    <s v="Por Ejecutar"/>
    <n v="0.50040000000000007"/>
    <n v="0.33360000000000001"/>
    <n v="0.66666666666666663"/>
    <m/>
    <m/>
    <m/>
    <m/>
    <m/>
    <m/>
    <m/>
  </r>
  <r>
    <n v="288"/>
    <s v="OE1;PR_10;ACT_80"/>
    <x v="0"/>
    <s v="Fortalecer la Vigilancia."/>
    <x v="0"/>
    <n v="2"/>
    <s v="PAI"/>
    <x v="0"/>
    <s v="ACT_80"/>
    <s v="Realizar seguimiento a requerimientos de entes externos de control . Según solicitudes"/>
    <x v="9"/>
    <n v="4.4642857142857152E-4"/>
    <x v="6"/>
    <n v="8.3400000000000002E-2"/>
    <n v="0"/>
    <n v="0"/>
    <s v="Por Ejecutar"/>
    <n v="0.5838000000000001"/>
    <n v="0.33360000000000001"/>
    <n v="0.5714285714285714"/>
    <m/>
    <m/>
    <m/>
    <m/>
    <m/>
    <m/>
    <m/>
  </r>
  <r>
    <n v="288"/>
    <s v="OE1;PR_10;ACT_80"/>
    <x v="0"/>
    <s v="Fortalecer la Vigilancia."/>
    <x v="0"/>
    <n v="2"/>
    <s v="PAI"/>
    <x v="0"/>
    <s v="ACT_80"/>
    <s v="Realizar seguimiento a requerimientos de entes externos de control . Según solicitudes"/>
    <x v="9"/>
    <n v="4.4642857142857152E-4"/>
    <x v="7"/>
    <n v="8.3400000000000002E-2"/>
    <n v="0"/>
    <n v="0"/>
    <s v="Por Ejecutar"/>
    <n v="0.66720000000000013"/>
    <n v="0.33360000000000001"/>
    <n v="0.49999999999999994"/>
    <m/>
    <m/>
    <m/>
    <m/>
    <m/>
    <m/>
    <m/>
  </r>
  <r>
    <n v="288"/>
    <s v="OE1;PR_10;ACT_80"/>
    <x v="0"/>
    <s v="Fortalecer la Vigilancia."/>
    <x v="0"/>
    <n v="2"/>
    <s v="PAI"/>
    <x v="0"/>
    <s v="ACT_80"/>
    <s v="Realizar seguimiento a requerimientos de entes externos de control . Según solicitudes"/>
    <x v="9"/>
    <n v="4.4642857142857152E-4"/>
    <x v="8"/>
    <n v="8.3400000000000002E-2"/>
    <n v="0"/>
    <n v="0"/>
    <s v="Por Ejecutar"/>
    <n v="0.75060000000000016"/>
    <n v="0.33360000000000001"/>
    <n v="0.44444444444444436"/>
    <m/>
    <m/>
    <m/>
    <m/>
    <m/>
    <m/>
    <m/>
  </r>
  <r>
    <n v="288"/>
    <s v="OE1;PR_10;ACT_80"/>
    <x v="0"/>
    <s v="Fortalecer la Vigilancia."/>
    <x v="0"/>
    <n v="2"/>
    <s v="PAI"/>
    <x v="0"/>
    <s v="ACT_80"/>
    <s v="Realizar seguimiento a requerimientos de entes externos de control . Según solicitudes"/>
    <x v="9"/>
    <n v="4.4642857142857152E-4"/>
    <x v="9"/>
    <n v="8.3400000000000002E-2"/>
    <n v="0"/>
    <n v="0"/>
    <s v="Por Ejecutar"/>
    <n v="0.83400000000000019"/>
    <n v="0.33360000000000001"/>
    <n v="0.39999999999999991"/>
    <m/>
    <m/>
    <m/>
    <m/>
    <m/>
    <m/>
    <m/>
  </r>
  <r>
    <n v="288"/>
    <s v="OE1;PR_10;ACT_80"/>
    <x v="0"/>
    <s v="Fortalecer la Vigilancia."/>
    <x v="0"/>
    <n v="2"/>
    <s v="PAI"/>
    <x v="0"/>
    <s v="ACT_80"/>
    <s v="Realizar seguimiento a requerimientos de entes externos de control . Según solicitudes"/>
    <x v="9"/>
    <n v="4.4642857142857152E-4"/>
    <x v="10"/>
    <n v="8.3400000000000002E-2"/>
    <n v="0"/>
    <n v="0"/>
    <s v="Por Ejecutar"/>
    <n v="0.91740000000000022"/>
    <n v="0.33360000000000001"/>
    <n v="0.36363636363636354"/>
    <m/>
    <m/>
    <m/>
    <m/>
    <m/>
    <m/>
    <m/>
  </r>
  <r>
    <n v="288"/>
    <s v="OE1;PR_10;ACT_80"/>
    <x v="0"/>
    <s v="Fortalecer la Vigilancia."/>
    <x v="0"/>
    <n v="2"/>
    <s v="PAI"/>
    <x v="0"/>
    <s v="ACT_80"/>
    <s v="Realizar seguimiento a requerimientos de entes externos de control . Según solicitudes"/>
    <x v="9"/>
    <n v="4.4642857142857152E-4"/>
    <x v="11"/>
    <n v="8.3400000000000002E-2"/>
    <n v="0"/>
    <n v="0"/>
    <s v="Por Ejecutar"/>
    <n v="1.0008000000000001"/>
    <n v="0.33360000000000001"/>
    <n v="0.33333333333333331"/>
    <m/>
    <m/>
    <m/>
    <m/>
    <m/>
    <m/>
    <m/>
  </r>
  <r>
    <n v="289"/>
    <s v="OE1;PR_10;ACT_81"/>
    <x v="0"/>
    <s v="Fortalecer la Vigilancia."/>
    <x v="0"/>
    <n v="2"/>
    <s v="PAI"/>
    <x v="0"/>
    <s v="ACT_81"/>
    <s v="Evaluar la Implementación del Modelo Integrado de Planeación y Gestión – Mipg,  según las dimensiones y Líneas de Defensa"/>
    <x v="9"/>
    <n v="4.4642857142857152E-4"/>
    <x v="0"/>
    <n v="0"/>
    <n v="0"/>
    <n v="0"/>
    <s v="Por Ejecutar"/>
    <n v="0"/>
    <n v="0"/>
    <n v="0"/>
    <n v="1"/>
    <n v="1"/>
    <n v="1"/>
    <m/>
    <n v="0"/>
    <s v="Culminada"/>
    <n v="4.4642857142857152E-4"/>
  </r>
  <r>
    <n v="289"/>
    <s v="OE1;PR_10;ACT_81"/>
    <x v="0"/>
    <s v="Fortalecer la Vigilancia."/>
    <x v="0"/>
    <n v="2"/>
    <s v="PAI"/>
    <x v="0"/>
    <s v="ACT_81"/>
    <s v="Evaluar la Implementación del Modelo Integrado de Planeación y Gestión – Mipg,  según las dimensiones y Líneas de Defensa"/>
    <x v="9"/>
    <n v="4.4642857142857152E-4"/>
    <x v="1"/>
    <n v="0.25"/>
    <n v="0.25"/>
    <n v="1"/>
    <s v="Culminada"/>
    <n v="0.25"/>
    <n v="0.25"/>
    <n v="1"/>
    <m/>
    <m/>
    <m/>
    <m/>
    <m/>
    <m/>
    <m/>
  </r>
  <r>
    <n v="289"/>
    <s v="OE1;PR_10;ACT_81"/>
    <x v="0"/>
    <s v="Fortalecer la Vigilancia."/>
    <x v="0"/>
    <n v="2"/>
    <s v="PAI"/>
    <x v="0"/>
    <s v="ACT_81"/>
    <s v="Evaluar la Implementación del Modelo Integrado de Planeación y Gestión – Mipg,  según las dimensiones y Líneas de Defensa"/>
    <x v="9"/>
    <n v="4.4642857142857152E-4"/>
    <x v="2"/>
    <n v="0.25"/>
    <n v="0.25"/>
    <n v="1"/>
    <s v="Culminada"/>
    <n v="0.5"/>
    <n v="0.5"/>
    <n v="1"/>
    <m/>
    <m/>
    <m/>
    <m/>
    <m/>
    <m/>
    <m/>
  </r>
  <r>
    <n v="289"/>
    <s v="OE1;PR_10;ACT_81"/>
    <x v="0"/>
    <s v="Fortalecer la Vigilancia."/>
    <x v="0"/>
    <n v="2"/>
    <s v="PAI"/>
    <x v="0"/>
    <s v="ACT_81"/>
    <s v="Evaluar la Implementación del Modelo Integrado de Planeación y Gestión – Mipg,  según las dimensiones y Líneas de Defensa"/>
    <x v="9"/>
    <n v="4.4642857142857152E-4"/>
    <x v="3"/>
    <n v="0"/>
    <n v="0"/>
    <n v="0"/>
    <s v="Por Ejecutar"/>
    <n v="0.5"/>
    <n v="0.5"/>
    <n v="1"/>
    <m/>
    <m/>
    <m/>
    <m/>
    <m/>
    <m/>
    <m/>
  </r>
  <r>
    <n v="289"/>
    <s v="OE1;PR_10;ACT_81"/>
    <x v="0"/>
    <s v="Fortalecer la Vigilancia."/>
    <x v="0"/>
    <n v="2"/>
    <s v="PAI"/>
    <x v="0"/>
    <s v="ACT_81"/>
    <s v="Evaluar la Implementación del Modelo Integrado de Planeación y Gestión – Mipg,  según las dimensiones y Líneas de Defensa"/>
    <x v="9"/>
    <n v="4.4642857142857152E-4"/>
    <x v="4"/>
    <n v="0"/>
    <n v="0"/>
    <n v="0"/>
    <s v="Por Ejecutar"/>
    <n v="0.5"/>
    <n v="0.5"/>
    <n v="1"/>
    <m/>
    <m/>
    <m/>
    <m/>
    <m/>
    <m/>
    <m/>
  </r>
  <r>
    <n v="289"/>
    <s v="OE1;PR_10;ACT_81"/>
    <x v="0"/>
    <s v="Fortalecer la Vigilancia."/>
    <x v="0"/>
    <n v="2"/>
    <s v="PAI"/>
    <x v="0"/>
    <s v="ACT_81"/>
    <s v="Evaluar la Implementación del Modelo Integrado de Planeación y Gestión – Mipg,  según las dimensiones y Líneas de Defensa"/>
    <x v="9"/>
    <n v="4.4642857142857152E-4"/>
    <x v="5"/>
    <n v="0"/>
    <n v="0.5"/>
    <n v="0"/>
    <s v="Por Ejecutar"/>
    <n v="0.5"/>
    <n v="1"/>
    <n v="2"/>
    <m/>
    <m/>
    <m/>
    <m/>
    <m/>
    <m/>
    <m/>
  </r>
  <r>
    <n v="289"/>
    <s v="OE1;PR_10;ACT_81"/>
    <x v="0"/>
    <s v="Fortalecer la Vigilancia."/>
    <x v="0"/>
    <n v="2"/>
    <s v="PAI"/>
    <x v="0"/>
    <s v="ACT_81"/>
    <s v="Evaluar la Implementación del Modelo Integrado de Planeación y Gestión – Mipg,  según las dimensiones y Líneas de Defensa"/>
    <x v="9"/>
    <n v="4.4642857142857152E-4"/>
    <x v="6"/>
    <n v="0.25"/>
    <n v="0"/>
    <n v="0"/>
    <s v="Por Ejecutar"/>
    <n v="0.75"/>
    <n v="1"/>
    <n v="1.3333333333333333"/>
    <m/>
    <m/>
    <m/>
    <m/>
    <m/>
    <m/>
    <m/>
  </r>
  <r>
    <n v="289"/>
    <s v="OE1;PR_10;ACT_81"/>
    <x v="0"/>
    <s v="Fortalecer la Vigilancia."/>
    <x v="0"/>
    <n v="2"/>
    <s v="PAI"/>
    <x v="0"/>
    <s v="ACT_81"/>
    <s v="Evaluar la Implementación del Modelo Integrado de Planeación y Gestión – Mipg,  según las dimensiones y Líneas de Defensa"/>
    <x v="9"/>
    <n v="4.4642857142857152E-4"/>
    <x v="7"/>
    <n v="0"/>
    <n v="0"/>
    <n v="0"/>
    <s v="Por Ejecutar"/>
    <n v="0.75"/>
    <n v="1"/>
    <n v="1.3333333333333333"/>
    <m/>
    <m/>
    <m/>
    <m/>
    <m/>
    <m/>
    <m/>
  </r>
  <r>
    <n v="289"/>
    <s v="OE1;PR_10;ACT_81"/>
    <x v="0"/>
    <s v="Fortalecer la Vigilancia."/>
    <x v="0"/>
    <n v="2"/>
    <s v="PAI"/>
    <x v="0"/>
    <s v="ACT_81"/>
    <s v="Evaluar la Implementación del Modelo Integrado de Planeación y Gestión – Mipg,  según las dimensiones y Líneas de Defensa"/>
    <x v="9"/>
    <n v="4.4642857142857152E-4"/>
    <x v="8"/>
    <n v="0"/>
    <n v="0"/>
    <n v="0"/>
    <s v="Por Ejecutar"/>
    <n v="0.75"/>
    <n v="1"/>
    <n v="1.3333333333333333"/>
    <m/>
    <m/>
    <m/>
    <m/>
    <m/>
    <m/>
    <m/>
  </r>
  <r>
    <n v="289"/>
    <s v="OE1;PR_10;ACT_81"/>
    <x v="0"/>
    <s v="Fortalecer la Vigilancia."/>
    <x v="0"/>
    <n v="2"/>
    <s v="PAI"/>
    <x v="0"/>
    <s v="ACT_81"/>
    <s v="Evaluar la Implementación del Modelo Integrado de Planeación y Gestión – Mipg,  según las dimensiones y Líneas de Defensa"/>
    <x v="9"/>
    <n v="4.4642857142857152E-4"/>
    <x v="9"/>
    <n v="0"/>
    <n v="0"/>
    <n v="0"/>
    <s v="Por Ejecutar"/>
    <n v="0.75"/>
    <n v="1"/>
    <n v="1.3333333333333333"/>
    <m/>
    <m/>
    <m/>
    <m/>
    <m/>
    <m/>
    <m/>
  </r>
  <r>
    <n v="289"/>
    <s v="OE1;PR_10;ACT_81"/>
    <x v="0"/>
    <s v="Fortalecer la Vigilancia."/>
    <x v="0"/>
    <n v="2"/>
    <s v="PAI"/>
    <x v="0"/>
    <s v="ACT_81"/>
    <s v="Evaluar la Implementación del Modelo Integrado de Planeación y Gestión – Mipg,  según las dimensiones y Líneas de Defensa"/>
    <x v="9"/>
    <n v="4.4642857142857152E-4"/>
    <x v="10"/>
    <n v="0.25"/>
    <n v="0"/>
    <n v="0"/>
    <s v="Por Ejecutar"/>
    <n v="1"/>
    <n v="1"/>
    <n v="1"/>
    <m/>
    <m/>
    <m/>
    <m/>
    <m/>
    <m/>
    <m/>
  </r>
  <r>
    <n v="289"/>
    <s v="OE1;PR_10;ACT_81"/>
    <x v="0"/>
    <s v="Fortalecer la Vigilancia."/>
    <x v="0"/>
    <n v="2"/>
    <s v="PAI"/>
    <x v="0"/>
    <s v="ACT_81"/>
    <s v="Evaluar la Implementación del Modelo Integrado de Planeación y Gestión – Mipg,  según las dimensiones y Líneas de Defensa"/>
    <x v="9"/>
    <n v="4.4642857142857152E-4"/>
    <x v="11"/>
    <n v="0"/>
    <n v="0"/>
    <n v="0"/>
    <s v="Por Ejecutar"/>
    <n v="1"/>
    <n v="1"/>
    <n v="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0"/>
    <n v="8.3400000000000002E-2"/>
    <n v="8.3400000000000002E-2"/>
    <n v="1"/>
    <s v="Culminada"/>
    <n v="8.3400000000000002E-2"/>
    <n v="8.3400000000000002E-2"/>
    <n v="1"/>
    <n v="1.0008000000000001"/>
    <n v="0.50040000000000007"/>
    <n v="0.5"/>
    <m/>
    <n v="0.5"/>
    <s v="En Tramite"/>
    <n v="2.2321428571428576E-4"/>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1"/>
    <n v="8.3400000000000002E-2"/>
    <n v="8.3400000000000002E-2"/>
    <n v="1"/>
    <s v="Culminada"/>
    <n v="0.1668"/>
    <n v="0.1668"/>
    <n v="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2"/>
    <n v="8.3400000000000002E-2"/>
    <n v="8.3400000000000002E-2"/>
    <n v="1"/>
    <s v="Culminada"/>
    <n v="0.25019999999999998"/>
    <n v="0.25019999999999998"/>
    <n v="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3"/>
    <n v="8.3400000000000002E-2"/>
    <n v="8.3400000000000002E-2"/>
    <n v="1"/>
    <s v="Culminada"/>
    <n v="0.33360000000000001"/>
    <n v="0.33360000000000001"/>
    <n v="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4"/>
    <n v="8.3400000000000002E-2"/>
    <n v="8.3400000000000002E-2"/>
    <n v="1"/>
    <s v="Culminada"/>
    <n v="0.41700000000000004"/>
    <n v="0.41700000000000004"/>
    <n v="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5"/>
    <n v="8.3400000000000002E-2"/>
    <n v="8.3400000000000002E-2"/>
    <n v="1"/>
    <s v="Culminada"/>
    <n v="0.50040000000000007"/>
    <n v="0.50040000000000007"/>
    <n v="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6"/>
    <n v="8.3400000000000002E-2"/>
    <n v="0"/>
    <n v="0"/>
    <s v="Por Ejecutar"/>
    <n v="0.5838000000000001"/>
    <n v="0.50040000000000007"/>
    <n v="0.857142857142857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7"/>
    <n v="8.3400000000000002E-2"/>
    <n v="0"/>
    <n v="0"/>
    <s v="Por Ejecutar"/>
    <n v="0.66720000000000013"/>
    <n v="0.50040000000000007"/>
    <n v="0.75"/>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8"/>
    <n v="8.3400000000000002E-2"/>
    <n v="0"/>
    <n v="0"/>
    <s v="Por Ejecutar"/>
    <n v="0.75060000000000016"/>
    <n v="0.50040000000000007"/>
    <n v="0.66666666666666663"/>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9"/>
    <n v="8.3400000000000002E-2"/>
    <n v="0"/>
    <n v="0"/>
    <s v="Por Ejecutar"/>
    <n v="0.83400000000000019"/>
    <n v="0.50040000000000007"/>
    <n v="0.6"/>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10"/>
    <n v="8.3400000000000002E-2"/>
    <n v="0"/>
    <n v="0"/>
    <s v="Por Ejecutar"/>
    <n v="0.91740000000000022"/>
    <n v="0.50040000000000007"/>
    <n v="0.54545454545454541"/>
    <m/>
    <m/>
    <m/>
    <m/>
    <m/>
    <m/>
    <m/>
  </r>
  <r>
    <n v="290"/>
    <s v="OE1;PR_10;ACT_82"/>
    <x v="0"/>
    <s v="Fortalecer la Vigilancia."/>
    <x v="0"/>
    <n v="2"/>
    <s v="PAI"/>
    <x v="0"/>
    <s v="ACT_82"/>
    <s v="Ejecutar las auditorías internas, seguimientos y evaluaciones del Sistema de Gestión y Sistema de Control Interno según selectivo, con enfoque en riesgos, que genere valor para la toma de decisiones y cumplimiento de la misión y objetivos institucionales."/>
    <x v="9"/>
    <n v="4.4642857142857152E-4"/>
    <x v="11"/>
    <n v="8.3400000000000002E-2"/>
    <n v="0"/>
    <n v="0"/>
    <s v="Por Ejecutar"/>
    <n v="1.0008000000000001"/>
    <n v="0.50040000000000007"/>
    <n v="0.5"/>
    <m/>
    <m/>
    <m/>
    <m/>
    <m/>
    <m/>
    <m/>
  </r>
  <r>
    <n v="291"/>
    <s v="OE1;PR_10;ACT_294"/>
    <x v="0"/>
    <s v="Fortalecer la Vigilancia."/>
    <x v="0"/>
    <n v="11"/>
    <s v="PAI"/>
    <x v="6"/>
    <s v="ACT_294"/>
    <s v="Revisar y actualizar el mapa de riesgos"/>
    <x v="9"/>
    <n v="4.4642857142857152E-4"/>
    <x v="0"/>
    <n v="0.5"/>
    <n v="0.5"/>
    <n v="1"/>
    <s v="Culminada"/>
    <n v="0.5"/>
    <n v="0.5"/>
    <n v="1"/>
    <n v="1"/>
    <n v="0.75"/>
    <n v="0.75"/>
    <m/>
    <n v="0.25"/>
    <s v="En Seguimiento"/>
    <n v="3.3482142857142863E-4"/>
  </r>
  <r>
    <n v="291"/>
    <s v="OE1;PR_10;ACT_294"/>
    <x v="0"/>
    <s v="Fortalecer la Vigilancia."/>
    <x v="0"/>
    <n v="11"/>
    <s v="PAI"/>
    <x v="6"/>
    <s v="ACT_294"/>
    <s v="Revisar y actualizar el mapa de riesgos"/>
    <x v="9"/>
    <n v="4.4642857142857152E-4"/>
    <x v="1"/>
    <n v="0"/>
    <n v="0"/>
    <n v="0"/>
    <s v="Por Ejecutar"/>
    <n v="0.5"/>
    <n v="0.5"/>
    <n v="1"/>
    <m/>
    <m/>
    <m/>
    <m/>
    <m/>
    <m/>
    <m/>
  </r>
  <r>
    <n v="291"/>
    <s v="OE1;PR_10;ACT_294"/>
    <x v="0"/>
    <s v="Fortalecer la Vigilancia."/>
    <x v="0"/>
    <n v="11"/>
    <s v="PAI"/>
    <x v="6"/>
    <s v="ACT_294"/>
    <s v="Revisar y actualizar el mapa de riesgos"/>
    <x v="9"/>
    <n v="4.4642857142857152E-4"/>
    <x v="2"/>
    <n v="0"/>
    <n v="0"/>
    <n v="0"/>
    <s v="Por Ejecutar"/>
    <n v="0.5"/>
    <n v="0.5"/>
    <n v="1"/>
    <m/>
    <m/>
    <m/>
    <m/>
    <m/>
    <m/>
    <m/>
  </r>
  <r>
    <n v="291"/>
    <s v="OE1;PR_10;ACT_294"/>
    <x v="0"/>
    <s v="Fortalecer la Vigilancia."/>
    <x v="0"/>
    <n v="11"/>
    <s v="PAI"/>
    <x v="6"/>
    <s v="ACT_294"/>
    <s v="Revisar y actualizar el mapa de riesgos"/>
    <x v="9"/>
    <n v="4.4642857142857152E-4"/>
    <x v="3"/>
    <n v="0"/>
    <n v="0"/>
    <n v="0"/>
    <s v="Por Ejecutar"/>
    <n v="0.5"/>
    <n v="0.5"/>
    <n v="1"/>
    <m/>
    <m/>
    <m/>
    <m/>
    <m/>
    <m/>
    <m/>
  </r>
  <r>
    <n v="291"/>
    <s v="OE1;PR_10;ACT_294"/>
    <x v="0"/>
    <s v="Fortalecer la Vigilancia."/>
    <x v="0"/>
    <n v="11"/>
    <s v="PAI"/>
    <x v="6"/>
    <s v="ACT_294"/>
    <s v="Revisar y actualizar el mapa de riesgos"/>
    <x v="9"/>
    <n v="4.4642857142857152E-4"/>
    <x v="4"/>
    <n v="0.25"/>
    <n v="0.25"/>
    <n v="1"/>
    <s v="Culminada"/>
    <n v="0.75"/>
    <n v="0.75"/>
    <n v="1"/>
    <m/>
    <m/>
    <m/>
    <m/>
    <m/>
    <m/>
    <m/>
  </r>
  <r>
    <n v="291"/>
    <s v="OE1;PR_10;ACT_294"/>
    <x v="0"/>
    <s v="Fortalecer la Vigilancia."/>
    <x v="0"/>
    <n v="11"/>
    <s v="PAI"/>
    <x v="6"/>
    <s v="ACT_294"/>
    <s v="Revisar y actualizar el mapa de riesgos"/>
    <x v="9"/>
    <n v="4.4642857142857152E-4"/>
    <x v="5"/>
    <n v="0"/>
    <n v="0"/>
    <n v="0"/>
    <s v="Por Ejecutar"/>
    <n v="0.75"/>
    <n v="0.75"/>
    <n v="1"/>
    <m/>
    <m/>
    <m/>
    <m/>
    <m/>
    <m/>
    <m/>
  </r>
  <r>
    <n v="291"/>
    <s v="OE1;PR_10;ACT_294"/>
    <x v="0"/>
    <s v="Fortalecer la Vigilancia."/>
    <x v="0"/>
    <n v="11"/>
    <s v="PAI"/>
    <x v="6"/>
    <s v="ACT_294"/>
    <s v="Revisar y actualizar el mapa de riesgos"/>
    <x v="9"/>
    <n v="4.4642857142857152E-4"/>
    <x v="6"/>
    <n v="0"/>
    <n v="0"/>
    <n v="0"/>
    <s v="Por Ejecutar"/>
    <n v="0.75"/>
    <n v="0.75"/>
    <n v="1"/>
    <m/>
    <m/>
    <m/>
    <m/>
    <m/>
    <m/>
    <m/>
  </r>
  <r>
    <n v="291"/>
    <s v="OE1;PR_10;ACT_294"/>
    <x v="0"/>
    <s v="Fortalecer la Vigilancia."/>
    <x v="0"/>
    <n v="11"/>
    <s v="PAI"/>
    <x v="6"/>
    <s v="ACT_294"/>
    <s v="Revisar y actualizar el mapa de riesgos"/>
    <x v="9"/>
    <n v="4.4642857142857152E-4"/>
    <x v="7"/>
    <n v="0"/>
    <n v="0"/>
    <n v="0"/>
    <s v="Por Ejecutar"/>
    <n v="0.75"/>
    <n v="0.75"/>
    <n v="1"/>
    <m/>
    <m/>
    <m/>
    <m/>
    <m/>
    <m/>
    <m/>
  </r>
  <r>
    <n v="291"/>
    <s v="OE1;PR_10;ACT_294"/>
    <x v="0"/>
    <s v="Fortalecer la Vigilancia."/>
    <x v="0"/>
    <n v="11"/>
    <s v="PAI"/>
    <x v="6"/>
    <s v="ACT_294"/>
    <s v="Revisar y actualizar el mapa de riesgos"/>
    <x v="9"/>
    <n v="4.4642857142857152E-4"/>
    <x v="8"/>
    <n v="0.25"/>
    <n v="0"/>
    <n v="0"/>
    <s v="Por Ejecutar"/>
    <n v="1"/>
    <n v="0.75"/>
    <n v="0.75"/>
    <m/>
    <m/>
    <m/>
    <m/>
    <m/>
    <m/>
    <m/>
  </r>
  <r>
    <n v="291"/>
    <s v="OE1;PR_10;ACT_294"/>
    <x v="0"/>
    <s v="Fortalecer la Vigilancia."/>
    <x v="0"/>
    <n v="11"/>
    <s v="PAI"/>
    <x v="6"/>
    <s v="ACT_294"/>
    <s v="Revisar y actualizar el mapa de riesgos"/>
    <x v="9"/>
    <n v="4.4642857142857152E-4"/>
    <x v="9"/>
    <n v="0"/>
    <n v="0"/>
    <n v="0"/>
    <s v="Por Ejecutar"/>
    <n v="1"/>
    <n v="0.75"/>
    <n v="0.75"/>
    <m/>
    <m/>
    <m/>
    <m/>
    <m/>
    <m/>
    <m/>
  </r>
  <r>
    <n v="291"/>
    <s v="OE1;PR_10;ACT_294"/>
    <x v="0"/>
    <s v="Fortalecer la Vigilancia."/>
    <x v="0"/>
    <n v="11"/>
    <s v="PAI"/>
    <x v="6"/>
    <s v="ACT_294"/>
    <s v="Revisar y actualizar el mapa de riesgos"/>
    <x v="9"/>
    <n v="4.4642857142857152E-4"/>
    <x v="10"/>
    <n v="0"/>
    <n v="0"/>
    <n v="0"/>
    <s v="Por Ejecutar"/>
    <n v="1"/>
    <n v="0.75"/>
    <n v="0.75"/>
    <m/>
    <m/>
    <m/>
    <m/>
    <m/>
    <m/>
    <m/>
  </r>
  <r>
    <n v="291"/>
    <s v="OE1;PR_10;ACT_294"/>
    <x v="0"/>
    <s v="Fortalecer la Vigilancia."/>
    <x v="0"/>
    <n v="11"/>
    <s v="PAI"/>
    <x v="6"/>
    <s v="ACT_294"/>
    <s v="Revisar y actualizar el mapa de riesgos"/>
    <x v="9"/>
    <n v="4.4642857142857152E-4"/>
    <x v="11"/>
    <n v="0"/>
    <n v="0"/>
    <n v="0"/>
    <s v="Por Ejecutar"/>
    <n v="1"/>
    <n v="0.75"/>
    <n v="0.75"/>
    <m/>
    <m/>
    <m/>
    <m/>
    <m/>
    <m/>
    <m/>
  </r>
  <r>
    <n v="292"/>
    <s v="OE1;PR_10;ACT_222"/>
    <x v="0"/>
    <s v="Fortalecer la Vigilancia."/>
    <x v="0"/>
    <n v="11"/>
    <s v="PAI"/>
    <x v="6"/>
    <s v="ACT_222"/>
    <s v="Monitorear y efectuar seguimiento a los riesgos de corrupción"/>
    <x v="9"/>
    <n v="4.4642857142857152E-4"/>
    <x v="0"/>
    <n v="0.5"/>
    <n v="0.5"/>
    <n v="1"/>
    <s v="Culminada"/>
    <n v="0.5"/>
    <n v="0.5"/>
    <n v="1"/>
    <n v="1"/>
    <n v="0.75"/>
    <n v="0.75"/>
    <m/>
    <n v="0.25"/>
    <s v="En Seguimiento"/>
    <n v="3.3482142857142863E-4"/>
  </r>
  <r>
    <n v="292"/>
    <s v="OE1;PR_10;ACT_222"/>
    <x v="0"/>
    <s v="Fortalecer la Vigilancia."/>
    <x v="0"/>
    <n v="11"/>
    <s v="PAI"/>
    <x v="6"/>
    <s v="ACT_222"/>
    <s v="Monitorear y efectuar seguimiento a los riesgos de corrupción"/>
    <x v="9"/>
    <n v="4.4642857142857152E-4"/>
    <x v="1"/>
    <n v="0"/>
    <n v="0"/>
    <n v="0"/>
    <s v="Por Ejecutar"/>
    <n v="0.5"/>
    <n v="0.5"/>
    <n v="1"/>
    <m/>
    <m/>
    <m/>
    <m/>
    <m/>
    <m/>
    <m/>
  </r>
  <r>
    <n v="292"/>
    <s v="OE1;PR_10;ACT_222"/>
    <x v="0"/>
    <s v="Fortalecer la Vigilancia."/>
    <x v="0"/>
    <n v="11"/>
    <s v="PAI"/>
    <x v="6"/>
    <s v="ACT_222"/>
    <s v="Monitorear y efectuar seguimiento a los riesgos de corrupción"/>
    <x v="9"/>
    <n v="4.4642857142857152E-4"/>
    <x v="2"/>
    <n v="0"/>
    <n v="0"/>
    <n v="0"/>
    <s v="Por Ejecutar"/>
    <n v="0.5"/>
    <n v="0.5"/>
    <n v="1"/>
    <m/>
    <m/>
    <m/>
    <m/>
    <m/>
    <m/>
    <m/>
  </r>
  <r>
    <n v="292"/>
    <s v="OE1;PR_10;ACT_222"/>
    <x v="0"/>
    <s v="Fortalecer la Vigilancia."/>
    <x v="0"/>
    <n v="11"/>
    <s v="PAI"/>
    <x v="6"/>
    <s v="ACT_222"/>
    <s v="Monitorear y efectuar seguimiento a los riesgos de corrupción"/>
    <x v="9"/>
    <n v="4.4642857142857152E-4"/>
    <x v="3"/>
    <n v="0"/>
    <n v="0"/>
    <n v="0"/>
    <s v="Por Ejecutar"/>
    <n v="0.5"/>
    <n v="0.5"/>
    <n v="1"/>
    <m/>
    <m/>
    <m/>
    <m/>
    <m/>
    <m/>
    <m/>
  </r>
  <r>
    <n v="292"/>
    <s v="OE1;PR_10;ACT_222"/>
    <x v="0"/>
    <s v="Fortalecer la Vigilancia."/>
    <x v="0"/>
    <n v="11"/>
    <s v="PAI"/>
    <x v="6"/>
    <s v="ACT_222"/>
    <s v="Monitorear y efectuar seguimiento a los riesgos de corrupción"/>
    <x v="9"/>
    <n v="4.4642857142857152E-4"/>
    <x v="4"/>
    <n v="0.25"/>
    <n v="0.25"/>
    <n v="1"/>
    <s v="Culminada"/>
    <n v="0.75"/>
    <n v="0.75"/>
    <n v="1"/>
    <m/>
    <m/>
    <m/>
    <m/>
    <m/>
    <m/>
    <m/>
  </r>
  <r>
    <n v="292"/>
    <s v="OE1;PR_10;ACT_222"/>
    <x v="0"/>
    <s v="Fortalecer la Vigilancia."/>
    <x v="0"/>
    <n v="11"/>
    <s v="PAI"/>
    <x v="6"/>
    <s v="ACT_222"/>
    <s v="Monitorear y efectuar seguimiento a los riesgos de corrupción"/>
    <x v="9"/>
    <n v="4.4642857142857152E-4"/>
    <x v="5"/>
    <n v="0"/>
    <n v="0"/>
    <n v="0"/>
    <s v="Por Ejecutar"/>
    <n v="0.75"/>
    <n v="0.75"/>
    <n v="1"/>
    <m/>
    <m/>
    <m/>
    <m/>
    <m/>
    <m/>
    <m/>
  </r>
  <r>
    <n v="292"/>
    <s v="OE1;PR_10;ACT_222"/>
    <x v="0"/>
    <s v="Fortalecer la Vigilancia."/>
    <x v="0"/>
    <n v="11"/>
    <s v="PAI"/>
    <x v="6"/>
    <s v="ACT_222"/>
    <s v="Monitorear y efectuar seguimiento a los riesgos de corrupción"/>
    <x v="9"/>
    <n v="4.4642857142857152E-4"/>
    <x v="6"/>
    <n v="0"/>
    <n v="0"/>
    <n v="0"/>
    <s v="Por Ejecutar"/>
    <n v="0.75"/>
    <n v="0.75"/>
    <n v="1"/>
    <m/>
    <m/>
    <m/>
    <m/>
    <m/>
    <m/>
    <m/>
  </r>
  <r>
    <n v="292"/>
    <s v="OE1;PR_10;ACT_222"/>
    <x v="0"/>
    <s v="Fortalecer la Vigilancia."/>
    <x v="0"/>
    <n v="11"/>
    <s v="PAI"/>
    <x v="6"/>
    <s v="ACT_222"/>
    <s v="Monitorear y efectuar seguimiento a los riesgos de corrupción"/>
    <x v="9"/>
    <n v="4.4642857142857152E-4"/>
    <x v="7"/>
    <n v="0"/>
    <n v="0"/>
    <n v="0"/>
    <s v="Por Ejecutar"/>
    <n v="0.75"/>
    <n v="0.75"/>
    <n v="1"/>
    <m/>
    <m/>
    <m/>
    <m/>
    <m/>
    <m/>
    <m/>
  </r>
  <r>
    <n v="292"/>
    <s v="OE1;PR_10;ACT_222"/>
    <x v="0"/>
    <s v="Fortalecer la Vigilancia."/>
    <x v="0"/>
    <n v="11"/>
    <s v="PAI"/>
    <x v="6"/>
    <s v="ACT_222"/>
    <s v="Monitorear y efectuar seguimiento a los riesgos de corrupción"/>
    <x v="9"/>
    <n v="4.4642857142857152E-4"/>
    <x v="8"/>
    <n v="0.25"/>
    <n v="0"/>
    <n v="0"/>
    <s v="Por Ejecutar"/>
    <n v="1"/>
    <n v="0.75"/>
    <n v="0.75"/>
    <m/>
    <m/>
    <m/>
    <m/>
    <m/>
    <m/>
    <m/>
  </r>
  <r>
    <n v="292"/>
    <s v="OE1;PR_10;ACT_222"/>
    <x v="0"/>
    <s v="Fortalecer la Vigilancia."/>
    <x v="0"/>
    <n v="11"/>
    <s v="PAI"/>
    <x v="6"/>
    <s v="ACT_222"/>
    <s v="Monitorear y efectuar seguimiento a los riesgos de corrupción"/>
    <x v="9"/>
    <n v="4.4642857142857152E-4"/>
    <x v="9"/>
    <n v="0"/>
    <n v="0"/>
    <n v="0"/>
    <s v="Por Ejecutar"/>
    <n v="1"/>
    <n v="0.75"/>
    <n v="0.75"/>
    <m/>
    <m/>
    <m/>
    <m/>
    <m/>
    <m/>
    <m/>
  </r>
  <r>
    <n v="292"/>
    <s v="OE1;PR_10;ACT_222"/>
    <x v="0"/>
    <s v="Fortalecer la Vigilancia."/>
    <x v="0"/>
    <n v="11"/>
    <s v="PAI"/>
    <x v="6"/>
    <s v="ACT_222"/>
    <s v="Monitorear y efectuar seguimiento a los riesgos de corrupción"/>
    <x v="9"/>
    <n v="4.4642857142857152E-4"/>
    <x v="10"/>
    <n v="0"/>
    <n v="0"/>
    <n v="0"/>
    <s v="Por Ejecutar"/>
    <n v="1"/>
    <n v="0.75"/>
    <n v="0.75"/>
    <m/>
    <m/>
    <m/>
    <m/>
    <m/>
    <m/>
    <m/>
  </r>
  <r>
    <n v="292"/>
    <s v="OE1;PR_10;ACT_222"/>
    <x v="0"/>
    <s v="Fortalecer la Vigilancia."/>
    <x v="0"/>
    <n v="11"/>
    <s v="PAI"/>
    <x v="6"/>
    <s v="ACT_222"/>
    <s v="Monitorear y efectuar seguimiento a los riesgos de corrupción"/>
    <x v="9"/>
    <n v="4.4642857142857152E-4"/>
    <x v="11"/>
    <n v="0"/>
    <n v="0"/>
    <n v="0"/>
    <s v="Por Ejecutar"/>
    <n v="1"/>
    <n v="0.75"/>
    <n v="0.75"/>
    <m/>
    <m/>
    <m/>
    <m/>
    <m/>
    <m/>
    <m/>
  </r>
  <r>
    <n v="293"/>
    <s v="OE1;PR_10;ACT_85"/>
    <x v="0"/>
    <s v="Fortalecer la Vigilancia."/>
    <x v="0"/>
    <n v="11"/>
    <s v="PAI"/>
    <x v="6"/>
    <s v="ACT_85"/>
    <s v="Verificar la visibilización de la ejecución del Plan anticorrupción y mapa de riesgos, según los cortes establecidos."/>
    <x v="9"/>
    <n v="4.4642857142857152E-4"/>
    <x v="0"/>
    <n v="0.5"/>
    <n v="0.5"/>
    <n v="1"/>
    <s v="Culminada"/>
    <n v="0.5"/>
    <n v="0.5"/>
    <n v="1"/>
    <n v="1"/>
    <n v="0.75"/>
    <n v="0.75"/>
    <m/>
    <n v="0.25"/>
    <s v="En Seguimiento"/>
    <n v="3.3482142857142863E-4"/>
  </r>
  <r>
    <n v="293"/>
    <s v="OE1;PR_10;ACT_85"/>
    <x v="0"/>
    <s v="Fortalecer la Vigilancia."/>
    <x v="0"/>
    <n v="11"/>
    <s v="PAI"/>
    <x v="6"/>
    <s v="ACT_85"/>
    <s v="Verificar la visibilización de la ejecución del Plan anticorrupción y mapa de riesgos, según los cortes establecidos."/>
    <x v="9"/>
    <n v="4.4642857142857152E-4"/>
    <x v="1"/>
    <n v="0"/>
    <n v="0"/>
    <n v="0"/>
    <s v="Por Ejecutar"/>
    <n v="0.5"/>
    <n v="0.5"/>
    <n v="1"/>
    <m/>
    <m/>
    <m/>
    <m/>
    <m/>
    <m/>
    <m/>
  </r>
  <r>
    <n v="293"/>
    <s v="OE1;PR_10;ACT_85"/>
    <x v="0"/>
    <s v="Fortalecer la Vigilancia."/>
    <x v="0"/>
    <n v="11"/>
    <s v="PAI"/>
    <x v="6"/>
    <s v="ACT_85"/>
    <s v="Verificar la visibilización de la ejecución del Plan anticorrupción y mapa de riesgos, según los cortes establecidos."/>
    <x v="9"/>
    <n v="4.4642857142857152E-4"/>
    <x v="2"/>
    <n v="0"/>
    <n v="0"/>
    <n v="0"/>
    <s v="Por Ejecutar"/>
    <n v="0.5"/>
    <n v="0.5"/>
    <n v="1"/>
    <m/>
    <m/>
    <m/>
    <m/>
    <m/>
    <m/>
    <m/>
  </r>
  <r>
    <n v="293"/>
    <s v="OE1;PR_10;ACT_85"/>
    <x v="0"/>
    <s v="Fortalecer la Vigilancia."/>
    <x v="0"/>
    <n v="11"/>
    <s v="PAI"/>
    <x v="6"/>
    <s v="ACT_85"/>
    <s v="Verificar la visibilización de la ejecución del Plan anticorrupción y mapa de riesgos, según los cortes establecidos."/>
    <x v="9"/>
    <n v="4.4642857142857152E-4"/>
    <x v="3"/>
    <n v="0"/>
    <n v="0"/>
    <n v="0"/>
    <s v="Por Ejecutar"/>
    <n v="0.5"/>
    <n v="0.5"/>
    <n v="1"/>
    <m/>
    <m/>
    <m/>
    <m/>
    <m/>
    <m/>
    <m/>
  </r>
  <r>
    <n v="293"/>
    <s v="OE1;PR_10;ACT_85"/>
    <x v="0"/>
    <s v="Fortalecer la Vigilancia."/>
    <x v="0"/>
    <n v="11"/>
    <s v="PAI"/>
    <x v="6"/>
    <s v="ACT_85"/>
    <s v="Verificar la visibilización de la ejecución del Plan anticorrupción y mapa de riesgos, según los cortes establecidos."/>
    <x v="9"/>
    <n v="4.4642857142857152E-4"/>
    <x v="4"/>
    <n v="0.25"/>
    <n v="0.25"/>
    <n v="1"/>
    <s v="Culminada"/>
    <n v="0.75"/>
    <n v="0.75"/>
    <n v="1"/>
    <m/>
    <m/>
    <m/>
    <m/>
    <m/>
    <m/>
    <m/>
  </r>
  <r>
    <n v="293"/>
    <s v="OE1;PR_10;ACT_85"/>
    <x v="0"/>
    <s v="Fortalecer la Vigilancia."/>
    <x v="0"/>
    <n v="11"/>
    <s v="PAI"/>
    <x v="6"/>
    <s v="ACT_85"/>
    <s v="Verificar la visibilización de la ejecución del Plan anticorrupción y mapa de riesgos, según los cortes establecidos."/>
    <x v="9"/>
    <n v="4.4642857142857152E-4"/>
    <x v="5"/>
    <n v="0"/>
    <n v="0"/>
    <n v="0"/>
    <s v="Por Ejecutar"/>
    <n v="0.75"/>
    <n v="0.75"/>
    <n v="1"/>
    <m/>
    <m/>
    <m/>
    <m/>
    <m/>
    <m/>
    <m/>
  </r>
  <r>
    <n v="293"/>
    <s v="OE1;PR_10;ACT_85"/>
    <x v="0"/>
    <s v="Fortalecer la Vigilancia."/>
    <x v="0"/>
    <n v="11"/>
    <s v="PAI"/>
    <x v="6"/>
    <s v="ACT_85"/>
    <s v="Verificar la visibilización de la ejecución del Plan anticorrupción y mapa de riesgos, según los cortes establecidos."/>
    <x v="9"/>
    <n v="4.4642857142857152E-4"/>
    <x v="6"/>
    <n v="0"/>
    <n v="0"/>
    <n v="0"/>
    <s v="Por Ejecutar"/>
    <n v="0.75"/>
    <n v="0.75"/>
    <n v="1"/>
    <m/>
    <m/>
    <m/>
    <m/>
    <m/>
    <m/>
    <m/>
  </r>
  <r>
    <n v="293"/>
    <s v="OE1;PR_10;ACT_85"/>
    <x v="0"/>
    <s v="Fortalecer la Vigilancia."/>
    <x v="0"/>
    <n v="11"/>
    <s v="PAI"/>
    <x v="6"/>
    <s v="ACT_85"/>
    <s v="Verificar la visibilización de la ejecución del Plan anticorrupción y mapa de riesgos, según los cortes establecidos."/>
    <x v="9"/>
    <n v="4.4642857142857152E-4"/>
    <x v="7"/>
    <n v="0"/>
    <n v="0"/>
    <n v="0"/>
    <s v="Por Ejecutar"/>
    <n v="0.75"/>
    <n v="0.75"/>
    <n v="1"/>
    <m/>
    <m/>
    <m/>
    <m/>
    <m/>
    <m/>
    <m/>
  </r>
  <r>
    <n v="293"/>
    <s v="OE1;PR_10;ACT_85"/>
    <x v="0"/>
    <s v="Fortalecer la Vigilancia."/>
    <x v="0"/>
    <n v="11"/>
    <s v="PAI"/>
    <x v="6"/>
    <s v="ACT_85"/>
    <s v="Verificar la visibilización de la ejecución del Plan anticorrupción y mapa de riesgos, según los cortes establecidos."/>
    <x v="9"/>
    <n v="4.4642857142857152E-4"/>
    <x v="8"/>
    <n v="0.25"/>
    <n v="0"/>
    <n v="0"/>
    <s v="Por Ejecutar"/>
    <n v="1"/>
    <n v="0.75"/>
    <n v="0.75"/>
    <m/>
    <m/>
    <m/>
    <m/>
    <m/>
    <m/>
    <m/>
  </r>
  <r>
    <n v="293"/>
    <s v="OE1;PR_10;ACT_85"/>
    <x v="0"/>
    <s v="Fortalecer la Vigilancia."/>
    <x v="0"/>
    <n v="11"/>
    <s v="PAI"/>
    <x v="6"/>
    <s v="ACT_85"/>
    <s v="Verificar la visibilización de la ejecución del Plan anticorrupción y mapa de riesgos, según los cortes establecidos."/>
    <x v="9"/>
    <n v="4.4642857142857152E-4"/>
    <x v="9"/>
    <n v="0"/>
    <n v="0"/>
    <n v="0"/>
    <s v="Por Ejecutar"/>
    <n v="1"/>
    <n v="0.75"/>
    <n v="0.75"/>
    <m/>
    <m/>
    <m/>
    <m/>
    <m/>
    <m/>
    <m/>
  </r>
  <r>
    <n v="293"/>
    <s v="OE1;PR_10;ACT_85"/>
    <x v="0"/>
    <s v="Fortalecer la Vigilancia."/>
    <x v="0"/>
    <n v="11"/>
    <s v="PAI"/>
    <x v="6"/>
    <s v="ACT_85"/>
    <s v="Verificar la visibilización de la ejecución del Plan anticorrupción y mapa de riesgos, según los cortes establecidos."/>
    <x v="9"/>
    <n v="4.4642857142857152E-4"/>
    <x v="10"/>
    <n v="0"/>
    <n v="0"/>
    <n v="0"/>
    <s v="Por Ejecutar"/>
    <n v="1"/>
    <n v="0.75"/>
    <n v="0.75"/>
    <m/>
    <m/>
    <m/>
    <m/>
    <m/>
    <m/>
    <m/>
  </r>
  <r>
    <n v="293"/>
    <s v="OE1;PR_10;ACT_85"/>
    <x v="0"/>
    <s v="Fortalecer la Vigilancia."/>
    <x v="0"/>
    <n v="11"/>
    <s v="PAI"/>
    <x v="6"/>
    <s v="ACT_85"/>
    <s v="Verificar la visibilización de la ejecución del Plan anticorrupción y mapa de riesgos, según los cortes establecidos."/>
    <x v="9"/>
    <n v="4.4642857142857152E-4"/>
    <x v="11"/>
    <n v="0"/>
    <n v="0"/>
    <n v="0"/>
    <s v="Por Ejecutar"/>
    <n v="1"/>
    <n v="0.75"/>
    <n v="0.75"/>
    <m/>
    <m/>
    <m/>
    <m/>
    <m/>
    <m/>
    <m/>
  </r>
  <r>
    <n v="294"/>
    <s v="OE3;PR_10;ACT_86"/>
    <x v="3"/>
    <s v="Brindar protección al Usuario."/>
    <x v="0"/>
    <n v="15"/>
    <s v="PAI"/>
    <x v="20"/>
    <s v="ACT_86"/>
    <s v="Evaluar y verificar, por parte de la oficina de control interno, el cumplimiento de la estrategia de participación ciudadana."/>
    <x v="9"/>
    <n v="4.4642857142857152E-4"/>
    <x v="0"/>
    <n v="0"/>
    <n v="0"/>
    <n v="0"/>
    <s v="Por Ejecutar"/>
    <n v="0"/>
    <n v="0"/>
    <n v="0"/>
    <n v="1"/>
    <n v="0.5"/>
    <n v="0.5"/>
    <m/>
    <n v="0.5"/>
    <s v="En Tramite"/>
    <n v="2.2321428571428576E-4"/>
  </r>
  <r>
    <n v="294"/>
    <s v="OE3;PR_10;ACT_86"/>
    <x v="3"/>
    <s v="Brindar protección al Usuario."/>
    <x v="0"/>
    <n v="15"/>
    <s v="PAI"/>
    <x v="20"/>
    <s v="ACT_86"/>
    <s v="Evaluar y verificar, por parte de la oficina de control interno, el cumplimiento de la estrategia de participación ciudadana."/>
    <x v="9"/>
    <n v="4.4642857142857152E-4"/>
    <x v="1"/>
    <n v="0"/>
    <n v="0"/>
    <n v="0"/>
    <s v="Por Ejecutar"/>
    <n v="0"/>
    <n v="0"/>
    <n v="0"/>
    <m/>
    <m/>
    <m/>
    <m/>
    <m/>
    <m/>
    <m/>
  </r>
  <r>
    <n v="294"/>
    <s v="OE3;PR_10;ACT_86"/>
    <x v="3"/>
    <s v="Brindar protección al Usuario."/>
    <x v="0"/>
    <n v="15"/>
    <s v="PAI"/>
    <x v="20"/>
    <s v="ACT_86"/>
    <s v="Evaluar y verificar, por parte de la oficina de control interno, el cumplimiento de la estrategia de participación ciudadana."/>
    <x v="9"/>
    <n v="4.4642857142857152E-4"/>
    <x v="2"/>
    <n v="0"/>
    <n v="0"/>
    <n v="0"/>
    <s v="Por Ejecutar"/>
    <n v="0"/>
    <n v="0"/>
    <n v="0"/>
    <m/>
    <m/>
    <m/>
    <m/>
    <m/>
    <m/>
    <m/>
  </r>
  <r>
    <n v="294"/>
    <s v="OE3;PR_10;ACT_86"/>
    <x v="3"/>
    <s v="Brindar protección al Usuario."/>
    <x v="0"/>
    <n v="15"/>
    <s v="PAI"/>
    <x v="20"/>
    <s v="ACT_86"/>
    <s v="Evaluar y verificar, por parte de la oficina de control interno, el cumplimiento de la estrategia de participación ciudadana."/>
    <x v="9"/>
    <n v="4.4642857142857152E-4"/>
    <x v="3"/>
    <n v="0"/>
    <n v="0"/>
    <n v="0"/>
    <s v="Por Ejecutar"/>
    <n v="0"/>
    <n v="0"/>
    <n v="0"/>
    <m/>
    <m/>
    <m/>
    <m/>
    <m/>
    <m/>
    <m/>
  </r>
  <r>
    <n v="294"/>
    <s v="OE3;PR_10;ACT_86"/>
    <x v="3"/>
    <s v="Brindar protección al Usuario."/>
    <x v="0"/>
    <n v="15"/>
    <s v="PAI"/>
    <x v="20"/>
    <s v="ACT_86"/>
    <s v="Evaluar y verificar, por parte de la oficina de control interno, el cumplimiento de la estrategia de participación ciudadana."/>
    <x v="9"/>
    <n v="4.4642857142857152E-4"/>
    <x v="4"/>
    <n v="0.5"/>
    <n v="0.5"/>
    <n v="1"/>
    <s v="Culminada"/>
    <n v="0.5"/>
    <n v="0.5"/>
    <n v="1"/>
    <m/>
    <m/>
    <m/>
    <m/>
    <m/>
    <m/>
    <m/>
  </r>
  <r>
    <n v="294"/>
    <s v="OE3;PR_10;ACT_86"/>
    <x v="3"/>
    <s v="Brindar protección al Usuario."/>
    <x v="0"/>
    <n v="15"/>
    <s v="PAI"/>
    <x v="20"/>
    <s v="ACT_86"/>
    <s v="Evaluar y verificar, por parte de la oficina de control interno, el cumplimiento de la estrategia de participación ciudadana."/>
    <x v="9"/>
    <n v="4.4642857142857152E-4"/>
    <x v="5"/>
    <n v="0"/>
    <n v="0"/>
    <n v="0"/>
    <s v="Por Ejecutar"/>
    <n v="0.5"/>
    <n v="0.5"/>
    <n v="1"/>
    <m/>
    <m/>
    <m/>
    <m/>
    <m/>
    <m/>
    <m/>
  </r>
  <r>
    <n v="294"/>
    <s v="OE3;PR_10;ACT_86"/>
    <x v="3"/>
    <s v="Brindar protección al Usuario."/>
    <x v="0"/>
    <n v="15"/>
    <s v="PAI"/>
    <x v="20"/>
    <s v="ACT_86"/>
    <s v="Evaluar y verificar, por parte de la oficina de control interno, el cumplimiento de la estrategia de participación ciudadana."/>
    <x v="9"/>
    <n v="4.4642857142857152E-4"/>
    <x v="6"/>
    <n v="0"/>
    <n v="0"/>
    <n v="0"/>
    <s v="Por Ejecutar"/>
    <n v="0.5"/>
    <n v="0.5"/>
    <n v="1"/>
    <m/>
    <m/>
    <m/>
    <m/>
    <m/>
    <m/>
    <m/>
  </r>
  <r>
    <n v="294"/>
    <s v="OE3;PR_10;ACT_86"/>
    <x v="3"/>
    <s v="Brindar protección al Usuario."/>
    <x v="0"/>
    <n v="15"/>
    <s v="PAI"/>
    <x v="20"/>
    <s v="ACT_86"/>
    <s v="Evaluar y verificar, por parte de la oficina de control interno, el cumplimiento de la estrategia de participación ciudadana."/>
    <x v="9"/>
    <n v="4.4642857142857152E-4"/>
    <x v="7"/>
    <n v="0"/>
    <n v="0"/>
    <n v="0"/>
    <s v="Por Ejecutar"/>
    <n v="0.5"/>
    <n v="0.5"/>
    <n v="1"/>
    <m/>
    <m/>
    <m/>
    <m/>
    <m/>
    <m/>
    <m/>
  </r>
  <r>
    <n v="294"/>
    <s v="OE3;PR_10;ACT_86"/>
    <x v="3"/>
    <s v="Brindar protección al Usuario."/>
    <x v="0"/>
    <n v="15"/>
    <s v="PAI"/>
    <x v="20"/>
    <s v="ACT_86"/>
    <s v="Evaluar y verificar, por parte de la oficina de control interno, el cumplimiento de la estrategia de participación ciudadana."/>
    <x v="9"/>
    <n v="4.4642857142857152E-4"/>
    <x v="8"/>
    <n v="0.45"/>
    <n v="0"/>
    <n v="0"/>
    <s v="Por Ejecutar"/>
    <n v="0.95"/>
    <n v="0.5"/>
    <n v="0.52631578947368418"/>
    <m/>
    <m/>
    <m/>
    <m/>
    <m/>
    <m/>
    <m/>
  </r>
  <r>
    <n v="294"/>
    <s v="OE3;PR_10;ACT_86"/>
    <x v="3"/>
    <s v="Brindar protección al Usuario."/>
    <x v="0"/>
    <n v="15"/>
    <s v="PAI"/>
    <x v="20"/>
    <s v="ACT_86"/>
    <s v="Evaluar y verificar, por parte de la oficina de control interno, el cumplimiento de la estrategia de participación ciudadana."/>
    <x v="9"/>
    <n v="4.4642857142857152E-4"/>
    <x v="9"/>
    <n v="0"/>
    <n v="0"/>
    <n v="0"/>
    <s v="Por Ejecutar"/>
    <n v="0.95"/>
    <n v="0.5"/>
    <n v="0.52631578947368418"/>
    <m/>
    <m/>
    <m/>
    <m/>
    <m/>
    <m/>
    <m/>
  </r>
  <r>
    <n v="294"/>
    <s v="OE3;PR_10;ACT_86"/>
    <x v="3"/>
    <s v="Brindar protección al Usuario."/>
    <x v="0"/>
    <n v="15"/>
    <s v="PAI"/>
    <x v="20"/>
    <s v="ACT_86"/>
    <s v="Evaluar y verificar, por parte de la oficina de control interno, el cumplimiento de la estrategia de participación ciudadana."/>
    <x v="9"/>
    <n v="4.4642857142857152E-4"/>
    <x v="10"/>
    <n v="0"/>
    <n v="0"/>
    <n v="0"/>
    <s v="Por Ejecutar"/>
    <n v="0.95"/>
    <n v="0.5"/>
    <n v="0.52631578947368418"/>
    <m/>
    <m/>
    <m/>
    <m/>
    <m/>
    <m/>
    <m/>
  </r>
  <r>
    <n v="294"/>
    <s v="OE3;PR_10;ACT_86"/>
    <x v="3"/>
    <s v="Brindar protección al Usuario."/>
    <x v="0"/>
    <n v="15"/>
    <s v="PAI"/>
    <x v="20"/>
    <s v="ACT_86"/>
    <s v="Evaluar y verificar, por parte de la oficina de control interno, el cumplimiento de la estrategia de participación ciudadana."/>
    <x v="9"/>
    <n v="4.4642857142857152E-4"/>
    <x v="11"/>
    <n v="0.05"/>
    <n v="0"/>
    <n v="0"/>
    <s v="Por Ejecutar"/>
    <n v="1"/>
    <n v="0.5"/>
    <n v="0.5"/>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3" cacheId="5" applyNumberFormats="0" applyBorderFormats="0" applyFontFormats="0" applyPatternFormats="0" applyAlignmentFormats="0" applyWidthHeightFormats="1" dataCaption="Valores" updatedVersion="6" minRefreshableVersion="3" showDrill="0" enableDrill="0" createdVersion="5" indent="0" compact="0" compactData="0" gridDropZones="1" multipleFieldFilters="0" chartFormat="20">
  <location ref="O20:U29" firstHeaderRow="1" firstDataRow="2" firstDataCol="4"/>
  <pivotFields count="27">
    <pivotField compact="0" outline="0" showAll="0"/>
    <pivotField compact="0" outline="0" showAll="0"/>
    <pivotField axis="axisRow" compact="0" outline="0" showAll="0" defaultSubtotal="0">
      <items count="4">
        <item x="0"/>
        <item x="2"/>
        <item x="3"/>
        <item x="1"/>
      </items>
    </pivotField>
    <pivotField compact="0" outline="0" showAll="0"/>
    <pivotField axis="axisRow" compact="0" outline="0" showAll="0" defaultSubtotal="0">
      <items count="10">
        <item x="7"/>
        <item x="8"/>
        <item x="2"/>
        <item x="9"/>
        <item x="3"/>
        <item x="4"/>
        <item x="5"/>
        <item x="6"/>
        <item x="1"/>
        <item x="0"/>
      </items>
    </pivotField>
    <pivotField compact="0" outline="0" showAll="0"/>
    <pivotField compact="0" outline="0" showAll="0"/>
    <pivotField axis="axisRow" compact="0" outline="0" showAll="0" defaultSubtotal="0">
      <items count="21">
        <item x="0"/>
        <item x="10"/>
        <item x="3"/>
        <item x="5"/>
        <item x="6"/>
        <item x="16"/>
        <item x="18"/>
        <item x="17"/>
        <item x="11"/>
        <item x="7"/>
        <item x="19"/>
        <item x="20"/>
        <item x="13"/>
        <item x="14"/>
        <item x="2"/>
        <item x="15"/>
        <item x="4"/>
        <item x="8"/>
        <item x="9"/>
        <item x="12"/>
        <item x="1"/>
      </items>
    </pivotField>
    <pivotField compact="0" outline="0" showAll="0"/>
    <pivotField compact="0" outline="0" showAll="0"/>
    <pivotField axis="axisRow" compact="0" outline="0" showAll="0" defaultSubtotal="0">
      <items count="10">
        <item h="1" x="0"/>
        <item x="2"/>
        <item h="1" x="8"/>
        <item h="1" x="3"/>
        <item h="1" x="1"/>
        <item h="1" x="7"/>
        <item h="1" x="5"/>
        <item h="1" x="9"/>
        <item h="1" x="6"/>
        <item h="1" x="4"/>
      </items>
    </pivotField>
    <pivotField compact="0" numFmtId="169" outline="0" showAll="0"/>
    <pivotField compact="0" outline="0" showAll="0">
      <items count="13">
        <item x="0"/>
        <item x="1"/>
        <item x="2"/>
        <item x="3"/>
        <item x="4"/>
        <item x="5"/>
        <item h="1" x="6"/>
        <item h="1" x="7"/>
        <item h="1" x="8"/>
        <item h="1" x="9"/>
        <item h="1" x="10"/>
        <item h="1" x="11"/>
        <item t="default"/>
      </items>
    </pivotField>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numFmtId="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4">
    <field x="10"/>
    <field x="2"/>
    <field x="4"/>
    <field x="7"/>
  </rowFields>
  <rowItems count="8">
    <i>
      <x v="1"/>
      <x/>
      <x/>
      <x v="12"/>
    </i>
    <i r="2">
      <x v="9"/>
      <x/>
    </i>
    <i r="3">
      <x v="4"/>
    </i>
    <i r="3">
      <x v="5"/>
    </i>
    <i r="3">
      <x v="6"/>
    </i>
    <i r="3">
      <x v="10"/>
    </i>
    <i r="3">
      <x v="11"/>
    </i>
    <i t="grand">
      <x/>
    </i>
  </rowItems>
  <colFields count="1">
    <field x="-2"/>
  </colFields>
  <colItems count="3">
    <i>
      <x/>
    </i>
    <i i="1">
      <x v="1"/>
    </i>
    <i i="2">
      <x v="2"/>
    </i>
  </colItems>
  <dataFields count="3">
    <dataField name="%_Planeado_Acumulado_2019" fld="17" baseField="0" baseItem="0" numFmtId="2"/>
    <dataField name="%_Ejecutado_Acumulado_2019" fld="18" baseField="0" baseItem="0" numFmtId="2"/>
    <dataField name="%_Cumplimiento_Acumulado_2019" fld="19" subtotal="average" baseField="7" baseItem="6" numFmtId="10"/>
  </dataFields>
  <formats count="34">
    <format dxfId="5459">
      <pivotArea dataOnly="0" labelOnly="1" outline="0" fieldPosition="0">
        <references count="1">
          <reference field="4294967294" count="3">
            <x v="0"/>
            <x v="1"/>
            <x v="2"/>
          </reference>
        </references>
      </pivotArea>
    </format>
    <format dxfId="5458">
      <pivotArea dataOnly="0" labelOnly="1" outline="0" fieldPosition="0">
        <references count="1">
          <reference field="4294967294" count="3">
            <x v="0"/>
            <x v="1"/>
            <x v="2"/>
          </reference>
        </references>
      </pivotArea>
    </format>
    <format dxfId="5457">
      <pivotArea dataOnly="0" labelOnly="1" outline="0" fieldPosition="0">
        <references count="1">
          <reference field="4294967294" count="3">
            <x v="0"/>
            <x v="1"/>
            <x v="2"/>
          </reference>
        </references>
      </pivotArea>
    </format>
    <format dxfId="5456">
      <pivotArea field="10" grandRow="1" outline="0" collapsedLevelsAreSubtotals="1" axis="axisRow" fieldPosition="0">
        <references count="1">
          <reference field="4294967294" count="2" selected="0">
            <x v="0"/>
            <x v="1"/>
          </reference>
        </references>
      </pivotArea>
    </format>
    <format dxfId="5455">
      <pivotArea field="10" grandRow="1" outline="0" collapsedLevelsAreSubtotals="1" axis="axisRow" fieldPosition="0">
        <references count="1">
          <reference field="4294967294" count="2" selected="0">
            <x v="0"/>
            <x v="1"/>
          </reference>
        </references>
      </pivotArea>
    </format>
    <format dxfId="5454">
      <pivotArea dataOnly="0" labelOnly="1" outline="0" fieldPosition="0">
        <references count="1">
          <reference field="10" count="0"/>
        </references>
      </pivotArea>
    </format>
    <format dxfId="5453">
      <pivotArea dataOnly="0" labelOnly="1" outline="0" fieldPosition="0">
        <references count="4">
          <reference field="2" count="1" selected="0">
            <x v="0"/>
          </reference>
          <reference field="4" count="1" selected="0">
            <x v="1"/>
          </reference>
          <reference field="7" count="1">
            <x v="13"/>
          </reference>
          <reference field="10" count="1" selected="0">
            <x v="0"/>
          </reference>
        </references>
      </pivotArea>
    </format>
    <format dxfId="5452">
      <pivotArea dataOnly="0" labelOnly="1" outline="0" fieldPosition="0">
        <references count="4">
          <reference field="2" count="1" selected="0">
            <x v="0"/>
          </reference>
          <reference field="4" count="1" selected="0">
            <x v="9"/>
          </reference>
          <reference field="7" count="5">
            <x v="0"/>
            <x v="4"/>
            <x v="6"/>
            <x v="10"/>
            <x v="11"/>
          </reference>
          <reference field="10" count="1" selected="0">
            <x v="0"/>
          </reference>
        </references>
      </pivotArea>
    </format>
    <format dxfId="5451">
      <pivotArea dataOnly="0" labelOnly="1" outline="0" fieldPosition="0">
        <references count="4">
          <reference field="2" count="1" selected="0">
            <x v="0"/>
          </reference>
          <reference field="4" count="1" selected="0">
            <x v="0"/>
          </reference>
          <reference field="7" count="1">
            <x v="12"/>
          </reference>
          <reference field="10" count="1" selected="0">
            <x v="1"/>
          </reference>
        </references>
      </pivotArea>
    </format>
    <format dxfId="5450">
      <pivotArea dataOnly="0" labelOnly="1" outline="0" fieldPosition="0">
        <references count="4">
          <reference field="2" count="1" selected="0">
            <x v="0"/>
          </reference>
          <reference field="4" count="1" selected="0">
            <x v="9"/>
          </reference>
          <reference field="7" count="6">
            <x v="0"/>
            <x v="4"/>
            <x v="5"/>
            <x v="6"/>
            <x v="10"/>
            <x v="11"/>
          </reference>
          <reference field="10" count="1" selected="0">
            <x v="1"/>
          </reference>
        </references>
      </pivotArea>
    </format>
    <format dxfId="5449">
      <pivotArea dataOnly="0" labelOnly="1" outline="0" fieldPosition="0">
        <references count="4">
          <reference field="2" count="1" selected="0">
            <x v="0"/>
          </reference>
          <reference field="4" count="1" selected="0">
            <x v="9"/>
          </reference>
          <reference field="7" count="4">
            <x v="0"/>
            <x v="4"/>
            <x v="6"/>
            <x v="7"/>
          </reference>
          <reference field="10" count="1" selected="0">
            <x v="2"/>
          </reference>
        </references>
      </pivotArea>
    </format>
    <format dxfId="5448">
      <pivotArea dataOnly="0" labelOnly="1" outline="0" fieldPosition="0">
        <references count="4">
          <reference field="2" count="1" selected="0">
            <x v="2"/>
          </reference>
          <reference field="4" count="1" selected="0">
            <x v="7"/>
          </reference>
          <reference field="7" count="1">
            <x v="19"/>
          </reference>
          <reference field="10" count="1" selected="0">
            <x v="2"/>
          </reference>
        </references>
      </pivotArea>
    </format>
    <format dxfId="5447">
      <pivotArea dataOnly="0" labelOnly="1" outline="0" fieldPosition="0">
        <references count="4">
          <reference field="2" count="1" selected="0">
            <x v="2"/>
          </reference>
          <reference field="4" count="1" selected="0">
            <x v="9"/>
          </reference>
          <reference field="7" count="1">
            <x v="0"/>
          </reference>
          <reference field="10" count="1" selected="0">
            <x v="2"/>
          </reference>
        </references>
      </pivotArea>
    </format>
    <format dxfId="5446">
      <pivotArea dataOnly="0" labelOnly="1" outline="0" fieldPosition="0">
        <references count="4">
          <reference field="2" count="1" selected="0">
            <x v="0"/>
          </reference>
          <reference field="4" count="1" selected="0">
            <x v="2"/>
          </reference>
          <reference field="7" count="1">
            <x v="14"/>
          </reference>
          <reference field="10" count="1" selected="0">
            <x v="3"/>
          </reference>
        </references>
      </pivotArea>
    </format>
    <format dxfId="5445">
      <pivotArea dataOnly="0" labelOnly="1" outline="0" fieldPosition="0">
        <references count="4">
          <reference field="2" count="1" selected="0">
            <x v="0"/>
          </reference>
          <reference field="4" count="1" selected="0">
            <x v="9"/>
          </reference>
          <reference field="7" count="4">
            <x v="0"/>
            <x v="4"/>
            <x v="6"/>
            <x v="8"/>
          </reference>
          <reference field="10" count="1" selected="0">
            <x v="3"/>
          </reference>
        </references>
      </pivotArea>
    </format>
    <format dxfId="5444">
      <pivotArea dataOnly="0" labelOnly="1" outline="0" fieldPosition="0">
        <references count="4">
          <reference field="2" count="1" selected="0">
            <x v="3"/>
          </reference>
          <reference field="4" count="1" selected="0">
            <x v="8"/>
          </reference>
          <reference field="7" count="1">
            <x v="20"/>
          </reference>
          <reference field="10" count="1" selected="0">
            <x v="3"/>
          </reference>
        </references>
      </pivotArea>
    </format>
    <format dxfId="5443">
      <pivotArea dataOnly="0" labelOnly="1" outline="0" fieldPosition="0">
        <references count="4">
          <reference field="2" count="1" selected="0">
            <x v="0"/>
          </reference>
          <reference field="4" count="1" selected="0">
            <x v="9"/>
          </reference>
          <reference field="7" count="6">
            <x v="0"/>
            <x v="4"/>
            <x v="5"/>
            <x v="6"/>
            <x v="10"/>
            <x v="11"/>
          </reference>
          <reference field="10" count="1" selected="0">
            <x v="4"/>
          </reference>
        </references>
      </pivotArea>
    </format>
    <format dxfId="5442">
      <pivotArea dataOnly="0" labelOnly="1" outline="0" fieldPosition="0">
        <references count="4">
          <reference field="2" count="1" selected="0">
            <x v="0"/>
          </reference>
          <reference field="4" count="1" selected="0">
            <x v="3"/>
          </reference>
          <reference field="7" count="1">
            <x v="15"/>
          </reference>
          <reference field="10" count="1" selected="0">
            <x v="5"/>
          </reference>
        </references>
      </pivotArea>
    </format>
    <format dxfId="5441">
      <pivotArea dataOnly="0" labelOnly="1" outline="0" fieldPosition="0">
        <references count="4">
          <reference field="2" count="1" selected="0">
            <x v="0"/>
          </reference>
          <reference field="4" count="1" selected="0">
            <x v="9"/>
          </reference>
          <reference field="7" count="4">
            <x v="0"/>
            <x v="4"/>
            <x v="7"/>
            <x v="8"/>
          </reference>
          <reference field="10" count="1" selected="0">
            <x v="5"/>
          </reference>
        </references>
      </pivotArea>
    </format>
    <format dxfId="5440">
      <pivotArea dataOnly="0" labelOnly="1" outline="0" fieldPosition="0">
        <references count="4">
          <reference field="2" count="1" selected="0">
            <x v="0"/>
          </reference>
          <reference field="4" count="1" selected="0">
            <x v="9"/>
          </reference>
          <reference field="7" count="8">
            <x v="0"/>
            <x v="2"/>
            <x v="4"/>
            <x v="6"/>
            <x v="7"/>
            <x v="8"/>
            <x v="10"/>
            <x v="11"/>
          </reference>
          <reference field="10" count="1" selected="0">
            <x v="6"/>
          </reference>
        </references>
      </pivotArea>
    </format>
    <format dxfId="5439">
      <pivotArea dataOnly="0" labelOnly="1" outline="0" fieldPosition="0">
        <references count="4">
          <reference field="2" count="1" selected="0">
            <x v="1"/>
          </reference>
          <reference field="4" count="1" selected="0">
            <x v="9"/>
          </reference>
          <reference field="7" count="1">
            <x v="2"/>
          </reference>
          <reference field="10" count="1" selected="0">
            <x v="6"/>
          </reference>
        </references>
      </pivotArea>
    </format>
    <format dxfId="5438">
      <pivotArea dataOnly="0" labelOnly="1" outline="0" fieldPosition="0">
        <references count="4">
          <reference field="2" count="1" selected="0">
            <x v="0"/>
          </reference>
          <reference field="4" count="1" selected="0">
            <x v="9"/>
          </reference>
          <reference field="7" count="2">
            <x v="0"/>
            <x v="4"/>
          </reference>
          <reference field="10" count="1" selected="0">
            <x v="7"/>
          </reference>
        </references>
      </pivotArea>
    </format>
    <format dxfId="5437">
      <pivotArea dataOnly="0" labelOnly="1" outline="0" fieldPosition="0">
        <references count="4">
          <reference field="2" count="1" selected="0">
            <x v="2"/>
          </reference>
          <reference field="4" count="1" selected="0">
            <x v="9"/>
          </reference>
          <reference field="7" count="1">
            <x v="11"/>
          </reference>
          <reference field="10" count="1" selected="0">
            <x v="7"/>
          </reference>
        </references>
      </pivotArea>
    </format>
    <format dxfId="5436">
      <pivotArea dataOnly="0" labelOnly="1" outline="0" fieldPosition="0">
        <references count="4">
          <reference field="2" count="1" selected="0">
            <x v="0"/>
          </reference>
          <reference field="4" count="1" selected="0">
            <x v="9"/>
          </reference>
          <reference field="7" count="1">
            <x v="4"/>
          </reference>
          <reference field="10" count="1" selected="0">
            <x v="8"/>
          </reference>
        </references>
      </pivotArea>
    </format>
    <format dxfId="5435">
      <pivotArea dataOnly="0" labelOnly="1" outline="0" fieldPosition="0">
        <references count="4">
          <reference field="2" count="1" selected="0">
            <x v="1"/>
          </reference>
          <reference field="4" count="1" selected="0">
            <x v="5"/>
          </reference>
          <reference field="7" count="1">
            <x v="17"/>
          </reference>
          <reference field="10" count="1" selected="0">
            <x v="8"/>
          </reference>
        </references>
      </pivotArea>
    </format>
    <format dxfId="5434">
      <pivotArea dataOnly="0" labelOnly="1" outline="0" fieldPosition="0">
        <references count="4">
          <reference field="2" count="1" selected="0">
            <x v="1"/>
          </reference>
          <reference field="4" count="1" selected="0">
            <x v="6"/>
          </reference>
          <reference field="7" count="1">
            <x v="18"/>
          </reference>
          <reference field="10" count="1" selected="0">
            <x v="8"/>
          </reference>
        </references>
      </pivotArea>
    </format>
    <format dxfId="5433">
      <pivotArea dataOnly="0" labelOnly="1" outline="0" fieldPosition="0">
        <references count="4">
          <reference field="2" count="1" selected="0">
            <x v="1"/>
          </reference>
          <reference field="4" count="1" selected="0">
            <x v="9"/>
          </reference>
          <reference field="7" count="6">
            <x v="0"/>
            <x v="4"/>
            <x v="6"/>
            <x v="7"/>
            <x v="8"/>
            <x v="9"/>
          </reference>
          <reference field="10" count="1" selected="0">
            <x v="8"/>
          </reference>
        </references>
      </pivotArea>
    </format>
    <format dxfId="5432">
      <pivotArea dataOnly="0" labelOnly="1" outline="0" fieldPosition="0">
        <references count="4">
          <reference field="2" count="1" selected="0">
            <x v="0"/>
          </reference>
          <reference field="4" count="1" selected="0">
            <x v="4"/>
          </reference>
          <reference field="7" count="1">
            <x v="16"/>
          </reference>
          <reference field="10" count="1" selected="0">
            <x v="9"/>
          </reference>
        </references>
      </pivotArea>
    </format>
    <format dxfId="5431">
      <pivotArea dataOnly="0" labelOnly="1" outline="0" fieldPosition="0">
        <references count="4">
          <reference field="2" count="1" selected="0">
            <x v="0"/>
          </reference>
          <reference field="4" count="1" selected="0">
            <x v="9"/>
          </reference>
          <reference field="7" count="9">
            <x v="0"/>
            <x v="1"/>
            <x v="2"/>
            <x v="3"/>
            <x v="4"/>
            <x v="5"/>
            <x v="7"/>
            <x v="8"/>
            <x v="10"/>
          </reference>
          <reference field="10" count="1" selected="0">
            <x v="9"/>
          </reference>
        </references>
      </pivotArea>
    </format>
    <format dxfId="5430">
      <pivotArea dataOnly="0" labelOnly="1" outline="0" fieldPosition="0">
        <references count="4">
          <reference field="2" count="1" selected="0">
            <x v="0"/>
          </reference>
          <reference field="4" count="1" selected="0">
            <x v="4"/>
          </reference>
          <reference field="7" count="1">
            <x v="16"/>
          </reference>
          <reference field="10" count="0" selected="0"/>
        </references>
      </pivotArea>
    </format>
    <format dxfId="5429">
      <pivotArea dataOnly="0" labelOnly="1" outline="0" fieldPosition="0">
        <references count="4">
          <reference field="2" count="1" selected="0">
            <x v="0"/>
          </reference>
          <reference field="4" count="1" selected="0">
            <x v="9"/>
          </reference>
          <reference field="7" count="9">
            <x v="0"/>
            <x v="1"/>
            <x v="2"/>
            <x v="3"/>
            <x v="4"/>
            <x v="5"/>
            <x v="7"/>
            <x v="8"/>
            <x v="10"/>
          </reference>
          <reference field="10" count="0" selected="0"/>
        </references>
      </pivotArea>
    </format>
    <format dxfId="5428">
      <pivotArea dataOnly="0" labelOnly="1" outline="0" fieldPosition="0">
        <references count="4">
          <reference field="2" count="1" selected="0">
            <x v="0"/>
          </reference>
          <reference field="4" count="1" selected="0">
            <x v="4"/>
          </reference>
          <reference field="7" count="1">
            <x v="16"/>
          </reference>
          <reference field="10" count="0" selected="0"/>
        </references>
      </pivotArea>
    </format>
    <format dxfId="5427">
      <pivotArea dataOnly="0" labelOnly="1" outline="0" fieldPosition="0">
        <references count="4">
          <reference field="2" count="1" selected="0">
            <x v="0"/>
          </reference>
          <reference field="4" count="1" selected="0">
            <x v="9"/>
          </reference>
          <reference field="7" count="9">
            <x v="0"/>
            <x v="1"/>
            <x v="2"/>
            <x v="3"/>
            <x v="4"/>
            <x v="5"/>
            <x v="7"/>
            <x v="8"/>
            <x v="10"/>
          </reference>
          <reference field="10" count="0" selected="0"/>
        </references>
      </pivotArea>
    </format>
    <format dxfId="5426">
      <pivotArea outline="0" collapsedLevelsAreSubtotals="1" fieldPosition="0">
        <references count="5">
          <reference field="4294967294" count="1" selected="0">
            <x v="1"/>
          </reference>
          <reference field="2" count="1" selected="0">
            <x v="0"/>
          </reference>
          <reference field="4" count="1" selected="0">
            <x v="9"/>
          </reference>
          <reference field="7" count="1" selected="0">
            <x v="6"/>
          </reference>
          <reference field="10" count="0" selected="0"/>
        </references>
      </pivotArea>
    </format>
  </formats>
  <conditionalFormats count="1">
    <conditionalFormat priority="1">
      <pivotAreas count="1">
        <pivotArea type="data" outline="0" collapsedLevelsAreSubtotals="1" fieldPosition="0">
          <references count="5">
            <reference field="4294967294" count="1" selected="0">
              <x v="2"/>
            </reference>
            <reference field="2" count="4" selected="0">
              <x v="0"/>
              <x v="1"/>
              <x v="2"/>
              <x v="3"/>
            </reference>
            <reference field="4" count="10" selected="0">
              <x v="0"/>
              <x v="1"/>
              <x v="2"/>
              <x v="3"/>
              <x v="4"/>
              <x v="5"/>
              <x v="6"/>
              <x v="7"/>
              <x v="8"/>
              <x v="9"/>
            </reference>
            <reference field="7" count="21" selected="0">
              <x v="0"/>
              <x v="1"/>
              <x v="2"/>
              <x v="3"/>
              <x v="4"/>
              <x v="5"/>
              <x v="6"/>
              <x v="7"/>
              <x v="8"/>
              <x v="9"/>
              <x v="10"/>
              <x v="11"/>
              <x v="12"/>
              <x v="13"/>
              <x v="14"/>
              <x v="15"/>
              <x v="16"/>
              <x v="17"/>
              <x v="18"/>
              <x v="19"/>
              <x v="20"/>
            </reference>
            <reference field="10" count="10" selected="0">
              <x v="0"/>
              <x v="1"/>
              <x v="2"/>
              <x v="3"/>
              <x v="4"/>
              <x v="5"/>
              <x v="6"/>
              <x v="7"/>
              <x v="8"/>
              <x v="9"/>
            </reference>
          </references>
        </pivotArea>
      </pivotAreas>
    </conditionalFormat>
  </conditionalFormats>
  <chartFormats count="3">
    <chartFormat chart="19" format="10"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1"/>
          </reference>
        </references>
      </pivotArea>
    </chartFormat>
    <chartFormat chart="19" format="12" series="1">
      <pivotArea type="data" outline="0" fieldPosition="0">
        <references count="1">
          <reference field="4294967294" count="1" selected="0">
            <x v="2"/>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6" minRefreshableVersion="3" showDrill="0" showDataTips="0" enableDrill="0" createdVersion="5" indent="0" compact="0" compactData="0" gridDropZones="1" multipleFieldFilters="0">
  <location ref="B26:H50" firstHeaderRow="1" firstDataRow="2" firstDataCol="4"/>
  <pivotFields count="76">
    <pivotField compact="0" outline="0" showAll="0"/>
    <pivotField compact="0" outline="0" showAll="0"/>
    <pivotField compact="0" outline="0" showAll="0">
      <items count="5">
        <item x="0"/>
        <item x="1"/>
        <item x="2"/>
        <item x="3"/>
        <item t="default"/>
      </items>
    </pivotField>
    <pivotField compact="0" outline="0" showAll="0"/>
    <pivotField compact="0" outline="0" showAll="0">
      <items count="11">
        <item x="1"/>
        <item x="2"/>
        <item x="3"/>
        <item x="4"/>
        <item x="5"/>
        <item x="6"/>
        <item x="7"/>
        <item x="8"/>
        <item x="9"/>
        <item x="0"/>
        <item t="default"/>
      </items>
    </pivotField>
    <pivotField compact="0" outline="0" showAll="0"/>
    <pivotField compact="0" outline="0" showAll="0">
      <items count="3">
        <item x="0"/>
        <item x="1"/>
        <item t="default"/>
      </items>
    </pivotField>
    <pivotField compact="0" outline="0" showAll="0"/>
    <pivotField compact="0" outline="0" showAll="0">
      <items count="16">
        <item x="13"/>
        <item x="8"/>
        <item x="0"/>
        <item x="9"/>
        <item x="10"/>
        <item x="11"/>
        <item x="12"/>
        <item x="14"/>
        <item x="1"/>
        <item x="2"/>
        <item x="7"/>
        <item x="6"/>
        <item x="4"/>
        <item x="3"/>
        <item x="5"/>
        <item t="default"/>
      </items>
    </pivotField>
    <pivotField compact="0" outline="0" showAll="0" defaultSubtotal="0"/>
    <pivotField compact="0" outline="0" showAll="0" defaultSubtotal="0"/>
    <pivotField axis="axisRow" compact="0" outline="0" showAll="0" defaultSubtotal="0">
      <items count="292">
        <item x="252"/>
        <item x="256"/>
        <item x="233"/>
        <item x="157"/>
        <item x="158"/>
        <item x="138"/>
        <item x="229"/>
        <item x="230"/>
        <item x="254"/>
        <item x="63"/>
        <item x="72"/>
        <item x="38"/>
        <item x="39"/>
        <item x="40"/>
        <item x="41"/>
        <item x="42"/>
        <item x="43"/>
        <item x="44"/>
        <item x="45"/>
        <item x="46"/>
        <item x="64"/>
        <item x="47"/>
        <item x="48"/>
        <item x="49"/>
        <item x="50"/>
        <item x="58"/>
        <item x="82"/>
        <item x="83"/>
        <item x="120"/>
        <item x="126"/>
        <item x="127"/>
        <item x="65"/>
        <item x="128"/>
        <item x="129"/>
        <item x="79"/>
        <item x="207"/>
        <item x="192"/>
        <item x="193"/>
        <item x="221"/>
        <item x="93"/>
        <item x="202"/>
        <item x="142"/>
        <item x="66"/>
        <item x="203"/>
        <item x="94"/>
        <item x="95"/>
        <item x="96"/>
        <item x="104"/>
        <item x="105"/>
        <item x="106"/>
        <item x="107"/>
        <item x="108"/>
        <item x="109"/>
        <item x="67"/>
        <item x="110"/>
        <item x="97"/>
        <item x="98"/>
        <item x="99"/>
        <item x="100"/>
        <item x="101"/>
        <item x="199"/>
        <item x="200"/>
        <item x="201"/>
        <item x="204"/>
        <item x="68"/>
        <item x="102"/>
        <item x="103"/>
        <item x="194"/>
        <item x="276"/>
        <item x="211"/>
        <item x="212"/>
        <item x="213"/>
        <item x="277"/>
        <item x="176"/>
        <item x="214"/>
        <item x="69"/>
        <item x="206"/>
        <item x="240"/>
        <item x="195"/>
        <item x="249"/>
        <item x="208"/>
        <item x="209"/>
        <item x="90"/>
        <item x="210"/>
        <item x="196"/>
        <item x="225"/>
        <item x="80"/>
        <item x="226"/>
        <item x="222"/>
        <item x="223"/>
        <item x="197"/>
        <item x="184"/>
        <item x="227"/>
        <item x="228"/>
        <item x="224"/>
        <item x="84"/>
        <item x="218"/>
        <item x="259"/>
        <item x="219"/>
        <item x="220"/>
        <item x="215"/>
        <item x="216"/>
        <item x="217"/>
        <item x="198"/>
        <item x="185"/>
        <item x="205"/>
        <item x="186"/>
        <item x="187"/>
        <item x="177"/>
        <item x="188"/>
        <item x="189"/>
        <item x="190"/>
        <item x="191"/>
        <item x="264"/>
        <item x="261"/>
        <item x="37"/>
        <item x="54"/>
        <item x="55"/>
        <item x="56"/>
        <item x="111"/>
        <item x="266"/>
        <item x="85"/>
        <item x="86"/>
        <item x="121"/>
        <item x="122"/>
        <item x="265"/>
        <item x="74"/>
        <item x="71"/>
        <item x="78"/>
        <item x="16"/>
        <item x="112"/>
        <item x="263"/>
        <item x="22"/>
        <item x="279"/>
        <item x="280"/>
        <item x="281"/>
        <item x="282"/>
        <item x="131"/>
        <item x="132"/>
        <item x="133"/>
        <item x="134"/>
        <item x="113"/>
        <item x="283"/>
        <item x="20"/>
        <item x="2"/>
        <item x="8"/>
        <item x="35"/>
        <item x="73"/>
        <item x="23"/>
        <item x="28"/>
        <item x="118"/>
        <item x="29"/>
        <item x="114"/>
        <item x="30"/>
        <item x="31"/>
        <item x="286"/>
        <item x="34"/>
        <item x="262"/>
        <item x="13"/>
        <item x="287"/>
        <item x="288"/>
        <item x="289"/>
        <item x="290"/>
        <item x="115"/>
        <item x="284"/>
        <item x="291"/>
        <item x="285"/>
        <item x="135"/>
        <item x="136"/>
        <item x="137"/>
        <item x="11"/>
        <item x="18"/>
        <item x="15"/>
        <item x="70"/>
        <item x="116"/>
        <item x="231"/>
        <item x="232"/>
        <item x="117"/>
        <item x="257"/>
        <item x="255"/>
        <item x="260"/>
        <item x="19"/>
        <item x="267"/>
        <item x="278"/>
        <item x="272"/>
        <item x="168"/>
        <item x="24"/>
        <item x="274"/>
        <item x="275"/>
        <item x="273"/>
        <item x="25"/>
        <item x="26"/>
        <item x="27"/>
        <item x="36"/>
        <item x="77"/>
        <item x="32"/>
        <item x="178"/>
        <item x="33"/>
        <item x="119"/>
        <item x="12"/>
        <item x="159"/>
        <item x="160"/>
        <item x="161"/>
        <item x="162"/>
        <item x="163"/>
        <item x="154"/>
        <item x="155"/>
        <item x="179"/>
        <item x="156"/>
        <item x="164"/>
        <item x="165"/>
        <item x="166"/>
        <item x="167"/>
        <item x="10"/>
        <item x="17"/>
        <item x="14"/>
        <item x="21"/>
        <item x="76"/>
        <item x="169"/>
        <item x="59"/>
        <item x="60"/>
        <item x="61"/>
        <item x="62"/>
        <item x="1"/>
        <item x="180"/>
        <item x="143"/>
        <item x="144"/>
        <item x="145"/>
        <item x="146"/>
        <item x="147"/>
        <item x="148"/>
        <item x="170"/>
        <item x="149"/>
        <item x="150"/>
        <item x="151"/>
        <item x="152"/>
        <item x="153"/>
        <item x="181"/>
        <item x="171"/>
        <item x="172"/>
        <item x="182"/>
        <item x="183"/>
        <item x="173"/>
        <item x="174"/>
        <item x="175"/>
        <item x="258"/>
        <item x="269"/>
        <item x="53"/>
        <item x="51"/>
        <item x="52"/>
        <item x="87"/>
        <item x="88"/>
        <item x="89"/>
        <item x="241"/>
        <item x="245"/>
        <item x="242"/>
        <item x="246"/>
        <item x="247"/>
        <item x="239"/>
        <item x="268"/>
        <item x="243"/>
        <item x="244"/>
        <item x="139"/>
        <item x="140"/>
        <item x="141"/>
        <item x="271"/>
        <item x="270"/>
        <item x="9"/>
        <item x="57"/>
        <item x="81"/>
        <item x="234"/>
        <item x="235"/>
        <item x="236"/>
        <item x="237"/>
        <item x="238"/>
        <item x="124"/>
        <item x="123"/>
        <item x="0"/>
        <item x="130"/>
        <item x="91"/>
        <item x="248"/>
        <item x="251"/>
        <item x="253"/>
        <item x="125"/>
        <item x="92"/>
        <item x="250"/>
        <item x="75"/>
        <item x="3"/>
        <item x="4"/>
        <item x="5"/>
        <item x="6"/>
        <item x="7"/>
      </items>
    </pivotField>
    <pivotField axis="axisRow" compact="0" outline="0" showAll="0" defaultSubtotal="0">
      <items count="226">
        <item m="1" x="223"/>
        <item x="98"/>
        <item x="99"/>
        <item x="100"/>
        <item x="101"/>
        <item x="102"/>
        <item x="103"/>
        <item x="104"/>
        <item x="126"/>
        <item x="127"/>
        <item x="128"/>
        <item x="129"/>
        <item x="130"/>
        <item x="105"/>
        <item x="131"/>
        <item x="132"/>
        <item x="133"/>
        <item x="134"/>
        <item x="106"/>
        <item x="107"/>
        <item x="108"/>
        <item x="109"/>
        <item x="110"/>
        <item x="111"/>
        <item x="112"/>
        <item x="113"/>
        <item x="114"/>
        <item x="115"/>
        <item x="116"/>
        <item x="117"/>
        <item x="118"/>
        <item x="120"/>
        <item x="119"/>
        <item x="121"/>
        <item x="122"/>
        <item x="123"/>
        <item x="124"/>
        <item x="125"/>
        <item x="87"/>
        <item x="198"/>
        <item x="58"/>
        <item x="158"/>
        <item x="171"/>
        <item x="169"/>
        <item m="1" x="221"/>
        <item x="157"/>
        <item x="14"/>
        <item x="166"/>
        <item x="204"/>
        <item x="149"/>
        <item x="148"/>
        <item x="164"/>
        <item x="180"/>
        <item x="89"/>
        <item x="18"/>
        <item x="90"/>
        <item x="5"/>
        <item x="19"/>
        <item x="176"/>
        <item x="69"/>
        <item x="179"/>
        <item x="145"/>
        <item x="93"/>
        <item x="91"/>
        <item x="94"/>
        <item x="206"/>
        <item x="37"/>
        <item x="183"/>
        <item x="52"/>
        <item m="1" x="220"/>
        <item x="51"/>
        <item x="44"/>
        <item x="42"/>
        <item x="41"/>
        <item x="31"/>
        <item x="170"/>
        <item x="48"/>
        <item x="45"/>
        <item x="49"/>
        <item x="50"/>
        <item x="21"/>
        <item x="26"/>
        <item x="39"/>
        <item x="167"/>
        <item x="200"/>
        <item x="165"/>
        <item x="92"/>
        <item x="38"/>
        <item x="214"/>
        <item x="156"/>
        <item x="47"/>
        <item x="161"/>
        <item x="218"/>
        <item x="152"/>
        <item x="146"/>
        <item x="151"/>
        <item x="72"/>
        <item x="196"/>
        <item x="195"/>
        <item x="197"/>
        <item x="66"/>
        <item x="64"/>
        <item m="1" x="225"/>
        <item x="187"/>
        <item x="213"/>
        <item x="65"/>
        <item x="191"/>
        <item x="13"/>
        <item x="25"/>
        <item x="71"/>
        <item x="189"/>
        <item x="56"/>
        <item x="81"/>
        <item x="188"/>
        <item x="162"/>
        <item x="163"/>
        <item x="190"/>
        <item x="76"/>
        <item x="95"/>
        <item x="61"/>
        <item x="159"/>
        <item x="22"/>
        <item x="186"/>
        <item x="97"/>
        <item x="205"/>
        <item x="73"/>
        <item x="8"/>
        <item x="153"/>
        <item x="173"/>
        <item x="174"/>
        <item x="193"/>
        <item x="57"/>
        <item x="55"/>
        <item x="175"/>
        <item x="70"/>
        <item x="168"/>
        <item m="1" x="222"/>
        <item x="219"/>
        <item x="83"/>
        <item x="86"/>
        <item m="1" x="224"/>
        <item x="139"/>
        <item x="142"/>
        <item x="136"/>
        <item x="141"/>
        <item x="137"/>
        <item x="40"/>
        <item x="82"/>
        <item x="138"/>
        <item x="143"/>
        <item x="135"/>
        <item x="79"/>
        <item x="75"/>
        <item x="84"/>
        <item x="140"/>
        <item x="78"/>
        <item x="216"/>
        <item x="74"/>
        <item x="203"/>
        <item x="207"/>
        <item x="208"/>
        <item x="192"/>
        <item x="46"/>
        <item x="53"/>
        <item x="54"/>
        <item x="144"/>
        <item x="85"/>
        <item x="2"/>
        <item x="77"/>
        <item x="67"/>
        <item x="12"/>
        <item x="43"/>
        <item x="211"/>
        <item x="210"/>
        <item x="30"/>
        <item x="29"/>
        <item x="182"/>
        <item x="32"/>
        <item x="34"/>
        <item x="201"/>
        <item x="215"/>
        <item x="217"/>
        <item x="199"/>
        <item x="209"/>
        <item x="6"/>
        <item x="15"/>
        <item x="27"/>
        <item x="17"/>
        <item x="16"/>
        <item x="20"/>
        <item x="181"/>
        <item x="36"/>
        <item x="177"/>
        <item x="194"/>
        <item x="160"/>
        <item x="24"/>
        <item x="33"/>
        <item x="60"/>
        <item x="59"/>
        <item x="185"/>
        <item x="23"/>
        <item x="184"/>
        <item x="178"/>
        <item x="147"/>
        <item x="68"/>
        <item x="10"/>
        <item x="9"/>
        <item x="1"/>
        <item x="3"/>
        <item x="11"/>
        <item x="155"/>
        <item x="7"/>
        <item x="4"/>
        <item x="80"/>
        <item x="212"/>
        <item x="150"/>
        <item x="172"/>
        <item x="28"/>
        <item x="0"/>
        <item x="202"/>
        <item n="Desarrollar actividades en apoyo a la gestión: Tramite documental, Organizar archivo de gestión conforme a la TRD, diligenciamiento del FUID, transferencias documentales, atención de clientes internos y externos de manera presencial y telefónica, program" x="35"/>
        <item x="62"/>
        <item x="63"/>
        <item x="154"/>
        <item x="88"/>
        <item x="96"/>
      </items>
    </pivotField>
    <pivotField compact="0" outline="0" showAll="0">
      <items count="11">
        <item h="1" x="3"/>
        <item x="4"/>
        <item h="1" x="5"/>
        <item h="1" x="6"/>
        <item h="1" x="7"/>
        <item h="1" x="2"/>
        <item h="1" x="1"/>
        <item h="1" x="0"/>
        <item h="1" x="8"/>
        <item h="1" x="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37">
        <item x="130"/>
        <item x="136"/>
        <item x="55"/>
        <item x="123"/>
        <item x="74"/>
        <item x="40"/>
        <item x="39"/>
        <item x="41"/>
        <item x="108"/>
        <item x="109"/>
        <item x="61"/>
        <item x="110"/>
        <item x="119"/>
        <item x="76"/>
        <item x="31"/>
        <item x="104"/>
        <item x="91"/>
        <item x="57"/>
        <item x="48"/>
        <item x="100"/>
        <item x="133"/>
        <item x="125"/>
        <item x="112"/>
        <item x="44"/>
        <item x="36"/>
        <item x="134"/>
        <item x="47"/>
        <item x="107"/>
        <item x="35"/>
        <item x="81"/>
        <item x="70"/>
        <item x="86"/>
        <item x="96"/>
        <item x="127"/>
        <item x="121"/>
        <item x="135"/>
        <item x="131"/>
        <item x="73"/>
        <item x="45"/>
        <item x="95"/>
        <item x="132"/>
        <item x="126"/>
        <item x="128"/>
        <item x="37"/>
        <item x="122"/>
        <item x="69"/>
        <item x="124"/>
        <item x="68"/>
        <item x="56"/>
        <item x="113"/>
        <item x="64"/>
        <item x="66"/>
        <item x="129"/>
        <item x="38"/>
        <item x="59"/>
        <item x="78"/>
        <item x="87"/>
        <item x="117"/>
        <item x="71"/>
        <item x="58"/>
        <item x="85"/>
        <item x="46"/>
        <item x="77"/>
        <item x="89"/>
        <item x="60"/>
        <item x="94"/>
        <item x="88"/>
        <item x="105"/>
        <item x="114"/>
        <item x="111"/>
        <item x="116"/>
        <item x="120"/>
        <item x="84"/>
        <item x="115"/>
        <item x="63"/>
        <item x="98"/>
        <item x="101"/>
        <item x="62"/>
        <item x="102"/>
        <item x="83"/>
        <item x="67"/>
        <item x="65"/>
        <item x="97"/>
        <item x="16"/>
        <item x="18"/>
        <item x="19"/>
        <item x="53"/>
        <item x="50"/>
        <item x="22"/>
        <item x="21"/>
        <item x="24"/>
        <item x="30"/>
        <item x="28"/>
        <item x="25"/>
        <item x="23"/>
        <item x="0"/>
        <item x="20"/>
        <item x="9"/>
        <item x="2"/>
        <item x="14"/>
        <item x="52"/>
        <item x="10"/>
        <item x="15"/>
        <item x="12"/>
        <item x="3"/>
        <item x="75"/>
        <item x="43"/>
        <item x="106"/>
        <item x="49"/>
        <item x="80"/>
        <item x="79"/>
        <item x="51"/>
        <item x="72"/>
        <item x="82"/>
        <item x="99"/>
        <item x="42"/>
        <item x="1"/>
        <item x="29"/>
        <item x="17"/>
        <item x="26"/>
        <item x="27"/>
        <item x="7"/>
        <item x="6"/>
        <item x="13"/>
        <item x="11"/>
        <item x="5"/>
        <item x="8"/>
        <item x="4"/>
        <item x="118"/>
        <item x="103"/>
        <item x="54"/>
        <item x="90"/>
        <item x="92"/>
        <item x="34"/>
        <item x="93"/>
        <item x="32"/>
        <item x="33"/>
      </items>
    </pivotField>
    <pivotField compact="0" outline="0" showAll="0"/>
    <pivotField compact="0" numFmtId="16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numFmtId="10" outline="0" showAll="0"/>
    <pivotField axis="axisRow" compact="0" outline="0" showAll="0" defaultSubtotal="0">
      <items count="5">
        <item x="3"/>
        <item x="0"/>
        <item x="1"/>
        <item x="4"/>
        <item x="2"/>
      </items>
    </pivotField>
    <pivotField compact="0" outline="0" showAll="0" defaultSubtotal="0">
      <items count="673">
        <item m="1" x="356"/>
        <item m="1" x="261"/>
        <item m="1" x="255"/>
        <item m="1" x="646"/>
        <item m="1" x="420"/>
        <item m="1" x="499"/>
        <item m="1" x="443"/>
        <item m="1" x="615"/>
        <item m="1" x="505"/>
        <item m="1" x="628"/>
        <item m="1" x="350"/>
        <item m="1" x="618"/>
        <item m="1" x="361"/>
        <item m="1" x="649"/>
        <item m="1" x="450"/>
        <item m="1" x="371"/>
        <item m="1" x="660"/>
        <item m="1" x="430"/>
        <item m="1" x="260"/>
        <item m="1" x="493"/>
        <item m="1" x="664"/>
        <item m="1" x="622"/>
        <item m="1" x="531"/>
        <item m="1" x="305"/>
        <item m="1" x="467"/>
        <item m="1" x="437"/>
        <item m="1" x="491"/>
        <item m="1" x="452"/>
        <item m="1" x="476"/>
        <item m="1" x="297"/>
        <item m="1" x="415"/>
        <item m="1" x="364"/>
        <item m="1" x="349"/>
        <item m="1" x="289"/>
        <item m="1" x="321"/>
        <item m="1" x="284"/>
        <item m="1" x="527"/>
        <item m="1" x="355"/>
        <item m="1" x="339"/>
        <item m="1" x="579"/>
        <item m="1" x="637"/>
        <item m="1" x="623"/>
        <item m="1" x="447"/>
        <item m="1" x="352"/>
        <item m="1" x="251"/>
        <item m="1" x="241"/>
        <item m="1" x="621"/>
        <item m="1" x="412"/>
        <item m="1" x="523"/>
        <item m="1" x="363"/>
        <item m="1" x="453"/>
        <item m="1" x="365"/>
        <item m="1" x="486"/>
        <item m="1" x="456"/>
        <item m="1" x="470"/>
        <item m="1" x="462"/>
        <item m="1" x="661"/>
        <item m="1" x="418"/>
        <item m="1" x="328"/>
        <item m="1" x="492"/>
        <item m="1" x="340"/>
        <item m="1" x="518"/>
        <item m="1" x="529"/>
        <item m="1" x="648"/>
        <item m="1" x="560"/>
        <item m="1" x="580"/>
        <item m="1" x="611"/>
        <item m="1" x="496"/>
        <item m="1" x="320"/>
        <item m="1" x="586"/>
        <item m="1" x="489"/>
        <item m="1" x="657"/>
        <item m="1" x="408"/>
        <item m="1" x="497"/>
        <item m="1" x="644"/>
        <item n=" |201906:  |201905: No hay evidencia. Fue presencial.   |201904: N.A. |201903: Correo electronico_x000a_Anexo archivo nombrado Puertos. Evidencia Actividad2 PAI marzo.  |201902: No se programó actividad para este mes. |201901: No se programó actividad para est" m="1" x="318"/>
        <item m="1" x="612"/>
        <item m="1" x="562"/>
        <item m="1" x="665"/>
        <item m="1" x="446"/>
        <item m="1" x="465"/>
        <item m="1" x="507"/>
        <item m="1" x="279"/>
        <item m="1" x="495"/>
        <item m="1" x="368"/>
        <item m="1" x="463"/>
        <item m="1" x="327"/>
        <item m="1" x="246"/>
        <item m="1" x="511"/>
        <item m="1" x="354"/>
        <item m="1" x="451"/>
        <item m="1" x="472"/>
        <item m="1" x="249"/>
        <item m="1" x="290"/>
        <item m="1" x="535"/>
        <item m="1" x="651"/>
        <item m="1" x="483"/>
        <item m="1" x="337"/>
        <item m="1" x="347"/>
        <item m="1" x="259"/>
        <item m="1" x="391"/>
        <item m="1" x="413"/>
        <item m="1" x="271"/>
        <item m="1" x="402"/>
        <item m="1" x="662"/>
        <item m="1" x="589"/>
        <item m="1" x="592"/>
        <item m="1" x="416"/>
        <item m="1" x="274"/>
        <item m="1" x="504"/>
        <item m="1" x="668"/>
        <item m="1" x="381"/>
        <item m="1" x="403"/>
        <item m="1" x="666"/>
        <item m="1" x="572"/>
        <item m="1" x="240"/>
        <item m="1" x="395"/>
        <item m="1" x="610"/>
        <item m="1" x="310"/>
        <item m="1" x="404"/>
        <item m="1" x="638"/>
        <item m="1" x="317"/>
        <item m="1" x="593"/>
        <item m="1" x="268"/>
        <item m="1" x="597"/>
        <item m="1" x="479"/>
        <item m="1" x="360"/>
        <item m="1" x="441"/>
        <item m="1" x="335"/>
        <item m="1" x="341"/>
        <item m="1" x="448"/>
        <item m="1" x="599"/>
        <item m="1" x="444"/>
        <item m="1" x="640"/>
        <item m="1" x="656"/>
        <item m="1" x="522"/>
        <item m="1" x="498"/>
        <item m="1" x="533"/>
        <item m="1" x="539"/>
        <item m="1" x="405"/>
        <item m="1" x="326"/>
        <item m="1" x="435"/>
        <item m="1" x="633"/>
        <item m="1" x="344"/>
        <item m="1" x="313"/>
        <item m="1" x="461"/>
        <item m="1" x="385"/>
        <item m="1" x="353"/>
        <item m="1" x="565"/>
        <item m="1" x="257"/>
        <item m="1" x="517"/>
        <item m="1" x="272"/>
        <item m="1" x="425"/>
        <item m="1" x="626"/>
        <item m="1" x="653"/>
        <item m="1" x="388"/>
        <item m="1" x="468"/>
        <item m="1" x="330"/>
        <item m="1" x="669"/>
        <item m="1" x="502"/>
        <item m="1" x="625"/>
        <item m="1" x="481"/>
        <item m="1" x="634"/>
        <item m="1" x="532"/>
        <item m="1" x="487"/>
        <item m="1" x="390"/>
        <item m="1" x="436"/>
        <item m="1" x="603"/>
        <item m="1" x="264"/>
        <item m="1" x="606"/>
        <item m="1" x="561"/>
        <item m="1" x="570"/>
        <item m="1" x="663"/>
        <item m="1" x="536"/>
        <item m="1" x="552"/>
        <item m="1" x="538"/>
        <item m="1" x="583"/>
        <item m="1" x="516"/>
        <item m="1" x="440"/>
        <item m="1" x="524"/>
        <item m="1" x="581"/>
        <item m="1" x="379"/>
        <item m="1" x="406"/>
        <item m="1" x="384"/>
        <item m="1" x="557"/>
        <item m="1" x="567"/>
        <item m="1" x="568"/>
        <item m="1" x="508"/>
        <item m="1" x="475"/>
        <item m="1" x="316"/>
        <item m="1" x="333"/>
        <item m="1" x="296"/>
        <item m="1" x="658"/>
        <item m="1" x="473"/>
        <item m="1" x="373"/>
        <item m="1" x="525"/>
        <item m="1" x="331"/>
        <item m="1" x="457"/>
        <item m="1" x="376"/>
        <item m="1" x="270"/>
        <item m="1" x="280"/>
        <item m="1" x="302"/>
        <item m="1" x="419"/>
        <item m="1" x="322"/>
        <item m="1" x="312"/>
        <item m="1" x="366"/>
        <item m="1" x="399"/>
        <item m="1" x="400"/>
        <item m="1" x="630"/>
        <item m="1" x="635"/>
        <item m="1" x="325"/>
        <item m="1" x="480"/>
        <item m="1" x="587"/>
        <item m="1" x="559"/>
        <item m="1" x="659"/>
        <item m="1" x="276"/>
        <item m="1" x="438"/>
        <item m="1" x="464"/>
        <item m="1" x="308"/>
        <item m="1" x="520"/>
        <item m="1" x="655"/>
        <item m="1" x="265"/>
        <item m="1" x="309"/>
        <item m="1" x="287"/>
        <item m="1" x="386"/>
        <item m="1" x="346"/>
        <item m="1" x="460"/>
        <item m="1" x="602"/>
        <item m="1" x="569"/>
        <item m="1" x="367"/>
        <item m="1" x="641"/>
        <item m="1" x="394"/>
        <item m="1" x="362"/>
        <item m="1" x="336"/>
        <item m="1" x="554"/>
        <item m="1" x="584"/>
        <item m="1" x="575"/>
        <item m="1" x="642"/>
        <item m="1" x="294"/>
        <item m="1" x="273"/>
        <item m="1" x="596"/>
        <item m="1" x="345"/>
        <item m="1" x="578"/>
        <item m="1" x="250"/>
        <item m="1" x="513"/>
        <item m="1" x="383"/>
        <item m="1" x="414"/>
        <item m="1" x="573"/>
        <item m="1" x="537"/>
        <item m="1" x="372"/>
        <item m="1" x="392"/>
        <item m="1" x="647"/>
        <item m="1" x="281"/>
        <item m="1" x="304"/>
        <item m="1" x="595"/>
        <item m="1" x="421"/>
        <item m="1" x="306"/>
        <item m="1" x="624"/>
        <item m="1" x="370"/>
        <item m="1" x="377"/>
        <item m="1" x="283"/>
        <item m="1" x="285"/>
        <item m="1" x="574"/>
        <item m="1" x="298"/>
        <item m="1" x="243"/>
        <item m="1" x="319"/>
        <item m="1" x="314"/>
        <item m="1" x="652"/>
        <item m="1" x="359"/>
        <item m="1" x="358"/>
        <item m="1" x="616"/>
        <item m="1" x="324"/>
        <item m="1" x="348"/>
        <item m="1" x="547"/>
        <item m="1" x="315"/>
        <item m="1" x="477"/>
        <item m="1" x="627"/>
        <item m="1" x="632"/>
        <item m="1" x="429"/>
        <item m="1" x="334"/>
        <item m="1" x="282"/>
        <item m="1" x="449"/>
        <item m="1" x="427"/>
        <item m="1" x="609"/>
        <item m="1" x="433"/>
        <item m="1" x="551"/>
        <item m="1" x="426"/>
        <item m="1" x="549"/>
        <item m="1" x="411"/>
        <item m="1" x="329"/>
        <item m="1" x="614"/>
        <item m="1" x="510"/>
        <item m="1" x="617"/>
        <item m="1" x="323"/>
        <item m="1" x="442"/>
        <item m="1" x="541"/>
        <item m="1" x="471"/>
        <item m="1" x="485"/>
        <item m="1" x="311"/>
        <item m="1" x="431"/>
        <item m="1" x="455"/>
        <item m="1" x="407"/>
        <item m="1" x="500"/>
        <item m="1" x="288"/>
        <item m="1" x="432"/>
        <item m="1" x="631"/>
        <item m="1" x="546"/>
        <item m="1" x="620"/>
        <item m="1" x="619"/>
        <item m="1" x="277"/>
        <item m="1" x="545"/>
        <item m="1" x="369"/>
        <item m="1" x="424"/>
        <item m="1" x="396"/>
        <item m="1" x="428"/>
        <item m="1" x="422"/>
        <item m="1" x="594"/>
        <item m="1" x="409"/>
        <item m="1" x="357"/>
        <item m="1" x="501"/>
        <item m="1" x="375"/>
        <item m="1" x="299"/>
        <item m="1" x="514"/>
        <item m="1" x="434"/>
        <item m="1" x="482"/>
        <item m="1" x="454"/>
        <item m="1" x="417"/>
        <item m="1" x="550"/>
        <item m="1" x="389"/>
        <item m="1" x="248"/>
        <item m="1" x="423"/>
        <item m="1" x="607"/>
        <item m="1" x="401"/>
        <item m="1" x="598"/>
        <item m="1" x="258"/>
        <item m="1" x="521"/>
        <item m="1" x="543"/>
        <item m="1" x="643"/>
        <item m="1" x="576"/>
        <item m="1" x="588"/>
        <item m="1" x="266"/>
        <item m="1" x="439"/>
        <item m="1" x="303"/>
        <item m="1" x="556"/>
        <item m="1" x="466"/>
        <item m="1" x="564"/>
        <item m="1" x="512"/>
        <item m="1" x="558"/>
        <item m="1" x="590"/>
        <item m="1" x="591"/>
        <item m="1" x="295"/>
        <item m="1" x="534"/>
        <item m="1" x="474"/>
        <item m="1" x="563"/>
        <item m="1" x="577"/>
        <item m="1" x="397"/>
        <item m="1" x="410"/>
        <item m="1" x="293"/>
        <item m="1" x="600"/>
        <item m="1" x="338"/>
        <item m="1" x="629"/>
        <item m="1" x="244"/>
        <item m="1" x="613"/>
        <item m="1" x="650"/>
        <item m="1" x="526"/>
        <item m="1" x="506"/>
        <item m="1" x="515"/>
        <item m="1" x="645"/>
        <item m="1" x="585"/>
        <item m="1" x="503"/>
        <item m="1" x="398"/>
        <item m="1" x="387"/>
        <item m="1" x="509"/>
        <item m="1" x="267"/>
        <item m="1" x="301"/>
        <item m="1" x="380"/>
        <item m="1" x="374"/>
        <item m="1" x="667"/>
        <item m="1" x="672"/>
        <item m="1" x="254"/>
        <item m="1" x="343"/>
        <item m="1" x="256"/>
        <item m="1" x="286"/>
        <item m="1" x="519"/>
        <item m="1" x="332"/>
        <item m="1" x="608"/>
        <item m="1" x="555"/>
        <item m="1" x="458"/>
        <item m="1" x="670"/>
        <item m="1" x="530"/>
        <item m="1" x="484"/>
        <item m="1" x="262"/>
        <item m="1" x="263"/>
        <item m="1" x="445"/>
        <item m="1" x="242"/>
        <item m="1" x="393"/>
        <item m="1" x="490"/>
        <item m="1" x="605"/>
        <item m="1" x="636"/>
        <item m="1" x="342"/>
        <item m="1" x="540"/>
        <item m="1" x="275"/>
        <item m="1" x="582"/>
        <item m="1" x="459"/>
        <item m="1" x="639"/>
        <item m="1" x="542"/>
        <item m="1" x="247"/>
        <item m="1" x="307"/>
        <item m="1" x="553"/>
        <item m="1" x="604"/>
        <item m="1" x="253"/>
        <item m="1" x="300"/>
        <item m="1" x="378"/>
        <item m="1" x="292"/>
        <item m="1" x="571"/>
        <item m="1" x="291"/>
        <item m="1" x="528"/>
        <item m="1" x="278"/>
        <item m="1" x="494"/>
        <item m="1" x="478"/>
        <item m="1" x="245"/>
        <item m="1" x="548"/>
        <item m="1" x="469"/>
        <item m="1" x="382"/>
        <item m="1" x="544"/>
        <item m="1" x="488"/>
        <item m="1" x="269"/>
        <item m="1" x="601"/>
        <item m="1" x="566"/>
        <item m="1" x="671"/>
        <item m="1" x="654"/>
        <item m="1" x="252"/>
        <item m="1" x="3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s>
    </pivotField>
    <pivotField compact="0" outline="0" showAll="0" defaultSubtotal="0">
      <items count="686">
        <item m="1" x="372"/>
        <item m="1" x="592"/>
        <item m="1" x="502"/>
        <item m="1" x="280"/>
        <item m="1" x="275"/>
        <item m="1" x="401"/>
        <item m="1" x="491"/>
        <item m="1" x="416"/>
        <item m="1" x="243"/>
        <item m="1" x="607"/>
        <item m="1" x="327"/>
        <item m="1" x="373"/>
        <item m="1" x="555"/>
        <item m="1" x="260"/>
        <item m="1" x="488"/>
        <item m="1" x="403"/>
        <item m="1" x="635"/>
        <item m="1" x="445"/>
        <item m="1" x="520"/>
        <item m="1" x="467"/>
        <item m="1" x="459"/>
        <item m="1" x="586"/>
        <item m="1" x="319"/>
        <item m="1" x="276"/>
        <item m="1" x="475"/>
        <item m="1" x="489"/>
        <item m="1" x="404"/>
        <item m="1" x="473"/>
        <item m="1" x="537"/>
        <item m="1" x="432"/>
        <item m="1" x="526"/>
        <item m="1" x="374"/>
        <item m="1" x="408"/>
        <item m="1" x="290"/>
        <item m="1" x="581"/>
        <item m="1" x="628"/>
        <item m="1" x="378"/>
        <item m="1" x="444"/>
        <item m="1" x="585"/>
        <item m="1" x="461"/>
        <item m="1" x="452"/>
        <item m="1" x="366"/>
        <item m="1" x="429"/>
        <item m="1" x="469"/>
        <item m="1" x="305"/>
        <item m="1" x="481"/>
        <item m="1" x="427"/>
        <item m="1" x="438"/>
        <item m="1" x="410"/>
        <item m="1" x="600"/>
        <item m="1" x="412"/>
        <item m="1" x="385"/>
        <item m="1" x="263"/>
        <item m="1" x="455"/>
        <item m="1" x="496"/>
        <item m="1" x="662"/>
        <item m="1" x="492"/>
        <item m="1" x="602"/>
        <item m="1" x="619"/>
        <item m="1" x="453"/>
        <item m="1" x="318"/>
        <item m="1" x="252"/>
        <item m="1" x="345"/>
        <item m="1" x="584"/>
        <item m="1" x="380"/>
        <item m="1" x="517"/>
        <item m="1" x="490"/>
        <item m="1" x="673"/>
        <item m="1" x="332"/>
        <item m="1" x="463"/>
        <item m="1" x="448"/>
        <item m="1" x="507"/>
        <item m="1" x="577"/>
        <item m="1" x="524"/>
        <item m="1" x="265"/>
        <item m="1" x="647"/>
        <item m="1" x="266"/>
        <item m="1" x="355"/>
        <item m="1" x="474"/>
        <item m="1" x="361"/>
        <item m="1" x="381"/>
        <item m="1" x="641"/>
        <item m="1" x="614"/>
        <item m="1" x="547"/>
        <item m="1" x="605"/>
        <item m="1" x="325"/>
        <item m="1" x="500"/>
        <item m="1" x="621"/>
        <item m="1" x="655"/>
        <item m="1" x="534"/>
        <item m="1" x="610"/>
        <item m="1" x="599"/>
        <item m="1" x="656"/>
        <item m="1" x="516"/>
        <item m="1" x="626"/>
        <item m="1" x="464"/>
        <item m="1" x="247"/>
        <item m="1" x="658"/>
        <item m="1" x="288"/>
        <item m="1" x="281"/>
        <item m="1" x="583"/>
        <item m="1" x="398"/>
        <item m="1" x="273"/>
        <item m="1" x="417"/>
        <item m="1" x="277"/>
        <item m="1" x="633"/>
        <item m="1" x="596"/>
        <item m="1" x="284"/>
        <item m="1" x="331"/>
        <item m="1" x="525"/>
        <item m="1" x="632"/>
        <item m="1" x="326"/>
        <item m="1" x="425"/>
        <item m="1" x="499"/>
        <item m="1" x="335"/>
        <item m="1" x="653"/>
        <item m="1" x="485"/>
        <item m="1" x="379"/>
        <item m="1" x="506"/>
        <item m="1" x="259"/>
        <item m="1" x="308"/>
        <item m="1" x="630"/>
        <item m="1" x="470"/>
        <item m="1" x="522"/>
        <item m="1" x="282"/>
        <item m="1" x="601"/>
        <item m="1" x="354"/>
        <item m="1" x="620"/>
        <item m="1" x="477"/>
        <item m="1" x="421"/>
        <item m="1" x="334"/>
        <item m="1" x="375"/>
        <item m="1" x="582"/>
        <item m="1" x="510"/>
        <item m="1" x="478"/>
        <item m="1" x="264"/>
        <item m="1" x="479"/>
        <item m="1" x="541"/>
        <item m="1" x="415"/>
        <item m="1" x="511"/>
        <item m="1" x="627"/>
        <item m="1" x="503"/>
        <item m="1" x="622"/>
        <item m="1" x="258"/>
        <item m="1" x="400"/>
        <item m="1" x="349"/>
        <item m="1" x="589"/>
        <item m="1" x="671"/>
        <item m="1" x="278"/>
        <item m="1" x="640"/>
        <item m="1" x="593"/>
        <item m="1" x="307"/>
        <item m="1" x="292"/>
        <item m="1" x="638"/>
        <item m="1" x="254"/>
        <item m="1" x="299"/>
        <item m="1" x="434"/>
        <item m="1" x="613"/>
        <item m="1" x="546"/>
        <item m="1" x="551"/>
        <item m="1" x="340"/>
        <item m="1" x="324"/>
        <item m="1" x="685"/>
        <item m="1" x="561"/>
        <item m="1" x="595"/>
        <item m="1" x="449"/>
        <item m="1" x="468"/>
        <item m="1" x="328"/>
        <item m="1" x="302"/>
        <item m="1" x="268"/>
        <item m="1" x="315"/>
        <item m="1" x="339"/>
        <item m="1" x="377"/>
        <item m="1" x="514"/>
        <item m="1" x="498"/>
        <item m="1" x="618"/>
        <item m="1" x="666"/>
        <item m="1" x="303"/>
        <item m="1" x="437"/>
        <item m="1" x="439"/>
        <item m="1" x="367"/>
        <item m="1" x="650"/>
        <item m="1" x="636"/>
        <item m="1" x="262"/>
        <item m="1" x="670"/>
        <item m="1" x="542"/>
        <item m="1" x="353"/>
        <item m="1" x="317"/>
        <item m="1" x="383"/>
        <item m="1" x="424"/>
        <item m="1" x="606"/>
        <item m="1" x="419"/>
        <item m="1" x="659"/>
        <item m="1" x="336"/>
        <item m="1" x="556"/>
        <item m="1" x="371"/>
        <item m="1" x="286"/>
        <item m="1" x="329"/>
        <item m="1" x="615"/>
        <item m="1" x="623"/>
        <item m="1" x="679"/>
        <item m="1" x="330"/>
        <item m="1" x="675"/>
        <item m="1" x="559"/>
        <item m="1" x="407"/>
        <item m="1" x="665"/>
        <item m="1" x="251"/>
        <item m="1" x="518"/>
        <item m="1" x="649"/>
        <item m="1" x="297"/>
        <item m="1" x="420"/>
        <item m="1" x="663"/>
        <item m="1" x="310"/>
        <item m="1" x="250"/>
        <item m="1" x="256"/>
        <item m="1" x="568"/>
        <item m="1" x="544"/>
        <item m="1" x="654"/>
        <item m="1" x="368"/>
        <item m="1" x="617"/>
        <item m="1" x="497"/>
        <item m="1" x="573"/>
        <item m="1" x="304"/>
        <item m="1" x="387"/>
        <item m="1" x="540"/>
        <item m="1" x="249"/>
        <item m="1" x="246"/>
        <item m="1" x="245"/>
        <item m="1" x="576"/>
        <item m="1" x="359"/>
        <item m="1" x="657"/>
        <item m="1" x="344"/>
        <item m="1" x="440"/>
        <item m="1" x="451"/>
        <item m="1" x="564"/>
        <item m="1" x="342"/>
        <item m="1" x="538"/>
        <item m="1" x="382"/>
        <item m="1" x="588"/>
        <item m="1" x="575"/>
        <item m="1" x="436"/>
        <item m="1" x="323"/>
        <item m="1" x="314"/>
        <item m="1" x="338"/>
        <item m="1" x="363"/>
        <item m="1" x="300"/>
        <item m="1" x="598"/>
        <item m="1" x="457"/>
        <item m="1" x="261"/>
        <item m="1" x="597"/>
        <item m="1" x="631"/>
        <item m="1" x="574"/>
        <item m="1" x="557"/>
        <item m="1" x="386"/>
        <item m="1" x="512"/>
        <item m="1" x="376"/>
        <item m="1" x="291"/>
        <item m="1" x="549"/>
        <item m="1" x="294"/>
        <item m="1" x="423"/>
        <item m="1" x="504"/>
        <item m="1" x="569"/>
        <item m="1" x="676"/>
        <item m="1" x="553"/>
        <item m="1" x="399"/>
        <item m="1" x="612"/>
        <item m="1" x="287"/>
        <item m="1" x="272"/>
        <item m="1" x="418"/>
        <item m="1" x="269"/>
        <item m="1" x="388"/>
        <item m="1" x="357"/>
        <item m="1" x="566"/>
        <item m="1" x="295"/>
        <item m="1" x="390"/>
        <item m="1" x="509"/>
        <item m="1" x="458"/>
        <item m="1" x="570"/>
        <item m="1" x="446"/>
        <item m="1" x="487"/>
        <item m="1" x="625"/>
        <item m="1" x="301"/>
        <item m="1" x="560"/>
        <item m="1" x="672"/>
        <item m="1" x="669"/>
        <item m="1" x="532"/>
        <item m="1" x="501"/>
        <item m="1" x="644"/>
        <item m="1" x="435"/>
        <item m="1" x="563"/>
        <item m="1" x="267"/>
        <item m="1" x="545"/>
        <item m="1" x="567"/>
        <item m="1" x="667"/>
        <item m="1" x="389"/>
        <item m="1" x="351"/>
        <item m="1" x="316"/>
        <item m="1" x="493"/>
        <item m="1" x="360"/>
        <item m="1" x="471"/>
        <item m="1" x="413"/>
        <item m="1" x="394"/>
        <item m="1" x="482"/>
        <item m="1" x="441"/>
        <item m="1" x="289"/>
        <item m="1" x="396"/>
        <item m="1" x="483"/>
        <item m="1" x="572"/>
        <item m="1" x="309"/>
        <item m="1" x="370"/>
        <item m="1" x="643"/>
        <item m="1" x="552"/>
        <item m="1" x="257"/>
        <item m="1" x="668"/>
        <item m="1" x="535"/>
        <item m="1" x="550"/>
        <item m="1" x="443"/>
        <item m="1" x="505"/>
        <item m="1" x="450"/>
        <item m="1" x="356"/>
        <item m="1" x="337"/>
        <item m="1" x="604"/>
        <item m="1" x="652"/>
        <item m="1" x="447"/>
        <item m="1" x="624"/>
        <item m="1" x="527"/>
        <item m="1" x="531"/>
        <item m="1" x="580"/>
        <item m="1" x="637"/>
        <item m="1" x="369"/>
        <item m="1" x="285"/>
        <item m="1" x="603"/>
        <item m="1" x="674"/>
        <item m="1" x="293"/>
        <item m="1" x="587"/>
        <item m="1" x="350"/>
        <item m="1" x="579"/>
        <item m="1" x="341"/>
        <item m="1" x="616"/>
        <item m="1" x="472"/>
        <item m="1" x="405"/>
        <item m="1" x="519"/>
        <item m="1" x="683"/>
        <item m="1" x="248"/>
        <item m="1" x="682"/>
        <item m="1" x="320"/>
        <item m="1" x="411"/>
        <item m="1" x="312"/>
        <item m="1" x="311"/>
        <item m="1" x="395"/>
        <item m="1" x="296"/>
        <item m="1" x="681"/>
        <item m="1" x="283"/>
        <item m="1" x="611"/>
        <item m="1" x="528"/>
        <item m="1" x="430"/>
        <item m="1" x="333"/>
        <item m="1" x="508"/>
        <item m="1" x="456"/>
        <item m="1" x="495"/>
        <item m="1" x="530"/>
        <item m="1" x="533"/>
        <item m="1" x="348"/>
        <item m="1" x="454"/>
        <item m="1" x="442"/>
        <item m="1" x="642"/>
        <item m="1" x="646"/>
        <item m="1" x="484"/>
        <item m="1" x="513"/>
        <item m="1" x="678"/>
        <item m="1" x="392"/>
        <item m="1" x="426"/>
        <item m="1" x="684"/>
        <item m="1" x="634"/>
        <item m="1" x="298"/>
        <item m="1" x="347"/>
        <item m="1" x="645"/>
        <item m="1" x="244"/>
        <item m="1" x="661"/>
        <item m="1" x="591"/>
        <item m="1" x="521"/>
        <item m="1" x="346"/>
        <item m="1" x="391"/>
        <item m="1" x="677"/>
        <item m="1" x="358"/>
        <item m="1" x="529"/>
        <item m="1" x="476"/>
        <item m="1" x="406"/>
        <item m="1" x="664"/>
        <item m="1" x="609"/>
        <item m="1" x="422"/>
        <item m="1" x="558"/>
        <item m="1" x="562"/>
        <item m="1" x="680"/>
        <item m="1" x="594"/>
        <item m="1" x="279"/>
        <item m="1" x="494"/>
        <item m="1" x="486"/>
        <item m="1" x="397"/>
        <item m="1" x="274"/>
        <item m="1" x="466"/>
        <item m="1" x="565"/>
        <item m="1" x="365"/>
        <item m="1" x="536"/>
        <item m="1" x="648"/>
        <item m="1" x="462"/>
        <item m="1" x="578"/>
        <item m="1" x="352"/>
        <item m="1" x="253"/>
        <item m="1" x="651"/>
        <item m="1" x="571"/>
        <item m="1" x="548"/>
        <item m="1" x="539"/>
        <item m="1" x="590"/>
        <item m="1" x="608"/>
        <item m="1" x="343"/>
        <item m="1" x="543"/>
        <item m="1" x="409"/>
        <item m="1" x="431"/>
        <item m="1" x="639"/>
        <item m="1" x="460"/>
        <item m="1" x="428"/>
        <item m="1" x="313"/>
        <item m="1" x="322"/>
        <item m="1" x="433"/>
        <item m="1" x="660"/>
        <item m="1" x="362"/>
        <item m="1" x="364"/>
        <item m="1" x="554"/>
        <item m="1" x="255"/>
        <item m="1" x="321"/>
        <item m="1" x="393"/>
        <item m="1" x="270"/>
        <item m="1" x="402"/>
        <item m="1" x="271"/>
        <item m="1" x="523"/>
        <item m="1" x="629"/>
        <item m="1" x="414"/>
        <item m="1" x="515"/>
        <item m="1" x="480"/>
        <item m="1" x="384"/>
        <item m="1" x="306"/>
        <item m="1" x="4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144">
        <item x="0"/>
        <item x="100"/>
        <item x="6"/>
        <item x="137"/>
        <item x="119"/>
        <item x="68"/>
        <item x="25"/>
        <item x="4"/>
        <item x="83"/>
        <item x="28"/>
        <item x="72"/>
        <item x="76"/>
        <item x="69"/>
        <item x="20"/>
        <item x="62"/>
        <item x="98"/>
        <item x="109"/>
        <item x="123"/>
        <item x="19"/>
        <item x="53"/>
        <item x="71"/>
        <item x="79"/>
        <item x="129"/>
        <item x="125"/>
        <item x="55"/>
        <item x="23"/>
        <item x="60"/>
        <item x="122"/>
        <item x="87"/>
        <item x="95"/>
        <item x="88"/>
        <item x="107"/>
        <item x="132"/>
        <item x="136"/>
        <item x="58"/>
        <item x="135"/>
        <item x="124"/>
        <item x="40"/>
        <item x="36"/>
        <item x="78"/>
        <item x="38"/>
        <item x="92"/>
        <item x="35"/>
        <item x="104"/>
        <item x="33"/>
        <item x="141"/>
        <item x="51"/>
        <item x="46"/>
        <item x="130"/>
        <item x="94"/>
        <item x="49"/>
        <item x="56"/>
        <item x="44"/>
        <item x="43"/>
        <item x="37"/>
        <item x="142"/>
        <item x="15"/>
        <item x="70"/>
        <item x="42"/>
        <item x="93"/>
        <item x="12"/>
        <item x="64"/>
        <item x="63"/>
        <item x="18"/>
        <item x="138"/>
        <item x="126"/>
        <item x="140"/>
        <item x="127"/>
        <item x="22"/>
        <item x="86"/>
        <item x="133"/>
        <item x="66"/>
        <item x="30"/>
        <item x="17"/>
        <item x="106"/>
        <item x="34"/>
        <item x="45"/>
        <item x="97"/>
        <item x="59"/>
        <item x="16"/>
        <item x="77"/>
        <item x="9"/>
        <item x="7"/>
        <item x="39"/>
        <item x="2"/>
        <item x="128"/>
        <item x="110"/>
        <item x="84"/>
        <item x="131"/>
        <item x="81"/>
        <item x="54"/>
        <item x="117"/>
        <item x="13"/>
        <item x="10"/>
        <item x="74"/>
        <item x="24"/>
        <item x="31"/>
        <item x="75"/>
        <item x="90"/>
        <item x="8"/>
        <item x="61"/>
        <item x="11"/>
        <item x="14"/>
        <item x="32"/>
        <item x="41"/>
        <item x="118"/>
        <item x="89"/>
        <item x="114"/>
        <item x="120"/>
        <item x="102"/>
        <item x="113"/>
        <item x="111"/>
        <item x="115"/>
        <item x="112"/>
        <item x="96"/>
        <item x="134"/>
        <item x="1"/>
        <item x="108"/>
        <item x="99"/>
        <item x="91"/>
        <item x="105"/>
        <item x="80"/>
        <item x="67"/>
        <item x="101"/>
        <item x="139"/>
        <item x="5"/>
        <item x="82"/>
        <item x="57"/>
        <item x="26"/>
        <item x="116"/>
        <item x="143"/>
        <item x="85"/>
        <item x="27"/>
        <item x="21"/>
        <item x="50"/>
        <item x="29"/>
        <item x="47"/>
        <item x="48"/>
        <item x="73"/>
        <item x="52"/>
        <item x="65"/>
        <item x="3"/>
        <item x="103"/>
        <item x="12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1"/>
    <field x="12"/>
    <field x="29"/>
    <field x="61"/>
  </rowFields>
  <rowItems count="23">
    <i>
      <x v="1"/>
      <x v="39"/>
      <x v="57"/>
      <x v="2"/>
    </i>
    <i>
      <x v="113"/>
      <x v="149"/>
      <x v="77"/>
      <x/>
    </i>
    <i>
      <x v="126"/>
      <x v="162"/>
      <x v="93"/>
      <x v="1"/>
    </i>
    <i>
      <x v="131"/>
      <x v="220"/>
      <x v="81"/>
      <x v="3"/>
    </i>
    <i>
      <x v="133"/>
      <x v="159"/>
      <x v="41"/>
      <x v="2"/>
    </i>
    <i>
      <x v="134"/>
      <x v="160"/>
      <x v="59"/>
      <x v="2"/>
    </i>
    <i>
      <x v="135"/>
      <x v="183"/>
      <x v="33"/>
      <x v="2"/>
    </i>
    <i>
      <x v="136"/>
      <x v="173"/>
      <x v="42"/>
      <x v="2"/>
    </i>
    <i>
      <x v="137"/>
      <x v="1"/>
      <x v="2"/>
      <x/>
    </i>
    <i>
      <x v="138"/>
      <x v="2"/>
      <x v="2"/>
      <x v="2"/>
    </i>
    <i>
      <x v="139"/>
      <x v="3"/>
      <x v="2"/>
      <x v="4"/>
    </i>
    <i>
      <x v="140"/>
      <x v="4"/>
      <x v="2"/>
      <x v="4"/>
    </i>
    <i>
      <x v="142"/>
      <x v="172"/>
      <x v="71"/>
      <x v="2"/>
    </i>
    <i>
      <x v="146"/>
      <x v="205"/>
      <x v="101"/>
      <x v="2"/>
    </i>
    <i>
      <x v="147"/>
      <x v="76"/>
      <x v="93"/>
      <x v="4"/>
    </i>
    <i>
      <x v="150"/>
      <x v="224"/>
      <x v="87"/>
      <x v="2"/>
    </i>
    <i>
      <x v="158"/>
      <x v="167"/>
      <x v="98"/>
      <x v="2"/>
    </i>
    <i>
      <x v="178"/>
      <x v="182"/>
      <x v="128"/>
      <x v="2"/>
    </i>
    <i>
      <x v="199"/>
      <x v="206"/>
      <x v="116"/>
      <x v="2"/>
    </i>
    <i>
      <x v="246"/>
      <x v="84"/>
      <x v="24"/>
      <x v="2"/>
    </i>
    <i>
      <x v="275"/>
      <x v="86"/>
      <x v="86"/>
      <x/>
    </i>
    <i>
      <x v="286"/>
      <x v="90"/>
      <x v="83"/>
      <x v="1"/>
    </i>
    <i t="grand">
      <x/>
    </i>
  </rowItems>
  <colFields count="1">
    <field x="-2"/>
  </colFields>
  <colItems count="3">
    <i>
      <x/>
    </i>
    <i i="1">
      <x v="1"/>
    </i>
    <i i="2">
      <x v="2"/>
    </i>
  </colItems>
  <dataFields count="3">
    <dataField name="Suma de TOTAL_PLANEADO_2019" fld="45" baseField="0" baseItem="0"/>
    <dataField name="Suma de TOTAL_EJECUCION_2019" fld="59" baseField="0" baseItem="0"/>
    <dataField name="Promedio de %_CUMPLIMIENTO_AÑO" fld="60" subtotal="average" baseField="10" baseItem="0" numFmtId="10"/>
  </dataFields>
  <formats count="5339">
    <format dxfId="5425">
      <pivotArea outline="0" collapsedLevelsAreSubtotals="1" fieldPosition="0">
        <references count="1">
          <reference field="4294967294" count="1" selected="0">
            <x v="2"/>
          </reference>
        </references>
      </pivotArea>
    </format>
    <format dxfId="5424">
      <pivotArea dataOnly="0" labelOnly="1" outline="0" fieldPosition="0">
        <references count="1">
          <reference field="4294967294" count="3">
            <x v="0"/>
            <x v="1"/>
            <x v="2"/>
          </reference>
        </references>
      </pivotArea>
    </format>
    <format dxfId="5423">
      <pivotArea dataOnly="0" labelOnly="1" outline="0" fieldPosition="0">
        <references count="2">
          <reference field="11" count="1" selected="0">
            <x v="0"/>
          </reference>
          <reference field="12" count="1">
            <x v="39"/>
          </reference>
        </references>
      </pivotArea>
    </format>
    <format dxfId="5422">
      <pivotArea dataOnly="0" labelOnly="1" outline="0" fieldPosition="0">
        <references count="2">
          <reference field="11" count="1" selected="0">
            <x v="2"/>
          </reference>
          <reference field="12" count="1">
            <x v="69"/>
          </reference>
        </references>
      </pivotArea>
    </format>
    <format dxfId="5421">
      <pivotArea dataOnly="0" labelOnly="1" outline="0" fieldPosition="0">
        <references count="2">
          <reference field="11" count="1" selected="0">
            <x v="5"/>
          </reference>
          <reference field="12" count="1">
            <x v="13"/>
          </reference>
        </references>
      </pivotArea>
    </format>
    <format dxfId="5420">
      <pivotArea dataOnly="0" labelOnly="1" outline="0" fieldPosition="0">
        <references count="2">
          <reference field="11" count="1" selected="0">
            <x v="6"/>
          </reference>
          <reference field="12" count="1">
            <x v="52"/>
          </reference>
        </references>
      </pivotArea>
    </format>
    <format dxfId="5419">
      <pivotArea dataOnly="0" labelOnly="1" outline="0" fieldPosition="0">
        <references count="2">
          <reference field="11" count="1" selected="0">
            <x v="7"/>
          </reference>
          <reference field="12" count="1">
            <x v="190"/>
          </reference>
        </references>
      </pivotArea>
    </format>
    <format dxfId="5418">
      <pivotArea dataOnly="0" labelOnly="1" outline="0" fieldPosition="0">
        <references count="2">
          <reference field="11" count="1" selected="0">
            <x v="8"/>
          </reference>
          <reference field="12" count="1">
            <x v="39"/>
          </reference>
        </references>
      </pivotArea>
    </format>
    <format dxfId="5417">
      <pivotArea dataOnly="0" labelOnly="1" outline="0" fieldPosition="0">
        <references count="2">
          <reference field="11" count="1" selected="0">
            <x v="9"/>
          </reference>
          <reference field="12" count="1">
            <x v="87"/>
          </reference>
        </references>
      </pivotArea>
    </format>
    <format dxfId="5416">
      <pivotArea dataOnly="0" labelOnly="1" outline="0" fieldPosition="0">
        <references count="2">
          <reference field="11" count="1" selected="0">
            <x v="10"/>
          </reference>
          <reference field="12" count="1">
            <x v="90"/>
          </reference>
        </references>
      </pivotArea>
    </format>
    <format dxfId="5415">
      <pivotArea dataOnly="0" labelOnly="1" outline="0" fieldPosition="0">
        <references count="2">
          <reference field="11" count="1" selected="0">
            <x v="11"/>
          </reference>
          <reference field="12" count="1">
            <x v="107"/>
          </reference>
        </references>
      </pivotArea>
    </format>
    <format dxfId="5414">
      <pivotArea dataOnly="0" labelOnly="1" outline="0" fieldPosition="0">
        <references count="2">
          <reference field="11" count="1" selected="0">
            <x v="12"/>
          </reference>
          <reference field="12" count="1">
            <x v="46"/>
          </reference>
        </references>
      </pivotArea>
    </format>
    <format dxfId="5413">
      <pivotArea dataOnly="0" labelOnly="1" outline="0" fieldPosition="0">
        <references count="2">
          <reference field="11" count="1" selected="0">
            <x v="13"/>
          </reference>
          <reference field="12" count="1">
            <x v="185"/>
          </reference>
        </references>
      </pivotArea>
    </format>
    <format dxfId="5412">
      <pivotArea dataOnly="0" labelOnly="1" outline="0" fieldPosition="0">
        <references count="2">
          <reference field="11" count="1" selected="0">
            <x v="14"/>
          </reference>
          <reference field="12" count="1">
            <x v="188"/>
          </reference>
        </references>
      </pivotArea>
    </format>
    <format dxfId="5411">
      <pivotArea dataOnly="0" labelOnly="1" outline="0" fieldPosition="0">
        <references count="2">
          <reference field="11" count="1" selected="0">
            <x v="15"/>
          </reference>
          <reference field="12" count="1">
            <x v="187"/>
          </reference>
        </references>
      </pivotArea>
    </format>
    <format dxfId="5410">
      <pivotArea dataOnly="0" labelOnly="1" outline="0" fieldPosition="0">
        <references count="2">
          <reference field="11" count="1" selected="0">
            <x v="16"/>
          </reference>
          <reference field="12" count="1">
            <x v="54"/>
          </reference>
        </references>
      </pivotArea>
    </format>
    <format dxfId="5409">
      <pivotArea dataOnly="0" labelOnly="1" outline="0" fieldPosition="0">
        <references count="2">
          <reference field="11" count="1" selected="0">
            <x v="17"/>
          </reference>
          <reference field="12" count="1">
            <x v="57"/>
          </reference>
        </references>
      </pivotArea>
    </format>
    <format dxfId="5408">
      <pivotArea dataOnly="0" labelOnly="1" outline="0" fieldPosition="0">
        <references count="2">
          <reference field="11" count="1" selected="0">
            <x v="18"/>
          </reference>
          <reference field="12" count="1">
            <x v="189"/>
          </reference>
        </references>
      </pivotArea>
    </format>
    <format dxfId="5407">
      <pivotArea dataOnly="0" labelOnly="1" outline="0" fieldPosition="0">
        <references count="2">
          <reference field="11" count="1" selected="0">
            <x v="19"/>
          </reference>
          <reference field="12" count="1">
            <x v="80"/>
          </reference>
        </references>
      </pivotArea>
    </format>
    <format dxfId="5406">
      <pivotArea dataOnly="0" labelOnly="1" outline="0" fieldPosition="0">
        <references count="2">
          <reference field="11" count="1" selected="0">
            <x v="20"/>
          </reference>
          <reference field="12" count="1">
            <x v="82"/>
          </reference>
        </references>
      </pivotArea>
    </format>
    <format dxfId="5405">
      <pivotArea dataOnly="0" labelOnly="1" outline="0" fieldPosition="0">
        <references count="2">
          <reference field="11" count="1" selected="0">
            <x v="21"/>
          </reference>
          <reference field="12" count="1">
            <x v="121"/>
          </reference>
        </references>
      </pivotArea>
    </format>
    <format dxfId="5404">
      <pivotArea dataOnly="0" labelOnly="1" outline="0" fieldPosition="0">
        <references count="2">
          <reference field="11" count="1" selected="0">
            <x v="22"/>
          </reference>
          <reference field="12" count="1">
            <x v="200"/>
          </reference>
        </references>
      </pivotArea>
    </format>
    <format dxfId="5403">
      <pivotArea dataOnly="0" labelOnly="1" outline="0" fieldPosition="0">
        <references count="2">
          <reference field="11" count="1" selected="0">
            <x v="23"/>
          </reference>
          <reference field="12" count="1">
            <x v="195"/>
          </reference>
        </references>
      </pivotArea>
    </format>
    <format dxfId="5402">
      <pivotArea dataOnly="0" labelOnly="1" outline="0" fieldPosition="0">
        <references count="2">
          <reference field="11" count="1" selected="0">
            <x v="24"/>
          </reference>
          <reference field="12" count="1">
            <x v="108"/>
          </reference>
        </references>
      </pivotArea>
    </format>
    <format dxfId="5401">
      <pivotArea dataOnly="0" labelOnly="1" outline="0" fieldPosition="0">
        <references count="2">
          <reference field="11" count="1" selected="0">
            <x v="25"/>
          </reference>
          <reference field="12" count="1">
            <x v="196"/>
          </reference>
        </references>
      </pivotArea>
    </format>
    <format dxfId="5400">
      <pivotArea dataOnly="0" labelOnly="1" outline="0" fieldPosition="0">
        <references count="2">
          <reference field="11" count="1" selected="0">
            <x v="26"/>
          </reference>
          <reference field="12" count="1">
            <x v="163"/>
          </reference>
        </references>
      </pivotArea>
    </format>
    <format dxfId="5399">
      <pivotArea dataOnly="0" labelOnly="1" outline="0" fieldPosition="0">
        <references count="2">
          <reference field="11" count="1" selected="0">
            <x v="27"/>
          </reference>
          <reference field="12" count="1">
            <x v="164"/>
          </reference>
        </references>
      </pivotArea>
    </format>
    <format dxfId="5398">
      <pivotArea dataOnly="0" labelOnly="1" outline="0" fieldPosition="0">
        <references count="2">
          <reference field="11" count="1" selected="0">
            <x v="28"/>
          </reference>
          <reference field="12" count="1">
            <x v="53"/>
          </reference>
        </references>
      </pivotArea>
    </format>
    <format dxfId="5397">
      <pivotArea dataOnly="0" labelOnly="1" outline="0" fieldPosition="0">
        <references count="2">
          <reference field="11" count="1" selected="0">
            <x v="29"/>
          </reference>
          <reference field="12" count="1">
            <x v="62"/>
          </reference>
        </references>
      </pivotArea>
    </format>
    <format dxfId="5396">
      <pivotArea dataOnly="0" labelOnly="1" outline="0" fieldPosition="0">
        <references count="2">
          <reference field="11" count="1" selected="0">
            <x v="30"/>
          </reference>
          <reference field="12" count="1">
            <x v="64"/>
          </reference>
        </references>
      </pivotArea>
    </format>
    <format dxfId="5395">
      <pivotArea dataOnly="0" labelOnly="1" outline="0" fieldPosition="0">
        <references count="2">
          <reference field="11" count="1" selected="0">
            <x v="31"/>
          </reference>
          <reference field="12" count="1">
            <x v="146"/>
          </reference>
        </references>
      </pivotArea>
    </format>
    <format dxfId="5394">
      <pivotArea dataOnly="0" labelOnly="1" outline="0" fieldPosition="0">
        <references count="2">
          <reference field="11" count="1" selected="0">
            <x v="32"/>
          </reference>
          <reference field="12" count="1">
            <x v="118"/>
          </reference>
        </references>
      </pivotArea>
    </format>
    <format dxfId="5393">
      <pivotArea dataOnly="0" labelOnly="1" outline="0" fieldPosition="0">
        <references count="2">
          <reference field="11" count="1" selected="0">
            <x v="33"/>
          </reference>
          <reference field="12" count="1">
            <x v="44"/>
          </reference>
        </references>
      </pivotArea>
    </format>
    <format dxfId="5392">
      <pivotArea dataOnly="0" labelOnly="1" outline="0" fieldPosition="0">
        <references count="2">
          <reference field="11" count="1" selected="0">
            <x v="34"/>
          </reference>
          <reference field="12" count="1">
            <x v="90"/>
          </reference>
        </references>
      </pivotArea>
    </format>
    <format dxfId="5391">
      <pivotArea dataOnly="0" labelOnly="1" outline="0" fieldPosition="0">
        <references count="2">
          <reference field="11" count="1" selected="0">
            <x v="35"/>
          </reference>
          <reference field="12" count="1">
            <x v="41"/>
          </reference>
        </references>
      </pivotArea>
    </format>
    <format dxfId="5390">
      <pivotArea dataOnly="0" labelOnly="1" outline="0" fieldPosition="0">
        <references count="2">
          <reference field="11" count="1" selected="0">
            <x v="36"/>
          </reference>
          <reference field="12" count="1">
            <x v="69"/>
          </reference>
        </references>
      </pivotArea>
    </format>
    <format dxfId="5389">
      <pivotArea dataOnly="0" labelOnly="1" outline="0" fieldPosition="0">
        <references count="2">
          <reference field="11" count="1" selected="0">
            <x v="38"/>
          </reference>
          <reference field="12" count="1">
            <x v="216"/>
          </reference>
        </references>
      </pivotArea>
    </format>
    <format dxfId="5388">
      <pivotArea dataOnly="0" labelOnly="1" outline="0" fieldPosition="0">
        <references count="2">
          <reference field="11" count="1" selected="0">
            <x v="39"/>
          </reference>
          <reference field="12" count="1">
            <x v="101"/>
          </reference>
        </references>
      </pivotArea>
    </format>
    <format dxfId="5387">
      <pivotArea dataOnly="0" labelOnly="1" outline="0" fieldPosition="0">
        <references count="2">
          <reference field="11" count="1" selected="0">
            <x v="40"/>
          </reference>
          <reference field="12" count="1">
            <x v="127"/>
          </reference>
        </references>
      </pivotArea>
    </format>
    <format dxfId="5386">
      <pivotArea dataOnly="0" labelOnly="1" outline="0" fieldPosition="0">
        <references count="2">
          <reference field="11" count="1" selected="0">
            <x v="41"/>
          </reference>
          <reference field="12" count="1">
            <x v="21"/>
          </reference>
        </references>
      </pivotArea>
    </format>
    <format dxfId="5385">
      <pivotArea dataOnly="0" labelOnly="1" outline="0" fieldPosition="0">
        <references count="2">
          <reference field="11" count="1" selected="0">
            <x v="42"/>
          </reference>
          <reference field="12" count="1">
            <x v="73"/>
          </reference>
        </references>
      </pivotArea>
    </format>
    <format dxfId="5384">
      <pivotArea dataOnly="0" labelOnly="1" outline="0" fieldPosition="0">
        <references count="2">
          <reference field="11" count="1" selected="0">
            <x v="43"/>
          </reference>
          <reference field="12" count="1">
            <x v="0"/>
          </reference>
        </references>
      </pivotArea>
    </format>
    <format dxfId="5383">
      <pivotArea dataOnly="0" labelOnly="1" outline="0" fieldPosition="0">
        <references count="2">
          <reference field="11" count="1" selected="0">
            <x v="44"/>
          </reference>
          <reference field="12" count="1">
            <x v="105"/>
          </reference>
        </references>
      </pivotArea>
    </format>
    <format dxfId="5382">
      <pivotArea dataOnly="0" labelOnly="1" outline="0" fieldPosition="0">
        <references count="2">
          <reference field="11" count="1" selected="0">
            <x v="45"/>
          </reference>
          <reference field="12" count="1">
            <x v="100"/>
          </reference>
        </references>
      </pivotArea>
    </format>
    <format dxfId="5381">
      <pivotArea dataOnly="0" labelOnly="1" outline="0" fieldPosition="0">
        <references count="2">
          <reference field="11" count="1" selected="0">
            <x v="46"/>
          </reference>
          <reference field="12" count="1">
            <x v="169"/>
          </reference>
        </references>
      </pivotArea>
    </format>
    <format dxfId="5380">
      <pivotArea dataOnly="0" labelOnly="1" outline="0" fieldPosition="0">
        <references count="2">
          <reference field="11" count="1" selected="0">
            <x v="47"/>
          </reference>
          <reference field="12" count="1">
            <x v="152"/>
          </reference>
        </references>
      </pivotArea>
    </format>
    <format dxfId="5379">
      <pivotArea dataOnly="0" labelOnly="1" outline="0" fieldPosition="0">
        <references count="2">
          <reference field="11" count="1" selected="0">
            <x v="48"/>
          </reference>
          <reference field="12" count="1">
            <x v="117"/>
          </reference>
        </references>
      </pivotArea>
    </format>
    <format dxfId="5378">
      <pivotArea dataOnly="0" labelOnly="1" outline="0" fieldPosition="0">
        <references count="2">
          <reference field="11" count="1" selected="0">
            <x v="49"/>
          </reference>
          <reference field="12" count="1">
            <x v="168"/>
          </reference>
        </references>
      </pivotArea>
    </format>
    <format dxfId="5377">
      <pivotArea dataOnly="0" labelOnly="1" outline="0" fieldPosition="0">
        <references count="2">
          <reference field="11" count="1" selected="0">
            <x v="50"/>
          </reference>
          <reference field="12" count="1">
            <x v="155"/>
          </reference>
        </references>
      </pivotArea>
    </format>
    <format dxfId="5376">
      <pivotArea dataOnly="0" labelOnly="1" outline="0" fieldPosition="0">
        <references count="2">
          <reference field="11" count="1" selected="0">
            <x v="51"/>
          </reference>
          <reference field="12" count="1">
            <x v="151"/>
          </reference>
        </references>
      </pivotArea>
    </format>
    <format dxfId="5375">
      <pivotArea dataOnly="0" labelOnly="1" outline="0" fieldPosition="0">
        <references count="2">
          <reference field="11" count="1" selected="0">
            <x v="52"/>
          </reference>
          <reference field="12" count="1">
            <x v="213"/>
          </reference>
        </references>
      </pivotArea>
    </format>
    <format dxfId="5374">
      <pivotArea dataOnly="0" labelOnly="1" outline="0" fieldPosition="0">
        <references count="2">
          <reference field="11" count="1" selected="0">
            <x v="53"/>
          </reference>
          <reference field="12" count="1">
            <x v="72"/>
          </reference>
        </references>
      </pivotArea>
    </format>
    <format dxfId="5373">
      <pivotArea dataOnly="0" labelOnly="1" outline="0" fieldPosition="0">
        <references count="2">
          <reference field="11" count="1" selected="0">
            <x v="54"/>
          </reference>
          <reference field="12" count="1">
            <x v="112"/>
          </reference>
        </references>
      </pivotArea>
    </format>
    <format dxfId="5372">
      <pivotArea dataOnly="0" labelOnly="1" outline="0" fieldPosition="0">
        <references count="2">
          <reference field="11" count="1" selected="0">
            <x v="55"/>
          </reference>
          <reference field="12" count="1">
            <x v="204"/>
          </reference>
        </references>
      </pivotArea>
    </format>
    <format dxfId="5371">
      <pivotArea dataOnly="0" labelOnly="1" outline="0" fieldPosition="0">
        <references count="2">
          <reference field="11" count="1" selected="0">
            <x v="56"/>
          </reference>
          <reference field="12" count="1">
            <x v="59"/>
          </reference>
        </references>
      </pivotArea>
    </format>
    <format dxfId="5370">
      <pivotArea dataOnly="0" labelOnly="1" outline="0" fieldPosition="0">
        <references count="2">
          <reference field="11" count="1" selected="0">
            <x v="57"/>
          </reference>
          <reference field="12" count="1">
            <x v="134"/>
          </reference>
        </references>
      </pivotArea>
    </format>
    <format dxfId="5369">
      <pivotArea dataOnly="0" labelOnly="1" outline="0" fieldPosition="0">
        <references count="2">
          <reference field="11" count="1" selected="0">
            <x v="58"/>
          </reference>
          <reference field="12" count="1">
            <x v="109"/>
          </reference>
        </references>
      </pivotArea>
    </format>
    <format dxfId="5368">
      <pivotArea dataOnly="0" labelOnly="1" outline="0" fieldPosition="0">
        <references count="2">
          <reference field="11" count="1" selected="0">
            <x v="59"/>
          </reference>
          <reference field="12" count="1">
            <x v="96"/>
          </reference>
        </references>
      </pivotArea>
    </format>
    <format dxfId="5367">
      <pivotArea dataOnly="0" labelOnly="1" outline="0" fieldPosition="0">
        <references count="2">
          <reference field="11" count="1" selected="0">
            <x v="60"/>
          </reference>
          <reference field="12" count="1">
            <x v="215"/>
          </reference>
        </references>
      </pivotArea>
    </format>
    <format dxfId="5366">
      <pivotArea dataOnly="0" labelOnly="1" outline="0" fieldPosition="0">
        <references count="2">
          <reference field="11" count="1" selected="0">
            <x v="61"/>
          </reference>
          <reference field="12" count="1">
            <x v="95"/>
          </reference>
        </references>
      </pivotArea>
    </format>
    <format dxfId="5365">
      <pivotArea dataOnly="0" labelOnly="1" outline="0" fieldPosition="0">
        <references count="2">
          <reference field="11" count="1" selected="0">
            <x v="62"/>
          </reference>
          <reference field="12" count="1">
            <x v="93"/>
          </reference>
        </references>
      </pivotArea>
    </format>
    <format dxfId="5364">
      <pivotArea dataOnly="0" labelOnly="1" outline="0" fieldPosition="0">
        <references count="2">
          <reference field="11" count="1" selected="0">
            <x v="63"/>
          </reference>
          <reference field="12" count="1">
            <x v="210"/>
          </reference>
        </references>
      </pivotArea>
    </format>
    <format dxfId="5363">
      <pivotArea dataOnly="0" labelOnly="1" outline="0" fieldPosition="0">
        <references count="2">
          <reference field="11" count="1" selected="0">
            <x v="64"/>
          </reference>
          <reference field="12" count="1">
            <x v="171"/>
          </reference>
        </references>
      </pivotArea>
    </format>
    <format dxfId="5362">
      <pivotArea dataOnly="0" labelOnly="1" outline="0" fieldPosition="0">
        <references count="2">
          <reference field="11" count="1" selected="0">
            <x v="65"/>
          </reference>
          <reference field="12" count="1">
            <x v="125"/>
          </reference>
        </references>
      </pivotArea>
    </format>
    <format dxfId="5361">
      <pivotArea dataOnly="0" labelOnly="1" outline="0" fieldPosition="0">
        <references count="2">
          <reference field="11" count="1" selected="0">
            <x v="66"/>
          </reference>
          <reference field="12" count="1">
            <x v="157"/>
          </reference>
        </references>
      </pivotArea>
    </format>
    <format dxfId="5360">
      <pivotArea dataOnly="0" labelOnly="1" outline="0" fieldPosition="0">
        <references count="2">
          <reference field="11" count="1" selected="0">
            <x v="67"/>
          </reference>
          <reference field="12" count="1">
            <x v="69"/>
          </reference>
        </references>
      </pivotArea>
    </format>
    <format dxfId="5359">
      <pivotArea dataOnly="0" labelOnly="1" outline="0" fieldPosition="0">
        <references count="2">
          <reference field="11" count="1" selected="0">
            <x v="68"/>
          </reference>
          <reference field="12" count="1">
            <x v="124"/>
          </reference>
        </references>
      </pivotArea>
    </format>
    <format dxfId="5358">
      <pivotArea dataOnly="0" labelOnly="1" outline="0" fieldPosition="0">
        <references count="2">
          <reference field="11" count="1" selected="0">
            <x v="69"/>
          </reference>
          <reference field="12" count="1">
            <x v="114"/>
          </reference>
        </references>
      </pivotArea>
    </format>
    <format dxfId="5357">
      <pivotArea dataOnly="0" labelOnly="1" outline="0" fieldPosition="0">
        <references count="2">
          <reference field="11" count="1" selected="0">
            <x v="70"/>
          </reference>
          <reference field="12" count="1">
            <x v="115"/>
          </reference>
        </references>
      </pivotArea>
    </format>
    <format dxfId="5356">
      <pivotArea dataOnly="0" labelOnly="1" outline="0" fieldPosition="0">
        <references count="2">
          <reference field="11" count="1" selected="0">
            <x v="71"/>
          </reference>
          <reference field="12" count="1">
            <x v="51"/>
          </reference>
        </references>
      </pivotArea>
    </format>
    <format dxfId="5355">
      <pivotArea dataOnly="0" labelOnly="1" outline="0" fieldPosition="0">
        <references count="2">
          <reference field="11" count="1" selected="0">
            <x v="72"/>
          </reference>
          <reference field="12" count="1">
            <x v="124"/>
          </reference>
        </references>
      </pivotArea>
    </format>
    <format dxfId="5354">
      <pivotArea dataOnly="0" labelOnly="1" outline="0" fieldPosition="0">
        <references count="2">
          <reference field="11" count="1" selected="0">
            <x v="74"/>
          </reference>
          <reference field="12" count="1">
            <x v="85"/>
          </reference>
        </references>
      </pivotArea>
    </format>
    <format dxfId="5353">
      <pivotArea dataOnly="0" labelOnly="1" outline="0" fieldPosition="0">
        <references count="2">
          <reference field="11" count="1" selected="0">
            <x v="75"/>
          </reference>
          <reference field="12" count="1">
            <x v="71"/>
          </reference>
        </references>
      </pivotArea>
    </format>
    <format dxfId="5352">
      <pivotArea dataOnly="0" labelOnly="1" outline="0" fieldPosition="0">
        <references count="2">
          <reference field="11" count="1" selected="0">
            <x v="76"/>
          </reference>
          <reference field="12" count="1">
            <x v="45"/>
          </reference>
        </references>
      </pivotArea>
    </format>
    <format dxfId="5351">
      <pivotArea dataOnly="0" labelOnly="1" outline="0" fieldPosition="0">
        <references count="2">
          <reference field="11" count="1" selected="0">
            <x v="77"/>
          </reference>
          <reference field="12" count="1">
            <x v="149"/>
          </reference>
        </references>
      </pivotArea>
    </format>
    <format dxfId="5350">
      <pivotArea dataOnly="0" labelOnly="1" outline="0" fieldPosition="0">
        <references count="2">
          <reference field="11" count="1" selected="0">
            <x v="78"/>
          </reference>
          <reference field="12" count="1">
            <x v="69"/>
          </reference>
        </references>
      </pivotArea>
    </format>
    <format dxfId="5349">
      <pivotArea dataOnly="0" labelOnly="1" outline="0" fieldPosition="0">
        <references count="2">
          <reference field="11" count="1" selected="0">
            <x v="79"/>
          </reference>
          <reference field="12" count="1">
            <x v="149"/>
          </reference>
        </references>
      </pivotArea>
    </format>
    <format dxfId="5348">
      <pivotArea dataOnly="0" labelOnly="1" outline="0" fieldPosition="0">
        <references count="2">
          <reference field="11" count="1" selected="0">
            <x v="80"/>
          </reference>
          <reference field="12" count="1">
            <x v="120"/>
          </reference>
        </references>
      </pivotArea>
    </format>
    <format dxfId="5347">
      <pivotArea dataOnly="0" labelOnly="1" outline="0" fieldPosition="0">
        <references count="2">
          <reference field="11" count="1" selected="0">
            <x v="81"/>
          </reference>
          <reference field="12" count="1">
            <x v="194"/>
          </reference>
        </references>
      </pivotArea>
    </format>
    <format dxfId="5346">
      <pivotArea dataOnly="0" labelOnly="1" outline="0" fieldPosition="0">
        <references count="2">
          <reference field="11" count="1" selected="0">
            <x v="82"/>
          </reference>
          <reference field="12" count="1">
            <x v="119"/>
          </reference>
        </references>
      </pivotArea>
    </format>
    <format dxfId="5345">
      <pivotArea dataOnly="0" labelOnly="1" outline="0" fieldPosition="0">
        <references count="2">
          <reference field="11" count="1" selected="0">
            <x v="83"/>
          </reference>
          <reference field="12" count="1">
            <x v="91"/>
          </reference>
        </references>
      </pivotArea>
    </format>
    <format dxfId="5344">
      <pivotArea dataOnly="0" labelOnly="1" outline="0" fieldPosition="0">
        <references count="2">
          <reference field="11" count="1" selected="0">
            <x v="84"/>
          </reference>
          <reference field="12" count="1">
            <x v="69"/>
          </reference>
        </references>
      </pivotArea>
    </format>
    <format dxfId="5343">
      <pivotArea dataOnly="0" labelOnly="1" outline="0" fieldPosition="0">
        <references count="2">
          <reference field="11" count="1" selected="0">
            <x v="85"/>
          </reference>
          <reference field="12" count="1">
            <x v="58"/>
          </reference>
        </references>
      </pivotArea>
    </format>
    <format dxfId="5342">
      <pivotArea dataOnly="0" labelOnly="1" outline="0" fieldPosition="0">
        <references count="2">
          <reference field="11" count="1" selected="0">
            <x v="86"/>
          </reference>
          <reference field="12" count="1">
            <x v="70"/>
          </reference>
        </references>
      </pivotArea>
    </format>
    <format dxfId="5341">
      <pivotArea dataOnly="0" labelOnly="1" outline="0" fieldPosition="0">
        <references count="2">
          <reference field="11" count="1" selected="0">
            <x v="87"/>
          </reference>
          <reference field="12" count="1">
            <x v="192"/>
          </reference>
        </references>
      </pivotArea>
    </format>
    <format dxfId="5340">
      <pivotArea dataOnly="0" labelOnly="1" outline="0" fieldPosition="0">
        <references count="2">
          <reference field="11" count="1" selected="0">
            <x v="88"/>
          </reference>
          <reference field="12" count="1">
            <x v="128"/>
          </reference>
        </references>
      </pivotArea>
    </format>
    <format dxfId="5339">
      <pivotArea dataOnly="0" labelOnly="1" outline="0" fieldPosition="0">
        <references count="2">
          <reference field="11" count="1" selected="0">
            <x v="89"/>
          </reference>
          <reference field="12" count="1">
            <x v="129"/>
          </reference>
        </references>
      </pivotArea>
    </format>
    <format dxfId="5338">
      <pivotArea dataOnly="0" labelOnly="1" outline="0" fieldPosition="0">
        <references count="2">
          <reference field="11" count="1" selected="0">
            <x v="90"/>
          </reference>
          <reference field="12" count="1">
            <x v="69"/>
          </reference>
        </references>
      </pivotArea>
    </format>
    <format dxfId="5337">
      <pivotArea dataOnly="0" labelOnly="1" outline="0" fieldPosition="0">
        <references count="2">
          <reference field="11" count="1" selected="0">
            <x v="91"/>
          </reference>
          <reference field="12" count="1">
            <x v="149"/>
          </reference>
        </references>
      </pivotArea>
    </format>
    <format dxfId="5336">
      <pivotArea dataOnly="0" labelOnly="1" outline="0" fieldPosition="0">
        <references count="2">
          <reference field="11" count="1" selected="0">
            <x v="92"/>
          </reference>
          <reference field="12" count="1">
            <x v="202"/>
          </reference>
        </references>
      </pivotArea>
    </format>
    <format dxfId="5335">
      <pivotArea dataOnly="0" labelOnly="1" outline="0" fieldPosition="0">
        <references count="2">
          <reference field="11" count="1" selected="0">
            <x v="93"/>
          </reference>
          <reference field="12" count="1">
            <x v="60"/>
          </reference>
        </references>
      </pivotArea>
    </format>
    <format dxfId="5334">
      <pivotArea dataOnly="0" labelOnly="1" outline="0" fieldPosition="0">
        <references count="2">
          <reference field="11" count="1" selected="0">
            <x v="94"/>
          </reference>
          <reference field="12" count="1">
            <x v="133"/>
          </reference>
        </references>
      </pivotArea>
    </format>
    <format dxfId="5333">
      <pivotArea dataOnly="0" labelOnly="1" outline="0" fieldPosition="0">
        <references count="2">
          <reference field="11" count="1" selected="0">
            <x v="95"/>
          </reference>
          <reference field="12" count="1">
            <x v="132"/>
          </reference>
        </references>
      </pivotArea>
    </format>
    <format dxfId="5332">
      <pivotArea dataOnly="0" labelOnly="1" outline="0" fieldPosition="0">
        <references count="2">
          <reference field="11" count="1" selected="0">
            <x v="96"/>
          </reference>
          <reference field="12" count="1">
            <x v="43"/>
          </reference>
        </references>
      </pivotArea>
    </format>
    <format dxfId="5331">
      <pivotArea dataOnly="0" labelOnly="1" outline="0" fieldPosition="0">
        <references count="2">
          <reference field="11" count="1" selected="0">
            <x v="97"/>
          </reference>
          <reference field="12" count="1">
            <x v="39"/>
          </reference>
        </references>
      </pivotArea>
    </format>
    <format dxfId="5330">
      <pivotArea dataOnly="0" labelOnly="1" outline="0" fieldPosition="0">
        <references count="2">
          <reference field="11" count="1" selected="0">
            <x v="98"/>
          </reference>
          <reference field="12" count="1">
            <x v="75"/>
          </reference>
        </references>
      </pivotArea>
    </format>
    <format dxfId="5329">
      <pivotArea dataOnly="0" labelOnly="1" outline="0" fieldPosition="0">
        <references count="2">
          <reference field="11" count="1" selected="0">
            <x v="99"/>
          </reference>
          <reference field="12" count="1">
            <x v="42"/>
          </reference>
        </references>
      </pivotArea>
    </format>
    <format dxfId="5328">
      <pivotArea dataOnly="0" labelOnly="1" outline="0" fieldPosition="0">
        <references count="2">
          <reference field="11" count="1" selected="0">
            <x v="100"/>
          </reference>
          <reference field="12" count="1">
            <x v="47"/>
          </reference>
        </references>
      </pivotArea>
    </format>
    <format dxfId="5327">
      <pivotArea dataOnly="0" labelOnly="1" outline="0" fieldPosition="0">
        <references count="2">
          <reference field="11" count="1" selected="0">
            <x v="101"/>
          </reference>
          <reference field="12" count="1">
            <x v="83"/>
          </reference>
        </references>
      </pivotArea>
    </format>
    <format dxfId="5326">
      <pivotArea dataOnly="0" labelOnly="1" outline="0" fieldPosition="0">
        <references count="2">
          <reference field="11" count="1" selected="0">
            <x v="102"/>
          </reference>
          <reference field="12" count="1">
            <x v="135"/>
          </reference>
        </references>
      </pivotArea>
    </format>
    <format dxfId="5325">
      <pivotArea dataOnly="0" labelOnly="1" outline="0" fieldPosition="0">
        <references count="2">
          <reference field="11" count="1" selected="0">
            <x v="103"/>
          </reference>
          <reference field="12" count="1">
            <x v="69"/>
          </reference>
        </references>
      </pivotArea>
    </format>
    <format dxfId="5324">
      <pivotArea dataOnly="0" labelOnly="1" outline="0" fieldPosition="0">
        <references count="2">
          <reference field="11" count="1" selected="0">
            <x v="104"/>
          </reference>
          <reference field="12" count="1">
            <x v="149"/>
          </reference>
        </references>
      </pivotArea>
    </format>
    <format dxfId="5323">
      <pivotArea dataOnly="0" labelOnly="1" outline="0" fieldPosition="0">
        <references count="2">
          <reference field="11" count="1" selected="0">
            <x v="105"/>
          </reference>
          <reference field="12" count="1">
            <x v="89"/>
          </reference>
        </references>
      </pivotArea>
    </format>
    <format dxfId="5322">
      <pivotArea dataOnly="0" labelOnly="1" outline="0" fieldPosition="0">
        <references count="2">
          <reference field="11" count="1" selected="0">
            <x v="106"/>
          </reference>
          <reference field="12" count="1">
            <x v="149"/>
          </reference>
        </references>
      </pivotArea>
    </format>
    <format dxfId="5321">
      <pivotArea dataOnly="0" labelOnly="1" outline="0" fieldPosition="0">
        <references count="2">
          <reference field="11" count="1" selected="0">
            <x v="115"/>
          </reference>
          <reference field="12" count="1">
            <x v="170"/>
          </reference>
        </references>
      </pivotArea>
    </format>
    <format dxfId="5320">
      <pivotArea dataOnly="0" labelOnly="1" outline="0" fieldPosition="0">
        <references count="2">
          <reference field="11" count="1" selected="0">
            <x v="116"/>
          </reference>
          <reference field="12" count="1">
            <x v="175"/>
          </reference>
        </references>
      </pivotArea>
    </format>
    <format dxfId="5319">
      <pivotArea dataOnly="0" labelOnly="1" outline="0" fieldPosition="0">
        <references count="2">
          <reference field="11" count="1" selected="0">
            <x v="117"/>
          </reference>
          <reference field="12" count="1">
            <x v="174"/>
          </reference>
        </references>
      </pivotArea>
    </format>
    <format dxfId="5318">
      <pivotArea dataOnly="0" labelOnly="1" outline="0" fieldPosition="0">
        <references count="2">
          <reference field="11" count="1" selected="0">
            <x v="118"/>
          </reference>
          <reference field="12" count="1">
            <x v="74"/>
          </reference>
        </references>
      </pivotArea>
    </format>
    <format dxfId="5317">
      <pivotArea dataOnly="0" labelOnly="1" outline="0" fieldPosition="0">
        <references count="2">
          <reference field="11" count="1" selected="0">
            <x v="120"/>
          </reference>
          <reference field="12" count="1">
            <x v="149"/>
          </reference>
        </references>
      </pivotArea>
    </format>
    <format dxfId="5316">
      <pivotArea dataOnly="0" labelOnly="1" outline="0" fieldPosition="0">
        <references count="2">
          <reference field="11" count="1" selected="0">
            <x v="121"/>
          </reference>
          <reference field="12" count="1">
            <x v="111"/>
          </reference>
        </references>
      </pivotArea>
    </format>
    <format dxfId="5315">
      <pivotArea dataOnly="0" labelOnly="1" outline="0" fieldPosition="0">
        <references count="2">
          <reference field="11" count="1" selected="0">
            <x v="122"/>
          </reference>
          <reference field="12" count="1">
            <x v="131"/>
          </reference>
        </references>
      </pivotArea>
    </format>
    <format dxfId="5314">
      <pivotArea dataOnly="0" labelOnly="1" outline="0" fieldPosition="0">
        <references count="2">
          <reference field="11" count="1" selected="0">
            <x v="123"/>
          </reference>
          <reference field="12" count="1">
            <x v="55"/>
          </reference>
        </references>
      </pivotArea>
    </format>
    <format dxfId="5313">
      <pivotArea dataOnly="0" labelOnly="1" outline="0" fieldPosition="0">
        <references count="2">
          <reference field="11" count="1" selected="0">
            <x v="124"/>
          </reference>
          <reference field="12" count="1">
            <x v="63"/>
          </reference>
        </references>
      </pivotArea>
    </format>
    <format dxfId="5312">
      <pivotArea dataOnly="0" labelOnly="1" outline="0" fieldPosition="0">
        <references count="2">
          <reference field="11" count="1" selected="0">
            <x v="125"/>
          </reference>
          <reference field="12" count="1">
            <x v="149"/>
          </reference>
        </references>
      </pivotArea>
    </format>
    <format dxfId="5311">
      <pivotArea dataOnly="0" labelOnly="1" outline="0" fieldPosition="0">
        <references count="2">
          <reference field="11" count="1" selected="0">
            <x v="126"/>
          </reference>
          <reference field="12" count="1">
            <x v="162"/>
          </reference>
        </references>
      </pivotArea>
    </format>
    <format dxfId="5310">
      <pivotArea dataOnly="0" labelOnly="1" outline="0" fieldPosition="0">
        <references count="2">
          <reference field="11" count="1" selected="0">
            <x v="129"/>
          </reference>
          <reference field="12" count="1">
            <x v="167"/>
          </reference>
        </references>
      </pivotArea>
    </format>
    <format dxfId="5309">
      <pivotArea dataOnly="0" labelOnly="1" outline="0" fieldPosition="0">
        <references count="2">
          <reference field="11" count="1" selected="0">
            <x v="131"/>
          </reference>
          <reference field="12" count="1">
            <x v="69"/>
          </reference>
        </references>
      </pivotArea>
    </format>
    <format dxfId="5308">
      <pivotArea dataOnly="0" labelOnly="1" outline="0" fieldPosition="0">
        <references count="2">
          <reference field="11" count="1" selected="0">
            <x v="133"/>
          </reference>
          <reference field="12" count="1">
            <x v="159"/>
          </reference>
        </references>
      </pivotArea>
    </format>
    <format dxfId="5307">
      <pivotArea dataOnly="0" labelOnly="1" outline="0" fieldPosition="0">
        <references count="2">
          <reference field="11" count="1" selected="0">
            <x v="134"/>
          </reference>
          <reference field="12" count="1">
            <x v="160"/>
          </reference>
        </references>
      </pivotArea>
    </format>
    <format dxfId="5306">
      <pivotArea dataOnly="0" labelOnly="1" outline="0" fieldPosition="0">
        <references count="2">
          <reference field="11" count="1" selected="0">
            <x v="135"/>
          </reference>
          <reference field="12" count="1">
            <x v="183"/>
          </reference>
        </references>
      </pivotArea>
    </format>
    <format dxfId="5305">
      <pivotArea dataOnly="0" labelOnly="1" outline="0" fieldPosition="0">
        <references count="2">
          <reference field="11" count="1" selected="0">
            <x v="136"/>
          </reference>
          <reference field="12" count="1">
            <x v="173"/>
          </reference>
        </references>
      </pivotArea>
    </format>
    <format dxfId="5304">
      <pivotArea dataOnly="0" labelOnly="1" outline="0" fieldPosition="0">
        <references count="2">
          <reference field="11" count="1" selected="0">
            <x v="137"/>
          </reference>
          <reference field="12" count="1">
            <x v="1"/>
          </reference>
        </references>
      </pivotArea>
    </format>
    <format dxfId="5303">
      <pivotArea dataOnly="0" labelOnly="1" outline="0" fieldPosition="0">
        <references count="2">
          <reference field="11" count="1" selected="0">
            <x v="138"/>
          </reference>
          <reference field="12" count="1">
            <x v="2"/>
          </reference>
        </references>
      </pivotArea>
    </format>
    <format dxfId="5302">
      <pivotArea dataOnly="0" labelOnly="1" outline="0" fieldPosition="0">
        <references count="2">
          <reference field="11" count="1" selected="0">
            <x v="139"/>
          </reference>
          <reference field="12" count="1">
            <x v="3"/>
          </reference>
        </references>
      </pivotArea>
    </format>
    <format dxfId="5301">
      <pivotArea dataOnly="0" labelOnly="1" outline="0" fieldPosition="0">
        <references count="2">
          <reference field="11" count="1" selected="0">
            <x v="140"/>
          </reference>
          <reference field="12" count="1">
            <x v="4"/>
          </reference>
        </references>
      </pivotArea>
    </format>
    <format dxfId="5300">
      <pivotArea dataOnly="0" labelOnly="1" outline="0" fieldPosition="0">
        <references count="2">
          <reference field="11" count="1" selected="0">
            <x v="142"/>
          </reference>
          <reference field="12" count="1">
            <x v="172"/>
          </reference>
        </references>
      </pivotArea>
    </format>
    <format dxfId="5299">
      <pivotArea dataOnly="0" labelOnly="1" outline="0" fieldPosition="0">
        <references count="2">
          <reference field="11" count="1" selected="0">
            <x v="143"/>
          </reference>
          <reference field="12" count="1">
            <x v="167"/>
          </reference>
        </references>
      </pivotArea>
    </format>
    <format dxfId="5298">
      <pivotArea dataOnly="0" labelOnly="1" outline="0" fieldPosition="0">
        <references count="2">
          <reference field="11" count="1" selected="0">
            <x v="146"/>
          </reference>
          <reference field="12" count="1">
            <x v="205"/>
          </reference>
        </references>
      </pivotArea>
    </format>
    <format dxfId="5297">
      <pivotArea dataOnly="0" labelOnly="1" outline="0" fieldPosition="0">
        <references count="2">
          <reference field="11" count="1" selected="0">
            <x v="147"/>
          </reference>
          <reference field="12" count="1">
            <x v="76"/>
          </reference>
        </references>
      </pivotArea>
    </format>
    <format dxfId="5296">
      <pivotArea dataOnly="0" labelOnly="1" outline="0" fieldPosition="0">
        <references count="2">
          <reference field="11" count="1" selected="0">
            <x v="148"/>
          </reference>
          <reference field="12" count="1">
            <x v="167"/>
          </reference>
        </references>
      </pivotArea>
    </format>
    <format dxfId="5295">
      <pivotArea dataOnly="0" labelOnly="1" outline="0" fieldPosition="0">
        <references count="2">
          <reference field="11" count="1" selected="0">
            <x v="150"/>
          </reference>
          <reference field="12" count="1">
            <x v="136"/>
          </reference>
        </references>
      </pivotArea>
    </format>
    <format dxfId="5294">
      <pivotArea dataOnly="0" labelOnly="1" outline="0" fieldPosition="0">
        <references count="2">
          <reference field="11" count="1" selected="0">
            <x v="151"/>
          </reference>
          <reference field="12" count="1">
            <x v="167"/>
          </reference>
        </references>
      </pivotArea>
    </format>
    <format dxfId="5293">
      <pivotArea dataOnly="0" labelOnly="1" outline="0" fieldPosition="0">
        <references count="2">
          <reference field="11" count="1" selected="0">
            <x v="155"/>
          </reference>
          <reference field="12" count="1">
            <x v="88"/>
          </reference>
        </references>
      </pivotArea>
    </format>
    <format dxfId="5292">
      <pivotArea dataOnly="0" labelOnly="1" outline="0" fieldPosition="0">
        <references count="2">
          <reference field="11" count="1" selected="0">
            <x v="156"/>
          </reference>
          <reference field="12" count="1">
            <x v="167"/>
          </reference>
        </references>
      </pivotArea>
    </format>
    <format dxfId="5291">
      <pivotArea dataOnly="0" labelOnly="1" outline="0" fieldPosition="0">
        <references count="2">
          <reference field="11" count="1" selected="0">
            <x v="157"/>
          </reference>
          <reference field="12" count="1">
            <x v="69"/>
          </reference>
        </references>
      </pivotArea>
    </format>
    <format dxfId="5290">
      <pivotArea dataOnly="0" labelOnly="1" outline="0" fieldPosition="0">
        <references count="2">
          <reference field="11" count="1" selected="0">
            <x v="158"/>
          </reference>
          <reference field="12" count="1">
            <x v="167"/>
          </reference>
        </references>
      </pivotArea>
    </format>
    <format dxfId="5289">
      <pivotArea dataOnly="0" labelOnly="1" outline="0" fieldPosition="0">
        <references count="2">
          <reference field="11" count="1" selected="0">
            <x v="159"/>
          </reference>
          <reference field="12" count="1">
            <x v="180"/>
          </reference>
        </references>
      </pivotArea>
    </format>
    <format dxfId="5288">
      <pivotArea dataOnly="0" labelOnly="1" outline="0" fieldPosition="0">
        <references count="2">
          <reference field="11" count="1" selected="0">
            <x v="160"/>
          </reference>
          <reference field="12" count="1">
            <x v="156"/>
          </reference>
        </references>
      </pivotArea>
    </format>
    <format dxfId="5287">
      <pivotArea dataOnly="0" labelOnly="1" outline="0" fieldPosition="0">
        <references count="2">
          <reference field="11" count="1" selected="0">
            <x v="161"/>
          </reference>
          <reference field="12" count="1">
            <x v="181"/>
          </reference>
        </references>
      </pivotArea>
    </format>
    <format dxfId="5286">
      <pivotArea dataOnly="0" labelOnly="1" outline="0" fieldPosition="0">
        <references count="2">
          <reference field="11" count="1" selected="0">
            <x v="162"/>
          </reference>
          <reference field="12" count="1">
            <x v="92"/>
          </reference>
        </references>
      </pivotArea>
    </format>
    <format dxfId="5285">
      <pivotArea dataOnly="0" labelOnly="1" outline="0" fieldPosition="0">
        <references count="2">
          <reference field="11" count="1" selected="0">
            <x v="164"/>
          </reference>
          <reference field="12" count="1">
            <x v="214"/>
          </reference>
        </references>
      </pivotArea>
    </format>
    <format dxfId="5284">
      <pivotArea dataOnly="0" labelOnly="1" outline="0" fieldPosition="0">
        <references count="2">
          <reference field="11" count="1" selected="0">
            <x v="165"/>
          </reference>
          <reference field="12" count="1">
            <x v="137"/>
          </reference>
        </references>
      </pivotArea>
    </format>
    <format dxfId="5283">
      <pivotArea dataOnly="0" labelOnly="1" outline="0" fieldPosition="0">
        <references count="2">
          <reference field="11" count="1" selected="0">
            <x v="166"/>
          </reference>
          <reference field="12" count="1">
            <x v="104"/>
          </reference>
        </references>
      </pivotArea>
    </format>
    <format dxfId="5282">
      <pivotArea dataOnly="0" labelOnly="1" outline="0" fieldPosition="0">
        <references count="2">
          <reference field="11" count="1" selected="0">
            <x v="167"/>
          </reference>
          <reference field="12" count="1">
            <x v="5"/>
          </reference>
        </references>
      </pivotArea>
    </format>
    <format dxfId="5281">
      <pivotArea dataOnly="0" labelOnly="1" outline="0" fieldPosition="0">
        <references count="2">
          <reference field="11" count="1" selected="0">
            <x v="168"/>
          </reference>
          <reference field="12" count="1">
            <x v="6"/>
          </reference>
        </references>
      </pivotArea>
    </format>
    <format dxfId="5280">
      <pivotArea dataOnly="0" labelOnly="1" outline="0" fieldPosition="0">
        <references count="2">
          <reference field="11" count="1" selected="0">
            <x v="169"/>
          </reference>
          <reference field="12" count="1">
            <x v="7"/>
          </reference>
        </references>
      </pivotArea>
    </format>
    <format dxfId="5279">
      <pivotArea dataOnly="0" labelOnly="1" outline="0" fieldPosition="0">
        <references count="2">
          <reference field="11" count="1" selected="0">
            <x v="170"/>
          </reference>
          <reference field="12" count="1">
            <x v="167"/>
          </reference>
        </references>
      </pivotArea>
    </format>
    <format dxfId="5278">
      <pivotArea dataOnly="0" labelOnly="1" outline="0" fieldPosition="0">
        <references count="2">
          <reference field="11" count="1" selected="0">
            <x v="173"/>
          </reference>
          <reference field="12" count="1">
            <x v="77"/>
          </reference>
        </references>
      </pivotArea>
    </format>
    <format dxfId="5277">
      <pivotArea dataOnly="0" labelOnly="1" outline="0" fieldPosition="0">
        <references count="2">
          <reference field="11" count="1" selected="0">
            <x v="175"/>
          </reference>
          <reference field="12" count="1">
            <x v="176"/>
          </reference>
        </references>
      </pivotArea>
    </format>
    <format dxfId="5276">
      <pivotArea dataOnly="0" labelOnly="1" outline="0" fieldPosition="0">
        <references count="2">
          <reference field="11" count="1" selected="0">
            <x v="177"/>
          </reference>
          <reference field="12" count="1">
            <x v="136"/>
          </reference>
        </references>
      </pivotArea>
    </format>
    <format dxfId="5275">
      <pivotArea dataOnly="0" labelOnly="1" outline="0" fieldPosition="0">
        <references count="2">
          <reference field="11" count="1" selected="0">
            <x v="178"/>
          </reference>
          <reference field="12" count="1">
            <x v="182"/>
          </reference>
        </references>
      </pivotArea>
    </format>
    <format dxfId="5274">
      <pivotArea dataOnly="0" labelOnly="1" outline="0" fieldPosition="0">
        <references count="2">
          <reference field="11" count="1" selected="0">
            <x v="181"/>
          </reference>
          <reference field="12" count="1">
            <x v="206"/>
          </reference>
        </references>
      </pivotArea>
    </format>
    <format dxfId="5273">
      <pivotArea dataOnly="0" labelOnly="1" outline="0" fieldPosition="0">
        <references count="2">
          <reference field="11" count="1" selected="0">
            <x v="182"/>
          </reference>
          <reference field="12" count="1">
            <x v="69"/>
          </reference>
        </references>
      </pivotArea>
    </format>
    <format dxfId="5272">
      <pivotArea dataOnly="0" labelOnly="1" outline="0" fieldPosition="0">
        <references count="2">
          <reference field="11" count="1" selected="0">
            <x v="183"/>
          </reference>
          <reference field="12" count="1">
            <x v="65"/>
          </reference>
        </references>
      </pivotArea>
    </format>
    <format dxfId="5271">
      <pivotArea dataOnly="0" labelOnly="1" outline="0" fieldPosition="0">
        <references count="2">
          <reference field="11" count="1" selected="0">
            <x v="184"/>
          </reference>
          <reference field="12" count="1">
            <x v="179"/>
          </reference>
        </references>
      </pivotArea>
    </format>
    <format dxfId="5270">
      <pivotArea dataOnly="0" labelOnly="1" outline="0" fieldPosition="0">
        <references count="2">
          <reference field="11" count="1" selected="0">
            <x v="186"/>
          </reference>
          <reference field="12" count="1">
            <x v="206"/>
          </reference>
        </references>
      </pivotArea>
    </format>
    <format dxfId="5269">
      <pivotArea dataOnly="0" labelOnly="1" outline="0" fieldPosition="0">
        <references count="2">
          <reference field="11" count="1" selected="0">
            <x v="187"/>
          </reference>
          <reference field="12" count="1">
            <x v="158"/>
          </reference>
        </references>
      </pivotArea>
    </format>
    <format dxfId="5268">
      <pivotArea dataOnly="0" labelOnly="1" outline="0" fieldPosition="0">
        <references count="2">
          <reference field="11" count="1" selected="0">
            <x v="188"/>
          </reference>
          <reference field="12" count="1">
            <x v="48"/>
          </reference>
        </references>
      </pivotArea>
    </format>
    <format dxfId="5267">
      <pivotArea dataOnly="0" labelOnly="1" outline="0" fieldPosition="0">
        <references count="2">
          <reference field="11" count="1" selected="0">
            <x v="189"/>
          </reference>
          <reference field="12" count="1">
            <x v="219"/>
          </reference>
        </references>
      </pivotArea>
    </format>
    <format dxfId="5266">
      <pivotArea dataOnly="0" labelOnly="1" outline="0" fieldPosition="0">
        <references count="2">
          <reference field="11" count="1" selected="0">
            <x v="190"/>
          </reference>
          <reference field="12" count="1">
            <x v="206"/>
          </reference>
        </references>
      </pivotArea>
    </format>
    <format dxfId="5265">
      <pivotArea dataOnly="0" labelOnly="1" outline="0" fieldPosition="0">
        <references count="2">
          <reference field="11" count="1" selected="0">
            <x v="193"/>
          </reference>
          <reference field="12" count="1">
            <x v="209"/>
          </reference>
        </references>
      </pivotArea>
    </format>
    <format dxfId="5264">
      <pivotArea dataOnly="0" labelOnly="1" outline="0" fieldPosition="0">
        <references count="2">
          <reference field="11" count="1" selected="0">
            <x v="194"/>
          </reference>
          <reference field="12" count="1">
            <x v="79"/>
          </reference>
        </references>
      </pivotArea>
    </format>
    <format dxfId="5263">
      <pivotArea dataOnly="0" labelOnly="1" outline="0" fieldPosition="0">
        <references count="2">
          <reference field="11" count="1" selected="0">
            <x v="195"/>
          </reference>
          <reference field="12" count="1">
            <x v="206"/>
          </reference>
        </references>
      </pivotArea>
    </format>
    <format dxfId="5262">
      <pivotArea dataOnly="0" labelOnly="1" outline="0" fieldPosition="0">
        <references count="2">
          <reference field="11" count="1" selected="0">
            <x v="198"/>
          </reference>
          <reference field="12" count="1">
            <x v="136"/>
          </reference>
        </references>
      </pivotArea>
    </format>
    <format dxfId="5261">
      <pivotArea dataOnly="0" labelOnly="1" outline="0" fieldPosition="0">
        <references count="2">
          <reference field="11" count="1" selected="0">
            <x v="199"/>
          </reference>
          <reference field="12" count="1">
            <x v="206"/>
          </reference>
        </references>
      </pivotArea>
    </format>
    <format dxfId="5260">
      <pivotArea dataOnly="0" labelOnly="1" outline="0" fieldPosition="0">
        <references count="2">
          <reference field="11" count="1" selected="0">
            <x v="216"/>
          </reference>
          <reference field="12" count="1">
            <x v="207"/>
          </reference>
        </references>
      </pivotArea>
    </format>
    <format dxfId="5259">
      <pivotArea dataOnly="0" labelOnly="1" outline="0" fieldPosition="0">
        <references count="2">
          <reference field="11" count="1" selected="0">
            <x v="217"/>
          </reference>
          <reference field="12" count="1">
            <x v="78"/>
          </reference>
        </references>
      </pivotArea>
    </format>
    <format dxfId="5258">
      <pivotArea dataOnly="0" labelOnly="1" outline="0" fieldPosition="0">
        <references count="2">
          <reference field="11" count="1" selected="0">
            <x v="219"/>
          </reference>
          <reference field="12" count="1">
            <x v="178"/>
          </reference>
        </references>
      </pivotArea>
    </format>
    <format dxfId="5257">
      <pivotArea dataOnly="0" labelOnly="1" outline="0" fieldPosition="0">
        <references count="2">
          <reference field="11" count="1" selected="0">
            <x v="220"/>
          </reference>
          <reference field="12" count="1">
            <x v="69"/>
          </reference>
        </references>
      </pivotArea>
    </format>
    <format dxfId="5256">
      <pivotArea dataOnly="0" labelOnly="1" outline="0" fieldPosition="0">
        <references count="2">
          <reference field="11" count="1" selected="0">
            <x v="221"/>
          </reference>
          <reference field="12" count="1">
            <x v="191"/>
          </reference>
        </references>
      </pivotArea>
    </format>
    <format dxfId="5255">
      <pivotArea dataOnly="0" labelOnly="1" outline="0" fieldPosition="0">
        <references count="2">
          <reference field="11" count="1" selected="0">
            <x v="222"/>
          </reference>
          <reference field="12" count="1">
            <x v="66"/>
          </reference>
        </references>
      </pivotArea>
    </format>
    <format dxfId="5254">
      <pivotArea dataOnly="0" labelOnly="1" outline="0" fieldPosition="0">
        <references count="2">
          <reference field="11" count="1" selected="0">
            <x v="223"/>
          </reference>
          <reference field="12" count="1">
            <x v="207"/>
          </reference>
        </references>
      </pivotArea>
    </format>
    <format dxfId="5253">
      <pivotArea dataOnly="0" labelOnly="1" outline="0" fieldPosition="0">
        <references count="2">
          <reference field="11" count="1" selected="0">
            <x v="245"/>
          </reference>
          <reference field="12" count="1">
            <x v="39"/>
          </reference>
        </references>
      </pivotArea>
    </format>
    <format dxfId="5252">
      <pivotArea dataOnly="0" labelOnly="1" outline="0" fieldPosition="0">
        <references count="2">
          <reference field="11" count="1" selected="0">
            <x v="246"/>
          </reference>
          <reference field="12" count="1">
            <x v="84"/>
          </reference>
        </references>
      </pivotArea>
    </format>
    <format dxfId="5251">
      <pivotArea dataOnly="0" labelOnly="1" outline="0" fieldPosition="0">
        <references count="2">
          <reference field="11" count="1" selected="0">
            <x v="253"/>
          </reference>
          <reference field="12" count="1">
            <x v="113"/>
          </reference>
        </references>
      </pivotArea>
    </format>
    <format dxfId="5250">
      <pivotArea dataOnly="0" labelOnly="1" outline="0" fieldPosition="0">
        <references count="2">
          <reference field="11" count="1" selected="0">
            <x v="254"/>
          </reference>
          <reference field="12" count="1">
            <x v="161"/>
          </reference>
        </references>
      </pivotArea>
    </format>
    <format dxfId="5249">
      <pivotArea dataOnly="0" labelOnly="1" outline="0" fieldPosition="0">
        <references count="2">
          <reference field="11" count="1" selected="0">
            <x v="255"/>
          </reference>
          <reference field="12" count="1">
            <x v="110"/>
          </reference>
        </references>
      </pivotArea>
    </format>
    <format dxfId="5248">
      <pivotArea dataOnly="0" labelOnly="1" outline="0" fieldPosition="0">
        <references count="2">
          <reference field="11" count="1" selected="0">
            <x v="256"/>
          </reference>
          <reference field="12" count="1">
            <x v="130"/>
          </reference>
        </references>
      </pivotArea>
    </format>
    <format dxfId="5247">
      <pivotArea dataOnly="0" labelOnly="1" outline="0" fieldPosition="0">
        <references count="2">
          <reference field="11" count="1" selected="0">
            <x v="257"/>
          </reference>
          <reference field="12" count="1">
            <x v="193"/>
          </reference>
        </references>
      </pivotArea>
    </format>
    <format dxfId="5246">
      <pivotArea dataOnly="0" labelOnly="1" outline="0" fieldPosition="0">
        <references count="2">
          <reference field="11" count="1" selected="0">
            <x v="258"/>
          </reference>
          <reference field="12" count="1">
            <x v="69"/>
          </reference>
        </references>
      </pivotArea>
    </format>
    <format dxfId="5245">
      <pivotArea dataOnly="0" labelOnly="1" outline="0" fieldPosition="0">
        <references count="2">
          <reference field="11" count="1" selected="0">
            <x v="259"/>
          </reference>
          <reference field="12" count="1">
            <x v="84"/>
          </reference>
        </references>
      </pivotArea>
    </format>
    <format dxfId="5244">
      <pivotArea dataOnly="0" labelOnly="1" outline="0" fieldPosition="0">
        <references count="2">
          <reference field="11" count="1" selected="0">
            <x v="260"/>
          </reference>
          <reference field="12" count="1">
            <x v="116"/>
          </reference>
        </references>
      </pivotArea>
    </format>
    <format dxfId="5243">
      <pivotArea dataOnly="0" labelOnly="1" outline="0" fieldPosition="0">
        <references count="2">
          <reference field="11" count="1" selected="0">
            <x v="261"/>
          </reference>
          <reference field="12" count="1">
            <x v="106"/>
          </reference>
        </references>
      </pivotArea>
    </format>
    <format dxfId="5242">
      <pivotArea dataOnly="0" labelOnly="1" outline="0" fieldPosition="0">
        <references count="2">
          <reference field="11" count="1" selected="0">
            <x v="262"/>
          </reference>
          <reference field="12" count="1">
            <x v="18"/>
          </reference>
        </references>
      </pivotArea>
    </format>
    <format dxfId="5241">
      <pivotArea dataOnly="0" labelOnly="1" outline="0" fieldPosition="0">
        <references count="2">
          <reference field="11" count="1" selected="0">
            <x v="263"/>
          </reference>
          <reference field="12" count="1">
            <x v="19"/>
          </reference>
        </references>
      </pivotArea>
    </format>
    <format dxfId="5240">
      <pivotArea dataOnly="0" labelOnly="1" outline="0" fieldPosition="0">
        <references count="2">
          <reference field="11" count="1" selected="0">
            <x v="264"/>
          </reference>
          <reference field="12" count="1">
            <x v="20"/>
          </reference>
        </references>
      </pivotArea>
    </format>
    <format dxfId="5239">
      <pivotArea dataOnly="0" labelOnly="1" outline="0" fieldPosition="0">
        <references count="2">
          <reference field="11" count="1" selected="0">
            <x v="265"/>
          </reference>
          <reference field="12" count="1">
            <x v="84"/>
          </reference>
        </references>
      </pivotArea>
    </format>
    <format dxfId="5238">
      <pivotArea dataOnly="0" labelOnly="1" outline="0" fieldPosition="0">
        <references count="2">
          <reference field="11" count="1" selected="0">
            <x v="267"/>
          </reference>
          <reference field="12" count="1">
            <x v="126"/>
          </reference>
        </references>
      </pivotArea>
    </format>
    <format dxfId="5237">
      <pivotArea dataOnly="0" labelOnly="1" outline="0" fieldPosition="0">
        <references count="2">
          <reference field="11" count="1" selected="0">
            <x v="268"/>
          </reference>
          <reference field="12" count="1">
            <x v="177"/>
          </reference>
        </references>
      </pivotArea>
    </format>
    <format dxfId="5236">
      <pivotArea dataOnly="0" labelOnly="1" outline="0" fieldPosition="0">
        <references count="2">
          <reference field="11" count="1" selected="0">
            <x v="269"/>
          </reference>
          <reference field="12" count="1">
            <x v="68"/>
          </reference>
        </references>
      </pivotArea>
    </format>
    <format dxfId="5235">
      <pivotArea dataOnly="0" labelOnly="1" outline="0" fieldPosition="0">
        <references count="2">
          <reference field="11" count="1" selected="0">
            <x v="270"/>
          </reference>
          <reference field="12" count="1">
            <x v="67"/>
          </reference>
        </references>
      </pivotArea>
    </format>
    <format dxfId="5234">
      <pivotArea dataOnly="0" labelOnly="1" outline="0" fieldPosition="0">
        <references count="2">
          <reference field="11" count="1" selected="0">
            <x v="271"/>
          </reference>
          <reference field="12" count="1">
            <x v="201"/>
          </reference>
        </references>
      </pivotArea>
    </format>
    <format dxfId="5233">
      <pivotArea dataOnly="0" labelOnly="1" outline="0" fieldPosition="0">
        <references count="2">
          <reference field="11" count="1" selected="0">
            <x v="272"/>
          </reference>
          <reference field="12" count="1">
            <x v="199"/>
          </reference>
        </references>
      </pivotArea>
    </format>
    <format dxfId="5232">
      <pivotArea dataOnly="0" labelOnly="1" outline="0" fieldPosition="0">
        <references count="2">
          <reference field="11" count="1" selected="0">
            <x v="273"/>
          </reference>
          <reference field="12" count="1">
            <x v="122"/>
          </reference>
        </references>
      </pivotArea>
    </format>
    <format dxfId="5231">
      <pivotArea dataOnly="0" labelOnly="1" outline="0" fieldPosition="0">
        <references count="2">
          <reference field="11" count="1" selected="0">
            <x v="274"/>
          </reference>
          <reference field="12" count="1">
            <x v="103"/>
          </reference>
        </references>
      </pivotArea>
    </format>
    <format dxfId="5230">
      <pivotArea dataOnly="0" labelOnly="1" outline="0" fieldPosition="0">
        <references count="2">
          <reference field="11" count="1" selected="0">
            <x v="275"/>
          </reference>
          <reference field="12" count="1">
            <x v="86"/>
          </reference>
        </references>
      </pivotArea>
    </format>
    <format dxfId="5229">
      <pivotArea dataOnly="0" labelOnly="1" outline="0" fieldPosition="0">
        <references count="2">
          <reference field="11" count="1" selected="0">
            <x v="277"/>
          </reference>
          <reference field="12" count="1">
            <x v="218"/>
          </reference>
        </references>
      </pivotArea>
    </format>
    <format dxfId="5228">
      <pivotArea dataOnly="0" labelOnly="1" outline="0" fieldPosition="0">
        <references count="2">
          <reference field="11" count="1" selected="0">
            <x v="279"/>
          </reference>
          <reference field="12" count="1">
            <x v="102"/>
          </reference>
        </references>
      </pivotArea>
    </format>
    <format dxfId="5227">
      <pivotArea dataOnly="0" labelOnly="1" outline="0" fieldPosition="0">
        <references count="2">
          <reference field="11" count="1" selected="0">
            <x v="280"/>
          </reference>
          <reference field="12" count="1">
            <x v="98"/>
          </reference>
        </references>
      </pivotArea>
    </format>
    <format dxfId="5226">
      <pivotArea dataOnly="0" labelOnly="1" outline="0" fieldPosition="0">
        <references count="2">
          <reference field="11" count="1" selected="0">
            <x v="281"/>
          </reference>
          <reference field="12" count="1">
            <x v="99"/>
          </reference>
        </references>
      </pivotArea>
    </format>
    <format dxfId="5225">
      <pivotArea dataOnly="0" labelOnly="1" outline="0" fieldPosition="0">
        <references count="2">
          <reference field="11" count="1" selected="0">
            <x v="282"/>
          </reference>
          <reference field="12" count="1">
            <x v="69"/>
          </reference>
        </references>
      </pivotArea>
    </format>
    <format dxfId="5224">
      <pivotArea dataOnly="0" labelOnly="1" outline="0" fieldPosition="0">
        <references count="2">
          <reference field="11" count="1" selected="0">
            <x v="283"/>
          </reference>
          <reference field="12" count="1">
            <x v="86"/>
          </reference>
        </references>
      </pivotArea>
    </format>
    <format dxfId="5223">
      <pivotArea dataOnly="0" labelOnly="1" outline="0" fieldPosition="0">
        <references count="2">
          <reference field="11" count="1" selected="0">
            <x v="285"/>
          </reference>
          <reference field="12" count="1">
            <x v="97"/>
          </reference>
        </references>
      </pivotArea>
    </format>
    <format dxfId="5222">
      <pivotArea dataOnly="0" labelOnly="1" outline="0" fieldPosition="0">
        <references count="2">
          <reference field="11" count="1" selected="0">
            <x v="286"/>
          </reference>
          <reference field="12" count="1">
            <x v="90"/>
          </reference>
        </references>
      </pivotArea>
    </format>
    <format dxfId="5221">
      <pivotArea dataOnly="0" labelOnly="1" outline="0" fieldPosition="0">
        <references count="2">
          <reference field="11" count="1" selected="0">
            <x v="287"/>
          </reference>
          <reference field="12" count="1">
            <x v="208"/>
          </reference>
        </references>
      </pivotArea>
    </format>
    <format dxfId="5220">
      <pivotArea dataOnly="0" labelOnly="1" outline="0" fieldPosition="0">
        <references count="2">
          <reference field="11" count="1" selected="0">
            <x v="288"/>
          </reference>
          <reference field="12" count="1">
            <x v="212"/>
          </reference>
        </references>
      </pivotArea>
    </format>
    <format dxfId="5219">
      <pivotArea dataOnly="0" labelOnly="1" outline="0" fieldPosition="0">
        <references count="2">
          <reference field="11" count="1" selected="0">
            <x v="289"/>
          </reference>
          <reference field="12" count="1">
            <x v="56"/>
          </reference>
        </references>
      </pivotArea>
    </format>
    <format dxfId="5218">
      <pivotArea dataOnly="0" labelOnly="1" outline="0" fieldPosition="0">
        <references count="2">
          <reference field="11" count="1" selected="0">
            <x v="290"/>
          </reference>
          <reference field="12" count="1">
            <x v="184"/>
          </reference>
        </references>
      </pivotArea>
    </format>
    <format dxfId="5217">
      <pivotArea dataOnly="0" labelOnly="1" outline="0" fieldPosition="0">
        <references count="2">
          <reference field="11" count="1" selected="0">
            <x v="291"/>
          </reference>
          <reference field="12" count="1">
            <x v="211"/>
          </reference>
        </references>
      </pivotArea>
    </format>
    <format dxfId="5216">
      <pivotArea dataOnly="0" labelOnly="1" outline="0" fieldPosition="0">
        <references count="3">
          <reference field="11" count="1" selected="0">
            <x v="0"/>
          </reference>
          <reference field="12" count="1" selected="0">
            <x v="39"/>
          </reference>
          <reference field="29" count="1">
            <x v="73"/>
          </reference>
        </references>
      </pivotArea>
    </format>
    <format dxfId="5215">
      <pivotArea dataOnly="0" labelOnly="1" outline="0" fieldPosition="0">
        <references count="3">
          <reference field="11" count="1" selected="0">
            <x v="1"/>
          </reference>
          <reference field="12" count="1" selected="0">
            <x v="39"/>
          </reference>
          <reference field="29" count="1">
            <x v="57"/>
          </reference>
        </references>
      </pivotArea>
    </format>
    <format dxfId="5214">
      <pivotArea dataOnly="0" labelOnly="1" outline="0" fieldPosition="0">
        <references count="3">
          <reference field="11" count="1" selected="0">
            <x v="2"/>
          </reference>
          <reference field="12" count="1" selected="0">
            <x v="69"/>
          </reference>
          <reference field="29" count="1">
            <x v="82"/>
          </reference>
        </references>
      </pivotArea>
    </format>
    <format dxfId="5213">
      <pivotArea dataOnly="0" labelOnly="1" outline="0" fieldPosition="0">
        <references count="3">
          <reference field="11" count="1" selected="0">
            <x v="5"/>
          </reference>
          <reference field="12" count="1" selected="0">
            <x v="13"/>
          </reference>
          <reference field="29" count="1">
            <x v="48"/>
          </reference>
        </references>
      </pivotArea>
    </format>
    <format dxfId="5212">
      <pivotArea dataOnly="0" labelOnly="1" outline="0" fieldPosition="0">
        <references count="3">
          <reference field="11" count="1" selected="0">
            <x v="6"/>
          </reference>
          <reference field="12" count="1" selected="0">
            <x v="52"/>
          </reference>
          <reference field="29" count="1">
            <x v="65"/>
          </reference>
        </references>
      </pivotArea>
    </format>
    <format dxfId="5211">
      <pivotArea dataOnly="0" labelOnly="1" outline="0" fieldPosition="0">
        <references count="3">
          <reference field="11" count="1" selected="0">
            <x v="7"/>
          </reference>
          <reference field="12" count="1" selected="0">
            <x v="190"/>
          </reference>
          <reference field="29" count="1">
            <x v="39"/>
          </reference>
        </references>
      </pivotArea>
    </format>
    <format dxfId="5210">
      <pivotArea dataOnly="0" labelOnly="1" outline="0" fieldPosition="0">
        <references count="3">
          <reference field="11" count="1" selected="0">
            <x v="8"/>
          </reference>
          <reference field="12" count="1" selected="0">
            <x v="39"/>
          </reference>
          <reference field="29" count="1">
            <x v="57"/>
          </reference>
        </references>
      </pivotArea>
    </format>
    <format dxfId="5209">
      <pivotArea dataOnly="0" labelOnly="1" outline="0" fieldPosition="0">
        <references count="3">
          <reference field="11" count="1" selected="0">
            <x v="9"/>
          </reference>
          <reference field="12" count="1" selected="0">
            <x v="87"/>
          </reference>
          <reference field="29" count="1">
            <x v="96"/>
          </reference>
        </references>
      </pivotArea>
    </format>
    <format dxfId="5208">
      <pivotArea dataOnly="0" labelOnly="1" outline="0" fieldPosition="0">
        <references count="3">
          <reference field="11" count="1" selected="0">
            <x v="10"/>
          </reference>
          <reference field="12" count="1" selected="0">
            <x v="90"/>
          </reference>
          <reference field="29" count="1">
            <x v="83"/>
          </reference>
        </references>
      </pivotArea>
    </format>
    <format dxfId="5207">
      <pivotArea dataOnly="0" labelOnly="1" outline="0" fieldPosition="0">
        <references count="3">
          <reference field="11" count="1" selected="0">
            <x v="11"/>
          </reference>
          <reference field="12" count="1" selected="0">
            <x v="107"/>
          </reference>
          <reference field="29" count="1">
            <x v="124"/>
          </reference>
        </references>
      </pivotArea>
    </format>
    <format dxfId="5206">
      <pivotArea dataOnly="0" labelOnly="1" outline="0" fieldPosition="0">
        <references count="3">
          <reference field="11" count="1" selected="0">
            <x v="12"/>
          </reference>
          <reference field="12" count="1" selected="0">
            <x v="46"/>
          </reference>
          <reference field="29" count="1">
            <x v="103"/>
          </reference>
        </references>
      </pivotArea>
    </format>
    <format dxfId="5205">
      <pivotArea dataOnly="0" labelOnly="1" outline="0" fieldPosition="0">
        <references count="3">
          <reference field="11" count="1" selected="0">
            <x v="13"/>
          </reference>
          <reference field="12" count="1" selected="0">
            <x v="185"/>
          </reference>
          <reference field="29" count="1">
            <x v="104"/>
          </reference>
        </references>
      </pivotArea>
    </format>
    <format dxfId="5204">
      <pivotArea dataOnly="0" labelOnly="1" outline="0" fieldPosition="0">
        <references count="3">
          <reference field="11" count="1" selected="0">
            <x v="20"/>
          </reference>
          <reference field="12" count="1" selected="0">
            <x v="82"/>
          </reference>
          <reference field="29" count="1">
            <x v="89"/>
          </reference>
        </references>
      </pivotArea>
    </format>
    <format dxfId="5203">
      <pivotArea dataOnly="0" labelOnly="1" outline="0" fieldPosition="0">
        <references count="3">
          <reference field="11" count="1" selected="0">
            <x v="21"/>
          </reference>
          <reference field="12" count="1" selected="0">
            <x v="121"/>
          </reference>
          <reference field="29" count="1">
            <x v="104"/>
          </reference>
        </references>
      </pivotArea>
    </format>
    <format dxfId="5202">
      <pivotArea dataOnly="0" labelOnly="1" outline="0" fieldPosition="0">
        <references count="3">
          <reference field="11" count="1" selected="0">
            <x v="25"/>
          </reference>
          <reference field="12" count="1" selected="0">
            <x v="196"/>
          </reference>
          <reference field="29" count="1">
            <x v="118"/>
          </reference>
        </references>
      </pivotArea>
    </format>
    <format dxfId="5201">
      <pivotArea dataOnly="0" labelOnly="1" outline="0" fieldPosition="0">
        <references count="3">
          <reference field="11" count="1" selected="0">
            <x v="26"/>
          </reference>
          <reference field="12" count="1" selected="0">
            <x v="163"/>
          </reference>
          <reference field="29" count="1">
            <x v="119"/>
          </reference>
        </references>
      </pivotArea>
    </format>
    <format dxfId="5200">
      <pivotArea dataOnly="0" labelOnly="1" outline="0" fieldPosition="0">
        <references count="3">
          <reference field="11" count="1" selected="0">
            <x v="27"/>
          </reference>
          <reference field="12" count="1" selected="0">
            <x v="164"/>
          </reference>
          <reference field="29" count="1">
            <x v="120"/>
          </reference>
        </references>
      </pivotArea>
    </format>
    <format dxfId="5199">
      <pivotArea dataOnly="0" labelOnly="1" outline="0" fieldPosition="0">
        <references count="3">
          <reference field="11" count="1" selected="0">
            <x v="28"/>
          </reference>
          <reference field="12" count="1" selected="0">
            <x v="53"/>
          </reference>
          <reference field="29" count="1">
            <x v="111"/>
          </reference>
        </references>
      </pivotArea>
    </format>
    <format dxfId="5198">
      <pivotArea dataOnly="0" labelOnly="1" outline="0" fieldPosition="0">
        <references count="3">
          <reference field="11" count="1" selected="0">
            <x v="31"/>
          </reference>
          <reference field="12" count="1" selected="0">
            <x v="146"/>
          </reference>
          <reference field="29" count="1">
            <x v="88"/>
          </reference>
        </references>
      </pivotArea>
    </format>
    <format dxfId="5197">
      <pivotArea dataOnly="0" labelOnly="1" outline="0" fieldPosition="0">
        <references count="3">
          <reference field="11" count="1" selected="0">
            <x v="32"/>
          </reference>
          <reference field="12" count="1" selected="0">
            <x v="118"/>
          </reference>
          <reference field="29" count="1">
            <x v="111"/>
          </reference>
        </references>
      </pivotArea>
    </format>
    <format dxfId="5196">
      <pivotArea dataOnly="0" labelOnly="1" outline="0" fieldPosition="0">
        <references count="3">
          <reference field="11" count="1" selected="0">
            <x v="34"/>
          </reference>
          <reference field="12" count="1" selected="0">
            <x v="90"/>
          </reference>
          <reference field="29" count="1">
            <x v="83"/>
          </reference>
        </references>
      </pivotArea>
    </format>
    <format dxfId="5195">
      <pivotArea dataOnly="0" labelOnly="1" outline="0" fieldPosition="0">
        <references count="3">
          <reference field="11" count="1" selected="0">
            <x v="35"/>
          </reference>
          <reference field="12" count="1" selected="0">
            <x v="41"/>
          </reference>
          <reference field="29" count="1">
            <x v="105"/>
          </reference>
        </references>
      </pivotArea>
    </format>
    <format dxfId="5194">
      <pivotArea dataOnly="0" labelOnly="1" outline="0" fieldPosition="0">
        <references count="3">
          <reference field="11" count="1" selected="0">
            <x v="36"/>
          </reference>
          <reference field="12" count="1" selected="0">
            <x v="69"/>
          </reference>
          <reference field="29" count="1">
            <x v="81"/>
          </reference>
        </references>
      </pivotArea>
    </format>
    <format dxfId="5193">
      <pivotArea dataOnly="0" labelOnly="1" outline="0" fieldPosition="0">
        <references count="3">
          <reference field="11" count="1" selected="0">
            <x v="38"/>
          </reference>
          <reference field="12" count="1" selected="0">
            <x v="216"/>
          </reference>
          <reference field="29" count="1">
            <x v="24"/>
          </reference>
        </references>
      </pivotArea>
    </format>
    <format dxfId="5192">
      <pivotArea dataOnly="0" labelOnly="1" outline="0" fieldPosition="0">
        <references count="3">
          <reference field="11" count="1" selected="0">
            <x v="39"/>
          </reference>
          <reference field="12" count="1" selected="0">
            <x v="101"/>
          </reference>
          <reference field="29" count="1">
            <x v="133"/>
          </reference>
        </references>
      </pivotArea>
    </format>
    <format dxfId="5191">
      <pivotArea dataOnly="0" labelOnly="1" outline="0" fieldPosition="0">
        <references count="3">
          <reference field="11" count="1" selected="0">
            <x v="40"/>
          </reference>
          <reference field="12" count="1" selected="0">
            <x v="127"/>
          </reference>
          <reference field="29" count="1">
            <x v="58"/>
          </reference>
        </references>
      </pivotArea>
    </format>
    <format dxfId="5190">
      <pivotArea dataOnly="0" labelOnly="1" outline="0" fieldPosition="0">
        <references count="3">
          <reference field="11" count="1" selected="0">
            <x v="41"/>
          </reference>
          <reference field="12" count="1" selected="0">
            <x v="21"/>
          </reference>
          <reference field="29" count="1">
            <x v="59"/>
          </reference>
        </references>
      </pivotArea>
    </format>
    <format dxfId="5189">
      <pivotArea dataOnly="0" labelOnly="1" outline="0" fieldPosition="0">
        <references count="3">
          <reference field="11" count="1" selected="0">
            <x v="42"/>
          </reference>
          <reference field="12" count="1" selected="0">
            <x v="73"/>
          </reference>
          <reference field="29" count="1">
            <x v="94"/>
          </reference>
        </references>
      </pivotArea>
    </format>
    <format dxfId="5188">
      <pivotArea dataOnly="0" labelOnly="1" outline="0" fieldPosition="0">
        <references count="3">
          <reference field="11" count="1" selected="0">
            <x v="43"/>
          </reference>
          <reference field="12" count="1" selected="0">
            <x v="0"/>
          </reference>
          <reference field="29" count="1">
            <x v="59"/>
          </reference>
        </references>
      </pivotArea>
    </format>
    <format dxfId="5187">
      <pivotArea dataOnly="0" labelOnly="1" outline="0" fieldPosition="0">
        <references count="3">
          <reference field="11" count="1" selected="0">
            <x v="44"/>
          </reference>
          <reference field="12" count="1" selected="0">
            <x v="105"/>
          </reference>
          <reference field="29" count="1">
            <x v="28"/>
          </reference>
        </references>
      </pivotArea>
    </format>
    <format dxfId="5186">
      <pivotArea dataOnly="0" labelOnly="1" outline="0" fieldPosition="0">
        <references count="3">
          <reference field="11" count="1" selected="0">
            <x v="45"/>
          </reference>
          <reference field="12" count="1" selected="0">
            <x v="100"/>
          </reference>
          <reference field="29" count="1">
            <x v="24"/>
          </reference>
        </references>
      </pivotArea>
    </format>
    <format dxfId="5185">
      <pivotArea dataOnly="0" labelOnly="1" outline="0" fieldPosition="0">
        <references count="3">
          <reference field="11" count="1" selected="0">
            <x v="47"/>
          </reference>
          <reference field="12" count="1" selected="0">
            <x v="152"/>
          </reference>
          <reference field="29" count="1">
            <x v="23"/>
          </reference>
        </references>
      </pivotArea>
    </format>
    <format dxfId="5184">
      <pivotArea dataOnly="0" labelOnly="1" outline="0" fieldPosition="0">
        <references count="3">
          <reference field="11" count="1" selected="0">
            <x v="48"/>
          </reference>
          <reference field="12" count="1" selected="0">
            <x v="117"/>
          </reference>
          <reference field="29" count="1">
            <x v="38"/>
          </reference>
        </references>
      </pivotArea>
    </format>
    <format dxfId="5183">
      <pivotArea dataOnly="0" labelOnly="1" outline="0" fieldPosition="0">
        <references count="3">
          <reference field="11" count="1" selected="0">
            <x v="49"/>
          </reference>
          <reference field="12" count="1" selected="0">
            <x v="168"/>
          </reference>
          <reference field="29" count="1">
            <x v="24"/>
          </reference>
        </references>
      </pivotArea>
    </format>
    <format dxfId="5182">
      <pivotArea dataOnly="0" labelOnly="1" outline="0" fieldPosition="0">
        <references count="3">
          <reference field="11" count="1" selected="0">
            <x v="53"/>
          </reference>
          <reference field="12" count="1" selected="0">
            <x v="72"/>
          </reference>
          <reference field="29" count="1">
            <x v="94"/>
          </reference>
        </references>
      </pivotArea>
    </format>
    <format dxfId="5181">
      <pivotArea dataOnly="0" labelOnly="1" outline="0" fieldPosition="0">
        <references count="3">
          <reference field="11" count="1" selected="0">
            <x v="54"/>
          </reference>
          <reference field="12" count="1" selected="0">
            <x v="112"/>
          </reference>
          <reference field="29" count="1">
            <x v="24"/>
          </reference>
        </references>
      </pivotArea>
    </format>
    <format dxfId="5180">
      <pivotArea dataOnly="0" labelOnly="1" outline="0" fieldPosition="0">
        <references count="3">
          <reference field="11" count="1" selected="0">
            <x v="55"/>
          </reference>
          <reference field="12" count="1" selected="0">
            <x v="204"/>
          </reference>
          <reference field="29" count="1">
            <x v="43"/>
          </reference>
        </references>
      </pivotArea>
    </format>
    <format dxfId="5179">
      <pivotArea dataOnly="0" labelOnly="1" outline="0" fieldPosition="0">
        <references count="3">
          <reference field="11" count="1" selected="0">
            <x v="56"/>
          </reference>
          <reference field="12" count="1" selected="0">
            <x v="59"/>
          </reference>
          <reference field="29" count="1">
            <x v="53"/>
          </reference>
        </references>
      </pivotArea>
    </format>
    <format dxfId="5178">
      <pivotArea dataOnly="0" labelOnly="1" outline="0" fieldPosition="0">
        <references count="3">
          <reference field="11" count="1" selected="0">
            <x v="57"/>
          </reference>
          <reference field="12" count="1" selected="0">
            <x v="134"/>
          </reference>
          <reference field="29" count="1">
            <x v="6"/>
          </reference>
        </references>
      </pivotArea>
    </format>
    <format dxfId="5177">
      <pivotArea dataOnly="0" labelOnly="1" outline="0" fieldPosition="0">
        <references count="3">
          <reference field="11" count="1" selected="0">
            <x v="58"/>
          </reference>
          <reference field="12" count="1" selected="0">
            <x v="109"/>
          </reference>
          <reference field="29" count="1">
            <x v="5"/>
          </reference>
        </references>
      </pivotArea>
    </format>
    <format dxfId="5176">
      <pivotArea dataOnly="0" labelOnly="1" outline="0" fieldPosition="0">
        <references count="3">
          <reference field="11" count="1" selected="0">
            <x v="59"/>
          </reference>
          <reference field="12" count="1" selected="0">
            <x v="96"/>
          </reference>
          <reference field="29" count="1">
            <x v="7"/>
          </reference>
        </references>
      </pivotArea>
    </format>
    <format dxfId="5175">
      <pivotArea dataOnly="0" labelOnly="1" outline="0" fieldPosition="0">
        <references count="3">
          <reference field="11" count="1" selected="0">
            <x v="60"/>
          </reference>
          <reference field="12" count="1" selected="0">
            <x v="215"/>
          </reference>
          <reference field="29" count="1">
            <x v="47"/>
          </reference>
        </references>
      </pivotArea>
    </format>
    <format dxfId="5174">
      <pivotArea dataOnly="0" labelOnly="1" outline="0" fieldPosition="0">
        <references count="3">
          <reference field="11" count="1" selected="0">
            <x v="61"/>
          </reference>
          <reference field="12" count="1" selected="0">
            <x v="95"/>
          </reference>
          <reference field="29" count="1">
            <x v="45"/>
          </reference>
        </references>
      </pivotArea>
    </format>
    <format dxfId="5173">
      <pivotArea dataOnly="0" labelOnly="1" outline="0" fieldPosition="0">
        <references count="3">
          <reference field="11" count="1" selected="0">
            <x v="62"/>
          </reference>
          <reference field="12" count="1" selected="0">
            <x v="93"/>
          </reference>
          <reference field="29" count="1">
            <x v="30"/>
          </reference>
        </references>
      </pivotArea>
    </format>
    <format dxfId="5172">
      <pivotArea dataOnly="0" labelOnly="1" outline="0" fieldPosition="0">
        <references count="3">
          <reference field="11" count="1" selected="0">
            <x v="63"/>
          </reference>
          <reference field="12" count="1" selected="0">
            <x v="210"/>
          </reference>
          <reference field="29" count="1">
            <x v="112"/>
          </reference>
        </references>
      </pivotArea>
    </format>
    <format dxfId="5171">
      <pivotArea dataOnly="0" labelOnly="1" outline="0" fieldPosition="0">
        <references count="3">
          <reference field="11" count="1" selected="0">
            <x v="64"/>
          </reference>
          <reference field="12" count="1" selected="0">
            <x v="171"/>
          </reference>
          <reference field="29" count="1">
            <x v="90"/>
          </reference>
        </references>
      </pivotArea>
    </format>
    <format dxfId="5170">
      <pivotArea dataOnly="0" labelOnly="1" outline="0" fieldPosition="0">
        <references count="3">
          <reference field="11" count="1" selected="0">
            <x v="65"/>
          </reference>
          <reference field="12" count="1" selected="0">
            <x v="125"/>
          </reference>
          <reference field="29" count="1">
            <x v="115"/>
          </reference>
        </references>
      </pivotArea>
    </format>
    <format dxfId="5169">
      <pivotArea dataOnly="0" labelOnly="1" outline="0" fieldPosition="0">
        <references count="3">
          <reference field="11" count="1" selected="0">
            <x v="66"/>
          </reference>
          <reference field="12" count="1" selected="0">
            <x v="157"/>
          </reference>
          <reference field="29" count="1">
            <x v="106"/>
          </reference>
        </references>
      </pivotArea>
    </format>
    <format dxfId="5168">
      <pivotArea dataOnly="0" labelOnly="1" outline="0" fieldPosition="0">
        <references count="3">
          <reference field="11" count="1" selected="0">
            <x v="67"/>
          </reference>
          <reference field="12" count="1" selected="0">
            <x v="69"/>
          </reference>
          <reference field="29" count="1">
            <x v="51"/>
          </reference>
        </references>
      </pivotArea>
    </format>
    <format dxfId="5167">
      <pivotArea dataOnly="0" labelOnly="1" outline="0" fieldPosition="0">
        <references count="3">
          <reference field="11" count="1" selected="0">
            <x v="68"/>
          </reference>
          <reference field="12" count="1" selected="0">
            <x v="124"/>
          </reference>
          <reference field="29" count="1">
            <x v="3"/>
          </reference>
        </references>
      </pivotArea>
    </format>
    <format dxfId="5166">
      <pivotArea dataOnly="0" labelOnly="1" outline="0" fieldPosition="0">
        <references count="3">
          <reference field="11" count="1" selected="0">
            <x v="69"/>
          </reference>
          <reference field="12" count="1" selected="0">
            <x v="114"/>
          </reference>
          <reference field="29" count="1">
            <x v="110"/>
          </reference>
        </references>
      </pivotArea>
    </format>
    <format dxfId="5165">
      <pivotArea dataOnly="0" labelOnly="1" outline="0" fieldPosition="0">
        <references count="3">
          <reference field="11" count="1" selected="0">
            <x v="70"/>
          </reference>
          <reference field="12" count="1" selected="0">
            <x v="115"/>
          </reference>
          <reference field="29" count="1">
            <x v="109"/>
          </reference>
        </references>
      </pivotArea>
    </format>
    <format dxfId="5164">
      <pivotArea dataOnly="0" labelOnly="1" outline="0" fieldPosition="0">
        <references count="3">
          <reference field="11" count="1" selected="0">
            <x v="71"/>
          </reference>
          <reference field="12" count="1" selected="0">
            <x v="51"/>
          </reference>
          <reference field="29" count="1">
            <x v="29"/>
          </reference>
        </references>
      </pivotArea>
    </format>
    <format dxfId="5163">
      <pivotArea dataOnly="0" labelOnly="1" outline="0" fieldPosition="0">
        <references count="3">
          <reference field="11" count="1" selected="0">
            <x v="72"/>
          </reference>
          <reference field="12" count="1" selected="0">
            <x v="124"/>
          </reference>
          <reference field="29" count="1">
            <x v="46"/>
          </reference>
        </references>
      </pivotArea>
    </format>
    <format dxfId="5162">
      <pivotArea dataOnly="0" labelOnly="1" outline="0" fieldPosition="0">
        <references count="3">
          <reference field="11" count="1" selected="0">
            <x v="74"/>
          </reference>
          <reference field="12" count="1" selected="0">
            <x v="85"/>
          </reference>
          <reference field="29" count="1">
            <x v="113"/>
          </reference>
        </references>
      </pivotArea>
    </format>
    <format dxfId="5161">
      <pivotArea dataOnly="0" labelOnly="1" outline="0" fieldPosition="0">
        <references count="3">
          <reference field="11" count="1" selected="0">
            <x v="75"/>
          </reference>
          <reference field="12" count="1" selected="0">
            <x v="71"/>
          </reference>
          <reference field="29" count="1">
            <x v="83"/>
          </reference>
        </references>
      </pivotArea>
    </format>
    <format dxfId="5160">
      <pivotArea dataOnly="0" labelOnly="1" outline="0" fieldPosition="0">
        <references count="3">
          <reference field="11" count="1" selected="0">
            <x v="76"/>
          </reference>
          <reference field="12" count="1" selected="0">
            <x v="45"/>
          </reference>
          <reference field="29" count="1">
            <x v="4"/>
          </reference>
        </references>
      </pivotArea>
    </format>
    <format dxfId="5159">
      <pivotArea dataOnly="0" labelOnly="1" outline="0" fieldPosition="0">
        <references count="3">
          <reference field="11" count="1" selected="0">
            <x v="77"/>
          </reference>
          <reference field="12" count="1" selected="0">
            <x v="149"/>
          </reference>
          <reference field="29" count="1">
            <x v="77"/>
          </reference>
        </references>
      </pivotArea>
    </format>
    <format dxfId="5158">
      <pivotArea dataOnly="0" labelOnly="1" outline="0" fieldPosition="0">
        <references count="3">
          <reference field="11" count="1" selected="0">
            <x v="78"/>
          </reference>
          <reference field="12" count="1" selected="0">
            <x v="69"/>
          </reference>
          <reference field="29" count="1">
            <x v="81"/>
          </reference>
        </references>
      </pivotArea>
    </format>
    <format dxfId="5157">
      <pivotArea dataOnly="0" labelOnly="1" outline="0" fieldPosition="0">
        <references count="3">
          <reference field="11" count="1" selected="0">
            <x v="79"/>
          </reference>
          <reference field="12" count="1" selected="0">
            <x v="149"/>
          </reference>
          <reference field="29" count="1">
            <x v="22"/>
          </reference>
        </references>
      </pivotArea>
    </format>
    <format dxfId="5156">
      <pivotArea dataOnly="0" labelOnly="1" outline="0" fieldPosition="0">
        <references count="3">
          <reference field="11" count="1" selected="0">
            <x v="80"/>
          </reference>
          <reference field="12" count="1" selected="0">
            <x v="120"/>
          </reference>
          <reference field="29" count="1">
            <x v="13"/>
          </reference>
        </references>
      </pivotArea>
    </format>
    <format dxfId="5155">
      <pivotArea dataOnly="0" labelOnly="1" outline="0" fieldPosition="0">
        <references count="3">
          <reference field="11" count="1" selected="0">
            <x v="81"/>
          </reference>
          <reference field="12" count="1" selected="0">
            <x v="194"/>
          </reference>
          <reference field="29" count="1">
            <x v="62"/>
          </reference>
        </references>
      </pivotArea>
    </format>
    <format dxfId="5154">
      <pivotArea dataOnly="0" labelOnly="1" outline="0" fieldPosition="0">
        <references count="3">
          <reference field="11" count="1" selected="0">
            <x v="82"/>
          </reference>
          <reference field="12" count="1" selected="0">
            <x v="119"/>
          </reference>
          <reference field="29" count="1">
            <x v="14"/>
          </reference>
        </references>
      </pivotArea>
    </format>
    <format dxfId="5153">
      <pivotArea dataOnly="0" labelOnly="1" outline="0" fieldPosition="0">
        <references count="3">
          <reference field="11" count="1" selected="0">
            <x v="83"/>
          </reference>
          <reference field="12" count="1" selected="0">
            <x v="91"/>
          </reference>
          <reference field="29" count="1">
            <x v="55"/>
          </reference>
        </references>
      </pivotArea>
    </format>
    <format dxfId="5152">
      <pivotArea dataOnly="0" labelOnly="1" outline="0" fieldPosition="0">
        <references count="3">
          <reference field="11" count="1" selected="0">
            <x v="84"/>
          </reference>
          <reference field="12" count="1" selected="0">
            <x v="69"/>
          </reference>
          <reference field="29" count="1">
            <x v="77"/>
          </reference>
        </references>
      </pivotArea>
    </format>
    <format dxfId="5151">
      <pivotArea dataOnly="0" labelOnly="1" outline="0" fieldPosition="0">
        <references count="3">
          <reference field="11" count="1" selected="0">
            <x v="85"/>
          </reference>
          <reference field="12" count="1" selected="0">
            <x v="58"/>
          </reference>
          <reference field="29" count="1">
            <x v="131"/>
          </reference>
        </references>
      </pivotArea>
    </format>
    <format dxfId="5150">
      <pivotArea dataOnly="0" labelOnly="1" outline="0" fieldPosition="0">
        <references count="3">
          <reference field="11" count="1" selected="0">
            <x v="86"/>
          </reference>
          <reference field="12" count="1" selected="0">
            <x v="70"/>
          </reference>
          <reference field="29" count="1">
            <x v="83"/>
          </reference>
        </references>
      </pivotArea>
    </format>
    <format dxfId="5149">
      <pivotArea dataOnly="0" labelOnly="1" outline="0" fieldPosition="0">
        <references count="3">
          <reference field="11" count="1" selected="0">
            <x v="87"/>
          </reference>
          <reference field="12" count="1" selected="0">
            <x v="192"/>
          </reference>
          <reference field="29" count="1">
            <x v="16"/>
          </reference>
        </references>
      </pivotArea>
    </format>
    <format dxfId="5148">
      <pivotArea dataOnly="0" labelOnly="1" outline="0" fieldPosition="0">
        <references count="3">
          <reference field="11" count="1" selected="0">
            <x v="88"/>
          </reference>
          <reference field="12" count="1" selected="0">
            <x v="128"/>
          </reference>
          <reference field="29" count="1">
            <x v="56"/>
          </reference>
        </references>
      </pivotArea>
    </format>
    <format dxfId="5147">
      <pivotArea dataOnly="0" labelOnly="1" outline="0" fieldPosition="0">
        <references count="3">
          <reference field="11" count="1" selected="0">
            <x v="89"/>
          </reference>
          <reference field="12" count="1" selected="0">
            <x v="129"/>
          </reference>
          <reference field="29" count="1">
            <x v="66"/>
          </reference>
        </references>
      </pivotArea>
    </format>
    <format dxfId="5146">
      <pivotArea dataOnly="0" labelOnly="1" outline="0" fieldPosition="0">
        <references count="3">
          <reference field="11" count="1" selected="0">
            <x v="90"/>
          </reference>
          <reference field="12" count="1" selected="0">
            <x v="69"/>
          </reference>
          <reference field="29" count="1">
            <x v="80"/>
          </reference>
        </references>
      </pivotArea>
    </format>
    <format dxfId="5145">
      <pivotArea dataOnly="0" labelOnly="1" outline="0" fieldPosition="0">
        <references count="3">
          <reference field="11" count="1" selected="0">
            <x v="91"/>
          </reference>
          <reference field="12" count="1" selected="0">
            <x v="149"/>
          </reference>
          <reference field="29" count="1">
            <x v="77"/>
          </reference>
        </references>
      </pivotArea>
    </format>
    <format dxfId="5144">
      <pivotArea dataOnly="0" labelOnly="1" outline="0" fieldPosition="0">
        <references count="3">
          <reference field="11" count="1" selected="0">
            <x v="92"/>
          </reference>
          <reference field="12" count="1" selected="0">
            <x v="202"/>
          </reference>
          <reference field="29" count="1">
            <x v="132"/>
          </reference>
        </references>
      </pivotArea>
    </format>
    <format dxfId="5143">
      <pivotArea dataOnly="0" labelOnly="1" outline="0" fieldPosition="0">
        <references count="3">
          <reference field="11" count="1" selected="0">
            <x v="93"/>
          </reference>
          <reference field="12" count="1" selected="0">
            <x v="60"/>
          </reference>
          <reference field="29" count="1">
            <x v="134"/>
          </reference>
        </references>
      </pivotArea>
    </format>
    <format dxfId="5142">
      <pivotArea dataOnly="0" labelOnly="1" outline="0" fieldPosition="0">
        <references count="3">
          <reference field="11" count="1" selected="0">
            <x v="94"/>
          </reference>
          <reference field="12" count="1" selected="0">
            <x v="133"/>
          </reference>
          <reference field="29" count="1">
            <x v="63"/>
          </reference>
        </references>
      </pivotArea>
    </format>
    <format dxfId="5141">
      <pivotArea dataOnly="0" labelOnly="1" outline="0" fieldPosition="0">
        <references count="3">
          <reference field="11" count="1" selected="0">
            <x v="95"/>
          </reference>
          <reference field="12" count="1" selected="0">
            <x v="132"/>
          </reference>
          <reference field="29" count="1">
            <x v="92"/>
          </reference>
        </references>
      </pivotArea>
    </format>
    <format dxfId="5140">
      <pivotArea dataOnly="0" labelOnly="1" outline="0" fieldPosition="0">
        <references count="3">
          <reference field="11" count="1" selected="0">
            <x v="96"/>
          </reference>
          <reference field="12" count="1" selected="0">
            <x v="43"/>
          </reference>
          <reference field="29" count="1">
            <x v="72"/>
          </reference>
        </references>
      </pivotArea>
    </format>
    <format dxfId="5139">
      <pivotArea dataOnly="0" labelOnly="1" outline="0" fieldPosition="0">
        <references count="3">
          <reference field="11" count="1" selected="0">
            <x v="97"/>
          </reference>
          <reference field="12" count="1" selected="0">
            <x v="39"/>
          </reference>
          <reference field="29" count="1">
            <x v="57"/>
          </reference>
        </references>
      </pivotArea>
    </format>
    <format dxfId="5138">
      <pivotArea dataOnly="0" labelOnly="1" outline="0" fieldPosition="0">
        <references count="3">
          <reference field="11" count="1" selected="0">
            <x v="98"/>
          </reference>
          <reference field="12" count="1" selected="0">
            <x v="75"/>
          </reference>
          <reference field="29" count="1">
            <x v="60"/>
          </reference>
        </references>
      </pivotArea>
    </format>
    <format dxfId="5137">
      <pivotArea dataOnly="0" labelOnly="1" outline="0" fieldPosition="0">
        <references count="3">
          <reference field="11" count="1" selected="0">
            <x v="99"/>
          </reference>
          <reference field="12" count="1" selected="0">
            <x v="42"/>
          </reference>
          <reference field="29" count="1">
            <x v="31"/>
          </reference>
        </references>
      </pivotArea>
    </format>
    <format dxfId="5136">
      <pivotArea dataOnly="0" labelOnly="1" outline="0" fieldPosition="0">
        <references count="3">
          <reference field="11" count="1" selected="0">
            <x v="100"/>
          </reference>
          <reference field="12" count="1" selected="0">
            <x v="47"/>
          </reference>
          <reference field="29" count="1">
            <x v="81"/>
          </reference>
        </references>
      </pivotArea>
    </format>
    <format dxfId="5135">
      <pivotArea dataOnly="0" labelOnly="1" outline="0" fieldPosition="0">
        <references count="3">
          <reference field="11" count="1" selected="0">
            <x v="101"/>
          </reference>
          <reference field="12" count="1" selected="0">
            <x v="83"/>
          </reference>
          <reference field="29" count="1">
            <x v="79"/>
          </reference>
        </references>
      </pivotArea>
    </format>
    <format dxfId="5134">
      <pivotArea dataOnly="0" labelOnly="1" outline="0" fieldPosition="0">
        <references count="3">
          <reference field="11" count="1" selected="0">
            <x v="103"/>
          </reference>
          <reference field="12" count="1" selected="0">
            <x v="69"/>
          </reference>
          <reference field="29" count="1">
            <x v="81"/>
          </reference>
        </references>
      </pivotArea>
    </format>
    <format dxfId="5133">
      <pivotArea dataOnly="0" labelOnly="1" outline="0" fieldPosition="0">
        <references count="3">
          <reference field="11" count="1" selected="0">
            <x v="104"/>
          </reference>
          <reference field="12" count="1" selected="0">
            <x v="149"/>
          </reference>
          <reference field="29" count="1">
            <x v="77"/>
          </reference>
        </references>
      </pivotArea>
    </format>
    <format dxfId="5132">
      <pivotArea dataOnly="0" labelOnly="1" outline="0" fieldPosition="0">
        <references count="3">
          <reference field="11" count="1" selected="0">
            <x v="105"/>
          </reference>
          <reference field="12" count="1" selected="0">
            <x v="89"/>
          </reference>
          <reference field="29" count="1">
            <x v="37"/>
          </reference>
        </references>
      </pivotArea>
    </format>
    <format dxfId="5131">
      <pivotArea dataOnly="0" labelOnly="1" outline="0" fieldPosition="0">
        <references count="3">
          <reference field="11" count="1" selected="0">
            <x v="106"/>
          </reference>
          <reference field="12" count="1" selected="0">
            <x v="149"/>
          </reference>
          <reference field="29" count="1">
            <x v="50"/>
          </reference>
        </references>
      </pivotArea>
    </format>
    <format dxfId="5130">
      <pivotArea dataOnly="0" labelOnly="1" outline="0" fieldPosition="0">
        <references count="3">
          <reference field="11" count="1" selected="0">
            <x v="107"/>
          </reference>
          <reference field="12" count="1" selected="0">
            <x v="149"/>
          </reference>
          <reference field="29" count="1">
            <x v="77"/>
          </reference>
        </references>
      </pivotArea>
    </format>
    <format dxfId="5129">
      <pivotArea dataOnly="0" labelOnly="1" outline="0" fieldPosition="0">
        <references count="3">
          <reference field="11" count="1" selected="0">
            <x v="115"/>
          </reference>
          <reference field="12" count="1" selected="0">
            <x v="170"/>
          </reference>
          <reference field="29" count="1">
            <x v="101"/>
          </reference>
        </references>
      </pivotArea>
    </format>
    <format dxfId="5128">
      <pivotArea dataOnly="0" labelOnly="1" outline="0" fieldPosition="0">
        <references count="3">
          <reference field="11" count="1" selected="0">
            <x v="116"/>
          </reference>
          <reference field="12" count="1" selected="0">
            <x v="175"/>
          </reference>
          <reference field="29" count="1">
            <x v="83"/>
          </reference>
        </references>
      </pivotArea>
    </format>
    <format dxfId="5127">
      <pivotArea dataOnly="0" labelOnly="1" outline="0" fieldPosition="0">
        <references count="3">
          <reference field="11" count="1" selected="0">
            <x v="120"/>
          </reference>
          <reference field="12" count="1" selected="0">
            <x v="149"/>
          </reference>
          <reference field="29" count="1">
            <x v="77"/>
          </reference>
        </references>
      </pivotArea>
    </format>
    <format dxfId="5126">
      <pivotArea dataOnly="0" labelOnly="1" outline="0" fieldPosition="0">
        <references count="3">
          <reference field="11" count="1" selected="0">
            <x v="121"/>
          </reference>
          <reference field="12" count="1" selected="0">
            <x v="111"/>
          </reference>
          <reference field="29" count="1">
            <x v="117"/>
          </reference>
        </references>
      </pivotArea>
    </format>
    <format dxfId="5125">
      <pivotArea dataOnly="0" labelOnly="1" outline="0" fieldPosition="0">
        <references count="3">
          <reference field="11" count="1" selected="0">
            <x v="122"/>
          </reference>
          <reference field="12" count="1" selected="0">
            <x v="131"/>
          </reference>
          <reference field="29" count="1">
            <x v="91"/>
          </reference>
        </references>
      </pivotArea>
    </format>
    <format dxfId="5124">
      <pivotArea dataOnly="0" labelOnly="1" outline="0" fieldPosition="0">
        <references count="3">
          <reference field="11" count="1" selected="0">
            <x v="123"/>
          </reference>
          <reference field="12" count="1" selected="0">
            <x v="55"/>
          </reference>
          <reference field="29" count="1">
            <x v="83"/>
          </reference>
        </references>
      </pivotArea>
    </format>
    <format dxfId="5123">
      <pivotArea dataOnly="0" labelOnly="1" outline="0" fieldPosition="0">
        <references count="3">
          <reference field="11" count="1" selected="0">
            <x v="124"/>
          </reference>
          <reference field="12" count="1" selected="0">
            <x v="63"/>
          </reference>
          <reference field="29" count="1">
            <x v="100"/>
          </reference>
        </references>
      </pivotArea>
    </format>
    <format dxfId="5122">
      <pivotArea dataOnly="0" labelOnly="1" outline="0" fieldPosition="0">
        <references count="3">
          <reference field="11" count="1" selected="0">
            <x v="125"/>
          </reference>
          <reference field="12" count="1" selected="0">
            <x v="149"/>
          </reference>
          <reference field="29" count="1">
            <x v="77"/>
          </reference>
        </references>
      </pivotArea>
    </format>
    <format dxfId="5121">
      <pivotArea dataOnly="0" labelOnly="1" outline="0" fieldPosition="0">
        <references count="3">
          <reference field="11" count="1" selected="0">
            <x v="126"/>
          </reference>
          <reference field="12" count="1" selected="0">
            <x v="162"/>
          </reference>
          <reference field="29" count="1">
            <x v="93"/>
          </reference>
        </references>
      </pivotArea>
    </format>
    <format dxfId="5120">
      <pivotArea dataOnly="0" labelOnly="1" outline="0" fieldPosition="0">
        <references count="3">
          <reference field="11" count="1" selected="0">
            <x v="129"/>
          </reference>
          <reference field="12" count="1" selected="0">
            <x v="167"/>
          </reference>
          <reference field="29" count="1">
            <x v="98"/>
          </reference>
        </references>
      </pivotArea>
    </format>
    <format dxfId="5119">
      <pivotArea dataOnly="0" labelOnly="1" outline="0" fieldPosition="0">
        <references count="3">
          <reference field="11" count="1" selected="0">
            <x v="131"/>
          </reference>
          <reference field="12" count="1" selected="0">
            <x v="69"/>
          </reference>
          <reference field="29" count="1">
            <x v="81"/>
          </reference>
        </references>
      </pivotArea>
    </format>
    <format dxfId="5118">
      <pivotArea dataOnly="0" labelOnly="1" outline="0" fieldPosition="0">
        <references count="3">
          <reference field="11" count="1" selected="0">
            <x v="133"/>
          </reference>
          <reference field="12" count="1" selected="0">
            <x v="159"/>
          </reference>
          <reference field="29" count="1">
            <x v="41"/>
          </reference>
        </references>
      </pivotArea>
    </format>
    <format dxfId="5117">
      <pivotArea dataOnly="0" labelOnly="1" outline="0" fieldPosition="0">
        <references count="3">
          <reference field="11" count="1" selected="0">
            <x v="134"/>
          </reference>
          <reference field="12" count="1" selected="0">
            <x v="160"/>
          </reference>
          <reference field="29" count="1">
            <x v="59"/>
          </reference>
        </references>
      </pivotArea>
    </format>
    <format dxfId="5116">
      <pivotArea dataOnly="0" labelOnly="1" outline="0" fieldPosition="0">
        <references count="3">
          <reference field="11" count="1" selected="0">
            <x v="135"/>
          </reference>
          <reference field="12" count="1" selected="0">
            <x v="183"/>
          </reference>
          <reference field="29" count="1">
            <x v="33"/>
          </reference>
        </references>
      </pivotArea>
    </format>
    <format dxfId="5115">
      <pivotArea dataOnly="0" labelOnly="1" outline="0" fieldPosition="0">
        <references count="3">
          <reference field="11" count="1" selected="0">
            <x v="136"/>
          </reference>
          <reference field="12" count="1" selected="0">
            <x v="173"/>
          </reference>
          <reference field="29" count="1">
            <x v="42"/>
          </reference>
        </references>
      </pivotArea>
    </format>
    <format dxfId="5114">
      <pivotArea dataOnly="0" labelOnly="1" outline="0" fieldPosition="0">
        <references count="3">
          <reference field="11" count="1" selected="0">
            <x v="137"/>
          </reference>
          <reference field="12" count="1" selected="0">
            <x v="1"/>
          </reference>
          <reference field="29" count="1">
            <x v="2"/>
          </reference>
        </references>
      </pivotArea>
    </format>
    <format dxfId="5113">
      <pivotArea dataOnly="0" labelOnly="1" outline="0" fieldPosition="0">
        <references count="3">
          <reference field="11" count="1" selected="0">
            <x v="142"/>
          </reference>
          <reference field="12" count="1" selected="0">
            <x v="172"/>
          </reference>
          <reference field="29" count="1">
            <x v="71"/>
          </reference>
        </references>
      </pivotArea>
    </format>
    <format dxfId="5112">
      <pivotArea dataOnly="0" labelOnly="1" outline="0" fieldPosition="0">
        <references count="3">
          <reference field="11" count="1" selected="0">
            <x v="143"/>
          </reference>
          <reference field="12" count="1" selected="0">
            <x v="167"/>
          </reference>
          <reference field="29" count="1">
            <x v="98"/>
          </reference>
        </references>
      </pivotArea>
    </format>
    <format dxfId="5111">
      <pivotArea dataOnly="0" labelOnly="1" outline="0" fieldPosition="0">
        <references count="3">
          <reference field="11" count="1" selected="0">
            <x v="145"/>
          </reference>
          <reference field="12" count="1" selected="0">
            <x v="167"/>
          </reference>
          <reference field="29" count="1">
            <x v="126"/>
          </reference>
        </references>
      </pivotArea>
    </format>
    <format dxfId="5110">
      <pivotArea dataOnly="0" labelOnly="1" outline="0" fieldPosition="0">
        <references count="3">
          <reference field="11" count="1" selected="0">
            <x v="146"/>
          </reference>
          <reference field="12" count="1" selected="0">
            <x v="205"/>
          </reference>
          <reference field="29" count="1">
            <x v="101"/>
          </reference>
        </references>
      </pivotArea>
    </format>
    <format dxfId="5109">
      <pivotArea dataOnly="0" labelOnly="1" outline="0" fieldPosition="0">
        <references count="3">
          <reference field="11" count="1" selected="0">
            <x v="147"/>
          </reference>
          <reference field="12" count="1" selected="0">
            <x v="76"/>
          </reference>
          <reference field="29" count="1">
            <x v="93"/>
          </reference>
        </references>
      </pivotArea>
    </format>
    <format dxfId="5108">
      <pivotArea dataOnly="0" labelOnly="1" outline="0" fieldPosition="0">
        <references count="3">
          <reference field="11" count="1" selected="0">
            <x v="148"/>
          </reference>
          <reference field="12" count="1" selected="0">
            <x v="167"/>
          </reference>
          <reference field="29" count="1">
            <x v="98"/>
          </reference>
        </references>
      </pivotArea>
    </format>
    <format dxfId="5107">
      <pivotArea dataOnly="0" labelOnly="1" outline="0" fieldPosition="0">
        <references count="3">
          <reference field="11" count="1" selected="0">
            <x v="150"/>
          </reference>
          <reference field="12" count="1" selected="0">
            <x v="136"/>
          </reference>
          <reference field="29" count="1">
            <x v="87"/>
          </reference>
        </references>
      </pivotArea>
    </format>
    <format dxfId="5106">
      <pivotArea dataOnly="0" labelOnly="1" outline="0" fieldPosition="0">
        <references count="3">
          <reference field="11" count="1" selected="0">
            <x v="151"/>
          </reference>
          <reference field="12" count="1" selected="0">
            <x v="167"/>
          </reference>
          <reference field="29" count="1">
            <x v="98"/>
          </reference>
        </references>
      </pivotArea>
    </format>
    <format dxfId="5105">
      <pivotArea dataOnly="0" labelOnly="1" outline="0" fieldPosition="0">
        <references count="3">
          <reference field="11" count="1" selected="0">
            <x v="155"/>
          </reference>
          <reference field="12" count="1" selected="0">
            <x v="88"/>
          </reference>
          <reference field="29" count="1">
            <x v="36"/>
          </reference>
        </references>
      </pivotArea>
    </format>
    <format dxfId="5104">
      <pivotArea dataOnly="0" labelOnly="1" outline="0" fieldPosition="0">
        <references count="3">
          <reference field="11" count="1" selected="0">
            <x v="156"/>
          </reference>
          <reference field="12" count="1" selected="0">
            <x v="167"/>
          </reference>
          <reference field="29" count="1">
            <x v="98"/>
          </reference>
        </references>
      </pivotArea>
    </format>
    <format dxfId="5103">
      <pivotArea dataOnly="0" labelOnly="1" outline="0" fieldPosition="0">
        <references count="3">
          <reference field="11" count="1" selected="0">
            <x v="157"/>
          </reference>
          <reference field="12" count="1" selected="0">
            <x v="69"/>
          </reference>
          <reference field="29" count="1">
            <x v="81"/>
          </reference>
        </references>
      </pivotArea>
    </format>
    <format dxfId="5102">
      <pivotArea dataOnly="0" labelOnly="1" outline="0" fieldPosition="0">
        <references count="3">
          <reference field="11" count="1" selected="0">
            <x v="158"/>
          </reference>
          <reference field="12" count="1" selected="0">
            <x v="167"/>
          </reference>
          <reference field="29" count="1">
            <x v="98"/>
          </reference>
        </references>
      </pivotArea>
    </format>
    <format dxfId="5101">
      <pivotArea dataOnly="0" labelOnly="1" outline="0" fieldPosition="0">
        <references count="3">
          <reference field="11" count="1" selected="0">
            <x v="159"/>
          </reference>
          <reference field="12" count="1" selected="0">
            <x v="180"/>
          </reference>
          <reference field="29" count="1">
            <x v="40"/>
          </reference>
        </references>
      </pivotArea>
    </format>
    <format dxfId="5100">
      <pivotArea dataOnly="0" labelOnly="1" outline="0" fieldPosition="0">
        <references count="3">
          <reference field="11" count="1" selected="0">
            <x v="160"/>
          </reference>
          <reference field="12" count="1" selected="0">
            <x v="156"/>
          </reference>
          <reference field="29" count="1">
            <x v="20"/>
          </reference>
        </references>
      </pivotArea>
    </format>
    <format dxfId="5099">
      <pivotArea dataOnly="0" labelOnly="1" outline="0" fieldPosition="0">
        <references count="3">
          <reference field="11" count="1" selected="0">
            <x v="161"/>
          </reference>
          <reference field="12" count="1" selected="0">
            <x v="181"/>
          </reference>
          <reference field="29" count="1">
            <x v="25"/>
          </reference>
        </references>
      </pivotArea>
    </format>
    <format dxfId="5098">
      <pivotArea dataOnly="0" labelOnly="1" outline="0" fieldPosition="0">
        <references count="3">
          <reference field="11" count="1" selected="0">
            <x v="162"/>
          </reference>
          <reference field="12" count="1" selected="0">
            <x v="92"/>
          </reference>
          <reference field="29" count="1">
            <x v="35"/>
          </reference>
        </references>
      </pivotArea>
    </format>
    <format dxfId="5097">
      <pivotArea dataOnly="0" labelOnly="1" outline="0" fieldPosition="0">
        <references count="3">
          <reference field="11" count="1" selected="0">
            <x v="164"/>
          </reference>
          <reference field="12" count="1" selected="0">
            <x v="214"/>
          </reference>
          <reference field="29" count="1">
            <x v="52"/>
          </reference>
        </references>
      </pivotArea>
    </format>
    <format dxfId="5096">
      <pivotArea dataOnly="0" labelOnly="1" outline="0" fieldPosition="0">
        <references count="3">
          <reference field="11" count="1" selected="0">
            <x v="165"/>
          </reference>
          <reference field="12" count="1" selected="0">
            <x v="137"/>
          </reference>
          <reference field="29" count="1">
            <x v="1"/>
          </reference>
        </references>
      </pivotArea>
    </format>
    <format dxfId="5095">
      <pivotArea dataOnly="0" labelOnly="1" outline="0" fieldPosition="0">
        <references count="3">
          <reference field="11" count="1" selected="0">
            <x v="166"/>
          </reference>
          <reference field="12" count="1" selected="0">
            <x v="104"/>
          </reference>
          <reference field="29" count="1">
            <x v="0"/>
          </reference>
        </references>
      </pivotArea>
    </format>
    <format dxfId="5094">
      <pivotArea dataOnly="0" labelOnly="1" outline="0" fieldPosition="0">
        <references count="3">
          <reference field="11" count="1" selected="0">
            <x v="167"/>
          </reference>
          <reference field="12" count="1" selected="0">
            <x v="5"/>
          </reference>
          <reference field="29" count="1">
            <x v="24"/>
          </reference>
        </references>
      </pivotArea>
    </format>
    <format dxfId="5093">
      <pivotArea dataOnly="0" labelOnly="1" outline="0" fieldPosition="0">
        <references count="3">
          <reference field="11" count="1" selected="0">
            <x v="170"/>
          </reference>
          <reference field="12" count="1" selected="0">
            <x v="167"/>
          </reference>
          <reference field="29" count="1">
            <x v="98"/>
          </reference>
        </references>
      </pivotArea>
    </format>
    <format dxfId="5092">
      <pivotArea dataOnly="0" labelOnly="1" outline="0" fieldPosition="0">
        <references count="3">
          <reference field="11" count="1" selected="0">
            <x v="173"/>
          </reference>
          <reference field="12" count="1" selected="0">
            <x v="77"/>
          </reference>
          <reference field="29" count="1">
            <x v="93"/>
          </reference>
        </references>
      </pivotArea>
    </format>
    <format dxfId="5091">
      <pivotArea dataOnly="0" labelOnly="1" outline="0" fieldPosition="0">
        <references count="3">
          <reference field="11" count="1" selected="0">
            <x v="175"/>
          </reference>
          <reference field="12" count="1" selected="0">
            <x v="176"/>
          </reference>
          <reference field="29" count="1">
            <x v="32"/>
          </reference>
        </references>
      </pivotArea>
    </format>
    <format dxfId="5090">
      <pivotArea dataOnly="0" labelOnly="1" outline="0" fieldPosition="0">
        <references count="3">
          <reference field="11" count="1" selected="0">
            <x v="177"/>
          </reference>
          <reference field="12" count="1" selected="0">
            <x v="136"/>
          </reference>
          <reference field="29" count="1">
            <x v="87"/>
          </reference>
        </references>
      </pivotArea>
    </format>
    <format dxfId="5089">
      <pivotArea dataOnly="0" labelOnly="1" outline="0" fieldPosition="0">
        <references count="3">
          <reference field="11" count="1" selected="0">
            <x v="178"/>
          </reference>
          <reference field="12" count="1" selected="0">
            <x v="182"/>
          </reference>
          <reference field="29" count="1">
            <x v="128"/>
          </reference>
        </references>
      </pivotArea>
    </format>
    <format dxfId="5088">
      <pivotArea dataOnly="0" labelOnly="1" outline="0" fieldPosition="0">
        <references count="3">
          <reference field="11" count="1" selected="0">
            <x v="181"/>
          </reference>
          <reference field="12" count="1" selected="0">
            <x v="206"/>
          </reference>
          <reference field="29" count="1">
            <x v="116"/>
          </reference>
        </references>
      </pivotArea>
    </format>
    <format dxfId="5087">
      <pivotArea dataOnly="0" labelOnly="1" outline="0" fieldPosition="0">
        <references count="3">
          <reference field="11" count="1" selected="0">
            <x v="182"/>
          </reference>
          <reference field="12" count="1" selected="0">
            <x v="69"/>
          </reference>
          <reference field="29" count="1">
            <x v="81"/>
          </reference>
        </references>
      </pivotArea>
    </format>
    <format dxfId="5086">
      <pivotArea dataOnly="0" labelOnly="1" outline="0" fieldPosition="0">
        <references count="3">
          <reference field="11" count="1" selected="0">
            <x v="183"/>
          </reference>
          <reference field="12" count="1" selected="0">
            <x v="65"/>
          </reference>
          <reference field="29" count="1">
            <x v="21"/>
          </reference>
        </references>
      </pivotArea>
    </format>
    <format dxfId="5085">
      <pivotArea dataOnly="0" labelOnly="1" outline="0" fieldPosition="0">
        <references count="3">
          <reference field="11" count="1" selected="0">
            <x v="184"/>
          </reference>
          <reference field="12" count="1" selected="0">
            <x v="179"/>
          </reference>
          <reference field="29" count="1">
            <x v="12"/>
          </reference>
        </references>
      </pivotArea>
    </format>
    <format dxfId="5084">
      <pivotArea dataOnly="0" labelOnly="1" outline="0" fieldPosition="0">
        <references count="3">
          <reference field="11" count="1" selected="0">
            <x v="186"/>
          </reference>
          <reference field="12" count="1" selected="0">
            <x v="206"/>
          </reference>
          <reference field="29" count="1">
            <x v="116"/>
          </reference>
        </references>
      </pivotArea>
    </format>
    <format dxfId="5083">
      <pivotArea dataOnly="0" labelOnly="1" outline="0" fieldPosition="0">
        <references count="3">
          <reference field="11" count="1" selected="0">
            <x v="187"/>
          </reference>
          <reference field="12" count="1" selected="0">
            <x v="158"/>
          </reference>
          <reference field="29" count="1">
            <x v="34"/>
          </reference>
        </references>
      </pivotArea>
    </format>
    <format dxfId="5082">
      <pivotArea dataOnly="0" labelOnly="1" outline="0" fieldPosition="0">
        <references count="3">
          <reference field="11" count="1" selected="0">
            <x v="188"/>
          </reference>
          <reference field="12" count="1" selected="0">
            <x v="48"/>
          </reference>
          <reference field="29" count="1">
            <x v="44"/>
          </reference>
        </references>
      </pivotArea>
    </format>
    <format dxfId="5081">
      <pivotArea dataOnly="0" labelOnly="1" outline="0" fieldPosition="0">
        <references count="3">
          <reference field="11" count="1" selected="0">
            <x v="189"/>
          </reference>
          <reference field="12" count="1" selected="0">
            <x v="219"/>
          </reference>
          <reference field="29" count="1">
            <x v="71"/>
          </reference>
        </references>
      </pivotArea>
    </format>
    <format dxfId="5080">
      <pivotArea dataOnly="0" labelOnly="1" outline="0" fieldPosition="0">
        <references count="3">
          <reference field="11" count="1" selected="0">
            <x v="190"/>
          </reference>
          <reference field="12" count="1" selected="0">
            <x v="206"/>
          </reference>
          <reference field="29" count="1">
            <x v="116"/>
          </reference>
        </references>
      </pivotArea>
    </format>
    <format dxfId="5079">
      <pivotArea dataOnly="0" labelOnly="1" outline="0" fieldPosition="0">
        <references count="3">
          <reference field="11" count="1" selected="0">
            <x v="193"/>
          </reference>
          <reference field="12" count="1" selected="0">
            <x v="209"/>
          </reference>
          <reference field="29" count="1">
            <x v="101"/>
          </reference>
        </references>
      </pivotArea>
    </format>
    <format dxfId="5078">
      <pivotArea dataOnly="0" labelOnly="1" outline="0" fieldPosition="0">
        <references count="3">
          <reference field="11" count="1" selected="0">
            <x v="194"/>
          </reference>
          <reference field="12" count="1" selected="0">
            <x v="79"/>
          </reference>
          <reference field="29" count="1">
            <x v="93"/>
          </reference>
        </references>
      </pivotArea>
    </format>
    <format dxfId="5077">
      <pivotArea dataOnly="0" labelOnly="1" outline="0" fieldPosition="0">
        <references count="3">
          <reference field="11" count="1" selected="0">
            <x v="195"/>
          </reference>
          <reference field="12" count="1" selected="0">
            <x v="206"/>
          </reference>
          <reference field="29" count="1">
            <x v="116"/>
          </reference>
        </references>
      </pivotArea>
    </format>
    <format dxfId="5076">
      <pivotArea dataOnly="0" labelOnly="1" outline="0" fieldPosition="0">
        <references count="3">
          <reference field="11" count="1" selected="0">
            <x v="198"/>
          </reference>
          <reference field="12" count="1" selected="0">
            <x v="136"/>
          </reference>
          <reference field="29" count="1">
            <x v="87"/>
          </reference>
        </references>
      </pivotArea>
    </format>
    <format dxfId="5075">
      <pivotArea dataOnly="0" labelOnly="1" outline="0" fieldPosition="0">
        <references count="3">
          <reference field="11" count="1" selected="0">
            <x v="199"/>
          </reference>
          <reference field="12" count="1" selected="0">
            <x v="206"/>
          </reference>
          <reference field="29" count="1">
            <x v="116"/>
          </reference>
        </references>
      </pivotArea>
    </format>
    <format dxfId="5074">
      <pivotArea dataOnly="0" labelOnly="1" outline="0" fieldPosition="0">
        <references count="3">
          <reference field="11" count="1" selected="0">
            <x v="217"/>
          </reference>
          <reference field="12" count="1" selected="0">
            <x v="78"/>
          </reference>
          <reference field="29" count="1">
            <x v="93"/>
          </reference>
        </references>
      </pivotArea>
    </format>
    <format dxfId="5073">
      <pivotArea dataOnly="0" labelOnly="1" outline="0" fieldPosition="0">
        <references count="3">
          <reference field="11" count="1" selected="0">
            <x v="219"/>
          </reference>
          <reference field="12" count="1" selected="0">
            <x v="178"/>
          </reference>
          <reference field="29" count="1">
            <x v="83"/>
          </reference>
        </references>
      </pivotArea>
    </format>
    <format dxfId="5072">
      <pivotArea dataOnly="0" labelOnly="1" outline="0" fieldPosition="0">
        <references count="3">
          <reference field="11" count="1" selected="0">
            <x v="220"/>
          </reference>
          <reference field="12" count="1" selected="0">
            <x v="69"/>
          </reference>
          <reference field="29" count="1">
            <x v="84"/>
          </reference>
        </references>
      </pivotArea>
    </format>
    <format dxfId="5071">
      <pivotArea dataOnly="0" labelOnly="1" outline="0" fieldPosition="0">
        <references count="3">
          <reference field="11" count="1" selected="0">
            <x v="221"/>
          </reference>
          <reference field="12" count="1" selected="0">
            <x v="191"/>
          </reference>
          <reference field="29" count="1">
            <x v="85"/>
          </reference>
        </references>
      </pivotArea>
    </format>
    <format dxfId="5070">
      <pivotArea dataOnly="0" labelOnly="1" outline="0" fieldPosition="0">
        <references count="3">
          <reference field="11" count="1" selected="0">
            <x v="222"/>
          </reference>
          <reference field="12" count="1" selected="0">
            <x v="66"/>
          </reference>
          <reference field="29" count="1">
            <x v="83"/>
          </reference>
        </references>
      </pivotArea>
    </format>
    <format dxfId="5069">
      <pivotArea dataOnly="0" labelOnly="1" outline="0" fieldPosition="0">
        <references count="3">
          <reference field="11" count="1" selected="0">
            <x v="223"/>
          </reference>
          <reference field="12" count="1" selected="0">
            <x v="207"/>
          </reference>
          <reference field="29" count="1">
            <x v="116"/>
          </reference>
        </references>
      </pivotArea>
    </format>
    <format dxfId="5068">
      <pivotArea dataOnly="0" labelOnly="1" outline="0" fieldPosition="0">
        <references count="3">
          <reference field="11" count="1" selected="0">
            <x v="245"/>
          </reference>
          <reference field="12" count="1" selected="0">
            <x v="39"/>
          </reference>
          <reference field="29" count="1">
            <x v="57"/>
          </reference>
        </references>
      </pivotArea>
    </format>
    <format dxfId="5067">
      <pivotArea dataOnly="0" labelOnly="1" outline="0" fieldPosition="0">
        <references count="3">
          <reference field="11" count="1" selected="0">
            <x v="246"/>
          </reference>
          <reference field="12" count="1" selected="0">
            <x v="84"/>
          </reference>
          <reference field="29" count="1">
            <x v="24"/>
          </reference>
        </references>
      </pivotArea>
    </format>
    <format dxfId="5066">
      <pivotArea dataOnly="0" labelOnly="1" outline="0" fieldPosition="0">
        <references count="3">
          <reference field="11" count="1" selected="0">
            <x v="253"/>
          </reference>
          <reference field="12" count="1" selected="0">
            <x v="113"/>
          </reference>
          <reference field="29" count="1">
            <x v="15"/>
          </reference>
        </references>
      </pivotArea>
    </format>
    <format dxfId="5065">
      <pivotArea dataOnly="0" labelOnly="1" outline="0" fieldPosition="0">
        <references count="3">
          <reference field="11" count="1" selected="0">
            <x v="254"/>
          </reference>
          <reference field="12" count="1" selected="0">
            <x v="161"/>
          </reference>
          <reference field="29" count="1">
            <x v="8"/>
          </reference>
        </references>
      </pivotArea>
    </format>
    <format dxfId="5064">
      <pivotArea dataOnly="0" labelOnly="1" outline="0" fieldPosition="0">
        <references count="3">
          <reference field="11" count="1" selected="0">
            <x v="255"/>
          </reference>
          <reference field="12" count="1" selected="0">
            <x v="110"/>
          </reference>
          <reference field="29" count="1">
            <x v="67"/>
          </reference>
        </references>
      </pivotArea>
    </format>
    <format dxfId="5063">
      <pivotArea dataOnly="0" labelOnly="1" outline="0" fieldPosition="0">
        <references count="3">
          <reference field="11" count="1" selected="0">
            <x v="256"/>
          </reference>
          <reference field="12" count="1" selected="0">
            <x v="130"/>
          </reference>
          <reference field="29" count="1">
            <x v="9"/>
          </reference>
        </references>
      </pivotArea>
    </format>
    <format dxfId="5062">
      <pivotArea dataOnly="0" labelOnly="1" outline="0" fieldPosition="0">
        <references count="3">
          <reference field="11" count="1" selected="0">
            <x v="257"/>
          </reference>
          <reference field="12" count="1" selected="0">
            <x v="193"/>
          </reference>
          <reference field="29" count="1">
            <x v="11"/>
          </reference>
        </references>
      </pivotArea>
    </format>
    <format dxfId="5061">
      <pivotArea dataOnly="0" labelOnly="1" outline="0" fieldPosition="0">
        <references count="3">
          <reference field="11" count="1" selected="0">
            <x v="258"/>
          </reference>
          <reference field="12" count="1" selected="0">
            <x v="69"/>
          </reference>
          <reference field="29" count="1">
            <x v="129"/>
          </reference>
        </references>
      </pivotArea>
    </format>
    <format dxfId="5060">
      <pivotArea dataOnly="0" labelOnly="1" outline="0" fieldPosition="0">
        <references count="3">
          <reference field="11" count="1" selected="0">
            <x v="259"/>
          </reference>
          <reference field="12" count="1" selected="0">
            <x v="84"/>
          </reference>
          <reference field="29" count="1">
            <x v="24"/>
          </reference>
        </references>
      </pivotArea>
    </format>
    <format dxfId="5059">
      <pivotArea dataOnly="0" labelOnly="1" outline="0" fieldPosition="0">
        <references count="3">
          <reference field="11" count="1" selected="0">
            <x v="260"/>
          </reference>
          <reference field="12" count="1" selected="0">
            <x v="116"/>
          </reference>
          <reference field="29" count="1">
            <x v="107"/>
          </reference>
        </references>
      </pivotArea>
    </format>
    <format dxfId="5058">
      <pivotArea dataOnly="0" labelOnly="1" outline="0" fieldPosition="0">
        <references count="3">
          <reference field="11" count="1" selected="0">
            <x v="261"/>
          </reference>
          <reference field="12" count="1" selected="0">
            <x v="106"/>
          </reference>
          <reference field="29" count="1">
            <x v="27"/>
          </reference>
        </references>
      </pivotArea>
    </format>
    <format dxfId="5057">
      <pivotArea dataOnly="0" labelOnly="1" outline="0" fieldPosition="0">
        <references count="3">
          <reference field="11" count="1" selected="0">
            <x v="262"/>
          </reference>
          <reference field="12" count="1" selected="0">
            <x v="18"/>
          </reference>
          <reference field="29" count="1">
            <x v="17"/>
          </reference>
        </references>
      </pivotArea>
    </format>
    <format dxfId="5056">
      <pivotArea dataOnly="0" labelOnly="1" outline="0" fieldPosition="0">
        <references count="3">
          <reference field="11" count="1" selected="0">
            <x v="265"/>
          </reference>
          <reference field="12" count="1" selected="0">
            <x v="84"/>
          </reference>
          <reference field="29" count="1">
            <x v="24"/>
          </reference>
        </references>
      </pivotArea>
    </format>
    <format dxfId="5055">
      <pivotArea dataOnly="0" labelOnly="1" outline="0" fieldPosition="0">
        <references count="3">
          <reference field="11" count="1" selected="0">
            <x v="267"/>
          </reference>
          <reference field="12" count="1" selected="0">
            <x v="126"/>
          </reference>
          <reference field="29" count="1">
            <x v="97"/>
          </reference>
        </references>
      </pivotArea>
    </format>
    <format dxfId="5054">
      <pivotArea dataOnly="0" labelOnly="1" outline="0" fieldPosition="0">
        <references count="3">
          <reference field="11" count="1" selected="0">
            <x v="268"/>
          </reference>
          <reference field="12" count="1" selected="0">
            <x v="177"/>
          </reference>
          <reference field="29" count="1">
            <x v="83"/>
          </reference>
        </references>
      </pivotArea>
    </format>
    <format dxfId="5053">
      <pivotArea dataOnly="0" labelOnly="1" outline="0" fieldPosition="0">
        <references count="3">
          <reference field="11" count="1" selected="0">
            <x v="270"/>
          </reference>
          <reference field="12" count="1" selected="0">
            <x v="67"/>
          </reference>
          <reference field="29" count="1">
            <x v="75"/>
          </reference>
        </references>
      </pivotArea>
    </format>
    <format dxfId="5052">
      <pivotArea dataOnly="0" labelOnly="1" outline="0" fieldPosition="0">
        <references count="3">
          <reference field="11" count="1" selected="0">
            <x v="271"/>
          </reference>
          <reference field="12" count="1" selected="0">
            <x v="201"/>
          </reference>
          <reference field="29" count="1">
            <x v="114"/>
          </reference>
        </references>
      </pivotArea>
    </format>
    <format dxfId="5051">
      <pivotArea dataOnly="0" labelOnly="1" outline="0" fieldPosition="0">
        <references count="3">
          <reference field="11" count="1" selected="0">
            <x v="272"/>
          </reference>
          <reference field="12" count="1" selected="0">
            <x v="199"/>
          </reference>
          <reference field="29" count="1">
            <x v="19"/>
          </reference>
        </references>
      </pivotArea>
    </format>
    <format dxfId="5050">
      <pivotArea dataOnly="0" labelOnly="1" outline="0" fieldPosition="0">
        <references count="3">
          <reference field="11" count="1" selected="0">
            <x v="273"/>
          </reference>
          <reference field="12" count="1" selected="0">
            <x v="122"/>
          </reference>
          <reference field="29" count="1">
            <x v="76"/>
          </reference>
        </references>
      </pivotArea>
    </format>
    <format dxfId="5049">
      <pivotArea dataOnly="0" labelOnly="1" outline="0" fieldPosition="0">
        <references count="3">
          <reference field="11" count="1" selected="0">
            <x v="274"/>
          </reference>
          <reference field="12" count="1" selected="0">
            <x v="103"/>
          </reference>
          <reference field="29" count="1">
            <x v="78"/>
          </reference>
        </references>
      </pivotArea>
    </format>
    <format dxfId="5048">
      <pivotArea dataOnly="0" labelOnly="1" outline="0" fieldPosition="0">
        <references count="3">
          <reference field="11" count="1" selected="0">
            <x v="275"/>
          </reference>
          <reference field="12" count="1" selected="0">
            <x v="86"/>
          </reference>
          <reference field="29" count="1">
            <x v="86"/>
          </reference>
        </references>
      </pivotArea>
    </format>
    <format dxfId="5047">
      <pivotArea dataOnly="0" labelOnly="1" outline="0" fieldPosition="0">
        <references count="3">
          <reference field="11" count="1" selected="0">
            <x v="277"/>
          </reference>
          <reference field="12" count="1" selected="0">
            <x v="218"/>
          </reference>
          <reference field="29" count="1">
            <x v="95"/>
          </reference>
        </references>
      </pivotArea>
    </format>
    <format dxfId="5046">
      <pivotArea dataOnly="0" labelOnly="1" outline="0" fieldPosition="0">
        <references count="3">
          <reference field="11" count="1" selected="0">
            <x v="279"/>
          </reference>
          <reference field="12" count="1" selected="0">
            <x v="102"/>
          </reference>
          <reference field="29" count="1">
            <x v="135"/>
          </reference>
        </references>
      </pivotArea>
    </format>
    <format dxfId="5045">
      <pivotArea dataOnly="0" labelOnly="1" outline="0" fieldPosition="0">
        <references count="3">
          <reference field="11" count="1" selected="0">
            <x v="280"/>
          </reference>
          <reference field="12" count="1" selected="0">
            <x v="98"/>
          </reference>
          <reference field="29" count="1">
            <x v="69"/>
          </reference>
        </references>
      </pivotArea>
    </format>
    <format dxfId="5044">
      <pivotArea dataOnly="0" labelOnly="1" outline="0" fieldPosition="0">
        <references count="3">
          <reference field="11" count="1" selected="0">
            <x v="281"/>
          </reference>
          <reference field="12" count="1" selected="0">
            <x v="99"/>
          </reference>
          <reference field="29" count="1">
            <x v="68"/>
          </reference>
        </references>
      </pivotArea>
    </format>
    <format dxfId="5043">
      <pivotArea dataOnly="0" labelOnly="1" outline="0" fieldPosition="0">
        <references count="3">
          <reference field="11" count="1" selected="0">
            <x v="282"/>
          </reference>
          <reference field="12" count="1" selected="0">
            <x v="69"/>
          </reference>
          <reference field="29" count="1">
            <x v="70"/>
          </reference>
        </references>
      </pivotArea>
    </format>
    <format dxfId="5042">
      <pivotArea dataOnly="0" labelOnly="1" outline="0" fieldPosition="0">
        <references count="3">
          <reference field="11" count="1" selected="0">
            <x v="283"/>
          </reference>
          <reference field="12" count="1" selected="0">
            <x v="86"/>
          </reference>
          <reference field="29" count="1">
            <x v="86"/>
          </reference>
        </references>
      </pivotArea>
    </format>
    <format dxfId="5041">
      <pivotArea dataOnly="0" labelOnly="1" outline="0" fieldPosition="0">
        <references count="3">
          <reference field="11" count="1" selected="0">
            <x v="285"/>
          </reference>
          <reference field="12" count="1" selected="0">
            <x v="97"/>
          </reference>
          <reference field="29" count="1">
            <x v="49"/>
          </reference>
        </references>
      </pivotArea>
    </format>
    <format dxfId="5040">
      <pivotArea dataOnly="0" labelOnly="1" outline="0" fieldPosition="0">
        <references count="3">
          <reference field="11" count="1" selected="0">
            <x v="286"/>
          </reference>
          <reference field="12" count="1" selected="0">
            <x v="90"/>
          </reference>
          <reference field="29" count="1">
            <x v="83"/>
          </reference>
        </references>
      </pivotArea>
    </format>
    <format dxfId="5039">
      <pivotArea dataOnly="0" labelOnly="1" outline="0" fieldPosition="0">
        <references count="3">
          <reference field="11" count="1" selected="0">
            <x v="287"/>
          </reference>
          <reference field="12" count="1" selected="0">
            <x v="208"/>
          </reference>
          <reference field="29" count="1">
            <x v="104"/>
          </reference>
        </references>
      </pivotArea>
    </format>
    <format dxfId="5038">
      <pivotArea dataOnly="0" labelOnly="1" outline="0" fieldPosition="0">
        <references count="3">
          <reference field="11" count="1" selected="0">
            <x v="288"/>
          </reference>
          <reference field="12" count="1" selected="0">
            <x v="212"/>
          </reference>
          <reference field="29" count="1">
            <x v="127"/>
          </reference>
        </references>
      </pivotArea>
    </format>
    <format dxfId="5037">
      <pivotArea dataOnly="0" labelOnly="1" outline="0" fieldPosition="0">
        <references count="3">
          <reference field="11" count="1" selected="0">
            <x v="289"/>
          </reference>
          <reference field="12" count="1" selected="0">
            <x v="56"/>
          </reference>
          <reference field="29" count="1">
            <x v="125"/>
          </reference>
        </references>
      </pivotArea>
    </format>
    <format dxfId="5036">
      <pivotArea dataOnly="0" labelOnly="1" outline="0" fieldPosition="0">
        <references count="3">
          <reference field="11" count="1" selected="0">
            <x v="290"/>
          </reference>
          <reference field="12" count="1" selected="0">
            <x v="184"/>
          </reference>
          <reference field="29" count="1">
            <x v="122"/>
          </reference>
        </references>
      </pivotArea>
    </format>
    <format dxfId="5035">
      <pivotArea dataOnly="0" labelOnly="1" outline="0" fieldPosition="0">
        <references count="3">
          <reference field="11" count="1" selected="0">
            <x v="291"/>
          </reference>
          <reference field="12" count="1" selected="0">
            <x v="211"/>
          </reference>
          <reference field="29" count="1">
            <x v="121"/>
          </reference>
        </references>
      </pivotArea>
    </format>
    <format dxfId="5034">
      <pivotArea dataOnly="0" labelOnly="1" outline="0" fieldPosition="0">
        <references count="3">
          <reference field="11" count="1" selected="0">
            <x v="0"/>
          </reference>
          <reference field="12" count="1" selected="0">
            <x v="39"/>
          </reference>
          <reference field="29" count="1">
            <x v="73"/>
          </reference>
        </references>
      </pivotArea>
    </format>
    <format dxfId="5033">
      <pivotArea dataOnly="0" labelOnly="1" outline="0" fieldPosition="0">
        <references count="3">
          <reference field="11" count="1" selected="0">
            <x v="1"/>
          </reference>
          <reference field="12" count="1" selected="0">
            <x v="39"/>
          </reference>
          <reference field="29" count="1">
            <x v="57"/>
          </reference>
        </references>
      </pivotArea>
    </format>
    <format dxfId="5032">
      <pivotArea dataOnly="0" labelOnly="1" outline="0" fieldPosition="0">
        <references count="3">
          <reference field="11" count="1" selected="0">
            <x v="2"/>
          </reference>
          <reference field="12" count="1" selected="0">
            <x v="220"/>
          </reference>
          <reference field="29" count="1">
            <x v="82"/>
          </reference>
        </references>
      </pivotArea>
    </format>
    <format dxfId="5031">
      <pivotArea dataOnly="0" labelOnly="1" outline="0" fieldPosition="0">
        <references count="3">
          <reference field="11" count="1" selected="0">
            <x v="3"/>
          </reference>
          <reference field="12" count="1" selected="0">
            <x v="36"/>
          </reference>
          <reference field="29" count="1">
            <x v="54"/>
          </reference>
        </references>
      </pivotArea>
    </format>
    <format dxfId="5030">
      <pivotArea dataOnly="0" labelOnly="1" outline="0" fieldPosition="0">
        <references count="3">
          <reference field="11" count="1" selected="0">
            <x v="4"/>
          </reference>
          <reference field="12" count="1" selected="0">
            <x v="37"/>
          </reference>
          <reference field="29" count="1">
            <x v="64"/>
          </reference>
        </references>
      </pivotArea>
    </format>
    <format dxfId="5029">
      <pivotArea dataOnly="0" labelOnly="1" outline="0" fieldPosition="0">
        <references count="3">
          <reference field="11" count="1" selected="0">
            <x v="5"/>
          </reference>
          <reference field="12" count="1" selected="0">
            <x v="13"/>
          </reference>
          <reference field="29" count="1">
            <x v="48"/>
          </reference>
        </references>
      </pivotArea>
    </format>
    <format dxfId="5028">
      <pivotArea dataOnly="0" labelOnly="1" outline="0" fieldPosition="0">
        <references count="3">
          <reference field="11" count="1" selected="0">
            <x v="6"/>
          </reference>
          <reference field="12" count="1" selected="0">
            <x v="52"/>
          </reference>
          <reference field="29" count="1">
            <x v="65"/>
          </reference>
        </references>
      </pivotArea>
    </format>
    <format dxfId="5027">
      <pivotArea dataOnly="0" labelOnly="1" outline="0" fieldPosition="0">
        <references count="3">
          <reference field="11" count="1" selected="0">
            <x v="7"/>
          </reference>
          <reference field="12" count="1" selected="0">
            <x v="190"/>
          </reference>
          <reference field="29" count="1">
            <x v="39"/>
          </reference>
        </references>
      </pivotArea>
    </format>
    <format dxfId="5026">
      <pivotArea dataOnly="0" labelOnly="1" outline="0" fieldPosition="0">
        <references count="3">
          <reference field="11" count="1" selected="0">
            <x v="8"/>
          </reference>
          <reference field="12" count="1" selected="0">
            <x v="39"/>
          </reference>
          <reference field="29" count="1">
            <x v="57"/>
          </reference>
        </references>
      </pivotArea>
    </format>
    <format dxfId="5025">
      <pivotArea dataOnly="0" labelOnly="1" outline="0" fieldPosition="0">
        <references count="3">
          <reference field="11" count="1" selected="0">
            <x v="9"/>
          </reference>
          <reference field="12" count="1" selected="0">
            <x v="87"/>
          </reference>
          <reference field="29" count="1">
            <x v="96"/>
          </reference>
        </references>
      </pivotArea>
    </format>
    <format dxfId="5024">
      <pivotArea dataOnly="0" labelOnly="1" outline="0" fieldPosition="0">
        <references count="3">
          <reference field="11" count="1" selected="0">
            <x v="10"/>
          </reference>
          <reference field="12" count="1" selected="0">
            <x v="90"/>
          </reference>
          <reference field="29" count="1">
            <x v="83"/>
          </reference>
        </references>
      </pivotArea>
    </format>
    <format dxfId="5023">
      <pivotArea dataOnly="0" labelOnly="1" outline="0" fieldPosition="0">
        <references count="3">
          <reference field="11" count="1" selected="0">
            <x v="11"/>
          </reference>
          <reference field="12" count="1" selected="0">
            <x v="107"/>
          </reference>
          <reference field="29" count="1">
            <x v="124"/>
          </reference>
        </references>
      </pivotArea>
    </format>
    <format dxfId="5022">
      <pivotArea dataOnly="0" labelOnly="1" outline="0" fieldPosition="0">
        <references count="3">
          <reference field="11" count="1" selected="0">
            <x v="12"/>
          </reference>
          <reference field="12" count="1" selected="0">
            <x v="46"/>
          </reference>
          <reference field="29" count="1">
            <x v="103"/>
          </reference>
        </references>
      </pivotArea>
    </format>
    <format dxfId="5021">
      <pivotArea dataOnly="0" labelOnly="1" outline="0" fieldPosition="0">
        <references count="3">
          <reference field="11" count="1" selected="0">
            <x v="13"/>
          </reference>
          <reference field="12" count="1" selected="0">
            <x v="185"/>
          </reference>
          <reference field="29" count="1">
            <x v="104"/>
          </reference>
        </references>
      </pivotArea>
    </format>
    <format dxfId="5020">
      <pivotArea dataOnly="0" labelOnly="1" outline="0" fieldPosition="0">
        <references count="3">
          <reference field="11" count="1" selected="0">
            <x v="20"/>
          </reference>
          <reference field="12" count="1" selected="0">
            <x v="82"/>
          </reference>
          <reference field="29" count="1">
            <x v="89"/>
          </reference>
        </references>
      </pivotArea>
    </format>
    <format dxfId="5019">
      <pivotArea dataOnly="0" labelOnly="1" outline="0" fieldPosition="0">
        <references count="3">
          <reference field="11" count="1" selected="0">
            <x v="21"/>
          </reference>
          <reference field="12" count="1" selected="0">
            <x v="121"/>
          </reference>
          <reference field="29" count="1">
            <x v="104"/>
          </reference>
        </references>
      </pivotArea>
    </format>
    <format dxfId="5018">
      <pivotArea dataOnly="0" labelOnly="1" outline="0" fieldPosition="0">
        <references count="3">
          <reference field="11" count="1" selected="0">
            <x v="25"/>
          </reference>
          <reference field="12" count="1" selected="0">
            <x v="196"/>
          </reference>
          <reference field="29" count="1">
            <x v="118"/>
          </reference>
        </references>
      </pivotArea>
    </format>
    <format dxfId="5017">
      <pivotArea dataOnly="0" labelOnly="1" outline="0" fieldPosition="0">
        <references count="3">
          <reference field="11" count="1" selected="0">
            <x v="26"/>
          </reference>
          <reference field="12" count="1" selected="0">
            <x v="163"/>
          </reference>
          <reference field="29" count="1">
            <x v="119"/>
          </reference>
        </references>
      </pivotArea>
    </format>
    <format dxfId="5016">
      <pivotArea dataOnly="0" labelOnly="1" outline="0" fieldPosition="0">
        <references count="3">
          <reference field="11" count="1" selected="0">
            <x v="27"/>
          </reference>
          <reference field="12" count="1" selected="0">
            <x v="164"/>
          </reference>
          <reference field="29" count="1">
            <x v="120"/>
          </reference>
        </references>
      </pivotArea>
    </format>
    <format dxfId="5015">
      <pivotArea dataOnly="0" labelOnly="1" outline="0" fieldPosition="0">
        <references count="3">
          <reference field="11" count="1" selected="0">
            <x v="28"/>
          </reference>
          <reference field="12" count="1" selected="0">
            <x v="53"/>
          </reference>
          <reference field="29" count="1">
            <x v="111"/>
          </reference>
        </references>
      </pivotArea>
    </format>
    <format dxfId="5014">
      <pivotArea dataOnly="0" labelOnly="1" outline="0" fieldPosition="0">
        <references count="3">
          <reference field="11" count="1" selected="0">
            <x v="31"/>
          </reference>
          <reference field="12" count="1" selected="0">
            <x v="146"/>
          </reference>
          <reference field="29" count="1">
            <x v="88"/>
          </reference>
        </references>
      </pivotArea>
    </format>
    <format dxfId="5013">
      <pivotArea dataOnly="0" labelOnly="1" outline="0" fieldPosition="0">
        <references count="3">
          <reference field="11" count="1" selected="0">
            <x v="32"/>
          </reference>
          <reference field="12" count="1" selected="0">
            <x v="118"/>
          </reference>
          <reference field="29" count="1">
            <x v="111"/>
          </reference>
        </references>
      </pivotArea>
    </format>
    <format dxfId="5012">
      <pivotArea dataOnly="0" labelOnly="1" outline="0" fieldPosition="0">
        <references count="3">
          <reference field="11" count="1" selected="0">
            <x v="34"/>
          </reference>
          <reference field="12" count="1" selected="0">
            <x v="90"/>
          </reference>
          <reference field="29" count="1">
            <x v="83"/>
          </reference>
        </references>
      </pivotArea>
    </format>
    <format dxfId="5011">
      <pivotArea dataOnly="0" labelOnly="1" outline="0" fieldPosition="0">
        <references count="3">
          <reference field="11" count="1" selected="0">
            <x v="35"/>
          </reference>
          <reference field="12" count="1" selected="0">
            <x v="41"/>
          </reference>
          <reference field="29" count="1">
            <x v="105"/>
          </reference>
        </references>
      </pivotArea>
    </format>
    <format dxfId="5010">
      <pivotArea dataOnly="0" labelOnly="1" outline="0" fieldPosition="0">
        <references count="3">
          <reference field="11" count="1" selected="0">
            <x v="36"/>
          </reference>
          <reference field="12" count="1" selected="0">
            <x v="220"/>
          </reference>
          <reference field="29" count="1">
            <x v="81"/>
          </reference>
        </references>
      </pivotArea>
    </format>
    <format dxfId="5009">
      <pivotArea dataOnly="0" labelOnly="1" outline="0" fieldPosition="0">
        <references count="3">
          <reference field="11" count="1" selected="0">
            <x v="38"/>
          </reference>
          <reference field="12" count="1" selected="0">
            <x v="216"/>
          </reference>
          <reference field="29" count="1">
            <x v="24"/>
          </reference>
        </references>
      </pivotArea>
    </format>
    <format dxfId="5008">
      <pivotArea dataOnly="0" labelOnly="1" outline="0" fieldPosition="0">
        <references count="3">
          <reference field="11" count="1" selected="0">
            <x v="39"/>
          </reference>
          <reference field="12" count="1" selected="0">
            <x v="101"/>
          </reference>
          <reference field="29" count="1">
            <x v="133"/>
          </reference>
        </references>
      </pivotArea>
    </format>
    <format dxfId="5007">
      <pivotArea dataOnly="0" labelOnly="1" outline="0" fieldPosition="0">
        <references count="3">
          <reference field="11" count="1" selected="0">
            <x v="40"/>
          </reference>
          <reference field="12" count="1" selected="0">
            <x v="127"/>
          </reference>
          <reference field="29" count="1">
            <x v="58"/>
          </reference>
        </references>
      </pivotArea>
    </format>
    <format dxfId="5006">
      <pivotArea dataOnly="0" labelOnly="1" outline="0" fieldPosition="0">
        <references count="3">
          <reference field="11" count="1" selected="0">
            <x v="41"/>
          </reference>
          <reference field="12" count="1" selected="0">
            <x v="21"/>
          </reference>
          <reference field="29" count="1">
            <x v="59"/>
          </reference>
        </references>
      </pivotArea>
    </format>
    <format dxfId="5005">
      <pivotArea dataOnly="0" labelOnly="1" outline="0" fieldPosition="0">
        <references count="3">
          <reference field="11" count="1" selected="0">
            <x v="42"/>
          </reference>
          <reference field="12" count="1" selected="0">
            <x v="73"/>
          </reference>
          <reference field="29" count="1">
            <x v="94"/>
          </reference>
        </references>
      </pivotArea>
    </format>
    <format dxfId="5004">
      <pivotArea dataOnly="0" labelOnly="1" outline="0" fieldPosition="0">
        <references count="3">
          <reference field="11" count="1" selected="0">
            <x v="43"/>
          </reference>
          <reference field="12" count="1" selected="0">
            <x v="223"/>
          </reference>
          <reference field="29" count="1">
            <x v="59"/>
          </reference>
        </references>
      </pivotArea>
    </format>
    <format dxfId="5003">
      <pivotArea dataOnly="0" labelOnly="1" outline="0" fieldPosition="0">
        <references count="3">
          <reference field="11" count="1" selected="0">
            <x v="44"/>
          </reference>
          <reference field="12" count="1" selected="0">
            <x v="105"/>
          </reference>
          <reference field="29" count="1">
            <x v="28"/>
          </reference>
        </references>
      </pivotArea>
    </format>
    <format dxfId="5002">
      <pivotArea dataOnly="0" labelOnly="1" outline="0" fieldPosition="0">
        <references count="3">
          <reference field="11" count="1" selected="0">
            <x v="45"/>
          </reference>
          <reference field="12" count="1" selected="0">
            <x v="100"/>
          </reference>
          <reference field="29" count="1">
            <x v="24"/>
          </reference>
        </references>
      </pivotArea>
    </format>
    <format dxfId="5001">
      <pivotArea dataOnly="0" labelOnly="1" outline="0" fieldPosition="0">
        <references count="3">
          <reference field="11" count="1" selected="0">
            <x v="47"/>
          </reference>
          <reference field="12" count="1" selected="0">
            <x v="152"/>
          </reference>
          <reference field="29" count="1">
            <x v="23"/>
          </reference>
        </references>
      </pivotArea>
    </format>
    <format dxfId="5000">
      <pivotArea dataOnly="0" labelOnly="1" outline="0" fieldPosition="0">
        <references count="3">
          <reference field="11" count="1" selected="0">
            <x v="48"/>
          </reference>
          <reference field="12" count="1" selected="0">
            <x v="117"/>
          </reference>
          <reference field="29" count="1">
            <x v="38"/>
          </reference>
        </references>
      </pivotArea>
    </format>
    <format dxfId="4999">
      <pivotArea dataOnly="0" labelOnly="1" outline="0" fieldPosition="0">
        <references count="3">
          <reference field="11" count="1" selected="0">
            <x v="49"/>
          </reference>
          <reference field="12" count="1" selected="0">
            <x v="168"/>
          </reference>
          <reference field="29" count="1">
            <x v="24"/>
          </reference>
        </references>
      </pivotArea>
    </format>
    <format dxfId="4998">
      <pivotArea dataOnly="0" labelOnly="1" outline="0" fieldPosition="0">
        <references count="3">
          <reference field="11" count="1" selected="0">
            <x v="53"/>
          </reference>
          <reference field="12" count="1" selected="0">
            <x v="72"/>
          </reference>
          <reference field="29" count="1">
            <x v="94"/>
          </reference>
        </references>
      </pivotArea>
    </format>
    <format dxfId="4997">
      <pivotArea dataOnly="0" labelOnly="1" outline="0" fieldPosition="0">
        <references count="3">
          <reference field="11" count="1" selected="0">
            <x v="54"/>
          </reference>
          <reference field="12" count="1" selected="0">
            <x v="112"/>
          </reference>
          <reference field="29" count="1">
            <x v="24"/>
          </reference>
        </references>
      </pivotArea>
    </format>
    <format dxfId="4996">
      <pivotArea dataOnly="0" labelOnly="1" outline="0" fieldPosition="0">
        <references count="3">
          <reference field="11" count="1" selected="0">
            <x v="55"/>
          </reference>
          <reference field="12" count="1" selected="0">
            <x v="204"/>
          </reference>
          <reference field="29" count="1">
            <x v="43"/>
          </reference>
        </references>
      </pivotArea>
    </format>
    <format dxfId="4995">
      <pivotArea dataOnly="0" labelOnly="1" outline="0" fieldPosition="0">
        <references count="3">
          <reference field="11" count="1" selected="0">
            <x v="56"/>
          </reference>
          <reference field="12" count="1" selected="0">
            <x v="59"/>
          </reference>
          <reference field="29" count="1">
            <x v="53"/>
          </reference>
        </references>
      </pivotArea>
    </format>
    <format dxfId="4994">
      <pivotArea dataOnly="0" labelOnly="1" outline="0" fieldPosition="0">
        <references count="3">
          <reference field="11" count="1" selected="0">
            <x v="57"/>
          </reference>
          <reference field="12" count="1" selected="0">
            <x v="134"/>
          </reference>
          <reference field="29" count="1">
            <x v="6"/>
          </reference>
        </references>
      </pivotArea>
    </format>
    <format dxfId="4993">
      <pivotArea dataOnly="0" labelOnly="1" outline="0" fieldPosition="0">
        <references count="3">
          <reference field="11" count="1" selected="0">
            <x v="58"/>
          </reference>
          <reference field="12" count="1" selected="0">
            <x v="109"/>
          </reference>
          <reference field="29" count="1">
            <x v="5"/>
          </reference>
        </references>
      </pivotArea>
    </format>
    <format dxfId="4992">
      <pivotArea dataOnly="0" labelOnly="1" outline="0" fieldPosition="0">
        <references count="3">
          <reference field="11" count="1" selected="0">
            <x v="59"/>
          </reference>
          <reference field="12" count="1" selected="0">
            <x v="96"/>
          </reference>
          <reference field="29" count="1">
            <x v="7"/>
          </reference>
        </references>
      </pivotArea>
    </format>
    <format dxfId="4991">
      <pivotArea dataOnly="0" labelOnly="1" outline="0" fieldPosition="0">
        <references count="3">
          <reference field="11" count="1" selected="0">
            <x v="60"/>
          </reference>
          <reference field="12" count="1" selected="0">
            <x v="215"/>
          </reference>
          <reference field="29" count="1">
            <x v="47"/>
          </reference>
        </references>
      </pivotArea>
    </format>
    <format dxfId="4990">
      <pivotArea dataOnly="0" labelOnly="1" outline="0" fieldPosition="0">
        <references count="3">
          <reference field="11" count="1" selected="0">
            <x v="61"/>
          </reference>
          <reference field="12" count="1" selected="0">
            <x v="95"/>
          </reference>
          <reference field="29" count="1">
            <x v="45"/>
          </reference>
        </references>
      </pivotArea>
    </format>
    <format dxfId="4989">
      <pivotArea dataOnly="0" labelOnly="1" outline="0" fieldPosition="0">
        <references count="3">
          <reference field="11" count="1" selected="0">
            <x v="62"/>
          </reference>
          <reference field="12" count="1" selected="0">
            <x v="93"/>
          </reference>
          <reference field="29" count="1">
            <x v="30"/>
          </reference>
        </references>
      </pivotArea>
    </format>
    <format dxfId="4988">
      <pivotArea dataOnly="0" labelOnly="1" outline="0" fieldPosition="0">
        <references count="3">
          <reference field="11" count="1" selected="0">
            <x v="63"/>
          </reference>
          <reference field="12" count="1" selected="0">
            <x v="210"/>
          </reference>
          <reference field="29" count="1">
            <x v="112"/>
          </reference>
        </references>
      </pivotArea>
    </format>
    <format dxfId="4987">
      <pivotArea dataOnly="0" labelOnly="1" outline="0" fieldPosition="0">
        <references count="3">
          <reference field="11" count="1" selected="0">
            <x v="64"/>
          </reference>
          <reference field="12" count="1" selected="0">
            <x v="171"/>
          </reference>
          <reference field="29" count="1">
            <x v="90"/>
          </reference>
        </references>
      </pivotArea>
    </format>
    <format dxfId="4986">
      <pivotArea dataOnly="0" labelOnly="1" outline="0" fieldPosition="0">
        <references count="3">
          <reference field="11" count="1" selected="0">
            <x v="65"/>
          </reference>
          <reference field="12" count="1" selected="0">
            <x v="125"/>
          </reference>
          <reference field="29" count="1">
            <x v="115"/>
          </reference>
        </references>
      </pivotArea>
    </format>
    <format dxfId="4985">
      <pivotArea dataOnly="0" labelOnly="1" outline="0" fieldPosition="0">
        <references count="3">
          <reference field="11" count="1" selected="0">
            <x v="66"/>
          </reference>
          <reference field="12" count="1" selected="0">
            <x v="157"/>
          </reference>
          <reference field="29" count="1">
            <x v="106"/>
          </reference>
        </references>
      </pivotArea>
    </format>
    <format dxfId="4984">
      <pivotArea dataOnly="0" labelOnly="1" outline="0" fieldPosition="0">
        <references count="3">
          <reference field="11" count="1" selected="0">
            <x v="67"/>
          </reference>
          <reference field="12" count="1" selected="0">
            <x v="220"/>
          </reference>
          <reference field="29" count="1">
            <x v="51"/>
          </reference>
        </references>
      </pivotArea>
    </format>
    <format dxfId="4983">
      <pivotArea dataOnly="0" labelOnly="1" outline="0" fieldPosition="0">
        <references count="3">
          <reference field="11" count="1" selected="0">
            <x v="68"/>
          </reference>
          <reference field="12" count="1" selected="0">
            <x v="124"/>
          </reference>
          <reference field="29" count="1">
            <x v="3"/>
          </reference>
        </references>
      </pivotArea>
    </format>
    <format dxfId="4982">
      <pivotArea dataOnly="0" labelOnly="1" outline="0" fieldPosition="0">
        <references count="3">
          <reference field="11" count="1" selected="0">
            <x v="69"/>
          </reference>
          <reference field="12" count="1" selected="0">
            <x v="114"/>
          </reference>
          <reference field="29" count="1">
            <x v="110"/>
          </reference>
        </references>
      </pivotArea>
    </format>
    <format dxfId="4981">
      <pivotArea dataOnly="0" labelOnly="1" outline="0" fieldPosition="0">
        <references count="3">
          <reference field="11" count="1" selected="0">
            <x v="70"/>
          </reference>
          <reference field="12" count="1" selected="0">
            <x v="115"/>
          </reference>
          <reference field="29" count="1">
            <x v="109"/>
          </reference>
        </references>
      </pivotArea>
    </format>
    <format dxfId="4980">
      <pivotArea dataOnly="0" labelOnly="1" outline="0" fieldPosition="0">
        <references count="3">
          <reference field="11" count="1" selected="0">
            <x v="71"/>
          </reference>
          <reference field="12" count="1" selected="0">
            <x v="51"/>
          </reference>
          <reference field="29" count="1">
            <x v="29"/>
          </reference>
        </references>
      </pivotArea>
    </format>
    <format dxfId="4979">
      <pivotArea dataOnly="0" labelOnly="1" outline="0" fieldPosition="0">
        <references count="3">
          <reference field="11" count="1" selected="0">
            <x v="72"/>
          </reference>
          <reference field="12" count="1" selected="0">
            <x v="124"/>
          </reference>
          <reference field="29" count="1">
            <x v="46"/>
          </reference>
        </references>
      </pivotArea>
    </format>
    <format dxfId="4978">
      <pivotArea dataOnly="0" labelOnly="1" outline="0" fieldPosition="0">
        <references count="3">
          <reference field="11" count="1" selected="0">
            <x v="73"/>
          </reference>
          <reference field="12" count="1" selected="0">
            <x v="149"/>
          </reference>
          <reference field="29" count="1">
            <x v="77"/>
          </reference>
        </references>
      </pivotArea>
    </format>
    <format dxfId="4977">
      <pivotArea dataOnly="0" labelOnly="1" outline="0" fieldPosition="0">
        <references count="3">
          <reference field="11" count="1" selected="0">
            <x v="74"/>
          </reference>
          <reference field="12" count="1" selected="0">
            <x v="85"/>
          </reference>
          <reference field="29" count="1">
            <x v="113"/>
          </reference>
        </references>
      </pivotArea>
    </format>
    <format dxfId="4976">
      <pivotArea dataOnly="0" labelOnly="1" outline="0" fieldPosition="0">
        <references count="3">
          <reference field="11" count="1" selected="0">
            <x v="75"/>
          </reference>
          <reference field="12" count="1" selected="0">
            <x v="71"/>
          </reference>
          <reference field="29" count="1">
            <x v="83"/>
          </reference>
        </references>
      </pivotArea>
    </format>
    <format dxfId="4975">
      <pivotArea dataOnly="0" labelOnly="1" outline="0" fieldPosition="0">
        <references count="3">
          <reference field="11" count="1" selected="0">
            <x v="76"/>
          </reference>
          <reference field="12" count="1" selected="0">
            <x v="45"/>
          </reference>
          <reference field="29" count="1">
            <x v="4"/>
          </reference>
        </references>
      </pivotArea>
    </format>
    <format dxfId="4974">
      <pivotArea dataOnly="0" labelOnly="1" outline="0" fieldPosition="0">
        <references count="3">
          <reference field="11" count="1" selected="0">
            <x v="77"/>
          </reference>
          <reference field="12" count="1" selected="0">
            <x v="149"/>
          </reference>
          <reference field="29" count="1">
            <x v="77"/>
          </reference>
        </references>
      </pivotArea>
    </format>
    <format dxfId="4973">
      <pivotArea dataOnly="0" labelOnly="1" outline="0" fieldPosition="0">
        <references count="3">
          <reference field="11" count="1" selected="0">
            <x v="78"/>
          </reference>
          <reference field="12" count="1" selected="0">
            <x v="220"/>
          </reference>
          <reference field="29" count="1">
            <x v="81"/>
          </reference>
        </references>
      </pivotArea>
    </format>
    <format dxfId="4972">
      <pivotArea dataOnly="0" labelOnly="1" outline="0" fieldPosition="0">
        <references count="3">
          <reference field="11" count="1" selected="0">
            <x v="79"/>
          </reference>
          <reference field="12" count="1" selected="0">
            <x v="149"/>
          </reference>
          <reference field="29" count="1">
            <x v="22"/>
          </reference>
        </references>
      </pivotArea>
    </format>
    <format dxfId="4971">
      <pivotArea dataOnly="0" labelOnly="1" outline="0" fieldPosition="0">
        <references count="3">
          <reference field="11" count="1" selected="0">
            <x v="80"/>
          </reference>
          <reference field="12" count="1" selected="0">
            <x v="120"/>
          </reference>
          <reference field="29" count="1">
            <x v="13"/>
          </reference>
        </references>
      </pivotArea>
    </format>
    <format dxfId="4970">
      <pivotArea dataOnly="0" labelOnly="1" outline="0" fieldPosition="0">
        <references count="3">
          <reference field="11" count="1" selected="0">
            <x v="81"/>
          </reference>
          <reference field="12" count="1" selected="0">
            <x v="194"/>
          </reference>
          <reference field="29" count="1">
            <x v="62"/>
          </reference>
        </references>
      </pivotArea>
    </format>
    <format dxfId="4969">
      <pivotArea dataOnly="0" labelOnly="1" outline="0" fieldPosition="0">
        <references count="3">
          <reference field="11" count="1" selected="0">
            <x v="82"/>
          </reference>
          <reference field="12" count="1" selected="0">
            <x v="119"/>
          </reference>
          <reference field="29" count="1">
            <x v="14"/>
          </reference>
        </references>
      </pivotArea>
    </format>
    <format dxfId="4968">
      <pivotArea dataOnly="0" labelOnly="1" outline="0" fieldPosition="0">
        <references count="3">
          <reference field="11" count="1" selected="0">
            <x v="83"/>
          </reference>
          <reference field="12" count="1" selected="0">
            <x v="91"/>
          </reference>
          <reference field="29" count="1">
            <x v="55"/>
          </reference>
        </references>
      </pivotArea>
    </format>
    <format dxfId="4967">
      <pivotArea dataOnly="0" labelOnly="1" outline="0" fieldPosition="0">
        <references count="3">
          <reference field="11" count="1" selected="0">
            <x v="84"/>
          </reference>
          <reference field="12" count="1" selected="0">
            <x v="220"/>
          </reference>
          <reference field="29" count="1">
            <x v="77"/>
          </reference>
        </references>
      </pivotArea>
    </format>
    <format dxfId="4966">
      <pivotArea dataOnly="0" labelOnly="1" outline="0" fieldPosition="0">
        <references count="3">
          <reference field="11" count="1" selected="0">
            <x v="85"/>
          </reference>
          <reference field="12" count="1" selected="0">
            <x v="58"/>
          </reference>
          <reference field="29" count="1">
            <x v="131"/>
          </reference>
        </references>
      </pivotArea>
    </format>
    <format dxfId="4965">
      <pivotArea dataOnly="0" labelOnly="1" outline="0" fieldPosition="0">
        <references count="3">
          <reference field="11" count="1" selected="0">
            <x v="86"/>
          </reference>
          <reference field="12" count="1" selected="0">
            <x v="70"/>
          </reference>
          <reference field="29" count="1">
            <x v="83"/>
          </reference>
        </references>
      </pivotArea>
    </format>
    <format dxfId="4964">
      <pivotArea dataOnly="0" labelOnly="1" outline="0" fieldPosition="0">
        <references count="3">
          <reference field="11" count="1" selected="0">
            <x v="87"/>
          </reference>
          <reference field="12" count="1" selected="0">
            <x v="192"/>
          </reference>
          <reference field="29" count="1">
            <x v="16"/>
          </reference>
        </references>
      </pivotArea>
    </format>
    <format dxfId="4963">
      <pivotArea dataOnly="0" labelOnly="1" outline="0" fieldPosition="0">
        <references count="3">
          <reference field="11" count="1" selected="0">
            <x v="88"/>
          </reference>
          <reference field="12" count="1" selected="0">
            <x v="128"/>
          </reference>
          <reference field="29" count="1">
            <x v="56"/>
          </reference>
        </references>
      </pivotArea>
    </format>
    <format dxfId="4962">
      <pivotArea dataOnly="0" labelOnly="1" outline="0" fieldPosition="0">
        <references count="3">
          <reference field="11" count="1" selected="0">
            <x v="89"/>
          </reference>
          <reference field="12" count="1" selected="0">
            <x v="129"/>
          </reference>
          <reference field="29" count="1">
            <x v="66"/>
          </reference>
        </references>
      </pivotArea>
    </format>
    <format dxfId="4961">
      <pivotArea dataOnly="0" labelOnly="1" outline="0" fieldPosition="0">
        <references count="3">
          <reference field="11" count="1" selected="0">
            <x v="90"/>
          </reference>
          <reference field="12" count="1" selected="0">
            <x v="220"/>
          </reference>
          <reference field="29" count="1">
            <x v="80"/>
          </reference>
        </references>
      </pivotArea>
    </format>
    <format dxfId="4960">
      <pivotArea dataOnly="0" labelOnly="1" outline="0" fieldPosition="0">
        <references count="3">
          <reference field="11" count="1" selected="0">
            <x v="91"/>
          </reference>
          <reference field="12" count="1" selected="0">
            <x v="149"/>
          </reference>
          <reference field="29" count="1">
            <x v="77"/>
          </reference>
        </references>
      </pivotArea>
    </format>
    <format dxfId="4959">
      <pivotArea dataOnly="0" labelOnly="1" outline="0" fieldPosition="0">
        <references count="3">
          <reference field="11" count="1" selected="0">
            <x v="92"/>
          </reference>
          <reference field="12" count="1" selected="0">
            <x v="202"/>
          </reference>
          <reference field="29" count="1">
            <x v="132"/>
          </reference>
        </references>
      </pivotArea>
    </format>
    <format dxfId="4958">
      <pivotArea dataOnly="0" labelOnly="1" outline="0" fieldPosition="0">
        <references count="3">
          <reference field="11" count="1" selected="0">
            <x v="93"/>
          </reference>
          <reference field="12" count="1" selected="0">
            <x v="60"/>
          </reference>
          <reference field="29" count="1">
            <x v="134"/>
          </reference>
        </references>
      </pivotArea>
    </format>
    <format dxfId="4957">
      <pivotArea dataOnly="0" labelOnly="1" outline="0" fieldPosition="0">
        <references count="3">
          <reference field="11" count="1" selected="0">
            <x v="94"/>
          </reference>
          <reference field="12" count="1" selected="0">
            <x v="133"/>
          </reference>
          <reference field="29" count="1">
            <x v="63"/>
          </reference>
        </references>
      </pivotArea>
    </format>
    <format dxfId="4956">
      <pivotArea dataOnly="0" labelOnly="1" outline="0" fieldPosition="0">
        <references count="3">
          <reference field="11" count="1" selected="0">
            <x v="95"/>
          </reference>
          <reference field="12" count="1" selected="0">
            <x v="132"/>
          </reference>
          <reference field="29" count="1">
            <x v="92"/>
          </reference>
        </references>
      </pivotArea>
    </format>
    <format dxfId="4955">
      <pivotArea dataOnly="0" labelOnly="1" outline="0" fieldPosition="0">
        <references count="3">
          <reference field="11" count="1" selected="0">
            <x v="96"/>
          </reference>
          <reference field="12" count="1" selected="0">
            <x v="43"/>
          </reference>
          <reference field="29" count="1">
            <x v="72"/>
          </reference>
        </references>
      </pivotArea>
    </format>
    <format dxfId="4954">
      <pivotArea dataOnly="0" labelOnly="1" outline="0" fieldPosition="0">
        <references count="3">
          <reference field="11" count="1" selected="0">
            <x v="97"/>
          </reference>
          <reference field="12" count="1" selected="0">
            <x v="39"/>
          </reference>
          <reference field="29" count="1">
            <x v="57"/>
          </reference>
        </references>
      </pivotArea>
    </format>
    <format dxfId="4953">
      <pivotArea dataOnly="0" labelOnly="1" outline="0" fieldPosition="0">
        <references count="3">
          <reference field="11" count="1" selected="0">
            <x v="98"/>
          </reference>
          <reference field="12" count="1" selected="0">
            <x v="75"/>
          </reference>
          <reference field="29" count="1">
            <x v="60"/>
          </reference>
        </references>
      </pivotArea>
    </format>
    <format dxfId="4952">
      <pivotArea dataOnly="0" labelOnly="1" outline="0" fieldPosition="0">
        <references count="3">
          <reference field="11" count="1" selected="0">
            <x v="99"/>
          </reference>
          <reference field="12" count="1" selected="0">
            <x v="42"/>
          </reference>
          <reference field="29" count="1">
            <x v="31"/>
          </reference>
        </references>
      </pivotArea>
    </format>
    <format dxfId="4951">
      <pivotArea dataOnly="0" labelOnly="1" outline="0" fieldPosition="0">
        <references count="3">
          <reference field="11" count="1" selected="0">
            <x v="100"/>
          </reference>
          <reference field="12" count="1" selected="0">
            <x v="47"/>
          </reference>
          <reference field="29" count="1">
            <x v="81"/>
          </reference>
        </references>
      </pivotArea>
    </format>
    <format dxfId="4950">
      <pivotArea dataOnly="0" labelOnly="1" outline="0" fieldPosition="0">
        <references count="3">
          <reference field="11" count="1" selected="0">
            <x v="101"/>
          </reference>
          <reference field="12" count="1" selected="0">
            <x v="83"/>
          </reference>
          <reference field="29" count="1">
            <x v="79"/>
          </reference>
        </references>
      </pivotArea>
    </format>
    <format dxfId="4949">
      <pivotArea dataOnly="0" labelOnly="1" outline="0" fieldPosition="0">
        <references count="3">
          <reference field="11" count="1" selected="0">
            <x v="103"/>
          </reference>
          <reference field="12" count="1" selected="0">
            <x v="220"/>
          </reference>
          <reference field="29" count="1">
            <x v="81"/>
          </reference>
        </references>
      </pivotArea>
    </format>
    <format dxfId="4948">
      <pivotArea dataOnly="0" labelOnly="1" outline="0" fieldPosition="0">
        <references count="3">
          <reference field="11" count="1" selected="0">
            <x v="104"/>
          </reference>
          <reference field="12" count="1" selected="0">
            <x v="149"/>
          </reference>
          <reference field="29" count="1">
            <x v="77"/>
          </reference>
        </references>
      </pivotArea>
    </format>
    <format dxfId="4947">
      <pivotArea dataOnly="0" labelOnly="1" outline="0" fieldPosition="0">
        <references count="3">
          <reference field="11" count="1" selected="0">
            <x v="105"/>
          </reference>
          <reference field="12" count="1" selected="0">
            <x v="89"/>
          </reference>
          <reference field="29" count="1">
            <x v="37"/>
          </reference>
        </references>
      </pivotArea>
    </format>
    <format dxfId="4946">
      <pivotArea dataOnly="0" labelOnly="1" outline="0" fieldPosition="0">
        <references count="3">
          <reference field="11" count="1" selected="0">
            <x v="106"/>
          </reference>
          <reference field="12" count="1" selected="0">
            <x v="149"/>
          </reference>
          <reference field="29" count="1">
            <x v="50"/>
          </reference>
        </references>
      </pivotArea>
    </format>
    <format dxfId="4945">
      <pivotArea dataOnly="0" labelOnly="1" outline="0" fieldPosition="0">
        <references count="3">
          <reference field="11" count="1" selected="0">
            <x v="107"/>
          </reference>
          <reference field="12" count="1" selected="0">
            <x v="149"/>
          </reference>
          <reference field="29" count="1">
            <x v="77"/>
          </reference>
        </references>
      </pivotArea>
    </format>
    <format dxfId="4944">
      <pivotArea dataOnly="0" labelOnly="1" outline="0" fieldPosition="0">
        <references count="3">
          <reference field="11" count="1" selected="0">
            <x v="108"/>
          </reference>
          <reference field="12" count="1" selected="0">
            <x v="220"/>
          </reference>
          <reference field="29" count="1">
            <x v="74"/>
          </reference>
        </references>
      </pivotArea>
    </format>
    <format dxfId="4943">
      <pivotArea dataOnly="0" labelOnly="1" outline="0" fieldPosition="0">
        <references count="3">
          <reference field="11" count="1" selected="0">
            <x v="109"/>
          </reference>
          <reference field="12" count="1" selected="0">
            <x v="149"/>
          </reference>
          <reference field="29" count="1">
            <x v="77"/>
          </reference>
        </references>
      </pivotArea>
    </format>
    <format dxfId="4942">
      <pivotArea dataOnly="0" labelOnly="1" outline="0" fieldPosition="0">
        <references count="3">
          <reference field="11" count="1" selected="0">
            <x v="115"/>
          </reference>
          <reference field="12" count="1" selected="0">
            <x v="170"/>
          </reference>
          <reference field="29" count="1">
            <x v="101"/>
          </reference>
        </references>
      </pivotArea>
    </format>
    <format dxfId="4941">
      <pivotArea dataOnly="0" labelOnly="1" outline="0" fieldPosition="0">
        <references count="3">
          <reference field="11" count="1" selected="0">
            <x v="116"/>
          </reference>
          <reference field="12" count="1" selected="0">
            <x v="175"/>
          </reference>
          <reference field="29" count="1">
            <x v="83"/>
          </reference>
        </references>
      </pivotArea>
    </format>
    <format dxfId="4940">
      <pivotArea dataOnly="0" labelOnly="1" outline="0" fieldPosition="0">
        <references count="3">
          <reference field="11" count="1" selected="0">
            <x v="119"/>
          </reference>
          <reference field="12" count="1" selected="0">
            <x v="147"/>
          </reference>
          <reference field="29" count="1">
            <x v="61"/>
          </reference>
        </references>
      </pivotArea>
    </format>
    <format dxfId="4939">
      <pivotArea dataOnly="0" labelOnly="1" outline="0" fieldPosition="0">
        <references count="3">
          <reference field="11" count="1" selected="0">
            <x v="120"/>
          </reference>
          <reference field="12" count="1" selected="0">
            <x v="149"/>
          </reference>
          <reference field="29" count="1">
            <x v="77"/>
          </reference>
        </references>
      </pivotArea>
    </format>
    <format dxfId="4938">
      <pivotArea dataOnly="0" labelOnly="1" outline="0" fieldPosition="0">
        <references count="3">
          <reference field="11" count="1" selected="0">
            <x v="121"/>
          </reference>
          <reference field="12" count="1" selected="0">
            <x v="111"/>
          </reference>
          <reference field="29" count="1">
            <x v="117"/>
          </reference>
        </references>
      </pivotArea>
    </format>
    <format dxfId="4937">
      <pivotArea dataOnly="0" labelOnly="1" outline="0" fieldPosition="0">
        <references count="3">
          <reference field="11" count="1" selected="0">
            <x v="122"/>
          </reference>
          <reference field="12" count="1" selected="0">
            <x v="131"/>
          </reference>
          <reference field="29" count="1">
            <x v="91"/>
          </reference>
        </references>
      </pivotArea>
    </format>
    <format dxfId="4936">
      <pivotArea dataOnly="0" labelOnly="1" outline="0" fieldPosition="0">
        <references count="3">
          <reference field="11" count="1" selected="0">
            <x v="123"/>
          </reference>
          <reference field="12" count="1" selected="0">
            <x v="55"/>
          </reference>
          <reference field="29" count="1">
            <x v="83"/>
          </reference>
        </references>
      </pivotArea>
    </format>
    <format dxfId="4935">
      <pivotArea dataOnly="0" labelOnly="1" outline="0" fieldPosition="0">
        <references count="3">
          <reference field="11" count="1" selected="0">
            <x v="124"/>
          </reference>
          <reference field="12" count="1" selected="0">
            <x v="63"/>
          </reference>
          <reference field="29" count="1">
            <x v="100"/>
          </reference>
        </references>
      </pivotArea>
    </format>
    <format dxfId="4934">
      <pivotArea dataOnly="0" labelOnly="1" outline="0" fieldPosition="0">
        <references count="3">
          <reference field="11" count="1" selected="0">
            <x v="125"/>
          </reference>
          <reference field="12" count="1" selected="0">
            <x v="149"/>
          </reference>
          <reference field="29" count="1">
            <x v="77"/>
          </reference>
        </references>
      </pivotArea>
    </format>
    <format dxfId="4933">
      <pivotArea dataOnly="0" labelOnly="1" outline="0" fieldPosition="0">
        <references count="3">
          <reference field="11" count="1" selected="0">
            <x v="126"/>
          </reference>
          <reference field="12" count="1" selected="0">
            <x v="162"/>
          </reference>
          <reference field="29" count="1">
            <x v="93"/>
          </reference>
        </references>
      </pivotArea>
    </format>
    <format dxfId="4932">
      <pivotArea dataOnly="0" labelOnly="1" outline="0" fieldPosition="0">
        <references count="3">
          <reference field="11" count="1" selected="0">
            <x v="129"/>
          </reference>
          <reference field="12" count="1" selected="0">
            <x v="167"/>
          </reference>
          <reference field="29" count="1">
            <x v="98"/>
          </reference>
        </references>
      </pivotArea>
    </format>
    <format dxfId="4931">
      <pivotArea dataOnly="0" labelOnly="1" outline="0" fieldPosition="0">
        <references count="3">
          <reference field="11" count="1" selected="0">
            <x v="130"/>
          </reference>
          <reference field="12" count="1" selected="0">
            <x v="138"/>
          </reference>
          <reference field="29" count="1">
            <x v="26"/>
          </reference>
        </references>
      </pivotArea>
    </format>
    <format dxfId="4930">
      <pivotArea dataOnly="0" labelOnly="1" outline="0" fieldPosition="0">
        <references count="3">
          <reference field="11" count="1" selected="0">
            <x v="131"/>
          </reference>
          <reference field="12" count="1" selected="0">
            <x v="220"/>
          </reference>
          <reference field="29" count="1">
            <x v="81"/>
          </reference>
        </references>
      </pivotArea>
    </format>
    <format dxfId="4929">
      <pivotArea dataOnly="0" labelOnly="1" outline="0" fieldPosition="0">
        <references count="3">
          <reference field="11" count="1" selected="0">
            <x v="132"/>
          </reference>
          <reference field="12" count="1" selected="0">
            <x v="167"/>
          </reference>
          <reference field="29" count="1">
            <x v="98"/>
          </reference>
        </references>
      </pivotArea>
    </format>
    <format dxfId="4928">
      <pivotArea dataOnly="0" labelOnly="1" outline="0" fieldPosition="0">
        <references count="3">
          <reference field="11" count="1" selected="0">
            <x v="133"/>
          </reference>
          <reference field="12" count="1" selected="0">
            <x v="159"/>
          </reference>
          <reference field="29" count="1">
            <x v="41"/>
          </reference>
        </references>
      </pivotArea>
    </format>
    <format dxfId="4927">
      <pivotArea dataOnly="0" labelOnly="1" outline="0" fieldPosition="0">
        <references count="3">
          <reference field="11" count="1" selected="0">
            <x v="134"/>
          </reference>
          <reference field="12" count="1" selected="0">
            <x v="160"/>
          </reference>
          <reference field="29" count="1">
            <x v="59"/>
          </reference>
        </references>
      </pivotArea>
    </format>
    <format dxfId="4926">
      <pivotArea dataOnly="0" labelOnly="1" outline="0" fieldPosition="0">
        <references count="3">
          <reference field="11" count="1" selected="0">
            <x v="135"/>
          </reference>
          <reference field="12" count="1" selected="0">
            <x v="183"/>
          </reference>
          <reference field="29" count="1">
            <x v="33"/>
          </reference>
        </references>
      </pivotArea>
    </format>
    <format dxfId="4925">
      <pivotArea dataOnly="0" labelOnly="1" outline="0" fieldPosition="0">
        <references count="3">
          <reference field="11" count="1" selected="0">
            <x v="136"/>
          </reference>
          <reference field="12" count="1" selected="0">
            <x v="173"/>
          </reference>
          <reference field="29" count="1">
            <x v="42"/>
          </reference>
        </references>
      </pivotArea>
    </format>
    <format dxfId="4924">
      <pivotArea dataOnly="0" labelOnly="1" outline="0" fieldPosition="0">
        <references count="3">
          <reference field="11" count="1" selected="0">
            <x v="137"/>
          </reference>
          <reference field="12" count="1" selected="0">
            <x v="1"/>
          </reference>
          <reference field="29" count="1">
            <x v="2"/>
          </reference>
        </references>
      </pivotArea>
    </format>
    <format dxfId="4923">
      <pivotArea dataOnly="0" labelOnly="1" outline="0" fieldPosition="0">
        <references count="3">
          <reference field="11" count="1" selected="0">
            <x v="141"/>
          </reference>
          <reference field="12" count="1" selected="0">
            <x v="153"/>
          </reference>
          <reference field="29" count="1">
            <x v="18"/>
          </reference>
        </references>
      </pivotArea>
    </format>
    <format dxfId="4922">
      <pivotArea dataOnly="0" labelOnly="1" outline="0" fieldPosition="0">
        <references count="3">
          <reference field="11" count="1" selected="0">
            <x v="142"/>
          </reference>
          <reference field="12" count="1" selected="0">
            <x v="172"/>
          </reference>
          <reference field="29" count="1">
            <x v="71"/>
          </reference>
        </references>
      </pivotArea>
    </format>
    <format dxfId="4921">
      <pivotArea dataOnly="0" labelOnly="1" outline="0" fieldPosition="0">
        <references count="3">
          <reference field="11" count="1" selected="0">
            <x v="143"/>
          </reference>
          <reference field="12" count="1" selected="0">
            <x v="167"/>
          </reference>
          <reference field="29" count="1">
            <x v="98"/>
          </reference>
        </references>
      </pivotArea>
    </format>
    <format dxfId="4920">
      <pivotArea dataOnly="0" labelOnly="1" outline="0" fieldPosition="0">
        <references count="3">
          <reference field="11" count="1" selected="0">
            <x v="145"/>
          </reference>
          <reference field="12" count="1" selected="0">
            <x v="167"/>
          </reference>
          <reference field="29" count="1">
            <x v="126"/>
          </reference>
        </references>
      </pivotArea>
    </format>
    <format dxfId="4919">
      <pivotArea dataOnly="0" labelOnly="1" outline="0" fieldPosition="0">
        <references count="3">
          <reference field="11" count="1" selected="0">
            <x v="146"/>
          </reference>
          <reference field="12" count="1" selected="0">
            <x v="205"/>
          </reference>
          <reference field="29" count="1">
            <x v="101"/>
          </reference>
        </references>
      </pivotArea>
    </format>
    <format dxfId="4918">
      <pivotArea dataOnly="0" labelOnly="1" outline="0" fieldPosition="0">
        <references count="3">
          <reference field="11" count="1" selected="0">
            <x v="147"/>
          </reference>
          <reference field="12" count="1" selected="0">
            <x v="76"/>
          </reference>
          <reference field="29" count="1">
            <x v="93"/>
          </reference>
        </references>
      </pivotArea>
    </format>
    <format dxfId="4917">
      <pivotArea dataOnly="0" labelOnly="1" outline="0" fieldPosition="0">
        <references count="3">
          <reference field="11" count="1" selected="0">
            <x v="148"/>
          </reference>
          <reference field="12" count="1" selected="0">
            <x v="167"/>
          </reference>
          <reference field="29" count="1">
            <x v="98"/>
          </reference>
        </references>
      </pivotArea>
    </format>
    <format dxfId="4916">
      <pivotArea dataOnly="0" labelOnly="1" outline="0" fieldPosition="0">
        <references count="3">
          <reference field="11" count="1" selected="0">
            <x v="150"/>
          </reference>
          <reference field="12" count="1" selected="0">
            <x v="136"/>
          </reference>
          <reference field="29" count="1">
            <x v="87"/>
          </reference>
        </references>
      </pivotArea>
    </format>
    <format dxfId="4915">
      <pivotArea dataOnly="0" labelOnly="1" outline="0" fieldPosition="0">
        <references count="3">
          <reference field="11" count="1" selected="0">
            <x v="151"/>
          </reference>
          <reference field="12" count="1" selected="0">
            <x v="167"/>
          </reference>
          <reference field="29" count="1">
            <x v="98"/>
          </reference>
        </references>
      </pivotArea>
    </format>
    <format dxfId="4914">
      <pivotArea dataOnly="0" labelOnly="1" outline="0" fieldPosition="0">
        <references count="3">
          <reference field="11" count="1" selected="0">
            <x v="152"/>
          </reference>
          <reference field="12" count="1" selected="0">
            <x v="166"/>
          </reference>
          <reference field="29" count="1">
            <x v="26"/>
          </reference>
        </references>
      </pivotArea>
    </format>
    <format dxfId="4913">
      <pivotArea dataOnly="0" labelOnly="1" outline="0" fieldPosition="0">
        <references count="3">
          <reference field="11" count="1" selected="0">
            <x v="153"/>
          </reference>
          <reference field="12" count="1" selected="0">
            <x v="167"/>
          </reference>
          <reference field="29" count="1">
            <x v="98"/>
          </reference>
        </references>
      </pivotArea>
    </format>
    <format dxfId="4912">
      <pivotArea dataOnly="0" labelOnly="1" outline="0" fieldPosition="0">
        <references count="3">
          <reference field="11" count="1" selected="0">
            <x v="155"/>
          </reference>
          <reference field="12" count="1" selected="0">
            <x v="88"/>
          </reference>
          <reference field="29" count="1">
            <x v="36"/>
          </reference>
        </references>
      </pivotArea>
    </format>
    <format dxfId="4911">
      <pivotArea dataOnly="0" labelOnly="1" outline="0" fieldPosition="0">
        <references count="3">
          <reference field="11" count="1" selected="0">
            <x v="156"/>
          </reference>
          <reference field="12" count="1" selected="0">
            <x v="167"/>
          </reference>
          <reference field="29" count="1">
            <x v="98"/>
          </reference>
        </references>
      </pivotArea>
    </format>
    <format dxfId="4910">
      <pivotArea dataOnly="0" labelOnly="1" outline="0" fieldPosition="0">
        <references count="3">
          <reference field="11" count="1" selected="0">
            <x v="157"/>
          </reference>
          <reference field="12" count="1" selected="0">
            <x v="220"/>
          </reference>
          <reference field="29" count="1">
            <x v="81"/>
          </reference>
        </references>
      </pivotArea>
    </format>
    <format dxfId="4909">
      <pivotArea dataOnly="0" labelOnly="1" outline="0" fieldPosition="0">
        <references count="3">
          <reference field="11" count="1" selected="0">
            <x v="158"/>
          </reference>
          <reference field="12" count="1" selected="0">
            <x v="167"/>
          </reference>
          <reference field="29" count="1">
            <x v="98"/>
          </reference>
        </references>
      </pivotArea>
    </format>
    <format dxfId="4908">
      <pivotArea dataOnly="0" labelOnly="1" outline="0" fieldPosition="0">
        <references count="3">
          <reference field="11" count="1" selected="0">
            <x v="159"/>
          </reference>
          <reference field="12" count="1" selected="0">
            <x v="180"/>
          </reference>
          <reference field="29" count="1">
            <x v="40"/>
          </reference>
        </references>
      </pivotArea>
    </format>
    <format dxfId="4907">
      <pivotArea dataOnly="0" labelOnly="1" outline="0" fieldPosition="0">
        <references count="3">
          <reference field="11" count="1" selected="0">
            <x v="160"/>
          </reference>
          <reference field="12" count="1" selected="0">
            <x v="156"/>
          </reference>
          <reference field="29" count="1">
            <x v="20"/>
          </reference>
        </references>
      </pivotArea>
    </format>
    <format dxfId="4906">
      <pivotArea dataOnly="0" labelOnly="1" outline="0" fieldPosition="0">
        <references count="3">
          <reference field="11" count="1" selected="0">
            <x v="161"/>
          </reference>
          <reference field="12" count="1" selected="0">
            <x v="181"/>
          </reference>
          <reference field="29" count="1">
            <x v="25"/>
          </reference>
        </references>
      </pivotArea>
    </format>
    <format dxfId="4905">
      <pivotArea dataOnly="0" labelOnly="1" outline="0" fieldPosition="0">
        <references count="3">
          <reference field="11" count="1" selected="0">
            <x v="162"/>
          </reference>
          <reference field="12" count="1" selected="0">
            <x v="92"/>
          </reference>
          <reference field="29" count="1">
            <x v="35"/>
          </reference>
        </references>
      </pivotArea>
    </format>
    <format dxfId="4904">
      <pivotArea dataOnly="0" labelOnly="1" outline="0" fieldPosition="0">
        <references count="3">
          <reference field="11" count="1" selected="0">
            <x v="163"/>
          </reference>
          <reference field="12" count="1" selected="0">
            <x v="139"/>
          </reference>
          <reference field="29" count="1">
            <x v="26"/>
          </reference>
        </references>
      </pivotArea>
    </format>
    <format dxfId="4903">
      <pivotArea dataOnly="0" labelOnly="1" outline="0" fieldPosition="0">
        <references count="3">
          <reference field="11" count="1" selected="0">
            <x v="164"/>
          </reference>
          <reference field="12" count="1" selected="0">
            <x v="214"/>
          </reference>
          <reference field="29" count="1">
            <x v="52"/>
          </reference>
        </references>
      </pivotArea>
    </format>
    <format dxfId="4902">
      <pivotArea dataOnly="0" labelOnly="1" outline="0" fieldPosition="0">
        <references count="3">
          <reference field="11" count="1" selected="0">
            <x v="165"/>
          </reference>
          <reference field="12" count="1" selected="0">
            <x v="137"/>
          </reference>
          <reference field="29" count="1">
            <x v="1"/>
          </reference>
        </references>
      </pivotArea>
    </format>
    <format dxfId="4901">
      <pivotArea dataOnly="0" labelOnly="1" outline="0" fieldPosition="0">
        <references count="3">
          <reference field="11" count="1" selected="0">
            <x v="166"/>
          </reference>
          <reference field="12" count="1" selected="0">
            <x v="104"/>
          </reference>
          <reference field="29" count="1">
            <x v="0"/>
          </reference>
        </references>
      </pivotArea>
    </format>
    <format dxfId="4900">
      <pivotArea dataOnly="0" labelOnly="1" outline="0" fieldPosition="0">
        <references count="3">
          <reference field="11" count="1" selected="0">
            <x v="167"/>
          </reference>
          <reference field="12" count="1" selected="0">
            <x v="5"/>
          </reference>
          <reference field="29" count="1">
            <x v="24"/>
          </reference>
        </references>
      </pivotArea>
    </format>
    <format dxfId="4899">
      <pivotArea dataOnly="0" labelOnly="1" outline="0" fieldPosition="0">
        <references count="3">
          <reference field="11" count="1" selected="0">
            <x v="170"/>
          </reference>
          <reference field="12" count="1" selected="0">
            <x v="167"/>
          </reference>
          <reference field="29" count="1">
            <x v="98"/>
          </reference>
        </references>
      </pivotArea>
    </format>
    <format dxfId="4898">
      <pivotArea dataOnly="0" labelOnly="1" outline="0" fieldPosition="0">
        <references count="3">
          <reference field="11" count="1" selected="0">
            <x v="173"/>
          </reference>
          <reference field="12" count="1" selected="0">
            <x v="77"/>
          </reference>
          <reference field="29" count="1">
            <x v="93"/>
          </reference>
        </references>
      </pivotArea>
    </format>
    <format dxfId="4897">
      <pivotArea dataOnly="0" labelOnly="1" outline="0" fieldPosition="0">
        <references count="3">
          <reference field="11" count="1" selected="0">
            <x v="174"/>
          </reference>
          <reference field="12" count="1" selected="0">
            <x v="38"/>
          </reference>
          <reference field="29" count="1">
            <x v="108"/>
          </reference>
        </references>
      </pivotArea>
    </format>
    <format dxfId="4896">
      <pivotArea dataOnly="0" labelOnly="1" outline="0" fieldPosition="0">
        <references count="3">
          <reference field="11" count="1" selected="0">
            <x v="175"/>
          </reference>
          <reference field="12" count="1" selected="0">
            <x v="176"/>
          </reference>
          <reference field="29" count="1">
            <x v="32"/>
          </reference>
        </references>
      </pivotArea>
    </format>
    <format dxfId="4895">
      <pivotArea dataOnly="0" labelOnly="1" outline="0" fieldPosition="0">
        <references count="3">
          <reference field="11" count="1" selected="0">
            <x v="177"/>
          </reference>
          <reference field="12" count="1" selected="0">
            <x v="136"/>
          </reference>
          <reference field="29" count="1">
            <x v="87"/>
          </reference>
        </references>
      </pivotArea>
    </format>
    <format dxfId="4894">
      <pivotArea dataOnly="0" labelOnly="1" outline="0" fieldPosition="0">
        <references count="3">
          <reference field="11" count="1" selected="0">
            <x v="178"/>
          </reference>
          <reference field="12" count="1" selected="0">
            <x v="182"/>
          </reference>
          <reference field="29" count="1">
            <x v="128"/>
          </reference>
        </references>
      </pivotArea>
    </format>
    <format dxfId="4893">
      <pivotArea dataOnly="0" labelOnly="1" outline="0" fieldPosition="0">
        <references count="3">
          <reference field="11" count="1" selected="0">
            <x v="181"/>
          </reference>
          <reference field="12" count="1" selected="0">
            <x v="206"/>
          </reference>
          <reference field="29" count="1">
            <x v="116"/>
          </reference>
        </references>
      </pivotArea>
    </format>
    <format dxfId="4892">
      <pivotArea dataOnly="0" labelOnly="1" outline="0" fieldPosition="0">
        <references count="3">
          <reference field="11" count="1" selected="0">
            <x v="182"/>
          </reference>
          <reference field="12" count="1" selected="0">
            <x v="220"/>
          </reference>
          <reference field="29" count="1">
            <x v="81"/>
          </reference>
        </references>
      </pivotArea>
    </format>
    <format dxfId="4891">
      <pivotArea dataOnly="0" labelOnly="1" outline="0" fieldPosition="0">
        <references count="3">
          <reference field="11" count="1" selected="0">
            <x v="183"/>
          </reference>
          <reference field="12" count="1" selected="0">
            <x v="65"/>
          </reference>
          <reference field="29" count="1">
            <x v="21"/>
          </reference>
        </references>
      </pivotArea>
    </format>
    <format dxfId="4890">
      <pivotArea dataOnly="0" labelOnly="1" outline="0" fieldPosition="0">
        <references count="3">
          <reference field="11" count="1" selected="0">
            <x v="184"/>
          </reference>
          <reference field="12" count="1" selected="0">
            <x v="179"/>
          </reference>
          <reference field="29" count="1">
            <x v="12"/>
          </reference>
        </references>
      </pivotArea>
    </format>
    <format dxfId="4889">
      <pivotArea dataOnly="0" labelOnly="1" outline="0" fieldPosition="0">
        <references count="3">
          <reference field="11" count="1" selected="0">
            <x v="185"/>
          </reference>
          <reference field="12" count="1" selected="0">
            <x v="150"/>
          </reference>
          <reference field="29" count="1">
            <x v="10"/>
          </reference>
        </references>
      </pivotArea>
    </format>
    <format dxfId="4888">
      <pivotArea dataOnly="0" labelOnly="1" outline="0" fieldPosition="0">
        <references count="3">
          <reference field="11" count="1" selected="0">
            <x v="186"/>
          </reference>
          <reference field="12" count="1" selected="0">
            <x v="206"/>
          </reference>
          <reference field="29" count="1">
            <x v="116"/>
          </reference>
        </references>
      </pivotArea>
    </format>
    <format dxfId="4887">
      <pivotArea dataOnly="0" labelOnly="1" outline="0" fieldPosition="0">
        <references count="3">
          <reference field="11" count="1" selected="0">
            <x v="187"/>
          </reference>
          <reference field="12" count="1" selected="0">
            <x v="158"/>
          </reference>
          <reference field="29" count="1">
            <x v="34"/>
          </reference>
        </references>
      </pivotArea>
    </format>
    <format dxfId="4886">
      <pivotArea dataOnly="0" labelOnly="1" outline="0" fieldPosition="0">
        <references count="3">
          <reference field="11" count="1" selected="0">
            <x v="188"/>
          </reference>
          <reference field="12" count="1" selected="0">
            <x v="48"/>
          </reference>
          <reference field="29" count="1">
            <x v="44"/>
          </reference>
        </references>
      </pivotArea>
    </format>
    <format dxfId="4885">
      <pivotArea dataOnly="0" labelOnly="1" outline="0" fieldPosition="0">
        <references count="3">
          <reference field="11" count="1" selected="0">
            <x v="189"/>
          </reference>
          <reference field="12" count="1" selected="0">
            <x v="219"/>
          </reference>
          <reference field="29" count="1">
            <x v="71"/>
          </reference>
        </references>
      </pivotArea>
    </format>
    <format dxfId="4884">
      <pivotArea dataOnly="0" labelOnly="1" outline="0" fieldPosition="0">
        <references count="3">
          <reference field="11" count="1" selected="0">
            <x v="190"/>
          </reference>
          <reference field="12" count="1" selected="0">
            <x v="206"/>
          </reference>
          <reference field="29" count="1">
            <x v="116"/>
          </reference>
        </references>
      </pivotArea>
    </format>
    <format dxfId="4883">
      <pivotArea dataOnly="0" labelOnly="1" outline="0" fieldPosition="0">
        <references count="3">
          <reference field="11" count="1" selected="0">
            <x v="193"/>
          </reference>
          <reference field="12" count="1" selected="0">
            <x v="209"/>
          </reference>
          <reference field="29" count="1">
            <x v="101"/>
          </reference>
        </references>
      </pivotArea>
    </format>
    <format dxfId="4882">
      <pivotArea dataOnly="0" labelOnly="1" outline="0" fieldPosition="0">
        <references count="3">
          <reference field="11" count="1" selected="0">
            <x v="194"/>
          </reference>
          <reference field="12" count="1" selected="0">
            <x v="79"/>
          </reference>
          <reference field="29" count="1">
            <x v="93"/>
          </reference>
        </references>
      </pivotArea>
    </format>
    <format dxfId="4881">
      <pivotArea dataOnly="0" labelOnly="1" outline="0" fieldPosition="0">
        <references count="3">
          <reference field="11" count="1" selected="0">
            <x v="195"/>
          </reference>
          <reference field="12" count="1" selected="0">
            <x v="206"/>
          </reference>
          <reference field="29" count="1">
            <x v="116"/>
          </reference>
        </references>
      </pivotArea>
    </format>
    <format dxfId="4880">
      <pivotArea dataOnly="0" labelOnly="1" outline="0" fieldPosition="0">
        <references count="3">
          <reference field="11" count="1" selected="0">
            <x v="196"/>
          </reference>
          <reference field="12" count="1" selected="0">
            <x v="165"/>
          </reference>
          <reference field="29" count="1">
            <x v="26"/>
          </reference>
        </references>
      </pivotArea>
    </format>
    <format dxfId="4879">
      <pivotArea dataOnly="0" labelOnly="1" outline="0" fieldPosition="0">
        <references count="3">
          <reference field="11" count="1" selected="0">
            <x v="197"/>
          </reference>
          <reference field="12" count="1" selected="0">
            <x v="206"/>
          </reference>
          <reference field="29" count="1">
            <x v="116"/>
          </reference>
        </references>
      </pivotArea>
    </format>
    <format dxfId="4878">
      <pivotArea dataOnly="0" labelOnly="1" outline="0" fieldPosition="0">
        <references count="3">
          <reference field="11" count="1" selected="0">
            <x v="198"/>
          </reference>
          <reference field="12" count="1" selected="0">
            <x v="136"/>
          </reference>
          <reference field="29" count="1">
            <x v="87"/>
          </reference>
        </references>
      </pivotArea>
    </format>
    <format dxfId="4877">
      <pivotArea dataOnly="0" labelOnly="1" outline="0" fieldPosition="0">
        <references count="3">
          <reference field="11" count="1" selected="0">
            <x v="199"/>
          </reference>
          <reference field="12" count="1" selected="0">
            <x v="206"/>
          </reference>
          <reference field="29" count="1">
            <x v="116"/>
          </reference>
        </references>
      </pivotArea>
    </format>
    <format dxfId="4876">
      <pivotArea dataOnly="0" labelOnly="1" outline="0" fieldPosition="0">
        <references count="3">
          <reference field="11" count="1" selected="0">
            <x v="200"/>
          </reference>
          <reference field="12" count="1" selected="0">
            <x v="8"/>
          </reference>
          <reference field="29" count="1">
            <x v="59"/>
          </reference>
        </references>
      </pivotArea>
    </format>
    <format dxfId="4875">
      <pivotArea dataOnly="0" labelOnly="1" outline="0" fieldPosition="0">
        <references count="3">
          <reference field="11" count="1" selected="0">
            <x v="207"/>
          </reference>
          <reference field="12" count="1" selected="0">
            <x v="61"/>
          </reference>
          <reference field="29" count="1">
            <x v="26"/>
          </reference>
        </references>
      </pivotArea>
    </format>
    <format dxfId="4874">
      <pivotArea dataOnly="0" labelOnly="1" outline="0" fieldPosition="0">
        <references count="3">
          <reference field="11" count="1" selected="0">
            <x v="208"/>
          </reference>
          <reference field="12" count="1" selected="0">
            <x v="35"/>
          </reference>
          <reference field="29" count="1">
            <x v="59"/>
          </reference>
        </references>
      </pivotArea>
    </format>
    <format dxfId="4873">
      <pivotArea dataOnly="0" labelOnly="1" outline="0" fieldPosition="0">
        <references count="3">
          <reference field="11" count="1" selected="0">
            <x v="213"/>
          </reference>
          <reference field="12" count="1" selected="0">
            <x v="206"/>
          </reference>
          <reference field="29" count="1">
            <x v="116"/>
          </reference>
        </references>
      </pivotArea>
    </format>
    <format dxfId="4872">
      <pivotArea dataOnly="0" labelOnly="1" outline="0" fieldPosition="0">
        <references count="3">
          <reference field="11" count="1" selected="0">
            <x v="217"/>
          </reference>
          <reference field="12" count="1" selected="0">
            <x v="78"/>
          </reference>
          <reference field="29" count="1">
            <x v="93"/>
          </reference>
        </references>
      </pivotArea>
    </format>
    <format dxfId="4871">
      <pivotArea dataOnly="0" labelOnly="1" outline="0" fieldPosition="0">
        <references count="3">
          <reference field="11" count="1" selected="0">
            <x v="218"/>
          </reference>
          <reference field="12" count="1" selected="0">
            <x v="143"/>
          </reference>
          <reference field="29" count="1">
            <x v="26"/>
          </reference>
        </references>
      </pivotArea>
    </format>
    <format dxfId="4870">
      <pivotArea dataOnly="0" labelOnly="1" outline="0" fieldPosition="0">
        <references count="3">
          <reference field="11" count="1" selected="0">
            <x v="219"/>
          </reference>
          <reference field="12" count="1" selected="0">
            <x v="178"/>
          </reference>
          <reference field="29" count="1">
            <x v="83"/>
          </reference>
        </references>
      </pivotArea>
    </format>
    <format dxfId="4869">
      <pivotArea dataOnly="0" labelOnly="1" outline="0" fieldPosition="0">
        <references count="3">
          <reference field="11" count="1" selected="0">
            <x v="220"/>
          </reference>
          <reference field="12" count="1" selected="0">
            <x v="220"/>
          </reference>
          <reference field="29" count="1">
            <x v="84"/>
          </reference>
        </references>
      </pivotArea>
    </format>
    <format dxfId="4868">
      <pivotArea dataOnly="0" labelOnly="1" outline="0" fieldPosition="0">
        <references count="3">
          <reference field="11" count="1" selected="0">
            <x v="221"/>
          </reference>
          <reference field="12" count="1" selected="0">
            <x v="191"/>
          </reference>
          <reference field="29" count="1">
            <x v="85"/>
          </reference>
        </references>
      </pivotArea>
    </format>
    <format dxfId="4867">
      <pivotArea dataOnly="0" labelOnly="1" outline="0" fieldPosition="0">
        <references count="3">
          <reference field="11" count="1" selected="0">
            <x v="222"/>
          </reference>
          <reference field="12" count="1" selected="0">
            <x v="66"/>
          </reference>
          <reference field="29" count="1">
            <x v="83"/>
          </reference>
        </references>
      </pivotArea>
    </format>
    <format dxfId="4866">
      <pivotArea dataOnly="0" labelOnly="1" outline="0" fieldPosition="0">
        <references count="3">
          <reference field="11" count="1" selected="0">
            <x v="223"/>
          </reference>
          <reference field="12" count="1" selected="0">
            <x v="207"/>
          </reference>
          <reference field="29" count="1">
            <x v="116"/>
          </reference>
        </references>
      </pivotArea>
    </format>
    <format dxfId="4865">
      <pivotArea dataOnly="0" labelOnly="1" outline="0" fieldPosition="0">
        <references count="3">
          <reference field="11" count="1" selected="0">
            <x v="224"/>
          </reference>
          <reference field="12" count="1" selected="0">
            <x v="94"/>
          </reference>
          <reference field="29" count="1">
            <x v="26"/>
          </reference>
        </references>
      </pivotArea>
    </format>
    <format dxfId="4864">
      <pivotArea dataOnly="0" labelOnly="1" outline="0" fieldPosition="0">
        <references count="3">
          <reference field="11" count="1" selected="0">
            <x v="245"/>
          </reference>
          <reference field="12" count="1" selected="0">
            <x v="39"/>
          </reference>
          <reference field="29" count="1">
            <x v="57"/>
          </reference>
        </references>
      </pivotArea>
    </format>
    <format dxfId="4863">
      <pivotArea dataOnly="0" labelOnly="1" outline="0" fieldPosition="0">
        <references count="3">
          <reference field="11" count="1" selected="0">
            <x v="246"/>
          </reference>
          <reference field="12" count="1" selected="0">
            <x v="84"/>
          </reference>
          <reference field="29" count="1">
            <x v="24"/>
          </reference>
        </references>
      </pivotArea>
    </format>
    <format dxfId="4862">
      <pivotArea dataOnly="0" labelOnly="1" outline="0" fieldPosition="0">
        <references count="3">
          <reference field="11" count="1" selected="0">
            <x v="247"/>
          </reference>
          <reference field="12" count="1" selected="0">
            <x v="217"/>
          </reference>
          <reference field="29" count="1">
            <x v="102"/>
          </reference>
        </references>
      </pivotArea>
    </format>
    <format dxfId="4861">
      <pivotArea dataOnly="0" labelOnly="1" outline="0" fieldPosition="0">
        <references count="3">
          <reference field="11" count="1" selected="0">
            <x v="248"/>
          </reference>
          <reference field="12" count="1" selected="0">
            <x v="81"/>
          </reference>
          <reference field="29" count="1">
            <x v="123"/>
          </reference>
        </references>
      </pivotArea>
    </format>
    <format dxfId="4860">
      <pivotArea dataOnly="0" labelOnly="1" outline="0" fieldPosition="0">
        <references count="3">
          <reference field="11" count="1" selected="0">
            <x v="249"/>
          </reference>
          <reference field="12" count="1" selected="0">
            <x v="186"/>
          </reference>
          <reference field="29" count="1">
            <x v="99"/>
          </reference>
        </references>
      </pivotArea>
    </format>
    <format dxfId="4859">
      <pivotArea dataOnly="0" labelOnly="1" outline="0" fieldPosition="0">
        <references count="3">
          <reference field="11" count="1" selected="0">
            <x v="250"/>
          </reference>
          <reference field="12" count="1" selected="0">
            <x v="40"/>
          </reference>
          <reference field="29" count="1">
            <x v="83"/>
          </reference>
        </references>
      </pivotArea>
    </format>
    <format dxfId="4858">
      <pivotArea dataOnly="0" labelOnly="1" outline="0" fieldPosition="0">
        <references count="3">
          <reference field="11" count="1" selected="0">
            <x v="253"/>
          </reference>
          <reference field="12" count="1" selected="0">
            <x v="113"/>
          </reference>
          <reference field="29" count="1">
            <x v="15"/>
          </reference>
        </references>
      </pivotArea>
    </format>
    <format dxfId="4857">
      <pivotArea dataOnly="0" labelOnly="1" outline="0" fieldPosition="0">
        <references count="3">
          <reference field="11" count="1" selected="0">
            <x v="254"/>
          </reference>
          <reference field="12" count="1" selected="0">
            <x v="161"/>
          </reference>
          <reference field="29" count="1">
            <x v="8"/>
          </reference>
        </references>
      </pivotArea>
    </format>
    <format dxfId="4856">
      <pivotArea dataOnly="0" labelOnly="1" outline="0" fieldPosition="0">
        <references count="3">
          <reference field="11" count="1" selected="0">
            <x v="255"/>
          </reference>
          <reference field="12" count="1" selected="0">
            <x v="110"/>
          </reference>
          <reference field="29" count="1">
            <x v="67"/>
          </reference>
        </references>
      </pivotArea>
    </format>
    <format dxfId="4855">
      <pivotArea dataOnly="0" labelOnly="1" outline="0" fieldPosition="0">
        <references count="3">
          <reference field="11" count="1" selected="0">
            <x v="256"/>
          </reference>
          <reference field="12" count="1" selected="0">
            <x v="130"/>
          </reference>
          <reference field="29" count="1">
            <x v="9"/>
          </reference>
        </references>
      </pivotArea>
    </format>
    <format dxfId="4854">
      <pivotArea dataOnly="0" labelOnly="1" outline="0" fieldPosition="0">
        <references count="3">
          <reference field="11" count="1" selected="0">
            <x v="257"/>
          </reference>
          <reference field="12" count="1" selected="0">
            <x v="193"/>
          </reference>
          <reference field="29" count="1">
            <x v="11"/>
          </reference>
        </references>
      </pivotArea>
    </format>
    <format dxfId="4853">
      <pivotArea dataOnly="0" labelOnly="1" outline="0" fieldPosition="0">
        <references count="3">
          <reference field="11" count="1" selected="0">
            <x v="258"/>
          </reference>
          <reference field="12" count="1" selected="0">
            <x v="220"/>
          </reference>
          <reference field="29" count="1">
            <x v="129"/>
          </reference>
        </references>
      </pivotArea>
    </format>
    <format dxfId="4852">
      <pivotArea dataOnly="0" labelOnly="1" outline="0" fieldPosition="0">
        <references count="3">
          <reference field="11" count="1" selected="0">
            <x v="259"/>
          </reference>
          <reference field="12" count="1" selected="0">
            <x v="84"/>
          </reference>
          <reference field="29" count="1">
            <x v="24"/>
          </reference>
        </references>
      </pivotArea>
    </format>
    <format dxfId="4851">
      <pivotArea dataOnly="0" labelOnly="1" outline="0" fieldPosition="0">
        <references count="3">
          <reference field="11" count="1" selected="0">
            <x v="260"/>
          </reference>
          <reference field="12" count="1" selected="0">
            <x v="116"/>
          </reference>
          <reference field="29" count="1">
            <x v="107"/>
          </reference>
        </references>
      </pivotArea>
    </format>
    <format dxfId="4850">
      <pivotArea dataOnly="0" labelOnly="1" outline="0" fieldPosition="0">
        <references count="3">
          <reference field="11" count="1" selected="0">
            <x v="261"/>
          </reference>
          <reference field="12" count="1" selected="0">
            <x v="106"/>
          </reference>
          <reference field="29" count="1">
            <x v="27"/>
          </reference>
        </references>
      </pivotArea>
    </format>
    <format dxfId="4849">
      <pivotArea dataOnly="0" labelOnly="1" outline="0" fieldPosition="0">
        <references count="3">
          <reference field="11" count="1" selected="0">
            <x v="262"/>
          </reference>
          <reference field="12" count="1" selected="0">
            <x v="18"/>
          </reference>
          <reference field="29" count="1">
            <x v="17"/>
          </reference>
        </references>
      </pivotArea>
    </format>
    <format dxfId="4848">
      <pivotArea dataOnly="0" labelOnly="1" outline="0" fieldPosition="0">
        <references count="3">
          <reference field="11" count="1" selected="0">
            <x v="265"/>
          </reference>
          <reference field="12" count="1" selected="0">
            <x v="84"/>
          </reference>
          <reference field="29" count="1">
            <x v="24"/>
          </reference>
        </references>
      </pivotArea>
    </format>
    <format dxfId="4847">
      <pivotArea dataOnly="0" labelOnly="1" outline="0" fieldPosition="0">
        <references count="3">
          <reference field="11" count="1" selected="0">
            <x v="267"/>
          </reference>
          <reference field="12" count="1" selected="0">
            <x v="126"/>
          </reference>
          <reference field="29" count="1">
            <x v="97"/>
          </reference>
        </references>
      </pivotArea>
    </format>
    <format dxfId="4846">
      <pivotArea dataOnly="0" labelOnly="1" outline="0" fieldPosition="0">
        <references count="3">
          <reference field="11" count="1" selected="0">
            <x v="268"/>
          </reference>
          <reference field="12" count="1" selected="0">
            <x v="177"/>
          </reference>
          <reference field="29" count="1">
            <x v="83"/>
          </reference>
        </references>
      </pivotArea>
    </format>
    <format dxfId="4845">
      <pivotArea dataOnly="0" labelOnly="1" outline="0" fieldPosition="0">
        <references count="3">
          <reference field="11" count="1" selected="0">
            <x v="270"/>
          </reference>
          <reference field="12" count="1" selected="0">
            <x v="67"/>
          </reference>
          <reference field="29" count="1">
            <x v="75"/>
          </reference>
        </references>
      </pivotArea>
    </format>
    <format dxfId="4844">
      <pivotArea dataOnly="0" labelOnly="1" outline="0" fieldPosition="0">
        <references count="3">
          <reference field="11" count="1" selected="0">
            <x v="271"/>
          </reference>
          <reference field="12" count="1" selected="0">
            <x v="201"/>
          </reference>
          <reference field="29" count="1">
            <x v="114"/>
          </reference>
        </references>
      </pivotArea>
    </format>
    <format dxfId="4843">
      <pivotArea dataOnly="0" labelOnly="1" outline="0" fieldPosition="0">
        <references count="3">
          <reference field="11" count="1" selected="0">
            <x v="272"/>
          </reference>
          <reference field="12" count="1" selected="0">
            <x v="199"/>
          </reference>
          <reference field="29" count="1">
            <x v="19"/>
          </reference>
        </references>
      </pivotArea>
    </format>
    <format dxfId="4842">
      <pivotArea dataOnly="0" labelOnly="1" outline="0" fieldPosition="0">
        <references count="3">
          <reference field="11" count="1" selected="0">
            <x v="273"/>
          </reference>
          <reference field="12" count="1" selected="0">
            <x v="122"/>
          </reference>
          <reference field="29" count="1">
            <x v="76"/>
          </reference>
        </references>
      </pivotArea>
    </format>
    <format dxfId="4841">
      <pivotArea dataOnly="0" labelOnly="1" outline="0" fieldPosition="0">
        <references count="3">
          <reference field="11" count="1" selected="0">
            <x v="274"/>
          </reference>
          <reference field="12" count="1" selected="0">
            <x v="103"/>
          </reference>
          <reference field="29" count="1">
            <x v="78"/>
          </reference>
        </references>
      </pivotArea>
    </format>
    <format dxfId="4840">
      <pivotArea dataOnly="0" labelOnly="1" outline="0" fieldPosition="0">
        <references count="3">
          <reference field="11" count="1" selected="0">
            <x v="275"/>
          </reference>
          <reference field="12" count="1" selected="0">
            <x v="86"/>
          </reference>
          <reference field="29" count="1">
            <x v="86"/>
          </reference>
        </references>
      </pivotArea>
    </format>
    <format dxfId="4839">
      <pivotArea dataOnly="0" labelOnly="1" outline="0" fieldPosition="0">
        <references count="3">
          <reference field="11" count="1" selected="0">
            <x v="277"/>
          </reference>
          <reference field="12" count="1" selected="0">
            <x v="218"/>
          </reference>
          <reference field="29" count="1">
            <x v="95"/>
          </reference>
        </references>
      </pivotArea>
    </format>
    <format dxfId="4838">
      <pivotArea dataOnly="0" labelOnly="1" outline="0" fieldPosition="0">
        <references count="3">
          <reference field="11" count="1" selected="0">
            <x v="278"/>
          </reference>
          <reference field="12" count="1" selected="0">
            <x v="123"/>
          </reference>
          <reference field="29" count="1">
            <x v="130"/>
          </reference>
        </references>
      </pivotArea>
    </format>
    <format dxfId="4837">
      <pivotArea dataOnly="0" labelOnly="1" outline="0" fieldPosition="0">
        <references count="3">
          <reference field="11" count="1" selected="0">
            <x v="279"/>
          </reference>
          <reference field="12" count="1" selected="0">
            <x v="221"/>
          </reference>
          <reference field="29" count="1">
            <x v="135"/>
          </reference>
        </references>
      </pivotArea>
    </format>
    <format dxfId="4836">
      <pivotArea dataOnly="0" labelOnly="1" outline="0" fieldPosition="0">
        <references count="3">
          <reference field="11" count="1" selected="0">
            <x v="280"/>
          </reference>
          <reference field="12" count="1" selected="0">
            <x v="98"/>
          </reference>
          <reference field="29" count="1">
            <x v="69"/>
          </reference>
        </references>
      </pivotArea>
    </format>
    <format dxfId="4835">
      <pivotArea dataOnly="0" labelOnly="1" outline="0" fieldPosition="0">
        <references count="3">
          <reference field="11" count="1" selected="0">
            <x v="281"/>
          </reference>
          <reference field="12" count="1" selected="0">
            <x v="99"/>
          </reference>
          <reference field="29" count="1">
            <x v="68"/>
          </reference>
        </references>
      </pivotArea>
    </format>
    <format dxfId="4834">
      <pivotArea dataOnly="0" labelOnly="1" outline="0" fieldPosition="0">
        <references count="3">
          <reference field="11" count="1" selected="0">
            <x v="282"/>
          </reference>
          <reference field="12" count="1" selected="0">
            <x v="220"/>
          </reference>
          <reference field="29" count="1">
            <x v="70"/>
          </reference>
        </references>
      </pivotArea>
    </format>
    <format dxfId="4833">
      <pivotArea dataOnly="0" labelOnly="1" outline="0" fieldPosition="0">
        <references count="3">
          <reference field="11" count="1" selected="0">
            <x v="283"/>
          </reference>
          <reference field="12" count="1" selected="0">
            <x v="86"/>
          </reference>
          <reference field="29" count="1">
            <x v="86"/>
          </reference>
        </references>
      </pivotArea>
    </format>
    <format dxfId="4832">
      <pivotArea dataOnly="0" labelOnly="1" outline="0" fieldPosition="0">
        <references count="3">
          <reference field="11" count="1" selected="0">
            <x v="284"/>
          </reference>
          <reference field="12" count="1" selected="0">
            <x v="222"/>
          </reference>
          <reference field="29" count="1">
            <x v="136"/>
          </reference>
        </references>
      </pivotArea>
    </format>
    <format dxfId="4831">
      <pivotArea dataOnly="0" labelOnly="1" outline="0" fieldPosition="0">
        <references count="3">
          <reference field="11" count="1" selected="0">
            <x v="285"/>
          </reference>
          <reference field="12" count="1" selected="0">
            <x v="97"/>
          </reference>
          <reference field="29" count="1">
            <x v="49"/>
          </reference>
        </references>
      </pivotArea>
    </format>
    <format dxfId="4830">
      <pivotArea dataOnly="0" labelOnly="1" outline="0" fieldPosition="0">
        <references count="3">
          <reference field="11" count="1" selected="0">
            <x v="286"/>
          </reference>
          <reference field="12" count="1" selected="0">
            <x v="90"/>
          </reference>
          <reference field="29" count="1">
            <x v="83"/>
          </reference>
        </references>
      </pivotArea>
    </format>
    <format dxfId="4829">
      <pivotArea dataOnly="0" labelOnly="1" outline="0" fieldPosition="0">
        <references count="3">
          <reference field="11" count="1" selected="0">
            <x v="287"/>
          </reference>
          <reference field="12" count="1" selected="0">
            <x v="208"/>
          </reference>
          <reference field="29" count="1">
            <x v="104"/>
          </reference>
        </references>
      </pivotArea>
    </format>
    <format dxfId="4828">
      <pivotArea dataOnly="0" labelOnly="1" outline="0" fieldPosition="0">
        <references count="3">
          <reference field="11" count="1" selected="0">
            <x v="288"/>
          </reference>
          <reference field="12" count="1" selected="0">
            <x v="212"/>
          </reference>
          <reference field="29" count="1">
            <x v="127"/>
          </reference>
        </references>
      </pivotArea>
    </format>
    <format dxfId="4827">
      <pivotArea dataOnly="0" labelOnly="1" outline="0" fieldPosition="0">
        <references count="3">
          <reference field="11" count="1" selected="0">
            <x v="289"/>
          </reference>
          <reference field="12" count="1" selected="0">
            <x v="56"/>
          </reference>
          <reference field="29" count="1">
            <x v="125"/>
          </reference>
        </references>
      </pivotArea>
    </format>
    <format dxfId="4826">
      <pivotArea dataOnly="0" labelOnly="1" outline="0" fieldPosition="0">
        <references count="3">
          <reference field="11" count="1" selected="0">
            <x v="290"/>
          </reference>
          <reference field="12" count="1" selected="0">
            <x v="184"/>
          </reference>
          <reference field="29" count="1">
            <x v="122"/>
          </reference>
        </references>
      </pivotArea>
    </format>
    <format dxfId="4825">
      <pivotArea dataOnly="0" labelOnly="1" outline="0" fieldPosition="0">
        <references count="3">
          <reference field="11" count="1" selected="0">
            <x v="291"/>
          </reference>
          <reference field="12" count="1" selected="0">
            <x v="211"/>
          </reference>
          <reference field="29" count="1">
            <x v="121"/>
          </reference>
        </references>
      </pivotArea>
    </format>
    <format dxfId="4824">
      <pivotArea dataOnly="0" labelOnly="1" outline="0" fieldPosition="0">
        <references count="3">
          <reference field="11" count="1" selected="0">
            <x v="0"/>
          </reference>
          <reference field="12" count="1" selected="0">
            <x v="39"/>
          </reference>
          <reference field="29" count="1">
            <x v="73"/>
          </reference>
        </references>
      </pivotArea>
    </format>
    <format dxfId="4823">
      <pivotArea dataOnly="0" labelOnly="1" outline="0" fieldPosition="0">
        <references count="3">
          <reference field="11" count="1" selected="0">
            <x v="1"/>
          </reference>
          <reference field="12" count="1" selected="0">
            <x v="39"/>
          </reference>
          <reference field="29" count="1">
            <x v="57"/>
          </reference>
        </references>
      </pivotArea>
    </format>
    <format dxfId="4822">
      <pivotArea dataOnly="0" labelOnly="1" outline="0" fieldPosition="0">
        <references count="3">
          <reference field="11" count="1" selected="0">
            <x v="2"/>
          </reference>
          <reference field="12" count="1" selected="0">
            <x v="220"/>
          </reference>
          <reference field="29" count="1">
            <x v="82"/>
          </reference>
        </references>
      </pivotArea>
    </format>
    <format dxfId="4821">
      <pivotArea dataOnly="0" labelOnly="1" outline="0" fieldPosition="0">
        <references count="3">
          <reference field="11" count="1" selected="0">
            <x v="3"/>
          </reference>
          <reference field="12" count="1" selected="0">
            <x v="36"/>
          </reference>
          <reference field="29" count="1">
            <x v="54"/>
          </reference>
        </references>
      </pivotArea>
    </format>
    <format dxfId="4820">
      <pivotArea dataOnly="0" labelOnly="1" outline="0" fieldPosition="0">
        <references count="3">
          <reference field="11" count="1" selected="0">
            <x v="4"/>
          </reference>
          <reference field="12" count="1" selected="0">
            <x v="37"/>
          </reference>
          <reference field="29" count="1">
            <x v="64"/>
          </reference>
        </references>
      </pivotArea>
    </format>
    <format dxfId="4819">
      <pivotArea dataOnly="0" labelOnly="1" outline="0" fieldPosition="0">
        <references count="3">
          <reference field="11" count="1" selected="0">
            <x v="5"/>
          </reference>
          <reference field="12" count="1" selected="0">
            <x v="13"/>
          </reference>
          <reference field="29" count="1">
            <x v="48"/>
          </reference>
        </references>
      </pivotArea>
    </format>
    <format dxfId="4818">
      <pivotArea dataOnly="0" labelOnly="1" outline="0" fieldPosition="0">
        <references count="3">
          <reference field="11" count="1" selected="0">
            <x v="6"/>
          </reference>
          <reference field="12" count="1" selected="0">
            <x v="52"/>
          </reference>
          <reference field="29" count="1">
            <x v="65"/>
          </reference>
        </references>
      </pivotArea>
    </format>
    <format dxfId="4817">
      <pivotArea dataOnly="0" labelOnly="1" outline="0" fieldPosition="0">
        <references count="3">
          <reference field="11" count="1" selected="0">
            <x v="7"/>
          </reference>
          <reference field="12" count="1" selected="0">
            <x v="190"/>
          </reference>
          <reference field="29" count="1">
            <x v="39"/>
          </reference>
        </references>
      </pivotArea>
    </format>
    <format dxfId="4816">
      <pivotArea dataOnly="0" labelOnly="1" outline="0" fieldPosition="0">
        <references count="3">
          <reference field="11" count="1" selected="0">
            <x v="8"/>
          </reference>
          <reference field="12" count="1" selected="0">
            <x v="39"/>
          </reference>
          <reference field="29" count="1">
            <x v="57"/>
          </reference>
        </references>
      </pivotArea>
    </format>
    <format dxfId="4815">
      <pivotArea dataOnly="0" labelOnly="1" outline="0" fieldPosition="0">
        <references count="3">
          <reference field="11" count="1" selected="0">
            <x v="9"/>
          </reference>
          <reference field="12" count="1" selected="0">
            <x v="87"/>
          </reference>
          <reference field="29" count="1">
            <x v="96"/>
          </reference>
        </references>
      </pivotArea>
    </format>
    <format dxfId="4814">
      <pivotArea dataOnly="0" labelOnly="1" outline="0" fieldPosition="0">
        <references count="3">
          <reference field="11" count="1" selected="0">
            <x v="10"/>
          </reference>
          <reference field="12" count="1" selected="0">
            <x v="90"/>
          </reference>
          <reference field="29" count="1">
            <x v="83"/>
          </reference>
        </references>
      </pivotArea>
    </format>
    <format dxfId="4813">
      <pivotArea dataOnly="0" labelOnly="1" outline="0" fieldPosition="0">
        <references count="3">
          <reference field="11" count="1" selected="0">
            <x v="11"/>
          </reference>
          <reference field="12" count="1" selected="0">
            <x v="107"/>
          </reference>
          <reference field="29" count="1">
            <x v="124"/>
          </reference>
        </references>
      </pivotArea>
    </format>
    <format dxfId="4812">
      <pivotArea dataOnly="0" labelOnly="1" outline="0" fieldPosition="0">
        <references count="3">
          <reference field="11" count="1" selected="0">
            <x v="12"/>
          </reference>
          <reference field="12" count="1" selected="0">
            <x v="46"/>
          </reference>
          <reference field="29" count="1">
            <x v="103"/>
          </reference>
        </references>
      </pivotArea>
    </format>
    <format dxfId="4811">
      <pivotArea dataOnly="0" labelOnly="1" outline="0" fieldPosition="0">
        <references count="3">
          <reference field="11" count="1" selected="0">
            <x v="13"/>
          </reference>
          <reference field="12" count="1" selected="0">
            <x v="185"/>
          </reference>
          <reference field="29" count="1">
            <x v="104"/>
          </reference>
        </references>
      </pivotArea>
    </format>
    <format dxfId="4810">
      <pivotArea dataOnly="0" labelOnly="1" outline="0" fieldPosition="0">
        <references count="3">
          <reference field="11" count="1" selected="0">
            <x v="20"/>
          </reference>
          <reference field="12" count="1" selected="0">
            <x v="82"/>
          </reference>
          <reference field="29" count="1">
            <x v="89"/>
          </reference>
        </references>
      </pivotArea>
    </format>
    <format dxfId="4809">
      <pivotArea dataOnly="0" labelOnly="1" outline="0" fieldPosition="0">
        <references count="3">
          <reference field="11" count="1" selected="0">
            <x v="21"/>
          </reference>
          <reference field="12" count="1" selected="0">
            <x v="121"/>
          </reference>
          <reference field="29" count="1">
            <x v="104"/>
          </reference>
        </references>
      </pivotArea>
    </format>
    <format dxfId="4808">
      <pivotArea dataOnly="0" labelOnly="1" outline="0" fieldPosition="0">
        <references count="3">
          <reference field="11" count="1" selected="0">
            <x v="25"/>
          </reference>
          <reference field="12" count="1" selected="0">
            <x v="196"/>
          </reference>
          <reference field="29" count="1">
            <x v="118"/>
          </reference>
        </references>
      </pivotArea>
    </format>
    <format dxfId="4807">
      <pivotArea dataOnly="0" labelOnly="1" outline="0" fieldPosition="0">
        <references count="3">
          <reference field="11" count="1" selected="0">
            <x v="26"/>
          </reference>
          <reference field="12" count="1" selected="0">
            <x v="163"/>
          </reference>
          <reference field="29" count="1">
            <x v="119"/>
          </reference>
        </references>
      </pivotArea>
    </format>
    <format dxfId="4806">
      <pivotArea dataOnly="0" labelOnly="1" outline="0" fieldPosition="0">
        <references count="3">
          <reference field="11" count="1" selected="0">
            <x v="27"/>
          </reference>
          <reference field="12" count="1" selected="0">
            <x v="164"/>
          </reference>
          <reference field="29" count="1">
            <x v="120"/>
          </reference>
        </references>
      </pivotArea>
    </format>
    <format dxfId="4805">
      <pivotArea dataOnly="0" labelOnly="1" outline="0" fieldPosition="0">
        <references count="3">
          <reference field="11" count="1" selected="0">
            <x v="28"/>
          </reference>
          <reference field="12" count="1" selected="0">
            <x v="53"/>
          </reference>
          <reference field="29" count="1">
            <x v="111"/>
          </reference>
        </references>
      </pivotArea>
    </format>
    <format dxfId="4804">
      <pivotArea dataOnly="0" labelOnly="1" outline="0" fieldPosition="0">
        <references count="3">
          <reference field="11" count="1" selected="0">
            <x v="31"/>
          </reference>
          <reference field="12" count="1" selected="0">
            <x v="146"/>
          </reference>
          <reference field="29" count="1">
            <x v="88"/>
          </reference>
        </references>
      </pivotArea>
    </format>
    <format dxfId="4803">
      <pivotArea dataOnly="0" labelOnly="1" outline="0" fieldPosition="0">
        <references count="3">
          <reference field="11" count="1" selected="0">
            <x v="32"/>
          </reference>
          <reference field="12" count="1" selected="0">
            <x v="118"/>
          </reference>
          <reference field="29" count="1">
            <x v="111"/>
          </reference>
        </references>
      </pivotArea>
    </format>
    <format dxfId="4802">
      <pivotArea dataOnly="0" labelOnly="1" outline="0" fieldPosition="0">
        <references count="3">
          <reference field="11" count="1" selected="0">
            <x v="34"/>
          </reference>
          <reference field="12" count="1" selected="0">
            <x v="90"/>
          </reference>
          <reference field="29" count="1">
            <x v="83"/>
          </reference>
        </references>
      </pivotArea>
    </format>
    <format dxfId="4801">
      <pivotArea dataOnly="0" labelOnly="1" outline="0" fieldPosition="0">
        <references count="3">
          <reference field="11" count="1" selected="0">
            <x v="35"/>
          </reference>
          <reference field="12" count="1" selected="0">
            <x v="41"/>
          </reference>
          <reference field="29" count="1">
            <x v="105"/>
          </reference>
        </references>
      </pivotArea>
    </format>
    <format dxfId="4800">
      <pivotArea dataOnly="0" labelOnly="1" outline="0" fieldPosition="0">
        <references count="3">
          <reference field="11" count="1" selected="0">
            <x v="36"/>
          </reference>
          <reference field="12" count="1" selected="0">
            <x v="220"/>
          </reference>
          <reference field="29" count="1">
            <x v="81"/>
          </reference>
        </references>
      </pivotArea>
    </format>
    <format dxfId="4799">
      <pivotArea dataOnly="0" labelOnly="1" outline="0" fieldPosition="0">
        <references count="3">
          <reference field="11" count="1" selected="0">
            <x v="38"/>
          </reference>
          <reference field="12" count="1" selected="0">
            <x v="216"/>
          </reference>
          <reference field="29" count="1">
            <x v="24"/>
          </reference>
        </references>
      </pivotArea>
    </format>
    <format dxfId="4798">
      <pivotArea dataOnly="0" labelOnly="1" outline="0" fieldPosition="0">
        <references count="3">
          <reference field="11" count="1" selected="0">
            <x v="39"/>
          </reference>
          <reference field="12" count="1" selected="0">
            <x v="101"/>
          </reference>
          <reference field="29" count="1">
            <x v="133"/>
          </reference>
        </references>
      </pivotArea>
    </format>
    <format dxfId="4797">
      <pivotArea dataOnly="0" labelOnly="1" outline="0" fieldPosition="0">
        <references count="3">
          <reference field="11" count="1" selected="0">
            <x v="40"/>
          </reference>
          <reference field="12" count="1" selected="0">
            <x v="127"/>
          </reference>
          <reference field="29" count="1">
            <x v="58"/>
          </reference>
        </references>
      </pivotArea>
    </format>
    <format dxfId="4796">
      <pivotArea dataOnly="0" labelOnly="1" outline="0" fieldPosition="0">
        <references count="3">
          <reference field="11" count="1" selected="0">
            <x v="41"/>
          </reference>
          <reference field="12" count="1" selected="0">
            <x v="21"/>
          </reference>
          <reference field="29" count="1">
            <x v="59"/>
          </reference>
        </references>
      </pivotArea>
    </format>
    <format dxfId="4795">
      <pivotArea dataOnly="0" labelOnly="1" outline="0" fieldPosition="0">
        <references count="3">
          <reference field="11" count="1" selected="0">
            <x v="42"/>
          </reference>
          <reference field="12" count="1" selected="0">
            <x v="73"/>
          </reference>
          <reference field="29" count="1">
            <x v="94"/>
          </reference>
        </references>
      </pivotArea>
    </format>
    <format dxfId="4794">
      <pivotArea dataOnly="0" labelOnly="1" outline="0" fieldPosition="0">
        <references count="3">
          <reference field="11" count="1" selected="0">
            <x v="43"/>
          </reference>
          <reference field="12" count="1" selected="0">
            <x v="223"/>
          </reference>
          <reference field="29" count="1">
            <x v="59"/>
          </reference>
        </references>
      </pivotArea>
    </format>
    <format dxfId="4793">
      <pivotArea dataOnly="0" labelOnly="1" outline="0" fieldPosition="0">
        <references count="3">
          <reference field="11" count="1" selected="0">
            <x v="44"/>
          </reference>
          <reference field="12" count="1" selected="0">
            <x v="105"/>
          </reference>
          <reference field="29" count="1">
            <x v="28"/>
          </reference>
        </references>
      </pivotArea>
    </format>
    <format dxfId="4792">
      <pivotArea dataOnly="0" labelOnly="1" outline="0" fieldPosition="0">
        <references count="3">
          <reference field="11" count="1" selected="0">
            <x v="45"/>
          </reference>
          <reference field="12" count="1" selected="0">
            <x v="100"/>
          </reference>
          <reference field="29" count="1">
            <x v="24"/>
          </reference>
        </references>
      </pivotArea>
    </format>
    <format dxfId="4791">
      <pivotArea dataOnly="0" labelOnly="1" outline="0" fieldPosition="0">
        <references count="3">
          <reference field="11" count="1" selected="0">
            <x v="47"/>
          </reference>
          <reference field="12" count="1" selected="0">
            <x v="152"/>
          </reference>
          <reference field="29" count="1">
            <x v="23"/>
          </reference>
        </references>
      </pivotArea>
    </format>
    <format dxfId="4790">
      <pivotArea dataOnly="0" labelOnly="1" outline="0" fieldPosition="0">
        <references count="3">
          <reference field="11" count="1" selected="0">
            <x v="48"/>
          </reference>
          <reference field="12" count="1" selected="0">
            <x v="117"/>
          </reference>
          <reference field="29" count="1">
            <x v="38"/>
          </reference>
        </references>
      </pivotArea>
    </format>
    <format dxfId="4789">
      <pivotArea dataOnly="0" labelOnly="1" outline="0" fieldPosition="0">
        <references count="3">
          <reference field="11" count="1" selected="0">
            <x v="49"/>
          </reference>
          <reference field="12" count="1" selected="0">
            <x v="168"/>
          </reference>
          <reference field="29" count="1">
            <x v="24"/>
          </reference>
        </references>
      </pivotArea>
    </format>
    <format dxfId="4788">
      <pivotArea dataOnly="0" labelOnly="1" outline="0" fieldPosition="0">
        <references count="3">
          <reference field="11" count="1" selected="0">
            <x v="53"/>
          </reference>
          <reference field="12" count="1" selected="0">
            <x v="72"/>
          </reference>
          <reference field="29" count="1">
            <x v="94"/>
          </reference>
        </references>
      </pivotArea>
    </format>
    <format dxfId="4787">
      <pivotArea dataOnly="0" labelOnly="1" outline="0" fieldPosition="0">
        <references count="3">
          <reference field="11" count="1" selected="0">
            <x v="54"/>
          </reference>
          <reference field="12" count="1" selected="0">
            <x v="112"/>
          </reference>
          <reference field="29" count="1">
            <x v="24"/>
          </reference>
        </references>
      </pivotArea>
    </format>
    <format dxfId="4786">
      <pivotArea dataOnly="0" labelOnly="1" outline="0" fieldPosition="0">
        <references count="3">
          <reference field="11" count="1" selected="0">
            <x v="55"/>
          </reference>
          <reference field="12" count="1" selected="0">
            <x v="204"/>
          </reference>
          <reference field="29" count="1">
            <x v="43"/>
          </reference>
        </references>
      </pivotArea>
    </format>
    <format dxfId="4785">
      <pivotArea dataOnly="0" labelOnly="1" outline="0" fieldPosition="0">
        <references count="3">
          <reference field="11" count="1" selected="0">
            <x v="56"/>
          </reference>
          <reference field="12" count="1" selected="0">
            <x v="59"/>
          </reference>
          <reference field="29" count="1">
            <x v="53"/>
          </reference>
        </references>
      </pivotArea>
    </format>
    <format dxfId="4784">
      <pivotArea dataOnly="0" labelOnly="1" outline="0" fieldPosition="0">
        <references count="3">
          <reference field="11" count="1" selected="0">
            <x v="57"/>
          </reference>
          <reference field="12" count="1" selected="0">
            <x v="134"/>
          </reference>
          <reference field="29" count="1">
            <x v="6"/>
          </reference>
        </references>
      </pivotArea>
    </format>
    <format dxfId="4783">
      <pivotArea dataOnly="0" labelOnly="1" outline="0" fieldPosition="0">
        <references count="3">
          <reference field="11" count="1" selected="0">
            <x v="58"/>
          </reference>
          <reference field="12" count="1" selected="0">
            <x v="109"/>
          </reference>
          <reference field="29" count="1">
            <x v="5"/>
          </reference>
        </references>
      </pivotArea>
    </format>
    <format dxfId="4782">
      <pivotArea dataOnly="0" labelOnly="1" outline="0" fieldPosition="0">
        <references count="3">
          <reference field="11" count="1" selected="0">
            <x v="59"/>
          </reference>
          <reference field="12" count="1" selected="0">
            <x v="96"/>
          </reference>
          <reference field="29" count="1">
            <x v="7"/>
          </reference>
        </references>
      </pivotArea>
    </format>
    <format dxfId="4781">
      <pivotArea dataOnly="0" labelOnly="1" outline="0" fieldPosition="0">
        <references count="3">
          <reference field="11" count="1" selected="0">
            <x v="60"/>
          </reference>
          <reference field="12" count="1" selected="0">
            <x v="215"/>
          </reference>
          <reference field="29" count="1">
            <x v="47"/>
          </reference>
        </references>
      </pivotArea>
    </format>
    <format dxfId="4780">
      <pivotArea dataOnly="0" labelOnly="1" outline="0" fieldPosition="0">
        <references count="3">
          <reference field="11" count="1" selected="0">
            <x v="61"/>
          </reference>
          <reference field="12" count="1" selected="0">
            <x v="95"/>
          </reference>
          <reference field="29" count="1">
            <x v="45"/>
          </reference>
        </references>
      </pivotArea>
    </format>
    <format dxfId="4779">
      <pivotArea dataOnly="0" labelOnly="1" outline="0" fieldPosition="0">
        <references count="3">
          <reference field="11" count="1" selected="0">
            <x v="62"/>
          </reference>
          <reference field="12" count="1" selected="0">
            <x v="93"/>
          </reference>
          <reference field="29" count="1">
            <x v="30"/>
          </reference>
        </references>
      </pivotArea>
    </format>
    <format dxfId="4778">
      <pivotArea dataOnly="0" labelOnly="1" outline="0" fieldPosition="0">
        <references count="3">
          <reference field="11" count="1" selected="0">
            <x v="63"/>
          </reference>
          <reference field="12" count="1" selected="0">
            <x v="210"/>
          </reference>
          <reference field="29" count="1">
            <x v="112"/>
          </reference>
        </references>
      </pivotArea>
    </format>
    <format dxfId="4777">
      <pivotArea dataOnly="0" labelOnly="1" outline="0" fieldPosition="0">
        <references count="3">
          <reference field="11" count="1" selected="0">
            <x v="64"/>
          </reference>
          <reference field="12" count="1" selected="0">
            <x v="171"/>
          </reference>
          <reference field="29" count="1">
            <x v="90"/>
          </reference>
        </references>
      </pivotArea>
    </format>
    <format dxfId="4776">
      <pivotArea dataOnly="0" labelOnly="1" outline="0" fieldPosition="0">
        <references count="3">
          <reference field="11" count="1" selected="0">
            <x v="65"/>
          </reference>
          <reference field="12" count="1" selected="0">
            <x v="125"/>
          </reference>
          <reference field="29" count="1">
            <x v="115"/>
          </reference>
        </references>
      </pivotArea>
    </format>
    <format dxfId="4775">
      <pivotArea dataOnly="0" labelOnly="1" outline="0" fieldPosition="0">
        <references count="3">
          <reference field="11" count="1" selected="0">
            <x v="66"/>
          </reference>
          <reference field="12" count="1" selected="0">
            <x v="157"/>
          </reference>
          <reference field="29" count="1">
            <x v="106"/>
          </reference>
        </references>
      </pivotArea>
    </format>
    <format dxfId="4774">
      <pivotArea dataOnly="0" labelOnly="1" outline="0" fieldPosition="0">
        <references count="3">
          <reference field="11" count="1" selected="0">
            <x v="67"/>
          </reference>
          <reference field="12" count="1" selected="0">
            <x v="220"/>
          </reference>
          <reference field="29" count="1">
            <x v="51"/>
          </reference>
        </references>
      </pivotArea>
    </format>
    <format dxfId="4773">
      <pivotArea dataOnly="0" labelOnly="1" outline="0" fieldPosition="0">
        <references count="3">
          <reference field="11" count="1" selected="0">
            <x v="68"/>
          </reference>
          <reference field="12" count="1" selected="0">
            <x v="124"/>
          </reference>
          <reference field="29" count="1">
            <x v="3"/>
          </reference>
        </references>
      </pivotArea>
    </format>
    <format dxfId="4772">
      <pivotArea dataOnly="0" labelOnly="1" outline="0" fieldPosition="0">
        <references count="3">
          <reference field="11" count="1" selected="0">
            <x v="69"/>
          </reference>
          <reference field="12" count="1" selected="0">
            <x v="114"/>
          </reference>
          <reference field="29" count="1">
            <x v="110"/>
          </reference>
        </references>
      </pivotArea>
    </format>
    <format dxfId="4771">
      <pivotArea dataOnly="0" labelOnly="1" outline="0" fieldPosition="0">
        <references count="3">
          <reference field="11" count="1" selected="0">
            <x v="70"/>
          </reference>
          <reference field="12" count="1" selected="0">
            <x v="115"/>
          </reference>
          <reference field="29" count="1">
            <x v="109"/>
          </reference>
        </references>
      </pivotArea>
    </format>
    <format dxfId="4770">
      <pivotArea dataOnly="0" labelOnly="1" outline="0" fieldPosition="0">
        <references count="3">
          <reference field="11" count="1" selected="0">
            <x v="71"/>
          </reference>
          <reference field="12" count="1" selected="0">
            <x v="51"/>
          </reference>
          <reference field="29" count="1">
            <x v="29"/>
          </reference>
        </references>
      </pivotArea>
    </format>
    <format dxfId="4769">
      <pivotArea dataOnly="0" labelOnly="1" outline="0" fieldPosition="0">
        <references count="3">
          <reference field="11" count="1" selected="0">
            <x v="72"/>
          </reference>
          <reference field="12" count="1" selected="0">
            <x v="124"/>
          </reference>
          <reference field="29" count="1">
            <x v="46"/>
          </reference>
        </references>
      </pivotArea>
    </format>
    <format dxfId="4768">
      <pivotArea dataOnly="0" labelOnly="1" outline="0" fieldPosition="0">
        <references count="3">
          <reference field="11" count="1" selected="0">
            <x v="73"/>
          </reference>
          <reference field="12" count="1" selected="0">
            <x v="149"/>
          </reference>
          <reference field="29" count="1">
            <x v="77"/>
          </reference>
        </references>
      </pivotArea>
    </format>
    <format dxfId="4767">
      <pivotArea dataOnly="0" labelOnly="1" outline="0" fieldPosition="0">
        <references count="3">
          <reference field="11" count="1" selected="0">
            <x v="74"/>
          </reference>
          <reference field="12" count="1" selected="0">
            <x v="85"/>
          </reference>
          <reference field="29" count="1">
            <x v="113"/>
          </reference>
        </references>
      </pivotArea>
    </format>
    <format dxfId="4766">
      <pivotArea dataOnly="0" labelOnly="1" outline="0" fieldPosition="0">
        <references count="3">
          <reference field="11" count="1" selected="0">
            <x v="75"/>
          </reference>
          <reference field="12" count="1" selected="0">
            <x v="71"/>
          </reference>
          <reference field="29" count="1">
            <x v="83"/>
          </reference>
        </references>
      </pivotArea>
    </format>
    <format dxfId="4765">
      <pivotArea dataOnly="0" labelOnly="1" outline="0" fieldPosition="0">
        <references count="3">
          <reference field="11" count="1" selected="0">
            <x v="76"/>
          </reference>
          <reference field="12" count="1" selected="0">
            <x v="45"/>
          </reference>
          <reference field="29" count="1">
            <x v="4"/>
          </reference>
        </references>
      </pivotArea>
    </format>
    <format dxfId="4764">
      <pivotArea dataOnly="0" labelOnly="1" outline="0" fieldPosition="0">
        <references count="3">
          <reference field="11" count="1" selected="0">
            <x v="77"/>
          </reference>
          <reference field="12" count="1" selected="0">
            <x v="149"/>
          </reference>
          <reference field="29" count="1">
            <x v="77"/>
          </reference>
        </references>
      </pivotArea>
    </format>
    <format dxfId="4763">
      <pivotArea dataOnly="0" labelOnly="1" outline="0" fieldPosition="0">
        <references count="3">
          <reference field="11" count="1" selected="0">
            <x v="78"/>
          </reference>
          <reference field="12" count="1" selected="0">
            <x v="220"/>
          </reference>
          <reference field="29" count="1">
            <x v="81"/>
          </reference>
        </references>
      </pivotArea>
    </format>
    <format dxfId="4762">
      <pivotArea dataOnly="0" labelOnly="1" outline="0" fieldPosition="0">
        <references count="3">
          <reference field="11" count="1" selected="0">
            <x v="79"/>
          </reference>
          <reference field="12" count="1" selected="0">
            <x v="149"/>
          </reference>
          <reference field="29" count="1">
            <x v="22"/>
          </reference>
        </references>
      </pivotArea>
    </format>
    <format dxfId="4761">
      <pivotArea dataOnly="0" labelOnly="1" outline="0" fieldPosition="0">
        <references count="3">
          <reference field="11" count="1" selected="0">
            <x v="80"/>
          </reference>
          <reference field="12" count="1" selected="0">
            <x v="120"/>
          </reference>
          <reference field="29" count="1">
            <x v="13"/>
          </reference>
        </references>
      </pivotArea>
    </format>
    <format dxfId="4760">
      <pivotArea dataOnly="0" labelOnly="1" outline="0" fieldPosition="0">
        <references count="3">
          <reference field="11" count="1" selected="0">
            <x v="81"/>
          </reference>
          <reference field="12" count="1" selected="0">
            <x v="194"/>
          </reference>
          <reference field="29" count="1">
            <x v="62"/>
          </reference>
        </references>
      </pivotArea>
    </format>
    <format dxfId="4759">
      <pivotArea dataOnly="0" labelOnly="1" outline="0" fieldPosition="0">
        <references count="3">
          <reference field="11" count="1" selected="0">
            <x v="82"/>
          </reference>
          <reference field="12" count="1" selected="0">
            <x v="119"/>
          </reference>
          <reference field="29" count="1">
            <x v="14"/>
          </reference>
        </references>
      </pivotArea>
    </format>
    <format dxfId="4758">
      <pivotArea dataOnly="0" labelOnly="1" outline="0" fieldPosition="0">
        <references count="3">
          <reference field="11" count="1" selected="0">
            <x v="83"/>
          </reference>
          <reference field="12" count="1" selected="0">
            <x v="91"/>
          </reference>
          <reference field="29" count="1">
            <x v="55"/>
          </reference>
        </references>
      </pivotArea>
    </format>
    <format dxfId="4757">
      <pivotArea dataOnly="0" labelOnly="1" outline="0" fieldPosition="0">
        <references count="3">
          <reference field="11" count="1" selected="0">
            <x v="84"/>
          </reference>
          <reference field="12" count="1" selected="0">
            <x v="220"/>
          </reference>
          <reference field="29" count="1">
            <x v="77"/>
          </reference>
        </references>
      </pivotArea>
    </format>
    <format dxfId="4756">
      <pivotArea dataOnly="0" labelOnly="1" outline="0" fieldPosition="0">
        <references count="3">
          <reference field="11" count="1" selected="0">
            <x v="85"/>
          </reference>
          <reference field="12" count="1" selected="0">
            <x v="58"/>
          </reference>
          <reference field="29" count="1">
            <x v="131"/>
          </reference>
        </references>
      </pivotArea>
    </format>
    <format dxfId="4755">
      <pivotArea dataOnly="0" labelOnly="1" outline="0" fieldPosition="0">
        <references count="3">
          <reference field="11" count="1" selected="0">
            <x v="86"/>
          </reference>
          <reference field="12" count="1" selected="0">
            <x v="70"/>
          </reference>
          <reference field="29" count="1">
            <x v="83"/>
          </reference>
        </references>
      </pivotArea>
    </format>
    <format dxfId="4754">
      <pivotArea dataOnly="0" labelOnly="1" outline="0" fieldPosition="0">
        <references count="3">
          <reference field="11" count="1" selected="0">
            <x v="87"/>
          </reference>
          <reference field="12" count="1" selected="0">
            <x v="192"/>
          </reference>
          <reference field="29" count="1">
            <x v="16"/>
          </reference>
        </references>
      </pivotArea>
    </format>
    <format dxfId="4753">
      <pivotArea dataOnly="0" labelOnly="1" outline="0" fieldPosition="0">
        <references count="3">
          <reference field="11" count="1" selected="0">
            <x v="88"/>
          </reference>
          <reference field="12" count="1" selected="0">
            <x v="128"/>
          </reference>
          <reference field="29" count="1">
            <x v="56"/>
          </reference>
        </references>
      </pivotArea>
    </format>
    <format dxfId="4752">
      <pivotArea dataOnly="0" labelOnly="1" outline="0" fieldPosition="0">
        <references count="3">
          <reference field="11" count="1" selected="0">
            <x v="89"/>
          </reference>
          <reference field="12" count="1" selected="0">
            <x v="129"/>
          </reference>
          <reference field="29" count="1">
            <x v="66"/>
          </reference>
        </references>
      </pivotArea>
    </format>
    <format dxfId="4751">
      <pivotArea dataOnly="0" labelOnly="1" outline="0" fieldPosition="0">
        <references count="3">
          <reference field="11" count="1" selected="0">
            <x v="90"/>
          </reference>
          <reference field="12" count="1" selected="0">
            <x v="220"/>
          </reference>
          <reference field="29" count="1">
            <x v="80"/>
          </reference>
        </references>
      </pivotArea>
    </format>
    <format dxfId="4750">
      <pivotArea dataOnly="0" labelOnly="1" outline="0" fieldPosition="0">
        <references count="3">
          <reference field="11" count="1" selected="0">
            <x v="91"/>
          </reference>
          <reference field="12" count="1" selected="0">
            <x v="149"/>
          </reference>
          <reference field="29" count="1">
            <x v="77"/>
          </reference>
        </references>
      </pivotArea>
    </format>
    <format dxfId="4749">
      <pivotArea dataOnly="0" labelOnly="1" outline="0" fieldPosition="0">
        <references count="3">
          <reference field="11" count="1" selected="0">
            <x v="92"/>
          </reference>
          <reference field="12" count="1" selected="0">
            <x v="202"/>
          </reference>
          <reference field="29" count="1">
            <x v="132"/>
          </reference>
        </references>
      </pivotArea>
    </format>
    <format dxfId="4748">
      <pivotArea dataOnly="0" labelOnly="1" outline="0" fieldPosition="0">
        <references count="3">
          <reference field="11" count="1" selected="0">
            <x v="93"/>
          </reference>
          <reference field="12" count="1" selected="0">
            <x v="60"/>
          </reference>
          <reference field="29" count="1">
            <x v="134"/>
          </reference>
        </references>
      </pivotArea>
    </format>
    <format dxfId="4747">
      <pivotArea dataOnly="0" labelOnly="1" outline="0" fieldPosition="0">
        <references count="3">
          <reference field="11" count="1" selected="0">
            <x v="94"/>
          </reference>
          <reference field="12" count="1" selected="0">
            <x v="133"/>
          </reference>
          <reference field="29" count="1">
            <x v="63"/>
          </reference>
        </references>
      </pivotArea>
    </format>
    <format dxfId="4746">
      <pivotArea dataOnly="0" labelOnly="1" outline="0" fieldPosition="0">
        <references count="3">
          <reference field="11" count="1" selected="0">
            <x v="95"/>
          </reference>
          <reference field="12" count="1" selected="0">
            <x v="132"/>
          </reference>
          <reference field="29" count="1">
            <x v="92"/>
          </reference>
        </references>
      </pivotArea>
    </format>
    <format dxfId="4745">
      <pivotArea dataOnly="0" labelOnly="1" outline="0" fieldPosition="0">
        <references count="3">
          <reference field="11" count="1" selected="0">
            <x v="96"/>
          </reference>
          <reference field="12" count="1" selected="0">
            <x v="43"/>
          </reference>
          <reference field="29" count="1">
            <x v="72"/>
          </reference>
        </references>
      </pivotArea>
    </format>
    <format dxfId="4744">
      <pivotArea dataOnly="0" labelOnly="1" outline="0" fieldPosition="0">
        <references count="3">
          <reference field="11" count="1" selected="0">
            <x v="97"/>
          </reference>
          <reference field="12" count="1" selected="0">
            <x v="39"/>
          </reference>
          <reference field="29" count="1">
            <x v="57"/>
          </reference>
        </references>
      </pivotArea>
    </format>
    <format dxfId="4743">
      <pivotArea dataOnly="0" labelOnly="1" outline="0" fieldPosition="0">
        <references count="3">
          <reference field="11" count="1" selected="0">
            <x v="98"/>
          </reference>
          <reference field="12" count="1" selected="0">
            <x v="75"/>
          </reference>
          <reference field="29" count="1">
            <x v="60"/>
          </reference>
        </references>
      </pivotArea>
    </format>
    <format dxfId="4742">
      <pivotArea dataOnly="0" labelOnly="1" outline="0" fieldPosition="0">
        <references count="3">
          <reference field="11" count="1" selected="0">
            <x v="99"/>
          </reference>
          <reference field="12" count="1" selected="0">
            <x v="42"/>
          </reference>
          <reference field="29" count="1">
            <x v="31"/>
          </reference>
        </references>
      </pivotArea>
    </format>
    <format dxfId="4741">
      <pivotArea dataOnly="0" labelOnly="1" outline="0" fieldPosition="0">
        <references count="3">
          <reference field="11" count="1" selected="0">
            <x v="100"/>
          </reference>
          <reference field="12" count="1" selected="0">
            <x v="47"/>
          </reference>
          <reference field="29" count="1">
            <x v="81"/>
          </reference>
        </references>
      </pivotArea>
    </format>
    <format dxfId="4740">
      <pivotArea dataOnly="0" labelOnly="1" outline="0" fieldPosition="0">
        <references count="3">
          <reference field="11" count="1" selected="0">
            <x v="101"/>
          </reference>
          <reference field="12" count="1" selected="0">
            <x v="83"/>
          </reference>
          <reference field="29" count="1">
            <x v="79"/>
          </reference>
        </references>
      </pivotArea>
    </format>
    <format dxfId="4739">
      <pivotArea dataOnly="0" labelOnly="1" outline="0" fieldPosition="0">
        <references count="3">
          <reference field="11" count="1" selected="0">
            <x v="103"/>
          </reference>
          <reference field="12" count="1" selected="0">
            <x v="220"/>
          </reference>
          <reference field="29" count="1">
            <x v="81"/>
          </reference>
        </references>
      </pivotArea>
    </format>
    <format dxfId="4738">
      <pivotArea dataOnly="0" labelOnly="1" outline="0" fieldPosition="0">
        <references count="3">
          <reference field="11" count="1" selected="0">
            <x v="104"/>
          </reference>
          <reference field="12" count="1" selected="0">
            <x v="149"/>
          </reference>
          <reference field="29" count="1">
            <x v="77"/>
          </reference>
        </references>
      </pivotArea>
    </format>
    <format dxfId="4737">
      <pivotArea dataOnly="0" labelOnly="1" outline="0" fieldPosition="0">
        <references count="3">
          <reference field="11" count="1" selected="0">
            <x v="105"/>
          </reference>
          <reference field="12" count="1" selected="0">
            <x v="89"/>
          </reference>
          <reference field="29" count="1">
            <x v="37"/>
          </reference>
        </references>
      </pivotArea>
    </format>
    <format dxfId="4736">
      <pivotArea dataOnly="0" labelOnly="1" outline="0" fieldPosition="0">
        <references count="3">
          <reference field="11" count="1" selected="0">
            <x v="106"/>
          </reference>
          <reference field="12" count="1" selected="0">
            <x v="149"/>
          </reference>
          <reference field="29" count="1">
            <x v="50"/>
          </reference>
        </references>
      </pivotArea>
    </format>
    <format dxfId="4735">
      <pivotArea dataOnly="0" labelOnly="1" outline="0" fieldPosition="0">
        <references count="3">
          <reference field="11" count="1" selected="0">
            <x v="107"/>
          </reference>
          <reference field="12" count="1" selected="0">
            <x v="149"/>
          </reference>
          <reference field="29" count="1">
            <x v="77"/>
          </reference>
        </references>
      </pivotArea>
    </format>
    <format dxfId="4734">
      <pivotArea dataOnly="0" labelOnly="1" outline="0" fieldPosition="0">
        <references count="3">
          <reference field="11" count="1" selected="0">
            <x v="108"/>
          </reference>
          <reference field="12" count="1" selected="0">
            <x v="220"/>
          </reference>
          <reference field="29" count="1">
            <x v="74"/>
          </reference>
        </references>
      </pivotArea>
    </format>
    <format dxfId="4733">
      <pivotArea dataOnly="0" labelOnly="1" outline="0" fieldPosition="0">
        <references count="3">
          <reference field="11" count="1" selected="0">
            <x v="109"/>
          </reference>
          <reference field="12" count="1" selected="0">
            <x v="149"/>
          </reference>
          <reference field="29" count="1">
            <x v="77"/>
          </reference>
        </references>
      </pivotArea>
    </format>
    <format dxfId="4732">
      <pivotArea dataOnly="0" labelOnly="1" outline="0" fieldPosition="0">
        <references count="3">
          <reference field="11" count="1" selected="0">
            <x v="115"/>
          </reference>
          <reference field="12" count="1" selected="0">
            <x v="170"/>
          </reference>
          <reference field="29" count="1">
            <x v="101"/>
          </reference>
        </references>
      </pivotArea>
    </format>
    <format dxfId="4731">
      <pivotArea dataOnly="0" labelOnly="1" outline="0" fieldPosition="0">
        <references count="3">
          <reference field="11" count="1" selected="0">
            <x v="116"/>
          </reference>
          <reference field="12" count="1" selected="0">
            <x v="175"/>
          </reference>
          <reference field="29" count="1">
            <x v="83"/>
          </reference>
        </references>
      </pivotArea>
    </format>
    <format dxfId="4730">
      <pivotArea dataOnly="0" labelOnly="1" outline="0" fieldPosition="0">
        <references count="3">
          <reference field="11" count="1" selected="0">
            <x v="119"/>
          </reference>
          <reference field="12" count="1" selected="0">
            <x v="147"/>
          </reference>
          <reference field="29" count="1">
            <x v="61"/>
          </reference>
        </references>
      </pivotArea>
    </format>
    <format dxfId="4729">
      <pivotArea dataOnly="0" labelOnly="1" outline="0" fieldPosition="0">
        <references count="3">
          <reference field="11" count="1" selected="0">
            <x v="120"/>
          </reference>
          <reference field="12" count="1" selected="0">
            <x v="149"/>
          </reference>
          <reference field="29" count="1">
            <x v="77"/>
          </reference>
        </references>
      </pivotArea>
    </format>
    <format dxfId="4728">
      <pivotArea dataOnly="0" labelOnly="1" outline="0" fieldPosition="0">
        <references count="3">
          <reference field="11" count="1" selected="0">
            <x v="121"/>
          </reference>
          <reference field="12" count="1" selected="0">
            <x v="111"/>
          </reference>
          <reference field="29" count="1">
            <x v="117"/>
          </reference>
        </references>
      </pivotArea>
    </format>
    <format dxfId="4727">
      <pivotArea dataOnly="0" labelOnly="1" outline="0" fieldPosition="0">
        <references count="3">
          <reference field="11" count="1" selected="0">
            <x v="122"/>
          </reference>
          <reference field="12" count="1" selected="0">
            <x v="131"/>
          </reference>
          <reference field="29" count="1">
            <x v="91"/>
          </reference>
        </references>
      </pivotArea>
    </format>
    <format dxfId="4726">
      <pivotArea dataOnly="0" labelOnly="1" outline="0" fieldPosition="0">
        <references count="3">
          <reference field="11" count="1" selected="0">
            <x v="123"/>
          </reference>
          <reference field="12" count="1" selected="0">
            <x v="55"/>
          </reference>
          <reference field="29" count="1">
            <x v="83"/>
          </reference>
        </references>
      </pivotArea>
    </format>
    <format dxfId="4725">
      <pivotArea dataOnly="0" labelOnly="1" outline="0" fieldPosition="0">
        <references count="3">
          <reference field="11" count="1" selected="0">
            <x v="124"/>
          </reference>
          <reference field="12" count="1" selected="0">
            <x v="63"/>
          </reference>
          <reference field="29" count="1">
            <x v="100"/>
          </reference>
        </references>
      </pivotArea>
    </format>
    <format dxfId="4724">
      <pivotArea dataOnly="0" labelOnly="1" outline="0" fieldPosition="0">
        <references count="3">
          <reference field="11" count="1" selected="0">
            <x v="125"/>
          </reference>
          <reference field="12" count="1" selected="0">
            <x v="149"/>
          </reference>
          <reference field="29" count="1">
            <x v="77"/>
          </reference>
        </references>
      </pivotArea>
    </format>
    <format dxfId="4723">
      <pivotArea dataOnly="0" labelOnly="1" outline="0" fieldPosition="0">
        <references count="3">
          <reference field="11" count="1" selected="0">
            <x v="126"/>
          </reference>
          <reference field="12" count="1" selected="0">
            <x v="162"/>
          </reference>
          <reference field="29" count="1">
            <x v="93"/>
          </reference>
        </references>
      </pivotArea>
    </format>
    <format dxfId="4722">
      <pivotArea dataOnly="0" labelOnly="1" outline="0" fieldPosition="0">
        <references count="3">
          <reference field="11" count="1" selected="0">
            <x v="129"/>
          </reference>
          <reference field="12" count="1" selected="0">
            <x v="167"/>
          </reference>
          <reference field="29" count="1">
            <x v="98"/>
          </reference>
        </references>
      </pivotArea>
    </format>
    <format dxfId="4721">
      <pivotArea dataOnly="0" labelOnly="1" outline="0" fieldPosition="0">
        <references count="3">
          <reference field="11" count="1" selected="0">
            <x v="130"/>
          </reference>
          <reference field="12" count="1" selected="0">
            <x v="138"/>
          </reference>
          <reference field="29" count="1">
            <x v="26"/>
          </reference>
        </references>
      </pivotArea>
    </format>
    <format dxfId="4720">
      <pivotArea dataOnly="0" labelOnly="1" outline="0" fieldPosition="0">
        <references count="3">
          <reference field="11" count="1" selected="0">
            <x v="131"/>
          </reference>
          <reference field="12" count="1" selected="0">
            <x v="220"/>
          </reference>
          <reference field="29" count="1">
            <x v="81"/>
          </reference>
        </references>
      </pivotArea>
    </format>
    <format dxfId="4719">
      <pivotArea dataOnly="0" labelOnly="1" outline="0" fieldPosition="0">
        <references count="3">
          <reference field="11" count="1" selected="0">
            <x v="132"/>
          </reference>
          <reference field="12" count="1" selected="0">
            <x v="167"/>
          </reference>
          <reference field="29" count="1">
            <x v="98"/>
          </reference>
        </references>
      </pivotArea>
    </format>
    <format dxfId="4718">
      <pivotArea dataOnly="0" labelOnly="1" outline="0" fieldPosition="0">
        <references count="3">
          <reference field="11" count="1" selected="0">
            <x v="133"/>
          </reference>
          <reference field="12" count="1" selected="0">
            <x v="159"/>
          </reference>
          <reference field="29" count="1">
            <x v="41"/>
          </reference>
        </references>
      </pivotArea>
    </format>
    <format dxfId="4717">
      <pivotArea dataOnly="0" labelOnly="1" outline="0" fieldPosition="0">
        <references count="3">
          <reference field="11" count="1" selected="0">
            <x v="134"/>
          </reference>
          <reference field="12" count="1" selected="0">
            <x v="160"/>
          </reference>
          <reference field="29" count="1">
            <x v="59"/>
          </reference>
        </references>
      </pivotArea>
    </format>
    <format dxfId="4716">
      <pivotArea dataOnly="0" labelOnly="1" outline="0" fieldPosition="0">
        <references count="3">
          <reference field="11" count="1" selected="0">
            <x v="135"/>
          </reference>
          <reference field="12" count="1" selected="0">
            <x v="183"/>
          </reference>
          <reference field="29" count="1">
            <x v="33"/>
          </reference>
        </references>
      </pivotArea>
    </format>
    <format dxfId="4715">
      <pivotArea dataOnly="0" labelOnly="1" outline="0" fieldPosition="0">
        <references count="3">
          <reference field="11" count="1" selected="0">
            <x v="136"/>
          </reference>
          <reference field="12" count="1" selected="0">
            <x v="173"/>
          </reference>
          <reference field="29" count="1">
            <x v="42"/>
          </reference>
        </references>
      </pivotArea>
    </format>
    <format dxfId="4714">
      <pivotArea dataOnly="0" labelOnly="1" outline="0" fieldPosition="0">
        <references count="3">
          <reference field="11" count="1" selected="0">
            <x v="137"/>
          </reference>
          <reference field="12" count="1" selected="0">
            <x v="1"/>
          </reference>
          <reference field="29" count="1">
            <x v="2"/>
          </reference>
        </references>
      </pivotArea>
    </format>
    <format dxfId="4713">
      <pivotArea dataOnly="0" labelOnly="1" outline="0" fieldPosition="0">
        <references count="3">
          <reference field="11" count="1" selected="0">
            <x v="141"/>
          </reference>
          <reference field="12" count="1" selected="0">
            <x v="153"/>
          </reference>
          <reference field="29" count="1">
            <x v="18"/>
          </reference>
        </references>
      </pivotArea>
    </format>
    <format dxfId="4712">
      <pivotArea dataOnly="0" labelOnly="1" outline="0" fieldPosition="0">
        <references count="3">
          <reference field="11" count="1" selected="0">
            <x v="142"/>
          </reference>
          <reference field="12" count="1" selected="0">
            <x v="172"/>
          </reference>
          <reference field="29" count="1">
            <x v="71"/>
          </reference>
        </references>
      </pivotArea>
    </format>
    <format dxfId="4711">
      <pivotArea dataOnly="0" labelOnly="1" outline="0" fieldPosition="0">
        <references count="3">
          <reference field="11" count="1" selected="0">
            <x v="143"/>
          </reference>
          <reference field="12" count="1" selected="0">
            <x v="167"/>
          </reference>
          <reference field="29" count="1">
            <x v="98"/>
          </reference>
        </references>
      </pivotArea>
    </format>
    <format dxfId="4710">
      <pivotArea dataOnly="0" labelOnly="1" outline="0" fieldPosition="0">
        <references count="3">
          <reference field="11" count="1" selected="0">
            <x v="145"/>
          </reference>
          <reference field="12" count="1" selected="0">
            <x v="167"/>
          </reference>
          <reference field="29" count="1">
            <x v="126"/>
          </reference>
        </references>
      </pivotArea>
    </format>
    <format dxfId="4709">
      <pivotArea dataOnly="0" labelOnly="1" outline="0" fieldPosition="0">
        <references count="3">
          <reference field="11" count="1" selected="0">
            <x v="146"/>
          </reference>
          <reference field="12" count="1" selected="0">
            <x v="205"/>
          </reference>
          <reference field="29" count="1">
            <x v="101"/>
          </reference>
        </references>
      </pivotArea>
    </format>
    <format dxfId="4708">
      <pivotArea dataOnly="0" labelOnly="1" outline="0" fieldPosition="0">
        <references count="3">
          <reference field="11" count="1" selected="0">
            <x v="147"/>
          </reference>
          <reference field="12" count="1" selected="0">
            <x v="76"/>
          </reference>
          <reference field="29" count="1">
            <x v="93"/>
          </reference>
        </references>
      </pivotArea>
    </format>
    <format dxfId="4707">
      <pivotArea dataOnly="0" labelOnly="1" outline="0" fieldPosition="0">
        <references count="3">
          <reference field="11" count="1" selected="0">
            <x v="148"/>
          </reference>
          <reference field="12" count="1" selected="0">
            <x v="167"/>
          </reference>
          <reference field="29" count="1">
            <x v="98"/>
          </reference>
        </references>
      </pivotArea>
    </format>
    <format dxfId="4706">
      <pivotArea dataOnly="0" labelOnly="1" outline="0" fieldPosition="0">
        <references count="3">
          <reference field="11" count="1" selected="0">
            <x v="150"/>
          </reference>
          <reference field="12" count="1" selected="0">
            <x v="136"/>
          </reference>
          <reference field="29" count="1">
            <x v="87"/>
          </reference>
        </references>
      </pivotArea>
    </format>
    <format dxfId="4705">
      <pivotArea dataOnly="0" labelOnly="1" outline="0" fieldPosition="0">
        <references count="3">
          <reference field="11" count="1" selected="0">
            <x v="151"/>
          </reference>
          <reference field="12" count="1" selected="0">
            <x v="167"/>
          </reference>
          <reference field="29" count="1">
            <x v="98"/>
          </reference>
        </references>
      </pivotArea>
    </format>
    <format dxfId="4704">
      <pivotArea dataOnly="0" labelOnly="1" outline="0" fieldPosition="0">
        <references count="3">
          <reference field="11" count="1" selected="0">
            <x v="152"/>
          </reference>
          <reference field="12" count="1" selected="0">
            <x v="166"/>
          </reference>
          <reference field="29" count="1">
            <x v="26"/>
          </reference>
        </references>
      </pivotArea>
    </format>
    <format dxfId="4703">
      <pivotArea dataOnly="0" labelOnly="1" outline="0" fieldPosition="0">
        <references count="3">
          <reference field="11" count="1" selected="0">
            <x v="153"/>
          </reference>
          <reference field="12" count="1" selected="0">
            <x v="167"/>
          </reference>
          <reference field="29" count="1">
            <x v="98"/>
          </reference>
        </references>
      </pivotArea>
    </format>
    <format dxfId="4702">
      <pivotArea dataOnly="0" labelOnly="1" outline="0" fieldPosition="0">
        <references count="3">
          <reference field="11" count="1" selected="0">
            <x v="155"/>
          </reference>
          <reference field="12" count="1" selected="0">
            <x v="88"/>
          </reference>
          <reference field="29" count="1">
            <x v="36"/>
          </reference>
        </references>
      </pivotArea>
    </format>
    <format dxfId="4701">
      <pivotArea dataOnly="0" labelOnly="1" outline="0" fieldPosition="0">
        <references count="3">
          <reference field="11" count="1" selected="0">
            <x v="156"/>
          </reference>
          <reference field="12" count="1" selected="0">
            <x v="167"/>
          </reference>
          <reference field="29" count="1">
            <x v="98"/>
          </reference>
        </references>
      </pivotArea>
    </format>
    <format dxfId="4700">
      <pivotArea dataOnly="0" labelOnly="1" outline="0" fieldPosition="0">
        <references count="3">
          <reference field="11" count="1" selected="0">
            <x v="157"/>
          </reference>
          <reference field="12" count="1" selected="0">
            <x v="220"/>
          </reference>
          <reference field="29" count="1">
            <x v="81"/>
          </reference>
        </references>
      </pivotArea>
    </format>
    <format dxfId="4699">
      <pivotArea dataOnly="0" labelOnly="1" outline="0" fieldPosition="0">
        <references count="3">
          <reference field="11" count="1" selected="0">
            <x v="158"/>
          </reference>
          <reference field="12" count="1" selected="0">
            <x v="167"/>
          </reference>
          <reference field="29" count="1">
            <x v="98"/>
          </reference>
        </references>
      </pivotArea>
    </format>
    <format dxfId="4698">
      <pivotArea dataOnly="0" labelOnly="1" outline="0" fieldPosition="0">
        <references count="3">
          <reference field="11" count="1" selected="0">
            <x v="159"/>
          </reference>
          <reference field="12" count="1" selected="0">
            <x v="180"/>
          </reference>
          <reference field="29" count="1">
            <x v="40"/>
          </reference>
        </references>
      </pivotArea>
    </format>
    <format dxfId="4697">
      <pivotArea dataOnly="0" labelOnly="1" outline="0" fieldPosition="0">
        <references count="3">
          <reference field="11" count="1" selected="0">
            <x v="160"/>
          </reference>
          <reference field="12" count="1" selected="0">
            <x v="156"/>
          </reference>
          <reference field="29" count="1">
            <x v="20"/>
          </reference>
        </references>
      </pivotArea>
    </format>
    <format dxfId="4696">
      <pivotArea dataOnly="0" labelOnly="1" outline="0" fieldPosition="0">
        <references count="3">
          <reference field="11" count="1" selected="0">
            <x v="161"/>
          </reference>
          <reference field="12" count="1" selected="0">
            <x v="181"/>
          </reference>
          <reference field="29" count="1">
            <x v="25"/>
          </reference>
        </references>
      </pivotArea>
    </format>
    <format dxfId="4695">
      <pivotArea dataOnly="0" labelOnly="1" outline="0" fieldPosition="0">
        <references count="3">
          <reference field="11" count="1" selected="0">
            <x v="162"/>
          </reference>
          <reference field="12" count="1" selected="0">
            <x v="92"/>
          </reference>
          <reference field="29" count="1">
            <x v="35"/>
          </reference>
        </references>
      </pivotArea>
    </format>
    <format dxfId="4694">
      <pivotArea dataOnly="0" labelOnly="1" outline="0" fieldPosition="0">
        <references count="3">
          <reference field="11" count="1" selected="0">
            <x v="163"/>
          </reference>
          <reference field="12" count="1" selected="0">
            <x v="139"/>
          </reference>
          <reference field="29" count="1">
            <x v="26"/>
          </reference>
        </references>
      </pivotArea>
    </format>
    <format dxfId="4693">
      <pivotArea dataOnly="0" labelOnly="1" outline="0" fieldPosition="0">
        <references count="3">
          <reference field="11" count="1" selected="0">
            <x v="164"/>
          </reference>
          <reference field="12" count="1" selected="0">
            <x v="214"/>
          </reference>
          <reference field="29" count="1">
            <x v="52"/>
          </reference>
        </references>
      </pivotArea>
    </format>
    <format dxfId="4692">
      <pivotArea dataOnly="0" labelOnly="1" outline="0" fieldPosition="0">
        <references count="3">
          <reference field="11" count="1" selected="0">
            <x v="165"/>
          </reference>
          <reference field="12" count="1" selected="0">
            <x v="137"/>
          </reference>
          <reference field="29" count="1">
            <x v="1"/>
          </reference>
        </references>
      </pivotArea>
    </format>
    <format dxfId="4691">
      <pivotArea dataOnly="0" labelOnly="1" outline="0" fieldPosition="0">
        <references count="3">
          <reference field="11" count="1" selected="0">
            <x v="166"/>
          </reference>
          <reference field="12" count="1" selected="0">
            <x v="104"/>
          </reference>
          <reference field="29" count="1">
            <x v="0"/>
          </reference>
        </references>
      </pivotArea>
    </format>
    <format dxfId="4690">
      <pivotArea dataOnly="0" labelOnly="1" outline="0" fieldPosition="0">
        <references count="3">
          <reference field="11" count="1" selected="0">
            <x v="167"/>
          </reference>
          <reference field="12" count="1" selected="0">
            <x v="5"/>
          </reference>
          <reference field="29" count="1">
            <x v="24"/>
          </reference>
        </references>
      </pivotArea>
    </format>
    <format dxfId="4689">
      <pivotArea dataOnly="0" labelOnly="1" outline="0" fieldPosition="0">
        <references count="3">
          <reference field="11" count="1" selected="0">
            <x v="170"/>
          </reference>
          <reference field="12" count="1" selected="0">
            <x v="167"/>
          </reference>
          <reference field="29" count="1">
            <x v="98"/>
          </reference>
        </references>
      </pivotArea>
    </format>
    <format dxfId="4688">
      <pivotArea dataOnly="0" labelOnly="1" outline="0" fieldPosition="0">
        <references count="3">
          <reference field="11" count="1" selected="0">
            <x v="173"/>
          </reference>
          <reference field="12" count="1" selected="0">
            <x v="77"/>
          </reference>
          <reference field="29" count="1">
            <x v="93"/>
          </reference>
        </references>
      </pivotArea>
    </format>
    <format dxfId="4687">
      <pivotArea dataOnly="0" labelOnly="1" outline="0" fieldPosition="0">
        <references count="3">
          <reference field="11" count="1" selected="0">
            <x v="174"/>
          </reference>
          <reference field="12" count="1" selected="0">
            <x v="38"/>
          </reference>
          <reference field="29" count="1">
            <x v="108"/>
          </reference>
        </references>
      </pivotArea>
    </format>
    <format dxfId="4686">
      <pivotArea dataOnly="0" labelOnly="1" outline="0" fieldPosition="0">
        <references count="3">
          <reference field="11" count="1" selected="0">
            <x v="175"/>
          </reference>
          <reference field="12" count="1" selected="0">
            <x v="176"/>
          </reference>
          <reference field="29" count="1">
            <x v="32"/>
          </reference>
        </references>
      </pivotArea>
    </format>
    <format dxfId="4685">
      <pivotArea dataOnly="0" labelOnly="1" outline="0" fieldPosition="0">
        <references count="3">
          <reference field="11" count="1" selected="0">
            <x v="177"/>
          </reference>
          <reference field="12" count="1" selected="0">
            <x v="136"/>
          </reference>
          <reference field="29" count="1">
            <x v="87"/>
          </reference>
        </references>
      </pivotArea>
    </format>
    <format dxfId="4684">
      <pivotArea dataOnly="0" labelOnly="1" outline="0" fieldPosition="0">
        <references count="3">
          <reference field="11" count="1" selected="0">
            <x v="178"/>
          </reference>
          <reference field="12" count="1" selected="0">
            <x v="182"/>
          </reference>
          <reference field="29" count="1">
            <x v="128"/>
          </reference>
        </references>
      </pivotArea>
    </format>
    <format dxfId="4683">
      <pivotArea dataOnly="0" labelOnly="1" outline="0" fieldPosition="0">
        <references count="3">
          <reference field="11" count="1" selected="0">
            <x v="181"/>
          </reference>
          <reference field="12" count="1" selected="0">
            <x v="206"/>
          </reference>
          <reference field="29" count="1">
            <x v="116"/>
          </reference>
        </references>
      </pivotArea>
    </format>
    <format dxfId="4682">
      <pivotArea dataOnly="0" labelOnly="1" outline="0" fieldPosition="0">
        <references count="3">
          <reference field="11" count="1" selected="0">
            <x v="182"/>
          </reference>
          <reference field="12" count="1" selected="0">
            <x v="220"/>
          </reference>
          <reference field="29" count="1">
            <x v="81"/>
          </reference>
        </references>
      </pivotArea>
    </format>
    <format dxfId="4681">
      <pivotArea dataOnly="0" labelOnly="1" outline="0" fieldPosition="0">
        <references count="3">
          <reference field="11" count="1" selected="0">
            <x v="183"/>
          </reference>
          <reference field="12" count="1" selected="0">
            <x v="65"/>
          </reference>
          <reference field="29" count="1">
            <x v="21"/>
          </reference>
        </references>
      </pivotArea>
    </format>
    <format dxfId="4680">
      <pivotArea dataOnly="0" labelOnly="1" outline="0" fieldPosition="0">
        <references count="3">
          <reference field="11" count="1" selected="0">
            <x v="184"/>
          </reference>
          <reference field="12" count="1" selected="0">
            <x v="179"/>
          </reference>
          <reference field="29" count="1">
            <x v="12"/>
          </reference>
        </references>
      </pivotArea>
    </format>
    <format dxfId="4679">
      <pivotArea dataOnly="0" labelOnly="1" outline="0" fieldPosition="0">
        <references count="3">
          <reference field="11" count="1" selected="0">
            <x v="185"/>
          </reference>
          <reference field="12" count="1" selected="0">
            <x v="150"/>
          </reference>
          <reference field="29" count="1">
            <x v="10"/>
          </reference>
        </references>
      </pivotArea>
    </format>
    <format dxfId="4678">
      <pivotArea dataOnly="0" labelOnly="1" outline="0" fieldPosition="0">
        <references count="3">
          <reference field="11" count="1" selected="0">
            <x v="186"/>
          </reference>
          <reference field="12" count="1" selected="0">
            <x v="206"/>
          </reference>
          <reference field="29" count="1">
            <x v="116"/>
          </reference>
        </references>
      </pivotArea>
    </format>
    <format dxfId="4677">
      <pivotArea dataOnly="0" labelOnly="1" outline="0" fieldPosition="0">
        <references count="3">
          <reference field="11" count="1" selected="0">
            <x v="187"/>
          </reference>
          <reference field="12" count="1" selected="0">
            <x v="158"/>
          </reference>
          <reference field="29" count="1">
            <x v="34"/>
          </reference>
        </references>
      </pivotArea>
    </format>
    <format dxfId="4676">
      <pivotArea dataOnly="0" labelOnly="1" outline="0" fieldPosition="0">
        <references count="3">
          <reference field="11" count="1" selected="0">
            <x v="188"/>
          </reference>
          <reference field="12" count="1" selected="0">
            <x v="48"/>
          </reference>
          <reference field="29" count="1">
            <x v="44"/>
          </reference>
        </references>
      </pivotArea>
    </format>
    <format dxfId="4675">
      <pivotArea dataOnly="0" labelOnly="1" outline="0" fieldPosition="0">
        <references count="3">
          <reference field="11" count="1" selected="0">
            <x v="189"/>
          </reference>
          <reference field="12" count="1" selected="0">
            <x v="219"/>
          </reference>
          <reference field="29" count="1">
            <x v="71"/>
          </reference>
        </references>
      </pivotArea>
    </format>
    <format dxfId="4674">
      <pivotArea dataOnly="0" labelOnly="1" outline="0" fieldPosition="0">
        <references count="3">
          <reference field="11" count="1" selected="0">
            <x v="190"/>
          </reference>
          <reference field="12" count="1" selected="0">
            <x v="206"/>
          </reference>
          <reference field="29" count="1">
            <x v="116"/>
          </reference>
        </references>
      </pivotArea>
    </format>
    <format dxfId="4673">
      <pivotArea dataOnly="0" labelOnly="1" outline="0" fieldPosition="0">
        <references count="3">
          <reference field="11" count="1" selected="0">
            <x v="193"/>
          </reference>
          <reference field="12" count="1" selected="0">
            <x v="209"/>
          </reference>
          <reference field="29" count="1">
            <x v="101"/>
          </reference>
        </references>
      </pivotArea>
    </format>
    <format dxfId="4672">
      <pivotArea dataOnly="0" labelOnly="1" outline="0" fieldPosition="0">
        <references count="3">
          <reference field="11" count="1" selected="0">
            <x v="194"/>
          </reference>
          <reference field="12" count="1" selected="0">
            <x v="79"/>
          </reference>
          <reference field="29" count="1">
            <x v="93"/>
          </reference>
        </references>
      </pivotArea>
    </format>
    <format dxfId="4671">
      <pivotArea dataOnly="0" labelOnly="1" outline="0" fieldPosition="0">
        <references count="3">
          <reference field="11" count="1" selected="0">
            <x v="195"/>
          </reference>
          <reference field="12" count="1" selected="0">
            <x v="206"/>
          </reference>
          <reference field="29" count="1">
            <x v="116"/>
          </reference>
        </references>
      </pivotArea>
    </format>
    <format dxfId="4670">
      <pivotArea dataOnly="0" labelOnly="1" outline="0" fieldPosition="0">
        <references count="3">
          <reference field="11" count="1" selected="0">
            <x v="196"/>
          </reference>
          <reference field="12" count="1" selected="0">
            <x v="165"/>
          </reference>
          <reference field="29" count="1">
            <x v="26"/>
          </reference>
        </references>
      </pivotArea>
    </format>
    <format dxfId="4669">
      <pivotArea dataOnly="0" labelOnly="1" outline="0" fieldPosition="0">
        <references count="3">
          <reference field="11" count="1" selected="0">
            <x v="197"/>
          </reference>
          <reference field="12" count="1" selected="0">
            <x v="206"/>
          </reference>
          <reference field="29" count="1">
            <x v="116"/>
          </reference>
        </references>
      </pivotArea>
    </format>
    <format dxfId="4668">
      <pivotArea dataOnly="0" labelOnly="1" outline="0" fieldPosition="0">
        <references count="3">
          <reference field="11" count="1" selected="0">
            <x v="198"/>
          </reference>
          <reference field="12" count="1" selected="0">
            <x v="136"/>
          </reference>
          <reference field="29" count="1">
            <x v="87"/>
          </reference>
        </references>
      </pivotArea>
    </format>
    <format dxfId="4667">
      <pivotArea dataOnly="0" labelOnly="1" outline="0" fieldPosition="0">
        <references count="3">
          <reference field="11" count="1" selected="0">
            <x v="199"/>
          </reference>
          <reference field="12" count="1" selected="0">
            <x v="206"/>
          </reference>
          <reference field="29" count="1">
            <x v="116"/>
          </reference>
        </references>
      </pivotArea>
    </format>
    <format dxfId="4666">
      <pivotArea dataOnly="0" labelOnly="1" outline="0" fieldPosition="0">
        <references count="3">
          <reference field="11" count="1" selected="0">
            <x v="200"/>
          </reference>
          <reference field="12" count="1" selected="0">
            <x v="8"/>
          </reference>
          <reference field="29" count="1">
            <x v="59"/>
          </reference>
        </references>
      </pivotArea>
    </format>
    <format dxfId="4665">
      <pivotArea dataOnly="0" labelOnly="1" outline="0" fieldPosition="0">
        <references count="3">
          <reference field="11" count="1" selected="0">
            <x v="207"/>
          </reference>
          <reference field="12" count="1" selected="0">
            <x v="61"/>
          </reference>
          <reference field="29" count="1">
            <x v="26"/>
          </reference>
        </references>
      </pivotArea>
    </format>
    <format dxfId="4664">
      <pivotArea dataOnly="0" labelOnly="1" outline="0" fieldPosition="0">
        <references count="3">
          <reference field="11" count="1" selected="0">
            <x v="208"/>
          </reference>
          <reference field="12" count="1" selected="0">
            <x v="35"/>
          </reference>
          <reference field="29" count="1">
            <x v="59"/>
          </reference>
        </references>
      </pivotArea>
    </format>
    <format dxfId="4663">
      <pivotArea dataOnly="0" labelOnly="1" outline="0" fieldPosition="0">
        <references count="3">
          <reference field="11" count="1" selected="0">
            <x v="213"/>
          </reference>
          <reference field="12" count="1" selected="0">
            <x v="206"/>
          </reference>
          <reference field="29" count="1">
            <x v="116"/>
          </reference>
        </references>
      </pivotArea>
    </format>
    <format dxfId="4662">
      <pivotArea dataOnly="0" labelOnly="1" outline="0" fieldPosition="0">
        <references count="3">
          <reference field="11" count="1" selected="0">
            <x v="217"/>
          </reference>
          <reference field="12" count="1" selected="0">
            <x v="78"/>
          </reference>
          <reference field="29" count="1">
            <x v="93"/>
          </reference>
        </references>
      </pivotArea>
    </format>
    <format dxfId="4661">
      <pivotArea dataOnly="0" labelOnly="1" outline="0" fieldPosition="0">
        <references count="3">
          <reference field="11" count="1" selected="0">
            <x v="218"/>
          </reference>
          <reference field="12" count="1" selected="0">
            <x v="143"/>
          </reference>
          <reference field="29" count="1">
            <x v="26"/>
          </reference>
        </references>
      </pivotArea>
    </format>
    <format dxfId="4660">
      <pivotArea dataOnly="0" labelOnly="1" outline="0" fieldPosition="0">
        <references count="3">
          <reference field="11" count="1" selected="0">
            <x v="219"/>
          </reference>
          <reference field="12" count="1" selected="0">
            <x v="178"/>
          </reference>
          <reference field="29" count="1">
            <x v="83"/>
          </reference>
        </references>
      </pivotArea>
    </format>
    <format dxfId="4659">
      <pivotArea dataOnly="0" labelOnly="1" outline="0" fieldPosition="0">
        <references count="3">
          <reference field="11" count="1" selected="0">
            <x v="220"/>
          </reference>
          <reference field="12" count="1" selected="0">
            <x v="220"/>
          </reference>
          <reference field="29" count="1">
            <x v="84"/>
          </reference>
        </references>
      </pivotArea>
    </format>
    <format dxfId="4658">
      <pivotArea dataOnly="0" labelOnly="1" outline="0" fieldPosition="0">
        <references count="3">
          <reference field="11" count="1" selected="0">
            <x v="221"/>
          </reference>
          <reference field="12" count="1" selected="0">
            <x v="191"/>
          </reference>
          <reference field="29" count="1">
            <x v="85"/>
          </reference>
        </references>
      </pivotArea>
    </format>
    <format dxfId="4657">
      <pivotArea dataOnly="0" labelOnly="1" outline="0" fieldPosition="0">
        <references count="3">
          <reference field="11" count="1" selected="0">
            <x v="222"/>
          </reference>
          <reference field="12" count="1" selected="0">
            <x v="66"/>
          </reference>
          <reference field="29" count="1">
            <x v="83"/>
          </reference>
        </references>
      </pivotArea>
    </format>
    <format dxfId="4656">
      <pivotArea dataOnly="0" labelOnly="1" outline="0" fieldPosition="0">
        <references count="3">
          <reference field="11" count="1" selected="0">
            <x v="223"/>
          </reference>
          <reference field="12" count="1" selected="0">
            <x v="207"/>
          </reference>
          <reference field="29" count="1">
            <x v="116"/>
          </reference>
        </references>
      </pivotArea>
    </format>
    <format dxfId="4655">
      <pivotArea dataOnly="0" labelOnly="1" outline="0" fieldPosition="0">
        <references count="3">
          <reference field="11" count="1" selected="0">
            <x v="224"/>
          </reference>
          <reference field="12" count="1" selected="0">
            <x v="94"/>
          </reference>
          <reference field="29" count="1">
            <x v="26"/>
          </reference>
        </references>
      </pivotArea>
    </format>
    <format dxfId="4654">
      <pivotArea dataOnly="0" labelOnly="1" outline="0" fieldPosition="0">
        <references count="3">
          <reference field="11" count="1" selected="0">
            <x v="245"/>
          </reference>
          <reference field="12" count="1" selected="0">
            <x v="39"/>
          </reference>
          <reference field="29" count="1">
            <x v="57"/>
          </reference>
        </references>
      </pivotArea>
    </format>
    <format dxfId="4653">
      <pivotArea dataOnly="0" labelOnly="1" outline="0" fieldPosition="0">
        <references count="3">
          <reference field="11" count="1" selected="0">
            <x v="246"/>
          </reference>
          <reference field="12" count="1" selected="0">
            <x v="84"/>
          </reference>
          <reference field="29" count="1">
            <x v="24"/>
          </reference>
        </references>
      </pivotArea>
    </format>
    <format dxfId="4652">
      <pivotArea dataOnly="0" labelOnly="1" outline="0" fieldPosition="0">
        <references count="3">
          <reference field="11" count="1" selected="0">
            <x v="247"/>
          </reference>
          <reference field="12" count="1" selected="0">
            <x v="217"/>
          </reference>
          <reference field="29" count="1">
            <x v="102"/>
          </reference>
        </references>
      </pivotArea>
    </format>
    <format dxfId="4651">
      <pivotArea dataOnly="0" labelOnly="1" outline="0" fieldPosition="0">
        <references count="3">
          <reference field="11" count="1" selected="0">
            <x v="248"/>
          </reference>
          <reference field="12" count="1" selected="0">
            <x v="81"/>
          </reference>
          <reference field="29" count="1">
            <x v="123"/>
          </reference>
        </references>
      </pivotArea>
    </format>
    <format dxfId="4650">
      <pivotArea dataOnly="0" labelOnly="1" outline="0" fieldPosition="0">
        <references count="3">
          <reference field="11" count="1" selected="0">
            <x v="249"/>
          </reference>
          <reference field="12" count="1" selected="0">
            <x v="186"/>
          </reference>
          <reference field="29" count="1">
            <x v="99"/>
          </reference>
        </references>
      </pivotArea>
    </format>
    <format dxfId="4649">
      <pivotArea dataOnly="0" labelOnly="1" outline="0" fieldPosition="0">
        <references count="3">
          <reference field="11" count="1" selected="0">
            <x v="250"/>
          </reference>
          <reference field="12" count="1" selected="0">
            <x v="40"/>
          </reference>
          <reference field="29" count="1">
            <x v="83"/>
          </reference>
        </references>
      </pivotArea>
    </format>
    <format dxfId="4648">
      <pivotArea dataOnly="0" labelOnly="1" outline="0" fieldPosition="0">
        <references count="3">
          <reference field="11" count="1" selected="0">
            <x v="253"/>
          </reference>
          <reference field="12" count="1" selected="0">
            <x v="113"/>
          </reference>
          <reference field="29" count="1">
            <x v="15"/>
          </reference>
        </references>
      </pivotArea>
    </format>
    <format dxfId="4647">
      <pivotArea dataOnly="0" labelOnly="1" outline="0" fieldPosition="0">
        <references count="3">
          <reference field="11" count="1" selected="0">
            <x v="254"/>
          </reference>
          <reference field="12" count="1" selected="0">
            <x v="161"/>
          </reference>
          <reference field="29" count="1">
            <x v="8"/>
          </reference>
        </references>
      </pivotArea>
    </format>
    <format dxfId="4646">
      <pivotArea dataOnly="0" labelOnly="1" outline="0" fieldPosition="0">
        <references count="3">
          <reference field="11" count="1" selected="0">
            <x v="255"/>
          </reference>
          <reference field="12" count="1" selected="0">
            <x v="110"/>
          </reference>
          <reference field="29" count="1">
            <x v="67"/>
          </reference>
        </references>
      </pivotArea>
    </format>
    <format dxfId="4645">
      <pivotArea dataOnly="0" labelOnly="1" outline="0" fieldPosition="0">
        <references count="3">
          <reference field="11" count="1" selected="0">
            <x v="256"/>
          </reference>
          <reference field="12" count="1" selected="0">
            <x v="130"/>
          </reference>
          <reference field="29" count="1">
            <x v="9"/>
          </reference>
        </references>
      </pivotArea>
    </format>
    <format dxfId="4644">
      <pivotArea dataOnly="0" labelOnly="1" outline="0" fieldPosition="0">
        <references count="3">
          <reference field="11" count="1" selected="0">
            <x v="257"/>
          </reference>
          <reference field="12" count="1" selected="0">
            <x v="193"/>
          </reference>
          <reference field="29" count="1">
            <x v="11"/>
          </reference>
        </references>
      </pivotArea>
    </format>
    <format dxfId="4643">
      <pivotArea dataOnly="0" labelOnly="1" outline="0" fieldPosition="0">
        <references count="3">
          <reference field="11" count="1" selected="0">
            <x v="258"/>
          </reference>
          <reference field="12" count="1" selected="0">
            <x v="220"/>
          </reference>
          <reference field="29" count="1">
            <x v="129"/>
          </reference>
        </references>
      </pivotArea>
    </format>
    <format dxfId="4642">
      <pivotArea dataOnly="0" labelOnly="1" outline="0" fieldPosition="0">
        <references count="3">
          <reference field="11" count="1" selected="0">
            <x v="259"/>
          </reference>
          <reference field="12" count="1" selected="0">
            <x v="84"/>
          </reference>
          <reference field="29" count="1">
            <x v="24"/>
          </reference>
        </references>
      </pivotArea>
    </format>
    <format dxfId="4641">
      <pivotArea dataOnly="0" labelOnly="1" outline="0" fieldPosition="0">
        <references count="3">
          <reference field="11" count="1" selected="0">
            <x v="260"/>
          </reference>
          <reference field="12" count="1" selected="0">
            <x v="116"/>
          </reference>
          <reference field="29" count="1">
            <x v="107"/>
          </reference>
        </references>
      </pivotArea>
    </format>
    <format dxfId="4640">
      <pivotArea dataOnly="0" labelOnly="1" outline="0" fieldPosition="0">
        <references count="3">
          <reference field="11" count="1" selected="0">
            <x v="261"/>
          </reference>
          <reference field="12" count="1" selected="0">
            <x v="106"/>
          </reference>
          <reference field="29" count="1">
            <x v="27"/>
          </reference>
        </references>
      </pivotArea>
    </format>
    <format dxfId="4639">
      <pivotArea dataOnly="0" labelOnly="1" outline="0" fieldPosition="0">
        <references count="3">
          <reference field="11" count="1" selected="0">
            <x v="262"/>
          </reference>
          <reference field="12" count="1" selected="0">
            <x v="18"/>
          </reference>
          <reference field="29" count="1">
            <x v="17"/>
          </reference>
        </references>
      </pivotArea>
    </format>
    <format dxfId="4638">
      <pivotArea dataOnly="0" labelOnly="1" outline="0" fieldPosition="0">
        <references count="3">
          <reference field="11" count="1" selected="0">
            <x v="265"/>
          </reference>
          <reference field="12" count="1" selected="0">
            <x v="84"/>
          </reference>
          <reference field="29" count="1">
            <x v="24"/>
          </reference>
        </references>
      </pivotArea>
    </format>
    <format dxfId="4637">
      <pivotArea dataOnly="0" labelOnly="1" outline="0" fieldPosition="0">
        <references count="3">
          <reference field="11" count="1" selected="0">
            <x v="267"/>
          </reference>
          <reference field="12" count="1" selected="0">
            <x v="126"/>
          </reference>
          <reference field="29" count="1">
            <x v="97"/>
          </reference>
        </references>
      </pivotArea>
    </format>
    <format dxfId="4636">
      <pivotArea dataOnly="0" labelOnly="1" outline="0" fieldPosition="0">
        <references count="3">
          <reference field="11" count="1" selected="0">
            <x v="268"/>
          </reference>
          <reference field="12" count="1" selected="0">
            <x v="177"/>
          </reference>
          <reference field="29" count="1">
            <x v="83"/>
          </reference>
        </references>
      </pivotArea>
    </format>
    <format dxfId="4635">
      <pivotArea dataOnly="0" labelOnly="1" outline="0" fieldPosition="0">
        <references count="3">
          <reference field="11" count="1" selected="0">
            <x v="270"/>
          </reference>
          <reference field="12" count="1" selected="0">
            <x v="67"/>
          </reference>
          <reference field="29" count="1">
            <x v="75"/>
          </reference>
        </references>
      </pivotArea>
    </format>
    <format dxfId="4634">
      <pivotArea dataOnly="0" labelOnly="1" outline="0" fieldPosition="0">
        <references count="3">
          <reference field="11" count="1" selected="0">
            <x v="271"/>
          </reference>
          <reference field="12" count="1" selected="0">
            <x v="201"/>
          </reference>
          <reference field="29" count="1">
            <x v="114"/>
          </reference>
        </references>
      </pivotArea>
    </format>
    <format dxfId="4633">
      <pivotArea dataOnly="0" labelOnly="1" outline="0" fieldPosition="0">
        <references count="3">
          <reference field="11" count="1" selected="0">
            <x v="272"/>
          </reference>
          <reference field="12" count="1" selected="0">
            <x v="199"/>
          </reference>
          <reference field="29" count="1">
            <x v="19"/>
          </reference>
        </references>
      </pivotArea>
    </format>
    <format dxfId="4632">
      <pivotArea dataOnly="0" labelOnly="1" outline="0" fieldPosition="0">
        <references count="3">
          <reference field="11" count="1" selected="0">
            <x v="273"/>
          </reference>
          <reference field="12" count="1" selected="0">
            <x v="122"/>
          </reference>
          <reference field="29" count="1">
            <x v="76"/>
          </reference>
        </references>
      </pivotArea>
    </format>
    <format dxfId="4631">
      <pivotArea dataOnly="0" labelOnly="1" outline="0" fieldPosition="0">
        <references count="3">
          <reference field="11" count="1" selected="0">
            <x v="274"/>
          </reference>
          <reference field="12" count="1" selected="0">
            <x v="103"/>
          </reference>
          <reference field="29" count="1">
            <x v="78"/>
          </reference>
        </references>
      </pivotArea>
    </format>
    <format dxfId="4630">
      <pivotArea dataOnly="0" labelOnly="1" outline="0" fieldPosition="0">
        <references count="3">
          <reference field="11" count="1" selected="0">
            <x v="275"/>
          </reference>
          <reference field="12" count="1" selected="0">
            <x v="86"/>
          </reference>
          <reference field="29" count="1">
            <x v="86"/>
          </reference>
        </references>
      </pivotArea>
    </format>
    <format dxfId="4629">
      <pivotArea dataOnly="0" labelOnly="1" outline="0" fieldPosition="0">
        <references count="3">
          <reference field="11" count="1" selected="0">
            <x v="277"/>
          </reference>
          <reference field="12" count="1" selected="0">
            <x v="218"/>
          </reference>
          <reference field="29" count="1">
            <x v="95"/>
          </reference>
        </references>
      </pivotArea>
    </format>
    <format dxfId="4628">
      <pivotArea dataOnly="0" labelOnly="1" outline="0" fieldPosition="0">
        <references count="3">
          <reference field="11" count="1" selected="0">
            <x v="278"/>
          </reference>
          <reference field="12" count="1" selected="0">
            <x v="123"/>
          </reference>
          <reference field="29" count="1">
            <x v="130"/>
          </reference>
        </references>
      </pivotArea>
    </format>
    <format dxfId="4627">
      <pivotArea dataOnly="0" labelOnly="1" outline="0" fieldPosition="0">
        <references count="3">
          <reference field="11" count="1" selected="0">
            <x v="279"/>
          </reference>
          <reference field="12" count="1" selected="0">
            <x v="221"/>
          </reference>
          <reference field="29" count="1">
            <x v="135"/>
          </reference>
        </references>
      </pivotArea>
    </format>
    <format dxfId="4626">
      <pivotArea dataOnly="0" labelOnly="1" outline="0" fieldPosition="0">
        <references count="3">
          <reference field="11" count="1" selected="0">
            <x v="280"/>
          </reference>
          <reference field="12" count="1" selected="0">
            <x v="98"/>
          </reference>
          <reference field="29" count="1">
            <x v="69"/>
          </reference>
        </references>
      </pivotArea>
    </format>
    <format dxfId="4625">
      <pivotArea dataOnly="0" labelOnly="1" outline="0" fieldPosition="0">
        <references count="3">
          <reference field="11" count="1" selected="0">
            <x v="281"/>
          </reference>
          <reference field="12" count="1" selected="0">
            <x v="99"/>
          </reference>
          <reference field="29" count="1">
            <x v="68"/>
          </reference>
        </references>
      </pivotArea>
    </format>
    <format dxfId="4624">
      <pivotArea dataOnly="0" labelOnly="1" outline="0" fieldPosition="0">
        <references count="3">
          <reference field="11" count="1" selected="0">
            <x v="282"/>
          </reference>
          <reference field="12" count="1" selected="0">
            <x v="220"/>
          </reference>
          <reference field="29" count="1">
            <x v="70"/>
          </reference>
        </references>
      </pivotArea>
    </format>
    <format dxfId="4623">
      <pivotArea dataOnly="0" labelOnly="1" outline="0" fieldPosition="0">
        <references count="3">
          <reference field="11" count="1" selected="0">
            <x v="283"/>
          </reference>
          <reference field="12" count="1" selected="0">
            <x v="86"/>
          </reference>
          <reference field="29" count="1">
            <x v="86"/>
          </reference>
        </references>
      </pivotArea>
    </format>
    <format dxfId="4622">
      <pivotArea dataOnly="0" labelOnly="1" outline="0" fieldPosition="0">
        <references count="3">
          <reference field="11" count="1" selected="0">
            <x v="284"/>
          </reference>
          <reference field="12" count="1" selected="0">
            <x v="222"/>
          </reference>
          <reference field="29" count="1">
            <x v="136"/>
          </reference>
        </references>
      </pivotArea>
    </format>
    <format dxfId="4621">
      <pivotArea dataOnly="0" labelOnly="1" outline="0" fieldPosition="0">
        <references count="3">
          <reference field="11" count="1" selected="0">
            <x v="285"/>
          </reference>
          <reference field="12" count="1" selected="0">
            <x v="97"/>
          </reference>
          <reference field="29" count="1">
            <x v="49"/>
          </reference>
        </references>
      </pivotArea>
    </format>
    <format dxfId="4620">
      <pivotArea dataOnly="0" labelOnly="1" outline="0" fieldPosition="0">
        <references count="3">
          <reference field="11" count="1" selected="0">
            <x v="286"/>
          </reference>
          <reference field="12" count="1" selected="0">
            <x v="90"/>
          </reference>
          <reference field="29" count="1">
            <x v="83"/>
          </reference>
        </references>
      </pivotArea>
    </format>
    <format dxfId="4619">
      <pivotArea dataOnly="0" labelOnly="1" outline="0" fieldPosition="0">
        <references count="3">
          <reference field="11" count="1" selected="0">
            <x v="287"/>
          </reference>
          <reference field="12" count="1" selected="0">
            <x v="208"/>
          </reference>
          <reference field="29" count="1">
            <x v="104"/>
          </reference>
        </references>
      </pivotArea>
    </format>
    <format dxfId="4618">
      <pivotArea dataOnly="0" labelOnly="1" outline="0" fieldPosition="0">
        <references count="3">
          <reference field="11" count="1" selected="0">
            <x v="288"/>
          </reference>
          <reference field="12" count="1" selected="0">
            <x v="212"/>
          </reference>
          <reference field="29" count="1">
            <x v="127"/>
          </reference>
        </references>
      </pivotArea>
    </format>
    <format dxfId="4617">
      <pivotArea dataOnly="0" labelOnly="1" outline="0" fieldPosition="0">
        <references count="3">
          <reference field="11" count="1" selected="0">
            <x v="289"/>
          </reference>
          <reference field="12" count="1" selected="0">
            <x v="56"/>
          </reference>
          <reference field="29" count="1">
            <x v="125"/>
          </reference>
        </references>
      </pivotArea>
    </format>
    <format dxfId="4616">
      <pivotArea dataOnly="0" labelOnly="1" outline="0" fieldPosition="0">
        <references count="3">
          <reference field="11" count="1" selected="0">
            <x v="290"/>
          </reference>
          <reference field="12" count="1" selected="0">
            <x v="184"/>
          </reference>
          <reference field="29" count="1">
            <x v="122"/>
          </reference>
        </references>
      </pivotArea>
    </format>
    <format dxfId="4615">
      <pivotArea dataOnly="0" labelOnly="1" outline="0" fieldPosition="0">
        <references count="3">
          <reference field="11" count="1" selected="0">
            <x v="291"/>
          </reference>
          <reference field="12" count="1" selected="0">
            <x v="211"/>
          </reference>
          <reference field="29" count="1">
            <x v="121"/>
          </reference>
        </references>
      </pivotArea>
    </format>
    <format dxfId="4614">
      <pivotArea dataOnly="0" labelOnly="1" outline="0" fieldPosition="0">
        <references count="2">
          <reference field="11" count="1" selected="0">
            <x v="0"/>
          </reference>
          <reference field="12" count="1">
            <x v="39"/>
          </reference>
        </references>
      </pivotArea>
    </format>
    <format dxfId="4613">
      <pivotArea dataOnly="0" labelOnly="1" outline="0" fieldPosition="0">
        <references count="2">
          <reference field="11" count="1" selected="0">
            <x v="2"/>
          </reference>
          <reference field="12" count="1">
            <x v="220"/>
          </reference>
        </references>
      </pivotArea>
    </format>
    <format dxfId="4612">
      <pivotArea dataOnly="0" labelOnly="1" outline="0" fieldPosition="0">
        <references count="2">
          <reference field="11" count="1" selected="0">
            <x v="3"/>
          </reference>
          <reference field="12" count="1">
            <x v="36"/>
          </reference>
        </references>
      </pivotArea>
    </format>
    <format dxfId="4611">
      <pivotArea dataOnly="0" labelOnly="1" outline="0" fieldPosition="0">
        <references count="2">
          <reference field="11" count="1" selected="0">
            <x v="4"/>
          </reference>
          <reference field="12" count="1">
            <x v="37"/>
          </reference>
        </references>
      </pivotArea>
    </format>
    <format dxfId="4610">
      <pivotArea dataOnly="0" labelOnly="1" outline="0" fieldPosition="0">
        <references count="2">
          <reference field="11" count="1" selected="0">
            <x v="5"/>
          </reference>
          <reference field="12" count="1">
            <x v="13"/>
          </reference>
        </references>
      </pivotArea>
    </format>
    <format dxfId="4609">
      <pivotArea dataOnly="0" labelOnly="1" outline="0" fieldPosition="0">
        <references count="2">
          <reference field="11" count="1" selected="0">
            <x v="6"/>
          </reference>
          <reference field="12" count="1">
            <x v="52"/>
          </reference>
        </references>
      </pivotArea>
    </format>
    <format dxfId="4608">
      <pivotArea dataOnly="0" labelOnly="1" outline="0" fieldPosition="0">
        <references count="2">
          <reference field="11" count="1" selected="0">
            <x v="7"/>
          </reference>
          <reference field="12" count="1">
            <x v="190"/>
          </reference>
        </references>
      </pivotArea>
    </format>
    <format dxfId="4607">
      <pivotArea dataOnly="0" labelOnly="1" outline="0" fieldPosition="0">
        <references count="2">
          <reference field="11" count="1" selected="0">
            <x v="8"/>
          </reference>
          <reference field="12" count="1">
            <x v="39"/>
          </reference>
        </references>
      </pivotArea>
    </format>
    <format dxfId="4606">
      <pivotArea dataOnly="0" labelOnly="1" outline="0" fieldPosition="0">
        <references count="2">
          <reference field="11" count="1" selected="0">
            <x v="9"/>
          </reference>
          <reference field="12" count="1">
            <x v="87"/>
          </reference>
        </references>
      </pivotArea>
    </format>
    <format dxfId="4605">
      <pivotArea dataOnly="0" labelOnly="1" outline="0" fieldPosition="0">
        <references count="2">
          <reference field="11" count="1" selected="0">
            <x v="10"/>
          </reference>
          <reference field="12" count="1">
            <x v="90"/>
          </reference>
        </references>
      </pivotArea>
    </format>
    <format dxfId="4604">
      <pivotArea dataOnly="0" labelOnly="1" outline="0" fieldPosition="0">
        <references count="2">
          <reference field="11" count="1" selected="0">
            <x v="11"/>
          </reference>
          <reference field="12" count="1">
            <x v="107"/>
          </reference>
        </references>
      </pivotArea>
    </format>
    <format dxfId="4603">
      <pivotArea dataOnly="0" labelOnly="1" outline="0" fieldPosition="0">
        <references count="2">
          <reference field="11" count="1" selected="0">
            <x v="12"/>
          </reference>
          <reference field="12" count="1">
            <x v="46"/>
          </reference>
        </references>
      </pivotArea>
    </format>
    <format dxfId="4602">
      <pivotArea dataOnly="0" labelOnly="1" outline="0" fieldPosition="0">
        <references count="2">
          <reference field="11" count="1" selected="0">
            <x v="13"/>
          </reference>
          <reference field="12" count="1">
            <x v="185"/>
          </reference>
        </references>
      </pivotArea>
    </format>
    <format dxfId="4601">
      <pivotArea dataOnly="0" labelOnly="1" outline="0" fieldPosition="0">
        <references count="2">
          <reference field="11" count="1" selected="0">
            <x v="14"/>
          </reference>
          <reference field="12" count="1">
            <x v="188"/>
          </reference>
        </references>
      </pivotArea>
    </format>
    <format dxfId="4600">
      <pivotArea dataOnly="0" labelOnly="1" outline="0" fieldPosition="0">
        <references count="2">
          <reference field="11" count="1" selected="0">
            <x v="15"/>
          </reference>
          <reference field="12" count="1">
            <x v="187"/>
          </reference>
        </references>
      </pivotArea>
    </format>
    <format dxfId="4599">
      <pivotArea dataOnly="0" labelOnly="1" outline="0" fieldPosition="0">
        <references count="2">
          <reference field="11" count="1" selected="0">
            <x v="16"/>
          </reference>
          <reference field="12" count="1">
            <x v="54"/>
          </reference>
        </references>
      </pivotArea>
    </format>
    <format dxfId="4598">
      <pivotArea dataOnly="0" labelOnly="1" outline="0" fieldPosition="0">
        <references count="2">
          <reference field="11" count="1" selected="0">
            <x v="17"/>
          </reference>
          <reference field="12" count="1">
            <x v="57"/>
          </reference>
        </references>
      </pivotArea>
    </format>
    <format dxfId="4597">
      <pivotArea dataOnly="0" labelOnly="1" outline="0" fieldPosition="0">
        <references count="2">
          <reference field="11" count="1" selected="0">
            <x v="18"/>
          </reference>
          <reference field="12" count="1">
            <x v="189"/>
          </reference>
        </references>
      </pivotArea>
    </format>
    <format dxfId="4596">
      <pivotArea dataOnly="0" labelOnly="1" outline="0" fieldPosition="0">
        <references count="2">
          <reference field="11" count="1" selected="0">
            <x v="19"/>
          </reference>
          <reference field="12" count="1">
            <x v="80"/>
          </reference>
        </references>
      </pivotArea>
    </format>
    <format dxfId="4595">
      <pivotArea dataOnly="0" labelOnly="1" outline="0" fieldPosition="0">
        <references count="2">
          <reference field="11" count="1" selected="0">
            <x v="20"/>
          </reference>
          <reference field="12" count="1">
            <x v="82"/>
          </reference>
        </references>
      </pivotArea>
    </format>
    <format dxfId="4594">
      <pivotArea dataOnly="0" labelOnly="1" outline="0" fieldPosition="0">
        <references count="2">
          <reference field="11" count="1" selected="0">
            <x v="21"/>
          </reference>
          <reference field="12" count="1">
            <x v="121"/>
          </reference>
        </references>
      </pivotArea>
    </format>
    <format dxfId="4593">
      <pivotArea dataOnly="0" labelOnly="1" outline="0" fieldPosition="0">
        <references count="2">
          <reference field="11" count="1" selected="0">
            <x v="22"/>
          </reference>
          <reference field="12" count="1">
            <x v="200"/>
          </reference>
        </references>
      </pivotArea>
    </format>
    <format dxfId="4592">
      <pivotArea dataOnly="0" labelOnly="1" outline="0" fieldPosition="0">
        <references count="2">
          <reference field="11" count="1" selected="0">
            <x v="23"/>
          </reference>
          <reference field="12" count="1">
            <x v="195"/>
          </reference>
        </references>
      </pivotArea>
    </format>
    <format dxfId="4591">
      <pivotArea dataOnly="0" labelOnly="1" outline="0" fieldPosition="0">
        <references count="2">
          <reference field="11" count="1" selected="0">
            <x v="24"/>
          </reference>
          <reference field="12" count="1">
            <x v="108"/>
          </reference>
        </references>
      </pivotArea>
    </format>
    <format dxfId="4590">
      <pivotArea dataOnly="0" labelOnly="1" outline="0" fieldPosition="0">
        <references count="2">
          <reference field="11" count="1" selected="0">
            <x v="25"/>
          </reference>
          <reference field="12" count="1">
            <x v="196"/>
          </reference>
        </references>
      </pivotArea>
    </format>
    <format dxfId="4589">
      <pivotArea dataOnly="0" labelOnly="1" outline="0" fieldPosition="0">
        <references count="2">
          <reference field="11" count="1" selected="0">
            <x v="26"/>
          </reference>
          <reference field="12" count="1">
            <x v="163"/>
          </reference>
        </references>
      </pivotArea>
    </format>
    <format dxfId="4588">
      <pivotArea dataOnly="0" labelOnly="1" outline="0" fieldPosition="0">
        <references count="2">
          <reference field="11" count="1" selected="0">
            <x v="27"/>
          </reference>
          <reference field="12" count="1">
            <x v="164"/>
          </reference>
        </references>
      </pivotArea>
    </format>
    <format dxfId="4587">
      <pivotArea dataOnly="0" labelOnly="1" outline="0" fieldPosition="0">
        <references count="2">
          <reference field="11" count="1" selected="0">
            <x v="28"/>
          </reference>
          <reference field="12" count="1">
            <x v="53"/>
          </reference>
        </references>
      </pivotArea>
    </format>
    <format dxfId="4586">
      <pivotArea dataOnly="0" labelOnly="1" outline="0" fieldPosition="0">
        <references count="2">
          <reference field="11" count="1" selected="0">
            <x v="29"/>
          </reference>
          <reference field="12" count="1">
            <x v="62"/>
          </reference>
        </references>
      </pivotArea>
    </format>
    <format dxfId="4585">
      <pivotArea dataOnly="0" labelOnly="1" outline="0" fieldPosition="0">
        <references count="2">
          <reference field="11" count="1" selected="0">
            <x v="30"/>
          </reference>
          <reference field="12" count="1">
            <x v="64"/>
          </reference>
        </references>
      </pivotArea>
    </format>
    <format dxfId="4584">
      <pivotArea dataOnly="0" labelOnly="1" outline="0" fieldPosition="0">
        <references count="2">
          <reference field="11" count="1" selected="0">
            <x v="31"/>
          </reference>
          <reference field="12" count="1">
            <x v="146"/>
          </reference>
        </references>
      </pivotArea>
    </format>
    <format dxfId="4583">
      <pivotArea dataOnly="0" labelOnly="1" outline="0" fieldPosition="0">
        <references count="2">
          <reference field="11" count="1" selected="0">
            <x v="32"/>
          </reference>
          <reference field="12" count="1">
            <x v="118"/>
          </reference>
        </references>
      </pivotArea>
    </format>
    <format dxfId="4582">
      <pivotArea dataOnly="0" labelOnly="1" outline="0" fieldPosition="0">
        <references count="2">
          <reference field="11" count="1" selected="0">
            <x v="33"/>
          </reference>
          <reference field="12" count="1">
            <x v="44"/>
          </reference>
        </references>
      </pivotArea>
    </format>
    <format dxfId="4581">
      <pivotArea dataOnly="0" labelOnly="1" outline="0" fieldPosition="0">
        <references count="2">
          <reference field="11" count="1" selected="0">
            <x v="34"/>
          </reference>
          <reference field="12" count="1">
            <x v="90"/>
          </reference>
        </references>
      </pivotArea>
    </format>
    <format dxfId="4580">
      <pivotArea dataOnly="0" labelOnly="1" outline="0" fieldPosition="0">
        <references count="2">
          <reference field="11" count="1" selected="0">
            <x v="35"/>
          </reference>
          <reference field="12" count="1">
            <x v="41"/>
          </reference>
        </references>
      </pivotArea>
    </format>
    <format dxfId="4579">
      <pivotArea dataOnly="0" labelOnly="1" outline="0" fieldPosition="0">
        <references count="2">
          <reference field="11" count="1" selected="0">
            <x v="36"/>
          </reference>
          <reference field="12" count="1">
            <x v="220"/>
          </reference>
        </references>
      </pivotArea>
    </format>
    <format dxfId="4578">
      <pivotArea dataOnly="0" labelOnly="1" outline="0" fieldPosition="0">
        <references count="2">
          <reference field="11" count="1" selected="0">
            <x v="38"/>
          </reference>
          <reference field="12" count="1">
            <x v="216"/>
          </reference>
        </references>
      </pivotArea>
    </format>
    <format dxfId="4577">
      <pivotArea dataOnly="0" labelOnly="1" outline="0" fieldPosition="0">
        <references count="2">
          <reference field="11" count="1" selected="0">
            <x v="39"/>
          </reference>
          <reference field="12" count="1">
            <x v="101"/>
          </reference>
        </references>
      </pivotArea>
    </format>
    <format dxfId="4576">
      <pivotArea dataOnly="0" labelOnly="1" outline="0" fieldPosition="0">
        <references count="2">
          <reference field="11" count="1" selected="0">
            <x v="40"/>
          </reference>
          <reference field="12" count="1">
            <x v="127"/>
          </reference>
        </references>
      </pivotArea>
    </format>
    <format dxfId="4575">
      <pivotArea dataOnly="0" labelOnly="1" outline="0" fieldPosition="0">
        <references count="2">
          <reference field="11" count="1" selected="0">
            <x v="41"/>
          </reference>
          <reference field="12" count="1">
            <x v="21"/>
          </reference>
        </references>
      </pivotArea>
    </format>
    <format dxfId="4574">
      <pivotArea dataOnly="0" labelOnly="1" outline="0" fieldPosition="0">
        <references count="2">
          <reference field="11" count="1" selected="0">
            <x v="42"/>
          </reference>
          <reference field="12" count="1">
            <x v="73"/>
          </reference>
        </references>
      </pivotArea>
    </format>
    <format dxfId="4573">
      <pivotArea dataOnly="0" labelOnly="1" outline="0" fieldPosition="0">
        <references count="2">
          <reference field="11" count="1" selected="0">
            <x v="43"/>
          </reference>
          <reference field="12" count="1">
            <x v="223"/>
          </reference>
        </references>
      </pivotArea>
    </format>
    <format dxfId="4572">
      <pivotArea dataOnly="0" labelOnly="1" outline="0" fieldPosition="0">
        <references count="2">
          <reference field="11" count="1" selected="0">
            <x v="44"/>
          </reference>
          <reference field="12" count="1">
            <x v="105"/>
          </reference>
        </references>
      </pivotArea>
    </format>
    <format dxfId="4571">
      <pivotArea dataOnly="0" labelOnly="1" outline="0" fieldPosition="0">
        <references count="2">
          <reference field="11" count="1" selected="0">
            <x v="45"/>
          </reference>
          <reference field="12" count="1">
            <x v="100"/>
          </reference>
        </references>
      </pivotArea>
    </format>
    <format dxfId="4570">
      <pivotArea dataOnly="0" labelOnly="1" outline="0" fieldPosition="0">
        <references count="2">
          <reference field="11" count="1" selected="0">
            <x v="46"/>
          </reference>
          <reference field="12" count="1">
            <x v="169"/>
          </reference>
        </references>
      </pivotArea>
    </format>
    <format dxfId="4569">
      <pivotArea dataOnly="0" labelOnly="1" outline="0" fieldPosition="0">
        <references count="2">
          <reference field="11" count="1" selected="0">
            <x v="47"/>
          </reference>
          <reference field="12" count="1">
            <x v="152"/>
          </reference>
        </references>
      </pivotArea>
    </format>
    <format dxfId="4568">
      <pivotArea dataOnly="0" labelOnly="1" outline="0" fieldPosition="0">
        <references count="2">
          <reference field="11" count="1" selected="0">
            <x v="48"/>
          </reference>
          <reference field="12" count="1">
            <x v="117"/>
          </reference>
        </references>
      </pivotArea>
    </format>
    <format dxfId="4567">
      <pivotArea dataOnly="0" labelOnly="1" outline="0" fieldPosition="0">
        <references count="2">
          <reference field="11" count="1" selected="0">
            <x v="49"/>
          </reference>
          <reference field="12" count="1">
            <x v="168"/>
          </reference>
        </references>
      </pivotArea>
    </format>
    <format dxfId="4566">
      <pivotArea dataOnly="0" labelOnly="1" outline="0" fieldPosition="0">
        <references count="2">
          <reference field="11" count="1" selected="0">
            <x v="50"/>
          </reference>
          <reference field="12" count="1">
            <x v="155"/>
          </reference>
        </references>
      </pivotArea>
    </format>
    <format dxfId="4565">
      <pivotArea dataOnly="0" labelOnly="1" outline="0" fieldPosition="0">
        <references count="2">
          <reference field="11" count="1" selected="0">
            <x v="51"/>
          </reference>
          <reference field="12" count="1">
            <x v="151"/>
          </reference>
        </references>
      </pivotArea>
    </format>
    <format dxfId="4564">
      <pivotArea dataOnly="0" labelOnly="1" outline="0" fieldPosition="0">
        <references count="2">
          <reference field="11" count="1" selected="0">
            <x v="52"/>
          </reference>
          <reference field="12" count="1">
            <x v="213"/>
          </reference>
        </references>
      </pivotArea>
    </format>
    <format dxfId="4563">
      <pivotArea dataOnly="0" labelOnly="1" outline="0" fieldPosition="0">
        <references count="2">
          <reference field="11" count="1" selected="0">
            <x v="53"/>
          </reference>
          <reference field="12" count="1">
            <x v="72"/>
          </reference>
        </references>
      </pivotArea>
    </format>
    <format dxfId="4562">
      <pivotArea dataOnly="0" labelOnly="1" outline="0" fieldPosition="0">
        <references count="2">
          <reference field="11" count="1" selected="0">
            <x v="54"/>
          </reference>
          <reference field="12" count="1">
            <x v="112"/>
          </reference>
        </references>
      </pivotArea>
    </format>
    <format dxfId="4561">
      <pivotArea dataOnly="0" labelOnly="1" outline="0" fieldPosition="0">
        <references count="2">
          <reference field="11" count="1" selected="0">
            <x v="55"/>
          </reference>
          <reference field="12" count="1">
            <x v="204"/>
          </reference>
        </references>
      </pivotArea>
    </format>
    <format dxfId="4560">
      <pivotArea dataOnly="0" labelOnly="1" outline="0" fieldPosition="0">
        <references count="2">
          <reference field="11" count="1" selected="0">
            <x v="56"/>
          </reference>
          <reference field="12" count="1">
            <x v="59"/>
          </reference>
        </references>
      </pivotArea>
    </format>
    <format dxfId="4559">
      <pivotArea dataOnly="0" labelOnly="1" outline="0" fieldPosition="0">
        <references count="2">
          <reference field="11" count="1" selected="0">
            <x v="57"/>
          </reference>
          <reference field="12" count="1">
            <x v="134"/>
          </reference>
        </references>
      </pivotArea>
    </format>
    <format dxfId="4558">
      <pivotArea dataOnly="0" labelOnly="1" outline="0" fieldPosition="0">
        <references count="2">
          <reference field="11" count="1" selected="0">
            <x v="58"/>
          </reference>
          <reference field="12" count="1">
            <x v="109"/>
          </reference>
        </references>
      </pivotArea>
    </format>
    <format dxfId="4557">
      <pivotArea dataOnly="0" labelOnly="1" outline="0" fieldPosition="0">
        <references count="2">
          <reference field="11" count="1" selected="0">
            <x v="59"/>
          </reference>
          <reference field="12" count="1">
            <x v="96"/>
          </reference>
        </references>
      </pivotArea>
    </format>
    <format dxfId="4556">
      <pivotArea dataOnly="0" labelOnly="1" outline="0" fieldPosition="0">
        <references count="2">
          <reference field="11" count="1" selected="0">
            <x v="60"/>
          </reference>
          <reference field="12" count="1">
            <x v="215"/>
          </reference>
        </references>
      </pivotArea>
    </format>
    <format dxfId="4555">
      <pivotArea dataOnly="0" labelOnly="1" outline="0" fieldPosition="0">
        <references count="2">
          <reference field="11" count="1" selected="0">
            <x v="61"/>
          </reference>
          <reference field="12" count="1">
            <x v="95"/>
          </reference>
        </references>
      </pivotArea>
    </format>
    <format dxfId="4554">
      <pivotArea dataOnly="0" labelOnly="1" outline="0" fieldPosition="0">
        <references count="2">
          <reference field="11" count="1" selected="0">
            <x v="62"/>
          </reference>
          <reference field="12" count="1">
            <x v="93"/>
          </reference>
        </references>
      </pivotArea>
    </format>
    <format dxfId="4553">
      <pivotArea dataOnly="0" labelOnly="1" outline="0" fieldPosition="0">
        <references count="2">
          <reference field="11" count="1" selected="0">
            <x v="63"/>
          </reference>
          <reference field="12" count="1">
            <x v="210"/>
          </reference>
        </references>
      </pivotArea>
    </format>
    <format dxfId="4552">
      <pivotArea dataOnly="0" labelOnly="1" outline="0" fieldPosition="0">
        <references count="2">
          <reference field="11" count="1" selected="0">
            <x v="64"/>
          </reference>
          <reference field="12" count="1">
            <x v="171"/>
          </reference>
        </references>
      </pivotArea>
    </format>
    <format dxfId="4551">
      <pivotArea dataOnly="0" labelOnly="1" outline="0" fieldPosition="0">
        <references count="2">
          <reference field="11" count="1" selected="0">
            <x v="65"/>
          </reference>
          <reference field="12" count="1">
            <x v="125"/>
          </reference>
        </references>
      </pivotArea>
    </format>
    <format dxfId="4550">
      <pivotArea dataOnly="0" labelOnly="1" outline="0" fieldPosition="0">
        <references count="2">
          <reference field="11" count="1" selected="0">
            <x v="66"/>
          </reference>
          <reference field="12" count="1">
            <x v="157"/>
          </reference>
        </references>
      </pivotArea>
    </format>
    <format dxfId="4549">
      <pivotArea dataOnly="0" labelOnly="1" outline="0" fieldPosition="0">
        <references count="2">
          <reference field="11" count="1" selected="0">
            <x v="67"/>
          </reference>
          <reference field="12" count="1">
            <x v="220"/>
          </reference>
        </references>
      </pivotArea>
    </format>
    <format dxfId="4548">
      <pivotArea dataOnly="0" labelOnly="1" outline="0" fieldPosition="0">
        <references count="2">
          <reference field="11" count="1" selected="0">
            <x v="68"/>
          </reference>
          <reference field="12" count="1">
            <x v="124"/>
          </reference>
        </references>
      </pivotArea>
    </format>
    <format dxfId="4547">
      <pivotArea dataOnly="0" labelOnly="1" outline="0" fieldPosition="0">
        <references count="2">
          <reference field="11" count="1" selected="0">
            <x v="69"/>
          </reference>
          <reference field="12" count="1">
            <x v="114"/>
          </reference>
        </references>
      </pivotArea>
    </format>
    <format dxfId="4546">
      <pivotArea dataOnly="0" labelOnly="1" outline="0" fieldPosition="0">
        <references count="2">
          <reference field="11" count="1" selected="0">
            <x v="70"/>
          </reference>
          <reference field="12" count="1">
            <x v="115"/>
          </reference>
        </references>
      </pivotArea>
    </format>
    <format dxfId="4545">
      <pivotArea dataOnly="0" labelOnly="1" outline="0" fieldPosition="0">
        <references count="2">
          <reference field="11" count="1" selected="0">
            <x v="71"/>
          </reference>
          <reference field="12" count="1">
            <x v="51"/>
          </reference>
        </references>
      </pivotArea>
    </format>
    <format dxfId="4544">
      <pivotArea dataOnly="0" labelOnly="1" outline="0" fieldPosition="0">
        <references count="2">
          <reference field="11" count="1" selected="0">
            <x v="72"/>
          </reference>
          <reference field="12" count="1">
            <x v="124"/>
          </reference>
        </references>
      </pivotArea>
    </format>
    <format dxfId="4543">
      <pivotArea dataOnly="0" labelOnly="1" outline="0" fieldPosition="0">
        <references count="2">
          <reference field="11" count="1" selected="0">
            <x v="73"/>
          </reference>
          <reference field="12" count="1">
            <x v="149"/>
          </reference>
        </references>
      </pivotArea>
    </format>
    <format dxfId="4542">
      <pivotArea dataOnly="0" labelOnly="1" outline="0" fieldPosition="0">
        <references count="2">
          <reference field="11" count="1" selected="0">
            <x v="74"/>
          </reference>
          <reference field="12" count="1">
            <x v="85"/>
          </reference>
        </references>
      </pivotArea>
    </format>
    <format dxfId="4541">
      <pivotArea dataOnly="0" labelOnly="1" outline="0" fieldPosition="0">
        <references count="2">
          <reference field="11" count="1" selected="0">
            <x v="75"/>
          </reference>
          <reference field="12" count="1">
            <x v="71"/>
          </reference>
        </references>
      </pivotArea>
    </format>
    <format dxfId="4540">
      <pivotArea dataOnly="0" labelOnly="1" outline="0" fieldPosition="0">
        <references count="2">
          <reference field="11" count="1" selected="0">
            <x v="76"/>
          </reference>
          <reference field="12" count="1">
            <x v="45"/>
          </reference>
        </references>
      </pivotArea>
    </format>
    <format dxfId="4539">
      <pivotArea dataOnly="0" labelOnly="1" outline="0" fieldPosition="0">
        <references count="2">
          <reference field="11" count="1" selected="0">
            <x v="77"/>
          </reference>
          <reference field="12" count="1">
            <x v="149"/>
          </reference>
        </references>
      </pivotArea>
    </format>
    <format dxfId="4538">
      <pivotArea dataOnly="0" labelOnly="1" outline="0" fieldPosition="0">
        <references count="2">
          <reference field="11" count="1" selected="0">
            <x v="78"/>
          </reference>
          <reference field="12" count="1">
            <x v="220"/>
          </reference>
        </references>
      </pivotArea>
    </format>
    <format dxfId="4537">
      <pivotArea dataOnly="0" labelOnly="1" outline="0" fieldPosition="0">
        <references count="2">
          <reference field="11" count="1" selected="0">
            <x v="79"/>
          </reference>
          <reference field="12" count="1">
            <x v="149"/>
          </reference>
        </references>
      </pivotArea>
    </format>
    <format dxfId="4536">
      <pivotArea dataOnly="0" labelOnly="1" outline="0" fieldPosition="0">
        <references count="2">
          <reference field="11" count="1" selected="0">
            <x v="80"/>
          </reference>
          <reference field="12" count="1">
            <x v="120"/>
          </reference>
        </references>
      </pivotArea>
    </format>
    <format dxfId="4535">
      <pivotArea dataOnly="0" labelOnly="1" outline="0" fieldPosition="0">
        <references count="2">
          <reference field="11" count="1" selected="0">
            <x v="81"/>
          </reference>
          <reference field="12" count="1">
            <x v="194"/>
          </reference>
        </references>
      </pivotArea>
    </format>
    <format dxfId="4534">
      <pivotArea dataOnly="0" labelOnly="1" outline="0" fieldPosition="0">
        <references count="2">
          <reference field="11" count="1" selected="0">
            <x v="82"/>
          </reference>
          <reference field="12" count="1">
            <x v="119"/>
          </reference>
        </references>
      </pivotArea>
    </format>
    <format dxfId="4533">
      <pivotArea dataOnly="0" labelOnly="1" outline="0" fieldPosition="0">
        <references count="2">
          <reference field="11" count="1" selected="0">
            <x v="83"/>
          </reference>
          <reference field="12" count="1">
            <x v="91"/>
          </reference>
        </references>
      </pivotArea>
    </format>
    <format dxfId="4532">
      <pivotArea dataOnly="0" labelOnly="1" outline="0" fieldPosition="0">
        <references count="2">
          <reference field="11" count="1" selected="0">
            <x v="84"/>
          </reference>
          <reference field="12" count="1">
            <x v="220"/>
          </reference>
        </references>
      </pivotArea>
    </format>
    <format dxfId="4531">
      <pivotArea dataOnly="0" labelOnly="1" outline="0" fieldPosition="0">
        <references count="2">
          <reference field="11" count="1" selected="0">
            <x v="85"/>
          </reference>
          <reference field="12" count="1">
            <x v="58"/>
          </reference>
        </references>
      </pivotArea>
    </format>
    <format dxfId="4530">
      <pivotArea dataOnly="0" labelOnly="1" outline="0" fieldPosition="0">
        <references count="2">
          <reference field="11" count="1" selected="0">
            <x v="86"/>
          </reference>
          <reference field="12" count="1">
            <x v="70"/>
          </reference>
        </references>
      </pivotArea>
    </format>
    <format dxfId="4529">
      <pivotArea dataOnly="0" labelOnly="1" outline="0" fieldPosition="0">
        <references count="2">
          <reference field="11" count="1" selected="0">
            <x v="87"/>
          </reference>
          <reference field="12" count="1">
            <x v="192"/>
          </reference>
        </references>
      </pivotArea>
    </format>
    <format dxfId="4528">
      <pivotArea dataOnly="0" labelOnly="1" outline="0" fieldPosition="0">
        <references count="2">
          <reference field="11" count="1" selected="0">
            <x v="88"/>
          </reference>
          <reference field="12" count="1">
            <x v="128"/>
          </reference>
        </references>
      </pivotArea>
    </format>
    <format dxfId="4527">
      <pivotArea dataOnly="0" labelOnly="1" outline="0" fieldPosition="0">
        <references count="2">
          <reference field="11" count="1" selected="0">
            <x v="89"/>
          </reference>
          <reference field="12" count="1">
            <x v="129"/>
          </reference>
        </references>
      </pivotArea>
    </format>
    <format dxfId="4526">
      <pivotArea dataOnly="0" labelOnly="1" outline="0" fieldPosition="0">
        <references count="2">
          <reference field="11" count="1" selected="0">
            <x v="90"/>
          </reference>
          <reference field="12" count="1">
            <x v="220"/>
          </reference>
        </references>
      </pivotArea>
    </format>
    <format dxfId="4525">
      <pivotArea dataOnly="0" labelOnly="1" outline="0" fieldPosition="0">
        <references count="2">
          <reference field="11" count="1" selected="0">
            <x v="91"/>
          </reference>
          <reference field="12" count="1">
            <x v="149"/>
          </reference>
        </references>
      </pivotArea>
    </format>
    <format dxfId="4524">
      <pivotArea dataOnly="0" labelOnly="1" outline="0" fieldPosition="0">
        <references count="2">
          <reference field="11" count="1" selected="0">
            <x v="92"/>
          </reference>
          <reference field="12" count="1">
            <x v="202"/>
          </reference>
        </references>
      </pivotArea>
    </format>
    <format dxfId="4523">
      <pivotArea dataOnly="0" labelOnly="1" outline="0" fieldPosition="0">
        <references count="2">
          <reference field="11" count="1" selected="0">
            <x v="93"/>
          </reference>
          <reference field="12" count="1">
            <x v="60"/>
          </reference>
        </references>
      </pivotArea>
    </format>
    <format dxfId="4522">
      <pivotArea dataOnly="0" labelOnly="1" outline="0" fieldPosition="0">
        <references count="2">
          <reference field="11" count="1" selected="0">
            <x v="94"/>
          </reference>
          <reference field="12" count="1">
            <x v="133"/>
          </reference>
        </references>
      </pivotArea>
    </format>
    <format dxfId="4521">
      <pivotArea dataOnly="0" labelOnly="1" outline="0" fieldPosition="0">
        <references count="2">
          <reference field="11" count="1" selected="0">
            <x v="95"/>
          </reference>
          <reference field="12" count="1">
            <x v="132"/>
          </reference>
        </references>
      </pivotArea>
    </format>
    <format dxfId="4520">
      <pivotArea dataOnly="0" labelOnly="1" outline="0" fieldPosition="0">
        <references count="2">
          <reference field="11" count="1" selected="0">
            <x v="96"/>
          </reference>
          <reference field="12" count="1">
            <x v="43"/>
          </reference>
        </references>
      </pivotArea>
    </format>
    <format dxfId="4519">
      <pivotArea dataOnly="0" labelOnly="1" outline="0" fieldPosition="0">
        <references count="2">
          <reference field="11" count="1" selected="0">
            <x v="97"/>
          </reference>
          <reference field="12" count="1">
            <x v="39"/>
          </reference>
        </references>
      </pivotArea>
    </format>
    <format dxfId="4518">
      <pivotArea dataOnly="0" labelOnly="1" outline="0" fieldPosition="0">
        <references count="2">
          <reference field="11" count="1" selected="0">
            <x v="98"/>
          </reference>
          <reference field="12" count="1">
            <x v="75"/>
          </reference>
        </references>
      </pivotArea>
    </format>
    <format dxfId="4517">
      <pivotArea dataOnly="0" labelOnly="1" outline="0" fieldPosition="0">
        <references count="2">
          <reference field="11" count="1" selected="0">
            <x v="99"/>
          </reference>
          <reference field="12" count="1">
            <x v="42"/>
          </reference>
        </references>
      </pivotArea>
    </format>
    <format dxfId="4516">
      <pivotArea dataOnly="0" labelOnly="1" outline="0" fieldPosition="0">
        <references count="2">
          <reference field="11" count="1" selected="0">
            <x v="100"/>
          </reference>
          <reference field="12" count="1">
            <x v="47"/>
          </reference>
        </references>
      </pivotArea>
    </format>
    <format dxfId="4515">
      <pivotArea dataOnly="0" labelOnly="1" outline="0" fieldPosition="0">
        <references count="2">
          <reference field="11" count="1" selected="0">
            <x v="101"/>
          </reference>
          <reference field="12" count="1">
            <x v="83"/>
          </reference>
        </references>
      </pivotArea>
    </format>
    <format dxfId="4514">
      <pivotArea dataOnly="0" labelOnly="1" outline="0" fieldPosition="0">
        <references count="2">
          <reference field="11" count="1" selected="0">
            <x v="102"/>
          </reference>
          <reference field="12" count="1">
            <x v="135"/>
          </reference>
        </references>
      </pivotArea>
    </format>
    <format dxfId="4513">
      <pivotArea dataOnly="0" labelOnly="1" outline="0" fieldPosition="0">
        <references count="2">
          <reference field="11" count="1" selected="0">
            <x v="103"/>
          </reference>
          <reference field="12" count="1">
            <x v="220"/>
          </reference>
        </references>
      </pivotArea>
    </format>
    <format dxfId="4512">
      <pivotArea dataOnly="0" labelOnly="1" outline="0" fieldPosition="0">
        <references count="2">
          <reference field="11" count="1" selected="0">
            <x v="104"/>
          </reference>
          <reference field="12" count="1">
            <x v="149"/>
          </reference>
        </references>
      </pivotArea>
    </format>
    <format dxfId="4511">
      <pivotArea dataOnly="0" labelOnly="1" outline="0" fieldPosition="0">
        <references count="2">
          <reference field="11" count="1" selected="0">
            <x v="105"/>
          </reference>
          <reference field="12" count="1">
            <x v="89"/>
          </reference>
        </references>
      </pivotArea>
    </format>
    <format dxfId="4510">
      <pivotArea dataOnly="0" labelOnly="1" outline="0" fieldPosition="0">
        <references count="2">
          <reference field="11" count="1" selected="0">
            <x v="106"/>
          </reference>
          <reference field="12" count="1">
            <x v="149"/>
          </reference>
        </references>
      </pivotArea>
    </format>
    <format dxfId="4509">
      <pivotArea dataOnly="0" labelOnly="1" outline="0" fieldPosition="0">
        <references count="2">
          <reference field="11" count="1" selected="0">
            <x v="108"/>
          </reference>
          <reference field="12" count="1">
            <x v="220"/>
          </reference>
        </references>
      </pivotArea>
    </format>
    <format dxfId="4508">
      <pivotArea dataOnly="0" labelOnly="1" outline="0" fieldPosition="0">
        <references count="2">
          <reference field="11" count="1" selected="0">
            <x v="109"/>
          </reference>
          <reference field="12" count="1">
            <x v="149"/>
          </reference>
        </references>
      </pivotArea>
    </format>
    <format dxfId="4507">
      <pivotArea dataOnly="0" labelOnly="1" outline="0" fieldPosition="0">
        <references count="2">
          <reference field="11" count="1" selected="0">
            <x v="115"/>
          </reference>
          <reference field="12" count="1">
            <x v="170"/>
          </reference>
        </references>
      </pivotArea>
    </format>
    <format dxfId="4506">
      <pivotArea dataOnly="0" labelOnly="1" outline="0" fieldPosition="0">
        <references count="2">
          <reference field="11" count="1" selected="0">
            <x v="116"/>
          </reference>
          <reference field="12" count="1">
            <x v="175"/>
          </reference>
        </references>
      </pivotArea>
    </format>
    <format dxfId="4505">
      <pivotArea dataOnly="0" labelOnly="1" outline="0" fieldPosition="0">
        <references count="2">
          <reference field="11" count="1" selected="0">
            <x v="117"/>
          </reference>
          <reference field="12" count="1">
            <x v="174"/>
          </reference>
        </references>
      </pivotArea>
    </format>
    <format dxfId="4504">
      <pivotArea dataOnly="0" labelOnly="1" outline="0" fieldPosition="0">
        <references count="2">
          <reference field="11" count="1" selected="0">
            <x v="118"/>
          </reference>
          <reference field="12" count="1">
            <x v="74"/>
          </reference>
        </references>
      </pivotArea>
    </format>
    <format dxfId="4503">
      <pivotArea dataOnly="0" labelOnly="1" outline="0" fieldPosition="0">
        <references count="2">
          <reference field="11" count="1" selected="0">
            <x v="119"/>
          </reference>
          <reference field="12" count="1">
            <x v="147"/>
          </reference>
        </references>
      </pivotArea>
    </format>
    <format dxfId="4502">
      <pivotArea dataOnly="0" labelOnly="1" outline="0" fieldPosition="0">
        <references count="2">
          <reference field="11" count="1" selected="0">
            <x v="120"/>
          </reference>
          <reference field="12" count="1">
            <x v="149"/>
          </reference>
        </references>
      </pivotArea>
    </format>
    <format dxfId="4501">
      <pivotArea dataOnly="0" labelOnly="1" outline="0" fieldPosition="0">
        <references count="2">
          <reference field="11" count="1" selected="0">
            <x v="121"/>
          </reference>
          <reference field="12" count="1">
            <x v="111"/>
          </reference>
        </references>
      </pivotArea>
    </format>
    <format dxfId="4500">
      <pivotArea dataOnly="0" labelOnly="1" outline="0" fieldPosition="0">
        <references count="2">
          <reference field="11" count="1" selected="0">
            <x v="122"/>
          </reference>
          <reference field="12" count="1">
            <x v="131"/>
          </reference>
        </references>
      </pivotArea>
    </format>
    <format dxfId="4499">
      <pivotArea dataOnly="0" labelOnly="1" outline="0" fieldPosition="0">
        <references count="2">
          <reference field="11" count="1" selected="0">
            <x v="123"/>
          </reference>
          <reference field="12" count="1">
            <x v="55"/>
          </reference>
        </references>
      </pivotArea>
    </format>
    <format dxfId="4498">
      <pivotArea dataOnly="0" labelOnly="1" outline="0" fieldPosition="0">
        <references count="2">
          <reference field="11" count="1" selected="0">
            <x v="124"/>
          </reference>
          <reference field="12" count="1">
            <x v="63"/>
          </reference>
        </references>
      </pivotArea>
    </format>
    <format dxfId="4497">
      <pivotArea dataOnly="0" labelOnly="1" outline="0" fieldPosition="0">
        <references count="2">
          <reference field="11" count="1" selected="0">
            <x v="125"/>
          </reference>
          <reference field="12" count="1">
            <x v="149"/>
          </reference>
        </references>
      </pivotArea>
    </format>
    <format dxfId="4496">
      <pivotArea dataOnly="0" labelOnly="1" outline="0" fieldPosition="0">
        <references count="2">
          <reference field="11" count="1" selected="0">
            <x v="126"/>
          </reference>
          <reference field="12" count="1">
            <x v="162"/>
          </reference>
        </references>
      </pivotArea>
    </format>
    <format dxfId="4495">
      <pivotArea dataOnly="0" labelOnly="1" outline="0" fieldPosition="0">
        <references count="2">
          <reference field="11" count="1" selected="0">
            <x v="129"/>
          </reference>
          <reference field="12" count="1">
            <x v="167"/>
          </reference>
        </references>
      </pivotArea>
    </format>
    <format dxfId="4494">
      <pivotArea dataOnly="0" labelOnly="1" outline="0" fieldPosition="0">
        <references count="2">
          <reference field="11" count="1" selected="0">
            <x v="130"/>
          </reference>
          <reference field="12" count="1">
            <x v="138"/>
          </reference>
        </references>
      </pivotArea>
    </format>
    <format dxfId="4493">
      <pivotArea dataOnly="0" labelOnly="1" outline="0" fieldPosition="0">
        <references count="2">
          <reference field="11" count="1" selected="0">
            <x v="131"/>
          </reference>
          <reference field="12" count="1">
            <x v="220"/>
          </reference>
        </references>
      </pivotArea>
    </format>
    <format dxfId="4492">
      <pivotArea dataOnly="0" labelOnly="1" outline="0" fieldPosition="0">
        <references count="2">
          <reference field="11" count="1" selected="0">
            <x v="132"/>
          </reference>
          <reference field="12" count="1">
            <x v="167"/>
          </reference>
        </references>
      </pivotArea>
    </format>
    <format dxfId="4491">
      <pivotArea dataOnly="0" labelOnly="1" outline="0" fieldPosition="0">
        <references count="2">
          <reference field="11" count="1" selected="0">
            <x v="133"/>
          </reference>
          <reference field="12" count="1">
            <x v="159"/>
          </reference>
        </references>
      </pivotArea>
    </format>
    <format dxfId="4490">
      <pivotArea dataOnly="0" labelOnly="1" outline="0" fieldPosition="0">
        <references count="2">
          <reference field="11" count="1" selected="0">
            <x v="134"/>
          </reference>
          <reference field="12" count="1">
            <x v="160"/>
          </reference>
        </references>
      </pivotArea>
    </format>
    <format dxfId="4489">
      <pivotArea dataOnly="0" labelOnly="1" outline="0" fieldPosition="0">
        <references count="2">
          <reference field="11" count="1" selected="0">
            <x v="135"/>
          </reference>
          <reference field="12" count="1">
            <x v="183"/>
          </reference>
        </references>
      </pivotArea>
    </format>
    <format dxfId="4488">
      <pivotArea dataOnly="0" labelOnly="1" outline="0" fieldPosition="0">
        <references count="2">
          <reference field="11" count="1" selected="0">
            <x v="136"/>
          </reference>
          <reference field="12" count="1">
            <x v="173"/>
          </reference>
        </references>
      </pivotArea>
    </format>
    <format dxfId="4487">
      <pivotArea dataOnly="0" labelOnly="1" outline="0" fieldPosition="0">
        <references count="2">
          <reference field="11" count="1" selected="0">
            <x v="137"/>
          </reference>
          <reference field="12" count="1">
            <x v="1"/>
          </reference>
        </references>
      </pivotArea>
    </format>
    <format dxfId="4486">
      <pivotArea dataOnly="0" labelOnly="1" outline="0" fieldPosition="0">
        <references count="2">
          <reference field="11" count="1" selected="0">
            <x v="138"/>
          </reference>
          <reference field="12" count="1">
            <x v="2"/>
          </reference>
        </references>
      </pivotArea>
    </format>
    <format dxfId="4485">
      <pivotArea dataOnly="0" labelOnly="1" outline="0" fieldPosition="0">
        <references count="2">
          <reference field="11" count="1" selected="0">
            <x v="139"/>
          </reference>
          <reference field="12" count="1">
            <x v="3"/>
          </reference>
        </references>
      </pivotArea>
    </format>
    <format dxfId="4484">
      <pivotArea dataOnly="0" labelOnly="1" outline="0" fieldPosition="0">
        <references count="2">
          <reference field="11" count="1" selected="0">
            <x v="140"/>
          </reference>
          <reference field="12" count="1">
            <x v="4"/>
          </reference>
        </references>
      </pivotArea>
    </format>
    <format dxfId="4483">
      <pivotArea dataOnly="0" labelOnly="1" outline="0" fieldPosition="0">
        <references count="2">
          <reference field="11" count="1" selected="0">
            <x v="141"/>
          </reference>
          <reference field="12" count="1">
            <x v="153"/>
          </reference>
        </references>
      </pivotArea>
    </format>
    <format dxfId="4482">
      <pivotArea dataOnly="0" labelOnly="1" outline="0" fieldPosition="0">
        <references count="2">
          <reference field="11" count="1" selected="0">
            <x v="142"/>
          </reference>
          <reference field="12" count="1">
            <x v="172"/>
          </reference>
        </references>
      </pivotArea>
    </format>
    <format dxfId="4481">
      <pivotArea dataOnly="0" labelOnly="1" outline="0" fieldPosition="0">
        <references count="2">
          <reference field="11" count="1" selected="0">
            <x v="143"/>
          </reference>
          <reference field="12" count="1">
            <x v="167"/>
          </reference>
        </references>
      </pivotArea>
    </format>
    <format dxfId="4480">
      <pivotArea dataOnly="0" labelOnly="1" outline="0" fieldPosition="0">
        <references count="2">
          <reference field="11" count="1" selected="0">
            <x v="146"/>
          </reference>
          <reference field="12" count="1">
            <x v="205"/>
          </reference>
        </references>
      </pivotArea>
    </format>
    <format dxfId="4479">
      <pivotArea dataOnly="0" labelOnly="1" outline="0" fieldPosition="0">
        <references count="2">
          <reference field="11" count="1" selected="0">
            <x v="147"/>
          </reference>
          <reference field="12" count="1">
            <x v="76"/>
          </reference>
        </references>
      </pivotArea>
    </format>
    <format dxfId="4478">
      <pivotArea dataOnly="0" labelOnly="1" outline="0" fieldPosition="0">
        <references count="2">
          <reference field="11" count="1" selected="0">
            <x v="148"/>
          </reference>
          <reference field="12" count="1">
            <x v="167"/>
          </reference>
        </references>
      </pivotArea>
    </format>
    <format dxfId="4477">
      <pivotArea dataOnly="0" labelOnly="1" outline="0" fieldPosition="0">
        <references count="2">
          <reference field="11" count="1" selected="0">
            <x v="150"/>
          </reference>
          <reference field="12" count="1">
            <x v="136"/>
          </reference>
        </references>
      </pivotArea>
    </format>
    <format dxfId="4476">
      <pivotArea dataOnly="0" labelOnly="1" outline="0" fieldPosition="0">
        <references count="2">
          <reference field="11" count="1" selected="0">
            <x v="151"/>
          </reference>
          <reference field="12" count="1">
            <x v="167"/>
          </reference>
        </references>
      </pivotArea>
    </format>
    <format dxfId="4475">
      <pivotArea dataOnly="0" labelOnly="1" outline="0" fieldPosition="0">
        <references count="2">
          <reference field="11" count="1" selected="0">
            <x v="152"/>
          </reference>
          <reference field="12" count="1">
            <x v="166"/>
          </reference>
        </references>
      </pivotArea>
    </format>
    <format dxfId="4474">
      <pivotArea dataOnly="0" labelOnly="1" outline="0" fieldPosition="0">
        <references count="2">
          <reference field="11" count="1" selected="0">
            <x v="153"/>
          </reference>
          <reference field="12" count="1">
            <x v="167"/>
          </reference>
        </references>
      </pivotArea>
    </format>
    <format dxfId="4473">
      <pivotArea dataOnly="0" labelOnly="1" outline="0" fieldPosition="0">
        <references count="2">
          <reference field="11" count="1" selected="0">
            <x v="155"/>
          </reference>
          <reference field="12" count="1">
            <x v="88"/>
          </reference>
        </references>
      </pivotArea>
    </format>
    <format dxfId="4472">
      <pivotArea dataOnly="0" labelOnly="1" outline="0" fieldPosition="0">
        <references count="2">
          <reference field="11" count="1" selected="0">
            <x v="156"/>
          </reference>
          <reference field="12" count="1">
            <x v="167"/>
          </reference>
        </references>
      </pivotArea>
    </format>
    <format dxfId="4471">
      <pivotArea dataOnly="0" labelOnly="1" outline="0" fieldPosition="0">
        <references count="2">
          <reference field="11" count="1" selected="0">
            <x v="157"/>
          </reference>
          <reference field="12" count="1">
            <x v="220"/>
          </reference>
        </references>
      </pivotArea>
    </format>
    <format dxfId="4470">
      <pivotArea dataOnly="0" labelOnly="1" outline="0" fieldPosition="0">
        <references count="2">
          <reference field="11" count="1" selected="0">
            <x v="158"/>
          </reference>
          <reference field="12" count="1">
            <x v="167"/>
          </reference>
        </references>
      </pivotArea>
    </format>
    <format dxfId="4469">
      <pivotArea dataOnly="0" labelOnly="1" outline="0" fieldPosition="0">
        <references count="2">
          <reference field="11" count="1" selected="0">
            <x v="159"/>
          </reference>
          <reference field="12" count="1">
            <x v="180"/>
          </reference>
        </references>
      </pivotArea>
    </format>
    <format dxfId="4468">
      <pivotArea dataOnly="0" labelOnly="1" outline="0" fieldPosition="0">
        <references count="2">
          <reference field="11" count="1" selected="0">
            <x v="160"/>
          </reference>
          <reference field="12" count="1">
            <x v="156"/>
          </reference>
        </references>
      </pivotArea>
    </format>
    <format dxfId="4467">
      <pivotArea dataOnly="0" labelOnly="1" outline="0" fieldPosition="0">
        <references count="2">
          <reference field="11" count="1" selected="0">
            <x v="161"/>
          </reference>
          <reference field="12" count="1">
            <x v="181"/>
          </reference>
        </references>
      </pivotArea>
    </format>
    <format dxfId="4466">
      <pivotArea dataOnly="0" labelOnly="1" outline="0" fieldPosition="0">
        <references count="2">
          <reference field="11" count="1" selected="0">
            <x v="162"/>
          </reference>
          <reference field="12" count="1">
            <x v="92"/>
          </reference>
        </references>
      </pivotArea>
    </format>
    <format dxfId="4465">
      <pivotArea dataOnly="0" labelOnly="1" outline="0" fieldPosition="0">
        <references count="2">
          <reference field="11" count="1" selected="0">
            <x v="163"/>
          </reference>
          <reference field="12" count="1">
            <x v="139"/>
          </reference>
        </references>
      </pivotArea>
    </format>
    <format dxfId="4464">
      <pivotArea dataOnly="0" labelOnly="1" outline="0" fieldPosition="0">
        <references count="2">
          <reference field="11" count="1" selected="0">
            <x v="164"/>
          </reference>
          <reference field="12" count="1">
            <x v="214"/>
          </reference>
        </references>
      </pivotArea>
    </format>
    <format dxfId="4463">
      <pivotArea dataOnly="0" labelOnly="1" outline="0" fieldPosition="0">
        <references count="2">
          <reference field="11" count="1" selected="0">
            <x v="165"/>
          </reference>
          <reference field="12" count="1">
            <x v="137"/>
          </reference>
        </references>
      </pivotArea>
    </format>
    <format dxfId="4462">
      <pivotArea dataOnly="0" labelOnly="1" outline="0" fieldPosition="0">
        <references count="2">
          <reference field="11" count="1" selected="0">
            <x v="166"/>
          </reference>
          <reference field="12" count="1">
            <x v="104"/>
          </reference>
        </references>
      </pivotArea>
    </format>
    <format dxfId="4461">
      <pivotArea dataOnly="0" labelOnly="1" outline="0" fieldPosition="0">
        <references count="2">
          <reference field="11" count="1" selected="0">
            <x v="167"/>
          </reference>
          <reference field="12" count="1">
            <x v="5"/>
          </reference>
        </references>
      </pivotArea>
    </format>
    <format dxfId="4460">
      <pivotArea dataOnly="0" labelOnly="1" outline="0" fieldPosition="0">
        <references count="2">
          <reference field="11" count="1" selected="0">
            <x v="168"/>
          </reference>
          <reference field="12" count="1">
            <x v="6"/>
          </reference>
        </references>
      </pivotArea>
    </format>
    <format dxfId="4459">
      <pivotArea dataOnly="0" labelOnly="1" outline="0" fieldPosition="0">
        <references count="2">
          <reference field="11" count="1" selected="0">
            <x v="169"/>
          </reference>
          <reference field="12" count="1">
            <x v="7"/>
          </reference>
        </references>
      </pivotArea>
    </format>
    <format dxfId="4458">
      <pivotArea dataOnly="0" labelOnly="1" outline="0" fieldPosition="0">
        <references count="2">
          <reference field="11" count="1" selected="0">
            <x v="170"/>
          </reference>
          <reference field="12" count="1">
            <x v="167"/>
          </reference>
        </references>
      </pivotArea>
    </format>
    <format dxfId="4457">
      <pivotArea dataOnly="0" labelOnly="1" outline="0" fieldPosition="0">
        <references count="2">
          <reference field="11" count="1" selected="0">
            <x v="173"/>
          </reference>
          <reference field="12" count="1">
            <x v="77"/>
          </reference>
        </references>
      </pivotArea>
    </format>
    <format dxfId="4456">
      <pivotArea dataOnly="0" labelOnly="1" outline="0" fieldPosition="0">
        <references count="2">
          <reference field="11" count="1" selected="0">
            <x v="174"/>
          </reference>
          <reference field="12" count="1">
            <x v="38"/>
          </reference>
        </references>
      </pivotArea>
    </format>
    <format dxfId="4455">
      <pivotArea dataOnly="0" labelOnly="1" outline="0" fieldPosition="0">
        <references count="2">
          <reference field="11" count="1" selected="0">
            <x v="175"/>
          </reference>
          <reference field="12" count="1">
            <x v="176"/>
          </reference>
        </references>
      </pivotArea>
    </format>
    <format dxfId="4454">
      <pivotArea dataOnly="0" labelOnly="1" outline="0" fieldPosition="0">
        <references count="2">
          <reference field="11" count="1" selected="0">
            <x v="177"/>
          </reference>
          <reference field="12" count="1">
            <x v="136"/>
          </reference>
        </references>
      </pivotArea>
    </format>
    <format dxfId="4453">
      <pivotArea dataOnly="0" labelOnly="1" outline="0" fieldPosition="0">
        <references count="2">
          <reference field="11" count="1" selected="0">
            <x v="178"/>
          </reference>
          <reference field="12" count="1">
            <x v="182"/>
          </reference>
        </references>
      </pivotArea>
    </format>
    <format dxfId="4452">
      <pivotArea dataOnly="0" labelOnly="1" outline="0" fieldPosition="0">
        <references count="2">
          <reference field="11" count="1" selected="0">
            <x v="181"/>
          </reference>
          <reference field="12" count="1">
            <x v="206"/>
          </reference>
        </references>
      </pivotArea>
    </format>
    <format dxfId="4451">
      <pivotArea dataOnly="0" labelOnly="1" outline="0" fieldPosition="0">
        <references count="2">
          <reference field="11" count="1" selected="0">
            <x v="182"/>
          </reference>
          <reference field="12" count="1">
            <x v="220"/>
          </reference>
        </references>
      </pivotArea>
    </format>
    <format dxfId="4450">
      <pivotArea dataOnly="0" labelOnly="1" outline="0" fieldPosition="0">
        <references count="2">
          <reference field="11" count="1" selected="0">
            <x v="183"/>
          </reference>
          <reference field="12" count="1">
            <x v="65"/>
          </reference>
        </references>
      </pivotArea>
    </format>
    <format dxfId="4449">
      <pivotArea dataOnly="0" labelOnly="1" outline="0" fieldPosition="0">
        <references count="2">
          <reference field="11" count="1" selected="0">
            <x v="184"/>
          </reference>
          <reference field="12" count="1">
            <x v="179"/>
          </reference>
        </references>
      </pivotArea>
    </format>
    <format dxfId="4448">
      <pivotArea dataOnly="0" labelOnly="1" outline="0" fieldPosition="0">
        <references count="2">
          <reference field="11" count="1" selected="0">
            <x v="185"/>
          </reference>
          <reference field="12" count="1">
            <x v="150"/>
          </reference>
        </references>
      </pivotArea>
    </format>
    <format dxfId="4447">
      <pivotArea dataOnly="0" labelOnly="1" outline="0" fieldPosition="0">
        <references count="2">
          <reference field="11" count="1" selected="0">
            <x v="186"/>
          </reference>
          <reference field="12" count="1">
            <x v="206"/>
          </reference>
        </references>
      </pivotArea>
    </format>
    <format dxfId="4446">
      <pivotArea dataOnly="0" labelOnly="1" outline="0" fieldPosition="0">
        <references count="2">
          <reference field="11" count="1" selected="0">
            <x v="187"/>
          </reference>
          <reference field="12" count="1">
            <x v="158"/>
          </reference>
        </references>
      </pivotArea>
    </format>
    <format dxfId="4445">
      <pivotArea dataOnly="0" labelOnly="1" outline="0" fieldPosition="0">
        <references count="2">
          <reference field="11" count="1" selected="0">
            <x v="188"/>
          </reference>
          <reference field="12" count="1">
            <x v="48"/>
          </reference>
        </references>
      </pivotArea>
    </format>
    <format dxfId="4444">
      <pivotArea dataOnly="0" labelOnly="1" outline="0" fieldPosition="0">
        <references count="2">
          <reference field="11" count="1" selected="0">
            <x v="189"/>
          </reference>
          <reference field="12" count="1">
            <x v="219"/>
          </reference>
        </references>
      </pivotArea>
    </format>
    <format dxfId="4443">
      <pivotArea dataOnly="0" labelOnly="1" outline="0" fieldPosition="0">
        <references count="2">
          <reference field="11" count="1" selected="0">
            <x v="190"/>
          </reference>
          <reference field="12" count="1">
            <x v="206"/>
          </reference>
        </references>
      </pivotArea>
    </format>
    <format dxfId="4442">
      <pivotArea dataOnly="0" labelOnly="1" outline="0" fieldPosition="0">
        <references count="2">
          <reference field="11" count="1" selected="0">
            <x v="193"/>
          </reference>
          <reference field="12" count="1">
            <x v="209"/>
          </reference>
        </references>
      </pivotArea>
    </format>
    <format dxfId="4441">
      <pivotArea dataOnly="0" labelOnly="1" outline="0" fieldPosition="0">
        <references count="2">
          <reference field="11" count="1" selected="0">
            <x v="194"/>
          </reference>
          <reference field="12" count="1">
            <x v="79"/>
          </reference>
        </references>
      </pivotArea>
    </format>
    <format dxfId="4440">
      <pivotArea dataOnly="0" labelOnly="1" outline="0" fieldPosition="0">
        <references count="2">
          <reference field="11" count="1" selected="0">
            <x v="195"/>
          </reference>
          <reference field="12" count="1">
            <x v="206"/>
          </reference>
        </references>
      </pivotArea>
    </format>
    <format dxfId="4439">
      <pivotArea dataOnly="0" labelOnly="1" outline="0" fieldPosition="0">
        <references count="2">
          <reference field="11" count="1" selected="0">
            <x v="196"/>
          </reference>
          <reference field="12" count="1">
            <x v="165"/>
          </reference>
        </references>
      </pivotArea>
    </format>
    <format dxfId="4438">
      <pivotArea dataOnly="0" labelOnly="1" outline="0" fieldPosition="0">
        <references count="2">
          <reference field="11" count="1" selected="0">
            <x v="197"/>
          </reference>
          <reference field="12" count="1">
            <x v="206"/>
          </reference>
        </references>
      </pivotArea>
    </format>
    <format dxfId="4437">
      <pivotArea dataOnly="0" labelOnly="1" outline="0" fieldPosition="0">
        <references count="2">
          <reference field="11" count="1" selected="0">
            <x v="198"/>
          </reference>
          <reference field="12" count="1">
            <x v="136"/>
          </reference>
        </references>
      </pivotArea>
    </format>
    <format dxfId="4436">
      <pivotArea dataOnly="0" labelOnly="1" outline="0" fieldPosition="0">
        <references count="2">
          <reference field="11" count="1" selected="0">
            <x v="199"/>
          </reference>
          <reference field="12" count="1">
            <x v="206"/>
          </reference>
        </references>
      </pivotArea>
    </format>
    <format dxfId="4435">
      <pivotArea dataOnly="0" labelOnly="1" outline="0" fieldPosition="0">
        <references count="2">
          <reference field="11" count="1" selected="0">
            <x v="200"/>
          </reference>
          <reference field="12" count="1">
            <x v="8"/>
          </reference>
        </references>
      </pivotArea>
    </format>
    <format dxfId="4434">
      <pivotArea dataOnly="0" labelOnly="1" outline="0" fieldPosition="0">
        <references count="2">
          <reference field="11" count="1" selected="0">
            <x v="201"/>
          </reference>
          <reference field="12" count="1">
            <x v="9"/>
          </reference>
        </references>
      </pivotArea>
    </format>
    <format dxfId="4433">
      <pivotArea dataOnly="0" labelOnly="1" outline="0" fieldPosition="0">
        <references count="2">
          <reference field="11" count="1" selected="0">
            <x v="202"/>
          </reference>
          <reference field="12" count="1">
            <x v="10"/>
          </reference>
        </references>
      </pivotArea>
    </format>
    <format dxfId="4432">
      <pivotArea dataOnly="0" labelOnly="1" outline="0" fieldPosition="0">
        <references count="2">
          <reference field="11" count="1" selected="0">
            <x v="203"/>
          </reference>
          <reference field="12" count="1">
            <x v="11"/>
          </reference>
        </references>
      </pivotArea>
    </format>
    <format dxfId="4431">
      <pivotArea dataOnly="0" labelOnly="1" outline="0" fieldPosition="0">
        <references count="2">
          <reference field="11" count="1" selected="0">
            <x v="204"/>
          </reference>
          <reference field="12" count="1">
            <x v="12"/>
          </reference>
        </references>
      </pivotArea>
    </format>
    <format dxfId="4430">
      <pivotArea dataOnly="0" labelOnly="1" outline="0" fieldPosition="0">
        <references count="2">
          <reference field="11" count="1" selected="0">
            <x v="205"/>
          </reference>
          <reference field="12" count="1">
            <x v="33"/>
          </reference>
        </references>
      </pivotArea>
    </format>
    <format dxfId="4429">
      <pivotArea dataOnly="0" labelOnly="1" outline="0" fieldPosition="0">
        <references count="2">
          <reference field="11" count="1" selected="0">
            <x v="206"/>
          </reference>
          <reference field="12" count="1">
            <x v="34"/>
          </reference>
        </references>
      </pivotArea>
    </format>
    <format dxfId="4428">
      <pivotArea dataOnly="0" labelOnly="1" outline="0" fieldPosition="0">
        <references count="2">
          <reference field="11" count="1" selected="0">
            <x v="207"/>
          </reference>
          <reference field="12" count="1">
            <x v="61"/>
          </reference>
        </references>
      </pivotArea>
    </format>
    <format dxfId="4427">
      <pivotArea dataOnly="0" labelOnly="1" outline="0" fieldPosition="0">
        <references count="2">
          <reference field="11" count="1" selected="0">
            <x v="208"/>
          </reference>
          <reference field="12" count="1">
            <x v="35"/>
          </reference>
        </references>
      </pivotArea>
    </format>
    <format dxfId="4426">
      <pivotArea dataOnly="0" labelOnly="1" outline="0" fieldPosition="0">
        <references count="2">
          <reference field="11" count="1" selected="0">
            <x v="209"/>
          </reference>
          <reference field="12" count="1">
            <x v="14"/>
          </reference>
        </references>
      </pivotArea>
    </format>
    <format dxfId="4425">
      <pivotArea dataOnly="0" labelOnly="1" outline="0" fieldPosition="0">
        <references count="2">
          <reference field="11" count="1" selected="0">
            <x v="210"/>
          </reference>
          <reference field="12" count="1">
            <x v="15"/>
          </reference>
        </references>
      </pivotArea>
    </format>
    <format dxfId="4424">
      <pivotArea dataOnly="0" labelOnly="1" outline="0" fieldPosition="0">
        <references count="2">
          <reference field="11" count="1" selected="0">
            <x v="211"/>
          </reference>
          <reference field="12" count="1">
            <x v="16"/>
          </reference>
        </references>
      </pivotArea>
    </format>
    <format dxfId="4423">
      <pivotArea dataOnly="0" labelOnly="1" outline="0" fieldPosition="0">
        <references count="2">
          <reference field="11" count="1" selected="0">
            <x v="212"/>
          </reference>
          <reference field="12" count="1">
            <x v="17"/>
          </reference>
        </references>
      </pivotArea>
    </format>
    <format dxfId="4422">
      <pivotArea dataOnly="0" labelOnly="1" outline="0" fieldPosition="0">
        <references count="2">
          <reference field="11" count="1" selected="0">
            <x v="213"/>
          </reference>
          <reference field="12" count="1">
            <x v="206"/>
          </reference>
        </references>
      </pivotArea>
    </format>
    <format dxfId="4421">
      <pivotArea dataOnly="0" labelOnly="1" outline="0" fieldPosition="0">
        <references count="2">
          <reference field="11" count="1" selected="0">
            <x v="216"/>
          </reference>
          <reference field="12" count="1">
            <x v="207"/>
          </reference>
        </references>
      </pivotArea>
    </format>
    <format dxfId="4420">
      <pivotArea dataOnly="0" labelOnly="1" outline="0" fieldPosition="0">
        <references count="2">
          <reference field="11" count="1" selected="0">
            <x v="217"/>
          </reference>
          <reference field="12" count="1">
            <x v="78"/>
          </reference>
        </references>
      </pivotArea>
    </format>
    <format dxfId="4419">
      <pivotArea dataOnly="0" labelOnly="1" outline="0" fieldPosition="0">
        <references count="2">
          <reference field="11" count="1" selected="0">
            <x v="218"/>
          </reference>
          <reference field="12" count="1">
            <x v="143"/>
          </reference>
        </references>
      </pivotArea>
    </format>
    <format dxfId="4418">
      <pivotArea dataOnly="0" labelOnly="1" outline="0" fieldPosition="0">
        <references count="2">
          <reference field="11" count="1" selected="0">
            <x v="219"/>
          </reference>
          <reference field="12" count="1">
            <x v="178"/>
          </reference>
        </references>
      </pivotArea>
    </format>
    <format dxfId="4417">
      <pivotArea dataOnly="0" labelOnly="1" outline="0" fieldPosition="0">
        <references count="2">
          <reference field="11" count="1" selected="0">
            <x v="220"/>
          </reference>
          <reference field="12" count="1">
            <x v="220"/>
          </reference>
        </references>
      </pivotArea>
    </format>
    <format dxfId="4416">
      <pivotArea dataOnly="0" labelOnly="1" outline="0" fieldPosition="0">
        <references count="2">
          <reference field="11" count="1" selected="0">
            <x v="221"/>
          </reference>
          <reference field="12" count="1">
            <x v="191"/>
          </reference>
        </references>
      </pivotArea>
    </format>
    <format dxfId="4415">
      <pivotArea dataOnly="0" labelOnly="1" outline="0" fieldPosition="0">
        <references count="2">
          <reference field="11" count="1" selected="0">
            <x v="222"/>
          </reference>
          <reference field="12" count="1">
            <x v="66"/>
          </reference>
        </references>
      </pivotArea>
    </format>
    <format dxfId="4414">
      <pivotArea dataOnly="0" labelOnly="1" outline="0" fieldPosition="0">
        <references count="2">
          <reference field="11" count="1" selected="0">
            <x v="223"/>
          </reference>
          <reference field="12" count="1">
            <x v="207"/>
          </reference>
        </references>
      </pivotArea>
    </format>
    <format dxfId="4413">
      <pivotArea dataOnly="0" labelOnly="1" outline="0" fieldPosition="0">
        <references count="2">
          <reference field="11" count="1" selected="0">
            <x v="224"/>
          </reference>
          <reference field="12" count="1">
            <x v="94"/>
          </reference>
        </references>
      </pivotArea>
    </format>
    <format dxfId="4412">
      <pivotArea dataOnly="0" labelOnly="1" outline="0" fieldPosition="0">
        <references count="2">
          <reference field="11" count="1" selected="0">
            <x v="225"/>
          </reference>
          <reference field="12" count="1">
            <x v="22"/>
          </reference>
        </references>
      </pivotArea>
    </format>
    <format dxfId="4411">
      <pivotArea dataOnly="0" labelOnly="1" outline="0" fieldPosition="0">
        <references count="2">
          <reference field="11" count="1" selected="0">
            <x v="226"/>
          </reference>
          <reference field="12" count="1">
            <x v="23"/>
          </reference>
        </references>
      </pivotArea>
    </format>
    <format dxfId="4410">
      <pivotArea dataOnly="0" labelOnly="1" outline="0" fieldPosition="0">
        <references count="2">
          <reference field="11" count="1" selected="0">
            <x v="227"/>
          </reference>
          <reference field="12" count="1">
            <x v="24"/>
          </reference>
        </references>
      </pivotArea>
    </format>
    <format dxfId="4409">
      <pivotArea dataOnly="0" labelOnly="1" outline="0" fieldPosition="0">
        <references count="2">
          <reference field="11" count="1" selected="0">
            <x v="228"/>
          </reference>
          <reference field="12" count="1">
            <x v="25"/>
          </reference>
        </references>
      </pivotArea>
    </format>
    <format dxfId="4408">
      <pivotArea dataOnly="0" labelOnly="1" outline="0" fieldPosition="0">
        <references count="2">
          <reference field="11" count="1" selected="0">
            <x v="229"/>
          </reference>
          <reference field="12" count="1">
            <x v="26"/>
          </reference>
        </references>
      </pivotArea>
    </format>
    <format dxfId="4407">
      <pivotArea dataOnly="0" labelOnly="1" outline="0" fieldPosition="0">
        <references count="2">
          <reference field="11" count="1" selected="0">
            <x v="230"/>
          </reference>
          <reference field="12" count="1">
            <x v="27"/>
          </reference>
        </references>
      </pivotArea>
    </format>
    <format dxfId="4406">
      <pivotArea dataOnly="0" labelOnly="1" outline="0" fieldPosition="0">
        <references count="2">
          <reference field="11" count="1" selected="0">
            <x v="231"/>
          </reference>
          <reference field="12" count="1">
            <x v="145"/>
          </reference>
        </references>
      </pivotArea>
    </format>
    <format dxfId="4405">
      <pivotArea dataOnly="0" labelOnly="1" outline="0" fieldPosition="0">
        <references count="2">
          <reference field="11" count="1" selected="0">
            <x v="232"/>
          </reference>
          <reference field="12" count="1">
            <x v="28"/>
          </reference>
        </references>
      </pivotArea>
    </format>
    <format dxfId="4404">
      <pivotArea dataOnly="0" labelOnly="1" outline="0" fieldPosition="0">
        <references count="2">
          <reference field="11" count="1" selected="0">
            <x v="233"/>
          </reference>
          <reference field="12" count="1">
            <x v="29"/>
          </reference>
        </references>
      </pivotArea>
    </format>
    <format dxfId="4403">
      <pivotArea dataOnly="0" labelOnly="1" outline="0" fieldPosition="0">
        <references count="2">
          <reference field="11" count="1" selected="0">
            <x v="234"/>
          </reference>
          <reference field="12" count="1">
            <x v="30"/>
          </reference>
        </references>
      </pivotArea>
    </format>
    <format dxfId="4402">
      <pivotArea dataOnly="0" labelOnly="1" outline="0" fieldPosition="0">
        <references count="2">
          <reference field="11" count="1" selected="0">
            <x v="235"/>
          </reference>
          <reference field="12" count="1">
            <x v="32"/>
          </reference>
        </references>
      </pivotArea>
    </format>
    <format dxfId="4401">
      <pivotArea dataOnly="0" labelOnly="1" outline="0" fieldPosition="0">
        <references count="2">
          <reference field="11" count="1" selected="0">
            <x v="236"/>
          </reference>
          <reference field="12" count="1">
            <x v="31"/>
          </reference>
        </references>
      </pivotArea>
    </format>
    <format dxfId="4400">
      <pivotArea dataOnly="0" labelOnly="1" outline="0" fieldPosition="0">
        <references count="2">
          <reference field="11" count="1" selected="0">
            <x v="237"/>
          </reference>
          <reference field="12" count="1">
            <x v="203"/>
          </reference>
        </references>
      </pivotArea>
    </format>
    <format dxfId="4399">
      <pivotArea dataOnly="0" labelOnly="1" outline="0" fieldPosition="0">
        <references count="2">
          <reference field="11" count="1" selected="0">
            <x v="238"/>
          </reference>
          <reference field="12" count="1">
            <x v="148"/>
          </reference>
        </references>
      </pivotArea>
    </format>
    <format dxfId="4398">
      <pivotArea dataOnly="0" labelOnly="1" outline="0" fieldPosition="0">
        <references count="2">
          <reference field="11" count="1" selected="0">
            <x v="239"/>
          </reference>
          <reference field="12" count="1">
            <x v="141"/>
          </reference>
        </references>
      </pivotArea>
    </format>
    <format dxfId="4397">
      <pivotArea dataOnly="0" labelOnly="1" outline="0" fieldPosition="0">
        <references count="2">
          <reference field="11" count="1" selected="0">
            <x v="240"/>
          </reference>
          <reference field="12" count="1">
            <x v="50"/>
          </reference>
        </references>
      </pivotArea>
    </format>
    <format dxfId="4396">
      <pivotArea dataOnly="0" labelOnly="1" outline="0" fieldPosition="0">
        <references count="2">
          <reference field="11" count="1" selected="0">
            <x v="241"/>
          </reference>
          <reference field="12" count="1">
            <x v="49"/>
          </reference>
        </references>
      </pivotArea>
    </format>
    <format dxfId="4395">
      <pivotArea dataOnly="0" labelOnly="1" outline="0" fieldPosition="0">
        <references count="2">
          <reference field="11" count="1" selected="0">
            <x v="242"/>
          </reference>
          <reference field="12" count="1">
            <x v="154"/>
          </reference>
        </references>
      </pivotArea>
    </format>
    <format dxfId="4394">
      <pivotArea dataOnly="0" labelOnly="1" outline="0" fieldPosition="0">
        <references count="2">
          <reference field="11" count="1" selected="0">
            <x v="243"/>
          </reference>
          <reference field="12" count="1">
            <x v="144"/>
          </reference>
        </references>
      </pivotArea>
    </format>
    <format dxfId="4393">
      <pivotArea dataOnly="0" labelOnly="1" outline="0" fieldPosition="0">
        <references count="2">
          <reference field="11" count="1" selected="0">
            <x v="244"/>
          </reference>
          <reference field="12" count="1">
            <x v="142"/>
          </reference>
        </references>
      </pivotArea>
    </format>
    <format dxfId="4392">
      <pivotArea dataOnly="0" labelOnly="1" outline="0" fieldPosition="0">
        <references count="2">
          <reference field="11" count="1" selected="0">
            <x v="245"/>
          </reference>
          <reference field="12" count="1">
            <x v="39"/>
          </reference>
        </references>
      </pivotArea>
    </format>
    <format dxfId="4391">
      <pivotArea dataOnly="0" labelOnly="1" outline="0" fieldPosition="0">
        <references count="2">
          <reference field="11" count="1" selected="0">
            <x v="246"/>
          </reference>
          <reference field="12" count="1">
            <x v="84"/>
          </reference>
        </references>
      </pivotArea>
    </format>
    <format dxfId="4390">
      <pivotArea dataOnly="0" labelOnly="1" outline="0" fieldPosition="0">
        <references count="2">
          <reference field="11" count="1" selected="0">
            <x v="247"/>
          </reference>
          <reference field="12" count="1">
            <x v="217"/>
          </reference>
        </references>
      </pivotArea>
    </format>
    <format dxfId="4389">
      <pivotArea dataOnly="0" labelOnly="1" outline="0" fieldPosition="0">
        <references count="2">
          <reference field="11" count="1" selected="0">
            <x v="248"/>
          </reference>
          <reference field="12" count="1">
            <x v="81"/>
          </reference>
        </references>
      </pivotArea>
    </format>
    <format dxfId="4388">
      <pivotArea dataOnly="0" labelOnly="1" outline="0" fieldPosition="0">
        <references count="2">
          <reference field="11" count="1" selected="0">
            <x v="249"/>
          </reference>
          <reference field="12" count="1">
            <x v="186"/>
          </reference>
        </references>
      </pivotArea>
    </format>
    <format dxfId="4387">
      <pivotArea dataOnly="0" labelOnly="1" outline="0" fieldPosition="0">
        <references count="2">
          <reference field="11" count="1" selected="0">
            <x v="250"/>
          </reference>
          <reference field="12" count="1">
            <x v="40"/>
          </reference>
        </references>
      </pivotArea>
    </format>
    <format dxfId="4386">
      <pivotArea dataOnly="0" labelOnly="1" outline="0" fieldPosition="0">
        <references count="2">
          <reference field="11" count="1" selected="0">
            <x v="251"/>
          </reference>
          <reference field="12" count="1">
            <x v="198"/>
          </reference>
        </references>
      </pivotArea>
    </format>
    <format dxfId="4385">
      <pivotArea dataOnly="0" labelOnly="1" outline="0" fieldPosition="0">
        <references count="2">
          <reference field="11" count="1" selected="0">
            <x v="252"/>
          </reference>
          <reference field="12" count="1">
            <x v="197"/>
          </reference>
        </references>
      </pivotArea>
    </format>
    <format dxfId="4384">
      <pivotArea dataOnly="0" labelOnly="1" outline="0" fieldPosition="0">
        <references count="2">
          <reference field="11" count="1" selected="0">
            <x v="253"/>
          </reference>
          <reference field="12" count="1">
            <x v="113"/>
          </reference>
        </references>
      </pivotArea>
    </format>
    <format dxfId="4383">
      <pivotArea dataOnly="0" labelOnly="1" outline="0" fieldPosition="0">
        <references count="2">
          <reference field="11" count="1" selected="0">
            <x v="254"/>
          </reference>
          <reference field="12" count="1">
            <x v="161"/>
          </reference>
        </references>
      </pivotArea>
    </format>
    <format dxfId="4382">
      <pivotArea dataOnly="0" labelOnly="1" outline="0" fieldPosition="0">
        <references count="2">
          <reference field="11" count="1" selected="0">
            <x v="255"/>
          </reference>
          <reference field="12" count="1">
            <x v="110"/>
          </reference>
        </references>
      </pivotArea>
    </format>
    <format dxfId="4381">
      <pivotArea dataOnly="0" labelOnly="1" outline="0" fieldPosition="0">
        <references count="2">
          <reference field="11" count="1" selected="0">
            <x v="256"/>
          </reference>
          <reference field="12" count="1">
            <x v="130"/>
          </reference>
        </references>
      </pivotArea>
    </format>
    <format dxfId="4380">
      <pivotArea dataOnly="0" labelOnly="1" outline="0" fieldPosition="0">
        <references count="2">
          <reference field="11" count="1" selected="0">
            <x v="257"/>
          </reference>
          <reference field="12" count="1">
            <x v="193"/>
          </reference>
        </references>
      </pivotArea>
    </format>
    <format dxfId="4379">
      <pivotArea dataOnly="0" labelOnly="1" outline="0" fieldPosition="0">
        <references count="2">
          <reference field="11" count="1" selected="0">
            <x v="258"/>
          </reference>
          <reference field="12" count="1">
            <x v="220"/>
          </reference>
        </references>
      </pivotArea>
    </format>
    <format dxfId="4378">
      <pivotArea dataOnly="0" labelOnly="1" outline="0" fieldPosition="0">
        <references count="2">
          <reference field="11" count="1" selected="0">
            <x v="259"/>
          </reference>
          <reference field="12" count="1">
            <x v="84"/>
          </reference>
        </references>
      </pivotArea>
    </format>
    <format dxfId="4377">
      <pivotArea dataOnly="0" labelOnly="1" outline="0" fieldPosition="0">
        <references count="2">
          <reference field="11" count="1" selected="0">
            <x v="260"/>
          </reference>
          <reference field="12" count="1">
            <x v="116"/>
          </reference>
        </references>
      </pivotArea>
    </format>
    <format dxfId="4376">
      <pivotArea dataOnly="0" labelOnly="1" outline="0" fieldPosition="0">
        <references count="2">
          <reference field="11" count="1" selected="0">
            <x v="261"/>
          </reference>
          <reference field="12" count="1">
            <x v="106"/>
          </reference>
        </references>
      </pivotArea>
    </format>
    <format dxfId="4375">
      <pivotArea dataOnly="0" labelOnly="1" outline="0" fieldPosition="0">
        <references count="2">
          <reference field="11" count="1" selected="0">
            <x v="262"/>
          </reference>
          <reference field="12" count="1">
            <x v="18"/>
          </reference>
        </references>
      </pivotArea>
    </format>
    <format dxfId="4374">
      <pivotArea dataOnly="0" labelOnly="1" outline="0" fieldPosition="0">
        <references count="2">
          <reference field="11" count="1" selected="0">
            <x v="263"/>
          </reference>
          <reference field="12" count="1">
            <x v="19"/>
          </reference>
        </references>
      </pivotArea>
    </format>
    <format dxfId="4373">
      <pivotArea dataOnly="0" labelOnly="1" outline="0" fieldPosition="0">
        <references count="2">
          <reference field="11" count="1" selected="0">
            <x v="264"/>
          </reference>
          <reference field="12" count="1">
            <x v="20"/>
          </reference>
        </references>
      </pivotArea>
    </format>
    <format dxfId="4372">
      <pivotArea dataOnly="0" labelOnly="1" outline="0" fieldPosition="0">
        <references count="2">
          <reference field="11" count="1" selected="0">
            <x v="265"/>
          </reference>
          <reference field="12" count="1">
            <x v="84"/>
          </reference>
        </references>
      </pivotArea>
    </format>
    <format dxfId="4371">
      <pivotArea dataOnly="0" labelOnly="1" outline="0" fieldPosition="0">
        <references count="2">
          <reference field="11" count="1" selected="0">
            <x v="267"/>
          </reference>
          <reference field="12" count="1">
            <x v="126"/>
          </reference>
        </references>
      </pivotArea>
    </format>
    <format dxfId="4370">
      <pivotArea dataOnly="0" labelOnly="1" outline="0" fieldPosition="0">
        <references count="2">
          <reference field="11" count="1" selected="0">
            <x v="268"/>
          </reference>
          <reference field="12" count="1">
            <x v="177"/>
          </reference>
        </references>
      </pivotArea>
    </format>
    <format dxfId="4369">
      <pivotArea dataOnly="0" labelOnly="1" outline="0" fieldPosition="0">
        <references count="2">
          <reference field="11" count="1" selected="0">
            <x v="269"/>
          </reference>
          <reference field="12" count="1">
            <x v="68"/>
          </reference>
        </references>
      </pivotArea>
    </format>
    <format dxfId="4368">
      <pivotArea dataOnly="0" labelOnly="1" outline="0" fieldPosition="0">
        <references count="2">
          <reference field="11" count="1" selected="0">
            <x v="270"/>
          </reference>
          <reference field="12" count="1">
            <x v="67"/>
          </reference>
        </references>
      </pivotArea>
    </format>
    <format dxfId="4367">
      <pivotArea dataOnly="0" labelOnly="1" outline="0" fieldPosition="0">
        <references count="2">
          <reference field="11" count="1" selected="0">
            <x v="271"/>
          </reference>
          <reference field="12" count="1">
            <x v="201"/>
          </reference>
        </references>
      </pivotArea>
    </format>
    <format dxfId="4366">
      <pivotArea dataOnly="0" labelOnly="1" outline="0" fieldPosition="0">
        <references count="2">
          <reference field="11" count="1" selected="0">
            <x v="272"/>
          </reference>
          <reference field="12" count="1">
            <x v="199"/>
          </reference>
        </references>
      </pivotArea>
    </format>
    <format dxfId="4365">
      <pivotArea dataOnly="0" labelOnly="1" outline="0" fieldPosition="0">
        <references count="2">
          <reference field="11" count="1" selected="0">
            <x v="273"/>
          </reference>
          <reference field="12" count="1">
            <x v="122"/>
          </reference>
        </references>
      </pivotArea>
    </format>
    <format dxfId="4364">
      <pivotArea dataOnly="0" labelOnly="1" outline="0" fieldPosition="0">
        <references count="2">
          <reference field="11" count="1" selected="0">
            <x v="274"/>
          </reference>
          <reference field="12" count="1">
            <x v="103"/>
          </reference>
        </references>
      </pivotArea>
    </format>
    <format dxfId="4363">
      <pivotArea dataOnly="0" labelOnly="1" outline="0" fieldPosition="0">
        <references count="2">
          <reference field="11" count="1" selected="0">
            <x v="275"/>
          </reference>
          <reference field="12" count="1">
            <x v="86"/>
          </reference>
        </references>
      </pivotArea>
    </format>
    <format dxfId="4362">
      <pivotArea dataOnly="0" labelOnly="1" outline="0" fieldPosition="0">
        <references count="2">
          <reference field="11" count="1" selected="0">
            <x v="277"/>
          </reference>
          <reference field="12" count="1">
            <x v="218"/>
          </reference>
        </references>
      </pivotArea>
    </format>
    <format dxfId="4361">
      <pivotArea dataOnly="0" labelOnly="1" outline="0" fieldPosition="0">
        <references count="2">
          <reference field="11" count="1" selected="0">
            <x v="278"/>
          </reference>
          <reference field="12" count="1">
            <x v="123"/>
          </reference>
        </references>
      </pivotArea>
    </format>
    <format dxfId="4360">
      <pivotArea dataOnly="0" labelOnly="1" outline="0" fieldPosition="0">
        <references count="2">
          <reference field="11" count="1" selected="0">
            <x v="279"/>
          </reference>
          <reference field="12" count="1">
            <x v="221"/>
          </reference>
        </references>
      </pivotArea>
    </format>
    <format dxfId="4359">
      <pivotArea dataOnly="0" labelOnly="1" outline="0" fieldPosition="0">
        <references count="2">
          <reference field="11" count="1" selected="0">
            <x v="280"/>
          </reference>
          <reference field="12" count="1">
            <x v="98"/>
          </reference>
        </references>
      </pivotArea>
    </format>
    <format dxfId="4358">
      <pivotArea dataOnly="0" labelOnly="1" outline="0" fieldPosition="0">
        <references count="2">
          <reference field="11" count="1" selected="0">
            <x v="281"/>
          </reference>
          <reference field="12" count="1">
            <x v="99"/>
          </reference>
        </references>
      </pivotArea>
    </format>
    <format dxfId="4357">
      <pivotArea dataOnly="0" labelOnly="1" outline="0" fieldPosition="0">
        <references count="2">
          <reference field="11" count="1" selected="0">
            <x v="282"/>
          </reference>
          <reference field="12" count="1">
            <x v="220"/>
          </reference>
        </references>
      </pivotArea>
    </format>
    <format dxfId="4356">
      <pivotArea dataOnly="0" labelOnly="1" outline="0" fieldPosition="0">
        <references count="2">
          <reference field="11" count="1" selected="0">
            <x v="283"/>
          </reference>
          <reference field="12" count="1">
            <x v="86"/>
          </reference>
        </references>
      </pivotArea>
    </format>
    <format dxfId="4355">
      <pivotArea dataOnly="0" labelOnly="1" outline="0" fieldPosition="0">
        <references count="2">
          <reference field="11" count="1" selected="0">
            <x v="284"/>
          </reference>
          <reference field="12" count="1">
            <x v="222"/>
          </reference>
        </references>
      </pivotArea>
    </format>
    <format dxfId="4354">
      <pivotArea dataOnly="0" labelOnly="1" outline="0" fieldPosition="0">
        <references count="2">
          <reference field="11" count="1" selected="0">
            <x v="285"/>
          </reference>
          <reference field="12" count="1">
            <x v="97"/>
          </reference>
        </references>
      </pivotArea>
    </format>
    <format dxfId="4353">
      <pivotArea dataOnly="0" labelOnly="1" outline="0" fieldPosition="0">
        <references count="2">
          <reference field="11" count="1" selected="0">
            <x v="286"/>
          </reference>
          <reference field="12" count="1">
            <x v="90"/>
          </reference>
        </references>
      </pivotArea>
    </format>
    <format dxfId="4352">
      <pivotArea dataOnly="0" labelOnly="1" outline="0" fieldPosition="0">
        <references count="2">
          <reference field="11" count="1" selected="0">
            <x v="287"/>
          </reference>
          <reference field="12" count="1">
            <x v="208"/>
          </reference>
        </references>
      </pivotArea>
    </format>
    <format dxfId="4351">
      <pivotArea dataOnly="0" labelOnly="1" outline="0" fieldPosition="0">
        <references count="2">
          <reference field="11" count="1" selected="0">
            <x v="288"/>
          </reference>
          <reference field="12" count="1">
            <x v="212"/>
          </reference>
        </references>
      </pivotArea>
    </format>
    <format dxfId="4350">
      <pivotArea dataOnly="0" labelOnly="1" outline="0" fieldPosition="0">
        <references count="2">
          <reference field="11" count="1" selected="0">
            <x v="289"/>
          </reference>
          <reference field="12" count="1">
            <x v="56"/>
          </reference>
        </references>
      </pivotArea>
    </format>
    <format dxfId="4349">
      <pivotArea dataOnly="0" labelOnly="1" outline="0" fieldPosition="0">
        <references count="2">
          <reference field="11" count="1" selected="0">
            <x v="290"/>
          </reference>
          <reference field="12" count="1">
            <x v="184"/>
          </reference>
        </references>
      </pivotArea>
    </format>
    <format dxfId="4348">
      <pivotArea dataOnly="0" labelOnly="1" outline="0" fieldPosition="0">
        <references count="2">
          <reference field="11" count="1" selected="0">
            <x v="291"/>
          </reference>
          <reference field="12" count="1">
            <x v="211"/>
          </reference>
        </references>
      </pivotArea>
    </format>
    <format dxfId="4347">
      <pivotArea outline="0" collapsedLevelsAreSubtotals="1" fieldPosition="0"/>
    </format>
    <format dxfId="4346">
      <pivotArea dataOnly="0" labelOnly="1" outline="0"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345">
      <pivotArea dataOnly="0" labelOnly="1" outline="0" fieldPosition="0">
        <references count="1">
          <reference field="1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344">
      <pivotArea dataOnly="0" labelOnly="1" outline="0" fieldPosition="0">
        <references count="1">
          <reference field="1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343">
      <pivotArea dataOnly="0" labelOnly="1" outline="0" fieldPosition="0">
        <references count="1">
          <reference field="1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342">
      <pivotArea dataOnly="0" labelOnly="1" outline="0" fieldPosition="0">
        <references count="1">
          <reference field="1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341">
      <pivotArea dataOnly="0" labelOnly="1" outline="0" fieldPosition="0">
        <references count="1">
          <reference field="11" count="42">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reference>
        </references>
      </pivotArea>
    </format>
    <format dxfId="4340">
      <pivotArea dataOnly="0" labelOnly="1" outline="0" fieldPosition="0">
        <references count="2">
          <reference field="11" count="1" selected="0">
            <x v="0"/>
          </reference>
          <reference field="12" count="1">
            <x v="39"/>
          </reference>
        </references>
      </pivotArea>
    </format>
    <format dxfId="4339">
      <pivotArea dataOnly="0" labelOnly="1" outline="0" fieldPosition="0">
        <references count="2">
          <reference field="11" count="1" selected="0">
            <x v="2"/>
          </reference>
          <reference field="12" count="1">
            <x v="220"/>
          </reference>
        </references>
      </pivotArea>
    </format>
    <format dxfId="4338">
      <pivotArea dataOnly="0" labelOnly="1" outline="0" fieldPosition="0">
        <references count="2">
          <reference field="11" count="1" selected="0">
            <x v="3"/>
          </reference>
          <reference field="12" count="1">
            <x v="36"/>
          </reference>
        </references>
      </pivotArea>
    </format>
    <format dxfId="4337">
      <pivotArea dataOnly="0" labelOnly="1" outline="0" fieldPosition="0">
        <references count="2">
          <reference field="11" count="1" selected="0">
            <x v="4"/>
          </reference>
          <reference field="12" count="1">
            <x v="37"/>
          </reference>
        </references>
      </pivotArea>
    </format>
    <format dxfId="4336">
      <pivotArea dataOnly="0" labelOnly="1" outline="0" fieldPosition="0">
        <references count="2">
          <reference field="11" count="1" selected="0">
            <x v="5"/>
          </reference>
          <reference field="12" count="1">
            <x v="13"/>
          </reference>
        </references>
      </pivotArea>
    </format>
    <format dxfId="4335">
      <pivotArea dataOnly="0" labelOnly="1" outline="0" fieldPosition="0">
        <references count="2">
          <reference field="11" count="1" selected="0">
            <x v="6"/>
          </reference>
          <reference field="12" count="1">
            <x v="52"/>
          </reference>
        </references>
      </pivotArea>
    </format>
    <format dxfId="4334">
      <pivotArea dataOnly="0" labelOnly="1" outline="0" fieldPosition="0">
        <references count="2">
          <reference field="11" count="1" selected="0">
            <x v="7"/>
          </reference>
          <reference field="12" count="1">
            <x v="190"/>
          </reference>
        </references>
      </pivotArea>
    </format>
    <format dxfId="4333">
      <pivotArea dataOnly="0" labelOnly="1" outline="0" fieldPosition="0">
        <references count="2">
          <reference field="11" count="1" selected="0">
            <x v="8"/>
          </reference>
          <reference field="12" count="1">
            <x v="39"/>
          </reference>
        </references>
      </pivotArea>
    </format>
    <format dxfId="4332">
      <pivotArea dataOnly="0" labelOnly="1" outline="0" fieldPosition="0">
        <references count="2">
          <reference field="11" count="1" selected="0">
            <x v="9"/>
          </reference>
          <reference field="12" count="1">
            <x v="87"/>
          </reference>
        </references>
      </pivotArea>
    </format>
    <format dxfId="4331">
      <pivotArea dataOnly="0" labelOnly="1" outline="0" fieldPosition="0">
        <references count="2">
          <reference field="11" count="1" selected="0">
            <x v="10"/>
          </reference>
          <reference field="12" count="1">
            <x v="90"/>
          </reference>
        </references>
      </pivotArea>
    </format>
    <format dxfId="4330">
      <pivotArea dataOnly="0" labelOnly="1" outline="0" fieldPosition="0">
        <references count="2">
          <reference field="11" count="1" selected="0">
            <x v="11"/>
          </reference>
          <reference field="12" count="1">
            <x v="107"/>
          </reference>
        </references>
      </pivotArea>
    </format>
    <format dxfId="4329">
      <pivotArea dataOnly="0" labelOnly="1" outline="0" fieldPosition="0">
        <references count="2">
          <reference field="11" count="1" selected="0">
            <x v="12"/>
          </reference>
          <reference field="12" count="1">
            <x v="46"/>
          </reference>
        </references>
      </pivotArea>
    </format>
    <format dxfId="4328">
      <pivotArea dataOnly="0" labelOnly="1" outline="0" fieldPosition="0">
        <references count="2">
          <reference field="11" count="1" selected="0">
            <x v="13"/>
          </reference>
          <reference field="12" count="1">
            <x v="185"/>
          </reference>
        </references>
      </pivotArea>
    </format>
    <format dxfId="4327">
      <pivotArea dataOnly="0" labelOnly="1" outline="0" fieldPosition="0">
        <references count="2">
          <reference field="11" count="1" selected="0">
            <x v="14"/>
          </reference>
          <reference field="12" count="1">
            <x v="188"/>
          </reference>
        </references>
      </pivotArea>
    </format>
    <format dxfId="4326">
      <pivotArea dataOnly="0" labelOnly="1" outline="0" fieldPosition="0">
        <references count="2">
          <reference field="11" count="1" selected="0">
            <x v="15"/>
          </reference>
          <reference field="12" count="1">
            <x v="187"/>
          </reference>
        </references>
      </pivotArea>
    </format>
    <format dxfId="4325">
      <pivotArea dataOnly="0" labelOnly="1" outline="0" fieldPosition="0">
        <references count="2">
          <reference field="11" count="1" selected="0">
            <x v="16"/>
          </reference>
          <reference field="12" count="1">
            <x v="54"/>
          </reference>
        </references>
      </pivotArea>
    </format>
    <format dxfId="4324">
      <pivotArea dataOnly="0" labelOnly="1" outline="0" fieldPosition="0">
        <references count="2">
          <reference field="11" count="1" selected="0">
            <x v="17"/>
          </reference>
          <reference field="12" count="1">
            <x v="57"/>
          </reference>
        </references>
      </pivotArea>
    </format>
    <format dxfId="4323">
      <pivotArea dataOnly="0" labelOnly="1" outline="0" fieldPosition="0">
        <references count="2">
          <reference field="11" count="1" selected="0">
            <x v="18"/>
          </reference>
          <reference field="12" count="1">
            <x v="189"/>
          </reference>
        </references>
      </pivotArea>
    </format>
    <format dxfId="4322">
      <pivotArea dataOnly="0" labelOnly="1" outline="0" fieldPosition="0">
        <references count="2">
          <reference field="11" count="1" selected="0">
            <x v="19"/>
          </reference>
          <reference field="12" count="1">
            <x v="80"/>
          </reference>
        </references>
      </pivotArea>
    </format>
    <format dxfId="4321">
      <pivotArea dataOnly="0" labelOnly="1" outline="0" fieldPosition="0">
        <references count="2">
          <reference field="11" count="1" selected="0">
            <x v="20"/>
          </reference>
          <reference field="12" count="1">
            <x v="82"/>
          </reference>
        </references>
      </pivotArea>
    </format>
    <format dxfId="4320">
      <pivotArea dataOnly="0" labelOnly="1" outline="0" fieldPosition="0">
        <references count="2">
          <reference field="11" count="1" selected="0">
            <x v="21"/>
          </reference>
          <reference field="12" count="1">
            <x v="121"/>
          </reference>
        </references>
      </pivotArea>
    </format>
    <format dxfId="4319">
      <pivotArea dataOnly="0" labelOnly="1" outline="0" fieldPosition="0">
        <references count="2">
          <reference field="11" count="1" selected="0">
            <x v="22"/>
          </reference>
          <reference field="12" count="1">
            <x v="200"/>
          </reference>
        </references>
      </pivotArea>
    </format>
    <format dxfId="4318">
      <pivotArea dataOnly="0" labelOnly="1" outline="0" fieldPosition="0">
        <references count="2">
          <reference field="11" count="1" selected="0">
            <x v="23"/>
          </reference>
          <reference field="12" count="1">
            <x v="195"/>
          </reference>
        </references>
      </pivotArea>
    </format>
    <format dxfId="4317">
      <pivotArea dataOnly="0" labelOnly="1" outline="0" fieldPosition="0">
        <references count="2">
          <reference field="11" count="1" selected="0">
            <x v="24"/>
          </reference>
          <reference field="12" count="1">
            <x v="108"/>
          </reference>
        </references>
      </pivotArea>
    </format>
    <format dxfId="4316">
      <pivotArea dataOnly="0" labelOnly="1" outline="0" fieldPosition="0">
        <references count="2">
          <reference field="11" count="1" selected="0">
            <x v="25"/>
          </reference>
          <reference field="12" count="1">
            <x v="196"/>
          </reference>
        </references>
      </pivotArea>
    </format>
    <format dxfId="4315">
      <pivotArea dataOnly="0" labelOnly="1" outline="0" fieldPosition="0">
        <references count="2">
          <reference field="11" count="1" selected="0">
            <x v="26"/>
          </reference>
          <reference field="12" count="1">
            <x v="163"/>
          </reference>
        </references>
      </pivotArea>
    </format>
    <format dxfId="4314">
      <pivotArea dataOnly="0" labelOnly="1" outline="0" fieldPosition="0">
        <references count="2">
          <reference field="11" count="1" selected="0">
            <x v="27"/>
          </reference>
          <reference field="12" count="1">
            <x v="164"/>
          </reference>
        </references>
      </pivotArea>
    </format>
    <format dxfId="4313">
      <pivotArea dataOnly="0" labelOnly="1" outline="0" fieldPosition="0">
        <references count="2">
          <reference field="11" count="1" selected="0">
            <x v="28"/>
          </reference>
          <reference field="12" count="1">
            <x v="53"/>
          </reference>
        </references>
      </pivotArea>
    </format>
    <format dxfId="4312">
      <pivotArea dataOnly="0" labelOnly="1" outline="0" fieldPosition="0">
        <references count="2">
          <reference field="11" count="1" selected="0">
            <x v="29"/>
          </reference>
          <reference field="12" count="1">
            <x v="62"/>
          </reference>
        </references>
      </pivotArea>
    </format>
    <format dxfId="4311">
      <pivotArea dataOnly="0" labelOnly="1" outline="0" fieldPosition="0">
        <references count="2">
          <reference field="11" count="1" selected="0">
            <x v="30"/>
          </reference>
          <reference field="12" count="1">
            <x v="64"/>
          </reference>
        </references>
      </pivotArea>
    </format>
    <format dxfId="4310">
      <pivotArea dataOnly="0" labelOnly="1" outline="0" fieldPosition="0">
        <references count="2">
          <reference field="11" count="1" selected="0">
            <x v="31"/>
          </reference>
          <reference field="12" count="1">
            <x v="146"/>
          </reference>
        </references>
      </pivotArea>
    </format>
    <format dxfId="4309">
      <pivotArea dataOnly="0" labelOnly="1" outline="0" fieldPosition="0">
        <references count="2">
          <reference field="11" count="1" selected="0">
            <x v="32"/>
          </reference>
          <reference field="12" count="1">
            <x v="118"/>
          </reference>
        </references>
      </pivotArea>
    </format>
    <format dxfId="4308">
      <pivotArea dataOnly="0" labelOnly="1" outline="0" fieldPosition="0">
        <references count="2">
          <reference field="11" count="1" selected="0">
            <x v="33"/>
          </reference>
          <reference field="12" count="1">
            <x v="44"/>
          </reference>
        </references>
      </pivotArea>
    </format>
    <format dxfId="4307">
      <pivotArea dataOnly="0" labelOnly="1" outline="0" fieldPosition="0">
        <references count="2">
          <reference field="11" count="1" selected="0">
            <x v="34"/>
          </reference>
          <reference field="12" count="1">
            <x v="90"/>
          </reference>
        </references>
      </pivotArea>
    </format>
    <format dxfId="4306">
      <pivotArea dataOnly="0" labelOnly="1" outline="0" fieldPosition="0">
        <references count="2">
          <reference field="11" count="1" selected="0">
            <x v="35"/>
          </reference>
          <reference field="12" count="1">
            <x v="41"/>
          </reference>
        </references>
      </pivotArea>
    </format>
    <format dxfId="4305">
      <pivotArea dataOnly="0" labelOnly="1" outline="0" fieldPosition="0">
        <references count="2">
          <reference field="11" count="1" selected="0">
            <x v="36"/>
          </reference>
          <reference field="12" count="1">
            <x v="220"/>
          </reference>
        </references>
      </pivotArea>
    </format>
    <format dxfId="4304">
      <pivotArea dataOnly="0" labelOnly="1" outline="0" fieldPosition="0">
        <references count="2">
          <reference field="11" count="1" selected="0">
            <x v="38"/>
          </reference>
          <reference field="12" count="1">
            <x v="216"/>
          </reference>
        </references>
      </pivotArea>
    </format>
    <format dxfId="4303">
      <pivotArea dataOnly="0" labelOnly="1" outline="0" fieldPosition="0">
        <references count="2">
          <reference field="11" count="1" selected="0">
            <x v="39"/>
          </reference>
          <reference field="12" count="1">
            <x v="101"/>
          </reference>
        </references>
      </pivotArea>
    </format>
    <format dxfId="4302">
      <pivotArea dataOnly="0" labelOnly="1" outline="0" fieldPosition="0">
        <references count="2">
          <reference field="11" count="1" selected="0">
            <x v="40"/>
          </reference>
          <reference field="12" count="1">
            <x v="127"/>
          </reference>
        </references>
      </pivotArea>
    </format>
    <format dxfId="4301">
      <pivotArea dataOnly="0" labelOnly="1" outline="0" fieldPosition="0">
        <references count="2">
          <reference field="11" count="1" selected="0">
            <x v="41"/>
          </reference>
          <reference field="12" count="1">
            <x v="21"/>
          </reference>
        </references>
      </pivotArea>
    </format>
    <format dxfId="4300">
      <pivotArea dataOnly="0" labelOnly="1" outline="0" fieldPosition="0">
        <references count="2">
          <reference field="11" count="1" selected="0">
            <x v="42"/>
          </reference>
          <reference field="12" count="1">
            <x v="73"/>
          </reference>
        </references>
      </pivotArea>
    </format>
    <format dxfId="4299">
      <pivotArea dataOnly="0" labelOnly="1" outline="0" fieldPosition="0">
        <references count="2">
          <reference field="11" count="1" selected="0">
            <x v="43"/>
          </reference>
          <reference field="12" count="1">
            <x v="223"/>
          </reference>
        </references>
      </pivotArea>
    </format>
    <format dxfId="4298">
      <pivotArea dataOnly="0" labelOnly="1" outline="0" fieldPosition="0">
        <references count="2">
          <reference field="11" count="1" selected="0">
            <x v="44"/>
          </reference>
          <reference field="12" count="1">
            <x v="105"/>
          </reference>
        </references>
      </pivotArea>
    </format>
    <format dxfId="4297">
      <pivotArea dataOnly="0" labelOnly="1" outline="0" fieldPosition="0">
        <references count="2">
          <reference field="11" count="1" selected="0">
            <x v="45"/>
          </reference>
          <reference field="12" count="1">
            <x v="100"/>
          </reference>
        </references>
      </pivotArea>
    </format>
    <format dxfId="4296">
      <pivotArea dataOnly="0" labelOnly="1" outline="0" fieldPosition="0">
        <references count="2">
          <reference field="11" count="1" selected="0">
            <x v="46"/>
          </reference>
          <reference field="12" count="1">
            <x v="169"/>
          </reference>
        </references>
      </pivotArea>
    </format>
    <format dxfId="4295">
      <pivotArea dataOnly="0" labelOnly="1" outline="0" fieldPosition="0">
        <references count="2">
          <reference field="11" count="1" selected="0">
            <x v="47"/>
          </reference>
          <reference field="12" count="1">
            <x v="152"/>
          </reference>
        </references>
      </pivotArea>
    </format>
    <format dxfId="4294">
      <pivotArea dataOnly="0" labelOnly="1" outline="0" fieldPosition="0">
        <references count="2">
          <reference field="11" count="1" selected="0">
            <x v="48"/>
          </reference>
          <reference field="12" count="1">
            <x v="117"/>
          </reference>
        </references>
      </pivotArea>
    </format>
    <format dxfId="4293">
      <pivotArea dataOnly="0" labelOnly="1" outline="0" fieldPosition="0">
        <references count="2">
          <reference field="11" count="1" selected="0">
            <x v="49"/>
          </reference>
          <reference field="12" count="1">
            <x v="168"/>
          </reference>
        </references>
      </pivotArea>
    </format>
    <format dxfId="4292">
      <pivotArea dataOnly="0" labelOnly="1" outline="0" fieldPosition="0">
        <references count="2">
          <reference field="11" count="1" selected="0">
            <x v="50"/>
          </reference>
          <reference field="12" count="1">
            <x v="155"/>
          </reference>
        </references>
      </pivotArea>
    </format>
    <format dxfId="4291">
      <pivotArea dataOnly="0" labelOnly="1" outline="0" fieldPosition="0">
        <references count="2">
          <reference field="11" count="1" selected="0">
            <x v="51"/>
          </reference>
          <reference field="12" count="1">
            <x v="151"/>
          </reference>
        </references>
      </pivotArea>
    </format>
    <format dxfId="4290">
      <pivotArea dataOnly="0" labelOnly="1" outline="0" fieldPosition="0">
        <references count="2">
          <reference field="11" count="1" selected="0">
            <x v="52"/>
          </reference>
          <reference field="12" count="1">
            <x v="213"/>
          </reference>
        </references>
      </pivotArea>
    </format>
    <format dxfId="4289">
      <pivotArea dataOnly="0" labelOnly="1" outline="0" fieldPosition="0">
        <references count="2">
          <reference field="11" count="1" selected="0">
            <x v="53"/>
          </reference>
          <reference field="12" count="1">
            <x v="72"/>
          </reference>
        </references>
      </pivotArea>
    </format>
    <format dxfId="4288">
      <pivotArea dataOnly="0" labelOnly="1" outline="0" fieldPosition="0">
        <references count="2">
          <reference field="11" count="1" selected="0">
            <x v="54"/>
          </reference>
          <reference field="12" count="1">
            <x v="112"/>
          </reference>
        </references>
      </pivotArea>
    </format>
    <format dxfId="4287">
      <pivotArea dataOnly="0" labelOnly="1" outline="0" fieldPosition="0">
        <references count="2">
          <reference field="11" count="1" selected="0">
            <x v="55"/>
          </reference>
          <reference field="12" count="1">
            <x v="204"/>
          </reference>
        </references>
      </pivotArea>
    </format>
    <format dxfId="4286">
      <pivotArea dataOnly="0" labelOnly="1" outline="0" fieldPosition="0">
        <references count="2">
          <reference field="11" count="1" selected="0">
            <x v="56"/>
          </reference>
          <reference field="12" count="1">
            <x v="59"/>
          </reference>
        </references>
      </pivotArea>
    </format>
    <format dxfId="4285">
      <pivotArea dataOnly="0" labelOnly="1" outline="0" fieldPosition="0">
        <references count="2">
          <reference field="11" count="1" selected="0">
            <x v="57"/>
          </reference>
          <reference field="12" count="1">
            <x v="134"/>
          </reference>
        </references>
      </pivotArea>
    </format>
    <format dxfId="4284">
      <pivotArea dataOnly="0" labelOnly="1" outline="0" fieldPosition="0">
        <references count="2">
          <reference field="11" count="1" selected="0">
            <x v="58"/>
          </reference>
          <reference field="12" count="1">
            <x v="109"/>
          </reference>
        </references>
      </pivotArea>
    </format>
    <format dxfId="4283">
      <pivotArea dataOnly="0" labelOnly="1" outline="0" fieldPosition="0">
        <references count="2">
          <reference field="11" count="1" selected="0">
            <x v="59"/>
          </reference>
          <reference field="12" count="1">
            <x v="96"/>
          </reference>
        </references>
      </pivotArea>
    </format>
    <format dxfId="4282">
      <pivotArea dataOnly="0" labelOnly="1" outline="0" fieldPosition="0">
        <references count="2">
          <reference field="11" count="1" selected="0">
            <x v="60"/>
          </reference>
          <reference field="12" count="1">
            <x v="215"/>
          </reference>
        </references>
      </pivotArea>
    </format>
    <format dxfId="4281">
      <pivotArea dataOnly="0" labelOnly="1" outline="0" fieldPosition="0">
        <references count="2">
          <reference field="11" count="1" selected="0">
            <x v="61"/>
          </reference>
          <reference field="12" count="1">
            <x v="95"/>
          </reference>
        </references>
      </pivotArea>
    </format>
    <format dxfId="4280">
      <pivotArea dataOnly="0" labelOnly="1" outline="0" fieldPosition="0">
        <references count="2">
          <reference field="11" count="1" selected="0">
            <x v="62"/>
          </reference>
          <reference field="12" count="1">
            <x v="93"/>
          </reference>
        </references>
      </pivotArea>
    </format>
    <format dxfId="4279">
      <pivotArea dataOnly="0" labelOnly="1" outline="0" fieldPosition="0">
        <references count="2">
          <reference field="11" count="1" selected="0">
            <x v="63"/>
          </reference>
          <reference field="12" count="1">
            <x v="210"/>
          </reference>
        </references>
      </pivotArea>
    </format>
    <format dxfId="4278">
      <pivotArea dataOnly="0" labelOnly="1" outline="0" fieldPosition="0">
        <references count="2">
          <reference field="11" count="1" selected="0">
            <x v="64"/>
          </reference>
          <reference field="12" count="1">
            <x v="171"/>
          </reference>
        </references>
      </pivotArea>
    </format>
    <format dxfId="4277">
      <pivotArea dataOnly="0" labelOnly="1" outline="0" fieldPosition="0">
        <references count="2">
          <reference field="11" count="1" selected="0">
            <x v="65"/>
          </reference>
          <reference field="12" count="1">
            <x v="125"/>
          </reference>
        </references>
      </pivotArea>
    </format>
    <format dxfId="4276">
      <pivotArea dataOnly="0" labelOnly="1" outline="0" fieldPosition="0">
        <references count="2">
          <reference field="11" count="1" selected="0">
            <x v="66"/>
          </reference>
          <reference field="12" count="1">
            <x v="157"/>
          </reference>
        </references>
      </pivotArea>
    </format>
    <format dxfId="4275">
      <pivotArea dataOnly="0" labelOnly="1" outline="0" fieldPosition="0">
        <references count="2">
          <reference field="11" count="1" selected="0">
            <x v="67"/>
          </reference>
          <reference field="12" count="1">
            <x v="220"/>
          </reference>
        </references>
      </pivotArea>
    </format>
    <format dxfId="4274">
      <pivotArea dataOnly="0" labelOnly="1" outline="0" fieldPosition="0">
        <references count="2">
          <reference field="11" count="1" selected="0">
            <x v="68"/>
          </reference>
          <reference field="12" count="1">
            <x v="124"/>
          </reference>
        </references>
      </pivotArea>
    </format>
    <format dxfId="4273">
      <pivotArea dataOnly="0" labelOnly="1" outline="0" fieldPosition="0">
        <references count="2">
          <reference field="11" count="1" selected="0">
            <x v="69"/>
          </reference>
          <reference field="12" count="1">
            <x v="114"/>
          </reference>
        </references>
      </pivotArea>
    </format>
    <format dxfId="4272">
      <pivotArea dataOnly="0" labelOnly="1" outline="0" fieldPosition="0">
        <references count="2">
          <reference field="11" count="1" selected="0">
            <x v="70"/>
          </reference>
          <reference field="12" count="1">
            <x v="115"/>
          </reference>
        </references>
      </pivotArea>
    </format>
    <format dxfId="4271">
      <pivotArea dataOnly="0" labelOnly="1" outline="0" fieldPosition="0">
        <references count="2">
          <reference field="11" count="1" selected="0">
            <x v="71"/>
          </reference>
          <reference field="12" count="1">
            <x v="51"/>
          </reference>
        </references>
      </pivotArea>
    </format>
    <format dxfId="4270">
      <pivotArea dataOnly="0" labelOnly="1" outline="0" fieldPosition="0">
        <references count="2">
          <reference field="11" count="1" selected="0">
            <x v="72"/>
          </reference>
          <reference field="12" count="1">
            <x v="124"/>
          </reference>
        </references>
      </pivotArea>
    </format>
    <format dxfId="4269">
      <pivotArea dataOnly="0" labelOnly="1" outline="0" fieldPosition="0">
        <references count="2">
          <reference field="11" count="1" selected="0">
            <x v="73"/>
          </reference>
          <reference field="12" count="1">
            <x v="149"/>
          </reference>
        </references>
      </pivotArea>
    </format>
    <format dxfId="4268">
      <pivotArea dataOnly="0" labelOnly="1" outline="0" fieldPosition="0">
        <references count="2">
          <reference field="11" count="1" selected="0">
            <x v="74"/>
          </reference>
          <reference field="12" count="1">
            <x v="85"/>
          </reference>
        </references>
      </pivotArea>
    </format>
    <format dxfId="4267">
      <pivotArea dataOnly="0" labelOnly="1" outline="0" fieldPosition="0">
        <references count="2">
          <reference field="11" count="1" selected="0">
            <x v="75"/>
          </reference>
          <reference field="12" count="1">
            <x v="71"/>
          </reference>
        </references>
      </pivotArea>
    </format>
    <format dxfId="4266">
      <pivotArea dataOnly="0" labelOnly="1" outline="0" fieldPosition="0">
        <references count="2">
          <reference field="11" count="1" selected="0">
            <x v="76"/>
          </reference>
          <reference field="12" count="1">
            <x v="45"/>
          </reference>
        </references>
      </pivotArea>
    </format>
    <format dxfId="4265">
      <pivotArea dataOnly="0" labelOnly="1" outline="0" fieldPosition="0">
        <references count="2">
          <reference field="11" count="1" selected="0">
            <x v="77"/>
          </reference>
          <reference field="12" count="1">
            <x v="149"/>
          </reference>
        </references>
      </pivotArea>
    </format>
    <format dxfId="4264">
      <pivotArea dataOnly="0" labelOnly="1" outline="0" fieldPosition="0">
        <references count="2">
          <reference field="11" count="1" selected="0">
            <x v="78"/>
          </reference>
          <reference field="12" count="1">
            <x v="220"/>
          </reference>
        </references>
      </pivotArea>
    </format>
    <format dxfId="4263">
      <pivotArea dataOnly="0" labelOnly="1" outline="0" fieldPosition="0">
        <references count="2">
          <reference field="11" count="1" selected="0">
            <x v="79"/>
          </reference>
          <reference field="12" count="1">
            <x v="149"/>
          </reference>
        </references>
      </pivotArea>
    </format>
    <format dxfId="4262">
      <pivotArea dataOnly="0" labelOnly="1" outline="0" fieldPosition="0">
        <references count="2">
          <reference field="11" count="1" selected="0">
            <x v="80"/>
          </reference>
          <reference field="12" count="1">
            <x v="120"/>
          </reference>
        </references>
      </pivotArea>
    </format>
    <format dxfId="4261">
      <pivotArea dataOnly="0" labelOnly="1" outline="0" fieldPosition="0">
        <references count="2">
          <reference field="11" count="1" selected="0">
            <x v="81"/>
          </reference>
          <reference field="12" count="1">
            <x v="194"/>
          </reference>
        </references>
      </pivotArea>
    </format>
    <format dxfId="4260">
      <pivotArea dataOnly="0" labelOnly="1" outline="0" fieldPosition="0">
        <references count="2">
          <reference field="11" count="1" selected="0">
            <x v="82"/>
          </reference>
          <reference field="12" count="1">
            <x v="119"/>
          </reference>
        </references>
      </pivotArea>
    </format>
    <format dxfId="4259">
      <pivotArea dataOnly="0" labelOnly="1" outline="0" fieldPosition="0">
        <references count="2">
          <reference field="11" count="1" selected="0">
            <x v="83"/>
          </reference>
          <reference field="12" count="1">
            <x v="91"/>
          </reference>
        </references>
      </pivotArea>
    </format>
    <format dxfId="4258">
      <pivotArea dataOnly="0" labelOnly="1" outline="0" fieldPosition="0">
        <references count="2">
          <reference field="11" count="1" selected="0">
            <x v="84"/>
          </reference>
          <reference field="12" count="1">
            <x v="220"/>
          </reference>
        </references>
      </pivotArea>
    </format>
    <format dxfId="4257">
      <pivotArea dataOnly="0" labelOnly="1" outline="0" fieldPosition="0">
        <references count="2">
          <reference field="11" count="1" selected="0">
            <x v="85"/>
          </reference>
          <reference field="12" count="1">
            <x v="58"/>
          </reference>
        </references>
      </pivotArea>
    </format>
    <format dxfId="4256">
      <pivotArea dataOnly="0" labelOnly="1" outline="0" fieldPosition="0">
        <references count="2">
          <reference field="11" count="1" selected="0">
            <x v="86"/>
          </reference>
          <reference field="12" count="1">
            <x v="70"/>
          </reference>
        </references>
      </pivotArea>
    </format>
    <format dxfId="4255">
      <pivotArea dataOnly="0" labelOnly="1" outline="0" fieldPosition="0">
        <references count="2">
          <reference field="11" count="1" selected="0">
            <x v="87"/>
          </reference>
          <reference field="12" count="1">
            <x v="192"/>
          </reference>
        </references>
      </pivotArea>
    </format>
    <format dxfId="4254">
      <pivotArea dataOnly="0" labelOnly="1" outline="0" fieldPosition="0">
        <references count="2">
          <reference field="11" count="1" selected="0">
            <x v="88"/>
          </reference>
          <reference field="12" count="1">
            <x v="128"/>
          </reference>
        </references>
      </pivotArea>
    </format>
    <format dxfId="4253">
      <pivotArea dataOnly="0" labelOnly="1" outline="0" fieldPosition="0">
        <references count="2">
          <reference field="11" count="1" selected="0">
            <x v="89"/>
          </reference>
          <reference field="12" count="1">
            <x v="129"/>
          </reference>
        </references>
      </pivotArea>
    </format>
    <format dxfId="4252">
      <pivotArea dataOnly="0" labelOnly="1" outline="0" fieldPosition="0">
        <references count="2">
          <reference field="11" count="1" selected="0">
            <x v="90"/>
          </reference>
          <reference field="12" count="1">
            <x v="220"/>
          </reference>
        </references>
      </pivotArea>
    </format>
    <format dxfId="4251">
      <pivotArea dataOnly="0" labelOnly="1" outline="0" fieldPosition="0">
        <references count="2">
          <reference field="11" count="1" selected="0">
            <x v="91"/>
          </reference>
          <reference field="12" count="1">
            <x v="149"/>
          </reference>
        </references>
      </pivotArea>
    </format>
    <format dxfId="4250">
      <pivotArea dataOnly="0" labelOnly="1" outline="0" fieldPosition="0">
        <references count="2">
          <reference field="11" count="1" selected="0">
            <x v="92"/>
          </reference>
          <reference field="12" count="1">
            <x v="202"/>
          </reference>
        </references>
      </pivotArea>
    </format>
    <format dxfId="4249">
      <pivotArea dataOnly="0" labelOnly="1" outline="0" fieldPosition="0">
        <references count="2">
          <reference field="11" count="1" selected="0">
            <x v="93"/>
          </reference>
          <reference field="12" count="1">
            <x v="60"/>
          </reference>
        </references>
      </pivotArea>
    </format>
    <format dxfId="4248">
      <pivotArea dataOnly="0" labelOnly="1" outline="0" fieldPosition="0">
        <references count="2">
          <reference field="11" count="1" selected="0">
            <x v="94"/>
          </reference>
          <reference field="12" count="1">
            <x v="133"/>
          </reference>
        </references>
      </pivotArea>
    </format>
    <format dxfId="4247">
      <pivotArea dataOnly="0" labelOnly="1" outline="0" fieldPosition="0">
        <references count="2">
          <reference field="11" count="1" selected="0">
            <x v="95"/>
          </reference>
          <reference field="12" count="1">
            <x v="132"/>
          </reference>
        </references>
      </pivotArea>
    </format>
    <format dxfId="4246">
      <pivotArea dataOnly="0" labelOnly="1" outline="0" fieldPosition="0">
        <references count="2">
          <reference field="11" count="1" selected="0">
            <x v="96"/>
          </reference>
          <reference field="12" count="1">
            <x v="43"/>
          </reference>
        </references>
      </pivotArea>
    </format>
    <format dxfId="4245">
      <pivotArea dataOnly="0" labelOnly="1" outline="0" fieldPosition="0">
        <references count="2">
          <reference field="11" count="1" selected="0">
            <x v="97"/>
          </reference>
          <reference field="12" count="1">
            <x v="39"/>
          </reference>
        </references>
      </pivotArea>
    </format>
    <format dxfId="4244">
      <pivotArea dataOnly="0" labelOnly="1" outline="0" fieldPosition="0">
        <references count="2">
          <reference field="11" count="1" selected="0">
            <x v="98"/>
          </reference>
          <reference field="12" count="1">
            <x v="75"/>
          </reference>
        </references>
      </pivotArea>
    </format>
    <format dxfId="4243">
      <pivotArea dataOnly="0" labelOnly="1" outline="0" fieldPosition="0">
        <references count="2">
          <reference field="11" count="1" selected="0">
            <x v="99"/>
          </reference>
          <reference field="12" count="1">
            <x v="42"/>
          </reference>
        </references>
      </pivotArea>
    </format>
    <format dxfId="4242">
      <pivotArea dataOnly="0" labelOnly="1" outline="0" fieldPosition="0">
        <references count="2">
          <reference field="11" count="1" selected="0">
            <x v="100"/>
          </reference>
          <reference field="12" count="1">
            <x v="47"/>
          </reference>
        </references>
      </pivotArea>
    </format>
    <format dxfId="4241">
      <pivotArea dataOnly="0" labelOnly="1" outline="0" fieldPosition="0">
        <references count="2">
          <reference field="11" count="1" selected="0">
            <x v="101"/>
          </reference>
          <reference field="12" count="1">
            <x v="83"/>
          </reference>
        </references>
      </pivotArea>
    </format>
    <format dxfId="4240">
      <pivotArea dataOnly="0" labelOnly="1" outline="0" fieldPosition="0">
        <references count="2">
          <reference field="11" count="1" selected="0">
            <x v="102"/>
          </reference>
          <reference field="12" count="1">
            <x v="135"/>
          </reference>
        </references>
      </pivotArea>
    </format>
    <format dxfId="4239">
      <pivotArea dataOnly="0" labelOnly="1" outline="0" fieldPosition="0">
        <references count="2">
          <reference field="11" count="1" selected="0">
            <x v="103"/>
          </reference>
          <reference field="12" count="1">
            <x v="220"/>
          </reference>
        </references>
      </pivotArea>
    </format>
    <format dxfId="4238">
      <pivotArea dataOnly="0" labelOnly="1" outline="0" fieldPosition="0">
        <references count="2">
          <reference field="11" count="1" selected="0">
            <x v="104"/>
          </reference>
          <reference field="12" count="1">
            <x v="149"/>
          </reference>
        </references>
      </pivotArea>
    </format>
    <format dxfId="4237">
      <pivotArea dataOnly="0" labelOnly="1" outline="0" fieldPosition="0">
        <references count="2">
          <reference field="11" count="1" selected="0">
            <x v="105"/>
          </reference>
          <reference field="12" count="1">
            <x v="89"/>
          </reference>
        </references>
      </pivotArea>
    </format>
    <format dxfId="4236">
      <pivotArea dataOnly="0" labelOnly="1" outline="0" fieldPosition="0">
        <references count="2">
          <reference field="11" count="1" selected="0">
            <x v="106"/>
          </reference>
          <reference field="12" count="1">
            <x v="149"/>
          </reference>
        </references>
      </pivotArea>
    </format>
    <format dxfId="4235">
      <pivotArea dataOnly="0" labelOnly="1" outline="0" fieldPosition="0">
        <references count="2">
          <reference field="11" count="1" selected="0">
            <x v="108"/>
          </reference>
          <reference field="12" count="1">
            <x v="220"/>
          </reference>
        </references>
      </pivotArea>
    </format>
    <format dxfId="4234">
      <pivotArea dataOnly="0" labelOnly="1" outline="0" fieldPosition="0">
        <references count="2">
          <reference field="11" count="1" selected="0">
            <x v="109"/>
          </reference>
          <reference field="12" count="1">
            <x v="149"/>
          </reference>
        </references>
      </pivotArea>
    </format>
    <format dxfId="4233">
      <pivotArea dataOnly="0" labelOnly="1" outline="0" fieldPosition="0">
        <references count="2">
          <reference field="11" count="1" selected="0">
            <x v="115"/>
          </reference>
          <reference field="12" count="1">
            <x v="170"/>
          </reference>
        </references>
      </pivotArea>
    </format>
    <format dxfId="4232">
      <pivotArea dataOnly="0" labelOnly="1" outline="0" fieldPosition="0">
        <references count="2">
          <reference field="11" count="1" selected="0">
            <x v="116"/>
          </reference>
          <reference field="12" count="1">
            <x v="175"/>
          </reference>
        </references>
      </pivotArea>
    </format>
    <format dxfId="4231">
      <pivotArea dataOnly="0" labelOnly="1" outline="0" fieldPosition="0">
        <references count="2">
          <reference field="11" count="1" selected="0">
            <x v="117"/>
          </reference>
          <reference field="12" count="1">
            <x v="174"/>
          </reference>
        </references>
      </pivotArea>
    </format>
    <format dxfId="4230">
      <pivotArea dataOnly="0" labelOnly="1" outline="0" fieldPosition="0">
        <references count="2">
          <reference field="11" count="1" selected="0">
            <x v="118"/>
          </reference>
          <reference field="12" count="1">
            <x v="74"/>
          </reference>
        </references>
      </pivotArea>
    </format>
    <format dxfId="4229">
      <pivotArea dataOnly="0" labelOnly="1" outline="0" fieldPosition="0">
        <references count="2">
          <reference field="11" count="1" selected="0">
            <x v="119"/>
          </reference>
          <reference field="12" count="1">
            <x v="147"/>
          </reference>
        </references>
      </pivotArea>
    </format>
    <format dxfId="4228">
      <pivotArea dataOnly="0" labelOnly="1" outline="0" fieldPosition="0">
        <references count="2">
          <reference field="11" count="1" selected="0">
            <x v="120"/>
          </reference>
          <reference field="12" count="1">
            <x v="149"/>
          </reference>
        </references>
      </pivotArea>
    </format>
    <format dxfId="4227">
      <pivotArea dataOnly="0" labelOnly="1" outline="0" fieldPosition="0">
        <references count="2">
          <reference field="11" count="1" selected="0">
            <x v="121"/>
          </reference>
          <reference field="12" count="1">
            <x v="111"/>
          </reference>
        </references>
      </pivotArea>
    </format>
    <format dxfId="4226">
      <pivotArea dataOnly="0" labelOnly="1" outline="0" fieldPosition="0">
        <references count="2">
          <reference field="11" count="1" selected="0">
            <x v="122"/>
          </reference>
          <reference field="12" count="1">
            <x v="131"/>
          </reference>
        </references>
      </pivotArea>
    </format>
    <format dxfId="4225">
      <pivotArea dataOnly="0" labelOnly="1" outline="0" fieldPosition="0">
        <references count="2">
          <reference field="11" count="1" selected="0">
            <x v="123"/>
          </reference>
          <reference field="12" count="1">
            <x v="55"/>
          </reference>
        </references>
      </pivotArea>
    </format>
    <format dxfId="4224">
      <pivotArea dataOnly="0" labelOnly="1" outline="0" fieldPosition="0">
        <references count="2">
          <reference field="11" count="1" selected="0">
            <x v="124"/>
          </reference>
          <reference field="12" count="1">
            <x v="63"/>
          </reference>
        </references>
      </pivotArea>
    </format>
    <format dxfId="4223">
      <pivotArea dataOnly="0" labelOnly="1" outline="0" fieldPosition="0">
        <references count="2">
          <reference field="11" count="1" selected="0">
            <x v="125"/>
          </reference>
          <reference field="12" count="1">
            <x v="149"/>
          </reference>
        </references>
      </pivotArea>
    </format>
    <format dxfId="4222">
      <pivotArea dataOnly="0" labelOnly="1" outline="0" fieldPosition="0">
        <references count="2">
          <reference field="11" count="1" selected="0">
            <x v="126"/>
          </reference>
          <reference field="12" count="1">
            <x v="162"/>
          </reference>
        </references>
      </pivotArea>
    </format>
    <format dxfId="4221">
      <pivotArea dataOnly="0" labelOnly="1" outline="0" fieldPosition="0">
        <references count="2">
          <reference field="11" count="1" selected="0">
            <x v="129"/>
          </reference>
          <reference field="12" count="1">
            <x v="167"/>
          </reference>
        </references>
      </pivotArea>
    </format>
    <format dxfId="4220">
      <pivotArea dataOnly="0" labelOnly="1" outline="0" fieldPosition="0">
        <references count="2">
          <reference field="11" count="1" selected="0">
            <x v="130"/>
          </reference>
          <reference field="12" count="1">
            <x v="138"/>
          </reference>
        </references>
      </pivotArea>
    </format>
    <format dxfId="4219">
      <pivotArea dataOnly="0" labelOnly="1" outline="0" fieldPosition="0">
        <references count="2">
          <reference field="11" count="1" selected="0">
            <x v="131"/>
          </reference>
          <reference field="12" count="1">
            <x v="220"/>
          </reference>
        </references>
      </pivotArea>
    </format>
    <format dxfId="4218">
      <pivotArea dataOnly="0" labelOnly="1" outline="0" fieldPosition="0">
        <references count="2">
          <reference field="11" count="1" selected="0">
            <x v="132"/>
          </reference>
          <reference field="12" count="1">
            <x v="167"/>
          </reference>
        </references>
      </pivotArea>
    </format>
    <format dxfId="4217">
      <pivotArea dataOnly="0" labelOnly="1" outline="0" fieldPosition="0">
        <references count="2">
          <reference field="11" count="1" selected="0">
            <x v="133"/>
          </reference>
          <reference field="12" count="1">
            <x v="159"/>
          </reference>
        </references>
      </pivotArea>
    </format>
    <format dxfId="4216">
      <pivotArea dataOnly="0" labelOnly="1" outline="0" fieldPosition="0">
        <references count="2">
          <reference field="11" count="1" selected="0">
            <x v="134"/>
          </reference>
          <reference field="12" count="1">
            <x v="160"/>
          </reference>
        </references>
      </pivotArea>
    </format>
    <format dxfId="4215">
      <pivotArea dataOnly="0" labelOnly="1" outline="0" fieldPosition="0">
        <references count="2">
          <reference field="11" count="1" selected="0">
            <x v="135"/>
          </reference>
          <reference field="12" count="1">
            <x v="183"/>
          </reference>
        </references>
      </pivotArea>
    </format>
    <format dxfId="4214">
      <pivotArea dataOnly="0" labelOnly="1" outline="0" fieldPosition="0">
        <references count="2">
          <reference field="11" count="1" selected="0">
            <x v="136"/>
          </reference>
          <reference field="12" count="1">
            <x v="173"/>
          </reference>
        </references>
      </pivotArea>
    </format>
    <format dxfId="4213">
      <pivotArea dataOnly="0" labelOnly="1" outline="0" fieldPosition="0">
        <references count="2">
          <reference field="11" count="1" selected="0">
            <x v="137"/>
          </reference>
          <reference field="12" count="1">
            <x v="1"/>
          </reference>
        </references>
      </pivotArea>
    </format>
    <format dxfId="4212">
      <pivotArea dataOnly="0" labelOnly="1" outline="0" fieldPosition="0">
        <references count="2">
          <reference field="11" count="1" selected="0">
            <x v="138"/>
          </reference>
          <reference field="12" count="1">
            <x v="2"/>
          </reference>
        </references>
      </pivotArea>
    </format>
    <format dxfId="4211">
      <pivotArea dataOnly="0" labelOnly="1" outline="0" fieldPosition="0">
        <references count="2">
          <reference field="11" count="1" selected="0">
            <x v="139"/>
          </reference>
          <reference field="12" count="1">
            <x v="3"/>
          </reference>
        </references>
      </pivotArea>
    </format>
    <format dxfId="4210">
      <pivotArea dataOnly="0" labelOnly="1" outline="0" fieldPosition="0">
        <references count="2">
          <reference field="11" count="1" selected="0">
            <x v="140"/>
          </reference>
          <reference field="12" count="1">
            <x v="4"/>
          </reference>
        </references>
      </pivotArea>
    </format>
    <format dxfId="4209">
      <pivotArea dataOnly="0" labelOnly="1" outline="0" fieldPosition="0">
        <references count="2">
          <reference field="11" count="1" selected="0">
            <x v="141"/>
          </reference>
          <reference field="12" count="1">
            <x v="153"/>
          </reference>
        </references>
      </pivotArea>
    </format>
    <format dxfId="4208">
      <pivotArea dataOnly="0" labelOnly="1" outline="0" fieldPosition="0">
        <references count="2">
          <reference field="11" count="1" selected="0">
            <x v="142"/>
          </reference>
          <reference field="12" count="1">
            <x v="172"/>
          </reference>
        </references>
      </pivotArea>
    </format>
    <format dxfId="4207">
      <pivotArea dataOnly="0" labelOnly="1" outline="0" fieldPosition="0">
        <references count="2">
          <reference field="11" count="1" selected="0">
            <x v="143"/>
          </reference>
          <reference field="12" count="1">
            <x v="167"/>
          </reference>
        </references>
      </pivotArea>
    </format>
    <format dxfId="4206">
      <pivotArea dataOnly="0" labelOnly="1" outline="0" fieldPosition="0">
        <references count="2">
          <reference field="11" count="1" selected="0">
            <x v="146"/>
          </reference>
          <reference field="12" count="1">
            <x v="205"/>
          </reference>
        </references>
      </pivotArea>
    </format>
    <format dxfId="4205">
      <pivotArea dataOnly="0" labelOnly="1" outline="0" fieldPosition="0">
        <references count="2">
          <reference field="11" count="1" selected="0">
            <x v="147"/>
          </reference>
          <reference field="12" count="1">
            <x v="76"/>
          </reference>
        </references>
      </pivotArea>
    </format>
    <format dxfId="4204">
      <pivotArea dataOnly="0" labelOnly="1" outline="0" fieldPosition="0">
        <references count="2">
          <reference field="11" count="1" selected="0">
            <x v="148"/>
          </reference>
          <reference field="12" count="1">
            <x v="167"/>
          </reference>
        </references>
      </pivotArea>
    </format>
    <format dxfId="4203">
      <pivotArea dataOnly="0" labelOnly="1" outline="0" fieldPosition="0">
        <references count="2">
          <reference field="11" count="1" selected="0">
            <x v="150"/>
          </reference>
          <reference field="12" count="1">
            <x v="136"/>
          </reference>
        </references>
      </pivotArea>
    </format>
    <format dxfId="4202">
      <pivotArea dataOnly="0" labelOnly="1" outline="0" fieldPosition="0">
        <references count="2">
          <reference field="11" count="1" selected="0">
            <x v="151"/>
          </reference>
          <reference field="12" count="1">
            <x v="167"/>
          </reference>
        </references>
      </pivotArea>
    </format>
    <format dxfId="4201">
      <pivotArea dataOnly="0" labelOnly="1" outline="0" fieldPosition="0">
        <references count="2">
          <reference field="11" count="1" selected="0">
            <x v="152"/>
          </reference>
          <reference field="12" count="1">
            <x v="166"/>
          </reference>
        </references>
      </pivotArea>
    </format>
    <format dxfId="4200">
      <pivotArea dataOnly="0" labelOnly="1" outline="0" fieldPosition="0">
        <references count="2">
          <reference field="11" count="1" selected="0">
            <x v="153"/>
          </reference>
          <reference field="12" count="1">
            <x v="167"/>
          </reference>
        </references>
      </pivotArea>
    </format>
    <format dxfId="4199">
      <pivotArea dataOnly="0" labelOnly="1" outline="0" fieldPosition="0">
        <references count="2">
          <reference field="11" count="1" selected="0">
            <x v="155"/>
          </reference>
          <reference field="12" count="1">
            <x v="88"/>
          </reference>
        </references>
      </pivotArea>
    </format>
    <format dxfId="4198">
      <pivotArea dataOnly="0" labelOnly="1" outline="0" fieldPosition="0">
        <references count="2">
          <reference field="11" count="1" selected="0">
            <x v="156"/>
          </reference>
          <reference field="12" count="1">
            <x v="167"/>
          </reference>
        </references>
      </pivotArea>
    </format>
    <format dxfId="4197">
      <pivotArea dataOnly="0" labelOnly="1" outline="0" fieldPosition="0">
        <references count="2">
          <reference field="11" count="1" selected="0">
            <x v="157"/>
          </reference>
          <reference field="12" count="1">
            <x v="220"/>
          </reference>
        </references>
      </pivotArea>
    </format>
    <format dxfId="4196">
      <pivotArea dataOnly="0" labelOnly="1" outline="0" fieldPosition="0">
        <references count="2">
          <reference field="11" count="1" selected="0">
            <x v="158"/>
          </reference>
          <reference field="12" count="1">
            <x v="167"/>
          </reference>
        </references>
      </pivotArea>
    </format>
    <format dxfId="4195">
      <pivotArea dataOnly="0" labelOnly="1" outline="0" fieldPosition="0">
        <references count="2">
          <reference field="11" count="1" selected="0">
            <x v="159"/>
          </reference>
          <reference field="12" count="1">
            <x v="180"/>
          </reference>
        </references>
      </pivotArea>
    </format>
    <format dxfId="4194">
      <pivotArea dataOnly="0" labelOnly="1" outline="0" fieldPosition="0">
        <references count="2">
          <reference field="11" count="1" selected="0">
            <x v="160"/>
          </reference>
          <reference field="12" count="1">
            <x v="156"/>
          </reference>
        </references>
      </pivotArea>
    </format>
    <format dxfId="4193">
      <pivotArea dataOnly="0" labelOnly="1" outline="0" fieldPosition="0">
        <references count="2">
          <reference field="11" count="1" selected="0">
            <x v="161"/>
          </reference>
          <reference field="12" count="1">
            <x v="181"/>
          </reference>
        </references>
      </pivotArea>
    </format>
    <format dxfId="4192">
      <pivotArea dataOnly="0" labelOnly="1" outline="0" fieldPosition="0">
        <references count="2">
          <reference field="11" count="1" selected="0">
            <x v="162"/>
          </reference>
          <reference field="12" count="1">
            <x v="92"/>
          </reference>
        </references>
      </pivotArea>
    </format>
    <format dxfId="4191">
      <pivotArea dataOnly="0" labelOnly="1" outline="0" fieldPosition="0">
        <references count="2">
          <reference field="11" count="1" selected="0">
            <x v="163"/>
          </reference>
          <reference field="12" count="1">
            <x v="139"/>
          </reference>
        </references>
      </pivotArea>
    </format>
    <format dxfId="4190">
      <pivotArea dataOnly="0" labelOnly="1" outline="0" fieldPosition="0">
        <references count="2">
          <reference field="11" count="1" selected="0">
            <x v="164"/>
          </reference>
          <reference field="12" count="1">
            <x v="214"/>
          </reference>
        </references>
      </pivotArea>
    </format>
    <format dxfId="4189">
      <pivotArea dataOnly="0" labelOnly="1" outline="0" fieldPosition="0">
        <references count="2">
          <reference field="11" count="1" selected="0">
            <x v="165"/>
          </reference>
          <reference field="12" count="1">
            <x v="137"/>
          </reference>
        </references>
      </pivotArea>
    </format>
    <format dxfId="4188">
      <pivotArea dataOnly="0" labelOnly="1" outline="0" fieldPosition="0">
        <references count="2">
          <reference field="11" count="1" selected="0">
            <x v="166"/>
          </reference>
          <reference field="12" count="1">
            <x v="104"/>
          </reference>
        </references>
      </pivotArea>
    </format>
    <format dxfId="4187">
      <pivotArea dataOnly="0" labelOnly="1" outline="0" fieldPosition="0">
        <references count="2">
          <reference field="11" count="1" selected="0">
            <x v="167"/>
          </reference>
          <reference field="12" count="1">
            <x v="5"/>
          </reference>
        </references>
      </pivotArea>
    </format>
    <format dxfId="4186">
      <pivotArea dataOnly="0" labelOnly="1" outline="0" fieldPosition="0">
        <references count="2">
          <reference field="11" count="1" selected="0">
            <x v="168"/>
          </reference>
          <reference field="12" count="1">
            <x v="6"/>
          </reference>
        </references>
      </pivotArea>
    </format>
    <format dxfId="4185">
      <pivotArea dataOnly="0" labelOnly="1" outline="0" fieldPosition="0">
        <references count="2">
          <reference field="11" count="1" selected="0">
            <x v="169"/>
          </reference>
          <reference field="12" count="1">
            <x v="7"/>
          </reference>
        </references>
      </pivotArea>
    </format>
    <format dxfId="4184">
      <pivotArea dataOnly="0" labelOnly="1" outline="0" fieldPosition="0">
        <references count="2">
          <reference field="11" count="1" selected="0">
            <x v="170"/>
          </reference>
          <reference field="12" count="1">
            <x v="167"/>
          </reference>
        </references>
      </pivotArea>
    </format>
    <format dxfId="4183">
      <pivotArea dataOnly="0" labelOnly="1" outline="0" fieldPosition="0">
        <references count="2">
          <reference field="11" count="1" selected="0">
            <x v="173"/>
          </reference>
          <reference field="12" count="1">
            <x v="77"/>
          </reference>
        </references>
      </pivotArea>
    </format>
    <format dxfId="4182">
      <pivotArea dataOnly="0" labelOnly="1" outline="0" fieldPosition="0">
        <references count="2">
          <reference field="11" count="1" selected="0">
            <x v="174"/>
          </reference>
          <reference field="12" count="1">
            <x v="38"/>
          </reference>
        </references>
      </pivotArea>
    </format>
    <format dxfId="4181">
      <pivotArea dataOnly="0" labelOnly="1" outline="0" fieldPosition="0">
        <references count="2">
          <reference field="11" count="1" selected="0">
            <x v="175"/>
          </reference>
          <reference field="12" count="1">
            <x v="176"/>
          </reference>
        </references>
      </pivotArea>
    </format>
    <format dxfId="4180">
      <pivotArea dataOnly="0" labelOnly="1" outline="0" fieldPosition="0">
        <references count="2">
          <reference field="11" count="1" selected="0">
            <x v="177"/>
          </reference>
          <reference field="12" count="1">
            <x v="136"/>
          </reference>
        </references>
      </pivotArea>
    </format>
    <format dxfId="4179">
      <pivotArea dataOnly="0" labelOnly="1" outline="0" fieldPosition="0">
        <references count="2">
          <reference field="11" count="1" selected="0">
            <x v="178"/>
          </reference>
          <reference field="12" count="1">
            <x v="182"/>
          </reference>
        </references>
      </pivotArea>
    </format>
    <format dxfId="4178">
      <pivotArea dataOnly="0" labelOnly="1" outline="0" fieldPosition="0">
        <references count="2">
          <reference field="11" count="1" selected="0">
            <x v="181"/>
          </reference>
          <reference field="12" count="1">
            <x v="206"/>
          </reference>
        </references>
      </pivotArea>
    </format>
    <format dxfId="4177">
      <pivotArea dataOnly="0" labelOnly="1" outline="0" fieldPosition="0">
        <references count="2">
          <reference field="11" count="1" selected="0">
            <x v="182"/>
          </reference>
          <reference field="12" count="1">
            <x v="220"/>
          </reference>
        </references>
      </pivotArea>
    </format>
    <format dxfId="4176">
      <pivotArea dataOnly="0" labelOnly="1" outline="0" fieldPosition="0">
        <references count="2">
          <reference field="11" count="1" selected="0">
            <x v="183"/>
          </reference>
          <reference field="12" count="1">
            <x v="65"/>
          </reference>
        </references>
      </pivotArea>
    </format>
    <format dxfId="4175">
      <pivotArea dataOnly="0" labelOnly="1" outline="0" fieldPosition="0">
        <references count="2">
          <reference field="11" count="1" selected="0">
            <x v="184"/>
          </reference>
          <reference field="12" count="1">
            <x v="179"/>
          </reference>
        </references>
      </pivotArea>
    </format>
    <format dxfId="4174">
      <pivotArea dataOnly="0" labelOnly="1" outline="0" fieldPosition="0">
        <references count="2">
          <reference field="11" count="1" selected="0">
            <x v="185"/>
          </reference>
          <reference field="12" count="1">
            <x v="150"/>
          </reference>
        </references>
      </pivotArea>
    </format>
    <format dxfId="4173">
      <pivotArea dataOnly="0" labelOnly="1" outline="0" fieldPosition="0">
        <references count="2">
          <reference field="11" count="1" selected="0">
            <x v="186"/>
          </reference>
          <reference field="12" count="1">
            <x v="206"/>
          </reference>
        </references>
      </pivotArea>
    </format>
    <format dxfId="4172">
      <pivotArea dataOnly="0" labelOnly="1" outline="0" fieldPosition="0">
        <references count="2">
          <reference field="11" count="1" selected="0">
            <x v="187"/>
          </reference>
          <reference field="12" count="1">
            <x v="158"/>
          </reference>
        </references>
      </pivotArea>
    </format>
    <format dxfId="4171">
      <pivotArea dataOnly="0" labelOnly="1" outline="0" fieldPosition="0">
        <references count="2">
          <reference field="11" count="1" selected="0">
            <x v="188"/>
          </reference>
          <reference field="12" count="1">
            <x v="48"/>
          </reference>
        </references>
      </pivotArea>
    </format>
    <format dxfId="4170">
      <pivotArea dataOnly="0" labelOnly="1" outline="0" fieldPosition="0">
        <references count="2">
          <reference field="11" count="1" selected="0">
            <x v="189"/>
          </reference>
          <reference field="12" count="1">
            <x v="219"/>
          </reference>
        </references>
      </pivotArea>
    </format>
    <format dxfId="4169">
      <pivotArea dataOnly="0" labelOnly="1" outline="0" fieldPosition="0">
        <references count="2">
          <reference field="11" count="1" selected="0">
            <x v="190"/>
          </reference>
          <reference field="12" count="1">
            <x v="206"/>
          </reference>
        </references>
      </pivotArea>
    </format>
    <format dxfId="4168">
      <pivotArea dataOnly="0" labelOnly="1" outline="0" fieldPosition="0">
        <references count="2">
          <reference field="11" count="1" selected="0">
            <x v="193"/>
          </reference>
          <reference field="12" count="1">
            <x v="209"/>
          </reference>
        </references>
      </pivotArea>
    </format>
    <format dxfId="4167">
      <pivotArea dataOnly="0" labelOnly="1" outline="0" fieldPosition="0">
        <references count="2">
          <reference field="11" count="1" selected="0">
            <x v="194"/>
          </reference>
          <reference field="12" count="1">
            <x v="79"/>
          </reference>
        </references>
      </pivotArea>
    </format>
    <format dxfId="4166">
      <pivotArea dataOnly="0" labelOnly="1" outline="0" fieldPosition="0">
        <references count="2">
          <reference field="11" count="1" selected="0">
            <x v="195"/>
          </reference>
          <reference field="12" count="1">
            <x v="206"/>
          </reference>
        </references>
      </pivotArea>
    </format>
    <format dxfId="4165">
      <pivotArea dataOnly="0" labelOnly="1" outline="0" fieldPosition="0">
        <references count="2">
          <reference field="11" count="1" selected="0">
            <x v="196"/>
          </reference>
          <reference field="12" count="1">
            <x v="165"/>
          </reference>
        </references>
      </pivotArea>
    </format>
    <format dxfId="4164">
      <pivotArea dataOnly="0" labelOnly="1" outline="0" fieldPosition="0">
        <references count="2">
          <reference field="11" count="1" selected="0">
            <x v="197"/>
          </reference>
          <reference field="12" count="1">
            <x v="206"/>
          </reference>
        </references>
      </pivotArea>
    </format>
    <format dxfId="4163">
      <pivotArea dataOnly="0" labelOnly="1" outline="0" fieldPosition="0">
        <references count="2">
          <reference field="11" count="1" selected="0">
            <x v="198"/>
          </reference>
          <reference field="12" count="1">
            <x v="136"/>
          </reference>
        </references>
      </pivotArea>
    </format>
    <format dxfId="4162">
      <pivotArea dataOnly="0" labelOnly="1" outline="0" fieldPosition="0">
        <references count="2">
          <reference field="11" count="1" selected="0">
            <x v="199"/>
          </reference>
          <reference field="12" count="1">
            <x v="206"/>
          </reference>
        </references>
      </pivotArea>
    </format>
    <format dxfId="4161">
      <pivotArea dataOnly="0" labelOnly="1" outline="0" fieldPosition="0">
        <references count="2">
          <reference field="11" count="1" selected="0">
            <x v="200"/>
          </reference>
          <reference field="12" count="1">
            <x v="8"/>
          </reference>
        </references>
      </pivotArea>
    </format>
    <format dxfId="4160">
      <pivotArea dataOnly="0" labelOnly="1" outline="0" fieldPosition="0">
        <references count="2">
          <reference field="11" count="1" selected="0">
            <x v="201"/>
          </reference>
          <reference field="12" count="1">
            <x v="9"/>
          </reference>
        </references>
      </pivotArea>
    </format>
    <format dxfId="4159">
      <pivotArea dataOnly="0" labelOnly="1" outline="0" fieldPosition="0">
        <references count="2">
          <reference field="11" count="1" selected="0">
            <x v="202"/>
          </reference>
          <reference field="12" count="1">
            <x v="10"/>
          </reference>
        </references>
      </pivotArea>
    </format>
    <format dxfId="4158">
      <pivotArea dataOnly="0" labelOnly="1" outline="0" fieldPosition="0">
        <references count="2">
          <reference field="11" count="1" selected="0">
            <x v="203"/>
          </reference>
          <reference field="12" count="1">
            <x v="11"/>
          </reference>
        </references>
      </pivotArea>
    </format>
    <format dxfId="4157">
      <pivotArea dataOnly="0" labelOnly="1" outline="0" fieldPosition="0">
        <references count="2">
          <reference field="11" count="1" selected="0">
            <x v="204"/>
          </reference>
          <reference field="12" count="1">
            <x v="12"/>
          </reference>
        </references>
      </pivotArea>
    </format>
    <format dxfId="4156">
      <pivotArea dataOnly="0" labelOnly="1" outline="0" fieldPosition="0">
        <references count="2">
          <reference field="11" count="1" selected="0">
            <x v="205"/>
          </reference>
          <reference field="12" count="1">
            <x v="33"/>
          </reference>
        </references>
      </pivotArea>
    </format>
    <format dxfId="4155">
      <pivotArea dataOnly="0" labelOnly="1" outline="0" fieldPosition="0">
        <references count="2">
          <reference field="11" count="1" selected="0">
            <x v="206"/>
          </reference>
          <reference field="12" count="1">
            <x v="34"/>
          </reference>
        </references>
      </pivotArea>
    </format>
    <format dxfId="4154">
      <pivotArea dataOnly="0" labelOnly="1" outline="0" fieldPosition="0">
        <references count="2">
          <reference field="11" count="1" selected="0">
            <x v="207"/>
          </reference>
          <reference field="12" count="1">
            <x v="61"/>
          </reference>
        </references>
      </pivotArea>
    </format>
    <format dxfId="4153">
      <pivotArea dataOnly="0" labelOnly="1" outline="0" fieldPosition="0">
        <references count="2">
          <reference field="11" count="1" selected="0">
            <x v="208"/>
          </reference>
          <reference field="12" count="1">
            <x v="35"/>
          </reference>
        </references>
      </pivotArea>
    </format>
    <format dxfId="4152">
      <pivotArea dataOnly="0" labelOnly="1" outline="0" fieldPosition="0">
        <references count="2">
          <reference field="11" count="1" selected="0">
            <x v="209"/>
          </reference>
          <reference field="12" count="1">
            <x v="14"/>
          </reference>
        </references>
      </pivotArea>
    </format>
    <format dxfId="4151">
      <pivotArea dataOnly="0" labelOnly="1" outline="0" fieldPosition="0">
        <references count="2">
          <reference field="11" count="1" selected="0">
            <x v="210"/>
          </reference>
          <reference field="12" count="1">
            <x v="15"/>
          </reference>
        </references>
      </pivotArea>
    </format>
    <format dxfId="4150">
      <pivotArea dataOnly="0" labelOnly="1" outline="0" fieldPosition="0">
        <references count="2">
          <reference field="11" count="1" selected="0">
            <x v="211"/>
          </reference>
          <reference field="12" count="1">
            <x v="16"/>
          </reference>
        </references>
      </pivotArea>
    </format>
    <format dxfId="4149">
      <pivotArea dataOnly="0" labelOnly="1" outline="0" fieldPosition="0">
        <references count="2">
          <reference field="11" count="1" selected="0">
            <x v="212"/>
          </reference>
          <reference field="12" count="1">
            <x v="17"/>
          </reference>
        </references>
      </pivotArea>
    </format>
    <format dxfId="4148">
      <pivotArea dataOnly="0" labelOnly="1" outline="0" fieldPosition="0">
        <references count="2">
          <reference field="11" count="1" selected="0">
            <x v="213"/>
          </reference>
          <reference field="12" count="1">
            <x v="206"/>
          </reference>
        </references>
      </pivotArea>
    </format>
    <format dxfId="4147">
      <pivotArea dataOnly="0" labelOnly="1" outline="0" fieldPosition="0">
        <references count="2">
          <reference field="11" count="1" selected="0">
            <x v="216"/>
          </reference>
          <reference field="12" count="1">
            <x v="207"/>
          </reference>
        </references>
      </pivotArea>
    </format>
    <format dxfId="4146">
      <pivotArea dataOnly="0" labelOnly="1" outline="0" fieldPosition="0">
        <references count="2">
          <reference field="11" count="1" selected="0">
            <x v="217"/>
          </reference>
          <reference field="12" count="1">
            <x v="78"/>
          </reference>
        </references>
      </pivotArea>
    </format>
    <format dxfId="4145">
      <pivotArea dataOnly="0" labelOnly="1" outline="0" fieldPosition="0">
        <references count="2">
          <reference field="11" count="1" selected="0">
            <x v="218"/>
          </reference>
          <reference field="12" count="1">
            <x v="143"/>
          </reference>
        </references>
      </pivotArea>
    </format>
    <format dxfId="4144">
      <pivotArea dataOnly="0" labelOnly="1" outline="0" fieldPosition="0">
        <references count="2">
          <reference field="11" count="1" selected="0">
            <x v="219"/>
          </reference>
          <reference field="12" count="1">
            <x v="178"/>
          </reference>
        </references>
      </pivotArea>
    </format>
    <format dxfId="4143">
      <pivotArea dataOnly="0" labelOnly="1" outline="0" fieldPosition="0">
        <references count="2">
          <reference field="11" count="1" selected="0">
            <x v="220"/>
          </reference>
          <reference field="12" count="1">
            <x v="220"/>
          </reference>
        </references>
      </pivotArea>
    </format>
    <format dxfId="4142">
      <pivotArea dataOnly="0" labelOnly="1" outline="0" fieldPosition="0">
        <references count="2">
          <reference field="11" count="1" selected="0">
            <x v="221"/>
          </reference>
          <reference field="12" count="1">
            <x v="191"/>
          </reference>
        </references>
      </pivotArea>
    </format>
    <format dxfId="4141">
      <pivotArea dataOnly="0" labelOnly="1" outline="0" fieldPosition="0">
        <references count="2">
          <reference field="11" count="1" selected="0">
            <x v="222"/>
          </reference>
          <reference field="12" count="1">
            <x v="66"/>
          </reference>
        </references>
      </pivotArea>
    </format>
    <format dxfId="4140">
      <pivotArea dataOnly="0" labelOnly="1" outline="0" fieldPosition="0">
        <references count="2">
          <reference field="11" count="1" selected="0">
            <x v="223"/>
          </reference>
          <reference field="12" count="1">
            <x v="207"/>
          </reference>
        </references>
      </pivotArea>
    </format>
    <format dxfId="4139">
      <pivotArea dataOnly="0" labelOnly="1" outline="0" fieldPosition="0">
        <references count="2">
          <reference field="11" count="1" selected="0">
            <x v="224"/>
          </reference>
          <reference field="12" count="1">
            <x v="94"/>
          </reference>
        </references>
      </pivotArea>
    </format>
    <format dxfId="4138">
      <pivotArea dataOnly="0" labelOnly="1" outline="0" fieldPosition="0">
        <references count="2">
          <reference field="11" count="1" selected="0">
            <x v="225"/>
          </reference>
          <reference field="12" count="1">
            <x v="22"/>
          </reference>
        </references>
      </pivotArea>
    </format>
    <format dxfId="4137">
      <pivotArea dataOnly="0" labelOnly="1" outline="0" fieldPosition="0">
        <references count="2">
          <reference field="11" count="1" selected="0">
            <x v="226"/>
          </reference>
          <reference field="12" count="1">
            <x v="23"/>
          </reference>
        </references>
      </pivotArea>
    </format>
    <format dxfId="4136">
      <pivotArea dataOnly="0" labelOnly="1" outline="0" fieldPosition="0">
        <references count="2">
          <reference field="11" count="1" selected="0">
            <x v="227"/>
          </reference>
          <reference field="12" count="1">
            <x v="24"/>
          </reference>
        </references>
      </pivotArea>
    </format>
    <format dxfId="4135">
      <pivotArea dataOnly="0" labelOnly="1" outline="0" fieldPosition="0">
        <references count="2">
          <reference field="11" count="1" selected="0">
            <x v="228"/>
          </reference>
          <reference field="12" count="1">
            <x v="25"/>
          </reference>
        </references>
      </pivotArea>
    </format>
    <format dxfId="4134">
      <pivotArea dataOnly="0" labelOnly="1" outline="0" fieldPosition="0">
        <references count="2">
          <reference field="11" count="1" selected="0">
            <x v="229"/>
          </reference>
          <reference field="12" count="1">
            <x v="26"/>
          </reference>
        </references>
      </pivotArea>
    </format>
    <format dxfId="4133">
      <pivotArea dataOnly="0" labelOnly="1" outline="0" fieldPosition="0">
        <references count="2">
          <reference field="11" count="1" selected="0">
            <x v="230"/>
          </reference>
          <reference field="12" count="1">
            <x v="27"/>
          </reference>
        </references>
      </pivotArea>
    </format>
    <format dxfId="4132">
      <pivotArea dataOnly="0" labelOnly="1" outline="0" fieldPosition="0">
        <references count="2">
          <reference field="11" count="1" selected="0">
            <x v="231"/>
          </reference>
          <reference field="12" count="1">
            <x v="145"/>
          </reference>
        </references>
      </pivotArea>
    </format>
    <format dxfId="4131">
      <pivotArea dataOnly="0" labelOnly="1" outline="0" fieldPosition="0">
        <references count="2">
          <reference field="11" count="1" selected="0">
            <x v="232"/>
          </reference>
          <reference field="12" count="1">
            <x v="28"/>
          </reference>
        </references>
      </pivotArea>
    </format>
    <format dxfId="4130">
      <pivotArea dataOnly="0" labelOnly="1" outline="0" fieldPosition="0">
        <references count="2">
          <reference field="11" count="1" selected="0">
            <x v="233"/>
          </reference>
          <reference field="12" count="1">
            <x v="29"/>
          </reference>
        </references>
      </pivotArea>
    </format>
    <format dxfId="4129">
      <pivotArea dataOnly="0" labelOnly="1" outline="0" fieldPosition="0">
        <references count="2">
          <reference field="11" count="1" selected="0">
            <x v="234"/>
          </reference>
          <reference field="12" count="1">
            <x v="30"/>
          </reference>
        </references>
      </pivotArea>
    </format>
    <format dxfId="4128">
      <pivotArea dataOnly="0" labelOnly="1" outline="0" fieldPosition="0">
        <references count="2">
          <reference field="11" count="1" selected="0">
            <x v="235"/>
          </reference>
          <reference field="12" count="1">
            <x v="32"/>
          </reference>
        </references>
      </pivotArea>
    </format>
    <format dxfId="4127">
      <pivotArea dataOnly="0" labelOnly="1" outline="0" fieldPosition="0">
        <references count="2">
          <reference field="11" count="1" selected="0">
            <x v="236"/>
          </reference>
          <reference field="12" count="1">
            <x v="31"/>
          </reference>
        </references>
      </pivotArea>
    </format>
    <format dxfId="4126">
      <pivotArea dataOnly="0" labelOnly="1" outline="0" fieldPosition="0">
        <references count="2">
          <reference field="11" count="1" selected="0">
            <x v="237"/>
          </reference>
          <reference field="12" count="1">
            <x v="203"/>
          </reference>
        </references>
      </pivotArea>
    </format>
    <format dxfId="4125">
      <pivotArea dataOnly="0" labelOnly="1" outline="0" fieldPosition="0">
        <references count="2">
          <reference field="11" count="1" selected="0">
            <x v="238"/>
          </reference>
          <reference field="12" count="1">
            <x v="148"/>
          </reference>
        </references>
      </pivotArea>
    </format>
    <format dxfId="4124">
      <pivotArea dataOnly="0" labelOnly="1" outline="0" fieldPosition="0">
        <references count="2">
          <reference field="11" count="1" selected="0">
            <x v="239"/>
          </reference>
          <reference field="12" count="1">
            <x v="141"/>
          </reference>
        </references>
      </pivotArea>
    </format>
    <format dxfId="4123">
      <pivotArea dataOnly="0" labelOnly="1" outline="0" fieldPosition="0">
        <references count="2">
          <reference field="11" count="1" selected="0">
            <x v="240"/>
          </reference>
          <reference field="12" count="1">
            <x v="50"/>
          </reference>
        </references>
      </pivotArea>
    </format>
    <format dxfId="4122">
      <pivotArea dataOnly="0" labelOnly="1" outline="0" fieldPosition="0">
        <references count="2">
          <reference field="11" count="1" selected="0">
            <x v="241"/>
          </reference>
          <reference field="12" count="1">
            <x v="49"/>
          </reference>
        </references>
      </pivotArea>
    </format>
    <format dxfId="4121">
      <pivotArea dataOnly="0" labelOnly="1" outline="0" fieldPosition="0">
        <references count="2">
          <reference field="11" count="1" selected="0">
            <x v="242"/>
          </reference>
          <reference field="12" count="1">
            <x v="154"/>
          </reference>
        </references>
      </pivotArea>
    </format>
    <format dxfId="4120">
      <pivotArea dataOnly="0" labelOnly="1" outline="0" fieldPosition="0">
        <references count="2">
          <reference field="11" count="1" selected="0">
            <x v="243"/>
          </reference>
          <reference field="12" count="1">
            <x v="144"/>
          </reference>
        </references>
      </pivotArea>
    </format>
    <format dxfId="4119">
      <pivotArea dataOnly="0" labelOnly="1" outline="0" fieldPosition="0">
        <references count="2">
          <reference field="11" count="1" selected="0">
            <x v="244"/>
          </reference>
          <reference field="12" count="1">
            <x v="142"/>
          </reference>
        </references>
      </pivotArea>
    </format>
    <format dxfId="4118">
      <pivotArea dataOnly="0" labelOnly="1" outline="0" fieldPosition="0">
        <references count="2">
          <reference field="11" count="1" selected="0">
            <x v="245"/>
          </reference>
          <reference field="12" count="1">
            <x v="39"/>
          </reference>
        </references>
      </pivotArea>
    </format>
    <format dxfId="4117">
      <pivotArea dataOnly="0" labelOnly="1" outline="0" fieldPosition="0">
        <references count="2">
          <reference field="11" count="1" selected="0">
            <x v="246"/>
          </reference>
          <reference field="12" count="1">
            <x v="84"/>
          </reference>
        </references>
      </pivotArea>
    </format>
    <format dxfId="4116">
      <pivotArea dataOnly="0" labelOnly="1" outline="0" fieldPosition="0">
        <references count="2">
          <reference field="11" count="1" selected="0">
            <x v="247"/>
          </reference>
          <reference field="12" count="1">
            <x v="217"/>
          </reference>
        </references>
      </pivotArea>
    </format>
    <format dxfId="4115">
      <pivotArea dataOnly="0" labelOnly="1" outline="0" fieldPosition="0">
        <references count="2">
          <reference field="11" count="1" selected="0">
            <x v="248"/>
          </reference>
          <reference field="12" count="1">
            <x v="81"/>
          </reference>
        </references>
      </pivotArea>
    </format>
    <format dxfId="4114">
      <pivotArea dataOnly="0" labelOnly="1" outline="0" fieldPosition="0">
        <references count="2">
          <reference field="11" count="1" selected="0">
            <x v="249"/>
          </reference>
          <reference field="12" count="1">
            <x v="186"/>
          </reference>
        </references>
      </pivotArea>
    </format>
    <format dxfId="4113">
      <pivotArea dataOnly="0" labelOnly="1" outline="0" fieldPosition="0">
        <references count="2">
          <reference field="11" count="1" selected="0">
            <x v="250"/>
          </reference>
          <reference field="12" count="1">
            <x v="40"/>
          </reference>
        </references>
      </pivotArea>
    </format>
    <format dxfId="4112">
      <pivotArea dataOnly="0" labelOnly="1" outline="0" fieldPosition="0">
        <references count="2">
          <reference field="11" count="1" selected="0">
            <x v="251"/>
          </reference>
          <reference field="12" count="1">
            <x v="198"/>
          </reference>
        </references>
      </pivotArea>
    </format>
    <format dxfId="4111">
      <pivotArea dataOnly="0" labelOnly="1" outline="0" fieldPosition="0">
        <references count="2">
          <reference field="11" count="1" selected="0">
            <x v="252"/>
          </reference>
          <reference field="12" count="1">
            <x v="197"/>
          </reference>
        </references>
      </pivotArea>
    </format>
    <format dxfId="4110">
      <pivotArea dataOnly="0" labelOnly="1" outline="0" fieldPosition="0">
        <references count="2">
          <reference field="11" count="1" selected="0">
            <x v="253"/>
          </reference>
          <reference field="12" count="1">
            <x v="113"/>
          </reference>
        </references>
      </pivotArea>
    </format>
    <format dxfId="4109">
      <pivotArea dataOnly="0" labelOnly="1" outline="0" fieldPosition="0">
        <references count="2">
          <reference field="11" count="1" selected="0">
            <x v="254"/>
          </reference>
          <reference field="12" count="1">
            <x v="161"/>
          </reference>
        </references>
      </pivotArea>
    </format>
    <format dxfId="4108">
      <pivotArea dataOnly="0" labelOnly="1" outline="0" fieldPosition="0">
        <references count="2">
          <reference field="11" count="1" selected="0">
            <x v="255"/>
          </reference>
          <reference field="12" count="1">
            <x v="110"/>
          </reference>
        </references>
      </pivotArea>
    </format>
    <format dxfId="4107">
      <pivotArea dataOnly="0" labelOnly="1" outline="0" fieldPosition="0">
        <references count="2">
          <reference field="11" count="1" selected="0">
            <x v="256"/>
          </reference>
          <reference field="12" count="1">
            <x v="130"/>
          </reference>
        </references>
      </pivotArea>
    </format>
    <format dxfId="4106">
      <pivotArea dataOnly="0" labelOnly="1" outline="0" fieldPosition="0">
        <references count="2">
          <reference field="11" count="1" selected="0">
            <x v="257"/>
          </reference>
          <reference field="12" count="1">
            <x v="193"/>
          </reference>
        </references>
      </pivotArea>
    </format>
    <format dxfId="4105">
      <pivotArea dataOnly="0" labelOnly="1" outline="0" fieldPosition="0">
        <references count="2">
          <reference field="11" count="1" selected="0">
            <x v="258"/>
          </reference>
          <reference field="12" count="1">
            <x v="220"/>
          </reference>
        </references>
      </pivotArea>
    </format>
    <format dxfId="4104">
      <pivotArea dataOnly="0" labelOnly="1" outline="0" fieldPosition="0">
        <references count="2">
          <reference field="11" count="1" selected="0">
            <x v="259"/>
          </reference>
          <reference field="12" count="1">
            <x v="84"/>
          </reference>
        </references>
      </pivotArea>
    </format>
    <format dxfId="4103">
      <pivotArea dataOnly="0" labelOnly="1" outline="0" fieldPosition="0">
        <references count="2">
          <reference field="11" count="1" selected="0">
            <x v="260"/>
          </reference>
          <reference field="12" count="1">
            <x v="116"/>
          </reference>
        </references>
      </pivotArea>
    </format>
    <format dxfId="4102">
      <pivotArea dataOnly="0" labelOnly="1" outline="0" fieldPosition="0">
        <references count="2">
          <reference field="11" count="1" selected="0">
            <x v="261"/>
          </reference>
          <reference field="12" count="1">
            <x v="106"/>
          </reference>
        </references>
      </pivotArea>
    </format>
    <format dxfId="4101">
      <pivotArea dataOnly="0" labelOnly="1" outline="0" fieldPosition="0">
        <references count="2">
          <reference field="11" count="1" selected="0">
            <x v="262"/>
          </reference>
          <reference field="12" count="1">
            <x v="18"/>
          </reference>
        </references>
      </pivotArea>
    </format>
    <format dxfId="4100">
      <pivotArea dataOnly="0" labelOnly="1" outline="0" fieldPosition="0">
        <references count="2">
          <reference field="11" count="1" selected="0">
            <x v="263"/>
          </reference>
          <reference field="12" count="1">
            <x v="19"/>
          </reference>
        </references>
      </pivotArea>
    </format>
    <format dxfId="4099">
      <pivotArea dataOnly="0" labelOnly="1" outline="0" fieldPosition="0">
        <references count="2">
          <reference field="11" count="1" selected="0">
            <x v="264"/>
          </reference>
          <reference field="12" count="1">
            <x v="20"/>
          </reference>
        </references>
      </pivotArea>
    </format>
    <format dxfId="4098">
      <pivotArea dataOnly="0" labelOnly="1" outline="0" fieldPosition="0">
        <references count="2">
          <reference field="11" count="1" selected="0">
            <x v="265"/>
          </reference>
          <reference field="12" count="1">
            <x v="84"/>
          </reference>
        </references>
      </pivotArea>
    </format>
    <format dxfId="4097">
      <pivotArea dataOnly="0" labelOnly="1" outline="0" fieldPosition="0">
        <references count="2">
          <reference field="11" count="1" selected="0">
            <x v="267"/>
          </reference>
          <reference field="12" count="1">
            <x v="126"/>
          </reference>
        </references>
      </pivotArea>
    </format>
    <format dxfId="4096">
      <pivotArea dataOnly="0" labelOnly="1" outline="0" fieldPosition="0">
        <references count="2">
          <reference field="11" count="1" selected="0">
            <x v="268"/>
          </reference>
          <reference field="12" count="1">
            <x v="177"/>
          </reference>
        </references>
      </pivotArea>
    </format>
    <format dxfId="4095">
      <pivotArea dataOnly="0" labelOnly="1" outline="0" fieldPosition="0">
        <references count="2">
          <reference field="11" count="1" selected="0">
            <x v="269"/>
          </reference>
          <reference field="12" count="1">
            <x v="68"/>
          </reference>
        </references>
      </pivotArea>
    </format>
    <format dxfId="4094">
      <pivotArea dataOnly="0" labelOnly="1" outline="0" fieldPosition="0">
        <references count="2">
          <reference field="11" count="1" selected="0">
            <x v="270"/>
          </reference>
          <reference field="12" count="1">
            <x v="67"/>
          </reference>
        </references>
      </pivotArea>
    </format>
    <format dxfId="4093">
      <pivotArea dataOnly="0" labelOnly="1" outline="0" fieldPosition="0">
        <references count="2">
          <reference field="11" count="1" selected="0">
            <x v="271"/>
          </reference>
          <reference field="12" count="1">
            <x v="201"/>
          </reference>
        </references>
      </pivotArea>
    </format>
    <format dxfId="4092">
      <pivotArea dataOnly="0" labelOnly="1" outline="0" fieldPosition="0">
        <references count="2">
          <reference field="11" count="1" selected="0">
            <x v="272"/>
          </reference>
          <reference field="12" count="1">
            <x v="199"/>
          </reference>
        </references>
      </pivotArea>
    </format>
    <format dxfId="4091">
      <pivotArea dataOnly="0" labelOnly="1" outline="0" fieldPosition="0">
        <references count="2">
          <reference field="11" count="1" selected="0">
            <x v="273"/>
          </reference>
          <reference field="12" count="1">
            <x v="122"/>
          </reference>
        </references>
      </pivotArea>
    </format>
    <format dxfId="4090">
      <pivotArea dataOnly="0" labelOnly="1" outline="0" fieldPosition="0">
        <references count="2">
          <reference field="11" count="1" selected="0">
            <x v="274"/>
          </reference>
          <reference field="12" count="1">
            <x v="103"/>
          </reference>
        </references>
      </pivotArea>
    </format>
    <format dxfId="4089">
      <pivotArea dataOnly="0" labelOnly="1" outline="0" fieldPosition="0">
        <references count="2">
          <reference field="11" count="1" selected="0">
            <x v="275"/>
          </reference>
          <reference field="12" count="1">
            <x v="86"/>
          </reference>
        </references>
      </pivotArea>
    </format>
    <format dxfId="4088">
      <pivotArea dataOnly="0" labelOnly="1" outline="0" fieldPosition="0">
        <references count="2">
          <reference field="11" count="1" selected="0">
            <x v="277"/>
          </reference>
          <reference field="12" count="1">
            <x v="218"/>
          </reference>
        </references>
      </pivotArea>
    </format>
    <format dxfId="4087">
      <pivotArea dataOnly="0" labelOnly="1" outline="0" fieldPosition="0">
        <references count="2">
          <reference field="11" count="1" selected="0">
            <x v="278"/>
          </reference>
          <reference field="12" count="1">
            <x v="123"/>
          </reference>
        </references>
      </pivotArea>
    </format>
    <format dxfId="4086">
      <pivotArea dataOnly="0" labelOnly="1" outline="0" fieldPosition="0">
        <references count="2">
          <reference field="11" count="1" selected="0">
            <x v="279"/>
          </reference>
          <reference field="12" count="1">
            <x v="221"/>
          </reference>
        </references>
      </pivotArea>
    </format>
    <format dxfId="4085">
      <pivotArea dataOnly="0" labelOnly="1" outline="0" fieldPosition="0">
        <references count="2">
          <reference field="11" count="1" selected="0">
            <x v="280"/>
          </reference>
          <reference field="12" count="1">
            <x v="98"/>
          </reference>
        </references>
      </pivotArea>
    </format>
    <format dxfId="4084">
      <pivotArea dataOnly="0" labelOnly="1" outline="0" fieldPosition="0">
        <references count="2">
          <reference field="11" count="1" selected="0">
            <x v="281"/>
          </reference>
          <reference field="12" count="1">
            <x v="99"/>
          </reference>
        </references>
      </pivotArea>
    </format>
    <format dxfId="4083">
      <pivotArea dataOnly="0" labelOnly="1" outline="0" fieldPosition="0">
        <references count="2">
          <reference field="11" count="1" selected="0">
            <x v="282"/>
          </reference>
          <reference field="12" count="1">
            <x v="220"/>
          </reference>
        </references>
      </pivotArea>
    </format>
    <format dxfId="4082">
      <pivotArea dataOnly="0" labelOnly="1" outline="0" fieldPosition="0">
        <references count="2">
          <reference field="11" count="1" selected="0">
            <x v="283"/>
          </reference>
          <reference field="12" count="1">
            <x v="86"/>
          </reference>
        </references>
      </pivotArea>
    </format>
    <format dxfId="4081">
      <pivotArea dataOnly="0" labelOnly="1" outline="0" fieldPosition="0">
        <references count="2">
          <reference field="11" count="1" selected="0">
            <x v="284"/>
          </reference>
          <reference field="12" count="1">
            <x v="222"/>
          </reference>
        </references>
      </pivotArea>
    </format>
    <format dxfId="4080">
      <pivotArea dataOnly="0" labelOnly="1" outline="0" fieldPosition="0">
        <references count="2">
          <reference field="11" count="1" selected="0">
            <x v="285"/>
          </reference>
          <reference field="12" count="1">
            <x v="97"/>
          </reference>
        </references>
      </pivotArea>
    </format>
    <format dxfId="4079">
      <pivotArea dataOnly="0" labelOnly="1" outline="0" fieldPosition="0">
        <references count="2">
          <reference field="11" count="1" selected="0">
            <x v="286"/>
          </reference>
          <reference field="12" count="1">
            <x v="90"/>
          </reference>
        </references>
      </pivotArea>
    </format>
    <format dxfId="4078">
      <pivotArea dataOnly="0" labelOnly="1" outline="0" fieldPosition="0">
        <references count="2">
          <reference field="11" count="1" selected="0">
            <x v="287"/>
          </reference>
          <reference field="12" count="1">
            <x v="208"/>
          </reference>
        </references>
      </pivotArea>
    </format>
    <format dxfId="4077">
      <pivotArea dataOnly="0" labelOnly="1" outline="0" fieldPosition="0">
        <references count="2">
          <reference field="11" count="1" selected="0">
            <x v="288"/>
          </reference>
          <reference field="12" count="1">
            <x v="212"/>
          </reference>
        </references>
      </pivotArea>
    </format>
    <format dxfId="4076">
      <pivotArea dataOnly="0" labelOnly="1" outline="0" fieldPosition="0">
        <references count="2">
          <reference field="11" count="1" selected="0">
            <x v="289"/>
          </reference>
          <reference field="12" count="1">
            <x v="56"/>
          </reference>
        </references>
      </pivotArea>
    </format>
    <format dxfId="4075">
      <pivotArea dataOnly="0" labelOnly="1" outline="0" fieldPosition="0">
        <references count="2">
          <reference field="11" count="1" selected="0">
            <x v="290"/>
          </reference>
          <reference field="12" count="1">
            <x v="184"/>
          </reference>
        </references>
      </pivotArea>
    </format>
    <format dxfId="4074">
      <pivotArea dataOnly="0" labelOnly="1" outline="0" fieldPosition="0">
        <references count="2">
          <reference field="11" count="1" selected="0">
            <x v="291"/>
          </reference>
          <reference field="12" count="1">
            <x v="211"/>
          </reference>
        </references>
      </pivotArea>
    </format>
    <format dxfId="4073">
      <pivotArea dataOnly="0" labelOnly="1" outline="0" fieldPosition="0">
        <references count="3">
          <reference field="11" count="1" selected="0">
            <x v="0"/>
          </reference>
          <reference field="12" count="1" selected="0">
            <x v="39"/>
          </reference>
          <reference field="29" count="1">
            <x v="73"/>
          </reference>
        </references>
      </pivotArea>
    </format>
    <format dxfId="4072">
      <pivotArea dataOnly="0" labelOnly="1" outline="0" fieldPosition="0">
        <references count="3">
          <reference field="11" count="1" selected="0">
            <x v="1"/>
          </reference>
          <reference field="12" count="1" selected="0">
            <x v="39"/>
          </reference>
          <reference field="29" count="1">
            <x v="57"/>
          </reference>
        </references>
      </pivotArea>
    </format>
    <format dxfId="4071">
      <pivotArea dataOnly="0" labelOnly="1" outline="0" fieldPosition="0">
        <references count="3">
          <reference field="11" count="1" selected="0">
            <x v="2"/>
          </reference>
          <reference field="12" count="1" selected="0">
            <x v="220"/>
          </reference>
          <reference field="29" count="1">
            <x v="82"/>
          </reference>
        </references>
      </pivotArea>
    </format>
    <format dxfId="4070">
      <pivotArea dataOnly="0" labelOnly="1" outline="0" fieldPosition="0">
        <references count="3">
          <reference field="11" count="1" selected="0">
            <x v="3"/>
          </reference>
          <reference field="12" count="1" selected="0">
            <x v="36"/>
          </reference>
          <reference field="29" count="1">
            <x v="54"/>
          </reference>
        </references>
      </pivotArea>
    </format>
    <format dxfId="4069">
      <pivotArea dataOnly="0" labelOnly="1" outline="0" fieldPosition="0">
        <references count="3">
          <reference field="11" count="1" selected="0">
            <x v="4"/>
          </reference>
          <reference field="12" count="1" selected="0">
            <x v="37"/>
          </reference>
          <reference field="29" count="1">
            <x v="64"/>
          </reference>
        </references>
      </pivotArea>
    </format>
    <format dxfId="4068">
      <pivotArea dataOnly="0" labelOnly="1" outline="0" fieldPosition="0">
        <references count="3">
          <reference field="11" count="1" selected="0">
            <x v="5"/>
          </reference>
          <reference field="12" count="1" selected="0">
            <x v="13"/>
          </reference>
          <reference field="29" count="1">
            <x v="48"/>
          </reference>
        </references>
      </pivotArea>
    </format>
    <format dxfId="4067">
      <pivotArea dataOnly="0" labelOnly="1" outline="0" fieldPosition="0">
        <references count="3">
          <reference field="11" count="1" selected="0">
            <x v="6"/>
          </reference>
          <reference field="12" count="1" selected="0">
            <x v="52"/>
          </reference>
          <reference field="29" count="1">
            <x v="65"/>
          </reference>
        </references>
      </pivotArea>
    </format>
    <format dxfId="4066">
      <pivotArea dataOnly="0" labelOnly="1" outline="0" fieldPosition="0">
        <references count="3">
          <reference field="11" count="1" selected="0">
            <x v="7"/>
          </reference>
          <reference field="12" count="1" selected="0">
            <x v="190"/>
          </reference>
          <reference field="29" count="1">
            <x v="39"/>
          </reference>
        </references>
      </pivotArea>
    </format>
    <format dxfId="4065">
      <pivotArea dataOnly="0" labelOnly="1" outline="0" fieldPosition="0">
        <references count="3">
          <reference field="11" count="1" selected="0">
            <x v="8"/>
          </reference>
          <reference field="12" count="1" selected="0">
            <x v="39"/>
          </reference>
          <reference field="29" count="1">
            <x v="57"/>
          </reference>
        </references>
      </pivotArea>
    </format>
    <format dxfId="4064">
      <pivotArea dataOnly="0" labelOnly="1" outline="0" fieldPosition="0">
        <references count="3">
          <reference field="11" count="1" selected="0">
            <x v="9"/>
          </reference>
          <reference field="12" count="1" selected="0">
            <x v="87"/>
          </reference>
          <reference field="29" count="1">
            <x v="96"/>
          </reference>
        </references>
      </pivotArea>
    </format>
    <format dxfId="4063">
      <pivotArea dataOnly="0" labelOnly="1" outline="0" fieldPosition="0">
        <references count="3">
          <reference field="11" count="1" selected="0">
            <x v="10"/>
          </reference>
          <reference field="12" count="1" selected="0">
            <x v="90"/>
          </reference>
          <reference field="29" count="1">
            <x v="83"/>
          </reference>
        </references>
      </pivotArea>
    </format>
    <format dxfId="4062">
      <pivotArea dataOnly="0" labelOnly="1" outline="0" fieldPosition="0">
        <references count="3">
          <reference field="11" count="1" selected="0">
            <x v="11"/>
          </reference>
          <reference field="12" count="1" selected="0">
            <x v="107"/>
          </reference>
          <reference field="29" count="1">
            <x v="124"/>
          </reference>
        </references>
      </pivotArea>
    </format>
    <format dxfId="4061">
      <pivotArea dataOnly="0" labelOnly="1" outline="0" fieldPosition="0">
        <references count="3">
          <reference field="11" count="1" selected="0">
            <x v="12"/>
          </reference>
          <reference field="12" count="1" selected="0">
            <x v="46"/>
          </reference>
          <reference field="29" count="1">
            <x v="103"/>
          </reference>
        </references>
      </pivotArea>
    </format>
    <format dxfId="4060">
      <pivotArea dataOnly="0" labelOnly="1" outline="0" fieldPosition="0">
        <references count="3">
          <reference field="11" count="1" selected="0">
            <x v="13"/>
          </reference>
          <reference field="12" count="1" selected="0">
            <x v="185"/>
          </reference>
          <reference field="29" count="1">
            <x v="104"/>
          </reference>
        </references>
      </pivotArea>
    </format>
    <format dxfId="4059">
      <pivotArea dataOnly="0" labelOnly="1" outline="0" fieldPosition="0">
        <references count="3">
          <reference field="11" count="1" selected="0">
            <x v="20"/>
          </reference>
          <reference field="12" count="1" selected="0">
            <x v="82"/>
          </reference>
          <reference field="29" count="1">
            <x v="89"/>
          </reference>
        </references>
      </pivotArea>
    </format>
    <format dxfId="4058">
      <pivotArea dataOnly="0" labelOnly="1" outline="0" fieldPosition="0">
        <references count="3">
          <reference field="11" count="1" selected="0">
            <x v="21"/>
          </reference>
          <reference field="12" count="1" selected="0">
            <x v="121"/>
          </reference>
          <reference field="29" count="1">
            <x v="104"/>
          </reference>
        </references>
      </pivotArea>
    </format>
    <format dxfId="4057">
      <pivotArea dataOnly="0" labelOnly="1" outline="0" fieldPosition="0">
        <references count="3">
          <reference field="11" count="1" selected="0">
            <x v="25"/>
          </reference>
          <reference field="12" count="1" selected="0">
            <x v="196"/>
          </reference>
          <reference field="29" count="1">
            <x v="118"/>
          </reference>
        </references>
      </pivotArea>
    </format>
    <format dxfId="4056">
      <pivotArea dataOnly="0" labelOnly="1" outline="0" fieldPosition="0">
        <references count="3">
          <reference field="11" count="1" selected="0">
            <x v="26"/>
          </reference>
          <reference field="12" count="1" selected="0">
            <x v="163"/>
          </reference>
          <reference field="29" count="1">
            <x v="119"/>
          </reference>
        </references>
      </pivotArea>
    </format>
    <format dxfId="4055">
      <pivotArea dataOnly="0" labelOnly="1" outline="0" fieldPosition="0">
        <references count="3">
          <reference field="11" count="1" selected="0">
            <x v="27"/>
          </reference>
          <reference field="12" count="1" selected="0">
            <x v="164"/>
          </reference>
          <reference field="29" count="1">
            <x v="120"/>
          </reference>
        </references>
      </pivotArea>
    </format>
    <format dxfId="4054">
      <pivotArea dataOnly="0" labelOnly="1" outline="0" fieldPosition="0">
        <references count="3">
          <reference field="11" count="1" selected="0">
            <x v="28"/>
          </reference>
          <reference field="12" count="1" selected="0">
            <x v="53"/>
          </reference>
          <reference field="29" count="1">
            <x v="111"/>
          </reference>
        </references>
      </pivotArea>
    </format>
    <format dxfId="4053">
      <pivotArea dataOnly="0" labelOnly="1" outline="0" fieldPosition="0">
        <references count="3">
          <reference field="11" count="1" selected="0">
            <x v="31"/>
          </reference>
          <reference field="12" count="1" selected="0">
            <x v="146"/>
          </reference>
          <reference field="29" count="1">
            <x v="88"/>
          </reference>
        </references>
      </pivotArea>
    </format>
    <format dxfId="4052">
      <pivotArea dataOnly="0" labelOnly="1" outline="0" fieldPosition="0">
        <references count="3">
          <reference field="11" count="1" selected="0">
            <x v="32"/>
          </reference>
          <reference field="12" count="1" selected="0">
            <x v="118"/>
          </reference>
          <reference field="29" count="1">
            <x v="111"/>
          </reference>
        </references>
      </pivotArea>
    </format>
    <format dxfId="4051">
      <pivotArea dataOnly="0" labelOnly="1" outline="0" fieldPosition="0">
        <references count="3">
          <reference field="11" count="1" selected="0">
            <x v="34"/>
          </reference>
          <reference field="12" count="1" selected="0">
            <x v="90"/>
          </reference>
          <reference field="29" count="1">
            <x v="83"/>
          </reference>
        </references>
      </pivotArea>
    </format>
    <format dxfId="4050">
      <pivotArea dataOnly="0" labelOnly="1" outline="0" fieldPosition="0">
        <references count="3">
          <reference field="11" count="1" selected="0">
            <x v="35"/>
          </reference>
          <reference field="12" count="1" selected="0">
            <x v="41"/>
          </reference>
          <reference field="29" count="1">
            <x v="105"/>
          </reference>
        </references>
      </pivotArea>
    </format>
    <format dxfId="4049">
      <pivotArea dataOnly="0" labelOnly="1" outline="0" fieldPosition="0">
        <references count="3">
          <reference field="11" count="1" selected="0">
            <x v="36"/>
          </reference>
          <reference field="12" count="1" selected="0">
            <x v="220"/>
          </reference>
          <reference field="29" count="1">
            <x v="81"/>
          </reference>
        </references>
      </pivotArea>
    </format>
    <format dxfId="4048">
      <pivotArea dataOnly="0" labelOnly="1" outline="0" fieldPosition="0">
        <references count="3">
          <reference field="11" count="1" selected="0">
            <x v="38"/>
          </reference>
          <reference field="12" count="1" selected="0">
            <x v="216"/>
          </reference>
          <reference field="29" count="1">
            <x v="24"/>
          </reference>
        </references>
      </pivotArea>
    </format>
    <format dxfId="4047">
      <pivotArea dataOnly="0" labelOnly="1" outline="0" fieldPosition="0">
        <references count="3">
          <reference field="11" count="1" selected="0">
            <x v="39"/>
          </reference>
          <reference field="12" count="1" selected="0">
            <x v="101"/>
          </reference>
          <reference field="29" count="1">
            <x v="133"/>
          </reference>
        </references>
      </pivotArea>
    </format>
    <format dxfId="4046">
      <pivotArea dataOnly="0" labelOnly="1" outline="0" fieldPosition="0">
        <references count="3">
          <reference field="11" count="1" selected="0">
            <x v="40"/>
          </reference>
          <reference field="12" count="1" selected="0">
            <x v="127"/>
          </reference>
          <reference field="29" count="1">
            <x v="58"/>
          </reference>
        </references>
      </pivotArea>
    </format>
    <format dxfId="4045">
      <pivotArea dataOnly="0" labelOnly="1" outline="0" fieldPosition="0">
        <references count="3">
          <reference field="11" count="1" selected="0">
            <x v="41"/>
          </reference>
          <reference field="12" count="1" selected="0">
            <x v="21"/>
          </reference>
          <reference field="29" count="1">
            <x v="59"/>
          </reference>
        </references>
      </pivotArea>
    </format>
    <format dxfId="4044">
      <pivotArea dataOnly="0" labelOnly="1" outline="0" fieldPosition="0">
        <references count="3">
          <reference field="11" count="1" selected="0">
            <x v="42"/>
          </reference>
          <reference field="12" count="1" selected="0">
            <x v="73"/>
          </reference>
          <reference field="29" count="1">
            <x v="94"/>
          </reference>
        </references>
      </pivotArea>
    </format>
    <format dxfId="4043">
      <pivotArea dataOnly="0" labelOnly="1" outline="0" fieldPosition="0">
        <references count="3">
          <reference field="11" count="1" selected="0">
            <x v="43"/>
          </reference>
          <reference field="12" count="1" selected="0">
            <x v="223"/>
          </reference>
          <reference field="29" count="1">
            <x v="59"/>
          </reference>
        </references>
      </pivotArea>
    </format>
    <format dxfId="4042">
      <pivotArea dataOnly="0" labelOnly="1" outline="0" fieldPosition="0">
        <references count="3">
          <reference field="11" count="1" selected="0">
            <x v="44"/>
          </reference>
          <reference field="12" count="1" selected="0">
            <x v="105"/>
          </reference>
          <reference field="29" count="1">
            <x v="28"/>
          </reference>
        </references>
      </pivotArea>
    </format>
    <format dxfId="4041">
      <pivotArea dataOnly="0" labelOnly="1" outline="0" fieldPosition="0">
        <references count="3">
          <reference field="11" count="1" selected="0">
            <x v="45"/>
          </reference>
          <reference field="12" count="1" selected="0">
            <x v="100"/>
          </reference>
          <reference field="29" count="1">
            <x v="24"/>
          </reference>
        </references>
      </pivotArea>
    </format>
    <format dxfId="4040">
      <pivotArea dataOnly="0" labelOnly="1" outline="0" fieldPosition="0">
        <references count="3">
          <reference field="11" count="1" selected="0">
            <x v="47"/>
          </reference>
          <reference field="12" count="1" selected="0">
            <x v="152"/>
          </reference>
          <reference field="29" count="1">
            <x v="23"/>
          </reference>
        </references>
      </pivotArea>
    </format>
    <format dxfId="4039">
      <pivotArea dataOnly="0" labelOnly="1" outline="0" fieldPosition="0">
        <references count="3">
          <reference field="11" count="1" selected="0">
            <x v="48"/>
          </reference>
          <reference field="12" count="1" selected="0">
            <x v="117"/>
          </reference>
          <reference field="29" count="1">
            <x v="38"/>
          </reference>
        </references>
      </pivotArea>
    </format>
    <format dxfId="4038">
      <pivotArea dataOnly="0" labelOnly="1" outline="0" fieldPosition="0">
        <references count="3">
          <reference field="11" count="1" selected="0">
            <x v="49"/>
          </reference>
          <reference field="12" count="1" selected="0">
            <x v="168"/>
          </reference>
          <reference field="29" count="1">
            <x v="24"/>
          </reference>
        </references>
      </pivotArea>
    </format>
    <format dxfId="4037">
      <pivotArea dataOnly="0" labelOnly="1" outline="0" fieldPosition="0">
        <references count="3">
          <reference field="11" count="1" selected="0">
            <x v="53"/>
          </reference>
          <reference field="12" count="1" selected="0">
            <x v="72"/>
          </reference>
          <reference field="29" count="1">
            <x v="94"/>
          </reference>
        </references>
      </pivotArea>
    </format>
    <format dxfId="4036">
      <pivotArea dataOnly="0" labelOnly="1" outline="0" fieldPosition="0">
        <references count="3">
          <reference field="11" count="1" selected="0">
            <x v="54"/>
          </reference>
          <reference field="12" count="1" selected="0">
            <x v="112"/>
          </reference>
          <reference field="29" count="1">
            <x v="24"/>
          </reference>
        </references>
      </pivotArea>
    </format>
    <format dxfId="4035">
      <pivotArea dataOnly="0" labelOnly="1" outline="0" fieldPosition="0">
        <references count="3">
          <reference field="11" count="1" selected="0">
            <x v="55"/>
          </reference>
          <reference field="12" count="1" selected="0">
            <x v="204"/>
          </reference>
          <reference field="29" count="1">
            <x v="43"/>
          </reference>
        </references>
      </pivotArea>
    </format>
    <format dxfId="4034">
      <pivotArea dataOnly="0" labelOnly="1" outline="0" fieldPosition="0">
        <references count="3">
          <reference field="11" count="1" selected="0">
            <x v="56"/>
          </reference>
          <reference field="12" count="1" selected="0">
            <x v="59"/>
          </reference>
          <reference field="29" count="1">
            <x v="53"/>
          </reference>
        </references>
      </pivotArea>
    </format>
    <format dxfId="4033">
      <pivotArea dataOnly="0" labelOnly="1" outline="0" fieldPosition="0">
        <references count="3">
          <reference field="11" count="1" selected="0">
            <x v="57"/>
          </reference>
          <reference field="12" count="1" selected="0">
            <x v="134"/>
          </reference>
          <reference field="29" count="1">
            <x v="6"/>
          </reference>
        </references>
      </pivotArea>
    </format>
    <format dxfId="4032">
      <pivotArea dataOnly="0" labelOnly="1" outline="0" fieldPosition="0">
        <references count="3">
          <reference field="11" count="1" selected="0">
            <x v="58"/>
          </reference>
          <reference field="12" count="1" selected="0">
            <x v="109"/>
          </reference>
          <reference field="29" count="1">
            <x v="5"/>
          </reference>
        </references>
      </pivotArea>
    </format>
    <format dxfId="4031">
      <pivotArea dataOnly="0" labelOnly="1" outline="0" fieldPosition="0">
        <references count="3">
          <reference field="11" count="1" selected="0">
            <x v="59"/>
          </reference>
          <reference field="12" count="1" selected="0">
            <x v="96"/>
          </reference>
          <reference field="29" count="1">
            <x v="7"/>
          </reference>
        </references>
      </pivotArea>
    </format>
    <format dxfId="4030">
      <pivotArea dataOnly="0" labelOnly="1" outline="0" fieldPosition="0">
        <references count="3">
          <reference field="11" count="1" selected="0">
            <x v="60"/>
          </reference>
          <reference field="12" count="1" selected="0">
            <x v="215"/>
          </reference>
          <reference field="29" count="1">
            <x v="47"/>
          </reference>
        </references>
      </pivotArea>
    </format>
    <format dxfId="4029">
      <pivotArea dataOnly="0" labelOnly="1" outline="0" fieldPosition="0">
        <references count="3">
          <reference field="11" count="1" selected="0">
            <x v="61"/>
          </reference>
          <reference field="12" count="1" selected="0">
            <x v="95"/>
          </reference>
          <reference field="29" count="1">
            <x v="45"/>
          </reference>
        </references>
      </pivotArea>
    </format>
    <format dxfId="4028">
      <pivotArea dataOnly="0" labelOnly="1" outline="0" fieldPosition="0">
        <references count="3">
          <reference field="11" count="1" selected="0">
            <x v="62"/>
          </reference>
          <reference field="12" count="1" selected="0">
            <x v="93"/>
          </reference>
          <reference field="29" count="1">
            <x v="30"/>
          </reference>
        </references>
      </pivotArea>
    </format>
    <format dxfId="4027">
      <pivotArea dataOnly="0" labelOnly="1" outline="0" fieldPosition="0">
        <references count="3">
          <reference field="11" count="1" selected="0">
            <x v="63"/>
          </reference>
          <reference field="12" count="1" selected="0">
            <x v="210"/>
          </reference>
          <reference field="29" count="1">
            <x v="112"/>
          </reference>
        </references>
      </pivotArea>
    </format>
    <format dxfId="4026">
      <pivotArea dataOnly="0" labelOnly="1" outline="0" fieldPosition="0">
        <references count="3">
          <reference field="11" count="1" selected="0">
            <x v="64"/>
          </reference>
          <reference field="12" count="1" selected="0">
            <x v="171"/>
          </reference>
          <reference field="29" count="1">
            <x v="90"/>
          </reference>
        </references>
      </pivotArea>
    </format>
    <format dxfId="4025">
      <pivotArea dataOnly="0" labelOnly="1" outline="0" fieldPosition="0">
        <references count="3">
          <reference field="11" count="1" selected="0">
            <x v="65"/>
          </reference>
          <reference field="12" count="1" selected="0">
            <x v="125"/>
          </reference>
          <reference field="29" count="1">
            <x v="115"/>
          </reference>
        </references>
      </pivotArea>
    </format>
    <format dxfId="4024">
      <pivotArea dataOnly="0" labelOnly="1" outline="0" fieldPosition="0">
        <references count="3">
          <reference field="11" count="1" selected="0">
            <x v="66"/>
          </reference>
          <reference field="12" count="1" selected="0">
            <x v="157"/>
          </reference>
          <reference field="29" count="1">
            <x v="106"/>
          </reference>
        </references>
      </pivotArea>
    </format>
    <format dxfId="4023">
      <pivotArea dataOnly="0" labelOnly="1" outline="0" fieldPosition="0">
        <references count="3">
          <reference field="11" count="1" selected="0">
            <x v="67"/>
          </reference>
          <reference field="12" count="1" selected="0">
            <x v="220"/>
          </reference>
          <reference field="29" count="1">
            <x v="51"/>
          </reference>
        </references>
      </pivotArea>
    </format>
    <format dxfId="4022">
      <pivotArea dataOnly="0" labelOnly="1" outline="0" fieldPosition="0">
        <references count="3">
          <reference field="11" count="1" selected="0">
            <x v="68"/>
          </reference>
          <reference field="12" count="1" selected="0">
            <x v="124"/>
          </reference>
          <reference field="29" count="1">
            <x v="3"/>
          </reference>
        </references>
      </pivotArea>
    </format>
    <format dxfId="4021">
      <pivotArea dataOnly="0" labelOnly="1" outline="0" fieldPosition="0">
        <references count="3">
          <reference field="11" count="1" selected="0">
            <x v="69"/>
          </reference>
          <reference field="12" count="1" selected="0">
            <x v="114"/>
          </reference>
          <reference field="29" count="1">
            <x v="110"/>
          </reference>
        </references>
      </pivotArea>
    </format>
    <format dxfId="4020">
      <pivotArea dataOnly="0" labelOnly="1" outline="0" fieldPosition="0">
        <references count="3">
          <reference field="11" count="1" selected="0">
            <x v="70"/>
          </reference>
          <reference field="12" count="1" selected="0">
            <x v="115"/>
          </reference>
          <reference field="29" count="1">
            <x v="109"/>
          </reference>
        </references>
      </pivotArea>
    </format>
    <format dxfId="4019">
      <pivotArea dataOnly="0" labelOnly="1" outline="0" fieldPosition="0">
        <references count="3">
          <reference field="11" count="1" selected="0">
            <x v="71"/>
          </reference>
          <reference field="12" count="1" selected="0">
            <x v="51"/>
          </reference>
          <reference field="29" count="1">
            <x v="29"/>
          </reference>
        </references>
      </pivotArea>
    </format>
    <format dxfId="4018">
      <pivotArea dataOnly="0" labelOnly="1" outline="0" fieldPosition="0">
        <references count="3">
          <reference field="11" count="1" selected="0">
            <x v="72"/>
          </reference>
          <reference field="12" count="1" selected="0">
            <x v="124"/>
          </reference>
          <reference field="29" count="1">
            <x v="46"/>
          </reference>
        </references>
      </pivotArea>
    </format>
    <format dxfId="4017">
      <pivotArea dataOnly="0" labelOnly="1" outline="0" fieldPosition="0">
        <references count="3">
          <reference field="11" count="1" selected="0">
            <x v="73"/>
          </reference>
          <reference field="12" count="1" selected="0">
            <x v="149"/>
          </reference>
          <reference field="29" count="1">
            <x v="77"/>
          </reference>
        </references>
      </pivotArea>
    </format>
    <format dxfId="4016">
      <pivotArea dataOnly="0" labelOnly="1" outline="0" fieldPosition="0">
        <references count="3">
          <reference field="11" count="1" selected="0">
            <x v="74"/>
          </reference>
          <reference field="12" count="1" selected="0">
            <x v="85"/>
          </reference>
          <reference field="29" count="1">
            <x v="113"/>
          </reference>
        </references>
      </pivotArea>
    </format>
    <format dxfId="4015">
      <pivotArea dataOnly="0" labelOnly="1" outline="0" fieldPosition="0">
        <references count="3">
          <reference field="11" count="1" selected="0">
            <x v="75"/>
          </reference>
          <reference field="12" count="1" selected="0">
            <x v="71"/>
          </reference>
          <reference field="29" count="1">
            <x v="83"/>
          </reference>
        </references>
      </pivotArea>
    </format>
    <format dxfId="4014">
      <pivotArea dataOnly="0" labelOnly="1" outline="0" fieldPosition="0">
        <references count="3">
          <reference field="11" count="1" selected="0">
            <x v="76"/>
          </reference>
          <reference field="12" count="1" selected="0">
            <x v="45"/>
          </reference>
          <reference field="29" count="1">
            <x v="4"/>
          </reference>
        </references>
      </pivotArea>
    </format>
    <format dxfId="4013">
      <pivotArea dataOnly="0" labelOnly="1" outline="0" fieldPosition="0">
        <references count="3">
          <reference field="11" count="1" selected="0">
            <x v="77"/>
          </reference>
          <reference field="12" count="1" selected="0">
            <x v="149"/>
          </reference>
          <reference field="29" count="1">
            <x v="77"/>
          </reference>
        </references>
      </pivotArea>
    </format>
    <format dxfId="4012">
      <pivotArea dataOnly="0" labelOnly="1" outline="0" fieldPosition="0">
        <references count="3">
          <reference field="11" count="1" selected="0">
            <x v="78"/>
          </reference>
          <reference field="12" count="1" selected="0">
            <x v="220"/>
          </reference>
          <reference field="29" count="1">
            <x v="81"/>
          </reference>
        </references>
      </pivotArea>
    </format>
    <format dxfId="4011">
      <pivotArea dataOnly="0" labelOnly="1" outline="0" fieldPosition="0">
        <references count="3">
          <reference field="11" count="1" selected="0">
            <x v="79"/>
          </reference>
          <reference field="12" count="1" selected="0">
            <x v="149"/>
          </reference>
          <reference field="29" count="1">
            <x v="22"/>
          </reference>
        </references>
      </pivotArea>
    </format>
    <format dxfId="4010">
      <pivotArea dataOnly="0" labelOnly="1" outline="0" fieldPosition="0">
        <references count="3">
          <reference field="11" count="1" selected="0">
            <x v="80"/>
          </reference>
          <reference field="12" count="1" selected="0">
            <x v="120"/>
          </reference>
          <reference field="29" count="1">
            <x v="13"/>
          </reference>
        </references>
      </pivotArea>
    </format>
    <format dxfId="4009">
      <pivotArea dataOnly="0" labelOnly="1" outline="0" fieldPosition="0">
        <references count="3">
          <reference field="11" count="1" selected="0">
            <x v="81"/>
          </reference>
          <reference field="12" count="1" selected="0">
            <x v="194"/>
          </reference>
          <reference field="29" count="1">
            <x v="62"/>
          </reference>
        </references>
      </pivotArea>
    </format>
    <format dxfId="4008">
      <pivotArea dataOnly="0" labelOnly="1" outline="0" fieldPosition="0">
        <references count="3">
          <reference field="11" count="1" selected="0">
            <x v="82"/>
          </reference>
          <reference field="12" count="1" selected="0">
            <x v="119"/>
          </reference>
          <reference field="29" count="1">
            <x v="14"/>
          </reference>
        </references>
      </pivotArea>
    </format>
    <format dxfId="4007">
      <pivotArea dataOnly="0" labelOnly="1" outline="0" fieldPosition="0">
        <references count="3">
          <reference field="11" count="1" selected="0">
            <x v="83"/>
          </reference>
          <reference field="12" count="1" selected="0">
            <x v="91"/>
          </reference>
          <reference field="29" count="1">
            <x v="55"/>
          </reference>
        </references>
      </pivotArea>
    </format>
    <format dxfId="4006">
      <pivotArea dataOnly="0" labelOnly="1" outline="0" fieldPosition="0">
        <references count="3">
          <reference field="11" count="1" selected="0">
            <x v="84"/>
          </reference>
          <reference field="12" count="1" selected="0">
            <x v="220"/>
          </reference>
          <reference field="29" count="1">
            <x v="77"/>
          </reference>
        </references>
      </pivotArea>
    </format>
    <format dxfId="4005">
      <pivotArea dataOnly="0" labelOnly="1" outline="0" fieldPosition="0">
        <references count="3">
          <reference field="11" count="1" selected="0">
            <x v="85"/>
          </reference>
          <reference field="12" count="1" selected="0">
            <x v="58"/>
          </reference>
          <reference field="29" count="1">
            <x v="131"/>
          </reference>
        </references>
      </pivotArea>
    </format>
    <format dxfId="4004">
      <pivotArea dataOnly="0" labelOnly="1" outline="0" fieldPosition="0">
        <references count="3">
          <reference field="11" count="1" selected="0">
            <x v="86"/>
          </reference>
          <reference field="12" count="1" selected="0">
            <x v="70"/>
          </reference>
          <reference field="29" count="1">
            <x v="83"/>
          </reference>
        </references>
      </pivotArea>
    </format>
    <format dxfId="4003">
      <pivotArea dataOnly="0" labelOnly="1" outline="0" fieldPosition="0">
        <references count="3">
          <reference field="11" count="1" selected="0">
            <x v="87"/>
          </reference>
          <reference field="12" count="1" selected="0">
            <x v="192"/>
          </reference>
          <reference field="29" count="1">
            <x v="16"/>
          </reference>
        </references>
      </pivotArea>
    </format>
    <format dxfId="4002">
      <pivotArea dataOnly="0" labelOnly="1" outline="0" fieldPosition="0">
        <references count="3">
          <reference field="11" count="1" selected="0">
            <x v="88"/>
          </reference>
          <reference field="12" count="1" selected="0">
            <x v="128"/>
          </reference>
          <reference field="29" count="1">
            <x v="56"/>
          </reference>
        </references>
      </pivotArea>
    </format>
    <format dxfId="4001">
      <pivotArea dataOnly="0" labelOnly="1" outline="0" fieldPosition="0">
        <references count="3">
          <reference field="11" count="1" selected="0">
            <x v="89"/>
          </reference>
          <reference field="12" count="1" selected="0">
            <x v="129"/>
          </reference>
          <reference field="29" count="1">
            <x v="66"/>
          </reference>
        </references>
      </pivotArea>
    </format>
    <format dxfId="4000">
      <pivotArea dataOnly="0" labelOnly="1" outline="0" fieldPosition="0">
        <references count="3">
          <reference field="11" count="1" selected="0">
            <x v="90"/>
          </reference>
          <reference field="12" count="1" selected="0">
            <x v="220"/>
          </reference>
          <reference field="29" count="1">
            <x v="80"/>
          </reference>
        </references>
      </pivotArea>
    </format>
    <format dxfId="3999">
      <pivotArea dataOnly="0" labelOnly="1" outline="0" fieldPosition="0">
        <references count="3">
          <reference field="11" count="1" selected="0">
            <x v="91"/>
          </reference>
          <reference field="12" count="1" selected="0">
            <x v="149"/>
          </reference>
          <reference field="29" count="1">
            <x v="77"/>
          </reference>
        </references>
      </pivotArea>
    </format>
    <format dxfId="3998">
      <pivotArea dataOnly="0" labelOnly="1" outline="0" fieldPosition="0">
        <references count="3">
          <reference field="11" count="1" selected="0">
            <x v="92"/>
          </reference>
          <reference field="12" count="1" selected="0">
            <x v="202"/>
          </reference>
          <reference field="29" count="1">
            <x v="132"/>
          </reference>
        </references>
      </pivotArea>
    </format>
    <format dxfId="3997">
      <pivotArea dataOnly="0" labelOnly="1" outline="0" fieldPosition="0">
        <references count="3">
          <reference field="11" count="1" selected="0">
            <x v="93"/>
          </reference>
          <reference field="12" count="1" selected="0">
            <x v="60"/>
          </reference>
          <reference field="29" count="1">
            <x v="134"/>
          </reference>
        </references>
      </pivotArea>
    </format>
    <format dxfId="3996">
      <pivotArea dataOnly="0" labelOnly="1" outline="0" fieldPosition="0">
        <references count="3">
          <reference field="11" count="1" selected="0">
            <x v="94"/>
          </reference>
          <reference field="12" count="1" selected="0">
            <x v="133"/>
          </reference>
          <reference field="29" count="1">
            <x v="63"/>
          </reference>
        </references>
      </pivotArea>
    </format>
    <format dxfId="3995">
      <pivotArea dataOnly="0" labelOnly="1" outline="0" fieldPosition="0">
        <references count="3">
          <reference field="11" count="1" selected="0">
            <x v="95"/>
          </reference>
          <reference field="12" count="1" selected="0">
            <x v="132"/>
          </reference>
          <reference field="29" count="1">
            <x v="92"/>
          </reference>
        </references>
      </pivotArea>
    </format>
    <format dxfId="3994">
      <pivotArea dataOnly="0" labelOnly="1" outline="0" fieldPosition="0">
        <references count="3">
          <reference field="11" count="1" selected="0">
            <x v="96"/>
          </reference>
          <reference field="12" count="1" selected="0">
            <x v="43"/>
          </reference>
          <reference field="29" count="1">
            <x v="72"/>
          </reference>
        </references>
      </pivotArea>
    </format>
    <format dxfId="3993">
      <pivotArea dataOnly="0" labelOnly="1" outline="0" fieldPosition="0">
        <references count="3">
          <reference field="11" count="1" selected="0">
            <x v="97"/>
          </reference>
          <reference field="12" count="1" selected="0">
            <x v="39"/>
          </reference>
          <reference field="29" count="1">
            <x v="57"/>
          </reference>
        </references>
      </pivotArea>
    </format>
    <format dxfId="3992">
      <pivotArea dataOnly="0" labelOnly="1" outline="0" fieldPosition="0">
        <references count="3">
          <reference field="11" count="1" selected="0">
            <x v="98"/>
          </reference>
          <reference field="12" count="1" selected="0">
            <x v="75"/>
          </reference>
          <reference field="29" count="1">
            <x v="60"/>
          </reference>
        </references>
      </pivotArea>
    </format>
    <format dxfId="3991">
      <pivotArea dataOnly="0" labelOnly="1" outline="0" fieldPosition="0">
        <references count="3">
          <reference field="11" count="1" selected="0">
            <x v="99"/>
          </reference>
          <reference field="12" count="1" selected="0">
            <x v="42"/>
          </reference>
          <reference field="29" count="1">
            <x v="31"/>
          </reference>
        </references>
      </pivotArea>
    </format>
    <format dxfId="3990">
      <pivotArea dataOnly="0" labelOnly="1" outline="0" fieldPosition="0">
        <references count="3">
          <reference field="11" count="1" selected="0">
            <x v="100"/>
          </reference>
          <reference field="12" count="1" selected="0">
            <x v="47"/>
          </reference>
          <reference field="29" count="1">
            <x v="81"/>
          </reference>
        </references>
      </pivotArea>
    </format>
    <format dxfId="3989">
      <pivotArea dataOnly="0" labelOnly="1" outline="0" fieldPosition="0">
        <references count="3">
          <reference field="11" count="1" selected="0">
            <x v="101"/>
          </reference>
          <reference field="12" count="1" selected="0">
            <x v="83"/>
          </reference>
          <reference field="29" count="1">
            <x v="79"/>
          </reference>
        </references>
      </pivotArea>
    </format>
    <format dxfId="3988">
      <pivotArea dataOnly="0" labelOnly="1" outline="0" fieldPosition="0">
        <references count="3">
          <reference field="11" count="1" selected="0">
            <x v="103"/>
          </reference>
          <reference field="12" count="1" selected="0">
            <x v="220"/>
          </reference>
          <reference field="29" count="1">
            <x v="81"/>
          </reference>
        </references>
      </pivotArea>
    </format>
    <format dxfId="3987">
      <pivotArea dataOnly="0" labelOnly="1" outline="0" fieldPosition="0">
        <references count="3">
          <reference field="11" count="1" selected="0">
            <x v="104"/>
          </reference>
          <reference field="12" count="1" selected="0">
            <x v="149"/>
          </reference>
          <reference field="29" count="1">
            <x v="77"/>
          </reference>
        </references>
      </pivotArea>
    </format>
    <format dxfId="3986">
      <pivotArea dataOnly="0" labelOnly="1" outline="0" fieldPosition="0">
        <references count="3">
          <reference field="11" count="1" selected="0">
            <x v="105"/>
          </reference>
          <reference field="12" count="1" selected="0">
            <x v="89"/>
          </reference>
          <reference field="29" count="1">
            <x v="37"/>
          </reference>
        </references>
      </pivotArea>
    </format>
    <format dxfId="3985">
      <pivotArea dataOnly="0" labelOnly="1" outline="0" fieldPosition="0">
        <references count="3">
          <reference field="11" count="1" selected="0">
            <x v="106"/>
          </reference>
          <reference field="12" count="1" selected="0">
            <x v="149"/>
          </reference>
          <reference field="29" count="1">
            <x v="50"/>
          </reference>
        </references>
      </pivotArea>
    </format>
    <format dxfId="3984">
      <pivotArea dataOnly="0" labelOnly="1" outline="0" fieldPosition="0">
        <references count="3">
          <reference field="11" count="1" selected="0">
            <x v="107"/>
          </reference>
          <reference field="12" count="1" selected="0">
            <x v="149"/>
          </reference>
          <reference field="29" count="1">
            <x v="77"/>
          </reference>
        </references>
      </pivotArea>
    </format>
    <format dxfId="3983">
      <pivotArea dataOnly="0" labelOnly="1" outline="0" fieldPosition="0">
        <references count="3">
          <reference field="11" count="1" selected="0">
            <x v="108"/>
          </reference>
          <reference field="12" count="1" selected="0">
            <x v="220"/>
          </reference>
          <reference field="29" count="1">
            <x v="74"/>
          </reference>
        </references>
      </pivotArea>
    </format>
    <format dxfId="3982">
      <pivotArea dataOnly="0" labelOnly="1" outline="0" fieldPosition="0">
        <references count="3">
          <reference field="11" count="1" selected="0">
            <x v="109"/>
          </reference>
          <reference field="12" count="1" selected="0">
            <x v="149"/>
          </reference>
          <reference field="29" count="1">
            <x v="77"/>
          </reference>
        </references>
      </pivotArea>
    </format>
    <format dxfId="3981">
      <pivotArea dataOnly="0" labelOnly="1" outline="0" fieldPosition="0">
        <references count="3">
          <reference field="11" count="1" selected="0">
            <x v="115"/>
          </reference>
          <reference field="12" count="1" selected="0">
            <x v="170"/>
          </reference>
          <reference field="29" count="1">
            <x v="101"/>
          </reference>
        </references>
      </pivotArea>
    </format>
    <format dxfId="3980">
      <pivotArea dataOnly="0" labelOnly="1" outline="0" fieldPosition="0">
        <references count="3">
          <reference field="11" count="1" selected="0">
            <x v="116"/>
          </reference>
          <reference field="12" count="1" selected="0">
            <x v="175"/>
          </reference>
          <reference field="29" count="1">
            <x v="83"/>
          </reference>
        </references>
      </pivotArea>
    </format>
    <format dxfId="3979">
      <pivotArea dataOnly="0" labelOnly="1" outline="0" fieldPosition="0">
        <references count="3">
          <reference field="11" count="1" selected="0">
            <x v="119"/>
          </reference>
          <reference field="12" count="1" selected="0">
            <x v="147"/>
          </reference>
          <reference field="29" count="1">
            <x v="61"/>
          </reference>
        </references>
      </pivotArea>
    </format>
    <format dxfId="3978">
      <pivotArea dataOnly="0" labelOnly="1" outline="0" fieldPosition="0">
        <references count="3">
          <reference field="11" count="1" selected="0">
            <x v="120"/>
          </reference>
          <reference field="12" count="1" selected="0">
            <x v="149"/>
          </reference>
          <reference field="29" count="1">
            <x v="77"/>
          </reference>
        </references>
      </pivotArea>
    </format>
    <format dxfId="3977">
      <pivotArea dataOnly="0" labelOnly="1" outline="0" fieldPosition="0">
        <references count="3">
          <reference field="11" count="1" selected="0">
            <x v="121"/>
          </reference>
          <reference field="12" count="1" selected="0">
            <x v="111"/>
          </reference>
          <reference field="29" count="1">
            <x v="117"/>
          </reference>
        </references>
      </pivotArea>
    </format>
    <format dxfId="3976">
      <pivotArea dataOnly="0" labelOnly="1" outline="0" fieldPosition="0">
        <references count="3">
          <reference field="11" count="1" selected="0">
            <x v="122"/>
          </reference>
          <reference field="12" count="1" selected="0">
            <x v="131"/>
          </reference>
          <reference field="29" count="1">
            <x v="91"/>
          </reference>
        </references>
      </pivotArea>
    </format>
    <format dxfId="3975">
      <pivotArea dataOnly="0" labelOnly="1" outline="0" fieldPosition="0">
        <references count="3">
          <reference field="11" count="1" selected="0">
            <x v="123"/>
          </reference>
          <reference field="12" count="1" selected="0">
            <x v="55"/>
          </reference>
          <reference field="29" count="1">
            <x v="83"/>
          </reference>
        </references>
      </pivotArea>
    </format>
    <format dxfId="3974">
      <pivotArea dataOnly="0" labelOnly="1" outline="0" fieldPosition="0">
        <references count="3">
          <reference field="11" count="1" selected="0">
            <x v="124"/>
          </reference>
          <reference field="12" count="1" selected="0">
            <x v="63"/>
          </reference>
          <reference field="29" count="1">
            <x v="100"/>
          </reference>
        </references>
      </pivotArea>
    </format>
    <format dxfId="3973">
      <pivotArea dataOnly="0" labelOnly="1" outline="0" fieldPosition="0">
        <references count="3">
          <reference field="11" count="1" selected="0">
            <x v="125"/>
          </reference>
          <reference field="12" count="1" selected="0">
            <x v="149"/>
          </reference>
          <reference field="29" count="1">
            <x v="77"/>
          </reference>
        </references>
      </pivotArea>
    </format>
    <format dxfId="3972">
      <pivotArea dataOnly="0" labelOnly="1" outline="0" fieldPosition="0">
        <references count="3">
          <reference field="11" count="1" selected="0">
            <x v="126"/>
          </reference>
          <reference field="12" count="1" selected="0">
            <x v="162"/>
          </reference>
          <reference field="29" count="1">
            <x v="93"/>
          </reference>
        </references>
      </pivotArea>
    </format>
    <format dxfId="3971">
      <pivotArea dataOnly="0" labelOnly="1" outline="0" fieldPosition="0">
        <references count="3">
          <reference field="11" count="1" selected="0">
            <x v="129"/>
          </reference>
          <reference field="12" count="1" selected="0">
            <x v="167"/>
          </reference>
          <reference field="29" count="1">
            <x v="98"/>
          </reference>
        </references>
      </pivotArea>
    </format>
    <format dxfId="3970">
      <pivotArea dataOnly="0" labelOnly="1" outline="0" fieldPosition="0">
        <references count="3">
          <reference field="11" count="1" selected="0">
            <x v="130"/>
          </reference>
          <reference field="12" count="1" selected="0">
            <x v="138"/>
          </reference>
          <reference field="29" count="1">
            <x v="26"/>
          </reference>
        </references>
      </pivotArea>
    </format>
    <format dxfId="3969">
      <pivotArea dataOnly="0" labelOnly="1" outline="0" fieldPosition="0">
        <references count="3">
          <reference field="11" count="1" selected="0">
            <x v="131"/>
          </reference>
          <reference field="12" count="1" selected="0">
            <x v="220"/>
          </reference>
          <reference field="29" count="1">
            <x v="81"/>
          </reference>
        </references>
      </pivotArea>
    </format>
    <format dxfId="3968">
      <pivotArea dataOnly="0" labelOnly="1" outline="0" fieldPosition="0">
        <references count="3">
          <reference field="11" count="1" selected="0">
            <x v="132"/>
          </reference>
          <reference field="12" count="1" selected="0">
            <x v="167"/>
          </reference>
          <reference field="29" count="1">
            <x v="98"/>
          </reference>
        </references>
      </pivotArea>
    </format>
    <format dxfId="3967">
      <pivotArea dataOnly="0" labelOnly="1" outline="0" fieldPosition="0">
        <references count="3">
          <reference field="11" count="1" selected="0">
            <x v="133"/>
          </reference>
          <reference field="12" count="1" selected="0">
            <x v="159"/>
          </reference>
          <reference field="29" count="1">
            <x v="41"/>
          </reference>
        </references>
      </pivotArea>
    </format>
    <format dxfId="3966">
      <pivotArea dataOnly="0" labelOnly="1" outline="0" fieldPosition="0">
        <references count="3">
          <reference field="11" count="1" selected="0">
            <x v="134"/>
          </reference>
          <reference field="12" count="1" selected="0">
            <x v="160"/>
          </reference>
          <reference field="29" count="1">
            <x v="59"/>
          </reference>
        </references>
      </pivotArea>
    </format>
    <format dxfId="3965">
      <pivotArea dataOnly="0" labelOnly="1" outline="0" fieldPosition="0">
        <references count="3">
          <reference field="11" count="1" selected="0">
            <x v="135"/>
          </reference>
          <reference field="12" count="1" selected="0">
            <x v="183"/>
          </reference>
          <reference field="29" count="1">
            <x v="33"/>
          </reference>
        </references>
      </pivotArea>
    </format>
    <format dxfId="3964">
      <pivotArea dataOnly="0" labelOnly="1" outline="0" fieldPosition="0">
        <references count="3">
          <reference field="11" count="1" selected="0">
            <x v="136"/>
          </reference>
          <reference field="12" count="1" selected="0">
            <x v="173"/>
          </reference>
          <reference field="29" count="1">
            <x v="42"/>
          </reference>
        </references>
      </pivotArea>
    </format>
    <format dxfId="3963">
      <pivotArea dataOnly="0" labelOnly="1" outline="0" fieldPosition="0">
        <references count="3">
          <reference field="11" count="1" selected="0">
            <x v="137"/>
          </reference>
          <reference field="12" count="1" selected="0">
            <x v="1"/>
          </reference>
          <reference field="29" count="1">
            <x v="2"/>
          </reference>
        </references>
      </pivotArea>
    </format>
    <format dxfId="3962">
      <pivotArea dataOnly="0" labelOnly="1" outline="0" fieldPosition="0">
        <references count="3">
          <reference field="11" count="1" selected="0">
            <x v="141"/>
          </reference>
          <reference field="12" count="1" selected="0">
            <x v="153"/>
          </reference>
          <reference field="29" count="1">
            <x v="18"/>
          </reference>
        </references>
      </pivotArea>
    </format>
    <format dxfId="3961">
      <pivotArea dataOnly="0" labelOnly="1" outline="0" fieldPosition="0">
        <references count="3">
          <reference field="11" count="1" selected="0">
            <x v="142"/>
          </reference>
          <reference field="12" count="1" selected="0">
            <x v="172"/>
          </reference>
          <reference field="29" count="1">
            <x v="71"/>
          </reference>
        </references>
      </pivotArea>
    </format>
    <format dxfId="3960">
      <pivotArea dataOnly="0" labelOnly="1" outline="0" fieldPosition="0">
        <references count="3">
          <reference field="11" count="1" selected="0">
            <x v="143"/>
          </reference>
          <reference field="12" count="1" selected="0">
            <x v="167"/>
          </reference>
          <reference field="29" count="1">
            <x v="98"/>
          </reference>
        </references>
      </pivotArea>
    </format>
    <format dxfId="3959">
      <pivotArea dataOnly="0" labelOnly="1" outline="0" fieldPosition="0">
        <references count="3">
          <reference field="11" count="1" selected="0">
            <x v="145"/>
          </reference>
          <reference field="12" count="1" selected="0">
            <x v="167"/>
          </reference>
          <reference field="29" count="1">
            <x v="126"/>
          </reference>
        </references>
      </pivotArea>
    </format>
    <format dxfId="3958">
      <pivotArea dataOnly="0" labelOnly="1" outline="0" fieldPosition="0">
        <references count="3">
          <reference field="11" count="1" selected="0">
            <x v="146"/>
          </reference>
          <reference field="12" count="1" selected="0">
            <x v="205"/>
          </reference>
          <reference field="29" count="1">
            <x v="101"/>
          </reference>
        </references>
      </pivotArea>
    </format>
    <format dxfId="3957">
      <pivotArea dataOnly="0" labelOnly="1" outline="0" fieldPosition="0">
        <references count="3">
          <reference field="11" count="1" selected="0">
            <x v="147"/>
          </reference>
          <reference field="12" count="1" selected="0">
            <x v="76"/>
          </reference>
          <reference field="29" count="1">
            <x v="93"/>
          </reference>
        </references>
      </pivotArea>
    </format>
    <format dxfId="3956">
      <pivotArea dataOnly="0" labelOnly="1" outline="0" fieldPosition="0">
        <references count="3">
          <reference field="11" count="1" selected="0">
            <x v="148"/>
          </reference>
          <reference field="12" count="1" selected="0">
            <x v="167"/>
          </reference>
          <reference field="29" count="1">
            <x v="98"/>
          </reference>
        </references>
      </pivotArea>
    </format>
    <format dxfId="3955">
      <pivotArea dataOnly="0" labelOnly="1" outline="0" fieldPosition="0">
        <references count="3">
          <reference field="11" count="1" selected="0">
            <x v="150"/>
          </reference>
          <reference field="12" count="1" selected="0">
            <x v="136"/>
          </reference>
          <reference field="29" count="1">
            <x v="87"/>
          </reference>
        </references>
      </pivotArea>
    </format>
    <format dxfId="3954">
      <pivotArea dataOnly="0" labelOnly="1" outline="0" fieldPosition="0">
        <references count="3">
          <reference field="11" count="1" selected="0">
            <x v="151"/>
          </reference>
          <reference field="12" count="1" selected="0">
            <x v="167"/>
          </reference>
          <reference field="29" count="1">
            <x v="98"/>
          </reference>
        </references>
      </pivotArea>
    </format>
    <format dxfId="3953">
      <pivotArea dataOnly="0" labelOnly="1" outline="0" fieldPosition="0">
        <references count="3">
          <reference field="11" count="1" selected="0">
            <x v="152"/>
          </reference>
          <reference field="12" count="1" selected="0">
            <x v="166"/>
          </reference>
          <reference field="29" count="1">
            <x v="26"/>
          </reference>
        </references>
      </pivotArea>
    </format>
    <format dxfId="3952">
      <pivotArea dataOnly="0" labelOnly="1" outline="0" fieldPosition="0">
        <references count="3">
          <reference field="11" count="1" selected="0">
            <x v="153"/>
          </reference>
          <reference field="12" count="1" selected="0">
            <x v="167"/>
          </reference>
          <reference field="29" count="1">
            <x v="98"/>
          </reference>
        </references>
      </pivotArea>
    </format>
    <format dxfId="3951">
      <pivotArea dataOnly="0" labelOnly="1" outline="0" fieldPosition="0">
        <references count="3">
          <reference field="11" count="1" selected="0">
            <x v="155"/>
          </reference>
          <reference field="12" count="1" selected="0">
            <x v="88"/>
          </reference>
          <reference field="29" count="1">
            <x v="36"/>
          </reference>
        </references>
      </pivotArea>
    </format>
    <format dxfId="3950">
      <pivotArea dataOnly="0" labelOnly="1" outline="0" fieldPosition="0">
        <references count="3">
          <reference field="11" count="1" selected="0">
            <x v="156"/>
          </reference>
          <reference field="12" count="1" selected="0">
            <x v="167"/>
          </reference>
          <reference field="29" count="1">
            <x v="98"/>
          </reference>
        </references>
      </pivotArea>
    </format>
    <format dxfId="3949">
      <pivotArea dataOnly="0" labelOnly="1" outline="0" fieldPosition="0">
        <references count="3">
          <reference field="11" count="1" selected="0">
            <x v="157"/>
          </reference>
          <reference field="12" count="1" selected="0">
            <x v="220"/>
          </reference>
          <reference field="29" count="1">
            <x v="81"/>
          </reference>
        </references>
      </pivotArea>
    </format>
    <format dxfId="3948">
      <pivotArea dataOnly="0" labelOnly="1" outline="0" fieldPosition="0">
        <references count="3">
          <reference field="11" count="1" selected="0">
            <x v="158"/>
          </reference>
          <reference field="12" count="1" selected="0">
            <x v="167"/>
          </reference>
          <reference field="29" count="1">
            <x v="98"/>
          </reference>
        </references>
      </pivotArea>
    </format>
    <format dxfId="3947">
      <pivotArea dataOnly="0" labelOnly="1" outline="0" fieldPosition="0">
        <references count="3">
          <reference field="11" count="1" selected="0">
            <x v="159"/>
          </reference>
          <reference field="12" count="1" selected="0">
            <x v="180"/>
          </reference>
          <reference field="29" count="1">
            <x v="40"/>
          </reference>
        </references>
      </pivotArea>
    </format>
    <format dxfId="3946">
      <pivotArea dataOnly="0" labelOnly="1" outline="0" fieldPosition="0">
        <references count="3">
          <reference field="11" count="1" selected="0">
            <x v="160"/>
          </reference>
          <reference field="12" count="1" selected="0">
            <x v="156"/>
          </reference>
          <reference field="29" count="1">
            <x v="20"/>
          </reference>
        </references>
      </pivotArea>
    </format>
    <format dxfId="3945">
      <pivotArea dataOnly="0" labelOnly="1" outline="0" fieldPosition="0">
        <references count="3">
          <reference field="11" count="1" selected="0">
            <x v="161"/>
          </reference>
          <reference field="12" count="1" selected="0">
            <x v="181"/>
          </reference>
          <reference field="29" count="1">
            <x v="25"/>
          </reference>
        </references>
      </pivotArea>
    </format>
    <format dxfId="3944">
      <pivotArea dataOnly="0" labelOnly="1" outline="0" fieldPosition="0">
        <references count="3">
          <reference field="11" count="1" selected="0">
            <x v="162"/>
          </reference>
          <reference field="12" count="1" selected="0">
            <x v="92"/>
          </reference>
          <reference field="29" count="1">
            <x v="35"/>
          </reference>
        </references>
      </pivotArea>
    </format>
    <format dxfId="3943">
      <pivotArea dataOnly="0" labelOnly="1" outline="0" fieldPosition="0">
        <references count="3">
          <reference field="11" count="1" selected="0">
            <x v="163"/>
          </reference>
          <reference field="12" count="1" selected="0">
            <x v="139"/>
          </reference>
          <reference field="29" count="1">
            <x v="26"/>
          </reference>
        </references>
      </pivotArea>
    </format>
    <format dxfId="3942">
      <pivotArea dataOnly="0" labelOnly="1" outline="0" fieldPosition="0">
        <references count="3">
          <reference field="11" count="1" selected="0">
            <x v="164"/>
          </reference>
          <reference field="12" count="1" selected="0">
            <x v="214"/>
          </reference>
          <reference field="29" count="1">
            <x v="52"/>
          </reference>
        </references>
      </pivotArea>
    </format>
    <format dxfId="3941">
      <pivotArea dataOnly="0" labelOnly="1" outline="0" fieldPosition="0">
        <references count="3">
          <reference field="11" count="1" selected="0">
            <x v="165"/>
          </reference>
          <reference field="12" count="1" selected="0">
            <x v="137"/>
          </reference>
          <reference field="29" count="1">
            <x v="1"/>
          </reference>
        </references>
      </pivotArea>
    </format>
    <format dxfId="3940">
      <pivotArea dataOnly="0" labelOnly="1" outline="0" fieldPosition="0">
        <references count="3">
          <reference field="11" count="1" selected="0">
            <x v="166"/>
          </reference>
          <reference field="12" count="1" selected="0">
            <x v="104"/>
          </reference>
          <reference field="29" count="1">
            <x v="0"/>
          </reference>
        </references>
      </pivotArea>
    </format>
    <format dxfId="3939">
      <pivotArea dataOnly="0" labelOnly="1" outline="0" fieldPosition="0">
        <references count="3">
          <reference field="11" count="1" selected="0">
            <x v="167"/>
          </reference>
          <reference field="12" count="1" selected="0">
            <x v="5"/>
          </reference>
          <reference field="29" count="1">
            <x v="24"/>
          </reference>
        </references>
      </pivotArea>
    </format>
    <format dxfId="3938">
      <pivotArea dataOnly="0" labelOnly="1" outline="0" fieldPosition="0">
        <references count="3">
          <reference field="11" count="1" selected="0">
            <x v="170"/>
          </reference>
          <reference field="12" count="1" selected="0">
            <x v="167"/>
          </reference>
          <reference field="29" count="1">
            <x v="98"/>
          </reference>
        </references>
      </pivotArea>
    </format>
    <format dxfId="3937">
      <pivotArea dataOnly="0" labelOnly="1" outline="0" fieldPosition="0">
        <references count="3">
          <reference field="11" count="1" selected="0">
            <x v="173"/>
          </reference>
          <reference field="12" count="1" selected="0">
            <x v="77"/>
          </reference>
          <reference field="29" count="1">
            <x v="93"/>
          </reference>
        </references>
      </pivotArea>
    </format>
    <format dxfId="3936">
      <pivotArea dataOnly="0" labelOnly="1" outline="0" fieldPosition="0">
        <references count="3">
          <reference field="11" count="1" selected="0">
            <x v="174"/>
          </reference>
          <reference field="12" count="1" selected="0">
            <x v="38"/>
          </reference>
          <reference field="29" count="1">
            <x v="108"/>
          </reference>
        </references>
      </pivotArea>
    </format>
    <format dxfId="3935">
      <pivotArea dataOnly="0" labelOnly="1" outline="0" fieldPosition="0">
        <references count="3">
          <reference field="11" count="1" selected="0">
            <x v="175"/>
          </reference>
          <reference field="12" count="1" selected="0">
            <x v="176"/>
          </reference>
          <reference field="29" count="1">
            <x v="32"/>
          </reference>
        </references>
      </pivotArea>
    </format>
    <format dxfId="3934">
      <pivotArea dataOnly="0" labelOnly="1" outline="0" fieldPosition="0">
        <references count="3">
          <reference field="11" count="1" selected="0">
            <x v="177"/>
          </reference>
          <reference field="12" count="1" selected="0">
            <x v="136"/>
          </reference>
          <reference field="29" count="1">
            <x v="87"/>
          </reference>
        </references>
      </pivotArea>
    </format>
    <format dxfId="3933">
      <pivotArea dataOnly="0" labelOnly="1" outline="0" fieldPosition="0">
        <references count="3">
          <reference field="11" count="1" selected="0">
            <x v="178"/>
          </reference>
          <reference field="12" count="1" selected="0">
            <x v="182"/>
          </reference>
          <reference field="29" count="1">
            <x v="128"/>
          </reference>
        </references>
      </pivotArea>
    </format>
    <format dxfId="3932">
      <pivotArea dataOnly="0" labelOnly="1" outline="0" fieldPosition="0">
        <references count="3">
          <reference field="11" count="1" selected="0">
            <x v="181"/>
          </reference>
          <reference field="12" count="1" selected="0">
            <x v="206"/>
          </reference>
          <reference field="29" count="1">
            <x v="116"/>
          </reference>
        </references>
      </pivotArea>
    </format>
    <format dxfId="3931">
      <pivotArea dataOnly="0" labelOnly="1" outline="0" fieldPosition="0">
        <references count="3">
          <reference field="11" count="1" selected="0">
            <x v="182"/>
          </reference>
          <reference field="12" count="1" selected="0">
            <x v="220"/>
          </reference>
          <reference field="29" count="1">
            <x v="81"/>
          </reference>
        </references>
      </pivotArea>
    </format>
    <format dxfId="3930">
      <pivotArea dataOnly="0" labelOnly="1" outline="0" fieldPosition="0">
        <references count="3">
          <reference field="11" count="1" selected="0">
            <x v="183"/>
          </reference>
          <reference field="12" count="1" selected="0">
            <x v="65"/>
          </reference>
          <reference field="29" count="1">
            <x v="21"/>
          </reference>
        </references>
      </pivotArea>
    </format>
    <format dxfId="3929">
      <pivotArea dataOnly="0" labelOnly="1" outline="0" fieldPosition="0">
        <references count="3">
          <reference field="11" count="1" selected="0">
            <x v="184"/>
          </reference>
          <reference field="12" count="1" selected="0">
            <x v="179"/>
          </reference>
          <reference field="29" count="1">
            <x v="12"/>
          </reference>
        </references>
      </pivotArea>
    </format>
    <format dxfId="3928">
      <pivotArea dataOnly="0" labelOnly="1" outline="0" fieldPosition="0">
        <references count="3">
          <reference field="11" count="1" selected="0">
            <x v="185"/>
          </reference>
          <reference field="12" count="1" selected="0">
            <x v="150"/>
          </reference>
          <reference field="29" count="1">
            <x v="10"/>
          </reference>
        </references>
      </pivotArea>
    </format>
    <format dxfId="3927">
      <pivotArea dataOnly="0" labelOnly="1" outline="0" fieldPosition="0">
        <references count="3">
          <reference field="11" count="1" selected="0">
            <x v="186"/>
          </reference>
          <reference field="12" count="1" selected="0">
            <x v="206"/>
          </reference>
          <reference field="29" count="1">
            <x v="116"/>
          </reference>
        </references>
      </pivotArea>
    </format>
    <format dxfId="3926">
      <pivotArea dataOnly="0" labelOnly="1" outline="0" fieldPosition="0">
        <references count="3">
          <reference field="11" count="1" selected="0">
            <x v="187"/>
          </reference>
          <reference field="12" count="1" selected="0">
            <x v="158"/>
          </reference>
          <reference field="29" count="1">
            <x v="34"/>
          </reference>
        </references>
      </pivotArea>
    </format>
    <format dxfId="3925">
      <pivotArea dataOnly="0" labelOnly="1" outline="0" fieldPosition="0">
        <references count="3">
          <reference field="11" count="1" selected="0">
            <x v="188"/>
          </reference>
          <reference field="12" count="1" selected="0">
            <x v="48"/>
          </reference>
          <reference field="29" count="1">
            <x v="44"/>
          </reference>
        </references>
      </pivotArea>
    </format>
    <format dxfId="3924">
      <pivotArea dataOnly="0" labelOnly="1" outline="0" fieldPosition="0">
        <references count="3">
          <reference field="11" count="1" selected="0">
            <x v="189"/>
          </reference>
          <reference field="12" count="1" selected="0">
            <x v="219"/>
          </reference>
          <reference field="29" count="1">
            <x v="71"/>
          </reference>
        </references>
      </pivotArea>
    </format>
    <format dxfId="3923">
      <pivotArea dataOnly="0" labelOnly="1" outline="0" fieldPosition="0">
        <references count="3">
          <reference field="11" count="1" selected="0">
            <x v="190"/>
          </reference>
          <reference field="12" count="1" selected="0">
            <x v="206"/>
          </reference>
          <reference field="29" count="1">
            <x v="116"/>
          </reference>
        </references>
      </pivotArea>
    </format>
    <format dxfId="3922">
      <pivotArea dataOnly="0" labelOnly="1" outline="0" fieldPosition="0">
        <references count="3">
          <reference field="11" count="1" selected="0">
            <x v="193"/>
          </reference>
          <reference field="12" count="1" selected="0">
            <x v="209"/>
          </reference>
          <reference field="29" count="1">
            <x v="101"/>
          </reference>
        </references>
      </pivotArea>
    </format>
    <format dxfId="3921">
      <pivotArea dataOnly="0" labelOnly="1" outline="0" fieldPosition="0">
        <references count="3">
          <reference field="11" count="1" selected="0">
            <x v="194"/>
          </reference>
          <reference field="12" count="1" selected="0">
            <x v="79"/>
          </reference>
          <reference field="29" count="1">
            <x v="93"/>
          </reference>
        </references>
      </pivotArea>
    </format>
    <format dxfId="3920">
      <pivotArea dataOnly="0" labelOnly="1" outline="0" fieldPosition="0">
        <references count="3">
          <reference field="11" count="1" selected="0">
            <x v="195"/>
          </reference>
          <reference field="12" count="1" selected="0">
            <x v="206"/>
          </reference>
          <reference field="29" count="1">
            <x v="116"/>
          </reference>
        </references>
      </pivotArea>
    </format>
    <format dxfId="3919">
      <pivotArea dataOnly="0" labelOnly="1" outline="0" fieldPosition="0">
        <references count="3">
          <reference field="11" count="1" selected="0">
            <x v="196"/>
          </reference>
          <reference field="12" count="1" selected="0">
            <x v="165"/>
          </reference>
          <reference field="29" count="1">
            <x v="26"/>
          </reference>
        </references>
      </pivotArea>
    </format>
    <format dxfId="3918">
      <pivotArea dataOnly="0" labelOnly="1" outline="0" fieldPosition="0">
        <references count="3">
          <reference field="11" count="1" selected="0">
            <x v="197"/>
          </reference>
          <reference field="12" count="1" selected="0">
            <x v="206"/>
          </reference>
          <reference field="29" count="1">
            <x v="116"/>
          </reference>
        </references>
      </pivotArea>
    </format>
    <format dxfId="3917">
      <pivotArea dataOnly="0" labelOnly="1" outline="0" fieldPosition="0">
        <references count="3">
          <reference field="11" count="1" selected="0">
            <x v="198"/>
          </reference>
          <reference field="12" count="1" selected="0">
            <x v="136"/>
          </reference>
          <reference field="29" count="1">
            <x v="87"/>
          </reference>
        </references>
      </pivotArea>
    </format>
    <format dxfId="3916">
      <pivotArea dataOnly="0" labelOnly="1" outline="0" fieldPosition="0">
        <references count="3">
          <reference field="11" count="1" selected="0">
            <x v="199"/>
          </reference>
          <reference field="12" count="1" selected="0">
            <x v="206"/>
          </reference>
          <reference field="29" count="1">
            <x v="116"/>
          </reference>
        </references>
      </pivotArea>
    </format>
    <format dxfId="3915">
      <pivotArea dataOnly="0" labelOnly="1" outline="0" fieldPosition="0">
        <references count="3">
          <reference field="11" count="1" selected="0">
            <x v="200"/>
          </reference>
          <reference field="12" count="1" selected="0">
            <x v="8"/>
          </reference>
          <reference field="29" count="1">
            <x v="59"/>
          </reference>
        </references>
      </pivotArea>
    </format>
    <format dxfId="3914">
      <pivotArea dataOnly="0" labelOnly="1" outline="0" fieldPosition="0">
        <references count="3">
          <reference field="11" count="1" selected="0">
            <x v="207"/>
          </reference>
          <reference field="12" count="1" selected="0">
            <x v="61"/>
          </reference>
          <reference field="29" count="1">
            <x v="26"/>
          </reference>
        </references>
      </pivotArea>
    </format>
    <format dxfId="3913">
      <pivotArea dataOnly="0" labelOnly="1" outline="0" fieldPosition="0">
        <references count="3">
          <reference field="11" count="1" selected="0">
            <x v="208"/>
          </reference>
          <reference field="12" count="1" selected="0">
            <x v="35"/>
          </reference>
          <reference field="29" count="1">
            <x v="59"/>
          </reference>
        </references>
      </pivotArea>
    </format>
    <format dxfId="3912">
      <pivotArea dataOnly="0" labelOnly="1" outline="0" fieldPosition="0">
        <references count="3">
          <reference field="11" count="1" selected="0">
            <x v="213"/>
          </reference>
          <reference field="12" count="1" selected="0">
            <x v="206"/>
          </reference>
          <reference field="29" count="1">
            <x v="116"/>
          </reference>
        </references>
      </pivotArea>
    </format>
    <format dxfId="3911">
      <pivotArea dataOnly="0" labelOnly="1" outline="0" fieldPosition="0">
        <references count="3">
          <reference field="11" count="1" selected="0">
            <x v="217"/>
          </reference>
          <reference field="12" count="1" selected="0">
            <x v="78"/>
          </reference>
          <reference field="29" count="1">
            <x v="93"/>
          </reference>
        </references>
      </pivotArea>
    </format>
    <format dxfId="3910">
      <pivotArea dataOnly="0" labelOnly="1" outline="0" fieldPosition="0">
        <references count="3">
          <reference field="11" count="1" selected="0">
            <x v="218"/>
          </reference>
          <reference field="12" count="1" selected="0">
            <x v="143"/>
          </reference>
          <reference field="29" count="1">
            <x v="26"/>
          </reference>
        </references>
      </pivotArea>
    </format>
    <format dxfId="3909">
      <pivotArea dataOnly="0" labelOnly="1" outline="0" fieldPosition="0">
        <references count="3">
          <reference field="11" count="1" selected="0">
            <x v="219"/>
          </reference>
          <reference field="12" count="1" selected="0">
            <x v="178"/>
          </reference>
          <reference field="29" count="1">
            <x v="83"/>
          </reference>
        </references>
      </pivotArea>
    </format>
    <format dxfId="3908">
      <pivotArea dataOnly="0" labelOnly="1" outline="0" fieldPosition="0">
        <references count="3">
          <reference field="11" count="1" selected="0">
            <x v="220"/>
          </reference>
          <reference field="12" count="1" selected="0">
            <x v="220"/>
          </reference>
          <reference field="29" count="1">
            <x v="84"/>
          </reference>
        </references>
      </pivotArea>
    </format>
    <format dxfId="3907">
      <pivotArea dataOnly="0" labelOnly="1" outline="0" fieldPosition="0">
        <references count="3">
          <reference field="11" count="1" selected="0">
            <x v="221"/>
          </reference>
          <reference field="12" count="1" selected="0">
            <x v="191"/>
          </reference>
          <reference field="29" count="1">
            <x v="85"/>
          </reference>
        </references>
      </pivotArea>
    </format>
    <format dxfId="3906">
      <pivotArea dataOnly="0" labelOnly="1" outline="0" fieldPosition="0">
        <references count="3">
          <reference field="11" count="1" selected="0">
            <x v="222"/>
          </reference>
          <reference field="12" count="1" selected="0">
            <x v="66"/>
          </reference>
          <reference field="29" count="1">
            <x v="83"/>
          </reference>
        </references>
      </pivotArea>
    </format>
    <format dxfId="3905">
      <pivotArea dataOnly="0" labelOnly="1" outline="0" fieldPosition="0">
        <references count="3">
          <reference field="11" count="1" selected="0">
            <x v="223"/>
          </reference>
          <reference field="12" count="1" selected="0">
            <x v="207"/>
          </reference>
          <reference field="29" count="1">
            <x v="116"/>
          </reference>
        </references>
      </pivotArea>
    </format>
    <format dxfId="3904">
      <pivotArea dataOnly="0" labelOnly="1" outline="0" fieldPosition="0">
        <references count="3">
          <reference field="11" count="1" selected="0">
            <x v="224"/>
          </reference>
          <reference field="12" count="1" selected="0">
            <x v="94"/>
          </reference>
          <reference field="29" count="1">
            <x v="26"/>
          </reference>
        </references>
      </pivotArea>
    </format>
    <format dxfId="3903">
      <pivotArea dataOnly="0" labelOnly="1" outline="0" fieldPosition="0">
        <references count="3">
          <reference field="11" count="1" selected="0">
            <x v="245"/>
          </reference>
          <reference field="12" count="1" selected="0">
            <x v="39"/>
          </reference>
          <reference field="29" count="1">
            <x v="57"/>
          </reference>
        </references>
      </pivotArea>
    </format>
    <format dxfId="3902">
      <pivotArea dataOnly="0" labelOnly="1" outline="0" fieldPosition="0">
        <references count="3">
          <reference field="11" count="1" selected="0">
            <x v="246"/>
          </reference>
          <reference field="12" count="1" selected="0">
            <x v="84"/>
          </reference>
          <reference field="29" count="1">
            <x v="24"/>
          </reference>
        </references>
      </pivotArea>
    </format>
    <format dxfId="3901">
      <pivotArea dataOnly="0" labelOnly="1" outline="0" fieldPosition="0">
        <references count="3">
          <reference field="11" count="1" selected="0">
            <x v="247"/>
          </reference>
          <reference field="12" count="1" selected="0">
            <x v="217"/>
          </reference>
          <reference field="29" count="1">
            <x v="102"/>
          </reference>
        </references>
      </pivotArea>
    </format>
    <format dxfId="3900">
      <pivotArea dataOnly="0" labelOnly="1" outline="0" fieldPosition="0">
        <references count="3">
          <reference field="11" count="1" selected="0">
            <x v="248"/>
          </reference>
          <reference field="12" count="1" selected="0">
            <x v="81"/>
          </reference>
          <reference field="29" count="1">
            <x v="123"/>
          </reference>
        </references>
      </pivotArea>
    </format>
    <format dxfId="3899">
      <pivotArea dataOnly="0" labelOnly="1" outline="0" fieldPosition="0">
        <references count="3">
          <reference field="11" count="1" selected="0">
            <x v="249"/>
          </reference>
          <reference field="12" count="1" selected="0">
            <x v="186"/>
          </reference>
          <reference field="29" count="1">
            <x v="99"/>
          </reference>
        </references>
      </pivotArea>
    </format>
    <format dxfId="3898">
      <pivotArea dataOnly="0" labelOnly="1" outline="0" fieldPosition="0">
        <references count="3">
          <reference field="11" count="1" selected="0">
            <x v="250"/>
          </reference>
          <reference field="12" count="1" selected="0">
            <x v="40"/>
          </reference>
          <reference field="29" count="1">
            <x v="83"/>
          </reference>
        </references>
      </pivotArea>
    </format>
    <format dxfId="3897">
      <pivotArea dataOnly="0" labelOnly="1" outline="0" fieldPosition="0">
        <references count="3">
          <reference field="11" count="1" selected="0">
            <x v="253"/>
          </reference>
          <reference field="12" count="1" selected="0">
            <x v="113"/>
          </reference>
          <reference field="29" count="1">
            <x v="15"/>
          </reference>
        </references>
      </pivotArea>
    </format>
    <format dxfId="3896">
      <pivotArea dataOnly="0" labelOnly="1" outline="0" fieldPosition="0">
        <references count="3">
          <reference field="11" count="1" selected="0">
            <x v="254"/>
          </reference>
          <reference field="12" count="1" selected="0">
            <x v="161"/>
          </reference>
          <reference field="29" count="1">
            <x v="8"/>
          </reference>
        </references>
      </pivotArea>
    </format>
    <format dxfId="3895">
      <pivotArea dataOnly="0" labelOnly="1" outline="0" fieldPosition="0">
        <references count="3">
          <reference field="11" count="1" selected="0">
            <x v="255"/>
          </reference>
          <reference field="12" count="1" selected="0">
            <x v="110"/>
          </reference>
          <reference field="29" count="1">
            <x v="67"/>
          </reference>
        </references>
      </pivotArea>
    </format>
    <format dxfId="3894">
      <pivotArea dataOnly="0" labelOnly="1" outline="0" fieldPosition="0">
        <references count="3">
          <reference field="11" count="1" selected="0">
            <x v="256"/>
          </reference>
          <reference field="12" count="1" selected="0">
            <x v="130"/>
          </reference>
          <reference field="29" count="1">
            <x v="9"/>
          </reference>
        </references>
      </pivotArea>
    </format>
    <format dxfId="3893">
      <pivotArea dataOnly="0" labelOnly="1" outline="0" fieldPosition="0">
        <references count="3">
          <reference field="11" count="1" selected="0">
            <x v="257"/>
          </reference>
          <reference field="12" count="1" selected="0">
            <x v="193"/>
          </reference>
          <reference field="29" count="1">
            <x v="11"/>
          </reference>
        </references>
      </pivotArea>
    </format>
    <format dxfId="3892">
      <pivotArea dataOnly="0" labelOnly="1" outline="0" fieldPosition="0">
        <references count="3">
          <reference field="11" count="1" selected="0">
            <x v="258"/>
          </reference>
          <reference field="12" count="1" selected="0">
            <x v="220"/>
          </reference>
          <reference field="29" count="1">
            <x v="129"/>
          </reference>
        </references>
      </pivotArea>
    </format>
    <format dxfId="3891">
      <pivotArea dataOnly="0" labelOnly="1" outline="0" fieldPosition="0">
        <references count="3">
          <reference field="11" count="1" selected="0">
            <x v="259"/>
          </reference>
          <reference field="12" count="1" selected="0">
            <x v="84"/>
          </reference>
          <reference field="29" count="1">
            <x v="24"/>
          </reference>
        </references>
      </pivotArea>
    </format>
    <format dxfId="3890">
      <pivotArea dataOnly="0" labelOnly="1" outline="0" fieldPosition="0">
        <references count="3">
          <reference field="11" count="1" selected="0">
            <x v="260"/>
          </reference>
          <reference field="12" count="1" selected="0">
            <x v="116"/>
          </reference>
          <reference field="29" count="1">
            <x v="107"/>
          </reference>
        </references>
      </pivotArea>
    </format>
    <format dxfId="3889">
      <pivotArea dataOnly="0" labelOnly="1" outline="0" fieldPosition="0">
        <references count="3">
          <reference field="11" count="1" selected="0">
            <x v="261"/>
          </reference>
          <reference field="12" count="1" selected="0">
            <x v="106"/>
          </reference>
          <reference field="29" count="1">
            <x v="27"/>
          </reference>
        </references>
      </pivotArea>
    </format>
    <format dxfId="3888">
      <pivotArea dataOnly="0" labelOnly="1" outline="0" fieldPosition="0">
        <references count="3">
          <reference field="11" count="1" selected="0">
            <x v="262"/>
          </reference>
          <reference field="12" count="1" selected="0">
            <x v="18"/>
          </reference>
          <reference field="29" count="1">
            <x v="17"/>
          </reference>
        </references>
      </pivotArea>
    </format>
    <format dxfId="3887">
      <pivotArea dataOnly="0" labelOnly="1" outline="0" fieldPosition="0">
        <references count="3">
          <reference field="11" count="1" selected="0">
            <x v="265"/>
          </reference>
          <reference field="12" count="1" selected="0">
            <x v="84"/>
          </reference>
          <reference field="29" count="1">
            <x v="24"/>
          </reference>
        </references>
      </pivotArea>
    </format>
    <format dxfId="3886">
      <pivotArea dataOnly="0" labelOnly="1" outline="0" fieldPosition="0">
        <references count="3">
          <reference field="11" count="1" selected="0">
            <x v="267"/>
          </reference>
          <reference field="12" count="1" selected="0">
            <x v="126"/>
          </reference>
          <reference field="29" count="1">
            <x v="97"/>
          </reference>
        </references>
      </pivotArea>
    </format>
    <format dxfId="3885">
      <pivotArea dataOnly="0" labelOnly="1" outline="0" fieldPosition="0">
        <references count="3">
          <reference field="11" count="1" selected="0">
            <x v="268"/>
          </reference>
          <reference field="12" count="1" selected="0">
            <x v="177"/>
          </reference>
          <reference field="29" count="1">
            <x v="83"/>
          </reference>
        </references>
      </pivotArea>
    </format>
    <format dxfId="3884">
      <pivotArea dataOnly="0" labelOnly="1" outline="0" fieldPosition="0">
        <references count="3">
          <reference field="11" count="1" selected="0">
            <x v="270"/>
          </reference>
          <reference field="12" count="1" selected="0">
            <x v="67"/>
          </reference>
          <reference field="29" count="1">
            <x v="75"/>
          </reference>
        </references>
      </pivotArea>
    </format>
    <format dxfId="3883">
      <pivotArea dataOnly="0" labelOnly="1" outline="0" fieldPosition="0">
        <references count="3">
          <reference field="11" count="1" selected="0">
            <x v="271"/>
          </reference>
          <reference field="12" count="1" selected="0">
            <x v="201"/>
          </reference>
          <reference field="29" count="1">
            <x v="114"/>
          </reference>
        </references>
      </pivotArea>
    </format>
    <format dxfId="3882">
      <pivotArea dataOnly="0" labelOnly="1" outline="0" fieldPosition="0">
        <references count="3">
          <reference field="11" count="1" selected="0">
            <x v="272"/>
          </reference>
          <reference field="12" count="1" selected="0">
            <x v="199"/>
          </reference>
          <reference field="29" count="1">
            <x v="19"/>
          </reference>
        </references>
      </pivotArea>
    </format>
    <format dxfId="3881">
      <pivotArea dataOnly="0" labelOnly="1" outline="0" fieldPosition="0">
        <references count="3">
          <reference field="11" count="1" selected="0">
            <x v="273"/>
          </reference>
          <reference field="12" count="1" selected="0">
            <x v="122"/>
          </reference>
          <reference field="29" count="1">
            <x v="76"/>
          </reference>
        </references>
      </pivotArea>
    </format>
    <format dxfId="3880">
      <pivotArea dataOnly="0" labelOnly="1" outline="0" fieldPosition="0">
        <references count="3">
          <reference field="11" count="1" selected="0">
            <x v="274"/>
          </reference>
          <reference field="12" count="1" selected="0">
            <x v="103"/>
          </reference>
          <reference field="29" count="1">
            <x v="78"/>
          </reference>
        </references>
      </pivotArea>
    </format>
    <format dxfId="3879">
      <pivotArea dataOnly="0" labelOnly="1" outline="0" fieldPosition="0">
        <references count="3">
          <reference field="11" count="1" selected="0">
            <x v="275"/>
          </reference>
          <reference field="12" count="1" selected="0">
            <x v="86"/>
          </reference>
          <reference field="29" count="1">
            <x v="86"/>
          </reference>
        </references>
      </pivotArea>
    </format>
    <format dxfId="3878">
      <pivotArea dataOnly="0" labelOnly="1" outline="0" fieldPosition="0">
        <references count="3">
          <reference field="11" count="1" selected="0">
            <x v="277"/>
          </reference>
          <reference field="12" count="1" selected="0">
            <x v="218"/>
          </reference>
          <reference field="29" count="1">
            <x v="95"/>
          </reference>
        </references>
      </pivotArea>
    </format>
    <format dxfId="3877">
      <pivotArea dataOnly="0" labelOnly="1" outline="0" fieldPosition="0">
        <references count="3">
          <reference field="11" count="1" selected="0">
            <x v="278"/>
          </reference>
          <reference field="12" count="1" selected="0">
            <x v="123"/>
          </reference>
          <reference field="29" count="1">
            <x v="130"/>
          </reference>
        </references>
      </pivotArea>
    </format>
    <format dxfId="3876">
      <pivotArea dataOnly="0" labelOnly="1" outline="0" fieldPosition="0">
        <references count="3">
          <reference field="11" count="1" selected="0">
            <x v="279"/>
          </reference>
          <reference field="12" count="1" selected="0">
            <x v="221"/>
          </reference>
          <reference field="29" count="1">
            <x v="135"/>
          </reference>
        </references>
      </pivotArea>
    </format>
    <format dxfId="3875">
      <pivotArea dataOnly="0" labelOnly="1" outline="0" fieldPosition="0">
        <references count="3">
          <reference field="11" count="1" selected="0">
            <x v="280"/>
          </reference>
          <reference field="12" count="1" selected="0">
            <x v="98"/>
          </reference>
          <reference field="29" count="1">
            <x v="69"/>
          </reference>
        </references>
      </pivotArea>
    </format>
    <format dxfId="3874">
      <pivotArea dataOnly="0" labelOnly="1" outline="0" fieldPosition="0">
        <references count="3">
          <reference field="11" count="1" selected="0">
            <x v="281"/>
          </reference>
          <reference field="12" count="1" selected="0">
            <x v="99"/>
          </reference>
          <reference field="29" count="1">
            <x v="68"/>
          </reference>
        </references>
      </pivotArea>
    </format>
    <format dxfId="3873">
      <pivotArea dataOnly="0" labelOnly="1" outline="0" fieldPosition="0">
        <references count="3">
          <reference field="11" count="1" selected="0">
            <x v="282"/>
          </reference>
          <reference field="12" count="1" selected="0">
            <x v="220"/>
          </reference>
          <reference field="29" count="1">
            <x v="70"/>
          </reference>
        </references>
      </pivotArea>
    </format>
    <format dxfId="3872">
      <pivotArea dataOnly="0" labelOnly="1" outline="0" fieldPosition="0">
        <references count="3">
          <reference field="11" count="1" selected="0">
            <x v="283"/>
          </reference>
          <reference field="12" count="1" selected="0">
            <x v="86"/>
          </reference>
          <reference field="29" count="1">
            <x v="86"/>
          </reference>
        </references>
      </pivotArea>
    </format>
    <format dxfId="3871">
      <pivotArea dataOnly="0" labelOnly="1" outline="0" fieldPosition="0">
        <references count="3">
          <reference field="11" count="1" selected="0">
            <x v="284"/>
          </reference>
          <reference field="12" count="1" selected="0">
            <x v="222"/>
          </reference>
          <reference field="29" count="1">
            <x v="136"/>
          </reference>
        </references>
      </pivotArea>
    </format>
    <format dxfId="3870">
      <pivotArea dataOnly="0" labelOnly="1" outline="0" fieldPosition="0">
        <references count="3">
          <reference field="11" count="1" selected="0">
            <x v="285"/>
          </reference>
          <reference field="12" count="1" selected="0">
            <x v="97"/>
          </reference>
          <reference field="29" count="1">
            <x v="49"/>
          </reference>
        </references>
      </pivotArea>
    </format>
    <format dxfId="3869">
      <pivotArea dataOnly="0" labelOnly="1" outline="0" fieldPosition="0">
        <references count="3">
          <reference field="11" count="1" selected="0">
            <x v="286"/>
          </reference>
          <reference field="12" count="1" selected="0">
            <x v="90"/>
          </reference>
          <reference field="29" count="1">
            <x v="83"/>
          </reference>
        </references>
      </pivotArea>
    </format>
    <format dxfId="3868">
      <pivotArea dataOnly="0" labelOnly="1" outline="0" fieldPosition="0">
        <references count="3">
          <reference field="11" count="1" selected="0">
            <x v="287"/>
          </reference>
          <reference field="12" count="1" selected="0">
            <x v="208"/>
          </reference>
          <reference field="29" count="1">
            <x v="104"/>
          </reference>
        </references>
      </pivotArea>
    </format>
    <format dxfId="3867">
      <pivotArea dataOnly="0" labelOnly="1" outline="0" fieldPosition="0">
        <references count="3">
          <reference field="11" count="1" selected="0">
            <x v="288"/>
          </reference>
          <reference field="12" count="1" selected="0">
            <x v="212"/>
          </reference>
          <reference field="29" count="1">
            <x v="127"/>
          </reference>
        </references>
      </pivotArea>
    </format>
    <format dxfId="3866">
      <pivotArea dataOnly="0" labelOnly="1" outline="0" fieldPosition="0">
        <references count="3">
          <reference field="11" count="1" selected="0">
            <x v="289"/>
          </reference>
          <reference field="12" count="1" selected="0">
            <x v="56"/>
          </reference>
          <reference field="29" count="1">
            <x v="125"/>
          </reference>
        </references>
      </pivotArea>
    </format>
    <format dxfId="3865">
      <pivotArea dataOnly="0" labelOnly="1" outline="0" fieldPosition="0">
        <references count="3">
          <reference field="11" count="1" selected="0">
            <x v="290"/>
          </reference>
          <reference field="12" count="1" selected="0">
            <x v="184"/>
          </reference>
          <reference field="29" count="1">
            <x v="122"/>
          </reference>
        </references>
      </pivotArea>
    </format>
    <format dxfId="3864">
      <pivotArea dataOnly="0" labelOnly="1" outline="0" fieldPosition="0">
        <references count="3">
          <reference field="11" count="1" selected="0">
            <x v="291"/>
          </reference>
          <reference field="12" count="1" selected="0">
            <x v="211"/>
          </reference>
          <reference field="29" count="1">
            <x v="121"/>
          </reference>
        </references>
      </pivotArea>
    </format>
    <format dxfId="3863">
      <pivotArea dataOnly="0" labelOnly="1" outline="0"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62">
      <pivotArea dataOnly="0" labelOnly="1" outline="0" fieldPosition="0">
        <references count="1">
          <reference field="1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61">
      <pivotArea dataOnly="0" labelOnly="1" outline="0" fieldPosition="0">
        <references count="1">
          <reference field="1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860">
      <pivotArea dataOnly="0" labelOnly="1" outline="0" fieldPosition="0">
        <references count="1">
          <reference field="1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3859">
      <pivotArea dataOnly="0" labelOnly="1" outline="0" fieldPosition="0">
        <references count="1">
          <reference field="1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3858">
      <pivotArea dataOnly="0" labelOnly="1" outline="0" fieldPosition="0">
        <references count="1">
          <reference field="11" count="42">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reference>
        </references>
      </pivotArea>
    </format>
    <format dxfId="3857">
      <pivotArea dataOnly="0" labelOnly="1" outline="0" fieldPosition="0">
        <references count="2">
          <reference field="11" count="1" selected="0">
            <x v="0"/>
          </reference>
          <reference field="12" count="1">
            <x v="39"/>
          </reference>
        </references>
      </pivotArea>
    </format>
    <format dxfId="3856">
      <pivotArea dataOnly="0" labelOnly="1" outline="0" fieldPosition="0">
        <references count="2">
          <reference field="11" count="1" selected="0">
            <x v="2"/>
          </reference>
          <reference field="12" count="1">
            <x v="220"/>
          </reference>
        </references>
      </pivotArea>
    </format>
    <format dxfId="3855">
      <pivotArea dataOnly="0" labelOnly="1" outline="0" fieldPosition="0">
        <references count="2">
          <reference field="11" count="1" selected="0">
            <x v="3"/>
          </reference>
          <reference field="12" count="1">
            <x v="36"/>
          </reference>
        </references>
      </pivotArea>
    </format>
    <format dxfId="3854">
      <pivotArea dataOnly="0" labelOnly="1" outline="0" fieldPosition="0">
        <references count="2">
          <reference field="11" count="1" selected="0">
            <x v="4"/>
          </reference>
          <reference field="12" count="1">
            <x v="37"/>
          </reference>
        </references>
      </pivotArea>
    </format>
    <format dxfId="3853">
      <pivotArea dataOnly="0" labelOnly="1" outline="0" fieldPosition="0">
        <references count="2">
          <reference field="11" count="1" selected="0">
            <x v="5"/>
          </reference>
          <reference field="12" count="1">
            <x v="13"/>
          </reference>
        </references>
      </pivotArea>
    </format>
    <format dxfId="3852">
      <pivotArea dataOnly="0" labelOnly="1" outline="0" fieldPosition="0">
        <references count="2">
          <reference field="11" count="1" selected="0">
            <x v="6"/>
          </reference>
          <reference field="12" count="1">
            <x v="52"/>
          </reference>
        </references>
      </pivotArea>
    </format>
    <format dxfId="3851">
      <pivotArea dataOnly="0" labelOnly="1" outline="0" fieldPosition="0">
        <references count="2">
          <reference field="11" count="1" selected="0">
            <x v="7"/>
          </reference>
          <reference field="12" count="1">
            <x v="190"/>
          </reference>
        </references>
      </pivotArea>
    </format>
    <format dxfId="3850">
      <pivotArea dataOnly="0" labelOnly="1" outline="0" fieldPosition="0">
        <references count="2">
          <reference field="11" count="1" selected="0">
            <x v="8"/>
          </reference>
          <reference field="12" count="1">
            <x v="39"/>
          </reference>
        </references>
      </pivotArea>
    </format>
    <format dxfId="3849">
      <pivotArea dataOnly="0" labelOnly="1" outline="0" fieldPosition="0">
        <references count="2">
          <reference field="11" count="1" selected="0">
            <x v="9"/>
          </reference>
          <reference field="12" count="1">
            <x v="87"/>
          </reference>
        </references>
      </pivotArea>
    </format>
    <format dxfId="3848">
      <pivotArea dataOnly="0" labelOnly="1" outline="0" fieldPosition="0">
        <references count="2">
          <reference field="11" count="1" selected="0">
            <x v="10"/>
          </reference>
          <reference field="12" count="1">
            <x v="90"/>
          </reference>
        </references>
      </pivotArea>
    </format>
    <format dxfId="3847">
      <pivotArea dataOnly="0" labelOnly="1" outline="0" fieldPosition="0">
        <references count="2">
          <reference field="11" count="1" selected="0">
            <x v="11"/>
          </reference>
          <reference field="12" count="1">
            <x v="107"/>
          </reference>
        </references>
      </pivotArea>
    </format>
    <format dxfId="3846">
      <pivotArea dataOnly="0" labelOnly="1" outline="0" fieldPosition="0">
        <references count="2">
          <reference field="11" count="1" selected="0">
            <x v="12"/>
          </reference>
          <reference field="12" count="1">
            <x v="46"/>
          </reference>
        </references>
      </pivotArea>
    </format>
    <format dxfId="3845">
      <pivotArea dataOnly="0" labelOnly="1" outline="0" fieldPosition="0">
        <references count="2">
          <reference field="11" count="1" selected="0">
            <x v="13"/>
          </reference>
          <reference field="12" count="1">
            <x v="185"/>
          </reference>
        </references>
      </pivotArea>
    </format>
    <format dxfId="3844">
      <pivotArea dataOnly="0" labelOnly="1" outline="0" fieldPosition="0">
        <references count="2">
          <reference field="11" count="1" selected="0">
            <x v="14"/>
          </reference>
          <reference field="12" count="1">
            <x v="188"/>
          </reference>
        </references>
      </pivotArea>
    </format>
    <format dxfId="3843">
      <pivotArea dataOnly="0" labelOnly="1" outline="0" fieldPosition="0">
        <references count="2">
          <reference field="11" count="1" selected="0">
            <x v="15"/>
          </reference>
          <reference field="12" count="1">
            <x v="187"/>
          </reference>
        </references>
      </pivotArea>
    </format>
    <format dxfId="3842">
      <pivotArea dataOnly="0" labelOnly="1" outline="0" fieldPosition="0">
        <references count="2">
          <reference field="11" count="1" selected="0">
            <x v="16"/>
          </reference>
          <reference field="12" count="1">
            <x v="54"/>
          </reference>
        </references>
      </pivotArea>
    </format>
    <format dxfId="3841">
      <pivotArea dataOnly="0" labelOnly="1" outline="0" fieldPosition="0">
        <references count="2">
          <reference field="11" count="1" selected="0">
            <x v="17"/>
          </reference>
          <reference field="12" count="1">
            <x v="57"/>
          </reference>
        </references>
      </pivotArea>
    </format>
    <format dxfId="3840">
      <pivotArea dataOnly="0" labelOnly="1" outline="0" fieldPosition="0">
        <references count="2">
          <reference field="11" count="1" selected="0">
            <x v="18"/>
          </reference>
          <reference field="12" count="1">
            <x v="189"/>
          </reference>
        </references>
      </pivotArea>
    </format>
    <format dxfId="3839">
      <pivotArea dataOnly="0" labelOnly="1" outline="0" fieldPosition="0">
        <references count="2">
          <reference field="11" count="1" selected="0">
            <x v="19"/>
          </reference>
          <reference field="12" count="1">
            <x v="80"/>
          </reference>
        </references>
      </pivotArea>
    </format>
    <format dxfId="3838">
      <pivotArea dataOnly="0" labelOnly="1" outline="0" fieldPosition="0">
        <references count="2">
          <reference field="11" count="1" selected="0">
            <x v="20"/>
          </reference>
          <reference field="12" count="1">
            <x v="82"/>
          </reference>
        </references>
      </pivotArea>
    </format>
    <format dxfId="3837">
      <pivotArea dataOnly="0" labelOnly="1" outline="0" fieldPosition="0">
        <references count="2">
          <reference field="11" count="1" selected="0">
            <x v="21"/>
          </reference>
          <reference field="12" count="1">
            <x v="121"/>
          </reference>
        </references>
      </pivotArea>
    </format>
    <format dxfId="3836">
      <pivotArea dataOnly="0" labelOnly="1" outline="0" fieldPosition="0">
        <references count="2">
          <reference field="11" count="1" selected="0">
            <x v="22"/>
          </reference>
          <reference field="12" count="1">
            <x v="200"/>
          </reference>
        </references>
      </pivotArea>
    </format>
    <format dxfId="3835">
      <pivotArea dataOnly="0" labelOnly="1" outline="0" fieldPosition="0">
        <references count="2">
          <reference field="11" count="1" selected="0">
            <x v="23"/>
          </reference>
          <reference field="12" count="1">
            <x v="195"/>
          </reference>
        </references>
      </pivotArea>
    </format>
    <format dxfId="3834">
      <pivotArea dataOnly="0" labelOnly="1" outline="0" fieldPosition="0">
        <references count="2">
          <reference field="11" count="1" selected="0">
            <x v="24"/>
          </reference>
          <reference field="12" count="1">
            <x v="108"/>
          </reference>
        </references>
      </pivotArea>
    </format>
    <format dxfId="3833">
      <pivotArea dataOnly="0" labelOnly="1" outline="0" fieldPosition="0">
        <references count="2">
          <reference field="11" count="1" selected="0">
            <x v="25"/>
          </reference>
          <reference field="12" count="1">
            <x v="196"/>
          </reference>
        </references>
      </pivotArea>
    </format>
    <format dxfId="3832">
      <pivotArea dataOnly="0" labelOnly="1" outline="0" fieldPosition="0">
        <references count="2">
          <reference field="11" count="1" selected="0">
            <x v="26"/>
          </reference>
          <reference field="12" count="1">
            <x v="163"/>
          </reference>
        </references>
      </pivotArea>
    </format>
    <format dxfId="3831">
      <pivotArea dataOnly="0" labelOnly="1" outline="0" fieldPosition="0">
        <references count="2">
          <reference field="11" count="1" selected="0">
            <x v="27"/>
          </reference>
          <reference field="12" count="1">
            <x v="164"/>
          </reference>
        </references>
      </pivotArea>
    </format>
    <format dxfId="3830">
      <pivotArea dataOnly="0" labelOnly="1" outline="0" fieldPosition="0">
        <references count="2">
          <reference field="11" count="1" selected="0">
            <x v="28"/>
          </reference>
          <reference field="12" count="1">
            <x v="53"/>
          </reference>
        </references>
      </pivotArea>
    </format>
    <format dxfId="3829">
      <pivotArea dataOnly="0" labelOnly="1" outline="0" fieldPosition="0">
        <references count="2">
          <reference field="11" count="1" selected="0">
            <x v="29"/>
          </reference>
          <reference field="12" count="1">
            <x v="62"/>
          </reference>
        </references>
      </pivotArea>
    </format>
    <format dxfId="3828">
      <pivotArea dataOnly="0" labelOnly="1" outline="0" fieldPosition="0">
        <references count="2">
          <reference field="11" count="1" selected="0">
            <x v="30"/>
          </reference>
          <reference field="12" count="1">
            <x v="64"/>
          </reference>
        </references>
      </pivotArea>
    </format>
    <format dxfId="3827">
      <pivotArea dataOnly="0" labelOnly="1" outline="0" fieldPosition="0">
        <references count="2">
          <reference field="11" count="1" selected="0">
            <x v="31"/>
          </reference>
          <reference field="12" count="1">
            <x v="146"/>
          </reference>
        </references>
      </pivotArea>
    </format>
    <format dxfId="3826">
      <pivotArea dataOnly="0" labelOnly="1" outline="0" fieldPosition="0">
        <references count="2">
          <reference field="11" count="1" selected="0">
            <x v="32"/>
          </reference>
          <reference field="12" count="1">
            <x v="118"/>
          </reference>
        </references>
      </pivotArea>
    </format>
    <format dxfId="3825">
      <pivotArea dataOnly="0" labelOnly="1" outline="0" fieldPosition="0">
        <references count="2">
          <reference field="11" count="1" selected="0">
            <x v="33"/>
          </reference>
          <reference field="12" count="1">
            <x v="44"/>
          </reference>
        </references>
      </pivotArea>
    </format>
    <format dxfId="3824">
      <pivotArea dataOnly="0" labelOnly="1" outline="0" fieldPosition="0">
        <references count="2">
          <reference field="11" count="1" selected="0">
            <x v="34"/>
          </reference>
          <reference field="12" count="1">
            <x v="90"/>
          </reference>
        </references>
      </pivotArea>
    </format>
    <format dxfId="3823">
      <pivotArea dataOnly="0" labelOnly="1" outline="0" fieldPosition="0">
        <references count="2">
          <reference field="11" count="1" selected="0">
            <x v="35"/>
          </reference>
          <reference field="12" count="1">
            <x v="41"/>
          </reference>
        </references>
      </pivotArea>
    </format>
    <format dxfId="3822">
      <pivotArea dataOnly="0" labelOnly="1" outline="0" fieldPosition="0">
        <references count="2">
          <reference field="11" count="1" selected="0">
            <x v="36"/>
          </reference>
          <reference field="12" count="1">
            <x v="220"/>
          </reference>
        </references>
      </pivotArea>
    </format>
    <format dxfId="3821">
      <pivotArea dataOnly="0" labelOnly="1" outline="0" fieldPosition="0">
        <references count="2">
          <reference field="11" count="1" selected="0">
            <x v="38"/>
          </reference>
          <reference field="12" count="1">
            <x v="216"/>
          </reference>
        </references>
      </pivotArea>
    </format>
    <format dxfId="3820">
      <pivotArea dataOnly="0" labelOnly="1" outline="0" fieldPosition="0">
        <references count="2">
          <reference field="11" count="1" selected="0">
            <x v="39"/>
          </reference>
          <reference field="12" count="1">
            <x v="101"/>
          </reference>
        </references>
      </pivotArea>
    </format>
    <format dxfId="3819">
      <pivotArea dataOnly="0" labelOnly="1" outline="0" fieldPosition="0">
        <references count="2">
          <reference field="11" count="1" selected="0">
            <x v="40"/>
          </reference>
          <reference field="12" count="1">
            <x v="127"/>
          </reference>
        </references>
      </pivotArea>
    </format>
    <format dxfId="3818">
      <pivotArea dataOnly="0" labelOnly="1" outline="0" fieldPosition="0">
        <references count="2">
          <reference field="11" count="1" selected="0">
            <x v="41"/>
          </reference>
          <reference field="12" count="1">
            <x v="21"/>
          </reference>
        </references>
      </pivotArea>
    </format>
    <format dxfId="3817">
      <pivotArea dataOnly="0" labelOnly="1" outline="0" fieldPosition="0">
        <references count="2">
          <reference field="11" count="1" selected="0">
            <x v="42"/>
          </reference>
          <reference field="12" count="1">
            <x v="73"/>
          </reference>
        </references>
      </pivotArea>
    </format>
    <format dxfId="3816">
      <pivotArea dataOnly="0" labelOnly="1" outline="0" fieldPosition="0">
        <references count="2">
          <reference field="11" count="1" selected="0">
            <x v="43"/>
          </reference>
          <reference field="12" count="1">
            <x v="223"/>
          </reference>
        </references>
      </pivotArea>
    </format>
    <format dxfId="3815">
      <pivotArea dataOnly="0" labelOnly="1" outline="0" fieldPosition="0">
        <references count="2">
          <reference field="11" count="1" selected="0">
            <x v="44"/>
          </reference>
          <reference field="12" count="1">
            <x v="105"/>
          </reference>
        </references>
      </pivotArea>
    </format>
    <format dxfId="3814">
      <pivotArea dataOnly="0" labelOnly="1" outline="0" fieldPosition="0">
        <references count="2">
          <reference field="11" count="1" selected="0">
            <x v="45"/>
          </reference>
          <reference field="12" count="1">
            <x v="100"/>
          </reference>
        </references>
      </pivotArea>
    </format>
    <format dxfId="3813">
      <pivotArea dataOnly="0" labelOnly="1" outline="0" fieldPosition="0">
        <references count="2">
          <reference field="11" count="1" selected="0">
            <x v="46"/>
          </reference>
          <reference field="12" count="1">
            <x v="169"/>
          </reference>
        </references>
      </pivotArea>
    </format>
    <format dxfId="3812">
      <pivotArea dataOnly="0" labelOnly="1" outline="0" fieldPosition="0">
        <references count="2">
          <reference field="11" count="1" selected="0">
            <x v="47"/>
          </reference>
          <reference field="12" count="1">
            <x v="152"/>
          </reference>
        </references>
      </pivotArea>
    </format>
    <format dxfId="3811">
      <pivotArea dataOnly="0" labelOnly="1" outline="0" fieldPosition="0">
        <references count="2">
          <reference field="11" count="1" selected="0">
            <x v="48"/>
          </reference>
          <reference field="12" count="1">
            <x v="117"/>
          </reference>
        </references>
      </pivotArea>
    </format>
    <format dxfId="3810">
      <pivotArea dataOnly="0" labelOnly="1" outline="0" fieldPosition="0">
        <references count="2">
          <reference field="11" count="1" selected="0">
            <x v="49"/>
          </reference>
          <reference field="12" count="1">
            <x v="168"/>
          </reference>
        </references>
      </pivotArea>
    </format>
    <format dxfId="3809">
      <pivotArea dataOnly="0" labelOnly="1" outline="0" fieldPosition="0">
        <references count="2">
          <reference field="11" count="1" selected="0">
            <x v="50"/>
          </reference>
          <reference field="12" count="1">
            <x v="155"/>
          </reference>
        </references>
      </pivotArea>
    </format>
    <format dxfId="3808">
      <pivotArea dataOnly="0" labelOnly="1" outline="0" fieldPosition="0">
        <references count="2">
          <reference field="11" count="1" selected="0">
            <x v="51"/>
          </reference>
          <reference field="12" count="1">
            <x v="151"/>
          </reference>
        </references>
      </pivotArea>
    </format>
    <format dxfId="3807">
      <pivotArea dataOnly="0" labelOnly="1" outline="0" fieldPosition="0">
        <references count="2">
          <reference field="11" count="1" selected="0">
            <x v="52"/>
          </reference>
          <reference field="12" count="1">
            <x v="213"/>
          </reference>
        </references>
      </pivotArea>
    </format>
    <format dxfId="3806">
      <pivotArea dataOnly="0" labelOnly="1" outline="0" fieldPosition="0">
        <references count="2">
          <reference field="11" count="1" selected="0">
            <x v="53"/>
          </reference>
          <reference field="12" count="1">
            <x v="72"/>
          </reference>
        </references>
      </pivotArea>
    </format>
    <format dxfId="3805">
      <pivotArea dataOnly="0" labelOnly="1" outline="0" fieldPosition="0">
        <references count="2">
          <reference field="11" count="1" selected="0">
            <x v="54"/>
          </reference>
          <reference field="12" count="1">
            <x v="112"/>
          </reference>
        </references>
      </pivotArea>
    </format>
    <format dxfId="3804">
      <pivotArea dataOnly="0" labelOnly="1" outline="0" fieldPosition="0">
        <references count="2">
          <reference field="11" count="1" selected="0">
            <x v="55"/>
          </reference>
          <reference field="12" count="1">
            <x v="204"/>
          </reference>
        </references>
      </pivotArea>
    </format>
    <format dxfId="3803">
      <pivotArea dataOnly="0" labelOnly="1" outline="0" fieldPosition="0">
        <references count="2">
          <reference field="11" count="1" selected="0">
            <x v="56"/>
          </reference>
          <reference field="12" count="1">
            <x v="59"/>
          </reference>
        </references>
      </pivotArea>
    </format>
    <format dxfId="3802">
      <pivotArea dataOnly="0" labelOnly="1" outline="0" fieldPosition="0">
        <references count="2">
          <reference field="11" count="1" selected="0">
            <x v="57"/>
          </reference>
          <reference field="12" count="1">
            <x v="134"/>
          </reference>
        </references>
      </pivotArea>
    </format>
    <format dxfId="3801">
      <pivotArea dataOnly="0" labelOnly="1" outline="0" fieldPosition="0">
        <references count="2">
          <reference field="11" count="1" selected="0">
            <x v="58"/>
          </reference>
          <reference field="12" count="1">
            <x v="109"/>
          </reference>
        </references>
      </pivotArea>
    </format>
    <format dxfId="3800">
      <pivotArea dataOnly="0" labelOnly="1" outline="0" fieldPosition="0">
        <references count="2">
          <reference field="11" count="1" selected="0">
            <x v="59"/>
          </reference>
          <reference field="12" count="1">
            <x v="96"/>
          </reference>
        </references>
      </pivotArea>
    </format>
    <format dxfId="3799">
      <pivotArea dataOnly="0" labelOnly="1" outline="0" fieldPosition="0">
        <references count="2">
          <reference field="11" count="1" selected="0">
            <x v="60"/>
          </reference>
          <reference field="12" count="1">
            <x v="215"/>
          </reference>
        </references>
      </pivotArea>
    </format>
    <format dxfId="3798">
      <pivotArea dataOnly="0" labelOnly="1" outline="0" fieldPosition="0">
        <references count="2">
          <reference field="11" count="1" selected="0">
            <x v="61"/>
          </reference>
          <reference field="12" count="1">
            <x v="95"/>
          </reference>
        </references>
      </pivotArea>
    </format>
    <format dxfId="3797">
      <pivotArea dataOnly="0" labelOnly="1" outline="0" fieldPosition="0">
        <references count="2">
          <reference field="11" count="1" selected="0">
            <x v="62"/>
          </reference>
          <reference field="12" count="1">
            <x v="93"/>
          </reference>
        </references>
      </pivotArea>
    </format>
    <format dxfId="3796">
      <pivotArea dataOnly="0" labelOnly="1" outline="0" fieldPosition="0">
        <references count="2">
          <reference field="11" count="1" selected="0">
            <x v="63"/>
          </reference>
          <reference field="12" count="1">
            <x v="210"/>
          </reference>
        </references>
      </pivotArea>
    </format>
    <format dxfId="3795">
      <pivotArea dataOnly="0" labelOnly="1" outline="0" fieldPosition="0">
        <references count="2">
          <reference field="11" count="1" selected="0">
            <x v="64"/>
          </reference>
          <reference field="12" count="1">
            <x v="171"/>
          </reference>
        </references>
      </pivotArea>
    </format>
    <format dxfId="3794">
      <pivotArea dataOnly="0" labelOnly="1" outline="0" fieldPosition="0">
        <references count="2">
          <reference field="11" count="1" selected="0">
            <x v="65"/>
          </reference>
          <reference field="12" count="1">
            <x v="125"/>
          </reference>
        </references>
      </pivotArea>
    </format>
    <format dxfId="3793">
      <pivotArea dataOnly="0" labelOnly="1" outline="0" fieldPosition="0">
        <references count="2">
          <reference field="11" count="1" selected="0">
            <x v="66"/>
          </reference>
          <reference field="12" count="1">
            <x v="157"/>
          </reference>
        </references>
      </pivotArea>
    </format>
    <format dxfId="3792">
      <pivotArea dataOnly="0" labelOnly="1" outline="0" fieldPosition="0">
        <references count="2">
          <reference field="11" count="1" selected="0">
            <x v="67"/>
          </reference>
          <reference field="12" count="1">
            <x v="220"/>
          </reference>
        </references>
      </pivotArea>
    </format>
    <format dxfId="3791">
      <pivotArea dataOnly="0" labelOnly="1" outline="0" fieldPosition="0">
        <references count="2">
          <reference field="11" count="1" selected="0">
            <x v="68"/>
          </reference>
          <reference field="12" count="1">
            <x v="124"/>
          </reference>
        </references>
      </pivotArea>
    </format>
    <format dxfId="3790">
      <pivotArea dataOnly="0" labelOnly="1" outline="0" fieldPosition="0">
        <references count="2">
          <reference field="11" count="1" selected="0">
            <x v="69"/>
          </reference>
          <reference field="12" count="1">
            <x v="114"/>
          </reference>
        </references>
      </pivotArea>
    </format>
    <format dxfId="3789">
      <pivotArea dataOnly="0" labelOnly="1" outline="0" fieldPosition="0">
        <references count="2">
          <reference field="11" count="1" selected="0">
            <x v="70"/>
          </reference>
          <reference field="12" count="1">
            <x v="115"/>
          </reference>
        </references>
      </pivotArea>
    </format>
    <format dxfId="3788">
      <pivotArea dataOnly="0" labelOnly="1" outline="0" fieldPosition="0">
        <references count="2">
          <reference field="11" count="1" selected="0">
            <x v="71"/>
          </reference>
          <reference field="12" count="1">
            <x v="51"/>
          </reference>
        </references>
      </pivotArea>
    </format>
    <format dxfId="3787">
      <pivotArea dataOnly="0" labelOnly="1" outline="0" fieldPosition="0">
        <references count="2">
          <reference field="11" count="1" selected="0">
            <x v="72"/>
          </reference>
          <reference field="12" count="1">
            <x v="124"/>
          </reference>
        </references>
      </pivotArea>
    </format>
    <format dxfId="3786">
      <pivotArea dataOnly="0" labelOnly="1" outline="0" fieldPosition="0">
        <references count="2">
          <reference field="11" count="1" selected="0">
            <x v="73"/>
          </reference>
          <reference field="12" count="1">
            <x v="149"/>
          </reference>
        </references>
      </pivotArea>
    </format>
    <format dxfId="3785">
      <pivotArea dataOnly="0" labelOnly="1" outline="0" fieldPosition="0">
        <references count="2">
          <reference field="11" count="1" selected="0">
            <x v="74"/>
          </reference>
          <reference field="12" count="1">
            <x v="85"/>
          </reference>
        </references>
      </pivotArea>
    </format>
    <format dxfId="3784">
      <pivotArea dataOnly="0" labelOnly="1" outline="0" fieldPosition="0">
        <references count="2">
          <reference field="11" count="1" selected="0">
            <x v="75"/>
          </reference>
          <reference field="12" count="1">
            <x v="71"/>
          </reference>
        </references>
      </pivotArea>
    </format>
    <format dxfId="3783">
      <pivotArea dataOnly="0" labelOnly="1" outline="0" fieldPosition="0">
        <references count="2">
          <reference field="11" count="1" selected="0">
            <x v="76"/>
          </reference>
          <reference field="12" count="1">
            <x v="45"/>
          </reference>
        </references>
      </pivotArea>
    </format>
    <format dxfId="3782">
      <pivotArea dataOnly="0" labelOnly="1" outline="0" fieldPosition="0">
        <references count="2">
          <reference field="11" count="1" selected="0">
            <x v="77"/>
          </reference>
          <reference field="12" count="1">
            <x v="149"/>
          </reference>
        </references>
      </pivotArea>
    </format>
    <format dxfId="3781">
      <pivotArea dataOnly="0" labelOnly="1" outline="0" fieldPosition="0">
        <references count="2">
          <reference field="11" count="1" selected="0">
            <x v="78"/>
          </reference>
          <reference field="12" count="1">
            <x v="220"/>
          </reference>
        </references>
      </pivotArea>
    </format>
    <format dxfId="3780">
      <pivotArea dataOnly="0" labelOnly="1" outline="0" fieldPosition="0">
        <references count="2">
          <reference field="11" count="1" selected="0">
            <x v="79"/>
          </reference>
          <reference field="12" count="1">
            <x v="149"/>
          </reference>
        </references>
      </pivotArea>
    </format>
    <format dxfId="3779">
      <pivotArea dataOnly="0" labelOnly="1" outline="0" fieldPosition="0">
        <references count="2">
          <reference field="11" count="1" selected="0">
            <x v="80"/>
          </reference>
          <reference field="12" count="1">
            <x v="120"/>
          </reference>
        </references>
      </pivotArea>
    </format>
    <format dxfId="3778">
      <pivotArea dataOnly="0" labelOnly="1" outline="0" fieldPosition="0">
        <references count="2">
          <reference field="11" count="1" selected="0">
            <x v="81"/>
          </reference>
          <reference field="12" count="1">
            <x v="194"/>
          </reference>
        </references>
      </pivotArea>
    </format>
    <format dxfId="3777">
      <pivotArea dataOnly="0" labelOnly="1" outline="0" fieldPosition="0">
        <references count="2">
          <reference field="11" count="1" selected="0">
            <x v="82"/>
          </reference>
          <reference field="12" count="1">
            <x v="119"/>
          </reference>
        </references>
      </pivotArea>
    </format>
    <format dxfId="3776">
      <pivotArea dataOnly="0" labelOnly="1" outline="0" fieldPosition="0">
        <references count="2">
          <reference field="11" count="1" selected="0">
            <x v="83"/>
          </reference>
          <reference field="12" count="1">
            <x v="91"/>
          </reference>
        </references>
      </pivotArea>
    </format>
    <format dxfId="3775">
      <pivotArea dataOnly="0" labelOnly="1" outline="0" fieldPosition="0">
        <references count="2">
          <reference field="11" count="1" selected="0">
            <x v="84"/>
          </reference>
          <reference field="12" count="1">
            <x v="220"/>
          </reference>
        </references>
      </pivotArea>
    </format>
    <format dxfId="3774">
      <pivotArea dataOnly="0" labelOnly="1" outline="0" fieldPosition="0">
        <references count="2">
          <reference field="11" count="1" selected="0">
            <x v="85"/>
          </reference>
          <reference field="12" count="1">
            <x v="58"/>
          </reference>
        </references>
      </pivotArea>
    </format>
    <format dxfId="3773">
      <pivotArea dataOnly="0" labelOnly="1" outline="0" fieldPosition="0">
        <references count="2">
          <reference field="11" count="1" selected="0">
            <x v="86"/>
          </reference>
          <reference field="12" count="1">
            <x v="70"/>
          </reference>
        </references>
      </pivotArea>
    </format>
    <format dxfId="3772">
      <pivotArea dataOnly="0" labelOnly="1" outline="0" fieldPosition="0">
        <references count="2">
          <reference field="11" count="1" selected="0">
            <x v="87"/>
          </reference>
          <reference field="12" count="1">
            <x v="192"/>
          </reference>
        </references>
      </pivotArea>
    </format>
    <format dxfId="3771">
      <pivotArea dataOnly="0" labelOnly="1" outline="0" fieldPosition="0">
        <references count="2">
          <reference field="11" count="1" selected="0">
            <x v="88"/>
          </reference>
          <reference field="12" count="1">
            <x v="128"/>
          </reference>
        </references>
      </pivotArea>
    </format>
    <format dxfId="3770">
      <pivotArea dataOnly="0" labelOnly="1" outline="0" fieldPosition="0">
        <references count="2">
          <reference field="11" count="1" selected="0">
            <x v="89"/>
          </reference>
          <reference field="12" count="1">
            <x v="129"/>
          </reference>
        </references>
      </pivotArea>
    </format>
    <format dxfId="3769">
      <pivotArea dataOnly="0" labelOnly="1" outline="0" fieldPosition="0">
        <references count="2">
          <reference field="11" count="1" selected="0">
            <x v="90"/>
          </reference>
          <reference field="12" count="1">
            <x v="220"/>
          </reference>
        </references>
      </pivotArea>
    </format>
    <format dxfId="3768">
      <pivotArea dataOnly="0" labelOnly="1" outline="0" fieldPosition="0">
        <references count="2">
          <reference field="11" count="1" selected="0">
            <x v="91"/>
          </reference>
          <reference field="12" count="1">
            <x v="149"/>
          </reference>
        </references>
      </pivotArea>
    </format>
    <format dxfId="3767">
      <pivotArea dataOnly="0" labelOnly="1" outline="0" fieldPosition="0">
        <references count="2">
          <reference field="11" count="1" selected="0">
            <x v="92"/>
          </reference>
          <reference field="12" count="1">
            <x v="202"/>
          </reference>
        </references>
      </pivotArea>
    </format>
    <format dxfId="3766">
      <pivotArea dataOnly="0" labelOnly="1" outline="0" fieldPosition="0">
        <references count="2">
          <reference field="11" count="1" selected="0">
            <x v="93"/>
          </reference>
          <reference field="12" count="1">
            <x v="60"/>
          </reference>
        </references>
      </pivotArea>
    </format>
    <format dxfId="3765">
      <pivotArea dataOnly="0" labelOnly="1" outline="0" fieldPosition="0">
        <references count="2">
          <reference field="11" count="1" selected="0">
            <x v="94"/>
          </reference>
          <reference field="12" count="1">
            <x v="133"/>
          </reference>
        </references>
      </pivotArea>
    </format>
    <format dxfId="3764">
      <pivotArea dataOnly="0" labelOnly="1" outline="0" fieldPosition="0">
        <references count="2">
          <reference field="11" count="1" selected="0">
            <x v="95"/>
          </reference>
          <reference field="12" count="1">
            <x v="132"/>
          </reference>
        </references>
      </pivotArea>
    </format>
    <format dxfId="3763">
      <pivotArea dataOnly="0" labelOnly="1" outline="0" fieldPosition="0">
        <references count="2">
          <reference field="11" count="1" selected="0">
            <x v="96"/>
          </reference>
          <reference field="12" count="1">
            <x v="43"/>
          </reference>
        </references>
      </pivotArea>
    </format>
    <format dxfId="3762">
      <pivotArea dataOnly="0" labelOnly="1" outline="0" fieldPosition="0">
        <references count="2">
          <reference field="11" count="1" selected="0">
            <x v="97"/>
          </reference>
          <reference field="12" count="1">
            <x v="39"/>
          </reference>
        </references>
      </pivotArea>
    </format>
    <format dxfId="3761">
      <pivotArea dataOnly="0" labelOnly="1" outline="0" fieldPosition="0">
        <references count="2">
          <reference field="11" count="1" selected="0">
            <x v="98"/>
          </reference>
          <reference field="12" count="1">
            <x v="75"/>
          </reference>
        </references>
      </pivotArea>
    </format>
    <format dxfId="3760">
      <pivotArea dataOnly="0" labelOnly="1" outline="0" fieldPosition="0">
        <references count="2">
          <reference field="11" count="1" selected="0">
            <x v="99"/>
          </reference>
          <reference field="12" count="1">
            <x v="42"/>
          </reference>
        </references>
      </pivotArea>
    </format>
    <format dxfId="3759">
      <pivotArea dataOnly="0" labelOnly="1" outline="0" fieldPosition="0">
        <references count="2">
          <reference field="11" count="1" selected="0">
            <x v="100"/>
          </reference>
          <reference field="12" count="1">
            <x v="47"/>
          </reference>
        </references>
      </pivotArea>
    </format>
    <format dxfId="3758">
      <pivotArea dataOnly="0" labelOnly="1" outline="0" fieldPosition="0">
        <references count="2">
          <reference field="11" count="1" selected="0">
            <x v="101"/>
          </reference>
          <reference field="12" count="1">
            <x v="83"/>
          </reference>
        </references>
      </pivotArea>
    </format>
    <format dxfId="3757">
      <pivotArea dataOnly="0" labelOnly="1" outline="0" fieldPosition="0">
        <references count="2">
          <reference field="11" count="1" selected="0">
            <x v="102"/>
          </reference>
          <reference field="12" count="1">
            <x v="135"/>
          </reference>
        </references>
      </pivotArea>
    </format>
    <format dxfId="3756">
      <pivotArea dataOnly="0" labelOnly="1" outline="0" fieldPosition="0">
        <references count="2">
          <reference field="11" count="1" selected="0">
            <x v="103"/>
          </reference>
          <reference field="12" count="1">
            <x v="220"/>
          </reference>
        </references>
      </pivotArea>
    </format>
    <format dxfId="3755">
      <pivotArea dataOnly="0" labelOnly="1" outline="0" fieldPosition="0">
        <references count="2">
          <reference field="11" count="1" selected="0">
            <x v="104"/>
          </reference>
          <reference field="12" count="1">
            <x v="149"/>
          </reference>
        </references>
      </pivotArea>
    </format>
    <format dxfId="3754">
      <pivotArea dataOnly="0" labelOnly="1" outline="0" fieldPosition="0">
        <references count="2">
          <reference field="11" count="1" selected="0">
            <x v="105"/>
          </reference>
          <reference field="12" count="1">
            <x v="89"/>
          </reference>
        </references>
      </pivotArea>
    </format>
    <format dxfId="3753">
      <pivotArea dataOnly="0" labelOnly="1" outline="0" fieldPosition="0">
        <references count="2">
          <reference field="11" count="1" selected="0">
            <x v="106"/>
          </reference>
          <reference field="12" count="1">
            <x v="149"/>
          </reference>
        </references>
      </pivotArea>
    </format>
    <format dxfId="3752">
      <pivotArea dataOnly="0" labelOnly="1" outline="0" fieldPosition="0">
        <references count="2">
          <reference field="11" count="1" selected="0">
            <x v="108"/>
          </reference>
          <reference field="12" count="1">
            <x v="220"/>
          </reference>
        </references>
      </pivotArea>
    </format>
    <format dxfId="3751">
      <pivotArea dataOnly="0" labelOnly="1" outline="0" fieldPosition="0">
        <references count="2">
          <reference field="11" count="1" selected="0">
            <x v="109"/>
          </reference>
          <reference field="12" count="1">
            <x v="149"/>
          </reference>
        </references>
      </pivotArea>
    </format>
    <format dxfId="3750">
      <pivotArea dataOnly="0" labelOnly="1" outline="0" fieldPosition="0">
        <references count="2">
          <reference field="11" count="1" selected="0">
            <x v="115"/>
          </reference>
          <reference field="12" count="1">
            <x v="170"/>
          </reference>
        </references>
      </pivotArea>
    </format>
    <format dxfId="3749">
      <pivotArea dataOnly="0" labelOnly="1" outline="0" fieldPosition="0">
        <references count="2">
          <reference field="11" count="1" selected="0">
            <x v="116"/>
          </reference>
          <reference field="12" count="1">
            <x v="175"/>
          </reference>
        </references>
      </pivotArea>
    </format>
    <format dxfId="3748">
      <pivotArea dataOnly="0" labelOnly="1" outline="0" fieldPosition="0">
        <references count="2">
          <reference field="11" count="1" selected="0">
            <x v="117"/>
          </reference>
          <reference field="12" count="1">
            <x v="174"/>
          </reference>
        </references>
      </pivotArea>
    </format>
    <format dxfId="3747">
      <pivotArea dataOnly="0" labelOnly="1" outline="0" fieldPosition="0">
        <references count="2">
          <reference field="11" count="1" selected="0">
            <x v="118"/>
          </reference>
          <reference field="12" count="1">
            <x v="74"/>
          </reference>
        </references>
      </pivotArea>
    </format>
    <format dxfId="3746">
      <pivotArea dataOnly="0" labelOnly="1" outline="0" fieldPosition="0">
        <references count="2">
          <reference field="11" count="1" selected="0">
            <x v="119"/>
          </reference>
          <reference field="12" count="1">
            <x v="147"/>
          </reference>
        </references>
      </pivotArea>
    </format>
    <format dxfId="3745">
      <pivotArea dataOnly="0" labelOnly="1" outline="0" fieldPosition="0">
        <references count="2">
          <reference field="11" count="1" selected="0">
            <x v="120"/>
          </reference>
          <reference field="12" count="1">
            <x v="149"/>
          </reference>
        </references>
      </pivotArea>
    </format>
    <format dxfId="3744">
      <pivotArea dataOnly="0" labelOnly="1" outline="0" fieldPosition="0">
        <references count="2">
          <reference field="11" count="1" selected="0">
            <x v="121"/>
          </reference>
          <reference field="12" count="1">
            <x v="111"/>
          </reference>
        </references>
      </pivotArea>
    </format>
    <format dxfId="3743">
      <pivotArea dataOnly="0" labelOnly="1" outline="0" fieldPosition="0">
        <references count="2">
          <reference field="11" count="1" selected="0">
            <x v="122"/>
          </reference>
          <reference field="12" count="1">
            <x v="131"/>
          </reference>
        </references>
      </pivotArea>
    </format>
    <format dxfId="3742">
      <pivotArea dataOnly="0" labelOnly="1" outline="0" fieldPosition="0">
        <references count="2">
          <reference field="11" count="1" selected="0">
            <x v="123"/>
          </reference>
          <reference field="12" count="1">
            <x v="55"/>
          </reference>
        </references>
      </pivotArea>
    </format>
    <format dxfId="3741">
      <pivotArea dataOnly="0" labelOnly="1" outline="0" fieldPosition="0">
        <references count="2">
          <reference field="11" count="1" selected="0">
            <x v="124"/>
          </reference>
          <reference field="12" count="1">
            <x v="63"/>
          </reference>
        </references>
      </pivotArea>
    </format>
    <format dxfId="3740">
      <pivotArea dataOnly="0" labelOnly="1" outline="0" fieldPosition="0">
        <references count="2">
          <reference field="11" count="1" selected="0">
            <x v="125"/>
          </reference>
          <reference field="12" count="1">
            <x v="149"/>
          </reference>
        </references>
      </pivotArea>
    </format>
    <format dxfId="3739">
      <pivotArea dataOnly="0" labelOnly="1" outline="0" fieldPosition="0">
        <references count="2">
          <reference field="11" count="1" selected="0">
            <x v="126"/>
          </reference>
          <reference field="12" count="1">
            <x v="162"/>
          </reference>
        </references>
      </pivotArea>
    </format>
    <format dxfId="3738">
      <pivotArea dataOnly="0" labelOnly="1" outline="0" fieldPosition="0">
        <references count="2">
          <reference field="11" count="1" selected="0">
            <x v="129"/>
          </reference>
          <reference field="12" count="1">
            <x v="167"/>
          </reference>
        </references>
      </pivotArea>
    </format>
    <format dxfId="3737">
      <pivotArea dataOnly="0" labelOnly="1" outline="0" fieldPosition="0">
        <references count="2">
          <reference field="11" count="1" selected="0">
            <x v="130"/>
          </reference>
          <reference field="12" count="1">
            <x v="138"/>
          </reference>
        </references>
      </pivotArea>
    </format>
    <format dxfId="3736">
      <pivotArea dataOnly="0" labelOnly="1" outline="0" fieldPosition="0">
        <references count="2">
          <reference field="11" count="1" selected="0">
            <x v="131"/>
          </reference>
          <reference field="12" count="1">
            <x v="220"/>
          </reference>
        </references>
      </pivotArea>
    </format>
    <format dxfId="3735">
      <pivotArea dataOnly="0" labelOnly="1" outline="0" fieldPosition="0">
        <references count="2">
          <reference field="11" count="1" selected="0">
            <x v="132"/>
          </reference>
          <reference field="12" count="1">
            <x v="167"/>
          </reference>
        </references>
      </pivotArea>
    </format>
    <format dxfId="3734">
      <pivotArea dataOnly="0" labelOnly="1" outline="0" fieldPosition="0">
        <references count="2">
          <reference field="11" count="1" selected="0">
            <x v="133"/>
          </reference>
          <reference field="12" count="1">
            <x v="159"/>
          </reference>
        </references>
      </pivotArea>
    </format>
    <format dxfId="3733">
      <pivotArea dataOnly="0" labelOnly="1" outline="0" fieldPosition="0">
        <references count="2">
          <reference field="11" count="1" selected="0">
            <x v="134"/>
          </reference>
          <reference field="12" count="1">
            <x v="160"/>
          </reference>
        </references>
      </pivotArea>
    </format>
    <format dxfId="3732">
      <pivotArea dataOnly="0" labelOnly="1" outline="0" fieldPosition="0">
        <references count="2">
          <reference field="11" count="1" selected="0">
            <x v="135"/>
          </reference>
          <reference field="12" count="1">
            <x v="183"/>
          </reference>
        </references>
      </pivotArea>
    </format>
    <format dxfId="3731">
      <pivotArea dataOnly="0" labelOnly="1" outline="0" fieldPosition="0">
        <references count="2">
          <reference field="11" count="1" selected="0">
            <x v="136"/>
          </reference>
          <reference field="12" count="1">
            <x v="173"/>
          </reference>
        </references>
      </pivotArea>
    </format>
    <format dxfId="3730">
      <pivotArea dataOnly="0" labelOnly="1" outline="0" fieldPosition="0">
        <references count="2">
          <reference field="11" count="1" selected="0">
            <x v="137"/>
          </reference>
          <reference field="12" count="1">
            <x v="1"/>
          </reference>
        </references>
      </pivotArea>
    </format>
    <format dxfId="3729">
      <pivotArea dataOnly="0" labelOnly="1" outline="0" fieldPosition="0">
        <references count="2">
          <reference field="11" count="1" selected="0">
            <x v="138"/>
          </reference>
          <reference field="12" count="1">
            <x v="2"/>
          </reference>
        </references>
      </pivotArea>
    </format>
    <format dxfId="3728">
      <pivotArea dataOnly="0" labelOnly="1" outline="0" fieldPosition="0">
        <references count="2">
          <reference field="11" count="1" selected="0">
            <x v="139"/>
          </reference>
          <reference field="12" count="1">
            <x v="3"/>
          </reference>
        </references>
      </pivotArea>
    </format>
    <format dxfId="3727">
      <pivotArea dataOnly="0" labelOnly="1" outline="0" fieldPosition="0">
        <references count="2">
          <reference field="11" count="1" selected="0">
            <x v="140"/>
          </reference>
          <reference field="12" count="1">
            <x v="4"/>
          </reference>
        </references>
      </pivotArea>
    </format>
    <format dxfId="3726">
      <pivotArea dataOnly="0" labelOnly="1" outline="0" fieldPosition="0">
        <references count="2">
          <reference field="11" count="1" selected="0">
            <x v="141"/>
          </reference>
          <reference field="12" count="1">
            <x v="153"/>
          </reference>
        </references>
      </pivotArea>
    </format>
    <format dxfId="3725">
      <pivotArea dataOnly="0" labelOnly="1" outline="0" fieldPosition="0">
        <references count="2">
          <reference field="11" count="1" selected="0">
            <x v="142"/>
          </reference>
          <reference field="12" count="1">
            <x v="172"/>
          </reference>
        </references>
      </pivotArea>
    </format>
    <format dxfId="3724">
      <pivotArea dataOnly="0" labelOnly="1" outline="0" fieldPosition="0">
        <references count="2">
          <reference field="11" count="1" selected="0">
            <x v="143"/>
          </reference>
          <reference field="12" count="1">
            <x v="167"/>
          </reference>
        </references>
      </pivotArea>
    </format>
    <format dxfId="3723">
      <pivotArea dataOnly="0" labelOnly="1" outline="0" fieldPosition="0">
        <references count="2">
          <reference field="11" count="1" selected="0">
            <x v="146"/>
          </reference>
          <reference field="12" count="1">
            <x v="205"/>
          </reference>
        </references>
      </pivotArea>
    </format>
    <format dxfId="3722">
      <pivotArea dataOnly="0" labelOnly="1" outline="0" fieldPosition="0">
        <references count="2">
          <reference field="11" count="1" selected="0">
            <x v="147"/>
          </reference>
          <reference field="12" count="1">
            <x v="76"/>
          </reference>
        </references>
      </pivotArea>
    </format>
    <format dxfId="3721">
      <pivotArea dataOnly="0" labelOnly="1" outline="0" fieldPosition="0">
        <references count="2">
          <reference field="11" count="1" selected="0">
            <x v="148"/>
          </reference>
          <reference field="12" count="1">
            <x v="167"/>
          </reference>
        </references>
      </pivotArea>
    </format>
    <format dxfId="3720">
      <pivotArea dataOnly="0" labelOnly="1" outline="0" fieldPosition="0">
        <references count="2">
          <reference field="11" count="1" selected="0">
            <x v="150"/>
          </reference>
          <reference field="12" count="1">
            <x v="136"/>
          </reference>
        </references>
      </pivotArea>
    </format>
    <format dxfId="3719">
      <pivotArea dataOnly="0" labelOnly="1" outline="0" fieldPosition="0">
        <references count="2">
          <reference field="11" count="1" selected="0">
            <x v="151"/>
          </reference>
          <reference field="12" count="1">
            <x v="167"/>
          </reference>
        </references>
      </pivotArea>
    </format>
    <format dxfId="3718">
      <pivotArea dataOnly="0" labelOnly="1" outline="0" fieldPosition="0">
        <references count="2">
          <reference field="11" count="1" selected="0">
            <x v="152"/>
          </reference>
          <reference field="12" count="1">
            <x v="166"/>
          </reference>
        </references>
      </pivotArea>
    </format>
    <format dxfId="3717">
      <pivotArea dataOnly="0" labelOnly="1" outline="0" fieldPosition="0">
        <references count="2">
          <reference field="11" count="1" selected="0">
            <x v="153"/>
          </reference>
          <reference field="12" count="1">
            <x v="167"/>
          </reference>
        </references>
      </pivotArea>
    </format>
    <format dxfId="3716">
      <pivotArea dataOnly="0" labelOnly="1" outline="0" fieldPosition="0">
        <references count="2">
          <reference field="11" count="1" selected="0">
            <x v="155"/>
          </reference>
          <reference field="12" count="1">
            <x v="88"/>
          </reference>
        </references>
      </pivotArea>
    </format>
    <format dxfId="3715">
      <pivotArea dataOnly="0" labelOnly="1" outline="0" fieldPosition="0">
        <references count="2">
          <reference field="11" count="1" selected="0">
            <x v="156"/>
          </reference>
          <reference field="12" count="1">
            <x v="167"/>
          </reference>
        </references>
      </pivotArea>
    </format>
    <format dxfId="3714">
      <pivotArea dataOnly="0" labelOnly="1" outline="0" fieldPosition="0">
        <references count="2">
          <reference field="11" count="1" selected="0">
            <x v="157"/>
          </reference>
          <reference field="12" count="1">
            <x v="220"/>
          </reference>
        </references>
      </pivotArea>
    </format>
    <format dxfId="3713">
      <pivotArea dataOnly="0" labelOnly="1" outline="0" fieldPosition="0">
        <references count="2">
          <reference field="11" count="1" selected="0">
            <x v="158"/>
          </reference>
          <reference field="12" count="1">
            <x v="167"/>
          </reference>
        </references>
      </pivotArea>
    </format>
    <format dxfId="3712">
      <pivotArea dataOnly="0" labelOnly="1" outline="0" fieldPosition="0">
        <references count="2">
          <reference field="11" count="1" selected="0">
            <x v="159"/>
          </reference>
          <reference field="12" count="1">
            <x v="180"/>
          </reference>
        </references>
      </pivotArea>
    </format>
    <format dxfId="3711">
      <pivotArea dataOnly="0" labelOnly="1" outline="0" fieldPosition="0">
        <references count="2">
          <reference field="11" count="1" selected="0">
            <x v="160"/>
          </reference>
          <reference field="12" count="1">
            <x v="156"/>
          </reference>
        </references>
      </pivotArea>
    </format>
    <format dxfId="3710">
      <pivotArea dataOnly="0" labelOnly="1" outline="0" fieldPosition="0">
        <references count="2">
          <reference field="11" count="1" selected="0">
            <x v="161"/>
          </reference>
          <reference field="12" count="1">
            <x v="181"/>
          </reference>
        </references>
      </pivotArea>
    </format>
    <format dxfId="3709">
      <pivotArea dataOnly="0" labelOnly="1" outline="0" fieldPosition="0">
        <references count="2">
          <reference field="11" count="1" selected="0">
            <x v="162"/>
          </reference>
          <reference field="12" count="1">
            <x v="92"/>
          </reference>
        </references>
      </pivotArea>
    </format>
    <format dxfId="3708">
      <pivotArea dataOnly="0" labelOnly="1" outline="0" fieldPosition="0">
        <references count="2">
          <reference field="11" count="1" selected="0">
            <x v="163"/>
          </reference>
          <reference field="12" count="1">
            <x v="139"/>
          </reference>
        </references>
      </pivotArea>
    </format>
    <format dxfId="3707">
      <pivotArea dataOnly="0" labelOnly="1" outline="0" fieldPosition="0">
        <references count="2">
          <reference field="11" count="1" selected="0">
            <x v="164"/>
          </reference>
          <reference field="12" count="1">
            <x v="214"/>
          </reference>
        </references>
      </pivotArea>
    </format>
    <format dxfId="3706">
      <pivotArea dataOnly="0" labelOnly="1" outline="0" fieldPosition="0">
        <references count="2">
          <reference field="11" count="1" selected="0">
            <x v="165"/>
          </reference>
          <reference field="12" count="1">
            <x v="137"/>
          </reference>
        </references>
      </pivotArea>
    </format>
    <format dxfId="3705">
      <pivotArea dataOnly="0" labelOnly="1" outline="0" fieldPosition="0">
        <references count="2">
          <reference field="11" count="1" selected="0">
            <x v="166"/>
          </reference>
          <reference field="12" count="1">
            <x v="104"/>
          </reference>
        </references>
      </pivotArea>
    </format>
    <format dxfId="3704">
      <pivotArea dataOnly="0" labelOnly="1" outline="0" fieldPosition="0">
        <references count="2">
          <reference field="11" count="1" selected="0">
            <x v="167"/>
          </reference>
          <reference field="12" count="1">
            <x v="5"/>
          </reference>
        </references>
      </pivotArea>
    </format>
    <format dxfId="3703">
      <pivotArea dataOnly="0" labelOnly="1" outline="0" fieldPosition="0">
        <references count="2">
          <reference field="11" count="1" selected="0">
            <x v="168"/>
          </reference>
          <reference field="12" count="1">
            <x v="6"/>
          </reference>
        </references>
      </pivotArea>
    </format>
    <format dxfId="3702">
      <pivotArea dataOnly="0" labelOnly="1" outline="0" fieldPosition="0">
        <references count="2">
          <reference field="11" count="1" selected="0">
            <x v="169"/>
          </reference>
          <reference field="12" count="1">
            <x v="7"/>
          </reference>
        </references>
      </pivotArea>
    </format>
    <format dxfId="3701">
      <pivotArea dataOnly="0" labelOnly="1" outline="0" fieldPosition="0">
        <references count="2">
          <reference field="11" count="1" selected="0">
            <x v="170"/>
          </reference>
          <reference field="12" count="1">
            <x v="167"/>
          </reference>
        </references>
      </pivotArea>
    </format>
    <format dxfId="3700">
      <pivotArea dataOnly="0" labelOnly="1" outline="0" fieldPosition="0">
        <references count="2">
          <reference field="11" count="1" selected="0">
            <x v="173"/>
          </reference>
          <reference field="12" count="1">
            <x v="77"/>
          </reference>
        </references>
      </pivotArea>
    </format>
    <format dxfId="3699">
      <pivotArea dataOnly="0" labelOnly="1" outline="0" fieldPosition="0">
        <references count="2">
          <reference field="11" count="1" selected="0">
            <x v="174"/>
          </reference>
          <reference field="12" count="1">
            <x v="38"/>
          </reference>
        </references>
      </pivotArea>
    </format>
    <format dxfId="3698">
      <pivotArea dataOnly="0" labelOnly="1" outline="0" fieldPosition="0">
        <references count="2">
          <reference field="11" count="1" selected="0">
            <x v="175"/>
          </reference>
          <reference field="12" count="1">
            <x v="176"/>
          </reference>
        </references>
      </pivotArea>
    </format>
    <format dxfId="3697">
      <pivotArea dataOnly="0" labelOnly="1" outline="0" fieldPosition="0">
        <references count="2">
          <reference field="11" count="1" selected="0">
            <x v="177"/>
          </reference>
          <reference field="12" count="1">
            <x v="136"/>
          </reference>
        </references>
      </pivotArea>
    </format>
    <format dxfId="3696">
      <pivotArea dataOnly="0" labelOnly="1" outline="0" fieldPosition="0">
        <references count="2">
          <reference field="11" count="1" selected="0">
            <x v="178"/>
          </reference>
          <reference field="12" count="1">
            <x v="182"/>
          </reference>
        </references>
      </pivotArea>
    </format>
    <format dxfId="3695">
      <pivotArea dataOnly="0" labelOnly="1" outline="0" fieldPosition="0">
        <references count="2">
          <reference field="11" count="1" selected="0">
            <x v="181"/>
          </reference>
          <reference field="12" count="1">
            <x v="206"/>
          </reference>
        </references>
      </pivotArea>
    </format>
    <format dxfId="3694">
      <pivotArea dataOnly="0" labelOnly="1" outline="0" fieldPosition="0">
        <references count="2">
          <reference field="11" count="1" selected="0">
            <x v="182"/>
          </reference>
          <reference field="12" count="1">
            <x v="220"/>
          </reference>
        </references>
      </pivotArea>
    </format>
    <format dxfId="3693">
      <pivotArea dataOnly="0" labelOnly="1" outline="0" fieldPosition="0">
        <references count="2">
          <reference field="11" count="1" selected="0">
            <x v="183"/>
          </reference>
          <reference field="12" count="1">
            <x v="65"/>
          </reference>
        </references>
      </pivotArea>
    </format>
    <format dxfId="3692">
      <pivotArea dataOnly="0" labelOnly="1" outline="0" fieldPosition="0">
        <references count="2">
          <reference field="11" count="1" selected="0">
            <x v="184"/>
          </reference>
          <reference field="12" count="1">
            <x v="179"/>
          </reference>
        </references>
      </pivotArea>
    </format>
    <format dxfId="3691">
      <pivotArea dataOnly="0" labelOnly="1" outline="0" fieldPosition="0">
        <references count="2">
          <reference field="11" count="1" selected="0">
            <x v="185"/>
          </reference>
          <reference field="12" count="1">
            <x v="150"/>
          </reference>
        </references>
      </pivotArea>
    </format>
    <format dxfId="3690">
      <pivotArea dataOnly="0" labelOnly="1" outline="0" fieldPosition="0">
        <references count="2">
          <reference field="11" count="1" selected="0">
            <x v="186"/>
          </reference>
          <reference field="12" count="1">
            <x v="206"/>
          </reference>
        </references>
      </pivotArea>
    </format>
    <format dxfId="3689">
      <pivotArea dataOnly="0" labelOnly="1" outline="0" fieldPosition="0">
        <references count="2">
          <reference field="11" count="1" selected="0">
            <x v="187"/>
          </reference>
          <reference field="12" count="1">
            <x v="158"/>
          </reference>
        </references>
      </pivotArea>
    </format>
    <format dxfId="3688">
      <pivotArea dataOnly="0" labelOnly="1" outline="0" fieldPosition="0">
        <references count="2">
          <reference field="11" count="1" selected="0">
            <x v="188"/>
          </reference>
          <reference field="12" count="1">
            <x v="48"/>
          </reference>
        </references>
      </pivotArea>
    </format>
    <format dxfId="3687">
      <pivotArea dataOnly="0" labelOnly="1" outline="0" fieldPosition="0">
        <references count="2">
          <reference field="11" count="1" selected="0">
            <x v="189"/>
          </reference>
          <reference field="12" count="1">
            <x v="219"/>
          </reference>
        </references>
      </pivotArea>
    </format>
    <format dxfId="3686">
      <pivotArea dataOnly="0" labelOnly="1" outline="0" fieldPosition="0">
        <references count="2">
          <reference field="11" count="1" selected="0">
            <x v="190"/>
          </reference>
          <reference field="12" count="1">
            <x v="206"/>
          </reference>
        </references>
      </pivotArea>
    </format>
    <format dxfId="3685">
      <pivotArea dataOnly="0" labelOnly="1" outline="0" fieldPosition="0">
        <references count="2">
          <reference field="11" count="1" selected="0">
            <x v="193"/>
          </reference>
          <reference field="12" count="1">
            <x v="209"/>
          </reference>
        </references>
      </pivotArea>
    </format>
    <format dxfId="3684">
      <pivotArea dataOnly="0" labelOnly="1" outline="0" fieldPosition="0">
        <references count="2">
          <reference field="11" count="1" selected="0">
            <x v="194"/>
          </reference>
          <reference field="12" count="1">
            <x v="79"/>
          </reference>
        </references>
      </pivotArea>
    </format>
    <format dxfId="3683">
      <pivotArea dataOnly="0" labelOnly="1" outline="0" fieldPosition="0">
        <references count="2">
          <reference field="11" count="1" selected="0">
            <x v="195"/>
          </reference>
          <reference field="12" count="1">
            <x v="206"/>
          </reference>
        </references>
      </pivotArea>
    </format>
    <format dxfId="3682">
      <pivotArea dataOnly="0" labelOnly="1" outline="0" fieldPosition="0">
        <references count="2">
          <reference field="11" count="1" selected="0">
            <x v="196"/>
          </reference>
          <reference field="12" count="1">
            <x v="165"/>
          </reference>
        </references>
      </pivotArea>
    </format>
    <format dxfId="3681">
      <pivotArea dataOnly="0" labelOnly="1" outline="0" fieldPosition="0">
        <references count="2">
          <reference field="11" count="1" selected="0">
            <x v="197"/>
          </reference>
          <reference field="12" count="1">
            <x v="206"/>
          </reference>
        </references>
      </pivotArea>
    </format>
    <format dxfId="3680">
      <pivotArea dataOnly="0" labelOnly="1" outline="0" fieldPosition="0">
        <references count="2">
          <reference field="11" count="1" selected="0">
            <x v="198"/>
          </reference>
          <reference field="12" count="1">
            <x v="136"/>
          </reference>
        </references>
      </pivotArea>
    </format>
    <format dxfId="3679">
      <pivotArea dataOnly="0" labelOnly="1" outline="0" fieldPosition="0">
        <references count="2">
          <reference field="11" count="1" selected="0">
            <x v="199"/>
          </reference>
          <reference field="12" count="1">
            <x v="206"/>
          </reference>
        </references>
      </pivotArea>
    </format>
    <format dxfId="3678">
      <pivotArea dataOnly="0" labelOnly="1" outline="0" fieldPosition="0">
        <references count="2">
          <reference field="11" count="1" selected="0">
            <x v="200"/>
          </reference>
          <reference field="12" count="1">
            <x v="8"/>
          </reference>
        </references>
      </pivotArea>
    </format>
    <format dxfId="3677">
      <pivotArea dataOnly="0" labelOnly="1" outline="0" fieldPosition="0">
        <references count="2">
          <reference field="11" count="1" selected="0">
            <x v="201"/>
          </reference>
          <reference field="12" count="1">
            <x v="9"/>
          </reference>
        </references>
      </pivotArea>
    </format>
    <format dxfId="3676">
      <pivotArea dataOnly="0" labelOnly="1" outline="0" fieldPosition="0">
        <references count="2">
          <reference field="11" count="1" selected="0">
            <x v="202"/>
          </reference>
          <reference field="12" count="1">
            <x v="10"/>
          </reference>
        </references>
      </pivotArea>
    </format>
    <format dxfId="3675">
      <pivotArea dataOnly="0" labelOnly="1" outline="0" fieldPosition="0">
        <references count="2">
          <reference field="11" count="1" selected="0">
            <x v="203"/>
          </reference>
          <reference field="12" count="1">
            <x v="11"/>
          </reference>
        </references>
      </pivotArea>
    </format>
    <format dxfId="3674">
      <pivotArea dataOnly="0" labelOnly="1" outline="0" fieldPosition="0">
        <references count="2">
          <reference field="11" count="1" selected="0">
            <x v="204"/>
          </reference>
          <reference field="12" count="1">
            <x v="12"/>
          </reference>
        </references>
      </pivotArea>
    </format>
    <format dxfId="3673">
      <pivotArea dataOnly="0" labelOnly="1" outline="0" fieldPosition="0">
        <references count="2">
          <reference field="11" count="1" selected="0">
            <x v="205"/>
          </reference>
          <reference field="12" count="1">
            <x v="33"/>
          </reference>
        </references>
      </pivotArea>
    </format>
    <format dxfId="3672">
      <pivotArea dataOnly="0" labelOnly="1" outline="0" fieldPosition="0">
        <references count="2">
          <reference field="11" count="1" selected="0">
            <x v="206"/>
          </reference>
          <reference field="12" count="1">
            <x v="34"/>
          </reference>
        </references>
      </pivotArea>
    </format>
    <format dxfId="3671">
      <pivotArea dataOnly="0" labelOnly="1" outline="0" fieldPosition="0">
        <references count="2">
          <reference field="11" count="1" selected="0">
            <x v="207"/>
          </reference>
          <reference field="12" count="1">
            <x v="61"/>
          </reference>
        </references>
      </pivotArea>
    </format>
    <format dxfId="3670">
      <pivotArea dataOnly="0" labelOnly="1" outline="0" fieldPosition="0">
        <references count="2">
          <reference field="11" count="1" selected="0">
            <x v="208"/>
          </reference>
          <reference field="12" count="1">
            <x v="35"/>
          </reference>
        </references>
      </pivotArea>
    </format>
    <format dxfId="3669">
      <pivotArea dataOnly="0" labelOnly="1" outline="0" fieldPosition="0">
        <references count="2">
          <reference field="11" count="1" selected="0">
            <x v="209"/>
          </reference>
          <reference field="12" count="1">
            <x v="14"/>
          </reference>
        </references>
      </pivotArea>
    </format>
    <format dxfId="3668">
      <pivotArea dataOnly="0" labelOnly="1" outline="0" fieldPosition="0">
        <references count="2">
          <reference field="11" count="1" selected="0">
            <x v="210"/>
          </reference>
          <reference field="12" count="1">
            <x v="15"/>
          </reference>
        </references>
      </pivotArea>
    </format>
    <format dxfId="3667">
      <pivotArea dataOnly="0" labelOnly="1" outline="0" fieldPosition="0">
        <references count="2">
          <reference field="11" count="1" selected="0">
            <x v="211"/>
          </reference>
          <reference field="12" count="1">
            <x v="16"/>
          </reference>
        </references>
      </pivotArea>
    </format>
    <format dxfId="3666">
      <pivotArea dataOnly="0" labelOnly="1" outline="0" fieldPosition="0">
        <references count="2">
          <reference field="11" count="1" selected="0">
            <x v="212"/>
          </reference>
          <reference field="12" count="1">
            <x v="17"/>
          </reference>
        </references>
      </pivotArea>
    </format>
    <format dxfId="3665">
      <pivotArea dataOnly="0" labelOnly="1" outline="0" fieldPosition="0">
        <references count="2">
          <reference field="11" count="1" selected="0">
            <x v="213"/>
          </reference>
          <reference field="12" count="1">
            <x v="206"/>
          </reference>
        </references>
      </pivotArea>
    </format>
    <format dxfId="3664">
      <pivotArea dataOnly="0" labelOnly="1" outline="0" fieldPosition="0">
        <references count="2">
          <reference field="11" count="1" selected="0">
            <x v="216"/>
          </reference>
          <reference field="12" count="1">
            <x v="207"/>
          </reference>
        </references>
      </pivotArea>
    </format>
    <format dxfId="3663">
      <pivotArea dataOnly="0" labelOnly="1" outline="0" fieldPosition="0">
        <references count="2">
          <reference field="11" count="1" selected="0">
            <x v="217"/>
          </reference>
          <reference field="12" count="1">
            <x v="78"/>
          </reference>
        </references>
      </pivotArea>
    </format>
    <format dxfId="3662">
      <pivotArea dataOnly="0" labelOnly="1" outline="0" fieldPosition="0">
        <references count="2">
          <reference field="11" count="1" selected="0">
            <x v="218"/>
          </reference>
          <reference field="12" count="1">
            <x v="143"/>
          </reference>
        </references>
      </pivotArea>
    </format>
    <format dxfId="3661">
      <pivotArea dataOnly="0" labelOnly="1" outline="0" fieldPosition="0">
        <references count="2">
          <reference field="11" count="1" selected="0">
            <x v="219"/>
          </reference>
          <reference field="12" count="1">
            <x v="178"/>
          </reference>
        </references>
      </pivotArea>
    </format>
    <format dxfId="3660">
      <pivotArea dataOnly="0" labelOnly="1" outline="0" fieldPosition="0">
        <references count="2">
          <reference field="11" count="1" selected="0">
            <x v="220"/>
          </reference>
          <reference field="12" count="1">
            <x v="220"/>
          </reference>
        </references>
      </pivotArea>
    </format>
    <format dxfId="3659">
      <pivotArea dataOnly="0" labelOnly="1" outline="0" fieldPosition="0">
        <references count="2">
          <reference field="11" count="1" selected="0">
            <x v="221"/>
          </reference>
          <reference field="12" count="1">
            <x v="191"/>
          </reference>
        </references>
      </pivotArea>
    </format>
    <format dxfId="3658">
      <pivotArea dataOnly="0" labelOnly="1" outline="0" fieldPosition="0">
        <references count="2">
          <reference field="11" count="1" selected="0">
            <x v="222"/>
          </reference>
          <reference field="12" count="1">
            <x v="66"/>
          </reference>
        </references>
      </pivotArea>
    </format>
    <format dxfId="3657">
      <pivotArea dataOnly="0" labelOnly="1" outline="0" fieldPosition="0">
        <references count="2">
          <reference field="11" count="1" selected="0">
            <x v="223"/>
          </reference>
          <reference field="12" count="1">
            <x v="207"/>
          </reference>
        </references>
      </pivotArea>
    </format>
    <format dxfId="3656">
      <pivotArea dataOnly="0" labelOnly="1" outline="0" fieldPosition="0">
        <references count="2">
          <reference field="11" count="1" selected="0">
            <x v="224"/>
          </reference>
          <reference field="12" count="1">
            <x v="94"/>
          </reference>
        </references>
      </pivotArea>
    </format>
    <format dxfId="3655">
      <pivotArea dataOnly="0" labelOnly="1" outline="0" fieldPosition="0">
        <references count="2">
          <reference field="11" count="1" selected="0">
            <x v="225"/>
          </reference>
          <reference field="12" count="1">
            <x v="22"/>
          </reference>
        </references>
      </pivotArea>
    </format>
    <format dxfId="3654">
      <pivotArea dataOnly="0" labelOnly="1" outline="0" fieldPosition="0">
        <references count="2">
          <reference field="11" count="1" selected="0">
            <x v="226"/>
          </reference>
          <reference field="12" count="1">
            <x v="23"/>
          </reference>
        </references>
      </pivotArea>
    </format>
    <format dxfId="3653">
      <pivotArea dataOnly="0" labelOnly="1" outline="0" fieldPosition="0">
        <references count="2">
          <reference field="11" count="1" selected="0">
            <x v="227"/>
          </reference>
          <reference field="12" count="1">
            <x v="24"/>
          </reference>
        </references>
      </pivotArea>
    </format>
    <format dxfId="3652">
      <pivotArea dataOnly="0" labelOnly="1" outline="0" fieldPosition="0">
        <references count="2">
          <reference field="11" count="1" selected="0">
            <x v="228"/>
          </reference>
          <reference field="12" count="1">
            <x v="25"/>
          </reference>
        </references>
      </pivotArea>
    </format>
    <format dxfId="3651">
      <pivotArea dataOnly="0" labelOnly="1" outline="0" fieldPosition="0">
        <references count="2">
          <reference field="11" count="1" selected="0">
            <x v="229"/>
          </reference>
          <reference field="12" count="1">
            <x v="26"/>
          </reference>
        </references>
      </pivotArea>
    </format>
    <format dxfId="3650">
      <pivotArea dataOnly="0" labelOnly="1" outline="0" fieldPosition="0">
        <references count="2">
          <reference field="11" count="1" selected="0">
            <x v="230"/>
          </reference>
          <reference field="12" count="1">
            <x v="27"/>
          </reference>
        </references>
      </pivotArea>
    </format>
    <format dxfId="3649">
      <pivotArea dataOnly="0" labelOnly="1" outline="0" fieldPosition="0">
        <references count="2">
          <reference field="11" count="1" selected="0">
            <x v="231"/>
          </reference>
          <reference field="12" count="1">
            <x v="145"/>
          </reference>
        </references>
      </pivotArea>
    </format>
    <format dxfId="3648">
      <pivotArea dataOnly="0" labelOnly="1" outline="0" fieldPosition="0">
        <references count="2">
          <reference field="11" count="1" selected="0">
            <x v="232"/>
          </reference>
          <reference field="12" count="1">
            <x v="28"/>
          </reference>
        </references>
      </pivotArea>
    </format>
    <format dxfId="3647">
      <pivotArea dataOnly="0" labelOnly="1" outline="0" fieldPosition="0">
        <references count="2">
          <reference field="11" count="1" selected="0">
            <x v="233"/>
          </reference>
          <reference field="12" count="1">
            <x v="29"/>
          </reference>
        </references>
      </pivotArea>
    </format>
    <format dxfId="3646">
      <pivotArea dataOnly="0" labelOnly="1" outline="0" fieldPosition="0">
        <references count="2">
          <reference field="11" count="1" selected="0">
            <x v="234"/>
          </reference>
          <reference field="12" count="1">
            <x v="30"/>
          </reference>
        </references>
      </pivotArea>
    </format>
    <format dxfId="3645">
      <pivotArea dataOnly="0" labelOnly="1" outline="0" fieldPosition="0">
        <references count="2">
          <reference field="11" count="1" selected="0">
            <x v="235"/>
          </reference>
          <reference field="12" count="1">
            <x v="32"/>
          </reference>
        </references>
      </pivotArea>
    </format>
    <format dxfId="3644">
      <pivotArea dataOnly="0" labelOnly="1" outline="0" fieldPosition="0">
        <references count="2">
          <reference field="11" count="1" selected="0">
            <x v="236"/>
          </reference>
          <reference field="12" count="1">
            <x v="31"/>
          </reference>
        </references>
      </pivotArea>
    </format>
    <format dxfId="3643">
      <pivotArea dataOnly="0" labelOnly="1" outline="0" fieldPosition="0">
        <references count="2">
          <reference field="11" count="1" selected="0">
            <x v="237"/>
          </reference>
          <reference field="12" count="1">
            <x v="203"/>
          </reference>
        </references>
      </pivotArea>
    </format>
    <format dxfId="3642">
      <pivotArea dataOnly="0" labelOnly="1" outline="0" fieldPosition="0">
        <references count="2">
          <reference field="11" count="1" selected="0">
            <x v="238"/>
          </reference>
          <reference field="12" count="1">
            <x v="148"/>
          </reference>
        </references>
      </pivotArea>
    </format>
    <format dxfId="3641">
      <pivotArea dataOnly="0" labelOnly="1" outline="0" fieldPosition="0">
        <references count="2">
          <reference field="11" count="1" selected="0">
            <x v="239"/>
          </reference>
          <reference field="12" count="1">
            <x v="141"/>
          </reference>
        </references>
      </pivotArea>
    </format>
    <format dxfId="3640">
      <pivotArea dataOnly="0" labelOnly="1" outline="0" fieldPosition="0">
        <references count="2">
          <reference field="11" count="1" selected="0">
            <x v="240"/>
          </reference>
          <reference field="12" count="1">
            <x v="50"/>
          </reference>
        </references>
      </pivotArea>
    </format>
    <format dxfId="3639">
      <pivotArea dataOnly="0" labelOnly="1" outline="0" fieldPosition="0">
        <references count="2">
          <reference field="11" count="1" selected="0">
            <x v="241"/>
          </reference>
          <reference field="12" count="1">
            <x v="49"/>
          </reference>
        </references>
      </pivotArea>
    </format>
    <format dxfId="3638">
      <pivotArea dataOnly="0" labelOnly="1" outline="0" fieldPosition="0">
        <references count="2">
          <reference field="11" count="1" selected="0">
            <x v="242"/>
          </reference>
          <reference field="12" count="1">
            <x v="154"/>
          </reference>
        </references>
      </pivotArea>
    </format>
    <format dxfId="3637">
      <pivotArea dataOnly="0" labelOnly="1" outline="0" fieldPosition="0">
        <references count="2">
          <reference field="11" count="1" selected="0">
            <x v="243"/>
          </reference>
          <reference field="12" count="1">
            <x v="144"/>
          </reference>
        </references>
      </pivotArea>
    </format>
    <format dxfId="3636">
      <pivotArea dataOnly="0" labelOnly="1" outline="0" fieldPosition="0">
        <references count="2">
          <reference field="11" count="1" selected="0">
            <x v="244"/>
          </reference>
          <reference field="12" count="1">
            <x v="142"/>
          </reference>
        </references>
      </pivotArea>
    </format>
    <format dxfId="3635">
      <pivotArea dataOnly="0" labelOnly="1" outline="0" fieldPosition="0">
        <references count="2">
          <reference field="11" count="1" selected="0">
            <x v="245"/>
          </reference>
          <reference field="12" count="1">
            <x v="39"/>
          </reference>
        </references>
      </pivotArea>
    </format>
    <format dxfId="3634">
      <pivotArea dataOnly="0" labelOnly="1" outline="0" fieldPosition="0">
        <references count="2">
          <reference field="11" count="1" selected="0">
            <x v="246"/>
          </reference>
          <reference field="12" count="1">
            <x v="84"/>
          </reference>
        </references>
      </pivotArea>
    </format>
    <format dxfId="3633">
      <pivotArea dataOnly="0" labelOnly="1" outline="0" fieldPosition="0">
        <references count="2">
          <reference field="11" count="1" selected="0">
            <x v="247"/>
          </reference>
          <reference field="12" count="1">
            <x v="217"/>
          </reference>
        </references>
      </pivotArea>
    </format>
    <format dxfId="3632">
      <pivotArea dataOnly="0" labelOnly="1" outline="0" fieldPosition="0">
        <references count="2">
          <reference field="11" count="1" selected="0">
            <x v="248"/>
          </reference>
          <reference field="12" count="1">
            <x v="81"/>
          </reference>
        </references>
      </pivotArea>
    </format>
    <format dxfId="3631">
      <pivotArea dataOnly="0" labelOnly="1" outline="0" fieldPosition="0">
        <references count="2">
          <reference field="11" count="1" selected="0">
            <x v="249"/>
          </reference>
          <reference field="12" count="1">
            <x v="186"/>
          </reference>
        </references>
      </pivotArea>
    </format>
    <format dxfId="3630">
      <pivotArea dataOnly="0" labelOnly="1" outline="0" fieldPosition="0">
        <references count="2">
          <reference field="11" count="1" selected="0">
            <x v="250"/>
          </reference>
          <reference field="12" count="1">
            <x v="40"/>
          </reference>
        </references>
      </pivotArea>
    </format>
    <format dxfId="3629">
      <pivotArea dataOnly="0" labelOnly="1" outline="0" fieldPosition="0">
        <references count="2">
          <reference field="11" count="1" selected="0">
            <x v="251"/>
          </reference>
          <reference field="12" count="1">
            <x v="198"/>
          </reference>
        </references>
      </pivotArea>
    </format>
    <format dxfId="3628">
      <pivotArea dataOnly="0" labelOnly="1" outline="0" fieldPosition="0">
        <references count="2">
          <reference field="11" count="1" selected="0">
            <x v="252"/>
          </reference>
          <reference field="12" count="1">
            <x v="197"/>
          </reference>
        </references>
      </pivotArea>
    </format>
    <format dxfId="3627">
      <pivotArea dataOnly="0" labelOnly="1" outline="0" fieldPosition="0">
        <references count="2">
          <reference field="11" count="1" selected="0">
            <x v="253"/>
          </reference>
          <reference field="12" count="1">
            <x v="113"/>
          </reference>
        </references>
      </pivotArea>
    </format>
    <format dxfId="3626">
      <pivotArea dataOnly="0" labelOnly="1" outline="0" fieldPosition="0">
        <references count="2">
          <reference field="11" count="1" selected="0">
            <x v="254"/>
          </reference>
          <reference field="12" count="1">
            <x v="161"/>
          </reference>
        </references>
      </pivotArea>
    </format>
    <format dxfId="3625">
      <pivotArea dataOnly="0" labelOnly="1" outline="0" fieldPosition="0">
        <references count="2">
          <reference field="11" count="1" selected="0">
            <x v="255"/>
          </reference>
          <reference field="12" count="1">
            <x v="110"/>
          </reference>
        </references>
      </pivotArea>
    </format>
    <format dxfId="3624">
      <pivotArea dataOnly="0" labelOnly="1" outline="0" fieldPosition="0">
        <references count="2">
          <reference field="11" count="1" selected="0">
            <x v="256"/>
          </reference>
          <reference field="12" count="1">
            <x v="130"/>
          </reference>
        </references>
      </pivotArea>
    </format>
    <format dxfId="3623">
      <pivotArea dataOnly="0" labelOnly="1" outline="0" fieldPosition="0">
        <references count="2">
          <reference field="11" count="1" selected="0">
            <x v="257"/>
          </reference>
          <reference field="12" count="1">
            <x v="193"/>
          </reference>
        </references>
      </pivotArea>
    </format>
    <format dxfId="3622">
      <pivotArea dataOnly="0" labelOnly="1" outline="0" fieldPosition="0">
        <references count="2">
          <reference field="11" count="1" selected="0">
            <x v="258"/>
          </reference>
          <reference field="12" count="1">
            <x v="220"/>
          </reference>
        </references>
      </pivotArea>
    </format>
    <format dxfId="3621">
      <pivotArea dataOnly="0" labelOnly="1" outline="0" fieldPosition="0">
        <references count="2">
          <reference field="11" count="1" selected="0">
            <x v="259"/>
          </reference>
          <reference field="12" count="1">
            <x v="84"/>
          </reference>
        </references>
      </pivotArea>
    </format>
    <format dxfId="3620">
      <pivotArea dataOnly="0" labelOnly="1" outline="0" fieldPosition="0">
        <references count="2">
          <reference field="11" count="1" selected="0">
            <x v="260"/>
          </reference>
          <reference field="12" count="1">
            <x v="116"/>
          </reference>
        </references>
      </pivotArea>
    </format>
    <format dxfId="3619">
      <pivotArea dataOnly="0" labelOnly="1" outline="0" fieldPosition="0">
        <references count="2">
          <reference field="11" count="1" selected="0">
            <x v="261"/>
          </reference>
          <reference field="12" count="1">
            <x v="106"/>
          </reference>
        </references>
      </pivotArea>
    </format>
    <format dxfId="3618">
      <pivotArea dataOnly="0" labelOnly="1" outline="0" fieldPosition="0">
        <references count="2">
          <reference field="11" count="1" selected="0">
            <x v="262"/>
          </reference>
          <reference field="12" count="1">
            <x v="18"/>
          </reference>
        </references>
      </pivotArea>
    </format>
    <format dxfId="3617">
      <pivotArea dataOnly="0" labelOnly="1" outline="0" fieldPosition="0">
        <references count="2">
          <reference field="11" count="1" selected="0">
            <x v="263"/>
          </reference>
          <reference field="12" count="1">
            <x v="19"/>
          </reference>
        </references>
      </pivotArea>
    </format>
    <format dxfId="3616">
      <pivotArea dataOnly="0" labelOnly="1" outline="0" fieldPosition="0">
        <references count="2">
          <reference field="11" count="1" selected="0">
            <x v="264"/>
          </reference>
          <reference field="12" count="1">
            <x v="20"/>
          </reference>
        </references>
      </pivotArea>
    </format>
    <format dxfId="3615">
      <pivotArea dataOnly="0" labelOnly="1" outline="0" fieldPosition="0">
        <references count="2">
          <reference field="11" count="1" selected="0">
            <x v="265"/>
          </reference>
          <reference field="12" count="1">
            <x v="84"/>
          </reference>
        </references>
      </pivotArea>
    </format>
    <format dxfId="3614">
      <pivotArea dataOnly="0" labelOnly="1" outline="0" fieldPosition="0">
        <references count="2">
          <reference field="11" count="1" selected="0">
            <x v="267"/>
          </reference>
          <reference field="12" count="1">
            <x v="126"/>
          </reference>
        </references>
      </pivotArea>
    </format>
    <format dxfId="3613">
      <pivotArea dataOnly="0" labelOnly="1" outline="0" fieldPosition="0">
        <references count="2">
          <reference field="11" count="1" selected="0">
            <x v="268"/>
          </reference>
          <reference field="12" count="1">
            <x v="177"/>
          </reference>
        </references>
      </pivotArea>
    </format>
    <format dxfId="3612">
      <pivotArea dataOnly="0" labelOnly="1" outline="0" fieldPosition="0">
        <references count="2">
          <reference field="11" count="1" selected="0">
            <x v="269"/>
          </reference>
          <reference field="12" count="1">
            <x v="68"/>
          </reference>
        </references>
      </pivotArea>
    </format>
    <format dxfId="3611">
      <pivotArea dataOnly="0" labelOnly="1" outline="0" fieldPosition="0">
        <references count="2">
          <reference field="11" count="1" selected="0">
            <x v="270"/>
          </reference>
          <reference field="12" count="1">
            <x v="67"/>
          </reference>
        </references>
      </pivotArea>
    </format>
    <format dxfId="3610">
      <pivotArea dataOnly="0" labelOnly="1" outline="0" fieldPosition="0">
        <references count="2">
          <reference field="11" count="1" selected="0">
            <x v="271"/>
          </reference>
          <reference field="12" count="1">
            <x v="201"/>
          </reference>
        </references>
      </pivotArea>
    </format>
    <format dxfId="3609">
      <pivotArea dataOnly="0" labelOnly="1" outline="0" fieldPosition="0">
        <references count="2">
          <reference field="11" count="1" selected="0">
            <x v="272"/>
          </reference>
          <reference field="12" count="1">
            <x v="199"/>
          </reference>
        </references>
      </pivotArea>
    </format>
    <format dxfId="3608">
      <pivotArea dataOnly="0" labelOnly="1" outline="0" fieldPosition="0">
        <references count="2">
          <reference field="11" count="1" selected="0">
            <x v="273"/>
          </reference>
          <reference field="12" count="1">
            <x v="122"/>
          </reference>
        </references>
      </pivotArea>
    </format>
    <format dxfId="3607">
      <pivotArea dataOnly="0" labelOnly="1" outline="0" fieldPosition="0">
        <references count="2">
          <reference field="11" count="1" selected="0">
            <x v="274"/>
          </reference>
          <reference field="12" count="1">
            <x v="103"/>
          </reference>
        </references>
      </pivotArea>
    </format>
    <format dxfId="3606">
      <pivotArea dataOnly="0" labelOnly="1" outline="0" fieldPosition="0">
        <references count="2">
          <reference field="11" count="1" selected="0">
            <x v="275"/>
          </reference>
          <reference field="12" count="1">
            <x v="86"/>
          </reference>
        </references>
      </pivotArea>
    </format>
    <format dxfId="3605">
      <pivotArea dataOnly="0" labelOnly="1" outline="0" fieldPosition="0">
        <references count="2">
          <reference field="11" count="1" selected="0">
            <x v="277"/>
          </reference>
          <reference field="12" count="1">
            <x v="218"/>
          </reference>
        </references>
      </pivotArea>
    </format>
    <format dxfId="3604">
      <pivotArea dataOnly="0" labelOnly="1" outline="0" fieldPosition="0">
        <references count="2">
          <reference field="11" count="1" selected="0">
            <x v="278"/>
          </reference>
          <reference field="12" count="1">
            <x v="123"/>
          </reference>
        </references>
      </pivotArea>
    </format>
    <format dxfId="3603">
      <pivotArea dataOnly="0" labelOnly="1" outline="0" fieldPosition="0">
        <references count="2">
          <reference field="11" count="1" selected="0">
            <x v="279"/>
          </reference>
          <reference field="12" count="1">
            <x v="221"/>
          </reference>
        </references>
      </pivotArea>
    </format>
    <format dxfId="3602">
      <pivotArea dataOnly="0" labelOnly="1" outline="0" fieldPosition="0">
        <references count="2">
          <reference field="11" count="1" selected="0">
            <x v="280"/>
          </reference>
          <reference field="12" count="1">
            <x v="98"/>
          </reference>
        </references>
      </pivotArea>
    </format>
    <format dxfId="3601">
      <pivotArea dataOnly="0" labelOnly="1" outline="0" fieldPosition="0">
        <references count="2">
          <reference field="11" count="1" selected="0">
            <x v="281"/>
          </reference>
          <reference field="12" count="1">
            <x v="99"/>
          </reference>
        </references>
      </pivotArea>
    </format>
    <format dxfId="3600">
      <pivotArea dataOnly="0" labelOnly="1" outline="0" fieldPosition="0">
        <references count="2">
          <reference field="11" count="1" selected="0">
            <x v="282"/>
          </reference>
          <reference field="12" count="1">
            <x v="220"/>
          </reference>
        </references>
      </pivotArea>
    </format>
    <format dxfId="3599">
      <pivotArea dataOnly="0" labelOnly="1" outline="0" fieldPosition="0">
        <references count="2">
          <reference field="11" count="1" selected="0">
            <x v="283"/>
          </reference>
          <reference field="12" count="1">
            <x v="86"/>
          </reference>
        </references>
      </pivotArea>
    </format>
    <format dxfId="3598">
      <pivotArea dataOnly="0" labelOnly="1" outline="0" fieldPosition="0">
        <references count="2">
          <reference field="11" count="1" selected="0">
            <x v="284"/>
          </reference>
          <reference field="12" count="1">
            <x v="222"/>
          </reference>
        </references>
      </pivotArea>
    </format>
    <format dxfId="3597">
      <pivotArea dataOnly="0" labelOnly="1" outline="0" fieldPosition="0">
        <references count="2">
          <reference field="11" count="1" selected="0">
            <x v="285"/>
          </reference>
          <reference field="12" count="1">
            <x v="97"/>
          </reference>
        </references>
      </pivotArea>
    </format>
    <format dxfId="3596">
      <pivotArea dataOnly="0" labelOnly="1" outline="0" fieldPosition="0">
        <references count="2">
          <reference field="11" count="1" selected="0">
            <x v="286"/>
          </reference>
          <reference field="12" count="1">
            <x v="90"/>
          </reference>
        </references>
      </pivotArea>
    </format>
    <format dxfId="3595">
      <pivotArea dataOnly="0" labelOnly="1" outline="0" fieldPosition="0">
        <references count="2">
          <reference field="11" count="1" selected="0">
            <x v="287"/>
          </reference>
          <reference field="12" count="1">
            <x v="208"/>
          </reference>
        </references>
      </pivotArea>
    </format>
    <format dxfId="3594">
      <pivotArea dataOnly="0" labelOnly="1" outline="0" fieldPosition="0">
        <references count="2">
          <reference field="11" count="1" selected="0">
            <x v="288"/>
          </reference>
          <reference field="12" count="1">
            <x v="212"/>
          </reference>
        </references>
      </pivotArea>
    </format>
    <format dxfId="3593">
      <pivotArea dataOnly="0" labelOnly="1" outline="0" fieldPosition="0">
        <references count="2">
          <reference field="11" count="1" selected="0">
            <x v="289"/>
          </reference>
          <reference field="12" count="1">
            <x v="56"/>
          </reference>
        </references>
      </pivotArea>
    </format>
    <format dxfId="3592">
      <pivotArea dataOnly="0" labelOnly="1" outline="0" fieldPosition="0">
        <references count="2">
          <reference field="11" count="1" selected="0">
            <x v="290"/>
          </reference>
          <reference field="12" count="1">
            <x v="184"/>
          </reference>
        </references>
      </pivotArea>
    </format>
    <format dxfId="3591">
      <pivotArea dataOnly="0" labelOnly="1" outline="0" fieldPosition="0">
        <references count="2">
          <reference field="11" count="1" selected="0">
            <x v="291"/>
          </reference>
          <reference field="12" count="1">
            <x v="211"/>
          </reference>
        </references>
      </pivotArea>
    </format>
    <format dxfId="3590">
      <pivotArea dataOnly="0" labelOnly="1" outline="0" fieldPosition="0">
        <references count="3">
          <reference field="11" count="1" selected="0">
            <x v="0"/>
          </reference>
          <reference field="12" count="1" selected="0">
            <x v="39"/>
          </reference>
          <reference field="29" count="1">
            <x v="73"/>
          </reference>
        </references>
      </pivotArea>
    </format>
    <format dxfId="3589">
      <pivotArea dataOnly="0" labelOnly="1" outline="0" fieldPosition="0">
        <references count="3">
          <reference field="11" count="1" selected="0">
            <x v="1"/>
          </reference>
          <reference field="12" count="1" selected="0">
            <x v="39"/>
          </reference>
          <reference field="29" count="1">
            <x v="57"/>
          </reference>
        </references>
      </pivotArea>
    </format>
    <format dxfId="3588">
      <pivotArea dataOnly="0" labelOnly="1" outline="0" fieldPosition="0">
        <references count="3">
          <reference field="11" count="1" selected="0">
            <x v="2"/>
          </reference>
          <reference field="12" count="1" selected="0">
            <x v="220"/>
          </reference>
          <reference field="29" count="1">
            <x v="82"/>
          </reference>
        </references>
      </pivotArea>
    </format>
    <format dxfId="3587">
      <pivotArea dataOnly="0" labelOnly="1" outline="0" fieldPosition="0">
        <references count="3">
          <reference field="11" count="1" selected="0">
            <x v="3"/>
          </reference>
          <reference field="12" count="1" selected="0">
            <x v="36"/>
          </reference>
          <reference field="29" count="1">
            <x v="54"/>
          </reference>
        </references>
      </pivotArea>
    </format>
    <format dxfId="3586">
      <pivotArea dataOnly="0" labelOnly="1" outline="0" fieldPosition="0">
        <references count="3">
          <reference field="11" count="1" selected="0">
            <x v="4"/>
          </reference>
          <reference field="12" count="1" selected="0">
            <x v="37"/>
          </reference>
          <reference field="29" count="1">
            <x v="64"/>
          </reference>
        </references>
      </pivotArea>
    </format>
    <format dxfId="3585">
      <pivotArea dataOnly="0" labelOnly="1" outline="0" fieldPosition="0">
        <references count="3">
          <reference field="11" count="1" selected="0">
            <x v="5"/>
          </reference>
          <reference field="12" count="1" selected="0">
            <x v="13"/>
          </reference>
          <reference field="29" count="1">
            <x v="48"/>
          </reference>
        </references>
      </pivotArea>
    </format>
    <format dxfId="3584">
      <pivotArea dataOnly="0" labelOnly="1" outline="0" fieldPosition="0">
        <references count="3">
          <reference field="11" count="1" selected="0">
            <x v="6"/>
          </reference>
          <reference field="12" count="1" selected="0">
            <x v="52"/>
          </reference>
          <reference field="29" count="1">
            <x v="65"/>
          </reference>
        </references>
      </pivotArea>
    </format>
    <format dxfId="3583">
      <pivotArea dataOnly="0" labelOnly="1" outline="0" fieldPosition="0">
        <references count="3">
          <reference field="11" count="1" selected="0">
            <x v="7"/>
          </reference>
          <reference field="12" count="1" selected="0">
            <x v="190"/>
          </reference>
          <reference field="29" count="1">
            <x v="39"/>
          </reference>
        </references>
      </pivotArea>
    </format>
    <format dxfId="3582">
      <pivotArea dataOnly="0" labelOnly="1" outline="0" fieldPosition="0">
        <references count="3">
          <reference field="11" count="1" selected="0">
            <x v="8"/>
          </reference>
          <reference field="12" count="1" selected="0">
            <x v="39"/>
          </reference>
          <reference field="29" count="1">
            <x v="57"/>
          </reference>
        </references>
      </pivotArea>
    </format>
    <format dxfId="3581">
      <pivotArea dataOnly="0" labelOnly="1" outline="0" fieldPosition="0">
        <references count="3">
          <reference field="11" count="1" selected="0">
            <x v="9"/>
          </reference>
          <reference field="12" count="1" selected="0">
            <x v="87"/>
          </reference>
          <reference field="29" count="1">
            <x v="96"/>
          </reference>
        </references>
      </pivotArea>
    </format>
    <format dxfId="3580">
      <pivotArea dataOnly="0" labelOnly="1" outline="0" fieldPosition="0">
        <references count="3">
          <reference field="11" count="1" selected="0">
            <x v="10"/>
          </reference>
          <reference field="12" count="1" selected="0">
            <x v="90"/>
          </reference>
          <reference field="29" count="1">
            <x v="83"/>
          </reference>
        </references>
      </pivotArea>
    </format>
    <format dxfId="3579">
      <pivotArea dataOnly="0" labelOnly="1" outline="0" fieldPosition="0">
        <references count="3">
          <reference field="11" count="1" selected="0">
            <x v="11"/>
          </reference>
          <reference field="12" count="1" selected="0">
            <x v="107"/>
          </reference>
          <reference field="29" count="1">
            <x v="124"/>
          </reference>
        </references>
      </pivotArea>
    </format>
    <format dxfId="3578">
      <pivotArea dataOnly="0" labelOnly="1" outline="0" fieldPosition="0">
        <references count="3">
          <reference field="11" count="1" selected="0">
            <x v="12"/>
          </reference>
          <reference field="12" count="1" selected="0">
            <x v="46"/>
          </reference>
          <reference field="29" count="1">
            <x v="103"/>
          </reference>
        </references>
      </pivotArea>
    </format>
    <format dxfId="3577">
      <pivotArea dataOnly="0" labelOnly="1" outline="0" fieldPosition="0">
        <references count="3">
          <reference field="11" count="1" selected="0">
            <x v="13"/>
          </reference>
          <reference field="12" count="1" selected="0">
            <x v="185"/>
          </reference>
          <reference field="29" count="1">
            <x v="104"/>
          </reference>
        </references>
      </pivotArea>
    </format>
    <format dxfId="3576">
      <pivotArea dataOnly="0" labelOnly="1" outline="0" fieldPosition="0">
        <references count="3">
          <reference field="11" count="1" selected="0">
            <x v="20"/>
          </reference>
          <reference field="12" count="1" selected="0">
            <x v="82"/>
          </reference>
          <reference field="29" count="1">
            <x v="89"/>
          </reference>
        </references>
      </pivotArea>
    </format>
    <format dxfId="3575">
      <pivotArea dataOnly="0" labelOnly="1" outline="0" fieldPosition="0">
        <references count="3">
          <reference field="11" count="1" selected="0">
            <x v="21"/>
          </reference>
          <reference field="12" count="1" selected="0">
            <x v="121"/>
          </reference>
          <reference field="29" count="1">
            <x v="104"/>
          </reference>
        </references>
      </pivotArea>
    </format>
    <format dxfId="3574">
      <pivotArea dataOnly="0" labelOnly="1" outline="0" fieldPosition="0">
        <references count="3">
          <reference field="11" count="1" selected="0">
            <x v="25"/>
          </reference>
          <reference field="12" count="1" selected="0">
            <x v="196"/>
          </reference>
          <reference field="29" count="1">
            <x v="118"/>
          </reference>
        </references>
      </pivotArea>
    </format>
    <format dxfId="3573">
      <pivotArea dataOnly="0" labelOnly="1" outline="0" fieldPosition="0">
        <references count="3">
          <reference field="11" count="1" selected="0">
            <x v="26"/>
          </reference>
          <reference field="12" count="1" selected="0">
            <x v="163"/>
          </reference>
          <reference field="29" count="1">
            <x v="119"/>
          </reference>
        </references>
      </pivotArea>
    </format>
    <format dxfId="3572">
      <pivotArea dataOnly="0" labelOnly="1" outline="0" fieldPosition="0">
        <references count="3">
          <reference field="11" count="1" selected="0">
            <x v="27"/>
          </reference>
          <reference field="12" count="1" selected="0">
            <x v="164"/>
          </reference>
          <reference field="29" count="1">
            <x v="120"/>
          </reference>
        </references>
      </pivotArea>
    </format>
    <format dxfId="3571">
      <pivotArea dataOnly="0" labelOnly="1" outline="0" fieldPosition="0">
        <references count="3">
          <reference field="11" count="1" selected="0">
            <x v="28"/>
          </reference>
          <reference field="12" count="1" selected="0">
            <x v="53"/>
          </reference>
          <reference field="29" count="1">
            <x v="111"/>
          </reference>
        </references>
      </pivotArea>
    </format>
    <format dxfId="3570">
      <pivotArea dataOnly="0" labelOnly="1" outline="0" fieldPosition="0">
        <references count="3">
          <reference field="11" count="1" selected="0">
            <x v="31"/>
          </reference>
          <reference field="12" count="1" selected="0">
            <x v="146"/>
          </reference>
          <reference field="29" count="1">
            <x v="88"/>
          </reference>
        </references>
      </pivotArea>
    </format>
    <format dxfId="3569">
      <pivotArea dataOnly="0" labelOnly="1" outline="0" fieldPosition="0">
        <references count="3">
          <reference field="11" count="1" selected="0">
            <x v="32"/>
          </reference>
          <reference field="12" count="1" selected="0">
            <x v="118"/>
          </reference>
          <reference field="29" count="1">
            <x v="111"/>
          </reference>
        </references>
      </pivotArea>
    </format>
    <format dxfId="3568">
      <pivotArea dataOnly="0" labelOnly="1" outline="0" fieldPosition="0">
        <references count="3">
          <reference field="11" count="1" selected="0">
            <x v="34"/>
          </reference>
          <reference field="12" count="1" selected="0">
            <x v="90"/>
          </reference>
          <reference field="29" count="1">
            <x v="83"/>
          </reference>
        </references>
      </pivotArea>
    </format>
    <format dxfId="3567">
      <pivotArea dataOnly="0" labelOnly="1" outline="0" fieldPosition="0">
        <references count="3">
          <reference field="11" count="1" selected="0">
            <x v="35"/>
          </reference>
          <reference field="12" count="1" selected="0">
            <x v="41"/>
          </reference>
          <reference field="29" count="1">
            <x v="105"/>
          </reference>
        </references>
      </pivotArea>
    </format>
    <format dxfId="3566">
      <pivotArea dataOnly="0" labelOnly="1" outline="0" fieldPosition="0">
        <references count="3">
          <reference field="11" count="1" selected="0">
            <x v="36"/>
          </reference>
          <reference field="12" count="1" selected="0">
            <x v="220"/>
          </reference>
          <reference field="29" count="1">
            <x v="81"/>
          </reference>
        </references>
      </pivotArea>
    </format>
    <format dxfId="3565">
      <pivotArea dataOnly="0" labelOnly="1" outline="0" fieldPosition="0">
        <references count="3">
          <reference field="11" count="1" selected="0">
            <x v="38"/>
          </reference>
          <reference field="12" count="1" selected="0">
            <x v="216"/>
          </reference>
          <reference field="29" count="1">
            <x v="24"/>
          </reference>
        </references>
      </pivotArea>
    </format>
    <format dxfId="3564">
      <pivotArea dataOnly="0" labelOnly="1" outline="0" fieldPosition="0">
        <references count="3">
          <reference field="11" count="1" selected="0">
            <x v="39"/>
          </reference>
          <reference field="12" count="1" selected="0">
            <x v="101"/>
          </reference>
          <reference field="29" count="1">
            <x v="133"/>
          </reference>
        </references>
      </pivotArea>
    </format>
    <format dxfId="3563">
      <pivotArea dataOnly="0" labelOnly="1" outline="0" fieldPosition="0">
        <references count="3">
          <reference field="11" count="1" selected="0">
            <x v="40"/>
          </reference>
          <reference field="12" count="1" selected="0">
            <x v="127"/>
          </reference>
          <reference field="29" count="1">
            <x v="58"/>
          </reference>
        </references>
      </pivotArea>
    </format>
    <format dxfId="3562">
      <pivotArea dataOnly="0" labelOnly="1" outline="0" fieldPosition="0">
        <references count="3">
          <reference field="11" count="1" selected="0">
            <x v="41"/>
          </reference>
          <reference field="12" count="1" selected="0">
            <x v="21"/>
          </reference>
          <reference field="29" count="1">
            <x v="59"/>
          </reference>
        </references>
      </pivotArea>
    </format>
    <format dxfId="3561">
      <pivotArea dataOnly="0" labelOnly="1" outline="0" fieldPosition="0">
        <references count="3">
          <reference field="11" count="1" selected="0">
            <x v="42"/>
          </reference>
          <reference field="12" count="1" selected="0">
            <x v="73"/>
          </reference>
          <reference field="29" count="1">
            <x v="94"/>
          </reference>
        </references>
      </pivotArea>
    </format>
    <format dxfId="3560">
      <pivotArea dataOnly="0" labelOnly="1" outline="0" fieldPosition="0">
        <references count="3">
          <reference field="11" count="1" selected="0">
            <x v="43"/>
          </reference>
          <reference field="12" count="1" selected="0">
            <x v="223"/>
          </reference>
          <reference field="29" count="1">
            <x v="59"/>
          </reference>
        </references>
      </pivotArea>
    </format>
    <format dxfId="3559">
      <pivotArea dataOnly="0" labelOnly="1" outline="0" fieldPosition="0">
        <references count="3">
          <reference field="11" count="1" selected="0">
            <x v="44"/>
          </reference>
          <reference field="12" count="1" selected="0">
            <x v="105"/>
          </reference>
          <reference field="29" count="1">
            <x v="28"/>
          </reference>
        </references>
      </pivotArea>
    </format>
    <format dxfId="3558">
      <pivotArea dataOnly="0" labelOnly="1" outline="0" fieldPosition="0">
        <references count="3">
          <reference field="11" count="1" selected="0">
            <x v="45"/>
          </reference>
          <reference field="12" count="1" selected="0">
            <x v="100"/>
          </reference>
          <reference field="29" count="1">
            <x v="24"/>
          </reference>
        </references>
      </pivotArea>
    </format>
    <format dxfId="3557">
      <pivotArea dataOnly="0" labelOnly="1" outline="0" fieldPosition="0">
        <references count="3">
          <reference field="11" count="1" selected="0">
            <x v="47"/>
          </reference>
          <reference field="12" count="1" selected="0">
            <x v="152"/>
          </reference>
          <reference field="29" count="1">
            <x v="23"/>
          </reference>
        </references>
      </pivotArea>
    </format>
    <format dxfId="3556">
      <pivotArea dataOnly="0" labelOnly="1" outline="0" fieldPosition="0">
        <references count="3">
          <reference field="11" count="1" selected="0">
            <x v="48"/>
          </reference>
          <reference field="12" count="1" selected="0">
            <x v="117"/>
          </reference>
          <reference field="29" count="1">
            <x v="38"/>
          </reference>
        </references>
      </pivotArea>
    </format>
    <format dxfId="3555">
      <pivotArea dataOnly="0" labelOnly="1" outline="0" fieldPosition="0">
        <references count="3">
          <reference field="11" count="1" selected="0">
            <x v="49"/>
          </reference>
          <reference field="12" count="1" selected="0">
            <x v="168"/>
          </reference>
          <reference field="29" count="1">
            <x v="24"/>
          </reference>
        </references>
      </pivotArea>
    </format>
    <format dxfId="3554">
      <pivotArea dataOnly="0" labelOnly="1" outline="0" fieldPosition="0">
        <references count="3">
          <reference field="11" count="1" selected="0">
            <x v="53"/>
          </reference>
          <reference field="12" count="1" selected="0">
            <x v="72"/>
          </reference>
          <reference field="29" count="1">
            <x v="94"/>
          </reference>
        </references>
      </pivotArea>
    </format>
    <format dxfId="3553">
      <pivotArea dataOnly="0" labelOnly="1" outline="0" fieldPosition="0">
        <references count="3">
          <reference field="11" count="1" selected="0">
            <x v="54"/>
          </reference>
          <reference field="12" count="1" selected="0">
            <x v="112"/>
          </reference>
          <reference field="29" count="1">
            <x v="24"/>
          </reference>
        </references>
      </pivotArea>
    </format>
    <format dxfId="3552">
      <pivotArea dataOnly="0" labelOnly="1" outline="0" fieldPosition="0">
        <references count="3">
          <reference field="11" count="1" selected="0">
            <x v="55"/>
          </reference>
          <reference field="12" count="1" selected="0">
            <x v="204"/>
          </reference>
          <reference field="29" count="1">
            <x v="43"/>
          </reference>
        </references>
      </pivotArea>
    </format>
    <format dxfId="3551">
      <pivotArea dataOnly="0" labelOnly="1" outline="0" fieldPosition="0">
        <references count="3">
          <reference field="11" count="1" selected="0">
            <x v="56"/>
          </reference>
          <reference field="12" count="1" selected="0">
            <x v="59"/>
          </reference>
          <reference field="29" count="1">
            <x v="53"/>
          </reference>
        </references>
      </pivotArea>
    </format>
    <format dxfId="3550">
      <pivotArea dataOnly="0" labelOnly="1" outline="0" fieldPosition="0">
        <references count="3">
          <reference field="11" count="1" selected="0">
            <x v="57"/>
          </reference>
          <reference field="12" count="1" selected="0">
            <x v="134"/>
          </reference>
          <reference field="29" count="1">
            <x v="6"/>
          </reference>
        </references>
      </pivotArea>
    </format>
    <format dxfId="3549">
      <pivotArea dataOnly="0" labelOnly="1" outline="0" fieldPosition="0">
        <references count="3">
          <reference field="11" count="1" selected="0">
            <x v="58"/>
          </reference>
          <reference field="12" count="1" selected="0">
            <x v="109"/>
          </reference>
          <reference field="29" count="1">
            <x v="5"/>
          </reference>
        </references>
      </pivotArea>
    </format>
    <format dxfId="3548">
      <pivotArea dataOnly="0" labelOnly="1" outline="0" fieldPosition="0">
        <references count="3">
          <reference field="11" count="1" selected="0">
            <x v="59"/>
          </reference>
          <reference field="12" count="1" selected="0">
            <x v="96"/>
          </reference>
          <reference field="29" count="1">
            <x v="7"/>
          </reference>
        </references>
      </pivotArea>
    </format>
    <format dxfId="3547">
      <pivotArea dataOnly="0" labelOnly="1" outline="0" fieldPosition="0">
        <references count="3">
          <reference field="11" count="1" selected="0">
            <x v="60"/>
          </reference>
          <reference field="12" count="1" selected="0">
            <x v="215"/>
          </reference>
          <reference field="29" count="1">
            <x v="47"/>
          </reference>
        </references>
      </pivotArea>
    </format>
    <format dxfId="3546">
      <pivotArea dataOnly="0" labelOnly="1" outline="0" fieldPosition="0">
        <references count="3">
          <reference field="11" count="1" selected="0">
            <x v="61"/>
          </reference>
          <reference field="12" count="1" selected="0">
            <x v="95"/>
          </reference>
          <reference field="29" count="1">
            <x v="45"/>
          </reference>
        </references>
      </pivotArea>
    </format>
    <format dxfId="3545">
      <pivotArea dataOnly="0" labelOnly="1" outline="0" fieldPosition="0">
        <references count="3">
          <reference field="11" count="1" selected="0">
            <x v="62"/>
          </reference>
          <reference field="12" count="1" selected="0">
            <x v="93"/>
          </reference>
          <reference field="29" count="1">
            <x v="30"/>
          </reference>
        </references>
      </pivotArea>
    </format>
    <format dxfId="3544">
      <pivotArea dataOnly="0" labelOnly="1" outline="0" fieldPosition="0">
        <references count="3">
          <reference field="11" count="1" selected="0">
            <x v="63"/>
          </reference>
          <reference field="12" count="1" selected="0">
            <x v="210"/>
          </reference>
          <reference field="29" count="1">
            <x v="112"/>
          </reference>
        </references>
      </pivotArea>
    </format>
    <format dxfId="3543">
      <pivotArea dataOnly="0" labelOnly="1" outline="0" fieldPosition="0">
        <references count="3">
          <reference field="11" count="1" selected="0">
            <x v="64"/>
          </reference>
          <reference field="12" count="1" selected="0">
            <x v="171"/>
          </reference>
          <reference field="29" count="1">
            <x v="90"/>
          </reference>
        </references>
      </pivotArea>
    </format>
    <format dxfId="3542">
      <pivotArea dataOnly="0" labelOnly="1" outline="0" fieldPosition="0">
        <references count="3">
          <reference field="11" count="1" selected="0">
            <x v="65"/>
          </reference>
          <reference field="12" count="1" selected="0">
            <x v="125"/>
          </reference>
          <reference field="29" count="1">
            <x v="115"/>
          </reference>
        </references>
      </pivotArea>
    </format>
    <format dxfId="3541">
      <pivotArea dataOnly="0" labelOnly="1" outline="0" fieldPosition="0">
        <references count="3">
          <reference field="11" count="1" selected="0">
            <x v="66"/>
          </reference>
          <reference field="12" count="1" selected="0">
            <x v="157"/>
          </reference>
          <reference field="29" count="1">
            <x v="106"/>
          </reference>
        </references>
      </pivotArea>
    </format>
    <format dxfId="3540">
      <pivotArea dataOnly="0" labelOnly="1" outline="0" fieldPosition="0">
        <references count="3">
          <reference field="11" count="1" selected="0">
            <x v="67"/>
          </reference>
          <reference field="12" count="1" selected="0">
            <x v="220"/>
          </reference>
          <reference field="29" count="1">
            <x v="51"/>
          </reference>
        </references>
      </pivotArea>
    </format>
    <format dxfId="3539">
      <pivotArea dataOnly="0" labelOnly="1" outline="0" fieldPosition="0">
        <references count="3">
          <reference field="11" count="1" selected="0">
            <x v="68"/>
          </reference>
          <reference field="12" count="1" selected="0">
            <x v="124"/>
          </reference>
          <reference field="29" count="1">
            <x v="3"/>
          </reference>
        </references>
      </pivotArea>
    </format>
    <format dxfId="3538">
      <pivotArea dataOnly="0" labelOnly="1" outline="0" fieldPosition="0">
        <references count="3">
          <reference field="11" count="1" selected="0">
            <x v="69"/>
          </reference>
          <reference field="12" count="1" selected="0">
            <x v="114"/>
          </reference>
          <reference field="29" count="1">
            <x v="110"/>
          </reference>
        </references>
      </pivotArea>
    </format>
    <format dxfId="3537">
      <pivotArea dataOnly="0" labelOnly="1" outline="0" fieldPosition="0">
        <references count="3">
          <reference field="11" count="1" selected="0">
            <x v="70"/>
          </reference>
          <reference field="12" count="1" selected="0">
            <x v="115"/>
          </reference>
          <reference field="29" count="1">
            <x v="109"/>
          </reference>
        </references>
      </pivotArea>
    </format>
    <format dxfId="3536">
      <pivotArea dataOnly="0" labelOnly="1" outline="0" fieldPosition="0">
        <references count="3">
          <reference field="11" count="1" selected="0">
            <x v="71"/>
          </reference>
          <reference field="12" count="1" selected="0">
            <x v="51"/>
          </reference>
          <reference field="29" count="1">
            <x v="29"/>
          </reference>
        </references>
      </pivotArea>
    </format>
    <format dxfId="3535">
      <pivotArea dataOnly="0" labelOnly="1" outline="0" fieldPosition="0">
        <references count="3">
          <reference field="11" count="1" selected="0">
            <x v="72"/>
          </reference>
          <reference field="12" count="1" selected="0">
            <x v="124"/>
          </reference>
          <reference field="29" count="1">
            <x v="46"/>
          </reference>
        </references>
      </pivotArea>
    </format>
    <format dxfId="3534">
      <pivotArea dataOnly="0" labelOnly="1" outline="0" fieldPosition="0">
        <references count="3">
          <reference field="11" count="1" selected="0">
            <x v="73"/>
          </reference>
          <reference field="12" count="1" selected="0">
            <x v="149"/>
          </reference>
          <reference field="29" count="1">
            <x v="77"/>
          </reference>
        </references>
      </pivotArea>
    </format>
    <format dxfId="3533">
      <pivotArea dataOnly="0" labelOnly="1" outline="0" fieldPosition="0">
        <references count="3">
          <reference field="11" count="1" selected="0">
            <x v="74"/>
          </reference>
          <reference field="12" count="1" selected="0">
            <x v="85"/>
          </reference>
          <reference field="29" count="1">
            <x v="113"/>
          </reference>
        </references>
      </pivotArea>
    </format>
    <format dxfId="3532">
      <pivotArea dataOnly="0" labelOnly="1" outline="0" fieldPosition="0">
        <references count="3">
          <reference field="11" count="1" selected="0">
            <x v="75"/>
          </reference>
          <reference field="12" count="1" selected="0">
            <x v="71"/>
          </reference>
          <reference field="29" count="1">
            <x v="83"/>
          </reference>
        </references>
      </pivotArea>
    </format>
    <format dxfId="3531">
      <pivotArea dataOnly="0" labelOnly="1" outline="0" fieldPosition="0">
        <references count="3">
          <reference field="11" count="1" selected="0">
            <x v="76"/>
          </reference>
          <reference field="12" count="1" selected="0">
            <x v="45"/>
          </reference>
          <reference field="29" count="1">
            <x v="4"/>
          </reference>
        </references>
      </pivotArea>
    </format>
    <format dxfId="3530">
      <pivotArea dataOnly="0" labelOnly="1" outline="0" fieldPosition="0">
        <references count="3">
          <reference field="11" count="1" selected="0">
            <x v="77"/>
          </reference>
          <reference field="12" count="1" selected="0">
            <x v="149"/>
          </reference>
          <reference field="29" count="1">
            <x v="77"/>
          </reference>
        </references>
      </pivotArea>
    </format>
    <format dxfId="3529">
      <pivotArea dataOnly="0" labelOnly="1" outline="0" fieldPosition="0">
        <references count="3">
          <reference field="11" count="1" selected="0">
            <x v="78"/>
          </reference>
          <reference field="12" count="1" selected="0">
            <x v="220"/>
          </reference>
          <reference field="29" count="1">
            <x v="81"/>
          </reference>
        </references>
      </pivotArea>
    </format>
    <format dxfId="3528">
      <pivotArea dataOnly="0" labelOnly="1" outline="0" fieldPosition="0">
        <references count="3">
          <reference field="11" count="1" selected="0">
            <x v="79"/>
          </reference>
          <reference field="12" count="1" selected="0">
            <x v="149"/>
          </reference>
          <reference field="29" count="1">
            <x v="22"/>
          </reference>
        </references>
      </pivotArea>
    </format>
    <format dxfId="3527">
      <pivotArea dataOnly="0" labelOnly="1" outline="0" fieldPosition="0">
        <references count="3">
          <reference field="11" count="1" selected="0">
            <x v="80"/>
          </reference>
          <reference field="12" count="1" selected="0">
            <x v="120"/>
          </reference>
          <reference field="29" count="1">
            <x v="13"/>
          </reference>
        </references>
      </pivotArea>
    </format>
    <format dxfId="3526">
      <pivotArea dataOnly="0" labelOnly="1" outline="0" fieldPosition="0">
        <references count="3">
          <reference field="11" count="1" selected="0">
            <x v="81"/>
          </reference>
          <reference field="12" count="1" selected="0">
            <x v="194"/>
          </reference>
          <reference field="29" count="1">
            <x v="62"/>
          </reference>
        </references>
      </pivotArea>
    </format>
    <format dxfId="3525">
      <pivotArea dataOnly="0" labelOnly="1" outline="0" fieldPosition="0">
        <references count="3">
          <reference field="11" count="1" selected="0">
            <x v="82"/>
          </reference>
          <reference field="12" count="1" selected="0">
            <x v="119"/>
          </reference>
          <reference field="29" count="1">
            <x v="14"/>
          </reference>
        </references>
      </pivotArea>
    </format>
    <format dxfId="3524">
      <pivotArea dataOnly="0" labelOnly="1" outline="0" fieldPosition="0">
        <references count="3">
          <reference field="11" count="1" selected="0">
            <x v="83"/>
          </reference>
          <reference field="12" count="1" selected="0">
            <x v="91"/>
          </reference>
          <reference field="29" count="1">
            <x v="55"/>
          </reference>
        </references>
      </pivotArea>
    </format>
    <format dxfId="3523">
      <pivotArea dataOnly="0" labelOnly="1" outline="0" fieldPosition="0">
        <references count="3">
          <reference field="11" count="1" selected="0">
            <x v="84"/>
          </reference>
          <reference field="12" count="1" selected="0">
            <x v="220"/>
          </reference>
          <reference field="29" count="1">
            <x v="77"/>
          </reference>
        </references>
      </pivotArea>
    </format>
    <format dxfId="3522">
      <pivotArea dataOnly="0" labelOnly="1" outline="0" fieldPosition="0">
        <references count="3">
          <reference field="11" count="1" selected="0">
            <x v="85"/>
          </reference>
          <reference field="12" count="1" selected="0">
            <x v="58"/>
          </reference>
          <reference field="29" count="1">
            <x v="131"/>
          </reference>
        </references>
      </pivotArea>
    </format>
    <format dxfId="3521">
      <pivotArea dataOnly="0" labelOnly="1" outline="0" fieldPosition="0">
        <references count="3">
          <reference field="11" count="1" selected="0">
            <x v="86"/>
          </reference>
          <reference field="12" count="1" selected="0">
            <x v="70"/>
          </reference>
          <reference field="29" count="1">
            <x v="83"/>
          </reference>
        </references>
      </pivotArea>
    </format>
    <format dxfId="3520">
      <pivotArea dataOnly="0" labelOnly="1" outline="0" fieldPosition="0">
        <references count="3">
          <reference field="11" count="1" selected="0">
            <x v="87"/>
          </reference>
          <reference field="12" count="1" selected="0">
            <x v="192"/>
          </reference>
          <reference field="29" count="1">
            <x v="16"/>
          </reference>
        </references>
      </pivotArea>
    </format>
    <format dxfId="3519">
      <pivotArea dataOnly="0" labelOnly="1" outline="0" fieldPosition="0">
        <references count="3">
          <reference field="11" count="1" selected="0">
            <x v="88"/>
          </reference>
          <reference field="12" count="1" selected="0">
            <x v="128"/>
          </reference>
          <reference field="29" count="1">
            <x v="56"/>
          </reference>
        </references>
      </pivotArea>
    </format>
    <format dxfId="3518">
      <pivotArea dataOnly="0" labelOnly="1" outline="0" fieldPosition="0">
        <references count="3">
          <reference field="11" count="1" selected="0">
            <x v="89"/>
          </reference>
          <reference field="12" count="1" selected="0">
            <x v="129"/>
          </reference>
          <reference field="29" count="1">
            <x v="66"/>
          </reference>
        </references>
      </pivotArea>
    </format>
    <format dxfId="3517">
      <pivotArea dataOnly="0" labelOnly="1" outline="0" fieldPosition="0">
        <references count="3">
          <reference field="11" count="1" selected="0">
            <x v="90"/>
          </reference>
          <reference field="12" count="1" selected="0">
            <x v="220"/>
          </reference>
          <reference field="29" count="1">
            <x v="80"/>
          </reference>
        </references>
      </pivotArea>
    </format>
    <format dxfId="3516">
      <pivotArea dataOnly="0" labelOnly="1" outline="0" fieldPosition="0">
        <references count="3">
          <reference field="11" count="1" selected="0">
            <x v="91"/>
          </reference>
          <reference field="12" count="1" selected="0">
            <x v="149"/>
          </reference>
          <reference field="29" count="1">
            <x v="77"/>
          </reference>
        </references>
      </pivotArea>
    </format>
    <format dxfId="3515">
      <pivotArea dataOnly="0" labelOnly="1" outline="0" fieldPosition="0">
        <references count="3">
          <reference field="11" count="1" selected="0">
            <x v="92"/>
          </reference>
          <reference field="12" count="1" selected="0">
            <x v="202"/>
          </reference>
          <reference field="29" count="1">
            <x v="132"/>
          </reference>
        </references>
      </pivotArea>
    </format>
    <format dxfId="3514">
      <pivotArea dataOnly="0" labelOnly="1" outline="0" fieldPosition="0">
        <references count="3">
          <reference field="11" count="1" selected="0">
            <x v="93"/>
          </reference>
          <reference field="12" count="1" selected="0">
            <x v="60"/>
          </reference>
          <reference field="29" count="1">
            <x v="134"/>
          </reference>
        </references>
      </pivotArea>
    </format>
    <format dxfId="3513">
      <pivotArea dataOnly="0" labelOnly="1" outline="0" fieldPosition="0">
        <references count="3">
          <reference field="11" count="1" selected="0">
            <x v="94"/>
          </reference>
          <reference field="12" count="1" selected="0">
            <x v="133"/>
          </reference>
          <reference field="29" count="1">
            <x v="63"/>
          </reference>
        </references>
      </pivotArea>
    </format>
    <format dxfId="3512">
      <pivotArea dataOnly="0" labelOnly="1" outline="0" fieldPosition="0">
        <references count="3">
          <reference field="11" count="1" selected="0">
            <x v="95"/>
          </reference>
          <reference field="12" count="1" selected="0">
            <x v="132"/>
          </reference>
          <reference field="29" count="1">
            <x v="92"/>
          </reference>
        </references>
      </pivotArea>
    </format>
    <format dxfId="3511">
      <pivotArea dataOnly="0" labelOnly="1" outline="0" fieldPosition="0">
        <references count="3">
          <reference field="11" count="1" selected="0">
            <x v="96"/>
          </reference>
          <reference field="12" count="1" selected="0">
            <x v="43"/>
          </reference>
          <reference field="29" count="1">
            <x v="72"/>
          </reference>
        </references>
      </pivotArea>
    </format>
    <format dxfId="3510">
      <pivotArea dataOnly="0" labelOnly="1" outline="0" fieldPosition="0">
        <references count="3">
          <reference field="11" count="1" selected="0">
            <x v="97"/>
          </reference>
          <reference field="12" count="1" selected="0">
            <x v="39"/>
          </reference>
          <reference field="29" count="1">
            <x v="57"/>
          </reference>
        </references>
      </pivotArea>
    </format>
    <format dxfId="3509">
      <pivotArea dataOnly="0" labelOnly="1" outline="0" fieldPosition="0">
        <references count="3">
          <reference field="11" count="1" selected="0">
            <x v="98"/>
          </reference>
          <reference field="12" count="1" selected="0">
            <x v="75"/>
          </reference>
          <reference field="29" count="1">
            <x v="60"/>
          </reference>
        </references>
      </pivotArea>
    </format>
    <format dxfId="3508">
      <pivotArea dataOnly="0" labelOnly="1" outline="0" fieldPosition="0">
        <references count="3">
          <reference field="11" count="1" selected="0">
            <x v="99"/>
          </reference>
          <reference field="12" count="1" selected="0">
            <x v="42"/>
          </reference>
          <reference field="29" count="1">
            <x v="31"/>
          </reference>
        </references>
      </pivotArea>
    </format>
    <format dxfId="3507">
      <pivotArea dataOnly="0" labelOnly="1" outline="0" fieldPosition="0">
        <references count="3">
          <reference field="11" count="1" selected="0">
            <x v="100"/>
          </reference>
          <reference field="12" count="1" selected="0">
            <x v="47"/>
          </reference>
          <reference field="29" count="1">
            <x v="81"/>
          </reference>
        </references>
      </pivotArea>
    </format>
    <format dxfId="3506">
      <pivotArea dataOnly="0" labelOnly="1" outline="0" fieldPosition="0">
        <references count="3">
          <reference field="11" count="1" selected="0">
            <x v="101"/>
          </reference>
          <reference field="12" count="1" selected="0">
            <x v="83"/>
          </reference>
          <reference field="29" count="1">
            <x v="79"/>
          </reference>
        </references>
      </pivotArea>
    </format>
    <format dxfId="3505">
      <pivotArea dataOnly="0" labelOnly="1" outline="0" fieldPosition="0">
        <references count="3">
          <reference field="11" count="1" selected="0">
            <x v="103"/>
          </reference>
          <reference field="12" count="1" selected="0">
            <x v="220"/>
          </reference>
          <reference field="29" count="1">
            <x v="81"/>
          </reference>
        </references>
      </pivotArea>
    </format>
    <format dxfId="3504">
      <pivotArea dataOnly="0" labelOnly="1" outline="0" fieldPosition="0">
        <references count="3">
          <reference field="11" count="1" selected="0">
            <x v="104"/>
          </reference>
          <reference field="12" count="1" selected="0">
            <x v="149"/>
          </reference>
          <reference field="29" count="1">
            <x v="77"/>
          </reference>
        </references>
      </pivotArea>
    </format>
    <format dxfId="3503">
      <pivotArea dataOnly="0" labelOnly="1" outline="0" fieldPosition="0">
        <references count="3">
          <reference field="11" count="1" selected="0">
            <x v="105"/>
          </reference>
          <reference field="12" count="1" selected="0">
            <x v="89"/>
          </reference>
          <reference field="29" count="1">
            <x v="37"/>
          </reference>
        </references>
      </pivotArea>
    </format>
    <format dxfId="3502">
      <pivotArea dataOnly="0" labelOnly="1" outline="0" fieldPosition="0">
        <references count="3">
          <reference field="11" count="1" selected="0">
            <x v="106"/>
          </reference>
          <reference field="12" count="1" selected="0">
            <x v="149"/>
          </reference>
          <reference field="29" count="1">
            <x v="50"/>
          </reference>
        </references>
      </pivotArea>
    </format>
    <format dxfId="3501">
      <pivotArea dataOnly="0" labelOnly="1" outline="0" fieldPosition="0">
        <references count="3">
          <reference field="11" count="1" selected="0">
            <x v="107"/>
          </reference>
          <reference field="12" count="1" selected="0">
            <x v="149"/>
          </reference>
          <reference field="29" count="1">
            <x v="77"/>
          </reference>
        </references>
      </pivotArea>
    </format>
    <format dxfId="3500">
      <pivotArea dataOnly="0" labelOnly="1" outline="0" fieldPosition="0">
        <references count="3">
          <reference field="11" count="1" selected="0">
            <x v="108"/>
          </reference>
          <reference field="12" count="1" selected="0">
            <x v="220"/>
          </reference>
          <reference field="29" count="1">
            <x v="74"/>
          </reference>
        </references>
      </pivotArea>
    </format>
    <format dxfId="3499">
      <pivotArea dataOnly="0" labelOnly="1" outline="0" fieldPosition="0">
        <references count="3">
          <reference field="11" count="1" selected="0">
            <x v="109"/>
          </reference>
          <reference field="12" count="1" selected="0">
            <x v="149"/>
          </reference>
          <reference field="29" count="1">
            <x v="77"/>
          </reference>
        </references>
      </pivotArea>
    </format>
    <format dxfId="3498">
      <pivotArea dataOnly="0" labelOnly="1" outline="0" fieldPosition="0">
        <references count="3">
          <reference field="11" count="1" selected="0">
            <x v="115"/>
          </reference>
          <reference field="12" count="1" selected="0">
            <x v="170"/>
          </reference>
          <reference field="29" count="1">
            <x v="101"/>
          </reference>
        </references>
      </pivotArea>
    </format>
    <format dxfId="3497">
      <pivotArea dataOnly="0" labelOnly="1" outline="0" fieldPosition="0">
        <references count="3">
          <reference field="11" count="1" selected="0">
            <x v="116"/>
          </reference>
          <reference field="12" count="1" selected="0">
            <x v="175"/>
          </reference>
          <reference field="29" count="1">
            <x v="83"/>
          </reference>
        </references>
      </pivotArea>
    </format>
    <format dxfId="3496">
      <pivotArea dataOnly="0" labelOnly="1" outline="0" fieldPosition="0">
        <references count="3">
          <reference field="11" count="1" selected="0">
            <x v="119"/>
          </reference>
          <reference field="12" count="1" selected="0">
            <x v="147"/>
          </reference>
          <reference field="29" count="1">
            <x v="61"/>
          </reference>
        </references>
      </pivotArea>
    </format>
    <format dxfId="3495">
      <pivotArea dataOnly="0" labelOnly="1" outline="0" fieldPosition="0">
        <references count="3">
          <reference field="11" count="1" selected="0">
            <x v="120"/>
          </reference>
          <reference field="12" count="1" selected="0">
            <x v="149"/>
          </reference>
          <reference field="29" count="1">
            <x v="77"/>
          </reference>
        </references>
      </pivotArea>
    </format>
    <format dxfId="3494">
      <pivotArea dataOnly="0" labelOnly="1" outline="0" fieldPosition="0">
        <references count="3">
          <reference field="11" count="1" selected="0">
            <x v="121"/>
          </reference>
          <reference field="12" count="1" selected="0">
            <x v="111"/>
          </reference>
          <reference field="29" count="1">
            <x v="117"/>
          </reference>
        </references>
      </pivotArea>
    </format>
    <format dxfId="3493">
      <pivotArea dataOnly="0" labelOnly="1" outline="0" fieldPosition="0">
        <references count="3">
          <reference field="11" count="1" selected="0">
            <x v="122"/>
          </reference>
          <reference field="12" count="1" selected="0">
            <x v="131"/>
          </reference>
          <reference field="29" count="1">
            <x v="91"/>
          </reference>
        </references>
      </pivotArea>
    </format>
    <format dxfId="3492">
      <pivotArea dataOnly="0" labelOnly="1" outline="0" fieldPosition="0">
        <references count="3">
          <reference field="11" count="1" selected="0">
            <x v="123"/>
          </reference>
          <reference field="12" count="1" selected="0">
            <x v="55"/>
          </reference>
          <reference field="29" count="1">
            <x v="83"/>
          </reference>
        </references>
      </pivotArea>
    </format>
    <format dxfId="3491">
      <pivotArea dataOnly="0" labelOnly="1" outline="0" fieldPosition="0">
        <references count="3">
          <reference field="11" count="1" selected="0">
            <x v="124"/>
          </reference>
          <reference field="12" count="1" selected="0">
            <x v="63"/>
          </reference>
          <reference field="29" count="1">
            <x v="100"/>
          </reference>
        </references>
      </pivotArea>
    </format>
    <format dxfId="3490">
      <pivotArea dataOnly="0" labelOnly="1" outline="0" fieldPosition="0">
        <references count="3">
          <reference field="11" count="1" selected="0">
            <x v="125"/>
          </reference>
          <reference field="12" count="1" selected="0">
            <x v="149"/>
          </reference>
          <reference field="29" count="1">
            <x v="77"/>
          </reference>
        </references>
      </pivotArea>
    </format>
    <format dxfId="3489">
      <pivotArea dataOnly="0" labelOnly="1" outline="0" fieldPosition="0">
        <references count="3">
          <reference field="11" count="1" selected="0">
            <x v="126"/>
          </reference>
          <reference field="12" count="1" selected="0">
            <x v="162"/>
          </reference>
          <reference field="29" count="1">
            <x v="93"/>
          </reference>
        </references>
      </pivotArea>
    </format>
    <format dxfId="3488">
      <pivotArea dataOnly="0" labelOnly="1" outline="0" fieldPosition="0">
        <references count="3">
          <reference field="11" count="1" selected="0">
            <x v="129"/>
          </reference>
          <reference field="12" count="1" selected="0">
            <x v="167"/>
          </reference>
          <reference field="29" count="1">
            <x v="98"/>
          </reference>
        </references>
      </pivotArea>
    </format>
    <format dxfId="3487">
      <pivotArea dataOnly="0" labelOnly="1" outline="0" fieldPosition="0">
        <references count="3">
          <reference field="11" count="1" selected="0">
            <x v="130"/>
          </reference>
          <reference field="12" count="1" selected="0">
            <x v="138"/>
          </reference>
          <reference field="29" count="1">
            <x v="26"/>
          </reference>
        </references>
      </pivotArea>
    </format>
    <format dxfId="3486">
      <pivotArea dataOnly="0" labelOnly="1" outline="0" fieldPosition="0">
        <references count="3">
          <reference field="11" count="1" selected="0">
            <x v="131"/>
          </reference>
          <reference field="12" count="1" selected="0">
            <x v="220"/>
          </reference>
          <reference field="29" count="1">
            <x v="81"/>
          </reference>
        </references>
      </pivotArea>
    </format>
    <format dxfId="3485">
      <pivotArea dataOnly="0" labelOnly="1" outline="0" fieldPosition="0">
        <references count="3">
          <reference field="11" count="1" selected="0">
            <x v="132"/>
          </reference>
          <reference field="12" count="1" selected="0">
            <x v="167"/>
          </reference>
          <reference field="29" count="1">
            <x v="98"/>
          </reference>
        </references>
      </pivotArea>
    </format>
    <format dxfId="3484">
      <pivotArea dataOnly="0" labelOnly="1" outline="0" fieldPosition="0">
        <references count="3">
          <reference field="11" count="1" selected="0">
            <x v="133"/>
          </reference>
          <reference field="12" count="1" selected="0">
            <x v="159"/>
          </reference>
          <reference field="29" count="1">
            <x v="41"/>
          </reference>
        </references>
      </pivotArea>
    </format>
    <format dxfId="3483">
      <pivotArea dataOnly="0" labelOnly="1" outline="0" fieldPosition="0">
        <references count="3">
          <reference field="11" count="1" selected="0">
            <x v="134"/>
          </reference>
          <reference field="12" count="1" selected="0">
            <x v="160"/>
          </reference>
          <reference field="29" count="1">
            <x v="59"/>
          </reference>
        </references>
      </pivotArea>
    </format>
    <format dxfId="3482">
      <pivotArea dataOnly="0" labelOnly="1" outline="0" fieldPosition="0">
        <references count="3">
          <reference field="11" count="1" selected="0">
            <x v="135"/>
          </reference>
          <reference field="12" count="1" selected="0">
            <x v="183"/>
          </reference>
          <reference field="29" count="1">
            <x v="33"/>
          </reference>
        </references>
      </pivotArea>
    </format>
    <format dxfId="3481">
      <pivotArea dataOnly="0" labelOnly="1" outline="0" fieldPosition="0">
        <references count="3">
          <reference field="11" count="1" selected="0">
            <x v="136"/>
          </reference>
          <reference field="12" count="1" selected="0">
            <x v="173"/>
          </reference>
          <reference field="29" count="1">
            <x v="42"/>
          </reference>
        </references>
      </pivotArea>
    </format>
    <format dxfId="3480">
      <pivotArea dataOnly="0" labelOnly="1" outline="0" fieldPosition="0">
        <references count="3">
          <reference field="11" count="1" selected="0">
            <x v="137"/>
          </reference>
          <reference field="12" count="1" selected="0">
            <x v="1"/>
          </reference>
          <reference field="29" count="1">
            <x v="2"/>
          </reference>
        </references>
      </pivotArea>
    </format>
    <format dxfId="3479">
      <pivotArea dataOnly="0" labelOnly="1" outline="0" fieldPosition="0">
        <references count="3">
          <reference field="11" count="1" selected="0">
            <x v="141"/>
          </reference>
          <reference field="12" count="1" selected="0">
            <x v="153"/>
          </reference>
          <reference field="29" count="1">
            <x v="18"/>
          </reference>
        </references>
      </pivotArea>
    </format>
    <format dxfId="3478">
      <pivotArea dataOnly="0" labelOnly="1" outline="0" fieldPosition="0">
        <references count="3">
          <reference field="11" count="1" selected="0">
            <x v="142"/>
          </reference>
          <reference field="12" count="1" selected="0">
            <x v="172"/>
          </reference>
          <reference field="29" count="1">
            <x v="71"/>
          </reference>
        </references>
      </pivotArea>
    </format>
    <format dxfId="3477">
      <pivotArea dataOnly="0" labelOnly="1" outline="0" fieldPosition="0">
        <references count="3">
          <reference field="11" count="1" selected="0">
            <x v="143"/>
          </reference>
          <reference field="12" count="1" selected="0">
            <x v="167"/>
          </reference>
          <reference field="29" count="1">
            <x v="98"/>
          </reference>
        </references>
      </pivotArea>
    </format>
    <format dxfId="3476">
      <pivotArea dataOnly="0" labelOnly="1" outline="0" fieldPosition="0">
        <references count="3">
          <reference field="11" count="1" selected="0">
            <x v="145"/>
          </reference>
          <reference field="12" count="1" selected="0">
            <x v="167"/>
          </reference>
          <reference field="29" count="1">
            <x v="126"/>
          </reference>
        </references>
      </pivotArea>
    </format>
    <format dxfId="3475">
      <pivotArea dataOnly="0" labelOnly="1" outline="0" fieldPosition="0">
        <references count="3">
          <reference field="11" count="1" selected="0">
            <x v="146"/>
          </reference>
          <reference field="12" count="1" selected="0">
            <x v="205"/>
          </reference>
          <reference field="29" count="1">
            <x v="101"/>
          </reference>
        </references>
      </pivotArea>
    </format>
    <format dxfId="3474">
      <pivotArea dataOnly="0" labelOnly="1" outline="0" fieldPosition="0">
        <references count="3">
          <reference field="11" count="1" selected="0">
            <x v="147"/>
          </reference>
          <reference field="12" count="1" selected="0">
            <x v="76"/>
          </reference>
          <reference field="29" count="1">
            <x v="93"/>
          </reference>
        </references>
      </pivotArea>
    </format>
    <format dxfId="3473">
      <pivotArea dataOnly="0" labelOnly="1" outline="0" fieldPosition="0">
        <references count="3">
          <reference field="11" count="1" selected="0">
            <x v="148"/>
          </reference>
          <reference field="12" count="1" selected="0">
            <x v="167"/>
          </reference>
          <reference field="29" count="1">
            <x v="98"/>
          </reference>
        </references>
      </pivotArea>
    </format>
    <format dxfId="3472">
      <pivotArea dataOnly="0" labelOnly="1" outline="0" fieldPosition="0">
        <references count="3">
          <reference field="11" count="1" selected="0">
            <x v="150"/>
          </reference>
          <reference field="12" count="1" selected="0">
            <x v="136"/>
          </reference>
          <reference field="29" count="1">
            <x v="87"/>
          </reference>
        </references>
      </pivotArea>
    </format>
    <format dxfId="3471">
      <pivotArea dataOnly="0" labelOnly="1" outline="0" fieldPosition="0">
        <references count="3">
          <reference field="11" count="1" selected="0">
            <x v="151"/>
          </reference>
          <reference field="12" count="1" selected="0">
            <x v="167"/>
          </reference>
          <reference field="29" count="1">
            <x v="98"/>
          </reference>
        </references>
      </pivotArea>
    </format>
    <format dxfId="3470">
      <pivotArea dataOnly="0" labelOnly="1" outline="0" fieldPosition="0">
        <references count="3">
          <reference field="11" count="1" selected="0">
            <x v="152"/>
          </reference>
          <reference field="12" count="1" selected="0">
            <x v="166"/>
          </reference>
          <reference field="29" count="1">
            <x v="26"/>
          </reference>
        </references>
      </pivotArea>
    </format>
    <format dxfId="3469">
      <pivotArea dataOnly="0" labelOnly="1" outline="0" fieldPosition="0">
        <references count="3">
          <reference field="11" count="1" selected="0">
            <x v="153"/>
          </reference>
          <reference field="12" count="1" selected="0">
            <x v="167"/>
          </reference>
          <reference field="29" count="1">
            <x v="98"/>
          </reference>
        </references>
      </pivotArea>
    </format>
    <format dxfId="3468">
      <pivotArea dataOnly="0" labelOnly="1" outline="0" fieldPosition="0">
        <references count="3">
          <reference field="11" count="1" selected="0">
            <x v="155"/>
          </reference>
          <reference field="12" count="1" selected="0">
            <x v="88"/>
          </reference>
          <reference field="29" count="1">
            <x v="36"/>
          </reference>
        </references>
      </pivotArea>
    </format>
    <format dxfId="3467">
      <pivotArea dataOnly="0" labelOnly="1" outline="0" fieldPosition="0">
        <references count="3">
          <reference field="11" count="1" selected="0">
            <x v="156"/>
          </reference>
          <reference field="12" count="1" selected="0">
            <x v="167"/>
          </reference>
          <reference field="29" count="1">
            <x v="98"/>
          </reference>
        </references>
      </pivotArea>
    </format>
    <format dxfId="3466">
      <pivotArea dataOnly="0" labelOnly="1" outline="0" fieldPosition="0">
        <references count="3">
          <reference field="11" count="1" selected="0">
            <x v="157"/>
          </reference>
          <reference field="12" count="1" selected="0">
            <x v="220"/>
          </reference>
          <reference field="29" count="1">
            <x v="81"/>
          </reference>
        </references>
      </pivotArea>
    </format>
    <format dxfId="3465">
      <pivotArea dataOnly="0" labelOnly="1" outline="0" fieldPosition="0">
        <references count="3">
          <reference field="11" count="1" selected="0">
            <x v="158"/>
          </reference>
          <reference field="12" count="1" selected="0">
            <x v="167"/>
          </reference>
          <reference field="29" count="1">
            <x v="98"/>
          </reference>
        </references>
      </pivotArea>
    </format>
    <format dxfId="3464">
      <pivotArea dataOnly="0" labelOnly="1" outline="0" fieldPosition="0">
        <references count="3">
          <reference field="11" count="1" selected="0">
            <x v="159"/>
          </reference>
          <reference field="12" count="1" selected="0">
            <x v="180"/>
          </reference>
          <reference field="29" count="1">
            <x v="40"/>
          </reference>
        </references>
      </pivotArea>
    </format>
    <format dxfId="3463">
      <pivotArea dataOnly="0" labelOnly="1" outline="0" fieldPosition="0">
        <references count="3">
          <reference field="11" count="1" selected="0">
            <x v="160"/>
          </reference>
          <reference field="12" count="1" selected="0">
            <x v="156"/>
          </reference>
          <reference field="29" count="1">
            <x v="20"/>
          </reference>
        </references>
      </pivotArea>
    </format>
    <format dxfId="3462">
      <pivotArea dataOnly="0" labelOnly="1" outline="0" fieldPosition="0">
        <references count="3">
          <reference field="11" count="1" selected="0">
            <x v="161"/>
          </reference>
          <reference field="12" count="1" selected="0">
            <x v="181"/>
          </reference>
          <reference field="29" count="1">
            <x v="25"/>
          </reference>
        </references>
      </pivotArea>
    </format>
    <format dxfId="3461">
      <pivotArea dataOnly="0" labelOnly="1" outline="0" fieldPosition="0">
        <references count="3">
          <reference field="11" count="1" selected="0">
            <x v="162"/>
          </reference>
          <reference field="12" count="1" selected="0">
            <x v="92"/>
          </reference>
          <reference field="29" count="1">
            <x v="35"/>
          </reference>
        </references>
      </pivotArea>
    </format>
    <format dxfId="3460">
      <pivotArea dataOnly="0" labelOnly="1" outline="0" fieldPosition="0">
        <references count="3">
          <reference field="11" count="1" selected="0">
            <x v="163"/>
          </reference>
          <reference field="12" count="1" selected="0">
            <x v="139"/>
          </reference>
          <reference field="29" count="1">
            <x v="26"/>
          </reference>
        </references>
      </pivotArea>
    </format>
    <format dxfId="3459">
      <pivotArea dataOnly="0" labelOnly="1" outline="0" fieldPosition="0">
        <references count="3">
          <reference field="11" count="1" selected="0">
            <x v="164"/>
          </reference>
          <reference field="12" count="1" selected="0">
            <x v="214"/>
          </reference>
          <reference field="29" count="1">
            <x v="52"/>
          </reference>
        </references>
      </pivotArea>
    </format>
    <format dxfId="3458">
      <pivotArea dataOnly="0" labelOnly="1" outline="0" fieldPosition="0">
        <references count="3">
          <reference field="11" count="1" selected="0">
            <x v="165"/>
          </reference>
          <reference field="12" count="1" selected="0">
            <x v="137"/>
          </reference>
          <reference field="29" count="1">
            <x v="1"/>
          </reference>
        </references>
      </pivotArea>
    </format>
    <format dxfId="3457">
      <pivotArea dataOnly="0" labelOnly="1" outline="0" fieldPosition="0">
        <references count="3">
          <reference field="11" count="1" selected="0">
            <x v="166"/>
          </reference>
          <reference field="12" count="1" selected="0">
            <x v="104"/>
          </reference>
          <reference field="29" count="1">
            <x v="0"/>
          </reference>
        </references>
      </pivotArea>
    </format>
    <format dxfId="3456">
      <pivotArea dataOnly="0" labelOnly="1" outline="0" fieldPosition="0">
        <references count="3">
          <reference field="11" count="1" selected="0">
            <x v="167"/>
          </reference>
          <reference field="12" count="1" selected="0">
            <x v="5"/>
          </reference>
          <reference field="29" count="1">
            <x v="24"/>
          </reference>
        </references>
      </pivotArea>
    </format>
    <format dxfId="3455">
      <pivotArea dataOnly="0" labelOnly="1" outline="0" fieldPosition="0">
        <references count="3">
          <reference field="11" count="1" selected="0">
            <x v="170"/>
          </reference>
          <reference field="12" count="1" selected="0">
            <x v="167"/>
          </reference>
          <reference field="29" count="1">
            <x v="98"/>
          </reference>
        </references>
      </pivotArea>
    </format>
    <format dxfId="3454">
      <pivotArea dataOnly="0" labelOnly="1" outline="0" fieldPosition="0">
        <references count="3">
          <reference field="11" count="1" selected="0">
            <x v="173"/>
          </reference>
          <reference field="12" count="1" selected="0">
            <x v="77"/>
          </reference>
          <reference field="29" count="1">
            <x v="93"/>
          </reference>
        </references>
      </pivotArea>
    </format>
    <format dxfId="3453">
      <pivotArea dataOnly="0" labelOnly="1" outline="0" fieldPosition="0">
        <references count="3">
          <reference field="11" count="1" selected="0">
            <x v="174"/>
          </reference>
          <reference field="12" count="1" selected="0">
            <x v="38"/>
          </reference>
          <reference field="29" count="1">
            <x v="108"/>
          </reference>
        </references>
      </pivotArea>
    </format>
    <format dxfId="3452">
      <pivotArea dataOnly="0" labelOnly="1" outline="0" fieldPosition="0">
        <references count="3">
          <reference field="11" count="1" selected="0">
            <x v="175"/>
          </reference>
          <reference field="12" count="1" selected="0">
            <x v="176"/>
          </reference>
          <reference field="29" count="1">
            <x v="32"/>
          </reference>
        </references>
      </pivotArea>
    </format>
    <format dxfId="3451">
      <pivotArea dataOnly="0" labelOnly="1" outline="0" fieldPosition="0">
        <references count="3">
          <reference field="11" count="1" selected="0">
            <x v="177"/>
          </reference>
          <reference field="12" count="1" selected="0">
            <x v="136"/>
          </reference>
          <reference field="29" count="1">
            <x v="87"/>
          </reference>
        </references>
      </pivotArea>
    </format>
    <format dxfId="3450">
      <pivotArea dataOnly="0" labelOnly="1" outline="0" fieldPosition="0">
        <references count="3">
          <reference field="11" count="1" selected="0">
            <x v="178"/>
          </reference>
          <reference field="12" count="1" selected="0">
            <x v="182"/>
          </reference>
          <reference field="29" count="1">
            <x v="128"/>
          </reference>
        </references>
      </pivotArea>
    </format>
    <format dxfId="3449">
      <pivotArea dataOnly="0" labelOnly="1" outline="0" fieldPosition="0">
        <references count="3">
          <reference field="11" count="1" selected="0">
            <x v="181"/>
          </reference>
          <reference field="12" count="1" selected="0">
            <x v="206"/>
          </reference>
          <reference field="29" count="1">
            <x v="116"/>
          </reference>
        </references>
      </pivotArea>
    </format>
    <format dxfId="3448">
      <pivotArea dataOnly="0" labelOnly="1" outline="0" fieldPosition="0">
        <references count="3">
          <reference field="11" count="1" selected="0">
            <x v="182"/>
          </reference>
          <reference field="12" count="1" selected="0">
            <x v="220"/>
          </reference>
          <reference field="29" count="1">
            <x v="81"/>
          </reference>
        </references>
      </pivotArea>
    </format>
    <format dxfId="3447">
      <pivotArea dataOnly="0" labelOnly="1" outline="0" fieldPosition="0">
        <references count="3">
          <reference field="11" count="1" selected="0">
            <x v="183"/>
          </reference>
          <reference field="12" count="1" selected="0">
            <x v="65"/>
          </reference>
          <reference field="29" count="1">
            <x v="21"/>
          </reference>
        </references>
      </pivotArea>
    </format>
    <format dxfId="3446">
      <pivotArea dataOnly="0" labelOnly="1" outline="0" fieldPosition="0">
        <references count="3">
          <reference field="11" count="1" selected="0">
            <x v="184"/>
          </reference>
          <reference field="12" count="1" selected="0">
            <x v="179"/>
          </reference>
          <reference field="29" count="1">
            <x v="12"/>
          </reference>
        </references>
      </pivotArea>
    </format>
    <format dxfId="3445">
      <pivotArea dataOnly="0" labelOnly="1" outline="0" fieldPosition="0">
        <references count="3">
          <reference field="11" count="1" selected="0">
            <x v="185"/>
          </reference>
          <reference field="12" count="1" selected="0">
            <x v="150"/>
          </reference>
          <reference field="29" count="1">
            <x v="10"/>
          </reference>
        </references>
      </pivotArea>
    </format>
    <format dxfId="3444">
      <pivotArea dataOnly="0" labelOnly="1" outline="0" fieldPosition="0">
        <references count="3">
          <reference field="11" count="1" selected="0">
            <x v="186"/>
          </reference>
          <reference field="12" count="1" selected="0">
            <x v="206"/>
          </reference>
          <reference field="29" count="1">
            <x v="116"/>
          </reference>
        </references>
      </pivotArea>
    </format>
    <format dxfId="3443">
      <pivotArea dataOnly="0" labelOnly="1" outline="0" fieldPosition="0">
        <references count="3">
          <reference field="11" count="1" selected="0">
            <x v="187"/>
          </reference>
          <reference field="12" count="1" selected="0">
            <x v="158"/>
          </reference>
          <reference field="29" count="1">
            <x v="34"/>
          </reference>
        </references>
      </pivotArea>
    </format>
    <format dxfId="3442">
      <pivotArea dataOnly="0" labelOnly="1" outline="0" fieldPosition="0">
        <references count="3">
          <reference field="11" count="1" selected="0">
            <x v="188"/>
          </reference>
          <reference field="12" count="1" selected="0">
            <x v="48"/>
          </reference>
          <reference field="29" count="1">
            <x v="44"/>
          </reference>
        </references>
      </pivotArea>
    </format>
    <format dxfId="3441">
      <pivotArea dataOnly="0" labelOnly="1" outline="0" fieldPosition="0">
        <references count="3">
          <reference field="11" count="1" selected="0">
            <x v="189"/>
          </reference>
          <reference field="12" count="1" selected="0">
            <x v="219"/>
          </reference>
          <reference field="29" count="1">
            <x v="71"/>
          </reference>
        </references>
      </pivotArea>
    </format>
    <format dxfId="3440">
      <pivotArea dataOnly="0" labelOnly="1" outline="0" fieldPosition="0">
        <references count="3">
          <reference field="11" count="1" selected="0">
            <x v="190"/>
          </reference>
          <reference field="12" count="1" selected="0">
            <x v="206"/>
          </reference>
          <reference field="29" count="1">
            <x v="116"/>
          </reference>
        </references>
      </pivotArea>
    </format>
    <format dxfId="3439">
      <pivotArea dataOnly="0" labelOnly="1" outline="0" fieldPosition="0">
        <references count="3">
          <reference field="11" count="1" selected="0">
            <x v="193"/>
          </reference>
          <reference field="12" count="1" selected="0">
            <x v="209"/>
          </reference>
          <reference field="29" count="1">
            <x v="101"/>
          </reference>
        </references>
      </pivotArea>
    </format>
    <format dxfId="3438">
      <pivotArea dataOnly="0" labelOnly="1" outline="0" fieldPosition="0">
        <references count="3">
          <reference field="11" count="1" selected="0">
            <x v="194"/>
          </reference>
          <reference field="12" count="1" selected="0">
            <x v="79"/>
          </reference>
          <reference field="29" count="1">
            <x v="93"/>
          </reference>
        </references>
      </pivotArea>
    </format>
    <format dxfId="3437">
      <pivotArea dataOnly="0" labelOnly="1" outline="0" fieldPosition="0">
        <references count="3">
          <reference field="11" count="1" selected="0">
            <x v="195"/>
          </reference>
          <reference field="12" count="1" selected="0">
            <x v="206"/>
          </reference>
          <reference field="29" count="1">
            <x v="116"/>
          </reference>
        </references>
      </pivotArea>
    </format>
    <format dxfId="3436">
      <pivotArea dataOnly="0" labelOnly="1" outline="0" fieldPosition="0">
        <references count="3">
          <reference field="11" count="1" selected="0">
            <x v="196"/>
          </reference>
          <reference field="12" count="1" selected="0">
            <x v="165"/>
          </reference>
          <reference field="29" count="1">
            <x v="26"/>
          </reference>
        </references>
      </pivotArea>
    </format>
    <format dxfId="3435">
      <pivotArea dataOnly="0" labelOnly="1" outline="0" fieldPosition="0">
        <references count="3">
          <reference field="11" count="1" selected="0">
            <x v="197"/>
          </reference>
          <reference field="12" count="1" selected="0">
            <x v="206"/>
          </reference>
          <reference field="29" count="1">
            <x v="116"/>
          </reference>
        </references>
      </pivotArea>
    </format>
    <format dxfId="3434">
      <pivotArea dataOnly="0" labelOnly="1" outline="0" fieldPosition="0">
        <references count="3">
          <reference field="11" count="1" selected="0">
            <x v="198"/>
          </reference>
          <reference field="12" count="1" selected="0">
            <x v="136"/>
          </reference>
          <reference field="29" count="1">
            <x v="87"/>
          </reference>
        </references>
      </pivotArea>
    </format>
    <format dxfId="3433">
      <pivotArea dataOnly="0" labelOnly="1" outline="0" fieldPosition="0">
        <references count="3">
          <reference field="11" count="1" selected="0">
            <x v="199"/>
          </reference>
          <reference field="12" count="1" selected="0">
            <x v="206"/>
          </reference>
          <reference field="29" count="1">
            <x v="116"/>
          </reference>
        </references>
      </pivotArea>
    </format>
    <format dxfId="3432">
      <pivotArea dataOnly="0" labelOnly="1" outline="0" fieldPosition="0">
        <references count="3">
          <reference field="11" count="1" selected="0">
            <x v="200"/>
          </reference>
          <reference field="12" count="1" selected="0">
            <x v="8"/>
          </reference>
          <reference field="29" count="1">
            <x v="59"/>
          </reference>
        </references>
      </pivotArea>
    </format>
    <format dxfId="3431">
      <pivotArea dataOnly="0" labelOnly="1" outline="0" fieldPosition="0">
        <references count="3">
          <reference field="11" count="1" selected="0">
            <x v="207"/>
          </reference>
          <reference field="12" count="1" selected="0">
            <x v="61"/>
          </reference>
          <reference field="29" count="1">
            <x v="26"/>
          </reference>
        </references>
      </pivotArea>
    </format>
    <format dxfId="3430">
      <pivotArea dataOnly="0" labelOnly="1" outline="0" fieldPosition="0">
        <references count="3">
          <reference field="11" count="1" selected="0">
            <x v="208"/>
          </reference>
          <reference field="12" count="1" selected="0">
            <x v="35"/>
          </reference>
          <reference field="29" count="1">
            <x v="59"/>
          </reference>
        </references>
      </pivotArea>
    </format>
    <format dxfId="3429">
      <pivotArea dataOnly="0" labelOnly="1" outline="0" fieldPosition="0">
        <references count="3">
          <reference field="11" count="1" selected="0">
            <x v="213"/>
          </reference>
          <reference field="12" count="1" selected="0">
            <x v="206"/>
          </reference>
          <reference field="29" count="1">
            <x v="116"/>
          </reference>
        </references>
      </pivotArea>
    </format>
    <format dxfId="3428">
      <pivotArea dataOnly="0" labelOnly="1" outline="0" fieldPosition="0">
        <references count="3">
          <reference field="11" count="1" selected="0">
            <x v="217"/>
          </reference>
          <reference field="12" count="1" selected="0">
            <x v="78"/>
          </reference>
          <reference field="29" count="1">
            <x v="93"/>
          </reference>
        </references>
      </pivotArea>
    </format>
    <format dxfId="3427">
      <pivotArea dataOnly="0" labelOnly="1" outline="0" fieldPosition="0">
        <references count="3">
          <reference field="11" count="1" selected="0">
            <x v="218"/>
          </reference>
          <reference field="12" count="1" selected="0">
            <x v="143"/>
          </reference>
          <reference field="29" count="1">
            <x v="26"/>
          </reference>
        </references>
      </pivotArea>
    </format>
    <format dxfId="3426">
      <pivotArea dataOnly="0" labelOnly="1" outline="0" fieldPosition="0">
        <references count="3">
          <reference field="11" count="1" selected="0">
            <x v="219"/>
          </reference>
          <reference field="12" count="1" selected="0">
            <x v="178"/>
          </reference>
          <reference field="29" count="1">
            <x v="83"/>
          </reference>
        </references>
      </pivotArea>
    </format>
    <format dxfId="3425">
      <pivotArea dataOnly="0" labelOnly="1" outline="0" fieldPosition="0">
        <references count="3">
          <reference field="11" count="1" selected="0">
            <x v="220"/>
          </reference>
          <reference field="12" count="1" selected="0">
            <x v="220"/>
          </reference>
          <reference field="29" count="1">
            <x v="84"/>
          </reference>
        </references>
      </pivotArea>
    </format>
    <format dxfId="3424">
      <pivotArea dataOnly="0" labelOnly="1" outline="0" fieldPosition="0">
        <references count="3">
          <reference field="11" count="1" selected="0">
            <x v="221"/>
          </reference>
          <reference field="12" count="1" selected="0">
            <x v="191"/>
          </reference>
          <reference field="29" count="1">
            <x v="85"/>
          </reference>
        </references>
      </pivotArea>
    </format>
    <format dxfId="3423">
      <pivotArea dataOnly="0" labelOnly="1" outline="0" fieldPosition="0">
        <references count="3">
          <reference field="11" count="1" selected="0">
            <x v="222"/>
          </reference>
          <reference field="12" count="1" selected="0">
            <x v="66"/>
          </reference>
          <reference field="29" count="1">
            <x v="83"/>
          </reference>
        </references>
      </pivotArea>
    </format>
    <format dxfId="3422">
      <pivotArea dataOnly="0" labelOnly="1" outline="0" fieldPosition="0">
        <references count="3">
          <reference field="11" count="1" selected="0">
            <x v="223"/>
          </reference>
          <reference field="12" count="1" selected="0">
            <x v="207"/>
          </reference>
          <reference field="29" count="1">
            <x v="116"/>
          </reference>
        </references>
      </pivotArea>
    </format>
    <format dxfId="3421">
      <pivotArea dataOnly="0" labelOnly="1" outline="0" fieldPosition="0">
        <references count="3">
          <reference field="11" count="1" selected="0">
            <x v="224"/>
          </reference>
          <reference field="12" count="1" selected="0">
            <x v="94"/>
          </reference>
          <reference field="29" count="1">
            <x v="26"/>
          </reference>
        </references>
      </pivotArea>
    </format>
    <format dxfId="3420">
      <pivotArea dataOnly="0" labelOnly="1" outline="0" fieldPosition="0">
        <references count="3">
          <reference field="11" count="1" selected="0">
            <x v="245"/>
          </reference>
          <reference field="12" count="1" selected="0">
            <x v="39"/>
          </reference>
          <reference field="29" count="1">
            <x v="57"/>
          </reference>
        </references>
      </pivotArea>
    </format>
    <format dxfId="3419">
      <pivotArea dataOnly="0" labelOnly="1" outline="0" fieldPosition="0">
        <references count="3">
          <reference field="11" count="1" selected="0">
            <x v="246"/>
          </reference>
          <reference field="12" count="1" selected="0">
            <x v="84"/>
          </reference>
          <reference field="29" count="1">
            <x v="24"/>
          </reference>
        </references>
      </pivotArea>
    </format>
    <format dxfId="3418">
      <pivotArea dataOnly="0" labelOnly="1" outline="0" fieldPosition="0">
        <references count="3">
          <reference field="11" count="1" selected="0">
            <x v="247"/>
          </reference>
          <reference field="12" count="1" selected="0">
            <x v="217"/>
          </reference>
          <reference field="29" count="1">
            <x v="102"/>
          </reference>
        </references>
      </pivotArea>
    </format>
    <format dxfId="3417">
      <pivotArea dataOnly="0" labelOnly="1" outline="0" fieldPosition="0">
        <references count="3">
          <reference field="11" count="1" selected="0">
            <x v="248"/>
          </reference>
          <reference field="12" count="1" selected="0">
            <x v="81"/>
          </reference>
          <reference field="29" count="1">
            <x v="123"/>
          </reference>
        </references>
      </pivotArea>
    </format>
    <format dxfId="3416">
      <pivotArea dataOnly="0" labelOnly="1" outline="0" fieldPosition="0">
        <references count="3">
          <reference field="11" count="1" selected="0">
            <x v="249"/>
          </reference>
          <reference field="12" count="1" selected="0">
            <x v="186"/>
          </reference>
          <reference field="29" count="1">
            <x v="99"/>
          </reference>
        </references>
      </pivotArea>
    </format>
    <format dxfId="3415">
      <pivotArea dataOnly="0" labelOnly="1" outline="0" fieldPosition="0">
        <references count="3">
          <reference field="11" count="1" selected="0">
            <x v="250"/>
          </reference>
          <reference field="12" count="1" selected="0">
            <x v="40"/>
          </reference>
          <reference field="29" count="1">
            <x v="83"/>
          </reference>
        </references>
      </pivotArea>
    </format>
    <format dxfId="3414">
      <pivotArea dataOnly="0" labelOnly="1" outline="0" fieldPosition="0">
        <references count="3">
          <reference field="11" count="1" selected="0">
            <x v="253"/>
          </reference>
          <reference field="12" count="1" selected="0">
            <x v="113"/>
          </reference>
          <reference field="29" count="1">
            <x v="15"/>
          </reference>
        </references>
      </pivotArea>
    </format>
    <format dxfId="3413">
      <pivotArea dataOnly="0" labelOnly="1" outline="0" fieldPosition="0">
        <references count="3">
          <reference field="11" count="1" selected="0">
            <x v="254"/>
          </reference>
          <reference field="12" count="1" selected="0">
            <x v="161"/>
          </reference>
          <reference field="29" count="1">
            <x v="8"/>
          </reference>
        </references>
      </pivotArea>
    </format>
    <format dxfId="3412">
      <pivotArea dataOnly="0" labelOnly="1" outline="0" fieldPosition="0">
        <references count="3">
          <reference field="11" count="1" selected="0">
            <x v="255"/>
          </reference>
          <reference field="12" count="1" selected="0">
            <x v="110"/>
          </reference>
          <reference field="29" count="1">
            <x v="67"/>
          </reference>
        </references>
      </pivotArea>
    </format>
    <format dxfId="3411">
      <pivotArea dataOnly="0" labelOnly="1" outline="0" fieldPosition="0">
        <references count="3">
          <reference field="11" count="1" selected="0">
            <x v="256"/>
          </reference>
          <reference field="12" count="1" selected="0">
            <x v="130"/>
          </reference>
          <reference field="29" count="1">
            <x v="9"/>
          </reference>
        </references>
      </pivotArea>
    </format>
    <format dxfId="3410">
      <pivotArea dataOnly="0" labelOnly="1" outline="0" fieldPosition="0">
        <references count="3">
          <reference field="11" count="1" selected="0">
            <x v="257"/>
          </reference>
          <reference field="12" count="1" selected="0">
            <x v="193"/>
          </reference>
          <reference field="29" count="1">
            <x v="11"/>
          </reference>
        </references>
      </pivotArea>
    </format>
    <format dxfId="3409">
      <pivotArea dataOnly="0" labelOnly="1" outline="0" fieldPosition="0">
        <references count="3">
          <reference field="11" count="1" selected="0">
            <x v="258"/>
          </reference>
          <reference field="12" count="1" selected="0">
            <x v="220"/>
          </reference>
          <reference field="29" count="1">
            <x v="129"/>
          </reference>
        </references>
      </pivotArea>
    </format>
    <format dxfId="3408">
      <pivotArea dataOnly="0" labelOnly="1" outline="0" fieldPosition="0">
        <references count="3">
          <reference field="11" count="1" selected="0">
            <x v="259"/>
          </reference>
          <reference field="12" count="1" selected="0">
            <x v="84"/>
          </reference>
          <reference field="29" count="1">
            <x v="24"/>
          </reference>
        </references>
      </pivotArea>
    </format>
    <format dxfId="3407">
      <pivotArea dataOnly="0" labelOnly="1" outline="0" fieldPosition="0">
        <references count="3">
          <reference field="11" count="1" selected="0">
            <x v="260"/>
          </reference>
          <reference field="12" count="1" selected="0">
            <x v="116"/>
          </reference>
          <reference field="29" count="1">
            <x v="107"/>
          </reference>
        </references>
      </pivotArea>
    </format>
    <format dxfId="3406">
      <pivotArea dataOnly="0" labelOnly="1" outline="0" fieldPosition="0">
        <references count="3">
          <reference field="11" count="1" selected="0">
            <x v="261"/>
          </reference>
          <reference field="12" count="1" selected="0">
            <x v="106"/>
          </reference>
          <reference field="29" count="1">
            <x v="27"/>
          </reference>
        </references>
      </pivotArea>
    </format>
    <format dxfId="3405">
      <pivotArea dataOnly="0" labelOnly="1" outline="0" fieldPosition="0">
        <references count="3">
          <reference field="11" count="1" selected="0">
            <x v="262"/>
          </reference>
          <reference field="12" count="1" selected="0">
            <x v="18"/>
          </reference>
          <reference field="29" count="1">
            <x v="17"/>
          </reference>
        </references>
      </pivotArea>
    </format>
    <format dxfId="3404">
      <pivotArea dataOnly="0" labelOnly="1" outline="0" fieldPosition="0">
        <references count="3">
          <reference field="11" count="1" selected="0">
            <x v="265"/>
          </reference>
          <reference field="12" count="1" selected="0">
            <x v="84"/>
          </reference>
          <reference field="29" count="1">
            <x v="24"/>
          </reference>
        </references>
      </pivotArea>
    </format>
    <format dxfId="3403">
      <pivotArea dataOnly="0" labelOnly="1" outline="0" fieldPosition="0">
        <references count="3">
          <reference field="11" count="1" selected="0">
            <x v="267"/>
          </reference>
          <reference field="12" count="1" selected="0">
            <x v="126"/>
          </reference>
          <reference field="29" count="1">
            <x v="97"/>
          </reference>
        </references>
      </pivotArea>
    </format>
    <format dxfId="3402">
      <pivotArea dataOnly="0" labelOnly="1" outline="0" fieldPosition="0">
        <references count="3">
          <reference field="11" count="1" selected="0">
            <x v="268"/>
          </reference>
          <reference field="12" count="1" selected="0">
            <x v="177"/>
          </reference>
          <reference field="29" count="1">
            <x v="83"/>
          </reference>
        </references>
      </pivotArea>
    </format>
    <format dxfId="3401">
      <pivotArea dataOnly="0" labelOnly="1" outline="0" fieldPosition="0">
        <references count="3">
          <reference field="11" count="1" selected="0">
            <x v="270"/>
          </reference>
          <reference field="12" count="1" selected="0">
            <x v="67"/>
          </reference>
          <reference field="29" count="1">
            <x v="75"/>
          </reference>
        </references>
      </pivotArea>
    </format>
    <format dxfId="3400">
      <pivotArea dataOnly="0" labelOnly="1" outline="0" fieldPosition="0">
        <references count="3">
          <reference field="11" count="1" selected="0">
            <x v="271"/>
          </reference>
          <reference field="12" count="1" selected="0">
            <x v="201"/>
          </reference>
          <reference field="29" count="1">
            <x v="114"/>
          </reference>
        </references>
      </pivotArea>
    </format>
    <format dxfId="3399">
      <pivotArea dataOnly="0" labelOnly="1" outline="0" fieldPosition="0">
        <references count="3">
          <reference field="11" count="1" selected="0">
            <x v="272"/>
          </reference>
          <reference field="12" count="1" selected="0">
            <x v="199"/>
          </reference>
          <reference field="29" count="1">
            <x v="19"/>
          </reference>
        </references>
      </pivotArea>
    </format>
    <format dxfId="3398">
      <pivotArea dataOnly="0" labelOnly="1" outline="0" fieldPosition="0">
        <references count="3">
          <reference field="11" count="1" selected="0">
            <x v="273"/>
          </reference>
          <reference field="12" count="1" selected="0">
            <x v="122"/>
          </reference>
          <reference field="29" count="1">
            <x v="76"/>
          </reference>
        </references>
      </pivotArea>
    </format>
    <format dxfId="3397">
      <pivotArea dataOnly="0" labelOnly="1" outline="0" fieldPosition="0">
        <references count="3">
          <reference field="11" count="1" selected="0">
            <x v="274"/>
          </reference>
          <reference field="12" count="1" selected="0">
            <x v="103"/>
          </reference>
          <reference field="29" count="1">
            <x v="78"/>
          </reference>
        </references>
      </pivotArea>
    </format>
    <format dxfId="3396">
      <pivotArea dataOnly="0" labelOnly="1" outline="0" fieldPosition="0">
        <references count="3">
          <reference field="11" count="1" selected="0">
            <x v="275"/>
          </reference>
          <reference field="12" count="1" selected="0">
            <x v="86"/>
          </reference>
          <reference field="29" count="1">
            <x v="86"/>
          </reference>
        </references>
      </pivotArea>
    </format>
    <format dxfId="3395">
      <pivotArea dataOnly="0" labelOnly="1" outline="0" fieldPosition="0">
        <references count="3">
          <reference field="11" count="1" selected="0">
            <x v="277"/>
          </reference>
          <reference field="12" count="1" selected="0">
            <x v="218"/>
          </reference>
          <reference field="29" count="1">
            <x v="95"/>
          </reference>
        </references>
      </pivotArea>
    </format>
    <format dxfId="3394">
      <pivotArea dataOnly="0" labelOnly="1" outline="0" fieldPosition="0">
        <references count="3">
          <reference field="11" count="1" selected="0">
            <x v="278"/>
          </reference>
          <reference field="12" count="1" selected="0">
            <x v="123"/>
          </reference>
          <reference field="29" count="1">
            <x v="130"/>
          </reference>
        </references>
      </pivotArea>
    </format>
    <format dxfId="3393">
      <pivotArea dataOnly="0" labelOnly="1" outline="0" fieldPosition="0">
        <references count="3">
          <reference field="11" count="1" selected="0">
            <x v="279"/>
          </reference>
          <reference field="12" count="1" selected="0">
            <x v="221"/>
          </reference>
          <reference field="29" count="1">
            <x v="135"/>
          </reference>
        </references>
      </pivotArea>
    </format>
    <format dxfId="3392">
      <pivotArea dataOnly="0" labelOnly="1" outline="0" fieldPosition="0">
        <references count="3">
          <reference field="11" count="1" selected="0">
            <x v="280"/>
          </reference>
          <reference field="12" count="1" selected="0">
            <x v="98"/>
          </reference>
          <reference field="29" count="1">
            <x v="69"/>
          </reference>
        </references>
      </pivotArea>
    </format>
    <format dxfId="3391">
      <pivotArea dataOnly="0" labelOnly="1" outline="0" fieldPosition="0">
        <references count="3">
          <reference field="11" count="1" selected="0">
            <x v="281"/>
          </reference>
          <reference field="12" count="1" selected="0">
            <x v="99"/>
          </reference>
          <reference field="29" count="1">
            <x v="68"/>
          </reference>
        </references>
      </pivotArea>
    </format>
    <format dxfId="3390">
      <pivotArea dataOnly="0" labelOnly="1" outline="0" fieldPosition="0">
        <references count="3">
          <reference field="11" count="1" selected="0">
            <x v="282"/>
          </reference>
          <reference field="12" count="1" selected="0">
            <x v="220"/>
          </reference>
          <reference field="29" count="1">
            <x v="70"/>
          </reference>
        </references>
      </pivotArea>
    </format>
    <format dxfId="3389">
      <pivotArea dataOnly="0" labelOnly="1" outline="0" fieldPosition="0">
        <references count="3">
          <reference field="11" count="1" selected="0">
            <x v="283"/>
          </reference>
          <reference field="12" count="1" selected="0">
            <x v="86"/>
          </reference>
          <reference field="29" count="1">
            <x v="86"/>
          </reference>
        </references>
      </pivotArea>
    </format>
    <format dxfId="3388">
      <pivotArea dataOnly="0" labelOnly="1" outline="0" fieldPosition="0">
        <references count="3">
          <reference field="11" count="1" selected="0">
            <x v="284"/>
          </reference>
          <reference field="12" count="1" selected="0">
            <x v="222"/>
          </reference>
          <reference field="29" count="1">
            <x v="136"/>
          </reference>
        </references>
      </pivotArea>
    </format>
    <format dxfId="3387">
      <pivotArea dataOnly="0" labelOnly="1" outline="0" fieldPosition="0">
        <references count="3">
          <reference field="11" count="1" selected="0">
            <x v="285"/>
          </reference>
          <reference field="12" count="1" selected="0">
            <x v="97"/>
          </reference>
          <reference field="29" count="1">
            <x v="49"/>
          </reference>
        </references>
      </pivotArea>
    </format>
    <format dxfId="3386">
      <pivotArea dataOnly="0" labelOnly="1" outline="0" fieldPosition="0">
        <references count="3">
          <reference field="11" count="1" selected="0">
            <x v="286"/>
          </reference>
          <reference field="12" count="1" selected="0">
            <x v="90"/>
          </reference>
          <reference field="29" count="1">
            <x v="83"/>
          </reference>
        </references>
      </pivotArea>
    </format>
    <format dxfId="3385">
      <pivotArea dataOnly="0" labelOnly="1" outline="0" fieldPosition="0">
        <references count="3">
          <reference field="11" count="1" selected="0">
            <x v="287"/>
          </reference>
          <reference field="12" count="1" selected="0">
            <x v="208"/>
          </reference>
          <reference field="29" count="1">
            <x v="104"/>
          </reference>
        </references>
      </pivotArea>
    </format>
    <format dxfId="3384">
      <pivotArea dataOnly="0" labelOnly="1" outline="0" fieldPosition="0">
        <references count="3">
          <reference field="11" count="1" selected="0">
            <x v="288"/>
          </reference>
          <reference field="12" count="1" selected="0">
            <x v="212"/>
          </reference>
          <reference field="29" count="1">
            <x v="127"/>
          </reference>
        </references>
      </pivotArea>
    </format>
    <format dxfId="3383">
      <pivotArea dataOnly="0" labelOnly="1" outline="0" fieldPosition="0">
        <references count="3">
          <reference field="11" count="1" selected="0">
            <x v="289"/>
          </reference>
          <reference field="12" count="1" selected="0">
            <x v="56"/>
          </reference>
          <reference field="29" count="1">
            <x v="125"/>
          </reference>
        </references>
      </pivotArea>
    </format>
    <format dxfId="3382">
      <pivotArea dataOnly="0" labelOnly="1" outline="0" fieldPosition="0">
        <references count="3">
          <reference field="11" count="1" selected="0">
            <x v="290"/>
          </reference>
          <reference field="12" count="1" selected="0">
            <x v="184"/>
          </reference>
          <reference field="29" count="1">
            <x v="122"/>
          </reference>
        </references>
      </pivotArea>
    </format>
    <format dxfId="3381">
      <pivotArea dataOnly="0" labelOnly="1" outline="0" fieldPosition="0">
        <references count="3">
          <reference field="11" count="1" selected="0">
            <x v="291"/>
          </reference>
          <reference field="12" count="1" selected="0">
            <x v="211"/>
          </reference>
          <reference field="29" count="1">
            <x v="121"/>
          </reference>
        </references>
      </pivotArea>
    </format>
    <format dxfId="3380">
      <pivotArea dataOnly="0" labelOnly="1" outline="0" fieldPosition="0">
        <references count="3">
          <reference field="11" count="1" selected="0">
            <x v="0"/>
          </reference>
          <reference field="12" count="1" selected="0">
            <x v="39"/>
          </reference>
          <reference field="29" count="1">
            <x v="73"/>
          </reference>
        </references>
      </pivotArea>
    </format>
    <format dxfId="3379">
      <pivotArea dataOnly="0" labelOnly="1" outline="0" fieldPosition="0">
        <references count="3">
          <reference field="11" count="1" selected="0">
            <x v="1"/>
          </reference>
          <reference field="12" count="1" selected="0">
            <x v="39"/>
          </reference>
          <reference field="29" count="1">
            <x v="57"/>
          </reference>
        </references>
      </pivotArea>
    </format>
    <format dxfId="3378">
      <pivotArea dataOnly="0" labelOnly="1" outline="0" fieldPosition="0">
        <references count="3">
          <reference field="11" count="1" selected="0">
            <x v="2"/>
          </reference>
          <reference field="12" count="1" selected="0">
            <x v="220"/>
          </reference>
          <reference field="29" count="1">
            <x v="82"/>
          </reference>
        </references>
      </pivotArea>
    </format>
    <format dxfId="3377">
      <pivotArea dataOnly="0" labelOnly="1" outline="0" fieldPosition="0">
        <references count="3">
          <reference field="11" count="1" selected="0">
            <x v="3"/>
          </reference>
          <reference field="12" count="1" selected="0">
            <x v="36"/>
          </reference>
          <reference field="29" count="1">
            <x v="54"/>
          </reference>
        </references>
      </pivotArea>
    </format>
    <format dxfId="3376">
      <pivotArea dataOnly="0" labelOnly="1" outline="0" fieldPosition="0">
        <references count="3">
          <reference field="11" count="1" selected="0">
            <x v="4"/>
          </reference>
          <reference field="12" count="1" selected="0">
            <x v="37"/>
          </reference>
          <reference field="29" count="1">
            <x v="64"/>
          </reference>
        </references>
      </pivotArea>
    </format>
    <format dxfId="3375">
      <pivotArea dataOnly="0" labelOnly="1" outline="0" fieldPosition="0">
        <references count="3">
          <reference field="11" count="1" selected="0">
            <x v="5"/>
          </reference>
          <reference field="12" count="1" selected="0">
            <x v="13"/>
          </reference>
          <reference field="29" count="1">
            <x v="48"/>
          </reference>
        </references>
      </pivotArea>
    </format>
    <format dxfId="3374">
      <pivotArea dataOnly="0" labelOnly="1" outline="0" fieldPosition="0">
        <references count="3">
          <reference field="11" count="1" selected="0">
            <x v="6"/>
          </reference>
          <reference field="12" count="1" selected="0">
            <x v="52"/>
          </reference>
          <reference field="29" count="1">
            <x v="65"/>
          </reference>
        </references>
      </pivotArea>
    </format>
    <format dxfId="3373">
      <pivotArea dataOnly="0" labelOnly="1" outline="0" fieldPosition="0">
        <references count="3">
          <reference field="11" count="1" selected="0">
            <x v="7"/>
          </reference>
          <reference field="12" count="1" selected="0">
            <x v="190"/>
          </reference>
          <reference field="29" count="1">
            <x v="39"/>
          </reference>
        </references>
      </pivotArea>
    </format>
    <format dxfId="3372">
      <pivotArea dataOnly="0" labelOnly="1" outline="0" fieldPosition="0">
        <references count="3">
          <reference field="11" count="1" selected="0">
            <x v="8"/>
          </reference>
          <reference field="12" count="1" selected="0">
            <x v="39"/>
          </reference>
          <reference field="29" count="1">
            <x v="57"/>
          </reference>
        </references>
      </pivotArea>
    </format>
    <format dxfId="3371">
      <pivotArea dataOnly="0" labelOnly="1" outline="0" fieldPosition="0">
        <references count="3">
          <reference field="11" count="1" selected="0">
            <x v="9"/>
          </reference>
          <reference field="12" count="1" selected="0">
            <x v="87"/>
          </reference>
          <reference field="29" count="1">
            <x v="96"/>
          </reference>
        </references>
      </pivotArea>
    </format>
    <format dxfId="3370">
      <pivotArea dataOnly="0" labelOnly="1" outline="0" fieldPosition="0">
        <references count="3">
          <reference field="11" count="1" selected="0">
            <x v="10"/>
          </reference>
          <reference field="12" count="1" selected="0">
            <x v="90"/>
          </reference>
          <reference field="29" count="1">
            <x v="83"/>
          </reference>
        </references>
      </pivotArea>
    </format>
    <format dxfId="3369">
      <pivotArea dataOnly="0" labelOnly="1" outline="0" fieldPosition="0">
        <references count="3">
          <reference field="11" count="1" selected="0">
            <x v="11"/>
          </reference>
          <reference field="12" count="1" selected="0">
            <x v="107"/>
          </reference>
          <reference field="29" count="1">
            <x v="124"/>
          </reference>
        </references>
      </pivotArea>
    </format>
    <format dxfId="3368">
      <pivotArea dataOnly="0" labelOnly="1" outline="0" fieldPosition="0">
        <references count="3">
          <reference field="11" count="1" selected="0">
            <x v="12"/>
          </reference>
          <reference field="12" count="1" selected="0">
            <x v="46"/>
          </reference>
          <reference field="29" count="1">
            <x v="103"/>
          </reference>
        </references>
      </pivotArea>
    </format>
    <format dxfId="3367">
      <pivotArea dataOnly="0" labelOnly="1" outline="0" fieldPosition="0">
        <references count="3">
          <reference field="11" count="1" selected="0">
            <x v="13"/>
          </reference>
          <reference field="12" count="1" selected="0">
            <x v="185"/>
          </reference>
          <reference field="29" count="1">
            <x v="104"/>
          </reference>
        </references>
      </pivotArea>
    </format>
    <format dxfId="3366">
      <pivotArea dataOnly="0" labelOnly="1" outline="0" fieldPosition="0">
        <references count="3">
          <reference field="11" count="1" selected="0">
            <x v="20"/>
          </reference>
          <reference field="12" count="1" selected="0">
            <x v="82"/>
          </reference>
          <reference field="29" count="1">
            <x v="89"/>
          </reference>
        </references>
      </pivotArea>
    </format>
    <format dxfId="3365">
      <pivotArea dataOnly="0" labelOnly="1" outline="0" fieldPosition="0">
        <references count="3">
          <reference field="11" count="1" selected="0">
            <x v="21"/>
          </reference>
          <reference field="12" count="1" selected="0">
            <x v="121"/>
          </reference>
          <reference field="29" count="1">
            <x v="104"/>
          </reference>
        </references>
      </pivotArea>
    </format>
    <format dxfId="3364">
      <pivotArea dataOnly="0" labelOnly="1" outline="0" fieldPosition="0">
        <references count="3">
          <reference field="11" count="1" selected="0">
            <x v="25"/>
          </reference>
          <reference field="12" count="1" selected="0">
            <x v="196"/>
          </reference>
          <reference field="29" count="1">
            <x v="118"/>
          </reference>
        </references>
      </pivotArea>
    </format>
    <format dxfId="3363">
      <pivotArea dataOnly="0" labelOnly="1" outline="0" fieldPosition="0">
        <references count="3">
          <reference field="11" count="1" selected="0">
            <x v="26"/>
          </reference>
          <reference field="12" count="1" selected="0">
            <x v="163"/>
          </reference>
          <reference field="29" count="1">
            <x v="119"/>
          </reference>
        </references>
      </pivotArea>
    </format>
    <format dxfId="3362">
      <pivotArea dataOnly="0" labelOnly="1" outline="0" fieldPosition="0">
        <references count="3">
          <reference field="11" count="1" selected="0">
            <x v="27"/>
          </reference>
          <reference field="12" count="1" selected="0">
            <x v="164"/>
          </reference>
          <reference field="29" count="1">
            <x v="120"/>
          </reference>
        </references>
      </pivotArea>
    </format>
    <format dxfId="3361">
      <pivotArea dataOnly="0" labelOnly="1" outline="0" fieldPosition="0">
        <references count="3">
          <reference field="11" count="1" selected="0">
            <x v="28"/>
          </reference>
          <reference field="12" count="1" selected="0">
            <x v="53"/>
          </reference>
          <reference field="29" count="1">
            <x v="111"/>
          </reference>
        </references>
      </pivotArea>
    </format>
    <format dxfId="3360">
      <pivotArea dataOnly="0" labelOnly="1" outline="0" fieldPosition="0">
        <references count="3">
          <reference field="11" count="1" selected="0">
            <x v="31"/>
          </reference>
          <reference field="12" count="1" selected="0">
            <x v="146"/>
          </reference>
          <reference field="29" count="1">
            <x v="88"/>
          </reference>
        </references>
      </pivotArea>
    </format>
    <format dxfId="3359">
      <pivotArea dataOnly="0" labelOnly="1" outline="0" fieldPosition="0">
        <references count="3">
          <reference field="11" count="1" selected="0">
            <x v="32"/>
          </reference>
          <reference field="12" count="1" selected="0">
            <x v="118"/>
          </reference>
          <reference field="29" count="1">
            <x v="111"/>
          </reference>
        </references>
      </pivotArea>
    </format>
    <format dxfId="3358">
      <pivotArea dataOnly="0" labelOnly="1" outline="0" fieldPosition="0">
        <references count="3">
          <reference field="11" count="1" selected="0">
            <x v="34"/>
          </reference>
          <reference field="12" count="1" selected="0">
            <x v="90"/>
          </reference>
          <reference field="29" count="1">
            <x v="83"/>
          </reference>
        </references>
      </pivotArea>
    </format>
    <format dxfId="3357">
      <pivotArea dataOnly="0" labelOnly="1" outline="0" fieldPosition="0">
        <references count="3">
          <reference field="11" count="1" selected="0">
            <x v="35"/>
          </reference>
          <reference field="12" count="1" selected="0">
            <x v="41"/>
          </reference>
          <reference field="29" count="1">
            <x v="105"/>
          </reference>
        </references>
      </pivotArea>
    </format>
    <format dxfId="3356">
      <pivotArea dataOnly="0" labelOnly="1" outline="0" fieldPosition="0">
        <references count="3">
          <reference field="11" count="1" selected="0">
            <x v="36"/>
          </reference>
          <reference field="12" count="1" selected="0">
            <x v="220"/>
          </reference>
          <reference field="29" count="1">
            <x v="81"/>
          </reference>
        </references>
      </pivotArea>
    </format>
    <format dxfId="3355">
      <pivotArea dataOnly="0" labelOnly="1" outline="0" fieldPosition="0">
        <references count="3">
          <reference field="11" count="1" selected="0">
            <x v="38"/>
          </reference>
          <reference field="12" count="1" selected="0">
            <x v="216"/>
          </reference>
          <reference field="29" count="1">
            <x v="24"/>
          </reference>
        </references>
      </pivotArea>
    </format>
    <format dxfId="3354">
      <pivotArea dataOnly="0" labelOnly="1" outline="0" fieldPosition="0">
        <references count="3">
          <reference field="11" count="1" selected="0">
            <x v="39"/>
          </reference>
          <reference field="12" count="1" selected="0">
            <x v="101"/>
          </reference>
          <reference field="29" count="1">
            <x v="133"/>
          </reference>
        </references>
      </pivotArea>
    </format>
    <format dxfId="3353">
      <pivotArea dataOnly="0" labelOnly="1" outline="0" fieldPosition="0">
        <references count="3">
          <reference field="11" count="1" selected="0">
            <x v="40"/>
          </reference>
          <reference field="12" count="1" selected="0">
            <x v="127"/>
          </reference>
          <reference field="29" count="1">
            <x v="58"/>
          </reference>
        </references>
      </pivotArea>
    </format>
    <format dxfId="3352">
      <pivotArea dataOnly="0" labelOnly="1" outline="0" fieldPosition="0">
        <references count="3">
          <reference field="11" count="1" selected="0">
            <x v="41"/>
          </reference>
          <reference field="12" count="1" selected="0">
            <x v="21"/>
          </reference>
          <reference field="29" count="1">
            <x v="59"/>
          </reference>
        </references>
      </pivotArea>
    </format>
    <format dxfId="3351">
      <pivotArea dataOnly="0" labelOnly="1" outline="0" fieldPosition="0">
        <references count="3">
          <reference field="11" count="1" selected="0">
            <x v="42"/>
          </reference>
          <reference field="12" count="1" selected="0">
            <x v="73"/>
          </reference>
          <reference field="29" count="1">
            <x v="94"/>
          </reference>
        </references>
      </pivotArea>
    </format>
    <format dxfId="3350">
      <pivotArea dataOnly="0" labelOnly="1" outline="0" fieldPosition="0">
        <references count="3">
          <reference field="11" count="1" selected="0">
            <x v="43"/>
          </reference>
          <reference field="12" count="1" selected="0">
            <x v="223"/>
          </reference>
          <reference field="29" count="1">
            <x v="59"/>
          </reference>
        </references>
      </pivotArea>
    </format>
    <format dxfId="3349">
      <pivotArea dataOnly="0" labelOnly="1" outline="0" fieldPosition="0">
        <references count="3">
          <reference field="11" count="1" selected="0">
            <x v="44"/>
          </reference>
          <reference field="12" count="1" selected="0">
            <x v="105"/>
          </reference>
          <reference field="29" count="1">
            <x v="28"/>
          </reference>
        </references>
      </pivotArea>
    </format>
    <format dxfId="3348">
      <pivotArea dataOnly="0" labelOnly="1" outline="0" fieldPosition="0">
        <references count="3">
          <reference field="11" count="1" selected="0">
            <x v="45"/>
          </reference>
          <reference field="12" count="1" selected="0">
            <x v="100"/>
          </reference>
          <reference field="29" count="1">
            <x v="24"/>
          </reference>
        </references>
      </pivotArea>
    </format>
    <format dxfId="3347">
      <pivotArea dataOnly="0" labelOnly="1" outline="0" fieldPosition="0">
        <references count="3">
          <reference field="11" count="1" selected="0">
            <x v="47"/>
          </reference>
          <reference field="12" count="1" selected="0">
            <x v="152"/>
          </reference>
          <reference field="29" count="1">
            <x v="23"/>
          </reference>
        </references>
      </pivotArea>
    </format>
    <format dxfId="3346">
      <pivotArea dataOnly="0" labelOnly="1" outline="0" fieldPosition="0">
        <references count="3">
          <reference field="11" count="1" selected="0">
            <x v="48"/>
          </reference>
          <reference field="12" count="1" selected="0">
            <x v="117"/>
          </reference>
          <reference field="29" count="1">
            <x v="38"/>
          </reference>
        </references>
      </pivotArea>
    </format>
    <format dxfId="3345">
      <pivotArea dataOnly="0" labelOnly="1" outline="0" fieldPosition="0">
        <references count="3">
          <reference field="11" count="1" selected="0">
            <x v="49"/>
          </reference>
          <reference field="12" count="1" selected="0">
            <x v="168"/>
          </reference>
          <reference field="29" count="1">
            <x v="24"/>
          </reference>
        </references>
      </pivotArea>
    </format>
    <format dxfId="3344">
      <pivotArea dataOnly="0" labelOnly="1" outline="0" fieldPosition="0">
        <references count="3">
          <reference field="11" count="1" selected="0">
            <x v="53"/>
          </reference>
          <reference field="12" count="1" selected="0">
            <x v="72"/>
          </reference>
          <reference field="29" count="1">
            <x v="94"/>
          </reference>
        </references>
      </pivotArea>
    </format>
    <format dxfId="3343">
      <pivotArea dataOnly="0" labelOnly="1" outline="0" fieldPosition="0">
        <references count="3">
          <reference field="11" count="1" selected="0">
            <x v="54"/>
          </reference>
          <reference field="12" count="1" selected="0">
            <x v="112"/>
          </reference>
          <reference field="29" count="1">
            <x v="24"/>
          </reference>
        </references>
      </pivotArea>
    </format>
    <format dxfId="3342">
      <pivotArea dataOnly="0" labelOnly="1" outline="0" fieldPosition="0">
        <references count="3">
          <reference field="11" count="1" selected="0">
            <x v="55"/>
          </reference>
          <reference field="12" count="1" selected="0">
            <x v="204"/>
          </reference>
          <reference field="29" count="1">
            <x v="43"/>
          </reference>
        </references>
      </pivotArea>
    </format>
    <format dxfId="3341">
      <pivotArea dataOnly="0" labelOnly="1" outline="0" fieldPosition="0">
        <references count="3">
          <reference field="11" count="1" selected="0">
            <x v="56"/>
          </reference>
          <reference field="12" count="1" selected="0">
            <x v="59"/>
          </reference>
          <reference field="29" count="1">
            <x v="53"/>
          </reference>
        </references>
      </pivotArea>
    </format>
    <format dxfId="3340">
      <pivotArea dataOnly="0" labelOnly="1" outline="0" fieldPosition="0">
        <references count="3">
          <reference field="11" count="1" selected="0">
            <x v="57"/>
          </reference>
          <reference field="12" count="1" selected="0">
            <x v="134"/>
          </reference>
          <reference field="29" count="1">
            <x v="6"/>
          </reference>
        </references>
      </pivotArea>
    </format>
    <format dxfId="3339">
      <pivotArea dataOnly="0" labelOnly="1" outline="0" fieldPosition="0">
        <references count="3">
          <reference field="11" count="1" selected="0">
            <x v="58"/>
          </reference>
          <reference field="12" count="1" selected="0">
            <x v="109"/>
          </reference>
          <reference field="29" count="1">
            <x v="5"/>
          </reference>
        </references>
      </pivotArea>
    </format>
    <format dxfId="3338">
      <pivotArea dataOnly="0" labelOnly="1" outline="0" fieldPosition="0">
        <references count="3">
          <reference field="11" count="1" selected="0">
            <x v="59"/>
          </reference>
          <reference field="12" count="1" selected="0">
            <x v="96"/>
          </reference>
          <reference field="29" count="1">
            <x v="7"/>
          </reference>
        </references>
      </pivotArea>
    </format>
    <format dxfId="3337">
      <pivotArea dataOnly="0" labelOnly="1" outline="0" fieldPosition="0">
        <references count="3">
          <reference field="11" count="1" selected="0">
            <x v="60"/>
          </reference>
          <reference field="12" count="1" selected="0">
            <x v="215"/>
          </reference>
          <reference field="29" count="1">
            <x v="47"/>
          </reference>
        </references>
      </pivotArea>
    </format>
    <format dxfId="3336">
      <pivotArea dataOnly="0" labelOnly="1" outline="0" fieldPosition="0">
        <references count="3">
          <reference field="11" count="1" selected="0">
            <x v="61"/>
          </reference>
          <reference field="12" count="1" selected="0">
            <x v="95"/>
          </reference>
          <reference field="29" count="1">
            <x v="45"/>
          </reference>
        </references>
      </pivotArea>
    </format>
    <format dxfId="3335">
      <pivotArea dataOnly="0" labelOnly="1" outline="0" fieldPosition="0">
        <references count="3">
          <reference field="11" count="1" selected="0">
            <x v="62"/>
          </reference>
          <reference field="12" count="1" selected="0">
            <x v="93"/>
          </reference>
          <reference field="29" count="1">
            <x v="30"/>
          </reference>
        </references>
      </pivotArea>
    </format>
    <format dxfId="3334">
      <pivotArea dataOnly="0" labelOnly="1" outline="0" fieldPosition="0">
        <references count="3">
          <reference field="11" count="1" selected="0">
            <x v="63"/>
          </reference>
          <reference field="12" count="1" selected="0">
            <x v="210"/>
          </reference>
          <reference field="29" count="1">
            <x v="112"/>
          </reference>
        </references>
      </pivotArea>
    </format>
    <format dxfId="3333">
      <pivotArea dataOnly="0" labelOnly="1" outline="0" fieldPosition="0">
        <references count="3">
          <reference field="11" count="1" selected="0">
            <x v="64"/>
          </reference>
          <reference field="12" count="1" selected="0">
            <x v="171"/>
          </reference>
          <reference field="29" count="1">
            <x v="90"/>
          </reference>
        </references>
      </pivotArea>
    </format>
    <format dxfId="3332">
      <pivotArea dataOnly="0" labelOnly="1" outline="0" fieldPosition="0">
        <references count="3">
          <reference field="11" count="1" selected="0">
            <x v="65"/>
          </reference>
          <reference field="12" count="1" selected="0">
            <x v="125"/>
          </reference>
          <reference field="29" count="1">
            <x v="115"/>
          </reference>
        </references>
      </pivotArea>
    </format>
    <format dxfId="3331">
      <pivotArea dataOnly="0" labelOnly="1" outline="0" fieldPosition="0">
        <references count="3">
          <reference field="11" count="1" selected="0">
            <x v="66"/>
          </reference>
          <reference field="12" count="1" selected="0">
            <x v="157"/>
          </reference>
          <reference field="29" count="1">
            <x v="106"/>
          </reference>
        </references>
      </pivotArea>
    </format>
    <format dxfId="3330">
      <pivotArea dataOnly="0" labelOnly="1" outline="0" fieldPosition="0">
        <references count="3">
          <reference field="11" count="1" selected="0">
            <x v="67"/>
          </reference>
          <reference field="12" count="1" selected="0">
            <x v="220"/>
          </reference>
          <reference field="29" count="1">
            <x v="51"/>
          </reference>
        </references>
      </pivotArea>
    </format>
    <format dxfId="3329">
      <pivotArea dataOnly="0" labelOnly="1" outline="0" fieldPosition="0">
        <references count="3">
          <reference field="11" count="1" selected="0">
            <x v="68"/>
          </reference>
          <reference field="12" count="1" selected="0">
            <x v="124"/>
          </reference>
          <reference field="29" count="1">
            <x v="3"/>
          </reference>
        </references>
      </pivotArea>
    </format>
    <format dxfId="3328">
      <pivotArea dataOnly="0" labelOnly="1" outline="0" fieldPosition="0">
        <references count="3">
          <reference field="11" count="1" selected="0">
            <x v="69"/>
          </reference>
          <reference field="12" count="1" selected="0">
            <x v="114"/>
          </reference>
          <reference field="29" count="1">
            <x v="110"/>
          </reference>
        </references>
      </pivotArea>
    </format>
    <format dxfId="3327">
      <pivotArea dataOnly="0" labelOnly="1" outline="0" fieldPosition="0">
        <references count="3">
          <reference field="11" count="1" selected="0">
            <x v="70"/>
          </reference>
          <reference field="12" count="1" selected="0">
            <x v="115"/>
          </reference>
          <reference field="29" count="1">
            <x v="109"/>
          </reference>
        </references>
      </pivotArea>
    </format>
    <format dxfId="3326">
      <pivotArea dataOnly="0" labelOnly="1" outline="0" fieldPosition="0">
        <references count="3">
          <reference field="11" count="1" selected="0">
            <x v="71"/>
          </reference>
          <reference field="12" count="1" selected="0">
            <x v="51"/>
          </reference>
          <reference field="29" count="1">
            <x v="29"/>
          </reference>
        </references>
      </pivotArea>
    </format>
    <format dxfId="3325">
      <pivotArea dataOnly="0" labelOnly="1" outline="0" fieldPosition="0">
        <references count="3">
          <reference field="11" count="1" selected="0">
            <x v="72"/>
          </reference>
          <reference field="12" count="1" selected="0">
            <x v="124"/>
          </reference>
          <reference field="29" count="1">
            <x v="46"/>
          </reference>
        </references>
      </pivotArea>
    </format>
    <format dxfId="3324">
      <pivotArea dataOnly="0" labelOnly="1" outline="0" fieldPosition="0">
        <references count="3">
          <reference field="11" count="1" selected="0">
            <x v="73"/>
          </reference>
          <reference field="12" count="1" selected="0">
            <x v="149"/>
          </reference>
          <reference field="29" count="1">
            <x v="77"/>
          </reference>
        </references>
      </pivotArea>
    </format>
    <format dxfId="3323">
      <pivotArea dataOnly="0" labelOnly="1" outline="0" fieldPosition="0">
        <references count="3">
          <reference field="11" count="1" selected="0">
            <x v="74"/>
          </reference>
          <reference field="12" count="1" selected="0">
            <x v="85"/>
          </reference>
          <reference field="29" count="1">
            <x v="113"/>
          </reference>
        </references>
      </pivotArea>
    </format>
    <format dxfId="3322">
      <pivotArea dataOnly="0" labelOnly="1" outline="0" fieldPosition="0">
        <references count="3">
          <reference field="11" count="1" selected="0">
            <x v="75"/>
          </reference>
          <reference field="12" count="1" selected="0">
            <x v="71"/>
          </reference>
          <reference field="29" count="1">
            <x v="83"/>
          </reference>
        </references>
      </pivotArea>
    </format>
    <format dxfId="3321">
      <pivotArea dataOnly="0" labelOnly="1" outline="0" fieldPosition="0">
        <references count="3">
          <reference field="11" count="1" selected="0">
            <x v="76"/>
          </reference>
          <reference field="12" count="1" selected="0">
            <x v="45"/>
          </reference>
          <reference field="29" count="1">
            <x v="4"/>
          </reference>
        </references>
      </pivotArea>
    </format>
    <format dxfId="3320">
      <pivotArea dataOnly="0" labelOnly="1" outline="0" fieldPosition="0">
        <references count="3">
          <reference field="11" count="1" selected="0">
            <x v="77"/>
          </reference>
          <reference field="12" count="1" selected="0">
            <x v="149"/>
          </reference>
          <reference field="29" count="1">
            <x v="77"/>
          </reference>
        </references>
      </pivotArea>
    </format>
    <format dxfId="3319">
      <pivotArea dataOnly="0" labelOnly="1" outline="0" fieldPosition="0">
        <references count="3">
          <reference field="11" count="1" selected="0">
            <x v="78"/>
          </reference>
          <reference field="12" count="1" selected="0">
            <x v="220"/>
          </reference>
          <reference field="29" count="1">
            <x v="81"/>
          </reference>
        </references>
      </pivotArea>
    </format>
    <format dxfId="3318">
      <pivotArea dataOnly="0" labelOnly="1" outline="0" fieldPosition="0">
        <references count="3">
          <reference field="11" count="1" selected="0">
            <x v="79"/>
          </reference>
          <reference field="12" count="1" selected="0">
            <x v="149"/>
          </reference>
          <reference field="29" count="1">
            <x v="22"/>
          </reference>
        </references>
      </pivotArea>
    </format>
    <format dxfId="3317">
      <pivotArea dataOnly="0" labelOnly="1" outline="0" fieldPosition="0">
        <references count="3">
          <reference field="11" count="1" selected="0">
            <x v="80"/>
          </reference>
          <reference field="12" count="1" selected="0">
            <x v="120"/>
          </reference>
          <reference field="29" count="1">
            <x v="13"/>
          </reference>
        </references>
      </pivotArea>
    </format>
    <format dxfId="3316">
      <pivotArea dataOnly="0" labelOnly="1" outline="0" fieldPosition="0">
        <references count="3">
          <reference field="11" count="1" selected="0">
            <x v="81"/>
          </reference>
          <reference field="12" count="1" selected="0">
            <x v="194"/>
          </reference>
          <reference field="29" count="1">
            <x v="62"/>
          </reference>
        </references>
      </pivotArea>
    </format>
    <format dxfId="3315">
      <pivotArea dataOnly="0" labelOnly="1" outline="0" fieldPosition="0">
        <references count="3">
          <reference field="11" count="1" selected="0">
            <x v="82"/>
          </reference>
          <reference field="12" count="1" selected="0">
            <x v="119"/>
          </reference>
          <reference field="29" count="1">
            <x v="14"/>
          </reference>
        </references>
      </pivotArea>
    </format>
    <format dxfId="3314">
      <pivotArea dataOnly="0" labelOnly="1" outline="0" fieldPosition="0">
        <references count="3">
          <reference field="11" count="1" selected="0">
            <x v="83"/>
          </reference>
          <reference field="12" count="1" selected="0">
            <x v="91"/>
          </reference>
          <reference field="29" count="1">
            <x v="55"/>
          </reference>
        </references>
      </pivotArea>
    </format>
    <format dxfId="3313">
      <pivotArea dataOnly="0" labelOnly="1" outline="0" fieldPosition="0">
        <references count="3">
          <reference field="11" count="1" selected="0">
            <x v="84"/>
          </reference>
          <reference field="12" count="1" selected="0">
            <x v="220"/>
          </reference>
          <reference field="29" count="1">
            <x v="77"/>
          </reference>
        </references>
      </pivotArea>
    </format>
    <format dxfId="3312">
      <pivotArea dataOnly="0" labelOnly="1" outline="0" fieldPosition="0">
        <references count="3">
          <reference field="11" count="1" selected="0">
            <x v="85"/>
          </reference>
          <reference field="12" count="1" selected="0">
            <x v="58"/>
          </reference>
          <reference field="29" count="1">
            <x v="131"/>
          </reference>
        </references>
      </pivotArea>
    </format>
    <format dxfId="3311">
      <pivotArea dataOnly="0" labelOnly="1" outline="0" fieldPosition="0">
        <references count="3">
          <reference field="11" count="1" selected="0">
            <x v="86"/>
          </reference>
          <reference field="12" count="1" selected="0">
            <x v="70"/>
          </reference>
          <reference field="29" count="1">
            <x v="83"/>
          </reference>
        </references>
      </pivotArea>
    </format>
    <format dxfId="3310">
      <pivotArea dataOnly="0" labelOnly="1" outline="0" fieldPosition="0">
        <references count="3">
          <reference field="11" count="1" selected="0">
            <x v="87"/>
          </reference>
          <reference field="12" count="1" selected="0">
            <x v="192"/>
          </reference>
          <reference field="29" count="1">
            <x v="16"/>
          </reference>
        </references>
      </pivotArea>
    </format>
    <format dxfId="3309">
      <pivotArea dataOnly="0" labelOnly="1" outline="0" fieldPosition="0">
        <references count="3">
          <reference field="11" count="1" selected="0">
            <x v="88"/>
          </reference>
          <reference field="12" count="1" selected="0">
            <x v="128"/>
          </reference>
          <reference field="29" count="1">
            <x v="56"/>
          </reference>
        </references>
      </pivotArea>
    </format>
    <format dxfId="3308">
      <pivotArea dataOnly="0" labelOnly="1" outline="0" fieldPosition="0">
        <references count="3">
          <reference field="11" count="1" selected="0">
            <x v="89"/>
          </reference>
          <reference field="12" count="1" selected="0">
            <x v="129"/>
          </reference>
          <reference field="29" count="1">
            <x v="66"/>
          </reference>
        </references>
      </pivotArea>
    </format>
    <format dxfId="3307">
      <pivotArea dataOnly="0" labelOnly="1" outline="0" fieldPosition="0">
        <references count="3">
          <reference field="11" count="1" selected="0">
            <x v="90"/>
          </reference>
          <reference field="12" count="1" selected="0">
            <x v="220"/>
          </reference>
          <reference field="29" count="1">
            <x v="80"/>
          </reference>
        </references>
      </pivotArea>
    </format>
    <format dxfId="3306">
      <pivotArea dataOnly="0" labelOnly="1" outline="0" fieldPosition="0">
        <references count="3">
          <reference field="11" count="1" selected="0">
            <x v="91"/>
          </reference>
          <reference field="12" count="1" selected="0">
            <x v="149"/>
          </reference>
          <reference field="29" count="1">
            <x v="77"/>
          </reference>
        </references>
      </pivotArea>
    </format>
    <format dxfId="3305">
      <pivotArea dataOnly="0" labelOnly="1" outline="0" fieldPosition="0">
        <references count="3">
          <reference field="11" count="1" selected="0">
            <x v="92"/>
          </reference>
          <reference field="12" count="1" selected="0">
            <x v="202"/>
          </reference>
          <reference field="29" count="1">
            <x v="132"/>
          </reference>
        </references>
      </pivotArea>
    </format>
    <format dxfId="3304">
      <pivotArea dataOnly="0" labelOnly="1" outline="0" fieldPosition="0">
        <references count="3">
          <reference field="11" count="1" selected="0">
            <x v="93"/>
          </reference>
          <reference field="12" count="1" selected="0">
            <x v="60"/>
          </reference>
          <reference field="29" count="1">
            <x v="134"/>
          </reference>
        </references>
      </pivotArea>
    </format>
    <format dxfId="3303">
      <pivotArea dataOnly="0" labelOnly="1" outline="0" fieldPosition="0">
        <references count="3">
          <reference field="11" count="1" selected="0">
            <x v="94"/>
          </reference>
          <reference field="12" count="1" selected="0">
            <x v="133"/>
          </reference>
          <reference field="29" count="1">
            <x v="63"/>
          </reference>
        </references>
      </pivotArea>
    </format>
    <format dxfId="3302">
      <pivotArea dataOnly="0" labelOnly="1" outline="0" fieldPosition="0">
        <references count="3">
          <reference field="11" count="1" selected="0">
            <x v="95"/>
          </reference>
          <reference field="12" count="1" selected="0">
            <x v="132"/>
          </reference>
          <reference field="29" count="1">
            <x v="92"/>
          </reference>
        </references>
      </pivotArea>
    </format>
    <format dxfId="3301">
      <pivotArea dataOnly="0" labelOnly="1" outline="0" fieldPosition="0">
        <references count="3">
          <reference field="11" count="1" selected="0">
            <x v="96"/>
          </reference>
          <reference field="12" count="1" selected="0">
            <x v="43"/>
          </reference>
          <reference field="29" count="1">
            <x v="72"/>
          </reference>
        </references>
      </pivotArea>
    </format>
    <format dxfId="3300">
      <pivotArea dataOnly="0" labelOnly="1" outline="0" fieldPosition="0">
        <references count="3">
          <reference field="11" count="1" selected="0">
            <x v="97"/>
          </reference>
          <reference field="12" count="1" selected="0">
            <x v="39"/>
          </reference>
          <reference field="29" count="1">
            <x v="57"/>
          </reference>
        </references>
      </pivotArea>
    </format>
    <format dxfId="3299">
      <pivotArea dataOnly="0" labelOnly="1" outline="0" fieldPosition="0">
        <references count="3">
          <reference field="11" count="1" selected="0">
            <x v="98"/>
          </reference>
          <reference field="12" count="1" selected="0">
            <x v="75"/>
          </reference>
          <reference field="29" count="1">
            <x v="60"/>
          </reference>
        </references>
      </pivotArea>
    </format>
    <format dxfId="3298">
      <pivotArea dataOnly="0" labelOnly="1" outline="0" fieldPosition="0">
        <references count="3">
          <reference field="11" count="1" selected="0">
            <x v="99"/>
          </reference>
          <reference field="12" count="1" selected="0">
            <x v="42"/>
          </reference>
          <reference field="29" count="1">
            <x v="31"/>
          </reference>
        </references>
      </pivotArea>
    </format>
    <format dxfId="3297">
      <pivotArea dataOnly="0" labelOnly="1" outline="0" fieldPosition="0">
        <references count="3">
          <reference field="11" count="1" selected="0">
            <x v="100"/>
          </reference>
          <reference field="12" count="1" selected="0">
            <x v="47"/>
          </reference>
          <reference field="29" count="1">
            <x v="81"/>
          </reference>
        </references>
      </pivotArea>
    </format>
    <format dxfId="3296">
      <pivotArea dataOnly="0" labelOnly="1" outline="0" fieldPosition="0">
        <references count="3">
          <reference field="11" count="1" selected="0">
            <x v="101"/>
          </reference>
          <reference field="12" count="1" selected="0">
            <x v="83"/>
          </reference>
          <reference field="29" count="1">
            <x v="79"/>
          </reference>
        </references>
      </pivotArea>
    </format>
    <format dxfId="3295">
      <pivotArea dataOnly="0" labelOnly="1" outline="0" fieldPosition="0">
        <references count="3">
          <reference field="11" count="1" selected="0">
            <x v="103"/>
          </reference>
          <reference field="12" count="1" selected="0">
            <x v="220"/>
          </reference>
          <reference field="29" count="1">
            <x v="81"/>
          </reference>
        </references>
      </pivotArea>
    </format>
    <format dxfId="3294">
      <pivotArea dataOnly="0" labelOnly="1" outline="0" fieldPosition="0">
        <references count="3">
          <reference field="11" count="1" selected="0">
            <x v="104"/>
          </reference>
          <reference field="12" count="1" selected="0">
            <x v="149"/>
          </reference>
          <reference field="29" count="1">
            <x v="77"/>
          </reference>
        </references>
      </pivotArea>
    </format>
    <format dxfId="3293">
      <pivotArea dataOnly="0" labelOnly="1" outline="0" fieldPosition="0">
        <references count="3">
          <reference field="11" count="1" selected="0">
            <x v="105"/>
          </reference>
          <reference field="12" count="1" selected="0">
            <x v="89"/>
          </reference>
          <reference field="29" count="1">
            <x v="37"/>
          </reference>
        </references>
      </pivotArea>
    </format>
    <format dxfId="3292">
      <pivotArea dataOnly="0" labelOnly="1" outline="0" fieldPosition="0">
        <references count="3">
          <reference field="11" count="1" selected="0">
            <x v="106"/>
          </reference>
          <reference field="12" count="1" selected="0">
            <x v="149"/>
          </reference>
          <reference field="29" count="1">
            <x v="50"/>
          </reference>
        </references>
      </pivotArea>
    </format>
    <format dxfId="3291">
      <pivotArea dataOnly="0" labelOnly="1" outline="0" fieldPosition="0">
        <references count="3">
          <reference field="11" count="1" selected="0">
            <x v="107"/>
          </reference>
          <reference field="12" count="1" selected="0">
            <x v="149"/>
          </reference>
          <reference field="29" count="1">
            <x v="77"/>
          </reference>
        </references>
      </pivotArea>
    </format>
    <format dxfId="3290">
      <pivotArea dataOnly="0" labelOnly="1" outline="0" fieldPosition="0">
        <references count="3">
          <reference field="11" count="1" selected="0">
            <x v="108"/>
          </reference>
          <reference field="12" count="1" selected="0">
            <x v="220"/>
          </reference>
          <reference field="29" count="1">
            <x v="74"/>
          </reference>
        </references>
      </pivotArea>
    </format>
    <format dxfId="3289">
      <pivotArea dataOnly="0" labelOnly="1" outline="0" fieldPosition="0">
        <references count="3">
          <reference field="11" count="1" selected="0">
            <x v="109"/>
          </reference>
          <reference field="12" count="1" selected="0">
            <x v="149"/>
          </reference>
          <reference field="29" count="1">
            <x v="77"/>
          </reference>
        </references>
      </pivotArea>
    </format>
    <format dxfId="3288">
      <pivotArea dataOnly="0" labelOnly="1" outline="0" fieldPosition="0">
        <references count="3">
          <reference field="11" count="1" selected="0">
            <x v="115"/>
          </reference>
          <reference field="12" count="1" selected="0">
            <x v="170"/>
          </reference>
          <reference field="29" count="1">
            <x v="101"/>
          </reference>
        </references>
      </pivotArea>
    </format>
    <format dxfId="3287">
      <pivotArea dataOnly="0" labelOnly="1" outline="0" fieldPosition="0">
        <references count="3">
          <reference field="11" count="1" selected="0">
            <x v="116"/>
          </reference>
          <reference field="12" count="1" selected="0">
            <x v="175"/>
          </reference>
          <reference field="29" count="1">
            <x v="83"/>
          </reference>
        </references>
      </pivotArea>
    </format>
    <format dxfId="3286">
      <pivotArea dataOnly="0" labelOnly="1" outline="0" fieldPosition="0">
        <references count="3">
          <reference field="11" count="1" selected="0">
            <x v="119"/>
          </reference>
          <reference field="12" count="1" selected="0">
            <x v="147"/>
          </reference>
          <reference field="29" count="1">
            <x v="61"/>
          </reference>
        </references>
      </pivotArea>
    </format>
    <format dxfId="3285">
      <pivotArea dataOnly="0" labelOnly="1" outline="0" fieldPosition="0">
        <references count="3">
          <reference field="11" count="1" selected="0">
            <x v="120"/>
          </reference>
          <reference field="12" count="1" selected="0">
            <x v="149"/>
          </reference>
          <reference field="29" count="1">
            <x v="77"/>
          </reference>
        </references>
      </pivotArea>
    </format>
    <format dxfId="3284">
      <pivotArea dataOnly="0" labelOnly="1" outline="0" fieldPosition="0">
        <references count="3">
          <reference field="11" count="1" selected="0">
            <x v="121"/>
          </reference>
          <reference field="12" count="1" selected="0">
            <x v="111"/>
          </reference>
          <reference field="29" count="1">
            <x v="117"/>
          </reference>
        </references>
      </pivotArea>
    </format>
    <format dxfId="3283">
      <pivotArea dataOnly="0" labelOnly="1" outline="0" fieldPosition="0">
        <references count="3">
          <reference field="11" count="1" selected="0">
            <x v="122"/>
          </reference>
          <reference field="12" count="1" selected="0">
            <x v="131"/>
          </reference>
          <reference field="29" count="1">
            <x v="91"/>
          </reference>
        </references>
      </pivotArea>
    </format>
    <format dxfId="3282">
      <pivotArea dataOnly="0" labelOnly="1" outline="0" fieldPosition="0">
        <references count="3">
          <reference field="11" count="1" selected="0">
            <x v="123"/>
          </reference>
          <reference field="12" count="1" selected="0">
            <x v="55"/>
          </reference>
          <reference field="29" count="1">
            <x v="83"/>
          </reference>
        </references>
      </pivotArea>
    </format>
    <format dxfId="3281">
      <pivotArea dataOnly="0" labelOnly="1" outline="0" fieldPosition="0">
        <references count="3">
          <reference field="11" count="1" selected="0">
            <x v="124"/>
          </reference>
          <reference field="12" count="1" selected="0">
            <x v="63"/>
          </reference>
          <reference field="29" count="1">
            <x v="100"/>
          </reference>
        </references>
      </pivotArea>
    </format>
    <format dxfId="3280">
      <pivotArea dataOnly="0" labelOnly="1" outline="0" fieldPosition="0">
        <references count="3">
          <reference field="11" count="1" selected="0">
            <x v="125"/>
          </reference>
          <reference field="12" count="1" selected="0">
            <x v="149"/>
          </reference>
          <reference field="29" count="1">
            <x v="77"/>
          </reference>
        </references>
      </pivotArea>
    </format>
    <format dxfId="3279">
      <pivotArea dataOnly="0" labelOnly="1" outline="0" fieldPosition="0">
        <references count="3">
          <reference field="11" count="1" selected="0">
            <x v="126"/>
          </reference>
          <reference field="12" count="1" selected="0">
            <x v="162"/>
          </reference>
          <reference field="29" count="1">
            <x v="93"/>
          </reference>
        </references>
      </pivotArea>
    </format>
    <format dxfId="3278">
      <pivotArea dataOnly="0" labelOnly="1" outline="0" fieldPosition="0">
        <references count="3">
          <reference field="11" count="1" selected="0">
            <x v="129"/>
          </reference>
          <reference field="12" count="1" selected="0">
            <x v="167"/>
          </reference>
          <reference field="29" count="1">
            <x v="98"/>
          </reference>
        </references>
      </pivotArea>
    </format>
    <format dxfId="3277">
      <pivotArea dataOnly="0" labelOnly="1" outline="0" fieldPosition="0">
        <references count="3">
          <reference field="11" count="1" selected="0">
            <x v="130"/>
          </reference>
          <reference field="12" count="1" selected="0">
            <x v="138"/>
          </reference>
          <reference field="29" count="1">
            <x v="26"/>
          </reference>
        </references>
      </pivotArea>
    </format>
    <format dxfId="3276">
      <pivotArea dataOnly="0" labelOnly="1" outline="0" fieldPosition="0">
        <references count="3">
          <reference field="11" count="1" selected="0">
            <x v="131"/>
          </reference>
          <reference field="12" count="1" selected="0">
            <x v="220"/>
          </reference>
          <reference field="29" count="1">
            <x v="81"/>
          </reference>
        </references>
      </pivotArea>
    </format>
    <format dxfId="3275">
      <pivotArea dataOnly="0" labelOnly="1" outline="0" fieldPosition="0">
        <references count="3">
          <reference field="11" count="1" selected="0">
            <x v="132"/>
          </reference>
          <reference field="12" count="1" selected="0">
            <x v="167"/>
          </reference>
          <reference field="29" count="1">
            <x v="98"/>
          </reference>
        </references>
      </pivotArea>
    </format>
    <format dxfId="3274">
      <pivotArea dataOnly="0" labelOnly="1" outline="0" fieldPosition="0">
        <references count="3">
          <reference field="11" count="1" selected="0">
            <x v="133"/>
          </reference>
          <reference field="12" count="1" selected="0">
            <x v="159"/>
          </reference>
          <reference field="29" count="1">
            <x v="41"/>
          </reference>
        </references>
      </pivotArea>
    </format>
    <format dxfId="3273">
      <pivotArea dataOnly="0" labelOnly="1" outline="0" fieldPosition="0">
        <references count="3">
          <reference field="11" count="1" selected="0">
            <x v="134"/>
          </reference>
          <reference field="12" count="1" selected="0">
            <x v="160"/>
          </reference>
          <reference field="29" count="1">
            <x v="59"/>
          </reference>
        </references>
      </pivotArea>
    </format>
    <format dxfId="3272">
      <pivotArea dataOnly="0" labelOnly="1" outline="0" fieldPosition="0">
        <references count="3">
          <reference field="11" count="1" selected="0">
            <x v="135"/>
          </reference>
          <reference field="12" count="1" selected="0">
            <x v="183"/>
          </reference>
          <reference field="29" count="1">
            <x v="33"/>
          </reference>
        </references>
      </pivotArea>
    </format>
    <format dxfId="3271">
      <pivotArea dataOnly="0" labelOnly="1" outline="0" fieldPosition="0">
        <references count="3">
          <reference field="11" count="1" selected="0">
            <x v="136"/>
          </reference>
          <reference field="12" count="1" selected="0">
            <x v="173"/>
          </reference>
          <reference field="29" count="1">
            <x v="42"/>
          </reference>
        </references>
      </pivotArea>
    </format>
    <format dxfId="3270">
      <pivotArea dataOnly="0" labelOnly="1" outline="0" fieldPosition="0">
        <references count="3">
          <reference field="11" count="1" selected="0">
            <x v="137"/>
          </reference>
          <reference field="12" count="1" selected="0">
            <x v="1"/>
          </reference>
          <reference field="29" count="1">
            <x v="2"/>
          </reference>
        </references>
      </pivotArea>
    </format>
    <format dxfId="3269">
      <pivotArea dataOnly="0" labelOnly="1" outline="0" fieldPosition="0">
        <references count="3">
          <reference field="11" count="1" selected="0">
            <x v="141"/>
          </reference>
          <reference field="12" count="1" selected="0">
            <x v="153"/>
          </reference>
          <reference field="29" count="1">
            <x v="18"/>
          </reference>
        </references>
      </pivotArea>
    </format>
    <format dxfId="3268">
      <pivotArea dataOnly="0" labelOnly="1" outline="0" fieldPosition="0">
        <references count="3">
          <reference field="11" count="1" selected="0">
            <x v="142"/>
          </reference>
          <reference field="12" count="1" selected="0">
            <x v="172"/>
          </reference>
          <reference field="29" count="1">
            <x v="71"/>
          </reference>
        </references>
      </pivotArea>
    </format>
    <format dxfId="3267">
      <pivotArea dataOnly="0" labelOnly="1" outline="0" fieldPosition="0">
        <references count="3">
          <reference field="11" count="1" selected="0">
            <x v="143"/>
          </reference>
          <reference field="12" count="1" selected="0">
            <x v="167"/>
          </reference>
          <reference field="29" count="1">
            <x v="98"/>
          </reference>
        </references>
      </pivotArea>
    </format>
    <format dxfId="3266">
      <pivotArea dataOnly="0" labelOnly="1" outline="0" fieldPosition="0">
        <references count="3">
          <reference field="11" count="1" selected="0">
            <x v="145"/>
          </reference>
          <reference field="12" count="1" selected="0">
            <x v="167"/>
          </reference>
          <reference field="29" count="1">
            <x v="126"/>
          </reference>
        </references>
      </pivotArea>
    </format>
    <format dxfId="3265">
      <pivotArea dataOnly="0" labelOnly="1" outline="0" fieldPosition="0">
        <references count="3">
          <reference field="11" count="1" selected="0">
            <x v="146"/>
          </reference>
          <reference field="12" count="1" selected="0">
            <x v="205"/>
          </reference>
          <reference field="29" count="1">
            <x v="101"/>
          </reference>
        </references>
      </pivotArea>
    </format>
    <format dxfId="3264">
      <pivotArea dataOnly="0" labelOnly="1" outline="0" fieldPosition="0">
        <references count="3">
          <reference field="11" count="1" selected="0">
            <x v="147"/>
          </reference>
          <reference field="12" count="1" selected="0">
            <x v="76"/>
          </reference>
          <reference field="29" count="1">
            <x v="93"/>
          </reference>
        </references>
      </pivotArea>
    </format>
    <format dxfId="3263">
      <pivotArea dataOnly="0" labelOnly="1" outline="0" fieldPosition="0">
        <references count="3">
          <reference field="11" count="1" selected="0">
            <x v="148"/>
          </reference>
          <reference field="12" count="1" selected="0">
            <x v="167"/>
          </reference>
          <reference field="29" count="1">
            <x v="98"/>
          </reference>
        </references>
      </pivotArea>
    </format>
    <format dxfId="3262">
      <pivotArea dataOnly="0" labelOnly="1" outline="0" fieldPosition="0">
        <references count="3">
          <reference field="11" count="1" selected="0">
            <x v="150"/>
          </reference>
          <reference field="12" count="1" selected="0">
            <x v="136"/>
          </reference>
          <reference field="29" count="1">
            <x v="87"/>
          </reference>
        </references>
      </pivotArea>
    </format>
    <format dxfId="3261">
      <pivotArea dataOnly="0" labelOnly="1" outline="0" fieldPosition="0">
        <references count="3">
          <reference field="11" count="1" selected="0">
            <x v="151"/>
          </reference>
          <reference field="12" count="1" selected="0">
            <x v="167"/>
          </reference>
          <reference field="29" count="1">
            <x v="98"/>
          </reference>
        </references>
      </pivotArea>
    </format>
    <format dxfId="3260">
      <pivotArea dataOnly="0" labelOnly="1" outline="0" fieldPosition="0">
        <references count="3">
          <reference field="11" count="1" selected="0">
            <x v="152"/>
          </reference>
          <reference field="12" count="1" selected="0">
            <x v="166"/>
          </reference>
          <reference field="29" count="1">
            <x v="26"/>
          </reference>
        </references>
      </pivotArea>
    </format>
    <format dxfId="3259">
      <pivotArea dataOnly="0" labelOnly="1" outline="0" fieldPosition="0">
        <references count="3">
          <reference field="11" count="1" selected="0">
            <x v="153"/>
          </reference>
          <reference field="12" count="1" selected="0">
            <x v="167"/>
          </reference>
          <reference field="29" count="1">
            <x v="98"/>
          </reference>
        </references>
      </pivotArea>
    </format>
    <format dxfId="3258">
      <pivotArea dataOnly="0" labelOnly="1" outline="0" fieldPosition="0">
        <references count="3">
          <reference field="11" count="1" selected="0">
            <x v="155"/>
          </reference>
          <reference field="12" count="1" selected="0">
            <x v="88"/>
          </reference>
          <reference field="29" count="1">
            <x v="36"/>
          </reference>
        </references>
      </pivotArea>
    </format>
    <format dxfId="3257">
      <pivotArea dataOnly="0" labelOnly="1" outline="0" fieldPosition="0">
        <references count="3">
          <reference field="11" count="1" selected="0">
            <x v="156"/>
          </reference>
          <reference field="12" count="1" selected="0">
            <x v="167"/>
          </reference>
          <reference field="29" count="1">
            <x v="98"/>
          </reference>
        </references>
      </pivotArea>
    </format>
    <format dxfId="3256">
      <pivotArea dataOnly="0" labelOnly="1" outline="0" fieldPosition="0">
        <references count="3">
          <reference field="11" count="1" selected="0">
            <x v="157"/>
          </reference>
          <reference field="12" count="1" selected="0">
            <x v="220"/>
          </reference>
          <reference field="29" count="1">
            <x v="81"/>
          </reference>
        </references>
      </pivotArea>
    </format>
    <format dxfId="3255">
      <pivotArea dataOnly="0" labelOnly="1" outline="0" fieldPosition="0">
        <references count="3">
          <reference field="11" count="1" selected="0">
            <x v="158"/>
          </reference>
          <reference field="12" count="1" selected="0">
            <x v="167"/>
          </reference>
          <reference field="29" count="1">
            <x v="98"/>
          </reference>
        </references>
      </pivotArea>
    </format>
    <format dxfId="3254">
      <pivotArea dataOnly="0" labelOnly="1" outline="0" fieldPosition="0">
        <references count="3">
          <reference field="11" count="1" selected="0">
            <x v="159"/>
          </reference>
          <reference field="12" count="1" selected="0">
            <x v="180"/>
          </reference>
          <reference field="29" count="1">
            <x v="40"/>
          </reference>
        </references>
      </pivotArea>
    </format>
    <format dxfId="3253">
      <pivotArea dataOnly="0" labelOnly="1" outline="0" fieldPosition="0">
        <references count="3">
          <reference field="11" count="1" selected="0">
            <x v="160"/>
          </reference>
          <reference field="12" count="1" selected="0">
            <x v="156"/>
          </reference>
          <reference field="29" count="1">
            <x v="20"/>
          </reference>
        </references>
      </pivotArea>
    </format>
    <format dxfId="3252">
      <pivotArea dataOnly="0" labelOnly="1" outline="0" fieldPosition="0">
        <references count="3">
          <reference field="11" count="1" selected="0">
            <x v="161"/>
          </reference>
          <reference field="12" count="1" selected="0">
            <x v="181"/>
          </reference>
          <reference field="29" count="1">
            <x v="25"/>
          </reference>
        </references>
      </pivotArea>
    </format>
    <format dxfId="3251">
      <pivotArea dataOnly="0" labelOnly="1" outline="0" fieldPosition="0">
        <references count="3">
          <reference field="11" count="1" selected="0">
            <x v="162"/>
          </reference>
          <reference field="12" count="1" selected="0">
            <x v="92"/>
          </reference>
          <reference field="29" count="1">
            <x v="35"/>
          </reference>
        </references>
      </pivotArea>
    </format>
    <format dxfId="3250">
      <pivotArea dataOnly="0" labelOnly="1" outline="0" fieldPosition="0">
        <references count="3">
          <reference field="11" count="1" selected="0">
            <x v="163"/>
          </reference>
          <reference field="12" count="1" selected="0">
            <x v="139"/>
          </reference>
          <reference field="29" count="1">
            <x v="26"/>
          </reference>
        </references>
      </pivotArea>
    </format>
    <format dxfId="3249">
      <pivotArea dataOnly="0" labelOnly="1" outline="0" fieldPosition="0">
        <references count="3">
          <reference field="11" count="1" selected="0">
            <x v="164"/>
          </reference>
          <reference field="12" count="1" selected="0">
            <x v="214"/>
          </reference>
          <reference field="29" count="1">
            <x v="52"/>
          </reference>
        </references>
      </pivotArea>
    </format>
    <format dxfId="3248">
      <pivotArea dataOnly="0" labelOnly="1" outline="0" fieldPosition="0">
        <references count="3">
          <reference field="11" count="1" selected="0">
            <x v="165"/>
          </reference>
          <reference field="12" count="1" selected="0">
            <x v="137"/>
          </reference>
          <reference field="29" count="1">
            <x v="1"/>
          </reference>
        </references>
      </pivotArea>
    </format>
    <format dxfId="3247">
      <pivotArea dataOnly="0" labelOnly="1" outline="0" fieldPosition="0">
        <references count="3">
          <reference field="11" count="1" selected="0">
            <x v="166"/>
          </reference>
          <reference field="12" count="1" selected="0">
            <x v="104"/>
          </reference>
          <reference field="29" count="1">
            <x v="0"/>
          </reference>
        </references>
      </pivotArea>
    </format>
    <format dxfId="3246">
      <pivotArea dataOnly="0" labelOnly="1" outline="0" fieldPosition="0">
        <references count="3">
          <reference field="11" count="1" selected="0">
            <x v="167"/>
          </reference>
          <reference field="12" count="1" selected="0">
            <x v="5"/>
          </reference>
          <reference field="29" count="1">
            <x v="24"/>
          </reference>
        </references>
      </pivotArea>
    </format>
    <format dxfId="3245">
      <pivotArea dataOnly="0" labelOnly="1" outline="0" fieldPosition="0">
        <references count="3">
          <reference field="11" count="1" selected="0">
            <x v="170"/>
          </reference>
          <reference field="12" count="1" selected="0">
            <x v="167"/>
          </reference>
          <reference field="29" count="1">
            <x v="98"/>
          </reference>
        </references>
      </pivotArea>
    </format>
    <format dxfId="3244">
      <pivotArea dataOnly="0" labelOnly="1" outline="0" fieldPosition="0">
        <references count="3">
          <reference field="11" count="1" selected="0">
            <x v="173"/>
          </reference>
          <reference field="12" count="1" selected="0">
            <x v="77"/>
          </reference>
          <reference field="29" count="1">
            <x v="93"/>
          </reference>
        </references>
      </pivotArea>
    </format>
    <format dxfId="3243">
      <pivotArea dataOnly="0" labelOnly="1" outline="0" fieldPosition="0">
        <references count="3">
          <reference field="11" count="1" selected="0">
            <x v="174"/>
          </reference>
          <reference field="12" count="1" selected="0">
            <x v="38"/>
          </reference>
          <reference field="29" count="1">
            <x v="108"/>
          </reference>
        </references>
      </pivotArea>
    </format>
    <format dxfId="3242">
      <pivotArea dataOnly="0" labelOnly="1" outline="0" fieldPosition="0">
        <references count="3">
          <reference field="11" count="1" selected="0">
            <x v="175"/>
          </reference>
          <reference field="12" count="1" selected="0">
            <x v="176"/>
          </reference>
          <reference field="29" count="1">
            <x v="32"/>
          </reference>
        </references>
      </pivotArea>
    </format>
    <format dxfId="3241">
      <pivotArea dataOnly="0" labelOnly="1" outline="0" fieldPosition="0">
        <references count="3">
          <reference field="11" count="1" selected="0">
            <x v="177"/>
          </reference>
          <reference field="12" count="1" selected="0">
            <x v="136"/>
          </reference>
          <reference field="29" count="1">
            <x v="87"/>
          </reference>
        </references>
      </pivotArea>
    </format>
    <format dxfId="3240">
      <pivotArea dataOnly="0" labelOnly="1" outline="0" fieldPosition="0">
        <references count="3">
          <reference field="11" count="1" selected="0">
            <x v="178"/>
          </reference>
          <reference field="12" count="1" selected="0">
            <x v="182"/>
          </reference>
          <reference field="29" count="1">
            <x v="128"/>
          </reference>
        </references>
      </pivotArea>
    </format>
    <format dxfId="3239">
      <pivotArea dataOnly="0" labelOnly="1" outline="0" fieldPosition="0">
        <references count="3">
          <reference field="11" count="1" selected="0">
            <x v="181"/>
          </reference>
          <reference field="12" count="1" selected="0">
            <x v="206"/>
          </reference>
          <reference field="29" count="1">
            <x v="116"/>
          </reference>
        </references>
      </pivotArea>
    </format>
    <format dxfId="3238">
      <pivotArea dataOnly="0" labelOnly="1" outline="0" fieldPosition="0">
        <references count="3">
          <reference field="11" count="1" selected="0">
            <x v="182"/>
          </reference>
          <reference field="12" count="1" selected="0">
            <x v="220"/>
          </reference>
          <reference field="29" count="1">
            <x v="81"/>
          </reference>
        </references>
      </pivotArea>
    </format>
    <format dxfId="3237">
      <pivotArea dataOnly="0" labelOnly="1" outline="0" fieldPosition="0">
        <references count="3">
          <reference field="11" count="1" selected="0">
            <x v="183"/>
          </reference>
          <reference field="12" count="1" selected="0">
            <x v="65"/>
          </reference>
          <reference field="29" count="1">
            <x v="21"/>
          </reference>
        </references>
      </pivotArea>
    </format>
    <format dxfId="3236">
      <pivotArea dataOnly="0" labelOnly="1" outline="0" fieldPosition="0">
        <references count="3">
          <reference field="11" count="1" selected="0">
            <x v="184"/>
          </reference>
          <reference field="12" count="1" selected="0">
            <x v="179"/>
          </reference>
          <reference field="29" count="1">
            <x v="12"/>
          </reference>
        </references>
      </pivotArea>
    </format>
    <format dxfId="3235">
      <pivotArea dataOnly="0" labelOnly="1" outline="0" fieldPosition="0">
        <references count="3">
          <reference field="11" count="1" selected="0">
            <x v="185"/>
          </reference>
          <reference field="12" count="1" selected="0">
            <x v="150"/>
          </reference>
          <reference field="29" count="1">
            <x v="10"/>
          </reference>
        </references>
      </pivotArea>
    </format>
    <format dxfId="3234">
      <pivotArea dataOnly="0" labelOnly="1" outline="0" fieldPosition="0">
        <references count="3">
          <reference field="11" count="1" selected="0">
            <x v="186"/>
          </reference>
          <reference field="12" count="1" selected="0">
            <x v="206"/>
          </reference>
          <reference field="29" count="1">
            <x v="116"/>
          </reference>
        </references>
      </pivotArea>
    </format>
    <format dxfId="3233">
      <pivotArea dataOnly="0" labelOnly="1" outline="0" fieldPosition="0">
        <references count="3">
          <reference field="11" count="1" selected="0">
            <x v="187"/>
          </reference>
          <reference field="12" count="1" selected="0">
            <x v="158"/>
          </reference>
          <reference field="29" count="1">
            <x v="34"/>
          </reference>
        </references>
      </pivotArea>
    </format>
    <format dxfId="3232">
      <pivotArea dataOnly="0" labelOnly="1" outline="0" fieldPosition="0">
        <references count="3">
          <reference field="11" count="1" selected="0">
            <x v="188"/>
          </reference>
          <reference field="12" count="1" selected="0">
            <x v="48"/>
          </reference>
          <reference field="29" count="1">
            <x v="44"/>
          </reference>
        </references>
      </pivotArea>
    </format>
    <format dxfId="3231">
      <pivotArea dataOnly="0" labelOnly="1" outline="0" fieldPosition="0">
        <references count="3">
          <reference field="11" count="1" selected="0">
            <x v="189"/>
          </reference>
          <reference field="12" count="1" selected="0">
            <x v="219"/>
          </reference>
          <reference field="29" count="1">
            <x v="71"/>
          </reference>
        </references>
      </pivotArea>
    </format>
    <format dxfId="3230">
      <pivotArea dataOnly="0" labelOnly="1" outline="0" fieldPosition="0">
        <references count="3">
          <reference field="11" count="1" selected="0">
            <x v="190"/>
          </reference>
          <reference field="12" count="1" selected="0">
            <x v="206"/>
          </reference>
          <reference field="29" count="1">
            <x v="116"/>
          </reference>
        </references>
      </pivotArea>
    </format>
    <format dxfId="3229">
      <pivotArea dataOnly="0" labelOnly="1" outline="0" fieldPosition="0">
        <references count="3">
          <reference field="11" count="1" selected="0">
            <x v="193"/>
          </reference>
          <reference field="12" count="1" selected="0">
            <x v="209"/>
          </reference>
          <reference field="29" count="1">
            <x v="101"/>
          </reference>
        </references>
      </pivotArea>
    </format>
    <format dxfId="3228">
      <pivotArea dataOnly="0" labelOnly="1" outline="0" fieldPosition="0">
        <references count="3">
          <reference field="11" count="1" selected="0">
            <x v="194"/>
          </reference>
          <reference field="12" count="1" selected="0">
            <x v="79"/>
          </reference>
          <reference field="29" count="1">
            <x v="93"/>
          </reference>
        </references>
      </pivotArea>
    </format>
    <format dxfId="3227">
      <pivotArea dataOnly="0" labelOnly="1" outline="0" fieldPosition="0">
        <references count="3">
          <reference field="11" count="1" selected="0">
            <x v="195"/>
          </reference>
          <reference field="12" count="1" selected="0">
            <x v="206"/>
          </reference>
          <reference field="29" count="1">
            <x v="116"/>
          </reference>
        </references>
      </pivotArea>
    </format>
    <format dxfId="3226">
      <pivotArea dataOnly="0" labelOnly="1" outline="0" fieldPosition="0">
        <references count="3">
          <reference field="11" count="1" selected="0">
            <x v="196"/>
          </reference>
          <reference field="12" count="1" selected="0">
            <x v="165"/>
          </reference>
          <reference field="29" count="1">
            <x v="26"/>
          </reference>
        </references>
      </pivotArea>
    </format>
    <format dxfId="3225">
      <pivotArea dataOnly="0" labelOnly="1" outline="0" fieldPosition="0">
        <references count="3">
          <reference field="11" count="1" selected="0">
            <x v="197"/>
          </reference>
          <reference field="12" count="1" selected="0">
            <x v="206"/>
          </reference>
          <reference field="29" count="1">
            <x v="116"/>
          </reference>
        </references>
      </pivotArea>
    </format>
    <format dxfId="3224">
      <pivotArea dataOnly="0" labelOnly="1" outline="0" fieldPosition="0">
        <references count="3">
          <reference field="11" count="1" selected="0">
            <x v="198"/>
          </reference>
          <reference field="12" count="1" selected="0">
            <x v="136"/>
          </reference>
          <reference field="29" count="1">
            <x v="87"/>
          </reference>
        </references>
      </pivotArea>
    </format>
    <format dxfId="3223">
      <pivotArea dataOnly="0" labelOnly="1" outline="0" fieldPosition="0">
        <references count="3">
          <reference field="11" count="1" selected="0">
            <x v="199"/>
          </reference>
          <reference field="12" count="1" selected="0">
            <x v="206"/>
          </reference>
          <reference field="29" count="1">
            <x v="116"/>
          </reference>
        </references>
      </pivotArea>
    </format>
    <format dxfId="3222">
      <pivotArea dataOnly="0" labelOnly="1" outline="0" fieldPosition="0">
        <references count="3">
          <reference field="11" count="1" selected="0">
            <x v="200"/>
          </reference>
          <reference field="12" count="1" selected="0">
            <x v="8"/>
          </reference>
          <reference field="29" count="1">
            <x v="59"/>
          </reference>
        </references>
      </pivotArea>
    </format>
    <format dxfId="3221">
      <pivotArea dataOnly="0" labelOnly="1" outline="0" fieldPosition="0">
        <references count="3">
          <reference field="11" count="1" selected="0">
            <x v="207"/>
          </reference>
          <reference field="12" count="1" selected="0">
            <x v="61"/>
          </reference>
          <reference field="29" count="1">
            <x v="26"/>
          </reference>
        </references>
      </pivotArea>
    </format>
    <format dxfId="3220">
      <pivotArea dataOnly="0" labelOnly="1" outline="0" fieldPosition="0">
        <references count="3">
          <reference field="11" count="1" selected="0">
            <x v="208"/>
          </reference>
          <reference field="12" count="1" selected="0">
            <x v="35"/>
          </reference>
          <reference field="29" count="1">
            <x v="59"/>
          </reference>
        </references>
      </pivotArea>
    </format>
    <format dxfId="3219">
      <pivotArea dataOnly="0" labelOnly="1" outline="0" fieldPosition="0">
        <references count="3">
          <reference field="11" count="1" selected="0">
            <x v="213"/>
          </reference>
          <reference field="12" count="1" selected="0">
            <x v="206"/>
          </reference>
          <reference field="29" count="1">
            <x v="116"/>
          </reference>
        </references>
      </pivotArea>
    </format>
    <format dxfId="3218">
      <pivotArea dataOnly="0" labelOnly="1" outline="0" fieldPosition="0">
        <references count="3">
          <reference field="11" count="1" selected="0">
            <x v="217"/>
          </reference>
          <reference field="12" count="1" selected="0">
            <x v="78"/>
          </reference>
          <reference field="29" count="1">
            <x v="93"/>
          </reference>
        </references>
      </pivotArea>
    </format>
    <format dxfId="3217">
      <pivotArea dataOnly="0" labelOnly="1" outline="0" fieldPosition="0">
        <references count="3">
          <reference field="11" count="1" selected="0">
            <x v="218"/>
          </reference>
          <reference field="12" count="1" selected="0">
            <x v="143"/>
          </reference>
          <reference field="29" count="1">
            <x v="26"/>
          </reference>
        </references>
      </pivotArea>
    </format>
    <format dxfId="3216">
      <pivotArea dataOnly="0" labelOnly="1" outline="0" fieldPosition="0">
        <references count="3">
          <reference field="11" count="1" selected="0">
            <x v="219"/>
          </reference>
          <reference field="12" count="1" selected="0">
            <x v="178"/>
          </reference>
          <reference field="29" count="1">
            <x v="83"/>
          </reference>
        </references>
      </pivotArea>
    </format>
    <format dxfId="3215">
      <pivotArea dataOnly="0" labelOnly="1" outline="0" fieldPosition="0">
        <references count="3">
          <reference field="11" count="1" selected="0">
            <x v="220"/>
          </reference>
          <reference field="12" count="1" selected="0">
            <x v="220"/>
          </reference>
          <reference field="29" count="1">
            <x v="84"/>
          </reference>
        </references>
      </pivotArea>
    </format>
    <format dxfId="3214">
      <pivotArea dataOnly="0" labelOnly="1" outline="0" fieldPosition="0">
        <references count="3">
          <reference field="11" count="1" selected="0">
            <x v="221"/>
          </reference>
          <reference field="12" count="1" selected="0">
            <x v="191"/>
          </reference>
          <reference field="29" count="1">
            <x v="85"/>
          </reference>
        </references>
      </pivotArea>
    </format>
    <format dxfId="3213">
      <pivotArea dataOnly="0" labelOnly="1" outline="0" fieldPosition="0">
        <references count="3">
          <reference field="11" count="1" selected="0">
            <x v="222"/>
          </reference>
          <reference field="12" count="1" selected="0">
            <x v="66"/>
          </reference>
          <reference field="29" count="1">
            <x v="83"/>
          </reference>
        </references>
      </pivotArea>
    </format>
    <format dxfId="3212">
      <pivotArea dataOnly="0" labelOnly="1" outline="0" fieldPosition="0">
        <references count="3">
          <reference field="11" count="1" selected="0">
            <x v="223"/>
          </reference>
          <reference field="12" count="1" selected="0">
            <x v="207"/>
          </reference>
          <reference field="29" count="1">
            <x v="116"/>
          </reference>
        </references>
      </pivotArea>
    </format>
    <format dxfId="3211">
      <pivotArea dataOnly="0" labelOnly="1" outline="0" fieldPosition="0">
        <references count="3">
          <reference field="11" count="1" selected="0">
            <x v="224"/>
          </reference>
          <reference field="12" count="1" selected="0">
            <x v="94"/>
          </reference>
          <reference field="29" count="1">
            <x v="26"/>
          </reference>
        </references>
      </pivotArea>
    </format>
    <format dxfId="3210">
      <pivotArea dataOnly="0" labelOnly="1" outline="0" fieldPosition="0">
        <references count="3">
          <reference field="11" count="1" selected="0">
            <x v="245"/>
          </reference>
          <reference field="12" count="1" selected="0">
            <x v="39"/>
          </reference>
          <reference field="29" count="1">
            <x v="57"/>
          </reference>
        </references>
      </pivotArea>
    </format>
    <format dxfId="3209">
      <pivotArea dataOnly="0" labelOnly="1" outline="0" fieldPosition="0">
        <references count="3">
          <reference field="11" count="1" selected="0">
            <x v="246"/>
          </reference>
          <reference field="12" count="1" selected="0">
            <x v="84"/>
          </reference>
          <reference field="29" count="1">
            <x v="24"/>
          </reference>
        </references>
      </pivotArea>
    </format>
    <format dxfId="3208">
      <pivotArea dataOnly="0" labelOnly="1" outline="0" fieldPosition="0">
        <references count="3">
          <reference field="11" count="1" selected="0">
            <x v="247"/>
          </reference>
          <reference field="12" count="1" selected="0">
            <x v="217"/>
          </reference>
          <reference field="29" count="1">
            <x v="102"/>
          </reference>
        </references>
      </pivotArea>
    </format>
    <format dxfId="3207">
      <pivotArea dataOnly="0" labelOnly="1" outline="0" fieldPosition="0">
        <references count="3">
          <reference field="11" count="1" selected="0">
            <x v="248"/>
          </reference>
          <reference field="12" count="1" selected="0">
            <x v="81"/>
          </reference>
          <reference field="29" count="1">
            <x v="123"/>
          </reference>
        </references>
      </pivotArea>
    </format>
    <format dxfId="3206">
      <pivotArea dataOnly="0" labelOnly="1" outline="0" fieldPosition="0">
        <references count="3">
          <reference field="11" count="1" selected="0">
            <x v="249"/>
          </reference>
          <reference field="12" count="1" selected="0">
            <x v="186"/>
          </reference>
          <reference field="29" count="1">
            <x v="99"/>
          </reference>
        </references>
      </pivotArea>
    </format>
    <format dxfId="3205">
      <pivotArea dataOnly="0" labelOnly="1" outline="0" fieldPosition="0">
        <references count="3">
          <reference field="11" count="1" selected="0">
            <x v="250"/>
          </reference>
          <reference field="12" count="1" selected="0">
            <x v="40"/>
          </reference>
          <reference field="29" count="1">
            <x v="83"/>
          </reference>
        </references>
      </pivotArea>
    </format>
    <format dxfId="3204">
      <pivotArea dataOnly="0" labelOnly="1" outline="0" fieldPosition="0">
        <references count="3">
          <reference field="11" count="1" selected="0">
            <x v="253"/>
          </reference>
          <reference field="12" count="1" selected="0">
            <x v="113"/>
          </reference>
          <reference field="29" count="1">
            <x v="15"/>
          </reference>
        </references>
      </pivotArea>
    </format>
    <format dxfId="3203">
      <pivotArea dataOnly="0" labelOnly="1" outline="0" fieldPosition="0">
        <references count="3">
          <reference field="11" count="1" selected="0">
            <x v="254"/>
          </reference>
          <reference field="12" count="1" selected="0">
            <x v="161"/>
          </reference>
          <reference field="29" count="1">
            <x v="8"/>
          </reference>
        </references>
      </pivotArea>
    </format>
    <format dxfId="3202">
      <pivotArea dataOnly="0" labelOnly="1" outline="0" fieldPosition="0">
        <references count="3">
          <reference field="11" count="1" selected="0">
            <x v="255"/>
          </reference>
          <reference field="12" count="1" selected="0">
            <x v="110"/>
          </reference>
          <reference field="29" count="1">
            <x v="67"/>
          </reference>
        </references>
      </pivotArea>
    </format>
    <format dxfId="3201">
      <pivotArea dataOnly="0" labelOnly="1" outline="0" fieldPosition="0">
        <references count="3">
          <reference field="11" count="1" selected="0">
            <x v="256"/>
          </reference>
          <reference field="12" count="1" selected="0">
            <x v="130"/>
          </reference>
          <reference field="29" count="1">
            <x v="9"/>
          </reference>
        </references>
      </pivotArea>
    </format>
    <format dxfId="3200">
      <pivotArea dataOnly="0" labelOnly="1" outline="0" fieldPosition="0">
        <references count="3">
          <reference field="11" count="1" selected="0">
            <x v="257"/>
          </reference>
          <reference field="12" count="1" selected="0">
            <x v="193"/>
          </reference>
          <reference field="29" count="1">
            <x v="11"/>
          </reference>
        </references>
      </pivotArea>
    </format>
    <format dxfId="3199">
      <pivotArea dataOnly="0" labelOnly="1" outline="0" fieldPosition="0">
        <references count="3">
          <reference field="11" count="1" selected="0">
            <x v="258"/>
          </reference>
          <reference field="12" count="1" selected="0">
            <x v="220"/>
          </reference>
          <reference field="29" count="1">
            <x v="129"/>
          </reference>
        </references>
      </pivotArea>
    </format>
    <format dxfId="3198">
      <pivotArea dataOnly="0" labelOnly="1" outline="0" fieldPosition="0">
        <references count="3">
          <reference field="11" count="1" selected="0">
            <x v="259"/>
          </reference>
          <reference field="12" count="1" selected="0">
            <x v="84"/>
          </reference>
          <reference field="29" count="1">
            <x v="24"/>
          </reference>
        </references>
      </pivotArea>
    </format>
    <format dxfId="3197">
      <pivotArea dataOnly="0" labelOnly="1" outline="0" fieldPosition="0">
        <references count="3">
          <reference field="11" count="1" selected="0">
            <x v="260"/>
          </reference>
          <reference field="12" count="1" selected="0">
            <x v="116"/>
          </reference>
          <reference field="29" count="1">
            <x v="107"/>
          </reference>
        </references>
      </pivotArea>
    </format>
    <format dxfId="3196">
      <pivotArea dataOnly="0" labelOnly="1" outline="0" fieldPosition="0">
        <references count="3">
          <reference field="11" count="1" selected="0">
            <x v="261"/>
          </reference>
          <reference field="12" count="1" selected="0">
            <x v="106"/>
          </reference>
          <reference field="29" count="1">
            <x v="27"/>
          </reference>
        </references>
      </pivotArea>
    </format>
    <format dxfId="3195">
      <pivotArea dataOnly="0" labelOnly="1" outline="0" fieldPosition="0">
        <references count="3">
          <reference field="11" count="1" selected="0">
            <x v="262"/>
          </reference>
          <reference field="12" count="1" selected="0">
            <x v="18"/>
          </reference>
          <reference field="29" count="1">
            <x v="17"/>
          </reference>
        </references>
      </pivotArea>
    </format>
    <format dxfId="3194">
      <pivotArea dataOnly="0" labelOnly="1" outline="0" fieldPosition="0">
        <references count="3">
          <reference field="11" count="1" selected="0">
            <x v="265"/>
          </reference>
          <reference field="12" count="1" selected="0">
            <x v="84"/>
          </reference>
          <reference field="29" count="1">
            <x v="24"/>
          </reference>
        </references>
      </pivotArea>
    </format>
    <format dxfId="3193">
      <pivotArea dataOnly="0" labelOnly="1" outline="0" fieldPosition="0">
        <references count="3">
          <reference field="11" count="1" selected="0">
            <x v="267"/>
          </reference>
          <reference field="12" count="1" selected="0">
            <x v="126"/>
          </reference>
          <reference field="29" count="1">
            <x v="97"/>
          </reference>
        </references>
      </pivotArea>
    </format>
    <format dxfId="3192">
      <pivotArea dataOnly="0" labelOnly="1" outline="0" fieldPosition="0">
        <references count="3">
          <reference field="11" count="1" selected="0">
            <x v="268"/>
          </reference>
          <reference field="12" count="1" selected="0">
            <x v="177"/>
          </reference>
          <reference field="29" count="1">
            <x v="83"/>
          </reference>
        </references>
      </pivotArea>
    </format>
    <format dxfId="3191">
      <pivotArea dataOnly="0" labelOnly="1" outline="0" fieldPosition="0">
        <references count="3">
          <reference field="11" count="1" selected="0">
            <x v="270"/>
          </reference>
          <reference field="12" count="1" selected="0">
            <x v="67"/>
          </reference>
          <reference field="29" count="1">
            <x v="75"/>
          </reference>
        </references>
      </pivotArea>
    </format>
    <format dxfId="3190">
      <pivotArea dataOnly="0" labelOnly="1" outline="0" fieldPosition="0">
        <references count="3">
          <reference field="11" count="1" selected="0">
            <x v="271"/>
          </reference>
          <reference field="12" count="1" selected="0">
            <x v="201"/>
          </reference>
          <reference field="29" count="1">
            <x v="114"/>
          </reference>
        </references>
      </pivotArea>
    </format>
    <format dxfId="3189">
      <pivotArea dataOnly="0" labelOnly="1" outline="0" fieldPosition="0">
        <references count="3">
          <reference field="11" count="1" selected="0">
            <x v="272"/>
          </reference>
          <reference field="12" count="1" selected="0">
            <x v="199"/>
          </reference>
          <reference field="29" count="1">
            <x v="19"/>
          </reference>
        </references>
      </pivotArea>
    </format>
    <format dxfId="3188">
      <pivotArea dataOnly="0" labelOnly="1" outline="0" fieldPosition="0">
        <references count="3">
          <reference field="11" count="1" selected="0">
            <x v="273"/>
          </reference>
          <reference field="12" count="1" selected="0">
            <x v="122"/>
          </reference>
          <reference field="29" count="1">
            <x v="76"/>
          </reference>
        </references>
      </pivotArea>
    </format>
    <format dxfId="3187">
      <pivotArea dataOnly="0" labelOnly="1" outline="0" fieldPosition="0">
        <references count="3">
          <reference field="11" count="1" selected="0">
            <x v="274"/>
          </reference>
          <reference field="12" count="1" selected="0">
            <x v="103"/>
          </reference>
          <reference field="29" count="1">
            <x v="78"/>
          </reference>
        </references>
      </pivotArea>
    </format>
    <format dxfId="3186">
      <pivotArea dataOnly="0" labelOnly="1" outline="0" fieldPosition="0">
        <references count="3">
          <reference field="11" count="1" selected="0">
            <x v="275"/>
          </reference>
          <reference field="12" count="1" selected="0">
            <x v="86"/>
          </reference>
          <reference field="29" count="1">
            <x v="86"/>
          </reference>
        </references>
      </pivotArea>
    </format>
    <format dxfId="3185">
      <pivotArea dataOnly="0" labelOnly="1" outline="0" fieldPosition="0">
        <references count="3">
          <reference field="11" count="1" selected="0">
            <x v="277"/>
          </reference>
          <reference field="12" count="1" selected="0">
            <x v="218"/>
          </reference>
          <reference field="29" count="1">
            <x v="95"/>
          </reference>
        </references>
      </pivotArea>
    </format>
    <format dxfId="3184">
      <pivotArea dataOnly="0" labelOnly="1" outline="0" fieldPosition="0">
        <references count="3">
          <reference field="11" count="1" selected="0">
            <x v="278"/>
          </reference>
          <reference field="12" count="1" selected="0">
            <x v="123"/>
          </reference>
          <reference field="29" count="1">
            <x v="130"/>
          </reference>
        </references>
      </pivotArea>
    </format>
    <format dxfId="3183">
      <pivotArea dataOnly="0" labelOnly="1" outline="0" fieldPosition="0">
        <references count="3">
          <reference field="11" count="1" selected="0">
            <x v="279"/>
          </reference>
          <reference field="12" count="1" selected="0">
            <x v="221"/>
          </reference>
          <reference field="29" count="1">
            <x v="135"/>
          </reference>
        </references>
      </pivotArea>
    </format>
    <format dxfId="3182">
      <pivotArea dataOnly="0" labelOnly="1" outline="0" fieldPosition="0">
        <references count="3">
          <reference field="11" count="1" selected="0">
            <x v="280"/>
          </reference>
          <reference field="12" count="1" selected="0">
            <x v="98"/>
          </reference>
          <reference field="29" count="1">
            <x v="69"/>
          </reference>
        </references>
      </pivotArea>
    </format>
    <format dxfId="3181">
      <pivotArea dataOnly="0" labelOnly="1" outline="0" fieldPosition="0">
        <references count="3">
          <reference field="11" count="1" selected="0">
            <x v="281"/>
          </reference>
          <reference field="12" count="1" selected="0">
            <x v="99"/>
          </reference>
          <reference field="29" count="1">
            <x v="68"/>
          </reference>
        </references>
      </pivotArea>
    </format>
    <format dxfId="3180">
      <pivotArea dataOnly="0" labelOnly="1" outline="0" fieldPosition="0">
        <references count="3">
          <reference field="11" count="1" selected="0">
            <x v="282"/>
          </reference>
          <reference field="12" count="1" selected="0">
            <x v="220"/>
          </reference>
          <reference field="29" count="1">
            <x v="70"/>
          </reference>
        </references>
      </pivotArea>
    </format>
    <format dxfId="3179">
      <pivotArea dataOnly="0" labelOnly="1" outline="0" fieldPosition="0">
        <references count="3">
          <reference field="11" count="1" selected="0">
            <x v="283"/>
          </reference>
          <reference field="12" count="1" selected="0">
            <x v="86"/>
          </reference>
          <reference field="29" count="1">
            <x v="86"/>
          </reference>
        </references>
      </pivotArea>
    </format>
    <format dxfId="3178">
      <pivotArea dataOnly="0" labelOnly="1" outline="0" fieldPosition="0">
        <references count="3">
          <reference field="11" count="1" selected="0">
            <x v="284"/>
          </reference>
          <reference field="12" count="1" selected="0">
            <x v="222"/>
          </reference>
          <reference field="29" count="1">
            <x v="136"/>
          </reference>
        </references>
      </pivotArea>
    </format>
    <format dxfId="3177">
      <pivotArea dataOnly="0" labelOnly="1" outline="0" fieldPosition="0">
        <references count="3">
          <reference field="11" count="1" selected="0">
            <x v="285"/>
          </reference>
          <reference field="12" count="1" selected="0">
            <x v="97"/>
          </reference>
          <reference field="29" count="1">
            <x v="49"/>
          </reference>
        </references>
      </pivotArea>
    </format>
    <format dxfId="3176">
      <pivotArea dataOnly="0" labelOnly="1" outline="0" fieldPosition="0">
        <references count="3">
          <reference field="11" count="1" selected="0">
            <x v="286"/>
          </reference>
          <reference field="12" count="1" selected="0">
            <x v="90"/>
          </reference>
          <reference field="29" count="1">
            <x v="83"/>
          </reference>
        </references>
      </pivotArea>
    </format>
    <format dxfId="3175">
      <pivotArea dataOnly="0" labelOnly="1" outline="0" fieldPosition="0">
        <references count="3">
          <reference field="11" count="1" selected="0">
            <x v="287"/>
          </reference>
          <reference field="12" count="1" selected="0">
            <x v="208"/>
          </reference>
          <reference field="29" count="1">
            <x v="104"/>
          </reference>
        </references>
      </pivotArea>
    </format>
    <format dxfId="3174">
      <pivotArea dataOnly="0" labelOnly="1" outline="0" fieldPosition="0">
        <references count="3">
          <reference field="11" count="1" selected="0">
            <x v="288"/>
          </reference>
          <reference field="12" count="1" selected="0">
            <x v="212"/>
          </reference>
          <reference field="29" count="1">
            <x v="127"/>
          </reference>
        </references>
      </pivotArea>
    </format>
    <format dxfId="3173">
      <pivotArea dataOnly="0" labelOnly="1" outline="0" fieldPosition="0">
        <references count="3">
          <reference field="11" count="1" selected="0">
            <x v="289"/>
          </reference>
          <reference field="12" count="1" selected="0">
            <x v="56"/>
          </reference>
          <reference field="29" count="1">
            <x v="125"/>
          </reference>
        </references>
      </pivotArea>
    </format>
    <format dxfId="3172">
      <pivotArea dataOnly="0" labelOnly="1" outline="0" fieldPosition="0">
        <references count="3">
          <reference field="11" count="1" selected="0">
            <x v="290"/>
          </reference>
          <reference field="12" count="1" selected="0">
            <x v="184"/>
          </reference>
          <reference field="29" count="1">
            <x v="122"/>
          </reference>
        </references>
      </pivotArea>
    </format>
    <format dxfId="3171">
      <pivotArea dataOnly="0" labelOnly="1" outline="0" fieldPosition="0">
        <references count="3">
          <reference field="11" count="1" selected="0">
            <x v="291"/>
          </reference>
          <reference field="12" count="1" selected="0">
            <x v="211"/>
          </reference>
          <reference field="29" count="1">
            <x v="121"/>
          </reference>
        </references>
      </pivotArea>
    </format>
    <format dxfId="3170">
      <pivotArea dataOnly="0" labelOnly="1" outline="0" fieldPosition="0">
        <references count="3">
          <reference field="11" count="1" selected="0">
            <x v="0"/>
          </reference>
          <reference field="12" count="1" selected="0">
            <x v="39"/>
          </reference>
          <reference field="29" count="1">
            <x v="73"/>
          </reference>
        </references>
      </pivotArea>
    </format>
    <format dxfId="3169">
      <pivotArea dataOnly="0" labelOnly="1" outline="0" fieldPosition="0">
        <references count="3">
          <reference field="11" count="1" selected="0">
            <x v="1"/>
          </reference>
          <reference field="12" count="1" selected="0">
            <x v="39"/>
          </reference>
          <reference field="29" count="1">
            <x v="57"/>
          </reference>
        </references>
      </pivotArea>
    </format>
    <format dxfId="3168">
      <pivotArea dataOnly="0" labelOnly="1" outline="0" fieldPosition="0">
        <references count="3">
          <reference field="11" count="1" selected="0">
            <x v="2"/>
          </reference>
          <reference field="12" count="1" selected="0">
            <x v="220"/>
          </reference>
          <reference field="29" count="1">
            <x v="82"/>
          </reference>
        </references>
      </pivotArea>
    </format>
    <format dxfId="3167">
      <pivotArea dataOnly="0" labelOnly="1" outline="0" fieldPosition="0">
        <references count="3">
          <reference field="11" count="1" selected="0">
            <x v="3"/>
          </reference>
          <reference field="12" count="1" selected="0">
            <x v="36"/>
          </reference>
          <reference field="29" count="1">
            <x v="54"/>
          </reference>
        </references>
      </pivotArea>
    </format>
    <format dxfId="3166">
      <pivotArea dataOnly="0" labelOnly="1" outline="0" fieldPosition="0">
        <references count="3">
          <reference field="11" count="1" selected="0">
            <x v="4"/>
          </reference>
          <reference field="12" count="1" selected="0">
            <x v="37"/>
          </reference>
          <reference field="29" count="1">
            <x v="64"/>
          </reference>
        </references>
      </pivotArea>
    </format>
    <format dxfId="3165">
      <pivotArea dataOnly="0" labelOnly="1" outline="0" fieldPosition="0">
        <references count="3">
          <reference field="11" count="1" selected="0">
            <x v="5"/>
          </reference>
          <reference field="12" count="1" selected="0">
            <x v="13"/>
          </reference>
          <reference field="29" count="1">
            <x v="48"/>
          </reference>
        </references>
      </pivotArea>
    </format>
    <format dxfId="3164">
      <pivotArea dataOnly="0" labelOnly="1" outline="0" fieldPosition="0">
        <references count="3">
          <reference field="11" count="1" selected="0">
            <x v="6"/>
          </reference>
          <reference field="12" count="1" selected="0">
            <x v="52"/>
          </reference>
          <reference field="29" count="1">
            <x v="65"/>
          </reference>
        </references>
      </pivotArea>
    </format>
    <format dxfId="3163">
      <pivotArea dataOnly="0" labelOnly="1" outline="0" fieldPosition="0">
        <references count="3">
          <reference field="11" count="1" selected="0">
            <x v="7"/>
          </reference>
          <reference field="12" count="1" selected="0">
            <x v="190"/>
          </reference>
          <reference field="29" count="1">
            <x v="39"/>
          </reference>
        </references>
      </pivotArea>
    </format>
    <format dxfId="3162">
      <pivotArea dataOnly="0" labelOnly="1" outline="0" fieldPosition="0">
        <references count="3">
          <reference field="11" count="1" selected="0">
            <x v="8"/>
          </reference>
          <reference field="12" count="1" selected="0">
            <x v="39"/>
          </reference>
          <reference field="29" count="1">
            <x v="57"/>
          </reference>
        </references>
      </pivotArea>
    </format>
    <format dxfId="3161">
      <pivotArea dataOnly="0" labelOnly="1" outline="0" fieldPosition="0">
        <references count="3">
          <reference field="11" count="1" selected="0">
            <x v="9"/>
          </reference>
          <reference field="12" count="1" selected="0">
            <x v="87"/>
          </reference>
          <reference field="29" count="1">
            <x v="96"/>
          </reference>
        </references>
      </pivotArea>
    </format>
    <format dxfId="3160">
      <pivotArea dataOnly="0" labelOnly="1" outline="0" fieldPosition="0">
        <references count="3">
          <reference field="11" count="1" selected="0">
            <x v="10"/>
          </reference>
          <reference field="12" count="1" selected="0">
            <x v="90"/>
          </reference>
          <reference field="29" count="1">
            <x v="83"/>
          </reference>
        </references>
      </pivotArea>
    </format>
    <format dxfId="3159">
      <pivotArea dataOnly="0" labelOnly="1" outline="0" fieldPosition="0">
        <references count="3">
          <reference field="11" count="1" selected="0">
            <x v="11"/>
          </reference>
          <reference field="12" count="1" selected="0">
            <x v="107"/>
          </reference>
          <reference field="29" count="1">
            <x v="124"/>
          </reference>
        </references>
      </pivotArea>
    </format>
    <format dxfId="3158">
      <pivotArea dataOnly="0" labelOnly="1" outline="0" fieldPosition="0">
        <references count="3">
          <reference field="11" count="1" selected="0">
            <x v="12"/>
          </reference>
          <reference field="12" count="1" selected="0">
            <x v="46"/>
          </reference>
          <reference field="29" count="1">
            <x v="103"/>
          </reference>
        </references>
      </pivotArea>
    </format>
    <format dxfId="3157">
      <pivotArea dataOnly="0" labelOnly="1" outline="0" fieldPosition="0">
        <references count="3">
          <reference field="11" count="1" selected="0">
            <x v="13"/>
          </reference>
          <reference field="12" count="1" selected="0">
            <x v="185"/>
          </reference>
          <reference field="29" count="1">
            <x v="104"/>
          </reference>
        </references>
      </pivotArea>
    </format>
    <format dxfId="3156">
      <pivotArea dataOnly="0" labelOnly="1" outline="0" fieldPosition="0">
        <references count="3">
          <reference field="11" count="1" selected="0">
            <x v="20"/>
          </reference>
          <reference field="12" count="1" selected="0">
            <x v="82"/>
          </reference>
          <reference field="29" count="1">
            <x v="89"/>
          </reference>
        </references>
      </pivotArea>
    </format>
    <format dxfId="3155">
      <pivotArea dataOnly="0" labelOnly="1" outline="0" fieldPosition="0">
        <references count="3">
          <reference field="11" count="1" selected="0">
            <x v="21"/>
          </reference>
          <reference field="12" count="1" selected="0">
            <x v="121"/>
          </reference>
          <reference field="29" count="1">
            <x v="104"/>
          </reference>
        </references>
      </pivotArea>
    </format>
    <format dxfId="3154">
      <pivotArea dataOnly="0" labelOnly="1" outline="0" fieldPosition="0">
        <references count="3">
          <reference field="11" count="1" selected="0">
            <x v="25"/>
          </reference>
          <reference field="12" count="1" selected="0">
            <x v="196"/>
          </reference>
          <reference field="29" count="1">
            <x v="118"/>
          </reference>
        </references>
      </pivotArea>
    </format>
    <format dxfId="3153">
      <pivotArea dataOnly="0" labelOnly="1" outline="0" fieldPosition="0">
        <references count="3">
          <reference field="11" count="1" selected="0">
            <x v="26"/>
          </reference>
          <reference field="12" count="1" selected="0">
            <x v="163"/>
          </reference>
          <reference field="29" count="1">
            <x v="119"/>
          </reference>
        </references>
      </pivotArea>
    </format>
    <format dxfId="3152">
      <pivotArea dataOnly="0" labelOnly="1" outline="0" fieldPosition="0">
        <references count="3">
          <reference field="11" count="1" selected="0">
            <x v="27"/>
          </reference>
          <reference field="12" count="1" selected="0">
            <x v="164"/>
          </reference>
          <reference field="29" count="1">
            <x v="120"/>
          </reference>
        </references>
      </pivotArea>
    </format>
    <format dxfId="3151">
      <pivotArea dataOnly="0" labelOnly="1" outline="0" fieldPosition="0">
        <references count="3">
          <reference field="11" count="1" selected="0">
            <x v="28"/>
          </reference>
          <reference field="12" count="1" selected="0">
            <x v="53"/>
          </reference>
          <reference field="29" count="1">
            <x v="111"/>
          </reference>
        </references>
      </pivotArea>
    </format>
    <format dxfId="3150">
      <pivotArea dataOnly="0" labelOnly="1" outline="0" fieldPosition="0">
        <references count="3">
          <reference field="11" count="1" selected="0">
            <x v="31"/>
          </reference>
          <reference field="12" count="1" selected="0">
            <x v="146"/>
          </reference>
          <reference field="29" count="1">
            <x v="88"/>
          </reference>
        </references>
      </pivotArea>
    </format>
    <format dxfId="3149">
      <pivotArea dataOnly="0" labelOnly="1" outline="0" fieldPosition="0">
        <references count="3">
          <reference field="11" count="1" selected="0">
            <x v="32"/>
          </reference>
          <reference field="12" count="1" selected="0">
            <x v="118"/>
          </reference>
          <reference field="29" count="1">
            <x v="111"/>
          </reference>
        </references>
      </pivotArea>
    </format>
    <format dxfId="3148">
      <pivotArea dataOnly="0" labelOnly="1" outline="0" fieldPosition="0">
        <references count="3">
          <reference field="11" count="1" selected="0">
            <x v="34"/>
          </reference>
          <reference field="12" count="1" selected="0">
            <x v="90"/>
          </reference>
          <reference field="29" count="1">
            <x v="83"/>
          </reference>
        </references>
      </pivotArea>
    </format>
    <format dxfId="3147">
      <pivotArea dataOnly="0" labelOnly="1" outline="0" fieldPosition="0">
        <references count="3">
          <reference field="11" count="1" selected="0">
            <x v="35"/>
          </reference>
          <reference field="12" count="1" selected="0">
            <x v="41"/>
          </reference>
          <reference field="29" count="1">
            <x v="105"/>
          </reference>
        </references>
      </pivotArea>
    </format>
    <format dxfId="3146">
      <pivotArea dataOnly="0" labelOnly="1" outline="0" fieldPosition="0">
        <references count="3">
          <reference field="11" count="1" selected="0">
            <x v="36"/>
          </reference>
          <reference field="12" count="1" selected="0">
            <x v="220"/>
          </reference>
          <reference field="29" count="1">
            <x v="81"/>
          </reference>
        </references>
      </pivotArea>
    </format>
    <format dxfId="3145">
      <pivotArea dataOnly="0" labelOnly="1" outline="0" fieldPosition="0">
        <references count="3">
          <reference field="11" count="1" selected="0">
            <x v="38"/>
          </reference>
          <reference field="12" count="1" selected="0">
            <x v="216"/>
          </reference>
          <reference field="29" count="1">
            <x v="24"/>
          </reference>
        </references>
      </pivotArea>
    </format>
    <format dxfId="3144">
      <pivotArea dataOnly="0" labelOnly="1" outline="0" fieldPosition="0">
        <references count="3">
          <reference field="11" count="1" selected="0">
            <x v="39"/>
          </reference>
          <reference field="12" count="1" selected="0">
            <x v="101"/>
          </reference>
          <reference field="29" count="1">
            <x v="133"/>
          </reference>
        </references>
      </pivotArea>
    </format>
    <format dxfId="3143">
      <pivotArea dataOnly="0" labelOnly="1" outline="0" fieldPosition="0">
        <references count="3">
          <reference field="11" count="1" selected="0">
            <x v="40"/>
          </reference>
          <reference field="12" count="1" selected="0">
            <x v="127"/>
          </reference>
          <reference field="29" count="1">
            <x v="58"/>
          </reference>
        </references>
      </pivotArea>
    </format>
    <format dxfId="3142">
      <pivotArea dataOnly="0" labelOnly="1" outline="0" fieldPosition="0">
        <references count="3">
          <reference field="11" count="1" selected="0">
            <x v="41"/>
          </reference>
          <reference field="12" count="1" selected="0">
            <x v="21"/>
          </reference>
          <reference field="29" count="1">
            <x v="59"/>
          </reference>
        </references>
      </pivotArea>
    </format>
    <format dxfId="3141">
      <pivotArea dataOnly="0" labelOnly="1" outline="0" fieldPosition="0">
        <references count="3">
          <reference field="11" count="1" selected="0">
            <x v="42"/>
          </reference>
          <reference field="12" count="1" selected="0">
            <x v="73"/>
          </reference>
          <reference field="29" count="1">
            <x v="94"/>
          </reference>
        </references>
      </pivotArea>
    </format>
    <format dxfId="3140">
      <pivotArea dataOnly="0" labelOnly="1" outline="0" fieldPosition="0">
        <references count="3">
          <reference field="11" count="1" selected="0">
            <x v="43"/>
          </reference>
          <reference field="12" count="1" selected="0">
            <x v="223"/>
          </reference>
          <reference field="29" count="1">
            <x v="59"/>
          </reference>
        </references>
      </pivotArea>
    </format>
    <format dxfId="3139">
      <pivotArea dataOnly="0" labelOnly="1" outline="0" fieldPosition="0">
        <references count="3">
          <reference field="11" count="1" selected="0">
            <x v="44"/>
          </reference>
          <reference field="12" count="1" selected="0">
            <x v="105"/>
          </reference>
          <reference field="29" count="1">
            <x v="28"/>
          </reference>
        </references>
      </pivotArea>
    </format>
    <format dxfId="3138">
      <pivotArea dataOnly="0" labelOnly="1" outline="0" fieldPosition="0">
        <references count="3">
          <reference field="11" count="1" selected="0">
            <x v="45"/>
          </reference>
          <reference field="12" count="1" selected="0">
            <x v="100"/>
          </reference>
          <reference field="29" count="1">
            <x v="24"/>
          </reference>
        </references>
      </pivotArea>
    </format>
    <format dxfId="3137">
      <pivotArea dataOnly="0" labelOnly="1" outline="0" fieldPosition="0">
        <references count="3">
          <reference field="11" count="1" selected="0">
            <x v="47"/>
          </reference>
          <reference field="12" count="1" selected="0">
            <x v="152"/>
          </reference>
          <reference field="29" count="1">
            <x v="23"/>
          </reference>
        </references>
      </pivotArea>
    </format>
    <format dxfId="3136">
      <pivotArea dataOnly="0" labelOnly="1" outline="0" fieldPosition="0">
        <references count="3">
          <reference field="11" count="1" selected="0">
            <x v="48"/>
          </reference>
          <reference field="12" count="1" selected="0">
            <x v="117"/>
          </reference>
          <reference field="29" count="1">
            <x v="38"/>
          </reference>
        </references>
      </pivotArea>
    </format>
    <format dxfId="3135">
      <pivotArea dataOnly="0" labelOnly="1" outline="0" fieldPosition="0">
        <references count="3">
          <reference field="11" count="1" selected="0">
            <x v="49"/>
          </reference>
          <reference field="12" count="1" selected="0">
            <x v="168"/>
          </reference>
          <reference field="29" count="1">
            <x v="24"/>
          </reference>
        </references>
      </pivotArea>
    </format>
    <format dxfId="3134">
      <pivotArea dataOnly="0" labelOnly="1" outline="0" fieldPosition="0">
        <references count="3">
          <reference field="11" count="1" selected="0">
            <x v="53"/>
          </reference>
          <reference field="12" count="1" selected="0">
            <x v="72"/>
          </reference>
          <reference field="29" count="1">
            <x v="94"/>
          </reference>
        </references>
      </pivotArea>
    </format>
    <format dxfId="3133">
      <pivotArea dataOnly="0" labelOnly="1" outline="0" fieldPosition="0">
        <references count="3">
          <reference field="11" count="1" selected="0">
            <x v="54"/>
          </reference>
          <reference field="12" count="1" selected="0">
            <x v="112"/>
          </reference>
          <reference field="29" count="1">
            <x v="24"/>
          </reference>
        </references>
      </pivotArea>
    </format>
    <format dxfId="3132">
      <pivotArea dataOnly="0" labelOnly="1" outline="0" fieldPosition="0">
        <references count="3">
          <reference field="11" count="1" selected="0">
            <x v="55"/>
          </reference>
          <reference field="12" count="1" selected="0">
            <x v="204"/>
          </reference>
          <reference field="29" count="1">
            <x v="43"/>
          </reference>
        </references>
      </pivotArea>
    </format>
    <format dxfId="3131">
      <pivotArea dataOnly="0" labelOnly="1" outline="0" fieldPosition="0">
        <references count="3">
          <reference field="11" count="1" selected="0">
            <x v="56"/>
          </reference>
          <reference field="12" count="1" selected="0">
            <x v="59"/>
          </reference>
          <reference field="29" count="1">
            <x v="53"/>
          </reference>
        </references>
      </pivotArea>
    </format>
    <format dxfId="3130">
      <pivotArea dataOnly="0" labelOnly="1" outline="0" fieldPosition="0">
        <references count="3">
          <reference field="11" count="1" selected="0">
            <x v="57"/>
          </reference>
          <reference field="12" count="1" selected="0">
            <x v="134"/>
          </reference>
          <reference field="29" count="1">
            <x v="6"/>
          </reference>
        </references>
      </pivotArea>
    </format>
    <format dxfId="3129">
      <pivotArea dataOnly="0" labelOnly="1" outline="0" fieldPosition="0">
        <references count="3">
          <reference field="11" count="1" selected="0">
            <x v="58"/>
          </reference>
          <reference field="12" count="1" selected="0">
            <x v="109"/>
          </reference>
          <reference field="29" count="1">
            <x v="5"/>
          </reference>
        </references>
      </pivotArea>
    </format>
    <format dxfId="3128">
      <pivotArea dataOnly="0" labelOnly="1" outline="0" fieldPosition="0">
        <references count="3">
          <reference field="11" count="1" selected="0">
            <x v="59"/>
          </reference>
          <reference field="12" count="1" selected="0">
            <x v="96"/>
          </reference>
          <reference field="29" count="1">
            <x v="7"/>
          </reference>
        </references>
      </pivotArea>
    </format>
    <format dxfId="3127">
      <pivotArea dataOnly="0" labelOnly="1" outline="0" fieldPosition="0">
        <references count="3">
          <reference field="11" count="1" selected="0">
            <x v="60"/>
          </reference>
          <reference field="12" count="1" selected="0">
            <x v="215"/>
          </reference>
          <reference field="29" count="1">
            <x v="47"/>
          </reference>
        </references>
      </pivotArea>
    </format>
    <format dxfId="3126">
      <pivotArea dataOnly="0" labelOnly="1" outline="0" fieldPosition="0">
        <references count="3">
          <reference field="11" count="1" selected="0">
            <x v="61"/>
          </reference>
          <reference field="12" count="1" selected="0">
            <x v="95"/>
          </reference>
          <reference field="29" count="1">
            <x v="45"/>
          </reference>
        </references>
      </pivotArea>
    </format>
    <format dxfId="3125">
      <pivotArea dataOnly="0" labelOnly="1" outline="0" fieldPosition="0">
        <references count="3">
          <reference field="11" count="1" selected="0">
            <x v="62"/>
          </reference>
          <reference field="12" count="1" selected="0">
            <x v="93"/>
          </reference>
          <reference field="29" count="1">
            <x v="30"/>
          </reference>
        </references>
      </pivotArea>
    </format>
    <format dxfId="3124">
      <pivotArea dataOnly="0" labelOnly="1" outline="0" fieldPosition="0">
        <references count="3">
          <reference field="11" count="1" selected="0">
            <x v="63"/>
          </reference>
          <reference field="12" count="1" selected="0">
            <x v="210"/>
          </reference>
          <reference field="29" count="1">
            <x v="112"/>
          </reference>
        </references>
      </pivotArea>
    </format>
    <format dxfId="3123">
      <pivotArea dataOnly="0" labelOnly="1" outline="0" fieldPosition="0">
        <references count="3">
          <reference field="11" count="1" selected="0">
            <x v="64"/>
          </reference>
          <reference field="12" count="1" selected="0">
            <x v="171"/>
          </reference>
          <reference field="29" count="1">
            <x v="90"/>
          </reference>
        </references>
      </pivotArea>
    </format>
    <format dxfId="3122">
      <pivotArea dataOnly="0" labelOnly="1" outline="0" fieldPosition="0">
        <references count="3">
          <reference field="11" count="1" selected="0">
            <x v="65"/>
          </reference>
          <reference field="12" count="1" selected="0">
            <x v="125"/>
          </reference>
          <reference field="29" count="1">
            <x v="115"/>
          </reference>
        </references>
      </pivotArea>
    </format>
    <format dxfId="3121">
      <pivotArea dataOnly="0" labelOnly="1" outline="0" fieldPosition="0">
        <references count="3">
          <reference field="11" count="1" selected="0">
            <x v="66"/>
          </reference>
          <reference field="12" count="1" selected="0">
            <x v="157"/>
          </reference>
          <reference field="29" count="1">
            <x v="106"/>
          </reference>
        </references>
      </pivotArea>
    </format>
    <format dxfId="3120">
      <pivotArea dataOnly="0" labelOnly="1" outline="0" fieldPosition="0">
        <references count="3">
          <reference field="11" count="1" selected="0">
            <x v="67"/>
          </reference>
          <reference field="12" count="1" selected="0">
            <x v="220"/>
          </reference>
          <reference field="29" count="1">
            <x v="51"/>
          </reference>
        </references>
      </pivotArea>
    </format>
    <format dxfId="3119">
      <pivotArea dataOnly="0" labelOnly="1" outline="0" fieldPosition="0">
        <references count="3">
          <reference field="11" count="1" selected="0">
            <x v="68"/>
          </reference>
          <reference field="12" count="1" selected="0">
            <x v="124"/>
          </reference>
          <reference field="29" count="1">
            <x v="3"/>
          </reference>
        </references>
      </pivotArea>
    </format>
    <format dxfId="3118">
      <pivotArea dataOnly="0" labelOnly="1" outline="0" fieldPosition="0">
        <references count="3">
          <reference field="11" count="1" selected="0">
            <x v="69"/>
          </reference>
          <reference field="12" count="1" selected="0">
            <x v="114"/>
          </reference>
          <reference field="29" count="1">
            <x v="110"/>
          </reference>
        </references>
      </pivotArea>
    </format>
    <format dxfId="3117">
      <pivotArea dataOnly="0" labelOnly="1" outline="0" fieldPosition="0">
        <references count="3">
          <reference field="11" count="1" selected="0">
            <x v="70"/>
          </reference>
          <reference field="12" count="1" selected="0">
            <x v="115"/>
          </reference>
          <reference field="29" count="1">
            <x v="109"/>
          </reference>
        </references>
      </pivotArea>
    </format>
    <format dxfId="3116">
      <pivotArea dataOnly="0" labelOnly="1" outline="0" fieldPosition="0">
        <references count="3">
          <reference field="11" count="1" selected="0">
            <x v="71"/>
          </reference>
          <reference field="12" count="1" selected="0">
            <x v="51"/>
          </reference>
          <reference field="29" count="1">
            <x v="29"/>
          </reference>
        </references>
      </pivotArea>
    </format>
    <format dxfId="3115">
      <pivotArea dataOnly="0" labelOnly="1" outline="0" fieldPosition="0">
        <references count="3">
          <reference field="11" count="1" selected="0">
            <x v="72"/>
          </reference>
          <reference field="12" count="1" selected="0">
            <x v="124"/>
          </reference>
          <reference field="29" count="1">
            <x v="46"/>
          </reference>
        </references>
      </pivotArea>
    </format>
    <format dxfId="3114">
      <pivotArea dataOnly="0" labelOnly="1" outline="0" fieldPosition="0">
        <references count="3">
          <reference field="11" count="1" selected="0">
            <x v="73"/>
          </reference>
          <reference field="12" count="1" selected="0">
            <x v="149"/>
          </reference>
          <reference field="29" count="1">
            <x v="77"/>
          </reference>
        </references>
      </pivotArea>
    </format>
    <format dxfId="3113">
      <pivotArea dataOnly="0" labelOnly="1" outline="0" fieldPosition="0">
        <references count="3">
          <reference field="11" count="1" selected="0">
            <x v="74"/>
          </reference>
          <reference field="12" count="1" selected="0">
            <x v="85"/>
          </reference>
          <reference field="29" count="1">
            <x v="113"/>
          </reference>
        </references>
      </pivotArea>
    </format>
    <format dxfId="3112">
      <pivotArea dataOnly="0" labelOnly="1" outline="0" fieldPosition="0">
        <references count="3">
          <reference field="11" count="1" selected="0">
            <x v="75"/>
          </reference>
          <reference field="12" count="1" selected="0">
            <x v="71"/>
          </reference>
          <reference field="29" count="1">
            <x v="83"/>
          </reference>
        </references>
      </pivotArea>
    </format>
    <format dxfId="3111">
      <pivotArea dataOnly="0" labelOnly="1" outline="0" fieldPosition="0">
        <references count="3">
          <reference field="11" count="1" selected="0">
            <x v="76"/>
          </reference>
          <reference field="12" count="1" selected="0">
            <x v="45"/>
          </reference>
          <reference field="29" count="1">
            <x v="4"/>
          </reference>
        </references>
      </pivotArea>
    </format>
    <format dxfId="3110">
      <pivotArea dataOnly="0" labelOnly="1" outline="0" fieldPosition="0">
        <references count="3">
          <reference field="11" count="1" selected="0">
            <x v="77"/>
          </reference>
          <reference field="12" count="1" selected="0">
            <x v="149"/>
          </reference>
          <reference field="29" count="1">
            <x v="77"/>
          </reference>
        </references>
      </pivotArea>
    </format>
    <format dxfId="3109">
      <pivotArea dataOnly="0" labelOnly="1" outline="0" fieldPosition="0">
        <references count="3">
          <reference field="11" count="1" selected="0">
            <x v="78"/>
          </reference>
          <reference field="12" count="1" selected="0">
            <x v="220"/>
          </reference>
          <reference field="29" count="1">
            <x v="81"/>
          </reference>
        </references>
      </pivotArea>
    </format>
    <format dxfId="3108">
      <pivotArea dataOnly="0" labelOnly="1" outline="0" fieldPosition="0">
        <references count="3">
          <reference field="11" count="1" selected="0">
            <x v="79"/>
          </reference>
          <reference field="12" count="1" selected="0">
            <x v="149"/>
          </reference>
          <reference field="29" count="1">
            <x v="22"/>
          </reference>
        </references>
      </pivotArea>
    </format>
    <format dxfId="3107">
      <pivotArea dataOnly="0" labelOnly="1" outline="0" fieldPosition="0">
        <references count="3">
          <reference field="11" count="1" selected="0">
            <x v="80"/>
          </reference>
          <reference field="12" count="1" selected="0">
            <x v="120"/>
          </reference>
          <reference field="29" count="1">
            <x v="13"/>
          </reference>
        </references>
      </pivotArea>
    </format>
    <format dxfId="3106">
      <pivotArea dataOnly="0" labelOnly="1" outline="0" fieldPosition="0">
        <references count="3">
          <reference field="11" count="1" selected="0">
            <x v="81"/>
          </reference>
          <reference field="12" count="1" selected="0">
            <x v="194"/>
          </reference>
          <reference field="29" count="1">
            <x v="62"/>
          </reference>
        </references>
      </pivotArea>
    </format>
    <format dxfId="3105">
      <pivotArea dataOnly="0" labelOnly="1" outline="0" fieldPosition="0">
        <references count="3">
          <reference field="11" count="1" selected="0">
            <x v="82"/>
          </reference>
          <reference field="12" count="1" selected="0">
            <x v="119"/>
          </reference>
          <reference field="29" count="1">
            <x v="14"/>
          </reference>
        </references>
      </pivotArea>
    </format>
    <format dxfId="3104">
      <pivotArea dataOnly="0" labelOnly="1" outline="0" fieldPosition="0">
        <references count="3">
          <reference field="11" count="1" selected="0">
            <x v="83"/>
          </reference>
          <reference field="12" count="1" selected="0">
            <x v="91"/>
          </reference>
          <reference field="29" count="1">
            <x v="55"/>
          </reference>
        </references>
      </pivotArea>
    </format>
    <format dxfId="3103">
      <pivotArea dataOnly="0" labelOnly="1" outline="0" fieldPosition="0">
        <references count="3">
          <reference field="11" count="1" selected="0">
            <x v="84"/>
          </reference>
          <reference field="12" count="1" selected="0">
            <x v="220"/>
          </reference>
          <reference field="29" count="1">
            <x v="77"/>
          </reference>
        </references>
      </pivotArea>
    </format>
    <format dxfId="3102">
      <pivotArea dataOnly="0" labelOnly="1" outline="0" fieldPosition="0">
        <references count="3">
          <reference field="11" count="1" selected="0">
            <x v="85"/>
          </reference>
          <reference field="12" count="1" selected="0">
            <x v="58"/>
          </reference>
          <reference field="29" count="1">
            <x v="131"/>
          </reference>
        </references>
      </pivotArea>
    </format>
    <format dxfId="3101">
      <pivotArea dataOnly="0" labelOnly="1" outline="0" fieldPosition="0">
        <references count="3">
          <reference field="11" count="1" selected="0">
            <x v="86"/>
          </reference>
          <reference field="12" count="1" selected="0">
            <x v="70"/>
          </reference>
          <reference field="29" count="1">
            <x v="83"/>
          </reference>
        </references>
      </pivotArea>
    </format>
    <format dxfId="3100">
      <pivotArea dataOnly="0" labelOnly="1" outline="0" fieldPosition="0">
        <references count="3">
          <reference field="11" count="1" selected="0">
            <x v="87"/>
          </reference>
          <reference field="12" count="1" selected="0">
            <x v="192"/>
          </reference>
          <reference field="29" count="1">
            <x v="16"/>
          </reference>
        </references>
      </pivotArea>
    </format>
    <format dxfId="3099">
      <pivotArea dataOnly="0" labelOnly="1" outline="0" fieldPosition="0">
        <references count="3">
          <reference field="11" count="1" selected="0">
            <x v="88"/>
          </reference>
          <reference field="12" count="1" selected="0">
            <x v="128"/>
          </reference>
          <reference field="29" count="1">
            <x v="56"/>
          </reference>
        </references>
      </pivotArea>
    </format>
    <format dxfId="3098">
      <pivotArea dataOnly="0" labelOnly="1" outline="0" fieldPosition="0">
        <references count="3">
          <reference field="11" count="1" selected="0">
            <x v="89"/>
          </reference>
          <reference field="12" count="1" selected="0">
            <x v="129"/>
          </reference>
          <reference field="29" count="1">
            <x v="66"/>
          </reference>
        </references>
      </pivotArea>
    </format>
    <format dxfId="3097">
      <pivotArea dataOnly="0" labelOnly="1" outline="0" fieldPosition="0">
        <references count="3">
          <reference field="11" count="1" selected="0">
            <x v="90"/>
          </reference>
          <reference field="12" count="1" selected="0">
            <x v="220"/>
          </reference>
          <reference field="29" count="1">
            <x v="80"/>
          </reference>
        </references>
      </pivotArea>
    </format>
    <format dxfId="3096">
      <pivotArea dataOnly="0" labelOnly="1" outline="0" fieldPosition="0">
        <references count="3">
          <reference field="11" count="1" selected="0">
            <x v="91"/>
          </reference>
          <reference field="12" count="1" selected="0">
            <x v="149"/>
          </reference>
          <reference field="29" count="1">
            <x v="77"/>
          </reference>
        </references>
      </pivotArea>
    </format>
    <format dxfId="3095">
      <pivotArea dataOnly="0" labelOnly="1" outline="0" fieldPosition="0">
        <references count="3">
          <reference field="11" count="1" selected="0">
            <x v="92"/>
          </reference>
          <reference field="12" count="1" selected="0">
            <x v="202"/>
          </reference>
          <reference field="29" count="1">
            <x v="132"/>
          </reference>
        </references>
      </pivotArea>
    </format>
    <format dxfId="3094">
      <pivotArea dataOnly="0" labelOnly="1" outline="0" fieldPosition="0">
        <references count="3">
          <reference field="11" count="1" selected="0">
            <x v="93"/>
          </reference>
          <reference field="12" count="1" selected="0">
            <x v="60"/>
          </reference>
          <reference field="29" count="1">
            <x v="134"/>
          </reference>
        </references>
      </pivotArea>
    </format>
    <format dxfId="3093">
      <pivotArea dataOnly="0" labelOnly="1" outline="0" fieldPosition="0">
        <references count="3">
          <reference field="11" count="1" selected="0">
            <x v="94"/>
          </reference>
          <reference field="12" count="1" selected="0">
            <x v="133"/>
          </reference>
          <reference field="29" count="1">
            <x v="63"/>
          </reference>
        </references>
      </pivotArea>
    </format>
    <format dxfId="3092">
      <pivotArea dataOnly="0" labelOnly="1" outline="0" fieldPosition="0">
        <references count="3">
          <reference field="11" count="1" selected="0">
            <x v="95"/>
          </reference>
          <reference field="12" count="1" selected="0">
            <x v="132"/>
          </reference>
          <reference field="29" count="1">
            <x v="92"/>
          </reference>
        </references>
      </pivotArea>
    </format>
    <format dxfId="3091">
      <pivotArea dataOnly="0" labelOnly="1" outline="0" fieldPosition="0">
        <references count="3">
          <reference field="11" count="1" selected="0">
            <x v="96"/>
          </reference>
          <reference field="12" count="1" selected="0">
            <x v="43"/>
          </reference>
          <reference field="29" count="1">
            <x v="72"/>
          </reference>
        </references>
      </pivotArea>
    </format>
    <format dxfId="3090">
      <pivotArea dataOnly="0" labelOnly="1" outline="0" fieldPosition="0">
        <references count="3">
          <reference field="11" count="1" selected="0">
            <x v="97"/>
          </reference>
          <reference field="12" count="1" selected="0">
            <x v="39"/>
          </reference>
          <reference field="29" count="1">
            <x v="57"/>
          </reference>
        </references>
      </pivotArea>
    </format>
    <format dxfId="3089">
      <pivotArea dataOnly="0" labelOnly="1" outline="0" fieldPosition="0">
        <references count="3">
          <reference field="11" count="1" selected="0">
            <x v="98"/>
          </reference>
          <reference field="12" count="1" selected="0">
            <x v="75"/>
          </reference>
          <reference field="29" count="1">
            <x v="60"/>
          </reference>
        </references>
      </pivotArea>
    </format>
    <format dxfId="3088">
      <pivotArea dataOnly="0" labelOnly="1" outline="0" fieldPosition="0">
        <references count="3">
          <reference field="11" count="1" selected="0">
            <x v="99"/>
          </reference>
          <reference field="12" count="1" selected="0">
            <x v="42"/>
          </reference>
          <reference field="29" count="1">
            <x v="31"/>
          </reference>
        </references>
      </pivotArea>
    </format>
    <format dxfId="3087">
      <pivotArea dataOnly="0" labelOnly="1" outline="0" fieldPosition="0">
        <references count="3">
          <reference field="11" count="1" selected="0">
            <x v="100"/>
          </reference>
          <reference field="12" count="1" selected="0">
            <x v="47"/>
          </reference>
          <reference field="29" count="1">
            <x v="81"/>
          </reference>
        </references>
      </pivotArea>
    </format>
    <format dxfId="3086">
      <pivotArea dataOnly="0" labelOnly="1" outline="0" fieldPosition="0">
        <references count="3">
          <reference field="11" count="1" selected="0">
            <x v="101"/>
          </reference>
          <reference field="12" count="1" selected="0">
            <x v="83"/>
          </reference>
          <reference field="29" count="1">
            <x v="79"/>
          </reference>
        </references>
      </pivotArea>
    </format>
    <format dxfId="3085">
      <pivotArea dataOnly="0" labelOnly="1" outline="0" fieldPosition="0">
        <references count="3">
          <reference field="11" count="1" selected="0">
            <x v="103"/>
          </reference>
          <reference field="12" count="1" selected="0">
            <x v="220"/>
          </reference>
          <reference field="29" count="1">
            <x v="81"/>
          </reference>
        </references>
      </pivotArea>
    </format>
    <format dxfId="3084">
      <pivotArea dataOnly="0" labelOnly="1" outline="0" fieldPosition="0">
        <references count="3">
          <reference field="11" count="1" selected="0">
            <x v="104"/>
          </reference>
          <reference field="12" count="1" selected="0">
            <x v="149"/>
          </reference>
          <reference field="29" count="1">
            <x v="77"/>
          </reference>
        </references>
      </pivotArea>
    </format>
    <format dxfId="3083">
      <pivotArea dataOnly="0" labelOnly="1" outline="0" fieldPosition="0">
        <references count="3">
          <reference field="11" count="1" selected="0">
            <x v="105"/>
          </reference>
          <reference field="12" count="1" selected="0">
            <x v="89"/>
          </reference>
          <reference field="29" count="1">
            <x v="37"/>
          </reference>
        </references>
      </pivotArea>
    </format>
    <format dxfId="3082">
      <pivotArea dataOnly="0" labelOnly="1" outline="0" fieldPosition="0">
        <references count="3">
          <reference field="11" count="1" selected="0">
            <x v="106"/>
          </reference>
          <reference field="12" count="1" selected="0">
            <x v="149"/>
          </reference>
          <reference field="29" count="1">
            <x v="50"/>
          </reference>
        </references>
      </pivotArea>
    </format>
    <format dxfId="3081">
      <pivotArea dataOnly="0" labelOnly="1" outline="0" fieldPosition="0">
        <references count="3">
          <reference field="11" count="1" selected="0">
            <x v="107"/>
          </reference>
          <reference field="12" count="1" selected="0">
            <x v="149"/>
          </reference>
          <reference field="29" count="1">
            <x v="77"/>
          </reference>
        </references>
      </pivotArea>
    </format>
    <format dxfId="3080">
      <pivotArea dataOnly="0" labelOnly="1" outline="0" fieldPosition="0">
        <references count="3">
          <reference field="11" count="1" selected="0">
            <x v="108"/>
          </reference>
          <reference field="12" count="1" selected="0">
            <x v="220"/>
          </reference>
          <reference field="29" count="1">
            <x v="74"/>
          </reference>
        </references>
      </pivotArea>
    </format>
    <format dxfId="3079">
      <pivotArea dataOnly="0" labelOnly="1" outline="0" fieldPosition="0">
        <references count="3">
          <reference field="11" count="1" selected="0">
            <x v="109"/>
          </reference>
          <reference field="12" count="1" selected="0">
            <x v="149"/>
          </reference>
          <reference field="29" count="1">
            <x v="77"/>
          </reference>
        </references>
      </pivotArea>
    </format>
    <format dxfId="3078">
      <pivotArea dataOnly="0" labelOnly="1" outline="0" fieldPosition="0">
        <references count="3">
          <reference field="11" count="1" selected="0">
            <x v="115"/>
          </reference>
          <reference field="12" count="1" selected="0">
            <x v="170"/>
          </reference>
          <reference field="29" count="1">
            <x v="101"/>
          </reference>
        </references>
      </pivotArea>
    </format>
    <format dxfId="3077">
      <pivotArea dataOnly="0" labelOnly="1" outline="0" fieldPosition="0">
        <references count="3">
          <reference field="11" count="1" selected="0">
            <x v="116"/>
          </reference>
          <reference field="12" count="1" selected="0">
            <x v="175"/>
          </reference>
          <reference field="29" count="1">
            <x v="83"/>
          </reference>
        </references>
      </pivotArea>
    </format>
    <format dxfId="3076">
      <pivotArea dataOnly="0" labelOnly="1" outline="0" fieldPosition="0">
        <references count="3">
          <reference field="11" count="1" selected="0">
            <x v="119"/>
          </reference>
          <reference field="12" count="1" selected="0">
            <x v="147"/>
          </reference>
          <reference field="29" count="1">
            <x v="61"/>
          </reference>
        </references>
      </pivotArea>
    </format>
    <format dxfId="3075">
      <pivotArea dataOnly="0" labelOnly="1" outline="0" fieldPosition="0">
        <references count="3">
          <reference field="11" count="1" selected="0">
            <x v="120"/>
          </reference>
          <reference field="12" count="1" selected="0">
            <x v="149"/>
          </reference>
          <reference field="29" count="1">
            <x v="77"/>
          </reference>
        </references>
      </pivotArea>
    </format>
    <format dxfId="3074">
      <pivotArea dataOnly="0" labelOnly="1" outline="0" fieldPosition="0">
        <references count="3">
          <reference field="11" count="1" selected="0">
            <x v="121"/>
          </reference>
          <reference field="12" count="1" selected="0">
            <x v="111"/>
          </reference>
          <reference field="29" count="1">
            <x v="117"/>
          </reference>
        </references>
      </pivotArea>
    </format>
    <format dxfId="3073">
      <pivotArea dataOnly="0" labelOnly="1" outline="0" fieldPosition="0">
        <references count="3">
          <reference field="11" count="1" selected="0">
            <x v="122"/>
          </reference>
          <reference field="12" count="1" selected="0">
            <x v="131"/>
          </reference>
          <reference field="29" count="1">
            <x v="91"/>
          </reference>
        </references>
      </pivotArea>
    </format>
    <format dxfId="3072">
      <pivotArea dataOnly="0" labelOnly="1" outline="0" fieldPosition="0">
        <references count="3">
          <reference field="11" count="1" selected="0">
            <x v="123"/>
          </reference>
          <reference field="12" count="1" selected="0">
            <x v="55"/>
          </reference>
          <reference field="29" count="1">
            <x v="83"/>
          </reference>
        </references>
      </pivotArea>
    </format>
    <format dxfId="3071">
      <pivotArea dataOnly="0" labelOnly="1" outline="0" fieldPosition="0">
        <references count="3">
          <reference field="11" count="1" selected="0">
            <x v="124"/>
          </reference>
          <reference field="12" count="1" selected="0">
            <x v="63"/>
          </reference>
          <reference field="29" count="1">
            <x v="100"/>
          </reference>
        </references>
      </pivotArea>
    </format>
    <format dxfId="3070">
      <pivotArea dataOnly="0" labelOnly="1" outline="0" fieldPosition="0">
        <references count="3">
          <reference field="11" count="1" selected="0">
            <x v="125"/>
          </reference>
          <reference field="12" count="1" selected="0">
            <x v="149"/>
          </reference>
          <reference field="29" count="1">
            <x v="77"/>
          </reference>
        </references>
      </pivotArea>
    </format>
    <format dxfId="3069">
      <pivotArea dataOnly="0" labelOnly="1" outline="0" fieldPosition="0">
        <references count="3">
          <reference field="11" count="1" selected="0">
            <x v="126"/>
          </reference>
          <reference field="12" count="1" selected="0">
            <x v="162"/>
          </reference>
          <reference field="29" count="1">
            <x v="93"/>
          </reference>
        </references>
      </pivotArea>
    </format>
    <format dxfId="3068">
      <pivotArea dataOnly="0" labelOnly="1" outline="0" fieldPosition="0">
        <references count="3">
          <reference field="11" count="1" selected="0">
            <x v="129"/>
          </reference>
          <reference field="12" count="1" selected="0">
            <x v="167"/>
          </reference>
          <reference field="29" count="1">
            <x v="98"/>
          </reference>
        </references>
      </pivotArea>
    </format>
    <format dxfId="3067">
      <pivotArea dataOnly="0" labelOnly="1" outline="0" fieldPosition="0">
        <references count="3">
          <reference field="11" count="1" selected="0">
            <x v="130"/>
          </reference>
          <reference field="12" count="1" selected="0">
            <x v="138"/>
          </reference>
          <reference field="29" count="1">
            <x v="26"/>
          </reference>
        </references>
      </pivotArea>
    </format>
    <format dxfId="3066">
      <pivotArea dataOnly="0" labelOnly="1" outline="0" fieldPosition="0">
        <references count="3">
          <reference field="11" count="1" selected="0">
            <x v="131"/>
          </reference>
          <reference field="12" count="1" selected="0">
            <x v="220"/>
          </reference>
          <reference field="29" count="1">
            <x v="81"/>
          </reference>
        </references>
      </pivotArea>
    </format>
    <format dxfId="3065">
      <pivotArea dataOnly="0" labelOnly="1" outline="0" fieldPosition="0">
        <references count="3">
          <reference field="11" count="1" selected="0">
            <x v="132"/>
          </reference>
          <reference field="12" count="1" selected="0">
            <x v="167"/>
          </reference>
          <reference field="29" count="1">
            <x v="98"/>
          </reference>
        </references>
      </pivotArea>
    </format>
    <format dxfId="3064">
      <pivotArea dataOnly="0" labelOnly="1" outline="0" fieldPosition="0">
        <references count="3">
          <reference field="11" count="1" selected="0">
            <x v="133"/>
          </reference>
          <reference field="12" count="1" selected="0">
            <x v="159"/>
          </reference>
          <reference field="29" count="1">
            <x v="41"/>
          </reference>
        </references>
      </pivotArea>
    </format>
    <format dxfId="3063">
      <pivotArea dataOnly="0" labelOnly="1" outline="0" fieldPosition="0">
        <references count="3">
          <reference field="11" count="1" selected="0">
            <x v="134"/>
          </reference>
          <reference field="12" count="1" selected="0">
            <x v="160"/>
          </reference>
          <reference field="29" count="1">
            <x v="59"/>
          </reference>
        </references>
      </pivotArea>
    </format>
    <format dxfId="3062">
      <pivotArea dataOnly="0" labelOnly="1" outline="0" fieldPosition="0">
        <references count="3">
          <reference field="11" count="1" selected="0">
            <x v="135"/>
          </reference>
          <reference field="12" count="1" selected="0">
            <x v="183"/>
          </reference>
          <reference field="29" count="1">
            <x v="33"/>
          </reference>
        </references>
      </pivotArea>
    </format>
    <format dxfId="3061">
      <pivotArea dataOnly="0" labelOnly="1" outline="0" fieldPosition="0">
        <references count="3">
          <reference field="11" count="1" selected="0">
            <x v="136"/>
          </reference>
          <reference field="12" count="1" selected="0">
            <x v="173"/>
          </reference>
          <reference field="29" count="1">
            <x v="42"/>
          </reference>
        </references>
      </pivotArea>
    </format>
    <format dxfId="3060">
      <pivotArea dataOnly="0" labelOnly="1" outline="0" fieldPosition="0">
        <references count="3">
          <reference field="11" count="1" selected="0">
            <x v="137"/>
          </reference>
          <reference field="12" count="1" selected="0">
            <x v="1"/>
          </reference>
          <reference field="29" count="1">
            <x v="2"/>
          </reference>
        </references>
      </pivotArea>
    </format>
    <format dxfId="3059">
      <pivotArea dataOnly="0" labelOnly="1" outline="0" fieldPosition="0">
        <references count="3">
          <reference field="11" count="1" selected="0">
            <x v="141"/>
          </reference>
          <reference field="12" count="1" selected="0">
            <x v="153"/>
          </reference>
          <reference field="29" count="1">
            <x v="18"/>
          </reference>
        </references>
      </pivotArea>
    </format>
    <format dxfId="3058">
      <pivotArea dataOnly="0" labelOnly="1" outline="0" fieldPosition="0">
        <references count="3">
          <reference field="11" count="1" selected="0">
            <x v="142"/>
          </reference>
          <reference field="12" count="1" selected="0">
            <x v="172"/>
          </reference>
          <reference field="29" count="1">
            <x v="71"/>
          </reference>
        </references>
      </pivotArea>
    </format>
    <format dxfId="3057">
      <pivotArea dataOnly="0" labelOnly="1" outline="0" fieldPosition="0">
        <references count="3">
          <reference field="11" count="1" selected="0">
            <x v="143"/>
          </reference>
          <reference field="12" count="1" selected="0">
            <x v="167"/>
          </reference>
          <reference field="29" count="1">
            <x v="98"/>
          </reference>
        </references>
      </pivotArea>
    </format>
    <format dxfId="3056">
      <pivotArea dataOnly="0" labelOnly="1" outline="0" fieldPosition="0">
        <references count="3">
          <reference field="11" count="1" selected="0">
            <x v="145"/>
          </reference>
          <reference field="12" count="1" selected="0">
            <x v="167"/>
          </reference>
          <reference field="29" count="1">
            <x v="126"/>
          </reference>
        </references>
      </pivotArea>
    </format>
    <format dxfId="3055">
      <pivotArea dataOnly="0" labelOnly="1" outline="0" fieldPosition="0">
        <references count="3">
          <reference field="11" count="1" selected="0">
            <x v="146"/>
          </reference>
          <reference field="12" count="1" selected="0">
            <x v="205"/>
          </reference>
          <reference field="29" count="1">
            <x v="101"/>
          </reference>
        </references>
      </pivotArea>
    </format>
    <format dxfId="3054">
      <pivotArea dataOnly="0" labelOnly="1" outline="0" fieldPosition="0">
        <references count="3">
          <reference field="11" count="1" selected="0">
            <x v="147"/>
          </reference>
          <reference field="12" count="1" selected="0">
            <x v="76"/>
          </reference>
          <reference field="29" count="1">
            <x v="93"/>
          </reference>
        </references>
      </pivotArea>
    </format>
    <format dxfId="3053">
      <pivotArea dataOnly="0" labelOnly="1" outline="0" fieldPosition="0">
        <references count="3">
          <reference field="11" count="1" selected="0">
            <x v="148"/>
          </reference>
          <reference field="12" count="1" selected="0">
            <x v="167"/>
          </reference>
          <reference field="29" count="1">
            <x v="98"/>
          </reference>
        </references>
      </pivotArea>
    </format>
    <format dxfId="3052">
      <pivotArea dataOnly="0" labelOnly="1" outline="0" fieldPosition="0">
        <references count="3">
          <reference field="11" count="1" selected="0">
            <x v="150"/>
          </reference>
          <reference field="12" count="1" selected="0">
            <x v="136"/>
          </reference>
          <reference field="29" count="1">
            <x v="87"/>
          </reference>
        </references>
      </pivotArea>
    </format>
    <format dxfId="3051">
      <pivotArea dataOnly="0" labelOnly="1" outline="0" fieldPosition="0">
        <references count="3">
          <reference field="11" count="1" selected="0">
            <x v="151"/>
          </reference>
          <reference field="12" count="1" selected="0">
            <x v="167"/>
          </reference>
          <reference field="29" count="1">
            <x v="98"/>
          </reference>
        </references>
      </pivotArea>
    </format>
    <format dxfId="3050">
      <pivotArea dataOnly="0" labelOnly="1" outline="0" fieldPosition="0">
        <references count="3">
          <reference field="11" count="1" selected="0">
            <x v="152"/>
          </reference>
          <reference field="12" count="1" selected="0">
            <x v="166"/>
          </reference>
          <reference field="29" count="1">
            <x v="26"/>
          </reference>
        </references>
      </pivotArea>
    </format>
    <format dxfId="3049">
      <pivotArea dataOnly="0" labelOnly="1" outline="0" fieldPosition="0">
        <references count="3">
          <reference field="11" count="1" selected="0">
            <x v="153"/>
          </reference>
          <reference field="12" count="1" selected="0">
            <x v="167"/>
          </reference>
          <reference field="29" count="1">
            <x v="98"/>
          </reference>
        </references>
      </pivotArea>
    </format>
    <format dxfId="3048">
      <pivotArea dataOnly="0" labelOnly="1" outline="0" fieldPosition="0">
        <references count="3">
          <reference field="11" count="1" selected="0">
            <x v="155"/>
          </reference>
          <reference field="12" count="1" selected="0">
            <x v="88"/>
          </reference>
          <reference field="29" count="1">
            <x v="36"/>
          </reference>
        </references>
      </pivotArea>
    </format>
    <format dxfId="3047">
      <pivotArea dataOnly="0" labelOnly="1" outline="0" fieldPosition="0">
        <references count="3">
          <reference field="11" count="1" selected="0">
            <x v="156"/>
          </reference>
          <reference field="12" count="1" selected="0">
            <x v="167"/>
          </reference>
          <reference field="29" count="1">
            <x v="98"/>
          </reference>
        </references>
      </pivotArea>
    </format>
    <format dxfId="3046">
      <pivotArea dataOnly="0" labelOnly="1" outline="0" fieldPosition="0">
        <references count="3">
          <reference field="11" count="1" selected="0">
            <x v="157"/>
          </reference>
          <reference field="12" count="1" selected="0">
            <x v="220"/>
          </reference>
          <reference field="29" count="1">
            <x v="81"/>
          </reference>
        </references>
      </pivotArea>
    </format>
    <format dxfId="3045">
      <pivotArea dataOnly="0" labelOnly="1" outline="0" fieldPosition="0">
        <references count="3">
          <reference field="11" count="1" selected="0">
            <x v="158"/>
          </reference>
          <reference field="12" count="1" selected="0">
            <x v="167"/>
          </reference>
          <reference field="29" count="1">
            <x v="98"/>
          </reference>
        </references>
      </pivotArea>
    </format>
    <format dxfId="3044">
      <pivotArea dataOnly="0" labelOnly="1" outline="0" fieldPosition="0">
        <references count="3">
          <reference field="11" count="1" selected="0">
            <x v="159"/>
          </reference>
          <reference field="12" count="1" selected="0">
            <x v="180"/>
          </reference>
          <reference field="29" count="1">
            <x v="40"/>
          </reference>
        </references>
      </pivotArea>
    </format>
    <format dxfId="3043">
      <pivotArea dataOnly="0" labelOnly="1" outline="0" fieldPosition="0">
        <references count="3">
          <reference field="11" count="1" selected="0">
            <x v="160"/>
          </reference>
          <reference field="12" count="1" selected="0">
            <x v="156"/>
          </reference>
          <reference field="29" count="1">
            <x v="20"/>
          </reference>
        </references>
      </pivotArea>
    </format>
    <format dxfId="3042">
      <pivotArea dataOnly="0" labelOnly="1" outline="0" fieldPosition="0">
        <references count="3">
          <reference field="11" count="1" selected="0">
            <x v="161"/>
          </reference>
          <reference field="12" count="1" selected="0">
            <x v="181"/>
          </reference>
          <reference field="29" count="1">
            <x v="25"/>
          </reference>
        </references>
      </pivotArea>
    </format>
    <format dxfId="3041">
      <pivotArea dataOnly="0" labelOnly="1" outline="0" fieldPosition="0">
        <references count="3">
          <reference field="11" count="1" selected="0">
            <x v="162"/>
          </reference>
          <reference field="12" count="1" selected="0">
            <x v="92"/>
          </reference>
          <reference field="29" count="1">
            <x v="35"/>
          </reference>
        </references>
      </pivotArea>
    </format>
    <format dxfId="3040">
      <pivotArea dataOnly="0" labelOnly="1" outline="0" fieldPosition="0">
        <references count="3">
          <reference field="11" count="1" selected="0">
            <x v="163"/>
          </reference>
          <reference field="12" count="1" selected="0">
            <x v="139"/>
          </reference>
          <reference field="29" count="1">
            <x v="26"/>
          </reference>
        </references>
      </pivotArea>
    </format>
    <format dxfId="3039">
      <pivotArea dataOnly="0" labelOnly="1" outline="0" fieldPosition="0">
        <references count="3">
          <reference field="11" count="1" selected="0">
            <x v="164"/>
          </reference>
          <reference field="12" count="1" selected="0">
            <x v="214"/>
          </reference>
          <reference field="29" count="1">
            <x v="52"/>
          </reference>
        </references>
      </pivotArea>
    </format>
    <format dxfId="3038">
      <pivotArea dataOnly="0" labelOnly="1" outline="0" fieldPosition="0">
        <references count="3">
          <reference field="11" count="1" selected="0">
            <x v="165"/>
          </reference>
          <reference field="12" count="1" selected="0">
            <x v="137"/>
          </reference>
          <reference field="29" count="1">
            <x v="1"/>
          </reference>
        </references>
      </pivotArea>
    </format>
    <format dxfId="3037">
      <pivotArea dataOnly="0" labelOnly="1" outline="0" fieldPosition="0">
        <references count="3">
          <reference field="11" count="1" selected="0">
            <x v="166"/>
          </reference>
          <reference field="12" count="1" selected="0">
            <x v="104"/>
          </reference>
          <reference field="29" count="1">
            <x v="0"/>
          </reference>
        </references>
      </pivotArea>
    </format>
    <format dxfId="3036">
      <pivotArea dataOnly="0" labelOnly="1" outline="0" fieldPosition="0">
        <references count="3">
          <reference field="11" count="1" selected="0">
            <x v="167"/>
          </reference>
          <reference field="12" count="1" selected="0">
            <x v="5"/>
          </reference>
          <reference field="29" count="1">
            <x v="24"/>
          </reference>
        </references>
      </pivotArea>
    </format>
    <format dxfId="3035">
      <pivotArea dataOnly="0" labelOnly="1" outline="0" fieldPosition="0">
        <references count="3">
          <reference field="11" count="1" selected="0">
            <x v="170"/>
          </reference>
          <reference field="12" count="1" selected="0">
            <x v="167"/>
          </reference>
          <reference field="29" count="1">
            <x v="98"/>
          </reference>
        </references>
      </pivotArea>
    </format>
    <format dxfId="3034">
      <pivotArea dataOnly="0" labelOnly="1" outline="0" fieldPosition="0">
        <references count="3">
          <reference field="11" count="1" selected="0">
            <x v="173"/>
          </reference>
          <reference field="12" count="1" selected="0">
            <x v="77"/>
          </reference>
          <reference field="29" count="1">
            <x v="93"/>
          </reference>
        </references>
      </pivotArea>
    </format>
    <format dxfId="3033">
      <pivotArea dataOnly="0" labelOnly="1" outline="0" fieldPosition="0">
        <references count="3">
          <reference field="11" count="1" selected="0">
            <x v="174"/>
          </reference>
          <reference field="12" count="1" selected="0">
            <x v="38"/>
          </reference>
          <reference field="29" count="1">
            <x v="108"/>
          </reference>
        </references>
      </pivotArea>
    </format>
    <format dxfId="3032">
      <pivotArea dataOnly="0" labelOnly="1" outline="0" fieldPosition="0">
        <references count="3">
          <reference field="11" count="1" selected="0">
            <x v="175"/>
          </reference>
          <reference field="12" count="1" selected="0">
            <x v="176"/>
          </reference>
          <reference field="29" count="1">
            <x v="32"/>
          </reference>
        </references>
      </pivotArea>
    </format>
    <format dxfId="3031">
      <pivotArea dataOnly="0" labelOnly="1" outline="0" fieldPosition="0">
        <references count="3">
          <reference field="11" count="1" selected="0">
            <x v="177"/>
          </reference>
          <reference field="12" count="1" selected="0">
            <x v="136"/>
          </reference>
          <reference field="29" count="1">
            <x v="87"/>
          </reference>
        </references>
      </pivotArea>
    </format>
    <format dxfId="3030">
      <pivotArea dataOnly="0" labelOnly="1" outline="0" fieldPosition="0">
        <references count="3">
          <reference field="11" count="1" selected="0">
            <x v="178"/>
          </reference>
          <reference field="12" count="1" selected="0">
            <x v="182"/>
          </reference>
          <reference field="29" count="1">
            <x v="128"/>
          </reference>
        </references>
      </pivotArea>
    </format>
    <format dxfId="3029">
      <pivotArea dataOnly="0" labelOnly="1" outline="0" fieldPosition="0">
        <references count="3">
          <reference field="11" count="1" selected="0">
            <x v="181"/>
          </reference>
          <reference field="12" count="1" selected="0">
            <x v="206"/>
          </reference>
          <reference field="29" count="1">
            <x v="116"/>
          </reference>
        </references>
      </pivotArea>
    </format>
    <format dxfId="3028">
      <pivotArea dataOnly="0" labelOnly="1" outline="0" fieldPosition="0">
        <references count="3">
          <reference field="11" count="1" selected="0">
            <x v="182"/>
          </reference>
          <reference field="12" count="1" selected="0">
            <x v="220"/>
          </reference>
          <reference field="29" count="1">
            <x v="81"/>
          </reference>
        </references>
      </pivotArea>
    </format>
    <format dxfId="3027">
      <pivotArea dataOnly="0" labelOnly="1" outline="0" fieldPosition="0">
        <references count="3">
          <reference field="11" count="1" selected="0">
            <x v="183"/>
          </reference>
          <reference field="12" count="1" selected="0">
            <x v="65"/>
          </reference>
          <reference field="29" count="1">
            <x v="21"/>
          </reference>
        </references>
      </pivotArea>
    </format>
    <format dxfId="3026">
      <pivotArea dataOnly="0" labelOnly="1" outline="0" fieldPosition="0">
        <references count="3">
          <reference field="11" count="1" selected="0">
            <x v="184"/>
          </reference>
          <reference field="12" count="1" selected="0">
            <x v="179"/>
          </reference>
          <reference field="29" count="1">
            <x v="12"/>
          </reference>
        </references>
      </pivotArea>
    </format>
    <format dxfId="3025">
      <pivotArea dataOnly="0" labelOnly="1" outline="0" fieldPosition="0">
        <references count="3">
          <reference field="11" count="1" selected="0">
            <x v="185"/>
          </reference>
          <reference field="12" count="1" selected="0">
            <x v="150"/>
          </reference>
          <reference field="29" count="1">
            <x v="10"/>
          </reference>
        </references>
      </pivotArea>
    </format>
    <format dxfId="3024">
      <pivotArea dataOnly="0" labelOnly="1" outline="0" fieldPosition="0">
        <references count="3">
          <reference field="11" count="1" selected="0">
            <x v="186"/>
          </reference>
          <reference field="12" count="1" selected="0">
            <x v="206"/>
          </reference>
          <reference field="29" count="1">
            <x v="116"/>
          </reference>
        </references>
      </pivotArea>
    </format>
    <format dxfId="3023">
      <pivotArea dataOnly="0" labelOnly="1" outline="0" fieldPosition="0">
        <references count="3">
          <reference field="11" count="1" selected="0">
            <x v="187"/>
          </reference>
          <reference field="12" count="1" selected="0">
            <x v="158"/>
          </reference>
          <reference field="29" count="1">
            <x v="34"/>
          </reference>
        </references>
      </pivotArea>
    </format>
    <format dxfId="3022">
      <pivotArea dataOnly="0" labelOnly="1" outline="0" fieldPosition="0">
        <references count="3">
          <reference field="11" count="1" selected="0">
            <x v="188"/>
          </reference>
          <reference field="12" count="1" selected="0">
            <x v="48"/>
          </reference>
          <reference field="29" count="1">
            <x v="44"/>
          </reference>
        </references>
      </pivotArea>
    </format>
    <format dxfId="3021">
      <pivotArea dataOnly="0" labelOnly="1" outline="0" fieldPosition="0">
        <references count="3">
          <reference field="11" count="1" selected="0">
            <x v="189"/>
          </reference>
          <reference field="12" count="1" selected="0">
            <x v="219"/>
          </reference>
          <reference field="29" count="1">
            <x v="71"/>
          </reference>
        </references>
      </pivotArea>
    </format>
    <format dxfId="3020">
      <pivotArea dataOnly="0" labelOnly="1" outline="0" fieldPosition="0">
        <references count="3">
          <reference field="11" count="1" selected="0">
            <x v="190"/>
          </reference>
          <reference field="12" count="1" selected="0">
            <x v="206"/>
          </reference>
          <reference field="29" count="1">
            <x v="116"/>
          </reference>
        </references>
      </pivotArea>
    </format>
    <format dxfId="3019">
      <pivotArea dataOnly="0" labelOnly="1" outline="0" fieldPosition="0">
        <references count="3">
          <reference field="11" count="1" selected="0">
            <x v="193"/>
          </reference>
          <reference field="12" count="1" selected="0">
            <x v="209"/>
          </reference>
          <reference field="29" count="1">
            <x v="101"/>
          </reference>
        </references>
      </pivotArea>
    </format>
    <format dxfId="3018">
      <pivotArea dataOnly="0" labelOnly="1" outline="0" fieldPosition="0">
        <references count="3">
          <reference field="11" count="1" selected="0">
            <x v="194"/>
          </reference>
          <reference field="12" count="1" selected="0">
            <x v="79"/>
          </reference>
          <reference field="29" count="1">
            <x v="93"/>
          </reference>
        </references>
      </pivotArea>
    </format>
    <format dxfId="3017">
      <pivotArea dataOnly="0" labelOnly="1" outline="0" fieldPosition="0">
        <references count="3">
          <reference field="11" count="1" selected="0">
            <x v="195"/>
          </reference>
          <reference field="12" count="1" selected="0">
            <x v="206"/>
          </reference>
          <reference field="29" count="1">
            <x v="116"/>
          </reference>
        </references>
      </pivotArea>
    </format>
    <format dxfId="3016">
      <pivotArea dataOnly="0" labelOnly="1" outline="0" fieldPosition="0">
        <references count="3">
          <reference field="11" count="1" selected="0">
            <x v="196"/>
          </reference>
          <reference field="12" count="1" selected="0">
            <x v="165"/>
          </reference>
          <reference field="29" count="1">
            <x v="26"/>
          </reference>
        </references>
      </pivotArea>
    </format>
    <format dxfId="3015">
      <pivotArea dataOnly="0" labelOnly="1" outline="0" fieldPosition="0">
        <references count="3">
          <reference field="11" count="1" selected="0">
            <x v="197"/>
          </reference>
          <reference field="12" count="1" selected="0">
            <x v="206"/>
          </reference>
          <reference field="29" count="1">
            <x v="116"/>
          </reference>
        </references>
      </pivotArea>
    </format>
    <format dxfId="3014">
      <pivotArea dataOnly="0" labelOnly="1" outline="0" fieldPosition="0">
        <references count="3">
          <reference field="11" count="1" selected="0">
            <x v="198"/>
          </reference>
          <reference field="12" count="1" selected="0">
            <x v="136"/>
          </reference>
          <reference field="29" count="1">
            <x v="87"/>
          </reference>
        </references>
      </pivotArea>
    </format>
    <format dxfId="3013">
      <pivotArea dataOnly="0" labelOnly="1" outline="0" fieldPosition="0">
        <references count="3">
          <reference field="11" count="1" selected="0">
            <x v="199"/>
          </reference>
          <reference field="12" count="1" selected="0">
            <x v="206"/>
          </reference>
          <reference field="29" count="1">
            <x v="116"/>
          </reference>
        </references>
      </pivotArea>
    </format>
    <format dxfId="3012">
      <pivotArea dataOnly="0" labelOnly="1" outline="0" fieldPosition="0">
        <references count="3">
          <reference field="11" count="1" selected="0">
            <x v="200"/>
          </reference>
          <reference field="12" count="1" selected="0">
            <x v="8"/>
          </reference>
          <reference field="29" count="1">
            <x v="59"/>
          </reference>
        </references>
      </pivotArea>
    </format>
    <format dxfId="3011">
      <pivotArea dataOnly="0" labelOnly="1" outline="0" fieldPosition="0">
        <references count="3">
          <reference field="11" count="1" selected="0">
            <x v="207"/>
          </reference>
          <reference field="12" count="1" selected="0">
            <x v="61"/>
          </reference>
          <reference field="29" count="1">
            <x v="26"/>
          </reference>
        </references>
      </pivotArea>
    </format>
    <format dxfId="3010">
      <pivotArea dataOnly="0" labelOnly="1" outline="0" fieldPosition="0">
        <references count="3">
          <reference field="11" count="1" selected="0">
            <x v="208"/>
          </reference>
          <reference field="12" count="1" selected="0">
            <x v="35"/>
          </reference>
          <reference field="29" count="1">
            <x v="59"/>
          </reference>
        </references>
      </pivotArea>
    </format>
    <format dxfId="3009">
      <pivotArea dataOnly="0" labelOnly="1" outline="0" fieldPosition="0">
        <references count="3">
          <reference field="11" count="1" selected="0">
            <x v="213"/>
          </reference>
          <reference field="12" count="1" selected="0">
            <x v="206"/>
          </reference>
          <reference field="29" count="1">
            <x v="116"/>
          </reference>
        </references>
      </pivotArea>
    </format>
    <format dxfId="3008">
      <pivotArea dataOnly="0" labelOnly="1" outline="0" fieldPosition="0">
        <references count="3">
          <reference field="11" count="1" selected="0">
            <x v="217"/>
          </reference>
          <reference field="12" count="1" selected="0">
            <x v="78"/>
          </reference>
          <reference field="29" count="1">
            <x v="93"/>
          </reference>
        </references>
      </pivotArea>
    </format>
    <format dxfId="3007">
      <pivotArea dataOnly="0" labelOnly="1" outline="0" fieldPosition="0">
        <references count="3">
          <reference field="11" count="1" selected="0">
            <x v="218"/>
          </reference>
          <reference field="12" count="1" selected="0">
            <x v="143"/>
          </reference>
          <reference field="29" count="1">
            <x v="26"/>
          </reference>
        </references>
      </pivotArea>
    </format>
    <format dxfId="3006">
      <pivotArea dataOnly="0" labelOnly="1" outline="0" fieldPosition="0">
        <references count="3">
          <reference field="11" count="1" selected="0">
            <x v="219"/>
          </reference>
          <reference field="12" count="1" selected="0">
            <x v="178"/>
          </reference>
          <reference field="29" count="1">
            <x v="83"/>
          </reference>
        </references>
      </pivotArea>
    </format>
    <format dxfId="3005">
      <pivotArea dataOnly="0" labelOnly="1" outline="0" fieldPosition="0">
        <references count="3">
          <reference field="11" count="1" selected="0">
            <x v="220"/>
          </reference>
          <reference field="12" count="1" selected="0">
            <x v="220"/>
          </reference>
          <reference field="29" count="1">
            <x v="84"/>
          </reference>
        </references>
      </pivotArea>
    </format>
    <format dxfId="3004">
      <pivotArea dataOnly="0" labelOnly="1" outline="0" fieldPosition="0">
        <references count="3">
          <reference field="11" count="1" selected="0">
            <x v="221"/>
          </reference>
          <reference field="12" count="1" selected="0">
            <x v="191"/>
          </reference>
          <reference field="29" count="1">
            <x v="85"/>
          </reference>
        </references>
      </pivotArea>
    </format>
    <format dxfId="3003">
      <pivotArea dataOnly="0" labelOnly="1" outline="0" fieldPosition="0">
        <references count="3">
          <reference field="11" count="1" selected="0">
            <x v="222"/>
          </reference>
          <reference field="12" count="1" selected="0">
            <x v="66"/>
          </reference>
          <reference field="29" count="1">
            <x v="83"/>
          </reference>
        </references>
      </pivotArea>
    </format>
    <format dxfId="3002">
      <pivotArea dataOnly="0" labelOnly="1" outline="0" fieldPosition="0">
        <references count="3">
          <reference field="11" count="1" selected="0">
            <x v="223"/>
          </reference>
          <reference field="12" count="1" selected="0">
            <x v="207"/>
          </reference>
          <reference field="29" count="1">
            <x v="116"/>
          </reference>
        </references>
      </pivotArea>
    </format>
    <format dxfId="3001">
      <pivotArea dataOnly="0" labelOnly="1" outline="0" fieldPosition="0">
        <references count="3">
          <reference field="11" count="1" selected="0">
            <x v="224"/>
          </reference>
          <reference field="12" count="1" selected="0">
            <x v="94"/>
          </reference>
          <reference field="29" count="1">
            <x v="26"/>
          </reference>
        </references>
      </pivotArea>
    </format>
    <format dxfId="3000">
      <pivotArea dataOnly="0" labelOnly="1" outline="0" fieldPosition="0">
        <references count="3">
          <reference field="11" count="1" selected="0">
            <x v="245"/>
          </reference>
          <reference field="12" count="1" selected="0">
            <x v="39"/>
          </reference>
          <reference field="29" count="1">
            <x v="57"/>
          </reference>
        </references>
      </pivotArea>
    </format>
    <format dxfId="2999">
      <pivotArea dataOnly="0" labelOnly="1" outline="0" fieldPosition="0">
        <references count="3">
          <reference field="11" count="1" selected="0">
            <x v="246"/>
          </reference>
          <reference field="12" count="1" selected="0">
            <x v="84"/>
          </reference>
          <reference field="29" count="1">
            <x v="24"/>
          </reference>
        </references>
      </pivotArea>
    </format>
    <format dxfId="2998">
      <pivotArea dataOnly="0" labelOnly="1" outline="0" fieldPosition="0">
        <references count="3">
          <reference field="11" count="1" selected="0">
            <x v="247"/>
          </reference>
          <reference field="12" count="1" selected="0">
            <x v="217"/>
          </reference>
          <reference field="29" count="1">
            <x v="102"/>
          </reference>
        </references>
      </pivotArea>
    </format>
    <format dxfId="2997">
      <pivotArea dataOnly="0" labelOnly="1" outline="0" fieldPosition="0">
        <references count="3">
          <reference field="11" count="1" selected="0">
            <x v="248"/>
          </reference>
          <reference field="12" count="1" selected="0">
            <x v="81"/>
          </reference>
          <reference field="29" count="1">
            <x v="123"/>
          </reference>
        </references>
      </pivotArea>
    </format>
    <format dxfId="2996">
      <pivotArea dataOnly="0" labelOnly="1" outline="0" fieldPosition="0">
        <references count="3">
          <reference field="11" count="1" selected="0">
            <x v="249"/>
          </reference>
          <reference field="12" count="1" selected="0">
            <x v="186"/>
          </reference>
          <reference field="29" count="1">
            <x v="99"/>
          </reference>
        </references>
      </pivotArea>
    </format>
    <format dxfId="2995">
      <pivotArea dataOnly="0" labelOnly="1" outline="0" fieldPosition="0">
        <references count="3">
          <reference field="11" count="1" selected="0">
            <x v="250"/>
          </reference>
          <reference field="12" count="1" selected="0">
            <x v="40"/>
          </reference>
          <reference field="29" count="1">
            <x v="83"/>
          </reference>
        </references>
      </pivotArea>
    </format>
    <format dxfId="2994">
      <pivotArea dataOnly="0" labelOnly="1" outline="0" fieldPosition="0">
        <references count="3">
          <reference field="11" count="1" selected="0">
            <x v="253"/>
          </reference>
          <reference field="12" count="1" selected="0">
            <x v="113"/>
          </reference>
          <reference field="29" count="1">
            <x v="15"/>
          </reference>
        </references>
      </pivotArea>
    </format>
    <format dxfId="2993">
      <pivotArea dataOnly="0" labelOnly="1" outline="0" fieldPosition="0">
        <references count="3">
          <reference field="11" count="1" selected="0">
            <x v="254"/>
          </reference>
          <reference field="12" count="1" selected="0">
            <x v="161"/>
          </reference>
          <reference field="29" count="1">
            <x v="8"/>
          </reference>
        </references>
      </pivotArea>
    </format>
    <format dxfId="2992">
      <pivotArea dataOnly="0" labelOnly="1" outline="0" fieldPosition="0">
        <references count="3">
          <reference field="11" count="1" selected="0">
            <x v="255"/>
          </reference>
          <reference field="12" count="1" selected="0">
            <x v="110"/>
          </reference>
          <reference field="29" count="1">
            <x v="67"/>
          </reference>
        </references>
      </pivotArea>
    </format>
    <format dxfId="2991">
      <pivotArea dataOnly="0" labelOnly="1" outline="0" fieldPosition="0">
        <references count="3">
          <reference field="11" count="1" selected="0">
            <x v="256"/>
          </reference>
          <reference field="12" count="1" selected="0">
            <x v="130"/>
          </reference>
          <reference field="29" count="1">
            <x v="9"/>
          </reference>
        </references>
      </pivotArea>
    </format>
    <format dxfId="2990">
      <pivotArea dataOnly="0" labelOnly="1" outline="0" fieldPosition="0">
        <references count="3">
          <reference field="11" count="1" selected="0">
            <x v="257"/>
          </reference>
          <reference field="12" count="1" selected="0">
            <x v="193"/>
          </reference>
          <reference field="29" count="1">
            <x v="11"/>
          </reference>
        </references>
      </pivotArea>
    </format>
    <format dxfId="2989">
      <pivotArea dataOnly="0" labelOnly="1" outline="0" fieldPosition="0">
        <references count="3">
          <reference field="11" count="1" selected="0">
            <x v="258"/>
          </reference>
          <reference field="12" count="1" selected="0">
            <x v="220"/>
          </reference>
          <reference field="29" count="1">
            <x v="129"/>
          </reference>
        </references>
      </pivotArea>
    </format>
    <format dxfId="2988">
      <pivotArea dataOnly="0" labelOnly="1" outline="0" fieldPosition="0">
        <references count="3">
          <reference field="11" count="1" selected="0">
            <x v="259"/>
          </reference>
          <reference field="12" count="1" selected="0">
            <x v="84"/>
          </reference>
          <reference field="29" count="1">
            <x v="24"/>
          </reference>
        </references>
      </pivotArea>
    </format>
    <format dxfId="2987">
      <pivotArea dataOnly="0" labelOnly="1" outline="0" fieldPosition="0">
        <references count="3">
          <reference field="11" count="1" selected="0">
            <x v="260"/>
          </reference>
          <reference field="12" count="1" selected="0">
            <x v="116"/>
          </reference>
          <reference field="29" count="1">
            <x v="107"/>
          </reference>
        </references>
      </pivotArea>
    </format>
    <format dxfId="2986">
      <pivotArea dataOnly="0" labelOnly="1" outline="0" fieldPosition="0">
        <references count="3">
          <reference field="11" count="1" selected="0">
            <x v="261"/>
          </reference>
          <reference field="12" count="1" selected="0">
            <x v="106"/>
          </reference>
          <reference field="29" count="1">
            <x v="27"/>
          </reference>
        </references>
      </pivotArea>
    </format>
    <format dxfId="2985">
      <pivotArea dataOnly="0" labelOnly="1" outline="0" fieldPosition="0">
        <references count="3">
          <reference field="11" count="1" selected="0">
            <x v="262"/>
          </reference>
          <reference field="12" count="1" selected="0">
            <x v="18"/>
          </reference>
          <reference field="29" count="1">
            <x v="17"/>
          </reference>
        </references>
      </pivotArea>
    </format>
    <format dxfId="2984">
      <pivotArea dataOnly="0" labelOnly="1" outline="0" fieldPosition="0">
        <references count="3">
          <reference field="11" count="1" selected="0">
            <x v="265"/>
          </reference>
          <reference field="12" count="1" selected="0">
            <x v="84"/>
          </reference>
          <reference field="29" count="1">
            <x v="24"/>
          </reference>
        </references>
      </pivotArea>
    </format>
    <format dxfId="2983">
      <pivotArea dataOnly="0" labelOnly="1" outline="0" fieldPosition="0">
        <references count="3">
          <reference field="11" count="1" selected="0">
            <x v="267"/>
          </reference>
          <reference field="12" count="1" selected="0">
            <x v="126"/>
          </reference>
          <reference field="29" count="1">
            <x v="97"/>
          </reference>
        </references>
      </pivotArea>
    </format>
    <format dxfId="2982">
      <pivotArea dataOnly="0" labelOnly="1" outline="0" fieldPosition="0">
        <references count="3">
          <reference field="11" count="1" selected="0">
            <x v="268"/>
          </reference>
          <reference field="12" count="1" selected="0">
            <x v="177"/>
          </reference>
          <reference field="29" count="1">
            <x v="83"/>
          </reference>
        </references>
      </pivotArea>
    </format>
    <format dxfId="2981">
      <pivotArea dataOnly="0" labelOnly="1" outline="0" fieldPosition="0">
        <references count="3">
          <reference field="11" count="1" selected="0">
            <x v="270"/>
          </reference>
          <reference field="12" count="1" selected="0">
            <x v="67"/>
          </reference>
          <reference field="29" count="1">
            <x v="75"/>
          </reference>
        </references>
      </pivotArea>
    </format>
    <format dxfId="2980">
      <pivotArea dataOnly="0" labelOnly="1" outline="0" fieldPosition="0">
        <references count="3">
          <reference field="11" count="1" selected="0">
            <x v="271"/>
          </reference>
          <reference field="12" count="1" selected="0">
            <x v="201"/>
          </reference>
          <reference field="29" count="1">
            <x v="114"/>
          </reference>
        </references>
      </pivotArea>
    </format>
    <format dxfId="2979">
      <pivotArea dataOnly="0" labelOnly="1" outline="0" fieldPosition="0">
        <references count="3">
          <reference field="11" count="1" selected="0">
            <x v="272"/>
          </reference>
          <reference field="12" count="1" selected="0">
            <x v="199"/>
          </reference>
          <reference field="29" count="1">
            <x v="19"/>
          </reference>
        </references>
      </pivotArea>
    </format>
    <format dxfId="2978">
      <pivotArea dataOnly="0" labelOnly="1" outline="0" fieldPosition="0">
        <references count="3">
          <reference field="11" count="1" selected="0">
            <x v="273"/>
          </reference>
          <reference field="12" count="1" selected="0">
            <x v="122"/>
          </reference>
          <reference field="29" count="1">
            <x v="76"/>
          </reference>
        </references>
      </pivotArea>
    </format>
    <format dxfId="2977">
      <pivotArea dataOnly="0" labelOnly="1" outline="0" fieldPosition="0">
        <references count="3">
          <reference field="11" count="1" selected="0">
            <x v="274"/>
          </reference>
          <reference field="12" count="1" selected="0">
            <x v="103"/>
          </reference>
          <reference field="29" count="1">
            <x v="78"/>
          </reference>
        </references>
      </pivotArea>
    </format>
    <format dxfId="2976">
      <pivotArea dataOnly="0" labelOnly="1" outline="0" fieldPosition="0">
        <references count="3">
          <reference field="11" count="1" selected="0">
            <x v="275"/>
          </reference>
          <reference field="12" count="1" selected="0">
            <x v="86"/>
          </reference>
          <reference field="29" count="1">
            <x v="86"/>
          </reference>
        </references>
      </pivotArea>
    </format>
    <format dxfId="2975">
      <pivotArea dataOnly="0" labelOnly="1" outline="0" fieldPosition="0">
        <references count="3">
          <reference field="11" count="1" selected="0">
            <x v="277"/>
          </reference>
          <reference field="12" count="1" selected="0">
            <x v="218"/>
          </reference>
          <reference field="29" count="1">
            <x v="95"/>
          </reference>
        </references>
      </pivotArea>
    </format>
    <format dxfId="2974">
      <pivotArea dataOnly="0" labelOnly="1" outline="0" fieldPosition="0">
        <references count="3">
          <reference field="11" count="1" selected="0">
            <x v="278"/>
          </reference>
          <reference field="12" count="1" selected="0">
            <x v="123"/>
          </reference>
          <reference field="29" count="1">
            <x v="130"/>
          </reference>
        </references>
      </pivotArea>
    </format>
    <format dxfId="2973">
      <pivotArea dataOnly="0" labelOnly="1" outline="0" fieldPosition="0">
        <references count="3">
          <reference field="11" count="1" selected="0">
            <x v="279"/>
          </reference>
          <reference field="12" count="1" selected="0">
            <x v="221"/>
          </reference>
          <reference field="29" count="1">
            <x v="135"/>
          </reference>
        </references>
      </pivotArea>
    </format>
    <format dxfId="2972">
      <pivotArea dataOnly="0" labelOnly="1" outline="0" fieldPosition="0">
        <references count="3">
          <reference field="11" count="1" selected="0">
            <x v="280"/>
          </reference>
          <reference field="12" count="1" selected="0">
            <x v="98"/>
          </reference>
          <reference field="29" count="1">
            <x v="69"/>
          </reference>
        </references>
      </pivotArea>
    </format>
    <format dxfId="2971">
      <pivotArea dataOnly="0" labelOnly="1" outline="0" fieldPosition="0">
        <references count="3">
          <reference field="11" count="1" selected="0">
            <x v="281"/>
          </reference>
          <reference field="12" count="1" selected="0">
            <x v="99"/>
          </reference>
          <reference field="29" count="1">
            <x v="68"/>
          </reference>
        </references>
      </pivotArea>
    </format>
    <format dxfId="2970">
      <pivotArea dataOnly="0" labelOnly="1" outline="0" fieldPosition="0">
        <references count="3">
          <reference field="11" count="1" selected="0">
            <x v="282"/>
          </reference>
          <reference field="12" count="1" selected="0">
            <x v="220"/>
          </reference>
          <reference field="29" count="1">
            <x v="70"/>
          </reference>
        </references>
      </pivotArea>
    </format>
    <format dxfId="2969">
      <pivotArea dataOnly="0" labelOnly="1" outline="0" fieldPosition="0">
        <references count="3">
          <reference field="11" count="1" selected="0">
            <x v="283"/>
          </reference>
          <reference field="12" count="1" selected="0">
            <x v="86"/>
          </reference>
          <reference field="29" count="1">
            <x v="86"/>
          </reference>
        </references>
      </pivotArea>
    </format>
    <format dxfId="2968">
      <pivotArea dataOnly="0" labelOnly="1" outline="0" fieldPosition="0">
        <references count="3">
          <reference field="11" count="1" selected="0">
            <x v="284"/>
          </reference>
          <reference field="12" count="1" selected="0">
            <x v="222"/>
          </reference>
          <reference field="29" count="1">
            <x v="136"/>
          </reference>
        </references>
      </pivotArea>
    </format>
    <format dxfId="2967">
      <pivotArea dataOnly="0" labelOnly="1" outline="0" fieldPosition="0">
        <references count="3">
          <reference field="11" count="1" selected="0">
            <x v="285"/>
          </reference>
          <reference field="12" count="1" selected="0">
            <x v="97"/>
          </reference>
          <reference field="29" count="1">
            <x v="49"/>
          </reference>
        </references>
      </pivotArea>
    </format>
    <format dxfId="2966">
      <pivotArea dataOnly="0" labelOnly="1" outline="0" fieldPosition="0">
        <references count="3">
          <reference field="11" count="1" selected="0">
            <x v="286"/>
          </reference>
          <reference field="12" count="1" selected="0">
            <x v="90"/>
          </reference>
          <reference field="29" count="1">
            <x v="83"/>
          </reference>
        </references>
      </pivotArea>
    </format>
    <format dxfId="2965">
      <pivotArea dataOnly="0" labelOnly="1" outline="0" fieldPosition="0">
        <references count="3">
          <reference field="11" count="1" selected="0">
            <x v="287"/>
          </reference>
          <reference field="12" count="1" selected="0">
            <x v="208"/>
          </reference>
          <reference field="29" count="1">
            <x v="104"/>
          </reference>
        </references>
      </pivotArea>
    </format>
    <format dxfId="2964">
      <pivotArea dataOnly="0" labelOnly="1" outline="0" fieldPosition="0">
        <references count="3">
          <reference field="11" count="1" selected="0">
            <x v="288"/>
          </reference>
          <reference field="12" count="1" selected="0">
            <x v="212"/>
          </reference>
          <reference field="29" count="1">
            <x v="127"/>
          </reference>
        </references>
      </pivotArea>
    </format>
    <format dxfId="2963">
      <pivotArea dataOnly="0" labelOnly="1" outline="0" fieldPosition="0">
        <references count="3">
          <reference field="11" count="1" selected="0">
            <x v="289"/>
          </reference>
          <reference field="12" count="1" selected="0">
            <x v="56"/>
          </reference>
          <reference field="29" count="1">
            <x v="125"/>
          </reference>
        </references>
      </pivotArea>
    </format>
    <format dxfId="2962">
      <pivotArea dataOnly="0" labelOnly="1" outline="0" fieldPosition="0">
        <references count="3">
          <reference field="11" count="1" selected="0">
            <x v="290"/>
          </reference>
          <reference field="12" count="1" selected="0">
            <x v="184"/>
          </reference>
          <reference field="29" count="1">
            <x v="122"/>
          </reference>
        </references>
      </pivotArea>
    </format>
    <format dxfId="2961">
      <pivotArea dataOnly="0" labelOnly="1" outline="0" fieldPosition="0">
        <references count="3">
          <reference field="11" count="1" selected="0">
            <x v="291"/>
          </reference>
          <reference field="12" count="1" selected="0">
            <x v="211"/>
          </reference>
          <reference field="29" count="1">
            <x v="121"/>
          </reference>
        </references>
      </pivotArea>
    </format>
    <format dxfId="2960">
      <pivotArea dataOnly="0" labelOnly="1" outline="0"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959">
      <pivotArea dataOnly="0" labelOnly="1" outline="0" fieldPosition="0">
        <references count="1">
          <reference field="1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958">
      <pivotArea dataOnly="0" labelOnly="1" outline="0" fieldPosition="0">
        <references count="1">
          <reference field="1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957">
      <pivotArea dataOnly="0" labelOnly="1" outline="0" fieldPosition="0">
        <references count="1">
          <reference field="1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956">
      <pivotArea dataOnly="0" labelOnly="1" outline="0" fieldPosition="0">
        <references count="1">
          <reference field="1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955">
      <pivotArea dataOnly="0" labelOnly="1" outline="0" fieldPosition="0">
        <references count="1">
          <reference field="11" count="42">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reference>
        </references>
      </pivotArea>
    </format>
    <format dxfId="2954">
      <pivotArea dataOnly="0" labelOnly="1" outline="0" fieldPosition="0">
        <references count="2">
          <reference field="11" count="1" selected="0">
            <x v="0"/>
          </reference>
          <reference field="12" count="1">
            <x v="39"/>
          </reference>
        </references>
      </pivotArea>
    </format>
    <format dxfId="2953">
      <pivotArea dataOnly="0" labelOnly="1" outline="0" fieldPosition="0">
        <references count="2">
          <reference field="11" count="1" selected="0">
            <x v="2"/>
          </reference>
          <reference field="12" count="1">
            <x v="220"/>
          </reference>
        </references>
      </pivotArea>
    </format>
    <format dxfId="2952">
      <pivotArea dataOnly="0" labelOnly="1" outline="0" fieldPosition="0">
        <references count="2">
          <reference field="11" count="1" selected="0">
            <x v="3"/>
          </reference>
          <reference field="12" count="1">
            <x v="36"/>
          </reference>
        </references>
      </pivotArea>
    </format>
    <format dxfId="2951">
      <pivotArea dataOnly="0" labelOnly="1" outline="0" fieldPosition="0">
        <references count="2">
          <reference field="11" count="1" selected="0">
            <x v="4"/>
          </reference>
          <reference field="12" count="1">
            <x v="37"/>
          </reference>
        </references>
      </pivotArea>
    </format>
    <format dxfId="2950">
      <pivotArea dataOnly="0" labelOnly="1" outline="0" fieldPosition="0">
        <references count="2">
          <reference field="11" count="1" selected="0">
            <x v="5"/>
          </reference>
          <reference field="12" count="1">
            <x v="13"/>
          </reference>
        </references>
      </pivotArea>
    </format>
    <format dxfId="2949">
      <pivotArea dataOnly="0" labelOnly="1" outline="0" fieldPosition="0">
        <references count="2">
          <reference field="11" count="1" selected="0">
            <x v="6"/>
          </reference>
          <reference field="12" count="1">
            <x v="52"/>
          </reference>
        </references>
      </pivotArea>
    </format>
    <format dxfId="2948">
      <pivotArea dataOnly="0" labelOnly="1" outline="0" fieldPosition="0">
        <references count="2">
          <reference field="11" count="1" selected="0">
            <x v="7"/>
          </reference>
          <reference field="12" count="1">
            <x v="190"/>
          </reference>
        </references>
      </pivotArea>
    </format>
    <format dxfId="2947">
      <pivotArea dataOnly="0" labelOnly="1" outline="0" fieldPosition="0">
        <references count="2">
          <reference field="11" count="1" selected="0">
            <x v="8"/>
          </reference>
          <reference field="12" count="1">
            <x v="39"/>
          </reference>
        </references>
      </pivotArea>
    </format>
    <format dxfId="2946">
      <pivotArea dataOnly="0" labelOnly="1" outline="0" fieldPosition="0">
        <references count="2">
          <reference field="11" count="1" selected="0">
            <x v="9"/>
          </reference>
          <reference field="12" count="1">
            <x v="87"/>
          </reference>
        </references>
      </pivotArea>
    </format>
    <format dxfId="2945">
      <pivotArea dataOnly="0" labelOnly="1" outline="0" fieldPosition="0">
        <references count="2">
          <reference field="11" count="1" selected="0">
            <x v="10"/>
          </reference>
          <reference field="12" count="1">
            <x v="90"/>
          </reference>
        </references>
      </pivotArea>
    </format>
    <format dxfId="2944">
      <pivotArea dataOnly="0" labelOnly="1" outline="0" fieldPosition="0">
        <references count="2">
          <reference field="11" count="1" selected="0">
            <x v="11"/>
          </reference>
          <reference field="12" count="1">
            <x v="107"/>
          </reference>
        </references>
      </pivotArea>
    </format>
    <format dxfId="2943">
      <pivotArea dataOnly="0" labelOnly="1" outline="0" fieldPosition="0">
        <references count="2">
          <reference field="11" count="1" selected="0">
            <x v="12"/>
          </reference>
          <reference field="12" count="1">
            <x v="46"/>
          </reference>
        </references>
      </pivotArea>
    </format>
    <format dxfId="2942">
      <pivotArea dataOnly="0" labelOnly="1" outline="0" fieldPosition="0">
        <references count="2">
          <reference field="11" count="1" selected="0">
            <x v="13"/>
          </reference>
          <reference field="12" count="1">
            <x v="185"/>
          </reference>
        </references>
      </pivotArea>
    </format>
    <format dxfId="2941">
      <pivotArea dataOnly="0" labelOnly="1" outline="0" fieldPosition="0">
        <references count="2">
          <reference field="11" count="1" selected="0">
            <x v="14"/>
          </reference>
          <reference field="12" count="1">
            <x v="188"/>
          </reference>
        </references>
      </pivotArea>
    </format>
    <format dxfId="2940">
      <pivotArea dataOnly="0" labelOnly="1" outline="0" fieldPosition="0">
        <references count="2">
          <reference field="11" count="1" selected="0">
            <x v="15"/>
          </reference>
          <reference field="12" count="1">
            <x v="187"/>
          </reference>
        </references>
      </pivotArea>
    </format>
    <format dxfId="2939">
      <pivotArea dataOnly="0" labelOnly="1" outline="0" fieldPosition="0">
        <references count="2">
          <reference field="11" count="1" selected="0">
            <x v="16"/>
          </reference>
          <reference field="12" count="1">
            <x v="54"/>
          </reference>
        </references>
      </pivotArea>
    </format>
    <format dxfId="2938">
      <pivotArea dataOnly="0" labelOnly="1" outline="0" fieldPosition="0">
        <references count="2">
          <reference field="11" count="1" selected="0">
            <x v="17"/>
          </reference>
          <reference field="12" count="1">
            <x v="57"/>
          </reference>
        </references>
      </pivotArea>
    </format>
    <format dxfId="2937">
      <pivotArea dataOnly="0" labelOnly="1" outline="0" fieldPosition="0">
        <references count="2">
          <reference field="11" count="1" selected="0">
            <x v="18"/>
          </reference>
          <reference field="12" count="1">
            <x v="189"/>
          </reference>
        </references>
      </pivotArea>
    </format>
    <format dxfId="2936">
      <pivotArea dataOnly="0" labelOnly="1" outline="0" fieldPosition="0">
        <references count="2">
          <reference field="11" count="1" selected="0">
            <x v="19"/>
          </reference>
          <reference field="12" count="1">
            <x v="80"/>
          </reference>
        </references>
      </pivotArea>
    </format>
    <format dxfId="2935">
      <pivotArea dataOnly="0" labelOnly="1" outline="0" fieldPosition="0">
        <references count="2">
          <reference field="11" count="1" selected="0">
            <x v="20"/>
          </reference>
          <reference field="12" count="1">
            <x v="82"/>
          </reference>
        </references>
      </pivotArea>
    </format>
    <format dxfId="2934">
      <pivotArea dataOnly="0" labelOnly="1" outline="0" fieldPosition="0">
        <references count="2">
          <reference field="11" count="1" selected="0">
            <x v="21"/>
          </reference>
          <reference field="12" count="1">
            <x v="121"/>
          </reference>
        </references>
      </pivotArea>
    </format>
    <format dxfId="2933">
      <pivotArea dataOnly="0" labelOnly="1" outline="0" fieldPosition="0">
        <references count="2">
          <reference field="11" count="1" selected="0">
            <x v="22"/>
          </reference>
          <reference field="12" count="1">
            <x v="200"/>
          </reference>
        </references>
      </pivotArea>
    </format>
    <format dxfId="2932">
      <pivotArea dataOnly="0" labelOnly="1" outline="0" fieldPosition="0">
        <references count="2">
          <reference field="11" count="1" selected="0">
            <x v="23"/>
          </reference>
          <reference field="12" count="1">
            <x v="195"/>
          </reference>
        </references>
      </pivotArea>
    </format>
    <format dxfId="2931">
      <pivotArea dataOnly="0" labelOnly="1" outline="0" fieldPosition="0">
        <references count="2">
          <reference field="11" count="1" selected="0">
            <x v="24"/>
          </reference>
          <reference field="12" count="1">
            <x v="108"/>
          </reference>
        </references>
      </pivotArea>
    </format>
    <format dxfId="2930">
      <pivotArea dataOnly="0" labelOnly="1" outline="0" fieldPosition="0">
        <references count="2">
          <reference field="11" count="1" selected="0">
            <x v="25"/>
          </reference>
          <reference field="12" count="1">
            <x v="196"/>
          </reference>
        </references>
      </pivotArea>
    </format>
    <format dxfId="2929">
      <pivotArea dataOnly="0" labelOnly="1" outline="0" fieldPosition="0">
        <references count="2">
          <reference field="11" count="1" selected="0">
            <x v="26"/>
          </reference>
          <reference field="12" count="1">
            <x v="163"/>
          </reference>
        </references>
      </pivotArea>
    </format>
    <format dxfId="2928">
      <pivotArea dataOnly="0" labelOnly="1" outline="0" fieldPosition="0">
        <references count="2">
          <reference field="11" count="1" selected="0">
            <x v="27"/>
          </reference>
          <reference field="12" count="1">
            <x v="164"/>
          </reference>
        </references>
      </pivotArea>
    </format>
    <format dxfId="2927">
      <pivotArea dataOnly="0" labelOnly="1" outline="0" fieldPosition="0">
        <references count="2">
          <reference field="11" count="1" selected="0">
            <x v="28"/>
          </reference>
          <reference field="12" count="1">
            <x v="53"/>
          </reference>
        </references>
      </pivotArea>
    </format>
    <format dxfId="2926">
      <pivotArea dataOnly="0" labelOnly="1" outline="0" fieldPosition="0">
        <references count="2">
          <reference field="11" count="1" selected="0">
            <x v="29"/>
          </reference>
          <reference field="12" count="1">
            <x v="62"/>
          </reference>
        </references>
      </pivotArea>
    </format>
    <format dxfId="2925">
      <pivotArea dataOnly="0" labelOnly="1" outline="0" fieldPosition="0">
        <references count="2">
          <reference field="11" count="1" selected="0">
            <x v="30"/>
          </reference>
          <reference field="12" count="1">
            <x v="64"/>
          </reference>
        </references>
      </pivotArea>
    </format>
    <format dxfId="2924">
      <pivotArea dataOnly="0" labelOnly="1" outline="0" fieldPosition="0">
        <references count="2">
          <reference field="11" count="1" selected="0">
            <x v="31"/>
          </reference>
          <reference field="12" count="1">
            <x v="146"/>
          </reference>
        </references>
      </pivotArea>
    </format>
    <format dxfId="2923">
      <pivotArea dataOnly="0" labelOnly="1" outline="0" fieldPosition="0">
        <references count="2">
          <reference field="11" count="1" selected="0">
            <x v="32"/>
          </reference>
          <reference field="12" count="1">
            <x v="118"/>
          </reference>
        </references>
      </pivotArea>
    </format>
    <format dxfId="2922">
      <pivotArea dataOnly="0" labelOnly="1" outline="0" fieldPosition="0">
        <references count="2">
          <reference field="11" count="1" selected="0">
            <x v="33"/>
          </reference>
          <reference field="12" count="1">
            <x v="44"/>
          </reference>
        </references>
      </pivotArea>
    </format>
    <format dxfId="2921">
      <pivotArea dataOnly="0" labelOnly="1" outline="0" fieldPosition="0">
        <references count="2">
          <reference field="11" count="1" selected="0">
            <x v="34"/>
          </reference>
          <reference field="12" count="1">
            <x v="90"/>
          </reference>
        </references>
      </pivotArea>
    </format>
    <format dxfId="2920">
      <pivotArea dataOnly="0" labelOnly="1" outline="0" fieldPosition="0">
        <references count="2">
          <reference field="11" count="1" selected="0">
            <x v="35"/>
          </reference>
          <reference field="12" count="1">
            <x v="41"/>
          </reference>
        </references>
      </pivotArea>
    </format>
    <format dxfId="2919">
      <pivotArea dataOnly="0" labelOnly="1" outline="0" fieldPosition="0">
        <references count="2">
          <reference field="11" count="1" selected="0">
            <x v="36"/>
          </reference>
          <reference field="12" count="1">
            <x v="220"/>
          </reference>
        </references>
      </pivotArea>
    </format>
    <format dxfId="2918">
      <pivotArea dataOnly="0" labelOnly="1" outline="0" fieldPosition="0">
        <references count="2">
          <reference field="11" count="1" selected="0">
            <x v="38"/>
          </reference>
          <reference field="12" count="1">
            <x v="216"/>
          </reference>
        </references>
      </pivotArea>
    </format>
    <format dxfId="2917">
      <pivotArea dataOnly="0" labelOnly="1" outline="0" fieldPosition="0">
        <references count="2">
          <reference field="11" count="1" selected="0">
            <x v="39"/>
          </reference>
          <reference field="12" count="1">
            <x v="101"/>
          </reference>
        </references>
      </pivotArea>
    </format>
    <format dxfId="2916">
      <pivotArea dataOnly="0" labelOnly="1" outline="0" fieldPosition="0">
        <references count="2">
          <reference field="11" count="1" selected="0">
            <x v="40"/>
          </reference>
          <reference field="12" count="1">
            <x v="127"/>
          </reference>
        </references>
      </pivotArea>
    </format>
    <format dxfId="2915">
      <pivotArea dataOnly="0" labelOnly="1" outline="0" fieldPosition="0">
        <references count="2">
          <reference field="11" count="1" selected="0">
            <x v="41"/>
          </reference>
          <reference field="12" count="1">
            <x v="21"/>
          </reference>
        </references>
      </pivotArea>
    </format>
    <format dxfId="2914">
      <pivotArea dataOnly="0" labelOnly="1" outline="0" fieldPosition="0">
        <references count="2">
          <reference field="11" count="1" selected="0">
            <x v="42"/>
          </reference>
          <reference field="12" count="1">
            <x v="73"/>
          </reference>
        </references>
      </pivotArea>
    </format>
    <format dxfId="2913">
      <pivotArea dataOnly="0" labelOnly="1" outline="0" fieldPosition="0">
        <references count="2">
          <reference field="11" count="1" selected="0">
            <x v="43"/>
          </reference>
          <reference field="12" count="1">
            <x v="223"/>
          </reference>
        </references>
      </pivotArea>
    </format>
    <format dxfId="2912">
      <pivotArea dataOnly="0" labelOnly="1" outline="0" fieldPosition="0">
        <references count="2">
          <reference field="11" count="1" selected="0">
            <x v="44"/>
          </reference>
          <reference field="12" count="1">
            <x v="105"/>
          </reference>
        </references>
      </pivotArea>
    </format>
    <format dxfId="2911">
      <pivotArea dataOnly="0" labelOnly="1" outline="0" fieldPosition="0">
        <references count="2">
          <reference field="11" count="1" selected="0">
            <x v="45"/>
          </reference>
          <reference field="12" count="1">
            <x v="100"/>
          </reference>
        </references>
      </pivotArea>
    </format>
    <format dxfId="2910">
      <pivotArea dataOnly="0" labelOnly="1" outline="0" fieldPosition="0">
        <references count="2">
          <reference field="11" count="1" selected="0">
            <x v="46"/>
          </reference>
          <reference field="12" count="1">
            <x v="169"/>
          </reference>
        </references>
      </pivotArea>
    </format>
    <format dxfId="2909">
      <pivotArea dataOnly="0" labelOnly="1" outline="0" fieldPosition="0">
        <references count="2">
          <reference field="11" count="1" selected="0">
            <x v="47"/>
          </reference>
          <reference field="12" count="1">
            <x v="152"/>
          </reference>
        </references>
      </pivotArea>
    </format>
    <format dxfId="2908">
      <pivotArea dataOnly="0" labelOnly="1" outline="0" fieldPosition="0">
        <references count="2">
          <reference field="11" count="1" selected="0">
            <x v="48"/>
          </reference>
          <reference field="12" count="1">
            <x v="117"/>
          </reference>
        </references>
      </pivotArea>
    </format>
    <format dxfId="2907">
      <pivotArea dataOnly="0" labelOnly="1" outline="0" fieldPosition="0">
        <references count="2">
          <reference field="11" count="1" selected="0">
            <x v="49"/>
          </reference>
          <reference field="12" count="1">
            <x v="168"/>
          </reference>
        </references>
      </pivotArea>
    </format>
    <format dxfId="2906">
      <pivotArea dataOnly="0" labelOnly="1" outline="0" fieldPosition="0">
        <references count="2">
          <reference field="11" count="1" selected="0">
            <x v="50"/>
          </reference>
          <reference field="12" count="1">
            <x v="155"/>
          </reference>
        </references>
      </pivotArea>
    </format>
    <format dxfId="2905">
      <pivotArea dataOnly="0" labelOnly="1" outline="0" fieldPosition="0">
        <references count="2">
          <reference field="11" count="1" selected="0">
            <x v="51"/>
          </reference>
          <reference field="12" count="1">
            <x v="151"/>
          </reference>
        </references>
      </pivotArea>
    </format>
    <format dxfId="2904">
      <pivotArea dataOnly="0" labelOnly="1" outline="0" fieldPosition="0">
        <references count="2">
          <reference field="11" count="1" selected="0">
            <x v="52"/>
          </reference>
          <reference field="12" count="1">
            <x v="213"/>
          </reference>
        </references>
      </pivotArea>
    </format>
    <format dxfId="2903">
      <pivotArea dataOnly="0" labelOnly="1" outline="0" fieldPosition="0">
        <references count="2">
          <reference field="11" count="1" selected="0">
            <x v="53"/>
          </reference>
          <reference field="12" count="1">
            <x v="72"/>
          </reference>
        </references>
      </pivotArea>
    </format>
    <format dxfId="2902">
      <pivotArea dataOnly="0" labelOnly="1" outline="0" fieldPosition="0">
        <references count="2">
          <reference field="11" count="1" selected="0">
            <x v="54"/>
          </reference>
          <reference field="12" count="1">
            <x v="112"/>
          </reference>
        </references>
      </pivotArea>
    </format>
    <format dxfId="2901">
      <pivotArea dataOnly="0" labelOnly="1" outline="0" fieldPosition="0">
        <references count="2">
          <reference field="11" count="1" selected="0">
            <x v="55"/>
          </reference>
          <reference field="12" count="1">
            <x v="204"/>
          </reference>
        </references>
      </pivotArea>
    </format>
    <format dxfId="2900">
      <pivotArea dataOnly="0" labelOnly="1" outline="0" fieldPosition="0">
        <references count="2">
          <reference field="11" count="1" selected="0">
            <x v="56"/>
          </reference>
          <reference field="12" count="1">
            <x v="59"/>
          </reference>
        </references>
      </pivotArea>
    </format>
    <format dxfId="2899">
      <pivotArea dataOnly="0" labelOnly="1" outline="0" fieldPosition="0">
        <references count="2">
          <reference field="11" count="1" selected="0">
            <x v="57"/>
          </reference>
          <reference field="12" count="1">
            <x v="134"/>
          </reference>
        </references>
      </pivotArea>
    </format>
    <format dxfId="2898">
      <pivotArea dataOnly="0" labelOnly="1" outline="0" fieldPosition="0">
        <references count="2">
          <reference field="11" count="1" selected="0">
            <x v="58"/>
          </reference>
          <reference field="12" count="1">
            <x v="109"/>
          </reference>
        </references>
      </pivotArea>
    </format>
    <format dxfId="2897">
      <pivotArea dataOnly="0" labelOnly="1" outline="0" fieldPosition="0">
        <references count="2">
          <reference field="11" count="1" selected="0">
            <x v="59"/>
          </reference>
          <reference field="12" count="1">
            <x v="96"/>
          </reference>
        </references>
      </pivotArea>
    </format>
    <format dxfId="2896">
      <pivotArea dataOnly="0" labelOnly="1" outline="0" fieldPosition="0">
        <references count="2">
          <reference field="11" count="1" selected="0">
            <x v="60"/>
          </reference>
          <reference field="12" count="1">
            <x v="215"/>
          </reference>
        </references>
      </pivotArea>
    </format>
    <format dxfId="2895">
      <pivotArea dataOnly="0" labelOnly="1" outline="0" fieldPosition="0">
        <references count="2">
          <reference field="11" count="1" selected="0">
            <x v="61"/>
          </reference>
          <reference field="12" count="1">
            <x v="95"/>
          </reference>
        </references>
      </pivotArea>
    </format>
    <format dxfId="2894">
      <pivotArea dataOnly="0" labelOnly="1" outline="0" fieldPosition="0">
        <references count="2">
          <reference field="11" count="1" selected="0">
            <x v="62"/>
          </reference>
          <reference field="12" count="1">
            <x v="93"/>
          </reference>
        </references>
      </pivotArea>
    </format>
    <format dxfId="2893">
      <pivotArea dataOnly="0" labelOnly="1" outline="0" fieldPosition="0">
        <references count="2">
          <reference field="11" count="1" selected="0">
            <x v="63"/>
          </reference>
          <reference field="12" count="1">
            <x v="210"/>
          </reference>
        </references>
      </pivotArea>
    </format>
    <format dxfId="2892">
      <pivotArea dataOnly="0" labelOnly="1" outline="0" fieldPosition="0">
        <references count="2">
          <reference field="11" count="1" selected="0">
            <x v="64"/>
          </reference>
          <reference field="12" count="1">
            <x v="171"/>
          </reference>
        </references>
      </pivotArea>
    </format>
    <format dxfId="2891">
      <pivotArea dataOnly="0" labelOnly="1" outline="0" fieldPosition="0">
        <references count="2">
          <reference field="11" count="1" selected="0">
            <x v="65"/>
          </reference>
          <reference field="12" count="1">
            <x v="125"/>
          </reference>
        </references>
      </pivotArea>
    </format>
    <format dxfId="2890">
      <pivotArea dataOnly="0" labelOnly="1" outline="0" fieldPosition="0">
        <references count="2">
          <reference field="11" count="1" selected="0">
            <x v="66"/>
          </reference>
          <reference field="12" count="1">
            <x v="157"/>
          </reference>
        </references>
      </pivotArea>
    </format>
    <format dxfId="2889">
      <pivotArea dataOnly="0" labelOnly="1" outline="0" fieldPosition="0">
        <references count="2">
          <reference field="11" count="1" selected="0">
            <x v="67"/>
          </reference>
          <reference field="12" count="1">
            <x v="220"/>
          </reference>
        </references>
      </pivotArea>
    </format>
    <format dxfId="2888">
      <pivotArea dataOnly="0" labelOnly="1" outline="0" fieldPosition="0">
        <references count="2">
          <reference field="11" count="1" selected="0">
            <x v="68"/>
          </reference>
          <reference field="12" count="1">
            <x v="124"/>
          </reference>
        </references>
      </pivotArea>
    </format>
    <format dxfId="2887">
      <pivotArea dataOnly="0" labelOnly="1" outline="0" fieldPosition="0">
        <references count="2">
          <reference field="11" count="1" selected="0">
            <x v="69"/>
          </reference>
          <reference field="12" count="1">
            <x v="114"/>
          </reference>
        </references>
      </pivotArea>
    </format>
    <format dxfId="2886">
      <pivotArea dataOnly="0" labelOnly="1" outline="0" fieldPosition="0">
        <references count="2">
          <reference field="11" count="1" selected="0">
            <x v="70"/>
          </reference>
          <reference field="12" count="1">
            <x v="115"/>
          </reference>
        </references>
      </pivotArea>
    </format>
    <format dxfId="2885">
      <pivotArea dataOnly="0" labelOnly="1" outline="0" fieldPosition="0">
        <references count="2">
          <reference field="11" count="1" selected="0">
            <x v="71"/>
          </reference>
          <reference field="12" count="1">
            <x v="51"/>
          </reference>
        </references>
      </pivotArea>
    </format>
    <format dxfId="2884">
      <pivotArea dataOnly="0" labelOnly="1" outline="0" fieldPosition="0">
        <references count="2">
          <reference field="11" count="1" selected="0">
            <x v="72"/>
          </reference>
          <reference field="12" count="1">
            <x v="124"/>
          </reference>
        </references>
      </pivotArea>
    </format>
    <format dxfId="2883">
      <pivotArea dataOnly="0" labelOnly="1" outline="0" fieldPosition="0">
        <references count="2">
          <reference field="11" count="1" selected="0">
            <x v="73"/>
          </reference>
          <reference field="12" count="1">
            <x v="149"/>
          </reference>
        </references>
      </pivotArea>
    </format>
    <format dxfId="2882">
      <pivotArea dataOnly="0" labelOnly="1" outline="0" fieldPosition="0">
        <references count="2">
          <reference field="11" count="1" selected="0">
            <x v="74"/>
          </reference>
          <reference field="12" count="1">
            <x v="85"/>
          </reference>
        </references>
      </pivotArea>
    </format>
    <format dxfId="2881">
      <pivotArea dataOnly="0" labelOnly="1" outline="0" fieldPosition="0">
        <references count="2">
          <reference field="11" count="1" selected="0">
            <x v="75"/>
          </reference>
          <reference field="12" count="1">
            <x v="71"/>
          </reference>
        </references>
      </pivotArea>
    </format>
    <format dxfId="2880">
      <pivotArea dataOnly="0" labelOnly="1" outline="0" fieldPosition="0">
        <references count="2">
          <reference field="11" count="1" selected="0">
            <x v="76"/>
          </reference>
          <reference field="12" count="1">
            <x v="45"/>
          </reference>
        </references>
      </pivotArea>
    </format>
    <format dxfId="2879">
      <pivotArea dataOnly="0" labelOnly="1" outline="0" fieldPosition="0">
        <references count="2">
          <reference field="11" count="1" selected="0">
            <x v="77"/>
          </reference>
          <reference field="12" count="1">
            <x v="149"/>
          </reference>
        </references>
      </pivotArea>
    </format>
    <format dxfId="2878">
      <pivotArea dataOnly="0" labelOnly="1" outline="0" fieldPosition="0">
        <references count="2">
          <reference field="11" count="1" selected="0">
            <x v="78"/>
          </reference>
          <reference field="12" count="1">
            <x v="220"/>
          </reference>
        </references>
      </pivotArea>
    </format>
    <format dxfId="2877">
      <pivotArea dataOnly="0" labelOnly="1" outline="0" fieldPosition="0">
        <references count="2">
          <reference field="11" count="1" selected="0">
            <x v="79"/>
          </reference>
          <reference field="12" count="1">
            <x v="149"/>
          </reference>
        </references>
      </pivotArea>
    </format>
    <format dxfId="2876">
      <pivotArea dataOnly="0" labelOnly="1" outline="0" fieldPosition="0">
        <references count="2">
          <reference field="11" count="1" selected="0">
            <x v="80"/>
          </reference>
          <reference field="12" count="1">
            <x v="120"/>
          </reference>
        </references>
      </pivotArea>
    </format>
    <format dxfId="2875">
      <pivotArea dataOnly="0" labelOnly="1" outline="0" fieldPosition="0">
        <references count="2">
          <reference field="11" count="1" selected="0">
            <x v="81"/>
          </reference>
          <reference field="12" count="1">
            <x v="194"/>
          </reference>
        </references>
      </pivotArea>
    </format>
    <format dxfId="2874">
      <pivotArea dataOnly="0" labelOnly="1" outline="0" fieldPosition="0">
        <references count="2">
          <reference field="11" count="1" selected="0">
            <x v="82"/>
          </reference>
          <reference field="12" count="1">
            <x v="119"/>
          </reference>
        </references>
      </pivotArea>
    </format>
    <format dxfId="2873">
      <pivotArea dataOnly="0" labelOnly="1" outline="0" fieldPosition="0">
        <references count="2">
          <reference field="11" count="1" selected="0">
            <x v="83"/>
          </reference>
          <reference field="12" count="1">
            <x v="91"/>
          </reference>
        </references>
      </pivotArea>
    </format>
    <format dxfId="2872">
      <pivotArea dataOnly="0" labelOnly="1" outline="0" fieldPosition="0">
        <references count="2">
          <reference field="11" count="1" selected="0">
            <x v="84"/>
          </reference>
          <reference field="12" count="1">
            <x v="220"/>
          </reference>
        </references>
      </pivotArea>
    </format>
    <format dxfId="2871">
      <pivotArea dataOnly="0" labelOnly="1" outline="0" fieldPosition="0">
        <references count="2">
          <reference field="11" count="1" selected="0">
            <x v="85"/>
          </reference>
          <reference field="12" count="1">
            <x v="58"/>
          </reference>
        </references>
      </pivotArea>
    </format>
    <format dxfId="2870">
      <pivotArea dataOnly="0" labelOnly="1" outline="0" fieldPosition="0">
        <references count="2">
          <reference field="11" count="1" selected="0">
            <x v="86"/>
          </reference>
          <reference field="12" count="1">
            <x v="70"/>
          </reference>
        </references>
      </pivotArea>
    </format>
    <format dxfId="2869">
      <pivotArea dataOnly="0" labelOnly="1" outline="0" fieldPosition="0">
        <references count="2">
          <reference field="11" count="1" selected="0">
            <x v="87"/>
          </reference>
          <reference field="12" count="1">
            <x v="192"/>
          </reference>
        </references>
      </pivotArea>
    </format>
    <format dxfId="2868">
      <pivotArea dataOnly="0" labelOnly="1" outline="0" fieldPosition="0">
        <references count="2">
          <reference field="11" count="1" selected="0">
            <x v="88"/>
          </reference>
          <reference field="12" count="1">
            <x v="128"/>
          </reference>
        </references>
      </pivotArea>
    </format>
    <format dxfId="2867">
      <pivotArea dataOnly="0" labelOnly="1" outline="0" fieldPosition="0">
        <references count="2">
          <reference field="11" count="1" selected="0">
            <x v="89"/>
          </reference>
          <reference field="12" count="1">
            <x v="129"/>
          </reference>
        </references>
      </pivotArea>
    </format>
    <format dxfId="2866">
      <pivotArea dataOnly="0" labelOnly="1" outline="0" fieldPosition="0">
        <references count="2">
          <reference field="11" count="1" selected="0">
            <x v="90"/>
          </reference>
          <reference field="12" count="1">
            <x v="220"/>
          </reference>
        </references>
      </pivotArea>
    </format>
    <format dxfId="2865">
      <pivotArea dataOnly="0" labelOnly="1" outline="0" fieldPosition="0">
        <references count="2">
          <reference field="11" count="1" selected="0">
            <x v="91"/>
          </reference>
          <reference field="12" count="1">
            <x v="149"/>
          </reference>
        </references>
      </pivotArea>
    </format>
    <format dxfId="2864">
      <pivotArea dataOnly="0" labelOnly="1" outline="0" fieldPosition="0">
        <references count="2">
          <reference field="11" count="1" selected="0">
            <x v="92"/>
          </reference>
          <reference field="12" count="1">
            <x v="202"/>
          </reference>
        </references>
      </pivotArea>
    </format>
    <format dxfId="2863">
      <pivotArea dataOnly="0" labelOnly="1" outline="0" fieldPosition="0">
        <references count="2">
          <reference field="11" count="1" selected="0">
            <x v="93"/>
          </reference>
          <reference field="12" count="1">
            <x v="60"/>
          </reference>
        </references>
      </pivotArea>
    </format>
    <format dxfId="2862">
      <pivotArea dataOnly="0" labelOnly="1" outline="0" fieldPosition="0">
        <references count="2">
          <reference field="11" count="1" selected="0">
            <x v="94"/>
          </reference>
          <reference field="12" count="1">
            <x v="133"/>
          </reference>
        </references>
      </pivotArea>
    </format>
    <format dxfId="2861">
      <pivotArea dataOnly="0" labelOnly="1" outline="0" fieldPosition="0">
        <references count="2">
          <reference field="11" count="1" selected="0">
            <x v="95"/>
          </reference>
          <reference field="12" count="1">
            <x v="132"/>
          </reference>
        </references>
      </pivotArea>
    </format>
    <format dxfId="2860">
      <pivotArea dataOnly="0" labelOnly="1" outline="0" fieldPosition="0">
        <references count="2">
          <reference field="11" count="1" selected="0">
            <x v="96"/>
          </reference>
          <reference field="12" count="1">
            <x v="43"/>
          </reference>
        </references>
      </pivotArea>
    </format>
    <format dxfId="2859">
      <pivotArea dataOnly="0" labelOnly="1" outline="0" fieldPosition="0">
        <references count="2">
          <reference field="11" count="1" selected="0">
            <x v="97"/>
          </reference>
          <reference field="12" count="1">
            <x v="39"/>
          </reference>
        </references>
      </pivotArea>
    </format>
    <format dxfId="2858">
      <pivotArea dataOnly="0" labelOnly="1" outline="0" fieldPosition="0">
        <references count="2">
          <reference field="11" count="1" selected="0">
            <x v="98"/>
          </reference>
          <reference field="12" count="1">
            <x v="75"/>
          </reference>
        </references>
      </pivotArea>
    </format>
    <format dxfId="2857">
      <pivotArea dataOnly="0" labelOnly="1" outline="0" fieldPosition="0">
        <references count="2">
          <reference field="11" count="1" selected="0">
            <x v="99"/>
          </reference>
          <reference field="12" count="1">
            <x v="42"/>
          </reference>
        </references>
      </pivotArea>
    </format>
    <format dxfId="2856">
      <pivotArea dataOnly="0" labelOnly="1" outline="0" fieldPosition="0">
        <references count="2">
          <reference field="11" count="1" selected="0">
            <x v="100"/>
          </reference>
          <reference field="12" count="1">
            <x v="47"/>
          </reference>
        </references>
      </pivotArea>
    </format>
    <format dxfId="2855">
      <pivotArea dataOnly="0" labelOnly="1" outline="0" fieldPosition="0">
        <references count="2">
          <reference field="11" count="1" selected="0">
            <x v="101"/>
          </reference>
          <reference field="12" count="1">
            <x v="83"/>
          </reference>
        </references>
      </pivotArea>
    </format>
    <format dxfId="2854">
      <pivotArea dataOnly="0" labelOnly="1" outline="0" fieldPosition="0">
        <references count="2">
          <reference field="11" count="1" selected="0">
            <x v="102"/>
          </reference>
          <reference field="12" count="1">
            <x v="135"/>
          </reference>
        </references>
      </pivotArea>
    </format>
    <format dxfId="2853">
      <pivotArea dataOnly="0" labelOnly="1" outline="0" fieldPosition="0">
        <references count="2">
          <reference field="11" count="1" selected="0">
            <x v="103"/>
          </reference>
          <reference field="12" count="1">
            <x v="220"/>
          </reference>
        </references>
      </pivotArea>
    </format>
    <format dxfId="2852">
      <pivotArea dataOnly="0" labelOnly="1" outline="0" fieldPosition="0">
        <references count="2">
          <reference field="11" count="1" selected="0">
            <x v="104"/>
          </reference>
          <reference field="12" count="1">
            <x v="149"/>
          </reference>
        </references>
      </pivotArea>
    </format>
    <format dxfId="2851">
      <pivotArea dataOnly="0" labelOnly="1" outline="0" fieldPosition="0">
        <references count="2">
          <reference field="11" count="1" selected="0">
            <x v="105"/>
          </reference>
          <reference field="12" count="1">
            <x v="89"/>
          </reference>
        </references>
      </pivotArea>
    </format>
    <format dxfId="2850">
      <pivotArea dataOnly="0" labelOnly="1" outline="0" fieldPosition="0">
        <references count="2">
          <reference field="11" count="1" selected="0">
            <x v="106"/>
          </reference>
          <reference field="12" count="1">
            <x v="149"/>
          </reference>
        </references>
      </pivotArea>
    </format>
    <format dxfId="2849">
      <pivotArea dataOnly="0" labelOnly="1" outline="0" fieldPosition="0">
        <references count="2">
          <reference field="11" count="1" selected="0">
            <x v="108"/>
          </reference>
          <reference field="12" count="1">
            <x v="220"/>
          </reference>
        </references>
      </pivotArea>
    </format>
    <format dxfId="2848">
      <pivotArea dataOnly="0" labelOnly="1" outline="0" fieldPosition="0">
        <references count="2">
          <reference field="11" count="1" selected="0">
            <x v="109"/>
          </reference>
          <reference field="12" count="1">
            <x v="149"/>
          </reference>
        </references>
      </pivotArea>
    </format>
    <format dxfId="2847">
      <pivotArea dataOnly="0" labelOnly="1" outline="0" fieldPosition="0">
        <references count="2">
          <reference field="11" count="1" selected="0">
            <x v="115"/>
          </reference>
          <reference field="12" count="1">
            <x v="170"/>
          </reference>
        </references>
      </pivotArea>
    </format>
    <format dxfId="2846">
      <pivotArea dataOnly="0" labelOnly="1" outline="0" fieldPosition="0">
        <references count="2">
          <reference field="11" count="1" selected="0">
            <x v="116"/>
          </reference>
          <reference field="12" count="1">
            <x v="175"/>
          </reference>
        </references>
      </pivotArea>
    </format>
    <format dxfId="2845">
      <pivotArea dataOnly="0" labelOnly="1" outline="0" fieldPosition="0">
        <references count="2">
          <reference field="11" count="1" selected="0">
            <x v="117"/>
          </reference>
          <reference field="12" count="1">
            <x v="174"/>
          </reference>
        </references>
      </pivotArea>
    </format>
    <format dxfId="2844">
      <pivotArea dataOnly="0" labelOnly="1" outline="0" fieldPosition="0">
        <references count="2">
          <reference field="11" count="1" selected="0">
            <x v="118"/>
          </reference>
          <reference field="12" count="1">
            <x v="74"/>
          </reference>
        </references>
      </pivotArea>
    </format>
    <format dxfId="2843">
      <pivotArea dataOnly="0" labelOnly="1" outline="0" fieldPosition="0">
        <references count="2">
          <reference field="11" count="1" selected="0">
            <x v="119"/>
          </reference>
          <reference field="12" count="1">
            <x v="147"/>
          </reference>
        </references>
      </pivotArea>
    </format>
    <format dxfId="2842">
      <pivotArea dataOnly="0" labelOnly="1" outline="0" fieldPosition="0">
        <references count="2">
          <reference field="11" count="1" selected="0">
            <x v="120"/>
          </reference>
          <reference field="12" count="1">
            <x v="149"/>
          </reference>
        </references>
      </pivotArea>
    </format>
    <format dxfId="2841">
      <pivotArea dataOnly="0" labelOnly="1" outline="0" fieldPosition="0">
        <references count="2">
          <reference field="11" count="1" selected="0">
            <x v="121"/>
          </reference>
          <reference field="12" count="1">
            <x v="111"/>
          </reference>
        </references>
      </pivotArea>
    </format>
    <format dxfId="2840">
      <pivotArea dataOnly="0" labelOnly="1" outline="0" fieldPosition="0">
        <references count="2">
          <reference field="11" count="1" selected="0">
            <x v="122"/>
          </reference>
          <reference field="12" count="1">
            <x v="131"/>
          </reference>
        </references>
      </pivotArea>
    </format>
    <format dxfId="2839">
      <pivotArea dataOnly="0" labelOnly="1" outline="0" fieldPosition="0">
        <references count="2">
          <reference field="11" count="1" selected="0">
            <x v="123"/>
          </reference>
          <reference field="12" count="1">
            <x v="55"/>
          </reference>
        </references>
      </pivotArea>
    </format>
    <format dxfId="2838">
      <pivotArea dataOnly="0" labelOnly="1" outline="0" fieldPosition="0">
        <references count="2">
          <reference field="11" count="1" selected="0">
            <x v="124"/>
          </reference>
          <reference field="12" count="1">
            <x v="63"/>
          </reference>
        </references>
      </pivotArea>
    </format>
    <format dxfId="2837">
      <pivotArea dataOnly="0" labelOnly="1" outline="0" fieldPosition="0">
        <references count="2">
          <reference field="11" count="1" selected="0">
            <x v="125"/>
          </reference>
          <reference field="12" count="1">
            <x v="149"/>
          </reference>
        </references>
      </pivotArea>
    </format>
    <format dxfId="2836">
      <pivotArea dataOnly="0" labelOnly="1" outline="0" fieldPosition="0">
        <references count="2">
          <reference field="11" count="1" selected="0">
            <x v="126"/>
          </reference>
          <reference field="12" count="1">
            <x v="162"/>
          </reference>
        </references>
      </pivotArea>
    </format>
    <format dxfId="2835">
      <pivotArea dataOnly="0" labelOnly="1" outline="0" fieldPosition="0">
        <references count="2">
          <reference field="11" count="1" selected="0">
            <x v="129"/>
          </reference>
          <reference field="12" count="1">
            <x v="167"/>
          </reference>
        </references>
      </pivotArea>
    </format>
    <format dxfId="2834">
      <pivotArea dataOnly="0" labelOnly="1" outline="0" fieldPosition="0">
        <references count="2">
          <reference field="11" count="1" selected="0">
            <x v="130"/>
          </reference>
          <reference field="12" count="1">
            <x v="138"/>
          </reference>
        </references>
      </pivotArea>
    </format>
    <format dxfId="2833">
      <pivotArea dataOnly="0" labelOnly="1" outline="0" fieldPosition="0">
        <references count="2">
          <reference field="11" count="1" selected="0">
            <x v="131"/>
          </reference>
          <reference field="12" count="1">
            <x v="220"/>
          </reference>
        </references>
      </pivotArea>
    </format>
    <format dxfId="2832">
      <pivotArea dataOnly="0" labelOnly="1" outline="0" fieldPosition="0">
        <references count="2">
          <reference field="11" count="1" selected="0">
            <x v="132"/>
          </reference>
          <reference field="12" count="1">
            <x v="167"/>
          </reference>
        </references>
      </pivotArea>
    </format>
    <format dxfId="2831">
      <pivotArea dataOnly="0" labelOnly="1" outline="0" fieldPosition="0">
        <references count="2">
          <reference field="11" count="1" selected="0">
            <x v="133"/>
          </reference>
          <reference field="12" count="1">
            <x v="159"/>
          </reference>
        </references>
      </pivotArea>
    </format>
    <format dxfId="2830">
      <pivotArea dataOnly="0" labelOnly="1" outline="0" fieldPosition="0">
        <references count="2">
          <reference field="11" count="1" selected="0">
            <x v="134"/>
          </reference>
          <reference field="12" count="1">
            <x v="160"/>
          </reference>
        </references>
      </pivotArea>
    </format>
    <format dxfId="2829">
      <pivotArea dataOnly="0" labelOnly="1" outline="0" fieldPosition="0">
        <references count="2">
          <reference field="11" count="1" selected="0">
            <x v="135"/>
          </reference>
          <reference field="12" count="1">
            <x v="183"/>
          </reference>
        </references>
      </pivotArea>
    </format>
    <format dxfId="2828">
      <pivotArea dataOnly="0" labelOnly="1" outline="0" fieldPosition="0">
        <references count="2">
          <reference field="11" count="1" selected="0">
            <x v="136"/>
          </reference>
          <reference field="12" count="1">
            <x v="173"/>
          </reference>
        </references>
      </pivotArea>
    </format>
    <format dxfId="2827">
      <pivotArea dataOnly="0" labelOnly="1" outline="0" fieldPosition="0">
        <references count="2">
          <reference field="11" count="1" selected="0">
            <x v="137"/>
          </reference>
          <reference field="12" count="1">
            <x v="1"/>
          </reference>
        </references>
      </pivotArea>
    </format>
    <format dxfId="2826">
      <pivotArea dataOnly="0" labelOnly="1" outline="0" fieldPosition="0">
        <references count="2">
          <reference field="11" count="1" selected="0">
            <x v="138"/>
          </reference>
          <reference field="12" count="1">
            <x v="2"/>
          </reference>
        </references>
      </pivotArea>
    </format>
    <format dxfId="2825">
      <pivotArea dataOnly="0" labelOnly="1" outline="0" fieldPosition="0">
        <references count="2">
          <reference field="11" count="1" selected="0">
            <x v="139"/>
          </reference>
          <reference field="12" count="1">
            <x v="3"/>
          </reference>
        </references>
      </pivotArea>
    </format>
    <format dxfId="2824">
      <pivotArea dataOnly="0" labelOnly="1" outline="0" fieldPosition="0">
        <references count="2">
          <reference field="11" count="1" selected="0">
            <x v="140"/>
          </reference>
          <reference field="12" count="1">
            <x v="4"/>
          </reference>
        </references>
      </pivotArea>
    </format>
    <format dxfId="2823">
      <pivotArea dataOnly="0" labelOnly="1" outline="0" fieldPosition="0">
        <references count="2">
          <reference field="11" count="1" selected="0">
            <x v="141"/>
          </reference>
          <reference field="12" count="1">
            <x v="153"/>
          </reference>
        </references>
      </pivotArea>
    </format>
    <format dxfId="2822">
      <pivotArea dataOnly="0" labelOnly="1" outline="0" fieldPosition="0">
        <references count="2">
          <reference field="11" count="1" selected="0">
            <x v="142"/>
          </reference>
          <reference field="12" count="1">
            <x v="172"/>
          </reference>
        </references>
      </pivotArea>
    </format>
    <format dxfId="2821">
      <pivotArea dataOnly="0" labelOnly="1" outline="0" fieldPosition="0">
        <references count="2">
          <reference field="11" count="1" selected="0">
            <x v="143"/>
          </reference>
          <reference field="12" count="1">
            <x v="167"/>
          </reference>
        </references>
      </pivotArea>
    </format>
    <format dxfId="2820">
      <pivotArea dataOnly="0" labelOnly="1" outline="0" fieldPosition="0">
        <references count="2">
          <reference field="11" count="1" selected="0">
            <x v="146"/>
          </reference>
          <reference field="12" count="1">
            <x v="205"/>
          </reference>
        </references>
      </pivotArea>
    </format>
    <format dxfId="2819">
      <pivotArea dataOnly="0" labelOnly="1" outline="0" fieldPosition="0">
        <references count="2">
          <reference field="11" count="1" selected="0">
            <x v="147"/>
          </reference>
          <reference field="12" count="1">
            <x v="76"/>
          </reference>
        </references>
      </pivotArea>
    </format>
    <format dxfId="2818">
      <pivotArea dataOnly="0" labelOnly="1" outline="0" fieldPosition="0">
        <references count="2">
          <reference field="11" count="1" selected="0">
            <x v="148"/>
          </reference>
          <reference field="12" count="1">
            <x v="167"/>
          </reference>
        </references>
      </pivotArea>
    </format>
    <format dxfId="2817">
      <pivotArea dataOnly="0" labelOnly="1" outline="0" fieldPosition="0">
        <references count="2">
          <reference field="11" count="1" selected="0">
            <x v="150"/>
          </reference>
          <reference field="12" count="1">
            <x v="136"/>
          </reference>
        </references>
      </pivotArea>
    </format>
    <format dxfId="2816">
      <pivotArea dataOnly="0" labelOnly="1" outline="0" fieldPosition="0">
        <references count="2">
          <reference field="11" count="1" selected="0">
            <x v="151"/>
          </reference>
          <reference field="12" count="1">
            <x v="167"/>
          </reference>
        </references>
      </pivotArea>
    </format>
    <format dxfId="2815">
      <pivotArea dataOnly="0" labelOnly="1" outline="0" fieldPosition="0">
        <references count="2">
          <reference field="11" count="1" selected="0">
            <x v="152"/>
          </reference>
          <reference field="12" count="1">
            <x v="166"/>
          </reference>
        </references>
      </pivotArea>
    </format>
    <format dxfId="2814">
      <pivotArea dataOnly="0" labelOnly="1" outline="0" fieldPosition="0">
        <references count="2">
          <reference field="11" count="1" selected="0">
            <x v="153"/>
          </reference>
          <reference field="12" count="1">
            <x v="167"/>
          </reference>
        </references>
      </pivotArea>
    </format>
    <format dxfId="2813">
      <pivotArea dataOnly="0" labelOnly="1" outline="0" fieldPosition="0">
        <references count="2">
          <reference field="11" count="1" selected="0">
            <x v="155"/>
          </reference>
          <reference field="12" count="1">
            <x v="88"/>
          </reference>
        </references>
      </pivotArea>
    </format>
    <format dxfId="2812">
      <pivotArea dataOnly="0" labelOnly="1" outline="0" fieldPosition="0">
        <references count="2">
          <reference field="11" count="1" selected="0">
            <x v="156"/>
          </reference>
          <reference field="12" count="1">
            <x v="167"/>
          </reference>
        </references>
      </pivotArea>
    </format>
    <format dxfId="2811">
      <pivotArea dataOnly="0" labelOnly="1" outline="0" fieldPosition="0">
        <references count="2">
          <reference field="11" count="1" selected="0">
            <x v="157"/>
          </reference>
          <reference field="12" count="1">
            <x v="220"/>
          </reference>
        </references>
      </pivotArea>
    </format>
    <format dxfId="2810">
      <pivotArea dataOnly="0" labelOnly="1" outline="0" fieldPosition="0">
        <references count="2">
          <reference field="11" count="1" selected="0">
            <x v="158"/>
          </reference>
          <reference field="12" count="1">
            <x v="167"/>
          </reference>
        </references>
      </pivotArea>
    </format>
    <format dxfId="2809">
      <pivotArea dataOnly="0" labelOnly="1" outline="0" fieldPosition="0">
        <references count="2">
          <reference field="11" count="1" selected="0">
            <x v="159"/>
          </reference>
          <reference field="12" count="1">
            <x v="180"/>
          </reference>
        </references>
      </pivotArea>
    </format>
    <format dxfId="2808">
      <pivotArea dataOnly="0" labelOnly="1" outline="0" fieldPosition="0">
        <references count="2">
          <reference field="11" count="1" selected="0">
            <x v="160"/>
          </reference>
          <reference field="12" count="1">
            <x v="156"/>
          </reference>
        </references>
      </pivotArea>
    </format>
    <format dxfId="2807">
      <pivotArea dataOnly="0" labelOnly="1" outline="0" fieldPosition="0">
        <references count="2">
          <reference field="11" count="1" selected="0">
            <x v="161"/>
          </reference>
          <reference field="12" count="1">
            <x v="181"/>
          </reference>
        </references>
      </pivotArea>
    </format>
    <format dxfId="2806">
      <pivotArea dataOnly="0" labelOnly="1" outline="0" fieldPosition="0">
        <references count="2">
          <reference field="11" count="1" selected="0">
            <x v="162"/>
          </reference>
          <reference field="12" count="1">
            <x v="92"/>
          </reference>
        </references>
      </pivotArea>
    </format>
    <format dxfId="2805">
      <pivotArea dataOnly="0" labelOnly="1" outline="0" fieldPosition="0">
        <references count="2">
          <reference field="11" count="1" selected="0">
            <x v="163"/>
          </reference>
          <reference field="12" count="1">
            <x v="139"/>
          </reference>
        </references>
      </pivotArea>
    </format>
    <format dxfId="2804">
      <pivotArea dataOnly="0" labelOnly="1" outline="0" fieldPosition="0">
        <references count="2">
          <reference field="11" count="1" selected="0">
            <x v="164"/>
          </reference>
          <reference field="12" count="1">
            <x v="214"/>
          </reference>
        </references>
      </pivotArea>
    </format>
    <format dxfId="2803">
      <pivotArea dataOnly="0" labelOnly="1" outline="0" fieldPosition="0">
        <references count="2">
          <reference field="11" count="1" selected="0">
            <x v="165"/>
          </reference>
          <reference field="12" count="1">
            <x v="137"/>
          </reference>
        </references>
      </pivotArea>
    </format>
    <format dxfId="2802">
      <pivotArea dataOnly="0" labelOnly="1" outline="0" fieldPosition="0">
        <references count="2">
          <reference field="11" count="1" selected="0">
            <x v="166"/>
          </reference>
          <reference field="12" count="1">
            <x v="104"/>
          </reference>
        </references>
      </pivotArea>
    </format>
    <format dxfId="2801">
      <pivotArea dataOnly="0" labelOnly="1" outline="0" fieldPosition="0">
        <references count="2">
          <reference field="11" count="1" selected="0">
            <x v="167"/>
          </reference>
          <reference field="12" count="1">
            <x v="5"/>
          </reference>
        </references>
      </pivotArea>
    </format>
    <format dxfId="2800">
      <pivotArea dataOnly="0" labelOnly="1" outline="0" fieldPosition="0">
        <references count="2">
          <reference field="11" count="1" selected="0">
            <x v="168"/>
          </reference>
          <reference field="12" count="1">
            <x v="6"/>
          </reference>
        </references>
      </pivotArea>
    </format>
    <format dxfId="2799">
      <pivotArea dataOnly="0" labelOnly="1" outline="0" fieldPosition="0">
        <references count="2">
          <reference field="11" count="1" selected="0">
            <x v="169"/>
          </reference>
          <reference field="12" count="1">
            <x v="7"/>
          </reference>
        </references>
      </pivotArea>
    </format>
    <format dxfId="2798">
      <pivotArea dataOnly="0" labelOnly="1" outline="0" fieldPosition="0">
        <references count="2">
          <reference field="11" count="1" selected="0">
            <x v="170"/>
          </reference>
          <reference field="12" count="1">
            <x v="167"/>
          </reference>
        </references>
      </pivotArea>
    </format>
    <format dxfId="2797">
      <pivotArea dataOnly="0" labelOnly="1" outline="0" fieldPosition="0">
        <references count="2">
          <reference field="11" count="1" selected="0">
            <x v="173"/>
          </reference>
          <reference field="12" count="1">
            <x v="77"/>
          </reference>
        </references>
      </pivotArea>
    </format>
    <format dxfId="2796">
      <pivotArea dataOnly="0" labelOnly="1" outline="0" fieldPosition="0">
        <references count="2">
          <reference field="11" count="1" selected="0">
            <x v="174"/>
          </reference>
          <reference field="12" count="1">
            <x v="38"/>
          </reference>
        </references>
      </pivotArea>
    </format>
    <format dxfId="2795">
      <pivotArea dataOnly="0" labelOnly="1" outline="0" fieldPosition="0">
        <references count="2">
          <reference field="11" count="1" selected="0">
            <x v="175"/>
          </reference>
          <reference field="12" count="1">
            <x v="176"/>
          </reference>
        </references>
      </pivotArea>
    </format>
    <format dxfId="2794">
      <pivotArea dataOnly="0" labelOnly="1" outline="0" fieldPosition="0">
        <references count="2">
          <reference field="11" count="1" selected="0">
            <x v="177"/>
          </reference>
          <reference field="12" count="1">
            <x v="136"/>
          </reference>
        </references>
      </pivotArea>
    </format>
    <format dxfId="2793">
      <pivotArea dataOnly="0" labelOnly="1" outline="0" fieldPosition="0">
        <references count="2">
          <reference field="11" count="1" selected="0">
            <x v="178"/>
          </reference>
          <reference field="12" count="1">
            <x v="182"/>
          </reference>
        </references>
      </pivotArea>
    </format>
    <format dxfId="2792">
      <pivotArea dataOnly="0" labelOnly="1" outline="0" fieldPosition="0">
        <references count="2">
          <reference field="11" count="1" selected="0">
            <x v="181"/>
          </reference>
          <reference field="12" count="1">
            <x v="206"/>
          </reference>
        </references>
      </pivotArea>
    </format>
    <format dxfId="2791">
      <pivotArea dataOnly="0" labelOnly="1" outline="0" fieldPosition="0">
        <references count="2">
          <reference field="11" count="1" selected="0">
            <x v="182"/>
          </reference>
          <reference field="12" count="1">
            <x v="220"/>
          </reference>
        </references>
      </pivotArea>
    </format>
    <format dxfId="2790">
      <pivotArea dataOnly="0" labelOnly="1" outline="0" fieldPosition="0">
        <references count="2">
          <reference field="11" count="1" selected="0">
            <x v="183"/>
          </reference>
          <reference field="12" count="1">
            <x v="65"/>
          </reference>
        </references>
      </pivotArea>
    </format>
    <format dxfId="2789">
      <pivotArea dataOnly="0" labelOnly="1" outline="0" fieldPosition="0">
        <references count="2">
          <reference field="11" count="1" selected="0">
            <x v="184"/>
          </reference>
          <reference field="12" count="1">
            <x v="179"/>
          </reference>
        </references>
      </pivotArea>
    </format>
    <format dxfId="2788">
      <pivotArea dataOnly="0" labelOnly="1" outline="0" fieldPosition="0">
        <references count="2">
          <reference field="11" count="1" selected="0">
            <x v="185"/>
          </reference>
          <reference field="12" count="1">
            <x v="150"/>
          </reference>
        </references>
      </pivotArea>
    </format>
    <format dxfId="2787">
      <pivotArea dataOnly="0" labelOnly="1" outline="0" fieldPosition="0">
        <references count="2">
          <reference field="11" count="1" selected="0">
            <x v="186"/>
          </reference>
          <reference field="12" count="1">
            <x v="206"/>
          </reference>
        </references>
      </pivotArea>
    </format>
    <format dxfId="2786">
      <pivotArea dataOnly="0" labelOnly="1" outline="0" fieldPosition="0">
        <references count="2">
          <reference field="11" count="1" selected="0">
            <x v="187"/>
          </reference>
          <reference field="12" count="1">
            <x v="158"/>
          </reference>
        </references>
      </pivotArea>
    </format>
    <format dxfId="2785">
      <pivotArea dataOnly="0" labelOnly="1" outline="0" fieldPosition="0">
        <references count="2">
          <reference field="11" count="1" selected="0">
            <x v="188"/>
          </reference>
          <reference field="12" count="1">
            <x v="48"/>
          </reference>
        </references>
      </pivotArea>
    </format>
    <format dxfId="2784">
      <pivotArea dataOnly="0" labelOnly="1" outline="0" fieldPosition="0">
        <references count="2">
          <reference field="11" count="1" selected="0">
            <x v="189"/>
          </reference>
          <reference field="12" count="1">
            <x v="219"/>
          </reference>
        </references>
      </pivotArea>
    </format>
    <format dxfId="2783">
      <pivotArea dataOnly="0" labelOnly="1" outline="0" fieldPosition="0">
        <references count="2">
          <reference field="11" count="1" selected="0">
            <x v="190"/>
          </reference>
          <reference field="12" count="1">
            <x v="206"/>
          </reference>
        </references>
      </pivotArea>
    </format>
    <format dxfId="2782">
      <pivotArea dataOnly="0" labelOnly="1" outline="0" fieldPosition="0">
        <references count="2">
          <reference field="11" count="1" selected="0">
            <x v="193"/>
          </reference>
          <reference field="12" count="1">
            <x v="209"/>
          </reference>
        </references>
      </pivotArea>
    </format>
    <format dxfId="2781">
      <pivotArea dataOnly="0" labelOnly="1" outline="0" fieldPosition="0">
        <references count="2">
          <reference field="11" count="1" selected="0">
            <x v="194"/>
          </reference>
          <reference field="12" count="1">
            <x v="79"/>
          </reference>
        </references>
      </pivotArea>
    </format>
    <format dxfId="2780">
      <pivotArea dataOnly="0" labelOnly="1" outline="0" fieldPosition="0">
        <references count="2">
          <reference field="11" count="1" selected="0">
            <x v="195"/>
          </reference>
          <reference field="12" count="1">
            <x v="206"/>
          </reference>
        </references>
      </pivotArea>
    </format>
    <format dxfId="2779">
      <pivotArea dataOnly="0" labelOnly="1" outline="0" fieldPosition="0">
        <references count="2">
          <reference field="11" count="1" selected="0">
            <x v="196"/>
          </reference>
          <reference field="12" count="1">
            <x v="165"/>
          </reference>
        </references>
      </pivotArea>
    </format>
    <format dxfId="2778">
      <pivotArea dataOnly="0" labelOnly="1" outline="0" fieldPosition="0">
        <references count="2">
          <reference field="11" count="1" selected="0">
            <x v="197"/>
          </reference>
          <reference field="12" count="1">
            <x v="206"/>
          </reference>
        </references>
      </pivotArea>
    </format>
    <format dxfId="2777">
      <pivotArea dataOnly="0" labelOnly="1" outline="0" fieldPosition="0">
        <references count="2">
          <reference field="11" count="1" selected="0">
            <x v="198"/>
          </reference>
          <reference field="12" count="1">
            <x v="136"/>
          </reference>
        </references>
      </pivotArea>
    </format>
    <format dxfId="2776">
      <pivotArea dataOnly="0" labelOnly="1" outline="0" fieldPosition="0">
        <references count="2">
          <reference field="11" count="1" selected="0">
            <x v="199"/>
          </reference>
          <reference field="12" count="1">
            <x v="206"/>
          </reference>
        </references>
      </pivotArea>
    </format>
    <format dxfId="2775">
      <pivotArea dataOnly="0" labelOnly="1" outline="0" fieldPosition="0">
        <references count="2">
          <reference field="11" count="1" selected="0">
            <x v="200"/>
          </reference>
          <reference field="12" count="1">
            <x v="8"/>
          </reference>
        </references>
      </pivotArea>
    </format>
    <format dxfId="2774">
      <pivotArea dataOnly="0" labelOnly="1" outline="0" fieldPosition="0">
        <references count="2">
          <reference field="11" count="1" selected="0">
            <x v="201"/>
          </reference>
          <reference field="12" count="1">
            <x v="9"/>
          </reference>
        </references>
      </pivotArea>
    </format>
    <format dxfId="2773">
      <pivotArea dataOnly="0" labelOnly="1" outline="0" fieldPosition="0">
        <references count="2">
          <reference field="11" count="1" selected="0">
            <x v="202"/>
          </reference>
          <reference field="12" count="1">
            <x v="10"/>
          </reference>
        </references>
      </pivotArea>
    </format>
    <format dxfId="2772">
      <pivotArea dataOnly="0" labelOnly="1" outline="0" fieldPosition="0">
        <references count="2">
          <reference field="11" count="1" selected="0">
            <x v="203"/>
          </reference>
          <reference field="12" count="1">
            <x v="11"/>
          </reference>
        </references>
      </pivotArea>
    </format>
    <format dxfId="2771">
      <pivotArea dataOnly="0" labelOnly="1" outline="0" fieldPosition="0">
        <references count="2">
          <reference field="11" count="1" selected="0">
            <x v="204"/>
          </reference>
          <reference field="12" count="1">
            <x v="12"/>
          </reference>
        </references>
      </pivotArea>
    </format>
    <format dxfId="2770">
      <pivotArea dataOnly="0" labelOnly="1" outline="0" fieldPosition="0">
        <references count="2">
          <reference field="11" count="1" selected="0">
            <x v="205"/>
          </reference>
          <reference field="12" count="1">
            <x v="33"/>
          </reference>
        </references>
      </pivotArea>
    </format>
    <format dxfId="2769">
      <pivotArea dataOnly="0" labelOnly="1" outline="0" fieldPosition="0">
        <references count="2">
          <reference field="11" count="1" selected="0">
            <x v="206"/>
          </reference>
          <reference field="12" count="1">
            <x v="34"/>
          </reference>
        </references>
      </pivotArea>
    </format>
    <format dxfId="2768">
      <pivotArea dataOnly="0" labelOnly="1" outline="0" fieldPosition="0">
        <references count="2">
          <reference field="11" count="1" selected="0">
            <x v="207"/>
          </reference>
          <reference field="12" count="1">
            <x v="61"/>
          </reference>
        </references>
      </pivotArea>
    </format>
    <format dxfId="2767">
      <pivotArea dataOnly="0" labelOnly="1" outline="0" fieldPosition="0">
        <references count="2">
          <reference field="11" count="1" selected="0">
            <x v="208"/>
          </reference>
          <reference field="12" count="1">
            <x v="35"/>
          </reference>
        </references>
      </pivotArea>
    </format>
    <format dxfId="2766">
      <pivotArea dataOnly="0" labelOnly="1" outline="0" fieldPosition="0">
        <references count="2">
          <reference field="11" count="1" selected="0">
            <x v="209"/>
          </reference>
          <reference field="12" count="1">
            <x v="14"/>
          </reference>
        </references>
      </pivotArea>
    </format>
    <format dxfId="2765">
      <pivotArea dataOnly="0" labelOnly="1" outline="0" fieldPosition="0">
        <references count="2">
          <reference field="11" count="1" selected="0">
            <x v="210"/>
          </reference>
          <reference field="12" count="1">
            <x v="15"/>
          </reference>
        </references>
      </pivotArea>
    </format>
    <format dxfId="2764">
      <pivotArea dataOnly="0" labelOnly="1" outline="0" fieldPosition="0">
        <references count="2">
          <reference field="11" count="1" selected="0">
            <x v="211"/>
          </reference>
          <reference field="12" count="1">
            <x v="16"/>
          </reference>
        </references>
      </pivotArea>
    </format>
    <format dxfId="2763">
      <pivotArea dataOnly="0" labelOnly="1" outline="0" fieldPosition="0">
        <references count="2">
          <reference field="11" count="1" selected="0">
            <x v="212"/>
          </reference>
          <reference field="12" count="1">
            <x v="17"/>
          </reference>
        </references>
      </pivotArea>
    </format>
    <format dxfId="2762">
      <pivotArea dataOnly="0" labelOnly="1" outline="0" fieldPosition="0">
        <references count="2">
          <reference field="11" count="1" selected="0">
            <x v="213"/>
          </reference>
          <reference field="12" count="1">
            <x v="206"/>
          </reference>
        </references>
      </pivotArea>
    </format>
    <format dxfId="2761">
      <pivotArea dataOnly="0" labelOnly="1" outline="0" fieldPosition="0">
        <references count="2">
          <reference field="11" count="1" selected="0">
            <x v="216"/>
          </reference>
          <reference field="12" count="1">
            <x v="207"/>
          </reference>
        </references>
      </pivotArea>
    </format>
    <format dxfId="2760">
      <pivotArea dataOnly="0" labelOnly="1" outline="0" fieldPosition="0">
        <references count="2">
          <reference field="11" count="1" selected="0">
            <x v="217"/>
          </reference>
          <reference field="12" count="1">
            <x v="78"/>
          </reference>
        </references>
      </pivotArea>
    </format>
    <format dxfId="2759">
      <pivotArea dataOnly="0" labelOnly="1" outline="0" fieldPosition="0">
        <references count="2">
          <reference field="11" count="1" selected="0">
            <x v="218"/>
          </reference>
          <reference field="12" count="1">
            <x v="143"/>
          </reference>
        </references>
      </pivotArea>
    </format>
    <format dxfId="2758">
      <pivotArea dataOnly="0" labelOnly="1" outline="0" fieldPosition="0">
        <references count="2">
          <reference field="11" count="1" selected="0">
            <x v="219"/>
          </reference>
          <reference field="12" count="1">
            <x v="178"/>
          </reference>
        </references>
      </pivotArea>
    </format>
    <format dxfId="2757">
      <pivotArea dataOnly="0" labelOnly="1" outline="0" fieldPosition="0">
        <references count="2">
          <reference field="11" count="1" selected="0">
            <x v="220"/>
          </reference>
          <reference field="12" count="1">
            <x v="220"/>
          </reference>
        </references>
      </pivotArea>
    </format>
    <format dxfId="2756">
      <pivotArea dataOnly="0" labelOnly="1" outline="0" fieldPosition="0">
        <references count="2">
          <reference field="11" count="1" selected="0">
            <x v="221"/>
          </reference>
          <reference field="12" count="1">
            <x v="191"/>
          </reference>
        </references>
      </pivotArea>
    </format>
    <format dxfId="2755">
      <pivotArea dataOnly="0" labelOnly="1" outline="0" fieldPosition="0">
        <references count="2">
          <reference field="11" count="1" selected="0">
            <x v="222"/>
          </reference>
          <reference field="12" count="1">
            <x v="66"/>
          </reference>
        </references>
      </pivotArea>
    </format>
    <format dxfId="2754">
      <pivotArea dataOnly="0" labelOnly="1" outline="0" fieldPosition="0">
        <references count="2">
          <reference field="11" count="1" selected="0">
            <x v="223"/>
          </reference>
          <reference field="12" count="1">
            <x v="207"/>
          </reference>
        </references>
      </pivotArea>
    </format>
    <format dxfId="2753">
      <pivotArea dataOnly="0" labelOnly="1" outline="0" fieldPosition="0">
        <references count="2">
          <reference field="11" count="1" selected="0">
            <x v="224"/>
          </reference>
          <reference field="12" count="1">
            <x v="94"/>
          </reference>
        </references>
      </pivotArea>
    </format>
    <format dxfId="2752">
      <pivotArea dataOnly="0" labelOnly="1" outline="0" fieldPosition="0">
        <references count="2">
          <reference field="11" count="1" selected="0">
            <x v="225"/>
          </reference>
          <reference field="12" count="1">
            <x v="22"/>
          </reference>
        </references>
      </pivotArea>
    </format>
    <format dxfId="2751">
      <pivotArea dataOnly="0" labelOnly="1" outline="0" fieldPosition="0">
        <references count="2">
          <reference field="11" count="1" selected="0">
            <x v="226"/>
          </reference>
          <reference field="12" count="1">
            <x v="23"/>
          </reference>
        </references>
      </pivotArea>
    </format>
    <format dxfId="2750">
      <pivotArea dataOnly="0" labelOnly="1" outline="0" fieldPosition="0">
        <references count="2">
          <reference field="11" count="1" selected="0">
            <x v="227"/>
          </reference>
          <reference field="12" count="1">
            <x v="24"/>
          </reference>
        </references>
      </pivotArea>
    </format>
    <format dxfId="2749">
      <pivotArea dataOnly="0" labelOnly="1" outline="0" fieldPosition="0">
        <references count="2">
          <reference field="11" count="1" selected="0">
            <x v="228"/>
          </reference>
          <reference field="12" count="1">
            <x v="25"/>
          </reference>
        </references>
      </pivotArea>
    </format>
    <format dxfId="2748">
      <pivotArea dataOnly="0" labelOnly="1" outline="0" fieldPosition="0">
        <references count="2">
          <reference field="11" count="1" selected="0">
            <x v="229"/>
          </reference>
          <reference field="12" count="1">
            <x v="26"/>
          </reference>
        </references>
      </pivotArea>
    </format>
    <format dxfId="2747">
      <pivotArea dataOnly="0" labelOnly="1" outline="0" fieldPosition="0">
        <references count="2">
          <reference field="11" count="1" selected="0">
            <x v="230"/>
          </reference>
          <reference field="12" count="1">
            <x v="27"/>
          </reference>
        </references>
      </pivotArea>
    </format>
    <format dxfId="2746">
      <pivotArea dataOnly="0" labelOnly="1" outline="0" fieldPosition="0">
        <references count="2">
          <reference field="11" count="1" selected="0">
            <x v="231"/>
          </reference>
          <reference field="12" count="1">
            <x v="145"/>
          </reference>
        </references>
      </pivotArea>
    </format>
    <format dxfId="2745">
      <pivotArea dataOnly="0" labelOnly="1" outline="0" fieldPosition="0">
        <references count="2">
          <reference field="11" count="1" selected="0">
            <x v="232"/>
          </reference>
          <reference field="12" count="1">
            <x v="28"/>
          </reference>
        </references>
      </pivotArea>
    </format>
    <format dxfId="2744">
      <pivotArea dataOnly="0" labelOnly="1" outline="0" fieldPosition="0">
        <references count="2">
          <reference field="11" count="1" selected="0">
            <x v="233"/>
          </reference>
          <reference field="12" count="1">
            <x v="29"/>
          </reference>
        </references>
      </pivotArea>
    </format>
    <format dxfId="2743">
      <pivotArea dataOnly="0" labelOnly="1" outline="0" fieldPosition="0">
        <references count="2">
          <reference field="11" count="1" selected="0">
            <x v="234"/>
          </reference>
          <reference field="12" count="1">
            <x v="30"/>
          </reference>
        </references>
      </pivotArea>
    </format>
    <format dxfId="2742">
      <pivotArea dataOnly="0" labelOnly="1" outline="0" fieldPosition="0">
        <references count="2">
          <reference field="11" count="1" selected="0">
            <x v="235"/>
          </reference>
          <reference field="12" count="1">
            <x v="32"/>
          </reference>
        </references>
      </pivotArea>
    </format>
    <format dxfId="2741">
      <pivotArea dataOnly="0" labelOnly="1" outline="0" fieldPosition="0">
        <references count="2">
          <reference field="11" count="1" selected="0">
            <x v="236"/>
          </reference>
          <reference field="12" count="1">
            <x v="31"/>
          </reference>
        </references>
      </pivotArea>
    </format>
    <format dxfId="2740">
      <pivotArea dataOnly="0" labelOnly="1" outline="0" fieldPosition="0">
        <references count="2">
          <reference field="11" count="1" selected="0">
            <x v="237"/>
          </reference>
          <reference field="12" count="1">
            <x v="203"/>
          </reference>
        </references>
      </pivotArea>
    </format>
    <format dxfId="2739">
      <pivotArea dataOnly="0" labelOnly="1" outline="0" fieldPosition="0">
        <references count="2">
          <reference field="11" count="1" selected="0">
            <x v="238"/>
          </reference>
          <reference field="12" count="1">
            <x v="148"/>
          </reference>
        </references>
      </pivotArea>
    </format>
    <format dxfId="2738">
      <pivotArea dataOnly="0" labelOnly="1" outline="0" fieldPosition="0">
        <references count="2">
          <reference field="11" count="1" selected="0">
            <x v="239"/>
          </reference>
          <reference field="12" count="1">
            <x v="141"/>
          </reference>
        </references>
      </pivotArea>
    </format>
    <format dxfId="2737">
      <pivotArea dataOnly="0" labelOnly="1" outline="0" fieldPosition="0">
        <references count="2">
          <reference field="11" count="1" selected="0">
            <x v="240"/>
          </reference>
          <reference field="12" count="1">
            <x v="50"/>
          </reference>
        </references>
      </pivotArea>
    </format>
    <format dxfId="2736">
      <pivotArea dataOnly="0" labelOnly="1" outline="0" fieldPosition="0">
        <references count="2">
          <reference field="11" count="1" selected="0">
            <x v="241"/>
          </reference>
          <reference field="12" count="1">
            <x v="49"/>
          </reference>
        </references>
      </pivotArea>
    </format>
    <format dxfId="2735">
      <pivotArea dataOnly="0" labelOnly="1" outline="0" fieldPosition="0">
        <references count="2">
          <reference field="11" count="1" selected="0">
            <x v="242"/>
          </reference>
          <reference field="12" count="1">
            <x v="154"/>
          </reference>
        </references>
      </pivotArea>
    </format>
    <format dxfId="2734">
      <pivotArea dataOnly="0" labelOnly="1" outline="0" fieldPosition="0">
        <references count="2">
          <reference field="11" count="1" selected="0">
            <x v="243"/>
          </reference>
          <reference field="12" count="1">
            <x v="144"/>
          </reference>
        </references>
      </pivotArea>
    </format>
    <format dxfId="2733">
      <pivotArea dataOnly="0" labelOnly="1" outline="0" fieldPosition="0">
        <references count="2">
          <reference field="11" count="1" selected="0">
            <x v="244"/>
          </reference>
          <reference field="12" count="1">
            <x v="142"/>
          </reference>
        </references>
      </pivotArea>
    </format>
    <format dxfId="2732">
      <pivotArea dataOnly="0" labelOnly="1" outline="0" fieldPosition="0">
        <references count="2">
          <reference field="11" count="1" selected="0">
            <x v="245"/>
          </reference>
          <reference field="12" count="1">
            <x v="39"/>
          </reference>
        </references>
      </pivotArea>
    </format>
    <format dxfId="2731">
      <pivotArea dataOnly="0" labelOnly="1" outline="0" fieldPosition="0">
        <references count="2">
          <reference field="11" count="1" selected="0">
            <x v="246"/>
          </reference>
          <reference field="12" count="1">
            <x v="84"/>
          </reference>
        </references>
      </pivotArea>
    </format>
    <format dxfId="2730">
      <pivotArea dataOnly="0" labelOnly="1" outline="0" fieldPosition="0">
        <references count="2">
          <reference field="11" count="1" selected="0">
            <x v="247"/>
          </reference>
          <reference field="12" count="1">
            <x v="217"/>
          </reference>
        </references>
      </pivotArea>
    </format>
    <format dxfId="2729">
      <pivotArea dataOnly="0" labelOnly="1" outline="0" fieldPosition="0">
        <references count="2">
          <reference field="11" count="1" selected="0">
            <x v="248"/>
          </reference>
          <reference field="12" count="1">
            <x v="81"/>
          </reference>
        </references>
      </pivotArea>
    </format>
    <format dxfId="2728">
      <pivotArea dataOnly="0" labelOnly="1" outline="0" fieldPosition="0">
        <references count="2">
          <reference field="11" count="1" selected="0">
            <x v="249"/>
          </reference>
          <reference field="12" count="1">
            <x v="186"/>
          </reference>
        </references>
      </pivotArea>
    </format>
    <format dxfId="2727">
      <pivotArea dataOnly="0" labelOnly="1" outline="0" fieldPosition="0">
        <references count="2">
          <reference field="11" count="1" selected="0">
            <x v="250"/>
          </reference>
          <reference field="12" count="1">
            <x v="40"/>
          </reference>
        </references>
      </pivotArea>
    </format>
    <format dxfId="2726">
      <pivotArea dataOnly="0" labelOnly="1" outline="0" fieldPosition="0">
        <references count="2">
          <reference field="11" count="1" selected="0">
            <x v="251"/>
          </reference>
          <reference field="12" count="1">
            <x v="198"/>
          </reference>
        </references>
      </pivotArea>
    </format>
    <format dxfId="2725">
      <pivotArea dataOnly="0" labelOnly="1" outline="0" fieldPosition="0">
        <references count="2">
          <reference field="11" count="1" selected="0">
            <x v="252"/>
          </reference>
          <reference field="12" count="1">
            <x v="197"/>
          </reference>
        </references>
      </pivotArea>
    </format>
    <format dxfId="2724">
      <pivotArea dataOnly="0" labelOnly="1" outline="0" fieldPosition="0">
        <references count="2">
          <reference field="11" count="1" selected="0">
            <x v="253"/>
          </reference>
          <reference field="12" count="1">
            <x v="113"/>
          </reference>
        </references>
      </pivotArea>
    </format>
    <format dxfId="2723">
      <pivotArea dataOnly="0" labelOnly="1" outline="0" fieldPosition="0">
        <references count="2">
          <reference field="11" count="1" selected="0">
            <x v="254"/>
          </reference>
          <reference field="12" count="1">
            <x v="161"/>
          </reference>
        </references>
      </pivotArea>
    </format>
    <format dxfId="2722">
      <pivotArea dataOnly="0" labelOnly="1" outline="0" fieldPosition="0">
        <references count="2">
          <reference field="11" count="1" selected="0">
            <x v="255"/>
          </reference>
          <reference field="12" count="1">
            <x v="110"/>
          </reference>
        </references>
      </pivotArea>
    </format>
    <format dxfId="2721">
      <pivotArea dataOnly="0" labelOnly="1" outline="0" fieldPosition="0">
        <references count="2">
          <reference field="11" count="1" selected="0">
            <x v="256"/>
          </reference>
          <reference field="12" count="1">
            <x v="130"/>
          </reference>
        </references>
      </pivotArea>
    </format>
    <format dxfId="2720">
      <pivotArea dataOnly="0" labelOnly="1" outline="0" fieldPosition="0">
        <references count="2">
          <reference field="11" count="1" selected="0">
            <x v="257"/>
          </reference>
          <reference field="12" count="1">
            <x v="193"/>
          </reference>
        </references>
      </pivotArea>
    </format>
    <format dxfId="2719">
      <pivotArea dataOnly="0" labelOnly="1" outline="0" fieldPosition="0">
        <references count="2">
          <reference field="11" count="1" selected="0">
            <x v="258"/>
          </reference>
          <reference field="12" count="1">
            <x v="220"/>
          </reference>
        </references>
      </pivotArea>
    </format>
    <format dxfId="2718">
      <pivotArea dataOnly="0" labelOnly="1" outline="0" fieldPosition="0">
        <references count="2">
          <reference field="11" count="1" selected="0">
            <x v="259"/>
          </reference>
          <reference field="12" count="1">
            <x v="84"/>
          </reference>
        </references>
      </pivotArea>
    </format>
    <format dxfId="2717">
      <pivotArea dataOnly="0" labelOnly="1" outline="0" fieldPosition="0">
        <references count="2">
          <reference field="11" count="1" selected="0">
            <x v="260"/>
          </reference>
          <reference field="12" count="1">
            <x v="116"/>
          </reference>
        </references>
      </pivotArea>
    </format>
    <format dxfId="2716">
      <pivotArea dataOnly="0" labelOnly="1" outline="0" fieldPosition="0">
        <references count="2">
          <reference field="11" count="1" selected="0">
            <x v="261"/>
          </reference>
          <reference field="12" count="1">
            <x v="106"/>
          </reference>
        </references>
      </pivotArea>
    </format>
    <format dxfId="2715">
      <pivotArea dataOnly="0" labelOnly="1" outline="0" fieldPosition="0">
        <references count="2">
          <reference field="11" count="1" selected="0">
            <x v="262"/>
          </reference>
          <reference field="12" count="1">
            <x v="18"/>
          </reference>
        </references>
      </pivotArea>
    </format>
    <format dxfId="2714">
      <pivotArea dataOnly="0" labelOnly="1" outline="0" fieldPosition="0">
        <references count="2">
          <reference field="11" count="1" selected="0">
            <x v="263"/>
          </reference>
          <reference field="12" count="1">
            <x v="19"/>
          </reference>
        </references>
      </pivotArea>
    </format>
    <format dxfId="2713">
      <pivotArea dataOnly="0" labelOnly="1" outline="0" fieldPosition="0">
        <references count="2">
          <reference field="11" count="1" selected="0">
            <x v="264"/>
          </reference>
          <reference field="12" count="1">
            <x v="20"/>
          </reference>
        </references>
      </pivotArea>
    </format>
    <format dxfId="2712">
      <pivotArea dataOnly="0" labelOnly="1" outline="0" fieldPosition="0">
        <references count="2">
          <reference field="11" count="1" selected="0">
            <x v="265"/>
          </reference>
          <reference field="12" count="1">
            <x v="84"/>
          </reference>
        </references>
      </pivotArea>
    </format>
    <format dxfId="2711">
      <pivotArea dataOnly="0" labelOnly="1" outline="0" fieldPosition="0">
        <references count="2">
          <reference field="11" count="1" selected="0">
            <x v="267"/>
          </reference>
          <reference field="12" count="1">
            <x v="126"/>
          </reference>
        </references>
      </pivotArea>
    </format>
    <format dxfId="2710">
      <pivotArea dataOnly="0" labelOnly="1" outline="0" fieldPosition="0">
        <references count="2">
          <reference field="11" count="1" selected="0">
            <x v="268"/>
          </reference>
          <reference field="12" count="1">
            <x v="177"/>
          </reference>
        </references>
      </pivotArea>
    </format>
    <format dxfId="2709">
      <pivotArea dataOnly="0" labelOnly="1" outline="0" fieldPosition="0">
        <references count="2">
          <reference field="11" count="1" selected="0">
            <x v="269"/>
          </reference>
          <reference field="12" count="1">
            <x v="68"/>
          </reference>
        </references>
      </pivotArea>
    </format>
    <format dxfId="2708">
      <pivotArea dataOnly="0" labelOnly="1" outline="0" fieldPosition="0">
        <references count="2">
          <reference field="11" count="1" selected="0">
            <x v="270"/>
          </reference>
          <reference field="12" count="1">
            <x v="67"/>
          </reference>
        </references>
      </pivotArea>
    </format>
    <format dxfId="2707">
      <pivotArea dataOnly="0" labelOnly="1" outline="0" fieldPosition="0">
        <references count="2">
          <reference field="11" count="1" selected="0">
            <x v="271"/>
          </reference>
          <reference field="12" count="1">
            <x v="201"/>
          </reference>
        </references>
      </pivotArea>
    </format>
    <format dxfId="2706">
      <pivotArea dataOnly="0" labelOnly="1" outline="0" fieldPosition="0">
        <references count="2">
          <reference field="11" count="1" selected="0">
            <x v="272"/>
          </reference>
          <reference field="12" count="1">
            <x v="199"/>
          </reference>
        </references>
      </pivotArea>
    </format>
    <format dxfId="2705">
      <pivotArea dataOnly="0" labelOnly="1" outline="0" fieldPosition="0">
        <references count="2">
          <reference field="11" count="1" selected="0">
            <x v="273"/>
          </reference>
          <reference field="12" count="1">
            <x v="122"/>
          </reference>
        </references>
      </pivotArea>
    </format>
    <format dxfId="2704">
      <pivotArea dataOnly="0" labelOnly="1" outline="0" fieldPosition="0">
        <references count="2">
          <reference field="11" count="1" selected="0">
            <x v="274"/>
          </reference>
          <reference field="12" count="1">
            <x v="103"/>
          </reference>
        </references>
      </pivotArea>
    </format>
    <format dxfId="2703">
      <pivotArea dataOnly="0" labelOnly="1" outline="0" fieldPosition="0">
        <references count="2">
          <reference field="11" count="1" selected="0">
            <x v="275"/>
          </reference>
          <reference field="12" count="1">
            <x v="86"/>
          </reference>
        </references>
      </pivotArea>
    </format>
    <format dxfId="2702">
      <pivotArea dataOnly="0" labelOnly="1" outline="0" fieldPosition="0">
        <references count="2">
          <reference field="11" count="1" selected="0">
            <x v="277"/>
          </reference>
          <reference field="12" count="1">
            <x v="218"/>
          </reference>
        </references>
      </pivotArea>
    </format>
    <format dxfId="2701">
      <pivotArea dataOnly="0" labelOnly="1" outline="0" fieldPosition="0">
        <references count="2">
          <reference field="11" count="1" selected="0">
            <x v="278"/>
          </reference>
          <reference field="12" count="1">
            <x v="123"/>
          </reference>
        </references>
      </pivotArea>
    </format>
    <format dxfId="2700">
      <pivotArea dataOnly="0" labelOnly="1" outline="0" fieldPosition="0">
        <references count="2">
          <reference field="11" count="1" selected="0">
            <x v="279"/>
          </reference>
          <reference field="12" count="1">
            <x v="221"/>
          </reference>
        </references>
      </pivotArea>
    </format>
    <format dxfId="2699">
      <pivotArea dataOnly="0" labelOnly="1" outline="0" fieldPosition="0">
        <references count="2">
          <reference field="11" count="1" selected="0">
            <x v="280"/>
          </reference>
          <reference field="12" count="1">
            <x v="98"/>
          </reference>
        </references>
      </pivotArea>
    </format>
    <format dxfId="2698">
      <pivotArea dataOnly="0" labelOnly="1" outline="0" fieldPosition="0">
        <references count="2">
          <reference field="11" count="1" selected="0">
            <x v="281"/>
          </reference>
          <reference field="12" count="1">
            <x v="99"/>
          </reference>
        </references>
      </pivotArea>
    </format>
    <format dxfId="2697">
      <pivotArea dataOnly="0" labelOnly="1" outline="0" fieldPosition="0">
        <references count="2">
          <reference field="11" count="1" selected="0">
            <x v="282"/>
          </reference>
          <reference field="12" count="1">
            <x v="220"/>
          </reference>
        </references>
      </pivotArea>
    </format>
    <format dxfId="2696">
      <pivotArea dataOnly="0" labelOnly="1" outline="0" fieldPosition="0">
        <references count="2">
          <reference field="11" count="1" selected="0">
            <x v="283"/>
          </reference>
          <reference field="12" count="1">
            <x v="86"/>
          </reference>
        </references>
      </pivotArea>
    </format>
    <format dxfId="2695">
      <pivotArea dataOnly="0" labelOnly="1" outline="0" fieldPosition="0">
        <references count="2">
          <reference field="11" count="1" selected="0">
            <x v="284"/>
          </reference>
          <reference field="12" count="1">
            <x v="222"/>
          </reference>
        </references>
      </pivotArea>
    </format>
    <format dxfId="2694">
      <pivotArea dataOnly="0" labelOnly="1" outline="0" fieldPosition="0">
        <references count="2">
          <reference field="11" count="1" selected="0">
            <x v="285"/>
          </reference>
          <reference field="12" count="1">
            <x v="97"/>
          </reference>
        </references>
      </pivotArea>
    </format>
    <format dxfId="2693">
      <pivotArea dataOnly="0" labelOnly="1" outline="0" fieldPosition="0">
        <references count="2">
          <reference field="11" count="1" selected="0">
            <x v="286"/>
          </reference>
          <reference field="12" count="1">
            <x v="90"/>
          </reference>
        </references>
      </pivotArea>
    </format>
    <format dxfId="2692">
      <pivotArea dataOnly="0" labelOnly="1" outline="0" fieldPosition="0">
        <references count="2">
          <reference field="11" count="1" selected="0">
            <x v="287"/>
          </reference>
          <reference field="12" count="1">
            <x v="208"/>
          </reference>
        </references>
      </pivotArea>
    </format>
    <format dxfId="2691">
      <pivotArea dataOnly="0" labelOnly="1" outline="0" fieldPosition="0">
        <references count="2">
          <reference field="11" count="1" selected="0">
            <x v="288"/>
          </reference>
          <reference field="12" count="1">
            <x v="212"/>
          </reference>
        </references>
      </pivotArea>
    </format>
    <format dxfId="2690">
      <pivotArea dataOnly="0" labelOnly="1" outline="0" fieldPosition="0">
        <references count="2">
          <reference field="11" count="1" selected="0">
            <x v="289"/>
          </reference>
          <reference field="12" count="1">
            <x v="56"/>
          </reference>
        </references>
      </pivotArea>
    </format>
    <format dxfId="2689">
      <pivotArea dataOnly="0" labelOnly="1" outline="0" fieldPosition="0">
        <references count="2">
          <reference field="11" count="1" selected="0">
            <x v="290"/>
          </reference>
          <reference field="12" count="1">
            <x v="184"/>
          </reference>
        </references>
      </pivotArea>
    </format>
    <format dxfId="2688">
      <pivotArea dataOnly="0" labelOnly="1" outline="0" fieldPosition="0">
        <references count="2">
          <reference field="11" count="1" selected="0">
            <x v="291"/>
          </reference>
          <reference field="12" count="1">
            <x v="211"/>
          </reference>
        </references>
      </pivotArea>
    </format>
    <format dxfId="2687">
      <pivotArea dataOnly="0" labelOnly="1" outline="0"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686">
      <pivotArea dataOnly="0" labelOnly="1" outline="0" fieldPosition="0">
        <references count="1">
          <reference field="1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685">
      <pivotArea dataOnly="0" labelOnly="1" outline="0" fieldPosition="0">
        <references count="1">
          <reference field="1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684">
      <pivotArea dataOnly="0" labelOnly="1" outline="0" fieldPosition="0">
        <references count="1">
          <reference field="11"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683">
      <pivotArea dataOnly="0" labelOnly="1" outline="0" fieldPosition="0">
        <references count="1">
          <reference field="11"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682">
      <pivotArea dataOnly="0" labelOnly="1" outline="0" fieldPosition="0">
        <references count="1">
          <reference field="11" count="42">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reference>
        </references>
      </pivotArea>
    </format>
    <format dxfId="2681">
      <pivotArea dataOnly="0" labelOnly="1" outline="0" fieldPosition="0">
        <references count="2">
          <reference field="11" count="1" selected="0">
            <x v="0"/>
          </reference>
          <reference field="12" count="1">
            <x v="39"/>
          </reference>
        </references>
      </pivotArea>
    </format>
    <format dxfId="2680">
      <pivotArea dataOnly="0" labelOnly="1" outline="0" fieldPosition="0">
        <references count="2">
          <reference field="11" count="1" selected="0">
            <x v="2"/>
          </reference>
          <reference field="12" count="1">
            <x v="220"/>
          </reference>
        </references>
      </pivotArea>
    </format>
    <format dxfId="2679">
      <pivotArea dataOnly="0" labelOnly="1" outline="0" fieldPosition="0">
        <references count="2">
          <reference field="11" count="1" selected="0">
            <x v="3"/>
          </reference>
          <reference field="12" count="1">
            <x v="36"/>
          </reference>
        </references>
      </pivotArea>
    </format>
    <format dxfId="2678">
      <pivotArea dataOnly="0" labelOnly="1" outline="0" fieldPosition="0">
        <references count="2">
          <reference field="11" count="1" selected="0">
            <x v="4"/>
          </reference>
          <reference field="12" count="1">
            <x v="37"/>
          </reference>
        </references>
      </pivotArea>
    </format>
    <format dxfId="2677">
      <pivotArea dataOnly="0" labelOnly="1" outline="0" fieldPosition="0">
        <references count="2">
          <reference field="11" count="1" selected="0">
            <x v="5"/>
          </reference>
          <reference field="12" count="1">
            <x v="13"/>
          </reference>
        </references>
      </pivotArea>
    </format>
    <format dxfId="2676">
      <pivotArea dataOnly="0" labelOnly="1" outline="0" fieldPosition="0">
        <references count="2">
          <reference field="11" count="1" selected="0">
            <x v="6"/>
          </reference>
          <reference field="12" count="1">
            <x v="52"/>
          </reference>
        </references>
      </pivotArea>
    </format>
    <format dxfId="2675">
      <pivotArea dataOnly="0" labelOnly="1" outline="0" fieldPosition="0">
        <references count="2">
          <reference field="11" count="1" selected="0">
            <x v="7"/>
          </reference>
          <reference field="12" count="1">
            <x v="190"/>
          </reference>
        </references>
      </pivotArea>
    </format>
    <format dxfId="2674">
      <pivotArea dataOnly="0" labelOnly="1" outline="0" fieldPosition="0">
        <references count="2">
          <reference field="11" count="1" selected="0">
            <x v="8"/>
          </reference>
          <reference field="12" count="1">
            <x v="39"/>
          </reference>
        </references>
      </pivotArea>
    </format>
    <format dxfId="2673">
      <pivotArea dataOnly="0" labelOnly="1" outline="0" fieldPosition="0">
        <references count="2">
          <reference field="11" count="1" selected="0">
            <x v="9"/>
          </reference>
          <reference field="12" count="1">
            <x v="87"/>
          </reference>
        </references>
      </pivotArea>
    </format>
    <format dxfId="2672">
      <pivotArea dataOnly="0" labelOnly="1" outline="0" fieldPosition="0">
        <references count="2">
          <reference field="11" count="1" selected="0">
            <x v="10"/>
          </reference>
          <reference field="12" count="1">
            <x v="90"/>
          </reference>
        </references>
      </pivotArea>
    </format>
    <format dxfId="2671">
      <pivotArea dataOnly="0" labelOnly="1" outline="0" fieldPosition="0">
        <references count="2">
          <reference field="11" count="1" selected="0">
            <x v="11"/>
          </reference>
          <reference field="12" count="1">
            <x v="107"/>
          </reference>
        </references>
      </pivotArea>
    </format>
    <format dxfId="2670">
      <pivotArea dataOnly="0" labelOnly="1" outline="0" fieldPosition="0">
        <references count="2">
          <reference field="11" count="1" selected="0">
            <x v="12"/>
          </reference>
          <reference field="12" count="1">
            <x v="46"/>
          </reference>
        </references>
      </pivotArea>
    </format>
    <format dxfId="2669">
      <pivotArea dataOnly="0" labelOnly="1" outline="0" fieldPosition="0">
        <references count="2">
          <reference field="11" count="1" selected="0">
            <x v="13"/>
          </reference>
          <reference field="12" count="1">
            <x v="185"/>
          </reference>
        </references>
      </pivotArea>
    </format>
    <format dxfId="2668">
      <pivotArea dataOnly="0" labelOnly="1" outline="0" fieldPosition="0">
        <references count="2">
          <reference field="11" count="1" selected="0">
            <x v="14"/>
          </reference>
          <reference field="12" count="1">
            <x v="188"/>
          </reference>
        </references>
      </pivotArea>
    </format>
    <format dxfId="2667">
      <pivotArea dataOnly="0" labelOnly="1" outline="0" fieldPosition="0">
        <references count="2">
          <reference field="11" count="1" selected="0">
            <x v="15"/>
          </reference>
          <reference field="12" count="1">
            <x v="187"/>
          </reference>
        </references>
      </pivotArea>
    </format>
    <format dxfId="2666">
      <pivotArea dataOnly="0" labelOnly="1" outline="0" fieldPosition="0">
        <references count="2">
          <reference field="11" count="1" selected="0">
            <x v="16"/>
          </reference>
          <reference field="12" count="1">
            <x v="54"/>
          </reference>
        </references>
      </pivotArea>
    </format>
    <format dxfId="2665">
      <pivotArea dataOnly="0" labelOnly="1" outline="0" fieldPosition="0">
        <references count="2">
          <reference field="11" count="1" selected="0">
            <x v="17"/>
          </reference>
          <reference field="12" count="1">
            <x v="57"/>
          </reference>
        </references>
      </pivotArea>
    </format>
    <format dxfId="2664">
      <pivotArea dataOnly="0" labelOnly="1" outline="0" fieldPosition="0">
        <references count="2">
          <reference field="11" count="1" selected="0">
            <x v="18"/>
          </reference>
          <reference field="12" count="1">
            <x v="189"/>
          </reference>
        </references>
      </pivotArea>
    </format>
    <format dxfId="2663">
      <pivotArea dataOnly="0" labelOnly="1" outline="0" fieldPosition="0">
        <references count="2">
          <reference field="11" count="1" selected="0">
            <x v="19"/>
          </reference>
          <reference field="12" count="1">
            <x v="80"/>
          </reference>
        </references>
      </pivotArea>
    </format>
    <format dxfId="2662">
      <pivotArea dataOnly="0" labelOnly="1" outline="0" fieldPosition="0">
        <references count="2">
          <reference field="11" count="1" selected="0">
            <x v="20"/>
          </reference>
          <reference field="12" count="1">
            <x v="82"/>
          </reference>
        </references>
      </pivotArea>
    </format>
    <format dxfId="2661">
      <pivotArea dataOnly="0" labelOnly="1" outline="0" fieldPosition="0">
        <references count="2">
          <reference field="11" count="1" selected="0">
            <x v="21"/>
          </reference>
          <reference field="12" count="1">
            <x v="121"/>
          </reference>
        </references>
      </pivotArea>
    </format>
    <format dxfId="2660">
      <pivotArea dataOnly="0" labelOnly="1" outline="0" fieldPosition="0">
        <references count="2">
          <reference field="11" count="1" selected="0">
            <x v="22"/>
          </reference>
          <reference field="12" count="1">
            <x v="200"/>
          </reference>
        </references>
      </pivotArea>
    </format>
    <format dxfId="2659">
      <pivotArea dataOnly="0" labelOnly="1" outline="0" fieldPosition="0">
        <references count="2">
          <reference field="11" count="1" selected="0">
            <x v="23"/>
          </reference>
          <reference field="12" count="1">
            <x v="195"/>
          </reference>
        </references>
      </pivotArea>
    </format>
    <format dxfId="2658">
      <pivotArea dataOnly="0" labelOnly="1" outline="0" fieldPosition="0">
        <references count="2">
          <reference field="11" count="1" selected="0">
            <x v="24"/>
          </reference>
          <reference field="12" count="1">
            <x v="108"/>
          </reference>
        </references>
      </pivotArea>
    </format>
    <format dxfId="2657">
      <pivotArea dataOnly="0" labelOnly="1" outline="0" fieldPosition="0">
        <references count="2">
          <reference field="11" count="1" selected="0">
            <x v="25"/>
          </reference>
          <reference field="12" count="1">
            <x v="196"/>
          </reference>
        </references>
      </pivotArea>
    </format>
    <format dxfId="2656">
      <pivotArea dataOnly="0" labelOnly="1" outline="0" fieldPosition="0">
        <references count="2">
          <reference field="11" count="1" selected="0">
            <x v="26"/>
          </reference>
          <reference field="12" count="1">
            <x v="163"/>
          </reference>
        </references>
      </pivotArea>
    </format>
    <format dxfId="2655">
      <pivotArea dataOnly="0" labelOnly="1" outline="0" fieldPosition="0">
        <references count="2">
          <reference field="11" count="1" selected="0">
            <x v="27"/>
          </reference>
          <reference field="12" count="1">
            <x v="164"/>
          </reference>
        </references>
      </pivotArea>
    </format>
    <format dxfId="2654">
      <pivotArea dataOnly="0" labelOnly="1" outline="0" fieldPosition="0">
        <references count="2">
          <reference field="11" count="1" selected="0">
            <x v="28"/>
          </reference>
          <reference field="12" count="1">
            <x v="53"/>
          </reference>
        </references>
      </pivotArea>
    </format>
    <format dxfId="2653">
      <pivotArea dataOnly="0" labelOnly="1" outline="0" fieldPosition="0">
        <references count="2">
          <reference field="11" count="1" selected="0">
            <x v="29"/>
          </reference>
          <reference field="12" count="1">
            <x v="62"/>
          </reference>
        </references>
      </pivotArea>
    </format>
    <format dxfId="2652">
      <pivotArea dataOnly="0" labelOnly="1" outline="0" fieldPosition="0">
        <references count="2">
          <reference field="11" count="1" selected="0">
            <x v="30"/>
          </reference>
          <reference field="12" count="1">
            <x v="64"/>
          </reference>
        </references>
      </pivotArea>
    </format>
    <format dxfId="2651">
      <pivotArea dataOnly="0" labelOnly="1" outline="0" fieldPosition="0">
        <references count="2">
          <reference field="11" count="1" selected="0">
            <x v="31"/>
          </reference>
          <reference field="12" count="1">
            <x v="146"/>
          </reference>
        </references>
      </pivotArea>
    </format>
    <format dxfId="2650">
      <pivotArea dataOnly="0" labelOnly="1" outline="0" fieldPosition="0">
        <references count="2">
          <reference field="11" count="1" selected="0">
            <x v="32"/>
          </reference>
          <reference field="12" count="1">
            <x v="118"/>
          </reference>
        </references>
      </pivotArea>
    </format>
    <format dxfId="2649">
      <pivotArea dataOnly="0" labelOnly="1" outline="0" fieldPosition="0">
        <references count="2">
          <reference field="11" count="1" selected="0">
            <x v="33"/>
          </reference>
          <reference field="12" count="1">
            <x v="44"/>
          </reference>
        </references>
      </pivotArea>
    </format>
    <format dxfId="2648">
      <pivotArea dataOnly="0" labelOnly="1" outline="0" fieldPosition="0">
        <references count="2">
          <reference field="11" count="1" selected="0">
            <x v="34"/>
          </reference>
          <reference field="12" count="1">
            <x v="90"/>
          </reference>
        </references>
      </pivotArea>
    </format>
    <format dxfId="2647">
      <pivotArea dataOnly="0" labelOnly="1" outline="0" fieldPosition="0">
        <references count="2">
          <reference field="11" count="1" selected="0">
            <x v="35"/>
          </reference>
          <reference field="12" count="1">
            <x v="41"/>
          </reference>
        </references>
      </pivotArea>
    </format>
    <format dxfId="2646">
      <pivotArea dataOnly="0" labelOnly="1" outline="0" fieldPosition="0">
        <references count="2">
          <reference field="11" count="1" selected="0">
            <x v="36"/>
          </reference>
          <reference field="12" count="1">
            <x v="220"/>
          </reference>
        </references>
      </pivotArea>
    </format>
    <format dxfId="2645">
      <pivotArea dataOnly="0" labelOnly="1" outline="0" fieldPosition="0">
        <references count="2">
          <reference field="11" count="1" selected="0">
            <x v="38"/>
          </reference>
          <reference field="12" count="1">
            <x v="216"/>
          </reference>
        </references>
      </pivotArea>
    </format>
    <format dxfId="2644">
      <pivotArea dataOnly="0" labelOnly="1" outline="0" fieldPosition="0">
        <references count="2">
          <reference field="11" count="1" selected="0">
            <x v="39"/>
          </reference>
          <reference field="12" count="1">
            <x v="101"/>
          </reference>
        </references>
      </pivotArea>
    </format>
    <format dxfId="2643">
      <pivotArea dataOnly="0" labelOnly="1" outline="0" fieldPosition="0">
        <references count="2">
          <reference field="11" count="1" selected="0">
            <x v="40"/>
          </reference>
          <reference field="12" count="1">
            <x v="127"/>
          </reference>
        </references>
      </pivotArea>
    </format>
    <format dxfId="2642">
      <pivotArea dataOnly="0" labelOnly="1" outline="0" fieldPosition="0">
        <references count="2">
          <reference field="11" count="1" selected="0">
            <x v="41"/>
          </reference>
          <reference field="12" count="1">
            <x v="21"/>
          </reference>
        </references>
      </pivotArea>
    </format>
    <format dxfId="2641">
      <pivotArea dataOnly="0" labelOnly="1" outline="0" fieldPosition="0">
        <references count="2">
          <reference field="11" count="1" selected="0">
            <x v="42"/>
          </reference>
          <reference field="12" count="1">
            <x v="73"/>
          </reference>
        </references>
      </pivotArea>
    </format>
    <format dxfId="2640">
      <pivotArea dataOnly="0" labelOnly="1" outline="0" fieldPosition="0">
        <references count="2">
          <reference field="11" count="1" selected="0">
            <x v="43"/>
          </reference>
          <reference field="12" count="1">
            <x v="223"/>
          </reference>
        </references>
      </pivotArea>
    </format>
    <format dxfId="2639">
      <pivotArea dataOnly="0" labelOnly="1" outline="0" fieldPosition="0">
        <references count="2">
          <reference field="11" count="1" selected="0">
            <x v="44"/>
          </reference>
          <reference field="12" count="1">
            <x v="105"/>
          </reference>
        </references>
      </pivotArea>
    </format>
    <format dxfId="2638">
      <pivotArea dataOnly="0" labelOnly="1" outline="0" fieldPosition="0">
        <references count="2">
          <reference field="11" count="1" selected="0">
            <x v="45"/>
          </reference>
          <reference field="12" count="1">
            <x v="100"/>
          </reference>
        </references>
      </pivotArea>
    </format>
    <format dxfId="2637">
      <pivotArea dataOnly="0" labelOnly="1" outline="0" fieldPosition="0">
        <references count="2">
          <reference field="11" count="1" selected="0">
            <x v="46"/>
          </reference>
          <reference field="12" count="1">
            <x v="169"/>
          </reference>
        </references>
      </pivotArea>
    </format>
    <format dxfId="2636">
      <pivotArea dataOnly="0" labelOnly="1" outline="0" fieldPosition="0">
        <references count="2">
          <reference field="11" count="1" selected="0">
            <x v="47"/>
          </reference>
          <reference field="12" count="1">
            <x v="152"/>
          </reference>
        </references>
      </pivotArea>
    </format>
    <format dxfId="2635">
      <pivotArea dataOnly="0" labelOnly="1" outline="0" fieldPosition="0">
        <references count="2">
          <reference field="11" count="1" selected="0">
            <x v="48"/>
          </reference>
          <reference field="12" count="1">
            <x v="117"/>
          </reference>
        </references>
      </pivotArea>
    </format>
    <format dxfId="2634">
      <pivotArea dataOnly="0" labelOnly="1" outline="0" fieldPosition="0">
        <references count="2">
          <reference field="11" count="1" selected="0">
            <x v="49"/>
          </reference>
          <reference field="12" count="1">
            <x v="168"/>
          </reference>
        </references>
      </pivotArea>
    </format>
    <format dxfId="2633">
      <pivotArea dataOnly="0" labelOnly="1" outline="0" fieldPosition="0">
        <references count="2">
          <reference field="11" count="1" selected="0">
            <x v="50"/>
          </reference>
          <reference field="12" count="1">
            <x v="155"/>
          </reference>
        </references>
      </pivotArea>
    </format>
    <format dxfId="2632">
      <pivotArea dataOnly="0" labelOnly="1" outline="0" fieldPosition="0">
        <references count="2">
          <reference field="11" count="1" selected="0">
            <x v="51"/>
          </reference>
          <reference field="12" count="1">
            <x v="151"/>
          </reference>
        </references>
      </pivotArea>
    </format>
    <format dxfId="2631">
      <pivotArea dataOnly="0" labelOnly="1" outline="0" fieldPosition="0">
        <references count="2">
          <reference field="11" count="1" selected="0">
            <x v="52"/>
          </reference>
          <reference field="12" count="1">
            <x v="213"/>
          </reference>
        </references>
      </pivotArea>
    </format>
    <format dxfId="2630">
      <pivotArea dataOnly="0" labelOnly="1" outline="0" fieldPosition="0">
        <references count="2">
          <reference field="11" count="1" selected="0">
            <x v="53"/>
          </reference>
          <reference field="12" count="1">
            <x v="72"/>
          </reference>
        </references>
      </pivotArea>
    </format>
    <format dxfId="2629">
      <pivotArea dataOnly="0" labelOnly="1" outline="0" fieldPosition="0">
        <references count="2">
          <reference field="11" count="1" selected="0">
            <x v="54"/>
          </reference>
          <reference field="12" count="1">
            <x v="112"/>
          </reference>
        </references>
      </pivotArea>
    </format>
    <format dxfId="2628">
      <pivotArea dataOnly="0" labelOnly="1" outline="0" fieldPosition="0">
        <references count="2">
          <reference field="11" count="1" selected="0">
            <x v="55"/>
          </reference>
          <reference field="12" count="1">
            <x v="204"/>
          </reference>
        </references>
      </pivotArea>
    </format>
    <format dxfId="2627">
      <pivotArea dataOnly="0" labelOnly="1" outline="0" fieldPosition="0">
        <references count="2">
          <reference field="11" count="1" selected="0">
            <x v="56"/>
          </reference>
          <reference field="12" count="1">
            <x v="59"/>
          </reference>
        </references>
      </pivotArea>
    </format>
    <format dxfId="2626">
      <pivotArea dataOnly="0" labelOnly="1" outline="0" fieldPosition="0">
        <references count="2">
          <reference field="11" count="1" selected="0">
            <x v="57"/>
          </reference>
          <reference field="12" count="1">
            <x v="134"/>
          </reference>
        </references>
      </pivotArea>
    </format>
    <format dxfId="2625">
      <pivotArea dataOnly="0" labelOnly="1" outline="0" fieldPosition="0">
        <references count="2">
          <reference field="11" count="1" selected="0">
            <x v="58"/>
          </reference>
          <reference field="12" count="1">
            <x v="109"/>
          </reference>
        </references>
      </pivotArea>
    </format>
    <format dxfId="2624">
      <pivotArea dataOnly="0" labelOnly="1" outline="0" fieldPosition="0">
        <references count="2">
          <reference field="11" count="1" selected="0">
            <x v="59"/>
          </reference>
          <reference field="12" count="1">
            <x v="96"/>
          </reference>
        </references>
      </pivotArea>
    </format>
    <format dxfId="2623">
      <pivotArea dataOnly="0" labelOnly="1" outline="0" fieldPosition="0">
        <references count="2">
          <reference field="11" count="1" selected="0">
            <x v="60"/>
          </reference>
          <reference field="12" count="1">
            <x v="215"/>
          </reference>
        </references>
      </pivotArea>
    </format>
    <format dxfId="2622">
      <pivotArea dataOnly="0" labelOnly="1" outline="0" fieldPosition="0">
        <references count="2">
          <reference field="11" count="1" selected="0">
            <x v="61"/>
          </reference>
          <reference field="12" count="1">
            <x v="95"/>
          </reference>
        </references>
      </pivotArea>
    </format>
    <format dxfId="2621">
      <pivotArea dataOnly="0" labelOnly="1" outline="0" fieldPosition="0">
        <references count="2">
          <reference field="11" count="1" selected="0">
            <x v="62"/>
          </reference>
          <reference field="12" count="1">
            <x v="93"/>
          </reference>
        </references>
      </pivotArea>
    </format>
    <format dxfId="2620">
      <pivotArea dataOnly="0" labelOnly="1" outline="0" fieldPosition="0">
        <references count="2">
          <reference field="11" count="1" selected="0">
            <x v="63"/>
          </reference>
          <reference field="12" count="1">
            <x v="210"/>
          </reference>
        </references>
      </pivotArea>
    </format>
    <format dxfId="2619">
      <pivotArea dataOnly="0" labelOnly="1" outline="0" fieldPosition="0">
        <references count="2">
          <reference field="11" count="1" selected="0">
            <x v="64"/>
          </reference>
          <reference field="12" count="1">
            <x v="171"/>
          </reference>
        </references>
      </pivotArea>
    </format>
    <format dxfId="2618">
      <pivotArea dataOnly="0" labelOnly="1" outline="0" fieldPosition="0">
        <references count="2">
          <reference field="11" count="1" selected="0">
            <x v="65"/>
          </reference>
          <reference field="12" count="1">
            <x v="125"/>
          </reference>
        </references>
      </pivotArea>
    </format>
    <format dxfId="2617">
      <pivotArea dataOnly="0" labelOnly="1" outline="0" fieldPosition="0">
        <references count="2">
          <reference field="11" count="1" selected="0">
            <x v="66"/>
          </reference>
          <reference field="12" count="1">
            <x v="157"/>
          </reference>
        </references>
      </pivotArea>
    </format>
    <format dxfId="2616">
      <pivotArea dataOnly="0" labelOnly="1" outline="0" fieldPosition="0">
        <references count="2">
          <reference field="11" count="1" selected="0">
            <x v="67"/>
          </reference>
          <reference field="12" count="1">
            <x v="220"/>
          </reference>
        </references>
      </pivotArea>
    </format>
    <format dxfId="2615">
      <pivotArea dataOnly="0" labelOnly="1" outline="0" fieldPosition="0">
        <references count="2">
          <reference field="11" count="1" selected="0">
            <x v="68"/>
          </reference>
          <reference field="12" count="1">
            <x v="124"/>
          </reference>
        </references>
      </pivotArea>
    </format>
    <format dxfId="2614">
      <pivotArea dataOnly="0" labelOnly="1" outline="0" fieldPosition="0">
        <references count="2">
          <reference field="11" count="1" selected="0">
            <x v="69"/>
          </reference>
          <reference field="12" count="1">
            <x v="114"/>
          </reference>
        </references>
      </pivotArea>
    </format>
    <format dxfId="2613">
      <pivotArea dataOnly="0" labelOnly="1" outline="0" fieldPosition="0">
        <references count="2">
          <reference field="11" count="1" selected="0">
            <x v="70"/>
          </reference>
          <reference field="12" count="1">
            <x v="115"/>
          </reference>
        </references>
      </pivotArea>
    </format>
    <format dxfId="2612">
      <pivotArea dataOnly="0" labelOnly="1" outline="0" fieldPosition="0">
        <references count="2">
          <reference field="11" count="1" selected="0">
            <x v="71"/>
          </reference>
          <reference field="12" count="1">
            <x v="51"/>
          </reference>
        </references>
      </pivotArea>
    </format>
    <format dxfId="2611">
      <pivotArea dataOnly="0" labelOnly="1" outline="0" fieldPosition="0">
        <references count="2">
          <reference field="11" count="1" selected="0">
            <x v="72"/>
          </reference>
          <reference field="12" count="1">
            <x v="124"/>
          </reference>
        </references>
      </pivotArea>
    </format>
    <format dxfId="2610">
      <pivotArea dataOnly="0" labelOnly="1" outline="0" fieldPosition="0">
        <references count="2">
          <reference field="11" count="1" selected="0">
            <x v="73"/>
          </reference>
          <reference field="12" count="1">
            <x v="149"/>
          </reference>
        </references>
      </pivotArea>
    </format>
    <format dxfId="2609">
      <pivotArea dataOnly="0" labelOnly="1" outline="0" fieldPosition="0">
        <references count="2">
          <reference field="11" count="1" selected="0">
            <x v="74"/>
          </reference>
          <reference field="12" count="1">
            <x v="85"/>
          </reference>
        </references>
      </pivotArea>
    </format>
    <format dxfId="2608">
      <pivotArea dataOnly="0" labelOnly="1" outline="0" fieldPosition="0">
        <references count="2">
          <reference field="11" count="1" selected="0">
            <x v="75"/>
          </reference>
          <reference field="12" count="1">
            <x v="71"/>
          </reference>
        </references>
      </pivotArea>
    </format>
    <format dxfId="2607">
      <pivotArea dataOnly="0" labelOnly="1" outline="0" fieldPosition="0">
        <references count="2">
          <reference field="11" count="1" selected="0">
            <x v="76"/>
          </reference>
          <reference field="12" count="1">
            <x v="45"/>
          </reference>
        </references>
      </pivotArea>
    </format>
    <format dxfId="2606">
      <pivotArea dataOnly="0" labelOnly="1" outline="0" fieldPosition="0">
        <references count="2">
          <reference field="11" count="1" selected="0">
            <x v="77"/>
          </reference>
          <reference field="12" count="1">
            <x v="149"/>
          </reference>
        </references>
      </pivotArea>
    </format>
    <format dxfId="2605">
      <pivotArea dataOnly="0" labelOnly="1" outline="0" fieldPosition="0">
        <references count="2">
          <reference field="11" count="1" selected="0">
            <x v="78"/>
          </reference>
          <reference field="12" count="1">
            <x v="220"/>
          </reference>
        </references>
      </pivotArea>
    </format>
    <format dxfId="2604">
      <pivotArea dataOnly="0" labelOnly="1" outline="0" fieldPosition="0">
        <references count="2">
          <reference field="11" count="1" selected="0">
            <x v="79"/>
          </reference>
          <reference field="12" count="1">
            <x v="149"/>
          </reference>
        </references>
      </pivotArea>
    </format>
    <format dxfId="2603">
      <pivotArea dataOnly="0" labelOnly="1" outline="0" fieldPosition="0">
        <references count="2">
          <reference field="11" count="1" selected="0">
            <x v="80"/>
          </reference>
          <reference field="12" count="1">
            <x v="120"/>
          </reference>
        </references>
      </pivotArea>
    </format>
    <format dxfId="2602">
      <pivotArea dataOnly="0" labelOnly="1" outline="0" fieldPosition="0">
        <references count="2">
          <reference field="11" count="1" selected="0">
            <x v="81"/>
          </reference>
          <reference field="12" count="1">
            <x v="194"/>
          </reference>
        </references>
      </pivotArea>
    </format>
    <format dxfId="2601">
      <pivotArea dataOnly="0" labelOnly="1" outline="0" fieldPosition="0">
        <references count="2">
          <reference field="11" count="1" selected="0">
            <x v="82"/>
          </reference>
          <reference field="12" count="1">
            <x v="119"/>
          </reference>
        </references>
      </pivotArea>
    </format>
    <format dxfId="2600">
      <pivotArea dataOnly="0" labelOnly="1" outline="0" fieldPosition="0">
        <references count="2">
          <reference field="11" count="1" selected="0">
            <x v="83"/>
          </reference>
          <reference field="12" count="1">
            <x v="91"/>
          </reference>
        </references>
      </pivotArea>
    </format>
    <format dxfId="2599">
      <pivotArea dataOnly="0" labelOnly="1" outline="0" fieldPosition="0">
        <references count="2">
          <reference field="11" count="1" selected="0">
            <x v="84"/>
          </reference>
          <reference field="12" count="1">
            <x v="220"/>
          </reference>
        </references>
      </pivotArea>
    </format>
    <format dxfId="2598">
      <pivotArea dataOnly="0" labelOnly="1" outline="0" fieldPosition="0">
        <references count="2">
          <reference field="11" count="1" selected="0">
            <x v="85"/>
          </reference>
          <reference field="12" count="1">
            <x v="58"/>
          </reference>
        </references>
      </pivotArea>
    </format>
    <format dxfId="2597">
      <pivotArea dataOnly="0" labelOnly="1" outline="0" fieldPosition="0">
        <references count="2">
          <reference field="11" count="1" selected="0">
            <x v="86"/>
          </reference>
          <reference field="12" count="1">
            <x v="70"/>
          </reference>
        </references>
      </pivotArea>
    </format>
    <format dxfId="2596">
      <pivotArea dataOnly="0" labelOnly="1" outline="0" fieldPosition="0">
        <references count="2">
          <reference field="11" count="1" selected="0">
            <x v="87"/>
          </reference>
          <reference field="12" count="1">
            <x v="192"/>
          </reference>
        </references>
      </pivotArea>
    </format>
    <format dxfId="2595">
      <pivotArea dataOnly="0" labelOnly="1" outline="0" fieldPosition="0">
        <references count="2">
          <reference field="11" count="1" selected="0">
            <x v="88"/>
          </reference>
          <reference field="12" count="1">
            <x v="128"/>
          </reference>
        </references>
      </pivotArea>
    </format>
    <format dxfId="2594">
      <pivotArea dataOnly="0" labelOnly="1" outline="0" fieldPosition="0">
        <references count="2">
          <reference field="11" count="1" selected="0">
            <x v="89"/>
          </reference>
          <reference field="12" count="1">
            <x v="129"/>
          </reference>
        </references>
      </pivotArea>
    </format>
    <format dxfId="2593">
      <pivotArea dataOnly="0" labelOnly="1" outline="0" fieldPosition="0">
        <references count="2">
          <reference field="11" count="1" selected="0">
            <x v="90"/>
          </reference>
          <reference field="12" count="1">
            <x v="220"/>
          </reference>
        </references>
      </pivotArea>
    </format>
    <format dxfId="2592">
      <pivotArea dataOnly="0" labelOnly="1" outline="0" fieldPosition="0">
        <references count="2">
          <reference field="11" count="1" selected="0">
            <x v="91"/>
          </reference>
          <reference field="12" count="1">
            <x v="149"/>
          </reference>
        </references>
      </pivotArea>
    </format>
    <format dxfId="2591">
      <pivotArea dataOnly="0" labelOnly="1" outline="0" fieldPosition="0">
        <references count="2">
          <reference field="11" count="1" selected="0">
            <x v="92"/>
          </reference>
          <reference field="12" count="1">
            <x v="202"/>
          </reference>
        </references>
      </pivotArea>
    </format>
    <format dxfId="2590">
      <pivotArea dataOnly="0" labelOnly="1" outline="0" fieldPosition="0">
        <references count="2">
          <reference field="11" count="1" selected="0">
            <x v="93"/>
          </reference>
          <reference field="12" count="1">
            <x v="60"/>
          </reference>
        </references>
      </pivotArea>
    </format>
    <format dxfId="2589">
      <pivotArea dataOnly="0" labelOnly="1" outline="0" fieldPosition="0">
        <references count="2">
          <reference field="11" count="1" selected="0">
            <x v="94"/>
          </reference>
          <reference field="12" count="1">
            <x v="133"/>
          </reference>
        </references>
      </pivotArea>
    </format>
    <format dxfId="2588">
      <pivotArea dataOnly="0" labelOnly="1" outline="0" fieldPosition="0">
        <references count="2">
          <reference field="11" count="1" selected="0">
            <x v="95"/>
          </reference>
          <reference field="12" count="1">
            <x v="132"/>
          </reference>
        </references>
      </pivotArea>
    </format>
    <format dxfId="2587">
      <pivotArea dataOnly="0" labelOnly="1" outline="0" fieldPosition="0">
        <references count="2">
          <reference field="11" count="1" selected="0">
            <x v="96"/>
          </reference>
          <reference field="12" count="1">
            <x v="43"/>
          </reference>
        </references>
      </pivotArea>
    </format>
    <format dxfId="2586">
      <pivotArea dataOnly="0" labelOnly="1" outline="0" fieldPosition="0">
        <references count="2">
          <reference field="11" count="1" selected="0">
            <x v="97"/>
          </reference>
          <reference field="12" count="1">
            <x v="39"/>
          </reference>
        </references>
      </pivotArea>
    </format>
    <format dxfId="2585">
      <pivotArea dataOnly="0" labelOnly="1" outline="0" fieldPosition="0">
        <references count="2">
          <reference field="11" count="1" selected="0">
            <x v="98"/>
          </reference>
          <reference field="12" count="1">
            <x v="75"/>
          </reference>
        </references>
      </pivotArea>
    </format>
    <format dxfId="2584">
      <pivotArea dataOnly="0" labelOnly="1" outline="0" fieldPosition="0">
        <references count="2">
          <reference field="11" count="1" selected="0">
            <x v="99"/>
          </reference>
          <reference field="12" count="1">
            <x v="42"/>
          </reference>
        </references>
      </pivotArea>
    </format>
    <format dxfId="2583">
      <pivotArea dataOnly="0" labelOnly="1" outline="0" fieldPosition="0">
        <references count="2">
          <reference field="11" count="1" selected="0">
            <x v="100"/>
          </reference>
          <reference field="12" count="1">
            <x v="47"/>
          </reference>
        </references>
      </pivotArea>
    </format>
    <format dxfId="2582">
      <pivotArea dataOnly="0" labelOnly="1" outline="0" fieldPosition="0">
        <references count="2">
          <reference field="11" count="1" selected="0">
            <x v="101"/>
          </reference>
          <reference field="12" count="1">
            <x v="83"/>
          </reference>
        </references>
      </pivotArea>
    </format>
    <format dxfId="2581">
      <pivotArea dataOnly="0" labelOnly="1" outline="0" fieldPosition="0">
        <references count="2">
          <reference field="11" count="1" selected="0">
            <x v="102"/>
          </reference>
          <reference field="12" count="1">
            <x v="135"/>
          </reference>
        </references>
      </pivotArea>
    </format>
    <format dxfId="2580">
      <pivotArea dataOnly="0" labelOnly="1" outline="0" fieldPosition="0">
        <references count="2">
          <reference field="11" count="1" selected="0">
            <x v="103"/>
          </reference>
          <reference field="12" count="1">
            <x v="220"/>
          </reference>
        </references>
      </pivotArea>
    </format>
    <format dxfId="2579">
      <pivotArea dataOnly="0" labelOnly="1" outline="0" fieldPosition="0">
        <references count="2">
          <reference field="11" count="1" selected="0">
            <x v="104"/>
          </reference>
          <reference field="12" count="1">
            <x v="149"/>
          </reference>
        </references>
      </pivotArea>
    </format>
    <format dxfId="2578">
      <pivotArea dataOnly="0" labelOnly="1" outline="0" fieldPosition="0">
        <references count="2">
          <reference field="11" count="1" selected="0">
            <x v="105"/>
          </reference>
          <reference field="12" count="1">
            <x v="89"/>
          </reference>
        </references>
      </pivotArea>
    </format>
    <format dxfId="2577">
      <pivotArea dataOnly="0" labelOnly="1" outline="0" fieldPosition="0">
        <references count="2">
          <reference field="11" count="1" selected="0">
            <x v="106"/>
          </reference>
          <reference field="12" count="1">
            <x v="149"/>
          </reference>
        </references>
      </pivotArea>
    </format>
    <format dxfId="2576">
      <pivotArea dataOnly="0" labelOnly="1" outline="0" fieldPosition="0">
        <references count="2">
          <reference field="11" count="1" selected="0">
            <x v="108"/>
          </reference>
          <reference field="12" count="1">
            <x v="220"/>
          </reference>
        </references>
      </pivotArea>
    </format>
    <format dxfId="2575">
      <pivotArea dataOnly="0" labelOnly="1" outline="0" fieldPosition="0">
        <references count="2">
          <reference field="11" count="1" selected="0">
            <x v="109"/>
          </reference>
          <reference field="12" count="1">
            <x v="149"/>
          </reference>
        </references>
      </pivotArea>
    </format>
    <format dxfId="2574">
      <pivotArea dataOnly="0" labelOnly="1" outline="0" fieldPosition="0">
        <references count="2">
          <reference field="11" count="1" selected="0">
            <x v="115"/>
          </reference>
          <reference field="12" count="1">
            <x v="170"/>
          </reference>
        </references>
      </pivotArea>
    </format>
    <format dxfId="2573">
      <pivotArea dataOnly="0" labelOnly="1" outline="0" fieldPosition="0">
        <references count="2">
          <reference field="11" count="1" selected="0">
            <x v="116"/>
          </reference>
          <reference field="12" count="1">
            <x v="175"/>
          </reference>
        </references>
      </pivotArea>
    </format>
    <format dxfId="2572">
      <pivotArea dataOnly="0" labelOnly="1" outline="0" fieldPosition="0">
        <references count="2">
          <reference field="11" count="1" selected="0">
            <x v="117"/>
          </reference>
          <reference field="12" count="1">
            <x v="174"/>
          </reference>
        </references>
      </pivotArea>
    </format>
    <format dxfId="2571">
      <pivotArea dataOnly="0" labelOnly="1" outline="0" fieldPosition="0">
        <references count="2">
          <reference field="11" count="1" selected="0">
            <x v="118"/>
          </reference>
          <reference field="12" count="1">
            <x v="74"/>
          </reference>
        </references>
      </pivotArea>
    </format>
    <format dxfId="2570">
      <pivotArea dataOnly="0" labelOnly="1" outline="0" fieldPosition="0">
        <references count="2">
          <reference field="11" count="1" selected="0">
            <x v="119"/>
          </reference>
          <reference field="12" count="1">
            <x v="147"/>
          </reference>
        </references>
      </pivotArea>
    </format>
    <format dxfId="2569">
      <pivotArea dataOnly="0" labelOnly="1" outline="0" fieldPosition="0">
        <references count="2">
          <reference field="11" count="1" selected="0">
            <x v="120"/>
          </reference>
          <reference field="12" count="1">
            <x v="149"/>
          </reference>
        </references>
      </pivotArea>
    </format>
    <format dxfId="2568">
      <pivotArea dataOnly="0" labelOnly="1" outline="0" fieldPosition="0">
        <references count="2">
          <reference field="11" count="1" selected="0">
            <x v="121"/>
          </reference>
          <reference field="12" count="1">
            <x v="111"/>
          </reference>
        </references>
      </pivotArea>
    </format>
    <format dxfId="2567">
      <pivotArea dataOnly="0" labelOnly="1" outline="0" fieldPosition="0">
        <references count="2">
          <reference field="11" count="1" selected="0">
            <x v="122"/>
          </reference>
          <reference field="12" count="1">
            <x v="131"/>
          </reference>
        </references>
      </pivotArea>
    </format>
    <format dxfId="2566">
      <pivotArea dataOnly="0" labelOnly="1" outline="0" fieldPosition="0">
        <references count="2">
          <reference field="11" count="1" selected="0">
            <x v="123"/>
          </reference>
          <reference field="12" count="1">
            <x v="55"/>
          </reference>
        </references>
      </pivotArea>
    </format>
    <format dxfId="2565">
      <pivotArea dataOnly="0" labelOnly="1" outline="0" fieldPosition="0">
        <references count="2">
          <reference field="11" count="1" selected="0">
            <x v="124"/>
          </reference>
          <reference field="12" count="1">
            <x v="63"/>
          </reference>
        </references>
      </pivotArea>
    </format>
    <format dxfId="2564">
      <pivotArea dataOnly="0" labelOnly="1" outline="0" fieldPosition="0">
        <references count="2">
          <reference field="11" count="1" selected="0">
            <x v="125"/>
          </reference>
          <reference field="12" count="1">
            <x v="149"/>
          </reference>
        </references>
      </pivotArea>
    </format>
    <format dxfId="2563">
      <pivotArea dataOnly="0" labelOnly="1" outline="0" fieldPosition="0">
        <references count="2">
          <reference field="11" count="1" selected="0">
            <x v="126"/>
          </reference>
          <reference field="12" count="1">
            <x v="162"/>
          </reference>
        </references>
      </pivotArea>
    </format>
    <format dxfId="2562">
      <pivotArea dataOnly="0" labelOnly="1" outline="0" fieldPosition="0">
        <references count="2">
          <reference field="11" count="1" selected="0">
            <x v="129"/>
          </reference>
          <reference field="12" count="1">
            <x v="167"/>
          </reference>
        </references>
      </pivotArea>
    </format>
    <format dxfId="2561">
      <pivotArea dataOnly="0" labelOnly="1" outline="0" fieldPosition="0">
        <references count="2">
          <reference field="11" count="1" selected="0">
            <x v="130"/>
          </reference>
          <reference field="12" count="1">
            <x v="138"/>
          </reference>
        </references>
      </pivotArea>
    </format>
    <format dxfId="2560">
      <pivotArea dataOnly="0" labelOnly="1" outline="0" fieldPosition="0">
        <references count="2">
          <reference field="11" count="1" selected="0">
            <x v="131"/>
          </reference>
          <reference field="12" count="1">
            <x v="220"/>
          </reference>
        </references>
      </pivotArea>
    </format>
    <format dxfId="2559">
      <pivotArea dataOnly="0" labelOnly="1" outline="0" fieldPosition="0">
        <references count="2">
          <reference field="11" count="1" selected="0">
            <x v="132"/>
          </reference>
          <reference field="12" count="1">
            <x v="167"/>
          </reference>
        </references>
      </pivotArea>
    </format>
    <format dxfId="2558">
      <pivotArea dataOnly="0" labelOnly="1" outline="0" fieldPosition="0">
        <references count="2">
          <reference field="11" count="1" selected="0">
            <x v="133"/>
          </reference>
          <reference field="12" count="1">
            <x v="159"/>
          </reference>
        </references>
      </pivotArea>
    </format>
    <format dxfId="2557">
      <pivotArea dataOnly="0" labelOnly="1" outline="0" fieldPosition="0">
        <references count="2">
          <reference field="11" count="1" selected="0">
            <x v="134"/>
          </reference>
          <reference field="12" count="1">
            <x v="160"/>
          </reference>
        </references>
      </pivotArea>
    </format>
    <format dxfId="2556">
      <pivotArea dataOnly="0" labelOnly="1" outline="0" fieldPosition="0">
        <references count="2">
          <reference field="11" count="1" selected="0">
            <x v="135"/>
          </reference>
          <reference field="12" count="1">
            <x v="183"/>
          </reference>
        </references>
      </pivotArea>
    </format>
    <format dxfId="2555">
      <pivotArea dataOnly="0" labelOnly="1" outline="0" fieldPosition="0">
        <references count="2">
          <reference field="11" count="1" selected="0">
            <x v="136"/>
          </reference>
          <reference field="12" count="1">
            <x v="173"/>
          </reference>
        </references>
      </pivotArea>
    </format>
    <format dxfId="2554">
      <pivotArea dataOnly="0" labelOnly="1" outline="0" fieldPosition="0">
        <references count="2">
          <reference field="11" count="1" selected="0">
            <x v="137"/>
          </reference>
          <reference field="12" count="1">
            <x v="1"/>
          </reference>
        </references>
      </pivotArea>
    </format>
    <format dxfId="2553">
      <pivotArea dataOnly="0" labelOnly="1" outline="0" fieldPosition="0">
        <references count="2">
          <reference field="11" count="1" selected="0">
            <x v="138"/>
          </reference>
          <reference field="12" count="1">
            <x v="2"/>
          </reference>
        </references>
      </pivotArea>
    </format>
    <format dxfId="2552">
      <pivotArea dataOnly="0" labelOnly="1" outline="0" fieldPosition="0">
        <references count="2">
          <reference field="11" count="1" selected="0">
            <x v="139"/>
          </reference>
          <reference field="12" count="1">
            <x v="3"/>
          </reference>
        </references>
      </pivotArea>
    </format>
    <format dxfId="2551">
      <pivotArea dataOnly="0" labelOnly="1" outline="0" fieldPosition="0">
        <references count="2">
          <reference field="11" count="1" selected="0">
            <x v="140"/>
          </reference>
          <reference field="12" count="1">
            <x v="4"/>
          </reference>
        </references>
      </pivotArea>
    </format>
    <format dxfId="2550">
      <pivotArea dataOnly="0" labelOnly="1" outline="0" fieldPosition="0">
        <references count="2">
          <reference field="11" count="1" selected="0">
            <x v="141"/>
          </reference>
          <reference field="12" count="1">
            <x v="153"/>
          </reference>
        </references>
      </pivotArea>
    </format>
    <format dxfId="2549">
      <pivotArea dataOnly="0" labelOnly="1" outline="0" fieldPosition="0">
        <references count="2">
          <reference field="11" count="1" selected="0">
            <x v="142"/>
          </reference>
          <reference field="12" count="1">
            <x v="172"/>
          </reference>
        </references>
      </pivotArea>
    </format>
    <format dxfId="2548">
      <pivotArea dataOnly="0" labelOnly="1" outline="0" fieldPosition="0">
        <references count="2">
          <reference field="11" count="1" selected="0">
            <x v="143"/>
          </reference>
          <reference field="12" count="1">
            <x v="167"/>
          </reference>
        </references>
      </pivotArea>
    </format>
    <format dxfId="2547">
      <pivotArea dataOnly="0" labelOnly="1" outline="0" fieldPosition="0">
        <references count="2">
          <reference field="11" count="1" selected="0">
            <x v="146"/>
          </reference>
          <reference field="12" count="1">
            <x v="205"/>
          </reference>
        </references>
      </pivotArea>
    </format>
    <format dxfId="2546">
      <pivotArea dataOnly="0" labelOnly="1" outline="0" fieldPosition="0">
        <references count="2">
          <reference field="11" count="1" selected="0">
            <x v="147"/>
          </reference>
          <reference field="12" count="1">
            <x v="76"/>
          </reference>
        </references>
      </pivotArea>
    </format>
    <format dxfId="2545">
      <pivotArea dataOnly="0" labelOnly="1" outline="0" fieldPosition="0">
        <references count="2">
          <reference field="11" count="1" selected="0">
            <x v="148"/>
          </reference>
          <reference field="12" count="1">
            <x v="167"/>
          </reference>
        </references>
      </pivotArea>
    </format>
    <format dxfId="2544">
      <pivotArea dataOnly="0" labelOnly="1" outline="0" fieldPosition="0">
        <references count="2">
          <reference field="11" count="1" selected="0">
            <x v="150"/>
          </reference>
          <reference field="12" count="1">
            <x v="136"/>
          </reference>
        </references>
      </pivotArea>
    </format>
    <format dxfId="2543">
      <pivotArea dataOnly="0" labelOnly="1" outline="0" fieldPosition="0">
        <references count="2">
          <reference field="11" count="1" selected="0">
            <x v="151"/>
          </reference>
          <reference field="12" count="1">
            <x v="167"/>
          </reference>
        </references>
      </pivotArea>
    </format>
    <format dxfId="2542">
      <pivotArea dataOnly="0" labelOnly="1" outline="0" fieldPosition="0">
        <references count="2">
          <reference field="11" count="1" selected="0">
            <x v="152"/>
          </reference>
          <reference field="12" count="1">
            <x v="166"/>
          </reference>
        </references>
      </pivotArea>
    </format>
    <format dxfId="2541">
      <pivotArea dataOnly="0" labelOnly="1" outline="0" fieldPosition="0">
        <references count="2">
          <reference field="11" count="1" selected="0">
            <x v="153"/>
          </reference>
          <reference field="12" count="1">
            <x v="167"/>
          </reference>
        </references>
      </pivotArea>
    </format>
    <format dxfId="2540">
      <pivotArea dataOnly="0" labelOnly="1" outline="0" fieldPosition="0">
        <references count="2">
          <reference field="11" count="1" selected="0">
            <x v="155"/>
          </reference>
          <reference field="12" count="1">
            <x v="88"/>
          </reference>
        </references>
      </pivotArea>
    </format>
    <format dxfId="2539">
      <pivotArea dataOnly="0" labelOnly="1" outline="0" fieldPosition="0">
        <references count="2">
          <reference field="11" count="1" selected="0">
            <x v="156"/>
          </reference>
          <reference field="12" count="1">
            <x v="167"/>
          </reference>
        </references>
      </pivotArea>
    </format>
    <format dxfId="2538">
      <pivotArea dataOnly="0" labelOnly="1" outline="0" fieldPosition="0">
        <references count="2">
          <reference field="11" count="1" selected="0">
            <x v="157"/>
          </reference>
          <reference field="12" count="1">
            <x v="220"/>
          </reference>
        </references>
      </pivotArea>
    </format>
    <format dxfId="2537">
      <pivotArea dataOnly="0" labelOnly="1" outline="0" fieldPosition="0">
        <references count="2">
          <reference field="11" count="1" selected="0">
            <x v="158"/>
          </reference>
          <reference field="12" count="1">
            <x v="167"/>
          </reference>
        </references>
      </pivotArea>
    </format>
    <format dxfId="2536">
      <pivotArea dataOnly="0" labelOnly="1" outline="0" fieldPosition="0">
        <references count="2">
          <reference field="11" count="1" selected="0">
            <x v="159"/>
          </reference>
          <reference field="12" count="1">
            <x v="180"/>
          </reference>
        </references>
      </pivotArea>
    </format>
    <format dxfId="2535">
      <pivotArea dataOnly="0" labelOnly="1" outline="0" fieldPosition="0">
        <references count="2">
          <reference field="11" count="1" selected="0">
            <x v="160"/>
          </reference>
          <reference field="12" count="1">
            <x v="156"/>
          </reference>
        </references>
      </pivotArea>
    </format>
    <format dxfId="2534">
      <pivotArea dataOnly="0" labelOnly="1" outline="0" fieldPosition="0">
        <references count="2">
          <reference field="11" count="1" selected="0">
            <x v="161"/>
          </reference>
          <reference field="12" count="1">
            <x v="181"/>
          </reference>
        </references>
      </pivotArea>
    </format>
    <format dxfId="2533">
      <pivotArea dataOnly="0" labelOnly="1" outline="0" fieldPosition="0">
        <references count="2">
          <reference field="11" count="1" selected="0">
            <x v="162"/>
          </reference>
          <reference field="12" count="1">
            <x v="92"/>
          </reference>
        </references>
      </pivotArea>
    </format>
    <format dxfId="2532">
      <pivotArea dataOnly="0" labelOnly="1" outline="0" fieldPosition="0">
        <references count="2">
          <reference field="11" count="1" selected="0">
            <x v="163"/>
          </reference>
          <reference field="12" count="1">
            <x v="139"/>
          </reference>
        </references>
      </pivotArea>
    </format>
    <format dxfId="2531">
      <pivotArea dataOnly="0" labelOnly="1" outline="0" fieldPosition="0">
        <references count="2">
          <reference field="11" count="1" selected="0">
            <x v="164"/>
          </reference>
          <reference field="12" count="1">
            <x v="214"/>
          </reference>
        </references>
      </pivotArea>
    </format>
    <format dxfId="2530">
      <pivotArea dataOnly="0" labelOnly="1" outline="0" fieldPosition="0">
        <references count="2">
          <reference field="11" count="1" selected="0">
            <x v="165"/>
          </reference>
          <reference field="12" count="1">
            <x v="137"/>
          </reference>
        </references>
      </pivotArea>
    </format>
    <format dxfId="2529">
      <pivotArea dataOnly="0" labelOnly="1" outline="0" fieldPosition="0">
        <references count="2">
          <reference field="11" count="1" selected="0">
            <x v="166"/>
          </reference>
          <reference field="12" count="1">
            <x v="104"/>
          </reference>
        </references>
      </pivotArea>
    </format>
    <format dxfId="2528">
      <pivotArea dataOnly="0" labelOnly="1" outline="0" fieldPosition="0">
        <references count="2">
          <reference field="11" count="1" selected="0">
            <x v="167"/>
          </reference>
          <reference field="12" count="1">
            <x v="5"/>
          </reference>
        </references>
      </pivotArea>
    </format>
    <format dxfId="2527">
      <pivotArea dataOnly="0" labelOnly="1" outline="0" fieldPosition="0">
        <references count="2">
          <reference field="11" count="1" selected="0">
            <x v="168"/>
          </reference>
          <reference field="12" count="1">
            <x v="6"/>
          </reference>
        </references>
      </pivotArea>
    </format>
    <format dxfId="2526">
      <pivotArea dataOnly="0" labelOnly="1" outline="0" fieldPosition="0">
        <references count="2">
          <reference field="11" count="1" selected="0">
            <x v="169"/>
          </reference>
          <reference field="12" count="1">
            <x v="7"/>
          </reference>
        </references>
      </pivotArea>
    </format>
    <format dxfId="2525">
      <pivotArea dataOnly="0" labelOnly="1" outline="0" fieldPosition="0">
        <references count="2">
          <reference field="11" count="1" selected="0">
            <x v="170"/>
          </reference>
          <reference field="12" count="1">
            <x v="167"/>
          </reference>
        </references>
      </pivotArea>
    </format>
    <format dxfId="2524">
      <pivotArea dataOnly="0" labelOnly="1" outline="0" fieldPosition="0">
        <references count="2">
          <reference field="11" count="1" selected="0">
            <x v="173"/>
          </reference>
          <reference field="12" count="1">
            <x v="77"/>
          </reference>
        </references>
      </pivotArea>
    </format>
    <format dxfId="2523">
      <pivotArea dataOnly="0" labelOnly="1" outline="0" fieldPosition="0">
        <references count="2">
          <reference field="11" count="1" selected="0">
            <x v="174"/>
          </reference>
          <reference field="12" count="1">
            <x v="38"/>
          </reference>
        </references>
      </pivotArea>
    </format>
    <format dxfId="2522">
      <pivotArea dataOnly="0" labelOnly="1" outline="0" fieldPosition="0">
        <references count="2">
          <reference field="11" count="1" selected="0">
            <x v="175"/>
          </reference>
          <reference field="12" count="1">
            <x v="176"/>
          </reference>
        </references>
      </pivotArea>
    </format>
    <format dxfId="2521">
      <pivotArea dataOnly="0" labelOnly="1" outline="0" fieldPosition="0">
        <references count="2">
          <reference field="11" count="1" selected="0">
            <x v="177"/>
          </reference>
          <reference field="12" count="1">
            <x v="136"/>
          </reference>
        </references>
      </pivotArea>
    </format>
    <format dxfId="2520">
      <pivotArea dataOnly="0" labelOnly="1" outline="0" fieldPosition="0">
        <references count="2">
          <reference field="11" count="1" selected="0">
            <x v="178"/>
          </reference>
          <reference field="12" count="1">
            <x v="182"/>
          </reference>
        </references>
      </pivotArea>
    </format>
    <format dxfId="2519">
      <pivotArea dataOnly="0" labelOnly="1" outline="0" fieldPosition="0">
        <references count="2">
          <reference field="11" count="1" selected="0">
            <x v="181"/>
          </reference>
          <reference field="12" count="1">
            <x v="206"/>
          </reference>
        </references>
      </pivotArea>
    </format>
    <format dxfId="2518">
      <pivotArea dataOnly="0" labelOnly="1" outline="0" fieldPosition="0">
        <references count="2">
          <reference field="11" count="1" selected="0">
            <x v="182"/>
          </reference>
          <reference field="12" count="1">
            <x v="220"/>
          </reference>
        </references>
      </pivotArea>
    </format>
    <format dxfId="2517">
      <pivotArea dataOnly="0" labelOnly="1" outline="0" fieldPosition="0">
        <references count="2">
          <reference field="11" count="1" selected="0">
            <x v="183"/>
          </reference>
          <reference field="12" count="1">
            <x v="65"/>
          </reference>
        </references>
      </pivotArea>
    </format>
    <format dxfId="2516">
      <pivotArea dataOnly="0" labelOnly="1" outline="0" fieldPosition="0">
        <references count="2">
          <reference field="11" count="1" selected="0">
            <x v="184"/>
          </reference>
          <reference field="12" count="1">
            <x v="179"/>
          </reference>
        </references>
      </pivotArea>
    </format>
    <format dxfId="2515">
      <pivotArea dataOnly="0" labelOnly="1" outline="0" fieldPosition="0">
        <references count="2">
          <reference field="11" count="1" selected="0">
            <x v="185"/>
          </reference>
          <reference field="12" count="1">
            <x v="150"/>
          </reference>
        </references>
      </pivotArea>
    </format>
    <format dxfId="2514">
      <pivotArea dataOnly="0" labelOnly="1" outline="0" fieldPosition="0">
        <references count="2">
          <reference field="11" count="1" selected="0">
            <x v="186"/>
          </reference>
          <reference field="12" count="1">
            <x v="206"/>
          </reference>
        </references>
      </pivotArea>
    </format>
    <format dxfId="2513">
      <pivotArea dataOnly="0" labelOnly="1" outline="0" fieldPosition="0">
        <references count="2">
          <reference field="11" count="1" selected="0">
            <x v="187"/>
          </reference>
          <reference field="12" count="1">
            <x v="158"/>
          </reference>
        </references>
      </pivotArea>
    </format>
    <format dxfId="2512">
      <pivotArea dataOnly="0" labelOnly="1" outline="0" fieldPosition="0">
        <references count="2">
          <reference field="11" count="1" selected="0">
            <x v="188"/>
          </reference>
          <reference field="12" count="1">
            <x v="48"/>
          </reference>
        </references>
      </pivotArea>
    </format>
    <format dxfId="2511">
      <pivotArea dataOnly="0" labelOnly="1" outline="0" fieldPosition="0">
        <references count="2">
          <reference field="11" count="1" selected="0">
            <x v="189"/>
          </reference>
          <reference field="12" count="1">
            <x v="219"/>
          </reference>
        </references>
      </pivotArea>
    </format>
    <format dxfId="2510">
      <pivotArea dataOnly="0" labelOnly="1" outline="0" fieldPosition="0">
        <references count="2">
          <reference field="11" count="1" selected="0">
            <x v="190"/>
          </reference>
          <reference field="12" count="1">
            <x v="206"/>
          </reference>
        </references>
      </pivotArea>
    </format>
    <format dxfId="2509">
      <pivotArea dataOnly="0" labelOnly="1" outline="0" fieldPosition="0">
        <references count="2">
          <reference field="11" count="1" selected="0">
            <x v="193"/>
          </reference>
          <reference field="12" count="1">
            <x v="209"/>
          </reference>
        </references>
      </pivotArea>
    </format>
    <format dxfId="2508">
      <pivotArea dataOnly="0" labelOnly="1" outline="0" fieldPosition="0">
        <references count="2">
          <reference field="11" count="1" selected="0">
            <x v="194"/>
          </reference>
          <reference field="12" count="1">
            <x v="79"/>
          </reference>
        </references>
      </pivotArea>
    </format>
    <format dxfId="2507">
      <pivotArea dataOnly="0" labelOnly="1" outline="0" fieldPosition="0">
        <references count="2">
          <reference field="11" count="1" selected="0">
            <x v="195"/>
          </reference>
          <reference field="12" count="1">
            <x v="206"/>
          </reference>
        </references>
      </pivotArea>
    </format>
    <format dxfId="2506">
      <pivotArea dataOnly="0" labelOnly="1" outline="0" fieldPosition="0">
        <references count="2">
          <reference field="11" count="1" selected="0">
            <x v="196"/>
          </reference>
          <reference field="12" count="1">
            <x v="165"/>
          </reference>
        </references>
      </pivotArea>
    </format>
    <format dxfId="2505">
      <pivotArea dataOnly="0" labelOnly="1" outline="0" fieldPosition="0">
        <references count="2">
          <reference field="11" count="1" selected="0">
            <x v="197"/>
          </reference>
          <reference field="12" count="1">
            <x v="206"/>
          </reference>
        </references>
      </pivotArea>
    </format>
    <format dxfId="2504">
      <pivotArea dataOnly="0" labelOnly="1" outline="0" fieldPosition="0">
        <references count="2">
          <reference field="11" count="1" selected="0">
            <x v="198"/>
          </reference>
          <reference field="12" count="1">
            <x v="136"/>
          </reference>
        </references>
      </pivotArea>
    </format>
    <format dxfId="2503">
      <pivotArea dataOnly="0" labelOnly="1" outline="0" fieldPosition="0">
        <references count="2">
          <reference field="11" count="1" selected="0">
            <x v="199"/>
          </reference>
          <reference field="12" count="1">
            <x v="206"/>
          </reference>
        </references>
      </pivotArea>
    </format>
    <format dxfId="2502">
      <pivotArea dataOnly="0" labelOnly="1" outline="0" fieldPosition="0">
        <references count="2">
          <reference field="11" count="1" selected="0">
            <x v="200"/>
          </reference>
          <reference field="12" count="1">
            <x v="8"/>
          </reference>
        </references>
      </pivotArea>
    </format>
    <format dxfId="2501">
      <pivotArea dataOnly="0" labelOnly="1" outline="0" fieldPosition="0">
        <references count="2">
          <reference field="11" count="1" selected="0">
            <x v="201"/>
          </reference>
          <reference field="12" count="1">
            <x v="9"/>
          </reference>
        </references>
      </pivotArea>
    </format>
    <format dxfId="2500">
      <pivotArea dataOnly="0" labelOnly="1" outline="0" fieldPosition="0">
        <references count="2">
          <reference field="11" count="1" selected="0">
            <x v="202"/>
          </reference>
          <reference field="12" count="1">
            <x v="10"/>
          </reference>
        </references>
      </pivotArea>
    </format>
    <format dxfId="2499">
      <pivotArea dataOnly="0" labelOnly="1" outline="0" fieldPosition="0">
        <references count="2">
          <reference field="11" count="1" selected="0">
            <x v="203"/>
          </reference>
          <reference field="12" count="1">
            <x v="11"/>
          </reference>
        </references>
      </pivotArea>
    </format>
    <format dxfId="2498">
      <pivotArea dataOnly="0" labelOnly="1" outline="0" fieldPosition="0">
        <references count="2">
          <reference field="11" count="1" selected="0">
            <x v="204"/>
          </reference>
          <reference field="12" count="1">
            <x v="12"/>
          </reference>
        </references>
      </pivotArea>
    </format>
    <format dxfId="2497">
      <pivotArea dataOnly="0" labelOnly="1" outline="0" fieldPosition="0">
        <references count="2">
          <reference field="11" count="1" selected="0">
            <x v="205"/>
          </reference>
          <reference field="12" count="1">
            <x v="33"/>
          </reference>
        </references>
      </pivotArea>
    </format>
    <format dxfId="2496">
      <pivotArea dataOnly="0" labelOnly="1" outline="0" fieldPosition="0">
        <references count="2">
          <reference field="11" count="1" selected="0">
            <x v="206"/>
          </reference>
          <reference field="12" count="1">
            <x v="34"/>
          </reference>
        </references>
      </pivotArea>
    </format>
    <format dxfId="2495">
      <pivotArea dataOnly="0" labelOnly="1" outline="0" fieldPosition="0">
        <references count="2">
          <reference field="11" count="1" selected="0">
            <x v="207"/>
          </reference>
          <reference field="12" count="1">
            <x v="61"/>
          </reference>
        </references>
      </pivotArea>
    </format>
    <format dxfId="2494">
      <pivotArea dataOnly="0" labelOnly="1" outline="0" fieldPosition="0">
        <references count="2">
          <reference field="11" count="1" selected="0">
            <x v="208"/>
          </reference>
          <reference field="12" count="1">
            <x v="35"/>
          </reference>
        </references>
      </pivotArea>
    </format>
    <format dxfId="2493">
      <pivotArea dataOnly="0" labelOnly="1" outline="0" fieldPosition="0">
        <references count="2">
          <reference field="11" count="1" selected="0">
            <x v="209"/>
          </reference>
          <reference field="12" count="1">
            <x v="14"/>
          </reference>
        </references>
      </pivotArea>
    </format>
    <format dxfId="2492">
      <pivotArea dataOnly="0" labelOnly="1" outline="0" fieldPosition="0">
        <references count="2">
          <reference field="11" count="1" selected="0">
            <x v="210"/>
          </reference>
          <reference field="12" count="1">
            <x v="15"/>
          </reference>
        </references>
      </pivotArea>
    </format>
    <format dxfId="2491">
      <pivotArea dataOnly="0" labelOnly="1" outline="0" fieldPosition="0">
        <references count="2">
          <reference field="11" count="1" selected="0">
            <x v="211"/>
          </reference>
          <reference field="12" count="1">
            <x v="16"/>
          </reference>
        </references>
      </pivotArea>
    </format>
    <format dxfId="2490">
      <pivotArea dataOnly="0" labelOnly="1" outline="0" fieldPosition="0">
        <references count="2">
          <reference field="11" count="1" selected="0">
            <x v="212"/>
          </reference>
          <reference field="12" count="1">
            <x v="17"/>
          </reference>
        </references>
      </pivotArea>
    </format>
    <format dxfId="2489">
      <pivotArea dataOnly="0" labelOnly="1" outline="0" fieldPosition="0">
        <references count="2">
          <reference field="11" count="1" selected="0">
            <x v="213"/>
          </reference>
          <reference field="12" count="1">
            <x v="206"/>
          </reference>
        </references>
      </pivotArea>
    </format>
    <format dxfId="2488">
      <pivotArea dataOnly="0" labelOnly="1" outline="0" fieldPosition="0">
        <references count="2">
          <reference field="11" count="1" selected="0">
            <x v="216"/>
          </reference>
          <reference field="12" count="1">
            <x v="207"/>
          </reference>
        </references>
      </pivotArea>
    </format>
    <format dxfId="2487">
      <pivotArea dataOnly="0" labelOnly="1" outline="0" fieldPosition="0">
        <references count="2">
          <reference field="11" count="1" selected="0">
            <x v="217"/>
          </reference>
          <reference field="12" count="1">
            <x v="78"/>
          </reference>
        </references>
      </pivotArea>
    </format>
    <format dxfId="2486">
      <pivotArea dataOnly="0" labelOnly="1" outline="0" fieldPosition="0">
        <references count="2">
          <reference field="11" count="1" selected="0">
            <x v="218"/>
          </reference>
          <reference field="12" count="1">
            <x v="143"/>
          </reference>
        </references>
      </pivotArea>
    </format>
    <format dxfId="2485">
      <pivotArea dataOnly="0" labelOnly="1" outline="0" fieldPosition="0">
        <references count="2">
          <reference field="11" count="1" selected="0">
            <x v="219"/>
          </reference>
          <reference field="12" count="1">
            <x v="178"/>
          </reference>
        </references>
      </pivotArea>
    </format>
    <format dxfId="2484">
      <pivotArea dataOnly="0" labelOnly="1" outline="0" fieldPosition="0">
        <references count="2">
          <reference field="11" count="1" selected="0">
            <x v="220"/>
          </reference>
          <reference field="12" count="1">
            <x v="220"/>
          </reference>
        </references>
      </pivotArea>
    </format>
    <format dxfId="2483">
      <pivotArea dataOnly="0" labelOnly="1" outline="0" fieldPosition="0">
        <references count="2">
          <reference field="11" count="1" selected="0">
            <x v="221"/>
          </reference>
          <reference field="12" count="1">
            <x v="191"/>
          </reference>
        </references>
      </pivotArea>
    </format>
    <format dxfId="2482">
      <pivotArea dataOnly="0" labelOnly="1" outline="0" fieldPosition="0">
        <references count="2">
          <reference field="11" count="1" selected="0">
            <x v="222"/>
          </reference>
          <reference field="12" count="1">
            <x v="66"/>
          </reference>
        </references>
      </pivotArea>
    </format>
    <format dxfId="2481">
      <pivotArea dataOnly="0" labelOnly="1" outline="0" fieldPosition="0">
        <references count="2">
          <reference field="11" count="1" selected="0">
            <x v="223"/>
          </reference>
          <reference field="12" count="1">
            <x v="207"/>
          </reference>
        </references>
      </pivotArea>
    </format>
    <format dxfId="2480">
      <pivotArea dataOnly="0" labelOnly="1" outline="0" fieldPosition="0">
        <references count="2">
          <reference field="11" count="1" selected="0">
            <x v="224"/>
          </reference>
          <reference field="12" count="1">
            <x v="94"/>
          </reference>
        </references>
      </pivotArea>
    </format>
    <format dxfId="2479">
      <pivotArea dataOnly="0" labelOnly="1" outline="0" fieldPosition="0">
        <references count="2">
          <reference field="11" count="1" selected="0">
            <x v="225"/>
          </reference>
          <reference field="12" count="1">
            <x v="22"/>
          </reference>
        </references>
      </pivotArea>
    </format>
    <format dxfId="2478">
      <pivotArea dataOnly="0" labelOnly="1" outline="0" fieldPosition="0">
        <references count="2">
          <reference field="11" count="1" selected="0">
            <x v="226"/>
          </reference>
          <reference field="12" count="1">
            <x v="23"/>
          </reference>
        </references>
      </pivotArea>
    </format>
    <format dxfId="2477">
      <pivotArea dataOnly="0" labelOnly="1" outline="0" fieldPosition="0">
        <references count="2">
          <reference field="11" count="1" selected="0">
            <x v="227"/>
          </reference>
          <reference field="12" count="1">
            <x v="24"/>
          </reference>
        </references>
      </pivotArea>
    </format>
    <format dxfId="2476">
      <pivotArea dataOnly="0" labelOnly="1" outline="0" fieldPosition="0">
        <references count="2">
          <reference field="11" count="1" selected="0">
            <x v="228"/>
          </reference>
          <reference field="12" count="1">
            <x v="25"/>
          </reference>
        </references>
      </pivotArea>
    </format>
    <format dxfId="2475">
      <pivotArea dataOnly="0" labelOnly="1" outline="0" fieldPosition="0">
        <references count="2">
          <reference field="11" count="1" selected="0">
            <x v="229"/>
          </reference>
          <reference field="12" count="1">
            <x v="26"/>
          </reference>
        </references>
      </pivotArea>
    </format>
    <format dxfId="2474">
      <pivotArea dataOnly="0" labelOnly="1" outline="0" fieldPosition="0">
        <references count="2">
          <reference field="11" count="1" selected="0">
            <x v="230"/>
          </reference>
          <reference field="12" count="1">
            <x v="27"/>
          </reference>
        </references>
      </pivotArea>
    </format>
    <format dxfId="2473">
      <pivotArea dataOnly="0" labelOnly="1" outline="0" fieldPosition="0">
        <references count="2">
          <reference field="11" count="1" selected="0">
            <x v="231"/>
          </reference>
          <reference field="12" count="1">
            <x v="145"/>
          </reference>
        </references>
      </pivotArea>
    </format>
    <format dxfId="2472">
      <pivotArea dataOnly="0" labelOnly="1" outline="0" fieldPosition="0">
        <references count="2">
          <reference field="11" count="1" selected="0">
            <x v="232"/>
          </reference>
          <reference field="12" count="1">
            <x v="28"/>
          </reference>
        </references>
      </pivotArea>
    </format>
    <format dxfId="2471">
      <pivotArea dataOnly="0" labelOnly="1" outline="0" fieldPosition="0">
        <references count="2">
          <reference field="11" count="1" selected="0">
            <x v="233"/>
          </reference>
          <reference field="12" count="1">
            <x v="29"/>
          </reference>
        </references>
      </pivotArea>
    </format>
    <format dxfId="2470">
      <pivotArea dataOnly="0" labelOnly="1" outline="0" fieldPosition="0">
        <references count="2">
          <reference field="11" count="1" selected="0">
            <x v="234"/>
          </reference>
          <reference field="12" count="1">
            <x v="30"/>
          </reference>
        </references>
      </pivotArea>
    </format>
    <format dxfId="2469">
      <pivotArea dataOnly="0" labelOnly="1" outline="0" fieldPosition="0">
        <references count="2">
          <reference field="11" count="1" selected="0">
            <x v="235"/>
          </reference>
          <reference field="12" count="1">
            <x v="32"/>
          </reference>
        </references>
      </pivotArea>
    </format>
    <format dxfId="2468">
      <pivotArea dataOnly="0" labelOnly="1" outline="0" fieldPosition="0">
        <references count="2">
          <reference field="11" count="1" selected="0">
            <x v="236"/>
          </reference>
          <reference field="12" count="1">
            <x v="31"/>
          </reference>
        </references>
      </pivotArea>
    </format>
    <format dxfId="2467">
      <pivotArea dataOnly="0" labelOnly="1" outline="0" fieldPosition="0">
        <references count="2">
          <reference field="11" count="1" selected="0">
            <x v="237"/>
          </reference>
          <reference field="12" count="1">
            <x v="203"/>
          </reference>
        </references>
      </pivotArea>
    </format>
    <format dxfId="2466">
      <pivotArea dataOnly="0" labelOnly="1" outline="0" fieldPosition="0">
        <references count="2">
          <reference field="11" count="1" selected="0">
            <x v="238"/>
          </reference>
          <reference field="12" count="1">
            <x v="148"/>
          </reference>
        </references>
      </pivotArea>
    </format>
    <format dxfId="2465">
      <pivotArea dataOnly="0" labelOnly="1" outline="0" fieldPosition="0">
        <references count="2">
          <reference field="11" count="1" selected="0">
            <x v="239"/>
          </reference>
          <reference field="12" count="1">
            <x v="141"/>
          </reference>
        </references>
      </pivotArea>
    </format>
    <format dxfId="2464">
      <pivotArea dataOnly="0" labelOnly="1" outline="0" fieldPosition="0">
        <references count="2">
          <reference field="11" count="1" selected="0">
            <x v="240"/>
          </reference>
          <reference field="12" count="1">
            <x v="50"/>
          </reference>
        </references>
      </pivotArea>
    </format>
    <format dxfId="2463">
      <pivotArea dataOnly="0" labelOnly="1" outline="0" fieldPosition="0">
        <references count="2">
          <reference field="11" count="1" selected="0">
            <x v="241"/>
          </reference>
          <reference field="12" count="1">
            <x v="49"/>
          </reference>
        </references>
      </pivotArea>
    </format>
    <format dxfId="2462">
      <pivotArea dataOnly="0" labelOnly="1" outline="0" fieldPosition="0">
        <references count="2">
          <reference field="11" count="1" selected="0">
            <x v="242"/>
          </reference>
          <reference field="12" count="1">
            <x v="154"/>
          </reference>
        </references>
      </pivotArea>
    </format>
    <format dxfId="2461">
      <pivotArea dataOnly="0" labelOnly="1" outline="0" fieldPosition="0">
        <references count="2">
          <reference field="11" count="1" selected="0">
            <x v="243"/>
          </reference>
          <reference field="12" count="1">
            <x v="144"/>
          </reference>
        </references>
      </pivotArea>
    </format>
    <format dxfId="2460">
      <pivotArea dataOnly="0" labelOnly="1" outline="0" fieldPosition="0">
        <references count="2">
          <reference field="11" count="1" selected="0">
            <x v="244"/>
          </reference>
          <reference field="12" count="1">
            <x v="142"/>
          </reference>
        </references>
      </pivotArea>
    </format>
    <format dxfId="2459">
      <pivotArea dataOnly="0" labelOnly="1" outline="0" fieldPosition="0">
        <references count="2">
          <reference field="11" count="1" selected="0">
            <x v="245"/>
          </reference>
          <reference field="12" count="1">
            <x v="39"/>
          </reference>
        </references>
      </pivotArea>
    </format>
    <format dxfId="2458">
      <pivotArea dataOnly="0" labelOnly="1" outline="0" fieldPosition="0">
        <references count="2">
          <reference field="11" count="1" selected="0">
            <x v="246"/>
          </reference>
          <reference field="12" count="1">
            <x v="84"/>
          </reference>
        </references>
      </pivotArea>
    </format>
    <format dxfId="2457">
      <pivotArea dataOnly="0" labelOnly="1" outline="0" fieldPosition="0">
        <references count="2">
          <reference field="11" count="1" selected="0">
            <x v="247"/>
          </reference>
          <reference field="12" count="1">
            <x v="217"/>
          </reference>
        </references>
      </pivotArea>
    </format>
    <format dxfId="2456">
      <pivotArea dataOnly="0" labelOnly="1" outline="0" fieldPosition="0">
        <references count="2">
          <reference field="11" count="1" selected="0">
            <x v="248"/>
          </reference>
          <reference field="12" count="1">
            <x v="81"/>
          </reference>
        </references>
      </pivotArea>
    </format>
    <format dxfId="2455">
      <pivotArea dataOnly="0" labelOnly="1" outline="0" fieldPosition="0">
        <references count="2">
          <reference field="11" count="1" selected="0">
            <x v="249"/>
          </reference>
          <reference field="12" count="1">
            <x v="186"/>
          </reference>
        </references>
      </pivotArea>
    </format>
    <format dxfId="2454">
      <pivotArea dataOnly="0" labelOnly="1" outline="0" fieldPosition="0">
        <references count="2">
          <reference field="11" count="1" selected="0">
            <x v="250"/>
          </reference>
          <reference field="12" count="1">
            <x v="40"/>
          </reference>
        </references>
      </pivotArea>
    </format>
    <format dxfId="2453">
      <pivotArea dataOnly="0" labelOnly="1" outline="0" fieldPosition="0">
        <references count="2">
          <reference field="11" count="1" selected="0">
            <x v="251"/>
          </reference>
          <reference field="12" count="1">
            <x v="198"/>
          </reference>
        </references>
      </pivotArea>
    </format>
    <format dxfId="2452">
      <pivotArea dataOnly="0" labelOnly="1" outline="0" fieldPosition="0">
        <references count="2">
          <reference field="11" count="1" selected="0">
            <x v="252"/>
          </reference>
          <reference field="12" count="1">
            <x v="197"/>
          </reference>
        </references>
      </pivotArea>
    </format>
    <format dxfId="2451">
      <pivotArea dataOnly="0" labelOnly="1" outline="0" fieldPosition="0">
        <references count="2">
          <reference field="11" count="1" selected="0">
            <x v="253"/>
          </reference>
          <reference field="12" count="1">
            <x v="113"/>
          </reference>
        </references>
      </pivotArea>
    </format>
    <format dxfId="2450">
      <pivotArea dataOnly="0" labelOnly="1" outline="0" fieldPosition="0">
        <references count="2">
          <reference field="11" count="1" selected="0">
            <x v="254"/>
          </reference>
          <reference field="12" count="1">
            <x v="161"/>
          </reference>
        </references>
      </pivotArea>
    </format>
    <format dxfId="2449">
      <pivotArea dataOnly="0" labelOnly="1" outline="0" fieldPosition="0">
        <references count="2">
          <reference field="11" count="1" selected="0">
            <x v="255"/>
          </reference>
          <reference field="12" count="1">
            <x v="110"/>
          </reference>
        </references>
      </pivotArea>
    </format>
    <format dxfId="2448">
      <pivotArea dataOnly="0" labelOnly="1" outline="0" fieldPosition="0">
        <references count="2">
          <reference field="11" count="1" selected="0">
            <x v="256"/>
          </reference>
          <reference field="12" count="1">
            <x v="130"/>
          </reference>
        </references>
      </pivotArea>
    </format>
    <format dxfId="2447">
      <pivotArea dataOnly="0" labelOnly="1" outline="0" fieldPosition="0">
        <references count="2">
          <reference field="11" count="1" selected="0">
            <x v="257"/>
          </reference>
          <reference field="12" count="1">
            <x v="193"/>
          </reference>
        </references>
      </pivotArea>
    </format>
    <format dxfId="2446">
      <pivotArea dataOnly="0" labelOnly="1" outline="0" fieldPosition="0">
        <references count="2">
          <reference field="11" count="1" selected="0">
            <x v="258"/>
          </reference>
          <reference field="12" count="1">
            <x v="220"/>
          </reference>
        </references>
      </pivotArea>
    </format>
    <format dxfId="2445">
      <pivotArea dataOnly="0" labelOnly="1" outline="0" fieldPosition="0">
        <references count="2">
          <reference field="11" count="1" selected="0">
            <x v="259"/>
          </reference>
          <reference field="12" count="1">
            <x v="84"/>
          </reference>
        </references>
      </pivotArea>
    </format>
    <format dxfId="2444">
      <pivotArea dataOnly="0" labelOnly="1" outline="0" fieldPosition="0">
        <references count="2">
          <reference field="11" count="1" selected="0">
            <x v="260"/>
          </reference>
          <reference field="12" count="1">
            <x v="116"/>
          </reference>
        </references>
      </pivotArea>
    </format>
    <format dxfId="2443">
      <pivotArea dataOnly="0" labelOnly="1" outline="0" fieldPosition="0">
        <references count="2">
          <reference field="11" count="1" selected="0">
            <x v="261"/>
          </reference>
          <reference field="12" count="1">
            <x v="106"/>
          </reference>
        </references>
      </pivotArea>
    </format>
    <format dxfId="2442">
      <pivotArea dataOnly="0" labelOnly="1" outline="0" fieldPosition="0">
        <references count="2">
          <reference field="11" count="1" selected="0">
            <x v="262"/>
          </reference>
          <reference field="12" count="1">
            <x v="18"/>
          </reference>
        </references>
      </pivotArea>
    </format>
    <format dxfId="2441">
      <pivotArea dataOnly="0" labelOnly="1" outline="0" fieldPosition="0">
        <references count="2">
          <reference field="11" count="1" selected="0">
            <x v="263"/>
          </reference>
          <reference field="12" count="1">
            <x v="19"/>
          </reference>
        </references>
      </pivotArea>
    </format>
    <format dxfId="2440">
      <pivotArea dataOnly="0" labelOnly="1" outline="0" fieldPosition="0">
        <references count="2">
          <reference field="11" count="1" selected="0">
            <x v="264"/>
          </reference>
          <reference field="12" count="1">
            <x v="20"/>
          </reference>
        </references>
      </pivotArea>
    </format>
    <format dxfId="2439">
      <pivotArea dataOnly="0" labelOnly="1" outline="0" fieldPosition="0">
        <references count="2">
          <reference field="11" count="1" selected="0">
            <x v="265"/>
          </reference>
          <reference field="12" count="1">
            <x v="84"/>
          </reference>
        </references>
      </pivotArea>
    </format>
    <format dxfId="2438">
      <pivotArea dataOnly="0" labelOnly="1" outline="0" fieldPosition="0">
        <references count="2">
          <reference field="11" count="1" selected="0">
            <x v="267"/>
          </reference>
          <reference field="12" count="1">
            <x v="126"/>
          </reference>
        </references>
      </pivotArea>
    </format>
    <format dxfId="2437">
      <pivotArea dataOnly="0" labelOnly="1" outline="0" fieldPosition="0">
        <references count="2">
          <reference field="11" count="1" selected="0">
            <x v="268"/>
          </reference>
          <reference field="12" count="1">
            <x v="177"/>
          </reference>
        </references>
      </pivotArea>
    </format>
    <format dxfId="2436">
      <pivotArea dataOnly="0" labelOnly="1" outline="0" fieldPosition="0">
        <references count="2">
          <reference field="11" count="1" selected="0">
            <x v="269"/>
          </reference>
          <reference field="12" count="1">
            <x v="68"/>
          </reference>
        </references>
      </pivotArea>
    </format>
    <format dxfId="2435">
      <pivotArea dataOnly="0" labelOnly="1" outline="0" fieldPosition="0">
        <references count="2">
          <reference field="11" count="1" selected="0">
            <x v="270"/>
          </reference>
          <reference field="12" count="1">
            <x v="67"/>
          </reference>
        </references>
      </pivotArea>
    </format>
    <format dxfId="2434">
      <pivotArea dataOnly="0" labelOnly="1" outline="0" fieldPosition="0">
        <references count="2">
          <reference field="11" count="1" selected="0">
            <x v="271"/>
          </reference>
          <reference field="12" count="1">
            <x v="201"/>
          </reference>
        </references>
      </pivotArea>
    </format>
    <format dxfId="2433">
      <pivotArea dataOnly="0" labelOnly="1" outline="0" fieldPosition="0">
        <references count="2">
          <reference field="11" count="1" selected="0">
            <x v="272"/>
          </reference>
          <reference field="12" count="1">
            <x v="199"/>
          </reference>
        </references>
      </pivotArea>
    </format>
    <format dxfId="2432">
      <pivotArea dataOnly="0" labelOnly="1" outline="0" fieldPosition="0">
        <references count="2">
          <reference field="11" count="1" selected="0">
            <x v="273"/>
          </reference>
          <reference field="12" count="1">
            <x v="122"/>
          </reference>
        </references>
      </pivotArea>
    </format>
    <format dxfId="2431">
      <pivotArea dataOnly="0" labelOnly="1" outline="0" fieldPosition="0">
        <references count="2">
          <reference field="11" count="1" selected="0">
            <x v="274"/>
          </reference>
          <reference field="12" count="1">
            <x v="103"/>
          </reference>
        </references>
      </pivotArea>
    </format>
    <format dxfId="2430">
      <pivotArea dataOnly="0" labelOnly="1" outline="0" fieldPosition="0">
        <references count="2">
          <reference field="11" count="1" selected="0">
            <x v="275"/>
          </reference>
          <reference field="12" count="1">
            <x v="86"/>
          </reference>
        </references>
      </pivotArea>
    </format>
    <format dxfId="2429">
      <pivotArea dataOnly="0" labelOnly="1" outline="0" fieldPosition="0">
        <references count="2">
          <reference field="11" count="1" selected="0">
            <x v="277"/>
          </reference>
          <reference field="12" count="1">
            <x v="218"/>
          </reference>
        </references>
      </pivotArea>
    </format>
    <format dxfId="2428">
      <pivotArea dataOnly="0" labelOnly="1" outline="0" fieldPosition="0">
        <references count="2">
          <reference field="11" count="1" selected="0">
            <x v="278"/>
          </reference>
          <reference field="12" count="1">
            <x v="123"/>
          </reference>
        </references>
      </pivotArea>
    </format>
    <format dxfId="2427">
      <pivotArea dataOnly="0" labelOnly="1" outline="0" fieldPosition="0">
        <references count="2">
          <reference field="11" count="1" selected="0">
            <x v="279"/>
          </reference>
          <reference field="12" count="1">
            <x v="221"/>
          </reference>
        </references>
      </pivotArea>
    </format>
    <format dxfId="2426">
      <pivotArea dataOnly="0" labelOnly="1" outline="0" fieldPosition="0">
        <references count="2">
          <reference field="11" count="1" selected="0">
            <x v="280"/>
          </reference>
          <reference field="12" count="1">
            <x v="98"/>
          </reference>
        </references>
      </pivotArea>
    </format>
    <format dxfId="2425">
      <pivotArea dataOnly="0" labelOnly="1" outline="0" fieldPosition="0">
        <references count="2">
          <reference field="11" count="1" selected="0">
            <x v="281"/>
          </reference>
          <reference field="12" count="1">
            <x v="99"/>
          </reference>
        </references>
      </pivotArea>
    </format>
    <format dxfId="2424">
      <pivotArea dataOnly="0" labelOnly="1" outline="0" fieldPosition="0">
        <references count="2">
          <reference field="11" count="1" selected="0">
            <x v="282"/>
          </reference>
          <reference field="12" count="1">
            <x v="220"/>
          </reference>
        </references>
      </pivotArea>
    </format>
    <format dxfId="2423">
      <pivotArea dataOnly="0" labelOnly="1" outline="0" fieldPosition="0">
        <references count="2">
          <reference field="11" count="1" selected="0">
            <x v="283"/>
          </reference>
          <reference field="12" count="1">
            <x v="86"/>
          </reference>
        </references>
      </pivotArea>
    </format>
    <format dxfId="2422">
      <pivotArea dataOnly="0" labelOnly="1" outline="0" fieldPosition="0">
        <references count="2">
          <reference field="11" count="1" selected="0">
            <x v="284"/>
          </reference>
          <reference field="12" count="1">
            <x v="222"/>
          </reference>
        </references>
      </pivotArea>
    </format>
    <format dxfId="2421">
      <pivotArea dataOnly="0" labelOnly="1" outline="0" fieldPosition="0">
        <references count="2">
          <reference field="11" count="1" selected="0">
            <x v="285"/>
          </reference>
          <reference field="12" count="1">
            <x v="97"/>
          </reference>
        </references>
      </pivotArea>
    </format>
    <format dxfId="2420">
      <pivotArea dataOnly="0" labelOnly="1" outline="0" fieldPosition="0">
        <references count="2">
          <reference field="11" count="1" selected="0">
            <x v="286"/>
          </reference>
          <reference field="12" count="1">
            <x v="90"/>
          </reference>
        </references>
      </pivotArea>
    </format>
    <format dxfId="2419">
      <pivotArea dataOnly="0" labelOnly="1" outline="0" fieldPosition="0">
        <references count="2">
          <reference field="11" count="1" selected="0">
            <x v="287"/>
          </reference>
          <reference field="12" count="1">
            <x v="208"/>
          </reference>
        </references>
      </pivotArea>
    </format>
    <format dxfId="2418">
      <pivotArea dataOnly="0" labelOnly="1" outline="0" fieldPosition="0">
        <references count="2">
          <reference field="11" count="1" selected="0">
            <x v="288"/>
          </reference>
          <reference field="12" count="1">
            <x v="212"/>
          </reference>
        </references>
      </pivotArea>
    </format>
    <format dxfId="2417">
      <pivotArea dataOnly="0" labelOnly="1" outline="0" fieldPosition="0">
        <references count="2">
          <reference field="11" count="1" selected="0">
            <x v="289"/>
          </reference>
          <reference field="12" count="1">
            <x v="56"/>
          </reference>
        </references>
      </pivotArea>
    </format>
    <format dxfId="2416">
      <pivotArea dataOnly="0" labelOnly="1" outline="0" fieldPosition="0">
        <references count="2">
          <reference field="11" count="1" selected="0">
            <x v="290"/>
          </reference>
          <reference field="12" count="1">
            <x v="184"/>
          </reference>
        </references>
      </pivotArea>
    </format>
    <format dxfId="2415">
      <pivotArea dataOnly="0" labelOnly="1" outline="0" fieldPosition="0">
        <references count="2">
          <reference field="11" count="1" selected="0">
            <x v="291"/>
          </reference>
          <reference field="12" count="1">
            <x v="211"/>
          </reference>
        </references>
      </pivotArea>
    </format>
    <format dxfId="2414">
      <pivotArea dataOnly="0" labelOnly="1" outline="0" fieldPosition="0">
        <references count="3">
          <reference field="11" count="1" selected="0">
            <x v="0"/>
          </reference>
          <reference field="12" count="1" selected="0">
            <x v="39"/>
          </reference>
          <reference field="29" count="1">
            <x v="73"/>
          </reference>
        </references>
      </pivotArea>
    </format>
    <format dxfId="2413">
      <pivotArea dataOnly="0" labelOnly="1" outline="0" fieldPosition="0">
        <references count="3">
          <reference field="11" count="1" selected="0">
            <x v="1"/>
          </reference>
          <reference field="12" count="1" selected="0">
            <x v="39"/>
          </reference>
          <reference field="29" count="1">
            <x v="57"/>
          </reference>
        </references>
      </pivotArea>
    </format>
    <format dxfId="2412">
      <pivotArea dataOnly="0" labelOnly="1" outline="0" fieldPosition="0">
        <references count="3">
          <reference field="11" count="1" selected="0">
            <x v="2"/>
          </reference>
          <reference field="12" count="1" selected="0">
            <x v="220"/>
          </reference>
          <reference field="29" count="1">
            <x v="82"/>
          </reference>
        </references>
      </pivotArea>
    </format>
    <format dxfId="2411">
      <pivotArea dataOnly="0" labelOnly="1" outline="0" fieldPosition="0">
        <references count="3">
          <reference field="11" count="1" selected="0">
            <x v="3"/>
          </reference>
          <reference field="12" count="1" selected="0">
            <x v="36"/>
          </reference>
          <reference field="29" count="1">
            <x v="54"/>
          </reference>
        </references>
      </pivotArea>
    </format>
    <format dxfId="2410">
      <pivotArea dataOnly="0" labelOnly="1" outline="0" fieldPosition="0">
        <references count="3">
          <reference field="11" count="1" selected="0">
            <x v="4"/>
          </reference>
          <reference field="12" count="1" selected="0">
            <x v="37"/>
          </reference>
          <reference field="29" count="1">
            <x v="64"/>
          </reference>
        </references>
      </pivotArea>
    </format>
    <format dxfId="2409">
      <pivotArea dataOnly="0" labelOnly="1" outline="0" fieldPosition="0">
        <references count="3">
          <reference field="11" count="1" selected="0">
            <x v="5"/>
          </reference>
          <reference field="12" count="1" selected="0">
            <x v="13"/>
          </reference>
          <reference field="29" count="1">
            <x v="48"/>
          </reference>
        </references>
      </pivotArea>
    </format>
    <format dxfId="2408">
      <pivotArea dataOnly="0" labelOnly="1" outline="0" fieldPosition="0">
        <references count="3">
          <reference field="11" count="1" selected="0">
            <x v="6"/>
          </reference>
          <reference field="12" count="1" selected="0">
            <x v="52"/>
          </reference>
          <reference field="29" count="1">
            <x v="65"/>
          </reference>
        </references>
      </pivotArea>
    </format>
    <format dxfId="2407">
      <pivotArea dataOnly="0" labelOnly="1" outline="0" fieldPosition="0">
        <references count="3">
          <reference field="11" count="1" selected="0">
            <x v="7"/>
          </reference>
          <reference field="12" count="1" selected="0">
            <x v="190"/>
          </reference>
          <reference field="29" count="1">
            <x v="39"/>
          </reference>
        </references>
      </pivotArea>
    </format>
    <format dxfId="2406">
      <pivotArea dataOnly="0" labelOnly="1" outline="0" fieldPosition="0">
        <references count="3">
          <reference field="11" count="1" selected="0">
            <x v="8"/>
          </reference>
          <reference field="12" count="1" selected="0">
            <x v="39"/>
          </reference>
          <reference field="29" count="1">
            <x v="57"/>
          </reference>
        </references>
      </pivotArea>
    </format>
    <format dxfId="2405">
      <pivotArea dataOnly="0" labelOnly="1" outline="0" fieldPosition="0">
        <references count="3">
          <reference field="11" count="1" selected="0">
            <x v="9"/>
          </reference>
          <reference field="12" count="1" selected="0">
            <x v="87"/>
          </reference>
          <reference field="29" count="1">
            <x v="96"/>
          </reference>
        </references>
      </pivotArea>
    </format>
    <format dxfId="2404">
      <pivotArea dataOnly="0" labelOnly="1" outline="0" fieldPosition="0">
        <references count="3">
          <reference field="11" count="1" selected="0">
            <x v="10"/>
          </reference>
          <reference field="12" count="1" selected="0">
            <x v="90"/>
          </reference>
          <reference field="29" count="1">
            <x v="83"/>
          </reference>
        </references>
      </pivotArea>
    </format>
    <format dxfId="2403">
      <pivotArea dataOnly="0" labelOnly="1" outline="0" fieldPosition="0">
        <references count="3">
          <reference field="11" count="1" selected="0">
            <x v="11"/>
          </reference>
          <reference field="12" count="1" selected="0">
            <x v="107"/>
          </reference>
          <reference field="29" count="1">
            <x v="124"/>
          </reference>
        </references>
      </pivotArea>
    </format>
    <format dxfId="2402">
      <pivotArea dataOnly="0" labelOnly="1" outline="0" fieldPosition="0">
        <references count="3">
          <reference field="11" count="1" selected="0">
            <x v="12"/>
          </reference>
          <reference field="12" count="1" selected="0">
            <x v="46"/>
          </reference>
          <reference field="29" count="1">
            <x v="103"/>
          </reference>
        </references>
      </pivotArea>
    </format>
    <format dxfId="2401">
      <pivotArea dataOnly="0" labelOnly="1" outline="0" fieldPosition="0">
        <references count="3">
          <reference field="11" count="1" selected="0">
            <x v="13"/>
          </reference>
          <reference field="12" count="1" selected="0">
            <x v="185"/>
          </reference>
          <reference field="29" count="1">
            <x v="104"/>
          </reference>
        </references>
      </pivotArea>
    </format>
    <format dxfId="2400">
      <pivotArea dataOnly="0" labelOnly="1" outline="0" fieldPosition="0">
        <references count="3">
          <reference field="11" count="1" selected="0">
            <x v="20"/>
          </reference>
          <reference field="12" count="1" selected="0">
            <x v="82"/>
          </reference>
          <reference field="29" count="1">
            <x v="89"/>
          </reference>
        </references>
      </pivotArea>
    </format>
    <format dxfId="2399">
      <pivotArea dataOnly="0" labelOnly="1" outline="0" fieldPosition="0">
        <references count="3">
          <reference field="11" count="1" selected="0">
            <x v="21"/>
          </reference>
          <reference field="12" count="1" selected="0">
            <x v="121"/>
          </reference>
          <reference field="29" count="1">
            <x v="104"/>
          </reference>
        </references>
      </pivotArea>
    </format>
    <format dxfId="2398">
      <pivotArea dataOnly="0" labelOnly="1" outline="0" fieldPosition="0">
        <references count="3">
          <reference field="11" count="1" selected="0">
            <x v="25"/>
          </reference>
          <reference field="12" count="1" selected="0">
            <x v="196"/>
          </reference>
          <reference field="29" count="1">
            <x v="118"/>
          </reference>
        </references>
      </pivotArea>
    </format>
    <format dxfId="2397">
      <pivotArea dataOnly="0" labelOnly="1" outline="0" fieldPosition="0">
        <references count="3">
          <reference field="11" count="1" selected="0">
            <x v="26"/>
          </reference>
          <reference field="12" count="1" selected="0">
            <x v="163"/>
          </reference>
          <reference field="29" count="1">
            <x v="119"/>
          </reference>
        </references>
      </pivotArea>
    </format>
    <format dxfId="2396">
      <pivotArea dataOnly="0" labelOnly="1" outline="0" fieldPosition="0">
        <references count="3">
          <reference field="11" count="1" selected="0">
            <x v="27"/>
          </reference>
          <reference field="12" count="1" selected="0">
            <x v="164"/>
          </reference>
          <reference field="29" count="1">
            <x v="120"/>
          </reference>
        </references>
      </pivotArea>
    </format>
    <format dxfId="2395">
      <pivotArea dataOnly="0" labelOnly="1" outline="0" fieldPosition="0">
        <references count="3">
          <reference field="11" count="1" selected="0">
            <x v="28"/>
          </reference>
          <reference field="12" count="1" selected="0">
            <x v="53"/>
          </reference>
          <reference field="29" count="1">
            <x v="111"/>
          </reference>
        </references>
      </pivotArea>
    </format>
    <format dxfId="2394">
      <pivotArea dataOnly="0" labelOnly="1" outline="0" fieldPosition="0">
        <references count="3">
          <reference field="11" count="1" selected="0">
            <x v="31"/>
          </reference>
          <reference field="12" count="1" selected="0">
            <x v="146"/>
          </reference>
          <reference field="29" count="1">
            <x v="88"/>
          </reference>
        </references>
      </pivotArea>
    </format>
    <format dxfId="2393">
      <pivotArea dataOnly="0" labelOnly="1" outline="0" fieldPosition="0">
        <references count="3">
          <reference field="11" count="1" selected="0">
            <x v="32"/>
          </reference>
          <reference field="12" count="1" selected="0">
            <x v="118"/>
          </reference>
          <reference field="29" count="1">
            <x v="111"/>
          </reference>
        </references>
      </pivotArea>
    </format>
    <format dxfId="2392">
      <pivotArea dataOnly="0" labelOnly="1" outline="0" fieldPosition="0">
        <references count="3">
          <reference field="11" count="1" selected="0">
            <x v="34"/>
          </reference>
          <reference field="12" count="1" selected="0">
            <x v="90"/>
          </reference>
          <reference field="29" count="1">
            <x v="83"/>
          </reference>
        </references>
      </pivotArea>
    </format>
    <format dxfId="2391">
      <pivotArea dataOnly="0" labelOnly="1" outline="0" fieldPosition="0">
        <references count="3">
          <reference field="11" count="1" selected="0">
            <x v="35"/>
          </reference>
          <reference field="12" count="1" selected="0">
            <x v="41"/>
          </reference>
          <reference field="29" count="1">
            <x v="105"/>
          </reference>
        </references>
      </pivotArea>
    </format>
    <format dxfId="2390">
      <pivotArea dataOnly="0" labelOnly="1" outline="0" fieldPosition="0">
        <references count="3">
          <reference field="11" count="1" selected="0">
            <x v="36"/>
          </reference>
          <reference field="12" count="1" selected="0">
            <x v="220"/>
          </reference>
          <reference field="29" count="1">
            <x v="81"/>
          </reference>
        </references>
      </pivotArea>
    </format>
    <format dxfId="2389">
      <pivotArea dataOnly="0" labelOnly="1" outline="0" fieldPosition="0">
        <references count="3">
          <reference field="11" count="1" selected="0">
            <x v="38"/>
          </reference>
          <reference field="12" count="1" selected="0">
            <x v="216"/>
          </reference>
          <reference field="29" count="1">
            <x v="24"/>
          </reference>
        </references>
      </pivotArea>
    </format>
    <format dxfId="2388">
      <pivotArea dataOnly="0" labelOnly="1" outline="0" fieldPosition="0">
        <references count="3">
          <reference field="11" count="1" selected="0">
            <x v="39"/>
          </reference>
          <reference field="12" count="1" selected="0">
            <x v="101"/>
          </reference>
          <reference field="29" count="1">
            <x v="133"/>
          </reference>
        </references>
      </pivotArea>
    </format>
    <format dxfId="2387">
      <pivotArea dataOnly="0" labelOnly="1" outline="0" fieldPosition="0">
        <references count="3">
          <reference field="11" count="1" selected="0">
            <x v="40"/>
          </reference>
          <reference field="12" count="1" selected="0">
            <x v="127"/>
          </reference>
          <reference field="29" count="1">
            <x v="58"/>
          </reference>
        </references>
      </pivotArea>
    </format>
    <format dxfId="2386">
      <pivotArea dataOnly="0" labelOnly="1" outline="0" fieldPosition="0">
        <references count="3">
          <reference field="11" count="1" selected="0">
            <x v="41"/>
          </reference>
          <reference field="12" count="1" selected="0">
            <x v="21"/>
          </reference>
          <reference field="29" count="1">
            <x v="59"/>
          </reference>
        </references>
      </pivotArea>
    </format>
    <format dxfId="2385">
      <pivotArea dataOnly="0" labelOnly="1" outline="0" fieldPosition="0">
        <references count="3">
          <reference field="11" count="1" selected="0">
            <x v="42"/>
          </reference>
          <reference field="12" count="1" selected="0">
            <x v="73"/>
          </reference>
          <reference field="29" count="1">
            <x v="94"/>
          </reference>
        </references>
      </pivotArea>
    </format>
    <format dxfId="2384">
      <pivotArea dataOnly="0" labelOnly="1" outline="0" fieldPosition="0">
        <references count="3">
          <reference field="11" count="1" selected="0">
            <x v="43"/>
          </reference>
          <reference field="12" count="1" selected="0">
            <x v="223"/>
          </reference>
          <reference field="29" count="1">
            <x v="59"/>
          </reference>
        </references>
      </pivotArea>
    </format>
    <format dxfId="2383">
      <pivotArea dataOnly="0" labelOnly="1" outline="0" fieldPosition="0">
        <references count="3">
          <reference field="11" count="1" selected="0">
            <x v="44"/>
          </reference>
          <reference field="12" count="1" selected="0">
            <x v="105"/>
          </reference>
          <reference field="29" count="1">
            <x v="28"/>
          </reference>
        </references>
      </pivotArea>
    </format>
    <format dxfId="2382">
      <pivotArea dataOnly="0" labelOnly="1" outline="0" fieldPosition="0">
        <references count="3">
          <reference field="11" count="1" selected="0">
            <x v="45"/>
          </reference>
          <reference field="12" count="1" selected="0">
            <x v="100"/>
          </reference>
          <reference field="29" count="1">
            <x v="24"/>
          </reference>
        </references>
      </pivotArea>
    </format>
    <format dxfId="2381">
      <pivotArea dataOnly="0" labelOnly="1" outline="0" fieldPosition="0">
        <references count="3">
          <reference field="11" count="1" selected="0">
            <x v="47"/>
          </reference>
          <reference field="12" count="1" selected="0">
            <x v="152"/>
          </reference>
          <reference field="29" count="1">
            <x v="23"/>
          </reference>
        </references>
      </pivotArea>
    </format>
    <format dxfId="2380">
      <pivotArea dataOnly="0" labelOnly="1" outline="0" fieldPosition="0">
        <references count="3">
          <reference field="11" count="1" selected="0">
            <x v="48"/>
          </reference>
          <reference field="12" count="1" selected="0">
            <x v="117"/>
          </reference>
          <reference field="29" count="1">
            <x v="38"/>
          </reference>
        </references>
      </pivotArea>
    </format>
    <format dxfId="2379">
      <pivotArea dataOnly="0" labelOnly="1" outline="0" fieldPosition="0">
        <references count="3">
          <reference field="11" count="1" selected="0">
            <x v="49"/>
          </reference>
          <reference field="12" count="1" selected="0">
            <x v="168"/>
          </reference>
          <reference field="29" count="1">
            <x v="24"/>
          </reference>
        </references>
      </pivotArea>
    </format>
    <format dxfId="2378">
      <pivotArea dataOnly="0" labelOnly="1" outline="0" fieldPosition="0">
        <references count="3">
          <reference field="11" count="1" selected="0">
            <x v="53"/>
          </reference>
          <reference field="12" count="1" selected="0">
            <x v="72"/>
          </reference>
          <reference field="29" count="1">
            <x v="94"/>
          </reference>
        </references>
      </pivotArea>
    </format>
    <format dxfId="2377">
      <pivotArea dataOnly="0" labelOnly="1" outline="0" fieldPosition="0">
        <references count="3">
          <reference field="11" count="1" selected="0">
            <x v="54"/>
          </reference>
          <reference field="12" count="1" selected="0">
            <x v="112"/>
          </reference>
          <reference field="29" count="1">
            <x v="24"/>
          </reference>
        </references>
      </pivotArea>
    </format>
    <format dxfId="2376">
      <pivotArea dataOnly="0" labelOnly="1" outline="0" fieldPosition="0">
        <references count="3">
          <reference field="11" count="1" selected="0">
            <x v="55"/>
          </reference>
          <reference field="12" count="1" selected="0">
            <x v="204"/>
          </reference>
          <reference field="29" count="1">
            <x v="43"/>
          </reference>
        </references>
      </pivotArea>
    </format>
    <format dxfId="2375">
      <pivotArea dataOnly="0" labelOnly="1" outline="0" fieldPosition="0">
        <references count="3">
          <reference field="11" count="1" selected="0">
            <x v="56"/>
          </reference>
          <reference field="12" count="1" selected="0">
            <x v="59"/>
          </reference>
          <reference field="29" count="1">
            <x v="53"/>
          </reference>
        </references>
      </pivotArea>
    </format>
    <format dxfId="2374">
      <pivotArea dataOnly="0" labelOnly="1" outline="0" fieldPosition="0">
        <references count="3">
          <reference field="11" count="1" selected="0">
            <x v="57"/>
          </reference>
          <reference field="12" count="1" selected="0">
            <x v="134"/>
          </reference>
          <reference field="29" count="1">
            <x v="6"/>
          </reference>
        </references>
      </pivotArea>
    </format>
    <format dxfId="2373">
      <pivotArea dataOnly="0" labelOnly="1" outline="0" fieldPosition="0">
        <references count="3">
          <reference field="11" count="1" selected="0">
            <x v="58"/>
          </reference>
          <reference field="12" count="1" selected="0">
            <x v="109"/>
          </reference>
          <reference field="29" count="1">
            <x v="5"/>
          </reference>
        </references>
      </pivotArea>
    </format>
    <format dxfId="2372">
      <pivotArea dataOnly="0" labelOnly="1" outline="0" fieldPosition="0">
        <references count="3">
          <reference field="11" count="1" selected="0">
            <x v="59"/>
          </reference>
          <reference field="12" count="1" selected="0">
            <x v="96"/>
          </reference>
          <reference field="29" count="1">
            <x v="7"/>
          </reference>
        </references>
      </pivotArea>
    </format>
    <format dxfId="2371">
      <pivotArea dataOnly="0" labelOnly="1" outline="0" fieldPosition="0">
        <references count="3">
          <reference field="11" count="1" selected="0">
            <x v="60"/>
          </reference>
          <reference field="12" count="1" selected="0">
            <x v="215"/>
          </reference>
          <reference field="29" count="1">
            <x v="47"/>
          </reference>
        </references>
      </pivotArea>
    </format>
    <format dxfId="2370">
      <pivotArea dataOnly="0" labelOnly="1" outline="0" fieldPosition="0">
        <references count="3">
          <reference field="11" count="1" selected="0">
            <x v="61"/>
          </reference>
          <reference field="12" count="1" selected="0">
            <x v="95"/>
          </reference>
          <reference field="29" count="1">
            <x v="45"/>
          </reference>
        </references>
      </pivotArea>
    </format>
    <format dxfId="2369">
      <pivotArea dataOnly="0" labelOnly="1" outline="0" fieldPosition="0">
        <references count="3">
          <reference field="11" count="1" selected="0">
            <x v="62"/>
          </reference>
          <reference field="12" count="1" selected="0">
            <x v="93"/>
          </reference>
          <reference field="29" count="1">
            <x v="30"/>
          </reference>
        </references>
      </pivotArea>
    </format>
    <format dxfId="2368">
      <pivotArea dataOnly="0" labelOnly="1" outline="0" fieldPosition="0">
        <references count="3">
          <reference field="11" count="1" selected="0">
            <x v="63"/>
          </reference>
          <reference field="12" count="1" selected="0">
            <x v="210"/>
          </reference>
          <reference field="29" count="1">
            <x v="112"/>
          </reference>
        </references>
      </pivotArea>
    </format>
    <format dxfId="2367">
      <pivotArea dataOnly="0" labelOnly="1" outline="0" fieldPosition="0">
        <references count="3">
          <reference field="11" count="1" selected="0">
            <x v="64"/>
          </reference>
          <reference field="12" count="1" selected="0">
            <x v="171"/>
          </reference>
          <reference field="29" count="1">
            <x v="90"/>
          </reference>
        </references>
      </pivotArea>
    </format>
    <format dxfId="2366">
      <pivotArea dataOnly="0" labelOnly="1" outline="0" fieldPosition="0">
        <references count="3">
          <reference field="11" count="1" selected="0">
            <x v="65"/>
          </reference>
          <reference field="12" count="1" selected="0">
            <x v="125"/>
          </reference>
          <reference field="29" count="1">
            <x v="115"/>
          </reference>
        </references>
      </pivotArea>
    </format>
    <format dxfId="2365">
      <pivotArea dataOnly="0" labelOnly="1" outline="0" fieldPosition="0">
        <references count="3">
          <reference field="11" count="1" selected="0">
            <x v="66"/>
          </reference>
          <reference field="12" count="1" selected="0">
            <x v="157"/>
          </reference>
          <reference field="29" count="1">
            <x v="106"/>
          </reference>
        </references>
      </pivotArea>
    </format>
    <format dxfId="2364">
      <pivotArea dataOnly="0" labelOnly="1" outline="0" fieldPosition="0">
        <references count="3">
          <reference field="11" count="1" selected="0">
            <x v="67"/>
          </reference>
          <reference field="12" count="1" selected="0">
            <x v="220"/>
          </reference>
          <reference field="29" count="1">
            <x v="51"/>
          </reference>
        </references>
      </pivotArea>
    </format>
    <format dxfId="2363">
      <pivotArea dataOnly="0" labelOnly="1" outline="0" fieldPosition="0">
        <references count="3">
          <reference field="11" count="1" selected="0">
            <x v="68"/>
          </reference>
          <reference field="12" count="1" selected="0">
            <x v="124"/>
          </reference>
          <reference field="29" count="1">
            <x v="3"/>
          </reference>
        </references>
      </pivotArea>
    </format>
    <format dxfId="2362">
      <pivotArea dataOnly="0" labelOnly="1" outline="0" fieldPosition="0">
        <references count="3">
          <reference field="11" count="1" selected="0">
            <x v="69"/>
          </reference>
          <reference field="12" count="1" selected="0">
            <x v="114"/>
          </reference>
          <reference field="29" count="1">
            <x v="110"/>
          </reference>
        </references>
      </pivotArea>
    </format>
    <format dxfId="2361">
      <pivotArea dataOnly="0" labelOnly="1" outline="0" fieldPosition="0">
        <references count="3">
          <reference field="11" count="1" selected="0">
            <x v="70"/>
          </reference>
          <reference field="12" count="1" selected="0">
            <x v="115"/>
          </reference>
          <reference field="29" count="1">
            <x v="109"/>
          </reference>
        </references>
      </pivotArea>
    </format>
    <format dxfId="2360">
      <pivotArea dataOnly="0" labelOnly="1" outline="0" fieldPosition="0">
        <references count="3">
          <reference field="11" count="1" selected="0">
            <x v="71"/>
          </reference>
          <reference field="12" count="1" selected="0">
            <x v="51"/>
          </reference>
          <reference field="29" count="1">
            <x v="29"/>
          </reference>
        </references>
      </pivotArea>
    </format>
    <format dxfId="2359">
      <pivotArea dataOnly="0" labelOnly="1" outline="0" fieldPosition="0">
        <references count="3">
          <reference field="11" count="1" selected="0">
            <x v="72"/>
          </reference>
          <reference field="12" count="1" selected="0">
            <x v="124"/>
          </reference>
          <reference field="29" count="1">
            <x v="46"/>
          </reference>
        </references>
      </pivotArea>
    </format>
    <format dxfId="2358">
      <pivotArea dataOnly="0" labelOnly="1" outline="0" fieldPosition="0">
        <references count="3">
          <reference field="11" count="1" selected="0">
            <x v="73"/>
          </reference>
          <reference field="12" count="1" selected="0">
            <x v="149"/>
          </reference>
          <reference field="29" count="1">
            <x v="77"/>
          </reference>
        </references>
      </pivotArea>
    </format>
    <format dxfId="2357">
      <pivotArea dataOnly="0" labelOnly="1" outline="0" fieldPosition="0">
        <references count="3">
          <reference field="11" count="1" selected="0">
            <x v="74"/>
          </reference>
          <reference field="12" count="1" selected="0">
            <x v="85"/>
          </reference>
          <reference field="29" count="1">
            <x v="113"/>
          </reference>
        </references>
      </pivotArea>
    </format>
    <format dxfId="2356">
      <pivotArea dataOnly="0" labelOnly="1" outline="0" fieldPosition="0">
        <references count="3">
          <reference field="11" count="1" selected="0">
            <x v="75"/>
          </reference>
          <reference field="12" count="1" selected="0">
            <x v="71"/>
          </reference>
          <reference field="29" count="1">
            <x v="83"/>
          </reference>
        </references>
      </pivotArea>
    </format>
    <format dxfId="2355">
      <pivotArea dataOnly="0" labelOnly="1" outline="0" fieldPosition="0">
        <references count="3">
          <reference field="11" count="1" selected="0">
            <x v="76"/>
          </reference>
          <reference field="12" count="1" selected="0">
            <x v="45"/>
          </reference>
          <reference field="29" count="1">
            <x v="4"/>
          </reference>
        </references>
      </pivotArea>
    </format>
    <format dxfId="2354">
      <pivotArea dataOnly="0" labelOnly="1" outline="0" fieldPosition="0">
        <references count="3">
          <reference field="11" count="1" selected="0">
            <x v="77"/>
          </reference>
          <reference field="12" count="1" selected="0">
            <x v="149"/>
          </reference>
          <reference field="29" count="1">
            <x v="77"/>
          </reference>
        </references>
      </pivotArea>
    </format>
    <format dxfId="2353">
      <pivotArea dataOnly="0" labelOnly="1" outline="0" fieldPosition="0">
        <references count="3">
          <reference field="11" count="1" selected="0">
            <x v="78"/>
          </reference>
          <reference field="12" count="1" selected="0">
            <x v="220"/>
          </reference>
          <reference field="29" count="1">
            <x v="81"/>
          </reference>
        </references>
      </pivotArea>
    </format>
    <format dxfId="2352">
      <pivotArea dataOnly="0" labelOnly="1" outline="0" fieldPosition="0">
        <references count="3">
          <reference field="11" count="1" selected="0">
            <x v="79"/>
          </reference>
          <reference field="12" count="1" selected="0">
            <x v="149"/>
          </reference>
          <reference field="29" count="1">
            <x v="22"/>
          </reference>
        </references>
      </pivotArea>
    </format>
    <format dxfId="2351">
      <pivotArea dataOnly="0" labelOnly="1" outline="0" fieldPosition="0">
        <references count="3">
          <reference field="11" count="1" selected="0">
            <x v="80"/>
          </reference>
          <reference field="12" count="1" selected="0">
            <x v="120"/>
          </reference>
          <reference field="29" count="1">
            <x v="13"/>
          </reference>
        </references>
      </pivotArea>
    </format>
    <format dxfId="2350">
      <pivotArea dataOnly="0" labelOnly="1" outline="0" fieldPosition="0">
        <references count="3">
          <reference field="11" count="1" selected="0">
            <x v="81"/>
          </reference>
          <reference field="12" count="1" selected="0">
            <x v="194"/>
          </reference>
          <reference field="29" count="1">
            <x v="62"/>
          </reference>
        </references>
      </pivotArea>
    </format>
    <format dxfId="2349">
      <pivotArea dataOnly="0" labelOnly="1" outline="0" fieldPosition="0">
        <references count="3">
          <reference field="11" count="1" selected="0">
            <x v="82"/>
          </reference>
          <reference field="12" count="1" selected="0">
            <x v="119"/>
          </reference>
          <reference field="29" count="1">
            <x v="14"/>
          </reference>
        </references>
      </pivotArea>
    </format>
    <format dxfId="2348">
      <pivotArea dataOnly="0" labelOnly="1" outline="0" fieldPosition="0">
        <references count="3">
          <reference field="11" count="1" selected="0">
            <x v="83"/>
          </reference>
          <reference field="12" count="1" selected="0">
            <x v="91"/>
          </reference>
          <reference field="29" count="1">
            <x v="55"/>
          </reference>
        </references>
      </pivotArea>
    </format>
    <format dxfId="2347">
      <pivotArea dataOnly="0" labelOnly="1" outline="0" fieldPosition="0">
        <references count="3">
          <reference field="11" count="1" selected="0">
            <x v="84"/>
          </reference>
          <reference field="12" count="1" selected="0">
            <x v="220"/>
          </reference>
          <reference field="29" count="1">
            <x v="77"/>
          </reference>
        </references>
      </pivotArea>
    </format>
    <format dxfId="2346">
      <pivotArea dataOnly="0" labelOnly="1" outline="0" fieldPosition="0">
        <references count="3">
          <reference field="11" count="1" selected="0">
            <x v="85"/>
          </reference>
          <reference field="12" count="1" selected="0">
            <x v="58"/>
          </reference>
          <reference field="29" count="1">
            <x v="131"/>
          </reference>
        </references>
      </pivotArea>
    </format>
    <format dxfId="2345">
      <pivotArea dataOnly="0" labelOnly="1" outline="0" fieldPosition="0">
        <references count="3">
          <reference field="11" count="1" selected="0">
            <x v="86"/>
          </reference>
          <reference field="12" count="1" selected="0">
            <x v="70"/>
          </reference>
          <reference field="29" count="1">
            <x v="83"/>
          </reference>
        </references>
      </pivotArea>
    </format>
    <format dxfId="2344">
      <pivotArea dataOnly="0" labelOnly="1" outline="0" fieldPosition="0">
        <references count="3">
          <reference field="11" count="1" selected="0">
            <x v="87"/>
          </reference>
          <reference field="12" count="1" selected="0">
            <x v="192"/>
          </reference>
          <reference field="29" count="1">
            <x v="16"/>
          </reference>
        </references>
      </pivotArea>
    </format>
    <format dxfId="2343">
      <pivotArea dataOnly="0" labelOnly="1" outline="0" fieldPosition="0">
        <references count="3">
          <reference field="11" count="1" selected="0">
            <x v="88"/>
          </reference>
          <reference field="12" count="1" selected="0">
            <x v="128"/>
          </reference>
          <reference field="29" count="1">
            <x v="56"/>
          </reference>
        </references>
      </pivotArea>
    </format>
    <format dxfId="2342">
      <pivotArea dataOnly="0" labelOnly="1" outline="0" fieldPosition="0">
        <references count="3">
          <reference field="11" count="1" selected="0">
            <x v="89"/>
          </reference>
          <reference field="12" count="1" selected="0">
            <x v="129"/>
          </reference>
          <reference field="29" count="1">
            <x v="66"/>
          </reference>
        </references>
      </pivotArea>
    </format>
    <format dxfId="2341">
      <pivotArea dataOnly="0" labelOnly="1" outline="0" fieldPosition="0">
        <references count="3">
          <reference field="11" count="1" selected="0">
            <x v="90"/>
          </reference>
          <reference field="12" count="1" selected="0">
            <x v="220"/>
          </reference>
          <reference field="29" count="1">
            <x v="80"/>
          </reference>
        </references>
      </pivotArea>
    </format>
    <format dxfId="2340">
      <pivotArea dataOnly="0" labelOnly="1" outline="0" fieldPosition="0">
        <references count="3">
          <reference field="11" count="1" selected="0">
            <x v="91"/>
          </reference>
          <reference field="12" count="1" selected="0">
            <x v="149"/>
          </reference>
          <reference field="29" count="1">
            <x v="77"/>
          </reference>
        </references>
      </pivotArea>
    </format>
    <format dxfId="2339">
      <pivotArea dataOnly="0" labelOnly="1" outline="0" fieldPosition="0">
        <references count="3">
          <reference field="11" count="1" selected="0">
            <x v="92"/>
          </reference>
          <reference field="12" count="1" selected="0">
            <x v="202"/>
          </reference>
          <reference field="29" count="1">
            <x v="132"/>
          </reference>
        </references>
      </pivotArea>
    </format>
    <format dxfId="2338">
      <pivotArea dataOnly="0" labelOnly="1" outline="0" fieldPosition="0">
        <references count="3">
          <reference field="11" count="1" selected="0">
            <x v="93"/>
          </reference>
          <reference field="12" count="1" selected="0">
            <x v="60"/>
          </reference>
          <reference field="29" count="1">
            <x v="134"/>
          </reference>
        </references>
      </pivotArea>
    </format>
    <format dxfId="2337">
      <pivotArea dataOnly="0" labelOnly="1" outline="0" fieldPosition="0">
        <references count="3">
          <reference field="11" count="1" selected="0">
            <x v="94"/>
          </reference>
          <reference field="12" count="1" selected="0">
            <x v="133"/>
          </reference>
          <reference field="29" count="1">
            <x v="63"/>
          </reference>
        </references>
      </pivotArea>
    </format>
    <format dxfId="2336">
      <pivotArea dataOnly="0" labelOnly="1" outline="0" fieldPosition="0">
        <references count="3">
          <reference field="11" count="1" selected="0">
            <x v="95"/>
          </reference>
          <reference field="12" count="1" selected="0">
            <x v="132"/>
          </reference>
          <reference field="29" count="1">
            <x v="92"/>
          </reference>
        </references>
      </pivotArea>
    </format>
    <format dxfId="2335">
      <pivotArea dataOnly="0" labelOnly="1" outline="0" fieldPosition="0">
        <references count="3">
          <reference field="11" count="1" selected="0">
            <x v="96"/>
          </reference>
          <reference field="12" count="1" selected="0">
            <x v="43"/>
          </reference>
          <reference field="29" count="1">
            <x v="72"/>
          </reference>
        </references>
      </pivotArea>
    </format>
    <format dxfId="2334">
      <pivotArea dataOnly="0" labelOnly="1" outline="0" fieldPosition="0">
        <references count="3">
          <reference field="11" count="1" selected="0">
            <x v="97"/>
          </reference>
          <reference field="12" count="1" selected="0">
            <x v="39"/>
          </reference>
          <reference field="29" count="1">
            <x v="57"/>
          </reference>
        </references>
      </pivotArea>
    </format>
    <format dxfId="2333">
      <pivotArea dataOnly="0" labelOnly="1" outline="0" fieldPosition="0">
        <references count="3">
          <reference field="11" count="1" selected="0">
            <x v="98"/>
          </reference>
          <reference field="12" count="1" selected="0">
            <x v="75"/>
          </reference>
          <reference field="29" count="1">
            <x v="60"/>
          </reference>
        </references>
      </pivotArea>
    </format>
    <format dxfId="2332">
      <pivotArea dataOnly="0" labelOnly="1" outline="0" fieldPosition="0">
        <references count="3">
          <reference field="11" count="1" selected="0">
            <x v="99"/>
          </reference>
          <reference field="12" count="1" selected="0">
            <x v="42"/>
          </reference>
          <reference field="29" count="1">
            <x v="31"/>
          </reference>
        </references>
      </pivotArea>
    </format>
    <format dxfId="2331">
      <pivotArea dataOnly="0" labelOnly="1" outline="0" fieldPosition="0">
        <references count="3">
          <reference field="11" count="1" selected="0">
            <x v="100"/>
          </reference>
          <reference field="12" count="1" selected="0">
            <x v="47"/>
          </reference>
          <reference field="29" count="1">
            <x v="81"/>
          </reference>
        </references>
      </pivotArea>
    </format>
    <format dxfId="2330">
      <pivotArea dataOnly="0" labelOnly="1" outline="0" fieldPosition="0">
        <references count="3">
          <reference field="11" count="1" selected="0">
            <x v="101"/>
          </reference>
          <reference field="12" count="1" selected="0">
            <x v="83"/>
          </reference>
          <reference field="29" count="1">
            <x v="79"/>
          </reference>
        </references>
      </pivotArea>
    </format>
    <format dxfId="2329">
      <pivotArea dataOnly="0" labelOnly="1" outline="0" fieldPosition="0">
        <references count="3">
          <reference field="11" count="1" selected="0">
            <x v="103"/>
          </reference>
          <reference field="12" count="1" selected="0">
            <x v="220"/>
          </reference>
          <reference field="29" count="1">
            <x v="81"/>
          </reference>
        </references>
      </pivotArea>
    </format>
    <format dxfId="2328">
      <pivotArea dataOnly="0" labelOnly="1" outline="0" fieldPosition="0">
        <references count="3">
          <reference field="11" count="1" selected="0">
            <x v="104"/>
          </reference>
          <reference field="12" count="1" selected="0">
            <x v="149"/>
          </reference>
          <reference field="29" count="1">
            <x v="77"/>
          </reference>
        </references>
      </pivotArea>
    </format>
    <format dxfId="2327">
      <pivotArea dataOnly="0" labelOnly="1" outline="0" fieldPosition="0">
        <references count="3">
          <reference field="11" count="1" selected="0">
            <x v="105"/>
          </reference>
          <reference field="12" count="1" selected="0">
            <x v="89"/>
          </reference>
          <reference field="29" count="1">
            <x v="37"/>
          </reference>
        </references>
      </pivotArea>
    </format>
    <format dxfId="2326">
      <pivotArea dataOnly="0" labelOnly="1" outline="0" fieldPosition="0">
        <references count="3">
          <reference field="11" count="1" selected="0">
            <x v="106"/>
          </reference>
          <reference field="12" count="1" selected="0">
            <x v="149"/>
          </reference>
          <reference field="29" count="1">
            <x v="50"/>
          </reference>
        </references>
      </pivotArea>
    </format>
    <format dxfId="2325">
      <pivotArea dataOnly="0" labelOnly="1" outline="0" fieldPosition="0">
        <references count="3">
          <reference field="11" count="1" selected="0">
            <x v="107"/>
          </reference>
          <reference field="12" count="1" selected="0">
            <x v="149"/>
          </reference>
          <reference field="29" count="1">
            <x v="77"/>
          </reference>
        </references>
      </pivotArea>
    </format>
    <format dxfId="2324">
      <pivotArea dataOnly="0" labelOnly="1" outline="0" fieldPosition="0">
        <references count="3">
          <reference field="11" count="1" selected="0">
            <x v="108"/>
          </reference>
          <reference field="12" count="1" selected="0">
            <x v="220"/>
          </reference>
          <reference field="29" count="1">
            <x v="74"/>
          </reference>
        </references>
      </pivotArea>
    </format>
    <format dxfId="2323">
      <pivotArea dataOnly="0" labelOnly="1" outline="0" fieldPosition="0">
        <references count="3">
          <reference field="11" count="1" selected="0">
            <x v="109"/>
          </reference>
          <reference field="12" count="1" selected="0">
            <x v="149"/>
          </reference>
          <reference field="29" count="1">
            <x v="77"/>
          </reference>
        </references>
      </pivotArea>
    </format>
    <format dxfId="2322">
      <pivotArea dataOnly="0" labelOnly="1" outline="0" fieldPosition="0">
        <references count="3">
          <reference field="11" count="1" selected="0">
            <x v="115"/>
          </reference>
          <reference field="12" count="1" selected="0">
            <x v="170"/>
          </reference>
          <reference field="29" count="1">
            <x v="101"/>
          </reference>
        </references>
      </pivotArea>
    </format>
    <format dxfId="2321">
      <pivotArea dataOnly="0" labelOnly="1" outline="0" fieldPosition="0">
        <references count="3">
          <reference field="11" count="1" selected="0">
            <x v="116"/>
          </reference>
          <reference field="12" count="1" selected="0">
            <x v="175"/>
          </reference>
          <reference field="29" count="1">
            <x v="83"/>
          </reference>
        </references>
      </pivotArea>
    </format>
    <format dxfId="2320">
      <pivotArea dataOnly="0" labelOnly="1" outline="0" fieldPosition="0">
        <references count="3">
          <reference field="11" count="1" selected="0">
            <x v="119"/>
          </reference>
          <reference field="12" count="1" selected="0">
            <x v="147"/>
          </reference>
          <reference field="29" count="1">
            <x v="61"/>
          </reference>
        </references>
      </pivotArea>
    </format>
    <format dxfId="2319">
      <pivotArea dataOnly="0" labelOnly="1" outline="0" fieldPosition="0">
        <references count="3">
          <reference field="11" count="1" selected="0">
            <x v="120"/>
          </reference>
          <reference field="12" count="1" selected="0">
            <x v="149"/>
          </reference>
          <reference field="29" count="1">
            <x v="77"/>
          </reference>
        </references>
      </pivotArea>
    </format>
    <format dxfId="2318">
      <pivotArea dataOnly="0" labelOnly="1" outline="0" fieldPosition="0">
        <references count="3">
          <reference field="11" count="1" selected="0">
            <x v="121"/>
          </reference>
          <reference field="12" count="1" selected="0">
            <x v="111"/>
          </reference>
          <reference field="29" count="1">
            <x v="117"/>
          </reference>
        </references>
      </pivotArea>
    </format>
    <format dxfId="2317">
      <pivotArea dataOnly="0" labelOnly="1" outline="0" fieldPosition="0">
        <references count="3">
          <reference field="11" count="1" selected="0">
            <x v="122"/>
          </reference>
          <reference field="12" count="1" selected="0">
            <x v="131"/>
          </reference>
          <reference field="29" count="1">
            <x v="91"/>
          </reference>
        </references>
      </pivotArea>
    </format>
    <format dxfId="2316">
      <pivotArea dataOnly="0" labelOnly="1" outline="0" fieldPosition="0">
        <references count="3">
          <reference field="11" count="1" selected="0">
            <x v="123"/>
          </reference>
          <reference field="12" count="1" selected="0">
            <x v="55"/>
          </reference>
          <reference field="29" count="1">
            <x v="83"/>
          </reference>
        </references>
      </pivotArea>
    </format>
    <format dxfId="2315">
      <pivotArea dataOnly="0" labelOnly="1" outline="0" fieldPosition="0">
        <references count="3">
          <reference field="11" count="1" selected="0">
            <x v="124"/>
          </reference>
          <reference field="12" count="1" selected="0">
            <x v="63"/>
          </reference>
          <reference field="29" count="1">
            <x v="100"/>
          </reference>
        </references>
      </pivotArea>
    </format>
    <format dxfId="2314">
      <pivotArea dataOnly="0" labelOnly="1" outline="0" fieldPosition="0">
        <references count="3">
          <reference field="11" count="1" selected="0">
            <x v="125"/>
          </reference>
          <reference field="12" count="1" selected="0">
            <x v="149"/>
          </reference>
          <reference field="29" count="1">
            <x v="77"/>
          </reference>
        </references>
      </pivotArea>
    </format>
    <format dxfId="2313">
      <pivotArea dataOnly="0" labelOnly="1" outline="0" fieldPosition="0">
        <references count="3">
          <reference field="11" count="1" selected="0">
            <x v="126"/>
          </reference>
          <reference field="12" count="1" selected="0">
            <x v="162"/>
          </reference>
          <reference field="29" count="1">
            <x v="93"/>
          </reference>
        </references>
      </pivotArea>
    </format>
    <format dxfId="2312">
      <pivotArea dataOnly="0" labelOnly="1" outline="0" fieldPosition="0">
        <references count="3">
          <reference field="11" count="1" selected="0">
            <x v="129"/>
          </reference>
          <reference field="12" count="1" selected="0">
            <x v="167"/>
          </reference>
          <reference field="29" count="1">
            <x v="98"/>
          </reference>
        </references>
      </pivotArea>
    </format>
    <format dxfId="2311">
      <pivotArea dataOnly="0" labelOnly="1" outline="0" fieldPosition="0">
        <references count="3">
          <reference field="11" count="1" selected="0">
            <x v="130"/>
          </reference>
          <reference field="12" count="1" selected="0">
            <x v="138"/>
          </reference>
          <reference field="29" count="1">
            <x v="26"/>
          </reference>
        </references>
      </pivotArea>
    </format>
    <format dxfId="2310">
      <pivotArea dataOnly="0" labelOnly="1" outline="0" fieldPosition="0">
        <references count="3">
          <reference field="11" count="1" selected="0">
            <x v="131"/>
          </reference>
          <reference field="12" count="1" selected="0">
            <x v="220"/>
          </reference>
          <reference field="29" count="1">
            <x v="81"/>
          </reference>
        </references>
      </pivotArea>
    </format>
    <format dxfId="2309">
      <pivotArea dataOnly="0" labelOnly="1" outline="0" fieldPosition="0">
        <references count="3">
          <reference field="11" count="1" selected="0">
            <x v="132"/>
          </reference>
          <reference field="12" count="1" selected="0">
            <x v="167"/>
          </reference>
          <reference field="29" count="1">
            <x v="98"/>
          </reference>
        </references>
      </pivotArea>
    </format>
    <format dxfId="2308">
      <pivotArea dataOnly="0" labelOnly="1" outline="0" fieldPosition="0">
        <references count="3">
          <reference field="11" count="1" selected="0">
            <x v="133"/>
          </reference>
          <reference field="12" count="1" selected="0">
            <x v="159"/>
          </reference>
          <reference field="29" count="1">
            <x v="41"/>
          </reference>
        </references>
      </pivotArea>
    </format>
    <format dxfId="2307">
      <pivotArea dataOnly="0" labelOnly="1" outline="0" fieldPosition="0">
        <references count="3">
          <reference field="11" count="1" selected="0">
            <x v="134"/>
          </reference>
          <reference field="12" count="1" selected="0">
            <x v="160"/>
          </reference>
          <reference field="29" count="1">
            <x v="59"/>
          </reference>
        </references>
      </pivotArea>
    </format>
    <format dxfId="2306">
      <pivotArea dataOnly="0" labelOnly="1" outline="0" fieldPosition="0">
        <references count="3">
          <reference field="11" count="1" selected="0">
            <x v="135"/>
          </reference>
          <reference field="12" count="1" selected="0">
            <x v="183"/>
          </reference>
          <reference field="29" count="1">
            <x v="33"/>
          </reference>
        </references>
      </pivotArea>
    </format>
    <format dxfId="2305">
      <pivotArea dataOnly="0" labelOnly="1" outline="0" fieldPosition="0">
        <references count="3">
          <reference field="11" count="1" selected="0">
            <x v="136"/>
          </reference>
          <reference field="12" count="1" selected="0">
            <x v="173"/>
          </reference>
          <reference field="29" count="1">
            <x v="42"/>
          </reference>
        </references>
      </pivotArea>
    </format>
    <format dxfId="2304">
      <pivotArea dataOnly="0" labelOnly="1" outline="0" fieldPosition="0">
        <references count="3">
          <reference field="11" count="1" selected="0">
            <x v="137"/>
          </reference>
          <reference field="12" count="1" selected="0">
            <x v="1"/>
          </reference>
          <reference field="29" count="1">
            <x v="2"/>
          </reference>
        </references>
      </pivotArea>
    </format>
    <format dxfId="2303">
      <pivotArea dataOnly="0" labelOnly="1" outline="0" fieldPosition="0">
        <references count="3">
          <reference field="11" count="1" selected="0">
            <x v="141"/>
          </reference>
          <reference field="12" count="1" selected="0">
            <x v="153"/>
          </reference>
          <reference field="29" count="1">
            <x v="18"/>
          </reference>
        </references>
      </pivotArea>
    </format>
    <format dxfId="2302">
      <pivotArea dataOnly="0" labelOnly="1" outline="0" fieldPosition="0">
        <references count="3">
          <reference field="11" count="1" selected="0">
            <x v="142"/>
          </reference>
          <reference field="12" count="1" selected="0">
            <x v="172"/>
          </reference>
          <reference field="29" count="1">
            <x v="71"/>
          </reference>
        </references>
      </pivotArea>
    </format>
    <format dxfId="2301">
      <pivotArea dataOnly="0" labelOnly="1" outline="0" fieldPosition="0">
        <references count="3">
          <reference field="11" count="1" selected="0">
            <x v="143"/>
          </reference>
          <reference field="12" count="1" selected="0">
            <x v="167"/>
          </reference>
          <reference field="29" count="1">
            <x v="98"/>
          </reference>
        </references>
      </pivotArea>
    </format>
    <format dxfId="2300">
      <pivotArea dataOnly="0" labelOnly="1" outline="0" fieldPosition="0">
        <references count="3">
          <reference field="11" count="1" selected="0">
            <x v="145"/>
          </reference>
          <reference field="12" count="1" selected="0">
            <x v="167"/>
          </reference>
          <reference field="29" count="1">
            <x v="126"/>
          </reference>
        </references>
      </pivotArea>
    </format>
    <format dxfId="2299">
      <pivotArea dataOnly="0" labelOnly="1" outline="0" fieldPosition="0">
        <references count="3">
          <reference field="11" count="1" selected="0">
            <x v="146"/>
          </reference>
          <reference field="12" count="1" selected="0">
            <x v="205"/>
          </reference>
          <reference field="29" count="1">
            <x v="101"/>
          </reference>
        </references>
      </pivotArea>
    </format>
    <format dxfId="2298">
      <pivotArea dataOnly="0" labelOnly="1" outline="0" fieldPosition="0">
        <references count="3">
          <reference field="11" count="1" selected="0">
            <x v="147"/>
          </reference>
          <reference field="12" count="1" selected="0">
            <x v="76"/>
          </reference>
          <reference field="29" count="1">
            <x v="93"/>
          </reference>
        </references>
      </pivotArea>
    </format>
    <format dxfId="2297">
      <pivotArea dataOnly="0" labelOnly="1" outline="0" fieldPosition="0">
        <references count="3">
          <reference field="11" count="1" selected="0">
            <x v="148"/>
          </reference>
          <reference field="12" count="1" selected="0">
            <x v="167"/>
          </reference>
          <reference field="29" count="1">
            <x v="98"/>
          </reference>
        </references>
      </pivotArea>
    </format>
    <format dxfId="2296">
      <pivotArea dataOnly="0" labelOnly="1" outline="0" fieldPosition="0">
        <references count="3">
          <reference field="11" count="1" selected="0">
            <x v="150"/>
          </reference>
          <reference field="12" count="1" selected="0">
            <x v="224"/>
          </reference>
          <reference field="29" count="1">
            <x v="87"/>
          </reference>
        </references>
      </pivotArea>
    </format>
    <format dxfId="2295">
      <pivotArea dataOnly="0" labelOnly="1" outline="0" fieldPosition="0">
        <references count="3">
          <reference field="11" count="1" selected="0">
            <x v="151"/>
          </reference>
          <reference field="12" count="1" selected="0">
            <x v="167"/>
          </reference>
          <reference field="29" count="1">
            <x v="98"/>
          </reference>
        </references>
      </pivotArea>
    </format>
    <format dxfId="2294">
      <pivotArea dataOnly="0" labelOnly="1" outline="0" fieldPosition="0">
        <references count="3">
          <reference field="11" count="1" selected="0">
            <x v="152"/>
          </reference>
          <reference field="12" count="1" selected="0">
            <x v="166"/>
          </reference>
          <reference field="29" count="1">
            <x v="26"/>
          </reference>
        </references>
      </pivotArea>
    </format>
    <format dxfId="2293">
      <pivotArea dataOnly="0" labelOnly="1" outline="0" fieldPosition="0">
        <references count="3">
          <reference field="11" count="1" selected="0">
            <x v="153"/>
          </reference>
          <reference field="12" count="1" selected="0">
            <x v="167"/>
          </reference>
          <reference field="29" count="1">
            <x v="98"/>
          </reference>
        </references>
      </pivotArea>
    </format>
    <format dxfId="2292">
      <pivotArea dataOnly="0" labelOnly="1" outline="0" fieldPosition="0">
        <references count="3">
          <reference field="11" count="1" selected="0">
            <x v="155"/>
          </reference>
          <reference field="12" count="1" selected="0">
            <x v="88"/>
          </reference>
          <reference field="29" count="1">
            <x v="36"/>
          </reference>
        </references>
      </pivotArea>
    </format>
    <format dxfId="2291">
      <pivotArea dataOnly="0" labelOnly="1" outline="0" fieldPosition="0">
        <references count="3">
          <reference field="11" count="1" selected="0">
            <x v="156"/>
          </reference>
          <reference field="12" count="1" selected="0">
            <x v="167"/>
          </reference>
          <reference field="29" count="1">
            <x v="98"/>
          </reference>
        </references>
      </pivotArea>
    </format>
    <format dxfId="2290">
      <pivotArea dataOnly="0" labelOnly="1" outline="0" fieldPosition="0">
        <references count="3">
          <reference field="11" count="1" selected="0">
            <x v="157"/>
          </reference>
          <reference field="12" count="1" selected="0">
            <x v="220"/>
          </reference>
          <reference field="29" count="1">
            <x v="81"/>
          </reference>
        </references>
      </pivotArea>
    </format>
    <format dxfId="2289">
      <pivotArea dataOnly="0" labelOnly="1" outline="0" fieldPosition="0">
        <references count="3">
          <reference field="11" count="1" selected="0">
            <x v="158"/>
          </reference>
          <reference field="12" count="1" selected="0">
            <x v="167"/>
          </reference>
          <reference field="29" count="1">
            <x v="98"/>
          </reference>
        </references>
      </pivotArea>
    </format>
    <format dxfId="2288">
      <pivotArea dataOnly="0" labelOnly="1" outline="0" fieldPosition="0">
        <references count="3">
          <reference field="11" count="1" selected="0">
            <x v="159"/>
          </reference>
          <reference field="12" count="1" selected="0">
            <x v="180"/>
          </reference>
          <reference field="29" count="1">
            <x v="40"/>
          </reference>
        </references>
      </pivotArea>
    </format>
    <format dxfId="2287">
      <pivotArea dataOnly="0" labelOnly="1" outline="0" fieldPosition="0">
        <references count="3">
          <reference field="11" count="1" selected="0">
            <x v="160"/>
          </reference>
          <reference field="12" count="1" selected="0">
            <x v="156"/>
          </reference>
          <reference field="29" count="1">
            <x v="20"/>
          </reference>
        </references>
      </pivotArea>
    </format>
    <format dxfId="2286">
      <pivotArea dataOnly="0" labelOnly="1" outline="0" fieldPosition="0">
        <references count="3">
          <reference field="11" count="1" selected="0">
            <x v="161"/>
          </reference>
          <reference field="12" count="1" selected="0">
            <x v="181"/>
          </reference>
          <reference field="29" count="1">
            <x v="25"/>
          </reference>
        </references>
      </pivotArea>
    </format>
    <format dxfId="2285">
      <pivotArea dataOnly="0" labelOnly="1" outline="0" fieldPosition="0">
        <references count="3">
          <reference field="11" count="1" selected="0">
            <x v="162"/>
          </reference>
          <reference field="12" count="1" selected="0">
            <x v="92"/>
          </reference>
          <reference field="29" count="1">
            <x v="35"/>
          </reference>
        </references>
      </pivotArea>
    </format>
    <format dxfId="2284">
      <pivotArea dataOnly="0" labelOnly="1" outline="0" fieldPosition="0">
        <references count="3">
          <reference field="11" count="1" selected="0">
            <x v="163"/>
          </reference>
          <reference field="12" count="1" selected="0">
            <x v="139"/>
          </reference>
          <reference field="29" count="1">
            <x v="26"/>
          </reference>
        </references>
      </pivotArea>
    </format>
    <format dxfId="2283">
      <pivotArea dataOnly="0" labelOnly="1" outline="0" fieldPosition="0">
        <references count="3">
          <reference field="11" count="1" selected="0">
            <x v="164"/>
          </reference>
          <reference field="12" count="1" selected="0">
            <x v="214"/>
          </reference>
          <reference field="29" count="1">
            <x v="52"/>
          </reference>
        </references>
      </pivotArea>
    </format>
    <format dxfId="2282">
      <pivotArea dataOnly="0" labelOnly="1" outline="0" fieldPosition="0">
        <references count="3">
          <reference field="11" count="1" selected="0">
            <x v="165"/>
          </reference>
          <reference field="12" count="1" selected="0">
            <x v="137"/>
          </reference>
          <reference field="29" count="1">
            <x v="1"/>
          </reference>
        </references>
      </pivotArea>
    </format>
    <format dxfId="2281">
      <pivotArea dataOnly="0" labelOnly="1" outline="0" fieldPosition="0">
        <references count="3">
          <reference field="11" count="1" selected="0">
            <x v="166"/>
          </reference>
          <reference field="12" count="1" selected="0">
            <x v="104"/>
          </reference>
          <reference field="29" count="1">
            <x v="0"/>
          </reference>
        </references>
      </pivotArea>
    </format>
    <format dxfId="2280">
      <pivotArea dataOnly="0" labelOnly="1" outline="0" fieldPosition="0">
        <references count="3">
          <reference field="11" count="1" selected="0">
            <x v="167"/>
          </reference>
          <reference field="12" count="1" selected="0">
            <x v="5"/>
          </reference>
          <reference field="29" count="1">
            <x v="24"/>
          </reference>
        </references>
      </pivotArea>
    </format>
    <format dxfId="2279">
      <pivotArea dataOnly="0" labelOnly="1" outline="0" fieldPosition="0">
        <references count="3">
          <reference field="11" count="1" selected="0">
            <x v="170"/>
          </reference>
          <reference field="12" count="1" selected="0">
            <x v="167"/>
          </reference>
          <reference field="29" count="1">
            <x v="98"/>
          </reference>
        </references>
      </pivotArea>
    </format>
    <format dxfId="2278">
      <pivotArea dataOnly="0" labelOnly="1" outline="0" fieldPosition="0">
        <references count="3">
          <reference field="11" count="1" selected="0">
            <x v="173"/>
          </reference>
          <reference field="12" count="1" selected="0">
            <x v="77"/>
          </reference>
          <reference field="29" count="1">
            <x v="93"/>
          </reference>
        </references>
      </pivotArea>
    </format>
    <format dxfId="2277">
      <pivotArea dataOnly="0" labelOnly="1" outline="0" fieldPosition="0">
        <references count="3">
          <reference field="11" count="1" selected="0">
            <x v="174"/>
          </reference>
          <reference field="12" count="1" selected="0">
            <x v="38"/>
          </reference>
          <reference field="29" count="1">
            <x v="108"/>
          </reference>
        </references>
      </pivotArea>
    </format>
    <format dxfId="2276">
      <pivotArea dataOnly="0" labelOnly="1" outline="0" fieldPosition="0">
        <references count="3">
          <reference field="11" count="1" selected="0">
            <x v="175"/>
          </reference>
          <reference field="12" count="1" selected="0">
            <x v="176"/>
          </reference>
          <reference field="29" count="1">
            <x v="32"/>
          </reference>
        </references>
      </pivotArea>
    </format>
    <format dxfId="2275">
      <pivotArea dataOnly="0" labelOnly="1" outline="0" fieldPosition="0">
        <references count="3">
          <reference field="11" count="1" selected="0">
            <x v="177"/>
          </reference>
          <reference field="12" count="1" selected="0">
            <x v="224"/>
          </reference>
          <reference field="29" count="1">
            <x v="87"/>
          </reference>
        </references>
      </pivotArea>
    </format>
    <format dxfId="2274">
      <pivotArea dataOnly="0" labelOnly="1" outline="0" fieldPosition="0">
        <references count="3">
          <reference field="11" count="1" selected="0">
            <x v="178"/>
          </reference>
          <reference field="12" count="1" selected="0">
            <x v="182"/>
          </reference>
          <reference field="29" count="1">
            <x v="128"/>
          </reference>
        </references>
      </pivotArea>
    </format>
    <format dxfId="2273">
      <pivotArea dataOnly="0" labelOnly="1" outline="0" fieldPosition="0">
        <references count="3">
          <reference field="11" count="1" selected="0">
            <x v="181"/>
          </reference>
          <reference field="12" count="1" selected="0">
            <x v="206"/>
          </reference>
          <reference field="29" count="1">
            <x v="116"/>
          </reference>
        </references>
      </pivotArea>
    </format>
    <format dxfId="2272">
      <pivotArea dataOnly="0" labelOnly="1" outline="0" fieldPosition="0">
        <references count="3">
          <reference field="11" count="1" selected="0">
            <x v="182"/>
          </reference>
          <reference field="12" count="1" selected="0">
            <x v="220"/>
          </reference>
          <reference field="29" count="1">
            <x v="81"/>
          </reference>
        </references>
      </pivotArea>
    </format>
    <format dxfId="2271">
      <pivotArea dataOnly="0" labelOnly="1" outline="0" fieldPosition="0">
        <references count="3">
          <reference field="11" count="1" selected="0">
            <x v="183"/>
          </reference>
          <reference field="12" count="1" selected="0">
            <x v="65"/>
          </reference>
          <reference field="29" count="1">
            <x v="21"/>
          </reference>
        </references>
      </pivotArea>
    </format>
    <format dxfId="2270">
      <pivotArea dataOnly="0" labelOnly="1" outline="0" fieldPosition="0">
        <references count="3">
          <reference field="11" count="1" selected="0">
            <x v="184"/>
          </reference>
          <reference field="12" count="1" selected="0">
            <x v="179"/>
          </reference>
          <reference field="29" count="1">
            <x v="12"/>
          </reference>
        </references>
      </pivotArea>
    </format>
    <format dxfId="2269">
      <pivotArea dataOnly="0" labelOnly="1" outline="0" fieldPosition="0">
        <references count="3">
          <reference field="11" count="1" selected="0">
            <x v="185"/>
          </reference>
          <reference field="12" count="1" selected="0">
            <x v="150"/>
          </reference>
          <reference field="29" count="1">
            <x v="10"/>
          </reference>
        </references>
      </pivotArea>
    </format>
    <format dxfId="2268">
      <pivotArea dataOnly="0" labelOnly="1" outline="0" fieldPosition="0">
        <references count="3">
          <reference field="11" count="1" selected="0">
            <x v="186"/>
          </reference>
          <reference field="12" count="1" selected="0">
            <x v="206"/>
          </reference>
          <reference field="29" count="1">
            <x v="116"/>
          </reference>
        </references>
      </pivotArea>
    </format>
    <format dxfId="2267">
      <pivotArea dataOnly="0" labelOnly="1" outline="0" fieldPosition="0">
        <references count="3">
          <reference field="11" count="1" selected="0">
            <x v="187"/>
          </reference>
          <reference field="12" count="1" selected="0">
            <x v="158"/>
          </reference>
          <reference field="29" count="1">
            <x v="34"/>
          </reference>
        </references>
      </pivotArea>
    </format>
    <format dxfId="2266">
      <pivotArea dataOnly="0" labelOnly="1" outline="0" fieldPosition="0">
        <references count="3">
          <reference field="11" count="1" selected="0">
            <x v="188"/>
          </reference>
          <reference field="12" count="1" selected="0">
            <x v="48"/>
          </reference>
          <reference field="29" count="1">
            <x v="44"/>
          </reference>
        </references>
      </pivotArea>
    </format>
    <format dxfId="2265">
      <pivotArea dataOnly="0" labelOnly="1" outline="0" fieldPosition="0">
        <references count="3">
          <reference field="11" count="1" selected="0">
            <x v="189"/>
          </reference>
          <reference field="12" count="1" selected="0">
            <x v="219"/>
          </reference>
          <reference field="29" count="1">
            <x v="71"/>
          </reference>
        </references>
      </pivotArea>
    </format>
    <format dxfId="2264">
      <pivotArea dataOnly="0" labelOnly="1" outline="0" fieldPosition="0">
        <references count="3">
          <reference field="11" count="1" selected="0">
            <x v="190"/>
          </reference>
          <reference field="12" count="1" selected="0">
            <x v="206"/>
          </reference>
          <reference field="29" count="1">
            <x v="116"/>
          </reference>
        </references>
      </pivotArea>
    </format>
    <format dxfId="2263">
      <pivotArea dataOnly="0" labelOnly="1" outline="0" fieldPosition="0">
        <references count="3">
          <reference field="11" count="1" selected="0">
            <x v="193"/>
          </reference>
          <reference field="12" count="1" selected="0">
            <x v="209"/>
          </reference>
          <reference field="29" count="1">
            <x v="101"/>
          </reference>
        </references>
      </pivotArea>
    </format>
    <format dxfId="2262">
      <pivotArea dataOnly="0" labelOnly="1" outline="0" fieldPosition="0">
        <references count="3">
          <reference field="11" count="1" selected="0">
            <x v="194"/>
          </reference>
          <reference field="12" count="1" selected="0">
            <x v="79"/>
          </reference>
          <reference field="29" count="1">
            <x v="93"/>
          </reference>
        </references>
      </pivotArea>
    </format>
    <format dxfId="2261">
      <pivotArea dataOnly="0" labelOnly="1" outline="0" fieldPosition="0">
        <references count="3">
          <reference field="11" count="1" selected="0">
            <x v="195"/>
          </reference>
          <reference field="12" count="1" selected="0">
            <x v="206"/>
          </reference>
          <reference field="29" count="1">
            <x v="116"/>
          </reference>
        </references>
      </pivotArea>
    </format>
    <format dxfId="2260">
      <pivotArea dataOnly="0" labelOnly="1" outline="0" fieldPosition="0">
        <references count="3">
          <reference field="11" count="1" selected="0">
            <x v="196"/>
          </reference>
          <reference field="12" count="1" selected="0">
            <x v="165"/>
          </reference>
          <reference field="29" count="1">
            <x v="26"/>
          </reference>
        </references>
      </pivotArea>
    </format>
    <format dxfId="2259">
      <pivotArea dataOnly="0" labelOnly="1" outline="0" fieldPosition="0">
        <references count="3">
          <reference field="11" count="1" selected="0">
            <x v="197"/>
          </reference>
          <reference field="12" count="1" selected="0">
            <x v="206"/>
          </reference>
          <reference field="29" count="1">
            <x v="116"/>
          </reference>
        </references>
      </pivotArea>
    </format>
    <format dxfId="2258">
      <pivotArea dataOnly="0" labelOnly="1" outline="0" fieldPosition="0">
        <references count="3">
          <reference field="11" count="1" selected="0">
            <x v="198"/>
          </reference>
          <reference field="12" count="1" selected="0">
            <x v="224"/>
          </reference>
          <reference field="29" count="1">
            <x v="87"/>
          </reference>
        </references>
      </pivotArea>
    </format>
    <format dxfId="2257">
      <pivotArea dataOnly="0" labelOnly="1" outline="0" fieldPosition="0">
        <references count="3">
          <reference field="11" count="1" selected="0">
            <x v="199"/>
          </reference>
          <reference field="12" count="1" selected="0">
            <x v="206"/>
          </reference>
          <reference field="29" count="1">
            <x v="116"/>
          </reference>
        </references>
      </pivotArea>
    </format>
    <format dxfId="2256">
      <pivotArea dataOnly="0" labelOnly="1" outline="0" fieldPosition="0">
        <references count="3">
          <reference field="11" count="1" selected="0">
            <x v="200"/>
          </reference>
          <reference field="12" count="1" selected="0">
            <x v="8"/>
          </reference>
          <reference field="29" count="1">
            <x v="59"/>
          </reference>
        </references>
      </pivotArea>
    </format>
    <format dxfId="2255">
      <pivotArea dataOnly="0" labelOnly="1" outline="0" fieldPosition="0">
        <references count="3">
          <reference field="11" count="1" selected="0">
            <x v="207"/>
          </reference>
          <reference field="12" count="1" selected="0">
            <x v="61"/>
          </reference>
          <reference field="29" count="1">
            <x v="26"/>
          </reference>
        </references>
      </pivotArea>
    </format>
    <format dxfId="2254">
      <pivotArea dataOnly="0" labelOnly="1" outline="0" fieldPosition="0">
        <references count="3">
          <reference field="11" count="1" selected="0">
            <x v="208"/>
          </reference>
          <reference field="12" count="1" selected="0">
            <x v="35"/>
          </reference>
          <reference field="29" count="1">
            <x v="59"/>
          </reference>
        </references>
      </pivotArea>
    </format>
    <format dxfId="2253">
      <pivotArea dataOnly="0" labelOnly="1" outline="0" fieldPosition="0">
        <references count="3">
          <reference field="11" count="1" selected="0">
            <x v="213"/>
          </reference>
          <reference field="12" count="1" selected="0">
            <x v="206"/>
          </reference>
          <reference field="29" count="1">
            <x v="116"/>
          </reference>
        </references>
      </pivotArea>
    </format>
    <format dxfId="2252">
      <pivotArea dataOnly="0" labelOnly="1" outline="0" fieldPosition="0">
        <references count="3">
          <reference field="11" count="1" selected="0">
            <x v="217"/>
          </reference>
          <reference field="12" count="1" selected="0">
            <x v="78"/>
          </reference>
          <reference field="29" count="1">
            <x v="93"/>
          </reference>
        </references>
      </pivotArea>
    </format>
    <format dxfId="2251">
      <pivotArea dataOnly="0" labelOnly="1" outline="0" fieldPosition="0">
        <references count="3">
          <reference field="11" count="1" selected="0">
            <x v="218"/>
          </reference>
          <reference field="12" count="1" selected="0">
            <x v="143"/>
          </reference>
          <reference field="29" count="1">
            <x v="26"/>
          </reference>
        </references>
      </pivotArea>
    </format>
    <format dxfId="2250">
      <pivotArea dataOnly="0" labelOnly="1" outline="0" fieldPosition="0">
        <references count="3">
          <reference field="11" count="1" selected="0">
            <x v="219"/>
          </reference>
          <reference field="12" count="1" selected="0">
            <x v="178"/>
          </reference>
          <reference field="29" count="1">
            <x v="83"/>
          </reference>
        </references>
      </pivotArea>
    </format>
    <format dxfId="2249">
      <pivotArea dataOnly="0" labelOnly="1" outline="0" fieldPosition="0">
        <references count="3">
          <reference field="11" count="1" selected="0">
            <x v="220"/>
          </reference>
          <reference field="12" count="1" selected="0">
            <x v="220"/>
          </reference>
          <reference field="29" count="1">
            <x v="84"/>
          </reference>
        </references>
      </pivotArea>
    </format>
    <format dxfId="2248">
      <pivotArea dataOnly="0" labelOnly="1" outline="0" fieldPosition="0">
        <references count="3">
          <reference field="11" count="1" selected="0">
            <x v="221"/>
          </reference>
          <reference field="12" count="1" selected="0">
            <x v="191"/>
          </reference>
          <reference field="29" count="1">
            <x v="85"/>
          </reference>
        </references>
      </pivotArea>
    </format>
    <format dxfId="2247">
      <pivotArea dataOnly="0" labelOnly="1" outline="0" fieldPosition="0">
        <references count="3">
          <reference field="11" count="1" selected="0">
            <x v="222"/>
          </reference>
          <reference field="12" count="1" selected="0">
            <x v="66"/>
          </reference>
          <reference field="29" count="1">
            <x v="83"/>
          </reference>
        </references>
      </pivotArea>
    </format>
    <format dxfId="2246">
      <pivotArea dataOnly="0" labelOnly="1" outline="0" fieldPosition="0">
        <references count="3">
          <reference field="11" count="1" selected="0">
            <x v="223"/>
          </reference>
          <reference field="12" count="1" selected="0">
            <x v="207"/>
          </reference>
          <reference field="29" count="1">
            <x v="116"/>
          </reference>
        </references>
      </pivotArea>
    </format>
    <format dxfId="2245">
      <pivotArea dataOnly="0" labelOnly="1" outline="0" fieldPosition="0">
        <references count="3">
          <reference field="11" count="1" selected="0">
            <x v="224"/>
          </reference>
          <reference field="12" count="1" selected="0">
            <x v="94"/>
          </reference>
          <reference field="29" count="1">
            <x v="26"/>
          </reference>
        </references>
      </pivotArea>
    </format>
    <format dxfId="2244">
      <pivotArea dataOnly="0" labelOnly="1" outline="0" fieldPosition="0">
        <references count="3">
          <reference field="11" count="1" selected="0">
            <x v="245"/>
          </reference>
          <reference field="12" count="1" selected="0">
            <x v="39"/>
          </reference>
          <reference field="29" count="1">
            <x v="57"/>
          </reference>
        </references>
      </pivotArea>
    </format>
    <format dxfId="2243">
      <pivotArea dataOnly="0" labelOnly="1" outline="0" fieldPosition="0">
        <references count="3">
          <reference field="11" count="1" selected="0">
            <x v="246"/>
          </reference>
          <reference field="12" count="1" selected="0">
            <x v="84"/>
          </reference>
          <reference field="29" count="1">
            <x v="24"/>
          </reference>
        </references>
      </pivotArea>
    </format>
    <format dxfId="2242">
      <pivotArea dataOnly="0" labelOnly="1" outline="0" fieldPosition="0">
        <references count="3">
          <reference field="11" count="1" selected="0">
            <x v="247"/>
          </reference>
          <reference field="12" count="1" selected="0">
            <x v="217"/>
          </reference>
          <reference field="29" count="1">
            <x v="102"/>
          </reference>
        </references>
      </pivotArea>
    </format>
    <format dxfId="2241">
      <pivotArea dataOnly="0" labelOnly="1" outline="0" fieldPosition="0">
        <references count="3">
          <reference field="11" count="1" selected="0">
            <x v="248"/>
          </reference>
          <reference field="12" count="1" selected="0">
            <x v="81"/>
          </reference>
          <reference field="29" count="1">
            <x v="123"/>
          </reference>
        </references>
      </pivotArea>
    </format>
    <format dxfId="2240">
      <pivotArea dataOnly="0" labelOnly="1" outline="0" fieldPosition="0">
        <references count="3">
          <reference field="11" count="1" selected="0">
            <x v="249"/>
          </reference>
          <reference field="12" count="1" selected="0">
            <x v="186"/>
          </reference>
          <reference field="29" count="1">
            <x v="99"/>
          </reference>
        </references>
      </pivotArea>
    </format>
    <format dxfId="2239">
      <pivotArea dataOnly="0" labelOnly="1" outline="0" fieldPosition="0">
        <references count="3">
          <reference field="11" count="1" selected="0">
            <x v="250"/>
          </reference>
          <reference field="12" count="1" selected="0">
            <x v="40"/>
          </reference>
          <reference field="29" count="1">
            <x v="83"/>
          </reference>
        </references>
      </pivotArea>
    </format>
    <format dxfId="2238">
      <pivotArea dataOnly="0" labelOnly="1" outline="0" fieldPosition="0">
        <references count="3">
          <reference field="11" count="1" selected="0">
            <x v="253"/>
          </reference>
          <reference field="12" count="1" selected="0">
            <x v="113"/>
          </reference>
          <reference field="29" count="1">
            <x v="15"/>
          </reference>
        </references>
      </pivotArea>
    </format>
    <format dxfId="2237">
      <pivotArea dataOnly="0" labelOnly="1" outline="0" fieldPosition="0">
        <references count="3">
          <reference field="11" count="1" selected="0">
            <x v="254"/>
          </reference>
          <reference field="12" count="1" selected="0">
            <x v="161"/>
          </reference>
          <reference field="29" count="1">
            <x v="8"/>
          </reference>
        </references>
      </pivotArea>
    </format>
    <format dxfId="2236">
      <pivotArea dataOnly="0" labelOnly="1" outline="0" fieldPosition="0">
        <references count="3">
          <reference field="11" count="1" selected="0">
            <x v="255"/>
          </reference>
          <reference field="12" count="1" selected="0">
            <x v="110"/>
          </reference>
          <reference field="29" count="1">
            <x v="67"/>
          </reference>
        </references>
      </pivotArea>
    </format>
    <format dxfId="2235">
      <pivotArea dataOnly="0" labelOnly="1" outline="0" fieldPosition="0">
        <references count="3">
          <reference field="11" count="1" selected="0">
            <x v="256"/>
          </reference>
          <reference field="12" count="1" selected="0">
            <x v="130"/>
          </reference>
          <reference field="29" count="1">
            <x v="9"/>
          </reference>
        </references>
      </pivotArea>
    </format>
    <format dxfId="2234">
      <pivotArea dataOnly="0" labelOnly="1" outline="0" fieldPosition="0">
        <references count="3">
          <reference field="11" count="1" selected="0">
            <x v="257"/>
          </reference>
          <reference field="12" count="1" selected="0">
            <x v="193"/>
          </reference>
          <reference field="29" count="1">
            <x v="11"/>
          </reference>
        </references>
      </pivotArea>
    </format>
    <format dxfId="2233">
      <pivotArea dataOnly="0" labelOnly="1" outline="0" fieldPosition="0">
        <references count="3">
          <reference field="11" count="1" selected="0">
            <x v="258"/>
          </reference>
          <reference field="12" count="1" selected="0">
            <x v="220"/>
          </reference>
          <reference field="29" count="1">
            <x v="129"/>
          </reference>
        </references>
      </pivotArea>
    </format>
    <format dxfId="2232">
      <pivotArea dataOnly="0" labelOnly="1" outline="0" fieldPosition="0">
        <references count="3">
          <reference field="11" count="1" selected="0">
            <x v="259"/>
          </reference>
          <reference field="12" count="1" selected="0">
            <x v="84"/>
          </reference>
          <reference field="29" count="1">
            <x v="24"/>
          </reference>
        </references>
      </pivotArea>
    </format>
    <format dxfId="2231">
      <pivotArea dataOnly="0" labelOnly="1" outline="0" fieldPosition="0">
        <references count="3">
          <reference field="11" count="1" selected="0">
            <x v="260"/>
          </reference>
          <reference field="12" count="1" selected="0">
            <x v="116"/>
          </reference>
          <reference field="29" count="1">
            <x v="107"/>
          </reference>
        </references>
      </pivotArea>
    </format>
    <format dxfId="2230">
      <pivotArea dataOnly="0" labelOnly="1" outline="0" fieldPosition="0">
        <references count="3">
          <reference field="11" count="1" selected="0">
            <x v="261"/>
          </reference>
          <reference field="12" count="1" selected="0">
            <x v="106"/>
          </reference>
          <reference field="29" count="1">
            <x v="27"/>
          </reference>
        </references>
      </pivotArea>
    </format>
    <format dxfId="2229">
      <pivotArea dataOnly="0" labelOnly="1" outline="0" fieldPosition="0">
        <references count="3">
          <reference field="11" count="1" selected="0">
            <x v="262"/>
          </reference>
          <reference field="12" count="1" selected="0">
            <x v="18"/>
          </reference>
          <reference field="29" count="1">
            <x v="17"/>
          </reference>
        </references>
      </pivotArea>
    </format>
    <format dxfId="2228">
      <pivotArea dataOnly="0" labelOnly="1" outline="0" fieldPosition="0">
        <references count="3">
          <reference field="11" count="1" selected="0">
            <x v="265"/>
          </reference>
          <reference field="12" count="1" selected="0">
            <x v="84"/>
          </reference>
          <reference field="29" count="1">
            <x v="24"/>
          </reference>
        </references>
      </pivotArea>
    </format>
    <format dxfId="2227">
      <pivotArea dataOnly="0" labelOnly="1" outline="0" fieldPosition="0">
        <references count="3">
          <reference field="11" count="1" selected="0">
            <x v="267"/>
          </reference>
          <reference field="12" count="1" selected="0">
            <x v="126"/>
          </reference>
          <reference field="29" count="1">
            <x v="97"/>
          </reference>
        </references>
      </pivotArea>
    </format>
    <format dxfId="2226">
      <pivotArea dataOnly="0" labelOnly="1" outline="0" fieldPosition="0">
        <references count="3">
          <reference field="11" count="1" selected="0">
            <x v="268"/>
          </reference>
          <reference field="12" count="1" selected="0">
            <x v="177"/>
          </reference>
          <reference field="29" count="1">
            <x v="83"/>
          </reference>
        </references>
      </pivotArea>
    </format>
    <format dxfId="2225">
      <pivotArea dataOnly="0" labelOnly="1" outline="0" fieldPosition="0">
        <references count="3">
          <reference field="11" count="1" selected="0">
            <x v="270"/>
          </reference>
          <reference field="12" count="1" selected="0">
            <x v="67"/>
          </reference>
          <reference field="29" count="1">
            <x v="75"/>
          </reference>
        </references>
      </pivotArea>
    </format>
    <format dxfId="2224">
      <pivotArea dataOnly="0" labelOnly="1" outline="0" fieldPosition="0">
        <references count="3">
          <reference field="11" count="1" selected="0">
            <x v="271"/>
          </reference>
          <reference field="12" count="1" selected="0">
            <x v="201"/>
          </reference>
          <reference field="29" count="1">
            <x v="114"/>
          </reference>
        </references>
      </pivotArea>
    </format>
    <format dxfId="2223">
      <pivotArea dataOnly="0" labelOnly="1" outline="0" fieldPosition="0">
        <references count="3">
          <reference field="11" count="1" selected="0">
            <x v="272"/>
          </reference>
          <reference field="12" count="1" selected="0">
            <x v="199"/>
          </reference>
          <reference field="29" count="1">
            <x v="19"/>
          </reference>
        </references>
      </pivotArea>
    </format>
    <format dxfId="2222">
      <pivotArea dataOnly="0" labelOnly="1" outline="0" fieldPosition="0">
        <references count="3">
          <reference field="11" count="1" selected="0">
            <x v="273"/>
          </reference>
          <reference field="12" count="1" selected="0">
            <x v="122"/>
          </reference>
          <reference field="29" count="1">
            <x v="76"/>
          </reference>
        </references>
      </pivotArea>
    </format>
    <format dxfId="2221">
      <pivotArea dataOnly="0" labelOnly="1" outline="0" fieldPosition="0">
        <references count="3">
          <reference field="11" count="1" selected="0">
            <x v="274"/>
          </reference>
          <reference field="12" count="1" selected="0">
            <x v="103"/>
          </reference>
          <reference field="29" count="1">
            <x v="78"/>
          </reference>
        </references>
      </pivotArea>
    </format>
    <format dxfId="2220">
      <pivotArea dataOnly="0" labelOnly="1" outline="0" fieldPosition="0">
        <references count="3">
          <reference field="11" count="1" selected="0">
            <x v="275"/>
          </reference>
          <reference field="12" count="1" selected="0">
            <x v="86"/>
          </reference>
          <reference field="29" count="1">
            <x v="86"/>
          </reference>
        </references>
      </pivotArea>
    </format>
    <format dxfId="2219">
      <pivotArea dataOnly="0" labelOnly="1" outline="0" fieldPosition="0">
        <references count="3">
          <reference field="11" count="1" selected="0">
            <x v="277"/>
          </reference>
          <reference field="12" count="1" selected="0">
            <x v="218"/>
          </reference>
          <reference field="29" count="1">
            <x v="95"/>
          </reference>
        </references>
      </pivotArea>
    </format>
    <format dxfId="2218">
      <pivotArea dataOnly="0" labelOnly="1" outline="0" fieldPosition="0">
        <references count="3">
          <reference field="11" count="1" selected="0">
            <x v="278"/>
          </reference>
          <reference field="12" count="1" selected="0">
            <x v="123"/>
          </reference>
          <reference field="29" count="1">
            <x v="130"/>
          </reference>
        </references>
      </pivotArea>
    </format>
    <format dxfId="2217">
      <pivotArea dataOnly="0" labelOnly="1" outline="0" fieldPosition="0">
        <references count="3">
          <reference field="11" count="1" selected="0">
            <x v="279"/>
          </reference>
          <reference field="12" count="1" selected="0">
            <x v="221"/>
          </reference>
          <reference field="29" count="1">
            <x v="135"/>
          </reference>
        </references>
      </pivotArea>
    </format>
    <format dxfId="2216">
      <pivotArea dataOnly="0" labelOnly="1" outline="0" fieldPosition="0">
        <references count="3">
          <reference field="11" count="1" selected="0">
            <x v="280"/>
          </reference>
          <reference field="12" count="1" selected="0">
            <x v="98"/>
          </reference>
          <reference field="29" count="1">
            <x v="69"/>
          </reference>
        </references>
      </pivotArea>
    </format>
    <format dxfId="2215">
      <pivotArea dataOnly="0" labelOnly="1" outline="0" fieldPosition="0">
        <references count="3">
          <reference field="11" count="1" selected="0">
            <x v="281"/>
          </reference>
          <reference field="12" count="1" selected="0">
            <x v="99"/>
          </reference>
          <reference field="29" count="1">
            <x v="68"/>
          </reference>
        </references>
      </pivotArea>
    </format>
    <format dxfId="2214">
      <pivotArea dataOnly="0" labelOnly="1" outline="0" fieldPosition="0">
        <references count="3">
          <reference field="11" count="1" selected="0">
            <x v="282"/>
          </reference>
          <reference field="12" count="1" selected="0">
            <x v="220"/>
          </reference>
          <reference field="29" count="1">
            <x v="70"/>
          </reference>
        </references>
      </pivotArea>
    </format>
    <format dxfId="2213">
      <pivotArea dataOnly="0" labelOnly="1" outline="0" fieldPosition="0">
        <references count="3">
          <reference field="11" count="1" selected="0">
            <x v="283"/>
          </reference>
          <reference field="12" count="1" selected="0">
            <x v="86"/>
          </reference>
          <reference field="29" count="1">
            <x v="86"/>
          </reference>
        </references>
      </pivotArea>
    </format>
    <format dxfId="2212">
      <pivotArea dataOnly="0" labelOnly="1" outline="0" fieldPosition="0">
        <references count="3">
          <reference field="11" count="1" selected="0">
            <x v="284"/>
          </reference>
          <reference field="12" count="1" selected="0">
            <x v="222"/>
          </reference>
          <reference field="29" count="1">
            <x v="136"/>
          </reference>
        </references>
      </pivotArea>
    </format>
    <format dxfId="2211">
      <pivotArea dataOnly="0" labelOnly="1" outline="0" fieldPosition="0">
        <references count="3">
          <reference field="11" count="1" selected="0">
            <x v="285"/>
          </reference>
          <reference field="12" count="1" selected="0">
            <x v="97"/>
          </reference>
          <reference field="29" count="1">
            <x v="49"/>
          </reference>
        </references>
      </pivotArea>
    </format>
    <format dxfId="2210">
      <pivotArea dataOnly="0" labelOnly="1" outline="0" fieldPosition="0">
        <references count="3">
          <reference field="11" count="1" selected="0">
            <x v="286"/>
          </reference>
          <reference field="12" count="1" selected="0">
            <x v="90"/>
          </reference>
          <reference field="29" count="1">
            <x v="83"/>
          </reference>
        </references>
      </pivotArea>
    </format>
    <format dxfId="2209">
      <pivotArea dataOnly="0" labelOnly="1" outline="0" fieldPosition="0">
        <references count="3">
          <reference field="11" count="1" selected="0">
            <x v="287"/>
          </reference>
          <reference field="12" count="1" selected="0">
            <x v="208"/>
          </reference>
          <reference field="29" count="1">
            <x v="104"/>
          </reference>
        </references>
      </pivotArea>
    </format>
    <format dxfId="2208">
      <pivotArea dataOnly="0" labelOnly="1" outline="0" fieldPosition="0">
        <references count="3">
          <reference field="11" count="1" selected="0">
            <x v="288"/>
          </reference>
          <reference field="12" count="1" selected="0">
            <x v="212"/>
          </reference>
          <reference field="29" count="1">
            <x v="127"/>
          </reference>
        </references>
      </pivotArea>
    </format>
    <format dxfId="2207">
      <pivotArea dataOnly="0" labelOnly="1" outline="0" fieldPosition="0">
        <references count="3">
          <reference field="11" count="1" selected="0">
            <x v="289"/>
          </reference>
          <reference field="12" count="1" selected="0">
            <x v="56"/>
          </reference>
          <reference field="29" count="1">
            <x v="125"/>
          </reference>
        </references>
      </pivotArea>
    </format>
    <format dxfId="2206">
      <pivotArea dataOnly="0" labelOnly="1" outline="0" fieldPosition="0">
        <references count="3">
          <reference field="11" count="1" selected="0">
            <x v="290"/>
          </reference>
          <reference field="12" count="1" selected="0">
            <x v="184"/>
          </reference>
          <reference field="29" count="1">
            <x v="122"/>
          </reference>
        </references>
      </pivotArea>
    </format>
    <format dxfId="2205">
      <pivotArea dataOnly="0" labelOnly="1" outline="0" fieldPosition="0">
        <references count="3">
          <reference field="11" count="1" selected="0">
            <x v="291"/>
          </reference>
          <reference field="12" count="1" selected="0">
            <x v="211"/>
          </reference>
          <reference field="29" count="1">
            <x v="121"/>
          </reference>
        </references>
      </pivotArea>
    </format>
    <format dxfId="2204">
      <pivotArea dataOnly="0" labelOnly="1" outline="0" fieldPosition="0">
        <references count="3">
          <reference field="11" count="1" selected="0">
            <x v="0"/>
          </reference>
          <reference field="12" count="1" selected="0">
            <x v="39"/>
          </reference>
          <reference field="29" count="1">
            <x v="73"/>
          </reference>
        </references>
      </pivotArea>
    </format>
    <format dxfId="2203">
      <pivotArea dataOnly="0" labelOnly="1" outline="0" fieldPosition="0">
        <references count="3">
          <reference field="11" count="1" selected="0">
            <x v="1"/>
          </reference>
          <reference field="12" count="1" selected="0">
            <x v="39"/>
          </reference>
          <reference field="29" count="1">
            <x v="57"/>
          </reference>
        </references>
      </pivotArea>
    </format>
    <format dxfId="2202">
      <pivotArea dataOnly="0" labelOnly="1" outline="0" fieldPosition="0">
        <references count="3">
          <reference field="11" count="1" selected="0">
            <x v="2"/>
          </reference>
          <reference field="12" count="1" selected="0">
            <x v="220"/>
          </reference>
          <reference field="29" count="1">
            <x v="82"/>
          </reference>
        </references>
      </pivotArea>
    </format>
    <format dxfId="2201">
      <pivotArea dataOnly="0" labelOnly="1" outline="0" fieldPosition="0">
        <references count="3">
          <reference field="11" count="1" selected="0">
            <x v="3"/>
          </reference>
          <reference field="12" count="1" selected="0">
            <x v="36"/>
          </reference>
          <reference field="29" count="1">
            <x v="54"/>
          </reference>
        </references>
      </pivotArea>
    </format>
    <format dxfId="2200">
      <pivotArea dataOnly="0" labelOnly="1" outline="0" fieldPosition="0">
        <references count="3">
          <reference field="11" count="1" selected="0">
            <x v="4"/>
          </reference>
          <reference field="12" count="1" selected="0">
            <x v="37"/>
          </reference>
          <reference field="29" count="1">
            <x v="64"/>
          </reference>
        </references>
      </pivotArea>
    </format>
    <format dxfId="2199">
      <pivotArea dataOnly="0" labelOnly="1" outline="0" fieldPosition="0">
        <references count="3">
          <reference field="11" count="1" selected="0">
            <x v="5"/>
          </reference>
          <reference field="12" count="1" selected="0">
            <x v="13"/>
          </reference>
          <reference field="29" count="1">
            <x v="48"/>
          </reference>
        </references>
      </pivotArea>
    </format>
    <format dxfId="2198">
      <pivotArea dataOnly="0" labelOnly="1" outline="0" fieldPosition="0">
        <references count="3">
          <reference field="11" count="1" selected="0">
            <x v="6"/>
          </reference>
          <reference field="12" count="1" selected="0">
            <x v="52"/>
          </reference>
          <reference field="29" count="1">
            <x v="65"/>
          </reference>
        </references>
      </pivotArea>
    </format>
    <format dxfId="2197">
      <pivotArea dataOnly="0" labelOnly="1" outline="0" fieldPosition="0">
        <references count="3">
          <reference field="11" count="1" selected="0">
            <x v="7"/>
          </reference>
          <reference field="12" count="1" selected="0">
            <x v="190"/>
          </reference>
          <reference field="29" count="1">
            <x v="39"/>
          </reference>
        </references>
      </pivotArea>
    </format>
    <format dxfId="2196">
      <pivotArea dataOnly="0" labelOnly="1" outline="0" fieldPosition="0">
        <references count="3">
          <reference field="11" count="1" selected="0">
            <x v="8"/>
          </reference>
          <reference field="12" count="1" selected="0">
            <x v="39"/>
          </reference>
          <reference field="29" count="1">
            <x v="57"/>
          </reference>
        </references>
      </pivotArea>
    </format>
    <format dxfId="2195">
      <pivotArea dataOnly="0" labelOnly="1" outline="0" fieldPosition="0">
        <references count="3">
          <reference field="11" count="1" selected="0">
            <x v="9"/>
          </reference>
          <reference field="12" count="1" selected="0">
            <x v="87"/>
          </reference>
          <reference field="29" count="1">
            <x v="96"/>
          </reference>
        </references>
      </pivotArea>
    </format>
    <format dxfId="2194">
      <pivotArea dataOnly="0" labelOnly="1" outline="0" fieldPosition="0">
        <references count="3">
          <reference field="11" count="1" selected="0">
            <x v="10"/>
          </reference>
          <reference field="12" count="1" selected="0">
            <x v="90"/>
          </reference>
          <reference field="29" count="1">
            <x v="83"/>
          </reference>
        </references>
      </pivotArea>
    </format>
    <format dxfId="2193">
      <pivotArea dataOnly="0" labelOnly="1" outline="0" fieldPosition="0">
        <references count="3">
          <reference field="11" count="1" selected="0">
            <x v="11"/>
          </reference>
          <reference field="12" count="1" selected="0">
            <x v="107"/>
          </reference>
          <reference field="29" count="1">
            <x v="124"/>
          </reference>
        </references>
      </pivotArea>
    </format>
    <format dxfId="2192">
      <pivotArea dataOnly="0" labelOnly="1" outline="0" fieldPosition="0">
        <references count="3">
          <reference field="11" count="1" selected="0">
            <x v="12"/>
          </reference>
          <reference field="12" count="1" selected="0">
            <x v="46"/>
          </reference>
          <reference field="29" count="1">
            <x v="103"/>
          </reference>
        </references>
      </pivotArea>
    </format>
    <format dxfId="2191">
      <pivotArea dataOnly="0" labelOnly="1" outline="0" fieldPosition="0">
        <references count="3">
          <reference field="11" count="1" selected="0">
            <x v="13"/>
          </reference>
          <reference field="12" count="1" selected="0">
            <x v="185"/>
          </reference>
          <reference field="29" count="1">
            <x v="104"/>
          </reference>
        </references>
      </pivotArea>
    </format>
    <format dxfId="2190">
      <pivotArea dataOnly="0" labelOnly="1" outline="0" fieldPosition="0">
        <references count="3">
          <reference field="11" count="1" selected="0">
            <x v="20"/>
          </reference>
          <reference field="12" count="1" selected="0">
            <x v="82"/>
          </reference>
          <reference field="29" count="1">
            <x v="89"/>
          </reference>
        </references>
      </pivotArea>
    </format>
    <format dxfId="2189">
      <pivotArea dataOnly="0" labelOnly="1" outline="0" fieldPosition="0">
        <references count="3">
          <reference field="11" count="1" selected="0">
            <x v="21"/>
          </reference>
          <reference field="12" count="1" selected="0">
            <x v="121"/>
          </reference>
          <reference field="29" count="1">
            <x v="104"/>
          </reference>
        </references>
      </pivotArea>
    </format>
    <format dxfId="2188">
      <pivotArea dataOnly="0" labelOnly="1" outline="0" fieldPosition="0">
        <references count="3">
          <reference field="11" count="1" selected="0">
            <x v="25"/>
          </reference>
          <reference field="12" count="1" selected="0">
            <x v="196"/>
          </reference>
          <reference field="29" count="1">
            <x v="118"/>
          </reference>
        </references>
      </pivotArea>
    </format>
    <format dxfId="2187">
      <pivotArea dataOnly="0" labelOnly="1" outline="0" fieldPosition="0">
        <references count="3">
          <reference field="11" count="1" selected="0">
            <x v="26"/>
          </reference>
          <reference field="12" count="1" selected="0">
            <x v="163"/>
          </reference>
          <reference field="29" count="1">
            <x v="119"/>
          </reference>
        </references>
      </pivotArea>
    </format>
    <format dxfId="2186">
      <pivotArea dataOnly="0" labelOnly="1" outline="0" fieldPosition="0">
        <references count="3">
          <reference field="11" count="1" selected="0">
            <x v="27"/>
          </reference>
          <reference field="12" count="1" selected="0">
            <x v="164"/>
          </reference>
          <reference field="29" count="1">
            <x v="120"/>
          </reference>
        </references>
      </pivotArea>
    </format>
    <format dxfId="2185">
      <pivotArea dataOnly="0" labelOnly="1" outline="0" fieldPosition="0">
        <references count="3">
          <reference field="11" count="1" selected="0">
            <x v="28"/>
          </reference>
          <reference field="12" count="1" selected="0">
            <x v="53"/>
          </reference>
          <reference field="29" count="1">
            <x v="111"/>
          </reference>
        </references>
      </pivotArea>
    </format>
    <format dxfId="2184">
      <pivotArea dataOnly="0" labelOnly="1" outline="0" fieldPosition="0">
        <references count="3">
          <reference field="11" count="1" selected="0">
            <x v="31"/>
          </reference>
          <reference field="12" count="1" selected="0">
            <x v="146"/>
          </reference>
          <reference field="29" count="1">
            <x v="88"/>
          </reference>
        </references>
      </pivotArea>
    </format>
    <format dxfId="2183">
      <pivotArea dataOnly="0" labelOnly="1" outline="0" fieldPosition="0">
        <references count="3">
          <reference field="11" count="1" selected="0">
            <x v="32"/>
          </reference>
          <reference field="12" count="1" selected="0">
            <x v="118"/>
          </reference>
          <reference field="29" count="1">
            <x v="111"/>
          </reference>
        </references>
      </pivotArea>
    </format>
    <format dxfId="2182">
      <pivotArea dataOnly="0" labelOnly="1" outline="0" fieldPosition="0">
        <references count="3">
          <reference field="11" count="1" selected="0">
            <x v="34"/>
          </reference>
          <reference field="12" count="1" selected="0">
            <x v="90"/>
          </reference>
          <reference field="29" count="1">
            <x v="83"/>
          </reference>
        </references>
      </pivotArea>
    </format>
    <format dxfId="2181">
      <pivotArea dataOnly="0" labelOnly="1" outline="0" fieldPosition="0">
        <references count="3">
          <reference field="11" count="1" selected="0">
            <x v="35"/>
          </reference>
          <reference field="12" count="1" selected="0">
            <x v="41"/>
          </reference>
          <reference field="29" count="1">
            <x v="105"/>
          </reference>
        </references>
      </pivotArea>
    </format>
    <format dxfId="2180">
      <pivotArea dataOnly="0" labelOnly="1" outline="0" fieldPosition="0">
        <references count="3">
          <reference field="11" count="1" selected="0">
            <x v="36"/>
          </reference>
          <reference field="12" count="1" selected="0">
            <x v="220"/>
          </reference>
          <reference field="29" count="1">
            <x v="81"/>
          </reference>
        </references>
      </pivotArea>
    </format>
    <format dxfId="2179">
      <pivotArea dataOnly="0" labelOnly="1" outline="0" fieldPosition="0">
        <references count="3">
          <reference field="11" count="1" selected="0">
            <x v="38"/>
          </reference>
          <reference field="12" count="1" selected="0">
            <x v="216"/>
          </reference>
          <reference field="29" count="1">
            <x v="24"/>
          </reference>
        </references>
      </pivotArea>
    </format>
    <format dxfId="2178">
      <pivotArea dataOnly="0" labelOnly="1" outline="0" fieldPosition="0">
        <references count="3">
          <reference field="11" count="1" selected="0">
            <x v="39"/>
          </reference>
          <reference field="12" count="1" selected="0">
            <x v="101"/>
          </reference>
          <reference field="29" count="1">
            <x v="133"/>
          </reference>
        </references>
      </pivotArea>
    </format>
    <format dxfId="2177">
      <pivotArea dataOnly="0" labelOnly="1" outline="0" fieldPosition="0">
        <references count="3">
          <reference field="11" count="1" selected="0">
            <x v="40"/>
          </reference>
          <reference field="12" count="1" selected="0">
            <x v="127"/>
          </reference>
          <reference field="29" count="1">
            <x v="58"/>
          </reference>
        </references>
      </pivotArea>
    </format>
    <format dxfId="2176">
      <pivotArea dataOnly="0" labelOnly="1" outline="0" fieldPosition="0">
        <references count="3">
          <reference field="11" count="1" selected="0">
            <x v="41"/>
          </reference>
          <reference field="12" count="1" selected="0">
            <x v="21"/>
          </reference>
          <reference field="29" count="1">
            <x v="59"/>
          </reference>
        </references>
      </pivotArea>
    </format>
    <format dxfId="2175">
      <pivotArea dataOnly="0" labelOnly="1" outline="0" fieldPosition="0">
        <references count="3">
          <reference field="11" count="1" selected="0">
            <x v="42"/>
          </reference>
          <reference field="12" count="1" selected="0">
            <x v="73"/>
          </reference>
          <reference field="29" count="1">
            <x v="94"/>
          </reference>
        </references>
      </pivotArea>
    </format>
    <format dxfId="2174">
      <pivotArea dataOnly="0" labelOnly="1" outline="0" fieldPosition="0">
        <references count="3">
          <reference field="11" count="1" selected="0">
            <x v="43"/>
          </reference>
          <reference field="12" count="1" selected="0">
            <x v="223"/>
          </reference>
          <reference field="29" count="1">
            <x v="59"/>
          </reference>
        </references>
      </pivotArea>
    </format>
    <format dxfId="2173">
      <pivotArea dataOnly="0" labelOnly="1" outline="0" fieldPosition="0">
        <references count="3">
          <reference field="11" count="1" selected="0">
            <x v="44"/>
          </reference>
          <reference field="12" count="1" selected="0">
            <x v="105"/>
          </reference>
          <reference field="29" count="1">
            <x v="28"/>
          </reference>
        </references>
      </pivotArea>
    </format>
    <format dxfId="2172">
      <pivotArea dataOnly="0" labelOnly="1" outline="0" fieldPosition="0">
        <references count="3">
          <reference field="11" count="1" selected="0">
            <x v="45"/>
          </reference>
          <reference field="12" count="1" selected="0">
            <x v="100"/>
          </reference>
          <reference field="29" count="1">
            <x v="24"/>
          </reference>
        </references>
      </pivotArea>
    </format>
    <format dxfId="2171">
      <pivotArea dataOnly="0" labelOnly="1" outline="0" fieldPosition="0">
        <references count="3">
          <reference field="11" count="1" selected="0">
            <x v="47"/>
          </reference>
          <reference field="12" count="1" selected="0">
            <x v="152"/>
          </reference>
          <reference field="29" count="1">
            <x v="23"/>
          </reference>
        </references>
      </pivotArea>
    </format>
    <format dxfId="2170">
      <pivotArea dataOnly="0" labelOnly="1" outline="0" fieldPosition="0">
        <references count="3">
          <reference field="11" count="1" selected="0">
            <x v="48"/>
          </reference>
          <reference field="12" count="1" selected="0">
            <x v="117"/>
          </reference>
          <reference field="29" count="1">
            <x v="38"/>
          </reference>
        </references>
      </pivotArea>
    </format>
    <format dxfId="2169">
      <pivotArea dataOnly="0" labelOnly="1" outline="0" fieldPosition="0">
        <references count="3">
          <reference field="11" count="1" selected="0">
            <x v="49"/>
          </reference>
          <reference field="12" count="1" selected="0">
            <x v="168"/>
          </reference>
          <reference field="29" count="1">
            <x v="24"/>
          </reference>
        </references>
      </pivotArea>
    </format>
    <format dxfId="2168">
      <pivotArea dataOnly="0" labelOnly="1" outline="0" fieldPosition="0">
        <references count="3">
          <reference field="11" count="1" selected="0">
            <x v="53"/>
          </reference>
          <reference field="12" count="1" selected="0">
            <x v="72"/>
          </reference>
          <reference field="29" count="1">
            <x v="94"/>
          </reference>
        </references>
      </pivotArea>
    </format>
    <format dxfId="2167">
      <pivotArea dataOnly="0" labelOnly="1" outline="0" fieldPosition="0">
        <references count="3">
          <reference field="11" count="1" selected="0">
            <x v="54"/>
          </reference>
          <reference field="12" count="1" selected="0">
            <x v="112"/>
          </reference>
          <reference field="29" count="1">
            <x v="24"/>
          </reference>
        </references>
      </pivotArea>
    </format>
    <format dxfId="2166">
      <pivotArea dataOnly="0" labelOnly="1" outline="0" fieldPosition="0">
        <references count="3">
          <reference field="11" count="1" selected="0">
            <x v="55"/>
          </reference>
          <reference field="12" count="1" selected="0">
            <x v="204"/>
          </reference>
          <reference field="29" count="1">
            <x v="43"/>
          </reference>
        </references>
      </pivotArea>
    </format>
    <format dxfId="2165">
      <pivotArea dataOnly="0" labelOnly="1" outline="0" fieldPosition="0">
        <references count="3">
          <reference field="11" count="1" selected="0">
            <x v="56"/>
          </reference>
          <reference field="12" count="1" selected="0">
            <x v="59"/>
          </reference>
          <reference field="29" count="1">
            <x v="53"/>
          </reference>
        </references>
      </pivotArea>
    </format>
    <format dxfId="2164">
      <pivotArea dataOnly="0" labelOnly="1" outline="0" fieldPosition="0">
        <references count="3">
          <reference field="11" count="1" selected="0">
            <x v="57"/>
          </reference>
          <reference field="12" count="1" selected="0">
            <x v="134"/>
          </reference>
          <reference field="29" count="1">
            <x v="6"/>
          </reference>
        </references>
      </pivotArea>
    </format>
    <format dxfId="2163">
      <pivotArea dataOnly="0" labelOnly="1" outline="0" fieldPosition="0">
        <references count="3">
          <reference field="11" count="1" selected="0">
            <x v="58"/>
          </reference>
          <reference field="12" count="1" selected="0">
            <x v="109"/>
          </reference>
          <reference field="29" count="1">
            <x v="5"/>
          </reference>
        </references>
      </pivotArea>
    </format>
    <format dxfId="2162">
      <pivotArea dataOnly="0" labelOnly="1" outline="0" fieldPosition="0">
        <references count="3">
          <reference field="11" count="1" selected="0">
            <x v="59"/>
          </reference>
          <reference field="12" count="1" selected="0">
            <x v="96"/>
          </reference>
          <reference field="29" count="1">
            <x v="7"/>
          </reference>
        </references>
      </pivotArea>
    </format>
    <format dxfId="2161">
      <pivotArea dataOnly="0" labelOnly="1" outline="0" fieldPosition="0">
        <references count="3">
          <reference field="11" count="1" selected="0">
            <x v="60"/>
          </reference>
          <reference field="12" count="1" selected="0">
            <x v="215"/>
          </reference>
          <reference field="29" count="1">
            <x v="47"/>
          </reference>
        </references>
      </pivotArea>
    </format>
    <format dxfId="2160">
      <pivotArea dataOnly="0" labelOnly="1" outline="0" fieldPosition="0">
        <references count="3">
          <reference field="11" count="1" selected="0">
            <x v="61"/>
          </reference>
          <reference field="12" count="1" selected="0">
            <x v="95"/>
          </reference>
          <reference field="29" count="1">
            <x v="45"/>
          </reference>
        </references>
      </pivotArea>
    </format>
    <format dxfId="2159">
      <pivotArea dataOnly="0" labelOnly="1" outline="0" fieldPosition="0">
        <references count="3">
          <reference field="11" count="1" selected="0">
            <x v="62"/>
          </reference>
          <reference field="12" count="1" selected="0">
            <x v="93"/>
          </reference>
          <reference field="29" count="1">
            <x v="30"/>
          </reference>
        </references>
      </pivotArea>
    </format>
    <format dxfId="2158">
      <pivotArea dataOnly="0" labelOnly="1" outline="0" fieldPosition="0">
        <references count="3">
          <reference field="11" count="1" selected="0">
            <x v="63"/>
          </reference>
          <reference field="12" count="1" selected="0">
            <x v="210"/>
          </reference>
          <reference field="29" count="1">
            <x v="112"/>
          </reference>
        </references>
      </pivotArea>
    </format>
    <format dxfId="2157">
      <pivotArea dataOnly="0" labelOnly="1" outline="0" fieldPosition="0">
        <references count="3">
          <reference field="11" count="1" selected="0">
            <x v="64"/>
          </reference>
          <reference field="12" count="1" selected="0">
            <x v="171"/>
          </reference>
          <reference field="29" count="1">
            <x v="90"/>
          </reference>
        </references>
      </pivotArea>
    </format>
    <format dxfId="2156">
      <pivotArea dataOnly="0" labelOnly="1" outline="0" fieldPosition="0">
        <references count="3">
          <reference field="11" count="1" selected="0">
            <x v="65"/>
          </reference>
          <reference field="12" count="1" selected="0">
            <x v="125"/>
          </reference>
          <reference field="29" count="1">
            <x v="115"/>
          </reference>
        </references>
      </pivotArea>
    </format>
    <format dxfId="2155">
      <pivotArea dataOnly="0" labelOnly="1" outline="0" fieldPosition="0">
        <references count="3">
          <reference field="11" count="1" selected="0">
            <x v="66"/>
          </reference>
          <reference field="12" count="1" selected="0">
            <x v="157"/>
          </reference>
          <reference field="29" count="1">
            <x v="106"/>
          </reference>
        </references>
      </pivotArea>
    </format>
    <format dxfId="2154">
      <pivotArea dataOnly="0" labelOnly="1" outline="0" fieldPosition="0">
        <references count="3">
          <reference field="11" count="1" selected="0">
            <x v="67"/>
          </reference>
          <reference field="12" count="1" selected="0">
            <x v="220"/>
          </reference>
          <reference field="29" count="1">
            <x v="51"/>
          </reference>
        </references>
      </pivotArea>
    </format>
    <format dxfId="2153">
      <pivotArea dataOnly="0" labelOnly="1" outline="0" fieldPosition="0">
        <references count="3">
          <reference field="11" count="1" selected="0">
            <x v="68"/>
          </reference>
          <reference field="12" count="1" selected="0">
            <x v="124"/>
          </reference>
          <reference field="29" count="1">
            <x v="3"/>
          </reference>
        </references>
      </pivotArea>
    </format>
    <format dxfId="2152">
      <pivotArea dataOnly="0" labelOnly="1" outline="0" fieldPosition="0">
        <references count="3">
          <reference field="11" count="1" selected="0">
            <x v="69"/>
          </reference>
          <reference field="12" count="1" selected="0">
            <x v="114"/>
          </reference>
          <reference field="29" count="1">
            <x v="110"/>
          </reference>
        </references>
      </pivotArea>
    </format>
    <format dxfId="2151">
      <pivotArea dataOnly="0" labelOnly="1" outline="0" fieldPosition="0">
        <references count="3">
          <reference field="11" count="1" selected="0">
            <x v="70"/>
          </reference>
          <reference field="12" count="1" selected="0">
            <x v="115"/>
          </reference>
          <reference field="29" count="1">
            <x v="109"/>
          </reference>
        </references>
      </pivotArea>
    </format>
    <format dxfId="2150">
      <pivotArea dataOnly="0" labelOnly="1" outline="0" fieldPosition="0">
        <references count="3">
          <reference field="11" count="1" selected="0">
            <x v="71"/>
          </reference>
          <reference field="12" count="1" selected="0">
            <x v="51"/>
          </reference>
          <reference field="29" count="1">
            <x v="29"/>
          </reference>
        </references>
      </pivotArea>
    </format>
    <format dxfId="2149">
      <pivotArea dataOnly="0" labelOnly="1" outline="0" fieldPosition="0">
        <references count="3">
          <reference field="11" count="1" selected="0">
            <x v="72"/>
          </reference>
          <reference field="12" count="1" selected="0">
            <x v="124"/>
          </reference>
          <reference field="29" count="1">
            <x v="46"/>
          </reference>
        </references>
      </pivotArea>
    </format>
    <format dxfId="2148">
      <pivotArea dataOnly="0" labelOnly="1" outline="0" fieldPosition="0">
        <references count="3">
          <reference field="11" count="1" selected="0">
            <x v="73"/>
          </reference>
          <reference field="12" count="1" selected="0">
            <x v="149"/>
          </reference>
          <reference field="29" count="1">
            <x v="77"/>
          </reference>
        </references>
      </pivotArea>
    </format>
    <format dxfId="2147">
      <pivotArea dataOnly="0" labelOnly="1" outline="0" fieldPosition="0">
        <references count="3">
          <reference field="11" count="1" selected="0">
            <x v="74"/>
          </reference>
          <reference field="12" count="1" selected="0">
            <x v="85"/>
          </reference>
          <reference field="29" count="1">
            <x v="113"/>
          </reference>
        </references>
      </pivotArea>
    </format>
    <format dxfId="2146">
      <pivotArea dataOnly="0" labelOnly="1" outline="0" fieldPosition="0">
        <references count="3">
          <reference field="11" count="1" selected="0">
            <x v="75"/>
          </reference>
          <reference field="12" count="1" selected="0">
            <x v="71"/>
          </reference>
          <reference field="29" count="1">
            <x v="83"/>
          </reference>
        </references>
      </pivotArea>
    </format>
    <format dxfId="2145">
      <pivotArea dataOnly="0" labelOnly="1" outline="0" fieldPosition="0">
        <references count="3">
          <reference field="11" count="1" selected="0">
            <x v="76"/>
          </reference>
          <reference field="12" count="1" selected="0">
            <x v="45"/>
          </reference>
          <reference field="29" count="1">
            <x v="4"/>
          </reference>
        </references>
      </pivotArea>
    </format>
    <format dxfId="2144">
      <pivotArea dataOnly="0" labelOnly="1" outline="0" fieldPosition="0">
        <references count="3">
          <reference field="11" count="1" selected="0">
            <x v="77"/>
          </reference>
          <reference field="12" count="1" selected="0">
            <x v="149"/>
          </reference>
          <reference field="29" count="1">
            <x v="77"/>
          </reference>
        </references>
      </pivotArea>
    </format>
    <format dxfId="2143">
      <pivotArea dataOnly="0" labelOnly="1" outline="0" fieldPosition="0">
        <references count="3">
          <reference field="11" count="1" selected="0">
            <x v="78"/>
          </reference>
          <reference field="12" count="1" selected="0">
            <x v="220"/>
          </reference>
          <reference field="29" count="1">
            <x v="81"/>
          </reference>
        </references>
      </pivotArea>
    </format>
    <format dxfId="2142">
      <pivotArea dataOnly="0" labelOnly="1" outline="0" fieldPosition="0">
        <references count="3">
          <reference field="11" count="1" selected="0">
            <x v="79"/>
          </reference>
          <reference field="12" count="1" selected="0">
            <x v="149"/>
          </reference>
          <reference field="29" count="1">
            <x v="22"/>
          </reference>
        </references>
      </pivotArea>
    </format>
    <format dxfId="2141">
      <pivotArea dataOnly="0" labelOnly="1" outline="0" fieldPosition="0">
        <references count="3">
          <reference field="11" count="1" selected="0">
            <x v="80"/>
          </reference>
          <reference field="12" count="1" selected="0">
            <x v="120"/>
          </reference>
          <reference field="29" count="1">
            <x v="13"/>
          </reference>
        </references>
      </pivotArea>
    </format>
    <format dxfId="2140">
      <pivotArea dataOnly="0" labelOnly="1" outline="0" fieldPosition="0">
        <references count="3">
          <reference field="11" count="1" selected="0">
            <x v="81"/>
          </reference>
          <reference field="12" count="1" selected="0">
            <x v="194"/>
          </reference>
          <reference field="29" count="1">
            <x v="62"/>
          </reference>
        </references>
      </pivotArea>
    </format>
    <format dxfId="2139">
      <pivotArea dataOnly="0" labelOnly="1" outline="0" fieldPosition="0">
        <references count="3">
          <reference field="11" count="1" selected="0">
            <x v="82"/>
          </reference>
          <reference field="12" count="1" selected="0">
            <x v="119"/>
          </reference>
          <reference field="29" count="1">
            <x v="14"/>
          </reference>
        </references>
      </pivotArea>
    </format>
    <format dxfId="2138">
      <pivotArea dataOnly="0" labelOnly="1" outline="0" fieldPosition="0">
        <references count="3">
          <reference field="11" count="1" selected="0">
            <x v="83"/>
          </reference>
          <reference field="12" count="1" selected="0">
            <x v="91"/>
          </reference>
          <reference field="29" count="1">
            <x v="55"/>
          </reference>
        </references>
      </pivotArea>
    </format>
    <format dxfId="2137">
      <pivotArea dataOnly="0" labelOnly="1" outline="0" fieldPosition="0">
        <references count="3">
          <reference field="11" count="1" selected="0">
            <x v="84"/>
          </reference>
          <reference field="12" count="1" selected="0">
            <x v="220"/>
          </reference>
          <reference field="29" count="1">
            <x v="77"/>
          </reference>
        </references>
      </pivotArea>
    </format>
    <format dxfId="2136">
      <pivotArea dataOnly="0" labelOnly="1" outline="0" fieldPosition="0">
        <references count="3">
          <reference field="11" count="1" selected="0">
            <x v="85"/>
          </reference>
          <reference field="12" count="1" selected="0">
            <x v="58"/>
          </reference>
          <reference field="29" count="1">
            <x v="131"/>
          </reference>
        </references>
      </pivotArea>
    </format>
    <format dxfId="2135">
      <pivotArea dataOnly="0" labelOnly="1" outline="0" fieldPosition="0">
        <references count="3">
          <reference field="11" count="1" selected="0">
            <x v="86"/>
          </reference>
          <reference field="12" count="1" selected="0">
            <x v="70"/>
          </reference>
          <reference field="29" count="1">
            <x v="83"/>
          </reference>
        </references>
      </pivotArea>
    </format>
    <format dxfId="2134">
      <pivotArea dataOnly="0" labelOnly="1" outline="0" fieldPosition="0">
        <references count="3">
          <reference field="11" count="1" selected="0">
            <x v="87"/>
          </reference>
          <reference field="12" count="1" selected="0">
            <x v="192"/>
          </reference>
          <reference field="29" count="1">
            <x v="16"/>
          </reference>
        </references>
      </pivotArea>
    </format>
    <format dxfId="2133">
      <pivotArea dataOnly="0" labelOnly="1" outline="0" fieldPosition="0">
        <references count="3">
          <reference field="11" count="1" selected="0">
            <x v="88"/>
          </reference>
          <reference field="12" count="1" selected="0">
            <x v="128"/>
          </reference>
          <reference field="29" count="1">
            <x v="56"/>
          </reference>
        </references>
      </pivotArea>
    </format>
    <format dxfId="2132">
      <pivotArea dataOnly="0" labelOnly="1" outline="0" fieldPosition="0">
        <references count="3">
          <reference field="11" count="1" selected="0">
            <x v="89"/>
          </reference>
          <reference field="12" count="1" selected="0">
            <x v="129"/>
          </reference>
          <reference field="29" count="1">
            <x v="66"/>
          </reference>
        </references>
      </pivotArea>
    </format>
    <format dxfId="2131">
      <pivotArea dataOnly="0" labelOnly="1" outline="0" fieldPosition="0">
        <references count="3">
          <reference field="11" count="1" selected="0">
            <x v="90"/>
          </reference>
          <reference field="12" count="1" selected="0">
            <x v="220"/>
          </reference>
          <reference field="29" count="1">
            <x v="80"/>
          </reference>
        </references>
      </pivotArea>
    </format>
    <format dxfId="2130">
      <pivotArea dataOnly="0" labelOnly="1" outline="0" fieldPosition="0">
        <references count="3">
          <reference field="11" count="1" selected="0">
            <x v="91"/>
          </reference>
          <reference field="12" count="1" selected="0">
            <x v="149"/>
          </reference>
          <reference field="29" count="1">
            <x v="77"/>
          </reference>
        </references>
      </pivotArea>
    </format>
    <format dxfId="2129">
      <pivotArea dataOnly="0" labelOnly="1" outline="0" fieldPosition="0">
        <references count="3">
          <reference field="11" count="1" selected="0">
            <x v="92"/>
          </reference>
          <reference field="12" count="1" selected="0">
            <x v="202"/>
          </reference>
          <reference field="29" count="1">
            <x v="132"/>
          </reference>
        </references>
      </pivotArea>
    </format>
    <format dxfId="2128">
      <pivotArea dataOnly="0" labelOnly="1" outline="0" fieldPosition="0">
        <references count="3">
          <reference field="11" count="1" selected="0">
            <x v="93"/>
          </reference>
          <reference field="12" count="1" selected="0">
            <x v="60"/>
          </reference>
          <reference field="29" count="1">
            <x v="134"/>
          </reference>
        </references>
      </pivotArea>
    </format>
    <format dxfId="2127">
      <pivotArea dataOnly="0" labelOnly="1" outline="0" fieldPosition="0">
        <references count="3">
          <reference field="11" count="1" selected="0">
            <x v="94"/>
          </reference>
          <reference field="12" count="1" selected="0">
            <x v="133"/>
          </reference>
          <reference field="29" count="1">
            <x v="63"/>
          </reference>
        </references>
      </pivotArea>
    </format>
    <format dxfId="2126">
      <pivotArea dataOnly="0" labelOnly="1" outline="0" fieldPosition="0">
        <references count="3">
          <reference field="11" count="1" selected="0">
            <x v="95"/>
          </reference>
          <reference field="12" count="1" selected="0">
            <x v="132"/>
          </reference>
          <reference field="29" count="1">
            <x v="92"/>
          </reference>
        </references>
      </pivotArea>
    </format>
    <format dxfId="2125">
      <pivotArea dataOnly="0" labelOnly="1" outline="0" fieldPosition="0">
        <references count="3">
          <reference field="11" count="1" selected="0">
            <x v="96"/>
          </reference>
          <reference field="12" count="1" selected="0">
            <x v="43"/>
          </reference>
          <reference field="29" count="1">
            <x v="72"/>
          </reference>
        </references>
      </pivotArea>
    </format>
    <format dxfId="2124">
      <pivotArea dataOnly="0" labelOnly="1" outline="0" fieldPosition="0">
        <references count="3">
          <reference field="11" count="1" selected="0">
            <x v="97"/>
          </reference>
          <reference field="12" count="1" selected="0">
            <x v="39"/>
          </reference>
          <reference field="29" count="1">
            <x v="57"/>
          </reference>
        </references>
      </pivotArea>
    </format>
    <format dxfId="2123">
      <pivotArea dataOnly="0" labelOnly="1" outline="0" fieldPosition="0">
        <references count="3">
          <reference field="11" count="1" selected="0">
            <x v="98"/>
          </reference>
          <reference field="12" count="1" selected="0">
            <x v="75"/>
          </reference>
          <reference field="29" count="1">
            <x v="60"/>
          </reference>
        </references>
      </pivotArea>
    </format>
    <format dxfId="2122">
      <pivotArea dataOnly="0" labelOnly="1" outline="0" fieldPosition="0">
        <references count="3">
          <reference field="11" count="1" selected="0">
            <x v="99"/>
          </reference>
          <reference field="12" count="1" selected="0">
            <x v="42"/>
          </reference>
          <reference field="29" count="1">
            <x v="31"/>
          </reference>
        </references>
      </pivotArea>
    </format>
    <format dxfId="2121">
      <pivotArea dataOnly="0" labelOnly="1" outline="0" fieldPosition="0">
        <references count="3">
          <reference field="11" count="1" selected="0">
            <x v="100"/>
          </reference>
          <reference field="12" count="1" selected="0">
            <x v="47"/>
          </reference>
          <reference field="29" count="1">
            <x v="81"/>
          </reference>
        </references>
      </pivotArea>
    </format>
    <format dxfId="2120">
      <pivotArea dataOnly="0" labelOnly="1" outline="0" fieldPosition="0">
        <references count="3">
          <reference field="11" count="1" selected="0">
            <x v="101"/>
          </reference>
          <reference field="12" count="1" selected="0">
            <x v="83"/>
          </reference>
          <reference field="29" count="1">
            <x v="79"/>
          </reference>
        </references>
      </pivotArea>
    </format>
    <format dxfId="2119">
      <pivotArea dataOnly="0" labelOnly="1" outline="0" fieldPosition="0">
        <references count="3">
          <reference field="11" count="1" selected="0">
            <x v="103"/>
          </reference>
          <reference field="12" count="1" selected="0">
            <x v="220"/>
          </reference>
          <reference field="29" count="1">
            <x v="81"/>
          </reference>
        </references>
      </pivotArea>
    </format>
    <format dxfId="2118">
      <pivotArea dataOnly="0" labelOnly="1" outline="0" fieldPosition="0">
        <references count="3">
          <reference field="11" count="1" selected="0">
            <x v="104"/>
          </reference>
          <reference field="12" count="1" selected="0">
            <x v="149"/>
          </reference>
          <reference field="29" count="1">
            <x v="77"/>
          </reference>
        </references>
      </pivotArea>
    </format>
    <format dxfId="2117">
      <pivotArea dataOnly="0" labelOnly="1" outline="0" fieldPosition="0">
        <references count="3">
          <reference field="11" count="1" selected="0">
            <x v="105"/>
          </reference>
          <reference field="12" count="1" selected="0">
            <x v="89"/>
          </reference>
          <reference field="29" count="1">
            <x v="37"/>
          </reference>
        </references>
      </pivotArea>
    </format>
    <format dxfId="2116">
      <pivotArea dataOnly="0" labelOnly="1" outline="0" fieldPosition="0">
        <references count="3">
          <reference field="11" count="1" selected="0">
            <x v="106"/>
          </reference>
          <reference field="12" count="1" selected="0">
            <x v="149"/>
          </reference>
          <reference field="29" count="1">
            <x v="50"/>
          </reference>
        </references>
      </pivotArea>
    </format>
    <format dxfId="2115">
      <pivotArea dataOnly="0" labelOnly="1" outline="0" fieldPosition="0">
        <references count="3">
          <reference field="11" count="1" selected="0">
            <x v="107"/>
          </reference>
          <reference field="12" count="1" selected="0">
            <x v="149"/>
          </reference>
          <reference field="29" count="1">
            <x v="77"/>
          </reference>
        </references>
      </pivotArea>
    </format>
    <format dxfId="2114">
      <pivotArea dataOnly="0" labelOnly="1" outline="0" fieldPosition="0">
        <references count="3">
          <reference field="11" count="1" selected="0">
            <x v="108"/>
          </reference>
          <reference field="12" count="1" selected="0">
            <x v="220"/>
          </reference>
          <reference field="29" count="1">
            <x v="74"/>
          </reference>
        </references>
      </pivotArea>
    </format>
    <format dxfId="2113">
      <pivotArea dataOnly="0" labelOnly="1" outline="0" fieldPosition="0">
        <references count="3">
          <reference field="11" count="1" selected="0">
            <x v="109"/>
          </reference>
          <reference field="12" count="1" selected="0">
            <x v="149"/>
          </reference>
          <reference field="29" count="1">
            <x v="77"/>
          </reference>
        </references>
      </pivotArea>
    </format>
    <format dxfId="2112">
      <pivotArea dataOnly="0" labelOnly="1" outline="0" fieldPosition="0">
        <references count="3">
          <reference field="11" count="1" selected="0">
            <x v="115"/>
          </reference>
          <reference field="12" count="1" selected="0">
            <x v="170"/>
          </reference>
          <reference field="29" count="1">
            <x v="101"/>
          </reference>
        </references>
      </pivotArea>
    </format>
    <format dxfId="2111">
      <pivotArea dataOnly="0" labelOnly="1" outline="0" fieldPosition="0">
        <references count="3">
          <reference field="11" count="1" selected="0">
            <x v="116"/>
          </reference>
          <reference field="12" count="1" selected="0">
            <x v="175"/>
          </reference>
          <reference field="29" count="1">
            <x v="83"/>
          </reference>
        </references>
      </pivotArea>
    </format>
    <format dxfId="2110">
      <pivotArea dataOnly="0" labelOnly="1" outline="0" fieldPosition="0">
        <references count="3">
          <reference field="11" count="1" selected="0">
            <x v="119"/>
          </reference>
          <reference field="12" count="1" selected="0">
            <x v="147"/>
          </reference>
          <reference field="29" count="1">
            <x v="61"/>
          </reference>
        </references>
      </pivotArea>
    </format>
    <format dxfId="2109">
      <pivotArea dataOnly="0" labelOnly="1" outline="0" fieldPosition="0">
        <references count="3">
          <reference field="11" count="1" selected="0">
            <x v="120"/>
          </reference>
          <reference field="12" count="1" selected="0">
            <x v="149"/>
          </reference>
          <reference field="29" count="1">
            <x v="77"/>
          </reference>
        </references>
      </pivotArea>
    </format>
    <format dxfId="2108">
      <pivotArea dataOnly="0" labelOnly="1" outline="0" fieldPosition="0">
        <references count="3">
          <reference field="11" count="1" selected="0">
            <x v="121"/>
          </reference>
          <reference field="12" count="1" selected="0">
            <x v="111"/>
          </reference>
          <reference field="29" count="1">
            <x v="117"/>
          </reference>
        </references>
      </pivotArea>
    </format>
    <format dxfId="2107">
      <pivotArea dataOnly="0" labelOnly="1" outline="0" fieldPosition="0">
        <references count="3">
          <reference field="11" count="1" selected="0">
            <x v="122"/>
          </reference>
          <reference field="12" count="1" selected="0">
            <x v="131"/>
          </reference>
          <reference field="29" count="1">
            <x v="91"/>
          </reference>
        </references>
      </pivotArea>
    </format>
    <format dxfId="2106">
      <pivotArea dataOnly="0" labelOnly="1" outline="0" fieldPosition="0">
        <references count="3">
          <reference field="11" count="1" selected="0">
            <x v="123"/>
          </reference>
          <reference field="12" count="1" selected="0">
            <x v="55"/>
          </reference>
          <reference field="29" count="1">
            <x v="83"/>
          </reference>
        </references>
      </pivotArea>
    </format>
    <format dxfId="2105">
      <pivotArea dataOnly="0" labelOnly="1" outline="0" fieldPosition="0">
        <references count="3">
          <reference field="11" count="1" selected="0">
            <x v="124"/>
          </reference>
          <reference field="12" count="1" selected="0">
            <x v="63"/>
          </reference>
          <reference field="29" count="1">
            <x v="100"/>
          </reference>
        </references>
      </pivotArea>
    </format>
    <format dxfId="2104">
      <pivotArea dataOnly="0" labelOnly="1" outline="0" fieldPosition="0">
        <references count="3">
          <reference field="11" count="1" selected="0">
            <x v="125"/>
          </reference>
          <reference field="12" count="1" selected="0">
            <x v="149"/>
          </reference>
          <reference field="29" count="1">
            <x v="77"/>
          </reference>
        </references>
      </pivotArea>
    </format>
    <format dxfId="2103">
      <pivotArea dataOnly="0" labelOnly="1" outline="0" fieldPosition="0">
        <references count="3">
          <reference field="11" count="1" selected="0">
            <x v="126"/>
          </reference>
          <reference field="12" count="1" selected="0">
            <x v="162"/>
          </reference>
          <reference field="29" count="1">
            <x v="93"/>
          </reference>
        </references>
      </pivotArea>
    </format>
    <format dxfId="2102">
      <pivotArea dataOnly="0" labelOnly="1" outline="0" fieldPosition="0">
        <references count="3">
          <reference field="11" count="1" selected="0">
            <x v="129"/>
          </reference>
          <reference field="12" count="1" selected="0">
            <x v="167"/>
          </reference>
          <reference field="29" count="1">
            <x v="98"/>
          </reference>
        </references>
      </pivotArea>
    </format>
    <format dxfId="2101">
      <pivotArea dataOnly="0" labelOnly="1" outline="0" fieldPosition="0">
        <references count="3">
          <reference field="11" count="1" selected="0">
            <x v="130"/>
          </reference>
          <reference field="12" count="1" selected="0">
            <x v="138"/>
          </reference>
          <reference field="29" count="1">
            <x v="26"/>
          </reference>
        </references>
      </pivotArea>
    </format>
    <format dxfId="2100">
      <pivotArea dataOnly="0" labelOnly="1" outline="0" fieldPosition="0">
        <references count="3">
          <reference field="11" count="1" selected="0">
            <x v="131"/>
          </reference>
          <reference field="12" count="1" selected="0">
            <x v="220"/>
          </reference>
          <reference field="29" count="1">
            <x v="81"/>
          </reference>
        </references>
      </pivotArea>
    </format>
    <format dxfId="2099">
      <pivotArea dataOnly="0" labelOnly="1" outline="0" fieldPosition="0">
        <references count="3">
          <reference field="11" count="1" selected="0">
            <x v="132"/>
          </reference>
          <reference field="12" count="1" selected="0">
            <x v="167"/>
          </reference>
          <reference field="29" count="1">
            <x v="98"/>
          </reference>
        </references>
      </pivotArea>
    </format>
    <format dxfId="2098">
      <pivotArea dataOnly="0" labelOnly="1" outline="0" fieldPosition="0">
        <references count="3">
          <reference field="11" count="1" selected="0">
            <x v="133"/>
          </reference>
          <reference field="12" count="1" selected="0">
            <x v="159"/>
          </reference>
          <reference field="29" count="1">
            <x v="41"/>
          </reference>
        </references>
      </pivotArea>
    </format>
    <format dxfId="2097">
      <pivotArea dataOnly="0" labelOnly="1" outline="0" fieldPosition="0">
        <references count="3">
          <reference field="11" count="1" selected="0">
            <x v="134"/>
          </reference>
          <reference field="12" count="1" selected="0">
            <x v="160"/>
          </reference>
          <reference field="29" count="1">
            <x v="59"/>
          </reference>
        </references>
      </pivotArea>
    </format>
    <format dxfId="2096">
      <pivotArea dataOnly="0" labelOnly="1" outline="0" fieldPosition="0">
        <references count="3">
          <reference field="11" count="1" selected="0">
            <x v="135"/>
          </reference>
          <reference field="12" count="1" selected="0">
            <x v="183"/>
          </reference>
          <reference field="29" count="1">
            <x v="33"/>
          </reference>
        </references>
      </pivotArea>
    </format>
    <format dxfId="2095">
      <pivotArea dataOnly="0" labelOnly="1" outline="0" fieldPosition="0">
        <references count="3">
          <reference field="11" count="1" selected="0">
            <x v="136"/>
          </reference>
          <reference field="12" count="1" selected="0">
            <x v="173"/>
          </reference>
          <reference field="29" count="1">
            <x v="42"/>
          </reference>
        </references>
      </pivotArea>
    </format>
    <format dxfId="2094">
      <pivotArea dataOnly="0" labelOnly="1" outline="0" fieldPosition="0">
        <references count="3">
          <reference field="11" count="1" selected="0">
            <x v="137"/>
          </reference>
          <reference field="12" count="1" selected="0">
            <x v="1"/>
          </reference>
          <reference field="29" count="1">
            <x v="2"/>
          </reference>
        </references>
      </pivotArea>
    </format>
    <format dxfId="2093">
      <pivotArea dataOnly="0" labelOnly="1" outline="0" fieldPosition="0">
        <references count="3">
          <reference field="11" count="1" selected="0">
            <x v="141"/>
          </reference>
          <reference field="12" count="1" selected="0">
            <x v="153"/>
          </reference>
          <reference field="29" count="1">
            <x v="18"/>
          </reference>
        </references>
      </pivotArea>
    </format>
    <format dxfId="2092">
      <pivotArea dataOnly="0" labelOnly="1" outline="0" fieldPosition="0">
        <references count="3">
          <reference field="11" count="1" selected="0">
            <x v="142"/>
          </reference>
          <reference field="12" count="1" selected="0">
            <x v="172"/>
          </reference>
          <reference field="29" count="1">
            <x v="71"/>
          </reference>
        </references>
      </pivotArea>
    </format>
    <format dxfId="2091">
      <pivotArea dataOnly="0" labelOnly="1" outline="0" fieldPosition="0">
        <references count="3">
          <reference field="11" count="1" selected="0">
            <x v="143"/>
          </reference>
          <reference field="12" count="1" selected="0">
            <x v="167"/>
          </reference>
          <reference field="29" count="1">
            <x v="98"/>
          </reference>
        </references>
      </pivotArea>
    </format>
    <format dxfId="2090">
      <pivotArea dataOnly="0" labelOnly="1" outline="0" fieldPosition="0">
        <references count="3">
          <reference field="11" count="1" selected="0">
            <x v="145"/>
          </reference>
          <reference field="12" count="1" selected="0">
            <x v="167"/>
          </reference>
          <reference field="29" count="1">
            <x v="126"/>
          </reference>
        </references>
      </pivotArea>
    </format>
    <format dxfId="2089">
      <pivotArea dataOnly="0" labelOnly="1" outline="0" fieldPosition="0">
        <references count="3">
          <reference field="11" count="1" selected="0">
            <x v="146"/>
          </reference>
          <reference field="12" count="1" selected="0">
            <x v="205"/>
          </reference>
          <reference field="29" count="1">
            <x v="101"/>
          </reference>
        </references>
      </pivotArea>
    </format>
    <format dxfId="2088">
      <pivotArea dataOnly="0" labelOnly="1" outline="0" fieldPosition="0">
        <references count="3">
          <reference field="11" count="1" selected="0">
            <x v="147"/>
          </reference>
          <reference field="12" count="1" selected="0">
            <x v="76"/>
          </reference>
          <reference field="29" count="1">
            <x v="93"/>
          </reference>
        </references>
      </pivotArea>
    </format>
    <format dxfId="2087">
      <pivotArea dataOnly="0" labelOnly="1" outline="0" fieldPosition="0">
        <references count="3">
          <reference field="11" count="1" selected="0">
            <x v="148"/>
          </reference>
          <reference field="12" count="1" selected="0">
            <x v="167"/>
          </reference>
          <reference field="29" count="1">
            <x v="98"/>
          </reference>
        </references>
      </pivotArea>
    </format>
    <format dxfId="2086">
      <pivotArea dataOnly="0" labelOnly="1" outline="0" fieldPosition="0">
        <references count="3">
          <reference field="11" count="1" selected="0">
            <x v="150"/>
          </reference>
          <reference field="12" count="1" selected="0">
            <x v="224"/>
          </reference>
          <reference field="29" count="1">
            <x v="87"/>
          </reference>
        </references>
      </pivotArea>
    </format>
    <format dxfId="2085">
      <pivotArea dataOnly="0" labelOnly="1" outline="0" fieldPosition="0">
        <references count="3">
          <reference field="11" count="1" selected="0">
            <x v="151"/>
          </reference>
          <reference field="12" count="1" selected="0">
            <x v="167"/>
          </reference>
          <reference field="29" count="1">
            <x v="98"/>
          </reference>
        </references>
      </pivotArea>
    </format>
    <format dxfId="2084">
      <pivotArea dataOnly="0" labelOnly="1" outline="0" fieldPosition="0">
        <references count="3">
          <reference field="11" count="1" selected="0">
            <x v="152"/>
          </reference>
          <reference field="12" count="1" selected="0">
            <x v="166"/>
          </reference>
          <reference field="29" count="1">
            <x v="26"/>
          </reference>
        </references>
      </pivotArea>
    </format>
    <format dxfId="2083">
      <pivotArea dataOnly="0" labelOnly="1" outline="0" fieldPosition="0">
        <references count="3">
          <reference field="11" count="1" selected="0">
            <x v="153"/>
          </reference>
          <reference field="12" count="1" selected="0">
            <x v="167"/>
          </reference>
          <reference field="29" count="1">
            <x v="98"/>
          </reference>
        </references>
      </pivotArea>
    </format>
    <format dxfId="2082">
      <pivotArea dataOnly="0" labelOnly="1" outline="0" fieldPosition="0">
        <references count="3">
          <reference field="11" count="1" selected="0">
            <x v="155"/>
          </reference>
          <reference field="12" count="1" selected="0">
            <x v="88"/>
          </reference>
          <reference field="29" count="1">
            <x v="36"/>
          </reference>
        </references>
      </pivotArea>
    </format>
    <format dxfId="2081">
      <pivotArea dataOnly="0" labelOnly="1" outline="0" fieldPosition="0">
        <references count="3">
          <reference field="11" count="1" selected="0">
            <x v="156"/>
          </reference>
          <reference field="12" count="1" selected="0">
            <x v="167"/>
          </reference>
          <reference field="29" count="1">
            <x v="98"/>
          </reference>
        </references>
      </pivotArea>
    </format>
    <format dxfId="2080">
      <pivotArea dataOnly="0" labelOnly="1" outline="0" fieldPosition="0">
        <references count="3">
          <reference field="11" count="1" selected="0">
            <x v="157"/>
          </reference>
          <reference field="12" count="1" selected="0">
            <x v="220"/>
          </reference>
          <reference field="29" count="1">
            <x v="81"/>
          </reference>
        </references>
      </pivotArea>
    </format>
    <format dxfId="2079">
      <pivotArea dataOnly="0" labelOnly="1" outline="0" fieldPosition="0">
        <references count="3">
          <reference field="11" count="1" selected="0">
            <x v="158"/>
          </reference>
          <reference field="12" count="1" selected="0">
            <x v="167"/>
          </reference>
          <reference field="29" count="1">
            <x v="98"/>
          </reference>
        </references>
      </pivotArea>
    </format>
    <format dxfId="2078">
      <pivotArea dataOnly="0" labelOnly="1" outline="0" fieldPosition="0">
        <references count="3">
          <reference field="11" count="1" selected="0">
            <x v="159"/>
          </reference>
          <reference field="12" count="1" selected="0">
            <x v="180"/>
          </reference>
          <reference field="29" count="1">
            <x v="40"/>
          </reference>
        </references>
      </pivotArea>
    </format>
    <format dxfId="2077">
      <pivotArea dataOnly="0" labelOnly="1" outline="0" fieldPosition="0">
        <references count="3">
          <reference field="11" count="1" selected="0">
            <x v="160"/>
          </reference>
          <reference field="12" count="1" selected="0">
            <x v="156"/>
          </reference>
          <reference field="29" count="1">
            <x v="20"/>
          </reference>
        </references>
      </pivotArea>
    </format>
    <format dxfId="2076">
      <pivotArea dataOnly="0" labelOnly="1" outline="0" fieldPosition="0">
        <references count="3">
          <reference field="11" count="1" selected="0">
            <x v="161"/>
          </reference>
          <reference field="12" count="1" selected="0">
            <x v="181"/>
          </reference>
          <reference field="29" count="1">
            <x v="25"/>
          </reference>
        </references>
      </pivotArea>
    </format>
    <format dxfId="2075">
      <pivotArea dataOnly="0" labelOnly="1" outline="0" fieldPosition="0">
        <references count="3">
          <reference field="11" count="1" selected="0">
            <x v="162"/>
          </reference>
          <reference field="12" count="1" selected="0">
            <x v="92"/>
          </reference>
          <reference field="29" count="1">
            <x v="35"/>
          </reference>
        </references>
      </pivotArea>
    </format>
    <format dxfId="2074">
      <pivotArea dataOnly="0" labelOnly="1" outline="0" fieldPosition="0">
        <references count="3">
          <reference field="11" count="1" selected="0">
            <x v="163"/>
          </reference>
          <reference field="12" count="1" selected="0">
            <x v="139"/>
          </reference>
          <reference field="29" count="1">
            <x v="26"/>
          </reference>
        </references>
      </pivotArea>
    </format>
    <format dxfId="2073">
      <pivotArea dataOnly="0" labelOnly="1" outline="0" fieldPosition="0">
        <references count="3">
          <reference field="11" count="1" selected="0">
            <x v="164"/>
          </reference>
          <reference field="12" count="1" selected="0">
            <x v="214"/>
          </reference>
          <reference field="29" count="1">
            <x v="52"/>
          </reference>
        </references>
      </pivotArea>
    </format>
    <format dxfId="2072">
      <pivotArea dataOnly="0" labelOnly="1" outline="0" fieldPosition="0">
        <references count="3">
          <reference field="11" count="1" selected="0">
            <x v="165"/>
          </reference>
          <reference field="12" count="1" selected="0">
            <x v="137"/>
          </reference>
          <reference field="29" count="1">
            <x v="1"/>
          </reference>
        </references>
      </pivotArea>
    </format>
    <format dxfId="2071">
      <pivotArea dataOnly="0" labelOnly="1" outline="0" fieldPosition="0">
        <references count="3">
          <reference field="11" count="1" selected="0">
            <x v="166"/>
          </reference>
          <reference field="12" count="1" selected="0">
            <x v="104"/>
          </reference>
          <reference field="29" count="1">
            <x v="0"/>
          </reference>
        </references>
      </pivotArea>
    </format>
    <format dxfId="2070">
      <pivotArea dataOnly="0" labelOnly="1" outline="0" fieldPosition="0">
        <references count="3">
          <reference field="11" count="1" selected="0">
            <x v="167"/>
          </reference>
          <reference field="12" count="1" selected="0">
            <x v="5"/>
          </reference>
          <reference field="29" count="1">
            <x v="24"/>
          </reference>
        </references>
      </pivotArea>
    </format>
    <format dxfId="2069">
      <pivotArea dataOnly="0" labelOnly="1" outline="0" fieldPosition="0">
        <references count="3">
          <reference field="11" count="1" selected="0">
            <x v="170"/>
          </reference>
          <reference field="12" count="1" selected="0">
            <x v="167"/>
          </reference>
          <reference field="29" count="1">
            <x v="98"/>
          </reference>
        </references>
      </pivotArea>
    </format>
    <format dxfId="2068">
      <pivotArea dataOnly="0" labelOnly="1" outline="0" fieldPosition="0">
        <references count="3">
          <reference field="11" count="1" selected="0">
            <x v="173"/>
          </reference>
          <reference field="12" count="1" selected="0">
            <x v="77"/>
          </reference>
          <reference field="29" count="1">
            <x v="93"/>
          </reference>
        </references>
      </pivotArea>
    </format>
    <format dxfId="2067">
      <pivotArea dataOnly="0" labelOnly="1" outline="0" fieldPosition="0">
        <references count="3">
          <reference field="11" count="1" selected="0">
            <x v="174"/>
          </reference>
          <reference field="12" count="1" selected="0">
            <x v="38"/>
          </reference>
          <reference field="29" count="1">
            <x v="108"/>
          </reference>
        </references>
      </pivotArea>
    </format>
    <format dxfId="2066">
      <pivotArea dataOnly="0" labelOnly="1" outline="0" fieldPosition="0">
        <references count="3">
          <reference field="11" count="1" selected="0">
            <x v="175"/>
          </reference>
          <reference field="12" count="1" selected="0">
            <x v="176"/>
          </reference>
          <reference field="29" count="1">
            <x v="32"/>
          </reference>
        </references>
      </pivotArea>
    </format>
    <format dxfId="2065">
      <pivotArea dataOnly="0" labelOnly="1" outline="0" fieldPosition="0">
        <references count="3">
          <reference field="11" count="1" selected="0">
            <x v="177"/>
          </reference>
          <reference field="12" count="1" selected="0">
            <x v="224"/>
          </reference>
          <reference field="29" count="1">
            <x v="87"/>
          </reference>
        </references>
      </pivotArea>
    </format>
    <format dxfId="2064">
      <pivotArea dataOnly="0" labelOnly="1" outline="0" fieldPosition="0">
        <references count="3">
          <reference field="11" count="1" selected="0">
            <x v="178"/>
          </reference>
          <reference field="12" count="1" selected="0">
            <x v="182"/>
          </reference>
          <reference field="29" count="1">
            <x v="128"/>
          </reference>
        </references>
      </pivotArea>
    </format>
    <format dxfId="2063">
      <pivotArea dataOnly="0" labelOnly="1" outline="0" fieldPosition="0">
        <references count="3">
          <reference field="11" count="1" selected="0">
            <x v="181"/>
          </reference>
          <reference field="12" count="1" selected="0">
            <x v="206"/>
          </reference>
          <reference field="29" count="1">
            <x v="116"/>
          </reference>
        </references>
      </pivotArea>
    </format>
    <format dxfId="2062">
      <pivotArea dataOnly="0" labelOnly="1" outline="0" fieldPosition="0">
        <references count="3">
          <reference field="11" count="1" selected="0">
            <x v="182"/>
          </reference>
          <reference field="12" count="1" selected="0">
            <x v="220"/>
          </reference>
          <reference field="29" count="1">
            <x v="81"/>
          </reference>
        </references>
      </pivotArea>
    </format>
    <format dxfId="2061">
      <pivotArea dataOnly="0" labelOnly="1" outline="0" fieldPosition="0">
        <references count="3">
          <reference field="11" count="1" selected="0">
            <x v="183"/>
          </reference>
          <reference field="12" count="1" selected="0">
            <x v="65"/>
          </reference>
          <reference field="29" count="1">
            <x v="21"/>
          </reference>
        </references>
      </pivotArea>
    </format>
    <format dxfId="2060">
      <pivotArea dataOnly="0" labelOnly="1" outline="0" fieldPosition="0">
        <references count="3">
          <reference field="11" count="1" selected="0">
            <x v="184"/>
          </reference>
          <reference field="12" count="1" selected="0">
            <x v="179"/>
          </reference>
          <reference field="29" count="1">
            <x v="12"/>
          </reference>
        </references>
      </pivotArea>
    </format>
    <format dxfId="2059">
      <pivotArea dataOnly="0" labelOnly="1" outline="0" fieldPosition="0">
        <references count="3">
          <reference field="11" count="1" selected="0">
            <x v="185"/>
          </reference>
          <reference field="12" count="1" selected="0">
            <x v="150"/>
          </reference>
          <reference field="29" count="1">
            <x v="10"/>
          </reference>
        </references>
      </pivotArea>
    </format>
    <format dxfId="2058">
      <pivotArea dataOnly="0" labelOnly="1" outline="0" fieldPosition="0">
        <references count="3">
          <reference field="11" count="1" selected="0">
            <x v="186"/>
          </reference>
          <reference field="12" count="1" selected="0">
            <x v="206"/>
          </reference>
          <reference field="29" count="1">
            <x v="116"/>
          </reference>
        </references>
      </pivotArea>
    </format>
    <format dxfId="2057">
      <pivotArea dataOnly="0" labelOnly="1" outline="0" fieldPosition="0">
        <references count="3">
          <reference field="11" count="1" selected="0">
            <x v="187"/>
          </reference>
          <reference field="12" count="1" selected="0">
            <x v="158"/>
          </reference>
          <reference field="29" count="1">
            <x v="34"/>
          </reference>
        </references>
      </pivotArea>
    </format>
    <format dxfId="2056">
      <pivotArea dataOnly="0" labelOnly="1" outline="0" fieldPosition="0">
        <references count="3">
          <reference field="11" count="1" selected="0">
            <x v="188"/>
          </reference>
          <reference field="12" count="1" selected="0">
            <x v="48"/>
          </reference>
          <reference field="29" count="1">
            <x v="44"/>
          </reference>
        </references>
      </pivotArea>
    </format>
    <format dxfId="2055">
      <pivotArea dataOnly="0" labelOnly="1" outline="0" fieldPosition="0">
        <references count="3">
          <reference field="11" count="1" selected="0">
            <x v="189"/>
          </reference>
          <reference field="12" count="1" selected="0">
            <x v="219"/>
          </reference>
          <reference field="29" count="1">
            <x v="71"/>
          </reference>
        </references>
      </pivotArea>
    </format>
    <format dxfId="2054">
      <pivotArea dataOnly="0" labelOnly="1" outline="0" fieldPosition="0">
        <references count="3">
          <reference field="11" count="1" selected="0">
            <x v="190"/>
          </reference>
          <reference field="12" count="1" selected="0">
            <x v="206"/>
          </reference>
          <reference field="29" count="1">
            <x v="116"/>
          </reference>
        </references>
      </pivotArea>
    </format>
    <format dxfId="2053">
      <pivotArea dataOnly="0" labelOnly="1" outline="0" fieldPosition="0">
        <references count="3">
          <reference field="11" count="1" selected="0">
            <x v="193"/>
          </reference>
          <reference field="12" count="1" selected="0">
            <x v="209"/>
          </reference>
          <reference field="29" count="1">
            <x v="101"/>
          </reference>
        </references>
      </pivotArea>
    </format>
    <format dxfId="2052">
      <pivotArea dataOnly="0" labelOnly="1" outline="0" fieldPosition="0">
        <references count="3">
          <reference field="11" count="1" selected="0">
            <x v="194"/>
          </reference>
          <reference field="12" count="1" selected="0">
            <x v="79"/>
          </reference>
          <reference field="29" count="1">
            <x v="93"/>
          </reference>
        </references>
      </pivotArea>
    </format>
    <format dxfId="2051">
      <pivotArea dataOnly="0" labelOnly="1" outline="0" fieldPosition="0">
        <references count="3">
          <reference field="11" count="1" selected="0">
            <x v="195"/>
          </reference>
          <reference field="12" count="1" selected="0">
            <x v="206"/>
          </reference>
          <reference field="29" count="1">
            <x v="116"/>
          </reference>
        </references>
      </pivotArea>
    </format>
    <format dxfId="2050">
      <pivotArea dataOnly="0" labelOnly="1" outline="0" fieldPosition="0">
        <references count="3">
          <reference field="11" count="1" selected="0">
            <x v="196"/>
          </reference>
          <reference field="12" count="1" selected="0">
            <x v="165"/>
          </reference>
          <reference field="29" count="1">
            <x v="26"/>
          </reference>
        </references>
      </pivotArea>
    </format>
    <format dxfId="2049">
      <pivotArea dataOnly="0" labelOnly="1" outline="0" fieldPosition="0">
        <references count="3">
          <reference field="11" count="1" selected="0">
            <x v="197"/>
          </reference>
          <reference field="12" count="1" selected="0">
            <x v="206"/>
          </reference>
          <reference field="29" count="1">
            <x v="116"/>
          </reference>
        </references>
      </pivotArea>
    </format>
    <format dxfId="2048">
      <pivotArea dataOnly="0" labelOnly="1" outline="0" fieldPosition="0">
        <references count="3">
          <reference field="11" count="1" selected="0">
            <x v="198"/>
          </reference>
          <reference field="12" count="1" selected="0">
            <x v="224"/>
          </reference>
          <reference field="29" count="1">
            <x v="87"/>
          </reference>
        </references>
      </pivotArea>
    </format>
    <format dxfId="2047">
      <pivotArea dataOnly="0" labelOnly="1" outline="0" fieldPosition="0">
        <references count="3">
          <reference field="11" count="1" selected="0">
            <x v="199"/>
          </reference>
          <reference field="12" count="1" selected="0">
            <x v="206"/>
          </reference>
          <reference field="29" count="1">
            <x v="116"/>
          </reference>
        </references>
      </pivotArea>
    </format>
    <format dxfId="2046">
      <pivotArea dataOnly="0" labelOnly="1" outline="0" fieldPosition="0">
        <references count="3">
          <reference field="11" count="1" selected="0">
            <x v="200"/>
          </reference>
          <reference field="12" count="1" selected="0">
            <x v="8"/>
          </reference>
          <reference field="29" count="1">
            <x v="59"/>
          </reference>
        </references>
      </pivotArea>
    </format>
    <format dxfId="2045">
      <pivotArea dataOnly="0" labelOnly="1" outline="0" fieldPosition="0">
        <references count="3">
          <reference field="11" count="1" selected="0">
            <x v="207"/>
          </reference>
          <reference field="12" count="1" selected="0">
            <x v="61"/>
          </reference>
          <reference field="29" count="1">
            <x v="26"/>
          </reference>
        </references>
      </pivotArea>
    </format>
    <format dxfId="2044">
      <pivotArea dataOnly="0" labelOnly="1" outline="0" fieldPosition="0">
        <references count="3">
          <reference field="11" count="1" selected="0">
            <x v="208"/>
          </reference>
          <reference field="12" count="1" selected="0">
            <x v="35"/>
          </reference>
          <reference field="29" count="1">
            <x v="59"/>
          </reference>
        </references>
      </pivotArea>
    </format>
    <format dxfId="2043">
      <pivotArea dataOnly="0" labelOnly="1" outline="0" fieldPosition="0">
        <references count="3">
          <reference field="11" count="1" selected="0">
            <x v="213"/>
          </reference>
          <reference field="12" count="1" selected="0">
            <x v="206"/>
          </reference>
          <reference field="29" count="1">
            <x v="116"/>
          </reference>
        </references>
      </pivotArea>
    </format>
    <format dxfId="2042">
      <pivotArea dataOnly="0" labelOnly="1" outline="0" fieldPosition="0">
        <references count="3">
          <reference field="11" count="1" selected="0">
            <x v="217"/>
          </reference>
          <reference field="12" count="1" selected="0">
            <x v="78"/>
          </reference>
          <reference field="29" count="1">
            <x v="93"/>
          </reference>
        </references>
      </pivotArea>
    </format>
    <format dxfId="2041">
      <pivotArea dataOnly="0" labelOnly="1" outline="0" fieldPosition="0">
        <references count="3">
          <reference field="11" count="1" selected="0">
            <x v="218"/>
          </reference>
          <reference field="12" count="1" selected="0">
            <x v="143"/>
          </reference>
          <reference field="29" count="1">
            <x v="26"/>
          </reference>
        </references>
      </pivotArea>
    </format>
    <format dxfId="2040">
      <pivotArea dataOnly="0" labelOnly="1" outline="0" fieldPosition="0">
        <references count="3">
          <reference field="11" count="1" selected="0">
            <x v="219"/>
          </reference>
          <reference field="12" count="1" selected="0">
            <x v="178"/>
          </reference>
          <reference field="29" count="1">
            <x v="83"/>
          </reference>
        </references>
      </pivotArea>
    </format>
    <format dxfId="2039">
      <pivotArea dataOnly="0" labelOnly="1" outline="0" fieldPosition="0">
        <references count="3">
          <reference field="11" count="1" selected="0">
            <x v="220"/>
          </reference>
          <reference field="12" count="1" selected="0">
            <x v="220"/>
          </reference>
          <reference field="29" count="1">
            <x v="84"/>
          </reference>
        </references>
      </pivotArea>
    </format>
    <format dxfId="2038">
      <pivotArea dataOnly="0" labelOnly="1" outline="0" fieldPosition="0">
        <references count="3">
          <reference field="11" count="1" selected="0">
            <x v="221"/>
          </reference>
          <reference field="12" count="1" selected="0">
            <x v="191"/>
          </reference>
          <reference field="29" count="1">
            <x v="85"/>
          </reference>
        </references>
      </pivotArea>
    </format>
    <format dxfId="2037">
      <pivotArea dataOnly="0" labelOnly="1" outline="0" fieldPosition="0">
        <references count="3">
          <reference field="11" count="1" selected="0">
            <x v="222"/>
          </reference>
          <reference field="12" count="1" selected="0">
            <x v="66"/>
          </reference>
          <reference field="29" count="1">
            <x v="83"/>
          </reference>
        </references>
      </pivotArea>
    </format>
    <format dxfId="2036">
      <pivotArea dataOnly="0" labelOnly="1" outline="0" fieldPosition="0">
        <references count="3">
          <reference field="11" count="1" selected="0">
            <x v="223"/>
          </reference>
          <reference field="12" count="1" selected="0">
            <x v="207"/>
          </reference>
          <reference field="29" count="1">
            <x v="116"/>
          </reference>
        </references>
      </pivotArea>
    </format>
    <format dxfId="2035">
      <pivotArea dataOnly="0" labelOnly="1" outline="0" fieldPosition="0">
        <references count="3">
          <reference field="11" count="1" selected="0">
            <x v="224"/>
          </reference>
          <reference field="12" count="1" selected="0">
            <x v="94"/>
          </reference>
          <reference field="29" count="1">
            <x v="26"/>
          </reference>
        </references>
      </pivotArea>
    </format>
    <format dxfId="2034">
      <pivotArea dataOnly="0" labelOnly="1" outline="0" fieldPosition="0">
        <references count="3">
          <reference field="11" count="1" selected="0">
            <x v="245"/>
          </reference>
          <reference field="12" count="1" selected="0">
            <x v="39"/>
          </reference>
          <reference field="29" count="1">
            <x v="57"/>
          </reference>
        </references>
      </pivotArea>
    </format>
    <format dxfId="2033">
      <pivotArea dataOnly="0" labelOnly="1" outline="0" fieldPosition="0">
        <references count="3">
          <reference field="11" count="1" selected="0">
            <x v="246"/>
          </reference>
          <reference field="12" count="1" selected="0">
            <x v="84"/>
          </reference>
          <reference field="29" count="1">
            <x v="24"/>
          </reference>
        </references>
      </pivotArea>
    </format>
    <format dxfId="2032">
      <pivotArea dataOnly="0" labelOnly="1" outline="0" fieldPosition="0">
        <references count="3">
          <reference field="11" count="1" selected="0">
            <x v="247"/>
          </reference>
          <reference field="12" count="1" selected="0">
            <x v="217"/>
          </reference>
          <reference field="29" count="1">
            <x v="102"/>
          </reference>
        </references>
      </pivotArea>
    </format>
    <format dxfId="2031">
      <pivotArea dataOnly="0" labelOnly="1" outline="0" fieldPosition="0">
        <references count="3">
          <reference field="11" count="1" selected="0">
            <x v="248"/>
          </reference>
          <reference field="12" count="1" selected="0">
            <x v="81"/>
          </reference>
          <reference field="29" count="1">
            <x v="123"/>
          </reference>
        </references>
      </pivotArea>
    </format>
    <format dxfId="2030">
      <pivotArea dataOnly="0" labelOnly="1" outline="0" fieldPosition="0">
        <references count="3">
          <reference field="11" count="1" selected="0">
            <x v="249"/>
          </reference>
          <reference field="12" count="1" selected="0">
            <x v="186"/>
          </reference>
          <reference field="29" count="1">
            <x v="99"/>
          </reference>
        </references>
      </pivotArea>
    </format>
    <format dxfId="2029">
      <pivotArea dataOnly="0" labelOnly="1" outline="0" fieldPosition="0">
        <references count="3">
          <reference field="11" count="1" selected="0">
            <x v="250"/>
          </reference>
          <reference field="12" count="1" selected="0">
            <x v="40"/>
          </reference>
          <reference field="29" count="1">
            <x v="83"/>
          </reference>
        </references>
      </pivotArea>
    </format>
    <format dxfId="2028">
      <pivotArea dataOnly="0" labelOnly="1" outline="0" fieldPosition="0">
        <references count="3">
          <reference field="11" count="1" selected="0">
            <x v="253"/>
          </reference>
          <reference field="12" count="1" selected="0">
            <x v="113"/>
          </reference>
          <reference field="29" count="1">
            <x v="15"/>
          </reference>
        </references>
      </pivotArea>
    </format>
    <format dxfId="2027">
      <pivotArea dataOnly="0" labelOnly="1" outline="0" fieldPosition="0">
        <references count="3">
          <reference field="11" count="1" selected="0">
            <x v="254"/>
          </reference>
          <reference field="12" count="1" selected="0">
            <x v="161"/>
          </reference>
          <reference field="29" count="1">
            <x v="8"/>
          </reference>
        </references>
      </pivotArea>
    </format>
    <format dxfId="2026">
      <pivotArea dataOnly="0" labelOnly="1" outline="0" fieldPosition="0">
        <references count="3">
          <reference field="11" count="1" selected="0">
            <x v="255"/>
          </reference>
          <reference field="12" count="1" selected="0">
            <x v="110"/>
          </reference>
          <reference field="29" count="1">
            <x v="67"/>
          </reference>
        </references>
      </pivotArea>
    </format>
    <format dxfId="2025">
      <pivotArea dataOnly="0" labelOnly="1" outline="0" fieldPosition="0">
        <references count="3">
          <reference field="11" count="1" selected="0">
            <x v="256"/>
          </reference>
          <reference field="12" count="1" selected="0">
            <x v="130"/>
          </reference>
          <reference field="29" count="1">
            <x v="9"/>
          </reference>
        </references>
      </pivotArea>
    </format>
    <format dxfId="2024">
      <pivotArea dataOnly="0" labelOnly="1" outline="0" fieldPosition="0">
        <references count="3">
          <reference field="11" count="1" selected="0">
            <x v="257"/>
          </reference>
          <reference field="12" count="1" selected="0">
            <x v="193"/>
          </reference>
          <reference field="29" count="1">
            <x v="11"/>
          </reference>
        </references>
      </pivotArea>
    </format>
    <format dxfId="2023">
      <pivotArea dataOnly="0" labelOnly="1" outline="0" fieldPosition="0">
        <references count="3">
          <reference field="11" count="1" selected="0">
            <x v="258"/>
          </reference>
          <reference field="12" count="1" selected="0">
            <x v="220"/>
          </reference>
          <reference field="29" count="1">
            <x v="129"/>
          </reference>
        </references>
      </pivotArea>
    </format>
    <format dxfId="2022">
      <pivotArea dataOnly="0" labelOnly="1" outline="0" fieldPosition="0">
        <references count="3">
          <reference field="11" count="1" selected="0">
            <x v="259"/>
          </reference>
          <reference field="12" count="1" selected="0">
            <x v="84"/>
          </reference>
          <reference field="29" count="1">
            <x v="24"/>
          </reference>
        </references>
      </pivotArea>
    </format>
    <format dxfId="2021">
      <pivotArea dataOnly="0" labelOnly="1" outline="0" fieldPosition="0">
        <references count="3">
          <reference field="11" count="1" selected="0">
            <x v="260"/>
          </reference>
          <reference field="12" count="1" selected="0">
            <x v="116"/>
          </reference>
          <reference field="29" count="1">
            <x v="107"/>
          </reference>
        </references>
      </pivotArea>
    </format>
    <format dxfId="2020">
      <pivotArea dataOnly="0" labelOnly="1" outline="0" fieldPosition="0">
        <references count="3">
          <reference field="11" count="1" selected="0">
            <x v="261"/>
          </reference>
          <reference field="12" count="1" selected="0">
            <x v="106"/>
          </reference>
          <reference field="29" count="1">
            <x v="27"/>
          </reference>
        </references>
      </pivotArea>
    </format>
    <format dxfId="2019">
      <pivotArea dataOnly="0" labelOnly="1" outline="0" fieldPosition="0">
        <references count="3">
          <reference field="11" count="1" selected="0">
            <x v="262"/>
          </reference>
          <reference field="12" count="1" selected="0">
            <x v="18"/>
          </reference>
          <reference field="29" count="1">
            <x v="17"/>
          </reference>
        </references>
      </pivotArea>
    </format>
    <format dxfId="2018">
      <pivotArea dataOnly="0" labelOnly="1" outline="0" fieldPosition="0">
        <references count="3">
          <reference field="11" count="1" selected="0">
            <x v="265"/>
          </reference>
          <reference field="12" count="1" selected="0">
            <x v="84"/>
          </reference>
          <reference field="29" count="1">
            <x v="24"/>
          </reference>
        </references>
      </pivotArea>
    </format>
    <format dxfId="2017">
      <pivotArea dataOnly="0" labelOnly="1" outline="0" fieldPosition="0">
        <references count="3">
          <reference field="11" count="1" selected="0">
            <x v="267"/>
          </reference>
          <reference field="12" count="1" selected="0">
            <x v="126"/>
          </reference>
          <reference field="29" count="1">
            <x v="97"/>
          </reference>
        </references>
      </pivotArea>
    </format>
    <format dxfId="2016">
      <pivotArea dataOnly="0" labelOnly="1" outline="0" fieldPosition="0">
        <references count="3">
          <reference field="11" count="1" selected="0">
            <x v="268"/>
          </reference>
          <reference field="12" count="1" selected="0">
            <x v="177"/>
          </reference>
          <reference field="29" count="1">
            <x v="83"/>
          </reference>
        </references>
      </pivotArea>
    </format>
    <format dxfId="2015">
      <pivotArea dataOnly="0" labelOnly="1" outline="0" fieldPosition="0">
        <references count="3">
          <reference field="11" count="1" selected="0">
            <x v="270"/>
          </reference>
          <reference field="12" count="1" selected="0">
            <x v="67"/>
          </reference>
          <reference field="29" count="1">
            <x v="75"/>
          </reference>
        </references>
      </pivotArea>
    </format>
    <format dxfId="2014">
      <pivotArea dataOnly="0" labelOnly="1" outline="0" fieldPosition="0">
        <references count="3">
          <reference field="11" count="1" selected="0">
            <x v="271"/>
          </reference>
          <reference field="12" count="1" selected="0">
            <x v="201"/>
          </reference>
          <reference field="29" count="1">
            <x v="114"/>
          </reference>
        </references>
      </pivotArea>
    </format>
    <format dxfId="2013">
      <pivotArea dataOnly="0" labelOnly="1" outline="0" fieldPosition="0">
        <references count="3">
          <reference field="11" count="1" selected="0">
            <x v="272"/>
          </reference>
          <reference field="12" count="1" selected="0">
            <x v="199"/>
          </reference>
          <reference field="29" count="1">
            <x v="19"/>
          </reference>
        </references>
      </pivotArea>
    </format>
    <format dxfId="2012">
      <pivotArea dataOnly="0" labelOnly="1" outline="0" fieldPosition="0">
        <references count="3">
          <reference field="11" count="1" selected="0">
            <x v="273"/>
          </reference>
          <reference field="12" count="1" selected="0">
            <x v="122"/>
          </reference>
          <reference field="29" count="1">
            <x v="76"/>
          </reference>
        </references>
      </pivotArea>
    </format>
    <format dxfId="2011">
      <pivotArea dataOnly="0" labelOnly="1" outline="0" fieldPosition="0">
        <references count="3">
          <reference field="11" count="1" selected="0">
            <x v="274"/>
          </reference>
          <reference field="12" count="1" selected="0">
            <x v="103"/>
          </reference>
          <reference field="29" count="1">
            <x v="78"/>
          </reference>
        </references>
      </pivotArea>
    </format>
    <format dxfId="2010">
      <pivotArea dataOnly="0" labelOnly="1" outline="0" fieldPosition="0">
        <references count="3">
          <reference field="11" count="1" selected="0">
            <x v="275"/>
          </reference>
          <reference field="12" count="1" selected="0">
            <x v="86"/>
          </reference>
          <reference field="29" count="1">
            <x v="86"/>
          </reference>
        </references>
      </pivotArea>
    </format>
    <format dxfId="2009">
      <pivotArea dataOnly="0" labelOnly="1" outline="0" fieldPosition="0">
        <references count="3">
          <reference field="11" count="1" selected="0">
            <x v="277"/>
          </reference>
          <reference field="12" count="1" selected="0">
            <x v="218"/>
          </reference>
          <reference field="29" count="1">
            <x v="95"/>
          </reference>
        </references>
      </pivotArea>
    </format>
    <format dxfId="2008">
      <pivotArea dataOnly="0" labelOnly="1" outline="0" fieldPosition="0">
        <references count="3">
          <reference field="11" count="1" selected="0">
            <x v="278"/>
          </reference>
          <reference field="12" count="1" selected="0">
            <x v="123"/>
          </reference>
          <reference field="29" count="1">
            <x v="130"/>
          </reference>
        </references>
      </pivotArea>
    </format>
    <format dxfId="2007">
      <pivotArea dataOnly="0" labelOnly="1" outline="0" fieldPosition="0">
        <references count="3">
          <reference field="11" count="1" selected="0">
            <x v="279"/>
          </reference>
          <reference field="12" count="1" selected="0">
            <x v="221"/>
          </reference>
          <reference field="29" count="1">
            <x v="135"/>
          </reference>
        </references>
      </pivotArea>
    </format>
    <format dxfId="2006">
      <pivotArea dataOnly="0" labelOnly="1" outline="0" fieldPosition="0">
        <references count="3">
          <reference field="11" count="1" selected="0">
            <x v="280"/>
          </reference>
          <reference field="12" count="1" selected="0">
            <x v="98"/>
          </reference>
          <reference field="29" count="1">
            <x v="69"/>
          </reference>
        </references>
      </pivotArea>
    </format>
    <format dxfId="2005">
      <pivotArea dataOnly="0" labelOnly="1" outline="0" fieldPosition="0">
        <references count="3">
          <reference field="11" count="1" selected="0">
            <x v="281"/>
          </reference>
          <reference field="12" count="1" selected="0">
            <x v="99"/>
          </reference>
          <reference field="29" count="1">
            <x v="68"/>
          </reference>
        </references>
      </pivotArea>
    </format>
    <format dxfId="2004">
      <pivotArea dataOnly="0" labelOnly="1" outline="0" fieldPosition="0">
        <references count="3">
          <reference field="11" count="1" selected="0">
            <x v="282"/>
          </reference>
          <reference field="12" count="1" selected="0">
            <x v="220"/>
          </reference>
          <reference field="29" count="1">
            <x v="70"/>
          </reference>
        </references>
      </pivotArea>
    </format>
    <format dxfId="2003">
      <pivotArea dataOnly="0" labelOnly="1" outline="0" fieldPosition="0">
        <references count="3">
          <reference field="11" count="1" selected="0">
            <x v="283"/>
          </reference>
          <reference field="12" count="1" selected="0">
            <x v="86"/>
          </reference>
          <reference field="29" count="1">
            <x v="86"/>
          </reference>
        </references>
      </pivotArea>
    </format>
    <format dxfId="2002">
      <pivotArea dataOnly="0" labelOnly="1" outline="0" fieldPosition="0">
        <references count="3">
          <reference field="11" count="1" selected="0">
            <x v="284"/>
          </reference>
          <reference field="12" count="1" selected="0">
            <x v="222"/>
          </reference>
          <reference field="29" count="1">
            <x v="136"/>
          </reference>
        </references>
      </pivotArea>
    </format>
    <format dxfId="2001">
      <pivotArea dataOnly="0" labelOnly="1" outline="0" fieldPosition="0">
        <references count="3">
          <reference field="11" count="1" selected="0">
            <x v="285"/>
          </reference>
          <reference field="12" count="1" selected="0">
            <x v="97"/>
          </reference>
          <reference field="29" count="1">
            <x v="49"/>
          </reference>
        </references>
      </pivotArea>
    </format>
    <format dxfId="2000">
      <pivotArea dataOnly="0" labelOnly="1" outline="0" fieldPosition="0">
        <references count="3">
          <reference field="11" count="1" selected="0">
            <x v="286"/>
          </reference>
          <reference field="12" count="1" selected="0">
            <x v="90"/>
          </reference>
          <reference field="29" count="1">
            <x v="83"/>
          </reference>
        </references>
      </pivotArea>
    </format>
    <format dxfId="1999">
      <pivotArea dataOnly="0" labelOnly="1" outline="0" fieldPosition="0">
        <references count="3">
          <reference field="11" count="1" selected="0">
            <x v="287"/>
          </reference>
          <reference field="12" count="1" selected="0">
            <x v="208"/>
          </reference>
          <reference field="29" count="1">
            <x v="104"/>
          </reference>
        </references>
      </pivotArea>
    </format>
    <format dxfId="1998">
      <pivotArea dataOnly="0" labelOnly="1" outline="0" fieldPosition="0">
        <references count="3">
          <reference field="11" count="1" selected="0">
            <x v="288"/>
          </reference>
          <reference field="12" count="1" selected="0">
            <x v="212"/>
          </reference>
          <reference field="29" count="1">
            <x v="127"/>
          </reference>
        </references>
      </pivotArea>
    </format>
    <format dxfId="1997">
      <pivotArea dataOnly="0" labelOnly="1" outline="0" fieldPosition="0">
        <references count="3">
          <reference field="11" count="1" selected="0">
            <x v="289"/>
          </reference>
          <reference field="12" count="1" selected="0">
            <x v="56"/>
          </reference>
          <reference field="29" count="1">
            <x v="125"/>
          </reference>
        </references>
      </pivotArea>
    </format>
    <format dxfId="1996">
      <pivotArea dataOnly="0" labelOnly="1" outline="0" fieldPosition="0">
        <references count="3">
          <reference field="11" count="1" selected="0">
            <x v="290"/>
          </reference>
          <reference field="12" count="1" selected="0">
            <x v="184"/>
          </reference>
          <reference field="29" count="1">
            <x v="122"/>
          </reference>
        </references>
      </pivotArea>
    </format>
    <format dxfId="1995">
      <pivotArea dataOnly="0" labelOnly="1" outline="0" fieldPosition="0">
        <references count="3">
          <reference field="11" count="1" selected="0">
            <x v="291"/>
          </reference>
          <reference field="12" count="1" selected="0">
            <x v="211"/>
          </reference>
          <reference field="29" count="1">
            <x v="121"/>
          </reference>
        </references>
      </pivotArea>
    </format>
    <format dxfId="1994">
      <pivotArea dataOnly="0" labelOnly="1" outline="0" fieldPosition="0">
        <references count="3">
          <reference field="11" count="1" selected="0">
            <x v="0"/>
          </reference>
          <reference field="12" count="1" selected="0">
            <x v="39"/>
          </reference>
          <reference field="29" count="1">
            <x v="73"/>
          </reference>
        </references>
      </pivotArea>
    </format>
    <format dxfId="1993">
      <pivotArea dataOnly="0" labelOnly="1" outline="0" fieldPosition="0">
        <references count="3">
          <reference field="11" count="1" selected="0">
            <x v="1"/>
          </reference>
          <reference field="12" count="1" selected="0">
            <x v="39"/>
          </reference>
          <reference field="29" count="1">
            <x v="57"/>
          </reference>
        </references>
      </pivotArea>
    </format>
    <format dxfId="1992">
      <pivotArea dataOnly="0" labelOnly="1" outline="0" fieldPosition="0">
        <references count="3">
          <reference field="11" count="1" selected="0">
            <x v="2"/>
          </reference>
          <reference field="12" count="1" selected="0">
            <x v="220"/>
          </reference>
          <reference field="29" count="1">
            <x v="82"/>
          </reference>
        </references>
      </pivotArea>
    </format>
    <format dxfId="1991">
      <pivotArea dataOnly="0" labelOnly="1" outline="0" fieldPosition="0">
        <references count="3">
          <reference field="11" count="1" selected="0">
            <x v="3"/>
          </reference>
          <reference field="12" count="1" selected="0">
            <x v="36"/>
          </reference>
          <reference field="29" count="1">
            <x v="54"/>
          </reference>
        </references>
      </pivotArea>
    </format>
    <format dxfId="1990">
      <pivotArea dataOnly="0" labelOnly="1" outline="0" fieldPosition="0">
        <references count="3">
          <reference field="11" count="1" selected="0">
            <x v="4"/>
          </reference>
          <reference field="12" count="1" selected="0">
            <x v="37"/>
          </reference>
          <reference field="29" count="1">
            <x v="64"/>
          </reference>
        </references>
      </pivotArea>
    </format>
    <format dxfId="1989">
      <pivotArea dataOnly="0" labelOnly="1" outline="0" fieldPosition="0">
        <references count="3">
          <reference field="11" count="1" selected="0">
            <x v="5"/>
          </reference>
          <reference field="12" count="1" selected="0">
            <x v="13"/>
          </reference>
          <reference field="29" count="1">
            <x v="48"/>
          </reference>
        </references>
      </pivotArea>
    </format>
    <format dxfId="1988">
      <pivotArea dataOnly="0" labelOnly="1" outline="0" fieldPosition="0">
        <references count="3">
          <reference field="11" count="1" selected="0">
            <x v="6"/>
          </reference>
          <reference field="12" count="1" selected="0">
            <x v="52"/>
          </reference>
          <reference field="29" count="1">
            <x v="65"/>
          </reference>
        </references>
      </pivotArea>
    </format>
    <format dxfId="1987">
      <pivotArea dataOnly="0" labelOnly="1" outline="0" fieldPosition="0">
        <references count="3">
          <reference field="11" count="1" selected="0">
            <x v="7"/>
          </reference>
          <reference field="12" count="1" selected="0">
            <x v="190"/>
          </reference>
          <reference field="29" count="1">
            <x v="39"/>
          </reference>
        </references>
      </pivotArea>
    </format>
    <format dxfId="1986">
      <pivotArea dataOnly="0" labelOnly="1" outline="0" fieldPosition="0">
        <references count="3">
          <reference field="11" count="1" selected="0">
            <x v="8"/>
          </reference>
          <reference field="12" count="1" selected="0">
            <x v="39"/>
          </reference>
          <reference field="29" count="1">
            <x v="57"/>
          </reference>
        </references>
      </pivotArea>
    </format>
    <format dxfId="1985">
      <pivotArea dataOnly="0" labelOnly="1" outline="0" fieldPosition="0">
        <references count="3">
          <reference field="11" count="1" selected="0">
            <x v="9"/>
          </reference>
          <reference field="12" count="1" selected="0">
            <x v="87"/>
          </reference>
          <reference field="29" count="1">
            <x v="96"/>
          </reference>
        </references>
      </pivotArea>
    </format>
    <format dxfId="1984">
      <pivotArea dataOnly="0" labelOnly="1" outline="0" fieldPosition="0">
        <references count="3">
          <reference field="11" count="1" selected="0">
            <x v="10"/>
          </reference>
          <reference field="12" count="1" selected="0">
            <x v="90"/>
          </reference>
          <reference field="29" count="1">
            <x v="83"/>
          </reference>
        </references>
      </pivotArea>
    </format>
    <format dxfId="1983">
      <pivotArea dataOnly="0" labelOnly="1" outline="0" fieldPosition="0">
        <references count="3">
          <reference field="11" count="1" selected="0">
            <x v="11"/>
          </reference>
          <reference field="12" count="1" selected="0">
            <x v="107"/>
          </reference>
          <reference field="29" count="1">
            <x v="124"/>
          </reference>
        </references>
      </pivotArea>
    </format>
    <format dxfId="1982">
      <pivotArea dataOnly="0" labelOnly="1" outline="0" fieldPosition="0">
        <references count="3">
          <reference field="11" count="1" selected="0">
            <x v="12"/>
          </reference>
          <reference field="12" count="1" selected="0">
            <x v="46"/>
          </reference>
          <reference field="29" count="1">
            <x v="103"/>
          </reference>
        </references>
      </pivotArea>
    </format>
    <format dxfId="1981">
      <pivotArea dataOnly="0" labelOnly="1" outline="0" fieldPosition="0">
        <references count="3">
          <reference field="11" count="1" selected="0">
            <x v="13"/>
          </reference>
          <reference field="12" count="1" selected="0">
            <x v="185"/>
          </reference>
          <reference field="29" count="1">
            <x v="104"/>
          </reference>
        </references>
      </pivotArea>
    </format>
    <format dxfId="1980">
      <pivotArea dataOnly="0" labelOnly="1" outline="0" fieldPosition="0">
        <references count="3">
          <reference field="11" count="1" selected="0">
            <x v="20"/>
          </reference>
          <reference field="12" count="1" selected="0">
            <x v="82"/>
          </reference>
          <reference field="29" count="1">
            <x v="89"/>
          </reference>
        </references>
      </pivotArea>
    </format>
    <format dxfId="1979">
      <pivotArea dataOnly="0" labelOnly="1" outline="0" fieldPosition="0">
        <references count="3">
          <reference field="11" count="1" selected="0">
            <x v="21"/>
          </reference>
          <reference field="12" count="1" selected="0">
            <x v="121"/>
          </reference>
          <reference field="29" count="1">
            <x v="104"/>
          </reference>
        </references>
      </pivotArea>
    </format>
    <format dxfId="1978">
      <pivotArea dataOnly="0" labelOnly="1" outline="0" fieldPosition="0">
        <references count="3">
          <reference field="11" count="1" selected="0">
            <x v="25"/>
          </reference>
          <reference field="12" count="1" selected="0">
            <x v="196"/>
          </reference>
          <reference field="29" count="1">
            <x v="118"/>
          </reference>
        </references>
      </pivotArea>
    </format>
    <format dxfId="1977">
      <pivotArea dataOnly="0" labelOnly="1" outline="0" fieldPosition="0">
        <references count="3">
          <reference field="11" count="1" selected="0">
            <x v="26"/>
          </reference>
          <reference field="12" count="1" selected="0">
            <x v="163"/>
          </reference>
          <reference field="29" count="1">
            <x v="119"/>
          </reference>
        </references>
      </pivotArea>
    </format>
    <format dxfId="1976">
      <pivotArea dataOnly="0" labelOnly="1" outline="0" fieldPosition="0">
        <references count="3">
          <reference field="11" count="1" selected="0">
            <x v="27"/>
          </reference>
          <reference field="12" count="1" selected="0">
            <x v="164"/>
          </reference>
          <reference field="29" count="1">
            <x v="120"/>
          </reference>
        </references>
      </pivotArea>
    </format>
    <format dxfId="1975">
      <pivotArea dataOnly="0" labelOnly="1" outline="0" fieldPosition="0">
        <references count="3">
          <reference field="11" count="1" selected="0">
            <x v="28"/>
          </reference>
          <reference field="12" count="1" selected="0">
            <x v="53"/>
          </reference>
          <reference field="29" count="1">
            <x v="111"/>
          </reference>
        </references>
      </pivotArea>
    </format>
    <format dxfId="1974">
      <pivotArea dataOnly="0" labelOnly="1" outline="0" fieldPosition="0">
        <references count="3">
          <reference field="11" count="1" selected="0">
            <x v="31"/>
          </reference>
          <reference field="12" count="1" selected="0">
            <x v="146"/>
          </reference>
          <reference field="29" count="1">
            <x v="88"/>
          </reference>
        </references>
      </pivotArea>
    </format>
    <format dxfId="1973">
      <pivotArea dataOnly="0" labelOnly="1" outline="0" fieldPosition="0">
        <references count="3">
          <reference field="11" count="1" selected="0">
            <x v="32"/>
          </reference>
          <reference field="12" count="1" selected="0">
            <x v="118"/>
          </reference>
          <reference field="29" count="1">
            <x v="111"/>
          </reference>
        </references>
      </pivotArea>
    </format>
    <format dxfId="1972">
      <pivotArea dataOnly="0" labelOnly="1" outline="0" fieldPosition="0">
        <references count="3">
          <reference field="11" count="1" selected="0">
            <x v="34"/>
          </reference>
          <reference field="12" count="1" selected="0">
            <x v="90"/>
          </reference>
          <reference field="29" count="1">
            <x v="83"/>
          </reference>
        </references>
      </pivotArea>
    </format>
    <format dxfId="1971">
      <pivotArea dataOnly="0" labelOnly="1" outline="0" fieldPosition="0">
        <references count="3">
          <reference field="11" count="1" selected="0">
            <x v="35"/>
          </reference>
          <reference field="12" count="1" selected="0">
            <x v="41"/>
          </reference>
          <reference field="29" count="1">
            <x v="105"/>
          </reference>
        </references>
      </pivotArea>
    </format>
    <format dxfId="1970">
      <pivotArea dataOnly="0" labelOnly="1" outline="0" fieldPosition="0">
        <references count="3">
          <reference field="11" count="1" selected="0">
            <x v="36"/>
          </reference>
          <reference field="12" count="1" selected="0">
            <x v="220"/>
          </reference>
          <reference field="29" count="1">
            <x v="81"/>
          </reference>
        </references>
      </pivotArea>
    </format>
    <format dxfId="1969">
      <pivotArea dataOnly="0" labelOnly="1" outline="0" fieldPosition="0">
        <references count="3">
          <reference field="11" count="1" selected="0">
            <x v="38"/>
          </reference>
          <reference field="12" count="1" selected="0">
            <x v="216"/>
          </reference>
          <reference field="29" count="1">
            <x v="24"/>
          </reference>
        </references>
      </pivotArea>
    </format>
    <format dxfId="1968">
      <pivotArea dataOnly="0" labelOnly="1" outline="0" fieldPosition="0">
        <references count="3">
          <reference field="11" count="1" selected="0">
            <x v="39"/>
          </reference>
          <reference field="12" count="1" selected="0">
            <x v="101"/>
          </reference>
          <reference field="29" count="1">
            <x v="133"/>
          </reference>
        </references>
      </pivotArea>
    </format>
    <format dxfId="1967">
      <pivotArea dataOnly="0" labelOnly="1" outline="0" fieldPosition="0">
        <references count="3">
          <reference field="11" count="1" selected="0">
            <x v="40"/>
          </reference>
          <reference field="12" count="1" selected="0">
            <x v="127"/>
          </reference>
          <reference field="29" count="1">
            <x v="58"/>
          </reference>
        </references>
      </pivotArea>
    </format>
    <format dxfId="1966">
      <pivotArea dataOnly="0" labelOnly="1" outline="0" fieldPosition="0">
        <references count="3">
          <reference field="11" count="1" selected="0">
            <x v="41"/>
          </reference>
          <reference field="12" count="1" selected="0">
            <x v="21"/>
          </reference>
          <reference field="29" count="1">
            <x v="59"/>
          </reference>
        </references>
      </pivotArea>
    </format>
    <format dxfId="1965">
      <pivotArea dataOnly="0" labelOnly="1" outline="0" fieldPosition="0">
        <references count="3">
          <reference field="11" count="1" selected="0">
            <x v="42"/>
          </reference>
          <reference field="12" count="1" selected="0">
            <x v="73"/>
          </reference>
          <reference field="29" count="1">
            <x v="94"/>
          </reference>
        </references>
      </pivotArea>
    </format>
    <format dxfId="1964">
      <pivotArea dataOnly="0" labelOnly="1" outline="0" fieldPosition="0">
        <references count="3">
          <reference field="11" count="1" selected="0">
            <x v="43"/>
          </reference>
          <reference field="12" count="1" selected="0">
            <x v="223"/>
          </reference>
          <reference field="29" count="1">
            <x v="59"/>
          </reference>
        </references>
      </pivotArea>
    </format>
    <format dxfId="1963">
      <pivotArea dataOnly="0" labelOnly="1" outline="0" fieldPosition="0">
        <references count="3">
          <reference field="11" count="1" selected="0">
            <x v="44"/>
          </reference>
          <reference field="12" count="1" selected="0">
            <x v="105"/>
          </reference>
          <reference field="29" count="1">
            <x v="28"/>
          </reference>
        </references>
      </pivotArea>
    </format>
    <format dxfId="1962">
      <pivotArea dataOnly="0" labelOnly="1" outline="0" fieldPosition="0">
        <references count="3">
          <reference field="11" count="1" selected="0">
            <x v="45"/>
          </reference>
          <reference field="12" count="1" selected="0">
            <x v="100"/>
          </reference>
          <reference field="29" count="1">
            <x v="24"/>
          </reference>
        </references>
      </pivotArea>
    </format>
    <format dxfId="1961">
      <pivotArea dataOnly="0" labelOnly="1" outline="0" fieldPosition="0">
        <references count="3">
          <reference field="11" count="1" selected="0">
            <x v="47"/>
          </reference>
          <reference field="12" count="1" selected="0">
            <x v="152"/>
          </reference>
          <reference field="29" count="1">
            <x v="23"/>
          </reference>
        </references>
      </pivotArea>
    </format>
    <format dxfId="1960">
      <pivotArea dataOnly="0" labelOnly="1" outline="0" fieldPosition="0">
        <references count="3">
          <reference field="11" count="1" selected="0">
            <x v="48"/>
          </reference>
          <reference field="12" count="1" selected="0">
            <x v="117"/>
          </reference>
          <reference field="29" count="1">
            <x v="38"/>
          </reference>
        </references>
      </pivotArea>
    </format>
    <format dxfId="1959">
      <pivotArea dataOnly="0" labelOnly="1" outline="0" fieldPosition="0">
        <references count="3">
          <reference field="11" count="1" selected="0">
            <x v="49"/>
          </reference>
          <reference field="12" count="1" selected="0">
            <x v="168"/>
          </reference>
          <reference field="29" count="1">
            <x v="24"/>
          </reference>
        </references>
      </pivotArea>
    </format>
    <format dxfId="1958">
      <pivotArea dataOnly="0" labelOnly="1" outline="0" fieldPosition="0">
        <references count="3">
          <reference field="11" count="1" selected="0">
            <x v="53"/>
          </reference>
          <reference field="12" count="1" selected="0">
            <x v="72"/>
          </reference>
          <reference field="29" count="1">
            <x v="94"/>
          </reference>
        </references>
      </pivotArea>
    </format>
    <format dxfId="1957">
      <pivotArea dataOnly="0" labelOnly="1" outline="0" fieldPosition="0">
        <references count="3">
          <reference field="11" count="1" selected="0">
            <x v="54"/>
          </reference>
          <reference field="12" count="1" selected="0">
            <x v="112"/>
          </reference>
          <reference field="29" count="1">
            <x v="24"/>
          </reference>
        </references>
      </pivotArea>
    </format>
    <format dxfId="1956">
      <pivotArea dataOnly="0" labelOnly="1" outline="0" fieldPosition="0">
        <references count="3">
          <reference field="11" count="1" selected="0">
            <x v="55"/>
          </reference>
          <reference field="12" count="1" selected="0">
            <x v="204"/>
          </reference>
          <reference field="29" count="1">
            <x v="43"/>
          </reference>
        </references>
      </pivotArea>
    </format>
    <format dxfId="1955">
      <pivotArea dataOnly="0" labelOnly="1" outline="0" fieldPosition="0">
        <references count="3">
          <reference field="11" count="1" selected="0">
            <x v="56"/>
          </reference>
          <reference field="12" count="1" selected="0">
            <x v="59"/>
          </reference>
          <reference field="29" count="1">
            <x v="53"/>
          </reference>
        </references>
      </pivotArea>
    </format>
    <format dxfId="1954">
      <pivotArea dataOnly="0" labelOnly="1" outline="0" fieldPosition="0">
        <references count="3">
          <reference field="11" count="1" selected="0">
            <x v="57"/>
          </reference>
          <reference field="12" count="1" selected="0">
            <x v="134"/>
          </reference>
          <reference field="29" count="1">
            <x v="6"/>
          </reference>
        </references>
      </pivotArea>
    </format>
    <format dxfId="1953">
      <pivotArea dataOnly="0" labelOnly="1" outline="0" fieldPosition="0">
        <references count="3">
          <reference field="11" count="1" selected="0">
            <x v="58"/>
          </reference>
          <reference field="12" count="1" selected="0">
            <x v="109"/>
          </reference>
          <reference field="29" count="1">
            <x v="5"/>
          </reference>
        </references>
      </pivotArea>
    </format>
    <format dxfId="1952">
      <pivotArea dataOnly="0" labelOnly="1" outline="0" fieldPosition="0">
        <references count="3">
          <reference field="11" count="1" selected="0">
            <x v="59"/>
          </reference>
          <reference field="12" count="1" selected="0">
            <x v="96"/>
          </reference>
          <reference field="29" count="1">
            <x v="7"/>
          </reference>
        </references>
      </pivotArea>
    </format>
    <format dxfId="1951">
      <pivotArea dataOnly="0" labelOnly="1" outline="0" fieldPosition="0">
        <references count="3">
          <reference field="11" count="1" selected="0">
            <x v="60"/>
          </reference>
          <reference field="12" count="1" selected="0">
            <x v="215"/>
          </reference>
          <reference field="29" count="1">
            <x v="47"/>
          </reference>
        </references>
      </pivotArea>
    </format>
    <format dxfId="1950">
      <pivotArea dataOnly="0" labelOnly="1" outline="0" fieldPosition="0">
        <references count="3">
          <reference field="11" count="1" selected="0">
            <x v="61"/>
          </reference>
          <reference field="12" count="1" selected="0">
            <x v="95"/>
          </reference>
          <reference field="29" count="1">
            <x v="45"/>
          </reference>
        </references>
      </pivotArea>
    </format>
    <format dxfId="1949">
      <pivotArea dataOnly="0" labelOnly="1" outline="0" fieldPosition="0">
        <references count="3">
          <reference field="11" count="1" selected="0">
            <x v="62"/>
          </reference>
          <reference field="12" count="1" selected="0">
            <x v="93"/>
          </reference>
          <reference field="29" count="1">
            <x v="30"/>
          </reference>
        </references>
      </pivotArea>
    </format>
    <format dxfId="1948">
      <pivotArea dataOnly="0" labelOnly="1" outline="0" fieldPosition="0">
        <references count="3">
          <reference field="11" count="1" selected="0">
            <x v="63"/>
          </reference>
          <reference field="12" count="1" selected="0">
            <x v="210"/>
          </reference>
          <reference field="29" count="1">
            <x v="112"/>
          </reference>
        </references>
      </pivotArea>
    </format>
    <format dxfId="1947">
      <pivotArea dataOnly="0" labelOnly="1" outline="0" fieldPosition="0">
        <references count="3">
          <reference field="11" count="1" selected="0">
            <x v="64"/>
          </reference>
          <reference field="12" count="1" selected="0">
            <x v="171"/>
          </reference>
          <reference field="29" count="1">
            <x v="90"/>
          </reference>
        </references>
      </pivotArea>
    </format>
    <format dxfId="1946">
      <pivotArea dataOnly="0" labelOnly="1" outline="0" fieldPosition="0">
        <references count="3">
          <reference field="11" count="1" selected="0">
            <x v="65"/>
          </reference>
          <reference field="12" count="1" selected="0">
            <x v="125"/>
          </reference>
          <reference field="29" count="1">
            <x v="115"/>
          </reference>
        </references>
      </pivotArea>
    </format>
    <format dxfId="1945">
      <pivotArea dataOnly="0" labelOnly="1" outline="0" fieldPosition="0">
        <references count="3">
          <reference field="11" count="1" selected="0">
            <x v="66"/>
          </reference>
          <reference field="12" count="1" selected="0">
            <x v="157"/>
          </reference>
          <reference field="29" count="1">
            <x v="106"/>
          </reference>
        </references>
      </pivotArea>
    </format>
    <format dxfId="1944">
      <pivotArea dataOnly="0" labelOnly="1" outline="0" fieldPosition="0">
        <references count="3">
          <reference field="11" count="1" selected="0">
            <x v="67"/>
          </reference>
          <reference field="12" count="1" selected="0">
            <x v="220"/>
          </reference>
          <reference field="29" count="1">
            <x v="51"/>
          </reference>
        </references>
      </pivotArea>
    </format>
    <format dxfId="1943">
      <pivotArea dataOnly="0" labelOnly="1" outline="0" fieldPosition="0">
        <references count="3">
          <reference field="11" count="1" selected="0">
            <x v="68"/>
          </reference>
          <reference field="12" count="1" selected="0">
            <x v="124"/>
          </reference>
          <reference field="29" count="1">
            <x v="3"/>
          </reference>
        </references>
      </pivotArea>
    </format>
    <format dxfId="1942">
      <pivotArea dataOnly="0" labelOnly="1" outline="0" fieldPosition="0">
        <references count="3">
          <reference field="11" count="1" selected="0">
            <x v="69"/>
          </reference>
          <reference field="12" count="1" selected="0">
            <x v="114"/>
          </reference>
          <reference field="29" count="1">
            <x v="110"/>
          </reference>
        </references>
      </pivotArea>
    </format>
    <format dxfId="1941">
      <pivotArea dataOnly="0" labelOnly="1" outline="0" fieldPosition="0">
        <references count="3">
          <reference field="11" count="1" selected="0">
            <x v="70"/>
          </reference>
          <reference field="12" count="1" selected="0">
            <x v="115"/>
          </reference>
          <reference field="29" count="1">
            <x v="109"/>
          </reference>
        </references>
      </pivotArea>
    </format>
    <format dxfId="1940">
      <pivotArea dataOnly="0" labelOnly="1" outline="0" fieldPosition="0">
        <references count="3">
          <reference field="11" count="1" selected="0">
            <x v="71"/>
          </reference>
          <reference field="12" count="1" selected="0">
            <x v="51"/>
          </reference>
          <reference field="29" count="1">
            <x v="29"/>
          </reference>
        </references>
      </pivotArea>
    </format>
    <format dxfId="1939">
      <pivotArea dataOnly="0" labelOnly="1" outline="0" fieldPosition="0">
        <references count="3">
          <reference field="11" count="1" selected="0">
            <x v="72"/>
          </reference>
          <reference field="12" count="1" selected="0">
            <x v="124"/>
          </reference>
          <reference field="29" count="1">
            <x v="46"/>
          </reference>
        </references>
      </pivotArea>
    </format>
    <format dxfId="1938">
      <pivotArea dataOnly="0" labelOnly="1" outline="0" fieldPosition="0">
        <references count="3">
          <reference field="11" count="1" selected="0">
            <x v="73"/>
          </reference>
          <reference field="12" count="1" selected="0">
            <x v="149"/>
          </reference>
          <reference field="29" count="1">
            <x v="77"/>
          </reference>
        </references>
      </pivotArea>
    </format>
    <format dxfId="1937">
      <pivotArea dataOnly="0" labelOnly="1" outline="0" fieldPosition="0">
        <references count="3">
          <reference field="11" count="1" selected="0">
            <x v="74"/>
          </reference>
          <reference field="12" count="1" selected="0">
            <x v="85"/>
          </reference>
          <reference field="29" count="1">
            <x v="113"/>
          </reference>
        </references>
      </pivotArea>
    </format>
    <format dxfId="1936">
      <pivotArea dataOnly="0" labelOnly="1" outline="0" fieldPosition="0">
        <references count="3">
          <reference field="11" count="1" selected="0">
            <x v="75"/>
          </reference>
          <reference field="12" count="1" selected="0">
            <x v="71"/>
          </reference>
          <reference field="29" count="1">
            <x v="83"/>
          </reference>
        </references>
      </pivotArea>
    </format>
    <format dxfId="1935">
      <pivotArea dataOnly="0" labelOnly="1" outline="0" fieldPosition="0">
        <references count="3">
          <reference field="11" count="1" selected="0">
            <x v="76"/>
          </reference>
          <reference field="12" count="1" selected="0">
            <x v="45"/>
          </reference>
          <reference field="29" count="1">
            <x v="4"/>
          </reference>
        </references>
      </pivotArea>
    </format>
    <format dxfId="1934">
      <pivotArea dataOnly="0" labelOnly="1" outline="0" fieldPosition="0">
        <references count="3">
          <reference field="11" count="1" selected="0">
            <x v="77"/>
          </reference>
          <reference field="12" count="1" selected="0">
            <x v="149"/>
          </reference>
          <reference field="29" count="1">
            <x v="77"/>
          </reference>
        </references>
      </pivotArea>
    </format>
    <format dxfId="1933">
      <pivotArea dataOnly="0" labelOnly="1" outline="0" fieldPosition="0">
        <references count="3">
          <reference field="11" count="1" selected="0">
            <x v="78"/>
          </reference>
          <reference field="12" count="1" selected="0">
            <x v="220"/>
          </reference>
          <reference field="29" count="1">
            <x v="81"/>
          </reference>
        </references>
      </pivotArea>
    </format>
    <format dxfId="1932">
      <pivotArea dataOnly="0" labelOnly="1" outline="0" fieldPosition="0">
        <references count="3">
          <reference field="11" count="1" selected="0">
            <x v="79"/>
          </reference>
          <reference field="12" count="1" selected="0">
            <x v="149"/>
          </reference>
          <reference field="29" count="1">
            <x v="22"/>
          </reference>
        </references>
      </pivotArea>
    </format>
    <format dxfId="1931">
      <pivotArea dataOnly="0" labelOnly="1" outline="0" fieldPosition="0">
        <references count="3">
          <reference field="11" count="1" selected="0">
            <x v="80"/>
          </reference>
          <reference field="12" count="1" selected="0">
            <x v="120"/>
          </reference>
          <reference field="29" count="1">
            <x v="13"/>
          </reference>
        </references>
      </pivotArea>
    </format>
    <format dxfId="1930">
      <pivotArea dataOnly="0" labelOnly="1" outline="0" fieldPosition="0">
        <references count="3">
          <reference field="11" count="1" selected="0">
            <x v="81"/>
          </reference>
          <reference field="12" count="1" selected="0">
            <x v="194"/>
          </reference>
          <reference field="29" count="1">
            <x v="62"/>
          </reference>
        </references>
      </pivotArea>
    </format>
    <format dxfId="1929">
      <pivotArea dataOnly="0" labelOnly="1" outline="0" fieldPosition="0">
        <references count="3">
          <reference field="11" count="1" selected="0">
            <x v="82"/>
          </reference>
          <reference field="12" count="1" selected="0">
            <x v="119"/>
          </reference>
          <reference field="29" count="1">
            <x v="14"/>
          </reference>
        </references>
      </pivotArea>
    </format>
    <format dxfId="1928">
      <pivotArea dataOnly="0" labelOnly="1" outline="0" fieldPosition="0">
        <references count="3">
          <reference field="11" count="1" selected="0">
            <x v="83"/>
          </reference>
          <reference field="12" count="1" selected="0">
            <x v="91"/>
          </reference>
          <reference field="29" count="1">
            <x v="55"/>
          </reference>
        </references>
      </pivotArea>
    </format>
    <format dxfId="1927">
      <pivotArea dataOnly="0" labelOnly="1" outline="0" fieldPosition="0">
        <references count="3">
          <reference field="11" count="1" selected="0">
            <x v="84"/>
          </reference>
          <reference field="12" count="1" selected="0">
            <x v="220"/>
          </reference>
          <reference field="29" count="1">
            <x v="77"/>
          </reference>
        </references>
      </pivotArea>
    </format>
    <format dxfId="1926">
      <pivotArea dataOnly="0" labelOnly="1" outline="0" fieldPosition="0">
        <references count="3">
          <reference field="11" count="1" selected="0">
            <x v="85"/>
          </reference>
          <reference field="12" count="1" selected="0">
            <x v="58"/>
          </reference>
          <reference field="29" count="1">
            <x v="131"/>
          </reference>
        </references>
      </pivotArea>
    </format>
    <format dxfId="1925">
      <pivotArea dataOnly="0" labelOnly="1" outline="0" fieldPosition="0">
        <references count="3">
          <reference field="11" count="1" selected="0">
            <x v="86"/>
          </reference>
          <reference field="12" count="1" selected="0">
            <x v="70"/>
          </reference>
          <reference field="29" count="1">
            <x v="83"/>
          </reference>
        </references>
      </pivotArea>
    </format>
    <format dxfId="1924">
      <pivotArea dataOnly="0" labelOnly="1" outline="0" fieldPosition="0">
        <references count="3">
          <reference field="11" count="1" selected="0">
            <x v="87"/>
          </reference>
          <reference field="12" count="1" selected="0">
            <x v="192"/>
          </reference>
          <reference field="29" count="1">
            <x v="16"/>
          </reference>
        </references>
      </pivotArea>
    </format>
    <format dxfId="1923">
      <pivotArea dataOnly="0" labelOnly="1" outline="0" fieldPosition="0">
        <references count="3">
          <reference field="11" count="1" selected="0">
            <x v="88"/>
          </reference>
          <reference field="12" count="1" selected="0">
            <x v="128"/>
          </reference>
          <reference field="29" count="1">
            <x v="56"/>
          </reference>
        </references>
      </pivotArea>
    </format>
    <format dxfId="1922">
      <pivotArea dataOnly="0" labelOnly="1" outline="0" fieldPosition="0">
        <references count="3">
          <reference field="11" count="1" selected="0">
            <x v="89"/>
          </reference>
          <reference field="12" count="1" selected="0">
            <x v="129"/>
          </reference>
          <reference field="29" count="1">
            <x v="66"/>
          </reference>
        </references>
      </pivotArea>
    </format>
    <format dxfId="1921">
      <pivotArea dataOnly="0" labelOnly="1" outline="0" fieldPosition="0">
        <references count="3">
          <reference field="11" count="1" selected="0">
            <x v="90"/>
          </reference>
          <reference field="12" count="1" selected="0">
            <x v="220"/>
          </reference>
          <reference field="29" count="1">
            <x v="80"/>
          </reference>
        </references>
      </pivotArea>
    </format>
    <format dxfId="1920">
      <pivotArea dataOnly="0" labelOnly="1" outline="0" fieldPosition="0">
        <references count="3">
          <reference field="11" count="1" selected="0">
            <x v="91"/>
          </reference>
          <reference field="12" count="1" selected="0">
            <x v="149"/>
          </reference>
          <reference field="29" count="1">
            <x v="77"/>
          </reference>
        </references>
      </pivotArea>
    </format>
    <format dxfId="1919">
      <pivotArea dataOnly="0" labelOnly="1" outline="0" fieldPosition="0">
        <references count="3">
          <reference field="11" count="1" selected="0">
            <x v="92"/>
          </reference>
          <reference field="12" count="1" selected="0">
            <x v="202"/>
          </reference>
          <reference field="29" count="1">
            <x v="132"/>
          </reference>
        </references>
      </pivotArea>
    </format>
    <format dxfId="1918">
      <pivotArea dataOnly="0" labelOnly="1" outline="0" fieldPosition="0">
        <references count="3">
          <reference field="11" count="1" selected="0">
            <x v="93"/>
          </reference>
          <reference field="12" count="1" selected="0">
            <x v="60"/>
          </reference>
          <reference field="29" count="1">
            <x v="134"/>
          </reference>
        </references>
      </pivotArea>
    </format>
    <format dxfId="1917">
      <pivotArea dataOnly="0" labelOnly="1" outline="0" fieldPosition="0">
        <references count="3">
          <reference field="11" count="1" selected="0">
            <x v="94"/>
          </reference>
          <reference field="12" count="1" selected="0">
            <x v="133"/>
          </reference>
          <reference field="29" count="1">
            <x v="63"/>
          </reference>
        </references>
      </pivotArea>
    </format>
    <format dxfId="1916">
      <pivotArea dataOnly="0" labelOnly="1" outline="0" fieldPosition="0">
        <references count="3">
          <reference field="11" count="1" selected="0">
            <x v="95"/>
          </reference>
          <reference field="12" count="1" selected="0">
            <x v="132"/>
          </reference>
          <reference field="29" count="1">
            <x v="92"/>
          </reference>
        </references>
      </pivotArea>
    </format>
    <format dxfId="1915">
      <pivotArea dataOnly="0" labelOnly="1" outline="0" fieldPosition="0">
        <references count="3">
          <reference field="11" count="1" selected="0">
            <x v="96"/>
          </reference>
          <reference field="12" count="1" selected="0">
            <x v="43"/>
          </reference>
          <reference field="29" count="1">
            <x v="72"/>
          </reference>
        </references>
      </pivotArea>
    </format>
    <format dxfId="1914">
      <pivotArea dataOnly="0" labelOnly="1" outline="0" fieldPosition="0">
        <references count="3">
          <reference field="11" count="1" selected="0">
            <x v="97"/>
          </reference>
          <reference field="12" count="1" selected="0">
            <x v="39"/>
          </reference>
          <reference field="29" count="1">
            <x v="57"/>
          </reference>
        </references>
      </pivotArea>
    </format>
    <format dxfId="1913">
      <pivotArea dataOnly="0" labelOnly="1" outline="0" fieldPosition="0">
        <references count="3">
          <reference field="11" count="1" selected="0">
            <x v="98"/>
          </reference>
          <reference field="12" count="1" selected="0">
            <x v="75"/>
          </reference>
          <reference field="29" count="1">
            <x v="60"/>
          </reference>
        </references>
      </pivotArea>
    </format>
    <format dxfId="1912">
      <pivotArea dataOnly="0" labelOnly="1" outline="0" fieldPosition="0">
        <references count="3">
          <reference field="11" count="1" selected="0">
            <x v="99"/>
          </reference>
          <reference field="12" count="1" selected="0">
            <x v="42"/>
          </reference>
          <reference field="29" count="1">
            <x v="31"/>
          </reference>
        </references>
      </pivotArea>
    </format>
    <format dxfId="1911">
      <pivotArea dataOnly="0" labelOnly="1" outline="0" fieldPosition="0">
        <references count="3">
          <reference field="11" count="1" selected="0">
            <x v="100"/>
          </reference>
          <reference field="12" count="1" selected="0">
            <x v="47"/>
          </reference>
          <reference field="29" count="1">
            <x v="81"/>
          </reference>
        </references>
      </pivotArea>
    </format>
    <format dxfId="1910">
      <pivotArea dataOnly="0" labelOnly="1" outline="0" fieldPosition="0">
        <references count="3">
          <reference field="11" count="1" selected="0">
            <x v="101"/>
          </reference>
          <reference field="12" count="1" selected="0">
            <x v="83"/>
          </reference>
          <reference field="29" count="1">
            <x v="79"/>
          </reference>
        </references>
      </pivotArea>
    </format>
    <format dxfId="1909">
      <pivotArea dataOnly="0" labelOnly="1" outline="0" fieldPosition="0">
        <references count="3">
          <reference field="11" count="1" selected="0">
            <x v="103"/>
          </reference>
          <reference field="12" count="1" selected="0">
            <x v="220"/>
          </reference>
          <reference field="29" count="1">
            <x v="81"/>
          </reference>
        </references>
      </pivotArea>
    </format>
    <format dxfId="1908">
      <pivotArea dataOnly="0" labelOnly="1" outline="0" fieldPosition="0">
        <references count="3">
          <reference field="11" count="1" selected="0">
            <x v="104"/>
          </reference>
          <reference field="12" count="1" selected="0">
            <x v="149"/>
          </reference>
          <reference field="29" count="1">
            <x v="77"/>
          </reference>
        </references>
      </pivotArea>
    </format>
    <format dxfId="1907">
      <pivotArea dataOnly="0" labelOnly="1" outline="0" fieldPosition="0">
        <references count="3">
          <reference field="11" count="1" selected="0">
            <x v="105"/>
          </reference>
          <reference field="12" count="1" selected="0">
            <x v="89"/>
          </reference>
          <reference field="29" count="1">
            <x v="37"/>
          </reference>
        </references>
      </pivotArea>
    </format>
    <format dxfId="1906">
      <pivotArea dataOnly="0" labelOnly="1" outline="0" fieldPosition="0">
        <references count="3">
          <reference field="11" count="1" selected="0">
            <x v="106"/>
          </reference>
          <reference field="12" count="1" selected="0">
            <x v="149"/>
          </reference>
          <reference field="29" count="1">
            <x v="50"/>
          </reference>
        </references>
      </pivotArea>
    </format>
    <format dxfId="1905">
      <pivotArea dataOnly="0" labelOnly="1" outline="0" fieldPosition="0">
        <references count="3">
          <reference field="11" count="1" selected="0">
            <x v="107"/>
          </reference>
          <reference field="12" count="1" selected="0">
            <x v="149"/>
          </reference>
          <reference field="29" count="1">
            <x v="77"/>
          </reference>
        </references>
      </pivotArea>
    </format>
    <format dxfId="1904">
      <pivotArea dataOnly="0" labelOnly="1" outline="0" fieldPosition="0">
        <references count="3">
          <reference field="11" count="1" selected="0">
            <x v="108"/>
          </reference>
          <reference field="12" count="1" selected="0">
            <x v="220"/>
          </reference>
          <reference field="29" count="1">
            <x v="74"/>
          </reference>
        </references>
      </pivotArea>
    </format>
    <format dxfId="1903">
      <pivotArea dataOnly="0" labelOnly="1" outline="0" fieldPosition="0">
        <references count="3">
          <reference field="11" count="1" selected="0">
            <x v="109"/>
          </reference>
          <reference field="12" count="1" selected="0">
            <x v="149"/>
          </reference>
          <reference field="29" count="1">
            <x v="77"/>
          </reference>
        </references>
      </pivotArea>
    </format>
    <format dxfId="1902">
      <pivotArea dataOnly="0" labelOnly="1" outline="0" fieldPosition="0">
        <references count="3">
          <reference field="11" count="1" selected="0">
            <x v="115"/>
          </reference>
          <reference field="12" count="1" selected="0">
            <x v="170"/>
          </reference>
          <reference field="29" count="1">
            <x v="101"/>
          </reference>
        </references>
      </pivotArea>
    </format>
    <format dxfId="1901">
      <pivotArea dataOnly="0" labelOnly="1" outline="0" fieldPosition="0">
        <references count="3">
          <reference field="11" count="1" selected="0">
            <x v="116"/>
          </reference>
          <reference field="12" count="1" selected="0">
            <x v="175"/>
          </reference>
          <reference field="29" count="1">
            <x v="83"/>
          </reference>
        </references>
      </pivotArea>
    </format>
    <format dxfId="1900">
      <pivotArea dataOnly="0" labelOnly="1" outline="0" fieldPosition="0">
        <references count="3">
          <reference field="11" count="1" selected="0">
            <x v="119"/>
          </reference>
          <reference field="12" count="1" selected="0">
            <x v="147"/>
          </reference>
          <reference field="29" count="1">
            <x v="61"/>
          </reference>
        </references>
      </pivotArea>
    </format>
    <format dxfId="1899">
      <pivotArea dataOnly="0" labelOnly="1" outline="0" fieldPosition="0">
        <references count="3">
          <reference field="11" count="1" selected="0">
            <x v="120"/>
          </reference>
          <reference field="12" count="1" selected="0">
            <x v="149"/>
          </reference>
          <reference field="29" count="1">
            <x v="77"/>
          </reference>
        </references>
      </pivotArea>
    </format>
    <format dxfId="1898">
      <pivotArea dataOnly="0" labelOnly="1" outline="0" fieldPosition="0">
        <references count="3">
          <reference field="11" count="1" selected="0">
            <x v="121"/>
          </reference>
          <reference field="12" count="1" selected="0">
            <x v="111"/>
          </reference>
          <reference field="29" count="1">
            <x v="117"/>
          </reference>
        </references>
      </pivotArea>
    </format>
    <format dxfId="1897">
      <pivotArea dataOnly="0" labelOnly="1" outline="0" fieldPosition="0">
        <references count="3">
          <reference field="11" count="1" selected="0">
            <x v="122"/>
          </reference>
          <reference field="12" count="1" selected="0">
            <x v="131"/>
          </reference>
          <reference field="29" count="1">
            <x v="91"/>
          </reference>
        </references>
      </pivotArea>
    </format>
    <format dxfId="1896">
      <pivotArea dataOnly="0" labelOnly="1" outline="0" fieldPosition="0">
        <references count="3">
          <reference field="11" count="1" selected="0">
            <x v="123"/>
          </reference>
          <reference field="12" count="1" selected="0">
            <x v="55"/>
          </reference>
          <reference field="29" count="1">
            <x v="83"/>
          </reference>
        </references>
      </pivotArea>
    </format>
    <format dxfId="1895">
      <pivotArea dataOnly="0" labelOnly="1" outline="0" fieldPosition="0">
        <references count="3">
          <reference field="11" count="1" selected="0">
            <x v="124"/>
          </reference>
          <reference field="12" count="1" selected="0">
            <x v="63"/>
          </reference>
          <reference field="29" count="1">
            <x v="100"/>
          </reference>
        </references>
      </pivotArea>
    </format>
    <format dxfId="1894">
      <pivotArea dataOnly="0" labelOnly="1" outline="0" fieldPosition="0">
        <references count="3">
          <reference field="11" count="1" selected="0">
            <x v="125"/>
          </reference>
          <reference field="12" count="1" selected="0">
            <x v="149"/>
          </reference>
          <reference field="29" count="1">
            <x v="77"/>
          </reference>
        </references>
      </pivotArea>
    </format>
    <format dxfId="1893">
      <pivotArea dataOnly="0" labelOnly="1" outline="0" fieldPosition="0">
        <references count="3">
          <reference field="11" count="1" selected="0">
            <x v="126"/>
          </reference>
          <reference field="12" count="1" selected="0">
            <x v="162"/>
          </reference>
          <reference field="29" count="1">
            <x v="93"/>
          </reference>
        </references>
      </pivotArea>
    </format>
    <format dxfId="1892">
      <pivotArea dataOnly="0" labelOnly="1" outline="0" fieldPosition="0">
        <references count="3">
          <reference field="11" count="1" selected="0">
            <x v="129"/>
          </reference>
          <reference field="12" count="1" selected="0">
            <x v="167"/>
          </reference>
          <reference field="29" count="1">
            <x v="98"/>
          </reference>
        </references>
      </pivotArea>
    </format>
    <format dxfId="1891">
      <pivotArea dataOnly="0" labelOnly="1" outline="0" fieldPosition="0">
        <references count="3">
          <reference field="11" count="1" selected="0">
            <x v="130"/>
          </reference>
          <reference field="12" count="1" selected="0">
            <x v="138"/>
          </reference>
          <reference field="29" count="1">
            <x v="26"/>
          </reference>
        </references>
      </pivotArea>
    </format>
    <format dxfId="1890">
      <pivotArea dataOnly="0" labelOnly="1" outline="0" fieldPosition="0">
        <references count="3">
          <reference field="11" count="1" selected="0">
            <x v="131"/>
          </reference>
          <reference field="12" count="1" selected="0">
            <x v="220"/>
          </reference>
          <reference field="29" count="1">
            <x v="81"/>
          </reference>
        </references>
      </pivotArea>
    </format>
    <format dxfId="1889">
      <pivotArea dataOnly="0" labelOnly="1" outline="0" fieldPosition="0">
        <references count="3">
          <reference field="11" count="1" selected="0">
            <x v="132"/>
          </reference>
          <reference field="12" count="1" selected="0">
            <x v="167"/>
          </reference>
          <reference field="29" count="1">
            <x v="98"/>
          </reference>
        </references>
      </pivotArea>
    </format>
    <format dxfId="1888">
      <pivotArea dataOnly="0" labelOnly="1" outline="0" fieldPosition="0">
        <references count="3">
          <reference field="11" count="1" selected="0">
            <x v="133"/>
          </reference>
          <reference field="12" count="1" selected="0">
            <x v="159"/>
          </reference>
          <reference field="29" count="1">
            <x v="41"/>
          </reference>
        </references>
      </pivotArea>
    </format>
    <format dxfId="1887">
      <pivotArea dataOnly="0" labelOnly="1" outline="0" fieldPosition="0">
        <references count="3">
          <reference field="11" count="1" selected="0">
            <x v="134"/>
          </reference>
          <reference field="12" count="1" selected="0">
            <x v="160"/>
          </reference>
          <reference field="29" count="1">
            <x v="59"/>
          </reference>
        </references>
      </pivotArea>
    </format>
    <format dxfId="1886">
      <pivotArea dataOnly="0" labelOnly="1" outline="0" fieldPosition="0">
        <references count="3">
          <reference field="11" count="1" selected="0">
            <x v="135"/>
          </reference>
          <reference field="12" count="1" selected="0">
            <x v="183"/>
          </reference>
          <reference field="29" count="1">
            <x v="33"/>
          </reference>
        </references>
      </pivotArea>
    </format>
    <format dxfId="1885">
      <pivotArea dataOnly="0" labelOnly="1" outline="0" fieldPosition="0">
        <references count="3">
          <reference field="11" count="1" selected="0">
            <x v="136"/>
          </reference>
          <reference field="12" count="1" selected="0">
            <x v="173"/>
          </reference>
          <reference field="29" count="1">
            <x v="42"/>
          </reference>
        </references>
      </pivotArea>
    </format>
    <format dxfId="1884">
      <pivotArea dataOnly="0" labelOnly="1" outline="0" fieldPosition="0">
        <references count="3">
          <reference field="11" count="1" selected="0">
            <x v="137"/>
          </reference>
          <reference field="12" count="1" selected="0">
            <x v="1"/>
          </reference>
          <reference field="29" count="1">
            <x v="2"/>
          </reference>
        </references>
      </pivotArea>
    </format>
    <format dxfId="1883">
      <pivotArea dataOnly="0" labelOnly="1" outline="0" fieldPosition="0">
        <references count="3">
          <reference field="11" count="1" selected="0">
            <x v="141"/>
          </reference>
          <reference field="12" count="1" selected="0">
            <x v="153"/>
          </reference>
          <reference field="29" count="1">
            <x v="18"/>
          </reference>
        </references>
      </pivotArea>
    </format>
    <format dxfId="1882">
      <pivotArea dataOnly="0" labelOnly="1" outline="0" fieldPosition="0">
        <references count="3">
          <reference field="11" count="1" selected="0">
            <x v="142"/>
          </reference>
          <reference field="12" count="1" selected="0">
            <x v="172"/>
          </reference>
          <reference field="29" count="1">
            <x v="71"/>
          </reference>
        </references>
      </pivotArea>
    </format>
    <format dxfId="1881">
      <pivotArea dataOnly="0" labelOnly="1" outline="0" fieldPosition="0">
        <references count="3">
          <reference field="11" count="1" selected="0">
            <x v="143"/>
          </reference>
          <reference field="12" count="1" selected="0">
            <x v="167"/>
          </reference>
          <reference field="29" count="1">
            <x v="98"/>
          </reference>
        </references>
      </pivotArea>
    </format>
    <format dxfId="1880">
      <pivotArea dataOnly="0" labelOnly="1" outline="0" fieldPosition="0">
        <references count="3">
          <reference field="11" count="1" selected="0">
            <x v="145"/>
          </reference>
          <reference field="12" count="1" selected="0">
            <x v="167"/>
          </reference>
          <reference field="29" count="1">
            <x v="126"/>
          </reference>
        </references>
      </pivotArea>
    </format>
    <format dxfId="1879">
      <pivotArea dataOnly="0" labelOnly="1" outline="0" fieldPosition="0">
        <references count="3">
          <reference field="11" count="1" selected="0">
            <x v="146"/>
          </reference>
          <reference field="12" count="1" selected="0">
            <x v="205"/>
          </reference>
          <reference field="29" count="1">
            <x v="101"/>
          </reference>
        </references>
      </pivotArea>
    </format>
    <format dxfId="1878">
      <pivotArea dataOnly="0" labelOnly="1" outline="0" fieldPosition="0">
        <references count="3">
          <reference field="11" count="1" selected="0">
            <x v="147"/>
          </reference>
          <reference field="12" count="1" selected="0">
            <x v="76"/>
          </reference>
          <reference field="29" count="1">
            <x v="93"/>
          </reference>
        </references>
      </pivotArea>
    </format>
    <format dxfId="1877">
      <pivotArea dataOnly="0" labelOnly="1" outline="0" fieldPosition="0">
        <references count="3">
          <reference field="11" count="1" selected="0">
            <x v="148"/>
          </reference>
          <reference field="12" count="1" selected="0">
            <x v="167"/>
          </reference>
          <reference field="29" count="1">
            <x v="98"/>
          </reference>
        </references>
      </pivotArea>
    </format>
    <format dxfId="1876">
      <pivotArea dataOnly="0" labelOnly="1" outline="0" fieldPosition="0">
        <references count="3">
          <reference field="11" count="1" selected="0">
            <x v="150"/>
          </reference>
          <reference field="12" count="1" selected="0">
            <x v="224"/>
          </reference>
          <reference field="29" count="1">
            <x v="87"/>
          </reference>
        </references>
      </pivotArea>
    </format>
    <format dxfId="1875">
      <pivotArea dataOnly="0" labelOnly="1" outline="0" fieldPosition="0">
        <references count="3">
          <reference field="11" count="1" selected="0">
            <x v="151"/>
          </reference>
          <reference field="12" count="1" selected="0">
            <x v="167"/>
          </reference>
          <reference field="29" count="1">
            <x v="98"/>
          </reference>
        </references>
      </pivotArea>
    </format>
    <format dxfId="1874">
      <pivotArea dataOnly="0" labelOnly="1" outline="0" fieldPosition="0">
        <references count="3">
          <reference field="11" count="1" selected="0">
            <x v="152"/>
          </reference>
          <reference field="12" count="1" selected="0">
            <x v="166"/>
          </reference>
          <reference field="29" count="1">
            <x v="26"/>
          </reference>
        </references>
      </pivotArea>
    </format>
    <format dxfId="1873">
      <pivotArea dataOnly="0" labelOnly="1" outline="0" fieldPosition="0">
        <references count="3">
          <reference field="11" count="1" selected="0">
            <x v="153"/>
          </reference>
          <reference field="12" count="1" selected="0">
            <x v="167"/>
          </reference>
          <reference field="29" count="1">
            <x v="98"/>
          </reference>
        </references>
      </pivotArea>
    </format>
    <format dxfId="1872">
      <pivotArea dataOnly="0" labelOnly="1" outline="0" fieldPosition="0">
        <references count="3">
          <reference field="11" count="1" selected="0">
            <x v="155"/>
          </reference>
          <reference field="12" count="1" selected="0">
            <x v="88"/>
          </reference>
          <reference field="29" count="1">
            <x v="36"/>
          </reference>
        </references>
      </pivotArea>
    </format>
    <format dxfId="1871">
      <pivotArea dataOnly="0" labelOnly="1" outline="0" fieldPosition="0">
        <references count="3">
          <reference field="11" count="1" selected="0">
            <x v="156"/>
          </reference>
          <reference field="12" count="1" selected="0">
            <x v="167"/>
          </reference>
          <reference field="29" count="1">
            <x v="98"/>
          </reference>
        </references>
      </pivotArea>
    </format>
    <format dxfId="1870">
      <pivotArea dataOnly="0" labelOnly="1" outline="0" fieldPosition="0">
        <references count="3">
          <reference field="11" count="1" selected="0">
            <x v="157"/>
          </reference>
          <reference field="12" count="1" selected="0">
            <x v="220"/>
          </reference>
          <reference field="29" count="1">
            <x v="81"/>
          </reference>
        </references>
      </pivotArea>
    </format>
    <format dxfId="1869">
      <pivotArea dataOnly="0" labelOnly="1" outline="0" fieldPosition="0">
        <references count="3">
          <reference field="11" count="1" selected="0">
            <x v="158"/>
          </reference>
          <reference field="12" count="1" selected="0">
            <x v="167"/>
          </reference>
          <reference field="29" count="1">
            <x v="98"/>
          </reference>
        </references>
      </pivotArea>
    </format>
    <format dxfId="1868">
      <pivotArea dataOnly="0" labelOnly="1" outline="0" fieldPosition="0">
        <references count="3">
          <reference field="11" count="1" selected="0">
            <x v="159"/>
          </reference>
          <reference field="12" count="1" selected="0">
            <x v="180"/>
          </reference>
          <reference field="29" count="1">
            <x v="40"/>
          </reference>
        </references>
      </pivotArea>
    </format>
    <format dxfId="1867">
      <pivotArea dataOnly="0" labelOnly="1" outline="0" fieldPosition="0">
        <references count="3">
          <reference field="11" count="1" selected="0">
            <x v="160"/>
          </reference>
          <reference field="12" count="1" selected="0">
            <x v="156"/>
          </reference>
          <reference field="29" count="1">
            <x v="20"/>
          </reference>
        </references>
      </pivotArea>
    </format>
    <format dxfId="1866">
      <pivotArea dataOnly="0" labelOnly="1" outline="0" fieldPosition="0">
        <references count="3">
          <reference field="11" count="1" selected="0">
            <x v="161"/>
          </reference>
          <reference field="12" count="1" selected="0">
            <x v="181"/>
          </reference>
          <reference field="29" count="1">
            <x v="25"/>
          </reference>
        </references>
      </pivotArea>
    </format>
    <format dxfId="1865">
      <pivotArea dataOnly="0" labelOnly="1" outline="0" fieldPosition="0">
        <references count="3">
          <reference field="11" count="1" selected="0">
            <x v="162"/>
          </reference>
          <reference field="12" count="1" selected="0">
            <x v="92"/>
          </reference>
          <reference field="29" count="1">
            <x v="35"/>
          </reference>
        </references>
      </pivotArea>
    </format>
    <format dxfId="1864">
      <pivotArea dataOnly="0" labelOnly="1" outline="0" fieldPosition="0">
        <references count="3">
          <reference field="11" count="1" selected="0">
            <x v="163"/>
          </reference>
          <reference field="12" count="1" selected="0">
            <x v="139"/>
          </reference>
          <reference field="29" count="1">
            <x v="26"/>
          </reference>
        </references>
      </pivotArea>
    </format>
    <format dxfId="1863">
      <pivotArea dataOnly="0" labelOnly="1" outline="0" fieldPosition="0">
        <references count="3">
          <reference field="11" count="1" selected="0">
            <x v="164"/>
          </reference>
          <reference field="12" count="1" selected="0">
            <x v="214"/>
          </reference>
          <reference field="29" count="1">
            <x v="52"/>
          </reference>
        </references>
      </pivotArea>
    </format>
    <format dxfId="1862">
      <pivotArea dataOnly="0" labelOnly="1" outline="0" fieldPosition="0">
        <references count="3">
          <reference field="11" count="1" selected="0">
            <x v="165"/>
          </reference>
          <reference field="12" count="1" selected="0">
            <x v="137"/>
          </reference>
          <reference field="29" count="1">
            <x v="1"/>
          </reference>
        </references>
      </pivotArea>
    </format>
    <format dxfId="1861">
      <pivotArea dataOnly="0" labelOnly="1" outline="0" fieldPosition="0">
        <references count="3">
          <reference field="11" count="1" selected="0">
            <x v="166"/>
          </reference>
          <reference field="12" count="1" selected="0">
            <x v="104"/>
          </reference>
          <reference field="29" count="1">
            <x v="0"/>
          </reference>
        </references>
      </pivotArea>
    </format>
    <format dxfId="1860">
      <pivotArea dataOnly="0" labelOnly="1" outline="0" fieldPosition="0">
        <references count="3">
          <reference field="11" count="1" selected="0">
            <x v="167"/>
          </reference>
          <reference field="12" count="1" selected="0">
            <x v="5"/>
          </reference>
          <reference field="29" count="1">
            <x v="24"/>
          </reference>
        </references>
      </pivotArea>
    </format>
    <format dxfId="1859">
      <pivotArea dataOnly="0" labelOnly="1" outline="0" fieldPosition="0">
        <references count="3">
          <reference field="11" count="1" selected="0">
            <x v="170"/>
          </reference>
          <reference field="12" count="1" selected="0">
            <x v="167"/>
          </reference>
          <reference field="29" count="1">
            <x v="98"/>
          </reference>
        </references>
      </pivotArea>
    </format>
    <format dxfId="1858">
      <pivotArea dataOnly="0" labelOnly="1" outline="0" fieldPosition="0">
        <references count="3">
          <reference field="11" count="1" selected="0">
            <x v="173"/>
          </reference>
          <reference field="12" count="1" selected="0">
            <x v="77"/>
          </reference>
          <reference field="29" count="1">
            <x v="93"/>
          </reference>
        </references>
      </pivotArea>
    </format>
    <format dxfId="1857">
      <pivotArea dataOnly="0" labelOnly="1" outline="0" fieldPosition="0">
        <references count="3">
          <reference field="11" count="1" selected="0">
            <x v="174"/>
          </reference>
          <reference field="12" count="1" selected="0">
            <x v="38"/>
          </reference>
          <reference field="29" count="1">
            <x v="108"/>
          </reference>
        </references>
      </pivotArea>
    </format>
    <format dxfId="1856">
      <pivotArea dataOnly="0" labelOnly="1" outline="0" fieldPosition="0">
        <references count="3">
          <reference field="11" count="1" selected="0">
            <x v="175"/>
          </reference>
          <reference field="12" count="1" selected="0">
            <x v="176"/>
          </reference>
          <reference field="29" count="1">
            <x v="32"/>
          </reference>
        </references>
      </pivotArea>
    </format>
    <format dxfId="1855">
      <pivotArea dataOnly="0" labelOnly="1" outline="0" fieldPosition="0">
        <references count="3">
          <reference field="11" count="1" selected="0">
            <x v="177"/>
          </reference>
          <reference field="12" count="1" selected="0">
            <x v="224"/>
          </reference>
          <reference field="29" count="1">
            <x v="87"/>
          </reference>
        </references>
      </pivotArea>
    </format>
    <format dxfId="1854">
      <pivotArea dataOnly="0" labelOnly="1" outline="0" fieldPosition="0">
        <references count="3">
          <reference field="11" count="1" selected="0">
            <x v="178"/>
          </reference>
          <reference field="12" count="1" selected="0">
            <x v="182"/>
          </reference>
          <reference field="29" count="1">
            <x v="128"/>
          </reference>
        </references>
      </pivotArea>
    </format>
    <format dxfId="1853">
      <pivotArea dataOnly="0" labelOnly="1" outline="0" fieldPosition="0">
        <references count="3">
          <reference field="11" count="1" selected="0">
            <x v="181"/>
          </reference>
          <reference field="12" count="1" selected="0">
            <x v="206"/>
          </reference>
          <reference field="29" count="1">
            <x v="116"/>
          </reference>
        </references>
      </pivotArea>
    </format>
    <format dxfId="1852">
      <pivotArea dataOnly="0" labelOnly="1" outline="0" fieldPosition="0">
        <references count="3">
          <reference field="11" count="1" selected="0">
            <x v="182"/>
          </reference>
          <reference field="12" count="1" selected="0">
            <x v="220"/>
          </reference>
          <reference field="29" count="1">
            <x v="81"/>
          </reference>
        </references>
      </pivotArea>
    </format>
    <format dxfId="1851">
      <pivotArea dataOnly="0" labelOnly="1" outline="0" fieldPosition="0">
        <references count="3">
          <reference field="11" count="1" selected="0">
            <x v="183"/>
          </reference>
          <reference field="12" count="1" selected="0">
            <x v="65"/>
          </reference>
          <reference field="29" count="1">
            <x v="21"/>
          </reference>
        </references>
      </pivotArea>
    </format>
    <format dxfId="1850">
      <pivotArea dataOnly="0" labelOnly="1" outline="0" fieldPosition="0">
        <references count="3">
          <reference field="11" count="1" selected="0">
            <x v="184"/>
          </reference>
          <reference field="12" count="1" selected="0">
            <x v="179"/>
          </reference>
          <reference field="29" count="1">
            <x v="12"/>
          </reference>
        </references>
      </pivotArea>
    </format>
    <format dxfId="1849">
      <pivotArea dataOnly="0" labelOnly="1" outline="0" fieldPosition="0">
        <references count="3">
          <reference field="11" count="1" selected="0">
            <x v="185"/>
          </reference>
          <reference field="12" count="1" selected="0">
            <x v="150"/>
          </reference>
          <reference field="29" count="1">
            <x v="10"/>
          </reference>
        </references>
      </pivotArea>
    </format>
    <format dxfId="1848">
      <pivotArea dataOnly="0" labelOnly="1" outline="0" fieldPosition="0">
        <references count="3">
          <reference field="11" count="1" selected="0">
            <x v="186"/>
          </reference>
          <reference field="12" count="1" selected="0">
            <x v="206"/>
          </reference>
          <reference field="29" count="1">
            <x v="116"/>
          </reference>
        </references>
      </pivotArea>
    </format>
    <format dxfId="1847">
      <pivotArea dataOnly="0" labelOnly="1" outline="0" fieldPosition="0">
        <references count="3">
          <reference field="11" count="1" selected="0">
            <x v="187"/>
          </reference>
          <reference field="12" count="1" selected="0">
            <x v="158"/>
          </reference>
          <reference field="29" count="1">
            <x v="34"/>
          </reference>
        </references>
      </pivotArea>
    </format>
    <format dxfId="1846">
      <pivotArea dataOnly="0" labelOnly="1" outline="0" fieldPosition="0">
        <references count="3">
          <reference field="11" count="1" selected="0">
            <x v="188"/>
          </reference>
          <reference field="12" count="1" selected="0">
            <x v="48"/>
          </reference>
          <reference field="29" count="1">
            <x v="44"/>
          </reference>
        </references>
      </pivotArea>
    </format>
    <format dxfId="1845">
      <pivotArea dataOnly="0" labelOnly="1" outline="0" fieldPosition="0">
        <references count="3">
          <reference field="11" count="1" selected="0">
            <x v="189"/>
          </reference>
          <reference field="12" count="1" selected="0">
            <x v="219"/>
          </reference>
          <reference field="29" count="1">
            <x v="71"/>
          </reference>
        </references>
      </pivotArea>
    </format>
    <format dxfId="1844">
      <pivotArea dataOnly="0" labelOnly="1" outline="0" fieldPosition="0">
        <references count="3">
          <reference field="11" count="1" selected="0">
            <x v="190"/>
          </reference>
          <reference field="12" count="1" selected="0">
            <x v="206"/>
          </reference>
          <reference field="29" count="1">
            <x v="116"/>
          </reference>
        </references>
      </pivotArea>
    </format>
    <format dxfId="1843">
      <pivotArea dataOnly="0" labelOnly="1" outline="0" fieldPosition="0">
        <references count="3">
          <reference field="11" count="1" selected="0">
            <x v="193"/>
          </reference>
          <reference field="12" count="1" selected="0">
            <x v="209"/>
          </reference>
          <reference field="29" count="1">
            <x v="101"/>
          </reference>
        </references>
      </pivotArea>
    </format>
    <format dxfId="1842">
      <pivotArea dataOnly="0" labelOnly="1" outline="0" fieldPosition="0">
        <references count="3">
          <reference field="11" count="1" selected="0">
            <x v="194"/>
          </reference>
          <reference field="12" count="1" selected="0">
            <x v="79"/>
          </reference>
          <reference field="29" count="1">
            <x v="93"/>
          </reference>
        </references>
      </pivotArea>
    </format>
    <format dxfId="1841">
      <pivotArea dataOnly="0" labelOnly="1" outline="0" fieldPosition="0">
        <references count="3">
          <reference field="11" count="1" selected="0">
            <x v="195"/>
          </reference>
          <reference field="12" count="1" selected="0">
            <x v="206"/>
          </reference>
          <reference field="29" count="1">
            <x v="116"/>
          </reference>
        </references>
      </pivotArea>
    </format>
    <format dxfId="1840">
      <pivotArea dataOnly="0" labelOnly="1" outline="0" fieldPosition="0">
        <references count="3">
          <reference field="11" count="1" selected="0">
            <x v="196"/>
          </reference>
          <reference field="12" count="1" selected="0">
            <x v="165"/>
          </reference>
          <reference field="29" count="1">
            <x v="26"/>
          </reference>
        </references>
      </pivotArea>
    </format>
    <format dxfId="1839">
      <pivotArea dataOnly="0" labelOnly="1" outline="0" fieldPosition="0">
        <references count="3">
          <reference field="11" count="1" selected="0">
            <x v="197"/>
          </reference>
          <reference field="12" count="1" selected="0">
            <x v="206"/>
          </reference>
          <reference field="29" count="1">
            <x v="116"/>
          </reference>
        </references>
      </pivotArea>
    </format>
    <format dxfId="1838">
      <pivotArea dataOnly="0" labelOnly="1" outline="0" fieldPosition="0">
        <references count="3">
          <reference field="11" count="1" selected="0">
            <x v="198"/>
          </reference>
          <reference field="12" count="1" selected="0">
            <x v="224"/>
          </reference>
          <reference field="29" count="1">
            <x v="87"/>
          </reference>
        </references>
      </pivotArea>
    </format>
    <format dxfId="1837">
      <pivotArea dataOnly="0" labelOnly="1" outline="0" fieldPosition="0">
        <references count="3">
          <reference field="11" count="1" selected="0">
            <x v="199"/>
          </reference>
          <reference field="12" count="1" selected="0">
            <x v="206"/>
          </reference>
          <reference field="29" count="1">
            <x v="116"/>
          </reference>
        </references>
      </pivotArea>
    </format>
    <format dxfId="1836">
      <pivotArea dataOnly="0" labelOnly="1" outline="0" fieldPosition="0">
        <references count="3">
          <reference field="11" count="1" selected="0">
            <x v="200"/>
          </reference>
          <reference field="12" count="1" selected="0">
            <x v="8"/>
          </reference>
          <reference field="29" count="1">
            <x v="59"/>
          </reference>
        </references>
      </pivotArea>
    </format>
    <format dxfId="1835">
      <pivotArea dataOnly="0" labelOnly="1" outline="0" fieldPosition="0">
        <references count="3">
          <reference field="11" count="1" selected="0">
            <x v="207"/>
          </reference>
          <reference field="12" count="1" selected="0">
            <x v="61"/>
          </reference>
          <reference field="29" count="1">
            <x v="26"/>
          </reference>
        </references>
      </pivotArea>
    </format>
    <format dxfId="1834">
      <pivotArea dataOnly="0" labelOnly="1" outline="0" fieldPosition="0">
        <references count="3">
          <reference field="11" count="1" selected="0">
            <x v="208"/>
          </reference>
          <reference field="12" count="1" selected="0">
            <x v="35"/>
          </reference>
          <reference field="29" count="1">
            <x v="59"/>
          </reference>
        </references>
      </pivotArea>
    </format>
    <format dxfId="1833">
      <pivotArea dataOnly="0" labelOnly="1" outline="0" fieldPosition="0">
        <references count="3">
          <reference field="11" count="1" selected="0">
            <x v="213"/>
          </reference>
          <reference field="12" count="1" selected="0">
            <x v="206"/>
          </reference>
          <reference field="29" count="1">
            <x v="116"/>
          </reference>
        </references>
      </pivotArea>
    </format>
    <format dxfId="1832">
      <pivotArea dataOnly="0" labelOnly="1" outline="0" fieldPosition="0">
        <references count="3">
          <reference field="11" count="1" selected="0">
            <x v="217"/>
          </reference>
          <reference field="12" count="1" selected="0">
            <x v="78"/>
          </reference>
          <reference field="29" count="1">
            <x v="93"/>
          </reference>
        </references>
      </pivotArea>
    </format>
    <format dxfId="1831">
      <pivotArea dataOnly="0" labelOnly="1" outline="0" fieldPosition="0">
        <references count="3">
          <reference field="11" count="1" selected="0">
            <x v="218"/>
          </reference>
          <reference field="12" count="1" selected="0">
            <x v="143"/>
          </reference>
          <reference field="29" count="1">
            <x v="26"/>
          </reference>
        </references>
      </pivotArea>
    </format>
    <format dxfId="1830">
      <pivotArea dataOnly="0" labelOnly="1" outline="0" fieldPosition="0">
        <references count="3">
          <reference field="11" count="1" selected="0">
            <x v="219"/>
          </reference>
          <reference field="12" count="1" selected="0">
            <x v="178"/>
          </reference>
          <reference field="29" count="1">
            <x v="83"/>
          </reference>
        </references>
      </pivotArea>
    </format>
    <format dxfId="1829">
      <pivotArea dataOnly="0" labelOnly="1" outline="0" fieldPosition="0">
        <references count="3">
          <reference field="11" count="1" selected="0">
            <x v="220"/>
          </reference>
          <reference field="12" count="1" selected="0">
            <x v="220"/>
          </reference>
          <reference field="29" count="1">
            <x v="84"/>
          </reference>
        </references>
      </pivotArea>
    </format>
    <format dxfId="1828">
      <pivotArea dataOnly="0" labelOnly="1" outline="0" fieldPosition="0">
        <references count="3">
          <reference field="11" count="1" selected="0">
            <x v="221"/>
          </reference>
          <reference field="12" count="1" selected="0">
            <x v="191"/>
          </reference>
          <reference field="29" count="1">
            <x v="85"/>
          </reference>
        </references>
      </pivotArea>
    </format>
    <format dxfId="1827">
      <pivotArea dataOnly="0" labelOnly="1" outline="0" fieldPosition="0">
        <references count="3">
          <reference field="11" count="1" selected="0">
            <x v="222"/>
          </reference>
          <reference field="12" count="1" selected="0">
            <x v="66"/>
          </reference>
          <reference field="29" count="1">
            <x v="83"/>
          </reference>
        </references>
      </pivotArea>
    </format>
    <format dxfId="1826">
      <pivotArea dataOnly="0" labelOnly="1" outline="0" fieldPosition="0">
        <references count="3">
          <reference field="11" count="1" selected="0">
            <x v="223"/>
          </reference>
          <reference field="12" count="1" selected="0">
            <x v="207"/>
          </reference>
          <reference field="29" count="1">
            <x v="116"/>
          </reference>
        </references>
      </pivotArea>
    </format>
    <format dxfId="1825">
      <pivotArea dataOnly="0" labelOnly="1" outline="0" fieldPosition="0">
        <references count="3">
          <reference field="11" count="1" selected="0">
            <x v="224"/>
          </reference>
          <reference field="12" count="1" selected="0">
            <x v="94"/>
          </reference>
          <reference field="29" count="1">
            <x v="26"/>
          </reference>
        </references>
      </pivotArea>
    </format>
    <format dxfId="1824">
      <pivotArea dataOnly="0" labelOnly="1" outline="0" fieldPosition="0">
        <references count="3">
          <reference field="11" count="1" selected="0">
            <x v="245"/>
          </reference>
          <reference field="12" count="1" selected="0">
            <x v="39"/>
          </reference>
          <reference field="29" count="1">
            <x v="57"/>
          </reference>
        </references>
      </pivotArea>
    </format>
    <format dxfId="1823">
      <pivotArea dataOnly="0" labelOnly="1" outline="0" fieldPosition="0">
        <references count="3">
          <reference field="11" count="1" selected="0">
            <x v="246"/>
          </reference>
          <reference field="12" count="1" selected="0">
            <x v="84"/>
          </reference>
          <reference field="29" count="1">
            <x v="24"/>
          </reference>
        </references>
      </pivotArea>
    </format>
    <format dxfId="1822">
      <pivotArea dataOnly="0" labelOnly="1" outline="0" fieldPosition="0">
        <references count="3">
          <reference field="11" count="1" selected="0">
            <x v="247"/>
          </reference>
          <reference field="12" count="1" selected="0">
            <x v="217"/>
          </reference>
          <reference field="29" count="1">
            <x v="102"/>
          </reference>
        </references>
      </pivotArea>
    </format>
    <format dxfId="1821">
      <pivotArea dataOnly="0" labelOnly="1" outline="0" fieldPosition="0">
        <references count="3">
          <reference field="11" count="1" selected="0">
            <x v="248"/>
          </reference>
          <reference field="12" count="1" selected="0">
            <x v="81"/>
          </reference>
          <reference field="29" count="1">
            <x v="123"/>
          </reference>
        </references>
      </pivotArea>
    </format>
    <format dxfId="1820">
      <pivotArea dataOnly="0" labelOnly="1" outline="0" fieldPosition="0">
        <references count="3">
          <reference field="11" count="1" selected="0">
            <x v="249"/>
          </reference>
          <reference field="12" count="1" selected="0">
            <x v="186"/>
          </reference>
          <reference field="29" count="1">
            <x v="99"/>
          </reference>
        </references>
      </pivotArea>
    </format>
    <format dxfId="1819">
      <pivotArea dataOnly="0" labelOnly="1" outline="0" fieldPosition="0">
        <references count="3">
          <reference field="11" count="1" selected="0">
            <x v="250"/>
          </reference>
          <reference field="12" count="1" selected="0">
            <x v="40"/>
          </reference>
          <reference field="29" count="1">
            <x v="83"/>
          </reference>
        </references>
      </pivotArea>
    </format>
    <format dxfId="1818">
      <pivotArea dataOnly="0" labelOnly="1" outline="0" fieldPosition="0">
        <references count="3">
          <reference field="11" count="1" selected="0">
            <x v="253"/>
          </reference>
          <reference field="12" count="1" selected="0">
            <x v="113"/>
          </reference>
          <reference field="29" count="1">
            <x v="15"/>
          </reference>
        </references>
      </pivotArea>
    </format>
    <format dxfId="1817">
      <pivotArea dataOnly="0" labelOnly="1" outline="0" fieldPosition="0">
        <references count="3">
          <reference field="11" count="1" selected="0">
            <x v="254"/>
          </reference>
          <reference field="12" count="1" selected="0">
            <x v="161"/>
          </reference>
          <reference field="29" count="1">
            <x v="8"/>
          </reference>
        </references>
      </pivotArea>
    </format>
    <format dxfId="1816">
      <pivotArea dataOnly="0" labelOnly="1" outline="0" fieldPosition="0">
        <references count="3">
          <reference field="11" count="1" selected="0">
            <x v="255"/>
          </reference>
          <reference field="12" count="1" selected="0">
            <x v="110"/>
          </reference>
          <reference field="29" count="1">
            <x v="67"/>
          </reference>
        </references>
      </pivotArea>
    </format>
    <format dxfId="1815">
      <pivotArea dataOnly="0" labelOnly="1" outline="0" fieldPosition="0">
        <references count="3">
          <reference field="11" count="1" selected="0">
            <x v="256"/>
          </reference>
          <reference field="12" count="1" selected="0">
            <x v="130"/>
          </reference>
          <reference field="29" count="1">
            <x v="9"/>
          </reference>
        </references>
      </pivotArea>
    </format>
    <format dxfId="1814">
      <pivotArea dataOnly="0" labelOnly="1" outline="0" fieldPosition="0">
        <references count="3">
          <reference field="11" count="1" selected="0">
            <x v="257"/>
          </reference>
          <reference field="12" count="1" selected="0">
            <x v="193"/>
          </reference>
          <reference field="29" count="1">
            <x v="11"/>
          </reference>
        </references>
      </pivotArea>
    </format>
    <format dxfId="1813">
      <pivotArea dataOnly="0" labelOnly="1" outline="0" fieldPosition="0">
        <references count="3">
          <reference field="11" count="1" selected="0">
            <x v="258"/>
          </reference>
          <reference field="12" count="1" selected="0">
            <x v="220"/>
          </reference>
          <reference field="29" count="1">
            <x v="129"/>
          </reference>
        </references>
      </pivotArea>
    </format>
    <format dxfId="1812">
      <pivotArea dataOnly="0" labelOnly="1" outline="0" fieldPosition="0">
        <references count="3">
          <reference field="11" count="1" selected="0">
            <x v="259"/>
          </reference>
          <reference field="12" count="1" selected="0">
            <x v="84"/>
          </reference>
          <reference field="29" count="1">
            <x v="24"/>
          </reference>
        </references>
      </pivotArea>
    </format>
    <format dxfId="1811">
      <pivotArea dataOnly="0" labelOnly="1" outline="0" fieldPosition="0">
        <references count="3">
          <reference field="11" count="1" selected="0">
            <x v="260"/>
          </reference>
          <reference field="12" count="1" selected="0">
            <x v="116"/>
          </reference>
          <reference field="29" count="1">
            <x v="107"/>
          </reference>
        </references>
      </pivotArea>
    </format>
    <format dxfId="1810">
      <pivotArea dataOnly="0" labelOnly="1" outline="0" fieldPosition="0">
        <references count="3">
          <reference field="11" count="1" selected="0">
            <x v="261"/>
          </reference>
          <reference field="12" count="1" selected="0">
            <x v="106"/>
          </reference>
          <reference field="29" count="1">
            <x v="27"/>
          </reference>
        </references>
      </pivotArea>
    </format>
    <format dxfId="1809">
      <pivotArea dataOnly="0" labelOnly="1" outline="0" fieldPosition="0">
        <references count="3">
          <reference field="11" count="1" selected="0">
            <x v="262"/>
          </reference>
          <reference field="12" count="1" selected="0">
            <x v="18"/>
          </reference>
          <reference field="29" count="1">
            <x v="17"/>
          </reference>
        </references>
      </pivotArea>
    </format>
    <format dxfId="1808">
      <pivotArea dataOnly="0" labelOnly="1" outline="0" fieldPosition="0">
        <references count="3">
          <reference field="11" count="1" selected="0">
            <x v="265"/>
          </reference>
          <reference field="12" count="1" selected="0">
            <x v="84"/>
          </reference>
          <reference field="29" count="1">
            <x v="24"/>
          </reference>
        </references>
      </pivotArea>
    </format>
    <format dxfId="1807">
      <pivotArea dataOnly="0" labelOnly="1" outline="0" fieldPosition="0">
        <references count="3">
          <reference field="11" count="1" selected="0">
            <x v="267"/>
          </reference>
          <reference field="12" count="1" selected="0">
            <x v="126"/>
          </reference>
          <reference field="29" count="1">
            <x v="97"/>
          </reference>
        </references>
      </pivotArea>
    </format>
    <format dxfId="1806">
      <pivotArea dataOnly="0" labelOnly="1" outline="0" fieldPosition="0">
        <references count="3">
          <reference field="11" count="1" selected="0">
            <x v="268"/>
          </reference>
          <reference field="12" count="1" selected="0">
            <x v="177"/>
          </reference>
          <reference field="29" count="1">
            <x v="83"/>
          </reference>
        </references>
      </pivotArea>
    </format>
    <format dxfId="1805">
      <pivotArea dataOnly="0" labelOnly="1" outline="0" fieldPosition="0">
        <references count="3">
          <reference field="11" count="1" selected="0">
            <x v="270"/>
          </reference>
          <reference field="12" count="1" selected="0">
            <x v="67"/>
          </reference>
          <reference field="29" count="1">
            <x v="75"/>
          </reference>
        </references>
      </pivotArea>
    </format>
    <format dxfId="1804">
      <pivotArea dataOnly="0" labelOnly="1" outline="0" fieldPosition="0">
        <references count="3">
          <reference field="11" count="1" selected="0">
            <x v="271"/>
          </reference>
          <reference field="12" count="1" selected="0">
            <x v="201"/>
          </reference>
          <reference field="29" count="1">
            <x v="114"/>
          </reference>
        </references>
      </pivotArea>
    </format>
    <format dxfId="1803">
      <pivotArea dataOnly="0" labelOnly="1" outline="0" fieldPosition="0">
        <references count="3">
          <reference field="11" count="1" selected="0">
            <x v="272"/>
          </reference>
          <reference field="12" count="1" selected="0">
            <x v="199"/>
          </reference>
          <reference field="29" count="1">
            <x v="19"/>
          </reference>
        </references>
      </pivotArea>
    </format>
    <format dxfId="1802">
      <pivotArea dataOnly="0" labelOnly="1" outline="0" fieldPosition="0">
        <references count="3">
          <reference field="11" count="1" selected="0">
            <x v="273"/>
          </reference>
          <reference field="12" count="1" selected="0">
            <x v="122"/>
          </reference>
          <reference field="29" count="1">
            <x v="76"/>
          </reference>
        </references>
      </pivotArea>
    </format>
    <format dxfId="1801">
      <pivotArea dataOnly="0" labelOnly="1" outline="0" fieldPosition="0">
        <references count="3">
          <reference field="11" count="1" selected="0">
            <x v="274"/>
          </reference>
          <reference field="12" count="1" selected="0">
            <x v="103"/>
          </reference>
          <reference field="29" count="1">
            <x v="78"/>
          </reference>
        </references>
      </pivotArea>
    </format>
    <format dxfId="1800">
      <pivotArea dataOnly="0" labelOnly="1" outline="0" fieldPosition="0">
        <references count="3">
          <reference field="11" count="1" selected="0">
            <x v="275"/>
          </reference>
          <reference field="12" count="1" selected="0">
            <x v="86"/>
          </reference>
          <reference field="29" count="1">
            <x v="86"/>
          </reference>
        </references>
      </pivotArea>
    </format>
    <format dxfId="1799">
      <pivotArea dataOnly="0" labelOnly="1" outline="0" fieldPosition="0">
        <references count="3">
          <reference field="11" count="1" selected="0">
            <x v="277"/>
          </reference>
          <reference field="12" count="1" selected="0">
            <x v="218"/>
          </reference>
          <reference field="29" count="1">
            <x v="95"/>
          </reference>
        </references>
      </pivotArea>
    </format>
    <format dxfId="1798">
      <pivotArea dataOnly="0" labelOnly="1" outline="0" fieldPosition="0">
        <references count="3">
          <reference field="11" count="1" selected="0">
            <x v="278"/>
          </reference>
          <reference field="12" count="1" selected="0">
            <x v="123"/>
          </reference>
          <reference field="29" count="1">
            <x v="130"/>
          </reference>
        </references>
      </pivotArea>
    </format>
    <format dxfId="1797">
      <pivotArea dataOnly="0" labelOnly="1" outline="0" fieldPosition="0">
        <references count="3">
          <reference field="11" count="1" selected="0">
            <x v="279"/>
          </reference>
          <reference field="12" count="1" selected="0">
            <x v="221"/>
          </reference>
          <reference field="29" count="1">
            <x v="135"/>
          </reference>
        </references>
      </pivotArea>
    </format>
    <format dxfId="1796">
      <pivotArea dataOnly="0" labelOnly="1" outline="0" fieldPosition="0">
        <references count="3">
          <reference field="11" count="1" selected="0">
            <x v="280"/>
          </reference>
          <reference field="12" count="1" selected="0">
            <x v="98"/>
          </reference>
          <reference field="29" count="1">
            <x v="69"/>
          </reference>
        </references>
      </pivotArea>
    </format>
    <format dxfId="1795">
      <pivotArea dataOnly="0" labelOnly="1" outline="0" fieldPosition="0">
        <references count="3">
          <reference field="11" count="1" selected="0">
            <x v="281"/>
          </reference>
          <reference field="12" count="1" selected="0">
            <x v="99"/>
          </reference>
          <reference field="29" count="1">
            <x v="68"/>
          </reference>
        </references>
      </pivotArea>
    </format>
    <format dxfId="1794">
      <pivotArea dataOnly="0" labelOnly="1" outline="0" fieldPosition="0">
        <references count="3">
          <reference field="11" count="1" selected="0">
            <x v="282"/>
          </reference>
          <reference field="12" count="1" selected="0">
            <x v="220"/>
          </reference>
          <reference field="29" count="1">
            <x v="70"/>
          </reference>
        </references>
      </pivotArea>
    </format>
    <format dxfId="1793">
      <pivotArea dataOnly="0" labelOnly="1" outline="0" fieldPosition="0">
        <references count="3">
          <reference field="11" count="1" selected="0">
            <x v="283"/>
          </reference>
          <reference field="12" count="1" selected="0">
            <x v="86"/>
          </reference>
          <reference field="29" count="1">
            <x v="86"/>
          </reference>
        </references>
      </pivotArea>
    </format>
    <format dxfId="1792">
      <pivotArea dataOnly="0" labelOnly="1" outline="0" fieldPosition="0">
        <references count="3">
          <reference field="11" count="1" selected="0">
            <x v="284"/>
          </reference>
          <reference field="12" count="1" selected="0">
            <x v="222"/>
          </reference>
          <reference field="29" count="1">
            <x v="136"/>
          </reference>
        </references>
      </pivotArea>
    </format>
    <format dxfId="1791">
      <pivotArea dataOnly="0" labelOnly="1" outline="0" fieldPosition="0">
        <references count="3">
          <reference field="11" count="1" selected="0">
            <x v="285"/>
          </reference>
          <reference field="12" count="1" selected="0">
            <x v="97"/>
          </reference>
          <reference field="29" count="1">
            <x v="49"/>
          </reference>
        </references>
      </pivotArea>
    </format>
    <format dxfId="1790">
      <pivotArea dataOnly="0" labelOnly="1" outline="0" fieldPosition="0">
        <references count="3">
          <reference field="11" count="1" selected="0">
            <x v="286"/>
          </reference>
          <reference field="12" count="1" selected="0">
            <x v="90"/>
          </reference>
          <reference field="29" count="1">
            <x v="83"/>
          </reference>
        </references>
      </pivotArea>
    </format>
    <format dxfId="1789">
      <pivotArea dataOnly="0" labelOnly="1" outline="0" fieldPosition="0">
        <references count="3">
          <reference field="11" count="1" selected="0">
            <x v="287"/>
          </reference>
          <reference field="12" count="1" selected="0">
            <x v="208"/>
          </reference>
          <reference field="29" count="1">
            <x v="104"/>
          </reference>
        </references>
      </pivotArea>
    </format>
    <format dxfId="1788">
      <pivotArea dataOnly="0" labelOnly="1" outline="0" fieldPosition="0">
        <references count="3">
          <reference field="11" count="1" selected="0">
            <x v="288"/>
          </reference>
          <reference field="12" count="1" selected="0">
            <x v="212"/>
          </reference>
          <reference field="29" count="1">
            <x v="127"/>
          </reference>
        </references>
      </pivotArea>
    </format>
    <format dxfId="1787">
      <pivotArea dataOnly="0" labelOnly="1" outline="0" fieldPosition="0">
        <references count="3">
          <reference field="11" count="1" selected="0">
            <x v="289"/>
          </reference>
          <reference field="12" count="1" selected="0">
            <x v="56"/>
          </reference>
          <reference field="29" count="1">
            <x v="125"/>
          </reference>
        </references>
      </pivotArea>
    </format>
    <format dxfId="1786">
      <pivotArea dataOnly="0" labelOnly="1" outline="0" fieldPosition="0">
        <references count="3">
          <reference field="11" count="1" selected="0">
            <x v="290"/>
          </reference>
          <reference field="12" count="1" selected="0">
            <x v="184"/>
          </reference>
          <reference field="29" count="1">
            <x v="122"/>
          </reference>
        </references>
      </pivotArea>
    </format>
    <format dxfId="1785">
      <pivotArea dataOnly="0" labelOnly="1" outline="0" fieldPosition="0">
        <references count="3">
          <reference field="11" count="1" selected="0">
            <x v="291"/>
          </reference>
          <reference field="12" count="1" selected="0">
            <x v="211"/>
          </reference>
          <reference field="29" count="1">
            <x v="121"/>
          </reference>
        </references>
      </pivotArea>
    </format>
    <format dxfId="1784">
      <pivotArea dataOnly="0" labelOnly="1" outline="0" fieldPosition="0">
        <references count="3">
          <reference field="11" count="1" selected="0">
            <x v="0"/>
          </reference>
          <reference field="12" count="1" selected="0">
            <x v="39"/>
          </reference>
          <reference field="29" count="1">
            <x v="73"/>
          </reference>
        </references>
      </pivotArea>
    </format>
    <format dxfId="1783">
      <pivotArea dataOnly="0" labelOnly="1" outline="0" fieldPosition="0">
        <references count="3">
          <reference field="11" count="1" selected="0">
            <x v="1"/>
          </reference>
          <reference field="12" count="1" selected="0">
            <x v="39"/>
          </reference>
          <reference field="29" count="1">
            <x v="57"/>
          </reference>
        </references>
      </pivotArea>
    </format>
    <format dxfId="1782">
      <pivotArea dataOnly="0" labelOnly="1" outline="0" fieldPosition="0">
        <references count="3">
          <reference field="11" count="1" selected="0">
            <x v="2"/>
          </reference>
          <reference field="12" count="1" selected="0">
            <x v="220"/>
          </reference>
          <reference field="29" count="1">
            <x v="82"/>
          </reference>
        </references>
      </pivotArea>
    </format>
    <format dxfId="1781">
      <pivotArea dataOnly="0" labelOnly="1" outline="0" fieldPosition="0">
        <references count="3">
          <reference field="11" count="1" selected="0">
            <x v="3"/>
          </reference>
          <reference field="12" count="1" selected="0">
            <x v="36"/>
          </reference>
          <reference field="29" count="1">
            <x v="54"/>
          </reference>
        </references>
      </pivotArea>
    </format>
    <format dxfId="1780">
      <pivotArea dataOnly="0" labelOnly="1" outline="0" fieldPosition="0">
        <references count="3">
          <reference field="11" count="1" selected="0">
            <x v="4"/>
          </reference>
          <reference field="12" count="1" selected="0">
            <x v="37"/>
          </reference>
          <reference field="29" count="1">
            <x v="64"/>
          </reference>
        </references>
      </pivotArea>
    </format>
    <format dxfId="1779">
      <pivotArea dataOnly="0" labelOnly="1" outline="0" fieldPosition="0">
        <references count="3">
          <reference field="11" count="1" selected="0">
            <x v="5"/>
          </reference>
          <reference field="12" count="1" selected="0">
            <x v="13"/>
          </reference>
          <reference field="29" count="1">
            <x v="48"/>
          </reference>
        </references>
      </pivotArea>
    </format>
    <format dxfId="1778">
      <pivotArea dataOnly="0" labelOnly="1" outline="0" fieldPosition="0">
        <references count="3">
          <reference field="11" count="1" selected="0">
            <x v="6"/>
          </reference>
          <reference field="12" count="1" selected="0">
            <x v="52"/>
          </reference>
          <reference field="29" count="1">
            <x v="65"/>
          </reference>
        </references>
      </pivotArea>
    </format>
    <format dxfId="1777">
      <pivotArea dataOnly="0" labelOnly="1" outline="0" fieldPosition="0">
        <references count="3">
          <reference field="11" count="1" selected="0">
            <x v="7"/>
          </reference>
          <reference field="12" count="1" selected="0">
            <x v="190"/>
          </reference>
          <reference field="29" count="1">
            <x v="39"/>
          </reference>
        </references>
      </pivotArea>
    </format>
    <format dxfId="1776">
      <pivotArea dataOnly="0" labelOnly="1" outline="0" fieldPosition="0">
        <references count="3">
          <reference field="11" count="1" selected="0">
            <x v="8"/>
          </reference>
          <reference field="12" count="1" selected="0">
            <x v="39"/>
          </reference>
          <reference field="29" count="1">
            <x v="57"/>
          </reference>
        </references>
      </pivotArea>
    </format>
    <format dxfId="1775">
      <pivotArea dataOnly="0" labelOnly="1" outline="0" fieldPosition="0">
        <references count="3">
          <reference field="11" count="1" selected="0">
            <x v="9"/>
          </reference>
          <reference field="12" count="1" selected="0">
            <x v="87"/>
          </reference>
          <reference field="29" count="1">
            <x v="96"/>
          </reference>
        </references>
      </pivotArea>
    </format>
    <format dxfId="1774">
      <pivotArea dataOnly="0" labelOnly="1" outline="0" fieldPosition="0">
        <references count="3">
          <reference field="11" count="1" selected="0">
            <x v="10"/>
          </reference>
          <reference field="12" count="1" selected="0">
            <x v="90"/>
          </reference>
          <reference field="29" count="1">
            <x v="83"/>
          </reference>
        </references>
      </pivotArea>
    </format>
    <format dxfId="1773">
      <pivotArea dataOnly="0" labelOnly="1" outline="0" fieldPosition="0">
        <references count="3">
          <reference field="11" count="1" selected="0">
            <x v="11"/>
          </reference>
          <reference field="12" count="1" selected="0">
            <x v="107"/>
          </reference>
          <reference field="29" count="1">
            <x v="124"/>
          </reference>
        </references>
      </pivotArea>
    </format>
    <format dxfId="1772">
      <pivotArea dataOnly="0" labelOnly="1" outline="0" fieldPosition="0">
        <references count="3">
          <reference field="11" count="1" selected="0">
            <x v="12"/>
          </reference>
          <reference field="12" count="1" selected="0">
            <x v="46"/>
          </reference>
          <reference field="29" count="1">
            <x v="103"/>
          </reference>
        </references>
      </pivotArea>
    </format>
    <format dxfId="1771">
      <pivotArea dataOnly="0" labelOnly="1" outline="0" fieldPosition="0">
        <references count="3">
          <reference field="11" count="1" selected="0">
            <x v="13"/>
          </reference>
          <reference field="12" count="1" selected="0">
            <x v="185"/>
          </reference>
          <reference field="29" count="1">
            <x v="104"/>
          </reference>
        </references>
      </pivotArea>
    </format>
    <format dxfId="1770">
      <pivotArea dataOnly="0" labelOnly="1" outline="0" fieldPosition="0">
        <references count="3">
          <reference field="11" count="1" selected="0">
            <x v="20"/>
          </reference>
          <reference field="12" count="1" selected="0">
            <x v="82"/>
          </reference>
          <reference field="29" count="1">
            <x v="89"/>
          </reference>
        </references>
      </pivotArea>
    </format>
    <format dxfId="1769">
      <pivotArea dataOnly="0" labelOnly="1" outline="0" fieldPosition="0">
        <references count="3">
          <reference field="11" count="1" selected="0">
            <x v="21"/>
          </reference>
          <reference field="12" count="1" selected="0">
            <x v="121"/>
          </reference>
          <reference field="29" count="1">
            <x v="104"/>
          </reference>
        </references>
      </pivotArea>
    </format>
    <format dxfId="1768">
      <pivotArea dataOnly="0" labelOnly="1" outline="0" fieldPosition="0">
        <references count="3">
          <reference field="11" count="1" selected="0">
            <x v="25"/>
          </reference>
          <reference field="12" count="1" selected="0">
            <x v="196"/>
          </reference>
          <reference field="29" count="1">
            <x v="118"/>
          </reference>
        </references>
      </pivotArea>
    </format>
    <format dxfId="1767">
      <pivotArea dataOnly="0" labelOnly="1" outline="0" fieldPosition="0">
        <references count="3">
          <reference field="11" count="1" selected="0">
            <x v="26"/>
          </reference>
          <reference field="12" count="1" selected="0">
            <x v="163"/>
          </reference>
          <reference field="29" count="1">
            <x v="119"/>
          </reference>
        </references>
      </pivotArea>
    </format>
    <format dxfId="1766">
      <pivotArea dataOnly="0" labelOnly="1" outline="0" fieldPosition="0">
        <references count="3">
          <reference field="11" count="1" selected="0">
            <x v="27"/>
          </reference>
          <reference field="12" count="1" selected="0">
            <x v="164"/>
          </reference>
          <reference field="29" count="1">
            <x v="120"/>
          </reference>
        </references>
      </pivotArea>
    </format>
    <format dxfId="1765">
      <pivotArea dataOnly="0" labelOnly="1" outline="0" fieldPosition="0">
        <references count="3">
          <reference field="11" count="1" selected="0">
            <x v="28"/>
          </reference>
          <reference field="12" count="1" selected="0">
            <x v="53"/>
          </reference>
          <reference field="29" count="1">
            <x v="111"/>
          </reference>
        </references>
      </pivotArea>
    </format>
    <format dxfId="1764">
      <pivotArea dataOnly="0" labelOnly="1" outline="0" fieldPosition="0">
        <references count="3">
          <reference field="11" count="1" selected="0">
            <x v="31"/>
          </reference>
          <reference field="12" count="1" selected="0">
            <x v="146"/>
          </reference>
          <reference field="29" count="1">
            <x v="88"/>
          </reference>
        </references>
      </pivotArea>
    </format>
    <format dxfId="1763">
      <pivotArea dataOnly="0" labelOnly="1" outline="0" fieldPosition="0">
        <references count="3">
          <reference field="11" count="1" selected="0">
            <x v="32"/>
          </reference>
          <reference field="12" count="1" selected="0">
            <x v="118"/>
          </reference>
          <reference field="29" count="1">
            <x v="111"/>
          </reference>
        </references>
      </pivotArea>
    </format>
    <format dxfId="1762">
      <pivotArea dataOnly="0" labelOnly="1" outline="0" fieldPosition="0">
        <references count="3">
          <reference field="11" count="1" selected="0">
            <x v="34"/>
          </reference>
          <reference field="12" count="1" selected="0">
            <x v="90"/>
          </reference>
          <reference field="29" count="1">
            <x v="83"/>
          </reference>
        </references>
      </pivotArea>
    </format>
    <format dxfId="1761">
      <pivotArea dataOnly="0" labelOnly="1" outline="0" fieldPosition="0">
        <references count="3">
          <reference field="11" count="1" selected="0">
            <x v="35"/>
          </reference>
          <reference field="12" count="1" selected="0">
            <x v="41"/>
          </reference>
          <reference field="29" count="1">
            <x v="105"/>
          </reference>
        </references>
      </pivotArea>
    </format>
    <format dxfId="1760">
      <pivotArea dataOnly="0" labelOnly="1" outline="0" fieldPosition="0">
        <references count="3">
          <reference field="11" count="1" selected="0">
            <x v="36"/>
          </reference>
          <reference field="12" count="1" selected="0">
            <x v="220"/>
          </reference>
          <reference field="29" count="1">
            <x v="81"/>
          </reference>
        </references>
      </pivotArea>
    </format>
    <format dxfId="1759">
      <pivotArea dataOnly="0" labelOnly="1" outline="0" fieldPosition="0">
        <references count="3">
          <reference field="11" count="1" selected="0">
            <x v="38"/>
          </reference>
          <reference field="12" count="1" selected="0">
            <x v="216"/>
          </reference>
          <reference field="29" count="1">
            <x v="24"/>
          </reference>
        </references>
      </pivotArea>
    </format>
    <format dxfId="1758">
      <pivotArea dataOnly="0" labelOnly="1" outline="0" fieldPosition="0">
        <references count="3">
          <reference field="11" count="1" selected="0">
            <x v="39"/>
          </reference>
          <reference field="12" count="1" selected="0">
            <x v="101"/>
          </reference>
          <reference field="29" count="1">
            <x v="133"/>
          </reference>
        </references>
      </pivotArea>
    </format>
    <format dxfId="1757">
      <pivotArea dataOnly="0" labelOnly="1" outline="0" fieldPosition="0">
        <references count="3">
          <reference field="11" count="1" selected="0">
            <x v="40"/>
          </reference>
          <reference field="12" count="1" selected="0">
            <x v="127"/>
          </reference>
          <reference field="29" count="1">
            <x v="58"/>
          </reference>
        </references>
      </pivotArea>
    </format>
    <format dxfId="1756">
      <pivotArea dataOnly="0" labelOnly="1" outline="0" fieldPosition="0">
        <references count="3">
          <reference field="11" count="1" selected="0">
            <x v="41"/>
          </reference>
          <reference field="12" count="1" selected="0">
            <x v="21"/>
          </reference>
          <reference field="29" count="1">
            <x v="59"/>
          </reference>
        </references>
      </pivotArea>
    </format>
    <format dxfId="1755">
      <pivotArea dataOnly="0" labelOnly="1" outline="0" fieldPosition="0">
        <references count="3">
          <reference field="11" count="1" selected="0">
            <x v="42"/>
          </reference>
          <reference field="12" count="1" selected="0">
            <x v="73"/>
          </reference>
          <reference field="29" count="1">
            <x v="94"/>
          </reference>
        </references>
      </pivotArea>
    </format>
    <format dxfId="1754">
      <pivotArea dataOnly="0" labelOnly="1" outline="0" fieldPosition="0">
        <references count="3">
          <reference field="11" count="1" selected="0">
            <x v="43"/>
          </reference>
          <reference field="12" count="1" selected="0">
            <x v="223"/>
          </reference>
          <reference field="29" count="1">
            <x v="59"/>
          </reference>
        </references>
      </pivotArea>
    </format>
    <format dxfId="1753">
      <pivotArea dataOnly="0" labelOnly="1" outline="0" fieldPosition="0">
        <references count="3">
          <reference field="11" count="1" selected="0">
            <x v="44"/>
          </reference>
          <reference field="12" count="1" selected="0">
            <x v="105"/>
          </reference>
          <reference field="29" count="1">
            <x v="28"/>
          </reference>
        </references>
      </pivotArea>
    </format>
    <format dxfId="1752">
      <pivotArea dataOnly="0" labelOnly="1" outline="0" fieldPosition="0">
        <references count="3">
          <reference field="11" count="1" selected="0">
            <x v="45"/>
          </reference>
          <reference field="12" count="1" selected="0">
            <x v="100"/>
          </reference>
          <reference field="29" count="1">
            <x v="24"/>
          </reference>
        </references>
      </pivotArea>
    </format>
    <format dxfId="1751">
      <pivotArea dataOnly="0" labelOnly="1" outline="0" fieldPosition="0">
        <references count="3">
          <reference field="11" count="1" selected="0">
            <x v="47"/>
          </reference>
          <reference field="12" count="1" selected="0">
            <x v="152"/>
          </reference>
          <reference field="29" count="1">
            <x v="23"/>
          </reference>
        </references>
      </pivotArea>
    </format>
    <format dxfId="1750">
      <pivotArea dataOnly="0" labelOnly="1" outline="0" fieldPosition="0">
        <references count="3">
          <reference field="11" count="1" selected="0">
            <x v="48"/>
          </reference>
          <reference field="12" count="1" selected="0">
            <x v="117"/>
          </reference>
          <reference field="29" count="1">
            <x v="38"/>
          </reference>
        </references>
      </pivotArea>
    </format>
    <format dxfId="1749">
      <pivotArea dataOnly="0" labelOnly="1" outline="0" fieldPosition="0">
        <references count="3">
          <reference field="11" count="1" selected="0">
            <x v="49"/>
          </reference>
          <reference field="12" count="1" selected="0">
            <x v="168"/>
          </reference>
          <reference field="29" count="1">
            <x v="24"/>
          </reference>
        </references>
      </pivotArea>
    </format>
    <format dxfId="1748">
      <pivotArea dataOnly="0" labelOnly="1" outline="0" fieldPosition="0">
        <references count="3">
          <reference field="11" count="1" selected="0">
            <x v="53"/>
          </reference>
          <reference field="12" count="1" selected="0">
            <x v="72"/>
          </reference>
          <reference field="29" count="1">
            <x v="94"/>
          </reference>
        </references>
      </pivotArea>
    </format>
    <format dxfId="1747">
      <pivotArea dataOnly="0" labelOnly="1" outline="0" fieldPosition="0">
        <references count="3">
          <reference field="11" count="1" selected="0">
            <x v="54"/>
          </reference>
          <reference field="12" count="1" selected="0">
            <x v="112"/>
          </reference>
          <reference field="29" count="1">
            <x v="24"/>
          </reference>
        </references>
      </pivotArea>
    </format>
    <format dxfId="1746">
      <pivotArea dataOnly="0" labelOnly="1" outline="0" fieldPosition="0">
        <references count="3">
          <reference field="11" count="1" selected="0">
            <x v="55"/>
          </reference>
          <reference field="12" count="1" selected="0">
            <x v="204"/>
          </reference>
          <reference field="29" count="1">
            <x v="43"/>
          </reference>
        </references>
      </pivotArea>
    </format>
    <format dxfId="1745">
      <pivotArea dataOnly="0" labelOnly="1" outline="0" fieldPosition="0">
        <references count="3">
          <reference field="11" count="1" selected="0">
            <x v="56"/>
          </reference>
          <reference field="12" count="1" selected="0">
            <x v="59"/>
          </reference>
          <reference field="29" count="1">
            <x v="53"/>
          </reference>
        </references>
      </pivotArea>
    </format>
    <format dxfId="1744">
      <pivotArea dataOnly="0" labelOnly="1" outline="0" fieldPosition="0">
        <references count="3">
          <reference field="11" count="1" selected="0">
            <x v="57"/>
          </reference>
          <reference field="12" count="1" selected="0">
            <x v="134"/>
          </reference>
          <reference field="29" count="1">
            <x v="6"/>
          </reference>
        </references>
      </pivotArea>
    </format>
    <format dxfId="1743">
      <pivotArea dataOnly="0" labelOnly="1" outline="0" fieldPosition="0">
        <references count="3">
          <reference field="11" count="1" selected="0">
            <x v="58"/>
          </reference>
          <reference field="12" count="1" selected="0">
            <x v="109"/>
          </reference>
          <reference field="29" count="1">
            <x v="5"/>
          </reference>
        </references>
      </pivotArea>
    </format>
    <format dxfId="1742">
      <pivotArea dataOnly="0" labelOnly="1" outline="0" fieldPosition="0">
        <references count="3">
          <reference field="11" count="1" selected="0">
            <x v="59"/>
          </reference>
          <reference field="12" count="1" selected="0">
            <x v="96"/>
          </reference>
          <reference field="29" count="1">
            <x v="7"/>
          </reference>
        </references>
      </pivotArea>
    </format>
    <format dxfId="1741">
      <pivotArea dataOnly="0" labelOnly="1" outline="0" fieldPosition="0">
        <references count="3">
          <reference field="11" count="1" selected="0">
            <x v="60"/>
          </reference>
          <reference field="12" count="1" selected="0">
            <x v="215"/>
          </reference>
          <reference field="29" count="1">
            <x v="47"/>
          </reference>
        </references>
      </pivotArea>
    </format>
    <format dxfId="1740">
      <pivotArea dataOnly="0" labelOnly="1" outline="0" fieldPosition="0">
        <references count="3">
          <reference field="11" count="1" selected="0">
            <x v="61"/>
          </reference>
          <reference field="12" count="1" selected="0">
            <x v="95"/>
          </reference>
          <reference field="29" count="1">
            <x v="45"/>
          </reference>
        </references>
      </pivotArea>
    </format>
    <format dxfId="1739">
      <pivotArea dataOnly="0" labelOnly="1" outline="0" fieldPosition="0">
        <references count="3">
          <reference field="11" count="1" selected="0">
            <x v="62"/>
          </reference>
          <reference field="12" count="1" selected="0">
            <x v="93"/>
          </reference>
          <reference field="29" count="1">
            <x v="30"/>
          </reference>
        </references>
      </pivotArea>
    </format>
    <format dxfId="1738">
      <pivotArea dataOnly="0" labelOnly="1" outline="0" fieldPosition="0">
        <references count="3">
          <reference field="11" count="1" selected="0">
            <x v="63"/>
          </reference>
          <reference field="12" count="1" selected="0">
            <x v="210"/>
          </reference>
          <reference field="29" count="1">
            <x v="112"/>
          </reference>
        </references>
      </pivotArea>
    </format>
    <format dxfId="1737">
      <pivotArea dataOnly="0" labelOnly="1" outline="0" fieldPosition="0">
        <references count="3">
          <reference field="11" count="1" selected="0">
            <x v="64"/>
          </reference>
          <reference field="12" count="1" selected="0">
            <x v="171"/>
          </reference>
          <reference field="29" count="1">
            <x v="90"/>
          </reference>
        </references>
      </pivotArea>
    </format>
    <format dxfId="1736">
      <pivotArea dataOnly="0" labelOnly="1" outline="0" fieldPosition="0">
        <references count="3">
          <reference field="11" count="1" selected="0">
            <x v="65"/>
          </reference>
          <reference field="12" count="1" selected="0">
            <x v="125"/>
          </reference>
          <reference field="29" count="1">
            <x v="115"/>
          </reference>
        </references>
      </pivotArea>
    </format>
    <format dxfId="1735">
      <pivotArea dataOnly="0" labelOnly="1" outline="0" fieldPosition="0">
        <references count="3">
          <reference field="11" count="1" selected="0">
            <x v="66"/>
          </reference>
          <reference field="12" count="1" selected="0">
            <x v="157"/>
          </reference>
          <reference field="29" count="1">
            <x v="106"/>
          </reference>
        </references>
      </pivotArea>
    </format>
    <format dxfId="1734">
      <pivotArea dataOnly="0" labelOnly="1" outline="0" fieldPosition="0">
        <references count="3">
          <reference field="11" count="1" selected="0">
            <x v="67"/>
          </reference>
          <reference field="12" count="1" selected="0">
            <x v="220"/>
          </reference>
          <reference field="29" count="1">
            <x v="51"/>
          </reference>
        </references>
      </pivotArea>
    </format>
    <format dxfId="1733">
      <pivotArea dataOnly="0" labelOnly="1" outline="0" fieldPosition="0">
        <references count="3">
          <reference field="11" count="1" selected="0">
            <x v="68"/>
          </reference>
          <reference field="12" count="1" selected="0">
            <x v="124"/>
          </reference>
          <reference field="29" count="1">
            <x v="3"/>
          </reference>
        </references>
      </pivotArea>
    </format>
    <format dxfId="1732">
      <pivotArea dataOnly="0" labelOnly="1" outline="0" fieldPosition="0">
        <references count="3">
          <reference field="11" count="1" selected="0">
            <x v="69"/>
          </reference>
          <reference field="12" count="1" selected="0">
            <x v="114"/>
          </reference>
          <reference field="29" count="1">
            <x v="110"/>
          </reference>
        </references>
      </pivotArea>
    </format>
    <format dxfId="1731">
      <pivotArea dataOnly="0" labelOnly="1" outline="0" fieldPosition="0">
        <references count="3">
          <reference field="11" count="1" selected="0">
            <x v="70"/>
          </reference>
          <reference field="12" count="1" selected="0">
            <x v="115"/>
          </reference>
          <reference field="29" count="1">
            <x v="109"/>
          </reference>
        </references>
      </pivotArea>
    </format>
    <format dxfId="1730">
      <pivotArea dataOnly="0" labelOnly="1" outline="0" fieldPosition="0">
        <references count="3">
          <reference field="11" count="1" selected="0">
            <x v="71"/>
          </reference>
          <reference field="12" count="1" selected="0">
            <x v="51"/>
          </reference>
          <reference field="29" count="1">
            <x v="29"/>
          </reference>
        </references>
      </pivotArea>
    </format>
    <format dxfId="1729">
      <pivotArea dataOnly="0" labelOnly="1" outline="0" fieldPosition="0">
        <references count="3">
          <reference field="11" count="1" selected="0">
            <x v="72"/>
          </reference>
          <reference field="12" count="1" selected="0">
            <x v="124"/>
          </reference>
          <reference field="29" count="1">
            <x v="46"/>
          </reference>
        </references>
      </pivotArea>
    </format>
    <format dxfId="1728">
      <pivotArea dataOnly="0" labelOnly="1" outline="0" fieldPosition="0">
        <references count="3">
          <reference field="11" count="1" selected="0">
            <x v="73"/>
          </reference>
          <reference field="12" count="1" selected="0">
            <x v="149"/>
          </reference>
          <reference field="29" count="1">
            <x v="77"/>
          </reference>
        </references>
      </pivotArea>
    </format>
    <format dxfId="1727">
      <pivotArea dataOnly="0" labelOnly="1" outline="0" fieldPosition="0">
        <references count="3">
          <reference field="11" count="1" selected="0">
            <x v="74"/>
          </reference>
          <reference field="12" count="1" selected="0">
            <x v="85"/>
          </reference>
          <reference field="29" count="1">
            <x v="113"/>
          </reference>
        </references>
      </pivotArea>
    </format>
    <format dxfId="1726">
      <pivotArea dataOnly="0" labelOnly="1" outline="0" fieldPosition="0">
        <references count="3">
          <reference field="11" count="1" selected="0">
            <x v="75"/>
          </reference>
          <reference field="12" count="1" selected="0">
            <x v="71"/>
          </reference>
          <reference field="29" count="1">
            <x v="83"/>
          </reference>
        </references>
      </pivotArea>
    </format>
    <format dxfId="1725">
      <pivotArea dataOnly="0" labelOnly="1" outline="0" fieldPosition="0">
        <references count="3">
          <reference field="11" count="1" selected="0">
            <x v="76"/>
          </reference>
          <reference field="12" count="1" selected="0">
            <x v="45"/>
          </reference>
          <reference field="29" count="1">
            <x v="4"/>
          </reference>
        </references>
      </pivotArea>
    </format>
    <format dxfId="1724">
      <pivotArea dataOnly="0" labelOnly="1" outline="0" fieldPosition="0">
        <references count="3">
          <reference field="11" count="1" selected="0">
            <x v="77"/>
          </reference>
          <reference field="12" count="1" selected="0">
            <x v="149"/>
          </reference>
          <reference field="29" count="1">
            <x v="77"/>
          </reference>
        </references>
      </pivotArea>
    </format>
    <format dxfId="1723">
      <pivotArea dataOnly="0" labelOnly="1" outline="0" fieldPosition="0">
        <references count="3">
          <reference field="11" count="1" selected="0">
            <x v="78"/>
          </reference>
          <reference field="12" count="1" selected="0">
            <x v="220"/>
          </reference>
          <reference field="29" count="1">
            <x v="81"/>
          </reference>
        </references>
      </pivotArea>
    </format>
    <format dxfId="1722">
      <pivotArea dataOnly="0" labelOnly="1" outline="0" fieldPosition="0">
        <references count="3">
          <reference field="11" count="1" selected="0">
            <x v="79"/>
          </reference>
          <reference field="12" count="1" selected="0">
            <x v="149"/>
          </reference>
          <reference field="29" count="1">
            <x v="22"/>
          </reference>
        </references>
      </pivotArea>
    </format>
    <format dxfId="1721">
      <pivotArea dataOnly="0" labelOnly="1" outline="0" fieldPosition="0">
        <references count="3">
          <reference field="11" count="1" selected="0">
            <x v="80"/>
          </reference>
          <reference field="12" count="1" selected="0">
            <x v="120"/>
          </reference>
          <reference field="29" count="1">
            <x v="13"/>
          </reference>
        </references>
      </pivotArea>
    </format>
    <format dxfId="1720">
      <pivotArea dataOnly="0" labelOnly="1" outline="0" fieldPosition="0">
        <references count="3">
          <reference field="11" count="1" selected="0">
            <x v="81"/>
          </reference>
          <reference field="12" count="1" selected="0">
            <x v="194"/>
          </reference>
          <reference field="29" count="1">
            <x v="62"/>
          </reference>
        </references>
      </pivotArea>
    </format>
    <format dxfId="1719">
      <pivotArea dataOnly="0" labelOnly="1" outline="0" fieldPosition="0">
        <references count="3">
          <reference field="11" count="1" selected="0">
            <x v="82"/>
          </reference>
          <reference field="12" count="1" selected="0">
            <x v="119"/>
          </reference>
          <reference field="29" count="1">
            <x v="14"/>
          </reference>
        </references>
      </pivotArea>
    </format>
    <format dxfId="1718">
      <pivotArea dataOnly="0" labelOnly="1" outline="0" fieldPosition="0">
        <references count="3">
          <reference field="11" count="1" selected="0">
            <x v="83"/>
          </reference>
          <reference field="12" count="1" selected="0">
            <x v="91"/>
          </reference>
          <reference field="29" count="1">
            <x v="55"/>
          </reference>
        </references>
      </pivotArea>
    </format>
    <format dxfId="1717">
      <pivotArea dataOnly="0" labelOnly="1" outline="0" fieldPosition="0">
        <references count="3">
          <reference field="11" count="1" selected="0">
            <x v="84"/>
          </reference>
          <reference field="12" count="1" selected="0">
            <x v="220"/>
          </reference>
          <reference field="29" count="1">
            <x v="77"/>
          </reference>
        </references>
      </pivotArea>
    </format>
    <format dxfId="1716">
      <pivotArea dataOnly="0" labelOnly="1" outline="0" fieldPosition="0">
        <references count="3">
          <reference field="11" count="1" selected="0">
            <x v="85"/>
          </reference>
          <reference field="12" count="1" selected="0">
            <x v="58"/>
          </reference>
          <reference field="29" count="1">
            <x v="131"/>
          </reference>
        </references>
      </pivotArea>
    </format>
    <format dxfId="1715">
      <pivotArea dataOnly="0" labelOnly="1" outline="0" fieldPosition="0">
        <references count="3">
          <reference field="11" count="1" selected="0">
            <x v="86"/>
          </reference>
          <reference field="12" count="1" selected="0">
            <x v="70"/>
          </reference>
          <reference field="29" count="1">
            <x v="83"/>
          </reference>
        </references>
      </pivotArea>
    </format>
    <format dxfId="1714">
      <pivotArea dataOnly="0" labelOnly="1" outline="0" fieldPosition="0">
        <references count="3">
          <reference field="11" count="1" selected="0">
            <x v="87"/>
          </reference>
          <reference field="12" count="1" selected="0">
            <x v="192"/>
          </reference>
          <reference field="29" count="1">
            <x v="16"/>
          </reference>
        </references>
      </pivotArea>
    </format>
    <format dxfId="1713">
      <pivotArea dataOnly="0" labelOnly="1" outline="0" fieldPosition="0">
        <references count="3">
          <reference field="11" count="1" selected="0">
            <x v="88"/>
          </reference>
          <reference field="12" count="1" selected="0">
            <x v="128"/>
          </reference>
          <reference field="29" count="1">
            <x v="56"/>
          </reference>
        </references>
      </pivotArea>
    </format>
    <format dxfId="1712">
      <pivotArea dataOnly="0" labelOnly="1" outline="0" fieldPosition="0">
        <references count="3">
          <reference field="11" count="1" selected="0">
            <x v="89"/>
          </reference>
          <reference field="12" count="1" selected="0">
            <x v="129"/>
          </reference>
          <reference field="29" count="1">
            <x v="66"/>
          </reference>
        </references>
      </pivotArea>
    </format>
    <format dxfId="1711">
      <pivotArea dataOnly="0" labelOnly="1" outline="0" fieldPosition="0">
        <references count="3">
          <reference field="11" count="1" selected="0">
            <x v="90"/>
          </reference>
          <reference field="12" count="1" selected="0">
            <x v="220"/>
          </reference>
          <reference field="29" count="1">
            <x v="80"/>
          </reference>
        </references>
      </pivotArea>
    </format>
    <format dxfId="1710">
      <pivotArea dataOnly="0" labelOnly="1" outline="0" fieldPosition="0">
        <references count="3">
          <reference field="11" count="1" selected="0">
            <x v="91"/>
          </reference>
          <reference field="12" count="1" selected="0">
            <x v="149"/>
          </reference>
          <reference field="29" count="1">
            <x v="77"/>
          </reference>
        </references>
      </pivotArea>
    </format>
    <format dxfId="1709">
      <pivotArea dataOnly="0" labelOnly="1" outline="0" fieldPosition="0">
        <references count="3">
          <reference field="11" count="1" selected="0">
            <x v="92"/>
          </reference>
          <reference field="12" count="1" selected="0">
            <x v="202"/>
          </reference>
          <reference field="29" count="1">
            <x v="132"/>
          </reference>
        </references>
      </pivotArea>
    </format>
    <format dxfId="1708">
      <pivotArea dataOnly="0" labelOnly="1" outline="0" fieldPosition="0">
        <references count="3">
          <reference field="11" count="1" selected="0">
            <x v="93"/>
          </reference>
          <reference field="12" count="1" selected="0">
            <x v="60"/>
          </reference>
          <reference field="29" count="1">
            <x v="134"/>
          </reference>
        </references>
      </pivotArea>
    </format>
    <format dxfId="1707">
      <pivotArea dataOnly="0" labelOnly="1" outline="0" fieldPosition="0">
        <references count="3">
          <reference field="11" count="1" selected="0">
            <x v="94"/>
          </reference>
          <reference field="12" count="1" selected="0">
            <x v="133"/>
          </reference>
          <reference field="29" count="1">
            <x v="63"/>
          </reference>
        </references>
      </pivotArea>
    </format>
    <format dxfId="1706">
      <pivotArea dataOnly="0" labelOnly="1" outline="0" fieldPosition="0">
        <references count="3">
          <reference field="11" count="1" selected="0">
            <x v="95"/>
          </reference>
          <reference field="12" count="1" selected="0">
            <x v="132"/>
          </reference>
          <reference field="29" count="1">
            <x v="92"/>
          </reference>
        </references>
      </pivotArea>
    </format>
    <format dxfId="1705">
      <pivotArea dataOnly="0" labelOnly="1" outline="0" fieldPosition="0">
        <references count="3">
          <reference field="11" count="1" selected="0">
            <x v="96"/>
          </reference>
          <reference field="12" count="1" selected="0">
            <x v="43"/>
          </reference>
          <reference field="29" count="1">
            <x v="72"/>
          </reference>
        </references>
      </pivotArea>
    </format>
    <format dxfId="1704">
      <pivotArea dataOnly="0" labelOnly="1" outline="0" fieldPosition="0">
        <references count="3">
          <reference field="11" count="1" selected="0">
            <x v="97"/>
          </reference>
          <reference field="12" count="1" selected="0">
            <x v="39"/>
          </reference>
          <reference field="29" count="1">
            <x v="57"/>
          </reference>
        </references>
      </pivotArea>
    </format>
    <format dxfId="1703">
      <pivotArea dataOnly="0" labelOnly="1" outline="0" fieldPosition="0">
        <references count="3">
          <reference field="11" count="1" selected="0">
            <x v="98"/>
          </reference>
          <reference field="12" count="1" selected="0">
            <x v="75"/>
          </reference>
          <reference field="29" count="1">
            <x v="60"/>
          </reference>
        </references>
      </pivotArea>
    </format>
    <format dxfId="1702">
      <pivotArea dataOnly="0" labelOnly="1" outline="0" fieldPosition="0">
        <references count="3">
          <reference field="11" count="1" selected="0">
            <x v="99"/>
          </reference>
          <reference field="12" count="1" selected="0">
            <x v="42"/>
          </reference>
          <reference field="29" count="1">
            <x v="31"/>
          </reference>
        </references>
      </pivotArea>
    </format>
    <format dxfId="1701">
      <pivotArea dataOnly="0" labelOnly="1" outline="0" fieldPosition="0">
        <references count="3">
          <reference field="11" count="1" selected="0">
            <x v="100"/>
          </reference>
          <reference field="12" count="1" selected="0">
            <x v="47"/>
          </reference>
          <reference field="29" count="1">
            <x v="81"/>
          </reference>
        </references>
      </pivotArea>
    </format>
    <format dxfId="1700">
      <pivotArea dataOnly="0" labelOnly="1" outline="0" fieldPosition="0">
        <references count="3">
          <reference field="11" count="1" selected="0">
            <x v="101"/>
          </reference>
          <reference field="12" count="1" selected="0">
            <x v="83"/>
          </reference>
          <reference field="29" count="1">
            <x v="79"/>
          </reference>
        </references>
      </pivotArea>
    </format>
    <format dxfId="1699">
      <pivotArea dataOnly="0" labelOnly="1" outline="0" fieldPosition="0">
        <references count="3">
          <reference field="11" count="1" selected="0">
            <x v="103"/>
          </reference>
          <reference field="12" count="1" selected="0">
            <x v="220"/>
          </reference>
          <reference field="29" count="1">
            <x v="81"/>
          </reference>
        </references>
      </pivotArea>
    </format>
    <format dxfId="1698">
      <pivotArea dataOnly="0" labelOnly="1" outline="0" fieldPosition="0">
        <references count="3">
          <reference field="11" count="1" selected="0">
            <x v="104"/>
          </reference>
          <reference field="12" count="1" selected="0">
            <x v="149"/>
          </reference>
          <reference field="29" count="1">
            <x v="77"/>
          </reference>
        </references>
      </pivotArea>
    </format>
    <format dxfId="1697">
      <pivotArea dataOnly="0" labelOnly="1" outline="0" fieldPosition="0">
        <references count="3">
          <reference field="11" count="1" selected="0">
            <x v="105"/>
          </reference>
          <reference field="12" count="1" selected="0">
            <x v="89"/>
          </reference>
          <reference field="29" count="1">
            <x v="37"/>
          </reference>
        </references>
      </pivotArea>
    </format>
    <format dxfId="1696">
      <pivotArea dataOnly="0" labelOnly="1" outline="0" fieldPosition="0">
        <references count="3">
          <reference field="11" count="1" selected="0">
            <x v="106"/>
          </reference>
          <reference field="12" count="1" selected="0">
            <x v="149"/>
          </reference>
          <reference field="29" count="1">
            <x v="50"/>
          </reference>
        </references>
      </pivotArea>
    </format>
    <format dxfId="1695">
      <pivotArea dataOnly="0" labelOnly="1" outline="0" fieldPosition="0">
        <references count="3">
          <reference field="11" count="1" selected="0">
            <x v="107"/>
          </reference>
          <reference field="12" count="1" selected="0">
            <x v="149"/>
          </reference>
          <reference field="29" count="1">
            <x v="77"/>
          </reference>
        </references>
      </pivotArea>
    </format>
    <format dxfId="1694">
      <pivotArea dataOnly="0" labelOnly="1" outline="0" fieldPosition="0">
        <references count="3">
          <reference field="11" count="1" selected="0">
            <x v="108"/>
          </reference>
          <reference field="12" count="1" selected="0">
            <x v="220"/>
          </reference>
          <reference field="29" count="1">
            <x v="74"/>
          </reference>
        </references>
      </pivotArea>
    </format>
    <format dxfId="1693">
      <pivotArea dataOnly="0" labelOnly="1" outline="0" fieldPosition="0">
        <references count="3">
          <reference field="11" count="1" selected="0">
            <x v="109"/>
          </reference>
          <reference field="12" count="1" selected="0">
            <x v="149"/>
          </reference>
          <reference field="29" count="1">
            <x v="77"/>
          </reference>
        </references>
      </pivotArea>
    </format>
    <format dxfId="1692">
      <pivotArea dataOnly="0" labelOnly="1" outline="0" fieldPosition="0">
        <references count="3">
          <reference field="11" count="1" selected="0">
            <x v="115"/>
          </reference>
          <reference field="12" count="1" selected="0">
            <x v="170"/>
          </reference>
          <reference field="29" count="1">
            <x v="101"/>
          </reference>
        </references>
      </pivotArea>
    </format>
    <format dxfId="1691">
      <pivotArea dataOnly="0" labelOnly="1" outline="0" fieldPosition="0">
        <references count="3">
          <reference field="11" count="1" selected="0">
            <x v="116"/>
          </reference>
          <reference field="12" count="1" selected="0">
            <x v="175"/>
          </reference>
          <reference field="29" count="1">
            <x v="83"/>
          </reference>
        </references>
      </pivotArea>
    </format>
    <format dxfId="1690">
      <pivotArea dataOnly="0" labelOnly="1" outline="0" fieldPosition="0">
        <references count="3">
          <reference field="11" count="1" selected="0">
            <x v="119"/>
          </reference>
          <reference field="12" count="1" selected="0">
            <x v="147"/>
          </reference>
          <reference field="29" count="1">
            <x v="61"/>
          </reference>
        </references>
      </pivotArea>
    </format>
    <format dxfId="1689">
      <pivotArea dataOnly="0" labelOnly="1" outline="0" fieldPosition="0">
        <references count="3">
          <reference field="11" count="1" selected="0">
            <x v="120"/>
          </reference>
          <reference field="12" count="1" selected="0">
            <x v="149"/>
          </reference>
          <reference field="29" count="1">
            <x v="77"/>
          </reference>
        </references>
      </pivotArea>
    </format>
    <format dxfId="1688">
      <pivotArea dataOnly="0" labelOnly="1" outline="0" fieldPosition="0">
        <references count="3">
          <reference field="11" count="1" selected="0">
            <x v="121"/>
          </reference>
          <reference field="12" count="1" selected="0">
            <x v="111"/>
          </reference>
          <reference field="29" count="1">
            <x v="117"/>
          </reference>
        </references>
      </pivotArea>
    </format>
    <format dxfId="1687">
      <pivotArea dataOnly="0" labelOnly="1" outline="0" fieldPosition="0">
        <references count="3">
          <reference field="11" count="1" selected="0">
            <x v="122"/>
          </reference>
          <reference field="12" count="1" selected="0">
            <x v="131"/>
          </reference>
          <reference field="29" count="1">
            <x v="91"/>
          </reference>
        </references>
      </pivotArea>
    </format>
    <format dxfId="1686">
      <pivotArea dataOnly="0" labelOnly="1" outline="0" fieldPosition="0">
        <references count="3">
          <reference field="11" count="1" selected="0">
            <x v="123"/>
          </reference>
          <reference field="12" count="1" selected="0">
            <x v="55"/>
          </reference>
          <reference field="29" count="1">
            <x v="83"/>
          </reference>
        </references>
      </pivotArea>
    </format>
    <format dxfId="1685">
      <pivotArea dataOnly="0" labelOnly="1" outline="0" fieldPosition="0">
        <references count="3">
          <reference field="11" count="1" selected="0">
            <x v="124"/>
          </reference>
          <reference field="12" count="1" selected="0">
            <x v="63"/>
          </reference>
          <reference field="29" count="1">
            <x v="100"/>
          </reference>
        </references>
      </pivotArea>
    </format>
    <format dxfId="1684">
      <pivotArea dataOnly="0" labelOnly="1" outline="0" fieldPosition="0">
        <references count="3">
          <reference field="11" count="1" selected="0">
            <x v="125"/>
          </reference>
          <reference field="12" count="1" selected="0">
            <x v="149"/>
          </reference>
          <reference field="29" count="1">
            <x v="77"/>
          </reference>
        </references>
      </pivotArea>
    </format>
    <format dxfId="1683">
      <pivotArea dataOnly="0" labelOnly="1" outline="0" fieldPosition="0">
        <references count="3">
          <reference field="11" count="1" selected="0">
            <x v="126"/>
          </reference>
          <reference field="12" count="1" selected="0">
            <x v="162"/>
          </reference>
          <reference field="29" count="1">
            <x v="93"/>
          </reference>
        </references>
      </pivotArea>
    </format>
    <format dxfId="1682">
      <pivotArea dataOnly="0" labelOnly="1" outline="0" fieldPosition="0">
        <references count="3">
          <reference field="11" count="1" selected="0">
            <x v="129"/>
          </reference>
          <reference field="12" count="1" selected="0">
            <x v="167"/>
          </reference>
          <reference field="29" count="1">
            <x v="98"/>
          </reference>
        </references>
      </pivotArea>
    </format>
    <format dxfId="1681">
      <pivotArea dataOnly="0" labelOnly="1" outline="0" fieldPosition="0">
        <references count="3">
          <reference field="11" count="1" selected="0">
            <x v="130"/>
          </reference>
          <reference field="12" count="1" selected="0">
            <x v="138"/>
          </reference>
          <reference field="29" count="1">
            <x v="26"/>
          </reference>
        </references>
      </pivotArea>
    </format>
    <format dxfId="1680">
      <pivotArea dataOnly="0" labelOnly="1" outline="0" fieldPosition="0">
        <references count="3">
          <reference field="11" count="1" selected="0">
            <x v="131"/>
          </reference>
          <reference field="12" count="1" selected="0">
            <x v="220"/>
          </reference>
          <reference field="29" count="1">
            <x v="81"/>
          </reference>
        </references>
      </pivotArea>
    </format>
    <format dxfId="1679">
      <pivotArea dataOnly="0" labelOnly="1" outline="0" fieldPosition="0">
        <references count="3">
          <reference field="11" count="1" selected="0">
            <x v="132"/>
          </reference>
          <reference field="12" count="1" selected="0">
            <x v="167"/>
          </reference>
          <reference field="29" count="1">
            <x v="98"/>
          </reference>
        </references>
      </pivotArea>
    </format>
    <format dxfId="1678">
      <pivotArea dataOnly="0" labelOnly="1" outline="0" fieldPosition="0">
        <references count="3">
          <reference field="11" count="1" selected="0">
            <x v="133"/>
          </reference>
          <reference field="12" count="1" selected="0">
            <x v="159"/>
          </reference>
          <reference field="29" count="1">
            <x v="41"/>
          </reference>
        </references>
      </pivotArea>
    </format>
    <format dxfId="1677">
      <pivotArea dataOnly="0" labelOnly="1" outline="0" fieldPosition="0">
        <references count="3">
          <reference field="11" count="1" selected="0">
            <x v="134"/>
          </reference>
          <reference field="12" count="1" selected="0">
            <x v="160"/>
          </reference>
          <reference field="29" count="1">
            <x v="59"/>
          </reference>
        </references>
      </pivotArea>
    </format>
    <format dxfId="1676">
      <pivotArea dataOnly="0" labelOnly="1" outline="0" fieldPosition="0">
        <references count="3">
          <reference field="11" count="1" selected="0">
            <x v="135"/>
          </reference>
          <reference field="12" count="1" selected="0">
            <x v="183"/>
          </reference>
          <reference field="29" count="1">
            <x v="33"/>
          </reference>
        </references>
      </pivotArea>
    </format>
    <format dxfId="1675">
      <pivotArea dataOnly="0" labelOnly="1" outline="0" fieldPosition="0">
        <references count="3">
          <reference field="11" count="1" selected="0">
            <x v="136"/>
          </reference>
          <reference field="12" count="1" selected="0">
            <x v="173"/>
          </reference>
          <reference field="29" count="1">
            <x v="42"/>
          </reference>
        </references>
      </pivotArea>
    </format>
    <format dxfId="1674">
      <pivotArea dataOnly="0" labelOnly="1" outline="0" fieldPosition="0">
        <references count="3">
          <reference field="11" count="1" selected="0">
            <x v="137"/>
          </reference>
          <reference field="12" count="1" selected="0">
            <x v="1"/>
          </reference>
          <reference field="29" count="1">
            <x v="2"/>
          </reference>
        </references>
      </pivotArea>
    </format>
    <format dxfId="1673">
      <pivotArea dataOnly="0" labelOnly="1" outline="0" fieldPosition="0">
        <references count="3">
          <reference field="11" count="1" selected="0">
            <x v="141"/>
          </reference>
          <reference field="12" count="1" selected="0">
            <x v="153"/>
          </reference>
          <reference field="29" count="1">
            <x v="18"/>
          </reference>
        </references>
      </pivotArea>
    </format>
    <format dxfId="1672">
      <pivotArea dataOnly="0" labelOnly="1" outline="0" fieldPosition="0">
        <references count="3">
          <reference field="11" count="1" selected="0">
            <x v="142"/>
          </reference>
          <reference field="12" count="1" selected="0">
            <x v="172"/>
          </reference>
          <reference field="29" count="1">
            <x v="71"/>
          </reference>
        </references>
      </pivotArea>
    </format>
    <format dxfId="1671">
      <pivotArea dataOnly="0" labelOnly="1" outline="0" fieldPosition="0">
        <references count="3">
          <reference field="11" count="1" selected="0">
            <x v="143"/>
          </reference>
          <reference field="12" count="1" selected="0">
            <x v="167"/>
          </reference>
          <reference field="29" count="1">
            <x v="98"/>
          </reference>
        </references>
      </pivotArea>
    </format>
    <format dxfId="1670">
      <pivotArea dataOnly="0" labelOnly="1" outline="0" fieldPosition="0">
        <references count="3">
          <reference field="11" count="1" selected="0">
            <x v="145"/>
          </reference>
          <reference field="12" count="1" selected="0">
            <x v="167"/>
          </reference>
          <reference field="29" count="1">
            <x v="126"/>
          </reference>
        </references>
      </pivotArea>
    </format>
    <format dxfId="1669">
      <pivotArea dataOnly="0" labelOnly="1" outline="0" fieldPosition="0">
        <references count="3">
          <reference field="11" count="1" selected="0">
            <x v="146"/>
          </reference>
          <reference field="12" count="1" selected="0">
            <x v="205"/>
          </reference>
          <reference field="29" count="1">
            <x v="101"/>
          </reference>
        </references>
      </pivotArea>
    </format>
    <format dxfId="1668">
      <pivotArea dataOnly="0" labelOnly="1" outline="0" fieldPosition="0">
        <references count="3">
          <reference field="11" count="1" selected="0">
            <x v="147"/>
          </reference>
          <reference field="12" count="1" selected="0">
            <x v="76"/>
          </reference>
          <reference field="29" count="1">
            <x v="93"/>
          </reference>
        </references>
      </pivotArea>
    </format>
    <format dxfId="1667">
      <pivotArea dataOnly="0" labelOnly="1" outline="0" fieldPosition="0">
        <references count="3">
          <reference field="11" count="1" selected="0">
            <x v="148"/>
          </reference>
          <reference field="12" count="1" selected="0">
            <x v="167"/>
          </reference>
          <reference field="29" count="1">
            <x v="98"/>
          </reference>
        </references>
      </pivotArea>
    </format>
    <format dxfId="1666">
      <pivotArea dataOnly="0" labelOnly="1" outline="0" fieldPosition="0">
        <references count="3">
          <reference field="11" count="1" selected="0">
            <x v="150"/>
          </reference>
          <reference field="12" count="1" selected="0">
            <x v="224"/>
          </reference>
          <reference field="29" count="1">
            <x v="87"/>
          </reference>
        </references>
      </pivotArea>
    </format>
    <format dxfId="1665">
      <pivotArea dataOnly="0" labelOnly="1" outline="0" fieldPosition="0">
        <references count="3">
          <reference field="11" count="1" selected="0">
            <x v="151"/>
          </reference>
          <reference field="12" count="1" selected="0">
            <x v="167"/>
          </reference>
          <reference field="29" count="1">
            <x v="98"/>
          </reference>
        </references>
      </pivotArea>
    </format>
    <format dxfId="1664">
      <pivotArea dataOnly="0" labelOnly="1" outline="0" fieldPosition="0">
        <references count="3">
          <reference field="11" count="1" selected="0">
            <x v="152"/>
          </reference>
          <reference field="12" count="1" selected="0">
            <x v="166"/>
          </reference>
          <reference field="29" count="1">
            <x v="26"/>
          </reference>
        </references>
      </pivotArea>
    </format>
    <format dxfId="1663">
      <pivotArea dataOnly="0" labelOnly="1" outline="0" fieldPosition="0">
        <references count="3">
          <reference field="11" count="1" selected="0">
            <x v="153"/>
          </reference>
          <reference field="12" count="1" selected="0">
            <x v="167"/>
          </reference>
          <reference field="29" count="1">
            <x v="98"/>
          </reference>
        </references>
      </pivotArea>
    </format>
    <format dxfId="1662">
      <pivotArea dataOnly="0" labelOnly="1" outline="0" fieldPosition="0">
        <references count="3">
          <reference field="11" count="1" selected="0">
            <x v="155"/>
          </reference>
          <reference field="12" count="1" selected="0">
            <x v="88"/>
          </reference>
          <reference field="29" count="1">
            <x v="36"/>
          </reference>
        </references>
      </pivotArea>
    </format>
    <format dxfId="1661">
      <pivotArea dataOnly="0" labelOnly="1" outline="0" fieldPosition="0">
        <references count="3">
          <reference field="11" count="1" selected="0">
            <x v="156"/>
          </reference>
          <reference field="12" count="1" selected="0">
            <x v="167"/>
          </reference>
          <reference field="29" count="1">
            <x v="98"/>
          </reference>
        </references>
      </pivotArea>
    </format>
    <format dxfId="1660">
      <pivotArea dataOnly="0" labelOnly="1" outline="0" fieldPosition="0">
        <references count="3">
          <reference field="11" count="1" selected="0">
            <x v="157"/>
          </reference>
          <reference field="12" count="1" selected="0">
            <x v="220"/>
          </reference>
          <reference field="29" count="1">
            <x v="81"/>
          </reference>
        </references>
      </pivotArea>
    </format>
    <format dxfId="1659">
      <pivotArea dataOnly="0" labelOnly="1" outline="0" fieldPosition="0">
        <references count="3">
          <reference field="11" count="1" selected="0">
            <x v="158"/>
          </reference>
          <reference field="12" count="1" selected="0">
            <x v="167"/>
          </reference>
          <reference field="29" count="1">
            <x v="98"/>
          </reference>
        </references>
      </pivotArea>
    </format>
    <format dxfId="1658">
      <pivotArea dataOnly="0" labelOnly="1" outline="0" fieldPosition="0">
        <references count="3">
          <reference field="11" count="1" selected="0">
            <x v="159"/>
          </reference>
          <reference field="12" count="1" selected="0">
            <x v="180"/>
          </reference>
          <reference field="29" count="1">
            <x v="40"/>
          </reference>
        </references>
      </pivotArea>
    </format>
    <format dxfId="1657">
      <pivotArea dataOnly="0" labelOnly="1" outline="0" fieldPosition="0">
        <references count="3">
          <reference field="11" count="1" selected="0">
            <x v="160"/>
          </reference>
          <reference field="12" count="1" selected="0">
            <x v="156"/>
          </reference>
          <reference field="29" count="1">
            <x v="20"/>
          </reference>
        </references>
      </pivotArea>
    </format>
    <format dxfId="1656">
      <pivotArea dataOnly="0" labelOnly="1" outline="0" fieldPosition="0">
        <references count="3">
          <reference field="11" count="1" selected="0">
            <x v="161"/>
          </reference>
          <reference field="12" count="1" selected="0">
            <x v="181"/>
          </reference>
          <reference field="29" count="1">
            <x v="25"/>
          </reference>
        </references>
      </pivotArea>
    </format>
    <format dxfId="1655">
      <pivotArea dataOnly="0" labelOnly="1" outline="0" fieldPosition="0">
        <references count="3">
          <reference field="11" count="1" selected="0">
            <x v="162"/>
          </reference>
          <reference field="12" count="1" selected="0">
            <x v="92"/>
          </reference>
          <reference field="29" count="1">
            <x v="35"/>
          </reference>
        </references>
      </pivotArea>
    </format>
    <format dxfId="1654">
      <pivotArea dataOnly="0" labelOnly="1" outline="0" fieldPosition="0">
        <references count="3">
          <reference field="11" count="1" selected="0">
            <x v="163"/>
          </reference>
          <reference field="12" count="1" selected="0">
            <x v="139"/>
          </reference>
          <reference field="29" count="1">
            <x v="26"/>
          </reference>
        </references>
      </pivotArea>
    </format>
    <format dxfId="1653">
      <pivotArea dataOnly="0" labelOnly="1" outline="0" fieldPosition="0">
        <references count="3">
          <reference field="11" count="1" selected="0">
            <x v="164"/>
          </reference>
          <reference field="12" count="1" selected="0">
            <x v="214"/>
          </reference>
          <reference field="29" count="1">
            <x v="52"/>
          </reference>
        </references>
      </pivotArea>
    </format>
    <format dxfId="1652">
      <pivotArea dataOnly="0" labelOnly="1" outline="0" fieldPosition="0">
        <references count="3">
          <reference field="11" count="1" selected="0">
            <x v="165"/>
          </reference>
          <reference field="12" count="1" selected="0">
            <x v="137"/>
          </reference>
          <reference field="29" count="1">
            <x v="1"/>
          </reference>
        </references>
      </pivotArea>
    </format>
    <format dxfId="1651">
      <pivotArea dataOnly="0" labelOnly="1" outline="0" fieldPosition="0">
        <references count="3">
          <reference field="11" count="1" selected="0">
            <x v="166"/>
          </reference>
          <reference field="12" count="1" selected="0">
            <x v="104"/>
          </reference>
          <reference field="29" count="1">
            <x v="0"/>
          </reference>
        </references>
      </pivotArea>
    </format>
    <format dxfId="1650">
      <pivotArea dataOnly="0" labelOnly="1" outline="0" fieldPosition="0">
        <references count="3">
          <reference field="11" count="1" selected="0">
            <x v="167"/>
          </reference>
          <reference field="12" count="1" selected="0">
            <x v="5"/>
          </reference>
          <reference field="29" count="1">
            <x v="24"/>
          </reference>
        </references>
      </pivotArea>
    </format>
    <format dxfId="1649">
      <pivotArea dataOnly="0" labelOnly="1" outline="0" fieldPosition="0">
        <references count="3">
          <reference field="11" count="1" selected="0">
            <x v="170"/>
          </reference>
          <reference field="12" count="1" selected="0">
            <x v="167"/>
          </reference>
          <reference field="29" count="1">
            <x v="98"/>
          </reference>
        </references>
      </pivotArea>
    </format>
    <format dxfId="1648">
      <pivotArea dataOnly="0" labelOnly="1" outline="0" fieldPosition="0">
        <references count="3">
          <reference field="11" count="1" selected="0">
            <x v="173"/>
          </reference>
          <reference field="12" count="1" selected="0">
            <x v="77"/>
          </reference>
          <reference field="29" count="1">
            <x v="93"/>
          </reference>
        </references>
      </pivotArea>
    </format>
    <format dxfId="1647">
      <pivotArea dataOnly="0" labelOnly="1" outline="0" fieldPosition="0">
        <references count="3">
          <reference field="11" count="1" selected="0">
            <x v="174"/>
          </reference>
          <reference field="12" count="1" selected="0">
            <x v="38"/>
          </reference>
          <reference field="29" count="1">
            <x v="108"/>
          </reference>
        </references>
      </pivotArea>
    </format>
    <format dxfId="1646">
      <pivotArea dataOnly="0" labelOnly="1" outline="0" fieldPosition="0">
        <references count="3">
          <reference field="11" count="1" selected="0">
            <x v="175"/>
          </reference>
          <reference field="12" count="1" selected="0">
            <x v="176"/>
          </reference>
          <reference field="29" count="1">
            <x v="32"/>
          </reference>
        </references>
      </pivotArea>
    </format>
    <format dxfId="1645">
      <pivotArea dataOnly="0" labelOnly="1" outline="0" fieldPosition="0">
        <references count="3">
          <reference field="11" count="1" selected="0">
            <x v="177"/>
          </reference>
          <reference field="12" count="1" selected="0">
            <x v="224"/>
          </reference>
          <reference field="29" count="1">
            <x v="87"/>
          </reference>
        </references>
      </pivotArea>
    </format>
    <format dxfId="1644">
      <pivotArea dataOnly="0" labelOnly="1" outline="0" fieldPosition="0">
        <references count="3">
          <reference field="11" count="1" selected="0">
            <x v="178"/>
          </reference>
          <reference field="12" count="1" selected="0">
            <x v="182"/>
          </reference>
          <reference field="29" count="1">
            <x v="128"/>
          </reference>
        </references>
      </pivotArea>
    </format>
    <format dxfId="1643">
      <pivotArea dataOnly="0" labelOnly="1" outline="0" fieldPosition="0">
        <references count="3">
          <reference field="11" count="1" selected="0">
            <x v="181"/>
          </reference>
          <reference field="12" count="1" selected="0">
            <x v="206"/>
          </reference>
          <reference field="29" count="1">
            <x v="116"/>
          </reference>
        </references>
      </pivotArea>
    </format>
    <format dxfId="1642">
      <pivotArea dataOnly="0" labelOnly="1" outline="0" fieldPosition="0">
        <references count="3">
          <reference field="11" count="1" selected="0">
            <x v="182"/>
          </reference>
          <reference field="12" count="1" selected="0">
            <x v="220"/>
          </reference>
          <reference field="29" count="1">
            <x v="81"/>
          </reference>
        </references>
      </pivotArea>
    </format>
    <format dxfId="1641">
      <pivotArea dataOnly="0" labelOnly="1" outline="0" fieldPosition="0">
        <references count="3">
          <reference field="11" count="1" selected="0">
            <x v="183"/>
          </reference>
          <reference field="12" count="1" selected="0">
            <x v="65"/>
          </reference>
          <reference field="29" count="1">
            <x v="21"/>
          </reference>
        </references>
      </pivotArea>
    </format>
    <format dxfId="1640">
      <pivotArea dataOnly="0" labelOnly="1" outline="0" fieldPosition="0">
        <references count="3">
          <reference field="11" count="1" selected="0">
            <x v="184"/>
          </reference>
          <reference field="12" count="1" selected="0">
            <x v="179"/>
          </reference>
          <reference field="29" count="1">
            <x v="12"/>
          </reference>
        </references>
      </pivotArea>
    </format>
    <format dxfId="1639">
      <pivotArea dataOnly="0" labelOnly="1" outline="0" fieldPosition="0">
        <references count="3">
          <reference field="11" count="1" selected="0">
            <x v="185"/>
          </reference>
          <reference field="12" count="1" selected="0">
            <x v="150"/>
          </reference>
          <reference field="29" count="1">
            <x v="10"/>
          </reference>
        </references>
      </pivotArea>
    </format>
    <format dxfId="1638">
      <pivotArea dataOnly="0" labelOnly="1" outline="0" fieldPosition="0">
        <references count="3">
          <reference field="11" count="1" selected="0">
            <x v="186"/>
          </reference>
          <reference field="12" count="1" selected="0">
            <x v="206"/>
          </reference>
          <reference field="29" count="1">
            <x v="116"/>
          </reference>
        </references>
      </pivotArea>
    </format>
    <format dxfId="1637">
      <pivotArea dataOnly="0" labelOnly="1" outline="0" fieldPosition="0">
        <references count="3">
          <reference field="11" count="1" selected="0">
            <x v="187"/>
          </reference>
          <reference field="12" count="1" selected="0">
            <x v="158"/>
          </reference>
          <reference field="29" count="1">
            <x v="34"/>
          </reference>
        </references>
      </pivotArea>
    </format>
    <format dxfId="1636">
      <pivotArea dataOnly="0" labelOnly="1" outline="0" fieldPosition="0">
        <references count="3">
          <reference field="11" count="1" selected="0">
            <x v="188"/>
          </reference>
          <reference field="12" count="1" selected="0">
            <x v="48"/>
          </reference>
          <reference field="29" count="1">
            <x v="44"/>
          </reference>
        </references>
      </pivotArea>
    </format>
    <format dxfId="1635">
      <pivotArea dataOnly="0" labelOnly="1" outline="0" fieldPosition="0">
        <references count="3">
          <reference field="11" count="1" selected="0">
            <x v="189"/>
          </reference>
          <reference field="12" count="1" selected="0">
            <x v="219"/>
          </reference>
          <reference field="29" count="1">
            <x v="71"/>
          </reference>
        </references>
      </pivotArea>
    </format>
    <format dxfId="1634">
      <pivotArea dataOnly="0" labelOnly="1" outline="0" fieldPosition="0">
        <references count="3">
          <reference field="11" count="1" selected="0">
            <x v="190"/>
          </reference>
          <reference field="12" count="1" selected="0">
            <x v="206"/>
          </reference>
          <reference field="29" count="1">
            <x v="116"/>
          </reference>
        </references>
      </pivotArea>
    </format>
    <format dxfId="1633">
      <pivotArea dataOnly="0" labelOnly="1" outline="0" fieldPosition="0">
        <references count="3">
          <reference field="11" count="1" selected="0">
            <x v="193"/>
          </reference>
          <reference field="12" count="1" selected="0">
            <x v="209"/>
          </reference>
          <reference field="29" count="1">
            <x v="101"/>
          </reference>
        </references>
      </pivotArea>
    </format>
    <format dxfId="1632">
      <pivotArea dataOnly="0" labelOnly="1" outline="0" fieldPosition="0">
        <references count="3">
          <reference field="11" count="1" selected="0">
            <x v="194"/>
          </reference>
          <reference field="12" count="1" selected="0">
            <x v="79"/>
          </reference>
          <reference field="29" count="1">
            <x v="93"/>
          </reference>
        </references>
      </pivotArea>
    </format>
    <format dxfId="1631">
      <pivotArea dataOnly="0" labelOnly="1" outline="0" fieldPosition="0">
        <references count="3">
          <reference field="11" count="1" selected="0">
            <x v="195"/>
          </reference>
          <reference field="12" count="1" selected="0">
            <x v="206"/>
          </reference>
          <reference field="29" count="1">
            <x v="116"/>
          </reference>
        </references>
      </pivotArea>
    </format>
    <format dxfId="1630">
      <pivotArea dataOnly="0" labelOnly="1" outline="0" fieldPosition="0">
        <references count="3">
          <reference field="11" count="1" selected="0">
            <x v="196"/>
          </reference>
          <reference field="12" count="1" selected="0">
            <x v="165"/>
          </reference>
          <reference field="29" count="1">
            <x v="26"/>
          </reference>
        </references>
      </pivotArea>
    </format>
    <format dxfId="1629">
      <pivotArea dataOnly="0" labelOnly="1" outline="0" fieldPosition="0">
        <references count="3">
          <reference field="11" count="1" selected="0">
            <x v="197"/>
          </reference>
          <reference field="12" count="1" selected="0">
            <x v="206"/>
          </reference>
          <reference field="29" count="1">
            <x v="116"/>
          </reference>
        </references>
      </pivotArea>
    </format>
    <format dxfId="1628">
      <pivotArea dataOnly="0" labelOnly="1" outline="0" fieldPosition="0">
        <references count="3">
          <reference field="11" count="1" selected="0">
            <x v="198"/>
          </reference>
          <reference field="12" count="1" selected="0">
            <x v="224"/>
          </reference>
          <reference field="29" count="1">
            <x v="87"/>
          </reference>
        </references>
      </pivotArea>
    </format>
    <format dxfId="1627">
      <pivotArea dataOnly="0" labelOnly="1" outline="0" fieldPosition="0">
        <references count="3">
          <reference field="11" count="1" selected="0">
            <x v="199"/>
          </reference>
          <reference field="12" count="1" selected="0">
            <x v="206"/>
          </reference>
          <reference field="29" count="1">
            <x v="116"/>
          </reference>
        </references>
      </pivotArea>
    </format>
    <format dxfId="1626">
      <pivotArea dataOnly="0" labelOnly="1" outline="0" fieldPosition="0">
        <references count="3">
          <reference field="11" count="1" selected="0">
            <x v="200"/>
          </reference>
          <reference field="12" count="1" selected="0">
            <x v="8"/>
          </reference>
          <reference field="29" count="1">
            <x v="59"/>
          </reference>
        </references>
      </pivotArea>
    </format>
    <format dxfId="1625">
      <pivotArea dataOnly="0" labelOnly="1" outline="0" fieldPosition="0">
        <references count="3">
          <reference field="11" count="1" selected="0">
            <x v="207"/>
          </reference>
          <reference field="12" count="1" selected="0">
            <x v="61"/>
          </reference>
          <reference field="29" count="1">
            <x v="26"/>
          </reference>
        </references>
      </pivotArea>
    </format>
    <format dxfId="1624">
      <pivotArea dataOnly="0" labelOnly="1" outline="0" fieldPosition="0">
        <references count="3">
          <reference field="11" count="1" selected="0">
            <x v="208"/>
          </reference>
          <reference field="12" count="1" selected="0">
            <x v="35"/>
          </reference>
          <reference field="29" count="1">
            <x v="59"/>
          </reference>
        </references>
      </pivotArea>
    </format>
    <format dxfId="1623">
      <pivotArea dataOnly="0" labelOnly="1" outline="0" fieldPosition="0">
        <references count="3">
          <reference field="11" count="1" selected="0">
            <x v="213"/>
          </reference>
          <reference field="12" count="1" selected="0">
            <x v="206"/>
          </reference>
          <reference field="29" count="1">
            <x v="116"/>
          </reference>
        </references>
      </pivotArea>
    </format>
    <format dxfId="1622">
      <pivotArea dataOnly="0" labelOnly="1" outline="0" fieldPosition="0">
        <references count="3">
          <reference field="11" count="1" selected="0">
            <x v="217"/>
          </reference>
          <reference field="12" count="1" selected="0">
            <x v="78"/>
          </reference>
          <reference field="29" count="1">
            <x v="93"/>
          </reference>
        </references>
      </pivotArea>
    </format>
    <format dxfId="1621">
      <pivotArea dataOnly="0" labelOnly="1" outline="0" fieldPosition="0">
        <references count="3">
          <reference field="11" count="1" selected="0">
            <x v="218"/>
          </reference>
          <reference field="12" count="1" selected="0">
            <x v="143"/>
          </reference>
          <reference field="29" count="1">
            <x v="26"/>
          </reference>
        </references>
      </pivotArea>
    </format>
    <format dxfId="1620">
      <pivotArea dataOnly="0" labelOnly="1" outline="0" fieldPosition="0">
        <references count="3">
          <reference field="11" count="1" selected="0">
            <x v="219"/>
          </reference>
          <reference field="12" count="1" selected="0">
            <x v="178"/>
          </reference>
          <reference field="29" count="1">
            <x v="83"/>
          </reference>
        </references>
      </pivotArea>
    </format>
    <format dxfId="1619">
      <pivotArea dataOnly="0" labelOnly="1" outline="0" fieldPosition="0">
        <references count="3">
          <reference field="11" count="1" selected="0">
            <x v="220"/>
          </reference>
          <reference field="12" count="1" selected="0">
            <x v="220"/>
          </reference>
          <reference field="29" count="1">
            <x v="84"/>
          </reference>
        </references>
      </pivotArea>
    </format>
    <format dxfId="1618">
      <pivotArea dataOnly="0" labelOnly="1" outline="0" fieldPosition="0">
        <references count="3">
          <reference field="11" count="1" selected="0">
            <x v="221"/>
          </reference>
          <reference field="12" count="1" selected="0">
            <x v="191"/>
          </reference>
          <reference field="29" count="1">
            <x v="85"/>
          </reference>
        </references>
      </pivotArea>
    </format>
    <format dxfId="1617">
      <pivotArea dataOnly="0" labelOnly="1" outline="0" fieldPosition="0">
        <references count="3">
          <reference field="11" count="1" selected="0">
            <x v="222"/>
          </reference>
          <reference field="12" count="1" selected="0">
            <x v="66"/>
          </reference>
          <reference field="29" count="1">
            <x v="83"/>
          </reference>
        </references>
      </pivotArea>
    </format>
    <format dxfId="1616">
      <pivotArea dataOnly="0" labelOnly="1" outline="0" fieldPosition="0">
        <references count="3">
          <reference field="11" count="1" selected="0">
            <x v="223"/>
          </reference>
          <reference field="12" count="1" selected="0">
            <x v="207"/>
          </reference>
          <reference field="29" count="1">
            <x v="116"/>
          </reference>
        </references>
      </pivotArea>
    </format>
    <format dxfId="1615">
      <pivotArea dataOnly="0" labelOnly="1" outline="0" fieldPosition="0">
        <references count="3">
          <reference field="11" count="1" selected="0">
            <x v="224"/>
          </reference>
          <reference field="12" count="1" selected="0">
            <x v="94"/>
          </reference>
          <reference field="29" count="1">
            <x v="26"/>
          </reference>
        </references>
      </pivotArea>
    </format>
    <format dxfId="1614">
      <pivotArea dataOnly="0" labelOnly="1" outline="0" fieldPosition="0">
        <references count="3">
          <reference field="11" count="1" selected="0">
            <x v="245"/>
          </reference>
          <reference field="12" count="1" selected="0">
            <x v="39"/>
          </reference>
          <reference field="29" count="1">
            <x v="57"/>
          </reference>
        </references>
      </pivotArea>
    </format>
    <format dxfId="1613">
      <pivotArea dataOnly="0" labelOnly="1" outline="0" fieldPosition="0">
        <references count="3">
          <reference field="11" count="1" selected="0">
            <x v="246"/>
          </reference>
          <reference field="12" count="1" selected="0">
            <x v="84"/>
          </reference>
          <reference field="29" count="1">
            <x v="24"/>
          </reference>
        </references>
      </pivotArea>
    </format>
    <format dxfId="1612">
      <pivotArea dataOnly="0" labelOnly="1" outline="0" fieldPosition="0">
        <references count="3">
          <reference field="11" count="1" selected="0">
            <x v="247"/>
          </reference>
          <reference field="12" count="1" selected="0">
            <x v="217"/>
          </reference>
          <reference field="29" count="1">
            <x v="102"/>
          </reference>
        </references>
      </pivotArea>
    </format>
    <format dxfId="1611">
      <pivotArea dataOnly="0" labelOnly="1" outline="0" fieldPosition="0">
        <references count="3">
          <reference field="11" count="1" selected="0">
            <x v="248"/>
          </reference>
          <reference field="12" count="1" selected="0">
            <x v="81"/>
          </reference>
          <reference field="29" count="1">
            <x v="123"/>
          </reference>
        </references>
      </pivotArea>
    </format>
    <format dxfId="1610">
      <pivotArea dataOnly="0" labelOnly="1" outline="0" fieldPosition="0">
        <references count="3">
          <reference field="11" count="1" selected="0">
            <x v="249"/>
          </reference>
          <reference field="12" count="1" selected="0">
            <x v="186"/>
          </reference>
          <reference field="29" count="1">
            <x v="99"/>
          </reference>
        </references>
      </pivotArea>
    </format>
    <format dxfId="1609">
      <pivotArea dataOnly="0" labelOnly="1" outline="0" fieldPosition="0">
        <references count="3">
          <reference field="11" count="1" selected="0">
            <x v="250"/>
          </reference>
          <reference field="12" count="1" selected="0">
            <x v="40"/>
          </reference>
          <reference field="29" count="1">
            <x v="83"/>
          </reference>
        </references>
      </pivotArea>
    </format>
    <format dxfId="1608">
      <pivotArea dataOnly="0" labelOnly="1" outline="0" fieldPosition="0">
        <references count="3">
          <reference field="11" count="1" selected="0">
            <x v="253"/>
          </reference>
          <reference field="12" count="1" selected="0">
            <x v="113"/>
          </reference>
          <reference field="29" count="1">
            <x v="15"/>
          </reference>
        </references>
      </pivotArea>
    </format>
    <format dxfId="1607">
      <pivotArea dataOnly="0" labelOnly="1" outline="0" fieldPosition="0">
        <references count="3">
          <reference field="11" count="1" selected="0">
            <x v="254"/>
          </reference>
          <reference field="12" count="1" selected="0">
            <x v="161"/>
          </reference>
          <reference field="29" count="1">
            <x v="8"/>
          </reference>
        </references>
      </pivotArea>
    </format>
    <format dxfId="1606">
      <pivotArea dataOnly="0" labelOnly="1" outline="0" fieldPosition="0">
        <references count="3">
          <reference field="11" count="1" selected="0">
            <x v="255"/>
          </reference>
          <reference field="12" count="1" selected="0">
            <x v="110"/>
          </reference>
          <reference field="29" count="1">
            <x v="67"/>
          </reference>
        </references>
      </pivotArea>
    </format>
    <format dxfId="1605">
      <pivotArea dataOnly="0" labelOnly="1" outline="0" fieldPosition="0">
        <references count="3">
          <reference field="11" count="1" selected="0">
            <x v="256"/>
          </reference>
          <reference field="12" count="1" selected="0">
            <x v="130"/>
          </reference>
          <reference field="29" count="1">
            <x v="9"/>
          </reference>
        </references>
      </pivotArea>
    </format>
    <format dxfId="1604">
      <pivotArea dataOnly="0" labelOnly="1" outline="0" fieldPosition="0">
        <references count="3">
          <reference field="11" count="1" selected="0">
            <x v="257"/>
          </reference>
          <reference field="12" count="1" selected="0">
            <x v="193"/>
          </reference>
          <reference field="29" count="1">
            <x v="11"/>
          </reference>
        </references>
      </pivotArea>
    </format>
    <format dxfId="1603">
      <pivotArea dataOnly="0" labelOnly="1" outline="0" fieldPosition="0">
        <references count="3">
          <reference field="11" count="1" selected="0">
            <x v="258"/>
          </reference>
          <reference field="12" count="1" selected="0">
            <x v="220"/>
          </reference>
          <reference field="29" count="1">
            <x v="129"/>
          </reference>
        </references>
      </pivotArea>
    </format>
    <format dxfId="1602">
      <pivotArea dataOnly="0" labelOnly="1" outline="0" fieldPosition="0">
        <references count="3">
          <reference field="11" count="1" selected="0">
            <x v="259"/>
          </reference>
          <reference field="12" count="1" selected="0">
            <x v="84"/>
          </reference>
          <reference field="29" count="1">
            <x v="24"/>
          </reference>
        </references>
      </pivotArea>
    </format>
    <format dxfId="1601">
      <pivotArea dataOnly="0" labelOnly="1" outline="0" fieldPosition="0">
        <references count="3">
          <reference field="11" count="1" selected="0">
            <x v="260"/>
          </reference>
          <reference field="12" count="1" selected="0">
            <x v="116"/>
          </reference>
          <reference field="29" count="1">
            <x v="107"/>
          </reference>
        </references>
      </pivotArea>
    </format>
    <format dxfId="1600">
      <pivotArea dataOnly="0" labelOnly="1" outline="0" fieldPosition="0">
        <references count="3">
          <reference field="11" count="1" selected="0">
            <x v="261"/>
          </reference>
          <reference field="12" count="1" selected="0">
            <x v="106"/>
          </reference>
          <reference field="29" count="1">
            <x v="27"/>
          </reference>
        </references>
      </pivotArea>
    </format>
    <format dxfId="1599">
      <pivotArea dataOnly="0" labelOnly="1" outline="0" fieldPosition="0">
        <references count="3">
          <reference field="11" count="1" selected="0">
            <x v="262"/>
          </reference>
          <reference field="12" count="1" selected="0">
            <x v="18"/>
          </reference>
          <reference field="29" count="1">
            <x v="17"/>
          </reference>
        </references>
      </pivotArea>
    </format>
    <format dxfId="1598">
      <pivotArea dataOnly="0" labelOnly="1" outline="0" fieldPosition="0">
        <references count="3">
          <reference field="11" count="1" selected="0">
            <x v="265"/>
          </reference>
          <reference field="12" count="1" selected="0">
            <x v="84"/>
          </reference>
          <reference field="29" count="1">
            <x v="24"/>
          </reference>
        </references>
      </pivotArea>
    </format>
    <format dxfId="1597">
      <pivotArea dataOnly="0" labelOnly="1" outline="0" fieldPosition="0">
        <references count="3">
          <reference field="11" count="1" selected="0">
            <x v="267"/>
          </reference>
          <reference field="12" count="1" selected="0">
            <x v="126"/>
          </reference>
          <reference field="29" count="1">
            <x v="97"/>
          </reference>
        </references>
      </pivotArea>
    </format>
    <format dxfId="1596">
      <pivotArea dataOnly="0" labelOnly="1" outline="0" fieldPosition="0">
        <references count="3">
          <reference field="11" count="1" selected="0">
            <x v="268"/>
          </reference>
          <reference field="12" count="1" selected="0">
            <x v="177"/>
          </reference>
          <reference field="29" count="1">
            <x v="83"/>
          </reference>
        </references>
      </pivotArea>
    </format>
    <format dxfId="1595">
      <pivotArea dataOnly="0" labelOnly="1" outline="0" fieldPosition="0">
        <references count="3">
          <reference field="11" count="1" selected="0">
            <x v="270"/>
          </reference>
          <reference field="12" count="1" selected="0">
            <x v="67"/>
          </reference>
          <reference field="29" count="1">
            <x v="75"/>
          </reference>
        </references>
      </pivotArea>
    </format>
    <format dxfId="1594">
      <pivotArea dataOnly="0" labelOnly="1" outline="0" fieldPosition="0">
        <references count="3">
          <reference field="11" count="1" selected="0">
            <x v="271"/>
          </reference>
          <reference field="12" count="1" selected="0">
            <x v="201"/>
          </reference>
          <reference field="29" count="1">
            <x v="114"/>
          </reference>
        </references>
      </pivotArea>
    </format>
    <format dxfId="1593">
      <pivotArea dataOnly="0" labelOnly="1" outline="0" fieldPosition="0">
        <references count="3">
          <reference field="11" count="1" selected="0">
            <x v="272"/>
          </reference>
          <reference field="12" count="1" selected="0">
            <x v="199"/>
          </reference>
          <reference field="29" count="1">
            <x v="19"/>
          </reference>
        </references>
      </pivotArea>
    </format>
    <format dxfId="1592">
      <pivotArea dataOnly="0" labelOnly="1" outline="0" fieldPosition="0">
        <references count="3">
          <reference field="11" count="1" selected="0">
            <x v="273"/>
          </reference>
          <reference field="12" count="1" selected="0">
            <x v="122"/>
          </reference>
          <reference field="29" count="1">
            <x v="76"/>
          </reference>
        </references>
      </pivotArea>
    </format>
    <format dxfId="1591">
      <pivotArea dataOnly="0" labelOnly="1" outline="0" fieldPosition="0">
        <references count="3">
          <reference field="11" count="1" selected="0">
            <x v="274"/>
          </reference>
          <reference field="12" count="1" selected="0">
            <x v="103"/>
          </reference>
          <reference field="29" count="1">
            <x v="78"/>
          </reference>
        </references>
      </pivotArea>
    </format>
    <format dxfId="1590">
      <pivotArea dataOnly="0" labelOnly="1" outline="0" fieldPosition="0">
        <references count="3">
          <reference field="11" count="1" selected="0">
            <x v="275"/>
          </reference>
          <reference field="12" count="1" selected="0">
            <x v="86"/>
          </reference>
          <reference field="29" count="1">
            <x v="86"/>
          </reference>
        </references>
      </pivotArea>
    </format>
    <format dxfId="1589">
      <pivotArea dataOnly="0" labelOnly="1" outline="0" fieldPosition="0">
        <references count="3">
          <reference field="11" count="1" selected="0">
            <x v="277"/>
          </reference>
          <reference field="12" count="1" selected="0">
            <x v="218"/>
          </reference>
          <reference field="29" count="1">
            <x v="95"/>
          </reference>
        </references>
      </pivotArea>
    </format>
    <format dxfId="1588">
      <pivotArea dataOnly="0" labelOnly="1" outline="0" fieldPosition="0">
        <references count="3">
          <reference field="11" count="1" selected="0">
            <x v="278"/>
          </reference>
          <reference field="12" count="1" selected="0">
            <x v="123"/>
          </reference>
          <reference field="29" count="1">
            <x v="130"/>
          </reference>
        </references>
      </pivotArea>
    </format>
    <format dxfId="1587">
      <pivotArea dataOnly="0" labelOnly="1" outline="0" fieldPosition="0">
        <references count="3">
          <reference field="11" count="1" selected="0">
            <x v="279"/>
          </reference>
          <reference field="12" count="1" selected="0">
            <x v="221"/>
          </reference>
          <reference field="29" count="1">
            <x v="135"/>
          </reference>
        </references>
      </pivotArea>
    </format>
    <format dxfId="1586">
      <pivotArea dataOnly="0" labelOnly="1" outline="0" fieldPosition="0">
        <references count="3">
          <reference field="11" count="1" selected="0">
            <x v="280"/>
          </reference>
          <reference field="12" count="1" selected="0">
            <x v="98"/>
          </reference>
          <reference field="29" count="1">
            <x v="69"/>
          </reference>
        </references>
      </pivotArea>
    </format>
    <format dxfId="1585">
      <pivotArea dataOnly="0" labelOnly="1" outline="0" fieldPosition="0">
        <references count="3">
          <reference field="11" count="1" selected="0">
            <x v="281"/>
          </reference>
          <reference field="12" count="1" selected="0">
            <x v="99"/>
          </reference>
          <reference field="29" count="1">
            <x v="68"/>
          </reference>
        </references>
      </pivotArea>
    </format>
    <format dxfId="1584">
      <pivotArea dataOnly="0" labelOnly="1" outline="0" fieldPosition="0">
        <references count="3">
          <reference field="11" count="1" selected="0">
            <x v="282"/>
          </reference>
          <reference field="12" count="1" selected="0">
            <x v="220"/>
          </reference>
          <reference field="29" count="1">
            <x v="70"/>
          </reference>
        </references>
      </pivotArea>
    </format>
    <format dxfId="1583">
      <pivotArea dataOnly="0" labelOnly="1" outline="0" fieldPosition="0">
        <references count="3">
          <reference field="11" count="1" selected="0">
            <x v="283"/>
          </reference>
          <reference field="12" count="1" selected="0">
            <x v="86"/>
          </reference>
          <reference field="29" count="1">
            <x v="86"/>
          </reference>
        </references>
      </pivotArea>
    </format>
    <format dxfId="1582">
      <pivotArea dataOnly="0" labelOnly="1" outline="0" fieldPosition="0">
        <references count="3">
          <reference field="11" count="1" selected="0">
            <x v="284"/>
          </reference>
          <reference field="12" count="1" selected="0">
            <x v="222"/>
          </reference>
          <reference field="29" count="1">
            <x v="136"/>
          </reference>
        </references>
      </pivotArea>
    </format>
    <format dxfId="1581">
      <pivotArea dataOnly="0" labelOnly="1" outline="0" fieldPosition="0">
        <references count="3">
          <reference field="11" count="1" selected="0">
            <x v="285"/>
          </reference>
          <reference field="12" count="1" selected="0">
            <x v="97"/>
          </reference>
          <reference field="29" count="1">
            <x v="49"/>
          </reference>
        </references>
      </pivotArea>
    </format>
    <format dxfId="1580">
      <pivotArea dataOnly="0" labelOnly="1" outline="0" fieldPosition="0">
        <references count="3">
          <reference field="11" count="1" selected="0">
            <x v="286"/>
          </reference>
          <reference field="12" count="1" selected="0">
            <x v="90"/>
          </reference>
          <reference field="29" count="1">
            <x v="83"/>
          </reference>
        </references>
      </pivotArea>
    </format>
    <format dxfId="1579">
      <pivotArea dataOnly="0" labelOnly="1" outline="0" fieldPosition="0">
        <references count="3">
          <reference field="11" count="1" selected="0">
            <x v="287"/>
          </reference>
          <reference field="12" count="1" selected="0">
            <x v="208"/>
          </reference>
          <reference field="29" count="1">
            <x v="104"/>
          </reference>
        </references>
      </pivotArea>
    </format>
    <format dxfId="1578">
      <pivotArea dataOnly="0" labelOnly="1" outline="0" fieldPosition="0">
        <references count="3">
          <reference field="11" count="1" selected="0">
            <x v="288"/>
          </reference>
          <reference field="12" count="1" selected="0">
            <x v="212"/>
          </reference>
          <reference field="29" count="1">
            <x v="127"/>
          </reference>
        </references>
      </pivotArea>
    </format>
    <format dxfId="1577">
      <pivotArea dataOnly="0" labelOnly="1" outline="0" fieldPosition="0">
        <references count="3">
          <reference field="11" count="1" selected="0">
            <x v="289"/>
          </reference>
          <reference field="12" count="1" selected="0">
            <x v="56"/>
          </reference>
          <reference field="29" count="1">
            <x v="125"/>
          </reference>
        </references>
      </pivotArea>
    </format>
    <format dxfId="1576">
      <pivotArea dataOnly="0" labelOnly="1" outline="0" fieldPosition="0">
        <references count="3">
          <reference field="11" count="1" selected="0">
            <x v="290"/>
          </reference>
          <reference field="12" count="1" selected="0">
            <x v="184"/>
          </reference>
          <reference field="29" count="1">
            <x v="122"/>
          </reference>
        </references>
      </pivotArea>
    </format>
    <format dxfId="1575">
      <pivotArea dataOnly="0" labelOnly="1" outline="0" fieldPosition="0">
        <references count="3">
          <reference field="11" count="1" selected="0">
            <x v="291"/>
          </reference>
          <reference field="12" count="1" selected="0">
            <x v="211"/>
          </reference>
          <reference field="29" count="1">
            <x v="121"/>
          </reference>
        </references>
      </pivotArea>
    </format>
    <format dxfId="1574">
      <pivotArea dataOnly="0" labelOnly="1" outline="0" fieldPosition="0">
        <references count="2">
          <reference field="11" count="1" selected="0">
            <x v="0"/>
          </reference>
          <reference field="12" count="1">
            <x v="39"/>
          </reference>
        </references>
      </pivotArea>
    </format>
    <format dxfId="1573">
      <pivotArea dataOnly="0" labelOnly="1" outline="0" fieldPosition="0">
        <references count="2">
          <reference field="11" count="1" selected="0">
            <x v="2"/>
          </reference>
          <reference field="12" count="1">
            <x v="220"/>
          </reference>
        </references>
      </pivotArea>
    </format>
    <format dxfId="1572">
      <pivotArea dataOnly="0" labelOnly="1" outline="0" fieldPosition="0">
        <references count="2">
          <reference field="11" count="1" selected="0">
            <x v="3"/>
          </reference>
          <reference field="12" count="1">
            <x v="36"/>
          </reference>
        </references>
      </pivotArea>
    </format>
    <format dxfId="1571">
      <pivotArea dataOnly="0" labelOnly="1" outline="0" fieldPosition="0">
        <references count="2">
          <reference field="11" count="1" selected="0">
            <x v="4"/>
          </reference>
          <reference field="12" count="1">
            <x v="37"/>
          </reference>
        </references>
      </pivotArea>
    </format>
    <format dxfId="1570">
      <pivotArea dataOnly="0" labelOnly="1" outline="0" fieldPosition="0">
        <references count="2">
          <reference field="11" count="1" selected="0">
            <x v="5"/>
          </reference>
          <reference field="12" count="1">
            <x v="13"/>
          </reference>
        </references>
      </pivotArea>
    </format>
    <format dxfId="1569">
      <pivotArea dataOnly="0" labelOnly="1" outline="0" fieldPosition="0">
        <references count="2">
          <reference field="11" count="1" selected="0">
            <x v="6"/>
          </reference>
          <reference field="12" count="1">
            <x v="52"/>
          </reference>
        </references>
      </pivotArea>
    </format>
    <format dxfId="1568">
      <pivotArea dataOnly="0" labelOnly="1" outline="0" fieldPosition="0">
        <references count="2">
          <reference field="11" count="1" selected="0">
            <x v="7"/>
          </reference>
          <reference field="12" count="1">
            <x v="190"/>
          </reference>
        </references>
      </pivotArea>
    </format>
    <format dxfId="1567">
      <pivotArea dataOnly="0" labelOnly="1" outline="0" fieldPosition="0">
        <references count="2">
          <reference field="11" count="1" selected="0">
            <x v="8"/>
          </reference>
          <reference field="12" count="1">
            <x v="39"/>
          </reference>
        </references>
      </pivotArea>
    </format>
    <format dxfId="1566">
      <pivotArea dataOnly="0" labelOnly="1" outline="0" fieldPosition="0">
        <references count="2">
          <reference field="11" count="1" selected="0">
            <x v="9"/>
          </reference>
          <reference field="12" count="1">
            <x v="87"/>
          </reference>
        </references>
      </pivotArea>
    </format>
    <format dxfId="1565">
      <pivotArea dataOnly="0" labelOnly="1" outline="0" fieldPosition="0">
        <references count="2">
          <reference field="11" count="1" selected="0">
            <x v="10"/>
          </reference>
          <reference field="12" count="1">
            <x v="90"/>
          </reference>
        </references>
      </pivotArea>
    </format>
    <format dxfId="1564">
      <pivotArea dataOnly="0" labelOnly="1" outline="0" fieldPosition="0">
        <references count="2">
          <reference field="11" count="1" selected="0">
            <x v="11"/>
          </reference>
          <reference field="12" count="1">
            <x v="107"/>
          </reference>
        </references>
      </pivotArea>
    </format>
    <format dxfId="1563">
      <pivotArea dataOnly="0" labelOnly="1" outline="0" fieldPosition="0">
        <references count="2">
          <reference field="11" count="1" selected="0">
            <x v="12"/>
          </reference>
          <reference field="12" count="1">
            <x v="46"/>
          </reference>
        </references>
      </pivotArea>
    </format>
    <format dxfId="1562">
      <pivotArea dataOnly="0" labelOnly="1" outline="0" fieldPosition="0">
        <references count="2">
          <reference field="11" count="1" selected="0">
            <x v="13"/>
          </reference>
          <reference field="12" count="1">
            <x v="185"/>
          </reference>
        </references>
      </pivotArea>
    </format>
    <format dxfId="1561">
      <pivotArea dataOnly="0" labelOnly="1" outline="0" fieldPosition="0">
        <references count="2">
          <reference field="11" count="1" selected="0">
            <x v="14"/>
          </reference>
          <reference field="12" count="1">
            <x v="188"/>
          </reference>
        </references>
      </pivotArea>
    </format>
    <format dxfId="1560">
      <pivotArea dataOnly="0" labelOnly="1" outline="0" fieldPosition="0">
        <references count="2">
          <reference field="11" count="1" selected="0">
            <x v="15"/>
          </reference>
          <reference field="12" count="1">
            <x v="187"/>
          </reference>
        </references>
      </pivotArea>
    </format>
    <format dxfId="1559">
      <pivotArea dataOnly="0" labelOnly="1" outline="0" fieldPosition="0">
        <references count="2">
          <reference field="11" count="1" selected="0">
            <x v="16"/>
          </reference>
          <reference field="12" count="1">
            <x v="54"/>
          </reference>
        </references>
      </pivotArea>
    </format>
    <format dxfId="1558">
      <pivotArea dataOnly="0" labelOnly="1" outline="0" fieldPosition="0">
        <references count="2">
          <reference field="11" count="1" selected="0">
            <x v="17"/>
          </reference>
          <reference field="12" count="1">
            <x v="57"/>
          </reference>
        </references>
      </pivotArea>
    </format>
    <format dxfId="1557">
      <pivotArea dataOnly="0" labelOnly="1" outline="0" fieldPosition="0">
        <references count="2">
          <reference field="11" count="1" selected="0">
            <x v="18"/>
          </reference>
          <reference field="12" count="1">
            <x v="189"/>
          </reference>
        </references>
      </pivotArea>
    </format>
    <format dxfId="1556">
      <pivotArea dataOnly="0" labelOnly="1" outline="0" fieldPosition="0">
        <references count="2">
          <reference field="11" count="1" selected="0">
            <x v="19"/>
          </reference>
          <reference field="12" count="1">
            <x v="80"/>
          </reference>
        </references>
      </pivotArea>
    </format>
    <format dxfId="1555">
      <pivotArea dataOnly="0" labelOnly="1" outline="0" fieldPosition="0">
        <references count="2">
          <reference field="11" count="1" selected="0">
            <x v="20"/>
          </reference>
          <reference field="12" count="1">
            <x v="82"/>
          </reference>
        </references>
      </pivotArea>
    </format>
    <format dxfId="1554">
      <pivotArea dataOnly="0" labelOnly="1" outline="0" fieldPosition="0">
        <references count="2">
          <reference field="11" count="1" selected="0">
            <x v="21"/>
          </reference>
          <reference field="12" count="1">
            <x v="121"/>
          </reference>
        </references>
      </pivotArea>
    </format>
    <format dxfId="1553">
      <pivotArea dataOnly="0" labelOnly="1" outline="0" fieldPosition="0">
        <references count="2">
          <reference field="11" count="1" selected="0">
            <x v="22"/>
          </reference>
          <reference field="12" count="1">
            <x v="200"/>
          </reference>
        </references>
      </pivotArea>
    </format>
    <format dxfId="1552">
      <pivotArea dataOnly="0" labelOnly="1" outline="0" fieldPosition="0">
        <references count="2">
          <reference field="11" count="1" selected="0">
            <x v="23"/>
          </reference>
          <reference field="12" count="1">
            <x v="195"/>
          </reference>
        </references>
      </pivotArea>
    </format>
    <format dxfId="1551">
      <pivotArea dataOnly="0" labelOnly="1" outline="0" fieldPosition="0">
        <references count="2">
          <reference field="11" count="1" selected="0">
            <x v="24"/>
          </reference>
          <reference field="12" count="1">
            <x v="108"/>
          </reference>
        </references>
      </pivotArea>
    </format>
    <format dxfId="1550">
      <pivotArea dataOnly="0" labelOnly="1" outline="0" fieldPosition="0">
        <references count="2">
          <reference field="11" count="1" selected="0">
            <x v="25"/>
          </reference>
          <reference field="12" count="1">
            <x v="196"/>
          </reference>
        </references>
      </pivotArea>
    </format>
    <format dxfId="1549">
      <pivotArea dataOnly="0" labelOnly="1" outline="0" fieldPosition="0">
        <references count="2">
          <reference field="11" count="1" selected="0">
            <x v="26"/>
          </reference>
          <reference field="12" count="1">
            <x v="163"/>
          </reference>
        </references>
      </pivotArea>
    </format>
    <format dxfId="1548">
      <pivotArea dataOnly="0" labelOnly="1" outline="0" fieldPosition="0">
        <references count="2">
          <reference field="11" count="1" selected="0">
            <x v="27"/>
          </reference>
          <reference field="12" count="1">
            <x v="164"/>
          </reference>
        </references>
      </pivotArea>
    </format>
    <format dxfId="1547">
      <pivotArea dataOnly="0" labelOnly="1" outline="0" fieldPosition="0">
        <references count="2">
          <reference field="11" count="1" selected="0">
            <x v="28"/>
          </reference>
          <reference field="12" count="1">
            <x v="53"/>
          </reference>
        </references>
      </pivotArea>
    </format>
    <format dxfId="1546">
      <pivotArea dataOnly="0" labelOnly="1" outline="0" fieldPosition="0">
        <references count="2">
          <reference field="11" count="1" selected="0">
            <x v="29"/>
          </reference>
          <reference field="12" count="1">
            <x v="62"/>
          </reference>
        </references>
      </pivotArea>
    </format>
    <format dxfId="1545">
      <pivotArea dataOnly="0" labelOnly="1" outline="0" fieldPosition="0">
        <references count="2">
          <reference field="11" count="1" selected="0">
            <x v="30"/>
          </reference>
          <reference field="12" count="1">
            <x v="64"/>
          </reference>
        </references>
      </pivotArea>
    </format>
    <format dxfId="1544">
      <pivotArea dataOnly="0" labelOnly="1" outline="0" fieldPosition="0">
        <references count="2">
          <reference field="11" count="1" selected="0">
            <x v="31"/>
          </reference>
          <reference field="12" count="1">
            <x v="146"/>
          </reference>
        </references>
      </pivotArea>
    </format>
    <format dxfId="1543">
      <pivotArea dataOnly="0" labelOnly="1" outline="0" fieldPosition="0">
        <references count="2">
          <reference field="11" count="1" selected="0">
            <x v="32"/>
          </reference>
          <reference field="12" count="1">
            <x v="118"/>
          </reference>
        </references>
      </pivotArea>
    </format>
    <format dxfId="1542">
      <pivotArea dataOnly="0" labelOnly="1" outline="0" fieldPosition="0">
        <references count="2">
          <reference field="11" count="1" selected="0">
            <x v="33"/>
          </reference>
          <reference field="12" count="1">
            <x v="225"/>
          </reference>
        </references>
      </pivotArea>
    </format>
    <format dxfId="1541">
      <pivotArea dataOnly="0" labelOnly="1" outline="0" fieldPosition="0">
        <references count="2">
          <reference field="11" count="1" selected="0">
            <x v="34"/>
          </reference>
          <reference field="12" count="1">
            <x v="90"/>
          </reference>
        </references>
      </pivotArea>
    </format>
    <format dxfId="1540">
      <pivotArea dataOnly="0" labelOnly="1" outline="0" fieldPosition="0">
        <references count="2">
          <reference field="11" count="1" selected="0">
            <x v="35"/>
          </reference>
          <reference field="12" count="1">
            <x v="41"/>
          </reference>
        </references>
      </pivotArea>
    </format>
    <format dxfId="1539">
      <pivotArea dataOnly="0" labelOnly="1" outline="0" fieldPosition="0">
        <references count="2">
          <reference field="11" count="1" selected="0">
            <x v="36"/>
          </reference>
          <reference field="12" count="1">
            <x v="220"/>
          </reference>
        </references>
      </pivotArea>
    </format>
    <format dxfId="1538">
      <pivotArea dataOnly="0" labelOnly="1" outline="0" fieldPosition="0">
        <references count="2">
          <reference field="11" count="1" selected="0">
            <x v="38"/>
          </reference>
          <reference field="12" count="1">
            <x v="216"/>
          </reference>
        </references>
      </pivotArea>
    </format>
    <format dxfId="1537">
      <pivotArea dataOnly="0" labelOnly="1" outline="0" fieldPosition="0">
        <references count="2">
          <reference field="11" count="1" selected="0">
            <x v="39"/>
          </reference>
          <reference field="12" count="1">
            <x v="101"/>
          </reference>
        </references>
      </pivotArea>
    </format>
    <format dxfId="1536">
      <pivotArea dataOnly="0" labelOnly="1" outline="0" fieldPosition="0">
        <references count="2">
          <reference field="11" count="1" selected="0">
            <x v="40"/>
          </reference>
          <reference field="12" count="1">
            <x v="127"/>
          </reference>
        </references>
      </pivotArea>
    </format>
    <format dxfId="1535">
      <pivotArea dataOnly="0" labelOnly="1" outline="0" fieldPosition="0">
        <references count="2">
          <reference field="11" count="1" selected="0">
            <x v="41"/>
          </reference>
          <reference field="12" count="1">
            <x v="21"/>
          </reference>
        </references>
      </pivotArea>
    </format>
    <format dxfId="1534">
      <pivotArea dataOnly="0" labelOnly="1" outline="0" fieldPosition="0">
        <references count="2">
          <reference field="11" count="1" selected="0">
            <x v="42"/>
          </reference>
          <reference field="12" count="1">
            <x v="73"/>
          </reference>
        </references>
      </pivotArea>
    </format>
    <format dxfId="1533">
      <pivotArea dataOnly="0" labelOnly="1" outline="0" fieldPosition="0">
        <references count="2">
          <reference field="11" count="1" selected="0">
            <x v="43"/>
          </reference>
          <reference field="12" count="1">
            <x v="223"/>
          </reference>
        </references>
      </pivotArea>
    </format>
    <format dxfId="1532">
      <pivotArea dataOnly="0" labelOnly="1" outline="0" fieldPosition="0">
        <references count="2">
          <reference field="11" count="1" selected="0">
            <x v="44"/>
          </reference>
          <reference field="12" count="1">
            <x v="105"/>
          </reference>
        </references>
      </pivotArea>
    </format>
    <format dxfId="1531">
      <pivotArea dataOnly="0" labelOnly="1" outline="0" fieldPosition="0">
        <references count="2">
          <reference field="11" count="1" selected="0">
            <x v="45"/>
          </reference>
          <reference field="12" count="1">
            <x v="100"/>
          </reference>
        </references>
      </pivotArea>
    </format>
    <format dxfId="1530">
      <pivotArea dataOnly="0" labelOnly="1" outline="0" fieldPosition="0">
        <references count="2">
          <reference field="11" count="1" selected="0">
            <x v="46"/>
          </reference>
          <reference field="12" count="1">
            <x v="169"/>
          </reference>
        </references>
      </pivotArea>
    </format>
    <format dxfId="1529">
      <pivotArea dataOnly="0" labelOnly="1" outline="0" fieldPosition="0">
        <references count="2">
          <reference field="11" count="1" selected="0">
            <x v="47"/>
          </reference>
          <reference field="12" count="1">
            <x v="152"/>
          </reference>
        </references>
      </pivotArea>
    </format>
    <format dxfId="1528">
      <pivotArea dataOnly="0" labelOnly="1" outline="0" fieldPosition="0">
        <references count="2">
          <reference field="11" count="1" selected="0">
            <x v="48"/>
          </reference>
          <reference field="12" count="1">
            <x v="117"/>
          </reference>
        </references>
      </pivotArea>
    </format>
    <format dxfId="1527">
      <pivotArea dataOnly="0" labelOnly="1" outline="0" fieldPosition="0">
        <references count="2">
          <reference field="11" count="1" selected="0">
            <x v="49"/>
          </reference>
          <reference field="12" count="1">
            <x v="168"/>
          </reference>
        </references>
      </pivotArea>
    </format>
    <format dxfId="1526">
      <pivotArea dataOnly="0" labelOnly="1" outline="0" fieldPosition="0">
        <references count="2">
          <reference field="11" count="1" selected="0">
            <x v="50"/>
          </reference>
          <reference field="12" count="1">
            <x v="155"/>
          </reference>
        </references>
      </pivotArea>
    </format>
    <format dxfId="1525">
      <pivotArea dataOnly="0" labelOnly="1" outline="0" fieldPosition="0">
        <references count="2">
          <reference field="11" count="1" selected="0">
            <x v="51"/>
          </reference>
          <reference field="12" count="1">
            <x v="151"/>
          </reference>
        </references>
      </pivotArea>
    </format>
    <format dxfId="1524">
      <pivotArea dataOnly="0" labelOnly="1" outline="0" fieldPosition="0">
        <references count="2">
          <reference field="11" count="1" selected="0">
            <x v="52"/>
          </reference>
          <reference field="12" count="1">
            <x v="213"/>
          </reference>
        </references>
      </pivotArea>
    </format>
    <format dxfId="1523">
      <pivotArea dataOnly="0" labelOnly="1" outline="0" fieldPosition="0">
        <references count="2">
          <reference field="11" count="1" selected="0">
            <x v="53"/>
          </reference>
          <reference field="12" count="1">
            <x v="72"/>
          </reference>
        </references>
      </pivotArea>
    </format>
    <format dxfId="1522">
      <pivotArea dataOnly="0" labelOnly="1" outline="0" fieldPosition="0">
        <references count="2">
          <reference field="11" count="1" selected="0">
            <x v="54"/>
          </reference>
          <reference field="12" count="1">
            <x v="112"/>
          </reference>
        </references>
      </pivotArea>
    </format>
    <format dxfId="1521">
      <pivotArea dataOnly="0" labelOnly="1" outline="0" fieldPosition="0">
        <references count="2">
          <reference field="11" count="1" selected="0">
            <x v="55"/>
          </reference>
          <reference field="12" count="1">
            <x v="204"/>
          </reference>
        </references>
      </pivotArea>
    </format>
    <format dxfId="1520">
      <pivotArea dataOnly="0" labelOnly="1" outline="0" fieldPosition="0">
        <references count="2">
          <reference field="11" count="1" selected="0">
            <x v="56"/>
          </reference>
          <reference field="12" count="1">
            <x v="59"/>
          </reference>
        </references>
      </pivotArea>
    </format>
    <format dxfId="1519">
      <pivotArea dataOnly="0" labelOnly="1" outline="0" fieldPosition="0">
        <references count="2">
          <reference field="11" count="1" selected="0">
            <x v="57"/>
          </reference>
          <reference field="12" count="1">
            <x v="134"/>
          </reference>
        </references>
      </pivotArea>
    </format>
    <format dxfId="1518">
      <pivotArea dataOnly="0" labelOnly="1" outline="0" fieldPosition="0">
        <references count="2">
          <reference field="11" count="1" selected="0">
            <x v="58"/>
          </reference>
          <reference field="12" count="1">
            <x v="109"/>
          </reference>
        </references>
      </pivotArea>
    </format>
    <format dxfId="1517">
      <pivotArea dataOnly="0" labelOnly="1" outline="0" fieldPosition="0">
        <references count="2">
          <reference field="11" count="1" selected="0">
            <x v="59"/>
          </reference>
          <reference field="12" count="1">
            <x v="96"/>
          </reference>
        </references>
      </pivotArea>
    </format>
    <format dxfId="1516">
      <pivotArea dataOnly="0" labelOnly="1" outline="0" fieldPosition="0">
        <references count="2">
          <reference field="11" count="1" selected="0">
            <x v="60"/>
          </reference>
          <reference field="12" count="1">
            <x v="215"/>
          </reference>
        </references>
      </pivotArea>
    </format>
    <format dxfId="1515">
      <pivotArea dataOnly="0" labelOnly="1" outline="0" fieldPosition="0">
        <references count="2">
          <reference field="11" count="1" selected="0">
            <x v="61"/>
          </reference>
          <reference field="12" count="1">
            <x v="95"/>
          </reference>
        </references>
      </pivotArea>
    </format>
    <format dxfId="1514">
      <pivotArea dataOnly="0" labelOnly="1" outline="0" fieldPosition="0">
        <references count="2">
          <reference field="11" count="1" selected="0">
            <x v="62"/>
          </reference>
          <reference field="12" count="1">
            <x v="93"/>
          </reference>
        </references>
      </pivotArea>
    </format>
    <format dxfId="1513">
      <pivotArea dataOnly="0" labelOnly="1" outline="0" fieldPosition="0">
        <references count="2">
          <reference field="11" count="1" selected="0">
            <x v="63"/>
          </reference>
          <reference field="12" count="1">
            <x v="210"/>
          </reference>
        </references>
      </pivotArea>
    </format>
    <format dxfId="1512">
      <pivotArea dataOnly="0" labelOnly="1" outline="0" fieldPosition="0">
        <references count="2">
          <reference field="11" count="1" selected="0">
            <x v="64"/>
          </reference>
          <reference field="12" count="1">
            <x v="171"/>
          </reference>
        </references>
      </pivotArea>
    </format>
    <format dxfId="1511">
      <pivotArea dataOnly="0" labelOnly="1" outline="0" fieldPosition="0">
        <references count="2">
          <reference field="11" count="1" selected="0">
            <x v="65"/>
          </reference>
          <reference field="12" count="1">
            <x v="125"/>
          </reference>
        </references>
      </pivotArea>
    </format>
    <format dxfId="1510">
      <pivotArea dataOnly="0" labelOnly="1" outline="0" fieldPosition="0">
        <references count="2">
          <reference field="11" count="1" selected="0">
            <x v="66"/>
          </reference>
          <reference field="12" count="1">
            <x v="157"/>
          </reference>
        </references>
      </pivotArea>
    </format>
    <format dxfId="1509">
      <pivotArea dataOnly="0" labelOnly="1" outline="0" fieldPosition="0">
        <references count="2">
          <reference field="11" count="1" selected="0">
            <x v="67"/>
          </reference>
          <reference field="12" count="1">
            <x v="220"/>
          </reference>
        </references>
      </pivotArea>
    </format>
    <format dxfId="1508">
      <pivotArea dataOnly="0" labelOnly="1" outline="0" fieldPosition="0">
        <references count="2">
          <reference field="11" count="1" selected="0">
            <x v="68"/>
          </reference>
          <reference field="12" count="1">
            <x v="124"/>
          </reference>
        </references>
      </pivotArea>
    </format>
    <format dxfId="1507">
      <pivotArea dataOnly="0" labelOnly="1" outline="0" fieldPosition="0">
        <references count="2">
          <reference field="11" count="1" selected="0">
            <x v="69"/>
          </reference>
          <reference field="12" count="1">
            <x v="114"/>
          </reference>
        </references>
      </pivotArea>
    </format>
    <format dxfId="1506">
      <pivotArea dataOnly="0" labelOnly="1" outline="0" fieldPosition="0">
        <references count="2">
          <reference field="11" count="1" selected="0">
            <x v="70"/>
          </reference>
          <reference field="12" count="1">
            <x v="115"/>
          </reference>
        </references>
      </pivotArea>
    </format>
    <format dxfId="1505">
      <pivotArea dataOnly="0" labelOnly="1" outline="0" fieldPosition="0">
        <references count="2">
          <reference field="11" count="1" selected="0">
            <x v="71"/>
          </reference>
          <reference field="12" count="1">
            <x v="51"/>
          </reference>
        </references>
      </pivotArea>
    </format>
    <format dxfId="1504">
      <pivotArea dataOnly="0" labelOnly="1" outline="0" fieldPosition="0">
        <references count="2">
          <reference field="11" count="1" selected="0">
            <x v="72"/>
          </reference>
          <reference field="12" count="1">
            <x v="124"/>
          </reference>
        </references>
      </pivotArea>
    </format>
    <format dxfId="1503">
      <pivotArea dataOnly="0" labelOnly="1" outline="0" fieldPosition="0">
        <references count="2">
          <reference field="11" count="1" selected="0">
            <x v="73"/>
          </reference>
          <reference field="12" count="1">
            <x v="149"/>
          </reference>
        </references>
      </pivotArea>
    </format>
    <format dxfId="1502">
      <pivotArea dataOnly="0" labelOnly="1" outline="0" fieldPosition="0">
        <references count="2">
          <reference field="11" count="1" selected="0">
            <x v="74"/>
          </reference>
          <reference field="12" count="1">
            <x v="85"/>
          </reference>
        </references>
      </pivotArea>
    </format>
    <format dxfId="1501">
      <pivotArea dataOnly="0" labelOnly="1" outline="0" fieldPosition="0">
        <references count="2">
          <reference field="11" count="1" selected="0">
            <x v="75"/>
          </reference>
          <reference field="12" count="1">
            <x v="71"/>
          </reference>
        </references>
      </pivotArea>
    </format>
    <format dxfId="1500">
      <pivotArea dataOnly="0" labelOnly="1" outline="0" fieldPosition="0">
        <references count="2">
          <reference field="11" count="1" selected="0">
            <x v="76"/>
          </reference>
          <reference field="12" count="1">
            <x v="45"/>
          </reference>
        </references>
      </pivotArea>
    </format>
    <format dxfId="1499">
      <pivotArea dataOnly="0" labelOnly="1" outline="0" fieldPosition="0">
        <references count="2">
          <reference field="11" count="1" selected="0">
            <x v="77"/>
          </reference>
          <reference field="12" count="1">
            <x v="149"/>
          </reference>
        </references>
      </pivotArea>
    </format>
    <format dxfId="1498">
      <pivotArea dataOnly="0" labelOnly="1" outline="0" fieldPosition="0">
        <references count="2">
          <reference field="11" count="1" selected="0">
            <x v="78"/>
          </reference>
          <reference field="12" count="1">
            <x v="220"/>
          </reference>
        </references>
      </pivotArea>
    </format>
    <format dxfId="1497">
      <pivotArea dataOnly="0" labelOnly="1" outline="0" fieldPosition="0">
        <references count="2">
          <reference field="11" count="1" selected="0">
            <x v="79"/>
          </reference>
          <reference field="12" count="1">
            <x v="149"/>
          </reference>
        </references>
      </pivotArea>
    </format>
    <format dxfId="1496">
      <pivotArea dataOnly="0" labelOnly="1" outline="0" fieldPosition="0">
        <references count="2">
          <reference field="11" count="1" selected="0">
            <x v="80"/>
          </reference>
          <reference field="12" count="1">
            <x v="120"/>
          </reference>
        </references>
      </pivotArea>
    </format>
    <format dxfId="1495">
      <pivotArea dataOnly="0" labelOnly="1" outline="0" fieldPosition="0">
        <references count="2">
          <reference field="11" count="1" selected="0">
            <x v="81"/>
          </reference>
          <reference field="12" count="1">
            <x v="194"/>
          </reference>
        </references>
      </pivotArea>
    </format>
    <format dxfId="1494">
      <pivotArea dataOnly="0" labelOnly="1" outline="0" fieldPosition="0">
        <references count="2">
          <reference field="11" count="1" selected="0">
            <x v="82"/>
          </reference>
          <reference field="12" count="1">
            <x v="119"/>
          </reference>
        </references>
      </pivotArea>
    </format>
    <format dxfId="1493">
      <pivotArea dataOnly="0" labelOnly="1" outline="0" fieldPosition="0">
        <references count="2">
          <reference field="11" count="1" selected="0">
            <x v="83"/>
          </reference>
          <reference field="12" count="1">
            <x v="91"/>
          </reference>
        </references>
      </pivotArea>
    </format>
    <format dxfId="1492">
      <pivotArea dataOnly="0" labelOnly="1" outline="0" fieldPosition="0">
        <references count="2">
          <reference field="11" count="1" selected="0">
            <x v="84"/>
          </reference>
          <reference field="12" count="1">
            <x v="220"/>
          </reference>
        </references>
      </pivotArea>
    </format>
    <format dxfId="1491">
      <pivotArea dataOnly="0" labelOnly="1" outline="0" fieldPosition="0">
        <references count="2">
          <reference field="11" count="1" selected="0">
            <x v="85"/>
          </reference>
          <reference field="12" count="1">
            <x v="58"/>
          </reference>
        </references>
      </pivotArea>
    </format>
    <format dxfId="1490">
      <pivotArea dataOnly="0" labelOnly="1" outline="0" fieldPosition="0">
        <references count="2">
          <reference field="11" count="1" selected="0">
            <x v="86"/>
          </reference>
          <reference field="12" count="1">
            <x v="70"/>
          </reference>
        </references>
      </pivotArea>
    </format>
    <format dxfId="1489">
      <pivotArea dataOnly="0" labelOnly="1" outline="0" fieldPosition="0">
        <references count="2">
          <reference field="11" count="1" selected="0">
            <x v="87"/>
          </reference>
          <reference field="12" count="1">
            <x v="192"/>
          </reference>
        </references>
      </pivotArea>
    </format>
    <format dxfId="1488">
      <pivotArea dataOnly="0" labelOnly="1" outline="0" fieldPosition="0">
        <references count="2">
          <reference field="11" count="1" selected="0">
            <x v="88"/>
          </reference>
          <reference field="12" count="1">
            <x v="128"/>
          </reference>
        </references>
      </pivotArea>
    </format>
    <format dxfId="1487">
      <pivotArea dataOnly="0" labelOnly="1" outline="0" fieldPosition="0">
        <references count="2">
          <reference field="11" count="1" selected="0">
            <x v="89"/>
          </reference>
          <reference field="12" count="1">
            <x v="129"/>
          </reference>
        </references>
      </pivotArea>
    </format>
    <format dxfId="1486">
      <pivotArea dataOnly="0" labelOnly="1" outline="0" fieldPosition="0">
        <references count="2">
          <reference field="11" count="1" selected="0">
            <x v="90"/>
          </reference>
          <reference field="12" count="1">
            <x v="220"/>
          </reference>
        </references>
      </pivotArea>
    </format>
    <format dxfId="1485">
      <pivotArea dataOnly="0" labelOnly="1" outline="0" fieldPosition="0">
        <references count="2">
          <reference field="11" count="1" selected="0">
            <x v="91"/>
          </reference>
          <reference field="12" count="1">
            <x v="149"/>
          </reference>
        </references>
      </pivotArea>
    </format>
    <format dxfId="1484">
      <pivotArea dataOnly="0" labelOnly="1" outline="0" fieldPosition="0">
        <references count="2">
          <reference field="11" count="1" selected="0">
            <x v="92"/>
          </reference>
          <reference field="12" count="1">
            <x v="202"/>
          </reference>
        </references>
      </pivotArea>
    </format>
    <format dxfId="1483">
      <pivotArea dataOnly="0" labelOnly="1" outline="0" fieldPosition="0">
        <references count="2">
          <reference field="11" count="1" selected="0">
            <x v="93"/>
          </reference>
          <reference field="12" count="1">
            <x v="60"/>
          </reference>
        </references>
      </pivotArea>
    </format>
    <format dxfId="1482">
      <pivotArea dataOnly="0" labelOnly="1" outline="0" fieldPosition="0">
        <references count="2">
          <reference field="11" count="1" selected="0">
            <x v="94"/>
          </reference>
          <reference field="12" count="1">
            <x v="133"/>
          </reference>
        </references>
      </pivotArea>
    </format>
    <format dxfId="1481">
      <pivotArea dataOnly="0" labelOnly="1" outline="0" fieldPosition="0">
        <references count="2">
          <reference field="11" count="1" selected="0">
            <x v="95"/>
          </reference>
          <reference field="12" count="1">
            <x v="132"/>
          </reference>
        </references>
      </pivotArea>
    </format>
    <format dxfId="1480">
      <pivotArea dataOnly="0" labelOnly="1" outline="0" fieldPosition="0">
        <references count="2">
          <reference field="11" count="1" selected="0">
            <x v="96"/>
          </reference>
          <reference field="12" count="1">
            <x v="43"/>
          </reference>
        </references>
      </pivotArea>
    </format>
    <format dxfId="1479">
      <pivotArea dataOnly="0" labelOnly="1" outline="0" fieldPosition="0">
        <references count="2">
          <reference field="11" count="1" selected="0">
            <x v="97"/>
          </reference>
          <reference field="12" count="1">
            <x v="39"/>
          </reference>
        </references>
      </pivotArea>
    </format>
    <format dxfId="1478">
      <pivotArea dataOnly="0" labelOnly="1" outline="0" fieldPosition="0">
        <references count="2">
          <reference field="11" count="1" selected="0">
            <x v="98"/>
          </reference>
          <reference field="12" count="1">
            <x v="75"/>
          </reference>
        </references>
      </pivotArea>
    </format>
    <format dxfId="1477">
      <pivotArea dataOnly="0" labelOnly="1" outline="0" fieldPosition="0">
        <references count="2">
          <reference field="11" count="1" selected="0">
            <x v="99"/>
          </reference>
          <reference field="12" count="1">
            <x v="42"/>
          </reference>
        </references>
      </pivotArea>
    </format>
    <format dxfId="1476">
      <pivotArea dataOnly="0" labelOnly="1" outline="0" fieldPosition="0">
        <references count="2">
          <reference field="11" count="1" selected="0">
            <x v="100"/>
          </reference>
          <reference field="12" count="1">
            <x v="47"/>
          </reference>
        </references>
      </pivotArea>
    </format>
    <format dxfId="1475">
      <pivotArea dataOnly="0" labelOnly="1" outline="0" fieldPosition="0">
        <references count="2">
          <reference field="11" count="1" selected="0">
            <x v="101"/>
          </reference>
          <reference field="12" count="1">
            <x v="83"/>
          </reference>
        </references>
      </pivotArea>
    </format>
    <format dxfId="1474">
      <pivotArea dataOnly="0" labelOnly="1" outline="0" fieldPosition="0">
        <references count="2">
          <reference field="11" count="1" selected="0">
            <x v="102"/>
          </reference>
          <reference field="12" count="1">
            <x v="135"/>
          </reference>
        </references>
      </pivotArea>
    </format>
    <format dxfId="1473">
      <pivotArea dataOnly="0" labelOnly="1" outline="0" fieldPosition="0">
        <references count="2">
          <reference field="11" count="1" selected="0">
            <x v="103"/>
          </reference>
          <reference field="12" count="1">
            <x v="220"/>
          </reference>
        </references>
      </pivotArea>
    </format>
    <format dxfId="1472">
      <pivotArea dataOnly="0" labelOnly="1" outline="0" fieldPosition="0">
        <references count="2">
          <reference field="11" count="1" selected="0">
            <x v="104"/>
          </reference>
          <reference field="12" count="1">
            <x v="149"/>
          </reference>
        </references>
      </pivotArea>
    </format>
    <format dxfId="1471">
      <pivotArea dataOnly="0" labelOnly="1" outline="0" fieldPosition="0">
        <references count="2">
          <reference field="11" count="1" selected="0">
            <x v="105"/>
          </reference>
          <reference field="12" count="1">
            <x v="89"/>
          </reference>
        </references>
      </pivotArea>
    </format>
    <format dxfId="1470">
      <pivotArea dataOnly="0" labelOnly="1" outline="0" fieldPosition="0">
        <references count="2">
          <reference field="11" count="1" selected="0">
            <x v="106"/>
          </reference>
          <reference field="12" count="1">
            <x v="149"/>
          </reference>
        </references>
      </pivotArea>
    </format>
    <format dxfId="1469">
      <pivotArea dataOnly="0" labelOnly="1" outline="0" fieldPosition="0">
        <references count="2">
          <reference field="11" count="1" selected="0">
            <x v="108"/>
          </reference>
          <reference field="12" count="1">
            <x v="220"/>
          </reference>
        </references>
      </pivotArea>
    </format>
    <format dxfId="1468">
      <pivotArea dataOnly="0" labelOnly="1" outline="0" fieldPosition="0">
        <references count="2">
          <reference field="11" count="1" selected="0">
            <x v="109"/>
          </reference>
          <reference field="12" count="1">
            <x v="149"/>
          </reference>
        </references>
      </pivotArea>
    </format>
    <format dxfId="1467">
      <pivotArea dataOnly="0" labelOnly="1" outline="0" fieldPosition="0">
        <references count="2">
          <reference field="11" count="1" selected="0">
            <x v="115"/>
          </reference>
          <reference field="12" count="1">
            <x v="170"/>
          </reference>
        </references>
      </pivotArea>
    </format>
    <format dxfId="1466">
      <pivotArea dataOnly="0" labelOnly="1" outline="0" fieldPosition="0">
        <references count="2">
          <reference field="11" count="1" selected="0">
            <x v="116"/>
          </reference>
          <reference field="12" count="1">
            <x v="175"/>
          </reference>
        </references>
      </pivotArea>
    </format>
    <format dxfId="1465">
      <pivotArea dataOnly="0" labelOnly="1" outline="0" fieldPosition="0">
        <references count="2">
          <reference field="11" count="1" selected="0">
            <x v="117"/>
          </reference>
          <reference field="12" count="1">
            <x v="174"/>
          </reference>
        </references>
      </pivotArea>
    </format>
    <format dxfId="1464">
      <pivotArea dataOnly="0" labelOnly="1" outline="0" fieldPosition="0">
        <references count="2">
          <reference field="11" count="1" selected="0">
            <x v="118"/>
          </reference>
          <reference field="12" count="1">
            <x v="74"/>
          </reference>
        </references>
      </pivotArea>
    </format>
    <format dxfId="1463">
      <pivotArea dataOnly="0" labelOnly="1" outline="0" fieldPosition="0">
        <references count="2">
          <reference field="11" count="1" selected="0">
            <x v="119"/>
          </reference>
          <reference field="12" count="1">
            <x v="147"/>
          </reference>
        </references>
      </pivotArea>
    </format>
    <format dxfId="1462">
      <pivotArea dataOnly="0" labelOnly="1" outline="0" fieldPosition="0">
        <references count="2">
          <reference field="11" count="1" selected="0">
            <x v="120"/>
          </reference>
          <reference field="12" count="1">
            <x v="149"/>
          </reference>
        </references>
      </pivotArea>
    </format>
    <format dxfId="1461">
      <pivotArea dataOnly="0" labelOnly="1" outline="0" fieldPosition="0">
        <references count="2">
          <reference field="11" count="1" selected="0">
            <x v="121"/>
          </reference>
          <reference field="12" count="1">
            <x v="111"/>
          </reference>
        </references>
      </pivotArea>
    </format>
    <format dxfId="1460">
      <pivotArea dataOnly="0" labelOnly="1" outline="0" fieldPosition="0">
        <references count="2">
          <reference field="11" count="1" selected="0">
            <x v="122"/>
          </reference>
          <reference field="12" count="1">
            <x v="131"/>
          </reference>
        </references>
      </pivotArea>
    </format>
    <format dxfId="1459">
      <pivotArea dataOnly="0" labelOnly="1" outline="0" fieldPosition="0">
        <references count="2">
          <reference field="11" count="1" selected="0">
            <x v="123"/>
          </reference>
          <reference field="12" count="1">
            <x v="55"/>
          </reference>
        </references>
      </pivotArea>
    </format>
    <format dxfId="1458">
      <pivotArea dataOnly="0" labelOnly="1" outline="0" fieldPosition="0">
        <references count="2">
          <reference field="11" count="1" selected="0">
            <x v="124"/>
          </reference>
          <reference field="12" count="1">
            <x v="63"/>
          </reference>
        </references>
      </pivotArea>
    </format>
    <format dxfId="1457">
      <pivotArea dataOnly="0" labelOnly="1" outline="0" fieldPosition="0">
        <references count="2">
          <reference field="11" count="1" selected="0">
            <x v="125"/>
          </reference>
          <reference field="12" count="1">
            <x v="149"/>
          </reference>
        </references>
      </pivotArea>
    </format>
    <format dxfId="1456">
      <pivotArea dataOnly="0" labelOnly="1" outline="0" fieldPosition="0">
        <references count="2">
          <reference field="11" count="1" selected="0">
            <x v="126"/>
          </reference>
          <reference field="12" count="1">
            <x v="162"/>
          </reference>
        </references>
      </pivotArea>
    </format>
    <format dxfId="1455">
      <pivotArea dataOnly="0" labelOnly="1" outline="0" fieldPosition="0">
        <references count="2">
          <reference field="11" count="1" selected="0">
            <x v="129"/>
          </reference>
          <reference field="12" count="1">
            <x v="167"/>
          </reference>
        </references>
      </pivotArea>
    </format>
    <format dxfId="1454">
      <pivotArea dataOnly="0" labelOnly="1" outline="0" fieldPosition="0">
        <references count="2">
          <reference field="11" count="1" selected="0">
            <x v="130"/>
          </reference>
          <reference field="12" count="1">
            <x v="138"/>
          </reference>
        </references>
      </pivotArea>
    </format>
    <format dxfId="1453">
      <pivotArea dataOnly="0" labelOnly="1" outline="0" fieldPosition="0">
        <references count="2">
          <reference field="11" count="1" selected="0">
            <x v="131"/>
          </reference>
          <reference field="12" count="1">
            <x v="220"/>
          </reference>
        </references>
      </pivotArea>
    </format>
    <format dxfId="1452">
      <pivotArea dataOnly="0" labelOnly="1" outline="0" fieldPosition="0">
        <references count="2">
          <reference field="11" count="1" selected="0">
            <x v="132"/>
          </reference>
          <reference field="12" count="1">
            <x v="167"/>
          </reference>
        </references>
      </pivotArea>
    </format>
    <format dxfId="1451">
      <pivotArea dataOnly="0" labelOnly="1" outline="0" fieldPosition="0">
        <references count="2">
          <reference field="11" count="1" selected="0">
            <x v="133"/>
          </reference>
          <reference field="12" count="1">
            <x v="159"/>
          </reference>
        </references>
      </pivotArea>
    </format>
    <format dxfId="1450">
      <pivotArea dataOnly="0" labelOnly="1" outline="0" fieldPosition="0">
        <references count="2">
          <reference field="11" count="1" selected="0">
            <x v="134"/>
          </reference>
          <reference field="12" count="1">
            <x v="160"/>
          </reference>
        </references>
      </pivotArea>
    </format>
    <format dxfId="1449">
      <pivotArea dataOnly="0" labelOnly="1" outline="0" fieldPosition="0">
        <references count="2">
          <reference field="11" count="1" selected="0">
            <x v="135"/>
          </reference>
          <reference field="12" count="1">
            <x v="183"/>
          </reference>
        </references>
      </pivotArea>
    </format>
    <format dxfId="1448">
      <pivotArea dataOnly="0" labelOnly="1" outline="0" fieldPosition="0">
        <references count="2">
          <reference field="11" count="1" selected="0">
            <x v="136"/>
          </reference>
          <reference field="12" count="1">
            <x v="173"/>
          </reference>
        </references>
      </pivotArea>
    </format>
    <format dxfId="1447">
      <pivotArea dataOnly="0" labelOnly="1" outline="0" fieldPosition="0">
        <references count="2">
          <reference field="11" count="1" selected="0">
            <x v="137"/>
          </reference>
          <reference field="12" count="1">
            <x v="1"/>
          </reference>
        </references>
      </pivotArea>
    </format>
    <format dxfId="1446">
      <pivotArea dataOnly="0" labelOnly="1" outline="0" fieldPosition="0">
        <references count="2">
          <reference field="11" count="1" selected="0">
            <x v="138"/>
          </reference>
          <reference field="12" count="1">
            <x v="2"/>
          </reference>
        </references>
      </pivotArea>
    </format>
    <format dxfId="1445">
      <pivotArea dataOnly="0" labelOnly="1" outline="0" fieldPosition="0">
        <references count="2">
          <reference field="11" count="1" selected="0">
            <x v="139"/>
          </reference>
          <reference field="12" count="1">
            <x v="3"/>
          </reference>
        </references>
      </pivotArea>
    </format>
    <format dxfId="1444">
      <pivotArea dataOnly="0" labelOnly="1" outline="0" fieldPosition="0">
        <references count="2">
          <reference field="11" count="1" selected="0">
            <x v="140"/>
          </reference>
          <reference field="12" count="1">
            <x v="4"/>
          </reference>
        </references>
      </pivotArea>
    </format>
    <format dxfId="1443">
      <pivotArea dataOnly="0" labelOnly="1" outline="0" fieldPosition="0">
        <references count="2">
          <reference field="11" count="1" selected="0">
            <x v="141"/>
          </reference>
          <reference field="12" count="1">
            <x v="153"/>
          </reference>
        </references>
      </pivotArea>
    </format>
    <format dxfId="1442">
      <pivotArea dataOnly="0" labelOnly="1" outline="0" fieldPosition="0">
        <references count="2">
          <reference field="11" count="1" selected="0">
            <x v="142"/>
          </reference>
          <reference field="12" count="1">
            <x v="172"/>
          </reference>
        </references>
      </pivotArea>
    </format>
    <format dxfId="1441">
      <pivotArea dataOnly="0" labelOnly="1" outline="0" fieldPosition="0">
        <references count="2">
          <reference field="11" count="1" selected="0">
            <x v="143"/>
          </reference>
          <reference field="12" count="1">
            <x v="167"/>
          </reference>
        </references>
      </pivotArea>
    </format>
    <format dxfId="1440">
      <pivotArea dataOnly="0" labelOnly="1" outline="0" fieldPosition="0">
        <references count="2">
          <reference field="11" count="1" selected="0">
            <x v="146"/>
          </reference>
          <reference field="12" count="1">
            <x v="205"/>
          </reference>
        </references>
      </pivotArea>
    </format>
    <format dxfId="1439">
      <pivotArea dataOnly="0" labelOnly="1" outline="0" fieldPosition="0">
        <references count="2">
          <reference field="11" count="1" selected="0">
            <x v="147"/>
          </reference>
          <reference field="12" count="1">
            <x v="76"/>
          </reference>
        </references>
      </pivotArea>
    </format>
    <format dxfId="1438">
      <pivotArea dataOnly="0" labelOnly="1" outline="0" fieldPosition="0">
        <references count="2">
          <reference field="11" count="1" selected="0">
            <x v="148"/>
          </reference>
          <reference field="12" count="1">
            <x v="167"/>
          </reference>
        </references>
      </pivotArea>
    </format>
    <format dxfId="1437">
      <pivotArea dataOnly="0" labelOnly="1" outline="0" fieldPosition="0">
        <references count="2">
          <reference field="11" count="1" selected="0">
            <x v="150"/>
          </reference>
          <reference field="12" count="1">
            <x v="224"/>
          </reference>
        </references>
      </pivotArea>
    </format>
    <format dxfId="1436">
      <pivotArea dataOnly="0" labelOnly="1" outline="0" fieldPosition="0">
        <references count="2">
          <reference field="11" count="1" selected="0">
            <x v="151"/>
          </reference>
          <reference field="12" count="1">
            <x v="167"/>
          </reference>
        </references>
      </pivotArea>
    </format>
    <format dxfId="1435">
      <pivotArea dataOnly="0" labelOnly="1" outline="0" fieldPosition="0">
        <references count="2">
          <reference field="11" count="1" selected="0">
            <x v="152"/>
          </reference>
          <reference field="12" count="1">
            <x v="166"/>
          </reference>
        </references>
      </pivotArea>
    </format>
    <format dxfId="1434">
      <pivotArea dataOnly="0" labelOnly="1" outline="0" fieldPosition="0">
        <references count="2">
          <reference field="11" count="1" selected="0">
            <x v="153"/>
          </reference>
          <reference field="12" count="1">
            <x v="167"/>
          </reference>
        </references>
      </pivotArea>
    </format>
    <format dxfId="1433">
      <pivotArea dataOnly="0" labelOnly="1" outline="0" fieldPosition="0">
        <references count="2">
          <reference field="11" count="1" selected="0">
            <x v="155"/>
          </reference>
          <reference field="12" count="1">
            <x v="88"/>
          </reference>
        </references>
      </pivotArea>
    </format>
    <format dxfId="1432">
      <pivotArea dataOnly="0" labelOnly="1" outline="0" fieldPosition="0">
        <references count="2">
          <reference field="11" count="1" selected="0">
            <x v="156"/>
          </reference>
          <reference field="12" count="1">
            <x v="167"/>
          </reference>
        </references>
      </pivotArea>
    </format>
    <format dxfId="1431">
      <pivotArea dataOnly="0" labelOnly="1" outline="0" fieldPosition="0">
        <references count="2">
          <reference field="11" count="1" selected="0">
            <x v="157"/>
          </reference>
          <reference field="12" count="1">
            <x v="220"/>
          </reference>
        </references>
      </pivotArea>
    </format>
    <format dxfId="1430">
      <pivotArea dataOnly="0" labelOnly="1" outline="0" fieldPosition="0">
        <references count="2">
          <reference field="11" count="1" selected="0">
            <x v="158"/>
          </reference>
          <reference field="12" count="1">
            <x v="167"/>
          </reference>
        </references>
      </pivotArea>
    </format>
    <format dxfId="1429">
      <pivotArea dataOnly="0" labelOnly="1" outline="0" fieldPosition="0">
        <references count="2">
          <reference field="11" count="1" selected="0">
            <x v="159"/>
          </reference>
          <reference field="12" count="1">
            <x v="180"/>
          </reference>
        </references>
      </pivotArea>
    </format>
    <format dxfId="1428">
      <pivotArea dataOnly="0" labelOnly="1" outline="0" fieldPosition="0">
        <references count="2">
          <reference field="11" count="1" selected="0">
            <x v="160"/>
          </reference>
          <reference field="12" count="1">
            <x v="156"/>
          </reference>
        </references>
      </pivotArea>
    </format>
    <format dxfId="1427">
      <pivotArea dataOnly="0" labelOnly="1" outline="0" fieldPosition="0">
        <references count="2">
          <reference field="11" count="1" selected="0">
            <x v="161"/>
          </reference>
          <reference field="12" count="1">
            <x v="181"/>
          </reference>
        </references>
      </pivotArea>
    </format>
    <format dxfId="1426">
      <pivotArea dataOnly="0" labelOnly="1" outline="0" fieldPosition="0">
        <references count="2">
          <reference field="11" count="1" selected="0">
            <x v="162"/>
          </reference>
          <reference field="12" count="1">
            <x v="92"/>
          </reference>
        </references>
      </pivotArea>
    </format>
    <format dxfId="1425">
      <pivotArea dataOnly="0" labelOnly="1" outline="0" fieldPosition="0">
        <references count="2">
          <reference field="11" count="1" selected="0">
            <x v="163"/>
          </reference>
          <reference field="12" count="1">
            <x v="139"/>
          </reference>
        </references>
      </pivotArea>
    </format>
    <format dxfId="1424">
      <pivotArea dataOnly="0" labelOnly="1" outline="0" fieldPosition="0">
        <references count="2">
          <reference field="11" count="1" selected="0">
            <x v="164"/>
          </reference>
          <reference field="12" count="1">
            <x v="214"/>
          </reference>
        </references>
      </pivotArea>
    </format>
    <format dxfId="1423">
      <pivotArea dataOnly="0" labelOnly="1" outline="0" fieldPosition="0">
        <references count="2">
          <reference field="11" count="1" selected="0">
            <x v="165"/>
          </reference>
          <reference field="12" count="1">
            <x v="137"/>
          </reference>
        </references>
      </pivotArea>
    </format>
    <format dxfId="1422">
      <pivotArea dataOnly="0" labelOnly="1" outline="0" fieldPosition="0">
        <references count="2">
          <reference field="11" count="1" selected="0">
            <x v="166"/>
          </reference>
          <reference field="12" count="1">
            <x v="104"/>
          </reference>
        </references>
      </pivotArea>
    </format>
    <format dxfId="1421">
      <pivotArea dataOnly="0" labelOnly="1" outline="0" fieldPosition="0">
        <references count="2">
          <reference field="11" count="1" selected="0">
            <x v="167"/>
          </reference>
          <reference field="12" count="1">
            <x v="5"/>
          </reference>
        </references>
      </pivotArea>
    </format>
    <format dxfId="1420">
      <pivotArea dataOnly="0" labelOnly="1" outline="0" fieldPosition="0">
        <references count="2">
          <reference field="11" count="1" selected="0">
            <x v="168"/>
          </reference>
          <reference field="12" count="1">
            <x v="6"/>
          </reference>
        </references>
      </pivotArea>
    </format>
    <format dxfId="1419">
      <pivotArea dataOnly="0" labelOnly="1" outline="0" fieldPosition="0">
        <references count="2">
          <reference field="11" count="1" selected="0">
            <x v="169"/>
          </reference>
          <reference field="12" count="1">
            <x v="7"/>
          </reference>
        </references>
      </pivotArea>
    </format>
    <format dxfId="1418">
      <pivotArea dataOnly="0" labelOnly="1" outline="0" fieldPosition="0">
        <references count="2">
          <reference field="11" count="1" selected="0">
            <x v="170"/>
          </reference>
          <reference field="12" count="1">
            <x v="167"/>
          </reference>
        </references>
      </pivotArea>
    </format>
    <format dxfId="1417">
      <pivotArea dataOnly="0" labelOnly="1" outline="0" fieldPosition="0">
        <references count="2">
          <reference field="11" count="1" selected="0">
            <x v="173"/>
          </reference>
          <reference field="12" count="1">
            <x v="77"/>
          </reference>
        </references>
      </pivotArea>
    </format>
    <format dxfId="1416">
      <pivotArea dataOnly="0" labelOnly="1" outline="0" fieldPosition="0">
        <references count="2">
          <reference field="11" count="1" selected="0">
            <x v="174"/>
          </reference>
          <reference field="12" count="1">
            <x v="38"/>
          </reference>
        </references>
      </pivotArea>
    </format>
    <format dxfId="1415">
      <pivotArea dataOnly="0" labelOnly="1" outline="0" fieldPosition="0">
        <references count="2">
          <reference field="11" count="1" selected="0">
            <x v="175"/>
          </reference>
          <reference field="12" count="1">
            <x v="176"/>
          </reference>
        </references>
      </pivotArea>
    </format>
    <format dxfId="1414">
      <pivotArea dataOnly="0" labelOnly="1" outline="0" fieldPosition="0">
        <references count="2">
          <reference field="11" count="1" selected="0">
            <x v="177"/>
          </reference>
          <reference field="12" count="1">
            <x v="224"/>
          </reference>
        </references>
      </pivotArea>
    </format>
    <format dxfId="1413">
      <pivotArea dataOnly="0" labelOnly="1" outline="0" fieldPosition="0">
        <references count="2">
          <reference field="11" count="1" selected="0">
            <x v="178"/>
          </reference>
          <reference field="12" count="1">
            <x v="182"/>
          </reference>
        </references>
      </pivotArea>
    </format>
    <format dxfId="1412">
      <pivotArea dataOnly="0" labelOnly="1" outline="0" fieldPosition="0">
        <references count="2">
          <reference field="11" count="1" selected="0">
            <x v="181"/>
          </reference>
          <reference field="12" count="1">
            <x v="206"/>
          </reference>
        </references>
      </pivotArea>
    </format>
    <format dxfId="1411">
      <pivotArea dataOnly="0" labelOnly="1" outline="0" fieldPosition="0">
        <references count="2">
          <reference field="11" count="1" selected="0">
            <x v="182"/>
          </reference>
          <reference field="12" count="1">
            <x v="220"/>
          </reference>
        </references>
      </pivotArea>
    </format>
    <format dxfId="1410">
      <pivotArea dataOnly="0" labelOnly="1" outline="0" fieldPosition="0">
        <references count="2">
          <reference field="11" count="1" selected="0">
            <x v="183"/>
          </reference>
          <reference field="12" count="1">
            <x v="65"/>
          </reference>
        </references>
      </pivotArea>
    </format>
    <format dxfId="1409">
      <pivotArea dataOnly="0" labelOnly="1" outline="0" fieldPosition="0">
        <references count="2">
          <reference field="11" count="1" selected="0">
            <x v="184"/>
          </reference>
          <reference field="12" count="1">
            <x v="179"/>
          </reference>
        </references>
      </pivotArea>
    </format>
    <format dxfId="1408">
      <pivotArea dataOnly="0" labelOnly="1" outline="0" fieldPosition="0">
        <references count="2">
          <reference field="11" count="1" selected="0">
            <x v="185"/>
          </reference>
          <reference field="12" count="1">
            <x v="150"/>
          </reference>
        </references>
      </pivotArea>
    </format>
    <format dxfId="1407">
      <pivotArea dataOnly="0" labelOnly="1" outline="0" fieldPosition="0">
        <references count="2">
          <reference field="11" count="1" selected="0">
            <x v="186"/>
          </reference>
          <reference field="12" count="1">
            <x v="206"/>
          </reference>
        </references>
      </pivotArea>
    </format>
    <format dxfId="1406">
      <pivotArea dataOnly="0" labelOnly="1" outline="0" fieldPosition="0">
        <references count="2">
          <reference field="11" count="1" selected="0">
            <x v="187"/>
          </reference>
          <reference field="12" count="1">
            <x v="158"/>
          </reference>
        </references>
      </pivotArea>
    </format>
    <format dxfId="1405">
      <pivotArea dataOnly="0" labelOnly="1" outline="0" fieldPosition="0">
        <references count="2">
          <reference field="11" count="1" selected="0">
            <x v="188"/>
          </reference>
          <reference field="12" count="1">
            <x v="48"/>
          </reference>
        </references>
      </pivotArea>
    </format>
    <format dxfId="1404">
      <pivotArea dataOnly="0" labelOnly="1" outline="0" fieldPosition="0">
        <references count="2">
          <reference field="11" count="1" selected="0">
            <x v="189"/>
          </reference>
          <reference field="12" count="1">
            <x v="219"/>
          </reference>
        </references>
      </pivotArea>
    </format>
    <format dxfId="1403">
      <pivotArea dataOnly="0" labelOnly="1" outline="0" fieldPosition="0">
        <references count="2">
          <reference field="11" count="1" selected="0">
            <x v="190"/>
          </reference>
          <reference field="12" count="1">
            <x v="206"/>
          </reference>
        </references>
      </pivotArea>
    </format>
    <format dxfId="1402">
      <pivotArea dataOnly="0" labelOnly="1" outline="0" fieldPosition="0">
        <references count="2">
          <reference field="11" count="1" selected="0">
            <x v="193"/>
          </reference>
          <reference field="12" count="1">
            <x v="209"/>
          </reference>
        </references>
      </pivotArea>
    </format>
    <format dxfId="1401">
      <pivotArea dataOnly="0" labelOnly="1" outline="0" fieldPosition="0">
        <references count="2">
          <reference field="11" count="1" selected="0">
            <x v="194"/>
          </reference>
          <reference field="12" count="1">
            <x v="79"/>
          </reference>
        </references>
      </pivotArea>
    </format>
    <format dxfId="1400">
      <pivotArea dataOnly="0" labelOnly="1" outline="0" fieldPosition="0">
        <references count="2">
          <reference field="11" count="1" selected="0">
            <x v="195"/>
          </reference>
          <reference field="12" count="1">
            <x v="206"/>
          </reference>
        </references>
      </pivotArea>
    </format>
    <format dxfId="1399">
      <pivotArea dataOnly="0" labelOnly="1" outline="0" fieldPosition="0">
        <references count="2">
          <reference field="11" count="1" selected="0">
            <x v="196"/>
          </reference>
          <reference field="12" count="1">
            <x v="165"/>
          </reference>
        </references>
      </pivotArea>
    </format>
    <format dxfId="1398">
      <pivotArea dataOnly="0" labelOnly="1" outline="0" fieldPosition="0">
        <references count="2">
          <reference field="11" count="1" selected="0">
            <x v="197"/>
          </reference>
          <reference field="12" count="1">
            <x v="206"/>
          </reference>
        </references>
      </pivotArea>
    </format>
    <format dxfId="1397">
      <pivotArea dataOnly="0" labelOnly="1" outline="0" fieldPosition="0">
        <references count="2">
          <reference field="11" count="1" selected="0">
            <x v="198"/>
          </reference>
          <reference field="12" count="1">
            <x v="224"/>
          </reference>
        </references>
      </pivotArea>
    </format>
    <format dxfId="1396">
      <pivotArea dataOnly="0" labelOnly="1" outline="0" fieldPosition="0">
        <references count="2">
          <reference field="11" count="1" selected="0">
            <x v="199"/>
          </reference>
          <reference field="12" count="1">
            <x v="206"/>
          </reference>
        </references>
      </pivotArea>
    </format>
    <format dxfId="1395">
      <pivotArea dataOnly="0" labelOnly="1" outline="0" fieldPosition="0">
        <references count="2">
          <reference field="11" count="1" selected="0">
            <x v="200"/>
          </reference>
          <reference field="12" count="1">
            <x v="8"/>
          </reference>
        </references>
      </pivotArea>
    </format>
    <format dxfId="1394">
      <pivotArea dataOnly="0" labelOnly="1" outline="0" fieldPosition="0">
        <references count="2">
          <reference field="11" count="1" selected="0">
            <x v="201"/>
          </reference>
          <reference field="12" count="1">
            <x v="9"/>
          </reference>
        </references>
      </pivotArea>
    </format>
    <format dxfId="1393">
      <pivotArea dataOnly="0" labelOnly="1" outline="0" fieldPosition="0">
        <references count="2">
          <reference field="11" count="1" selected="0">
            <x v="202"/>
          </reference>
          <reference field="12" count="1">
            <x v="10"/>
          </reference>
        </references>
      </pivotArea>
    </format>
    <format dxfId="1392">
      <pivotArea dataOnly="0" labelOnly="1" outline="0" fieldPosition="0">
        <references count="2">
          <reference field="11" count="1" selected="0">
            <x v="203"/>
          </reference>
          <reference field="12" count="1">
            <x v="11"/>
          </reference>
        </references>
      </pivotArea>
    </format>
    <format dxfId="1391">
      <pivotArea dataOnly="0" labelOnly="1" outline="0" fieldPosition="0">
        <references count="2">
          <reference field="11" count="1" selected="0">
            <x v="204"/>
          </reference>
          <reference field="12" count="1">
            <x v="12"/>
          </reference>
        </references>
      </pivotArea>
    </format>
    <format dxfId="1390">
      <pivotArea dataOnly="0" labelOnly="1" outline="0" fieldPosition="0">
        <references count="2">
          <reference field="11" count="1" selected="0">
            <x v="205"/>
          </reference>
          <reference field="12" count="1">
            <x v="33"/>
          </reference>
        </references>
      </pivotArea>
    </format>
    <format dxfId="1389">
      <pivotArea dataOnly="0" labelOnly="1" outline="0" fieldPosition="0">
        <references count="2">
          <reference field="11" count="1" selected="0">
            <x v="206"/>
          </reference>
          <reference field="12" count="1">
            <x v="34"/>
          </reference>
        </references>
      </pivotArea>
    </format>
    <format dxfId="1388">
      <pivotArea dataOnly="0" labelOnly="1" outline="0" fieldPosition="0">
        <references count="2">
          <reference field="11" count="1" selected="0">
            <x v="207"/>
          </reference>
          <reference field="12" count="1">
            <x v="61"/>
          </reference>
        </references>
      </pivotArea>
    </format>
    <format dxfId="1387">
      <pivotArea dataOnly="0" labelOnly="1" outline="0" fieldPosition="0">
        <references count="2">
          <reference field="11" count="1" selected="0">
            <x v="208"/>
          </reference>
          <reference field="12" count="1">
            <x v="35"/>
          </reference>
        </references>
      </pivotArea>
    </format>
    <format dxfId="1386">
      <pivotArea dataOnly="0" labelOnly="1" outline="0" fieldPosition="0">
        <references count="2">
          <reference field="11" count="1" selected="0">
            <x v="209"/>
          </reference>
          <reference field="12" count="1">
            <x v="14"/>
          </reference>
        </references>
      </pivotArea>
    </format>
    <format dxfId="1385">
      <pivotArea dataOnly="0" labelOnly="1" outline="0" fieldPosition="0">
        <references count="2">
          <reference field="11" count="1" selected="0">
            <x v="210"/>
          </reference>
          <reference field="12" count="1">
            <x v="15"/>
          </reference>
        </references>
      </pivotArea>
    </format>
    <format dxfId="1384">
      <pivotArea dataOnly="0" labelOnly="1" outline="0" fieldPosition="0">
        <references count="2">
          <reference field="11" count="1" selected="0">
            <x v="211"/>
          </reference>
          <reference field="12" count="1">
            <x v="16"/>
          </reference>
        </references>
      </pivotArea>
    </format>
    <format dxfId="1383">
      <pivotArea dataOnly="0" labelOnly="1" outline="0" fieldPosition="0">
        <references count="2">
          <reference field="11" count="1" selected="0">
            <x v="212"/>
          </reference>
          <reference field="12" count="1">
            <x v="17"/>
          </reference>
        </references>
      </pivotArea>
    </format>
    <format dxfId="1382">
      <pivotArea dataOnly="0" labelOnly="1" outline="0" fieldPosition="0">
        <references count="2">
          <reference field="11" count="1" selected="0">
            <x v="213"/>
          </reference>
          <reference field="12" count="1">
            <x v="206"/>
          </reference>
        </references>
      </pivotArea>
    </format>
    <format dxfId="1381">
      <pivotArea dataOnly="0" labelOnly="1" outline="0" fieldPosition="0">
        <references count="2">
          <reference field="11" count="1" selected="0">
            <x v="216"/>
          </reference>
          <reference field="12" count="1">
            <x v="207"/>
          </reference>
        </references>
      </pivotArea>
    </format>
    <format dxfId="1380">
      <pivotArea dataOnly="0" labelOnly="1" outline="0" fieldPosition="0">
        <references count="2">
          <reference field="11" count="1" selected="0">
            <x v="217"/>
          </reference>
          <reference field="12" count="1">
            <x v="78"/>
          </reference>
        </references>
      </pivotArea>
    </format>
    <format dxfId="1379">
      <pivotArea dataOnly="0" labelOnly="1" outline="0" fieldPosition="0">
        <references count="2">
          <reference field="11" count="1" selected="0">
            <x v="218"/>
          </reference>
          <reference field="12" count="1">
            <x v="143"/>
          </reference>
        </references>
      </pivotArea>
    </format>
    <format dxfId="1378">
      <pivotArea dataOnly="0" labelOnly="1" outline="0" fieldPosition="0">
        <references count="2">
          <reference field="11" count="1" selected="0">
            <x v="219"/>
          </reference>
          <reference field="12" count="1">
            <x v="178"/>
          </reference>
        </references>
      </pivotArea>
    </format>
    <format dxfId="1377">
      <pivotArea dataOnly="0" labelOnly="1" outline="0" fieldPosition="0">
        <references count="2">
          <reference field="11" count="1" selected="0">
            <x v="220"/>
          </reference>
          <reference field="12" count="1">
            <x v="220"/>
          </reference>
        </references>
      </pivotArea>
    </format>
    <format dxfId="1376">
      <pivotArea dataOnly="0" labelOnly="1" outline="0" fieldPosition="0">
        <references count="2">
          <reference field="11" count="1" selected="0">
            <x v="221"/>
          </reference>
          <reference field="12" count="1">
            <x v="191"/>
          </reference>
        </references>
      </pivotArea>
    </format>
    <format dxfId="1375">
      <pivotArea dataOnly="0" labelOnly="1" outline="0" fieldPosition="0">
        <references count="2">
          <reference field="11" count="1" selected="0">
            <x v="222"/>
          </reference>
          <reference field="12" count="1">
            <x v="66"/>
          </reference>
        </references>
      </pivotArea>
    </format>
    <format dxfId="1374">
      <pivotArea dataOnly="0" labelOnly="1" outline="0" fieldPosition="0">
        <references count="2">
          <reference field="11" count="1" selected="0">
            <x v="223"/>
          </reference>
          <reference field="12" count="1">
            <x v="207"/>
          </reference>
        </references>
      </pivotArea>
    </format>
    <format dxfId="1373">
      <pivotArea dataOnly="0" labelOnly="1" outline="0" fieldPosition="0">
        <references count="2">
          <reference field="11" count="1" selected="0">
            <x v="224"/>
          </reference>
          <reference field="12" count="1">
            <x v="94"/>
          </reference>
        </references>
      </pivotArea>
    </format>
    <format dxfId="1372">
      <pivotArea dataOnly="0" labelOnly="1" outline="0" fieldPosition="0">
        <references count="2">
          <reference field="11" count="1" selected="0">
            <x v="225"/>
          </reference>
          <reference field="12" count="1">
            <x v="22"/>
          </reference>
        </references>
      </pivotArea>
    </format>
    <format dxfId="1371">
      <pivotArea dataOnly="0" labelOnly="1" outline="0" fieldPosition="0">
        <references count="2">
          <reference field="11" count="1" selected="0">
            <x v="226"/>
          </reference>
          <reference field="12" count="1">
            <x v="23"/>
          </reference>
        </references>
      </pivotArea>
    </format>
    <format dxfId="1370">
      <pivotArea dataOnly="0" labelOnly="1" outline="0" fieldPosition="0">
        <references count="2">
          <reference field="11" count="1" selected="0">
            <x v="227"/>
          </reference>
          <reference field="12" count="1">
            <x v="24"/>
          </reference>
        </references>
      </pivotArea>
    </format>
    <format dxfId="1369">
      <pivotArea dataOnly="0" labelOnly="1" outline="0" fieldPosition="0">
        <references count="2">
          <reference field="11" count="1" selected="0">
            <x v="228"/>
          </reference>
          <reference field="12" count="1">
            <x v="25"/>
          </reference>
        </references>
      </pivotArea>
    </format>
    <format dxfId="1368">
      <pivotArea dataOnly="0" labelOnly="1" outline="0" fieldPosition="0">
        <references count="2">
          <reference field="11" count="1" selected="0">
            <x v="229"/>
          </reference>
          <reference field="12" count="1">
            <x v="26"/>
          </reference>
        </references>
      </pivotArea>
    </format>
    <format dxfId="1367">
      <pivotArea dataOnly="0" labelOnly="1" outline="0" fieldPosition="0">
        <references count="2">
          <reference field="11" count="1" selected="0">
            <x v="230"/>
          </reference>
          <reference field="12" count="1">
            <x v="27"/>
          </reference>
        </references>
      </pivotArea>
    </format>
    <format dxfId="1366">
      <pivotArea dataOnly="0" labelOnly="1" outline="0" fieldPosition="0">
        <references count="2">
          <reference field="11" count="1" selected="0">
            <x v="231"/>
          </reference>
          <reference field="12" count="1">
            <x v="145"/>
          </reference>
        </references>
      </pivotArea>
    </format>
    <format dxfId="1365">
      <pivotArea dataOnly="0" labelOnly="1" outline="0" fieldPosition="0">
        <references count="2">
          <reference field="11" count="1" selected="0">
            <x v="232"/>
          </reference>
          <reference field="12" count="1">
            <x v="28"/>
          </reference>
        </references>
      </pivotArea>
    </format>
    <format dxfId="1364">
      <pivotArea dataOnly="0" labelOnly="1" outline="0" fieldPosition="0">
        <references count="2">
          <reference field="11" count="1" selected="0">
            <x v="233"/>
          </reference>
          <reference field="12" count="1">
            <x v="29"/>
          </reference>
        </references>
      </pivotArea>
    </format>
    <format dxfId="1363">
      <pivotArea dataOnly="0" labelOnly="1" outline="0" fieldPosition="0">
        <references count="2">
          <reference field="11" count="1" selected="0">
            <x v="234"/>
          </reference>
          <reference field="12" count="1">
            <x v="30"/>
          </reference>
        </references>
      </pivotArea>
    </format>
    <format dxfId="1362">
      <pivotArea dataOnly="0" labelOnly="1" outline="0" fieldPosition="0">
        <references count="2">
          <reference field="11" count="1" selected="0">
            <x v="235"/>
          </reference>
          <reference field="12" count="1">
            <x v="32"/>
          </reference>
        </references>
      </pivotArea>
    </format>
    <format dxfId="1361">
      <pivotArea dataOnly="0" labelOnly="1" outline="0" fieldPosition="0">
        <references count="2">
          <reference field="11" count="1" selected="0">
            <x v="236"/>
          </reference>
          <reference field="12" count="1">
            <x v="31"/>
          </reference>
        </references>
      </pivotArea>
    </format>
    <format dxfId="1360">
      <pivotArea dataOnly="0" labelOnly="1" outline="0" fieldPosition="0">
        <references count="2">
          <reference field="11" count="1" selected="0">
            <x v="237"/>
          </reference>
          <reference field="12" count="1">
            <x v="203"/>
          </reference>
        </references>
      </pivotArea>
    </format>
    <format dxfId="1359">
      <pivotArea dataOnly="0" labelOnly="1" outline="0" fieldPosition="0">
        <references count="2">
          <reference field="11" count="1" selected="0">
            <x v="238"/>
          </reference>
          <reference field="12" count="1">
            <x v="148"/>
          </reference>
        </references>
      </pivotArea>
    </format>
    <format dxfId="1358">
      <pivotArea dataOnly="0" labelOnly="1" outline="0" fieldPosition="0">
        <references count="2">
          <reference field="11" count="1" selected="0">
            <x v="239"/>
          </reference>
          <reference field="12" count="1">
            <x v="141"/>
          </reference>
        </references>
      </pivotArea>
    </format>
    <format dxfId="1357">
      <pivotArea dataOnly="0" labelOnly="1" outline="0" fieldPosition="0">
        <references count="2">
          <reference field="11" count="1" selected="0">
            <x v="240"/>
          </reference>
          <reference field="12" count="1">
            <x v="50"/>
          </reference>
        </references>
      </pivotArea>
    </format>
    <format dxfId="1356">
      <pivotArea dataOnly="0" labelOnly="1" outline="0" fieldPosition="0">
        <references count="2">
          <reference field="11" count="1" selected="0">
            <x v="241"/>
          </reference>
          <reference field="12" count="1">
            <x v="49"/>
          </reference>
        </references>
      </pivotArea>
    </format>
    <format dxfId="1355">
      <pivotArea dataOnly="0" labelOnly="1" outline="0" fieldPosition="0">
        <references count="2">
          <reference field="11" count="1" selected="0">
            <x v="242"/>
          </reference>
          <reference field="12" count="1">
            <x v="154"/>
          </reference>
        </references>
      </pivotArea>
    </format>
    <format dxfId="1354">
      <pivotArea dataOnly="0" labelOnly="1" outline="0" fieldPosition="0">
        <references count="2">
          <reference field="11" count="1" selected="0">
            <x v="243"/>
          </reference>
          <reference field="12" count="1">
            <x v="144"/>
          </reference>
        </references>
      </pivotArea>
    </format>
    <format dxfId="1353">
      <pivotArea dataOnly="0" labelOnly="1" outline="0" fieldPosition="0">
        <references count="2">
          <reference field="11" count="1" selected="0">
            <x v="244"/>
          </reference>
          <reference field="12" count="1">
            <x v="142"/>
          </reference>
        </references>
      </pivotArea>
    </format>
    <format dxfId="1352">
      <pivotArea dataOnly="0" labelOnly="1" outline="0" fieldPosition="0">
        <references count="2">
          <reference field="11" count="1" selected="0">
            <x v="245"/>
          </reference>
          <reference field="12" count="1">
            <x v="39"/>
          </reference>
        </references>
      </pivotArea>
    </format>
    <format dxfId="1351">
      <pivotArea dataOnly="0" labelOnly="1" outline="0" fieldPosition="0">
        <references count="2">
          <reference field="11" count="1" selected="0">
            <x v="246"/>
          </reference>
          <reference field="12" count="1">
            <x v="84"/>
          </reference>
        </references>
      </pivotArea>
    </format>
    <format dxfId="1350">
      <pivotArea dataOnly="0" labelOnly="1" outline="0" fieldPosition="0">
        <references count="2">
          <reference field="11" count="1" selected="0">
            <x v="247"/>
          </reference>
          <reference field="12" count="1">
            <x v="217"/>
          </reference>
        </references>
      </pivotArea>
    </format>
    <format dxfId="1349">
      <pivotArea dataOnly="0" labelOnly="1" outline="0" fieldPosition="0">
        <references count="2">
          <reference field="11" count="1" selected="0">
            <x v="248"/>
          </reference>
          <reference field="12" count="1">
            <x v="81"/>
          </reference>
        </references>
      </pivotArea>
    </format>
    <format dxfId="1348">
      <pivotArea dataOnly="0" labelOnly="1" outline="0" fieldPosition="0">
        <references count="2">
          <reference field="11" count="1" selected="0">
            <x v="249"/>
          </reference>
          <reference field="12" count="1">
            <x v="186"/>
          </reference>
        </references>
      </pivotArea>
    </format>
    <format dxfId="1347">
      <pivotArea dataOnly="0" labelOnly="1" outline="0" fieldPosition="0">
        <references count="2">
          <reference field="11" count="1" selected="0">
            <x v="250"/>
          </reference>
          <reference field="12" count="1">
            <x v="40"/>
          </reference>
        </references>
      </pivotArea>
    </format>
    <format dxfId="1346">
      <pivotArea dataOnly="0" labelOnly="1" outline="0" fieldPosition="0">
        <references count="2">
          <reference field="11" count="1" selected="0">
            <x v="251"/>
          </reference>
          <reference field="12" count="1">
            <x v="198"/>
          </reference>
        </references>
      </pivotArea>
    </format>
    <format dxfId="1345">
      <pivotArea dataOnly="0" labelOnly="1" outline="0" fieldPosition="0">
        <references count="2">
          <reference field="11" count="1" selected="0">
            <x v="252"/>
          </reference>
          <reference field="12" count="1">
            <x v="197"/>
          </reference>
        </references>
      </pivotArea>
    </format>
    <format dxfId="1344">
      <pivotArea dataOnly="0" labelOnly="1" outline="0" fieldPosition="0">
        <references count="2">
          <reference field="11" count="1" selected="0">
            <x v="253"/>
          </reference>
          <reference field="12" count="1">
            <x v="113"/>
          </reference>
        </references>
      </pivotArea>
    </format>
    <format dxfId="1343">
      <pivotArea dataOnly="0" labelOnly="1" outline="0" fieldPosition="0">
        <references count="2">
          <reference field="11" count="1" selected="0">
            <x v="254"/>
          </reference>
          <reference field="12" count="1">
            <x v="161"/>
          </reference>
        </references>
      </pivotArea>
    </format>
    <format dxfId="1342">
      <pivotArea dataOnly="0" labelOnly="1" outline="0" fieldPosition="0">
        <references count="2">
          <reference field="11" count="1" selected="0">
            <x v="255"/>
          </reference>
          <reference field="12" count="1">
            <x v="110"/>
          </reference>
        </references>
      </pivotArea>
    </format>
    <format dxfId="1341">
      <pivotArea dataOnly="0" labelOnly="1" outline="0" fieldPosition="0">
        <references count="2">
          <reference field="11" count="1" selected="0">
            <x v="256"/>
          </reference>
          <reference field="12" count="1">
            <x v="130"/>
          </reference>
        </references>
      </pivotArea>
    </format>
    <format dxfId="1340">
      <pivotArea dataOnly="0" labelOnly="1" outline="0" fieldPosition="0">
        <references count="2">
          <reference field="11" count="1" selected="0">
            <x v="257"/>
          </reference>
          <reference field="12" count="1">
            <x v="193"/>
          </reference>
        </references>
      </pivotArea>
    </format>
    <format dxfId="1339">
      <pivotArea dataOnly="0" labelOnly="1" outline="0" fieldPosition="0">
        <references count="2">
          <reference field="11" count="1" selected="0">
            <x v="258"/>
          </reference>
          <reference field="12" count="1">
            <x v="220"/>
          </reference>
        </references>
      </pivotArea>
    </format>
    <format dxfId="1338">
      <pivotArea dataOnly="0" labelOnly="1" outline="0" fieldPosition="0">
        <references count="2">
          <reference field="11" count="1" selected="0">
            <x v="259"/>
          </reference>
          <reference field="12" count="1">
            <x v="84"/>
          </reference>
        </references>
      </pivotArea>
    </format>
    <format dxfId="1337">
      <pivotArea dataOnly="0" labelOnly="1" outline="0" fieldPosition="0">
        <references count="2">
          <reference field="11" count="1" selected="0">
            <x v="260"/>
          </reference>
          <reference field="12" count="1">
            <x v="116"/>
          </reference>
        </references>
      </pivotArea>
    </format>
    <format dxfId="1336">
      <pivotArea dataOnly="0" labelOnly="1" outline="0" fieldPosition="0">
        <references count="2">
          <reference field="11" count="1" selected="0">
            <x v="261"/>
          </reference>
          <reference field="12" count="1">
            <x v="106"/>
          </reference>
        </references>
      </pivotArea>
    </format>
    <format dxfId="1335">
      <pivotArea dataOnly="0" labelOnly="1" outline="0" fieldPosition="0">
        <references count="2">
          <reference field="11" count="1" selected="0">
            <x v="262"/>
          </reference>
          <reference field="12" count="1">
            <x v="18"/>
          </reference>
        </references>
      </pivotArea>
    </format>
    <format dxfId="1334">
      <pivotArea dataOnly="0" labelOnly="1" outline="0" fieldPosition="0">
        <references count="2">
          <reference field="11" count="1" selected="0">
            <x v="263"/>
          </reference>
          <reference field="12" count="1">
            <x v="19"/>
          </reference>
        </references>
      </pivotArea>
    </format>
    <format dxfId="1333">
      <pivotArea dataOnly="0" labelOnly="1" outline="0" fieldPosition="0">
        <references count="2">
          <reference field="11" count="1" selected="0">
            <x v="264"/>
          </reference>
          <reference field="12" count="1">
            <x v="20"/>
          </reference>
        </references>
      </pivotArea>
    </format>
    <format dxfId="1332">
      <pivotArea dataOnly="0" labelOnly="1" outline="0" fieldPosition="0">
        <references count="2">
          <reference field="11" count="1" selected="0">
            <x v="265"/>
          </reference>
          <reference field="12" count="1">
            <x v="84"/>
          </reference>
        </references>
      </pivotArea>
    </format>
    <format dxfId="1331">
      <pivotArea dataOnly="0" labelOnly="1" outline="0" fieldPosition="0">
        <references count="2">
          <reference field="11" count="1" selected="0">
            <x v="267"/>
          </reference>
          <reference field="12" count="1">
            <x v="126"/>
          </reference>
        </references>
      </pivotArea>
    </format>
    <format dxfId="1330">
      <pivotArea dataOnly="0" labelOnly="1" outline="0" fieldPosition="0">
        <references count="2">
          <reference field="11" count="1" selected="0">
            <x v="268"/>
          </reference>
          <reference field="12" count="1">
            <x v="177"/>
          </reference>
        </references>
      </pivotArea>
    </format>
    <format dxfId="1329">
      <pivotArea dataOnly="0" labelOnly="1" outline="0" fieldPosition="0">
        <references count="2">
          <reference field="11" count="1" selected="0">
            <x v="269"/>
          </reference>
          <reference field="12" count="1">
            <x v="68"/>
          </reference>
        </references>
      </pivotArea>
    </format>
    <format dxfId="1328">
      <pivotArea dataOnly="0" labelOnly="1" outline="0" fieldPosition="0">
        <references count="2">
          <reference field="11" count="1" selected="0">
            <x v="270"/>
          </reference>
          <reference field="12" count="1">
            <x v="67"/>
          </reference>
        </references>
      </pivotArea>
    </format>
    <format dxfId="1327">
      <pivotArea dataOnly="0" labelOnly="1" outline="0" fieldPosition="0">
        <references count="2">
          <reference field="11" count="1" selected="0">
            <x v="271"/>
          </reference>
          <reference field="12" count="1">
            <x v="201"/>
          </reference>
        </references>
      </pivotArea>
    </format>
    <format dxfId="1326">
      <pivotArea dataOnly="0" labelOnly="1" outline="0" fieldPosition="0">
        <references count="2">
          <reference field="11" count="1" selected="0">
            <x v="272"/>
          </reference>
          <reference field="12" count="1">
            <x v="199"/>
          </reference>
        </references>
      </pivotArea>
    </format>
    <format dxfId="1325">
      <pivotArea dataOnly="0" labelOnly="1" outline="0" fieldPosition="0">
        <references count="2">
          <reference field="11" count="1" selected="0">
            <x v="273"/>
          </reference>
          <reference field="12" count="1">
            <x v="122"/>
          </reference>
        </references>
      </pivotArea>
    </format>
    <format dxfId="1324">
      <pivotArea dataOnly="0" labelOnly="1" outline="0" fieldPosition="0">
        <references count="2">
          <reference field="11" count="1" selected="0">
            <x v="274"/>
          </reference>
          <reference field="12" count="1">
            <x v="103"/>
          </reference>
        </references>
      </pivotArea>
    </format>
    <format dxfId="1323">
      <pivotArea dataOnly="0" labelOnly="1" outline="0" fieldPosition="0">
        <references count="2">
          <reference field="11" count="1" selected="0">
            <x v="275"/>
          </reference>
          <reference field="12" count="1">
            <x v="86"/>
          </reference>
        </references>
      </pivotArea>
    </format>
    <format dxfId="1322">
      <pivotArea dataOnly="0" labelOnly="1" outline="0" fieldPosition="0">
        <references count="2">
          <reference field="11" count="1" selected="0">
            <x v="277"/>
          </reference>
          <reference field="12" count="1">
            <x v="218"/>
          </reference>
        </references>
      </pivotArea>
    </format>
    <format dxfId="1321">
      <pivotArea dataOnly="0" labelOnly="1" outline="0" fieldPosition="0">
        <references count="2">
          <reference field="11" count="1" selected="0">
            <x v="278"/>
          </reference>
          <reference field="12" count="1">
            <x v="123"/>
          </reference>
        </references>
      </pivotArea>
    </format>
    <format dxfId="1320">
      <pivotArea dataOnly="0" labelOnly="1" outline="0" fieldPosition="0">
        <references count="2">
          <reference field="11" count="1" selected="0">
            <x v="279"/>
          </reference>
          <reference field="12" count="1">
            <x v="221"/>
          </reference>
        </references>
      </pivotArea>
    </format>
    <format dxfId="1319">
      <pivotArea dataOnly="0" labelOnly="1" outline="0" fieldPosition="0">
        <references count="2">
          <reference field="11" count="1" selected="0">
            <x v="280"/>
          </reference>
          <reference field="12" count="1">
            <x v="98"/>
          </reference>
        </references>
      </pivotArea>
    </format>
    <format dxfId="1318">
      <pivotArea dataOnly="0" labelOnly="1" outline="0" fieldPosition="0">
        <references count="2">
          <reference field="11" count="1" selected="0">
            <x v="281"/>
          </reference>
          <reference field="12" count="1">
            <x v="99"/>
          </reference>
        </references>
      </pivotArea>
    </format>
    <format dxfId="1317">
      <pivotArea dataOnly="0" labelOnly="1" outline="0" fieldPosition="0">
        <references count="2">
          <reference field="11" count="1" selected="0">
            <x v="282"/>
          </reference>
          <reference field="12" count="1">
            <x v="220"/>
          </reference>
        </references>
      </pivotArea>
    </format>
    <format dxfId="1316">
      <pivotArea dataOnly="0" labelOnly="1" outline="0" fieldPosition="0">
        <references count="2">
          <reference field="11" count="1" selected="0">
            <x v="283"/>
          </reference>
          <reference field="12" count="1">
            <x v="86"/>
          </reference>
        </references>
      </pivotArea>
    </format>
    <format dxfId="1315">
      <pivotArea dataOnly="0" labelOnly="1" outline="0" fieldPosition="0">
        <references count="2">
          <reference field="11" count="1" selected="0">
            <x v="284"/>
          </reference>
          <reference field="12" count="1">
            <x v="222"/>
          </reference>
        </references>
      </pivotArea>
    </format>
    <format dxfId="1314">
      <pivotArea dataOnly="0" labelOnly="1" outline="0" fieldPosition="0">
        <references count="2">
          <reference field="11" count="1" selected="0">
            <x v="285"/>
          </reference>
          <reference field="12" count="1">
            <x v="97"/>
          </reference>
        </references>
      </pivotArea>
    </format>
    <format dxfId="1313">
      <pivotArea dataOnly="0" labelOnly="1" outline="0" fieldPosition="0">
        <references count="2">
          <reference field="11" count="1" selected="0">
            <x v="286"/>
          </reference>
          <reference field="12" count="1">
            <x v="90"/>
          </reference>
        </references>
      </pivotArea>
    </format>
    <format dxfId="1312">
      <pivotArea dataOnly="0" labelOnly="1" outline="0" fieldPosition="0">
        <references count="2">
          <reference field="11" count="1" selected="0">
            <x v="287"/>
          </reference>
          <reference field="12" count="1">
            <x v="208"/>
          </reference>
        </references>
      </pivotArea>
    </format>
    <format dxfId="1311">
      <pivotArea dataOnly="0" labelOnly="1" outline="0" fieldPosition="0">
        <references count="2">
          <reference field="11" count="1" selected="0">
            <x v="288"/>
          </reference>
          <reference field="12" count="1">
            <x v="212"/>
          </reference>
        </references>
      </pivotArea>
    </format>
    <format dxfId="1310">
      <pivotArea dataOnly="0" labelOnly="1" outline="0" fieldPosition="0">
        <references count="2">
          <reference field="11" count="1" selected="0">
            <x v="289"/>
          </reference>
          <reference field="12" count="1">
            <x v="56"/>
          </reference>
        </references>
      </pivotArea>
    </format>
    <format dxfId="1309">
      <pivotArea dataOnly="0" labelOnly="1" outline="0" fieldPosition="0">
        <references count="2">
          <reference field="11" count="1" selected="0">
            <x v="290"/>
          </reference>
          <reference field="12" count="1">
            <x v="184"/>
          </reference>
        </references>
      </pivotArea>
    </format>
    <format dxfId="1308">
      <pivotArea dataOnly="0" labelOnly="1" outline="0" fieldPosition="0">
        <references count="2">
          <reference field="11" count="1" selected="0">
            <x v="291"/>
          </reference>
          <reference field="12" count="1">
            <x v="211"/>
          </reference>
        </references>
      </pivotArea>
    </format>
    <format dxfId="1307">
      <pivotArea dataOnly="0" labelOnly="1" outline="0" fieldPosition="0">
        <references count="2">
          <reference field="11" count="1" selected="0">
            <x v="0"/>
          </reference>
          <reference field="12" count="1">
            <x v="39"/>
          </reference>
        </references>
      </pivotArea>
    </format>
    <format dxfId="1306">
      <pivotArea dataOnly="0" labelOnly="1" outline="0" fieldPosition="0">
        <references count="2">
          <reference field="11" count="1" selected="0">
            <x v="2"/>
          </reference>
          <reference field="12" count="1">
            <x v="220"/>
          </reference>
        </references>
      </pivotArea>
    </format>
    <format dxfId="1305">
      <pivotArea dataOnly="0" labelOnly="1" outline="0" fieldPosition="0">
        <references count="2">
          <reference field="11" count="1" selected="0">
            <x v="3"/>
          </reference>
          <reference field="12" count="1">
            <x v="36"/>
          </reference>
        </references>
      </pivotArea>
    </format>
    <format dxfId="1304">
      <pivotArea dataOnly="0" labelOnly="1" outline="0" fieldPosition="0">
        <references count="2">
          <reference field="11" count="1" selected="0">
            <x v="4"/>
          </reference>
          <reference field="12" count="1">
            <x v="37"/>
          </reference>
        </references>
      </pivotArea>
    </format>
    <format dxfId="1303">
      <pivotArea dataOnly="0" labelOnly="1" outline="0" fieldPosition="0">
        <references count="2">
          <reference field="11" count="1" selected="0">
            <x v="5"/>
          </reference>
          <reference field="12" count="1">
            <x v="13"/>
          </reference>
        </references>
      </pivotArea>
    </format>
    <format dxfId="1302">
      <pivotArea dataOnly="0" labelOnly="1" outline="0" fieldPosition="0">
        <references count="2">
          <reference field="11" count="1" selected="0">
            <x v="6"/>
          </reference>
          <reference field="12" count="1">
            <x v="52"/>
          </reference>
        </references>
      </pivotArea>
    </format>
    <format dxfId="1301">
      <pivotArea dataOnly="0" labelOnly="1" outline="0" fieldPosition="0">
        <references count="2">
          <reference field="11" count="1" selected="0">
            <x v="7"/>
          </reference>
          <reference field="12" count="1">
            <x v="190"/>
          </reference>
        </references>
      </pivotArea>
    </format>
    <format dxfId="1300">
      <pivotArea dataOnly="0" labelOnly="1" outline="0" fieldPosition="0">
        <references count="2">
          <reference field="11" count="1" selected="0">
            <x v="8"/>
          </reference>
          <reference field="12" count="1">
            <x v="39"/>
          </reference>
        </references>
      </pivotArea>
    </format>
    <format dxfId="1299">
      <pivotArea dataOnly="0" labelOnly="1" outline="0" fieldPosition="0">
        <references count="2">
          <reference field="11" count="1" selected="0">
            <x v="9"/>
          </reference>
          <reference field="12" count="1">
            <x v="87"/>
          </reference>
        </references>
      </pivotArea>
    </format>
    <format dxfId="1298">
      <pivotArea dataOnly="0" labelOnly="1" outline="0" fieldPosition="0">
        <references count="2">
          <reference field="11" count="1" selected="0">
            <x v="10"/>
          </reference>
          <reference field="12" count="1">
            <x v="90"/>
          </reference>
        </references>
      </pivotArea>
    </format>
    <format dxfId="1297">
      <pivotArea dataOnly="0" labelOnly="1" outline="0" fieldPosition="0">
        <references count="2">
          <reference field="11" count="1" selected="0">
            <x v="11"/>
          </reference>
          <reference field="12" count="1">
            <x v="107"/>
          </reference>
        </references>
      </pivotArea>
    </format>
    <format dxfId="1296">
      <pivotArea dataOnly="0" labelOnly="1" outline="0" fieldPosition="0">
        <references count="2">
          <reference field="11" count="1" selected="0">
            <x v="12"/>
          </reference>
          <reference field="12" count="1">
            <x v="46"/>
          </reference>
        </references>
      </pivotArea>
    </format>
    <format dxfId="1295">
      <pivotArea dataOnly="0" labelOnly="1" outline="0" fieldPosition="0">
        <references count="2">
          <reference field="11" count="1" selected="0">
            <x v="13"/>
          </reference>
          <reference field="12" count="1">
            <x v="185"/>
          </reference>
        </references>
      </pivotArea>
    </format>
    <format dxfId="1294">
      <pivotArea dataOnly="0" labelOnly="1" outline="0" fieldPosition="0">
        <references count="2">
          <reference field="11" count="1" selected="0">
            <x v="14"/>
          </reference>
          <reference field="12" count="1">
            <x v="188"/>
          </reference>
        </references>
      </pivotArea>
    </format>
    <format dxfId="1293">
      <pivotArea dataOnly="0" labelOnly="1" outline="0" fieldPosition="0">
        <references count="2">
          <reference field="11" count="1" selected="0">
            <x v="15"/>
          </reference>
          <reference field="12" count="1">
            <x v="187"/>
          </reference>
        </references>
      </pivotArea>
    </format>
    <format dxfId="1292">
      <pivotArea dataOnly="0" labelOnly="1" outline="0" fieldPosition="0">
        <references count="2">
          <reference field="11" count="1" selected="0">
            <x v="16"/>
          </reference>
          <reference field="12" count="1">
            <x v="54"/>
          </reference>
        </references>
      </pivotArea>
    </format>
    <format dxfId="1291">
      <pivotArea dataOnly="0" labelOnly="1" outline="0" fieldPosition="0">
        <references count="2">
          <reference field="11" count="1" selected="0">
            <x v="17"/>
          </reference>
          <reference field="12" count="1">
            <x v="57"/>
          </reference>
        </references>
      </pivotArea>
    </format>
    <format dxfId="1290">
      <pivotArea dataOnly="0" labelOnly="1" outline="0" fieldPosition="0">
        <references count="2">
          <reference field="11" count="1" selected="0">
            <x v="18"/>
          </reference>
          <reference field="12" count="1">
            <x v="189"/>
          </reference>
        </references>
      </pivotArea>
    </format>
    <format dxfId="1289">
      <pivotArea dataOnly="0" labelOnly="1" outline="0" fieldPosition="0">
        <references count="2">
          <reference field="11" count="1" selected="0">
            <x v="19"/>
          </reference>
          <reference field="12" count="1">
            <x v="80"/>
          </reference>
        </references>
      </pivotArea>
    </format>
    <format dxfId="1288">
      <pivotArea dataOnly="0" labelOnly="1" outline="0" fieldPosition="0">
        <references count="2">
          <reference field="11" count="1" selected="0">
            <x v="20"/>
          </reference>
          <reference field="12" count="1">
            <x v="82"/>
          </reference>
        </references>
      </pivotArea>
    </format>
    <format dxfId="1287">
      <pivotArea dataOnly="0" labelOnly="1" outline="0" fieldPosition="0">
        <references count="2">
          <reference field="11" count="1" selected="0">
            <x v="21"/>
          </reference>
          <reference field="12" count="1">
            <x v="121"/>
          </reference>
        </references>
      </pivotArea>
    </format>
    <format dxfId="1286">
      <pivotArea dataOnly="0" labelOnly="1" outline="0" fieldPosition="0">
        <references count="2">
          <reference field="11" count="1" selected="0">
            <x v="22"/>
          </reference>
          <reference field="12" count="1">
            <x v="200"/>
          </reference>
        </references>
      </pivotArea>
    </format>
    <format dxfId="1285">
      <pivotArea dataOnly="0" labelOnly="1" outline="0" fieldPosition="0">
        <references count="2">
          <reference field="11" count="1" selected="0">
            <x v="23"/>
          </reference>
          <reference field="12" count="1">
            <x v="195"/>
          </reference>
        </references>
      </pivotArea>
    </format>
    <format dxfId="1284">
      <pivotArea dataOnly="0" labelOnly="1" outline="0" fieldPosition="0">
        <references count="2">
          <reference field="11" count="1" selected="0">
            <x v="24"/>
          </reference>
          <reference field="12" count="1">
            <x v="108"/>
          </reference>
        </references>
      </pivotArea>
    </format>
    <format dxfId="1283">
      <pivotArea dataOnly="0" labelOnly="1" outline="0" fieldPosition="0">
        <references count="2">
          <reference field="11" count="1" selected="0">
            <x v="25"/>
          </reference>
          <reference field="12" count="1">
            <x v="196"/>
          </reference>
        </references>
      </pivotArea>
    </format>
    <format dxfId="1282">
      <pivotArea dataOnly="0" labelOnly="1" outline="0" fieldPosition="0">
        <references count="2">
          <reference field="11" count="1" selected="0">
            <x v="26"/>
          </reference>
          <reference field="12" count="1">
            <x v="163"/>
          </reference>
        </references>
      </pivotArea>
    </format>
    <format dxfId="1281">
      <pivotArea dataOnly="0" labelOnly="1" outline="0" fieldPosition="0">
        <references count="2">
          <reference field="11" count="1" selected="0">
            <x v="27"/>
          </reference>
          <reference field="12" count="1">
            <x v="164"/>
          </reference>
        </references>
      </pivotArea>
    </format>
    <format dxfId="1280">
      <pivotArea dataOnly="0" labelOnly="1" outline="0" fieldPosition="0">
        <references count="2">
          <reference field="11" count="1" selected="0">
            <x v="28"/>
          </reference>
          <reference field="12" count="1">
            <x v="53"/>
          </reference>
        </references>
      </pivotArea>
    </format>
    <format dxfId="1279">
      <pivotArea dataOnly="0" labelOnly="1" outline="0" fieldPosition="0">
        <references count="2">
          <reference field="11" count="1" selected="0">
            <x v="29"/>
          </reference>
          <reference field="12" count="1">
            <x v="62"/>
          </reference>
        </references>
      </pivotArea>
    </format>
    <format dxfId="1278">
      <pivotArea dataOnly="0" labelOnly="1" outline="0" fieldPosition="0">
        <references count="2">
          <reference field="11" count="1" selected="0">
            <x v="30"/>
          </reference>
          <reference field="12" count="1">
            <x v="64"/>
          </reference>
        </references>
      </pivotArea>
    </format>
    <format dxfId="1277">
      <pivotArea dataOnly="0" labelOnly="1" outline="0" fieldPosition="0">
        <references count="2">
          <reference field="11" count="1" selected="0">
            <x v="31"/>
          </reference>
          <reference field="12" count="1">
            <x v="146"/>
          </reference>
        </references>
      </pivotArea>
    </format>
    <format dxfId="1276">
      <pivotArea dataOnly="0" labelOnly="1" outline="0" fieldPosition="0">
        <references count="2">
          <reference field="11" count="1" selected="0">
            <x v="32"/>
          </reference>
          <reference field="12" count="1">
            <x v="118"/>
          </reference>
        </references>
      </pivotArea>
    </format>
    <format dxfId="1275">
      <pivotArea dataOnly="0" labelOnly="1" outline="0" fieldPosition="0">
        <references count="2">
          <reference field="11" count="1" selected="0">
            <x v="33"/>
          </reference>
          <reference field="12" count="1">
            <x v="225"/>
          </reference>
        </references>
      </pivotArea>
    </format>
    <format dxfId="1274">
      <pivotArea dataOnly="0" labelOnly="1" outline="0" fieldPosition="0">
        <references count="2">
          <reference field="11" count="1" selected="0">
            <x v="34"/>
          </reference>
          <reference field="12" count="1">
            <x v="90"/>
          </reference>
        </references>
      </pivotArea>
    </format>
    <format dxfId="1273">
      <pivotArea dataOnly="0" labelOnly="1" outline="0" fieldPosition="0">
        <references count="2">
          <reference field="11" count="1" selected="0">
            <x v="35"/>
          </reference>
          <reference field="12" count="1">
            <x v="41"/>
          </reference>
        </references>
      </pivotArea>
    </format>
    <format dxfId="1272">
      <pivotArea dataOnly="0" labelOnly="1" outline="0" fieldPosition="0">
        <references count="2">
          <reference field="11" count="1" selected="0">
            <x v="36"/>
          </reference>
          <reference field="12" count="1">
            <x v="220"/>
          </reference>
        </references>
      </pivotArea>
    </format>
    <format dxfId="1271">
      <pivotArea dataOnly="0" labelOnly="1" outline="0" fieldPosition="0">
        <references count="2">
          <reference field="11" count="1" selected="0">
            <x v="38"/>
          </reference>
          <reference field="12" count="1">
            <x v="216"/>
          </reference>
        </references>
      </pivotArea>
    </format>
    <format dxfId="1270">
      <pivotArea dataOnly="0" labelOnly="1" outline="0" fieldPosition="0">
        <references count="2">
          <reference field="11" count="1" selected="0">
            <x v="39"/>
          </reference>
          <reference field="12" count="1">
            <x v="101"/>
          </reference>
        </references>
      </pivotArea>
    </format>
    <format dxfId="1269">
      <pivotArea dataOnly="0" labelOnly="1" outline="0" fieldPosition="0">
        <references count="2">
          <reference field="11" count="1" selected="0">
            <x v="40"/>
          </reference>
          <reference field="12" count="1">
            <x v="127"/>
          </reference>
        </references>
      </pivotArea>
    </format>
    <format dxfId="1268">
      <pivotArea dataOnly="0" labelOnly="1" outline="0" fieldPosition="0">
        <references count="2">
          <reference field="11" count="1" selected="0">
            <x v="41"/>
          </reference>
          <reference field="12" count="1">
            <x v="21"/>
          </reference>
        </references>
      </pivotArea>
    </format>
    <format dxfId="1267">
      <pivotArea dataOnly="0" labelOnly="1" outline="0" fieldPosition="0">
        <references count="2">
          <reference field="11" count="1" selected="0">
            <x v="42"/>
          </reference>
          <reference field="12" count="1">
            <x v="73"/>
          </reference>
        </references>
      </pivotArea>
    </format>
    <format dxfId="1266">
      <pivotArea dataOnly="0" labelOnly="1" outline="0" fieldPosition="0">
        <references count="2">
          <reference field="11" count="1" selected="0">
            <x v="43"/>
          </reference>
          <reference field="12" count="1">
            <x v="223"/>
          </reference>
        </references>
      </pivotArea>
    </format>
    <format dxfId="1265">
      <pivotArea dataOnly="0" labelOnly="1" outline="0" fieldPosition="0">
        <references count="2">
          <reference field="11" count="1" selected="0">
            <x v="44"/>
          </reference>
          <reference field="12" count="1">
            <x v="105"/>
          </reference>
        </references>
      </pivotArea>
    </format>
    <format dxfId="1264">
      <pivotArea dataOnly="0" labelOnly="1" outline="0" fieldPosition="0">
        <references count="2">
          <reference field="11" count="1" selected="0">
            <x v="45"/>
          </reference>
          <reference field="12" count="1">
            <x v="100"/>
          </reference>
        </references>
      </pivotArea>
    </format>
    <format dxfId="1263">
      <pivotArea dataOnly="0" labelOnly="1" outline="0" fieldPosition="0">
        <references count="2">
          <reference field="11" count="1" selected="0">
            <x v="46"/>
          </reference>
          <reference field="12" count="1">
            <x v="169"/>
          </reference>
        </references>
      </pivotArea>
    </format>
    <format dxfId="1262">
      <pivotArea dataOnly="0" labelOnly="1" outline="0" fieldPosition="0">
        <references count="2">
          <reference field="11" count="1" selected="0">
            <x v="47"/>
          </reference>
          <reference field="12" count="1">
            <x v="152"/>
          </reference>
        </references>
      </pivotArea>
    </format>
    <format dxfId="1261">
      <pivotArea dataOnly="0" labelOnly="1" outline="0" fieldPosition="0">
        <references count="2">
          <reference field="11" count="1" selected="0">
            <x v="48"/>
          </reference>
          <reference field="12" count="1">
            <x v="117"/>
          </reference>
        </references>
      </pivotArea>
    </format>
    <format dxfId="1260">
      <pivotArea dataOnly="0" labelOnly="1" outline="0" fieldPosition="0">
        <references count="2">
          <reference field="11" count="1" selected="0">
            <x v="49"/>
          </reference>
          <reference field="12" count="1">
            <x v="168"/>
          </reference>
        </references>
      </pivotArea>
    </format>
    <format dxfId="1259">
      <pivotArea dataOnly="0" labelOnly="1" outline="0" fieldPosition="0">
        <references count="2">
          <reference field="11" count="1" selected="0">
            <x v="50"/>
          </reference>
          <reference field="12" count="1">
            <x v="155"/>
          </reference>
        </references>
      </pivotArea>
    </format>
    <format dxfId="1258">
      <pivotArea dataOnly="0" labelOnly="1" outline="0" fieldPosition="0">
        <references count="2">
          <reference field="11" count="1" selected="0">
            <x v="51"/>
          </reference>
          <reference field="12" count="1">
            <x v="151"/>
          </reference>
        </references>
      </pivotArea>
    </format>
    <format dxfId="1257">
      <pivotArea dataOnly="0" labelOnly="1" outline="0" fieldPosition="0">
        <references count="2">
          <reference field="11" count="1" selected="0">
            <x v="52"/>
          </reference>
          <reference field="12" count="1">
            <x v="213"/>
          </reference>
        </references>
      </pivotArea>
    </format>
    <format dxfId="1256">
      <pivotArea dataOnly="0" labelOnly="1" outline="0" fieldPosition="0">
        <references count="2">
          <reference field="11" count="1" selected="0">
            <x v="53"/>
          </reference>
          <reference field="12" count="1">
            <x v="72"/>
          </reference>
        </references>
      </pivotArea>
    </format>
    <format dxfId="1255">
      <pivotArea dataOnly="0" labelOnly="1" outline="0" fieldPosition="0">
        <references count="2">
          <reference field="11" count="1" selected="0">
            <x v="54"/>
          </reference>
          <reference field="12" count="1">
            <x v="112"/>
          </reference>
        </references>
      </pivotArea>
    </format>
    <format dxfId="1254">
      <pivotArea dataOnly="0" labelOnly="1" outline="0" fieldPosition="0">
        <references count="2">
          <reference field="11" count="1" selected="0">
            <x v="55"/>
          </reference>
          <reference field="12" count="1">
            <x v="204"/>
          </reference>
        </references>
      </pivotArea>
    </format>
    <format dxfId="1253">
      <pivotArea dataOnly="0" labelOnly="1" outline="0" fieldPosition="0">
        <references count="2">
          <reference field="11" count="1" selected="0">
            <x v="56"/>
          </reference>
          <reference field="12" count="1">
            <x v="59"/>
          </reference>
        </references>
      </pivotArea>
    </format>
    <format dxfId="1252">
      <pivotArea dataOnly="0" labelOnly="1" outline="0" fieldPosition="0">
        <references count="2">
          <reference field="11" count="1" selected="0">
            <x v="57"/>
          </reference>
          <reference field="12" count="1">
            <x v="134"/>
          </reference>
        </references>
      </pivotArea>
    </format>
    <format dxfId="1251">
      <pivotArea dataOnly="0" labelOnly="1" outline="0" fieldPosition="0">
        <references count="2">
          <reference field="11" count="1" selected="0">
            <x v="58"/>
          </reference>
          <reference field="12" count="1">
            <x v="109"/>
          </reference>
        </references>
      </pivotArea>
    </format>
    <format dxfId="1250">
      <pivotArea dataOnly="0" labelOnly="1" outline="0" fieldPosition="0">
        <references count="2">
          <reference field="11" count="1" selected="0">
            <x v="59"/>
          </reference>
          <reference field="12" count="1">
            <x v="96"/>
          </reference>
        </references>
      </pivotArea>
    </format>
    <format dxfId="1249">
      <pivotArea dataOnly="0" labelOnly="1" outline="0" fieldPosition="0">
        <references count="2">
          <reference field="11" count="1" selected="0">
            <x v="60"/>
          </reference>
          <reference field="12" count="1">
            <x v="215"/>
          </reference>
        </references>
      </pivotArea>
    </format>
    <format dxfId="1248">
      <pivotArea dataOnly="0" labelOnly="1" outline="0" fieldPosition="0">
        <references count="2">
          <reference field="11" count="1" selected="0">
            <x v="61"/>
          </reference>
          <reference field="12" count="1">
            <x v="95"/>
          </reference>
        </references>
      </pivotArea>
    </format>
    <format dxfId="1247">
      <pivotArea dataOnly="0" labelOnly="1" outline="0" fieldPosition="0">
        <references count="2">
          <reference field="11" count="1" selected="0">
            <x v="62"/>
          </reference>
          <reference field="12" count="1">
            <x v="93"/>
          </reference>
        </references>
      </pivotArea>
    </format>
    <format dxfId="1246">
      <pivotArea dataOnly="0" labelOnly="1" outline="0" fieldPosition="0">
        <references count="2">
          <reference field="11" count="1" selected="0">
            <x v="63"/>
          </reference>
          <reference field="12" count="1">
            <x v="210"/>
          </reference>
        </references>
      </pivotArea>
    </format>
    <format dxfId="1245">
      <pivotArea dataOnly="0" labelOnly="1" outline="0" fieldPosition="0">
        <references count="2">
          <reference field="11" count="1" selected="0">
            <x v="64"/>
          </reference>
          <reference field="12" count="1">
            <x v="171"/>
          </reference>
        </references>
      </pivotArea>
    </format>
    <format dxfId="1244">
      <pivotArea dataOnly="0" labelOnly="1" outline="0" fieldPosition="0">
        <references count="2">
          <reference field="11" count="1" selected="0">
            <x v="65"/>
          </reference>
          <reference field="12" count="1">
            <x v="125"/>
          </reference>
        </references>
      </pivotArea>
    </format>
    <format dxfId="1243">
      <pivotArea dataOnly="0" labelOnly="1" outline="0" fieldPosition="0">
        <references count="2">
          <reference field="11" count="1" selected="0">
            <x v="66"/>
          </reference>
          <reference field="12" count="1">
            <x v="157"/>
          </reference>
        </references>
      </pivotArea>
    </format>
    <format dxfId="1242">
      <pivotArea dataOnly="0" labelOnly="1" outline="0" fieldPosition="0">
        <references count="2">
          <reference field="11" count="1" selected="0">
            <x v="67"/>
          </reference>
          <reference field="12" count="1">
            <x v="220"/>
          </reference>
        </references>
      </pivotArea>
    </format>
    <format dxfId="1241">
      <pivotArea dataOnly="0" labelOnly="1" outline="0" fieldPosition="0">
        <references count="2">
          <reference field="11" count="1" selected="0">
            <x v="68"/>
          </reference>
          <reference field="12" count="1">
            <x v="124"/>
          </reference>
        </references>
      </pivotArea>
    </format>
    <format dxfId="1240">
      <pivotArea dataOnly="0" labelOnly="1" outline="0" fieldPosition="0">
        <references count="2">
          <reference field="11" count="1" selected="0">
            <x v="69"/>
          </reference>
          <reference field="12" count="1">
            <x v="114"/>
          </reference>
        </references>
      </pivotArea>
    </format>
    <format dxfId="1239">
      <pivotArea dataOnly="0" labelOnly="1" outline="0" fieldPosition="0">
        <references count="2">
          <reference field="11" count="1" selected="0">
            <x v="70"/>
          </reference>
          <reference field="12" count="1">
            <x v="115"/>
          </reference>
        </references>
      </pivotArea>
    </format>
    <format dxfId="1238">
      <pivotArea dataOnly="0" labelOnly="1" outline="0" fieldPosition="0">
        <references count="2">
          <reference field="11" count="1" selected="0">
            <x v="71"/>
          </reference>
          <reference field="12" count="1">
            <x v="51"/>
          </reference>
        </references>
      </pivotArea>
    </format>
    <format dxfId="1237">
      <pivotArea dataOnly="0" labelOnly="1" outline="0" fieldPosition="0">
        <references count="2">
          <reference field="11" count="1" selected="0">
            <x v="72"/>
          </reference>
          <reference field="12" count="1">
            <x v="124"/>
          </reference>
        </references>
      </pivotArea>
    </format>
    <format dxfId="1236">
      <pivotArea dataOnly="0" labelOnly="1" outline="0" fieldPosition="0">
        <references count="2">
          <reference field="11" count="1" selected="0">
            <x v="73"/>
          </reference>
          <reference field="12" count="1">
            <x v="149"/>
          </reference>
        </references>
      </pivotArea>
    </format>
    <format dxfId="1235">
      <pivotArea dataOnly="0" labelOnly="1" outline="0" fieldPosition="0">
        <references count="2">
          <reference field="11" count="1" selected="0">
            <x v="74"/>
          </reference>
          <reference field="12" count="1">
            <x v="85"/>
          </reference>
        </references>
      </pivotArea>
    </format>
    <format dxfId="1234">
      <pivotArea dataOnly="0" labelOnly="1" outline="0" fieldPosition="0">
        <references count="2">
          <reference field="11" count="1" selected="0">
            <x v="75"/>
          </reference>
          <reference field="12" count="1">
            <x v="71"/>
          </reference>
        </references>
      </pivotArea>
    </format>
    <format dxfId="1233">
      <pivotArea dataOnly="0" labelOnly="1" outline="0" fieldPosition="0">
        <references count="2">
          <reference field="11" count="1" selected="0">
            <x v="76"/>
          </reference>
          <reference field="12" count="1">
            <x v="45"/>
          </reference>
        </references>
      </pivotArea>
    </format>
    <format dxfId="1232">
      <pivotArea dataOnly="0" labelOnly="1" outline="0" fieldPosition="0">
        <references count="2">
          <reference field="11" count="1" selected="0">
            <x v="77"/>
          </reference>
          <reference field="12" count="1">
            <x v="149"/>
          </reference>
        </references>
      </pivotArea>
    </format>
    <format dxfId="1231">
      <pivotArea dataOnly="0" labelOnly="1" outline="0" fieldPosition="0">
        <references count="2">
          <reference field="11" count="1" selected="0">
            <x v="78"/>
          </reference>
          <reference field="12" count="1">
            <x v="220"/>
          </reference>
        </references>
      </pivotArea>
    </format>
    <format dxfId="1230">
      <pivotArea dataOnly="0" labelOnly="1" outline="0" fieldPosition="0">
        <references count="2">
          <reference field="11" count="1" selected="0">
            <x v="79"/>
          </reference>
          <reference field="12" count="1">
            <x v="149"/>
          </reference>
        </references>
      </pivotArea>
    </format>
    <format dxfId="1229">
      <pivotArea dataOnly="0" labelOnly="1" outline="0" fieldPosition="0">
        <references count="2">
          <reference field="11" count="1" selected="0">
            <x v="80"/>
          </reference>
          <reference field="12" count="1">
            <x v="120"/>
          </reference>
        </references>
      </pivotArea>
    </format>
    <format dxfId="1228">
      <pivotArea dataOnly="0" labelOnly="1" outline="0" fieldPosition="0">
        <references count="2">
          <reference field="11" count="1" selected="0">
            <x v="81"/>
          </reference>
          <reference field="12" count="1">
            <x v="194"/>
          </reference>
        </references>
      </pivotArea>
    </format>
    <format dxfId="1227">
      <pivotArea dataOnly="0" labelOnly="1" outline="0" fieldPosition="0">
        <references count="2">
          <reference field="11" count="1" selected="0">
            <x v="82"/>
          </reference>
          <reference field="12" count="1">
            <x v="119"/>
          </reference>
        </references>
      </pivotArea>
    </format>
    <format dxfId="1226">
      <pivotArea dataOnly="0" labelOnly="1" outline="0" fieldPosition="0">
        <references count="2">
          <reference field="11" count="1" selected="0">
            <x v="83"/>
          </reference>
          <reference field="12" count="1">
            <x v="91"/>
          </reference>
        </references>
      </pivotArea>
    </format>
    <format dxfId="1225">
      <pivotArea dataOnly="0" labelOnly="1" outline="0" fieldPosition="0">
        <references count="2">
          <reference field="11" count="1" selected="0">
            <x v="84"/>
          </reference>
          <reference field="12" count="1">
            <x v="220"/>
          </reference>
        </references>
      </pivotArea>
    </format>
    <format dxfId="1224">
      <pivotArea dataOnly="0" labelOnly="1" outline="0" fieldPosition="0">
        <references count="2">
          <reference field="11" count="1" selected="0">
            <x v="85"/>
          </reference>
          <reference field="12" count="1">
            <x v="58"/>
          </reference>
        </references>
      </pivotArea>
    </format>
    <format dxfId="1223">
      <pivotArea dataOnly="0" labelOnly="1" outline="0" fieldPosition="0">
        <references count="2">
          <reference field="11" count="1" selected="0">
            <x v="86"/>
          </reference>
          <reference field="12" count="1">
            <x v="70"/>
          </reference>
        </references>
      </pivotArea>
    </format>
    <format dxfId="1222">
      <pivotArea dataOnly="0" labelOnly="1" outline="0" fieldPosition="0">
        <references count="2">
          <reference field="11" count="1" selected="0">
            <x v="87"/>
          </reference>
          <reference field="12" count="1">
            <x v="192"/>
          </reference>
        </references>
      </pivotArea>
    </format>
    <format dxfId="1221">
      <pivotArea dataOnly="0" labelOnly="1" outline="0" fieldPosition="0">
        <references count="2">
          <reference field="11" count="1" selected="0">
            <x v="88"/>
          </reference>
          <reference field="12" count="1">
            <x v="128"/>
          </reference>
        </references>
      </pivotArea>
    </format>
    <format dxfId="1220">
      <pivotArea dataOnly="0" labelOnly="1" outline="0" fieldPosition="0">
        <references count="2">
          <reference field="11" count="1" selected="0">
            <x v="89"/>
          </reference>
          <reference field="12" count="1">
            <x v="129"/>
          </reference>
        </references>
      </pivotArea>
    </format>
    <format dxfId="1219">
      <pivotArea dataOnly="0" labelOnly="1" outline="0" fieldPosition="0">
        <references count="2">
          <reference field="11" count="1" selected="0">
            <x v="90"/>
          </reference>
          <reference field="12" count="1">
            <x v="220"/>
          </reference>
        </references>
      </pivotArea>
    </format>
    <format dxfId="1218">
      <pivotArea dataOnly="0" labelOnly="1" outline="0" fieldPosition="0">
        <references count="2">
          <reference field="11" count="1" selected="0">
            <x v="91"/>
          </reference>
          <reference field="12" count="1">
            <x v="149"/>
          </reference>
        </references>
      </pivotArea>
    </format>
    <format dxfId="1217">
      <pivotArea dataOnly="0" labelOnly="1" outline="0" fieldPosition="0">
        <references count="2">
          <reference field="11" count="1" selected="0">
            <x v="92"/>
          </reference>
          <reference field="12" count="1">
            <x v="202"/>
          </reference>
        </references>
      </pivotArea>
    </format>
    <format dxfId="1216">
      <pivotArea dataOnly="0" labelOnly="1" outline="0" fieldPosition="0">
        <references count="2">
          <reference field="11" count="1" selected="0">
            <x v="93"/>
          </reference>
          <reference field="12" count="1">
            <x v="60"/>
          </reference>
        </references>
      </pivotArea>
    </format>
    <format dxfId="1215">
      <pivotArea dataOnly="0" labelOnly="1" outline="0" fieldPosition="0">
        <references count="2">
          <reference field="11" count="1" selected="0">
            <x v="94"/>
          </reference>
          <reference field="12" count="1">
            <x v="133"/>
          </reference>
        </references>
      </pivotArea>
    </format>
    <format dxfId="1214">
      <pivotArea dataOnly="0" labelOnly="1" outline="0" fieldPosition="0">
        <references count="2">
          <reference field="11" count="1" selected="0">
            <x v="95"/>
          </reference>
          <reference field="12" count="1">
            <x v="132"/>
          </reference>
        </references>
      </pivotArea>
    </format>
    <format dxfId="1213">
      <pivotArea dataOnly="0" labelOnly="1" outline="0" fieldPosition="0">
        <references count="2">
          <reference field="11" count="1" selected="0">
            <x v="96"/>
          </reference>
          <reference field="12" count="1">
            <x v="43"/>
          </reference>
        </references>
      </pivotArea>
    </format>
    <format dxfId="1212">
      <pivotArea dataOnly="0" labelOnly="1" outline="0" fieldPosition="0">
        <references count="2">
          <reference field="11" count="1" selected="0">
            <x v="97"/>
          </reference>
          <reference field="12" count="1">
            <x v="39"/>
          </reference>
        </references>
      </pivotArea>
    </format>
    <format dxfId="1211">
      <pivotArea dataOnly="0" labelOnly="1" outline="0" fieldPosition="0">
        <references count="2">
          <reference field="11" count="1" selected="0">
            <x v="98"/>
          </reference>
          <reference field="12" count="1">
            <x v="75"/>
          </reference>
        </references>
      </pivotArea>
    </format>
    <format dxfId="1210">
      <pivotArea dataOnly="0" labelOnly="1" outline="0" fieldPosition="0">
        <references count="2">
          <reference field="11" count="1" selected="0">
            <x v="99"/>
          </reference>
          <reference field="12" count="1">
            <x v="42"/>
          </reference>
        </references>
      </pivotArea>
    </format>
    <format dxfId="1209">
      <pivotArea dataOnly="0" labelOnly="1" outline="0" fieldPosition="0">
        <references count="2">
          <reference field="11" count="1" selected="0">
            <x v="100"/>
          </reference>
          <reference field="12" count="1">
            <x v="47"/>
          </reference>
        </references>
      </pivotArea>
    </format>
    <format dxfId="1208">
      <pivotArea dataOnly="0" labelOnly="1" outline="0" fieldPosition="0">
        <references count="2">
          <reference field="11" count="1" selected="0">
            <x v="101"/>
          </reference>
          <reference field="12" count="1">
            <x v="83"/>
          </reference>
        </references>
      </pivotArea>
    </format>
    <format dxfId="1207">
      <pivotArea dataOnly="0" labelOnly="1" outline="0" fieldPosition="0">
        <references count="2">
          <reference field="11" count="1" selected="0">
            <x v="102"/>
          </reference>
          <reference field="12" count="1">
            <x v="135"/>
          </reference>
        </references>
      </pivotArea>
    </format>
    <format dxfId="1206">
      <pivotArea dataOnly="0" labelOnly="1" outline="0" fieldPosition="0">
        <references count="2">
          <reference field="11" count="1" selected="0">
            <x v="103"/>
          </reference>
          <reference field="12" count="1">
            <x v="220"/>
          </reference>
        </references>
      </pivotArea>
    </format>
    <format dxfId="1205">
      <pivotArea dataOnly="0" labelOnly="1" outline="0" fieldPosition="0">
        <references count="2">
          <reference field="11" count="1" selected="0">
            <x v="104"/>
          </reference>
          <reference field="12" count="1">
            <x v="149"/>
          </reference>
        </references>
      </pivotArea>
    </format>
    <format dxfId="1204">
      <pivotArea dataOnly="0" labelOnly="1" outline="0" fieldPosition="0">
        <references count="2">
          <reference field="11" count="1" selected="0">
            <x v="105"/>
          </reference>
          <reference field="12" count="1">
            <x v="89"/>
          </reference>
        </references>
      </pivotArea>
    </format>
    <format dxfId="1203">
      <pivotArea dataOnly="0" labelOnly="1" outline="0" fieldPosition="0">
        <references count="2">
          <reference field="11" count="1" selected="0">
            <x v="106"/>
          </reference>
          <reference field="12" count="1">
            <x v="149"/>
          </reference>
        </references>
      </pivotArea>
    </format>
    <format dxfId="1202">
      <pivotArea dataOnly="0" labelOnly="1" outline="0" fieldPosition="0">
        <references count="2">
          <reference field="11" count="1" selected="0">
            <x v="108"/>
          </reference>
          <reference field="12" count="1">
            <x v="220"/>
          </reference>
        </references>
      </pivotArea>
    </format>
    <format dxfId="1201">
      <pivotArea dataOnly="0" labelOnly="1" outline="0" fieldPosition="0">
        <references count="2">
          <reference field="11" count="1" selected="0">
            <x v="109"/>
          </reference>
          <reference field="12" count="1">
            <x v="149"/>
          </reference>
        </references>
      </pivotArea>
    </format>
    <format dxfId="1200">
      <pivotArea dataOnly="0" labelOnly="1" outline="0" fieldPosition="0">
        <references count="2">
          <reference field="11" count="1" selected="0">
            <x v="115"/>
          </reference>
          <reference field="12" count="1">
            <x v="170"/>
          </reference>
        </references>
      </pivotArea>
    </format>
    <format dxfId="1199">
      <pivotArea dataOnly="0" labelOnly="1" outline="0" fieldPosition="0">
        <references count="2">
          <reference field="11" count="1" selected="0">
            <x v="116"/>
          </reference>
          <reference field="12" count="1">
            <x v="175"/>
          </reference>
        </references>
      </pivotArea>
    </format>
    <format dxfId="1198">
      <pivotArea dataOnly="0" labelOnly="1" outline="0" fieldPosition="0">
        <references count="2">
          <reference field="11" count="1" selected="0">
            <x v="117"/>
          </reference>
          <reference field="12" count="1">
            <x v="174"/>
          </reference>
        </references>
      </pivotArea>
    </format>
    <format dxfId="1197">
      <pivotArea dataOnly="0" labelOnly="1" outline="0" fieldPosition="0">
        <references count="2">
          <reference field="11" count="1" selected="0">
            <x v="118"/>
          </reference>
          <reference field="12" count="1">
            <x v="74"/>
          </reference>
        </references>
      </pivotArea>
    </format>
    <format dxfId="1196">
      <pivotArea dataOnly="0" labelOnly="1" outline="0" fieldPosition="0">
        <references count="2">
          <reference field="11" count="1" selected="0">
            <x v="119"/>
          </reference>
          <reference field="12" count="1">
            <x v="147"/>
          </reference>
        </references>
      </pivotArea>
    </format>
    <format dxfId="1195">
      <pivotArea dataOnly="0" labelOnly="1" outline="0" fieldPosition="0">
        <references count="2">
          <reference field="11" count="1" selected="0">
            <x v="120"/>
          </reference>
          <reference field="12" count="1">
            <x v="149"/>
          </reference>
        </references>
      </pivotArea>
    </format>
    <format dxfId="1194">
      <pivotArea dataOnly="0" labelOnly="1" outline="0" fieldPosition="0">
        <references count="2">
          <reference field="11" count="1" selected="0">
            <x v="121"/>
          </reference>
          <reference field="12" count="1">
            <x v="111"/>
          </reference>
        </references>
      </pivotArea>
    </format>
    <format dxfId="1193">
      <pivotArea dataOnly="0" labelOnly="1" outline="0" fieldPosition="0">
        <references count="2">
          <reference field="11" count="1" selected="0">
            <x v="122"/>
          </reference>
          <reference field="12" count="1">
            <x v="131"/>
          </reference>
        </references>
      </pivotArea>
    </format>
    <format dxfId="1192">
      <pivotArea dataOnly="0" labelOnly="1" outline="0" fieldPosition="0">
        <references count="2">
          <reference field="11" count="1" selected="0">
            <x v="123"/>
          </reference>
          <reference field="12" count="1">
            <x v="55"/>
          </reference>
        </references>
      </pivotArea>
    </format>
    <format dxfId="1191">
      <pivotArea dataOnly="0" labelOnly="1" outline="0" fieldPosition="0">
        <references count="2">
          <reference field="11" count="1" selected="0">
            <x v="124"/>
          </reference>
          <reference field="12" count="1">
            <x v="63"/>
          </reference>
        </references>
      </pivotArea>
    </format>
    <format dxfId="1190">
      <pivotArea dataOnly="0" labelOnly="1" outline="0" fieldPosition="0">
        <references count="2">
          <reference field="11" count="1" selected="0">
            <x v="125"/>
          </reference>
          <reference field="12" count="1">
            <x v="149"/>
          </reference>
        </references>
      </pivotArea>
    </format>
    <format dxfId="1189">
      <pivotArea dataOnly="0" labelOnly="1" outline="0" fieldPosition="0">
        <references count="2">
          <reference field="11" count="1" selected="0">
            <x v="126"/>
          </reference>
          <reference field="12" count="1">
            <x v="162"/>
          </reference>
        </references>
      </pivotArea>
    </format>
    <format dxfId="1188">
      <pivotArea dataOnly="0" labelOnly="1" outline="0" fieldPosition="0">
        <references count="2">
          <reference field="11" count="1" selected="0">
            <x v="129"/>
          </reference>
          <reference field="12" count="1">
            <x v="167"/>
          </reference>
        </references>
      </pivotArea>
    </format>
    <format dxfId="1187">
      <pivotArea dataOnly="0" labelOnly="1" outline="0" fieldPosition="0">
        <references count="2">
          <reference field="11" count="1" selected="0">
            <x v="130"/>
          </reference>
          <reference field="12" count="1">
            <x v="138"/>
          </reference>
        </references>
      </pivotArea>
    </format>
    <format dxfId="1186">
      <pivotArea dataOnly="0" labelOnly="1" outline="0" fieldPosition="0">
        <references count="2">
          <reference field="11" count="1" selected="0">
            <x v="131"/>
          </reference>
          <reference field="12" count="1">
            <x v="220"/>
          </reference>
        </references>
      </pivotArea>
    </format>
    <format dxfId="1185">
      <pivotArea dataOnly="0" labelOnly="1" outline="0" fieldPosition="0">
        <references count="2">
          <reference field="11" count="1" selected="0">
            <x v="132"/>
          </reference>
          <reference field="12" count="1">
            <x v="167"/>
          </reference>
        </references>
      </pivotArea>
    </format>
    <format dxfId="1184">
      <pivotArea dataOnly="0" labelOnly="1" outline="0" fieldPosition="0">
        <references count="2">
          <reference field="11" count="1" selected="0">
            <x v="133"/>
          </reference>
          <reference field="12" count="1">
            <x v="159"/>
          </reference>
        </references>
      </pivotArea>
    </format>
    <format dxfId="1183">
      <pivotArea dataOnly="0" labelOnly="1" outline="0" fieldPosition="0">
        <references count="2">
          <reference field="11" count="1" selected="0">
            <x v="134"/>
          </reference>
          <reference field="12" count="1">
            <x v="160"/>
          </reference>
        </references>
      </pivotArea>
    </format>
    <format dxfId="1182">
      <pivotArea dataOnly="0" labelOnly="1" outline="0" fieldPosition="0">
        <references count="2">
          <reference field="11" count="1" selected="0">
            <x v="135"/>
          </reference>
          <reference field="12" count="1">
            <x v="183"/>
          </reference>
        </references>
      </pivotArea>
    </format>
    <format dxfId="1181">
      <pivotArea dataOnly="0" labelOnly="1" outline="0" fieldPosition="0">
        <references count="2">
          <reference field="11" count="1" selected="0">
            <x v="136"/>
          </reference>
          <reference field="12" count="1">
            <x v="173"/>
          </reference>
        </references>
      </pivotArea>
    </format>
    <format dxfId="1180">
      <pivotArea dataOnly="0" labelOnly="1" outline="0" fieldPosition="0">
        <references count="2">
          <reference field="11" count="1" selected="0">
            <x v="137"/>
          </reference>
          <reference field="12" count="1">
            <x v="1"/>
          </reference>
        </references>
      </pivotArea>
    </format>
    <format dxfId="1179">
      <pivotArea dataOnly="0" labelOnly="1" outline="0" fieldPosition="0">
        <references count="2">
          <reference field="11" count="1" selected="0">
            <x v="138"/>
          </reference>
          <reference field="12" count="1">
            <x v="2"/>
          </reference>
        </references>
      </pivotArea>
    </format>
    <format dxfId="1178">
      <pivotArea dataOnly="0" labelOnly="1" outline="0" fieldPosition="0">
        <references count="2">
          <reference field="11" count="1" selected="0">
            <x v="139"/>
          </reference>
          <reference field="12" count="1">
            <x v="3"/>
          </reference>
        </references>
      </pivotArea>
    </format>
    <format dxfId="1177">
      <pivotArea dataOnly="0" labelOnly="1" outline="0" fieldPosition="0">
        <references count="2">
          <reference field="11" count="1" selected="0">
            <x v="140"/>
          </reference>
          <reference field="12" count="1">
            <x v="4"/>
          </reference>
        </references>
      </pivotArea>
    </format>
    <format dxfId="1176">
      <pivotArea dataOnly="0" labelOnly="1" outline="0" fieldPosition="0">
        <references count="2">
          <reference field="11" count="1" selected="0">
            <x v="141"/>
          </reference>
          <reference field="12" count="1">
            <x v="153"/>
          </reference>
        </references>
      </pivotArea>
    </format>
    <format dxfId="1175">
      <pivotArea dataOnly="0" labelOnly="1" outline="0" fieldPosition="0">
        <references count="2">
          <reference field="11" count="1" selected="0">
            <x v="142"/>
          </reference>
          <reference field="12" count="1">
            <x v="172"/>
          </reference>
        </references>
      </pivotArea>
    </format>
    <format dxfId="1174">
      <pivotArea dataOnly="0" labelOnly="1" outline="0" fieldPosition="0">
        <references count="2">
          <reference field="11" count="1" selected="0">
            <x v="143"/>
          </reference>
          <reference field="12" count="1">
            <x v="167"/>
          </reference>
        </references>
      </pivotArea>
    </format>
    <format dxfId="1173">
      <pivotArea dataOnly="0" labelOnly="1" outline="0" fieldPosition="0">
        <references count="2">
          <reference field="11" count="1" selected="0">
            <x v="146"/>
          </reference>
          <reference field="12" count="1">
            <x v="205"/>
          </reference>
        </references>
      </pivotArea>
    </format>
    <format dxfId="1172">
      <pivotArea dataOnly="0" labelOnly="1" outline="0" fieldPosition="0">
        <references count="2">
          <reference field="11" count="1" selected="0">
            <x v="147"/>
          </reference>
          <reference field="12" count="1">
            <x v="76"/>
          </reference>
        </references>
      </pivotArea>
    </format>
    <format dxfId="1171">
      <pivotArea dataOnly="0" labelOnly="1" outline="0" fieldPosition="0">
        <references count="2">
          <reference field="11" count="1" selected="0">
            <x v="148"/>
          </reference>
          <reference field="12" count="1">
            <x v="167"/>
          </reference>
        </references>
      </pivotArea>
    </format>
    <format dxfId="1170">
      <pivotArea dataOnly="0" labelOnly="1" outline="0" fieldPosition="0">
        <references count="2">
          <reference field="11" count="1" selected="0">
            <x v="150"/>
          </reference>
          <reference field="12" count="1">
            <x v="224"/>
          </reference>
        </references>
      </pivotArea>
    </format>
    <format dxfId="1169">
      <pivotArea dataOnly="0" labelOnly="1" outline="0" fieldPosition="0">
        <references count="2">
          <reference field="11" count="1" selected="0">
            <x v="151"/>
          </reference>
          <reference field="12" count="1">
            <x v="167"/>
          </reference>
        </references>
      </pivotArea>
    </format>
    <format dxfId="1168">
      <pivotArea dataOnly="0" labelOnly="1" outline="0" fieldPosition="0">
        <references count="2">
          <reference field="11" count="1" selected="0">
            <x v="152"/>
          </reference>
          <reference field="12" count="1">
            <x v="166"/>
          </reference>
        </references>
      </pivotArea>
    </format>
    <format dxfId="1167">
      <pivotArea dataOnly="0" labelOnly="1" outline="0" fieldPosition="0">
        <references count="2">
          <reference field="11" count="1" selected="0">
            <x v="153"/>
          </reference>
          <reference field="12" count="1">
            <x v="167"/>
          </reference>
        </references>
      </pivotArea>
    </format>
    <format dxfId="1166">
      <pivotArea dataOnly="0" labelOnly="1" outline="0" fieldPosition="0">
        <references count="2">
          <reference field="11" count="1" selected="0">
            <x v="155"/>
          </reference>
          <reference field="12" count="1">
            <x v="88"/>
          </reference>
        </references>
      </pivotArea>
    </format>
    <format dxfId="1165">
      <pivotArea dataOnly="0" labelOnly="1" outline="0" fieldPosition="0">
        <references count="2">
          <reference field="11" count="1" selected="0">
            <x v="156"/>
          </reference>
          <reference field="12" count="1">
            <x v="167"/>
          </reference>
        </references>
      </pivotArea>
    </format>
    <format dxfId="1164">
      <pivotArea dataOnly="0" labelOnly="1" outline="0" fieldPosition="0">
        <references count="2">
          <reference field="11" count="1" selected="0">
            <x v="157"/>
          </reference>
          <reference field="12" count="1">
            <x v="220"/>
          </reference>
        </references>
      </pivotArea>
    </format>
    <format dxfId="1163">
      <pivotArea dataOnly="0" labelOnly="1" outline="0" fieldPosition="0">
        <references count="2">
          <reference field="11" count="1" selected="0">
            <x v="158"/>
          </reference>
          <reference field="12" count="1">
            <x v="167"/>
          </reference>
        </references>
      </pivotArea>
    </format>
    <format dxfId="1162">
      <pivotArea dataOnly="0" labelOnly="1" outline="0" fieldPosition="0">
        <references count="2">
          <reference field="11" count="1" selected="0">
            <x v="159"/>
          </reference>
          <reference field="12" count="1">
            <x v="180"/>
          </reference>
        </references>
      </pivotArea>
    </format>
    <format dxfId="1161">
      <pivotArea dataOnly="0" labelOnly="1" outline="0" fieldPosition="0">
        <references count="2">
          <reference field="11" count="1" selected="0">
            <x v="160"/>
          </reference>
          <reference field="12" count="1">
            <x v="156"/>
          </reference>
        </references>
      </pivotArea>
    </format>
    <format dxfId="1160">
      <pivotArea dataOnly="0" labelOnly="1" outline="0" fieldPosition="0">
        <references count="2">
          <reference field="11" count="1" selected="0">
            <x v="161"/>
          </reference>
          <reference field="12" count="1">
            <x v="181"/>
          </reference>
        </references>
      </pivotArea>
    </format>
    <format dxfId="1159">
      <pivotArea dataOnly="0" labelOnly="1" outline="0" fieldPosition="0">
        <references count="2">
          <reference field="11" count="1" selected="0">
            <x v="162"/>
          </reference>
          <reference field="12" count="1">
            <x v="92"/>
          </reference>
        </references>
      </pivotArea>
    </format>
    <format dxfId="1158">
      <pivotArea dataOnly="0" labelOnly="1" outline="0" fieldPosition="0">
        <references count="2">
          <reference field="11" count="1" selected="0">
            <x v="163"/>
          </reference>
          <reference field="12" count="1">
            <x v="139"/>
          </reference>
        </references>
      </pivotArea>
    </format>
    <format dxfId="1157">
      <pivotArea dataOnly="0" labelOnly="1" outline="0" fieldPosition="0">
        <references count="2">
          <reference field="11" count="1" selected="0">
            <x v="164"/>
          </reference>
          <reference field="12" count="1">
            <x v="214"/>
          </reference>
        </references>
      </pivotArea>
    </format>
    <format dxfId="1156">
      <pivotArea dataOnly="0" labelOnly="1" outline="0" fieldPosition="0">
        <references count="2">
          <reference field="11" count="1" selected="0">
            <x v="165"/>
          </reference>
          <reference field="12" count="1">
            <x v="137"/>
          </reference>
        </references>
      </pivotArea>
    </format>
    <format dxfId="1155">
      <pivotArea dataOnly="0" labelOnly="1" outline="0" fieldPosition="0">
        <references count="2">
          <reference field="11" count="1" selected="0">
            <x v="166"/>
          </reference>
          <reference field="12" count="1">
            <x v="104"/>
          </reference>
        </references>
      </pivotArea>
    </format>
    <format dxfId="1154">
      <pivotArea dataOnly="0" labelOnly="1" outline="0" fieldPosition="0">
        <references count="2">
          <reference field="11" count="1" selected="0">
            <x v="167"/>
          </reference>
          <reference field="12" count="1">
            <x v="5"/>
          </reference>
        </references>
      </pivotArea>
    </format>
    <format dxfId="1153">
      <pivotArea dataOnly="0" labelOnly="1" outline="0" fieldPosition="0">
        <references count="2">
          <reference field="11" count="1" selected="0">
            <x v="168"/>
          </reference>
          <reference field="12" count="1">
            <x v="6"/>
          </reference>
        </references>
      </pivotArea>
    </format>
    <format dxfId="1152">
      <pivotArea dataOnly="0" labelOnly="1" outline="0" fieldPosition="0">
        <references count="2">
          <reference field="11" count="1" selected="0">
            <x v="169"/>
          </reference>
          <reference field="12" count="1">
            <x v="7"/>
          </reference>
        </references>
      </pivotArea>
    </format>
    <format dxfId="1151">
      <pivotArea dataOnly="0" labelOnly="1" outline="0" fieldPosition="0">
        <references count="2">
          <reference field="11" count="1" selected="0">
            <x v="170"/>
          </reference>
          <reference field="12" count="1">
            <x v="167"/>
          </reference>
        </references>
      </pivotArea>
    </format>
    <format dxfId="1150">
      <pivotArea dataOnly="0" labelOnly="1" outline="0" fieldPosition="0">
        <references count="2">
          <reference field="11" count="1" selected="0">
            <x v="173"/>
          </reference>
          <reference field="12" count="1">
            <x v="77"/>
          </reference>
        </references>
      </pivotArea>
    </format>
    <format dxfId="1149">
      <pivotArea dataOnly="0" labelOnly="1" outline="0" fieldPosition="0">
        <references count="2">
          <reference field="11" count="1" selected="0">
            <x v="174"/>
          </reference>
          <reference field="12" count="1">
            <x v="38"/>
          </reference>
        </references>
      </pivotArea>
    </format>
    <format dxfId="1148">
      <pivotArea dataOnly="0" labelOnly="1" outline="0" fieldPosition="0">
        <references count="2">
          <reference field="11" count="1" selected="0">
            <x v="175"/>
          </reference>
          <reference field="12" count="1">
            <x v="176"/>
          </reference>
        </references>
      </pivotArea>
    </format>
    <format dxfId="1147">
      <pivotArea dataOnly="0" labelOnly="1" outline="0" fieldPosition="0">
        <references count="2">
          <reference field="11" count="1" selected="0">
            <x v="177"/>
          </reference>
          <reference field="12" count="1">
            <x v="224"/>
          </reference>
        </references>
      </pivotArea>
    </format>
    <format dxfId="1146">
      <pivotArea dataOnly="0" labelOnly="1" outline="0" fieldPosition="0">
        <references count="2">
          <reference field="11" count="1" selected="0">
            <x v="178"/>
          </reference>
          <reference field="12" count="1">
            <x v="182"/>
          </reference>
        </references>
      </pivotArea>
    </format>
    <format dxfId="1145">
      <pivotArea dataOnly="0" labelOnly="1" outline="0" fieldPosition="0">
        <references count="2">
          <reference field="11" count="1" selected="0">
            <x v="181"/>
          </reference>
          <reference field="12" count="1">
            <x v="206"/>
          </reference>
        </references>
      </pivotArea>
    </format>
    <format dxfId="1144">
      <pivotArea dataOnly="0" labelOnly="1" outline="0" fieldPosition="0">
        <references count="2">
          <reference field="11" count="1" selected="0">
            <x v="182"/>
          </reference>
          <reference field="12" count="1">
            <x v="220"/>
          </reference>
        </references>
      </pivotArea>
    </format>
    <format dxfId="1143">
      <pivotArea dataOnly="0" labelOnly="1" outline="0" fieldPosition="0">
        <references count="2">
          <reference field="11" count="1" selected="0">
            <x v="183"/>
          </reference>
          <reference field="12" count="1">
            <x v="65"/>
          </reference>
        </references>
      </pivotArea>
    </format>
    <format dxfId="1142">
      <pivotArea dataOnly="0" labelOnly="1" outline="0" fieldPosition="0">
        <references count="2">
          <reference field="11" count="1" selected="0">
            <x v="184"/>
          </reference>
          <reference field="12" count="1">
            <x v="179"/>
          </reference>
        </references>
      </pivotArea>
    </format>
    <format dxfId="1141">
      <pivotArea dataOnly="0" labelOnly="1" outline="0" fieldPosition="0">
        <references count="2">
          <reference field="11" count="1" selected="0">
            <x v="185"/>
          </reference>
          <reference field="12" count="1">
            <x v="150"/>
          </reference>
        </references>
      </pivotArea>
    </format>
    <format dxfId="1140">
      <pivotArea dataOnly="0" labelOnly="1" outline="0" fieldPosition="0">
        <references count="2">
          <reference field="11" count="1" selected="0">
            <x v="186"/>
          </reference>
          <reference field="12" count="1">
            <x v="206"/>
          </reference>
        </references>
      </pivotArea>
    </format>
    <format dxfId="1139">
      <pivotArea dataOnly="0" labelOnly="1" outline="0" fieldPosition="0">
        <references count="2">
          <reference field="11" count="1" selected="0">
            <x v="187"/>
          </reference>
          <reference field="12" count="1">
            <x v="158"/>
          </reference>
        </references>
      </pivotArea>
    </format>
    <format dxfId="1138">
      <pivotArea dataOnly="0" labelOnly="1" outline="0" fieldPosition="0">
        <references count="2">
          <reference field="11" count="1" selected="0">
            <x v="188"/>
          </reference>
          <reference field="12" count="1">
            <x v="48"/>
          </reference>
        </references>
      </pivotArea>
    </format>
    <format dxfId="1137">
      <pivotArea dataOnly="0" labelOnly="1" outline="0" fieldPosition="0">
        <references count="2">
          <reference field="11" count="1" selected="0">
            <x v="189"/>
          </reference>
          <reference field="12" count="1">
            <x v="219"/>
          </reference>
        </references>
      </pivotArea>
    </format>
    <format dxfId="1136">
      <pivotArea dataOnly="0" labelOnly="1" outline="0" fieldPosition="0">
        <references count="2">
          <reference field="11" count="1" selected="0">
            <x v="190"/>
          </reference>
          <reference field="12" count="1">
            <x v="206"/>
          </reference>
        </references>
      </pivotArea>
    </format>
    <format dxfId="1135">
      <pivotArea dataOnly="0" labelOnly="1" outline="0" fieldPosition="0">
        <references count="2">
          <reference field="11" count="1" selected="0">
            <x v="193"/>
          </reference>
          <reference field="12" count="1">
            <x v="209"/>
          </reference>
        </references>
      </pivotArea>
    </format>
    <format dxfId="1134">
      <pivotArea dataOnly="0" labelOnly="1" outline="0" fieldPosition="0">
        <references count="2">
          <reference field="11" count="1" selected="0">
            <x v="194"/>
          </reference>
          <reference field="12" count="1">
            <x v="79"/>
          </reference>
        </references>
      </pivotArea>
    </format>
    <format dxfId="1133">
      <pivotArea dataOnly="0" labelOnly="1" outline="0" fieldPosition="0">
        <references count="2">
          <reference field="11" count="1" selected="0">
            <x v="195"/>
          </reference>
          <reference field="12" count="1">
            <x v="206"/>
          </reference>
        </references>
      </pivotArea>
    </format>
    <format dxfId="1132">
      <pivotArea dataOnly="0" labelOnly="1" outline="0" fieldPosition="0">
        <references count="2">
          <reference field="11" count="1" selected="0">
            <x v="196"/>
          </reference>
          <reference field="12" count="1">
            <x v="165"/>
          </reference>
        </references>
      </pivotArea>
    </format>
    <format dxfId="1131">
      <pivotArea dataOnly="0" labelOnly="1" outline="0" fieldPosition="0">
        <references count="2">
          <reference field="11" count="1" selected="0">
            <x v="197"/>
          </reference>
          <reference field="12" count="1">
            <x v="206"/>
          </reference>
        </references>
      </pivotArea>
    </format>
    <format dxfId="1130">
      <pivotArea dataOnly="0" labelOnly="1" outline="0" fieldPosition="0">
        <references count="2">
          <reference field="11" count="1" selected="0">
            <x v="198"/>
          </reference>
          <reference field="12" count="1">
            <x v="224"/>
          </reference>
        </references>
      </pivotArea>
    </format>
    <format dxfId="1129">
      <pivotArea dataOnly="0" labelOnly="1" outline="0" fieldPosition="0">
        <references count="2">
          <reference field="11" count="1" selected="0">
            <x v="199"/>
          </reference>
          <reference field="12" count="1">
            <x v="206"/>
          </reference>
        </references>
      </pivotArea>
    </format>
    <format dxfId="1128">
      <pivotArea dataOnly="0" labelOnly="1" outline="0" fieldPosition="0">
        <references count="2">
          <reference field="11" count="1" selected="0">
            <x v="200"/>
          </reference>
          <reference field="12" count="1">
            <x v="8"/>
          </reference>
        </references>
      </pivotArea>
    </format>
    <format dxfId="1127">
      <pivotArea dataOnly="0" labelOnly="1" outline="0" fieldPosition="0">
        <references count="2">
          <reference field="11" count="1" selected="0">
            <x v="201"/>
          </reference>
          <reference field="12" count="1">
            <x v="9"/>
          </reference>
        </references>
      </pivotArea>
    </format>
    <format dxfId="1126">
      <pivotArea dataOnly="0" labelOnly="1" outline="0" fieldPosition="0">
        <references count="2">
          <reference field="11" count="1" selected="0">
            <x v="202"/>
          </reference>
          <reference field="12" count="1">
            <x v="10"/>
          </reference>
        </references>
      </pivotArea>
    </format>
    <format dxfId="1125">
      <pivotArea dataOnly="0" labelOnly="1" outline="0" fieldPosition="0">
        <references count="2">
          <reference field="11" count="1" selected="0">
            <x v="203"/>
          </reference>
          <reference field="12" count="1">
            <x v="11"/>
          </reference>
        </references>
      </pivotArea>
    </format>
    <format dxfId="1124">
      <pivotArea dataOnly="0" labelOnly="1" outline="0" fieldPosition="0">
        <references count="2">
          <reference field="11" count="1" selected="0">
            <x v="204"/>
          </reference>
          <reference field="12" count="1">
            <x v="12"/>
          </reference>
        </references>
      </pivotArea>
    </format>
    <format dxfId="1123">
      <pivotArea dataOnly="0" labelOnly="1" outline="0" fieldPosition="0">
        <references count="2">
          <reference field="11" count="1" selected="0">
            <x v="205"/>
          </reference>
          <reference field="12" count="1">
            <x v="33"/>
          </reference>
        </references>
      </pivotArea>
    </format>
    <format dxfId="1122">
      <pivotArea dataOnly="0" labelOnly="1" outline="0" fieldPosition="0">
        <references count="2">
          <reference field="11" count="1" selected="0">
            <x v="206"/>
          </reference>
          <reference field="12" count="1">
            <x v="34"/>
          </reference>
        </references>
      </pivotArea>
    </format>
    <format dxfId="1121">
      <pivotArea dataOnly="0" labelOnly="1" outline="0" fieldPosition="0">
        <references count="2">
          <reference field="11" count="1" selected="0">
            <x v="207"/>
          </reference>
          <reference field="12" count="1">
            <x v="61"/>
          </reference>
        </references>
      </pivotArea>
    </format>
    <format dxfId="1120">
      <pivotArea dataOnly="0" labelOnly="1" outline="0" fieldPosition="0">
        <references count="2">
          <reference field="11" count="1" selected="0">
            <x v="208"/>
          </reference>
          <reference field="12" count="1">
            <x v="35"/>
          </reference>
        </references>
      </pivotArea>
    </format>
    <format dxfId="1119">
      <pivotArea dataOnly="0" labelOnly="1" outline="0" fieldPosition="0">
        <references count="2">
          <reference field="11" count="1" selected="0">
            <x v="209"/>
          </reference>
          <reference field="12" count="1">
            <x v="14"/>
          </reference>
        </references>
      </pivotArea>
    </format>
    <format dxfId="1118">
      <pivotArea dataOnly="0" labelOnly="1" outline="0" fieldPosition="0">
        <references count="2">
          <reference field="11" count="1" selected="0">
            <x v="210"/>
          </reference>
          <reference field="12" count="1">
            <x v="15"/>
          </reference>
        </references>
      </pivotArea>
    </format>
    <format dxfId="1117">
      <pivotArea dataOnly="0" labelOnly="1" outline="0" fieldPosition="0">
        <references count="2">
          <reference field="11" count="1" selected="0">
            <x v="211"/>
          </reference>
          <reference field="12" count="1">
            <x v="16"/>
          </reference>
        </references>
      </pivotArea>
    </format>
    <format dxfId="1116">
      <pivotArea dataOnly="0" labelOnly="1" outline="0" fieldPosition="0">
        <references count="2">
          <reference field="11" count="1" selected="0">
            <x v="212"/>
          </reference>
          <reference field="12" count="1">
            <x v="17"/>
          </reference>
        </references>
      </pivotArea>
    </format>
    <format dxfId="1115">
      <pivotArea dataOnly="0" labelOnly="1" outline="0" fieldPosition="0">
        <references count="2">
          <reference field="11" count="1" selected="0">
            <x v="213"/>
          </reference>
          <reference field="12" count="1">
            <x v="206"/>
          </reference>
        </references>
      </pivotArea>
    </format>
    <format dxfId="1114">
      <pivotArea dataOnly="0" labelOnly="1" outline="0" fieldPosition="0">
        <references count="2">
          <reference field="11" count="1" selected="0">
            <x v="216"/>
          </reference>
          <reference field="12" count="1">
            <x v="207"/>
          </reference>
        </references>
      </pivotArea>
    </format>
    <format dxfId="1113">
      <pivotArea dataOnly="0" labelOnly="1" outline="0" fieldPosition="0">
        <references count="2">
          <reference field="11" count="1" selected="0">
            <x v="217"/>
          </reference>
          <reference field="12" count="1">
            <x v="78"/>
          </reference>
        </references>
      </pivotArea>
    </format>
    <format dxfId="1112">
      <pivotArea dataOnly="0" labelOnly="1" outline="0" fieldPosition="0">
        <references count="2">
          <reference field="11" count="1" selected="0">
            <x v="218"/>
          </reference>
          <reference field="12" count="1">
            <x v="143"/>
          </reference>
        </references>
      </pivotArea>
    </format>
    <format dxfId="1111">
      <pivotArea dataOnly="0" labelOnly="1" outline="0" fieldPosition="0">
        <references count="2">
          <reference field="11" count="1" selected="0">
            <x v="219"/>
          </reference>
          <reference field="12" count="1">
            <x v="178"/>
          </reference>
        </references>
      </pivotArea>
    </format>
    <format dxfId="1110">
      <pivotArea dataOnly="0" labelOnly="1" outline="0" fieldPosition="0">
        <references count="2">
          <reference field="11" count="1" selected="0">
            <x v="220"/>
          </reference>
          <reference field="12" count="1">
            <x v="220"/>
          </reference>
        </references>
      </pivotArea>
    </format>
    <format dxfId="1109">
      <pivotArea dataOnly="0" labelOnly="1" outline="0" fieldPosition="0">
        <references count="2">
          <reference field="11" count="1" selected="0">
            <x v="221"/>
          </reference>
          <reference field="12" count="1">
            <x v="191"/>
          </reference>
        </references>
      </pivotArea>
    </format>
    <format dxfId="1108">
      <pivotArea dataOnly="0" labelOnly="1" outline="0" fieldPosition="0">
        <references count="2">
          <reference field="11" count="1" selected="0">
            <x v="222"/>
          </reference>
          <reference field="12" count="1">
            <x v="66"/>
          </reference>
        </references>
      </pivotArea>
    </format>
    <format dxfId="1107">
      <pivotArea dataOnly="0" labelOnly="1" outline="0" fieldPosition="0">
        <references count="2">
          <reference field="11" count="1" selected="0">
            <x v="223"/>
          </reference>
          <reference field="12" count="1">
            <x v="207"/>
          </reference>
        </references>
      </pivotArea>
    </format>
    <format dxfId="1106">
      <pivotArea dataOnly="0" labelOnly="1" outline="0" fieldPosition="0">
        <references count="2">
          <reference field="11" count="1" selected="0">
            <x v="224"/>
          </reference>
          <reference field="12" count="1">
            <x v="94"/>
          </reference>
        </references>
      </pivotArea>
    </format>
    <format dxfId="1105">
      <pivotArea dataOnly="0" labelOnly="1" outline="0" fieldPosition="0">
        <references count="2">
          <reference field="11" count="1" selected="0">
            <x v="225"/>
          </reference>
          <reference field="12" count="1">
            <x v="22"/>
          </reference>
        </references>
      </pivotArea>
    </format>
    <format dxfId="1104">
      <pivotArea dataOnly="0" labelOnly="1" outline="0" fieldPosition="0">
        <references count="2">
          <reference field="11" count="1" selected="0">
            <x v="226"/>
          </reference>
          <reference field="12" count="1">
            <x v="23"/>
          </reference>
        </references>
      </pivotArea>
    </format>
    <format dxfId="1103">
      <pivotArea dataOnly="0" labelOnly="1" outline="0" fieldPosition="0">
        <references count="2">
          <reference field="11" count="1" selected="0">
            <x v="227"/>
          </reference>
          <reference field="12" count="1">
            <x v="24"/>
          </reference>
        </references>
      </pivotArea>
    </format>
    <format dxfId="1102">
      <pivotArea dataOnly="0" labelOnly="1" outline="0" fieldPosition="0">
        <references count="2">
          <reference field="11" count="1" selected="0">
            <x v="228"/>
          </reference>
          <reference field="12" count="1">
            <x v="25"/>
          </reference>
        </references>
      </pivotArea>
    </format>
    <format dxfId="1101">
      <pivotArea dataOnly="0" labelOnly="1" outline="0" fieldPosition="0">
        <references count="2">
          <reference field="11" count="1" selected="0">
            <x v="229"/>
          </reference>
          <reference field="12" count="1">
            <x v="26"/>
          </reference>
        </references>
      </pivotArea>
    </format>
    <format dxfId="1100">
      <pivotArea dataOnly="0" labelOnly="1" outline="0" fieldPosition="0">
        <references count="2">
          <reference field="11" count="1" selected="0">
            <x v="230"/>
          </reference>
          <reference field="12" count="1">
            <x v="27"/>
          </reference>
        </references>
      </pivotArea>
    </format>
    <format dxfId="1099">
      <pivotArea dataOnly="0" labelOnly="1" outline="0" fieldPosition="0">
        <references count="2">
          <reference field="11" count="1" selected="0">
            <x v="231"/>
          </reference>
          <reference field="12" count="1">
            <x v="145"/>
          </reference>
        </references>
      </pivotArea>
    </format>
    <format dxfId="1098">
      <pivotArea dataOnly="0" labelOnly="1" outline="0" fieldPosition="0">
        <references count="2">
          <reference field="11" count="1" selected="0">
            <x v="232"/>
          </reference>
          <reference field="12" count="1">
            <x v="28"/>
          </reference>
        </references>
      </pivotArea>
    </format>
    <format dxfId="1097">
      <pivotArea dataOnly="0" labelOnly="1" outline="0" fieldPosition="0">
        <references count="2">
          <reference field="11" count="1" selected="0">
            <x v="233"/>
          </reference>
          <reference field="12" count="1">
            <x v="29"/>
          </reference>
        </references>
      </pivotArea>
    </format>
    <format dxfId="1096">
      <pivotArea dataOnly="0" labelOnly="1" outline="0" fieldPosition="0">
        <references count="2">
          <reference field="11" count="1" selected="0">
            <x v="234"/>
          </reference>
          <reference field="12" count="1">
            <x v="30"/>
          </reference>
        </references>
      </pivotArea>
    </format>
    <format dxfId="1095">
      <pivotArea dataOnly="0" labelOnly="1" outline="0" fieldPosition="0">
        <references count="2">
          <reference field="11" count="1" selected="0">
            <x v="235"/>
          </reference>
          <reference field="12" count="1">
            <x v="32"/>
          </reference>
        </references>
      </pivotArea>
    </format>
    <format dxfId="1094">
      <pivotArea dataOnly="0" labelOnly="1" outline="0" fieldPosition="0">
        <references count="2">
          <reference field="11" count="1" selected="0">
            <x v="236"/>
          </reference>
          <reference field="12" count="1">
            <x v="31"/>
          </reference>
        </references>
      </pivotArea>
    </format>
    <format dxfId="1093">
      <pivotArea dataOnly="0" labelOnly="1" outline="0" fieldPosition="0">
        <references count="2">
          <reference field="11" count="1" selected="0">
            <x v="237"/>
          </reference>
          <reference field="12" count="1">
            <x v="203"/>
          </reference>
        </references>
      </pivotArea>
    </format>
    <format dxfId="1092">
      <pivotArea dataOnly="0" labelOnly="1" outline="0" fieldPosition="0">
        <references count="2">
          <reference field="11" count="1" selected="0">
            <x v="238"/>
          </reference>
          <reference field="12" count="1">
            <x v="148"/>
          </reference>
        </references>
      </pivotArea>
    </format>
    <format dxfId="1091">
      <pivotArea dataOnly="0" labelOnly="1" outline="0" fieldPosition="0">
        <references count="2">
          <reference field="11" count="1" selected="0">
            <x v="239"/>
          </reference>
          <reference field="12" count="1">
            <x v="141"/>
          </reference>
        </references>
      </pivotArea>
    </format>
    <format dxfId="1090">
      <pivotArea dataOnly="0" labelOnly="1" outline="0" fieldPosition="0">
        <references count="2">
          <reference field="11" count="1" selected="0">
            <x v="240"/>
          </reference>
          <reference field="12" count="1">
            <x v="50"/>
          </reference>
        </references>
      </pivotArea>
    </format>
    <format dxfId="1089">
      <pivotArea dataOnly="0" labelOnly="1" outline="0" fieldPosition="0">
        <references count="2">
          <reference field="11" count="1" selected="0">
            <x v="241"/>
          </reference>
          <reference field="12" count="1">
            <x v="49"/>
          </reference>
        </references>
      </pivotArea>
    </format>
    <format dxfId="1088">
      <pivotArea dataOnly="0" labelOnly="1" outline="0" fieldPosition="0">
        <references count="2">
          <reference field="11" count="1" selected="0">
            <x v="242"/>
          </reference>
          <reference field="12" count="1">
            <x v="154"/>
          </reference>
        </references>
      </pivotArea>
    </format>
    <format dxfId="1087">
      <pivotArea dataOnly="0" labelOnly="1" outline="0" fieldPosition="0">
        <references count="2">
          <reference field="11" count="1" selected="0">
            <x v="243"/>
          </reference>
          <reference field="12" count="1">
            <x v="144"/>
          </reference>
        </references>
      </pivotArea>
    </format>
    <format dxfId="1086">
      <pivotArea dataOnly="0" labelOnly="1" outline="0" fieldPosition="0">
        <references count="2">
          <reference field="11" count="1" selected="0">
            <x v="244"/>
          </reference>
          <reference field="12" count="1">
            <x v="142"/>
          </reference>
        </references>
      </pivotArea>
    </format>
    <format dxfId="1085">
      <pivotArea dataOnly="0" labelOnly="1" outline="0" fieldPosition="0">
        <references count="2">
          <reference field="11" count="1" selected="0">
            <x v="245"/>
          </reference>
          <reference field="12" count="1">
            <x v="39"/>
          </reference>
        </references>
      </pivotArea>
    </format>
    <format dxfId="1084">
      <pivotArea dataOnly="0" labelOnly="1" outline="0" fieldPosition="0">
        <references count="2">
          <reference field="11" count="1" selected="0">
            <x v="246"/>
          </reference>
          <reference field="12" count="1">
            <x v="84"/>
          </reference>
        </references>
      </pivotArea>
    </format>
    <format dxfId="1083">
      <pivotArea dataOnly="0" labelOnly="1" outline="0" fieldPosition="0">
        <references count="2">
          <reference field="11" count="1" selected="0">
            <x v="247"/>
          </reference>
          <reference field="12" count="1">
            <x v="217"/>
          </reference>
        </references>
      </pivotArea>
    </format>
    <format dxfId="1082">
      <pivotArea dataOnly="0" labelOnly="1" outline="0" fieldPosition="0">
        <references count="2">
          <reference field="11" count="1" selected="0">
            <x v="248"/>
          </reference>
          <reference field="12" count="1">
            <x v="81"/>
          </reference>
        </references>
      </pivotArea>
    </format>
    <format dxfId="1081">
      <pivotArea dataOnly="0" labelOnly="1" outline="0" fieldPosition="0">
        <references count="2">
          <reference field="11" count="1" selected="0">
            <x v="249"/>
          </reference>
          <reference field="12" count="1">
            <x v="186"/>
          </reference>
        </references>
      </pivotArea>
    </format>
    <format dxfId="1080">
      <pivotArea dataOnly="0" labelOnly="1" outline="0" fieldPosition="0">
        <references count="2">
          <reference field="11" count="1" selected="0">
            <x v="250"/>
          </reference>
          <reference field="12" count="1">
            <x v="40"/>
          </reference>
        </references>
      </pivotArea>
    </format>
    <format dxfId="1079">
      <pivotArea dataOnly="0" labelOnly="1" outline="0" fieldPosition="0">
        <references count="2">
          <reference field="11" count="1" selected="0">
            <x v="251"/>
          </reference>
          <reference field="12" count="1">
            <x v="198"/>
          </reference>
        </references>
      </pivotArea>
    </format>
    <format dxfId="1078">
      <pivotArea dataOnly="0" labelOnly="1" outline="0" fieldPosition="0">
        <references count="2">
          <reference field="11" count="1" selected="0">
            <x v="252"/>
          </reference>
          <reference field="12" count="1">
            <x v="197"/>
          </reference>
        </references>
      </pivotArea>
    </format>
    <format dxfId="1077">
      <pivotArea dataOnly="0" labelOnly="1" outline="0" fieldPosition="0">
        <references count="2">
          <reference field="11" count="1" selected="0">
            <x v="253"/>
          </reference>
          <reference field="12" count="1">
            <x v="113"/>
          </reference>
        </references>
      </pivotArea>
    </format>
    <format dxfId="1076">
      <pivotArea dataOnly="0" labelOnly="1" outline="0" fieldPosition="0">
        <references count="2">
          <reference field="11" count="1" selected="0">
            <x v="254"/>
          </reference>
          <reference field="12" count="1">
            <x v="161"/>
          </reference>
        </references>
      </pivotArea>
    </format>
    <format dxfId="1075">
      <pivotArea dataOnly="0" labelOnly="1" outline="0" fieldPosition="0">
        <references count="2">
          <reference field="11" count="1" selected="0">
            <x v="255"/>
          </reference>
          <reference field="12" count="1">
            <x v="110"/>
          </reference>
        </references>
      </pivotArea>
    </format>
    <format dxfId="1074">
      <pivotArea dataOnly="0" labelOnly="1" outline="0" fieldPosition="0">
        <references count="2">
          <reference field="11" count="1" selected="0">
            <x v="256"/>
          </reference>
          <reference field="12" count="1">
            <x v="130"/>
          </reference>
        </references>
      </pivotArea>
    </format>
    <format dxfId="1073">
      <pivotArea dataOnly="0" labelOnly="1" outline="0" fieldPosition="0">
        <references count="2">
          <reference field="11" count="1" selected="0">
            <x v="257"/>
          </reference>
          <reference field="12" count="1">
            <x v="193"/>
          </reference>
        </references>
      </pivotArea>
    </format>
    <format dxfId="1072">
      <pivotArea dataOnly="0" labelOnly="1" outline="0" fieldPosition="0">
        <references count="2">
          <reference field="11" count="1" selected="0">
            <x v="258"/>
          </reference>
          <reference field="12" count="1">
            <x v="220"/>
          </reference>
        </references>
      </pivotArea>
    </format>
    <format dxfId="1071">
      <pivotArea dataOnly="0" labelOnly="1" outline="0" fieldPosition="0">
        <references count="2">
          <reference field="11" count="1" selected="0">
            <x v="259"/>
          </reference>
          <reference field="12" count="1">
            <x v="84"/>
          </reference>
        </references>
      </pivotArea>
    </format>
    <format dxfId="1070">
      <pivotArea dataOnly="0" labelOnly="1" outline="0" fieldPosition="0">
        <references count="2">
          <reference field="11" count="1" selected="0">
            <x v="260"/>
          </reference>
          <reference field="12" count="1">
            <x v="116"/>
          </reference>
        </references>
      </pivotArea>
    </format>
    <format dxfId="1069">
      <pivotArea dataOnly="0" labelOnly="1" outline="0" fieldPosition="0">
        <references count="2">
          <reference field="11" count="1" selected="0">
            <x v="261"/>
          </reference>
          <reference field="12" count="1">
            <x v="106"/>
          </reference>
        </references>
      </pivotArea>
    </format>
    <format dxfId="1068">
      <pivotArea dataOnly="0" labelOnly="1" outline="0" fieldPosition="0">
        <references count="2">
          <reference field="11" count="1" selected="0">
            <x v="262"/>
          </reference>
          <reference field="12" count="1">
            <x v="18"/>
          </reference>
        </references>
      </pivotArea>
    </format>
    <format dxfId="1067">
      <pivotArea dataOnly="0" labelOnly="1" outline="0" fieldPosition="0">
        <references count="2">
          <reference field="11" count="1" selected="0">
            <x v="263"/>
          </reference>
          <reference field="12" count="1">
            <x v="19"/>
          </reference>
        </references>
      </pivotArea>
    </format>
    <format dxfId="1066">
      <pivotArea dataOnly="0" labelOnly="1" outline="0" fieldPosition="0">
        <references count="2">
          <reference field="11" count="1" selected="0">
            <x v="264"/>
          </reference>
          <reference field="12" count="1">
            <x v="20"/>
          </reference>
        </references>
      </pivotArea>
    </format>
    <format dxfId="1065">
      <pivotArea dataOnly="0" labelOnly="1" outline="0" fieldPosition="0">
        <references count="2">
          <reference field="11" count="1" selected="0">
            <x v="265"/>
          </reference>
          <reference field="12" count="1">
            <x v="84"/>
          </reference>
        </references>
      </pivotArea>
    </format>
    <format dxfId="1064">
      <pivotArea dataOnly="0" labelOnly="1" outline="0" fieldPosition="0">
        <references count="2">
          <reference field="11" count="1" selected="0">
            <x v="267"/>
          </reference>
          <reference field="12" count="1">
            <x v="126"/>
          </reference>
        </references>
      </pivotArea>
    </format>
    <format dxfId="1063">
      <pivotArea dataOnly="0" labelOnly="1" outline="0" fieldPosition="0">
        <references count="2">
          <reference field="11" count="1" selected="0">
            <x v="268"/>
          </reference>
          <reference field="12" count="1">
            <x v="177"/>
          </reference>
        </references>
      </pivotArea>
    </format>
    <format dxfId="1062">
      <pivotArea dataOnly="0" labelOnly="1" outline="0" fieldPosition="0">
        <references count="2">
          <reference field="11" count="1" selected="0">
            <x v="269"/>
          </reference>
          <reference field="12" count="1">
            <x v="68"/>
          </reference>
        </references>
      </pivotArea>
    </format>
    <format dxfId="1061">
      <pivotArea dataOnly="0" labelOnly="1" outline="0" fieldPosition="0">
        <references count="2">
          <reference field="11" count="1" selected="0">
            <x v="270"/>
          </reference>
          <reference field="12" count="1">
            <x v="67"/>
          </reference>
        </references>
      </pivotArea>
    </format>
    <format dxfId="1060">
      <pivotArea dataOnly="0" labelOnly="1" outline="0" fieldPosition="0">
        <references count="2">
          <reference field="11" count="1" selected="0">
            <x v="271"/>
          </reference>
          <reference field="12" count="1">
            <x v="201"/>
          </reference>
        </references>
      </pivotArea>
    </format>
    <format dxfId="1059">
      <pivotArea dataOnly="0" labelOnly="1" outline="0" fieldPosition="0">
        <references count="2">
          <reference field="11" count="1" selected="0">
            <x v="272"/>
          </reference>
          <reference field="12" count="1">
            <x v="199"/>
          </reference>
        </references>
      </pivotArea>
    </format>
    <format dxfId="1058">
      <pivotArea dataOnly="0" labelOnly="1" outline="0" fieldPosition="0">
        <references count="2">
          <reference field="11" count="1" selected="0">
            <x v="273"/>
          </reference>
          <reference field="12" count="1">
            <x v="122"/>
          </reference>
        </references>
      </pivotArea>
    </format>
    <format dxfId="1057">
      <pivotArea dataOnly="0" labelOnly="1" outline="0" fieldPosition="0">
        <references count="2">
          <reference field="11" count="1" selected="0">
            <x v="274"/>
          </reference>
          <reference field="12" count="1">
            <x v="103"/>
          </reference>
        </references>
      </pivotArea>
    </format>
    <format dxfId="1056">
      <pivotArea dataOnly="0" labelOnly="1" outline="0" fieldPosition="0">
        <references count="2">
          <reference field="11" count="1" selected="0">
            <x v="275"/>
          </reference>
          <reference field="12" count="1">
            <x v="86"/>
          </reference>
        </references>
      </pivotArea>
    </format>
    <format dxfId="1055">
      <pivotArea dataOnly="0" labelOnly="1" outline="0" fieldPosition="0">
        <references count="2">
          <reference field="11" count="1" selected="0">
            <x v="277"/>
          </reference>
          <reference field="12" count="1">
            <x v="218"/>
          </reference>
        </references>
      </pivotArea>
    </format>
    <format dxfId="1054">
      <pivotArea dataOnly="0" labelOnly="1" outline="0" fieldPosition="0">
        <references count="2">
          <reference field="11" count="1" selected="0">
            <x v="278"/>
          </reference>
          <reference field="12" count="1">
            <x v="123"/>
          </reference>
        </references>
      </pivotArea>
    </format>
    <format dxfId="1053">
      <pivotArea dataOnly="0" labelOnly="1" outline="0" fieldPosition="0">
        <references count="2">
          <reference field="11" count="1" selected="0">
            <x v="279"/>
          </reference>
          <reference field="12" count="1">
            <x v="221"/>
          </reference>
        </references>
      </pivotArea>
    </format>
    <format dxfId="1052">
      <pivotArea dataOnly="0" labelOnly="1" outline="0" fieldPosition="0">
        <references count="2">
          <reference field="11" count="1" selected="0">
            <x v="280"/>
          </reference>
          <reference field="12" count="1">
            <x v="98"/>
          </reference>
        </references>
      </pivotArea>
    </format>
    <format dxfId="1051">
      <pivotArea dataOnly="0" labelOnly="1" outline="0" fieldPosition="0">
        <references count="2">
          <reference field="11" count="1" selected="0">
            <x v="281"/>
          </reference>
          <reference field="12" count="1">
            <x v="99"/>
          </reference>
        </references>
      </pivotArea>
    </format>
    <format dxfId="1050">
      <pivotArea dataOnly="0" labelOnly="1" outline="0" fieldPosition="0">
        <references count="2">
          <reference field="11" count="1" selected="0">
            <x v="282"/>
          </reference>
          <reference field="12" count="1">
            <x v="220"/>
          </reference>
        </references>
      </pivotArea>
    </format>
    <format dxfId="1049">
      <pivotArea dataOnly="0" labelOnly="1" outline="0" fieldPosition="0">
        <references count="2">
          <reference field="11" count="1" selected="0">
            <x v="283"/>
          </reference>
          <reference field="12" count="1">
            <x v="86"/>
          </reference>
        </references>
      </pivotArea>
    </format>
    <format dxfId="1048">
      <pivotArea dataOnly="0" labelOnly="1" outline="0" fieldPosition="0">
        <references count="2">
          <reference field="11" count="1" selected="0">
            <x v="284"/>
          </reference>
          <reference field="12" count="1">
            <x v="222"/>
          </reference>
        </references>
      </pivotArea>
    </format>
    <format dxfId="1047">
      <pivotArea dataOnly="0" labelOnly="1" outline="0" fieldPosition="0">
        <references count="2">
          <reference field="11" count="1" selected="0">
            <x v="285"/>
          </reference>
          <reference field="12" count="1">
            <x v="97"/>
          </reference>
        </references>
      </pivotArea>
    </format>
    <format dxfId="1046">
      <pivotArea dataOnly="0" labelOnly="1" outline="0" fieldPosition="0">
        <references count="2">
          <reference field="11" count="1" selected="0">
            <x v="286"/>
          </reference>
          <reference field="12" count="1">
            <x v="90"/>
          </reference>
        </references>
      </pivotArea>
    </format>
    <format dxfId="1045">
      <pivotArea dataOnly="0" labelOnly="1" outline="0" fieldPosition="0">
        <references count="2">
          <reference field="11" count="1" selected="0">
            <x v="287"/>
          </reference>
          <reference field="12" count="1">
            <x v="208"/>
          </reference>
        </references>
      </pivotArea>
    </format>
    <format dxfId="1044">
      <pivotArea dataOnly="0" labelOnly="1" outline="0" fieldPosition="0">
        <references count="2">
          <reference field="11" count="1" selected="0">
            <x v="288"/>
          </reference>
          <reference field="12" count="1">
            <x v="212"/>
          </reference>
        </references>
      </pivotArea>
    </format>
    <format dxfId="1043">
      <pivotArea dataOnly="0" labelOnly="1" outline="0" fieldPosition="0">
        <references count="2">
          <reference field="11" count="1" selected="0">
            <x v="289"/>
          </reference>
          <reference field="12" count="1">
            <x v="56"/>
          </reference>
        </references>
      </pivotArea>
    </format>
    <format dxfId="1042">
      <pivotArea dataOnly="0" labelOnly="1" outline="0" fieldPosition="0">
        <references count="2">
          <reference field="11" count="1" selected="0">
            <x v="290"/>
          </reference>
          <reference field="12" count="1">
            <x v="184"/>
          </reference>
        </references>
      </pivotArea>
    </format>
    <format dxfId="1041">
      <pivotArea dataOnly="0" labelOnly="1" outline="0" fieldPosition="0">
        <references count="2">
          <reference field="11" count="1" selected="0">
            <x v="291"/>
          </reference>
          <reference field="12" count="1">
            <x v="211"/>
          </reference>
        </references>
      </pivotArea>
    </format>
    <format dxfId="1040">
      <pivotArea dataOnly="0" labelOnly="1" outline="0" fieldPosition="0">
        <references count="2">
          <reference field="11" count="1" selected="0">
            <x v="0"/>
          </reference>
          <reference field="12" count="1">
            <x v="39"/>
          </reference>
        </references>
      </pivotArea>
    </format>
    <format dxfId="1039">
      <pivotArea dataOnly="0" labelOnly="1" outline="0" fieldPosition="0">
        <references count="2">
          <reference field="11" count="1" selected="0">
            <x v="2"/>
          </reference>
          <reference field="12" count="1">
            <x v="220"/>
          </reference>
        </references>
      </pivotArea>
    </format>
    <format dxfId="1038">
      <pivotArea dataOnly="0" labelOnly="1" outline="0" fieldPosition="0">
        <references count="2">
          <reference field="11" count="1" selected="0">
            <x v="3"/>
          </reference>
          <reference field="12" count="1">
            <x v="36"/>
          </reference>
        </references>
      </pivotArea>
    </format>
    <format dxfId="1037">
      <pivotArea dataOnly="0" labelOnly="1" outline="0" fieldPosition="0">
        <references count="2">
          <reference field="11" count="1" selected="0">
            <x v="4"/>
          </reference>
          <reference field="12" count="1">
            <x v="37"/>
          </reference>
        </references>
      </pivotArea>
    </format>
    <format dxfId="1036">
      <pivotArea dataOnly="0" labelOnly="1" outline="0" fieldPosition="0">
        <references count="2">
          <reference field="11" count="1" selected="0">
            <x v="5"/>
          </reference>
          <reference field="12" count="1">
            <x v="13"/>
          </reference>
        </references>
      </pivotArea>
    </format>
    <format dxfId="1035">
      <pivotArea dataOnly="0" labelOnly="1" outline="0" fieldPosition="0">
        <references count="2">
          <reference field="11" count="1" selected="0">
            <x v="6"/>
          </reference>
          <reference field="12" count="1">
            <x v="52"/>
          </reference>
        </references>
      </pivotArea>
    </format>
    <format dxfId="1034">
      <pivotArea dataOnly="0" labelOnly="1" outline="0" fieldPosition="0">
        <references count="2">
          <reference field="11" count="1" selected="0">
            <x v="7"/>
          </reference>
          <reference field="12" count="1">
            <x v="190"/>
          </reference>
        </references>
      </pivotArea>
    </format>
    <format dxfId="1033">
      <pivotArea dataOnly="0" labelOnly="1" outline="0" fieldPosition="0">
        <references count="2">
          <reference field="11" count="1" selected="0">
            <x v="8"/>
          </reference>
          <reference field="12" count="1">
            <x v="39"/>
          </reference>
        </references>
      </pivotArea>
    </format>
    <format dxfId="1032">
      <pivotArea dataOnly="0" labelOnly="1" outline="0" fieldPosition="0">
        <references count="2">
          <reference field="11" count="1" selected="0">
            <x v="9"/>
          </reference>
          <reference field="12" count="1">
            <x v="87"/>
          </reference>
        </references>
      </pivotArea>
    </format>
    <format dxfId="1031">
      <pivotArea dataOnly="0" labelOnly="1" outline="0" fieldPosition="0">
        <references count="2">
          <reference field="11" count="1" selected="0">
            <x v="10"/>
          </reference>
          <reference field="12" count="1">
            <x v="90"/>
          </reference>
        </references>
      </pivotArea>
    </format>
    <format dxfId="1030">
      <pivotArea dataOnly="0" labelOnly="1" outline="0" fieldPosition="0">
        <references count="2">
          <reference field="11" count="1" selected="0">
            <x v="11"/>
          </reference>
          <reference field="12" count="1">
            <x v="107"/>
          </reference>
        </references>
      </pivotArea>
    </format>
    <format dxfId="1029">
      <pivotArea dataOnly="0" labelOnly="1" outline="0" fieldPosition="0">
        <references count="2">
          <reference field="11" count="1" selected="0">
            <x v="12"/>
          </reference>
          <reference field="12" count="1">
            <x v="46"/>
          </reference>
        </references>
      </pivotArea>
    </format>
    <format dxfId="1028">
      <pivotArea dataOnly="0" labelOnly="1" outline="0" fieldPosition="0">
        <references count="2">
          <reference field="11" count="1" selected="0">
            <x v="13"/>
          </reference>
          <reference field="12" count="1">
            <x v="185"/>
          </reference>
        </references>
      </pivotArea>
    </format>
    <format dxfId="1027">
      <pivotArea dataOnly="0" labelOnly="1" outline="0" fieldPosition="0">
        <references count="2">
          <reference field="11" count="1" selected="0">
            <x v="14"/>
          </reference>
          <reference field="12" count="1">
            <x v="188"/>
          </reference>
        </references>
      </pivotArea>
    </format>
    <format dxfId="1026">
      <pivotArea dataOnly="0" labelOnly="1" outline="0" fieldPosition="0">
        <references count="2">
          <reference field="11" count="1" selected="0">
            <x v="15"/>
          </reference>
          <reference field="12" count="1">
            <x v="187"/>
          </reference>
        </references>
      </pivotArea>
    </format>
    <format dxfId="1025">
      <pivotArea dataOnly="0" labelOnly="1" outline="0" fieldPosition="0">
        <references count="2">
          <reference field="11" count="1" selected="0">
            <x v="16"/>
          </reference>
          <reference field="12" count="1">
            <x v="54"/>
          </reference>
        </references>
      </pivotArea>
    </format>
    <format dxfId="1024">
      <pivotArea dataOnly="0" labelOnly="1" outline="0" fieldPosition="0">
        <references count="2">
          <reference field="11" count="1" selected="0">
            <x v="17"/>
          </reference>
          <reference field="12" count="1">
            <x v="57"/>
          </reference>
        </references>
      </pivotArea>
    </format>
    <format dxfId="1023">
      <pivotArea dataOnly="0" labelOnly="1" outline="0" fieldPosition="0">
        <references count="2">
          <reference field="11" count="1" selected="0">
            <x v="18"/>
          </reference>
          <reference field="12" count="1">
            <x v="189"/>
          </reference>
        </references>
      </pivotArea>
    </format>
    <format dxfId="1022">
      <pivotArea dataOnly="0" labelOnly="1" outline="0" fieldPosition="0">
        <references count="2">
          <reference field="11" count="1" selected="0">
            <x v="19"/>
          </reference>
          <reference field="12" count="1">
            <x v="80"/>
          </reference>
        </references>
      </pivotArea>
    </format>
    <format dxfId="1021">
      <pivotArea dataOnly="0" labelOnly="1" outline="0" fieldPosition="0">
        <references count="2">
          <reference field="11" count="1" selected="0">
            <x v="20"/>
          </reference>
          <reference field="12" count="1">
            <x v="82"/>
          </reference>
        </references>
      </pivotArea>
    </format>
    <format dxfId="1020">
      <pivotArea dataOnly="0" labelOnly="1" outline="0" fieldPosition="0">
        <references count="2">
          <reference field="11" count="1" selected="0">
            <x v="21"/>
          </reference>
          <reference field="12" count="1">
            <x v="121"/>
          </reference>
        </references>
      </pivotArea>
    </format>
    <format dxfId="1019">
      <pivotArea dataOnly="0" labelOnly="1" outline="0" fieldPosition="0">
        <references count="2">
          <reference field="11" count="1" selected="0">
            <x v="22"/>
          </reference>
          <reference field="12" count="1">
            <x v="200"/>
          </reference>
        </references>
      </pivotArea>
    </format>
    <format dxfId="1018">
      <pivotArea dataOnly="0" labelOnly="1" outline="0" fieldPosition="0">
        <references count="2">
          <reference field="11" count="1" selected="0">
            <x v="23"/>
          </reference>
          <reference field="12" count="1">
            <x v="195"/>
          </reference>
        </references>
      </pivotArea>
    </format>
    <format dxfId="1017">
      <pivotArea dataOnly="0" labelOnly="1" outline="0" fieldPosition="0">
        <references count="2">
          <reference field="11" count="1" selected="0">
            <x v="24"/>
          </reference>
          <reference field="12" count="1">
            <x v="108"/>
          </reference>
        </references>
      </pivotArea>
    </format>
    <format dxfId="1016">
      <pivotArea dataOnly="0" labelOnly="1" outline="0" fieldPosition="0">
        <references count="2">
          <reference field="11" count="1" selected="0">
            <x v="25"/>
          </reference>
          <reference field="12" count="1">
            <x v="196"/>
          </reference>
        </references>
      </pivotArea>
    </format>
    <format dxfId="1015">
      <pivotArea dataOnly="0" labelOnly="1" outline="0" fieldPosition="0">
        <references count="2">
          <reference field="11" count="1" selected="0">
            <x v="26"/>
          </reference>
          <reference field="12" count="1">
            <x v="163"/>
          </reference>
        </references>
      </pivotArea>
    </format>
    <format dxfId="1014">
      <pivotArea dataOnly="0" labelOnly="1" outline="0" fieldPosition="0">
        <references count="2">
          <reference field="11" count="1" selected="0">
            <x v="27"/>
          </reference>
          <reference field="12" count="1">
            <x v="164"/>
          </reference>
        </references>
      </pivotArea>
    </format>
    <format dxfId="1013">
      <pivotArea dataOnly="0" labelOnly="1" outline="0" fieldPosition="0">
        <references count="2">
          <reference field="11" count="1" selected="0">
            <x v="28"/>
          </reference>
          <reference field="12" count="1">
            <x v="53"/>
          </reference>
        </references>
      </pivotArea>
    </format>
    <format dxfId="1012">
      <pivotArea dataOnly="0" labelOnly="1" outline="0" fieldPosition="0">
        <references count="2">
          <reference field="11" count="1" selected="0">
            <x v="29"/>
          </reference>
          <reference field="12" count="1">
            <x v="62"/>
          </reference>
        </references>
      </pivotArea>
    </format>
    <format dxfId="1011">
      <pivotArea dataOnly="0" labelOnly="1" outline="0" fieldPosition="0">
        <references count="2">
          <reference field="11" count="1" selected="0">
            <x v="30"/>
          </reference>
          <reference field="12" count="1">
            <x v="64"/>
          </reference>
        </references>
      </pivotArea>
    </format>
    <format dxfId="1010">
      <pivotArea dataOnly="0" labelOnly="1" outline="0" fieldPosition="0">
        <references count="2">
          <reference field="11" count="1" selected="0">
            <x v="31"/>
          </reference>
          <reference field="12" count="1">
            <x v="146"/>
          </reference>
        </references>
      </pivotArea>
    </format>
    <format dxfId="1009">
      <pivotArea dataOnly="0" labelOnly="1" outline="0" fieldPosition="0">
        <references count="2">
          <reference field="11" count="1" selected="0">
            <x v="32"/>
          </reference>
          <reference field="12" count="1">
            <x v="118"/>
          </reference>
        </references>
      </pivotArea>
    </format>
    <format dxfId="1008">
      <pivotArea dataOnly="0" labelOnly="1" outline="0" fieldPosition="0">
        <references count="2">
          <reference field="11" count="1" selected="0">
            <x v="33"/>
          </reference>
          <reference field="12" count="1">
            <x v="225"/>
          </reference>
        </references>
      </pivotArea>
    </format>
    <format dxfId="1007">
      <pivotArea dataOnly="0" labelOnly="1" outline="0" fieldPosition="0">
        <references count="2">
          <reference field="11" count="1" selected="0">
            <x v="34"/>
          </reference>
          <reference field="12" count="1">
            <x v="90"/>
          </reference>
        </references>
      </pivotArea>
    </format>
    <format dxfId="1006">
      <pivotArea dataOnly="0" labelOnly="1" outline="0" fieldPosition="0">
        <references count="2">
          <reference field="11" count="1" selected="0">
            <x v="35"/>
          </reference>
          <reference field="12" count="1">
            <x v="41"/>
          </reference>
        </references>
      </pivotArea>
    </format>
    <format dxfId="1005">
      <pivotArea dataOnly="0" labelOnly="1" outline="0" fieldPosition="0">
        <references count="2">
          <reference field="11" count="1" selected="0">
            <x v="36"/>
          </reference>
          <reference field="12" count="1">
            <x v="220"/>
          </reference>
        </references>
      </pivotArea>
    </format>
    <format dxfId="1004">
      <pivotArea dataOnly="0" labelOnly="1" outline="0" fieldPosition="0">
        <references count="2">
          <reference field="11" count="1" selected="0">
            <x v="38"/>
          </reference>
          <reference field="12" count="1">
            <x v="216"/>
          </reference>
        </references>
      </pivotArea>
    </format>
    <format dxfId="1003">
      <pivotArea dataOnly="0" labelOnly="1" outline="0" fieldPosition="0">
        <references count="2">
          <reference field="11" count="1" selected="0">
            <x v="39"/>
          </reference>
          <reference field="12" count="1">
            <x v="101"/>
          </reference>
        </references>
      </pivotArea>
    </format>
    <format dxfId="1002">
      <pivotArea dataOnly="0" labelOnly="1" outline="0" fieldPosition="0">
        <references count="2">
          <reference field="11" count="1" selected="0">
            <x v="40"/>
          </reference>
          <reference field="12" count="1">
            <x v="127"/>
          </reference>
        </references>
      </pivotArea>
    </format>
    <format dxfId="1001">
      <pivotArea dataOnly="0" labelOnly="1" outline="0" fieldPosition="0">
        <references count="2">
          <reference field="11" count="1" selected="0">
            <x v="41"/>
          </reference>
          <reference field="12" count="1">
            <x v="21"/>
          </reference>
        </references>
      </pivotArea>
    </format>
    <format dxfId="1000">
      <pivotArea dataOnly="0" labelOnly="1" outline="0" fieldPosition="0">
        <references count="2">
          <reference field="11" count="1" selected="0">
            <x v="42"/>
          </reference>
          <reference field="12" count="1">
            <x v="73"/>
          </reference>
        </references>
      </pivotArea>
    </format>
    <format dxfId="999">
      <pivotArea dataOnly="0" labelOnly="1" outline="0" fieldPosition="0">
        <references count="2">
          <reference field="11" count="1" selected="0">
            <x v="43"/>
          </reference>
          <reference field="12" count="1">
            <x v="223"/>
          </reference>
        </references>
      </pivotArea>
    </format>
    <format dxfId="998">
      <pivotArea dataOnly="0" labelOnly="1" outline="0" fieldPosition="0">
        <references count="2">
          <reference field="11" count="1" selected="0">
            <x v="44"/>
          </reference>
          <reference field="12" count="1">
            <x v="105"/>
          </reference>
        </references>
      </pivotArea>
    </format>
    <format dxfId="997">
      <pivotArea dataOnly="0" labelOnly="1" outline="0" fieldPosition="0">
        <references count="2">
          <reference field="11" count="1" selected="0">
            <x v="45"/>
          </reference>
          <reference field="12" count="1">
            <x v="100"/>
          </reference>
        </references>
      </pivotArea>
    </format>
    <format dxfId="996">
      <pivotArea dataOnly="0" labelOnly="1" outline="0" fieldPosition="0">
        <references count="2">
          <reference field="11" count="1" selected="0">
            <x v="46"/>
          </reference>
          <reference field="12" count="1">
            <x v="169"/>
          </reference>
        </references>
      </pivotArea>
    </format>
    <format dxfId="995">
      <pivotArea dataOnly="0" labelOnly="1" outline="0" fieldPosition="0">
        <references count="2">
          <reference field="11" count="1" selected="0">
            <x v="47"/>
          </reference>
          <reference field="12" count="1">
            <x v="152"/>
          </reference>
        </references>
      </pivotArea>
    </format>
    <format dxfId="994">
      <pivotArea dataOnly="0" labelOnly="1" outline="0" fieldPosition="0">
        <references count="2">
          <reference field="11" count="1" selected="0">
            <x v="48"/>
          </reference>
          <reference field="12" count="1">
            <x v="117"/>
          </reference>
        </references>
      </pivotArea>
    </format>
    <format dxfId="993">
      <pivotArea dataOnly="0" labelOnly="1" outline="0" fieldPosition="0">
        <references count="2">
          <reference field="11" count="1" selected="0">
            <x v="49"/>
          </reference>
          <reference field="12" count="1">
            <x v="168"/>
          </reference>
        </references>
      </pivotArea>
    </format>
    <format dxfId="992">
      <pivotArea dataOnly="0" labelOnly="1" outline="0" fieldPosition="0">
        <references count="2">
          <reference field="11" count="1" selected="0">
            <x v="50"/>
          </reference>
          <reference field="12" count="1">
            <x v="155"/>
          </reference>
        </references>
      </pivotArea>
    </format>
    <format dxfId="991">
      <pivotArea dataOnly="0" labelOnly="1" outline="0" fieldPosition="0">
        <references count="2">
          <reference field="11" count="1" selected="0">
            <x v="51"/>
          </reference>
          <reference field="12" count="1">
            <x v="151"/>
          </reference>
        </references>
      </pivotArea>
    </format>
    <format dxfId="990">
      <pivotArea dataOnly="0" labelOnly="1" outline="0" fieldPosition="0">
        <references count="2">
          <reference field="11" count="1" selected="0">
            <x v="52"/>
          </reference>
          <reference field="12" count="1">
            <x v="213"/>
          </reference>
        </references>
      </pivotArea>
    </format>
    <format dxfId="989">
      <pivotArea dataOnly="0" labelOnly="1" outline="0" fieldPosition="0">
        <references count="2">
          <reference field="11" count="1" selected="0">
            <x v="53"/>
          </reference>
          <reference field="12" count="1">
            <x v="72"/>
          </reference>
        </references>
      </pivotArea>
    </format>
    <format dxfId="988">
      <pivotArea dataOnly="0" labelOnly="1" outline="0" fieldPosition="0">
        <references count="2">
          <reference field="11" count="1" selected="0">
            <x v="54"/>
          </reference>
          <reference field="12" count="1">
            <x v="112"/>
          </reference>
        </references>
      </pivotArea>
    </format>
    <format dxfId="987">
      <pivotArea dataOnly="0" labelOnly="1" outline="0" fieldPosition="0">
        <references count="2">
          <reference field="11" count="1" selected="0">
            <x v="55"/>
          </reference>
          <reference field="12" count="1">
            <x v="204"/>
          </reference>
        </references>
      </pivotArea>
    </format>
    <format dxfId="986">
      <pivotArea dataOnly="0" labelOnly="1" outline="0" fieldPosition="0">
        <references count="2">
          <reference field="11" count="1" selected="0">
            <x v="56"/>
          </reference>
          <reference field="12" count="1">
            <x v="59"/>
          </reference>
        </references>
      </pivotArea>
    </format>
    <format dxfId="985">
      <pivotArea dataOnly="0" labelOnly="1" outline="0" fieldPosition="0">
        <references count="2">
          <reference field="11" count="1" selected="0">
            <x v="57"/>
          </reference>
          <reference field="12" count="1">
            <x v="134"/>
          </reference>
        </references>
      </pivotArea>
    </format>
    <format dxfId="984">
      <pivotArea dataOnly="0" labelOnly="1" outline="0" fieldPosition="0">
        <references count="2">
          <reference field="11" count="1" selected="0">
            <x v="58"/>
          </reference>
          <reference field="12" count="1">
            <x v="109"/>
          </reference>
        </references>
      </pivotArea>
    </format>
    <format dxfId="983">
      <pivotArea dataOnly="0" labelOnly="1" outline="0" fieldPosition="0">
        <references count="2">
          <reference field="11" count="1" selected="0">
            <x v="59"/>
          </reference>
          <reference field="12" count="1">
            <x v="96"/>
          </reference>
        </references>
      </pivotArea>
    </format>
    <format dxfId="982">
      <pivotArea dataOnly="0" labelOnly="1" outline="0" fieldPosition="0">
        <references count="2">
          <reference field="11" count="1" selected="0">
            <x v="60"/>
          </reference>
          <reference field="12" count="1">
            <x v="215"/>
          </reference>
        </references>
      </pivotArea>
    </format>
    <format dxfId="981">
      <pivotArea dataOnly="0" labelOnly="1" outline="0" fieldPosition="0">
        <references count="2">
          <reference field="11" count="1" selected="0">
            <x v="61"/>
          </reference>
          <reference field="12" count="1">
            <x v="95"/>
          </reference>
        </references>
      </pivotArea>
    </format>
    <format dxfId="980">
      <pivotArea dataOnly="0" labelOnly="1" outline="0" fieldPosition="0">
        <references count="2">
          <reference field="11" count="1" selected="0">
            <x v="62"/>
          </reference>
          <reference field="12" count="1">
            <x v="93"/>
          </reference>
        </references>
      </pivotArea>
    </format>
    <format dxfId="979">
      <pivotArea dataOnly="0" labelOnly="1" outline="0" fieldPosition="0">
        <references count="2">
          <reference field="11" count="1" selected="0">
            <x v="63"/>
          </reference>
          <reference field="12" count="1">
            <x v="210"/>
          </reference>
        </references>
      </pivotArea>
    </format>
    <format dxfId="978">
      <pivotArea dataOnly="0" labelOnly="1" outline="0" fieldPosition="0">
        <references count="2">
          <reference field="11" count="1" selected="0">
            <x v="64"/>
          </reference>
          <reference field="12" count="1">
            <x v="171"/>
          </reference>
        </references>
      </pivotArea>
    </format>
    <format dxfId="977">
      <pivotArea dataOnly="0" labelOnly="1" outline="0" fieldPosition="0">
        <references count="2">
          <reference field="11" count="1" selected="0">
            <x v="65"/>
          </reference>
          <reference field="12" count="1">
            <x v="125"/>
          </reference>
        </references>
      </pivotArea>
    </format>
    <format dxfId="976">
      <pivotArea dataOnly="0" labelOnly="1" outline="0" fieldPosition="0">
        <references count="2">
          <reference field="11" count="1" selected="0">
            <x v="66"/>
          </reference>
          <reference field="12" count="1">
            <x v="157"/>
          </reference>
        </references>
      </pivotArea>
    </format>
    <format dxfId="975">
      <pivotArea dataOnly="0" labelOnly="1" outline="0" fieldPosition="0">
        <references count="2">
          <reference field="11" count="1" selected="0">
            <x v="67"/>
          </reference>
          <reference field="12" count="1">
            <x v="220"/>
          </reference>
        </references>
      </pivotArea>
    </format>
    <format dxfId="974">
      <pivotArea dataOnly="0" labelOnly="1" outline="0" fieldPosition="0">
        <references count="2">
          <reference field="11" count="1" selected="0">
            <x v="68"/>
          </reference>
          <reference field="12" count="1">
            <x v="124"/>
          </reference>
        </references>
      </pivotArea>
    </format>
    <format dxfId="973">
      <pivotArea dataOnly="0" labelOnly="1" outline="0" fieldPosition="0">
        <references count="2">
          <reference field="11" count="1" selected="0">
            <x v="69"/>
          </reference>
          <reference field="12" count="1">
            <x v="114"/>
          </reference>
        </references>
      </pivotArea>
    </format>
    <format dxfId="972">
      <pivotArea dataOnly="0" labelOnly="1" outline="0" fieldPosition="0">
        <references count="2">
          <reference field="11" count="1" selected="0">
            <x v="70"/>
          </reference>
          <reference field="12" count="1">
            <x v="115"/>
          </reference>
        </references>
      </pivotArea>
    </format>
    <format dxfId="971">
      <pivotArea dataOnly="0" labelOnly="1" outline="0" fieldPosition="0">
        <references count="2">
          <reference field="11" count="1" selected="0">
            <x v="71"/>
          </reference>
          <reference field="12" count="1">
            <x v="51"/>
          </reference>
        </references>
      </pivotArea>
    </format>
    <format dxfId="970">
      <pivotArea dataOnly="0" labelOnly="1" outline="0" fieldPosition="0">
        <references count="2">
          <reference field="11" count="1" selected="0">
            <x v="72"/>
          </reference>
          <reference field="12" count="1">
            <x v="124"/>
          </reference>
        </references>
      </pivotArea>
    </format>
    <format dxfId="969">
      <pivotArea dataOnly="0" labelOnly="1" outline="0" fieldPosition="0">
        <references count="2">
          <reference field="11" count="1" selected="0">
            <x v="73"/>
          </reference>
          <reference field="12" count="1">
            <x v="149"/>
          </reference>
        </references>
      </pivotArea>
    </format>
    <format dxfId="968">
      <pivotArea dataOnly="0" labelOnly="1" outline="0" fieldPosition="0">
        <references count="2">
          <reference field="11" count="1" selected="0">
            <x v="74"/>
          </reference>
          <reference field="12" count="1">
            <x v="85"/>
          </reference>
        </references>
      </pivotArea>
    </format>
    <format dxfId="967">
      <pivotArea dataOnly="0" labelOnly="1" outline="0" fieldPosition="0">
        <references count="2">
          <reference field="11" count="1" selected="0">
            <x v="75"/>
          </reference>
          <reference field="12" count="1">
            <x v="71"/>
          </reference>
        </references>
      </pivotArea>
    </format>
    <format dxfId="966">
      <pivotArea dataOnly="0" labelOnly="1" outline="0" fieldPosition="0">
        <references count="2">
          <reference field="11" count="1" selected="0">
            <x v="76"/>
          </reference>
          <reference field="12" count="1">
            <x v="45"/>
          </reference>
        </references>
      </pivotArea>
    </format>
    <format dxfId="965">
      <pivotArea dataOnly="0" labelOnly="1" outline="0" fieldPosition="0">
        <references count="2">
          <reference field="11" count="1" selected="0">
            <x v="77"/>
          </reference>
          <reference field="12" count="1">
            <x v="149"/>
          </reference>
        </references>
      </pivotArea>
    </format>
    <format dxfId="964">
      <pivotArea dataOnly="0" labelOnly="1" outline="0" fieldPosition="0">
        <references count="2">
          <reference field="11" count="1" selected="0">
            <x v="78"/>
          </reference>
          <reference field="12" count="1">
            <x v="220"/>
          </reference>
        </references>
      </pivotArea>
    </format>
    <format dxfId="963">
      <pivotArea dataOnly="0" labelOnly="1" outline="0" fieldPosition="0">
        <references count="2">
          <reference field="11" count="1" selected="0">
            <x v="79"/>
          </reference>
          <reference field="12" count="1">
            <x v="149"/>
          </reference>
        </references>
      </pivotArea>
    </format>
    <format dxfId="962">
      <pivotArea dataOnly="0" labelOnly="1" outline="0" fieldPosition="0">
        <references count="2">
          <reference field="11" count="1" selected="0">
            <x v="80"/>
          </reference>
          <reference field="12" count="1">
            <x v="120"/>
          </reference>
        </references>
      </pivotArea>
    </format>
    <format dxfId="961">
      <pivotArea dataOnly="0" labelOnly="1" outline="0" fieldPosition="0">
        <references count="2">
          <reference field="11" count="1" selected="0">
            <x v="81"/>
          </reference>
          <reference field="12" count="1">
            <x v="194"/>
          </reference>
        </references>
      </pivotArea>
    </format>
    <format dxfId="960">
      <pivotArea dataOnly="0" labelOnly="1" outline="0" fieldPosition="0">
        <references count="2">
          <reference field="11" count="1" selected="0">
            <x v="82"/>
          </reference>
          <reference field="12" count="1">
            <x v="119"/>
          </reference>
        </references>
      </pivotArea>
    </format>
    <format dxfId="959">
      <pivotArea dataOnly="0" labelOnly="1" outline="0" fieldPosition="0">
        <references count="2">
          <reference field="11" count="1" selected="0">
            <x v="83"/>
          </reference>
          <reference field="12" count="1">
            <x v="91"/>
          </reference>
        </references>
      </pivotArea>
    </format>
    <format dxfId="958">
      <pivotArea dataOnly="0" labelOnly="1" outline="0" fieldPosition="0">
        <references count="2">
          <reference field="11" count="1" selected="0">
            <x v="84"/>
          </reference>
          <reference field="12" count="1">
            <x v="220"/>
          </reference>
        </references>
      </pivotArea>
    </format>
    <format dxfId="957">
      <pivotArea dataOnly="0" labelOnly="1" outline="0" fieldPosition="0">
        <references count="2">
          <reference field="11" count="1" selected="0">
            <x v="85"/>
          </reference>
          <reference field="12" count="1">
            <x v="58"/>
          </reference>
        </references>
      </pivotArea>
    </format>
    <format dxfId="956">
      <pivotArea dataOnly="0" labelOnly="1" outline="0" fieldPosition="0">
        <references count="2">
          <reference field="11" count="1" selected="0">
            <x v="86"/>
          </reference>
          <reference field="12" count="1">
            <x v="70"/>
          </reference>
        </references>
      </pivotArea>
    </format>
    <format dxfId="955">
      <pivotArea dataOnly="0" labelOnly="1" outline="0" fieldPosition="0">
        <references count="2">
          <reference field="11" count="1" selected="0">
            <x v="87"/>
          </reference>
          <reference field="12" count="1">
            <x v="192"/>
          </reference>
        </references>
      </pivotArea>
    </format>
    <format dxfId="954">
      <pivotArea dataOnly="0" labelOnly="1" outline="0" fieldPosition="0">
        <references count="2">
          <reference field="11" count="1" selected="0">
            <x v="88"/>
          </reference>
          <reference field="12" count="1">
            <x v="128"/>
          </reference>
        </references>
      </pivotArea>
    </format>
    <format dxfId="953">
      <pivotArea dataOnly="0" labelOnly="1" outline="0" fieldPosition="0">
        <references count="2">
          <reference field="11" count="1" selected="0">
            <x v="89"/>
          </reference>
          <reference field="12" count="1">
            <x v="129"/>
          </reference>
        </references>
      </pivotArea>
    </format>
    <format dxfId="952">
      <pivotArea dataOnly="0" labelOnly="1" outline="0" fieldPosition="0">
        <references count="2">
          <reference field="11" count="1" selected="0">
            <x v="90"/>
          </reference>
          <reference field="12" count="1">
            <x v="220"/>
          </reference>
        </references>
      </pivotArea>
    </format>
    <format dxfId="951">
      <pivotArea dataOnly="0" labelOnly="1" outline="0" fieldPosition="0">
        <references count="2">
          <reference field="11" count="1" selected="0">
            <x v="91"/>
          </reference>
          <reference field="12" count="1">
            <x v="149"/>
          </reference>
        </references>
      </pivotArea>
    </format>
    <format dxfId="950">
      <pivotArea dataOnly="0" labelOnly="1" outline="0" fieldPosition="0">
        <references count="2">
          <reference field="11" count="1" selected="0">
            <x v="92"/>
          </reference>
          <reference field="12" count="1">
            <x v="202"/>
          </reference>
        </references>
      </pivotArea>
    </format>
    <format dxfId="949">
      <pivotArea dataOnly="0" labelOnly="1" outline="0" fieldPosition="0">
        <references count="2">
          <reference field="11" count="1" selected="0">
            <x v="93"/>
          </reference>
          <reference field="12" count="1">
            <x v="60"/>
          </reference>
        </references>
      </pivotArea>
    </format>
    <format dxfId="948">
      <pivotArea dataOnly="0" labelOnly="1" outline="0" fieldPosition="0">
        <references count="2">
          <reference field="11" count="1" selected="0">
            <x v="94"/>
          </reference>
          <reference field="12" count="1">
            <x v="133"/>
          </reference>
        </references>
      </pivotArea>
    </format>
    <format dxfId="947">
      <pivotArea dataOnly="0" labelOnly="1" outline="0" fieldPosition="0">
        <references count="2">
          <reference field="11" count="1" selected="0">
            <x v="95"/>
          </reference>
          <reference field="12" count="1">
            <x v="132"/>
          </reference>
        </references>
      </pivotArea>
    </format>
    <format dxfId="946">
      <pivotArea dataOnly="0" labelOnly="1" outline="0" fieldPosition="0">
        <references count="2">
          <reference field="11" count="1" selected="0">
            <x v="96"/>
          </reference>
          <reference field="12" count="1">
            <x v="43"/>
          </reference>
        </references>
      </pivotArea>
    </format>
    <format dxfId="945">
      <pivotArea dataOnly="0" labelOnly="1" outline="0" fieldPosition="0">
        <references count="2">
          <reference field="11" count="1" selected="0">
            <x v="97"/>
          </reference>
          <reference field="12" count="1">
            <x v="39"/>
          </reference>
        </references>
      </pivotArea>
    </format>
    <format dxfId="944">
      <pivotArea dataOnly="0" labelOnly="1" outline="0" fieldPosition="0">
        <references count="2">
          <reference field="11" count="1" selected="0">
            <x v="98"/>
          </reference>
          <reference field="12" count="1">
            <x v="75"/>
          </reference>
        </references>
      </pivotArea>
    </format>
    <format dxfId="943">
      <pivotArea dataOnly="0" labelOnly="1" outline="0" fieldPosition="0">
        <references count="2">
          <reference field="11" count="1" selected="0">
            <x v="99"/>
          </reference>
          <reference field="12" count="1">
            <x v="42"/>
          </reference>
        </references>
      </pivotArea>
    </format>
    <format dxfId="942">
      <pivotArea dataOnly="0" labelOnly="1" outline="0" fieldPosition="0">
        <references count="2">
          <reference field="11" count="1" selected="0">
            <x v="100"/>
          </reference>
          <reference field="12" count="1">
            <x v="47"/>
          </reference>
        </references>
      </pivotArea>
    </format>
    <format dxfId="941">
      <pivotArea dataOnly="0" labelOnly="1" outline="0" fieldPosition="0">
        <references count="2">
          <reference field="11" count="1" selected="0">
            <x v="101"/>
          </reference>
          <reference field="12" count="1">
            <x v="83"/>
          </reference>
        </references>
      </pivotArea>
    </format>
    <format dxfId="940">
      <pivotArea dataOnly="0" labelOnly="1" outline="0" fieldPosition="0">
        <references count="2">
          <reference field="11" count="1" selected="0">
            <x v="102"/>
          </reference>
          <reference field="12" count="1">
            <x v="135"/>
          </reference>
        </references>
      </pivotArea>
    </format>
    <format dxfId="939">
      <pivotArea dataOnly="0" labelOnly="1" outline="0" fieldPosition="0">
        <references count="2">
          <reference field="11" count="1" selected="0">
            <x v="103"/>
          </reference>
          <reference field="12" count="1">
            <x v="220"/>
          </reference>
        </references>
      </pivotArea>
    </format>
    <format dxfId="938">
      <pivotArea dataOnly="0" labelOnly="1" outline="0" fieldPosition="0">
        <references count="2">
          <reference field="11" count="1" selected="0">
            <x v="104"/>
          </reference>
          <reference field="12" count="1">
            <x v="149"/>
          </reference>
        </references>
      </pivotArea>
    </format>
    <format dxfId="937">
      <pivotArea dataOnly="0" labelOnly="1" outline="0" fieldPosition="0">
        <references count="2">
          <reference field="11" count="1" selected="0">
            <x v="105"/>
          </reference>
          <reference field="12" count="1">
            <x v="89"/>
          </reference>
        </references>
      </pivotArea>
    </format>
    <format dxfId="936">
      <pivotArea dataOnly="0" labelOnly="1" outline="0" fieldPosition="0">
        <references count="2">
          <reference field="11" count="1" selected="0">
            <x v="106"/>
          </reference>
          <reference field="12" count="1">
            <x v="149"/>
          </reference>
        </references>
      </pivotArea>
    </format>
    <format dxfId="935">
      <pivotArea dataOnly="0" labelOnly="1" outline="0" fieldPosition="0">
        <references count="2">
          <reference field="11" count="1" selected="0">
            <x v="108"/>
          </reference>
          <reference field="12" count="1">
            <x v="220"/>
          </reference>
        </references>
      </pivotArea>
    </format>
    <format dxfId="934">
      <pivotArea dataOnly="0" labelOnly="1" outline="0" fieldPosition="0">
        <references count="2">
          <reference field="11" count="1" selected="0">
            <x v="109"/>
          </reference>
          <reference field="12" count="1">
            <x v="149"/>
          </reference>
        </references>
      </pivotArea>
    </format>
    <format dxfId="933">
      <pivotArea dataOnly="0" labelOnly="1" outline="0" fieldPosition="0">
        <references count="2">
          <reference field="11" count="1" selected="0">
            <x v="115"/>
          </reference>
          <reference field="12" count="1">
            <x v="170"/>
          </reference>
        </references>
      </pivotArea>
    </format>
    <format dxfId="932">
      <pivotArea dataOnly="0" labelOnly="1" outline="0" fieldPosition="0">
        <references count="2">
          <reference field="11" count="1" selected="0">
            <x v="116"/>
          </reference>
          <reference field="12" count="1">
            <x v="175"/>
          </reference>
        </references>
      </pivotArea>
    </format>
    <format dxfId="931">
      <pivotArea dataOnly="0" labelOnly="1" outline="0" fieldPosition="0">
        <references count="2">
          <reference field="11" count="1" selected="0">
            <x v="117"/>
          </reference>
          <reference field="12" count="1">
            <x v="174"/>
          </reference>
        </references>
      </pivotArea>
    </format>
    <format dxfId="930">
      <pivotArea dataOnly="0" labelOnly="1" outline="0" fieldPosition="0">
        <references count="2">
          <reference field="11" count="1" selected="0">
            <x v="118"/>
          </reference>
          <reference field="12" count="1">
            <x v="74"/>
          </reference>
        </references>
      </pivotArea>
    </format>
    <format dxfId="929">
      <pivotArea dataOnly="0" labelOnly="1" outline="0" fieldPosition="0">
        <references count="2">
          <reference field="11" count="1" selected="0">
            <x v="119"/>
          </reference>
          <reference field="12" count="1">
            <x v="147"/>
          </reference>
        </references>
      </pivotArea>
    </format>
    <format dxfId="928">
      <pivotArea dataOnly="0" labelOnly="1" outline="0" fieldPosition="0">
        <references count="2">
          <reference field="11" count="1" selected="0">
            <x v="120"/>
          </reference>
          <reference field="12" count="1">
            <x v="149"/>
          </reference>
        </references>
      </pivotArea>
    </format>
    <format dxfId="927">
      <pivotArea dataOnly="0" labelOnly="1" outline="0" fieldPosition="0">
        <references count="2">
          <reference field="11" count="1" selected="0">
            <x v="121"/>
          </reference>
          <reference field="12" count="1">
            <x v="111"/>
          </reference>
        </references>
      </pivotArea>
    </format>
    <format dxfId="926">
      <pivotArea dataOnly="0" labelOnly="1" outline="0" fieldPosition="0">
        <references count="2">
          <reference field="11" count="1" selected="0">
            <x v="122"/>
          </reference>
          <reference field="12" count="1">
            <x v="131"/>
          </reference>
        </references>
      </pivotArea>
    </format>
    <format dxfId="925">
      <pivotArea dataOnly="0" labelOnly="1" outline="0" fieldPosition="0">
        <references count="2">
          <reference field="11" count="1" selected="0">
            <x v="123"/>
          </reference>
          <reference field="12" count="1">
            <x v="55"/>
          </reference>
        </references>
      </pivotArea>
    </format>
    <format dxfId="924">
      <pivotArea dataOnly="0" labelOnly="1" outline="0" fieldPosition="0">
        <references count="2">
          <reference field="11" count="1" selected="0">
            <x v="124"/>
          </reference>
          <reference field="12" count="1">
            <x v="63"/>
          </reference>
        </references>
      </pivotArea>
    </format>
    <format dxfId="923">
      <pivotArea dataOnly="0" labelOnly="1" outline="0" fieldPosition="0">
        <references count="2">
          <reference field="11" count="1" selected="0">
            <x v="125"/>
          </reference>
          <reference field="12" count="1">
            <x v="149"/>
          </reference>
        </references>
      </pivotArea>
    </format>
    <format dxfId="922">
      <pivotArea dataOnly="0" labelOnly="1" outline="0" fieldPosition="0">
        <references count="2">
          <reference field="11" count="1" selected="0">
            <x v="126"/>
          </reference>
          <reference field="12" count="1">
            <x v="162"/>
          </reference>
        </references>
      </pivotArea>
    </format>
    <format dxfId="921">
      <pivotArea dataOnly="0" labelOnly="1" outline="0" fieldPosition="0">
        <references count="2">
          <reference field="11" count="1" selected="0">
            <x v="129"/>
          </reference>
          <reference field="12" count="1">
            <x v="167"/>
          </reference>
        </references>
      </pivotArea>
    </format>
    <format dxfId="920">
      <pivotArea dataOnly="0" labelOnly="1" outline="0" fieldPosition="0">
        <references count="2">
          <reference field="11" count="1" selected="0">
            <x v="130"/>
          </reference>
          <reference field="12" count="1">
            <x v="138"/>
          </reference>
        </references>
      </pivotArea>
    </format>
    <format dxfId="919">
      <pivotArea dataOnly="0" labelOnly="1" outline="0" fieldPosition="0">
        <references count="2">
          <reference field="11" count="1" selected="0">
            <x v="131"/>
          </reference>
          <reference field="12" count="1">
            <x v="220"/>
          </reference>
        </references>
      </pivotArea>
    </format>
    <format dxfId="918">
      <pivotArea dataOnly="0" labelOnly="1" outline="0" fieldPosition="0">
        <references count="2">
          <reference field="11" count="1" selected="0">
            <x v="132"/>
          </reference>
          <reference field="12" count="1">
            <x v="167"/>
          </reference>
        </references>
      </pivotArea>
    </format>
    <format dxfId="917">
      <pivotArea dataOnly="0" labelOnly="1" outline="0" fieldPosition="0">
        <references count="2">
          <reference field="11" count="1" selected="0">
            <x v="133"/>
          </reference>
          <reference field="12" count="1">
            <x v="159"/>
          </reference>
        </references>
      </pivotArea>
    </format>
    <format dxfId="916">
      <pivotArea dataOnly="0" labelOnly="1" outline="0" fieldPosition="0">
        <references count="2">
          <reference field="11" count="1" selected="0">
            <x v="134"/>
          </reference>
          <reference field="12" count="1">
            <x v="160"/>
          </reference>
        </references>
      </pivotArea>
    </format>
    <format dxfId="915">
      <pivotArea dataOnly="0" labelOnly="1" outline="0" fieldPosition="0">
        <references count="2">
          <reference field="11" count="1" selected="0">
            <x v="135"/>
          </reference>
          <reference field="12" count="1">
            <x v="183"/>
          </reference>
        </references>
      </pivotArea>
    </format>
    <format dxfId="914">
      <pivotArea dataOnly="0" labelOnly="1" outline="0" fieldPosition="0">
        <references count="2">
          <reference field="11" count="1" selected="0">
            <x v="136"/>
          </reference>
          <reference field="12" count="1">
            <x v="173"/>
          </reference>
        </references>
      </pivotArea>
    </format>
    <format dxfId="913">
      <pivotArea dataOnly="0" labelOnly="1" outline="0" fieldPosition="0">
        <references count="2">
          <reference field="11" count="1" selected="0">
            <x v="137"/>
          </reference>
          <reference field="12" count="1">
            <x v="1"/>
          </reference>
        </references>
      </pivotArea>
    </format>
    <format dxfId="912">
      <pivotArea dataOnly="0" labelOnly="1" outline="0" fieldPosition="0">
        <references count="2">
          <reference field="11" count="1" selected="0">
            <x v="138"/>
          </reference>
          <reference field="12" count="1">
            <x v="2"/>
          </reference>
        </references>
      </pivotArea>
    </format>
    <format dxfId="911">
      <pivotArea dataOnly="0" labelOnly="1" outline="0" fieldPosition="0">
        <references count="2">
          <reference field="11" count="1" selected="0">
            <x v="139"/>
          </reference>
          <reference field="12" count="1">
            <x v="3"/>
          </reference>
        </references>
      </pivotArea>
    </format>
    <format dxfId="910">
      <pivotArea dataOnly="0" labelOnly="1" outline="0" fieldPosition="0">
        <references count="2">
          <reference field="11" count="1" selected="0">
            <x v="140"/>
          </reference>
          <reference field="12" count="1">
            <x v="4"/>
          </reference>
        </references>
      </pivotArea>
    </format>
    <format dxfId="909">
      <pivotArea dataOnly="0" labelOnly="1" outline="0" fieldPosition="0">
        <references count="2">
          <reference field="11" count="1" selected="0">
            <x v="141"/>
          </reference>
          <reference field="12" count="1">
            <x v="153"/>
          </reference>
        </references>
      </pivotArea>
    </format>
    <format dxfId="908">
      <pivotArea dataOnly="0" labelOnly="1" outline="0" fieldPosition="0">
        <references count="2">
          <reference field="11" count="1" selected="0">
            <x v="142"/>
          </reference>
          <reference field="12" count="1">
            <x v="172"/>
          </reference>
        </references>
      </pivotArea>
    </format>
    <format dxfId="907">
      <pivotArea dataOnly="0" labelOnly="1" outline="0" fieldPosition="0">
        <references count="2">
          <reference field="11" count="1" selected="0">
            <x v="143"/>
          </reference>
          <reference field="12" count="1">
            <x v="167"/>
          </reference>
        </references>
      </pivotArea>
    </format>
    <format dxfId="906">
      <pivotArea dataOnly="0" labelOnly="1" outline="0" fieldPosition="0">
        <references count="2">
          <reference field="11" count="1" selected="0">
            <x v="146"/>
          </reference>
          <reference field="12" count="1">
            <x v="205"/>
          </reference>
        </references>
      </pivotArea>
    </format>
    <format dxfId="905">
      <pivotArea dataOnly="0" labelOnly="1" outline="0" fieldPosition="0">
        <references count="2">
          <reference field="11" count="1" selected="0">
            <x v="147"/>
          </reference>
          <reference field="12" count="1">
            <x v="76"/>
          </reference>
        </references>
      </pivotArea>
    </format>
    <format dxfId="904">
      <pivotArea dataOnly="0" labelOnly="1" outline="0" fieldPosition="0">
        <references count="2">
          <reference field="11" count="1" selected="0">
            <x v="148"/>
          </reference>
          <reference field="12" count="1">
            <x v="167"/>
          </reference>
        </references>
      </pivotArea>
    </format>
    <format dxfId="903">
      <pivotArea dataOnly="0" labelOnly="1" outline="0" fieldPosition="0">
        <references count="2">
          <reference field="11" count="1" selected="0">
            <x v="150"/>
          </reference>
          <reference field="12" count="1">
            <x v="224"/>
          </reference>
        </references>
      </pivotArea>
    </format>
    <format dxfId="902">
      <pivotArea dataOnly="0" labelOnly="1" outline="0" fieldPosition="0">
        <references count="2">
          <reference field="11" count="1" selected="0">
            <x v="151"/>
          </reference>
          <reference field="12" count="1">
            <x v="167"/>
          </reference>
        </references>
      </pivotArea>
    </format>
    <format dxfId="901">
      <pivotArea dataOnly="0" labelOnly="1" outline="0" fieldPosition="0">
        <references count="2">
          <reference field="11" count="1" selected="0">
            <x v="152"/>
          </reference>
          <reference field="12" count="1">
            <x v="166"/>
          </reference>
        </references>
      </pivotArea>
    </format>
    <format dxfId="900">
      <pivotArea dataOnly="0" labelOnly="1" outline="0" fieldPosition="0">
        <references count="2">
          <reference field="11" count="1" selected="0">
            <x v="153"/>
          </reference>
          <reference field="12" count="1">
            <x v="167"/>
          </reference>
        </references>
      </pivotArea>
    </format>
    <format dxfId="899">
      <pivotArea dataOnly="0" labelOnly="1" outline="0" fieldPosition="0">
        <references count="2">
          <reference field="11" count="1" selected="0">
            <x v="155"/>
          </reference>
          <reference field="12" count="1">
            <x v="88"/>
          </reference>
        </references>
      </pivotArea>
    </format>
    <format dxfId="898">
      <pivotArea dataOnly="0" labelOnly="1" outline="0" fieldPosition="0">
        <references count="2">
          <reference field="11" count="1" selected="0">
            <x v="156"/>
          </reference>
          <reference field="12" count="1">
            <x v="167"/>
          </reference>
        </references>
      </pivotArea>
    </format>
    <format dxfId="897">
      <pivotArea dataOnly="0" labelOnly="1" outline="0" fieldPosition="0">
        <references count="2">
          <reference field="11" count="1" selected="0">
            <x v="157"/>
          </reference>
          <reference field="12" count="1">
            <x v="220"/>
          </reference>
        </references>
      </pivotArea>
    </format>
    <format dxfId="896">
      <pivotArea dataOnly="0" labelOnly="1" outline="0" fieldPosition="0">
        <references count="2">
          <reference field="11" count="1" selected="0">
            <x v="158"/>
          </reference>
          <reference field="12" count="1">
            <x v="167"/>
          </reference>
        </references>
      </pivotArea>
    </format>
    <format dxfId="895">
      <pivotArea dataOnly="0" labelOnly="1" outline="0" fieldPosition="0">
        <references count="2">
          <reference field="11" count="1" selected="0">
            <x v="159"/>
          </reference>
          <reference field="12" count="1">
            <x v="180"/>
          </reference>
        </references>
      </pivotArea>
    </format>
    <format dxfId="894">
      <pivotArea dataOnly="0" labelOnly="1" outline="0" fieldPosition="0">
        <references count="2">
          <reference field="11" count="1" selected="0">
            <x v="160"/>
          </reference>
          <reference field="12" count="1">
            <x v="156"/>
          </reference>
        </references>
      </pivotArea>
    </format>
    <format dxfId="893">
      <pivotArea dataOnly="0" labelOnly="1" outline="0" fieldPosition="0">
        <references count="2">
          <reference field="11" count="1" selected="0">
            <x v="161"/>
          </reference>
          <reference field="12" count="1">
            <x v="181"/>
          </reference>
        </references>
      </pivotArea>
    </format>
    <format dxfId="892">
      <pivotArea dataOnly="0" labelOnly="1" outline="0" fieldPosition="0">
        <references count="2">
          <reference field="11" count="1" selected="0">
            <x v="162"/>
          </reference>
          <reference field="12" count="1">
            <x v="92"/>
          </reference>
        </references>
      </pivotArea>
    </format>
    <format dxfId="891">
      <pivotArea dataOnly="0" labelOnly="1" outline="0" fieldPosition="0">
        <references count="2">
          <reference field="11" count="1" selected="0">
            <x v="163"/>
          </reference>
          <reference field="12" count="1">
            <x v="139"/>
          </reference>
        </references>
      </pivotArea>
    </format>
    <format dxfId="890">
      <pivotArea dataOnly="0" labelOnly="1" outline="0" fieldPosition="0">
        <references count="2">
          <reference field="11" count="1" selected="0">
            <x v="164"/>
          </reference>
          <reference field="12" count="1">
            <x v="214"/>
          </reference>
        </references>
      </pivotArea>
    </format>
    <format dxfId="889">
      <pivotArea dataOnly="0" labelOnly="1" outline="0" fieldPosition="0">
        <references count="2">
          <reference field="11" count="1" selected="0">
            <x v="165"/>
          </reference>
          <reference field="12" count="1">
            <x v="137"/>
          </reference>
        </references>
      </pivotArea>
    </format>
    <format dxfId="888">
      <pivotArea dataOnly="0" labelOnly="1" outline="0" fieldPosition="0">
        <references count="2">
          <reference field="11" count="1" selected="0">
            <x v="166"/>
          </reference>
          <reference field="12" count="1">
            <x v="104"/>
          </reference>
        </references>
      </pivotArea>
    </format>
    <format dxfId="887">
      <pivotArea dataOnly="0" labelOnly="1" outline="0" fieldPosition="0">
        <references count="2">
          <reference field="11" count="1" selected="0">
            <x v="167"/>
          </reference>
          <reference field="12" count="1">
            <x v="5"/>
          </reference>
        </references>
      </pivotArea>
    </format>
    <format dxfId="886">
      <pivotArea dataOnly="0" labelOnly="1" outline="0" fieldPosition="0">
        <references count="2">
          <reference field="11" count="1" selected="0">
            <x v="168"/>
          </reference>
          <reference field="12" count="1">
            <x v="6"/>
          </reference>
        </references>
      </pivotArea>
    </format>
    <format dxfId="885">
      <pivotArea dataOnly="0" labelOnly="1" outline="0" fieldPosition="0">
        <references count="2">
          <reference field="11" count="1" selected="0">
            <x v="169"/>
          </reference>
          <reference field="12" count="1">
            <x v="7"/>
          </reference>
        </references>
      </pivotArea>
    </format>
    <format dxfId="884">
      <pivotArea dataOnly="0" labelOnly="1" outline="0" fieldPosition="0">
        <references count="2">
          <reference field="11" count="1" selected="0">
            <x v="170"/>
          </reference>
          <reference field="12" count="1">
            <x v="167"/>
          </reference>
        </references>
      </pivotArea>
    </format>
    <format dxfId="883">
      <pivotArea dataOnly="0" labelOnly="1" outline="0" fieldPosition="0">
        <references count="2">
          <reference field="11" count="1" selected="0">
            <x v="173"/>
          </reference>
          <reference field="12" count="1">
            <x v="77"/>
          </reference>
        </references>
      </pivotArea>
    </format>
    <format dxfId="882">
      <pivotArea dataOnly="0" labelOnly="1" outline="0" fieldPosition="0">
        <references count="2">
          <reference field="11" count="1" selected="0">
            <x v="174"/>
          </reference>
          <reference field="12" count="1">
            <x v="38"/>
          </reference>
        </references>
      </pivotArea>
    </format>
    <format dxfId="881">
      <pivotArea dataOnly="0" labelOnly="1" outline="0" fieldPosition="0">
        <references count="2">
          <reference field="11" count="1" selected="0">
            <x v="175"/>
          </reference>
          <reference field="12" count="1">
            <x v="176"/>
          </reference>
        </references>
      </pivotArea>
    </format>
    <format dxfId="880">
      <pivotArea dataOnly="0" labelOnly="1" outline="0" fieldPosition="0">
        <references count="2">
          <reference field="11" count="1" selected="0">
            <x v="177"/>
          </reference>
          <reference field="12" count="1">
            <x v="224"/>
          </reference>
        </references>
      </pivotArea>
    </format>
    <format dxfId="879">
      <pivotArea dataOnly="0" labelOnly="1" outline="0" fieldPosition="0">
        <references count="2">
          <reference field="11" count="1" selected="0">
            <x v="178"/>
          </reference>
          <reference field="12" count="1">
            <x v="182"/>
          </reference>
        </references>
      </pivotArea>
    </format>
    <format dxfId="878">
      <pivotArea dataOnly="0" labelOnly="1" outline="0" fieldPosition="0">
        <references count="2">
          <reference field="11" count="1" selected="0">
            <x v="181"/>
          </reference>
          <reference field="12" count="1">
            <x v="206"/>
          </reference>
        </references>
      </pivotArea>
    </format>
    <format dxfId="877">
      <pivotArea dataOnly="0" labelOnly="1" outline="0" fieldPosition="0">
        <references count="2">
          <reference field="11" count="1" selected="0">
            <x v="182"/>
          </reference>
          <reference field="12" count="1">
            <x v="220"/>
          </reference>
        </references>
      </pivotArea>
    </format>
    <format dxfId="876">
      <pivotArea dataOnly="0" labelOnly="1" outline="0" fieldPosition="0">
        <references count="2">
          <reference field="11" count="1" selected="0">
            <x v="183"/>
          </reference>
          <reference field="12" count="1">
            <x v="65"/>
          </reference>
        </references>
      </pivotArea>
    </format>
    <format dxfId="875">
      <pivotArea dataOnly="0" labelOnly="1" outline="0" fieldPosition="0">
        <references count="2">
          <reference field="11" count="1" selected="0">
            <x v="184"/>
          </reference>
          <reference field="12" count="1">
            <x v="179"/>
          </reference>
        </references>
      </pivotArea>
    </format>
    <format dxfId="874">
      <pivotArea dataOnly="0" labelOnly="1" outline="0" fieldPosition="0">
        <references count="2">
          <reference field="11" count="1" selected="0">
            <x v="185"/>
          </reference>
          <reference field="12" count="1">
            <x v="150"/>
          </reference>
        </references>
      </pivotArea>
    </format>
    <format dxfId="873">
      <pivotArea dataOnly="0" labelOnly="1" outline="0" fieldPosition="0">
        <references count="2">
          <reference field="11" count="1" selected="0">
            <x v="186"/>
          </reference>
          <reference field="12" count="1">
            <x v="206"/>
          </reference>
        </references>
      </pivotArea>
    </format>
    <format dxfId="872">
      <pivotArea dataOnly="0" labelOnly="1" outline="0" fieldPosition="0">
        <references count="2">
          <reference field="11" count="1" selected="0">
            <x v="187"/>
          </reference>
          <reference field="12" count="1">
            <x v="158"/>
          </reference>
        </references>
      </pivotArea>
    </format>
    <format dxfId="871">
      <pivotArea dataOnly="0" labelOnly="1" outline="0" fieldPosition="0">
        <references count="2">
          <reference field="11" count="1" selected="0">
            <x v="188"/>
          </reference>
          <reference field="12" count="1">
            <x v="48"/>
          </reference>
        </references>
      </pivotArea>
    </format>
    <format dxfId="870">
      <pivotArea dataOnly="0" labelOnly="1" outline="0" fieldPosition="0">
        <references count="2">
          <reference field="11" count="1" selected="0">
            <x v="189"/>
          </reference>
          <reference field="12" count="1">
            <x v="219"/>
          </reference>
        </references>
      </pivotArea>
    </format>
    <format dxfId="869">
      <pivotArea dataOnly="0" labelOnly="1" outline="0" fieldPosition="0">
        <references count="2">
          <reference field="11" count="1" selected="0">
            <x v="190"/>
          </reference>
          <reference field="12" count="1">
            <x v="206"/>
          </reference>
        </references>
      </pivotArea>
    </format>
    <format dxfId="868">
      <pivotArea dataOnly="0" labelOnly="1" outline="0" fieldPosition="0">
        <references count="2">
          <reference field="11" count="1" selected="0">
            <x v="193"/>
          </reference>
          <reference field="12" count="1">
            <x v="209"/>
          </reference>
        </references>
      </pivotArea>
    </format>
    <format dxfId="867">
      <pivotArea dataOnly="0" labelOnly="1" outline="0" fieldPosition="0">
        <references count="2">
          <reference field="11" count="1" selected="0">
            <x v="194"/>
          </reference>
          <reference field="12" count="1">
            <x v="79"/>
          </reference>
        </references>
      </pivotArea>
    </format>
    <format dxfId="866">
      <pivotArea dataOnly="0" labelOnly="1" outline="0" fieldPosition="0">
        <references count="2">
          <reference field="11" count="1" selected="0">
            <x v="195"/>
          </reference>
          <reference field="12" count="1">
            <x v="206"/>
          </reference>
        </references>
      </pivotArea>
    </format>
    <format dxfId="865">
      <pivotArea dataOnly="0" labelOnly="1" outline="0" fieldPosition="0">
        <references count="2">
          <reference field="11" count="1" selected="0">
            <x v="196"/>
          </reference>
          <reference field="12" count="1">
            <x v="165"/>
          </reference>
        </references>
      </pivotArea>
    </format>
    <format dxfId="864">
      <pivotArea dataOnly="0" labelOnly="1" outline="0" fieldPosition="0">
        <references count="2">
          <reference field="11" count="1" selected="0">
            <x v="197"/>
          </reference>
          <reference field="12" count="1">
            <x v="206"/>
          </reference>
        </references>
      </pivotArea>
    </format>
    <format dxfId="863">
      <pivotArea dataOnly="0" labelOnly="1" outline="0" fieldPosition="0">
        <references count="2">
          <reference field="11" count="1" selected="0">
            <x v="198"/>
          </reference>
          <reference field="12" count="1">
            <x v="224"/>
          </reference>
        </references>
      </pivotArea>
    </format>
    <format dxfId="862">
      <pivotArea dataOnly="0" labelOnly="1" outline="0" fieldPosition="0">
        <references count="2">
          <reference field="11" count="1" selected="0">
            <x v="199"/>
          </reference>
          <reference field="12" count="1">
            <x v="206"/>
          </reference>
        </references>
      </pivotArea>
    </format>
    <format dxfId="861">
      <pivotArea dataOnly="0" labelOnly="1" outline="0" fieldPosition="0">
        <references count="2">
          <reference field="11" count="1" selected="0">
            <x v="200"/>
          </reference>
          <reference field="12" count="1">
            <x v="8"/>
          </reference>
        </references>
      </pivotArea>
    </format>
    <format dxfId="860">
      <pivotArea dataOnly="0" labelOnly="1" outline="0" fieldPosition="0">
        <references count="2">
          <reference field="11" count="1" selected="0">
            <x v="201"/>
          </reference>
          <reference field="12" count="1">
            <x v="9"/>
          </reference>
        </references>
      </pivotArea>
    </format>
    <format dxfId="859">
      <pivotArea dataOnly="0" labelOnly="1" outline="0" fieldPosition="0">
        <references count="2">
          <reference field="11" count="1" selected="0">
            <x v="202"/>
          </reference>
          <reference field="12" count="1">
            <x v="10"/>
          </reference>
        </references>
      </pivotArea>
    </format>
    <format dxfId="858">
      <pivotArea dataOnly="0" labelOnly="1" outline="0" fieldPosition="0">
        <references count="2">
          <reference field="11" count="1" selected="0">
            <x v="203"/>
          </reference>
          <reference field="12" count="1">
            <x v="11"/>
          </reference>
        </references>
      </pivotArea>
    </format>
    <format dxfId="857">
      <pivotArea dataOnly="0" labelOnly="1" outline="0" fieldPosition="0">
        <references count="2">
          <reference field="11" count="1" selected="0">
            <x v="204"/>
          </reference>
          <reference field="12" count="1">
            <x v="12"/>
          </reference>
        </references>
      </pivotArea>
    </format>
    <format dxfId="856">
      <pivotArea dataOnly="0" labelOnly="1" outline="0" fieldPosition="0">
        <references count="2">
          <reference field="11" count="1" selected="0">
            <x v="205"/>
          </reference>
          <reference field="12" count="1">
            <x v="33"/>
          </reference>
        </references>
      </pivotArea>
    </format>
    <format dxfId="855">
      <pivotArea dataOnly="0" labelOnly="1" outline="0" fieldPosition="0">
        <references count="2">
          <reference field="11" count="1" selected="0">
            <x v="206"/>
          </reference>
          <reference field="12" count="1">
            <x v="34"/>
          </reference>
        </references>
      </pivotArea>
    </format>
    <format dxfId="854">
      <pivotArea dataOnly="0" labelOnly="1" outline="0" fieldPosition="0">
        <references count="2">
          <reference field="11" count="1" selected="0">
            <x v="207"/>
          </reference>
          <reference field="12" count="1">
            <x v="61"/>
          </reference>
        </references>
      </pivotArea>
    </format>
    <format dxfId="853">
      <pivotArea dataOnly="0" labelOnly="1" outline="0" fieldPosition="0">
        <references count="2">
          <reference field="11" count="1" selected="0">
            <x v="208"/>
          </reference>
          <reference field="12" count="1">
            <x v="35"/>
          </reference>
        </references>
      </pivotArea>
    </format>
    <format dxfId="852">
      <pivotArea dataOnly="0" labelOnly="1" outline="0" fieldPosition="0">
        <references count="2">
          <reference field="11" count="1" selected="0">
            <x v="209"/>
          </reference>
          <reference field="12" count="1">
            <x v="14"/>
          </reference>
        </references>
      </pivotArea>
    </format>
    <format dxfId="851">
      <pivotArea dataOnly="0" labelOnly="1" outline="0" fieldPosition="0">
        <references count="2">
          <reference field="11" count="1" selected="0">
            <x v="210"/>
          </reference>
          <reference field="12" count="1">
            <x v="15"/>
          </reference>
        </references>
      </pivotArea>
    </format>
    <format dxfId="850">
      <pivotArea dataOnly="0" labelOnly="1" outline="0" fieldPosition="0">
        <references count="2">
          <reference field="11" count="1" selected="0">
            <x v="211"/>
          </reference>
          <reference field="12" count="1">
            <x v="16"/>
          </reference>
        </references>
      </pivotArea>
    </format>
    <format dxfId="849">
      <pivotArea dataOnly="0" labelOnly="1" outline="0" fieldPosition="0">
        <references count="2">
          <reference field="11" count="1" selected="0">
            <x v="212"/>
          </reference>
          <reference field="12" count="1">
            <x v="17"/>
          </reference>
        </references>
      </pivotArea>
    </format>
    <format dxfId="848">
      <pivotArea dataOnly="0" labelOnly="1" outline="0" fieldPosition="0">
        <references count="2">
          <reference field="11" count="1" selected="0">
            <x v="213"/>
          </reference>
          <reference field="12" count="1">
            <x v="206"/>
          </reference>
        </references>
      </pivotArea>
    </format>
    <format dxfId="847">
      <pivotArea dataOnly="0" labelOnly="1" outline="0" fieldPosition="0">
        <references count="2">
          <reference field="11" count="1" selected="0">
            <x v="216"/>
          </reference>
          <reference field="12" count="1">
            <x v="207"/>
          </reference>
        </references>
      </pivotArea>
    </format>
    <format dxfId="846">
      <pivotArea dataOnly="0" labelOnly="1" outline="0" fieldPosition="0">
        <references count="2">
          <reference field="11" count="1" selected="0">
            <x v="217"/>
          </reference>
          <reference field="12" count="1">
            <x v="78"/>
          </reference>
        </references>
      </pivotArea>
    </format>
    <format dxfId="845">
      <pivotArea dataOnly="0" labelOnly="1" outline="0" fieldPosition="0">
        <references count="2">
          <reference field="11" count="1" selected="0">
            <x v="218"/>
          </reference>
          <reference field="12" count="1">
            <x v="143"/>
          </reference>
        </references>
      </pivotArea>
    </format>
    <format dxfId="844">
      <pivotArea dataOnly="0" labelOnly="1" outline="0" fieldPosition="0">
        <references count="2">
          <reference field="11" count="1" selected="0">
            <x v="219"/>
          </reference>
          <reference field="12" count="1">
            <x v="178"/>
          </reference>
        </references>
      </pivotArea>
    </format>
    <format dxfId="843">
      <pivotArea dataOnly="0" labelOnly="1" outline="0" fieldPosition="0">
        <references count="2">
          <reference field="11" count="1" selected="0">
            <x v="220"/>
          </reference>
          <reference field="12" count="1">
            <x v="220"/>
          </reference>
        </references>
      </pivotArea>
    </format>
    <format dxfId="842">
      <pivotArea dataOnly="0" labelOnly="1" outline="0" fieldPosition="0">
        <references count="2">
          <reference field="11" count="1" selected="0">
            <x v="221"/>
          </reference>
          <reference field="12" count="1">
            <x v="191"/>
          </reference>
        </references>
      </pivotArea>
    </format>
    <format dxfId="841">
      <pivotArea dataOnly="0" labelOnly="1" outline="0" fieldPosition="0">
        <references count="2">
          <reference field="11" count="1" selected="0">
            <x v="222"/>
          </reference>
          <reference field="12" count="1">
            <x v="66"/>
          </reference>
        </references>
      </pivotArea>
    </format>
    <format dxfId="840">
      <pivotArea dataOnly="0" labelOnly="1" outline="0" fieldPosition="0">
        <references count="2">
          <reference field="11" count="1" selected="0">
            <x v="223"/>
          </reference>
          <reference field="12" count="1">
            <x v="207"/>
          </reference>
        </references>
      </pivotArea>
    </format>
    <format dxfId="839">
      <pivotArea dataOnly="0" labelOnly="1" outline="0" fieldPosition="0">
        <references count="2">
          <reference field="11" count="1" selected="0">
            <x v="224"/>
          </reference>
          <reference field="12" count="1">
            <x v="94"/>
          </reference>
        </references>
      </pivotArea>
    </format>
    <format dxfId="838">
      <pivotArea dataOnly="0" labelOnly="1" outline="0" fieldPosition="0">
        <references count="2">
          <reference field="11" count="1" selected="0">
            <x v="225"/>
          </reference>
          <reference field="12" count="1">
            <x v="22"/>
          </reference>
        </references>
      </pivotArea>
    </format>
    <format dxfId="837">
      <pivotArea dataOnly="0" labelOnly="1" outline="0" fieldPosition="0">
        <references count="2">
          <reference field="11" count="1" selected="0">
            <x v="226"/>
          </reference>
          <reference field="12" count="1">
            <x v="23"/>
          </reference>
        </references>
      </pivotArea>
    </format>
    <format dxfId="836">
      <pivotArea dataOnly="0" labelOnly="1" outline="0" fieldPosition="0">
        <references count="2">
          <reference field="11" count="1" selected="0">
            <x v="227"/>
          </reference>
          <reference field="12" count="1">
            <x v="24"/>
          </reference>
        </references>
      </pivotArea>
    </format>
    <format dxfId="835">
      <pivotArea dataOnly="0" labelOnly="1" outline="0" fieldPosition="0">
        <references count="2">
          <reference field="11" count="1" selected="0">
            <x v="228"/>
          </reference>
          <reference field="12" count="1">
            <x v="25"/>
          </reference>
        </references>
      </pivotArea>
    </format>
    <format dxfId="834">
      <pivotArea dataOnly="0" labelOnly="1" outline="0" fieldPosition="0">
        <references count="2">
          <reference field="11" count="1" selected="0">
            <x v="229"/>
          </reference>
          <reference field="12" count="1">
            <x v="26"/>
          </reference>
        </references>
      </pivotArea>
    </format>
    <format dxfId="833">
      <pivotArea dataOnly="0" labelOnly="1" outline="0" fieldPosition="0">
        <references count="2">
          <reference field="11" count="1" selected="0">
            <x v="230"/>
          </reference>
          <reference field="12" count="1">
            <x v="27"/>
          </reference>
        </references>
      </pivotArea>
    </format>
    <format dxfId="832">
      <pivotArea dataOnly="0" labelOnly="1" outline="0" fieldPosition="0">
        <references count="2">
          <reference field="11" count="1" selected="0">
            <x v="231"/>
          </reference>
          <reference field="12" count="1">
            <x v="145"/>
          </reference>
        </references>
      </pivotArea>
    </format>
    <format dxfId="831">
      <pivotArea dataOnly="0" labelOnly="1" outline="0" fieldPosition="0">
        <references count="2">
          <reference field="11" count="1" selected="0">
            <x v="232"/>
          </reference>
          <reference field="12" count="1">
            <x v="28"/>
          </reference>
        </references>
      </pivotArea>
    </format>
    <format dxfId="830">
      <pivotArea dataOnly="0" labelOnly="1" outline="0" fieldPosition="0">
        <references count="2">
          <reference field="11" count="1" selected="0">
            <x v="233"/>
          </reference>
          <reference field="12" count="1">
            <x v="29"/>
          </reference>
        </references>
      </pivotArea>
    </format>
    <format dxfId="829">
      <pivotArea dataOnly="0" labelOnly="1" outline="0" fieldPosition="0">
        <references count="2">
          <reference field="11" count="1" selected="0">
            <x v="234"/>
          </reference>
          <reference field="12" count="1">
            <x v="30"/>
          </reference>
        </references>
      </pivotArea>
    </format>
    <format dxfId="828">
      <pivotArea dataOnly="0" labelOnly="1" outline="0" fieldPosition="0">
        <references count="2">
          <reference field="11" count="1" selected="0">
            <x v="235"/>
          </reference>
          <reference field="12" count="1">
            <x v="32"/>
          </reference>
        </references>
      </pivotArea>
    </format>
    <format dxfId="827">
      <pivotArea dataOnly="0" labelOnly="1" outline="0" fieldPosition="0">
        <references count="2">
          <reference field="11" count="1" selected="0">
            <x v="236"/>
          </reference>
          <reference field="12" count="1">
            <x v="31"/>
          </reference>
        </references>
      </pivotArea>
    </format>
    <format dxfId="826">
      <pivotArea dataOnly="0" labelOnly="1" outline="0" fieldPosition="0">
        <references count="2">
          <reference field="11" count="1" selected="0">
            <x v="237"/>
          </reference>
          <reference field="12" count="1">
            <x v="203"/>
          </reference>
        </references>
      </pivotArea>
    </format>
    <format dxfId="825">
      <pivotArea dataOnly="0" labelOnly="1" outline="0" fieldPosition="0">
        <references count="2">
          <reference field="11" count="1" selected="0">
            <x v="238"/>
          </reference>
          <reference field="12" count="1">
            <x v="148"/>
          </reference>
        </references>
      </pivotArea>
    </format>
    <format dxfId="824">
      <pivotArea dataOnly="0" labelOnly="1" outline="0" fieldPosition="0">
        <references count="2">
          <reference field="11" count="1" selected="0">
            <x v="239"/>
          </reference>
          <reference field="12" count="1">
            <x v="141"/>
          </reference>
        </references>
      </pivotArea>
    </format>
    <format dxfId="823">
      <pivotArea dataOnly="0" labelOnly="1" outline="0" fieldPosition="0">
        <references count="2">
          <reference field="11" count="1" selected="0">
            <x v="240"/>
          </reference>
          <reference field="12" count="1">
            <x v="50"/>
          </reference>
        </references>
      </pivotArea>
    </format>
    <format dxfId="822">
      <pivotArea dataOnly="0" labelOnly="1" outline="0" fieldPosition="0">
        <references count="2">
          <reference field="11" count="1" selected="0">
            <x v="241"/>
          </reference>
          <reference field="12" count="1">
            <x v="49"/>
          </reference>
        </references>
      </pivotArea>
    </format>
    <format dxfId="821">
      <pivotArea dataOnly="0" labelOnly="1" outline="0" fieldPosition="0">
        <references count="2">
          <reference field="11" count="1" selected="0">
            <x v="242"/>
          </reference>
          <reference field="12" count="1">
            <x v="154"/>
          </reference>
        </references>
      </pivotArea>
    </format>
    <format dxfId="820">
      <pivotArea dataOnly="0" labelOnly="1" outline="0" fieldPosition="0">
        <references count="2">
          <reference field="11" count="1" selected="0">
            <x v="243"/>
          </reference>
          <reference field="12" count="1">
            <x v="144"/>
          </reference>
        </references>
      </pivotArea>
    </format>
    <format dxfId="819">
      <pivotArea dataOnly="0" labelOnly="1" outline="0" fieldPosition="0">
        <references count="2">
          <reference field="11" count="1" selected="0">
            <x v="244"/>
          </reference>
          <reference field="12" count="1">
            <x v="142"/>
          </reference>
        </references>
      </pivotArea>
    </format>
    <format dxfId="818">
      <pivotArea dataOnly="0" labelOnly="1" outline="0" fieldPosition="0">
        <references count="2">
          <reference field="11" count="1" selected="0">
            <x v="245"/>
          </reference>
          <reference field="12" count="1">
            <x v="39"/>
          </reference>
        </references>
      </pivotArea>
    </format>
    <format dxfId="817">
      <pivotArea dataOnly="0" labelOnly="1" outline="0" fieldPosition="0">
        <references count="2">
          <reference field="11" count="1" selected="0">
            <x v="246"/>
          </reference>
          <reference field="12" count="1">
            <x v="84"/>
          </reference>
        </references>
      </pivotArea>
    </format>
    <format dxfId="816">
      <pivotArea dataOnly="0" labelOnly="1" outline="0" fieldPosition="0">
        <references count="2">
          <reference field="11" count="1" selected="0">
            <x v="247"/>
          </reference>
          <reference field="12" count="1">
            <x v="217"/>
          </reference>
        </references>
      </pivotArea>
    </format>
    <format dxfId="815">
      <pivotArea dataOnly="0" labelOnly="1" outline="0" fieldPosition="0">
        <references count="2">
          <reference field="11" count="1" selected="0">
            <x v="248"/>
          </reference>
          <reference field="12" count="1">
            <x v="81"/>
          </reference>
        </references>
      </pivotArea>
    </format>
    <format dxfId="814">
      <pivotArea dataOnly="0" labelOnly="1" outline="0" fieldPosition="0">
        <references count="2">
          <reference field="11" count="1" selected="0">
            <x v="249"/>
          </reference>
          <reference field="12" count="1">
            <x v="186"/>
          </reference>
        </references>
      </pivotArea>
    </format>
    <format dxfId="813">
      <pivotArea dataOnly="0" labelOnly="1" outline="0" fieldPosition="0">
        <references count="2">
          <reference field="11" count="1" selected="0">
            <x v="250"/>
          </reference>
          <reference field="12" count="1">
            <x v="40"/>
          </reference>
        </references>
      </pivotArea>
    </format>
    <format dxfId="812">
      <pivotArea dataOnly="0" labelOnly="1" outline="0" fieldPosition="0">
        <references count="2">
          <reference field="11" count="1" selected="0">
            <x v="251"/>
          </reference>
          <reference field="12" count="1">
            <x v="198"/>
          </reference>
        </references>
      </pivotArea>
    </format>
    <format dxfId="811">
      <pivotArea dataOnly="0" labelOnly="1" outline="0" fieldPosition="0">
        <references count="2">
          <reference field="11" count="1" selected="0">
            <x v="252"/>
          </reference>
          <reference field="12" count="1">
            <x v="197"/>
          </reference>
        </references>
      </pivotArea>
    </format>
    <format dxfId="810">
      <pivotArea dataOnly="0" labelOnly="1" outline="0" fieldPosition="0">
        <references count="2">
          <reference field="11" count="1" selected="0">
            <x v="253"/>
          </reference>
          <reference field="12" count="1">
            <x v="113"/>
          </reference>
        </references>
      </pivotArea>
    </format>
    <format dxfId="809">
      <pivotArea dataOnly="0" labelOnly="1" outline="0" fieldPosition="0">
        <references count="2">
          <reference field="11" count="1" selected="0">
            <x v="254"/>
          </reference>
          <reference field="12" count="1">
            <x v="161"/>
          </reference>
        </references>
      </pivotArea>
    </format>
    <format dxfId="808">
      <pivotArea dataOnly="0" labelOnly="1" outline="0" fieldPosition="0">
        <references count="2">
          <reference field="11" count="1" selected="0">
            <x v="255"/>
          </reference>
          <reference field="12" count="1">
            <x v="110"/>
          </reference>
        </references>
      </pivotArea>
    </format>
    <format dxfId="807">
      <pivotArea dataOnly="0" labelOnly="1" outline="0" fieldPosition="0">
        <references count="2">
          <reference field="11" count="1" selected="0">
            <x v="256"/>
          </reference>
          <reference field="12" count="1">
            <x v="130"/>
          </reference>
        </references>
      </pivotArea>
    </format>
    <format dxfId="806">
      <pivotArea dataOnly="0" labelOnly="1" outline="0" fieldPosition="0">
        <references count="2">
          <reference field="11" count="1" selected="0">
            <x v="257"/>
          </reference>
          <reference field="12" count="1">
            <x v="193"/>
          </reference>
        </references>
      </pivotArea>
    </format>
    <format dxfId="805">
      <pivotArea dataOnly="0" labelOnly="1" outline="0" fieldPosition="0">
        <references count="2">
          <reference field="11" count="1" selected="0">
            <x v="258"/>
          </reference>
          <reference field="12" count="1">
            <x v="220"/>
          </reference>
        </references>
      </pivotArea>
    </format>
    <format dxfId="804">
      <pivotArea dataOnly="0" labelOnly="1" outline="0" fieldPosition="0">
        <references count="2">
          <reference field="11" count="1" selected="0">
            <x v="259"/>
          </reference>
          <reference field="12" count="1">
            <x v="84"/>
          </reference>
        </references>
      </pivotArea>
    </format>
    <format dxfId="803">
      <pivotArea dataOnly="0" labelOnly="1" outline="0" fieldPosition="0">
        <references count="2">
          <reference field="11" count="1" selected="0">
            <x v="260"/>
          </reference>
          <reference field="12" count="1">
            <x v="116"/>
          </reference>
        </references>
      </pivotArea>
    </format>
    <format dxfId="802">
      <pivotArea dataOnly="0" labelOnly="1" outline="0" fieldPosition="0">
        <references count="2">
          <reference field="11" count="1" selected="0">
            <x v="261"/>
          </reference>
          <reference field="12" count="1">
            <x v="106"/>
          </reference>
        </references>
      </pivotArea>
    </format>
    <format dxfId="801">
      <pivotArea dataOnly="0" labelOnly="1" outline="0" fieldPosition="0">
        <references count="2">
          <reference field="11" count="1" selected="0">
            <x v="262"/>
          </reference>
          <reference field="12" count="1">
            <x v="18"/>
          </reference>
        </references>
      </pivotArea>
    </format>
    <format dxfId="800">
      <pivotArea dataOnly="0" labelOnly="1" outline="0" fieldPosition="0">
        <references count="2">
          <reference field="11" count="1" selected="0">
            <x v="263"/>
          </reference>
          <reference field="12" count="1">
            <x v="19"/>
          </reference>
        </references>
      </pivotArea>
    </format>
    <format dxfId="799">
      <pivotArea dataOnly="0" labelOnly="1" outline="0" fieldPosition="0">
        <references count="2">
          <reference field="11" count="1" selected="0">
            <x v="264"/>
          </reference>
          <reference field="12" count="1">
            <x v="20"/>
          </reference>
        </references>
      </pivotArea>
    </format>
    <format dxfId="798">
      <pivotArea dataOnly="0" labelOnly="1" outline="0" fieldPosition="0">
        <references count="2">
          <reference field="11" count="1" selected="0">
            <x v="265"/>
          </reference>
          <reference field="12" count="1">
            <x v="84"/>
          </reference>
        </references>
      </pivotArea>
    </format>
    <format dxfId="797">
      <pivotArea dataOnly="0" labelOnly="1" outline="0" fieldPosition="0">
        <references count="2">
          <reference field="11" count="1" selected="0">
            <x v="267"/>
          </reference>
          <reference field="12" count="1">
            <x v="126"/>
          </reference>
        </references>
      </pivotArea>
    </format>
    <format dxfId="796">
      <pivotArea dataOnly="0" labelOnly="1" outline="0" fieldPosition="0">
        <references count="2">
          <reference field="11" count="1" selected="0">
            <x v="268"/>
          </reference>
          <reference field="12" count="1">
            <x v="177"/>
          </reference>
        </references>
      </pivotArea>
    </format>
    <format dxfId="795">
      <pivotArea dataOnly="0" labelOnly="1" outline="0" fieldPosition="0">
        <references count="2">
          <reference field="11" count="1" selected="0">
            <x v="269"/>
          </reference>
          <reference field="12" count="1">
            <x v="68"/>
          </reference>
        </references>
      </pivotArea>
    </format>
    <format dxfId="794">
      <pivotArea dataOnly="0" labelOnly="1" outline="0" fieldPosition="0">
        <references count="2">
          <reference field="11" count="1" selected="0">
            <x v="270"/>
          </reference>
          <reference field="12" count="1">
            <x v="67"/>
          </reference>
        </references>
      </pivotArea>
    </format>
    <format dxfId="793">
      <pivotArea dataOnly="0" labelOnly="1" outline="0" fieldPosition="0">
        <references count="2">
          <reference field="11" count="1" selected="0">
            <x v="271"/>
          </reference>
          <reference field="12" count="1">
            <x v="201"/>
          </reference>
        </references>
      </pivotArea>
    </format>
    <format dxfId="792">
      <pivotArea dataOnly="0" labelOnly="1" outline="0" fieldPosition="0">
        <references count="2">
          <reference field="11" count="1" selected="0">
            <x v="272"/>
          </reference>
          <reference field="12" count="1">
            <x v="199"/>
          </reference>
        </references>
      </pivotArea>
    </format>
    <format dxfId="791">
      <pivotArea dataOnly="0" labelOnly="1" outline="0" fieldPosition="0">
        <references count="2">
          <reference field="11" count="1" selected="0">
            <x v="273"/>
          </reference>
          <reference field="12" count="1">
            <x v="122"/>
          </reference>
        </references>
      </pivotArea>
    </format>
    <format dxfId="790">
      <pivotArea dataOnly="0" labelOnly="1" outline="0" fieldPosition="0">
        <references count="2">
          <reference field="11" count="1" selected="0">
            <x v="274"/>
          </reference>
          <reference field="12" count="1">
            <x v="103"/>
          </reference>
        </references>
      </pivotArea>
    </format>
    <format dxfId="789">
      <pivotArea dataOnly="0" labelOnly="1" outline="0" fieldPosition="0">
        <references count="2">
          <reference field="11" count="1" selected="0">
            <x v="275"/>
          </reference>
          <reference field="12" count="1">
            <x v="86"/>
          </reference>
        </references>
      </pivotArea>
    </format>
    <format dxfId="788">
      <pivotArea dataOnly="0" labelOnly="1" outline="0" fieldPosition="0">
        <references count="2">
          <reference field="11" count="1" selected="0">
            <x v="277"/>
          </reference>
          <reference field="12" count="1">
            <x v="218"/>
          </reference>
        </references>
      </pivotArea>
    </format>
    <format dxfId="787">
      <pivotArea dataOnly="0" labelOnly="1" outline="0" fieldPosition="0">
        <references count="2">
          <reference field="11" count="1" selected="0">
            <x v="278"/>
          </reference>
          <reference field="12" count="1">
            <x v="123"/>
          </reference>
        </references>
      </pivotArea>
    </format>
    <format dxfId="786">
      <pivotArea dataOnly="0" labelOnly="1" outline="0" fieldPosition="0">
        <references count="2">
          <reference field="11" count="1" selected="0">
            <x v="279"/>
          </reference>
          <reference field="12" count="1">
            <x v="221"/>
          </reference>
        </references>
      </pivotArea>
    </format>
    <format dxfId="785">
      <pivotArea dataOnly="0" labelOnly="1" outline="0" fieldPosition="0">
        <references count="2">
          <reference field="11" count="1" selected="0">
            <x v="280"/>
          </reference>
          <reference field="12" count="1">
            <x v="98"/>
          </reference>
        </references>
      </pivotArea>
    </format>
    <format dxfId="784">
      <pivotArea dataOnly="0" labelOnly="1" outline="0" fieldPosition="0">
        <references count="2">
          <reference field="11" count="1" selected="0">
            <x v="281"/>
          </reference>
          <reference field="12" count="1">
            <x v="99"/>
          </reference>
        </references>
      </pivotArea>
    </format>
    <format dxfId="783">
      <pivotArea dataOnly="0" labelOnly="1" outline="0" fieldPosition="0">
        <references count="2">
          <reference field="11" count="1" selected="0">
            <x v="282"/>
          </reference>
          <reference field="12" count="1">
            <x v="220"/>
          </reference>
        </references>
      </pivotArea>
    </format>
    <format dxfId="782">
      <pivotArea dataOnly="0" labelOnly="1" outline="0" fieldPosition="0">
        <references count="2">
          <reference field="11" count="1" selected="0">
            <x v="283"/>
          </reference>
          <reference field="12" count="1">
            <x v="86"/>
          </reference>
        </references>
      </pivotArea>
    </format>
    <format dxfId="781">
      <pivotArea dataOnly="0" labelOnly="1" outline="0" fieldPosition="0">
        <references count="2">
          <reference field="11" count="1" selected="0">
            <x v="284"/>
          </reference>
          <reference field="12" count="1">
            <x v="222"/>
          </reference>
        </references>
      </pivotArea>
    </format>
    <format dxfId="780">
      <pivotArea dataOnly="0" labelOnly="1" outline="0" fieldPosition="0">
        <references count="2">
          <reference field="11" count="1" selected="0">
            <x v="285"/>
          </reference>
          <reference field="12" count="1">
            <x v="97"/>
          </reference>
        </references>
      </pivotArea>
    </format>
    <format dxfId="779">
      <pivotArea dataOnly="0" labelOnly="1" outline="0" fieldPosition="0">
        <references count="2">
          <reference field="11" count="1" selected="0">
            <x v="286"/>
          </reference>
          <reference field="12" count="1">
            <x v="90"/>
          </reference>
        </references>
      </pivotArea>
    </format>
    <format dxfId="778">
      <pivotArea dataOnly="0" labelOnly="1" outline="0" fieldPosition="0">
        <references count="2">
          <reference field="11" count="1" selected="0">
            <x v="287"/>
          </reference>
          <reference field="12" count="1">
            <x v="208"/>
          </reference>
        </references>
      </pivotArea>
    </format>
    <format dxfId="777">
      <pivotArea dataOnly="0" labelOnly="1" outline="0" fieldPosition="0">
        <references count="2">
          <reference field="11" count="1" selected="0">
            <x v="288"/>
          </reference>
          <reference field="12" count="1">
            <x v="212"/>
          </reference>
        </references>
      </pivotArea>
    </format>
    <format dxfId="776">
      <pivotArea dataOnly="0" labelOnly="1" outline="0" fieldPosition="0">
        <references count="2">
          <reference field="11" count="1" selected="0">
            <x v="289"/>
          </reference>
          <reference field="12" count="1">
            <x v="56"/>
          </reference>
        </references>
      </pivotArea>
    </format>
    <format dxfId="775">
      <pivotArea dataOnly="0" labelOnly="1" outline="0" fieldPosition="0">
        <references count="2">
          <reference field="11" count="1" selected="0">
            <x v="290"/>
          </reference>
          <reference field="12" count="1">
            <x v="184"/>
          </reference>
        </references>
      </pivotArea>
    </format>
    <format dxfId="774">
      <pivotArea dataOnly="0" labelOnly="1" outline="0" fieldPosition="0">
        <references count="2">
          <reference field="11" count="1" selected="0">
            <x v="291"/>
          </reference>
          <reference field="12" count="1">
            <x v="211"/>
          </reference>
        </references>
      </pivotArea>
    </format>
    <format dxfId="773">
      <pivotArea dataOnly="0" labelOnly="1" outline="0" fieldPosition="0">
        <references count="3">
          <reference field="11" count="1" selected="0">
            <x v="0"/>
          </reference>
          <reference field="12" count="1" selected="0">
            <x v="39"/>
          </reference>
          <reference field="29" count="1">
            <x v="73"/>
          </reference>
        </references>
      </pivotArea>
    </format>
    <format dxfId="772">
      <pivotArea dataOnly="0" labelOnly="1" outline="0" fieldPosition="0">
        <references count="3">
          <reference field="11" count="1" selected="0">
            <x v="1"/>
          </reference>
          <reference field="12" count="1" selected="0">
            <x v="39"/>
          </reference>
          <reference field="29" count="1">
            <x v="57"/>
          </reference>
        </references>
      </pivotArea>
    </format>
    <format dxfId="771">
      <pivotArea dataOnly="0" labelOnly="1" outline="0" fieldPosition="0">
        <references count="3">
          <reference field="11" count="1" selected="0">
            <x v="2"/>
          </reference>
          <reference field="12" count="1" selected="0">
            <x v="220"/>
          </reference>
          <reference field="29" count="1">
            <x v="82"/>
          </reference>
        </references>
      </pivotArea>
    </format>
    <format dxfId="770">
      <pivotArea dataOnly="0" labelOnly="1" outline="0" fieldPosition="0">
        <references count="3">
          <reference field="11" count="1" selected="0">
            <x v="3"/>
          </reference>
          <reference field="12" count="1" selected="0">
            <x v="36"/>
          </reference>
          <reference field="29" count="1">
            <x v="54"/>
          </reference>
        </references>
      </pivotArea>
    </format>
    <format dxfId="769">
      <pivotArea dataOnly="0" labelOnly="1" outline="0" fieldPosition="0">
        <references count="3">
          <reference field="11" count="1" selected="0">
            <x v="4"/>
          </reference>
          <reference field="12" count="1" selected="0">
            <x v="37"/>
          </reference>
          <reference field="29" count="1">
            <x v="64"/>
          </reference>
        </references>
      </pivotArea>
    </format>
    <format dxfId="768">
      <pivotArea dataOnly="0" labelOnly="1" outline="0" fieldPosition="0">
        <references count="3">
          <reference field="11" count="1" selected="0">
            <x v="5"/>
          </reference>
          <reference field="12" count="1" selected="0">
            <x v="13"/>
          </reference>
          <reference field="29" count="1">
            <x v="48"/>
          </reference>
        </references>
      </pivotArea>
    </format>
    <format dxfId="767">
      <pivotArea dataOnly="0" labelOnly="1" outline="0" fieldPosition="0">
        <references count="3">
          <reference field="11" count="1" selected="0">
            <x v="6"/>
          </reference>
          <reference field="12" count="1" selected="0">
            <x v="52"/>
          </reference>
          <reference field="29" count="1">
            <x v="65"/>
          </reference>
        </references>
      </pivotArea>
    </format>
    <format dxfId="766">
      <pivotArea dataOnly="0" labelOnly="1" outline="0" fieldPosition="0">
        <references count="3">
          <reference field="11" count="1" selected="0">
            <x v="7"/>
          </reference>
          <reference field="12" count="1" selected="0">
            <x v="190"/>
          </reference>
          <reference field="29" count="1">
            <x v="39"/>
          </reference>
        </references>
      </pivotArea>
    </format>
    <format dxfId="765">
      <pivotArea dataOnly="0" labelOnly="1" outline="0" fieldPosition="0">
        <references count="3">
          <reference field="11" count="1" selected="0">
            <x v="8"/>
          </reference>
          <reference field="12" count="1" selected="0">
            <x v="39"/>
          </reference>
          <reference field="29" count="1">
            <x v="57"/>
          </reference>
        </references>
      </pivotArea>
    </format>
    <format dxfId="764">
      <pivotArea dataOnly="0" labelOnly="1" outline="0" fieldPosition="0">
        <references count="3">
          <reference field="11" count="1" selected="0">
            <x v="9"/>
          </reference>
          <reference field="12" count="1" selected="0">
            <x v="87"/>
          </reference>
          <reference field="29" count="1">
            <x v="96"/>
          </reference>
        </references>
      </pivotArea>
    </format>
    <format dxfId="763">
      <pivotArea dataOnly="0" labelOnly="1" outline="0" fieldPosition="0">
        <references count="3">
          <reference field="11" count="1" selected="0">
            <x v="10"/>
          </reference>
          <reference field="12" count="1" selected="0">
            <x v="90"/>
          </reference>
          <reference field="29" count="1">
            <x v="83"/>
          </reference>
        </references>
      </pivotArea>
    </format>
    <format dxfId="762">
      <pivotArea dataOnly="0" labelOnly="1" outline="0" fieldPosition="0">
        <references count="3">
          <reference field="11" count="1" selected="0">
            <x v="11"/>
          </reference>
          <reference field="12" count="1" selected="0">
            <x v="107"/>
          </reference>
          <reference field="29" count="1">
            <x v="124"/>
          </reference>
        </references>
      </pivotArea>
    </format>
    <format dxfId="761">
      <pivotArea dataOnly="0" labelOnly="1" outline="0" fieldPosition="0">
        <references count="3">
          <reference field="11" count="1" selected="0">
            <x v="12"/>
          </reference>
          <reference field="12" count="1" selected="0">
            <x v="46"/>
          </reference>
          <reference field="29" count="1">
            <x v="103"/>
          </reference>
        </references>
      </pivotArea>
    </format>
    <format dxfId="760">
      <pivotArea dataOnly="0" labelOnly="1" outline="0" fieldPosition="0">
        <references count="3">
          <reference field="11" count="1" selected="0">
            <x v="13"/>
          </reference>
          <reference field="12" count="1" selected="0">
            <x v="185"/>
          </reference>
          <reference field="29" count="1">
            <x v="104"/>
          </reference>
        </references>
      </pivotArea>
    </format>
    <format dxfId="759">
      <pivotArea dataOnly="0" labelOnly="1" outline="0" fieldPosition="0">
        <references count="3">
          <reference field="11" count="1" selected="0">
            <x v="20"/>
          </reference>
          <reference field="12" count="1" selected="0">
            <x v="82"/>
          </reference>
          <reference field="29" count="1">
            <x v="89"/>
          </reference>
        </references>
      </pivotArea>
    </format>
    <format dxfId="758">
      <pivotArea dataOnly="0" labelOnly="1" outline="0" fieldPosition="0">
        <references count="3">
          <reference field="11" count="1" selected="0">
            <x v="21"/>
          </reference>
          <reference field="12" count="1" selected="0">
            <x v="121"/>
          </reference>
          <reference field="29" count="1">
            <x v="104"/>
          </reference>
        </references>
      </pivotArea>
    </format>
    <format dxfId="757">
      <pivotArea dataOnly="0" labelOnly="1" outline="0" fieldPosition="0">
        <references count="3">
          <reference field="11" count="1" selected="0">
            <x v="25"/>
          </reference>
          <reference field="12" count="1" selected="0">
            <x v="196"/>
          </reference>
          <reference field="29" count="1">
            <x v="118"/>
          </reference>
        </references>
      </pivotArea>
    </format>
    <format dxfId="756">
      <pivotArea dataOnly="0" labelOnly="1" outline="0" fieldPosition="0">
        <references count="3">
          <reference field="11" count="1" selected="0">
            <x v="26"/>
          </reference>
          <reference field="12" count="1" selected="0">
            <x v="163"/>
          </reference>
          <reference field="29" count="1">
            <x v="119"/>
          </reference>
        </references>
      </pivotArea>
    </format>
    <format dxfId="755">
      <pivotArea dataOnly="0" labelOnly="1" outline="0" fieldPosition="0">
        <references count="3">
          <reference field="11" count="1" selected="0">
            <x v="27"/>
          </reference>
          <reference field="12" count="1" selected="0">
            <x v="164"/>
          </reference>
          <reference field="29" count="1">
            <x v="120"/>
          </reference>
        </references>
      </pivotArea>
    </format>
    <format dxfId="754">
      <pivotArea dataOnly="0" labelOnly="1" outline="0" fieldPosition="0">
        <references count="3">
          <reference field="11" count="1" selected="0">
            <x v="28"/>
          </reference>
          <reference field="12" count="1" selected="0">
            <x v="53"/>
          </reference>
          <reference field="29" count="1">
            <x v="111"/>
          </reference>
        </references>
      </pivotArea>
    </format>
    <format dxfId="753">
      <pivotArea dataOnly="0" labelOnly="1" outline="0" fieldPosition="0">
        <references count="3">
          <reference field="11" count="1" selected="0">
            <x v="31"/>
          </reference>
          <reference field="12" count="1" selected="0">
            <x v="146"/>
          </reference>
          <reference field="29" count="1">
            <x v="88"/>
          </reference>
        </references>
      </pivotArea>
    </format>
    <format dxfId="752">
      <pivotArea dataOnly="0" labelOnly="1" outline="0" fieldPosition="0">
        <references count="3">
          <reference field="11" count="1" selected="0">
            <x v="32"/>
          </reference>
          <reference field="12" count="1" selected="0">
            <x v="118"/>
          </reference>
          <reference field="29" count="1">
            <x v="111"/>
          </reference>
        </references>
      </pivotArea>
    </format>
    <format dxfId="751">
      <pivotArea dataOnly="0" labelOnly="1" outline="0" fieldPosition="0">
        <references count="3">
          <reference field="11" count="1" selected="0">
            <x v="34"/>
          </reference>
          <reference field="12" count="1" selected="0">
            <x v="90"/>
          </reference>
          <reference field="29" count="1">
            <x v="83"/>
          </reference>
        </references>
      </pivotArea>
    </format>
    <format dxfId="750">
      <pivotArea dataOnly="0" labelOnly="1" outline="0" fieldPosition="0">
        <references count="3">
          <reference field="11" count="1" selected="0">
            <x v="35"/>
          </reference>
          <reference field="12" count="1" selected="0">
            <x v="41"/>
          </reference>
          <reference field="29" count="1">
            <x v="105"/>
          </reference>
        </references>
      </pivotArea>
    </format>
    <format dxfId="749">
      <pivotArea dataOnly="0" labelOnly="1" outline="0" fieldPosition="0">
        <references count="3">
          <reference field="11" count="1" selected="0">
            <x v="36"/>
          </reference>
          <reference field="12" count="1" selected="0">
            <x v="220"/>
          </reference>
          <reference field="29" count="1">
            <x v="81"/>
          </reference>
        </references>
      </pivotArea>
    </format>
    <format dxfId="748">
      <pivotArea dataOnly="0" labelOnly="1" outline="0" fieldPosition="0">
        <references count="3">
          <reference field="11" count="1" selected="0">
            <x v="38"/>
          </reference>
          <reference field="12" count="1" selected="0">
            <x v="216"/>
          </reference>
          <reference field="29" count="1">
            <x v="24"/>
          </reference>
        </references>
      </pivotArea>
    </format>
    <format dxfId="747">
      <pivotArea dataOnly="0" labelOnly="1" outline="0" fieldPosition="0">
        <references count="3">
          <reference field="11" count="1" selected="0">
            <x v="39"/>
          </reference>
          <reference field="12" count="1" selected="0">
            <x v="101"/>
          </reference>
          <reference field="29" count="1">
            <x v="133"/>
          </reference>
        </references>
      </pivotArea>
    </format>
    <format dxfId="746">
      <pivotArea dataOnly="0" labelOnly="1" outline="0" fieldPosition="0">
        <references count="3">
          <reference field="11" count="1" selected="0">
            <x v="40"/>
          </reference>
          <reference field="12" count="1" selected="0">
            <x v="127"/>
          </reference>
          <reference field="29" count="1">
            <x v="58"/>
          </reference>
        </references>
      </pivotArea>
    </format>
    <format dxfId="745">
      <pivotArea dataOnly="0" labelOnly="1" outline="0" fieldPosition="0">
        <references count="3">
          <reference field="11" count="1" selected="0">
            <x v="41"/>
          </reference>
          <reference field="12" count="1" selected="0">
            <x v="21"/>
          </reference>
          <reference field="29" count="1">
            <x v="59"/>
          </reference>
        </references>
      </pivotArea>
    </format>
    <format dxfId="744">
      <pivotArea dataOnly="0" labelOnly="1" outline="0" fieldPosition="0">
        <references count="3">
          <reference field="11" count="1" selected="0">
            <x v="42"/>
          </reference>
          <reference field="12" count="1" selected="0">
            <x v="73"/>
          </reference>
          <reference field="29" count="1">
            <x v="94"/>
          </reference>
        </references>
      </pivotArea>
    </format>
    <format dxfId="743">
      <pivotArea dataOnly="0" labelOnly="1" outline="0" fieldPosition="0">
        <references count="3">
          <reference field="11" count="1" selected="0">
            <x v="43"/>
          </reference>
          <reference field="12" count="1" selected="0">
            <x v="223"/>
          </reference>
          <reference field="29" count="1">
            <x v="59"/>
          </reference>
        </references>
      </pivotArea>
    </format>
    <format dxfId="742">
      <pivotArea dataOnly="0" labelOnly="1" outline="0" fieldPosition="0">
        <references count="3">
          <reference field="11" count="1" selected="0">
            <x v="44"/>
          </reference>
          <reference field="12" count="1" selected="0">
            <x v="105"/>
          </reference>
          <reference field="29" count="1">
            <x v="28"/>
          </reference>
        </references>
      </pivotArea>
    </format>
    <format dxfId="741">
      <pivotArea dataOnly="0" labelOnly="1" outline="0" fieldPosition="0">
        <references count="3">
          <reference field="11" count="1" selected="0">
            <x v="45"/>
          </reference>
          <reference field="12" count="1" selected="0">
            <x v="100"/>
          </reference>
          <reference field="29" count="1">
            <x v="24"/>
          </reference>
        </references>
      </pivotArea>
    </format>
    <format dxfId="740">
      <pivotArea dataOnly="0" labelOnly="1" outline="0" fieldPosition="0">
        <references count="3">
          <reference field="11" count="1" selected="0">
            <x v="47"/>
          </reference>
          <reference field="12" count="1" selected="0">
            <x v="152"/>
          </reference>
          <reference field="29" count="1">
            <x v="23"/>
          </reference>
        </references>
      </pivotArea>
    </format>
    <format dxfId="739">
      <pivotArea dataOnly="0" labelOnly="1" outline="0" fieldPosition="0">
        <references count="3">
          <reference field="11" count="1" selected="0">
            <x v="48"/>
          </reference>
          <reference field="12" count="1" selected="0">
            <x v="117"/>
          </reference>
          <reference field="29" count="1">
            <x v="38"/>
          </reference>
        </references>
      </pivotArea>
    </format>
    <format dxfId="738">
      <pivotArea dataOnly="0" labelOnly="1" outline="0" fieldPosition="0">
        <references count="3">
          <reference field="11" count="1" selected="0">
            <x v="49"/>
          </reference>
          <reference field="12" count="1" selected="0">
            <x v="168"/>
          </reference>
          <reference field="29" count="1">
            <x v="24"/>
          </reference>
        </references>
      </pivotArea>
    </format>
    <format dxfId="737">
      <pivotArea dataOnly="0" labelOnly="1" outline="0" fieldPosition="0">
        <references count="3">
          <reference field="11" count="1" selected="0">
            <x v="53"/>
          </reference>
          <reference field="12" count="1" selected="0">
            <x v="72"/>
          </reference>
          <reference field="29" count="1">
            <x v="94"/>
          </reference>
        </references>
      </pivotArea>
    </format>
    <format dxfId="736">
      <pivotArea dataOnly="0" labelOnly="1" outline="0" fieldPosition="0">
        <references count="3">
          <reference field="11" count="1" selected="0">
            <x v="54"/>
          </reference>
          <reference field="12" count="1" selected="0">
            <x v="112"/>
          </reference>
          <reference field="29" count="1">
            <x v="24"/>
          </reference>
        </references>
      </pivotArea>
    </format>
    <format dxfId="735">
      <pivotArea dataOnly="0" labelOnly="1" outline="0" fieldPosition="0">
        <references count="3">
          <reference field="11" count="1" selected="0">
            <x v="55"/>
          </reference>
          <reference field="12" count="1" selected="0">
            <x v="204"/>
          </reference>
          <reference field="29" count="1">
            <x v="43"/>
          </reference>
        </references>
      </pivotArea>
    </format>
    <format dxfId="734">
      <pivotArea dataOnly="0" labelOnly="1" outline="0" fieldPosition="0">
        <references count="3">
          <reference field="11" count="1" selected="0">
            <x v="56"/>
          </reference>
          <reference field="12" count="1" selected="0">
            <x v="59"/>
          </reference>
          <reference field="29" count="1">
            <x v="53"/>
          </reference>
        </references>
      </pivotArea>
    </format>
    <format dxfId="733">
      <pivotArea dataOnly="0" labelOnly="1" outline="0" fieldPosition="0">
        <references count="3">
          <reference field="11" count="1" selected="0">
            <x v="57"/>
          </reference>
          <reference field="12" count="1" selected="0">
            <x v="134"/>
          </reference>
          <reference field="29" count="1">
            <x v="6"/>
          </reference>
        </references>
      </pivotArea>
    </format>
    <format dxfId="732">
      <pivotArea dataOnly="0" labelOnly="1" outline="0" fieldPosition="0">
        <references count="3">
          <reference field="11" count="1" selected="0">
            <x v="58"/>
          </reference>
          <reference field="12" count="1" selected="0">
            <x v="109"/>
          </reference>
          <reference field="29" count="1">
            <x v="5"/>
          </reference>
        </references>
      </pivotArea>
    </format>
    <format dxfId="731">
      <pivotArea dataOnly="0" labelOnly="1" outline="0" fieldPosition="0">
        <references count="3">
          <reference field="11" count="1" selected="0">
            <x v="59"/>
          </reference>
          <reference field="12" count="1" selected="0">
            <x v="96"/>
          </reference>
          <reference field="29" count="1">
            <x v="7"/>
          </reference>
        </references>
      </pivotArea>
    </format>
    <format dxfId="730">
      <pivotArea dataOnly="0" labelOnly="1" outline="0" fieldPosition="0">
        <references count="3">
          <reference field="11" count="1" selected="0">
            <x v="60"/>
          </reference>
          <reference field="12" count="1" selected="0">
            <x v="215"/>
          </reference>
          <reference field="29" count="1">
            <x v="47"/>
          </reference>
        </references>
      </pivotArea>
    </format>
    <format dxfId="729">
      <pivotArea dataOnly="0" labelOnly="1" outline="0" fieldPosition="0">
        <references count="3">
          <reference field="11" count="1" selected="0">
            <x v="61"/>
          </reference>
          <reference field="12" count="1" selected="0">
            <x v="95"/>
          </reference>
          <reference field="29" count="1">
            <x v="45"/>
          </reference>
        </references>
      </pivotArea>
    </format>
    <format dxfId="728">
      <pivotArea dataOnly="0" labelOnly="1" outline="0" fieldPosition="0">
        <references count="3">
          <reference field="11" count="1" selected="0">
            <x v="62"/>
          </reference>
          <reference field="12" count="1" selected="0">
            <x v="93"/>
          </reference>
          <reference field="29" count="1">
            <x v="30"/>
          </reference>
        </references>
      </pivotArea>
    </format>
    <format dxfId="727">
      <pivotArea dataOnly="0" labelOnly="1" outline="0" fieldPosition="0">
        <references count="3">
          <reference field="11" count="1" selected="0">
            <x v="63"/>
          </reference>
          <reference field="12" count="1" selected="0">
            <x v="210"/>
          </reference>
          <reference field="29" count="1">
            <x v="112"/>
          </reference>
        </references>
      </pivotArea>
    </format>
    <format dxfId="726">
      <pivotArea dataOnly="0" labelOnly="1" outline="0" fieldPosition="0">
        <references count="3">
          <reference field="11" count="1" selected="0">
            <x v="64"/>
          </reference>
          <reference field="12" count="1" selected="0">
            <x v="171"/>
          </reference>
          <reference field="29" count="1">
            <x v="90"/>
          </reference>
        </references>
      </pivotArea>
    </format>
    <format dxfId="725">
      <pivotArea dataOnly="0" labelOnly="1" outline="0" fieldPosition="0">
        <references count="3">
          <reference field="11" count="1" selected="0">
            <x v="65"/>
          </reference>
          <reference field="12" count="1" selected="0">
            <x v="125"/>
          </reference>
          <reference field="29" count="1">
            <x v="115"/>
          </reference>
        </references>
      </pivotArea>
    </format>
    <format dxfId="724">
      <pivotArea dataOnly="0" labelOnly="1" outline="0" fieldPosition="0">
        <references count="3">
          <reference field="11" count="1" selected="0">
            <x v="66"/>
          </reference>
          <reference field="12" count="1" selected="0">
            <x v="157"/>
          </reference>
          <reference field="29" count="1">
            <x v="106"/>
          </reference>
        </references>
      </pivotArea>
    </format>
    <format dxfId="723">
      <pivotArea dataOnly="0" labelOnly="1" outline="0" fieldPosition="0">
        <references count="3">
          <reference field="11" count="1" selected="0">
            <x v="67"/>
          </reference>
          <reference field="12" count="1" selected="0">
            <x v="220"/>
          </reference>
          <reference field="29" count="1">
            <x v="51"/>
          </reference>
        </references>
      </pivotArea>
    </format>
    <format dxfId="722">
      <pivotArea dataOnly="0" labelOnly="1" outline="0" fieldPosition="0">
        <references count="3">
          <reference field="11" count="1" selected="0">
            <x v="68"/>
          </reference>
          <reference field="12" count="1" selected="0">
            <x v="124"/>
          </reference>
          <reference field="29" count="1">
            <x v="3"/>
          </reference>
        </references>
      </pivotArea>
    </format>
    <format dxfId="721">
      <pivotArea dataOnly="0" labelOnly="1" outline="0" fieldPosition="0">
        <references count="3">
          <reference field="11" count="1" selected="0">
            <x v="69"/>
          </reference>
          <reference field="12" count="1" selected="0">
            <x v="114"/>
          </reference>
          <reference field="29" count="1">
            <x v="110"/>
          </reference>
        </references>
      </pivotArea>
    </format>
    <format dxfId="720">
      <pivotArea dataOnly="0" labelOnly="1" outline="0" fieldPosition="0">
        <references count="3">
          <reference field="11" count="1" selected="0">
            <x v="70"/>
          </reference>
          <reference field="12" count="1" selected="0">
            <x v="115"/>
          </reference>
          <reference field="29" count="1">
            <x v="109"/>
          </reference>
        </references>
      </pivotArea>
    </format>
    <format dxfId="719">
      <pivotArea dataOnly="0" labelOnly="1" outline="0" fieldPosition="0">
        <references count="3">
          <reference field="11" count="1" selected="0">
            <x v="71"/>
          </reference>
          <reference field="12" count="1" selected="0">
            <x v="51"/>
          </reference>
          <reference field="29" count="1">
            <x v="29"/>
          </reference>
        </references>
      </pivotArea>
    </format>
    <format dxfId="718">
      <pivotArea dataOnly="0" labelOnly="1" outline="0" fieldPosition="0">
        <references count="3">
          <reference field="11" count="1" selected="0">
            <x v="72"/>
          </reference>
          <reference field="12" count="1" selected="0">
            <x v="124"/>
          </reference>
          <reference field="29" count="1">
            <x v="46"/>
          </reference>
        </references>
      </pivotArea>
    </format>
    <format dxfId="717">
      <pivotArea dataOnly="0" labelOnly="1" outline="0" fieldPosition="0">
        <references count="3">
          <reference field="11" count="1" selected="0">
            <x v="73"/>
          </reference>
          <reference field="12" count="1" selected="0">
            <x v="149"/>
          </reference>
          <reference field="29" count="1">
            <x v="77"/>
          </reference>
        </references>
      </pivotArea>
    </format>
    <format dxfId="716">
      <pivotArea dataOnly="0" labelOnly="1" outline="0" fieldPosition="0">
        <references count="3">
          <reference field="11" count="1" selected="0">
            <x v="74"/>
          </reference>
          <reference field="12" count="1" selected="0">
            <x v="85"/>
          </reference>
          <reference field="29" count="1">
            <x v="113"/>
          </reference>
        </references>
      </pivotArea>
    </format>
    <format dxfId="715">
      <pivotArea dataOnly="0" labelOnly="1" outline="0" fieldPosition="0">
        <references count="3">
          <reference field="11" count="1" selected="0">
            <x v="75"/>
          </reference>
          <reference field="12" count="1" selected="0">
            <x v="71"/>
          </reference>
          <reference field="29" count="1">
            <x v="83"/>
          </reference>
        </references>
      </pivotArea>
    </format>
    <format dxfId="714">
      <pivotArea dataOnly="0" labelOnly="1" outline="0" fieldPosition="0">
        <references count="3">
          <reference field="11" count="1" selected="0">
            <x v="76"/>
          </reference>
          <reference field="12" count="1" selected="0">
            <x v="45"/>
          </reference>
          <reference field="29" count="1">
            <x v="4"/>
          </reference>
        </references>
      </pivotArea>
    </format>
    <format dxfId="713">
      <pivotArea dataOnly="0" labelOnly="1" outline="0" fieldPosition="0">
        <references count="3">
          <reference field="11" count="1" selected="0">
            <x v="77"/>
          </reference>
          <reference field="12" count="1" selected="0">
            <x v="149"/>
          </reference>
          <reference field="29" count="1">
            <x v="77"/>
          </reference>
        </references>
      </pivotArea>
    </format>
    <format dxfId="712">
      <pivotArea dataOnly="0" labelOnly="1" outline="0" fieldPosition="0">
        <references count="3">
          <reference field="11" count="1" selected="0">
            <x v="78"/>
          </reference>
          <reference field="12" count="1" selected="0">
            <x v="220"/>
          </reference>
          <reference field="29" count="1">
            <x v="81"/>
          </reference>
        </references>
      </pivotArea>
    </format>
    <format dxfId="711">
      <pivotArea dataOnly="0" labelOnly="1" outline="0" fieldPosition="0">
        <references count="3">
          <reference field="11" count="1" selected="0">
            <x v="79"/>
          </reference>
          <reference field="12" count="1" selected="0">
            <x v="149"/>
          </reference>
          <reference field="29" count="1">
            <x v="22"/>
          </reference>
        </references>
      </pivotArea>
    </format>
    <format dxfId="710">
      <pivotArea dataOnly="0" labelOnly="1" outline="0" fieldPosition="0">
        <references count="3">
          <reference field="11" count="1" selected="0">
            <x v="80"/>
          </reference>
          <reference field="12" count="1" selected="0">
            <x v="120"/>
          </reference>
          <reference field="29" count="1">
            <x v="13"/>
          </reference>
        </references>
      </pivotArea>
    </format>
    <format dxfId="709">
      <pivotArea dataOnly="0" labelOnly="1" outline="0" fieldPosition="0">
        <references count="3">
          <reference field="11" count="1" selected="0">
            <x v="81"/>
          </reference>
          <reference field="12" count="1" selected="0">
            <x v="194"/>
          </reference>
          <reference field="29" count="1">
            <x v="62"/>
          </reference>
        </references>
      </pivotArea>
    </format>
    <format dxfId="708">
      <pivotArea dataOnly="0" labelOnly="1" outline="0" fieldPosition="0">
        <references count="3">
          <reference field="11" count="1" selected="0">
            <x v="82"/>
          </reference>
          <reference field="12" count="1" selected="0">
            <x v="119"/>
          </reference>
          <reference field="29" count="1">
            <x v="14"/>
          </reference>
        </references>
      </pivotArea>
    </format>
    <format dxfId="707">
      <pivotArea dataOnly="0" labelOnly="1" outline="0" fieldPosition="0">
        <references count="3">
          <reference field="11" count="1" selected="0">
            <x v="83"/>
          </reference>
          <reference field="12" count="1" selected="0">
            <x v="91"/>
          </reference>
          <reference field="29" count="1">
            <x v="55"/>
          </reference>
        </references>
      </pivotArea>
    </format>
    <format dxfId="706">
      <pivotArea dataOnly="0" labelOnly="1" outline="0" fieldPosition="0">
        <references count="3">
          <reference field="11" count="1" selected="0">
            <x v="84"/>
          </reference>
          <reference field="12" count="1" selected="0">
            <x v="220"/>
          </reference>
          <reference field="29" count="1">
            <x v="77"/>
          </reference>
        </references>
      </pivotArea>
    </format>
    <format dxfId="705">
      <pivotArea dataOnly="0" labelOnly="1" outline="0" fieldPosition="0">
        <references count="3">
          <reference field="11" count="1" selected="0">
            <x v="85"/>
          </reference>
          <reference field="12" count="1" selected="0">
            <x v="58"/>
          </reference>
          <reference field="29" count="1">
            <x v="131"/>
          </reference>
        </references>
      </pivotArea>
    </format>
    <format dxfId="704">
      <pivotArea dataOnly="0" labelOnly="1" outline="0" fieldPosition="0">
        <references count="3">
          <reference field="11" count="1" selected="0">
            <x v="86"/>
          </reference>
          <reference field="12" count="1" selected="0">
            <x v="70"/>
          </reference>
          <reference field="29" count="1">
            <x v="83"/>
          </reference>
        </references>
      </pivotArea>
    </format>
    <format dxfId="703">
      <pivotArea dataOnly="0" labelOnly="1" outline="0" fieldPosition="0">
        <references count="3">
          <reference field="11" count="1" selected="0">
            <x v="87"/>
          </reference>
          <reference field="12" count="1" selected="0">
            <x v="192"/>
          </reference>
          <reference field="29" count="1">
            <x v="16"/>
          </reference>
        </references>
      </pivotArea>
    </format>
    <format dxfId="702">
      <pivotArea dataOnly="0" labelOnly="1" outline="0" fieldPosition="0">
        <references count="3">
          <reference field="11" count="1" selected="0">
            <x v="88"/>
          </reference>
          <reference field="12" count="1" selected="0">
            <x v="128"/>
          </reference>
          <reference field="29" count="1">
            <x v="56"/>
          </reference>
        </references>
      </pivotArea>
    </format>
    <format dxfId="701">
      <pivotArea dataOnly="0" labelOnly="1" outline="0" fieldPosition="0">
        <references count="3">
          <reference field="11" count="1" selected="0">
            <x v="89"/>
          </reference>
          <reference field="12" count="1" selected="0">
            <x v="129"/>
          </reference>
          <reference field="29" count="1">
            <x v="66"/>
          </reference>
        </references>
      </pivotArea>
    </format>
    <format dxfId="700">
      <pivotArea dataOnly="0" labelOnly="1" outline="0" fieldPosition="0">
        <references count="3">
          <reference field="11" count="1" selected="0">
            <x v="90"/>
          </reference>
          <reference field="12" count="1" selected="0">
            <x v="220"/>
          </reference>
          <reference field="29" count="1">
            <x v="80"/>
          </reference>
        </references>
      </pivotArea>
    </format>
    <format dxfId="699">
      <pivotArea dataOnly="0" labelOnly="1" outline="0" fieldPosition="0">
        <references count="3">
          <reference field="11" count="1" selected="0">
            <x v="91"/>
          </reference>
          <reference field="12" count="1" selected="0">
            <x v="149"/>
          </reference>
          <reference field="29" count="1">
            <x v="77"/>
          </reference>
        </references>
      </pivotArea>
    </format>
    <format dxfId="698">
      <pivotArea dataOnly="0" labelOnly="1" outline="0" fieldPosition="0">
        <references count="3">
          <reference field="11" count="1" selected="0">
            <x v="92"/>
          </reference>
          <reference field="12" count="1" selected="0">
            <x v="202"/>
          </reference>
          <reference field="29" count="1">
            <x v="132"/>
          </reference>
        </references>
      </pivotArea>
    </format>
    <format dxfId="697">
      <pivotArea dataOnly="0" labelOnly="1" outline="0" fieldPosition="0">
        <references count="3">
          <reference field="11" count="1" selected="0">
            <x v="93"/>
          </reference>
          <reference field="12" count="1" selected="0">
            <x v="60"/>
          </reference>
          <reference field="29" count="1">
            <x v="134"/>
          </reference>
        </references>
      </pivotArea>
    </format>
    <format dxfId="696">
      <pivotArea dataOnly="0" labelOnly="1" outline="0" fieldPosition="0">
        <references count="3">
          <reference field="11" count="1" selected="0">
            <x v="94"/>
          </reference>
          <reference field="12" count="1" selected="0">
            <x v="133"/>
          </reference>
          <reference field="29" count="1">
            <x v="63"/>
          </reference>
        </references>
      </pivotArea>
    </format>
    <format dxfId="695">
      <pivotArea dataOnly="0" labelOnly="1" outline="0" fieldPosition="0">
        <references count="3">
          <reference field="11" count="1" selected="0">
            <x v="95"/>
          </reference>
          <reference field="12" count="1" selected="0">
            <x v="132"/>
          </reference>
          <reference field="29" count="1">
            <x v="92"/>
          </reference>
        </references>
      </pivotArea>
    </format>
    <format dxfId="694">
      <pivotArea dataOnly="0" labelOnly="1" outline="0" fieldPosition="0">
        <references count="3">
          <reference field="11" count="1" selected="0">
            <x v="96"/>
          </reference>
          <reference field="12" count="1" selected="0">
            <x v="43"/>
          </reference>
          <reference field="29" count="1">
            <x v="72"/>
          </reference>
        </references>
      </pivotArea>
    </format>
    <format dxfId="693">
      <pivotArea dataOnly="0" labelOnly="1" outline="0" fieldPosition="0">
        <references count="3">
          <reference field="11" count="1" selected="0">
            <x v="97"/>
          </reference>
          <reference field="12" count="1" selected="0">
            <x v="39"/>
          </reference>
          <reference field="29" count="1">
            <x v="57"/>
          </reference>
        </references>
      </pivotArea>
    </format>
    <format dxfId="692">
      <pivotArea dataOnly="0" labelOnly="1" outline="0" fieldPosition="0">
        <references count="3">
          <reference field="11" count="1" selected="0">
            <x v="98"/>
          </reference>
          <reference field="12" count="1" selected="0">
            <x v="75"/>
          </reference>
          <reference field="29" count="1">
            <x v="60"/>
          </reference>
        </references>
      </pivotArea>
    </format>
    <format dxfId="691">
      <pivotArea dataOnly="0" labelOnly="1" outline="0" fieldPosition="0">
        <references count="3">
          <reference field="11" count="1" selected="0">
            <x v="99"/>
          </reference>
          <reference field="12" count="1" selected="0">
            <x v="42"/>
          </reference>
          <reference field="29" count="1">
            <x v="31"/>
          </reference>
        </references>
      </pivotArea>
    </format>
    <format dxfId="690">
      <pivotArea dataOnly="0" labelOnly="1" outline="0" fieldPosition="0">
        <references count="3">
          <reference field="11" count="1" selected="0">
            <x v="100"/>
          </reference>
          <reference field="12" count="1" selected="0">
            <x v="47"/>
          </reference>
          <reference field="29" count="1">
            <x v="81"/>
          </reference>
        </references>
      </pivotArea>
    </format>
    <format dxfId="689">
      <pivotArea dataOnly="0" labelOnly="1" outline="0" fieldPosition="0">
        <references count="3">
          <reference field="11" count="1" selected="0">
            <x v="101"/>
          </reference>
          <reference field="12" count="1" selected="0">
            <x v="83"/>
          </reference>
          <reference field="29" count="1">
            <x v="79"/>
          </reference>
        </references>
      </pivotArea>
    </format>
    <format dxfId="688">
      <pivotArea dataOnly="0" labelOnly="1" outline="0" fieldPosition="0">
        <references count="3">
          <reference field="11" count="1" selected="0">
            <x v="103"/>
          </reference>
          <reference field="12" count="1" selected="0">
            <x v="220"/>
          </reference>
          <reference field="29" count="1">
            <x v="81"/>
          </reference>
        </references>
      </pivotArea>
    </format>
    <format dxfId="687">
      <pivotArea dataOnly="0" labelOnly="1" outline="0" fieldPosition="0">
        <references count="3">
          <reference field="11" count="1" selected="0">
            <x v="104"/>
          </reference>
          <reference field="12" count="1" selected="0">
            <x v="149"/>
          </reference>
          <reference field="29" count="1">
            <x v="77"/>
          </reference>
        </references>
      </pivotArea>
    </format>
    <format dxfId="686">
      <pivotArea dataOnly="0" labelOnly="1" outline="0" fieldPosition="0">
        <references count="3">
          <reference field="11" count="1" selected="0">
            <x v="105"/>
          </reference>
          <reference field="12" count="1" selected="0">
            <x v="89"/>
          </reference>
          <reference field="29" count="1">
            <x v="37"/>
          </reference>
        </references>
      </pivotArea>
    </format>
    <format dxfId="685">
      <pivotArea dataOnly="0" labelOnly="1" outline="0" fieldPosition="0">
        <references count="3">
          <reference field="11" count="1" selected="0">
            <x v="106"/>
          </reference>
          <reference field="12" count="1" selected="0">
            <x v="149"/>
          </reference>
          <reference field="29" count="1">
            <x v="50"/>
          </reference>
        </references>
      </pivotArea>
    </format>
    <format dxfId="684">
      <pivotArea dataOnly="0" labelOnly="1" outline="0" fieldPosition="0">
        <references count="3">
          <reference field="11" count="1" selected="0">
            <x v="107"/>
          </reference>
          <reference field="12" count="1" selected="0">
            <x v="149"/>
          </reference>
          <reference field="29" count="1">
            <x v="77"/>
          </reference>
        </references>
      </pivotArea>
    </format>
    <format dxfId="683">
      <pivotArea dataOnly="0" labelOnly="1" outline="0" fieldPosition="0">
        <references count="3">
          <reference field="11" count="1" selected="0">
            <x v="108"/>
          </reference>
          <reference field="12" count="1" selected="0">
            <x v="220"/>
          </reference>
          <reference field="29" count="1">
            <x v="74"/>
          </reference>
        </references>
      </pivotArea>
    </format>
    <format dxfId="682">
      <pivotArea dataOnly="0" labelOnly="1" outline="0" fieldPosition="0">
        <references count="3">
          <reference field="11" count="1" selected="0">
            <x v="109"/>
          </reference>
          <reference field="12" count="1" selected="0">
            <x v="149"/>
          </reference>
          <reference field="29" count="1">
            <x v="77"/>
          </reference>
        </references>
      </pivotArea>
    </format>
    <format dxfId="681">
      <pivotArea dataOnly="0" labelOnly="1" outline="0" fieldPosition="0">
        <references count="3">
          <reference field="11" count="1" selected="0">
            <x v="115"/>
          </reference>
          <reference field="12" count="1" selected="0">
            <x v="170"/>
          </reference>
          <reference field="29" count="1">
            <x v="101"/>
          </reference>
        </references>
      </pivotArea>
    </format>
    <format dxfId="680">
      <pivotArea dataOnly="0" labelOnly="1" outline="0" fieldPosition="0">
        <references count="3">
          <reference field="11" count="1" selected="0">
            <x v="116"/>
          </reference>
          <reference field="12" count="1" selected="0">
            <x v="175"/>
          </reference>
          <reference field="29" count="1">
            <x v="83"/>
          </reference>
        </references>
      </pivotArea>
    </format>
    <format dxfId="679">
      <pivotArea dataOnly="0" labelOnly="1" outline="0" fieldPosition="0">
        <references count="3">
          <reference field="11" count="1" selected="0">
            <x v="119"/>
          </reference>
          <reference field="12" count="1" selected="0">
            <x v="147"/>
          </reference>
          <reference field="29" count="1">
            <x v="61"/>
          </reference>
        </references>
      </pivotArea>
    </format>
    <format dxfId="678">
      <pivotArea dataOnly="0" labelOnly="1" outline="0" fieldPosition="0">
        <references count="3">
          <reference field="11" count="1" selected="0">
            <x v="120"/>
          </reference>
          <reference field="12" count="1" selected="0">
            <x v="149"/>
          </reference>
          <reference field="29" count="1">
            <x v="77"/>
          </reference>
        </references>
      </pivotArea>
    </format>
    <format dxfId="677">
      <pivotArea dataOnly="0" labelOnly="1" outline="0" fieldPosition="0">
        <references count="3">
          <reference field="11" count="1" selected="0">
            <x v="121"/>
          </reference>
          <reference field="12" count="1" selected="0">
            <x v="111"/>
          </reference>
          <reference field="29" count="1">
            <x v="117"/>
          </reference>
        </references>
      </pivotArea>
    </format>
    <format dxfId="676">
      <pivotArea dataOnly="0" labelOnly="1" outline="0" fieldPosition="0">
        <references count="3">
          <reference field="11" count="1" selected="0">
            <x v="122"/>
          </reference>
          <reference field="12" count="1" selected="0">
            <x v="131"/>
          </reference>
          <reference field="29" count="1">
            <x v="91"/>
          </reference>
        </references>
      </pivotArea>
    </format>
    <format dxfId="675">
      <pivotArea dataOnly="0" labelOnly="1" outline="0" fieldPosition="0">
        <references count="3">
          <reference field="11" count="1" selected="0">
            <x v="123"/>
          </reference>
          <reference field="12" count="1" selected="0">
            <x v="55"/>
          </reference>
          <reference field="29" count="1">
            <x v="83"/>
          </reference>
        </references>
      </pivotArea>
    </format>
    <format dxfId="674">
      <pivotArea dataOnly="0" labelOnly="1" outline="0" fieldPosition="0">
        <references count="3">
          <reference field="11" count="1" selected="0">
            <x v="124"/>
          </reference>
          <reference field="12" count="1" selected="0">
            <x v="63"/>
          </reference>
          <reference field="29" count="1">
            <x v="100"/>
          </reference>
        </references>
      </pivotArea>
    </format>
    <format dxfId="673">
      <pivotArea dataOnly="0" labelOnly="1" outline="0" fieldPosition="0">
        <references count="3">
          <reference field="11" count="1" selected="0">
            <x v="125"/>
          </reference>
          <reference field="12" count="1" selected="0">
            <x v="149"/>
          </reference>
          <reference field="29" count="1">
            <x v="77"/>
          </reference>
        </references>
      </pivotArea>
    </format>
    <format dxfId="672">
      <pivotArea dataOnly="0" labelOnly="1" outline="0" fieldPosition="0">
        <references count="3">
          <reference field="11" count="1" selected="0">
            <x v="126"/>
          </reference>
          <reference field="12" count="1" selected="0">
            <x v="162"/>
          </reference>
          <reference field="29" count="1">
            <x v="93"/>
          </reference>
        </references>
      </pivotArea>
    </format>
    <format dxfId="671">
      <pivotArea dataOnly="0" labelOnly="1" outline="0" fieldPosition="0">
        <references count="3">
          <reference field="11" count="1" selected="0">
            <x v="129"/>
          </reference>
          <reference field="12" count="1" selected="0">
            <x v="167"/>
          </reference>
          <reference field="29" count="1">
            <x v="98"/>
          </reference>
        </references>
      </pivotArea>
    </format>
    <format dxfId="670">
      <pivotArea dataOnly="0" labelOnly="1" outline="0" fieldPosition="0">
        <references count="3">
          <reference field="11" count="1" selected="0">
            <x v="130"/>
          </reference>
          <reference field="12" count="1" selected="0">
            <x v="138"/>
          </reference>
          <reference field="29" count="1">
            <x v="26"/>
          </reference>
        </references>
      </pivotArea>
    </format>
    <format dxfId="669">
      <pivotArea dataOnly="0" labelOnly="1" outline="0" fieldPosition="0">
        <references count="3">
          <reference field="11" count="1" selected="0">
            <x v="131"/>
          </reference>
          <reference field="12" count="1" selected="0">
            <x v="220"/>
          </reference>
          <reference field="29" count="1">
            <x v="81"/>
          </reference>
        </references>
      </pivotArea>
    </format>
    <format dxfId="668">
      <pivotArea dataOnly="0" labelOnly="1" outline="0" fieldPosition="0">
        <references count="3">
          <reference field="11" count="1" selected="0">
            <x v="132"/>
          </reference>
          <reference field="12" count="1" selected="0">
            <x v="167"/>
          </reference>
          <reference field="29" count="1">
            <x v="98"/>
          </reference>
        </references>
      </pivotArea>
    </format>
    <format dxfId="667">
      <pivotArea dataOnly="0" labelOnly="1" outline="0" fieldPosition="0">
        <references count="3">
          <reference field="11" count="1" selected="0">
            <x v="133"/>
          </reference>
          <reference field="12" count="1" selected="0">
            <x v="159"/>
          </reference>
          <reference field="29" count="1">
            <x v="41"/>
          </reference>
        </references>
      </pivotArea>
    </format>
    <format dxfId="666">
      <pivotArea dataOnly="0" labelOnly="1" outline="0" fieldPosition="0">
        <references count="3">
          <reference field="11" count="1" selected="0">
            <x v="134"/>
          </reference>
          <reference field="12" count="1" selected="0">
            <x v="160"/>
          </reference>
          <reference field="29" count="1">
            <x v="59"/>
          </reference>
        </references>
      </pivotArea>
    </format>
    <format dxfId="665">
      <pivotArea dataOnly="0" labelOnly="1" outline="0" fieldPosition="0">
        <references count="3">
          <reference field="11" count="1" selected="0">
            <x v="135"/>
          </reference>
          <reference field="12" count="1" selected="0">
            <x v="183"/>
          </reference>
          <reference field="29" count="1">
            <x v="33"/>
          </reference>
        </references>
      </pivotArea>
    </format>
    <format dxfId="664">
      <pivotArea dataOnly="0" labelOnly="1" outline="0" fieldPosition="0">
        <references count="3">
          <reference field="11" count="1" selected="0">
            <x v="136"/>
          </reference>
          <reference field="12" count="1" selected="0">
            <x v="173"/>
          </reference>
          <reference field="29" count="1">
            <x v="42"/>
          </reference>
        </references>
      </pivotArea>
    </format>
    <format dxfId="663">
      <pivotArea dataOnly="0" labelOnly="1" outline="0" fieldPosition="0">
        <references count="3">
          <reference field="11" count="1" selected="0">
            <x v="137"/>
          </reference>
          <reference field="12" count="1" selected="0">
            <x v="1"/>
          </reference>
          <reference field="29" count="1">
            <x v="2"/>
          </reference>
        </references>
      </pivotArea>
    </format>
    <format dxfId="662">
      <pivotArea dataOnly="0" labelOnly="1" outline="0" fieldPosition="0">
        <references count="3">
          <reference field="11" count="1" selected="0">
            <x v="141"/>
          </reference>
          <reference field="12" count="1" selected="0">
            <x v="153"/>
          </reference>
          <reference field="29" count="1">
            <x v="18"/>
          </reference>
        </references>
      </pivotArea>
    </format>
    <format dxfId="661">
      <pivotArea dataOnly="0" labelOnly="1" outline="0" fieldPosition="0">
        <references count="3">
          <reference field="11" count="1" selected="0">
            <x v="142"/>
          </reference>
          <reference field="12" count="1" selected="0">
            <x v="172"/>
          </reference>
          <reference field="29" count="1">
            <x v="71"/>
          </reference>
        </references>
      </pivotArea>
    </format>
    <format dxfId="660">
      <pivotArea dataOnly="0" labelOnly="1" outline="0" fieldPosition="0">
        <references count="3">
          <reference field="11" count="1" selected="0">
            <x v="143"/>
          </reference>
          <reference field="12" count="1" selected="0">
            <x v="167"/>
          </reference>
          <reference field="29" count="1">
            <x v="98"/>
          </reference>
        </references>
      </pivotArea>
    </format>
    <format dxfId="659">
      <pivotArea dataOnly="0" labelOnly="1" outline="0" fieldPosition="0">
        <references count="3">
          <reference field="11" count="1" selected="0">
            <x v="145"/>
          </reference>
          <reference field="12" count="1" selected="0">
            <x v="167"/>
          </reference>
          <reference field="29" count="1">
            <x v="126"/>
          </reference>
        </references>
      </pivotArea>
    </format>
    <format dxfId="658">
      <pivotArea dataOnly="0" labelOnly="1" outline="0" fieldPosition="0">
        <references count="3">
          <reference field="11" count="1" selected="0">
            <x v="146"/>
          </reference>
          <reference field="12" count="1" selected="0">
            <x v="205"/>
          </reference>
          <reference field="29" count="1">
            <x v="101"/>
          </reference>
        </references>
      </pivotArea>
    </format>
    <format dxfId="657">
      <pivotArea dataOnly="0" labelOnly="1" outline="0" fieldPosition="0">
        <references count="3">
          <reference field="11" count="1" selected="0">
            <x v="147"/>
          </reference>
          <reference field="12" count="1" selected="0">
            <x v="76"/>
          </reference>
          <reference field="29" count="1">
            <x v="93"/>
          </reference>
        </references>
      </pivotArea>
    </format>
    <format dxfId="656">
      <pivotArea dataOnly="0" labelOnly="1" outline="0" fieldPosition="0">
        <references count="3">
          <reference field="11" count="1" selected="0">
            <x v="148"/>
          </reference>
          <reference field="12" count="1" selected="0">
            <x v="167"/>
          </reference>
          <reference field="29" count="1">
            <x v="98"/>
          </reference>
        </references>
      </pivotArea>
    </format>
    <format dxfId="655">
      <pivotArea dataOnly="0" labelOnly="1" outline="0" fieldPosition="0">
        <references count="3">
          <reference field="11" count="1" selected="0">
            <x v="150"/>
          </reference>
          <reference field="12" count="1" selected="0">
            <x v="224"/>
          </reference>
          <reference field="29" count="1">
            <x v="87"/>
          </reference>
        </references>
      </pivotArea>
    </format>
    <format dxfId="654">
      <pivotArea dataOnly="0" labelOnly="1" outline="0" fieldPosition="0">
        <references count="3">
          <reference field="11" count="1" selected="0">
            <x v="151"/>
          </reference>
          <reference field="12" count="1" selected="0">
            <x v="167"/>
          </reference>
          <reference field="29" count="1">
            <x v="98"/>
          </reference>
        </references>
      </pivotArea>
    </format>
    <format dxfId="653">
      <pivotArea dataOnly="0" labelOnly="1" outline="0" fieldPosition="0">
        <references count="3">
          <reference field="11" count="1" selected="0">
            <x v="152"/>
          </reference>
          <reference field="12" count="1" selected="0">
            <x v="166"/>
          </reference>
          <reference field="29" count="1">
            <x v="26"/>
          </reference>
        </references>
      </pivotArea>
    </format>
    <format dxfId="652">
      <pivotArea dataOnly="0" labelOnly="1" outline="0" fieldPosition="0">
        <references count="3">
          <reference field="11" count="1" selected="0">
            <x v="153"/>
          </reference>
          <reference field="12" count="1" selected="0">
            <x v="167"/>
          </reference>
          <reference field="29" count="1">
            <x v="98"/>
          </reference>
        </references>
      </pivotArea>
    </format>
    <format dxfId="651">
      <pivotArea dataOnly="0" labelOnly="1" outline="0" fieldPosition="0">
        <references count="3">
          <reference field="11" count="1" selected="0">
            <x v="155"/>
          </reference>
          <reference field="12" count="1" selected="0">
            <x v="88"/>
          </reference>
          <reference field="29" count="1">
            <x v="36"/>
          </reference>
        </references>
      </pivotArea>
    </format>
    <format dxfId="650">
      <pivotArea dataOnly="0" labelOnly="1" outline="0" fieldPosition="0">
        <references count="3">
          <reference field="11" count="1" selected="0">
            <x v="156"/>
          </reference>
          <reference field="12" count="1" selected="0">
            <x v="167"/>
          </reference>
          <reference field="29" count="1">
            <x v="98"/>
          </reference>
        </references>
      </pivotArea>
    </format>
    <format dxfId="649">
      <pivotArea dataOnly="0" labelOnly="1" outline="0" fieldPosition="0">
        <references count="3">
          <reference field="11" count="1" selected="0">
            <x v="157"/>
          </reference>
          <reference field="12" count="1" selected="0">
            <x v="220"/>
          </reference>
          <reference field="29" count="1">
            <x v="81"/>
          </reference>
        </references>
      </pivotArea>
    </format>
    <format dxfId="648">
      <pivotArea dataOnly="0" labelOnly="1" outline="0" fieldPosition="0">
        <references count="3">
          <reference field="11" count="1" selected="0">
            <x v="158"/>
          </reference>
          <reference field="12" count="1" selected="0">
            <x v="167"/>
          </reference>
          <reference field="29" count="1">
            <x v="98"/>
          </reference>
        </references>
      </pivotArea>
    </format>
    <format dxfId="647">
      <pivotArea dataOnly="0" labelOnly="1" outline="0" fieldPosition="0">
        <references count="3">
          <reference field="11" count="1" selected="0">
            <x v="159"/>
          </reference>
          <reference field="12" count="1" selected="0">
            <x v="180"/>
          </reference>
          <reference field="29" count="1">
            <x v="40"/>
          </reference>
        </references>
      </pivotArea>
    </format>
    <format dxfId="646">
      <pivotArea dataOnly="0" labelOnly="1" outline="0" fieldPosition="0">
        <references count="3">
          <reference field="11" count="1" selected="0">
            <x v="160"/>
          </reference>
          <reference field="12" count="1" selected="0">
            <x v="156"/>
          </reference>
          <reference field="29" count="1">
            <x v="20"/>
          </reference>
        </references>
      </pivotArea>
    </format>
    <format dxfId="645">
      <pivotArea dataOnly="0" labelOnly="1" outline="0" fieldPosition="0">
        <references count="3">
          <reference field="11" count="1" selected="0">
            <x v="161"/>
          </reference>
          <reference field="12" count="1" selected="0">
            <x v="181"/>
          </reference>
          <reference field="29" count="1">
            <x v="25"/>
          </reference>
        </references>
      </pivotArea>
    </format>
    <format dxfId="644">
      <pivotArea dataOnly="0" labelOnly="1" outline="0" fieldPosition="0">
        <references count="3">
          <reference field="11" count="1" selected="0">
            <x v="162"/>
          </reference>
          <reference field="12" count="1" selected="0">
            <x v="92"/>
          </reference>
          <reference field="29" count="1">
            <x v="35"/>
          </reference>
        </references>
      </pivotArea>
    </format>
    <format dxfId="643">
      <pivotArea dataOnly="0" labelOnly="1" outline="0" fieldPosition="0">
        <references count="3">
          <reference field="11" count="1" selected="0">
            <x v="163"/>
          </reference>
          <reference field="12" count="1" selected="0">
            <x v="139"/>
          </reference>
          <reference field="29" count="1">
            <x v="26"/>
          </reference>
        </references>
      </pivotArea>
    </format>
    <format dxfId="642">
      <pivotArea dataOnly="0" labelOnly="1" outline="0" fieldPosition="0">
        <references count="3">
          <reference field="11" count="1" selected="0">
            <x v="164"/>
          </reference>
          <reference field="12" count="1" selected="0">
            <x v="214"/>
          </reference>
          <reference field="29" count="1">
            <x v="52"/>
          </reference>
        </references>
      </pivotArea>
    </format>
    <format dxfId="641">
      <pivotArea dataOnly="0" labelOnly="1" outline="0" fieldPosition="0">
        <references count="3">
          <reference field="11" count="1" selected="0">
            <x v="165"/>
          </reference>
          <reference field="12" count="1" selected="0">
            <x v="137"/>
          </reference>
          <reference field="29" count="1">
            <x v="1"/>
          </reference>
        </references>
      </pivotArea>
    </format>
    <format dxfId="640">
      <pivotArea dataOnly="0" labelOnly="1" outline="0" fieldPosition="0">
        <references count="3">
          <reference field="11" count="1" selected="0">
            <x v="166"/>
          </reference>
          <reference field="12" count="1" selected="0">
            <x v="104"/>
          </reference>
          <reference field="29" count="1">
            <x v="0"/>
          </reference>
        </references>
      </pivotArea>
    </format>
    <format dxfId="639">
      <pivotArea dataOnly="0" labelOnly="1" outline="0" fieldPosition="0">
        <references count="3">
          <reference field="11" count="1" selected="0">
            <x v="167"/>
          </reference>
          <reference field="12" count="1" selected="0">
            <x v="5"/>
          </reference>
          <reference field="29" count="1">
            <x v="24"/>
          </reference>
        </references>
      </pivotArea>
    </format>
    <format dxfId="638">
      <pivotArea dataOnly="0" labelOnly="1" outline="0" fieldPosition="0">
        <references count="3">
          <reference field="11" count="1" selected="0">
            <x v="170"/>
          </reference>
          <reference field="12" count="1" selected="0">
            <x v="167"/>
          </reference>
          <reference field="29" count="1">
            <x v="98"/>
          </reference>
        </references>
      </pivotArea>
    </format>
    <format dxfId="637">
      <pivotArea dataOnly="0" labelOnly="1" outline="0" fieldPosition="0">
        <references count="3">
          <reference field="11" count="1" selected="0">
            <x v="173"/>
          </reference>
          <reference field="12" count="1" selected="0">
            <x v="77"/>
          </reference>
          <reference field="29" count="1">
            <x v="93"/>
          </reference>
        </references>
      </pivotArea>
    </format>
    <format dxfId="636">
      <pivotArea dataOnly="0" labelOnly="1" outline="0" fieldPosition="0">
        <references count="3">
          <reference field="11" count="1" selected="0">
            <x v="174"/>
          </reference>
          <reference field="12" count="1" selected="0">
            <x v="38"/>
          </reference>
          <reference field="29" count="1">
            <x v="108"/>
          </reference>
        </references>
      </pivotArea>
    </format>
    <format dxfId="635">
      <pivotArea dataOnly="0" labelOnly="1" outline="0" fieldPosition="0">
        <references count="3">
          <reference field="11" count="1" selected="0">
            <x v="175"/>
          </reference>
          <reference field="12" count="1" selected="0">
            <x v="176"/>
          </reference>
          <reference field="29" count="1">
            <x v="32"/>
          </reference>
        </references>
      </pivotArea>
    </format>
    <format dxfId="634">
      <pivotArea dataOnly="0" labelOnly="1" outline="0" fieldPosition="0">
        <references count="3">
          <reference field="11" count="1" selected="0">
            <x v="177"/>
          </reference>
          <reference field="12" count="1" selected="0">
            <x v="224"/>
          </reference>
          <reference field="29" count="1">
            <x v="87"/>
          </reference>
        </references>
      </pivotArea>
    </format>
    <format dxfId="633">
      <pivotArea dataOnly="0" labelOnly="1" outline="0" fieldPosition="0">
        <references count="3">
          <reference field="11" count="1" selected="0">
            <x v="178"/>
          </reference>
          <reference field="12" count="1" selected="0">
            <x v="182"/>
          </reference>
          <reference field="29" count="1">
            <x v="128"/>
          </reference>
        </references>
      </pivotArea>
    </format>
    <format dxfId="632">
      <pivotArea dataOnly="0" labelOnly="1" outline="0" fieldPosition="0">
        <references count="3">
          <reference field="11" count="1" selected="0">
            <x v="181"/>
          </reference>
          <reference field="12" count="1" selected="0">
            <x v="206"/>
          </reference>
          <reference field="29" count="1">
            <x v="116"/>
          </reference>
        </references>
      </pivotArea>
    </format>
    <format dxfId="631">
      <pivotArea dataOnly="0" labelOnly="1" outline="0" fieldPosition="0">
        <references count="3">
          <reference field="11" count="1" selected="0">
            <x v="182"/>
          </reference>
          <reference field="12" count="1" selected="0">
            <x v="220"/>
          </reference>
          <reference field="29" count="1">
            <x v="81"/>
          </reference>
        </references>
      </pivotArea>
    </format>
    <format dxfId="630">
      <pivotArea dataOnly="0" labelOnly="1" outline="0" fieldPosition="0">
        <references count="3">
          <reference field="11" count="1" selected="0">
            <x v="183"/>
          </reference>
          <reference field="12" count="1" selected="0">
            <x v="65"/>
          </reference>
          <reference field="29" count="1">
            <x v="21"/>
          </reference>
        </references>
      </pivotArea>
    </format>
    <format dxfId="629">
      <pivotArea dataOnly="0" labelOnly="1" outline="0" fieldPosition="0">
        <references count="3">
          <reference field="11" count="1" selected="0">
            <x v="184"/>
          </reference>
          <reference field="12" count="1" selected="0">
            <x v="179"/>
          </reference>
          <reference field="29" count="1">
            <x v="12"/>
          </reference>
        </references>
      </pivotArea>
    </format>
    <format dxfId="628">
      <pivotArea dataOnly="0" labelOnly="1" outline="0" fieldPosition="0">
        <references count="3">
          <reference field="11" count="1" selected="0">
            <x v="185"/>
          </reference>
          <reference field="12" count="1" selected="0">
            <x v="150"/>
          </reference>
          <reference field="29" count="1">
            <x v="10"/>
          </reference>
        </references>
      </pivotArea>
    </format>
    <format dxfId="627">
      <pivotArea dataOnly="0" labelOnly="1" outline="0" fieldPosition="0">
        <references count="3">
          <reference field="11" count="1" selected="0">
            <x v="186"/>
          </reference>
          <reference field="12" count="1" selected="0">
            <x v="206"/>
          </reference>
          <reference field="29" count="1">
            <x v="116"/>
          </reference>
        </references>
      </pivotArea>
    </format>
    <format dxfId="626">
      <pivotArea dataOnly="0" labelOnly="1" outline="0" fieldPosition="0">
        <references count="3">
          <reference field="11" count="1" selected="0">
            <x v="187"/>
          </reference>
          <reference field="12" count="1" selected="0">
            <x v="158"/>
          </reference>
          <reference field="29" count="1">
            <x v="34"/>
          </reference>
        </references>
      </pivotArea>
    </format>
    <format dxfId="625">
      <pivotArea dataOnly="0" labelOnly="1" outline="0" fieldPosition="0">
        <references count="3">
          <reference field="11" count="1" selected="0">
            <x v="188"/>
          </reference>
          <reference field="12" count="1" selected="0">
            <x v="48"/>
          </reference>
          <reference field="29" count="1">
            <x v="44"/>
          </reference>
        </references>
      </pivotArea>
    </format>
    <format dxfId="624">
      <pivotArea dataOnly="0" labelOnly="1" outline="0" fieldPosition="0">
        <references count="3">
          <reference field="11" count="1" selected="0">
            <x v="189"/>
          </reference>
          <reference field="12" count="1" selected="0">
            <x v="219"/>
          </reference>
          <reference field="29" count="1">
            <x v="71"/>
          </reference>
        </references>
      </pivotArea>
    </format>
    <format dxfId="623">
      <pivotArea dataOnly="0" labelOnly="1" outline="0" fieldPosition="0">
        <references count="3">
          <reference field="11" count="1" selected="0">
            <x v="190"/>
          </reference>
          <reference field="12" count="1" selected="0">
            <x v="206"/>
          </reference>
          <reference field="29" count="1">
            <x v="116"/>
          </reference>
        </references>
      </pivotArea>
    </format>
    <format dxfId="622">
      <pivotArea dataOnly="0" labelOnly="1" outline="0" fieldPosition="0">
        <references count="3">
          <reference field="11" count="1" selected="0">
            <x v="193"/>
          </reference>
          <reference field="12" count="1" selected="0">
            <x v="209"/>
          </reference>
          <reference field="29" count="1">
            <x v="101"/>
          </reference>
        </references>
      </pivotArea>
    </format>
    <format dxfId="621">
      <pivotArea dataOnly="0" labelOnly="1" outline="0" fieldPosition="0">
        <references count="3">
          <reference field="11" count="1" selected="0">
            <x v="194"/>
          </reference>
          <reference field="12" count="1" selected="0">
            <x v="79"/>
          </reference>
          <reference field="29" count="1">
            <x v="93"/>
          </reference>
        </references>
      </pivotArea>
    </format>
    <format dxfId="620">
      <pivotArea dataOnly="0" labelOnly="1" outline="0" fieldPosition="0">
        <references count="3">
          <reference field="11" count="1" selected="0">
            <x v="195"/>
          </reference>
          <reference field="12" count="1" selected="0">
            <x v="206"/>
          </reference>
          <reference field="29" count="1">
            <x v="116"/>
          </reference>
        </references>
      </pivotArea>
    </format>
    <format dxfId="619">
      <pivotArea dataOnly="0" labelOnly="1" outline="0" fieldPosition="0">
        <references count="3">
          <reference field="11" count="1" selected="0">
            <x v="196"/>
          </reference>
          <reference field="12" count="1" selected="0">
            <x v="165"/>
          </reference>
          <reference field="29" count="1">
            <x v="26"/>
          </reference>
        </references>
      </pivotArea>
    </format>
    <format dxfId="618">
      <pivotArea dataOnly="0" labelOnly="1" outline="0" fieldPosition="0">
        <references count="3">
          <reference field="11" count="1" selected="0">
            <x v="197"/>
          </reference>
          <reference field="12" count="1" selected="0">
            <x v="206"/>
          </reference>
          <reference field="29" count="1">
            <x v="116"/>
          </reference>
        </references>
      </pivotArea>
    </format>
    <format dxfId="617">
      <pivotArea dataOnly="0" labelOnly="1" outline="0" fieldPosition="0">
        <references count="3">
          <reference field="11" count="1" selected="0">
            <x v="198"/>
          </reference>
          <reference field="12" count="1" selected="0">
            <x v="224"/>
          </reference>
          <reference field="29" count="1">
            <x v="87"/>
          </reference>
        </references>
      </pivotArea>
    </format>
    <format dxfId="616">
      <pivotArea dataOnly="0" labelOnly="1" outline="0" fieldPosition="0">
        <references count="3">
          <reference field="11" count="1" selected="0">
            <x v="199"/>
          </reference>
          <reference field="12" count="1" selected="0">
            <x v="206"/>
          </reference>
          <reference field="29" count="1">
            <x v="116"/>
          </reference>
        </references>
      </pivotArea>
    </format>
    <format dxfId="615">
      <pivotArea dataOnly="0" labelOnly="1" outline="0" fieldPosition="0">
        <references count="3">
          <reference field="11" count="1" selected="0">
            <x v="200"/>
          </reference>
          <reference field="12" count="1" selected="0">
            <x v="8"/>
          </reference>
          <reference field="29" count="1">
            <x v="59"/>
          </reference>
        </references>
      </pivotArea>
    </format>
    <format dxfId="614">
      <pivotArea dataOnly="0" labelOnly="1" outline="0" fieldPosition="0">
        <references count="3">
          <reference field="11" count="1" selected="0">
            <x v="207"/>
          </reference>
          <reference field="12" count="1" selected="0">
            <x v="61"/>
          </reference>
          <reference field="29" count="1">
            <x v="26"/>
          </reference>
        </references>
      </pivotArea>
    </format>
    <format dxfId="613">
      <pivotArea dataOnly="0" labelOnly="1" outline="0" fieldPosition="0">
        <references count="3">
          <reference field="11" count="1" selected="0">
            <x v="208"/>
          </reference>
          <reference field="12" count="1" selected="0">
            <x v="35"/>
          </reference>
          <reference field="29" count="1">
            <x v="59"/>
          </reference>
        </references>
      </pivotArea>
    </format>
    <format dxfId="612">
      <pivotArea dataOnly="0" labelOnly="1" outline="0" fieldPosition="0">
        <references count="3">
          <reference field="11" count="1" selected="0">
            <x v="213"/>
          </reference>
          <reference field="12" count="1" selected="0">
            <x v="206"/>
          </reference>
          <reference field="29" count="1">
            <x v="116"/>
          </reference>
        </references>
      </pivotArea>
    </format>
    <format dxfId="611">
      <pivotArea dataOnly="0" labelOnly="1" outline="0" fieldPosition="0">
        <references count="3">
          <reference field="11" count="1" selected="0">
            <x v="217"/>
          </reference>
          <reference field="12" count="1" selected="0">
            <x v="78"/>
          </reference>
          <reference field="29" count="1">
            <x v="93"/>
          </reference>
        </references>
      </pivotArea>
    </format>
    <format dxfId="610">
      <pivotArea dataOnly="0" labelOnly="1" outline="0" fieldPosition="0">
        <references count="3">
          <reference field="11" count="1" selected="0">
            <x v="218"/>
          </reference>
          <reference field="12" count="1" selected="0">
            <x v="143"/>
          </reference>
          <reference field="29" count="1">
            <x v="26"/>
          </reference>
        </references>
      </pivotArea>
    </format>
    <format dxfId="609">
      <pivotArea dataOnly="0" labelOnly="1" outline="0" fieldPosition="0">
        <references count="3">
          <reference field="11" count="1" selected="0">
            <x v="219"/>
          </reference>
          <reference field="12" count="1" selected="0">
            <x v="178"/>
          </reference>
          <reference field="29" count="1">
            <x v="83"/>
          </reference>
        </references>
      </pivotArea>
    </format>
    <format dxfId="608">
      <pivotArea dataOnly="0" labelOnly="1" outline="0" fieldPosition="0">
        <references count="3">
          <reference field="11" count="1" selected="0">
            <x v="220"/>
          </reference>
          <reference field="12" count="1" selected="0">
            <x v="220"/>
          </reference>
          <reference field="29" count="1">
            <x v="84"/>
          </reference>
        </references>
      </pivotArea>
    </format>
    <format dxfId="607">
      <pivotArea dataOnly="0" labelOnly="1" outline="0" fieldPosition="0">
        <references count="3">
          <reference field="11" count="1" selected="0">
            <x v="221"/>
          </reference>
          <reference field="12" count="1" selected="0">
            <x v="191"/>
          </reference>
          <reference field="29" count="1">
            <x v="85"/>
          </reference>
        </references>
      </pivotArea>
    </format>
    <format dxfId="606">
      <pivotArea dataOnly="0" labelOnly="1" outline="0" fieldPosition="0">
        <references count="3">
          <reference field="11" count="1" selected="0">
            <x v="222"/>
          </reference>
          <reference field="12" count="1" selected="0">
            <x v="66"/>
          </reference>
          <reference field="29" count="1">
            <x v="83"/>
          </reference>
        </references>
      </pivotArea>
    </format>
    <format dxfId="605">
      <pivotArea dataOnly="0" labelOnly="1" outline="0" fieldPosition="0">
        <references count="3">
          <reference field="11" count="1" selected="0">
            <x v="223"/>
          </reference>
          <reference field="12" count="1" selected="0">
            <x v="207"/>
          </reference>
          <reference field="29" count="1">
            <x v="116"/>
          </reference>
        </references>
      </pivotArea>
    </format>
    <format dxfId="604">
      <pivotArea dataOnly="0" labelOnly="1" outline="0" fieldPosition="0">
        <references count="3">
          <reference field="11" count="1" selected="0">
            <x v="224"/>
          </reference>
          <reference field="12" count="1" selected="0">
            <x v="94"/>
          </reference>
          <reference field="29" count="1">
            <x v="26"/>
          </reference>
        </references>
      </pivotArea>
    </format>
    <format dxfId="603">
      <pivotArea dataOnly="0" labelOnly="1" outline="0" fieldPosition="0">
        <references count="3">
          <reference field="11" count="1" selected="0">
            <x v="245"/>
          </reference>
          <reference field="12" count="1" selected="0">
            <x v="39"/>
          </reference>
          <reference field="29" count="1">
            <x v="57"/>
          </reference>
        </references>
      </pivotArea>
    </format>
    <format dxfId="602">
      <pivotArea dataOnly="0" labelOnly="1" outline="0" fieldPosition="0">
        <references count="3">
          <reference field="11" count="1" selected="0">
            <x v="246"/>
          </reference>
          <reference field="12" count="1" selected="0">
            <x v="84"/>
          </reference>
          <reference field="29" count="1">
            <x v="24"/>
          </reference>
        </references>
      </pivotArea>
    </format>
    <format dxfId="601">
      <pivotArea dataOnly="0" labelOnly="1" outline="0" fieldPosition="0">
        <references count="3">
          <reference field="11" count="1" selected="0">
            <x v="247"/>
          </reference>
          <reference field="12" count="1" selected="0">
            <x v="217"/>
          </reference>
          <reference field="29" count="1">
            <x v="102"/>
          </reference>
        </references>
      </pivotArea>
    </format>
    <format dxfId="600">
      <pivotArea dataOnly="0" labelOnly="1" outline="0" fieldPosition="0">
        <references count="3">
          <reference field="11" count="1" selected="0">
            <x v="248"/>
          </reference>
          <reference field="12" count="1" selected="0">
            <x v="81"/>
          </reference>
          <reference field="29" count="1">
            <x v="123"/>
          </reference>
        </references>
      </pivotArea>
    </format>
    <format dxfId="599">
      <pivotArea dataOnly="0" labelOnly="1" outline="0" fieldPosition="0">
        <references count="3">
          <reference field="11" count="1" selected="0">
            <x v="249"/>
          </reference>
          <reference field="12" count="1" selected="0">
            <x v="186"/>
          </reference>
          <reference field="29" count="1">
            <x v="99"/>
          </reference>
        </references>
      </pivotArea>
    </format>
    <format dxfId="598">
      <pivotArea dataOnly="0" labelOnly="1" outline="0" fieldPosition="0">
        <references count="3">
          <reference field="11" count="1" selected="0">
            <x v="250"/>
          </reference>
          <reference field="12" count="1" selected="0">
            <x v="40"/>
          </reference>
          <reference field="29" count="1">
            <x v="83"/>
          </reference>
        </references>
      </pivotArea>
    </format>
    <format dxfId="597">
      <pivotArea dataOnly="0" labelOnly="1" outline="0" fieldPosition="0">
        <references count="3">
          <reference field="11" count="1" selected="0">
            <x v="253"/>
          </reference>
          <reference field="12" count="1" selected="0">
            <x v="113"/>
          </reference>
          <reference field="29" count="1">
            <x v="15"/>
          </reference>
        </references>
      </pivotArea>
    </format>
    <format dxfId="596">
      <pivotArea dataOnly="0" labelOnly="1" outline="0" fieldPosition="0">
        <references count="3">
          <reference field="11" count="1" selected="0">
            <x v="254"/>
          </reference>
          <reference field="12" count="1" selected="0">
            <x v="161"/>
          </reference>
          <reference field="29" count="1">
            <x v="8"/>
          </reference>
        </references>
      </pivotArea>
    </format>
    <format dxfId="595">
      <pivotArea dataOnly="0" labelOnly="1" outline="0" fieldPosition="0">
        <references count="3">
          <reference field="11" count="1" selected="0">
            <x v="255"/>
          </reference>
          <reference field="12" count="1" selected="0">
            <x v="110"/>
          </reference>
          <reference field="29" count="1">
            <x v="67"/>
          </reference>
        </references>
      </pivotArea>
    </format>
    <format dxfId="594">
      <pivotArea dataOnly="0" labelOnly="1" outline="0" fieldPosition="0">
        <references count="3">
          <reference field="11" count="1" selected="0">
            <x v="256"/>
          </reference>
          <reference field="12" count="1" selected="0">
            <x v="130"/>
          </reference>
          <reference field="29" count="1">
            <x v="9"/>
          </reference>
        </references>
      </pivotArea>
    </format>
    <format dxfId="593">
      <pivotArea dataOnly="0" labelOnly="1" outline="0" fieldPosition="0">
        <references count="3">
          <reference field="11" count="1" selected="0">
            <x v="257"/>
          </reference>
          <reference field="12" count="1" selected="0">
            <x v="193"/>
          </reference>
          <reference field="29" count="1">
            <x v="11"/>
          </reference>
        </references>
      </pivotArea>
    </format>
    <format dxfId="592">
      <pivotArea dataOnly="0" labelOnly="1" outline="0" fieldPosition="0">
        <references count="3">
          <reference field="11" count="1" selected="0">
            <x v="258"/>
          </reference>
          <reference field="12" count="1" selected="0">
            <x v="220"/>
          </reference>
          <reference field="29" count="1">
            <x v="129"/>
          </reference>
        </references>
      </pivotArea>
    </format>
    <format dxfId="591">
      <pivotArea dataOnly="0" labelOnly="1" outline="0" fieldPosition="0">
        <references count="3">
          <reference field="11" count="1" selected="0">
            <x v="259"/>
          </reference>
          <reference field="12" count="1" selected="0">
            <x v="84"/>
          </reference>
          <reference field="29" count="1">
            <x v="24"/>
          </reference>
        </references>
      </pivotArea>
    </format>
    <format dxfId="590">
      <pivotArea dataOnly="0" labelOnly="1" outline="0" fieldPosition="0">
        <references count="3">
          <reference field="11" count="1" selected="0">
            <x v="260"/>
          </reference>
          <reference field="12" count="1" selected="0">
            <x v="116"/>
          </reference>
          <reference field="29" count="1">
            <x v="107"/>
          </reference>
        </references>
      </pivotArea>
    </format>
    <format dxfId="589">
      <pivotArea dataOnly="0" labelOnly="1" outline="0" fieldPosition="0">
        <references count="3">
          <reference field="11" count="1" selected="0">
            <x v="261"/>
          </reference>
          <reference field="12" count="1" selected="0">
            <x v="106"/>
          </reference>
          <reference field="29" count="1">
            <x v="27"/>
          </reference>
        </references>
      </pivotArea>
    </format>
    <format dxfId="588">
      <pivotArea dataOnly="0" labelOnly="1" outline="0" fieldPosition="0">
        <references count="3">
          <reference field="11" count="1" selected="0">
            <x v="262"/>
          </reference>
          <reference field="12" count="1" selected="0">
            <x v="18"/>
          </reference>
          <reference field="29" count="1">
            <x v="17"/>
          </reference>
        </references>
      </pivotArea>
    </format>
    <format dxfId="587">
      <pivotArea dataOnly="0" labelOnly="1" outline="0" fieldPosition="0">
        <references count="3">
          <reference field="11" count="1" selected="0">
            <x v="265"/>
          </reference>
          <reference field="12" count="1" selected="0">
            <x v="84"/>
          </reference>
          <reference field="29" count="1">
            <x v="24"/>
          </reference>
        </references>
      </pivotArea>
    </format>
    <format dxfId="586">
      <pivotArea dataOnly="0" labelOnly="1" outline="0" fieldPosition="0">
        <references count="3">
          <reference field="11" count="1" selected="0">
            <x v="267"/>
          </reference>
          <reference field="12" count="1" selected="0">
            <x v="126"/>
          </reference>
          <reference field="29" count="1">
            <x v="97"/>
          </reference>
        </references>
      </pivotArea>
    </format>
    <format dxfId="585">
      <pivotArea dataOnly="0" labelOnly="1" outline="0" fieldPosition="0">
        <references count="3">
          <reference field="11" count="1" selected="0">
            <x v="268"/>
          </reference>
          <reference field="12" count="1" selected="0">
            <x v="177"/>
          </reference>
          <reference field="29" count="1">
            <x v="83"/>
          </reference>
        </references>
      </pivotArea>
    </format>
    <format dxfId="584">
      <pivotArea dataOnly="0" labelOnly="1" outline="0" fieldPosition="0">
        <references count="3">
          <reference field="11" count="1" selected="0">
            <x v="270"/>
          </reference>
          <reference field="12" count="1" selected="0">
            <x v="67"/>
          </reference>
          <reference field="29" count="1">
            <x v="75"/>
          </reference>
        </references>
      </pivotArea>
    </format>
    <format dxfId="583">
      <pivotArea dataOnly="0" labelOnly="1" outline="0" fieldPosition="0">
        <references count="3">
          <reference field="11" count="1" selected="0">
            <x v="271"/>
          </reference>
          <reference field="12" count="1" selected="0">
            <x v="201"/>
          </reference>
          <reference field="29" count="1">
            <x v="114"/>
          </reference>
        </references>
      </pivotArea>
    </format>
    <format dxfId="582">
      <pivotArea dataOnly="0" labelOnly="1" outline="0" fieldPosition="0">
        <references count="3">
          <reference field="11" count="1" selected="0">
            <x v="272"/>
          </reference>
          <reference field="12" count="1" selected="0">
            <x v="199"/>
          </reference>
          <reference field="29" count="1">
            <x v="19"/>
          </reference>
        </references>
      </pivotArea>
    </format>
    <format dxfId="581">
      <pivotArea dataOnly="0" labelOnly="1" outline="0" fieldPosition="0">
        <references count="3">
          <reference field="11" count="1" selected="0">
            <x v="273"/>
          </reference>
          <reference field="12" count="1" selected="0">
            <x v="122"/>
          </reference>
          <reference field="29" count="1">
            <x v="76"/>
          </reference>
        </references>
      </pivotArea>
    </format>
    <format dxfId="580">
      <pivotArea dataOnly="0" labelOnly="1" outline="0" fieldPosition="0">
        <references count="3">
          <reference field="11" count="1" selected="0">
            <x v="274"/>
          </reference>
          <reference field="12" count="1" selected="0">
            <x v="103"/>
          </reference>
          <reference field="29" count="1">
            <x v="78"/>
          </reference>
        </references>
      </pivotArea>
    </format>
    <format dxfId="579">
      <pivotArea dataOnly="0" labelOnly="1" outline="0" fieldPosition="0">
        <references count="3">
          <reference field="11" count="1" selected="0">
            <x v="275"/>
          </reference>
          <reference field="12" count="1" selected="0">
            <x v="86"/>
          </reference>
          <reference field="29" count="1">
            <x v="86"/>
          </reference>
        </references>
      </pivotArea>
    </format>
    <format dxfId="578">
      <pivotArea dataOnly="0" labelOnly="1" outline="0" fieldPosition="0">
        <references count="3">
          <reference field="11" count="1" selected="0">
            <x v="277"/>
          </reference>
          <reference field="12" count="1" selected="0">
            <x v="218"/>
          </reference>
          <reference field="29" count="1">
            <x v="95"/>
          </reference>
        </references>
      </pivotArea>
    </format>
    <format dxfId="577">
      <pivotArea dataOnly="0" labelOnly="1" outline="0" fieldPosition="0">
        <references count="3">
          <reference field="11" count="1" selected="0">
            <x v="278"/>
          </reference>
          <reference field="12" count="1" selected="0">
            <x v="123"/>
          </reference>
          <reference field="29" count="1">
            <x v="130"/>
          </reference>
        </references>
      </pivotArea>
    </format>
    <format dxfId="576">
      <pivotArea dataOnly="0" labelOnly="1" outline="0" fieldPosition="0">
        <references count="3">
          <reference field="11" count="1" selected="0">
            <x v="279"/>
          </reference>
          <reference field="12" count="1" selected="0">
            <x v="221"/>
          </reference>
          <reference field="29" count="1">
            <x v="135"/>
          </reference>
        </references>
      </pivotArea>
    </format>
    <format dxfId="575">
      <pivotArea dataOnly="0" labelOnly="1" outline="0" fieldPosition="0">
        <references count="3">
          <reference field="11" count="1" selected="0">
            <x v="280"/>
          </reference>
          <reference field="12" count="1" selected="0">
            <x v="98"/>
          </reference>
          <reference field="29" count="1">
            <x v="69"/>
          </reference>
        </references>
      </pivotArea>
    </format>
    <format dxfId="574">
      <pivotArea dataOnly="0" labelOnly="1" outline="0" fieldPosition="0">
        <references count="3">
          <reference field="11" count="1" selected="0">
            <x v="281"/>
          </reference>
          <reference field="12" count="1" selected="0">
            <x v="99"/>
          </reference>
          <reference field="29" count="1">
            <x v="68"/>
          </reference>
        </references>
      </pivotArea>
    </format>
    <format dxfId="573">
      <pivotArea dataOnly="0" labelOnly="1" outline="0" fieldPosition="0">
        <references count="3">
          <reference field="11" count="1" selected="0">
            <x v="282"/>
          </reference>
          <reference field="12" count="1" selected="0">
            <x v="220"/>
          </reference>
          <reference field="29" count="1">
            <x v="70"/>
          </reference>
        </references>
      </pivotArea>
    </format>
    <format dxfId="572">
      <pivotArea dataOnly="0" labelOnly="1" outline="0" fieldPosition="0">
        <references count="3">
          <reference field="11" count="1" selected="0">
            <x v="283"/>
          </reference>
          <reference field="12" count="1" selected="0">
            <x v="86"/>
          </reference>
          <reference field="29" count="1">
            <x v="86"/>
          </reference>
        </references>
      </pivotArea>
    </format>
    <format dxfId="571">
      <pivotArea dataOnly="0" labelOnly="1" outline="0" fieldPosition="0">
        <references count="3">
          <reference field="11" count="1" selected="0">
            <x v="284"/>
          </reference>
          <reference field="12" count="1" selected="0">
            <x v="222"/>
          </reference>
          <reference field="29" count="1">
            <x v="136"/>
          </reference>
        </references>
      </pivotArea>
    </format>
    <format dxfId="570">
      <pivotArea dataOnly="0" labelOnly="1" outline="0" fieldPosition="0">
        <references count="3">
          <reference field="11" count="1" selected="0">
            <x v="285"/>
          </reference>
          <reference field="12" count="1" selected="0">
            <x v="97"/>
          </reference>
          <reference field="29" count="1">
            <x v="49"/>
          </reference>
        </references>
      </pivotArea>
    </format>
    <format dxfId="569">
      <pivotArea dataOnly="0" labelOnly="1" outline="0" fieldPosition="0">
        <references count="3">
          <reference field="11" count="1" selected="0">
            <x v="286"/>
          </reference>
          <reference field="12" count="1" selected="0">
            <x v="90"/>
          </reference>
          <reference field="29" count="1">
            <x v="83"/>
          </reference>
        </references>
      </pivotArea>
    </format>
    <format dxfId="568">
      <pivotArea dataOnly="0" labelOnly="1" outline="0" fieldPosition="0">
        <references count="3">
          <reference field="11" count="1" selected="0">
            <x v="287"/>
          </reference>
          <reference field="12" count="1" selected="0">
            <x v="208"/>
          </reference>
          <reference field="29" count="1">
            <x v="104"/>
          </reference>
        </references>
      </pivotArea>
    </format>
    <format dxfId="567">
      <pivotArea dataOnly="0" labelOnly="1" outline="0" fieldPosition="0">
        <references count="3">
          <reference field="11" count="1" selected="0">
            <x v="288"/>
          </reference>
          <reference field="12" count="1" selected="0">
            <x v="212"/>
          </reference>
          <reference field="29" count="1">
            <x v="127"/>
          </reference>
        </references>
      </pivotArea>
    </format>
    <format dxfId="566">
      <pivotArea dataOnly="0" labelOnly="1" outline="0" fieldPosition="0">
        <references count="3">
          <reference field="11" count="1" selected="0">
            <x v="289"/>
          </reference>
          <reference field="12" count="1" selected="0">
            <x v="56"/>
          </reference>
          <reference field="29" count="1">
            <x v="125"/>
          </reference>
        </references>
      </pivotArea>
    </format>
    <format dxfId="565">
      <pivotArea dataOnly="0" labelOnly="1" outline="0" fieldPosition="0">
        <references count="3">
          <reference field="11" count="1" selected="0">
            <x v="290"/>
          </reference>
          <reference field="12" count="1" selected="0">
            <x v="184"/>
          </reference>
          <reference field="29" count="1">
            <x v="122"/>
          </reference>
        </references>
      </pivotArea>
    </format>
    <format dxfId="564">
      <pivotArea dataOnly="0" labelOnly="1" outline="0" fieldPosition="0">
        <references count="3">
          <reference field="11" count="1" selected="0">
            <x v="291"/>
          </reference>
          <reference field="12" count="1" selected="0">
            <x v="211"/>
          </reference>
          <reference field="29" count="1">
            <x v="121"/>
          </reference>
        </references>
      </pivotArea>
    </format>
    <format dxfId="563">
      <pivotArea dataOnly="0" labelOnly="1" outline="0" fieldPosition="0">
        <references count="2">
          <reference field="11" count="1" selected="0">
            <x v="0"/>
          </reference>
          <reference field="12" count="1">
            <x v="39"/>
          </reference>
        </references>
      </pivotArea>
    </format>
    <format dxfId="562">
      <pivotArea dataOnly="0" labelOnly="1" outline="0" fieldPosition="0">
        <references count="2">
          <reference field="11" count="1" selected="0">
            <x v="2"/>
          </reference>
          <reference field="12" count="1">
            <x v="220"/>
          </reference>
        </references>
      </pivotArea>
    </format>
    <format dxfId="561">
      <pivotArea dataOnly="0" labelOnly="1" outline="0" fieldPosition="0">
        <references count="2">
          <reference field="11" count="1" selected="0">
            <x v="3"/>
          </reference>
          <reference field="12" count="1">
            <x v="36"/>
          </reference>
        </references>
      </pivotArea>
    </format>
    <format dxfId="560">
      <pivotArea dataOnly="0" labelOnly="1" outline="0" fieldPosition="0">
        <references count="2">
          <reference field="11" count="1" selected="0">
            <x v="4"/>
          </reference>
          <reference field="12" count="1">
            <x v="37"/>
          </reference>
        </references>
      </pivotArea>
    </format>
    <format dxfId="559">
      <pivotArea dataOnly="0" labelOnly="1" outline="0" fieldPosition="0">
        <references count="2">
          <reference field="11" count="1" selected="0">
            <x v="5"/>
          </reference>
          <reference field="12" count="1">
            <x v="13"/>
          </reference>
        </references>
      </pivotArea>
    </format>
    <format dxfId="558">
      <pivotArea dataOnly="0" labelOnly="1" outline="0" fieldPosition="0">
        <references count="2">
          <reference field="11" count="1" selected="0">
            <x v="6"/>
          </reference>
          <reference field="12" count="1">
            <x v="52"/>
          </reference>
        </references>
      </pivotArea>
    </format>
    <format dxfId="557">
      <pivotArea dataOnly="0" labelOnly="1" outline="0" fieldPosition="0">
        <references count="2">
          <reference field="11" count="1" selected="0">
            <x v="7"/>
          </reference>
          <reference field="12" count="1">
            <x v="190"/>
          </reference>
        </references>
      </pivotArea>
    </format>
    <format dxfId="556">
      <pivotArea dataOnly="0" labelOnly="1" outline="0" fieldPosition="0">
        <references count="2">
          <reference field="11" count="1" selected="0">
            <x v="8"/>
          </reference>
          <reference field="12" count="1">
            <x v="39"/>
          </reference>
        </references>
      </pivotArea>
    </format>
    <format dxfId="555">
      <pivotArea dataOnly="0" labelOnly="1" outline="0" fieldPosition="0">
        <references count="2">
          <reference field="11" count="1" selected="0">
            <x v="9"/>
          </reference>
          <reference field="12" count="1">
            <x v="87"/>
          </reference>
        </references>
      </pivotArea>
    </format>
    <format dxfId="554">
      <pivotArea dataOnly="0" labelOnly="1" outline="0" fieldPosition="0">
        <references count="2">
          <reference field="11" count="1" selected="0">
            <x v="10"/>
          </reference>
          <reference field="12" count="1">
            <x v="90"/>
          </reference>
        </references>
      </pivotArea>
    </format>
    <format dxfId="553">
      <pivotArea dataOnly="0" labelOnly="1" outline="0" fieldPosition="0">
        <references count="2">
          <reference field="11" count="1" selected="0">
            <x v="11"/>
          </reference>
          <reference field="12" count="1">
            <x v="107"/>
          </reference>
        </references>
      </pivotArea>
    </format>
    <format dxfId="552">
      <pivotArea dataOnly="0" labelOnly="1" outline="0" fieldPosition="0">
        <references count="2">
          <reference field="11" count="1" selected="0">
            <x v="12"/>
          </reference>
          <reference field="12" count="1">
            <x v="46"/>
          </reference>
        </references>
      </pivotArea>
    </format>
    <format dxfId="551">
      <pivotArea dataOnly="0" labelOnly="1" outline="0" fieldPosition="0">
        <references count="2">
          <reference field="11" count="1" selected="0">
            <x v="13"/>
          </reference>
          <reference field="12" count="1">
            <x v="185"/>
          </reference>
        </references>
      </pivotArea>
    </format>
    <format dxfId="550">
      <pivotArea dataOnly="0" labelOnly="1" outline="0" fieldPosition="0">
        <references count="2">
          <reference field="11" count="1" selected="0">
            <x v="14"/>
          </reference>
          <reference field="12" count="1">
            <x v="188"/>
          </reference>
        </references>
      </pivotArea>
    </format>
    <format dxfId="549">
      <pivotArea dataOnly="0" labelOnly="1" outline="0" fieldPosition="0">
        <references count="2">
          <reference field="11" count="1" selected="0">
            <x v="15"/>
          </reference>
          <reference field="12" count="1">
            <x v="187"/>
          </reference>
        </references>
      </pivotArea>
    </format>
    <format dxfId="548">
      <pivotArea dataOnly="0" labelOnly="1" outline="0" fieldPosition="0">
        <references count="2">
          <reference field="11" count="1" selected="0">
            <x v="16"/>
          </reference>
          <reference field="12" count="1">
            <x v="54"/>
          </reference>
        </references>
      </pivotArea>
    </format>
    <format dxfId="547">
      <pivotArea dataOnly="0" labelOnly="1" outline="0" fieldPosition="0">
        <references count="2">
          <reference field="11" count="1" selected="0">
            <x v="17"/>
          </reference>
          <reference field="12" count="1">
            <x v="57"/>
          </reference>
        </references>
      </pivotArea>
    </format>
    <format dxfId="546">
      <pivotArea dataOnly="0" labelOnly="1" outline="0" fieldPosition="0">
        <references count="2">
          <reference field="11" count="1" selected="0">
            <x v="18"/>
          </reference>
          <reference field="12" count="1">
            <x v="189"/>
          </reference>
        </references>
      </pivotArea>
    </format>
    <format dxfId="545">
      <pivotArea dataOnly="0" labelOnly="1" outline="0" fieldPosition="0">
        <references count="2">
          <reference field="11" count="1" selected="0">
            <x v="19"/>
          </reference>
          <reference field="12" count="1">
            <x v="80"/>
          </reference>
        </references>
      </pivotArea>
    </format>
    <format dxfId="544">
      <pivotArea dataOnly="0" labelOnly="1" outline="0" fieldPosition="0">
        <references count="2">
          <reference field="11" count="1" selected="0">
            <x v="20"/>
          </reference>
          <reference field="12" count="1">
            <x v="82"/>
          </reference>
        </references>
      </pivotArea>
    </format>
    <format dxfId="543">
      <pivotArea dataOnly="0" labelOnly="1" outline="0" fieldPosition="0">
        <references count="2">
          <reference field="11" count="1" selected="0">
            <x v="21"/>
          </reference>
          <reference field="12" count="1">
            <x v="121"/>
          </reference>
        </references>
      </pivotArea>
    </format>
    <format dxfId="542">
      <pivotArea dataOnly="0" labelOnly="1" outline="0" fieldPosition="0">
        <references count="2">
          <reference field="11" count="1" selected="0">
            <x v="22"/>
          </reference>
          <reference field="12" count="1">
            <x v="200"/>
          </reference>
        </references>
      </pivotArea>
    </format>
    <format dxfId="541">
      <pivotArea dataOnly="0" labelOnly="1" outline="0" fieldPosition="0">
        <references count="2">
          <reference field="11" count="1" selected="0">
            <x v="23"/>
          </reference>
          <reference field="12" count="1">
            <x v="195"/>
          </reference>
        </references>
      </pivotArea>
    </format>
    <format dxfId="540">
      <pivotArea dataOnly="0" labelOnly="1" outline="0" fieldPosition="0">
        <references count="2">
          <reference field="11" count="1" selected="0">
            <x v="24"/>
          </reference>
          <reference field="12" count="1">
            <x v="108"/>
          </reference>
        </references>
      </pivotArea>
    </format>
    <format dxfId="539">
      <pivotArea dataOnly="0" labelOnly="1" outline="0" fieldPosition="0">
        <references count="2">
          <reference field="11" count="1" selected="0">
            <x v="25"/>
          </reference>
          <reference field="12" count="1">
            <x v="196"/>
          </reference>
        </references>
      </pivotArea>
    </format>
    <format dxfId="538">
      <pivotArea dataOnly="0" labelOnly="1" outline="0" fieldPosition="0">
        <references count="2">
          <reference field="11" count="1" selected="0">
            <x v="26"/>
          </reference>
          <reference field="12" count="1">
            <x v="163"/>
          </reference>
        </references>
      </pivotArea>
    </format>
    <format dxfId="537">
      <pivotArea dataOnly="0" labelOnly="1" outline="0" fieldPosition="0">
        <references count="2">
          <reference field="11" count="1" selected="0">
            <x v="27"/>
          </reference>
          <reference field="12" count="1">
            <x v="164"/>
          </reference>
        </references>
      </pivotArea>
    </format>
    <format dxfId="536">
      <pivotArea dataOnly="0" labelOnly="1" outline="0" fieldPosition="0">
        <references count="2">
          <reference field="11" count="1" selected="0">
            <x v="28"/>
          </reference>
          <reference field="12" count="1">
            <x v="53"/>
          </reference>
        </references>
      </pivotArea>
    </format>
    <format dxfId="535">
      <pivotArea dataOnly="0" labelOnly="1" outline="0" fieldPosition="0">
        <references count="2">
          <reference field="11" count="1" selected="0">
            <x v="29"/>
          </reference>
          <reference field="12" count="1">
            <x v="62"/>
          </reference>
        </references>
      </pivotArea>
    </format>
    <format dxfId="534">
      <pivotArea dataOnly="0" labelOnly="1" outline="0" fieldPosition="0">
        <references count="2">
          <reference field="11" count="1" selected="0">
            <x v="30"/>
          </reference>
          <reference field="12" count="1">
            <x v="64"/>
          </reference>
        </references>
      </pivotArea>
    </format>
    <format dxfId="533">
      <pivotArea dataOnly="0" labelOnly="1" outline="0" fieldPosition="0">
        <references count="2">
          <reference field="11" count="1" selected="0">
            <x v="31"/>
          </reference>
          <reference field="12" count="1">
            <x v="146"/>
          </reference>
        </references>
      </pivotArea>
    </format>
    <format dxfId="532">
      <pivotArea dataOnly="0" labelOnly="1" outline="0" fieldPosition="0">
        <references count="2">
          <reference field="11" count="1" selected="0">
            <x v="32"/>
          </reference>
          <reference field="12" count="1">
            <x v="118"/>
          </reference>
        </references>
      </pivotArea>
    </format>
    <format dxfId="531">
      <pivotArea dataOnly="0" labelOnly="1" outline="0" fieldPosition="0">
        <references count="2">
          <reference field="11" count="1" selected="0">
            <x v="33"/>
          </reference>
          <reference field="12" count="1">
            <x v="225"/>
          </reference>
        </references>
      </pivotArea>
    </format>
    <format dxfId="530">
      <pivotArea dataOnly="0" labelOnly="1" outline="0" fieldPosition="0">
        <references count="2">
          <reference field="11" count="1" selected="0">
            <x v="34"/>
          </reference>
          <reference field="12" count="1">
            <x v="90"/>
          </reference>
        </references>
      </pivotArea>
    </format>
    <format dxfId="529">
      <pivotArea dataOnly="0" labelOnly="1" outline="0" fieldPosition="0">
        <references count="2">
          <reference field="11" count="1" selected="0">
            <x v="35"/>
          </reference>
          <reference field="12" count="1">
            <x v="41"/>
          </reference>
        </references>
      </pivotArea>
    </format>
    <format dxfId="528">
      <pivotArea dataOnly="0" labelOnly="1" outline="0" fieldPosition="0">
        <references count="2">
          <reference field="11" count="1" selected="0">
            <x v="36"/>
          </reference>
          <reference field="12" count="1">
            <x v="220"/>
          </reference>
        </references>
      </pivotArea>
    </format>
    <format dxfId="527">
      <pivotArea dataOnly="0" labelOnly="1" outline="0" fieldPosition="0">
        <references count="2">
          <reference field="11" count="1" selected="0">
            <x v="38"/>
          </reference>
          <reference field="12" count="1">
            <x v="216"/>
          </reference>
        </references>
      </pivotArea>
    </format>
    <format dxfId="526">
      <pivotArea dataOnly="0" labelOnly="1" outline="0" fieldPosition="0">
        <references count="2">
          <reference field="11" count="1" selected="0">
            <x v="39"/>
          </reference>
          <reference field="12" count="1">
            <x v="101"/>
          </reference>
        </references>
      </pivotArea>
    </format>
    <format dxfId="525">
      <pivotArea dataOnly="0" labelOnly="1" outline="0" fieldPosition="0">
        <references count="2">
          <reference field="11" count="1" selected="0">
            <x v="40"/>
          </reference>
          <reference field="12" count="1">
            <x v="127"/>
          </reference>
        </references>
      </pivotArea>
    </format>
    <format dxfId="524">
      <pivotArea dataOnly="0" labelOnly="1" outline="0" fieldPosition="0">
        <references count="2">
          <reference field="11" count="1" selected="0">
            <x v="41"/>
          </reference>
          <reference field="12" count="1">
            <x v="21"/>
          </reference>
        </references>
      </pivotArea>
    </format>
    <format dxfId="523">
      <pivotArea dataOnly="0" labelOnly="1" outline="0" fieldPosition="0">
        <references count="2">
          <reference field="11" count="1" selected="0">
            <x v="42"/>
          </reference>
          <reference field="12" count="1">
            <x v="73"/>
          </reference>
        </references>
      </pivotArea>
    </format>
    <format dxfId="522">
      <pivotArea dataOnly="0" labelOnly="1" outline="0" fieldPosition="0">
        <references count="2">
          <reference field="11" count="1" selected="0">
            <x v="43"/>
          </reference>
          <reference field="12" count="1">
            <x v="223"/>
          </reference>
        </references>
      </pivotArea>
    </format>
    <format dxfId="521">
      <pivotArea dataOnly="0" labelOnly="1" outline="0" fieldPosition="0">
        <references count="2">
          <reference field="11" count="1" selected="0">
            <x v="44"/>
          </reference>
          <reference field="12" count="1">
            <x v="105"/>
          </reference>
        </references>
      </pivotArea>
    </format>
    <format dxfId="520">
      <pivotArea dataOnly="0" labelOnly="1" outline="0" fieldPosition="0">
        <references count="2">
          <reference field="11" count="1" selected="0">
            <x v="45"/>
          </reference>
          <reference field="12" count="1">
            <x v="100"/>
          </reference>
        </references>
      </pivotArea>
    </format>
    <format dxfId="519">
      <pivotArea dataOnly="0" labelOnly="1" outline="0" fieldPosition="0">
        <references count="2">
          <reference field="11" count="1" selected="0">
            <x v="46"/>
          </reference>
          <reference field="12" count="1">
            <x v="169"/>
          </reference>
        </references>
      </pivotArea>
    </format>
    <format dxfId="518">
      <pivotArea dataOnly="0" labelOnly="1" outline="0" fieldPosition="0">
        <references count="2">
          <reference field="11" count="1" selected="0">
            <x v="47"/>
          </reference>
          <reference field="12" count="1">
            <x v="152"/>
          </reference>
        </references>
      </pivotArea>
    </format>
    <format dxfId="517">
      <pivotArea dataOnly="0" labelOnly="1" outline="0" fieldPosition="0">
        <references count="2">
          <reference field="11" count="1" selected="0">
            <x v="48"/>
          </reference>
          <reference field="12" count="1">
            <x v="117"/>
          </reference>
        </references>
      </pivotArea>
    </format>
    <format dxfId="516">
      <pivotArea dataOnly="0" labelOnly="1" outline="0" fieldPosition="0">
        <references count="2">
          <reference field="11" count="1" selected="0">
            <x v="49"/>
          </reference>
          <reference field="12" count="1">
            <x v="168"/>
          </reference>
        </references>
      </pivotArea>
    </format>
    <format dxfId="515">
      <pivotArea dataOnly="0" labelOnly="1" outline="0" fieldPosition="0">
        <references count="2">
          <reference field="11" count="1" selected="0">
            <x v="50"/>
          </reference>
          <reference field="12" count="1">
            <x v="155"/>
          </reference>
        </references>
      </pivotArea>
    </format>
    <format dxfId="514">
      <pivotArea dataOnly="0" labelOnly="1" outline="0" fieldPosition="0">
        <references count="2">
          <reference field="11" count="1" selected="0">
            <x v="51"/>
          </reference>
          <reference field="12" count="1">
            <x v="151"/>
          </reference>
        </references>
      </pivotArea>
    </format>
    <format dxfId="513">
      <pivotArea dataOnly="0" labelOnly="1" outline="0" fieldPosition="0">
        <references count="2">
          <reference field="11" count="1" selected="0">
            <x v="52"/>
          </reference>
          <reference field="12" count="1">
            <x v="213"/>
          </reference>
        </references>
      </pivotArea>
    </format>
    <format dxfId="512">
      <pivotArea dataOnly="0" labelOnly="1" outline="0" fieldPosition="0">
        <references count="2">
          <reference field="11" count="1" selected="0">
            <x v="53"/>
          </reference>
          <reference field="12" count="1">
            <x v="72"/>
          </reference>
        </references>
      </pivotArea>
    </format>
    <format dxfId="511">
      <pivotArea dataOnly="0" labelOnly="1" outline="0" fieldPosition="0">
        <references count="2">
          <reference field="11" count="1" selected="0">
            <x v="54"/>
          </reference>
          <reference field="12" count="1">
            <x v="112"/>
          </reference>
        </references>
      </pivotArea>
    </format>
    <format dxfId="510">
      <pivotArea dataOnly="0" labelOnly="1" outline="0" fieldPosition="0">
        <references count="2">
          <reference field="11" count="1" selected="0">
            <x v="55"/>
          </reference>
          <reference field="12" count="1">
            <x v="204"/>
          </reference>
        </references>
      </pivotArea>
    </format>
    <format dxfId="509">
      <pivotArea dataOnly="0" labelOnly="1" outline="0" fieldPosition="0">
        <references count="2">
          <reference field="11" count="1" selected="0">
            <x v="56"/>
          </reference>
          <reference field="12" count="1">
            <x v="59"/>
          </reference>
        </references>
      </pivotArea>
    </format>
    <format dxfId="508">
      <pivotArea dataOnly="0" labelOnly="1" outline="0" fieldPosition="0">
        <references count="2">
          <reference field="11" count="1" selected="0">
            <x v="57"/>
          </reference>
          <reference field="12" count="1">
            <x v="134"/>
          </reference>
        </references>
      </pivotArea>
    </format>
    <format dxfId="507">
      <pivotArea dataOnly="0" labelOnly="1" outline="0" fieldPosition="0">
        <references count="2">
          <reference field="11" count="1" selected="0">
            <x v="58"/>
          </reference>
          <reference field="12" count="1">
            <x v="109"/>
          </reference>
        </references>
      </pivotArea>
    </format>
    <format dxfId="506">
      <pivotArea dataOnly="0" labelOnly="1" outline="0" fieldPosition="0">
        <references count="2">
          <reference field="11" count="1" selected="0">
            <x v="59"/>
          </reference>
          <reference field="12" count="1">
            <x v="96"/>
          </reference>
        </references>
      </pivotArea>
    </format>
    <format dxfId="505">
      <pivotArea dataOnly="0" labelOnly="1" outline="0" fieldPosition="0">
        <references count="2">
          <reference field="11" count="1" selected="0">
            <x v="60"/>
          </reference>
          <reference field="12" count="1">
            <x v="215"/>
          </reference>
        </references>
      </pivotArea>
    </format>
    <format dxfId="504">
      <pivotArea dataOnly="0" labelOnly="1" outline="0" fieldPosition="0">
        <references count="2">
          <reference field="11" count="1" selected="0">
            <x v="61"/>
          </reference>
          <reference field="12" count="1">
            <x v="95"/>
          </reference>
        </references>
      </pivotArea>
    </format>
    <format dxfId="503">
      <pivotArea dataOnly="0" labelOnly="1" outline="0" fieldPosition="0">
        <references count="2">
          <reference field="11" count="1" selected="0">
            <x v="62"/>
          </reference>
          <reference field="12" count="1">
            <x v="93"/>
          </reference>
        </references>
      </pivotArea>
    </format>
    <format dxfId="502">
      <pivotArea dataOnly="0" labelOnly="1" outline="0" fieldPosition="0">
        <references count="2">
          <reference field="11" count="1" selected="0">
            <x v="63"/>
          </reference>
          <reference field="12" count="1">
            <x v="210"/>
          </reference>
        </references>
      </pivotArea>
    </format>
    <format dxfId="501">
      <pivotArea dataOnly="0" labelOnly="1" outline="0" fieldPosition="0">
        <references count="2">
          <reference field="11" count="1" selected="0">
            <x v="64"/>
          </reference>
          <reference field="12" count="1">
            <x v="171"/>
          </reference>
        </references>
      </pivotArea>
    </format>
    <format dxfId="500">
      <pivotArea dataOnly="0" labelOnly="1" outline="0" fieldPosition="0">
        <references count="2">
          <reference field="11" count="1" selected="0">
            <x v="65"/>
          </reference>
          <reference field="12" count="1">
            <x v="125"/>
          </reference>
        </references>
      </pivotArea>
    </format>
    <format dxfId="499">
      <pivotArea dataOnly="0" labelOnly="1" outline="0" fieldPosition="0">
        <references count="2">
          <reference field="11" count="1" selected="0">
            <x v="66"/>
          </reference>
          <reference field="12" count="1">
            <x v="157"/>
          </reference>
        </references>
      </pivotArea>
    </format>
    <format dxfId="498">
      <pivotArea dataOnly="0" labelOnly="1" outline="0" fieldPosition="0">
        <references count="2">
          <reference field="11" count="1" selected="0">
            <x v="67"/>
          </reference>
          <reference field="12" count="1">
            <x v="220"/>
          </reference>
        </references>
      </pivotArea>
    </format>
    <format dxfId="497">
      <pivotArea dataOnly="0" labelOnly="1" outline="0" fieldPosition="0">
        <references count="2">
          <reference field="11" count="1" selected="0">
            <x v="68"/>
          </reference>
          <reference field="12" count="1">
            <x v="124"/>
          </reference>
        </references>
      </pivotArea>
    </format>
    <format dxfId="496">
      <pivotArea dataOnly="0" labelOnly="1" outline="0" fieldPosition="0">
        <references count="2">
          <reference field="11" count="1" selected="0">
            <x v="69"/>
          </reference>
          <reference field="12" count="1">
            <x v="114"/>
          </reference>
        </references>
      </pivotArea>
    </format>
    <format dxfId="495">
      <pivotArea dataOnly="0" labelOnly="1" outline="0" fieldPosition="0">
        <references count="2">
          <reference field="11" count="1" selected="0">
            <x v="70"/>
          </reference>
          <reference field="12" count="1">
            <x v="115"/>
          </reference>
        </references>
      </pivotArea>
    </format>
    <format dxfId="494">
      <pivotArea dataOnly="0" labelOnly="1" outline="0" fieldPosition="0">
        <references count="2">
          <reference field="11" count="1" selected="0">
            <x v="71"/>
          </reference>
          <reference field="12" count="1">
            <x v="51"/>
          </reference>
        </references>
      </pivotArea>
    </format>
    <format dxfId="493">
      <pivotArea dataOnly="0" labelOnly="1" outline="0" fieldPosition="0">
        <references count="2">
          <reference field="11" count="1" selected="0">
            <x v="72"/>
          </reference>
          <reference field="12" count="1">
            <x v="124"/>
          </reference>
        </references>
      </pivotArea>
    </format>
    <format dxfId="492">
      <pivotArea dataOnly="0" labelOnly="1" outline="0" fieldPosition="0">
        <references count="2">
          <reference field="11" count="1" selected="0">
            <x v="73"/>
          </reference>
          <reference field="12" count="1">
            <x v="149"/>
          </reference>
        </references>
      </pivotArea>
    </format>
    <format dxfId="491">
      <pivotArea dataOnly="0" labelOnly="1" outline="0" fieldPosition="0">
        <references count="2">
          <reference field="11" count="1" selected="0">
            <x v="74"/>
          </reference>
          <reference field="12" count="1">
            <x v="85"/>
          </reference>
        </references>
      </pivotArea>
    </format>
    <format dxfId="490">
      <pivotArea dataOnly="0" labelOnly="1" outline="0" fieldPosition="0">
        <references count="2">
          <reference field="11" count="1" selected="0">
            <x v="75"/>
          </reference>
          <reference field="12" count="1">
            <x v="71"/>
          </reference>
        </references>
      </pivotArea>
    </format>
    <format dxfId="489">
      <pivotArea dataOnly="0" labelOnly="1" outline="0" fieldPosition="0">
        <references count="2">
          <reference field="11" count="1" selected="0">
            <x v="76"/>
          </reference>
          <reference field="12" count="1">
            <x v="45"/>
          </reference>
        </references>
      </pivotArea>
    </format>
    <format dxfId="488">
      <pivotArea dataOnly="0" labelOnly="1" outline="0" fieldPosition="0">
        <references count="2">
          <reference field="11" count="1" selected="0">
            <x v="77"/>
          </reference>
          <reference field="12" count="1">
            <x v="149"/>
          </reference>
        </references>
      </pivotArea>
    </format>
    <format dxfId="487">
      <pivotArea dataOnly="0" labelOnly="1" outline="0" fieldPosition="0">
        <references count="2">
          <reference field="11" count="1" selected="0">
            <x v="78"/>
          </reference>
          <reference field="12" count="1">
            <x v="220"/>
          </reference>
        </references>
      </pivotArea>
    </format>
    <format dxfId="486">
      <pivotArea dataOnly="0" labelOnly="1" outline="0" fieldPosition="0">
        <references count="2">
          <reference field="11" count="1" selected="0">
            <x v="79"/>
          </reference>
          <reference field="12" count="1">
            <x v="149"/>
          </reference>
        </references>
      </pivotArea>
    </format>
    <format dxfId="485">
      <pivotArea dataOnly="0" labelOnly="1" outline="0" fieldPosition="0">
        <references count="2">
          <reference field="11" count="1" selected="0">
            <x v="80"/>
          </reference>
          <reference field="12" count="1">
            <x v="120"/>
          </reference>
        </references>
      </pivotArea>
    </format>
    <format dxfId="484">
      <pivotArea dataOnly="0" labelOnly="1" outline="0" fieldPosition="0">
        <references count="2">
          <reference field="11" count="1" selected="0">
            <x v="81"/>
          </reference>
          <reference field="12" count="1">
            <x v="194"/>
          </reference>
        </references>
      </pivotArea>
    </format>
    <format dxfId="483">
      <pivotArea dataOnly="0" labelOnly="1" outline="0" fieldPosition="0">
        <references count="2">
          <reference field="11" count="1" selected="0">
            <x v="82"/>
          </reference>
          <reference field="12" count="1">
            <x v="119"/>
          </reference>
        </references>
      </pivotArea>
    </format>
    <format dxfId="482">
      <pivotArea dataOnly="0" labelOnly="1" outline="0" fieldPosition="0">
        <references count="2">
          <reference field="11" count="1" selected="0">
            <x v="83"/>
          </reference>
          <reference field="12" count="1">
            <x v="91"/>
          </reference>
        </references>
      </pivotArea>
    </format>
    <format dxfId="481">
      <pivotArea dataOnly="0" labelOnly="1" outline="0" fieldPosition="0">
        <references count="2">
          <reference field="11" count="1" selected="0">
            <x v="84"/>
          </reference>
          <reference field="12" count="1">
            <x v="220"/>
          </reference>
        </references>
      </pivotArea>
    </format>
    <format dxfId="480">
      <pivotArea dataOnly="0" labelOnly="1" outline="0" fieldPosition="0">
        <references count="2">
          <reference field="11" count="1" selected="0">
            <x v="85"/>
          </reference>
          <reference field="12" count="1">
            <x v="58"/>
          </reference>
        </references>
      </pivotArea>
    </format>
    <format dxfId="479">
      <pivotArea dataOnly="0" labelOnly="1" outline="0" fieldPosition="0">
        <references count="2">
          <reference field="11" count="1" selected="0">
            <x v="86"/>
          </reference>
          <reference field="12" count="1">
            <x v="70"/>
          </reference>
        </references>
      </pivotArea>
    </format>
    <format dxfId="478">
      <pivotArea dataOnly="0" labelOnly="1" outline="0" fieldPosition="0">
        <references count="2">
          <reference field="11" count="1" selected="0">
            <x v="87"/>
          </reference>
          <reference field="12" count="1">
            <x v="192"/>
          </reference>
        </references>
      </pivotArea>
    </format>
    <format dxfId="477">
      <pivotArea dataOnly="0" labelOnly="1" outline="0" fieldPosition="0">
        <references count="2">
          <reference field="11" count="1" selected="0">
            <x v="88"/>
          </reference>
          <reference field="12" count="1">
            <x v="128"/>
          </reference>
        </references>
      </pivotArea>
    </format>
    <format dxfId="476">
      <pivotArea dataOnly="0" labelOnly="1" outline="0" fieldPosition="0">
        <references count="2">
          <reference field="11" count="1" selected="0">
            <x v="89"/>
          </reference>
          <reference field="12" count="1">
            <x v="129"/>
          </reference>
        </references>
      </pivotArea>
    </format>
    <format dxfId="475">
      <pivotArea dataOnly="0" labelOnly="1" outline="0" fieldPosition="0">
        <references count="2">
          <reference field="11" count="1" selected="0">
            <x v="90"/>
          </reference>
          <reference field="12" count="1">
            <x v="220"/>
          </reference>
        </references>
      </pivotArea>
    </format>
    <format dxfId="474">
      <pivotArea dataOnly="0" labelOnly="1" outline="0" fieldPosition="0">
        <references count="2">
          <reference field="11" count="1" selected="0">
            <x v="91"/>
          </reference>
          <reference field="12" count="1">
            <x v="149"/>
          </reference>
        </references>
      </pivotArea>
    </format>
    <format dxfId="473">
      <pivotArea dataOnly="0" labelOnly="1" outline="0" fieldPosition="0">
        <references count="2">
          <reference field="11" count="1" selected="0">
            <x v="92"/>
          </reference>
          <reference field="12" count="1">
            <x v="202"/>
          </reference>
        </references>
      </pivotArea>
    </format>
    <format dxfId="472">
      <pivotArea dataOnly="0" labelOnly="1" outline="0" fieldPosition="0">
        <references count="2">
          <reference field="11" count="1" selected="0">
            <x v="93"/>
          </reference>
          <reference field="12" count="1">
            <x v="60"/>
          </reference>
        </references>
      </pivotArea>
    </format>
    <format dxfId="471">
      <pivotArea dataOnly="0" labelOnly="1" outline="0" fieldPosition="0">
        <references count="2">
          <reference field="11" count="1" selected="0">
            <x v="94"/>
          </reference>
          <reference field="12" count="1">
            <x v="133"/>
          </reference>
        </references>
      </pivotArea>
    </format>
    <format dxfId="470">
      <pivotArea dataOnly="0" labelOnly="1" outline="0" fieldPosition="0">
        <references count="2">
          <reference field="11" count="1" selected="0">
            <x v="95"/>
          </reference>
          <reference field="12" count="1">
            <x v="132"/>
          </reference>
        </references>
      </pivotArea>
    </format>
    <format dxfId="469">
      <pivotArea dataOnly="0" labelOnly="1" outline="0" fieldPosition="0">
        <references count="2">
          <reference field="11" count="1" selected="0">
            <x v="96"/>
          </reference>
          <reference field="12" count="1">
            <x v="43"/>
          </reference>
        </references>
      </pivotArea>
    </format>
    <format dxfId="468">
      <pivotArea dataOnly="0" labelOnly="1" outline="0" fieldPosition="0">
        <references count="2">
          <reference field="11" count="1" selected="0">
            <x v="97"/>
          </reference>
          <reference field="12" count="1">
            <x v="39"/>
          </reference>
        </references>
      </pivotArea>
    </format>
    <format dxfId="467">
      <pivotArea dataOnly="0" labelOnly="1" outline="0" fieldPosition="0">
        <references count="2">
          <reference field="11" count="1" selected="0">
            <x v="98"/>
          </reference>
          <reference field="12" count="1">
            <x v="75"/>
          </reference>
        </references>
      </pivotArea>
    </format>
    <format dxfId="466">
      <pivotArea dataOnly="0" labelOnly="1" outline="0" fieldPosition="0">
        <references count="2">
          <reference field="11" count="1" selected="0">
            <x v="99"/>
          </reference>
          <reference field="12" count="1">
            <x v="42"/>
          </reference>
        </references>
      </pivotArea>
    </format>
    <format dxfId="465">
      <pivotArea dataOnly="0" labelOnly="1" outline="0" fieldPosition="0">
        <references count="2">
          <reference field="11" count="1" selected="0">
            <x v="100"/>
          </reference>
          <reference field="12" count="1">
            <x v="47"/>
          </reference>
        </references>
      </pivotArea>
    </format>
    <format dxfId="464">
      <pivotArea dataOnly="0" labelOnly="1" outline="0" fieldPosition="0">
        <references count="2">
          <reference field="11" count="1" selected="0">
            <x v="101"/>
          </reference>
          <reference field="12" count="1">
            <x v="83"/>
          </reference>
        </references>
      </pivotArea>
    </format>
    <format dxfId="463">
      <pivotArea dataOnly="0" labelOnly="1" outline="0" fieldPosition="0">
        <references count="2">
          <reference field="11" count="1" selected="0">
            <x v="102"/>
          </reference>
          <reference field="12" count="1">
            <x v="135"/>
          </reference>
        </references>
      </pivotArea>
    </format>
    <format dxfId="462">
      <pivotArea dataOnly="0" labelOnly="1" outline="0" fieldPosition="0">
        <references count="2">
          <reference field="11" count="1" selected="0">
            <x v="103"/>
          </reference>
          <reference field="12" count="1">
            <x v="220"/>
          </reference>
        </references>
      </pivotArea>
    </format>
    <format dxfId="461">
      <pivotArea dataOnly="0" labelOnly="1" outline="0" fieldPosition="0">
        <references count="2">
          <reference field="11" count="1" selected="0">
            <x v="104"/>
          </reference>
          <reference field="12" count="1">
            <x v="149"/>
          </reference>
        </references>
      </pivotArea>
    </format>
    <format dxfId="460">
      <pivotArea dataOnly="0" labelOnly="1" outline="0" fieldPosition="0">
        <references count="2">
          <reference field="11" count="1" selected="0">
            <x v="105"/>
          </reference>
          <reference field="12" count="1">
            <x v="89"/>
          </reference>
        </references>
      </pivotArea>
    </format>
    <format dxfId="459">
      <pivotArea dataOnly="0" labelOnly="1" outline="0" fieldPosition="0">
        <references count="2">
          <reference field="11" count="1" selected="0">
            <x v="106"/>
          </reference>
          <reference field="12" count="1">
            <x v="149"/>
          </reference>
        </references>
      </pivotArea>
    </format>
    <format dxfId="458">
      <pivotArea dataOnly="0" labelOnly="1" outline="0" fieldPosition="0">
        <references count="2">
          <reference field="11" count="1" selected="0">
            <x v="108"/>
          </reference>
          <reference field="12" count="1">
            <x v="220"/>
          </reference>
        </references>
      </pivotArea>
    </format>
    <format dxfId="457">
      <pivotArea dataOnly="0" labelOnly="1" outline="0" fieldPosition="0">
        <references count="2">
          <reference field="11" count="1" selected="0">
            <x v="109"/>
          </reference>
          <reference field="12" count="1">
            <x v="149"/>
          </reference>
        </references>
      </pivotArea>
    </format>
    <format dxfId="456">
      <pivotArea dataOnly="0" labelOnly="1" outline="0" fieldPosition="0">
        <references count="2">
          <reference field="11" count="1" selected="0">
            <x v="115"/>
          </reference>
          <reference field="12" count="1">
            <x v="170"/>
          </reference>
        </references>
      </pivotArea>
    </format>
    <format dxfId="455">
      <pivotArea dataOnly="0" labelOnly="1" outline="0" fieldPosition="0">
        <references count="2">
          <reference field="11" count="1" selected="0">
            <x v="116"/>
          </reference>
          <reference field="12" count="1">
            <x v="175"/>
          </reference>
        </references>
      </pivotArea>
    </format>
    <format dxfId="454">
      <pivotArea dataOnly="0" labelOnly="1" outline="0" fieldPosition="0">
        <references count="2">
          <reference field="11" count="1" selected="0">
            <x v="117"/>
          </reference>
          <reference field="12" count="1">
            <x v="174"/>
          </reference>
        </references>
      </pivotArea>
    </format>
    <format dxfId="453">
      <pivotArea dataOnly="0" labelOnly="1" outline="0" fieldPosition="0">
        <references count="2">
          <reference field="11" count="1" selected="0">
            <x v="118"/>
          </reference>
          <reference field="12" count="1">
            <x v="74"/>
          </reference>
        </references>
      </pivotArea>
    </format>
    <format dxfId="452">
      <pivotArea dataOnly="0" labelOnly="1" outline="0" fieldPosition="0">
        <references count="2">
          <reference field="11" count="1" selected="0">
            <x v="119"/>
          </reference>
          <reference field="12" count="1">
            <x v="147"/>
          </reference>
        </references>
      </pivotArea>
    </format>
    <format dxfId="451">
      <pivotArea dataOnly="0" labelOnly="1" outline="0" fieldPosition="0">
        <references count="2">
          <reference field="11" count="1" selected="0">
            <x v="120"/>
          </reference>
          <reference field="12" count="1">
            <x v="149"/>
          </reference>
        </references>
      </pivotArea>
    </format>
    <format dxfId="450">
      <pivotArea dataOnly="0" labelOnly="1" outline="0" fieldPosition="0">
        <references count="2">
          <reference field="11" count="1" selected="0">
            <x v="121"/>
          </reference>
          <reference field="12" count="1">
            <x v="111"/>
          </reference>
        </references>
      </pivotArea>
    </format>
    <format dxfId="449">
      <pivotArea dataOnly="0" labelOnly="1" outline="0" fieldPosition="0">
        <references count="2">
          <reference field="11" count="1" selected="0">
            <x v="122"/>
          </reference>
          <reference field="12" count="1">
            <x v="131"/>
          </reference>
        </references>
      </pivotArea>
    </format>
    <format dxfId="448">
      <pivotArea dataOnly="0" labelOnly="1" outline="0" fieldPosition="0">
        <references count="2">
          <reference field="11" count="1" selected="0">
            <x v="123"/>
          </reference>
          <reference field="12" count="1">
            <x v="55"/>
          </reference>
        </references>
      </pivotArea>
    </format>
    <format dxfId="447">
      <pivotArea dataOnly="0" labelOnly="1" outline="0" fieldPosition="0">
        <references count="2">
          <reference field="11" count="1" selected="0">
            <x v="124"/>
          </reference>
          <reference field="12" count="1">
            <x v="63"/>
          </reference>
        </references>
      </pivotArea>
    </format>
    <format dxfId="446">
      <pivotArea dataOnly="0" labelOnly="1" outline="0" fieldPosition="0">
        <references count="2">
          <reference field="11" count="1" selected="0">
            <x v="125"/>
          </reference>
          <reference field="12" count="1">
            <x v="149"/>
          </reference>
        </references>
      </pivotArea>
    </format>
    <format dxfId="445">
      <pivotArea dataOnly="0" labelOnly="1" outline="0" fieldPosition="0">
        <references count="2">
          <reference field="11" count="1" selected="0">
            <x v="126"/>
          </reference>
          <reference field="12" count="1">
            <x v="162"/>
          </reference>
        </references>
      </pivotArea>
    </format>
    <format dxfId="444">
      <pivotArea dataOnly="0" labelOnly="1" outline="0" fieldPosition="0">
        <references count="2">
          <reference field="11" count="1" selected="0">
            <x v="129"/>
          </reference>
          <reference field="12" count="1">
            <x v="167"/>
          </reference>
        </references>
      </pivotArea>
    </format>
    <format dxfId="443">
      <pivotArea dataOnly="0" labelOnly="1" outline="0" fieldPosition="0">
        <references count="2">
          <reference field="11" count="1" selected="0">
            <x v="130"/>
          </reference>
          <reference field="12" count="1">
            <x v="138"/>
          </reference>
        </references>
      </pivotArea>
    </format>
    <format dxfId="442">
      <pivotArea dataOnly="0" labelOnly="1" outline="0" fieldPosition="0">
        <references count="2">
          <reference field="11" count="1" selected="0">
            <x v="131"/>
          </reference>
          <reference field="12" count="1">
            <x v="220"/>
          </reference>
        </references>
      </pivotArea>
    </format>
    <format dxfId="441">
      <pivotArea dataOnly="0" labelOnly="1" outline="0" fieldPosition="0">
        <references count="2">
          <reference field="11" count="1" selected="0">
            <x v="132"/>
          </reference>
          <reference field="12" count="1">
            <x v="167"/>
          </reference>
        </references>
      </pivotArea>
    </format>
    <format dxfId="440">
      <pivotArea dataOnly="0" labelOnly="1" outline="0" fieldPosition="0">
        <references count="2">
          <reference field="11" count="1" selected="0">
            <x v="133"/>
          </reference>
          <reference field="12" count="1">
            <x v="159"/>
          </reference>
        </references>
      </pivotArea>
    </format>
    <format dxfId="439">
      <pivotArea dataOnly="0" labelOnly="1" outline="0" fieldPosition="0">
        <references count="2">
          <reference field="11" count="1" selected="0">
            <x v="134"/>
          </reference>
          <reference field="12" count="1">
            <x v="160"/>
          </reference>
        </references>
      </pivotArea>
    </format>
    <format dxfId="438">
      <pivotArea dataOnly="0" labelOnly="1" outline="0" fieldPosition="0">
        <references count="2">
          <reference field="11" count="1" selected="0">
            <x v="135"/>
          </reference>
          <reference field="12" count="1">
            <x v="183"/>
          </reference>
        </references>
      </pivotArea>
    </format>
    <format dxfId="437">
      <pivotArea dataOnly="0" labelOnly="1" outline="0" fieldPosition="0">
        <references count="2">
          <reference field="11" count="1" selected="0">
            <x v="136"/>
          </reference>
          <reference field="12" count="1">
            <x v="173"/>
          </reference>
        </references>
      </pivotArea>
    </format>
    <format dxfId="436">
      <pivotArea dataOnly="0" labelOnly="1" outline="0" fieldPosition="0">
        <references count="2">
          <reference field="11" count="1" selected="0">
            <x v="137"/>
          </reference>
          <reference field="12" count="1">
            <x v="1"/>
          </reference>
        </references>
      </pivotArea>
    </format>
    <format dxfId="435">
      <pivotArea dataOnly="0" labelOnly="1" outline="0" fieldPosition="0">
        <references count="2">
          <reference field="11" count="1" selected="0">
            <x v="138"/>
          </reference>
          <reference field="12" count="1">
            <x v="2"/>
          </reference>
        </references>
      </pivotArea>
    </format>
    <format dxfId="434">
      <pivotArea dataOnly="0" labelOnly="1" outline="0" fieldPosition="0">
        <references count="2">
          <reference field="11" count="1" selected="0">
            <x v="139"/>
          </reference>
          <reference field="12" count="1">
            <x v="3"/>
          </reference>
        </references>
      </pivotArea>
    </format>
    <format dxfId="433">
      <pivotArea dataOnly="0" labelOnly="1" outline="0" fieldPosition="0">
        <references count="2">
          <reference field="11" count="1" selected="0">
            <x v="140"/>
          </reference>
          <reference field="12" count="1">
            <x v="4"/>
          </reference>
        </references>
      </pivotArea>
    </format>
    <format dxfId="432">
      <pivotArea dataOnly="0" labelOnly="1" outline="0" fieldPosition="0">
        <references count="2">
          <reference field="11" count="1" selected="0">
            <x v="141"/>
          </reference>
          <reference field="12" count="1">
            <x v="153"/>
          </reference>
        </references>
      </pivotArea>
    </format>
    <format dxfId="431">
      <pivotArea dataOnly="0" labelOnly="1" outline="0" fieldPosition="0">
        <references count="2">
          <reference field="11" count="1" selected="0">
            <x v="142"/>
          </reference>
          <reference field="12" count="1">
            <x v="172"/>
          </reference>
        </references>
      </pivotArea>
    </format>
    <format dxfId="430">
      <pivotArea dataOnly="0" labelOnly="1" outline="0" fieldPosition="0">
        <references count="2">
          <reference field="11" count="1" selected="0">
            <x v="143"/>
          </reference>
          <reference field="12" count="1">
            <x v="167"/>
          </reference>
        </references>
      </pivotArea>
    </format>
    <format dxfId="429">
      <pivotArea dataOnly="0" labelOnly="1" outline="0" fieldPosition="0">
        <references count="2">
          <reference field="11" count="1" selected="0">
            <x v="146"/>
          </reference>
          <reference field="12" count="1">
            <x v="205"/>
          </reference>
        </references>
      </pivotArea>
    </format>
    <format dxfId="428">
      <pivotArea dataOnly="0" labelOnly="1" outline="0" fieldPosition="0">
        <references count="2">
          <reference field="11" count="1" selected="0">
            <x v="147"/>
          </reference>
          <reference field="12" count="1">
            <x v="76"/>
          </reference>
        </references>
      </pivotArea>
    </format>
    <format dxfId="427">
      <pivotArea dataOnly="0" labelOnly="1" outline="0" fieldPosition="0">
        <references count="2">
          <reference field="11" count="1" selected="0">
            <x v="148"/>
          </reference>
          <reference field="12" count="1">
            <x v="167"/>
          </reference>
        </references>
      </pivotArea>
    </format>
    <format dxfId="426">
      <pivotArea dataOnly="0" labelOnly="1" outline="0" fieldPosition="0">
        <references count="2">
          <reference field="11" count="1" selected="0">
            <x v="150"/>
          </reference>
          <reference field="12" count="1">
            <x v="224"/>
          </reference>
        </references>
      </pivotArea>
    </format>
    <format dxfId="425">
      <pivotArea dataOnly="0" labelOnly="1" outline="0" fieldPosition="0">
        <references count="2">
          <reference field="11" count="1" selected="0">
            <x v="151"/>
          </reference>
          <reference field="12" count="1">
            <x v="167"/>
          </reference>
        </references>
      </pivotArea>
    </format>
    <format dxfId="424">
      <pivotArea dataOnly="0" labelOnly="1" outline="0" fieldPosition="0">
        <references count="2">
          <reference field="11" count="1" selected="0">
            <x v="152"/>
          </reference>
          <reference field="12" count="1">
            <x v="166"/>
          </reference>
        </references>
      </pivotArea>
    </format>
    <format dxfId="423">
      <pivotArea dataOnly="0" labelOnly="1" outline="0" fieldPosition="0">
        <references count="2">
          <reference field="11" count="1" selected="0">
            <x v="153"/>
          </reference>
          <reference field="12" count="1">
            <x v="167"/>
          </reference>
        </references>
      </pivotArea>
    </format>
    <format dxfId="422">
      <pivotArea dataOnly="0" labelOnly="1" outline="0" fieldPosition="0">
        <references count="2">
          <reference field="11" count="1" selected="0">
            <x v="155"/>
          </reference>
          <reference field="12" count="1">
            <x v="88"/>
          </reference>
        </references>
      </pivotArea>
    </format>
    <format dxfId="421">
      <pivotArea dataOnly="0" labelOnly="1" outline="0" fieldPosition="0">
        <references count="2">
          <reference field="11" count="1" selected="0">
            <x v="156"/>
          </reference>
          <reference field="12" count="1">
            <x v="167"/>
          </reference>
        </references>
      </pivotArea>
    </format>
    <format dxfId="420">
      <pivotArea dataOnly="0" labelOnly="1" outline="0" fieldPosition="0">
        <references count="2">
          <reference field="11" count="1" selected="0">
            <x v="157"/>
          </reference>
          <reference field="12" count="1">
            <x v="220"/>
          </reference>
        </references>
      </pivotArea>
    </format>
    <format dxfId="419">
      <pivotArea dataOnly="0" labelOnly="1" outline="0" fieldPosition="0">
        <references count="2">
          <reference field="11" count="1" selected="0">
            <x v="158"/>
          </reference>
          <reference field="12" count="1">
            <x v="167"/>
          </reference>
        </references>
      </pivotArea>
    </format>
    <format dxfId="418">
      <pivotArea dataOnly="0" labelOnly="1" outline="0" fieldPosition="0">
        <references count="2">
          <reference field="11" count="1" selected="0">
            <x v="159"/>
          </reference>
          <reference field="12" count="1">
            <x v="180"/>
          </reference>
        </references>
      </pivotArea>
    </format>
    <format dxfId="417">
      <pivotArea dataOnly="0" labelOnly="1" outline="0" fieldPosition="0">
        <references count="2">
          <reference field="11" count="1" selected="0">
            <x v="160"/>
          </reference>
          <reference field="12" count="1">
            <x v="156"/>
          </reference>
        </references>
      </pivotArea>
    </format>
    <format dxfId="416">
      <pivotArea dataOnly="0" labelOnly="1" outline="0" fieldPosition="0">
        <references count="2">
          <reference field="11" count="1" selected="0">
            <x v="161"/>
          </reference>
          <reference field="12" count="1">
            <x v="181"/>
          </reference>
        </references>
      </pivotArea>
    </format>
    <format dxfId="415">
      <pivotArea dataOnly="0" labelOnly="1" outline="0" fieldPosition="0">
        <references count="2">
          <reference field="11" count="1" selected="0">
            <x v="162"/>
          </reference>
          <reference field="12" count="1">
            <x v="92"/>
          </reference>
        </references>
      </pivotArea>
    </format>
    <format dxfId="414">
      <pivotArea dataOnly="0" labelOnly="1" outline="0" fieldPosition="0">
        <references count="2">
          <reference field="11" count="1" selected="0">
            <x v="163"/>
          </reference>
          <reference field="12" count="1">
            <x v="139"/>
          </reference>
        </references>
      </pivotArea>
    </format>
    <format dxfId="413">
      <pivotArea dataOnly="0" labelOnly="1" outline="0" fieldPosition="0">
        <references count="2">
          <reference field="11" count="1" selected="0">
            <x v="164"/>
          </reference>
          <reference field="12" count="1">
            <x v="214"/>
          </reference>
        </references>
      </pivotArea>
    </format>
    <format dxfId="412">
      <pivotArea dataOnly="0" labelOnly="1" outline="0" fieldPosition="0">
        <references count="2">
          <reference field="11" count="1" selected="0">
            <x v="165"/>
          </reference>
          <reference field="12" count="1">
            <x v="137"/>
          </reference>
        </references>
      </pivotArea>
    </format>
    <format dxfId="411">
      <pivotArea dataOnly="0" labelOnly="1" outline="0" fieldPosition="0">
        <references count="2">
          <reference field="11" count="1" selected="0">
            <x v="166"/>
          </reference>
          <reference field="12" count="1">
            <x v="104"/>
          </reference>
        </references>
      </pivotArea>
    </format>
    <format dxfId="410">
      <pivotArea dataOnly="0" labelOnly="1" outline="0" fieldPosition="0">
        <references count="2">
          <reference field="11" count="1" selected="0">
            <x v="167"/>
          </reference>
          <reference field="12" count="1">
            <x v="5"/>
          </reference>
        </references>
      </pivotArea>
    </format>
    <format dxfId="409">
      <pivotArea dataOnly="0" labelOnly="1" outline="0" fieldPosition="0">
        <references count="2">
          <reference field="11" count="1" selected="0">
            <x v="168"/>
          </reference>
          <reference field="12" count="1">
            <x v="6"/>
          </reference>
        </references>
      </pivotArea>
    </format>
    <format dxfId="408">
      <pivotArea dataOnly="0" labelOnly="1" outline="0" fieldPosition="0">
        <references count="2">
          <reference field="11" count="1" selected="0">
            <x v="169"/>
          </reference>
          <reference field="12" count="1">
            <x v="7"/>
          </reference>
        </references>
      </pivotArea>
    </format>
    <format dxfId="407">
      <pivotArea dataOnly="0" labelOnly="1" outline="0" fieldPosition="0">
        <references count="2">
          <reference field="11" count="1" selected="0">
            <x v="170"/>
          </reference>
          <reference field="12" count="1">
            <x v="167"/>
          </reference>
        </references>
      </pivotArea>
    </format>
    <format dxfId="406">
      <pivotArea dataOnly="0" labelOnly="1" outline="0" fieldPosition="0">
        <references count="2">
          <reference field="11" count="1" selected="0">
            <x v="173"/>
          </reference>
          <reference field="12" count="1">
            <x v="77"/>
          </reference>
        </references>
      </pivotArea>
    </format>
    <format dxfId="405">
      <pivotArea dataOnly="0" labelOnly="1" outline="0" fieldPosition="0">
        <references count="2">
          <reference field="11" count="1" selected="0">
            <x v="174"/>
          </reference>
          <reference field="12" count="1">
            <x v="38"/>
          </reference>
        </references>
      </pivotArea>
    </format>
    <format dxfId="404">
      <pivotArea dataOnly="0" labelOnly="1" outline="0" fieldPosition="0">
        <references count="2">
          <reference field="11" count="1" selected="0">
            <x v="175"/>
          </reference>
          <reference field="12" count="1">
            <x v="176"/>
          </reference>
        </references>
      </pivotArea>
    </format>
    <format dxfId="403">
      <pivotArea dataOnly="0" labelOnly="1" outline="0" fieldPosition="0">
        <references count="2">
          <reference field="11" count="1" selected="0">
            <x v="177"/>
          </reference>
          <reference field="12" count="1">
            <x v="224"/>
          </reference>
        </references>
      </pivotArea>
    </format>
    <format dxfId="402">
      <pivotArea dataOnly="0" labelOnly="1" outline="0" fieldPosition="0">
        <references count="2">
          <reference field="11" count="1" selected="0">
            <x v="178"/>
          </reference>
          <reference field="12" count="1">
            <x v="182"/>
          </reference>
        </references>
      </pivotArea>
    </format>
    <format dxfId="401">
      <pivotArea dataOnly="0" labelOnly="1" outline="0" fieldPosition="0">
        <references count="2">
          <reference field="11" count="1" selected="0">
            <x v="181"/>
          </reference>
          <reference field="12" count="1">
            <x v="206"/>
          </reference>
        </references>
      </pivotArea>
    </format>
    <format dxfId="400">
      <pivotArea dataOnly="0" labelOnly="1" outline="0" fieldPosition="0">
        <references count="2">
          <reference field="11" count="1" selected="0">
            <x v="182"/>
          </reference>
          <reference field="12" count="1">
            <x v="220"/>
          </reference>
        </references>
      </pivotArea>
    </format>
    <format dxfId="399">
      <pivotArea dataOnly="0" labelOnly="1" outline="0" fieldPosition="0">
        <references count="2">
          <reference field="11" count="1" selected="0">
            <x v="183"/>
          </reference>
          <reference field="12" count="1">
            <x v="65"/>
          </reference>
        </references>
      </pivotArea>
    </format>
    <format dxfId="398">
      <pivotArea dataOnly="0" labelOnly="1" outline="0" fieldPosition="0">
        <references count="2">
          <reference field="11" count="1" selected="0">
            <x v="184"/>
          </reference>
          <reference field="12" count="1">
            <x v="179"/>
          </reference>
        </references>
      </pivotArea>
    </format>
    <format dxfId="397">
      <pivotArea dataOnly="0" labelOnly="1" outline="0" fieldPosition="0">
        <references count="2">
          <reference field="11" count="1" selected="0">
            <x v="185"/>
          </reference>
          <reference field="12" count="1">
            <x v="150"/>
          </reference>
        </references>
      </pivotArea>
    </format>
    <format dxfId="396">
      <pivotArea dataOnly="0" labelOnly="1" outline="0" fieldPosition="0">
        <references count="2">
          <reference field="11" count="1" selected="0">
            <x v="186"/>
          </reference>
          <reference field="12" count="1">
            <x v="206"/>
          </reference>
        </references>
      </pivotArea>
    </format>
    <format dxfId="395">
      <pivotArea dataOnly="0" labelOnly="1" outline="0" fieldPosition="0">
        <references count="2">
          <reference field="11" count="1" selected="0">
            <x v="187"/>
          </reference>
          <reference field="12" count="1">
            <x v="158"/>
          </reference>
        </references>
      </pivotArea>
    </format>
    <format dxfId="394">
      <pivotArea dataOnly="0" labelOnly="1" outline="0" fieldPosition="0">
        <references count="2">
          <reference field="11" count="1" selected="0">
            <x v="188"/>
          </reference>
          <reference field="12" count="1">
            <x v="48"/>
          </reference>
        </references>
      </pivotArea>
    </format>
    <format dxfId="393">
      <pivotArea dataOnly="0" labelOnly="1" outline="0" fieldPosition="0">
        <references count="2">
          <reference field="11" count="1" selected="0">
            <x v="189"/>
          </reference>
          <reference field="12" count="1">
            <x v="219"/>
          </reference>
        </references>
      </pivotArea>
    </format>
    <format dxfId="392">
      <pivotArea dataOnly="0" labelOnly="1" outline="0" fieldPosition="0">
        <references count="2">
          <reference field="11" count="1" selected="0">
            <x v="190"/>
          </reference>
          <reference field="12" count="1">
            <x v="206"/>
          </reference>
        </references>
      </pivotArea>
    </format>
    <format dxfId="391">
      <pivotArea dataOnly="0" labelOnly="1" outline="0" fieldPosition="0">
        <references count="2">
          <reference field="11" count="1" selected="0">
            <x v="193"/>
          </reference>
          <reference field="12" count="1">
            <x v="209"/>
          </reference>
        </references>
      </pivotArea>
    </format>
    <format dxfId="390">
      <pivotArea dataOnly="0" labelOnly="1" outline="0" fieldPosition="0">
        <references count="2">
          <reference field="11" count="1" selected="0">
            <x v="194"/>
          </reference>
          <reference field="12" count="1">
            <x v="79"/>
          </reference>
        </references>
      </pivotArea>
    </format>
    <format dxfId="389">
      <pivotArea dataOnly="0" labelOnly="1" outline="0" fieldPosition="0">
        <references count="2">
          <reference field="11" count="1" selected="0">
            <x v="195"/>
          </reference>
          <reference field="12" count="1">
            <x v="206"/>
          </reference>
        </references>
      </pivotArea>
    </format>
    <format dxfId="388">
      <pivotArea dataOnly="0" labelOnly="1" outline="0" fieldPosition="0">
        <references count="2">
          <reference field="11" count="1" selected="0">
            <x v="196"/>
          </reference>
          <reference field="12" count="1">
            <x v="165"/>
          </reference>
        </references>
      </pivotArea>
    </format>
    <format dxfId="387">
      <pivotArea dataOnly="0" labelOnly="1" outline="0" fieldPosition="0">
        <references count="2">
          <reference field="11" count="1" selected="0">
            <x v="197"/>
          </reference>
          <reference field="12" count="1">
            <x v="206"/>
          </reference>
        </references>
      </pivotArea>
    </format>
    <format dxfId="386">
      <pivotArea dataOnly="0" labelOnly="1" outline="0" fieldPosition="0">
        <references count="2">
          <reference field="11" count="1" selected="0">
            <x v="198"/>
          </reference>
          <reference field="12" count="1">
            <x v="224"/>
          </reference>
        </references>
      </pivotArea>
    </format>
    <format dxfId="385">
      <pivotArea dataOnly="0" labelOnly="1" outline="0" fieldPosition="0">
        <references count="2">
          <reference field="11" count="1" selected="0">
            <x v="199"/>
          </reference>
          <reference field="12" count="1">
            <x v="206"/>
          </reference>
        </references>
      </pivotArea>
    </format>
    <format dxfId="384">
      <pivotArea dataOnly="0" labelOnly="1" outline="0" fieldPosition="0">
        <references count="2">
          <reference field="11" count="1" selected="0">
            <x v="200"/>
          </reference>
          <reference field="12" count="1">
            <x v="8"/>
          </reference>
        </references>
      </pivotArea>
    </format>
    <format dxfId="383">
      <pivotArea dataOnly="0" labelOnly="1" outline="0" fieldPosition="0">
        <references count="2">
          <reference field="11" count="1" selected="0">
            <x v="201"/>
          </reference>
          <reference field="12" count="1">
            <x v="9"/>
          </reference>
        </references>
      </pivotArea>
    </format>
    <format dxfId="382">
      <pivotArea dataOnly="0" labelOnly="1" outline="0" fieldPosition="0">
        <references count="2">
          <reference field="11" count="1" selected="0">
            <x v="202"/>
          </reference>
          <reference field="12" count="1">
            <x v="10"/>
          </reference>
        </references>
      </pivotArea>
    </format>
    <format dxfId="381">
      <pivotArea dataOnly="0" labelOnly="1" outline="0" fieldPosition="0">
        <references count="2">
          <reference field="11" count="1" selected="0">
            <x v="203"/>
          </reference>
          <reference field="12" count="1">
            <x v="11"/>
          </reference>
        </references>
      </pivotArea>
    </format>
    <format dxfId="380">
      <pivotArea dataOnly="0" labelOnly="1" outline="0" fieldPosition="0">
        <references count="2">
          <reference field="11" count="1" selected="0">
            <x v="204"/>
          </reference>
          <reference field="12" count="1">
            <x v="12"/>
          </reference>
        </references>
      </pivotArea>
    </format>
    <format dxfId="379">
      <pivotArea dataOnly="0" labelOnly="1" outline="0" fieldPosition="0">
        <references count="2">
          <reference field="11" count="1" selected="0">
            <x v="205"/>
          </reference>
          <reference field="12" count="1">
            <x v="33"/>
          </reference>
        </references>
      </pivotArea>
    </format>
    <format dxfId="378">
      <pivotArea dataOnly="0" labelOnly="1" outline="0" fieldPosition="0">
        <references count="2">
          <reference field="11" count="1" selected="0">
            <x v="206"/>
          </reference>
          <reference field="12" count="1">
            <x v="34"/>
          </reference>
        </references>
      </pivotArea>
    </format>
    <format dxfId="377">
      <pivotArea dataOnly="0" labelOnly="1" outline="0" fieldPosition="0">
        <references count="2">
          <reference field="11" count="1" selected="0">
            <x v="207"/>
          </reference>
          <reference field="12" count="1">
            <x v="61"/>
          </reference>
        </references>
      </pivotArea>
    </format>
    <format dxfId="376">
      <pivotArea dataOnly="0" labelOnly="1" outline="0" fieldPosition="0">
        <references count="2">
          <reference field="11" count="1" selected="0">
            <x v="208"/>
          </reference>
          <reference field="12" count="1">
            <x v="35"/>
          </reference>
        </references>
      </pivotArea>
    </format>
    <format dxfId="375">
      <pivotArea dataOnly="0" labelOnly="1" outline="0" fieldPosition="0">
        <references count="2">
          <reference field="11" count="1" selected="0">
            <x v="209"/>
          </reference>
          <reference field="12" count="1">
            <x v="14"/>
          </reference>
        </references>
      </pivotArea>
    </format>
    <format dxfId="374">
      <pivotArea dataOnly="0" labelOnly="1" outline="0" fieldPosition="0">
        <references count="2">
          <reference field="11" count="1" selected="0">
            <x v="210"/>
          </reference>
          <reference field="12" count="1">
            <x v="15"/>
          </reference>
        </references>
      </pivotArea>
    </format>
    <format dxfId="373">
      <pivotArea dataOnly="0" labelOnly="1" outline="0" fieldPosition="0">
        <references count="2">
          <reference field="11" count="1" selected="0">
            <x v="211"/>
          </reference>
          <reference field="12" count="1">
            <x v="16"/>
          </reference>
        </references>
      </pivotArea>
    </format>
    <format dxfId="372">
      <pivotArea dataOnly="0" labelOnly="1" outline="0" fieldPosition="0">
        <references count="2">
          <reference field="11" count="1" selected="0">
            <x v="212"/>
          </reference>
          <reference field="12" count="1">
            <x v="17"/>
          </reference>
        </references>
      </pivotArea>
    </format>
    <format dxfId="371">
      <pivotArea dataOnly="0" labelOnly="1" outline="0" fieldPosition="0">
        <references count="2">
          <reference field="11" count="1" selected="0">
            <x v="213"/>
          </reference>
          <reference field="12" count="1">
            <x v="206"/>
          </reference>
        </references>
      </pivotArea>
    </format>
    <format dxfId="370">
      <pivotArea dataOnly="0" labelOnly="1" outline="0" fieldPosition="0">
        <references count="2">
          <reference field="11" count="1" selected="0">
            <x v="216"/>
          </reference>
          <reference field="12" count="1">
            <x v="207"/>
          </reference>
        </references>
      </pivotArea>
    </format>
    <format dxfId="369">
      <pivotArea dataOnly="0" labelOnly="1" outline="0" fieldPosition="0">
        <references count="2">
          <reference field="11" count="1" selected="0">
            <x v="217"/>
          </reference>
          <reference field="12" count="1">
            <x v="78"/>
          </reference>
        </references>
      </pivotArea>
    </format>
    <format dxfId="368">
      <pivotArea dataOnly="0" labelOnly="1" outline="0" fieldPosition="0">
        <references count="2">
          <reference field="11" count="1" selected="0">
            <x v="218"/>
          </reference>
          <reference field="12" count="1">
            <x v="143"/>
          </reference>
        </references>
      </pivotArea>
    </format>
    <format dxfId="367">
      <pivotArea dataOnly="0" labelOnly="1" outline="0" fieldPosition="0">
        <references count="2">
          <reference field="11" count="1" selected="0">
            <x v="219"/>
          </reference>
          <reference field="12" count="1">
            <x v="178"/>
          </reference>
        </references>
      </pivotArea>
    </format>
    <format dxfId="366">
      <pivotArea dataOnly="0" labelOnly="1" outline="0" fieldPosition="0">
        <references count="2">
          <reference field="11" count="1" selected="0">
            <x v="220"/>
          </reference>
          <reference field="12" count="1">
            <x v="220"/>
          </reference>
        </references>
      </pivotArea>
    </format>
    <format dxfId="365">
      <pivotArea dataOnly="0" labelOnly="1" outline="0" fieldPosition="0">
        <references count="2">
          <reference field="11" count="1" selected="0">
            <x v="221"/>
          </reference>
          <reference field="12" count="1">
            <x v="191"/>
          </reference>
        </references>
      </pivotArea>
    </format>
    <format dxfId="364">
      <pivotArea dataOnly="0" labelOnly="1" outline="0" fieldPosition="0">
        <references count="2">
          <reference field="11" count="1" selected="0">
            <x v="222"/>
          </reference>
          <reference field="12" count="1">
            <x v="66"/>
          </reference>
        </references>
      </pivotArea>
    </format>
    <format dxfId="363">
      <pivotArea dataOnly="0" labelOnly="1" outline="0" fieldPosition="0">
        <references count="2">
          <reference field="11" count="1" selected="0">
            <x v="223"/>
          </reference>
          <reference field="12" count="1">
            <x v="207"/>
          </reference>
        </references>
      </pivotArea>
    </format>
    <format dxfId="362">
      <pivotArea dataOnly="0" labelOnly="1" outline="0" fieldPosition="0">
        <references count="2">
          <reference field="11" count="1" selected="0">
            <x v="224"/>
          </reference>
          <reference field="12" count="1">
            <x v="94"/>
          </reference>
        </references>
      </pivotArea>
    </format>
    <format dxfId="361">
      <pivotArea dataOnly="0" labelOnly="1" outline="0" fieldPosition="0">
        <references count="2">
          <reference field="11" count="1" selected="0">
            <x v="225"/>
          </reference>
          <reference field="12" count="1">
            <x v="22"/>
          </reference>
        </references>
      </pivotArea>
    </format>
    <format dxfId="360">
      <pivotArea dataOnly="0" labelOnly="1" outline="0" fieldPosition="0">
        <references count="2">
          <reference field="11" count="1" selected="0">
            <x v="226"/>
          </reference>
          <reference field="12" count="1">
            <x v="23"/>
          </reference>
        </references>
      </pivotArea>
    </format>
    <format dxfId="359">
      <pivotArea dataOnly="0" labelOnly="1" outline="0" fieldPosition="0">
        <references count="2">
          <reference field="11" count="1" selected="0">
            <x v="227"/>
          </reference>
          <reference field="12" count="1">
            <x v="24"/>
          </reference>
        </references>
      </pivotArea>
    </format>
    <format dxfId="358">
      <pivotArea dataOnly="0" labelOnly="1" outline="0" fieldPosition="0">
        <references count="2">
          <reference field="11" count="1" selected="0">
            <x v="228"/>
          </reference>
          <reference field="12" count="1">
            <x v="25"/>
          </reference>
        </references>
      </pivotArea>
    </format>
    <format dxfId="357">
      <pivotArea dataOnly="0" labelOnly="1" outline="0" fieldPosition="0">
        <references count="2">
          <reference field="11" count="1" selected="0">
            <x v="229"/>
          </reference>
          <reference field="12" count="1">
            <x v="26"/>
          </reference>
        </references>
      </pivotArea>
    </format>
    <format dxfId="356">
      <pivotArea dataOnly="0" labelOnly="1" outline="0" fieldPosition="0">
        <references count="2">
          <reference field="11" count="1" selected="0">
            <x v="230"/>
          </reference>
          <reference field="12" count="1">
            <x v="27"/>
          </reference>
        </references>
      </pivotArea>
    </format>
    <format dxfId="355">
      <pivotArea dataOnly="0" labelOnly="1" outline="0" fieldPosition="0">
        <references count="2">
          <reference field="11" count="1" selected="0">
            <x v="231"/>
          </reference>
          <reference field="12" count="1">
            <x v="145"/>
          </reference>
        </references>
      </pivotArea>
    </format>
    <format dxfId="354">
      <pivotArea dataOnly="0" labelOnly="1" outline="0" fieldPosition="0">
        <references count="2">
          <reference field="11" count="1" selected="0">
            <x v="232"/>
          </reference>
          <reference field="12" count="1">
            <x v="28"/>
          </reference>
        </references>
      </pivotArea>
    </format>
    <format dxfId="353">
      <pivotArea dataOnly="0" labelOnly="1" outline="0" fieldPosition="0">
        <references count="2">
          <reference field="11" count="1" selected="0">
            <x v="233"/>
          </reference>
          <reference field="12" count="1">
            <x v="29"/>
          </reference>
        </references>
      </pivotArea>
    </format>
    <format dxfId="352">
      <pivotArea dataOnly="0" labelOnly="1" outline="0" fieldPosition="0">
        <references count="2">
          <reference field="11" count="1" selected="0">
            <x v="234"/>
          </reference>
          <reference field="12" count="1">
            <x v="30"/>
          </reference>
        </references>
      </pivotArea>
    </format>
    <format dxfId="351">
      <pivotArea dataOnly="0" labelOnly="1" outline="0" fieldPosition="0">
        <references count="2">
          <reference field="11" count="1" selected="0">
            <x v="235"/>
          </reference>
          <reference field="12" count="1">
            <x v="32"/>
          </reference>
        </references>
      </pivotArea>
    </format>
    <format dxfId="350">
      <pivotArea dataOnly="0" labelOnly="1" outline="0" fieldPosition="0">
        <references count="2">
          <reference field="11" count="1" selected="0">
            <x v="236"/>
          </reference>
          <reference field="12" count="1">
            <x v="31"/>
          </reference>
        </references>
      </pivotArea>
    </format>
    <format dxfId="349">
      <pivotArea dataOnly="0" labelOnly="1" outline="0" fieldPosition="0">
        <references count="2">
          <reference field="11" count="1" selected="0">
            <x v="237"/>
          </reference>
          <reference field="12" count="1">
            <x v="203"/>
          </reference>
        </references>
      </pivotArea>
    </format>
    <format dxfId="348">
      <pivotArea dataOnly="0" labelOnly="1" outline="0" fieldPosition="0">
        <references count="2">
          <reference field="11" count="1" selected="0">
            <x v="238"/>
          </reference>
          <reference field="12" count="1">
            <x v="148"/>
          </reference>
        </references>
      </pivotArea>
    </format>
    <format dxfId="347">
      <pivotArea dataOnly="0" labelOnly="1" outline="0" fieldPosition="0">
        <references count="2">
          <reference field="11" count="1" selected="0">
            <x v="239"/>
          </reference>
          <reference field="12" count="1">
            <x v="141"/>
          </reference>
        </references>
      </pivotArea>
    </format>
    <format dxfId="346">
      <pivotArea dataOnly="0" labelOnly="1" outline="0" fieldPosition="0">
        <references count="2">
          <reference field="11" count="1" selected="0">
            <x v="240"/>
          </reference>
          <reference field="12" count="1">
            <x v="50"/>
          </reference>
        </references>
      </pivotArea>
    </format>
    <format dxfId="345">
      <pivotArea dataOnly="0" labelOnly="1" outline="0" fieldPosition="0">
        <references count="2">
          <reference field="11" count="1" selected="0">
            <x v="241"/>
          </reference>
          <reference field="12" count="1">
            <x v="49"/>
          </reference>
        </references>
      </pivotArea>
    </format>
    <format dxfId="344">
      <pivotArea dataOnly="0" labelOnly="1" outline="0" fieldPosition="0">
        <references count="2">
          <reference field="11" count="1" selected="0">
            <x v="242"/>
          </reference>
          <reference field="12" count="1">
            <x v="154"/>
          </reference>
        </references>
      </pivotArea>
    </format>
    <format dxfId="343">
      <pivotArea dataOnly="0" labelOnly="1" outline="0" fieldPosition="0">
        <references count="2">
          <reference field="11" count="1" selected="0">
            <x v="243"/>
          </reference>
          <reference field="12" count="1">
            <x v="144"/>
          </reference>
        </references>
      </pivotArea>
    </format>
    <format dxfId="342">
      <pivotArea dataOnly="0" labelOnly="1" outline="0" fieldPosition="0">
        <references count="2">
          <reference field="11" count="1" selected="0">
            <x v="244"/>
          </reference>
          <reference field="12" count="1">
            <x v="142"/>
          </reference>
        </references>
      </pivotArea>
    </format>
    <format dxfId="341">
      <pivotArea dataOnly="0" labelOnly="1" outline="0" fieldPosition="0">
        <references count="2">
          <reference field="11" count="1" selected="0">
            <x v="245"/>
          </reference>
          <reference field="12" count="1">
            <x v="39"/>
          </reference>
        </references>
      </pivotArea>
    </format>
    <format dxfId="340">
      <pivotArea dataOnly="0" labelOnly="1" outline="0" fieldPosition="0">
        <references count="2">
          <reference field="11" count="1" selected="0">
            <x v="246"/>
          </reference>
          <reference field="12" count="1">
            <x v="84"/>
          </reference>
        </references>
      </pivotArea>
    </format>
    <format dxfId="339">
      <pivotArea dataOnly="0" labelOnly="1" outline="0" fieldPosition="0">
        <references count="2">
          <reference field="11" count="1" selected="0">
            <x v="247"/>
          </reference>
          <reference field="12" count="1">
            <x v="217"/>
          </reference>
        </references>
      </pivotArea>
    </format>
    <format dxfId="338">
      <pivotArea dataOnly="0" labelOnly="1" outline="0" fieldPosition="0">
        <references count="2">
          <reference field="11" count="1" selected="0">
            <x v="248"/>
          </reference>
          <reference field="12" count="1">
            <x v="81"/>
          </reference>
        </references>
      </pivotArea>
    </format>
    <format dxfId="337">
      <pivotArea dataOnly="0" labelOnly="1" outline="0" fieldPosition="0">
        <references count="2">
          <reference field="11" count="1" selected="0">
            <x v="249"/>
          </reference>
          <reference field="12" count="1">
            <x v="186"/>
          </reference>
        </references>
      </pivotArea>
    </format>
    <format dxfId="336">
      <pivotArea dataOnly="0" labelOnly="1" outline="0" fieldPosition="0">
        <references count="2">
          <reference field="11" count="1" selected="0">
            <x v="250"/>
          </reference>
          <reference field="12" count="1">
            <x v="40"/>
          </reference>
        </references>
      </pivotArea>
    </format>
    <format dxfId="335">
      <pivotArea dataOnly="0" labelOnly="1" outline="0" fieldPosition="0">
        <references count="2">
          <reference field="11" count="1" selected="0">
            <x v="251"/>
          </reference>
          <reference field="12" count="1">
            <x v="198"/>
          </reference>
        </references>
      </pivotArea>
    </format>
    <format dxfId="334">
      <pivotArea dataOnly="0" labelOnly="1" outline="0" fieldPosition="0">
        <references count="2">
          <reference field="11" count="1" selected="0">
            <x v="252"/>
          </reference>
          <reference field="12" count="1">
            <x v="197"/>
          </reference>
        </references>
      </pivotArea>
    </format>
    <format dxfId="333">
      <pivotArea dataOnly="0" labelOnly="1" outline="0" fieldPosition="0">
        <references count="2">
          <reference field="11" count="1" selected="0">
            <x v="253"/>
          </reference>
          <reference field="12" count="1">
            <x v="113"/>
          </reference>
        </references>
      </pivotArea>
    </format>
    <format dxfId="332">
      <pivotArea dataOnly="0" labelOnly="1" outline="0" fieldPosition="0">
        <references count="2">
          <reference field="11" count="1" selected="0">
            <x v="254"/>
          </reference>
          <reference field="12" count="1">
            <x v="161"/>
          </reference>
        </references>
      </pivotArea>
    </format>
    <format dxfId="331">
      <pivotArea dataOnly="0" labelOnly="1" outline="0" fieldPosition="0">
        <references count="2">
          <reference field="11" count="1" selected="0">
            <x v="255"/>
          </reference>
          <reference field="12" count="1">
            <x v="110"/>
          </reference>
        </references>
      </pivotArea>
    </format>
    <format dxfId="330">
      <pivotArea dataOnly="0" labelOnly="1" outline="0" fieldPosition="0">
        <references count="2">
          <reference field="11" count="1" selected="0">
            <x v="256"/>
          </reference>
          <reference field="12" count="1">
            <x v="130"/>
          </reference>
        </references>
      </pivotArea>
    </format>
    <format dxfId="329">
      <pivotArea dataOnly="0" labelOnly="1" outline="0" fieldPosition="0">
        <references count="2">
          <reference field="11" count="1" selected="0">
            <x v="257"/>
          </reference>
          <reference field="12" count="1">
            <x v="193"/>
          </reference>
        </references>
      </pivotArea>
    </format>
    <format dxfId="328">
      <pivotArea dataOnly="0" labelOnly="1" outline="0" fieldPosition="0">
        <references count="2">
          <reference field="11" count="1" selected="0">
            <x v="258"/>
          </reference>
          <reference field="12" count="1">
            <x v="220"/>
          </reference>
        </references>
      </pivotArea>
    </format>
    <format dxfId="327">
      <pivotArea dataOnly="0" labelOnly="1" outline="0" fieldPosition="0">
        <references count="2">
          <reference field="11" count="1" selected="0">
            <x v="259"/>
          </reference>
          <reference field="12" count="1">
            <x v="84"/>
          </reference>
        </references>
      </pivotArea>
    </format>
    <format dxfId="326">
      <pivotArea dataOnly="0" labelOnly="1" outline="0" fieldPosition="0">
        <references count="2">
          <reference field="11" count="1" selected="0">
            <x v="260"/>
          </reference>
          <reference field="12" count="1">
            <x v="116"/>
          </reference>
        </references>
      </pivotArea>
    </format>
    <format dxfId="325">
      <pivotArea dataOnly="0" labelOnly="1" outline="0" fieldPosition="0">
        <references count="2">
          <reference field="11" count="1" selected="0">
            <x v="261"/>
          </reference>
          <reference field="12" count="1">
            <x v="106"/>
          </reference>
        </references>
      </pivotArea>
    </format>
    <format dxfId="324">
      <pivotArea dataOnly="0" labelOnly="1" outline="0" fieldPosition="0">
        <references count="2">
          <reference field="11" count="1" selected="0">
            <x v="262"/>
          </reference>
          <reference field="12" count="1">
            <x v="18"/>
          </reference>
        </references>
      </pivotArea>
    </format>
    <format dxfId="323">
      <pivotArea dataOnly="0" labelOnly="1" outline="0" fieldPosition="0">
        <references count="2">
          <reference field="11" count="1" selected="0">
            <x v="263"/>
          </reference>
          <reference field="12" count="1">
            <x v="19"/>
          </reference>
        </references>
      </pivotArea>
    </format>
    <format dxfId="322">
      <pivotArea dataOnly="0" labelOnly="1" outline="0" fieldPosition="0">
        <references count="2">
          <reference field="11" count="1" selected="0">
            <x v="264"/>
          </reference>
          <reference field="12" count="1">
            <x v="20"/>
          </reference>
        </references>
      </pivotArea>
    </format>
    <format dxfId="321">
      <pivotArea dataOnly="0" labelOnly="1" outline="0" fieldPosition="0">
        <references count="2">
          <reference field="11" count="1" selected="0">
            <x v="265"/>
          </reference>
          <reference field="12" count="1">
            <x v="84"/>
          </reference>
        </references>
      </pivotArea>
    </format>
    <format dxfId="320">
      <pivotArea dataOnly="0" labelOnly="1" outline="0" fieldPosition="0">
        <references count="2">
          <reference field="11" count="1" selected="0">
            <x v="267"/>
          </reference>
          <reference field="12" count="1">
            <x v="126"/>
          </reference>
        </references>
      </pivotArea>
    </format>
    <format dxfId="319">
      <pivotArea dataOnly="0" labelOnly="1" outline="0" fieldPosition="0">
        <references count="2">
          <reference field="11" count="1" selected="0">
            <x v="268"/>
          </reference>
          <reference field="12" count="1">
            <x v="177"/>
          </reference>
        </references>
      </pivotArea>
    </format>
    <format dxfId="318">
      <pivotArea dataOnly="0" labelOnly="1" outline="0" fieldPosition="0">
        <references count="2">
          <reference field="11" count="1" selected="0">
            <x v="269"/>
          </reference>
          <reference field="12" count="1">
            <x v="68"/>
          </reference>
        </references>
      </pivotArea>
    </format>
    <format dxfId="317">
      <pivotArea dataOnly="0" labelOnly="1" outline="0" fieldPosition="0">
        <references count="2">
          <reference field="11" count="1" selected="0">
            <x v="270"/>
          </reference>
          <reference field="12" count="1">
            <x v="67"/>
          </reference>
        </references>
      </pivotArea>
    </format>
    <format dxfId="316">
      <pivotArea dataOnly="0" labelOnly="1" outline="0" fieldPosition="0">
        <references count="2">
          <reference field="11" count="1" selected="0">
            <x v="271"/>
          </reference>
          <reference field="12" count="1">
            <x v="201"/>
          </reference>
        </references>
      </pivotArea>
    </format>
    <format dxfId="315">
      <pivotArea dataOnly="0" labelOnly="1" outline="0" fieldPosition="0">
        <references count="2">
          <reference field="11" count="1" selected="0">
            <x v="272"/>
          </reference>
          <reference field="12" count="1">
            <x v="199"/>
          </reference>
        </references>
      </pivotArea>
    </format>
    <format dxfId="314">
      <pivotArea dataOnly="0" labelOnly="1" outline="0" fieldPosition="0">
        <references count="2">
          <reference field="11" count="1" selected="0">
            <x v="273"/>
          </reference>
          <reference field="12" count="1">
            <x v="122"/>
          </reference>
        </references>
      </pivotArea>
    </format>
    <format dxfId="313">
      <pivotArea dataOnly="0" labelOnly="1" outline="0" fieldPosition="0">
        <references count="2">
          <reference field="11" count="1" selected="0">
            <x v="274"/>
          </reference>
          <reference field="12" count="1">
            <x v="103"/>
          </reference>
        </references>
      </pivotArea>
    </format>
    <format dxfId="312">
      <pivotArea dataOnly="0" labelOnly="1" outline="0" fieldPosition="0">
        <references count="2">
          <reference field="11" count="1" selected="0">
            <x v="275"/>
          </reference>
          <reference field="12" count="1">
            <x v="86"/>
          </reference>
        </references>
      </pivotArea>
    </format>
    <format dxfId="311">
      <pivotArea dataOnly="0" labelOnly="1" outline="0" fieldPosition="0">
        <references count="2">
          <reference field="11" count="1" selected="0">
            <x v="277"/>
          </reference>
          <reference field="12" count="1">
            <x v="218"/>
          </reference>
        </references>
      </pivotArea>
    </format>
    <format dxfId="310">
      <pivotArea dataOnly="0" labelOnly="1" outline="0" fieldPosition="0">
        <references count="2">
          <reference field="11" count="1" selected="0">
            <x v="278"/>
          </reference>
          <reference field="12" count="1">
            <x v="123"/>
          </reference>
        </references>
      </pivotArea>
    </format>
    <format dxfId="309">
      <pivotArea dataOnly="0" labelOnly="1" outline="0" fieldPosition="0">
        <references count="2">
          <reference field="11" count="1" selected="0">
            <x v="279"/>
          </reference>
          <reference field="12" count="1">
            <x v="221"/>
          </reference>
        </references>
      </pivotArea>
    </format>
    <format dxfId="308">
      <pivotArea dataOnly="0" labelOnly="1" outline="0" fieldPosition="0">
        <references count="2">
          <reference field="11" count="1" selected="0">
            <x v="280"/>
          </reference>
          <reference field="12" count="1">
            <x v="98"/>
          </reference>
        </references>
      </pivotArea>
    </format>
    <format dxfId="307">
      <pivotArea dataOnly="0" labelOnly="1" outline="0" fieldPosition="0">
        <references count="2">
          <reference field="11" count="1" selected="0">
            <x v="281"/>
          </reference>
          <reference field="12" count="1">
            <x v="99"/>
          </reference>
        </references>
      </pivotArea>
    </format>
    <format dxfId="306">
      <pivotArea dataOnly="0" labelOnly="1" outline="0" fieldPosition="0">
        <references count="2">
          <reference field="11" count="1" selected="0">
            <x v="282"/>
          </reference>
          <reference field="12" count="1">
            <x v="220"/>
          </reference>
        </references>
      </pivotArea>
    </format>
    <format dxfId="305">
      <pivotArea dataOnly="0" labelOnly="1" outline="0" fieldPosition="0">
        <references count="2">
          <reference field="11" count="1" selected="0">
            <x v="283"/>
          </reference>
          <reference field="12" count="1">
            <x v="86"/>
          </reference>
        </references>
      </pivotArea>
    </format>
    <format dxfId="304">
      <pivotArea dataOnly="0" labelOnly="1" outline="0" fieldPosition="0">
        <references count="2">
          <reference field="11" count="1" selected="0">
            <x v="284"/>
          </reference>
          <reference field="12" count="1">
            <x v="222"/>
          </reference>
        </references>
      </pivotArea>
    </format>
    <format dxfId="303">
      <pivotArea dataOnly="0" labelOnly="1" outline="0" fieldPosition="0">
        <references count="2">
          <reference field="11" count="1" selected="0">
            <x v="285"/>
          </reference>
          <reference field="12" count="1">
            <x v="97"/>
          </reference>
        </references>
      </pivotArea>
    </format>
    <format dxfId="302">
      <pivotArea dataOnly="0" labelOnly="1" outline="0" fieldPosition="0">
        <references count="2">
          <reference field="11" count="1" selected="0">
            <x v="286"/>
          </reference>
          <reference field="12" count="1">
            <x v="90"/>
          </reference>
        </references>
      </pivotArea>
    </format>
    <format dxfId="301">
      <pivotArea dataOnly="0" labelOnly="1" outline="0" fieldPosition="0">
        <references count="2">
          <reference field="11" count="1" selected="0">
            <x v="287"/>
          </reference>
          <reference field="12" count="1">
            <x v="208"/>
          </reference>
        </references>
      </pivotArea>
    </format>
    <format dxfId="300">
      <pivotArea dataOnly="0" labelOnly="1" outline="0" fieldPosition="0">
        <references count="2">
          <reference field="11" count="1" selected="0">
            <x v="288"/>
          </reference>
          <reference field="12" count="1">
            <x v="212"/>
          </reference>
        </references>
      </pivotArea>
    </format>
    <format dxfId="299">
      <pivotArea dataOnly="0" labelOnly="1" outline="0" fieldPosition="0">
        <references count="2">
          <reference field="11" count="1" selected="0">
            <x v="289"/>
          </reference>
          <reference field="12" count="1">
            <x v="56"/>
          </reference>
        </references>
      </pivotArea>
    </format>
    <format dxfId="298">
      <pivotArea dataOnly="0" labelOnly="1" outline="0" fieldPosition="0">
        <references count="2">
          <reference field="11" count="1" selected="0">
            <x v="290"/>
          </reference>
          <reference field="12" count="1">
            <x v="184"/>
          </reference>
        </references>
      </pivotArea>
    </format>
    <format dxfId="297">
      <pivotArea dataOnly="0" labelOnly="1" outline="0" fieldPosition="0">
        <references count="2">
          <reference field="11" count="1" selected="0">
            <x v="291"/>
          </reference>
          <reference field="12" count="1">
            <x v="211"/>
          </reference>
        </references>
      </pivotArea>
    </format>
    <format dxfId="296">
      <pivotArea dataOnly="0" labelOnly="1" outline="0" fieldPosition="0">
        <references count="3">
          <reference field="11" count="1" selected="0">
            <x v="0"/>
          </reference>
          <reference field="12" count="1" selected="0">
            <x v="39"/>
          </reference>
          <reference field="29" count="1">
            <x v="73"/>
          </reference>
        </references>
      </pivotArea>
    </format>
    <format dxfId="295">
      <pivotArea dataOnly="0" labelOnly="1" outline="0" fieldPosition="0">
        <references count="3">
          <reference field="11" count="1" selected="0">
            <x v="1"/>
          </reference>
          <reference field="12" count="1" selected="0">
            <x v="39"/>
          </reference>
          <reference field="29" count="1">
            <x v="57"/>
          </reference>
        </references>
      </pivotArea>
    </format>
    <format dxfId="294">
      <pivotArea dataOnly="0" labelOnly="1" outline="0" fieldPosition="0">
        <references count="3">
          <reference field="11" count="1" selected="0">
            <x v="2"/>
          </reference>
          <reference field="12" count="1" selected="0">
            <x v="220"/>
          </reference>
          <reference field="29" count="1">
            <x v="82"/>
          </reference>
        </references>
      </pivotArea>
    </format>
    <format dxfId="293">
      <pivotArea dataOnly="0" labelOnly="1" outline="0" fieldPosition="0">
        <references count="3">
          <reference field="11" count="1" selected="0">
            <x v="3"/>
          </reference>
          <reference field="12" count="1" selected="0">
            <x v="36"/>
          </reference>
          <reference field="29" count="1">
            <x v="54"/>
          </reference>
        </references>
      </pivotArea>
    </format>
    <format dxfId="292">
      <pivotArea dataOnly="0" labelOnly="1" outline="0" fieldPosition="0">
        <references count="3">
          <reference field="11" count="1" selected="0">
            <x v="4"/>
          </reference>
          <reference field="12" count="1" selected="0">
            <x v="37"/>
          </reference>
          <reference field="29" count="1">
            <x v="64"/>
          </reference>
        </references>
      </pivotArea>
    </format>
    <format dxfId="291">
      <pivotArea dataOnly="0" labelOnly="1" outline="0" fieldPosition="0">
        <references count="3">
          <reference field="11" count="1" selected="0">
            <x v="5"/>
          </reference>
          <reference field="12" count="1" selected="0">
            <x v="13"/>
          </reference>
          <reference field="29" count="1">
            <x v="48"/>
          </reference>
        </references>
      </pivotArea>
    </format>
    <format dxfId="290">
      <pivotArea dataOnly="0" labelOnly="1" outline="0" fieldPosition="0">
        <references count="3">
          <reference field="11" count="1" selected="0">
            <x v="6"/>
          </reference>
          <reference field="12" count="1" selected="0">
            <x v="52"/>
          </reference>
          <reference field="29" count="1">
            <x v="65"/>
          </reference>
        </references>
      </pivotArea>
    </format>
    <format dxfId="289">
      <pivotArea dataOnly="0" labelOnly="1" outline="0" fieldPosition="0">
        <references count="3">
          <reference field="11" count="1" selected="0">
            <x v="7"/>
          </reference>
          <reference field="12" count="1" selected="0">
            <x v="190"/>
          </reference>
          <reference field="29" count="1">
            <x v="39"/>
          </reference>
        </references>
      </pivotArea>
    </format>
    <format dxfId="288">
      <pivotArea dataOnly="0" labelOnly="1" outline="0" fieldPosition="0">
        <references count="3">
          <reference field="11" count="1" selected="0">
            <x v="8"/>
          </reference>
          <reference field="12" count="1" selected="0">
            <x v="39"/>
          </reference>
          <reference field="29" count="1">
            <x v="57"/>
          </reference>
        </references>
      </pivotArea>
    </format>
    <format dxfId="287">
      <pivotArea dataOnly="0" labelOnly="1" outline="0" fieldPosition="0">
        <references count="3">
          <reference field="11" count="1" selected="0">
            <x v="9"/>
          </reference>
          <reference field="12" count="1" selected="0">
            <x v="87"/>
          </reference>
          <reference field="29" count="1">
            <x v="96"/>
          </reference>
        </references>
      </pivotArea>
    </format>
    <format dxfId="286">
      <pivotArea dataOnly="0" labelOnly="1" outline="0" fieldPosition="0">
        <references count="3">
          <reference field="11" count="1" selected="0">
            <x v="10"/>
          </reference>
          <reference field="12" count="1" selected="0">
            <x v="90"/>
          </reference>
          <reference field="29" count="1">
            <x v="83"/>
          </reference>
        </references>
      </pivotArea>
    </format>
    <format dxfId="285">
      <pivotArea dataOnly="0" labelOnly="1" outline="0" fieldPosition="0">
        <references count="3">
          <reference field="11" count="1" selected="0">
            <x v="11"/>
          </reference>
          <reference field="12" count="1" selected="0">
            <x v="107"/>
          </reference>
          <reference field="29" count="1">
            <x v="124"/>
          </reference>
        </references>
      </pivotArea>
    </format>
    <format dxfId="284">
      <pivotArea dataOnly="0" labelOnly="1" outline="0" fieldPosition="0">
        <references count="3">
          <reference field="11" count="1" selected="0">
            <x v="12"/>
          </reference>
          <reference field="12" count="1" selected="0">
            <x v="46"/>
          </reference>
          <reference field="29" count="1">
            <x v="103"/>
          </reference>
        </references>
      </pivotArea>
    </format>
    <format dxfId="283">
      <pivotArea dataOnly="0" labelOnly="1" outline="0" fieldPosition="0">
        <references count="3">
          <reference field="11" count="1" selected="0">
            <x v="13"/>
          </reference>
          <reference field="12" count="1" selected="0">
            <x v="185"/>
          </reference>
          <reference field="29" count="1">
            <x v="104"/>
          </reference>
        </references>
      </pivotArea>
    </format>
    <format dxfId="282">
      <pivotArea dataOnly="0" labelOnly="1" outline="0" fieldPosition="0">
        <references count="3">
          <reference field="11" count="1" selected="0">
            <x v="20"/>
          </reference>
          <reference field="12" count="1" selected="0">
            <x v="82"/>
          </reference>
          <reference field="29" count="1">
            <x v="89"/>
          </reference>
        </references>
      </pivotArea>
    </format>
    <format dxfId="281">
      <pivotArea dataOnly="0" labelOnly="1" outline="0" fieldPosition="0">
        <references count="3">
          <reference field="11" count="1" selected="0">
            <x v="21"/>
          </reference>
          <reference field="12" count="1" selected="0">
            <x v="121"/>
          </reference>
          <reference field="29" count="1">
            <x v="104"/>
          </reference>
        </references>
      </pivotArea>
    </format>
    <format dxfId="280">
      <pivotArea dataOnly="0" labelOnly="1" outline="0" fieldPosition="0">
        <references count="3">
          <reference field="11" count="1" selected="0">
            <x v="25"/>
          </reference>
          <reference field="12" count="1" selected="0">
            <x v="196"/>
          </reference>
          <reference field="29" count="1">
            <x v="118"/>
          </reference>
        </references>
      </pivotArea>
    </format>
    <format dxfId="279">
      <pivotArea dataOnly="0" labelOnly="1" outline="0" fieldPosition="0">
        <references count="3">
          <reference field="11" count="1" selected="0">
            <x v="26"/>
          </reference>
          <reference field="12" count="1" selected="0">
            <x v="163"/>
          </reference>
          <reference field="29" count="1">
            <x v="119"/>
          </reference>
        </references>
      </pivotArea>
    </format>
    <format dxfId="278">
      <pivotArea dataOnly="0" labelOnly="1" outline="0" fieldPosition="0">
        <references count="3">
          <reference field="11" count="1" selected="0">
            <x v="27"/>
          </reference>
          <reference field="12" count="1" selected="0">
            <x v="164"/>
          </reference>
          <reference field="29" count="1">
            <x v="120"/>
          </reference>
        </references>
      </pivotArea>
    </format>
    <format dxfId="277">
      <pivotArea dataOnly="0" labelOnly="1" outline="0" fieldPosition="0">
        <references count="3">
          <reference field="11" count="1" selected="0">
            <x v="28"/>
          </reference>
          <reference field="12" count="1" selected="0">
            <x v="53"/>
          </reference>
          <reference field="29" count="1">
            <x v="111"/>
          </reference>
        </references>
      </pivotArea>
    </format>
    <format dxfId="276">
      <pivotArea dataOnly="0" labelOnly="1" outline="0" fieldPosition="0">
        <references count="3">
          <reference field="11" count="1" selected="0">
            <x v="31"/>
          </reference>
          <reference field="12" count="1" selected="0">
            <x v="146"/>
          </reference>
          <reference field="29" count="1">
            <x v="88"/>
          </reference>
        </references>
      </pivotArea>
    </format>
    <format dxfId="275">
      <pivotArea dataOnly="0" labelOnly="1" outline="0" fieldPosition="0">
        <references count="3">
          <reference field="11" count="1" selected="0">
            <x v="32"/>
          </reference>
          <reference field="12" count="1" selected="0">
            <x v="118"/>
          </reference>
          <reference field="29" count="1">
            <x v="111"/>
          </reference>
        </references>
      </pivotArea>
    </format>
    <format dxfId="274">
      <pivotArea dataOnly="0" labelOnly="1" outline="0" fieldPosition="0">
        <references count="3">
          <reference field="11" count="1" selected="0">
            <x v="34"/>
          </reference>
          <reference field="12" count="1" selected="0">
            <x v="90"/>
          </reference>
          <reference field="29" count="1">
            <x v="83"/>
          </reference>
        </references>
      </pivotArea>
    </format>
    <format dxfId="273">
      <pivotArea dataOnly="0" labelOnly="1" outline="0" fieldPosition="0">
        <references count="3">
          <reference field="11" count="1" selected="0">
            <x v="35"/>
          </reference>
          <reference field="12" count="1" selected="0">
            <x v="41"/>
          </reference>
          <reference field="29" count="1">
            <x v="105"/>
          </reference>
        </references>
      </pivotArea>
    </format>
    <format dxfId="272">
      <pivotArea dataOnly="0" labelOnly="1" outline="0" fieldPosition="0">
        <references count="3">
          <reference field="11" count="1" selected="0">
            <x v="36"/>
          </reference>
          <reference field="12" count="1" selected="0">
            <x v="220"/>
          </reference>
          <reference field="29" count="1">
            <x v="81"/>
          </reference>
        </references>
      </pivotArea>
    </format>
    <format dxfId="271">
      <pivotArea dataOnly="0" labelOnly="1" outline="0" fieldPosition="0">
        <references count="3">
          <reference field="11" count="1" selected="0">
            <x v="38"/>
          </reference>
          <reference field="12" count="1" selected="0">
            <x v="216"/>
          </reference>
          <reference field="29" count="1">
            <x v="24"/>
          </reference>
        </references>
      </pivotArea>
    </format>
    <format dxfId="270">
      <pivotArea dataOnly="0" labelOnly="1" outline="0" fieldPosition="0">
        <references count="3">
          <reference field="11" count="1" selected="0">
            <x v="39"/>
          </reference>
          <reference field="12" count="1" selected="0">
            <x v="101"/>
          </reference>
          <reference field="29" count="1">
            <x v="133"/>
          </reference>
        </references>
      </pivotArea>
    </format>
    <format dxfId="269">
      <pivotArea dataOnly="0" labelOnly="1" outline="0" fieldPosition="0">
        <references count="3">
          <reference field="11" count="1" selected="0">
            <x v="40"/>
          </reference>
          <reference field="12" count="1" selected="0">
            <x v="127"/>
          </reference>
          <reference field="29" count="1">
            <x v="58"/>
          </reference>
        </references>
      </pivotArea>
    </format>
    <format dxfId="268">
      <pivotArea dataOnly="0" labelOnly="1" outline="0" fieldPosition="0">
        <references count="3">
          <reference field="11" count="1" selected="0">
            <x v="41"/>
          </reference>
          <reference field="12" count="1" selected="0">
            <x v="21"/>
          </reference>
          <reference field="29" count="1">
            <x v="59"/>
          </reference>
        </references>
      </pivotArea>
    </format>
    <format dxfId="267">
      <pivotArea dataOnly="0" labelOnly="1" outline="0" fieldPosition="0">
        <references count="3">
          <reference field="11" count="1" selected="0">
            <x v="42"/>
          </reference>
          <reference field="12" count="1" selected="0">
            <x v="73"/>
          </reference>
          <reference field="29" count="1">
            <x v="94"/>
          </reference>
        </references>
      </pivotArea>
    </format>
    <format dxfId="266">
      <pivotArea dataOnly="0" labelOnly="1" outline="0" fieldPosition="0">
        <references count="3">
          <reference field="11" count="1" selected="0">
            <x v="43"/>
          </reference>
          <reference field="12" count="1" selected="0">
            <x v="223"/>
          </reference>
          <reference field="29" count="1">
            <x v="59"/>
          </reference>
        </references>
      </pivotArea>
    </format>
    <format dxfId="265">
      <pivotArea dataOnly="0" labelOnly="1" outline="0" fieldPosition="0">
        <references count="3">
          <reference field="11" count="1" selected="0">
            <x v="44"/>
          </reference>
          <reference field="12" count="1" selected="0">
            <x v="105"/>
          </reference>
          <reference field="29" count="1">
            <x v="28"/>
          </reference>
        </references>
      </pivotArea>
    </format>
    <format dxfId="264">
      <pivotArea dataOnly="0" labelOnly="1" outline="0" fieldPosition="0">
        <references count="3">
          <reference field="11" count="1" selected="0">
            <x v="45"/>
          </reference>
          <reference field="12" count="1" selected="0">
            <x v="100"/>
          </reference>
          <reference field="29" count="1">
            <x v="24"/>
          </reference>
        </references>
      </pivotArea>
    </format>
    <format dxfId="263">
      <pivotArea dataOnly="0" labelOnly="1" outline="0" fieldPosition="0">
        <references count="3">
          <reference field="11" count="1" selected="0">
            <x v="47"/>
          </reference>
          <reference field="12" count="1" selected="0">
            <x v="152"/>
          </reference>
          <reference field="29" count="1">
            <x v="23"/>
          </reference>
        </references>
      </pivotArea>
    </format>
    <format dxfId="262">
      <pivotArea dataOnly="0" labelOnly="1" outline="0" fieldPosition="0">
        <references count="3">
          <reference field="11" count="1" selected="0">
            <x v="48"/>
          </reference>
          <reference field="12" count="1" selected="0">
            <x v="117"/>
          </reference>
          <reference field="29" count="1">
            <x v="38"/>
          </reference>
        </references>
      </pivotArea>
    </format>
    <format dxfId="261">
      <pivotArea dataOnly="0" labelOnly="1" outline="0" fieldPosition="0">
        <references count="3">
          <reference field="11" count="1" selected="0">
            <x v="49"/>
          </reference>
          <reference field="12" count="1" selected="0">
            <x v="168"/>
          </reference>
          <reference field="29" count="1">
            <x v="24"/>
          </reference>
        </references>
      </pivotArea>
    </format>
    <format dxfId="260">
      <pivotArea dataOnly="0" labelOnly="1" outline="0" fieldPosition="0">
        <references count="3">
          <reference field="11" count="1" selected="0">
            <x v="53"/>
          </reference>
          <reference field="12" count="1" selected="0">
            <x v="72"/>
          </reference>
          <reference field="29" count="1">
            <x v="94"/>
          </reference>
        </references>
      </pivotArea>
    </format>
    <format dxfId="259">
      <pivotArea dataOnly="0" labelOnly="1" outline="0" fieldPosition="0">
        <references count="3">
          <reference field="11" count="1" selected="0">
            <x v="54"/>
          </reference>
          <reference field="12" count="1" selected="0">
            <x v="112"/>
          </reference>
          <reference field="29" count="1">
            <x v="24"/>
          </reference>
        </references>
      </pivotArea>
    </format>
    <format dxfId="258">
      <pivotArea dataOnly="0" labelOnly="1" outline="0" fieldPosition="0">
        <references count="3">
          <reference field="11" count="1" selected="0">
            <x v="55"/>
          </reference>
          <reference field="12" count="1" selected="0">
            <x v="204"/>
          </reference>
          <reference field="29" count="1">
            <x v="43"/>
          </reference>
        </references>
      </pivotArea>
    </format>
    <format dxfId="257">
      <pivotArea dataOnly="0" labelOnly="1" outline="0" fieldPosition="0">
        <references count="3">
          <reference field="11" count="1" selected="0">
            <x v="56"/>
          </reference>
          <reference field="12" count="1" selected="0">
            <x v="59"/>
          </reference>
          <reference field="29" count="1">
            <x v="53"/>
          </reference>
        </references>
      </pivotArea>
    </format>
    <format dxfId="256">
      <pivotArea dataOnly="0" labelOnly="1" outline="0" fieldPosition="0">
        <references count="3">
          <reference field="11" count="1" selected="0">
            <x v="57"/>
          </reference>
          <reference field="12" count="1" selected="0">
            <x v="134"/>
          </reference>
          <reference field="29" count="1">
            <x v="6"/>
          </reference>
        </references>
      </pivotArea>
    </format>
    <format dxfId="255">
      <pivotArea dataOnly="0" labelOnly="1" outline="0" fieldPosition="0">
        <references count="3">
          <reference field="11" count="1" selected="0">
            <x v="58"/>
          </reference>
          <reference field="12" count="1" selected="0">
            <x v="109"/>
          </reference>
          <reference field="29" count="1">
            <x v="5"/>
          </reference>
        </references>
      </pivotArea>
    </format>
    <format dxfId="254">
      <pivotArea dataOnly="0" labelOnly="1" outline="0" fieldPosition="0">
        <references count="3">
          <reference field="11" count="1" selected="0">
            <x v="59"/>
          </reference>
          <reference field="12" count="1" selected="0">
            <x v="96"/>
          </reference>
          <reference field="29" count="1">
            <x v="7"/>
          </reference>
        </references>
      </pivotArea>
    </format>
    <format dxfId="253">
      <pivotArea dataOnly="0" labelOnly="1" outline="0" fieldPosition="0">
        <references count="3">
          <reference field="11" count="1" selected="0">
            <x v="60"/>
          </reference>
          <reference field="12" count="1" selected="0">
            <x v="215"/>
          </reference>
          <reference field="29" count="1">
            <x v="47"/>
          </reference>
        </references>
      </pivotArea>
    </format>
    <format dxfId="252">
      <pivotArea dataOnly="0" labelOnly="1" outline="0" fieldPosition="0">
        <references count="3">
          <reference field="11" count="1" selected="0">
            <x v="61"/>
          </reference>
          <reference field="12" count="1" selected="0">
            <x v="95"/>
          </reference>
          <reference field="29" count="1">
            <x v="45"/>
          </reference>
        </references>
      </pivotArea>
    </format>
    <format dxfId="251">
      <pivotArea dataOnly="0" labelOnly="1" outline="0" fieldPosition="0">
        <references count="3">
          <reference field="11" count="1" selected="0">
            <x v="62"/>
          </reference>
          <reference field="12" count="1" selected="0">
            <x v="93"/>
          </reference>
          <reference field="29" count="1">
            <x v="30"/>
          </reference>
        </references>
      </pivotArea>
    </format>
    <format dxfId="250">
      <pivotArea dataOnly="0" labelOnly="1" outline="0" fieldPosition="0">
        <references count="3">
          <reference field="11" count="1" selected="0">
            <x v="63"/>
          </reference>
          <reference field="12" count="1" selected="0">
            <x v="210"/>
          </reference>
          <reference field="29" count="1">
            <x v="112"/>
          </reference>
        </references>
      </pivotArea>
    </format>
    <format dxfId="249">
      <pivotArea dataOnly="0" labelOnly="1" outline="0" fieldPosition="0">
        <references count="3">
          <reference field="11" count="1" selected="0">
            <x v="64"/>
          </reference>
          <reference field="12" count="1" selected="0">
            <x v="171"/>
          </reference>
          <reference field="29" count="1">
            <x v="90"/>
          </reference>
        </references>
      </pivotArea>
    </format>
    <format dxfId="248">
      <pivotArea dataOnly="0" labelOnly="1" outline="0" fieldPosition="0">
        <references count="3">
          <reference field="11" count="1" selected="0">
            <x v="65"/>
          </reference>
          <reference field="12" count="1" selected="0">
            <x v="125"/>
          </reference>
          <reference field="29" count="1">
            <x v="115"/>
          </reference>
        </references>
      </pivotArea>
    </format>
    <format dxfId="247">
      <pivotArea dataOnly="0" labelOnly="1" outline="0" fieldPosition="0">
        <references count="3">
          <reference field="11" count="1" selected="0">
            <x v="66"/>
          </reference>
          <reference field="12" count="1" selected="0">
            <x v="157"/>
          </reference>
          <reference field="29" count="1">
            <x v="106"/>
          </reference>
        </references>
      </pivotArea>
    </format>
    <format dxfId="246">
      <pivotArea dataOnly="0" labelOnly="1" outline="0" fieldPosition="0">
        <references count="3">
          <reference field="11" count="1" selected="0">
            <x v="67"/>
          </reference>
          <reference field="12" count="1" selected="0">
            <x v="220"/>
          </reference>
          <reference field="29" count="1">
            <x v="51"/>
          </reference>
        </references>
      </pivotArea>
    </format>
    <format dxfId="245">
      <pivotArea dataOnly="0" labelOnly="1" outline="0" fieldPosition="0">
        <references count="3">
          <reference field="11" count="1" selected="0">
            <x v="68"/>
          </reference>
          <reference field="12" count="1" selected="0">
            <x v="124"/>
          </reference>
          <reference field="29" count="1">
            <x v="3"/>
          </reference>
        </references>
      </pivotArea>
    </format>
    <format dxfId="244">
      <pivotArea dataOnly="0" labelOnly="1" outline="0" fieldPosition="0">
        <references count="3">
          <reference field="11" count="1" selected="0">
            <x v="69"/>
          </reference>
          <reference field="12" count="1" selected="0">
            <x v="114"/>
          </reference>
          <reference field="29" count="1">
            <x v="110"/>
          </reference>
        </references>
      </pivotArea>
    </format>
    <format dxfId="243">
      <pivotArea dataOnly="0" labelOnly="1" outline="0" fieldPosition="0">
        <references count="3">
          <reference field="11" count="1" selected="0">
            <x v="70"/>
          </reference>
          <reference field="12" count="1" selected="0">
            <x v="115"/>
          </reference>
          <reference field="29" count="1">
            <x v="109"/>
          </reference>
        </references>
      </pivotArea>
    </format>
    <format dxfId="242">
      <pivotArea dataOnly="0" labelOnly="1" outline="0" fieldPosition="0">
        <references count="3">
          <reference field="11" count="1" selected="0">
            <x v="71"/>
          </reference>
          <reference field="12" count="1" selected="0">
            <x v="51"/>
          </reference>
          <reference field="29" count="1">
            <x v="29"/>
          </reference>
        </references>
      </pivotArea>
    </format>
    <format dxfId="241">
      <pivotArea dataOnly="0" labelOnly="1" outline="0" fieldPosition="0">
        <references count="3">
          <reference field="11" count="1" selected="0">
            <x v="72"/>
          </reference>
          <reference field="12" count="1" selected="0">
            <x v="124"/>
          </reference>
          <reference field="29" count="1">
            <x v="46"/>
          </reference>
        </references>
      </pivotArea>
    </format>
    <format dxfId="240">
      <pivotArea dataOnly="0" labelOnly="1" outline="0" fieldPosition="0">
        <references count="3">
          <reference field="11" count="1" selected="0">
            <x v="73"/>
          </reference>
          <reference field="12" count="1" selected="0">
            <x v="149"/>
          </reference>
          <reference field="29" count="1">
            <x v="77"/>
          </reference>
        </references>
      </pivotArea>
    </format>
    <format dxfId="239">
      <pivotArea dataOnly="0" labelOnly="1" outline="0" fieldPosition="0">
        <references count="3">
          <reference field="11" count="1" selected="0">
            <x v="74"/>
          </reference>
          <reference field="12" count="1" selected="0">
            <x v="85"/>
          </reference>
          <reference field="29" count="1">
            <x v="113"/>
          </reference>
        </references>
      </pivotArea>
    </format>
    <format dxfId="238">
      <pivotArea dataOnly="0" labelOnly="1" outline="0" fieldPosition="0">
        <references count="3">
          <reference field="11" count="1" selected="0">
            <x v="75"/>
          </reference>
          <reference field="12" count="1" selected="0">
            <x v="71"/>
          </reference>
          <reference field="29" count="1">
            <x v="83"/>
          </reference>
        </references>
      </pivotArea>
    </format>
    <format dxfId="237">
      <pivotArea dataOnly="0" labelOnly="1" outline="0" fieldPosition="0">
        <references count="3">
          <reference field="11" count="1" selected="0">
            <x v="76"/>
          </reference>
          <reference field="12" count="1" selected="0">
            <x v="45"/>
          </reference>
          <reference field="29" count="1">
            <x v="4"/>
          </reference>
        </references>
      </pivotArea>
    </format>
    <format dxfId="236">
      <pivotArea dataOnly="0" labelOnly="1" outline="0" fieldPosition="0">
        <references count="3">
          <reference field="11" count="1" selected="0">
            <x v="77"/>
          </reference>
          <reference field="12" count="1" selected="0">
            <x v="149"/>
          </reference>
          <reference field="29" count="1">
            <x v="77"/>
          </reference>
        </references>
      </pivotArea>
    </format>
    <format dxfId="235">
      <pivotArea dataOnly="0" labelOnly="1" outline="0" fieldPosition="0">
        <references count="3">
          <reference field="11" count="1" selected="0">
            <x v="78"/>
          </reference>
          <reference field="12" count="1" selected="0">
            <x v="220"/>
          </reference>
          <reference field="29" count="1">
            <x v="81"/>
          </reference>
        </references>
      </pivotArea>
    </format>
    <format dxfId="234">
      <pivotArea dataOnly="0" labelOnly="1" outline="0" fieldPosition="0">
        <references count="3">
          <reference field="11" count="1" selected="0">
            <x v="79"/>
          </reference>
          <reference field="12" count="1" selected="0">
            <x v="149"/>
          </reference>
          <reference field="29" count="1">
            <x v="22"/>
          </reference>
        </references>
      </pivotArea>
    </format>
    <format dxfId="233">
      <pivotArea dataOnly="0" labelOnly="1" outline="0" fieldPosition="0">
        <references count="3">
          <reference field="11" count="1" selected="0">
            <x v="80"/>
          </reference>
          <reference field="12" count="1" selected="0">
            <x v="120"/>
          </reference>
          <reference field="29" count="1">
            <x v="13"/>
          </reference>
        </references>
      </pivotArea>
    </format>
    <format dxfId="232">
      <pivotArea dataOnly="0" labelOnly="1" outline="0" fieldPosition="0">
        <references count="3">
          <reference field="11" count="1" selected="0">
            <x v="81"/>
          </reference>
          <reference field="12" count="1" selected="0">
            <x v="194"/>
          </reference>
          <reference field="29" count="1">
            <x v="62"/>
          </reference>
        </references>
      </pivotArea>
    </format>
    <format dxfId="231">
      <pivotArea dataOnly="0" labelOnly="1" outline="0" fieldPosition="0">
        <references count="3">
          <reference field="11" count="1" selected="0">
            <x v="82"/>
          </reference>
          <reference field="12" count="1" selected="0">
            <x v="119"/>
          </reference>
          <reference field="29" count="1">
            <x v="14"/>
          </reference>
        </references>
      </pivotArea>
    </format>
    <format dxfId="230">
      <pivotArea dataOnly="0" labelOnly="1" outline="0" fieldPosition="0">
        <references count="3">
          <reference field="11" count="1" selected="0">
            <x v="83"/>
          </reference>
          <reference field="12" count="1" selected="0">
            <x v="91"/>
          </reference>
          <reference field="29" count="1">
            <x v="55"/>
          </reference>
        </references>
      </pivotArea>
    </format>
    <format dxfId="229">
      <pivotArea dataOnly="0" labelOnly="1" outline="0" fieldPosition="0">
        <references count="3">
          <reference field="11" count="1" selected="0">
            <x v="84"/>
          </reference>
          <reference field="12" count="1" selected="0">
            <x v="220"/>
          </reference>
          <reference field="29" count="1">
            <x v="77"/>
          </reference>
        </references>
      </pivotArea>
    </format>
    <format dxfId="228">
      <pivotArea dataOnly="0" labelOnly="1" outline="0" fieldPosition="0">
        <references count="3">
          <reference field="11" count="1" selected="0">
            <x v="85"/>
          </reference>
          <reference field="12" count="1" selected="0">
            <x v="58"/>
          </reference>
          <reference field="29" count="1">
            <x v="131"/>
          </reference>
        </references>
      </pivotArea>
    </format>
    <format dxfId="227">
      <pivotArea dataOnly="0" labelOnly="1" outline="0" fieldPosition="0">
        <references count="3">
          <reference field="11" count="1" selected="0">
            <x v="86"/>
          </reference>
          <reference field="12" count="1" selected="0">
            <x v="70"/>
          </reference>
          <reference field="29" count="1">
            <x v="83"/>
          </reference>
        </references>
      </pivotArea>
    </format>
    <format dxfId="226">
      <pivotArea dataOnly="0" labelOnly="1" outline="0" fieldPosition="0">
        <references count="3">
          <reference field="11" count="1" selected="0">
            <x v="87"/>
          </reference>
          <reference field="12" count="1" selected="0">
            <x v="192"/>
          </reference>
          <reference field="29" count="1">
            <x v="16"/>
          </reference>
        </references>
      </pivotArea>
    </format>
    <format dxfId="225">
      <pivotArea dataOnly="0" labelOnly="1" outline="0" fieldPosition="0">
        <references count="3">
          <reference field="11" count="1" selected="0">
            <x v="88"/>
          </reference>
          <reference field="12" count="1" selected="0">
            <x v="128"/>
          </reference>
          <reference field="29" count="1">
            <x v="56"/>
          </reference>
        </references>
      </pivotArea>
    </format>
    <format dxfId="224">
      <pivotArea dataOnly="0" labelOnly="1" outline="0" fieldPosition="0">
        <references count="3">
          <reference field="11" count="1" selected="0">
            <x v="89"/>
          </reference>
          <reference field="12" count="1" selected="0">
            <x v="129"/>
          </reference>
          <reference field="29" count="1">
            <x v="66"/>
          </reference>
        </references>
      </pivotArea>
    </format>
    <format dxfId="223">
      <pivotArea dataOnly="0" labelOnly="1" outline="0" fieldPosition="0">
        <references count="3">
          <reference field="11" count="1" selected="0">
            <x v="90"/>
          </reference>
          <reference field="12" count="1" selected="0">
            <x v="220"/>
          </reference>
          <reference field="29" count="1">
            <x v="80"/>
          </reference>
        </references>
      </pivotArea>
    </format>
    <format dxfId="222">
      <pivotArea dataOnly="0" labelOnly="1" outline="0" fieldPosition="0">
        <references count="3">
          <reference field="11" count="1" selected="0">
            <x v="91"/>
          </reference>
          <reference field="12" count="1" selected="0">
            <x v="149"/>
          </reference>
          <reference field="29" count="1">
            <x v="77"/>
          </reference>
        </references>
      </pivotArea>
    </format>
    <format dxfId="221">
      <pivotArea dataOnly="0" labelOnly="1" outline="0" fieldPosition="0">
        <references count="3">
          <reference field="11" count="1" selected="0">
            <x v="92"/>
          </reference>
          <reference field="12" count="1" selected="0">
            <x v="202"/>
          </reference>
          <reference field="29" count="1">
            <x v="132"/>
          </reference>
        </references>
      </pivotArea>
    </format>
    <format dxfId="220">
      <pivotArea dataOnly="0" labelOnly="1" outline="0" fieldPosition="0">
        <references count="3">
          <reference field="11" count="1" selected="0">
            <x v="93"/>
          </reference>
          <reference field="12" count="1" selected="0">
            <x v="60"/>
          </reference>
          <reference field="29" count="1">
            <x v="134"/>
          </reference>
        </references>
      </pivotArea>
    </format>
    <format dxfId="219">
      <pivotArea dataOnly="0" labelOnly="1" outline="0" fieldPosition="0">
        <references count="3">
          <reference field="11" count="1" selected="0">
            <x v="94"/>
          </reference>
          <reference field="12" count="1" selected="0">
            <x v="133"/>
          </reference>
          <reference field="29" count="1">
            <x v="63"/>
          </reference>
        </references>
      </pivotArea>
    </format>
    <format dxfId="218">
      <pivotArea dataOnly="0" labelOnly="1" outline="0" fieldPosition="0">
        <references count="3">
          <reference field="11" count="1" selected="0">
            <x v="95"/>
          </reference>
          <reference field="12" count="1" selected="0">
            <x v="132"/>
          </reference>
          <reference field="29" count="1">
            <x v="92"/>
          </reference>
        </references>
      </pivotArea>
    </format>
    <format dxfId="217">
      <pivotArea dataOnly="0" labelOnly="1" outline="0" fieldPosition="0">
        <references count="3">
          <reference field="11" count="1" selected="0">
            <x v="96"/>
          </reference>
          <reference field="12" count="1" selected="0">
            <x v="43"/>
          </reference>
          <reference field="29" count="1">
            <x v="72"/>
          </reference>
        </references>
      </pivotArea>
    </format>
    <format dxfId="216">
      <pivotArea dataOnly="0" labelOnly="1" outline="0" fieldPosition="0">
        <references count="3">
          <reference field="11" count="1" selected="0">
            <x v="97"/>
          </reference>
          <reference field="12" count="1" selected="0">
            <x v="39"/>
          </reference>
          <reference field="29" count="1">
            <x v="57"/>
          </reference>
        </references>
      </pivotArea>
    </format>
    <format dxfId="215">
      <pivotArea dataOnly="0" labelOnly="1" outline="0" fieldPosition="0">
        <references count="3">
          <reference field="11" count="1" selected="0">
            <x v="98"/>
          </reference>
          <reference field="12" count="1" selected="0">
            <x v="75"/>
          </reference>
          <reference field="29" count="1">
            <x v="60"/>
          </reference>
        </references>
      </pivotArea>
    </format>
    <format dxfId="214">
      <pivotArea dataOnly="0" labelOnly="1" outline="0" fieldPosition="0">
        <references count="3">
          <reference field="11" count="1" selected="0">
            <x v="99"/>
          </reference>
          <reference field="12" count="1" selected="0">
            <x v="42"/>
          </reference>
          <reference field="29" count="1">
            <x v="31"/>
          </reference>
        </references>
      </pivotArea>
    </format>
    <format dxfId="213">
      <pivotArea dataOnly="0" labelOnly="1" outline="0" fieldPosition="0">
        <references count="3">
          <reference field="11" count="1" selected="0">
            <x v="100"/>
          </reference>
          <reference field="12" count="1" selected="0">
            <x v="47"/>
          </reference>
          <reference field="29" count="1">
            <x v="81"/>
          </reference>
        </references>
      </pivotArea>
    </format>
    <format dxfId="212">
      <pivotArea dataOnly="0" labelOnly="1" outline="0" fieldPosition="0">
        <references count="3">
          <reference field="11" count="1" selected="0">
            <x v="101"/>
          </reference>
          <reference field="12" count="1" selected="0">
            <x v="83"/>
          </reference>
          <reference field="29" count="1">
            <x v="79"/>
          </reference>
        </references>
      </pivotArea>
    </format>
    <format dxfId="211">
      <pivotArea dataOnly="0" labelOnly="1" outline="0" fieldPosition="0">
        <references count="3">
          <reference field="11" count="1" selected="0">
            <x v="103"/>
          </reference>
          <reference field="12" count="1" selected="0">
            <x v="220"/>
          </reference>
          <reference field="29" count="1">
            <x v="81"/>
          </reference>
        </references>
      </pivotArea>
    </format>
    <format dxfId="210">
      <pivotArea dataOnly="0" labelOnly="1" outline="0" fieldPosition="0">
        <references count="3">
          <reference field="11" count="1" selected="0">
            <x v="104"/>
          </reference>
          <reference field="12" count="1" selected="0">
            <x v="149"/>
          </reference>
          <reference field="29" count="1">
            <x v="77"/>
          </reference>
        </references>
      </pivotArea>
    </format>
    <format dxfId="209">
      <pivotArea dataOnly="0" labelOnly="1" outline="0" fieldPosition="0">
        <references count="3">
          <reference field="11" count="1" selected="0">
            <x v="105"/>
          </reference>
          <reference field="12" count="1" selected="0">
            <x v="89"/>
          </reference>
          <reference field="29" count="1">
            <x v="37"/>
          </reference>
        </references>
      </pivotArea>
    </format>
    <format dxfId="208">
      <pivotArea dataOnly="0" labelOnly="1" outline="0" fieldPosition="0">
        <references count="3">
          <reference field="11" count="1" selected="0">
            <x v="106"/>
          </reference>
          <reference field="12" count="1" selected="0">
            <x v="149"/>
          </reference>
          <reference field="29" count="1">
            <x v="50"/>
          </reference>
        </references>
      </pivotArea>
    </format>
    <format dxfId="207">
      <pivotArea dataOnly="0" labelOnly="1" outline="0" fieldPosition="0">
        <references count="3">
          <reference field="11" count="1" selected="0">
            <x v="107"/>
          </reference>
          <reference field="12" count="1" selected="0">
            <x v="149"/>
          </reference>
          <reference field="29" count="1">
            <x v="77"/>
          </reference>
        </references>
      </pivotArea>
    </format>
    <format dxfId="206">
      <pivotArea dataOnly="0" labelOnly="1" outline="0" fieldPosition="0">
        <references count="3">
          <reference field="11" count="1" selected="0">
            <x v="108"/>
          </reference>
          <reference field="12" count="1" selected="0">
            <x v="220"/>
          </reference>
          <reference field="29" count="1">
            <x v="74"/>
          </reference>
        </references>
      </pivotArea>
    </format>
    <format dxfId="205">
      <pivotArea dataOnly="0" labelOnly="1" outline="0" fieldPosition="0">
        <references count="3">
          <reference field="11" count="1" selected="0">
            <x v="109"/>
          </reference>
          <reference field="12" count="1" selected="0">
            <x v="149"/>
          </reference>
          <reference field="29" count="1">
            <x v="77"/>
          </reference>
        </references>
      </pivotArea>
    </format>
    <format dxfId="204">
      <pivotArea dataOnly="0" labelOnly="1" outline="0" fieldPosition="0">
        <references count="3">
          <reference field="11" count="1" selected="0">
            <x v="115"/>
          </reference>
          <reference field="12" count="1" selected="0">
            <x v="170"/>
          </reference>
          <reference field="29" count="1">
            <x v="101"/>
          </reference>
        </references>
      </pivotArea>
    </format>
    <format dxfId="203">
      <pivotArea dataOnly="0" labelOnly="1" outline="0" fieldPosition="0">
        <references count="3">
          <reference field="11" count="1" selected="0">
            <x v="116"/>
          </reference>
          <reference field="12" count="1" selected="0">
            <x v="175"/>
          </reference>
          <reference field="29" count="1">
            <x v="83"/>
          </reference>
        </references>
      </pivotArea>
    </format>
    <format dxfId="202">
      <pivotArea dataOnly="0" labelOnly="1" outline="0" fieldPosition="0">
        <references count="3">
          <reference field="11" count="1" selected="0">
            <x v="119"/>
          </reference>
          <reference field="12" count="1" selected="0">
            <x v="147"/>
          </reference>
          <reference field="29" count="1">
            <x v="61"/>
          </reference>
        </references>
      </pivotArea>
    </format>
    <format dxfId="201">
      <pivotArea dataOnly="0" labelOnly="1" outline="0" fieldPosition="0">
        <references count="3">
          <reference field="11" count="1" selected="0">
            <x v="120"/>
          </reference>
          <reference field="12" count="1" selected="0">
            <x v="149"/>
          </reference>
          <reference field="29" count="1">
            <x v="77"/>
          </reference>
        </references>
      </pivotArea>
    </format>
    <format dxfId="200">
      <pivotArea dataOnly="0" labelOnly="1" outline="0" fieldPosition="0">
        <references count="3">
          <reference field="11" count="1" selected="0">
            <x v="121"/>
          </reference>
          <reference field="12" count="1" selected="0">
            <x v="111"/>
          </reference>
          <reference field="29" count="1">
            <x v="117"/>
          </reference>
        </references>
      </pivotArea>
    </format>
    <format dxfId="199">
      <pivotArea dataOnly="0" labelOnly="1" outline="0" fieldPosition="0">
        <references count="3">
          <reference field="11" count="1" selected="0">
            <x v="122"/>
          </reference>
          <reference field="12" count="1" selected="0">
            <x v="131"/>
          </reference>
          <reference field="29" count="1">
            <x v="91"/>
          </reference>
        </references>
      </pivotArea>
    </format>
    <format dxfId="198">
      <pivotArea dataOnly="0" labelOnly="1" outline="0" fieldPosition="0">
        <references count="3">
          <reference field="11" count="1" selected="0">
            <x v="123"/>
          </reference>
          <reference field="12" count="1" selected="0">
            <x v="55"/>
          </reference>
          <reference field="29" count="1">
            <x v="83"/>
          </reference>
        </references>
      </pivotArea>
    </format>
    <format dxfId="197">
      <pivotArea dataOnly="0" labelOnly="1" outline="0" fieldPosition="0">
        <references count="3">
          <reference field="11" count="1" selected="0">
            <x v="124"/>
          </reference>
          <reference field="12" count="1" selected="0">
            <x v="63"/>
          </reference>
          <reference field="29" count="1">
            <x v="100"/>
          </reference>
        </references>
      </pivotArea>
    </format>
    <format dxfId="196">
      <pivotArea dataOnly="0" labelOnly="1" outline="0" fieldPosition="0">
        <references count="3">
          <reference field="11" count="1" selected="0">
            <x v="125"/>
          </reference>
          <reference field="12" count="1" selected="0">
            <x v="149"/>
          </reference>
          <reference field="29" count="1">
            <x v="77"/>
          </reference>
        </references>
      </pivotArea>
    </format>
    <format dxfId="195">
      <pivotArea dataOnly="0" labelOnly="1" outline="0" fieldPosition="0">
        <references count="3">
          <reference field="11" count="1" selected="0">
            <x v="126"/>
          </reference>
          <reference field="12" count="1" selected="0">
            <x v="162"/>
          </reference>
          <reference field="29" count="1">
            <x v="93"/>
          </reference>
        </references>
      </pivotArea>
    </format>
    <format dxfId="194">
      <pivotArea dataOnly="0" labelOnly="1" outline="0" fieldPosition="0">
        <references count="3">
          <reference field="11" count="1" selected="0">
            <x v="129"/>
          </reference>
          <reference field="12" count="1" selected="0">
            <x v="167"/>
          </reference>
          <reference field="29" count="1">
            <x v="98"/>
          </reference>
        </references>
      </pivotArea>
    </format>
    <format dxfId="193">
      <pivotArea dataOnly="0" labelOnly="1" outline="0" fieldPosition="0">
        <references count="3">
          <reference field="11" count="1" selected="0">
            <x v="130"/>
          </reference>
          <reference field="12" count="1" selected="0">
            <x v="138"/>
          </reference>
          <reference field="29" count="1">
            <x v="26"/>
          </reference>
        </references>
      </pivotArea>
    </format>
    <format dxfId="192">
      <pivotArea dataOnly="0" labelOnly="1" outline="0" fieldPosition="0">
        <references count="3">
          <reference field="11" count="1" selected="0">
            <x v="131"/>
          </reference>
          <reference field="12" count="1" selected="0">
            <x v="220"/>
          </reference>
          <reference field="29" count="1">
            <x v="81"/>
          </reference>
        </references>
      </pivotArea>
    </format>
    <format dxfId="191">
      <pivotArea dataOnly="0" labelOnly="1" outline="0" fieldPosition="0">
        <references count="3">
          <reference field="11" count="1" selected="0">
            <x v="132"/>
          </reference>
          <reference field="12" count="1" selected="0">
            <x v="167"/>
          </reference>
          <reference field="29" count="1">
            <x v="98"/>
          </reference>
        </references>
      </pivotArea>
    </format>
    <format dxfId="190">
      <pivotArea dataOnly="0" labelOnly="1" outline="0" fieldPosition="0">
        <references count="3">
          <reference field="11" count="1" selected="0">
            <x v="133"/>
          </reference>
          <reference field="12" count="1" selected="0">
            <x v="159"/>
          </reference>
          <reference field="29" count="1">
            <x v="41"/>
          </reference>
        </references>
      </pivotArea>
    </format>
    <format dxfId="189">
      <pivotArea dataOnly="0" labelOnly="1" outline="0" fieldPosition="0">
        <references count="3">
          <reference field="11" count="1" selected="0">
            <x v="134"/>
          </reference>
          <reference field="12" count="1" selected="0">
            <x v="160"/>
          </reference>
          <reference field="29" count="1">
            <x v="59"/>
          </reference>
        </references>
      </pivotArea>
    </format>
    <format dxfId="188">
      <pivotArea dataOnly="0" labelOnly="1" outline="0" fieldPosition="0">
        <references count="3">
          <reference field="11" count="1" selected="0">
            <x v="135"/>
          </reference>
          <reference field="12" count="1" selected="0">
            <x v="183"/>
          </reference>
          <reference field="29" count="1">
            <x v="33"/>
          </reference>
        </references>
      </pivotArea>
    </format>
    <format dxfId="187">
      <pivotArea dataOnly="0" labelOnly="1" outline="0" fieldPosition="0">
        <references count="3">
          <reference field="11" count="1" selected="0">
            <x v="136"/>
          </reference>
          <reference field="12" count="1" selected="0">
            <x v="173"/>
          </reference>
          <reference field="29" count="1">
            <x v="42"/>
          </reference>
        </references>
      </pivotArea>
    </format>
    <format dxfId="186">
      <pivotArea dataOnly="0" labelOnly="1" outline="0" fieldPosition="0">
        <references count="3">
          <reference field="11" count="1" selected="0">
            <x v="137"/>
          </reference>
          <reference field="12" count="1" selected="0">
            <x v="1"/>
          </reference>
          <reference field="29" count="1">
            <x v="2"/>
          </reference>
        </references>
      </pivotArea>
    </format>
    <format dxfId="185">
      <pivotArea dataOnly="0" labelOnly="1" outline="0" fieldPosition="0">
        <references count="3">
          <reference field="11" count="1" selected="0">
            <x v="141"/>
          </reference>
          <reference field="12" count="1" selected="0">
            <x v="153"/>
          </reference>
          <reference field="29" count="1">
            <x v="18"/>
          </reference>
        </references>
      </pivotArea>
    </format>
    <format dxfId="184">
      <pivotArea dataOnly="0" labelOnly="1" outline="0" fieldPosition="0">
        <references count="3">
          <reference field="11" count="1" selected="0">
            <x v="142"/>
          </reference>
          <reference field="12" count="1" selected="0">
            <x v="172"/>
          </reference>
          <reference field="29" count="1">
            <x v="71"/>
          </reference>
        </references>
      </pivotArea>
    </format>
    <format dxfId="183">
      <pivotArea dataOnly="0" labelOnly="1" outline="0" fieldPosition="0">
        <references count="3">
          <reference field="11" count="1" selected="0">
            <x v="143"/>
          </reference>
          <reference field="12" count="1" selected="0">
            <x v="167"/>
          </reference>
          <reference field="29" count="1">
            <x v="98"/>
          </reference>
        </references>
      </pivotArea>
    </format>
    <format dxfId="182">
      <pivotArea dataOnly="0" labelOnly="1" outline="0" fieldPosition="0">
        <references count="3">
          <reference field="11" count="1" selected="0">
            <x v="145"/>
          </reference>
          <reference field="12" count="1" selected="0">
            <x v="167"/>
          </reference>
          <reference field="29" count="1">
            <x v="126"/>
          </reference>
        </references>
      </pivotArea>
    </format>
    <format dxfId="181">
      <pivotArea dataOnly="0" labelOnly="1" outline="0" fieldPosition="0">
        <references count="3">
          <reference field="11" count="1" selected="0">
            <x v="146"/>
          </reference>
          <reference field="12" count="1" selected="0">
            <x v="205"/>
          </reference>
          <reference field="29" count="1">
            <x v="101"/>
          </reference>
        </references>
      </pivotArea>
    </format>
    <format dxfId="180">
      <pivotArea dataOnly="0" labelOnly="1" outline="0" fieldPosition="0">
        <references count="3">
          <reference field="11" count="1" selected="0">
            <x v="147"/>
          </reference>
          <reference field="12" count="1" selected="0">
            <x v="76"/>
          </reference>
          <reference field="29" count="1">
            <x v="93"/>
          </reference>
        </references>
      </pivotArea>
    </format>
    <format dxfId="179">
      <pivotArea dataOnly="0" labelOnly="1" outline="0" fieldPosition="0">
        <references count="3">
          <reference field="11" count="1" selected="0">
            <x v="148"/>
          </reference>
          <reference field="12" count="1" selected="0">
            <x v="167"/>
          </reference>
          <reference field="29" count="1">
            <x v="98"/>
          </reference>
        </references>
      </pivotArea>
    </format>
    <format dxfId="178">
      <pivotArea dataOnly="0" labelOnly="1" outline="0" fieldPosition="0">
        <references count="3">
          <reference field="11" count="1" selected="0">
            <x v="150"/>
          </reference>
          <reference field="12" count="1" selected="0">
            <x v="224"/>
          </reference>
          <reference field="29" count="1">
            <x v="87"/>
          </reference>
        </references>
      </pivotArea>
    </format>
    <format dxfId="177">
      <pivotArea dataOnly="0" labelOnly="1" outline="0" fieldPosition="0">
        <references count="3">
          <reference field="11" count="1" selected="0">
            <x v="151"/>
          </reference>
          <reference field="12" count="1" selected="0">
            <x v="167"/>
          </reference>
          <reference field="29" count="1">
            <x v="98"/>
          </reference>
        </references>
      </pivotArea>
    </format>
    <format dxfId="176">
      <pivotArea dataOnly="0" labelOnly="1" outline="0" fieldPosition="0">
        <references count="3">
          <reference field="11" count="1" selected="0">
            <x v="152"/>
          </reference>
          <reference field="12" count="1" selected="0">
            <x v="166"/>
          </reference>
          <reference field="29" count="1">
            <x v="26"/>
          </reference>
        </references>
      </pivotArea>
    </format>
    <format dxfId="175">
      <pivotArea dataOnly="0" labelOnly="1" outline="0" fieldPosition="0">
        <references count="3">
          <reference field="11" count="1" selected="0">
            <x v="153"/>
          </reference>
          <reference field="12" count="1" selected="0">
            <x v="167"/>
          </reference>
          <reference field="29" count="1">
            <x v="98"/>
          </reference>
        </references>
      </pivotArea>
    </format>
    <format dxfId="174">
      <pivotArea dataOnly="0" labelOnly="1" outline="0" fieldPosition="0">
        <references count="3">
          <reference field="11" count="1" selected="0">
            <x v="155"/>
          </reference>
          <reference field="12" count="1" selected="0">
            <x v="88"/>
          </reference>
          <reference field="29" count="1">
            <x v="36"/>
          </reference>
        </references>
      </pivotArea>
    </format>
    <format dxfId="173">
      <pivotArea dataOnly="0" labelOnly="1" outline="0" fieldPosition="0">
        <references count="3">
          <reference field="11" count="1" selected="0">
            <x v="156"/>
          </reference>
          <reference field="12" count="1" selected="0">
            <x v="167"/>
          </reference>
          <reference field="29" count="1">
            <x v="98"/>
          </reference>
        </references>
      </pivotArea>
    </format>
    <format dxfId="172">
      <pivotArea dataOnly="0" labelOnly="1" outline="0" fieldPosition="0">
        <references count="3">
          <reference field="11" count="1" selected="0">
            <x v="157"/>
          </reference>
          <reference field="12" count="1" selected="0">
            <x v="220"/>
          </reference>
          <reference field="29" count="1">
            <x v="81"/>
          </reference>
        </references>
      </pivotArea>
    </format>
    <format dxfId="171">
      <pivotArea dataOnly="0" labelOnly="1" outline="0" fieldPosition="0">
        <references count="3">
          <reference field="11" count="1" selected="0">
            <x v="158"/>
          </reference>
          <reference field="12" count="1" selected="0">
            <x v="167"/>
          </reference>
          <reference field="29" count="1">
            <x v="98"/>
          </reference>
        </references>
      </pivotArea>
    </format>
    <format dxfId="170">
      <pivotArea dataOnly="0" labelOnly="1" outline="0" fieldPosition="0">
        <references count="3">
          <reference field="11" count="1" selected="0">
            <x v="159"/>
          </reference>
          <reference field="12" count="1" selected="0">
            <x v="180"/>
          </reference>
          <reference field="29" count="1">
            <x v="40"/>
          </reference>
        </references>
      </pivotArea>
    </format>
    <format dxfId="169">
      <pivotArea dataOnly="0" labelOnly="1" outline="0" fieldPosition="0">
        <references count="3">
          <reference field="11" count="1" selected="0">
            <x v="160"/>
          </reference>
          <reference field="12" count="1" selected="0">
            <x v="156"/>
          </reference>
          <reference field="29" count="1">
            <x v="20"/>
          </reference>
        </references>
      </pivotArea>
    </format>
    <format dxfId="168">
      <pivotArea dataOnly="0" labelOnly="1" outline="0" fieldPosition="0">
        <references count="3">
          <reference field="11" count="1" selected="0">
            <x v="161"/>
          </reference>
          <reference field="12" count="1" selected="0">
            <x v="181"/>
          </reference>
          <reference field="29" count="1">
            <x v="25"/>
          </reference>
        </references>
      </pivotArea>
    </format>
    <format dxfId="167">
      <pivotArea dataOnly="0" labelOnly="1" outline="0" fieldPosition="0">
        <references count="3">
          <reference field="11" count="1" selected="0">
            <x v="162"/>
          </reference>
          <reference field="12" count="1" selected="0">
            <x v="92"/>
          </reference>
          <reference field="29" count="1">
            <x v="35"/>
          </reference>
        </references>
      </pivotArea>
    </format>
    <format dxfId="166">
      <pivotArea dataOnly="0" labelOnly="1" outline="0" fieldPosition="0">
        <references count="3">
          <reference field="11" count="1" selected="0">
            <x v="163"/>
          </reference>
          <reference field="12" count="1" selected="0">
            <x v="139"/>
          </reference>
          <reference field="29" count="1">
            <x v="26"/>
          </reference>
        </references>
      </pivotArea>
    </format>
    <format dxfId="165">
      <pivotArea dataOnly="0" labelOnly="1" outline="0" fieldPosition="0">
        <references count="3">
          <reference field="11" count="1" selected="0">
            <x v="164"/>
          </reference>
          <reference field="12" count="1" selected="0">
            <x v="214"/>
          </reference>
          <reference field="29" count="1">
            <x v="52"/>
          </reference>
        </references>
      </pivotArea>
    </format>
    <format dxfId="164">
      <pivotArea dataOnly="0" labelOnly="1" outline="0" fieldPosition="0">
        <references count="3">
          <reference field="11" count="1" selected="0">
            <x v="165"/>
          </reference>
          <reference field="12" count="1" selected="0">
            <x v="137"/>
          </reference>
          <reference field="29" count="1">
            <x v="1"/>
          </reference>
        </references>
      </pivotArea>
    </format>
    <format dxfId="163">
      <pivotArea dataOnly="0" labelOnly="1" outline="0" fieldPosition="0">
        <references count="3">
          <reference field="11" count="1" selected="0">
            <x v="166"/>
          </reference>
          <reference field="12" count="1" selected="0">
            <x v="104"/>
          </reference>
          <reference field="29" count="1">
            <x v="0"/>
          </reference>
        </references>
      </pivotArea>
    </format>
    <format dxfId="162">
      <pivotArea dataOnly="0" labelOnly="1" outline="0" fieldPosition="0">
        <references count="3">
          <reference field="11" count="1" selected="0">
            <x v="167"/>
          </reference>
          <reference field="12" count="1" selected="0">
            <x v="5"/>
          </reference>
          <reference field="29" count="1">
            <x v="24"/>
          </reference>
        </references>
      </pivotArea>
    </format>
    <format dxfId="161">
      <pivotArea dataOnly="0" labelOnly="1" outline="0" fieldPosition="0">
        <references count="3">
          <reference field="11" count="1" selected="0">
            <x v="170"/>
          </reference>
          <reference field="12" count="1" selected="0">
            <x v="167"/>
          </reference>
          <reference field="29" count="1">
            <x v="98"/>
          </reference>
        </references>
      </pivotArea>
    </format>
    <format dxfId="160">
      <pivotArea dataOnly="0" labelOnly="1" outline="0" fieldPosition="0">
        <references count="3">
          <reference field="11" count="1" selected="0">
            <x v="173"/>
          </reference>
          <reference field="12" count="1" selected="0">
            <x v="77"/>
          </reference>
          <reference field="29" count="1">
            <x v="93"/>
          </reference>
        </references>
      </pivotArea>
    </format>
    <format dxfId="159">
      <pivotArea dataOnly="0" labelOnly="1" outline="0" fieldPosition="0">
        <references count="3">
          <reference field="11" count="1" selected="0">
            <x v="174"/>
          </reference>
          <reference field="12" count="1" selected="0">
            <x v="38"/>
          </reference>
          <reference field="29" count="1">
            <x v="108"/>
          </reference>
        </references>
      </pivotArea>
    </format>
    <format dxfId="158">
      <pivotArea dataOnly="0" labelOnly="1" outline="0" fieldPosition="0">
        <references count="3">
          <reference field="11" count="1" selected="0">
            <x v="175"/>
          </reference>
          <reference field="12" count="1" selected="0">
            <x v="176"/>
          </reference>
          <reference field="29" count="1">
            <x v="32"/>
          </reference>
        </references>
      </pivotArea>
    </format>
    <format dxfId="157">
      <pivotArea dataOnly="0" labelOnly="1" outline="0" fieldPosition="0">
        <references count="3">
          <reference field="11" count="1" selected="0">
            <x v="177"/>
          </reference>
          <reference field="12" count="1" selected="0">
            <x v="224"/>
          </reference>
          <reference field="29" count="1">
            <x v="87"/>
          </reference>
        </references>
      </pivotArea>
    </format>
    <format dxfId="156">
      <pivotArea dataOnly="0" labelOnly="1" outline="0" fieldPosition="0">
        <references count="3">
          <reference field="11" count="1" selected="0">
            <x v="178"/>
          </reference>
          <reference field="12" count="1" selected="0">
            <x v="182"/>
          </reference>
          <reference field="29" count="1">
            <x v="128"/>
          </reference>
        </references>
      </pivotArea>
    </format>
    <format dxfId="155">
      <pivotArea dataOnly="0" labelOnly="1" outline="0" fieldPosition="0">
        <references count="3">
          <reference field="11" count="1" selected="0">
            <x v="181"/>
          </reference>
          <reference field="12" count="1" selected="0">
            <x v="206"/>
          </reference>
          <reference field="29" count="1">
            <x v="116"/>
          </reference>
        </references>
      </pivotArea>
    </format>
    <format dxfId="154">
      <pivotArea dataOnly="0" labelOnly="1" outline="0" fieldPosition="0">
        <references count="3">
          <reference field="11" count="1" selected="0">
            <x v="182"/>
          </reference>
          <reference field="12" count="1" selected="0">
            <x v="220"/>
          </reference>
          <reference field="29" count="1">
            <x v="81"/>
          </reference>
        </references>
      </pivotArea>
    </format>
    <format dxfId="153">
      <pivotArea dataOnly="0" labelOnly="1" outline="0" fieldPosition="0">
        <references count="3">
          <reference field="11" count="1" selected="0">
            <x v="183"/>
          </reference>
          <reference field="12" count="1" selected="0">
            <x v="65"/>
          </reference>
          <reference field="29" count="1">
            <x v="21"/>
          </reference>
        </references>
      </pivotArea>
    </format>
    <format dxfId="152">
      <pivotArea dataOnly="0" labelOnly="1" outline="0" fieldPosition="0">
        <references count="3">
          <reference field="11" count="1" selected="0">
            <x v="184"/>
          </reference>
          <reference field="12" count="1" selected="0">
            <x v="179"/>
          </reference>
          <reference field="29" count="1">
            <x v="12"/>
          </reference>
        </references>
      </pivotArea>
    </format>
    <format dxfId="151">
      <pivotArea dataOnly="0" labelOnly="1" outline="0" fieldPosition="0">
        <references count="3">
          <reference field="11" count="1" selected="0">
            <x v="185"/>
          </reference>
          <reference field="12" count="1" selected="0">
            <x v="150"/>
          </reference>
          <reference field="29" count="1">
            <x v="10"/>
          </reference>
        </references>
      </pivotArea>
    </format>
    <format dxfId="150">
      <pivotArea dataOnly="0" labelOnly="1" outline="0" fieldPosition="0">
        <references count="3">
          <reference field="11" count="1" selected="0">
            <x v="186"/>
          </reference>
          <reference field="12" count="1" selected="0">
            <x v="206"/>
          </reference>
          <reference field="29" count="1">
            <x v="116"/>
          </reference>
        </references>
      </pivotArea>
    </format>
    <format dxfId="149">
      <pivotArea dataOnly="0" labelOnly="1" outline="0" fieldPosition="0">
        <references count="3">
          <reference field="11" count="1" selected="0">
            <x v="187"/>
          </reference>
          <reference field="12" count="1" selected="0">
            <x v="158"/>
          </reference>
          <reference field="29" count="1">
            <x v="34"/>
          </reference>
        </references>
      </pivotArea>
    </format>
    <format dxfId="148">
      <pivotArea dataOnly="0" labelOnly="1" outline="0" fieldPosition="0">
        <references count="3">
          <reference field="11" count="1" selected="0">
            <x v="188"/>
          </reference>
          <reference field="12" count="1" selected="0">
            <x v="48"/>
          </reference>
          <reference field="29" count="1">
            <x v="44"/>
          </reference>
        </references>
      </pivotArea>
    </format>
    <format dxfId="147">
      <pivotArea dataOnly="0" labelOnly="1" outline="0" fieldPosition="0">
        <references count="3">
          <reference field="11" count="1" selected="0">
            <x v="189"/>
          </reference>
          <reference field="12" count="1" selected="0">
            <x v="219"/>
          </reference>
          <reference field="29" count="1">
            <x v="71"/>
          </reference>
        </references>
      </pivotArea>
    </format>
    <format dxfId="146">
      <pivotArea dataOnly="0" labelOnly="1" outline="0" fieldPosition="0">
        <references count="3">
          <reference field="11" count="1" selected="0">
            <x v="190"/>
          </reference>
          <reference field="12" count="1" selected="0">
            <x v="206"/>
          </reference>
          <reference field="29" count="1">
            <x v="116"/>
          </reference>
        </references>
      </pivotArea>
    </format>
    <format dxfId="145">
      <pivotArea dataOnly="0" labelOnly="1" outline="0" fieldPosition="0">
        <references count="3">
          <reference field="11" count="1" selected="0">
            <x v="193"/>
          </reference>
          <reference field="12" count="1" selected="0">
            <x v="209"/>
          </reference>
          <reference field="29" count="1">
            <x v="101"/>
          </reference>
        </references>
      </pivotArea>
    </format>
    <format dxfId="144">
      <pivotArea dataOnly="0" labelOnly="1" outline="0" fieldPosition="0">
        <references count="3">
          <reference field="11" count="1" selected="0">
            <x v="194"/>
          </reference>
          <reference field="12" count="1" selected="0">
            <x v="79"/>
          </reference>
          <reference field="29" count="1">
            <x v="93"/>
          </reference>
        </references>
      </pivotArea>
    </format>
    <format dxfId="143">
      <pivotArea dataOnly="0" labelOnly="1" outline="0" fieldPosition="0">
        <references count="3">
          <reference field="11" count="1" selected="0">
            <x v="195"/>
          </reference>
          <reference field="12" count="1" selected="0">
            <x v="206"/>
          </reference>
          <reference field="29" count="1">
            <x v="116"/>
          </reference>
        </references>
      </pivotArea>
    </format>
    <format dxfId="142">
      <pivotArea dataOnly="0" labelOnly="1" outline="0" fieldPosition="0">
        <references count="3">
          <reference field="11" count="1" selected="0">
            <x v="196"/>
          </reference>
          <reference field="12" count="1" selected="0">
            <x v="165"/>
          </reference>
          <reference field="29" count="1">
            <x v="26"/>
          </reference>
        </references>
      </pivotArea>
    </format>
    <format dxfId="141">
      <pivotArea dataOnly="0" labelOnly="1" outline="0" fieldPosition="0">
        <references count="3">
          <reference field="11" count="1" selected="0">
            <x v="197"/>
          </reference>
          <reference field="12" count="1" selected="0">
            <x v="206"/>
          </reference>
          <reference field="29" count="1">
            <x v="116"/>
          </reference>
        </references>
      </pivotArea>
    </format>
    <format dxfId="140">
      <pivotArea dataOnly="0" labelOnly="1" outline="0" fieldPosition="0">
        <references count="3">
          <reference field="11" count="1" selected="0">
            <x v="198"/>
          </reference>
          <reference field="12" count="1" selected="0">
            <x v="224"/>
          </reference>
          <reference field="29" count="1">
            <x v="87"/>
          </reference>
        </references>
      </pivotArea>
    </format>
    <format dxfId="139">
      <pivotArea dataOnly="0" labelOnly="1" outline="0" fieldPosition="0">
        <references count="3">
          <reference field="11" count="1" selected="0">
            <x v="199"/>
          </reference>
          <reference field="12" count="1" selected="0">
            <x v="206"/>
          </reference>
          <reference field="29" count="1">
            <x v="116"/>
          </reference>
        </references>
      </pivotArea>
    </format>
    <format dxfId="138">
      <pivotArea dataOnly="0" labelOnly="1" outline="0" fieldPosition="0">
        <references count="3">
          <reference field="11" count="1" selected="0">
            <x v="200"/>
          </reference>
          <reference field="12" count="1" selected="0">
            <x v="8"/>
          </reference>
          <reference field="29" count="1">
            <x v="59"/>
          </reference>
        </references>
      </pivotArea>
    </format>
    <format dxfId="137">
      <pivotArea dataOnly="0" labelOnly="1" outline="0" fieldPosition="0">
        <references count="3">
          <reference field="11" count="1" selected="0">
            <x v="207"/>
          </reference>
          <reference field="12" count="1" selected="0">
            <x v="61"/>
          </reference>
          <reference field="29" count="1">
            <x v="26"/>
          </reference>
        </references>
      </pivotArea>
    </format>
    <format dxfId="136">
      <pivotArea dataOnly="0" labelOnly="1" outline="0" fieldPosition="0">
        <references count="3">
          <reference field="11" count="1" selected="0">
            <x v="208"/>
          </reference>
          <reference field="12" count="1" selected="0">
            <x v="35"/>
          </reference>
          <reference field="29" count="1">
            <x v="59"/>
          </reference>
        </references>
      </pivotArea>
    </format>
    <format dxfId="135">
      <pivotArea dataOnly="0" labelOnly="1" outline="0" fieldPosition="0">
        <references count="3">
          <reference field="11" count="1" selected="0">
            <x v="213"/>
          </reference>
          <reference field="12" count="1" selected="0">
            <x v="206"/>
          </reference>
          <reference field="29" count="1">
            <x v="116"/>
          </reference>
        </references>
      </pivotArea>
    </format>
    <format dxfId="134">
      <pivotArea dataOnly="0" labelOnly="1" outline="0" fieldPosition="0">
        <references count="3">
          <reference field="11" count="1" selected="0">
            <x v="217"/>
          </reference>
          <reference field="12" count="1" selected="0">
            <x v="78"/>
          </reference>
          <reference field="29" count="1">
            <x v="93"/>
          </reference>
        </references>
      </pivotArea>
    </format>
    <format dxfId="133">
      <pivotArea dataOnly="0" labelOnly="1" outline="0" fieldPosition="0">
        <references count="3">
          <reference field="11" count="1" selected="0">
            <x v="218"/>
          </reference>
          <reference field="12" count="1" selected="0">
            <x v="143"/>
          </reference>
          <reference field="29" count="1">
            <x v="26"/>
          </reference>
        </references>
      </pivotArea>
    </format>
    <format dxfId="132">
      <pivotArea dataOnly="0" labelOnly="1" outline="0" fieldPosition="0">
        <references count="3">
          <reference field="11" count="1" selected="0">
            <x v="219"/>
          </reference>
          <reference field="12" count="1" selected="0">
            <x v="178"/>
          </reference>
          <reference field="29" count="1">
            <x v="83"/>
          </reference>
        </references>
      </pivotArea>
    </format>
    <format dxfId="131">
      <pivotArea dataOnly="0" labelOnly="1" outline="0" fieldPosition="0">
        <references count="3">
          <reference field="11" count="1" selected="0">
            <x v="220"/>
          </reference>
          <reference field="12" count="1" selected="0">
            <x v="220"/>
          </reference>
          <reference field="29" count="1">
            <x v="84"/>
          </reference>
        </references>
      </pivotArea>
    </format>
    <format dxfId="130">
      <pivotArea dataOnly="0" labelOnly="1" outline="0" fieldPosition="0">
        <references count="3">
          <reference field="11" count="1" selected="0">
            <x v="221"/>
          </reference>
          <reference field="12" count="1" selected="0">
            <x v="191"/>
          </reference>
          <reference field="29" count="1">
            <x v="85"/>
          </reference>
        </references>
      </pivotArea>
    </format>
    <format dxfId="129">
      <pivotArea dataOnly="0" labelOnly="1" outline="0" fieldPosition="0">
        <references count="3">
          <reference field="11" count="1" selected="0">
            <x v="222"/>
          </reference>
          <reference field="12" count="1" selected="0">
            <x v="66"/>
          </reference>
          <reference field="29" count="1">
            <x v="83"/>
          </reference>
        </references>
      </pivotArea>
    </format>
    <format dxfId="128">
      <pivotArea dataOnly="0" labelOnly="1" outline="0" fieldPosition="0">
        <references count="3">
          <reference field="11" count="1" selected="0">
            <x v="223"/>
          </reference>
          <reference field="12" count="1" selected="0">
            <x v="207"/>
          </reference>
          <reference field="29" count="1">
            <x v="116"/>
          </reference>
        </references>
      </pivotArea>
    </format>
    <format dxfId="127">
      <pivotArea dataOnly="0" labelOnly="1" outline="0" fieldPosition="0">
        <references count="3">
          <reference field="11" count="1" selected="0">
            <x v="224"/>
          </reference>
          <reference field="12" count="1" selected="0">
            <x v="94"/>
          </reference>
          <reference field="29" count="1">
            <x v="26"/>
          </reference>
        </references>
      </pivotArea>
    </format>
    <format dxfId="126">
      <pivotArea dataOnly="0" labelOnly="1" outline="0" fieldPosition="0">
        <references count="3">
          <reference field="11" count="1" selected="0">
            <x v="245"/>
          </reference>
          <reference field="12" count="1" selected="0">
            <x v="39"/>
          </reference>
          <reference field="29" count="1">
            <x v="57"/>
          </reference>
        </references>
      </pivotArea>
    </format>
    <format dxfId="125">
      <pivotArea dataOnly="0" labelOnly="1" outline="0" fieldPosition="0">
        <references count="3">
          <reference field="11" count="1" selected="0">
            <x v="246"/>
          </reference>
          <reference field="12" count="1" selected="0">
            <x v="84"/>
          </reference>
          <reference field="29" count="1">
            <x v="24"/>
          </reference>
        </references>
      </pivotArea>
    </format>
    <format dxfId="124">
      <pivotArea dataOnly="0" labelOnly="1" outline="0" fieldPosition="0">
        <references count="3">
          <reference field="11" count="1" selected="0">
            <x v="247"/>
          </reference>
          <reference field="12" count="1" selected="0">
            <x v="217"/>
          </reference>
          <reference field="29" count="1">
            <x v="102"/>
          </reference>
        </references>
      </pivotArea>
    </format>
    <format dxfId="123">
      <pivotArea dataOnly="0" labelOnly="1" outline="0" fieldPosition="0">
        <references count="3">
          <reference field="11" count="1" selected="0">
            <x v="248"/>
          </reference>
          <reference field="12" count="1" selected="0">
            <x v="81"/>
          </reference>
          <reference field="29" count="1">
            <x v="123"/>
          </reference>
        </references>
      </pivotArea>
    </format>
    <format dxfId="122">
      <pivotArea dataOnly="0" labelOnly="1" outline="0" fieldPosition="0">
        <references count="3">
          <reference field="11" count="1" selected="0">
            <x v="249"/>
          </reference>
          <reference field="12" count="1" selected="0">
            <x v="186"/>
          </reference>
          <reference field="29" count="1">
            <x v="99"/>
          </reference>
        </references>
      </pivotArea>
    </format>
    <format dxfId="121">
      <pivotArea dataOnly="0" labelOnly="1" outline="0" fieldPosition="0">
        <references count="3">
          <reference field="11" count="1" selected="0">
            <x v="250"/>
          </reference>
          <reference field="12" count="1" selected="0">
            <x v="40"/>
          </reference>
          <reference field="29" count="1">
            <x v="83"/>
          </reference>
        </references>
      </pivotArea>
    </format>
    <format dxfId="120">
      <pivotArea dataOnly="0" labelOnly="1" outline="0" fieldPosition="0">
        <references count="3">
          <reference field="11" count="1" selected="0">
            <x v="253"/>
          </reference>
          <reference field="12" count="1" selected="0">
            <x v="113"/>
          </reference>
          <reference field="29" count="1">
            <x v="15"/>
          </reference>
        </references>
      </pivotArea>
    </format>
    <format dxfId="119">
      <pivotArea dataOnly="0" labelOnly="1" outline="0" fieldPosition="0">
        <references count="3">
          <reference field="11" count="1" selected="0">
            <x v="254"/>
          </reference>
          <reference field="12" count="1" selected="0">
            <x v="161"/>
          </reference>
          <reference field="29" count="1">
            <x v="8"/>
          </reference>
        </references>
      </pivotArea>
    </format>
    <format dxfId="118">
      <pivotArea dataOnly="0" labelOnly="1" outline="0" fieldPosition="0">
        <references count="3">
          <reference field="11" count="1" selected="0">
            <x v="255"/>
          </reference>
          <reference field="12" count="1" selected="0">
            <x v="110"/>
          </reference>
          <reference field="29" count="1">
            <x v="67"/>
          </reference>
        </references>
      </pivotArea>
    </format>
    <format dxfId="117">
      <pivotArea dataOnly="0" labelOnly="1" outline="0" fieldPosition="0">
        <references count="3">
          <reference field="11" count="1" selected="0">
            <x v="256"/>
          </reference>
          <reference field="12" count="1" selected="0">
            <x v="130"/>
          </reference>
          <reference field="29" count="1">
            <x v="9"/>
          </reference>
        </references>
      </pivotArea>
    </format>
    <format dxfId="116">
      <pivotArea dataOnly="0" labelOnly="1" outline="0" fieldPosition="0">
        <references count="3">
          <reference field="11" count="1" selected="0">
            <x v="257"/>
          </reference>
          <reference field="12" count="1" selected="0">
            <x v="193"/>
          </reference>
          <reference field="29" count="1">
            <x v="11"/>
          </reference>
        </references>
      </pivotArea>
    </format>
    <format dxfId="115">
      <pivotArea dataOnly="0" labelOnly="1" outline="0" fieldPosition="0">
        <references count="3">
          <reference field="11" count="1" selected="0">
            <x v="258"/>
          </reference>
          <reference field="12" count="1" selected="0">
            <x v="220"/>
          </reference>
          <reference field="29" count="1">
            <x v="129"/>
          </reference>
        </references>
      </pivotArea>
    </format>
    <format dxfId="114">
      <pivotArea dataOnly="0" labelOnly="1" outline="0" fieldPosition="0">
        <references count="3">
          <reference field="11" count="1" selected="0">
            <x v="259"/>
          </reference>
          <reference field="12" count="1" selected="0">
            <x v="84"/>
          </reference>
          <reference field="29" count="1">
            <x v="24"/>
          </reference>
        </references>
      </pivotArea>
    </format>
    <format dxfId="113">
      <pivotArea dataOnly="0" labelOnly="1" outline="0" fieldPosition="0">
        <references count="3">
          <reference field="11" count="1" selected="0">
            <x v="260"/>
          </reference>
          <reference field="12" count="1" selected="0">
            <x v="116"/>
          </reference>
          <reference field="29" count="1">
            <x v="107"/>
          </reference>
        </references>
      </pivotArea>
    </format>
    <format dxfId="112">
      <pivotArea dataOnly="0" labelOnly="1" outline="0" fieldPosition="0">
        <references count="3">
          <reference field="11" count="1" selected="0">
            <x v="261"/>
          </reference>
          <reference field="12" count="1" selected="0">
            <x v="106"/>
          </reference>
          <reference field="29" count="1">
            <x v="27"/>
          </reference>
        </references>
      </pivotArea>
    </format>
    <format dxfId="111">
      <pivotArea dataOnly="0" labelOnly="1" outline="0" fieldPosition="0">
        <references count="3">
          <reference field="11" count="1" selected="0">
            <x v="262"/>
          </reference>
          <reference field="12" count="1" selected="0">
            <x v="18"/>
          </reference>
          <reference field="29" count="1">
            <x v="17"/>
          </reference>
        </references>
      </pivotArea>
    </format>
    <format dxfId="110">
      <pivotArea dataOnly="0" labelOnly="1" outline="0" fieldPosition="0">
        <references count="3">
          <reference field="11" count="1" selected="0">
            <x v="265"/>
          </reference>
          <reference field="12" count="1" selected="0">
            <x v="84"/>
          </reference>
          <reference field="29" count="1">
            <x v="24"/>
          </reference>
        </references>
      </pivotArea>
    </format>
    <format dxfId="109">
      <pivotArea dataOnly="0" labelOnly="1" outline="0" fieldPosition="0">
        <references count="3">
          <reference field="11" count="1" selected="0">
            <x v="267"/>
          </reference>
          <reference field="12" count="1" selected="0">
            <x v="126"/>
          </reference>
          <reference field="29" count="1">
            <x v="97"/>
          </reference>
        </references>
      </pivotArea>
    </format>
    <format dxfId="108">
      <pivotArea dataOnly="0" labelOnly="1" outline="0" fieldPosition="0">
        <references count="3">
          <reference field="11" count="1" selected="0">
            <x v="268"/>
          </reference>
          <reference field="12" count="1" selected="0">
            <x v="177"/>
          </reference>
          <reference field="29" count="1">
            <x v="83"/>
          </reference>
        </references>
      </pivotArea>
    </format>
    <format dxfId="107">
      <pivotArea dataOnly="0" labelOnly="1" outline="0" fieldPosition="0">
        <references count="3">
          <reference field="11" count="1" selected="0">
            <x v="270"/>
          </reference>
          <reference field="12" count="1" selected="0">
            <x v="67"/>
          </reference>
          <reference field="29" count="1">
            <x v="75"/>
          </reference>
        </references>
      </pivotArea>
    </format>
    <format dxfId="106">
      <pivotArea dataOnly="0" labelOnly="1" outline="0" fieldPosition="0">
        <references count="3">
          <reference field="11" count="1" selected="0">
            <x v="271"/>
          </reference>
          <reference field="12" count="1" selected="0">
            <x v="201"/>
          </reference>
          <reference field="29" count="1">
            <x v="114"/>
          </reference>
        </references>
      </pivotArea>
    </format>
    <format dxfId="105">
      <pivotArea dataOnly="0" labelOnly="1" outline="0" fieldPosition="0">
        <references count="3">
          <reference field="11" count="1" selected="0">
            <x v="272"/>
          </reference>
          <reference field="12" count="1" selected="0">
            <x v="199"/>
          </reference>
          <reference field="29" count="1">
            <x v="19"/>
          </reference>
        </references>
      </pivotArea>
    </format>
    <format dxfId="104">
      <pivotArea dataOnly="0" labelOnly="1" outline="0" fieldPosition="0">
        <references count="3">
          <reference field="11" count="1" selected="0">
            <x v="273"/>
          </reference>
          <reference field="12" count="1" selected="0">
            <x v="122"/>
          </reference>
          <reference field="29" count="1">
            <x v="76"/>
          </reference>
        </references>
      </pivotArea>
    </format>
    <format dxfId="103">
      <pivotArea dataOnly="0" labelOnly="1" outline="0" fieldPosition="0">
        <references count="3">
          <reference field="11" count="1" selected="0">
            <x v="274"/>
          </reference>
          <reference field="12" count="1" selected="0">
            <x v="103"/>
          </reference>
          <reference field="29" count="1">
            <x v="78"/>
          </reference>
        </references>
      </pivotArea>
    </format>
    <format dxfId="102">
      <pivotArea dataOnly="0" labelOnly="1" outline="0" fieldPosition="0">
        <references count="3">
          <reference field="11" count="1" selected="0">
            <x v="275"/>
          </reference>
          <reference field="12" count="1" selected="0">
            <x v="86"/>
          </reference>
          <reference field="29" count="1">
            <x v="86"/>
          </reference>
        </references>
      </pivotArea>
    </format>
    <format dxfId="101">
      <pivotArea dataOnly="0" labelOnly="1" outline="0" fieldPosition="0">
        <references count="3">
          <reference field="11" count="1" selected="0">
            <x v="277"/>
          </reference>
          <reference field="12" count="1" selected="0">
            <x v="218"/>
          </reference>
          <reference field="29" count="1">
            <x v="95"/>
          </reference>
        </references>
      </pivotArea>
    </format>
    <format dxfId="100">
      <pivotArea dataOnly="0" labelOnly="1" outline="0" fieldPosition="0">
        <references count="3">
          <reference field="11" count="1" selected="0">
            <x v="278"/>
          </reference>
          <reference field="12" count="1" selected="0">
            <x v="123"/>
          </reference>
          <reference field="29" count="1">
            <x v="130"/>
          </reference>
        </references>
      </pivotArea>
    </format>
    <format dxfId="99">
      <pivotArea dataOnly="0" labelOnly="1" outline="0" fieldPosition="0">
        <references count="3">
          <reference field="11" count="1" selected="0">
            <x v="279"/>
          </reference>
          <reference field="12" count="1" selected="0">
            <x v="221"/>
          </reference>
          <reference field="29" count="1">
            <x v="135"/>
          </reference>
        </references>
      </pivotArea>
    </format>
    <format dxfId="98">
      <pivotArea dataOnly="0" labelOnly="1" outline="0" fieldPosition="0">
        <references count="3">
          <reference field="11" count="1" selected="0">
            <x v="280"/>
          </reference>
          <reference field="12" count="1" selected="0">
            <x v="98"/>
          </reference>
          <reference field="29" count="1">
            <x v="69"/>
          </reference>
        </references>
      </pivotArea>
    </format>
    <format dxfId="97">
      <pivotArea dataOnly="0" labelOnly="1" outline="0" fieldPosition="0">
        <references count="3">
          <reference field="11" count="1" selected="0">
            <x v="281"/>
          </reference>
          <reference field="12" count="1" selected="0">
            <x v="99"/>
          </reference>
          <reference field="29" count="1">
            <x v="68"/>
          </reference>
        </references>
      </pivotArea>
    </format>
    <format dxfId="96">
      <pivotArea dataOnly="0" labelOnly="1" outline="0" fieldPosition="0">
        <references count="3">
          <reference field="11" count="1" selected="0">
            <x v="282"/>
          </reference>
          <reference field="12" count="1" selected="0">
            <x v="220"/>
          </reference>
          <reference field="29" count="1">
            <x v="70"/>
          </reference>
        </references>
      </pivotArea>
    </format>
    <format dxfId="95">
      <pivotArea dataOnly="0" labelOnly="1" outline="0" fieldPosition="0">
        <references count="3">
          <reference field="11" count="1" selected="0">
            <x v="283"/>
          </reference>
          <reference field="12" count="1" selected="0">
            <x v="86"/>
          </reference>
          <reference field="29" count="1">
            <x v="86"/>
          </reference>
        </references>
      </pivotArea>
    </format>
    <format dxfId="94">
      <pivotArea dataOnly="0" labelOnly="1" outline="0" fieldPosition="0">
        <references count="3">
          <reference field="11" count="1" selected="0">
            <x v="284"/>
          </reference>
          <reference field="12" count="1" selected="0">
            <x v="222"/>
          </reference>
          <reference field="29" count="1">
            <x v="136"/>
          </reference>
        </references>
      </pivotArea>
    </format>
    <format dxfId="93">
      <pivotArea dataOnly="0" labelOnly="1" outline="0" fieldPosition="0">
        <references count="3">
          <reference field="11" count="1" selected="0">
            <x v="285"/>
          </reference>
          <reference field="12" count="1" selected="0">
            <x v="97"/>
          </reference>
          <reference field="29" count="1">
            <x v="49"/>
          </reference>
        </references>
      </pivotArea>
    </format>
    <format dxfId="92">
      <pivotArea dataOnly="0" labelOnly="1" outline="0" fieldPosition="0">
        <references count="3">
          <reference field="11" count="1" selected="0">
            <x v="286"/>
          </reference>
          <reference field="12" count="1" selected="0">
            <x v="90"/>
          </reference>
          <reference field="29" count="1">
            <x v="83"/>
          </reference>
        </references>
      </pivotArea>
    </format>
    <format dxfId="91">
      <pivotArea dataOnly="0" labelOnly="1" outline="0" fieldPosition="0">
        <references count="3">
          <reference field="11" count="1" selected="0">
            <x v="287"/>
          </reference>
          <reference field="12" count="1" selected="0">
            <x v="208"/>
          </reference>
          <reference field="29" count="1">
            <x v="104"/>
          </reference>
        </references>
      </pivotArea>
    </format>
    <format dxfId="90">
      <pivotArea dataOnly="0" labelOnly="1" outline="0" fieldPosition="0">
        <references count="3">
          <reference field="11" count="1" selected="0">
            <x v="288"/>
          </reference>
          <reference field="12" count="1" selected="0">
            <x v="212"/>
          </reference>
          <reference field="29" count="1">
            <x v="127"/>
          </reference>
        </references>
      </pivotArea>
    </format>
    <format dxfId="89">
      <pivotArea dataOnly="0" labelOnly="1" outline="0" fieldPosition="0">
        <references count="3">
          <reference field="11" count="1" selected="0">
            <x v="289"/>
          </reference>
          <reference field="12" count="1" selected="0">
            <x v="56"/>
          </reference>
          <reference field="29" count="1">
            <x v="125"/>
          </reference>
        </references>
      </pivotArea>
    </format>
    <format dxfId="88">
      <pivotArea dataOnly="0" labelOnly="1" outline="0" fieldPosition="0">
        <references count="3">
          <reference field="11" count="1" selected="0">
            <x v="290"/>
          </reference>
          <reference field="12" count="1" selected="0">
            <x v="184"/>
          </reference>
          <reference field="29" count="1">
            <x v="122"/>
          </reference>
        </references>
      </pivotArea>
    </format>
    <format dxfId="87">
      <pivotArea dataOnly="0" labelOnly="1" outline="0" fieldPosition="0">
        <references count="3">
          <reference field="11" count="1" selected="0">
            <x v="291"/>
          </reference>
          <reference field="12" count="1" selected="0">
            <x v="211"/>
          </reference>
          <reference field="29" count="1">
            <x v="121"/>
          </reference>
        </references>
      </pivotArea>
    </format>
  </formats>
  <conditionalFormats count="1">
    <conditionalFormat priority="1">
      <pivotAreas count="1">
        <pivotArea type="data" outline="0" collapsedLevelsAreSubtotals="1" fieldPosition="0">
          <references count="1">
            <reference field="4294967294" count="1" selected="0">
              <x v="2"/>
            </reference>
          </references>
        </pivotArea>
      </pivotAreas>
    </conditionalFormat>
  </conditional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5" minRefreshableVersion="3" itemPrintTitles="1" createdVersion="6" indent="0" compact="0" compactData="0" gridDropZones="1" multipleFieldFilters="0" chartFormat="3">
  <location ref="A23:C29" firstHeaderRow="1" firstDataRow="2" firstDataCol="1"/>
  <pivotFields count="27">
    <pivotField compact="0" outline="0" showAll="0"/>
    <pivotField compact="0" outline="0" showAll="0" defaultSubtotal="0"/>
    <pivotField compact="0" outline="0" showAll="0" defaultSubtotal="0"/>
    <pivotField axis="axisRow" compact="0" outline="0" showAll="0" sortType="ascending" defaultSubtotal="0">
      <items count="4">
        <item x="3"/>
        <item x="1"/>
        <item x="0"/>
        <item x="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9"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9"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defaultSubtotal="0"/>
  </pivotFields>
  <rowFields count="1">
    <field x="3"/>
  </rowFields>
  <rowItems count="5">
    <i>
      <x/>
    </i>
    <i>
      <x v="1"/>
    </i>
    <i>
      <x v="2"/>
    </i>
    <i>
      <x v="3"/>
    </i>
    <i t="grand">
      <x/>
    </i>
  </rowItems>
  <colFields count="1">
    <field x="-2"/>
  </colFields>
  <colItems count="2">
    <i>
      <x/>
    </i>
    <i i="1">
      <x v="1"/>
    </i>
  </colItems>
  <dataFields count="2">
    <dataField name="Cuenta de %_RATIO2" fld="26" subtotal="count" baseField="2" baseItem="2" numFmtId="166"/>
    <dataField name="Suma de %_RATIO" fld="26" baseField="1" baseItem="0" numFmtId="10"/>
  </dataFields>
  <formats count="13">
    <format dxfId="12">
      <pivotArea outline="0" collapsedLevelsAreSubtotals="1" fieldPosition="0"/>
    </format>
    <format dxfId="11">
      <pivotArea outline="0" collapsedLevelsAreSubtotals="1" fieldPosition="0"/>
    </format>
    <format dxfId="10">
      <pivotArea outline="0" collapsedLevelsAreSubtotals="1" fieldPosition="0"/>
    </format>
    <format dxfId="9">
      <pivotArea outline="0" fieldPosition="0">
        <references count="1">
          <reference field="4294967294" count="1" selected="0">
            <x v="0"/>
          </reference>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2" type="button" dataOnly="0" labelOnly="1" outline="0" axis="axisCol" fieldPosition="0"/>
    </format>
    <format dxfId="4">
      <pivotArea type="topRight" dataOnly="0" labelOnly="1" outline="0" fieldPosition="0"/>
    </format>
    <format dxfId="3">
      <pivotArea field="3" type="button" dataOnly="0" labelOnly="1" outline="0" axis="axisRow" fieldPosition="0"/>
    </format>
    <format dxfId="2">
      <pivotArea dataOnly="0" labelOnly="1" outline="0" fieldPosition="0">
        <references count="1">
          <reference field="3" count="0"/>
        </references>
      </pivotArea>
    </format>
    <format dxfId="1">
      <pivotArea dataOnly="0" labelOnly="1" grandRow="1" outline="0" fieldPosition="0"/>
    </format>
    <format dxfId="0">
      <pivotArea dataOnly="0" labelOnly="1" outline="0" fieldPosition="0">
        <references count="1">
          <reference field="4294967294" count="2">
            <x v="0"/>
            <x v="1"/>
          </reference>
        </references>
      </pivotArea>
    </format>
  </formats>
  <chartFormats count="1">
    <chartFormat chart="2"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4"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chartFormat="45">
  <location ref="A32:A42" firstHeaderRow="1" firstDataRow="1" firstDataCol="1"/>
  <pivotFields count="22">
    <pivotField showAll="0"/>
    <pivotField showAll="0" defaultSubtotal="0"/>
    <pivotField axis="axisRow" showAll="0">
      <items count="6">
        <item x="0"/>
        <item x="2"/>
        <item x="3"/>
        <item x="1"/>
        <item x="4"/>
        <item t="default"/>
      </items>
    </pivotField>
    <pivotField showAll="0"/>
    <pivotField showAll="0"/>
    <pivotField showAll="0"/>
    <pivotField axis="axisRow" showAll="0" sortType="descending">
      <items count="4">
        <item h="1" x="2"/>
        <item x="1"/>
        <item x="0"/>
        <item t="default"/>
      </items>
    </pivotField>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s>
  <rowFields count="2">
    <field x="6"/>
    <field x="2"/>
  </rowFields>
  <rowItems count="10">
    <i>
      <x v="1"/>
    </i>
    <i r="1">
      <x/>
    </i>
    <i r="1">
      <x v="1"/>
    </i>
    <i r="1">
      <x v="2"/>
    </i>
    <i r="1">
      <x v="3"/>
    </i>
    <i>
      <x v="2"/>
    </i>
    <i r="1">
      <x/>
    </i>
    <i r="1">
      <x v="1"/>
    </i>
    <i r="1">
      <x v="2"/>
    </i>
    <i t="grand">
      <x/>
    </i>
  </rowItems>
  <colItems count="1">
    <i/>
  </colItems>
  <formats count="7">
    <format dxfId="19">
      <pivotArea outline="0" collapsedLevelsAreSubtotals="1" fieldPosition="0"/>
    </format>
    <format dxfId="18">
      <pivotArea type="all" dataOnly="0" outline="0" fieldPosition="0"/>
    </format>
    <format dxfId="17">
      <pivotArea field="6" type="button" dataOnly="0" labelOnly="1" outline="0" axis="axisRow" fieldPosition="0"/>
    </format>
    <format dxfId="16">
      <pivotArea dataOnly="0" labelOnly="1" fieldPosition="0">
        <references count="1">
          <reference field="6" count="0"/>
        </references>
      </pivotArea>
    </format>
    <format dxfId="15">
      <pivotArea dataOnly="0" labelOnly="1" grandRow="1" outline="0" fieldPosition="0"/>
    </format>
    <format dxfId="14">
      <pivotArea dataOnly="0" labelOnly="1" fieldPosition="0">
        <references count="2">
          <reference field="2" count="4">
            <x v="0"/>
            <x v="1"/>
            <x v="2"/>
            <x v="3"/>
          </reference>
          <reference field="6" count="1" selected="0">
            <x v="1"/>
          </reference>
        </references>
      </pivotArea>
    </format>
    <format dxfId="13">
      <pivotArea dataOnly="0" labelOnly="1" fieldPosition="0">
        <references count="2">
          <reference field="2" count="3">
            <x v="0"/>
            <x v="1"/>
            <x v="2"/>
          </reference>
          <reference field="6"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7" cacheId="2" applyNumberFormats="0" applyBorderFormats="0" applyFontFormats="0" applyPatternFormats="0" applyAlignmentFormats="0" applyWidthHeightFormats="1" dataCaption="Valores" updatedVersion="5" minRefreshableVersion="3" itemPrintTitles="1" createdVersion="6" indent="0" compact="0" compactData="0" gridDropZones="1" multipleFieldFilters="0" chartFormat="10">
  <location ref="H3:K7" firstHeaderRow="2" firstDataRow="2" firstDataCol="3"/>
  <pivotFields count="27">
    <pivotField compact="0" outline="0" showAll="0"/>
    <pivotField compact="0" outline="0" showAll="0" defaultSubtotal="0"/>
    <pivotField axis="axisRow" compact="0" outline="0" showAll="0" defaultSubtotal="0">
      <items count="4">
        <item x="0"/>
        <item x="2"/>
        <item x="3"/>
        <item x="1"/>
      </items>
    </pivotField>
    <pivotField compact="0" outline="0" showAll="0" defaultSubtotal="0"/>
    <pivotField axis="axisRow" compact="0" outline="0" showAll="0">
      <items count="11">
        <item x="7"/>
        <item x="8"/>
        <item x="2"/>
        <item x="9"/>
        <item x="3"/>
        <item x="4"/>
        <item x="5"/>
        <item x="6"/>
        <item x="1"/>
        <item x="0"/>
        <item t="default"/>
      </items>
    </pivotField>
    <pivotField compact="0" outline="0" showAll="0"/>
    <pivotField compact="0" outline="0" showAll="0" defaultSubtotal="0"/>
    <pivotField compact="0" outline="0" showAll="0"/>
    <pivotField compact="0" outline="0" showAll="0"/>
    <pivotField compact="0" outline="0" showAll="0"/>
    <pivotField axis="axisRow" compact="0" outline="0" showAll="0" defaultSubtotal="0">
      <items count="10">
        <item x="0"/>
        <item h="1" x="2"/>
        <item h="1" x="8"/>
        <item h="1" x="3"/>
        <item h="1" x="1"/>
        <item h="1" x="7"/>
        <item h="1" x="5"/>
        <item h="1" x="9"/>
        <item h="1" x="6"/>
        <item h="1" x="4"/>
      </items>
    </pivotField>
    <pivotField compact="0" numFmtId="169"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9"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defaultSubtotal="0"/>
  </pivotFields>
  <rowFields count="3">
    <field x="10"/>
    <field x="2"/>
    <field x="4"/>
  </rowFields>
  <rowItems count="3">
    <i>
      <x/>
      <x/>
      <x v="1"/>
    </i>
    <i r="2">
      <x v="9"/>
    </i>
    <i t="grand">
      <x/>
    </i>
  </rowItems>
  <colItems count="1">
    <i/>
  </colItems>
  <dataFields count="1">
    <dataField name="Suma de %_RATIO" fld="26" baseField="1" baseItem="0" numFmtId="10"/>
  </dataFields>
  <formats count="12">
    <format dxfId="31">
      <pivotArea type="all" dataOnly="0" outline="0" fieldPosition="0"/>
    </format>
    <format dxfId="30">
      <pivotArea outline="0" collapsedLevelsAreSubtotals="1" fieldPosition="0"/>
    </format>
    <format dxfId="29">
      <pivotArea type="origin" dataOnly="0" labelOnly="1" outline="0" fieldPosition="0"/>
    </format>
    <format dxfId="28">
      <pivotArea type="topRight" dataOnly="0" labelOnly="1" outline="0" fieldPosition="0"/>
    </format>
    <format dxfId="27">
      <pivotArea field="10" type="button" dataOnly="0" labelOnly="1" outline="0" axis="axisRow" fieldPosition="0"/>
    </format>
    <format dxfId="26">
      <pivotArea field="2" type="button" dataOnly="0" labelOnly="1" outline="0" axis="axisRow" fieldPosition="1"/>
    </format>
    <format dxfId="25">
      <pivotArea field="4" type="button" dataOnly="0" labelOnly="1" outline="0" axis="axisRow" fieldPosition="2"/>
    </format>
    <format dxfId="24">
      <pivotArea dataOnly="0" labelOnly="1" outline="0" fieldPosition="0">
        <references count="1">
          <reference field="10" count="0"/>
        </references>
      </pivotArea>
    </format>
    <format dxfId="23">
      <pivotArea dataOnly="0" labelOnly="1" grandRow="1" outline="0" fieldPosition="0"/>
    </format>
    <format dxfId="22">
      <pivotArea dataOnly="0" labelOnly="1" outline="0" fieldPosition="0">
        <references count="2">
          <reference field="2" count="1">
            <x v="0"/>
          </reference>
          <reference field="10" count="0" selected="0"/>
        </references>
      </pivotArea>
    </format>
    <format dxfId="21">
      <pivotArea dataOnly="0" labelOnly="1" outline="0" fieldPosition="0">
        <references count="3">
          <reference field="2" count="1" selected="0">
            <x v="0"/>
          </reference>
          <reference field="4" count="2">
            <x v="1"/>
            <x v="9"/>
          </reference>
          <reference field="10" count="0" selected="0"/>
        </references>
      </pivotArea>
    </format>
    <format dxfId="20">
      <pivotArea type="topRight" dataOnly="0" labelOnly="1" outline="0" fieldPosition="0"/>
    </format>
  </formats>
  <chartFormats count="1">
    <chartFormat chart="2"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5" minRefreshableVersion="3" itemPrintTitles="1" createdVersion="6" indent="0" compact="0" compactData="0" gridDropZones="1" multipleFieldFilters="0" chartFormat="3">
  <location ref="A12:C19" firstHeaderRow="1" firstDataRow="2" firstDataCol="1"/>
  <pivotFields count="27">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9"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9"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8">
        <item x="3"/>
        <item x="4"/>
        <item x="5"/>
        <item x="0"/>
        <item m="1" x="6"/>
        <item x="2"/>
        <item h="1" x="1"/>
        <item t="default"/>
      </items>
    </pivotField>
    <pivotField dataField="1" compact="0" outline="0" showAll="0" defaultSubtotal="0"/>
  </pivotFields>
  <rowFields count="1">
    <field x="25"/>
  </rowFields>
  <rowItems count="6">
    <i>
      <x/>
    </i>
    <i>
      <x v="1"/>
    </i>
    <i>
      <x v="2"/>
    </i>
    <i>
      <x v="3"/>
    </i>
    <i>
      <x v="5"/>
    </i>
    <i t="grand">
      <x/>
    </i>
  </rowItems>
  <colFields count="1">
    <field x="-2"/>
  </colFields>
  <colItems count="2">
    <i>
      <x/>
    </i>
    <i i="1">
      <x v="1"/>
    </i>
  </colItems>
  <dataFields count="2">
    <dataField name="Cuenta de %_RATIO2" fld="26" subtotal="count" baseField="2" baseItem="2" numFmtId="166"/>
    <dataField name="Suma de %_RATIO" fld="26" baseField="1" baseItem="0" numFmtId="10"/>
  </dataFields>
  <formats count="13">
    <format dxfId="44">
      <pivotArea outline="0" collapsedLevelsAreSubtotals="1" fieldPosition="0"/>
    </format>
    <format dxfId="43">
      <pivotArea outline="0" collapsedLevelsAreSubtotals="1" fieldPosition="0"/>
    </format>
    <format dxfId="42">
      <pivotArea outline="0" collapsedLevelsAreSubtotals="1" fieldPosition="0"/>
    </format>
    <format dxfId="41">
      <pivotArea outline="0" fieldPosition="0">
        <references count="1">
          <reference field="4294967294" count="1" selected="0">
            <x v="0"/>
          </reference>
        </references>
      </pivotArea>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field="-2" type="button" dataOnly="0" labelOnly="1" outline="0" axis="axisCol" fieldPosition="0"/>
    </format>
    <format dxfId="36">
      <pivotArea type="topRight" dataOnly="0" labelOnly="1" outline="0" fieldPosition="0"/>
    </format>
    <format dxfId="35">
      <pivotArea field="25" type="button" dataOnly="0" labelOnly="1" outline="0" axis="axisRow" fieldPosition="0"/>
    </format>
    <format dxfId="34">
      <pivotArea dataOnly="0" labelOnly="1" outline="0" fieldPosition="0">
        <references count="1">
          <reference field="25" count="0"/>
        </references>
      </pivotArea>
    </format>
    <format dxfId="33">
      <pivotArea dataOnly="0" labelOnly="1" grandRow="1" outline="0" fieldPosition="0"/>
    </format>
    <format dxfId="32">
      <pivotArea dataOnly="0" labelOnly="1" outline="0" fieldPosition="0">
        <references count="1">
          <reference field="4294967294" count="2">
            <x v="0"/>
            <x v="1"/>
          </reference>
        </references>
      </pivotArea>
    </format>
  </formats>
  <chartFormats count="1">
    <chartFormat chart="2"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5" minRefreshableVersion="3" preserveFormatting="0" itemPrintTitles="1" createdVersion="6" indent="0" compact="0" compactData="0" gridDropZones="1" multipleFieldFilters="0" chartFormat="8">
  <location ref="A3:C9" firstHeaderRow="2" firstDataRow="2" firstDataCol="2"/>
  <pivotFields count="27">
    <pivotField compact="0" outline="0" showAll="0"/>
    <pivotField compact="0" outline="0" showAll="0" defaultSubtotal="0"/>
    <pivotField axis="axisRow" compact="0" outline="0" showAll="0" sortType="ascending" defaultSubtotal="0">
      <items count="4">
        <item x="0"/>
        <item x="2"/>
        <item x="3"/>
        <item x="1"/>
      </items>
    </pivotField>
    <pivotField axis="axisRow" compact="0" outline="0" showAll="0" sortType="ascending" defaultSubtotal="0">
      <items count="4">
        <item x="3"/>
        <item x="1"/>
        <item x="0"/>
        <item x="2"/>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9"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numFmtId="9"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dataField="1" compact="0" outline="0" showAll="0" defaultSubtotal="0"/>
  </pivotFields>
  <rowFields count="2">
    <field x="2"/>
    <field x="3"/>
  </rowFields>
  <rowItems count="5">
    <i>
      <x/>
      <x v="2"/>
    </i>
    <i>
      <x v="1"/>
      <x v="3"/>
    </i>
    <i>
      <x v="2"/>
      <x/>
    </i>
    <i>
      <x v="3"/>
      <x v="1"/>
    </i>
    <i t="grand">
      <x/>
    </i>
  </rowItems>
  <colItems count="1">
    <i/>
  </colItems>
  <dataFields count="1">
    <dataField name="Suma de %_RATIO" fld="26"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5" minRefreshableVersion="3" useAutoFormatting="1" itemPrintTitles="1" createdVersion="6" indent="0" compact="0" compactData="0" gridDropZones="1" multipleFieldFilters="0">
  <location ref="AG3:AI24" firstHeaderRow="2" firstDataRow="2" firstDataCol="2"/>
  <pivotFields count="71">
    <pivotField compact="0" outline="0" showAll="0"/>
    <pivotField compact="0" outline="0" showAll="0"/>
    <pivotField axis="axisRow" compact="0" outline="0" showAll="0">
      <items count="5">
        <item x="0"/>
        <item x="1"/>
        <item x="2"/>
        <item x="3"/>
        <item t="default"/>
      </items>
    </pivotField>
    <pivotField compact="0" outline="0" showAll="0"/>
    <pivotField compact="0" outline="0" showAll="0">
      <items count="11">
        <item x="1"/>
        <item x="2"/>
        <item x="3"/>
        <item x="4"/>
        <item x="5"/>
        <item x="6"/>
        <item x="7"/>
        <item x="8"/>
        <item x="9"/>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items count="221">
        <item x="17"/>
        <item x="7"/>
        <item x="8"/>
        <item x="9"/>
        <item x="16"/>
        <item x="65"/>
        <item x="66"/>
        <item x="67"/>
        <item x="110"/>
        <item x="111"/>
        <item x="112"/>
        <item x="113"/>
        <item x="114"/>
        <item x="68"/>
        <item x="118"/>
        <item x="119"/>
        <item x="120"/>
        <item x="140"/>
        <item x="69"/>
        <item x="70"/>
        <item x="72"/>
        <item x="73"/>
        <item x="74"/>
        <item x="75"/>
        <item x="76"/>
        <item x="115"/>
        <item x="116"/>
        <item x="117"/>
        <item x="124"/>
        <item x="125"/>
        <item x="126"/>
        <item x="133"/>
        <item x="127"/>
        <item x="134"/>
        <item x="135"/>
        <item x="144"/>
        <item x="145"/>
        <item x="146"/>
        <item x="59"/>
        <item x="0"/>
        <item x="197"/>
        <item x="12"/>
        <item x="100"/>
        <item x="98"/>
        <item x="212"/>
        <item x="53"/>
        <item x="166"/>
        <item x="101"/>
        <item x="138"/>
        <item x="81"/>
        <item x="80"/>
        <item x="48"/>
        <item x="10"/>
        <item x="204"/>
        <item x="178"/>
        <item x="205"/>
        <item x="151"/>
        <item x="179"/>
        <item x="90"/>
        <item x="36"/>
        <item x="95"/>
        <item x="62"/>
        <item x="209"/>
        <item x="207"/>
        <item x="210"/>
        <item x="21"/>
        <item x="195"/>
        <item x="213"/>
        <item x="200"/>
        <item x="4"/>
        <item x="201"/>
        <item x="181"/>
        <item x="164"/>
        <item x="162"/>
        <item x="193"/>
        <item x="99"/>
        <item x="172"/>
        <item x="171"/>
        <item x="170"/>
        <item x="169"/>
        <item x="182"/>
        <item x="165"/>
        <item x="160"/>
        <item x="102"/>
        <item x="136"/>
        <item x="50"/>
        <item x="208"/>
        <item x="159"/>
        <item x="2"/>
        <item x="109"/>
        <item x="177"/>
        <item x="89"/>
        <item x="129"/>
        <item x="42"/>
        <item x="64"/>
        <item x="41"/>
        <item x="39"/>
        <item x="141"/>
        <item x="51"/>
        <item x="52"/>
        <item x="26"/>
        <item x="14"/>
        <item x="18"/>
        <item x="217"/>
        <item x="132"/>
        <item x="25"/>
        <item x="143"/>
        <item x="163"/>
        <item x="186"/>
        <item x="38"/>
        <item x="106"/>
        <item x="194"/>
        <item x="34"/>
        <item x="104"/>
        <item x="46"/>
        <item x="47"/>
        <item x="142"/>
        <item x="29"/>
        <item x="211"/>
        <item x="88"/>
        <item x="86"/>
        <item x="183"/>
        <item x="216"/>
        <item x="219"/>
        <item x="5"/>
        <item x="44"/>
        <item x="154"/>
        <item x="15"/>
        <item x="92"/>
        <item x="93"/>
        <item x="107"/>
        <item x="199"/>
        <item x="97"/>
        <item x="96"/>
        <item x="37"/>
        <item x="103"/>
        <item x="206"/>
        <item x="131"/>
        <item x="55"/>
        <item x="58"/>
        <item x="85"/>
        <item x="79"/>
        <item x="84"/>
        <item x="63"/>
        <item x="83"/>
        <item x="71"/>
        <item x="161"/>
        <item x="54"/>
        <item x="78"/>
        <item x="3"/>
        <item x="60"/>
        <item x="32"/>
        <item x="28"/>
        <item x="56"/>
        <item x="82"/>
        <item x="31"/>
        <item x="23"/>
        <item x="45"/>
        <item x="137"/>
        <item x="20"/>
        <item x="121"/>
        <item x="105"/>
        <item x="173"/>
        <item x="196"/>
        <item x="198"/>
        <item x="61"/>
        <item x="57"/>
        <item x="49"/>
        <item x="30"/>
        <item x="27"/>
        <item x="156"/>
        <item x="168"/>
        <item x="128"/>
        <item x="123"/>
        <item x="192"/>
        <item x="191"/>
        <item x="6"/>
        <item x="189"/>
        <item x="187"/>
        <item x="22"/>
        <item x="19"/>
        <item x="24"/>
        <item x="1"/>
        <item x="122"/>
        <item x="152"/>
        <item x="174"/>
        <item x="167"/>
        <item x="176"/>
        <item x="175"/>
        <item x="180"/>
        <item x="11"/>
        <item x="188"/>
        <item x="91"/>
        <item x="108"/>
        <item x="87"/>
        <item x="185"/>
        <item x="190"/>
        <item x="203"/>
        <item x="202"/>
        <item x="215"/>
        <item x="184"/>
        <item x="214"/>
        <item x="94"/>
        <item x="77"/>
        <item x="35"/>
        <item x="155"/>
        <item x="149"/>
        <item x="150"/>
        <item x="147"/>
        <item x="157"/>
        <item x="43"/>
        <item x="153"/>
        <item x="148"/>
        <item x="33"/>
        <item x="130"/>
        <item x="40"/>
        <item x="13"/>
        <item x="158"/>
        <item x="218"/>
        <item x="139"/>
        <item t="default"/>
      </items>
    </pivotField>
    <pivotField axis="axisRow" compact="0" outline="0" showAll="0">
      <items count="11">
        <item x="0"/>
        <item x="2"/>
        <item x="8"/>
        <item x="3"/>
        <item x="1"/>
        <item x="7"/>
        <item x="5"/>
        <item x="9"/>
        <item x="6"/>
        <item x="4"/>
        <item t="default"/>
      </items>
    </pivotField>
    <pivotField compact="0" outline="0" showAll="0">
      <items count="11">
        <item x="0"/>
        <item x="8"/>
        <item x="2"/>
        <item x="1"/>
        <item x="3"/>
        <item x="5"/>
        <item x="7"/>
        <item x="9"/>
        <item x="6"/>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9"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2"/>
    <field x="12"/>
  </rowFields>
  <rowItems count="20">
    <i>
      <x/>
      <x/>
    </i>
    <i r="1">
      <x v="1"/>
    </i>
    <i r="1">
      <x v="2"/>
    </i>
    <i r="1">
      <x v="3"/>
    </i>
    <i r="1">
      <x v="4"/>
    </i>
    <i r="1">
      <x v="5"/>
    </i>
    <i r="1">
      <x v="6"/>
    </i>
    <i r="1">
      <x v="7"/>
    </i>
    <i r="1">
      <x v="8"/>
    </i>
    <i r="1">
      <x v="9"/>
    </i>
    <i t="default">
      <x/>
    </i>
    <i>
      <x v="1"/>
      <x v="6"/>
    </i>
    <i r="1">
      <x v="8"/>
    </i>
    <i t="default">
      <x v="1"/>
    </i>
    <i>
      <x v="2"/>
      <x v="2"/>
    </i>
    <i r="1">
      <x v="7"/>
    </i>
    <i t="default">
      <x v="2"/>
    </i>
    <i>
      <x v="3"/>
      <x v="3"/>
    </i>
    <i t="default">
      <x v="3"/>
    </i>
    <i t="grand">
      <x/>
    </i>
  </rowItems>
  <colItems count="1">
    <i/>
  </colItems>
  <dataFields count="1">
    <dataField name="Suma de RATIO_ACT" fld="30" baseField="0" baseItem="0" numFmtId="10"/>
  </dataFields>
  <formats count="14">
    <format dxfId="58">
      <pivotArea type="all" dataOnly="0" outline="0" fieldPosition="0"/>
    </format>
    <format dxfId="57">
      <pivotArea outline="0" collapsedLevelsAreSubtotals="1" fieldPosition="0"/>
    </format>
    <format dxfId="56">
      <pivotArea type="origin" dataOnly="0" labelOnly="1" outline="0" fieldPosition="0"/>
    </format>
    <format dxfId="55">
      <pivotArea type="topRight" dataOnly="0" labelOnly="1" outline="0" fieldPosition="0"/>
    </format>
    <format dxfId="54">
      <pivotArea field="2" type="button" dataOnly="0" labelOnly="1" outline="0" axis="axisRow" fieldPosition="0"/>
    </format>
    <format dxfId="53">
      <pivotArea field="12" type="button" dataOnly="0" labelOnly="1" outline="0" axis="axisRow" fieldPosition="1"/>
    </format>
    <format dxfId="52">
      <pivotArea dataOnly="0" labelOnly="1" outline="0" fieldPosition="0">
        <references count="1">
          <reference field="2" count="0"/>
        </references>
      </pivotArea>
    </format>
    <format dxfId="51">
      <pivotArea dataOnly="0" labelOnly="1" outline="0" fieldPosition="0">
        <references count="1">
          <reference field="2" count="0" defaultSubtotal="1"/>
        </references>
      </pivotArea>
    </format>
    <format dxfId="50">
      <pivotArea dataOnly="0" labelOnly="1" grandRow="1" outline="0" fieldPosition="0"/>
    </format>
    <format dxfId="49">
      <pivotArea dataOnly="0" labelOnly="1" outline="0" fieldPosition="0">
        <references count="2">
          <reference field="2" count="1" selected="0">
            <x v="0"/>
          </reference>
          <reference field="12" count="0"/>
        </references>
      </pivotArea>
    </format>
    <format dxfId="48">
      <pivotArea dataOnly="0" labelOnly="1" outline="0" fieldPosition="0">
        <references count="2">
          <reference field="2" count="1" selected="0">
            <x v="1"/>
          </reference>
          <reference field="12" count="2">
            <x v="6"/>
            <x v="8"/>
          </reference>
        </references>
      </pivotArea>
    </format>
    <format dxfId="47">
      <pivotArea dataOnly="0" labelOnly="1" outline="0" fieldPosition="0">
        <references count="2">
          <reference field="2" count="1" selected="0">
            <x v="2"/>
          </reference>
          <reference field="12" count="2">
            <x v="2"/>
            <x v="7"/>
          </reference>
        </references>
      </pivotArea>
    </format>
    <format dxfId="46">
      <pivotArea dataOnly="0" labelOnly="1" outline="0" fieldPosition="0">
        <references count="2">
          <reference field="2" count="1" selected="0">
            <x v="3"/>
          </reference>
          <reference field="12" count="1">
            <x v="3"/>
          </reference>
        </references>
      </pivotArea>
    </format>
    <format dxfId="45">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26">
  <location ref="A48:B53" firstHeaderRow="1" firstDataRow="1" firstDataCol="1"/>
  <pivotFields count="2">
    <pivotField axis="axisRow" showAll="0">
      <items count="6">
        <item x="0"/>
        <item x="2"/>
        <item x="3"/>
        <item x="4"/>
        <item h="1" x="1"/>
        <item t="default"/>
      </items>
    </pivotField>
    <pivotField dataField="1" showAll="0"/>
  </pivotFields>
  <rowFields count="1">
    <field x="0"/>
  </rowFields>
  <rowItems count="5">
    <i>
      <x/>
    </i>
    <i>
      <x v="1"/>
    </i>
    <i>
      <x v="2"/>
    </i>
    <i>
      <x v="3"/>
    </i>
    <i t="grand">
      <x/>
    </i>
  </rowItems>
  <colItems count="1">
    <i/>
  </colItems>
  <dataFields count="1">
    <dataField name="Suma de %" fld="1" baseField="0" baseItem="0" numFmtId="9"/>
  </dataFields>
  <formats count="9">
    <format dxfId="67">
      <pivotArea outline="0" collapsedLevelsAreSubtotals="1" fieldPosition="0"/>
    </format>
    <format dxfId="66">
      <pivotArea dataOnly="0" labelOnly="1" outline="0" axis="axisValues" fieldPosition="0"/>
    </format>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outline="0" axis="axisValues" fieldPosition="0"/>
    </format>
    <format dxfId="61">
      <pivotArea dataOnly="0" labelOnly="1" fieldPosition="0">
        <references count="1">
          <reference field="0" count="0"/>
        </references>
      </pivotArea>
    </format>
    <format dxfId="60">
      <pivotArea dataOnly="0" labelOnly="1" grandRow="1" outline="0" fieldPosition="0"/>
    </format>
    <format dxfId="59">
      <pivotArea dataOnly="0" labelOnly="1" outline="0" axis="axisValues" fieldPosition="0"/>
    </format>
  </formats>
  <chartFormats count="1">
    <chartFormat chart="2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OD_OBJETIVOS_ESTRATEGICOS_PEI11" sourceName="COD_OBJETIVOS_ESTRATEGICOS_PEI">
  <pivotTables>
    <pivotTable tabId="24" name="Tabla dinámica1"/>
  </pivotTables>
  <data>
    <tabular pivotCacheId="176770929">
      <items count="4">
        <i x="0" s="1"/>
        <i x="1" s="1" nd="1"/>
        <i x="2" s="1" nd="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COD_PEI_PROYECTO2" sourceName="COD_PEI_PROYECTO">
  <pivotTables>
    <pivotTable tabId="24" name="Tabla dinámica1"/>
  </pivotTables>
  <data>
    <tabular pivotCacheId="176770929">
      <items count="10">
        <i x="1" s="1"/>
        <i x="0" s="1"/>
        <i x="2" s="1" nd="1"/>
        <i x="3" s="1" nd="1"/>
        <i x="4" s="1" nd="1"/>
        <i x="5" s="1" nd="1"/>
        <i x="6" s="1" nd="1"/>
        <i x="7" s="1" nd="1"/>
        <i x="8" s="1" nd="1"/>
        <i x="9"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PLAN_ANUAL_OAP1" sourceName="PLAN_ANUAL_OAP">
  <pivotTables>
    <pivotTable tabId="24" name="Tabla dinámica1"/>
  </pivotTables>
  <data>
    <tabular pivotCacheId="176770929">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COD_DEPENDENCIA11" sourceName="COD_DEPENDENCIA">
  <pivotTables>
    <pivotTable tabId="24" name="Tabla dinámica1"/>
  </pivotTables>
  <data>
    <tabular pivotCacheId="176770929">
      <items count="10">
        <i x="3"/>
        <i x="4" s="1"/>
        <i x="5"/>
        <i x="6"/>
        <i x="7"/>
        <i x="2"/>
        <i x="1"/>
        <i x="0"/>
        <i x="8"/>
        <i x="9"/>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NOMBRE_PLAN_OAP1" sourceName=" NOMBRE_PLAN_OAP">
  <pivotTables>
    <pivotTable tabId="24" name="Tabla dinámica1"/>
  </pivotTables>
  <data>
    <tabular pivotCacheId="176770929">
      <items count="15">
        <i x="13" s="1"/>
        <i x="0" s="1"/>
        <i x="12" s="1"/>
        <i x="14" s="1"/>
        <i x="8" s="1" nd="1"/>
        <i x="9" s="1" nd="1"/>
        <i x="10" s="1" nd="1"/>
        <i x="11" s="1" nd="1"/>
        <i x="1" s="1" nd="1"/>
        <i x="2" s="1" nd="1"/>
        <i x="7" s="1" nd="1"/>
        <i x="6" s="1" nd="1"/>
        <i x="4" s="1" nd="1"/>
        <i x="3" s="1" nd="1"/>
        <i x="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COD_OBJETIVOS_ESTRATEGICOS_PEI2" sourceName="COD_OBJETIVOS_ESTRATEGICOS_PEI">
  <pivotTables>
    <pivotTable tabId="20" name="Tabla dinámica3"/>
  </pivotTables>
  <data>
    <tabular pivotCacheId="176770930">
      <items count="4">
        <i x="0" s="1"/>
        <i x="2" s="1" nd="1"/>
        <i x="3" s="1" nd="1"/>
        <i x="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COD_PEI_PROYECTO1" sourceName="COD_PEI_PROYECTO">
  <pivotTables>
    <pivotTable tabId="20" name="Tabla dinámica3"/>
  </pivotTables>
  <data>
    <tabular pivotCacheId="176770930">
      <items count="10">
        <i x="7" s="1"/>
        <i x="0" s="1"/>
        <i x="8" s="1" nd="1"/>
        <i x="2" s="1" nd="1"/>
        <i x="9" s="1" nd="1"/>
        <i x="3" s="1" nd="1"/>
        <i x="4" s="1" nd="1"/>
        <i x="5" s="1" nd="1"/>
        <i x="6" s="1" nd="1"/>
        <i x="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COD_DEPENDENCIA2" sourceName="COD_DEPENDENCIA">
  <pivotTables>
    <pivotTable tabId="20" name="Tabla dinámica3"/>
  </pivotTables>
  <data>
    <tabular pivotCacheId="176770930">
      <items count="10">
        <i x="0"/>
        <i x="2" s="1"/>
        <i x="8"/>
        <i x="3"/>
        <i x="1"/>
        <i x="7"/>
        <i x="5"/>
        <i x="9"/>
        <i x="6"/>
        <i x="4"/>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PERIODO" sourceName="PERIODO">
  <pivotTables>
    <pivotTable tabId="20" name="Tabla dinámica3"/>
  </pivotTables>
  <data>
    <tabular pivotCacheId="176770930">
      <items count="12">
        <i x="0" s="1"/>
        <i x="1" s="1"/>
        <i x="2" s="1"/>
        <i x="3" s="1"/>
        <i x="4" s="1"/>
        <i x="5" s="1"/>
        <i x="6"/>
        <i x="7"/>
        <i x="8"/>
        <i x="9"/>
        <i x="10"/>
        <i x="1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D_OBJETIVOS_ESTRATEGICOS_PEI 2" cache="SegmentaciónDeDatos_COD_OBJETIVOS_ESTRATEGICOS_PEI2" caption="COD_OBJETIVOS_ESTRATEGICOS_PEI" columnCount="2" style="SlicerStyleDark6" rowHeight="241300"/>
  <slicer name="COD_PEI_PROYECTO 1" cache="SegmentaciónDeDatos_COD_PEI_PROYECTO1" caption="COD_PEI_PROYECTO" columnCount="10" style="SlicerStyleDark5" rowHeight="241300"/>
  <slicer name="COD_DEPENDENCIA 2" cache="SegmentaciónDeDatos_COD_DEPENDENCIA2" caption="COD_DEPENDENCIA" columnCount="10" style="SlicerStyleDark2" rowHeight="241300"/>
  <slicer name="PERIODO" cache="SegmentaciónDeDatos_PERIODO" caption="PERIODO" columnCount="12" style="SlicerStyleDark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OD_OBJETIVOS_ESTRATEGICOS_PEI 3" cache="SegmentaciónDeDatos_COD_OBJETIVOS_ESTRATEGICOS_PEI11" caption="COD_OBJETIVOS_ESTRATEGICOS_PEI" style="SlicerStyleDark2" rowHeight="241300"/>
  <slicer name="COD_PEI_PROYECTO 2" cache="SegmentaciónDeDatos_COD_PEI_PROYECTO2" caption="COD_PEI_PROYECTO" columnCount="10" style="SlicerStyleDark1" rowHeight="241300"/>
  <slicer name="PLAN_ANUAL_OAP 1" cache="SegmentaciónDeDatos_PLAN_ANUAL_OAP1" caption="PLAN_ANUAL_OAP" style="SlicerStyleDark4" rowHeight="241300"/>
  <slicer name="COD_DEPENDENCIA 3" cache="SegmentaciónDeDatos_COD_DEPENDENCIA11" caption="COD_DEPENDENCIA" columnCount="10" style="SlicerStyleDark5" rowHeight="241300"/>
  <slicer name=" NOMBRE_PLAN_OAP 1" cache="SegmentaciónDeDatos_NOMBRE_PLAN_OAP1" caption=" NOMBRE_PLAN_OAP" columnCount="4" style="SlicerStyleLight2" rowHeight="241300"/>
</slicers>
</file>

<file path=xl/tables/table1.xml><?xml version="1.0" encoding="utf-8"?>
<table xmlns="http://schemas.openxmlformats.org/spreadsheetml/2006/main" id="4" name="Tabla_Dependencias" displayName="Tabla_Dependencias" ref="AA1:AF30" totalsRowShown="0" headerRowBorderDxfId="75" tableBorderDxfId="74">
  <tableColumns count="6">
    <tableColumn id="1" name="COD_DEPENDENCIA" dataDxfId="73"/>
    <tableColumn id="2" name="DEPENDENCIA" dataDxfId="72"/>
    <tableColumn id="9" name="Codigos_Dependencia_SIT" dataDxfId="71"/>
    <tableColumn id="3" name="GRUPO_DEPENDENCIA" dataDxfId="70"/>
    <tableColumn id="10" name="Codigo_Dependencia_SIT01" dataDxfId="69"/>
    <tableColumn id="4" name="LIDER_DEPENDENCIA" dataDxfId="68"/>
  </tableColumns>
  <tableStyleInfo name="TableStyleMedium2" showFirstColumn="0" showLastColumn="0" showRowStripes="1" showColumnStripes="0"/>
</table>
</file>

<file path=xl/tables/table2.xml><?xml version="1.0" encoding="utf-8"?>
<table xmlns="http://schemas.openxmlformats.org/spreadsheetml/2006/main" id="1" name="Tabla_Indicador_Gestion4" displayName="Tabla_Indicador_Gestion4" ref="A1:C6" totalsRowShown="0">
  <autoFilter ref="A1:C6"/>
  <tableColumns count="3">
    <tableColumn id="1" name="%_INDICADOR_INICIAL" dataCellStyle="Porcentaje"/>
    <tableColumn id="2" name="%_INDICADOR_FINAL" dataCellStyle="Porcentaje"/>
    <tableColumn id="3" name="ESTADO_Met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8" Type="http://schemas.openxmlformats.org/officeDocument/2006/relationships/hyperlink" Target="http://aplicaciones.supertransporte.gov.co/Biblioteca_Virtual/BIBLIOTECA_MENU/" TargetMode="External"/><Relationship Id="rId13" Type="http://schemas.openxmlformats.org/officeDocument/2006/relationships/hyperlink" Target="http://www.supertransporte.gov.co/index.php/comunicaciones-2019/resolucionfija/" TargetMode="External"/><Relationship Id="rId18" Type="http://schemas.openxmlformats.org/officeDocument/2006/relationships/printerSettings" Target="../printerSettings/printerSettings3.bin"/><Relationship Id="rId3" Type="http://schemas.openxmlformats.org/officeDocument/2006/relationships/hyperlink" Target="http://www.supertransporte.gov.co/index.php/plan-institucional-de-gestion-ambiental/" TargetMode="External"/><Relationship Id="rId7" Type="http://schemas.openxmlformats.org/officeDocument/2006/relationships/hyperlink" Target="http://odoo.supertransporte.gov.co:8069/web" TargetMode="External"/><Relationship Id="rId12" Type="http://schemas.openxmlformats.org/officeDocument/2006/relationships/hyperlink" Target="http://odoo.supertransporte.gov.co:8069/web" TargetMode="External"/><Relationship Id="rId17" Type="http://schemas.openxmlformats.org/officeDocument/2006/relationships/hyperlink" Target="https://www.gov.co/participacion/los-datos-y-visualizaciones-del-gobierno-interesantes-para-su-uso-aprovechamiento-y-toma-de-decisiones-1" TargetMode="External"/><Relationship Id="rId2" Type="http://schemas.openxmlformats.org/officeDocument/2006/relationships/hyperlink" Target="http://www.supertransporte.gov.co/documentos/2018/Octubre/Planeacion_11/Politicas_Seguridad_Informatica_V41_2018.pdf" TargetMode="External"/><Relationship Id="rId16" Type="http://schemas.openxmlformats.org/officeDocument/2006/relationships/hyperlink" Target="http://www.supertransporte.gov.co/documentos/2019/Mayo/Comunicaciones_23/Cronograma_PPC_2019.xlsx" TargetMode="External"/><Relationship Id="rId20" Type="http://schemas.openxmlformats.org/officeDocument/2006/relationships/comments" Target="../comments1.xml"/><Relationship Id="rId1" Type="http://schemas.openxmlformats.org/officeDocument/2006/relationships/hyperlink" Target="https://datos.gov.co/browse?q=superintendencia%20de%20transporte&amp;sortBy=relevance" TargetMode="External"/><Relationship Id="rId6" Type="http://schemas.openxmlformats.org/officeDocument/2006/relationships/hyperlink" Target="https://supertransporte.sharepoint.com/sites/GEL2/SitePages/Cultura-de-Innovaci%C3%B3n.aspx" TargetMode="External"/><Relationship Id="rId11" Type="http://schemas.openxmlformats.org/officeDocument/2006/relationships/hyperlink" Target="https://supertransporte.sharepoint.com/sites/GEL2/SitePages/Cultura-de-Innovaci%C3%B3n.aspx" TargetMode="External"/><Relationship Id="rId5" Type="http://schemas.openxmlformats.org/officeDocument/2006/relationships/hyperlink" Target="https://www.datos.gov.co/Transporte/Trafico-Portuario-Mar-timo-En-Colombia-2016-a-dici/5r3g-zv5z" TargetMode="External"/><Relationship Id="rId15" Type="http://schemas.openxmlformats.org/officeDocument/2006/relationships/hyperlink" Target="http://intranet.supertransporte.gov.co/CadenaValor/index.htm" TargetMode="External"/><Relationship Id="rId10" Type="http://schemas.openxmlformats.org/officeDocument/2006/relationships/hyperlink" Target="https://www.datos.gov.co/Transporte/Trafico-Portuario-Mar-timo-En-Colombia-2016-a-dici/5r3g-zv5z/data" TargetMode="External"/><Relationship Id="rId19" Type="http://schemas.openxmlformats.org/officeDocument/2006/relationships/vmlDrawing" Target="../drawings/vmlDrawing1.vml"/><Relationship Id="rId4" Type="http://schemas.openxmlformats.org/officeDocument/2006/relationships/hyperlink" Target="http://www.supertransporte.gov.co/index.php/resoluciones-generales/2019/" TargetMode="External"/><Relationship Id="rId9" Type="http://schemas.openxmlformats.org/officeDocument/2006/relationships/hyperlink" Target="http://www.supertransporte.gov.co/index.php/resoluciones-generales/2019/" TargetMode="External"/><Relationship Id="rId14" Type="http://schemas.openxmlformats.org/officeDocument/2006/relationships/hyperlink" Target="https://supertransporte.sharepoint.com/sites/GEL2/SitePages/Cultura-de-Innovaci%C3%B3n.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ivotTable" Target="../pivotTables/pivotTable5.xml"/><Relationship Id="rId7" Type="http://schemas.openxmlformats.org/officeDocument/2006/relationships/pivotTable" Target="../pivotTables/pivotTable9.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5" Type="http://schemas.openxmlformats.org/officeDocument/2006/relationships/pivotTable" Target="../pivotTables/pivotTable7.xml"/><Relationship Id="rId4" Type="http://schemas.openxmlformats.org/officeDocument/2006/relationships/pivotTable" Target="../pivotTables/pivotTable6.xml"/><Relationship Id="rId9"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B2:U29"/>
  <sheetViews>
    <sheetView showGridLines="0" showRowColHeaders="0" tabSelected="1" view="pageBreakPreview" zoomScale="55" zoomScaleNormal="55" zoomScaleSheetLayoutView="55" workbookViewId="0">
      <selection activeCell="N63" sqref="N63"/>
    </sheetView>
  </sheetViews>
  <sheetFormatPr baseColWidth="10" defaultRowHeight="15" x14ac:dyDescent="0.25"/>
  <cols>
    <col min="13" max="13" width="10.140625" customWidth="1"/>
    <col min="14" max="14" width="11.42578125" customWidth="1"/>
    <col min="18" max="18" width="64.7109375" customWidth="1"/>
  </cols>
  <sheetData>
    <row r="2" spans="2:12" ht="26.25" x14ac:dyDescent="0.4">
      <c r="B2" s="344"/>
      <c r="C2" s="344"/>
      <c r="D2" s="344"/>
      <c r="E2" s="344"/>
      <c r="F2" s="344"/>
      <c r="G2" s="344"/>
      <c r="H2" s="344"/>
      <c r="I2" s="344"/>
      <c r="J2" s="344"/>
      <c r="K2" s="344"/>
      <c r="L2" s="344"/>
    </row>
    <row r="3" spans="2:12" ht="26.25" x14ac:dyDescent="0.4">
      <c r="B3" s="344"/>
      <c r="C3" s="344"/>
      <c r="D3" s="344"/>
      <c r="E3" s="344"/>
      <c r="F3" s="344"/>
      <c r="G3" s="344"/>
      <c r="H3" s="344"/>
      <c r="I3" s="344"/>
      <c r="J3" s="344"/>
      <c r="K3" s="344"/>
      <c r="L3" s="344"/>
    </row>
    <row r="4" spans="2:12" ht="26.25" x14ac:dyDescent="0.4">
      <c r="B4" s="344"/>
      <c r="C4" s="344"/>
      <c r="D4" s="344"/>
      <c r="E4" s="344"/>
      <c r="F4" s="344"/>
      <c r="G4" s="344"/>
      <c r="H4" s="344"/>
      <c r="I4" s="344"/>
      <c r="J4" s="344"/>
      <c r="K4" s="344"/>
      <c r="L4" s="344"/>
    </row>
    <row r="5" spans="2:12" ht="26.25" x14ac:dyDescent="0.4">
      <c r="B5" s="344"/>
      <c r="C5" s="344"/>
      <c r="D5" s="344"/>
      <c r="E5" s="344"/>
      <c r="F5" s="344"/>
      <c r="G5" s="344"/>
      <c r="H5" s="344"/>
      <c r="I5" s="344"/>
      <c r="J5" s="344"/>
      <c r="K5" s="344"/>
      <c r="L5" s="344"/>
    </row>
    <row r="6" spans="2:12" x14ac:dyDescent="0.25">
      <c r="B6" s="342"/>
      <c r="C6" s="342"/>
      <c r="D6" s="342"/>
      <c r="E6" s="343"/>
      <c r="F6" s="342"/>
      <c r="G6" s="343"/>
      <c r="H6" s="343"/>
      <c r="I6" s="343"/>
      <c r="J6" s="343"/>
      <c r="K6" s="343"/>
      <c r="L6" s="343"/>
    </row>
    <row r="7" spans="2:12" x14ac:dyDescent="0.25">
      <c r="E7" s="1"/>
      <c r="G7" s="1"/>
      <c r="H7" s="1"/>
      <c r="I7" s="1"/>
      <c r="J7" s="1"/>
      <c r="K7" s="1"/>
      <c r="L7" s="1"/>
    </row>
    <row r="20" spans="15:21" x14ac:dyDescent="0.25">
      <c r="S20" s="58" t="s">
        <v>0</v>
      </c>
    </row>
    <row r="21" spans="15:21" ht="60" x14ac:dyDescent="0.25">
      <c r="O21" s="58" t="s">
        <v>1</v>
      </c>
      <c r="P21" s="58" t="s">
        <v>2</v>
      </c>
      <c r="Q21" s="58" t="s">
        <v>3</v>
      </c>
      <c r="R21" s="58" t="s">
        <v>4</v>
      </c>
      <c r="S21" s="242" t="s">
        <v>5</v>
      </c>
      <c r="T21" s="242" t="s">
        <v>6</v>
      </c>
      <c r="U21" s="242" t="s">
        <v>7</v>
      </c>
    </row>
    <row r="22" spans="15:21" x14ac:dyDescent="0.25">
      <c r="O22" s="244" t="s">
        <v>49</v>
      </c>
      <c r="P22" t="s">
        <v>9</v>
      </c>
      <c r="Q22" t="s">
        <v>291</v>
      </c>
      <c r="R22" s="1" t="s">
        <v>294</v>
      </c>
      <c r="S22" s="241">
        <v>0.37490000000000001</v>
      </c>
      <c r="T22" s="241">
        <v>0.37440000000000001</v>
      </c>
      <c r="U22" s="76">
        <v>0.37460000000000004</v>
      </c>
    </row>
    <row r="23" spans="15:21" x14ac:dyDescent="0.25">
      <c r="O23" s="244"/>
      <c r="Q23" t="s">
        <v>12</v>
      </c>
      <c r="R23" s="1" t="s">
        <v>13</v>
      </c>
      <c r="S23" s="241">
        <v>5952.4100000000008</v>
      </c>
      <c r="T23" s="241">
        <v>5367.5300000000007</v>
      </c>
      <c r="U23" s="76">
        <v>0.8175780164509967</v>
      </c>
    </row>
    <row r="24" spans="15:21" ht="30" x14ac:dyDescent="0.25">
      <c r="O24" s="244"/>
      <c r="R24" s="1" t="s">
        <v>24</v>
      </c>
      <c r="S24" s="241">
        <v>0.95000000000000018</v>
      </c>
      <c r="T24" s="241">
        <v>0.60000000000000009</v>
      </c>
      <c r="U24" s="76">
        <v>0.19791666666666666</v>
      </c>
    </row>
    <row r="25" spans="15:21" x14ac:dyDescent="0.25">
      <c r="O25" s="244"/>
      <c r="R25" s="1" t="s">
        <v>29</v>
      </c>
      <c r="S25" s="241">
        <v>0.5</v>
      </c>
      <c r="T25" s="241">
        <v>0.5</v>
      </c>
      <c r="U25" s="76">
        <v>0.33333333333333331</v>
      </c>
    </row>
    <row r="26" spans="15:21" x14ac:dyDescent="0.25">
      <c r="O26" s="244"/>
      <c r="R26" s="1" t="s">
        <v>1748</v>
      </c>
      <c r="S26" s="241">
        <v>3.9999999999999996</v>
      </c>
      <c r="T26" s="613">
        <v>5.0000000000000009</v>
      </c>
      <c r="U26" s="76">
        <v>0.67592592592592593</v>
      </c>
    </row>
    <row r="27" spans="15:21" ht="30" x14ac:dyDescent="0.25">
      <c r="O27" s="244"/>
      <c r="R27" s="1" t="s">
        <v>38</v>
      </c>
      <c r="S27" s="241">
        <v>1.0000000000000002</v>
      </c>
      <c r="T27" s="241">
        <v>1.0000000000000002</v>
      </c>
      <c r="U27" s="76">
        <v>0.66666666666666663</v>
      </c>
    </row>
    <row r="28" spans="15:21" x14ac:dyDescent="0.25">
      <c r="O28" s="244"/>
      <c r="R28" s="1" t="s">
        <v>2060</v>
      </c>
      <c r="S28" s="241">
        <v>1.5</v>
      </c>
      <c r="T28" s="241">
        <v>1.5</v>
      </c>
      <c r="U28" s="76">
        <v>0.33333333333333331</v>
      </c>
    </row>
    <row r="29" spans="15:21" x14ac:dyDescent="0.25">
      <c r="O29" t="s">
        <v>37</v>
      </c>
      <c r="S29" s="243">
        <v>5960.7348999999986</v>
      </c>
      <c r="T29" s="243">
        <v>5376.5044000000007</v>
      </c>
      <c r="U29" s="76">
        <v>0.61050566404338225</v>
      </c>
    </row>
  </sheetData>
  <conditionalFormatting pivot="1" sqref="U22:U28">
    <cfRule type="iconSet" priority="1">
      <iconSet>
        <cfvo type="percent" val="0"/>
        <cfvo type="percent" val="56"/>
        <cfvo type="percent" val="86"/>
      </iconSet>
    </cfRule>
  </conditionalFormatting>
  <pageMargins left="0.7" right="0.7" top="0.75" bottom="0.75" header="0.3" footer="0.3"/>
  <pageSetup scale="25"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C00000"/>
  </sheetPr>
  <dimension ref="A2:K320"/>
  <sheetViews>
    <sheetView showGridLines="0" showRowColHeaders="0" showRuler="0" view="pageLayout" zoomScale="55" zoomScaleNormal="70" zoomScalePageLayoutView="55" workbookViewId="0">
      <selection activeCell="F37" sqref="F37"/>
    </sheetView>
  </sheetViews>
  <sheetFormatPr baseColWidth="10" defaultRowHeight="15" x14ac:dyDescent="0.25"/>
  <cols>
    <col min="1" max="1" width="7.140625" customWidth="1"/>
    <col min="2" max="2" width="23.85546875" bestFit="1" customWidth="1"/>
    <col min="3" max="3" width="63" customWidth="1"/>
    <col min="4" max="4" width="38.140625" customWidth="1"/>
    <col min="5" max="5" width="51.42578125" customWidth="1"/>
    <col min="6" max="6" width="37.140625" customWidth="1"/>
    <col min="7" max="7" width="22" customWidth="1"/>
    <col min="8" max="8" width="14.42578125" customWidth="1"/>
    <col min="10" max="10" width="15.28515625" customWidth="1"/>
    <col min="11" max="11" width="6.85546875" customWidth="1"/>
  </cols>
  <sheetData>
    <row r="2" spans="1:11" x14ac:dyDescent="0.25">
      <c r="B2" s="74"/>
      <c r="C2" s="343"/>
      <c r="D2" s="343"/>
      <c r="E2" s="343"/>
      <c r="F2" s="75"/>
      <c r="G2" s="74"/>
      <c r="H2" s="74"/>
      <c r="I2" s="74"/>
      <c r="J2" s="74"/>
    </row>
    <row r="3" spans="1:11" x14ac:dyDescent="0.25">
      <c r="B3" s="74"/>
      <c r="C3" s="343"/>
      <c r="D3" s="343"/>
      <c r="E3" s="343"/>
      <c r="F3" s="75"/>
      <c r="G3" s="74"/>
      <c r="H3" s="74"/>
      <c r="I3" s="74"/>
      <c r="J3" s="74"/>
    </row>
    <row r="4" spans="1:11" x14ac:dyDescent="0.25">
      <c r="B4" s="74"/>
      <c r="C4" s="343"/>
      <c r="D4" s="343"/>
      <c r="E4" s="343"/>
      <c r="F4" s="75"/>
      <c r="G4" s="74"/>
      <c r="H4" s="74"/>
      <c r="I4" s="74"/>
      <c r="J4" s="74"/>
    </row>
    <row r="5" spans="1:11" x14ac:dyDescent="0.25">
      <c r="B5" s="74"/>
      <c r="C5" s="343"/>
      <c r="D5" s="343"/>
      <c r="E5" s="343"/>
      <c r="F5" s="75"/>
      <c r="G5" s="74"/>
      <c r="H5" s="74"/>
      <c r="I5" s="74"/>
      <c r="J5" s="74"/>
    </row>
    <row r="6" spans="1:11" x14ac:dyDescent="0.25">
      <c r="B6" s="74"/>
      <c r="C6" s="343"/>
      <c r="D6" s="343"/>
      <c r="E6" s="343"/>
      <c r="F6" s="75"/>
      <c r="G6" s="74"/>
      <c r="H6" s="74"/>
      <c r="I6" s="74"/>
      <c r="J6" s="74"/>
    </row>
    <row r="7" spans="1:11" x14ac:dyDescent="0.25">
      <c r="F7" s="74"/>
      <c r="G7" s="74"/>
      <c r="H7" s="74"/>
      <c r="I7" s="74"/>
      <c r="J7" s="74"/>
    </row>
    <row r="9" spans="1:11" x14ac:dyDescent="0.25">
      <c r="A9" s="614"/>
      <c r="B9" s="614"/>
      <c r="C9" s="614"/>
      <c r="D9" s="614"/>
      <c r="E9" s="614"/>
      <c r="F9" s="614"/>
      <c r="G9" s="614"/>
      <c r="H9" s="614"/>
      <c r="I9" s="614"/>
      <c r="J9" s="614"/>
      <c r="K9" s="614"/>
    </row>
    <row r="10" spans="1:11" x14ac:dyDescent="0.25">
      <c r="A10" s="614"/>
      <c r="B10" s="614"/>
      <c r="C10" s="614"/>
      <c r="D10" s="614"/>
      <c r="E10" s="614"/>
      <c r="F10" s="614"/>
      <c r="G10" s="614"/>
      <c r="H10" s="614"/>
      <c r="I10" s="614"/>
      <c r="J10" s="614"/>
      <c r="K10" s="614"/>
    </row>
    <row r="11" spans="1:11" x14ac:dyDescent="0.25">
      <c r="A11" s="614"/>
      <c r="B11" s="614"/>
      <c r="C11" s="614"/>
      <c r="D11" s="614"/>
      <c r="E11" s="614"/>
      <c r="F11" s="614"/>
      <c r="G11" s="614"/>
      <c r="H11" s="614"/>
      <c r="I11" s="614"/>
      <c r="J11" s="614"/>
      <c r="K11" s="614"/>
    </row>
    <row r="12" spans="1:11" x14ac:dyDescent="0.25">
      <c r="A12" s="614"/>
      <c r="B12" s="614"/>
      <c r="C12" s="614"/>
      <c r="D12" s="614"/>
      <c r="E12" s="614"/>
      <c r="F12" s="614"/>
      <c r="G12" s="614"/>
      <c r="H12" s="614"/>
      <c r="I12" s="614"/>
      <c r="J12" s="614"/>
      <c r="K12" s="614"/>
    </row>
    <row r="13" spans="1:11" x14ac:dyDescent="0.25">
      <c r="A13" s="614"/>
      <c r="B13" s="614"/>
      <c r="C13" s="614"/>
      <c r="D13" s="614"/>
      <c r="E13" s="614"/>
      <c r="F13" s="614"/>
      <c r="G13" s="614"/>
      <c r="H13" s="614"/>
      <c r="I13" s="614"/>
      <c r="J13" s="614"/>
      <c r="K13" s="614"/>
    </row>
    <row r="14" spans="1:11" x14ac:dyDescent="0.25">
      <c r="A14" s="614"/>
      <c r="B14" s="614"/>
      <c r="C14" s="614"/>
      <c r="D14" s="614"/>
      <c r="E14" s="614"/>
      <c r="F14" s="614"/>
      <c r="G14" s="614"/>
      <c r="H14" s="614"/>
      <c r="I14" s="614"/>
      <c r="J14" s="614"/>
      <c r="K14" s="614"/>
    </row>
    <row r="15" spans="1:11" x14ac:dyDescent="0.25">
      <c r="A15" s="614"/>
      <c r="B15" s="614"/>
      <c r="C15" s="614"/>
      <c r="D15" s="614"/>
      <c r="E15" s="614"/>
      <c r="F15" s="614"/>
      <c r="G15" s="614"/>
      <c r="H15" s="614"/>
      <c r="I15" s="614"/>
      <c r="J15" s="614"/>
      <c r="K15" s="614"/>
    </row>
    <row r="16" spans="1:11" x14ac:dyDescent="0.25">
      <c r="A16" s="614"/>
      <c r="B16" s="614"/>
      <c r="C16" s="614"/>
      <c r="D16" s="614"/>
      <c r="E16" s="614"/>
      <c r="F16" s="614"/>
      <c r="G16" s="614"/>
      <c r="H16" s="614"/>
      <c r="I16" s="614"/>
      <c r="J16" s="614"/>
      <c r="K16" s="614"/>
    </row>
    <row r="17" spans="1:11" x14ac:dyDescent="0.25">
      <c r="A17" s="614"/>
      <c r="B17" s="614"/>
      <c r="C17" s="614"/>
      <c r="D17" s="614"/>
      <c r="E17" s="614"/>
      <c r="F17" s="614"/>
      <c r="G17" s="614"/>
      <c r="H17" s="614"/>
      <c r="I17" s="614"/>
      <c r="J17" s="614"/>
      <c r="K17" s="614"/>
    </row>
    <row r="18" spans="1:11" x14ac:dyDescent="0.25">
      <c r="A18" s="614"/>
      <c r="B18" s="614"/>
      <c r="C18" s="614"/>
      <c r="D18" s="614"/>
      <c r="E18" s="614"/>
      <c r="F18" s="614"/>
      <c r="G18" s="614"/>
      <c r="H18" s="614"/>
      <c r="I18" s="614"/>
      <c r="J18" s="614"/>
      <c r="K18" s="614"/>
    </row>
    <row r="19" spans="1:11" x14ac:dyDescent="0.25">
      <c r="A19" s="614"/>
      <c r="B19" s="614"/>
      <c r="C19" s="614"/>
      <c r="D19" s="614"/>
      <c r="E19" s="614"/>
      <c r="F19" s="614"/>
      <c r="G19" s="614"/>
      <c r="H19" s="614"/>
      <c r="I19" s="614"/>
      <c r="J19" s="614"/>
      <c r="K19" s="614"/>
    </row>
    <row r="20" spans="1:11" x14ac:dyDescent="0.25">
      <c r="A20" s="614"/>
      <c r="B20" s="614"/>
      <c r="C20" s="614"/>
      <c r="D20" s="614"/>
      <c r="E20" s="614"/>
      <c r="F20" s="614"/>
      <c r="G20" s="614"/>
      <c r="H20" s="614"/>
      <c r="I20" s="614"/>
      <c r="J20" s="614"/>
      <c r="K20" s="614"/>
    </row>
    <row r="21" spans="1:11" x14ac:dyDescent="0.25">
      <c r="A21" s="614"/>
      <c r="B21" s="614"/>
      <c r="C21" s="614"/>
      <c r="D21" s="614"/>
      <c r="E21" s="614"/>
      <c r="F21" s="614"/>
      <c r="G21" s="614"/>
      <c r="H21" s="614"/>
      <c r="I21" s="614"/>
      <c r="J21" s="614"/>
      <c r="K21" s="614"/>
    </row>
    <row r="22" spans="1:11" x14ac:dyDescent="0.25">
      <c r="A22" s="614"/>
      <c r="B22" s="614"/>
      <c r="C22" s="614"/>
      <c r="D22" s="614"/>
      <c r="E22" s="614"/>
      <c r="F22" s="614"/>
      <c r="G22" s="614"/>
      <c r="H22" s="614"/>
      <c r="I22" s="614"/>
      <c r="J22" s="614"/>
      <c r="K22" s="614"/>
    </row>
    <row r="23" spans="1:11" x14ac:dyDescent="0.25">
      <c r="A23" s="614"/>
      <c r="B23" s="614"/>
      <c r="C23" s="614"/>
      <c r="D23" s="614"/>
      <c r="E23" s="614"/>
      <c r="F23" s="614"/>
      <c r="G23" s="614"/>
      <c r="H23" s="614"/>
      <c r="I23" s="614"/>
      <c r="J23" s="614"/>
      <c r="K23" s="614"/>
    </row>
    <row r="24" spans="1:11" x14ac:dyDescent="0.25">
      <c r="A24" s="614"/>
      <c r="B24" s="614"/>
      <c r="C24" s="614"/>
      <c r="D24" s="614"/>
      <c r="E24" s="614"/>
      <c r="F24" s="614"/>
      <c r="G24" s="614"/>
      <c r="H24" s="614"/>
      <c r="I24" s="614"/>
      <c r="J24" s="614"/>
      <c r="K24" s="614"/>
    </row>
    <row r="25" spans="1:11" x14ac:dyDescent="0.25">
      <c r="A25" s="614"/>
      <c r="B25" s="614"/>
      <c r="C25" s="614"/>
      <c r="D25" s="614"/>
      <c r="E25" s="614"/>
      <c r="F25" s="614"/>
      <c r="G25" s="614"/>
      <c r="H25" s="614"/>
      <c r="I25" s="614"/>
      <c r="J25" s="614"/>
      <c r="K25" s="614"/>
    </row>
    <row r="26" spans="1:11" x14ac:dyDescent="0.25">
      <c r="F26" s="58" t="s">
        <v>0</v>
      </c>
    </row>
    <row r="27" spans="1:11" ht="45" x14ac:dyDescent="0.25">
      <c r="B27" s="58" t="s">
        <v>17</v>
      </c>
      <c r="C27" s="58" t="s">
        <v>18</v>
      </c>
      <c r="D27" s="58" t="s">
        <v>19</v>
      </c>
      <c r="E27" s="58" t="s">
        <v>20</v>
      </c>
      <c r="F27" s="1" t="s">
        <v>21</v>
      </c>
      <c r="G27" s="1" t="s">
        <v>22</v>
      </c>
      <c r="H27" s="1" t="s">
        <v>23</v>
      </c>
    </row>
    <row r="28" spans="1:11" ht="60.75" thickBot="1" x14ac:dyDescent="0.3">
      <c r="B28" s="338" t="s">
        <v>200</v>
      </c>
      <c r="C28" t="s">
        <v>124</v>
      </c>
      <c r="D28" s="337" t="s">
        <v>133</v>
      </c>
      <c r="E28" t="s">
        <v>69</v>
      </c>
      <c r="F28" s="335">
        <v>1</v>
      </c>
      <c r="G28" s="335">
        <v>0.5</v>
      </c>
      <c r="H28" s="336">
        <v>0.5</v>
      </c>
    </row>
    <row r="29" spans="1:11" ht="15.75" thickTop="1" x14ac:dyDescent="0.25">
      <c r="B29" s="339" t="s">
        <v>233</v>
      </c>
      <c r="C29" t="s">
        <v>152</v>
      </c>
      <c r="D29" t="s">
        <v>154</v>
      </c>
      <c r="E29" t="s">
        <v>28</v>
      </c>
      <c r="F29" s="335">
        <v>1</v>
      </c>
      <c r="G29" s="335">
        <v>1</v>
      </c>
      <c r="H29" s="336">
        <v>1</v>
      </c>
    </row>
    <row r="30" spans="1:11" ht="60.75" thickBot="1" x14ac:dyDescent="0.3">
      <c r="B30" s="340" t="s">
        <v>1828</v>
      </c>
      <c r="C30" s="337" t="s">
        <v>1829</v>
      </c>
      <c r="D30" s="337" t="s">
        <v>1818</v>
      </c>
      <c r="E30" t="s">
        <v>67</v>
      </c>
      <c r="F30" s="335">
        <v>1</v>
      </c>
      <c r="G30" s="335">
        <v>0.8</v>
      </c>
      <c r="H30" s="336">
        <v>0.8</v>
      </c>
    </row>
    <row r="31" spans="1:11" ht="61.5" thickTop="1" thickBot="1" x14ac:dyDescent="0.3">
      <c r="B31" s="340" t="s">
        <v>222</v>
      </c>
      <c r="C31" s="337" t="s">
        <v>2392</v>
      </c>
      <c r="D31" s="337" t="s">
        <v>167</v>
      </c>
      <c r="E31" t="s">
        <v>65</v>
      </c>
      <c r="F31" s="335">
        <v>2080</v>
      </c>
      <c r="G31" s="335">
        <v>1962</v>
      </c>
      <c r="H31" s="336">
        <v>0.94326923076923075</v>
      </c>
    </row>
    <row r="32" spans="1:11" ht="31.5" thickTop="1" thickBot="1" x14ac:dyDescent="0.3">
      <c r="B32" s="340" t="s">
        <v>457</v>
      </c>
      <c r="C32" s="337" t="s">
        <v>458</v>
      </c>
      <c r="D32" s="337" t="s">
        <v>461</v>
      </c>
      <c r="E32" t="s">
        <v>69</v>
      </c>
      <c r="F32" s="335">
        <v>0.99999999999999989</v>
      </c>
      <c r="G32" s="335">
        <v>0.48</v>
      </c>
      <c r="H32" s="336">
        <v>0.48000000000000004</v>
      </c>
    </row>
    <row r="33" spans="2:8" ht="31.5" thickTop="1" thickBot="1" x14ac:dyDescent="0.3">
      <c r="B33" s="340" t="s">
        <v>1413</v>
      </c>
      <c r="C33" s="337" t="s">
        <v>1414</v>
      </c>
      <c r="D33" s="337" t="s">
        <v>425</v>
      </c>
      <c r="E33" t="s">
        <v>69</v>
      </c>
      <c r="F33" s="335">
        <v>1</v>
      </c>
      <c r="G33" s="335">
        <v>0.45</v>
      </c>
      <c r="H33" s="336">
        <v>0.45</v>
      </c>
    </row>
    <row r="34" spans="2:8" ht="31.5" thickTop="1" thickBot="1" x14ac:dyDescent="0.3">
      <c r="B34" s="340" t="s">
        <v>1425</v>
      </c>
      <c r="C34" s="337" t="s">
        <v>1426</v>
      </c>
      <c r="D34" s="337" t="s">
        <v>1428</v>
      </c>
      <c r="E34" t="s">
        <v>69</v>
      </c>
      <c r="F34" s="335">
        <v>0.25</v>
      </c>
      <c r="G34" s="335">
        <v>0.1</v>
      </c>
      <c r="H34" s="336">
        <v>0.4</v>
      </c>
    </row>
    <row r="35" spans="2:8" ht="31.5" thickTop="1" thickBot="1" x14ac:dyDescent="0.3">
      <c r="B35" s="340" t="s">
        <v>1438</v>
      </c>
      <c r="C35" s="337" t="s">
        <v>1439</v>
      </c>
      <c r="D35" s="337" t="s">
        <v>1441</v>
      </c>
      <c r="E35" t="s">
        <v>69</v>
      </c>
      <c r="F35" s="335">
        <v>0.24999999999999997</v>
      </c>
      <c r="G35" s="335">
        <v>0.12000000000000001</v>
      </c>
      <c r="H35" s="336">
        <v>0.48000000000000009</v>
      </c>
    </row>
    <row r="36" spans="2:8" ht="46.5" thickTop="1" thickBot="1" x14ac:dyDescent="0.3">
      <c r="B36" s="340" t="s">
        <v>295</v>
      </c>
      <c r="C36" s="337" t="s">
        <v>296</v>
      </c>
      <c r="D36" s="337" t="s">
        <v>301</v>
      </c>
      <c r="E36" t="s">
        <v>28</v>
      </c>
      <c r="F36" s="335">
        <v>6.25E-2</v>
      </c>
      <c r="G36" s="335">
        <v>6.2399999999999997E-2</v>
      </c>
      <c r="H36" s="336">
        <v>0.99839999999999995</v>
      </c>
    </row>
    <row r="37" spans="2:8" ht="16.5" thickTop="1" thickBot="1" x14ac:dyDescent="0.3">
      <c r="B37" s="340" t="s">
        <v>310</v>
      </c>
      <c r="C37" s="337" t="s">
        <v>311</v>
      </c>
      <c r="D37" t="s">
        <v>301</v>
      </c>
      <c r="E37" t="s">
        <v>69</v>
      </c>
      <c r="F37" s="335">
        <v>6.25E-2</v>
      </c>
      <c r="G37" s="335">
        <v>3.1199999999999999E-2</v>
      </c>
      <c r="H37" s="336">
        <v>0.49919999999999998</v>
      </c>
    </row>
    <row r="38" spans="2:8" ht="16.5" thickTop="1" thickBot="1" x14ac:dyDescent="0.3">
      <c r="B38" s="340" t="s">
        <v>319</v>
      </c>
      <c r="C38" s="337" t="s">
        <v>320</v>
      </c>
      <c r="D38" t="s">
        <v>301</v>
      </c>
      <c r="E38" t="s">
        <v>32</v>
      </c>
      <c r="F38" s="335">
        <v>6.25E-2</v>
      </c>
      <c r="G38" s="335">
        <v>0</v>
      </c>
      <c r="H38" s="336">
        <v>0</v>
      </c>
    </row>
    <row r="39" spans="2:8" ht="16.5" thickTop="1" thickBot="1" x14ac:dyDescent="0.3">
      <c r="B39" s="340" t="s">
        <v>421</v>
      </c>
      <c r="C39" s="337" t="s">
        <v>422</v>
      </c>
      <c r="D39" t="s">
        <v>301</v>
      </c>
      <c r="E39" t="s">
        <v>32</v>
      </c>
      <c r="F39" s="335">
        <v>6.25E-2</v>
      </c>
      <c r="G39" s="335">
        <v>0</v>
      </c>
      <c r="H39" s="336">
        <v>0</v>
      </c>
    </row>
    <row r="40" spans="2:8" ht="31.5" thickTop="1" thickBot="1" x14ac:dyDescent="0.3">
      <c r="B40" s="340" t="s">
        <v>1470</v>
      </c>
      <c r="C40" s="337" t="s">
        <v>1471</v>
      </c>
      <c r="D40" s="337" t="s">
        <v>1472</v>
      </c>
      <c r="E40" t="s">
        <v>69</v>
      </c>
      <c r="F40" s="335">
        <v>200</v>
      </c>
      <c r="G40" s="335">
        <v>86</v>
      </c>
      <c r="H40" s="336">
        <v>0.43</v>
      </c>
    </row>
    <row r="41" spans="2:8" ht="31.5" thickTop="1" thickBot="1" x14ac:dyDescent="0.3">
      <c r="B41" s="340" t="s">
        <v>1725</v>
      </c>
      <c r="C41" s="337" t="s">
        <v>1726</v>
      </c>
      <c r="D41" s="337" t="s">
        <v>1727</v>
      </c>
      <c r="E41" t="s">
        <v>69</v>
      </c>
      <c r="F41" s="335">
        <v>1</v>
      </c>
      <c r="G41" s="335">
        <v>0.4</v>
      </c>
      <c r="H41" s="336">
        <v>0.4</v>
      </c>
    </row>
    <row r="42" spans="2:8" ht="31.5" thickTop="1" thickBot="1" x14ac:dyDescent="0.3">
      <c r="B42" s="341" t="s">
        <v>1826</v>
      </c>
      <c r="C42" s="337" t="s">
        <v>1827</v>
      </c>
      <c r="D42" s="337" t="s">
        <v>1818</v>
      </c>
      <c r="E42" t="s">
        <v>32</v>
      </c>
      <c r="F42" s="335">
        <v>1</v>
      </c>
      <c r="G42" s="335">
        <v>0</v>
      </c>
      <c r="H42" s="336">
        <v>0</v>
      </c>
    </row>
    <row r="43" spans="2:8" ht="165.75" thickTop="1" x14ac:dyDescent="0.25">
      <c r="B43" s="339" t="s">
        <v>2034</v>
      </c>
      <c r="C43" s="23" t="s">
        <v>2373</v>
      </c>
      <c r="D43" s="23" t="s">
        <v>2036</v>
      </c>
      <c r="E43" t="s">
        <v>69</v>
      </c>
      <c r="F43" s="335">
        <v>0.99999999999999989</v>
      </c>
      <c r="G43" s="335">
        <v>0.4</v>
      </c>
      <c r="H43" s="336">
        <v>0.40000000000000008</v>
      </c>
    </row>
    <row r="44" spans="2:8" ht="60.75" thickBot="1" x14ac:dyDescent="0.3">
      <c r="B44" s="340" t="s">
        <v>1685</v>
      </c>
      <c r="C44" s="337" t="s">
        <v>735</v>
      </c>
      <c r="D44" s="337" t="s">
        <v>736</v>
      </c>
      <c r="E44" t="s">
        <v>69</v>
      </c>
      <c r="F44" s="335">
        <v>1</v>
      </c>
      <c r="G44" s="335">
        <v>0.1</v>
      </c>
      <c r="H44" s="336">
        <v>0.1</v>
      </c>
    </row>
    <row r="45" spans="2:8" ht="61.5" thickTop="1" thickBot="1" x14ac:dyDescent="0.3">
      <c r="B45" s="340" t="s">
        <v>214</v>
      </c>
      <c r="C45" s="337" t="s">
        <v>141</v>
      </c>
      <c r="D45" s="337" t="s">
        <v>144</v>
      </c>
      <c r="E45" t="s">
        <v>69</v>
      </c>
      <c r="F45" s="335">
        <v>0.89999999999999991</v>
      </c>
      <c r="G45" s="335">
        <v>0.5</v>
      </c>
      <c r="H45" s="336">
        <v>0.55555555555555558</v>
      </c>
    </row>
    <row r="46" spans="2:8" ht="16.5" thickTop="1" thickBot="1" x14ac:dyDescent="0.3">
      <c r="B46" s="341" t="s">
        <v>1617</v>
      </c>
      <c r="C46" s="337" t="s">
        <v>1618</v>
      </c>
      <c r="D46" s="337" t="s">
        <v>1619</v>
      </c>
      <c r="E46" t="s">
        <v>69</v>
      </c>
      <c r="F46" s="335">
        <v>0.99999999999999989</v>
      </c>
      <c r="G46" s="335">
        <v>0.25</v>
      </c>
      <c r="H46" s="336">
        <v>0.25</v>
      </c>
    </row>
    <row r="47" spans="2:8" ht="31.5" thickTop="1" thickBot="1" x14ac:dyDescent="0.3">
      <c r="B47" s="338" t="s">
        <v>1526</v>
      </c>
      <c r="C47" s="337" t="s">
        <v>1527</v>
      </c>
      <c r="D47" s="337" t="s">
        <v>518</v>
      </c>
      <c r="E47" t="s">
        <v>69</v>
      </c>
      <c r="F47" s="335">
        <v>0.99999999999999989</v>
      </c>
      <c r="G47" s="335">
        <v>0.21</v>
      </c>
      <c r="H47" s="336">
        <v>0.21000000000000002</v>
      </c>
    </row>
    <row r="48" spans="2:8" ht="61.5" thickTop="1" thickBot="1" x14ac:dyDescent="0.3">
      <c r="B48" s="339" t="s">
        <v>2061</v>
      </c>
      <c r="C48" s="337" t="s">
        <v>2062</v>
      </c>
      <c r="D48" s="337" t="s">
        <v>2063</v>
      </c>
      <c r="E48" t="s">
        <v>28</v>
      </c>
      <c r="F48" s="335">
        <v>1</v>
      </c>
      <c r="G48" s="335">
        <v>1</v>
      </c>
      <c r="H48" s="336">
        <v>1</v>
      </c>
    </row>
    <row r="49" spans="2:8" ht="31.5" thickTop="1" thickBot="1" x14ac:dyDescent="0.3">
      <c r="B49" s="341" t="s">
        <v>1861</v>
      </c>
      <c r="C49" s="337" t="s">
        <v>1862</v>
      </c>
      <c r="D49" s="337" t="s">
        <v>1863</v>
      </c>
      <c r="E49" t="s">
        <v>67</v>
      </c>
      <c r="F49" s="335">
        <v>1</v>
      </c>
      <c r="G49" s="335">
        <v>0.8</v>
      </c>
      <c r="H49" s="336">
        <v>0.8</v>
      </c>
    </row>
    <row r="50" spans="2:8" ht="15.75" thickTop="1" x14ac:dyDescent="0.25">
      <c r="B50" t="s">
        <v>37</v>
      </c>
      <c r="F50" s="335">
        <v>2294.65</v>
      </c>
      <c r="G50" s="335">
        <v>2055.2036000000003</v>
      </c>
      <c r="H50" s="336">
        <v>0.48620112665112675</v>
      </c>
    </row>
    <row r="51" spans="2:8" ht="16.5" thickTop="1" thickBot="1" x14ac:dyDescent="0.3"/>
    <row r="52" spans="2:8" ht="15.75" thickTop="1" x14ac:dyDescent="0.25"/>
    <row r="53" spans="2:8" ht="16.5" thickTop="1" thickBot="1" x14ac:dyDescent="0.3"/>
    <row r="54" spans="2:8" ht="16.5" thickTop="1" thickBot="1" x14ac:dyDescent="0.3"/>
    <row r="55" spans="2:8" ht="16.5" thickTop="1" thickBot="1" x14ac:dyDescent="0.3"/>
    <row r="56" spans="2:8" ht="16.5" thickTop="1" thickBot="1" x14ac:dyDescent="0.3"/>
    <row r="57" spans="2:8" ht="16.5" thickTop="1" thickBot="1" x14ac:dyDescent="0.3"/>
    <row r="58" spans="2:8" ht="16.5" thickTop="1" thickBot="1" x14ac:dyDescent="0.3"/>
    <row r="59" spans="2:8" ht="16.5" thickTop="1" thickBot="1" x14ac:dyDescent="0.3"/>
    <row r="60" spans="2:8" ht="16.5" thickTop="1" thickBot="1" x14ac:dyDescent="0.3"/>
    <row r="61" spans="2:8" ht="16.5" thickTop="1" thickBot="1" x14ac:dyDescent="0.3"/>
    <row r="62" spans="2:8" ht="16.5" thickTop="1" thickBot="1" x14ac:dyDescent="0.3"/>
    <row r="63" spans="2:8" ht="16.5" thickTop="1" thickBot="1" x14ac:dyDescent="0.3"/>
    <row r="64" spans="2:8" ht="16.5" thickTop="1" thickBot="1" x14ac:dyDescent="0.3"/>
    <row r="65" ht="16.5" thickTop="1" thickBot="1" x14ac:dyDescent="0.3"/>
    <row r="66" ht="16.5" thickTop="1" thickBot="1" x14ac:dyDescent="0.3"/>
    <row r="67" ht="16.5" thickTop="1" thickBot="1" x14ac:dyDescent="0.3"/>
    <row r="68" ht="16.5" thickTop="1" thickBot="1" x14ac:dyDescent="0.3"/>
    <row r="69" ht="16.5" thickTop="1" thickBot="1" x14ac:dyDescent="0.3"/>
    <row r="70" ht="16.5" thickTop="1" thickBot="1" x14ac:dyDescent="0.3"/>
    <row r="71" ht="16.5" thickTop="1" thickBot="1" x14ac:dyDescent="0.3"/>
    <row r="72" ht="16.5" thickTop="1" thickBot="1" x14ac:dyDescent="0.3"/>
    <row r="73" ht="16.5" thickTop="1" thickBot="1" x14ac:dyDescent="0.3"/>
    <row r="74" ht="16.5" thickTop="1" thickBot="1" x14ac:dyDescent="0.3"/>
    <row r="75" ht="16.5" thickTop="1" thickBot="1" x14ac:dyDescent="0.3"/>
    <row r="76" ht="16.5" thickTop="1" thickBot="1" x14ac:dyDescent="0.3"/>
    <row r="77" ht="16.5" thickTop="1" thickBot="1" x14ac:dyDescent="0.3"/>
    <row r="78" ht="16.5" thickTop="1" thickBot="1" x14ac:dyDescent="0.3"/>
    <row r="79" ht="16.5" thickTop="1" thickBot="1" x14ac:dyDescent="0.3"/>
    <row r="80" ht="16.5" thickTop="1" thickBot="1" x14ac:dyDescent="0.3"/>
    <row r="81" ht="16.5" thickTop="1" thickBot="1" x14ac:dyDescent="0.3"/>
    <row r="82" ht="16.5" thickTop="1" thickBot="1" x14ac:dyDescent="0.3"/>
    <row r="83" ht="16.5" thickTop="1" thickBot="1" x14ac:dyDescent="0.3"/>
    <row r="84" ht="16.5" thickTop="1" thickBot="1" x14ac:dyDescent="0.3"/>
    <row r="85" ht="16.5" thickTop="1" thickBot="1" x14ac:dyDescent="0.3"/>
    <row r="86" ht="16.5" thickTop="1" thickBot="1" x14ac:dyDescent="0.3"/>
    <row r="87" ht="16.5" thickTop="1" thickBot="1" x14ac:dyDescent="0.3"/>
    <row r="88" ht="16.5" thickTop="1" thickBot="1" x14ac:dyDescent="0.3"/>
    <row r="89" ht="16.5" thickTop="1" thickBot="1" x14ac:dyDescent="0.3"/>
    <row r="90" ht="16.5" thickTop="1" thickBot="1" x14ac:dyDescent="0.3"/>
    <row r="91" ht="15.75" thickTop="1" x14ac:dyDescent="0.25"/>
    <row r="94" ht="15.75" thickBot="1" x14ac:dyDescent="0.3"/>
    <row r="95" ht="16.5" thickTop="1" thickBot="1" x14ac:dyDescent="0.3"/>
    <row r="96" ht="16.5" thickTop="1" thickBot="1" x14ac:dyDescent="0.3"/>
    <row r="97" ht="16.5" thickTop="1" thickBot="1" x14ac:dyDescent="0.3"/>
    <row r="98" ht="16.5" thickTop="1" thickBot="1" x14ac:dyDescent="0.3"/>
    <row r="99" ht="16.5" thickTop="1" thickBot="1" x14ac:dyDescent="0.3"/>
    <row r="100" ht="16.5" thickTop="1" thickBot="1" x14ac:dyDescent="0.3"/>
    <row r="101" ht="16.5" thickTop="1" thickBot="1" x14ac:dyDescent="0.3"/>
    <row r="102" ht="16.5" thickTop="1" thickBot="1" x14ac:dyDescent="0.3"/>
    <row r="103" ht="16.5" thickTop="1" thickBot="1" x14ac:dyDescent="0.3"/>
    <row r="104" ht="16.5" thickTop="1" thickBot="1" x14ac:dyDescent="0.3"/>
    <row r="105" ht="16.5" thickTop="1" thickBot="1" x14ac:dyDescent="0.3"/>
    <row r="106" ht="15.75" thickTop="1" x14ac:dyDescent="0.25"/>
    <row r="107" ht="15.75" thickBot="1" x14ac:dyDescent="0.3"/>
    <row r="108" ht="16.5" thickTop="1" thickBot="1" x14ac:dyDescent="0.3"/>
    <row r="109" ht="16.5" thickTop="1" thickBot="1" x14ac:dyDescent="0.3"/>
    <row r="110" ht="15.75" thickTop="1" x14ac:dyDescent="0.25"/>
    <row r="112" ht="15.75" thickBot="1" x14ac:dyDescent="0.3"/>
    <row r="113" ht="16.5" thickTop="1" thickBot="1" x14ac:dyDescent="0.3"/>
    <row r="114" ht="15.75" thickTop="1" x14ac:dyDescent="0.25"/>
    <row r="115" ht="16.5" thickTop="1" thickBot="1" x14ac:dyDescent="0.3"/>
    <row r="116" ht="16.5" thickTop="1" thickBot="1" x14ac:dyDescent="0.3"/>
    <row r="117" ht="16.5" thickTop="1" thickBot="1" x14ac:dyDescent="0.3"/>
    <row r="118" ht="16.5" thickTop="1" thickBot="1" x14ac:dyDescent="0.3"/>
    <row r="119" ht="16.5" thickTop="1" thickBot="1" x14ac:dyDescent="0.3"/>
    <row r="120" ht="16.5" thickTop="1" thickBot="1" x14ac:dyDescent="0.3"/>
    <row r="121" ht="16.5" thickTop="1" thickBot="1" x14ac:dyDescent="0.3"/>
    <row r="122" ht="16.5" thickTop="1" thickBot="1" x14ac:dyDescent="0.3"/>
    <row r="123" ht="16.5" thickTop="1" thickBot="1" x14ac:dyDescent="0.3"/>
    <row r="124" ht="16.5" thickTop="1" thickBot="1" x14ac:dyDescent="0.3"/>
    <row r="125" ht="16.5" thickTop="1" thickBot="1" x14ac:dyDescent="0.3"/>
    <row r="126" ht="16.5" thickTop="1" thickBot="1" x14ac:dyDescent="0.3"/>
    <row r="127" ht="16.5" thickTop="1" thickBot="1" x14ac:dyDescent="0.3"/>
    <row r="128" ht="16.5" thickTop="1" thickBot="1" x14ac:dyDescent="0.3"/>
    <row r="129" ht="16.5" thickTop="1" thickBot="1" x14ac:dyDescent="0.3"/>
    <row r="130" ht="16.5" thickTop="1" thickBot="1" x14ac:dyDescent="0.3"/>
    <row r="131" ht="16.5" thickTop="1" thickBot="1" x14ac:dyDescent="0.3"/>
    <row r="132" ht="16.5" thickTop="1" thickBot="1" x14ac:dyDescent="0.3"/>
    <row r="133" ht="16.5" thickTop="1" thickBot="1" x14ac:dyDescent="0.3"/>
    <row r="134" ht="16.5" thickTop="1" thickBot="1" x14ac:dyDescent="0.3"/>
    <row r="135" ht="16.5" thickTop="1" thickBot="1" x14ac:dyDescent="0.3"/>
    <row r="136" ht="16.5" thickTop="1" thickBot="1" x14ac:dyDescent="0.3"/>
    <row r="137" ht="16.5" thickTop="1" thickBot="1" x14ac:dyDescent="0.3"/>
    <row r="138" ht="15.75" thickTop="1" x14ac:dyDescent="0.25"/>
    <row r="143" ht="15.75" thickBot="1" x14ac:dyDescent="0.3"/>
    <row r="144" ht="16.5" thickTop="1" thickBot="1" x14ac:dyDescent="0.3"/>
    <row r="145" ht="16.5" thickTop="1" thickBot="1" x14ac:dyDescent="0.3"/>
    <row r="146" ht="16.5" thickTop="1" thickBot="1" x14ac:dyDescent="0.3"/>
    <row r="147" ht="16.5" thickTop="1" thickBot="1" x14ac:dyDescent="0.3"/>
    <row r="148" ht="16.5" thickTop="1" thickBot="1" x14ac:dyDescent="0.3"/>
    <row r="149" ht="16.5" thickTop="1" thickBot="1" x14ac:dyDescent="0.3"/>
    <row r="150" ht="16.5" thickTop="1" thickBot="1" x14ac:dyDescent="0.3"/>
    <row r="151" ht="16.5" thickTop="1" thickBot="1" x14ac:dyDescent="0.3"/>
    <row r="152" ht="16.5" thickTop="1" thickBot="1" x14ac:dyDescent="0.3"/>
    <row r="153" ht="16.5" thickTop="1" thickBot="1" x14ac:dyDescent="0.3"/>
    <row r="154" ht="16.5" thickTop="1" thickBot="1" x14ac:dyDescent="0.3"/>
    <row r="155" ht="15.75" thickTop="1" x14ac:dyDescent="0.25"/>
    <row r="157" ht="15.75" thickBot="1" x14ac:dyDescent="0.3"/>
    <row r="158" ht="16.5" thickTop="1" thickBot="1" x14ac:dyDescent="0.3"/>
    <row r="159" ht="16.5" thickTop="1" thickBot="1" x14ac:dyDescent="0.3"/>
    <row r="160" ht="16.5" thickTop="1" thickBot="1" x14ac:dyDescent="0.3"/>
    <row r="161" ht="16.5" thickTop="1" thickBot="1" x14ac:dyDescent="0.3"/>
    <row r="162" ht="16.5" thickTop="1" thickBot="1" x14ac:dyDescent="0.3"/>
    <row r="163" ht="16.5" thickTop="1" thickBot="1" x14ac:dyDescent="0.3"/>
    <row r="164" ht="16.5" thickTop="1" thickBot="1" x14ac:dyDescent="0.3"/>
    <row r="165" ht="16.5" thickTop="1" thickBot="1" x14ac:dyDescent="0.3"/>
    <row r="166" ht="16.5" thickTop="1" thickBot="1" x14ac:dyDescent="0.3"/>
    <row r="167" ht="16.5" thickTop="1" thickBot="1" x14ac:dyDescent="0.3"/>
    <row r="168" ht="16.5" thickTop="1" thickBot="1" x14ac:dyDescent="0.3"/>
    <row r="169" ht="16.5" thickTop="1" thickBot="1" x14ac:dyDescent="0.3"/>
    <row r="170" ht="16.5" thickTop="1" thickBot="1" x14ac:dyDescent="0.3"/>
    <row r="171" ht="16.5" thickTop="1" thickBot="1" x14ac:dyDescent="0.3"/>
    <row r="172" ht="15.75" thickTop="1" x14ac:dyDescent="0.25"/>
    <row r="173" ht="15.75" thickBot="1" x14ac:dyDescent="0.3"/>
    <row r="174" ht="16.5" thickTop="1" thickBot="1" x14ac:dyDescent="0.3"/>
    <row r="175" ht="16.5" thickTop="1" thickBot="1" x14ac:dyDescent="0.3"/>
    <row r="176" ht="16.5" thickTop="1" thickBot="1" x14ac:dyDescent="0.3"/>
    <row r="177" ht="16.5" thickTop="1" thickBot="1" x14ac:dyDescent="0.3"/>
    <row r="178" ht="15.75" thickTop="1" x14ac:dyDescent="0.25"/>
    <row r="179" ht="15.75" thickBot="1" x14ac:dyDescent="0.3"/>
    <row r="180" ht="16.5" thickTop="1" thickBot="1" x14ac:dyDescent="0.3"/>
    <row r="181" ht="16.5" thickTop="1" thickBot="1" x14ac:dyDescent="0.3"/>
    <row r="182" ht="15.75" thickTop="1" x14ac:dyDescent="0.25"/>
    <row r="183" ht="15.75" thickBot="1" x14ac:dyDescent="0.3"/>
    <row r="184" ht="16.5" thickTop="1" thickBot="1" x14ac:dyDescent="0.3"/>
    <row r="185" ht="16.5" thickTop="1" thickBot="1" x14ac:dyDescent="0.3"/>
    <row r="186" ht="16.5" thickTop="1" thickBot="1" x14ac:dyDescent="0.3"/>
    <row r="187" ht="16.5" thickTop="1" thickBot="1" x14ac:dyDescent="0.3"/>
    <row r="188" ht="16.5" thickTop="1" thickBot="1" x14ac:dyDescent="0.3"/>
    <row r="189" ht="16.5" thickTop="1" thickBot="1" x14ac:dyDescent="0.3"/>
    <row r="190" ht="16.5" thickTop="1" thickBot="1" x14ac:dyDescent="0.3"/>
    <row r="191" ht="16.5" thickTop="1" thickBot="1" x14ac:dyDescent="0.3"/>
    <row r="192" ht="16.5" thickTop="1" thickBot="1" x14ac:dyDescent="0.3"/>
    <row r="193" ht="16.5" thickTop="1" thickBot="1" x14ac:dyDescent="0.3"/>
    <row r="194" ht="16.5" thickTop="1" thickBot="1" x14ac:dyDescent="0.3"/>
    <row r="195" ht="16.5" thickTop="1" thickBot="1" x14ac:dyDescent="0.3"/>
    <row r="196" ht="16.5" thickTop="1" thickBot="1" x14ac:dyDescent="0.3"/>
    <row r="197" ht="16.5" thickTop="1" thickBot="1" x14ac:dyDescent="0.3"/>
    <row r="198" ht="16.5" thickTop="1" thickBot="1" x14ac:dyDescent="0.3"/>
    <row r="199" ht="15.75" thickTop="1" x14ac:dyDescent="0.25"/>
    <row r="201" ht="15.75" thickBot="1" x14ac:dyDescent="0.3"/>
    <row r="202" ht="16.5" thickTop="1" thickBot="1" x14ac:dyDescent="0.3"/>
    <row r="203" ht="16.5" thickTop="1" thickBot="1" x14ac:dyDescent="0.3"/>
    <row r="204" ht="15.75" thickTop="1" x14ac:dyDescent="0.25"/>
    <row r="206" ht="15.75" thickBot="1" x14ac:dyDescent="0.3"/>
    <row r="207" ht="15.75" thickTop="1" x14ac:dyDescent="0.25"/>
    <row r="209" ht="15.75" thickBot="1" x14ac:dyDescent="0.3"/>
    <row r="210" ht="16.5" thickTop="1" thickBot="1" x14ac:dyDescent="0.3"/>
    <row r="211" ht="16.5" thickTop="1" thickBot="1" x14ac:dyDescent="0.3"/>
    <row r="212" ht="16.5" thickTop="1" thickBot="1" x14ac:dyDescent="0.3"/>
    <row r="213" ht="16.5" thickTop="1" thickBot="1" x14ac:dyDescent="0.3"/>
    <row r="214" ht="16.5" thickTop="1" thickBot="1" x14ac:dyDescent="0.3"/>
    <row r="215" ht="16.5" thickTop="1" thickBot="1" x14ac:dyDescent="0.3"/>
    <row r="216" ht="16.5" thickTop="1" thickBot="1" x14ac:dyDescent="0.3"/>
    <row r="217" ht="16.5" thickTop="1" thickBot="1" x14ac:dyDescent="0.3"/>
    <row r="218" ht="16.5" thickTop="1" thickBot="1" x14ac:dyDescent="0.3"/>
    <row r="219" ht="15.75" thickTop="1" x14ac:dyDescent="0.25"/>
    <row r="221" ht="15.75" thickBot="1" x14ac:dyDescent="0.3"/>
    <row r="222" ht="16.5" thickTop="1" thickBot="1" x14ac:dyDescent="0.3"/>
    <row r="223" ht="16.5" thickTop="1" thickBot="1" x14ac:dyDescent="0.3"/>
    <row r="224" ht="16.5" thickTop="1" thickBot="1" x14ac:dyDescent="0.3"/>
    <row r="225" ht="16.5" thickTop="1" thickBot="1" x14ac:dyDescent="0.3"/>
    <row r="226" ht="15.75" thickTop="1" x14ac:dyDescent="0.25"/>
    <row r="227" ht="15.75" thickBot="1" x14ac:dyDescent="0.3"/>
    <row r="228" ht="16.5" thickTop="1" thickBot="1" x14ac:dyDescent="0.3"/>
    <row r="229" ht="16.5" thickTop="1" thickBot="1" x14ac:dyDescent="0.3"/>
    <row r="230" ht="16.5" thickTop="1" thickBot="1" x14ac:dyDescent="0.3"/>
    <row r="231" ht="16.5" thickTop="1" thickBot="1" x14ac:dyDescent="0.3"/>
    <row r="232" ht="16.5" thickTop="1" thickBot="1" x14ac:dyDescent="0.3"/>
    <row r="233" ht="16.5" thickTop="1" thickBot="1" x14ac:dyDescent="0.3"/>
    <row r="234" ht="16.5" thickTop="1" thickBot="1" x14ac:dyDescent="0.3"/>
    <row r="235" ht="16.5" thickTop="1" thickBot="1" x14ac:dyDescent="0.3"/>
    <row r="236" ht="16.5" thickTop="1" thickBot="1" x14ac:dyDescent="0.3"/>
    <row r="237" ht="16.5" thickTop="1" thickBot="1" x14ac:dyDescent="0.3"/>
    <row r="238" ht="16.5" thickTop="1" thickBot="1" x14ac:dyDescent="0.3"/>
    <row r="239" ht="16.5" thickTop="1" thickBot="1" x14ac:dyDescent="0.3"/>
    <row r="240" ht="16.5" thickTop="1" thickBot="1" x14ac:dyDescent="0.3"/>
    <row r="241" ht="16.5" thickTop="1" thickBot="1" x14ac:dyDescent="0.3"/>
    <row r="242" ht="15.75" thickTop="1" x14ac:dyDescent="0.25"/>
    <row r="244" ht="15.75" thickBot="1" x14ac:dyDescent="0.3"/>
    <row r="245" ht="16.5" thickTop="1" thickBot="1" x14ac:dyDescent="0.3"/>
    <row r="246" ht="16.5" thickTop="1" thickBot="1" x14ac:dyDescent="0.3"/>
    <row r="247" ht="16.5" thickTop="1" thickBot="1" x14ac:dyDescent="0.3"/>
    <row r="248" ht="16.5" thickTop="1" thickBot="1" x14ac:dyDescent="0.3"/>
    <row r="249" ht="16.5" thickTop="1" thickBot="1" x14ac:dyDescent="0.3"/>
    <row r="250" ht="16.5" thickTop="1" thickBot="1" x14ac:dyDescent="0.3"/>
    <row r="251" ht="16.5" thickTop="1" thickBot="1" x14ac:dyDescent="0.3"/>
    <row r="252" ht="16.5" thickTop="1" thickBot="1" x14ac:dyDescent="0.3"/>
    <row r="253" ht="16.5" thickTop="1" thickBot="1" x14ac:dyDescent="0.3"/>
    <row r="254" ht="16.5" thickTop="1" thickBot="1" x14ac:dyDescent="0.3"/>
    <row r="255" ht="16.5" thickTop="1" thickBot="1" x14ac:dyDescent="0.3"/>
    <row r="256" ht="16.5" thickTop="1" thickBot="1" x14ac:dyDescent="0.3"/>
    <row r="257" ht="16.5" thickTop="1" thickBot="1" x14ac:dyDescent="0.3"/>
    <row r="258" ht="16.5" thickTop="1" thickBot="1" x14ac:dyDescent="0.3"/>
    <row r="259" ht="16.5" thickTop="1" thickBot="1" x14ac:dyDescent="0.3"/>
    <row r="260" ht="16.5" thickTop="1" thickBot="1" x14ac:dyDescent="0.3"/>
    <row r="261" ht="16.5" thickTop="1" thickBot="1" x14ac:dyDescent="0.3"/>
    <row r="262" ht="16.5" thickTop="1" thickBot="1" x14ac:dyDescent="0.3"/>
    <row r="263" ht="16.5" thickTop="1" thickBot="1" x14ac:dyDescent="0.3"/>
    <row r="264" ht="16.5" thickTop="1" thickBot="1" x14ac:dyDescent="0.3"/>
    <row r="265" ht="16.5" thickTop="1" thickBot="1" x14ac:dyDescent="0.3"/>
    <row r="266" ht="16.5" thickTop="1" thickBot="1" x14ac:dyDescent="0.3"/>
    <row r="267" ht="16.5" thickTop="1" thickBot="1" x14ac:dyDescent="0.3"/>
    <row r="268" ht="16.5" thickTop="1" thickBot="1" x14ac:dyDescent="0.3"/>
    <row r="269" ht="16.5" thickTop="1" thickBot="1" x14ac:dyDescent="0.3"/>
    <row r="270" ht="16.5" thickTop="1" thickBot="1" x14ac:dyDescent="0.3"/>
    <row r="271" ht="16.5" thickTop="1" thickBot="1" x14ac:dyDescent="0.3"/>
    <row r="272" ht="16.5" thickTop="1" thickBot="1" x14ac:dyDescent="0.3"/>
    <row r="273" ht="16.5" thickTop="1" thickBot="1" x14ac:dyDescent="0.3"/>
    <row r="274" ht="16.5" thickTop="1" thickBot="1" x14ac:dyDescent="0.3"/>
    <row r="275" ht="16.5" thickTop="1" thickBot="1" x14ac:dyDescent="0.3"/>
    <row r="276" ht="16.5" thickTop="1" thickBot="1" x14ac:dyDescent="0.3"/>
    <row r="277" ht="16.5" thickTop="1" thickBot="1" x14ac:dyDescent="0.3"/>
    <row r="278" ht="16.5" thickTop="1" thickBot="1" x14ac:dyDescent="0.3"/>
    <row r="279" ht="16.5" thickTop="1" thickBot="1" x14ac:dyDescent="0.3"/>
    <row r="280" ht="16.5" thickTop="1" thickBot="1" x14ac:dyDescent="0.3"/>
    <row r="281" ht="16.5" thickTop="1" thickBot="1" x14ac:dyDescent="0.3"/>
    <row r="282" ht="16.5" thickTop="1" thickBot="1" x14ac:dyDescent="0.3"/>
    <row r="283" ht="16.5" thickTop="1" thickBot="1" x14ac:dyDescent="0.3"/>
    <row r="284" ht="16.5" thickTop="1" thickBot="1" x14ac:dyDescent="0.3"/>
    <row r="285" ht="16.5" thickTop="1" thickBot="1" x14ac:dyDescent="0.3"/>
    <row r="286" ht="16.5" thickTop="1" thickBot="1" x14ac:dyDescent="0.3"/>
    <row r="287" ht="16.5" thickTop="1" thickBot="1" x14ac:dyDescent="0.3"/>
    <row r="288" ht="16.5" thickTop="1" thickBot="1" x14ac:dyDescent="0.3"/>
    <row r="289" ht="16.5" thickTop="1" thickBot="1" x14ac:dyDescent="0.3"/>
    <row r="290" ht="16.5" thickTop="1" thickBot="1" x14ac:dyDescent="0.3"/>
    <row r="291" ht="16.5" thickTop="1" thickBot="1" x14ac:dyDescent="0.3"/>
    <row r="292" ht="16.5" thickTop="1" thickBot="1" x14ac:dyDescent="0.3"/>
    <row r="293" ht="16.5" thickTop="1" thickBot="1" x14ac:dyDescent="0.3"/>
    <row r="294" ht="15.75" thickTop="1" x14ac:dyDescent="0.25"/>
    <row r="295" ht="15.75" thickBot="1" x14ac:dyDescent="0.3"/>
    <row r="296" ht="16.5" thickTop="1" thickBot="1" x14ac:dyDescent="0.3"/>
    <row r="297" ht="16.5" thickTop="1" thickBot="1" x14ac:dyDescent="0.3"/>
    <row r="298" ht="16.5" thickTop="1" thickBot="1" x14ac:dyDescent="0.3"/>
    <row r="299" ht="16.5" thickTop="1" thickBot="1" x14ac:dyDescent="0.3"/>
    <row r="300" ht="16.5" thickTop="1" thickBot="1" x14ac:dyDescent="0.3"/>
    <row r="301" ht="16.5" thickTop="1" thickBot="1" x14ac:dyDescent="0.3"/>
    <row r="302" ht="16.5" thickTop="1" thickBot="1" x14ac:dyDescent="0.3"/>
    <row r="303" ht="16.5" thickTop="1" thickBot="1" x14ac:dyDescent="0.3"/>
    <row r="304" ht="15.75" thickTop="1" x14ac:dyDescent="0.25"/>
    <row r="305" ht="15.75" thickBot="1" x14ac:dyDescent="0.3"/>
    <row r="306" ht="16.5" thickTop="1" thickBot="1" x14ac:dyDescent="0.3"/>
    <row r="307" ht="16.5" thickTop="1" thickBot="1" x14ac:dyDescent="0.3"/>
    <row r="308" ht="16.5" thickTop="1" thickBot="1" x14ac:dyDescent="0.3"/>
    <row r="309" ht="16.5" thickTop="1" thickBot="1" x14ac:dyDescent="0.3"/>
    <row r="310" ht="16.5" thickTop="1" thickBot="1" x14ac:dyDescent="0.3"/>
    <row r="311" ht="16.5" thickTop="1" thickBot="1" x14ac:dyDescent="0.3"/>
    <row r="312" ht="16.5" thickTop="1" thickBot="1" x14ac:dyDescent="0.3"/>
    <row r="313" ht="16.5" thickTop="1" thickBot="1" x14ac:dyDescent="0.3"/>
    <row r="314" ht="16.5" thickTop="1" thickBot="1" x14ac:dyDescent="0.3"/>
    <row r="315" ht="16.5" thickTop="1" thickBot="1" x14ac:dyDescent="0.3"/>
    <row r="316" ht="16.5" thickTop="1" thickBot="1" x14ac:dyDescent="0.3"/>
    <row r="317" ht="16.5" thickTop="1" thickBot="1" x14ac:dyDescent="0.3"/>
    <row r="318" ht="16.5" thickTop="1" thickBot="1" x14ac:dyDescent="0.3"/>
    <row r="319" ht="16.5" thickTop="1" thickBot="1" x14ac:dyDescent="0.3"/>
    <row r="320" ht="15.75" thickTop="1" x14ac:dyDescent="0.25"/>
  </sheetData>
  <sheetProtection selectLockedCells="1" pivotTables="0"/>
  <conditionalFormatting pivot="1" sqref="H28:H50">
    <cfRule type="iconSet" priority="1">
      <iconSet>
        <cfvo type="percent" val="0"/>
        <cfvo type="percent" val="56"/>
        <cfvo type="percent" val="86"/>
      </iconSet>
    </cfRule>
  </conditionalFormatting>
  <printOptions horizontalCentered="1" verticalCentered="1"/>
  <pageMargins left="0.51181102362204722" right="0.31496062992125984" top="0.15748031496062992" bottom="0.15748031496062992" header="0" footer="0"/>
  <pageSetup scale="31"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F0"/>
  </sheetPr>
  <dimension ref="A1:CJ298"/>
  <sheetViews>
    <sheetView showGridLines="0" showRowColHeaders="0" workbookViewId="0">
      <pane xSplit="12" ySplit="2" topLeftCell="AT3" activePane="bottomRight" state="frozenSplit"/>
      <selection pane="topRight" activeCell="J1" sqref="J1"/>
      <selection pane="bottomLeft" activeCell="A9" sqref="A9"/>
      <selection pane="bottomRight" activeCell="BJ2" sqref="BJ2"/>
    </sheetView>
  </sheetViews>
  <sheetFormatPr baseColWidth="10" defaultColWidth="11.42578125" defaultRowHeight="15" customHeight="1" x14ac:dyDescent="0.2"/>
  <cols>
    <col min="1" max="1" width="5.5703125" style="62" customWidth="1"/>
    <col min="2" max="2" width="4.140625" style="62" hidden="1" customWidth="1"/>
    <col min="3" max="3" width="6" style="62" hidden="1" customWidth="1"/>
    <col min="4" max="4" width="41.7109375" style="62" customWidth="1"/>
    <col min="5" max="5" width="15.140625" style="62" hidden="1" customWidth="1"/>
    <col min="6" max="6" width="21.5703125" style="62" hidden="1" customWidth="1"/>
    <col min="7" max="8" width="3.42578125" style="62" hidden="1" customWidth="1"/>
    <col min="9" max="9" width="36.7109375" style="62" hidden="1" customWidth="1"/>
    <col min="10" max="10" width="8" style="62" hidden="1" customWidth="1"/>
    <col min="11" max="11" width="14.28515625" style="62" hidden="1" customWidth="1"/>
    <col min="12" max="12" width="11.140625" style="62" hidden="1" customWidth="1"/>
    <col min="13" max="13" width="255.7109375" style="62" bestFit="1" customWidth="1"/>
    <col min="14" max="14" width="15.42578125" style="62" hidden="1" customWidth="1"/>
    <col min="15" max="15" width="51.140625" style="62" bestFit="1" customWidth="1"/>
    <col min="16" max="16" width="16.7109375" style="62" hidden="1" customWidth="1"/>
    <col min="17" max="17" width="6.28515625" style="62" hidden="1" customWidth="1"/>
    <col min="18" max="18" width="7.42578125" style="62" hidden="1" customWidth="1"/>
    <col min="19" max="19" width="5.5703125" style="62" hidden="1" customWidth="1"/>
    <col min="20" max="20" width="4.85546875" style="62" hidden="1" customWidth="1"/>
    <col min="21" max="21" width="7.85546875" style="62" hidden="1" customWidth="1"/>
    <col min="22" max="22" width="8.28515625" style="62" hidden="1" customWidth="1"/>
    <col min="23" max="27" width="5.5703125" style="62" hidden="1" customWidth="1"/>
    <col min="28" max="28" width="10.7109375" style="62" hidden="1" customWidth="1"/>
    <col min="29" max="29" width="7.42578125" style="62" hidden="1" customWidth="1"/>
    <col min="30" max="30" width="22.28515625" style="62" customWidth="1"/>
    <col min="31" max="31" width="13.5703125" style="62" hidden="1" customWidth="1"/>
    <col min="32" max="32" width="11.140625" style="62" hidden="1" customWidth="1"/>
    <col min="33" max="33" width="10.140625" style="62" bestFit="1" customWidth="1"/>
    <col min="34" max="34" width="6.85546875" style="62" customWidth="1"/>
    <col min="35" max="35" width="6.7109375" style="62" customWidth="1"/>
    <col min="36" max="36" width="6.28515625" style="62" customWidth="1"/>
    <col min="37" max="37" width="7.140625" style="62" customWidth="1"/>
    <col min="38" max="38" width="6.85546875" style="62" customWidth="1"/>
    <col min="39" max="39" width="7.42578125" style="62" customWidth="1"/>
    <col min="40" max="40" width="6.5703125" style="62" hidden="1" customWidth="1"/>
    <col min="41" max="41" width="6.85546875" style="62" hidden="1" customWidth="1"/>
    <col min="42" max="42" width="9.140625" style="62" hidden="1" customWidth="1"/>
    <col min="43" max="43" width="7.140625" style="62" hidden="1" customWidth="1"/>
    <col min="44" max="44" width="7.7109375" style="62" hidden="1" customWidth="1"/>
    <col min="45" max="45" width="8.28515625" style="62" hidden="1" customWidth="1"/>
    <col min="46" max="46" width="23.28515625" style="64" bestFit="1" customWidth="1"/>
    <col min="47" max="47" width="11" style="62" bestFit="1" customWidth="1"/>
    <col min="48" max="48" width="8" style="62" customWidth="1"/>
    <col min="49" max="49" width="7.85546875" style="62" customWidth="1"/>
    <col min="50" max="50" width="9.7109375" style="62" customWidth="1"/>
    <col min="51" max="51" width="8.85546875" style="62" customWidth="1"/>
    <col min="52" max="52" width="8.140625" style="62" customWidth="1"/>
    <col min="53" max="53" width="9.5703125" style="62" bestFit="1" customWidth="1"/>
    <col min="54" max="54" width="5.85546875" style="62" hidden="1" customWidth="1"/>
    <col min="55" max="55" width="7.5703125" style="62" hidden="1" customWidth="1"/>
    <col min="56" max="56" width="7.42578125" style="62" hidden="1" customWidth="1"/>
    <col min="57" max="57" width="7.28515625" style="62" hidden="1" customWidth="1"/>
    <col min="58" max="58" width="7.7109375" style="62" hidden="1" customWidth="1"/>
    <col min="59" max="59" width="7.140625" style="62" hidden="1" customWidth="1"/>
    <col min="60" max="62" width="20.7109375" style="62" customWidth="1"/>
    <col min="63" max="63" width="14.28515625" style="62" hidden="1" customWidth="1"/>
    <col min="64" max="64" width="17.5703125" style="62" hidden="1" customWidth="1"/>
    <col min="65" max="72" width="11.42578125" style="312" hidden="1" customWidth="1"/>
    <col min="73" max="73" width="14.42578125" style="312" hidden="1" customWidth="1"/>
    <col min="74" max="74" width="18.85546875" style="312" hidden="1" customWidth="1"/>
    <col min="75" max="75" width="16" style="312" hidden="1" customWidth="1"/>
    <col min="76" max="76" width="18" style="312" hidden="1" customWidth="1"/>
    <col min="77" max="77" width="15.28515625" style="62" hidden="1" customWidth="1"/>
    <col min="78" max="88" width="0" style="62" hidden="1" customWidth="1"/>
    <col min="89" max="16384" width="11.42578125" style="62"/>
  </cols>
  <sheetData>
    <row r="1" spans="1:88" ht="15" hidden="1" customHeight="1" x14ac:dyDescent="0.2">
      <c r="BK1" s="345" t="s">
        <v>2389</v>
      </c>
      <c r="BL1" s="345" t="s">
        <v>2390</v>
      </c>
      <c r="BM1" s="615" t="s">
        <v>2375</v>
      </c>
      <c r="BN1" s="615"/>
      <c r="BO1" s="615" t="s">
        <v>2376</v>
      </c>
      <c r="BP1" s="615"/>
      <c r="BQ1" s="615" t="s">
        <v>2377</v>
      </c>
      <c r="BR1" s="615"/>
      <c r="BS1" s="616" t="s">
        <v>2378</v>
      </c>
      <c r="BT1" s="616"/>
      <c r="BU1" s="615" t="s">
        <v>2379</v>
      </c>
      <c r="BV1" s="617"/>
      <c r="BW1" s="615" t="s">
        <v>2380</v>
      </c>
      <c r="BX1" s="615"/>
      <c r="BY1" s="615" t="s">
        <v>2383</v>
      </c>
      <c r="BZ1" s="615"/>
      <c r="CA1" s="615" t="s">
        <v>2386</v>
      </c>
      <c r="CB1" s="615"/>
      <c r="CC1" s="615" t="s">
        <v>2387</v>
      </c>
      <c r="CD1" s="615"/>
      <c r="CE1" s="615" t="s">
        <v>2388</v>
      </c>
      <c r="CF1" s="615"/>
      <c r="CG1" s="615" t="s">
        <v>2382</v>
      </c>
      <c r="CH1" s="615"/>
      <c r="CI1" s="615" t="s">
        <v>2381</v>
      </c>
      <c r="CJ1" s="615"/>
    </row>
    <row r="2" spans="1:88" s="64" customFormat="1" ht="15" customHeight="1" thickBot="1" x14ac:dyDescent="0.3">
      <c r="A2" s="346" t="s">
        <v>80</v>
      </c>
      <c r="B2" s="347" t="s">
        <v>81</v>
      </c>
      <c r="C2" s="348" t="s">
        <v>2</v>
      </c>
      <c r="D2" s="348" t="s">
        <v>42</v>
      </c>
      <c r="E2" s="347" t="s">
        <v>3</v>
      </c>
      <c r="F2" s="347" t="s">
        <v>82</v>
      </c>
      <c r="G2" s="347" t="s">
        <v>83</v>
      </c>
      <c r="H2" s="349" t="s">
        <v>84</v>
      </c>
      <c r="I2" s="349" t="s">
        <v>85</v>
      </c>
      <c r="J2" s="347" t="s">
        <v>4</v>
      </c>
      <c r="K2" s="347" t="s">
        <v>2248</v>
      </c>
      <c r="L2" s="347" t="s">
        <v>17</v>
      </c>
      <c r="M2" s="347" t="s">
        <v>18</v>
      </c>
      <c r="N2" s="348" t="s">
        <v>1</v>
      </c>
      <c r="O2" s="348" t="s">
        <v>86</v>
      </c>
      <c r="P2" s="348" t="s">
        <v>87</v>
      </c>
      <c r="Q2" s="348" t="s">
        <v>88</v>
      </c>
      <c r="R2" s="348" t="s">
        <v>89</v>
      </c>
      <c r="S2" s="348" t="s">
        <v>90</v>
      </c>
      <c r="T2" s="347" t="s">
        <v>91</v>
      </c>
      <c r="U2" s="347" t="s">
        <v>92</v>
      </c>
      <c r="V2" s="347" t="s">
        <v>93</v>
      </c>
      <c r="W2" s="347" t="s">
        <v>94</v>
      </c>
      <c r="X2" s="347" t="s">
        <v>95</v>
      </c>
      <c r="Y2" s="347" t="s">
        <v>96</v>
      </c>
      <c r="Z2" s="347" t="s">
        <v>97</v>
      </c>
      <c r="AA2" s="347" t="s">
        <v>98</v>
      </c>
      <c r="AB2" s="347" t="s">
        <v>99</v>
      </c>
      <c r="AC2" s="347" t="s">
        <v>100</v>
      </c>
      <c r="AD2" s="347" t="s">
        <v>19</v>
      </c>
      <c r="AE2" s="347" t="s">
        <v>101</v>
      </c>
      <c r="AF2" s="347" t="s">
        <v>102</v>
      </c>
      <c r="AG2" s="347" t="s">
        <v>103</v>
      </c>
      <c r="AH2" s="347" t="s">
        <v>104</v>
      </c>
      <c r="AI2" s="347" t="s">
        <v>105</v>
      </c>
      <c r="AJ2" s="347" t="s">
        <v>106</v>
      </c>
      <c r="AK2" s="347" t="s">
        <v>107</v>
      </c>
      <c r="AL2" s="347" t="s">
        <v>108</v>
      </c>
      <c r="AM2" s="347" t="s">
        <v>109</v>
      </c>
      <c r="AN2" s="347" t="s">
        <v>110</v>
      </c>
      <c r="AO2" s="347" t="s">
        <v>111</v>
      </c>
      <c r="AP2" s="347" t="s">
        <v>112</v>
      </c>
      <c r="AQ2" s="347" t="s">
        <v>113</v>
      </c>
      <c r="AR2" s="347" t="s">
        <v>114</v>
      </c>
      <c r="AS2" s="347" t="s">
        <v>115</v>
      </c>
      <c r="AT2" s="347" t="s">
        <v>116</v>
      </c>
      <c r="AU2" s="347" t="s">
        <v>117</v>
      </c>
      <c r="AV2" s="347" t="s">
        <v>104</v>
      </c>
      <c r="AW2" s="347" t="s">
        <v>105</v>
      </c>
      <c r="AX2" s="347" t="s">
        <v>106</v>
      </c>
      <c r="AY2" s="347" t="s">
        <v>107</v>
      </c>
      <c r="AZ2" s="347" t="s">
        <v>108</v>
      </c>
      <c r="BA2" s="347" t="s">
        <v>109</v>
      </c>
      <c r="BB2" s="347" t="s">
        <v>110</v>
      </c>
      <c r="BC2" s="347" t="s">
        <v>111</v>
      </c>
      <c r="BD2" s="347" t="s">
        <v>112</v>
      </c>
      <c r="BE2" s="347" t="s">
        <v>113</v>
      </c>
      <c r="BF2" s="347" t="s">
        <v>114</v>
      </c>
      <c r="BG2" s="347" t="s">
        <v>115</v>
      </c>
      <c r="BH2" s="347" t="s">
        <v>118</v>
      </c>
      <c r="BI2" s="350" t="s">
        <v>119</v>
      </c>
      <c r="BJ2" s="351" t="s">
        <v>20</v>
      </c>
      <c r="BK2" s="351" t="s">
        <v>2371</v>
      </c>
      <c r="BL2" s="351" t="s">
        <v>2372</v>
      </c>
      <c r="BM2" s="352" t="s">
        <v>2384</v>
      </c>
      <c r="BN2" s="353" t="s">
        <v>2385</v>
      </c>
      <c r="BO2" s="352" t="s">
        <v>2384</v>
      </c>
      <c r="BP2" s="353" t="s">
        <v>2385</v>
      </c>
      <c r="BQ2" s="352" t="s">
        <v>2384</v>
      </c>
      <c r="BR2" s="353" t="s">
        <v>2385</v>
      </c>
      <c r="BS2" s="352" t="s">
        <v>2384</v>
      </c>
      <c r="BT2" s="353" t="s">
        <v>2385</v>
      </c>
      <c r="BU2" s="352" t="s">
        <v>2384</v>
      </c>
      <c r="BV2" s="353" t="s">
        <v>2385</v>
      </c>
      <c r="BW2" s="352" t="s">
        <v>2384</v>
      </c>
      <c r="BX2" s="353" t="s">
        <v>2385</v>
      </c>
      <c r="BY2" s="352" t="s">
        <v>2384</v>
      </c>
      <c r="BZ2" s="353" t="s">
        <v>2385</v>
      </c>
      <c r="CA2" s="352" t="s">
        <v>2384</v>
      </c>
      <c r="CB2" s="353" t="s">
        <v>2385</v>
      </c>
      <c r="CC2" s="352" t="s">
        <v>2384</v>
      </c>
      <c r="CD2" s="353" t="s">
        <v>2385</v>
      </c>
      <c r="CE2" s="352" t="s">
        <v>2384</v>
      </c>
      <c r="CF2" s="353" t="s">
        <v>2385</v>
      </c>
      <c r="CG2" s="352" t="s">
        <v>2384</v>
      </c>
      <c r="CH2" s="353" t="s">
        <v>2385</v>
      </c>
      <c r="CI2" s="352" t="s">
        <v>2384</v>
      </c>
      <c r="CJ2" s="353" t="s">
        <v>2385</v>
      </c>
    </row>
    <row r="3" spans="1:88" ht="15" customHeight="1" x14ac:dyDescent="0.25">
      <c r="A3" s="587">
        <v>1</v>
      </c>
      <c r="B3" s="575" t="s">
        <v>120</v>
      </c>
      <c r="C3" s="577" t="s">
        <v>9</v>
      </c>
      <c r="D3" s="577" t="s">
        <v>44</v>
      </c>
      <c r="E3" s="577" t="s">
        <v>12</v>
      </c>
      <c r="F3" s="245" t="s">
        <v>121</v>
      </c>
      <c r="G3" s="245" t="s">
        <v>78</v>
      </c>
      <c r="H3" s="245">
        <v>2</v>
      </c>
      <c r="I3" s="577" t="s">
        <v>122</v>
      </c>
      <c r="J3" s="245" t="s">
        <v>13</v>
      </c>
      <c r="K3" s="245" t="s">
        <v>2299</v>
      </c>
      <c r="L3" s="245" t="s">
        <v>123</v>
      </c>
      <c r="M3" s="245" t="s">
        <v>124</v>
      </c>
      <c r="N3" s="577" t="s">
        <v>45</v>
      </c>
      <c r="O3" s="577" t="s">
        <v>125</v>
      </c>
      <c r="P3" s="577" t="s">
        <v>126</v>
      </c>
      <c r="Q3" s="577" t="s">
        <v>127</v>
      </c>
      <c r="R3" s="245" t="s">
        <v>128</v>
      </c>
      <c r="S3" s="245" t="s">
        <v>129</v>
      </c>
      <c r="T3" s="245" t="s">
        <v>130</v>
      </c>
      <c r="U3" s="575" t="s">
        <v>131</v>
      </c>
      <c r="V3" s="575" t="s">
        <v>132</v>
      </c>
      <c r="W3" s="245"/>
      <c r="X3" s="579"/>
      <c r="Y3" s="579"/>
      <c r="Z3" s="579"/>
      <c r="AA3" s="579"/>
      <c r="AB3" s="579"/>
      <c r="AC3" s="579">
        <v>1</v>
      </c>
      <c r="AD3" s="245" t="s">
        <v>133</v>
      </c>
      <c r="AE3" s="245" t="s">
        <v>134</v>
      </c>
      <c r="AF3" s="576">
        <v>4.4642857142857152E-4</v>
      </c>
      <c r="AG3" s="588" t="s">
        <v>135</v>
      </c>
      <c r="AH3" s="534">
        <v>0</v>
      </c>
      <c r="AI3" s="535">
        <v>0</v>
      </c>
      <c r="AJ3" s="535">
        <v>0</v>
      </c>
      <c r="AK3" s="535">
        <v>0.05</v>
      </c>
      <c r="AL3" s="535">
        <v>0.15</v>
      </c>
      <c r="AM3" s="535">
        <v>0.2</v>
      </c>
      <c r="AN3" s="503">
        <v>0.2</v>
      </c>
      <c r="AO3" s="503">
        <v>0.15</v>
      </c>
      <c r="AP3" s="503">
        <v>0.1</v>
      </c>
      <c r="AQ3" s="503">
        <v>0.1</v>
      </c>
      <c r="AR3" s="503">
        <v>0.05</v>
      </c>
      <c r="AS3" s="503">
        <v>0</v>
      </c>
      <c r="AT3" s="544">
        <f t="shared" ref="AT3:AT66" si="0">SUM(AH3:AS3)</f>
        <v>1</v>
      </c>
      <c r="AU3" s="609" t="s">
        <v>136</v>
      </c>
      <c r="AV3" s="549">
        <v>0</v>
      </c>
      <c r="AW3" s="550">
        <v>0</v>
      </c>
      <c r="AX3" s="550">
        <v>0</v>
      </c>
      <c r="AY3" s="550">
        <v>0</v>
      </c>
      <c r="AZ3" s="550">
        <v>0.15</v>
      </c>
      <c r="BA3" s="550">
        <v>0</v>
      </c>
      <c r="BB3" s="505">
        <v>0</v>
      </c>
      <c r="BC3" s="505">
        <v>0</v>
      </c>
      <c r="BD3" s="505">
        <v>0</v>
      </c>
      <c r="BE3" s="505">
        <v>0</v>
      </c>
      <c r="BF3" s="505">
        <v>0</v>
      </c>
      <c r="BG3" s="505">
        <v>0</v>
      </c>
      <c r="BH3" s="569">
        <f t="shared" ref="BH3:BH66" si="1">SUM(AV3:BG3)</f>
        <v>0.15</v>
      </c>
      <c r="BI3" s="570">
        <f t="shared" ref="BI3:BI66" si="2">+BH3/AT3</f>
        <v>0.15</v>
      </c>
      <c r="BJ3" s="570" t="str">
        <f>VLOOKUP(BI3,Tabla_Indicador_Gestion4[#All],3,TRUE)</f>
        <v>En Tramite</v>
      </c>
      <c r="BK3" s="313" t="str">
        <f t="shared" ref="BK3:BK66" si="3">CONCATENATE(" |201912: ",$CI3," |201911: ",$CG3," |2019010: ",$CE3," |201909: ",$CC3," |201908: ",$CA3," |201907: ",$BY3," |201906: ",$BW3," |201905: ",$BU3,"  |201904: ",$BS3," |201903: ",$BQ3," |201902: ",$BO3," |201901: ",$BM3)</f>
        <v xml:space="preserve"> |201912: 0 |201911: 0 |2019010: 0 |201909: 0 |201908: 0 |201907: 0 |201906: 0 |201905: i. Acta Nro. 001 del 08 de mayo de 2019.
ii. Correo enviado a la oficina de planeacion el 31 de mayo de 2019  |201904: 0 |201903: 0 |201902: 0 |201901: 0</v>
      </c>
      <c r="BL3" s="314" t="str">
        <f t="shared" ref="BL3:BL66" si="4">CONCATENATE(" |201912: ",$CJ3," |201911: ",$CH3," |2019010: ",$CF3," |201909: ",$CD3," |201908: ",$CB3," |201907: ",$BZ3," |201906: ",$BX3," |201905: ",$BV3,"  |201904: ",$BT3," |201903: ",$BR3," |201902: ",$BP3," |201901: ",$BN3)</f>
        <v xml:space="preserve"> |201912: 0 |201911: 0 |2019010: 0 |201909: 0 |201908: 0 |201907: 0 |201906: 0 |201905: 1. El 8 de mayo se realizo mesa de trabajo con las Delegaturas de Transito y Transporte, Delegatura de Puertos, Delegatura de Proteccion de usuarios del Sector Transporte, Delegatura de Concesiones e Infraestructura, en la cual se trataron los siguientes temas
i. Actualizar e impulsar la Politica de Supervision
ii. Implementar modelo integrado de planeacion y Gestion MIPG
III. Revisar y actualizar el mapa de riesgos
iv. Monotorear y realizar seguimiento a los riesgos de corrupcion
v. Procesos Misionales e indicadores de procesos
2. el 31 de mayo se envio correo electronico a la oficina de planeacion con el fin de socializar y desarrollar los temas plasmados en el acta 001 del 8 de mayo de 2019, de acuerdo a lo establecido en el Decreto 2409 de 2018.  |201904: Está programada Reunión de unificación de acciones con las Delegadas |201903: 0 |201902: 0 |201901: 0</v>
      </c>
      <c r="BM3" s="507">
        <v>0</v>
      </c>
      <c r="BN3" s="509">
        <v>0</v>
      </c>
      <c r="BO3" s="507">
        <v>0</v>
      </c>
      <c r="BP3" s="509">
        <v>0</v>
      </c>
      <c r="BQ3" s="511">
        <v>0</v>
      </c>
      <c r="BR3" s="512">
        <v>0</v>
      </c>
      <c r="BS3" s="511">
        <v>0</v>
      </c>
      <c r="BT3" s="513" t="s">
        <v>137</v>
      </c>
      <c r="BU3" s="514" t="s">
        <v>138</v>
      </c>
      <c r="BV3" s="517" t="s">
        <v>139</v>
      </c>
      <c r="BW3" s="319">
        <v>0</v>
      </c>
      <c r="BX3" s="320">
        <v>0</v>
      </c>
      <c r="BY3" s="319">
        <v>0</v>
      </c>
      <c r="BZ3" s="320">
        <v>0</v>
      </c>
      <c r="CA3" s="319">
        <v>0</v>
      </c>
      <c r="CB3" s="320">
        <v>0</v>
      </c>
      <c r="CC3" s="319">
        <v>0</v>
      </c>
      <c r="CD3" s="320">
        <v>0</v>
      </c>
      <c r="CE3" s="319">
        <v>0</v>
      </c>
      <c r="CF3" s="320">
        <v>0</v>
      </c>
      <c r="CG3" s="319">
        <v>0</v>
      </c>
      <c r="CH3" s="320">
        <v>0</v>
      </c>
      <c r="CI3" s="319">
        <v>0</v>
      </c>
      <c r="CJ3" s="320">
        <v>0</v>
      </c>
    </row>
    <row r="4" spans="1:88" ht="15" customHeight="1" x14ac:dyDescent="0.2">
      <c r="A4" s="587">
        <v>2</v>
      </c>
      <c r="B4" s="575" t="s">
        <v>120</v>
      </c>
      <c r="C4" s="577" t="s">
        <v>9</v>
      </c>
      <c r="D4" s="577" t="s">
        <v>44</v>
      </c>
      <c r="E4" s="577" t="s">
        <v>12</v>
      </c>
      <c r="F4" s="245" t="s">
        <v>121</v>
      </c>
      <c r="G4" s="245" t="s">
        <v>78</v>
      </c>
      <c r="H4" s="245">
        <v>2</v>
      </c>
      <c r="I4" s="577" t="s">
        <v>122</v>
      </c>
      <c r="J4" s="245" t="s">
        <v>13</v>
      </c>
      <c r="K4" s="245" t="s">
        <v>2299</v>
      </c>
      <c r="L4" s="245" t="s">
        <v>140</v>
      </c>
      <c r="M4" s="245" t="s">
        <v>141</v>
      </c>
      <c r="N4" s="577" t="s">
        <v>45</v>
      </c>
      <c r="O4" s="577" t="s">
        <v>125</v>
      </c>
      <c r="P4" s="577" t="s">
        <v>126</v>
      </c>
      <c r="Q4" s="577" t="s">
        <v>127</v>
      </c>
      <c r="R4" s="245" t="s">
        <v>128</v>
      </c>
      <c r="S4" s="245" t="s">
        <v>129</v>
      </c>
      <c r="T4" s="245" t="s">
        <v>130</v>
      </c>
      <c r="U4" s="575" t="s">
        <v>142</v>
      </c>
      <c r="V4" s="575" t="s">
        <v>143</v>
      </c>
      <c r="W4" s="245"/>
      <c r="X4" s="245"/>
      <c r="Y4" s="245"/>
      <c r="Z4" s="245"/>
      <c r="AA4" s="245"/>
      <c r="AB4" s="245"/>
      <c r="AC4" s="245">
        <v>1</v>
      </c>
      <c r="AD4" s="245" t="s">
        <v>144</v>
      </c>
      <c r="AE4" s="245" t="s">
        <v>134</v>
      </c>
      <c r="AF4" s="576">
        <v>4.4642857142857152E-4</v>
      </c>
      <c r="AG4" s="588" t="s">
        <v>135</v>
      </c>
      <c r="AH4" s="536">
        <v>0</v>
      </c>
      <c r="AI4" s="537">
        <v>0</v>
      </c>
      <c r="AJ4" s="537">
        <v>0</v>
      </c>
      <c r="AK4" s="537">
        <v>0</v>
      </c>
      <c r="AL4" s="537">
        <v>0</v>
      </c>
      <c r="AM4" s="537">
        <v>0</v>
      </c>
      <c r="AN4" s="99">
        <v>0</v>
      </c>
      <c r="AO4" s="99">
        <v>0</v>
      </c>
      <c r="AP4" s="99">
        <v>1</v>
      </c>
      <c r="AQ4" s="99">
        <v>0</v>
      </c>
      <c r="AR4" s="99">
        <v>0</v>
      </c>
      <c r="AS4" s="99">
        <v>0</v>
      </c>
      <c r="AT4" s="545">
        <f t="shared" si="0"/>
        <v>1</v>
      </c>
      <c r="AU4" s="609" t="s">
        <v>136</v>
      </c>
      <c r="AV4" s="551">
        <v>0</v>
      </c>
      <c r="AW4" s="552">
        <v>0</v>
      </c>
      <c r="AX4" s="552">
        <v>0</v>
      </c>
      <c r="AY4" s="552">
        <v>0</v>
      </c>
      <c r="AZ4" s="552">
        <v>0</v>
      </c>
      <c r="BA4" s="552">
        <v>0</v>
      </c>
      <c r="BB4" s="100">
        <v>0</v>
      </c>
      <c r="BC4" s="100">
        <v>0</v>
      </c>
      <c r="BD4" s="100">
        <v>0</v>
      </c>
      <c r="BE4" s="100">
        <v>0</v>
      </c>
      <c r="BF4" s="100">
        <v>0</v>
      </c>
      <c r="BG4" s="100">
        <v>0</v>
      </c>
      <c r="BH4" s="545">
        <f t="shared" si="1"/>
        <v>0</v>
      </c>
      <c r="BI4" s="571">
        <f t="shared" si="2"/>
        <v>0</v>
      </c>
      <c r="BJ4" s="571" t="str">
        <f>VLOOKUP(BI4,Tabla_Indicador_Gestion4[#All],3,TRUE)</f>
        <v>Por Ejecutar</v>
      </c>
      <c r="BK4" s="315" t="str">
        <f t="shared" si="3"/>
        <v xml:space="preserve"> |201912: 0 |201911: 0 |2019010: 0 |201909: 0 |201908: 0 |201907: 0 |201906: 0 |201905: 0  |201904: 0 |201903: 0 |201902: 0 |201901: 0</v>
      </c>
      <c r="BL4" s="316" t="str">
        <f t="shared" si="4"/>
        <v xml:space="preserve"> |201912: 0 |201911: 0 |2019010: 0 |201909: 0 |201908: 0 |201907: 0 |201906: 0 |201905: 0  |201904: 0 |201903: 0 |201902: 0 |201901: 0</v>
      </c>
      <c r="BM4" s="382">
        <v>0</v>
      </c>
      <c r="BN4" s="383">
        <v>0</v>
      </c>
      <c r="BO4" s="382">
        <v>0</v>
      </c>
      <c r="BP4" s="383">
        <v>0</v>
      </c>
      <c r="BQ4" s="421">
        <v>0</v>
      </c>
      <c r="BR4" s="422">
        <v>0</v>
      </c>
      <c r="BS4" s="421">
        <v>0</v>
      </c>
      <c r="BT4" s="422">
        <v>0</v>
      </c>
      <c r="BU4" s="470">
        <v>0</v>
      </c>
      <c r="BV4" s="463">
        <v>0</v>
      </c>
      <c r="BW4" s="323">
        <v>0</v>
      </c>
      <c r="BX4" s="324">
        <v>0</v>
      </c>
      <c r="BY4" s="490">
        <v>0</v>
      </c>
      <c r="BZ4" s="491">
        <v>0</v>
      </c>
      <c r="CA4" s="490">
        <v>0</v>
      </c>
      <c r="CB4" s="491">
        <v>0</v>
      </c>
      <c r="CC4" s="490">
        <v>0</v>
      </c>
      <c r="CD4" s="491">
        <v>0</v>
      </c>
      <c r="CE4" s="490">
        <v>0</v>
      </c>
      <c r="CF4" s="491">
        <v>0</v>
      </c>
      <c r="CG4" s="490">
        <v>0</v>
      </c>
      <c r="CH4" s="491">
        <v>0</v>
      </c>
      <c r="CI4" s="490">
        <v>0</v>
      </c>
      <c r="CJ4" s="491">
        <v>0</v>
      </c>
    </row>
    <row r="5" spans="1:88" ht="15" customHeight="1" x14ac:dyDescent="0.2">
      <c r="A5" s="587">
        <v>3</v>
      </c>
      <c r="B5" s="575" t="s">
        <v>120</v>
      </c>
      <c r="C5" s="577" t="s">
        <v>9</v>
      </c>
      <c r="D5" s="577" t="s">
        <v>44</v>
      </c>
      <c r="E5" s="577" t="s">
        <v>12</v>
      </c>
      <c r="F5" s="245" t="s">
        <v>121</v>
      </c>
      <c r="G5" s="245" t="s">
        <v>78</v>
      </c>
      <c r="H5" s="245">
        <v>2</v>
      </c>
      <c r="I5" s="577" t="s">
        <v>122</v>
      </c>
      <c r="J5" s="245" t="s">
        <v>13</v>
      </c>
      <c r="K5" s="245" t="s">
        <v>2327</v>
      </c>
      <c r="L5" s="245" t="s">
        <v>145</v>
      </c>
      <c r="M5" s="245" t="s">
        <v>146</v>
      </c>
      <c r="N5" s="577" t="s">
        <v>45</v>
      </c>
      <c r="O5" s="577" t="s">
        <v>125</v>
      </c>
      <c r="P5" s="577" t="s">
        <v>126</v>
      </c>
      <c r="Q5" s="577" t="s">
        <v>127</v>
      </c>
      <c r="R5" s="245" t="s">
        <v>128</v>
      </c>
      <c r="S5" s="245" t="s">
        <v>129</v>
      </c>
      <c r="T5" s="245" t="s">
        <v>130</v>
      </c>
      <c r="U5" s="575" t="s">
        <v>142</v>
      </c>
      <c r="V5" s="575" t="s">
        <v>147</v>
      </c>
      <c r="W5" s="245"/>
      <c r="X5" s="245"/>
      <c r="Y5" s="245"/>
      <c r="Z5" s="245"/>
      <c r="AA5" s="245"/>
      <c r="AB5" s="245"/>
      <c r="AC5" s="245">
        <v>2</v>
      </c>
      <c r="AD5" s="245" t="s">
        <v>148</v>
      </c>
      <c r="AE5" s="245" t="s">
        <v>134</v>
      </c>
      <c r="AF5" s="576">
        <v>4.4642857142857152E-4</v>
      </c>
      <c r="AG5" s="588" t="s">
        <v>135</v>
      </c>
      <c r="AH5" s="538">
        <v>0</v>
      </c>
      <c r="AI5" s="539">
        <v>0</v>
      </c>
      <c r="AJ5" s="539">
        <v>1</v>
      </c>
      <c r="AK5" s="539">
        <v>0</v>
      </c>
      <c r="AL5" s="539">
        <v>0</v>
      </c>
      <c r="AM5" s="539">
        <v>0</v>
      </c>
      <c r="AN5" s="101">
        <v>0</v>
      </c>
      <c r="AO5" s="101">
        <v>0</v>
      </c>
      <c r="AP5" s="101">
        <v>1</v>
      </c>
      <c r="AQ5" s="101">
        <v>0</v>
      </c>
      <c r="AR5" s="101">
        <v>0</v>
      </c>
      <c r="AS5" s="101">
        <v>0</v>
      </c>
      <c r="AT5" s="545">
        <f t="shared" si="0"/>
        <v>2</v>
      </c>
      <c r="AU5" s="609" t="s">
        <v>136</v>
      </c>
      <c r="AV5" s="553">
        <v>0</v>
      </c>
      <c r="AW5" s="554">
        <v>0</v>
      </c>
      <c r="AX5" s="554">
        <v>1</v>
      </c>
      <c r="AY5" s="554">
        <v>0</v>
      </c>
      <c r="AZ5" s="554">
        <v>0</v>
      </c>
      <c r="BA5" s="554">
        <v>0</v>
      </c>
      <c r="BB5" s="100">
        <v>0</v>
      </c>
      <c r="BC5" s="100">
        <v>0</v>
      </c>
      <c r="BD5" s="100">
        <v>0</v>
      </c>
      <c r="BE5" s="100">
        <v>0</v>
      </c>
      <c r="BF5" s="100">
        <v>0</v>
      </c>
      <c r="BG5" s="100">
        <v>0</v>
      </c>
      <c r="BH5" s="545">
        <f t="shared" si="1"/>
        <v>1</v>
      </c>
      <c r="BI5" s="571">
        <f t="shared" si="2"/>
        <v>0.5</v>
      </c>
      <c r="BJ5" s="571" t="str">
        <f>VLOOKUP(BI5,Tabla_Indicador_Gestion4[#All],3,TRUE)</f>
        <v>En Tramite</v>
      </c>
      <c r="BK5" s="315" t="str">
        <f t="shared" si="3"/>
        <v xml:space="preserve"> |201912: 0 |201911: 0 |2019010: 0 |201909: 0 |201908: 0 |201907: 0 |201906: 0 |201905: 0  |201904: 0 |201903: i. Memorando Nro. 20197100028553 del 11 de marzo de 2019 y Correo Electronico de la oficina de comunciaciones (Omar Arroyave) en el cual envia el pantallazo de la divulgacion de la circualar 094 del 29 de diciembre de 2016 |201902: 0 |201901: 0</v>
      </c>
      <c r="BL5" s="316" t="str">
        <f t="shared" si="4"/>
        <v xml:space="preserve"> |201912: 0 |201911: 0 |2019010: 0 |201909: 0 |201908: 0 |201907: 0 |201906: 0 |201905: 0  |201904: 0 |201903: i. Por medio de la oficina de comunicaciones, se informó a todos los vigilados de la Delegada de Concesiones sobre las buenas practicas para la competitividad, buscando optimizar la competitividad para el sector |201902: 0 |201901: 0</v>
      </c>
      <c r="BM5" s="384">
        <v>0</v>
      </c>
      <c r="BN5" s="385">
        <v>0</v>
      </c>
      <c r="BO5" s="384">
        <v>0</v>
      </c>
      <c r="BP5" s="385">
        <v>0</v>
      </c>
      <c r="BQ5" s="355" t="s">
        <v>149</v>
      </c>
      <c r="BR5" s="356" t="s">
        <v>150</v>
      </c>
      <c r="BS5" s="416">
        <v>0</v>
      </c>
      <c r="BT5" s="417">
        <v>0</v>
      </c>
      <c r="BU5" s="487">
        <v>0</v>
      </c>
      <c r="BV5" s="433">
        <v>0</v>
      </c>
      <c r="BW5" s="321">
        <v>0</v>
      </c>
      <c r="BX5" s="322">
        <v>0</v>
      </c>
      <c r="BY5" s="490">
        <v>0</v>
      </c>
      <c r="BZ5" s="491">
        <v>0</v>
      </c>
      <c r="CA5" s="490">
        <v>0</v>
      </c>
      <c r="CB5" s="491">
        <v>0</v>
      </c>
      <c r="CC5" s="490">
        <v>0</v>
      </c>
      <c r="CD5" s="491">
        <v>0</v>
      </c>
      <c r="CE5" s="490">
        <v>0</v>
      </c>
      <c r="CF5" s="491">
        <v>0</v>
      </c>
      <c r="CG5" s="490">
        <v>0</v>
      </c>
      <c r="CH5" s="491">
        <v>0</v>
      </c>
      <c r="CI5" s="490">
        <v>0</v>
      </c>
      <c r="CJ5" s="491">
        <v>0</v>
      </c>
    </row>
    <row r="6" spans="1:88" ht="15" customHeight="1" x14ac:dyDescent="0.2">
      <c r="A6" s="587">
        <v>4</v>
      </c>
      <c r="B6" s="575" t="s">
        <v>120</v>
      </c>
      <c r="C6" s="577" t="s">
        <v>9</v>
      </c>
      <c r="D6" s="577" t="s">
        <v>44</v>
      </c>
      <c r="E6" s="577" t="s">
        <v>12</v>
      </c>
      <c r="F6" s="245" t="s">
        <v>121</v>
      </c>
      <c r="G6" s="245" t="s">
        <v>78</v>
      </c>
      <c r="H6" s="245">
        <v>2</v>
      </c>
      <c r="I6" s="577" t="s">
        <v>122</v>
      </c>
      <c r="J6" s="245" t="s">
        <v>13</v>
      </c>
      <c r="K6" s="245" t="s">
        <v>2291</v>
      </c>
      <c r="L6" s="245" t="s">
        <v>151</v>
      </c>
      <c r="M6" s="245" t="s">
        <v>152</v>
      </c>
      <c r="N6" s="577" t="s">
        <v>45</v>
      </c>
      <c r="O6" s="577" t="s">
        <v>125</v>
      </c>
      <c r="P6" s="577" t="s">
        <v>126</v>
      </c>
      <c r="Q6" s="577" t="s">
        <v>127</v>
      </c>
      <c r="R6" s="245" t="s">
        <v>128</v>
      </c>
      <c r="S6" s="245" t="s">
        <v>129</v>
      </c>
      <c r="T6" s="245" t="s">
        <v>130</v>
      </c>
      <c r="U6" s="575" t="s">
        <v>142</v>
      </c>
      <c r="V6" s="575" t="s">
        <v>153</v>
      </c>
      <c r="W6" s="245"/>
      <c r="X6" s="589"/>
      <c r="Y6" s="589"/>
      <c r="Z6" s="589"/>
      <c r="AA6" s="589"/>
      <c r="AB6" s="589"/>
      <c r="AC6" s="589">
        <v>1</v>
      </c>
      <c r="AD6" s="245" t="s">
        <v>154</v>
      </c>
      <c r="AE6" s="245" t="s">
        <v>134</v>
      </c>
      <c r="AF6" s="576">
        <v>4.4642857142857152E-4</v>
      </c>
      <c r="AG6" s="588" t="s">
        <v>135</v>
      </c>
      <c r="AH6" s="536">
        <v>0</v>
      </c>
      <c r="AI6" s="537">
        <v>0</v>
      </c>
      <c r="AJ6" s="537">
        <v>2</v>
      </c>
      <c r="AK6" s="537">
        <v>2</v>
      </c>
      <c r="AL6" s="537">
        <v>1</v>
      </c>
      <c r="AM6" s="537">
        <v>1</v>
      </c>
      <c r="AN6" s="103">
        <v>0</v>
      </c>
      <c r="AO6" s="103">
        <v>0</v>
      </c>
      <c r="AP6" s="103">
        <v>0</v>
      </c>
      <c r="AQ6" s="103">
        <v>0</v>
      </c>
      <c r="AR6" s="103">
        <v>0</v>
      </c>
      <c r="AS6" s="103">
        <v>0</v>
      </c>
      <c r="AT6" s="545">
        <f t="shared" si="0"/>
        <v>6</v>
      </c>
      <c r="AU6" s="609" t="s">
        <v>136</v>
      </c>
      <c r="AV6" s="551">
        <v>0</v>
      </c>
      <c r="AW6" s="552">
        <v>0</v>
      </c>
      <c r="AX6" s="552">
        <v>2</v>
      </c>
      <c r="AY6" s="552">
        <v>2</v>
      </c>
      <c r="AZ6" s="552">
        <v>1</v>
      </c>
      <c r="BA6" s="552">
        <v>1</v>
      </c>
      <c r="BB6" s="100">
        <v>0</v>
      </c>
      <c r="BC6" s="100">
        <v>0</v>
      </c>
      <c r="BD6" s="100">
        <v>0</v>
      </c>
      <c r="BE6" s="100">
        <v>0</v>
      </c>
      <c r="BF6" s="100">
        <v>0</v>
      </c>
      <c r="BG6" s="100">
        <v>0</v>
      </c>
      <c r="BH6" s="545">
        <f t="shared" si="1"/>
        <v>6</v>
      </c>
      <c r="BI6" s="571">
        <f t="shared" si="2"/>
        <v>1</v>
      </c>
      <c r="BJ6" s="571" t="str">
        <f>VLOOKUP(BI6,Tabla_Indicador_Gestion4[#All],3,TRUE)</f>
        <v>Culminada</v>
      </c>
      <c r="BK6" s="315" t="str">
        <f t="shared" si="3"/>
        <v xml:space="preserve"> |201912: 0 |201911: 0 |2019010: 0 |201909: 0 |201908: 0 |201907: 0 |201906: i. Correo electrónico enviado a la oficina de planeación el 7 de Junio de 2019 |201905: i. Correo electronico enviado a la oficIna de planeacion el 6 de mayo de 2019  |201904: i. Correo enviado a la Oficina Asesora de Planeacion el dia 5 de  de 2019
ii. Acta # 42 del 29 de abril de 2019, en la cual asistieron funcionarios y contratistas de la Delegada de Concesiones |201903: i. Correo enviado a la oficina de control interno el dia 08 de marzo de 2019.
ii. Correo enviado a la Oficana Asesora de Planeacion el dia 27 de marzo de 2019 |201902: 0 |201901: 0</v>
      </c>
      <c r="BL6" s="316" t="str">
        <f t="shared" si="4"/>
        <v xml:space="preserve"> |201912: 0 |201911: 0 |2019010: 0 |201909: 0 |201908: 0 |201907: 0 |201906: i. Se remitió a la oficina Asesora de planeación el seguimiento al Plan de Acción Institucional - PAI correspondiente al mes de Mayo |201905: i. Se remitio a la oficina Asesora de planeacion el seguimiento al Plan de Accion Institucional - PAI correspondiente al mes de abril  |201904: i.  seguimiento al Plan Anual Institucional (PAI) y Plan Estratégico Institucional (PEI), del mes de marzo del 2019.
ii. Actualización y Socialización Mapa de riesgos, seguimiento riesgos de corrupción, Participación ciudadana |201903: i. Informe Pormenorizado del Estado de Control Interno, período del 11 de noviembre de 2018 al 28 de febrero de 2019
ii. Seguimiento al PAI, de los meses de enero y febrero de la Delegada de concesiones |201902: 0 |201901: 0</v>
      </c>
      <c r="BM6" s="382">
        <v>0</v>
      </c>
      <c r="BN6" s="383">
        <v>0</v>
      </c>
      <c r="BO6" s="382">
        <v>0</v>
      </c>
      <c r="BP6" s="383">
        <v>0</v>
      </c>
      <c r="BQ6" s="357" t="s">
        <v>155</v>
      </c>
      <c r="BR6" s="358" t="s">
        <v>156</v>
      </c>
      <c r="BS6" s="418" t="s">
        <v>157</v>
      </c>
      <c r="BT6" s="419" t="s">
        <v>158</v>
      </c>
      <c r="BU6" s="467" t="s">
        <v>159</v>
      </c>
      <c r="BV6" s="461" t="s">
        <v>160</v>
      </c>
      <c r="BW6" s="299" t="s">
        <v>161</v>
      </c>
      <c r="BX6" s="300" t="s">
        <v>162</v>
      </c>
      <c r="BY6" s="490">
        <v>0</v>
      </c>
      <c r="BZ6" s="491">
        <v>0</v>
      </c>
      <c r="CA6" s="490">
        <v>0</v>
      </c>
      <c r="CB6" s="491">
        <v>0</v>
      </c>
      <c r="CC6" s="490">
        <v>0</v>
      </c>
      <c r="CD6" s="491">
        <v>0</v>
      </c>
      <c r="CE6" s="490">
        <v>0</v>
      </c>
      <c r="CF6" s="491">
        <v>0</v>
      </c>
      <c r="CG6" s="490">
        <v>0</v>
      </c>
      <c r="CH6" s="491">
        <v>0</v>
      </c>
      <c r="CI6" s="490">
        <v>0</v>
      </c>
      <c r="CJ6" s="491">
        <v>0</v>
      </c>
    </row>
    <row r="7" spans="1:88" ht="15" customHeight="1" x14ac:dyDescent="0.2">
      <c r="A7" s="587">
        <v>5</v>
      </c>
      <c r="B7" s="575" t="s">
        <v>120</v>
      </c>
      <c r="C7" s="577" t="s">
        <v>9</v>
      </c>
      <c r="D7" s="577" t="s">
        <v>44</v>
      </c>
      <c r="E7" s="577" t="s">
        <v>12</v>
      </c>
      <c r="F7" s="245" t="s">
        <v>121</v>
      </c>
      <c r="G7" s="245" t="s">
        <v>78</v>
      </c>
      <c r="H7" s="245">
        <v>2</v>
      </c>
      <c r="I7" s="577" t="s">
        <v>122</v>
      </c>
      <c r="J7" s="245" t="s">
        <v>13</v>
      </c>
      <c r="K7" s="245" t="s">
        <v>2291</v>
      </c>
      <c r="L7" s="245" t="s">
        <v>163</v>
      </c>
      <c r="M7" s="245" t="s">
        <v>164</v>
      </c>
      <c r="N7" s="577" t="s">
        <v>45</v>
      </c>
      <c r="O7" s="577" t="s">
        <v>125</v>
      </c>
      <c r="P7" s="577" t="s">
        <v>126</v>
      </c>
      <c r="Q7" s="577" t="s">
        <v>127</v>
      </c>
      <c r="R7" s="245" t="s">
        <v>128</v>
      </c>
      <c r="S7" s="245" t="s">
        <v>129</v>
      </c>
      <c r="T7" s="245" t="s">
        <v>130</v>
      </c>
      <c r="U7" s="575" t="s">
        <v>165</v>
      </c>
      <c r="V7" s="575" t="s">
        <v>166</v>
      </c>
      <c r="W7" s="245"/>
      <c r="X7" s="589"/>
      <c r="Y7" s="589"/>
      <c r="Z7" s="589"/>
      <c r="AA7" s="589"/>
      <c r="AB7" s="589"/>
      <c r="AC7" s="589">
        <v>1</v>
      </c>
      <c r="AD7" s="245" t="s">
        <v>167</v>
      </c>
      <c r="AE7" s="245" t="s">
        <v>134</v>
      </c>
      <c r="AF7" s="576">
        <v>4.4642857142857152E-4</v>
      </c>
      <c r="AG7" s="588" t="s">
        <v>135</v>
      </c>
      <c r="AH7" s="538">
        <v>171</v>
      </c>
      <c r="AI7" s="537">
        <v>354</v>
      </c>
      <c r="AJ7" s="537">
        <v>177</v>
      </c>
      <c r="AK7" s="537">
        <v>194</v>
      </c>
      <c r="AL7" s="537">
        <v>224</v>
      </c>
      <c r="AM7" s="539">
        <v>104</v>
      </c>
      <c r="AN7" s="103">
        <v>0</v>
      </c>
      <c r="AO7" s="103">
        <v>0</v>
      </c>
      <c r="AP7" s="103">
        <v>0</v>
      </c>
      <c r="AQ7" s="103">
        <v>0</v>
      </c>
      <c r="AR7" s="103">
        <v>0</v>
      </c>
      <c r="AS7" s="103">
        <v>0</v>
      </c>
      <c r="AT7" s="545">
        <f t="shared" si="0"/>
        <v>1224</v>
      </c>
      <c r="AU7" s="609" t="s">
        <v>136</v>
      </c>
      <c r="AV7" s="551">
        <v>126</v>
      </c>
      <c r="AW7" s="552">
        <v>354</v>
      </c>
      <c r="AX7" s="552">
        <v>177</v>
      </c>
      <c r="AY7" s="552">
        <v>194</v>
      </c>
      <c r="AZ7" s="552">
        <v>224</v>
      </c>
      <c r="BA7" s="552">
        <v>99</v>
      </c>
      <c r="BB7" s="100">
        <v>0</v>
      </c>
      <c r="BC7" s="100">
        <v>0</v>
      </c>
      <c r="BD7" s="100">
        <v>0</v>
      </c>
      <c r="BE7" s="100">
        <v>0</v>
      </c>
      <c r="BF7" s="100">
        <v>0</v>
      </c>
      <c r="BG7" s="100">
        <v>0</v>
      </c>
      <c r="BH7" s="545">
        <f t="shared" si="1"/>
        <v>1174</v>
      </c>
      <c r="BI7" s="571">
        <f t="shared" si="2"/>
        <v>0.95915032679738566</v>
      </c>
      <c r="BJ7" s="571" t="str">
        <f>VLOOKUP(BI7,Tabla_Indicador_Gestion4[#All],3,TRUE)</f>
        <v>Gestionado</v>
      </c>
      <c r="BK7" s="315" t="str">
        <f t="shared" si="3"/>
        <v xml:space="preserve"> |201912: 0 |201911: 0 |2019010: 0 |201909: 0 |201908: 0 |201907: 0 |201906: Inteligencia de negocios Aplicativo VIGIA, aplicativo ORFEO |201905: Inteligencia de negocios Aplicativo VIGIA, aplicativo ORFEO  |201904: Inteligencia de negocios Aplicativo VIGIA, aplicativo ORFEO |201903: I. Base de datos de manejo de gestion documental de la Delegada de Concesiones
II, Acta de eliminacion de documentos Nro1 de la Delegada de Concesiones |201902: Inteligencia de negocios Aplicativo VIGIA, aplicativo ORFEO |201901: Inteligencia de negocios Aplicativo VIGIA, Aplicativo ORFEO</v>
      </c>
      <c r="BL7" s="316" t="str">
        <f t="shared" si="4"/>
        <v xml:space="preserve"> |201912: 0 |201911: 0 |2019010: 0 |201909: 0 |201908: 0 |201907: 0 |201906: i. Durante el mes de junio se recibieron 104 requerimientos por medio de los módulos, PQRs y Gestión Documental del aplicativo VIGIA, 
Durante el mes de junio se le dio tramite a 99 requerimientos por medio del aplicativo orfeo 
Nota: En lo corrido del presente mes, se han atendido trámites correspondientes a meses anteriores.
ii. Transferencias realizada al archivo central el 21/06/2019, por correo electronico
279 Carpetas - Procesos De Investigación Administrativa
36 Carpetas  - Sometimiento A Control
 |201905: Durante el mes de mayo se recibieron 216 requerimientos por medio de los módulos, PQRs y Gestión Documental del aplicativo VIGIA, 
Durante el mes de mayo se le dio tramite a 224 requerimientos 
Nota: En lo corrido del presente mes, se han atendido trámites correspondientes a meses anteriores.  |201904: Durante el mes de abril se recibieron 160 requerimientos por medio de los módulos, PQRs y Gestión Documental del aplicativo VIGIA, 
Durante el mes de abril se le dio tramite a 194 requerimientos, correspondientes a requerimientos recibidos en el mes de abril y vigencias anteriores.
  |201903: I. Se clasificaron 144, carpetas según el FUID para transferir al Grupo de Gestión Documental, las cuales se encuentran en proceso de alistamiento de acuerdo a las TRD.
i.i. Fuid Vigilancia E Inspección 710-57.06 Año 2019 - Subjetivo
Carretero  15 carpetas, Terminales 4 Carpetas, Aéreo 39 carpetas
Férreo 2 carpetas
i.ii. Fuid Vigilancia E Inspección 710-57.07 Año 2019 Objetivo
Carretero  64 carpetas, Terminales 5 carpetas, Aéreo 14 carpetas, Férreo 1 carpeta
ii. Eliminacion documentos relacionados, Peticiones, quejas, reclamos, solicitudes, los cuales se eliminan con base en las Tablas de retencion documental TRD |201902: Durante el mes de febrero se recibieron 116 requerimientos por medio del modulo Gestion Documental, correspondientes al mes de febrero y vigencias anteriores, de los cuales se tramitaron 307 de febrero  y vigencias anteriores. Por medio del modulo PQRs, se recibieron 35 requerimientos correspondientes al mes de febrero y vigencias anteriores y se tramitaron 48, de febrero y vigencias anteriores |201901: Durante el mes de enero se recibieron 343 requerimientos por medio del modulo Gestion Documental, correspondientes al mes de enero y vigencias anteriores, de los cuales se tramitaron 92 de enero  y vigencias anteriores. Por medio del modulo PQRs, se recibieron 91 requerimientos correspondientes al mes de enero y vigencias anteriores y se tramitaron 66, de enero y vigencias anteriores</v>
      </c>
      <c r="BM7" s="398" t="s">
        <v>168</v>
      </c>
      <c r="BN7" s="399" t="s">
        <v>169</v>
      </c>
      <c r="BO7" s="398" t="s">
        <v>170</v>
      </c>
      <c r="BP7" s="399" t="s">
        <v>171</v>
      </c>
      <c r="BQ7" s="355" t="s">
        <v>172</v>
      </c>
      <c r="BR7" s="412" t="s">
        <v>173</v>
      </c>
      <c r="BS7" s="455" t="s">
        <v>170</v>
      </c>
      <c r="BT7" s="456" t="s">
        <v>174</v>
      </c>
      <c r="BU7" s="484" t="s">
        <v>170</v>
      </c>
      <c r="BV7" s="485" t="s">
        <v>175</v>
      </c>
      <c r="BW7" s="301" t="s">
        <v>170</v>
      </c>
      <c r="BX7" s="302" t="s">
        <v>176</v>
      </c>
      <c r="BY7" s="490">
        <v>0</v>
      </c>
      <c r="BZ7" s="491">
        <v>0</v>
      </c>
      <c r="CA7" s="490">
        <v>0</v>
      </c>
      <c r="CB7" s="491">
        <v>0</v>
      </c>
      <c r="CC7" s="490">
        <v>0</v>
      </c>
      <c r="CD7" s="491">
        <v>0</v>
      </c>
      <c r="CE7" s="490">
        <v>0</v>
      </c>
      <c r="CF7" s="491">
        <v>0</v>
      </c>
      <c r="CG7" s="490">
        <v>0</v>
      </c>
      <c r="CH7" s="491">
        <v>0</v>
      </c>
      <c r="CI7" s="490">
        <v>0</v>
      </c>
      <c r="CJ7" s="491">
        <v>0</v>
      </c>
    </row>
    <row r="8" spans="1:88" ht="15" customHeight="1" x14ac:dyDescent="0.2">
      <c r="A8" s="587">
        <v>6</v>
      </c>
      <c r="B8" s="575" t="s">
        <v>120</v>
      </c>
      <c r="C8" s="577" t="s">
        <v>9</v>
      </c>
      <c r="D8" s="577" t="s">
        <v>44</v>
      </c>
      <c r="E8" s="577" t="s">
        <v>12</v>
      </c>
      <c r="F8" s="245" t="s">
        <v>121</v>
      </c>
      <c r="G8" s="245" t="s">
        <v>78</v>
      </c>
      <c r="H8" s="245">
        <v>2</v>
      </c>
      <c r="I8" s="577" t="s">
        <v>122</v>
      </c>
      <c r="J8" s="245" t="s">
        <v>13</v>
      </c>
      <c r="K8" s="245" t="s">
        <v>2299</v>
      </c>
      <c r="L8" s="245" t="s">
        <v>177</v>
      </c>
      <c r="M8" s="245" t="s">
        <v>124</v>
      </c>
      <c r="N8" s="577" t="s">
        <v>57</v>
      </c>
      <c r="O8" s="577" t="s">
        <v>178</v>
      </c>
      <c r="P8" s="577" t="s">
        <v>126</v>
      </c>
      <c r="Q8" s="577" t="s">
        <v>179</v>
      </c>
      <c r="R8" s="245" t="s">
        <v>128</v>
      </c>
      <c r="S8" s="245" t="s">
        <v>129</v>
      </c>
      <c r="T8" s="245" t="s">
        <v>130</v>
      </c>
      <c r="U8" s="575" t="s">
        <v>131</v>
      </c>
      <c r="V8" s="575" t="s">
        <v>132</v>
      </c>
      <c r="W8" s="245"/>
      <c r="X8" s="589"/>
      <c r="Y8" s="589"/>
      <c r="Z8" s="589"/>
      <c r="AA8" s="589"/>
      <c r="AB8" s="589"/>
      <c r="AC8" s="589">
        <v>1</v>
      </c>
      <c r="AD8" s="245" t="s">
        <v>133</v>
      </c>
      <c r="AE8" s="245" t="s">
        <v>134</v>
      </c>
      <c r="AF8" s="576">
        <v>4.4642857142857152E-4</v>
      </c>
      <c r="AG8" s="588" t="s">
        <v>135</v>
      </c>
      <c r="AH8" s="536">
        <v>0</v>
      </c>
      <c r="AI8" s="537">
        <v>0</v>
      </c>
      <c r="AJ8" s="537">
        <v>0</v>
      </c>
      <c r="AK8" s="528">
        <v>0.05</v>
      </c>
      <c r="AL8" s="528">
        <v>0.15</v>
      </c>
      <c r="AM8" s="528">
        <v>0</v>
      </c>
      <c r="AN8" s="104">
        <v>0.2</v>
      </c>
      <c r="AO8" s="104">
        <v>0.15</v>
      </c>
      <c r="AP8" s="104">
        <v>0.1</v>
      </c>
      <c r="AQ8" s="104">
        <v>0.1</v>
      </c>
      <c r="AR8" s="104">
        <v>0.05</v>
      </c>
      <c r="AS8" s="104">
        <v>0</v>
      </c>
      <c r="AT8" s="546">
        <f t="shared" si="0"/>
        <v>0.8</v>
      </c>
      <c r="AU8" s="609" t="s">
        <v>136</v>
      </c>
      <c r="AV8" s="555">
        <v>0</v>
      </c>
      <c r="AW8" s="556">
        <v>0</v>
      </c>
      <c r="AX8" s="556">
        <v>0</v>
      </c>
      <c r="AY8" s="556">
        <v>0.05</v>
      </c>
      <c r="AZ8" s="556">
        <v>0.15</v>
      </c>
      <c r="BA8" s="556">
        <v>0.2</v>
      </c>
      <c r="BB8" s="105">
        <v>0</v>
      </c>
      <c r="BC8" s="105">
        <v>0</v>
      </c>
      <c r="BD8" s="105">
        <v>0</v>
      </c>
      <c r="BE8" s="105">
        <v>0</v>
      </c>
      <c r="BF8" s="105">
        <v>0</v>
      </c>
      <c r="BG8" s="105">
        <v>0</v>
      </c>
      <c r="BH8" s="572">
        <f t="shared" si="1"/>
        <v>0.4</v>
      </c>
      <c r="BI8" s="571">
        <f t="shared" si="2"/>
        <v>0.5</v>
      </c>
      <c r="BJ8" s="571" t="str">
        <f>VLOOKUP(BI8,Tabla_Indicador_Gestion4[#All],3,TRUE)</f>
        <v>En Tramite</v>
      </c>
      <c r="BK8" s="315" t="str">
        <f t="shared" si="3"/>
        <v xml:space="preserve"> |201912: 0 |201911: 0 |2019010: 0 |201909: 0 |201908: 0 |201907: 0 |201906: ACTA DE REUNION POLITICA DE SUPERVISIÓN 10-06-2019 |201905: ACTA DE REUNIÓN 7-05-2019 POLÍTICA DE SUPERVISIÓN  |201904: Documento con división de funciones de vigilancia ex ante y ex post |201903: 0 |201902: 0 |201901: 0</v>
      </c>
      <c r="BL8" s="316" t="str">
        <f t="shared" si="4"/>
        <v xml:space="preserve"> |201912: 0 |201911: 0 |2019010: 0 |201909: 0 |201908: 0 |201907: 0 |201906:  Se realizó reunión el día 10 de junio de 2019, entre las Delegaturas y la Oficina Asesora de Planeación donde se analizaron los pasos a seguir para expedir el acto administrativo "por la cual se adopta la política de supervisión, en la Supertransporte" a la luz del Decreto 2409 de 2018. |201905:  
Se realizó reunión el día 07 de mayo de 2019, entre las Delegaturas y la Oficina Asesora de Planeación donde se trató el tema de la Política de supervisión y los participantes se comprometieron a revisar el documento existente y realizar las observaciones correspondientes para la próxima reunión.  |201904: 0 |201903: 0 |201902: 0 |201901: 0</v>
      </c>
      <c r="BM8" s="361">
        <v>0</v>
      </c>
      <c r="BN8" s="362">
        <v>0</v>
      </c>
      <c r="BO8" s="361">
        <v>0</v>
      </c>
      <c r="BP8" s="362">
        <v>0</v>
      </c>
      <c r="BQ8" s="421">
        <v>0</v>
      </c>
      <c r="BR8" s="422">
        <v>0</v>
      </c>
      <c r="BS8" s="418" t="s">
        <v>180</v>
      </c>
      <c r="BT8" s="422">
        <v>0</v>
      </c>
      <c r="BU8" s="460" t="s">
        <v>181</v>
      </c>
      <c r="BV8" s="461" t="s">
        <v>182</v>
      </c>
      <c r="BW8" s="269" t="s">
        <v>183</v>
      </c>
      <c r="BX8" s="270" t="s">
        <v>184</v>
      </c>
      <c r="BY8" s="490">
        <v>0</v>
      </c>
      <c r="BZ8" s="491">
        <v>0</v>
      </c>
      <c r="CA8" s="490">
        <v>0</v>
      </c>
      <c r="CB8" s="491">
        <v>0</v>
      </c>
      <c r="CC8" s="490">
        <v>0</v>
      </c>
      <c r="CD8" s="491">
        <v>0</v>
      </c>
      <c r="CE8" s="490">
        <v>0</v>
      </c>
      <c r="CF8" s="491">
        <v>0</v>
      </c>
      <c r="CG8" s="490">
        <v>0</v>
      </c>
      <c r="CH8" s="491">
        <v>0</v>
      </c>
      <c r="CI8" s="490">
        <v>0</v>
      </c>
      <c r="CJ8" s="491">
        <v>0</v>
      </c>
    </row>
    <row r="9" spans="1:88" ht="15" customHeight="1" x14ac:dyDescent="0.2">
      <c r="A9" s="587">
        <v>7</v>
      </c>
      <c r="B9" s="575" t="s">
        <v>120</v>
      </c>
      <c r="C9" s="577" t="s">
        <v>9</v>
      </c>
      <c r="D9" s="577" t="s">
        <v>44</v>
      </c>
      <c r="E9" s="577" t="s">
        <v>12</v>
      </c>
      <c r="F9" s="245" t="s">
        <v>121</v>
      </c>
      <c r="G9" s="245" t="s">
        <v>78</v>
      </c>
      <c r="H9" s="245">
        <v>2</v>
      </c>
      <c r="I9" s="577" t="s">
        <v>122</v>
      </c>
      <c r="J9" s="245" t="s">
        <v>13</v>
      </c>
      <c r="K9" s="245" t="s">
        <v>2322</v>
      </c>
      <c r="L9" s="245" t="s">
        <v>185</v>
      </c>
      <c r="M9" s="245" t="s">
        <v>186</v>
      </c>
      <c r="N9" s="577" t="s">
        <v>45</v>
      </c>
      <c r="O9" s="577" t="s">
        <v>125</v>
      </c>
      <c r="P9" s="577" t="s">
        <v>187</v>
      </c>
      <c r="Q9" s="577" t="s">
        <v>188</v>
      </c>
      <c r="R9" s="245" t="s">
        <v>128</v>
      </c>
      <c r="S9" s="245" t="s">
        <v>129</v>
      </c>
      <c r="T9" s="245" t="s">
        <v>130</v>
      </c>
      <c r="U9" s="575" t="s">
        <v>142</v>
      </c>
      <c r="V9" s="575" t="s">
        <v>143</v>
      </c>
      <c r="W9" s="245"/>
      <c r="X9" s="245"/>
      <c r="Y9" s="245"/>
      <c r="Z9" s="245"/>
      <c r="AA9" s="245"/>
      <c r="AB9" s="245"/>
      <c r="AC9" s="245">
        <v>144</v>
      </c>
      <c r="AD9" s="245" t="s">
        <v>189</v>
      </c>
      <c r="AE9" s="245" t="s">
        <v>134</v>
      </c>
      <c r="AF9" s="576">
        <v>4.4642857142857152E-4</v>
      </c>
      <c r="AG9" s="588" t="s">
        <v>135</v>
      </c>
      <c r="AH9" s="538">
        <v>1</v>
      </c>
      <c r="AI9" s="539">
        <v>1</v>
      </c>
      <c r="AJ9" s="539">
        <v>13</v>
      </c>
      <c r="AK9" s="539">
        <v>10</v>
      </c>
      <c r="AL9" s="537">
        <v>10</v>
      </c>
      <c r="AM9" s="539">
        <v>30</v>
      </c>
      <c r="AN9" s="101">
        <v>10</v>
      </c>
      <c r="AO9" s="101">
        <v>10</v>
      </c>
      <c r="AP9" s="101">
        <v>30</v>
      </c>
      <c r="AQ9" s="101">
        <v>10</v>
      </c>
      <c r="AR9" s="101">
        <v>10</v>
      </c>
      <c r="AS9" s="101">
        <v>9</v>
      </c>
      <c r="AT9" s="545">
        <f t="shared" si="0"/>
        <v>144</v>
      </c>
      <c r="AU9" s="609" t="s">
        <v>136</v>
      </c>
      <c r="AV9" s="553">
        <v>1</v>
      </c>
      <c r="AW9" s="554">
        <v>1</v>
      </c>
      <c r="AX9" s="554">
        <v>10</v>
      </c>
      <c r="AY9" s="554">
        <v>0</v>
      </c>
      <c r="AZ9" s="552">
        <v>13</v>
      </c>
      <c r="BA9" s="554">
        <v>30</v>
      </c>
      <c r="BB9" s="100">
        <v>0</v>
      </c>
      <c r="BC9" s="100">
        <v>0</v>
      </c>
      <c r="BD9" s="100">
        <v>0</v>
      </c>
      <c r="BE9" s="100">
        <v>0</v>
      </c>
      <c r="BF9" s="100">
        <v>0</v>
      </c>
      <c r="BG9" s="100">
        <v>0</v>
      </c>
      <c r="BH9" s="545">
        <f t="shared" si="1"/>
        <v>55</v>
      </c>
      <c r="BI9" s="571">
        <f t="shared" si="2"/>
        <v>0.38194444444444442</v>
      </c>
      <c r="BJ9" s="571" t="str">
        <f>VLOOKUP(BI9,Tabla_Indicador_Gestion4[#All],3,TRUE)</f>
        <v>En Tramite</v>
      </c>
      <c r="BK9" s="315" t="str">
        <f t="shared" si="3"/>
        <v xml:space="preserve"> |201912: 0 |201911: 0 |2019010: 0 |201909: 0 |201908: 0 |201907: 0 |201906: Con Memorandos No. 20197200072843 del 27/06/2019; 20197200073083 del 28/06/2019 se remitieron 30 proyectos de fallo para notificar  |201905: Memorando Nro. 20197200054463 del 15/05/2019 - 1 fallo archivo
 Memorando Nro.20197200060483 del 28/05/2019 - 4 fallos archivo
 Memorando Nro. 20197200062273 del 30/05/2019 - 2 fallos archivo
Memorando Nro. 20197200063833 del 31/05/2019 - 6 fallos archivo
  |201904:   |201903: Bse de datos y archivo del Grupo de investigaciones y control - Delegada de Concesiones |201902: Bse de datos y archivo del Grupo de investigaciones y control - Delegada de Concesiones |201901: Bse de datos y archivo del Grupo de investigaciones y control - Delegada de Concesiones</v>
      </c>
      <c r="BL9" s="316" t="str">
        <f t="shared" si="4"/>
        <v xml:space="preserve"> |201912: 0 |201911: 0 |2019010: 0 |201909: 0 |201908: 0 |201907: 0 |201906: (11 proyectos) -fallos archivo)
(19 proyectos)-fallos archivo) |201905: Se remitieron 13 proyectos de fallo al Grupo de  notificaciones  |201904: Las razones por las cuales no se fallaron las 10 investigaciones que habían como meta fueron:
i. Se ha adelantado la estandarización de formatos y argumentos Jurídicos
ii. Cambio en la medición de PAI, el cual paso de ser trimestral a ser mensual.
iii. El cumplimiento de las demás actividades del PAI, demando tiempos mayores a los previstos.
iv. Se espera que en el mes de mayo se normalice este pendiente.
 |201903: Se fallaron diez investigacion: siete de archivo y tres con sanción. Las 3 pendientes se sumaron a un proceso de revisión general que se realizó al total de las investigaciones por fallar. |201902: Se fallo una investigacion (Sancion) |201901: Se fallo una investigacion (archivo)</v>
      </c>
      <c r="BM9" s="375" t="s">
        <v>190</v>
      </c>
      <c r="BN9" s="376" t="s">
        <v>191</v>
      </c>
      <c r="BO9" s="375" t="s">
        <v>190</v>
      </c>
      <c r="BP9" s="376" t="s">
        <v>192</v>
      </c>
      <c r="BQ9" s="375" t="s">
        <v>190</v>
      </c>
      <c r="BR9" s="376" t="s">
        <v>193</v>
      </c>
      <c r="BS9" s="457" t="s">
        <v>194</v>
      </c>
      <c r="BT9" s="356" t="s">
        <v>195</v>
      </c>
      <c r="BU9" s="467" t="s">
        <v>196</v>
      </c>
      <c r="BV9" s="461" t="s">
        <v>197</v>
      </c>
      <c r="BW9" s="305" t="s">
        <v>198</v>
      </c>
      <c r="BX9" s="306" t="s">
        <v>199</v>
      </c>
      <c r="BY9" s="490">
        <v>0</v>
      </c>
      <c r="BZ9" s="491">
        <v>0</v>
      </c>
      <c r="CA9" s="490">
        <v>0</v>
      </c>
      <c r="CB9" s="491">
        <v>0</v>
      </c>
      <c r="CC9" s="490">
        <v>0</v>
      </c>
      <c r="CD9" s="491">
        <v>0</v>
      </c>
      <c r="CE9" s="490">
        <v>0</v>
      </c>
      <c r="CF9" s="491">
        <v>0</v>
      </c>
      <c r="CG9" s="490">
        <v>0</v>
      </c>
      <c r="CH9" s="491">
        <v>0</v>
      </c>
      <c r="CI9" s="490">
        <v>0</v>
      </c>
      <c r="CJ9" s="491">
        <v>0</v>
      </c>
    </row>
    <row r="10" spans="1:88" ht="15" customHeight="1" x14ac:dyDescent="0.2">
      <c r="A10" s="587">
        <v>8</v>
      </c>
      <c r="B10" s="575" t="s">
        <v>120</v>
      </c>
      <c r="C10" s="577" t="s">
        <v>9</v>
      </c>
      <c r="D10" s="577" t="s">
        <v>44</v>
      </c>
      <c r="E10" s="577" t="s">
        <v>12</v>
      </c>
      <c r="F10" s="245" t="s">
        <v>121</v>
      </c>
      <c r="G10" s="245" t="s">
        <v>78</v>
      </c>
      <c r="H10" s="245">
        <v>2</v>
      </c>
      <c r="I10" s="577" t="s">
        <v>122</v>
      </c>
      <c r="J10" s="245" t="s">
        <v>13</v>
      </c>
      <c r="K10" s="245" t="s">
        <v>2299</v>
      </c>
      <c r="L10" s="245" t="s">
        <v>200</v>
      </c>
      <c r="M10" s="245" t="s">
        <v>124</v>
      </c>
      <c r="N10" s="577" t="s">
        <v>49</v>
      </c>
      <c r="O10" s="577" t="s">
        <v>201</v>
      </c>
      <c r="P10" s="577" t="s">
        <v>202</v>
      </c>
      <c r="Q10" s="577" t="s">
        <v>203</v>
      </c>
      <c r="R10" s="245" t="s">
        <v>128</v>
      </c>
      <c r="S10" s="245" t="s">
        <v>129</v>
      </c>
      <c r="T10" s="245" t="s">
        <v>130</v>
      </c>
      <c r="U10" s="575" t="s">
        <v>131</v>
      </c>
      <c r="V10" s="575" t="s">
        <v>132</v>
      </c>
      <c r="W10" s="245"/>
      <c r="X10" s="589"/>
      <c r="Y10" s="589"/>
      <c r="Z10" s="589"/>
      <c r="AA10" s="589"/>
      <c r="AB10" s="589"/>
      <c r="AC10" s="589">
        <v>1</v>
      </c>
      <c r="AD10" s="245" t="s">
        <v>133</v>
      </c>
      <c r="AE10" s="245" t="s">
        <v>134</v>
      </c>
      <c r="AF10" s="576">
        <v>4.4642857142857152E-4</v>
      </c>
      <c r="AG10" s="588" t="s">
        <v>135</v>
      </c>
      <c r="AH10" s="540">
        <v>0</v>
      </c>
      <c r="AI10" s="528">
        <v>0</v>
      </c>
      <c r="AJ10" s="528">
        <v>0</v>
      </c>
      <c r="AK10" s="528">
        <v>0.05</v>
      </c>
      <c r="AL10" s="528">
        <v>0.15</v>
      </c>
      <c r="AM10" s="528">
        <v>0.2</v>
      </c>
      <c r="AN10" s="104">
        <v>0.2</v>
      </c>
      <c r="AO10" s="104">
        <v>0.15</v>
      </c>
      <c r="AP10" s="104">
        <v>0.1</v>
      </c>
      <c r="AQ10" s="104">
        <v>0.1</v>
      </c>
      <c r="AR10" s="104">
        <v>0.05</v>
      </c>
      <c r="AS10" s="104">
        <v>0</v>
      </c>
      <c r="AT10" s="546">
        <f t="shared" si="0"/>
        <v>1</v>
      </c>
      <c r="AU10" s="609" t="s">
        <v>136</v>
      </c>
      <c r="AV10" s="555">
        <v>0</v>
      </c>
      <c r="AW10" s="556">
        <v>0</v>
      </c>
      <c r="AX10" s="556">
        <v>0.1</v>
      </c>
      <c r="AY10" s="556">
        <v>0.05</v>
      </c>
      <c r="AZ10" s="556">
        <v>0.15</v>
      </c>
      <c r="BA10" s="556">
        <v>0.2</v>
      </c>
      <c r="BB10" s="105">
        <v>0</v>
      </c>
      <c r="BC10" s="105">
        <v>0</v>
      </c>
      <c r="BD10" s="105">
        <v>0</v>
      </c>
      <c r="BE10" s="105">
        <v>0</v>
      </c>
      <c r="BF10" s="105">
        <v>0</v>
      </c>
      <c r="BG10" s="105">
        <v>0</v>
      </c>
      <c r="BH10" s="572">
        <f t="shared" si="1"/>
        <v>0.5</v>
      </c>
      <c r="BI10" s="571">
        <f t="shared" si="2"/>
        <v>0.5</v>
      </c>
      <c r="BJ10" s="571" t="str">
        <f>VLOOKUP(BI10,Tabla_Indicador_Gestion4[#All],3,TRUE)</f>
        <v>En Tramite</v>
      </c>
      <c r="BK10" s="315" t="str">
        <f t="shared" si="3"/>
        <v xml:space="preserve"> |201912: 0 |201911: 0 |2019010: 0 |201909: 0 |201908: 0 |201907: 0 |201906: 1. Puertos. Evid act 1 PAI Junio ACTA POL_SUPERV |201905: Correo Electrónico. 
Archivo denominado:  Puertos. Evid Actv 1 PAI_mayo_correo.pdf
Acta del 8 de mayo.
Archivo denominado: Puertos. Evid Actv 1 PAI_mayo_Acta.pdf  |201904: Correo electronico del 30 de abril. 
Archivo denominado: Puertos. Evid Actv 1 PAI_Abril.pdf
Puertos. Evd Activ 1.1. PAI _ Abril.pdf |201903: Correo electrónico adjunto nombrado como Puertos. Evidencia Actividad 1 PAI Marzo (en pdf)
Puertos. Evidencia Actividad 1 PAI Marzo (en excel) |201902: No se programó actividad para este mes. |201901: No se programó actividad para este mes.</v>
      </c>
      <c r="BL10" s="316" t="str">
        <f t="shared" si="4"/>
        <v xml:space="preserve"> |201912: 0 |201911: 0 |2019010: 0 |201909: 0 |201908: 0 |201907: 0 |201906: El 10 de junio de 2019 se reunieron los Delegados con la OAP para Analizar los pasos a seguir para expedir el acto administrativo "por la cual se adopta la politica de supervision, en la Supertransporte" a la luz del Decreto 2409 de 2018.  |201905: 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Politica de Supervisión.   |201904: Correo electronico del 30 de abril remitido al Superintendente Delegado de Puertos, informando la necesidad de remitir correo a la Oficina de TIC's.  El correo se remitió a TIC´s el 2 de Mayo.  |201903: Documentos compilados sobre riesgos por tipo de vigilado: correo electronico de avance presentado por Luis Eduardo Chavez.
 Documentos analisis riesgos Vig realizado por XM-  |201902: N.A.  |201901: N.A. </v>
      </c>
      <c r="BM10" s="369" t="s">
        <v>204</v>
      </c>
      <c r="BN10" s="396" t="s">
        <v>205</v>
      </c>
      <c r="BO10" s="369" t="s">
        <v>204</v>
      </c>
      <c r="BP10" s="396" t="s">
        <v>205</v>
      </c>
      <c r="BQ10" s="357" t="s">
        <v>206</v>
      </c>
      <c r="BR10" s="396" t="s">
        <v>207</v>
      </c>
      <c r="BS10" s="418" t="s">
        <v>208</v>
      </c>
      <c r="BT10" s="419" t="s">
        <v>209</v>
      </c>
      <c r="BU10" s="418" t="s">
        <v>210</v>
      </c>
      <c r="BV10" s="419" t="s">
        <v>211</v>
      </c>
      <c r="BW10" s="269" t="s">
        <v>212</v>
      </c>
      <c r="BX10" s="270" t="s">
        <v>213</v>
      </c>
      <c r="BY10" s="490">
        <v>0</v>
      </c>
      <c r="BZ10" s="491">
        <v>0</v>
      </c>
      <c r="CA10" s="490">
        <v>0</v>
      </c>
      <c r="CB10" s="491">
        <v>0</v>
      </c>
      <c r="CC10" s="490">
        <v>0</v>
      </c>
      <c r="CD10" s="491">
        <v>0</v>
      </c>
      <c r="CE10" s="490">
        <v>0</v>
      </c>
      <c r="CF10" s="491">
        <v>0</v>
      </c>
      <c r="CG10" s="490">
        <v>0</v>
      </c>
      <c r="CH10" s="491">
        <v>0</v>
      </c>
      <c r="CI10" s="490">
        <v>0</v>
      </c>
      <c r="CJ10" s="491">
        <v>0</v>
      </c>
    </row>
    <row r="11" spans="1:88" ht="15" customHeight="1" x14ac:dyDescent="0.2">
      <c r="A11" s="587">
        <v>9</v>
      </c>
      <c r="B11" s="575" t="s">
        <v>120</v>
      </c>
      <c r="C11" s="577" t="s">
        <v>9</v>
      </c>
      <c r="D11" s="577" t="s">
        <v>44</v>
      </c>
      <c r="E11" s="577" t="s">
        <v>12</v>
      </c>
      <c r="F11" s="245" t="s">
        <v>121</v>
      </c>
      <c r="G11" s="245" t="s">
        <v>78</v>
      </c>
      <c r="H11" s="245">
        <v>2</v>
      </c>
      <c r="I11" s="577" t="s">
        <v>122</v>
      </c>
      <c r="J11" s="245" t="s">
        <v>13</v>
      </c>
      <c r="K11" s="245" t="s">
        <v>2299</v>
      </c>
      <c r="L11" s="245" t="s">
        <v>214</v>
      </c>
      <c r="M11" s="245" t="s">
        <v>141</v>
      </c>
      <c r="N11" s="577" t="s">
        <v>49</v>
      </c>
      <c r="O11" s="577" t="s">
        <v>201</v>
      </c>
      <c r="P11" s="577" t="s">
        <v>202</v>
      </c>
      <c r="Q11" s="577" t="s">
        <v>203</v>
      </c>
      <c r="R11" s="245" t="s">
        <v>128</v>
      </c>
      <c r="S11" s="245" t="s">
        <v>129</v>
      </c>
      <c r="T11" s="245" t="s">
        <v>130</v>
      </c>
      <c r="U11" s="575" t="s">
        <v>142</v>
      </c>
      <c r="V11" s="575" t="s">
        <v>143</v>
      </c>
      <c r="W11" s="245"/>
      <c r="X11" s="589"/>
      <c r="Y11" s="589"/>
      <c r="Z11" s="589"/>
      <c r="AA11" s="589"/>
      <c r="AB11" s="589"/>
      <c r="AC11" s="589">
        <v>1</v>
      </c>
      <c r="AD11" s="245" t="s">
        <v>144</v>
      </c>
      <c r="AE11" s="245" t="s">
        <v>134</v>
      </c>
      <c r="AF11" s="576">
        <v>4.4642857142857152E-4</v>
      </c>
      <c r="AG11" s="588" t="s">
        <v>135</v>
      </c>
      <c r="AH11" s="540">
        <v>0</v>
      </c>
      <c r="AI11" s="528">
        <v>0</v>
      </c>
      <c r="AJ11" s="528">
        <v>0.1</v>
      </c>
      <c r="AK11" s="528">
        <v>0.1</v>
      </c>
      <c r="AL11" s="528">
        <v>0.1</v>
      </c>
      <c r="AM11" s="528">
        <v>0</v>
      </c>
      <c r="AN11" s="107">
        <v>0.1</v>
      </c>
      <c r="AO11" s="107">
        <v>0.1</v>
      </c>
      <c r="AP11" s="107">
        <v>0.1</v>
      </c>
      <c r="AQ11" s="107">
        <v>0.1</v>
      </c>
      <c r="AR11" s="107">
        <v>0.1</v>
      </c>
      <c r="AS11" s="107">
        <v>0.1</v>
      </c>
      <c r="AT11" s="546">
        <f t="shared" si="0"/>
        <v>0.89999999999999991</v>
      </c>
      <c r="AU11" s="609" t="s">
        <v>136</v>
      </c>
      <c r="AV11" s="557">
        <v>0</v>
      </c>
      <c r="AW11" s="558">
        <v>0</v>
      </c>
      <c r="AX11" s="558">
        <v>0.1</v>
      </c>
      <c r="AY11" s="558">
        <v>0.1</v>
      </c>
      <c r="AZ11" s="558">
        <v>0.1</v>
      </c>
      <c r="BA11" s="558">
        <v>0.2</v>
      </c>
      <c r="BB11" s="108">
        <v>0</v>
      </c>
      <c r="BC11" s="108">
        <v>0</v>
      </c>
      <c r="BD11" s="108">
        <v>0</v>
      </c>
      <c r="BE11" s="108">
        <v>0</v>
      </c>
      <c r="BF11" s="108">
        <v>0</v>
      </c>
      <c r="BG11" s="108">
        <v>0</v>
      </c>
      <c r="BH11" s="572">
        <f t="shared" si="1"/>
        <v>0.5</v>
      </c>
      <c r="BI11" s="571">
        <f t="shared" si="2"/>
        <v>0.55555555555555558</v>
      </c>
      <c r="BJ11" s="571" t="str">
        <f>VLOOKUP(BI11,Tabla_Indicador_Gestion4[#All],3,TRUE)</f>
        <v>En Tramite</v>
      </c>
      <c r="BK11" s="315" t="str">
        <f t="shared" si="3"/>
        <v xml:space="preserve"> |201912: 0 |201911: 0 |2019010: 0 |201909: 0 |201908: 0 |201907: 0 |201906: 0 |201905: No hay evidencia. Fue presencial.   |201904: N.A. |201903: Correo electronico
Anexo archivo nombrado Puertos. Evidencia Actividad2 PAI marzo.  |201902: No se programó actividad para este mes. |201901: No se programó actividad para este mes.</v>
      </c>
      <c r="BL11" s="316" t="str">
        <f t="shared" si="4"/>
        <v xml:space="preserve"> |201912: 0 |201911: 0 |2019010: 0 |201909: 0 |201908: 0 |201907: 0 |201906: 0 |201905: Se propuso la procedibilidad de una modificación  al proyecto de ley sancionatoria (el tema se manejo de manera directa entre el Delegado y la Oficina Jurídica).    |201904: El analisis de las normas se efectuó  a partir de aquellas necesarias para el ejercicio de las funciones en materia de Investigaciones pero no generaron propuesta de modificación a las normas.  |201903: Correo electrónico del 26/03/2019 con el cual el Dr. Álvaro Ceballos, Superintendente Delegado de Puertos,  remite a la Oficina Juridica el Normograma pertinente para Puertos y Fluvial. |201902: N.A.  |201901: N.A. </v>
      </c>
      <c r="BM11" s="375" t="s">
        <v>204</v>
      </c>
      <c r="BN11" s="397" t="s">
        <v>205</v>
      </c>
      <c r="BO11" s="375" t="s">
        <v>204</v>
      </c>
      <c r="BP11" s="397" t="s">
        <v>205</v>
      </c>
      <c r="BQ11" s="371" t="s">
        <v>215</v>
      </c>
      <c r="BR11" s="372" t="s">
        <v>216</v>
      </c>
      <c r="BS11" s="425" t="s">
        <v>217</v>
      </c>
      <c r="BT11" s="426" t="s">
        <v>218</v>
      </c>
      <c r="BU11" s="425" t="s">
        <v>219</v>
      </c>
      <c r="BV11" s="426" t="s">
        <v>220</v>
      </c>
      <c r="BW11" s="329">
        <v>0</v>
      </c>
      <c r="BX11" s="334">
        <v>0</v>
      </c>
      <c r="BY11" s="490">
        <v>0</v>
      </c>
      <c r="BZ11" s="491">
        <v>0</v>
      </c>
      <c r="CA11" s="490">
        <v>0</v>
      </c>
      <c r="CB11" s="491">
        <v>0</v>
      </c>
      <c r="CC11" s="490">
        <v>0</v>
      </c>
      <c r="CD11" s="491">
        <v>0</v>
      </c>
      <c r="CE11" s="490">
        <v>0</v>
      </c>
      <c r="CF11" s="491">
        <v>0</v>
      </c>
      <c r="CG11" s="490">
        <v>0</v>
      </c>
      <c r="CH11" s="491">
        <v>0</v>
      </c>
      <c r="CI11" s="490">
        <v>0</v>
      </c>
      <c r="CJ11" s="491">
        <v>0</v>
      </c>
    </row>
    <row r="12" spans="1:88" ht="15" customHeight="1" x14ac:dyDescent="0.2">
      <c r="A12" s="587">
        <v>10</v>
      </c>
      <c r="B12" s="575" t="s">
        <v>221</v>
      </c>
      <c r="C12" s="577" t="s">
        <v>9</v>
      </c>
      <c r="D12" s="577" t="s">
        <v>44</v>
      </c>
      <c r="E12" s="577" t="s">
        <v>12</v>
      </c>
      <c r="F12" s="245" t="s">
        <v>121</v>
      </c>
      <c r="G12" s="245" t="s">
        <v>78</v>
      </c>
      <c r="H12" s="245">
        <v>2</v>
      </c>
      <c r="I12" s="577" t="s">
        <v>122</v>
      </c>
      <c r="J12" s="245" t="s">
        <v>13</v>
      </c>
      <c r="K12" s="245" t="s">
        <v>2291</v>
      </c>
      <c r="L12" s="245" t="s">
        <v>222</v>
      </c>
      <c r="M12" s="245" t="s">
        <v>164</v>
      </c>
      <c r="N12" s="577" t="s">
        <v>49</v>
      </c>
      <c r="O12" s="577" t="s">
        <v>201</v>
      </c>
      <c r="P12" s="577" t="s">
        <v>202</v>
      </c>
      <c r="Q12" s="577" t="s">
        <v>203</v>
      </c>
      <c r="R12" s="245" t="s">
        <v>128</v>
      </c>
      <c r="S12" s="245" t="s">
        <v>129</v>
      </c>
      <c r="T12" s="245" t="s">
        <v>130</v>
      </c>
      <c r="U12" s="575" t="s">
        <v>165</v>
      </c>
      <c r="V12" s="575" t="s">
        <v>166</v>
      </c>
      <c r="W12" s="245"/>
      <c r="X12" s="589"/>
      <c r="Y12" s="589"/>
      <c r="Z12" s="589"/>
      <c r="AA12" s="589"/>
      <c r="AB12" s="589"/>
      <c r="AC12" s="589">
        <v>1</v>
      </c>
      <c r="AD12" s="245" t="s">
        <v>167</v>
      </c>
      <c r="AE12" s="245" t="s">
        <v>134</v>
      </c>
      <c r="AF12" s="576">
        <v>4.4642857142857152E-4</v>
      </c>
      <c r="AG12" s="588" t="s">
        <v>135</v>
      </c>
      <c r="AH12" s="526">
        <v>99</v>
      </c>
      <c r="AI12" s="524">
        <v>196</v>
      </c>
      <c r="AJ12" s="524">
        <v>456</v>
      </c>
      <c r="AK12" s="524">
        <v>264</v>
      </c>
      <c r="AL12" s="524">
        <v>397</v>
      </c>
      <c r="AM12" s="524">
        <v>668</v>
      </c>
      <c r="AN12" s="111">
        <v>0</v>
      </c>
      <c r="AO12" s="111">
        <v>0</v>
      </c>
      <c r="AP12" s="111">
        <v>0</v>
      </c>
      <c r="AQ12" s="111">
        <v>0</v>
      </c>
      <c r="AR12" s="111">
        <v>0</v>
      </c>
      <c r="AS12" s="111">
        <v>0</v>
      </c>
      <c r="AT12" s="545">
        <f t="shared" si="0"/>
        <v>2080</v>
      </c>
      <c r="AU12" s="609" t="s">
        <v>136</v>
      </c>
      <c r="AV12" s="551">
        <v>77</v>
      </c>
      <c r="AW12" s="552">
        <v>151</v>
      </c>
      <c r="AX12" s="552">
        <v>405</v>
      </c>
      <c r="AY12" s="552">
        <v>264</v>
      </c>
      <c r="AZ12" s="552">
        <v>397</v>
      </c>
      <c r="BA12" s="552">
        <v>668</v>
      </c>
      <c r="BB12" s="100">
        <v>0</v>
      </c>
      <c r="BC12" s="100">
        <v>0</v>
      </c>
      <c r="BD12" s="100">
        <v>0</v>
      </c>
      <c r="BE12" s="100">
        <v>0</v>
      </c>
      <c r="BF12" s="100">
        <v>0</v>
      </c>
      <c r="BG12" s="100">
        <v>0</v>
      </c>
      <c r="BH12" s="545">
        <f t="shared" si="1"/>
        <v>1962</v>
      </c>
      <c r="BI12" s="571">
        <f t="shared" si="2"/>
        <v>0.94326923076923075</v>
      </c>
      <c r="BJ12" s="571" t="str">
        <f>VLOOKUP(BI12,Tabla_Indicador_Gestion4[#All],3,TRUE)</f>
        <v>Gestionado</v>
      </c>
      <c r="BK12" s="315" t="str">
        <f t="shared" si="3"/>
        <v xml:space="preserve"> |201912: 0 |201911: 0 |2019010: 0 |201909: 0 |201908: 0 |201907: 0 |201906: Archivo denominado Puertos. Evid Activ 3 PAI_ Junio. |201905: Documento archivo: Puertos. Evid Activ 3 PAI_Mayo.docx.
Puertos. Evid Activ 3.1 PAI_ Mayo.docx  |201904: Documento archivo: Puertos. Evid Activ 3 PAI_Abril.docx |201903: FUID: 
documento 
archivo: Puertos. Evidencia Actividad 3 PAI  marzo Despacho
documento 
archivo: Puertos. Evidencia Actividad 3 PAI  marzo VigInsp
correo electroico: 
documento excel: archivo: Puertos. Evidencia Actividad 3 PAI  febrero Ginv
correo electornico
archivo: Puertos. Evidencia Actividad 3 PAI  marzo 
documento word con relacion expedientes virtuales: archivo. Puertos. Evidencia Actividad 3 PAI ene-mar exp virtual_VigInsp.
documneto excel con agenda reuniones del invg y control archivo Puertos. Evidencia Actividad 3 PAI en-mar_agen |201902: FUID: documento 
archivo: Puertos. Evidencia Actividad 3 PAI  febrero VigInsp
documento excel: archivo: Puertos. Evidencia Actividad 3 PAI  febrero Ginv
 |201901: FUID: correo electronico. Archivo: Puertos. Evidencia Actividad 3 PAI enero Desp_FUID
documento: Archivo: Puertos. Evidencia Actividad 3 PAI enero VigInsp.
documento excel: archivo: Puertos. Evidencia Actividad 3 PAI 
Atencion usuarios: correo electronico: archivo Puertos. Evidencia Actividad 3 PAI enero Despacho ATC. </v>
      </c>
      <c r="BL12" s="316" t="str">
        <f t="shared" si="4"/>
        <v xml:space="preserve"> |201912: 0 |201911: 0 |2019010: 0 |201909: 0 |201908: 0 |201907: 0 |201906: En la evidencia adjunta, se observa que se tramitaron 84 pqr, se remitieron 543 radicados, se efectuo traslado de 2 TRD, se realizaron 39 reuniones con vigilados.  |201905: Ver documento en las evidencias. No fue posible la atención al 100% de las PQRS recibidas; toda vez que hubo casos en los que se tuvo que surtir tramite de solicitud de información con otras entidades, personas naturales o jurídicas.  |201904: Ver documento en las evidencias.  |201903: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|201902: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 |201901: No fue posible la atención al 100% de las PQRS recibidas; toda vez que hubo casos en los que se tuvo que surtir tramite de solicitud de información con otras entidades, personas naturales o jurídicas. Así mismo, la Delegada tuvo un cambio en la persona que atiende esta gestión y necesariamente se disminuye el numero de solicitudes atendidas mientras la persona se capacita.</v>
      </c>
      <c r="BM12" s="369" t="s">
        <v>223</v>
      </c>
      <c r="BN12" s="370" t="s">
        <v>224</v>
      </c>
      <c r="BO12" s="369" t="s">
        <v>225</v>
      </c>
      <c r="BP12" s="370" t="s">
        <v>224</v>
      </c>
      <c r="BQ12" s="369" t="s">
        <v>226</v>
      </c>
      <c r="BR12" s="370" t="s">
        <v>224</v>
      </c>
      <c r="BS12" s="418" t="s">
        <v>227</v>
      </c>
      <c r="BT12" s="419" t="s">
        <v>228</v>
      </c>
      <c r="BU12" s="418" t="s">
        <v>229</v>
      </c>
      <c r="BV12" s="419" t="s">
        <v>230</v>
      </c>
      <c r="BW12" s="269" t="s">
        <v>231</v>
      </c>
      <c r="BX12" s="270" t="s">
        <v>232</v>
      </c>
      <c r="BY12" s="490">
        <v>0</v>
      </c>
      <c r="BZ12" s="491">
        <v>0</v>
      </c>
      <c r="CA12" s="490">
        <v>0</v>
      </c>
      <c r="CB12" s="491">
        <v>0</v>
      </c>
      <c r="CC12" s="490">
        <v>0</v>
      </c>
      <c r="CD12" s="491">
        <v>0</v>
      </c>
      <c r="CE12" s="490">
        <v>0</v>
      </c>
      <c r="CF12" s="491">
        <v>0</v>
      </c>
      <c r="CG12" s="490">
        <v>0</v>
      </c>
      <c r="CH12" s="491">
        <v>0</v>
      </c>
      <c r="CI12" s="490">
        <v>0</v>
      </c>
      <c r="CJ12" s="491">
        <v>0</v>
      </c>
    </row>
    <row r="13" spans="1:88" ht="15" customHeight="1" x14ac:dyDescent="0.2">
      <c r="A13" s="587">
        <v>11</v>
      </c>
      <c r="B13" s="575" t="s">
        <v>221</v>
      </c>
      <c r="C13" s="577" t="s">
        <v>9</v>
      </c>
      <c r="D13" s="577" t="s">
        <v>44</v>
      </c>
      <c r="E13" s="577" t="s">
        <v>12</v>
      </c>
      <c r="F13" s="245" t="s">
        <v>121</v>
      </c>
      <c r="G13" s="245" t="s">
        <v>78</v>
      </c>
      <c r="H13" s="245">
        <v>2</v>
      </c>
      <c r="I13" s="577" t="s">
        <v>122</v>
      </c>
      <c r="J13" s="245" t="s">
        <v>13</v>
      </c>
      <c r="K13" s="245" t="s">
        <v>2291</v>
      </c>
      <c r="L13" s="245" t="s">
        <v>233</v>
      </c>
      <c r="M13" s="245" t="s">
        <v>152</v>
      </c>
      <c r="N13" s="577" t="s">
        <v>49</v>
      </c>
      <c r="O13" s="577" t="s">
        <v>201</v>
      </c>
      <c r="P13" s="577" t="s">
        <v>202</v>
      </c>
      <c r="Q13" s="577" t="s">
        <v>203</v>
      </c>
      <c r="R13" s="245" t="s">
        <v>128</v>
      </c>
      <c r="S13" s="245" t="s">
        <v>129</v>
      </c>
      <c r="T13" s="245" t="s">
        <v>130</v>
      </c>
      <c r="U13" s="575" t="s">
        <v>142</v>
      </c>
      <c r="V13" s="575" t="s">
        <v>153</v>
      </c>
      <c r="W13" s="245"/>
      <c r="X13" s="589"/>
      <c r="Y13" s="589"/>
      <c r="Z13" s="589"/>
      <c r="AA13" s="589"/>
      <c r="AB13" s="589"/>
      <c r="AC13" s="589">
        <v>1</v>
      </c>
      <c r="AD13" s="245" t="s">
        <v>154</v>
      </c>
      <c r="AE13" s="245" t="s">
        <v>134</v>
      </c>
      <c r="AF13" s="576">
        <v>4.4642857142857152E-4</v>
      </c>
      <c r="AG13" s="588" t="s">
        <v>135</v>
      </c>
      <c r="AH13" s="522">
        <v>0</v>
      </c>
      <c r="AI13" s="523">
        <v>0</v>
      </c>
      <c r="AJ13" s="523">
        <v>1</v>
      </c>
      <c r="AK13" s="523">
        <v>0</v>
      </c>
      <c r="AL13" s="523">
        <v>0</v>
      </c>
      <c r="AM13" s="523">
        <v>0</v>
      </c>
      <c r="AN13" s="113">
        <v>0</v>
      </c>
      <c r="AO13" s="113">
        <v>0</v>
      </c>
      <c r="AP13" s="113">
        <v>0</v>
      </c>
      <c r="AQ13" s="113">
        <v>0</v>
      </c>
      <c r="AR13" s="113">
        <v>0</v>
      </c>
      <c r="AS13" s="113">
        <v>0</v>
      </c>
      <c r="AT13" s="545">
        <f t="shared" si="0"/>
        <v>1</v>
      </c>
      <c r="AU13" s="609" t="s">
        <v>136</v>
      </c>
      <c r="AV13" s="553">
        <v>0</v>
      </c>
      <c r="AW13" s="554">
        <v>0</v>
      </c>
      <c r="AX13" s="554">
        <v>1</v>
      </c>
      <c r="AY13" s="554">
        <v>0</v>
      </c>
      <c r="AZ13" s="554">
        <v>0</v>
      </c>
      <c r="BA13" s="554">
        <v>0</v>
      </c>
      <c r="BB13" s="100">
        <v>0</v>
      </c>
      <c r="BC13" s="100">
        <v>0</v>
      </c>
      <c r="BD13" s="100">
        <v>0</v>
      </c>
      <c r="BE13" s="100">
        <v>0</v>
      </c>
      <c r="BF13" s="100">
        <v>0</v>
      </c>
      <c r="BG13" s="100">
        <v>0</v>
      </c>
      <c r="BH13" s="545">
        <f t="shared" si="1"/>
        <v>1</v>
      </c>
      <c r="BI13" s="571">
        <f t="shared" si="2"/>
        <v>1</v>
      </c>
      <c r="BJ13" s="571" t="str">
        <f>VLOOKUP(BI13,Tabla_Indicador_Gestion4[#All],3,TRUE)</f>
        <v>Culminada</v>
      </c>
      <c r="BK13" s="315" t="str">
        <f t="shared" si="3"/>
        <v xml:space="preserve"> |201912: 0 |201911: 0 |2019010: 0 |201909: 0 |201908: 0 |201907: 0 |201906: N.A.  |201905: N.A.  |201904: N.A. |201903: Correo electrónico adjunto nombrado como Puertos. Evidencia Actividad 4 PAI marzo  |201902: No se programó actividad para este mes. |201901: No se programó actividad para este mes.</v>
      </c>
      <c r="BL13" s="316" t="str">
        <f t="shared" si="4"/>
        <v xml:space="preserve"> |201912: 0 |201911: 0 |2019010: 0 |201909: 0 |201908: 0 |201907: 0 |201906: no se planeo actividad para este mes.  |201905: No se programo actividad para este mes.   |201904: No se programo actividad para este mes.  |201903: Correo electrónico del 07/03/2019 con el cual el Dr. Álvaro Ceballos, Superintendente Delegado de Puertos,  remite a la Oficina de Control Interno el Informe Pormenorizado del periodo Nov 2018-Febrero 2019, basado en MIPG.  |201902: N.A.  |201901: N.A. </v>
      </c>
      <c r="BM13" s="375" t="s">
        <v>204</v>
      </c>
      <c r="BN13" s="397" t="s">
        <v>205</v>
      </c>
      <c r="BO13" s="375" t="s">
        <v>204</v>
      </c>
      <c r="BP13" s="397" t="s">
        <v>205</v>
      </c>
      <c r="BQ13" s="355" t="s">
        <v>234</v>
      </c>
      <c r="BR13" s="356" t="s">
        <v>235</v>
      </c>
      <c r="BS13" s="423" t="s">
        <v>217</v>
      </c>
      <c r="BT13" s="424" t="s">
        <v>236</v>
      </c>
      <c r="BU13" s="423" t="s">
        <v>217</v>
      </c>
      <c r="BV13" s="424" t="s">
        <v>236</v>
      </c>
      <c r="BW13" s="267" t="s">
        <v>205</v>
      </c>
      <c r="BX13" s="268" t="s">
        <v>237</v>
      </c>
      <c r="BY13" s="490">
        <v>0</v>
      </c>
      <c r="BZ13" s="491">
        <v>0</v>
      </c>
      <c r="CA13" s="490">
        <v>0</v>
      </c>
      <c r="CB13" s="491">
        <v>0</v>
      </c>
      <c r="CC13" s="490">
        <v>0</v>
      </c>
      <c r="CD13" s="491">
        <v>0</v>
      </c>
      <c r="CE13" s="490">
        <v>0</v>
      </c>
      <c r="CF13" s="491">
        <v>0</v>
      </c>
      <c r="CG13" s="490">
        <v>0</v>
      </c>
      <c r="CH13" s="491">
        <v>0</v>
      </c>
      <c r="CI13" s="490">
        <v>0</v>
      </c>
      <c r="CJ13" s="491">
        <v>0</v>
      </c>
    </row>
    <row r="14" spans="1:88" ht="15" customHeight="1" x14ac:dyDescent="0.2">
      <c r="A14" s="587">
        <v>12</v>
      </c>
      <c r="B14" s="575" t="s">
        <v>221</v>
      </c>
      <c r="C14" s="577" t="s">
        <v>9</v>
      </c>
      <c r="D14" s="577" t="s">
        <v>44</v>
      </c>
      <c r="E14" s="577" t="s">
        <v>12</v>
      </c>
      <c r="F14" s="245" t="s">
        <v>121</v>
      </c>
      <c r="G14" s="245" t="s">
        <v>78</v>
      </c>
      <c r="H14" s="245">
        <v>2</v>
      </c>
      <c r="I14" s="577" t="s">
        <v>122</v>
      </c>
      <c r="J14" s="245" t="s">
        <v>13</v>
      </c>
      <c r="K14" s="245" t="s">
        <v>2299</v>
      </c>
      <c r="L14" s="245" t="s">
        <v>238</v>
      </c>
      <c r="M14" s="245" t="s">
        <v>141</v>
      </c>
      <c r="N14" s="577" t="s">
        <v>57</v>
      </c>
      <c r="O14" s="577" t="s">
        <v>178</v>
      </c>
      <c r="P14" s="577" t="s">
        <v>126</v>
      </c>
      <c r="Q14" s="577" t="s">
        <v>179</v>
      </c>
      <c r="R14" s="245" t="s">
        <v>128</v>
      </c>
      <c r="S14" s="245" t="s">
        <v>129</v>
      </c>
      <c r="T14" s="245" t="s">
        <v>130</v>
      </c>
      <c r="U14" s="575" t="s">
        <v>142</v>
      </c>
      <c r="V14" s="575" t="s">
        <v>143</v>
      </c>
      <c r="W14" s="245"/>
      <c r="X14" s="589"/>
      <c r="Y14" s="589"/>
      <c r="Z14" s="589"/>
      <c r="AA14" s="589"/>
      <c r="AB14" s="589"/>
      <c r="AC14" s="589">
        <v>1</v>
      </c>
      <c r="AD14" s="245" t="s">
        <v>144</v>
      </c>
      <c r="AE14" s="245" t="s">
        <v>134</v>
      </c>
      <c r="AF14" s="576">
        <v>4.4642857142857152E-4</v>
      </c>
      <c r="AG14" s="588" t="s">
        <v>135</v>
      </c>
      <c r="AH14" s="526">
        <v>0</v>
      </c>
      <c r="AI14" s="524">
        <v>0</v>
      </c>
      <c r="AJ14" s="524">
        <v>0</v>
      </c>
      <c r="AK14" s="524">
        <v>1</v>
      </c>
      <c r="AL14" s="524">
        <v>0</v>
      </c>
      <c r="AM14" s="524">
        <v>0</v>
      </c>
      <c r="AN14" s="111">
        <v>0</v>
      </c>
      <c r="AO14" s="109">
        <v>1</v>
      </c>
      <c r="AP14" s="111">
        <v>0</v>
      </c>
      <c r="AQ14" s="111">
        <v>0</v>
      </c>
      <c r="AR14" s="111">
        <v>0</v>
      </c>
      <c r="AS14" s="109">
        <v>1</v>
      </c>
      <c r="AT14" s="545">
        <f t="shared" si="0"/>
        <v>3</v>
      </c>
      <c r="AU14" s="609" t="s">
        <v>136</v>
      </c>
      <c r="AV14" s="551">
        <v>0</v>
      </c>
      <c r="AW14" s="552">
        <v>0</v>
      </c>
      <c r="AX14" s="552">
        <v>0</v>
      </c>
      <c r="AY14" s="552">
        <v>3</v>
      </c>
      <c r="AZ14" s="552">
        <v>0</v>
      </c>
      <c r="BA14" s="552">
        <v>0</v>
      </c>
      <c r="BB14" s="100">
        <v>0</v>
      </c>
      <c r="BC14" s="100">
        <v>0</v>
      </c>
      <c r="BD14" s="100">
        <v>0</v>
      </c>
      <c r="BE14" s="100">
        <v>0</v>
      </c>
      <c r="BF14" s="100">
        <v>0</v>
      </c>
      <c r="BG14" s="100">
        <v>0</v>
      </c>
      <c r="BH14" s="545">
        <f t="shared" si="1"/>
        <v>3</v>
      </c>
      <c r="BI14" s="571">
        <f t="shared" si="2"/>
        <v>1</v>
      </c>
      <c r="BJ14" s="571" t="str">
        <f>VLOOKUP(BI14,Tabla_Indicador_Gestion4[#All],3,TRUE)</f>
        <v>Culminada</v>
      </c>
      <c r="BK14" s="315" t="str">
        <f t="shared" si="3"/>
        <v xml:space="preserve"> |201912: 0 |201911: 0 |2019010: 0 |201909: 0 |201908: 0 |201907: 0 |201906: 0 |201905: 0  |201904: Circulares entregadas al Despacho para temporada alta, básculas y supersociedades |201903: 0 |201902: 0 |201901: 0</v>
      </c>
      <c r="BL14" s="316" t="str">
        <f t="shared" si="4"/>
        <v xml:space="preserve"> |201912: 0 |201911: 0 |2019010: 0 |201909: 0 |201908: 0 |201907: 0 |201906: 0 |201905: 0  |201904: 0 |201903: 0 |201902: 0 |201901: 0</v>
      </c>
      <c r="BM14" s="365">
        <v>0</v>
      </c>
      <c r="BN14" s="366">
        <v>0</v>
      </c>
      <c r="BO14" s="365">
        <v>0</v>
      </c>
      <c r="BP14" s="366">
        <v>0</v>
      </c>
      <c r="BQ14" s="365">
        <v>0</v>
      </c>
      <c r="BR14" s="366">
        <v>0</v>
      </c>
      <c r="BS14" s="418" t="s">
        <v>239</v>
      </c>
      <c r="BT14" s="362">
        <v>0</v>
      </c>
      <c r="BU14" s="462">
        <v>0</v>
      </c>
      <c r="BV14" s="463">
        <v>0</v>
      </c>
      <c r="BW14" s="323">
        <v>0</v>
      </c>
      <c r="BX14" s="324">
        <v>0</v>
      </c>
      <c r="BY14" s="490">
        <v>0</v>
      </c>
      <c r="BZ14" s="491">
        <v>0</v>
      </c>
      <c r="CA14" s="490">
        <v>0</v>
      </c>
      <c r="CB14" s="491">
        <v>0</v>
      </c>
      <c r="CC14" s="490">
        <v>0</v>
      </c>
      <c r="CD14" s="491">
        <v>0</v>
      </c>
      <c r="CE14" s="490">
        <v>0</v>
      </c>
      <c r="CF14" s="491">
        <v>0</v>
      </c>
      <c r="CG14" s="490">
        <v>0</v>
      </c>
      <c r="CH14" s="491">
        <v>0</v>
      </c>
      <c r="CI14" s="490">
        <v>0</v>
      </c>
      <c r="CJ14" s="491">
        <v>0</v>
      </c>
    </row>
    <row r="15" spans="1:88" ht="15" customHeight="1" x14ac:dyDescent="0.2">
      <c r="A15" s="587">
        <v>13</v>
      </c>
      <c r="B15" s="575" t="s">
        <v>221</v>
      </c>
      <c r="C15" s="577" t="s">
        <v>9</v>
      </c>
      <c r="D15" s="577" t="s">
        <v>44</v>
      </c>
      <c r="E15" s="577" t="s">
        <v>12</v>
      </c>
      <c r="F15" s="245" t="s">
        <v>121</v>
      </c>
      <c r="G15" s="245" t="s">
        <v>78</v>
      </c>
      <c r="H15" s="245">
        <v>2</v>
      </c>
      <c r="I15" s="577" t="s">
        <v>122</v>
      </c>
      <c r="J15" s="245" t="s">
        <v>13</v>
      </c>
      <c r="K15" s="245" t="s">
        <v>2291</v>
      </c>
      <c r="L15" s="245" t="s">
        <v>240</v>
      </c>
      <c r="M15" s="245" t="s">
        <v>152</v>
      </c>
      <c r="N15" s="577" t="s">
        <v>57</v>
      </c>
      <c r="O15" s="577" t="s">
        <v>178</v>
      </c>
      <c r="P15" s="577" t="s">
        <v>126</v>
      </c>
      <c r="Q15" s="577" t="s">
        <v>179</v>
      </c>
      <c r="R15" s="245" t="s">
        <v>128</v>
      </c>
      <c r="S15" s="245" t="s">
        <v>129</v>
      </c>
      <c r="T15" s="245" t="s">
        <v>130</v>
      </c>
      <c r="U15" s="575" t="s">
        <v>165</v>
      </c>
      <c r="V15" s="575" t="s">
        <v>166</v>
      </c>
      <c r="W15" s="245"/>
      <c r="X15" s="589"/>
      <c r="Y15" s="589"/>
      <c r="Z15" s="589"/>
      <c r="AA15" s="589"/>
      <c r="AB15" s="589"/>
      <c r="AC15" s="589">
        <v>1</v>
      </c>
      <c r="AD15" s="245" t="s">
        <v>154</v>
      </c>
      <c r="AE15" s="245" t="s">
        <v>134</v>
      </c>
      <c r="AF15" s="576">
        <v>4.4642857142857152E-4</v>
      </c>
      <c r="AG15" s="588" t="s">
        <v>135</v>
      </c>
      <c r="AH15" s="522">
        <v>1</v>
      </c>
      <c r="AI15" s="523">
        <v>2</v>
      </c>
      <c r="AJ15" s="523">
        <v>1</v>
      </c>
      <c r="AK15" s="523">
        <v>2</v>
      </c>
      <c r="AL15" s="523">
        <v>1</v>
      </c>
      <c r="AM15" s="523">
        <v>2</v>
      </c>
      <c r="AN15" s="113">
        <v>0</v>
      </c>
      <c r="AO15" s="113">
        <v>0</v>
      </c>
      <c r="AP15" s="113">
        <v>0</v>
      </c>
      <c r="AQ15" s="113">
        <v>0</v>
      </c>
      <c r="AR15" s="113">
        <v>0</v>
      </c>
      <c r="AS15" s="113">
        <v>0</v>
      </c>
      <c r="AT15" s="545">
        <f t="shared" si="0"/>
        <v>9</v>
      </c>
      <c r="AU15" s="609" t="s">
        <v>136</v>
      </c>
      <c r="AV15" s="553">
        <v>1</v>
      </c>
      <c r="AW15" s="554">
        <v>2</v>
      </c>
      <c r="AX15" s="554">
        <v>1</v>
      </c>
      <c r="AY15" s="554">
        <v>2</v>
      </c>
      <c r="AZ15" s="554">
        <v>1</v>
      </c>
      <c r="BA15" s="554">
        <v>2</v>
      </c>
      <c r="BB15" s="115">
        <v>0</v>
      </c>
      <c r="BC15" s="115">
        <v>0</v>
      </c>
      <c r="BD15" s="115">
        <v>0</v>
      </c>
      <c r="BE15" s="115">
        <v>0</v>
      </c>
      <c r="BF15" s="115">
        <v>0</v>
      </c>
      <c r="BG15" s="115">
        <v>0</v>
      </c>
      <c r="BH15" s="545">
        <f t="shared" si="1"/>
        <v>9</v>
      </c>
      <c r="BI15" s="571">
        <f t="shared" si="2"/>
        <v>1</v>
      </c>
      <c r="BJ15" s="571" t="str">
        <f>VLOOKUP(BI15,Tabla_Indicador_Gestion4[#All],3,TRUE)</f>
        <v>Culminada</v>
      </c>
      <c r="BK15" s="315" t="str">
        <f t="shared" si="3"/>
        <v xml:space="preserve"> |201912: 0 |201911: 0 |2019010: 0 |201909: 0 |201908: 0 |201907: 0 |201906: Correos electrónicos |201905: Correo electrónico  |201904: Correos electrónicos |201903: Correos enviados |201902: Correos enviados |201901: Correos enviados</v>
      </c>
      <c r="BL15" s="316" t="str">
        <f t="shared" si="4"/>
        <v xml:space="preserve"> |201912: 0 |201911: 0 |2019010: 0 |201909: 0 |201908: 0 |201907: 0 |201906: En el mes de junio se atendieron 2 solicitudes:
1. Se envió mediante correo electrónico del día 06/06/2019, respuesta a la solicitud de la Oficina Control Interno, respecto al seguimiento del mapa de riesgos.
2. Se envió mediante correo electrónico el día 07 de junio de 2019, a la Oficina Asesora de Planeación, reporte del PAI del mes de mayo de la Delegatura de Tránsito y Transporte Terrestre |201905: Se envió mediante correo electrónico del día 15/05/2019, respuesta a la solicitud de la Oficina Control Interno, respecto al seguimiento del mapa de riesgos.  |201904: 0 |201903: En el mes de marzo se atendió la siguiente solicitud
1. Se envió reporte de Informe Pormenorizado de la Delegatura de Tránsito y Transporte Terrestre a la Oficina de Control Interno, con sus respectivas evidencias, mediante correo electrónico del día 05/03/2019. |201902: En el mes de febrero se atendieron las siguientes solicitudes:
1. Se envió reporte a la Oficina Asesora de Planeación del SIRECI vigencia 2018, correspondiente a la información de la Delegatura de Tránsito y Transporte Terrestre, mediante correo electrónico del día 07/02/2019.
2. Se envió carta salvaguarda de la Delegatura de Tránsito y Transporte Terrestre a la Oficina de Control Interno, mediante correo electrónico del día 05/02/2019.
 |201901: En el mes de enero se atendió la siguiente solicitud:
1. Se envió mediante correo electrónico del día 23/01/2019, respuesta a la solicitud de la Oficina Asesora de Planeación, respecto al hallazgo N° 11(2012) del Plan de Mejoramiento suscrito con la Contraloría General de la República.</v>
      </c>
      <c r="BM15" s="375" t="s">
        <v>241</v>
      </c>
      <c r="BN15" s="376" t="s">
        <v>242</v>
      </c>
      <c r="BO15" s="375" t="s">
        <v>241</v>
      </c>
      <c r="BP15" s="356" t="s">
        <v>243</v>
      </c>
      <c r="BQ15" s="375" t="s">
        <v>241</v>
      </c>
      <c r="BR15" s="356" t="s">
        <v>244</v>
      </c>
      <c r="BS15" s="423" t="s">
        <v>245</v>
      </c>
      <c r="BT15" s="360">
        <v>0</v>
      </c>
      <c r="BU15" s="460" t="s">
        <v>246</v>
      </c>
      <c r="BV15" s="461" t="s">
        <v>247</v>
      </c>
      <c r="BW15" s="267" t="s">
        <v>245</v>
      </c>
      <c r="BX15" s="268" t="s">
        <v>248</v>
      </c>
      <c r="BY15" s="490">
        <v>0</v>
      </c>
      <c r="BZ15" s="491">
        <v>0</v>
      </c>
      <c r="CA15" s="490">
        <v>0</v>
      </c>
      <c r="CB15" s="491">
        <v>0</v>
      </c>
      <c r="CC15" s="490">
        <v>0</v>
      </c>
      <c r="CD15" s="491">
        <v>0</v>
      </c>
      <c r="CE15" s="490">
        <v>0</v>
      </c>
      <c r="CF15" s="491">
        <v>0</v>
      </c>
      <c r="CG15" s="490">
        <v>0</v>
      </c>
      <c r="CH15" s="491">
        <v>0</v>
      </c>
      <c r="CI15" s="490">
        <v>0</v>
      </c>
      <c r="CJ15" s="491">
        <v>0</v>
      </c>
    </row>
    <row r="16" spans="1:88" ht="15" customHeight="1" x14ac:dyDescent="0.2">
      <c r="A16" s="587">
        <v>14</v>
      </c>
      <c r="B16" s="575" t="s">
        <v>221</v>
      </c>
      <c r="C16" s="577" t="s">
        <v>9</v>
      </c>
      <c r="D16" s="577" t="s">
        <v>44</v>
      </c>
      <c r="E16" s="577" t="s">
        <v>12</v>
      </c>
      <c r="F16" s="245" t="s">
        <v>121</v>
      </c>
      <c r="G16" s="245" t="s">
        <v>78</v>
      </c>
      <c r="H16" s="245">
        <v>2</v>
      </c>
      <c r="I16" s="577" t="s">
        <v>122</v>
      </c>
      <c r="J16" s="245" t="s">
        <v>13</v>
      </c>
      <c r="K16" s="245" t="s">
        <v>2291</v>
      </c>
      <c r="L16" s="245" t="s">
        <v>249</v>
      </c>
      <c r="M16" s="245" t="s">
        <v>164</v>
      </c>
      <c r="N16" s="577" t="s">
        <v>57</v>
      </c>
      <c r="O16" s="577" t="s">
        <v>178</v>
      </c>
      <c r="P16" s="577" t="s">
        <v>126</v>
      </c>
      <c r="Q16" s="577" t="s">
        <v>179</v>
      </c>
      <c r="R16" s="245" t="s">
        <v>128</v>
      </c>
      <c r="S16" s="245" t="s">
        <v>129</v>
      </c>
      <c r="T16" s="245" t="s">
        <v>130</v>
      </c>
      <c r="U16" s="575" t="s">
        <v>165</v>
      </c>
      <c r="V16" s="575" t="s">
        <v>166</v>
      </c>
      <c r="W16" s="245"/>
      <c r="X16" s="589"/>
      <c r="Y16" s="589"/>
      <c r="Z16" s="589"/>
      <c r="AA16" s="589"/>
      <c r="AB16" s="589"/>
      <c r="AC16" s="589">
        <v>1</v>
      </c>
      <c r="AD16" s="245" t="s">
        <v>167</v>
      </c>
      <c r="AE16" s="245" t="s">
        <v>134</v>
      </c>
      <c r="AF16" s="576">
        <v>4.4642857142857152E-4</v>
      </c>
      <c r="AG16" s="588" t="s">
        <v>135</v>
      </c>
      <c r="AH16" s="526">
        <v>19</v>
      </c>
      <c r="AI16" s="524">
        <v>33</v>
      </c>
      <c r="AJ16" s="524">
        <v>26</v>
      </c>
      <c r="AK16" s="524">
        <v>31</v>
      </c>
      <c r="AL16" s="524">
        <v>131</v>
      </c>
      <c r="AM16" s="524">
        <v>151</v>
      </c>
      <c r="AN16" s="113">
        <v>0</v>
      </c>
      <c r="AO16" s="113">
        <v>0</v>
      </c>
      <c r="AP16" s="113">
        <v>0</v>
      </c>
      <c r="AQ16" s="113">
        <v>0</v>
      </c>
      <c r="AR16" s="113">
        <v>0</v>
      </c>
      <c r="AS16" s="113">
        <v>0</v>
      </c>
      <c r="AT16" s="545">
        <f t="shared" si="0"/>
        <v>391</v>
      </c>
      <c r="AU16" s="609" t="s">
        <v>136</v>
      </c>
      <c r="AV16" s="551">
        <v>19</v>
      </c>
      <c r="AW16" s="552">
        <v>33</v>
      </c>
      <c r="AX16" s="552">
        <v>26</v>
      </c>
      <c r="AY16" s="552">
        <v>31</v>
      </c>
      <c r="AZ16" s="552">
        <v>131</v>
      </c>
      <c r="BA16" s="552">
        <v>151</v>
      </c>
      <c r="BB16" s="115">
        <v>0</v>
      </c>
      <c r="BC16" s="115">
        <v>0</v>
      </c>
      <c r="BD16" s="115">
        <v>0</v>
      </c>
      <c r="BE16" s="115">
        <v>0</v>
      </c>
      <c r="BF16" s="115">
        <v>0</v>
      </c>
      <c r="BG16" s="115">
        <v>0</v>
      </c>
      <c r="BH16" s="545">
        <f t="shared" si="1"/>
        <v>391</v>
      </c>
      <c r="BI16" s="571">
        <f t="shared" si="2"/>
        <v>1</v>
      </c>
      <c r="BJ16" s="571" t="str">
        <f>VLOOKUP(BI16,Tabla_Indicador_Gestion4[#All],3,TRUE)</f>
        <v>Culminada</v>
      </c>
      <c r="BK16" s="315" t="str">
        <f t="shared" si="3"/>
        <v xml:space="preserve"> |201912: 0 |201911: 0 |2019010: 0 |201909: 0 |201908: 0 |201907: 0 |201906: 1. Sistema ORFEO
2. RELACIÓN RADICADOS ORFEO |201905: 1. Sistema ORFEO
2. RELACIÓN RADICADOS ORFEO  |201904: 0 |201903: Orfeo Delegatura |201902: Orfeo Delegatura |201901: Orfeo Delegatura</v>
      </c>
      <c r="BL16" s="316" t="str">
        <f t="shared" si="4"/>
        <v xml:space="preserve"> |201912: 0 |201911: 0 |2019010: 0 |201909: 0 |201908: 0 |201907: 0 |201906: En el mes de junio se respondieron 116 peticiones-requerimientos y 35 respuestas a memorandos internos |201905: En el mes de mayo se respondieron 113 peticiones-requerimientos y 18 respuestas a memorandos internos  |201904: 0 |201903: Orfeo Delegatura |201902: Orfeo Delegatura |201901: Orfeo Delegatura</v>
      </c>
      <c r="BM16" s="369" t="s">
        <v>250</v>
      </c>
      <c r="BN16" s="370" t="s">
        <v>250</v>
      </c>
      <c r="BO16" s="369" t="s">
        <v>250</v>
      </c>
      <c r="BP16" s="370" t="s">
        <v>250</v>
      </c>
      <c r="BQ16" s="369" t="s">
        <v>250</v>
      </c>
      <c r="BR16" s="370" t="s">
        <v>250</v>
      </c>
      <c r="BS16" s="361">
        <v>0</v>
      </c>
      <c r="BT16" s="362">
        <v>0</v>
      </c>
      <c r="BU16" s="460" t="s">
        <v>251</v>
      </c>
      <c r="BV16" s="461" t="s">
        <v>252</v>
      </c>
      <c r="BW16" s="269" t="s">
        <v>251</v>
      </c>
      <c r="BX16" s="270" t="s">
        <v>253</v>
      </c>
      <c r="BY16" s="490">
        <v>0</v>
      </c>
      <c r="BZ16" s="491">
        <v>0</v>
      </c>
      <c r="CA16" s="490">
        <v>0</v>
      </c>
      <c r="CB16" s="491">
        <v>0</v>
      </c>
      <c r="CC16" s="490">
        <v>0</v>
      </c>
      <c r="CD16" s="491">
        <v>0</v>
      </c>
      <c r="CE16" s="490">
        <v>0</v>
      </c>
      <c r="CF16" s="491">
        <v>0</v>
      </c>
      <c r="CG16" s="490">
        <v>0</v>
      </c>
      <c r="CH16" s="491">
        <v>0</v>
      </c>
      <c r="CI16" s="490">
        <v>0</v>
      </c>
      <c r="CJ16" s="491">
        <v>0</v>
      </c>
    </row>
    <row r="17" spans="1:88" ht="15" customHeight="1" x14ac:dyDescent="0.2">
      <c r="A17" s="587">
        <v>15</v>
      </c>
      <c r="B17" s="575" t="s">
        <v>254</v>
      </c>
      <c r="C17" s="577" t="s">
        <v>9</v>
      </c>
      <c r="D17" s="577" t="s">
        <v>44</v>
      </c>
      <c r="E17" s="577" t="s">
        <v>12</v>
      </c>
      <c r="F17" s="245" t="s">
        <v>121</v>
      </c>
      <c r="G17" s="245" t="s">
        <v>78</v>
      </c>
      <c r="H17" s="245">
        <v>2</v>
      </c>
      <c r="I17" s="577" t="s">
        <v>122</v>
      </c>
      <c r="J17" s="245" t="s">
        <v>13</v>
      </c>
      <c r="K17" s="245" t="s">
        <v>2310</v>
      </c>
      <c r="L17" s="245" t="s">
        <v>255</v>
      </c>
      <c r="M17" s="245" t="s">
        <v>256</v>
      </c>
      <c r="N17" s="577" t="s">
        <v>55</v>
      </c>
      <c r="O17" s="577" t="s">
        <v>257</v>
      </c>
      <c r="P17" s="577" t="s">
        <v>258</v>
      </c>
      <c r="Q17" s="577" t="s">
        <v>259</v>
      </c>
      <c r="R17" s="245" t="s">
        <v>260</v>
      </c>
      <c r="S17" s="245" t="s">
        <v>129</v>
      </c>
      <c r="T17" s="245" t="s">
        <v>130</v>
      </c>
      <c r="U17" s="575" t="s">
        <v>131</v>
      </c>
      <c r="V17" s="575" t="s">
        <v>132</v>
      </c>
      <c r="W17" s="245"/>
      <c r="X17" s="589"/>
      <c r="Y17" s="589"/>
      <c r="Z17" s="589"/>
      <c r="AA17" s="589"/>
      <c r="AB17" s="589"/>
      <c r="AC17" s="589">
        <v>1</v>
      </c>
      <c r="AD17" s="590" t="s">
        <v>261</v>
      </c>
      <c r="AE17" s="245" t="s">
        <v>134</v>
      </c>
      <c r="AF17" s="576">
        <v>4.4642857142857152E-4</v>
      </c>
      <c r="AG17" s="588" t="s">
        <v>135</v>
      </c>
      <c r="AH17" s="522">
        <v>8</v>
      </c>
      <c r="AI17" s="523">
        <v>16</v>
      </c>
      <c r="AJ17" s="523">
        <v>13</v>
      </c>
      <c r="AK17" s="523">
        <v>17</v>
      </c>
      <c r="AL17" s="524">
        <v>0</v>
      </c>
      <c r="AM17" s="524">
        <v>0</v>
      </c>
      <c r="AN17" s="113">
        <v>0</v>
      </c>
      <c r="AO17" s="113">
        <v>0</v>
      </c>
      <c r="AP17" s="113">
        <v>0</v>
      </c>
      <c r="AQ17" s="113">
        <v>0</v>
      </c>
      <c r="AR17" s="113">
        <v>0</v>
      </c>
      <c r="AS17" s="113">
        <v>0</v>
      </c>
      <c r="AT17" s="545">
        <f t="shared" si="0"/>
        <v>54</v>
      </c>
      <c r="AU17" s="609" t="s">
        <v>136</v>
      </c>
      <c r="AV17" s="553">
        <v>8</v>
      </c>
      <c r="AW17" s="554">
        <v>16</v>
      </c>
      <c r="AX17" s="554">
        <v>13</v>
      </c>
      <c r="AY17" s="554">
        <v>17</v>
      </c>
      <c r="AZ17" s="552">
        <v>0</v>
      </c>
      <c r="BA17" s="552">
        <v>0</v>
      </c>
      <c r="BB17" s="115">
        <v>0</v>
      </c>
      <c r="BC17" s="115">
        <v>0</v>
      </c>
      <c r="BD17" s="115">
        <v>0</v>
      </c>
      <c r="BE17" s="115">
        <v>0</v>
      </c>
      <c r="BF17" s="115">
        <v>0</v>
      </c>
      <c r="BG17" s="115">
        <v>0</v>
      </c>
      <c r="BH17" s="545">
        <f t="shared" si="1"/>
        <v>54</v>
      </c>
      <c r="BI17" s="571">
        <f t="shared" si="2"/>
        <v>1</v>
      </c>
      <c r="BJ17" s="571" t="str">
        <f>VLOOKUP(BI17,Tabla_Indicador_Gestion4[#All],3,TRUE)</f>
        <v>Culminada</v>
      </c>
      <c r="BK17" s="315" t="str">
        <f t="shared" si="3"/>
        <v xml:space="preserve"> |201912: 0 |201911: 0 |2019010: 0 |201909: 0 |201908: 0 |201907: 0 |201906: 0 |201905: 0  |201904: Presentaciones, Actas y ruedas de prensa. |201903: Listas de Asistencia a reuniones, agendas, discursos, videos, talleres Construyendo País, presentaciones, actas y ruedas de prensa,  |201902:  Listas de Asistencia a reuniones, Cuadro seguimiento agenda lesgislativa, Informes, Respuestas a comunicaciones, fichas regionales Girardot, Flandes, Ricaute y Villavicencio, Presentaciones y actas.   |201901: Listas de Asistencia a reuniones, Respuesta solicitud congreso, Cuadro de plataformas tecnologicas, Convenio Confecamaras, </v>
      </c>
      <c r="BL17" s="316" t="str">
        <f t="shared" si="4"/>
        <v xml:space="preserve"> |201912: 0 |201911: 0 |2019010: 0 |201909: 0 |201908: 0 |201907: 0 |201906: 0 |201905: 0  |201904: Asistencia a 17 reuniones: 1. Presentación Superintendente para el Congreso de la Comisión Interamericana de puertos en Panamá, 2. Comité Jurídico,  3. Consejo de Estado, 4 a 6. 3 Talleres construyendo país, 7. preparación carpeta de reunión de región del caribe, 8. Asecarga, 9. Cooturismo, 10. Lanzamiento del Plan de Semana Santa, 11. Colpatria, 12. Cootranscolor, 13. Fitac, 14. Corporación CIAEM, 15. Centro integral de la Sabana, 16. ACC y 17. Reunión con Congrecistas. |201903: Asitencia a 7 reuniones: 1. Fecol CRC, 2. Vanester, 3. Unión de Transportes, 4. Alejandro Portilla - Cruce del Tigre en Risaralda, 5. Fundación Renovando Sueños, 6. Quintero Hermanos LTDA, 7. reunión Transportadores Nariño, 8. Solicitud Congreso, 9. Preparación día del consumidor, 10 a 12. 3 Talleres construyendo País y 13. Preparación carpeta o ficha regional visita icononzo Tolima con Ministro y Viceministro. |201902: Asistencia a 9 reuniones: 1. Sicov, 2. Masivo capital, 3. Transaroma, 4. Lidertrans, 5. Acercamiento de la Super con la Agencia Francesa de Desarrollo, 6. presentación a la Señora ministra sobre la renovación de la entidad, 7. Mesa de trabajo con Alcaldía de Sibaté para el tema de tarifas, 8. Presentaci´´on Superintendente para el Consejo Superior y la Andi y 9. Preparación de la visita de la Señora Miniastra de Transporte, 10. Revisión agenda legislativa, 11. Revisión PND, 12 y 13.  2 Respuestas a solicitudes del Congreso, 14. Cuadro derecho comparado de usuarios aereos, 15 y 16. 2 Talleres Contruyendo País |201901: Asistencia a 5 reuniones en: 1.Latam, 2. Andi, 3. Asesco, 4. Asoproctax y 5. Metro Cali. 1 respuesta al Congreso, 1. inventario de plataformas tecnológicas y 1 Convenio con Confecamaras para la supervisión subjetiva. </v>
      </c>
      <c r="BM17" s="375" t="s">
        <v>262</v>
      </c>
      <c r="BN17" s="376" t="s">
        <v>263</v>
      </c>
      <c r="BO17" s="375" t="s">
        <v>264</v>
      </c>
      <c r="BP17" s="356" t="s">
        <v>265</v>
      </c>
      <c r="BQ17" s="355" t="s">
        <v>266</v>
      </c>
      <c r="BR17" s="356" t="s">
        <v>267</v>
      </c>
      <c r="BS17" s="355" t="s">
        <v>268</v>
      </c>
      <c r="BT17" s="356" t="s">
        <v>269</v>
      </c>
      <c r="BU17" s="465">
        <v>0</v>
      </c>
      <c r="BV17" s="466">
        <v>0</v>
      </c>
      <c r="BW17" s="321">
        <v>0</v>
      </c>
      <c r="BX17" s="322">
        <v>0</v>
      </c>
      <c r="BY17" s="490">
        <v>0</v>
      </c>
      <c r="BZ17" s="491">
        <v>0</v>
      </c>
      <c r="CA17" s="490">
        <v>0</v>
      </c>
      <c r="CB17" s="491">
        <v>0</v>
      </c>
      <c r="CC17" s="490">
        <v>0</v>
      </c>
      <c r="CD17" s="491">
        <v>0</v>
      </c>
      <c r="CE17" s="490">
        <v>0</v>
      </c>
      <c r="CF17" s="491">
        <v>0</v>
      </c>
      <c r="CG17" s="490">
        <v>0</v>
      </c>
      <c r="CH17" s="491">
        <v>0</v>
      </c>
      <c r="CI17" s="490">
        <v>0</v>
      </c>
      <c r="CJ17" s="491">
        <v>0</v>
      </c>
    </row>
    <row r="18" spans="1:88" ht="15" customHeight="1" x14ac:dyDescent="0.2">
      <c r="A18" s="587">
        <v>16</v>
      </c>
      <c r="B18" s="575" t="s">
        <v>221</v>
      </c>
      <c r="C18" s="577" t="s">
        <v>9</v>
      </c>
      <c r="D18" s="577" t="s">
        <v>44</v>
      </c>
      <c r="E18" s="577" t="s">
        <v>12</v>
      </c>
      <c r="F18" s="245" t="s">
        <v>121</v>
      </c>
      <c r="G18" s="245" t="s">
        <v>78</v>
      </c>
      <c r="H18" s="245">
        <v>2</v>
      </c>
      <c r="I18" s="577" t="s">
        <v>122</v>
      </c>
      <c r="J18" s="245" t="s">
        <v>13</v>
      </c>
      <c r="K18" s="245" t="s">
        <v>2310</v>
      </c>
      <c r="L18" s="245" t="s">
        <v>270</v>
      </c>
      <c r="M18" s="245" t="s">
        <v>256</v>
      </c>
      <c r="N18" s="577" t="s">
        <v>55</v>
      </c>
      <c r="O18" s="577" t="s">
        <v>257</v>
      </c>
      <c r="P18" s="577" t="s">
        <v>258</v>
      </c>
      <c r="Q18" s="577" t="s">
        <v>271</v>
      </c>
      <c r="R18" s="245" t="s">
        <v>260</v>
      </c>
      <c r="S18" s="245" t="s">
        <v>129</v>
      </c>
      <c r="T18" s="245" t="s">
        <v>130</v>
      </c>
      <c r="U18" s="575" t="s">
        <v>131</v>
      </c>
      <c r="V18" s="575" t="s">
        <v>132</v>
      </c>
      <c r="W18" s="245"/>
      <c r="X18" s="589"/>
      <c r="Y18" s="589"/>
      <c r="Z18" s="589"/>
      <c r="AA18" s="589"/>
      <c r="AB18" s="589"/>
      <c r="AC18" s="589">
        <v>1</v>
      </c>
      <c r="AD18" s="590" t="s">
        <v>261</v>
      </c>
      <c r="AE18" s="245" t="s">
        <v>134</v>
      </c>
      <c r="AF18" s="576">
        <v>4.4642857142857152E-4</v>
      </c>
      <c r="AG18" s="588" t="s">
        <v>135</v>
      </c>
      <c r="AH18" s="526">
        <v>8</v>
      </c>
      <c r="AI18" s="524">
        <v>18</v>
      </c>
      <c r="AJ18" s="524">
        <v>17</v>
      </c>
      <c r="AK18" s="524">
        <v>19</v>
      </c>
      <c r="AL18" s="524">
        <v>4</v>
      </c>
      <c r="AM18" s="524">
        <v>6</v>
      </c>
      <c r="AN18" s="113">
        <v>0</v>
      </c>
      <c r="AO18" s="113">
        <v>0</v>
      </c>
      <c r="AP18" s="113">
        <v>0</v>
      </c>
      <c r="AQ18" s="113">
        <v>0</v>
      </c>
      <c r="AR18" s="113">
        <v>0</v>
      </c>
      <c r="AS18" s="113">
        <v>0</v>
      </c>
      <c r="AT18" s="545">
        <f t="shared" si="0"/>
        <v>72</v>
      </c>
      <c r="AU18" s="609" t="s">
        <v>136</v>
      </c>
      <c r="AV18" s="551">
        <v>8</v>
      </c>
      <c r="AW18" s="552">
        <v>18</v>
      </c>
      <c r="AX18" s="552">
        <v>17</v>
      </c>
      <c r="AY18" s="552">
        <v>19</v>
      </c>
      <c r="AZ18" s="552">
        <v>4</v>
      </c>
      <c r="BA18" s="552">
        <v>6</v>
      </c>
      <c r="BB18" s="115">
        <v>0</v>
      </c>
      <c r="BC18" s="115">
        <v>0</v>
      </c>
      <c r="BD18" s="115">
        <v>0</v>
      </c>
      <c r="BE18" s="115">
        <v>0</v>
      </c>
      <c r="BF18" s="115">
        <v>0</v>
      </c>
      <c r="BG18" s="115">
        <v>0</v>
      </c>
      <c r="BH18" s="545">
        <f t="shared" si="1"/>
        <v>72</v>
      </c>
      <c r="BI18" s="571">
        <f t="shared" si="2"/>
        <v>1</v>
      </c>
      <c r="BJ18" s="571" t="str">
        <f>VLOOKUP(BI18,Tabla_Indicador_Gestion4[#All],3,TRUE)</f>
        <v>Culminada</v>
      </c>
      <c r="BK18" s="315" t="str">
        <f t="shared" si="3"/>
        <v xml:space="preserve"> |201912: 0 |201911: 0 |2019010: 0 |201909: 0 |201908: 0 |201907: 0 |201906: 182691, 213121, 213151, 213171, 72223, 170620191507 |201905: 174881, 174891, 174901, 174911  |201904: 96521, 96531, 96541, 101021, 101051, 102511, 102521, 102531, 110241, 110341, 110731, 111161, 111341 |201903: 24523, 37183, 58971, 58981, 59011, 59021, 59621, 59631, 60541, 62791, 62861 |201902: 23403, 23853, 29931, 31641, 34071, 39791, 39801, 39811, 39851, 39861, 43241, 45591, 51161, 53291 |201901: 20021, 20921, 21141, 21811, 24501</v>
      </c>
      <c r="BL18" s="316" t="str">
        <f t="shared" si="4"/>
        <v xml:space="preserve"> |201912: 0 |201911: 0 |2019010: 0 |201909: 0 |201908: 0 |201907: 0 |201906: cuatro certificaciones,  análisis relacionados con Caxdac, propuesta información clasificada serie Actuaría, propuesta tramitación actuarial Delegada de Terrestre, análisis aplicación niif a los cálculos actuariales |201905: cuatro certificaciones,  análisis relacionadas con Avianca, dos remisiones de documentos, un asunto gestión documental y dos reuniones  |201904: Tres certificaciones, seis requerimientos, cuatro aprobaciones, dos respuestas, un asunto gestión documental y tres reuniones |201903: Nueve certificaciones, cuatro informes, un asunto gestión documental y tres reuniones |201902: Cuatro certificaciones, una aprobación, dos formulaciones de observaciones, dos requerimientos, tres respuestas, cuatro informes y dos reuniones |201901: Dos aprobaciones, una formulación de observaciones, dos requerimientos y tres asuntos gestión documental</v>
      </c>
      <c r="BM18" s="357" t="s">
        <v>272</v>
      </c>
      <c r="BN18" s="358" t="s">
        <v>273</v>
      </c>
      <c r="BO18" s="357" t="s">
        <v>274</v>
      </c>
      <c r="BP18" s="358" t="s">
        <v>275</v>
      </c>
      <c r="BQ18" s="357" t="s">
        <v>276</v>
      </c>
      <c r="BR18" s="358" t="s">
        <v>277</v>
      </c>
      <c r="BS18" s="449" t="s">
        <v>278</v>
      </c>
      <c r="BT18" s="450" t="s">
        <v>279</v>
      </c>
      <c r="BU18" s="481" t="s">
        <v>280</v>
      </c>
      <c r="BV18" s="482" t="s">
        <v>281</v>
      </c>
      <c r="BW18" s="269" t="s">
        <v>282</v>
      </c>
      <c r="BX18" s="270" t="s">
        <v>283</v>
      </c>
      <c r="BY18" s="490">
        <v>0</v>
      </c>
      <c r="BZ18" s="491">
        <v>0</v>
      </c>
      <c r="CA18" s="490">
        <v>0</v>
      </c>
      <c r="CB18" s="491">
        <v>0</v>
      </c>
      <c r="CC18" s="490">
        <v>0</v>
      </c>
      <c r="CD18" s="491">
        <v>0</v>
      </c>
      <c r="CE18" s="490">
        <v>0</v>
      </c>
      <c r="CF18" s="491">
        <v>0</v>
      </c>
      <c r="CG18" s="490">
        <v>0</v>
      </c>
      <c r="CH18" s="491">
        <v>0</v>
      </c>
      <c r="CI18" s="490">
        <v>0</v>
      </c>
      <c r="CJ18" s="491">
        <v>0</v>
      </c>
    </row>
    <row r="19" spans="1:88" ht="15" customHeight="1" x14ac:dyDescent="0.2">
      <c r="A19" s="587">
        <v>17</v>
      </c>
      <c r="B19" s="575" t="s">
        <v>221</v>
      </c>
      <c r="C19" s="577" t="s">
        <v>9</v>
      </c>
      <c r="D19" s="577" t="s">
        <v>44</v>
      </c>
      <c r="E19" s="577" t="s">
        <v>12</v>
      </c>
      <c r="F19" s="245" t="s">
        <v>121</v>
      </c>
      <c r="G19" s="245" t="s">
        <v>78</v>
      </c>
      <c r="H19" s="245">
        <v>2</v>
      </c>
      <c r="I19" s="577" t="s">
        <v>122</v>
      </c>
      <c r="J19" s="245" t="s">
        <v>13</v>
      </c>
      <c r="K19" s="245" t="s">
        <v>2310</v>
      </c>
      <c r="L19" s="245" t="s">
        <v>284</v>
      </c>
      <c r="M19" s="245" t="s">
        <v>164</v>
      </c>
      <c r="N19" s="577" t="s">
        <v>55</v>
      </c>
      <c r="O19" s="577" t="s">
        <v>257</v>
      </c>
      <c r="P19" s="577" t="s">
        <v>258</v>
      </c>
      <c r="Q19" s="577" t="s">
        <v>285</v>
      </c>
      <c r="R19" s="245" t="s">
        <v>260</v>
      </c>
      <c r="S19" s="245" t="s">
        <v>129</v>
      </c>
      <c r="T19" s="245" t="s">
        <v>130</v>
      </c>
      <c r="U19" s="575" t="s">
        <v>131</v>
      </c>
      <c r="V19" s="575" t="s">
        <v>132</v>
      </c>
      <c r="W19" s="245"/>
      <c r="X19" s="589"/>
      <c r="Y19" s="589"/>
      <c r="Z19" s="589"/>
      <c r="AA19" s="589"/>
      <c r="AB19" s="589"/>
      <c r="AC19" s="589">
        <v>1</v>
      </c>
      <c r="AD19" s="245" t="s">
        <v>286</v>
      </c>
      <c r="AE19" s="245" t="s">
        <v>134</v>
      </c>
      <c r="AF19" s="576">
        <v>4.4642857142857152E-4</v>
      </c>
      <c r="AG19" s="588" t="s">
        <v>135</v>
      </c>
      <c r="AH19" s="522">
        <v>39</v>
      </c>
      <c r="AI19" s="523">
        <v>78</v>
      </c>
      <c r="AJ19" s="523">
        <v>40</v>
      </c>
      <c r="AK19" s="523">
        <v>28</v>
      </c>
      <c r="AL19" s="523">
        <v>120</v>
      </c>
      <c r="AM19" s="524">
        <v>0</v>
      </c>
      <c r="AN19" s="117">
        <v>0</v>
      </c>
      <c r="AO19" s="117">
        <v>0</v>
      </c>
      <c r="AP19" s="117">
        <v>0</v>
      </c>
      <c r="AQ19" s="117">
        <v>0</v>
      </c>
      <c r="AR19" s="117">
        <v>0</v>
      </c>
      <c r="AS19" s="117">
        <v>0</v>
      </c>
      <c r="AT19" s="545">
        <f t="shared" si="0"/>
        <v>305</v>
      </c>
      <c r="AU19" s="609" t="s">
        <v>136</v>
      </c>
      <c r="AV19" s="553">
        <v>37</v>
      </c>
      <c r="AW19" s="554">
        <v>77</v>
      </c>
      <c r="AX19" s="554">
        <v>36</v>
      </c>
      <c r="AY19" s="554">
        <v>25</v>
      </c>
      <c r="AZ19" s="554">
        <v>110</v>
      </c>
      <c r="BA19" s="552">
        <v>0</v>
      </c>
      <c r="BB19" s="118">
        <v>0</v>
      </c>
      <c r="BC19" s="118">
        <v>0</v>
      </c>
      <c r="BD19" s="118">
        <v>0</v>
      </c>
      <c r="BE19" s="118">
        <v>0</v>
      </c>
      <c r="BF19" s="118">
        <v>0</v>
      </c>
      <c r="BG19" s="118">
        <v>0</v>
      </c>
      <c r="BH19" s="545">
        <f t="shared" si="1"/>
        <v>285</v>
      </c>
      <c r="BI19" s="571">
        <f t="shared" si="2"/>
        <v>0.93442622950819676</v>
      </c>
      <c r="BJ19" s="571" t="str">
        <f>VLOOKUP(BI19,Tabla_Indicador_Gestion4[#All],3,TRUE)</f>
        <v>Gestionado</v>
      </c>
      <c r="BK19" s="315" t="str">
        <f t="shared" si="3"/>
        <v xml:space="preserve"> |201912: 0 |201911: 0 |2019010: 0 |201909: 0 |201908: 0 |201907: 0 |201906: 0 |201905: VIGIIA - CARPETA FISICA DE CITAS -   |201904: VIGIIA - CARPETA FISICA DE CITAS -  |201903: VIGIA - CARPETA FISICA DE CITAS -  |201902: VIGIA - CARPETA FISICA DE CITAS -  |201901: VIGIA - CARPETA FISICA DE CITAS - </v>
      </c>
      <c r="BL19" s="316" t="str">
        <f t="shared" si="4"/>
        <v xml:space="preserve"> |201912: 0 |201911: 0 |2019010: 0 |201909: 0 |201908: 0 |201907: 0 |201906: 0 |201905: SE DIO RESPUESTA A LAS SOLICITUDES ASIGNADAS AL DESPACHO - SE REALIZARON Y CUMPLIERON LAS CITAS SOLICITADAS CON VIGILADOS - LOS DOCUMENTOS PENDIENTES DE RESPUESTA, SE REALIZARAN DE CONFORMIDAD CON PLAZO PREVISTO PARA CADA UNO DE ELLOS.  |201904: SE DIO RESPUESTA A LAS SOLICITUDES ASIGNADAS AL DESPACHO - SE REALIZARON Y CUMPLIERON LAS CITAS SOLICITADAS CON VIGILADOS - LOS DOCUMENTOS PENDIENTES DE RESPUESTA, SE REALIZARAN DE CONFORMIDAD CON PLAZO PREVISTO PARA CADA UNO DE ELLOS. |201903: SE DIO RESPUESTA A LAS SOLICITUDES ASIGNADAS AL DESPACHO - SE REALIZARON Y CUMPLIERON LAS CITAS SOLICITADAS CON VIGILADOS - LOS DOCUMENTOS PENDIENTES DE RESPUESTA, SE REALIZARAN DE CONFORMIDAD CON PLAZO PREVISTO PARA CADA UNO DE ELLOS. |201902: SE DIO RESPUESTA A LAS SOLICITUDES ASIGNADAS AL DESPACHO - SE REALIZARON Y CUMPLIERON LAS CITAS SOLICITADAS CON VIGILADOS - LOS DOCUMENTOS PENDIENTES DE RESPUESTA, SE REALIZARAN DE CONFORMIDAD CON PLAZO PREVISTO PARA CADA UNO DE ELLOS. |201901: SE DIO RESPUESTA A LAS SOLICITUDES ASIGNADAS AL DESPACHO - SE REALIZARON Y CUMPLIERON LAS CITAS SOLICITADAS CON VIGILADOS - LOS DOCUMENTOS PENDIENTES DE RESPUESTA, SE REALIZARAN DE CONFORMIDAD CON PLAZO PREVISTO PARA CADA UNO DE ELLOS.</v>
      </c>
      <c r="BM19" s="375" t="s">
        <v>287</v>
      </c>
      <c r="BN19" s="376" t="s">
        <v>288</v>
      </c>
      <c r="BO19" s="375" t="s">
        <v>287</v>
      </c>
      <c r="BP19" s="376" t="s">
        <v>288</v>
      </c>
      <c r="BQ19" s="375" t="s">
        <v>287</v>
      </c>
      <c r="BR19" s="376" t="s">
        <v>288</v>
      </c>
      <c r="BS19" s="451" t="s">
        <v>289</v>
      </c>
      <c r="BT19" s="452" t="s">
        <v>288</v>
      </c>
      <c r="BU19" s="455" t="s">
        <v>289</v>
      </c>
      <c r="BV19" s="456" t="s">
        <v>288</v>
      </c>
      <c r="BW19" s="329">
        <v>0</v>
      </c>
      <c r="BX19" s="334">
        <v>0</v>
      </c>
      <c r="BY19" s="490">
        <v>0</v>
      </c>
      <c r="BZ19" s="491">
        <v>0</v>
      </c>
      <c r="CA19" s="490">
        <v>0</v>
      </c>
      <c r="CB19" s="491">
        <v>0</v>
      </c>
      <c r="CC19" s="490">
        <v>0</v>
      </c>
      <c r="CD19" s="491">
        <v>0</v>
      </c>
      <c r="CE19" s="490">
        <v>0</v>
      </c>
      <c r="CF19" s="491">
        <v>0</v>
      </c>
      <c r="CG19" s="490">
        <v>0</v>
      </c>
      <c r="CH19" s="491">
        <v>0</v>
      </c>
      <c r="CI19" s="490">
        <v>0</v>
      </c>
      <c r="CJ19" s="491">
        <v>0</v>
      </c>
    </row>
    <row r="20" spans="1:88" ht="15" customHeight="1" x14ac:dyDescent="0.2">
      <c r="A20" s="587">
        <v>18</v>
      </c>
      <c r="B20" s="575" t="s">
        <v>290</v>
      </c>
      <c r="C20" s="591" t="s">
        <v>53</v>
      </c>
      <c r="D20" s="577" t="s">
        <v>54</v>
      </c>
      <c r="E20" s="577" t="s">
        <v>1579</v>
      </c>
      <c r="F20" s="245" t="s">
        <v>1580</v>
      </c>
      <c r="G20" s="245" t="s">
        <v>77</v>
      </c>
      <c r="H20" s="245">
        <v>1</v>
      </c>
      <c r="I20" s="577" t="s">
        <v>293</v>
      </c>
      <c r="J20" s="245" t="s">
        <v>1581</v>
      </c>
      <c r="K20" s="245" t="s">
        <v>2288</v>
      </c>
      <c r="L20" s="245" t="s">
        <v>1582</v>
      </c>
      <c r="M20" s="245" t="s">
        <v>1583</v>
      </c>
      <c r="N20" s="577" t="s">
        <v>55</v>
      </c>
      <c r="O20" s="577" t="s">
        <v>257</v>
      </c>
      <c r="P20" s="577" t="s">
        <v>1584</v>
      </c>
      <c r="Q20" s="577" t="s">
        <v>1585</v>
      </c>
      <c r="R20" s="245" t="s">
        <v>260</v>
      </c>
      <c r="S20" s="245" t="s">
        <v>129</v>
      </c>
      <c r="T20" s="245" t="s">
        <v>130</v>
      </c>
      <c r="U20" s="575" t="s">
        <v>299</v>
      </c>
      <c r="V20" s="575" t="s">
        <v>300</v>
      </c>
      <c r="W20" s="592">
        <v>1</v>
      </c>
      <c r="X20" s="593">
        <v>0.88</v>
      </c>
      <c r="Y20" s="594">
        <v>0.04</v>
      </c>
      <c r="Z20" s="594">
        <v>0.04</v>
      </c>
      <c r="AA20" s="594">
        <v>0.04</v>
      </c>
      <c r="AB20" s="589"/>
      <c r="AC20" s="589">
        <v>0.88</v>
      </c>
      <c r="AD20" s="590" t="s">
        <v>1586</v>
      </c>
      <c r="AE20" s="245" t="s">
        <v>134</v>
      </c>
      <c r="AF20" s="576">
        <v>8.0000000000000016E-2</v>
      </c>
      <c r="AG20" s="588" t="s">
        <v>135</v>
      </c>
      <c r="AH20" s="525">
        <v>0.63</v>
      </c>
      <c r="AI20" s="527">
        <v>0</v>
      </c>
      <c r="AJ20" s="527">
        <v>0</v>
      </c>
      <c r="AK20" s="527">
        <v>0.2</v>
      </c>
      <c r="AL20" s="527">
        <v>0</v>
      </c>
      <c r="AM20" s="527">
        <v>0</v>
      </c>
      <c r="AN20" s="129">
        <v>0</v>
      </c>
      <c r="AO20" s="129">
        <v>0.05</v>
      </c>
      <c r="AP20" s="129">
        <v>0</v>
      </c>
      <c r="AQ20" s="129">
        <v>0</v>
      </c>
      <c r="AR20" s="129">
        <v>0</v>
      </c>
      <c r="AS20" s="129">
        <v>0</v>
      </c>
      <c r="AT20" s="546">
        <f t="shared" si="0"/>
        <v>0.88000000000000012</v>
      </c>
      <c r="AU20" s="609" t="s">
        <v>136</v>
      </c>
      <c r="AV20" s="555">
        <v>0.63</v>
      </c>
      <c r="AW20" s="558">
        <v>0</v>
      </c>
      <c r="AX20" s="558">
        <v>0</v>
      </c>
      <c r="AY20" s="556">
        <v>0.2</v>
      </c>
      <c r="AZ20" s="558">
        <v>0</v>
      </c>
      <c r="BA20" s="558">
        <v>0</v>
      </c>
      <c r="BB20" s="105">
        <v>0</v>
      </c>
      <c r="BC20" s="105">
        <v>0</v>
      </c>
      <c r="BD20" s="105">
        <v>0</v>
      </c>
      <c r="BE20" s="105">
        <v>0</v>
      </c>
      <c r="BF20" s="105">
        <v>0</v>
      </c>
      <c r="BG20" s="105">
        <v>0</v>
      </c>
      <c r="BH20" s="572">
        <f t="shared" si="1"/>
        <v>0.83000000000000007</v>
      </c>
      <c r="BI20" s="571">
        <f t="shared" si="2"/>
        <v>0.94318181818181812</v>
      </c>
      <c r="BJ20" s="571" t="str">
        <f>VLOOKUP(BI20,Tabla_Indicador_Gestion4[#All],3,TRUE)</f>
        <v>Gestionado</v>
      </c>
      <c r="BK20" s="315" t="str">
        <f t="shared" si="3"/>
        <v xml:space="preserve"> |201912: 0 |201911: 0 |2019010: 0 |201909: 0 |201908: 0 |201907: 0 |201906: * Y:\01. Programación PGS\2019\01. Mayo\PGS MAYO.xlsx
* Informes estadísticos que se encuentran en la carpeta compartida Regionales 2 por tipologia, año, mes y región,  X:\JUAN CARLOS DE CASTRO
* Durante el acompañamiento a operativos de control a la informalidad: Se inspeccionaron 3354 vehículos, se impusieron 328 infracciones tanto en Tránsito como en Transpórte y se inmovilizaron 220 vehículos
* Durante el acompañamiento con DITRA a operativos de control al transporte en Peajes: Se inspeccionaron 1309 vehículos, se impusieron 27 infracciones tanto en Tránsito como en Transporte y se inmovilizaron 7 vehículos.
* Durante el acompañamiento a operativos de control al transporte escolar: Se inspeccionaron 382 vehículos, se impusieron 26 infracciones tanto en Tránsito como en Transpórte y se inmovilizaron 10 vehículos.
* Se hizo presencia en 24 terminales de transporte publico terrestre automotor del país. |201905: * Y:\01. Programación PGS\2019\01. Mayo\PGS MAYO.xlsx
* Informes estadísticos que se encuentran en la carpeta compartida Regionales 2 por tipologia, año, mes y región,  X:\JUAN CARLOS DE CASTRO
* Durante el acompañamiento a operativos de control a la informalidad: Se inspeccionaron 4,497 vehículos, se impusieron 386 infracciones y se inmovilizaron 187 vehículos
* Durante el acompañamiento a operativos de control al transporte escolar: Se inspeccionaron 1,400 vehículos, se impusieron 120 infracciones y se inmovilizaron 60 vehículos.
* Se hizo presencia en 16 terminales de transporte publico terrestre automotor del país.  |201904: * Y:\01. Programación PGS\2019\01. Abril\PGS ABRIL.xlsx
* Informes estadísticos que se encuentran en la carpeta compartida Regionales 2 por tipologia, año, mes y región
*Durante el acompañamiento a operativos de control a la informalidad: Se inspeccionaron 2.125 vehículos, se impusieron 148 infracciones y se inmovilizaron 58 vehículos
Durante el acompañamiento a operativos de control al transporte escolar: Se inspeccionaron 670 vehículos, se impusieron 64 infracciones y se inmovilizaron 28 vehículos.
Durante el acompañamiento a operativos de control en peajes: Se inspeccionaron 714 vehículos, se impusieron 16 infracciones y se inmovilizaron 7 vehículos.
Se hizo presencia en 29 terminales de transporte publico terrestre automotor del país. |201903: 0 |201902: 0 |201901: * Y:\01. Programación PGS\2019\01. Enero\PGS ENERO.xlsx
* Informes estadísticos que se encuentran en la carpeta compartida Regionales 2 por tipologia, año, mes y región
*Durante el acompañamiento a operativos de control a la informalidad: Se inspeccionaron 4.149 vehículos, se impusieron 372 infracciones y se inmovilizaron 73 vehículos
Durante el acompañamiento a operativos de control al transporte escolar: Se inspeccionaron 472 vehículos, se impusieron 29 infracciones y se inmovilizaron 6 vehículos.
Durante el acompañamiento a operativos de control en peajes: Se inspeccionaron 4.397 vehículos, se impusieron 71 infracciones y se inmovilizaron 25 vehículos.
Se hizo presencia en 22 terminales de transporte publico terrestre automotor del país.
</v>
      </c>
      <c r="BL20" s="316" t="str">
        <f t="shared" si="4"/>
        <v xml:space="preserve"> |201912: 0 |201911: 0 |2019010: 0 |201909: 0 |201908: 0 |201907: 0 |201906: * No se ha podido contratar el regional de Barranquilla, esto debido a que las hojas de vida recibidas no cumplen con los parametros que se requieren para dicha ciudad.
 |201905: * No se ha podido contratar el regional de Barranquilla, esto debido a que las hojas de vida recibidas no cumplen con los parametros que se requieren para dicha ciudad.
  |201904: Sensibilización a pasajeros y conductores de vehículos de transporte de pasajeros por carretera, vehículos particulares, motos y vehículos de carga
 |201903: 0 |201902: 0 |201901: * Sensibilización a pasajeros y conductores de vehículos de transporte de pasajeros por carretera, vehículos particulares, motos y vehículos de carga
* Se han tenido en el (Valle del Cauca y Cundinamarca), inconvenientes en dicho acompañamiento pues la policia especializada DITRA no lo ha autorizado.
</v>
      </c>
      <c r="BM20" s="386" t="s">
        <v>1587</v>
      </c>
      <c r="BN20" s="387" t="s">
        <v>1588</v>
      </c>
      <c r="BO20" s="403">
        <v>0</v>
      </c>
      <c r="BP20" s="404">
        <v>0</v>
      </c>
      <c r="BQ20" s="403">
        <v>0</v>
      </c>
      <c r="BR20" s="404">
        <v>0</v>
      </c>
      <c r="BS20" s="386" t="s">
        <v>1589</v>
      </c>
      <c r="BT20" s="387" t="s">
        <v>1590</v>
      </c>
      <c r="BU20" s="467" t="s">
        <v>1591</v>
      </c>
      <c r="BV20" s="468" t="s">
        <v>1592</v>
      </c>
      <c r="BW20" s="280" t="s">
        <v>1593</v>
      </c>
      <c r="BX20" s="289" t="s">
        <v>1592</v>
      </c>
      <c r="BY20" s="490">
        <v>0</v>
      </c>
      <c r="BZ20" s="491">
        <v>0</v>
      </c>
      <c r="CA20" s="490">
        <v>0</v>
      </c>
      <c r="CB20" s="491">
        <v>0</v>
      </c>
      <c r="CC20" s="490">
        <v>0</v>
      </c>
      <c r="CD20" s="491">
        <v>0</v>
      </c>
      <c r="CE20" s="490">
        <v>0</v>
      </c>
      <c r="CF20" s="491">
        <v>0</v>
      </c>
      <c r="CG20" s="490">
        <v>0</v>
      </c>
      <c r="CH20" s="491">
        <v>0</v>
      </c>
      <c r="CI20" s="490">
        <v>0</v>
      </c>
      <c r="CJ20" s="491">
        <v>0</v>
      </c>
    </row>
    <row r="21" spans="1:88" ht="15" customHeight="1" x14ac:dyDescent="0.2">
      <c r="A21" s="587">
        <v>19</v>
      </c>
      <c r="B21" s="575" t="s">
        <v>290</v>
      </c>
      <c r="C21" s="591" t="s">
        <v>53</v>
      </c>
      <c r="D21" s="577" t="s">
        <v>54</v>
      </c>
      <c r="E21" s="577" t="s">
        <v>1579</v>
      </c>
      <c r="F21" s="245" t="s">
        <v>1580</v>
      </c>
      <c r="G21" s="245" t="s">
        <v>77</v>
      </c>
      <c r="H21" s="245">
        <v>1</v>
      </c>
      <c r="I21" s="577" t="s">
        <v>293</v>
      </c>
      <c r="J21" s="245" t="s">
        <v>1581</v>
      </c>
      <c r="K21" s="245" t="s">
        <v>2288</v>
      </c>
      <c r="L21" s="245" t="s">
        <v>1594</v>
      </c>
      <c r="M21" s="245" t="s">
        <v>1595</v>
      </c>
      <c r="N21" s="577" t="s">
        <v>55</v>
      </c>
      <c r="O21" s="577" t="s">
        <v>257</v>
      </c>
      <c r="P21" s="577" t="s">
        <v>1584</v>
      </c>
      <c r="Q21" s="577" t="s">
        <v>1585</v>
      </c>
      <c r="R21" s="245" t="s">
        <v>260</v>
      </c>
      <c r="S21" s="245" t="s">
        <v>129</v>
      </c>
      <c r="T21" s="245" t="s">
        <v>130</v>
      </c>
      <c r="U21" s="575" t="s">
        <v>299</v>
      </c>
      <c r="V21" s="575" t="s">
        <v>300</v>
      </c>
      <c r="W21" s="592">
        <v>1</v>
      </c>
      <c r="X21" s="593">
        <v>0.88</v>
      </c>
      <c r="Y21" s="594">
        <v>0.04</v>
      </c>
      <c r="Z21" s="594">
        <v>0.04</v>
      </c>
      <c r="AA21" s="594">
        <v>0.04</v>
      </c>
      <c r="AB21" s="595"/>
      <c r="AC21" s="595">
        <v>21</v>
      </c>
      <c r="AD21" s="245" t="s">
        <v>1596</v>
      </c>
      <c r="AE21" s="245" t="s">
        <v>134</v>
      </c>
      <c r="AF21" s="576">
        <v>8.0000000000000016E-2</v>
      </c>
      <c r="AG21" s="588" t="s">
        <v>135</v>
      </c>
      <c r="AH21" s="526">
        <v>0</v>
      </c>
      <c r="AI21" s="524">
        <v>0</v>
      </c>
      <c r="AJ21" s="524">
        <v>2</v>
      </c>
      <c r="AK21" s="524">
        <v>2</v>
      </c>
      <c r="AL21" s="524">
        <v>3</v>
      </c>
      <c r="AM21" s="524">
        <v>0</v>
      </c>
      <c r="AN21" s="117">
        <v>0</v>
      </c>
      <c r="AO21" s="117">
        <v>0</v>
      </c>
      <c r="AP21" s="247">
        <v>0</v>
      </c>
      <c r="AQ21" s="117">
        <v>0</v>
      </c>
      <c r="AR21" s="117">
        <v>0</v>
      </c>
      <c r="AS21" s="117">
        <v>0</v>
      </c>
      <c r="AT21" s="545">
        <f t="shared" si="0"/>
        <v>7</v>
      </c>
      <c r="AU21" s="610" t="s">
        <v>136</v>
      </c>
      <c r="AV21" s="551">
        <v>0</v>
      </c>
      <c r="AW21" s="552">
        <v>1</v>
      </c>
      <c r="AX21" s="552">
        <v>1</v>
      </c>
      <c r="AY21" s="552">
        <v>2</v>
      </c>
      <c r="AZ21" s="552">
        <v>0</v>
      </c>
      <c r="BA21" s="552">
        <v>3</v>
      </c>
      <c r="BB21" s="100">
        <v>0</v>
      </c>
      <c r="BC21" s="100">
        <v>0</v>
      </c>
      <c r="BD21" s="100">
        <v>0</v>
      </c>
      <c r="BE21" s="100">
        <v>0</v>
      </c>
      <c r="BF21" s="100">
        <v>0</v>
      </c>
      <c r="BG21" s="100">
        <v>0</v>
      </c>
      <c r="BH21" s="545">
        <f t="shared" si="1"/>
        <v>7</v>
      </c>
      <c r="BI21" s="571">
        <f t="shared" si="2"/>
        <v>1</v>
      </c>
      <c r="BJ21" s="571" t="str">
        <f>VLOOKUP(BI21,Tabla_Indicador_Gestion4[#All],3,TRUE)</f>
        <v>Culminada</v>
      </c>
      <c r="BK21" s="315" t="str">
        <f t="shared" si="3"/>
        <v xml:space="preserve"> |201912: 0 |201911: 0 |2019010: 0 |201909: 0 |201908: 0 |201907: 0 |201906: Convenios suscritos con la Red Nacional de Protección al Consumidor |201905: 0  |201904: Convenio suscrito con la red |201903: Convenio suscrito con la red |201902: Convenio suscrito con la red |201901: 0</v>
      </c>
      <c r="BL21" s="316" t="str">
        <f t="shared" si="4"/>
        <v xml:space="preserve"> |201912: 0 |201911: 0 |2019010: 0 |201909: 0 |201908: 0 |201907: 0 |201906: Se aperturaron 3 oficinas en la sede de la Red Nacional de Protección al Consumnidor de las ciudades de Armenia, Pereira y Neiva. De acuerdo a requerimiento de la señora Superintendente se replanteará la meta de 7 oficinas, dado que ya se cumplio la meta y se pretende aperturar nuevas oficinas en el resto del año. |201905: 0  |201904: Apertura oficina Supertransporte en la sede de la red nacional de protección al Consumidor de la ciudad de Popayan y Monteria |201903: Apertura oficina Supertransporte en la sede de la red nacional de protección al Consumidor de la ciudad de Pasto |201902: Apertura oficina Supertransporte en la sede de la red nacional de protección al Consumidor de la ciudad de Cartagena |201901: 0</v>
      </c>
      <c r="BM21" s="365">
        <v>0</v>
      </c>
      <c r="BN21" s="366">
        <v>0</v>
      </c>
      <c r="BO21" s="405" t="s">
        <v>1597</v>
      </c>
      <c r="BP21" s="406" t="s">
        <v>1598</v>
      </c>
      <c r="BQ21" s="405" t="s">
        <v>1597</v>
      </c>
      <c r="BR21" s="406" t="s">
        <v>1599</v>
      </c>
      <c r="BS21" s="405" t="s">
        <v>1597</v>
      </c>
      <c r="BT21" s="406" t="s">
        <v>1600</v>
      </c>
      <c r="BU21" s="470">
        <v>0</v>
      </c>
      <c r="BV21" s="463">
        <v>0</v>
      </c>
      <c r="BW21" s="269" t="s">
        <v>1601</v>
      </c>
      <c r="BX21" s="270" t="s">
        <v>1602</v>
      </c>
      <c r="BY21" s="490">
        <v>0</v>
      </c>
      <c r="BZ21" s="491">
        <v>0</v>
      </c>
      <c r="CA21" s="490">
        <v>0</v>
      </c>
      <c r="CB21" s="491">
        <v>0</v>
      </c>
      <c r="CC21" s="490">
        <v>0</v>
      </c>
      <c r="CD21" s="491">
        <v>0</v>
      </c>
      <c r="CE21" s="490">
        <v>0</v>
      </c>
      <c r="CF21" s="491">
        <v>0</v>
      </c>
      <c r="CG21" s="490">
        <v>0</v>
      </c>
      <c r="CH21" s="491">
        <v>0</v>
      </c>
      <c r="CI21" s="490">
        <v>0</v>
      </c>
      <c r="CJ21" s="491">
        <v>0</v>
      </c>
    </row>
    <row r="22" spans="1:88" ht="15" customHeight="1" x14ac:dyDescent="0.2">
      <c r="A22" s="587">
        <v>20</v>
      </c>
      <c r="B22" s="575" t="s">
        <v>290</v>
      </c>
      <c r="C22" s="577" t="s">
        <v>9</v>
      </c>
      <c r="D22" s="577" t="s">
        <v>44</v>
      </c>
      <c r="E22" s="577" t="s">
        <v>981</v>
      </c>
      <c r="F22" s="245" t="s">
        <v>982</v>
      </c>
      <c r="G22" s="245" t="s">
        <v>77</v>
      </c>
      <c r="H22" s="245">
        <v>1</v>
      </c>
      <c r="I22" s="577" t="s">
        <v>293</v>
      </c>
      <c r="J22" s="245" t="s">
        <v>983</v>
      </c>
      <c r="K22" s="245" t="s">
        <v>2282</v>
      </c>
      <c r="L22" s="245" t="s">
        <v>984</v>
      </c>
      <c r="M22" s="245" t="s">
        <v>985</v>
      </c>
      <c r="N22" s="577" t="s">
        <v>55</v>
      </c>
      <c r="O22" s="577" t="s">
        <v>257</v>
      </c>
      <c r="P22" s="577" t="s">
        <v>325</v>
      </c>
      <c r="Q22" s="577" t="s">
        <v>326</v>
      </c>
      <c r="R22" s="245" t="s">
        <v>260</v>
      </c>
      <c r="S22" s="245" t="s">
        <v>129</v>
      </c>
      <c r="T22" s="245" t="s">
        <v>130</v>
      </c>
      <c r="U22" s="575" t="s">
        <v>165</v>
      </c>
      <c r="V22" s="575" t="s">
        <v>327</v>
      </c>
      <c r="W22" s="596" t="s">
        <v>2391</v>
      </c>
      <c r="X22" s="594">
        <v>0.34</v>
      </c>
      <c r="Y22" s="594">
        <v>0.34</v>
      </c>
      <c r="Z22" s="594">
        <v>0.32</v>
      </c>
      <c r="AA22" s="594">
        <v>0</v>
      </c>
      <c r="AB22" s="589"/>
      <c r="AC22" s="589" t="s">
        <v>986</v>
      </c>
      <c r="AD22" s="245" t="s">
        <v>987</v>
      </c>
      <c r="AE22" s="245" t="s">
        <v>134</v>
      </c>
      <c r="AF22" s="576">
        <v>3.4142259414225946E-2</v>
      </c>
      <c r="AG22" s="588" t="s">
        <v>135</v>
      </c>
      <c r="AH22" s="525">
        <v>2.8333333333333335E-2</v>
      </c>
      <c r="AI22" s="527">
        <v>2.8333333333333335E-2</v>
      </c>
      <c r="AJ22" s="527">
        <v>2.8333333333333335E-2</v>
      </c>
      <c r="AK22" s="527">
        <v>2.8333333333333335E-2</v>
      </c>
      <c r="AL22" s="527">
        <v>2.8333333333333335E-2</v>
      </c>
      <c r="AM22" s="527">
        <v>2.8333333333333335E-2</v>
      </c>
      <c r="AN22" s="120">
        <v>2.8333333333333335E-2</v>
      </c>
      <c r="AO22" s="120">
        <v>2.8333333333333335E-2</v>
      </c>
      <c r="AP22" s="120">
        <v>2.8333333333333335E-2</v>
      </c>
      <c r="AQ22" s="120">
        <v>2.8333333333333335E-2</v>
      </c>
      <c r="AR22" s="120">
        <v>2.8333333333333335E-2</v>
      </c>
      <c r="AS22" s="120">
        <v>2.8333333333333335E-2</v>
      </c>
      <c r="AT22" s="546">
        <f t="shared" si="0"/>
        <v>0.33999999999999991</v>
      </c>
      <c r="AU22" s="609" t="s">
        <v>136</v>
      </c>
      <c r="AV22" s="555">
        <v>2.8333000000000001E-2</v>
      </c>
      <c r="AW22" s="556">
        <v>2.8333000000000001E-2</v>
      </c>
      <c r="AX22" s="556">
        <v>2.8333000000000001E-2</v>
      </c>
      <c r="AY22" s="556">
        <v>2.8333000000000001E-2</v>
      </c>
      <c r="AZ22" s="556">
        <v>2.8333000000000001E-2</v>
      </c>
      <c r="BA22" s="556">
        <v>0</v>
      </c>
      <c r="BB22" s="105">
        <v>0</v>
      </c>
      <c r="BC22" s="105">
        <v>0</v>
      </c>
      <c r="BD22" s="105">
        <v>0</v>
      </c>
      <c r="BE22" s="105">
        <v>0</v>
      </c>
      <c r="BF22" s="105">
        <v>0</v>
      </c>
      <c r="BG22" s="105">
        <v>0</v>
      </c>
      <c r="BH22" s="572">
        <f t="shared" si="1"/>
        <v>0.14166500000000001</v>
      </c>
      <c r="BI22" s="571">
        <f t="shared" si="2"/>
        <v>0.41666176470588251</v>
      </c>
      <c r="BJ22" s="571" t="str">
        <f>VLOOKUP(BI22,Tabla_Indicador_Gestion4[#All],3,TRUE)</f>
        <v>En Tramite</v>
      </c>
      <c r="BK22" s="315" t="str">
        <f t="shared" si="3"/>
        <v xml:space="preserve"> |201912: 0 |201911: 0 |2019010: 0 |201909: 0 |201908: 0 |201907: 0 |201906: 0 |201905: Carpeta computador CM llamada Evidencias  |201904: Redes sociales, página web |201903: Carpeta computador CM llamada Evidencias |201902: Carpeta computador CM llamada Evidencias |201901: Carpeta computador CM llamada Evidencias</v>
      </c>
      <c r="BL22" s="316" t="str">
        <f t="shared" si="4"/>
        <v xml:space="preserve"> |201912: 0 |201911: 0 |2019010: 0 |201909: 0 |201908: 0 |201907: 0 |201906: 0 |201905: En mayo tenemos 29,447 seguidores en twitter aumentando 691. En facebook tenemos 11,259 seguidores aumentando 264 seguidores   |201904: Se realizaron campañas para el uso de medios acuáticos, terrestres. Semana Santa. |201903: Llegamos a 38.107 personas seguidores en twitter y facebook . Aumentamos 315 twitter y 291 en Facebook |201902: Llegamos a 36.831 personas seguidores en twitter y facebook . Aumentamos 315 twitter y 291 en Facebook |201901: Llegamos a 36.101 personas seguidores en twitter y facebook . Aumentamos 428 twitter y 224 en Facebook</v>
      </c>
      <c r="BM22" s="369" t="s">
        <v>988</v>
      </c>
      <c r="BN22" s="370" t="s">
        <v>989</v>
      </c>
      <c r="BO22" s="369" t="s">
        <v>988</v>
      </c>
      <c r="BP22" s="370" t="s">
        <v>990</v>
      </c>
      <c r="BQ22" s="369" t="s">
        <v>988</v>
      </c>
      <c r="BR22" s="370" t="s">
        <v>991</v>
      </c>
      <c r="BS22" s="418" t="s">
        <v>992</v>
      </c>
      <c r="BT22" s="419" t="s">
        <v>993</v>
      </c>
      <c r="BU22" s="477" t="s">
        <v>988</v>
      </c>
      <c r="BV22" s="468" t="s">
        <v>994</v>
      </c>
      <c r="BW22" s="330">
        <v>0</v>
      </c>
      <c r="BX22" s="331">
        <v>0</v>
      </c>
      <c r="BY22" s="490">
        <v>0</v>
      </c>
      <c r="BZ22" s="491">
        <v>0</v>
      </c>
      <c r="CA22" s="490">
        <v>0</v>
      </c>
      <c r="CB22" s="491">
        <v>0</v>
      </c>
      <c r="CC22" s="490">
        <v>0</v>
      </c>
      <c r="CD22" s="491">
        <v>0</v>
      </c>
      <c r="CE22" s="490">
        <v>0</v>
      </c>
      <c r="CF22" s="491">
        <v>0</v>
      </c>
      <c r="CG22" s="490">
        <v>0</v>
      </c>
      <c r="CH22" s="491">
        <v>0</v>
      </c>
      <c r="CI22" s="490">
        <v>0</v>
      </c>
      <c r="CJ22" s="491">
        <v>0</v>
      </c>
    </row>
    <row r="23" spans="1:88" s="65" customFormat="1" ht="15" customHeight="1" x14ac:dyDescent="0.2">
      <c r="A23" s="587">
        <v>21</v>
      </c>
      <c r="B23" s="575" t="s">
        <v>290</v>
      </c>
      <c r="C23" s="577" t="s">
        <v>9</v>
      </c>
      <c r="D23" s="577" t="s">
        <v>44</v>
      </c>
      <c r="E23" s="577" t="s">
        <v>12</v>
      </c>
      <c r="F23" s="245" t="s">
        <v>121</v>
      </c>
      <c r="G23" s="245" t="s">
        <v>78</v>
      </c>
      <c r="H23" s="245">
        <v>2</v>
      </c>
      <c r="I23" s="577" t="s">
        <v>122</v>
      </c>
      <c r="J23" s="245" t="s">
        <v>13</v>
      </c>
      <c r="K23" s="245" t="s">
        <v>2309</v>
      </c>
      <c r="L23" s="245" t="s">
        <v>323</v>
      </c>
      <c r="M23" s="245" t="s">
        <v>324</v>
      </c>
      <c r="N23" s="577" t="s">
        <v>55</v>
      </c>
      <c r="O23" s="577" t="s">
        <v>257</v>
      </c>
      <c r="P23" s="577" t="s">
        <v>325</v>
      </c>
      <c r="Q23" s="577" t="s">
        <v>326</v>
      </c>
      <c r="R23" s="245" t="s">
        <v>260</v>
      </c>
      <c r="S23" s="245" t="s">
        <v>129</v>
      </c>
      <c r="T23" s="245" t="s">
        <v>130</v>
      </c>
      <c r="U23" s="575" t="s">
        <v>165</v>
      </c>
      <c r="V23" s="575" t="s">
        <v>327</v>
      </c>
      <c r="W23" s="245"/>
      <c r="X23" s="589"/>
      <c r="Y23" s="589"/>
      <c r="Z23" s="589"/>
      <c r="AA23" s="589"/>
      <c r="AB23" s="589"/>
      <c r="AC23" s="589" t="s">
        <v>328</v>
      </c>
      <c r="AD23" s="578" t="s">
        <v>329</v>
      </c>
      <c r="AE23" s="245" t="s">
        <v>134</v>
      </c>
      <c r="AF23" s="576">
        <v>4.4642857142857152E-4</v>
      </c>
      <c r="AG23" s="588" t="s">
        <v>135</v>
      </c>
      <c r="AH23" s="522">
        <v>75</v>
      </c>
      <c r="AI23" s="523">
        <v>75</v>
      </c>
      <c r="AJ23" s="523">
        <v>60</v>
      </c>
      <c r="AK23" s="523">
        <v>0</v>
      </c>
      <c r="AL23" s="523">
        <v>0</v>
      </c>
      <c r="AM23" s="524">
        <v>0</v>
      </c>
      <c r="AN23" s="113">
        <v>0</v>
      </c>
      <c r="AO23" s="113">
        <v>0</v>
      </c>
      <c r="AP23" s="113">
        <v>0</v>
      </c>
      <c r="AQ23" s="113">
        <v>0</v>
      </c>
      <c r="AR23" s="113">
        <v>0</v>
      </c>
      <c r="AS23" s="113">
        <v>0</v>
      </c>
      <c r="AT23" s="545">
        <f t="shared" si="0"/>
        <v>210</v>
      </c>
      <c r="AU23" s="609" t="s">
        <v>136</v>
      </c>
      <c r="AV23" s="553">
        <v>75</v>
      </c>
      <c r="AW23" s="554">
        <v>75</v>
      </c>
      <c r="AX23" s="554">
        <v>60</v>
      </c>
      <c r="AY23" s="554">
        <v>0</v>
      </c>
      <c r="AZ23" s="554">
        <v>0</v>
      </c>
      <c r="BA23" s="552">
        <v>0</v>
      </c>
      <c r="BB23" s="115">
        <v>0</v>
      </c>
      <c r="BC23" s="115">
        <v>0</v>
      </c>
      <c r="BD23" s="115">
        <v>0</v>
      </c>
      <c r="BE23" s="115">
        <v>0</v>
      </c>
      <c r="BF23" s="115">
        <v>0</v>
      </c>
      <c r="BG23" s="115">
        <v>0</v>
      </c>
      <c r="BH23" s="545">
        <f t="shared" si="1"/>
        <v>210</v>
      </c>
      <c r="BI23" s="571">
        <f t="shared" si="2"/>
        <v>1</v>
      </c>
      <c r="BJ23" s="571" t="str">
        <f>VLOOKUP(BI23,Tabla_Indicador_Gestion4[#All],3,TRUE)</f>
        <v>Culminada</v>
      </c>
      <c r="BK23" s="315" t="str">
        <f t="shared" si="3"/>
        <v xml:space="preserve"> |201912: 0 |201911: 0 |2019010: 0 |201909: 0 |201908: 0 |201907: 0 |201906: 0 |201905: 0  |201904: 0 |201903: Lista de asistencia |201902: Lista de asistencia y mail enviados |201901: Lista de asistencia y mail enviados</v>
      </c>
      <c r="BL23" s="316" t="str">
        <f t="shared" si="4"/>
        <v xml:space="preserve"> |201912: 0 |201911: 0 |2019010: 0 |201909: 0 |201908: 0 |201907: 0 |201906: 0 |201905: 0  |201904: Actividad cumplida en el primer trimestre del año |201903: Divulgación de estrategias para el uso de redes |201902: Divulgación de estrategias para el uso de redes |201901: Divulgación de estrategias para el uso de redes</v>
      </c>
      <c r="BM23" s="375" t="s">
        <v>330</v>
      </c>
      <c r="BN23" s="376" t="s">
        <v>331</v>
      </c>
      <c r="BO23" s="375" t="s">
        <v>330</v>
      </c>
      <c r="BP23" s="376" t="s">
        <v>331</v>
      </c>
      <c r="BQ23" s="355" t="s">
        <v>332</v>
      </c>
      <c r="BR23" s="376" t="s">
        <v>331</v>
      </c>
      <c r="BS23" s="416">
        <v>0</v>
      </c>
      <c r="BT23" s="424" t="s">
        <v>333</v>
      </c>
      <c r="BU23" s="470">
        <v>0</v>
      </c>
      <c r="BV23" s="463">
        <v>0</v>
      </c>
      <c r="BW23" s="321">
        <v>0</v>
      </c>
      <c r="BX23" s="322">
        <v>0</v>
      </c>
      <c r="BY23" s="490">
        <v>0</v>
      </c>
      <c r="BZ23" s="491">
        <v>0</v>
      </c>
      <c r="CA23" s="490">
        <v>0</v>
      </c>
      <c r="CB23" s="491">
        <v>0</v>
      </c>
      <c r="CC23" s="490">
        <v>0</v>
      </c>
      <c r="CD23" s="491">
        <v>0</v>
      </c>
      <c r="CE23" s="490">
        <v>0</v>
      </c>
      <c r="CF23" s="491">
        <v>0</v>
      </c>
      <c r="CG23" s="490">
        <v>0</v>
      </c>
      <c r="CH23" s="491">
        <v>0</v>
      </c>
      <c r="CI23" s="490">
        <v>0</v>
      </c>
      <c r="CJ23" s="491">
        <v>0</v>
      </c>
    </row>
    <row r="24" spans="1:88" ht="15" customHeight="1" x14ac:dyDescent="0.2">
      <c r="A24" s="587">
        <v>22</v>
      </c>
      <c r="B24" s="575" t="s">
        <v>290</v>
      </c>
      <c r="C24" s="577" t="s">
        <v>9</v>
      </c>
      <c r="D24" s="577" t="s">
        <v>44</v>
      </c>
      <c r="E24" s="577" t="s">
        <v>12</v>
      </c>
      <c r="F24" s="245" t="s">
        <v>121</v>
      </c>
      <c r="G24" s="245" t="s">
        <v>78</v>
      </c>
      <c r="H24" s="245">
        <v>2</v>
      </c>
      <c r="I24" s="577" t="s">
        <v>122</v>
      </c>
      <c r="J24" s="245" t="s">
        <v>13</v>
      </c>
      <c r="K24" s="245" t="s">
        <v>2309</v>
      </c>
      <c r="L24" s="245" t="s">
        <v>334</v>
      </c>
      <c r="M24" s="245" t="s">
        <v>335</v>
      </c>
      <c r="N24" s="577" t="s">
        <v>55</v>
      </c>
      <c r="O24" s="577" t="s">
        <v>257</v>
      </c>
      <c r="P24" s="577" t="s">
        <v>325</v>
      </c>
      <c r="Q24" s="577" t="s">
        <v>326</v>
      </c>
      <c r="R24" s="245" t="s">
        <v>260</v>
      </c>
      <c r="S24" s="245" t="s">
        <v>129</v>
      </c>
      <c r="T24" s="245" t="s">
        <v>130</v>
      </c>
      <c r="U24" s="575" t="s">
        <v>165</v>
      </c>
      <c r="V24" s="575" t="s">
        <v>327</v>
      </c>
      <c r="W24" s="245"/>
      <c r="X24" s="578"/>
      <c r="Y24" s="578"/>
      <c r="Z24" s="578"/>
      <c r="AA24" s="578"/>
      <c r="AB24" s="578"/>
      <c r="AC24" s="578" t="s">
        <v>336</v>
      </c>
      <c r="AD24" s="578" t="s">
        <v>337</v>
      </c>
      <c r="AE24" s="245" t="s">
        <v>134</v>
      </c>
      <c r="AF24" s="576">
        <v>4.4642857142857152E-4</v>
      </c>
      <c r="AG24" s="588" t="s">
        <v>135</v>
      </c>
      <c r="AH24" s="526">
        <v>415</v>
      </c>
      <c r="AI24" s="524">
        <v>315</v>
      </c>
      <c r="AJ24" s="524">
        <v>484</v>
      </c>
      <c r="AK24" s="524">
        <v>556</v>
      </c>
      <c r="AL24" s="524">
        <v>415</v>
      </c>
      <c r="AM24" s="524">
        <v>415</v>
      </c>
      <c r="AN24" s="109">
        <v>415</v>
      </c>
      <c r="AO24" s="109">
        <v>415</v>
      </c>
      <c r="AP24" s="109">
        <v>415</v>
      </c>
      <c r="AQ24" s="109">
        <v>415</v>
      </c>
      <c r="AR24" s="109">
        <v>415</v>
      </c>
      <c r="AS24" s="109">
        <v>400</v>
      </c>
      <c r="AT24" s="545">
        <f t="shared" si="0"/>
        <v>5075</v>
      </c>
      <c r="AU24" s="609" t="s">
        <v>136</v>
      </c>
      <c r="AV24" s="551">
        <v>428</v>
      </c>
      <c r="AW24" s="552">
        <v>315</v>
      </c>
      <c r="AX24" s="552">
        <v>484</v>
      </c>
      <c r="AY24" s="552">
        <v>556</v>
      </c>
      <c r="AZ24" s="552">
        <v>0</v>
      </c>
      <c r="BA24" s="552">
        <v>0</v>
      </c>
      <c r="BB24" s="115">
        <v>0</v>
      </c>
      <c r="BC24" s="115">
        <v>0</v>
      </c>
      <c r="BD24" s="115">
        <v>0</v>
      </c>
      <c r="BE24" s="115">
        <v>0</v>
      </c>
      <c r="BF24" s="115">
        <v>0</v>
      </c>
      <c r="BG24" s="115">
        <v>0</v>
      </c>
      <c r="BH24" s="545">
        <f t="shared" si="1"/>
        <v>1783</v>
      </c>
      <c r="BI24" s="571">
        <f t="shared" si="2"/>
        <v>0.35133004926108374</v>
      </c>
      <c r="BJ24" s="571" t="str">
        <f>VLOOKUP(BI24,Tabla_Indicador_Gestion4[#All],3,TRUE)</f>
        <v>En Tramite</v>
      </c>
      <c r="BK24" s="315" t="str">
        <f t="shared" si="3"/>
        <v xml:space="preserve"> |201912: 0 |201911: 0 |2019010: 0 |201909: 0 |201908: 0 |201907: 0 |201906: 0 |201905: 0  |201904: Redes sociales, carpeta en escritorio |201903: Evidencia de alcance en redes de campañas |201902: Evidencia de alcance en redes de campañas |201901: Evidencia de alcance en redes de campañas</v>
      </c>
      <c r="BL24" s="316" t="str">
        <f t="shared" si="4"/>
        <v xml:space="preserve"> |201912: 0 |201911: 0 |2019010: 0 |201909: 0 |201908: 0 |201907: 0 |201906: 0 |201905: 0  |201904: Socialización derechos y deberes de usuarios campañas regiones |201903: se han aumentado lo seguidores en twitter 440 y facebook 282 |201902: se han aumentado lo seguidores en twitter y facebook  |201901: se han aumentado lo seguidores en twitter y facebook </v>
      </c>
      <c r="BM24" s="369" t="s">
        <v>338</v>
      </c>
      <c r="BN24" s="370" t="s">
        <v>339</v>
      </c>
      <c r="BO24" s="369" t="s">
        <v>338</v>
      </c>
      <c r="BP24" s="370" t="s">
        <v>339</v>
      </c>
      <c r="BQ24" s="369" t="s">
        <v>338</v>
      </c>
      <c r="BR24" s="370" t="s">
        <v>340</v>
      </c>
      <c r="BS24" s="418" t="s">
        <v>341</v>
      </c>
      <c r="BT24" s="419" t="s">
        <v>342</v>
      </c>
      <c r="BU24" s="470">
        <v>0</v>
      </c>
      <c r="BV24" s="463">
        <v>0</v>
      </c>
      <c r="BW24" s="323">
        <v>0</v>
      </c>
      <c r="BX24" s="324">
        <v>0</v>
      </c>
      <c r="BY24" s="490">
        <v>0</v>
      </c>
      <c r="BZ24" s="491">
        <v>0</v>
      </c>
      <c r="CA24" s="490">
        <v>0</v>
      </c>
      <c r="CB24" s="491">
        <v>0</v>
      </c>
      <c r="CC24" s="490">
        <v>0</v>
      </c>
      <c r="CD24" s="491">
        <v>0</v>
      </c>
      <c r="CE24" s="490">
        <v>0</v>
      </c>
      <c r="CF24" s="491">
        <v>0</v>
      </c>
      <c r="CG24" s="490">
        <v>0</v>
      </c>
      <c r="CH24" s="491">
        <v>0</v>
      </c>
      <c r="CI24" s="490">
        <v>0</v>
      </c>
      <c r="CJ24" s="491">
        <v>0</v>
      </c>
    </row>
    <row r="25" spans="1:88" ht="15" customHeight="1" x14ac:dyDescent="0.2">
      <c r="A25" s="587">
        <v>23</v>
      </c>
      <c r="B25" s="575" t="s">
        <v>290</v>
      </c>
      <c r="C25" s="577" t="s">
        <v>9</v>
      </c>
      <c r="D25" s="577" t="s">
        <v>44</v>
      </c>
      <c r="E25" s="577" t="s">
        <v>12</v>
      </c>
      <c r="F25" s="245" t="s">
        <v>121</v>
      </c>
      <c r="G25" s="245" t="s">
        <v>78</v>
      </c>
      <c r="H25" s="245">
        <v>2</v>
      </c>
      <c r="I25" s="577" t="s">
        <v>122</v>
      </c>
      <c r="J25" s="245" t="s">
        <v>13</v>
      </c>
      <c r="K25" s="245" t="s">
        <v>2296</v>
      </c>
      <c r="L25" s="245" t="s">
        <v>343</v>
      </c>
      <c r="M25" s="245" t="s">
        <v>152</v>
      </c>
      <c r="N25" s="577" t="s">
        <v>8</v>
      </c>
      <c r="O25" s="577" t="s">
        <v>344</v>
      </c>
      <c r="P25" s="577" t="s">
        <v>345</v>
      </c>
      <c r="Q25" s="577" t="s">
        <v>346</v>
      </c>
      <c r="R25" s="245" t="s">
        <v>260</v>
      </c>
      <c r="S25" s="245" t="s">
        <v>129</v>
      </c>
      <c r="T25" s="245" t="s">
        <v>130</v>
      </c>
      <c r="U25" s="575" t="s">
        <v>142</v>
      </c>
      <c r="V25" s="575" t="s">
        <v>153</v>
      </c>
      <c r="W25" s="245"/>
      <c r="X25" s="579"/>
      <c r="Y25" s="579"/>
      <c r="Z25" s="579"/>
      <c r="AA25" s="579"/>
      <c r="AB25" s="579"/>
      <c r="AC25" s="579">
        <v>1</v>
      </c>
      <c r="AD25" s="245" t="s">
        <v>154</v>
      </c>
      <c r="AE25" s="245" t="s">
        <v>134</v>
      </c>
      <c r="AF25" s="576">
        <v>4.4642857142857152E-4</v>
      </c>
      <c r="AG25" s="588" t="s">
        <v>135</v>
      </c>
      <c r="AH25" s="522">
        <v>7</v>
      </c>
      <c r="AI25" s="523">
        <v>2</v>
      </c>
      <c r="AJ25" s="523">
        <v>5</v>
      </c>
      <c r="AK25" s="523">
        <v>4</v>
      </c>
      <c r="AL25" s="524">
        <v>0</v>
      </c>
      <c r="AM25" s="523">
        <v>3</v>
      </c>
      <c r="AN25" s="117">
        <v>0</v>
      </c>
      <c r="AO25" s="117">
        <v>0</v>
      </c>
      <c r="AP25" s="117">
        <v>0</v>
      </c>
      <c r="AQ25" s="117">
        <v>0</v>
      </c>
      <c r="AR25" s="117">
        <v>0</v>
      </c>
      <c r="AS25" s="117">
        <v>0</v>
      </c>
      <c r="AT25" s="545">
        <f t="shared" si="0"/>
        <v>21</v>
      </c>
      <c r="AU25" s="609" t="s">
        <v>136</v>
      </c>
      <c r="AV25" s="553">
        <v>7</v>
      </c>
      <c r="AW25" s="554">
        <v>2</v>
      </c>
      <c r="AX25" s="554">
        <v>5</v>
      </c>
      <c r="AY25" s="554">
        <v>4</v>
      </c>
      <c r="AZ25" s="552">
        <v>0</v>
      </c>
      <c r="BA25" s="554">
        <v>3</v>
      </c>
      <c r="BB25" s="118">
        <v>0</v>
      </c>
      <c r="BC25" s="118">
        <v>0</v>
      </c>
      <c r="BD25" s="118">
        <v>0</v>
      </c>
      <c r="BE25" s="118">
        <v>0</v>
      </c>
      <c r="BF25" s="118">
        <v>0</v>
      </c>
      <c r="BG25" s="118">
        <v>0</v>
      </c>
      <c r="BH25" s="545">
        <f t="shared" si="1"/>
        <v>21</v>
      </c>
      <c r="BI25" s="571">
        <f t="shared" si="2"/>
        <v>1</v>
      </c>
      <c r="BJ25" s="571" t="str">
        <f>VLOOKUP(BI25,Tabla_Indicador_Gestion4[#All],3,TRUE)</f>
        <v>Culminada</v>
      </c>
      <c r="BK25" s="315" t="str">
        <f t="shared" si="3"/>
        <v xml:space="preserve"> |201912: 0 |201911: 0 |2019010: 0 |201909: 0 |201908: 0 |201907: 0 |201906: 1. PAI con reporte a junio, 2. Ficha Técnica de Indicadores, 3. Informe de Austeridad del Gasto.  |201905: 0  |201904: 1. PAI con reporte a Marzo, 2. Ficha Técnica de Indicadores, 3. Informe de Austeridad del Gasto, 4. Formatos del proceso y 5. Actulización del Normograma |201903: PAI
Indicadores
Austeridad del Gasto
Auditoria de Control Interno
Formatos del proceso |201902: Hojas de vida de los indicadores
Plan de Austeridad del gasto
Borrador de los formatos |201901: Hojas de vida de los indicadores
PAI
PEI
Plan de Mejoramiento
Plan de Austeridad
Seguimiento al mapa de riesgos</v>
      </c>
      <c r="BL25" s="316" t="str">
        <f t="shared" si="4"/>
        <v xml:space="preserve"> |201912: 0 |201911: 0 |2019010: 0 |201909: 0 |201908: 0 |201907: 0 |201906: Reporte mensual del PAI, Se efectúo la convencional medición de Indicadores, los Informes de Austeridad del gasto. |201905: 0  |201904: Se efectúo la convencional medición de Indicadores, los Informes de Austeridad del gasto, la Actualización y aprobación de formatos y el el normograma |201903: Medición de Indicadores
Informes de Austeridad del gasto
Envío de observaciones al informe de auditoria de control interno
Actualización de formatos y revisón con Secretaría General. |201902: Se realizó la verificación de los formatos publicados en cadena de valor, se encuentra pendiente de revisión y aprobación por parte de la Secretaria General
Informe de austeridad del gasto |201901: Se realizó la medición de los indicadores del proceso
Seguimeinto al PEI y PAI con corte a Diciembre de 2018
Informe de Austeridad del gasto
Seguimiento al mapa de riesgos</v>
      </c>
      <c r="BM25" s="375" t="s">
        <v>347</v>
      </c>
      <c r="BN25" s="376" t="s">
        <v>348</v>
      </c>
      <c r="BO25" s="375" t="s">
        <v>349</v>
      </c>
      <c r="BP25" s="356" t="s">
        <v>350</v>
      </c>
      <c r="BQ25" s="355" t="s">
        <v>351</v>
      </c>
      <c r="BR25" s="356" t="s">
        <v>352</v>
      </c>
      <c r="BS25" s="423" t="s">
        <v>353</v>
      </c>
      <c r="BT25" s="424" t="s">
        <v>354</v>
      </c>
      <c r="BU25" s="471">
        <v>0</v>
      </c>
      <c r="BV25" s="466">
        <v>0</v>
      </c>
      <c r="BW25" s="267" t="s">
        <v>355</v>
      </c>
      <c r="BX25" s="268" t="s">
        <v>356</v>
      </c>
      <c r="BY25" s="490">
        <v>0</v>
      </c>
      <c r="BZ25" s="491">
        <v>0</v>
      </c>
      <c r="CA25" s="490">
        <v>0</v>
      </c>
      <c r="CB25" s="491">
        <v>0</v>
      </c>
      <c r="CC25" s="490">
        <v>0</v>
      </c>
      <c r="CD25" s="491">
        <v>0</v>
      </c>
      <c r="CE25" s="490">
        <v>0</v>
      </c>
      <c r="CF25" s="491">
        <v>0</v>
      </c>
      <c r="CG25" s="490">
        <v>0</v>
      </c>
      <c r="CH25" s="491">
        <v>0</v>
      </c>
      <c r="CI25" s="490">
        <v>0</v>
      </c>
      <c r="CJ25" s="491">
        <v>0</v>
      </c>
    </row>
    <row r="26" spans="1:88" ht="15" customHeight="1" x14ac:dyDescent="0.2">
      <c r="A26" s="587">
        <v>24</v>
      </c>
      <c r="B26" s="575" t="s">
        <v>290</v>
      </c>
      <c r="C26" s="577" t="s">
        <v>9</v>
      </c>
      <c r="D26" s="577" t="s">
        <v>44</v>
      </c>
      <c r="E26" s="577" t="s">
        <v>12</v>
      </c>
      <c r="F26" s="245" t="s">
        <v>121</v>
      </c>
      <c r="G26" s="245" t="s">
        <v>78</v>
      </c>
      <c r="H26" s="245">
        <v>2</v>
      </c>
      <c r="I26" s="577" t="s">
        <v>122</v>
      </c>
      <c r="J26" s="245" t="s">
        <v>13</v>
      </c>
      <c r="K26" s="245" t="s">
        <v>2281</v>
      </c>
      <c r="L26" s="245" t="s">
        <v>357</v>
      </c>
      <c r="M26" s="245" t="s">
        <v>358</v>
      </c>
      <c r="N26" s="577" t="s">
        <v>8</v>
      </c>
      <c r="O26" s="577" t="s">
        <v>344</v>
      </c>
      <c r="P26" s="577" t="s">
        <v>345</v>
      </c>
      <c r="Q26" s="577" t="s">
        <v>346</v>
      </c>
      <c r="R26" s="245" t="s">
        <v>260</v>
      </c>
      <c r="S26" s="245" t="s">
        <v>129</v>
      </c>
      <c r="T26" s="245" t="s">
        <v>130</v>
      </c>
      <c r="U26" s="575" t="s">
        <v>359</v>
      </c>
      <c r="V26" s="575" t="s">
        <v>360</v>
      </c>
      <c r="W26" s="245"/>
      <c r="X26" s="245"/>
      <c r="Y26" s="245"/>
      <c r="Z26" s="245"/>
      <c r="AA26" s="245"/>
      <c r="AB26" s="245"/>
      <c r="AC26" s="245">
        <v>4</v>
      </c>
      <c r="AD26" s="245" t="s">
        <v>361</v>
      </c>
      <c r="AE26" s="245" t="s">
        <v>134</v>
      </c>
      <c r="AF26" s="576">
        <v>4.4642857142857152E-4</v>
      </c>
      <c r="AG26" s="588" t="s">
        <v>135</v>
      </c>
      <c r="AH26" s="526">
        <v>0</v>
      </c>
      <c r="AI26" s="524">
        <v>0</v>
      </c>
      <c r="AJ26" s="524">
        <v>1</v>
      </c>
      <c r="AK26" s="524">
        <v>0</v>
      </c>
      <c r="AL26" s="524">
        <v>0</v>
      </c>
      <c r="AM26" s="524">
        <v>1</v>
      </c>
      <c r="AN26" s="109">
        <v>0</v>
      </c>
      <c r="AO26" s="109">
        <v>0</v>
      </c>
      <c r="AP26" s="109">
        <v>1</v>
      </c>
      <c r="AQ26" s="109">
        <v>0</v>
      </c>
      <c r="AR26" s="109">
        <v>0</v>
      </c>
      <c r="AS26" s="109">
        <v>1</v>
      </c>
      <c r="AT26" s="545">
        <f t="shared" si="0"/>
        <v>4</v>
      </c>
      <c r="AU26" s="609" t="s">
        <v>136</v>
      </c>
      <c r="AV26" s="551">
        <v>0</v>
      </c>
      <c r="AW26" s="552">
        <v>0</v>
      </c>
      <c r="AX26" s="552">
        <v>1</v>
      </c>
      <c r="AY26" s="552">
        <v>0</v>
      </c>
      <c r="AZ26" s="552">
        <v>0</v>
      </c>
      <c r="BA26" s="552">
        <v>1</v>
      </c>
      <c r="BB26" s="100">
        <v>0</v>
      </c>
      <c r="BC26" s="100">
        <v>0</v>
      </c>
      <c r="BD26" s="100">
        <v>0</v>
      </c>
      <c r="BE26" s="100">
        <v>0</v>
      </c>
      <c r="BF26" s="100">
        <v>0</v>
      </c>
      <c r="BG26" s="100">
        <v>0</v>
      </c>
      <c r="BH26" s="545">
        <f t="shared" si="1"/>
        <v>2</v>
      </c>
      <c r="BI26" s="571">
        <f t="shared" si="2"/>
        <v>0.5</v>
      </c>
      <c r="BJ26" s="571" t="str">
        <f>VLOOKUP(BI26,Tabla_Indicador_Gestion4[#All],3,TRUE)</f>
        <v>En Tramite</v>
      </c>
      <c r="BK26" s="315" t="str">
        <f t="shared" si="3"/>
        <v xml:space="preserve"> |201912: 0 |201911: 0 |2019010: 0 |201909: 0 |201908: 0 |201907: 0 |201906: 1. Se realizó la campaña de prevención programada para este trimestre |201905: 0  |201904: 0 |201903: Mensaje en correo electrónico e intranet |201902: NA |201901: NA</v>
      </c>
      <c r="BL26" s="316" t="str">
        <f t="shared" si="4"/>
        <v xml:space="preserve"> |201912: 0 |201911: 0 |2019010: 0 |201909: 0 |201908: 0 |201907: 0 |201906: 1. El dia 27 de junio de 2019, al correo institucional de cada servidor público, se remitio la informacion sobre los debres de los servidores públicos |201905: 0  |201904: 0 |201903: Se envió mensaje sobre el cumplimiento del horario laboral a través de correo electrónico e intranet, el día 28 de marzo |201902: NA |201901: NA</v>
      </c>
      <c r="BM26" s="369" t="s">
        <v>362</v>
      </c>
      <c r="BN26" s="370" t="s">
        <v>362</v>
      </c>
      <c r="BO26" s="369" t="s">
        <v>362</v>
      </c>
      <c r="BP26" s="370" t="s">
        <v>362</v>
      </c>
      <c r="BQ26" s="357" t="s">
        <v>363</v>
      </c>
      <c r="BR26" s="370" t="s">
        <v>364</v>
      </c>
      <c r="BS26" s="421">
        <v>0</v>
      </c>
      <c r="BT26" s="422">
        <v>0</v>
      </c>
      <c r="BU26" s="479">
        <v>0</v>
      </c>
      <c r="BV26" s="480">
        <v>0</v>
      </c>
      <c r="BW26" s="269" t="s">
        <v>365</v>
      </c>
      <c r="BX26" s="270" t="s">
        <v>366</v>
      </c>
      <c r="BY26" s="490">
        <v>0</v>
      </c>
      <c r="BZ26" s="491">
        <v>0</v>
      </c>
      <c r="CA26" s="490">
        <v>0</v>
      </c>
      <c r="CB26" s="491">
        <v>0</v>
      </c>
      <c r="CC26" s="490">
        <v>0</v>
      </c>
      <c r="CD26" s="491">
        <v>0</v>
      </c>
      <c r="CE26" s="490">
        <v>0</v>
      </c>
      <c r="CF26" s="491">
        <v>0</v>
      </c>
      <c r="CG26" s="490">
        <v>0</v>
      </c>
      <c r="CH26" s="491">
        <v>0</v>
      </c>
      <c r="CI26" s="490">
        <v>0</v>
      </c>
      <c r="CJ26" s="491">
        <v>0</v>
      </c>
    </row>
    <row r="27" spans="1:88" ht="15" customHeight="1" x14ac:dyDescent="0.2">
      <c r="A27" s="587">
        <v>25</v>
      </c>
      <c r="B27" s="575" t="s">
        <v>290</v>
      </c>
      <c r="C27" s="577" t="s">
        <v>9</v>
      </c>
      <c r="D27" s="577" t="s">
        <v>44</v>
      </c>
      <c r="E27" s="577" t="s">
        <v>12</v>
      </c>
      <c r="F27" s="245" t="s">
        <v>121</v>
      </c>
      <c r="G27" s="245" t="s">
        <v>78</v>
      </c>
      <c r="H27" s="245">
        <v>2</v>
      </c>
      <c r="I27" s="577" t="s">
        <v>122</v>
      </c>
      <c r="J27" s="245" t="s">
        <v>13</v>
      </c>
      <c r="K27" s="245" t="s">
        <v>2297</v>
      </c>
      <c r="L27" s="245" t="s">
        <v>367</v>
      </c>
      <c r="M27" s="245" t="s">
        <v>164</v>
      </c>
      <c r="N27" s="577" t="s">
        <v>8</v>
      </c>
      <c r="O27" s="577" t="s">
        <v>344</v>
      </c>
      <c r="P27" s="577" t="s">
        <v>345</v>
      </c>
      <c r="Q27" s="577" t="s">
        <v>346</v>
      </c>
      <c r="R27" s="245" t="s">
        <v>260</v>
      </c>
      <c r="S27" s="245" t="s">
        <v>129</v>
      </c>
      <c r="T27" s="245" t="s">
        <v>130</v>
      </c>
      <c r="U27" s="575" t="s">
        <v>165</v>
      </c>
      <c r="V27" s="575" t="s">
        <v>166</v>
      </c>
      <c r="W27" s="245"/>
      <c r="X27" s="589"/>
      <c r="Y27" s="589"/>
      <c r="Z27" s="589"/>
      <c r="AA27" s="589"/>
      <c r="AB27" s="589"/>
      <c r="AC27" s="589">
        <v>1</v>
      </c>
      <c r="AD27" s="245" t="s">
        <v>167</v>
      </c>
      <c r="AE27" s="245" t="s">
        <v>134</v>
      </c>
      <c r="AF27" s="576">
        <v>4.4642857142857152E-4</v>
      </c>
      <c r="AG27" s="588" t="s">
        <v>135</v>
      </c>
      <c r="AH27" s="522">
        <v>390</v>
      </c>
      <c r="AI27" s="523">
        <v>373</v>
      </c>
      <c r="AJ27" s="523">
        <v>401</v>
      </c>
      <c r="AK27" s="523">
        <v>393</v>
      </c>
      <c r="AL27" s="524">
        <v>0</v>
      </c>
      <c r="AM27" s="523">
        <v>335</v>
      </c>
      <c r="AN27" s="111">
        <v>0</v>
      </c>
      <c r="AO27" s="111">
        <v>0</v>
      </c>
      <c r="AP27" s="111">
        <v>0</v>
      </c>
      <c r="AQ27" s="111">
        <v>0</v>
      </c>
      <c r="AR27" s="111">
        <v>0</v>
      </c>
      <c r="AS27" s="111">
        <v>0</v>
      </c>
      <c r="AT27" s="545">
        <f t="shared" si="0"/>
        <v>1892</v>
      </c>
      <c r="AU27" s="609" t="s">
        <v>136</v>
      </c>
      <c r="AV27" s="553">
        <v>390</v>
      </c>
      <c r="AW27" s="554">
        <v>373</v>
      </c>
      <c r="AX27" s="554">
        <v>401</v>
      </c>
      <c r="AY27" s="554">
        <v>393</v>
      </c>
      <c r="AZ27" s="552">
        <v>0</v>
      </c>
      <c r="BA27" s="554">
        <v>335</v>
      </c>
      <c r="BB27" s="100">
        <v>0</v>
      </c>
      <c r="BC27" s="100">
        <v>0</v>
      </c>
      <c r="BD27" s="100">
        <v>0</v>
      </c>
      <c r="BE27" s="100">
        <v>0</v>
      </c>
      <c r="BF27" s="100">
        <v>0</v>
      </c>
      <c r="BG27" s="100">
        <v>0</v>
      </c>
      <c r="BH27" s="545">
        <f t="shared" si="1"/>
        <v>1892</v>
      </c>
      <c r="BI27" s="571">
        <f t="shared" si="2"/>
        <v>1</v>
      </c>
      <c r="BJ27" s="571" t="str">
        <f>VLOOKUP(BI27,Tabla_Indicador_Gestion4[#All],3,TRUE)</f>
        <v>Culminada</v>
      </c>
      <c r="BK27" s="315" t="str">
        <f t="shared" si="3"/>
        <v xml:space="preserve"> |201912: 0 |201911: 0 |2019010: 0 |201909: 0 |201908: 0 |201907: 0 |201906: Vigia, Orfeo y FUID |201905: 0  |201904: Vigia, Orfeo y FUID |201903: 0 |201902: Vigia
Orfeo
Archivo Físico
Archivo Físico
Atención de Usuarios externos |201901: Vigia
Orfeo
Archivo Físico</v>
      </c>
      <c r="BL27" s="316" t="str">
        <f t="shared" si="4"/>
        <v xml:space="preserve"> |201912: 0 |201911: 0 |2019010: 0 |201909: 0 |201908: 0 |201907: 0 |201906: 120 memorando y oficios elaborados, 7 Atención presencial, realizadas y 208 carpetas organizadas |201905: 0  |201904: 76 memorando y oficios elaborados, 9 Atención presencial, realizadas y 308 carpetas organizadas |201903: 0 |201902: Se realizaron 66 radicados por orfeo solicitando información para los procesos
Se recibieron por Vigia y se tramitaron 15 quejas 
Se tienen 292 carpetas de los procesos de control disciplinario
Se atendieron 10 usuarios externos |201901: Se realizaron 108 radicados por orfeo solicitando información para los procesos.
Se recibieron por Vigia y se tramitaron 3 quejas 
Se tienen 279 carpetas de los procesos de control disciplinario
Se atendieron 8 usuarios externos</v>
      </c>
      <c r="BM27" s="375" t="s">
        <v>368</v>
      </c>
      <c r="BN27" s="376" t="s">
        <v>369</v>
      </c>
      <c r="BO27" s="375" t="s">
        <v>370</v>
      </c>
      <c r="BP27" s="376" t="s">
        <v>371</v>
      </c>
      <c r="BQ27" s="416">
        <v>0</v>
      </c>
      <c r="BR27" s="385">
        <v>0</v>
      </c>
      <c r="BS27" s="423" t="s">
        <v>372</v>
      </c>
      <c r="BT27" s="424" t="s">
        <v>373</v>
      </c>
      <c r="BU27" s="479">
        <v>0</v>
      </c>
      <c r="BV27" s="480">
        <v>0</v>
      </c>
      <c r="BW27" s="267" t="s">
        <v>372</v>
      </c>
      <c r="BX27" s="268" t="s">
        <v>374</v>
      </c>
      <c r="BY27" s="490">
        <v>0</v>
      </c>
      <c r="BZ27" s="491">
        <v>0</v>
      </c>
      <c r="CA27" s="490">
        <v>0</v>
      </c>
      <c r="CB27" s="491">
        <v>0</v>
      </c>
      <c r="CC27" s="490">
        <v>0</v>
      </c>
      <c r="CD27" s="491">
        <v>0</v>
      </c>
      <c r="CE27" s="490">
        <v>0</v>
      </c>
      <c r="CF27" s="491">
        <v>0</v>
      </c>
      <c r="CG27" s="490">
        <v>0</v>
      </c>
      <c r="CH27" s="491">
        <v>0</v>
      </c>
      <c r="CI27" s="490">
        <v>0</v>
      </c>
      <c r="CJ27" s="491">
        <v>0</v>
      </c>
    </row>
    <row r="28" spans="1:88" ht="15" customHeight="1" x14ac:dyDescent="0.2">
      <c r="A28" s="587">
        <v>26</v>
      </c>
      <c r="B28" s="575" t="s">
        <v>375</v>
      </c>
      <c r="C28" s="577" t="s">
        <v>9</v>
      </c>
      <c r="D28" s="577" t="s">
        <v>44</v>
      </c>
      <c r="E28" s="577" t="s">
        <v>12</v>
      </c>
      <c r="F28" s="245" t="s">
        <v>121</v>
      </c>
      <c r="G28" s="245" t="s">
        <v>78</v>
      </c>
      <c r="H28" s="245">
        <v>2</v>
      </c>
      <c r="I28" s="577" t="s">
        <v>122</v>
      </c>
      <c r="J28" s="245" t="s">
        <v>13</v>
      </c>
      <c r="K28" s="245" t="s">
        <v>2297</v>
      </c>
      <c r="L28" s="245" t="s">
        <v>376</v>
      </c>
      <c r="M28" s="245" t="s">
        <v>164</v>
      </c>
      <c r="N28" s="577" t="s">
        <v>8</v>
      </c>
      <c r="O28" s="577" t="s">
        <v>344</v>
      </c>
      <c r="P28" s="577" t="s">
        <v>344</v>
      </c>
      <c r="Q28" s="577" t="s">
        <v>344</v>
      </c>
      <c r="R28" s="245" t="s">
        <v>260</v>
      </c>
      <c r="S28" s="245" t="s">
        <v>129</v>
      </c>
      <c r="T28" s="245" t="s">
        <v>130</v>
      </c>
      <c r="U28" s="575" t="s">
        <v>165</v>
      </c>
      <c r="V28" s="575" t="s">
        <v>166</v>
      </c>
      <c r="W28" s="245"/>
      <c r="X28" s="589"/>
      <c r="Y28" s="589"/>
      <c r="Z28" s="589"/>
      <c r="AA28" s="589"/>
      <c r="AB28" s="589"/>
      <c r="AC28" s="589">
        <v>1</v>
      </c>
      <c r="AD28" s="245" t="s">
        <v>167</v>
      </c>
      <c r="AE28" s="245" t="s">
        <v>134</v>
      </c>
      <c r="AF28" s="576">
        <v>4.4642857142857152E-4</v>
      </c>
      <c r="AG28" s="588" t="s">
        <v>135</v>
      </c>
      <c r="AH28" s="526">
        <v>104</v>
      </c>
      <c r="AI28" s="524">
        <v>25</v>
      </c>
      <c r="AJ28" s="524">
        <v>80</v>
      </c>
      <c r="AK28" s="524">
        <v>140</v>
      </c>
      <c r="AL28" s="524">
        <v>0</v>
      </c>
      <c r="AM28" s="524">
        <v>400</v>
      </c>
      <c r="AN28" s="111">
        <v>0</v>
      </c>
      <c r="AO28" s="111">
        <v>0</v>
      </c>
      <c r="AP28" s="111">
        <v>0</v>
      </c>
      <c r="AQ28" s="111">
        <v>0</v>
      </c>
      <c r="AR28" s="111">
        <v>0</v>
      </c>
      <c r="AS28" s="111">
        <v>0</v>
      </c>
      <c r="AT28" s="545">
        <f t="shared" si="0"/>
        <v>749</v>
      </c>
      <c r="AU28" s="609" t="s">
        <v>136</v>
      </c>
      <c r="AV28" s="551">
        <v>104</v>
      </c>
      <c r="AW28" s="552">
        <v>25</v>
      </c>
      <c r="AX28" s="552">
        <v>80</v>
      </c>
      <c r="AY28" s="552">
        <v>130</v>
      </c>
      <c r="AZ28" s="552">
        <v>0</v>
      </c>
      <c r="BA28" s="552">
        <v>394</v>
      </c>
      <c r="BB28" s="100">
        <v>0</v>
      </c>
      <c r="BC28" s="100">
        <v>0</v>
      </c>
      <c r="BD28" s="100">
        <v>0</v>
      </c>
      <c r="BE28" s="100">
        <v>0</v>
      </c>
      <c r="BF28" s="100">
        <v>0</v>
      </c>
      <c r="BG28" s="100">
        <v>0</v>
      </c>
      <c r="BH28" s="545">
        <f t="shared" si="1"/>
        <v>733</v>
      </c>
      <c r="BI28" s="571">
        <f t="shared" si="2"/>
        <v>0.97863818424566085</v>
      </c>
      <c r="BJ28" s="571" t="str">
        <f>VLOOKUP(BI28,Tabla_Indicador_Gestion4[#All],3,TRUE)</f>
        <v>Culminada</v>
      </c>
      <c r="BK28" s="315" t="str">
        <f t="shared" si="3"/>
        <v xml:space="preserve"> |201912: 0 |201911: 0 |2019010: 0 |201909: 0 |201908: 0 |201907: 0 |201906: Comunicaciones |201905: 0  |201904: Comunicaciones |201903: Se recibieron correos de tipo:informativo y de trámite al cual se le dio la ruta pertinente. De los vías allegados a Secretaria General guardo los físicos de contraloria en crapeta con su respectiva respuesta |201902: Comunicaciones oficiales (Memorando) |201901: Comunicaciones oficiales (Memorando)</v>
      </c>
      <c r="BL28" s="316" t="str">
        <f t="shared" si="4"/>
        <v xml:space="preserve"> |201912: 0 |201911: 0 |2019010: 0 |201909: 0 |201908: 0 |201907: 0 |201906: De los 300 vigías que llegarón a Secretaría General quedaron pendientes por resolver 6 debido a que la información no fue allegada, por esto quedaron pendientes para el mes de julio  |201905: 0  |201904: Se recibieron en total 140. Por Vigia 90 y por Orfeo 50. De los radicado llegados al Vigia solo quedan pendientes por dar respuesta a 10 peticiones entre las cuales se encuentran temas de CONTRALORIA,SUPERINTENDENCIA DE INDUSTRIA Y COMERCIO, algunos tienen prorroga de tiempo y otros están en trámite ya de dar respuesta por busqueda o solicitud de información a otras dependencias. Los radicados allegados por Orfeo se tramitaron en su totalidad, direccionandolos a las diferentes áreas para su respectivo  trámite, sin devolución alguna. |201903: Se recibierón 80 vigías entre temas de: cuentas de cobro,procuraduria,contraloria,certificaciones de sanciones,pago de couta financiera dentro de los cuales procedo a informar que los temas de contraloria y procuraduria se encuentran al día con su repsectiva respuesta,los demas temas  fueron reasignados al área respectiva. En el sistema de gestión documental  Orfeo se recibieron 48 dentro de los cuales se les dio respuesta al tema de notificaciones,contraloria dentro de los cuales se le dio respuesta y los demas temas fueron reasigandos al área repectiva. |201902: En el mes de febrero se generaron 7 Oficios de salida y  y 18 memorandos tramitados en su totalidad  |201901: En el mes de enro se generaron 4 oficios de salida,  100 memorandos tramitados en su totalidad  </v>
      </c>
      <c r="BM28" s="369" t="s">
        <v>377</v>
      </c>
      <c r="BN28" s="392" t="s">
        <v>378</v>
      </c>
      <c r="BO28" s="357" t="s">
        <v>377</v>
      </c>
      <c r="BP28" s="392" t="s">
        <v>379</v>
      </c>
      <c r="BQ28" s="357" t="s">
        <v>380</v>
      </c>
      <c r="BR28" s="358" t="s">
        <v>381</v>
      </c>
      <c r="BS28" s="418" t="s">
        <v>382</v>
      </c>
      <c r="BT28" s="419" t="s">
        <v>383</v>
      </c>
      <c r="BU28" s="470">
        <v>0</v>
      </c>
      <c r="BV28" s="463">
        <v>0</v>
      </c>
      <c r="BW28" s="269" t="s">
        <v>382</v>
      </c>
      <c r="BX28" s="270" t="s">
        <v>384</v>
      </c>
      <c r="BY28" s="490">
        <v>0</v>
      </c>
      <c r="BZ28" s="491">
        <v>0</v>
      </c>
      <c r="CA28" s="490">
        <v>0</v>
      </c>
      <c r="CB28" s="491">
        <v>0</v>
      </c>
      <c r="CC28" s="490">
        <v>0</v>
      </c>
      <c r="CD28" s="491">
        <v>0</v>
      </c>
      <c r="CE28" s="490">
        <v>0</v>
      </c>
      <c r="CF28" s="491">
        <v>0</v>
      </c>
      <c r="CG28" s="490">
        <v>0</v>
      </c>
      <c r="CH28" s="491">
        <v>0</v>
      </c>
      <c r="CI28" s="490">
        <v>0</v>
      </c>
      <c r="CJ28" s="491">
        <v>0</v>
      </c>
    </row>
    <row r="29" spans="1:88" ht="15" customHeight="1" x14ac:dyDescent="0.2">
      <c r="A29" s="587">
        <v>27</v>
      </c>
      <c r="B29" s="575" t="s">
        <v>375</v>
      </c>
      <c r="C29" s="577" t="s">
        <v>9</v>
      </c>
      <c r="D29" s="577" t="s">
        <v>44</v>
      </c>
      <c r="E29" s="577" t="s">
        <v>12</v>
      </c>
      <c r="F29" s="245" t="s">
        <v>121</v>
      </c>
      <c r="G29" s="245" t="s">
        <v>78</v>
      </c>
      <c r="H29" s="245">
        <v>2</v>
      </c>
      <c r="I29" s="577" t="s">
        <v>122</v>
      </c>
      <c r="J29" s="245" t="s">
        <v>13</v>
      </c>
      <c r="K29" s="245" t="s">
        <v>2306</v>
      </c>
      <c r="L29" s="245" t="s">
        <v>385</v>
      </c>
      <c r="M29" s="245" t="s">
        <v>386</v>
      </c>
      <c r="N29" s="577" t="s">
        <v>8</v>
      </c>
      <c r="O29" s="577" t="s">
        <v>344</v>
      </c>
      <c r="P29" s="577" t="s">
        <v>387</v>
      </c>
      <c r="Q29" s="577" t="s">
        <v>388</v>
      </c>
      <c r="R29" s="245" t="s">
        <v>260</v>
      </c>
      <c r="S29" s="245" t="s">
        <v>129</v>
      </c>
      <c r="T29" s="245" t="s">
        <v>130</v>
      </c>
      <c r="U29" s="575" t="s">
        <v>131</v>
      </c>
      <c r="V29" s="575" t="s">
        <v>132</v>
      </c>
      <c r="W29" s="245"/>
      <c r="X29" s="589"/>
      <c r="Y29" s="589"/>
      <c r="Z29" s="589"/>
      <c r="AA29" s="589"/>
      <c r="AB29" s="589"/>
      <c r="AC29" s="589">
        <v>1</v>
      </c>
      <c r="AD29" s="245" t="s">
        <v>27</v>
      </c>
      <c r="AE29" s="245" t="s">
        <v>134</v>
      </c>
      <c r="AF29" s="576">
        <v>4.4642857142857152E-4</v>
      </c>
      <c r="AG29" s="588" t="s">
        <v>135</v>
      </c>
      <c r="AH29" s="531">
        <v>0.15</v>
      </c>
      <c r="AI29" s="529">
        <v>0.1</v>
      </c>
      <c r="AJ29" s="529">
        <v>0.25</v>
      </c>
      <c r="AK29" s="529">
        <v>0.25</v>
      </c>
      <c r="AL29" s="529">
        <v>0.1</v>
      </c>
      <c r="AM29" s="529">
        <v>0.15</v>
      </c>
      <c r="AN29" s="121">
        <v>0</v>
      </c>
      <c r="AO29" s="121">
        <v>0</v>
      </c>
      <c r="AP29" s="121">
        <v>0</v>
      </c>
      <c r="AQ29" s="121">
        <v>0</v>
      </c>
      <c r="AR29" s="121">
        <v>0</v>
      </c>
      <c r="AS29" s="121">
        <v>0</v>
      </c>
      <c r="AT29" s="546">
        <f t="shared" si="0"/>
        <v>1</v>
      </c>
      <c r="AU29" s="609" t="s">
        <v>136</v>
      </c>
      <c r="AV29" s="557">
        <v>0.15</v>
      </c>
      <c r="AW29" s="558">
        <v>0.1</v>
      </c>
      <c r="AX29" s="558">
        <v>0.25</v>
      </c>
      <c r="AY29" s="558">
        <v>0.25</v>
      </c>
      <c r="AZ29" s="558">
        <v>0</v>
      </c>
      <c r="BA29" s="558">
        <v>0.15</v>
      </c>
      <c r="BB29" s="105">
        <v>0</v>
      </c>
      <c r="BC29" s="105">
        <v>0</v>
      </c>
      <c r="BD29" s="105">
        <v>0</v>
      </c>
      <c r="BE29" s="105">
        <v>0</v>
      </c>
      <c r="BF29" s="105">
        <v>0</v>
      </c>
      <c r="BG29" s="105">
        <v>0</v>
      </c>
      <c r="BH29" s="572">
        <f t="shared" si="1"/>
        <v>0.9</v>
      </c>
      <c r="BI29" s="571">
        <f t="shared" si="2"/>
        <v>0.9</v>
      </c>
      <c r="BJ29" s="571" t="str">
        <f>VLOOKUP(BI29,Tabla_Indicador_Gestion4[#All],3,TRUE)</f>
        <v>Gestionado</v>
      </c>
      <c r="BK29" s="315" t="str">
        <f t="shared" si="3"/>
        <v xml:space="preserve"> |201912: 0 |201911: 0 |2019010: 0 |201909: 0 |201908: 0 |201907: 0 |201906: Citación visita a Edificio Reunión con Famoc  20-06-2019
Citación visita a Edificio Reunión con Soniloff 25-06-2019 |201905: 0  |201904: Documentos y comunicaciones |201903: 0 |201902: 0 |201901: 0</v>
      </c>
      <c r="BL29" s="316" t="str">
        <f t="shared" si="4"/>
        <v xml:space="preserve"> |201912: 0 |201911: 0 |2019010: 0 |201909: 0 |201908: 0 |201907: 0 |201906: Se realizó visita Calle 26 No 7-32
Se realizó visita a un Edificio que queda en la 57 con  7.  |201905: 0  |201904: Se termina la negociación y se inicia con los documentos para cerrar trato |201903: Una vez se escoge el inmueble se inicia la etapa de negociación, precio - beneficio |201902: Durante el mes de febrero se realiza un comparativo de los inmuebles que mas se ajustan a las necesidades de la Entidad |201901: Se realiza la búsqueda de un inmueble que cubra las necesidades de la Entidad</v>
      </c>
      <c r="BM29" s="384">
        <v>0</v>
      </c>
      <c r="BN29" s="356" t="s">
        <v>389</v>
      </c>
      <c r="BO29" s="359">
        <v>0</v>
      </c>
      <c r="BP29" s="356" t="s">
        <v>390</v>
      </c>
      <c r="BQ29" s="359">
        <v>0</v>
      </c>
      <c r="BR29" s="356" t="s">
        <v>391</v>
      </c>
      <c r="BS29" s="423" t="s">
        <v>392</v>
      </c>
      <c r="BT29" s="424" t="s">
        <v>393</v>
      </c>
      <c r="BU29" s="470">
        <v>0</v>
      </c>
      <c r="BV29" s="463">
        <v>0</v>
      </c>
      <c r="BW29" s="282" t="s">
        <v>394</v>
      </c>
      <c r="BX29" s="283" t="s">
        <v>395</v>
      </c>
      <c r="BY29" s="490">
        <v>0</v>
      </c>
      <c r="BZ29" s="491">
        <v>0</v>
      </c>
      <c r="CA29" s="490">
        <v>0</v>
      </c>
      <c r="CB29" s="491">
        <v>0</v>
      </c>
      <c r="CC29" s="490">
        <v>0</v>
      </c>
      <c r="CD29" s="491">
        <v>0</v>
      </c>
      <c r="CE29" s="490">
        <v>0</v>
      </c>
      <c r="CF29" s="491">
        <v>0</v>
      </c>
      <c r="CG29" s="490">
        <v>0</v>
      </c>
      <c r="CH29" s="491">
        <v>0</v>
      </c>
      <c r="CI29" s="490">
        <v>0</v>
      </c>
      <c r="CJ29" s="491">
        <v>0</v>
      </c>
    </row>
    <row r="30" spans="1:88" ht="15" customHeight="1" x14ac:dyDescent="0.2">
      <c r="A30" s="587">
        <v>28</v>
      </c>
      <c r="B30" s="575" t="s">
        <v>375</v>
      </c>
      <c r="C30" s="577" t="s">
        <v>9</v>
      </c>
      <c r="D30" s="577" t="s">
        <v>44</v>
      </c>
      <c r="E30" s="577" t="s">
        <v>12</v>
      </c>
      <c r="F30" s="245" t="s">
        <v>121</v>
      </c>
      <c r="G30" s="245" t="s">
        <v>78</v>
      </c>
      <c r="H30" s="245">
        <v>4</v>
      </c>
      <c r="I30" s="577" t="s">
        <v>396</v>
      </c>
      <c r="J30" s="245" t="s">
        <v>15</v>
      </c>
      <c r="K30" s="66" t="s">
        <v>2272</v>
      </c>
      <c r="L30" s="245" t="s">
        <v>397</v>
      </c>
      <c r="M30" s="245" t="s">
        <v>398</v>
      </c>
      <c r="N30" s="577" t="s">
        <v>8</v>
      </c>
      <c r="O30" s="577" t="s">
        <v>344</v>
      </c>
      <c r="P30" s="577" t="s">
        <v>399</v>
      </c>
      <c r="Q30" s="577" t="s">
        <v>400</v>
      </c>
      <c r="R30" s="245" t="s">
        <v>260</v>
      </c>
      <c r="S30" s="245" t="s">
        <v>129</v>
      </c>
      <c r="T30" s="245" t="s">
        <v>130</v>
      </c>
      <c r="U30" s="575" t="s">
        <v>131</v>
      </c>
      <c r="V30" s="575" t="s">
        <v>401</v>
      </c>
      <c r="W30" s="245"/>
      <c r="X30" s="589"/>
      <c r="Y30" s="589"/>
      <c r="Z30" s="589"/>
      <c r="AA30" s="589"/>
      <c r="AB30" s="589"/>
      <c r="AC30" s="589">
        <v>0.95</v>
      </c>
      <c r="AD30" s="245" t="s">
        <v>402</v>
      </c>
      <c r="AE30" s="245" t="s">
        <v>134</v>
      </c>
      <c r="AF30" s="576">
        <v>4.4642857142857152E-4</v>
      </c>
      <c r="AG30" s="588" t="s">
        <v>135</v>
      </c>
      <c r="AH30" s="525">
        <v>0.13</v>
      </c>
      <c r="AI30" s="527">
        <v>0.04</v>
      </c>
      <c r="AJ30" s="527">
        <v>0.04</v>
      </c>
      <c r="AK30" s="527">
        <v>0.06</v>
      </c>
      <c r="AL30" s="527">
        <v>0.04</v>
      </c>
      <c r="AM30" s="527">
        <v>0.11</v>
      </c>
      <c r="AN30" s="129">
        <v>0.06</v>
      </c>
      <c r="AO30" s="129">
        <v>0.05</v>
      </c>
      <c r="AP30" s="129">
        <v>0.05</v>
      </c>
      <c r="AQ30" s="129">
        <v>0.13</v>
      </c>
      <c r="AR30" s="129">
        <v>0.16</v>
      </c>
      <c r="AS30" s="129">
        <v>0.08</v>
      </c>
      <c r="AT30" s="546">
        <f t="shared" si="0"/>
        <v>0.95000000000000007</v>
      </c>
      <c r="AU30" s="609" t="s">
        <v>136</v>
      </c>
      <c r="AV30" s="555">
        <v>0.13</v>
      </c>
      <c r="AW30" s="556">
        <v>0.04</v>
      </c>
      <c r="AX30" s="556">
        <v>0.06</v>
      </c>
      <c r="AY30" s="556">
        <v>6.5000000000000002E-2</v>
      </c>
      <c r="AZ30" s="556">
        <v>0</v>
      </c>
      <c r="BA30" s="556">
        <v>0.08</v>
      </c>
      <c r="BB30" s="105">
        <v>0</v>
      </c>
      <c r="BC30" s="105">
        <v>0</v>
      </c>
      <c r="BD30" s="105">
        <v>0</v>
      </c>
      <c r="BE30" s="105">
        <v>0</v>
      </c>
      <c r="BF30" s="105">
        <v>0</v>
      </c>
      <c r="BG30" s="105">
        <v>0</v>
      </c>
      <c r="BH30" s="572">
        <f t="shared" si="1"/>
        <v>0.37500000000000006</v>
      </c>
      <c r="BI30" s="571">
        <f t="shared" si="2"/>
        <v>0.39473684210526316</v>
      </c>
      <c r="BJ30" s="571" t="str">
        <f>VLOOKUP(BI30,Tabla_Indicador_Gestion4[#All],3,TRUE)</f>
        <v>En Tramite</v>
      </c>
      <c r="BK30" s="315" t="str">
        <f t="shared" si="3"/>
        <v xml:space="preserve"> |201912: 0 |201911: 0 |2019010: 0 |201909: 0 |201908: 0 |201907: 0 |201906: Informe de Ejecucion presupuestal de Funcionamiento del mes de Junio de 2019 |201905: 0  |201904: Informe de Ejecucion presupuestal del mes de Abril de 2019 |201903: Informe de Ejecucion presupuestal del mes de Marzo de 2019 |201902: Informe de Ejecucion presupuestal del mes de Febrero de 2019 |201901: Informe de Ejecucion presupuestal del mes de Enero de 2019</v>
      </c>
      <c r="BL30" s="316" t="str">
        <f t="shared" si="4"/>
        <v xml:space="preserve"> |201912: 0 |201911: 0 |2019010: 0 |201909: 0 |201908: 0 |201907: 0 |201906: La ejecución de compromisos presupuestales del mes de Junio fue  de 1.470 millones., de tal manera que el presupuesto de Junio esta ejecutado en un 5%  |201905: 0  |201904: La ejecución de compromisos presupuestales del mes de Abril fue de $2.294 millones. |201903: La ejecución de compromisos presupuestales del mes de Marzoo fue de $6.684 millones. |201902: La ejecución de compromisos presupuestales del mes de Febrero fue de $1.552 millones. |201901: El presupuestos anual 2019 es de $49.167 millones de pesos , la ejecucion acumulada del año es de 13%  es decir que los compromisos presupuestales del mes de enero fue de $5.329 millones,  Es importante tener en cuenta que en el mes de Enero se presento un aumento en los contratos de servicios personales y se ejecutaron las vigencias futuras del 2018. </v>
      </c>
      <c r="BM30" s="357" t="s">
        <v>403</v>
      </c>
      <c r="BN30" s="358" t="s">
        <v>404</v>
      </c>
      <c r="BO30" s="357" t="s">
        <v>405</v>
      </c>
      <c r="BP30" s="358" t="s">
        <v>406</v>
      </c>
      <c r="BQ30" s="357" t="s">
        <v>407</v>
      </c>
      <c r="BR30" s="358" t="s">
        <v>408</v>
      </c>
      <c r="BS30" s="418" t="s">
        <v>409</v>
      </c>
      <c r="BT30" s="419" t="s">
        <v>410</v>
      </c>
      <c r="BU30" s="470">
        <v>0</v>
      </c>
      <c r="BV30" s="469">
        <v>0</v>
      </c>
      <c r="BW30" s="269" t="s">
        <v>411</v>
      </c>
      <c r="BX30" s="270" t="s">
        <v>412</v>
      </c>
      <c r="BY30" s="490">
        <v>0</v>
      </c>
      <c r="BZ30" s="491">
        <v>0</v>
      </c>
      <c r="CA30" s="490">
        <v>0</v>
      </c>
      <c r="CB30" s="491">
        <v>0</v>
      </c>
      <c r="CC30" s="490">
        <v>0</v>
      </c>
      <c r="CD30" s="491">
        <v>0</v>
      </c>
      <c r="CE30" s="490">
        <v>0</v>
      </c>
      <c r="CF30" s="491">
        <v>0</v>
      </c>
      <c r="CG30" s="490">
        <v>0</v>
      </c>
      <c r="CH30" s="491">
        <v>0</v>
      </c>
      <c r="CI30" s="490">
        <v>0</v>
      </c>
      <c r="CJ30" s="491">
        <v>0</v>
      </c>
    </row>
    <row r="31" spans="1:88" ht="15" customHeight="1" x14ac:dyDescent="0.2">
      <c r="A31" s="587">
        <v>29</v>
      </c>
      <c r="B31" s="575" t="s">
        <v>375</v>
      </c>
      <c r="C31" s="577" t="s">
        <v>9</v>
      </c>
      <c r="D31" s="577" t="s">
        <v>44</v>
      </c>
      <c r="E31" s="577" t="s">
        <v>12</v>
      </c>
      <c r="F31" s="245" t="s">
        <v>121</v>
      </c>
      <c r="G31" s="245" t="s">
        <v>78</v>
      </c>
      <c r="H31" s="245">
        <v>2</v>
      </c>
      <c r="I31" s="577" t="s">
        <v>122</v>
      </c>
      <c r="J31" s="245" t="s">
        <v>13</v>
      </c>
      <c r="K31" s="66" t="s">
        <v>2300</v>
      </c>
      <c r="L31" s="245" t="s">
        <v>413</v>
      </c>
      <c r="M31" s="245" t="s">
        <v>414</v>
      </c>
      <c r="N31" s="577" t="s">
        <v>8</v>
      </c>
      <c r="O31" s="577" t="s">
        <v>344</v>
      </c>
      <c r="P31" s="577" t="s">
        <v>415</v>
      </c>
      <c r="Q31" s="577" t="s">
        <v>416</v>
      </c>
      <c r="R31" s="245" t="s">
        <v>260</v>
      </c>
      <c r="S31" s="245" t="s">
        <v>129</v>
      </c>
      <c r="T31" s="245" t="s">
        <v>130</v>
      </c>
      <c r="U31" s="575" t="s">
        <v>359</v>
      </c>
      <c r="V31" s="575" t="s">
        <v>417</v>
      </c>
      <c r="W31" s="245"/>
      <c r="X31" s="589"/>
      <c r="Y31" s="589"/>
      <c r="Z31" s="589"/>
      <c r="AA31" s="589"/>
      <c r="AB31" s="589"/>
      <c r="AC31" s="589">
        <v>0.25</v>
      </c>
      <c r="AD31" s="578" t="s">
        <v>418</v>
      </c>
      <c r="AE31" s="245" t="s">
        <v>134</v>
      </c>
      <c r="AF31" s="576">
        <v>4.4642857142857152E-4</v>
      </c>
      <c r="AG31" s="588" t="s">
        <v>135</v>
      </c>
      <c r="AH31" s="531">
        <v>0</v>
      </c>
      <c r="AI31" s="529">
        <v>0</v>
      </c>
      <c r="AJ31" s="529">
        <v>0</v>
      </c>
      <c r="AK31" s="529">
        <v>0</v>
      </c>
      <c r="AL31" s="529">
        <v>0</v>
      </c>
      <c r="AM31" s="527">
        <v>0.13</v>
      </c>
      <c r="AN31" s="124">
        <v>0</v>
      </c>
      <c r="AO31" s="124">
        <v>0</v>
      </c>
      <c r="AP31" s="124">
        <v>0</v>
      </c>
      <c r="AQ31" s="124">
        <v>0</v>
      </c>
      <c r="AR31" s="124">
        <v>0</v>
      </c>
      <c r="AS31" s="130">
        <v>0.12</v>
      </c>
      <c r="AT31" s="546">
        <f t="shared" si="0"/>
        <v>0.25</v>
      </c>
      <c r="AU31" s="609" t="s">
        <v>136</v>
      </c>
      <c r="AV31" s="555">
        <v>0</v>
      </c>
      <c r="AW31" s="556">
        <v>0</v>
      </c>
      <c r="AX31" s="556">
        <v>0</v>
      </c>
      <c r="AY31" s="556">
        <v>0</v>
      </c>
      <c r="AZ31" s="556">
        <v>0</v>
      </c>
      <c r="BA31" s="558">
        <v>0.13</v>
      </c>
      <c r="BB31" s="105">
        <v>0</v>
      </c>
      <c r="BC31" s="105">
        <v>0</v>
      </c>
      <c r="BD31" s="105">
        <v>0</v>
      </c>
      <c r="BE31" s="105">
        <v>0</v>
      </c>
      <c r="BF31" s="105">
        <v>0</v>
      </c>
      <c r="BG31" s="105">
        <v>0</v>
      </c>
      <c r="BH31" s="572">
        <f t="shared" si="1"/>
        <v>0.13</v>
      </c>
      <c r="BI31" s="571">
        <f t="shared" si="2"/>
        <v>0.52</v>
      </c>
      <c r="BJ31" s="571" t="str">
        <f>VLOOKUP(BI31,Tabla_Indicador_Gestion4[#All],3,TRUE)</f>
        <v>En Tramite</v>
      </c>
      <c r="BK31" s="315" t="str">
        <f t="shared" si="3"/>
        <v xml:space="preserve"> |201912: 0 |201911: 0 |2019010: 0 |201909: 0 |201908: 0 |201907: 0 |201906: Actos administrativos |201905: 0  |201904: 0 |201903: 0 |201902: 0 |201901: 0</v>
      </c>
      <c r="BL31" s="316" t="str">
        <f t="shared" si="4"/>
        <v xml:space="preserve"> |201912: 0 |201911: 0 |2019010: 0 |201909: 0 |201908: 0 |201907: 0 |201906: 0 |201905: 0  |201904: Se realizaran actividades a partir del mes de junio de 2019 |201903: 0 |201902: 0 |201901: 0</v>
      </c>
      <c r="BM31" s="359">
        <v>0</v>
      </c>
      <c r="BN31" s="360">
        <v>0</v>
      </c>
      <c r="BO31" s="359">
        <v>0</v>
      </c>
      <c r="BP31" s="360">
        <v>0</v>
      </c>
      <c r="BQ31" s="416">
        <v>0</v>
      </c>
      <c r="BR31" s="417">
        <v>0</v>
      </c>
      <c r="BS31" s="416">
        <v>0</v>
      </c>
      <c r="BT31" s="356" t="s">
        <v>419</v>
      </c>
      <c r="BU31" s="470">
        <v>0</v>
      </c>
      <c r="BV31" s="463">
        <v>0</v>
      </c>
      <c r="BW31" s="294" t="s">
        <v>420</v>
      </c>
      <c r="BX31" s="324">
        <v>0</v>
      </c>
      <c r="BY31" s="490">
        <v>0</v>
      </c>
      <c r="BZ31" s="491">
        <v>0</v>
      </c>
      <c r="CA31" s="490">
        <v>0</v>
      </c>
      <c r="CB31" s="491">
        <v>0</v>
      </c>
      <c r="CC31" s="490">
        <v>0</v>
      </c>
      <c r="CD31" s="491">
        <v>0</v>
      </c>
      <c r="CE31" s="490">
        <v>0</v>
      </c>
      <c r="CF31" s="491">
        <v>0</v>
      </c>
      <c r="CG31" s="490">
        <v>0</v>
      </c>
      <c r="CH31" s="491">
        <v>0</v>
      </c>
      <c r="CI31" s="490">
        <v>0</v>
      </c>
      <c r="CJ31" s="491">
        <v>0</v>
      </c>
    </row>
    <row r="32" spans="1:88" ht="15" customHeight="1" x14ac:dyDescent="0.2">
      <c r="A32" s="587">
        <v>30</v>
      </c>
      <c r="B32" s="575" t="s">
        <v>375</v>
      </c>
      <c r="C32" s="577" t="s">
        <v>9</v>
      </c>
      <c r="D32" s="577" t="s">
        <v>44</v>
      </c>
      <c r="E32" s="577" t="s">
        <v>10</v>
      </c>
      <c r="F32" s="245" t="s">
        <v>1028</v>
      </c>
      <c r="G32" s="245" t="s">
        <v>77</v>
      </c>
      <c r="H32" s="245">
        <v>1</v>
      </c>
      <c r="I32" s="577" t="s">
        <v>293</v>
      </c>
      <c r="J32" s="245" t="s">
        <v>11</v>
      </c>
      <c r="K32" s="66" t="s">
        <v>2284</v>
      </c>
      <c r="L32" s="245" t="s">
        <v>1029</v>
      </c>
      <c r="M32" s="245" t="s">
        <v>1030</v>
      </c>
      <c r="N32" s="577" t="s">
        <v>8</v>
      </c>
      <c r="O32" s="577" t="s">
        <v>344</v>
      </c>
      <c r="P32" s="577" t="s">
        <v>415</v>
      </c>
      <c r="Q32" s="577" t="s">
        <v>416</v>
      </c>
      <c r="R32" s="245" t="s">
        <v>260</v>
      </c>
      <c r="S32" s="245" t="s">
        <v>129</v>
      </c>
      <c r="T32" s="245" t="s">
        <v>130</v>
      </c>
      <c r="U32" s="575" t="s">
        <v>359</v>
      </c>
      <c r="V32" s="575" t="s">
        <v>417</v>
      </c>
      <c r="W32" s="592">
        <v>1</v>
      </c>
      <c r="X32" s="594">
        <v>0.7</v>
      </c>
      <c r="Y32" s="594">
        <v>0.1</v>
      </c>
      <c r="Z32" s="594">
        <v>0.1</v>
      </c>
      <c r="AA32" s="594">
        <v>0.1</v>
      </c>
      <c r="AB32" s="589"/>
      <c r="AC32" s="579">
        <v>0.7</v>
      </c>
      <c r="AD32" s="578" t="s">
        <v>425</v>
      </c>
      <c r="AE32" s="245" t="s">
        <v>134</v>
      </c>
      <c r="AF32" s="576">
        <v>7.0292887029288709E-2</v>
      </c>
      <c r="AG32" s="588" t="s">
        <v>135</v>
      </c>
      <c r="AH32" s="531">
        <v>0</v>
      </c>
      <c r="AI32" s="529">
        <v>0</v>
      </c>
      <c r="AJ32" s="529">
        <v>0</v>
      </c>
      <c r="AK32" s="529">
        <v>0</v>
      </c>
      <c r="AL32" s="529">
        <v>0</v>
      </c>
      <c r="AM32" s="529">
        <v>0</v>
      </c>
      <c r="AN32" s="124">
        <v>0</v>
      </c>
      <c r="AO32" s="124">
        <v>0</v>
      </c>
      <c r="AP32" s="124">
        <v>0.7</v>
      </c>
      <c r="AQ32" s="124">
        <v>0</v>
      </c>
      <c r="AR32" s="124">
        <v>0</v>
      </c>
      <c r="AS32" s="124">
        <v>0</v>
      </c>
      <c r="AT32" s="546">
        <f t="shared" si="0"/>
        <v>0.7</v>
      </c>
      <c r="AU32" s="609" t="s">
        <v>136</v>
      </c>
      <c r="AV32" s="557">
        <v>0</v>
      </c>
      <c r="AW32" s="558">
        <v>0</v>
      </c>
      <c r="AX32" s="558">
        <v>0</v>
      </c>
      <c r="AY32" s="558">
        <v>0</v>
      </c>
      <c r="AZ32" s="558">
        <v>0</v>
      </c>
      <c r="BA32" s="558">
        <v>0</v>
      </c>
      <c r="BB32" s="105">
        <v>0</v>
      </c>
      <c r="BC32" s="105">
        <v>0</v>
      </c>
      <c r="BD32" s="105">
        <v>0</v>
      </c>
      <c r="BE32" s="105">
        <v>0</v>
      </c>
      <c r="BF32" s="105">
        <v>0</v>
      </c>
      <c r="BG32" s="105">
        <v>0</v>
      </c>
      <c r="BH32" s="572">
        <f t="shared" si="1"/>
        <v>0</v>
      </c>
      <c r="BI32" s="571">
        <f t="shared" si="2"/>
        <v>0</v>
      </c>
      <c r="BJ32" s="571" t="str">
        <f>VLOOKUP(BI32,Tabla_Indicador_Gestion4[#All],3,TRUE)</f>
        <v>Por Ejecutar</v>
      </c>
      <c r="BK32" s="315" t="str">
        <f t="shared" si="3"/>
        <v xml:space="preserve"> |201912: 0 |201911: 0 |2019010: 0 |201909: 0 |201908: 0 |201907: 0 |201906: 0 |201905: 0  |201904: 0 |201903: 0 |201902: Contratos de prestación de Servicios. |201901: Llistados de los resultados de las pruebas de Estado.
Hojas de Vida Seleccionadas </v>
      </c>
      <c r="BL32" s="316" t="str">
        <f t="shared" si="4"/>
        <v xml:space="preserve"> |201912: 0 |201911: 0 |2019010: 0 |201909: 0 |201908: 0 |201907: 0 |201906: 0 |201905: 0  |201904: Actividades a realizar en el mes de septiembre de 2019. |201903: 0 |201902: Se realizó la contratación de 15 jóvenes que alcanzaron puntajes mas altos en la prueba Saber pro  de las diferentes univeridades del país mediante la modalidad de prestación de servicios  |201901: Se realizó el contacto y  la verificación de las hojas de vida de las personas que durante la vigencia 2017, alcanzaron los mejores puntajes en las pruebas de estado.</v>
      </c>
      <c r="BM32" s="355" t="s">
        <v>1031</v>
      </c>
      <c r="BN32" s="356" t="s">
        <v>1032</v>
      </c>
      <c r="BO32" s="355" t="s">
        <v>1033</v>
      </c>
      <c r="BP32" s="376" t="s">
        <v>1034</v>
      </c>
      <c r="BQ32" s="416">
        <v>0</v>
      </c>
      <c r="BR32" s="417">
        <v>0</v>
      </c>
      <c r="BS32" s="416">
        <v>0</v>
      </c>
      <c r="BT32" s="356" t="s">
        <v>1035</v>
      </c>
      <c r="BU32" s="470">
        <v>0</v>
      </c>
      <c r="BV32" s="469">
        <v>0</v>
      </c>
      <c r="BW32" s="332">
        <v>0</v>
      </c>
      <c r="BX32" s="333">
        <v>0</v>
      </c>
      <c r="BY32" s="490">
        <v>0</v>
      </c>
      <c r="BZ32" s="491">
        <v>0</v>
      </c>
      <c r="CA32" s="490">
        <v>0</v>
      </c>
      <c r="CB32" s="491">
        <v>0</v>
      </c>
      <c r="CC32" s="490">
        <v>0</v>
      </c>
      <c r="CD32" s="491">
        <v>0</v>
      </c>
      <c r="CE32" s="490">
        <v>0</v>
      </c>
      <c r="CF32" s="491">
        <v>0</v>
      </c>
      <c r="CG32" s="490">
        <v>0</v>
      </c>
      <c r="CH32" s="491">
        <v>0</v>
      </c>
      <c r="CI32" s="490">
        <v>0</v>
      </c>
      <c r="CJ32" s="491">
        <v>0</v>
      </c>
    </row>
    <row r="33" spans="1:88" ht="15" customHeight="1" x14ac:dyDescent="0.2">
      <c r="A33" s="587">
        <v>31</v>
      </c>
      <c r="B33" s="575" t="s">
        <v>375</v>
      </c>
      <c r="C33" s="577" t="s">
        <v>9</v>
      </c>
      <c r="D33" s="577" t="s">
        <v>44</v>
      </c>
      <c r="E33" s="577" t="s">
        <v>12</v>
      </c>
      <c r="F33" s="245" t="s">
        <v>121</v>
      </c>
      <c r="G33" s="245" t="s">
        <v>78</v>
      </c>
      <c r="H33" s="245">
        <v>2</v>
      </c>
      <c r="I33" s="577" t="s">
        <v>122</v>
      </c>
      <c r="J33" s="245" t="s">
        <v>13</v>
      </c>
      <c r="K33" s="66" t="s">
        <v>2300</v>
      </c>
      <c r="L33" s="245" t="s">
        <v>423</v>
      </c>
      <c r="M33" s="245" t="s">
        <v>2302</v>
      </c>
      <c r="N33" s="577" t="s">
        <v>8</v>
      </c>
      <c r="O33" s="577" t="s">
        <v>344</v>
      </c>
      <c r="P33" s="577" t="s">
        <v>415</v>
      </c>
      <c r="Q33" s="577" t="s">
        <v>416</v>
      </c>
      <c r="R33" s="245" t="s">
        <v>260</v>
      </c>
      <c r="S33" s="245" t="s">
        <v>129</v>
      </c>
      <c r="T33" s="245" t="s">
        <v>130</v>
      </c>
      <c r="U33" s="575" t="s">
        <v>359</v>
      </c>
      <c r="V33" s="575" t="s">
        <v>417</v>
      </c>
      <c r="W33" s="245"/>
      <c r="X33" s="589"/>
      <c r="Y33" s="589"/>
      <c r="Z33" s="589"/>
      <c r="AA33" s="589"/>
      <c r="AB33" s="589"/>
      <c r="AC33" s="589">
        <v>0.5</v>
      </c>
      <c r="AD33" s="578" t="s">
        <v>425</v>
      </c>
      <c r="AE33" s="245" t="s">
        <v>134</v>
      </c>
      <c r="AF33" s="576">
        <v>4.4642857142857152E-4</v>
      </c>
      <c r="AG33" s="588" t="s">
        <v>135</v>
      </c>
      <c r="AH33" s="531">
        <v>0</v>
      </c>
      <c r="AI33" s="529">
        <v>0</v>
      </c>
      <c r="AJ33" s="529">
        <v>0</v>
      </c>
      <c r="AK33" s="529">
        <v>0</v>
      </c>
      <c r="AL33" s="529">
        <v>0</v>
      </c>
      <c r="AM33" s="529">
        <v>0</v>
      </c>
      <c r="AN33" s="124">
        <v>0</v>
      </c>
      <c r="AO33" s="124">
        <v>0.25</v>
      </c>
      <c r="AP33" s="124">
        <v>0</v>
      </c>
      <c r="AQ33" s="124">
        <v>0</v>
      </c>
      <c r="AR33" s="124">
        <v>0.25</v>
      </c>
      <c r="AS33" s="124">
        <v>0</v>
      </c>
      <c r="AT33" s="546">
        <f t="shared" si="0"/>
        <v>0.5</v>
      </c>
      <c r="AU33" s="609" t="s">
        <v>136</v>
      </c>
      <c r="AV33" s="555">
        <v>0</v>
      </c>
      <c r="AW33" s="556">
        <v>0</v>
      </c>
      <c r="AX33" s="556">
        <v>0</v>
      </c>
      <c r="AY33" s="556">
        <v>0</v>
      </c>
      <c r="AZ33" s="556">
        <v>0</v>
      </c>
      <c r="BA33" s="556">
        <v>0</v>
      </c>
      <c r="BB33" s="105">
        <v>0</v>
      </c>
      <c r="BC33" s="105">
        <v>0</v>
      </c>
      <c r="BD33" s="105">
        <v>0</v>
      </c>
      <c r="BE33" s="105">
        <v>0</v>
      </c>
      <c r="BF33" s="105">
        <v>0</v>
      </c>
      <c r="BG33" s="105">
        <v>0</v>
      </c>
      <c r="BH33" s="572">
        <f t="shared" si="1"/>
        <v>0</v>
      </c>
      <c r="BI33" s="571">
        <f t="shared" si="2"/>
        <v>0</v>
      </c>
      <c r="BJ33" s="571" t="str">
        <f>VLOOKUP(BI33,Tabla_Indicador_Gestion4[#All],3,TRUE)</f>
        <v>Por Ejecutar</v>
      </c>
      <c r="BK33" s="315" t="str">
        <f t="shared" si="3"/>
        <v xml:space="preserve"> |201912: 0 |201911: 0 |2019010: 0 |201909: 0 |201908: 0 |201907: 0 |201906: 0 |201905: 0  |201904: Las actividades están programadas para el segundo semestre de 2019 |201903: 0 |201902: 0 |201901: 0</v>
      </c>
      <c r="BL33" s="316" t="str">
        <f t="shared" si="4"/>
        <v xml:space="preserve"> |201912: 0 |201911: 0 |2019010: 0 |201909: 0 |201908: 0 |201907: 0 |201906: 0 |201905: 0  |201904: Las actividades están programadas para el segundo semestre de 2019 |201903: 0 |201902: 0 |201901: 0</v>
      </c>
      <c r="BM33" s="359">
        <v>0</v>
      </c>
      <c r="BN33" s="360">
        <v>0</v>
      </c>
      <c r="BO33" s="359">
        <v>0</v>
      </c>
      <c r="BP33" s="360">
        <v>0</v>
      </c>
      <c r="BQ33" s="416">
        <v>0</v>
      </c>
      <c r="BR33" s="417">
        <v>0</v>
      </c>
      <c r="BS33" s="355" t="s">
        <v>426</v>
      </c>
      <c r="BT33" s="356" t="s">
        <v>426</v>
      </c>
      <c r="BU33" s="470">
        <v>0</v>
      </c>
      <c r="BV33" s="463">
        <v>0</v>
      </c>
      <c r="BW33" s="321">
        <v>0</v>
      </c>
      <c r="BX33" s="322">
        <v>0</v>
      </c>
      <c r="BY33" s="490">
        <v>0</v>
      </c>
      <c r="BZ33" s="491">
        <v>0</v>
      </c>
      <c r="CA33" s="490">
        <v>0</v>
      </c>
      <c r="CB33" s="491">
        <v>0</v>
      </c>
      <c r="CC33" s="490">
        <v>0</v>
      </c>
      <c r="CD33" s="491">
        <v>0</v>
      </c>
      <c r="CE33" s="490">
        <v>0</v>
      </c>
      <c r="CF33" s="491">
        <v>0</v>
      </c>
      <c r="CG33" s="490">
        <v>0</v>
      </c>
      <c r="CH33" s="491">
        <v>0</v>
      </c>
      <c r="CI33" s="490">
        <v>0</v>
      </c>
      <c r="CJ33" s="491">
        <v>0</v>
      </c>
    </row>
    <row r="34" spans="1:88" ht="15" customHeight="1" x14ac:dyDescent="0.2">
      <c r="A34" s="587">
        <v>32</v>
      </c>
      <c r="B34" s="575" t="s">
        <v>375</v>
      </c>
      <c r="C34" s="577" t="s">
        <v>9</v>
      </c>
      <c r="D34" s="577" t="s">
        <v>44</v>
      </c>
      <c r="E34" s="577" t="s">
        <v>12</v>
      </c>
      <c r="F34" s="245" t="s">
        <v>121</v>
      </c>
      <c r="G34" s="245" t="s">
        <v>78</v>
      </c>
      <c r="H34" s="245">
        <v>4</v>
      </c>
      <c r="I34" s="577" t="s">
        <v>396</v>
      </c>
      <c r="J34" s="245" t="s">
        <v>15</v>
      </c>
      <c r="K34" s="66" t="s">
        <v>2271</v>
      </c>
      <c r="L34" s="245" t="s">
        <v>427</v>
      </c>
      <c r="M34" s="597" t="s">
        <v>428</v>
      </c>
      <c r="N34" s="577" t="s">
        <v>59</v>
      </c>
      <c r="O34" s="577" t="s">
        <v>429</v>
      </c>
      <c r="P34" s="245" t="s">
        <v>430</v>
      </c>
      <c r="Q34" s="245" t="s">
        <v>431</v>
      </c>
      <c r="R34" s="245" t="s">
        <v>260</v>
      </c>
      <c r="S34" s="245" t="s">
        <v>129</v>
      </c>
      <c r="T34" s="245" t="s">
        <v>130</v>
      </c>
      <c r="U34" s="575" t="s">
        <v>131</v>
      </c>
      <c r="V34" s="575" t="s">
        <v>401</v>
      </c>
      <c r="W34" s="245"/>
      <c r="X34" s="589"/>
      <c r="Y34" s="589"/>
      <c r="Z34" s="589"/>
      <c r="AA34" s="589"/>
      <c r="AB34" s="589"/>
      <c r="AC34" s="589">
        <v>0.9</v>
      </c>
      <c r="AD34" s="245" t="s">
        <v>432</v>
      </c>
      <c r="AE34" s="245" t="s">
        <v>134</v>
      </c>
      <c r="AF34" s="576">
        <v>4.4642857142857152E-4</v>
      </c>
      <c r="AG34" s="588" t="s">
        <v>135</v>
      </c>
      <c r="AH34" s="540">
        <v>0</v>
      </c>
      <c r="AI34" s="528">
        <v>0</v>
      </c>
      <c r="AJ34" s="528">
        <v>0.02</v>
      </c>
      <c r="AK34" s="528">
        <v>0.03</v>
      </c>
      <c r="AL34" s="528">
        <v>0</v>
      </c>
      <c r="AM34" s="528">
        <v>0.05</v>
      </c>
      <c r="AN34" s="131">
        <v>0.05</v>
      </c>
      <c r="AO34" s="131">
        <v>0.05</v>
      </c>
      <c r="AP34" s="131">
        <v>0.15</v>
      </c>
      <c r="AQ34" s="131">
        <v>0.15</v>
      </c>
      <c r="AR34" s="131">
        <v>0.2</v>
      </c>
      <c r="AS34" s="131">
        <v>0.2</v>
      </c>
      <c r="AT34" s="547">
        <f t="shared" si="0"/>
        <v>0.89999999999999991</v>
      </c>
      <c r="AU34" s="611" t="s">
        <v>136</v>
      </c>
      <c r="AV34" s="559">
        <v>0</v>
      </c>
      <c r="AW34" s="560">
        <v>0</v>
      </c>
      <c r="AX34" s="560">
        <v>0.02</v>
      </c>
      <c r="AY34" s="560">
        <v>0.03</v>
      </c>
      <c r="AZ34" s="560">
        <v>0</v>
      </c>
      <c r="BA34" s="560">
        <v>0.15</v>
      </c>
      <c r="BB34" s="132">
        <v>0</v>
      </c>
      <c r="BC34" s="132">
        <v>0</v>
      </c>
      <c r="BD34" s="132">
        <v>0</v>
      </c>
      <c r="BE34" s="132">
        <v>0</v>
      </c>
      <c r="BF34" s="132">
        <v>0</v>
      </c>
      <c r="BG34" s="132">
        <v>0</v>
      </c>
      <c r="BH34" s="547">
        <f t="shared" si="1"/>
        <v>0.2</v>
      </c>
      <c r="BI34" s="571">
        <f t="shared" si="2"/>
        <v>0.22222222222222227</v>
      </c>
      <c r="BJ34" s="571" t="str">
        <f>VLOOKUP(BI34,Tabla_Indicador_Gestion4[#All],3,TRUE)</f>
        <v>En Tramite</v>
      </c>
      <c r="BK34" s="315" t="str">
        <f t="shared" si="3"/>
        <v xml:space="preserve"> |201912: 0 |201911: 0 |2019010: 0 |201909: 0 |201908: 0 |201907: 0 |201906: 0 |201905: El valor del Presupuesto Obligado fue de 1.754.000.000 y el valor del Presupuesto Apropiado de 4.093.000.000  |201904: Se realizó presentación de los resultados del presupuesto (inversión y funcionamiento) a corte del 30 de abril de 2019. En la diapositiva No. 13 se encuentra el detalle de los resultados del proyecto de acuerdo a la cadena de valor del mismo. El próximo 08 de mayo se realizará una revisión de la ejecución presupuestal de los proyectos con los responsables de la ejecución  de la gestión y de la obligación de los recursos apropiados. RUTA: Z:/ PLANEACIÓN-2019/PLANEACIÓN INSTITUCIONAL MODELO INTEGRADO DE PLANEACIÓN Y GESTIÓN/ BANCO DE PROYECTOS E INVERSIÓN INSTITUCIONAL/ Seguimiento mensual presupuesto/ Abril. |201903: Seguimiento realizado a través de las ejecuciones presupuestales generadas por el SIIF Nación a corte del 31 de marzo de 2019. |201902: El proyecto de inversión no estaba aprobado. |201901: El proyecto de inversión no estaba aprobado.</v>
      </c>
      <c r="BL34" s="316" t="str">
        <f t="shared" si="4"/>
        <v xml:space="preserve"> |201912: 0 |201911: 0 |2019010: 0 |201909: 0 |201908: 0 |201907: 0 |201906: 0 |201905: 0  |201904: Este análisis de los resultados obtenidos en cuanto al presupuesto serán actualizados después de recibir la información por parte de los responsables de los proyectos de inversión, en la reunión del 08 de mayo de 2019. las areas no tenian conocimiento de la disponibilidad de los recursos de inversión. |201903: Ruta Compartida: Z:/ PLANEACIÓN-2019/400 39  PLANEACIÓN INSTITUCIONAL MODELO INTEGRADO DE PLANEACIÓN Y GESTIÓN/400 39 10 BANCO DE PROYECTOS DE INVERSIÓN INSTITUCIONAL/ Seguimiento mensual presupuesto/ Marzo  |201902: El ciclo de aprobación del proyecto finalizó el pasado 12 de marzo, sin embargo se realizó seguimiento a la ejecución presupuestal del proyecto a corte del 28 de febrero.  |201901: No se realizó seguimiento a la ejecución del proyecto, ya que éste se encontraba en actualización a Decreto resolución del Presupuesto.</v>
      </c>
      <c r="BM34" s="369" t="s">
        <v>433</v>
      </c>
      <c r="BN34" s="370" t="s">
        <v>434</v>
      </c>
      <c r="BO34" s="369" t="s">
        <v>433</v>
      </c>
      <c r="BP34" s="358" t="s">
        <v>435</v>
      </c>
      <c r="BQ34" s="357" t="s">
        <v>436</v>
      </c>
      <c r="BR34" s="358" t="s">
        <v>437</v>
      </c>
      <c r="BS34" s="418" t="s">
        <v>438</v>
      </c>
      <c r="BT34" s="419" t="s">
        <v>439</v>
      </c>
      <c r="BU34" s="460" t="s">
        <v>440</v>
      </c>
      <c r="BV34" s="469">
        <v>0</v>
      </c>
      <c r="BW34" s="327">
        <v>0</v>
      </c>
      <c r="BX34" s="328">
        <v>0</v>
      </c>
      <c r="BY34" s="490">
        <v>0</v>
      </c>
      <c r="BZ34" s="491">
        <v>0</v>
      </c>
      <c r="CA34" s="490">
        <v>0</v>
      </c>
      <c r="CB34" s="491">
        <v>0</v>
      </c>
      <c r="CC34" s="490">
        <v>0</v>
      </c>
      <c r="CD34" s="491">
        <v>0</v>
      </c>
      <c r="CE34" s="490">
        <v>0</v>
      </c>
      <c r="CF34" s="491">
        <v>0</v>
      </c>
      <c r="CG34" s="490">
        <v>0</v>
      </c>
      <c r="CH34" s="491">
        <v>0</v>
      </c>
      <c r="CI34" s="490">
        <v>0</v>
      </c>
      <c r="CJ34" s="491">
        <v>0</v>
      </c>
    </row>
    <row r="35" spans="1:88" ht="15" customHeight="1" x14ac:dyDescent="0.2">
      <c r="A35" s="587">
        <v>33</v>
      </c>
      <c r="B35" s="575" t="s">
        <v>375</v>
      </c>
      <c r="C35" s="577" t="s">
        <v>9</v>
      </c>
      <c r="D35" s="577" t="s">
        <v>44</v>
      </c>
      <c r="E35" s="577" t="s">
        <v>12</v>
      </c>
      <c r="F35" s="245" t="s">
        <v>121</v>
      </c>
      <c r="G35" s="245" t="s">
        <v>78</v>
      </c>
      <c r="H35" s="245">
        <v>2</v>
      </c>
      <c r="I35" s="577" t="s">
        <v>122</v>
      </c>
      <c r="J35" s="245" t="s">
        <v>13</v>
      </c>
      <c r="K35" s="245" t="s">
        <v>2327</v>
      </c>
      <c r="L35" s="245" t="s">
        <v>441</v>
      </c>
      <c r="M35" s="245" t="s">
        <v>442</v>
      </c>
      <c r="N35" s="577" t="s">
        <v>45</v>
      </c>
      <c r="O35" s="577" t="s">
        <v>125</v>
      </c>
      <c r="P35" s="577" t="s">
        <v>443</v>
      </c>
      <c r="Q35" s="577" t="s">
        <v>444</v>
      </c>
      <c r="R35" s="245" t="s">
        <v>128</v>
      </c>
      <c r="S35" s="245" t="s">
        <v>129</v>
      </c>
      <c r="T35" s="245" t="s">
        <v>130</v>
      </c>
      <c r="U35" s="575" t="s">
        <v>165</v>
      </c>
      <c r="V35" s="575" t="s">
        <v>445</v>
      </c>
      <c r="W35" s="245"/>
      <c r="X35" s="245"/>
      <c r="Y35" s="245"/>
      <c r="Z35" s="245"/>
      <c r="AA35" s="245"/>
      <c r="AB35" s="245"/>
      <c r="AC35" s="245">
        <v>9</v>
      </c>
      <c r="AD35" s="245" t="s">
        <v>446</v>
      </c>
      <c r="AE35" s="245" t="s">
        <v>134</v>
      </c>
      <c r="AF35" s="576">
        <v>4.4642857142857152E-4</v>
      </c>
      <c r="AG35" s="588" t="s">
        <v>135</v>
      </c>
      <c r="AH35" s="522">
        <v>1</v>
      </c>
      <c r="AI35" s="523">
        <v>1</v>
      </c>
      <c r="AJ35" s="523">
        <v>0</v>
      </c>
      <c r="AK35" s="523">
        <v>1</v>
      </c>
      <c r="AL35" s="523">
        <v>1</v>
      </c>
      <c r="AM35" s="523">
        <v>1</v>
      </c>
      <c r="AN35" s="114">
        <v>1</v>
      </c>
      <c r="AO35" s="114">
        <v>1</v>
      </c>
      <c r="AP35" s="114">
        <v>1</v>
      </c>
      <c r="AQ35" s="114">
        <v>1</v>
      </c>
      <c r="AR35" s="114">
        <v>1</v>
      </c>
      <c r="AS35" s="114">
        <v>0</v>
      </c>
      <c r="AT35" s="545">
        <f t="shared" si="0"/>
        <v>10</v>
      </c>
      <c r="AU35" s="609" t="s">
        <v>136</v>
      </c>
      <c r="AV35" s="553">
        <v>1</v>
      </c>
      <c r="AW35" s="554">
        <v>1</v>
      </c>
      <c r="AX35" s="554">
        <v>0</v>
      </c>
      <c r="AY35" s="554">
        <v>1</v>
      </c>
      <c r="AZ35" s="554">
        <v>1</v>
      </c>
      <c r="BA35" s="554">
        <v>1</v>
      </c>
      <c r="BB35" s="100">
        <v>0</v>
      </c>
      <c r="BC35" s="100">
        <v>0</v>
      </c>
      <c r="BD35" s="100">
        <v>0</v>
      </c>
      <c r="BE35" s="100">
        <v>0</v>
      </c>
      <c r="BF35" s="100">
        <v>0</v>
      </c>
      <c r="BG35" s="100">
        <v>0</v>
      </c>
      <c r="BH35" s="545">
        <f t="shared" si="1"/>
        <v>5</v>
      </c>
      <c r="BI35" s="571">
        <f t="shared" si="2"/>
        <v>0.5</v>
      </c>
      <c r="BJ35" s="571" t="str">
        <f>VLOOKUP(BI35,Tabla_Indicador_Gestion4[#All],3,TRUE)</f>
        <v>En Tramite</v>
      </c>
      <c r="BK35" s="315" t="str">
        <f t="shared" si="3"/>
        <v xml:space="preserve"> |201912: 0 |201911: 0 |2019010: 0 |201909: 0 |201908: 0 |201907: 0 |201906: Aplicativo Orfeo, oficio N° 20197000219341 del 29 de junio |201905: Carpeta archivo mesas de trabajo de la Delegada de Concesiones e Infraestructura  |201904: Oficio Nro 20197100091511 del 4/de abril/2019, radicado en Orfeo el cual fue enviado al Aeródromo de Barrancominas - Guainia.  |201903: 0 |201902: i. Oficio Nro 20197100034691, radicado en orfeo
ii. Base de datos, seguimiento inspecciones y mesas de trabajo y archivo |201901: i. oficio Nro 20195605047732 de fecha 18/01/19, radicado en orfeo</v>
      </c>
      <c r="BL35" s="316" t="str">
        <f t="shared" si="4"/>
        <v xml:space="preserve"> |201912: 0 |201911: 0 |2019010: 0 |201909: 0 |201908: 0 |201907: 0 |201906: Se solicito a la Alcaldía de Puerto Leguizamo - Putumayo las acciones adelantadas para formalizar el aeródromo a cargo de este ente Territorial |201905: Se realizo mesa de trabajo Nro. 55 el 15 de mayo de 2019, Formalizacion administrativa de aeródromo Caucaya de Puerto Leguizamo, Reiteracion el compromiso que tiene el municipio de formalizar el aeródromo por hacer parte Nacional del Transporte.  |201904: Se solicitó al Aeródromo de Barrancominas – Guainía
1. Plan de acción de mejora para la atención de las observaciones de la visita de inspección realizada en marzo. 
2. Plan de formalización y/o acto administrativo.
 |201903: 0 |201902: i. se Requirió  a la alcaldía de Bajo Baudo para la presentación del plan de formalizacion o acto administrativo, el cual es el ente territorial y responsable de la administración del aerodromo pizarro. Se esta a la espera de respuesta.
ii. Los días 26 y 27 de febrero de 2019, se  realizo visita de inspección al aeropuerto Cesar Gaviria Trujillo, adicionalmente se hizo una mesa de trabajo para establecer compromisos para el proceso de presentar un plan de formalizacion y posteriormente acto administrativo, los compromisos de dicha mesa fueron; antes del primer semestre presentara ante esta delegada el plan de formalizacion y acto administrativo nombrando un administrador de aeropuertos responsable de acuerdo con la RAC 14. 
 |201901: i. Se recibió respuesta de plan de formalización por parte de la alcaldía de San Gil, como Ente Territorial del Aeródromo los Pozos</v>
      </c>
      <c r="BM35" s="375" t="s">
        <v>447</v>
      </c>
      <c r="BN35" s="376" t="s">
        <v>448</v>
      </c>
      <c r="BO35" s="355" t="s">
        <v>449</v>
      </c>
      <c r="BP35" s="412" t="s">
        <v>450</v>
      </c>
      <c r="BQ35" s="416">
        <v>0</v>
      </c>
      <c r="BR35" s="417">
        <v>0</v>
      </c>
      <c r="BS35" s="423" t="s">
        <v>451</v>
      </c>
      <c r="BT35" s="424" t="s">
        <v>452</v>
      </c>
      <c r="BU35" s="467" t="s">
        <v>453</v>
      </c>
      <c r="BV35" s="461" t="s">
        <v>454</v>
      </c>
      <c r="BW35" s="305" t="s">
        <v>455</v>
      </c>
      <c r="BX35" s="306" t="s">
        <v>456</v>
      </c>
      <c r="BY35" s="490">
        <v>0</v>
      </c>
      <c r="BZ35" s="491">
        <v>0</v>
      </c>
      <c r="CA35" s="490">
        <v>0</v>
      </c>
      <c r="CB35" s="491">
        <v>0</v>
      </c>
      <c r="CC35" s="490">
        <v>0</v>
      </c>
      <c r="CD35" s="491">
        <v>0</v>
      </c>
      <c r="CE35" s="490">
        <v>0</v>
      </c>
      <c r="CF35" s="491">
        <v>0</v>
      </c>
      <c r="CG35" s="490">
        <v>0</v>
      </c>
      <c r="CH35" s="491">
        <v>0</v>
      </c>
      <c r="CI35" s="490">
        <v>0</v>
      </c>
      <c r="CJ35" s="491">
        <v>0</v>
      </c>
    </row>
    <row r="36" spans="1:88" ht="15" customHeight="1" x14ac:dyDescent="0.2">
      <c r="A36" s="587">
        <v>34</v>
      </c>
      <c r="B36" s="575" t="s">
        <v>375</v>
      </c>
      <c r="C36" s="577" t="s">
        <v>9</v>
      </c>
      <c r="D36" s="577" t="s">
        <v>44</v>
      </c>
      <c r="E36" s="577" t="s">
        <v>12</v>
      </c>
      <c r="F36" s="245" t="s">
        <v>121</v>
      </c>
      <c r="G36" s="245" t="s">
        <v>78</v>
      </c>
      <c r="H36" s="245">
        <v>2</v>
      </c>
      <c r="I36" s="577" t="s">
        <v>122</v>
      </c>
      <c r="J36" s="245" t="s">
        <v>13</v>
      </c>
      <c r="K36" s="245" t="s">
        <v>2324</v>
      </c>
      <c r="L36" s="245" t="s">
        <v>457</v>
      </c>
      <c r="M36" s="245" t="s">
        <v>458</v>
      </c>
      <c r="N36" s="577" t="s">
        <v>49</v>
      </c>
      <c r="O36" s="577" t="s">
        <v>201</v>
      </c>
      <c r="P36" s="577" t="s">
        <v>459</v>
      </c>
      <c r="Q36" s="577" t="s">
        <v>460</v>
      </c>
      <c r="R36" s="245" t="s">
        <v>128</v>
      </c>
      <c r="S36" s="245" t="s">
        <v>129</v>
      </c>
      <c r="T36" s="245" t="s">
        <v>130</v>
      </c>
      <c r="U36" s="575" t="s">
        <v>165</v>
      </c>
      <c r="V36" s="575" t="s">
        <v>445</v>
      </c>
      <c r="W36" s="245"/>
      <c r="X36" s="589"/>
      <c r="Y36" s="589"/>
      <c r="Z36" s="589"/>
      <c r="AA36" s="589"/>
      <c r="AB36" s="589"/>
      <c r="AC36" s="589">
        <v>1</v>
      </c>
      <c r="AD36" s="245" t="s">
        <v>461</v>
      </c>
      <c r="AE36" s="245" t="s">
        <v>134</v>
      </c>
      <c r="AF36" s="576">
        <v>4.4642857142857152E-4</v>
      </c>
      <c r="AG36" s="588" t="s">
        <v>135</v>
      </c>
      <c r="AH36" s="525">
        <v>0</v>
      </c>
      <c r="AI36" s="527">
        <v>0.09</v>
      </c>
      <c r="AJ36" s="527">
        <v>0.12</v>
      </c>
      <c r="AK36" s="527">
        <v>0.06</v>
      </c>
      <c r="AL36" s="527">
        <v>0.09</v>
      </c>
      <c r="AM36" s="527">
        <v>0.12</v>
      </c>
      <c r="AN36" s="120">
        <v>0.08</v>
      </c>
      <c r="AO36" s="120">
        <v>0.1</v>
      </c>
      <c r="AP36" s="120">
        <v>0.09</v>
      </c>
      <c r="AQ36" s="120">
        <v>7.0000000000000007E-2</v>
      </c>
      <c r="AR36" s="120">
        <v>0.06</v>
      </c>
      <c r="AS36" s="120">
        <v>0.12</v>
      </c>
      <c r="AT36" s="546">
        <f t="shared" si="0"/>
        <v>0.99999999999999989</v>
      </c>
      <c r="AU36" s="609" t="s">
        <v>136</v>
      </c>
      <c r="AV36" s="555">
        <v>0</v>
      </c>
      <c r="AW36" s="556">
        <v>0.09</v>
      </c>
      <c r="AX36" s="556">
        <v>0.12</v>
      </c>
      <c r="AY36" s="556">
        <v>0.06</v>
      </c>
      <c r="AZ36" s="556">
        <v>0.09</v>
      </c>
      <c r="BA36" s="556">
        <v>0.12</v>
      </c>
      <c r="BB36" s="105">
        <v>0</v>
      </c>
      <c r="BC36" s="105">
        <v>0</v>
      </c>
      <c r="BD36" s="105">
        <v>0</v>
      </c>
      <c r="BE36" s="105">
        <v>0</v>
      </c>
      <c r="BF36" s="105">
        <v>0</v>
      </c>
      <c r="BG36" s="105">
        <v>0</v>
      </c>
      <c r="BH36" s="572">
        <f t="shared" si="1"/>
        <v>0.48</v>
      </c>
      <c r="BI36" s="571">
        <f t="shared" si="2"/>
        <v>0.48000000000000004</v>
      </c>
      <c r="BJ36" s="571" t="str">
        <f>VLOOKUP(BI36,Tabla_Indicador_Gestion4[#All],3,TRUE)</f>
        <v>En Tramite</v>
      </c>
      <c r="BK36" s="315" t="str">
        <f t="shared" si="3"/>
        <v xml:space="preserve"> |201912: 0 |201911: 0 |2019010: 0 |201909: 0 |201908: 0 |201907: 0 |201906: 5. Puertos. Evid. act 5 PAI Junio Inv Banacol. |201905: Documento archivo: Puertos. Evid Activ 5 PAI_Mayo Insp Fluv Turbo.docx  |201904: correo electronico. 
Archivo: Puertos. Evid Activ 5_PAI_Abril.pdf
Ficha Tecnica: archivo:  Puertos. Evid Activ 5.1_PAI_Abril.pdf  |201903: Documento adjunto nombrado Puertos. Evidencia Actividad 5 Marzo2019 |201902: Documento adjunto nombrado Puertos. Evidencia Actividad 5 Febrero2019 |201901: No se programó actividad para este mes.</v>
      </c>
      <c r="BL36" s="316" t="str">
        <f t="shared" si="4"/>
        <v xml:space="preserve"> |201912: 0 |201911: 0 |2019010: 0 |201909: 0 |201908: 0 |201907: 0 |201906: Al respecto se informa que  el Consejo de Estado en pronunciamiento  del 19 de febrero de 2019 (sala de lo Contencioso Administrativo, sección primera, Expediente No. 11001032600020150005301. Consejero Ponente Oswaldo Giraldo López), resolvió conceder la solicitud de medidas cautelares interpuesta por la empresa BANACOL respecto de los actos administrativos expedidos por la ANI, que negaron la solicitud de homologación, por lo tanto,  no es procedente la apertura de investigación administrativa frente a este caso, toda vez que el mismo se encuentra en la jurisdicción de lo Contencioso Administrativo y que actualmente la facultad para otorgar las homologaciones y autorizaciones así como los cobros correspondientes a la contraprestación corresponde a la ANI conforme Decreto No. 4735 de 2009. La semana próxima se remitirá el documento contentivo con las conclusiones del caso. |201905: Se informa que se solicitó información a la Inspección Fluvial de Turbo, y la respuesta correspondiente fue radicada hasta el día 4 de junio de 2019 y asignada a este Grupo hasta el día de ayer, por lo tanto no se realizará la entrega de esta actividad, hasta tanto se realice el análisis correspondiente de la respuesta entregada por la Inspección Fluvial.   |201904: Correo electronico donde se manifiesta que se realizaron las siguientes actividades:  Memorando Grupo Financiera Radicado No. 20196200040213
Respuesta Grupo Financiera Radicado No. 20195400046933
Oficio al INVIAS Radicado No. 20196200089231
Respuesta INVIAS Radicado No. 20195605344562
Oficio a la ANI Radicado No. 20196200089271
Respuesta ANI Radicado No. 20195605328842
Evidencia (arhivo denominado "BANACOL abril" ) |201903: Documento de fecha Marzo 2019  Ficha Técnica - C.I Banacol de Colombia S.A.  |201902: Documento de fecha Febrero 2019 - Analisis Juridico -- C.I Banacol de Colombia S.A.  |201901: N.A.</v>
      </c>
      <c r="BM36" s="369" t="s">
        <v>204</v>
      </c>
      <c r="BN36" s="396" t="s">
        <v>217</v>
      </c>
      <c r="BO36" s="357" t="s">
        <v>462</v>
      </c>
      <c r="BP36" s="358" t="s">
        <v>463</v>
      </c>
      <c r="BQ36" s="357" t="s">
        <v>464</v>
      </c>
      <c r="BR36" s="358" t="s">
        <v>465</v>
      </c>
      <c r="BS36" s="418" t="s">
        <v>466</v>
      </c>
      <c r="BT36" s="419" t="s">
        <v>467</v>
      </c>
      <c r="BU36" s="418" t="s">
        <v>468</v>
      </c>
      <c r="BV36" s="419" t="s">
        <v>469</v>
      </c>
      <c r="BW36" s="269" t="s">
        <v>470</v>
      </c>
      <c r="BX36" s="270" t="s">
        <v>471</v>
      </c>
      <c r="BY36" s="490">
        <v>0</v>
      </c>
      <c r="BZ36" s="491">
        <v>0</v>
      </c>
      <c r="CA36" s="490">
        <v>0</v>
      </c>
      <c r="CB36" s="491">
        <v>0</v>
      </c>
      <c r="CC36" s="490">
        <v>0</v>
      </c>
      <c r="CD36" s="491">
        <v>0</v>
      </c>
      <c r="CE36" s="490">
        <v>0</v>
      </c>
      <c r="CF36" s="491">
        <v>0</v>
      </c>
      <c r="CG36" s="490">
        <v>0</v>
      </c>
      <c r="CH36" s="491">
        <v>0</v>
      </c>
      <c r="CI36" s="490">
        <v>0</v>
      </c>
      <c r="CJ36" s="491">
        <v>0</v>
      </c>
    </row>
    <row r="37" spans="1:88" ht="15" customHeight="1" x14ac:dyDescent="0.2">
      <c r="A37" s="587">
        <v>35</v>
      </c>
      <c r="B37" s="575" t="s">
        <v>375</v>
      </c>
      <c r="C37" s="577" t="s">
        <v>9</v>
      </c>
      <c r="D37" s="577" t="s">
        <v>44</v>
      </c>
      <c r="E37" s="577" t="s">
        <v>12</v>
      </c>
      <c r="F37" s="245" t="s">
        <v>121</v>
      </c>
      <c r="G37" s="245" t="s">
        <v>78</v>
      </c>
      <c r="H37" s="245">
        <v>2</v>
      </c>
      <c r="I37" s="577" t="s">
        <v>122</v>
      </c>
      <c r="J37" s="245" t="s">
        <v>13</v>
      </c>
      <c r="K37" s="245" t="s">
        <v>2323</v>
      </c>
      <c r="L37" s="245" t="s">
        <v>472</v>
      </c>
      <c r="M37" s="245" t="s">
        <v>473</v>
      </c>
      <c r="N37" s="577" t="s">
        <v>57</v>
      </c>
      <c r="O37" s="577" t="s">
        <v>178</v>
      </c>
      <c r="P37" s="577" t="s">
        <v>474</v>
      </c>
      <c r="Q37" s="577" t="s">
        <v>475</v>
      </c>
      <c r="R37" s="245" t="s">
        <v>128</v>
      </c>
      <c r="S37" s="245" t="s">
        <v>129</v>
      </c>
      <c r="T37" s="245" t="s">
        <v>130</v>
      </c>
      <c r="U37" s="575" t="s">
        <v>142</v>
      </c>
      <c r="V37" s="575" t="s">
        <v>476</v>
      </c>
      <c r="W37" s="245"/>
      <c r="X37" s="589"/>
      <c r="Y37" s="589"/>
      <c r="Z37" s="589"/>
      <c r="AA37" s="589"/>
      <c r="AB37" s="589"/>
      <c r="AC37" s="589">
        <v>1</v>
      </c>
      <c r="AD37" s="589" t="s">
        <v>477</v>
      </c>
      <c r="AE37" s="245" t="s">
        <v>134</v>
      </c>
      <c r="AF37" s="576">
        <v>4.4642857142857152E-4</v>
      </c>
      <c r="AG37" s="588" t="s">
        <v>135</v>
      </c>
      <c r="AH37" s="522">
        <v>0</v>
      </c>
      <c r="AI37" s="523">
        <v>0</v>
      </c>
      <c r="AJ37" s="523">
        <v>0</v>
      </c>
      <c r="AK37" s="523">
        <v>0</v>
      </c>
      <c r="AL37" s="523">
        <v>0</v>
      </c>
      <c r="AM37" s="523">
        <v>1</v>
      </c>
      <c r="AN37" s="111">
        <v>0</v>
      </c>
      <c r="AO37" s="111">
        <v>0</v>
      </c>
      <c r="AP37" s="111">
        <v>0</v>
      </c>
      <c r="AQ37" s="111">
        <v>0</v>
      </c>
      <c r="AR37" s="111">
        <v>0</v>
      </c>
      <c r="AS37" s="114">
        <v>1</v>
      </c>
      <c r="AT37" s="545">
        <f t="shared" si="0"/>
        <v>2</v>
      </c>
      <c r="AU37" s="609" t="s">
        <v>136</v>
      </c>
      <c r="AV37" s="553">
        <v>0</v>
      </c>
      <c r="AW37" s="554">
        <v>0</v>
      </c>
      <c r="AX37" s="554">
        <v>0</v>
      </c>
      <c r="AY37" s="554">
        <v>0</v>
      </c>
      <c r="AZ37" s="554">
        <v>0</v>
      </c>
      <c r="BA37" s="554">
        <v>2</v>
      </c>
      <c r="BB37" s="100">
        <v>0</v>
      </c>
      <c r="BC37" s="100">
        <v>0</v>
      </c>
      <c r="BD37" s="100">
        <v>0</v>
      </c>
      <c r="BE37" s="100">
        <v>0</v>
      </c>
      <c r="BF37" s="100">
        <v>0</v>
      </c>
      <c r="BG37" s="100">
        <v>0</v>
      </c>
      <c r="BH37" s="545">
        <f t="shared" si="1"/>
        <v>2</v>
      </c>
      <c r="BI37" s="571">
        <f t="shared" si="2"/>
        <v>1</v>
      </c>
      <c r="BJ37" s="571" t="str">
        <f>VLOOKUP(BI37,Tabla_Indicador_Gestion4[#All],3,TRUE)</f>
        <v>Culminada</v>
      </c>
      <c r="BK37" s="315" t="str">
        <f t="shared" si="3"/>
        <v xml:space="preserve"> |201912: 0 |201911: 0 |2019010: 0 |201909: 0 |201908: 0 |201907: 0 |201906: Circulares 26 y 27 de 2019 |201905: 0  |201904: 0 |201903: 0 |201902: 0 |201901: 0</v>
      </c>
      <c r="BL37" s="316" t="str">
        <f t="shared" si="4"/>
        <v xml:space="preserve"> |201912: 0 |201911: 0 |2019010: 0 |201909: 0 |201908: 0 |201907: 0 |201906: En el mes de junio se realizaron 2 acciones de divulgación:
1. Circular 26 del 28 de junio de 2019, dirigida a las empresas de transporte terrestre automotor de pasajeros por carretera, empresas de transporte terrestre automotor especial, terminales de transporte, Directores Territoriales del Ministerio de Transporte, Dirección de Tránsito y Transporte de la Policía Nacional y Autoridades de Transporte Municipal, sobre los contratos de temporada alta y uso de vehículos en la modalidad especial en periodo de alta demanda de mitad de año 2019.
2. Circular 27 del 28 de junio de 2019, dirigida al Terminal de Transporte S.A.-Sede Salitre (Central) y Satélite del Norte; Terminal de Transportes de Villavicencio S.A.; Empresas de Transporte Terrestre de Pasajeros por Carretera y de Transporte Especial, sobre el procedimiento para el cumplimiento de la Resolución 2700 de 25 de junio de 2019 proferida por el Ministerio de Transporte, modificada por la Resolución 2743 de 28 de junio de 2019.
 |201905: 0  |201904: 0 |201903: 0 |201902: 0 |201901: 0</v>
      </c>
      <c r="BM37" s="384">
        <v>0</v>
      </c>
      <c r="BN37" s="385">
        <v>0</v>
      </c>
      <c r="BO37" s="359">
        <v>0</v>
      </c>
      <c r="BP37" s="360">
        <v>0</v>
      </c>
      <c r="BQ37" s="416">
        <v>0</v>
      </c>
      <c r="BR37" s="417">
        <v>0</v>
      </c>
      <c r="BS37" s="416">
        <v>0</v>
      </c>
      <c r="BT37" s="417">
        <v>0</v>
      </c>
      <c r="BU37" s="470">
        <v>0</v>
      </c>
      <c r="BV37" s="463">
        <v>0</v>
      </c>
      <c r="BW37" s="267" t="s">
        <v>478</v>
      </c>
      <c r="BX37" s="268" t="s">
        <v>479</v>
      </c>
      <c r="BY37" s="490">
        <v>0</v>
      </c>
      <c r="BZ37" s="491">
        <v>0</v>
      </c>
      <c r="CA37" s="490">
        <v>0</v>
      </c>
      <c r="CB37" s="491">
        <v>0</v>
      </c>
      <c r="CC37" s="490">
        <v>0</v>
      </c>
      <c r="CD37" s="491">
        <v>0</v>
      </c>
      <c r="CE37" s="490">
        <v>0</v>
      </c>
      <c r="CF37" s="491">
        <v>0</v>
      </c>
      <c r="CG37" s="490">
        <v>0</v>
      </c>
      <c r="CH37" s="491">
        <v>0</v>
      </c>
      <c r="CI37" s="490">
        <v>0</v>
      </c>
      <c r="CJ37" s="491">
        <v>0</v>
      </c>
    </row>
    <row r="38" spans="1:88" ht="15" customHeight="1" x14ac:dyDescent="0.2">
      <c r="A38" s="587">
        <v>36</v>
      </c>
      <c r="B38" s="575" t="s">
        <v>375</v>
      </c>
      <c r="C38" s="577" t="s">
        <v>9</v>
      </c>
      <c r="D38" s="577" t="s">
        <v>44</v>
      </c>
      <c r="E38" s="577" t="s">
        <v>12</v>
      </c>
      <c r="F38" s="245" t="s">
        <v>121</v>
      </c>
      <c r="G38" s="245" t="s">
        <v>78</v>
      </c>
      <c r="H38" s="245">
        <v>2</v>
      </c>
      <c r="I38" s="577" t="s">
        <v>122</v>
      </c>
      <c r="J38" s="245" t="s">
        <v>13</v>
      </c>
      <c r="K38" s="245" t="s">
        <v>2320</v>
      </c>
      <c r="L38" s="245" t="s">
        <v>480</v>
      </c>
      <c r="M38" s="245" t="s">
        <v>481</v>
      </c>
      <c r="N38" s="577" t="s">
        <v>57</v>
      </c>
      <c r="O38" s="577" t="s">
        <v>178</v>
      </c>
      <c r="P38" s="577" t="s">
        <v>474</v>
      </c>
      <c r="Q38" s="577" t="s">
        <v>475</v>
      </c>
      <c r="R38" s="245" t="s">
        <v>128</v>
      </c>
      <c r="S38" s="245" t="s">
        <v>129</v>
      </c>
      <c r="T38" s="245" t="s">
        <v>130</v>
      </c>
      <c r="U38" s="575" t="s">
        <v>299</v>
      </c>
      <c r="V38" s="575" t="s">
        <v>300</v>
      </c>
      <c r="W38" s="245"/>
      <c r="X38" s="589"/>
      <c r="Y38" s="589"/>
      <c r="Z38" s="589"/>
      <c r="AA38" s="589"/>
      <c r="AB38" s="589"/>
      <c r="AC38" s="589">
        <v>1</v>
      </c>
      <c r="AD38" s="245" t="s">
        <v>482</v>
      </c>
      <c r="AE38" s="245" t="s">
        <v>134</v>
      </c>
      <c r="AF38" s="576">
        <v>4.4642857142857152E-4</v>
      </c>
      <c r="AG38" s="588" t="s">
        <v>135</v>
      </c>
      <c r="AH38" s="526">
        <v>0</v>
      </c>
      <c r="AI38" s="524">
        <v>0</v>
      </c>
      <c r="AJ38" s="524">
        <v>0</v>
      </c>
      <c r="AK38" s="524">
        <v>0</v>
      </c>
      <c r="AL38" s="524">
        <v>0</v>
      </c>
      <c r="AM38" s="524">
        <v>5</v>
      </c>
      <c r="AN38" s="109">
        <v>5</v>
      </c>
      <c r="AO38" s="109">
        <v>5</v>
      </c>
      <c r="AP38" s="109">
        <v>5</v>
      </c>
      <c r="AQ38" s="109">
        <v>5</v>
      </c>
      <c r="AR38" s="109">
        <v>5</v>
      </c>
      <c r="AS38" s="109">
        <v>5</v>
      </c>
      <c r="AT38" s="545">
        <f t="shared" si="0"/>
        <v>35</v>
      </c>
      <c r="AU38" s="609" t="s">
        <v>136</v>
      </c>
      <c r="AV38" s="551">
        <v>0</v>
      </c>
      <c r="AW38" s="552">
        <v>0</v>
      </c>
      <c r="AX38" s="552">
        <v>0</v>
      </c>
      <c r="AY38" s="552">
        <v>0</v>
      </c>
      <c r="AZ38" s="552">
        <v>0</v>
      </c>
      <c r="BA38" s="552">
        <v>0</v>
      </c>
      <c r="BB38" s="100">
        <v>0</v>
      </c>
      <c r="BC38" s="100">
        <v>0</v>
      </c>
      <c r="BD38" s="100">
        <v>0</v>
      </c>
      <c r="BE38" s="100">
        <v>0</v>
      </c>
      <c r="BF38" s="100">
        <v>0</v>
      </c>
      <c r="BG38" s="100">
        <v>0</v>
      </c>
      <c r="BH38" s="545">
        <f t="shared" si="1"/>
        <v>0</v>
      </c>
      <c r="BI38" s="571">
        <f t="shared" si="2"/>
        <v>0</v>
      </c>
      <c r="BJ38" s="571" t="str">
        <f>VLOOKUP(BI38,Tabla_Indicador_Gestion4[#All],3,TRUE)</f>
        <v>Por Ejecutar</v>
      </c>
      <c r="BK38" s="315" t="str">
        <f t="shared" si="3"/>
        <v xml:space="preserve"> |201912: 0 |201911: 0 |2019010: 0 |201909: 0 |201908: 0 |201907: 0 |201906: EVIDENCIA CORREO SOLICITUD CEMAT |201905: 0  |201904: 0 |201903: 0 |201902: 0 |201901: 0</v>
      </c>
      <c r="BL38" s="316" t="str">
        <f t="shared" si="4"/>
        <v xml:space="preserve"> |201912: 0 |201911: 0 |2019010: 0 |201909: 0 |201908: 0 |201907: 0 |201906: En el mes de junio no se logró realizar ninguna visita, toda vez que no se recibieron por parte del CEMAT los respectivos reportes, se adjuntan los pantallazos de los correos de solicitud y reiteración que se han realizado a dicho grupo. |201905: 0  |201904: 0 |201903: 0 |201902: 0 |201901: 0</v>
      </c>
      <c r="BM38" s="382">
        <v>0</v>
      </c>
      <c r="BN38" s="383">
        <v>0</v>
      </c>
      <c r="BO38" s="409">
        <v>0</v>
      </c>
      <c r="BP38" s="410">
        <v>0</v>
      </c>
      <c r="BQ38" s="409">
        <v>0</v>
      </c>
      <c r="BR38" s="410">
        <v>0</v>
      </c>
      <c r="BS38" s="409">
        <v>0</v>
      </c>
      <c r="BT38" s="410">
        <v>0</v>
      </c>
      <c r="BU38" s="471">
        <v>0</v>
      </c>
      <c r="BV38" s="466">
        <v>0</v>
      </c>
      <c r="BW38" s="292" t="s">
        <v>483</v>
      </c>
      <c r="BX38" s="293" t="s">
        <v>484</v>
      </c>
      <c r="BY38" s="490">
        <v>0</v>
      </c>
      <c r="BZ38" s="491">
        <v>0</v>
      </c>
      <c r="CA38" s="490">
        <v>0</v>
      </c>
      <c r="CB38" s="491">
        <v>0</v>
      </c>
      <c r="CC38" s="490">
        <v>0</v>
      </c>
      <c r="CD38" s="491">
        <v>0</v>
      </c>
      <c r="CE38" s="490">
        <v>0</v>
      </c>
      <c r="CF38" s="491">
        <v>0</v>
      </c>
      <c r="CG38" s="490">
        <v>0</v>
      </c>
      <c r="CH38" s="491">
        <v>0</v>
      </c>
      <c r="CI38" s="490">
        <v>0</v>
      </c>
      <c r="CJ38" s="491">
        <v>0</v>
      </c>
    </row>
    <row r="39" spans="1:88" ht="15" customHeight="1" x14ac:dyDescent="0.2">
      <c r="A39" s="587">
        <v>37</v>
      </c>
      <c r="B39" s="575" t="s">
        <v>375</v>
      </c>
      <c r="C39" s="577" t="s">
        <v>9</v>
      </c>
      <c r="D39" s="577" t="s">
        <v>44</v>
      </c>
      <c r="E39" s="577" t="s">
        <v>12</v>
      </c>
      <c r="F39" s="245" t="s">
        <v>121</v>
      </c>
      <c r="G39" s="245" t="s">
        <v>78</v>
      </c>
      <c r="H39" s="245">
        <v>2</v>
      </c>
      <c r="I39" s="577" t="s">
        <v>122</v>
      </c>
      <c r="J39" s="245" t="s">
        <v>13</v>
      </c>
      <c r="K39" s="245" t="s">
        <v>2327</v>
      </c>
      <c r="L39" s="245" t="s">
        <v>485</v>
      </c>
      <c r="M39" s="245" t="s">
        <v>486</v>
      </c>
      <c r="N39" s="577" t="s">
        <v>45</v>
      </c>
      <c r="O39" s="577" t="s">
        <v>125</v>
      </c>
      <c r="P39" s="577" t="s">
        <v>443</v>
      </c>
      <c r="Q39" s="577" t="s">
        <v>444</v>
      </c>
      <c r="R39" s="245" t="s">
        <v>128</v>
      </c>
      <c r="S39" s="245" t="s">
        <v>129</v>
      </c>
      <c r="T39" s="245" t="s">
        <v>130</v>
      </c>
      <c r="U39" s="575" t="s">
        <v>142</v>
      </c>
      <c r="V39" s="575" t="s">
        <v>487</v>
      </c>
      <c r="W39" s="245"/>
      <c r="X39" s="245"/>
      <c r="Y39" s="245"/>
      <c r="Z39" s="245"/>
      <c r="AA39" s="245"/>
      <c r="AB39" s="245"/>
      <c r="AC39" s="245">
        <v>2</v>
      </c>
      <c r="AD39" s="245" t="s">
        <v>488</v>
      </c>
      <c r="AE39" s="245" t="s">
        <v>134</v>
      </c>
      <c r="AF39" s="576">
        <v>4.4642857142857152E-4</v>
      </c>
      <c r="AG39" s="588" t="s">
        <v>135</v>
      </c>
      <c r="AH39" s="522">
        <v>1</v>
      </c>
      <c r="AI39" s="523">
        <v>0</v>
      </c>
      <c r="AJ39" s="523">
        <v>0</v>
      </c>
      <c r="AK39" s="523">
        <v>0</v>
      </c>
      <c r="AL39" s="523">
        <v>0</v>
      </c>
      <c r="AM39" s="523">
        <v>0</v>
      </c>
      <c r="AN39" s="114">
        <v>1</v>
      </c>
      <c r="AO39" s="114">
        <v>0</v>
      </c>
      <c r="AP39" s="114">
        <v>0</v>
      </c>
      <c r="AQ39" s="114">
        <v>1</v>
      </c>
      <c r="AR39" s="114">
        <v>0</v>
      </c>
      <c r="AS39" s="114">
        <v>0</v>
      </c>
      <c r="AT39" s="545">
        <f t="shared" si="0"/>
        <v>3</v>
      </c>
      <c r="AU39" s="609" t="s">
        <v>136</v>
      </c>
      <c r="AV39" s="553">
        <v>1</v>
      </c>
      <c r="AW39" s="554">
        <v>0</v>
      </c>
      <c r="AX39" s="554">
        <v>0</v>
      </c>
      <c r="AY39" s="554">
        <v>0</v>
      </c>
      <c r="AZ39" s="554">
        <v>0</v>
      </c>
      <c r="BA39" s="554">
        <v>0</v>
      </c>
      <c r="BB39" s="100">
        <v>0</v>
      </c>
      <c r="BC39" s="100">
        <v>0</v>
      </c>
      <c r="BD39" s="100">
        <v>0</v>
      </c>
      <c r="BE39" s="100">
        <v>0</v>
      </c>
      <c r="BF39" s="100">
        <v>0</v>
      </c>
      <c r="BG39" s="100">
        <v>0</v>
      </c>
      <c r="BH39" s="545">
        <f t="shared" si="1"/>
        <v>1</v>
      </c>
      <c r="BI39" s="571">
        <f t="shared" si="2"/>
        <v>0.33333333333333331</v>
      </c>
      <c r="BJ39" s="571" t="str">
        <f>VLOOKUP(BI39,Tabla_Indicador_Gestion4[#All],3,TRUE)</f>
        <v>En Tramite</v>
      </c>
      <c r="BK39" s="315" t="str">
        <f t="shared" si="3"/>
        <v xml:space="preserve"> |201912: 0 |201911: 0 |2019010: 0 |201909: 0 |201908: 0 |201907: 0 |201906: 0 |201905: 0  |201904: 0 |201903: 0 |201902: 0 |201901: Radicado en orfeo Nos, 20197100005921, 20197100005941, 20197100005911 del 11 de enero de 2019 </v>
      </c>
      <c r="BL39" s="316" t="str">
        <f t="shared" si="4"/>
        <v xml:space="preserve"> |201912: 0 |201911: 0 |2019010: 0 |201909: 0 |201908: 0 |201907: 0 |201906: 0 |201905: 0  |201904: 0 |201903: 0 |201902: 0 |201901: i. Se solicito al Ministerio de Transporte la relacion de terminales de transporte terrestre, habilitados, homologados, suspendidos o cancelados con corte a 31 de diciembre de 2018
ii. Se solicito a la Aeronautica civil relacion de Empresas de Transporte Aereo canceladas o suspendidas
iii. se solicitó a la ani, informacion de contratos o de obras y sus prorrogas de. Concesión, aeropuertos y aeródromos, carreteras, férreos
Esta informacion se solicita con el fin de actualizar el VIGIA</v>
      </c>
      <c r="BM39" s="375" t="s">
        <v>489</v>
      </c>
      <c r="BN39" s="400" t="s">
        <v>490</v>
      </c>
      <c r="BO39" s="384">
        <v>0</v>
      </c>
      <c r="BP39" s="385">
        <v>0</v>
      </c>
      <c r="BQ39" s="416">
        <v>0</v>
      </c>
      <c r="BR39" s="417">
        <v>0</v>
      </c>
      <c r="BS39" s="416">
        <v>0</v>
      </c>
      <c r="BT39" s="417">
        <v>0</v>
      </c>
      <c r="BU39" s="487">
        <v>0</v>
      </c>
      <c r="BV39" s="433">
        <v>0</v>
      </c>
      <c r="BW39" s="321">
        <v>0</v>
      </c>
      <c r="BX39" s="322">
        <v>0</v>
      </c>
      <c r="BY39" s="490">
        <v>0</v>
      </c>
      <c r="BZ39" s="491">
        <v>0</v>
      </c>
      <c r="CA39" s="490">
        <v>0</v>
      </c>
      <c r="CB39" s="491">
        <v>0</v>
      </c>
      <c r="CC39" s="490">
        <v>0</v>
      </c>
      <c r="CD39" s="491">
        <v>0</v>
      </c>
      <c r="CE39" s="490">
        <v>0</v>
      </c>
      <c r="CF39" s="491">
        <v>0</v>
      </c>
      <c r="CG39" s="490">
        <v>0</v>
      </c>
      <c r="CH39" s="491">
        <v>0</v>
      </c>
      <c r="CI39" s="490">
        <v>0</v>
      </c>
      <c r="CJ39" s="491">
        <v>0</v>
      </c>
    </row>
    <row r="40" spans="1:88" ht="15" customHeight="1" x14ac:dyDescent="0.2">
      <c r="A40" s="587">
        <v>38</v>
      </c>
      <c r="B40" s="575" t="s">
        <v>375</v>
      </c>
      <c r="C40" s="577" t="s">
        <v>9</v>
      </c>
      <c r="D40" s="577" t="s">
        <v>44</v>
      </c>
      <c r="E40" s="577" t="s">
        <v>12</v>
      </c>
      <c r="F40" s="245" t="s">
        <v>121</v>
      </c>
      <c r="G40" s="245" t="s">
        <v>78</v>
      </c>
      <c r="H40" s="245">
        <v>2</v>
      </c>
      <c r="I40" s="577" t="s">
        <v>122</v>
      </c>
      <c r="J40" s="245" t="s">
        <v>13</v>
      </c>
      <c r="K40" s="245" t="s">
        <v>2327</v>
      </c>
      <c r="L40" s="245" t="s">
        <v>491</v>
      </c>
      <c r="M40" s="245" t="s">
        <v>492</v>
      </c>
      <c r="N40" s="577" t="s">
        <v>45</v>
      </c>
      <c r="O40" s="577" t="s">
        <v>125</v>
      </c>
      <c r="P40" s="577" t="s">
        <v>443</v>
      </c>
      <c r="Q40" s="577" t="s">
        <v>444</v>
      </c>
      <c r="R40" s="245" t="s">
        <v>128</v>
      </c>
      <c r="S40" s="245" t="s">
        <v>129</v>
      </c>
      <c r="T40" s="245" t="s">
        <v>130</v>
      </c>
      <c r="U40" s="575" t="s">
        <v>142</v>
      </c>
      <c r="V40" s="575" t="s">
        <v>147</v>
      </c>
      <c r="W40" s="245"/>
      <c r="X40" s="245"/>
      <c r="Y40" s="245"/>
      <c r="Z40" s="245"/>
      <c r="AA40" s="245"/>
      <c r="AB40" s="245"/>
      <c r="AC40" s="245">
        <v>35</v>
      </c>
      <c r="AD40" s="245" t="s">
        <v>493</v>
      </c>
      <c r="AE40" s="245" t="s">
        <v>134</v>
      </c>
      <c r="AF40" s="576">
        <v>4.4642857142857152E-4</v>
      </c>
      <c r="AG40" s="588" t="s">
        <v>135</v>
      </c>
      <c r="AH40" s="526">
        <v>0</v>
      </c>
      <c r="AI40" s="524">
        <v>0</v>
      </c>
      <c r="AJ40" s="524">
        <v>5</v>
      </c>
      <c r="AK40" s="524">
        <v>3</v>
      </c>
      <c r="AL40" s="524">
        <v>3</v>
      </c>
      <c r="AM40" s="524">
        <v>4</v>
      </c>
      <c r="AN40" s="109">
        <v>5</v>
      </c>
      <c r="AO40" s="109">
        <v>5</v>
      </c>
      <c r="AP40" s="109">
        <v>5</v>
      </c>
      <c r="AQ40" s="109">
        <v>3</v>
      </c>
      <c r="AR40" s="109">
        <v>2</v>
      </c>
      <c r="AS40" s="109">
        <v>0</v>
      </c>
      <c r="AT40" s="545">
        <f t="shared" si="0"/>
        <v>35</v>
      </c>
      <c r="AU40" s="609" t="s">
        <v>136</v>
      </c>
      <c r="AV40" s="551">
        <v>0</v>
      </c>
      <c r="AW40" s="552">
        <v>0</v>
      </c>
      <c r="AX40" s="552">
        <v>6</v>
      </c>
      <c r="AY40" s="552">
        <v>3</v>
      </c>
      <c r="AZ40" s="552">
        <v>8</v>
      </c>
      <c r="BA40" s="552">
        <v>0</v>
      </c>
      <c r="BB40" s="100">
        <v>0</v>
      </c>
      <c r="BC40" s="100">
        <v>0</v>
      </c>
      <c r="BD40" s="100">
        <v>0</v>
      </c>
      <c r="BE40" s="100">
        <v>0</v>
      </c>
      <c r="BF40" s="100">
        <v>0</v>
      </c>
      <c r="BG40" s="100">
        <v>0</v>
      </c>
      <c r="BH40" s="545">
        <f t="shared" si="1"/>
        <v>17</v>
      </c>
      <c r="BI40" s="571">
        <f t="shared" si="2"/>
        <v>0.48571428571428571</v>
      </c>
      <c r="BJ40" s="571" t="str">
        <f>VLOOKUP(BI40,Tabla_Indicador_Gestion4[#All],3,TRUE)</f>
        <v>En Tramite</v>
      </c>
      <c r="BK40" s="315" t="str">
        <f t="shared" si="3"/>
        <v xml:space="preserve"> |201912: 0 |201911: 0 |2019010: 0 |201909: 0 |201908: 0 |201907: 0 |201906: Durante el primer semestre se programaron (15) quince actividades para Promover la formalización de la prestación del servicio de los Terminales de Transporte Terrestre automotor durante este periodo se han realizado (17) diecisiete actividades para un cumplimiento del 113%, 
 |201905: Se realizaron (2) dos mesa de trabajo (Nros  57 del 23/05/2019 y 64 del 28 de mayo de 2019), en la cual se invitaron a 11 alcaldias y Entidades:  Alcaldía de Cereté, Córdoba; Alcaldía de Sahagún; Córdoba, Alcaldía de Arauca, Arauca; Alcaldía de Tame, Arauca; Alcaldía de Saravena Arauca; ASOTRANSMAR; Central de Transportes del Sarare; Alcaldía de Mocoa, Putumayo; Alcaldía de Orito, Putumayo; Alcaldía de Valle del Guamuez, Putumayo; Instituto Municipal de Transporte y Transito de Corozal –Sucre. de las cuales asistieron (8) ocho. No asisitieron (3) tres, Alcaldía de Cereté, Córdoba; Alcaldía de Sahagún, Córdoba; Alcaldía de Valle del Guamuez , Putumayo 
  |201904: Acta de mesa de de trabajo Nro 45 del 30 de abril de 2019, con la participaron de los funcionarios de la SuperIntendecia de Transportes, para dicha mesa se invitaron las siguientes alcaldias:
i. Alcaldia de Orito - Putumayo Rad Nro. 20197100103321 del 22/04/2019 
ii. Alcaldia de Mocoa - Putumayo Rad Nro 20197100103291 del 22/04/2019
iii. Alcaldia de Hormiga - Valle Guamez - Putumayo Rad Nro 20197000103331 del 22/04/2019 
 |201903: Acta de mesa de de trabajo con la participaron de representantes de seis (6) entes territoriales:
i. Alcaldia de Chia - Cundinamarca
ii. Alcaldia de Zipaquira Cundinamarca 
iii. Alcaldia de Pacho Cundinamarca
iv. Alcaldia de Guateque - Boyaca
v. Alcaldia de Garagoa - Boyaca
vi. Gerente Punto de Despacho de Pacho - cundinamarca |201902: 0 |201901: 0</v>
      </c>
      <c r="BL40" s="316" t="str">
        <f t="shared" si="4"/>
        <v xml:space="preserve"> |201912: 0 |201911: 0 |2019010: 0 |201909: 0 |201908: 0 |201907: 0 |201906: A la fecha se tiene un cumplimiento del 113% en este indicador, no se realizaron actividades para Promover la formalización de la prestación del servicio de los Terminales de Transporte Terrestre automotor durante este mes. |201905: Promover la formalizacon de la prestacion del servicio de la infraestructura de Transporte, Se verificara la mejor opcion para la formalizacion o habilitacion de los Terminale y/o paraderos ubicados en los municipios a cargo de la Entidad Territotial, Alcadia de Orito y alcaldia de Mocoa se realizó la invitacion en el mes de abril y se reprogramaron para mayo  |201904: El objeto de la mesa fue promover la formalizacion de la prestacion de servicio de la infraestructura de Transporte (Paraderos o puntos de despacho, centralizados de Empresas de Transporte y/o perifericos, entre otros)
Aun cuando se convocaron a las alcaldias. 
i. Alcaldia de Orito - Putumayo
ii. Alcaldia de Mocoa - Putumayo 
iii. Alcaldia de Hormiga - Valle Guamez - Putumayo,
A dicha mesa no asistio ninguna de las alcaldias, se reprogramaran para una siguiente mesa de trabajo. |201903: El objeto de la mesa fue promover la formalizacion de la prestacion de servicio de la infraestructura de Transporte (Paraderos o puntos de despacho, centralizados de Empresas de Transporte y/o perifericos, entre otros)
Aun cuando se convocó, no asistió la alcaldia de Villadeleiva |201902: 0 |201901: 0</v>
      </c>
      <c r="BM40" s="382">
        <v>0</v>
      </c>
      <c r="BN40" s="383">
        <v>0</v>
      </c>
      <c r="BO40" s="382">
        <v>0</v>
      </c>
      <c r="BP40" s="383">
        <v>0</v>
      </c>
      <c r="BQ40" s="357" t="s">
        <v>494</v>
      </c>
      <c r="BR40" s="358" t="s">
        <v>495</v>
      </c>
      <c r="BS40" s="418" t="s">
        <v>496</v>
      </c>
      <c r="BT40" s="419" t="s">
        <v>497</v>
      </c>
      <c r="BU40" s="467" t="s">
        <v>498</v>
      </c>
      <c r="BV40" s="461" t="s">
        <v>499</v>
      </c>
      <c r="BW40" s="310" t="s">
        <v>500</v>
      </c>
      <c r="BX40" s="311" t="s">
        <v>501</v>
      </c>
      <c r="BY40" s="490">
        <v>0</v>
      </c>
      <c r="BZ40" s="491">
        <v>0</v>
      </c>
      <c r="CA40" s="490">
        <v>0</v>
      </c>
      <c r="CB40" s="491">
        <v>0</v>
      </c>
      <c r="CC40" s="490">
        <v>0</v>
      </c>
      <c r="CD40" s="491">
        <v>0</v>
      </c>
      <c r="CE40" s="490">
        <v>0</v>
      </c>
      <c r="CF40" s="491">
        <v>0</v>
      </c>
      <c r="CG40" s="490">
        <v>0</v>
      </c>
      <c r="CH40" s="491">
        <v>0</v>
      </c>
      <c r="CI40" s="490">
        <v>0</v>
      </c>
      <c r="CJ40" s="491">
        <v>0</v>
      </c>
    </row>
    <row r="41" spans="1:88" ht="15" customHeight="1" x14ac:dyDescent="0.2">
      <c r="A41" s="587">
        <v>39</v>
      </c>
      <c r="B41" s="575" t="s">
        <v>375</v>
      </c>
      <c r="C41" s="577" t="s">
        <v>9</v>
      </c>
      <c r="D41" s="577" t="s">
        <v>44</v>
      </c>
      <c r="E41" s="577" t="s">
        <v>12</v>
      </c>
      <c r="F41" s="245" t="s">
        <v>121</v>
      </c>
      <c r="G41" s="245" t="s">
        <v>78</v>
      </c>
      <c r="H41" s="245">
        <v>8</v>
      </c>
      <c r="I41" s="591" t="s">
        <v>502</v>
      </c>
      <c r="J41" s="245" t="s">
        <v>16</v>
      </c>
      <c r="K41" s="245" t="s">
        <v>2273</v>
      </c>
      <c r="L41" s="245" t="s">
        <v>503</v>
      </c>
      <c r="M41" s="245" t="s">
        <v>504</v>
      </c>
      <c r="N41" s="577" t="s">
        <v>8</v>
      </c>
      <c r="O41" s="577" t="s">
        <v>344</v>
      </c>
      <c r="P41" s="577" t="s">
        <v>415</v>
      </c>
      <c r="Q41" s="577" t="s">
        <v>416</v>
      </c>
      <c r="R41" s="245" t="s">
        <v>260</v>
      </c>
      <c r="S41" s="245" t="s">
        <v>129</v>
      </c>
      <c r="T41" s="245" t="s">
        <v>130</v>
      </c>
      <c r="U41" s="575" t="s">
        <v>359</v>
      </c>
      <c r="V41" s="575" t="s">
        <v>417</v>
      </c>
      <c r="W41" s="245"/>
      <c r="X41" s="578"/>
      <c r="Y41" s="578"/>
      <c r="Z41" s="578"/>
      <c r="AA41" s="578"/>
      <c r="AB41" s="578"/>
      <c r="AC41" s="578">
        <v>30</v>
      </c>
      <c r="AD41" s="589" t="s">
        <v>505</v>
      </c>
      <c r="AE41" s="245" t="s">
        <v>134</v>
      </c>
      <c r="AF41" s="576">
        <v>4.4642857142857152E-4</v>
      </c>
      <c r="AG41" s="588" t="s">
        <v>135</v>
      </c>
      <c r="AH41" s="522">
        <v>0</v>
      </c>
      <c r="AI41" s="523">
        <v>2</v>
      </c>
      <c r="AJ41" s="523">
        <v>5</v>
      </c>
      <c r="AK41" s="523">
        <v>4</v>
      </c>
      <c r="AL41" s="523">
        <v>0</v>
      </c>
      <c r="AM41" s="523">
        <v>5</v>
      </c>
      <c r="AN41" s="111">
        <v>0</v>
      </c>
      <c r="AO41" s="111">
        <v>0</v>
      </c>
      <c r="AP41" s="111">
        <v>0</v>
      </c>
      <c r="AQ41" s="111">
        <v>0</v>
      </c>
      <c r="AR41" s="111">
        <v>0</v>
      </c>
      <c r="AS41" s="111">
        <v>0</v>
      </c>
      <c r="AT41" s="545">
        <f t="shared" si="0"/>
        <v>16</v>
      </c>
      <c r="AU41" s="609" t="s">
        <v>136</v>
      </c>
      <c r="AV41" s="551">
        <v>0</v>
      </c>
      <c r="AW41" s="554">
        <v>2</v>
      </c>
      <c r="AX41" s="554">
        <v>5</v>
      </c>
      <c r="AY41" s="554">
        <v>4</v>
      </c>
      <c r="AZ41" s="552">
        <v>0</v>
      </c>
      <c r="BA41" s="554">
        <v>5</v>
      </c>
      <c r="BB41" s="100">
        <v>0</v>
      </c>
      <c r="BC41" s="100">
        <v>0</v>
      </c>
      <c r="BD41" s="100">
        <v>0</v>
      </c>
      <c r="BE41" s="100">
        <v>0</v>
      </c>
      <c r="BF41" s="100">
        <v>0</v>
      </c>
      <c r="BG41" s="100">
        <v>0</v>
      </c>
      <c r="BH41" s="545">
        <f t="shared" si="1"/>
        <v>16</v>
      </c>
      <c r="BI41" s="571">
        <f t="shared" si="2"/>
        <v>1</v>
      </c>
      <c r="BJ41" s="571" t="str">
        <f>VLOOKUP(BI41,Tabla_Indicador_Gestion4[#All],3,TRUE)</f>
        <v>Culminada</v>
      </c>
      <c r="BK41" s="315" t="str">
        <f t="shared" si="3"/>
        <v xml:space="preserve"> |201912: 0 |201911: 0 |2019010: 0 |201909: 0 |201908: 0 |201907: 0 |201906: Listados de Asistencia |201905: 0  |201904: Correos electrónicos de asignación de cupos para cada capacitación. |201903: Listado de asistencia |201902: Listado de asistencia |201901: N/A</v>
      </c>
      <c r="BL41" s="316" t="str">
        <f t="shared" si="4"/>
        <v xml:space="preserve"> |201912: 0 |201911: 0 |2019010: 0 |201909: 0 |201908: 0 |201907: 0 |201906: Durante este periodo fueron realizadas cinco jornadas de capacitación incluidas en el PIC 2019 así:
1.- Cooperativas régimen Interno, juntas y obligaciones. Se dio inicio al tema con una jornada de cuatro horas, de las 16 horas programadas con asistencia de seis participantes. (Las horas restantes serán dictadas durante el mes de julio de 2019).
2.- Actualización en Normas Internacionales y Nacionales relacionadas con infraestructura accesible -  (Concesiones e Infraestructura). Se dio inicio al tema con dos jornadas de cuatro horas, de las 16 horas programadas con asistencia de diez participantes. (Las horas restantes serán dictadas durante el mes de julio de 2019).
3.- Actualización Normativa en Derecho Administrativo y Derecho del Transporte - Se dio inicio al tema con dos jornadas de cuatro horas, de las 24 horas programadas, con asistencia de catorce participantes. (Las horas restantes serán dictadas durante el mes de julio de 2019).
4.- Derecho Societario y Derecho administrativo sancionador y práctica de pruebas. Se dio inicio al tema con una jornada de cuatro horas, de las 16 horas programadas con asistencia de seis participantes. (Las horas restantes serán dictadas durante el mes de julio de 2019).
5.- Transporte Internacional. Fué dictado en una jornada de cuatro horas con asistencia de nueve participantes.
 |201905: 0  |201904: Durante este periodo se realizaron en total cuatro jornadas de capacitación las cuales fueron realizadas atendiendo invitación de otras Entidades del Estado, sin costo económico para la Entidad así:
 "Primer encuentro de derecho disciplinario del sector transporte" atendiendo invitación del ministerio de transporte; tuvo una duración de 8 horas y asistieron dos funcionarios de la Entidad. 
"Gestion del Conocimiento e Innovación" atendiendo invitación del departamento administrativo de la función publica; tuvo una duración de 4 horas y asistieron cuatro funcionarios de la Entidad. 
"Ruta de la Felicidad - MIPG" atendiendo invitación de la Esap; tuvo una duración de 4 horas y asistieron dos funcionarios de la Entidad. 
"Implementación del Nuevo aplicativo Evaluación desempeño Laboral" atendiendo invitación del comisión nacional del servicio civil; tuvo una duración de 3 horas y asistieron cuatro funcionarios de la Entidad. 
 |201903: Durante este periodo se realizaron en total cinco jornadas de capacitación, de las cuales, cuatro correponden  al programa PAE sin costo económico para la Entidad y una correspondiente al PIC así:
CAPACITACION AMBIENTAL - SEPARA2  el 05/03/2019
NIIF APLICADAS EN LA SUPERVISIÓN  el 13 y 19 de marzo de 2019.
Socialización tema Objetivo y subjetivo el 13 de marzo de 2019.
Metodos Alternativos de Solución de Conflictos y Tecnicas de Negociación el 15 de marzo de 2019.
La ejecución del PIC 2019 se inicia con la capacitación sobre Novedades en Seguridad Social, nomina, salarios y prestaciones sociales en el sector público 
 |201902: Durante este periodo se realizaron dos jornadas de capacitación dentro del programa PAE sin costo económico para la Entidad:
CAPACITACION AMBIENTAL - SEPARA2 el dia 13 de febrero de 2019 (23 asistentes)
VISITAS ADMINISTRATIVAS(Dr. WILMER SALAZAR) , realizada el 19 de febrero (8 asistentes)
 |201901: Durante el mes de enero no se realizaron capacitaciones</v>
      </c>
      <c r="BM41" s="373" t="s">
        <v>506</v>
      </c>
      <c r="BN41" s="374" t="s">
        <v>507</v>
      </c>
      <c r="BO41" s="373" t="s">
        <v>508</v>
      </c>
      <c r="BP41" s="374" t="s">
        <v>509</v>
      </c>
      <c r="BQ41" s="373" t="s">
        <v>508</v>
      </c>
      <c r="BR41" s="374" t="s">
        <v>510</v>
      </c>
      <c r="BS41" s="434" t="s">
        <v>511</v>
      </c>
      <c r="BT41" s="356" t="s">
        <v>512</v>
      </c>
      <c r="BU41" s="470">
        <v>0</v>
      </c>
      <c r="BV41" s="469">
        <v>0</v>
      </c>
      <c r="BW41" s="280" t="s">
        <v>513</v>
      </c>
      <c r="BX41" s="268" t="s">
        <v>514</v>
      </c>
      <c r="BY41" s="490">
        <v>0</v>
      </c>
      <c r="BZ41" s="491">
        <v>0</v>
      </c>
      <c r="CA41" s="490">
        <v>0</v>
      </c>
      <c r="CB41" s="491">
        <v>0</v>
      </c>
      <c r="CC41" s="490">
        <v>0</v>
      </c>
      <c r="CD41" s="491">
        <v>0</v>
      </c>
      <c r="CE41" s="490">
        <v>0</v>
      </c>
      <c r="CF41" s="491">
        <v>0</v>
      </c>
      <c r="CG41" s="490">
        <v>0</v>
      </c>
      <c r="CH41" s="491">
        <v>0</v>
      </c>
      <c r="CI41" s="490">
        <v>0</v>
      </c>
      <c r="CJ41" s="491">
        <v>0</v>
      </c>
    </row>
    <row r="42" spans="1:88" ht="15" customHeight="1" x14ac:dyDescent="0.2">
      <c r="A42" s="587">
        <v>40</v>
      </c>
      <c r="B42" s="575" t="s">
        <v>375</v>
      </c>
      <c r="C42" s="577" t="s">
        <v>9</v>
      </c>
      <c r="D42" s="577" t="s">
        <v>44</v>
      </c>
      <c r="E42" s="577" t="s">
        <v>12</v>
      </c>
      <c r="F42" s="245" t="s">
        <v>121</v>
      </c>
      <c r="G42" s="245" t="s">
        <v>78</v>
      </c>
      <c r="H42" s="245">
        <v>7</v>
      </c>
      <c r="I42" s="591" t="s">
        <v>515</v>
      </c>
      <c r="J42" s="245" t="s">
        <v>16</v>
      </c>
      <c r="K42" s="245" t="s">
        <v>2273</v>
      </c>
      <c r="L42" s="245" t="s">
        <v>516</v>
      </c>
      <c r="M42" s="245" t="s">
        <v>517</v>
      </c>
      <c r="N42" s="577" t="s">
        <v>8</v>
      </c>
      <c r="O42" s="577" t="s">
        <v>344</v>
      </c>
      <c r="P42" s="577" t="s">
        <v>415</v>
      </c>
      <c r="Q42" s="577" t="s">
        <v>416</v>
      </c>
      <c r="R42" s="245" t="s">
        <v>260</v>
      </c>
      <c r="S42" s="245" t="s">
        <v>129</v>
      </c>
      <c r="T42" s="245" t="s">
        <v>130</v>
      </c>
      <c r="U42" s="575" t="s">
        <v>359</v>
      </c>
      <c r="V42" s="575" t="s">
        <v>417</v>
      </c>
      <c r="W42" s="245"/>
      <c r="X42" s="578"/>
      <c r="Y42" s="578"/>
      <c r="Z42" s="578"/>
      <c r="AA42" s="578"/>
      <c r="AB42" s="578"/>
      <c r="AC42" s="578">
        <v>29</v>
      </c>
      <c r="AD42" s="589" t="s">
        <v>518</v>
      </c>
      <c r="AE42" s="245" t="s">
        <v>134</v>
      </c>
      <c r="AF42" s="576">
        <v>4.4642857142857152E-4</v>
      </c>
      <c r="AG42" s="588" t="s">
        <v>135</v>
      </c>
      <c r="AH42" s="526">
        <v>0</v>
      </c>
      <c r="AI42" s="524">
        <v>0</v>
      </c>
      <c r="AJ42" s="524">
        <v>1</v>
      </c>
      <c r="AK42" s="524">
        <v>5</v>
      </c>
      <c r="AL42" s="524">
        <v>2</v>
      </c>
      <c r="AM42" s="524">
        <v>5</v>
      </c>
      <c r="AN42" s="109">
        <v>1</v>
      </c>
      <c r="AO42" s="109">
        <v>1</v>
      </c>
      <c r="AP42" s="109">
        <v>4</v>
      </c>
      <c r="AQ42" s="109">
        <v>4</v>
      </c>
      <c r="AR42" s="109">
        <v>0</v>
      </c>
      <c r="AS42" s="109">
        <v>6</v>
      </c>
      <c r="AT42" s="545">
        <f t="shared" si="0"/>
        <v>29</v>
      </c>
      <c r="AU42" s="609" t="s">
        <v>136</v>
      </c>
      <c r="AV42" s="551">
        <v>0</v>
      </c>
      <c r="AW42" s="552">
        <v>0</v>
      </c>
      <c r="AX42" s="552">
        <v>1</v>
      </c>
      <c r="AY42" s="552">
        <v>5</v>
      </c>
      <c r="AZ42" s="552">
        <v>0</v>
      </c>
      <c r="BA42" s="552">
        <v>5</v>
      </c>
      <c r="BB42" s="100">
        <v>0</v>
      </c>
      <c r="BC42" s="100">
        <v>0</v>
      </c>
      <c r="BD42" s="100">
        <v>0</v>
      </c>
      <c r="BE42" s="100">
        <v>0</v>
      </c>
      <c r="BF42" s="100">
        <v>0</v>
      </c>
      <c r="BG42" s="100">
        <v>0</v>
      </c>
      <c r="BH42" s="545">
        <f t="shared" si="1"/>
        <v>11</v>
      </c>
      <c r="BI42" s="571">
        <f t="shared" si="2"/>
        <v>0.37931034482758619</v>
      </c>
      <c r="BJ42" s="571" t="str">
        <f>VLOOKUP(BI42,Tabla_Indicador_Gestion4[#All],3,TRUE)</f>
        <v>En Tramite</v>
      </c>
      <c r="BK42" s="315" t="str">
        <f t="shared" si="3"/>
        <v xml:space="preserve"> |201912: 0 |201911: 0 |2019010: 0 |201909: 0 |201908: 0 |201907: 0 |201906: Listados de Asistencia |201905: 0  |201904: Listado de asistencia, registro fotográfico. |201903: Registro Fotografico |201902: N/A |201901: N/A</v>
      </c>
      <c r="BL42" s="316" t="str">
        <f t="shared" si="4"/>
        <v xml:space="preserve"> |201912: 0 |201911: 0 |2019010: 0 |201909: 0 |201908: 0 |201907: 0 |201906: Se realizaron cinco actividades, que estaban programadas para este mes: 
1.- Campeonato de tenis de mesa, con participacion de 25 funcionarios.
2.- Celebración del dia del servidor público, con participación de 145 funcionarios de la Entidad.
3.- Vacaciones recreativas, celebras con 20 hijos de funcionarios.
4.- Celebración de cumpleaños correspondiente al segundo trimestre, beneficiando a 26 funcionarios.
5.- Se conformaron los equipos que van a participar en las olimpiadas del sector Transporte y mediante correo electrónico se informó a la Dirección de las olimpiadas |201905: 0  |201904: Caminata ecológica con asistencia de 23 funcionarios con su acompañante.
Se entregó dos boletas para asistir a cine a 44 funcionarios que cumplieron años durante el primer trimestre del año.
Taller sobre "Como preparar alimentos saludables" en desarrollo del programa de prevención y promoción de la salud,  con asistencia de 16 funcionarios.
Celebración del día de la secretaria con asistencia de 19 funcionarias.
Jornada de reinducción con asistencia de 123 funcionarios.
 |201903: Durante el mes de marzose realizó la celebración del día de la mujer, con la participación de las funcionarias y contratistas de la Entidad. |201902: Durante el mes de febrero no se realizaron actividades de bienestar. |201901: Durante el mes de enero no se realizaron actividades de bienestar.</v>
      </c>
      <c r="BM42" s="369" t="s">
        <v>506</v>
      </c>
      <c r="BN42" s="370" t="s">
        <v>519</v>
      </c>
      <c r="BO42" s="369" t="s">
        <v>506</v>
      </c>
      <c r="BP42" s="370" t="s">
        <v>520</v>
      </c>
      <c r="BQ42" s="369" t="s">
        <v>521</v>
      </c>
      <c r="BR42" s="370" t="s">
        <v>522</v>
      </c>
      <c r="BS42" s="418" t="s">
        <v>523</v>
      </c>
      <c r="BT42" s="419" t="s">
        <v>524</v>
      </c>
      <c r="BU42" s="470">
        <v>0</v>
      </c>
      <c r="BV42" s="469">
        <v>0</v>
      </c>
      <c r="BW42" s="281" t="s">
        <v>513</v>
      </c>
      <c r="BX42" s="270" t="s">
        <v>525</v>
      </c>
      <c r="BY42" s="490">
        <v>0</v>
      </c>
      <c r="BZ42" s="491">
        <v>0</v>
      </c>
      <c r="CA42" s="490">
        <v>0</v>
      </c>
      <c r="CB42" s="491">
        <v>0</v>
      </c>
      <c r="CC42" s="490">
        <v>0</v>
      </c>
      <c r="CD42" s="491">
        <v>0</v>
      </c>
      <c r="CE42" s="490">
        <v>0</v>
      </c>
      <c r="CF42" s="491">
        <v>0</v>
      </c>
      <c r="CG42" s="490">
        <v>0</v>
      </c>
      <c r="CH42" s="491">
        <v>0</v>
      </c>
      <c r="CI42" s="490">
        <v>0</v>
      </c>
      <c r="CJ42" s="491">
        <v>0</v>
      </c>
    </row>
    <row r="43" spans="1:88" ht="15" customHeight="1" x14ac:dyDescent="0.2">
      <c r="A43" s="587">
        <v>41</v>
      </c>
      <c r="B43" s="575" t="s">
        <v>375</v>
      </c>
      <c r="C43" s="577" t="s">
        <v>9</v>
      </c>
      <c r="D43" s="577" t="s">
        <v>44</v>
      </c>
      <c r="E43" s="577" t="s">
        <v>12</v>
      </c>
      <c r="F43" s="245" t="s">
        <v>121</v>
      </c>
      <c r="G43" s="245" t="s">
        <v>78</v>
      </c>
      <c r="H43" s="245">
        <v>9</v>
      </c>
      <c r="I43" s="591" t="s">
        <v>526</v>
      </c>
      <c r="J43" s="245" t="s">
        <v>16</v>
      </c>
      <c r="K43" s="245" t="s">
        <v>2273</v>
      </c>
      <c r="L43" s="245" t="s">
        <v>527</v>
      </c>
      <c r="M43" s="245" t="s">
        <v>528</v>
      </c>
      <c r="N43" s="577" t="s">
        <v>8</v>
      </c>
      <c r="O43" s="577" t="s">
        <v>344</v>
      </c>
      <c r="P43" s="577" t="s">
        <v>415</v>
      </c>
      <c r="Q43" s="577" t="s">
        <v>416</v>
      </c>
      <c r="R43" s="245" t="s">
        <v>260</v>
      </c>
      <c r="S43" s="245" t="s">
        <v>129</v>
      </c>
      <c r="T43" s="245" t="s">
        <v>130</v>
      </c>
      <c r="U43" s="575" t="s">
        <v>359</v>
      </c>
      <c r="V43" s="575" t="s">
        <v>417</v>
      </c>
      <c r="W43" s="245"/>
      <c r="X43" s="578"/>
      <c r="Y43" s="578"/>
      <c r="Z43" s="578"/>
      <c r="AA43" s="578"/>
      <c r="AB43" s="578"/>
      <c r="AC43" s="578">
        <v>5</v>
      </c>
      <c r="AD43" s="589" t="s">
        <v>518</v>
      </c>
      <c r="AE43" s="245" t="s">
        <v>134</v>
      </c>
      <c r="AF43" s="576">
        <v>4.4642857142857152E-4</v>
      </c>
      <c r="AG43" s="588" t="s">
        <v>135</v>
      </c>
      <c r="AH43" s="522">
        <v>0</v>
      </c>
      <c r="AI43" s="523">
        <v>0</v>
      </c>
      <c r="AJ43" s="523">
        <v>0</v>
      </c>
      <c r="AK43" s="523">
        <v>0</v>
      </c>
      <c r="AL43" s="523">
        <v>1</v>
      </c>
      <c r="AM43" s="523">
        <v>0</v>
      </c>
      <c r="AN43" s="114">
        <v>0</v>
      </c>
      <c r="AO43" s="114">
        <v>0</v>
      </c>
      <c r="AP43" s="114">
        <v>0</v>
      </c>
      <c r="AQ43" s="114">
        <v>0</v>
      </c>
      <c r="AR43" s="114">
        <v>2</v>
      </c>
      <c r="AS43" s="114">
        <v>2</v>
      </c>
      <c r="AT43" s="545">
        <f t="shared" si="0"/>
        <v>5</v>
      </c>
      <c r="AU43" s="609" t="s">
        <v>136</v>
      </c>
      <c r="AV43" s="551">
        <v>0</v>
      </c>
      <c r="AW43" s="552">
        <v>0</v>
      </c>
      <c r="AX43" s="552">
        <v>0</v>
      </c>
      <c r="AY43" s="552">
        <v>0</v>
      </c>
      <c r="AZ43" s="552">
        <v>0</v>
      </c>
      <c r="BA43" s="552">
        <v>0</v>
      </c>
      <c r="BB43" s="100">
        <v>0</v>
      </c>
      <c r="BC43" s="100">
        <v>0</v>
      </c>
      <c r="BD43" s="100">
        <v>0</v>
      </c>
      <c r="BE43" s="100">
        <v>0</v>
      </c>
      <c r="BF43" s="100">
        <v>0</v>
      </c>
      <c r="BG43" s="100">
        <v>0</v>
      </c>
      <c r="BH43" s="545">
        <f t="shared" si="1"/>
        <v>0</v>
      </c>
      <c r="BI43" s="571">
        <f t="shared" si="2"/>
        <v>0</v>
      </c>
      <c r="BJ43" s="571" t="str">
        <f>VLOOKUP(BI43,Tabla_Indicador_Gestion4[#All],3,TRUE)</f>
        <v>Por Ejecutar</v>
      </c>
      <c r="BK43" s="315" t="str">
        <f t="shared" si="3"/>
        <v xml:space="preserve"> |201912: 0 |201911: 0 |2019010: 0 |201909: 0 |201908: 0 |201907: 0 |201906: N/A |201905: 0  |201904: Las actividades se iniciarán a partir del mes de mayo de 2019. |201903: N/A |201902: N/A |201901: N/A</v>
      </c>
      <c r="BL43" s="316" t="str">
        <f t="shared" si="4"/>
        <v xml:space="preserve"> |201912: 0 |201911: 0 |2019010: 0 |201909: 0 |201908: 0 |201907: 0 |201906: Durante este periodo no fue otorgado ningún estímulo. |201905: 0  |201904: Las actividades se iniciarán a partir del mes de mayo de 2019. |201903: Estas actividades estan programadas para el segundo semestre del año en curso |201902: Estas actividades estan programadas para el segundo semestre del año en curso |201901: Estas actividades estan programadas para el segundo semestre del año en curso</v>
      </c>
      <c r="BM43" s="375" t="s">
        <v>506</v>
      </c>
      <c r="BN43" s="376" t="s">
        <v>529</v>
      </c>
      <c r="BO43" s="375" t="s">
        <v>506</v>
      </c>
      <c r="BP43" s="376" t="s">
        <v>529</v>
      </c>
      <c r="BQ43" s="375" t="s">
        <v>506</v>
      </c>
      <c r="BR43" s="376" t="s">
        <v>529</v>
      </c>
      <c r="BS43" s="423" t="s">
        <v>530</v>
      </c>
      <c r="BT43" s="424" t="s">
        <v>530</v>
      </c>
      <c r="BU43" s="470">
        <v>0</v>
      </c>
      <c r="BV43" s="469">
        <v>0</v>
      </c>
      <c r="BW43" s="280" t="s">
        <v>506</v>
      </c>
      <c r="BX43" s="268" t="s">
        <v>531</v>
      </c>
      <c r="BY43" s="490">
        <v>0</v>
      </c>
      <c r="BZ43" s="491">
        <v>0</v>
      </c>
      <c r="CA43" s="490">
        <v>0</v>
      </c>
      <c r="CB43" s="491">
        <v>0</v>
      </c>
      <c r="CC43" s="490">
        <v>0</v>
      </c>
      <c r="CD43" s="491">
        <v>0</v>
      </c>
      <c r="CE43" s="490">
        <v>0</v>
      </c>
      <c r="CF43" s="491">
        <v>0</v>
      </c>
      <c r="CG43" s="490">
        <v>0</v>
      </c>
      <c r="CH43" s="491">
        <v>0</v>
      </c>
      <c r="CI43" s="490">
        <v>0</v>
      </c>
      <c r="CJ43" s="491">
        <v>0</v>
      </c>
    </row>
    <row r="44" spans="1:88" ht="15" customHeight="1" x14ac:dyDescent="0.2">
      <c r="A44" s="587">
        <v>42</v>
      </c>
      <c r="B44" s="575" t="s">
        <v>375</v>
      </c>
      <c r="C44" s="577" t="s">
        <v>9</v>
      </c>
      <c r="D44" s="577" t="s">
        <v>44</v>
      </c>
      <c r="E44" s="577" t="s">
        <v>12</v>
      </c>
      <c r="F44" s="245" t="s">
        <v>121</v>
      </c>
      <c r="G44" s="245" t="s">
        <v>78</v>
      </c>
      <c r="H44" s="245">
        <v>7</v>
      </c>
      <c r="I44" s="591" t="s">
        <v>515</v>
      </c>
      <c r="J44" s="245" t="s">
        <v>16</v>
      </c>
      <c r="K44" s="245" t="s">
        <v>2274</v>
      </c>
      <c r="L44" s="245" t="s">
        <v>532</v>
      </c>
      <c r="M44" s="245" t="s">
        <v>533</v>
      </c>
      <c r="N44" s="577" t="s">
        <v>8</v>
      </c>
      <c r="O44" s="577" t="s">
        <v>344</v>
      </c>
      <c r="P44" s="577" t="s">
        <v>415</v>
      </c>
      <c r="Q44" s="577" t="s">
        <v>416</v>
      </c>
      <c r="R44" s="245" t="s">
        <v>260</v>
      </c>
      <c r="S44" s="245" t="s">
        <v>129</v>
      </c>
      <c r="T44" s="245" t="s">
        <v>130</v>
      </c>
      <c r="U44" s="575" t="s">
        <v>359</v>
      </c>
      <c r="V44" s="575" t="s">
        <v>417</v>
      </c>
      <c r="W44" s="245"/>
      <c r="X44" s="578"/>
      <c r="Y44" s="578"/>
      <c r="Z44" s="578"/>
      <c r="AA44" s="578"/>
      <c r="AB44" s="578"/>
      <c r="AC44" s="578">
        <v>2</v>
      </c>
      <c r="AD44" s="589" t="s">
        <v>534</v>
      </c>
      <c r="AE44" s="245" t="s">
        <v>134</v>
      </c>
      <c r="AF44" s="576">
        <v>4.4642857142857152E-4</v>
      </c>
      <c r="AG44" s="588" t="s">
        <v>135</v>
      </c>
      <c r="AH44" s="526">
        <v>0</v>
      </c>
      <c r="AI44" s="524">
        <v>0</v>
      </c>
      <c r="AJ44" s="524">
        <v>0</v>
      </c>
      <c r="AK44" s="524">
        <v>0</v>
      </c>
      <c r="AL44" s="524">
        <v>0</v>
      </c>
      <c r="AM44" s="524">
        <v>1</v>
      </c>
      <c r="AN44" s="109">
        <v>0</v>
      </c>
      <c r="AO44" s="109">
        <v>0</v>
      </c>
      <c r="AP44" s="109">
        <v>0</v>
      </c>
      <c r="AQ44" s="109">
        <v>0</v>
      </c>
      <c r="AR44" s="109">
        <v>0</v>
      </c>
      <c r="AS44" s="109">
        <v>1</v>
      </c>
      <c r="AT44" s="545">
        <f t="shared" si="0"/>
        <v>2</v>
      </c>
      <c r="AU44" s="609" t="s">
        <v>136</v>
      </c>
      <c r="AV44" s="551">
        <v>0</v>
      </c>
      <c r="AW44" s="552">
        <v>0</v>
      </c>
      <c r="AX44" s="552">
        <v>0</v>
      </c>
      <c r="AY44" s="552">
        <v>0</v>
      </c>
      <c r="AZ44" s="552">
        <v>0</v>
      </c>
      <c r="BA44" s="552">
        <v>1</v>
      </c>
      <c r="BB44" s="100">
        <v>0</v>
      </c>
      <c r="BC44" s="100">
        <v>0</v>
      </c>
      <c r="BD44" s="100">
        <v>0</v>
      </c>
      <c r="BE44" s="100">
        <v>0</v>
      </c>
      <c r="BF44" s="100">
        <v>0</v>
      </c>
      <c r="BG44" s="100">
        <v>0</v>
      </c>
      <c r="BH44" s="545">
        <f t="shared" si="1"/>
        <v>1</v>
      </c>
      <c r="BI44" s="571">
        <f t="shared" si="2"/>
        <v>0.5</v>
      </c>
      <c r="BJ44" s="571" t="str">
        <f>VLOOKUP(BI44,Tabla_Indicador_Gestion4[#All],3,TRUE)</f>
        <v>En Tramite</v>
      </c>
      <c r="BK44" s="315" t="str">
        <f t="shared" si="3"/>
        <v xml:space="preserve"> |201912: 0 |201911: 0 |2019010: 0 |201909: 0 |201908: 0 |201907: 0 |201906: Listado de asistencia e informe correspondiente al primer semestre. |201905: 0  |201904: Las actividades se iniciarán a partir del mes de mayo de 2019. |201903: N/A |201902: N/A |201901: N/A</v>
      </c>
      <c r="BL44" s="316" t="str">
        <f t="shared" si="4"/>
        <v xml:space="preserve"> |201912: 0 |201911: 0 |2019010: 0 |201909: 0 |201908: 0 |201907: 0 |201906: Se realizó el seminario taller "el cambio como oportunidad” con la participación de 60 funcionarios. Adicionalmente, fue elaborado un informe sobre clima laboral correspondiente a la actividad del mes de mayo. |201905: 0  |201904: Las actividades se iniciarán a partir del mes de mayo de 2019. |201903: Las actividades se desarrollaran a partir del segundo semestre del año en curso |201902: Las actividades se desarrollaran a partir del segundo semestre del año en curso |201901: Las actividades se desarrollaran a partir del segundo semestre del año en curso</v>
      </c>
      <c r="BM44" s="373" t="s">
        <v>506</v>
      </c>
      <c r="BN44" s="374" t="s">
        <v>535</v>
      </c>
      <c r="BO44" s="373" t="s">
        <v>506</v>
      </c>
      <c r="BP44" s="374" t="s">
        <v>535</v>
      </c>
      <c r="BQ44" s="373" t="s">
        <v>506</v>
      </c>
      <c r="BR44" s="374" t="s">
        <v>535</v>
      </c>
      <c r="BS44" s="418" t="s">
        <v>530</v>
      </c>
      <c r="BT44" s="419" t="s">
        <v>530</v>
      </c>
      <c r="BU44" s="470">
        <v>0</v>
      </c>
      <c r="BV44" s="469">
        <v>0</v>
      </c>
      <c r="BW44" s="281" t="s">
        <v>536</v>
      </c>
      <c r="BX44" s="284" t="s">
        <v>537</v>
      </c>
      <c r="BY44" s="490">
        <v>0</v>
      </c>
      <c r="BZ44" s="491">
        <v>0</v>
      </c>
      <c r="CA44" s="490">
        <v>0</v>
      </c>
      <c r="CB44" s="491">
        <v>0</v>
      </c>
      <c r="CC44" s="490">
        <v>0</v>
      </c>
      <c r="CD44" s="491">
        <v>0</v>
      </c>
      <c r="CE44" s="490">
        <v>0</v>
      </c>
      <c r="CF44" s="491">
        <v>0</v>
      </c>
      <c r="CG44" s="490">
        <v>0</v>
      </c>
      <c r="CH44" s="491">
        <v>0</v>
      </c>
      <c r="CI44" s="490">
        <v>0</v>
      </c>
      <c r="CJ44" s="491">
        <v>0</v>
      </c>
    </row>
    <row r="45" spans="1:88" ht="15" customHeight="1" x14ac:dyDescent="0.2">
      <c r="A45" s="587">
        <v>43</v>
      </c>
      <c r="B45" s="575" t="s">
        <v>375</v>
      </c>
      <c r="C45" s="577" t="s">
        <v>9</v>
      </c>
      <c r="D45" s="577" t="s">
        <v>44</v>
      </c>
      <c r="E45" s="577" t="s">
        <v>12</v>
      </c>
      <c r="F45" s="245" t="s">
        <v>121</v>
      </c>
      <c r="G45" s="245" t="s">
        <v>78</v>
      </c>
      <c r="H45" s="245">
        <v>10</v>
      </c>
      <c r="I45" s="577" t="s">
        <v>538</v>
      </c>
      <c r="J45" s="245" t="s">
        <v>16</v>
      </c>
      <c r="K45" s="245" t="s">
        <v>2274</v>
      </c>
      <c r="L45" s="245" t="s">
        <v>539</v>
      </c>
      <c r="M45" s="245" t="s">
        <v>540</v>
      </c>
      <c r="N45" s="577" t="s">
        <v>8</v>
      </c>
      <c r="O45" s="577" t="s">
        <v>344</v>
      </c>
      <c r="P45" s="577" t="s">
        <v>415</v>
      </c>
      <c r="Q45" s="577" t="s">
        <v>416</v>
      </c>
      <c r="R45" s="245" t="s">
        <v>260</v>
      </c>
      <c r="S45" s="245" t="s">
        <v>129</v>
      </c>
      <c r="T45" s="245" t="s">
        <v>130</v>
      </c>
      <c r="U45" s="575" t="s">
        <v>359</v>
      </c>
      <c r="V45" s="575" t="s">
        <v>417</v>
      </c>
      <c r="W45" s="245"/>
      <c r="X45" s="578"/>
      <c r="Y45" s="578"/>
      <c r="Z45" s="578"/>
      <c r="AA45" s="578"/>
      <c r="AB45" s="578"/>
      <c r="AC45" s="578">
        <v>3</v>
      </c>
      <c r="AD45" s="589" t="s">
        <v>541</v>
      </c>
      <c r="AE45" s="245" t="s">
        <v>134</v>
      </c>
      <c r="AF45" s="576">
        <v>4.4642857142857152E-4</v>
      </c>
      <c r="AG45" s="588" t="s">
        <v>135</v>
      </c>
      <c r="AH45" s="522">
        <v>0</v>
      </c>
      <c r="AI45" s="523">
        <v>0</v>
      </c>
      <c r="AJ45" s="523">
        <v>0</v>
      </c>
      <c r="AK45" s="523">
        <v>0</v>
      </c>
      <c r="AL45" s="523">
        <v>1</v>
      </c>
      <c r="AM45" s="523">
        <v>0</v>
      </c>
      <c r="AN45" s="112">
        <v>0</v>
      </c>
      <c r="AO45" s="112">
        <v>0</v>
      </c>
      <c r="AP45" s="112">
        <v>1</v>
      </c>
      <c r="AQ45" s="112">
        <v>0</v>
      </c>
      <c r="AR45" s="112">
        <v>0</v>
      </c>
      <c r="AS45" s="112">
        <v>1</v>
      </c>
      <c r="AT45" s="545">
        <f t="shared" si="0"/>
        <v>3</v>
      </c>
      <c r="AU45" s="609" t="s">
        <v>136</v>
      </c>
      <c r="AV45" s="551">
        <v>0</v>
      </c>
      <c r="AW45" s="552">
        <v>0</v>
      </c>
      <c r="AX45" s="552">
        <v>0</v>
      </c>
      <c r="AY45" s="552">
        <v>0</v>
      </c>
      <c r="AZ45" s="552">
        <v>0</v>
      </c>
      <c r="BA45" s="552">
        <v>0</v>
      </c>
      <c r="BB45" s="100">
        <v>0</v>
      </c>
      <c r="BC45" s="100">
        <v>0</v>
      </c>
      <c r="BD45" s="100">
        <v>0</v>
      </c>
      <c r="BE45" s="100">
        <v>0</v>
      </c>
      <c r="BF45" s="100">
        <v>0</v>
      </c>
      <c r="BG45" s="100">
        <v>0</v>
      </c>
      <c r="BH45" s="545">
        <f t="shared" si="1"/>
        <v>0</v>
      </c>
      <c r="BI45" s="571">
        <f t="shared" si="2"/>
        <v>0</v>
      </c>
      <c r="BJ45" s="571" t="str">
        <f>VLOOKUP(BI45,Tabla_Indicador_Gestion4[#All],3,TRUE)</f>
        <v>Por Ejecutar</v>
      </c>
      <c r="BK45" s="315" t="str">
        <f t="shared" si="3"/>
        <v xml:space="preserve"> |201912: 0 |201911: 0 |2019010: 0 |201909: 0 |201908: 0 |201907: 0 |201906: N/A |201905: 0  |201904: 0 |201903: N/A |201902: N/A |201901: N/A</v>
      </c>
      <c r="BL45" s="316" t="str">
        <f t="shared" si="4"/>
        <v xml:space="preserve"> |201912: 0 |201911: 0 |2019010: 0 |201909: 0 |201908: 0 |201907: 0 |201906: Este mes no se realiza entrega de dotación puesto que esta tiene fechas definidas durante la vigencia fiscal. |201905: 0  |201904: 0 |201903: En cumplimiento de la norma la Dotación será entregada en los meses de Mayo, Septiembre y Diciembre |201902: En cumplimiento de la norma la Dotación será entregada en los meses de Mayo, Septiembre y Diciembre |201901: En cumplimiento de la norma la Dotación será entregada en los meses de Mayo, Septiembre y Diciembre</v>
      </c>
      <c r="BM45" s="375" t="s">
        <v>506</v>
      </c>
      <c r="BN45" s="376" t="s">
        <v>542</v>
      </c>
      <c r="BO45" s="375" t="s">
        <v>506</v>
      </c>
      <c r="BP45" s="376" t="s">
        <v>542</v>
      </c>
      <c r="BQ45" s="375" t="s">
        <v>506</v>
      </c>
      <c r="BR45" s="376" t="s">
        <v>542</v>
      </c>
      <c r="BS45" s="416">
        <v>0</v>
      </c>
      <c r="BT45" s="417">
        <v>0</v>
      </c>
      <c r="BU45" s="470">
        <v>0</v>
      </c>
      <c r="BV45" s="469">
        <v>0</v>
      </c>
      <c r="BW45" s="280" t="s">
        <v>506</v>
      </c>
      <c r="BX45" s="268" t="s">
        <v>543</v>
      </c>
      <c r="BY45" s="490">
        <v>0</v>
      </c>
      <c r="BZ45" s="491">
        <v>0</v>
      </c>
      <c r="CA45" s="490">
        <v>0</v>
      </c>
      <c r="CB45" s="491">
        <v>0</v>
      </c>
      <c r="CC45" s="490">
        <v>0</v>
      </c>
      <c r="CD45" s="491">
        <v>0</v>
      </c>
      <c r="CE45" s="490">
        <v>0</v>
      </c>
      <c r="CF45" s="491">
        <v>0</v>
      </c>
      <c r="CG45" s="490">
        <v>0</v>
      </c>
      <c r="CH45" s="491">
        <v>0</v>
      </c>
      <c r="CI45" s="490">
        <v>0</v>
      </c>
      <c r="CJ45" s="491">
        <v>0</v>
      </c>
    </row>
    <row r="46" spans="1:88" ht="15" customHeight="1" x14ac:dyDescent="0.2">
      <c r="A46" s="587">
        <v>44</v>
      </c>
      <c r="B46" s="575" t="s">
        <v>375</v>
      </c>
      <c r="C46" s="577" t="s">
        <v>9</v>
      </c>
      <c r="D46" s="577" t="s">
        <v>44</v>
      </c>
      <c r="E46" s="577" t="s">
        <v>12</v>
      </c>
      <c r="F46" s="245" t="s">
        <v>121</v>
      </c>
      <c r="G46" s="245" t="s">
        <v>78</v>
      </c>
      <c r="H46" s="245">
        <v>10</v>
      </c>
      <c r="I46" s="577" t="s">
        <v>538</v>
      </c>
      <c r="J46" s="245" t="s">
        <v>16</v>
      </c>
      <c r="K46" s="66" t="s">
        <v>2274</v>
      </c>
      <c r="L46" s="245" t="s">
        <v>544</v>
      </c>
      <c r="M46" s="245" t="s">
        <v>545</v>
      </c>
      <c r="N46" s="577" t="s">
        <v>8</v>
      </c>
      <c r="O46" s="577" t="s">
        <v>344</v>
      </c>
      <c r="P46" s="577" t="s">
        <v>415</v>
      </c>
      <c r="Q46" s="577" t="s">
        <v>416</v>
      </c>
      <c r="R46" s="245" t="s">
        <v>260</v>
      </c>
      <c r="S46" s="245" t="s">
        <v>129</v>
      </c>
      <c r="T46" s="245" t="s">
        <v>130</v>
      </c>
      <c r="U46" s="575" t="s">
        <v>359</v>
      </c>
      <c r="V46" s="575" t="s">
        <v>417</v>
      </c>
      <c r="W46" s="245"/>
      <c r="X46" s="578"/>
      <c r="Y46" s="578"/>
      <c r="Z46" s="578"/>
      <c r="AA46" s="578"/>
      <c r="AB46" s="578"/>
      <c r="AC46" s="578">
        <v>41</v>
      </c>
      <c r="AD46" s="589" t="s">
        <v>518</v>
      </c>
      <c r="AE46" s="245" t="s">
        <v>134</v>
      </c>
      <c r="AF46" s="576">
        <v>4.4642857142857152E-4</v>
      </c>
      <c r="AG46" s="588" t="s">
        <v>135</v>
      </c>
      <c r="AH46" s="526">
        <v>3</v>
      </c>
      <c r="AI46" s="524">
        <v>4</v>
      </c>
      <c r="AJ46" s="524">
        <v>3</v>
      </c>
      <c r="AK46" s="524">
        <v>3</v>
      </c>
      <c r="AL46" s="524">
        <v>3</v>
      </c>
      <c r="AM46" s="524">
        <v>3</v>
      </c>
      <c r="AN46" s="109">
        <v>3</v>
      </c>
      <c r="AO46" s="109">
        <v>4</v>
      </c>
      <c r="AP46" s="109">
        <v>3</v>
      </c>
      <c r="AQ46" s="109">
        <v>4</v>
      </c>
      <c r="AR46" s="109">
        <v>4</v>
      </c>
      <c r="AS46" s="109">
        <v>4</v>
      </c>
      <c r="AT46" s="545">
        <f t="shared" si="0"/>
        <v>41</v>
      </c>
      <c r="AU46" s="609" t="s">
        <v>136</v>
      </c>
      <c r="AV46" s="551">
        <v>3</v>
      </c>
      <c r="AW46" s="552">
        <v>4</v>
      </c>
      <c r="AX46" s="552">
        <v>3</v>
      </c>
      <c r="AY46" s="552">
        <v>3</v>
      </c>
      <c r="AZ46" s="552">
        <v>3</v>
      </c>
      <c r="BA46" s="552">
        <v>3</v>
      </c>
      <c r="BB46" s="100">
        <v>0</v>
      </c>
      <c r="BC46" s="100">
        <v>0</v>
      </c>
      <c r="BD46" s="100">
        <v>0</v>
      </c>
      <c r="BE46" s="100">
        <v>0</v>
      </c>
      <c r="BF46" s="100">
        <v>0</v>
      </c>
      <c r="BG46" s="100">
        <v>0</v>
      </c>
      <c r="BH46" s="545">
        <f t="shared" si="1"/>
        <v>19</v>
      </c>
      <c r="BI46" s="571">
        <f t="shared" si="2"/>
        <v>0.46341463414634149</v>
      </c>
      <c r="BJ46" s="571" t="str">
        <f>VLOOKUP(BI46,Tabla_Indicador_Gestion4[#All],3,TRUE)</f>
        <v>En Tramite</v>
      </c>
      <c r="BK46" s="315" t="str">
        <f t="shared" si="3"/>
        <v xml:space="preserve"> |201912: 0 |201911: 0 |2019010: 0 |201909: 0 |201908: 0 |201907: 0 |201906: Acta de reunión 
Matriz de seguimiento 
Acta de reunión |201905: 0  |201904: Enviado por comunicaciones a correos electrónicos
Actualización documento excel, 
Actualización documento excel   |201903: Actas
Archivo excel |201902: Listado de asistencia
Actas de reuniones |201901: Listado de asistencia
Actas de Reunión</v>
      </c>
      <c r="BL46" s="316" t="str">
        <f t="shared" si="4"/>
        <v xml:space="preserve"> |201912: 0 |201911: 0 |2019010: 0 |201909: 0 |201908: 0 |201907: 0 |201906: Revisar aleatoriamente los soportes de pago planilla de Seguridad Social de los funcionarios y contratistas.
Seguimiento Balance Scord Card (AT- EL - Objetivos - Metas - Indicadores - etc)
Seguimiento Reuniones Comité paritario de seguridad y salud en el trabajo |201905: 0  |201904: Campaña riesgo público
Actualización de matriz de peligros donde se incluyen regionales
Actualización datos de emergencia regionales.  |201903: Seguimiento Reuniones Comité paritario de seguridad y salud en el trabajo,seguimiento indicadores, Seguimiento matriz subprogramas de gestión |201902: Seguimiento a reuniones del COPASST,Actualización y elaboración documental documental del SG,Seguimiento Balance Scord Card,Revisar aleatoriamente los soportes de pago planilla de Seguridad Social de los funcionarios y contratistas (extensivo a regionales,Envío de documentos al área de planeación para validación,Seguimiento matriz subprogramas de gestión.  |201901: Seguimiento a reuniones del COPASST,Actualización y elaboración documental documental del SG - SST,Revision y actualización requisitos legales SST, Seguimiento Balance Scord Card,Reunión del representante de la alta dirección para aprobación de documentos,  Reunión con representante de la alta dirección y coordinador del grupo de talento humano para aprobación plan de trabajo del SG-SST,Revisar aleatoriamente los soportes de pago planilla de Seguridad Social de los funcionarios y contratistas (extensivo a regionales),Seguimiento a modalidad de teletrabajo,Seguimiento matriz subprogramas de gestión. </v>
      </c>
      <c r="BM46" s="369" t="s">
        <v>546</v>
      </c>
      <c r="BN46" s="370" t="s">
        <v>547</v>
      </c>
      <c r="BO46" s="369" t="s">
        <v>548</v>
      </c>
      <c r="BP46" s="358" t="s">
        <v>549</v>
      </c>
      <c r="BQ46" s="369" t="s">
        <v>550</v>
      </c>
      <c r="BR46" s="358" t="s">
        <v>551</v>
      </c>
      <c r="BS46" s="418" t="s">
        <v>552</v>
      </c>
      <c r="BT46" s="419" t="s">
        <v>553</v>
      </c>
      <c r="BU46" s="470">
        <v>0</v>
      </c>
      <c r="BV46" s="469">
        <v>0</v>
      </c>
      <c r="BW46" s="281" t="s">
        <v>554</v>
      </c>
      <c r="BX46" s="270" t="s">
        <v>555</v>
      </c>
      <c r="BY46" s="490">
        <v>0</v>
      </c>
      <c r="BZ46" s="491">
        <v>0</v>
      </c>
      <c r="CA46" s="490">
        <v>0</v>
      </c>
      <c r="CB46" s="491">
        <v>0</v>
      </c>
      <c r="CC46" s="490">
        <v>0</v>
      </c>
      <c r="CD46" s="491">
        <v>0</v>
      </c>
      <c r="CE46" s="490">
        <v>0</v>
      </c>
      <c r="CF46" s="491">
        <v>0</v>
      </c>
      <c r="CG46" s="490">
        <v>0</v>
      </c>
      <c r="CH46" s="491">
        <v>0</v>
      </c>
      <c r="CI46" s="490">
        <v>0</v>
      </c>
      <c r="CJ46" s="491">
        <v>0</v>
      </c>
    </row>
    <row r="47" spans="1:88" ht="15" customHeight="1" x14ac:dyDescent="0.2">
      <c r="A47" s="587">
        <v>45</v>
      </c>
      <c r="B47" s="575" t="s">
        <v>375</v>
      </c>
      <c r="C47" s="577" t="s">
        <v>9</v>
      </c>
      <c r="D47" s="577" t="s">
        <v>44</v>
      </c>
      <c r="E47" s="577" t="s">
        <v>12</v>
      </c>
      <c r="F47" s="245" t="s">
        <v>121</v>
      </c>
      <c r="G47" s="245" t="s">
        <v>78</v>
      </c>
      <c r="H47" s="245">
        <v>10</v>
      </c>
      <c r="I47" s="577" t="s">
        <v>538</v>
      </c>
      <c r="J47" s="245" t="s">
        <v>16</v>
      </c>
      <c r="K47" s="66" t="s">
        <v>2274</v>
      </c>
      <c r="L47" s="245" t="s">
        <v>556</v>
      </c>
      <c r="M47" s="245" t="s">
        <v>557</v>
      </c>
      <c r="N47" s="577" t="s">
        <v>8</v>
      </c>
      <c r="O47" s="577" t="s">
        <v>344</v>
      </c>
      <c r="P47" s="577" t="s">
        <v>415</v>
      </c>
      <c r="Q47" s="577" t="s">
        <v>416</v>
      </c>
      <c r="R47" s="245" t="s">
        <v>260</v>
      </c>
      <c r="S47" s="245" t="s">
        <v>129</v>
      </c>
      <c r="T47" s="245" t="s">
        <v>130</v>
      </c>
      <c r="U47" s="575" t="s">
        <v>359</v>
      </c>
      <c r="V47" s="575" t="s">
        <v>417</v>
      </c>
      <c r="W47" s="245"/>
      <c r="X47" s="578"/>
      <c r="Y47" s="578"/>
      <c r="Z47" s="578"/>
      <c r="AA47" s="578"/>
      <c r="AB47" s="578"/>
      <c r="AC47" s="578">
        <v>48</v>
      </c>
      <c r="AD47" s="589" t="s">
        <v>518</v>
      </c>
      <c r="AE47" s="245" t="s">
        <v>134</v>
      </c>
      <c r="AF47" s="576">
        <v>4.4642857142857152E-4</v>
      </c>
      <c r="AG47" s="588" t="s">
        <v>135</v>
      </c>
      <c r="AH47" s="522">
        <v>0</v>
      </c>
      <c r="AI47" s="523">
        <v>4</v>
      </c>
      <c r="AJ47" s="523">
        <v>4</v>
      </c>
      <c r="AK47" s="523">
        <v>7</v>
      </c>
      <c r="AL47" s="523">
        <v>4</v>
      </c>
      <c r="AM47" s="523">
        <v>4</v>
      </c>
      <c r="AN47" s="114">
        <v>4</v>
      </c>
      <c r="AO47" s="114">
        <v>5</v>
      </c>
      <c r="AP47" s="114">
        <v>4</v>
      </c>
      <c r="AQ47" s="114">
        <v>4</v>
      </c>
      <c r="AR47" s="114">
        <v>4</v>
      </c>
      <c r="AS47" s="114">
        <v>4</v>
      </c>
      <c r="AT47" s="545">
        <f t="shared" si="0"/>
        <v>48</v>
      </c>
      <c r="AU47" s="609" t="s">
        <v>136</v>
      </c>
      <c r="AV47" s="553">
        <v>0</v>
      </c>
      <c r="AW47" s="554">
        <v>6</v>
      </c>
      <c r="AX47" s="554">
        <v>4</v>
      </c>
      <c r="AY47" s="554">
        <v>7</v>
      </c>
      <c r="AZ47" s="552">
        <v>0</v>
      </c>
      <c r="BA47" s="554">
        <v>4</v>
      </c>
      <c r="BB47" s="118">
        <v>0</v>
      </c>
      <c r="BC47" s="118">
        <v>0</v>
      </c>
      <c r="BD47" s="118">
        <v>0</v>
      </c>
      <c r="BE47" s="118">
        <v>0</v>
      </c>
      <c r="BF47" s="118">
        <v>0</v>
      </c>
      <c r="BG47" s="118">
        <v>0</v>
      </c>
      <c r="BH47" s="545">
        <f t="shared" si="1"/>
        <v>21</v>
      </c>
      <c r="BI47" s="571">
        <f t="shared" si="2"/>
        <v>0.4375</v>
      </c>
      <c r="BJ47" s="571" t="str">
        <f>VLOOKUP(BI47,Tabla_Indicador_Gestion4[#All],3,TRUE)</f>
        <v>En Tramite</v>
      </c>
      <c r="BK47" s="315" t="str">
        <f t="shared" si="3"/>
        <v xml:space="preserve"> |201912: 0 |201911: 0 |2019010: 0 |201909: 0 |201908: 0 |201907: 0 |201906: Formato inspección 
Matriz de seguimiento y formatos especificos. 
Acta reunión. 
Revisión GLPI |201905: 0  |201904: Informe archivo Word, 
listados de asistencias, actualización de documentación archivo excel, diligenciamiento de formatos específicos.  |201903: Formatos de Inspecciones
Informes |201902: Listado de asistencia |201901: Listado de asistencia</v>
      </c>
      <c r="BL47" s="316" t="str">
        <f t="shared" si="4"/>
        <v xml:space="preserve"> |201912: 0 |201911: 0 |2019010: 0 |201909: 0 |201908: 0 |201907: 0 |201906: Inspección uso de elementos de protección personal. 
Investigación accidentes de trabajo. 
Seguimiento a recomendaciones de la ARL a enfermedades profesionales. 
Seguimiento a reportes y actos inseguros  |201905: 0  |201904: Informe inspección gerencial de las instalaciones de la Entidad, Documento actualización Plan de emergencias, 
invitación para nuevos brigadistas, inspección a vehiculos, 
sensibiliación en prevención de caidas a nivel, 
investigación accidentes laborales, actualización matriz de peligros.  |201903: Seguimiento  Reporte de actos y condiciones subestandar;
Inspecciones orden -  aseo (COPASST)
locativas (COPASST)
Inspección de extintores (Realizada por Brigadistas) |201902: De las actividades programadas dejó de realizarse una, la cual fue aplazada para el segundo trimestre. |201901: Durante este mes no se ejecutaron actividades .</v>
      </c>
      <c r="BM47" s="375" t="s">
        <v>508</v>
      </c>
      <c r="BN47" s="376" t="s">
        <v>558</v>
      </c>
      <c r="BO47" s="375" t="s">
        <v>508</v>
      </c>
      <c r="BP47" s="356" t="s">
        <v>559</v>
      </c>
      <c r="BQ47" s="375" t="s">
        <v>560</v>
      </c>
      <c r="BR47" s="356" t="s">
        <v>561</v>
      </c>
      <c r="BS47" s="435" t="s">
        <v>562</v>
      </c>
      <c r="BT47" s="411" t="s">
        <v>563</v>
      </c>
      <c r="BU47" s="471">
        <v>0</v>
      </c>
      <c r="BV47" s="472">
        <v>0</v>
      </c>
      <c r="BW47" s="282" t="s">
        <v>564</v>
      </c>
      <c r="BX47" s="283" t="s">
        <v>565</v>
      </c>
      <c r="BY47" s="490">
        <v>0</v>
      </c>
      <c r="BZ47" s="491">
        <v>0</v>
      </c>
      <c r="CA47" s="490">
        <v>0</v>
      </c>
      <c r="CB47" s="491">
        <v>0</v>
      </c>
      <c r="CC47" s="490">
        <v>0</v>
      </c>
      <c r="CD47" s="491">
        <v>0</v>
      </c>
      <c r="CE47" s="490">
        <v>0</v>
      </c>
      <c r="CF47" s="491">
        <v>0</v>
      </c>
      <c r="CG47" s="490">
        <v>0</v>
      </c>
      <c r="CH47" s="491">
        <v>0</v>
      </c>
      <c r="CI47" s="490">
        <v>0</v>
      </c>
      <c r="CJ47" s="491">
        <v>0</v>
      </c>
    </row>
    <row r="48" spans="1:88" ht="15" customHeight="1" x14ac:dyDescent="0.2">
      <c r="A48" s="587">
        <v>46</v>
      </c>
      <c r="B48" s="575" t="s">
        <v>375</v>
      </c>
      <c r="C48" s="577" t="s">
        <v>9</v>
      </c>
      <c r="D48" s="577" t="s">
        <v>44</v>
      </c>
      <c r="E48" s="577" t="s">
        <v>12</v>
      </c>
      <c r="F48" s="245" t="s">
        <v>121</v>
      </c>
      <c r="G48" s="245" t="s">
        <v>78</v>
      </c>
      <c r="H48" s="245">
        <v>10</v>
      </c>
      <c r="I48" s="577" t="s">
        <v>538</v>
      </c>
      <c r="J48" s="245" t="s">
        <v>16</v>
      </c>
      <c r="K48" s="66" t="s">
        <v>2274</v>
      </c>
      <c r="L48" s="245" t="s">
        <v>566</v>
      </c>
      <c r="M48" s="245" t="s">
        <v>567</v>
      </c>
      <c r="N48" s="577" t="s">
        <v>8</v>
      </c>
      <c r="O48" s="577" t="s">
        <v>344</v>
      </c>
      <c r="P48" s="577" t="s">
        <v>415</v>
      </c>
      <c r="Q48" s="577" t="s">
        <v>416</v>
      </c>
      <c r="R48" s="245" t="s">
        <v>260</v>
      </c>
      <c r="S48" s="245" t="s">
        <v>129</v>
      </c>
      <c r="T48" s="245" t="s">
        <v>130</v>
      </c>
      <c r="U48" s="575" t="s">
        <v>359</v>
      </c>
      <c r="V48" s="575" t="s">
        <v>417</v>
      </c>
      <c r="W48" s="245"/>
      <c r="X48" s="578"/>
      <c r="Y48" s="578"/>
      <c r="Z48" s="578"/>
      <c r="AA48" s="578"/>
      <c r="AB48" s="578"/>
      <c r="AC48" s="578">
        <v>2</v>
      </c>
      <c r="AD48" s="589" t="s">
        <v>518</v>
      </c>
      <c r="AE48" s="245" t="s">
        <v>134</v>
      </c>
      <c r="AF48" s="576">
        <v>4.4642857142857152E-4</v>
      </c>
      <c r="AG48" s="588" t="s">
        <v>135</v>
      </c>
      <c r="AH48" s="526">
        <v>0</v>
      </c>
      <c r="AI48" s="524">
        <v>0</v>
      </c>
      <c r="AJ48" s="524">
        <v>0</v>
      </c>
      <c r="AK48" s="524">
        <v>0</v>
      </c>
      <c r="AL48" s="524">
        <v>0</v>
      </c>
      <c r="AM48" s="524">
        <v>0</v>
      </c>
      <c r="AN48" s="109">
        <v>0</v>
      </c>
      <c r="AO48" s="109">
        <v>1</v>
      </c>
      <c r="AP48" s="109">
        <v>0</v>
      </c>
      <c r="AQ48" s="109">
        <v>0</v>
      </c>
      <c r="AR48" s="109">
        <v>1</v>
      </c>
      <c r="AS48" s="109">
        <v>0</v>
      </c>
      <c r="AT48" s="545">
        <f t="shared" si="0"/>
        <v>2</v>
      </c>
      <c r="AU48" s="609" t="s">
        <v>136</v>
      </c>
      <c r="AV48" s="551">
        <v>0</v>
      </c>
      <c r="AW48" s="552">
        <v>0</v>
      </c>
      <c r="AX48" s="552">
        <v>0</v>
      </c>
      <c r="AY48" s="552">
        <v>0</v>
      </c>
      <c r="AZ48" s="552">
        <v>0</v>
      </c>
      <c r="BA48" s="552">
        <v>0</v>
      </c>
      <c r="BB48" s="100">
        <v>0</v>
      </c>
      <c r="BC48" s="100">
        <v>0</v>
      </c>
      <c r="BD48" s="100">
        <v>0</v>
      </c>
      <c r="BE48" s="100">
        <v>0</v>
      </c>
      <c r="BF48" s="100">
        <v>0</v>
      </c>
      <c r="BG48" s="100">
        <v>0</v>
      </c>
      <c r="BH48" s="545">
        <f t="shared" si="1"/>
        <v>0</v>
      </c>
      <c r="BI48" s="571">
        <f t="shared" si="2"/>
        <v>0</v>
      </c>
      <c r="BJ48" s="571" t="str">
        <f>VLOOKUP(BI48,Tabla_Indicador_Gestion4[#All],3,TRUE)</f>
        <v>Por Ejecutar</v>
      </c>
      <c r="BK48" s="315" t="str">
        <f t="shared" si="3"/>
        <v xml:space="preserve"> |201912: 0 |201911: 0 |2019010: 0 |201909: 0 |201908: 0 |201907: 0 |201906: N/A |201905: 0  |201904: 0 |201903: N/A |201902: N/A |201901: N/A</v>
      </c>
      <c r="BL48" s="316" t="str">
        <f t="shared" si="4"/>
        <v xml:space="preserve"> |201912: 0 |201911: 0 |2019010: 0 |201909: 0 |201908: 0 |201907: 0 |201906: No se tiene programadas actividades |201905: 0  |201904: 0 |201903: En este periodo no fueron programadas actividades. |201902: En este periodo no fueron programadas actividades. |201901: En este periodo no fueron programadas actividades.</v>
      </c>
      <c r="BM48" s="369" t="s">
        <v>506</v>
      </c>
      <c r="BN48" s="370" t="s">
        <v>568</v>
      </c>
      <c r="BO48" s="369" t="s">
        <v>506</v>
      </c>
      <c r="BP48" s="370" t="s">
        <v>568</v>
      </c>
      <c r="BQ48" s="369" t="s">
        <v>506</v>
      </c>
      <c r="BR48" s="370" t="s">
        <v>568</v>
      </c>
      <c r="BS48" s="421">
        <v>0</v>
      </c>
      <c r="BT48" s="422">
        <v>0</v>
      </c>
      <c r="BU48" s="470">
        <v>0</v>
      </c>
      <c r="BV48" s="469">
        <v>0</v>
      </c>
      <c r="BW48" s="281" t="s">
        <v>506</v>
      </c>
      <c r="BX48" s="284" t="s">
        <v>569</v>
      </c>
      <c r="BY48" s="490">
        <v>0</v>
      </c>
      <c r="BZ48" s="491">
        <v>0</v>
      </c>
      <c r="CA48" s="490">
        <v>0</v>
      </c>
      <c r="CB48" s="491">
        <v>0</v>
      </c>
      <c r="CC48" s="490">
        <v>0</v>
      </c>
      <c r="CD48" s="491">
        <v>0</v>
      </c>
      <c r="CE48" s="490">
        <v>0</v>
      </c>
      <c r="CF48" s="491">
        <v>0</v>
      </c>
      <c r="CG48" s="490">
        <v>0</v>
      </c>
      <c r="CH48" s="491">
        <v>0</v>
      </c>
      <c r="CI48" s="490">
        <v>0</v>
      </c>
      <c r="CJ48" s="491">
        <v>0</v>
      </c>
    </row>
    <row r="49" spans="1:88" ht="15" customHeight="1" x14ac:dyDescent="0.2">
      <c r="A49" s="587">
        <v>47</v>
      </c>
      <c r="B49" s="575" t="s">
        <v>375</v>
      </c>
      <c r="C49" s="577" t="s">
        <v>9</v>
      </c>
      <c r="D49" s="577" t="s">
        <v>44</v>
      </c>
      <c r="E49" s="577" t="s">
        <v>12</v>
      </c>
      <c r="F49" s="245" t="s">
        <v>121</v>
      </c>
      <c r="G49" s="245" t="s">
        <v>78</v>
      </c>
      <c r="H49" s="245">
        <v>10</v>
      </c>
      <c r="I49" s="577" t="s">
        <v>538</v>
      </c>
      <c r="J49" s="245" t="s">
        <v>16</v>
      </c>
      <c r="K49" s="66" t="s">
        <v>2274</v>
      </c>
      <c r="L49" s="245" t="s">
        <v>570</v>
      </c>
      <c r="M49" s="245" t="s">
        <v>571</v>
      </c>
      <c r="N49" s="577" t="s">
        <v>8</v>
      </c>
      <c r="O49" s="577" t="s">
        <v>344</v>
      </c>
      <c r="P49" s="577" t="s">
        <v>415</v>
      </c>
      <c r="Q49" s="577" t="s">
        <v>416</v>
      </c>
      <c r="R49" s="245" t="s">
        <v>260</v>
      </c>
      <c r="S49" s="245" t="s">
        <v>129</v>
      </c>
      <c r="T49" s="245" t="s">
        <v>130</v>
      </c>
      <c r="U49" s="575" t="s">
        <v>359</v>
      </c>
      <c r="V49" s="575" t="s">
        <v>417</v>
      </c>
      <c r="W49" s="245"/>
      <c r="X49" s="578"/>
      <c r="Y49" s="578"/>
      <c r="Z49" s="578"/>
      <c r="AA49" s="578"/>
      <c r="AB49" s="578"/>
      <c r="AC49" s="578">
        <v>43</v>
      </c>
      <c r="AD49" s="589" t="s">
        <v>518</v>
      </c>
      <c r="AE49" s="245" t="s">
        <v>134</v>
      </c>
      <c r="AF49" s="576">
        <v>4.4642857142857152E-4</v>
      </c>
      <c r="AG49" s="588" t="s">
        <v>135</v>
      </c>
      <c r="AH49" s="522">
        <v>4</v>
      </c>
      <c r="AI49" s="523">
        <v>4</v>
      </c>
      <c r="AJ49" s="523">
        <v>4</v>
      </c>
      <c r="AK49" s="523">
        <v>4</v>
      </c>
      <c r="AL49" s="523">
        <v>3</v>
      </c>
      <c r="AM49" s="523">
        <v>4</v>
      </c>
      <c r="AN49" s="114">
        <v>4</v>
      </c>
      <c r="AO49" s="114">
        <v>3</v>
      </c>
      <c r="AP49" s="114">
        <v>3</v>
      </c>
      <c r="AQ49" s="114">
        <v>4</v>
      </c>
      <c r="AR49" s="114">
        <v>3</v>
      </c>
      <c r="AS49" s="114">
        <v>3</v>
      </c>
      <c r="AT49" s="545">
        <f t="shared" si="0"/>
        <v>43</v>
      </c>
      <c r="AU49" s="609" t="s">
        <v>136</v>
      </c>
      <c r="AV49" s="553">
        <v>4</v>
      </c>
      <c r="AW49" s="554">
        <v>4</v>
      </c>
      <c r="AX49" s="554">
        <v>4</v>
      </c>
      <c r="AY49" s="554">
        <v>4</v>
      </c>
      <c r="AZ49" s="552">
        <v>0</v>
      </c>
      <c r="BA49" s="554">
        <v>4</v>
      </c>
      <c r="BB49" s="100">
        <v>0</v>
      </c>
      <c r="BC49" s="100">
        <v>0</v>
      </c>
      <c r="BD49" s="100">
        <v>0</v>
      </c>
      <c r="BE49" s="100">
        <v>0</v>
      </c>
      <c r="BF49" s="100">
        <v>0</v>
      </c>
      <c r="BG49" s="100">
        <v>0</v>
      </c>
      <c r="BH49" s="545">
        <f t="shared" si="1"/>
        <v>20</v>
      </c>
      <c r="BI49" s="571">
        <f t="shared" si="2"/>
        <v>0.46511627906976744</v>
      </c>
      <c r="BJ49" s="571" t="str">
        <f>VLOOKUP(BI49,Tabla_Indicador_Gestion4[#All],3,TRUE)</f>
        <v>En Tramite</v>
      </c>
      <c r="BK49" s="315" t="str">
        <f t="shared" si="3"/>
        <v xml:space="preserve"> |201912: 0 |201911: 0 |2019010: 0 |201909: 0 |201908: 0 |201907: 0 |201906: Matriz de seguimiento 
Documento Word y excel. 
Formato de inspección 
Listado asistencia.
 |201905: 0  |201904: Actas de reunión, 
listados de asistencias, actualización de documentación archivo excel. |201903: Listado de asistencia
Actas de seguimiento
Formatos de Inspecciones |201902: Listado de asistencia |201901: Listado de asistencia
Actas de Reuniones</v>
      </c>
      <c r="BL49" s="316" t="str">
        <f t="shared" si="4"/>
        <v xml:space="preserve"> |201912: 0 |201911: 0 |2019010: 0 |201909: 0 |201908: 0 |201907: 0 |201906: Seguimiento al ausentismo (por enfermedad general o laboral).
Seguimiento PVE Riesgo Cardiovascular.
Seguimiento extintores (Realizado por los Brigadistas).
Seguimiento PVE Riesgo visual. |201905: 0  |201904: Seguimiento al ausentismo, 
Seguimiento a casos médicos, programación examenes médico periodicos laborales, 
sensibilización en  prevención de enfermedad laboral.  |201903: Seguimiento al ausentismo, 
Seguimiento a casos médicos especiales, 
Semana de la Seguridad y Salud en el Trabajo (Organización de la Semana de la Salud)
Seguimiento Consumo Botiquines (Brigadistas) |201902: Seguimiento al ausentismo,Implementación y seguimiento a pausas activas,Seguimiento a casos médicos especiales,,Seguimiento Consumo Botiquines |201901: Seguimiento al ausentismo,PVE Riesgo Psicosocial,PVE Ergonomia- musculo esqueletico,Seguimiento a casos médicos especiales,PVE Riesgo Cardiovascular.</v>
      </c>
      <c r="BM49" s="375" t="s">
        <v>572</v>
      </c>
      <c r="BN49" s="376" t="s">
        <v>573</v>
      </c>
      <c r="BO49" s="375" t="s">
        <v>508</v>
      </c>
      <c r="BP49" s="356" t="s">
        <v>574</v>
      </c>
      <c r="BQ49" s="375" t="s">
        <v>575</v>
      </c>
      <c r="BR49" s="411" t="s">
        <v>576</v>
      </c>
      <c r="BS49" s="435" t="s">
        <v>577</v>
      </c>
      <c r="BT49" s="411" t="s">
        <v>578</v>
      </c>
      <c r="BU49" s="470">
        <v>0</v>
      </c>
      <c r="BV49" s="469">
        <v>0</v>
      </c>
      <c r="BW49" s="267" t="s">
        <v>579</v>
      </c>
      <c r="BX49" s="268" t="s">
        <v>580</v>
      </c>
      <c r="BY49" s="490">
        <v>0</v>
      </c>
      <c r="BZ49" s="491">
        <v>0</v>
      </c>
      <c r="CA49" s="490">
        <v>0</v>
      </c>
      <c r="CB49" s="491">
        <v>0</v>
      </c>
      <c r="CC49" s="490">
        <v>0</v>
      </c>
      <c r="CD49" s="491">
        <v>0</v>
      </c>
      <c r="CE49" s="490">
        <v>0</v>
      </c>
      <c r="CF49" s="491">
        <v>0</v>
      </c>
      <c r="CG49" s="490">
        <v>0</v>
      </c>
      <c r="CH49" s="491">
        <v>0</v>
      </c>
      <c r="CI49" s="490">
        <v>0</v>
      </c>
      <c r="CJ49" s="491">
        <v>0</v>
      </c>
    </row>
    <row r="50" spans="1:88" ht="15" customHeight="1" x14ac:dyDescent="0.2">
      <c r="A50" s="587">
        <v>48</v>
      </c>
      <c r="B50" s="575" t="s">
        <v>375</v>
      </c>
      <c r="C50" s="577" t="s">
        <v>9</v>
      </c>
      <c r="D50" s="577" t="s">
        <v>44</v>
      </c>
      <c r="E50" s="577" t="s">
        <v>12</v>
      </c>
      <c r="F50" s="245" t="s">
        <v>121</v>
      </c>
      <c r="G50" s="245" t="s">
        <v>78</v>
      </c>
      <c r="H50" s="245">
        <v>10</v>
      </c>
      <c r="I50" s="577" t="s">
        <v>538</v>
      </c>
      <c r="J50" s="245" t="s">
        <v>16</v>
      </c>
      <c r="K50" s="66" t="s">
        <v>2274</v>
      </c>
      <c r="L50" s="245" t="s">
        <v>581</v>
      </c>
      <c r="M50" s="245" t="s">
        <v>582</v>
      </c>
      <c r="N50" s="577" t="s">
        <v>8</v>
      </c>
      <c r="O50" s="577" t="s">
        <v>344</v>
      </c>
      <c r="P50" s="577" t="s">
        <v>415</v>
      </c>
      <c r="Q50" s="577" t="s">
        <v>416</v>
      </c>
      <c r="R50" s="245" t="s">
        <v>260</v>
      </c>
      <c r="S50" s="245" t="s">
        <v>129</v>
      </c>
      <c r="T50" s="245" t="s">
        <v>130</v>
      </c>
      <c r="U50" s="575" t="s">
        <v>359</v>
      </c>
      <c r="V50" s="575" t="s">
        <v>417</v>
      </c>
      <c r="W50" s="245"/>
      <c r="X50" s="578"/>
      <c r="Y50" s="578"/>
      <c r="Z50" s="578"/>
      <c r="AA50" s="578"/>
      <c r="AB50" s="578"/>
      <c r="AC50" s="578">
        <v>18</v>
      </c>
      <c r="AD50" s="589" t="s">
        <v>518</v>
      </c>
      <c r="AE50" s="245" t="s">
        <v>134</v>
      </c>
      <c r="AF50" s="576">
        <v>4.4642857142857152E-4</v>
      </c>
      <c r="AG50" s="588" t="s">
        <v>135</v>
      </c>
      <c r="AH50" s="526">
        <v>0</v>
      </c>
      <c r="AI50" s="524">
        <v>2</v>
      </c>
      <c r="AJ50" s="524">
        <v>2</v>
      </c>
      <c r="AK50" s="524">
        <v>2</v>
      </c>
      <c r="AL50" s="524">
        <v>2</v>
      </c>
      <c r="AM50" s="524">
        <v>3</v>
      </c>
      <c r="AN50" s="109">
        <v>2</v>
      </c>
      <c r="AO50" s="109">
        <v>0</v>
      </c>
      <c r="AP50" s="109">
        <v>2</v>
      </c>
      <c r="AQ50" s="109">
        <v>1</v>
      </c>
      <c r="AR50" s="109">
        <v>1</v>
      </c>
      <c r="AS50" s="109">
        <v>1</v>
      </c>
      <c r="AT50" s="545">
        <f t="shared" si="0"/>
        <v>18</v>
      </c>
      <c r="AU50" s="609" t="s">
        <v>136</v>
      </c>
      <c r="AV50" s="551">
        <v>0</v>
      </c>
      <c r="AW50" s="552">
        <v>2</v>
      </c>
      <c r="AX50" s="552">
        <v>2</v>
      </c>
      <c r="AY50" s="552">
        <v>2</v>
      </c>
      <c r="AZ50" s="552">
        <v>0</v>
      </c>
      <c r="BA50" s="552">
        <v>3</v>
      </c>
      <c r="BB50" s="100">
        <v>0</v>
      </c>
      <c r="BC50" s="100">
        <v>0</v>
      </c>
      <c r="BD50" s="100">
        <v>0</v>
      </c>
      <c r="BE50" s="100">
        <v>0</v>
      </c>
      <c r="BF50" s="100">
        <v>0</v>
      </c>
      <c r="BG50" s="100">
        <v>0</v>
      </c>
      <c r="BH50" s="545">
        <f t="shared" si="1"/>
        <v>9</v>
      </c>
      <c r="BI50" s="571">
        <f t="shared" si="2"/>
        <v>0.5</v>
      </c>
      <c r="BJ50" s="571" t="str">
        <f>VLOOKUP(BI50,Tabla_Indicador_Gestion4[#All],3,TRUE)</f>
        <v>En Tramite</v>
      </c>
      <c r="BK50" s="315" t="str">
        <f t="shared" si="3"/>
        <v xml:space="preserve"> |201912: 0 |201911: 0 |2019010: 0 |201909: 0 |201908: 0 |201907: 0 |201906: Documento word 
Listado asistencia 
Documento word |201905: 0  |201904: Listados de asistencia  |201903: Documentos de word
Campañas divultagadas por medio de comunicaciones |201902: Listado de asistencia
Actas de Reunión |201901: N/A</v>
      </c>
      <c r="BL50" s="316" t="str">
        <f t="shared" si="4"/>
        <v xml:space="preserve"> |201912: 0 |201911: 0 |2019010: 0 |201909: 0 |201908: 0 |201907: 0 |201906: Elaboración programa- instructivo prevención de tabaco alcohol y drogas.
Actualización documento estilos de vida saludable. 
Actualización y elaboración documental del SG - SST. |201905: 0  |201904: Campáña para la conservación visual, 
Campaña estilos de vida saludables.   |201903: Elaboración del Plan Estratégico de Seguridad Vial - PESV, 
Campaña Prevención Riesgo Publico |201902: Elaboración PESV,Campaña protocolo para el reporte de accidente laboral (extensivo a regionales),Campaña prevención de accidentes por riesgo locativo (extensivo a regionales), Campaña Prevención Riesgo Publico (extensivo a regionales)  |201901: En este periodo no fueron programadas actividades.</v>
      </c>
      <c r="BM50" s="369" t="s">
        <v>506</v>
      </c>
      <c r="BN50" s="370" t="s">
        <v>568</v>
      </c>
      <c r="BO50" s="369" t="s">
        <v>546</v>
      </c>
      <c r="BP50" s="370" t="s">
        <v>583</v>
      </c>
      <c r="BQ50" s="357" t="s">
        <v>584</v>
      </c>
      <c r="BR50" s="414" t="s">
        <v>585</v>
      </c>
      <c r="BS50" s="436" t="s">
        <v>586</v>
      </c>
      <c r="BT50" s="414" t="s">
        <v>587</v>
      </c>
      <c r="BU50" s="470">
        <v>0</v>
      </c>
      <c r="BV50" s="469">
        <v>0</v>
      </c>
      <c r="BW50" s="269" t="s">
        <v>588</v>
      </c>
      <c r="BX50" s="270" t="s">
        <v>589</v>
      </c>
      <c r="BY50" s="490">
        <v>0</v>
      </c>
      <c r="BZ50" s="491">
        <v>0</v>
      </c>
      <c r="CA50" s="490">
        <v>0</v>
      </c>
      <c r="CB50" s="491">
        <v>0</v>
      </c>
      <c r="CC50" s="490">
        <v>0</v>
      </c>
      <c r="CD50" s="491">
        <v>0</v>
      </c>
      <c r="CE50" s="490">
        <v>0</v>
      </c>
      <c r="CF50" s="491">
        <v>0</v>
      </c>
      <c r="CG50" s="490">
        <v>0</v>
      </c>
      <c r="CH50" s="491">
        <v>0</v>
      </c>
      <c r="CI50" s="490">
        <v>0</v>
      </c>
      <c r="CJ50" s="491">
        <v>0</v>
      </c>
    </row>
    <row r="51" spans="1:88" ht="15" customHeight="1" x14ac:dyDescent="0.2">
      <c r="A51" s="587">
        <v>49</v>
      </c>
      <c r="B51" s="575" t="s">
        <v>375</v>
      </c>
      <c r="C51" s="577" t="s">
        <v>9</v>
      </c>
      <c r="D51" s="577" t="s">
        <v>44</v>
      </c>
      <c r="E51" s="577" t="s">
        <v>12</v>
      </c>
      <c r="F51" s="245" t="s">
        <v>121</v>
      </c>
      <c r="G51" s="245" t="s">
        <v>78</v>
      </c>
      <c r="H51" s="245">
        <v>7</v>
      </c>
      <c r="I51" s="591" t="s">
        <v>515</v>
      </c>
      <c r="J51" s="245" t="s">
        <v>16</v>
      </c>
      <c r="K51" s="66" t="s">
        <v>2273</v>
      </c>
      <c r="L51" s="245" t="s">
        <v>590</v>
      </c>
      <c r="M51" s="245" t="s">
        <v>591</v>
      </c>
      <c r="N51" s="577" t="s">
        <v>8</v>
      </c>
      <c r="O51" s="577" t="s">
        <v>344</v>
      </c>
      <c r="P51" s="577" t="s">
        <v>415</v>
      </c>
      <c r="Q51" s="577" t="s">
        <v>416</v>
      </c>
      <c r="R51" s="245" t="s">
        <v>260</v>
      </c>
      <c r="S51" s="245" t="s">
        <v>129</v>
      </c>
      <c r="T51" s="245" t="s">
        <v>130</v>
      </c>
      <c r="U51" s="575" t="s">
        <v>359</v>
      </c>
      <c r="V51" s="575" t="s">
        <v>417</v>
      </c>
      <c r="W51" s="245"/>
      <c r="X51" s="578"/>
      <c r="Y51" s="578"/>
      <c r="Z51" s="578"/>
      <c r="AA51" s="578"/>
      <c r="AB51" s="578"/>
      <c r="AC51" s="578">
        <v>454</v>
      </c>
      <c r="AD51" s="245" t="s">
        <v>592</v>
      </c>
      <c r="AE51" s="245" t="s">
        <v>134</v>
      </c>
      <c r="AF51" s="576">
        <v>4.4642857142857152E-4</v>
      </c>
      <c r="AG51" s="588" t="s">
        <v>135</v>
      </c>
      <c r="AH51" s="522">
        <v>43</v>
      </c>
      <c r="AI51" s="523">
        <v>0</v>
      </c>
      <c r="AJ51" s="523">
        <v>61</v>
      </c>
      <c r="AK51" s="523">
        <v>72</v>
      </c>
      <c r="AL51" s="523">
        <v>0</v>
      </c>
      <c r="AM51" s="523">
        <v>61</v>
      </c>
      <c r="AN51" s="112">
        <v>90</v>
      </c>
      <c r="AO51" s="112">
        <v>0</v>
      </c>
      <c r="AP51" s="112">
        <v>0</v>
      </c>
      <c r="AQ51" s="112">
        <v>68</v>
      </c>
      <c r="AR51" s="112">
        <v>0</v>
      </c>
      <c r="AS51" s="112">
        <v>0</v>
      </c>
      <c r="AT51" s="545">
        <f t="shared" si="0"/>
        <v>395</v>
      </c>
      <c r="AU51" s="609" t="s">
        <v>136</v>
      </c>
      <c r="AV51" s="553">
        <v>43</v>
      </c>
      <c r="AW51" s="554">
        <v>0</v>
      </c>
      <c r="AX51" s="554">
        <v>61</v>
      </c>
      <c r="AY51" s="554">
        <v>72</v>
      </c>
      <c r="AZ51" s="552">
        <v>0</v>
      </c>
      <c r="BA51" s="554">
        <v>56</v>
      </c>
      <c r="BB51" s="118">
        <v>0</v>
      </c>
      <c r="BC51" s="118">
        <v>0</v>
      </c>
      <c r="BD51" s="118">
        <v>0</v>
      </c>
      <c r="BE51" s="118">
        <v>0</v>
      </c>
      <c r="BF51" s="118">
        <v>0</v>
      </c>
      <c r="BG51" s="118">
        <v>0</v>
      </c>
      <c r="BH51" s="545">
        <f t="shared" si="1"/>
        <v>232</v>
      </c>
      <c r="BI51" s="571">
        <f t="shared" si="2"/>
        <v>0.58734177215189876</v>
      </c>
      <c r="BJ51" s="571" t="str">
        <f>VLOOKUP(BI51,Tabla_Indicador_Gestion4[#All],3,TRUE)</f>
        <v>En Tramite</v>
      </c>
      <c r="BK51" s="315" t="str">
        <f t="shared" si="3"/>
        <v xml:space="preserve"> |201912: 0 |201911: 0 |2019010: 0 |201909: 0 |201908: 0 |201907: 0 |201906: Formatos de concertación y rendimiento laboral. |201905: 0  |201904: Formulación concertación de compromisos y evaluación de desempeño |201903: Formularios de calificación |201902: N/A |201901: Formularios de calificación</v>
      </c>
      <c r="BL51" s="316" t="str">
        <f t="shared" si="4"/>
        <v xml:space="preserve"> |201912: 0 |201911: 0 |2019010: 0 |201909: 0 |201908: 0 |201907: 0 |201906: En el mes de junio fueron recibidos los formatos de calificación correspondiente al primer cuatrimestre de 2019 y la concertación de compromisos laborales del segundo cuatrimestre de los funcionarios nombrados en provisionalidad. |201905: 0  |201904: Se logro la entrega de la totalidad de  formularios de concertación los funcionarios nombrados en provisionalidad. Pendiente la gestión con los funcionarios de carrera; toda vez que la CNSC no se ha pronunciado sobre el procedimiento a seguir en relación con la implemetación del aplicativo previsto para tal efecto. |201903: Durante este mes, 61  funcionarios nombrados en provisionalidad allegaron al Grupo de Talento Humano los formularios correspondientes a la calificación del tercer cuatrimestre del 2018. |201902: En este periodo no fueron entregados evaluaciones  |201901: En este periodo, 43  funcionarios de carrera administrativa allegaron al Grupo de Talento Humano los formularios correspondientes a la calificación del segundo semestre de 2018 y la calificación definitiva correspondiente a la misma vigencia fiscal.</v>
      </c>
      <c r="BM51" s="375" t="s">
        <v>593</v>
      </c>
      <c r="BN51" s="376" t="s">
        <v>594</v>
      </c>
      <c r="BO51" s="355" t="s">
        <v>506</v>
      </c>
      <c r="BP51" s="376" t="s">
        <v>595</v>
      </c>
      <c r="BQ51" s="375" t="s">
        <v>593</v>
      </c>
      <c r="BR51" s="376" t="s">
        <v>596</v>
      </c>
      <c r="BS51" s="425" t="s">
        <v>597</v>
      </c>
      <c r="BT51" s="426" t="s">
        <v>598</v>
      </c>
      <c r="BU51" s="471">
        <v>0</v>
      </c>
      <c r="BV51" s="472">
        <v>0</v>
      </c>
      <c r="BW51" s="282" t="s">
        <v>599</v>
      </c>
      <c r="BX51" s="283" t="s">
        <v>600</v>
      </c>
      <c r="BY51" s="490">
        <v>0</v>
      </c>
      <c r="BZ51" s="491">
        <v>0</v>
      </c>
      <c r="CA51" s="490">
        <v>0</v>
      </c>
      <c r="CB51" s="491">
        <v>0</v>
      </c>
      <c r="CC51" s="490">
        <v>0</v>
      </c>
      <c r="CD51" s="491">
        <v>0</v>
      </c>
      <c r="CE51" s="490">
        <v>0</v>
      </c>
      <c r="CF51" s="491">
        <v>0</v>
      </c>
      <c r="CG51" s="490">
        <v>0</v>
      </c>
      <c r="CH51" s="491">
        <v>0</v>
      </c>
      <c r="CI51" s="490">
        <v>0</v>
      </c>
      <c r="CJ51" s="491">
        <v>0</v>
      </c>
    </row>
    <row r="52" spans="1:88" ht="15" customHeight="1" x14ac:dyDescent="0.2">
      <c r="A52" s="587">
        <v>50</v>
      </c>
      <c r="B52" s="575" t="s">
        <v>601</v>
      </c>
      <c r="C52" s="577" t="s">
        <v>9</v>
      </c>
      <c r="D52" s="577" t="s">
        <v>44</v>
      </c>
      <c r="E52" s="577" t="s">
        <v>12</v>
      </c>
      <c r="F52" s="245" t="s">
        <v>121</v>
      </c>
      <c r="G52" s="245" t="s">
        <v>78</v>
      </c>
      <c r="H52" s="245">
        <v>7</v>
      </c>
      <c r="I52" s="591" t="s">
        <v>515</v>
      </c>
      <c r="J52" s="245" t="s">
        <v>16</v>
      </c>
      <c r="K52" s="66" t="s">
        <v>2273</v>
      </c>
      <c r="L52" s="245" t="s">
        <v>602</v>
      </c>
      <c r="M52" s="245" t="s">
        <v>603</v>
      </c>
      <c r="N52" s="577" t="s">
        <v>8</v>
      </c>
      <c r="O52" s="577" t="s">
        <v>344</v>
      </c>
      <c r="P52" s="577" t="s">
        <v>415</v>
      </c>
      <c r="Q52" s="577" t="s">
        <v>416</v>
      </c>
      <c r="R52" s="245" t="s">
        <v>260</v>
      </c>
      <c r="S52" s="245" t="s">
        <v>129</v>
      </c>
      <c r="T52" s="245" t="s">
        <v>130</v>
      </c>
      <c r="U52" s="575" t="s">
        <v>359</v>
      </c>
      <c r="V52" s="575" t="s">
        <v>417</v>
      </c>
      <c r="W52" s="245"/>
      <c r="X52" s="578"/>
      <c r="Y52" s="578"/>
      <c r="Z52" s="578"/>
      <c r="AA52" s="578"/>
      <c r="AB52" s="578"/>
      <c r="AC52" s="578">
        <v>4</v>
      </c>
      <c r="AD52" s="245" t="s">
        <v>604</v>
      </c>
      <c r="AE52" s="245" t="s">
        <v>134</v>
      </c>
      <c r="AF52" s="576">
        <v>4.4642857142857152E-4</v>
      </c>
      <c r="AG52" s="588" t="s">
        <v>135</v>
      </c>
      <c r="AH52" s="526">
        <v>4</v>
      </c>
      <c r="AI52" s="524">
        <v>0</v>
      </c>
      <c r="AJ52" s="524">
        <v>0</v>
      </c>
      <c r="AK52" s="524">
        <v>0</v>
      </c>
      <c r="AL52" s="524">
        <v>0</v>
      </c>
      <c r="AM52" s="524">
        <v>0</v>
      </c>
      <c r="AN52" s="109">
        <v>0</v>
      </c>
      <c r="AO52" s="109">
        <v>0</v>
      </c>
      <c r="AP52" s="109">
        <v>0</v>
      </c>
      <c r="AQ52" s="109">
        <v>0</v>
      </c>
      <c r="AR52" s="109">
        <v>0</v>
      </c>
      <c r="AS52" s="109">
        <v>0</v>
      </c>
      <c r="AT52" s="545">
        <f t="shared" si="0"/>
        <v>4</v>
      </c>
      <c r="AU52" s="609" t="s">
        <v>136</v>
      </c>
      <c r="AV52" s="551">
        <v>4</v>
      </c>
      <c r="AW52" s="552">
        <v>0</v>
      </c>
      <c r="AX52" s="552">
        <v>0</v>
      </c>
      <c r="AY52" s="552">
        <v>0</v>
      </c>
      <c r="AZ52" s="552">
        <v>0</v>
      </c>
      <c r="BA52" s="552">
        <v>0</v>
      </c>
      <c r="BB52" s="100">
        <v>0</v>
      </c>
      <c r="BC52" s="100">
        <v>0</v>
      </c>
      <c r="BD52" s="100">
        <v>0</v>
      </c>
      <c r="BE52" s="100">
        <v>0</v>
      </c>
      <c r="BF52" s="100">
        <v>0</v>
      </c>
      <c r="BG52" s="100">
        <v>0</v>
      </c>
      <c r="BH52" s="545">
        <f t="shared" si="1"/>
        <v>4</v>
      </c>
      <c r="BI52" s="571">
        <f t="shared" si="2"/>
        <v>1</v>
      </c>
      <c r="BJ52" s="571" t="str">
        <f>VLOOKUP(BI52,Tabla_Indicador_Gestion4[#All],3,TRUE)</f>
        <v>Culminada</v>
      </c>
      <c r="BK52" s="315" t="str">
        <f t="shared" si="3"/>
        <v xml:space="preserve"> |201912: 0 |201911: 0 |2019010: 0 |201909: 0 |201908: 0 |201907: 0 |201906: 0 |201905: 0  |201904: Formatos de Acuerdos de Gestión |201903: N/A |201902: N/A |201901: Formulario</v>
      </c>
      <c r="BL52" s="316" t="str">
        <f t="shared" si="4"/>
        <v xml:space="preserve"> |201912: 0 |201911: 0 |2019010: 0 |201909: 0 |201908: 0 |201907: 0 |201906: 0 |201905: 0  |201904: Los gerentes públicos firman acuerdos de gestión en enero de cada vigencia y les realizan seguimiento al cumplimineto de sus compromisos cada semestre. |201903: N/A |201902: N/A |201901: A la fecha los gerentes publicos concertaron los objetivos para la vigencia fiscal 2019</v>
      </c>
      <c r="BM52" s="369" t="s">
        <v>605</v>
      </c>
      <c r="BN52" s="370" t="s">
        <v>606</v>
      </c>
      <c r="BO52" s="357" t="s">
        <v>506</v>
      </c>
      <c r="BP52" s="358" t="s">
        <v>506</v>
      </c>
      <c r="BQ52" s="357" t="s">
        <v>506</v>
      </c>
      <c r="BR52" s="358" t="s">
        <v>506</v>
      </c>
      <c r="BS52" s="418" t="s">
        <v>607</v>
      </c>
      <c r="BT52" s="358" t="s">
        <v>608</v>
      </c>
      <c r="BU52" s="462">
        <v>0</v>
      </c>
      <c r="BV52" s="463">
        <v>0</v>
      </c>
      <c r="BW52" s="323">
        <v>0</v>
      </c>
      <c r="BX52" s="324">
        <v>0</v>
      </c>
      <c r="BY52" s="490">
        <v>0</v>
      </c>
      <c r="BZ52" s="491">
        <v>0</v>
      </c>
      <c r="CA52" s="490">
        <v>0</v>
      </c>
      <c r="CB52" s="491">
        <v>0</v>
      </c>
      <c r="CC52" s="490">
        <v>0</v>
      </c>
      <c r="CD52" s="491">
        <v>0</v>
      </c>
      <c r="CE52" s="490">
        <v>0</v>
      </c>
      <c r="CF52" s="491">
        <v>0</v>
      </c>
      <c r="CG52" s="490">
        <v>0</v>
      </c>
      <c r="CH52" s="491">
        <v>0</v>
      </c>
      <c r="CI52" s="490">
        <v>0</v>
      </c>
      <c r="CJ52" s="491">
        <v>0</v>
      </c>
    </row>
    <row r="53" spans="1:88" ht="15" customHeight="1" x14ac:dyDescent="0.2">
      <c r="A53" s="587">
        <v>51</v>
      </c>
      <c r="B53" s="575" t="s">
        <v>601</v>
      </c>
      <c r="C53" s="577" t="s">
        <v>9</v>
      </c>
      <c r="D53" s="577" t="s">
        <v>44</v>
      </c>
      <c r="E53" s="577" t="s">
        <v>12</v>
      </c>
      <c r="F53" s="245" t="s">
        <v>121</v>
      </c>
      <c r="G53" s="245" t="s">
        <v>78</v>
      </c>
      <c r="H53" s="245">
        <v>6</v>
      </c>
      <c r="I53" s="591" t="s">
        <v>609</v>
      </c>
      <c r="J53" s="245" t="s">
        <v>16</v>
      </c>
      <c r="K53" s="66" t="s">
        <v>2273</v>
      </c>
      <c r="L53" s="245" t="s">
        <v>610</v>
      </c>
      <c r="M53" s="245" t="s">
        <v>611</v>
      </c>
      <c r="N53" s="577" t="s">
        <v>8</v>
      </c>
      <c r="O53" s="577" t="s">
        <v>344</v>
      </c>
      <c r="P53" s="577" t="s">
        <v>415</v>
      </c>
      <c r="Q53" s="577" t="s">
        <v>416</v>
      </c>
      <c r="R53" s="245" t="s">
        <v>260</v>
      </c>
      <c r="S53" s="245" t="s">
        <v>129</v>
      </c>
      <c r="T53" s="245" t="s">
        <v>130</v>
      </c>
      <c r="U53" s="575" t="s">
        <v>359</v>
      </c>
      <c r="V53" s="575" t="s">
        <v>417</v>
      </c>
      <c r="W53" s="245"/>
      <c r="X53" s="589"/>
      <c r="Y53" s="589"/>
      <c r="Z53" s="589"/>
      <c r="AA53" s="589"/>
      <c r="AB53" s="589"/>
      <c r="AC53" s="589">
        <v>1</v>
      </c>
      <c r="AD53" s="245" t="s">
        <v>612</v>
      </c>
      <c r="AE53" s="245" t="s">
        <v>134</v>
      </c>
      <c r="AF53" s="576">
        <v>4.4642857142857152E-4</v>
      </c>
      <c r="AG53" s="588" t="s">
        <v>135</v>
      </c>
      <c r="AH53" s="522">
        <v>4</v>
      </c>
      <c r="AI53" s="523">
        <v>53</v>
      </c>
      <c r="AJ53" s="523">
        <v>1</v>
      </c>
      <c r="AK53" s="524">
        <v>5</v>
      </c>
      <c r="AL53" s="524">
        <v>0</v>
      </c>
      <c r="AM53" s="524">
        <v>32</v>
      </c>
      <c r="AN53" s="111">
        <v>0</v>
      </c>
      <c r="AO53" s="111">
        <v>0</v>
      </c>
      <c r="AP53" s="111">
        <v>0</v>
      </c>
      <c r="AQ53" s="111">
        <v>0</v>
      </c>
      <c r="AR53" s="111">
        <v>0</v>
      </c>
      <c r="AS53" s="111">
        <v>0</v>
      </c>
      <c r="AT53" s="545">
        <f t="shared" si="0"/>
        <v>95</v>
      </c>
      <c r="AU53" s="609" t="s">
        <v>136</v>
      </c>
      <c r="AV53" s="553">
        <v>4</v>
      </c>
      <c r="AW53" s="554">
        <v>53</v>
      </c>
      <c r="AX53" s="554">
        <v>1</v>
      </c>
      <c r="AY53" s="554">
        <v>5</v>
      </c>
      <c r="AZ53" s="552">
        <v>0</v>
      </c>
      <c r="BA53" s="554">
        <v>32</v>
      </c>
      <c r="BB53" s="100">
        <v>0</v>
      </c>
      <c r="BC53" s="100">
        <v>0</v>
      </c>
      <c r="BD53" s="100">
        <v>0</v>
      </c>
      <c r="BE53" s="100">
        <v>0</v>
      </c>
      <c r="BF53" s="100">
        <v>0</v>
      </c>
      <c r="BG53" s="100">
        <v>0</v>
      </c>
      <c r="BH53" s="545">
        <f t="shared" si="1"/>
        <v>95</v>
      </c>
      <c r="BI53" s="571">
        <f t="shared" si="2"/>
        <v>1</v>
      </c>
      <c r="BJ53" s="571" t="str">
        <f>VLOOKUP(BI53,Tabla_Indicador_Gestion4[#All],3,TRUE)</f>
        <v>Culminada</v>
      </c>
      <c r="BK53" s="315" t="str">
        <f t="shared" si="3"/>
        <v xml:space="preserve"> |201912: 0 |201911: 0 |2019010: 0 |201909: 0 |201908: 0 |201907: 0 |201906: Resoluciones y memorandos |201905: 0  |201904: Actos administrativos |201903: Actos administrativos |201902: Actos administrativos |201901: Actos administrativos</v>
      </c>
      <c r="BL53" s="316" t="str">
        <f t="shared" si="4"/>
        <v xml:space="preserve"> |201912: 0 |201911: 0 |2019010: 0 |201909: 0 |201908: 0 |201907: 0 |201906: Durante el mes se presentaron las siguientes situaciones administrativas:
Renovaciones encargos funcionarios de carrera         7
Renovaciones encargos funcionarios provisionales 12
Nombramientos 10
Renuncias 3 |201905: 0  |201904: Durante el mes de abril se presentó el retiro de 1 asesor de despacho y se prorrogaron cuatro nombramientos en provisionalidad.
No se presentaron vinculaciones ni prórrogas de encargos a funcionarios de carrera administrativa.  |201903: Durante el mes de marzo se presentó un ingreso a la planta de personal |201902: En este mes renunció una funcionaria a su cargo y fueron renovados 18 encargos y 34 provisionalidades. |201901: Durante este mes, ingresaron dos funcionarios y se retiraron dos.</v>
      </c>
      <c r="BM53" s="375" t="s">
        <v>420</v>
      </c>
      <c r="BN53" s="376" t="s">
        <v>613</v>
      </c>
      <c r="BO53" s="375" t="s">
        <v>420</v>
      </c>
      <c r="BP53" s="376" t="s">
        <v>614</v>
      </c>
      <c r="BQ53" s="375" t="s">
        <v>420</v>
      </c>
      <c r="BR53" s="356" t="s">
        <v>615</v>
      </c>
      <c r="BS53" s="355" t="s">
        <v>420</v>
      </c>
      <c r="BT53" s="356" t="s">
        <v>616</v>
      </c>
      <c r="BU53" s="462">
        <v>0</v>
      </c>
      <c r="BV53" s="463">
        <v>0</v>
      </c>
      <c r="BW53" s="267" t="s">
        <v>617</v>
      </c>
      <c r="BX53" s="268" t="s">
        <v>618</v>
      </c>
      <c r="BY53" s="490">
        <v>0</v>
      </c>
      <c r="BZ53" s="491">
        <v>0</v>
      </c>
      <c r="CA53" s="490">
        <v>0</v>
      </c>
      <c r="CB53" s="491">
        <v>0</v>
      </c>
      <c r="CC53" s="490">
        <v>0</v>
      </c>
      <c r="CD53" s="491">
        <v>0</v>
      </c>
      <c r="CE53" s="490">
        <v>0</v>
      </c>
      <c r="CF53" s="491">
        <v>0</v>
      </c>
      <c r="CG53" s="490">
        <v>0</v>
      </c>
      <c r="CH53" s="491">
        <v>0</v>
      </c>
      <c r="CI53" s="490">
        <v>0</v>
      </c>
      <c r="CJ53" s="491">
        <v>0</v>
      </c>
    </row>
    <row r="54" spans="1:88" ht="15" customHeight="1" x14ac:dyDescent="0.2">
      <c r="A54" s="587">
        <v>52</v>
      </c>
      <c r="B54" s="575" t="s">
        <v>601</v>
      </c>
      <c r="C54" s="577" t="s">
        <v>9</v>
      </c>
      <c r="D54" s="577" t="s">
        <v>44</v>
      </c>
      <c r="E54" s="577" t="s">
        <v>12</v>
      </c>
      <c r="F54" s="245" t="s">
        <v>121</v>
      </c>
      <c r="G54" s="245" t="s">
        <v>78</v>
      </c>
      <c r="H54" s="245">
        <v>7</v>
      </c>
      <c r="I54" s="591" t="s">
        <v>515</v>
      </c>
      <c r="J54" s="245" t="s">
        <v>16</v>
      </c>
      <c r="K54" s="66" t="s">
        <v>2273</v>
      </c>
      <c r="L54" s="245" t="s">
        <v>619</v>
      </c>
      <c r="M54" s="245" t="s">
        <v>620</v>
      </c>
      <c r="N54" s="577" t="s">
        <v>8</v>
      </c>
      <c r="O54" s="577" t="s">
        <v>344</v>
      </c>
      <c r="P54" s="577" t="s">
        <v>415</v>
      </c>
      <c r="Q54" s="577" t="s">
        <v>416</v>
      </c>
      <c r="R54" s="245" t="s">
        <v>260</v>
      </c>
      <c r="S54" s="245" t="s">
        <v>129</v>
      </c>
      <c r="T54" s="245" t="s">
        <v>130</v>
      </c>
      <c r="U54" s="575" t="s">
        <v>359</v>
      </c>
      <c r="V54" s="575" t="s">
        <v>417</v>
      </c>
      <c r="W54" s="245"/>
      <c r="X54" s="589"/>
      <c r="Y54" s="589"/>
      <c r="Z54" s="589"/>
      <c r="AA54" s="589"/>
      <c r="AB54" s="589"/>
      <c r="AC54" s="589">
        <v>1</v>
      </c>
      <c r="AD54" s="245" t="s">
        <v>621</v>
      </c>
      <c r="AE54" s="245" t="s">
        <v>134</v>
      </c>
      <c r="AF54" s="576">
        <v>4.4642857142857152E-4</v>
      </c>
      <c r="AG54" s="588" t="s">
        <v>135</v>
      </c>
      <c r="AH54" s="526">
        <v>4</v>
      </c>
      <c r="AI54" s="524">
        <v>1</v>
      </c>
      <c r="AJ54" s="524">
        <v>1</v>
      </c>
      <c r="AK54" s="524">
        <v>0</v>
      </c>
      <c r="AL54" s="524">
        <v>0</v>
      </c>
      <c r="AM54" s="524">
        <v>1</v>
      </c>
      <c r="AN54" s="111">
        <v>0</v>
      </c>
      <c r="AO54" s="111">
        <v>0</v>
      </c>
      <c r="AP54" s="111">
        <v>0</v>
      </c>
      <c r="AQ54" s="111">
        <v>0</v>
      </c>
      <c r="AR54" s="111">
        <v>0</v>
      </c>
      <c r="AS54" s="111">
        <v>0</v>
      </c>
      <c r="AT54" s="545">
        <f t="shared" si="0"/>
        <v>7</v>
      </c>
      <c r="AU54" s="609" t="s">
        <v>136</v>
      </c>
      <c r="AV54" s="551">
        <v>4</v>
      </c>
      <c r="AW54" s="552">
        <v>1</v>
      </c>
      <c r="AX54" s="552">
        <v>1</v>
      </c>
      <c r="AY54" s="552">
        <v>0</v>
      </c>
      <c r="AZ54" s="552">
        <v>0</v>
      </c>
      <c r="BA54" s="552">
        <v>1</v>
      </c>
      <c r="BB54" s="100">
        <v>0</v>
      </c>
      <c r="BC54" s="100">
        <v>0</v>
      </c>
      <c r="BD54" s="100">
        <v>0</v>
      </c>
      <c r="BE54" s="100">
        <v>0</v>
      </c>
      <c r="BF54" s="100">
        <v>0</v>
      </c>
      <c r="BG54" s="100">
        <v>0</v>
      </c>
      <c r="BH54" s="545">
        <f t="shared" si="1"/>
        <v>7</v>
      </c>
      <c r="BI54" s="571">
        <f t="shared" si="2"/>
        <v>1</v>
      </c>
      <c r="BJ54" s="571" t="str">
        <f>VLOOKUP(BI54,Tabla_Indicador_Gestion4[#All],3,TRUE)</f>
        <v>Culminada</v>
      </c>
      <c r="BK54" s="315" t="str">
        <f t="shared" si="3"/>
        <v xml:space="preserve"> |201912: 0 |201911: 0 |2019010: 0 |201909: 0 |201908: 0 |201907: 0 |201906: Planilla |201905: 0  |201904: 0 |201903: Archivo en excel |201902: Archivo en excel |201901: Archivo en excel</v>
      </c>
      <c r="BL54" s="316" t="str">
        <f t="shared" si="4"/>
        <v xml:space="preserve"> |201912: 0 |201911: 0 |2019010: 0 |201909: 0 |201908: 0 |201907: 0 |201906: Se actualizaron los archivos en Excel, en los que se registra la caracterización de los funcionarios de la Entidad. |201905: 0  |201904: La actualización de la caracterización será elaborada con base en la nueva planta de cargos |201903: Se actualizó la caracterización con los datos de ingresos. |201902: Se actualizó la caracterización con los datos de  retiros. |201901: Se actualizó la caracterización con los datos de ingresos y retiros.</v>
      </c>
      <c r="BM54" s="369" t="s">
        <v>622</v>
      </c>
      <c r="BN54" s="370" t="s">
        <v>623</v>
      </c>
      <c r="BO54" s="369" t="s">
        <v>622</v>
      </c>
      <c r="BP54" s="370" t="s">
        <v>624</v>
      </c>
      <c r="BQ54" s="369" t="s">
        <v>622</v>
      </c>
      <c r="BR54" s="370" t="s">
        <v>625</v>
      </c>
      <c r="BS54" s="361">
        <v>0</v>
      </c>
      <c r="BT54" s="358" t="s">
        <v>626</v>
      </c>
      <c r="BU54" s="462">
        <v>0</v>
      </c>
      <c r="BV54" s="463">
        <v>0</v>
      </c>
      <c r="BW54" s="269" t="s">
        <v>627</v>
      </c>
      <c r="BX54" s="270" t="s">
        <v>628</v>
      </c>
      <c r="BY54" s="490">
        <v>0</v>
      </c>
      <c r="BZ54" s="491">
        <v>0</v>
      </c>
      <c r="CA54" s="490">
        <v>0</v>
      </c>
      <c r="CB54" s="491">
        <v>0</v>
      </c>
      <c r="CC54" s="490">
        <v>0</v>
      </c>
      <c r="CD54" s="491">
        <v>0</v>
      </c>
      <c r="CE54" s="490">
        <v>0</v>
      </c>
      <c r="CF54" s="491">
        <v>0</v>
      </c>
      <c r="CG54" s="490">
        <v>0</v>
      </c>
      <c r="CH54" s="491">
        <v>0</v>
      </c>
      <c r="CI54" s="490">
        <v>0</v>
      </c>
      <c r="CJ54" s="491">
        <v>0</v>
      </c>
    </row>
    <row r="55" spans="1:88" ht="15" customHeight="1" x14ac:dyDescent="0.2">
      <c r="A55" s="587">
        <v>53</v>
      </c>
      <c r="B55" s="575" t="s">
        <v>601</v>
      </c>
      <c r="C55" s="577" t="s">
        <v>9</v>
      </c>
      <c r="D55" s="577" t="s">
        <v>44</v>
      </c>
      <c r="E55" s="577" t="s">
        <v>12</v>
      </c>
      <c r="F55" s="245" t="s">
        <v>121</v>
      </c>
      <c r="G55" s="245" t="s">
        <v>78</v>
      </c>
      <c r="H55" s="245">
        <v>6</v>
      </c>
      <c r="I55" s="591" t="s">
        <v>609</v>
      </c>
      <c r="J55" s="245" t="s">
        <v>16</v>
      </c>
      <c r="K55" s="66" t="s">
        <v>2273</v>
      </c>
      <c r="L55" s="245" t="s">
        <v>629</v>
      </c>
      <c r="M55" s="245" t="s">
        <v>630</v>
      </c>
      <c r="N55" s="577" t="s">
        <v>8</v>
      </c>
      <c r="O55" s="577" t="s">
        <v>344</v>
      </c>
      <c r="P55" s="577" t="s">
        <v>415</v>
      </c>
      <c r="Q55" s="577" t="s">
        <v>416</v>
      </c>
      <c r="R55" s="245" t="s">
        <v>260</v>
      </c>
      <c r="S55" s="245" t="s">
        <v>129</v>
      </c>
      <c r="T55" s="245" t="s">
        <v>130</v>
      </c>
      <c r="U55" s="575" t="s">
        <v>359</v>
      </c>
      <c r="V55" s="575" t="s">
        <v>417</v>
      </c>
      <c r="W55" s="245"/>
      <c r="X55" s="589"/>
      <c r="Y55" s="589"/>
      <c r="Z55" s="589"/>
      <c r="AA55" s="589"/>
      <c r="AB55" s="589"/>
      <c r="AC55" s="589">
        <v>1</v>
      </c>
      <c r="AD55" s="245" t="s">
        <v>631</v>
      </c>
      <c r="AE55" s="245" t="s">
        <v>134</v>
      </c>
      <c r="AF55" s="576">
        <v>4.4642857142857152E-4</v>
      </c>
      <c r="AG55" s="588" t="s">
        <v>135</v>
      </c>
      <c r="AH55" s="522">
        <v>2</v>
      </c>
      <c r="AI55" s="523">
        <v>0</v>
      </c>
      <c r="AJ55" s="523">
        <v>1</v>
      </c>
      <c r="AK55" s="523">
        <v>0</v>
      </c>
      <c r="AL55" s="524">
        <v>0</v>
      </c>
      <c r="AM55" s="523">
        <v>10</v>
      </c>
      <c r="AN55" s="111">
        <v>0</v>
      </c>
      <c r="AO55" s="111">
        <v>0</v>
      </c>
      <c r="AP55" s="111">
        <v>0</v>
      </c>
      <c r="AQ55" s="111">
        <v>0</v>
      </c>
      <c r="AR55" s="111">
        <v>0</v>
      </c>
      <c r="AS55" s="111">
        <v>0</v>
      </c>
      <c r="AT55" s="545">
        <f t="shared" si="0"/>
        <v>13</v>
      </c>
      <c r="AU55" s="609" t="s">
        <v>136</v>
      </c>
      <c r="AV55" s="553">
        <v>2</v>
      </c>
      <c r="AW55" s="554">
        <v>0</v>
      </c>
      <c r="AX55" s="554">
        <v>1</v>
      </c>
      <c r="AY55" s="554">
        <v>0</v>
      </c>
      <c r="AZ55" s="552">
        <v>0</v>
      </c>
      <c r="BA55" s="554">
        <v>10</v>
      </c>
      <c r="BB55" s="100">
        <v>0</v>
      </c>
      <c r="BC55" s="100">
        <v>0</v>
      </c>
      <c r="BD55" s="100">
        <v>0</v>
      </c>
      <c r="BE55" s="100">
        <v>0</v>
      </c>
      <c r="BF55" s="100">
        <v>0</v>
      </c>
      <c r="BG55" s="100">
        <v>0</v>
      </c>
      <c r="BH55" s="545">
        <f t="shared" si="1"/>
        <v>13</v>
      </c>
      <c r="BI55" s="571">
        <f t="shared" si="2"/>
        <v>1</v>
      </c>
      <c r="BJ55" s="571" t="str">
        <f>VLOOKUP(BI55,Tabla_Indicador_Gestion4[#All],3,TRUE)</f>
        <v>Culminada</v>
      </c>
      <c r="BK55" s="315" t="str">
        <f t="shared" si="3"/>
        <v xml:space="preserve"> |201912: 0 |201911: 0 |2019010: 0 |201909: 0 |201908: 0 |201907: 0 |201906: Archivo en Excel URL: Talento_Humano (172.16.1.140) (Z:) Helena_ Moncada PAI 2019 |201905: 0  |201904: No se presentaron vinculaciones durante este periodo. |201903: Formato de inducción al puesto de trabajo codigo 14-Dif- 19 que se encuentra en la cadena de valor. |201902: N/A |201901: Formato de inducción al puesto de trabajo codigo 14-Dif- 19 que se encuentra en la cadena de valor.</v>
      </c>
      <c r="BL55" s="316" t="str">
        <f t="shared" si="4"/>
        <v xml:space="preserve"> |201912: 0 |201911: 0 |2019010: 0 |201909: 0 |201908: 0 |201907: 0 |201906: En el mes de junio se realizó seguimiento a diez casos correspondientes a igual numero de vinculaciones. |201905: 0  |201904: No se presentaron vinculaciones durante este periodo. |201903: Fue diligenciado un  formato, correspondiente a la funcionaria Gloria Díaz |201902: En este periodo no se presentaron ingresos de personal. |201901: Fueron diligenciados dos formatos, correspondientes a las funcionarias Eliana Quiontero, Gloria Ortiz</v>
      </c>
      <c r="BM55" s="375" t="s">
        <v>632</v>
      </c>
      <c r="BN55" s="376" t="s">
        <v>633</v>
      </c>
      <c r="BO55" s="375" t="s">
        <v>506</v>
      </c>
      <c r="BP55" s="376" t="s">
        <v>634</v>
      </c>
      <c r="BQ55" s="375" t="s">
        <v>632</v>
      </c>
      <c r="BR55" s="376" t="s">
        <v>635</v>
      </c>
      <c r="BS55" s="355" t="s">
        <v>636</v>
      </c>
      <c r="BT55" s="356" t="s">
        <v>636</v>
      </c>
      <c r="BU55" s="462">
        <v>0</v>
      </c>
      <c r="BV55" s="463">
        <v>0</v>
      </c>
      <c r="BW55" s="267" t="s">
        <v>637</v>
      </c>
      <c r="BX55" s="268" t="s">
        <v>638</v>
      </c>
      <c r="BY55" s="490">
        <v>0</v>
      </c>
      <c r="BZ55" s="491">
        <v>0</v>
      </c>
      <c r="CA55" s="490">
        <v>0</v>
      </c>
      <c r="CB55" s="491">
        <v>0</v>
      </c>
      <c r="CC55" s="490">
        <v>0</v>
      </c>
      <c r="CD55" s="491">
        <v>0</v>
      </c>
      <c r="CE55" s="490">
        <v>0</v>
      </c>
      <c r="CF55" s="491">
        <v>0</v>
      </c>
      <c r="CG55" s="490">
        <v>0</v>
      </c>
      <c r="CH55" s="491">
        <v>0</v>
      </c>
      <c r="CI55" s="490">
        <v>0</v>
      </c>
      <c r="CJ55" s="491">
        <v>0</v>
      </c>
    </row>
    <row r="56" spans="1:88" ht="15" customHeight="1" x14ac:dyDescent="0.2">
      <c r="A56" s="587">
        <v>54</v>
      </c>
      <c r="B56" s="575" t="s">
        <v>601</v>
      </c>
      <c r="C56" s="577" t="s">
        <v>9</v>
      </c>
      <c r="D56" s="577" t="s">
        <v>44</v>
      </c>
      <c r="E56" s="577" t="s">
        <v>12</v>
      </c>
      <c r="F56" s="245" t="s">
        <v>121</v>
      </c>
      <c r="G56" s="245" t="s">
        <v>78</v>
      </c>
      <c r="H56" s="245">
        <v>2</v>
      </c>
      <c r="I56" s="577" t="s">
        <v>122</v>
      </c>
      <c r="J56" s="245" t="s">
        <v>13</v>
      </c>
      <c r="K56" s="66" t="s">
        <v>2301</v>
      </c>
      <c r="L56" s="245" t="s">
        <v>639</v>
      </c>
      <c r="M56" s="245" t="s">
        <v>640</v>
      </c>
      <c r="N56" s="577" t="s">
        <v>8</v>
      </c>
      <c r="O56" s="577" t="s">
        <v>344</v>
      </c>
      <c r="P56" s="577" t="s">
        <v>415</v>
      </c>
      <c r="Q56" s="577" t="s">
        <v>416</v>
      </c>
      <c r="R56" s="245" t="s">
        <v>260</v>
      </c>
      <c r="S56" s="245" t="s">
        <v>129</v>
      </c>
      <c r="T56" s="245" t="s">
        <v>130</v>
      </c>
      <c r="U56" s="575" t="s">
        <v>359</v>
      </c>
      <c r="V56" s="575" t="s">
        <v>417</v>
      </c>
      <c r="W56" s="245"/>
      <c r="X56" s="245"/>
      <c r="Y56" s="245"/>
      <c r="Z56" s="245"/>
      <c r="AA56" s="245"/>
      <c r="AB56" s="245"/>
      <c r="AC56" s="245">
        <v>12</v>
      </c>
      <c r="AD56" s="245" t="s">
        <v>641</v>
      </c>
      <c r="AE56" s="245" t="s">
        <v>134</v>
      </c>
      <c r="AF56" s="576">
        <v>4.4642857142857152E-4</v>
      </c>
      <c r="AG56" s="588" t="s">
        <v>135</v>
      </c>
      <c r="AH56" s="526">
        <v>1</v>
      </c>
      <c r="AI56" s="524">
        <v>1</v>
      </c>
      <c r="AJ56" s="524">
        <v>1</v>
      </c>
      <c r="AK56" s="524">
        <v>1</v>
      </c>
      <c r="AL56" s="524">
        <v>1</v>
      </c>
      <c r="AM56" s="524">
        <v>1</v>
      </c>
      <c r="AN56" s="116">
        <v>1</v>
      </c>
      <c r="AO56" s="116">
        <v>1</v>
      </c>
      <c r="AP56" s="116">
        <v>1</v>
      </c>
      <c r="AQ56" s="116">
        <v>1</v>
      </c>
      <c r="AR56" s="116">
        <v>1</v>
      </c>
      <c r="AS56" s="116">
        <v>1</v>
      </c>
      <c r="AT56" s="545">
        <f t="shared" si="0"/>
        <v>12</v>
      </c>
      <c r="AU56" s="609" t="s">
        <v>136</v>
      </c>
      <c r="AV56" s="551">
        <v>1</v>
      </c>
      <c r="AW56" s="552">
        <v>1</v>
      </c>
      <c r="AX56" s="552">
        <v>1</v>
      </c>
      <c r="AY56" s="552">
        <v>1</v>
      </c>
      <c r="AZ56" s="552">
        <v>1</v>
      </c>
      <c r="BA56" s="552">
        <v>1</v>
      </c>
      <c r="BB56" s="118">
        <v>0</v>
      </c>
      <c r="BC56" s="118">
        <v>0</v>
      </c>
      <c r="BD56" s="118">
        <v>0</v>
      </c>
      <c r="BE56" s="118">
        <v>0</v>
      </c>
      <c r="BF56" s="118">
        <v>0</v>
      </c>
      <c r="BG56" s="118">
        <v>0</v>
      </c>
      <c r="BH56" s="545">
        <f t="shared" si="1"/>
        <v>6</v>
      </c>
      <c r="BI56" s="571">
        <f t="shared" si="2"/>
        <v>0.5</v>
      </c>
      <c r="BJ56" s="571" t="str">
        <f>VLOOKUP(BI56,Tabla_Indicador_Gestion4[#All],3,TRUE)</f>
        <v>En Tramite</v>
      </c>
      <c r="BK56" s="315" t="str">
        <f t="shared" si="3"/>
        <v xml:space="preserve"> |201912: 0 |201911: 0 |2019010: 0 |201909: 0 |201908: 0 |201907: 0 |201906: Memorando N°20195200069973 |201905: 0  |201904: Memorando enviado al Grupo de financiera. |201903: Memorando y  planillas de liquidación |201902: Memorando y  planillas de liquidación |201901: Memorando y  planillas de liquidación</v>
      </c>
      <c r="BL56" s="316" t="str">
        <f t="shared" si="4"/>
        <v xml:space="preserve"> |201912: 0 |201911: 0 |2019010: 0 |201909: 0 |201908: 0 |201907: 0 |201906: Se liquidó y canceló la nómina correspondiente al mes de junio de 2019, la cual ascendió a la suma de $815,623,087. Los documentos de liquidación y calculo para el pago de parafiscales fueron remitidos a la Dirección Financiera. |201905: 0  |201904: Se liquidó la nómina correspondiente al mes de abril  por un valor de $ 715,349,385,  con los anexos de parafiscales. |201903: Se liquidó la nomina del mes por un valor de $728,907,765 y fue enviado el memorando informativo  y el listado de la liquidación, firmado por la secretaria general al grupo de financiera. |201902: Se liquidó la nomina del mes por un valor de $713,382,870 y fue enviado el memorando informativo  y el listado de la liquidación, firmado por la secretaria general al grupo de financiera. |201901: Se liquidó la nomina del mes por un valor de $491,394,152 y fue enviado el memorando informativo  y el listado de la liquidación, firmado por la secretaria general al grupo de financiera.</v>
      </c>
      <c r="BM56" s="369" t="s">
        <v>642</v>
      </c>
      <c r="BN56" s="370" t="s">
        <v>643</v>
      </c>
      <c r="BO56" s="369" t="s">
        <v>642</v>
      </c>
      <c r="BP56" s="370" t="s">
        <v>644</v>
      </c>
      <c r="BQ56" s="369" t="s">
        <v>642</v>
      </c>
      <c r="BR56" s="370" t="s">
        <v>645</v>
      </c>
      <c r="BS56" s="443" t="s">
        <v>646</v>
      </c>
      <c r="BT56" s="444" t="s">
        <v>647</v>
      </c>
      <c r="BU56" s="465">
        <v>0</v>
      </c>
      <c r="BV56" s="466">
        <v>0</v>
      </c>
      <c r="BW56" s="292" t="s">
        <v>648</v>
      </c>
      <c r="BX56" s="293" t="s">
        <v>649</v>
      </c>
      <c r="BY56" s="490">
        <v>0</v>
      </c>
      <c r="BZ56" s="491">
        <v>0</v>
      </c>
      <c r="CA56" s="490">
        <v>0</v>
      </c>
      <c r="CB56" s="491">
        <v>0</v>
      </c>
      <c r="CC56" s="490">
        <v>0</v>
      </c>
      <c r="CD56" s="491">
        <v>0</v>
      </c>
      <c r="CE56" s="490">
        <v>0</v>
      </c>
      <c r="CF56" s="491">
        <v>0</v>
      </c>
      <c r="CG56" s="490">
        <v>0</v>
      </c>
      <c r="CH56" s="491">
        <v>0</v>
      </c>
      <c r="CI56" s="490">
        <v>0</v>
      </c>
      <c r="CJ56" s="491">
        <v>0</v>
      </c>
    </row>
    <row r="57" spans="1:88" ht="15" customHeight="1" x14ac:dyDescent="0.2">
      <c r="A57" s="587">
        <v>55</v>
      </c>
      <c r="B57" s="575" t="s">
        <v>601</v>
      </c>
      <c r="C57" s="577" t="s">
        <v>9</v>
      </c>
      <c r="D57" s="577" t="s">
        <v>44</v>
      </c>
      <c r="E57" s="577" t="s">
        <v>12</v>
      </c>
      <c r="F57" s="245" t="s">
        <v>121</v>
      </c>
      <c r="G57" s="245" t="s">
        <v>78</v>
      </c>
      <c r="H57" s="245">
        <v>2</v>
      </c>
      <c r="I57" s="577" t="s">
        <v>122</v>
      </c>
      <c r="J57" s="245" t="s">
        <v>13</v>
      </c>
      <c r="K57" s="66" t="s">
        <v>2301</v>
      </c>
      <c r="L57" s="245" t="s">
        <v>650</v>
      </c>
      <c r="M57" s="245" t="s">
        <v>651</v>
      </c>
      <c r="N57" s="577" t="s">
        <v>8</v>
      </c>
      <c r="O57" s="577" t="s">
        <v>344</v>
      </c>
      <c r="P57" s="577" t="s">
        <v>415</v>
      </c>
      <c r="Q57" s="577" t="s">
        <v>416</v>
      </c>
      <c r="R57" s="245" t="s">
        <v>260</v>
      </c>
      <c r="S57" s="245" t="s">
        <v>129</v>
      </c>
      <c r="T57" s="245" t="s">
        <v>130</v>
      </c>
      <c r="U57" s="575" t="s">
        <v>359</v>
      </c>
      <c r="V57" s="575" t="s">
        <v>417</v>
      </c>
      <c r="W57" s="245"/>
      <c r="X57" s="589"/>
      <c r="Y57" s="589"/>
      <c r="Z57" s="589"/>
      <c r="AA57" s="589"/>
      <c r="AB57" s="589"/>
      <c r="AC57" s="589">
        <v>1</v>
      </c>
      <c r="AD57" s="245" t="s">
        <v>652</v>
      </c>
      <c r="AE57" s="245" t="s">
        <v>134</v>
      </c>
      <c r="AF57" s="576">
        <v>4.4642857142857152E-4</v>
      </c>
      <c r="AG57" s="588" t="s">
        <v>135</v>
      </c>
      <c r="AH57" s="522">
        <v>1</v>
      </c>
      <c r="AI57" s="523">
        <v>5</v>
      </c>
      <c r="AJ57" s="523">
        <v>7</v>
      </c>
      <c r="AK57" s="523">
        <v>0</v>
      </c>
      <c r="AL57" s="524">
        <v>0</v>
      </c>
      <c r="AM57" s="523">
        <v>4</v>
      </c>
      <c r="AN57" s="111">
        <v>0</v>
      </c>
      <c r="AO57" s="111">
        <v>0</v>
      </c>
      <c r="AP57" s="111">
        <v>0</v>
      </c>
      <c r="AQ57" s="111">
        <v>0</v>
      </c>
      <c r="AR57" s="111">
        <v>0</v>
      </c>
      <c r="AS57" s="111">
        <v>0</v>
      </c>
      <c r="AT57" s="545">
        <f t="shared" si="0"/>
        <v>17</v>
      </c>
      <c r="AU57" s="609" t="s">
        <v>136</v>
      </c>
      <c r="AV57" s="553">
        <v>1</v>
      </c>
      <c r="AW57" s="554">
        <v>5</v>
      </c>
      <c r="AX57" s="554">
        <v>7</v>
      </c>
      <c r="AY57" s="552">
        <v>0</v>
      </c>
      <c r="AZ57" s="552">
        <v>0</v>
      </c>
      <c r="BA57" s="554">
        <v>4</v>
      </c>
      <c r="BB57" s="100">
        <v>0</v>
      </c>
      <c r="BC57" s="100">
        <v>0</v>
      </c>
      <c r="BD57" s="100">
        <v>0</v>
      </c>
      <c r="BE57" s="100">
        <v>0</v>
      </c>
      <c r="BF57" s="100">
        <v>0</v>
      </c>
      <c r="BG57" s="100">
        <v>0</v>
      </c>
      <c r="BH57" s="545">
        <f t="shared" si="1"/>
        <v>17</v>
      </c>
      <c r="BI57" s="571">
        <f t="shared" si="2"/>
        <v>1</v>
      </c>
      <c r="BJ57" s="571" t="str">
        <f>VLOOKUP(BI57,Tabla_Indicador_Gestion4[#All],3,TRUE)</f>
        <v>Culminada</v>
      </c>
      <c r="BK57" s="315" t="str">
        <f t="shared" si="3"/>
        <v xml:space="preserve"> |201912: 0 |201911: 0 |2019010: 0 |201909: 0 |201908: 0 |201907: 0 |201906: Radicado de documentos |201905: 0  |201904: 0 |201903: Incapacidades |201902: Planillas de radicación |201901: Planillas de radicación</v>
      </c>
      <c r="BL57" s="316" t="str">
        <f t="shared" si="4"/>
        <v xml:space="preserve"> |201912: 0 |201911: 0 |2019010: 0 |201909: 0 |201908: 0 |201907: 0 |201906: Se elaboraron 8 resoluciones de incapacidades de las cuales fueron realizados cuatro recobros de incapacidades a las diferentes EPS. |201905: 0  |201904: Durante el mes de ABRIL no se realizaron gestiones de recobro ante las EPS. |201903: Durante este mes, fueron presentados los documentos para siete recobros ante las EPS. |201902: Durante este mes, fueron presentados los documentos para cinco recobros ante las EPS. |201901: Durante este mes, fueron presentados los documentos para un recobro ante la EPS.</v>
      </c>
      <c r="BM57" s="375" t="s">
        <v>653</v>
      </c>
      <c r="BN57" s="376" t="s">
        <v>654</v>
      </c>
      <c r="BO57" s="375" t="s">
        <v>653</v>
      </c>
      <c r="BP57" s="376" t="s">
        <v>655</v>
      </c>
      <c r="BQ57" s="355" t="s">
        <v>656</v>
      </c>
      <c r="BR57" s="356" t="s">
        <v>657</v>
      </c>
      <c r="BS57" s="359">
        <v>0</v>
      </c>
      <c r="BT57" s="424" t="s">
        <v>658</v>
      </c>
      <c r="BU57" s="462">
        <v>0</v>
      </c>
      <c r="BV57" s="463">
        <v>0</v>
      </c>
      <c r="BW57" s="267" t="s">
        <v>659</v>
      </c>
      <c r="BX57" s="268" t="s">
        <v>660</v>
      </c>
      <c r="BY57" s="490">
        <v>0</v>
      </c>
      <c r="BZ57" s="491">
        <v>0</v>
      </c>
      <c r="CA57" s="490">
        <v>0</v>
      </c>
      <c r="CB57" s="491">
        <v>0</v>
      </c>
      <c r="CC57" s="490">
        <v>0</v>
      </c>
      <c r="CD57" s="491">
        <v>0</v>
      </c>
      <c r="CE57" s="490">
        <v>0</v>
      </c>
      <c r="CF57" s="491">
        <v>0</v>
      </c>
      <c r="CG57" s="490">
        <v>0</v>
      </c>
      <c r="CH57" s="491">
        <v>0</v>
      </c>
      <c r="CI57" s="490">
        <v>0</v>
      </c>
      <c r="CJ57" s="491">
        <v>0</v>
      </c>
    </row>
    <row r="58" spans="1:88" ht="15" customHeight="1" x14ac:dyDescent="0.2">
      <c r="A58" s="587">
        <v>56</v>
      </c>
      <c r="B58" s="575" t="s">
        <v>601</v>
      </c>
      <c r="C58" s="577" t="s">
        <v>9</v>
      </c>
      <c r="D58" s="577" t="s">
        <v>44</v>
      </c>
      <c r="E58" s="577" t="s">
        <v>12</v>
      </c>
      <c r="F58" s="245" t="s">
        <v>121</v>
      </c>
      <c r="G58" s="245" t="s">
        <v>78</v>
      </c>
      <c r="H58" s="245">
        <v>2</v>
      </c>
      <c r="I58" s="577" t="s">
        <v>122</v>
      </c>
      <c r="J58" s="245" t="s">
        <v>13</v>
      </c>
      <c r="K58" s="66" t="s">
        <v>2301</v>
      </c>
      <c r="L58" s="245" t="s">
        <v>661</v>
      </c>
      <c r="M58" s="245" t="s">
        <v>662</v>
      </c>
      <c r="N58" s="577" t="s">
        <v>8</v>
      </c>
      <c r="O58" s="577" t="s">
        <v>344</v>
      </c>
      <c r="P58" s="577" t="s">
        <v>415</v>
      </c>
      <c r="Q58" s="577" t="s">
        <v>416</v>
      </c>
      <c r="R58" s="245" t="s">
        <v>260</v>
      </c>
      <c r="S58" s="245" t="s">
        <v>129</v>
      </c>
      <c r="T58" s="245" t="s">
        <v>130</v>
      </c>
      <c r="U58" s="575" t="s">
        <v>359</v>
      </c>
      <c r="V58" s="575" t="s">
        <v>417</v>
      </c>
      <c r="W58" s="245"/>
      <c r="X58" s="589"/>
      <c r="Y58" s="589"/>
      <c r="Z58" s="589"/>
      <c r="AA58" s="589"/>
      <c r="AB58" s="589"/>
      <c r="AC58" s="589">
        <v>1</v>
      </c>
      <c r="AD58" s="245" t="s">
        <v>663</v>
      </c>
      <c r="AE58" s="245" t="s">
        <v>134</v>
      </c>
      <c r="AF58" s="576">
        <v>4.4642857142857152E-4</v>
      </c>
      <c r="AG58" s="588" t="s">
        <v>135</v>
      </c>
      <c r="AH58" s="526">
        <v>114</v>
      </c>
      <c r="AI58" s="524">
        <v>58</v>
      </c>
      <c r="AJ58" s="524">
        <v>46</v>
      </c>
      <c r="AK58" s="524">
        <v>49</v>
      </c>
      <c r="AL58" s="524">
        <v>0</v>
      </c>
      <c r="AM58" s="524">
        <v>75</v>
      </c>
      <c r="AN58" s="111">
        <v>0</v>
      </c>
      <c r="AO58" s="111">
        <v>0</v>
      </c>
      <c r="AP58" s="111">
        <v>0</v>
      </c>
      <c r="AQ58" s="111">
        <v>0</v>
      </c>
      <c r="AR58" s="111">
        <v>0</v>
      </c>
      <c r="AS58" s="111">
        <v>0</v>
      </c>
      <c r="AT58" s="545">
        <f t="shared" si="0"/>
        <v>342</v>
      </c>
      <c r="AU58" s="609" t="s">
        <v>136</v>
      </c>
      <c r="AV58" s="551">
        <v>114</v>
      </c>
      <c r="AW58" s="552">
        <v>58</v>
      </c>
      <c r="AX58" s="552">
        <v>46</v>
      </c>
      <c r="AY58" s="552">
        <v>49</v>
      </c>
      <c r="AZ58" s="552">
        <v>0</v>
      </c>
      <c r="BA58" s="552">
        <v>75</v>
      </c>
      <c r="BB58" s="100">
        <v>0</v>
      </c>
      <c r="BC58" s="100">
        <v>0</v>
      </c>
      <c r="BD58" s="100">
        <v>0</v>
      </c>
      <c r="BE58" s="100">
        <v>0</v>
      </c>
      <c r="BF58" s="100">
        <v>0</v>
      </c>
      <c r="BG58" s="100">
        <v>0</v>
      </c>
      <c r="BH58" s="545">
        <f t="shared" si="1"/>
        <v>342</v>
      </c>
      <c r="BI58" s="571">
        <f t="shared" si="2"/>
        <v>1</v>
      </c>
      <c r="BJ58" s="571" t="str">
        <f>VLOOKUP(BI58,Tabla_Indicador_Gestion4[#All],3,TRUE)</f>
        <v>Culminada</v>
      </c>
      <c r="BK58" s="315" t="str">
        <f t="shared" si="3"/>
        <v xml:space="preserve"> |201912: 0 |201911: 0 |2019010: 0 |201909: 0 |201908: 0 |201907: 0 |201906: Formatos diligenciados |201905: 0  |201904: Formato de comisión de servicios - gastos de traslado y Formatos de solicitud de gastos de desplazamiento. |201903: Planillas de liquidación diligenciadas. |201902: Planillas de liquidación diligenciadas. |201901: Planillas de liquidación diligenciadas.</v>
      </c>
      <c r="BL58" s="316" t="str">
        <f t="shared" si="4"/>
        <v xml:space="preserve"> |201912: 0 |201911: 0 |2019010: 0 |201909: 0 |201908: 0 |201907: 0 |201906: Fueron liquidadas 19 comisiones correspondientes a  viaticos y gastos de viaje a funcionarios de planta por valor de $  6,698,860 y 56 comisiones a contratistas por un valor de $ 16,253,890 para un total de $ 22,952,750 |201905: 0  |201904: Durante el mes de abril se liquidaron 6 gastos de traslado a funcionarios y 43 gastos de desplazamiento a contratistas por un valor total de $ 15,915,236 |201903: Fueron liquidadas 6 comisiones a funcionarios de planta y 40 a contratistas por valor de $ 15,532,474   |201902: Fueron liquidadas 11 comisiones a funcionarios de planta y 47 a contratistas por valor de $ 15,588,198      |201901: Fueron liquidadas 7 comisiones a funcionarios de planta y 107 a contratistas por valor de $ 27,122,533     </v>
      </c>
      <c r="BM58" s="369" t="s">
        <v>664</v>
      </c>
      <c r="BN58" s="370" t="s">
        <v>665</v>
      </c>
      <c r="BO58" s="369" t="s">
        <v>664</v>
      </c>
      <c r="BP58" s="370" t="s">
        <v>666</v>
      </c>
      <c r="BQ58" s="369" t="s">
        <v>664</v>
      </c>
      <c r="BR58" s="370" t="s">
        <v>667</v>
      </c>
      <c r="BS58" s="357" t="s">
        <v>668</v>
      </c>
      <c r="BT58" s="358" t="s">
        <v>669</v>
      </c>
      <c r="BU58" s="462">
        <v>0</v>
      </c>
      <c r="BV58" s="463">
        <v>0</v>
      </c>
      <c r="BW58" s="269" t="s">
        <v>670</v>
      </c>
      <c r="BX58" s="270" t="s">
        <v>671</v>
      </c>
      <c r="BY58" s="490">
        <v>0</v>
      </c>
      <c r="BZ58" s="491">
        <v>0</v>
      </c>
      <c r="CA58" s="490">
        <v>0</v>
      </c>
      <c r="CB58" s="491">
        <v>0</v>
      </c>
      <c r="CC58" s="490">
        <v>0</v>
      </c>
      <c r="CD58" s="491">
        <v>0</v>
      </c>
      <c r="CE58" s="490">
        <v>0</v>
      </c>
      <c r="CF58" s="491">
        <v>0</v>
      </c>
      <c r="CG58" s="490">
        <v>0</v>
      </c>
      <c r="CH58" s="491">
        <v>0</v>
      </c>
      <c r="CI58" s="490">
        <v>0</v>
      </c>
      <c r="CJ58" s="491">
        <v>0</v>
      </c>
    </row>
    <row r="59" spans="1:88" ht="15" customHeight="1" x14ac:dyDescent="0.2">
      <c r="A59" s="587">
        <v>57</v>
      </c>
      <c r="B59" s="575" t="s">
        <v>601</v>
      </c>
      <c r="C59" s="577" t="s">
        <v>9</v>
      </c>
      <c r="D59" s="577" t="s">
        <v>44</v>
      </c>
      <c r="E59" s="577" t="s">
        <v>12</v>
      </c>
      <c r="F59" s="245" t="s">
        <v>121</v>
      </c>
      <c r="G59" s="245" t="s">
        <v>78</v>
      </c>
      <c r="H59" s="245">
        <v>2</v>
      </c>
      <c r="I59" s="577" t="s">
        <v>122</v>
      </c>
      <c r="J59" s="245" t="s">
        <v>13</v>
      </c>
      <c r="K59" s="66" t="s">
        <v>2300</v>
      </c>
      <c r="L59" s="245" t="s">
        <v>672</v>
      </c>
      <c r="M59" s="245" t="s">
        <v>673</v>
      </c>
      <c r="N59" s="577" t="s">
        <v>8</v>
      </c>
      <c r="O59" s="577" t="s">
        <v>344</v>
      </c>
      <c r="P59" s="577" t="s">
        <v>415</v>
      </c>
      <c r="Q59" s="577" t="s">
        <v>416</v>
      </c>
      <c r="R59" s="245" t="s">
        <v>260</v>
      </c>
      <c r="S59" s="245" t="s">
        <v>129</v>
      </c>
      <c r="T59" s="245" t="s">
        <v>130</v>
      </c>
      <c r="U59" s="575" t="s">
        <v>359</v>
      </c>
      <c r="V59" s="575" t="s">
        <v>360</v>
      </c>
      <c r="W59" s="245"/>
      <c r="X59" s="589"/>
      <c r="Y59" s="589"/>
      <c r="Z59" s="589"/>
      <c r="AA59" s="589"/>
      <c r="AB59" s="589"/>
      <c r="AC59" s="589">
        <v>1</v>
      </c>
      <c r="AD59" s="245" t="s">
        <v>674</v>
      </c>
      <c r="AE59" s="245" t="s">
        <v>134</v>
      </c>
      <c r="AF59" s="576">
        <v>4.4642857142857152E-4</v>
      </c>
      <c r="AG59" s="588" t="s">
        <v>135</v>
      </c>
      <c r="AH59" s="522">
        <v>0</v>
      </c>
      <c r="AI59" s="523">
        <v>0</v>
      </c>
      <c r="AJ59" s="523">
        <v>0</v>
      </c>
      <c r="AK59" s="523">
        <v>0</v>
      </c>
      <c r="AL59" s="524">
        <v>0</v>
      </c>
      <c r="AM59" s="523">
        <v>0</v>
      </c>
      <c r="AN59" s="111">
        <v>0</v>
      </c>
      <c r="AO59" s="111">
        <v>0</v>
      </c>
      <c r="AP59" s="114">
        <v>1</v>
      </c>
      <c r="AQ59" s="111">
        <v>0</v>
      </c>
      <c r="AR59" s="111">
        <v>0</v>
      </c>
      <c r="AS59" s="111">
        <v>0</v>
      </c>
      <c r="AT59" s="545">
        <f t="shared" si="0"/>
        <v>1</v>
      </c>
      <c r="AU59" s="609" t="s">
        <v>136</v>
      </c>
      <c r="AV59" s="553">
        <v>0</v>
      </c>
      <c r="AW59" s="554">
        <v>0</v>
      </c>
      <c r="AX59" s="554">
        <v>0</v>
      </c>
      <c r="AY59" s="554">
        <v>0</v>
      </c>
      <c r="AZ59" s="554">
        <v>0</v>
      </c>
      <c r="BA59" s="554">
        <v>0</v>
      </c>
      <c r="BB59" s="100">
        <v>0</v>
      </c>
      <c r="BC59" s="100">
        <v>0</v>
      </c>
      <c r="BD59" s="100">
        <v>0</v>
      </c>
      <c r="BE59" s="100">
        <v>0</v>
      </c>
      <c r="BF59" s="100">
        <v>0</v>
      </c>
      <c r="BG59" s="100">
        <v>0</v>
      </c>
      <c r="BH59" s="545">
        <f t="shared" si="1"/>
        <v>0</v>
      </c>
      <c r="BI59" s="571">
        <f t="shared" si="2"/>
        <v>0</v>
      </c>
      <c r="BJ59" s="571" t="str">
        <f>VLOOKUP(BI59,Tabla_Indicador_Gestion4[#All],3,TRUE)</f>
        <v>Por Ejecutar</v>
      </c>
      <c r="BK59" s="315" t="str">
        <f t="shared" si="3"/>
        <v xml:space="preserve"> |201912: 0 |201911: 0 |2019010: 0 |201909: 0 |201908: 0 |201907: 0 |201906: Acta de reunión.
Manillas con valores.
Publicación en carteleras virtuales. |201905: 0  |201904: 0 |201903: N/A |201902: N/A |201901: N/A</v>
      </c>
      <c r="BL59" s="316" t="str">
        <f t="shared" si="4"/>
        <v xml:space="preserve"> |201912: 0 |201911: 0 |2019010: 0 |201909: 0 |201908: 0 |201907: 0 |201906: El día 5 de junio de 2019 se llevó a cabo una reunión del Grupo integrado para la socialización del código de Integridad, en la que se presentaron las propuestas para la implementación de dicho código.
Durante la celebración del día del servidor público, en las dos jornadas de pausas activas, fueron entregadas unas manillas con estampación alusiva a cada uno de los valores que conforman el código de Inegridad.
 Durante el mes fueron publicados en las carteleras virtuales, mensajes alusivos a cada uno de los valores del código. |201905: 0  |201904: Las actividades están programadas para el mes de septiembre de 2019. |201903: En el transcurso del mes no se realizaron actividades relacionadas con este tema, estas se desarrollarán a partir del segundo trimestre del año en curso. |201902: En el transcurso del mes no se realizaron actividades relacionadas con este tema, estas se desarrollarán a partir del segundo trimestre del año en curso. |201901: En el transcurso del mes no se realizaron actividades relacionadas con este tema, estas se desarrollarán a partir del segundo trimestre del año en curso.</v>
      </c>
      <c r="BM59" s="375" t="s">
        <v>506</v>
      </c>
      <c r="BN59" s="376" t="s">
        <v>675</v>
      </c>
      <c r="BO59" s="375" t="s">
        <v>506</v>
      </c>
      <c r="BP59" s="376" t="s">
        <v>675</v>
      </c>
      <c r="BQ59" s="375" t="s">
        <v>506</v>
      </c>
      <c r="BR59" s="376" t="s">
        <v>675</v>
      </c>
      <c r="BS59" s="359">
        <v>0</v>
      </c>
      <c r="BT59" s="424" t="s">
        <v>676</v>
      </c>
      <c r="BU59" s="462">
        <v>0</v>
      </c>
      <c r="BV59" s="463">
        <v>0</v>
      </c>
      <c r="BW59" s="267" t="s">
        <v>677</v>
      </c>
      <c r="BX59" s="268" t="s">
        <v>678</v>
      </c>
      <c r="BY59" s="490">
        <v>0</v>
      </c>
      <c r="BZ59" s="491">
        <v>0</v>
      </c>
      <c r="CA59" s="490">
        <v>0</v>
      </c>
      <c r="CB59" s="491">
        <v>0</v>
      </c>
      <c r="CC59" s="490">
        <v>0</v>
      </c>
      <c r="CD59" s="491">
        <v>0</v>
      </c>
      <c r="CE59" s="490">
        <v>0</v>
      </c>
      <c r="CF59" s="491">
        <v>0</v>
      </c>
      <c r="CG59" s="490">
        <v>0</v>
      </c>
      <c r="CH59" s="491">
        <v>0</v>
      </c>
      <c r="CI59" s="490">
        <v>0</v>
      </c>
      <c r="CJ59" s="491">
        <v>0</v>
      </c>
    </row>
    <row r="60" spans="1:88" ht="15" customHeight="1" x14ac:dyDescent="0.2">
      <c r="A60" s="587">
        <v>58</v>
      </c>
      <c r="B60" s="575" t="s">
        <v>601</v>
      </c>
      <c r="C60" s="577" t="s">
        <v>9</v>
      </c>
      <c r="D60" s="577" t="s">
        <v>44</v>
      </c>
      <c r="E60" s="577" t="s">
        <v>12</v>
      </c>
      <c r="F60" s="245" t="s">
        <v>121</v>
      </c>
      <c r="G60" s="245" t="s">
        <v>78</v>
      </c>
      <c r="H60" s="245">
        <v>5</v>
      </c>
      <c r="I60" s="591" t="s">
        <v>679</v>
      </c>
      <c r="J60" s="245" t="s">
        <v>16</v>
      </c>
      <c r="K60" s="66" t="s">
        <v>2273</v>
      </c>
      <c r="L60" s="245" t="s">
        <v>680</v>
      </c>
      <c r="M60" s="245" t="s">
        <v>681</v>
      </c>
      <c r="N60" s="577" t="s">
        <v>8</v>
      </c>
      <c r="O60" s="577" t="s">
        <v>344</v>
      </c>
      <c r="P60" s="577" t="s">
        <v>415</v>
      </c>
      <c r="Q60" s="577" t="s">
        <v>416</v>
      </c>
      <c r="R60" s="245" t="s">
        <v>260</v>
      </c>
      <c r="S60" s="245" t="s">
        <v>129</v>
      </c>
      <c r="T60" s="245" t="s">
        <v>130</v>
      </c>
      <c r="U60" s="575" t="s">
        <v>359</v>
      </c>
      <c r="V60" s="575" t="s">
        <v>417</v>
      </c>
      <c r="W60" s="245"/>
      <c r="X60" s="589"/>
      <c r="Y60" s="589"/>
      <c r="Z60" s="589"/>
      <c r="AA60" s="589"/>
      <c r="AB60" s="589"/>
      <c r="AC60" s="589">
        <v>1</v>
      </c>
      <c r="AD60" s="245" t="s">
        <v>682</v>
      </c>
      <c r="AE60" s="245" t="s">
        <v>134</v>
      </c>
      <c r="AF60" s="576">
        <v>4.4642857142857152E-4</v>
      </c>
      <c r="AG60" s="588" t="s">
        <v>135</v>
      </c>
      <c r="AH60" s="526">
        <v>0</v>
      </c>
      <c r="AI60" s="524">
        <v>0</v>
      </c>
      <c r="AJ60" s="524">
        <v>0</v>
      </c>
      <c r="AK60" s="524">
        <v>0</v>
      </c>
      <c r="AL60" s="524">
        <v>0</v>
      </c>
      <c r="AM60" s="524">
        <v>1</v>
      </c>
      <c r="AN60" s="111">
        <v>0</v>
      </c>
      <c r="AO60" s="111">
        <v>0</v>
      </c>
      <c r="AP60" s="109">
        <v>1</v>
      </c>
      <c r="AQ60" s="111">
        <v>0</v>
      </c>
      <c r="AR60" s="111">
        <v>0</v>
      </c>
      <c r="AS60" s="111">
        <v>0</v>
      </c>
      <c r="AT60" s="545">
        <f t="shared" si="0"/>
        <v>2</v>
      </c>
      <c r="AU60" s="609" t="s">
        <v>136</v>
      </c>
      <c r="AV60" s="551">
        <v>0</v>
      </c>
      <c r="AW60" s="552">
        <v>0</v>
      </c>
      <c r="AX60" s="552">
        <v>0</v>
      </c>
      <c r="AY60" s="552">
        <v>0</v>
      </c>
      <c r="AZ60" s="552">
        <v>0</v>
      </c>
      <c r="BA60" s="552">
        <v>1</v>
      </c>
      <c r="BB60" s="100">
        <v>0</v>
      </c>
      <c r="BC60" s="100">
        <v>0</v>
      </c>
      <c r="BD60" s="100">
        <v>0</v>
      </c>
      <c r="BE60" s="100">
        <v>0</v>
      </c>
      <c r="BF60" s="100">
        <v>0</v>
      </c>
      <c r="BG60" s="100">
        <v>0</v>
      </c>
      <c r="BH60" s="545">
        <f t="shared" si="1"/>
        <v>1</v>
      </c>
      <c r="BI60" s="571">
        <f t="shared" si="2"/>
        <v>0.5</v>
      </c>
      <c r="BJ60" s="571" t="str">
        <f>VLOOKUP(BI60,Tabla_Indicador_Gestion4[#All],3,TRUE)</f>
        <v>En Tramite</v>
      </c>
      <c r="BK60" s="315" t="str">
        <f t="shared" si="3"/>
        <v xml:space="preserve"> |201912: 0 |201911: 0 |2019010: 0 |201909: 0 |201908: 0 |201907: 0 |201906: Memorando |201905: 0  |201904: 0 |201903: N/A |201902: N/A |201901: N/A</v>
      </c>
      <c r="BL60" s="316" t="str">
        <f t="shared" si="4"/>
        <v xml:space="preserve"> |201912: 0 |201911: 0 |2019010: 0 |201909: 0 |201908: 0 |201907: 0 |201906: Fue enviado a la Oficina Asesora de Planeación, el Plan para la provisión de vacantes en la vigencia fiscal 2019 |201905: 0  |201904: Las actividades están programadas para el mes de septiembre de 2019. |201903: Esta actividad se realizará en el segundo semestre |201902: Esta actividad se realizará en el segundo semestre |201901: Esta actividad se realizará en el segundo semestre.</v>
      </c>
      <c r="BM60" s="357" t="s">
        <v>506</v>
      </c>
      <c r="BN60" s="358" t="s">
        <v>683</v>
      </c>
      <c r="BO60" s="357" t="s">
        <v>506</v>
      </c>
      <c r="BP60" s="358" t="s">
        <v>684</v>
      </c>
      <c r="BQ60" s="357" t="s">
        <v>506</v>
      </c>
      <c r="BR60" s="358" t="s">
        <v>684</v>
      </c>
      <c r="BS60" s="361">
        <v>0</v>
      </c>
      <c r="BT60" s="419" t="s">
        <v>676</v>
      </c>
      <c r="BU60" s="462">
        <v>0</v>
      </c>
      <c r="BV60" s="463">
        <v>0</v>
      </c>
      <c r="BW60" s="269" t="s">
        <v>685</v>
      </c>
      <c r="BX60" s="270" t="s">
        <v>686</v>
      </c>
      <c r="BY60" s="490">
        <v>0</v>
      </c>
      <c r="BZ60" s="491">
        <v>0</v>
      </c>
      <c r="CA60" s="490">
        <v>0</v>
      </c>
      <c r="CB60" s="491">
        <v>0</v>
      </c>
      <c r="CC60" s="490">
        <v>0</v>
      </c>
      <c r="CD60" s="491">
        <v>0</v>
      </c>
      <c r="CE60" s="490">
        <v>0</v>
      </c>
      <c r="CF60" s="491">
        <v>0</v>
      </c>
      <c r="CG60" s="490">
        <v>0</v>
      </c>
      <c r="CH60" s="491">
        <v>0</v>
      </c>
      <c r="CI60" s="490">
        <v>0</v>
      </c>
      <c r="CJ60" s="491">
        <v>0</v>
      </c>
    </row>
    <row r="61" spans="1:88" ht="15" customHeight="1" x14ac:dyDescent="0.2">
      <c r="A61" s="587">
        <v>59</v>
      </c>
      <c r="B61" s="575" t="s">
        <v>601</v>
      </c>
      <c r="C61" s="577" t="s">
        <v>9</v>
      </c>
      <c r="D61" s="577" t="s">
        <v>44</v>
      </c>
      <c r="E61" s="577" t="s">
        <v>12</v>
      </c>
      <c r="F61" s="245" t="s">
        <v>121</v>
      </c>
      <c r="G61" s="245" t="s">
        <v>78</v>
      </c>
      <c r="H61" s="245">
        <v>7</v>
      </c>
      <c r="I61" s="591" t="s">
        <v>515</v>
      </c>
      <c r="J61" s="245" t="s">
        <v>16</v>
      </c>
      <c r="K61" s="245" t="s">
        <v>2273</v>
      </c>
      <c r="L61" s="245" t="s">
        <v>687</v>
      </c>
      <c r="M61" s="245" t="s">
        <v>688</v>
      </c>
      <c r="N61" s="577" t="s">
        <v>8</v>
      </c>
      <c r="O61" s="577" t="s">
        <v>344</v>
      </c>
      <c r="P61" s="577" t="s">
        <v>415</v>
      </c>
      <c r="Q61" s="577" t="s">
        <v>416</v>
      </c>
      <c r="R61" s="245" t="s">
        <v>260</v>
      </c>
      <c r="S61" s="245" t="s">
        <v>129</v>
      </c>
      <c r="T61" s="245" t="s">
        <v>130</v>
      </c>
      <c r="U61" s="575" t="s">
        <v>359</v>
      </c>
      <c r="V61" s="575" t="s">
        <v>417</v>
      </c>
      <c r="W61" s="245"/>
      <c r="X61" s="589"/>
      <c r="Y61" s="589"/>
      <c r="Z61" s="589"/>
      <c r="AA61" s="589"/>
      <c r="AB61" s="589"/>
      <c r="AC61" s="589">
        <v>0.2</v>
      </c>
      <c r="AD61" s="245" t="s">
        <v>689</v>
      </c>
      <c r="AE61" s="245" t="s">
        <v>134</v>
      </c>
      <c r="AF61" s="576">
        <v>4.4642857142857152E-4</v>
      </c>
      <c r="AG61" s="588" t="s">
        <v>135</v>
      </c>
      <c r="AH61" s="525">
        <v>0</v>
      </c>
      <c r="AI61" s="527">
        <v>0</v>
      </c>
      <c r="AJ61" s="527">
        <v>0</v>
      </c>
      <c r="AK61" s="527">
        <v>0</v>
      </c>
      <c r="AL61" s="527">
        <v>0</v>
      </c>
      <c r="AM61" s="527">
        <v>0.1</v>
      </c>
      <c r="AN61" s="129">
        <v>0</v>
      </c>
      <c r="AO61" s="129">
        <v>0</v>
      </c>
      <c r="AP61" s="129">
        <v>0</v>
      </c>
      <c r="AQ61" s="129">
        <v>0</v>
      </c>
      <c r="AR61" s="129">
        <v>0</v>
      </c>
      <c r="AS61" s="129">
        <v>0.1</v>
      </c>
      <c r="AT61" s="546">
        <f t="shared" si="0"/>
        <v>0.2</v>
      </c>
      <c r="AU61" s="609" t="s">
        <v>136</v>
      </c>
      <c r="AV61" s="557">
        <v>0</v>
      </c>
      <c r="AW61" s="558">
        <v>0</v>
      </c>
      <c r="AX61" s="558">
        <v>0</v>
      </c>
      <c r="AY61" s="558">
        <v>0</v>
      </c>
      <c r="AZ61" s="558">
        <v>0</v>
      </c>
      <c r="BA61" s="558">
        <v>0.1</v>
      </c>
      <c r="BB61" s="105">
        <v>0</v>
      </c>
      <c r="BC61" s="105">
        <v>0</v>
      </c>
      <c r="BD61" s="105">
        <v>0</v>
      </c>
      <c r="BE61" s="105">
        <v>0</v>
      </c>
      <c r="BF61" s="105">
        <v>0</v>
      </c>
      <c r="BG61" s="105">
        <v>0</v>
      </c>
      <c r="BH61" s="572">
        <f t="shared" si="1"/>
        <v>0.1</v>
      </c>
      <c r="BI61" s="571">
        <f t="shared" si="2"/>
        <v>0.5</v>
      </c>
      <c r="BJ61" s="571" t="str">
        <f>VLOOKUP(BI61,Tabla_Indicador_Gestion4[#All],3,TRUE)</f>
        <v>En Tramite</v>
      </c>
      <c r="BK61" s="315" t="str">
        <f t="shared" si="3"/>
        <v xml:space="preserve"> |201912: 0 |201911: 0 |2019010: 0 |201909: 0 |201908: 0 |201907: 0 |201906: Matriz Calificada |201905: 0  |201904: 0 |201903: N/A |201902: N/A |201901: N/A</v>
      </c>
      <c r="BL61" s="316" t="str">
        <f t="shared" si="4"/>
        <v xml:space="preserve"> |201912: 0 |201911: 0 |2019010: 0 |201909: 0 |201908: 0 |201907: 0 |201906: Se realizó una revisión a la calificación de la METH hecha en el mes de junio de 2018, en la cual se había obtenido una nota de 60,2; en la presente revisión se alcanzó una calificación de 66,8, la cual cumple con el resultado esperado para el  mes de junio de 2019. |201905: 0  |201904: Actividades correspondientes al 10% de incremento de calificación, programadas para el mes de junio de 2019 |201903: Esta actividad se realizará durante el año 2019 a partir del segundo trimestre.  |201902: Esta actividad se realizará durante el año 2019 a partir del segundo trimestre.  |201901: Esta actividad se realizará durante el año 2019 a partir del segundo trimestre. </v>
      </c>
      <c r="BM61" s="355" t="s">
        <v>506</v>
      </c>
      <c r="BN61" s="356" t="s">
        <v>690</v>
      </c>
      <c r="BO61" s="355" t="s">
        <v>506</v>
      </c>
      <c r="BP61" s="356" t="s">
        <v>690</v>
      </c>
      <c r="BQ61" s="355" t="s">
        <v>506</v>
      </c>
      <c r="BR61" s="356" t="s">
        <v>690</v>
      </c>
      <c r="BS61" s="359">
        <v>0</v>
      </c>
      <c r="BT61" s="424" t="s">
        <v>691</v>
      </c>
      <c r="BU61" s="462">
        <v>0</v>
      </c>
      <c r="BV61" s="463">
        <v>0</v>
      </c>
      <c r="BW61" s="267" t="s">
        <v>692</v>
      </c>
      <c r="BX61" s="268" t="s">
        <v>693</v>
      </c>
      <c r="BY61" s="490">
        <v>0</v>
      </c>
      <c r="BZ61" s="491">
        <v>0</v>
      </c>
      <c r="CA61" s="490">
        <v>0</v>
      </c>
      <c r="CB61" s="491">
        <v>0</v>
      </c>
      <c r="CC61" s="490">
        <v>0</v>
      </c>
      <c r="CD61" s="491">
        <v>0</v>
      </c>
      <c r="CE61" s="490">
        <v>0</v>
      </c>
      <c r="CF61" s="491">
        <v>0</v>
      </c>
      <c r="CG61" s="490">
        <v>0</v>
      </c>
      <c r="CH61" s="491">
        <v>0</v>
      </c>
      <c r="CI61" s="490">
        <v>0</v>
      </c>
      <c r="CJ61" s="491">
        <v>0</v>
      </c>
    </row>
    <row r="62" spans="1:88" ht="15" customHeight="1" x14ac:dyDescent="0.2">
      <c r="A62" s="587">
        <v>60</v>
      </c>
      <c r="B62" s="575" t="s">
        <v>601</v>
      </c>
      <c r="C62" s="577" t="s">
        <v>9</v>
      </c>
      <c r="D62" s="577" t="s">
        <v>44</v>
      </c>
      <c r="E62" s="577" t="s">
        <v>12</v>
      </c>
      <c r="F62" s="245" t="s">
        <v>121</v>
      </c>
      <c r="G62" s="245" t="s">
        <v>78</v>
      </c>
      <c r="H62" s="245">
        <v>2</v>
      </c>
      <c r="I62" s="577" t="s">
        <v>122</v>
      </c>
      <c r="J62" s="245" t="s">
        <v>13</v>
      </c>
      <c r="K62" s="245" t="s">
        <v>2297</v>
      </c>
      <c r="L62" s="245" t="s">
        <v>694</v>
      </c>
      <c r="M62" s="245" t="s">
        <v>164</v>
      </c>
      <c r="N62" s="577" t="s">
        <v>8</v>
      </c>
      <c r="O62" s="577" t="s">
        <v>344</v>
      </c>
      <c r="P62" s="577" t="s">
        <v>415</v>
      </c>
      <c r="Q62" s="577" t="s">
        <v>416</v>
      </c>
      <c r="R62" s="245" t="s">
        <v>260</v>
      </c>
      <c r="S62" s="245" t="s">
        <v>129</v>
      </c>
      <c r="T62" s="245" t="s">
        <v>130</v>
      </c>
      <c r="U62" s="575" t="s">
        <v>359</v>
      </c>
      <c r="V62" s="575" t="s">
        <v>417</v>
      </c>
      <c r="W62" s="245"/>
      <c r="X62" s="589"/>
      <c r="Y62" s="589"/>
      <c r="Z62" s="589"/>
      <c r="AA62" s="589"/>
      <c r="AB62" s="589"/>
      <c r="AC62" s="589">
        <v>1</v>
      </c>
      <c r="AD62" s="245" t="s">
        <v>695</v>
      </c>
      <c r="AE62" s="245" t="s">
        <v>134</v>
      </c>
      <c r="AF62" s="576">
        <v>4.4642857142857152E-4</v>
      </c>
      <c r="AG62" s="588" t="s">
        <v>135</v>
      </c>
      <c r="AH62" s="526">
        <v>374</v>
      </c>
      <c r="AI62" s="524">
        <v>1271</v>
      </c>
      <c r="AJ62" s="524">
        <v>774</v>
      </c>
      <c r="AK62" s="524">
        <v>670</v>
      </c>
      <c r="AL62" s="524">
        <v>0</v>
      </c>
      <c r="AM62" s="524">
        <v>0</v>
      </c>
      <c r="AN62" s="111">
        <v>0</v>
      </c>
      <c r="AO62" s="111">
        <v>0</v>
      </c>
      <c r="AP62" s="111">
        <v>0</v>
      </c>
      <c r="AQ62" s="111">
        <v>0</v>
      </c>
      <c r="AR62" s="111">
        <v>0</v>
      </c>
      <c r="AS62" s="111">
        <v>0</v>
      </c>
      <c r="AT62" s="545">
        <f t="shared" si="0"/>
        <v>3089</v>
      </c>
      <c r="AU62" s="609" t="s">
        <v>136</v>
      </c>
      <c r="AV62" s="551">
        <v>374</v>
      </c>
      <c r="AW62" s="552">
        <v>1271</v>
      </c>
      <c r="AX62" s="552">
        <v>774</v>
      </c>
      <c r="AY62" s="552">
        <v>670</v>
      </c>
      <c r="AZ62" s="552">
        <v>0</v>
      </c>
      <c r="BA62" s="552">
        <v>0</v>
      </c>
      <c r="BB62" s="100">
        <v>0</v>
      </c>
      <c r="BC62" s="100">
        <v>0</v>
      </c>
      <c r="BD62" s="100">
        <v>0</v>
      </c>
      <c r="BE62" s="100">
        <v>0</v>
      </c>
      <c r="BF62" s="100">
        <v>0</v>
      </c>
      <c r="BG62" s="100">
        <v>0</v>
      </c>
      <c r="BH62" s="545">
        <f t="shared" si="1"/>
        <v>3089</v>
      </c>
      <c r="BI62" s="571">
        <f t="shared" si="2"/>
        <v>1</v>
      </c>
      <c r="BJ62" s="571" t="str">
        <f>VLOOKUP(BI62,Tabla_Indicador_Gestion4[#All],3,TRUE)</f>
        <v>Culminada</v>
      </c>
      <c r="BK62" s="315" t="str">
        <f t="shared" si="3"/>
        <v xml:space="preserve"> |201912: 0 |201911: 0 |2019010: 0 |201909: 0 |201908: 0 |201907: 0 |201906: 0 |201905: 0  |201904: Historia laboral |201903: Documentos  |201902: Documentos  |201901: Documentos </v>
      </c>
      <c r="BL62" s="316" t="str">
        <f t="shared" si="4"/>
        <v xml:space="preserve"> |201912: 0 |201911: 0 |2019010: 0 |201909: 0 |201908: 0 |201907: 0 |201906: 0 |201905: 0  |201904: Fueron incluidos 670 folios a las carpetas de historia laboral de los funcionarios de planta. |201903: Inclusión de 774 documentos en carpeta de historia laboral.
A traves de correo electrónico se informó la actualización del FUID del Grupo de Talento Humano al Grupo de Gestión Documental. |201902: Inclusión de documentos 1,271 en carpeta de historia laboral. |201901: Inclusión de 374 documentos en carpeta de historia laboral.</v>
      </c>
      <c r="BM62" s="357" t="s">
        <v>696</v>
      </c>
      <c r="BN62" s="358" t="s">
        <v>697</v>
      </c>
      <c r="BO62" s="357" t="s">
        <v>696</v>
      </c>
      <c r="BP62" s="358" t="s">
        <v>698</v>
      </c>
      <c r="BQ62" s="357" t="s">
        <v>696</v>
      </c>
      <c r="BR62" s="358" t="s">
        <v>699</v>
      </c>
      <c r="BS62" s="418" t="s">
        <v>700</v>
      </c>
      <c r="BT62" s="419" t="s">
        <v>701</v>
      </c>
      <c r="BU62" s="462">
        <v>0</v>
      </c>
      <c r="BV62" s="463">
        <v>0</v>
      </c>
      <c r="BW62" s="323">
        <v>0</v>
      </c>
      <c r="BX62" s="324">
        <v>0</v>
      </c>
      <c r="BY62" s="490">
        <v>0</v>
      </c>
      <c r="BZ62" s="491">
        <v>0</v>
      </c>
      <c r="CA62" s="490">
        <v>0</v>
      </c>
      <c r="CB62" s="491">
        <v>0</v>
      </c>
      <c r="CC62" s="490">
        <v>0</v>
      </c>
      <c r="CD62" s="491">
        <v>0</v>
      </c>
      <c r="CE62" s="490">
        <v>0</v>
      </c>
      <c r="CF62" s="491">
        <v>0</v>
      </c>
      <c r="CG62" s="490">
        <v>0</v>
      </c>
      <c r="CH62" s="491">
        <v>0</v>
      </c>
      <c r="CI62" s="490">
        <v>0</v>
      </c>
      <c r="CJ62" s="491">
        <v>0</v>
      </c>
    </row>
    <row r="63" spans="1:88" ht="15" customHeight="1" x14ac:dyDescent="0.2">
      <c r="A63" s="587">
        <v>61</v>
      </c>
      <c r="B63" s="575" t="s">
        <v>601</v>
      </c>
      <c r="C63" s="577" t="s">
        <v>9</v>
      </c>
      <c r="D63" s="577" t="s">
        <v>44</v>
      </c>
      <c r="E63" s="577" t="s">
        <v>12</v>
      </c>
      <c r="F63" s="245" t="s">
        <v>121</v>
      </c>
      <c r="G63" s="245" t="s">
        <v>78</v>
      </c>
      <c r="H63" s="245">
        <v>2</v>
      </c>
      <c r="I63" s="577" t="s">
        <v>122</v>
      </c>
      <c r="J63" s="245" t="s">
        <v>13</v>
      </c>
      <c r="K63" s="245" t="s">
        <v>2296</v>
      </c>
      <c r="L63" s="245" t="s">
        <v>702</v>
      </c>
      <c r="M63" s="245" t="s">
        <v>152</v>
      </c>
      <c r="N63" s="577" t="s">
        <v>8</v>
      </c>
      <c r="O63" s="577" t="s">
        <v>344</v>
      </c>
      <c r="P63" s="577" t="s">
        <v>415</v>
      </c>
      <c r="Q63" s="577" t="s">
        <v>416</v>
      </c>
      <c r="R63" s="245" t="s">
        <v>260</v>
      </c>
      <c r="S63" s="245" t="s">
        <v>129</v>
      </c>
      <c r="T63" s="245" t="s">
        <v>130</v>
      </c>
      <c r="U63" s="575" t="s">
        <v>359</v>
      </c>
      <c r="V63" s="575" t="s">
        <v>417</v>
      </c>
      <c r="W63" s="245"/>
      <c r="X63" s="589"/>
      <c r="Y63" s="589"/>
      <c r="Z63" s="589"/>
      <c r="AA63" s="589"/>
      <c r="AB63" s="589"/>
      <c r="AC63" s="589">
        <v>1</v>
      </c>
      <c r="AD63" s="245" t="s">
        <v>154</v>
      </c>
      <c r="AE63" s="245" t="s">
        <v>134</v>
      </c>
      <c r="AF63" s="576">
        <v>4.4642857142857152E-4</v>
      </c>
      <c r="AG63" s="588" t="s">
        <v>135</v>
      </c>
      <c r="AH63" s="522">
        <v>2</v>
      </c>
      <c r="AI63" s="523">
        <v>2</v>
      </c>
      <c r="AJ63" s="523">
        <v>4</v>
      </c>
      <c r="AK63" s="523">
        <v>3</v>
      </c>
      <c r="AL63" s="524">
        <v>0</v>
      </c>
      <c r="AM63" s="523">
        <v>5</v>
      </c>
      <c r="AN63" s="117">
        <v>0</v>
      </c>
      <c r="AO63" s="117">
        <v>0</v>
      </c>
      <c r="AP63" s="117">
        <v>0</v>
      </c>
      <c r="AQ63" s="117">
        <v>0</v>
      </c>
      <c r="AR63" s="117">
        <v>0</v>
      </c>
      <c r="AS63" s="117">
        <v>0</v>
      </c>
      <c r="AT63" s="545">
        <f t="shared" si="0"/>
        <v>16</v>
      </c>
      <c r="AU63" s="609" t="s">
        <v>136</v>
      </c>
      <c r="AV63" s="553">
        <v>2</v>
      </c>
      <c r="AW63" s="554">
        <v>2</v>
      </c>
      <c r="AX63" s="554">
        <v>4</v>
      </c>
      <c r="AY63" s="554">
        <v>3</v>
      </c>
      <c r="AZ63" s="552">
        <v>0</v>
      </c>
      <c r="BA63" s="554">
        <v>5</v>
      </c>
      <c r="BB63" s="118">
        <v>0</v>
      </c>
      <c r="BC63" s="118">
        <v>0</v>
      </c>
      <c r="BD63" s="118">
        <v>0</v>
      </c>
      <c r="BE63" s="118">
        <v>0</v>
      </c>
      <c r="BF63" s="118">
        <v>0</v>
      </c>
      <c r="BG63" s="118">
        <v>0</v>
      </c>
      <c r="BH63" s="545">
        <f t="shared" si="1"/>
        <v>16</v>
      </c>
      <c r="BI63" s="571">
        <f t="shared" si="2"/>
        <v>1</v>
      </c>
      <c r="BJ63" s="571" t="str">
        <f>VLOOKUP(BI63,Tabla_Indicador_Gestion4[#All],3,TRUE)</f>
        <v>Culminada</v>
      </c>
      <c r="BK63" s="315" t="str">
        <f t="shared" si="3"/>
        <v xml:space="preserve"> |201912: 0 |201911: 0 |2019010: 0 |201909: 0 |201908: 0 |201907: 0 |201906: Correos electrónicos |201905: 0  |201904: Correos electrónicos |201903: Mapa de riesgos - 
Correo electrónico remisorio - PAI
Informe control interno austeridad del gasto
Informe evalaución de riesgos (OCI) |201902: PAI Y Correo electronico de austeridad |201901: PAI Y Correo electronico de austeridad</v>
      </c>
      <c r="BL63" s="316" t="str">
        <f t="shared" si="4"/>
        <v xml:space="preserve"> |201912: 0 |201911: 0 |2019010: 0 |201909: 0 |201908: 0 |201907: 0 |201906: Reporte  a la Oficina Asora de Planeación sobre: 
avance de cumplimiento del PAI de Talento Humano del mes de mayo (6 de junio).
Seguimiento al mapa de riesgos del Grupo (11 de junio).
Respuesta a solicitud de información sobre cumplimiento Ley 951 de 2005 (6 de junio de 2019)
Invitación a capacitación sobre SEDEL a funcionarios de la  Oficina de Control Interno (26 de junio)
Capacitación funcionarios Oficina Asesora de Planeación (27 de junio de 2019) |201905: 0  |201904: Reporte a Oficina Asesora de Planeación de PAI del mes de marzo de 2019.
Publicación de actualización del mapa de riesgos del proceso de gestión de talento  Humano.
Respuesta a la oficina de Control Interno sobre informe preliminar de auditoría.
 |201903: Durante este mes se realizó la actualización del mapa de riesgos del Grupo de Talento Humano y fue entregado a la Oficina Asesora de Planeación para que proceda a su publicación en la cadena de valor. - Tercera dimensión MIPG
PAI reportado a planeación - Tercera dimensión MIPG
Informe enviado a la Oficina de Control Interno sobre austeridad del gasto. - Septima dimension MIPG
Informe enviado a la Oficina de Control Interno sobre evaluación de riesgos. - Septima dimension MIPG |201902: Reporte a Planeación: avance actividades PAI mes de Febrero
Informe oficina control Interno sobre austeridad del gasto |201901: Reporte a Planeación: avance actividades PAI mes de Enero
Informe oficina control Interno sobre austeridad del gasto</v>
      </c>
      <c r="BM63" s="355" t="s">
        <v>703</v>
      </c>
      <c r="BN63" s="356" t="s">
        <v>704</v>
      </c>
      <c r="BO63" s="355" t="s">
        <v>703</v>
      </c>
      <c r="BP63" s="356" t="s">
        <v>705</v>
      </c>
      <c r="BQ63" s="355" t="s">
        <v>706</v>
      </c>
      <c r="BR63" s="356" t="s">
        <v>707</v>
      </c>
      <c r="BS63" s="425" t="s">
        <v>245</v>
      </c>
      <c r="BT63" s="426" t="s">
        <v>708</v>
      </c>
      <c r="BU63" s="465">
        <v>0</v>
      </c>
      <c r="BV63" s="466">
        <v>0</v>
      </c>
      <c r="BW63" s="282" t="s">
        <v>245</v>
      </c>
      <c r="BX63" s="291" t="s">
        <v>709</v>
      </c>
      <c r="BY63" s="490">
        <v>0</v>
      </c>
      <c r="BZ63" s="491">
        <v>0</v>
      </c>
      <c r="CA63" s="490">
        <v>0</v>
      </c>
      <c r="CB63" s="491">
        <v>0</v>
      </c>
      <c r="CC63" s="490">
        <v>0</v>
      </c>
      <c r="CD63" s="491">
        <v>0</v>
      </c>
      <c r="CE63" s="490">
        <v>0</v>
      </c>
      <c r="CF63" s="491">
        <v>0</v>
      </c>
      <c r="CG63" s="490">
        <v>0</v>
      </c>
      <c r="CH63" s="491">
        <v>0</v>
      </c>
      <c r="CI63" s="490">
        <v>0</v>
      </c>
      <c r="CJ63" s="491">
        <v>0</v>
      </c>
    </row>
    <row r="64" spans="1:88" ht="15" customHeight="1" x14ac:dyDescent="0.2">
      <c r="A64" s="587">
        <v>62</v>
      </c>
      <c r="B64" s="575" t="s">
        <v>254</v>
      </c>
      <c r="C64" s="577" t="s">
        <v>9</v>
      </c>
      <c r="D64" s="577" t="s">
        <v>44</v>
      </c>
      <c r="E64" s="577" t="s">
        <v>12</v>
      </c>
      <c r="F64" s="245" t="s">
        <v>121</v>
      </c>
      <c r="G64" s="245" t="s">
        <v>78</v>
      </c>
      <c r="H64" s="245">
        <v>2</v>
      </c>
      <c r="I64" s="577" t="s">
        <v>122</v>
      </c>
      <c r="J64" s="245" t="s">
        <v>13</v>
      </c>
      <c r="K64" s="245" t="s">
        <v>2304</v>
      </c>
      <c r="L64" s="245" t="s">
        <v>710</v>
      </c>
      <c r="M64" s="245" t="s">
        <v>711</v>
      </c>
      <c r="N64" s="577" t="s">
        <v>8</v>
      </c>
      <c r="O64" s="577" t="s">
        <v>344</v>
      </c>
      <c r="P64" s="577" t="s">
        <v>712</v>
      </c>
      <c r="Q64" s="577" t="s">
        <v>713</v>
      </c>
      <c r="R64" s="245" t="s">
        <v>260</v>
      </c>
      <c r="S64" s="245" t="s">
        <v>129</v>
      </c>
      <c r="T64" s="245" t="s">
        <v>130</v>
      </c>
      <c r="U64" s="575" t="s">
        <v>165</v>
      </c>
      <c r="V64" s="575" t="s">
        <v>445</v>
      </c>
      <c r="W64" s="245"/>
      <c r="X64" s="589"/>
      <c r="Y64" s="589"/>
      <c r="Z64" s="589"/>
      <c r="AA64" s="589"/>
      <c r="AB64" s="589"/>
      <c r="AC64" s="589">
        <v>1</v>
      </c>
      <c r="AD64" s="245" t="s">
        <v>714</v>
      </c>
      <c r="AE64" s="245" t="s">
        <v>134</v>
      </c>
      <c r="AF64" s="576">
        <v>4.4642857142857152E-4</v>
      </c>
      <c r="AG64" s="588" t="s">
        <v>135</v>
      </c>
      <c r="AH64" s="526">
        <v>0</v>
      </c>
      <c r="AI64" s="524">
        <v>0</v>
      </c>
      <c r="AJ64" s="524">
        <v>0</v>
      </c>
      <c r="AK64" s="524">
        <v>0</v>
      </c>
      <c r="AL64" s="524">
        <v>0</v>
      </c>
      <c r="AM64" s="524">
        <v>1</v>
      </c>
      <c r="AN64" s="109">
        <v>0</v>
      </c>
      <c r="AO64" s="109">
        <v>0</v>
      </c>
      <c r="AP64" s="109">
        <v>0</v>
      </c>
      <c r="AQ64" s="109">
        <v>0</v>
      </c>
      <c r="AR64" s="109">
        <v>0</v>
      </c>
      <c r="AS64" s="109">
        <v>0</v>
      </c>
      <c r="AT64" s="545">
        <f t="shared" si="0"/>
        <v>1</v>
      </c>
      <c r="AU64" s="609" t="s">
        <v>136</v>
      </c>
      <c r="AV64" s="551">
        <v>0</v>
      </c>
      <c r="AW64" s="552">
        <v>0</v>
      </c>
      <c r="AX64" s="552">
        <v>0</v>
      </c>
      <c r="AY64" s="552">
        <v>0</v>
      </c>
      <c r="AZ64" s="552">
        <v>0</v>
      </c>
      <c r="BA64" s="552">
        <v>1</v>
      </c>
      <c r="BB64" s="100">
        <v>0</v>
      </c>
      <c r="BC64" s="100">
        <v>0</v>
      </c>
      <c r="BD64" s="100">
        <v>0</v>
      </c>
      <c r="BE64" s="100">
        <v>0</v>
      </c>
      <c r="BF64" s="100">
        <v>0</v>
      </c>
      <c r="BG64" s="100">
        <v>0</v>
      </c>
      <c r="BH64" s="545">
        <f t="shared" si="1"/>
        <v>1</v>
      </c>
      <c r="BI64" s="571">
        <f t="shared" si="2"/>
        <v>1</v>
      </c>
      <c r="BJ64" s="571" t="str">
        <f>VLOOKUP(BI64,Tabla_Indicador_Gestion4[#All],3,TRUE)</f>
        <v>Culminada</v>
      </c>
      <c r="BK64" s="315" t="str">
        <f t="shared" si="3"/>
        <v xml:space="preserve"> |201912: 0 |201911: 0 |2019010: 0 |201909: 0 |201908: 0 |201907: 0 |201906: Capacitaciones dirigidas a los funcionarios de Atención al Ciudadano,  por parte de las diferentes áreas de la Supertransporte |201905: 0  |201904: Se han realizado  reuniones  con el call center trabajando en esta dirección   |201903: 0 |201902: N.A |201901: N.A</v>
      </c>
      <c r="BL64" s="316" t="str">
        <f t="shared" si="4"/>
        <v xml:space="preserve"> |201912: 0 |201911: 0 |2019010: 0 |201909: 0 |201908: 0 |201907: 0 |201906: La información ha sido transmitida verbalmente a través de las capacitaciones por los líderes de los procesos; siendo estos los que dan los lineamientos para responder a las inquietudes de los ciudadanos. El documento existente a través del correo electrónico entre el call center y la atención presencial, se debe alimentar de acuerdo a las nuevas funciones asignadas a la Supertransporte.  |201905: 0  |201904: Existen criterios dispersos  de respuesta  por los canales de atención ante las mismas preguntas.se han realizado reuniones con el call center trabajando en esta dirección. |201903: 0 |201902: N.A |201901: N.A</v>
      </c>
      <c r="BM64" s="357" t="s">
        <v>303</v>
      </c>
      <c r="BN64" s="358" t="s">
        <v>303</v>
      </c>
      <c r="BO64" s="357" t="s">
        <v>303</v>
      </c>
      <c r="BP64" s="358" t="s">
        <v>303</v>
      </c>
      <c r="BQ64" s="361">
        <v>0</v>
      </c>
      <c r="BR64" s="362">
        <v>0</v>
      </c>
      <c r="BS64" s="418" t="s">
        <v>715</v>
      </c>
      <c r="BT64" s="419" t="s">
        <v>716</v>
      </c>
      <c r="BU64" s="462">
        <v>0</v>
      </c>
      <c r="BV64" s="463">
        <v>0</v>
      </c>
      <c r="BW64" s="269" t="s">
        <v>717</v>
      </c>
      <c r="BX64" s="270" t="s">
        <v>718</v>
      </c>
      <c r="BY64" s="490">
        <v>0</v>
      </c>
      <c r="BZ64" s="491">
        <v>0</v>
      </c>
      <c r="CA64" s="490">
        <v>0</v>
      </c>
      <c r="CB64" s="491">
        <v>0</v>
      </c>
      <c r="CC64" s="490">
        <v>0</v>
      </c>
      <c r="CD64" s="491">
        <v>0</v>
      </c>
      <c r="CE64" s="490">
        <v>0</v>
      </c>
      <c r="CF64" s="491">
        <v>0</v>
      </c>
      <c r="CG64" s="490">
        <v>0</v>
      </c>
      <c r="CH64" s="491">
        <v>0</v>
      </c>
      <c r="CI64" s="490">
        <v>0</v>
      </c>
      <c r="CJ64" s="491">
        <v>0</v>
      </c>
    </row>
    <row r="65" spans="1:88" ht="15" customHeight="1" x14ac:dyDescent="0.2">
      <c r="A65" s="587">
        <v>63</v>
      </c>
      <c r="B65" s="575" t="s">
        <v>254</v>
      </c>
      <c r="C65" s="577" t="s">
        <v>9</v>
      </c>
      <c r="D65" s="577" t="s">
        <v>44</v>
      </c>
      <c r="E65" s="577" t="s">
        <v>12</v>
      </c>
      <c r="F65" s="245" t="s">
        <v>121</v>
      </c>
      <c r="G65" s="245" t="s">
        <v>78</v>
      </c>
      <c r="H65" s="245">
        <v>2</v>
      </c>
      <c r="I65" s="577" t="s">
        <v>122</v>
      </c>
      <c r="J65" s="245" t="s">
        <v>13</v>
      </c>
      <c r="K65" s="245" t="s">
        <v>2304</v>
      </c>
      <c r="L65" s="245" t="s">
        <v>719</v>
      </c>
      <c r="M65" s="245" t="s">
        <v>720</v>
      </c>
      <c r="N65" s="577" t="s">
        <v>8</v>
      </c>
      <c r="O65" s="577" t="s">
        <v>344</v>
      </c>
      <c r="P65" s="577" t="s">
        <v>712</v>
      </c>
      <c r="Q65" s="577" t="s">
        <v>713</v>
      </c>
      <c r="R65" s="245" t="s">
        <v>260</v>
      </c>
      <c r="S65" s="245" t="s">
        <v>129</v>
      </c>
      <c r="T65" s="245" t="s">
        <v>130</v>
      </c>
      <c r="U65" s="575" t="s">
        <v>165</v>
      </c>
      <c r="V65" s="575" t="s">
        <v>445</v>
      </c>
      <c r="W65" s="245"/>
      <c r="X65" s="589"/>
      <c r="Y65" s="589"/>
      <c r="Z65" s="589"/>
      <c r="AA65" s="589"/>
      <c r="AB65" s="589"/>
      <c r="AC65" s="589">
        <v>1</v>
      </c>
      <c r="AD65" s="245" t="s">
        <v>721</v>
      </c>
      <c r="AE65" s="245" t="s">
        <v>134</v>
      </c>
      <c r="AF65" s="576">
        <v>4.4642857142857152E-4</v>
      </c>
      <c r="AG65" s="588" t="s">
        <v>135</v>
      </c>
      <c r="AH65" s="531">
        <v>0</v>
      </c>
      <c r="AI65" s="529">
        <v>0</v>
      </c>
      <c r="AJ65" s="529">
        <v>0</v>
      </c>
      <c r="AK65" s="529">
        <v>0</v>
      </c>
      <c r="AL65" s="529">
        <v>0</v>
      </c>
      <c r="AM65" s="529">
        <v>0</v>
      </c>
      <c r="AN65" s="124">
        <v>0</v>
      </c>
      <c r="AO65" s="124">
        <v>0</v>
      </c>
      <c r="AP65" s="124">
        <v>0</v>
      </c>
      <c r="AQ65" s="124">
        <v>0</v>
      </c>
      <c r="AR65" s="124">
        <v>0</v>
      </c>
      <c r="AS65" s="124">
        <v>1</v>
      </c>
      <c r="AT65" s="546">
        <f t="shared" si="0"/>
        <v>1</v>
      </c>
      <c r="AU65" s="609" t="s">
        <v>136</v>
      </c>
      <c r="AV65" s="557">
        <v>0</v>
      </c>
      <c r="AW65" s="558">
        <v>0</v>
      </c>
      <c r="AX65" s="558">
        <v>0</v>
      </c>
      <c r="AY65" s="558">
        <v>0</v>
      </c>
      <c r="AZ65" s="558">
        <v>0</v>
      </c>
      <c r="BA65" s="558">
        <v>0</v>
      </c>
      <c r="BB65" s="105">
        <v>0</v>
      </c>
      <c r="BC65" s="105">
        <v>0</v>
      </c>
      <c r="BD65" s="105">
        <v>0</v>
      </c>
      <c r="BE65" s="105">
        <v>0</v>
      </c>
      <c r="BF65" s="105">
        <v>0</v>
      </c>
      <c r="BG65" s="105">
        <v>0</v>
      </c>
      <c r="BH65" s="572">
        <f t="shared" si="1"/>
        <v>0</v>
      </c>
      <c r="BI65" s="571">
        <f t="shared" si="2"/>
        <v>0</v>
      </c>
      <c r="BJ65" s="571" t="str">
        <f>VLOOKUP(BI65,Tabla_Indicador_Gestion4[#All],3,TRUE)</f>
        <v>Por Ejecutar</v>
      </c>
      <c r="BK65" s="315" t="str">
        <f t="shared" si="3"/>
        <v xml:space="preserve"> |201912: 0 |201911: 0 |2019010: 0 |201909: 0 |201908: 0 |201907: 0 |201906: 0 |201905: 0  |201904: El documento está en elaboración |201903: 0 |201902: N.A |201901: N.A</v>
      </c>
      <c r="BL65" s="316" t="str">
        <f t="shared" si="4"/>
        <v xml:space="preserve"> |201912: 0 |201911: 0 |2019010: 0 |201909: 0 |201908: 0 |201907: 0 |201906: 0 |201905: 0  |201904: El documento está en elaboración |201903: 0 |201902: N.A |201901: N.A</v>
      </c>
      <c r="BM65" s="355" t="s">
        <v>303</v>
      </c>
      <c r="BN65" s="356" t="s">
        <v>303</v>
      </c>
      <c r="BO65" s="355" t="s">
        <v>303</v>
      </c>
      <c r="BP65" s="356" t="s">
        <v>303</v>
      </c>
      <c r="BQ65" s="359">
        <v>0</v>
      </c>
      <c r="BR65" s="360">
        <v>0</v>
      </c>
      <c r="BS65" s="427" t="s">
        <v>722</v>
      </c>
      <c r="BT65" s="428" t="s">
        <v>722</v>
      </c>
      <c r="BU65" s="462">
        <v>0</v>
      </c>
      <c r="BV65" s="463">
        <v>0</v>
      </c>
      <c r="BW65" s="321">
        <v>0</v>
      </c>
      <c r="BX65" s="322">
        <v>0</v>
      </c>
      <c r="BY65" s="490">
        <v>0</v>
      </c>
      <c r="BZ65" s="491">
        <v>0</v>
      </c>
      <c r="CA65" s="490">
        <v>0</v>
      </c>
      <c r="CB65" s="491">
        <v>0</v>
      </c>
      <c r="CC65" s="490">
        <v>0</v>
      </c>
      <c r="CD65" s="491">
        <v>0</v>
      </c>
      <c r="CE65" s="490">
        <v>0</v>
      </c>
      <c r="CF65" s="491">
        <v>0</v>
      </c>
      <c r="CG65" s="490">
        <v>0</v>
      </c>
      <c r="CH65" s="491">
        <v>0</v>
      </c>
      <c r="CI65" s="490">
        <v>0</v>
      </c>
      <c r="CJ65" s="491">
        <v>0</v>
      </c>
    </row>
    <row r="66" spans="1:88" ht="15" customHeight="1" x14ac:dyDescent="0.2">
      <c r="A66" s="587">
        <v>64</v>
      </c>
      <c r="B66" s="575" t="s">
        <v>254</v>
      </c>
      <c r="C66" s="577" t="s">
        <v>9</v>
      </c>
      <c r="D66" s="577" t="s">
        <v>44</v>
      </c>
      <c r="E66" s="577" t="s">
        <v>12</v>
      </c>
      <c r="F66" s="245" t="s">
        <v>121</v>
      </c>
      <c r="G66" s="245" t="s">
        <v>78</v>
      </c>
      <c r="H66" s="245">
        <v>2</v>
      </c>
      <c r="I66" s="577" t="s">
        <v>122</v>
      </c>
      <c r="J66" s="245" t="s">
        <v>13</v>
      </c>
      <c r="K66" s="66" t="s">
        <v>2304</v>
      </c>
      <c r="L66" s="245" t="s">
        <v>723</v>
      </c>
      <c r="M66" s="245" t="s">
        <v>724</v>
      </c>
      <c r="N66" s="577" t="s">
        <v>8</v>
      </c>
      <c r="O66" s="577" t="s">
        <v>344</v>
      </c>
      <c r="P66" s="577" t="s">
        <v>712</v>
      </c>
      <c r="Q66" s="577" t="s">
        <v>713</v>
      </c>
      <c r="R66" s="245" t="s">
        <v>260</v>
      </c>
      <c r="S66" s="245" t="s">
        <v>129</v>
      </c>
      <c r="T66" s="245" t="s">
        <v>130</v>
      </c>
      <c r="U66" s="575" t="s">
        <v>165</v>
      </c>
      <c r="V66" s="575" t="s">
        <v>445</v>
      </c>
      <c r="W66" s="245"/>
      <c r="X66" s="589"/>
      <c r="Y66" s="589"/>
      <c r="Z66" s="589"/>
      <c r="AA66" s="589"/>
      <c r="AB66" s="589"/>
      <c r="AC66" s="589">
        <v>1</v>
      </c>
      <c r="AD66" s="245" t="s">
        <v>725</v>
      </c>
      <c r="AE66" s="245" t="s">
        <v>134</v>
      </c>
      <c r="AF66" s="576">
        <v>4.4642857142857152E-4</v>
      </c>
      <c r="AG66" s="588" t="s">
        <v>135</v>
      </c>
      <c r="AH66" s="526">
        <v>844</v>
      </c>
      <c r="AI66" s="524">
        <v>793</v>
      </c>
      <c r="AJ66" s="524">
        <v>856</v>
      </c>
      <c r="AK66" s="524">
        <v>793</v>
      </c>
      <c r="AL66" s="524">
        <v>0</v>
      </c>
      <c r="AM66" s="524">
        <v>640</v>
      </c>
      <c r="AN66" s="135">
        <v>0</v>
      </c>
      <c r="AO66" s="135">
        <v>0</v>
      </c>
      <c r="AP66" s="135">
        <v>0</v>
      </c>
      <c r="AQ66" s="135">
        <v>0</v>
      </c>
      <c r="AR66" s="135">
        <v>0</v>
      </c>
      <c r="AS66" s="135">
        <v>0</v>
      </c>
      <c r="AT66" s="545">
        <f t="shared" si="0"/>
        <v>3926</v>
      </c>
      <c r="AU66" s="609" t="s">
        <v>136</v>
      </c>
      <c r="AV66" s="551">
        <v>810</v>
      </c>
      <c r="AW66" s="552">
        <v>753</v>
      </c>
      <c r="AX66" s="552">
        <v>829</v>
      </c>
      <c r="AY66" s="552">
        <v>761</v>
      </c>
      <c r="AZ66" s="552">
        <v>0</v>
      </c>
      <c r="BA66" s="552">
        <v>622</v>
      </c>
      <c r="BB66" s="100">
        <v>0</v>
      </c>
      <c r="BC66" s="100">
        <v>0</v>
      </c>
      <c r="BD66" s="100">
        <v>0</v>
      </c>
      <c r="BE66" s="100">
        <v>0</v>
      </c>
      <c r="BF66" s="100">
        <v>0</v>
      </c>
      <c r="BG66" s="100">
        <v>0</v>
      </c>
      <c r="BH66" s="545">
        <f t="shared" si="1"/>
        <v>3775</v>
      </c>
      <c r="BI66" s="571">
        <f t="shared" si="2"/>
        <v>0.96153846153846156</v>
      </c>
      <c r="BJ66" s="571" t="str">
        <f>VLOOKUP(BI66,Tabla_Indicador_Gestion4[#All],3,TRUE)</f>
        <v>Culminada</v>
      </c>
      <c r="BK66" s="315" t="str">
        <f t="shared" si="3"/>
        <v xml:space="preserve"> |201912: 0 |201911: 0 |2019010: 0 |201909: 0 |201908: 0 |201907: 0 |201906: Reporte del sigturno |201905: 0  |201904: Reporte del sigturno |201903: Tirilla del sigturno |201902: Evidencia-232 |201901: Tirilla del sigturno</v>
      </c>
      <c r="BL66" s="316" t="str">
        <f t="shared" si="4"/>
        <v xml:space="preserve"> |201912: 0 |201911: 0 |2019010: 0 |201909: 0 |201908: 0 |201907: 0 |201906: Informes de Atención al Ciudadadano de Mayo. Radicados Orfeo 20191000067223.  Muestran la actividad de  atención presencial, junto con el informe de tickets atendidos. |201905: 0  |201904: Todos los ciudadanos  atendidos reciben orientación, los 32 turnos de diferencia obeceden a que se generó un turno pero los ciudadanos abandonaron la sala.  |201903: Se identifica que los turnos cancelados, obedecen a la solicitud del ticket por parte de mensajeros que no se les facilita esperar el turno |201902: Los informes de Atención al Ciudadadano de enero y febrero (radicados Orfeo 20195700010993 y 20195700026213) muestran la actividad de  atención presencial, junto con el informe de tickets atendidos.Evidencia 232  |201901: Se identifica que los turnos cancelados, obedecen a la solicitud del ticket por parte de mensajeros que no se les facilita esperar el turno</v>
      </c>
      <c r="BM66" s="377" t="s">
        <v>726</v>
      </c>
      <c r="BN66" s="378" t="s">
        <v>727</v>
      </c>
      <c r="BO66" s="377" t="s">
        <v>728</v>
      </c>
      <c r="BP66" s="378" t="s">
        <v>729</v>
      </c>
      <c r="BQ66" s="377" t="s">
        <v>726</v>
      </c>
      <c r="BR66" s="378" t="s">
        <v>727</v>
      </c>
      <c r="BS66" s="388" t="s">
        <v>730</v>
      </c>
      <c r="BT66" s="389" t="s">
        <v>731</v>
      </c>
      <c r="BU66" s="462">
        <v>0</v>
      </c>
      <c r="BV66" s="463">
        <v>0</v>
      </c>
      <c r="BW66" s="285" t="s">
        <v>730</v>
      </c>
      <c r="BX66" s="287" t="s">
        <v>732</v>
      </c>
      <c r="BY66" s="490">
        <v>0</v>
      </c>
      <c r="BZ66" s="491">
        <v>0</v>
      </c>
      <c r="CA66" s="490">
        <v>0</v>
      </c>
      <c r="CB66" s="491">
        <v>0</v>
      </c>
      <c r="CC66" s="490">
        <v>0</v>
      </c>
      <c r="CD66" s="491">
        <v>0</v>
      </c>
      <c r="CE66" s="490">
        <v>0</v>
      </c>
      <c r="CF66" s="491">
        <v>0</v>
      </c>
      <c r="CG66" s="490">
        <v>0</v>
      </c>
      <c r="CH66" s="491">
        <v>0</v>
      </c>
      <c r="CI66" s="490">
        <v>0</v>
      </c>
      <c r="CJ66" s="491">
        <v>0</v>
      </c>
    </row>
    <row r="67" spans="1:88" ht="15" customHeight="1" x14ac:dyDescent="0.2">
      <c r="A67" s="587">
        <v>65</v>
      </c>
      <c r="B67" s="575" t="s">
        <v>254</v>
      </c>
      <c r="C67" s="577" t="s">
        <v>9</v>
      </c>
      <c r="D67" s="577" t="s">
        <v>44</v>
      </c>
      <c r="E67" s="577" t="s">
        <v>12</v>
      </c>
      <c r="F67" s="245" t="s">
        <v>121</v>
      </c>
      <c r="G67" s="245" t="s">
        <v>78</v>
      </c>
      <c r="H67" s="245">
        <v>11</v>
      </c>
      <c r="I67" s="577" t="s">
        <v>733</v>
      </c>
      <c r="J67" s="245" t="s">
        <v>24</v>
      </c>
      <c r="K67" s="245" t="s">
        <v>2257</v>
      </c>
      <c r="L67" s="245" t="s">
        <v>734</v>
      </c>
      <c r="M67" s="245" t="s">
        <v>735</v>
      </c>
      <c r="N67" s="577" t="s">
        <v>8</v>
      </c>
      <c r="O67" s="577" t="s">
        <v>344</v>
      </c>
      <c r="P67" s="577" t="s">
        <v>712</v>
      </c>
      <c r="Q67" s="577" t="s">
        <v>713</v>
      </c>
      <c r="R67" s="245" t="s">
        <v>260</v>
      </c>
      <c r="S67" s="245" t="s">
        <v>129</v>
      </c>
      <c r="T67" s="245" t="s">
        <v>130</v>
      </c>
      <c r="U67" s="575" t="s">
        <v>142</v>
      </c>
      <c r="V67" s="575" t="s">
        <v>476</v>
      </c>
      <c r="W67" s="245"/>
      <c r="X67" s="589"/>
      <c r="Y67" s="589"/>
      <c r="Z67" s="589"/>
      <c r="AA67" s="589"/>
      <c r="AB67" s="589"/>
      <c r="AC67" s="589">
        <v>1</v>
      </c>
      <c r="AD67" s="245" t="s">
        <v>736</v>
      </c>
      <c r="AE67" s="245" t="s">
        <v>134</v>
      </c>
      <c r="AF67" s="576">
        <v>4.4642857142857152E-4</v>
      </c>
      <c r="AG67" s="579" t="s">
        <v>135</v>
      </c>
      <c r="AH67" s="531">
        <v>0</v>
      </c>
      <c r="AI67" s="529">
        <v>0</v>
      </c>
      <c r="AJ67" s="529">
        <v>0</v>
      </c>
      <c r="AK67" s="529">
        <v>0.33333299999999999</v>
      </c>
      <c r="AL67" s="529">
        <v>0</v>
      </c>
      <c r="AM67" s="529">
        <v>0</v>
      </c>
      <c r="AN67" s="124">
        <v>0</v>
      </c>
      <c r="AO67" s="124">
        <v>0.33333000000000002</v>
      </c>
      <c r="AP67" s="124">
        <v>0</v>
      </c>
      <c r="AQ67" s="124">
        <v>0</v>
      </c>
      <c r="AR67" s="124">
        <v>0</v>
      </c>
      <c r="AS67" s="124">
        <v>0.33333299999999999</v>
      </c>
      <c r="AT67" s="546">
        <f t="shared" ref="AT67:AT130" si="5">SUM(AH67:AS67)</f>
        <v>0.999996</v>
      </c>
      <c r="AU67" s="609" t="s">
        <v>136</v>
      </c>
      <c r="AV67" s="557">
        <v>0</v>
      </c>
      <c r="AW67" s="558">
        <v>0</v>
      </c>
      <c r="AX67" s="558">
        <v>0</v>
      </c>
      <c r="AY67" s="558">
        <v>0.33333299999999999</v>
      </c>
      <c r="AZ67" s="556">
        <v>0</v>
      </c>
      <c r="BA67" s="558">
        <v>0</v>
      </c>
      <c r="BB67" s="105">
        <v>0</v>
      </c>
      <c r="BC67" s="105">
        <v>0</v>
      </c>
      <c r="BD67" s="105">
        <v>0</v>
      </c>
      <c r="BE67" s="105">
        <v>0</v>
      </c>
      <c r="BF67" s="105">
        <v>0</v>
      </c>
      <c r="BG67" s="105">
        <v>0</v>
      </c>
      <c r="BH67" s="572">
        <f t="shared" ref="BH67:BH130" si="6">SUM(AV67:BG67)</f>
        <v>0.33333299999999999</v>
      </c>
      <c r="BI67" s="571">
        <f t="shared" ref="BI67:BI130" si="7">+BH67/AT67</f>
        <v>0.33333433333733337</v>
      </c>
      <c r="BJ67" s="571" t="str">
        <f>VLOOKUP(BI67,Tabla_Indicador_Gestion4[#All],3,TRUE)</f>
        <v>En Tramite</v>
      </c>
      <c r="BK67" s="315" t="str">
        <f t="shared" ref="BK67:BK130" si="8">CONCATENATE(" |201912: ",$CI67," |201911: ",$CG67," |2019010: ",$CE67," |201909: ",$CC67," |201908: ",$CA67," |201907: ",$BY67," |201906: ",$BW67," |201905: ",$BU67,"  |201904: ",$BS67," |201903: ",$BQ67," |201902: ",$BO67," |201901: ",$BM67)</f>
        <v xml:space="preserve"> |201912: 0 |201911: 0 |2019010: 0 |201909: 0 |201908: 0 |201907: 0 |201906: 0 |201905: 0  |201904: Se ha implementado el control al riesgo de corrupción . Verbalmente  se orienta a todos  los ciudadanos para que usen  los aplicativos  de solicitudes en linea , principalmente  para recuperar  vehículos inmovilizados |201903: 0 |201902: 0 |201901: 0</v>
      </c>
      <c r="BL67" s="316" t="str">
        <f t="shared" ref="BL67:BL130" si="9">CONCATENATE(" |201912: ",$CJ67," |201911: ",$CH67," |2019010: ",$CF67," |201909: ",$CD67," |201908: ",$CB67," |201907: ",$BZ67," |201906: ",$BX67," |201905: ",$BV67,"  |201904: ",$BT67," |201903: ",$BR67," |201902: ",$BP67," |201901: ",$BN67)</f>
        <v xml:space="preserve"> |201912: 0 |201911: 0 |2019010: 0 |201909: 0 |201908: 0 |201907: 0 |201906: 0 |201905: 0  |201904: La evidencia  corresponde a la Delegatura de Tránsito que ha  revisado el protocolo para la entrega de vehículos a los ciudadano. La Delegatura de Tránsito transmite esa información clara a través del aplicativo Vigia.  |201903: 0 |201902: 0 |201901: 0</v>
      </c>
      <c r="BM67" s="359">
        <v>0</v>
      </c>
      <c r="BN67" s="360">
        <v>0</v>
      </c>
      <c r="BO67" s="359">
        <v>0</v>
      </c>
      <c r="BP67" s="360">
        <v>0</v>
      </c>
      <c r="BQ67" s="359">
        <v>0</v>
      </c>
      <c r="BR67" s="360">
        <v>0</v>
      </c>
      <c r="BS67" s="427" t="s">
        <v>737</v>
      </c>
      <c r="BT67" s="428" t="s">
        <v>738</v>
      </c>
      <c r="BU67" s="462">
        <v>0</v>
      </c>
      <c r="BV67" s="463">
        <v>0</v>
      </c>
      <c r="BW67" s="321">
        <v>0</v>
      </c>
      <c r="BX67" s="322">
        <v>0</v>
      </c>
      <c r="BY67" s="490">
        <v>0</v>
      </c>
      <c r="BZ67" s="491">
        <v>0</v>
      </c>
      <c r="CA67" s="490">
        <v>0</v>
      </c>
      <c r="CB67" s="491">
        <v>0</v>
      </c>
      <c r="CC67" s="490">
        <v>0</v>
      </c>
      <c r="CD67" s="491">
        <v>0</v>
      </c>
      <c r="CE67" s="490">
        <v>0</v>
      </c>
      <c r="CF67" s="491">
        <v>0</v>
      </c>
      <c r="CG67" s="490">
        <v>0</v>
      </c>
      <c r="CH67" s="491">
        <v>0</v>
      </c>
      <c r="CI67" s="490">
        <v>0</v>
      </c>
      <c r="CJ67" s="491">
        <v>0</v>
      </c>
    </row>
    <row r="68" spans="1:88" ht="15" customHeight="1" x14ac:dyDescent="0.2">
      <c r="A68" s="587">
        <v>66</v>
      </c>
      <c r="B68" s="575" t="s">
        <v>254</v>
      </c>
      <c r="C68" s="577" t="s">
        <v>9</v>
      </c>
      <c r="D68" s="577" t="s">
        <v>44</v>
      </c>
      <c r="E68" s="577" t="s">
        <v>12</v>
      </c>
      <c r="F68" s="245" t="s">
        <v>121</v>
      </c>
      <c r="G68" s="245" t="s">
        <v>78</v>
      </c>
      <c r="H68" s="245">
        <v>2</v>
      </c>
      <c r="I68" s="577" t="s">
        <v>122</v>
      </c>
      <c r="J68" s="245" t="s">
        <v>13</v>
      </c>
      <c r="K68" s="245" t="s">
        <v>2296</v>
      </c>
      <c r="L68" s="245" t="s">
        <v>739</v>
      </c>
      <c r="M68" s="245" t="s">
        <v>152</v>
      </c>
      <c r="N68" s="577" t="s">
        <v>8</v>
      </c>
      <c r="O68" s="577" t="s">
        <v>344</v>
      </c>
      <c r="P68" s="577" t="s">
        <v>712</v>
      </c>
      <c r="Q68" s="577" t="s">
        <v>713</v>
      </c>
      <c r="R68" s="245" t="s">
        <v>260</v>
      </c>
      <c r="S68" s="245" t="s">
        <v>129</v>
      </c>
      <c r="T68" s="245" t="s">
        <v>130</v>
      </c>
      <c r="U68" s="575" t="s">
        <v>142</v>
      </c>
      <c r="V68" s="575" t="s">
        <v>153</v>
      </c>
      <c r="W68" s="245"/>
      <c r="X68" s="589"/>
      <c r="Y68" s="589"/>
      <c r="Z68" s="589"/>
      <c r="AA68" s="589"/>
      <c r="AB68" s="589"/>
      <c r="AC68" s="589">
        <v>1</v>
      </c>
      <c r="AD68" s="245" t="s">
        <v>740</v>
      </c>
      <c r="AE68" s="245" t="s">
        <v>134</v>
      </c>
      <c r="AF68" s="576">
        <v>4.4642857142857152E-4</v>
      </c>
      <c r="AG68" s="588" t="s">
        <v>135</v>
      </c>
      <c r="AH68" s="526">
        <v>10</v>
      </c>
      <c r="AI68" s="524">
        <v>6</v>
      </c>
      <c r="AJ68" s="524">
        <v>5</v>
      </c>
      <c r="AK68" s="524">
        <v>5</v>
      </c>
      <c r="AL68" s="524">
        <v>0</v>
      </c>
      <c r="AM68" s="524">
        <v>9</v>
      </c>
      <c r="AN68" s="117">
        <v>0</v>
      </c>
      <c r="AO68" s="117">
        <v>0</v>
      </c>
      <c r="AP68" s="117">
        <v>0</v>
      </c>
      <c r="AQ68" s="117">
        <v>0</v>
      </c>
      <c r="AR68" s="117">
        <v>0</v>
      </c>
      <c r="AS68" s="117">
        <v>0</v>
      </c>
      <c r="AT68" s="545">
        <f t="shared" si="5"/>
        <v>35</v>
      </c>
      <c r="AU68" s="609" t="s">
        <v>136</v>
      </c>
      <c r="AV68" s="551">
        <v>10</v>
      </c>
      <c r="AW68" s="552">
        <v>6</v>
      </c>
      <c r="AX68" s="552">
        <v>5</v>
      </c>
      <c r="AY68" s="552">
        <v>5</v>
      </c>
      <c r="AZ68" s="552">
        <v>0</v>
      </c>
      <c r="BA68" s="552">
        <v>9</v>
      </c>
      <c r="BB68" s="118">
        <v>0</v>
      </c>
      <c r="BC68" s="118">
        <v>0</v>
      </c>
      <c r="BD68" s="118">
        <v>0</v>
      </c>
      <c r="BE68" s="118">
        <v>0</v>
      </c>
      <c r="BF68" s="118">
        <v>0</v>
      </c>
      <c r="BG68" s="118">
        <v>0</v>
      </c>
      <c r="BH68" s="545">
        <f t="shared" si="6"/>
        <v>35</v>
      </c>
      <c r="BI68" s="571">
        <f t="shared" si="7"/>
        <v>1</v>
      </c>
      <c r="BJ68" s="571" t="str">
        <f>VLOOKUP(BI68,Tabla_Indicador_Gestion4[#All],3,TRUE)</f>
        <v>Culminada</v>
      </c>
      <c r="BK68" s="315" t="str">
        <f t="shared" si="8"/>
        <v xml:space="preserve"> |201912: 0 |201911: 0 |2019010: 0 |201909: 0 |201908: 0 |201907: 0 |201906: Memorando 20191000067223 –(Informe de Gestión GAC Mayo) 10/06/2019; Correo a Planeación y Secretaría General – solicitud Información PGN 06/06/2019; Correo Secretaría General – Carta de trato digno Supertransporte 06/06/2019; Correo a Planeación – Seguimiento al PAI de Mayo 07/06/2019; Correo a la Directora Administrativa el 12/06/2019 Informe de Gestión GAC Mayo de 2019; Correo a Secretaría General el 13/06/2019 Solicitud información de seguimiento y evaluación de riesgos de gestión y control. Correo consolidado y enviado a Control Interno; Correo a Secretaría General el 14/06/2019 – Listado de Informes. Correo consolidado y enviado a Planeación; Correo a Planeación el 25/06/2019 Planilla para procedimiento de Participación Ciudadana; Correo Secretaría General el 26/06/2019 Solicitud de Información respuesta derecho de petición |201905: 0  |201904: PLANEACIÓN: A) PAI Grupo Atención al Ciudadano: Mail 8/04/2019. B) Cronograma Participación Ciudadana - Grupo Atención al ciudadano: Mail 29/04/2019. SECRETARÍA GENERAL: A) Informe de Gestión de Atención al Ciudadano: Memorando 20195700041413 del 08/04/2019. B) Informe preliminar de Seguimiento y Evaluación de Riesgos de Gestión del 1° Octubre al 31 de Diciembre de 2018: Mail 04/04/2019. C) FUID 2016 - 2019 Atención al Ciudadano: Mail para Gestión Documental el 30/04/2019 |201903: Control Interno: A). Rad. 20191000028853: Respuesta a Informe Preliminar de Seguimiento Evaluación por todas las fuentes 4° Trimestre 2018   (11/03/2019). B) Comunicación Informe preliminar de Seguimiento y verificación al cumplimiento de la Ley de Transparencia y del Derecho al Acceso a la Información Pública (mail 22/03/2019). Planeación: A) Asistencia al Comité de Participación Ciudadana (26/03/2019)  Secretaría General: A) Informe de Atención al Ciudadano Feb72019 20195700026213. B) Organización archivos de gestión - PMA. (Mail Gestión Documental 26/03/2019) |201902: Control Interno: A) Se reenvía el FUID (mail 14/02/2019). B) Carta de Salvaguarda para seguimiento de PQRS (mail 05/02/2019). C) Informe de Seguimiento PQRS (mail 05/02/2019). D) Informe de radicados de orfeo (20/02/2019). Planeación: A) SIRECI (mail 06/02/2019). Secretaria General: A) Informe de Gestión de Enero Rad. 20195700010993.  |201901: Control Interno: A) Plan de Mejora Atención al Ciudadano Sept/2018 - Sept/2019 (mail 08/01/2019). B) Mapa de riesgos Atención al Ciudadano (mail 08/01/2019). C) Carta de Salvaguarda (mail 08/01/2019). D) Reporte de los tiempos de espera y atención (mail 14/01/2019). D) Informe de Gestión del 2° Semetre 2018 (mail 17/01/2019). Planeación: A) Indicadores de Atención al Ciudadano de Oct - Dic/2018 (mail 15/01/2019). B) Propuesta PAI 2019 (mail 29/01/2019). C) PAI para publicación (mail30/01/2019). D) Seguimiento Plan Anticorrupción (04/01/2019). Secretaria General: A) FUID Cuarto Trimestre 2018 (mail dirigido a Lucy Nieto 09/01/2019)</v>
      </c>
      <c r="BL68" s="316" t="str">
        <f t="shared" si="9"/>
        <v xml:space="preserve"> |201912: 0 |201911: 0 |2019010: 0 |201909: 0 |201908: 0 |201907: 0 |201906: Secretaría General: 6 y Planeación: 3 |201905: 0  |201904: SECRETARÍA GENERAL: 3. PLANEACIÓN: 2 |201903: Control Interno:2, Planeación: 1, Secretaría General: 2.  |201902: Control Interno: 4, Planeación: 1, Secretaría General: 1.  |201901: Control Interno:5, Planeación:4, Secretaría General:1.</v>
      </c>
      <c r="BM68" s="377" t="s">
        <v>741</v>
      </c>
      <c r="BN68" s="378" t="s">
        <v>742</v>
      </c>
      <c r="BO68" s="377" t="s">
        <v>743</v>
      </c>
      <c r="BP68" s="378" t="s">
        <v>744</v>
      </c>
      <c r="BQ68" s="377" t="s">
        <v>745</v>
      </c>
      <c r="BR68" s="378" t="s">
        <v>746</v>
      </c>
      <c r="BS68" s="388" t="s">
        <v>747</v>
      </c>
      <c r="BT68" s="389" t="s">
        <v>748</v>
      </c>
      <c r="BU68" s="462">
        <v>0</v>
      </c>
      <c r="BV68" s="463">
        <v>0</v>
      </c>
      <c r="BW68" s="285" t="s">
        <v>749</v>
      </c>
      <c r="BX68" s="287" t="s">
        <v>750</v>
      </c>
      <c r="BY68" s="490">
        <v>0</v>
      </c>
      <c r="BZ68" s="491">
        <v>0</v>
      </c>
      <c r="CA68" s="490">
        <v>0</v>
      </c>
      <c r="CB68" s="491">
        <v>0</v>
      </c>
      <c r="CC68" s="490">
        <v>0</v>
      </c>
      <c r="CD68" s="491">
        <v>0</v>
      </c>
      <c r="CE68" s="490">
        <v>0</v>
      </c>
      <c r="CF68" s="491">
        <v>0</v>
      </c>
      <c r="CG68" s="490">
        <v>0</v>
      </c>
      <c r="CH68" s="491">
        <v>0</v>
      </c>
      <c r="CI68" s="490">
        <v>0</v>
      </c>
      <c r="CJ68" s="491">
        <v>0</v>
      </c>
    </row>
    <row r="69" spans="1:88" ht="15" customHeight="1" x14ac:dyDescent="0.2">
      <c r="A69" s="587">
        <v>67</v>
      </c>
      <c r="B69" s="575" t="s">
        <v>254</v>
      </c>
      <c r="C69" s="577" t="s">
        <v>9</v>
      </c>
      <c r="D69" s="577" t="s">
        <v>44</v>
      </c>
      <c r="E69" s="577" t="s">
        <v>12</v>
      </c>
      <c r="F69" s="245" t="s">
        <v>121</v>
      </c>
      <c r="G69" s="245" t="s">
        <v>78</v>
      </c>
      <c r="H69" s="245">
        <v>2</v>
      </c>
      <c r="I69" s="577" t="s">
        <v>122</v>
      </c>
      <c r="J69" s="245" t="s">
        <v>13</v>
      </c>
      <c r="K69" s="245" t="s">
        <v>2304</v>
      </c>
      <c r="L69" s="245" t="s">
        <v>751</v>
      </c>
      <c r="M69" s="245" t="s">
        <v>752</v>
      </c>
      <c r="N69" s="577" t="s">
        <v>8</v>
      </c>
      <c r="O69" s="577" t="s">
        <v>344</v>
      </c>
      <c r="P69" s="577" t="s">
        <v>712</v>
      </c>
      <c r="Q69" s="577" t="s">
        <v>713</v>
      </c>
      <c r="R69" s="245" t="s">
        <v>260</v>
      </c>
      <c r="S69" s="245" t="s">
        <v>129</v>
      </c>
      <c r="T69" s="245" t="s">
        <v>130</v>
      </c>
      <c r="U69" s="575" t="s">
        <v>165</v>
      </c>
      <c r="V69" s="575" t="s">
        <v>166</v>
      </c>
      <c r="W69" s="245"/>
      <c r="X69" s="589"/>
      <c r="Y69" s="589"/>
      <c r="Z69" s="589"/>
      <c r="AA69" s="589"/>
      <c r="AB69" s="589"/>
      <c r="AC69" s="589">
        <v>1</v>
      </c>
      <c r="AD69" s="245" t="s">
        <v>753</v>
      </c>
      <c r="AE69" s="245" t="s">
        <v>134</v>
      </c>
      <c r="AF69" s="576">
        <v>4.4642857142857152E-4</v>
      </c>
      <c r="AG69" s="588" t="s">
        <v>135</v>
      </c>
      <c r="AH69" s="531">
        <v>0</v>
      </c>
      <c r="AI69" s="529">
        <v>0</v>
      </c>
      <c r="AJ69" s="529">
        <v>0</v>
      </c>
      <c r="AK69" s="529">
        <v>0.11111</v>
      </c>
      <c r="AL69" s="529">
        <v>0.11111</v>
      </c>
      <c r="AM69" s="529">
        <v>0.11111</v>
      </c>
      <c r="AN69" s="124">
        <v>0.11111</v>
      </c>
      <c r="AO69" s="124">
        <v>0.11111</v>
      </c>
      <c r="AP69" s="124">
        <v>0.11111</v>
      </c>
      <c r="AQ69" s="124">
        <v>0.11111</v>
      </c>
      <c r="AR69" s="124">
        <v>0.11111</v>
      </c>
      <c r="AS69" s="124">
        <v>0.11111</v>
      </c>
      <c r="AT69" s="546">
        <f t="shared" si="5"/>
        <v>0.99999000000000016</v>
      </c>
      <c r="AU69" s="609" t="s">
        <v>136</v>
      </c>
      <c r="AV69" s="557">
        <v>0</v>
      </c>
      <c r="AW69" s="558">
        <v>0</v>
      </c>
      <c r="AX69" s="558">
        <v>0</v>
      </c>
      <c r="AY69" s="558">
        <v>0.11111</v>
      </c>
      <c r="AZ69" s="556">
        <v>0</v>
      </c>
      <c r="BA69" s="558">
        <v>0.11111</v>
      </c>
      <c r="BB69" s="105">
        <v>0</v>
      </c>
      <c r="BC69" s="105">
        <v>0</v>
      </c>
      <c r="BD69" s="105">
        <v>0</v>
      </c>
      <c r="BE69" s="105">
        <v>0</v>
      </c>
      <c r="BF69" s="105">
        <v>0</v>
      </c>
      <c r="BG69" s="105">
        <v>0</v>
      </c>
      <c r="BH69" s="572">
        <f t="shared" si="6"/>
        <v>0.22222</v>
      </c>
      <c r="BI69" s="571">
        <f t="shared" si="7"/>
        <v>0.22222222222222218</v>
      </c>
      <c r="BJ69" s="571" t="str">
        <f>VLOOKUP(BI69,Tabla_Indicador_Gestion4[#All],3,TRUE)</f>
        <v>En Tramite</v>
      </c>
      <c r="BK69" s="315" t="str">
        <f t="shared" si="8"/>
        <v xml:space="preserve"> |201912: 0 |201911: 0 |2019010: 0 |201909: 0 |201908: 0 |201907: 0 |201906: Implementación de la nueva encuesta del Grupo Atención al Ciudadano |201905: 0  |201904: Diseño e implementación de la nueva encuesta del Grupo Atención a lCiudadano |201903: 0 |201902: N.A |201901: N.A</v>
      </c>
      <c r="BL69" s="316" t="str">
        <f t="shared" si="9"/>
        <v xml:space="preserve"> |201912: 0 |201911: 0 |2019010: 0 |201909: 0 |201908: 0 |201907: 0 |201906: La encuesta rediseñada se está aplicando actualmente y la tabulación queda registrada en los informes de gestión que se presentan mensualmente a la Secretaría General de la Superintendencia de Transporte.  |201905: 0  |201904: La encuesta rediseñada se está aplicando actualmente y la tabulación queda registrada en los informes de gestión que se presentan mensualmente a la Secretaría General de la Superintendencia de Transporte.  |201903: 0 |201902: N.A |201901: N.A</v>
      </c>
      <c r="BM69" s="355" t="s">
        <v>303</v>
      </c>
      <c r="BN69" s="356" t="s">
        <v>303</v>
      </c>
      <c r="BO69" s="355" t="s">
        <v>303</v>
      </c>
      <c r="BP69" s="356" t="s">
        <v>303</v>
      </c>
      <c r="BQ69" s="359">
        <v>0</v>
      </c>
      <c r="BR69" s="360">
        <v>0</v>
      </c>
      <c r="BS69" s="427" t="s">
        <v>754</v>
      </c>
      <c r="BT69" s="428" t="s">
        <v>755</v>
      </c>
      <c r="BU69" s="462">
        <v>0</v>
      </c>
      <c r="BV69" s="463">
        <v>0</v>
      </c>
      <c r="BW69" s="274" t="s">
        <v>756</v>
      </c>
      <c r="BX69" s="275" t="s">
        <v>755</v>
      </c>
      <c r="BY69" s="490">
        <v>0</v>
      </c>
      <c r="BZ69" s="491">
        <v>0</v>
      </c>
      <c r="CA69" s="490">
        <v>0</v>
      </c>
      <c r="CB69" s="491">
        <v>0</v>
      </c>
      <c r="CC69" s="490">
        <v>0</v>
      </c>
      <c r="CD69" s="491">
        <v>0</v>
      </c>
      <c r="CE69" s="490">
        <v>0</v>
      </c>
      <c r="CF69" s="491">
        <v>0</v>
      </c>
      <c r="CG69" s="490">
        <v>0</v>
      </c>
      <c r="CH69" s="491">
        <v>0</v>
      </c>
      <c r="CI69" s="490">
        <v>0</v>
      </c>
      <c r="CJ69" s="491">
        <v>0</v>
      </c>
    </row>
    <row r="70" spans="1:88" ht="15" customHeight="1" x14ac:dyDescent="0.2">
      <c r="A70" s="587">
        <v>68</v>
      </c>
      <c r="B70" s="575" t="s">
        <v>254</v>
      </c>
      <c r="C70" s="577" t="s">
        <v>9</v>
      </c>
      <c r="D70" s="577" t="s">
        <v>44</v>
      </c>
      <c r="E70" s="577" t="s">
        <v>12</v>
      </c>
      <c r="F70" s="245" t="s">
        <v>121</v>
      </c>
      <c r="G70" s="245" t="s">
        <v>78</v>
      </c>
      <c r="H70" s="245">
        <v>2</v>
      </c>
      <c r="I70" s="577" t="s">
        <v>122</v>
      </c>
      <c r="J70" s="245" t="s">
        <v>13</v>
      </c>
      <c r="K70" s="66" t="s">
        <v>2315</v>
      </c>
      <c r="L70" s="245" t="s">
        <v>757</v>
      </c>
      <c r="M70" s="245" t="s">
        <v>758</v>
      </c>
      <c r="N70" s="577" t="s">
        <v>59</v>
      </c>
      <c r="O70" s="577" t="s">
        <v>429</v>
      </c>
      <c r="P70" s="577" t="s">
        <v>429</v>
      </c>
      <c r="Q70" s="577" t="s">
        <v>759</v>
      </c>
      <c r="R70" s="245" t="s">
        <v>260</v>
      </c>
      <c r="S70" s="245" t="s">
        <v>129</v>
      </c>
      <c r="T70" s="245" t="s">
        <v>130</v>
      </c>
      <c r="U70" s="575" t="s">
        <v>131</v>
      </c>
      <c r="V70" s="575" t="s">
        <v>132</v>
      </c>
      <c r="W70" s="245"/>
      <c r="X70" s="245"/>
      <c r="Y70" s="245"/>
      <c r="Z70" s="245"/>
      <c r="AA70" s="245"/>
      <c r="AB70" s="245"/>
      <c r="AC70" s="245">
        <v>12</v>
      </c>
      <c r="AD70" s="245" t="s">
        <v>760</v>
      </c>
      <c r="AE70" s="245" t="s">
        <v>134</v>
      </c>
      <c r="AF70" s="576">
        <v>4.4642857142857152E-4</v>
      </c>
      <c r="AG70" s="588" t="s">
        <v>135</v>
      </c>
      <c r="AH70" s="526">
        <v>1</v>
      </c>
      <c r="AI70" s="524">
        <v>1</v>
      </c>
      <c r="AJ70" s="524">
        <v>1</v>
      </c>
      <c r="AK70" s="524">
        <v>1</v>
      </c>
      <c r="AL70" s="524">
        <v>1</v>
      </c>
      <c r="AM70" s="524">
        <v>1</v>
      </c>
      <c r="AN70" s="109">
        <v>1</v>
      </c>
      <c r="AO70" s="109">
        <v>1</v>
      </c>
      <c r="AP70" s="109">
        <v>1</v>
      </c>
      <c r="AQ70" s="109">
        <v>1</v>
      </c>
      <c r="AR70" s="109">
        <v>1</v>
      </c>
      <c r="AS70" s="109">
        <v>1</v>
      </c>
      <c r="AT70" s="545">
        <f t="shared" si="5"/>
        <v>12</v>
      </c>
      <c r="AU70" s="609" t="s">
        <v>136</v>
      </c>
      <c r="AV70" s="551">
        <v>1</v>
      </c>
      <c r="AW70" s="552">
        <v>1</v>
      </c>
      <c r="AX70" s="552">
        <v>1</v>
      </c>
      <c r="AY70" s="552">
        <v>1</v>
      </c>
      <c r="AZ70" s="552">
        <v>1</v>
      </c>
      <c r="BA70" s="552">
        <v>1</v>
      </c>
      <c r="BB70" s="100">
        <v>0</v>
      </c>
      <c r="BC70" s="100">
        <v>0</v>
      </c>
      <c r="BD70" s="100">
        <v>0</v>
      </c>
      <c r="BE70" s="100">
        <v>0</v>
      </c>
      <c r="BF70" s="100">
        <v>0</v>
      </c>
      <c r="BG70" s="100">
        <v>0</v>
      </c>
      <c r="BH70" s="545">
        <f t="shared" si="6"/>
        <v>6</v>
      </c>
      <c r="BI70" s="571">
        <f t="shared" si="7"/>
        <v>0.5</v>
      </c>
      <c r="BJ70" s="571" t="str">
        <f>VLOOKUP(BI70,Tabla_Indicador_Gestion4[#All],3,TRUE)</f>
        <v>En Tramite</v>
      </c>
      <c r="BK70" s="315" t="str">
        <f t="shared" si="8"/>
        <v xml:space="preserve"> |201912: 0 |201911: 0 |2019010: 0 |201909: 0 |201908: 0 |201907: 0 |201906: Correos de seguimiento y Matriz Mensualizada PAI |201905: Correos de seguimiento y Matriz Mensualizada PAI  |201904: Correos de seguimiento y Matriz Mansualizada PAI |201903: Correos de seguimiento y Matriz PAI |201902: Correos de seguimiento y Matriz PAI |201901: Publicaciones Ley de Transparencia: http://www.supertransporte.gov.co/documentos/2019/Enero/Planeacion_31/PEI_2019_2022.xls y http://www.supertransporte.gov.co/documentos/2019/Enero/Planeacion_31/PAI_2019_2022.xlsx  y matrices de planes PEI y PAI</v>
      </c>
      <c r="BL70" s="316" t="str">
        <f t="shared" si="9"/>
        <v xml:space="preserve"> |201912: 0 |201911: 0 |2019010: 0 |201909: 0 |201908: 0 |201907: 0 |201906: Se consolidó la información allegada por las dependencias correspondiente al mes de Junio de 2019 |201905: Se consolidó la información allegada por las dependencias a Junio de 2019. Con correo del 27 de Mayo , se efectúo envio del PAI de las dependencias para el diligenciamiento de la gestión del mes de Mayo  |201904: Se consolidó la información allegada por las dependencias a Marzo de 2019, se revisó con los Grupos de Secretaria General y el lunes 22 de Abril, con la Jefe encargada de la Oficina se revisó el resto de dependencias y se corrigieron las observaciones identificadas en interación con las áreas involucradas. Así mismo, con correo del Jueves 25 de Abril a las 16:53, se efectúo envio del PAI de las dependencias para el diligenciamiento de la gestión del mes de Abril a entregarla máximo el 2 de Mayo para seguimiento del PAAC y la presentación al Comité Directivo del próximo martes 7 de Mayo. |201903: Se adelantó el alistamiento de las matrices para efectuar el seguimiento mensual del PEI y PAI, se envió para diligenciamiento a las dependencias involucradas y se consolidó la información allegada para ser presentada en el próximo comité directivo.  |201902: Se adelantó el alistamiento de las matrices para efectuar el seguimiento trimestral  del PEI y PAI  |201901: Se dio cumplimiento a las publicaciones del PEI y PAI a 31 de Enero de 2019</v>
      </c>
      <c r="BM70" s="377" t="s">
        <v>761</v>
      </c>
      <c r="BN70" s="378" t="s">
        <v>762</v>
      </c>
      <c r="BO70" s="377" t="s">
        <v>763</v>
      </c>
      <c r="BP70" s="378" t="s">
        <v>764</v>
      </c>
      <c r="BQ70" s="377" t="s">
        <v>763</v>
      </c>
      <c r="BR70" s="378" t="s">
        <v>765</v>
      </c>
      <c r="BS70" s="377" t="s">
        <v>766</v>
      </c>
      <c r="BT70" s="378" t="s">
        <v>767</v>
      </c>
      <c r="BU70" s="473" t="s">
        <v>768</v>
      </c>
      <c r="BV70" s="474" t="s">
        <v>769</v>
      </c>
      <c r="BW70" s="285" t="s">
        <v>768</v>
      </c>
      <c r="BX70" s="287" t="s">
        <v>770</v>
      </c>
      <c r="BY70" s="490">
        <v>0</v>
      </c>
      <c r="BZ70" s="491">
        <v>0</v>
      </c>
      <c r="CA70" s="490">
        <v>0</v>
      </c>
      <c r="CB70" s="491">
        <v>0</v>
      </c>
      <c r="CC70" s="490">
        <v>0</v>
      </c>
      <c r="CD70" s="491">
        <v>0</v>
      </c>
      <c r="CE70" s="490">
        <v>0</v>
      </c>
      <c r="CF70" s="491">
        <v>0</v>
      </c>
      <c r="CG70" s="490">
        <v>0</v>
      </c>
      <c r="CH70" s="491">
        <v>0</v>
      </c>
      <c r="CI70" s="490">
        <v>0</v>
      </c>
      <c r="CJ70" s="491">
        <v>0</v>
      </c>
    </row>
    <row r="71" spans="1:88" ht="15" customHeight="1" x14ac:dyDescent="0.2">
      <c r="A71" s="587">
        <v>69</v>
      </c>
      <c r="B71" s="575" t="s">
        <v>254</v>
      </c>
      <c r="C71" s="577" t="s">
        <v>9</v>
      </c>
      <c r="D71" s="577" t="s">
        <v>44</v>
      </c>
      <c r="E71" s="577" t="s">
        <v>12</v>
      </c>
      <c r="F71" s="245" t="s">
        <v>121</v>
      </c>
      <c r="G71" s="245" t="s">
        <v>78</v>
      </c>
      <c r="H71" s="245">
        <v>2</v>
      </c>
      <c r="I71" s="577" t="s">
        <v>122</v>
      </c>
      <c r="J71" s="245" t="s">
        <v>13</v>
      </c>
      <c r="K71" s="66" t="s">
        <v>2316</v>
      </c>
      <c r="L71" s="245" t="s">
        <v>771</v>
      </c>
      <c r="M71" s="245" t="s">
        <v>772</v>
      </c>
      <c r="N71" s="577" t="s">
        <v>59</v>
      </c>
      <c r="O71" s="577" t="s">
        <v>429</v>
      </c>
      <c r="P71" s="577" t="s">
        <v>429</v>
      </c>
      <c r="Q71" s="577" t="s">
        <v>759</v>
      </c>
      <c r="R71" s="245" t="s">
        <v>260</v>
      </c>
      <c r="S71" s="245" t="s">
        <v>129</v>
      </c>
      <c r="T71" s="245" t="s">
        <v>130</v>
      </c>
      <c r="U71" s="575" t="s">
        <v>131</v>
      </c>
      <c r="V71" s="575" t="s">
        <v>401</v>
      </c>
      <c r="W71" s="245"/>
      <c r="X71" s="245"/>
      <c r="Y71" s="245"/>
      <c r="Z71" s="245"/>
      <c r="AA71" s="245"/>
      <c r="AB71" s="245"/>
      <c r="AC71" s="245">
        <v>4</v>
      </c>
      <c r="AD71" s="245" t="s">
        <v>773</v>
      </c>
      <c r="AE71" s="245" t="s">
        <v>134</v>
      </c>
      <c r="AF71" s="576">
        <v>4.4642857142857152E-4</v>
      </c>
      <c r="AG71" s="588" t="s">
        <v>135</v>
      </c>
      <c r="AH71" s="522">
        <v>0</v>
      </c>
      <c r="AI71" s="523">
        <v>0</v>
      </c>
      <c r="AJ71" s="523">
        <v>1</v>
      </c>
      <c r="AK71" s="523">
        <v>1</v>
      </c>
      <c r="AL71" s="523">
        <v>1</v>
      </c>
      <c r="AM71" s="523">
        <v>1</v>
      </c>
      <c r="AN71" s="114">
        <v>1</v>
      </c>
      <c r="AO71" s="114">
        <v>1</v>
      </c>
      <c r="AP71" s="114">
        <v>1</v>
      </c>
      <c r="AQ71" s="114">
        <v>1</v>
      </c>
      <c r="AR71" s="114">
        <v>1</v>
      </c>
      <c r="AS71" s="114">
        <v>1</v>
      </c>
      <c r="AT71" s="545">
        <f t="shared" si="5"/>
        <v>10</v>
      </c>
      <c r="AU71" s="609" t="s">
        <v>136</v>
      </c>
      <c r="AV71" s="553">
        <v>0</v>
      </c>
      <c r="AW71" s="554">
        <v>0</v>
      </c>
      <c r="AX71" s="554">
        <v>1</v>
      </c>
      <c r="AY71" s="554">
        <v>1</v>
      </c>
      <c r="AZ71" s="554">
        <v>1</v>
      </c>
      <c r="BA71" s="554">
        <v>1</v>
      </c>
      <c r="BB71" s="100">
        <v>0</v>
      </c>
      <c r="BC71" s="100">
        <v>0</v>
      </c>
      <c r="BD71" s="100">
        <v>0</v>
      </c>
      <c r="BE71" s="100">
        <v>0</v>
      </c>
      <c r="BF71" s="100">
        <v>0</v>
      </c>
      <c r="BG71" s="100">
        <v>0</v>
      </c>
      <c r="BH71" s="545">
        <f t="shared" si="6"/>
        <v>4</v>
      </c>
      <c r="BI71" s="571">
        <f t="shared" si="7"/>
        <v>0.4</v>
      </c>
      <c r="BJ71" s="571" t="str">
        <f>VLOOKUP(BI71,Tabla_Indicador_Gestion4[#All],3,TRUE)</f>
        <v>En Tramite</v>
      </c>
      <c r="BK71" s="315" t="str">
        <f t="shared" si="8"/>
        <v xml:space="preserve"> |201912: 0 |201911: 0 |2019010: 0 |201909: 0 |201908: 0 |201907: 0 |201906: Presentación de seguimiento a proyectos con corte a mayo 31 |201905: Aplicativo SPI  |201904: El seguimiento a los proyectos de inversión se realizó con corte del 30 de abril, haciendo revisión de las ejecuciones presupuestales y de los insumos de contratación (Base de contratos abril). Está pendiente el registro en el software del DNP establecido para tal fin (Seguimiento a Proyectos de Inversión- SPI), ya que se va a realizar una reunión el 08 de mayo con los responsables de la ejecución de los proyectos, para hacer una revisión del avance de las actividades y de la ejecución presupuestal. Además el plazo para reportar este seguimiento en la plataforma según el calendario del DNP es hasta el 10 de mayo a la media noche. |201903: Seguimiento realizado a través de la plataforma SPI del DNP |201902: El proyecto de inversión no estaba aprobado. |201901: El proyecto de inversión no estaba aprobado.</v>
      </c>
      <c r="BL71" s="316" t="str">
        <f t="shared" si="9"/>
        <v xml:space="preserve"> |201912: 0 |201911: 0 |2019010: 0 |201909: 0 |201908: 0 |201907: 0 |201906: Se realizó seguimiento a los 2 proyectos de inversión con que cuenta la Entidad y se consolidó presentación con la información. |201905: El 10 de mayo se envió a la Oficina Asesora de Planeación del Mintransporte, el diligenciamiento de los formatos en  PowerPoint y Excel con el contenido del MGMP, a fin de consolidar las necesidades del sector para presentarlas a la señora Ministra. Dichas cifras fueron establecidas siguiendo los lineamientos del incremento anual del 3%, los valores ya establecidos para el anteproyecto de Presupuesto 2020. Adcionalmente se realizó el seguimiento a los dos proyectos de inversión con que cuenta la Entidad en los aplicativos correspondientes.  |201904: El seguimiento a los proyectos de inversión se ha realizado cumpliendo los tiempos establecidos por el Departamento Nacional de Planeación- DNP. |201903: Z:/ PLANEACIÓN-2019/400 39  PLANEACIÓN INSTITUCIONAL MODELO INTEGRADO DE PLANEACIÓN Y GESTIÓN/400 39 10 BANCO DE PROYECTOS DE INVERSIÓN INSTITUCIONAL/ Seguimiento a Proyectos de Inversión/ Marzo  |201902: No se realizó seguimiento a la ejecución del proyecto, ya que éste se encontraba en actualización a Decreto resolución del Presupuesto. Los proyectos fueron aprobados apartir del 12 de marzo del presente. A partir del mes de marzo se encuentra disponible la plataforma del SPI-DNP para efectuar dicho seguimiento. |201901: No se realizó seguimiento a la ejecución del proyecto, ya que éste se encontraba en actualización a Decreto No. 2467 del 2018 de  resolución del Presupuesto para la vigencia 2019 .</v>
      </c>
      <c r="BM71" s="375" t="s">
        <v>433</v>
      </c>
      <c r="BN71" s="380" t="s">
        <v>774</v>
      </c>
      <c r="BO71" s="375" t="s">
        <v>433</v>
      </c>
      <c r="BP71" s="380" t="s">
        <v>775</v>
      </c>
      <c r="BQ71" s="379" t="s">
        <v>776</v>
      </c>
      <c r="BR71" s="380" t="s">
        <v>777</v>
      </c>
      <c r="BS71" s="427" t="s">
        <v>778</v>
      </c>
      <c r="BT71" s="428" t="s">
        <v>779</v>
      </c>
      <c r="BU71" s="473" t="s">
        <v>780</v>
      </c>
      <c r="BV71" s="474" t="s">
        <v>781</v>
      </c>
      <c r="BW71" s="274" t="s">
        <v>782</v>
      </c>
      <c r="BX71" s="275" t="s">
        <v>783</v>
      </c>
      <c r="BY71" s="490">
        <v>0</v>
      </c>
      <c r="BZ71" s="491">
        <v>0</v>
      </c>
      <c r="CA71" s="490">
        <v>0</v>
      </c>
      <c r="CB71" s="491">
        <v>0</v>
      </c>
      <c r="CC71" s="490">
        <v>0</v>
      </c>
      <c r="CD71" s="491">
        <v>0</v>
      </c>
      <c r="CE71" s="490">
        <v>0</v>
      </c>
      <c r="CF71" s="491">
        <v>0</v>
      </c>
      <c r="CG71" s="490">
        <v>0</v>
      </c>
      <c r="CH71" s="491">
        <v>0</v>
      </c>
      <c r="CI71" s="490">
        <v>0</v>
      </c>
      <c r="CJ71" s="491">
        <v>0</v>
      </c>
    </row>
    <row r="72" spans="1:88" ht="15" customHeight="1" x14ac:dyDescent="0.2">
      <c r="A72" s="587">
        <v>70</v>
      </c>
      <c r="B72" s="575" t="s">
        <v>254</v>
      </c>
      <c r="C72" s="577" t="s">
        <v>9</v>
      </c>
      <c r="D72" s="577" t="s">
        <v>44</v>
      </c>
      <c r="E72" s="577" t="s">
        <v>12</v>
      </c>
      <c r="F72" s="245" t="s">
        <v>121</v>
      </c>
      <c r="G72" s="245" t="s">
        <v>78</v>
      </c>
      <c r="H72" s="245">
        <v>2</v>
      </c>
      <c r="I72" s="577" t="s">
        <v>122</v>
      </c>
      <c r="J72" s="245" t="s">
        <v>13</v>
      </c>
      <c r="K72" s="66" t="s">
        <v>2318</v>
      </c>
      <c r="L72" s="245" t="s">
        <v>784</v>
      </c>
      <c r="M72" s="245" t="s">
        <v>164</v>
      </c>
      <c r="N72" s="577" t="s">
        <v>59</v>
      </c>
      <c r="O72" s="577" t="s">
        <v>429</v>
      </c>
      <c r="P72" s="577" t="s">
        <v>429</v>
      </c>
      <c r="Q72" s="577" t="s">
        <v>759</v>
      </c>
      <c r="R72" s="245" t="s">
        <v>260</v>
      </c>
      <c r="S72" s="245" t="s">
        <v>129</v>
      </c>
      <c r="T72" s="245" t="s">
        <v>130</v>
      </c>
      <c r="U72" s="575" t="s">
        <v>165</v>
      </c>
      <c r="V72" s="575" t="s">
        <v>166</v>
      </c>
      <c r="W72" s="245"/>
      <c r="X72" s="589"/>
      <c r="Y72" s="589"/>
      <c r="Z72" s="589"/>
      <c r="AA72" s="589"/>
      <c r="AB72" s="589"/>
      <c r="AC72" s="589">
        <v>1</v>
      </c>
      <c r="AD72" s="245" t="s">
        <v>785</v>
      </c>
      <c r="AE72" s="245" t="s">
        <v>134</v>
      </c>
      <c r="AF72" s="576">
        <v>4.4642857142857152E-4</v>
      </c>
      <c r="AG72" s="588" t="s">
        <v>135</v>
      </c>
      <c r="AH72" s="526">
        <v>46</v>
      </c>
      <c r="AI72" s="524">
        <v>21</v>
      </c>
      <c r="AJ72" s="524">
        <v>63</v>
      </c>
      <c r="AK72" s="524">
        <v>53</v>
      </c>
      <c r="AL72" s="524">
        <v>62</v>
      </c>
      <c r="AM72" s="524">
        <v>55</v>
      </c>
      <c r="AN72" s="111">
        <v>0</v>
      </c>
      <c r="AO72" s="111">
        <v>0</v>
      </c>
      <c r="AP72" s="111">
        <v>0</v>
      </c>
      <c r="AQ72" s="111">
        <v>0</v>
      </c>
      <c r="AR72" s="111">
        <v>0</v>
      </c>
      <c r="AS72" s="111">
        <v>0</v>
      </c>
      <c r="AT72" s="545">
        <f t="shared" si="5"/>
        <v>300</v>
      </c>
      <c r="AU72" s="609" t="s">
        <v>136</v>
      </c>
      <c r="AV72" s="551">
        <v>46</v>
      </c>
      <c r="AW72" s="552">
        <v>21</v>
      </c>
      <c r="AX72" s="552">
        <v>63</v>
      </c>
      <c r="AY72" s="552">
        <v>53</v>
      </c>
      <c r="AZ72" s="552">
        <v>62</v>
      </c>
      <c r="BA72" s="552">
        <v>55</v>
      </c>
      <c r="BB72" s="100">
        <v>0</v>
      </c>
      <c r="BC72" s="100">
        <v>0</v>
      </c>
      <c r="BD72" s="100">
        <v>0</v>
      </c>
      <c r="BE72" s="100">
        <v>0</v>
      </c>
      <c r="BF72" s="100">
        <v>0</v>
      </c>
      <c r="BG72" s="100">
        <v>0</v>
      </c>
      <c r="BH72" s="545">
        <f t="shared" si="6"/>
        <v>300</v>
      </c>
      <c r="BI72" s="571">
        <f t="shared" si="7"/>
        <v>1</v>
      </c>
      <c r="BJ72" s="571" t="str">
        <f>VLOOKUP(BI72,Tabla_Indicador_Gestion4[#All],3,TRUE)</f>
        <v>Culminada</v>
      </c>
      <c r="BK72" s="315" t="str">
        <f t="shared" si="8"/>
        <v xml:space="preserve"> |201912: 0 |201911: 0 |2019010: 0 |201909: 0 |201908: 0 |201907: 0 |201906: Carpeta compartida, Orfeo y Vigia.  |201905: Carpeta compartida, Orfeo, Vigia y Archivo físico.  |201904: Carpeta compartida, Orfeo, Vigia y Archivo físico. |201903: Carpeta compartida, Orfeo, Vigia y Archivo físico. |201902: Carpeta compartida, Orfeo, Vigia y Archivo físico. |201901: Carpeta compartida, Orfeo, Vigia y Archivo físico.</v>
      </c>
      <c r="BL72" s="316" t="str">
        <f t="shared" si="9"/>
        <v xml:space="preserve"> |201912: 0 |201911: 0 |2019010: 0 |201909: 0 |201908: 0 |201907: 0 |201906: Atención de 47 radicados en Vigía y Radicación de 8 documentos en orfeo
 |201905: Atención de 55 radicados en Vigía, Radicación de 7 documentos en orfeo  |201904: Atención de 43 radicados en Vigía, Radicación de 10 documentos en orfeo |201903: Atención de 27 radicados en Vigía y Radicación de 36 documentos en orfeo
 |201902: Atención de 9 radicados en Vigía, Radicación de 12 documentos en orfeo y Organización del archivo físico de la Oficina. |201901: Atención de 21 radicados en Vigía, Radicación de 25 documentos en orfeo y Organización del archivo físico de la Oficina.</v>
      </c>
      <c r="BM72" s="377" t="s">
        <v>786</v>
      </c>
      <c r="BN72" s="378" t="s">
        <v>787</v>
      </c>
      <c r="BO72" s="377" t="s">
        <v>786</v>
      </c>
      <c r="BP72" s="378" t="s">
        <v>788</v>
      </c>
      <c r="BQ72" s="377" t="s">
        <v>786</v>
      </c>
      <c r="BR72" s="378" t="s">
        <v>789</v>
      </c>
      <c r="BS72" s="377" t="s">
        <v>786</v>
      </c>
      <c r="BT72" s="378" t="s">
        <v>790</v>
      </c>
      <c r="BU72" s="377" t="s">
        <v>786</v>
      </c>
      <c r="BV72" s="378" t="s">
        <v>791</v>
      </c>
      <c r="BW72" s="285" t="s">
        <v>792</v>
      </c>
      <c r="BX72" s="287" t="s">
        <v>793</v>
      </c>
      <c r="BY72" s="490">
        <v>0</v>
      </c>
      <c r="BZ72" s="491">
        <v>0</v>
      </c>
      <c r="CA72" s="490">
        <v>0</v>
      </c>
      <c r="CB72" s="491">
        <v>0</v>
      </c>
      <c r="CC72" s="490">
        <v>0</v>
      </c>
      <c r="CD72" s="491">
        <v>0</v>
      </c>
      <c r="CE72" s="490">
        <v>0</v>
      </c>
      <c r="CF72" s="491">
        <v>0</v>
      </c>
      <c r="CG72" s="490">
        <v>0</v>
      </c>
      <c r="CH72" s="491">
        <v>0</v>
      </c>
      <c r="CI72" s="490">
        <v>0</v>
      </c>
      <c r="CJ72" s="491">
        <v>0</v>
      </c>
    </row>
    <row r="73" spans="1:88" ht="15" customHeight="1" x14ac:dyDescent="0.2">
      <c r="A73" s="587">
        <v>71</v>
      </c>
      <c r="B73" s="575" t="s">
        <v>254</v>
      </c>
      <c r="C73" s="577" t="s">
        <v>9</v>
      </c>
      <c r="D73" s="577" t="s">
        <v>44</v>
      </c>
      <c r="E73" s="577" t="s">
        <v>12</v>
      </c>
      <c r="F73" s="245" t="s">
        <v>121</v>
      </c>
      <c r="G73" s="245" t="s">
        <v>78</v>
      </c>
      <c r="H73" s="245">
        <v>2</v>
      </c>
      <c r="I73" s="577" t="s">
        <v>122</v>
      </c>
      <c r="J73" s="245" t="s">
        <v>13</v>
      </c>
      <c r="K73" s="66" t="s">
        <v>2315</v>
      </c>
      <c r="L73" s="245" t="s">
        <v>794</v>
      </c>
      <c r="M73" s="245" t="s">
        <v>152</v>
      </c>
      <c r="N73" s="577" t="s">
        <v>59</v>
      </c>
      <c r="O73" s="577" t="s">
        <v>429</v>
      </c>
      <c r="P73" s="577" t="s">
        <v>429</v>
      </c>
      <c r="Q73" s="577" t="s">
        <v>759</v>
      </c>
      <c r="R73" s="245" t="s">
        <v>260</v>
      </c>
      <c r="S73" s="245" t="s">
        <v>129</v>
      </c>
      <c r="T73" s="245" t="s">
        <v>130</v>
      </c>
      <c r="U73" s="575" t="s">
        <v>142</v>
      </c>
      <c r="V73" s="575" t="s">
        <v>153</v>
      </c>
      <c r="W73" s="245"/>
      <c r="X73" s="589"/>
      <c r="Y73" s="589"/>
      <c r="Z73" s="589"/>
      <c r="AA73" s="589"/>
      <c r="AB73" s="589"/>
      <c r="AC73" s="589">
        <v>1</v>
      </c>
      <c r="AD73" s="245" t="s">
        <v>795</v>
      </c>
      <c r="AE73" s="245" t="s">
        <v>134</v>
      </c>
      <c r="AF73" s="576">
        <v>4.4642857142857152E-4</v>
      </c>
      <c r="AG73" s="588" t="s">
        <v>135</v>
      </c>
      <c r="AH73" s="522">
        <v>9</v>
      </c>
      <c r="AI73" s="523">
        <v>10</v>
      </c>
      <c r="AJ73" s="523">
        <v>4</v>
      </c>
      <c r="AK73" s="523">
        <v>5</v>
      </c>
      <c r="AL73" s="523">
        <v>0</v>
      </c>
      <c r="AM73" s="524">
        <v>0</v>
      </c>
      <c r="AN73" s="113">
        <v>0</v>
      </c>
      <c r="AO73" s="113">
        <v>0</v>
      </c>
      <c r="AP73" s="113">
        <v>0</v>
      </c>
      <c r="AQ73" s="113">
        <v>0</v>
      </c>
      <c r="AR73" s="113">
        <v>0</v>
      </c>
      <c r="AS73" s="113">
        <v>0</v>
      </c>
      <c r="AT73" s="545">
        <f t="shared" si="5"/>
        <v>28</v>
      </c>
      <c r="AU73" s="609" t="s">
        <v>136</v>
      </c>
      <c r="AV73" s="553">
        <v>9</v>
      </c>
      <c r="AW73" s="554">
        <v>10</v>
      </c>
      <c r="AX73" s="554">
        <v>4</v>
      </c>
      <c r="AY73" s="554">
        <v>5</v>
      </c>
      <c r="AZ73" s="554">
        <v>0</v>
      </c>
      <c r="BA73" s="552">
        <v>0</v>
      </c>
      <c r="BB73" s="115">
        <v>0</v>
      </c>
      <c r="BC73" s="115">
        <v>0</v>
      </c>
      <c r="BD73" s="115">
        <v>0</v>
      </c>
      <c r="BE73" s="115">
        <v>0</v>
      </c>
      <c r="BF73" s="115">
        <v>0</v>
      </c>
      <c r="BG73" s="115">
        <v>0</v>
      </c>
      <c r="BH73" s="545">
        <f t="shared" si="6"/>
        <v>28</v>
      </c>
      <c r="BI73" s="571">
        <f t="shared" si="7"/>
        <v>1</v>
      </c>
      <c r="BJ73" s="571" t="str">
        <f>VLOOKUP(BI73,Tabla_Indicador_Gestion4[#All],3,TRUE)</f>
        <v>Culminada</v>
      </c>
      <c r="BK73" s="315" t="str">
        <f t="shared" si="8"/>
        <v xml:space="preserve"> |201912: 0 |201911: 0 |2019010: 0 |201909: 0 |201908: 0 |201907: 0 |201906: 0 |201905: 0  |201904: Cadena de valor
Requerimientos enviados a la Oficina de Control Interno |201903: Cadena de valor
Requerimientos enviados a la Oficina de Control Interno |201902: Cadena de valor |201901: Cadena de valor y Requerimientos enviados a la Oficina de Control Interno</v>
      </c>
      <c r="BL73" s="316" t="str">
        <f t="shared" si="9"/>
        <v xml:space="preserve"> |201912: 0 |201911: 0 |2019010: 0 |201909: 0 |201908: 0 |201907: 0 |201906: 0 |201905: 0  |201904: 3ra Dimensión: Gestión con Valores para Resultados
Se actualizó la Cadena de Valor, formato Control Interno Disciplinario
Actividades Demandadas por la Oficina de Control Interno:
*Seguimiento a las actividades consignadas en el Plan Anticorrupción y de Atención al Ciudadano
*Seguimiento a los Mapas de Riesgos
Otros:
*Diseño y Actualización del Código de Integridad
*Publicación caracterización de los grupos de valor
 |201903: 3ra Dimensión: Gestión con Valores para Resultados
SE INCORPORÓ NUEVA INFORMACIÓN EN LOS SIGUIENTES PROCESOS DE LA CADENA DE VALOR:
Gestión de Talento Humano: Actualización de los formatos del proceso e inclusión de 8 formatos nuevos para el Sistema de gestión de Seguridad y Salud en el Trabajo
Gestionar el mejoramiento continuo: Actualización del formato para Carta de Representación o Salvaguarda
Cuadro de Control de Indicadores: Actualización de la medición de los indicadores de los procesos que entregaron las fichas correspondientes
Actividades Demandadas por la Oficina de Control Interno
*Revisión del Informe preliminar de seguimiento y evaluación de acciones por todas las fuentes e indicadores (según selectivo) del 1 de octubre a 31 de diciembre de 2018
*Actualización de los formatos de Direccionamiento Estratégico, Administración del Riesgo Organizacional y Gestionar el mejoramiento continuo, de acuerdo con la nueva imagen institucional.
*Inclusión de nuevos formatos para el proceso Gestión Administrativa.
*Actualización de Modelo del proceso de Registro e inclusión del despliegue de la actividad "Registro de Operadores Portuarios"
*Actualización de Modelo del proceso de inspección e inclusión del despliegue de la actividad "Definir programación anual de visitas de inspección"
*Actualización del mapa de riesgos de gestión de TICS
*Publicación de la política de seguridad de la información
*Publicación de los manuales para transición IPv4 a IPv6 y para la Adopción del Sistema de Seguridad y Privacidad de la Información
*Actualización del modelo del subproceso Gestión de la Seguridad de la información y continuidad de negocio.
*Publicación del procedimiento de mantenimiento correctivo y preventivo en el proceso de Gestión de TICS.
*Inclusión del formato levantamiento de requerimiento en el proceso de Gestión de TICS.
* |201902: Actualización de la cadena de valor con la siguiente información:
*Actualización de los formatos de Direccionamiento Estratégico, Administración del Riesgo Organizacional y Gestionar el mejoramiento continuo, de acuerdo con la nueva imagen institucional.
*Inclusión de nuevos formatos para el proceso Gestión Administrativa.
*Actualización de Modelo del proceso de Registro e inclusión del despliegue de la actividad "Registro de Operadores Portuarios"
*Actualización de Modelo del proceso de inspección e inclusión del despliegue de la actividad "Definir programación anual de visitas de inspección"
*Actualización del mapa de riesgos de gestión de TICS
*Publicación de la política de seguridad de la información
*Publicación de los manuales para transición IPv4 a IPv6 y para la Adopción del Sistema de Seguridad y Privacidad de la Información
*Actualización del modelo del subproceso Gestión de la Seguridad de la información y continuidad de negocio.
*Publicación del procedimiento de mantenimiento correctivo y preventivo en el proceso de Gestión de TICS.
*Inclusión del formato levantamiento de requerimiento en el proceso de Gestión de TICS.
 |201901: Actualización de la cadena de valor con la siguiente información:
* Actualización del mapa de riesgos de Comunicaciones
*Actualización de los subprocesos de Comunicaciones
*Anulación del Manual de Imagen Corporativa
*Actualización de formato para solicitar publicaciones en la página web e intranet.
*Inclusión de los formatos para cuentas de cobro de contratos de prestación se servicios
*Actualización de formatos de gestión documental con el nuevo logo
*Inclusión de nuevos indicadores para el Sistema de Seguridad y Salud en el Trabajo
Actividades Demandadas por la Oficina de Control Interno
*Informe de Gestión 2018 de la Oficina Asesora de Planeación 
*Seguimiento al Plan Anticorrupción y Atención al ciudadano con corte a 31 de diciembre de 2018
</v>
      </c>
      <c r="BM73" s="379" t="s">
        <v>796</v>
      </c>
      <c r="BN73" s="380" t="s">
        <v>797</v>
      </c>
      <c r="BO73" s="379" t="s">
        <v>798</v>
      </c>
      <c r="BP73" s="380" t="s">
        <v>799</v>
      </c>
      <c r="BQ73" s="379" t="s">
        <v>800</v>
      </c>
      <c r="BR73" s="380" t="s">
        <v>801</v>
      </c>
      <c r="BS73" s="379" t="s">
        <v>800</v>
      </c>
      <c r="BT73" s="380" t="s">
        <v>802</v>
      </c>
      <c r="BU73" s="462">
        <v>0</v>
      </c>
      <c r="BV73" s="463">
        <v>0</v>
      </c>
      <c r="BW73" s="323">
        <v>0</v>
      </c>
      <c r="BX73" s="324">
        <v>0</v>
      </c>
      <c r="BY73" s="490">
        <v>0</v>
      </c>
      <c r="BZ73" s="491">
        <v>0</v>
      </c>
      <c r="CA73" s="490">
        <v>0</v>
      </c>
      <c r="CB73" s="491">
        <v>0</v>
      </c>
      <c r="CC73" s="490">
        <v>0</v>
      </c>
      <c r="CD73" s="491">
        <v>0</v>
      </c>
      <c r="CE73" s="490">
        <v>0</v>
      </c>
      <c r="CF73" s="491">
        <v>0</v>
      </c>
      <c r="CG73" s="490">
        <v>0</v>
      </c>
      <c r="CH73" s="491">
        <v>0</v>
      </c>
      <c r="CI73" s="490">
        <v>0</v>
      </c>
      <c r="CJ73" s="491">
        <v>0</v>
      </c>
    </row>
    <row r="74" spans="1:88" ht="15" customHeight="1" x14ac:dyDescent="0.2">
      <c r="A74" s="587">
        <v>72</v>
      </c>
      <c r="B74" s="575" t="s">
        <v>254</v>
      </c>
      <c r="C74" s="577" t="s">
        <v>9</v>
      </c>
      <c r="D74" s="577" t="s">
        <v>44</v>
      </c>
      <c r="E74" s="577" t="s">
        <v>12</v>
      </c>
      <c r="F74" s="245" t="s">
        <v>121</v>
      </c>
      <c r="G74" s="245" t="s">
        <v>78</v>
      </c>
      <c r="H74" s="245">
        <v>2</v>
      </c>
      <c r="I74" s="577" t="s">
        <v>122</v>
      </c>
      <c r="J74" s="245" t="s">
        <v>13</v>
      </c>
      <c r="K74" s="66" t="s">
        <v>2290</v>
      </c>
      <c r="L74" s="245" t="s">
        <v>803</v>
      </c>
      <c r="M74" s="245" t="s">
        <v>804</v>
      </c>
      <c r="N74" s="577" t="s">
        <v>8</v>
      </c>
      <c r="O74" s="577" t="s">
        <v>344</v>
      </c>
      <c r="P74" s="577" t="s">
        <v>805</v>
      </c>
      <c r="Q74" s="577" t="s">
        <v>806</v>
      </c>
      <c r="R74" s="245" t="s">
        <v>260</v>
      </c>
      <c r="S74" s="245" t="s">
        <v>129</v>
      </c>
      <c r="T74" s="245" t="s">
        <v>130</v>
      </c>
      <c r="U74" s="575" t="s">
        <v>142</v>
      </c>
      <c r="V74" s="575" t="s">
        <v>153</v>
      </c>
      <c r="W74" s="245"/>
      <c r="X74" s="589"/>
      <c r="Y74" s="589"/>
      <c r="Z74" s="589"/>
      <c r="AA74" s="589"/>
      <c r="AB74" s="589"/>
      <c r="AC74" s="589">
        <v>1</v>
      </c>
      <c r="AD74" s="245" t="s">
        <v>807</v>
      </c>
      <c r="AE74" s="245" t="s">
        <v>134</v>
      </c>
      <c r="AF74" s="576">
        <v>4.4642857142857152E-4</v>
      </c>
      <c r="AG74" s="588" t="s">
        <v>135</v>
      </c>
      <c r="AH74" s="526">
        <v>338</v>
      </c>
      <c r="AI74" s="524">
        <v>267</v>
      </c>
      <c r="AJ74" s="524">
        <v>297</v>
      </c>
      <c r="AK74" s="524">
        <v>634</v>
      </c>
      <c r="AL74" s="524">
        <v>0</v>
      </c>
      <c r="AM74" s="524">
        <v>1207</v>
      </c>
      <c r="AN74" s="113">
        <v>0</v>
      </c>
      <c r="AO74" s="113">
        <v>0</v>
      </c>
      <c r="AP74" s="113">
        <v>0</v>
      </c>
      <c r="AQ74" s="113">
        <v>0</v>
      </c>
      <c r="AR74" s="113">
        <v>0</v>
      </c>
      <c r="AS74" s="113">
        <v>0</v>
      </c>
      <c r="AT74" s="545">
        <f t="shared" si="5"/>
        <v>2743</v>
      </c>
      <c r="AU74" s="609" t="s">
        <v>136</v>
      </c>
      <c r="AV74" s="551">
        <v>330</v>
      </c>
      <c r="AW74" s="552">
        <v>230</v>
      </c>
      <c r="AX74" s="552">
        <v>256</v>
      </c>
      <c r="AY74" s="552">
        <v>634</v>
      </c>
      <c r="AZ74" s="552">
        <v>0</v>
      </c>
      <c r="BA74" s="552">
        <v>1207</v>
      </c>
      <c r="BB74" s="115">
        <v>0</v>
      </c>
      <c r="BC74" s="115">
        <v>0</v>
      </c>
      <c r="BD74" s="115">
        <v>0</v>
      </c>
      <c r="BE74" s="115">
        <v>0</v>
      </c>
      <c r="BF74" s="115">
        <v>0</v>
      </c>
      <c r="BG74" s="115">
        <v>0</v>
      </c>
      <c r="BH74" s="545">
        <f t="shared" si="6"/>
        <v>2657</v>
      </c>
      <c r="BI74" s="571">
        <f t="shared" si="7"/>
        <v>0.96864746627779807</v>
      </c>
      <c r="BJ74" s="571" t="str">
        <f>VLOOKUP(BI74,Tabla_Indicador_Gestion4[#All],3,TRUE)</f>
        <v>Culminada</v>
      </c>
      <c r="BK74" s="315" t="str">
        <f t="shared" si="8"/>
        <v xml:space="preserve"> |201912: 0 |201911: 0 |2019010: 0 |201909: 0 |201908: 0 |201907: 0 |201906: Cuadro estructura Notificaciones año 2019 |201905: 0  |201904: Cuadro estructura Notificaciones año 2019 |201903: Cuadro estructura Notificaciones año 2019 |201902: Cuadro estructura Notificaciones año 2019 |201901: Cuadro estructura Notificaciones año 2019</v>
      </c>
      <c r="BL74" s="316" t="str">
        <f t="shared" si="9"/>
        <v xml:space="preserve"> |201912: 0 |201911: 0 |2019010: 0 |201909: 0 |201908: 0 |201907: 0 |201906: Al 28 de junio se tiene registro de 1207 Actos Administrativos numerados, notificados y algunos en proceso de notificación. EVIDENCIA 1. |201905: 0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30 de abril se tiene registro de 634 Actos Administrativos numerados. Evidencia 1. |201903: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Al 31 de marzo se tiene registro de 816 Actos Administrativos de los cuales 86 (en curso) aún estan en trámite de Notificacion (Aviso o Publicación en pagina web). Evidencia 1.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Por lo anterior, el porcentaje de cumplimiento será siempre variable.</v>
      </c>
      <c r="BM74" s="377" t="s">
        <v>808</v>
      </c>
      <c r="BN74" s="378" t="s">
        <v>809</v>
      </c>
      <c r="BO74" s="377" t="s">
        <v>808</v>
      </c>
      <c r="BP74" s="378" t="s">
        <v>809</v>
      </c>
      <c r="BQ74" s="377" t="s">
        <v>808</v>
      </c>
      <c r="BR74" s="378" t="s">
        <v>810</v>
      </c>
      <c r="BS74" s="388" t="s">
        <v>808</v>
      </c>
      <c r="BT74" s="389" t="s">
        <v>811</v>
      </c>
      <c r="BU74" s="462">
        <v>0</v>
      </c>
      <c r="BV74" s="463">
        <v>0</v>
      </c>
      <c r="BW74" s="285" t="s">
        <v>808</v>
      </c>
      <c r="BX74" s="287" t="s">
        <v>812</v>
      </c>
      <c r="BY74" s="490">
        <v>0</v>
      </c>
      <c r="BZ74" s="491">
        <v>0</v>
      </c>
      <c r="CA74" s="490">
        <v>0</v>
      </c>
      <c r="CB74" s="491">
        <v>0</v>
      </c>
      <c r="CC74" s="490">
        <v>0</v>
      </c>
      <c r="CD74" s="491">
        <v>0</v>
      </c>
      <c r="CE74" s="490">
        <v>0</v>
      </c>
      <c r="CF74" s="491">
        <v>0</v>
      </c>
      <c r="CG74" s="490">
        <v>0</v>
      </c>
      <c r="CH74" s="491">
        <v>0</v>
      </c>
      <c r="CI74" s="490">
        <v>0</v>
      </c>
      <c r="CJ74" s="491">
        <v>0</v>
      </c>
    </row>
    <row r="75" spans="1:88" ht="15" customHeight="1" x14ac:dyDescent="0.2">
      <c r="A75" s="587">
        <v>73</v>
      </c>
      <c r="B75" s="575" t="s">
        <v>254</v>
      </c>
      <c r="C75" s="577" t="s">
        <v>9</v>
      </c>
      <c r="D75" s="577" t="s">
        <v>44</v>
      </c>
      <c r="E75" s="577" t="s">
        <v>12</v>
      </c>
      <c r="F75" s="245" t="s">
        <v>121</v>
      </c>
      <c r="G75" s="245" t="s">
        <v>78</v>
      </c>
      <c r="H75" s="245">
        <v>2</v>
      </c>
      <c r="I75" s="577" t="s">
        <v>122</v>
      </c>
      <c r="J75" s="245" t="s">
        <v>13</v>
      </c>
      <c r="K75" s="66" t="s">
        <v>2296</v>
      </c>
      <c r="L75" s="245" t="s">
        <v>813</v>
      </c>
      <c r="M75" s="245" t="s">
        <v>152</v>
      </c>
      <c r="N75" s="577" t="s">
        <v>8</v>
      </c>
      <c r="O75" s="577" t="s">
        <v>344</v>
      </c>
      <c r="P75" s="577" t="s">
        <v>805</v>
      </c>
      <c r="Q75" s="577" t="s">
        <v>806</v>
      </c>
      <c r="R75" s="245" t="s">
        <v>260</v>
      </c>
      <c r="S75" s="245" t="s">
        <v>129</v>
      </c>
      <c r="T75" s="245" t="s">
        <v>130</v>
      </c>
      <c r="U75" s="575" t="s">
        <v>142</v>
      </c>
      <c r="V75" s="575" t="s">
        <v>153</v>
      </c>
      <c r="W75" s="245"/>
      <c r="X75" s="589"/>
      <c r="Y75" s="589"/>
      <c r="Z75" s="589"/>
      <c r="AA75" s="589"/>
      <c r="AB75" s="589"/>
      <c r="AC75" s="589">
        <v>1</v>
      </c>
      <c r="AD75" s="245" t="s">
        <v>154</v>
      </c>
      <c r="AE75" s="245" t="s">
        <v>134</v>
      </c>
      <c r="AF75" s="576">
        <v>4.4642857142857152E-4</v>
      </c>
      <c r="AG75" s="588" t="s">
        <v>135</v>
      </c>
      <c r="AH75" s="522">
        <v>6</v>
      </c>
      <c r="AI75" s="523">
        <v>1</v>
      </c>
      <c r="AJ75" s="523">
        <v>6</v>
      </c>
      <c r="AK75" s="523">
        <v>6</v>
      </c>
      <c r="AL75" s="524">
        <v>0</v>
      </c>
      <c r="AM75" s="523">
        <v>3</v>
      </c>
      <c r="AN75" s="113">
        <v>0</v>
      </c>
      <c r="AO75" s="113">
        <v>0</v>
      </c>
      <c r="AP75" s="113">
        <v>0</v>
      </c>
      <c r="AQ75" s="113">
        <v>0</v>
      </c>
      <c r="AR75" s="113">
        <v>0</v>
      </c>
      <c r="AS75" s="113">
        <v>0</v>
      </c>
      <c r="AT75" s="545">
        <f t="shared" si="5"/>
        <v>22</v>
      </c>
      <c r="AU75" s="609" t="s">
        <v>136</v>
      </c>
      <c r="AV75" s="553">
        <v>6</v>
      </c>
      <c r="AW75" s="554">
        <v>1</v>
      </c>
      <c r="AX75" s="554">
        <v>6</v>
      </c>
      <c r="AY75" s="554">
        <v>6</v>
      </c>
      <c r="AZ75" s="552">
        <v>0</v>
      </c>
      <c r="BA75" s="554">
        <v>3</v>
      </c>
      <c r="BB75" s="115">
        <v>0</v>
      </c>
      <c r="BC75" s="115">
        <v>0</v>
      </c>
      <c r="BD75" s="115">
        <v>0</v>
      </c>
      <c r="BE75" s="115">
        <v>0</v>
      </c>
      <c r="BF75" s="115">
        <v>0</v>
      </c>
      <c r="BG75" s="115">
        <v>0</v>
      </c>
      <c r="BH75" s="545">
        <f t="shared" si="6"/>
        <v>22</v>
      </c>
      <c r="BI75" s="571">
        <f t="shared" si="7"/>
        <v>1</v>
      </c>
      <c r="BJ75" s="571" t="str">
        <f>VLOOKUP(BI75,Tabla_Indicador_Gestion4[#All],3,TRUE)</f>
        <v>Culminada</v>
      </c>
      <c r="BK75" s="315" t="str">
        <f t="shared" si="8"/>
        <v xml:space="preserve"> |201912: 0 |201911: 0 |2019010: 0 |201909: 0 |201908: 0 |201907: 0 |201906: Correo Electronico - Orfeo |201905: 0  |201904: Correo Electronico - Orfeo |201903: Correo Electronico - Orfeo |201902: Correo Electronico - Orfeo |201901: Correo Electronico - Orfeo</v>
      </c>
      <c r="BL75" s="316" t="str">
        <f t="shared" si="9"/>
        <v xml:space="preserve"> |201912: 0 |201911: 0 |2019010: 0 |201909: 0 |201908: 0 |201907: 0 |201906: Se presentaron los siguientes informes en los términos requeridos: 
1. 06-06-2019: PAI del mes de abril de 2019. (Oficina de Planeación) – EVIDENCIA 2
2. 11-06-2019: Solicitud información de seguimiento y evaluación de riesgos de gestión y control. (Secretaría General - OCI) - EVIDENCIA 3
3. 17-06-2019: Listado de Informes AGA – NOTIFICACIONES. (Secretaría General – Planeación) – EVIDENCIA 4 |201905: 0  |201904: Se presentaron los siguientes informes en los términos requeridos: 
1. 01-04-2019: Organización archivos de gestión - PMA. (Gestión Documental). Evidencia 2.
2. 02-04-2019: PAI 2019 por coordinación. (Oficina Asesora de Planeación). Evidencia 3.
3. 03-04-2019: Observaciones - informe preliminar de seguimiento y evaluación de Riesgos de Gestión (según selectivo) del 1 de octubre a 31 de diciembre de 2018. (OCI – Secretaría General). Evidencia 4.
4. 04-04-2019: Solicitud de cumplimiento de la SENTENCIA ACCIÓN DE TUTELA - RADICADO 010-2018-00711. (Oficina Asesora Jurídica). Evidencia 5.
5. 05-04-2019: Diligenciamiento PAI Marzo 2019. (Oficina Asesora de Planeación). Evidencia 6.
6. 11-04-2019: Compensación tiempo de semana santa 2019, Grupo de Notificaciones. (Talento Humano). Evidencia 7. |201903: Se presentaron los siguientes informes en los términos requeridos: 1. 05-03-2019: Solicitud de información Urgente - Procuraduría General de la Nación. (Oficina Asesora Jurídica)
2. 05-03-2019: Solicitud de Información - Informe Pormenorizado del Estado de Control Interno de la Supertransporte, período del 11 de noviembre de 2018 al 28 de febrero de 2019. (OCI)
3. 12-03-2019: Observaciones - Comunicación Informe preliminar de seguimiento y evaluación de acciones por todas las fuentes e indicadores (según selectivo) del 1 de octubre a 31 de diciembre de 2018. (OCI)
4. 20-03-2019: Observaciones - Comunicación Informe preliminar de Seguimiento y verificación al cumplimiento de la Ley de Transparencia y del Derecho al Acceso a la Información Pública. (OCI)
5. 21-03-2019: Alcance - Evaluación de acciones por todas las fuentes, Riesgos e Indicadores (según selectivo). (OCI)
6. 27-03-2019: Mensualización PAI 2019, Enero a Febrero 2019. (Oficina Asesora Jurídica)
 |201902: Se presentaron los siguientes informes en los términos requeridos: 1. 15-02-2019: Plan de mejoramiento archivístico Grupo de Notificaciones - IV Trimestre 2018. (OCI) |201901: Se presentaron los siguientes informes en los términos requeridos: 1. 03-01-2019: PAI del IV Trimestre de 2018. (Oficina de Planeación)
2. 03-01-2019: Informe de Gestión 2018. (Oficina de Planeación)
3. 08-01-2019: Evaluación institucional de gestión por dependencias. (OCI)
4. 08-01-2019: Plan de trabajo para la Evaluación de acciones por todas las fuentes e Indicadores (según selectivo). (OCI)
5. 08-01-2019: seguimiento a la implementación de las actividades consignadas en el Plan Anticorrupción y de Atención al Ciudadano y Mapas de Riesgos de corrupción y Riesgos de Gestión, del 01 de septiembre al 31 de diciembre de 2018. (OCI)
6. 25-01-2019: PAI Notificaciones 2019. (Oficina de Planeación)</v>
      </c>
      <c r="BM75" s="379" t="s">
        <v>814</v>
      </c>
      <c r="BN75" s="380" t="s">
        <v>815</v>
      </c>
      <c r="BO75" s="379" t="s">
        <v>814</v>
      </c>
      <c r="BP75" s="356" t="s">
        <v>816</v>
      </c>
      <c r="BQ75" s="379" t="s">
        <v>814</v>
      </c>
      <c r="BR75" s="356" t="s">
        <v>817</v>
      </c>
      <c r="BS75" s="427" t="s">
        <v>814</v>
      </c>
      <c r="BT75" s="441" t="s">
        <v>818</v>
      </c>
      <c r="BU75" s="462">
        <v>0</v>
      </c>
      <c r="BV75" s="463">
        <v>0</v>
      </c>
      <c r="BW75" s="274" t="s">
        <v>814</v>
      </c>
      <c r="BX75" s="268" t="s">
        <v>819</v>
      </c>
      <c r="BY75" s="490">
        <v>0</v>
      </c>
      <c r="BZ75" s="491">
        <v>0</v>
      </c>
      <c r="CA75" s="490">
        <v>0</v>
      </c>
      <c r="CB75" s="491">
        <v>0</v>
      </c>
      <c r="CC75" s="490">
        <v>0</v>
      </c>
      <c r="CD75" s="491">
        <v>0</v>
      </c>
      <c r="CE75" s="490">
        <v>0</v>
      </c>
      <c r="CF75" s="491">
        <v>0</v>
      </c>
      <c r="CG75" s="490">
        <v>0</v>
      </c>
      <c r="CH75" s="491">
        <v>0</v>
      </c>
      <c r="CI75" s="490">
        <v>0</v>
      </c>
      <c r="CJ75" s="491">
        <v>0</v>
      </c>
    </row>
    <row r="76" spans="1:88" ht="15" customHeight="1" x14ac:dyDescent="0.2">
      <c r="A76" s="587">
        <v>74</v>
      </c>
      <c r="B76" s="575" t="s">
        <v>254</v>
      </c>
      <c r="C76" s="577" t="s">
        <v>9</v>
      </c>
      <c r="D76" s="577" t="s">
        <v>44</v>
      </c>
      <c r="E76" s="577" t="s">
        <v>12</v>
      </c>
      <c r="F76" s="245" t="s">
        <v>121</v>
      </c>
      <c r="G76" s="245" t="s">
        <v>78</v>
      </c>
      <c r="H76" s="245">
        <v>2</v>
      </c>
      <c r="I76" s="577" t="s">
        <v>122</v>
      </c>
      <c r="J76" s="245" t="s">
        <v>13</v>
      </c>
      <c r="K76" s="66" t="s">
        <v>2297</v>
      </c>
      <c r="L76" s="245" t="s">
        <v>820</v>
      </c>
      <c r="M76" s="245" t="s">
        <v>164</v>
      </c>
      <c r="N76" s="577" t="s">
        <v>8</v>
      </c>
      <c r="O76" s="577" t="s">
        <v>344</v>
      </c>
      <c r="P76" s="577" t="s">
        <v>805</v>
      </c>
      <c r="Q76" s="577" t="s">
        <v>806</v>
      </c>
      <c r="R76" s="245" t="s">
        <v>260</v>
      </c>
      <c r="S76" s="245" t="s">
        <v>129</v>
      </c>
      <c r="T76" s="245" t="s">
        <v>130</v>
      </c>
      <c r="U76" s="575" t="s">
        <v>165</v>
      </c>
      <c r="V76" s="575" t="s">
        <v>166</v>
      </c>
      <c r="W76" s="245"/>
      <c r="X76" s="589"/>
      <c r="Y76" s="589"/>
      <c r="Z76" s="589"/>
      <c r="AA76" s="589"/>
      <c r="AB76" s="589"/>
      <c r="AC76" s="589">
        <v>1</v>
      </c>
      <c r="AD76" s="245" t="s">
        <v>167</v>
      </c>
      <c r="AE76" s="245" t="s">
        <v>134</v>
      </c>
      <c r="AF76" s="576">
        <v>4.4642857142857152E-4</v>
      </c>
      <c r="AG76" s="588" t="s">
        <v>135</v>
      </c>
      <c r="AH76" s="526">
        <v>116</v>
      </c>
      <c r="AI76" s="524">
        <v>202</v>
      </c>
      <c r="AJ76" s="524">
        <v>179</v>
      </c>
      <c r="AK76" s="524">
        <v>191</v>
      </c>
      <c r="AL76" s="524">
        <v>0</v>
      </c>
      <c r="AM76" s="524">
        <v>188</v>
      </c>
      <c r="AN76" s="113">
        <v>0</v>
      </c>
      <c r="AO76" s="113">
        <v>0</v>
      </c>
      <c r="AP76" s="113">
        <v>0</v>
      </c>
      <c r="AQ76" s="113">
        <v>0</v>
      </c>
      <c r="AR76" s="113">
        <v>0</v>
      </c>
      <c r="AS76" s="113">
        <v>0</v>
      </c>
      <c r="AT76" s="545">
        <f t="shared" si="5"/>
        <v>876</v>
      </c>
      <c r="AU76" s="609" t="s">
        <v>136</v>
      </c>
      <c r="AV76" s="551">
        <v>98</v>
      </c>
      <c r="AW76" s="552">
        <v>160</v>
      </c>
      <c r="AX76" s="552">
        <v>150</v>
      </c>
      <c r="AY76" s="552">
        <v>191</v>
      </c>
      <c r="AZ76" s="552">
        <v>0</v>
      </c>
      <c r="BA76" s="552">
        <v>188</v>
      </c>
      <c r="BB76" s="115">
        <v>0</v>
      </c>
      <c r="BC76" s="115">
        <v>0</v>
      </c>
      <c r="BD76" s="115">
        <v>0</v>
      </c>
      <c r="BE76" s="115">
        <v>0</v>
      </c>
      <c r="BF76" s="115">
        <v>0</v>
      </c>
      <c r="BG76" s="115">
        <v>0</v>
      </c>
      <c r="BH76" s="545">
        <f t="shared" si="6"/>
        <v>787</v>
      </c>
      <c r="BI76" s="571">
        <f t="shared" si="7"/>
        <v>0.89840182648401823</v>
      </c>
      <c r="BJ76" s="571" t="str">
        <f>VLOOKUP(BI76,Tabla_Indicador_Gestion4[#All],3,TRUE)</f>
        <v>Gestionado</v>
      </c>
      <c r="BK76" s="315" t="str">
        <f t="shared" si="8"/>
        <v xml:space="preserve"> |201912: 0 |201911: 0 |2019010: 0 |201909: 0 |201908: 0 |201907: 0 |201906: Sistema de orfeo, vigia y BI |201905: 0  |201904: Sistema de orfeo, vigia y BI |201903: Sistema de orfeo, vigia y BI |201902: Sistema de orfeo, vigia y BI |201901: Sistema de orfeo, vigia y BI</v>
      </c>
      <c r="BL76" s="316" t="str">
        <f t="shared" si="9"/>
        <v xml:space="preserve"> |201912: 0 |201911: 0 |2019010: 0 |201909: 0 |201908: 0 |201907: 0 |201906: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actos administrativos, peticiones o PQRs. La foliación de las unidades documentales Archivo de la sabana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(EVIDENCIA 5); Por lo anterior, el porcentaje de cumplimiento será siempre variable. Se adjuntan Informe del proceso de avance en la gestión documental del archivo de la sabana (EVIDENCIA 6). Actualmente se tienen dos abogadas en el proceso de atención y tramite de Peticiones y PQRs, y al 30 de junio se tramitaron 89 peticiones y 99 PQRs. Se tendría un cumplimiento del 100%. |201905: 0  |201904: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Informe del proceso de avance en la gestión documental del archivo de la sabana (Evidencia 8). Actualmente se tienen dos abogadas en el proceso de atención y tramite de Peticiones y PQRs, y al 30 de abril se tienen 191 peticiones y PQRs asignadas, de las cuales se tramitaron o resolvieron 127 y las restantes 64 fueron reasignadas a otras dependencias por ser de su competencia. Se tendría un cumplimiento del 100%. |201903: Debe indicarse que no alcanzó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se adjuntan evidencias fotograficas en la organizacion del Archivo en la sede la Sabana, en el cual se monto estanteria en el mes de Marzo de 2019 y se iniciaron labores de incorporar en cajas las unidades documentales correspondientes a 2018. Evidencia 2. Actualmente se tienen dos abogadas en el proceso de atención y tramite de Peticiones y PQRs, y al 31 de marzo se tienen 483 peticiones y PQRs asignadas, de las cuales se tramitaron o resolvieron 397 y las restantes 86 fueron reasignadas a otras dependencias por ser de su competencia. se tendria un cumplimiento del 100% para lo cual solicito orientacion para reflejar dicha cifra en la meta. |201902: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 |201901: Debe indicarse que no se llegara en ningún momento a cumplir una meta del 100% en el entendido que siempre se tendrán resoluciones en trámite y no habrá una cifra exacta, por el contrario, la gestión documental será dinámica al ingresar actos administrativos a diario las cuales surtirán las distintas etapas del proceso de notificación o serán resueltas según se trate de peticiones o PQRs. La foliación de las unidades documentales se supeditan a la expedición de las constancias de ejecutoria cuando se trate de actos administrativos que imponen sanciones, lo que no permitiría la foliación de las resoluciones hasta tanto surta su respectivo proceso y/o ejecutoria para su empalme, independientemente de lo anterior se remite el FUID diligenciado según lo solicite el Grupo de Gestión Documental; Por lo anterior, el porcentaje de cumplimiento será siempre variable. Actualmente se tienen dos abogadas en el proceso de atención y tramite de Peticiones y PQRs, toda vez que para los meses de enero y principalmente en febrero de 2019 se comenzó a reasignar a esta dependencia las solicitudes de expedición de copias de expedientes completos e íntegros que eran atendidas anteriormente por las Delegadas, radicados que aumentaron el volumen de asignado y que se tramita en la medida de lo posible con las personas encargadas del proceso.</v>
      </c>
      <c r="BM76" s="377" t="s">
        <v>821</v>
      </c>
      <c r="BN76" s="378" t="s">
        <v>822</v>
      </c>
      <c r="BO76" s="377" t="s">
        <v>821</v>
      </c>
      <c r="BP76" s="378" t="s">
        <v>822</v>
      </c>
      <c r="BQ76" s="377" t="s">
        <v>821</v>
      </c>
      <c r="BR76" s="378" t="s">
        <v>823</v>
      </c>
      <c r="BS76" s="388" t="s">
        <v>821</v>
      </c>
      <c r="BT76" s="442" t="s">
        <v>824</v>
      </c>
      <c r="BU76" s="462">
        <v>0</v>
      </c>
      <c r="BV76" s="463">
        <v>0</v>
      </c>
      <c r="BW76" s="285" t="s">
        <v>821</v>
      </c>
      <c r="BX76" s="287" t="s">
        <v>825</v>
      </c>
      <c r="BY76" s="490">
        <v>0</v>
      </c>
      <c r="BZ76" s="491">
        <v>0</v>
      </c>
      <c r="CA76" s="490">
        <v>0</v>
      </c>
      <c r="CB76" s="491">
        <v>0</v>
      </c>
      <c r="CC76" s="490">
        <v>0</v>
      </c>
      <c r="CD76" s="491">
        <v>0</v>
      </c>
      <c r="CE76" s="490">
        <v>0</v>
      </c>
      <c r="CF76" s="491">
        <v>0</v>
      </c>
      <c r="CG76" s="490">
        <v>0</v>
      </c>
      <c r="CH76" s="491">
        <v>0</v>
      </c>
      <c r="CI76" s="490">
        <v>0</v>
      </c>
      <c r="CJ76" s="491">
        <v>0</v>
      </c>
    </row>
    <row r="77" spans="1:88" ht="15" customHeight="1" x14ac:dyDescent="0.2">
      <c r="A77" s="587">
        <v>75</v>
      </c>
      <c r="B77" s="575" t="s">
        <v>254</v>
      </c>
      <c r="C77" s="577" t="s">
        <v>9</v>
      </c>
      <c r="D77" s="577" t="s">
        <v>44</v>
      </c>
      <c r="E77" s="577" t="s">
        <v>12</v>
      </c>
      <c r="F77" s="245" t="s">
        <v>121</v>
      </c>
      <c r="G77" s="245" t="s">
        <v>78</v>
      </c>
      <c r="H77" s="245">
        <v>2</v>
      </c>
      <c r="I77" s="577" t="s">
        <v>122</v>
      </c>
      <c r="J77" s="245" t="s">
        <v>13</v>
      </c>
      <c r="K77" s="245" t="s">
        <v>2322</v>
      </c>
      <c r="L77" s="245" t="s">
        <v>826</v>
      </c>
      <c r="M77" s="245" t="s">
        <v>186</v>
      </c>
      <c r="N77" s="577" t="s">
        <v>57</v>
      </c>
      <c r="O77" s="577" t="s">
        <v>178</v>
      </c>
      <c r="P77" s="577" t="s">
        <v>827</v>
      </c>
      <c r="Q77" s="577" t="s">
        <v>828</v>
      </c>
      <c r="R77" s="245" t="s">
        <v>128</v>
      </c>
      <c r="S77" s="245" t="s">
        <v>129</v>
      </c>
      <c r="T77" s="245" t="s">
        <v>130</v>
      </c>
      <c r="U77" s="575" t="s">
        <v>142</v>
      </c>
      <c r="V77" s="575" t="s">
        <v>143</v>
      </c>
      <c r="W77" s="245"/>
      <c r="X77" s="589"/>
      <c r="Y77" s="589"/>
      <c r="Z77" s="589"/>
      <c r="AA77" s="589"/>
      <c r="AB77" s="589"/>
      <c r="AC77" s="589">
        <v>1</v>
      </c>
      <c r="AD77" s="245" t="s">
        <v>829</v>
      </c>
      <c r="AE77" s="245" t="s">
        <v>134</v>
      </c>
      <c r="AF77" s="576">
        <v>4.4642857142857152E-4</v>
      </c>
      <c r="AG77" s="588" t="s">
        <v>135</v>
      </c>
      <c r="AH77" s="522">
        <v>0</v>
      </c>
      <c r="AI77" s="523">
        <v>0</v>
      </c>
      <c r="AJ77" s="523">
        <v>0</v>
      </c>
      <c r="AK77" s="523">
        <v>0</v>
      </c>
      <c r="AL77" s="523">
        <v>279</v>
      </c>
      <c r="AM77" s="524">
        <v>2</v>
      </c>
      <c r="AN77" s="113">
        <v>0</v>
      </c>
      <c r="AO77" s="113">
        <v>0</v>
      </c>
      <c r="AP77" s="113">
        <v>0</v>
      </c>
      <c r="AQ77" s="113">
        <v>0</v>
      </c>
      <c r="AR77" s="113">
        <v>0</v>
      </c>
      <c r="AS77" s="113">
        <v>0</v>
      </c>
      <c r="AT77" s="545">
        <f t="shared" si="5"/>
        <v>281</v>
      </c>
      <c r="AU77" s="609" t="s">
        <v>136</v>
      </c>
      <c r="AV77" s="553">
        <v>0</v>
      </c>
      <c r="AW77" s="554">
        <v>0</v>
      </c>
      <c r="AX77" s="554">
        <v>0</v>
      </c>
      <c r="AY77" s="554">
        <v>0</v>
      </c>
      <c r="AZ77" s="554">
        <v>279</v>
      </c>
      <c r="BA77" s="554">
        <v>2</v>
      </c>
      <c r="BB77" s="115">
        <v>0</v>
      </c>
      <c r="BC77" s="115">
        <v>0</v>
      </c>
      <c r="BD77" s="115">
        <v>0</v>
      </c>
      <c r="BE77" s="115">
        <v>0</v>
      </c>
      <c r="BF77" s="115">
        <v>0</v>
      </c>
      <c r="BG77" s="115">
        <v>0</v>
      </c>
      <c r="BH77" s="545">
        <f t="shared" si="6"/>
        <v>281</v>
      </c>
      <c r="BI77" s="571">
        <f t="shared" si="7"/>
        <v>1</v>
      </c>
      <c r="BJ77" s="571" t="str">
        <f>VLOOKUP(BI77,Tabla_Indicador_Gestion4[#All],3,TRUE)</f>
        <v>Culminada</v>
      </c>
      <c r="BK77" s="315" t="str">
        <f t="shared" si="8"/>
        <v xml:space="preserve"> |201912: 0 |201911: 0 |2019010: 0 |201909: 0 |201908: 0 |201907: 0 |201906: Base de datos: "FALLOS JUNIO" |201905: Bases de datos: "FALLOS DE ENERO A MAYO DE 2019 (antecedentes visitas de inspección y PQR's)" y "FALLOS MAYO 2019 (antecedentes IUIT)"  |201904: 0 |201903: 0 |201902: 0 |201901: 0</v>
      </c>
      <c r="BL77" s="316" t="str">
        <f t="shared" si="9"/>
        <v xml:space="preserve"> |201912: 0 |201911: 0 |2019010: 0 |201909: 0 |201908: 0 |201907: 0 |201906: En el mes de junio se fallaron 2 investigaciones administrativas |201905: En el mes de mayo se fallaron en total 279 investigaciones administrativas, discriminadas así:
56 investigaciones administrativas (antecedentes IUIT's)
223 investigaciones administrativas (antecedentes visitas de inspección o PQR's)  |201904: 0 |201903: 0 |201902: 0 |201901: 0</v>
      </c>
      <c r="BM77" s="359">
        <v>0</v>
      </c>
      <c r="BN77" s="360">
        <v>0</v>
      </c>
      <c r="BO77" s="359">
        <v>0</v>
      </c>
      <c r="BP77" s="360">
        <v>0</v>
      </c>
      <c r="BQ77" s="359">
        <v>0</v>
      </c>
      <c r="BR77" s="360">
        <v>0</v>
      </c>
      <c r="BS77" s="359">
        <v>0</v>
      </c>
      <c r="BT77" s="360">
        <v>0</v>
      </c>
      <c r="BU77" s="473" t="s">
        <v>830</v>
      </c>
      <c r="BV77" s="474" t="s">
        <v>831</v>
      </c>
      <c r="BW77" s="267" t="s">
        <v>832</v>
      </c>
      <c r="BX77" s="275" t="s">
        <v>833</v>
      </c>
      <c r="BY77" s="490">
        <v>0</v>
      </c>
      <c r="BZ77" s="491">
        <v>0</v>
      </c>
      <c r="CA77" s="490">
        <v>0</v>
      </c>
      <c r="CB77" s="491">
        <v>0</v>
      </c>
      <c r="CC77" s="490">
        <v>0</v>
      </c>
      <c r="CD77" s="491">
        <v>0</v>
      </c>
      <c r="CE77" s="490">
        <v>0</v>
      </c>
      <c r="CF77" s="491">
        <v>0</v>
      </c>
      <c r="CG77" s="490">
        <v>0</v>
      </c>
      <c r="CH77" s="491">
        <v>0</v>
      </c>
      <c r="CI77" s="490">
        <v>0</v>
      </c>
      <c r="CJ77" s="491">
        <v>0</v>
      </c>
    </row>
    <row r="78" spans="1:88" ht="15" customHeight="1" x14ac:dyDescent="0.2">
      <c r="A78" s="587">
        <v>76</v>
      </c>
      <c r="B78" s="575" t="s">
        <v>254</v>
      </c>
      <c r="C78" s="591" t="s">
        <v>47</v>
      </c>
      <c r="D78" s="577" t="s">
        <v>48</v>
      </c>
      <c r="E78" s="577" t="s">
        <v>12</v>
      </c>
      <c r="F78" s="245" t="s">
        <v>121</v>
      </c>
      <c r="G78" s="245" t="s">
        <v>78</v>
      </c>
      <c r="H78" s="245">
        <v>2</v>
      </c>
      <c r="I78" s="577" t="s">
        <v>122</v>
      </c>
      <c r="J78" s="245" t="s">
        <v>13</v>
      </c>
      <c r="K78" s="66" t="s">
        <v>2294</v>
      </c>
      <c r="L78" s="245" t="s">
        <v>834</v>
      </c>
      <c r="M78" s="245" t="s">
        <v>152</v>
      </c>
      <c r="N78" s="577" t="s">
        <v>64</v>
      </c>
      <c r="O78" s="577" t="s">
        <v>835</v>
      </c>
      <c r="P78" s="577" t="s">
        <v>835</v>
      </c>
      <c r="Q78" s="577" t="s">
        <v>836</v>
      </c>
      <c r="R78" s="245" t="s">
        <v>260</v>
      </c>
      <c r="S78" s="245" t="s">
        <v>129</v>
      </c>
      <c r="T78" s="245" t="s">
        <v>130</v>
      </c>
      <c r="U78" s="575" t="s">
        <v>165</v>
      </c>
      <c r="V78" s="575" t="s">
        <v>166</v>
      </c>
      <c r="W78" s="245"/>
      <c r="X78" s="589"/>
      <c r="Y78" s="589"/>
      <c r="Z78" s="589"/>
      <c r="AA78" s="589"/>
      <c r="AB78" s="589"/>
      <c r="AC78" s="589">
        <v>1</v>
      </c>
      <c r="AD78" s="245" t="s">
        <v>154</v>
      </c>
      <c r="AE78" s="245" t="s">
        <v>134</v>
      </c>
      <c r="AF78" s="576">
        <v>1.666666666666667E-3</v>
      </c>
      <c r="AG78" s="588" t="s">
        <v>135</v>
      </c>
      <c r="AH78" s="526">
        <v>1</v>
      </c>
      <c r="AI78" s="524">
        <v>2</v>
      </c>
      <c r="AJ78" s="524">
        <v>4</v>
      </c>
      <c r="AK78" s="524">
        <v>3</v>
      </c>
      <c r="AL78" s="524">
        <v>3</v>
      </c>
      <c r="AM78" s="524">
        <v>2</v>
      </c>
      <c r="AN78" s="113">
        <v>0</v>
      </c>
      <c r="AO78" s="113">
        <v>0</v>
      </c>
      <c r="AP78" s="113">
        <v>0</v>
      </c>
      <c r="AQ78" s="113">
        <v>0</v>
      </c>
      <c r="AR78" s="113">
        <v>0</v>
      </c>
      <c r="AS78" s="113">
        <v>0</v>
      </c>
      <c r="AT78" s="545">
        <f t="shared" si="5"/>
        <v>15</v>
      </c>
      <c r="AU78" s="609" t="s">
        <v>136</v>
      </c>
      <c r="AV78" s="551">
        <v>1</v>
      </c>
      <c r="AW78" s="552">
        <v>2</v>
      </c>
      <c r="AX78" s="552">
        <v>4</v>
      </c>
      <c r="AY78" s="552">
        <v>3</v>
      </c>
      <c r="AZ78" s="552">
        <v>3</v>
      </c>
      <c r="BA78" s="552">
        <v>2</v>
      </c>
      <c r="BB78" s="115">
        <v>0</v>
      </c>
      <c r="BC78" s="115">
        <v>0</v>
      </c>
      <c r="BD78" s="115">
        <v>0</v>
      </c>
      <c r="BE78" s="115">
        <v>0</v>
      </c>
      <c r="BF78" s="115">
        <v>0</v>
      </c>
      <c r="BG78" s="115">
        <v>0</v>
      </c>
      <c r="BH78" s="545">
        <f t="shared" si="6"/>
        <v>15</v>
      </c>
      <c r="BI78" s="571">
        <f t="shared" si="7"/>
        <v>1</v>
      </c>
      <c r="BJ78" s="571" t="str">
        <f>VLOOKUP(BI78,Tabla_Indicador_Gestion4[#All],3,TRUE)</f>
        <v>Culminada</v>
      </c>
      <c r="BK78" s="315" t="str">
        <f t="shared" si="8"/>
        <v xml:space="preserve"> |201912: 0 |201911: 0 |2019010: 0 |201909: 0 |201908: 0 |201907: 0 |201906: MR G_TICS.xlsx
Avance PAI OTI 31052019.xlsx |201905: Implementación MIPG.zip  |201904: 275 abril - Informe Tratamiento de riesgos de Seguridad al interior de la OTI.pdf |201903: 274 Marzo - Soportes.zip |201902: 275 febrero - Información OTI FURAG 21022019.pdf
275 feb - reporte avance PAI con corte a febrero |201901: 275 enero - Resultados FURAG 2017.pdf
274 ene - Avacne PAI</v>
      </c>
      <c r="BL78" s="316" t="str">
        <f t="shared" si="9"/>
        <v xml:space="preserve"> |201912: 0 |201911: 0 |2019010: 0 |201909: 0 |201908: 0 |201907: 0 |201906: Generación de informe de avance en la matriz de riesgos con corte a 30 de abril.
Generación de informe de avance del PAI con corte a mayo. |201905: Reporte de avanece del PAI.
Respuesta a memorandos del área de planeación sobre la ejecución presupuestal de los proyectos de inversión de la OTI.  |201904: Reporte de Avance del PAI con corte a 30 de abril.
 - Inscripción al Concurso de Máxima Velocidad 2019.
 - Informe de Tratamiento de Riesgos de seguridad enviado a la OCI. |201903: Finaliza el diligenciamiento del FURAG en lo relacionado a las preguntas asignadas a la OTI, Apoyo a las preguntas de Gestión documental, Apoyo a Talento Humano y Comunicaciones.
Reporte de Avance del PAI con corte a Marzo. |201902: Diligenciamiento del formulario FURAG en las preguntas relacionadas con la OTI.
Reporte del avance en el PAI con corte a febrero |201901: Revisión resultados FURAG 2016
Reporte del Avance al PAI con corte a enero</v>
      </c>
      <c r="BM78" s="388" t="s">
        <v>837</v>
      </c>
      <c r="BN78" s="389" t="s">
        <v>838</v>
      </c>
      <c r="BO78" s="388" t="s">
        <v>839</v>
      </c>
      <c r="BP78" s="389" t="s">
        <v>840</v>
      </c>
      <c r="BQ78" s="388" t="s">
        <v>841</v>
      </c>
      <c r="BR78" s="389" t="s">
        <v>842</v>
      </c>
      <c r="BS78" s="388" t="s">
        <v>843</v>
      </c>
      <c r="BT78" s="389" t="s">
        <v>844</v>
      </c>
      <c r="BU78" s="473" t="s">
        <v>845</v>
      </c>
      <c r="BV78" s="474" t="s">
        <v>846</v>
      </c>
      <c r="BW78" s="285" t="s">
        <v>847</v>
      </c>
      <c r="BX78" s="287" t="s">
        <v>848</v>
      </c>
      <c r="BY78" s="490">
        <v>0</v>
      </c>
      <c r="BZ78" s="491">
        <v>0</v>
      </c>
      <c r="CA78" s="490">
        <v>0</v>
      </c>
      <c r="CB78" s="491">
        <v>0</v>
      </c>
      <c r="CC78" s="490">
        <v>0</v>
      </c>
      <c r="CD78" s="491">
        <v>0</v>
      </c>
      <c r="CE78" s="490">
        <v>0</v>
      </c>
      <c r="CF78" s="491">
        <v>0</v>
      </c>
      <c r="CG78" s="490">
        <v>0</v>
      </c>
      <c r="CH78" s="491">
        <v>0</v>
      </c>
      <c r="CI78" s="490">
        <v>0</v>
      </c>
      <c r="CJ78" s="491">
        <v>0</v>
      </c>
    </row>
    <row r="79" spans="1:88" ht="15" customHeight="1" x14ac:dyDescent="0.2">
      <c r="A79" s="587">
        <v>77</v>
      </c>
      <c r="B79" s="575" t="s">
        <v>254</v>
      </c>
      <c r="C79" s="591" t="s">
        <v>47</v>
      </c>
      <c r="D79" s="577" t="s">
        <v>48</v>
      </c>
      <c r="E79" s="577" t="s">
        <v>12</v>
      </c>
      <c r="F79" s="245" t="s">
        <v>121</v>
      </c>
      <c r="G79" s="245" t="s">
        <v>78</v>
      </c>
      <c r="H79" s="245">
        <v>2</v>
      </c>
      <c r="I79" s="577" t="s">
        <v>122</v>
      </c>
      <c r="J79" s="245" t="s">
        <v>13</v>
      </c>
      <c r="K79" s="245" t="s">
        <v>2294</v>
      </c>
      <c r="L79" s="245" t="s">
        <v>849</v>
      </c>
      <c r="M79" s="245" t="s">
        <v>164</v>
      </c>
      <c r="N79" s="577" t="s">
        <v>64</v>
      </c>
      <c r="O79" s="577" t="s">
        <v>835</v>
      </c>
      <c r="P79" s="577" t="s">
        <v>835</v>
      </c>
      <c r="Q79" s="577" t="s">
        <v>836</v>
      </c>
      <c r="R79" s="245" t="s">
        <v>260</v>
      </c>
      <c r="S79" s="245" t="s">
        <v>129</v>
      </c>
      <c r="T79" s="245" t="s">
        <v>130</v>
      </c>
      <c r="U79" s="575" t="s">
        <v>165</v>
      </c>
      <c r="V79" s="575" t="s">
        <v>166</v>
      </c>
      <c r="W79" s="245"/>
      <c r="X79" s="589"/>
      <c r="Y79" s="589"/>
      <c r="Z79" s="589"/>
      <c r="AA79" s="589"/>
      <c r="AB79" s="589"/>
      <c r="AC79" s="589">
        <v>1</v>
      </c>
      <c r="AD79" s="245" t="s">
        <v>850</v>
      </c>
      <c r="AE79" s="245" t="s">
        <v>134</v>
      </c>
      <c r="AF79" s="576">
        <v>1.666666666666667E-3</v>
      </c>
      <c r="AG79" s="588" t="s">
        <v>135</v>
      </c>
      <c r="AH79" s="522">
        <v>3</v>
      </c>
      <c r="AI79" s="523">
        <v>3</v>
      </c>
      <c r="AJ79" s="523">
        <v>3</v>
      </c>
      <c r="AK79" s="523">
        <v>3</v>
      </c>
      <c r="AL79" s="523">
        <v>3</v>
      </c>
      <c r="AM79" s="523">
        <v>3</v>
      </c>
      <c r="AN79" s="113">
        <v>0</v>
      </c>
      <c r="AO79" s="113">
        <v>0</v>
      </c>
      <c r="AP79" s="113">
        <v>0</v>
      </c>
      <c r="AQ79" s="113">
        <v>0</v>
      </c>
      <c r="AR79" s="113">
        <v>0</v>
      </c>
      <c r="AS79" s="113">
        <v>0</v>
      </c>
      <c r="AT79" s="545">
        <f t="shared" si="5"/>
        <v>18</v>
      </c>
      <c r="AU79" s="609" t="s">
        <v>136</v>
      </c>
      <c r="AV79" s="553">
        <v>3</v>
      </c>
      <c r="AW79" s="554">
        <v>3</v>
      </c>
      <c r="AX79" s="554">
        <v>3</v>
      </c>
      <c r="AY79" s="554">
        <v>3</v>
      </c>
      <c r="AZ79" s="554">
        <v>3</v>
      </c>
      <c r="BA79" s="554">
        <v>3</v>
      </c>
      <c r="BB79" s="115">
        <v>0</v>
      </c>
      <c r="BC79" s="115">
        <v>0</v>
      </c>
      <c r="BD79" s="115">
        <v>0</v>
      </c>
      <c r="BE79" s="115">
        <v>0</v>
      </c>
      <c r="BF79" s="115">
        <v>0</v>
      </c>
      <c r="BG79" s="115">
        <v>0</v>
      </c>
      <c r="BH79" s="545">
        <f t="shared" si="6"/>
        <v>18</v>
      </c>
      <c r="BI79" s="571">
        <f t="shared" si="7"/>
        <v>1</v>
      </c>
      <c r="BJ79" s="571" t="str">
        <f>VLOOKUP(BI79,Tabla_Indicador_Gestion4[#All],3,TRUE)</f>
        <v>Culminada</v>
      </c>
      <c r="BK79" s="315" t="str">
        <f t="shared" si="8"/>
        <v xml:space="preserve"> |201912: 0 |201911: 0 |2019010: 0 |201909: 0 |201908: 0 |201907: 0 |201906: 239 junio - 15-DIF-10 V2 FUID- TICS.xlsx
239 junio - Comunicaciones Orfeo.docx
239 junio - Radicado Vigia Junio.xlsx |201905: Publicaciones y radicados.rar  |201904: Registro FUID abril |201903: Registro FUID marzo |201902: Registro FUID febrero |201901: Registro de FUID enero</v>
      </c>
      <c r="BL79" s="316" t="str">
        <f t="shared" si="9"/>
        <v xml:space="preserve"> |201912: 0 |201911: 0 |2019010: 0 |201909: 0 |201908: 0 |201907: 0 |201906: Se realizan 128 publicaciones en el sitio web, se tramitan 51 radicados en Vigia y se tramitan 19 comunicaciones en orfeo. |201905: Se realizan 135 publicaciones en el sitio web, se tramitan 46 radicados en Vigia y se tramitan 44 comunicaciones en orfeo.  |201904: Comunicaciones internas y externas de orfeo, Vigia y publicaciones sitio web  |201903: Comunicaciones internas y externas de orfeo, Vigia (126) y publicaciones sitio web (230 en el I trimestre) |201902: Comunicaciones internas y externas de orfeo, Vigia y publicaciones sitio web |201901: Comunicaciones internas y externas de Orfeo y Vigia</v>
      </c>
      <c r="BM79" s="379" t="s">
        <v>851</v>
      </c>
      <c r="BN79" s="380" t="s">
        <v>852</v>
      </c>
      <c r="BO79" s="379" t="s">
        <v>853</v>
      </c>
      <c r="BP79" s="380" t="s">
        <v>854</v>
      </c>
      <c r="BQ79" s="379" t="s">
        <v>855</v>
      </c>
      <c r="BR79" s="380" t="s">
        <v>856</v>
      </c>
      <c r="BS79" s="427" t="s">
        <v>857</v>
      </c>
      <c r="BT79" s="428" t="s">
        <v>858</v>
      </c>
      <c r="BU79" s="473" t="s">
        <v>859</v>
      </c>
      <c r="BV79" s="474" t="s">
        <v>860</v>
      </c>
      <c r="BW79" s="274" t="s">
        <v>861</v>
      </c>
      <c r="BX79" s="275" t="s">
        <v>862</v>
      </c>
      <c r="BY79" s="490">
        <v>0</v>
      </c>
      <c r="BZ79" s="491">
        <v>0</v>
      </c>
      <c r="CA79" s="490">
        <v>0</v>
      </c>
      <c r="CB79" s="491">
        <v>0</v>
      </c>
      <c r="CC79" s="490">
        <v>0</v>
      </c>
      <c r="CD79" s="491">
        <v>0</v>
      </c>
      <c r="CE79" s="490">
        <v>0</v>
      </c>
      <c r="CF79" s="491">
        <v>0</v>
      </c>
      <c r="CG79" s="490">
        <v>0</v>
      </c>
      <c r="CH79" s="491">
        <v>0</v>
      </c>
      <c r="CI79" s="490">
        <v>0</v>
      </c>
      <c r="CJ79" s="491">
        <v>0</v>
      </c>
    </row>
    <row r="80" spans="1:88" ht="15" customHeight="1" x14ac:dyDescent="0.2">
      <c r="A80" s="587">
        <v>78</v>
      </c>
      <c r="B80" s="575" t="s">
        <v>254</v>
      </c>
      <c r="C80" s="591" t="s">
        <v>47</v>
      </c>
      <c r="D80" s="577" t="s">
        <v>48</v>
      </c>
      <c r="E80" s="577" t="s">
        <v>12</v>
      </c>
      <c r="F80" s="245" t="s">
        <v>121</v>
      </c>
      <c r="G80" s="245" t="s">
        <v>78</v>
      </c>
      <c r="H80" s="245">
        <v>12</v>
      </c>
      <c r="I80" s="577" t="s">
        <v>863</v>
      </c>
      <c r="J80" s="245" t="s">
        <v>864</v>
      </c>
      <c r="K80" s="245" t="s">
        <v>2274</v>
      </c>
      <c r="L80" s="245" t="s">
        <v>865</v>
      </c>
      <c r="M80" s="245" t="s">
        <v>866</v>
      </c>
      <c r="N80" s="577" t="s">
        <v>64</v>
      </c>
      <c r="O80" s="577" t="s">
        <v>835</v>
      </c>
      <c r="P80" s="577" t="s">
        <v>835</v>
      </c>
      <c r="Q80" s="577" t="s">
        <v>836</v>
      </c>
      <c r="R80" s="245" t="s">
        <v>260</v>
      </c>
      <c r="S80" s="245" t="s">
        <v>129</v>
      </c>
      <c r="T80" s="245" t="s">
        <v>130</v>
      </c>
      <c r="U80" s="575" t="s">
        <v>867</v>
      </c>
      <c r="V80" s="575" t="s">
        <v>487</v>
      </c>
      <c r="W80" s="245"/>
      <c r="X80" s="589"/>
      <c r="Y80" s="589"/>
      <c r="Z80" s="589"/>
      <c r="AA80" s="589"/>
      <c r="AB80" s="589"/>
      <c r="AC80" s="589">
        <v>1</v>
      </c>
      <c r="AD80" s="245" t="s">
        <v>868</v>
      </c>
      <c r="AE80" s="245" t="s">
        <v>134</v>
      </c>
      <c r="AF80" s="576">
        <v>1.666666666666667E-3</v>
      </c>
      <c r="AG80" s="588" t="s">
        <v>135</v>
      </c>
      <c r="AH80" s="525">
        <v>0.16</v>
      </c>
      <c r="AI80" s="527">
        <v>0.01</v>
      </c>
      <c r="AJ80" s="527">
        <v>0.08</v>
      </c>
      <c r="AK80" s="527">
        <v>8.3333000000000004E-2</v>
      </c>
      <c r="AL80" s="527">
        <v>8.3333000000000004E-2</v>
      </c>
      <c r="AM80" s="527">
        <v>8.3333000000000004E-2</v>
      </c>
      <c r="AN80" s="126">
        <v>8.3333000000000004E-2</v>
      </c>
      <c r="AO80" s="126">
        <v>8.3333000000000004E-2</v>
      </c>
      <c r="AP80" s="126">
        <v>8.3333000000000004E-2</v>
      </c>
      <c r="AQ80" s="126">
        <v>8.3333000000000004E-2</v>
      </c>
      <c r="AR80" s="126">
        <v>8.3333000000000004E-2</v>
      </c>
      <c r="AS80" s="126">
        <v>8.3333000000000004E-2</v>
      </c>
      <c r="AT80" s="546">
        <f t="shared" si="5"/>
        <v>0.99999699999999991</v>
      </c>
      <c r="AU80" s="609" t="s">
        <v>136</v>
      </c>
      <c r="AV80" s="555">
        <v>0.16</v>
      </c>
      <c r="AW80" s="556">
        <v>0.01</v>
      </c>
      <c r="AX80" s="556">
        <v>0.08</v>
      </c>
      <c r="AY80" s="556">
        <v>8.3333000000000004E-2</v>
      </c>
      <c r="AZ80" s="556">
        <v>8.3333000000000004E-2</v>
      </c>
      <c r="BA80" s="556">
        <v>8.3333000000000004E-2</v>
      </c>
      <c r="BB80" s="123">
        <v>0</v>
      </c>
      <c r="BC80" s="123">
        <v>0</v>
      </c>
      <c r="BD80" s="123">
        <v>0</v>
      </c>
      <c r="BE80" s="123">
        <v>0</v>
      </c>
      <c r="BF80" s="123">
        <v>0</v>
      </c>
      <c r="BG80" s="123">
        <v>0</v>
      </c>
      <c r="BH80" s="572">
        <f t="shared" si="6"/>
        <v>0.49999899999999997</v>
      </c>
      <c r="BI80" s="571">
        <f t="shared" si="7"/>
        <v>0.50000050000149998</v>
      </c>
      <c r="BJ80" s="571" t="str">
        <f>VLOOKUP(BI80,Tabla_Indicador_Gestion4[#All],3,TRUE)</f>
        <v>En Tramite</v>
      </c>
      <c r="BK80" s="315" t="str">
        <f t="shared" si="8"/>
        <v xml:space="preserve"> |201912: 0 |201911: 0 |2019010: 0 |201909: 0 |201908: 0 |201907: 0 |201906: 242 junio - Plan de Transición IPv4 a IPv6 - SPT_v3.pdf |201905: Implementación IPv6.zip  |201904: 281 abril - RELACION EQUIPOS DE BAJA.xlsx |201903: 281 mar - Sondeo de Mercado Voz IP.pdf |201902: 281 feb - Inventario Equipo IPv4 a IPv6.xlsx |201901: 281 ene - Plan de Transición IPv4 a IPv6</v>
      </c>
      <c r="BL80" s="316" t="str">
        <f t="shared" si="9"/>
        <v xml:space="preserve"> |201912: 0 |201911: 0 |2019010: 0 |201909: 0 |201908: 0 |201907: 0 |201906: Actualización del Plan de transición de IPv4 a IPv6. |201905: Inscripción de la entidad en el portal de IPv6, con el fin de hacer seguimiento a la implementación.  |201904: Se realiza analisis de los equipos a dar de baja para actualizar el inventario de equipos para la implementación del IPv6. |201903: Sondeo de mercado para implementación de telefonía IP que bajo el protocolo IPv6. |201902: Inicia construcción del inventario de equipos de cómputo para transición del protocolo Ipv4 a IPv6. |201901: Publicación en la Cadena de valor del Plan de Transición de IPv4 a IPv6.</v>
      </c>
      <c r="BM80" s="377" t="s">
        <v>869</v>
      </c>
      <c r="BN80" s="378" t="s">
        <v>870</v>
      </c>
      <c r="BO80" s="377" t="s">
        <v>871</v>
      </c>
      <c r="BP80" s="378" t="s">
        <v>872</v>
      </c>
      <c r="BQ80" s="377" t="s">
        <v>873</v>
      </c>
      <c r="BR80" s="378" t="s">
        <v>874</v>
      </c>
      <c r="BS80" s="388" t="s">
        <v>875</v>
      </c>
      <c r="BT80" s="389" t="s">
        <v>876</v>
      </c>
      <c r="BU80" s="473" t="s">
        <v>877</v>
      </c>
      <c r="BV80" s="474" t="s">
        <v>878</v>
      </c>
      <c r="BW80" s="285" t="s">
        <v>879</v>
      </c>
      <c r="BX80" s="286" t="s">
        <v>880</v>
      </c>
      <c r="BY80" s="490">
        <v>0</v>
      </c>
      <c r="BZ80" s="491">
        <v>0</v>
      </c>
      <c r="CA80" s="490">
        <v>0</v>
      </c>
      <c r="CB80" s="491">
        <v>0</v>
      </c>
      <c r="CC80" s="490">
        <v>0</v>
      </c>
      <c r="CD80" s="491">
        <v>0</v>
      </c>
      <c r="CE80" s="490">
        <v>0</v>
      </c>
      <c r="CF80" s="491">
        <v>0</v>
      </c>
      <c r="CG80" s="490">
        <v>0</v>
      </c>
      <c r="CH80" s="491">
        <v>0</v>
      </c>
      <c r="CI80" s="490">
        <v>0</v>
      </c>
      <c r="CJ80" s="491">
        <v>0</v>
      </c>
    </row>
    <row r="81" spans="1:88" ht="15" customHeight="1" x14ac:dyDescent="0.2">
      <c r="A81" s="587">
        <v>79</v>
      </c>
      <c r="B81" s="575" t="s">
        <v>254</v>
      </c>
      <c r="C81" s="591" t="s">
        <v>47</v>
      </c>
      <c r="D81" s="577" t="s">
        <v>48</v>
      </c>
      <c r="E81" s="577" t="s">
        <v>12</v>
      </c>
      <c r="F81" s="245" t="s">
        <v>121</v>
      </c>
      <c r="G81" s="245" t="s">
        <v>78</v>
      </c>
      <c r="H81" s="245">
        <v>12</v>
      </c>
      <c r="I81" s="577" t="s">
        <v>863</v>
      </c>
      <c r="J81" s="245" t="s">
        <v>864</v>
      </c>
      <c r="K81" s="245" t="s">
        <v>2274</v>
      </c>
      <c r="L81" s="245" t="s">
        <v>881</v>
      </c>
      <c r="M81" s="245" t="s">
        <v>882</v>
      </c>
      <c r="N81" s="577" t="s">
        <v>64</v>
      </c>
      <c r="O81" s="577" t="s">
        <v>835</v>
      </c>
      <c r="P81" s="577" t="s">
        <v>835</v>
      </c>
      <c r="Q81" s="577" t="s">
        <v>836</v>
      </c>
      <c r="R81" s="245" t="s">
        <v>260</v>
      </c>
      <c r="S81" s="245" t="s">
        <v>129</v>
      </c>
      <c r="T81" s="245" t="s">
        <v>130</v>
      </c>
      <c r="U81" s="575" t="s">
        <v>867</v>
      </c>
      <c r="V81" s="575" t="s">
        <v>487</v>
      </c>
      <c r="W81" s="245"/>
      <c r="X81" s="589"/>
      <c r="Y81" s="589"/>
      <c r="Z81" s="589"/>
      <c r="AA81" s="589"/>
      <c r="AB81" s="589"/>
      <c r="AC81" s="589">
        <v>0.8</v>
      </c>
      <c r="AD81" s="245" t="s">
        <v>883</v>
      </c>
      <c r="AE81" s="245" t="s">
        <v>134</v>
      </c>
      <c r="AF81" s="576">
        <v>1.666666666666667E-3</v>
      </c>
      <c r="AG81" s="588" t="s">
        <v>135</v>
      </c>
      <c r="AH81" s="525">
        <v>0.05</v>
      </c>
      <c r="AI81" s="527">
        <v>0.05</v>
      </c>
      <c r="AJ81" s="527">
        <v>0.1</v>
      </c>
      <c r="AK81" s="527">
        <v>0.05</v>
      </c>
      <c r="AL81" s="527">
        <v>0.05</v>
      </c>
      <c r="AM81" s="527">
        <v>0.1</v>
      </c>
      <c r="AN81" s="129">
        <v>0.05</v>
      </c>
      <c r="AO81" s="129">
        <v>0.05</v>
      </c>
      <c r="AP81" s="129">
        <v>0.1</v>
      </c>
      <c r="AQ81" s="129">
        <v>0.05</v>
      </c>
      <c r="AR81" s="129">
        <v>0.05</v>
      </c>
      <c r="AS81" s="129">
        <v>0.1</v>
      </c>
      <c r="AT81" s="546">
        <f t="shared" si="5"/>
        <v>0.8</v>
      </c>
      <c r="AU81" s="609" t="s">
        <v>136</v>
      </c>
      <c r="AV81" s="557">
        <v>0.05</v>
      </c>
      <c r="AW81" s="558">
        <v>0.05</v>
      </c>
      <c r="AX81" s="558">
        <v>0.1</v>
      </c>
      <c r="AY81" s="558">
        <v>0.05</v>
      </c>
      <c r="AZ81" s="558">
        <v>0.05</v>
      </c>
      <c r="BA81" s="558">
        <v>0.1</v>
      </c>
      <c r="BB81" s="123">
        <v>0</v>
      </c>
      <c r="BC81" s="123">
        <v>0</v>
      </c>
      <c r="BD81" s="123">
        <v>0</v>
      </c>
      <c r="BE81" s="123">
        <v>0</v>
      </c>
      <c r="BF81" s="123">
        <v>0</v>
      </c>
      <c r="BG81" s="123">
        <v>0</v>
      </c>
      <c r="BH81" s="572">
        <f t="shared" si="6"/>
        <v>0.4</v>
      </c>
      <c r="BI81" s="571">
        <f t="shared" si="7"/>
        <v>0.5</v>
      </c>
      <c r="BJ81" s="571" t="str">
        <f>VLOOKUP(BI81,Tabla_Indicador_Gestion4[#All],3,TRUE)</f>
        <v>En Tramite</v>
      </c>
      <c r="BK81" s="315" t="str">
        <f t="shared" si="8"/>
        <v xml:space="preserve"> |201912: 0 |201911: 0 |2019010: 0 |201909: 0 |201908: 0 |201907: 0 |201906: 245 junio - articles-5482_Instrumento_Evaluacion_MSPI a 30062019.xlsx |201905: Se reciben los resultados del FURAG sobre la Política de Seguridad digital en la entidad. Se hace seguimiento a la implementación del MSPI.  |201904: Presentación de la Jornada de Reinducción del 30 de abril. |201903: 284 Marzo - Política Administracion del Riesgo V4.pdf |201902: 284 feb - Manual Plan de Acción Seguridad y Privacidad de la información - SPT 2019.pdf |201901: 284 ene - Avance_MSPI a 31122018.xlsx</v>
      </c>
      <c r="BL81" s="316" t="str">
        <f t="shared" si="9"/>
        <v xml:space="preserve"> |201912: 0 |201911: 0 |2019010: 0 |201909: 0 |201908: 0 |201907: 0 |201906: Avance en la implementación del MSPI en la  entidad. |201905: 245 mayo - Instrumento_Evaluacion_MSPI a 31052019.xlsx  |201904: Se realiza presentación con el avance en la implementación del MSPI a todos los funcionarios en la jornada de inducción del 30 de abril. |201903: Colaboración en la Actualización de la política de Tratamiento de Riesgos de la entidad, en lo relación a los riesgos de Seguridad Digital, de acuerdo a los criterios solicitados por el DAFP y la ISO 27001. |201902: Manual Plan de Acción de Seguridad y Privacidad de la información en la cadena de valor |201901: Revisión del avance en la implementación del MSPI con corte a 31 de dic de 2018.</v>
      </c>
      <c r="BM81" s="379" t="s">
        <v>884</v>
      </c>
      <c r="BN81" s="380" t="s">
        <v>885</v>
      </c>
      <c r="BO81" s="379" t="s">
        <v>886</v>
      </c>
      <c r="BP81" s="380" t="s">
        <v>887</v>
      </c>
      <c r="BQ81" s="379" t="s">
        <v>888</v>
      </c>
      <c r="BR81" s="380" t="s">
        <v>889</v>
      </c>
      <c r="BS81" s="427" t="s">
        <v>890</v>
      </c>
      <c r="BT81" s="428" t="s">
        <v>891</v>
      </c>
      <c r="BU81" s="473" t="s">
        <v>892</v>
      </c>
      <c r="BV81" s="474" t="s">
        <v>893</v>
      </c>
      <c r="BW81" s="274" t="s">
        <v>894</v>
      </c>
      <c r="BX81" s="275" t="s">
        <v>895</v>
      </c>
      <c r="BY81" s="490">
        <v>0</v>
      </c>
      <c r="BZ81" s="491">
        <v>0</v>
      </c>
      <c r="CA81" s="490">
        <v>0</v>
      </c>
      <c r="CB81" s="491">
        <v>0</v>
      </c>
      <c r="CC81" s="490">
        <v>0</v>
      </c>
      <c r="CD81" s="491">
        <v>0</v>
      </c>
      <c r="CE81" s="490">
        <v>0</v>
      </c>
      <c r="CF81" s="491">
        <v>0</v>
      </c>
      <c r="CG81" s="490">
        <v>0</v>
      </c>
      <c r="CH81" s="491">
        <v>0</v>
      </c>
      <c r="CI81" s="490">
        <v>0</v>
      </c>
      <c r="CJ81" s="491">
        <v>0</v>
      </c>
    </row>
    <row r="82" spans="1:88" ht="15" customHeight="1" x14ac:dyDescent="0.2">
      <c r="A82" s="587">
        <v>80</v>
      </c>
      <c r="B82" s="575" t="s">
        <v>254</v>
      </c>
      <c r="C82" s="591" t="s">
        <v>47</v>
      </c>
      <c r="D82" s="577" t="s">
        <v>48</v>
      </c>
      <c r="E82" s="577" t="s">
        <v>12</v>
      </c>
      <c r="F82" s="245" t="s">
        <v>121</v>
      </c>
      <c r="G82" s="245" t="s">
        <v>78</v>
      </c>
      <c r="H82" s="245">
        <v>12</v>
      </c>
      <c r="I82" s="577" t="s">
        <v>863</v>
      </c>
      <c r="J82" s="245" t="s">
        <v>864</v>
      </c>
      <c r="K82" s="66" t="s">
        <v>2274</v>
      </c>
      <c r="L82" s="245" t="s">
        <v>896</v>
      </c>
      <c r="M82" s="245" t="s">
        <v>897</v>
      </c>
      <c r="N82" s="577" t="s">
        <v>64</v>
      </c>
      <c r="O82" s="577" t="s">
        <v>835</v>
      </c>
      <c r="P82" s="577" t="s">
        <v>835</v>
      </c>
      <c r="Q82" s="577" t="s">
        <v>836</v>
      </c>
      <c r="R82" s="245" t="s">
        <v>260</v>
      </c>
      <c r="S82" s="245" t="s">
        <v>129</v>
      </c>
      <c r="T82" s="245" t="s">
        <v>130</v>
      </c>
      <c r="U82" s="575" t="s">
        <v>867</v>
      </c>
      <c r="V82" s="575" t="s">
        <v>487</v>
      </c>
      <c r="W82" s="245"/>
      <c r="X82" s="245"/>
      <c r="Y82" s="245"/>
      <c r="Z82" s="245"/>
      <c r="AA82" s="245"/>
      <c r="AB82" s="245"/>
      <c r="AC82" s="245">
        <v>3</v>
      </c>
      <c r="AD82" s="245" t="s">
        <v>898</v>
      </c>
      <c r="AE82" s="245" t="s">
        <v>134</v>
      </c>
      <c r="AF82" s="576">
        <v>1.666666666666667E-3</v>
      </c>
      <c r="AG82" s="588" t="s">
        <v>135</v>
      </c>
      <c r="AH82" s="526">
        <v>0</v>
      </c>
      <c r="AI82" s="524">
        <v>0</v>
      </c>
      <c r="AJ82" s="524">
        <v>0</v>
      </c>
      <c r="AK82" s="524">
        <v>0</v>
      </c>
      <c r="AL82" s="524">
        <v>0</v>
      </c>
      <c r="AM82" s="524">
        <v>1</v>
      </c>
      <c r="AN82" s="135">
        <v>0</v>
      </c>
      <c r="AO82" s="135">
        <v>0</v>
      </c>
      <c r="AP82" s="135">
        <v>1</v>
      </c>
      <c r="AQ82" s="135">
        <v>0</v>
      </c>
      <c r="AR82" s="135">
        <v>0</v>
      </c>
      <c r="AS82" s="135">
        <v>1</v>
      </c>
      <c r="AT82" s="545">
        <f t="shared" si="5"/>
        <v>3</v>
      </c>
      <c r="AU82" s="609" t="s">
        <v>136</v>
      </c>
      <c r="AV82" s="551">
        <v>0</v>
      </c>
      <c r="AW82" s="552">
        <v>0</v>
      </c>
      <c r="AX82" s="552">
        <v>0</v>
      </c>
      <c r="AY82" s="552">
        <v>0.5</v>
      </c>
      <c r="AZ82" s="552">
        <v>0</v>
      </c>
      <c r="BA82" s="552">
        <v>1</v>
      </c>
      <c r="BB82" s="115">
        <v>0</v>
      </c>
      <c r="BC82" s="115">
        <v>0</v>
      </c>
      <c r="BD82" s="115">
        <v>0</v>
      </c>
      <c r="BE82" s="115">
        <v>0</v>
      </c>
      <c r="BF82" s="115">
        <v>0</v>
      </c>
      <c r="BG82" s="115">
        <v>0</v>
      </c>
      <c r="BH82" s="545">
        <f t="shared" si="6"/>
        <v>1.5</v>
      </c>
      <c r="BI82" s="571">
        <f t="shared" si="7"/>
        <v>0.5</v>
      </c>
      <c r="BJ82" s="571" t="str">
        <f>VLOOKUP(BI82,Tabla_Indicador_Gestion4[#All],3,TRUE)</f>
        <v>En Tramite</v>
      </c>
      <c r="BK82" s="315" t="str">
        <f t="shared" si="8"/>
        <v xml:space="preserve"> |201912: 0 |201911: 0 |2019010: 0 |201909: 0 |201908: 0 |201907: 0 |201906: Solicitud para recertificación dato tráfico portuario.png |201905: 0  |201904: https://www.datos.gov.co/Transporte/Trafico-Portuario-Mar-timo-En-Colombia-2016-a-dici/5r3g-zv5z |201903: 0 |201902: https://datos.gov.co/browse?q=superintendencia%20de%20transporte&amp;sortBy=relevance |201901: 0</v>
      </c>
      <c r="BL82" s="316" t="str">
        <f t="shared" si="9"/>
        <v xml:space="preserve"> |201912: 0 |201911: 0 |2019010: 0 |201909: 0 |201908: 0 |201907: 0 |201906: Se inicia revisión de la información del dato abierto de tráfico portuario marítimo para obtener recertificación nivel 1. La actual certificación vence en el mes de agosto. |201905: 0  |201904: Se realiza la actualización de la metadata del dato abierto Tráfico Portuario Marítimo en Colombia con la información a abril de 2019, |201903: 0 |201902: Revisión de datos publicados en el portal. |201901: 0</v>
      </c>
      <c r="BM82" s="381">
        <v>0</v>
      </c>
      <c r="BN82" s="362">
        <v>0</v>
      </c>
      <c r="BO82" s="401" t="s">
        <v>899</v>
      </c>
      <c r="BP82" s="378" t="s">
        <v>900</v>
      </c>
      <c r="BQ82" s="361">
        <v>0</v>
      </c>
      <c r="BR82" s="362">
        <v>0</v>
      </c>
      <c r="BS82" s="437" t="s">
        <v>901</v>
      </c>
      <c r="BT82" s="389" t="s">
        <v>902</v>
      </c>
      <c r="BU82" s="462">
        <v>0</v>
      </c>
      <c r="BV82" s="463">
        <v>0</v>
      </c>
      <c r="BW82" s="285" t="s">
        <v>903</v>
      </c>
      <c r="BX82" s="287" t="s">
        <v>904</v>
      </c>
      <c r="BY82" s="490">
        <v>0</v>
      </c>
      <c r="BZ82" s="491">
        <v>0</v>
      </c>
      <c r="CA82" s="490">
        <v>0</v>
      </c>
      <c r="CB82" s="491">
        <v>0</v>
      </c>
      <c r="CC82" s="490">
        <v>0</v>
      </c>
      <c r="CD82" s="491">
        <v>0</v>
      </c>
      <c r="CE82" s="490">
        <v>0</v>
      </c>
      <c r="CF82" s="491">
        <v>0</v>
      </c>
      <c r="CG82" s="490">
        <v>0</v>
      </c>
      <c r="CH82" s="491">
        <v>0</v>
      </c>
      <c r="CI82" s="490">
        <v>0</v>
      </c>
      <c r="CJ82" s="491">
        <v>0</v>
      </c>
    </row>
    <row r="83" spans="1:88" ht="15" customHeight="1" x14ac:dyDescent="0.2">
      <c r="A83" s="587">
        <v>81</v>
      </c>
      <c r="B83" s="575" t="s">
        <v>254</v>
      </c>
      <c r="C83" s="591" t="s">
        <v>47</v>
      </c>
      <c r="D83" s="577" t="s">
        <v>48</v>
      </c>
      <c r="E83" s="577" t="s">
        <v>12</v>
      </c>
      <c r="F83" s="245" t="s">
        <v>121</v>
      </c>
      <c r="G83" s="245" t="s">
        <v>78</v>
      </c>
      <c r="H83" s="245">
        <v>13</v>
      </c>
      <c r="I83" s="598" t="s">
        <v>905</v>
      </c>
      <c r="J83" s="245" t="s">
        <v>864</v>
      </c>
      <c r="K83" s="245" t="s">
        <v>2275</v>
      </c>
      <c r="L83" s="245" t="s">
        <v>906</v>
      </c>
      <c r="M83" s="245" t="s">
        <v>907</v>
      </c>
      <c r="N83" s="577" t="s">
        <v>64</v>
      </c>
      <c r="O83" s="577" t="s">
        <v>835</v>
      </c>
      <c r="P83" s="577" t="s">
        <v>835</v>
      </c>
      <c r="Q83" s="577" t="s">
        <v>836</v>
      </c>
      <c r="R83" s="245" t="s">
        <v>260</v>
      </c>
      <c r="S83" s="245" t="s">
        <v>129</v>
      </c>
      <c r="T83" s="245" t="s">
        <v>130</v>
      </c>
      <c r="U83" s="575" t="s">
        <v>867</v>
      </c>
      <c r="V83" s="575" t="s">
        <v>908</v>
      </c>
      <c r="W83" s="245"/>
      <c r="X83" s="245"/>
      <c r="Y83" s="245"/>
      <c r="Z83" s="245"/>
      <c r="AA83" s="245"/>
      <c r="AB83" s="245"/>
      <c r="AC83" s="245">
        <v>5</v>
      </c>
      <c r="AD83" s="245" t="s">
        <v>883</v>
      </c>
      <c r="AE83" s="245" t="s">
        <v>134</v>
      </c>
      <c r="AF83" s="576">
        <v>1.666666666666667E-3</v>
      </c>
      <c r="AG83" s="588" t="s">
        <v>135</v>
      </c>
      <c r="AH83" s="526">
        <v>0</v>
      </c>
      <c r="AI83" s="524">
        <v>0</v>
      </c>
      <c r="AJ83" s="524">
        <v>0</v>
      </c>
      <c r="AK83" s="524">
        <v>1</v>
      </c>
      <c r="AL83" s="524">
        <v>0</v>
      </c>
      <c r="AM83" s="524">
        <v>0</v>
      </c>
      <c r="AN83" s="135">
        <v>0</v>
      </c>
      <c r="AO83" s="135">
        <v>1</v>
      </c>
      <c r="AP83" s="135">
        <v>1</v>
      </c>
      <c r="AQ83" s="135">
        <v>0</v>
      </c>
      <c r="AR83" s="135">
        <v>1</v>
      </c>
      <c r="AS83" s="135">
        <v>1</v>
      </c>
      <c r="AT83" s="545">
        <f t="shared" si="5"/>
        <v>5</v>
      </c>
      <c r="AU83" s="609" t="s">
        <v>136</v>
      </c>
      <c r="AV83" s="551">
        <v>0</v>
      </c>
      <c r="AW83" s="552">
        <v>1</v>
      </c>
      <c r="AX83" s="552">
        <v>0</v>
      </c>
      <c r="AY83" s="552">
        <v>1</v>
      </c>
      <c r="AZ83" s="552">
        <v>0</v>
      </c>
      <c r="BA83" s="552">
        <v>1</v>
      </c>
      <c r="BB83" s="115">
        <v>0</v>
      </c>
      <c r="BC83" s="115">
        <v>0</v>
      </c>
      <c r="BD83" s="115">
        <v>0</v>
      </c>
      <c r="BE83" s="115">
        <v>0</v>
      </c>
      <c r="BF83" s="115">
        <v>0</v>
      </c>
      <c r="BG83" s="115">
        <v>0</v>
      </c>
      <c r="BH83" s="545">
        <f t="shared" si="6"/>
        <v>3</v>
      </c>
      <c r="BI83" s="571">
        <f t="shared" si="7"/>
        <v>0.6</v>
      </c>
      <c r="BJ83" s="571" t="str">
        <f>VLOOKUP(BI83,Tabla_Indicador_Gestion4[#All],3,TRUE)</f>
        <v>En Tramite</v>
      </c>
      <c r="BK83" s="315" t="str">
        <f t="shared" si="8"/>
        <v xml:space="preserve"> |201912: 0 |201911: 0 |2019010: 0 |201909: 0 |201908: 0 |201907: 0 |201906: 251 junio - MR G_TICS.xlsx |201905: 0  |201904: Acciones implementadas en el WAF y el firewall de entidad. |201903: 0 |201902: 290 feb - Formato Riesgos V2 - TI - 21022019.xlsx |201901: 0</v>
      </c>
      <c r="BL83" s="316" t="str">
        <f t="shared" si="9"/>
        <v xml:space="preserve"> |201912: 0 |201911: 0 |2019010: 0 |201909: 0 |201908: 0 |201907: 0 |201906: Se realiza seguimiento a la matriz de riesgos con corte a 30 de abril |201905: Se realizan ajustes en el firewall para mitigar los riesgos definidos.  |201904: Implementación de bloqueos a nivel de correo electrónico y WAF para proteger a la entidad del malware enviado en el mes de abril a través de un correo falso. |201903: 0 |201902: Actualización del Formato de Riesgos de TI en la cadena de valor |201901: 0</v>
      </c>
      <c r="BM83" s="359">
        <v>0</v>
      </c>
      <c r="BN83" s="360">
        <v>0</v>
      </c>
      <c r="BO83" s="379" t="s">
        <v>909</v>
      </c>
      <c r="BP83" s="380" t="s">
        <v>910</v>
      </c>
      <c r="BQ83" s="359">
        <v>0</v>
      </c>
      <c r="BR83" s="360">
        <v>0</v>
      </c>
      <c r="BS83" s="427" t="s">
        <v>911</v>
      </c>
      <c r="BT83" s="428" t="s">
        <v>912</v>
      </c>
      <c r="BU83" s="462">
        <v>0</v>
      </c>
      <c r="BV83" s="474" t="s">
        <v>913</v>
      </c>
      <c r="BW83" s="274" t="s">
        <v>914</v>
      </c>
      <c r="BX83" s="275" t="s">
        <v>915</v>
      </c>
      <c r="BY83" s="490">
        <v>0</v>
      </c>
      <c r="BZ83" s="491">
        <v>0</v>
      </c>
      <c r="CA83" s="490">
        <v>0</v>
      </c>
      <c r="CB83" s="491">
        <v>0</v>
      </c>
      <c r="CC83" s="490">
        <v>0</v>
      </c>
      <c r="CD83" s="491">
        <v>0</v>
      </c>
      <c r="CE83" s="490">
        <v>0</v>
      </c>
      <c r="CF83" s="491">
        <v>0</v>
      </c>
      <c r="CG83" s="490">
        <v>0</v>
      </c>
      <c r="CH83" s="491">
        <v>0</v>
      </c>
      <c r="CI83" s="490">
        <v>0</v>
      </c>
      <c r="CJ83" s="491">
        <v>0</v>
      </c>
    </row>
    <row r="84" spans="1:88" ht="15" customHeight="1" x14ac:dyDescent="0.2">
      <c r="A84" s="587">
        <v>82</v>
      </c>
      <c r="B84" s="575" t="s">
        <v>254</v>
      </c>
      <c r="C84" s="591" t="s">
        <v>47</v>
      </c>
      <c r="D84" s="577" t="s">
        <v>48</v>
      </c>
      <c r="E84" s="577" t="s">
        <v>12</v>
      </c>
      <c r="F84" s="245" t="s">
        <v>121</v>
      </c>
      <c r="G84" s="245" t="s">
        <v>78</v>
      </c>
      <c r="H84" s="245">
        <v>14</v>
      </c>
      <c r="I84" s="598" t="s">
        <v>916</v>
      </c>
      <c r="J84" s="245" t="s">
        <v>864</v>
      </c>
      <c r="K84" s="66" t="s">
        <v>2275</v>
      </c>
      <c r="L84" s="245" t="s">
        <v>917</v>
      </c>
      <c r="M84" s="245" t="s">
        <v>918</v>
      </c>
      <c r="N84" s="577" t="s">
        <v>64</v>
      </c>
      <c r="O84" s="577" t="s">
        <v>835</v>
      </c>
      <c r="P84" s="577" t="s">
        <v>835</v>
      </c>
      <c r="Q84" s="577" t="s">
        <v>836</v>
      </c>
      <c r="R84" s="245" t="s">
        <v>260</v>
      </c>
      <c r="S84" s="245" t="s">
        <v>129</v>
      </c>
      <c r="T84" s="245" t="s">
        <v>130</v>
      </c>
      <c r="U84" s="575" t="s">
        <v>867</v>
      </c>
      <c r="V84" s="575" t="s">
        <v>908</v>
      </c>
      <c r="W84" s="245"/>
      <c r="X84" s="589"/>
      <c r="Y84" s="589"/>
      <c r="Z84" s="589"/>
      <c r="AA84" s="589"/>
      <c r="AB84" s="589"/>
      <c r="AC84" s="589">
        <v>1</v>
      </c>
      <c r="AD84" s="245" t="s">
        <v>883</v>
      </c>
      <c r="AE84" s="245" t="s">
        <v>134</v>
      </c>
      <c r="AF84" s="576">
        <v>1.666666666666667E-3</v>
      </c>
      <c r="AG84" s="588" t="s">
        <v>135</v>
      </c>
      <c r="AH84" s="541">
        <v>0</v>
      </c>
      <c r="AI84" s="528">
        <v>0.1</v>
      </c>
      <c r="AJ84" s="528">
        <v>0.15</v>
      </c>
      <c r="AK84" s="528">
        <v>0.05</v>
      </c>
      <c r="AL84" s="528">
        <v>0.1</v>
      </c>
      <c r="AM84" s="528">
        <v>0.1</v>
      </c>
      <c r="AN84" s="139">
        <v>0.05</v>
      </c>
      <c r="AO84" s="139">
        <v>0.1</v>
      </c>
      <c r="AP84" s="139">
        <v>0.1</v>
      </c>
      <c r="AQ84" s="139">
        <v>0.05</v>
      </c>
      <c r="AR84" s="139">
        <v>0.1</v>
      </c>
      <c r="AS84" s="139">
        <v>0.1</v>
      </c>
      <c r="AT84" s="546">
        <f t="shared" si="5"/>
        <v>1</v>
      </c>
      <c r="AU84" s="609" t="s">
        <v>136</v>
      </c>
      <c r="AV84" s="555">
        <v>0</v>
      </c>
      <c r="AW84" s="556">
        <v>0.1</v>
      </c>
      <c r="AX84" s="556">
        <v>0.15</v>
      </c>
      <c r="AY84" s="556">
        <v>0.05</v>
      </c>
      <c r="AZ84" s="556">
        <v>0.1</v>
      </c>
      <c r="BA84" s="556">
        <v>0.1</v>
      </c>
      <c r="BB84" s="123">
        <v>0</v>
      </c>
      <c r="BC84" s="123">
        <v>0</v>
      </c>
      <c r="BD84" s="123">
        <v>0</v>
      </c>
      <c r="BE84" s="123">
        <v>0</v>
      </c>
      <c r="BF84" s="123">
        <v>0</v>
      </c>
      <c r="BG84" s="123">
        <v>0</v>
      </c>
      <c r="BH84" s="572">
        <f t="shared" si="6"/>
        <v>0.5</v>
      </c>
      <c r="BI84" s="571">
        <f t="shared" si="7"/>
        <v>0.5</v>
      </c>
      <c r="BJ84" s="571" t="str">
        <f>VLOOKUP(BI84,Tabla_Indicador_Gestion4[#All],3,TRUE)</f>
        <v>En Tramite</v>
      </c>
      <c r="BK84" s="315" t="str">
        <f t="shared" si="8"/>
        <v xml:space="preserve"> |201912: 0 |201911: 0 |2019010: 0 |201909: 0 |201908: 0 |201907: 0 |201906: 254 junio - Plan_de_tratamiento_de_riesgo_V1_2019 (2).docx |201905: Plan_de_tratamiento_de_riesgo_V1_2019.docx  |201904: 293 abril - Nuevo formato Riesgos.xlsx |201903: 284 Marzo - Política Administración del Riesgo V4.pdf |201902: 293 feb - Formato Riesgos V2 - TI - 21022019.xlsx |201901: 0</v>
      </c>
      <c r="BL84" s="316" t="str">
        <f t="shared" si="9"/>
        <v xml:space="preserve"> |201912: 0 |201911: 0 |2019010: 0 |201909: 0 |201908: 0 |201907: 0 |201906: Se realiza revisión del plan de tratamiento de riesgos generado en la OTI. |201905: Se realizaron los ajustes en el documento de tratamiento de Riesgos de la entidad, incluyendo el tratamiento de los riesgos de Seguridad Digital.  |201904: Se encuentra en revisión el Formato de tratamiento de Riesgos de Seguridad Digital |201903: Colaboración en la Actualización de la política de Tratamiento de Riesgos de la entidad, en lo relación a los riesgos de Seguridad Digital, de acuerdo a los criterios solicitados por el DAFP y la ISO 27001. |201902: Revisión del cumplimiento y avance en la Matriz de riegos del proceso de TI. |201901: 0</v>
      </c>
      <c r="BM84" s="361">
        <v>0</v>
      </c>
      <c r="BN84" s="362">
        <v>0</v>
      </c>
      <c r="BO84" s="377" t="s">
        <v>919</v>
      </c>
      <c r="BP84" s="378" t="s">
        <v>920</v>
      </c>
      <c r="BQ84" s="377" t="s">
        <v>921</v>
      </c>
      <c r="BR84" s="378" t="s">
        <v>889</v>
      </c>
      <c r="BS84" s="388" t="s">
        <v>922</v>
      </c>
      <c r="BT84" s="389" t="s">
        <v>923</v>
      </c>
      <c r="BU84" s="473" t="s">
        <v>924</v>
      </c>
      <c r="BV84" s="474" t="s">
        <v>925</v>
      </c>
      <c r="BW84" s="285" t="s">
        <v>926</v>
      </c>
      <c r="BX84" s="287" t="s">
        <v>927</v>
      </c>
      <c r="BY84" s="490">
        <v>0</v>
      </c>
      <c r="BZ84" s="491">
        <v>0</v>
      </c>
      <c r="CA84" s="490">
        <v>0</v>
      </c>
      <c r="CB84" s="491">
        <v>0</v>
      </c>
      <c r="CC84" s="490">
        <v>0</v>
      </c>
      <c r="CD84" s="491">
        <v>0</v>
      </c>
      <c r="CE84" s="490">
        <v>0</v>
      </c>
      <c r="CF84" s="491">
        <v>0</v>
      </c>
      <c r="CG84" s="490">
        <v>0</v>
      </c>
      <c r="CH84" s="491">
        <v>0</v>
      </c>
      <c r="CI84" s="490">
        <v>0</v>
      </c>
      <c r="CJ84" s="491">
        <v>0</v>
      </c>
    </row>
    <row r="85" spans="1:88" ht="15" customHeight="1" x14ac:dyDescent="0.2">
      <c r="A85" s="587">
        <v>83</v>
      </c>
      <c r="B85" s="575" t="s">
        <v>254</v>
      </c>
      <c r="C85" s="591" t="s">
        <v>47</v>
      </c>
      <c r="D85" s="577" t="s">
        <v>48</v>
      </c>
      <c r="E85" s="577" t="s">
        <v>12</v>
      </c>
      <c r="F85" s="245" t="s">
        <v>121</v>
      </c>
      <c r="G85" s="245" t="s">
        <v>78</v>
      </c>
      <c r="H85" s="245">
        <v>14</v>
      </c>
      <c r="I85" s="598" t="s">
        <v>916</v>
      </c>
      <c r="J85" s="245" t="s">
        <v>864</v>
      </c>
      <c r="K85" s="66" t="s">
        <v>2275</v>
      </c>
      <c r="L85" s="245" t="s">
        <v>928</v>
      </c>
      <c r="M85" s="245" t="s">
        <v>929</v>
      </c>
      <c r="N85" s="577" t="s">
        <v>64</v>
      </c>
      <c r="O85" s="577" t="s">
        <v>835</v>
      </c>
      <c r="P85" s="577" t="s">
        <v>835</v>
      </c>
      <c r="Q85" s="577" t="s">
        <v>836</v>
      </c>
      <c r="R85" s="245" t="s">
        <v>260</v>
      </c>
      <c r="S85" s="245" t="s">
        <v>129</v>
      </c>
      <c r="T85" s="245" t="s">
        <v>130</v>
      </c>
      <c r="U85" s="575" t="s">
        <v>867</v>
      </c>
      <c r="V85" s="575" t="s">
        <v>908</v>
      </c>
      <c r="W85" s="245"/>
      <c r="X85" s="245"/>
      <c r="Y85" s="245"/>
      <c r="Z85" s="245"/>
      <c r="AA85" s="245"/>
      <c r="AB85" s="245"/>
      <c r="AC85" s="245">
        <v>1</v>
      </c>
      <c r="AD85" s="245" t="s">
        <v>930</v>
      </c>
      <c r="AE85" s="245" t="s">
        <v>134</v>
      </c>
      <c r="AF85" s="576">
        <v>1.666666666666667E-3</v>
      </c>
      <c r="AG85" s="588" t="s">
        <v>135</v>
      </c>
      <c r="AH85" s="522">
        <v>0</v>
      </c>
      <c r="AI85" s="523">
        <v>0</v>
      </c>
      <c r="AJ85" s="523">
        <v>0</v>
      </c>
      <c r="AK85" s="523">
        <v>0</v>
      </c>
      <c r="AL85" s="523">
        <v>0</v>
      </c>
      <c r="AM85" s="523">
        <v>1</v>
      </c>
      <c r="AN85" s="112">
        <v>0</v>
      </c>
      <c r="AO85" s="112">
        <v>0</v>
      </c>
      <c r="AP85" s="112">
        <v>0</v>
      </c>
      <c r="AQ85" s="112">
        <v>0</v>
      </c>
      <c r="AR85" s="112">
        <v>0</v>
      </c>
      <c r="AS85" s="112">
        <v>0</v>
      </c>
      <c r="AT85" s="545">
        <f t="shared" si="5"/>
        <v>1</v>
      </c>
      <c r="AU85" s="609" t="s">
        <v>136</v>
      </c>
      <c r="AV85" s="553">
        <v>0</v>
      </c>
      <c r="AW85" s="554">
        <v>0</v>
      </c>
      <c r="AX85" s="554">
        <v>0</v>
      </c>
      <c r="AY85" s="554">
        <v>0</v>
      </c>
      <c r="AZ85" s="554">
        <v>0</v>
      </c>
      <c r="BA85" s="554">
        <v>1</v>
      </c>
      <c r="BB85" s="115">
        <v>0</v>
      </c>
      <c r="BC85" s="115">
        <v>0</v>
      </c>
      <c r="BD85" s="115">
        <v>0</v>
      </c>
      <c r="BE85" s="115">
        <v>0</v>
      </c>
      <c r="BF85" s="115">
        <v>0</v>
      </c>
      <c r="BG85" s="115">
        <v>0</v>
      </c>
      <c r="BH85" s="545">
        <f t="shared" si="6"/>
        <v>1</v>
      </c>
      <c r="BI85" s="571">
        <f t="shared" si="7"/>
        <v>1</v>
      </c>
      <c r="BJ85" s="571" t="str">
        <f>VLOOKUP(BI85,Tabla_Indicador_Gestion4[#All],3,TRUE)</f>
        <v>Culminada</v>
      </c>
      <c r="BK85" s="315" t="str">
        <f t="shared" si="8"/>
        <v xml:space="preserve"> |201912: 0 |201911: 0 |2019010: 0 |201909: 0 |201908: 0 |201907: 0 |201906: 257 junio - Politicas_Seguridad_Informatica_V4 2_2019,pdf |201905: Politicas_Seguridad_Informatica_V4 2_2019.docx  |201904: 0 |201903: 0 |201902: http://www.supertransporte.gov.co/documentos/2018/Octubre/Planeacion_11/Politicas_Seguridad_Informatica_V41_2018.pdf |201901: 0</v>
      </c>
      <c r="BL85" s="316" t="str">
        <f t="shared" si="9"/>
        <v xml:space="preserve"> |201912: 0 |201911: 0 |2019010: 0 |201909: 0 |201908: 0 |201907: 0 |201906: Actualización de la Política de Seguridad de la información y se encuentra en revisión de la OTI. |201905: Se genera borrador de la nueva política de seguridad de la información.  |201904: 0 |201903: 0 |201902: Revisión de la Política de Seguridad. |201901: 0</v>
      </c>
      <c r="BM85" s="359">
        <v>0</v>
      </c>
      <c r="BN85" s="360">
        <v>0</v>
      </c>
      <c r="BO85" s="402" t="s">
        <v>931</v>
      </c>
      <c r="BP85" s="380" t="s">
        <v>932</v>
      </c>
      <c r="BQ85" s="359">
        <v>0</v>
      </c>
      <c r="BR85" s="360">
        <v>0</v>
      </c>
      <c r="BS85" s="359">
        <v>0</v>
      </c>
      <c r="BT85" s="360">
        <v>0</v>
      </c>
      <c r="BU85" s="473" t="s">
        <v>933</v>
      </c>
      <c r="BV85" s="474" t="s">
        <v>934</v>
      </c>
      <c r="BW85" s="274" t="s">
        <v>935</v>
      </c>
      <c r="BX85" s="275" t="s">
        <v>936</v>
      </c>
      <c r="BY85" s="490">
        <v>0</v>
      </c>
      <c r="BZ85" s="491">
        <v>0</v>
      </c>
      <c r="CA85" s="490">
        <v>0</v>
      </c>
      <c r="CB85" s="491">
        <v>0</v>
      </c>
      <c r="CC85" s="490">
        <v>0</v>
      </c>
      <c r="CD85" s="491">
        <v>0</v>
      </c>
      <c r="CE85" s="490">
        <v>0</v>
      </c>
      <c r="CF85" s="491">
        <v>0</v>
      </c>
      <c r="CG85" s="490">
        <v>0</v>
      </c>
      <c r="CH85" s="491">
        <v>0</v>
      </c>
      <c r="CI85" s="490">
        <v>0</v>
      </c>
      <c r="CJ85" s="491">
        <v>0</v>
      </c>
    </row>
    <row r="86" spans="1:88" ht="15" customHeight="1" x14ac:dyDescent="0.2">
      <c r="A86" s="587">
        <v>84</v>
      </c>
      <c r="B86" s="575" t="s">
        <v>254</v>
      </c>
      <c r="C86" s="591" t="s">
        <v>47</v>
      </c>
      <c r="D86" s="577" t="s">
        <v>48</v>
      </c>
      <c r="E86" s="577" t="s">
        <v>12</v>
      </c>
      <c r="F86" s="245" t="s">
        <v>121</v>
      </c>
      <c r="G86" s="245" t="s">
        <v>78</v>
      </c>
      <c r="H86" s="245">
        <v>2</v>
      </c>
      <c r="I86" s="577" t="s">
        <v>122</v>
      </c>
      <c r="J86" s="245" t="s">
        <v>13</v>
      </c>
      <c r="K86" s="245" t="s">
        <v>2293</v>
      </c>
      <c r="L86" s="245" t="s">
        <v>937</v>
      </c>
      <c r="M86" s="245" t="s">
        <v>938</v>
      </c>
      <c r="N86" s="577" t="s">
        <v>64</v>
      </c>
      <c r="O86" s="577" t="s">
        <v>835</v>
      </c>
      <c r="P86" s="577" t="s">
        <v>835</v>
      </c>
      <c r="Q86" s="577" t="s">
        <v>836</v>
      </c>
      <c r="R86" s="245" t="s">
        <v>260</v>
      </c>
      <c r="S86" s="245" t="s">
        <v>129</v>
      </c>
      <c r="T86" s="245" t="s">
        <v>130</v>
      </c>
      <c r="U86" s="575" t="s">
        <v>142</v>
      </c>
      <c r="V86" s="575" t="s">
        <v>908</v>
      </c>
      <c r="W86" s="245"/>
      <c r="X86" s="245"/>
      <c r="Y86" s="245"/>
      <c r="Z86" s="245"/>
      <c r="AA86" s="245"/>
      <c r="AB86" s="245"/>
      <c r="AC86" s="245">
        <v>4</v>
      </c>
      <c r="AD86" s="245" t="s">
        <v>939</v>
      </c>
      <c r="AE86" s="245" t="s">
        <v>134</v>
      </c>
      <c r="AF86" s="576">
        <v>1.666666666666667E-3</v>
      </c>
      <c r="AG86" s="588" t="s">
        <v>135</v>
      </c>
      <c r="AH86" s="526">
        <v>0</v>
      </c>
      <c r="AI86" s="524">
        <v>1</v>
      </c>
      <c r="AJ86" s="524">
        <v>0</v>
      </c>
      <c r="AK86" s="524">
        <v>0</v>
      </c>
      <c r="AL86" s="524">
        <v>1</v>
      </c>
      <c r="AM86" s="524">
        <v>0</v>
      </c>
      <c r="AN86" s="116">
        <v>0</v>
      </c>
      <c r="AO86" s="116">
        <v>1</v>
      </c>
      <c r="AP86" s="116">
        <v>0</v>
      </c>
      <c r="AQ86" s="116">
        <v>0</v>
      </c>
      <c r="AR86" s="116">
        <v>1</v>
      </c>
      <c r="AS86" s="116">
        <v>0</v>
      </c>
      <c r="AT86" s="545">
        <f t="shared" si="5"/>
        <v>4</v>
      </c>
      <c r="AU86" s="609" t="s">
        <v>136</v>
      </c>
      <c r="AV86" s="551">
        <v>0</v>
      </c>
      <c r="AW86" s="552">
        <v>1</v>
      </c>
      <c r="AX86" s="552">
        <v>0</v>
      </c>
      <c r="AY86" s="552">
        <v>0</v>
      </c>
      <c r="AZ86" s="552">
        <v>1</v>
      </c>
      <c r="BA86" s="552">
        <v>0</v>
      </c>
      <c r="BB86" s="115">
        <v>0</v>
      </c>
      <c r="BC86" s="115">
        <v>0</v>
      </c>
      <c r="BD86" s="115">
        <v>0</v>
      </c>
      <c r="BE86" s="115">
        <v>0</v>
      </c>
      <c r="BF86" s="115">
        <v>0</v>
      </c>
      <c r="BG86" s="115">
        <v>0</v>
      </c>
      <c r="BH86" s="545">
        <f t="shared" si="6"/>
        <v>2</v>
      </c>
      <c r="BI86" s="571">
        <f t="shared" si="7"/>
        <v>0.5</v>
      </c>
      <c r="BJ86" s="571" t="str">
        <f>VLOOKUP(BI86,Tabla_Indicador_Gestion4[#All],3,TRUE)</f>
        <v>En Tramite</v>
      </c>
      <c r="BK86" s="315" t="str">
        <f t="shared" si="8"/>
        <v xml:space="preserve"> |201912: 0 |201911: 0 |2019010: 0 |201909: 0 |201908: 0 |201907: 0 |201906: 0 |201905:  Configuración Firewall.pdf  |201904: 0 |201903: 0 |201902: 299 feb - Política Administracion del Riesgo V4.pdf |201901: 0</v>
      </c>
      <c r="BL86" s="316" t="str">
        <f t="shared" si="9"/>
        <v xml:space="preserve"> |201912: 0 |201911: 0 |2019010: 0 |201909: 0 |201908: 0 |201907: 0 |201906: 0 |201905: Ajustes en el firewall para mejorar la precisión de los sitios web a los que se accede desde la entidad.  |201904: 0 |201903: 0 |201902: Actualización de la Política de tratamiento de riesgos de la entidad en lo relacionado a Seguridad digital. |201901: 0</v>
      </c>
      <c r="BM86" s="361">
        <v>0</v>
      </c>
      <c r="BN86" s="362">
        <v>0</v>
      </c>
      <c r="BO86" s="357" t="s">
        <v>940</v>
      </c>
      <c r="BP86" s="358" t="s">
        <v>941</v>
      </c>
      <c r="BQ86" s="361">
        <v>0</v>
      </c>
      <c r="BR86" s="362">
        <v>0</v>
      </c>
      <c r="BS86" s="361">
        <v>0</v>
      </c>
      <c r="BT86" s="362">
        <v>0</v>
      </c>
      <c r="BU86" s="460" t="s">
        <v>942</v>
      </c>
      <c r="BV86" s="461" t="s">
        <v>943</v>
      </c>
      <c r="BW86" s="323">
        <v>0</v>
      </c>
      <c r="BX86" s="324">
        <v>0</v>
      </c>
      <c r="BY86" s="490">
        <v>0</v>
      </c>
      <c r="BZ86" s="491">
        <v>0</v>
      </c>
      <c r="CA86" s="490">
        <v>0</v>
      </c>
      <c r="CB86" s="491">
        <v>0</v>
      </c>
      <c r="CC86" s="490">
        <v>0</v>
      </c>
      <c r="CD86" s="491">
        <v>0</v>
      </c>
      <c r="CE86" s="490">
        <v>0</v>
      </c>
      <c r="CF86" s="491">
        <v>0</v>
      </c>
      <c r="CG86" s="490">
        <v>0</v>
      </c>
      <c r="CH86" s="491">
        <v>0</v>
      </c>
      <c r="CI86" s="490">
        <v>0</v>
      </c>
      <c r="CJ86" s="491">
        <v>0</v>
      </c>
    </row>
    <row r="87" spans="1:88" ht="15" customHeight="1" x14ac:dyDescent="0.2">
      <c r="A87" s="587">
        <v>85</v>
      </c>
      <c r="B87" s="575" t="s">
        <v>254</v>
      </c>
      <c r="C87" s="591" t="s">
        <v>47</v>
      </c>
      <c r="D87" s="577" t="s">
        <v>48</v>
      </c>
      <c r="E87" s="577" t="s">
        <v>12</v>
      </c>
      <c r="F87" s="245" t="s">
        <v>121</v>
      </c>
      <c r="G87" s="245" t="s">
        <v>78</v>
      </c>
      <c r="H87" s="245">
        <v>2</v>
      </c>
      <c r="I87" s="577" t="s">
        <v>122</v>
      </c>
      <c r="J87" s="245" t="s">
        <v>13</v>
      </c>
      <c r="K87" s="66" t="s">
        <v>2294</v>
      </c>
      <c r="L87" s="245" t="s">
        <v>944</v>
      </c>
      <c r="M87" s="245" t="s">
        <v>945</v>
      </c>
      <c r="N87" s="577" t="s">
        <v>64</v>
      </c>
      <c r="O87" s="577" t="s">
        <v>835</v>
      </c>
      <c r="P87" s="577" t="s">
        <v>835</v>
      </c>
      <c r="Q87" s="577" t="s">
        <v>836</v>
      </c>
      <c r="R87" s="245" t="s">
        <v>260</v>
      </c>
      <c r="S87" s="245" t="s">
        <v>129</v>
      </c>
      <c r="T87" s="245" t="s">
        <v>130</v>
      </c>
      <c r="U87" s="575" t="s">
        <v>142</v>
      </c>
      <c r="V87" s="575" t="s">
        <v>487</v>
      </c>
      <c r="W87" s="245"/>
      <c r="X87" s="589"/>
      <c r="Y87" s="589"/>
      <c r="Z87" s="589"/>
      <c r="AA87" s="589"/>
      <c r="AB87" s="589"/>
      <c r="AC87" s="589">
        <v>1</v>
      </c>
      <c r="AD87" s="245" t="s">
        <v>883</v>
      </c>
      <c r="AE87" s="245" t="s">
        <v>134</v>
      </c>
      <c r="AF87" s="576">
        <v>1.666666666666667E-3</v>
      </c>
      <c r="AG87" s="588" t="s">
        <v>135</v>
      </c>
      <c r="AH87" s="522">
        <v>0</v>
      </c>
      <c r="AI87" s="523">
        <v>0</v>
      </c>
      <c r="AJ87" s="523">
        <v>0</v>
      </c>
      <c r="AK87" s="523">
        <v>0</v>
      </c>
      <c r="AL87" s="523">
        <v>0</v>
      </c>
      <c r="AM87" s="523">
        <v>0</v>
      </c>
      <c r="AN87" s="112">
        <v>0</v>
      </c>
      <c r="AO87" s="112">
        <v>0</v>
      </c>
      <c r="AP87" s="112">
        <v>1</v>
      </c>
      <c r="AQ87" s="112">
        <v>0</v>
      </c>
      <c r="AR87" s="112">
        <v>0</v>
      </c>
      <c r="AS87" s="112">
        <v>0</v>
      </c>
      <c r="AT87" s="545">
        <f t="shared" si="5"/>
        <v>1</v>
      </c>
      <c r="AU87" s="609" t="s">
        <v>136</v>
      </c>
      <c r="AV87" s="553">
        <v>0</v>
      </c>
      <c r="AW87" s="554">
        <v>0</v>
      </c>
      <c r="AX87" s="554">
        <v>0</v>
      </c>
      <c r="AY87" s="554">
        <v>0</v>
      </c>
      <c r="AZ87" s="554">
        <v>0</v>
      </c>
      <c r="BA87" s="554">
        <v>0</v>
      </c>
      <c r="BB87" s="115">
        <v>0</v>
      </c>
      <c r="BC87" s="115">
        <v>0</v>
      </c>
      <c r="BD87" s="115">
        <v>0</v>
      </c>
      <c r="BE87" s="115">
        <v>0</v>
      </c>
      <c r="BF87" s="115">
        <v>0</v>
      </c>
      <c r="BG87" s="115">
        <v>0</v>
      </c>
      <c r="BH87" s="545">
        <f t="shared" si="6"/>
        <v>0</v>
      </c>
      <c r="BI87" s="571">
        <f t="shared" si="7"/>
        <v>0</v>
      </c>
      <c r="BJ87" s="571" t="str">
        <f>VLOOKUP(BI87,Tabla_Indicador_Gestion4[#All],3,TRUE)</f>
        <v>Por Ejecutar</v>
      </c>
      <c r="BK87" s="315" t="str">
        <f t="shared" si="8"/>
        <v xml:space="preserve"> |201912: 0 |201911: 0 |2019010: 0 |201909: 0 |201908: 0 |201907: 0 |201906: 0 |201905: 0  |201904: 0 |201903: 0 |201902: 0 |201901: 0</v>
      </c>
      <c r="BL87" s="316" t="str">
        <f t="shared" si="9"/>
        <v xml:space="preserve"> |201912: 0 |201911: 0 |2019010: 0 |201909: 0 |201908: 0 |201907: 0 |201906: 0 |201905: 0  |201904: 0 |201903: 0 |201902: 0 |201901: 0</v>
      </c>
      <c r="BM87" s="359">
        <v>0</v>
      </c>
      <c r="BN87" s="360">
        <v>0</v>
      </c>
      <c r="BO87" s="359">
        <v>0</v>
      </c>
      <c r="BP87" s="360">
        <v>0</v>
      </c>
      <c r="BQ87" s="359">
        <v>0</v>
      </c>
      <c r="BR87" s="360">
        <v>0</v>
      </c>
      <c r="BS87" s="359">
        <v>0</v>
      </c>
      <c r="BT87" s="360">
        <v>0</v>
      </c>
      <c r="BU87" s="462">
        <v>0</v>
      </c>
      <c r="BV87" s="463">
        <v>0</v>
      </c>
      <c r="BW87" s="321">
        <v>0</v>
      </c>
      <c r="BX87" s="322">
        <v>0</v>
      </c>
      <c r="BY87" s="490">
        <v>0</v>
      </c>
      <c r="BZ87" s="491">
        <v>0</v>
      </c>
      <c r="CA87" s="490">
        <v>0</v>
      </c>
      <c r="CB87" s="491">
        <v>0</v>
      </c>
      <c r="CC87" s="490">
        <v>0</v>
      </c>
      <c r="CD87" s="491">
        <v>0</v>
      </c>
      <c r="CE87" s="490">
        <v>0</v>
      </c>
      <c r="CF87" s="491">
        <v>0</v>
      </c>
      <c r="CG87" s="490">
        <v>0</v>
      </c>
      <c r="CH87" s="491">
        <v>0</v>
      </c>
      <c r="CI87" s="490">
        <v>0</v>
      </c>
      <c r="CJ87" s="491">
        <v>0</v>
      </c>
    </row>
    <row r="88" spans="1:88" ht="15" customHeight="1" x14ac:dyDescent="0.2">
      <c r="A88" s="587">
        <v>86</v>
      </c>
      <c r="B88" s="575" t="s">
        <v>254</v>
      </c>
      <c r="C88" s="591" t="s">
        <v>47</v>
      </c>
      <c r="D88" s="577" t="s">
        <v>48</v>
      </c>
      <c r="E88" s="577" t="s">
        <v>12</v>
      </c>
      <c r="F88" s="245" t="s">
        <v>121</v>
      </c>
      <c r="G88" s="245" t="s">
        <v>78</v>
      </c>
      <c r="H88" s="245">
        <v>2</v>
      </c>
      <c r="I88" s="577" t="s">
        <v>122</v>
      </c>
      <c r="J88" s="245" t="s">
        <v>13</v>
      </c>
      <c r="K88" s="66" t="s">
        <v>2294</v>
      </c>
      <c r="L88" s="245" t="s">
        <v>946</v>
      </c>
      <c r="M88" s="245" t="s">
        <v>947</v>
      </c>
      <c r="N88" s="577" t="s">
        <v>64</v>
      </c>
      <c r="O88" s="577" t="s">
        <v>835</v>
      </c>
      <c r="P88" s="577" t="s">
        <v>835</v>
      </c>
      <c r="Q88" s="577" t="s">
        <v>836</v>
      </c>
      <c r="R88" s="245" t="s">
        <v>260</v>
      </c>
      <c r="S88" s="245" t="s">
        <v>129</v>
      </c>
      <c r="T88" s="245" t="s">
        <v>130</v>
      </c>
      <c r="U88" s="575" t="s">
        <v>142</v>
      </c>
      <c r="V88" s="575" t="s">
        <v>487</v>
      </c>
      <c r="W88" s="245"/>
      <c r="X88" s="589"/>
      <c r="Y88" s="589"/>
      <c r="Z88" s="589"/>
      <c r="AA88" s="589"/>
      <c r="AB88" s="589"/>
      <c r="AC88" s="589" t="s">
        <v>948</v>
      </c>
      <c r="AD88" s="245" t="s">
        <v>883</v>
      </c>
      <c r="AE88" s="245" t="s">
        <v>134</v>
      </c>
      <c r="AF88" s="576">
        <v>1.666666666666667E-3</v>
      </c>
      <c r="AG88" s="588" t="s">
        <v>135</v>
      </c>
      <c r="AH88" s="525">
        <v>0</v>
      </c>
      <c r="AI88" s="527">
        <v>0.25</v>
      </c>
      <c r="AJ88" s="527">
        <v>0.25</v>
      </c>
      <c r="AK88" s="527">
        <v>0.25</v>
      </c>
      <c r="AL88" s="527">
        <v>0</v>
      </c>
      <c r="AM88" s="527">
        <v>0.25</v>
      </c>
      <c r="AN88" s="126">
        <v>0</v>
      </c>
      <c r="AO88" s="126">
        <v>0</v>
      </c>
      <c r="AP88" s="126">
        <v>0</v>
      </c>
      <c r="AQ88" s="126">
        <v>0</v>
      </c>
      <c r="AR88" s="126">
        <v>0</v>
      </c>
      <c r="AS88" s="126">
        <v>0</v>
      </c>
      <c r="AT88" s="546">
        <f t="shared" si="5"/>
        <v>1</v>
      </c>
      <c r="AU88" s="609" t="s">
        <v>136</v>
      </c>
      <c r="AV88" s="555">
        <v>0</v>
      </c>
      <c r="AW88" s="556">
        <v>0.25</v>
      </c>
      <c r="AX88" s="556">
        <v>0.25</v>
      </c>
      <c r="AY88" s="556">
        <v>0.25</v>
      </c>
      <c r="AZ88" s="556">
        <v>0</v>
      </c>
      <c r="BA88" s="556">
        <v>0.25</v>
      </c>
      <c r="BB88" s="123">
        <v>0</v>
      </c>
      <c r="BC88" s="123">
        <v>0</v>
      </c>
      <c r="BD88" s="123">
        <v>0</v>
      </c>
      <c r="BE88" s="123">
        <v>0</v>
      </c>
      <c r="BF88" s="123">
        <v>0</v>
      </c>
      <c r="BG88" s="123">
        <v>0</v>
      </c>
      <c r="BH88" s="572">
        <f t="shared" si="6"/>
        <v>1</v>
      </c>
      <c r="BI88" s="571">
        <f t="shared" si="7"/>
        <v>1</v>
      </c>
      <c r="BJ88" s="571" t="str">
        <f>VLOOKUP(BI88,Tabla_Indicador_Gestion4[#All],3,TRUE)</f>
        <v>Culminada</v>
      </c>
      <c r="BK88" s="315" t="str">
        <f t="shared" si="8"/>
        <v xml:space="preserve"> |201912: 0 |201911: 0 |2019010: 0 |201909: 0 |201908: 0 |201907: 0 |201906: 806 junio - Avance Política gobierno digital.zip |201905: 0  |201904: 0 |201903: 305 Marzo - Documentos Análisis VIGIA |201902: 305 feb - revisión funcionalidades vigia.pdf |201901: 0</v>
      </c>
      <c r="BL88" s="316" t="str">
        <f t="shared" si="9"/>
        <v xml:space="preserve"> |201912: 0 |201911: 0 |2019010: 0 |201909: 0 |201908: 0 |201907: 0 |201906: Informe análisis Vigia |201905: 0  |201904: 0 |201903: Análisis de cumplimiento de cada módulo del sistema VIGIA. |201902: Revisión de funcionalidad del Aplicativo VIGIA. |201901: 0</v>
      </c>
      <c r="BM88" s="361">
        <v>0</v>
      </c>
      <c r="BN88" s="362">
        <v>0</v>
      </c>
      <c r="BO88" s="357" t="s">
        <v>949</v>
      </c>
      <c r="BP88" s="358" t="s">
        <v>950</v>
      </c>
      <c r="BQ88" s="357" t="s">
        <v>951</v>
      </c>
      <c r="BR88" s="358" t="s">
        <v>952</v>
      </c>
      <c r="BS88" s="361">
        <v>0</v>
      </c>
      <c r="BT88" s="362">
        <v>0</v>
      </c>
      <c r="BU88" s="462">
        <v>0</v>
      </c>
      <c r="BV88" s="463">
        <v>0</v>
      </c>
      <c r="BW88" s="269" t="s">
        <v>953</v>
      </c>
      <c r="BX88" s="270" t="s">
        <v>954</v>
      </c>
      <c r="BY88" s="490">
        <v>0</v>
      </c>
      <c r="BZ88" s="491">
        <v>0</v>
      </c>
      <c r="CA88" s="490">
        <v>0</v>
      </c>
      <c r="CB88" s="491">
        <v>0</v>
      </c>
      <c r="CC88" s="490">
        <v>0</v>
      </c>
      <c r="CD88" s="491">
        <v>0</v>
      </c>
      <c r="CE88" s="490">
        <v>0</v>
      </c>
      <c r="CF88" s="491">
        <v>0</v>
      </c>
      <c r="CG88" s="490">
        <v>0</v>
      </c>
      <c r="CH88" s="491">
        <v>0</v>
      </c>
      <c r="CI88" s="490">
        <v>0</v>
      </c>
      <c r="CJ88" s="491">
        <v>0</v>
      </c>
    </row>
    <row r="89" spans="1:88" ht="15" customHeight="1" x14ac:dyDescent="0.2">
      <c r="A89" s="587">
        <v>87</v>
      </c>
      <c r="B89" s="575" t="s">
        <v>254</v>
      </c>
      <c r="C89" s="591" t="s">
        <v>47</v>
      </c>
      <c r="D89" s="577" t="s">
        <v>48</v>
      </c>
      <c r="E89" s="577" t="s">
        <v>12</v>
      </c>
      <c r="F89" s="245" t="s">
        <v>121</v>
      </c>
      <c r="G89" s="245" t="s">
        <v>78</v>
      </c>
      <c r="H89" s="245">
        <v>2</v>
      </c>
      <c r="I89" s="577" t="s">
        <v>122</v>
      </c>
      <c r="J89" s="245" t="s">
        <v>13</v>
      </c>
      <c r="K89" s="66" t="s">
        <v>2293</v>
      </c>
      <c r="L89" s="245" t="s">
        <v>955</v>
      </c>
      <c r="M89" s="245" t="s">
        <v>956</v>
      </c>
      <c r="N89" s="577" t="s">
        <v>64</v>
      </c>
      <c r="O89" s="577" t="s">
        <v>835</v>
      </c>
      <c r="P89" s="577" t="s">
        <v>835</v>
      </c>
      <c r="Q89" s="577" t="s">
        <v>836</v>
      </c>
      <c r="R89" s="245" t="s">
        <v>260</v>
      </c>
      <c r="S89" s="245" t="s">
        <v>129</v>
      </c>
      <c r="T89" s="245" t="s">
        <v>130</v>
      </c>
      <c r="U89" s="575" t="s">
        <v>142</v>
      </c>
      <c r="V89" s="575" t="s">
        <v>487</v>
      </c>
      <c r="W89" s="245"/>
      <c r="X89" s="589"/>
      <c r="Y89" s="589"/>
      <c r="Z89" s="589"/>
      <c r="AA89" s="589"/>
      <c r="AB89" s="589"/>
      <c r="AC89" s="589" t="s">
        <v>957</v>
      </c>
      <c r="AD89" s="245" t="s">
        <v>883</v>
      </c>
      <c r="AE89" s="245" t="s">
        <v>134</v>
      </c>
      <c r="AF89" s="576">
        <v>1.666666666666667E-3</v>
      </c>
      <c r="AG89" s="588" t="s">
        <v>135</v>
      </c>
      <c r="AH89" s="531">
        <v>0</v>
      </c>
      <c r="AI89" s="529">
        <v>0</v>
      </c>
      <c r="AJ89" s="529">
        <v>0.5</v>
      </c>
      <c r="AK89" s="529">
        <v>0.25</v>
      </c>
      <c r="AL89" s="529">
        <v>0</v>
      </c>
      <c r="AM89" s="529">
        <v>0.25</v>
      </c>
      <c r="AN89" s="125">
        <v>0</v>
      </c>
      <c r="AO89" s="125">
        <v>0</v>
      </c>
      <c r="AP89" s="125">
        <v>0</v>
      </c>
      <c r="AQ89" s="125">
        <v>0</v>
      </c>
      <c r="AR89" s="125">
        <v>0</v>
      </c>
      <c r="AS89" s="125">
        <v>0</v>
      </c>
      <c r="AT89" s="546">
        <f t="shared" si="5"/>
        <v>1</v>
      </c>
      <c r="AU89" s="609" t="s">
        <v>136</v>
      </c>
      <c r="AV89" s="557">
        <v>0</v>
      </c>
      <c r="AW89" s="558">
        <v>0</v>
      </c>
      <c r="AX89" s="558">
        <v>0.5</v>
      </c>
      <c r="AY89" s="558">
        <v>0.25</v>
      </c>
      <c r="AZ89" s="558">
        <v>0</v>
      </c>
      <c r="BA89" s="558">
        <v>0.25</v>
      </c>
      <c r="BB89" s="123">
        <v>0</v>
      </c>
      <c r="BC89" s="123">
        <v>0</v>
      </c>
      <c r="BD89" s="123">
        <v>0</v>
      </c>
      <c r="BE89" s="123">
        <v>0</v>
      </c>
      <c r="BF89" s="123">
        <v>0</v>
      </c>
      <c r="BG89" s="123">
        <v>0</v>
      </c>
      <c r="BH89" s="572">
        <f t="shared" si="6"/>
        <v>1</v>
      </c>
      <c r="BI89" s="571">
        <f t="shared" si="7"/>
        <v>1</v>
      </c>
      <c r="BJ89" s="571" t="str">
        <f>VLOOKUP(BI89,Tabla_Indicador_Gestion4[#All],3,TRUE)</f>
        <v>Culminada</v>
      </c>
      <c r="BK89" s="315" t="str">
        <f t="shared" si="8"/>
        <v xml:space="preserve"> |201912: 0 |201911: 0 |2019010: 0 |201909: 0 |201908: 0 |201907: 0 |201906: 269 junio - Comparativo Sondeo Voz IP - Servicio.xlsx |201905: Sondeo de Mercado Voz IP - servicio V1.pdf  |201904: 308 abril - Comparativo Sondeo Voz IP.xlsx |201903: 308 mar - Sondeo de Mercado Voz IP.pdf |201902: 0 |201901: 0</v>
      </c>
      <c r="BL89" s="316" t="str">
        <f t="shared" si="9"/>
        <v xml:space="preserve"> |201912: 0 |201911: 0 |2019010: 0 |201909: 0 |201908: 0 |201907: 0 |201906: Análisis del sondeo de mercado realizado para la implementación de telefonía IP. |201905: Sondeo de Mercado para la implementación de telefonía IP en la entidad.  |201904: Análisis de las propuestas recibidas mediante el sondeo de mercado. |201903: Generación del Sondeo de mercado para la adquisición de telefonía IP. |201902: 0 |201901: 0</v>
      </c>
      <c r="BM89" s="359">
        <v>0</v>
      </c>
      <c r="BN89" s="360">
        <v>0</v>
      </c>
      <c r="BO89" s="359">
        <v>0</v>
      </c>
      <c r="BP89" s="360">
        <v>0</v>
      </c>
      <c r="BQ89" s="355" t="s">
        <v>958</v>
      </c>
      <c r="BR89" s="356" t="s">
        <v>959</v>
      </c>
      <c r="BS89" s="423" t="s">
        <v>960</v>
      </c>
      <c r="BT89" s="424" t="s">
        <v>961</v>
      </c>
      <c r="BU89" s="460" t="s">
        <v>962</v>
      </c>
      <c r="BV89" s="461" t="s">
        <v>963</v>
      </c>
      <c r="BW89" s="267" t="s">
        <v>964</v>
      </c>
      <c r="BX89" s="268" t="s">
        <v>965</v>
      </c>
      <c r="BY89" s="490">
        <v>0</v>
      </c>
      <c r="BZ89" s="491">
        <v>0</v>
      </c>
      <c r="CA89" s="490">
        <v>0</v>
      </c>
      <c r="CB89" s="491">
        <v>0</v>
      </c>
      <c r="CC89" s="490">
        <v>0</v>
      </c>
      <c r="CD89" s="491">
        <v>0</v>
      </c>
      <c r="CE89" s="490">
        <v>0</v>
      </c>
      <c r="CF89" s="491">
        <v>0</v>
      </c>
      <c r="CG89" s="490">
        <v>0</v>
      </c>
      <c r="CH89" s="491">
        <v>0</v>
      </c>
      <c r="CI89" s="490">
        <v>0</v>
      </c>
      <c r="CJ89" s="491">
        <v>0</v>
      </c>
    </row>
    <row r="90" spans="1:88" ht="15" customHeight="1" x14ac:dyDescent="0.2">
      <c r="A90" s="587">
        <v>88</v>
      </c>
      <c r="B90" s="575" t="s">
        <v>254</v>
      </c>
      <c r="C90" s="591" t="s">
        <v>47</v>
      </c>
      <c r="D90" s="577" t="s">
        <v>48</v>
      </c>
      <c r="E90" s="577" t="s">
        <v>12</v>
      </c>
      <c r="F90" s="245" t="s">
        <v>121</v>
      </c>
      <c r="G90" s="245" t="s">
        <v>78</v>
      </c>
      <c r="H90" s="245">
        <v>2</v>
      </c>
      <c r="I90" s="577" t="s">
        <v>122</v>
      </c>
      <c r="J90" s="245" t="s">
        <v>13</v>
      </c>
      <c r="K90" s="66" t="s">
        <v>2294</v>
      </c>
      <c r="L90" s="245" t="s">
        <v>966</v>
      </c>
      <c r="M90" s="245" t="s">
        <v>967</v>
      </c>
      <c r="N90" s="577" t="s">
        <v>64</v>
      </c>
      <c r="O90" s="577" t="s">
        <v>835</v>
      </c>
      <c r="P90" s="577" t="s">
        <v>835</v>
      </c>
      <c r="Q90" s="577" t="s">
        <v>836</v>
      </c>
      <c r="R90" s="245" t="s">
        <v>260</v>
      </c>
      <c r="S90" s="245" t="s">
        <v>129</v>
      </c>
      <c r="T90" s="245" t="s">
        <v>130</v>
      </c>
      <c r="U90" s="575" t="s">
        <v>142</v>
      </c>
      <c r="V90" s="575" t="s">
        <v>487</v>
      </c>
      <c r="W90" s="245"/>
      <c r="X90" s="589"/>
      <c r="Y90" s="589"/>
      <c r="Z90" s="589"/>
      <c r="AA90" s="589"/>
      <c r="AB90" s="589"/>
      <c r="AC90" s="589" t="s">
        <v>957</v>
      </c>
      <c r="AD90" s="245" t="s">
        <v>883</v>
      </c>
      <c r="AE90" s="245" t="s">
        <v>134</v>
      </c>
      <c r="AF90" s="576">
        <v>1.666666666666667E-3</v>
      </c>
      <c r="AG90" s="588" t="s">
        <v>135</v>
      </c>
      <c r="AH90" s="525">
        <v>0</v>
      </c>
      <c r="AI90" s="527">
        <v>0.1</v>
      </c>
      <c r="AJ90" s="527">
        <v>0.3</v>
      </c>
      <c r="AK90" s="527">
        <v>0</v>
      </c>
      <c r="AL90" s="527">
        <v>0.15</v>
      </c>
      <c r="AM90" s="527">
        <v>0.15</v>
      </c>
      <c r="AN90" s="126">
        <v>0</v>
      </c>
      <c r="AO90" s="126">
        <v>0.15</v>
      </c>
      <c r="AP90" s="126">
        <v>0.15</v>
      </c>
      <c r="AQ90" s="126">
        <v>0</v>
      </c>
      <c r="AR90" s="126">
        <v>0</v>
      </c>
      <c r="AS90" s="126">
        <v>0</v>
      </c>
      <c r="AT90" s="546">
        <f t="shared" si="5"/>
        <v>1</v>
      </c>
      <c r="AU90" s="609" t="s">
        <v>136</v>
      </c>
      <c r="AV90" s="555">
        <v>0</v>
      </c>
      <c r="AW90" s="556">
        <v>0.1</v>
      </c>
      <c r="AX90" s="556">
        <v>0.3</v>
      </c>
      <c r="AY90" s="556">
        <v>0</v>
      </c>
      <c r="AZ90" s="556">
        <v>0.15</v>
      </c>
      <c r="BA90" s="556">
        <v>0.15</v>
      </c>
      <c r="BB90" s="123">
        <v>0</v>
      </c>
      <c r="BC90" s="123">
        <v>0</v>
      </c>
      <c r="BD90" s="123">
        <v>0</v>
      </c>
      <c r="BE90" s="123">
        <v>0</v>
      </c>
      <c r="BF90" s="123">
        <v>0</v>
      </c>
      <c r="BG90" s="123">
        <v>0</v>
      </c>
      <c r="BH90" s="572">
        <f t="shared" si="6"/>
        <v>0.70000000000000007</v>
      </c>
      <c r="BI90" s="571">
        <f t="shared" si="7"/>
        <v>0.70000000000000007</v>
      </c>
      <c r="BJ90" s="571" t="str">
        <f>VLOOKUP(BI90,Tabla_Indicador_Gestion4[#All],3,TRUE)</f>
        <v>En Seguimiento</v>
      </c>
      <c r="BK90" s="315" t="str">
        <f t="shared" si="8"/>
        <v xml:space="preserve"> |201912: 0 |201911: 0 |2019010: 0 |201909: 0 |201908: 0 |201907: 0 |201906: 272 junio - pruebas19062019.jpg |201905: Sincronizacion de usuarios.png  |201904: 0 |201903: 311 marzo - Sincronización de equipos en la herramienta GLPI |201902: Software GLPI |201901: 0</v>
      </c>
      <c r="BL90" s="316" t="str">
        <f t="shared" si="9"/>
        <v xml:space="preserve"> |201912: 0 |201911: 0 |2019010: 0 |201909: 0 |201908: 0 |201907: 0 |201906: Se realiza la actualización de usuarios en el GLPI y la realización de pruebas para implementar funcionalidades de la herramienta. |201905: Se realiza depuración de usuarios en la herramienta GLPI de acuerdo a los nuevos funcionarios de la entidad.  |201904: 0 |201903: Sincronización de equipos en la herramienta GLPI. |201902: Actualización de componentes en el software GLPI. |201901: 0</v>
      </c>
      <c r="BM90" s="361">
        <v>0</v>
      </c>
      <c r="BN90" s="362">
        <v>0</v>
      </c>
      <c r="BO90" s="357" t="s">
        <v>968</v>
      </c>
      <c r="BP90" s="358" t="s">
        <v>969</v>
      </c>
      <c r="BQ90" s="357" t="s">
        <v>970</v>
      </c>
      <c r="BR90" s="358" t="s">
        <v>971</v>
      </c>
      <c r="BS90" s="361">
        <v>0</v>
      </c>
      <c r="BT90" s="362">
        <v>0</v>
      </c>
      <c r="BU90" s="460" t="s">
        <v>972</v>
      </c>
      <c r="BV90" s="461" t="s">
        <v>973</v>
      </c>
      <c r="BW90" s="269" t="s">
        <v>974</v>
      </c>
      <c r="BX90" s="270" t="s">
        <v>975</v>
      </c>
      <c r="BY90" s="490">
        <v>0</v>
      </c>
      <c r="BZ90" s="491">
        <v>0</v>
      </c>
      <c r="CA90" s="490">
        <v>0</v>
      </c>
      <c r="CB90" s="491">
        <v>0</v>
      </c>
      <c r="CC90" s="490">
        <v>0</v>
      </c>
      <c r="CD90" s="491">
        <v>0</v>
      </c>
      <c r="CE90" s="490">
        <v>0</v>
      </c>
      <c r="CF90" s="491">
        <v>0</v>
      </c>
      <c r="CG90" s="490">
        <v>0</v>
      </c>
      <c r="CH90" s="491">
        <v>0</v>
      </c>
      <c r="CI90" s="490">
        <v>0</v>
      </c>
      <c r="CJ90" s="491">
        <v>0</v>
      </c>
    </row>
    <row r="91" spans="1:88" ht="15" customHeight="1" x14ac:dyDescent="0.2">
      <c r="A91" s="587">
        <v>89</v>
      </c>
      <c r="B91" s="575" t="s">
        <v>375</v>
      </c>
      <c r="C91" s="591" t="s">
        <v>47</v>
      </c>
      <c r="D91" s="577" t="s">
        <v>48</v>
      </c>
      <c r="E91" s="577" t="s">
        <v>1036</v>
      </c>
      <c r="F91" s="245" t="s">
        <v>1037</v>
      </c>
      <c r="G91" s="245" t="s">
        <v>77</v>
      </c>
      <c r="H91" s="245">
        <v>1</v>
      </c>
      <c r="I91" s="577" t="s">
        <v>293</v>
      </c>
      <c r="J91" s="245" t="s">
        <v>1038</v>
      </c>
      <c r="K91" s="245" t="s">
        <v>2285</v>
      </c>
      <c r="L91" s="245" t="s">
        <v>1039</v>
      </c>
      <c r="M91" s="245" t="s">
        <v>1040</v>
      </c>
      <c r="N91" s="577" t="s">
        <v>64</v>
      </c>
      <c r="O91" s="577" t="s">
        <v>835</v>
      </c>
      <c r="P91" s="577" t="s">
        <v>835</v>
      </c>
      <c r="Q91" s="577" t="s">
        <v>836</v>
      </c>
      <c r="R91" s="245" t="s">
        <v>260</v>
      </c>
      <c r="S91" s="245" t="s">
        <v>129</v>
      </c>
      <c r="T91" s="245" t="s">
        <v>130</v>
      </c>
      <c r="U91" s="575" t="s">
        <v>142</v>
      </c>
      <c r="V91" s="575" t="s">
        <v>487</v>
      </c>
      <c r="W91" s="592">
        <v>1</v>
      </c>
      <c r="X91" s="594">
        <v>0.25</v>
      </c>
      <c r="Y91" s="594">
        <v>0.25</v>
      </c>
      <c r="Z91" s="594">
        <v>0.25</v>
      </c>
      <c r="AA91" s="594">
        <v>0.25</v>
      </c>
      <c r="AB91" s="589"/>
      <c r="AC91" s="589">
        <v>0.02</v>
      </c>
      <c r="AD91" s="245" t="s">
        <v>883</v>
      </c>
      <c r="AE91" s="245" t="s">
        <v>134</v>
      </c>
      <c r="AF91" s="576">
        <v>0.02</v>
      </c>
      <c r="AG91" s="588" t="s">
        <v>135</v>
      </c>
      <c r="AH91" s="525">
        <v>0</v>
      </c>
      <c r="AI91" s="527">
        <v>5.0000000000000001E-3</v>
      </c>
      <c r="AJ91" s="527">
        <v>5.0000000000000001E-3</v>
      </c>
      <c r="AK91" s="527">
        <v>0.01</v>
      </c>
      <c r="AL91" s="527">
        <v>0</v>
      </c>
      <c r="AM91" s="527">
        <v>0</v>
      </c>
      <c r="AN91" s="122">
        <v>0</v>
      </c>
      <c r="AO91" s="122">
        <v>0</v>
      </c>
      <c r="AP91" s="122">
        <v>0</v>
      </c>
      <c r="AQ91" s="122">
        <v>0</v>
      </c>
      <c r="AR91" s="122">
        <v>0</v>
      </c>
      <c r="AS91" s="122">
        <v>0</v>
      </c>
      <c r="AT91" s="546">
        <f t="shared" si="5"/>
        <v>0.02</v>
      </c>
      <c r="AU91" s="609" t="s">
        <v>136</v>
      </c>
      <c r="AV91" s="555">
        <v>0</v>
      </c>
      <c r="AW91" s="556">
        <v>5.0000000000000001E-3</v>
      </c>
      <c r="AX91" s="556">
        <v>5.0000000000000001E-3</v>
      </c>
      <c r="AY91" s="556">
        <v>0.01</v>
      </c>
      <c r="AZ91" s="556">
        <v>0</v>
      </c>
      <c r="BA91" s="556">
        <v>0</v>
      </c>
      <c r="BB91" s="123">
        <v>0</v>
      </c>
      <c r="BC91" s="123">
        <v>0</v>
      </c>
      <c r="BD91" s="123">
        <v>0</v>
      </c>
      <c r="BE91" s="123">
        <v>0</v>
      </c>
      <c r="BF91" s="123">
        <v>0</v>
      </c>
      <c r="BG91" s="123">
        <v>0</v>
      </c>
      <c r="BH91" s="572">
        <f t="shared" si="6"/>
        <v>0.02</v>
      </c>
      <c r="BI91" s="571">
        <f t="shared" si="7"/>
        <v>1</v>
      </c>
      <c r="BJ91" s="571" t="str">
        <f>VLOOKUP(BI91,Tabla_Indicador_Gestion4[#All],3,TRUE)</f>
        <v>Culminada</v>
      </c>
      <c r="BK91" s="315" t="str">
        <f t="shared" si="8"/>
        <v xml:space="preserve"> |201912: 0 |201911: 0 |2019010: 0 |201909: 0 |201908: 0 |201907: 0 |201906: 0 |201905: 0  |201904: 314 abril - Invitación Sondeo de Mercado Gestor Documental.pdf |201903: 314 marzo - Revisión herramientas de Gestión Documental.pdf |201902: Modelo Entidad relación sistema único de trámites - Feb.pdf |201901: N.A</v>
      </c>
      <c r="BL91" s="316" t="str">
        <f t="shared" si="9"/>
        <v xml:space="preserve"> |201912: 0 |201911: 0 |2019010: 0 |201909: 0 |201908: 0 |201907: 0 |201906: 0 |201905: 0  |201904: Se envía sondeo de mercado. |201903: Revisión de herramientas que existen en el mercado y análisis de características principales. |201902:  - Inicia el levantamiento de requerimientos para el sistema único de trámites. |201901: N.A</v>
      </c>
      <c r="BM91" s="369" t="s">
        <v>303</v>
      </c>
      <c r="BN91" s="370" t="s">
        <v>303</v>
      </c>
      <c r="BO91" s="357" t="s">
        <v>1041</v>
      </c>
      <c r="BP91" s="358" t="s">
        <v>1042</v>
      </c>
      <c r="BQ91" s="357" t="s">
        <v>1043</v>
      </c>
      <c r="BR91" s="358" t="s">
        <v>1044</v>
      </c>
      <c r="BS91" s="418" t="s">
        <v>1045</v>
      </c>
      <c r="BT91" s="419" t="s">
        <v>1046</v>
      </c>
      <c r="BU91" s="462">
        <v>0</v>
      </c>
      <c r="BV91" s="463">
        <v>0</v>
      </c>
      <c r="BW91" s="323">
        <v>0</v>
      </c>
      <c r="BX91" s="324">
        <v>0</v>
      </c>
      <c r="BY91" s="490">
        <v>0</v>
      </c>
      <c r="BZ91" s="491">
        <v>0</v>
      </c>
      <c r="CA91" s="490">
        <v>0</v>
      </c>
      <c r="CB91" s="491">
        <v>0</v>
      </c>
      <c r="CC91" s="490">
        <v>0</v>
      </c>
      <c r="CD91" s="491">
        <v>0</v>
      </c>
      <c r="CE91" s="490">
        <v>0</v>
      </c>
      <c r="CF91" s="491">
        <v>0</v>
      </c>
      <c r="CG91" s="490">
        <v>0</v>
      </c>
      <c r="CH91" s="491">
        <v>0</v>
      </c>
      <c r="CI91" s="490">
        <v>0</v>
      </c>
      <c r="CJ91" s="491">
        <v>0</v>
      </c>
    </row>
    <row r="92" spans="1:88" ht="15" customHeight="1" x14ac:dyDescent="0.2">
      <c r="A92" s="587">
        <v>90</v>
      </c>
      <c r="B92" s="575" t="s">
        <v>375</v>
      </c>
      <c r="C92" s="591" t="s">
        <v>47</v>
      </c>
      <c r="D92" s="577" t="s">
        <v>48</v>
      </c>
      <c r="E92" s="577" t="s">
        <v>1036</v>
      </c>
      <c r="F92" s="245" t="s">
        <v>1037</v>
      </c>
      <c r="G92" s="245" t="s">
        <v>77</v>
      </c>
      <c r="H92" s="245">
        <v>1</v>
      </c>
      <c r="I92" s="577" t="s">
        <v>293</v>
      </c>
      <c r="J92" s="245" t="s">
        <v>1038</v>
      </c>
      <c r="K92" s="66" t="s">
        <v>2285</v>
      </c>
      <c r="L92" s="245" t="s">
        <v>1047</v>
      </c>
      <c r="M92" s="245" t="s">
        <v>1048</v>
      </c>
      <c r="N92" s="577" t="s">
        <v>64</v>
      </c>
      <c r="O92" s="577" t="s">
        <v>835</v>
      </c>
      <c r="P92" s="577" t="s">
        <v>835</v>
      </c>
      <c r="Q92" s="577" t="s">
        <v>836</v>
      </c>
      <c r="R92" s="245" t="s">
        <v>260</v>
      </c>
      <c r="S92" s="245" t="s">
        <v>129</v>
      </c>
      <c r="T92" s="245" t="s">
        <v>130</v>
      </c>
      <c r="U92" s="575" t="s">
        <v>312</v>
      </c>
      <c r="V92" s="575" t="s">
        <v>312</v>
      </c>
      <c r="W92" s="592">
        <v>1</v>
      </c>
      <c r="X92" s="594">
        <v>0.25</v>
      </c>
      <c r="Y92" s="594">
        <v>0.25</v>
      </c>
      <c r="Z92" s="594">
        <v>0.25</v>
      </c>
      <c r="AA92" s="594">
        <v>0.25</v>
      </c>
      <c r="AB92" s="589"/>
      <c r="AC92" s="589">
        <v>0.02</v>
      </c>
      <c r="AD92" s="245" t="s">
        <v>883</v>
      </c>
      <c r="AE92" s="245" t="s">
        <v>134</v>
      </c>
      <c r="AF92" s="576">
        <v>0.02</v>
      </c>
      <c r="AG92" s="588" t="s">
        <v>135</v>
      </c>
      <c r="AH92" s="531">
        <v>0</v>
      </c>
      <c r="AI92" s="529">
        <v>0</v>
      </c>
      <c r="AJ92" s="529">
        <v>0</v>
      </c>
      <c r="AK92" s="529">
        <v>5.0000000000000001E-3</v>
      </c>
      <c r="AL92" s="529">
        <v>1.4999999999999999E-2</v>
      </c>
      <c r="AM92" s="529">
        <v>0</v>
      </c>
      <c r="AN92" s="122">
        <v>0</v>
      </c>
      <c r="AO92" s="122">
        <v>0</v>
      </c>
      <c r="AP92" s="122">
        <v>0</v>
      </c>
      <c r="AQ92" s="122">
        <v>0</v>
      </c>
      <c r="AR92" s="122">
        <v>0</v>
      </c>
      <c r="AS92" s="122">
        <v>0</v>
      </c>
      <c r="AT92" s="546">
        <f t="shared" si="5"/>
        <v>0.02</v>
      </c>
      <c r="AU92" s="609" t="s">
        <v>136</v>
      </c>
      <c r="AV92" s="557">
        <v>0</v>
      </c>
      <c r="AW92" s="558">
        <v>0</v>
      </c>
      <c r="AX92" s="558">
        <v>0</v>
      </c>
      <c r="AY92" s="558">
        <v>0</v>
      </c>
      <c r="AZ92" s="558">
        <v>1.4999999999999999E-2</v>
      </c>
      <c r="BA92" s="558">
        <v>0</v>
      </c>
      <c r="BB92" s="123">
        <v>0</v>
      </c>
      <c r="BC92" s="123">
        <v>0</v>
      </c>
      <c r="BD92" s="123">
        <v>0</v>
      </c>
      <c r="BE92" s="123">
        <v>0</v>
      </c>
      <c r="BF92" s="123">
        <v>0</v>
      </c>
      <c r="BG92" s="123">
        <v>0</v>
      </c>
      <c r="BH92" s="572">
        <f t="shared" si="6"/>
        <v>1.4999999999999999E-2</v>
      </c>
      <c r="BI92" s="571">
        <f t="shared" si="7"/>
        <v>0.75</v>
      </c>
      <c r="BJ92" s="571" t="str">
        <f>VLOOKUP(BI92,Tabla_Indicador_Gestion4[#All],3,TRUE)</f>
        <v>En Seguimiento</v>
      </c>
      <c r="BK92" s="315" t="str">
        <f t="shared" si="8"/>
        <v xml:space="preserve"> |201912: 0 |201911: 0 |2019010: 0 |201909: 0 |201908: 0 |201907: 0 |201906: 0 |201905:  Invitación Sondeo de Mercado Gestor Documental V2.pdf  |201904: 0 |201903: 0 |201902: 0 |201901: 0</v>
      </c>
      <c r="BL92" s="316" t="str">
        <f t="shared" si="9"/>
        <v xml:space="preserve"> |201912: 0 |201911: 0 |2019010: 0 |201909: 0 |201908: 0 |201907: 0 |201906: 0 |201905: Sondeo de Mercado para analizar las herramientas disponibles en el mercado.  |201904: 0 |201903: 0 |201902: 0 |201901: 0</v>
      </c>
      <c r="BM92" s="359">
        <v>0</v>
      </c>
      <c r="BN92" s="360">
        <v>0</v>
      </c>
      <c r="BO92" s="359">
        <v>0</v>
      </c>
      <c r="BP92" s="360">
        <v>0</v>
      </c>
      <c r="BQ92" s="359">
        <v>0</v>
      </c>
      <c r="BR92" s="360">
        <v>0</v>
      </c>
      <c r="BS92" s="359">
        <v>0</v>
      </c>
      <c r="BT92" s="360">
        <v>0</v>
      </c>
      <c r="BU92" s="460" t="s">
        <v>1049</v>
      </c>
      <c r="BV92" s="461" t="s">
        <v>1050</v>
      </c>
      <c r="BW92" s="321">
        <v>0</v>
      </c>
      <c r="BX92" s="322">
        <v>0</v>
      </c>
      <c r="BY92" s="490">
        <v>0</v>
      </c>
      <c r="BZ92" s="491">
        <v>0</v>
      </c>
      <c r="CA92" s="490">
        <v>0</v>
      </c>
      <c r="CB92" s="491">
        <v>0</v>
      </c>
      <c r="CC92" s="490">
        <v>0</v>
      </c>
      <c r="CD92" s="491">
        <v>0</v>
      </c>
      <c r="CE92" s="490">
        <v>0</v>
      </c>
      <c r="CF92" s="491">
        <v>0</v>
      </c>
      <c r="CG92" s="490">
        <v>0</v>
      </c>
      <c r="CH92" s="491">
        <v>0</v>
      </c>
      <c r="CI92" s="490">
        <v>0</v>
      </c>
      <c r="CJ92" s="491">
        <v>0</v>
      </c>
    </row>
    <row r="93" spans="1:88" s="65" customFormat="1" ht="15" customHeight="1" x14ac:dyDescent="0.2">
      <c r="A93" s="587">
        <v>91</v>
      </c>
      <c r="B93" s="575" t="s">
        <v>375</v>
      </c>
      <c r="C93" s="591" t="s">
        <v>47</v>
      </c>
      <c r="D93" s="577" t="s">
        <v>48</v>
      </c>
      <c r="E93" s="577" t="s">
        <v>1036</v>
      </c>
      <c r="F93" s="245" t="s">
        <v>1037</v>
      </c>
      <c r="G93" s="245" t="s">
        <v>77</v>
      </c>
      <c r="H93" s="245">
        <v>1</v>
      </c>
      <c r="I93" s="577" t="s">
        <v>293</v>
      </c>
      <c r="J93" s="245" t="s">
        <v>1038</v>
      </c>
      <c r="K93" s="66" t="s">
        <v>2285</v>
      </c>
      <c r="L93" s="245" t="s">
        <v>1051</v>
      </c>
      <c r="M93" s="245" t="s">
        <v>1052</v>
      </c>
      <c r="N93" s="577" t="s">
        <v>64</v>
      </c>
      <c r="O93" s="577" t="s">
        <v>835</v>
      </c>
      <c r="P93" s="577" t="s">
        <v>835</v>
      </c>
      <c r="Q93" s="577" t="s">
        <v>836</v>
      </c>
      <c r="R93" s="245" t="s">
        <v>260</v>
      </c>
      <c r="S93" s="245" t="s">
        <v>129</v>
      </c>
      <c r="T93" s="245" t="s">
        <v>130</v>
      </c>
      <c r="U93" s="575" t="s">
        <v>312</v>
      </c>
      <c r="V93" s="575" t="s">
        <v>312</v>
      </c>
      <c r="W93" s="592">
        <v>1</v>
      </c>
      <c r="X93" s="594">
        <v>0.25</v>
      </c>
      <c r="Y93" s="594">
        <v>0.25</v>
      </c>
      <c r="Z93" s="594">
        <v>0.25</v>
      </c>
      <c r="AA93" s="594">
        <v>0.25</v>
      </c>
      <c r="AB93" s="589"/>
      <c r="AC93" s="589">
        <v>0.02</v>
      </c>
      <c r="AD93" s="245" t="s">
        <v>883</v>
      </c>
      <c r="AE93" s="245" t="s">
        <v>134</v>
      </c>
      <c r="AF93" s="576">
        <v>0.02</v>
      </c>
      <c r="AG93" s="588" t="s">
        <v>135</v>
      </c>
      <c r="AH93" s="525">
        <v>0</v>
      </c>
      <c r="AI93" s="527">
        <v>0</v>
      </c>
      <c r="AJ93" s="527">
        <v>0</v>
      </c>
      <c r="AK93" s="527">
        <v>0</v>
      </c>
      <c r="AL93" s="527">
        <v>0.01</v>
      </c>
      <c r="AM93" s="527">
        <v>0.01</v>
      </c>
      <c r="AN93" s="122">
        <v>0</v>
      </c>
      <c r="AO93" s="122">
        <v>0</v>
      </c>
      <c r="AP93" s="122">
        <v>0</v>
      </c>
      <c r="AQ93" s="122">
        <v>0</v>
      </c>
      <c r="AR93" s="122">
        <v>0</v>
      </c>
      <c r="AS93" s="122">
        <v>0</v>
      </c>
      <c r="AT93" s="546">
        <f t="shared" si="5"/>
        <v>0.02</v>
      </c>
      <c r="AU93" s="609" t="s">
        <v>136</v>
      </c>
      <c r="AV93" s="555">
        <v>0</v>
      </c>
      <c r="AW93" s="556">
        <v>0</v>
      </c>
      <c r="AX93" s="556">
        <v>0</v>
      </c>
      <c r="AY93" s="556">
        <v>0</v>
      </c>
      <c r="AZ93" s="556">
        <v>0.01</v>
      </c>
      <c r="BA93" s="556">
        <v>0.01</v>
      </c>
      <c r="BB93" s="123">
        <v>0</v>
      </c>
      <c r="BC93" s="123">
        <v>0</v>
      </c>
      <c r="BD93" s="123">
        <v>0</v>
      </c>
      <c r="BE93" s="123">
        <v>0</v>
      </c>
      <c r="BF93" s="123">
        <v>0</v>
      </c>
      <c r="BG93" s="123">
        <v>0</v>
      </c>
      <c r="BH93" s="572">
        <f t="shared" si="6"/>
        <v>0.02</v>
      </c>
      <c r="BI93" s="571">
        <f t="shared" si="7"/>
        <v>1</v>
      </c>
      <c r="BJ93" s="571" t="str">
        <f>VLOOKUP(BI93,Tabla_Indicador_Gestion4[#All],3,TRUE)</f>
        <v>Culminada</v>
      </c>
      <c r="BK93" s="315" t="str">
        <f t="shared" si="8"/>
        <v xml:space="preserve"> |201912: 0 |201911: 0 |2019010: 0 |201909: 0 |201908: 0 |201907: 0 |201906: 281 junio - Presentación Comparativo soluciones de Gestión Documental.pptx |201905: Invitación Sondeo de Mercado Gestor Documental V2.pdf  |201904: 0 |201903: 0 |201902: 0 |201901: 0</v>
      </c>
      <c r="BL93" s="316" t="str">
        <f t="shared" si="9"/>
        <v xml:space="preserve"> |201912: 0 |201911: 0 |2019010: 0 |201909: 0 |201908: 0 |201907: 0 |201906: Análisis de la posible herramienta a utilizar. |201905: Sondeo de Mercado para analizar las herramientas disponibles en el mercado.  |201904: 0 |201903: 0 |201902: 0 |201901: 0</v>
      </c>
      <c r="BM93" s="382">
        <v>0</v>
      </c>
      <c r="BN93" s="383">
        <v>0</v>
      </c>
      <c r="BO93" s="361">
        <v>0</v>
      </c>
      <c r="BP93" s="362">
        <v>0</v>
      </c>
      <c r="BQ93" s="361">
        <v>0</v>
      </c>
      <c r="BR93" s="362">
        <v>0</v>
      </c>
      <c r="BS93" s="361">
        <v>0</v>
      </c>
      <c r="BT93" s="362">
        <v>0</v>
      </c>
      <c r="BU93" s="460" t="s">
        <v>1053</v>
      </c>
      <c r="BV93" s="461" t="s">
        <v>1050</v>
      </c>
      <c r="BW93" s="269" t="s">
        <v>1054</v>
      </c>
      <c r="BX93" s="270" t="s">
        <v>1055</v>
      </c>
      <c r="BY93" s="490">
        <v>0</v>
      </c>
      <c r="BZ93" s="491">
        <v>0</v>
      </c>
      <c r="CA93" s="490">
        <v>0</v>
      </c>
      <c r="CB93" s="491">
        <v>0</v>
      </c>
      <c r="CC93" s="490">
        <v>0</v>
      </c>
      <c r="CD93" s="491">
        <v>0</v>
      </c>
      <c r="CE93" s="490">
        <v>0</v>
      </c>
      <c r="CF93" s="491">
        <v>0</v>
      </c>
      <c r="CG93" s="490">
        <v>0</v>
      </c>
      <c r="CH93" s="491">
        <v>0</v>
      </c>
      <c r="CI93" s="490">
        <v>0</v>
      </c>
      <c r="CJ93" s="491">
        <v>0</v>
      </c>
    </row>
    <row r="94" spans="1:88" ht="15" customHeight="1" x14ac:dyDescent="0.2">
      <c r="A94" s="587">
        <v>92</v>
      </c>
      <c r="B94" s="575" t="s">
        <v>375</v>
      </c>
      <c r="C94" s="591" t="s">
        <v>47</v>
      </c>
      <c r="D94" s="577" t="s">
        <v>48</v>
      </c>
      <c r="E94" s="577" t="s">
        <v>1036</v>
      </c>
      <c r="F94" s="245" t="s">
        <v>1037</v>
      </c>
      <c r="G94" s="245" t="s">
        <v>77</v>
      </c>
      <c r="H94" s="245">
        <v>1</v>
      </c>
      <c r="I94" s="577" t="s">
        <v>293</v>
      </c>
      <c r="J94" s="245" t="s">
        <v>1038</v>
      </c>
      <c r="K94" s="245" t="s">
        <v>2285</v>
      </c>
      <c r="L94" s="245" t="s">
        <v>1394</v>
      </c>
      <c r="M94" s="245" t="s">
        <v>1395</v>
      </c>
      <c r="N94" s="577" t="s">
        <v>64</v>
      </c>
      <c r="O94" s="577" t="s">
        <v>835</v>
      </c>
      <c r="P94" s="577" t="s">
        <v>835</v>
      </c>
      <c r="Q94" s="577" t="s">
        <v>836</v>
      </c>
      <c r="R94" s="245" t="s">
        <v>260</v>
      </c>
      <c r="S94" s="245" t="s">
        <v>129</v>
      </c>
      <c r="T94" s="245" t="s">
        <v>130</v>
      </c>
      <c r="U94" s="575" t="s">
        <v>312</v>
      </c>
      <c r="V94" s="575" t="s">
        <v>312</v>
      </c>
      <c r="W94" s="592">
        <v>1</v>
      </c>
      <c r="X94" s="594">
        <v>0.25</v>
      </c>
      <c r="Y94" s="594">
        <v>0.25</v>
      </c>
      <c r="Z94" s="594">
        <v>0.25</v>
      </c>
      <c r="AA94" s="594">
        <v>0.25</v>
      </c>
      <c r="AB94" s="589"/>
      <c r="AC94" s="589">
        <v>0.1</v>
      </c>
      <c r="AD94" s="245" t="s">
        <v>883</v>
      </c>
      <c r="AE94" s="245" t="s">
        <v>134</v>
      </c>
      <c r="AF94" s="576">
        <v>0.02</v>
      </c>
      <c r="AG94" s="588" t="s">
        <v>135</v>
      </c>
      <c r="AH94" s="525">
        <v>0</v>
      </c>
      <c r="AI94" s="527">
        <v>0</v>
      </c>
      <c r="AJ94" s="527">
        <v>0</v>
      </c>
      <c r="AK94" s="527">
        <v>0</v>
      </c>
      <c r="AL94" s="527">
        <v>0</v>
      </c>
      <c r="AM94" s="527">
        <v>0.02</v>
      </c>
      <c r="AN94" s="126">
        <v>0.02</v>
      </c>
      <c r="AO94" s="126">
        <v>0.02</v>
      </c>
      <c r="AP94" s="126">
        <v>0.02</v>
      </c>
      <c r="AQ94" s="126">
        <v>0.02</v>
      </c>
      <c r="AR94" s="122">
        <v>0</v>
      </c>
      <c r="AS94" s="122">
        <v>0</v>
      </c>
      <c r="AT94" s="546">
        <f t="shared" si="5"/>
        <v>0.1</v>
      </c>
      <c r="AU94" s="609" t="s">
        <v>136</v>
      </c>
      <c r="AV94" s="555">
        <v>0</v>
      </c>
      <c r="AW94" s="556">
        <v>0</v>
      </c>
      <c r="AX94" s="556">
        <v>0</v>
      </c>
      <c r="AY94" s="556">
        <v>0</v>
      </c>
      <c r="AZ94" s="556">
        <v>0</v>
      </c>
      <c r="BA94" s="556">
        <v>0.02</v>
      </c>
      <c r="BB94" s="123">
        <v>0</v>
      </c>
      <c r="BC94" s="123">
        <v>0</v>
      </c>
      <c r="BD94" s="123">
        <v>0</v>
      </c>
      <c r="BE94" s="123">
        <v>0</v>
      </c>
      <c r="BF94" s="123">
        <v>0</v>
      </c>
      <c r="BG94" s="123">
        <v>0</v>
      </c>
      <c r="BH94" s="572">
        <f t="shared" si="6"/>
        <v>0.02</v>
      </c>
      <c r="BI94" s="571">
        <f t="shared" si="7"/>
        <v>0.19999999999999998</v>
      </c>
      <c r="BJ94" s="571" t="str">
        <f>VLOOKUP(BI94,Tabla_Indicador_Gestion4[#All],3,TRUE)</f>
        <v>En Tramite</v>
      </c>
      <c r="BK94" s="315" t="str">
        <f t="shared" si="8"/>
        <v xml:space="preserve"> |201912: 0 |201911: 0 |2019010: 0 |201909: 0 |201908: 0 |201907: 0 |201906: 0 |201905: 0  |201904: 0 |201903: 0 |201902: 0 |201901: 0</v>
      </c>
      <c r="BL94" s="316" t="str">
        <f t="shared" si="9"/>
        <v xml:space="preserve"> |201912: 0 |201911: 0 |2019010: 0 |201909: 0 |201908: 0 |201907: 0 |201906: Se realiza la selección de herramientas de desarrollo: Visual Studio .NET, APEX ORACLE. |201905: 0  |201904: 0 |201903: 0 |201902: 0 |201901: 0</v>
      </c>
      <c r="BM94" s="361">
        <v>0</v>
      </c>
      <c r="BN94" s="362">
        <v>0</v>
      </c>
      <c r="BO94" s="361">
        <v>0</v>
      </c>
      <c r="BP94" s="362">
        <v>0</v>
      </c>
      <c r="BQ94" s="361">
        <v>0</v>
      </c>
      <c r="BR94" s="362">
        <v>0</v>
      </c>
      <c r="BS94" s="361">
        <v>0</v>
      </c>
      <c r="BT94" s="362">
        <v>0</v>
      </c>
      <c r="BU94" s="462">
        <v>0</v>
      </c>
      <c r="BV94" s="463">
        <v>0</v>
      </c>
      <c r="BW94" s="323">
        <v>0</v>
      </c>
      <c r="BX94" s="270" t="s">
        <v>1396</v>
      </c>
      <c r="BY94" s="490">
        <v>0</v>
      </c>
      <c r="BZ94" s="491">
        <v>0</v>
      </c>
      <c r="CA94" s="490">
        <v>0</v>
      </c>
      <c r="CB94" s="491">
        <v>0</v>
      </c>
      <c r="CC94" s="490">
        <v>0</v>
      </c>
      <c r="CD94" s="491">
        <v>0</v>
      </c>
      <c r="CE94" s="490">
        <v>0</v>
      </c>
      <c r="CF94" s="491">
        <v>0</v>
      </c>
      <c r="CG94" s="490">
        <v>0</v>
      </c>
      <c r="CH94" s="491">
        <v>0</v>
      </c>
      <c r="CI94" s="490">
        <v>0</v>
      </c>
      <c r="CJ94" s="491">
        <v>0</v>
      </c>
    </row>
    <row r="95" spans="1:88" ht="15" customHeight="1" x14ac:dyDescent="0.2">
      <c r="A95" s="587">
        <v>93</v>
      </c>
      <c r="B95" s="575" t="s">
        <v>375</v>
      </c>
      <c r="C95" s="591" t="s">
        <v>47</v>
      </c>
      <c r="D95" s="577" t="s">
        <v>48</v>
      </c>
      <c r="E95" s="577" t="s">
        <v>1036</v>
      </c>
      <c r="F95" s="245" t="s">
        <v>1037</v>
      </c>
      <c r="G95" s="245" t="s">
        <v>77</v>
      </c>
      <c r="H95" s="245">
        <v>1</v>
      </c>
      <c r="I95" s="577" t="s">
        <v>293</v>
      </c>
      <c r="J95" s="245" t="s">
        <v>1038</v>
      </c>
      <c r="K95" s="245" t="s">
        <v>2285</v>
      </c>
      <c r="L95" s="245" t="s">
        <v>1397</v>
      </c>
      <c r="M95" s="245" t="s">
        <v>1398</v>
      </c>
      <c r="N95" s="577" t="s">
        <v>64</v>
      </c>
      <c r="O95" s="577" t="s">
        <v>835</v>
      </c>
      <c r="P95" s="577" t="s">
        <v>835</v>
      </c>
      <c r="Q95" s="577" t="s">
        <v>836</v>
      </c>
      <c r="R95" s="245" t="s">
        <v>260</v>
      </c>
      <c r="S95" s="245" t="s">
        <v>129</v>
      </c>
      <c r="T95" s="245" t="s">
        <v>130</v>
      </c>
      <c r="U95" s="575" t="s">
        <v>312</v>
      </c>
      <c r="V95" s="575" t="s">
        <v>312</v>
      </c>
      <c r="W95" s="592">
        <v>1</v>
      </c>
      <c r="X95" s="594">
        <v>0.25</v>
      </c>
      <c r="Y95" s="594">
        <v>0.25</v>
      </c>
      <c r="Z95" s="594">
        <v>0.25</v>
      </c>
      <c r="AA95" s="594">
        <v>0.25</v>
      </c>
      <c r="AB95" s="589"/>
      <c r="AC95" s="589">
        <v>0.02</v>
      </c>
      <c r="AD95" s="245" t="s">
        <v>883</v>
      </c>
      <c r="AE95" s="245" t="s">
        <v>134</v>
      </c>
      <c r="AF95" s="576">
        <v>0.02</v>
      </c>
      <c r="AG95" s="588" t="s">
        <v>135</v>
      </c>
      <c r="AH95" s="531">
        <v>0</v>
      </c>
      <c r="AI95" s="529">
        <v>0</v>
      </c>
      <c r="AJ95" s="529">
        <v>0</v>
      </c>
      <c r="AK95" s="529">
        <v>0</v>
      </c>
      <c r="AL95" s="529">
        <v>0</v>
      </c>
      <c r="AM95" s="527">
        <v>0</v>
      </c>
      <c r="AN95" s="122">
        <v>0</v>
      </c>
      <c r="AO95" s="122">
        <v>0</v>
      </c>
      <c r="AP95" s="122">
        <v>0</v>
      </c>
      <c r="AQ95" s="122">
        <v>0</v>
      </c>
      <c r="AR95" s="125">
        <v>0.02</v>
      </c>
      <c r="AS95" s="122">
        <v>0</v>
      </c>
      <c r="AT95" s="546">
        <f t="shared" si="5"/>
        <v>0.02</v>
      </c>
      <c r="AU95" s="609" t="s">
        <v>136</v>
      </c>
      <c r="AV95" s="557">
        <v>0</v>
      </c>
      <c r="AW95" s="558">
        <v>0</v>
      </c>
      <c r="AX95" s="558">
        <v>0</v>
      </c>
      <c r="AY95" s="558">
        <v>0</v>
      </c>
      <c r="AZ95" s="558">
        <v>0</v>
      </c>
      <c r="BA95" s="558">
        <v>0</v>
      </c>
      <c r="BB95" s="123">
        <v>0</v>
      </c>
      <c r="BC95" s="123">
        <v>0</v>
      </c>
      <c r="BD95" s="123">
        <v>0</v>
      </c>
      <c r="BE95" s="123">
        <v>0</v>
      </c>
      <c r="BF95" s="123">
        <v>0</v>
      </c>
      <c r="BG95" s="123">
        <v>0</v>
      </c>
      <c r="BH95" s="572">
        <f t="shared" si="6"/>
        <v>0</v>
      </c>
      <c r="BI95" s="571">
        <f t="shared" si="7"/>
        <v>0</v>
      </c>
      <c r="BJ95" s="571" t="str">
        <f>VLOOKUP(BI95,Tabla_Indicador_Gestion4[#All],3,TRUE)</f>
        <v>Por Ejecutar</v>
      </c>
      <c r="BK95" s="315" t="str">
        <f t="shared" si="8"/>
        <v xml:space="preserve"> |201912: 0 |201911: 0 |2019010: 0 |201909: 0 |201908: 0 |201907: 0 |201906: 0 |201905: 0  |201904: 0 |201903: 0 |201902: 0 |201901: 0</v>
      </c>
      <c r="BL95" s="316" t="str">
        <f t="shared" si="9"/>
        <v xml:space="preserve"> |201912: 0 |201911: 0 |2019010: 0 |201909: 0 |201908: 0 |201907: 0 |201906: 0 |201905: 0  |201904: 0 |201903: 0 |201902: 0 |201901: 0</v>
      </c>
      <c r="BM95" s="359">
        <v>0</v>
      </c>
      <c r="BN95" s="360">
        <v>0</v>
      </c>
      <c r="BO95" s="359">
        <v>0</v>
      </c>
      <c r="BP95" s="360">
        <v>0</v>
      </c>
      <c r="BQ95" s="359">
        <v>0</v>
      </c>
      <c r="BR95" s="360">
        <v>0</v>
      </c>
      <c r="BS95" s="359">
        <v>0</v>
      </c>
      <c r="BT95" s="360">
        <v>0</v>
      </c>
      <c r="BU95" s="462">
        <v>0</v>
      </c>
      <c r="BV95" s="463">
        <v>0</v>
      </c>
      <c r="BW95" s="321">
        <v>0</v>
      </c>
      <c r="BX95" s="322">
        <v>0</v>
      </c>
      <c r="BY95" s="490">
        <v>0</v>
      </c>
      <c r="BZ95" s="491">
        <v>0</v>
      </c>
      <c r="CA95" s="490">
        <v>0</v>
      </c>
      <c r="CB95" s="491">
        <v>0</v>
      </c>
      <c r="CC95" s="490">
        <v>0</v>
      </c>
      <c r="CD95" s="491">
        <v>0</v>
      </c>
      <c r="CE95" s="490">
        <v>0</v>
      </c>
      <c r="CF95" s="491">
        <v>0</v>
      </c>
      <c r="CG95" s="490">
        <v>0</v>
      </c>
      <c r="CH95" s="491">
        <v>0</v>
      </c>
      <c r="CI95" s="490">
        <v>0</v>
      </c>
      <c r="CJ95" s="491">
        <v>0</v>
      </c>
    </row>
    <row r="96" spans="1:88" ht="15" customHeight="1" x14ac:dyDescent="0.2">
      <c r="A96" s="587">
        <v>94</v>
      </c>
      <c r="B96" s="575" t="s">
        <v>375</v>
      </c>
      <c r="C96" s="591" t="s">
        <v>47</v>
      </c>
      <c r="D96" s="577" t="s">
        <v>48</v>
      </c>
      <c r="E96" s="577" t="s">
        <v>1036</v>
      </c>
      <c r="F96" s="245" t="s">
        <v>1037</v>
      </c>
      <c r="G96" s="245" t="s">
        <v>77</v>
      </c>
      <c r="H96" s="245">
        <v>1</v>
      </c>
      <c r="I96" s="577" t="s">
        <v>293</v>
      </c>
      <c r="J96" s="245" t="s">
        <v>1038</v>
      </c>
      <c r="K96" s="245" t="s">
        <v>2285</v>
      </c>
      <c r="L96" s="245" t="s">
        <v>1399</v>
      </c>
      <c r="M96" s="245" t="s">
        <v>1400</v>
      </c>
      <c r="N96" s="577" t="s">
        <v>64</v>
      </c>
      <c r="O96" s="577" t="s">
        <v>835</v>
      </c>
      <c r="P96" s="577" t="s">
        <v>835</v>
      </c>
      <c r="Q96" s="577" t="s">
        <v>836</v>
      </c>
      <c r="R96" s="245" t="s">
        <v>260</v>
      </c>
      <c r="S96" s="245" t="s">
        <v>129</v>
      </c>
      <c r="T96" s="245" t="s">
        <v>130</v>
      </c>
      <c r="U96" s="575" t="s">
        <v>312</v>
      </c>
      <c r="V96" s="575" t="s">
        <v>312</v>
      </c>
      <c r="W96" s="592">
        <v>1</v>
      </c>
      <c r="X96" s="594">
        <v>0.25</v>
      </c>
      <c r="Y96" s="594">
        <v>0.25</v>
      </c>
      <c r="Z96" s="594">
        <v>0.25</v>
      </c>
      <c r="AA96" s="594">
        <v>0.25</v>
      </c>
      <c r="AB96" s="589"/>
      <c r="AC96" s="589">
        <v>7.0000000000000007E-2</v>
      </c>
      <c r="AD96" s="245" t="s">
        <v>883</v>
      </c>
      <c r="AE96" s="245" t="s">
        <v>134</v>
      </c>
      <c r="AF96" s="576">
        <v>0.02</v>
      </c>
      <c r="AG96" s="588" t="s">
        <v>135</v>
      </c>
      <c r="AH96" s="525">
        <v>0</v>
      </c>
      <c r="AI96" s="527">
        <v>0</v>
      </c>
      <c r="AJ96" s="527">
        <v>0</v>
      </c>
      <c r="AK96" s="527">
        <v>0</v>
      </c>
      <c r="AL96" s="527">
        <v>0</v>
      </c>
      <c r="AM96" s="527">
        <v>0</v>
      </c>
      <c r="AN96" s="122">
        <v>0</v>
      </c>
      <c r="AO96" s="122">
        <v>0</v>
      </c>
      <c r="AP96" s="122">
        <v>0</v>
      </c>
      <c r="AQ96" s="122">
        <v>0</v>
      </c>
      <c r="AR96" s="122">
        <v>0</v>
      </c>
      <c r="AS96" s="126">
        <v>7.0000000000000007E-2</v>
      </c>
      <c r="AT96" s="546">
        <f t="shared" si="5"/>
        <v>7.0000000000000007E-2</v>
      </c>
      <c r="AU96" s="609" t="s">
        <v>136</v>
      </c>
      <c r="AV96" s="555">
        <v>0</v>
      </c>
      <c r="AW96" s="556">
        <v>0</v>
      </c>
      <c r="AX96" s="556">
        <v>0</v>
      </c>
      <c r="AY96" s="556">
        <v>0</v>
      </c>
      <c r="AZ96" s="556">
        <v>0</v>
      </c>
      <c r="BA96" s="556">
        <v>0</v>
      </c>
      <c r="BB96" s="123">
        <v>0</v>
      </c>
      <c r="BC96" s="123">
        <v>0</v>
      </c>
      <c r="BD96" s="123">
        <v>0</v>
      </c>
      <c r="BE96" s="123">
        <v>0</v>
      </c>
      <c r="BF96" s="123">
        <v>0</v>
      </c>
      <c r="BG96" s="123">
        <v>0</v>
      </c>
      <c r="BH96" s="572">
        <f t="shared" si="6"/>
        <v>0</v>
      </c>
      <c r="BI96" s="571">
        <f t="shared" si="7"/>
        <v>0</v>
      </c>
      <c r="BJ96" s="571" t="str">
        <f>VLOOKUP(BI96,Tabla_Indicador_Gestion4[#All],3,TRUE)</f>
        <v>Por Ejecutar</v>
      </c>
      <c r="BK96" s="315" t="str">
        <f t="shared" si="8"/>
        <v xml:space="preserve"> |201912: 0 |201911: 0 |2019010: 0 |201909: 0 |201908: 0 |201907: 0 |201906: 0 |201905: 0  |201904: 0 |201903: 0 |201902: 0 |201901: 0</v>
      </c>
      <c r="BL96" s="316" t="str">
        <f t="shared" si="9"/>
        <v xml:space="preserve"> |201912: 0 |201911: 0 |2019010: 0 |201909: 0 |201908: 0 |201907: 0 |201906: 0 |201905: 0  |201904: 0 |201903: 0 |201902: 0 |201901: 0</v>
      </c>
      <c r="BM96" s="361">
        <v>0</v>
      </c>
      <c r="BN96" s="362">
        <v>0</v>
      </c>
      <c r="BO96" s="361">
        <v>0</v>
      </c>
      <c r="BP96" s="362">
        <v>0</v>
      </c>
      <c r="BQ96" s="361">
        <v>0</v>
      </c>
      <c r="BR96" s="362">
        <v>0</v>
      </c>
      <c r="BS96" s="361">
        <v>0</v>
      </c>
      <c r="BT96" s="362">
        <v>0</v>
      </c>
      <c r="BU96" s="462">
        <v>0</v>
      </c>
      <c r="BV96" s="463">
        <v>0</v>
      </c>
      <c r="BW96" s="323">
        <v>0</v>
      </c>
      <c r="BX96" s="324">
        <v>0</v>
      </c>
      <c r="BY96" s="490">
        <v>0</v>
      </c>
      <c r="BZ96" s="491">
        <v>0</v>
      </c>
      <c r="CA96" s="490">
        <v>0</v>
      </c>
      <c r="CB96" s="491">
        <v>0</v>
      </c>
      <c r="CC96" s="490">
        <v>0</v>
      </c>
      <c r="CD96" s="491">
        <v>0</v>
      </c>
      <c r="CE96" s="490">
        <v>0</v>
      </c>
      <c r="CF96" s="491">
        <v>0</v>
      </c>
      <c r="CG96" s="490">
        <v>0</v>
      </c>
      <c r="CH96" s="491">
        <v>0</v>
      </c>
      <c r="CI96" s="490">
        <v>0</v>
      </c>
      <c r="CJ96" s="491">
        <v>0</v>
      </c>
    </row>
    <row r="97" spans="1:88" ht="15" customHeight="1" x14ac:dyDescent="0.2">
      <c r="A97" s="587">
        <v>95</v>
      </c>
      <c r="B97" s="575" t="s">
        <v>254</v>
      </c>
      <c r="C97" s="591" t="s">
        <v>47</v>
      </c>
      <c r="D97" s="577" t="s">
        <v>48</v>
      </c>
      <c r="E97" s="577" t="s">
        <v>12</v>
      </c>
      <c r="F97" s="245" t="s">
        <v>121</v>
      </c>
      <c r="G97" s="245" t="s">
        <v>78</v>
      </c>
      <c r="H97" s="245">
        <v>2</v>
      </c>
      <c r="I97" s="577" t="s">
        <v>122</v>
      </c>
      <c r="J97" s="245" t="s">
        <v>13</v>
      </c>
      <c r="K97" s="66" t="s">
        <v>2293</v>
      </c>
      <c r="L97" s="245" t="s">
        <v>1010</v>
      </c>
      <c r="M97" s="245" t="s">
        <v>1011</v>
      </c>
      <c r="N97" s="577" t="s">
        <v>64</v>
      </c>
      <c r="O97" s="577" t="s">
        <v>835</v>
      </c>
      <c r="P97" s="577" t="s">
        <v>835</v>
      </c>
      <c r="Q97" s="577" t="s">
        <v>836</v>
      </c>
      <c r="R97" s="245" t="s">
        <v>260</v>
      </c>
      <c r="S97" s="245" t="s">
        <v>129</v>
      </c>
      <c r="T97" s="245" t="s">
        <v>130</v>
      </c>
      <c r="U97" s="575" t="s">
        <v>142</v>
      </c>
      <c r="V97" s="575" t="s">
        <v>487</v>
      </c>
      <c r="W97" s="245"/>
      <c r="X97" s="589"/>
      <c r="Y97" s="589"/>
      <c r="Z97" s="589"/>
      <c r="AA97" s="589"/>
      <c r="AB97" s="589"/>
      <c r="AC97" s="589" t="s">
        <v>1012</v>
      </c>
      <c r="AD97" s="245" t="s">
        <v>883</v>
      </c>
      <c r="AE97" s="245" t="s">
        <v>134</v>
      </c>
      <c r="AF97" s="576">
        <v>1.666666666666667E-3</v>
      </c>
      <c r="AG97" s="588" t="s">
        <v>135</v>
      </c>
      <c r="AH97" s="531">
        <v>0.05</v>
      </c>
      <c r="AI97" s="529">
        <v>0.1</v>
      </c>
      <c r="AJ97" s="529">
        <v>0.1</v>
      </c>
      <c r="AK97" s="529">
        <v>0.05</v>
      </c>
      <c r="AL97" s="529">
        <v>0.1</v>
      </c>
      <c r="AM97" s="529">
        <v>0.1</v>
      </c>
      <c r="AN97" s="125">
        <v>0.05</v>
      </c>
      <c r="AO97" s="125">
        <v>0.1</v>
      </c>
      <c r="AP97" s="125">
        <v>0.1</v>
      </c>
      <c r="AQ97" s="125">
        <v>0.05</v>
      </c>
      <c r="AR97" s="125">
        <v>0.1</v>
      </c>
      <c r="AS97" s="125">
        <v>0.1</v>
      </c>
      <c r="AT97" s="546">
        <f t="shared" si="5"/>
        <v>1</v>
      </c>
      <c r="AU97" s="609" t="s">
        <v>136</v>
      </c>
      <c r="AV97" s="557">
        <v>0.05</v>
      </c>
      <c r="AW97" s="558">
        <v>0.1</v>
      </c>
      <c r="AX97" s="558">
        <v>0.1</v>
      </c>
      <c r="AY97" s="558">
        <v>0.05</v>
      </c>
      <c r="AZ97" s="558">
        <v>0.1</v>
      </c>
      <c r="BA97" s="558">
        <v>0.1</v>
      </c>
      <c r="BB97" s="123">
        <v>0</v>
      </c>
      <c r="BC97" s="123">
        <v>0</v>
      </c>
      <c r="BD97" s="123">
        <v>0</v>
      </c>
      <c r="BE97" s="123">
        <v>0</v>
      </c>
      <c r="BF97" s="123">
        <v>0</v>
      </c>
      <c r="BG97" s="123">
        <v>0</v>
      </c>
      <c r="BH97" s="572">
        <f t="shared" si="6"/>
        <v>0.5</v>
      </c>
      <c r="BI97" s="571">
        <f t="shared" si="7"/>
        <v>0.5</v>
      </c>
      <c r="BJ97" s="571" t="str">
        <f>VLOOKUP(BI97,Tabla_Indicador_Gestion4[#All],3,TRUE)</f>
        <v>En Tramite</v>
      </c>
      <c r="BK97" s="315" t="str">
        <f t="shared" si="8"/>
        <v xml:space="preserve"> |201912: 0 |201911: 0 |2019010: 0 |201909: 0 |201908: 0 |201907: 0 |201906: Orden de compra 28870 en Colombia compra eficiente. |201905: Radicado de orfeo 20194100064903   |201904: 332 abril - Propuesta automatizacion integral informe de terminales - abril.pdf |201903: 332 mar - Creación solución Temporada Alta.pdf |201902: 332 - INFORME AVANCE CEMAT 2019.pdf
http://aplicaciones.supertransporte.gov.co/Consultas_Transito/app_Login/ |201901: 332 - INFORME AVANCE CEMAT 2019.pdf</v>
      </c>
      <c r="BL97" s="316" t="str">
        <f t="shared" si="9"/>
        <v xml:space="preserve"> |201912: 0 |201911: 0 |2019010: 0 |201909: 0 |201908: 0 |201907: 0 |201906: En el mes de junio se adquirieron licencias de Power BI. |201905: Trámite para adquisición de licencias de Power BI, a través de acuerdo marco de precios de colombia compra.  |201904: Propuesta para mejorar el flujo de información, generación de indicadores e informes de la operación de las terminales de Transporte. |201903: Generación de Aplicativo para temporada Alta. |201902: Revisión de los 26 reportes generados en el CEMAT.
Desarrollo "Consulta para funcionarios de vehículos por placa" |201901: Revisión de los 26 reportes generados en el CEMAT.</v>
      </c>
      <c r="BM97" s="355" t="s">
        <v>1013</v>
      </c>
      <c r="BN97" s="356" t="s">
        <v>1014</v>
      </c>
      <c r="BO97" s="355" t="s">
        <v>1015</v>
      </c>
      <c r="BP97" s="356" t="s">
        <v>1016</v>
      </c>
      <c r="BQ97" s="355" t="s">
        <v>1017</v>
      </c>
      <c r="BR97" s="356" t="s">
        <v>1018</v>
      </c>
      <c r="BS97" s="423" t="s">
        <v>1019</v>
      </c>
      <c r="BT97" s="424" t="s">
        <v>1020</v>
      </c>
      <c r="BU97" s="460" t="s">
        <v>1021</v>
      </c>
      <c r="BV97" s="461" t="s">
        <v>1022</v>
      </c>
      <c r="BW97" s="267" t="s">
        <v>1023</v>
      </c>
      <c r="BX97" s="268" t="s">
        <v>1024</v>
      </c>
      <c r="BY97" s="490">
        <v>0</v>
      </c>
      <c r="BZ97" s="491">
        <v>0</v>
      </c>
      <c r="CA97" s="490">
        <v>0</v>
      </c>
      <c r="CB97" s="491">
        <v>0</v>
      </c>
      <c r="CC97" s="490">
        <v>0</v>
      </c>
      <c r="CD97" s="491">
        <v>0</v>
      </c>
      <c r="CE97" s="490">
        <v>0</v>
      </c>
      <c r="CF97" s="491">
        <v>0</v>
      </c>
      <c r="CG97" s="490">
        <v>0</v>
      </c>
      <c r="CH97" s="491">
        <v>0</v>
      </c>
      <c r="CI97" s="490">
        <v>0</v>
      </c>
      <c r="CJ97" s="491">
        <v>0</v>
      </c>
    </row>
    <row r="98" spans="1:88" ht="15" customHeight="1" x14ac:dyDescent="0.2">
      <c r="A98" s="587">
        <v>96</v>
      </c>
      <c r="B98" s="575" t="s">
        <v>375</v>
      </c>
      <c r="C98" s="591" t="s">
        <v>47</v>
      </c>
      <c r="D98" s="577" t="s">
        <v>48</v>
      </c>
      <c r="E98" s="577" t="s">
        <v>1454</v>
      </c>
      <c r="F98" s="245" t="s">
        <v>1455</v>
      </c>
      <c r="G98" s="245" t="s">
        <v>77</v>
      </c>
      <c r="H98" s="245">
        <v>1</v>
      </c>
      <c r="I98" s="577" t="s">
        <v>293</v>
      </c>
      <c r="J98" s="245" t="s">
        <v>1456</v>
      </c>
      <c r="K98" s="66" t="s">
        <v>2286</v>
      </c>
      <c r="L98" s="245" t="s">
        <v>1457</v>
      </c>
      <c r="M98" s="245" t="s">
        <v>1458</v>
      </c>
      <c r="N98" s="577" t="s">
        <v>64</v>
      </c>
      <c r="O98" s="577" t="s">
        <v>835</v>
      </c>
      <c r="P98" s="577" t="s">
        <v>835</v>
      </c>
      <c r="Q98" s="577" t="s">
        <v>836</v>
      </c>
      <c r="R98" s="245" t="s">
        <v>260</v>
      </c>
      <c r="S98" s="245" t="s">
        <v>129</v>
      </c>
      <c r="T98" s="245" t="s">
        <v>130</v>
      </c>
      <c r="U98" s="575" t="s">
        <v>142</v>
      </c>
      <c r="V98" s="575" t="s">
        <v>487</v>
      </c>
      <c r="W98" s="592">
        <v>1</v>
      </c>
      <c r="X98" s="594">
        <v>0.25</v>
      </c>
      <c r="Y98" s="594">
        <v>0.25</v>
      </c>
      <c r="Z98" s="594">
        <v>0.25</v>
      </c>
      <c r="AA98" s="594">
        <v>0.25</v>
      </c>
      <c r="AB98" s="589"/>
      <c r="AC98" s="589">
        <v>0.02</v>
      </c>
      <c r="AD98" s="245" t="s">
        <v>883</v>
      </c>
      <c r="AE98" s="245" t="s">
        <v>134</v>
      </c>
      <c r="AF98" s="576">
        <v>2.4E-2</v>
      </c>
      <c r="AG98" s="588" t="s">
        <v>135</v>
      </c>
      <c r="AH98" s="525">
        <v>0</v>
      </c>
      <c r="AI98" s="527">
        <v>5.0000000000000001E-3</v>
      </c>
      <c r="AJ98" s="527">
        <v>5.0000000000000001E-3</v>
      </c>
      <c r="AK98" s="527">
        <v>0.01</v>
      </c>
      <c r="AL98" s="527">
        <v>0</v>
      </c>
      <c r="AM98" s="527">
        <v>0</v>
      </c>
      <c r="AN98" s="122">
        <v>0</v>
      </c>
      <c r="AO98" s="122">
        <v>0</v>
      </c>
      <c r="AP98" s="122">
        <v>0</v>
      </c>
      <c r="AQ98" s="122">
        <v>0</v>
      </c>
      <c r="AR98" s="122">
        <v>0</v>
      </c>
      <c r="AS98" s="122">
        <v>0</v>
      </c>
      <c r="AT98" s="546">
        <f t="shared" si="5"/>
        <v>0.02</v>
      </c>
      <c r="AU98" s="609" t="s">
        <v>136</v>
      </c>
      <c r="AV98" s="555">
        <v>0</v>
      </c>
      <c r="AW98" s="556">
        <v>5.0000000000000001E-3</v>
      </c>
      <c r="AX98" s="556">
        <v>5.0000000000000001E-3</v>
      </c>
      <c r="AY98" s="556">
        <v>0.01</v>
      </c>
      <c r="AZ98" s="556">
        <v>0</v>
      </c>
      <c r="BA98" s="556">
        <v>0</v>
      </c>
      <c r="BB98" s="123">
        <v>0</v>
      </c>
      <c r="BC98" s="123">
        <v>0</v>
      </c>
      <c r="BD98" s="123">
        <v>0</v>
      </c>
      <c r="BE98" s="123">
        <v>0</v>
      </c>
      <c r="BF98" s="123">
        <v>0</v>
      </c>
      <c r="BG98" s="123">
        <v>0</v>
      </c>
      <c r="BH98" s="572">
        <f t="shared" si="6"/>
        <v>0.02</v>
      </c>
      <c r="BI98" s="571">
        <f t="shared" si="7"/>
        <v>1</v>
      </c>
      <c r="BJ98" s="571" t="str">
        <f>VLOOKUP(BI98,Tabla_Indicador_Gestion4[#All],3,TRUE)</f>
        <v>Culminada</v>
      </c>
      <c r="BK98" s="315" t="str">
        <f t="shared" si="8"/>
        <v xml:space="preserve"> |201912: 0 |201911: 0 |2019010: 0 |201909: 0 |201908: 0 |201907: 0 |201906: 0 |201905: 0  |201904: 335 abril - Invitación Sondeo de Mercado Gestor Documental.pdf |201903: 314 marzo - Revisión herramientas de Gestión Documental.pdf |201902:  - Documento Necesidades de la entidad Sistema Único de Trámites.docx. |201901: N.A</v>
      </c>
      <c r="BL98" s="316" t="str">
        <f t="shared" si="9"/>
        <v xml:space="preserve"> |201912: 0 |201911: 0 |2019010: 0 |201909: 0 |201908: 0 |201907: 0 |201906: 0 |201905: 0  |201904: Envio de Sondeo de Mercado para conocer soluciones que existen en el mercaado. |201903: Revisión de herramientas que existen en el mercado y análisis de características principales. |201902:  - Inicia el levantamiento de requerimientos de Gestión Documental y la OTI para seleccionar la herramienta que permita la implementación de un sistema único de trámites. |201901: N.A</v>
      </c>
      <c r="BM98" s="369" t="s">
        <v>303</v>
      </c>
      <c r="BN98" s="370" t="s">
        <v>303</v>
      </c>
      <c r="BO98" s="357" t="s">
        <v>1459</v>
      </c>
      <c r="BP98" s="358" t="s">
        <v>1460</v>
      </c>
      <c r="BQ98" s="357" t="s">
        <v>1043</v>
      </c>
      <c r="BR98" s="358" t="s">
        <v>1044</v>
      </c>
      <c r="BS98" s="418" t="s">
        <v>1461</v>
      </c>
      <c r="BT98" s="419" t="s">
        <v>1462</v>
      </c>
      <c r="BU98" s="462">
        <v>0</v>
      </c>
      <c r="BV98" s="463">
        <v>0</v>
      </c>
      <c r="BW98" s="323">
        <v>0</v>
      </c>
      <c r="BX98" s="324">
        <v>0</v>
      </c>
      <c r="BY98" s="490">
        <v>0</v>
      </c>
      <c r="BZ98" s="491">
        <v>0</v>
      </c>
      <c r="CA98" s="490">
        <v>0</v>
      </c>
      <c r="CB98" s="491">
        <v>0</v>
      </c>
      <c r="CC98" s="490">
        <v>0</v>
      </c>
      <c r="CD98" s="491">
        <v>0</v>
      </c>
      <c r="CE98" s="490">
        <v>0</v>
      </c>
      <c r="CF98" s="491">
        <v>0</v>
      </c>
      <c r="CG98" s="490">
        <v>0</v>
      </c>
      <c r="CH98" s="491">
        <v>0</v>
      </c>
      <c r="CI98" s="490">
        <v>0</v>
      </c>
      <c r="CJ98" s="491">
        <v>0</v>
      </c>
    </row>
    <row r="99" spans="1:88" ht="15" customHeight="1" x14ac:dyDescent="0.2">
      <c r="A99" s="587">
        <v>97</v>
      </c>
      <c r="B99" s="575" t="s">
        <v>375</v>
      </c>
      <c r="C99" s="591" t="s">
        <v>47</v>
      </c>
      <c r="D99" s="577" t="s">
        <v>48</v>
      </c>
      <c r="E99" s="577" t="s">
        <v>1454</v>
      </c>
      <c r="F99" s="245" t="s">
        <v>1455</v>
      </c>
      <c r="G99" s="245" t="s">
        <v>77</v>
      </c>
      <c r="H99" s="245">
        <v>1</v>
      </c>
      <c r="I99" s="577" t="s">
        <v>293</v>
      </c>
      <c r="J99" s="245" t="s">
        <v>1456</v>
      </c>
      <c r="K99" s="66" t="s">
        <v>2286</v>
      </c>
      <c r="L99" s="245" t="s">
        <v>1463</v>
      </c>
      <c r="M99" s="245" t="s">
        <v>1464</v>
      </c>
      <c r="N99" s="577" t="s">
        <v>64</v>
      </c>
      <c r="O99" s="577" t="s">
        <v>835</v>
      </c>
      <c r="P99" s="577" t="s">
        <v>835</v>
      </c>
      <c r="Q99" s="577" t="s">
        <v>836</v>
      </c>
      <c r="R99" s="245" t="s">
        <v>260</v>
      </c>
      <c r="S99" s="245" t="s">
        <v>129</v>
      </c>
      <c r="T99" s="245" t="s">
        <v>130</v>
      </c>
      <c r="U99" s="575" t="s">
        <v>312</v>
      </c>
      <c r="V99" s="575" t="s">
        <v>312</v>
      </c>
      <c r="W99" s="592">
        <v>1</v>
      </c>
      <c r="X99" s="594">
        <v>0.25</v>
      </c>
      <c r="Y99" s="594">
        <v>0.25</v>
      </c>
      <c r="Z99" s="594">
        <v>0.25</v>
      </c>
      <c r="AA99" s="594">
        <v>0.25</v>
      </c>
      <c r="AB99" s="589"/>
      <c r="AC99" s="589">
        <v>0.02</v>
      </c>
      <c r="AD99" s="245" t="s">
        <v>883</v>
      </c>
      <c r="AE99" s="245" t="s">
        <v>134</v>
      </c>
      <c r="AF99" s="576">
        <v>2.4E-2</v>
      </c>
      <c r="AG99" s="588" t="s">
        <v>135</v>
      </c>
      <c r="AH99" s="531">
        <v>0</v>
      </c>
      <c r="AI99" s="529">
        <v>0</v>
      </c>
      <c r="AJ99" s="529">
        <v>0</v>
      </c>
      <c r="AK99" s="529">
        <v>5.0000000000000001E-3</v>
      </c>
      <c r="AL99" s="529">
        <v>1.4999999999999999E-2</v>
      </c>
      <c r="AM99" s="529">
        <v>0</v>
      </c>
      <c r="AN99" s="122">
        <v>0</v>
      </c>
      <c r="AO99" s="122">
        <v>0</v>
      </c>
      <c r="AP99" s="122">
        <v>0</v>
      </c>
      <c r="AQ99" s="122">
        <v>0</v>
      </c>
      <c r="AR99" s="122">
        <v>0</v>
      </c>
      <c r="AS99" s="122">
        <v>0</v>
      </c>
      <c r="AT99" s="546">
        <f t="shared" si="5"/>
        <v>0.02</v>
      </c>
      <c r="AU99" s="609" t="s">
        <v>136</v>
      </c>
      <c r="AV99" s="557">
        <v>0</v>
      </c>
      <c r="AW99" s="558">
        <v>0</v>
      </c>
      <c r="AX99" s="558">
        <v>0</v>
      </c>
      <c r="AY99" s="558">
        <v>5.0000000000000001E-3</v>
      </c>
      <c r="AZ99" s="558">
        <v>1.4999999999999999E-2</v>
      </c>
      <c r="BA99" s="558">
        <v>0</v>
      </c>
      <c r="BB99" s="123">
        <v>0</v>
      </c>
      <c r="BC99" s="123">
        <v>0</v>
      </c>
      <c r="BD99" s="123">
        <v>0</v>
      </c>
      <c r="BE99" s="123">
        <v>0</v>
      </c>
      <c r="BF99" s="123">
        <v>0</v>
      </c>
      <c r="BG99" s="123">
        <v>0</v>
      </c>
      <c r="BH99" s="572">
        <f t="shared" si="6"/>
        <v>0.02</v>
      </c>
      <c r="BI99" s="571">
        <f t="shared" si="7"/>
        <v>1</v>
      </c>
      <c r="BJ99" s="571" t="str">
        <f>VLOOKUP(BI99,Tabla_Indicador_Gestion4[#All],3,TRUE)</f>
        <v>Culminada</v>
      </c>
      <c r="BK99" s="315" t="str">
        <f t="shared" si="8"/>
        <v xml:space="preserve"> |201912: 0 |201911: 0 |2019010: 0 |201909: 0 |201908: 0 |201907: 0 |201906: 0 |201905: Invitación Sondeo de Mercado Gestor Documental V2.pdf  |201904: 335 abril - Invitación Sondeo de Mercado Gestor Documental.pdf |201903: 0 |201902: 0 |201901: 0</v>
      </c>
      <c r="BL99" s="316" t="str">
        <f t="shared" si="9"/>
        <v xml:space="preserve"> |201912: 0 |201911: 0 |2019010: 0 |201909: 0 |201908: 0 |201907: 0 |201906: 0 |201905: Sondeo de Mercado para analizar las herramientas disponibles en el mercado.  |201904: Las especificaciones técnicas se incluyeron en el sondeo de mercado. |201903: 0 |201902: 0 |201901: 0</v>
      </c>
      <c r="BM99" s="359">
        <v>0</v>
      </c>
      <c r="BN99" s="360">
        <v>0</v>
      </c>
      <c r="BO99" s="359">
        <v>0</v>
      </c>
      <c r="BP99" s="360">
        <v>0</v>
      </c>
      <c r="BQ99" s="359">
        <v>0</v>
      </c>
      <c r="BR99" s="360">
        <v>0</v>
      </c>
      <c r="BS99" s="423" t="s">
        <v>1461</v>
      </c>
      <c r="BT99" s="424" t="s">
        <v>1465</v>
      </c>
      <c r="BU99" s="460" t="s">
        <v>1053</v>
      </c>
      <c r="BV99" s="461" t="s">
        <v>1050</v>
      </c>
      <c r="BW99" s="321">
        <v>0</v>
      </c>
      <c r="BX99" s="322">
        <v>0</v>
      </c>
      <c r="BY99" s="490">
        <v>0</v>
      </c>
      <c r="BZ99" s="491">
        <v>0</v>
      </c>
      <c r="CA99" s="490">
        <v>0</v>
      </c>
      <c r="CB99" s="491">
        <v>0</v>
      </c>
      <c r="CC99" s="490">
        <v>0</v>
      </c>
      <c r="CD99" s="491">
        <v>0</v>
      </c>
      <c r="CE99" s="490">
        <v>0</v>
      </c>
      <c r="CF99" s="491">
        <v>0</v>
      </c>
      <c r="CG99" s="490">
        <v>0</v>
      </c>
      <c r="CH99" s="491">
        <v>0</v>
      </c>
      <c r="CI99" s="490">
        <v>0</v>
      </c>
      <c r="CJ99" s="491">
        <v>0</v>
      </c>
    </row>
    <row r="100" spans="1:88" ht="15" customHeight="1" x14ac:dyDescent="0.2">
      <c r="A100" s="587">
        <v>98</v>
      </c>
      <c r="B100" s="575" t="s">
        <v>375</v>
      </c>
      <c r="C100" s="591" t="s">
        <v>47</v>
      </c>
      <c r="D100" s="577" t="s">
        <v>48</v>
      </c>
      <c r="E100" s="577" t="s">
        <v>1454</v>
      </c>
      <c r="F100" s="245" t="s">
        <v>1455</v>
      </c>
      <c r="G100" s="245" t="s">
        <v>77</v>
      </c>
      <c r="H100" s="245">
        <v>1</v>
      </c>
      <c r="I100" s="577" t="s">
        <v>293</v>
      </c>
      <c r="J100" s="245" t="s">
        <v>1456</v>
      </c>
      <c r="K100" s="245" t="s">
        <v>2286</v>
      </c>
      <c r="L100" s="245" t="s">
        <v>1466</v>
      </c>
      <c r="M100" s="245" t="s">
        <v>1467</v>
      </c>
      <c r="N100" s="577" t="s">
        <v>64</v>
      </c>
      <c r="O100" s="577" t="s">
        <v>835</v>
      </c>
      <c r="P100" s="577" t="s">
        <v>835</v>
      </c>
      <c r="Q100" s="577" t="s">
        <v>836</v>
      </c>
      <c r="R100" s="245" t="s">
        <v>260</v>
      </c>
      <c r="S100" s="245" t="s">
        <v>129</v>
      </c>
      <c r="T100" s="245" t="s">
        <v>130</v>
      </c>
      <c r="U100" s="575" t="s">
        <v>312</v>
      </c>
      <c r="V100" s="575" t="s">
        <v>312</v>
      </c>
      <c r="W100" s="592">
        <v>1</v>
      </c>
      <c r="X100" s="594">
        <v>0.25</v>
      </c>
      <c r="Y100" s="594">
        <v>0.25</v>
      </c>
      <c r="Z100" s="594">
        <v>0.25</v>
      </c>
      <c r="AA100" s="594">
        <v>0.25</v>
      </c>
      <c r="AB100" s="589"/>
      <c r="AC100" s="589">
        <v>0.1</v>
      </c>
      <c r="AD100" s="245" t="s">
        <v>883</v>
      </c>
      <c r="AE100" s="245" t="s">
        <v>134</v>
      </c>
      <c r="AF100" s="576">
        <v>2.4E-2</v>
      </c>
      <c r="AG100" s="588" t="s">
        <v>135</v>
      </c>
      <c r="AH100" s="525">
        <v>0</v>
      </c>
      <c r="AI100" s="527">
        <v>0</v>
      </c>
      <c r="AJ100" s="527">
        <v>0</v>
      </c>
      <c r="AK100" s="527">
        <v>0</v>
      </c>
      <c r="AL100" s="527">
        <v>0</v>
      </c>
      <c r="AM100" s="527">
        <v>0</v>
      </c>
      <c r="AN100" s="126">
        <v>0.1</v>
      </c>
      <c r="AO100" s="126">
        <v>0</v>
      </c>
      <c r="AP100" s="126">
        <v>0</v>
      </c>
      <c r="AQ100" s="126">
        <v>0</v>
      </c>
      <c r="AR100" s="126">
        <v>0</v>
      </c>
      <c r="AS100" s="126">
        <v>0</v>
      </c>
      <c r="AT100" s="546">
        <f t="shared" si="5"/>
        <v>0.1</v>
      </c>
      <c r="AU100" s="609" t="s">
        <v>136</v>
      </c>
      <c r="AV100" s="555">
        <v>0</v>
      </c>
      <c r="AW100" s="556">
        <v>0</v>
      </c>
      <c r="AX100" s="556">
        <v>0</v>
      </c>
      <c r="AY100" s="556">
        <v>0</v>
      </c>
      <c r="AZ100" s="556">
        <v>0</v>
      </c>
      <c r="BA100" s="556">
        <v>0</v>
      </c>
      <c r="BB100" s="123">
        <v>0</v>
      </c>
      <c r="BC100" s="123">
        <v>0</v>
      </c>
      <c r="BD100" s="123">
        <v>0</v>
      </c>
      <c r="BE100" s="123">
        <v>0</v>
      </c>
      <c r="BF100" s="123">
        <v>0</v>
      </c>
      <c r="BG100" s="123">
        <v>0</v>
      </c>
      <c r="BH100" s="572">
        <f t="shared" si="6"/>
        <v>0</v>
      </c>
      <c r="BI100" s="571">
        <f t="shared" si="7"/>
        <v>0</v>
      </c>
      <c r="BJ100" s="571" t="str">
        <f>VLOOKUP(BI100,Tabla_Indicador_Gestion4[#All],3,TRUE)</f>
        <v>Por Ejecutar</v>
      </c>
      <c r="BK100" s="315" t="str">
        <f t="shared" si="8"/>
        <v xml:space="preserve"> |201912: 0 |201911: 0 |2019010: 0 |201909: 0 |201908: 0 |201907: 0 |201906: 0 |201905: 0  |201904: 0 |201903: 0 |201902: 0 |201901: 0</v>
      </c>
      <c r="BL100" s="316" t="str">
        <f t="shared" si="9"/>
        <v xml:space="preserve"> |201912: 0 |201911: 0 |2019010: 0 |201909: 0 |201908: 0 |201907: 0 |201906: 0 |201905: 0  |201904: 0 |201903: 0 |201902: 0 |201901: 0</v>
      </c>
      <c r="BM100" s="361">
        <v>0</v>
      </c>
      <c r="BN100" s="362">
        <v>0</v>
      </c>
      <c r="BO100" s="361">
        <v>0</v>
      </c>
      <c r="BP100" s="362">
        <v>0</v>
      </c>
      <c r="BQ100" s="361">
        <v>0</v>
      </c>
      <c r="BR100" s="362">
        <v>0</v>
      </c>
      <c r="BS100" s="361">
        <v>0</v>
      </c>
      <c r="BT100" s="362">
        <v>0</v>
      </c>
      <c r="BU100" s="462">
        <v>0</v>
      </c>
      <c r="BV100" s="463">
        <v>0</v>
      </c>
      <c r="BW100" s="323">
        <v>0</v>
      </c>
      <c r="BX100" s="324">
        <v>0</v>
      </c>
      <c r="BY100" s="490">
        <v>0</v>
      </c>
      <c r="BZ100" s="491">
        <v>0</v>
      </c>
      <c r="CA100" s="490">
        <v>0</v>
      </c>
      <c r="CB100" s="491">
        <v>0</v>
      </c>
      <c r="CC100" s="490">
        <v>0</v>
      </c>
      <c r="CD100" s="491">
        <v>0</v>
      </c>
      <c r="CE100" s="490">
        <v>0</v>
      </c>
      <c r="CF100" s="491">
        <v>0</v>
      </c>
      <c r="CG100" s="490">
        <v>0</v>
      </c>
      <c r="CH100" s="491">
        <v>0</v>
      </c>
      <c r="CI100" s="490">
        <v>0</v>
      </c>
      <c r="CJ100" s="491">
        <v>0</v>
      </c>
    </row>
    <row r="101" spans="1:88" ht="15" customHeight="1" x14ac:dyDescent="0.2">
      <c r="A101" s="587">
        <v>99</v>
      </c>
      <c r="B101" s="575" t="s">
        <v>375</v>
      </c>
      <c r="C101" s="591" t="s">
        <v>47</v>
      </c>
      <c r="D101" s="577" t="s">
        <v>48</v>
      </c>
      <c r="E101" s="577" t="s">
        <v>1454</v>
      </c>
      <c r="F101" s="245" t="s">
        <v>1455</v>
      </c>
      <c r="G101" s="245" t="s">
        <v>77</v>
      </c>
      <c r="H101" s="245">
        <v>1</v>
      </c>
      <c r="I101" s="577" t="s">
        <v>293</v>
      </c>
      <c r="J101" s="245" t="s">
        <v>1456</v>
      </c>
      <c r="K101" s="66" t="s">
        <v>2286</v>
      </c>
      <c r="L101" s="245" t="s">
        <v>1468</v>
      </c>
      <c r="M101" s="245" t="s">
        <v>1469</v>
      </c>
      <c r="N101" s="577" t="s">
        <v>64</v>
      </c>
      <c r="O101" s="577" t="s">
        <v>835</v>
      </c>
      <c r="P101" s="577" t="s">
        <v>835</v>
      </c>
      <c r="Q101" s="577" t="s">
        <v>836</v>
      </c>
      <c r="R101" s="245" t="s">
        <v>260</v>
      </c>
      <c r="S101" s="245" t="s">
        <v>129</v>
      </c>
      <c r="T101" s="245" t="s">
        <v>130</v>
      </c>
      <c r="U101" s="575" t="s">
        <v>312</v>
      </c>
      <c r="V101" s="575" t="s">
        <v>312</v>
      </c>
      <c r="W101" s="592">
        <v>1</v>
      </c>
      <c r="X101" s="594">
        <v>0.25</v>
      </c>
      <c r="Y101" s="594">
        <v>0.25</v>
      </c>
      <c r="Z101" s="594">
        <v>0.25</v>
      </c>
      <c r="AA101" s="594">
        <v>0.25</v>
      </c>
      <c r="AB101" s="589"/>
      <c r="AC101" s="589">
        <v>0.13</v>
      </c>
      <c r="AD101" s="245" t="s">
        <v>883</v>
      </c>
      <c r="AE101" s="245" t="s">
        <v>134</v>
      </c>
      <c r="AF101" s="576">
        <v>2.4E-2</v>
      </c>
      <c r="AG101" s="588" t="s">
        <v>135</v>
      </c>
      <c r="AH101" s="531">
        <v>0</v>
      </c>
      <c r="AI101" s="529">
        <v>0</v>
      </c>
      <c r="AJ101" s="529">
        <v>0</v>
      </c>
      <c r="AK101" s="529">
        <v>0</v>
      </c>
      <c r="AL101" s="529">
        <v>0.01</v>
      </c>
      <c r="AM101" s="529">
        <v>0.01</v>
      </c>
      <c r="AN101" s="125">
        <v>5.5E-2</v>
      </c>
      <c r="AO101" s="125">
        <v>5.5E-2</v>
      </c>
      <c r="AP101" s="125">
        <v>0</v>
      </c>
      <c r="AQ101" s="125">
        <v>0</v>
      </c>
      <c r="AR101" s="125">
        <v>0</v>
      </c>
      <c r="AS101" s="125">
        <v>0</v>
      </c>
      <c r="AT101" s="546">
        <f t="shared" si="5"/>
        <v>0.13</v>
      </c>
      <c r="AU101" s="609" t="s">
        <v>136</v>
      </c>
      <c r="AV101" s="557">
        <v>0</v>
      </c>
      <c r="AW101" s="558">
        <v>0</v>
      </c>
      <c r="AX101" s="558">
        <v>0</v>
      </c>
      <c r="AY101" s="558">
        <v>0</v>
      </c>
      <c r="AZ101" s="558">
        <v>0.01</v>
      </c>
      <c r="BA101" s="558">
        <v>0.01</v>
      </c>
      <c r="BB101" s="123">
        <v>0</v>
      </c>
      <c r="BC101" s="123">
        <v>0</v>
      </c>
      <c r="BD101" s="123">
        <v>0</v>
      </c>
      <c r="BE101" s="123">
        <v>0</v>
      </c>
      <c r="BF101" s="123">
        <v>0</v>
      </c>
      <c r="BG101" s="123">
        <v>0</v>
      </c>
      <c r="BH101" s="572">
        <f t="shared" si="6"/>
        <v>0.02</v>
      </c>
      <c r="BI101" s="571">
        <f t="shared" si="7"/>
        <v>0.15384615384615385</v>
      </c>
      <c r="BJ101" s="571" t="str">
        <f>VLOOKUP(BI101,Tabla_Indicador_Gestion4[#All],3,TRUE)</f>
        <v>En Tramite</v>
      </c>
      <c r="BK101" s="315" t="str">
        <f t="shared" si="8"/>
        <v xml:space="preserve"> |201912: 0 |201911: 0 |2019010: 0 |201909: 0 |201908: 0 |201907: 0 |201906: 281 junio - Presentación Comparativo soluciones de Gestión Documental.pptx |201905:  Invitación Sondeo de Mercado Gestor Documental V2.pdf  |201904: 0 |201903: 0 |201902: 0 |201901: 0</v>
      </c>
      <c r="BL101" s="316" t="str">
        <f t="shared" si="9"/>
        <v xml:space="preserve"> |201912: 0 |201911: 0 |2019010: 0 |201909: 0 |201908: 0 |201907: 0 |201906: Análisis de la posible herramienta a utilizar. |201905: Sondeo de Mercado para analizar las herramientas disponibles en el mercado.  |201904: 0 |201903: 0 |201902: 0 |201901: 0</v>
      </c>
      <c r="BM101" s="384">
        <v>0</v>
      </c>
      <c r="BN101" s="385">
        <v>0</v>
      </c>
      <c r="BO101" s="359">
        <v>0</v>
      </c>
      <c r="BP101" s="360">
        <v>0</v>
      </c>
      <c r="BQ101" s="359">
        <v>0</v>
      </c>
      <c r="BR101" s="360">
        <v>0</v>
      </c>
      <c r="BS101" s="359">
        <v>0</v>
      </c>
      <c r="BT101" s="360">
        <v>0</v>
      </c>
      <c r="BU101" s="460" t="s">
        <v>1049</v>
      </c>
      <c r="BV101" s="461" t="s">
        <v>1050</v>
      </c>
      <c r="BW101" s="267" t="s">
        <v>1054</v>
      </c>
      <c r="BX101" s="268" t="s">
        <v>1055</v>
      </c>
      <c r="BY101" s="490">
        <v>0</v>
      </c>
      <c r="BZ101" s="491">
        <v>0</v>
      </c>
      <c r="CA101" s="490">
        <v>0</v>
      </c>
      <c r="CB101" s="491">
        <v>0</v>
      </c>
      <c r="CC101" s="490">
        <v>0</v>
      </c>
      <c r="CD101" s="491">
        <v>0</v>
      </c>
      <c r="CE101" s="490">
        <v>0</v>
      </c>
      <c r="CF101" s="491">
        <v>0</v>
      </c>
      <c r="CG101" s="490">
        <v>0</v>
      </c>
      <c r="CH101" s="491">
        <v>0</v>
      </c>
      <c r="CI101" s="490">
        <v>0</v>
      </c>
      <c r="CJ101" s="491">
        <v>0</v>
      </c>
    </row>
    <row r="102" spans="1:88" ht="15" customHeight="1" x14ac:dyDescent="0.2">
      <c r="A102" s="587">
        <v>100</v>
      </c>
      <c r="B102" s="575" t="s">
        <v>375</v>
      </c>
      <c r="C102" s="591" t="s">
        <v>47</v>
      </c>
      <c r="D102" s="577" t="s">
        <v>48</v>
      </c>
      <c r="E102" s="577" t="s">
        <v>1454</v>
      </c>
      <c r="F102" s="245" t="s">
        <v>1455</v>
      </c>
      <c r="G102" s="245" t="s">
        <v>77</v>
      </c>
      <c r="H102" s="245">
        <v>1</v>
      </c>
      <c r="I102" s="577" t="s">
        <v>293</v>
      </c>
      <c r="J102" s="245" t="s">
        <v>1456</v>
      </c>
      <c r="K102" s="66" t="s">
        <v>2286</v>
      </c>
      <c r="L102" s="245" t="s">
        <v>1514</v>
      </c>
      <c r="M102" s="245" t="s">
        <v>1515</v>
      </c>
      <c r="N102" s="577" t="s">
        <v>64</v>
      </c>
      <c r="O102" s="577" t="s">
        <v>835</v>
      </c>
      <c r="P102" s="577" t="s">
        <v>835</v>
      </c>
      <c r="Q102" s="577" t="s">
        <v>836</v>
      </c>
      <c r="R102" s="245" t="s">
        <v>260</v>
      </c>
      <c r="S102" s="245" t="s">
        <v>129</v>
      </c>
      <c r="T102" s="245" t="s">
        <v>130</v>
      </c>
      <c r="U102" s="575" t="s">
        <v>312</v>
      </c>
      <c r="V102" s="575" t="s">
        <v>312</v>
      </c>
      <c r="W102" s="592">
        <v>1</v>
      </c>
      <c r="X102" s="594">
        <v>0.25</v>
      </c>
      <c r="Y102" s="594">
        <v>0.25</v>
      </c>
      <c r="Z102" s="594">
        <v>0.25</v>
      </c>
      <c r="AA102" s="594">
        <v>0.25</v>
      </c>
      <c r="AB102" s="589"/>
      <c r="AC102" s="589">
        <v>0.23</v>
      </c>
      <c r="AD102" s="245" t="s">
        <v>883</v>
      </c>
      <c r="AE102" s="245" t="s">
        <v>134</v>
      </c>
      <c r="AF102" s="576">
        <v>2.4E-2</v>
      </c>
      <c r="AG102" s="588" t="s">
        <v>135</v>
      </c>
      <c r="AH102" s="531">
        <v>0</v>
      </c>
      <c r="AI102" s="529">
        <v>0</v>
      </c>
      <c r="AJ102" s="529">
        <v>0</v>
      </c>
      <c r="AK102" s="529">
        <v>0</v>
      </c>
      <c r="AL102" s="529">
        <v>0</v>
      </c>
      <c r="AM102" s="529">
        <v>0</v>
      </c>
      <c r="AN102" s="125">
        <v>0</v>
      </c>
      <c r="AO102" s="125">
        <v>0</v>
      </c>
      <c r="AP102" s="125">
        <v>0</v>
      </c>
      <c r="AQ102" s="125">
        <v>0.23</v>
      </c>
      <c r="AR102" s="125">
        <v>0</v>
      </c>
      <c r="AS102" s="125">
        <v>0</v>
      </c>
      <c r="AT102" s="546">
        <f t="shared" si="5"/>
        <v>0.23</v>
      </c>
      <c r="AU102" s="609" t="s">
        <v>136</v>
      </c>
      <c r="AV102" s="557">
        <v>0</v>
      </c>
      <c r="AW102" s="558">
        <v>0</v>
      </c>
      <c r="AX102" s="558">
        <v>0</v>
      </c>
      <c r="AY102" s="558">
        <v>0</v>
      </c>
      <c r="AZ102" s="558">
        <v>0</v>
      </c>
      <c r="BA102" s="558">
        <v>0</v>
      </c>
      <c r="BB102" s="123">
        <v>0</v>
      </c>
      <c r="BC102" s="123">
        <v>0</v>
      </c>
      <c r="BD102" s="123">
        <v>0</v>
      </c>
      <c r="BE102" s="123">
        <v>0</v>
      </c>
      <c r="BF102" s="123">
        <v>0</v>
      </c>
      <c r="BG102" s="123">
        <v>0</v>
      </c>
      <c r="BH102" s="572">
        <f t="shared" si="6"/>
        <v>0</v>
      </c>
      <c r="BI102" s="571">
        <f t="shared" si="7"/>
        <v>0</v>
      </c>
      <c r="BJ102" s="571" t="str">
        <f>VLOOKUP(BI102,Tabla_Indicador_Gestion4[#All],3,TRUE)</f>
        <v>Por Ejecutar</v>
      </c>
      <c r="BK102" s="315" t="str">
        <f t="shared" si="8"/>
        <v xml:space="preserve"> |201912: 0 |201911: 0 |2019010: 0 |201909: 0 |201908: 0 |201907: 0 |201906: 0 |201905: 0  |201904: 0 |201903: 0 |201902: 0 |201901: 0</v>
      </c>
      <c r="BL102" s="316" t="str">
        <f t="shared" si="9"/>
        <v xml:space="preserve"> |201912: 0 |201911: 0 |2019010: 0 |201909: 0 |201908: 0 |201907: 0 |201906: Es necesario adelantar la contratación de la herramienta para iniciar esta actividad. |201905: 0  |201904: 0 |201903: 0 |201902: 0 |201901: 0</v>
      </c>
      <c r="BM102" s="359">
        <v>0</v>
      </c>
      <c r="BN102" s="360">
        <v>0</v>
      </c>
      <c r="BO102" s="359">
        <v>0</v>
      </c>
      <c r="BP102" s="360">
        <v>0</v>
      </c>
      <c r="BQ102" s="359">
        <v>0</v>
      </c>
      <c r="BR102" s="360">
        <v>0</v>
      </c>
      <c r="BS102" s="359">
        <v>0</v>
      </c>
      <c r="BT102" s="360">
        <v>0</v>
      </c>
      <c r="BU102" s="462">
        <v>0</v>
      </c>
      <c r="BV102" s="463">
        <v>0</v>
      </c>
      <c r="BW102" s="321">
        <v>0</v>
      </c>
      <c r="BX102" s="268" t="s">
        <v>1516</v>
      </c>
      <c r="BY102" s="490">
        <v>0</v>
      </c>
      <c r="BZ102" s="491">
        <v>0</v>
      </c>
      <c r="CA102" s="490">
        <v>0</v>
      </c>
      <c r="CB102" s="491">
        <v>0</v>
      </c>
      <c r="CC102" s="490">
        <v>0</v>
      </c>
      <c r="CD102" s="491">
        <v>0</v>
      </c>
      <c r="CE102" s="490">
        <v>0</v>
      </c>
      <c r="CF102" s="491">
        <v>0</v>
      </c>
      <c r="CG102" s="490">
        <v>0</v>
      </c>
      <c r="CH102" s="491">
        <v>0</v>
      </c>
      <c r="CI102" s="490">
        <v>0</v>
      </c>
      <c r="CJ102" s="491">
        <v>0</v>
      </c>
    </row>
    <row r="103" spans="1:88" ht="15" customHeight="1" x14ac:dyDescent="0.2">
      <c r="A103" s="587">
        <v>103</v>
      </c>
      <c r="B103" s="575" t="s">
        <v>254</v>
      </c>
      <c r="C103" s="591" t="s">
        <v>47</v>
      </c>
      <c r="D103" s="577" t="s">
        <v>48</v>
      </c>
      <c r="E103" s="577" t="s">
        <v>12</v>
      </c>
      <c r="F103" s="245" t="s">
        <v>121</v>
      </c>
      <c r="G103" s="245" t="s">
        <v>78</v>
      </c>
      <c r="H103" s="245">
        <v>2</v>
      </c>
      <c r="I103" s="577" t="s">
        <v>122</v>
      </c>
      <c r="J103" s="245" t="s">
        <v>13</v>
      </c>
      <c r="K103" s="66" t="s">
        <v>2294</v>
      </c>
      <c r="L103" s="245" t="s">
        <v>1056</v>
      </c>
      <c r="M103" s="245" t="s">
        <v>1057</v>
      </c>
      <c r="N103" s="577" t="s">
        <v>64</v>
      </c>
      <c r="O103" s="577" t="s">
        <v>835</v>
      </c>
      <c r="P103" s="577" t="s">
        <v>835</v>
      </c>
      <c r="Q103" s="577" t="s">
        <v>836</v>
      </c>
      <c r="R103" s="245" t="s">
        <v>260</v>
      </c>
      <c r="S103" s="245" t="s">
        <v>129</v>
      </c>
      <c r="T103" s="245" t="s">
        <v>130</v>
      </c>
      <c r="U103" s="575" t="s">
        <v>142</v>
      </c>
      <c r="V103" s="575" t="s">
        <v>487</v>
      </c>
      <c r="W103" s="245"/>
      <c r="X103" s="589"/>
      <c r="Y103" s="589"/>
      <c r="Z103" s="589"/>
      <c r="AA103" s="589"/>
      <c r="AB103" s="589"/>
      <c r="AC103" s="589" t="s">
        <v>1058</v>
      </c>
      <c r="AD103" s="245" t="s">
        <v>883</v>
      </c>
      <c r="AE103" s="245" t="s">
        <v>134</v>
      </c>
      <c r="AF103" s="576">
        <v>1.666666666666667E-3</v>
      </c>
      <c r="AG103" s="588" t="s">
        <v>135</v>
      </c>
      <c r="AH103" s="531">
        <v>0.05</v>
      </c>
      <c r="AI103" s="529">
        <v>0.1</v>
      </c>
      <c r="AJ103" s="529">
        <v>0.1</v>
      </c>
      <c r="AK103" s="529">
        <v>0.05</v>
      </c>
      <c r="AL103" s="529">
        <v>0.1</v>
      </c>
      <c r="AM103" s="529">
        <v>0.1</v>
      </c>
      <c r="AN103" s="125">
        <v>0.05</v>
      </c>
      <c r="AO103" s="125">
        <v>0.1</v>
      </c>
      <c r="AP103" s="125">
        <v>0.1</v>
      </c>
      <c r="AQ103" s="125">
        <v>0.05</v>
      </c>
      <c r="AR103" s="125">
        <v>0.1</v>
      </c>
      <c r="AS103" s="125">
        <v>0.1</v>
      </c>
      <c r="AT103" s="546">
        <f t="shared" si="5"/>
        <v>1</v>
      </c>
      <c r="AU103" s="609" t="s">
        <v>136</v>
      </c>
      <c r="AV103" s="557">
        <v>0.05</v>
      </c>
      <c r="AW103" s="558">
        <v>0.1</v>
      </c>
      <c r="AX103" s="558">
        <v>0.1</v>
      </c>
      <c r="AY103" s="558">
        <v>0.05</v>
      </c>
      <c r="AZ103" s="558">
        <v>0.1</v>
      </c>
      <c r="BA103" s="558">
        <v>0.1</v>
      </c>
      <c r="BB103" s="123">
        <v>0</v>
      </c>
      <c r="BC103" s="123">
        <v>0</v>
      </c>
      <c r="BD103" s="123">
        <v>0</v>
      </c>
      <c r="BE103" s="123">
        <v>0</v>
      </c>
      <c r="BF103" s="123">
        <v>0</v>
      </c>
      <c r="BG103" s="123">
        <v>0</v>
      </c>
      <c r="BH103" s="572">
        <f t="shared" si="6"/>
        <v>0.5</v>
      </c>
      <c r="BI103" s="571">
        <f t="shared" si="7"/>
        <v>0.5</v>
      </c>
      <c r="BJ103" s="571" t="str">
        <f>VLOOKUP(BI103,Tabla_Indicador_Gestion4[#All],3,TRUE)</f>
        <v>En Tramite</v>
      </c>
      <c r="BK103" s="315" t="str">
        <f t="shared" si="8"/>
        <v xml:space="preserve"> |201912: 0 |201911: 0 |2019010: 0 |201909: 0 |201908: 0 |201907: 0 |201906: 314 junio - INFORME DE AVANCE CEMAT - JUNIO  2019.docx |201905: INFORME DE AVANCE CEMAT - MAYO 2019.pdf  |201904: 353 abril - LOGROS CEMAT.pdf |201903: 353 mar - ACTIVIDADES FUENTES EXTERNAS |201902: 353 - INFORME AVANCE CEMAT 2019.pdf |201901: 353 - INFORME AVANCE CEMAT 2019.pdf</v>
      </c>
      <c r="BL103" s="316" t="str">
        <f t="shared" si="9"/>
        <v xml:space="preserve"> |201912: 0 |201911: 0 |2019010: 0 |201909: 0 |201908: 0 |201907: 0 |201906: Avance en las actividades del CEMAT y la reestructuración de información. |201905: Informe de avance en las actividades del CEMAT relacionadas con la reestructuración de reportes.  |201904: Informe de logros CEMAT a la fecha frente a la recepción de información de fuentes externas. |201903: Redefinición de necesidades de información de fuentes externas. |201902: Avance de la reestructuración de fuentes externas que envian al CEMAT |201901: Avance de la reestructuración de fuentes externas que envian al CEMAT</v>
      </c>
      <c r="BM103" s="355" t="s">
        <v>1059</v>
      </c>
      <c r="BN103" s="356" t="s">
        <v>1060</v>
      </c>
      <c r="BO103" s="355" t="s">
        <v>1059</v>
      </c>
      <c r="BP103" s="356" t="s">
        <v>1060</v>
      </c>
      <c r="BQ103" s="355" t="s">
        <v>1061</v>
      </c>
      <c r="BR103" s="356" t="s">
        <v>1062</v>
      </c>
      <c r="BS103" s="423" t="s">
        <v>1063</v>
      </c>
      <c r="BT103" s="424" t="s">
        <v>1064</v>
      </c>
      <c r="BU103" s="460" t="s">
        <v>1065</v>
      </c>
      <c r="BV103" s="461" t="s">
        <v>1066</v>
      </c>
      <c r="BW103" s="267" t="s">
        <v>1067</v>
      </c>
      <c r="BX103" s="268" t="s">
        <v>1068</v>
      </c>
      <c r="BY103" s="490">
        <v>0</v>
      </c>
      <c r="BZ103" s="491">
        <v>0</v>
      </c>
      <c r="CA103" s="490">
        <v>0</v>
      </c>
      <c r="CB103" s="491">
        <v>0</v>
      </c>
      <c r="CC103" s="490">
        <v>0</v>
      </c>
      <c r="CD103" s="491">
        <v>0</v>
      </c>
      <c r="CE103" s="490">
        <v>0</v>
      </c>
      <c r="CF103" s="491">
        <v>0</v>
      </c>
      <c r="CG103" s="490">
        <v>0</v>
      </c>
      <c r="CH103" s="491">
        <v>0</v>
      </c>
      <c r="CI103" s="490">
        <v>0</v>
      </c>
      <c r="CJ103" s="491">
        <v>0</v>
      </c>
    </row>
    <row r="104" spans="1:88" ht="15" customHeight="1" x14ac:dyDescent="0.2">
      <c r="A104" s="587">
        <v>104</v>
      </c>
      <c r="B104" s="575" t="s">
        <v>254</v>
      </c>
      <c r="C104" s="591" t="s">
        <v>47</v>
      </c>
      <c r="D104" s="577" t="s">
        <v>48</v>
      </c>
      <c r="E104" s="577" t="s">
        <v>12</v>
      </c>
      <c r="F104" s="245" t="s">
        <v>121</v>
      </c>
      <c r="G104" s="245" t="s">
        <v>78</v>
      </c>
      <c r="H104" s="245">
        <v>2</v>
      </c>
      <c r="I104" s="577" t="s">
        <v>122</v>
      </c>
      <c r="J104" s="245" t="s">
        <v>13</v>
      </c>
      <c r="K104" s="66" t="s">
        <v>2293</v>
      </c>
      <c r="L104" s="245" t="s">
        <v>1069</v>
      </c>
      <c r="M104" s="245" t="s">
        <v>1070</v>
      </c>
      <c r="N104" s="577" t="s">
        <v>64</v>
      </c>
      <c r="O104" s="577" t="s">
        <v>835</v>
      </c>
      <c r="P104" s="577" t="s">
        <v>835</v>
      </c>
      <c r="Q104" s="577" t="s">
        <v>836</v>
      </c>
      <c r="R104" s="245" t="s">
        <v>260</v>
      </c>
      <c r="S104" s="245" t="s">
        <v>129</v>
      </c>
      <c r="T104" s="245" t="s">
        <v>130</v>
      </c>
      <c r="U104" s="575" t="s">
        <v>142</v>
      </c>
      <c r="V104" s="575" t="s">
        <v>487</v>
      </c>
      <c r="W104" s="245"/>
      <c r="X104" s="589"/>
      <c r="Y104" s="589"/>
      <c r="Z104" s="589"/>
      <c r="AA104" s="589"/>
      <c r="AB104" s="589"/>
      <c r="AC104" s="589" t="s">
        <v>1071</v>
      </c>
      <c r="AD104" s="245" t="s">
        <v>883</v>
      </c>
      <c r="AE104" s="245" t="s">
        <v>134</v>
      </c>
      <c r="AF104" s="576">
        <v>1.666666666666667E-3</v>
      </c>
      <c r="AG104" s="588" t="s">
        <v>135</v>
      </c>
      <c r="AH104" s="525">
        <v>0</v>
      </c>
      <c r="AI104" s="527">
        <v>0</v>
      </c>
      <c r="AJ104" s="527">
        <v>0.25</v>
      </c>
      <c r="AK104" s="527">
        <v>0.05</v>
      </c>
      <c r="AL104" s="527">
        <v>0.1</v>
      </c>
      <c r="AM104" s="527">
        <v>0.1</v>
      </c>
      <c r="AN104" s="126">
        <v>0.05</v>
      </c>
      <c r="AO104" s="126">
        <v>0.1</v>
      </c>
      <c r="AP104" s="126">
        <v>0.1</v>
      </c>
      <c r="AQ104" s="126">
        <v>0.05</v>
      </c>
      <c r="AR104" s="126">
        <v>0.1</v>
      </c>
      <c r="AS104" s="126">
        <v>0.1</v>
      </c>
      <c r="AT104" s="546">
        <f t="shared" si="5"/>
        <v>1</v>
      </c>
      <c r="AU104" s="609" t="s">
        <v>136</v>
      </c>
      <c r="AV104" s="555">
        <v>0</v>
      </c>
      <c r="AW104" s="556">
        <v>0</v>
      </c>
      <c r="AX104" s="556">
        <v>0.25</v>
      </c>
      <c r="AY104" s="556">
        <v>0.05</v>
      </c>
      <c r="AZ104" s="556">
        <v>0.1</v>
      </c>
      <c r="BA104" s="556">
        <v>0.1</v>
      </c>
      <c r="BB104" s="123">
        <v>0</v>
      </c>
      <c r="BC104" s="123">
        <v>0</v>
      </c>
      <c r="BD104" s="123">
        <v>0</v>
      </c>
      <c r="BE104" s="123">
        <v>0</v>
      </c>
      <c r="BF104" s="123">
        <v>0</v>
      </c>
      <c r="BG104" s="123">
        <v>0</v>
      </c>
      <c r="BH104" s="572">
        <f t="shared" si="6"/>
        <v>0.5</v>
      </c>
      <c r="BI104" s="571">
        <f t="shared" si="7"/>
        <v>0.5</v>
      </c>
      <c r="BJ104" s="571" t="str">
        <f>VLOOKUP(BI104,Tabla_Indicador_Gestion4[#All],3,TRUE)</f>
        <v>En Tramite</v>
      </c>
      <c r="BK104" s="315" t="str">
        <f t="shared" si="8"/>
        <v xml:space="preserve"> |201912: 0 |201911: 0 |2019010: 0 |201909: 0 |201908: 0 |201907: 0 |201906: 335 junio - Diagrama entidad relación.BMP |201905: Transformación Digital - MAYO 2019.pdf  |201904: 356 abril - reporte seguimiento temporada alta 22042019.pdf |201903: 356  mar - Transformación Digital.pdf |201902: 0 |201901: 0</v>
      </c>
      <c r="BL104" s="316" t="str">
        <f t="shared" si="9"/>
        <v xml:space="preserve"> |201912: 0 |201911: 0 |2019010: 0 |201909: 0 |201908: 0 |201907: 0 |201906: Generación de diagrama entidad relación para el sistema. |201905: Seguimiento a los tableros de control creados en el CEMAT.  |201904: Reportes de Seguimiento al aplicativo de temporada Alta. |201903: Transformación digital aplicada en el  desarrollado generado en el CEMAT para seguimiento a temporada alta. |201902: 0 |201901: 0</v>
      </c>
      <c r="BM104" s="361">
        <v>0</v>
      </c>
      <c r="BN104" s="362">
        <v>0</v>
      </c>
      <c r="BO104" s="361">
        <v>0</v>
      </c>
      <c r="BP104" s="362">
        <v>0</v>
      </c>
      <c r="BQ104" s="418" t="s">
        <v>1072</v>
      </c>
      <c r="BR104" s="419" t="s">
        <v>1073</v>
      </c>
      <c r="BS104" s="418" t="s">
        <v>1074</v>
      </c>
      <c r="BT104" s="419" t="s">
        <v>1075</v>
      </c>
      <c r="BU104" s="460" t="s">
        <v>1076</v>
      </c>
      <c r="BV104" s="461" t="s">
        <v>1077</v>
      </c>
      <c r="BW104" s="269" t="s">
        <v>1078</v>
      </c>
      <c r="BX104" s="270" t="s">
        <v>1079</v>
      </c>
      <c r="BY104" s="490">
        <v>0</v>
      </c>
      <c r="BZ104" s="491">
        <v>0</v>
      </c>
      <c r="CA104" s="490">
        <v>0</v>
      </c>
      <c r="CB104" s="491">
        <v>0</v>
      </c>
      <c r="CC104" s="490">
        <v>0</v>
      </c>
      <c r="CD104" s="491">
        <v>0</v>
      </c>
      <c r="CE104" s="490">
        <v>0</v>
      </c>
      <c r="CF104" s="491">
        <v>0</v>
      </c>
      <c r="CG104" s="490">
        <v>0</v>
      </c>
      <c r="CH104" s="491">
        <v>0</v>
      </c>
      <c r="CI104" s="490">
        <v>0</v>
      </c>
      <c r="CJ104" s="491">
        <v>0</v>
      </c>
    </row>
    <row r="105" spans="1:88" ht="15" customHeight="1" x14ac:dyDescent="0.2">
      <c r="A105" s="587">
        <v>105</v>
      </c>
      <c r="B105" s="575" t="s">
        <v>254</v>
      </c>
      <c r="C105" s="591" t="s">
        <v>47</v>
      </c>
      <c r="D105" s="577" t="s">
        <v>48</v>
      </c>
      <c r="E105" s="577" t="s">
        <v>12</v>
      </c>
      <c r="F105" s="245" t="s">
        <v>121</v>
      </c>
      <c r="G105" s="245" t="s">
        <v>78</v>
      </c>
      <c r="H105" s="245">
        <v>2</v>
      </c>
      <c r="I105" s="577" t="s">
        <v>122</v>
      </c>
      <c r="J105" s="245" t="s">
        <v>13</v>
      </c>
      <c r="K105" s="66" t="s">
        <v>2293</v>
      </c>
      <c r="L105" s="245" t="s">
        <v>1080</v>
      </c>
      <c r="M105" s="245" t="s">
        <v>1081</v>
      </c>
      <c r="N105" s="577" t="s">
        <v>64</v>
      </c>
      <c r="O105" s="577" t="s">
        <v>835</v>
      </c>
      <c r="P105" s="577" t="s">
        <v>835</v>
      </c>
      <c r="Q105" s="577" t="s">
        <v>836</v>
      </c>
      <c r="R105" s="245" t="s">
        <v>260</v>
      </c>
      <c r="S105" s="245" t="s">
        <v>129</v>
      </c>
      <c r="T105" s="245" t="s">
        <v>130</v>
      </c>
      <c r="U105" s="575" t="s">
        <v>142</v>
      </c>
      <c r="V105" s="575" t="s">
        <v>487</v>
      </c>
      <c r="W105" s="245"/>
      <c r="X105" s="589"/>
      <c r="Y105" s="589"/>
      <c r="Z105" s="589"/>
      <c r="AA105" s="589"/>
      <c r="AB105" s="589"/>
      <c r="AC105" s="589" t="s">
        <v>1082</v>
      </c>
      <c r="AD105" s="245" t="s">
        <v>883</v>
      </c>
      <c r="AE105" s="245" t="s">
        <v>134</v>
      </c>
      <c r="AF105" s="576">
        <v>1.666666666666667E-3</v>
      </c>
      <c r="AG105" s="588" t="s">
        <v>135</v>
      </c>
      <c r="AH105" s="531">
        <v>0</v>
      </c>
      <c r="AI105" s="529">
        <v>0.15</v>
      </c>
      <c r="AJ105" s="529">
        <v>0.1</v>
      </c>
      <c r="AK105" s="529">
        <v>0.05</v>
      </c>
      <c r="AL105" s="529">
        <v>0.1</v>
      </c>
      <c r="AM105" s="529">
        <v>0.1</v>
      </c>
      <c r="AN105" s="125">
        <v>0.05</v>
      </c>
      <c r="AO105" s="125">
        <v>0.1</v>
      </c>
      <c r="AP105" s="125">
        <v>0.1</v>
      </c>
      <c r="AQ105" s="125">
        <v>0.05</v>
      </c>
      <c r="AR105" s="125">
        <v>0.1</v>
      </c>
      <c r="AS105" s="125">
        <v>0.1</v>
      </c>
      <c r="AT105" s="546">
        <f t="shared" si="5"/>
        <v>1</v>
      </c>
      <c r="AU105" s="609" t="s">
        <v>136</v>
      </c>
      <c r="AV105" s="557">
        <v>0</v>
      </c>
      <c r="AW105" s="558">
        <v>0.15</v>
      </c>
      <c r="AX105" s="558">
        <v>0.1</v>
      </c>
      <c r="AY105" s="558">
        <v>0.05</v>
      </c>
      <c r="AZ105" s="558">
        <v>0.1</v>
      </c>
      <c r="BA105" s="558">
        <v>0.1</v>
      </c>
      <c r="BB105" s="123">
        <v>0</v>
      </c>
      <c r="BC105" s="123">
        <v>0</v>
      </c>
      <c r="BD105" s="123">
        <v>0</v>
      </c>
      <c r="BE105" s="123">
        <v>0</v>
      </c>
      <c r="BF105" s="123">
        <v>0</v>
      </c>
      <c r="BG105" s="123">
        <v>0</v>
      </c>
      <c r="BH105" s="572">
        <f t="shared" si="6"/>
        <v>0.5</v>
      </c>
      <c r="BI105" s="571">
        <f t="shared" si="7"/>
        <v>0.5</v>
      </c>
      <c r="BJ105" s="571" t="str">
        <f>VLOOKUP(BI105,Tabla_Indicador_Gestion4[#All],3,TRUE)</f>
        <v>En Tramite</v>
      </c>
      <c r="BK105" s="315" t="str">
        <f t="shared" si="8"/>
        <v xml:space="preserve"> |201912: 0 |201911: 0 |2019010: 0 |201909: 0 |201908: 0 |201907: 0 |201906: 320 junio - Software control de impresión.docx |201905: 320 mayo - EP_PAPER_CUT_2019.docx  |201904: Solicitud de cotizaciones |201903: 359 Marzo - Informe seguimiento software impresión |201902: 311 feb - Soporte GLPI.png |201901: 0</v>
      </c>
      <c r="BL105" s="316" t="str">
        <f t="shared" si="9"/>
        <v xml:space="preserve"> |201912: 0 |201911: 0 |2019010: 0 |201909: 0 |201908: 0 |201907: 0 |201906: Configuración de impresoras con el demo para controlar número de impresiones por usuario. |201905: formulación de pliegos definitivos para la adquisición.  |201904: Realización de sondeo de mercado para adquisición de software de control de impresión. |201903: Informe de seguimiento al funcionamiento del software de control de impresión instalado para prueba piloto. |201902: implementación de software Piloto para el control de impresión. |201901: 0</v>
      </c>
      <c r="BM105" s="359">
        <v>0</v>
      </c>
      <c r="BN105" s="360">
        <v>0</v>
      </c>
      <c r="BO105" s="355" t="s">
        <v>1083</v>
      </c>
      <c r="BP105" s="356" t="s">
        <v>1084</v>
      </c>
      <c r="BQ105" s="355" t="s">
        <v>1085</v>
      </c>
      <c r="BR105" s="356" t="s">
        <v>1086</v>
      </c>
      <c r="BS105" s="423" t="s">
        <v>1087</v>
      </c>
      <c r="BT105" s="424" t="s">
        <v>1088</v>
      </c>
      <c r="BU105" s="460" t="s">
        <v>1089</v>
      </c>
      <c r="BV105" s="461" t="s">
        <v>1090</v>
      </c>
      <c r="BW105" s="267" t="s">
        <v>1091</v>
      </c>
      <c r="BX105" s="268" t="s">
        <v>1092</v>
      </c>
      <c r="BY105" s="490">
        <v>0</v>
      </c>
      <c r="BZ105" s="491">
        <v>0</v>
      </c>
      <c r="CA105" s="490">
        <v>0</v>
      </c>
      <c r="CB105" s="491">
        <v>0</v>
      </c>
      <c r="CC105" s="490">
        <v>0</v>
      </c>
      <c r="CD105" s="491">
        <v>0</v>
      </c>
      <c r="CE105" s="490">
        <v>0</v>
      </c>
      <c r="CF105" s="491">
        <v>0</v>
      </c>
      <c r="CG105" s="490">
        <v>0</v>
      </c>
      <c r="CH105" s="491">
        <v>0</v>
      </c>
      <c r="CI105" s="490">
        <v>0</v>
      </c>
      <c r="CJ105" s="491">
        <v>0</v>
      </c>
    </row>
    <row r="106" spans="1:88" ht="15" customHeight="1" x14ac:dyDescent="0.2">
      <c r="A106" s="587">
        <v>106</v>
      </c>
      <c r="B106" s="575" t="s">
        <v>375</v>
      </c>
      <c r="C106" s="591" t="s">
        <v>47</v>
      </c>
      <c r="D106" s="577" t="s">
        <v>48</v>
      </c>
      <c r="E106" s="577" t="s">
        <v>12</v>
      </c>
      <c r="F106" s="245" t="s">
        <v>121</v>
      </c>
      <c r="G106" s="245" t="s">
        <v>78</v>
      </c>
      <c r="H106" s="245">
        <v>2</v>
      </c>
      <c r="I106" s="577" t="s">
        <v>122</v>
      </c>
      <c r="J106" s="245" t="s">
        <v>13</v>
      </c>
      <c r="K106" s="66" t="s">
        <v>2295</v>
      </c>
      <c r="L106" s="245" t="s">
        <v>1093</v>
      </c>
      <c r="M106" s="599" t="s">
        <v>1094</v>
      </c>
      <c r="N106" s="577" t="s">
        <v>64</v>
      </c>
      <c r="O106" s="577" t="s">
        <v>835</v>
      </c>
      <c r="P106" s="577" t="s">
        <v>835</v>
      </c>
      <c r="Q106" s="577" t="s">
        <v>836</v>
      </c>
      <c r="R106" s="245" t="s">
        <v>260</v>
      </c>
      <c r="S106" s="245" t="s">
        <v>129</v>
      </c>
      <c r="T106" s="245" t="s">
        <v>130</v>
      </c>
      <c r="U106" s="575" t="s">
        <v>142</v>
      </c>
      <c r="V106" s="575" t="s">
        <v>487</v>
      </c>
      <c r="W106" s="245"/>
      <c r="X106" s="589"/>
      <c r="Y106" s="589"/>
      <c r="Z106" s="589"/>
      <c r="AA106" s="589"/>
      <c r="AB106" s="589"/>
      <c r="AC106" s="589" t="s">
        <v>1095</v>
      </c>
      <c r="AD106" s="245" t="s">
        <v>883</v>
      </c>
      <c r="AE106" s="245" t="s">
        <v>134</v>
      </c>
      <c r="AF106" s="576">
        <v>1.666666666666667E-3</v>
      </c>
      <c r="AG106" s="588" t="s">
        <v>135</v>
      </c>
      <c r="AH106" s="525">
        <v>0</v>
      </c>
      <c r="AI106" s="527">
        <v>0</v>
      </c>
      <c r="AJ106" s="527">
        <v>0.25</v>
      </c>
      <c r="AK106" s="527">
        <v>0.05</v>
      </c>
      <c r="AL106" s="527">
        <v>0.1</v>
      </c>
      <c r="AM106" s="527">
        <v>0.1</v>
      </c>
      <c r="AN106" s="126">
        <v>0.05</v>
      </c>
      <c r="AO106" s="126">
        <v>0.1</v>
      </c>
      <c r="AP106" s="126">
        <v>0.1</v>
      </c>
      <c r="AQ106" s="126">
        <v>0.05</v>
      </c>
      <c r="AR106" s="126">
        <v>0.1</v>
      </c>
      <c r="AS106" s="126">
        <v>0.1</v>
      </c>
      <c r="AT106" s="546">
        <f t="shared" si="5"/>
        <v>1</v>
      </c>
      <c r="AU106" s="609" t="s">
        <v>136</v>
      </c>
      <c r="AV106" s="555">
        <v>0</v>
      </c>
      <c r="AW106" s="556">
        <v>0</v>
      </c>
      <c r="AX106" s="556">
        <v>0.25</v>
      </c>
      <c r="AY106" s="556">
        <v>0.05</v>
      </c>
      <c r="AZ106" s="556">
        <v>0.1</v>
      </c>
      <c r="BA106" s="556">
        <v>0.1</v>
      </c>
      <c r="BB106" s="123">
        <v>0</v>
      </c>
      <c r="BC106" s="123">
        <v>0</v>
      </c>
      <c r="BD106" s="123">
        <v>0</v>
      </c>
      <c r="BE106" s="123">
        <v>0</v>
      </c>
      <c r="BF106" s="123">
        <v>0</v>
      </c>
      <c r="BG106" s="123">
        <v>0</v>
      </c>
      <c r="BH106" s="572">
        <f t="shared" si="6"/>
        <v>0.5</v>
      </c>
      <c r="BI106" s="571">
        <f t="shared" si="7"/>
        <v>0.5</v>
      </c>
      <c r="BJ106" s="571" t="str">
        <f>VLOOKUP(BI106,Tabla_Indicador_Gestion4[#All],3,TRUE)</f>
        <v>En Tramite</v>
      </c>
      <c r="BK106" s="315" t="str">
        <f t="shared" si="8"/>
        <v xml:space="preserve"> |201912: 0 |201911: 0 |2019010: 0 |201909: 0 |201908: 0 |201907: 0 |201906: 677 junio - Informe de desarrollo junio 2019.pdf |201905: 323 mayo - Desarrollo Mayo.pdf  |201904: 362 abril - Análisis integración de sistemas.pdf |201903: 362 mar - Informe Modulos Vigia 27 de marzo 2019.pdf |201902: 0 |201901: 0</v>
      </c>
      <c r="BL106" s="316" t="str">
        <f t="shared" si="9"/>
        <v xml:space="preserve"> |201912: 0 |201911: 0 |2019010: 0 |201909: 0 |201908: 0 |201907: 0 |201906: Informe de desarrollos realizados y funcionalidades implementadas. |201905: Desarrollos realizados por la OTI para la inteconexión de aplicaciones.  |201904: Revisión diagrama entidad relación e integrabilidad de las bases de datos y análisis de interoperabilidad de los sistemas Vigia, consola TAUX, acciones de vigilancia e inspección y matriz de procesos administrativos de investigación. |201903: Reporte del Análisis realizado al aplicativo VIGIA. |201902: Revisión del proceso de recaudo en el aplicativo VIGIA. |201901: 0</v>
      </c>
      <c r="BM106" s="361">
        <v>0</v>
      </c>
      <c r="BN106" s="362">
        <v>0</v>
      </c>
      <c r="BO106" s="361">
        <v>0</v>
      </c>
      <c r="BP106" s="358" t="s">
        <v>1096</v>
      </c>
      <c r="BQ106" s="357" t="s">
        <v>1097</v>
      </c>
      <c r="BR106" s="358" t="s">
        <v>1098</v>
      </c>
      <c r="BS106" s="418" t="s">
        <v>1099</v>
      </c>
      <c r="BT106" s="419" t="s">
        <v>1100</v>
      </c>
      <c r="BU106" s="460" t="s">
        <v>1101</v>
      </c>
      <c r="BV106" s="461" t="s">
        <v>1102</v>
      </c>
      <c r="BW106" s="269" t="s">
        <v>1103</v>
      </c>
      <c r="BX106" s="270" t="s">
        <v>1104</v>
      </c>
      <c r="BY106" s="490">
        <v>0</v>
      </c>
      <c r="BZ106" s="491">
        <v>0</v>
      </c>
      <c r="CA106" s="490">
        <v>0</v>
      </c>
      <c r="CB106" s="491">
        <v>0</v>
      </c>
      <c r="CC106" s="490">
        <v>0</v>
      </c>
      <c r="CD106" s="491">
        <v>0</v>
      </c>
      <c r="CE106" s="490">
        <v>0</v>
      </c>
      <c r="CF106" s="491">
        <v>0</v>
      </c>
      <c r="CG106" s="490">
        <v>0</v>
      </c>
      <c r="CH106" s="491">
        <v>0</v>
      </c>
      <c r="CI106" s="490">
        <v>0</v>
      </c>
      <c r="CJ106" s="491">
        <v>0</v>
      </c>
    </row>
    <row r="107" spans="1:88" ht="15" customHeight="1" x14ac:dyDescent="0.2">
      <c r="A107" s="587">
        <v>107</v>
      </c>
      <c r="B107" s="575" t="s">
        <v>375</v>
      </c>
      <c r="C107" s="591" t="s">
        <v>47</v>
      </c>
      <c r="D107" s="577" t="s">
        <v>48</v>
      </c>
      <c r="E107" s="577" t="s">
        <v>12</v>
      </c>
      <c r="F107" s="245" t="s">
        <v>121</v>
      </c>
      <c r="G107" s="245" t="s">
        <v>78</v>
      </c>
      <c r="H107" s="245">
        <v>2</v>
      </c>
      <c r="I107" s="577" t="s">
        <v>122</v>
      </c>
      <c r="J107" s="245" t="s">
        <v>13</v>
      </c>
      <c r="K107" s="245" t="s">
        <v>2295</v>
      </c>
      <c r="L107" s="245" t="s">
        <v>1105</v>
      </c>
      <c r="M107" s="245" t="s">
        <v>1106</v>
      </c>
      <c r="N107" s="577" t="s">
        <v>64</v>
      </c>
      <c r="O107" s="577" t="s">
        <v>835</v>
      </c>
      <c r="P107" s="577" t="s">
        <v>835</v>
      </c>
      <c r="Q107" s="577" t="s">
        <v>836</v>
      </c>
      <c r="R107" s="245" t="s">
        <v>260</v>
      </c>
      <c r="S107" s="245" t="s">
        <v>129</v>
      </c>
      <c r="T107" s="245" t="s">
        <v>130</v>
      </c>
      <c r="U107" s="575" t="s">
        <v>142</v>
      </c>
      <c r="V107" s="575" t="s">
        <v>487</v>
      </c>
      <c r="W107" s="245"/>
      <c r="X107" s="589"/>
      <c r="Y107" s="589"/>
      <c r="Z107" s="589"/>
      <c r="AA107" s="589"/>
      <c r="AB107" s="589"/>
      <c r="AC107" s="589" t="s">
        <v>1107</v>
      </c>
      <c r="AD107" s="245" t="s">
        <v>883</v>
      </c>
      <c r="AE107" s="245" t="s">
        <v>134</v>
      </c>
      <c r="AF107" s="576">
        <v>1.666666666666667E-3</v>
      </c>
      <c r="AG107" s="588" t="s">
        <v>135</v>
      </c>
      <c r="AH107" s="531">
        <v>0</v>
      </c>
      <c r="AI107" s="529">
        <v>0</v>
      </c>
      <c r="AJ107" s="529">
        <v>0.25</v>
      </c>
      <c r="AK107" s="529">
        <v>0.05</v>
      </c>
      <c r="AL107" s="529">
        <v>0.1</v>
      </c>
      <c r="AM107" s="529">
        <v>0.1</v>
      </c>
      <c r="AN107" s="125">
        <v>0.05</v>
      </c>
      <c r="AO107" s="125">
        <v>0.1</v>
      </c>
      <c r="AP107" s="125">
        <v>0.1</v>
      </c>
      <c r="AQ107" s="125">
        <v>0.05</v>
      </c>
      <c r="AR107" s="125">
        <v>0.1</v>
      </c>
      <c r="AS107" s="125">
        <v>0.1</v>
      </c>
      <c r="AT107" s="546">
        <f t="shared" si="5"/>
        <v>1</v>
      </c>
      <c r="AU107" s="609" t="s">
        <v>136</v>
      </c>
      <c r="AV107" s="557">
        <v>0</v>
      </c>
      <c r="AW107" s="558">
        <v>0</v>
      </c>
      <c r="AX107" s="558">
        <v>0.25</v>
      </c>
      <c r="AY107" s="558">
        <v>0.05</v>
      </c>
      <c r="AZ107" s="558">
        <v>0.1</v>
      </c>
      <c r="BA107" s="558">
        <v>0.1</v>
      </c>
      <c r="BB107" s="123">
        <v>0</v>
      </c>
      <c r="BC107" s="123">
        <v>0</v>
      </c>
      <c r="BD107" s="123">
        <v>0</v>
      </c>
      <c r="BE107" s="123">
        <v>0</v>
      </c>
      <c r="BF107" s="123">
        <v>0</v>
      </c>
      <c r="BG107" s="123">
        <v>0</v>
      </c>
      <c r="BH107" s="572">
        <f t="shared" si="6"/>
        <v>0.5</v>
      </c>
      <c r="BI107" s="571">
        <f t="shared" si="7"/>
        <v>0.5</v>
      </c>
      <c r="BJ107" s="571" t="str">
        <f>VLOOKUP(BI107,Tabla_Indicador_Gestion4[#All],3,TRUE)</f>
        <v>En Tramite</v>
      </c>
      <c r="BK107" s="315" t="str">
        <f t="shared" si="8"/>
        <v xml:space="preserve"> |201912: 0 |201911: 0 |2019010: 0 |201909: 0 |201908: 0 |201907: 0 |201906: 281 junio - Presentación Comparativo soluciones de Gestión Documental.pptx |201905: Invitación Sondeo de Mercado Gestor Documental V2.pdf  |201904: 314 abril - Invitación Sondeo de Mercado Gestor Documental.pdf |201903: 365 mar - Analisis herramientas BPM.pdf |201902: 0 |201901: 0</v>
      </c>
      <c r="BL107" s="316" t="str">
        <f t="shared" si="9"/>
        <v xml:space="preserve"> |201912: 0 |201911: 0 |2019010: 0 |201909: 0 |201908: 0 |201907: 0 |201906: Análisis de la posible herramienta a utilizar. |201905: Sondeo de Mercado para analizar las herramientas disponibles en el mercado.  |201904: solicitud de Sondeo de mercado para gestión documental, donde se solicita información del BPM. |201903: Análisis de herramientas de BPM en el mercado, que permitan el modelamiento y automatización de la Gestión Contractual y las notificaciones electrónicas. |201902: 0 |201901: 0</v>
      </c>
      <c r="BM107" s="359">
        <v>0</v>
      </c>
      <c r="BN107" s="360">
        <v>0</v>
      </c>
      <c r="BO107" s="359">
        <v>0</v>
      </c>
      <c r="BP107" s="360">
        <v>0</v>
      </c>
      <c r="BQ107" s="355" t="s">
        <v>1108</v>
      </c>
      <c r="BR107" s="356" t="s">
        <v>1109</v>
      </c>
      <c r="BS107" s="423" t="s">
        <v>1045</v>
      </c>
      <c r="BT107" s="424" t="s">
        <v>1110</v>
      </c>
      <c r="BU107" s="460" t="s">
        <v>1053</v>
      </c>
      <c r="BV107" s="461" t="s">
        <v>1050</v>
      </c>
      <c r="BW107" s="267" t="s">
        <v>1054</v>
      </c>
      <c r="BX107" s="268" t="s">
        <v>1055</v>
      </c>
      <c r="BY107" s="490">
        <v>0</v>
      </c>
      <c r="BZ107" s="491">
        <v>0</v>
      </c>
      <c r="CA107" s="490">
        <v>0</v>
      </c>
      <c r="CB107" s="491">
        <v>0</v>
      </c>
      <c r="CC107" s="490">
        <v>0</v>
      </c>
      <c r="CD107" s="491">
        <v>0</v>
      </c>
      <c r="CE107" s="490">
        <v>0</v>
      </c>
      <c r="CF107" s="491">
        <v>0</v>
      </c>
      <c r="CG107" s="490">
        <v>0</v>
      </c>
      <c r="CH107" s="491">
        <v>0</v>
      </c>
      <c r="CI107" s="490">
        <v>0</v>
      </c>
      <c r="CJ107" s="491">
        <v>0</v>
      </c>
    </row>
    <row r="108" spans="1:88" ht="15" customHeight="1" x14ac:dyDescent="0.2">
      <c r="A108" s="587">
        <v>108</v>
      </c>
      <c r="B108" s="575" t="s">
        <v>375</v>
      </c>
      <c r="C108" s="591" t="s">
        <v>47</v>
      </c>
      <c r="D108" s="577" t="s">
        <v>48</v>
      </c>
      <c r="E108" s="577" t="s">
        <v>12</v>
      </c>
      <c r="F108" s="245" t="s">
        <v>121</v>
      </c>
      <c r="G108" s="245" t="s">
        <v>78</v>
      </c>
      <c r="H108" s="245">
        <v>2</v>
      </c>
      <c r="I108" s="577" t="s">
        <v>122</v>
      </c>
      <c r="J108" s="245" t="s">
        <v>13</v>
      </c>
      <c r="K108" s="66" t="s">
        <v>2293</v>
      </c>
      <c r="L108" s="245" t="s">
        <v>1111</v>
      </c>
      <c r="M108" s="245" t="s">
        <v>1112</v>
      </c>
      <c r="N108" s="577" t="s">
        <v>64</v>
      </c>
      <c r="O108" s="577" t="s">
        <v>835</v>
      </c>
      <c r="P108" s="577" t="s">
        <v>835</v>
      </c>
      <c r="Q108" s="577" t="s">
        <v>836</v>
      </c>
      <c r="R108" s="245" t="s">
        <v>260</v>
      </c>
      <c r="S108" s="245" t="s">
        <v>129</v>
      </c>
      <c r="T108" s="245" t="s">
        <v>130</v>
      </c>
      <c r="U108" s="575" t="s">
        <v>142</v>
      </c>
      <c r="V108" s="575" t="s">
        <v>487</v>
      </c>
      <c r="W108" s="245"/>
      <c r="X108" s="589"/>
      <c r="Y108" s="589"/>
      <c r="Z108" s="589"/>
      <c r="AA108" s="589"/>
      <c r="AB108" s="589"/>
      <c r="AC108" s="589" t="s">
        <v>1107</v>
      </c>
      <c r="AD108" s="245" t="s">
        <v>883</v>
      </c>
      <c r="AE108" s="245" t="s">
        <v>134</v>
      </c>
      <c r="AF108" s="576">
        <v>1.666666666666667E-3</v>
      </c>
      <c r="AG108" s="588" t="s">
        <v>135</v>
      </c>
      <c r="AH108" s="525">
        <v>0</v>
      </c>
      <c r="AI108" s="527">
        <v>0</v>
      </c>
      <c r="AJ108" s="527">
        <v>0.25</v>
      </c>
      <c r="AK108" s="527">
        <v>0.05</v>
      </c>
      <c r="AL108" s="527">
        <v>0.1</v>
      </c>
      <c r="AM108" s="527">
        <v>0.1</v>
      </c>
      <c r="AN108" s="126">
        <v>0.05</v>
      </c>
      <c r="AO108" s="126">
        <v>0.1</v>
      </c>
      <c r="AP108" s="126">
        <v>0.1</v>
      </c>
      <c r="AQ108" s="126">
        <v>0.05</v>
      </c>
      <c r="AR108" s="126">
        <v>0.1</v>
      </c>
      <c r="AS108" s="126">
        <v>0.1</v>
      </c>
      <c r="AT108" s="546">
        <f t="shared" si="5"/>
        <v>1</v>
      </c>
      <c r="AU108" s="609" t="s">
        <v>136</v>
      </c>
      <c r="AV108" s="555">
        <v>0</v>
      </c>
      <c r="AW108" s="556">
        <v>0</v>
      </c>
      <c r="AX108" s="556">
        <v>0.25</v>
      </c>
      <c r="AY108" s="556">
        <v>0.05</v>
      </c>
      <c r="AZ108" s="556">
        <v>0.1</v>
      </c>
      <c r="BA108" s="556">
        <v>0.1</v>
      </c>
      <c r="BB108" s="123">
        <v>0</v>
      </c>
      <c r="BC108" s="123">
        <v>0</v>
      </c>
      <c r="BD108" s="123">
        <v>0</v>
      </c>
      <c r="BE108" s="123">
        <v>0</v>
      </c>
      <c r="BF108" s="123">
        <v>0</v>
      </c>
      <c r="BG108" s="123">
        <v>0</v>
      </c>
      <c r="BH108" s="572">
        <f t="shared" si="6"/>
        <v>0.5</v>
      </c>
      <c r="BI108" s="571">
        <f t="shared" si="7"/>
        <v>0.5</v>
      </c>
      <c r="BJ108" s="571" t="str">
        <f>VLOOKUP(BI108,Tabla_Indicador_Gestion4[#All],3,TRUE)</f>
        <v>En Tramite</v>
      </c>
      <c r="BK108" s="315" t="str">
        <f t="shared" si="8"/>
        <v xml:space="preserve"> |201912: 0 |201911: 0 |2019010: 0 |201909: 0 |201908: 0 |201907: 0 |201906: https://supertransporte.sharepoint.com/sites/GEL2/SitePages/Cultura-de-Innovaci%C3%B3n.aspx |201905: https://supertransporte.sharepoint.com/sites/GEL2/SitePages/Cultura-de-Innovaci%C3%B3n.aspx  |201904: https://supertransporte.sharepoint.com/sites/GEL2/SitePages/Cultura-de-Innovaci%C3%B3n.aspx |201903: https://docs.oracle.com/cd/A97630_01/appdev.920/a96624/01_oview.htm#708 |201902: 0 |201901: 0</v>
      </c>
      <c r="BL108" s="316" t="str">
        <f t="shared" si="9"/>
        <v xml:space="preserve"> |201912: 0 |201911: 0 |2019010: 0 |201909: 0 |201908: 0 |201907: 0 |201906: Continua la administración del subsitio creado para compartir información relevante a los funcionarios a nivel de conocimiento del sector público. Se actualiza información relacionada con MIPG. |201905: Carga de información en el subsitio creado en sharepoint para la Gestión del conocimiento y la innovación.  |201904: Consolidación de un subsitio en la intranet para Gestión del  Conocimiento y la Innovación, donde se publica información para toda la entidad sobre innovación y gestión del conocimiento. |201903: Se realiza capacitación al personal de la OTI en el lenguaje PL/SQL |201902:   |201901: 0</v>
      </c>
      <c r="BM108" s="361">
        <v>0</v>
      </c>
      <c r="BN108" s="362">
        <v>0</v>
      </c>
      <c r="BO108" s="361">
        <v>0</v>
      </c>
      <c r="BP108" s="358" t="s">
        <v>194</v>
      </c>
      <c r="BQ108" s="420" t="s">
        <v>1113</v>
      </c>
      <c r="BR108" s="358" t="s">
        <v>1114</v>
      </c>
      <c r="BS108" s="431" t="s">
        <v>1115</v>
      </c>
      <c r="BT108" s="419" t="s">
        <v>1116</v>
      </c>
      <c r="BU108" s="478" t="s">
        <v>1115</v>
      </c>
      <c r="BV108" s="461" t="s">
        <v>1117</v>
      </c>
      <c r="BW108" s="273" t="s">
        <v>1115</v>
      </c>
      <c r="BX108" s="270" t="s">
        <v>1118</v>
      </c>
      <c r="BY108" s="490">
        <v>0</v>
      </c>
      <c r="BZ108" s="491">
        <v>0</v>
      </c>
      <c r="CA108" s="490">
        <v>0</v>
      </c>
      <c r="CB108" s="491">
        <v>0</v>
      </c>
      <c r="CC108" s="490">
        <v>0</v>
      </c>
      <c r="CD108" s="491">
        <v>0</v>
      </c>
      <c r="CE108" s="490">
        <v>0</v>
      </c>
      <c r="CF108" s="491">
        <v>0</v>
      </c>
      <c r="CG108" s="490">
        <v>0</v>
      </c>
      <c r="CH108" s="491">
        <v>0</v>
      </c>
      <c r="CI108" s="490">
        <v>0</v>
      </c>
      <c r="CJ108" s="491">
        <v>0</v>
      </c>
    </row>
    <row r="109" spans="1:88" ht="15" customHeight="1" x14ac:dyDescent="0.2">
      <c r="A109" s="587">
        <v>109</v>
      </c>
      <c r="B109" s="575" t="s">
        <v>375</v>
      </c>
      <c r="C109" s="591" t="s">
        <v>47</v>
      </c>
      <c r="D109" s="577" t="s">
        <v>48</v>
      </c>
      <c r="E109" s="577" t="s">
        <v>12</v>
      </c>
      <c r="F109" s="245" t="s">
        <v>121</v>
      </c>
      <c r="G109" s="245" t="s">
        <v>78</v>
      </c>
      <c r="H109" s="245">
        <v>2</v>
      </c>
      <c r="I109" s="577" t="s">
        <v>122</v>
      </c>
      <c r="J109" s="245" t="s">
        <v>13</v>
      </c>
      <c r="K109" s="66" t="s">
        <v>2293</v>
      </c>
      <c r="L109" s="245" t="s">
        <v>1119</v>
      </c>
      <c r="M109" s="245" t="s">
        <v>1120</v>
      </c>
      <c r="N109" s="577" t="s">
        <v>64</v>
      </c>
      <c r="O109" s="577" t="s">
        <v>835</v>
      </c>
      <c r="P109" s="577" t="s">
        <v>835</v>
      </c>
      <c r="Q109" s="577" t="s">
        <v>836</v>
      </c>
      <c r="R109" s="245" t="s">
        <v>260</v>
      </c>
      <c r="S109" s="245" t="s">
        <v>129</v>
      </c>
      <c r="T109" s="245" t="s">
        <v>130</v>
      </c>
      <c r="U109" s="575" t="s">
        <v>142</v>
      </c>
      <c r="V109" s="575" t="s">
        <v>487</v>
      </c>
      <c r="W109" s="245"/>
      <c r="X109" s="589"/>
      <c r="Y109" s="589"/>
      <c r="Z109" s="589"/>
      <c r="AA109" s="589"/>
      <c r="AB109" s="589"/>
      <c r="AC109" s="589" t="s">
        <v>1121</v>
      </c>
      <c r="AD109" s="245" t="s">
        <v>883</v>
      </c>
      <c r="AE109" s="245" t="s">
        <v>134</v>
      </c>
      <c r="AF109" s="576">
        <v>1.666666666666667E-3</v>
      </c>
      <c r="AG109" s="588" t="s">
        <v>135</v>
      </c>
      <c r="AH109" s="531">
        <v>0</v>
      </c>
      <c r="AI109" s="529">
        <v>0.1</v>
      </c>
      <c r="AJ109" s="529">
        <v>0.15</v>
      </c>
      <c r="AK109" s="529">
        <v>0.05</v>
      </c>
      <c r="AL109" s="529">
        <v>0.1</v>
      </c>
      <c r="AM109" s="529">
        <v>0.1</v>
      </c>
      <c r="AN109" s="125">
        <v>0.05</v>
      </c>
      <c r="AO109" s="125">
        <v>0.1</v>
      </c>
      <c r="AP109" s="125">
        <v>0.1</v>
      </c>
      <c r="AQ109" s="125">
        <v>0.05</v>
      </c>
      <c r="AR109" s="125">
        <v>0.1</v>
      </c>
      <c r="AS109" s="125">
        <v>0.1</v>
      </c>
      <c r="AT109" s="546">
        <f t="shared" si="5"/>
        <v>1</v>
      </c>
      <c r="AU109" s="609" t="s">
        <v>136</v>
      </c>
      <c r="AV109" s="557">
        <v>0</v>
      </c>
      <c r="AW109" s="558">
        <v>0.1</v>
      </c>
      <c r="AX109" s="558">
        <v>0.15</v>
      </c>
      <c r="AY109" s="558">
        <v>0.05</v>
      </c>
      <c r="AZ109" s="558">
        <v>0.1</v>
      </c>
      <c r="BA109" s="558">
        <v>0.1</v>
      </c>
      <c r="BB109" s="123">
        <v>0</v>
      </c>
      <c r="BC109" s="123">
        <v>0</v>
      </c>
      <c r="BD109" s="123">
        <v>0</v>
      </c>
      <c r="BE109" s="123">
        <v>0</v>
      </c>
      <c r="BF109" s="123">
        <v>0</v>
      </c>
      <c r="BG109" s="123">
        <v>0</v>
      </c>
      <c r="BH109" s="572">
        <f t="shared" si="6"/>
        <v>0.5</v>
      </c>
      <c r="BI109" s="571">
        <f t="shared" si="7"/>
        <v>0.5</v>
      </c>
      <c r="BJ109" s="571" t="str">
        <f>VLOOKUP(BI109,Tabla_Indicador_Gestion4[#All],3,TRUE)</f>
        <v>En Tramite</v>
      </c>
      <c r="BK109" s="315" t="str">
        <f t="shared" si="8"/>
        <v xml:space="preserve"> |201912: 0 |201911: 0 |2019010: 0 |201909: 0 |201908: 0 |201907: 0 |201906: 332 junio - herramienta almacén.png |201905: http://odoo.supertransporte.gov.co:8069/web#action=89&amp;active_id=channel_inbox  |201904: http://odoo.supertransporte.gov.co:8069/web#action=89&amp;active_id=channel_inbox |201903: 371 mar - levantamiento de req soft almacen.pdf |201902: 371 feb - acta de reunión.pdf |201901: 0</v>
      </c>
      <c r="BL109" s="316" t="str">
        <f t="shared" si="9"/>
        <v xml:space="preserve"> |201912: 0 |201911: 0 |2019010: 0 |201909: 0 |201908: 0 |201907: 0 |201906: Se realiza la configuración de la información básica en la herramienta, para realizar pruebas. Esta pendiente mostrar la herramienta al área administrativa. |201905: Revisión funcionalidades herramienta oddo  |201904: Revisión de herramientas para implemantar la solución. |201903: Acta de levantamiento de requerimientos. |201902: Acta de reunión para necesidades iniciales |201901: 0</v>
      </c>
      <c r="BM109" s="359">
        <v>0</v>
      </c>
      <c r="BN109" s="360">
        <v>0</v>
      </c>
      <c r="BO109" s="355" t="s">
        <v>1122</v>
      </c>
      <c r="BP109" s="356" t="s">
        <v>1123</v>
      </c>
      <c r="BQ109" s="355" t="s">
        <v>1124</v>
      </c>
      <c r="BR109" s="356" t="s">
        <v>1125</v>
      </c>
      <c r="BS109" s="440" t="s">
        <v>1126</v>
      </c>
      <c r="BT109" s="424" t="s">
        <v>1127</v>
      </c>
      <c r="BU109" s="478" t="s">
        <v>1126</v>
      </c>
      <c r="BV109" s="461" t="s">
        <v>1128</v>
      </c>
      <c r="BW109" s="267" t="s">
        <v>1129</v>
      </c>
      <c r="BX109" s="268" t="s">
        <v>1130</v>
      </c>
      <c r="BY109" s="490">
        <v>0</v>
      </c>
      <c r="BZ109" s="491">
        <v>0</v>
      </c>
      <c r="CA109" s="490">
        <v>0</v>
      </c>
      <c r="CB109" s="491">
        <v>0</v>
      </c>
      <c r="CC109" s="490">
        <v>0</v>
      </c>
      <c r="CD109" s="491">
        <v>0</v>
      </c>
      <c r="CE109" s="490">
        <v>0</v>
      </c>
      <c r="CF109" s="491">
        <v>0</v>
      </c>
      <c r="CG109" s="490">
        <v>0</v>
      </c>
      <c r="CH109" s="491">
        <v>0</v>
      </c>
      <c r="CI109" s="490">
        <v>0</v>
      </c>
      <c r="CJ109" s="491">
        <v>0</v>
      </c>
    </row>
    <row r="110" spans="1:88" ht="15" customHeight="1" x14ac:dyDescent="0.2">
      <c r="A110" s="587">
        <v>110</v>
      </c>
      <c r="B110" s="575" t="s">
        <v>375</v>
      </c>
      <c r="C110" s="591" t="s">
        <v>47</v>
      </c>
      <c r="D110" s="577" t="s">
        <v>48</v>
      </c>
      <c r="E110" s="577" t="s">
        <v>12</v>
      </c>
      <c r="F110" s="245" t="s">
        <v>121</v>
      </c>
      <c r="G110" s="245" t="s">
        <v>78</v>
      </c>
      <c r="H110" s="245">
        <v>2</v>
      </c>
      <c r="I110" s="577" t="s">
        <v>122</v>
      </c>
      <c r="J110" s="245" t="s">
        <v>13</v>
      </c>
      <c r="K110" s="66" t="s">
        <v>2293</v>
      </c>
      <c r="L110" s="245" t="s">
        <v>1131</v>
      </c>
      <c r="M110" s="245" t="s">
        <v>1132</v>
      </c>
      <c r="N110" s="577" t="s">
        <v>64</v>
      </c>
      <c r="O110" s="577" t="s">
        <v>835</v>
      </c>
      <c r="P110" s="577" t="s">
        <v>835</v>
      </c>
      <c r="Q110" s="577" t="s">
        <v>836</v>
      </c>
      <c r="R110" s="245" t="s">
        <v>260</v>
      </c>
      <c r="S110" s="245" t="s">
        <v>129</v>
      </c>
      <c r="T110" s="245" t="s">
        <v>130</v>
      </c>
      <c r="U110" s="575" t="s">
        <v>142</v>
      </c>
      <c r="V110" s="575" t="s">
        <v>487</v>
      </c>
      <c r="W110" s="245"/>
      <c r="X110" s="589"/>
      <c r="Y110" s="589"/>
      <c r="Z110" s="589"/>
      <c r="AA110" s="589"/>
      <c r="AB110" s="589"/>
      <c r="AC110" s="589" t="s">
        <v>1107</v>
      </c>
      <c r="AD110" s="245" t="s">
        <v>883</v>
      </c>
      <c r="AE110" s="245" t="s">
        <v>134</v>
      </c>
      <c r="AF110" s="576">
        <v>1.666666666666667E-3</v>
      </c>
      <c r="AG110" s="588" t="s">
        <v>135</v>
      </c>
      <c r="AH110" s="525">
        <v>0</v>
      </c>
      <c r="AI110" s="527">
        <v>0</v>
      </c>
      <c r="AJ110" s="527">
        <v>0.25</v>
      </c>
      <c r="AK110" s="527">
        <v>0.05</v>
      </c>
      <c r="AL110" s="527">
        <v>0.1</v>
      </c>
      <c r="AM110" s="527">
        <v>0.1</v>
      </c>
      <c r="AN110" s="126">
        <v>0.05</v>
      </c>
      <c r="AO110" s="126">
        <v>0.1</v>
      </c>
      <c r="AP110" s="126">
        <v>0.1</v>
      </c>
      <c r="AQ110" s="126">
        <v>0.05</v>
      </c>
      <c r="AR110" s="126">
        <v>0.1</v>
      </c>
      <c r="AS110" s="126">
        <v>0.1</v>
      </c>
      <c r="AT110" s="546">
        <f t="shared" si="5"/>
        <v>1</v>
      </c>
      <c r="AU110" s="609" t="s">
        <v>136</v>
      </c>
      <c r="AV110" s="555">
        <v>0</v>
      </c>
      <c r="AW110" s="556">
        <v>0</v>
      </c>
      <c r="AX110" s="556">
        <v>0.25</v>
      </c>
      <c r="AY110" s="556">
        <v>0.05</v>
      </c>
      <c r="AZ110" s="556">
        <v>0.1</v>
      </c>
      <c r="BA110" s="556">
        <v>0.1</v>
      </c>
      <c r="BB110" s="123">
        <v>0</v>
      </c>
      <c r="BC110" s="123">
        <v>0</v>
      </c>
      <c r="BD110" s="123">
        <v>0</v>
      </c>
      <c r="BE110" s="123">
        <v>0</v>
      </c>
      <c r="BF110" s="123">
        <v>0</v>
      </c>
      <c r="BG110" s="123">
        <v>0</v>
      </c>
      <c r="BH110" s="572">
        <f t="shared" si="6"/>
        <v>0.5</v>
      </c>
      <c r="BI110" s="571">
        <f t="shared" si="7"/>
        <v>0.5</v>
      </c>
      <c r="BJ110" s="571" t="str">
        <f>VLOOKUP(BI110,Tabla_Indicador_Gestion4[#All],3,TRUE)</f>
        <v>En Tramite</v>
      </c>
      <c r="BK110" s="315" t="str">
        <f t="shared" si="8"/>
        <v xml:space="preserve"> |201912: 0 |201911: 0 |2019010: 0 |201909: 0 |201908: 0 |201907: 0 |201906: 335 junio - Diagrama entidad relación.BMP |201905: 0  |201904: 0 |201903: 374 mar - Análisis herramientas BPM.pdf |201902: 0 |201901: 0</v>
      </c>
      <c r="BL110" s="316" t="str">
        <f t="shared" si="9"/>
        <v xml:space="preserve"> |201912: 0 |201911: 0 |2019010: 0 |201909: 0 |201908: 0 |201907: 0 |201906: Generación de diagrama entidad relación para el sistema. |201905: levantamiento de información con el área de Gestión Documental- Notificaciones.  |201904: 0 |201903: Análisis de herramientas de BPM para la automatización de Procesos. |201902: 0 |201901: 0</v>
      </c>
      <c r="BM110" s="361">
        <v>0</v>
      </c>
      <c r="BN110" s="362">
        <v>0</v>
      </c>
      <c r="BO110" s="361">
        <v>0</v>
      </c>
      <c r="BP110" s="362">
        <v>0</v>
      </c>
      <c r="BQ110" s="357" t="s">
        <v>1133</v>
      </c>
      <c r="BR110" s="358" t="s">
        <v>1134</v>
      </c>
      <c r="BS110" s="361">
        <v>0</v>
      </c>
      <c r="BT110" s="362">
        <v>0</v>
      </c>
      <c r="BU110" s="462">
        <v>0</v>
      </c>
      <c r="BV110" s="461" t="s">
        <v>1135</v>
      </c>
      <c r="BW110" s="269" t="s">
        <v>1078</v>
      </c>
      <c r="BX110" s="270" t="s">
        <v>1079</v>
      </c>
      <c r="BY110" s="490">
        <v>0</v>
      </c>
      <c r="BZ110" s="491">
        <v>0</v>
      </c>
      <c r="CA110" s="490">
        <v>0</v>
      </c>
      <c r="CB110" s="491">
        <v>0</v>
      </c>
      <c r="CC110" s="490">
        <v>0</v>
      </c>
      <c r="CD110" s="491">
        <v>0</v>
      </c>
      <c r="CE110" s="490">
        <v>0</v>
      </c>
      <c r="CF110" s="491">
        <v>0</v>
      </c>
      <c r="CG110" s="490">
        <v>0</v>
      </c>
      <c r="CH110" s="491">
        <v>0</v>
      </c>
      <c r="CI110" s="490">
        <v>0</v>
      </c>
      <c r="CJ110" s="491">
        <v>0</v>
      </c>
    </row>
    <row r="111" spans="1:88" ht="15" customHeight="1" x14ac:dyDescent="0.2">
      <c r="A111" s="587">
        <v>111</v>
      </c>
      <c r="B111" s="575" t="s">
        <v>254</v>
      </c>
      <c r="C111" s="591" t="s">
        <v>47</v>
      </c>
      <c r="D111" s="577" t="s">
        <v>48</v>
      </c>
      <c r="E111" s="577" t="s">
        <v>12</v>
      </c>
      <c r="F111" s="245" t="s">
        <v>121</v>
      </c>
      <c r="G111" s="245" t="s">
        <v>78</v>
      </c>
      <c r="H111" s="245">
        <v>4</v>
      </c>
      <c r="I111" s="577" t="s">
        <v>396</v>
      </c>
      <c r="J111" s="245" t="s">
        <v>15</v>
      </c>
      <c r="K111" s="245" t="s">
        <v>2271</v>
      </c>
      <c r="L111" s="245" t="s">
        <v>1136</v>
      </c>
      <c r="M111" s="245" t="s">
        <v>1137</v>
      </c>
      <c r="N111" s="577" t="s">
        <v>59</v>
      </c>
      <c r="O111" s="577" t="s">
        <v>429</v>
      </c>
      <c r="P111" s="245" t="s">
        <v>1138</v>
      </c>
      <c r="Q111" s="245" t="s">
        <v>1139</v>
      </c>
      <c r="R111" s="245" t="s">
        <v>260</v>
      </c>
      <c r="S111" s="245" t="s">
        <v>129</v>
      </c>
      <c r="T111" s="245" t="s">
        <v>130</v>
      </c>
      <c r="U111" s="575" t="s">
        <v>131</v>
      </c>
      <c r="V111" s="575" t="s">
        <v>401</v>
      </c>
      <c r="W111" s="245"/>
      <c r="X111" s="589"/>
      <c r="Y111" s="589"/>
      <c r="Z111" s="589"/>
      <c r="AA111" s="589"/>
      <c r="AB111" s="589"/>
      <c r="AC111" s="589">
        <v>0.9</v>
      </c>
      <c r="AD111" s="245" t="s">
        <v>1140</v>
      </c>
      <c r="AE111" s="245" t="s">
        <v>134</v>
      </c>
      <c r="AF111" s="576">
        <v>1.666666666666667E-3</v>
      </c>
      <c r="AG111" s="588" t="s">
        <v>135</v>
      </c>
      <c r="AH111" s="540">
        <v>0</v>
      </c>
      <c r="AI111" s="528">
        <v>0</v>
      </c>
      <c r="AJ111" s="528">
        <v>0.05</v>
      </c>
      <c r="AK111" s="528">
        <v>0.05</v>
      </c>
      <c r="AL111" s="528">
        <v>0.03</v>
      </c>
      <c r="AM111" s="528">
        <v>0.05</v>
      </c>
      <c r="AN111" s="140">
        <v>0.02</v>
      </c>
      <c r="AO111" s="140">
        <v>0.05</v>
      </c>
      <c r="AP111" s="140">
        <v>0.15</v>
      </c>
      <c r="AQ111" s="140">
        <v>0.1</v>
      </c>
      <c r="AR111" s="140">
        <v>0.2</v>
      </c>
      <c r="AS111" s="140">
        <v>0.2</v>
      </c>
      <c r="AT111" s="547">
        <f t="shared" si="5"/>
        <v>0.89999999999999991</v>
      </c>
      <c r="AU111" s="609" t="s">
        <v>136</v>
      </c>
      <c r="AV111" s="555">
        <v>0</v>
      </c>
      <c r="AW111" s="556">
        <v>0.03</v>
      </c>
      <c r="AX111" s="556">
        <v>0.01</v>
      </c>
      <c r="AY111" s="556">
        <v>1.3299999999999999E-2</v>
      </c>
      <c r="AZ111" s="556">
        <v>7.2999999999999995E-2</v>
      </c>
      <c r="BA111" s="556">
        <v>7.7200000000000005E-2</v>
      </c>
      <c r="BB111" s="123">
        <v>0</v>
      </c>
      <c r="BC111" s="123">
        <v>0</v>
      </c>
      <c r="BD111" s="123">
        <v>0</v>
      </c>
      <c r="BE111" s="123">
        <v>0</v>
      </c>
      <c r="BF111" s="123">
        <v>0</v>
      </c>
      <c r="BG111" s="123">
        <v>0</v>
      </c>
      <c r="BH111" s="572">
        <f t="shared" si="6"/>
        <v>0.20350000000000001</v>
      </c>
      <c r="BI111" s="571">
        <f t="shared" si="7"/>
        <v>0.22611111111111115</v>
      </c>
      <c r="BJ111" s="571" t="str">
        <f>VLOOKUP(BI111,Tabla_Indicador_Gestion4[#All],3,TRUE)</f>
        <v>En Tramite</v>
      </c>
      <c r="BK111" s="315" t="str">
        <f t="shared" si="8"/>
        <v xml:space="preserve"> |201912: 0 |201911: 0 |2019010: 0 |201909: 0 |201908: 0 |201907: 0 |201906: 0 |201905: 0  |201904: Se encuentra en construcción el Sondeo de mercado para la contratación del Sistema Único de trámites. Se recibió el sondeo para de mercado para la adquisición del software de gestión y monitoreo de impresión, se encuentra en construcción de los estudios previos. Se realizó la adición a 8 contratos de prestación de servicios profesionales de la OTI. Se recibió el sondeo de mercado para adelantar el proceso de contratación de los mantenimientos correctivos y preventivos de UPS 50 KVU y 10KVA, se encuentra en construcción de los estudios previos.
Ruta: PLANEACIÓN-2019/400 39 PLANEACIÓN INSTITUCIONAL MODELO INTEGRADO DE PLANEACIÓN Y GESTIÓN/ 400 39 10 BANCO DE PROYECTOS DE INVERSIÓN INSTITUCIONAL/ Seguimiento a Proyectos de Inversión/ Abril/ Ejecución Oficina TIC´s y Acta de reunión del 080519. |201903: Se realiza la contratación para la Renovación de licencias aplicativo móvil (CT 223 de 2019) y la contratación de un profesional para el grupo de desarrollo CT 222 de 2019. Ruta: PLANEACIÓN-2019/400 39 PLANEACIÓN INSTITUCIONAL MODELO INTEGRADO DE PLANEACIÓN Y GESTIÓN/ 400 39 10 BANCO DE PROYECTOS DE INVERSIÓN INSTITUCIONAL/ Seguimiento a Proyectos de Inversión/ Marzo/ Ejecución Oficina TICs. |201902: Se realiza la contratación para el mantenimiento del sistema SIGEP por medio del contrato CT 163 de 2019 y la Contratación de los servicios de informática forense CT 189 de 2019. Ruta: PLANEACIÓN-2019/400 39 PLANEACIÓN INSTITUCIONAL MODELO INTEGRADO DE PLANEACIÓN Y GESTIÓN/ 400 39 10 BANCO DE PROYECTOS DE INVERSIÓN INSTITUCIONAL/ Seguimiento a Proyectos de Inversión/ Marzo/ Ejecución Oficina TICs. |201901: Se realiza la contratación de 8 personas para garantizar la operación tecnológica de la entidad, para lo cual se adjudicaron los siguientes contratos a través de la plataforma del SECOP II: CT 121 de 2019, CT 065 de 2019, CT 096 de 2019, CT 138 de 2019, CT 133 de 2019, CT 135 de 2019, CT 103 de 2019, CT 136 de 2019, CT 163 de 2019. Ruta: PLANEACIÓN-2019/400 39 PLANEACIÓN INSTITUCIONAL MODELO INTEGRADO DE PLANEACIÓN Y GESTIÓN/ 400 39 10 BANCO DE PROYECTOS DE INVERSIÓN INSTITUCIONAL/ Seguimiento a Proyectos de Inversión/ Marzo/ Ejecución Oficina TICs.</v>
      </c>
      <c r="BL111" s="316" t="str">
        <f t="shared" si="9"/>
        <v xml:space="preserve"> |201912: 0 |201911: 0 |2019010: 0 |201909: 0 |201908: 0 |201907: 0 |201906: La apropiación es de $7.500.000.000 y el presupueto obligado $579.061.918
 |201905: 0  |201904: 1. Se realizó la corrección de los porcentajes de las metas mensuales y de la ejecución de dichas metas, en virtud de que en dichas cifras no se estaban contemplando la totalidad de recursos apropiados para el proyecto, ni el total de los productos y actividades del mismo. Esa inclusión de la información, genera una disminución significativa de los porcentajes, pero se hace necesario plasmar la situación actual proyecto.
2. De acuerdo a la reunión realizada el pasado 08 de mayo con los responsables de la implementación del proyecto: Jefe de la Oficina Asesora de Planeación, Jefe Oficina TIC´s y la Secretaria General, en equipo con el área de Contratación, la Coordinación Financiera, Administrativa y con el profesional que está a cargo de los proyectos de inversión de la OAP, se revisaron los resultados obtenidos a corte del 30 de abril y se pactaron los siguientes compromisos con el fin de aumentar la ejecución presupuestal del proyecto a nivel de compromisos y obligaciones:
Identificación de las necesidades del área y su proyección de cumplimiento para la vigencia 2019. Dicha proyección referirá tanto al cumplimiento de la programación de actividades fijadas y pendientes por fijar como al cumplimiento de la meta presupuestal asignada al rubro de inversión.
Para el cumplimiento de lo anterior, se coordinará con el área de contratación para el despliegue de la debida gestión contractual, en particular, el correspondiente ajuste al Plan Anual de Adquisiciones, vigencia 2019.
Para el seguimiento de la ejecución presupuestal relacionada con los proyectos de inversión, cada área tendrá el compromiso de enviar un informe, dentro de los primeros cinco (5) días hábiles de cada mes, iniciado el mes de junio, donde se relacionará, entre otros aspectos que se consideren pertinentes, el avance del cumplimiento de la meta presupuestal. Dicho informe se enviará, en medio digital, al correo institucional de la Secretaria General (mariapgonzalez@supertransporte.gov.co / giovanniosorio@supertransporte.gov.co )
De ser pertinente, por cada Delegada y/o Coordinación de área se designará un funcionario quien tendrá el conocimiento del tema y, en todo caso, manejará la información objeto de reporte.  |201903: El bajo porcentaje de ejecución presupuestal corresponde a que la adquisición de los bienes planteados en el proyecto, según el Plan Anual de Adquisiciones 2019 en su última modificación (5), contempla que la presentación de ofertas para los procesos de contratación se extiende hasta el mes de septiembre y su comportamiento no se asemeja a la contratación de servicios profesionales. Por otro lado, el proyecto contempla actividades como el cambio de sede que se encuentra en negociaciones y en realización de estudios previos por parte de la Coordinación Administrativa liderada por Secretaría General, esta actividad no presenta aún un compromiso presupuestal porque su planeación está proyectada en la etapa precontractual hasta el 31 de mayo del presente. Lo concerniente a las actividades orientadas al fortalecimiento del Modelo de Gestión (MIPG) puede evaluarse con los responsables de dichas actividades (Jefe de la Oficina Asesora de Planeación y Jefe Oficina TIC´s) los cuales han realizado mesas de trabajo con la líder de calidad de la OAP, pero no se conocen las decisiones tomadas por los mismos para poder cumplir con el fin último de operar, asegurar y apropiar los procesos y procedimientos. |201902: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  |201901: El bajo porcentaje de ejecución presupuestal corresponde a que en el mes de enero únicamente se tenía destinado contratar servicios profesionales. La adquisición de los bienes planteados en el proyecto, según el cronograma determinado para la contratación en el documento de Ajuste a Decreto No. 2467 de 2018 para la vigencia 2019, contempla que en los meses de enero y febrero se realizaría la etapa precontractual.</v>
      </c>
      <c r="BM111" s="371" t="s">
        <v>1141</v>
      </c>
      <c r="BN111" s="372" t="s">
        <v>1142</v>
      </c>
      <c r="BO111" s="371" t="s">
        <v>1143</v>
      </c>
      <c r="BP111" s="372" t="s">
        <v>1144</v>
      </c>
      <c r="BQ111" s="371" t="s">
        <v>1145</v>
      </c>
      <c r="BR111" s="372" t="s">
        <v>1146</v>
      </c>
      <c r="BS111" s="423" t="s">
        <v>1147</v>
      </c>
      <c r="BT111" s="424" t="s">
        <v>1148</v>
      </c>
      <c r="BU111" s="465">
        <v>0</v>
      </c>
      <c r="BV111" s="466">
        <v>0</v>
      </c>
      <c r="BW111" s="329">
        <v>0</v>
      </c>
      <c r="BX111" s="268" t="s">
        <v>1149</v>
      </c>
      <c r="BY111" s="490">
        <v>0</v>
      </c>
      <c r="BZ111" s="491">
        <v>0</v>
      </c>
      <c r="CA111" s="490">
        <v>0</v>
      </c>
      <c r="CB111" s="491">
        <v>0</v>
      </c>
      <c r="CC111" s="490">
        <v>0</v>
      </c>
      <c r="CD111" s="491">
        <v>0</v>
      </c>
      <c r="CE111" s="490">
        <v>0</v>
      </c>
      <c r="CF111" s="491">
        <v>0</v>
      </c>
      <c r="CG111" s="490">
        <v>0</v>
      </c>
      <c r="CH111" s="491">
        <v>0</v>
      </c>
      <c r="CI111" s="490">
        <v>0</v>
      </c>
      <c r="CJ111" s="491">
        <v>0</v>
      </c>
    </row>
    <row r="112" spans="1:88" ht="15" customHeight="1" x14ac:dyDescent="0.2">
      <c r="A112" s="587">
        <v>112</v>
      </c>
      <c r="B112" s="575" t="s">
        <v>254</v>
      </c>
      <c r="C112" s="577" t="s">
        <v>9</v>
      </c>
      <c r="D112" s="577" t="s">
        <v>44</v>
      </c>
      <c r="E112" s="577" t="s">
        <v>12</v>
      </c>
      <c r="F112" s="245" t="s">
        <v>121</v>
      </c>
      <c r="G112" s="245" t="s">
        <v>78</v>
      </c>
      <c r="H112" s="245">
        <v>2</v>
      </c>
      <c r="I112" s="577" t="s">
        <v>122</v>
      </c>
      <c r="J112" s="245" t="s">
        <v>13</v>
      </c>
      <c r="K112" s="245" t="s">
        <v>2296</v>
      </c>
      <c r="L112" s="245" t="s">
        <v>1150</v>
      </c>
      <c r="M112" s="245" t="s">
        <v>152</v>
      </c>
      <c r="N112" s="577" t="s">
        <v>8</v>
      </c>
      <c r="O112" s="577" t="s">
        <v>344</v>
      </c>
      <c r="P112" s="577" t="s">
        <v>1151</v>
      </c>
      <c r="Q112" s="577" t="s">
        <v>1152</v>
      </c>
      <c r="R112" s="245" t="s">
        <v>260</v>
      </c>
      <c r="S112" s="245" t="s">
        <v>129</v>
      </c>
      <c r="T112" s="245" t="s">
        <v>130</v>
      </c>
      <c r="U112" s="575" t="s">
        <v>142</v>
      </c>
      <c r="V112" s="575" t="s">
        <v>153</v>
      </c>
      <c r="W112" s="245"/>
      <c r="X112" s="589"/>
      <c r="Y112" s="589"/>
      <c r="Z112" s="589"/>
      <c r="AA112" s="589"/>
      <c r="AB112" s="589"/>
      <c r="AC112" s="589">
        <v>1</v>
      </c>
      <c r="AD112" s="245" t="s">
        <v>154</v>
      </c>
      <c r="AE112" s="245" t="s">
        <v>134</v>
      </c>
      <c r="AF112" s="576">
        <v>4.4642857142857152E-4</v>
      </c>
      <c r="AG112" s="588" t="s">
        <v>135</v>
      </c>
      <c r="AH112" s="526">
        <v>1</v>
      </c>
      <c r="AI112" s="524">
        <v>1</v>
      </c>
      <c r="AJ112" s="524">
        <v>1</v>
      </c>
      <c r="AK112" s="524">
        <v>1</v>
      </c>
      <c r="AL112" s="524">
        <v>0</v>
      </c>
      <c r="AM112" s="524">
        <v>1</v>
      </c>
      <c r="AN112" s="113">
        <v>0</v>
      </c>
      <c r="AO112" s="113">
        <v>0</v>
      </c>
      <c r="AP112" s="113">
        <v>0</v>
      </c>
      <c r="AQ112" s="113">
        <v>0</v>
      </c>
      <c r="AR112" s="113">
        <v>0</v>
      </c>
      <c r="AS112" s="113">
        <v>0</v>
      </c>
      <c r="AT112" s="545">
        <f t="shared" si="5"/>
        <v>5</v>
      </c>
      <c r="AU112" s="609" t="s">
        <v>136</v>
      </c>
      <c r="AV112" s="551">
        <v>1</v>
      </c>
      <c r="AW112" s="552">
        <v>1</v>
      </c>
      <c r="AX112" s="552">
        <v>1</v>
      </c>
      <c r="AY112" s="552">
        <v>1</v>
      </c>
      <c r="AZ112" s="552">
        <v>0</v>
      </c>
      <c r="BA112" s="552">
        <v>1</v>
      </c>
      <c r="BB112" s="115">
        <v>0</v>
      </c>
      <c r="BC112" s="115">
        <v>0</v>
      </c>
      <c r="BD112" s="115">
        <v>0</v>
      </c>
      <c r="BE112" s="115">
        <v>0</v>
      </c>
      <c r="BF112" s="115">
        <v>0</v>
      </c>
      <c r="BG112" s="115">
        <v>0</v>
      </c>
      <c r="BH112" s="545">
        <f t="shared" si="6"/>
        <v>5</v>
      </c>
      <c r="BI112" s="571">
        <f t="shared" si="7"/>
        <v>1</v>
      </c>
      <c r="BJ112" s="571" t="str">
        <f>VLOOKUP(BI112,Tabla_Indicador_Gestion4[#All],3,TRUE)</f>
        <v>Culminada</v>
      </c>
      <c r="BK112" s="315" t="str">
        <f t="shared" si="8"/>
        <v xml:space="preserve"> |201912: 0 |201911: 0 |2019010: 0 |201909: 0 |201908: 0 |201907: 0 |201906: Se ejecutó el 100% de las actividades del proceso (Cuadro Estadistico).
Anexo 1
Anexo 1
 |201905: 0  |201904: Se ejecutó el 100% de las actividades del proceso (Cuadro Estadistico).
Memorandos cronograma de transferencias
Anexo 1
De programción de transferencias documentales
 |201903: Se ejecutó el 100% de las actividades del proceso |201902: Se ejecutó el 100% de las actividades del proceso |201901: Se ejecutó el 100% de las actividades del proceso</v>
      </c>
      <c r="BL112" s="316" t="str">
        <f t="shared" si="9"/>
        <v xml:space="preserve"> |201912: 0 |201911: 0 |2019010: 0 |201909: 0 |201908: 0 |201907: 0 |201906: Organización, oportunidad y efectividad en la gestión  |201905: 0  |201904: Organización, oportunidad y efectividad en la gestión  |201903: Organización, oportunidad y efectividad en la gestión  |201902: Organización  y efectividad en la gestión  |201901: Organización  y efectividad en la gestión </v>
      </c>
      <c r="BM112" s="357" t="s">
        <v>1153</v>
      </c>
      <c r="BN112" s="358" t="s">
        <v>1154</v>
      </c>
      <c r="BO112" s="357" t="s">
        <v>1153</v>
      </c>
      <c r="BP112" s="358" t="s">
        <v>1154</v>
      </c>
      <c r="BQ112" s="357" t="s">
        <v>1153</v>
      </c>
      <c r="BR112" s="358" t="s">
        <v>1155</v>
      </c>
      <c r="BS112" s="418" t="s">
        <v>1156</v>
      </c>
      <c r="BT112" s="419" t="s">
        <v>1155</v>
      </c>
      <c r="BU112" s="462">
        <v>0</v>
      </c>
      <c r="BV112" s="463">
        <v>0</v>
      </c>
      <c r="BW112" s="269" t="s">
        <v>1157</v>
      </c>
      <c r="BX112" s="270" t="s">
        <v>1155</v>
      </c>
      <c r="BY112" s="490">
        <v>0</v>
      </c>
      <c r="BZ112" s="491">
        <v>0</v>
      </c>
      <c r="CA112" s="490">
        <v>0</v>
      </c>
      <c r="CB112" s="491">
        <v>0</v>
      </c>
      <c r="CC112" s="490">
        <v>0</v>
      </c>
      <c r="CD112" s="491">
        <v>0</v>
      </c>
      <c r="CE112" s="490">
        <v>0</v>
      </c>
      <c r="CF112" s="491">
        <v>0</v>
      </c>
      <c r="CG112" s="490">
        <v>0</v>
      </c>
      <c r="CH112" s="491">
        <v>0</v>
      </c>
      <c r="CI112" s="490">
        <v>0</v>
      </c>
      <c r="CJ112" s="491">
        <v>0</v>
      </c>
    </row>
    <row r="113" spans="1:88" ht="15" customHeight="1" x14ac:dyDescent="0.2">
      <c r="A113" s="587">
        <v>113</v>
      </c>
      <c r="B113" s="575" t="s">
        <v>254</v>
      </c>
      <c r="C113" s="577" t="s">
        <v>9</v>
      </c>
      <c r="D113" s="577" t="s">
        <v>44</v>
      </c>
      <c r="E113" s="577" t="s">
        <v>12</v>
      </c>
      <c r="F113" s="245" t="s">
        <v>121</v>
      </c>
      <c r="G113" s="245" t="s">
        <v>78</v>
      </c>
      <c r="H113" s="245">
        <v>2</v>
      </c>
      <c r="I113" s="577" t="s">
        <v>122</v>
      </c>
      <c r="J113" s="245" t="s">
        <v>13</v>
      </c>
      <c r="K113" s="245" t="s">
        <v>2303</v>
      </c>
      <c r="L113" s="245" t="s">
        <v>1158</v>
      </c>
      <c r="M113" s="245" t="s">
        <v>1159</v>
      </c>
      <c r="N113" s="577" t="s">
        <v>8</v>
      </c>
      <c r="O113" s="577" t="s">
        <v>344</v>
      </c>
      <c r="P113" s="577" t="s">
        <v>1151</v>
      </c>
      <c r="Q113" s="577" t="s">
        <v>1152</v>
      </c>
      <c r="R113" s="245" t="s">
        <v>260</v>
      </c>
      <c r="S113" s="245" t="s">
        <v>129</v>
      </c>
      <c r="T113" s="245" t="s">
        <v>130</v>
      </c>
      <c r="U113" s="575" t="s">
        <v>165</v>
      </c>
      <c r="V113" s="575" t="s">
        <v>166</v>
      </c>
      <c r="W113" s="245"/>
      <c r="X113" s="245"/>
      <c r="Y113" s="245"/>
      <c r="Z113" s="245"/>
      <c r="AA113" s="245"/>
      <c r="AB113" s="245"/>
      <c r="AC113" s="245">
        <v>100</v>
      </c>
      <c r="AD113" s="245" t="s">
        <v>1160</v>
      </c>
      <c r="AE113" s="245" t="s">
        <v>134</v>
      </c>
      <c r="AF113" s="576">
        <v>4.4642857142857152E-4</v>
      </c>
      <c r="AG113" s="580" t="s">
        <v>135</v>
      </c>
      <c r="AH113" s="542">
        <v>0.1</v>
      </c>
      <c r="AI113" s="530">
        <v>0.1</v>
      </c>
      <c r="AJ113" s="530">
        <v>0.2</v>
      </c>
      <c r="AK113" s="530">
        <v>0.1</v>
      </c>
      <c r="AL113" s="530">
        <v>0.1</v>
      </c>
      <c r="AM113" s="530">
        <v>0.1</v>
      </c>
      <c r="AN113" s="136">
        <v>0.1</v>
      </c>
      <c r="AO113" s="136">
        <v>0.1</v>
      </c>
      <c r="AP113" s="136">
        <v>0.1</v>
      </c>
      <c r="AQ113" s="141">
        <v>0</v>
      </c>
      <c r="AR113" s="141">
        <v>0</v>
      </c>
      <c r="AS113" s="141">
        <v>0</v>
      </c>
      <c r="AT113" s="547">
        <f t="shared" si="5"/>
        <v>0.99999999999999989</v>
      </c>
      <c r="AU113" s="609" t="s">
        <v>136</v>
      </c>
      <c r="AV113" s="561">
        <v>0.1</v>
      </c>
      <c r="AW113" s="562">
        <v>0.1</v>
      </c>
      <c r="AX113" s="562">
        <v>0.2</v>
      </c>
      <c r="AY113" s="562">
        <v>0.1</v>
      </c>
      <c r="AZ113" s="560">
        <v>0</v>
      </c>
      <c r="BA113" s="562">
        <v>0</v>
      </c>
      <c r="BB113" s="142">
        <v>0</v>
      </c>
      <c r="BC113" s="142">
        <v>0</v>
      </c>
      <c r="BD113" s="142">
        <v>0</v>
      </c>
      <c r="BE113" s="142">
        <v>0</v>
      </c>
      <c r="BF113" s="142">
        <v>0</v>
      </c>
      <c r="BG113" s="142">
        <v>0</v>
      </c>
      <c r="BH113" s="547">
        <f t="shared" si="6"/>
        <v>0.5</v>
      </c>
      <c r="BI113" s="571">
        <f t="shared" si="7"/>
        <v>0.5</v>
      </c>
      <c r="BJ113" s="571" t="str">
        <f>VLOOKUP(BI113,Tabla_Indicador_Gestion4[#All],3,TRUE)</f>
        <v>En Tramite</v>
      </c>
      <c r="BK113" s="315" t="str">
        <f t="shared" si="8"/>
        <v xml:space="preserve"> |201912: 0 |201911: 0 |2019010: 0 |201909: 0 |201908: 0 |201907: 0 |201906: Continua pendiente estructuración del programa de preservacion digital a largo plazo por parte de la Oficina de TICs |201905: 0  |201904: Finalización Plan de Conservación Documental (version para aprobación y correos electronicos al grupo TICS).
Anexo 2 |201903: Finalización Plan de Conservación Documental  |201902: Recolección
de información, para su estructuración |201901: Documento proyecto esquema general del SIC</v>
      </c>
      <c r="BL113" s="316" t="str">
        <f t="shared" si="9"/>
        <v xml:space="preserve"> |201912: 0 |201911: 0 |2019010: 0 |201909: 0 |201908: 0 |201907: 0 |201906: Continua pendiente estructuración del programa de preservacion digital a largo plazo por parte de la Oficina de TICs |201905: 0  |201904: Se brindo orientación al Ing. Romero, sobre el levantamiento del Programa de Preservación Digital a largo plazo)  |201903: Lineamientos para la conservación de documentos fisicos |201902: Planeación de acciones para la adecuada
conservación de los documentos generados y recibidos en la entidad |201901: Cumplimiento a lo establecido en el artículo 46 de la Ley 594
de 2000  y el Acuerdo 006 de 2014 </v>
      </c>
      <c r="BM113" s="355" t="s">
        <v>1161</v>
      </c>
      <c r="BN113" s="356" t="s">
        <v>1162</v>
      </c>
      <c r="BO113" s="355" t="s">
        <v>1163</v>
      </c>
      <c r="BP113" s="356" t="s">
        <v>1164</v>
      </c>
      <c r="BQ113" s="355" t="s">
        <v>1165</v>
      </c>
      <c r="BR113" s="356" t="s">
        <v>1166</v>
      </c>
      <c r="BS113" s="423" t="s">
        <v>1167</v>
      </c>
      <c r="BT113" s="424" t="s">
        <v>1168</v>
      </c>
      <c r="BU113" s="462">
        <v>0</v>
      </c>
      <c r="BV113" s="463">
        <v>0</v>
      </c>
      <c r="BW113" s="267" t="s">
        <v>1169</v>
      </c>
      <c r="BX113" s="268" t="s">
        <v>1169</v>
      </c>
      <c r="BY113" s="490">
        <v>0</v>
      </c>
      <c r="BZ113" s="491">
        <v>0</v>
      </c>
      <c r="CA113" s="490">
        <v>0</v>
      </c>
      <c r="CB113" s="491">
        <v>0</v>
      </c>
      <c r="CC113" s="490">
        <v>0</v>
      </c>
      <c r="CD113" s="491">
        <v>0</v>
      </c>
      <c r="CE113" s="490">
        <v>0</v>
      </c>
      <c r="CF113" s="491">
        <v>0</v>
      </c>
      <c r="CG113" s="490">
        <v>0</v>
      </c>
      <c r="CH113" s="491">
        <v>0</v>
      </c>
      <c r="CI113" s="490">
        <v>0</v>
      </c>
      <c r="CJ113" s="491">
        <v>0</v>
      </c>
    </row>
    <row r="114" spans="1:88" ht="15" customHeight="1" x14ac:dyDescent="0.2">
      <c r="A114" s="587">
        <v>114</v>
      </c>
      <c r="B114" s="575" t="s">
        <v>254</v>
      </c>
      <c r="C114" s="577" t="s">
        <v>9</v>
      </c>
      <c r="D114" s="577" t="s">
        <v>44</v>
      </c>
      <c r="E114" s="577" t="s">
        <v>12</v>
      </c>
      <c r="F114" s="245" t="s">
        <v>121</v>
      </c>
      <c r="G114" s="245" t="s">
        <v>78</v>
      </c>
      <c r="H114" s="245">
        <v>2</v>
      </c>
      <c r="I114" s="577" t="s">
        <v>122</v>
      </c>
      <c r="J114" s="245" t="s">
        <v>13</v>
      </c>
      <c r="K114" s="245" t="s">
        <v>2303</v>
      </c>
      <c r="L114" s="245" t="s">
        <v>1170</v>
      </c>
      <c r="M114" s="245" t="s">
        <v>1171</v>
      </c>
      <c r="N114" s="577" t="s">
        <v>8</v>
      </c>
      <c r="O114" s="577" t="s">
        <v>344</v>
      </c>
      <c r="P114" s="577" t="s">
        <v>1151</v>
      </c>
      <c r="Q114" s="577" t="s">
        <v>1152</v>
      </c>
      <c r="R114" s="245" t="s">
        <v>260</v>
      </c>
      <c r="S114" s="245" t="s">
        <v>129</v>
      </c>
      <c r="T114" s="245" t="s">
        <v>130</v>
      </c>
      <c r="U114" s="575" t="s">
        <v>165</v>
      </c>
      <c r="V114" s="575" t="s">
        <v>166</v>
      </c>
      <c r="W114" s="245"/>
      <c r="X114" s="245"/>
      <c r="Y114" s="245"/>
      <c r="Z114" s="245"/>
      <c r="AA114" s="245"/>
      <c r="AB114" s="245"/>
      <c r="AC114" s="245">
        <v>3</v>
      </c>
      <c r="AD114" s="245" t="s">
        <v>1172</v>
      </c>
      <c r="AE114" s="245" t="s">
        <v>134</v>
      </c>
      <c r="AF114" s="576">
        <v>4.4642857142857152E-4</v>
      </c>
      <c r="AG114" s="588" t="s">
        <v>135</v>
      </c>
      <c r="AH114" s="526">
        <v>1</v>
      </c>
      <c r="AI114" s="524">
        <v>0</v>
      </c>
      <c r="AJ114" s="524">
        <v>0</v>
      </c>
      <c r="AK114" s="524">
        <v>0</v>
      </c>
      <c r="AL114" s="524">
        <v>0</v>
      </c>
      <c r="AM114" s="524">
        <v>1</v>
      </c>
      <c r="AN114" s="116">
        <v>0</v>
      </c>
      <c r="AO114" s="116">
        <v>0</v>
      </c>
      <c r="AP114" s="116">
        <v>0</v>
      </c>
      <c r="AQ114" s="116">
        <v>0</v>
      </c>
      <c r="AR114" s="116">
        <v>0</v>
      </c>
      <c r="AS114" s="116">
        <v>1</v>
      </c>
      <c r="AT114" s="545">
        <f t="shared" si="5"/>
        <v>3</v>
      </c>
      <c r="AU114" s="609" t="s">
        <v>136</v>
      </c>
      <c r="AV114" s="551">
        <v>1</v>
      </c>
      <c r="AW114" s="552">
        <v>0</v>
      </c>
      <c r="AX114" s="552">
        <v>0</v>
      </c>
      <c r="AY114" s="552">
        <v>0</v>
      </c>
      <c r="AZ114" s="552">
        <v>0</v>
      </c>
      <c r="BA114" s="552">
        <v>0</v>
      </c>
      <c r="BB114" s="115">
        <v>0</v>
      </c>
      <c r="BC114" s="115">
        <v>0</v>
      </c>
      <c r="BD114" s="115">
        <v>0</v>
      </c>
      <c r="BE114" s="115">
        <v>0</v>
      </c>
      <c r="BF114" s="115">
        <v>0</v>
      </c>
      <c r="BG114" s="115">
        <v>0</v>
      </c>
      <c r="BH114" s="545">
        <f t="shared" si="6"/>
        <v>1</v>
      </c>
      <c r="BI114" s="571">
        <f t="shared" si="7"/>
        <v>0.33333333333333331</v>
      </c>
      <c r="BJ114" s="571" t="str">
        <f>VLOOKUP(BI114,Tabla_Indicador_Gestion4[#All],3,TRUE)</f>
        <v>En Tramite</v>
      </c>
      <c r="BK114" s="315" t="str">
        <f t="shared" si="8"/>
        <v xml:space="preserve"> |201912: 0 |201911: 0 |2019010: 0 |201909: 0 |201908: 0 |201907: 0 |201906: 0 |201905: 0  |201904: 0 |201903: 0 |201902: N.A. |201901: Presentación Año Nuevo Archivo Nuevo</v>
      </c>
      <c r="BL114" s="316" t="str">
        <f t="shared" si="9"/>
        <v xml:space="preserve"> |201912: 0 |201911: 0 |2019010: 0 |201909: 0 |201908: 0 |201907: 0 |201906: 0 |201905: 0  |201904: 0 |201903: 0 |201902: N.A. |201901: Archivos organizados desde el inicio de la vigencia 2019</v>
      </c>
      <c r="BM114" s="357" t="s">
        <v>1173</v>
      </c>
      <c r="BN114" s="358" t="s">
        <v>1174</v>
      </c>
      <c r="BO114" s="357" t="s">
        <v>217</v>
      </c>
      <c r="BP114" s="358" t="s">
        <v>217</v>
      </c>
      <c r="BQ114" s="361">
        <v>0</v>
      </c>
      <c r="BR114" s="362">
        <v>0</v>
      </c>
      <c r="BS114" s="361">
        <v>0</v>
      </c>
      <c r="BT114" s="362">
        <v>0</v>
      </c>
      <c r="BU114" s="462">
        <v>0</v>
      </c>
      <c r="BV114" s="463">
        <v>0</v>
      </c>
      <c r="BW114" s="323">
        <v>0</v>
      </c>
      <c r="BX114" s="324">
        <v>0</v>
      </c>
      <c r="BY114" s="490">
        <v>0</v>
      </c>
      <c r="BZ114" s="491">
        <v>0</v>
      </c>
      <c r="CA114" s="490">
        <v>0</v>
      </c>
      <c r="CB114" s="491">
        <v>0</v>
      </c>
      <c r="CC114" s="490">
        <v>0</v>
      </c>
      <c r="CD114" s="491">
        <v>0</v>
      </c>
      <c r="CE114" s="490">
        <v>0</v>
      </c>
      <c r="CF114" s="491">
        <v>0</v>
      </c>
      <c r="CG114" s="490">
        <v>0</v>
      </c>
      <c r="CH114" s="491">
        <v>0</v>
      </c>
      <c r="CI114" s="490">
        <v>0</v>
      </c>
      <c r="CJ114" s="491">
        <v>0</v>
      </c>
    </row>
    <row r="115" spans="1:88" ht="15" customHeight="1" x14ac:dyDescent="0.2">
      <c r="A115" s="587">
        <v>115</v>
      </c>
      <c r="B115" s="575" t="s">
        <v>254</v>
      </c>
      <c r="C115" s="577" t="s">
        <v>9</v>
      </c>
      <c r="D115" s="577" t="s">
        <v>44</v>
      </c>
      <c r="E115" s="577" t="s">
        <v>12</v>
      </c>
      <c r="F115" s="245" t="s">
        <v>121</v>
      </c>
      <c r="G115" s="245" t="s">
        <v>78</v>
      </c>
      <c r="H115" s="245">
        <v>3</v>
      </c>
      <c r="I115" s="577" t="s">
        <v>1175</v>
      </c>
      <c r="J115" s="245" t="s">
        <v>14</v>
      </c>
      <c r="K115" s="245" t="s">
        <v>2270</v>
      </c>
      <c r="L115" s="245" t="s">
        <v>1176</v>
      </c>
      <c r="M115" s="245" t="s">
        <v>1177</v>
      </c>
      <c r="N115" s="577" t="s">
        <v>8</v>
      </c>
      <c r="O115" s="577" t="s">
        <v>344</v>
      </c>
      <c r="P115" s="577" t="s">
        <v>1151</v>
      </c>
      <c r="Q115" s="577" t="s">
        <v>1152</v>
      </c>
      <c r="R115" s="245" t="s">
        <v>260</v>
      </c>
      <c r="S115" s="245" t="s">
        <v>129</v>
      </c>
      <c r="T115" s="245" t="s">
        <v>130</v>
      </c>
      <c r="U115" s="575" t="s">
        <v>165</v>
      </c>
      <c r="V115" s="575" t="s">
        <v>166</v>
      </c>
      <c r="W115" s="245"/>
      <c r="X115" s="589"/>
      <c r="Y115" s="589"/>
      <c r="Z115" s="589"/>
      <c r="AA115" s="589"/>
      <c r="AB115" s="589"/>
      <c r="AC115" s="589">
        <v>1</v>
      </c>
      <c r="AD115" s="245" t="s">
        <v>1178</v>
      </c>
      <c r="AE115" s="245" t="s">
        <v>134</v>
      </c>
      <c r="AF115" s="576">
        <v>4.4642857142857152E-4</v>
      </c>
      <c r="AG115" s="588" t="s">
        <v>135</v>
      </c>
      <c r="AH115" s="542">
        <v>0.2</v>
      </c>
      <c r="AI115" s="530">
        <v>0.2</v>
      </c>
      <c r="AJ115" s="530">
        <v>0.2</v>
      </c>
      <c r="AK115" s="530">
        <v>0.1</v>
      </c>
      <c r="AL115" s="530">
        <v>0.1</v>
      </c>
      <c r="AM115" s="530">
        <v>0.2</v>
      </c>
      <c r="AN115" s="141">
        <v>0</v>
      </c>
      <c r="AO115" s="141">
        <v>0</v>
      </c>
      <c r="AP115" s="141">
        <v>0</v>
      </c>
      <c r="AQ115" s="141">
        <v>0</v>
      </c>
      <c r="AR115" s="141">
        <v>0</v>
      </c>
      <c r="AS115" s="141">
        <v>0</v>
      </c>
      <c r="AT115" s="546">
        <f t="shared" si="5"/>
        <v>1</v>
      </c>
      <c r="AU115" s="609" t="s">
        <v>136</v>
      </c>
      <c r="AV115" s="557">
        <v>0.2</v>
      </c>
      <c r="AW115" s="558">
        <v>0.2</v>
      </c>
      <c r="AX115" s="558">
        <v>0.2</v>
      </c>
      <c r="AY115" s="558">
        <v>0.1</v>
      </c>
      <c r="AZ115" s="556">
        <v>0</v>
      </c>
      <c r="BA115" s="558">
        <v>0.1</v>
      </c>
      <c r="BB115" s="123">
        <v>0</v>
      </c>
      <c r="BC115" s="123">
        <v>0</v>
      </c>
      <c r="BD115" s="123">
        <v>0</v>
      </c>
      <c r="BE115" s="123">
        <v>0</v>
      </c>
      <c r="BF115" s="123">
        <v>0</v>
      </c>
      <c r="BG115" s="123">
        <v>0</v>
      </c>
      <c r="BH115" s="572">
        <f t="shared" si="6"/>
        <v>0.8</v>
      </c>
      <c r="BI115" s="571">
        <f t="shared" si="7"/>
        <v>0.8</v>
      </c>
      <c r="BJ115" s="571" t="str">
        <f>VLOOKUP(BI115,Tabla_Indicador_Gestion4[#All],3,TRUE)</f>
        <v>En Seguimiento</v>
      </c>
      <c r="BK115" s="315" t="str">
        <f t="shared" si="8"/>
        <v xml:space="preserve"> |201912: 0 |201911: 0 |2019010: 0 |201909: 0 |201908: 0 |201907: 0 |201906: Se remitió a través de correo electronico de fecha 26 de junio de 2019, el PINAR a la OAP, para su presentación ante el Comité Institucional de Gestión y Desempeño.
Anexo 2 |201905: 0  |201904: Se incorporó información del proyecto de actualización del Sistema de Gestión Documental de la entidad.
Anexo 3 |201903: Documento Proyecto PINAR |201902: Documento Proyecto PINAR |201901: Documento Proyecto PINAR</v>
      </c>
      <c r="BL115" s="316" t="str">
        <f t="shared" si="9"/>
        <v xml:space="preserve"> |201912: 0 |201911: 0 |2019010: 0 |201909: 0 |201908: 0 |201907: 0 |201906: Se remitió a través de correo electronico de fecha 26 de junio de 2019, el PINAR a la OAP, para su presentación ante el Comité Institucional de Gestión y Desempeño |201905: 0  |201904: Diligenciamiento de la ficha tecnica para el desarrollo del proyecto  |201903: Remision a Planeación para asignación de presupuestoa los proyectos |201902: Ajuste a los ítems de contextualización, visión estratégica y objetivos |201901: Actualización del diagnóstico a la situación actual</v>
      </c>
      <c r="BM115" s="355" t="s">
        <v>1179</v>
      </c>
      <c r="BN115" s="356" t="s">
        <v>1180</v>
      </c>
      <c r="BO115" s="355" t="s">
        <v>1179</v>
      </c>
      <c r="BP115" s="356" t="s">
        <v>1181</v>
      </c>
      <c r="BQ115" s="355" t="s">
        <v>1179</v>
      </c>
      <c r="BR115" s="356" t="s">
        <v>1182</v>
      </c>
      <c r="BS115" s="423" t="s">
        <v>1183</v>
      </c>
      <c r="BT115" s="424" t="s">
        <v>1184</v>
      </c>
      <c r="BU115" s="462">
        <v>0</v>
      </c>
      <c r="BV115" s="463">
        <v>0</v>
      </c>
      <c r="BW115" s="267" t="s">
        <v>1185</v>
      </c>
      <c r="BX115" s="268" t="s">
        <v>1186</v>
      </c>
      <c r="BY115" s="490">
        <v>0</v>
      </c>
      <c r="BZ115" s="491">
        <v>0</v>
      </c>
      <c r="CA115" s="490">
        <v>0</v>
      </c>
      <c r="CB115" s="491">
        <v>0</v>
      </c>
      <c r="CC115" s="490">
        <v>0</v>
      </c>
      <c r="CD115" s="491">
        <v>0</v>
      </c>
      <c r="CE115" s="490">
        <v>0</v>
      </c>
      <c r="CF115" s="491">
        <v>0</v>
      </c>
      <c r="CG115" s="490">
        <v>0</v>
      </c>
      <c r="CH115" s="491">
        <v>0</v>
      </c>
      <c r="CI115" s="490">
        <v>0</v>
      </c>
      <c r="CJ115" s="491">
        <v>0</v>
      </c>
    </row>
    <row r="116" spans="1:88" ht="15" customHeight="1" x14ac:dyDescent="0.2">
      <c r="A116" s="587">
        <v>116</v>
      </c>
      <c r="B116" s="575" t="s">
        <v>254</v>
      </c>
      <c r="C116" s="577" t="s">
        <v>9</v>
      </c>
      <c r="D116" s="577" t="s">
        <v>44</v>
      </c>
      <c r="E116" s="577" t="s">
        <v>12</v>
      </c>
      <c r="F116" s="245" t="s">
        <v>121</v>
      </c>
      <c r="G116" s="245" t="s">
        <v>78</v>
      </c>
      <c r="H116" s="245">
        <v>2</v>
      </c>
      <c r="I116" s="577" t="s">
        <v>122</v>
      </c>
      <c r="J116" s="245" t="s">
        <v>13</v>
      </c>
      <c r="K116" s="245" t="s">
        <v>2303</v>
      </c>
      <c r="L116" s="245" t="s">
        <v>1187</v>
      </c>
      <c r="M116" s="245" t="s">
        <v>1188</v>
      </c>
      <c r="N116" s="577" t="s">
        <v>8</v>
      </c>
      <c r="O116" s="577" t="s">
        <v>344</v>
      </c>
      <c r="P116" s="577" t="s">
        <v>1151</v>
      </c>
      <c r="Q116" s="577" t="s">
        <v>1152</v>
      </c>
      <c r="R116" s="245" t="s">
        <v>260</v>
      </c>
      <c r="S116" s="245" t="s">
        <v>129</v>
      </c>
      <c r="T116" s="245" t="s">
        <v>130</v>
      </c>
      <c r="U116" s="575" t="s">
        <v>165</v>
      </c>
      <c r="V116" s="575" t="s">
        <v>166</v>
      </c>
      <c r="W116" s="245"/>
      <c r="X116" s="245"/>
      <c r="Y116" s="245"/>
      <c r="Z116" s="245"/>
      <c r="AA116" s="245"/>
      <c r="AB116" s="245"/>
      <c r="AC116" s="245">
        <v>12</v>
      </c>
      <c r="AD116" s="245" t="s">
        <v>1189</v>
      </c>
      <c r="AE116" s="245" t="s">
        <v>134</v>
      </c>
      <c r="AF116" s="576">
        <v>4.4642857142857152E-4</v>
      </c>
      <c r="AG116" s="588" t="s">
        <v>135</v>
      </c>
      <c r="AH116" s="526">
        <v>1</v>
      </c>
      <c r="AI116" s="524">
        <v>1</v>
      </c>
      <c r="AJ116" s="524">
        <v>1</v>
      </c>
      <c r="AK116" s="524">
        <v>1</v>
      </c>
      <c r="AL116" s="524">
        <v>1</v>
      </c>
      <c r="AM116" s="524">
        <v>1</v>
      </c>
      <c r="AN116" s="116">
        <v>1</v>
      </c>
      <c r="AO116" s="116">
        <v>1</v>
      </c>
      <c r="AP116" s="116">
        <v>1</v>
      </c>
      <c r="AQ116" s="116">
        <v>1</v>
      </c>
      <c r="AR116" s="116">
        <v>1</v>
      </c>
      <c r="AS116" s="116">
        <v>1</v>
      </c>
      <c r="AT116" s="545">
        <f t="shared" si="5"/>
        <v>12</v>
      </c>
      <c r="AU116" s="609" t="s">
        <v>136</v>
      </c>
      <c r="AV116" s="551">
        <v>1</v>
      </c>
      <c r="AW116" s="552">
        <v>1</v>
      </c>
      <c r="AX116" s="552">
        <v>2</v>
      </c>
      <c r="AY116" s="552">
        <v>3</v>
      </c>
      <c r="AZ116" s="552">
        <v>0</v>
      </c>
      <c r="BA116" s="552">
        <v>3</v>
      </c>
      <c r="BB116" s="115">
        <v>0</v>
      </c>
      <c r="BC116" s="115">
        <v>0</v>
      </c>
      <c r="BD116" s="115">
        <v>0</v>
      </c>
      <c r="BE116" s="115">
        <v>0</v>
      </c>
      <c r="BF116" s="115">
        <v>0</v>
      </c>
      <c r="BG116" s="115">
        <v>0</v>
      </c>
      <c r="BH116" s="545">
        <f t="shared" si="6"/>
        <v>10</v>
      </c>
      <c r="BI116" s="571">
        <f t="shared" si="7"/>
        <v>0.83333333333333337</v>
      </c>
      <c r="BJ116" s="571" t="str">
        <f>VLOOKUP(BI116,Tabla_Indicador_Gestion4[#All],3,TRUE)</f>
        <v>En Seguimiento</v>
      </c>
      <c r="BK116" s="315" t="str">
        <f t="shared" si="8"/>
        <v xml:space="preserve"> |201912: 0 |201911: 0 |2019010: 0 |201909: 0 |201908: 0 |201907: 0 |201906: Apoyo en la organización de archivos de gestion de los siguientes grupos:  Vigilancia e Inspección de Puertos, Investigaciones y Control Puertos, Oficina Asesora Jurídica
Anexo 3 |201905: 0  |201904: Apoyo en la organización de archivos de gestion de los siguientes grupos:  Talento Humano, IUIT, Vigilancia e Inspección de Puertos.
Anexo 4 |201903: 0 |201902: Apoyo en la organización de archivos de la Oficina Jurídica - FUID año 2018 |201901: Apoyo en la organización de archivos del Grupo Financiera - FUID año 2018</v>
      </c>
      <c r="BL116" s="316" t="str">
        <f t="shared" si="9"/>
        <v xml:space="preserve"> |201912: 0 |201911: 0 |2019010: 0 |201909: 0 |201908: 0 |201907: 0 |201906: Disponibilidad y acceso a la información y gestión de los grupos |201905: 0  |201904: Disponibilidad y acceso a la información y gestión de los grupos |201903: Apoyo en la organización de archivos de Secretaria General (contratos 2018) y Talento Humano (47 histyorias laborales de activos) |201902: 0 |201901: 0</v>
      </c>
      <c r="BM116" s="357" t="s">
        <v>1190</v>
      </c>
      <c r="BN116" s="362">
        <v>0</v>
      </c>
      <c r="BO116" s="357" t="s">
        <v>1191</v>
      </c>
      <c r="BP116" s="362">
        <v>0</v>
      </c>
      <c r="BQ116" s="361">
        <v>0</v>
      </c>
      <c r="BR116" s="358" t="s">
        <v>1192</v>
      </c>
      <c r="BS116" s="418" t="s">
        <v>1193</v>
      </c>
      <c r="BT116" s="419" t="s">
        <v>1194</v>
      </c>
      <c r="BU116" s="462">
        <v>0</v>
      </c>
      <c r="BV116" s="463">
        <v>0</v>
      </c>
      <c r="BW116" s="269" t="s">
        <v>1195</v>
      </c>
      <c r="BX116" s="270" t="s">
        <v>1194</v>
      </c>
      <c r="BY116" s="490">
        <v>0</v>
      </c>
      <c r="BZ116" s="491">
        <v>0</v>
      </c>
      <c r="CA116" s="490">
        <v>0</v>
      </c>
      <c r="CB116" s="491">
        <v>0</v>
      </c>
      <c r="CC116" s="490">
        <v>0</v>
      </c>
      <c r="CD116" s="491">
        <v>0</v>
      </c>
      <c r="CE116" s="490">
        <v>0</v>
      </c>
      <c r="CF116" s="491">
        <v>0</v>
      </c>
      <c r="CG116" s="490">
        <v>0</v>
      </c>
      <c r="CH116" s="491">
        <v>0</v>
      </c>
      <c r="CI116" s="490">
        <v>0</v>
      </c>
      <c r="CJ116" s="491">
        <v>0</v>
      </c>
    </row>
    <row r="117" spans="1:88" ht="15" customHeight="1" x14ac:dyDescent="0.2">
      <c r="A117" s="587">
        <v>117</v>
      </c>
      <c r="B117" s="575" t="s">
        <v>254</v>
      </c>
      <c r="C117" s="577" t="s">
        <v>9</v>
      </c>
      <c r="D117" s="577" t="s">
        <v>44</v>
      </c>
      <c r="E117" s="577" t="s">
        <v>12</v>
      </c>
      <c r="F117" s="245" t="s">
        <v>121</v>
      </c>
      <c r="G117" s="245" t="s">
        <v>78</v>
      </c>
      <c r="H117" s="245">
        <v>2</v>
      </c>
      <c r="I117" s="577" t="s">
        <v>122</v>
      </c>
      <c r="J117" s="245" t="s">
        <v>13</v>
      </c>
      <c r="K117" s="245" t="s">
        <v>2297</v>
      </c>
      <c r="L117" s="245" t="s">
        <v>1196</v>
      </c>
      <c r="M117" s="245" t="s">
        <v>164</v>
      </c>
      <c r="N117" s="577" t="s">
        <v>8</v>
      </c>
      <c r="O117" s="577" t="s">
        <v>344</v>
      </c>
      <c r="P117" s="577" t="s">
        <v>1151</v>
      </c>
      <c r="Q117" s="577" t="s">
        <v>1152</v>
      </c>
      <c r="R117" s="245" t="s">
        <v>260</v>
      </c>
      <c r="S117" s="245" t="s">
        <v>129</v>
      </c>
      <c r="T117" s="245" t="s">
        <v>130</v>
      </c>
      <c r="U117" s="575" t="s">
        <v>165</v>
      </c>
      <c r="V117" s="575" t="s">
        <v>166</v>
      </c>
      <c r="W117" s="245"/>
      <c r="X117" s="589"/>
      <c r="Y117" s="589"/>
      <c r="Z117" s="589"/>
      <c r="AA117" s="589"/>
      <c r="AB117" s="589"/>
      <c r="AC117" s="589">
        <v>1</v>
      </c>
      <c r="AD117" s="245" t="s">
        <v>154</v>
      </c>
      <c r="AE117" s="245" t="s">
        <v>134</v>
      </c>
      <c r="AF117" s="576">
        <v>4.4642857142857152E-4</v>
      </c>
      <c r="AG117" s="588" t="s">
        <v>135</v>
      </c>
      <c r="AH117" s="522">
        <v>1</v>
      </c>
      <c r="AI117" s="523">
        <v>1</v>
      </c>
      <c r="AJ117" s="523">
        <v>1</v>
      </c>
      <c r="AK117" s="523">
        <v>1</v>
      </c>
      <c r="AL117" s="524">
        <v>0</v>
      </c>
      <c r="AM117" s="523">
        <v>1</v>
      </c>
      <c r="AN117" s="113">
        <v>0</v>
      </c>
      <c r="AO117" s="113">
        <v>0</v>
      </c>
      <c r="AP117" s="113">
        <v>0</v>
      </c>
      <c r="AQ117" s="113">
        <v>0</v>
      </c>
      <c r="AR117" s="113">
        <v>0</v>
      </c>
      <c r="AS117" s="113">
        <v>0</v>
      </c>
      <c r="AT117" s="545">
        <f t="shared" si="5"/>
        <v>5</v>
      </c>
      <c r="AU117" s="609" t="s">
        <v>136</v>
      </c>
      <c r="AV117" s="553">
        <v>1</v>
      </c>
      <c r="AW117" s="554">
        <v>1</v>
      </c>
      <c r="AX117" s="554">
        <v>1</v>
      </c>
      <c r="AY117" s="554">
        <v>1</v>
      </c>
      <c r="AZ117" s="552">
        <v>0</v>
      </c>
      <c r="BA117" s="554">
        <v>1</v>
      </c>
      <c r="BB117" s="115">
        <v>0</v>
      </c>
      <c r="BC117" s="115">
        <v>0</v>
      </c>
      <c r="BD117" s="115">
        <v>0</v>
      </c>
      <c r="BE117" s="115">
        <v>0</v>
      </c>
      <c r="BF117" s="115">
        <v>0</v>
      </c>
      <c r="BG117" s="115">
        <v>0</v>
      </c>
      <c r="BH117" s="545">
        <f t="shared" si="6"/>
        <v>5</v>
      </c>
      <c r="BI117" s="571">
        <f t="shared" si="7"/>
        <v>1</v>
      </c>
      <c r="BJ117" s="571" t="str">
        <f>VLOOKUP(BI117,Tabla_Indicador_Gestion4[#All],3,TRUE)</f>
        <v>Culminada</v>
      </c>
      <c r="BK117" s="315" t="str">
        <f t="shared" si="8"/>
        <v xml:space="preserve"> |201912: 0 |201911: 0 |2019010: 0 |201909: 0 |201908: 0 |201907: 0 |201906: FUID actualizado y archivo de gestión organizado.
Agenda de reuniones asistidas.
Anexo 4 |201905: 0  |201904: FUID actualizado y archivo de gestión organizado.
Agenda de reuniones asistidas.
Anexo 5 |201903: Se mantiene organizado el archivo de gestión, el FUID se encuentra actualizado y se asistió a las reuniones programadas |201902: Se mantiene organizado el archivo de gestión, el FUID se encuentra actualizado y se asistió a las reuniones programadas |201901: Se mantiene organizado el archivo de gestión, el FUID se encuentra actualizado y se asistió a las reuniones programadas</v>
      </c>
      <c r="BL117" s="316" t="str">
        <f t="shared" si="9"/>
        <v xml:space="preserve"> |201912: 0 |201911: 0 |2019010: 0 |201909: 0 |201908: 0 |201907: 0 |201906: Se mantiene organizado el archivo de gestión, el FUID se encuentra actualizado y se asistió a las reuniones programadas |201905: 0  |201904: Se mantiene organizado el archivo de gestión, el FUID se encuentra actualizado y se asistió a las reuniones programadas |201903: Disponibilidad y acceso a la información y gestión del grupo |201902: Disponibilidad y acceso a la información y gestión del grupo |201901: Disponibilidad y acceso a la información y gestión del grupo</v>
      </c>
      <c r="BM117" s="375" t="s">
        <v>1197</v>
      </c>
      <c r="BN117" s="376" t="s">
        <v>1198</v>
      </c>
      <c r="BO117" s="375" t="s">
        <v>1197</v>
      </c>
      <c r="BP117" s="376" t="s">
        <v>1198</v>
      </c>
      <c r="BQ117" s="375" t="s">
        <v>1197</v>
      </c>
      <c r="BR117" s="376" t="s">
        <v>1198</v>
      </c>
      <c r="BS117" s="423" t="s">
        <v>1199</v>
      </c>
      <c r="BT117" s="424" t="s">
        <v>1197</v>
      </c>
      <c r="BU117" s="462">
        <v>0</v>
      </c>
      <c r="BV117" s="463">
        <v>0</v>
      </c>
      <c r="BW117" s="267" t="s">
        <v>1200</v>
      </c>
      <c r="BX117" s="268" t="s">
        <v>1197</v>
      </c>
      <c r="BY117" s="490">
        <v>0</v>
      </c>
      <c r="BZ117" s="491">
        <v>0</v>
      </c>
      <c r="CA117" s="490">
        <v>0</v>
      </c>
      <c r="CB117" s="491">
        <v>0</v>
      </c>
      <c r="CC117" s="490">
        <v>0</v>
      </c>
      <c r="CD117" s="491">
        <v>0</v>
      </c>
      <c r="CE117" s="490">
        <v>0</v>
      </c>
      <c r="CF117" s="491">
        <v>0</v>
      </c>
      <c r="CG117" s="490">
        <v>0</v>
      </c>
      <c r="CH117" s="491">
        <v>0</v>
      </c>
      <c r="CI117" s="490">
        <v>0</v>
      </c>
      <c r="CJ117" s="491">
        <v>0</v>
      </c>
    </row>
    <row r="118" spans="1:88" ht="15" customHeight="1" x14ac:dyDescent="0.2">
      <c r="A118" s="587">
        <v>118</v>
      </c>
      <c r="B118" s="575" t="s">
        <v>254</v>
      </c>
      <c r="C118" s="577" t="s">
        <v>9</v>
      </c>
      <c r="D118" s="577" t="s">
        <v>44</v>
      </c>
      <c r="E118" s="577" t="s">
        <v>12</v>
      </c>
      <c r="F118" s="245" t="s">
        <v>121</v>
      </c>
      <c r="G118" s="245" t="s">
        <v>78</v>
      </c>
      <c r="H118" s="245">
        <v>2</v>
      </c>
      <c r="I118" s="577" t="s">
        <v>122</v>
      </c>
      <c r="J118" s="245" t="s">
        <v>13</v>
      </c>
      <c r="K118" s="245" t="s">
        <v>2308</v>
      </c>
      <c r="L118" s="245" t="s">
        <v>1201</v>
      </c>
      <c r="M118" s="245" t="s">
        <v>1202</v>
      </c>
      <c r="N118" s="577" t="s">
        <v>8</v>
      </c>
      <c r="O118" s="577" t="s">
        <v>344</v>
      </c>
      <c r="P118" s="577" t="s">
        <v>399</v>
      </c>
      <c r="Q118" s="577" t="s">
        <v>400</v>
      </c>
      <c r="R118" s="245" t="s">
        <v>260</v>
      </c>
      <c r="S118" s="245" t="s">
        <v>129</v>
      </c>
      <c r="T118" s="245" t="s">
        <v>130</v>
      </c>
      <c r="U118" s="575" t="s">
        <v>131</v>
      </c>
      <c r="V118" s="575" t="s">
        <v>401</v>
      </c>
      <c r="W118" s="245"/>
      <c r="X118" s="595"/>
      <c r="Y118" s="595"/>
      <c r="Z118" s="595"/>
      <c r="AA118" s="595"/>
      <c r="AB118" s="595"/>
      <c r="AC118" s="595">
        <v>1</v>
      </c>
      <c r="AD118" s="245" t="s">
        <v>1203</v>
      </c>
      <c r="AE118" s="245" t="s">
        <v>134</v>
      </c>
      <c r="AF118" s="576">
        <v>4.4642857142857152E-4</v>
      </c>
      <c r="AG118" s="588" t="s">
        <v>135</v>
      </c>
      <c r="AH118" s="526">
        <v>0</v>
      </c>
      <c r="AI118" s="524">
        <v>0</v>
      </c>
      <c r="AJ118" s="524">
        <v>0</v>
      </c>
      <c r="AK118" s="524">
        <v>0</v>
      </c>
      <c r="AL118" s="524">
        <v>0</v>
      </c>
      <c r="AM118" s="524">
        <v>0</v>
      </c>
      <c r="AN118" s="116">
        <v>0</v>
      </c>
      <c r="AO118" s="116">
        <v>1</v>
      </c>
      <c r="AP118" s="116">
        <v>0</v>
      </c>
      <c r="AQ118" s="116">
        <v>0</v>
      </c>
      <c r="AR118" s="116">
        <v>0</v>
      </c>
      <c r="AS118" s="116">
        <v>0</v>
      </c>
      <c r="AT118" s="545">
        <f t="shared" si="5"/>
        <v>1</v>
      </c>
      <c r="AU118" s="609" t="s">
        <v>136</v>
      </c>
      <c r="AV118" s="551">
        <v>0</v>
      </c>
      <c r="AW118" s="552">
        <v>0</v>
      </c>
      <c r="AX118" s="552">
        <v>0</v>
      </c>
      <c r="AY118" s="552">
        <v>0</v>
      </c>
      <c r="AZ118" s="552">
        <v>0</v>
      </c>
      <c r="BA118" s="552">
        <v>0</v>
      </c>
      <c r="BB118" s="115">
        <v>0</v>
      </c>
      <c r="BC118" s="115">
        <v>0</v>
      </c>
      <c r="BD118" s="115">
        <v>0</v>
      </c>
      <c r="BE118" s="115">
        <v>0</v>
      </c>
      <c r="BF118" s="115">
        <v>0</v>
      </c>
      <c r="BG118" s="115">
        <v>0</v>
      </c>
      <c r="BH118" s="545">
        <f t="shared" si="6"/>
        <v>0</v>
      </c>
      <c r="BI118" s="571">
        <f t="shared" si="7"/>
        <v>0</v>
      </c>
      <c r="BJ118" s="571" t="str">
        <f>VLOOKUP(BI118,Tabla_Indicador_Gestion4[#All],3,TRUE)</f>
        <v>Por Ejecutar</v>
      </c>
      <c r="BK118" s="315" t="str">
        <f t="shared" si="8"/>
        <v xml:space="preserve"> |201912: 0 |201911: 0 |2019010: 0 |201909: 0 |201908: 0 |201907: 0 |201906: 0 |201905: 0  |201904: 0 |201903: 0 |201902: N.A |201901: N.A</v>
      </c>
      <c r="BL118" s="316" t="str">
        <f t="shared" si="9"/>
        <v xml:space="preserve"> |201912: 0 |201911: 0 |2019010: 0 |201909: 0 |201908: 0 |201907: 0 |201906: 0 |201905: 0  |201904: 0 |201903: 0 |201902: N.A |201901: N.A</v>
      </c>
      <c r="BM118" s="357" t="s">
        <v>303</v>
      </c>
      <c r="BN118" s="358" t="s">
        <v>303</v>
      </c>
      <c r="BO118" s="357" t="s">
        <v>303</v>
      </c>
      <c r="BP118" s="358" t="s">
        <v>303</v>
      </c>
      <c r="BQ118" s="361">
        <v>0</v>
      </c>
      <c r="BR118" s="362">
        <v>0</v>
      </c>
      <c r="BS118" s="361">
        <v>0</v>
      </c>
      <c r="BT118" s="362">
        <v>0</v>
      </c>
      <c r="BU118" s="462">
        <v>0</v>
      </c>
      <c r="BV118" s="463">
        <v>0</v>
      </c>
      <c r="BW118" s="323">
        <v>0</v>
      </c>
      <c r="BX118" s="324">
        <v>0</v>
      </c>
      <c r="BY118" s="490">
        <v>0</v>
      </c>
      <c r="BZ118" s="491">
        <v>0</v>
      </c>
      <c r="CA118" s="490">
        <v>0</v>
      </c>
      <c r="CB118" s="491">
        <v>0</v>
      </c>
      <c r="CC118" s="490">
        <v>0</v>
      </c>
      <c r="CD118" s="491">
        <v>0</v>
      </c>
      <c r="CE118" s="490">
        <v>0</v>
      </c>
      <c r="CF118" s="491">
        <v>0</v>
      </c>
      <c r="CG118" s="490">
        <v>0</v>
      </c>
      <c r="CH118" s="491">
        <v>0</v>
      </c>
      <c r="CI118" s="490">
        <v>0</v>
      </c>
      <c r="CJ118" s="491">
        <v>0</v>
      </c>
    </row>
    <row r="119" spans="1:88" ht="15" customHeight="1" x14ac:dyDescent="0.2">
      <c r="A119" s="587">
        <v>119</v>
      </c>
      <c r="B119" s="575" t="s">
        <v>254</v>
      </c>
      <c r="C119" s="577" t="s">
        <v>9</v>
      </c>
      <c r="D119" s="577" t="s">
        <v>44</v>
      </c>
      <c r="E119" s="577" t="s">
        <v>12</v>
      </c>
      <c r="F119" s="245" t="s">
        <v>121</v>
      </c>
      <c r="G119" s="245" t="s">
        <v>78</v>
      </c>
      <c r="H119" s="245">
        <v>2</v>
      </c>
      <c r="I119" s="577" t="s">
        <v>122</v>
      </c>
      <c r="J119" s="245" t="s">
        <v>13</v>
      </c>
      <c r="K119" s="245" t="s">
        <v>2308</v>
      </c>
      <c r="L119" s="245" t="s">
        <v>1204</v>
      </c>
      <c r="M119" s="245" t="s">
        <v>1205</v>
      </c>
      <c r="N119" s="577" t="s">
        <v>8</v>
      </c>
      <c r="O119" s="577" t="s">
        <v>344</v>
      </c>
      <c r="P119" s="577" t="s">
        <v>399</v>
      </c>
      <c r="Q119" s="577" t="s">
        <v>400</v>
      </c>
      <c r="R119" s="245" t="s">
        <v>260</v>
      </c>
      <c r="S119" s="245" t="s">
        <v>129</v>
      </c>
      <c r="T119" s="245" t="s">
        <v>130</v>
      </c>
      <c r="U119" s="575" t="s">
        <v>131</v>
      </c>
      <c r="V119" s="575" t="s">
        <v>401</v>
      </c>
      <c r="W119" s="245"/>
      <c r="X119" s="245"/>
      <c r="Y119" s="245"/>
      <c r="Z119" s="245"/>
      <c r="AA119" s="245"/>
      <c r="AB119" s="245"/>
      <c r="AC119" s="245">
        <v>4</v>
      </c>
      <c r="AD119" s="245" t="s">
        <v>1206</v>
      </c>
      <c r="AE119" s="245" t="s">
        <v>134</v>
      </c>
      <c r="AF119" s="576">
        <v>4.4642857142857152E-4</v>
      </c>
      <c r="AG119" s="588" t="s">
        <v>135</v>
      </c>
      <c r="AH119" s="522">
        <v>0</v>
      </c>
      <c r="AI119" s="523">
        <v>0</v>
      </c>
      <c r="AJ119" s="523">
        <v>0</v>
      </c>
      <c r="AK119" s="523">
        <v>1</v>
      </c>
      <c r="AL119" s="524">
        <v>0</v>
      </c>
      <c r="AM119" s="523">
        <v>1</v>
      </c>
      <c r="AN119" s="113">
        <v>0</v>
      </c>
      <c r="AO119" s="113">
        <v>0</v>
      </c>
      <c r="AP119" s="112">
        <v>1</v>
      </c>
      <c r="AQ119" s="113">
        <v>0</v>
      </c>
      <c r="AR119" s="113">
        <v>0</v>
      </c>
      <c r="AS119" s="112">
        <v>1</v>
      </c>
      <c r="AT119" s="545">
        <f t="shared" si="5"/>
        <v>4</v>
      </c>
      <c r="AU119" s="609" t="s">
        <v>136</v>
      </c>
      <c r="AV119" s="553">
        <v>0</v>
      </c>
      <c r="AW119" s="554">
        <v>0</v>
      </c>
      <c r="AX119" s="554">
        <v>0</v>
      </c>
      <c r="AY119" s="554">
        <v>1</v>
      </c>
      <c r="AZ119" s="552">
        <v>0</v>
      </c>
      <c r="BA119" s="554">
        <v>0</v>
      </c>
      <c r="BB119" s="115">
        <v>0</v>
      </c>
      <c r="BC119" s="115">
        <v>0</v>
      </c>
      <c r="BD119" s="115">
        <v>0</v>
      </c>
      <c r="BE119" s="115">
        <v>0</v>
      </c>
      <c r="BF119" s="115">
        <v>0</v>
      </c>
      <c r="BG119" s="115">
        <v>0</v>
      </c>
      <c r="BH119" s="545">
        <f t="shared" si="6"/>
        <v>1</v>
      </c>
      <c r="BI119" s="571">
        <f t="shared" si="7"/>
        <v>0.25</v>
      </c>
      <c r="BJ119" s="571" t="str">
        <f>VLOOKUP(BI119,Tabla_Indicador_Gestion4[#All],3,TRUE)</f>
        <v>En Tramite</v>
      </c>
      <c r="BK119" s="315" t="str">
        <f t="shared" si="8"/>
        <v xml:space="preserve"> |201912: 0 |201911: 0 |2019010: 0 |201909: 0 |201908: 0 |201907: 0 |201906: No se presenta evidencia   |201905: 0  |201904: Se llevo a cabo el dia 29 de Abril el comité de Cartera  |201903: 0 |201902: 0 |201901: N.A</v>
      </c>
      <c r="BL119" s="316" t="str">
        <f t="shared" si="9"/>
        <v xml:space="preserve"> |201912: 0 |201911: 0 |2019010: 0 |201909: 0 |201908: 0 |201907: 0 |201906: No se realizo ningun comité de cartera, toda vez que  esta en proceso de actualizacion el manual de cartera y solo hasta que quede en firme se podra continuar con la depuracion de cartera. |201905: 0  |201904: Se aprobóla depuracion de 213 actos administrativos po saldo menores. El acta se encuentra en proceso de firma
La evidencia esta en correo, el cual dice que se envió el acta del Comité de Cartera para revisión. |201903: 0 |201902: 0 |201901: 0</v>
      </c>
      <c r="BM119" s="355" t="s">
        <v>303</v>
      </c>
      <c r="BN119" s="360">
        <v>0</v>
      </c>
      <c r="BO119" s="359">
        <v>0</v>
      </c>
      <c r="BP119" s="360">
        <v>0</v>
      </c>
      <c r="BQ119" s="359">
        <v>0</v>
      </c>
      <c r="BR119" s="360">
        <v>0</v>
      </c>
      <c r="BS119" s="423" t="s">
        <v>1207</v>
      </c>
      <c r="BT119" s="424" t="s">
        <v>1208</v>
      </c>
      <c r="BU119" s="462">
        <v>0</v>
      </c>
      <c r="BV119" s="463">
        <v>0</v>
      </c>
      <c r="BW119" s="267" t="s">
        <v>1209</v>
      </c>
      <c r="BX119" s="268" t="s">
        <v>1210</v>
      </c>
      <c r="BY119" s="490">
        <v>0</v>
      </c>
      <c r="BZ119" s="491">
        <v>0</v>
      </c>
      <c r="CA119" s="490">
        <v>0</v>
      </c>
      <c r="CB119" s="491">
        <v>0</v>
      </c>
      <c r="CC119" s="490">
        <v>0</v>
      </c>
      <c r="CD119" s="491">
        <v>0</v>
      </c>
      <c r="CE119" s="490">
        <v>0</v>
      </c>
      <c r="CF119" s="491">
        <v>0</v>
      </c>
      <c r="CG119" s="490">
        <v>0</v>
      </c>
      <c r="CH119" s="491">
        <v>0</v>
      </c>
      <c r="CI119" s="490">
        <v>0</v>
      </c>
      <c r="CJ119" s="491">
        <v>0</v>
      </c>
    </row>
    <row r="120" spans="1:88" ht="15" customHeight="1" x14ac:dyDescent="0.2">
      <c r="A120" s="587">
        <v>120</v>
      </c>
      <c r="B120" s="575" t="s">
        <v>254</v>
      </c>
      <c r="C120" s="577" t="s">
        <v>9</v>
      </c>
      <c r="D120" s="577" t="s">
        <v>44</v>
      </c>
      <c r="E120" s="577" t="s">
        <v>12</v>
      </c>
      <c r="F120" s="245" t="s">
        <v>121</v>
      </c>
      <c r="G120" s="245" t="s">
        <v>78</v>
      </c>
      <c r="H120" s="245">
        <v>2</v>
      </c>
      <c r="I120" s="577" t="s">
        <v>122</v>
      </c>
      <c r="J120" s="245" t="s">
        <v>13</v>
      </c>
      <c r="K120" s="245" t="s">
        <v>2307</v>
      </c>
      <c r="L120" s="245" t="s">
        <v>1211</v>
      </c>
      <c r="M120" s="245" t="s">
        <v>1212</v>
      </c>
      <c r="N120" s="577" t="s">
        <v>8</v>
      </c>
      <c r="O120" s="577" t="s">
        <v>344</v>
      </c>
      <c r="P120" s="577" t="s">
        <v>399</v>
      </c>
      <c r="Q120" s="577" t="s">
        <v>400</v>
      </c>
      <c r="R120" s="245" t="s">
        <v>260</v>
      </c>
      <c r="S120" s="245" t="s">
        <v>129</v>
      </c>
      <c r="T120" s="245" t="s">
        <v>130</v>
      </c>
      <c r="U120" s="575" t="s">
        <v>131</v>
      </c>
      <c r="V120" s="575" t="s">
        <v>401</v>
      </c>
      <c r="W120" s="245"/>
      <c r="X120" s="245"/>
      <c r="Y120" s="245"/>
      <c r="Z120" s="245"/>
      <c r="AA120" s="245"/>
      <c r="AB120" s="245"/>
      <c r="AC120" s="245">
        <v>11</v>
      </c>
      <c r="AD120" s="245" t="s">
        <v>1213</v>
      </c>
      <c r="AE120" s="245" t="s">
        <v>134</v>
      </c>
      <c r="AF120" s="576">
        <v>4.4642857142857152E-4</v>
      </c>
      <c r="AG120" s="588" t="s">
        <v>135</v>
      </c>
      <c r="AH120" s="526">
        <v>0</v>
      </c>
      <c r="AI120" s="524">
        <v>1</v>
      </c>
      <c r="AJ120" s="524">
        <v>0</v>
      </c>
      <c r="AK120" s="524">
        <v>2</v>
      </c>
      <c r="AL120" s="524">
        <v>2</v>
      </c>
      <c r="AM120" s="524">
        <v>1</v>
      </c>
      <c r="AN120" s="135">
        <v>1</v>
      </c>
      <c r="AO120" s="135">
        <v>1</v>
      </c>
      <c r="AP120" s="135">
        <v>1</v>
      </c>
      <c r="AQ120" s="135">
        <v>1</v>
      </c>
      <c r="AR120" s="135">
        <v>1</v>
      </c>
      <c r="AS120" s="135">
        <v>1</v>
      </c>
      <c r="AT120" s="545">
        <f t="shared" si="5"/>
        <v>12</v>
      </c>
      <c r="AU120" s="609" t="s">
        <v>136</v>
      </c>
      <c r="AV120" s="551">
        <v>0</v>
      </c>
      <c r="AW120" s="552">
        <v>1</v>
      </c>
      <c r="AX120" s="552">
        <v>0</v>
      </c>
      <c r="AY120" s="552">
        <v>3</v>
      </c>
      <c r="AZ120" s="552">
        <v>0</v>
      </c>
      <c r="BA120" s="552">
        <v>1</v>
      </c>
      <c r="BB120" s="115">
        <v>0</v>
      </c>
      <c r="BC120" s="115">
        <v>0</v>
      </c>
      <c r="BD120" s="115">
        <v>0</v>
      </c>
      <c r="BE120" s="115">
        <v>0</v>
      </c>
      <c r="BF120" s="115">
        <v>0</v>
      </c>
      <c r="BG120" s="115">
        <v>0</v>
      </c>
      <c r="BH120" s="545">
        <f t="shared" si="6"/>
        <v>5</v>
      </c>
      <c r="BI120" s="571">
        <f t="shared" si="7"/>
        <v>0.41666666666666669</v>
      </c>
      <c r="BJ120" s="571" t="str">
        <f>VLOOKUP(BI120,Tabla_Indicador_Gestion4[#All],3,TRUE)</f>
        <v>En Tramite</v>
      </c>
      <c r="BK120" s="315" t="str">
        <f t="shared" si="8"/>
        <v xml:space="preserve"> |201912: 0 |201911: 0 |2019010: 0 |201909: 0 |201908: 0 |201907: 0 |201906: Se elaboraron y se firmaron los estados financieros de Mayo de 2019 |201905: 0  |201904: Se elaboraron los estados financieros de enero, febrero y Marzo de 2019, o sea 3 informes |201903: 0 |201902: Pagina Web -Estados financieros mes de Diciembre de 2018 |201901: N/A</v>
      </c>
      <c r="BL120" s="316" t="str">
        <f t="shared" si="9"/>
        <v xml:space="preserve"> |201912: 0 |201911: 0 |2019010: 0 |201909: 0 |201908: 0 |201907: 0 |201906: Se encuentran publicados los Estados Financieros del mes de Mayo de 2019 en la pagina Web. |201905: 0  |201904: Iniciaron el proceso de firma y aprobacion |201903: 0 |201902: Se presentaron los estados financieros con corte 31 de Diciembre de 2018, los cuales estan publicados en la pagina web de la entidad.  |201901: N/A</v>
      </c>
      <c r="BM120" s="357" t="s">
        <v>506</v>
      </c>
      <c r="BN120" s="358" t="s">
        <v>506</v>
      </c>
      <c r="BO120" s="407" t="s">
        <v>1214</v>
      </c>
      <c r="BP120" s="408" t="s">
        <v>1215</v>
      </c>
      <c r="BQ120" s="361">
        <v>0</v>
      </c>
      <c r="BR120" s="362">
        <v>0</v>
      </c>
      <c r="BS120" s="418" t="s">
        <v>1216</v>
      </c>
      <c r="BT120" s="419" t="s">
        <v>1217</v>
      </c>
      <c r="BU120" s="462">
        <v>0</v>
      </c>
      <c r="BV120" s="463">
        <v>0</v>
      </c>
      <c r="BW120" s="269" t="s">
        <v>1218</v>
      </c>
      <c r="BX120" s="270" t="s">
        <v>1219</v>
      </c>
      <c r="BY120" s="490">
        <v>0</v>
      </c>
      <c r="BZ120" s="491">
        <v>0</v>
      </c>
      <c r="CA120" s="490">
        <v>0</v>
      </c>
      <c r="CB120" s="491">
        <v>0</v>
      </c>
      <c r="CC120" s="490">
        <v>0</v>
      </c>
      <c r="CD120" s="491">
        <v>0</v>
      </c>
      <c r="CE120" s="490">
        <v>0</v>
      </c>
      <c r="CF120" s="491">
        <v>0</v>
      </c>
      <c r="CG120" s="490">
        <v>0</v>
      </c>
      <c r="CH120" s="491">
        <v>0</v>
      </c>
      <c r="CI120" s="490">
        <v>0</v>
      </c>
      <c r="CJ120" s="491">
        <v>0</v>
      </c>
    </row>
    <row r="121" spans="1:88" ht="15" customHeight="1" x14ac:dyDescent="0.2">
      <c r="A121" s="587">
        <v>121</v>
      </c>
      <c r="B121" s="575" t="s">
        <v>254</v>
      </c>
      <c r="C121" s="577" t="s">
        <v>9</v>
      </c>
      <c r="D121" s="577" t="s">
        <v>44</v>
      </c>
      <c r="E121" s="577" t="s">
        <v>12</v>
      </c>
      <c r="F121" s="245" t="s">
        <v>121</v>
      </c>
      <c r="G121" s="245" t="s">
        <v>78</v>
      </c>
      <c r="H121" s="245">
        <v>2</v>
      </c>
      <c r="I121" s="577" t="s">
        <v>122</v>
      </c>
      <c r="J121" s="245" t="s">
        <v>13</v>
      </c>
      <c r="K121" s="245" t="s">
        <v>2307</v>
      </c>
      <c r="L121" s="245" t="s">
        <v>1220</v>
      </c>
      <c r="M121" s="245" t="s">
        <v>1221</v>
      </c>
      <c r="N121" s="577" t="s">
        <v>8</v>
      </c>
      <c r="O121" s="577" t="s">
        <v>344</v>
      </c>
      <c r="P121" s="577" t="s">
        <v>399</v>
      </c>
      <c r="Q121" s="577" t="s">
        <v>400</v>
      </c>
      <c r="R121" s="245" t="s">
        <v>260</v>
      </c>
      <c r="S121" s="245" t="s">
        <v>129</v>
      </c>
      <c r="T121" s="245" t="s">
        <v>130</v>
      </c>
      <c r="U121" s="575" t="s">
        <v>131</v>
      </c>
      <c r="V121" s="575" t="s">
        <v>401</v>
      </c>
      <c r="W121" s="245"/>
      <c r="X121" s="589"/>
      <c r="Y121" s="589"/>
      <c r="Z121" s="589"/>
      <c r="AA121" s="589"/>
      <c r="AB121" s="589"/>
      <c r="AC121" s="589">
        <v>1</v>
      </c>
      <c r="AD121" s="245" t="s">
        <v>1222</v>
      </c>
      <c r="AE121" s="245" t="s">
        <v>134</v>
      </c>
      <c r="AF121" s="576">
        <v>4.4642857142857152E-4</v>
      </c>
      <c r="AG121" s="588" t="s">
        <v>135</v>
      </c>
      <c r="AH121" s="531">
        <v>0</v>
      </c>
      <c r="AI121" s="529">
        <v>0</v>
      </c>
      <c r="AJ121" s="529">
        <v>0</v>
      </c>
      <c r="AK121" s="529">
        <v>0.33</v>
      </c>
      <c r="AL121" s="529">
        <v>0</v>
      </c>
      <c r="AM121" s="529">
        <v>0</v>
      </c>
      <c r="AN121" s="125">
        <v>0.33</v>
      </c>
      <c r="AO121" s="125">
        <v>0</v>
      </c>
      <c r="AP121" s="125">
        <v>0</v>
      </c>
      <c r="AQ121" s="125">
        <v>0</v>
      </c>
      <c r="AR121" s="125">
        <v>0.34</v>
      </c>
      <c r="AS121" s="125">
        <v>0</v>
      </c>
      <c r="AT121" s="546">
        <f t="shared" si="5"/>
        <v>1</v>
      </c>
      <c r="AU121" s="609" t="s">
        <v>136</v>
      </c>
      <c r="AV121" s="557">
        <v>0</v>
      </c>
      <c r="AW121" s="558">
        <v>0</v>
      </c>
      <c r="AX121" s="558">
        <v>0</v>
      </c>
      <c r="AY121" s="558">
        <v>0.33</v>
      </c>
      <c r="AZ121" s="558">
        <v>0</v>
      </c>
      <c r="BA121" s="558">
        <v>0</v>
      </c>
      <c r="BB121" s="123">
        <v>0</v>
      </c>
      <c r="BC121" s="123">
        <v>0</v>
      </c>
      <c r="BD121" s="123">
        <v>0</v>
      </c>
      <c r="BE121" s="123">
        <v>0</v>
      </c>
      <c r="BF121" s="123">
        <v>0</v>
      </c>
      <c r="BG121" s="123">
        <v>0</v>
      </c>
      <c r="BH121" s="572">
        <f t="shared" si="6"/>
        <v>0.33</v>
      </c>
      <c r="BI121" s="571">
        <f t="shared" si="7"/>
        <v>0.33</v>
      </c>
      <c r="BJ121" s="571" t="str">
        <f>VLOOKUP(BI121,Tabla_Indicador_Gestion4[#All],3,TRUE)</f>
        <v>En Tramite</v>
      </c>
      <c r="BK121" s="315" t="str">
        <f t="shared" si="8"/>
        <v xml:space="preserve"> |201912: 0 |201911: 0 |2019010: 0 |201909: 0 |201908: 0 |201907: 0 |201906: 0 |201905: 0  |201904: Pantallazo de reporte  - Aplicativo CHIP - Contaduria |201903: 0 |201902: Pantallazo de reporte  - Aplicativo CHIP - Contaduria |201901: N/A</v>
      </c>
      <c r="BL121" s="316" t="str">
        <f t="shared" si="9"/>
        <v xml:space="preserve"> |201912: 0 |201911: 0 |2019010: 0 |201909: 0 |201908: 0 |201907: 0 |201906: 0 |201905: 0  |201904: Se realizó reporte de información financiera ante la Contaduría General de la Nación el dia 30 de Abril de 2019, correspondiente a  Enero - febrero y Marzo de 2019. |201903: 0 |201902: Se realizó reporte de información financiera ante la Contaduría General de la Nación el dia 15 de Febrero de 2019, correspondiente a  Diciembre de 2018. |201901: N/A</v>
      </c>
      <c r="BM121" s="355" t="s">
        <v>506</v>
      </c>
      <c r="BN121" s="356" t="s">
        <v>506</v>
      </c>
      <c r="BO121" s="355" t="s">
        <v>1223</v>
      </c>
      <c r="BP121" s="356" t="s">
        <v>1224</v>
      </c>
      <c r="BQ121" s="359">
        <v>0</v>
      </c>
      <c r="BR121" s="360">
        <v>0</v>
      </c>
      <c r="BS121" s="445" t="s">
        <v>1223</v>
      </c>
      <c r="BT121" s="446" t="s">
        <v>1225</v>
      </c>
      <c r="BU121" s="462">
        <v>0</v>
      </c>
      <c r="BV121" s="463">
        <v>0</v>
      </c>
      <c r="BW121" s="321">
        <v>0</v>
      </c>
      <c r="BX121" s="322">
        <v>0</v>
      </c>
      <c r="BY121" s="490">
        <v>0</v>
      </c>
      <c r="BZ121" s="491">
        <v>0</v>
      </c>
      <c r="CA121" s="490">
        <v>0</v>
      </c>
      <c r="CB121" s="491">
        <v>0</v>
      </c>
      <c r="CC121" s="490">
        <v>0</v>
      </c>
      <c r="CD121" s="491">
        <v>0</v>
      </c>
      <c r="CE121" s="490">
        <v>0</v>
      </c>
      <c r="CF121" s="491">
        <v>0</v>
      </c>
      <c r="CG121" s="490">
        <v>0</v>
      </c>
      <c r="CH121" s="491">
        <v>0</v>
      </c>
      <c r="CI121" s="490">
        <v>0</v>
      </c>
      <c r="CJ121" s="491">
        <v>0</v>
      </c>
    </row>
    <row r="122" spans="1:88" ht="15" customHeight="1" x14ac:dyDescent="0.2">
      <c r="A122" s="587">
        <v>122</v>
      </c>
      <c r="B122" s="575" t="s">
        <v>254</v>
      </c>
      <c r="C122" s="577" t="s">
        <v>9</v>
      </c>
      <c r="D122" s="577" t="s">
        <v>44</v>
      </c>
      <c r="E122" s="577" t="s">
        <v>12</v>
      </c>
      <c r="F122" s="245" t="s">
        <v>121</v>
      </c>
      <c r="G122" s="245" t="s">
        <v>78</v>
      </c>
      <c r="H122" s="245">
        <v>2</v>
      </c>
      <c r="I122" s="577" t="s">
        <v>122</v>
      </c>
      <c r="J122" s="245" t="s">
        <v>13</v>
      </c>
      <c r="K122" s="245" t="s">
        <v>2297</v>
      </c>
      <c r="L122" s="245" t="s">
        <v>1226</v>
      </c>
      <c r="M122" s="245" t="s">
        <v>164</v>
      </c>
      <c r="N122" s="577" t="s">
        <v>8</v>
      </c>
      <c r="O122" s="577" t="s">
        <v>344</v>
      </c>
      <c r="P122" s="577" t="s">
        <v>399</v>
      </c>
      <c r="Q122" s="577" t="s">
        <v>400</v>
      </c>
      <c r="R122" s="245" t="s">
        <v>260</v>
      </c>
      <c r="S122" s="245" t="s">
        <v>129</v>
      </c>
      <c r="T122" s="245" t="s">
        <v>130</v>
      </c>
      <c r="U122" s="575" t="s">
        <v>165</v>
      </c>
      <c r="V122" s="575" t="s">
        <v>166</v>
      </c>
      <c r="W122" s="245"/>
      <c r="X122" s="589"/>
      <c r="Y122" s="589"/>
      <c r="Z122" s="589"/>
      <c r="AA122" s="589"/>
      <c r="AB122" s="589"/>
      <c r="AC122" s="589">
        <v>1</v>
      </c>
      <c r="AD122" s="245" t="s">
        <v>1227</v>
      </c>
      <c r="AE122" s="245" t="s">
        <v>134</v>
      </c>
      <c r="AF122" s="576">
        <v>4.4642857142857152E-4</v>
      </c>
      <c r="AG122" s="588" t="s">
        <v>135</v>
      </c>
      <c r="AH122" s="526">
        <v>655.11</v>
      </c>
      <c r="AI122" s="524">
        <v>547</v>
      </c>
      <c r="AJ122" s="524">
        <v>611</v>
      </c>
      <c r="AK122" s="524">
        <v>451</v>
      </c>
      <c r="AL122" s="524">
        <v>0</v>
      </c>
      <c r="AM122" s="524">
        <v>503</v>
      </c>
      <c r="AN122" s="113">
        <v>0</v>
      </c>
      <c r="AO122" s="113">
        <v>0</v>
      </c>
      <c r="AP122" s="113">
        <v>0</v>
      </c>
      <c r="AQ122" s="113">
        <v>0</v>
      </c>
      <c r="AR122" s="113">
        <v>0</v>
      </c>
      <c r="AS122" s="113">
        <v>0</v>
      </c>
      <c r="AT122" s="545">
        <f t="shared" si="5"/>
        <v>2767.11</v>
      </c>
      <c r="AU122" s="610" t="s">
        <v>136</v>
      </c>
      <c r="AV122" s="551">
        <v>584.11</v>
      </c>
      <c r="AW122" s="552">
        <v>541</v>
      </c>
      <c r="AX122" s="552">
        <f>428+165</f>
        <v>593</v>
      </c>
      <c r="AY122" s="552">
        <v>430</v>
      </c>
      <c r="AZ122" s="552">
        <v>0</v>
      </c>
      <c r="BA122" s="552">
        <v>503</v>
      </c>
      <c r="BB122" s="115">
        <v>0</v>
      </c>
      <c r="BC122" s="115">
        <v>0</v>
      </c>
      <c r="BD122" s="115">
        <v>0</v>
      </c>
      <c r="BE122" s="115">
        <v>0</v>
      </c>
      <c r="BF122" s="115">
        <v>0</v>
      </c>
      <c r="BG122" s="115">
        <v>0</v>
      </c>
      <c r="BH122" s="545">
        <f t="shared" si="6"/>
        <v>2651.11</v>
      </c>
      <c r="BI122" s="571">
        <f t="shared" si="7"/>
        <v>0.95807900661701195</v>
      </c>
      <c r="BJ122" s="571" t="str">
        <f>VLOOKUP(BI122,Tabla_Indicador_Gestion4[#All],3,TRUE)</f>
        <v>Gestionado</v>
      </c>
      <c r="BK122" s="315" t="str">
        <f t="shared" si="8"/>
        <v xml:space="preserve"> |201912: 0 |201911: 0 |2019010: 0 |201909: 0 |201908: 0 |201907: 0 |201906: Listado de solicitudes por Vigia e informe respuestas radicadas por Orfeo |201905: 0  |201904: Comunicaciones oficiales (Memorando) según aplicativos Vigia y Orfeo  |201903: Comunicaciones oficiales (Memorando) según aplicativos Vigia y Orfeo  |201902: Comunicaciones oficiales (Memorando) según aplicativos Vigia y Orfeo  |201901: Comunicaciones oficiales (Memorando) según aplicativos Vigia y Orfeo </v>
      </c>
      <c r="BL122" s="316" t="str">
        <f t="shared" si="9"/>
        <v xml:space="preserve"> |201912: 0 |201911: 0 |2019010: 0 |201909: 0 |201908: 0 |201907: 0 |201906: Se atendieron 90 solicitudes por Orfeo, estos documentos se remitieron por medio de Memorandos y entrega física y 426 radicados fueron legalizaciones de cuentas de viaticos, cuenta de cobro, alcances de cuentas de cobro, soportes de pagos, acuerdos de pago, los cuales no requieren de respuesta |201905: 0  |201904: Se atendieron 70 solicitudes por Orfeo por parte de todo el grupo financiera y tasa de vigilancia, estos documentos se remitieron por medio de Memorando y entrega física y 360 radicados fueron legalizaciones de cuentas de viaticos, cuenta de cobro, alcances de cuentas de cobro, soportes de pagos, acuerdos de pago, los cuales no requieren de respuesta |201903: Se atendieron 165 solicitudes por Orfeo por parte de todo el grupo financiera y tasa de vigilancia, estos documentos se remitieron por medio de Memorando y entrega física y 428 radicados fueron legalizaciones de cuentas de viaticos, cuenta de cobro, alcances de cuentas de cobro, soportes de pagos, acuerdos de pago, los cuales no requieren de respuesta |201902: Se atendieron 116 solicitudes por Orfeo por parte de todo el grupo financiera y tasa de vigilancia, estos documentos se remitieron por medio de Memorando y entrega física y 425radicados fueron legalizaciones de cuentas de viaticos, cuenta de cobro, alcances de cuentas de cobro, soportes de pagos, acuerdos de pago, los cuales no requieren de respuesta |201901: Se atendieron 70 solicitudes por Orfeo por parte de todo el grupo financiera y tasa de vigilancia, estos documentos se remitieron por medio de Memorando y entrega física y 514 radicados fueron legalizaciones de cuentas de viaticos, cuenta de cobro, alcances de cuentas de cobro, soportes de pagos, acuerdos de pago, los cuales no requieren de respuesta</v>
      </c>
      <c r="BM122" s="393" t="s">
        <v>1228</v>
      </c>
      <c r="BN122" s="394" t="s">
        <v>1229</v>
      </c>
      <c r="BO122" s="393" t="s">
        <v>1228</v>
      </c>
      <c r="BP122" s="394" t="s">
        <v>1230</v>
      </c>
      <c r="BQ122" s="393" t="s">
        <v>1228</v>
      </c>
      <c r="BR122" s="394" t="s">
        <v>1231</v>
      </c>
      <c r="BS122" s="418" t="s">
        <v>1228</v>
      </c>
      <c r="BT122" s="419" t="s">
        <v>1232</v>
      </c>
      <c r="BU122" s="462">
        <v>0</v>
      </c>
      <c r="BV122" s="463">
        <v>0</v>
      </c>
      <c r="BW122" s="269" t="s">
        <v>1233</v>
      </c>
      <c r="BX122" s="270" t="s">
        <v>1234</v>
      </c>
      <c r="BY122" s="490">
        <v>0</v>
      </c>
      <c r="BZ122" s="491">
        <v>0</v>
      </c>
      <c r="CA122" s="490">
        <v>0</v>
      </c>
      <c r="CB122" s="491">
        <v>0</v>
      </c>
      <c r="CC122" s="490">
        <v>0</v>
      </c>
      <c r="CD122" s="491">
        <v>0</v>
      </c>
      <c r="CE122" s="490">
        <v>0</v>
      </c>
      <c r="CF122" s="491">
        <v>0</v>
      </c>
      <c r="CG122" s="490">
        <v>0</v>
      </c>
      <c r="CH122" s="491">
        <v>0</v>
      </c>
      <c r="CI122" s="490">
        <v>0</v>
      </c>
      <c r="CJ122" s="491">
        <v>0</v>
      </c>
    </row>
    <row r="123" spans="1:88" ht="15" customHeight="1" x14ac:dyDescent="0.2">
      <c r="A123" s="587">
        <v>123</v>
      </c>
      <c r="B123" s="575" t="s">
        <v>254</v>
      </c>
      <c r="C123" s="577" t="s">
        <v>9</v>
      </c>
      <c r="D123" s="577" t="s">
        <v>44</v>
      </c>
      <c r="E123" s="577" t="s">
        <v>12</v>
      </c>
      <c r="F123" s="245" t="s">
        <v>121</v>
      </c>
      <c r="G123" s="245" t="s">
        <v>78</v>
      </c>
      <c r="H123" s="245">
        <v>2</v>
      </c>
      <c r="I123" s="577" t="s">
        <v>122</v>
      </c>
      <c r="J123" s="245" t="s">
        <v>13</v>
      </c>
      <c r="K123" s="245" t="s">
        <v>2296</v>
      </c>
      <c r="L123" s="245" t="s">
        <v>1235</v>
      </c>
      <c r="M123" s="245" t="s">
        <v>152</v>
      </c>
      <c r="N123" s="577" t="s">
        <v>8</v>
      </c>
      <c r="O123" s="577" t="s">
        <v>344</v>
      </c>
      <c r="P123" s="577" t="s">
        <v>399</v>
      </c>
      <c r="Q123" s="577" t="s">
        <v>400</v>
      </c>
      <c r="R123" s="245" t="s">
        <v>260</v>
      </c>
      <c r="S123" s="245" t="s">
        <v>129</v>
      </c>
      <c r="T123" s="245" t="s">
        <v>130</v>
      </c>
      <c r="U123" s="575" t="s">
        <v>142</v>
      </c>
      <c r="V123" s="575" t="s">
        <v>153</v>
      </c>
      <c r="W123" s="245"/>
      <c r="X123" s="589"/>
      <c r="Y123" s="589"/>
      <c r="Z123" s="589"/>
      <c r="AA123" s="589"/>
      <c r="AB123" s="589"/>
      <c r="AC123" s="589">
        <v>1</v>
      </c>
      <c r="AD123" s="245" t="s">
        <v>154</v>
      </c>
      <c r="AE123" s="245" t="s">
        <v>134</v>
      </c>
      <c r="AF123" s="576">
        <v>4.4642857142857152E-4</v>
      </c>
      <c r="AG123" s="588" t="s">
        <v>135</v>
      </c>
      <c r="AH123" s="522">
        <v>4</v>
      </c>
      <c r="AI123" s="523">
        <v>4</v>
      </c>
      <c r="AJ123" s="523">
        <v>6</v>
      </c>
      <c r="AK123" s="523">
        <v>4</v>
      </c>
      <c r="AL123" s="524">
        <v>0</v>
      </c>
      <c r="AM123" s="524">
        <v>6</v>
      </c>
      <c r="AN123" s="113">
        <v>0</v>
      </c>
      <c r="AO123" s="113">
        <v>0</v>
      </c>
      <c r="AP123" s="113">
        <v>0</v>
      </c>
      <c r="AQ123" s="113">
        <v>0</v>
      </c>
      <c r="AR123" s="113">
        <v>0</v>
      </c>
      <c r="AS123" s="113">
        <v>0</v>
      </c>
      <c r="AT123" s="545">
        <f t="shared" si="5"/>
        <v>24</v>
      </c>
      <c r="AU123" s="610" t="s">
        <v>136</v>
      </c>
      <c r="AV123" s="553">
        <v>4</v>
      </c>
      <c r="AW123" s="554">
        <v>4</v>
      </c>
      <c r="AX123" s="554">
        <v>6</v>
      </c>
      <c r="AY123" s="554">
        <v>4</v>
      </c>
      <c r="AZ123" s="552">
        <v>0</v>
      </c>
      <c r="BA123" s="554">
        <v>6</v>
      </c>
      <c r="BB123" s="115">
        <v>0</v>
      </c>
      <c r="BC123" s="115">
        <v>0</v>
      </c>
      <c r="BD123" s="115">
        <v>0</v>
      </c>
      <c r="BE123" s="115">
        <v>0</v>
      </c>
      <c r="BF123" s="115">
        <v>0</v>
      </c>
      <c r="BG123" s="115">
        <v>0</v>
      </c>
      <c r="BH123" s="545">
        <f t="shared" si="6"/>
        <v>24</v>
      </c>
      <c r="BI123" s="571">
        <f t="shared" si="7"/>
        <v>1</v>
      </c>
      <c r="BJ123" s="571" t="str">
        <f>VLOOKUP(BI123,Tabla_Indicador_Gestion4[#All],3,TRUE)</f>
        <v>Culminada</v>
      </c>
      <c r="BK123" s="315" t="str">
        <f t="shared" si="8"/>
        <v xml:space="preserve"> |201912: 0 |201911: 0 |2019010: 0 |201909: 0 |201908: 0 |201907: 0 |201906: *Reporte ejecucion cualitativa presupuestal a Junio   * Informe de autosostenibilidad a Mayo 2019,Estados Financieros Mayo, austeridad del gasto  de Mayo,  PAI Mayo 2019, Plan Mejoramiento CGR er semestre. |201905: 0  |201904: *Reporte ejecucion cualitativa presupuestal Marzo  * Informe de autosostenibilidad a Marzo 2019,  PAI Marzo 2019, Pormenorizado marzo 2019. |201903: *Reporte ejecucion cualitativa presupuestal febrero  * Informe de Austeridad del gasto febrero 2019, Reciprocas 4 trimestre 2018, PAI febrero 2019, plan de contratacion sep a Marzo 219, Pormenorizado 2019. |201902: *Reporte ejecucion cualitativa presupuestal * Informe de Austeridad del gasto a corte enero 2019 |201901: *Reporte ejecucion cualitativa presupuestal * Informe de Autosostenibilidad * Informe de Austeridad del gasto a corte de Diciembre 2018.</v>
      </c>
      <c r="BL123" s="316" t="str">
        <f t="shared" si="9"/>
        <v xml:space="preserve"> |201912: 0 |201911: 0 |2019010: 0 |201909: 0 |201908: 0 |201907: 0 |201906: Se realizaron los informes solicitados por Pagina WEB, Planeacion y control interno, Ministerio de Transporte y Contraloria General de la Republica  |201905: 0  |201904: Se realizaron los informes solicitados por Planeacion y control interno  |201903: Se realizaron los informes solicitados por Planeacion y control interno  |201902: Se realizaron los informes solicitados por Planeacion y control interno  |201901: Se realizaron los informes solicitados por Planeacion y control interno </v>
      </c>
      <c r="BM123" s="390" t="s">
        <v>1236</v>
      </c>
      <c r="BN123" s="391" t="s">
        <v>1237</v>
      </c>
      <c r="BO123" s="390" t="s">
        <v>1238</v>
      </c>
      <c r="BP123" s="391" t="s">
        <v>1237</v>
      </c>
      <c r="BQ123" s="390" t="s">
        <v>1239</v>
      </c>
      <c r="BR123" s="391" t="s">
        <v>1237</v>
      </c>
      <c r="BS123" s="423" t="s">
        <v>1240</v>
      </c>
      <c r="BT123" s="424" t="s">
        <v>1237</v>
      </c>
      <c r="BU123" s="462">
        <v>0</v>
      </c>
      <c r="BV123" s="463">
        <v>0</v>
      </c>
      <c r="BW123" s="267" t="s">
        <v>1241</v>
      </c>
      <c r="BX123" s="268" t="s">
        <v>1242</v>
      </c>
      <c r="BY123" s="490">
        <v>0</v>
      </c>
      <c r="BZ123" s="491">
        <v>0</v>
      </c>
      <c r="CA123" s="490">
        <v>0</v>
      </c>
      <c r="CB123" s="491">
        <v>0</v>
      </c>
      <c r="CC123" s="490">
        <v>0</v>
      </c>
      <c r="CD123" s="491">
        <v>0</v>
      </c>
      <c r="CE123" s="490">
        <v>0</v>
      </c>
      <c r="CF123" s="491">
        <v>0</v>
      </c>
      <c r="CG123" s="490">
        <v>0</v>
      </c>
      <c r="CH123" s="491">
        <v>0</v>
      </c>
      <c r="CI123" s="490">
        <v>0</v>
      </c>
      <c r="CJ123" s="491">
        <v>0</v>
      </c>
    </row>
    <row r="124" spans="1:88" ht="15" customHeight="1" x14ac:dyDescent="0.2">
      <c r="A124" s="587">
        <v>124</v>
      </c>
      <c r="B124" s="575" t="s">
        <v>254</v>
      </c>
      <c r="C124" s="577" t="s">
        <v>9</v>
      </c>
      <c r="D124" s="577" t="s">
        <v>44</v>
      </c>
      <c r="E124" s="577" t="s">
        <v>12</v>
      </c>
      <c r="F124" s="245" t="s">
        <v>121</v>
      </c>
      <c r="G124" s="245" t="s">
        <v>78</v>
      </c>
      <c r="H124" s="245">
        <v>2</v>
      </c>
      <c r="I124" s="577" t="s">
        <v>122</v>
      </c>
      <c r="J124" s="245" t="s">
        <v>13</v>
      </c>
      <c r="K124" s="245" t="s">
        <v>2308</v>
      </c>
      <c r="L124" s="245" t="s">
        <v>1243</v>
      </c>
      <c r="M124" s="245" t="s">
        <v>1244</v>
      </c>
      <c r="N124" s="577" t="s">
        <v>8</v>
      </c>
      <c r="O124" s="577" t="s">
        <v>344</v>
      </c>
      <c r="P124" s="577" t="s">
        <v>399</v>
      </c>
      <c r="Q124" s="577" t="s">
        <v>400</v>
      </c>
      <c r="R124" s="245" t="s">
        <v>260</v>
      </c>
      <c r="S124" s="245" t="s">
        <v>129</v>
      </c>
      <c r="T124" s="245" t="s">
        <v>130</v>
      </c>
      <c r="U124" s="575" t="s">
        <v>131</v>
      </c>
      <c r="V124" s="575" t="s">
        <v>401</v>
      </c>
      <c r="W124" s="245"/>
      <c r="X124" s="600"/>
      <c r="Y124" s="600"/>
      <c r="Z124" s="600"/>
      <c r="AA124" s="600"/>
      <c r="AB124" s="600"/>
      <c r="AC124" s="600">
        <v>13397</v>
      </c>
      <c r="AD124" s="245" t="s">
        <v>1245</v>
      </c>
      <c r="AE124" s="245" t="s">
        <v>134</v>
      </c>
      <c r="AF124" s="576">
        <v>4.4642857142857152E-4</v>
      </c>
      <c r="AG124" s="588" t="s">
        <v>135</v>
      </c>
      <c r="AH124" s="526">
        <v>1800.0500000000002</v>
      </c>
      <c r="AI124" s="524">
        <v>2571.5</v>
      </c>
      <c r="AJ124" s="524">
        <v>3881</v>
      </c>
      <c r="AK124" s="524">
        <v>3972</v>
      </c>
      <c r="AL124" s="524">
        <v>5172</v>
      </c>
      <c r="AM124" s="524">
        <v>6372</v>
      </c>
      <c r="AN124" s="116">
        <v>7572</v>
      </c>
      <c r="AO124" s="116">
        <v>8772</v>
      </c>
      <c r="AP124" s="116">
        <v>9772</v>
      </c>
      <c r="AQ124" s="116">
        <v>10772</v>
      </c>
      <c r="AR124" s="116">
        <v>11772</v>
      </c>
      <c r="AS124" s="116">
        <v>12697</v>
      </c>
      <c r="AT124" s="545">
        <f t="shared" si="5"/>
        <v>85125.55</v>
      </c>
      <c r="AU124" s="609" t="s">
        <v>136</v>
      </c>
      <c r="AV124" s="551">
        <v>1577</v>
      </c>
      <c r="AW124" s="552">
        <f>919+AV124</f>
        <v>2496</v>
      </c>
      <c r="AX124" s="552">
        <f>1385+AW124</f>
        <v>3881</v>
      </c>
      <c r="AY124" s="552">
        <v>3504</v>
      </c>
      <c r="AZ124" s="552">
        <v>0</v>
      </c>
      <c r="BA124" s="552">
        <v>4127</v>
      </c>
      <c r="BB124" s="115">
        <v>0</v>
      </c>
      <c r="BC124" s="115">
        <v>0</v>
      </c>
      <c r="BD124" s="115">
        <v>0</v>
      </c>
      <c r="BE124" s="115">
        <v>0</v>
      </c>
      <c r="BF124" s="115">
        <v>0</v>
      </c>
      <c r="BG124" s="115">
        <v>0</v>
      </c>
      <c r="BH124" s="545">
        <f t="shared" si="6"/>
        <v>15585</v>
      </c>
      <c r="BI124" s="571">
        <f t="shared" si="7"/>
        <v>0.18308251752852109</v>
      </c>
      <c r="BJ124" s="571" t="str">
        <f>VLOOKUP(BI124,Tabla_Indicador_Gestion4[#All],3,TRUE)</f>
        <v>En Tramite</v>
      </c>
      <c r="BK124" s="315" t="str">
        <f t="shared" si="8"/>
        <v xml:space="preserve"> |201912: 0 |201911: 0 |2019010: 0 |201909: 0 |201908: 0 |201907: 0 |201906:  relacion de cobro por todo concepto del mes de Junio  de 2019 |201905: 0  |201904:  relacion de cobro por todo concepto del mes de Abril  de 2019 |201903:  relacion de cobro por todo concepto del mes de Marzo  de 2019 |201902:  relacion de cobro por todo concepto del mes de Febrero  de 2019 |201901: relacion de cobro por todo concepto del mes de Enero de 2019</v>
      </c>
      <c r="BL124" s="316" t="str">
        <f t="shared" si="9"/>
        <v xml:space="preserve"> |201912: 0 |201911: 0 |2019010: 0 |201909: 0 |201908: 0 |201907: 0 |201906: Por el pronunciamiento por parte del consejo de Estado respecto a las multas, se encuentra suspendido el cobro de multas por areas de SIS  y Cobro Coactivo, reflejando una disminucion en la recuperacion de cartera  de forma significativa.  |201905: 0  |201904: En la vigencia anterior, el recaudo por contribución especial fue efectivo. Motivo por el cual, en la vigencia 2019, la gestión de cobro ha experimentado una leve disminución. |201903: Se obtuvo un 109% de la meta propuesta a corte de Marzo de 2019, y una meta acumulada del año del 29%, debido a la continua gestion de cobro, adelantadas por los grupos SIS y Coactivo |201902: Se obtuvo un 97% de la meta propuesta a corte de febrero de 2019, y una meta acumulada del año del 10%, debido a la continua gestion de cobro, adelantadas por los grupos SIS y Coactivo |201901: Se logró recaudar el 88% de la meta propuesta a corte mes de enero de 2019, debido a la continua gestion de cobro, adelantadas por los grupos SIS y Coactivo</v>
      </c>
      <c r="BM124" s="357" t="s">
        <v>1246</v>
      </c>
      <c r="BN124" s="358" t="s">
        <v>1247</v>
      </c>
      <c r="BO124" s="357" t="s">
        <v>1248</v>
      </c>
      <c r="BP124" s="358" t="s">
        <v>1249</v>
      </c>
      <c r="BQ124" s="357" t="s">
        <v>1250</v>
      </c>
      <c r="BR124" s="358" t="s">
        <v>1251</v>
      </c>
      <c r="BS124" s="418" t="s">
        <v>1252</v>
      </c>
      <c r="BT124" s="419" t="s">
        <v>1253</v>
      </c>
      <c r="BU124" s="462">
        <v>0</v>
      </c>
      <c r="BV124" s="463">
        <v>0</v>
      </c>
      <c r="BW124" s="269" t="s">
        <v>1254</v>
      </c>
      <c r="BX124" s="270" t="s">
        <v>1255</v>
      </c>
      <c r="BY124" s="490">
        <v>0</v>
      </c>
      <c r="BZ124" s="491">
        <v>0</v>
      </c>
      <c r="CA124" s="490">
        <v>0</v>
      </c>
      <c r="CB124" s="491">
        <v>0</v>
      </c>
      <c r="CC124" s="490">
        <v>0</v>
      </c>
      <c r="CD124" s="491">
        <v>0</v>
      </c>
      <c r="CE124" s="490">
        <v>0</v>
      </c>
      <c r="CF124" s="491">
        <v>0</v>
      </c>
      <c r="CG124" s="490">
        <v>0</v>
      </c>
      <c r="CH124" s="491">
        <v>0</v>
      </c>
      <c r="CI124" s="490">
        <v>0</v>
      </c>
      <c r="CJ124" s="491">
        <v>0</v>
      </c>
    </row>
    <row r="125" spans="1:88" ht="15" customHeight="1" x14ac:dyDescent="0.2">
      <c r="A125" s="587">
        <v>125</v>
      </c>
      <c r="B125" s="575" t="s">
        <v>254</v>
      </c>
      <c r="C125" s="577" t="s">
        <v>9</v>
      </c>
      <c r="D125" s="577" t="s">
        <v>44</v>
      </c>
      <c r="E125" s="577" t="s">
        <v>12</v>
      </c>
      <c r="F125" s="245" t="s">
        <v>121</v>
      </c>
      <c r="G125" s="245" t="s">
        <v>78</v>
      </c>
      <c r="H125" s="245">
        <v>2</v>
      </c>
      <c r="I125" s="577" t="s">
        <v>122</v>
      </c>
      <c r="J125" s="245" t="s">
        <v>13</v>
      </c>
      <c r="K125" s="245" t="s">
        <v>2308</v>
      </c>
      <c r="L125" s="245" t="s">
        <v>1256</v>
      </c>
      <c r="M125" s="245" t="s">
        <v>1257</v>
      </c>
      <c r="N125" s="577" t="s">
        <v>8</v>
      </c>
      <c r="O125" s="577" t="s">
        <v>344</v>
      </c>
      <c r="P125" s="577" t="s">
        <v>399</v>
      </c>
      <c r="Q125" s="577" t="s">
        <v>400</v>
      </c>
      <c r="R125" s="245" t="s">
        <v>260</v>
      </c>
      <c r="S125" s="245" t="s">
        <v>129</v>
      </c>
      <c r="T125" s="245" t="s">
        <v>130</v>
      </c>
      <c r="U125" s="575" t="s">
        <v>131</v>
      </c>
      <c r="V125" s="575" t="s">
        <v>401</v>
      </c>
      <c r="W125" s="245"/>
      <c r="X125" s="600"/>
      <c r="Y125" s="600"/>
      <c r="Z125" s="600"/>
      <c r="AA125" s="600"/>
      <c r="AB125" s="600"/>
      <c r="AC125" s="600">
        <v>49167</v>
      </c>
      <c r="AD125" s="245" t="s">
        <v>1258</v>
      </c>
      <c r="AE125" s="245" t="s">
        <v>134</v>
      </c>
      <c r="AF125" s="576">
        <v>4.4642857142857152E-4</v>
      </c>
      <c r="AG125" s="588" t="s">
        <v>135</v>
      </c>
      <c r="AH125" s="522">
        <v>5408.37</v>
      </c>
      <c r="AI125" s="523">
        <v>6883.380000000001</v>
      </c>
      <c r="AJ125" s="523">
        <v>8850.06</v>
      </c>
      <c r="AK125" s="523">
        <v>11308.41</v>
      </c>
      <c r="AL125" s="523">
        <v>14258.429999999998</v>
      </c>
      <c r="AM125" s="523">
        <v>18683.46</v>
      </c>
      <c r="AN125" s="112">
        <v>24091.829999999998</v>
      </c>
      <c r="AO125" s="112">
        <v>28516.859999999997</v>
      </c>
      <c r="AP125" s="112">
        <v>31958.550000000003</v>
      </c>
      <c r="AQ125" s="112">
        <v>39333.600000000006</v>
      </c>
      <c r="AR125" s="112">
        <v>44250.3</v>
      </c>
      <c r="AS125" s="112">
        <v>45725.310000000005</v>
      </c>
      <c r="AT125" s="545">
        <f t="shared" si="5"/>
        <v>279268.56</v>
      </c>
      <c r="AU125" s="609" t="s">
        <v>136</v>
      </c>
      <c r="AV125" s="553">
        <v>5329</v>
      </c>
      <c r="AW125" s="554">
        <f>1552+AV125</f>
        <v>6881</v>
      </c>
      <c r="AX125" s="554">
        <v>8635</v>
      </c>
      <c r="AY125" s="554">
        <v>10929</v>
      </c>
      <c r="AZ125" s="552">
        <v>0</v>
      </c>
      <c r="BA125" s="554">
        <v>17069</v>
      </c>
      <c r="BB125" s="115">
        <v>0</v>
      </c>
      <c r="BC125" s="115">
        <v>0</v>
      </c>
      <c r="BD125" s="115">
        <v>0</v>
      </c>
      <c r="BE125" s="115">
        <v>0</v>
      </c>
      <c r="BF125" s="115">
        <v>0</v>
      </c>
      <c r="BG125" s="115">
        <v>0</v>
      </c>
      <c r="BH125" s="545">
        <f t="shared" si="6"/>
        <v>48843</v>
      </c>
      <c r="BI125" s="571">
        <f t="shared" si="7"/>
        <v>0.17489616446620415</v>
      </c>
      <c r="BJ125" s="571" t="str">
        <f>VLOOKUP(BI125,Tabla_Indicador_Gestion4[#All],3,TRUE)</f>
        <v>En Tramite</v>
      </c>
      <c r="BK125" s="315" t="str">
        <f t="shared" si="8"/>
        <v xml:space="preserve"> |201912: 0 |201911: 0 |2019010: 0 |201909: 0 |201908: 0 |201907: 0 |201906:  Ejecucion presupuestal acumulada a Junio de 2019 |201905: 0  |201904:  relacion de cobro por todo concepto del mes de Abril  de 2019 |201903: Informe de Ejecucion presupuestal del mes de Marzo de 2019 |201902: Informe de Ejecucion presupuestal del mes de Febrero de 2019 |201901: Informe de Ejecucion presupuestal del mes de Enero de 2019</v>
      </c>
      <c r="BL125" s="316" t="str">
        <f t="shared" si="9"/>
        <v xml:space="preserve"> |201912: 0 |201911: 0 |2019010: 0 |201909: 0 |201908: 0 |201907: 0 |201906: Se obtuvo un 91.4% de la meta propuesta a corte de Junio de 2019, y una meta acumulada del año del 34,7%. |201905: 0  |201904: Se obtuvo un 75% de la meta propuesta a corte de Abril de 2019, y una meta acumulada del año del 26.2%, debido a la continua gestion de cobro, adelantadas por los grupos SIS y Coactivo |201903: La ejecución de compromisos presupuestales al mes de Marzo fue de $1.754 millones,  obteniendo un cumplimiento de la meta proyectada  al mes de Marzo del 98 % y una meta acumulada del  año de 18% en los compromisos. |201902: La ejecución de compromisos presupuestales al mes de Febrero fue de $1.552 millones,  obteniendo un cumplimiento de la meta proyectada  al mes de Febrero del 100 % y una meta acumulada del  año de 14% en los compromisos. |201901: La ejecución de compromisos presupuestales del mes de enero fue de $5.329 millones,  obteniendo un cumplimiento de la meta acumulada proyectada al mes de enero es del 99%,  y acumulada año del 10.8% . Es importante tener en cuenta  que en el mes de Enero se presento un aumento en los contratos de servicios personales y se ejecutaron las vigencias futuras del 2018. </v>
      </c>
      <c r="BM125" s="355" t="s">
        <v>403</v>
      </c>
      <c r="BN125" s="356" t="s">
        <v>1259</v>
      </c>
      <c r="BO125" s="355" t="s">
        <v>405</v>
      </c>
      <c r="BP125" s="356" t="s">
        <v>1260</v>
      </c>
      <c r="BQ125" s="355" t="s">
        <v>407</v>
      </c>
      <c r="BR125" s="356" t="s">
        <v>1261</v>
      </c>
      <c r="BS125" s="423" t="s">
        <v>1252</v>
      </c>
      <c r="BT125" s="424" t="s">
        <v>1262</v>
      </c>
      <c r="BU125" s="462">
        <v>0</v>
      </c>
      <c r="BV125" s="463">
        <v>0</v>
      </c>
      <c r="BW125" s="267" t="s">
        <v>1263</v>
      </c>
      <c r="BX125" s="268" t="s">
        <v>1264</v>
      </c>
      <c r="BY125" s="490">
        <v>0</v>
      </c>
      <c r="BZ125" s="491">
        <v>0</v>
      </c>
      <c r="CA125" s="490">
        <v>0</v>
      </c>
      <c r="CB125" s="491">
        <v>0</v>
      </c>
      <c r="CC125" s="490">
        <v>0</v>
      </c>
      <c r="CD125" s="491">
        <v>0</v>
      </c>
      <c r="CE125" s="490">
        <v>0</v>
      </c>
      <c r="CF125" s="491">
        <v>0</v>
      </c>
      <c r="CG125" s="490">
        <v>0</v>
      </c>
      <c r="CH125" s="491">
        <v>0</v>
      </c>
      <c r="CI125" s="490">
        <v>0</v>
      </c>
      <c r="CJ125" s="491">
        <v>0</v>
      </c>
    </row>
    <row r="126" spans="1:88" ht="15" customHeight="1" x14ac:dyDescent="0.2">
      <c r="A126" s="587">
        <v>126</v>
      </c>
      <c r="B126" s="575" t="s">
        <v>254</v>
      </c>
      <c r="C126" s="577" t="s">
        <v>9</v>
      </c>
      <c r="D126" s="577" t="s">
        <v>44</v>
      </c>
      <c r="E126" s="577" t="s">
        <v>12</v>
      </c>
      <c r="F126" s="245" t="s">
        <v>121</v>
      </c>
      <c r="G126" s="245" t="s">
        <v>78</v>
      </c>
      <c r="H126" s="245">
        <v>2</v>
      </c>
      <c r="I126" s="577" t="s">
        <v>122</v>
      </c>
      <c r="J126" s="245" t="s">
        <v>13</v>
      </c>
      <c r="K126" s="245" t="s">
        <v>2307</v>
      </c>
      <c r="L126" s="245" t="s">
        <v>1265</v>
      </c>
      <c r="M126" s="245" t="s">
        <v>1266</v>
      </c>
      <c r="N126" s="577" t="s">
        <v>8</v>
      </c>
      <c r="O126" s="577" t="s">
        <v>344</v>
      </c>
      <c r="P126" s="577" t="s">
        <v>399</v>
      </c>
      <c r="Q126" s="577" t="s">
        <v>400</v>
      </c>
      <c r="R126" s="245" t="s">
        <v>260</v>
      </c>
      <c r="S126" s="245" t="s">
        <v>129</v>
      </c>
      <c r="T126" s="245" t="s">
        <v>130</v>
      </c>
      <c r="U126" s="575" t="s">
        <v>131</v>
      </c>
      <c r="V126" s="575" t="s">
        <v>401</v>
      </c>
      <c r="W126" s="245"/>
      <c r="X126" s="579"/>
      <c r="Y126" s="579"/>
      <c r="Z126" s="579"/>
      <c r="AA126" s="579"/>
      <c r="AB126" s="579"/>
      <c r="AC126" s="579">
        <v>1</v>
      </c>
      <c r="AD126" s="245" t="s">
        <v>1267</v>
      </c>
      <c r="AE126" s="245" t="s">
        <v>134</v>
      </c>
      <c r="AF126" s="576">
        <v>4.4642857142857152E-4</v>
      </c>
      <c r="AG126" s="588" t="s">
        <v>135</v>
      </c>
      <c r="AH126" s="526">
        <v>563</v>
      </c>
      <c r="AI126" s="524">
        <v>1408</v>
      </c>
      <c r="AJ126" s="524">
        <v>1992</v>
      </c>
      <c r="AK126" s="524">
        <v>1686</v>
      </c>
      <c r="AL126" s="524">
        <v>0</v>
      </c>
      <c r="AM126" s="524">
        <v>3968</v>
      </c>
      <c r="AN126" s="113">
        <v>0</v>
      </c>
      <c r="AO126" s="113">
        <v>0</v>
      </c>
      <c r="AP126" s="113">
        <v>0</v>
      </c>
      <c r="AQ126" s="113">
        <v>0</v>
      </c>
      <c r="AR126" s="113">
        <v>0</v>
      </c>
      <c r="AS126" s="113">
        <v>0</v>
      </c>
      <c r="AT126" s="545">
        <f t="shared" si="5"/>
        <v>9617</v>
      </c>
      <c r="AU126" s="609" t="s">
        <v>136</v>
      </c>
      <c r="AV126" s="551">
        <v>537</v>
      </c>
      <c r="AW126" s="552">
        <v>1327</v>
      </c>
      <c r="AX126" s="552">
        <v>1992</v>
      </c>
      <c r="AY126" s="552">
        <v>1686</v>
      </c>
      <c r="AZ126" s="552">
        <v>0</v>
      </c>
      <c r="BA126" s="552">
        <v>3316</v>
      </c>
      <c r="BB126" s="115">
        <v>0</v>
      </c>
      <c r="BC126" s="115">
        <v>0</v>
      </c>
      <c r="BD126" s="115">
        <v>0</v>
      </c>
      <c r="BE126" s="115">
        <v>0</v>
      </c>
      <c r="BF126" s="115">
        <v>0</v>
      </c>
      <c r="BG126" s="115">
        <v>0</v>
      </c>
      <c r="BH126" s="545">
        <f t="shared" si="6"/>
        <v>8858</v>
      </c>
      <c r="BI126" s="571">
        <f t="shared" si="7"/>
        <v>0.92107725902048454</v>
      </c>
      <c r="BJ126" s="571" t="str">
        <f>VLOOKUP(BI126,Tabla_Indicador_Gestion4[#All],3,TRUE)</f>
        <v>Gestionado</v>
      </c>
      <c r="BK126" s="315" t="str">
        <f t="shared" si="8"/>
        <v xml:space="preserve"> |201912: 0 |201911: 0 |2019010: 0 |201909: 0 |201908: 0 |201907: 0 |201906: Informe de ordenes de pago y Obligaciones mes de Junio de 2019 |201905: 0  |201904: Informe de ordenes de pago y Obligaciones mes de Abril de 2019 |201903: Informe de ordenes de pago y viaticos mes de Marzo de 2019 |201902: Informe de ordenes de pago y viaticos mes de Febrero de 2019 |201901: Informe de ordenes de pago y viaticos mes de enero de 2019</v>
      </c>
      <c r="BL126" s="316" t="str">
        <f t="shared" si="9"/>
        <v xml:space="preserve"> |201912: 0 |201911: 0 |2019010: 0 |201909: 0 |201908: 0 |201907: 0 |201906: En el mes de Junio de 2019,  se realizaron  547 Pagos para un total de $ 3.316.138.356 m/cte.  obligando y pagando a tiempo  las obligaciones allegadas a la Direccion financiera durante el mes de Junio de 2019.   |201905: 0  |201904: El área Financiera en el mes de Abril de 2019,  se realizo 398 Pagos para un total de $  1.685.885.733 m/cte.  obligando y pagando a tiempo los soportes allegadas a la Direccion financiera durante el mes de Abril de 2019.   |201903: El área Financiera en el mes de Marzo de 2019,  se realizo 380 Pagos para un total de $ 1,924.680.057 m/cte.  obligando y pagando a tiempo los soportes allegadas a la Direccion financiera durante el mes de Febrero de 2019.   |201902: El área Financiera en el mes de Febrero de 2019,  se realizo 492 Pagos para un total de $ 1,327,032,687 m/cte.  obligando y pagando a tiempo los soportes allegadas a la Direccion financiera durante el mes de Febrero de 2019.   |201901: El área Financiera en el mes de enero de 2019,  se realizo 454 pagos para un total de $ 536.518.729,78 m/cte.  obligando y pagando a tiempo los soportes allegadas a la Direccion financiera durante el mes de enero de 2019. </v>
      </c>
      <c r="BM126" s="390" t="s">
        <v>1268</v>
      </c>
      <c r="BN126" s="391" t="s">
        <v>1269</v>
      </c>
      <c r="BO126" s="390" t="s">
        <v>1270</v>
      </c>
      <c r="BP126" s="391" t="s">
        <v>1271</v>
      </c>
      <c r="BQ126" s="390" t="s">
        <v>1272</v>
      </c>
      <c r="BR126" s="391" t="s">
        <v>1273</v>
      </c>
      <c r="BS126" s="447" t="s">
        <v>1274</v>
      </c>
      <c r="BT126" s="448" t="s">
        <v>1275</v>
      </c>
      <c r="BU126" s="462">
        <v>0</v>
      </c>
      <c r="BV126" s="463">
        <v>0</v>
      </c>
      <c r="BW126" s="269" t="s">
        <v>1276</v>
      </c>
      <c r="BX126" s="270" t="s">
        <v>1277</v>
      </c>
      <c r="BY126" s="490">
        <v>0</v>
      </c>
      <c r="BZ126" s="491">
        <v>0</v>
      </c>
      <c r="CA126" s="490">
        <v>0</v>
      </c>
      <c r="CB126" s="491">
        <v>0</v>
      </c>
      <c r="CC126" s="490">
        <v>0</v>
      </c>
      <c r="CD126" s="491">
        <v>0</v>
      </c>
      <c r="CE126" s="490">
        <v>0</v>
      </c>
      <c r="CF126" s="491">
        <v>0</v>
      </c>
      <c r="CG126" s="490">
        <v>0</v>
      </c>
      <c r="CH126" s="491">
        <v>0</v>
      </c>
      <c r="CI126" s="490">
        <v>0</v>
      </c>
      <c r="CJ126" s="491">
        <v>0</v>
      </c>
    </row>
    <row r="127" spans="1:88" ht="15" customHeight="1" x14ac:dyDescent="0.2">
      <c r="A127" s="587">
        <v>127</v>
      </c>
      <c r="B127" s="575" t="s">
        <v>254</v>
      </c>
      <c r="C127" s="577" t="s">
        <v>9</v>
      </c>
      <c r="D127" s="577" t="s">
        <v>44</v>
      </c>
      <c r="E127" s="577" t="s">
        <v>12</v>
      </c>
      <c r="F127" s="245" t="s">
        <v>121</v>
      </c>
      <c r="G127" s="245" t="s">
        <v>78</v>
      </c>
      <c r="H127" s="245">
        <v>11</v>
      </c>
      <c r="I127" s="577" t="s">
        <v>733</v>
      </c>
      <c r="J127" s="245" t="s">
        <v>36</v>
      </c>
      <c r="K127" s="245" t="s">
        <v>2268</v>
      </c>
      <c r="L127" s="245" t="s">
        <v>1278</v>
      </c>
      <c r="M127" s="245" t="s">
        <v>1279</v>
      </c>
      <c r="N127" s="577" t="s">
        <v>8</v>
      </c>
      <c r="O127" s="577" t="s">
        <v>344</v>
      </c>
      <c r="P127" s="577" t="s">
        <v>387</v>
      </c>
      <c r="Q127" s="577" t="s">
        <v>388</v>
      </c>
      <c r="R127" s="245" t="s">
        <v>260</v>
      </c>
      <c r="S127" s="245" t="s">
        <v>129</v>
      </c>
      <c r="T127" s="245" t="s">
        <v>130</v>
      </c>
      <c r="U127" s="575" t="s">
        <v>312</v>
      </c>
      <c r="V127" s="575" t="s">
        <v>312</v>
      </c>
      <c r="W127" s="245"/>
      <c r="X127" s="589"/>
      <c r="Y127" s="589"/>
      <c r="Z127" s="589"/>
      <c r="AA127" s="589"/>
      <c r="AB127" s="589"/>
      <c r="AC127" s="589">
        <v>1</v>
      </c>
      <c r="AD127" s="245" t="s">
        <v>1280</v>
      </c>
      <c r="AE127" s="245" t="s">
        <v>134</v>
      </c>
      <c r="AF127" s="576">
        <v>4.4642857142857152E-4</v>
      </c>
      <c r="AG127" s="588" t="s">
        <v>135</v>
      </c>
      <c r="AH127" s="522">
        <v>182</v>
      </c>
      <c r="AI127" s="523">
        <v>32</v>
      </c>
      <c r="AJ127" s="523">
        <v>12</v>
      </c>
      <c r="AK127" s="523">
        <v>12</v>
      </c>
      <c r="AL127" s="524">
        <v>0</v>
      </c>
      <c r="AM127" s="523">
        <v>46</v>
      </c>
      <c r="AN127" s="113">
        <v>0</v>
      </c>
      <c r="AO127" s="113">
        <v>0</v>
      </c>
      <c r="AP127" s="113">
        <v>0</v>
      </c>
      <c r="AQ127" s="113">
        <v>0</v>
      </c>
      <c r="AR127" s="113">
        <v>0</v>
      </c>
      <c r="AS127" s="113">
        <v>0</v>
      </c>
      <c r="AT127" s="545">
        <f t="shared" si="5"/>
        <v>284</v>
      </c>
      <c r="AU127" s="609" t="s">
        <v>136</v>
      </c>
      <c r="AV127" s="553">
        <v>182</v>
      </c>
      <c r="AW127" s="554">
        <v>32</v>
      </c>
      <c r="AX127" s="554">
        <v>12</v>
      </c>
      <c r="AY127" s="554">
        <v>12</v>
      </c>
      <c r="AZ127" s="552">
        <v>0</v>
      </c>
      <c r="BA127" s="554">
        <v>46</v>
      </c>
      <c r="BB127" s="115">
        <v>0</v>
      </c>
      <c r="BC127" s="115">
        <v>0</v>
      </c>
      <c r="BD127" s="115">
        <v>0</v>
      </c>
      <c r="BE127" s="115">
        <v>0</v>
      </c>
      <c r="BF127" s="115">
        <v>0</v>
      </c>
      <c r="BG127" s="115">
        <v>0</v>
      </c>
      <c r="BH127" s="545">
        <f t="shared" si="6"/>
        <v>284</v>
      </c>
      <c r="BI127" s="571">
        <f t="shared" si="7"/>
        <v>1</v>
      </c>
      <c r="BJ127" s="571" t="str">
        <f>VLOOKUP(BI127,Tabla_Indicador_Gestion4[#All],3,TRUE)</f>
        <v>Culminada</v>
      </c>
      <c r="BK127" s="315" t="str">
        <f t="shared" si="8"/>
        <v xml:space="preserve"> |201912: 0 |201911: 0 |2019010: 0 |201909: 0 |201908: 0 |201907: 0 |201906: Contratos publicados en SIGEP a 30 de junio de 2019 (46 contratos) |201905: 0  |201904: Sigep |201903: aplicativo sigep |201902: aplicativo sigep |201901: aplicativo sigep</v>
      </c>
      <c r="BL127" s="316" t="str">
        <f t="shared" si="9"/>
        <v xml:space="preserve"> |201912: 0 |201911: 0 |2019010: 0 |201909: 0 |201908: 0 |201907: 0 |201906: Se realiza la publicacion en sigep de los contratos suscritos durante el mes  |201905: 0  |201904: 0 |201903: 0 |201902: 0 |201901: 0</v>
      </c>
      <c r="BM127" s="355" t="s">
        <v>1281</v>
      </c>
      <c r="BN127" s="360">
        <v>0</v>
      </c>
      <c r="BO127" s="355" t="s">
        <v>1281</v>
      </c>
      <c r="BP127" s="360">
        <v>0</v>
      </c>
      <c r="BQ127" s="355" t="s">
        <v>1281</v>
      </c>
      <c r="BR127" s="360">
        <v>0</v>
      </c>
      <c r="BS127" s="355" t="s">
        <v>1282</v>
      </c>
      <c r="BT127" s="360">
        <v>0</v>
      </c>
      <c r="BU127" s="462">
        <v>0</v>
      </c>
      <c r="BV127" s="463">
        <v>0</v>
      </c>
      <c r="BW127" s="267" t="s">
        <v>1283</v>
      </c>
      <c r="BX127" s="268" t="s">
        <v>1284</v>
      </c>
      <c r="BY127" s="490">
        <v>0</v>
      </c>
      <c r="BZ127" s="491">
        <v>0</v>
      </c>
      <c r="CA127" s="490">
        <v>0</v>
      </c>
      <c r="CB127" s="491">
        <v>0</v>
      </c>
      <c r="CC127" s="490">
        <v>0</v>
      </c>
      <c r="CD127" s="491">
        <v>0</v>
      </c>
      <c r="CE127" s="490">
        <v>0</v>
      </c>
      <c r="CF127" s="491">
        <v>0</v>
      </c>
      <c r="CG127" s="490">
        <v>0</v>
      </c>
      <c r="CH127" s="491">
        <v>0</v>
      </c>
      <c r="CI127" s="490">
        <v>0</v>
      </c>
      <c r="CJ127" s="491">
        <v>0</v>
      </c>
    </row>
    <row r="128" spans="1:88" ht="15" customHeight="1" x14ac:dyDescent="0.2">
      <c r="A128" s="587">
        <v>128</v>
      </c>
      <c r="B128" s="575" t="s">
        <v>254</v>
      </c>
      <c r="C128" s="577" t="s">
        <v>9</v>
      </c>
      <c r="D128" s="577" t="s">
        <v>44</v>
      </c>
      <c r="E128" s="577" t="s">
        <v>12</v>
      </c>
      <c r="F128" s="245" t="s">
        <v>121</v>
      </c>
      <c r="G128" s="245" t="s">
        <v>78</v>
      </c>
      <c r="H128" s="245">
        <v>2</v>
      </c>
      <c r="I128" s="577" t="s">
        <v>122</v>
      </c>
      <c r="J128" s="245" t="s">
        <v>13</v>
      </c>
      <c r="K128" s="245" t="s">
        <v>2298</v>
      </c>
      <c r="L128" s="245" t="s">
        <v>1285</v>
      </c>
      <c r="M128" s="245" t="s">
        <v>1286</v>
      </c>
      <c r="N128" s="577" t="s">
        <v>8</v>
      </c>
      <c r="O128" s="577" t="s">
        <v>344</v>
      </c>
      <c r="P128" s="577" t="s">
        <v>387</v>
      </c>
      <c r="Q128" s="577" t="s">
        <v>388</v>
      </c>
      <c r="R128" s="245" t="s">
        <v>260</v>
      </c>
      <c r="S128" s="245" t="s">
        <v>129</v>
      </c>
      <c r="T128" s="245" t="s">
        <v>130</v>
      </c>
      <c r="U128" s="575" t="s">
        <v>142</v>
      </c>
      <c r="V128" s="575" t="s">
        <v>153</v>
      </c>
      <c r="W128" s="245"/>
      <c r="X128" s="245"/>
      <c r="Y128" s="245"/>
      <c r="Z128" s="245"/>
      <c r="AA128" s="245"/>
      <c r="AB128" s="245"/>
      <c r="AC128" s="245">
        <v>2</v>
      </c>
      <c r="AD128" s="245" t="s">
        <v>1287</v>
      </c>
      <c r="AE128" s="245" t="s">
        <v>134</v>
      </c>
      <c r="AF128" s="576">
        <v>4.4642857142857152E-4</v>
      </c>
      <c r="AG128" s="588" t="s">
        <v>135</v>
      </c>
      <c r="AH128" s="526">
        <v>0</v>
      </c>
      <c r="AI128" s="524">
        <v>0</v>
      </c>
      <c r="AJ128" s="524">
        <v>0</v>
      </c>
      <c r="AK128" s="524">
        <v>0</v>
      </c>
      <c r="AL128" s="524">
        <v>0</v>
      </c>
      <c r="AM128" s="524">
        <v>1</v>
      </c>
      <c r="AN128" s="113">
        <v>0</v>
      </c>
      <c r="AO128" s="113">
        <v>0</v>
      </c>
      <c r="AP128" s="113">
        <v>0</v>
      </c>
      <c r="AQ128" s="113">
        <v>0</v>
      </c>
      <c r="AR128" s="113">
        <v>0</v>
      </c>
      <c r="AS128" s="116">
        <v>1</v>
      </c>
      <c r="AT128" s="545">
        <f t="shared" si="5"/>
        <v>2</v>
      </c>
      <c r="AU128" s="609" t="s">
        <v>136</v>
      </c>
      <c r="AV128" s="551">
        <v>0</v>
      </c>
      <c r="AW128" s="552">
        <v>0</v>
      </c>
      <c r="AX128" s="552">
        <v>0</v>
      </c>
      <c r="AY128" s="552">
        <v>0</v>
      </c>
      <c r="AZ128" s="552">
        <v>0</v>
      </c>
      <c r="BA128" s="552">
        <v>1</v>
      </c>
      <c r="BB128" s="115">
        <v>0</v>
      </c>
      <c r="BC128" s="115">
        <v>0</v>
      </c>
      <c r="BD128" s="115">
        <v>0</v>
      </c>
      <c r="BE128" s="115">
        <v>0</v>
      </c>
      <c r="BF128" s="115">
        <v>0</v>
      </c>
      <c r="BG128" s="115">
        <v>0</v>
      </c>
      <c r="BH128" s="545">
        <f t="shared" si="6"/>
        <v>1</v>
      </c>
      <c r="BI128" s="571">
        <f t="shared" si="7"/>
        <v>0.5</v>
      </c>
      <c r="BJ128" s="571" t="str">
        <f>VLOOKUP(BI128,Tabla_Indicador_Gestion4[#All],3,TRUE)</f>
        <v>En Tramite</v>
      </c>
      <c r="BK128" s="315" t="str">
        <f t="shared" si="8"/>
        <v xml:space="preserve"> |201912: 0 |201911: 0 |2019010: 0 |201909: 0 |201908: 0 |201907: 0 |201906: Informe |201905: 0  |201904: 0 |201903: 0 |201902: 0 |201901: 0</v>
      </c>
      <c r="BL128" s="316" t="str">
        <f t="shared" si="9"/>
        <v xml:space="preserve"> |201912: 0 |201911: 0 |2019010: 0 |201909: 0 |201908: 0 |201907: 0 |201906: La Dirección Administrativa realizó la actualizacion  del inventario de la entidad |201905: 0  |201904: 0 |201903: 0 |201902: 0 |201901: 0</v>
      </c>
      <c r="BM128" s="361">
        <v>0</v>
      </c>
      <c r="BN128" s="362">
        <v>0</v>
      </c>
      <c r="BO128" s="361">
        <v>0</v>
      </c>
      <c r="BP128" s="362">
        <v>0</v>
      </c>
      <c r="BQ128" s="361">
        <v>0</v>
      </c>
      <c r="BR128" s="362">
        <v>0</v>
      </c>
      <c r="BS128" s="361">
        <v>0</v>
      </c>
      <c r="BT128" s="362">
        <v>0</v>
      </c>
      <c r="BU128" s="462">
        <v>0</v>
      </c>
      <c r="BV128" s="463">
        <v>0</v>
      </c>
      <c r="BW128" s="269" t="s">
        <v>1288</v>
      </c>
      <c r="BX128" s="270" t="s">
        <v>1289</v>
      </c>
      <c r="BY128" s="490">
        <v>0</v>
      </c>
      <c r="BZ128" s="491">
        <v>0</v>
      </c>
      <c r="CA128" s="490">
        <v>0</v>
      </c>
      <c r="CB128" s="491">
        <v>0</v>
      </c>
      <c r="CC128" s="490">
        <v>0</v>
      </c>
      <c r="CD128" s="491">
        <v>0</v>
      </c>
      <c r="CE128" s="490">
        <v>0</v>
      </c>
      <c r="CF128" s="491">
        <v>0</v>
      </c>
      <c r="CG128" s="490">
        <v>0</v>
      </c>
      <c r="CH128" s="491">
        <v>0</v>
      </c>
      <c r="CI128" s="490">
        <v>0</v>
      </c>
      <c r="CJ128" s="491">
        <v>0</v>
      </c>
    </row>
    <row r="129" spans="1:88" ht="15" customHeight="1" x14ac:dyDescent="0.2">
      <c r="A129" s="587">
        <v>129</v>
      </c>
      <c r="B129" s="575" t="s">
        <v>254</v>
      </c>
      <c r="C129" s="577" t="s">
        <v>9</v>
      </c>
      <c r="D129" s="577" t="s">
        <v>44</v>
      </c>
      <c r="E129" s="577" t="s">
        <v>12</v>
      </c>
      <c r="F129" s="245" t="s">
        <v>121</v>
      </c>
      <c r="G129" s="245" t="s">
        <v>78</v>
      </c>
      <c r="H129" s="245">
        <v>2</v>
      </c>
      <c r="I129" s="577" t="s">
        <v>122</v>
      </c>
      <c r="J129" s="245" t="s">
        <v>13</v>
      </c>
      <c r="K129" s="245" t="s">
        <v>2298</v>
      </c>
      <c r="L129" s="245" t="s">
        <v>1290</v>
      </c>
      <c r="M129" s="245" t="s">
        <v>1291</v>
      </c>
      <c r="N129" s="577" t="s">
        <v>8</v>
      </c>
      <c r="O129" s="577" t="s">
        <v>344</v>
      </c>
      <c r="P129" s="577" t="s">
        <v>387</v>
      </c>
      <c r="Q129" s="577" t="s">
        <v>388</v>
      </c>
      <c r="R129" s="245" t="s">
        <v>260</v>
      </c>
      <c r="S129" s="245" t="s">
        <v>129</v>
      </c>
      <c r="T129" s="245" t="s">
        <v>130</v>
      </c>
      <c r="U129" s="575" t="s">
        <v>142</v>
      </c>
      <c r="V129" s="575" t="s">
        <v>153</v>
      </c>
      <c r="W129" s="245"/>
      <c r="X129" s="245"/>
      <c r="Y129" s="245"/>
      <c r="Z129" s="245"/>
      <c r="AA129" s="245"/>
      <c r="AB129" s="245"/>
      <c r="AC129" s="245">
        <v>6</v>
      </c>
      <c r="AD129" s="245" t="s">
        <v>1292</v>
      </c>
      <c r="AE129" s="245" t="s">
        <v>134</v>
      </c>
      <c r="AF129" s="576">
        <v>4.4642857142857152E-4</v>
      </c>
      <c r="AG129" s="588" t="s">
        <v>135</v>
      </c>
      <c r="AH129" s="522">
        <v>0</v>
      </c>
      <c r="AI129" s="523">
        <v>0</v>
      </c>
      <c r="AJ129" s="523">
        <v>1</v>
      </c>
      <c r="AK129" s="523">
        <v>0</v>
      </c>
      <c r="AL129" s="523">
        <v>1</v>
      </c>
      <c r="AM129" s="523">
        <v>1</v>
      </c>
      <c r="AN129" s="112">
        <v>1</v>
      </c>
      <c r="AO129" s="113">
        <v>0</v>
      </c>
      <c r="AP129" s="112">
        <v>1</v>
      </c>
      <c r="AQ129" s="113">
        <v>0</v>
      </c>
      <c r="AR129" s="112">
        <v>1</v>
      </c>
      <c r="AS129" s="113">
        <v>0</v>
      </c>
      <c r="AT129" s="545">
        <f t="shared" si="5"/>
        <v>6</v>
      </c>
      <c r="AU129" s="609" t="s">
        <v>136</v>
      </c>
      <c r="AV129" s="553">
        <v>0</v>
      </c>
      <c r="AW129" s="554">
        <v>0</v>
      </c>
      <c r="AX129" s="554">
        <v>1</v>
      </c>
      <c r="AY129" s="554">
        <v>0</v>
      </c>
      <c r="AZ129" s="552">
        <v>0</v>
      </c>
      <c r="BA129" s="554">
        <v>1</v>
      </c>
      <c r="BB129" s="115">
        <v>0</v>
      </c>
      <c r="BC129" s="115">
        <v>0</v>
      </c>
      <c r="BD129" s="115">
        <v>0</v>
      </c>
      <c r="BE129" s="115">
        <v>0</v>
      </c>
      <c r="BF129" s="115">
        <v>0</v>
      </c>
      <c r="BG129" s="115">
        <v>0</v>
      </c>
      <c r="BH129" s="545">
        <f t="shared" si="6"/>
        <v>2</v>
      </c>
      <c r="BI129" s="571">
        <f t="shared" si="7"/>
        <v>0.33333333333333331</v>
      </c>
      <c r="BJ129" s="571" t="str">
        <f>VLOOKUP(BI129,Tabla_Indicador_Gestion4[#All],3,TRUE)</f>
        <v>En Tramite</v>
      </c>
      <c r="BK129" s="315" t="str">
        <f t="shared" si="8"/>
        <v xml:space="preserve"> |201912: 0 |201911: 0 |2019010: 0 |201909: 0 |201908: 0 |201907: 0 |201906: Elaboración proyecto Resolución que modifica el comité de contratación  |201905: 0  |201904: 0 |201903: 0 |201902: 0 |201901: N.A</v>
      </c>
      <c r="BL129" s="316" t="str">
        <f t="shared" si="9"/>
        <v xml:space="preserve"> |201912: 0 |201911: 0 |2019010: 0 |201909: 0 |201908: 0 |201907: 0 |201906: se adjunta proyecto de Resolución  |201905: 0  |201904: 0 |201903: Se desarrolla un instructivo el cual fue enviado por correo |201902: 0 |201901: 0</v>
      </c>
      <c r="BM129" s="355" t="s">
        <v>303</v>
      </c>
      <c r="BN129" s="360">
        <v>0</v>
      </c>
      <c r="BO129" s="359">
        <v>0</v>
      </c>
      <c r="BP129" s="360">
        <v>0</v>
      </c>
      <c r="BQ129" s="359">
        <v>0</v>
      </c>
      <c r="BR129" s="356" t="s">
        <v>1293</v>
      </c>
      <c r="BS129" s="359">
        <v>0</v>
      </c>
      <c r="BT129" s="360">
        <v>0</v>
      </c>
      <c r="BU129" s="462">
        <v>0</v>
      </c>
      <c r="BV129" s="463">
        <v>0</v>
      </c>
      <c r="BW129" s="267" t="s">
        <v>1294</v>
      </c>
      <c r="BX129" s="268" t="s">
        <v>1295</v>
      </c>
      <c r="BY129" s="490">
        <v>0</v>
      </c>
      <c r="BZ129" s="491">
        <v>0</v>
      </c>
      <c r="CA129" s="490">
        <v>0</v>
      </c>
      <c r="CB129" s="491">
        <v>0</v>
      </c>
      <c r="CC129" s="490">
        <v>0</v>
      </c>
      <c r="CD129" s="491">
        <v>0</v>
      </c>
      <c r="CE129" s="490">
        <v>0</v>
      </c>
      <c r="CF129" s="491">
        <v>0</v>
      </c>
      <c r="CG129" s="490">
        <v>0</v>
      </c>
      <c r="CH129" s="491">
        <v>0</v>
      </c>
      <c r="CI129" s="490">
        <v>0</v>
      </c>
      <c r="CJ129" s="491">
        <v>0</v>
      </c>
    </row>
    <row r="130" spans="1:88" ht="15" customHeight="1" x14ac:dyDescent="0.2">
      <c r="A130" s="587">
        <v>130</v>
      </c>
      <c r="B130" s="575" t="s">
        <v>254</v>
      </c>
      <c r="C130" s="577" t="s">
        <v>9</v>
      </c>
      <c r="D130" s="577" t="s">
        <v>44</v>
      </c>
      <c r="E130" s="577" t="s">
        <v>12</v>
      </c>
      <c r="F130" s="245" t="s">
        <v>121</v>
      </c>
      <c r="G130" s="245" t="s">
        <v>78</v>
      </c>
      <c r="H130" s="245">
        <v>2</v>
      </c>
      <c r="I130" s="577" t="s">
        <v>122</v>
      </c>
      <c r="J130" s="245" t="s">
        <v>13</v>
      </c>
      <c r="K130" s="245" t="s">
        <v>2298</v>
      </c>
      <c r="L130" s="245" t="s">
        <v>1296</v>
      </c>
      <c r="M130" s="245" t="s">
        <v>1297</v>
      </c>
      <c r="N130" s="577" t="s">
        <v>8</v>
      </c>
      <c r="O130" s="577" t="s">
        <v>344</v>
      </c>
      <c r="P130" s="577" t="s">
        <v>387</v>
      </c>
      <c r="Q130" s="577" t="s">
        <v>388</v>
      </c>
      <c r="R130" s="245" t="s">
        <v>260</v>
      </c>
      <c r="S130" s="245" t="s">
        <v>129</v>
      </c>
      <c r="T130" s="245" t="s">
        <v>130</v>
      </c>
      <c r="U130" s="575" t="s">
        <v>142</v>
      </c>
      <c r="V130" s="575" t="s">
        <v>153</v>
      </c>
      <c r="W130" s="245"/>
      <c r="X130" s="245"/>
      <c r="Y130" s="245"/>
      <c r="Z130" s="245"/>
      <c r="AA130" s="245"/>
      <c r="AB130" s="245"/>
      <c r="AC130" s="245">
        <v>2</v>
      </c>
      <c r="AD130" s="245" t="s">
        <v>1298</v>
      </c>
      <c r="AE130" s="245" t="s">
        <v>134</v>
      </c>
      <c r="AF130" s="576">
        <v>4.4642857142857152E-4</v>
      </c>
      <c r="AG130" s="588" t="s">
        <v>135</v>
      </c>
      <c r="AH130" s="526">
        <v>0</v>
      </c>
      <c r="AI130" s="524">
        <v>0</v>
      </c>
      <c r="AJ130" s="524">
        <v>0</v>
      </c>
      <c r="AK130" s="524">
        <v>0</v>
      </c>
      <c r="AL130" s="524">
        <v>0</v>
      </c>
      <c r="AM130" s="524">
        <v>1</v>
      </c>
      <c r="AN130" s="113">
        <v>0</v>
      </c>
      <c r="AO130" s="113">
        <v>0</v>
      </c>
      <c r="AP130" s="113">
        <v>0</v>
      </c>
      <c r="AQ130" s="113">
        <v>0</v>
      </c>
      <c r="AR130" s="113">
        <v>0</v>
      </c>
      <c r="AS130" s="116">
        <v>1</v>
      </c>
      <c r="AT130" s="545">
        <f t="shared" si="5"/>
        <v>2</v>
      </c>
      <c r="AU130" s="609" t="s">
        <v>136</v>
      </c>
      <c r="AV130" s="551">
        <v>0</v>
      </c>
      <c r="AW130" s="552">
        <v>0</v>
      </c>
      <c r="AX130" s="552">
        <v>0</v>
      </c>
      <c r="AY130" s="552">
        <v>0</v>
      </c>
      <c r="AZ130" s="552">
        <v>0</v>
      </c>
      <c r="BA130" s="552">
        <v>0</v>
      </c>
      <c r="BB130" s="115">
        <v>0</v>
      </c>
      <c r="BC130" s="115">
        <v>0</v>
      </c>
      <c r="BD130" s="115">
        <v>0</v>
      </c>
      <c r="BE130" s="115">
        <v>0</v>
      </c>
      <c r="BF130" s="115">
        <v>0</v>
      </c>
      <c r="BG130" s="115">
        <v>0</v>
      </c>
      <c r="BH130" s="545">
        <f t="shared" si="6"/>
        <v>0</v>
      </c>
      <c r="BI130" s="571">
        <f t="shared" si="7"/>
        <v>0</v>
      </c>
      <c r="BJ130" s="571" t="str">
        <f>VLOOKUP(BI130,Tabla_Indicador_Gestion4[#All],3,TRUE)</f>
        <v>Por Ejecutar</v>
      </c>
      <c r="BK130" s="315" t="str">
        <f t="shared" si="8"/>
        <v xml:space="preserve"> |201912: 0 |201911: 0 |2019010: 0 |201909: 0 |201908: 0 |201907: 0 |201906: 0 |201905: 0  |201904: 0 |201903: 0 |201902: 0 |201901: 0</v>
      </c>
      <c r="BL130" s="316" t="str">
        <f t="shared" si="9"/>
        <v xml:space="preserve"> |201912: 0 |201911: 0 |2019010: 0 |201909: 0 |201908: 0 |201907: 0 |201906: 0 |201905: 0  |201904: 0 |201903: 0 |201902: 0 |201901: 0</v>
      </c>
      <c r="BM130" s="361">
        <v>0</v>
      </c>
      <c r="BN130" s="362">
        <v>0</v>
      </c>
      <c r="BO130" s="361">
        <v>0</v>
      </c>
      <c r="BP130" s="362">
        <v>0</v>
      </c>
      <c r="BQ130" s="361">
        <v>0</v>
      </c>
      <c r="BR130" s="362">
        <v>0</v>
      </c>
      <c r="BS130" s="361">
        <v>0</v>
      </c>
      <c r="BT130" s="362">
        <v>0</v>
      </c>
      <c r="BU130" s="462">
        <v>0</v>
      </c>
      <c r="BV130" s="463">
        <v>0</v>
      </c>
      <c r="BW130" s="323">
        <v>0</v>
      </c>
      <c r="BX130" s="324">
        <v>0</v>
      </c>
      <c r="BY130" s="490">
        <v>0</v>
      </c>
      <c r="BZ130" s="491">
        <v>0</v>
      </c>
      <c r="CA130" s="490">
        <v>0</v>
      </c>
      <c r="CB130" s="491">
        <v>0</v>
      </c>
      <c r="CC130" s="490">
        <v>0</v>
      </c>
      <c r="CD130" s="491">
        <v>0</v>
      </c>
      <c r="CE130" s="490">
        <v>0</v>
      </c>
      <c r="CF130" s="491">
        <v>0</v>
      </c>
      <c r="CG130" s="490">
        <v>0</v>
      </c>
      <c r="CH130" s="491">
        <v>0</v>
      </c>
      <c r="CI130" s="490">
        <v>0</v>
      </c>
      <c r="CJ130" s="491">
        <v>0</v>
      </c>
    </row>
    <row r="131" spans="1:88" ht="15" customHeight="1" x14ac:dyDescent="0.2">
      <c r="A131" s="587">
        <v>131</v>
      </c>
      <c r="B131" s="575" t="s">
        <v>254</v>
      </c>
      <c r="C131" s="577" t="s">
        <v>9</v>
      </c>
      <c r="D131" s="577" t="s">
        <v>44</v>
      </c>
      <c r="E131" s="577" t="s">
        <v>12</v>
      </c>
      <c r="F131" s="245" t="s">
        <v>121</v>
      </c>
      <c r="G131" s="245" t="s">
        <v>78</v>
      </c>
      <c r="H131" s="245">
        <v>2</v>
      </c>
      <c r="I131" s="577" t="s">
        <v>122</v>
      </c>
      <c r="J131" s="245" t="s">
        <v>13</v>
      </c>
      <c r="K131" s="245" t="s">
        <v>2305</v>
      </c>
      <c r="L131" s="245" t="s">
        <v>1299</v>
      </c>
      <c r="M131" s="245" t="s">
        <v>1300</v>
      </c>
      <c r="N131" s="577" t="s">
        <v>8</v>
      </c>
      <c r="O131" s="577" t="s">
        <v>344</v>
      </c>
      <c r="P131" s="577" t="s">
        <v>387</v>
      </c>
      <c r="Q131" s="577" t="s">
        <v>388</v>
      </c>
      <c r="R131" s="245" t="s">
        <v>260</v>
      </c>
      <c r="S131" s="245" t="s">
        <v>129</v>
      </c>
      <c r="T131" s="245" t="s">
        <v>130</v>
      </c>
      <c r="U131" s="575" t="s">
        <v>142</v>
      </c>
      <c r="V131" s="575" t="s">
        <v>487</v>
      </c>
      <c r="W131" s="245"/>
      <c r="X131" s="589"/>
      <c r="Y131" s="589"/>
      <c r="Z131" s="589"/>
      <c r="AA131" s="589"/>
      <c r="AB131" s="589"/>
      <c r="AC131" s="589">
        <v>1</v>
      </c>
      <c r="AD131" s="245" t="s">
        <v>167</v>
      </c>
      <c r="AE131" s="245" t="s">
        <v>134</v>
      </c>
      <c r="AF131" s="576">
        <v>4.4642857142857152E-4</v>
      </c>
      <c r="AG131" s="588" t="s">
        <v>135</v>
      </c>
      <c r="AH131" s="522">
        <v>21</v>
      </c>
      <c r="AI131" s="523">
        <v>27</v>
      </c>
      <c r="AJ131" s="523">
        <v>24</v>
      </c>
      <c r="AK131" s="523">
        <v>18</v>
      </c>
      <c r="AL131" s="524">
        <v>0</v>
      </c>
      <c r="AM131" s="524">
        <v>0</v>
      </c>
      <c r="AN131" s="113">
        <v>0</v>
      </c>
      <c r="AO131" s="113">
        <v>0</v>
      </c>
      <c r="AP131" s="113">
        <v>0</v>
      </c>
      <c r="AQ131" s="113">
        <v>0</v>
      </c>
      <c r="AR131" s="113">
        <v>0</v>
      </c>
      <c r="AS131" s="113">
        <v>0</v>
      </c>
      <c r="AT131" s="545">
        <f t="shared" ref="AT131:AT194" si="10">SUM(AH131:AS131)</f>
        <v>90</v>
      </c>
      <c r="AU131" s="609" t="s">
        <v>136</v>
      </c>
      <c r="AV131" s="553">
        <v>21</v>
      </c>
      <c r="AW131" s="554">
        <v>24</v>
      </c>
      <c r="AX131" s="554">
        <v>20</v>
      </c>
      <c r="AY131" s="554">
        <v>16</v>
      </c>
      <c r="AZ131" s="552">
        <v>0</v>
      </c>
      <c r="BA131" s="552">
        <v>0</v>
      </c>
      <c r="BB131" s="115">
        <v>0</v>
      </c>
      <c r="BC131" s="115">
        <v>0</v>
      </c>
      <c r="BD131" s="115">
        <v>0</v>
      </c>
      <c r="BE131" s="115">
        <v>0</v>
      </c>
      <c r="BF131" s="115">
        <v>0</v>
      </c>
      <c r="BG131" s="115">
        <v>0</v>
      </c>
      <c r="BH131" s="545">
        <f t="shared" ref="BH131:BH194" si="11">SUM(AV131:BG131)</f>
        <v>81</v>
      </c>
      <c r="BI131" s="571">
        <f t="shared" ref="BI131:BI194" si="12">+BH131/AT131</f>
        <v>0.9</v>
      </c>
      <c r="BJ131" s="571" t="str">
        <f>VLOOKUP(BI131,Tabla_Indicador_Gestion4[#All],3,TRUE)</f>
        <v>Gestionado</v>
      </c>
      <c r="BK131" s="315" t="str">
        <f t="shared" ref="BK131:BK194" si="13">CONCATENATE(" |201912: ",$CI131," |201911: ",$CG131," |2019010: ",$CE131," |201909: ",$CC131," |201908: ",$CA131," |201907: ",$BY131," |201906: ",$BW131," |201905: ",$BU131,"  |201904: ",$BS131," |201903: ",$BQ131," |201902: ",$BO131," |201901: ",$BM131)</f>
        <v xml:space="preserve"> |201912: 0 |201911: 0 |2019010: 0 |201909: 0 |201908: 0 |201907: 0 |201906: 0 |201905: 0  |201904: Glpi |201903: Se encuentra en el aplicativo glpi, estos 4 llegaron sobre el final mes que no se alcanzaron atender en el periodo |201902: Se encuentra en el aplicativo glpi |201901: Se encuentra en el aplicativo glpi</v>
      </c>
      <c r="BL131" s="316" t="str">
        <f t="shared" ref="BL131:BL194" si="14">CONCATENATE(" |201912: ",$CJ131," |201911: ",$CH131," |2019010: ",$CF131," |201909: ",$CD131," |201908: ",$CB131," |201907: ",$BZ131," |201906: ",$BX131," |201905: ",$BV131,"  |201904: ",$BT131," |201903: ",$BR131," |201902: ",$BP131," |201901: ",$BN131)</f>
        <v xml:space="preserve"> |201912: 0 |201911: 0 |2019010: 0 |201909: 0 |201908: 0 |201907: 0 |201906: 0 |201905: 0  |201904: Se desarrollan las actividades necesarias y de acuerdo a solicitud para cumplir con requerimientos de los funcionarios y contratistas. Sobre el final del mes, llegaron 2 solicitudes que no fue posible atender, antes de cerrar el mes porque requerian proceso que transpasaban la fecha de cierre. |201903:   |201902: 0 |201901: 0</v>
      </c>
      <c r="BM131" s="355" t="s">
        <v>1301</v>
      </c>
      <c r="BN131" s="360">
        <v>0</v>
      </c>
      <c r="BO131" s="355" t="s">
        <v>1301</v>
      </c>
      <c r="BP131" s="360">
        <v>0</v>
      </c>
      <c r="BQ131" s="355" t="s">
        <v>1302</v>
      </c>
      <c r="BR131" s="387" t="s">
        <v>194</v>
      </c>
      <c r="BS131" s="423" t="s">
        <v>1303</v>
      </c>
      <c r="BT131" s="424" t="s">
        <v>1304</v>
      </c>
      <c r="BU131" s="462">
        <v>0</v>
      </c>
      <c r="BV131" s="463">
        <v>0</v>
      </c>
      <c r="BW131" s="321">
        <v>0</v>
      </c>
      <c r="BX131" s="322">
        <v>0</v>
      </c>
      <c r="BY131" s="490">
        <v>0</v>
      </c>
      <c r="BZ131" s="491">
        <v>0</v>
      </c>
      <c r="CA131" s="490">
        <v>0</v>
      </c>
      <c r="CB131" s="491">
        <v>0</v>
      </c>
      <c r="CC131" s="490">
        <v>0</v>
      </c>
      <c r="CD131" s="491">
        <v>0</v>
      </c>
      <c r="CE131" s="490">
        <v>0</v>
      </c>
      <c r="CF131" s="491">
        <v>0</v>
      </c>
      <c r="CG131" s="490">
        <v>0</v>
      </c>
      <c r="CH131" s="491">
        <v>0</v>
      </c>
      <c r="CI131" s="490">
        <v>0</v>
      </c>
      <c r="CJ131" s="491">
        <v>0</v>
      </c>
    </row>
    <row r="132" spans="1:88" ht="15" customHeight="1" x14ac:dyDescent="0.2">
      <c r="A132" s="587">
        <v>132</v>
      </c>
      <c r="B132" s="575" t="s">
        <v>254</v>
      </c>
      <c r="C132" s="577" t="s">
        <v>9</v>
      </c>
      <c r="D132" s="577" t="s">
        <v>44</v>
      </c>
      <c r="E132" s="577" t="s">
        <v>12</v>
      </c>
      <c r="F132" s="245" t="s">
        <v>121</v>
      </c>
      <c r="G132" s="245" t="s">
        <v>78</v>
      </c>
      <c r="H132" s="245">
        <v>2</v>
      </c>
      <c r="I132" s="577" t="s">
        <v>122</v>
      </c>
      <c r="J132" s="245" t="s">
        <v>13</v>
      </c>
      <c r="K132" s="245" t="s">
        <v>2305</v>
      </c>
      <c r="L132" s="245" t="s">
        <v>1305</v>
      </c>
      <c r="M132" s="245" t="s">
        <v>1306</v>
      </c>
      <c r="N132" s="577" t="s">
        <v>8</v>
      </c>
      <c r="O132" s="577" t="s">
        <v>344</v>
      </c>
      <c r="P132" s="577" t="s">
        <v>387</v>
      </c>
      <c r="Q132" s="577" t="s">
        <v>388</v>
      </c>
      <c r="R132" s="245" t="s">
        <v>260</v>
      </c>
      <c r="S132" s="245" t="s">
        <v>129</v>
      </c>
      <c r="T132" s="245" t="s">
        <v>130</v>
      </c>
      <c r="U132" s="575" t="s">
        <v>131</v>
      </c>
      <c r="V132" s="575" t="s">
        <v>401</v>
      </c>
      <c r="W132" s="245"/>
      <c r="X132" s="245"/>
      <c r="Y132" s="245"/>
      <c r="Z132" s="245"/>
      <c r="AA132" s="245"/>
      <c r="AB132" s="245"/>
      <c r="AC132" s="245">
        <v>80</v>
      </c>
      <c r="AD132" s="245" t="s">
        <v>1307</v>
      </c>
      <c r="AE132" s="245" t="s">
        <v>134</v>
      </c>
      <c r="AF132" s="576">
        <v>4.4642857142857152E-4</v>
      </c>
      <c r="AG132" s="588" t="s">
        <v>135</v>
      </c>
      <c r="AH132" s="526">
        <v>0</v>
      </c>
      <c r="AI132" s="524">
        <v>0</v>
      </c>
      <c r="AJ132" s="524">
        <v>20</v>
      </c>
      <c r="AK132" s="524">
        <v>25</v>
      </c>
      <c r="AL132" s="524">
        <v>0</v>
      </c>
      <c r="AM132" s="524">
        <v>20</v>
      </c>
      <c r="AN132" s="113">
        <v>0</v>
      </c>
      <c r="AO132" s="113">
        <v>0</v>
      </c>
      <c r="AP132" s="116">
        <v>20</v>
      </c>
      <c r="AQ132" s="113">
        <v>0</v>
      </c>
      <c r="AR132" s="113">
        <v>0</v>
      </c>
      <c r="AS132" s="116">
        <v>20</v>
      </c>
      <c r="AT132" s="545">
        <f t="shared" si="10"/>
        <v>105</v>
      </c>
      <c r="AU132" s="609" t="s">
        <v>136</v>
      </c>
      <c r="AV132" s="551">
        <v>0</v>
      </c>
      <c r="AW132" s="552">
        <v>0</v>
      </c>
      <c r="AX132" s="552">
        <v>20</v>
      </c>
      <c r="AY132" s="552">
        <v>25</v>
      </c>
      <c r="AZ132" s="552">
        <v>0</v>
      </c>
      <c r="BA132" s="552">
        <v>7</v>
      </c>
      <c r="BB132" s="115">
        <v>0</v>
      </c>
      <c r="BC132" s="115">
        <v>0</v>
      </c>
      <c r="BD132" s="115">
        <v>0</v>
      </c>
      <c r="BE132" s="115">
        <v>0</v>
      </c>
      <c r="BF132" s="115">
        <v>0</v>
      </c>
      <c r="BG132" s="115">
        <v>0</v>
      </c>
      <c r="BH132" s="545">
        <f t="shared" si="11"/>
        <v>52</v>
      </c>
      <c r="BI132" s="571">
        <f t="shared" si="12"/>
        <v>0.49523809523809526</v>
      </c>
      <c r="BJ132" s="571" t="str">
        <f>VLOOKUP(BI132,Tabla_Indicador_Gestion4[#All],3,TRUE)</f>
        <v>En Tramite</v>
      </c>
      <c r="BK132" s="315" t="str">
        <f t="shared" si="13"/>
        <v xml:space="preserve"> |201912: 0 |201911: 0 |2019010: 0 |201909: 0 |201908: 0 |201907: 0 |201906: Carpeta Compartida de la Direccion  Administrativa |201905: 0  |201904: Carpeta compartida del Grupo Administrativa |201903: en la carpeta compartida del Grupo de Administrativa |201902: 0 |201901: 0</v>
      </c>
      <c r="BL132" s="316" t="str">
        <f t="shared" si="14"/>
        <v xml:space="preserve"> |201912: 0 |201911: 0 |2019010: 0 |201909: 0 |201908: 0 |201907: 0 |201906: Se elabora un ( 1) informe  mensual de seguimiento  por cada contrato, en el mes de junio  se realizaron 7 informes de seguimiento ( Auto gas-Arriendo de 2 sedes-toyo Card´s_Vigilancia_Satena- OC Panamericana_UNP |201905: 0  |201904: Informes de ejecución y supervisión de los contratos pertenecientes al area |201903: Se realizan los informes de los siguientes contratos durante el trimestre
1. Arriendos (6)
2. Vigilancia (3)
3. Mantenimiento de vehiculos (3)
4. Tiquetes (3)
5. Estantes (1)
6. Cajas de archivo (1)
7. Combustible (3) |201902: 0 |201901: 0</v>
      </c>
      <c r="BM132" s="361">
        <v>0</v>
      </c>
      <c r="BN132" s="362">
        <v>0</v>
      </c>
      <c r="BO132" s="361">
        <v>0</v>
      </c>
      <c r="BP132" s="362">
        <v>0</v>
      </c>
      <c r="BQ132" s="357" t="s">
        <v>1308</v>
      </c>
      <c r="BR132" s="358" t="s">
        <v>1309</v>
      </c>
      <c r="BS132" s="418" t="s">
        <v>1310</v>
      </c>
      <c r="BT132" s="419" t="s">
        <v>1311</v>
      </c>
      <c r="BU132" s="462">
        <v>0</v>
      </c>
      <c r="BV132" s="463">
        <v>0</v>
      </c>
      <c r="BW132" s="269" t="s">
        <v>1312</v>
      </c>
      <c r="BX132" s="270" t="s">
        <v>1313</v>
      </c>
      <c r="BY132" s="490">
        <v>0</v>
      </c>
      <c r="BZ132" s="491">
        <v>0</v>
      </c>
      <c r="CA132" s="490">
        <v>0</v>
      </c>
      <c r="CB132" s="491">
        <v>0</v>
      </c>
      <c r="CC132" s="490">
        <v>0</v>
      </c>
      <c r="CD132" s="491">
        <v>0</v>
      </c>
      <c r="CE132" s="490">
        <v>0</v>
      </c>
      <c r="CF132" s="491">
        <v>0</v>
      </c>
      <c r="CG132" s="490">
        <v>0</v>
      </c>
      <c r="CH132" s="491">
        <v>0</v>
      </c>
      <c r="CI132" s="490">
        <v>0</v>
      </c>
      <c r="CJ132" s="491">
        <v>0</v>
      </c>
    </row>
    <row r="133" spans="1:88" ht="15" customHeight="1" x14ac:dyDescent="0.2">
      <c r="A133" s="587">
        <v>133</v>
      </c>
      <c r="B133" s="575" t="s">
        <v>254</v>
      </c>
      <c r="C133" s="577" t="s">
        <v>9</v>
      </c>
      <c r="D133" s="577" t="s">
        <v>44</v>
      </c>
      <c r="E133" s="577" t="s">
        <v>12</v>
      </c>
      <c r="F133" s="245" t="s">
        <v>121</v>
      </c>
      <c r="G133" s="245" t="s">
        <v>78</v>
      </c>
      <c r="H133" s="245">
        <v>2</v>
      </c>
      <c r="I133" s="577" t="s">
        <v>122</v>
      </c>
      <c r="J133" s="245" t="s">
        <v>13</v>
      </c>
      <c r="K133" s="245" t="s">
        <v>2305</v>
      </c>
      <c r="L133" s="245" t="s">
        <v>1314</v>
      </c>
      <c r="M133" s="245" t="s">
        <v>1315</v>
      </c>
      <c r="N133" s="577" t="s">
        <v>8</v>
      </c>
      <c r="O133" s="577" t="s">
        <v>344</v>
      </c>
      <c r="P133" s="577" t="s">
        <v>387</v>
      </c>
      <c r="Q133" s="577" t="s">
        <v>388</v>
      </c>
      <c r="R133" s="245" t="s">
        <v>260</v>
      </c>
      <c r="S133" s="245" t="s">
        <v>129</v>
      </c>
      <c r="T133" s="245" t="s">
        <v>130</v>
      </c>
      <c r="U133" s="575" t="s">
        <v>131</v>
      </c>
      <c r="V133" s="575" t="s">
        <v>401</v>
      </c>
      <c r="W133" s="245"/>
      <c r="X133" s="245"/>
      <c r="Y133" s="245"/>
      <c r="Z133" s="245"/>
      <c r="AA133" s="245"/>
      <c r="AB133" s="245"/>
      <c r="AC133" s="245">
        <v>4</v>
      </c>
      <c r="AD133" s="245" t="s">
        <v>1307</v>
      </c>
      <c r="AE133" s="245" t="s">
        <v>134</v>
      </c>
      <c r="AF133" s="576">
        <v>4.4642857142857152E-4</v>
      </c>
      <c r="AG133" s="588" t="s">
        <v>135</v>
      </c>
      <c r="AH133" s="522">
        <v>1</v>
      </c>
      <c r="AI133" s="523">
        <v>0</v>
      </c>
      <c r="AJ133" s="523">
        <v>0</v>
      </c>
      <c r="AK133" s="523">
        <v>1</v>
      </c>
      <c r="AL133" s="524">
        <v>0</v>
      </c>
      <c r="AM133" s="523">
        <v>0</v>
      </c>
      <c r="AN133" s="112">
        <v>1</v>
      </c>
      <c r="AO133" s="113">
        <v>0</v>
      </c>
      <c r="AP133" s="113">
        <v>0</v>
      </c>
      <c r="AQ133" s="112">
        <v>1</v>
      </c>
      <c r="AR133" s="113">
        <v>0</v>
      </c>
      <c r="AS133" s="112">
        <v>0</v>
      </c>
      <c r="AT133" s="545">
        <f t="shared" si="10"/>
        <v>4</v>
      </c>
      <c r="AU133" s="609" t="s">
        <v>136</v>
      </c>
      <c r="AV133" s="553">
        <v>1</v>
      </c>
      <c r="AW133" s="554">
        <v>0</v>
      </c>
      <c r="AX133" s="554">
        <v>0</v>
      </c>
      <c r="AY133" s="554">
        <v>1</v>
      </c>
      <c r="AZ133" s="552">
        <v>0</v>
      </c>
      <c r="BA133" s="554">
        <v>1</v>
      </c>
      <c r="BB133" s="115">
        <v>0</v>
      </c>
      <c r="BC133" s="115">
        <v>0</v>
      </c>
      <c r="BD133" s="115">
        <v>0</v>
      </c>
      <c r="BE133" s="115">
        <v>0</v>
      </c>
      <c r="BF133" s="115">
        <v>0</v>
      </c>
      <c r="BG133" s="115">
        <v>0</v>
      </c>
      <c r="BH133" s="545">
        <f t="shared" si="11"/>
        <v>3</v>
      </c>
      <c r="BI133" s="571">
        <f t="shared" si="12"/>
        <v>0.75</v>
      </c>
      <c r="BJ133" s="571" t="str">
        <f>VLOOKUP(BI133,Tabla_Indicador_Gestion4[#All],3,TRUE)</f>
        <v>En Seguimiento</v>
      </c>
      <c r="BK133" s="315" t="str">
        <f t="shared" si="13"/>
        <v xml:space="preserve"> |201912: 0 |201911: 0 |2019010: 0 |201909: 0 |201908: 0 |201907: 0 |201906: Se realizo actividad de publicacion  como cuidar los elementos de la entidad |201905: 0  |201904: Carpeta compartida Piga |201903: 0 |201902: 0 |201901: http://www.supertransporte.gov.co/index.php/plan-institucional-de-gestion-ambiental/</v>
      </c>
      <c r="BL133" s="316" t="str">
        <f t="shared" si="14"/>
        <v xml:space="preserve"> |201912: 0 |201911: 0 |2019010: 0 |201909: 0 |201908: 0 |201907: 0 |201906: Se reporta el ultimo informe de 2018 y se encuentra publicado en la pagina web de la Entidad vigente a 2020                                    No obstante se realizan actividades que propenden por la conservacion del medio Ambiente.  
 Se envió correo electrónico a todos funcionario con fecha 11 de junio de 2019  sensibilizando el uso  del papel de manos   como utilizar y cuidar las toallas de manos 
 |201905: 0  |201904: Se realizan actividades  |201903: 0 |201902: 0 |201901: Se reporta el ultimo informe de 2018 y se encuentra publicado en la pagina web de la Entidad</v>
      </c>
      <c r="BM133" s="395" t="s">
        <v>1316</v>
      </c>
      <c r="BN133" s="356" t="s">
        <v>1317</v>
      </c>
      <c r="BO133" s="359">
        <v>0</v>
      </c>
      <c r="BP133" s="360">
        <v>0</v>
      </c>
      <c r="BQ133" s="359">
        <v>0</v>
      </c>
      <c r="BR133" s="360">
        <v>0</v>
      </c>
      <c r="BS133" s="423" t="s">
        <v>1318</v>
      </c>
      <c r="BT133" s="424" t="s">
        <v>1319</v>
      </c>
      <c r="BU133" s="462">
        <v>0</v>
      </c>
      <c r="BV133" s="463">
        <v>0</v>
      </c>
      <c r="BW133" s="267" t="s">
        <v>1320</v>
      </c>
      <c r="BX133" s="268" t="s">
        <v>1321</v>
      </c>
      <c r="BY133" s="490">
        <v>0</v>
      </c>
      <c r="BZ133" s="491">
        <v>0</v>
      </c>
      <c r="CA133" s="490">
        <v>0</v>
      </c>
      <c r="CB133" s="491">
        <v>0</v>
      </c>
      <c r="CC133" s="490">
        <v>0</v>
      </c>
      <c r="CD133" s="491">
        <v>0</v>
      </c>
      <c r="CE133" s="490">
        <v>0</v>
      </c>
      <c r="CF133" s="491">
        <v>0</v>
      </c>
      <c r="CG133" s="490">
        <v>0</v>
      </c>
      <c r="CH133" s="491">
        <v>0</v>
      </c>
      <c r="CI133" s="490">
        <v>0</v>
      </c>
      <c r="CJ133" s="491">
        <v>0</v>
      </c>
    </row>
    <row r="134" spans="1:88" ht="15" customHeight="1" x14ac:dyDescent="0.2">
      <c r="A134" s="587">
        <v>134</v>
      </c>
      <c r="B134" s="575" t="s">
        <v>254</v>
      </c>
      <c r="C134" s="577" t="s">
        <v>9</v>
      </c>
      <c r="D134" s="577" t="s">
        <v>44</v>
      </c>
      <c r="E134" s="577" t="s">
        <v>12</v>
      </c>
      <c r="F134" s="245" t="s">
        <v>121</v>
      </c>
      <c r="G134" s="245" t="s">
        <v>78</v>
      </c>
      <c r="H134" s="245">
        <v>2</v>
      </c>
      <c r="I134" s="577" t="s">
        <v>122</v>
      </c>
      <c r="J134" s="245" t="s">
        <v>13</v>
      </c>
      <c r="K134" s="245" t="s">
        <v>2297</v>
      </c>
      <c r="L134" s="245" t="s">
        <v>1322</v>
      </c>
      <c r="M134" s="245" t="s">
        <v>164</v>
      </c>
      <c r="N134" s="577" t="s">
        <v>8</v>
      </c>
      <c r="O134" s="577" t="s">
        <v>344</v>
      </c>
      <c r="P134" s="577" t="s">
        <v>387</v>
      </c>
      <c r="Q134" s="577" t="s">
        <v>388</v>
      </c>
      <c r="R134" s="245" t="s">
        <v>260</v>
      </c>
      <c r="S134" s="245" t="s">
        <v>129</v>
      </c>
      <c r="T134" s="245" t="s">
        <v>130</v>
      </c>
      <c r="U134" s="575" t="s">
        <v>165</v>
      </c>
      <c r="V134" s="575" t="s">
        <v>166</v>
      </c>
      <c r="W134" s="245"/>
      <c r="X134" s="589"/>
      <c r="Y134" s="589"/>
      <c r="Z134" s="589"/>
      <c r="AA134" s="589"/>
      <c r="AB134" s="589"/>
      <c r="AC134" s="589">
        <v>1</v>
      </c>
      <c r="AD134" s="245" t="s">
        <v>167</v>
      </c>
      <c r="AE134" s="245" t="s">
        <v>134</v>
      </c>
      <c r="AF134" s="576">
        <v>4.4642857142857152E-4</v>
      </c>
      <c r="AG134" s="588" t="s">
        <v>135</v>
      </c>
      <c r="AH134" s="526">
        <v>80</v>
      </c>
      <c r="AI134" s="524">
        <v>80</v>
      </c>
      <c r="AJ134" s="524">
        <v>80</v>
      </c>
      <c r="AK134" s="524">
        <v>129</v>
      </c>
      <c r="AL134" s="524">
        <v>0</v>
      </c>
      <c r="AM134" s="524">
        <v>120</v>
      </c>
      <c r="AN134" s="113">
        <v>0</v>
      </c>
      <c r="AO134" s="113">
        <v>0</v>
      </c>
      <c r="AP134" s="113">
        <v>0</v>
      </c>
      <c r="AQ134" s="113">
        <v>0</v>
      </c>
      <c r="AR134" s="113">
        <v>0</v>
      </c>
      <c r="AS134" s="113">
        <v>0</v>
      </c>
      <c r="AT134" s="545">
        <f t="shared" si="10"/>
        <v>489</v>
      </c>
      <c r="AU134" s="609" t="s">
        <v>136</v>
      </c>
      <c r="AV134" s="551">
        <v>80</v>
      </c>
      <c r="AW134" s="552">
        <v>80</v>
      </c>
      <c r="AX134" s="552">
        <v>80</v>
      </c>
      <c r="AY134" s="552">
        <v>129</v>
      </c>
      <c r="AZ134" s="552">
        <v>0</v>
      </c>
      <c r="BA134" s="552">
        <v>100</v>
      </c>
      <c r="BB134" s="115">
        <v>0</v>
      </c>
      <c r="BC134" s="115">
        <v>0</v>
      </c>
      <c r="BD134" s="115">
        <v>0</v>
      </c>
      <c r="BE134" s="115">
        <v>0</v>
      </c>
      <c r="BF134" s="115">
        <v>0</v>
      </c>
      <c r="BG134" s="115">
        <v>0</v>
      </c>
      <c r="BH134" s="545">
        <f t="shared" si="11"/>
        <v>469</v>
      </c>
      <c r="BI134" s="571">
        <f t="shared" si="12"/>
        <v>0.95910020449897748</v>
      </c>
      <c r="BJ134" s="571" t="str">
        <f>VLOOKUP(BI134,Tabla_Indicador_Gestion4[#All],3,TRUE)</f>
        <v>Gestionado</v>
      </c>
      <c r="BK134" s="315" t="str">
        <f t="shared" si="13"/>
        <v xml:space="preserve"> |201912: 0 |201911: 0 |2019010: 0 |201909: 0 |201908: 0 |201907: 0 |201906: se tramitan los diferentes requerimientos, facturas y demas |201905: 0  |201904: Orfeo |201903: orfeo
vigia
caja menor |201902: orfeo
vigia
caja menor |201901: orfeo
vigia
caja menor</v>
      </c>
      <c r="BL134" s="316" t="str">
        <f t="shared" si="14"/>
        <v xml:space="preserve"> |201912: 0 |201911: 0 |2019010: 0 |201909: 0 |201908: 0 |201907: 0 |201906: 9.Orfeo:_Vigia |201905: 0  |201904: Se tramitan los diferentes requerimientos, facturas y demas |201903: Respuestas dadas a solicitudes verbales y escritas, ya sea por medio del orfeo o del vigia |201902: Respuestas dadas a solicitudes verbales y escritas, ya sea por medio del orfeo o del vigia |201901: Respuestas dadas a solicitudes verbales y escritas, ya sea por medio del orfeo o del vigia</v>
      </c>
      <c r="BM134" s="357" t="s">
        <v>1323</v>
      </c>
      <c r="BN134" s="358" t="s">
        <v>1324</v>
      </c>
      <c r="BO134" s="357" t="s">
        <v>1323</v>
      </c>
      <c r="BP134" s="358" t="s">
        <v>1324</v>
      </c>
      <c r="BQ134" s="357" t="s">
        <v>1323</v>
      </c>
      <c r="BR134" s="358" t="s">
        <v>1324</v>
      </c>
      <c r="BS134" s="418" t="s">
        <v>1325</v>
      </c>
      <c r="BT134" s="419" t="s">
        <v>1326</v>
      </c>
      <c r="BU134" s="462">
        <v>0</v>
      </c>
      <c r="BV134" s="463">
        <v>0</v>
      </c>
      <c r="BW134" s="269" t="s">
        <v>1327</v>
      </c>
      <c r="BX134" s="270" t="s">
        <v>1328</v>
      </c>
      <c r="BY134" s="490">
        <v>0</v>
      </c>
      <c r="BZ134" s="491">
        <v>0</v>
      </c>
      <c r="CA134" s="490">
        <v>0</v>
      </c>
      <c r="CB134" s="491">
        <v>0</v>
      </c>
      <c r="CC134" s="490">
        <v>0</v>
      </c>
      <c r="CD134" s="491">
        <v>0</v>
      </c>
      <c r="CE134" s="490">
        <v>0</v>
      </c>
      <c r="CF134" s="491">
        <v>0</v>
      </c>
      <c r="CG134" s="490">
        <v>0</v>
      </c>
      <c r="CH134" s="491">
        <v>0</v>
      </c>
      <c r="CI134" s="490">
        <v>0</v>
      </c>
      <c r="CJ134" s="491">
        <v>0</v>
      </c>
    </row>
    <row r="135" spans="1:88" ht="15" customHeight="1" x14ac:dyDescent="0.2">
      <c r="A135" s="587">
        <v>135</v>
      </c>
      <c r="B135" s="575" t="s">
        <v>254</v>
      </c>
      <c r="C135" s="577" t="s">
        <v>9</v>
      </c>
      <c r="D135" s="577" t="s">
        <v>44</v>
      </c>
      <c r="E135" s="577" t="s">
        <v>12</v>
      </c>
      <c r="F135" s="245" t="s">
        <v>121</v>
      </c>
      <c r="G135" s="245" t="s">
        <v>78</v>
      </c>
      <c r="H135" s="245">
        <v>2</v>
      </c>
      <c r="I135" s="577" t="s">
        <v>122</v>
      </c>
      <c r="J135" s="245" t="s">
        <v>13</v>
      </c>
      <c r="K135" s="245" t="s">
        <v>2296</v>
      </c>
      <c r="L135" s="245" t="s">
        <v>1329</v>
      </c>
      <c r="M135" s="245" t="s">
        <v>152</v>
      </c>
      <c r="N135" s="577" t="s">
        <v>8</v>
      </c>
      <c r="O135" s="577" t="s">
        <v>344</v>
      </c>
      <c r="P135" s="577" t="s">
        <v>387</v>
      </c>
      <c r="Q135" s="577" t="s">
        <v>388</v>
      </c>
      <c r="R135" s="245" t="s">
        <v>260</v>
      </c>
      <c r="S135" s="245" t="s">
        <v>129</v>
      </c>
      <c r="T135" s="245" t="s">
        <v>130</v>
      </c>
      <c r="U135" s="575" t="s">
        <v>142</v>
      </c>
      <c r="V135" s="575" t="s">
        <v>153</v>
      </c>
      <c r="W135" s="245"/>
      <c r="X135" s="589"/>
      <c r="Y135" s="589"/>
      <c r="Z135" s="589"/>
      <c r="AA135" s="589"/>
      <c r="AB135" s="589"/>
      <c r="AC135" s="589">
        <v>1</v>
      </c>
      <c r="AD135" s="245" t="s">
        <v>154</v>
      </c>
      <c r="AE135" s="245" t="s">
        <v>134</v>
      </c>
      <c r="AF135" s="576">
        <v>4.4642857142857152E-4</v>
      </c>
      <c r="AG135" s="588" t="s">
        <v>135</v>
      </c>
      <c r="AH135" s="522">
        <v>8</v>
      </c>
      <c r="AI135" s="523">
        <v>1</v>
      </c>
      <c r="AJ135" s="523">
        <v>3</v>
      </c>
      <c r="AK135" s="523">
        <v>2</v>
      </c>
      <c r="AL135" s="524">
        <v>0</v>
      </c>
      <c r="AM135" s="523">
        <v>1</v>
      </c>
      <c r="AN135" s="113">
        <v>0</v>
      </c>
      <c r="AO135" s="113">
        <v>0</v>
      </c>
      <c r="AP135" s="113">
        <v>0</v>
      </c>
      <c r="AQ135" s="113">
        <v>0</v>
      </c>
      <c r="AR135" s="113">
        <v>0</v>
      </c>
      <c r="AS135" s="113">
        <v>0</v>
      </c>
      <c r="AT135" s="545">
        <f t="shared" si="10"/>
        <v>15</v>
      </c>
      <c r="AU135" s="609" t="s">
        <v>136</v>
      </c>
      <c r="AV135" s="553">
        <v>8</v>
      </c>
      <c r="AW135" s="554">
        <v>1</v>
      </c>
      <c r="AX135" s="554">
        <v>3</v>
      </c>
      <c r="AY135" s="554">
        <v>2</v>
      </c>
      <c r="AZ135" s="552">
        <v>0</v>
      </c>
      <c r="BA135" s="554">
        <v>1</v>
      </c>
      <c r="BB135" s="115">
        <v>0</v>
      </c>
      <c r="BC135" s="115">
        <v>0</v>
      </c>
      <c r="BD135" s="115">
        <v>0</v>
      </c>
      <c r="BE135" s="115">
        <v>0</v>
      </c>
      <c r="BF135" s="115">
        <v>0</v>
      </c>
      <c r="BG135" s="115">
        <v>0</v>
      </c>
      <c r="BH135" s="545">
        <f t="shared" si="11"/>
        <v>15</v>
      </c>
      <c r="BI135" s="571">
        <f t="shared" si="12"/>
        <v>1</v>
      </c>
      <c r="BJ135" s="571" t="str">
        <f>VLOOKUP(BI135,Tabla_Indicador_Gestion4[#All],3,TRUE)</f>
        <v>Culminada</v>
      </c>
      <c r="BK135" s="315" t="str">
        <f t="shared" si="13"/>
        <v xml:space="preserve"> |201912: 0 |201911: 0 |2019010: 0 |201909: 0 |201908: 0 |201907: 0 |201906: Respuesta dada a control interno durante el mes de junio se envió respuesta a Control Interno de un requerimiento |201905: 0  |201904: Cadena de valor y comunicaciones |201903: 0 |201902: 0 |201901: 0</v>
      </c>
      <c r="BL135" s="316" t="str">
        <f t="shared" si="14"/>
        <v xml:space="preserve"> |201912: 0 |201911: 0 |2019010: 0 |201909: 0 |201908: 0 |201907: 0 |201906: Respuesta dada a la jefatura de control interno  20195300072893 de 27-06-2019 |201905: 0  |201904: Respuestas dadas a control interno |201903: Actividades desarrolladas de cada uno de los procesos de gestion administrativa |201902: Actividades desarrolladas de cada uno de los procesos de gestion administrativa |201901: Actividades desarrolladas de cada uno de los procesos de gestion administrativa</v>
      </c>
      <c r="BM135" s="359">
        <v>0</v>
      </c>
      <c r="BN135" s="356" t="s">
        <v>1330</v>
      </c>
      <c r="BO135" s="359">
        <v>0</v>
      </c>
      <c r="BP135" s="356" t="s">
        <v>1330</v>
      </c>
      <c r="BQ135" s="359">
        <v>0</v>
      </c>
      <c r="BR135" s="356" t="s">
        <v>1330</v>
      </c>
      <c r="BS135" s="423" t="s">
        <v>1331</v>
      </c>
      <c r="BT135" s="424" t="s">
        <v>1332</v>
      </c>
      <c r="BU135" s="462">
        <v>0</v>
      </c>
      <c r="BV135" s="463">
        <v>0</v>
      </c>
      <c r="BW135" s="267" t="s">
        <v>1333</v>
      </c>
      <c r="BX135" s="268" t="s">
        <v>1334</v>
      </c>
      <c r="BY135" s="490">
        <v>0</v>
      </c>
      <c r="BZ135" s="491">
        <v>0</v>
      </c>
      <c r="CA135" s="490">
        <v>0</v>
      </c>
      <c r="CB135" s="491">
        <v>0</v>
      </c>
      <c r="CC135" s="490">
        <v>0</v>
      </c>
      <c r="CD135" s="491">
        <v>0</v>
      </c>
      <c r="CE135" s="490">
        <v>0</v>
      </c>
      <c r="CF135" s="491">
        <v>0</v>
      </c>
      <c r="CG135" s="490">
        <v>0</v>
      </c>
      <c r="CH135" s="491">
        <v>0</v>
      </c>
      <c r="CI135" s="490">
        <v>0</v>
      </c>
      <c r="CJ135" s="491">
        <v>0</v>
      </c>
    </row>
    <row r="136" spans="1:88" ht="15" customHeight="1" x14ac:dyDescent="0.2">
      <c r="A136" s="587">
        <v>136</v>
      </c>
      <c r="B136" s="575" t="s">
        <v>254</v>
      </c>
      <c r="C136" s="577" t="s">
        <v>9</v>
      </c>
      <c r="D136" s="577" t="s">
        <v>44</v>
      </c>
      <c r="E136" s="577" t="s">
        <v>12</v>
      </c>
      <c r="F136" s="245" t="s">
        <v>121</v>
      </c>
      <c r="G136" s="245" t="s">
        <v>78</v>
      </c>
      <c r="H136" s="245">
        <v>2</v>
      </c>
      <c r="I136" s="577" t="s">
        <v>122</v>
      </c>
      <c r="J136" s="245" t="s">
        <v>13</v>
      </c>
      <c r="K136" s="245" t="s">
        <v>2313</v>
      </c>
      <c r="L136" s="245" t="s">
        <v>1335</v>
      </c>
      <c r="M136" s="245" t="s">
        <v>1336</v>
      </c>
      <c r="N136" s="577" t="s">
        <v>58</v>
      </c>
      <c r="O136" s="577" t="s">
        <v>1000</v>
      </c>
      <c r="P136" s="577" t="s">
        <v>1000</v>
      </c>
      <c r="Q136" s="577" t="s">
        <v>1337</v>
      </c>
      <c r="R136" s="245" t="s">
        <v>260</v>
      </c>
      <c r="S136" s="245" t="s">
        <v>129</v>
      </c>
      <c r="T136" s="245" t="s">
        <v>130</v>
      </c>
      <c r="U136" s="575" t="s">
        <v>142</v>
      </c>
      <c r="V136" s="575" t="s">
        <v>143</v>
      </c>
      <c r="W136" s="245"/>
      <c r="X136" s="589"/>
      <c r="Y136" s="589"/>
      <c r="Z136" s="589"/>
      <c r="AA136" s="589"/>
      <c r="AB136" s="589"/>
      <c r="AC136" s="589">
        <v>1</v>
      </c>
      <c r="AD136" s="245" t="s">
        <v>1338</v>
      </c>
      <c r="AE136" s="245" t="s">
        <v>134</v>
      </c>
      <c r="AF136" s="576">
        <v>4.4642857142857152E-4</v>
      </c>
      <c r="AG136" s="588" t="s">
        <v>135</v>
      </c>
      <c r="AH136" s="525">
        <v>8.3299999999999999E-2</v>
      </c>
      <c r="AI136" s="527">
        <v>8.3299999999999999E-2</v>
      </c>
      <c r="AJ136" s="527">
        <v>8.3299999999999999E-2</v>
      </c>
      <c r="AK136" s="527">
        <v>8.3299999999999999E-2</v>
      </c>
      <c r="AL136" s="527">
        <v>8.3299999999999999E-2</v>
      </c>
      <c r="AM136" s="527">
        <v>8.3299999999999999E-2</v>
      </c>
      <c r="AN136" s="126">
        <v>8.3299999999999999E-2</v>
      </c>
      <c r="AO136" s="126">
        <v>8.3299999999999999E-2</v>
      </c>
      <c r="AP136" s="126">
        <v>8.3299999999999999E-2</v>
      </c>
      <c r="AQ136" s="126">
        <v>8.3299999999999999E-2</v>
      </c>
      <c r="AR136" s="126">
        <v>8.3299999999999999E-2</v>
      </c>
      <c r="AS136" s="126">
        <v>8.3299999999999999E-2</v>
      </c>
      <c r="AT136" s="546">
        <f t="shared" si="10"/>
        <v>0.99960000000000016</v>
      </c>
      <c r="AU136" s="609" t="s">
        <v>136</v>
      </c>
      <c r="AV136" s="555">
        <v>8.3299999999999999E-2</v>
      </c>
      <c r="AW136" s="556">
        <v>8.3299999999999999E-2</v>
      </c>
      <c r="AX136" s="556">
        <v>8.3299999999999999E-2</v>
      </c>
      <c r="AY136" s="556">
        <v>8.3299999999999999E-2</v>
      </c>
      <c r="AZ136" s="556">
        <v>8.3299999999999999E-2</v>
      </c>
      <c r="BA136" s="556">
        <v>8.3299999999999999E-2</v>
      </c>
      <c r="BB136" s="123">
        <v>0</v>
      </c>
      <c r="BC136" s="123">
        <v>0</v>
      </c>
      <c r="BD136" s="123">
        <v>0</v>
      </c>
      <c r="BE136" s="123">
        <v>0</v>
      </c>
      <c r="BF136" s="123">
        <v>0</v>
      </c>
      <c r="BG136" s="123">
        <v>0</v>
      </c>
      <c r="BH136" s="572">
        <f t="shared" si="11"/>
        <v>0.49979999999999997</v>
      </c>
      <c r="BI136" s="571">
        <f t="shared" si="12"/>
        <v>0.49999999999999989</v>
      </c>
      <c r="BJ136" s="571" t="str">
        <f>VLOOKUP(BI136,Tabla_Indicador_Gestion4[#All],3,TRUE)</f>
        <v>En Tramite</v>
      </c>
      <c r="BK136" s="315" t="str">
        <f t="shared" si="13"/>
        <v xml:space="preserve"> |201912: 0 |201911: 0 |2019010: 0 |201909: 0 |201908: 0 |201907: 0 |201906: Actas de audiencias y citatorios. |201905: Actas de audiencias y citatorios  |201904: Actas de audiencias y citatorios |201903: Actas de audiencias y citatorios |201902: Actas de audiencias y citatorios |201901: Actas de audiencias y citatorios</v>
      </c>
      <c r="BL136" s="316" t="str">
        <f t="shared" si="14"/>
        <v xml:space="preserve"> |201912: 0 |201911: 0 |2019010: 0 |201909: 0 |201908: 0 |201907: 0 |201906: Se desarrollaron las audiencias programadas para el mes sin novedades más allá del procedimiento. |201905: Se desarrollaron las audiencias programadas para el mes sin novedades más allá del procedimiento.  |201904: Se desarrollaron las audiencias programadas para el mes sin novedades más allá del procedimiento. |201903: 0 |201902: 0 |201901: 0</v>
      </c>
      <c r="BM136" s="357" t="s">
        <v>1339</v>
      </c>
      <c r="BN136" s="362">
        <v>0</v>
      </c>
      <c r="BO136" s="357" t="s">
        <v>1339</v>
      </c>
      <c r="BP136" s="362">
        <v>0</v>
      </c>
      <c r="BQ136" s="357" t="s">
        <v>1339</v>
      </c>
      <c r="BR136" s="362">
        <v>0</v>
      </c>
      <c r="BS136" s="418" t="s">
        <v>1339</v>
      </c>
      <c r="BT136" s="419" t="s">
        <v>1340</v>
      </c>
      <c r="BU136" s="357" t="s">
        <v>1339</v>
      </c>
      <c r="BV136" s="358" t="s">
        <v>1340</v>
      </c>
      <c r="BW136" s="269" t="s">
        <v>1341</v>
      </c>
      <c r="BX136" s="270" t="s">
        <v>1340</v>
      </c>
      <c r="BY136" s="490">
        <v>0</v>
      </c>
      <c r="BZ136" s="491">
        <v>0</v>
      </c>
      <c r="CA136" s="490">
        <v>0</v>
      </c>
      <c r="CB136" s="491">
        <v>0</v>
      </c>
      <c r="CC136" s="490">
        <v>0</v>
      </c>
      <c r="CD136" s="491">
        <v>0</v>
      </c>
      <c r="CE136" s="490">
        <v>0</v>
      </c>
      <c r="CF136" s="491">
        <v>0</v>
      </c>
      <c r="CG136" s="490">
        <v>0</v>
      </c>
      <c r="CH136" s="491">
        <v>0</v>
      </c>
      <c r="CI136" s="490">
        <v>0</v>
      </c>
      <c r="CJ136" s="491">
        <v>0</v>
      </c>
    </row>
    <row r="137" spans="1:88" ht="15" customHeight="1" x14ac:dyDescent="0.2">
      <c r="A137" s="587">
        <v>137</v>
      </c>
      <c r="B137" s="575" t="s">
        <v>254</v>
      </c>
      <c r="C137" s="577" t="s">
        <v>9</v>
      </c>
      <c r="D137" s="577" t="s">
        <v>44</v>
      </c>
      <c r="E137" s="577" t="s">
        <v>12</v>
      </c>
      <c r="F137" s="245" t="s">
        <v>121</v>
      </c>
      <c r="G137" s="245" t="s">
        <v>78</v>
      </c>
      <c r="H137" s="245">
        <v>2</v>
      </c>
      <c r="I137" s="577" t="s">
        <v>122</v>
      </c>
      <c r="J137" s="245" t="s">
        <v>13</v>
      </c>
      <c r="K137" s="245" t="s">
        <v>2314</v>
      </c>
      <c r="L137" s="245" t="s">
        <v>1342</v>
      </c>
      <c r="M137" s="245" t="s">
        <v>1343</v>
      </c>
      <c r="N137" s="577" t="s">
        <v>58</v>
      </c>
      <c r="O137" s="577" t="s">
        <v>1000</v>
      </c>
      <c r="P137" s="577" t="s">
        <v>1000</v>
      </c>
      <c r="Q137" s="577" t="s">
        <v>1337</v>
      </c>
      <c r="R137" s="245" t="s">
        <v>260</v>
      </c>
      <c r="S137" s="245" t="s">
        <v>129</v>
      </c>
      <c r="T137" s="245" t="s">
        <v>130</v>
      </c>
      <c r="U137" s="575" t="s">
        <v>131</v>
      </c>
      <c r="V137" s="575" t="s">
        <v>401</v>
      </c>
      <c r="W137" s="245"/>
      <c r="X137" s="589"/>
      <c r="Y137" s="589"/>
      <c r="Z137" s="589"/>
      <c r="AA137" s="589"/>
      <c r="AB137" s="589"/>
      <c r="AC137" s="589">
        <v>1</v>
      </c>
      <c r="AD137" s="245" t="s">
        <v>1344</v>
      </c>
      <c r="AE137" s="245" t="s">
        <v>134</v>
      </c>
      <c r="AF137" s="576">
        <v>4.4642857142857152E-4</v>
      </c>
      <c r="AG137" s="588" t="s">
        <v>135</v>
      </c>
      <c r="AH137" s="531">
        <v>8.3299999999999999E-2</v>
      </c>
      <c r="AI137" s="529">
        <v>8.3299999999999999E-2</v>
      </c>
      <c r="AJ137" s="529">
        <v>8.3299999999999999E-2</v>
      </c>
      <c r="AK137" s="529">
        <v>8.3299999999999999E-2</v>
      </c>
      <c r="AL137" s="529">
        <v>8.3299999999999999E-2</v>
      </c>
      <c r="AM137" s="529">
        <v>8.3299999999999999E-2</v>
      </c>
      <c r="AN137" s="125">
        <v>8.3299999999999999E-2</v>
      </c>
      <c r="AO137" s="125">
        <v>8.3299999999999999E-2</v>
      </c>
      <c r="AP137" s="125">
        <v>8.3299999999999999E-2</v>
      </c>
      <c r="AQ137" s="125">
        <v>8.3299999999999999E-2</v>
      </c>
      <c r="AR137" s="125">
        <v>8.3299999999999999E-2</v>
      </c>
      <c r="AS137" s="125">
        <v>8.3299999999999999E-2</v>
      </c>
      <c r="AT137" s="546">
        <f t="shared" si="10"/>
        <v>0.99960000000000016</v>
      </c>
      <c r="AU137" s="609" t="s">
        <v>136</v>
      </c>
      <c r="AV137" s="557">
        <v>8.3299999999999999E-2</v>
      </c>
      <c r="AW137" s="558">
        <v>8.3299999999999999E-2</v>
      </c>
      <c r="AX137" s="558">
        <v>8.3299999999999999E-2</v>
      </c>
      <c r="AY137" s="558">
        <v>8.3299999999999999E-2</v>
      </c>
      <c r="AZ137" s="558">
        <v>8.3299999999999999E-2</v>
      </c>
      <c r="BA137" s="558">
        <v>8.3299999999999999E-2</v>
      </c>
      <c r="BB137" s="123">
        <v>0</v>
      </c>
      <c r="BC137" s="123">
        <v>0</v>
      </c>
      <c r="BD137" s="123">
        <v>0</v>
      </c>
      <c r="BE137" s="123">
        <v>0</v>
      </c>
      <c r="BF137" s="123">
        <v>0</v>
      </c>
      <c r="BG137" s="123">
        <v>0</v>
      </c>
      <c r="BH137" s="572">
        <f t="shared" si="11"/>
        <v>0.49979999999999997</v>
      </c>
      <c r="BI137" s="571">
        <f t="shared" si="12"/>
        <v>0.49999999999999989</v>
      </c>
      <c r="BJ137" s="571" t="str">
        <f>VLOOKUP(BI137,Tabla_Indicador_Gestion4[#All],3,TRUE)</f>
        <v>En Tramite</v>
      </c>
      <c r="BK137" s="315" t="str">
        <f t="shared" si="13"/>
        <v xml:space="preserve"> |201912: 0 |201911: 0 |2019010: 0 |201909: 0 |201908: 0 |201907: 0 |201906: Autos que libran mandamiento ejecutivo y archivo de cobro coactivo |201905: Autos que libran mandamiento ejecutivo y archivo de cobro coactivo  |201904: Autos que libran mandamiento ejecutivo y archivo de cobro coactivo |201903: Autos que libran mandamiento ejecutivo y archivo de cobro coactivo |201902: Autos que libran mandamiento ejecutivo y archivo de cobro coactivo |201901: Autos que libran mandamiento ejecutivo y archivo de cobro coactivo</v>
      </c>
      <c r="BL137" s="316" t="str">
        <f t="shared" si="14"/>
        <v xml:space="preserve"> |201912: 0 |201911: 0 |2019010: 0 |201909: 0 |201908: 0 |201907: 0 |201906: Se realiza el trámite del cobro coactivo según la normatividad: CPACA y ET. |201905: Se realiza el trámite del cobro coactivo según la normatividad: CPACA y ET.  |201904: Se realiza el trámite del cobro coactivo según la normatividad: CPACA y ET. |201903: 0 |201902: 0 |201901: 0</v>
      </c>
      <c r="BM137" s="355" t="s">
        <v>1345</v>
      </c>
      <c r="BN137" s="360">
        <v>0</v>
      </c>
      <c r="BO137" s="355" t="s">
        <v>1345</v>
      </c>
      <c r="BP137" s="360">
        <v>0</v>
      </c>
      <c r="BQ137" s="355" t="s">
        <v>1345</v>
      </c>
      <c r="BR137" s="360">
        <v>0</v>
      </c>
      <c r="BS137" s="423" t="s">
        <v>1345</v>
      </c>
      <c r="BT137" s="424" t="s">
        <v>1346</v>
      </c>
      <c r="BU137" s="355" t="s">
        <v>1345</v>
      </c>
      <c r="BV137" s="356" t="s">
        <v>1346</v>
      </c>
      <c r="BW137" s="267" t="s">
        <v>1345</v>
      </c>
      <c r="BX137" s="268" t="s">
        <v>1346</v>
      </c>
      <c r="BY137" s="490">
        <v>0</v>
      </c>
      <c r="BZ137" s="491">
        <v>0</v>
      </c>
      <c r="CA137" s="490">
        <v>0</v>
      </c>
      <c r="CB137" s="491">
        <v>0</v>
      </c>
      <c r="CC137" s="490">
        <v>0</v>
      </c>
      <c r="CD137" s="491">
        <v>0</v>
      </c>
      <c r="CE137" s="490">
        <v>0</v>
      </c>
      <c r="CF137" s="491">
        <v>0</v>
      </c>
      <c r="CG137" s="490">
        <v>0</v>
      </c>
      <c r="CH137" s="491">
        <v>0</v>
      </c>
      <c r="CI137" s="490">
        <v>0</v>
      </c>
      <c r="CJ137" s="491">
        <v>0</v>
      </c>
    </row>
    <row r="138" spans="1:88" ht="15" customHeight="1" x14ac:dyDescent="0.2">
      <c r="A138" s="587">
        <v>138</v>
      </c>
      <c r="B138" s="575" t="s">
        <v>254</v>
      </c>
      <c r="C138" s="577" t="s">
        <v>9</v>
      </c>
      <c r="D138" s="577" t="s">
        <v>44</v>
      </c>
      <c r="E138" s="577" t="s">
        <v>12</v>
      </c>
      <c r="F138" s="245" t="s">
        <v>121</v>
      </c>
      <c r="G138" s="245" t="s">
        <v>78</v>
      </c>
      <c r="H138" s="245">
        <v>2</v>
      </c>
      <c r="I138" s="577" t="s">
        <v>122</v>
      </c>
      <c r="J138" s="245" t="s">
        <v>13</v>
      </c>
      <c r="K138" s="245" t="s">
        <v>2313</v>
      </c>
      <c r="L138" s="245" t="s">
        <v>1347</v>
      </c>
      <c r="M138" s="245" t="s">
        <v>1348</v>
      </c>
      <c r="N138" s="577" t="s">
        <v>58</v>
      </c>
      <c r="O138" s="577" t="s">
        <v>1000</v>
      </c>
      <c r="P138" s="577" t="s">
        <v>1000</v>
      </c>
      <c r="Q138" s="577" t="s">
        <v>1337</v>
      </c>
      <c r="R138" s="245" t="s">
        <v>260</v>
      </c>
      <c r="S138" s="245" t="s">
        <v>129</v>
      </c>
      <c r="T138" s="245" t="s">
        <v>130</v>
      </c>
      <c r="U138" s="575" t="s">
        <v>142</v>
      </c>
      <c r="V138" s="575" t="s">
        <v>143</v>
      </c>
      <c r="W138" s="245"/>
      <c r="X138" s="589"/>
      <c r="Y138" s="589"/>
      <c r="Z138" s="589"/>
      <c r="AA138" s="589"/>
      <c r="AB138" s="589"/>
      <c r="AC138" s="589">
        <v>1</v>
      </c>
      <c r="AD138" s="245" t="s">
        <v>1349</v>
      </c>
      <c r="AE138" s="245" t="s">
        <v>134</v>
      </c>
      <c r="AF138" s="576">
        <v>4.4642857142857152E-4</v>
      </c>
      <c r="AG138" s="588" t="s">
        <v>135</v>
      </c>
      <c r="AH138" s="525">
        <v>8.3299999999999999E-2</v>
      </c>
      <c r="AI138" s="527">
        <v>8.3299999999999999E-2</v>
      </c>
      <c r="AJ138" s="527">
        <v>8.3299999999999999E-2</v>
      </c>
      <c r="AK138" s="527">
        <v>8.3299999999999999E-2</v>
      </c>
      <c r="AL138" s="527">
        <v>8.3299999999999999E-2</v>
      </c>
      <c r="AM138" s="527">
        <v>8.3299999999999999E-2</v>
      </c>
      <c r="AN138" s="126">
        <v>8.3299999999999999E-2</v>
      </c>
      <c r="AO138" s="126">
        <v>8.3299999999999999E-2</v>
      </c>
      <c r="AP138" s="126">
        <v>8.3299999999999999E-2</v>
      </c>
      <c r="AQ138" s="126">
        <v>8.3299999999999999E-2</v>
      </c>
      <c r="AR138" s="126">
        <v>8.3299999999999999E-2</v>
      </c>
      <c r="AS138" s="126">
        <v>8.3299999999999999E-2</v>
      </c>
      <c r="AT138" s="546">
        <f t="shared" si="10"/>
        <v>0.99960000000000016</v>
      </c>
      <c r="AU138" s="609" t="s">
        <v>136</v>
      </c>
      <c r="AV138" s="555">
        <v>8.3299999999999999E-2</v>
      </c>
      <c r="AW138" s="556">
        <v>8.3299999999999999E-2</v>
      </c>
      <c r="AX138" s="556">
        <v>8.3299999999999999E-2</v>
      </c>
      <c r="AY138" s="556">
        <v>8.3299999999999999E-2</v>
      </c>
      <c r="AZ138" s="556">
        <v>8.3299999999999999E-2</v>
      </c>
      <c r="BA138" s="556">
        <v>8.3299999999999999E-2</v>
      </c>
      <c r="BB138" s="123">
        <v>0</v>
      </c>
      <c r="BC138" s="123">
        <v>0</v>
      </c>
      <c r="BD138" s="123">
        <v>0</v>
      </c>
      <c r="BE138" s="123">
        <v>0</v>
      </c>
      <c r="BF138" s="123">
        <v>0</v>
      </c>
      <c r="BG138" s="123">
        <v>0</v>
      </c>
      <c r="BH138" s="572">
        <f t="shared" si="11"/>
        <v>0.49979999999999997</v>
      </c>
      <c r="BI138" s="571">
        <f t="shared" si="12"/>
        <v>0.49999999999999989</v>
      </c>
      <c r="BJ138" s="571" t="str">
        <f>VLOOKUP(BI138,Tabla_Indicador_Gestion4[#All],3,TRUE)</f>
        <v>En Tramite</v>
      </c>
      <c r="BK138" s="315" t="str">
        <f t="shared" si="13"/>
        <v xml:space="preserve"> |201912: 0 |201911: 0 |2019010: 0 |201909: 0 |201908: 0 |201907: 0 |201906: Archivo Oficina Asesora Juridica y expedientes de recurso |201905: Archivo Oficina Asesora Juridica y expedientes de recurso  |201904: Archivo Oficina Asesora Juridica y expedientes de recurso |201903: Archivo Oficina Asesora Juridica y expedientes de recurso |201902: Archivo Oficina Asesora Juridica y expedientes de recurso |201901: Archivo Oficina Asesora Juridica y expedientes de recurso</v>
      </c>
      <c r="BL138" s="316" t="str">
        <f t="shared" si="14"/>
        <v xml:space="preserve"> |201912: 0 |201911: 0 |2019010: 0 |201909: 0 |201908: 0 |201907: 0 |201906: Se efectúa el trámite de Ley  |201905: Se efectúa el trámite de Ley   |201904: 0 |201903: 0 |201902: 0 |201901: 0</v>
      </c>
      <c r="BM138" s="357" t="s">
        <v>1350</v>
      </c>
      <c r="BN138" s="362">
        <v>0</v>
      </c>
      <c r="BO138" s="357" t="s">
        <v>1350</v>
      </c>
      <c r="BP138" s="362">
        <v>0</v>
      </c>
      <c r="BQ138" s="357" t="s">
        <v>1350</v>
      </c>
      <c r="BR138" s="362">
        <v>0</v>
      </c>
      <c r="BS138" s="418" t="s">
        <v>1350</v>
      </c>
      <c r="BT138" s="362">
        <v>0</v>
      </c>
      <c r="BU138" s="357" t="s">
        <v>1350</v>
      </c>
      <c r="BV138" s="358" t="s">
        <v>1351</v>
      </c>
      <c r="BW138" s="269" t="s">
        <v>1350</v>
      </c>
      <c r="BX138" s="270" t="s">
        <v>1351</v>
      </c>
      <c r="BY138" s="490">
        <v>0</v>
      </c>
      <c r="BZ138" s="491">
        <v>0</v>
      </c>
      <c r="CA138" s="490">
        <v>0</v>
      </c>
      <c r="CB138" s="491">
        <v>0</v>
      </c>
      <c r="CC138" s="490">
        <v>0</v>
      </c>
      <c r="CD138" s="491">
        <v>0</v>
      </c>
      <c r="CE138" s="490">
        <v>0</v>
      </c>
      <c r="CF138" s="491">
        <v>0</v>
      </c>
      <c r="CG138" s="490">
        <v>0</v>
      </c>
      <c r="CH138" s="491">
        <v>0</v>
      </c>
      <c r="CI138" s="490">
        <v>0</v>
      </c>
      <c r="CJ138" s="491">
        <v>0</v>
      </c>
    </row>
    <row r="139" spans="1:88" ht="15" customHeight="1" x14ac:dyDescent="0.2">
      <c r="A139" s="587">
        <v>139</v>
      </c>
      <c r="B139" s="575" t="s">
        <v>254</v>
      </c>
      <c r="C139" s="577" t="s">
        <v>9</v>
      </c>
      <c r="D139" s="577" t="s">
        <v>44</v>
      </c>
      <c r="E139" s="577" t="s">
        <v>12</v>
      </c>
      <c r="F139" s="245" t="s">
        <v>121</v>
      </c>
      <c r="G139" s="245" t="s">
        <v>78</v>
      </c>
      <c r="H139" s="245">
        <v>2</v>
      </c>
      <c r="I139" s="577" t="s">
        <v>122</v>
      </c>
      <c r="J139" s="245" t="s">
        <v>13</v>
      </c>
      <c r="K139" s="245" t="s">
        <v>2314</v>
      </c>
      <c r="L139" s="245" t="s">
        <v>1352</v>
      </c>
      <c r="M139" s="245" t="s">
        <v>1353</v>
      </c>
      <c r="N139" s="577" t="s">
        <v>58</v>
      </c>
      <c r="O139" s="577" t="s">
        <v>1000</v>
      </c>
      <c r="P139" s="577" t="s">
        <v>1000</v>
      </c>
      <c r="Q139" s="577" t="s">
        <v>1337</v>
      </c>
      <c r="R139" s="245" t="s">
        <v>260</v>
      </c>
      <c r="S139" s="245" t="s">
        <v>129</v>
      </c>
      <c r="T139" s="245" t="s">
        <v>130</v>
      </c>
      <c r="U139" s="575" t="s">
        <v>142</v>
      </c>
      <c r="V139" s="575" t="s">
        <v>143</v>
      </c>
      <c r="W139" s="245"/>
      <c r="X139" s="589"/>
      <c r="Y139" s="589"/>
      <c r="Z139" s="589"/>
      <c r="AA139" s="589"/>
      <c r="AB139" s="589"/>
      <c r="AC139" s="589">
        <v>1</v>
      </c>
      <c r="AD139" s="245" t="s">
        <v>1354</v>
      </c>
      <c r="AE139" s="245" t="s">
        <v>134</v>
      </c>
      <c r="AF139" s="576">
        <v>4.4642857142857152E-4</v>
      </c>
      <c r="AG139" s="588" t="s">
        <v>135</v>
      </c>
      <c r="AH139" s="531">
        <v>8.3299999999999999E-2</v>
      </c>
      <c r="AI139" s="529">
        <v>8.3299999999999999E-2</v>
      </c>
      <c r="AJ139" s="529">
        <v>8.3299999999999999E-2</v>
      </c>
      <c r="AK139" s="529">
        <v>8.3299999999999999E-2</v>
      </c>
      <c r="AL139" s="529">
        <v>8.3299999999999999E-2</v>
      </c>
      <c r="AM139" s="529">
        <v>8.3299999999999999E-2</v>
      </c>
      <c r="AN139" s="125">
        <v>8.3299999999999999E-2</v>
      </c>
      <c r="AO139" s="125">
        <v>8.3299999999999999E-2</v>
      </c>
      <c r="AP139" s="125">
        <v>8.3299999999999999E-2</v>
      </c>
      <c r="AQ139" s="125">
        <v>8.3299999999999999E-2</v>
      </c>
      <c r="AR139" s="125">
        <v>8.3299999999999999E-2</v>
      </c>
      <c r="AS139" s="125">
        <v>8.3299999999999999E-2</v>
      </c>
      <c r="AT139" s="546">
        <f t="shared" si="10"/>
        <v>0.99960000000000016</v>
      </c>
      <c r="AU139" s="609" t="s">
        <v>136</v>
      </c>
      <c r="AV139" s="557">
        <v>8.3299999999999999E-2</v>
      </c>
      <c r="AW139" s="558">
        <v>8.3299999999999999E-2</v>
      </c>
      <c r="AX139" s="558">
        <v>8.3299999999999999E-2</v>
      </c>
      <c r="AY139" s="558">
        <v>8.3299999999999999E-2</v>
      </c>
      <c r="AZ139" s="558">
        <v>8.3299999999999999E-2</v>
      </c>
      <c r="BA139" s="558">
        <v>8.3299999999999999E-2</v>
      </c>
      <c r="BB139" s="123">
        <v>0</v>
      </c>
      <c r="BC139" s="123">
        <v>0</v>
      </c>
      <c r="BD139" s="123">
        <v>0</v>
      </c>
      <c r="BE139" s="123">
        <v>0</v>
      </c>
      <c r="BF139" s="123">
        <v>0</v>
      </c>
      <c r="BG139" s="123">
        <v>0</v>
      </c>
      <c r="BH139" s="572">
        <f t="shared" si="11"/>
        <v>0.49979999999999997</v>
      </c>
      <c r="BI139" s="571">
        <f t="shared" si="12"/>
        <v>0.49999999999999989</v>
      </c>
      <c r="BJ139" s="571" t="str">
        <f>VLOOKUP(BI139,Tabla_Indicador_Gestion4[#All],3,TRUE)</f>
        <v>En Tramite</v>
      </c>
      <c r="BK139" s="315" t="str">
        <f t="shared" si="13"/>
        <v xml:space="preserve"> |201912: 0 |201911: 0 |2019010: 0 |201909: 0 |201908: 0 |201907: 0 |201906: Archivo Oficina Asesora Juridica y expedientes de recurso |201905: Archivo Oficina Asesora Juridica y expedientes de recurso  |201904: Archivo Oficina Asesora Juridica y expedientes de recurso |201903: Archivo Oficina Asesora Juridica y expedientes de recurso |201902: Archivo Oficina Asesora Juridica y expedientes de recurso |201901: Archivo Oficina Asesora Juridica y expedientes de recurso</v>
      </c>
      <c r="BL139" s="316" t="str">
        <f t="shared" si="14"/>
        <v xml:space="preserve"> |201912: 0 |201911: 0 |2019010: 0 |201909: 0 |201908: 0 |201907: 0 |201906: Se realiza la gestión necesaria en la representación judicial de la entidad ante las autoridades correspondientes. |201905: Archivo Oficina Asesora Juridica y expedientes de recurso  |201904: Se realiza la gestión necesaria en la representación judicial de la entidad ante las autoridades correspondientes. |201903: 0 |201902: 0 |201901: 0</v>
      </c>
      <c r="BM139" s="355" t="s">
        <v>1350</v>
      </c>
      <c r="BN139" s="360">
        <v>0</v>
      </c>
      <c r="BO139" s="355" t="s">
        <v>1350</v>
      </c>
      <c r="BP139" s="360">
        <v>0</v>
      </c>
      <c r="BQ139" s="355" t="s">
        <v>1350</v>
      </c>
      <c r="BR139" s="360">
        <v>0</v>
      </c>
      <c r="BS139" s="423" t="s">
        <v>1350</v>
      </c>
      <c r="BT139" s="424" t="s">
        <v>1355</v>
      </c>
      <c r="BU139" s="355" t="s">
        <v>1350</v>
      </c>
      <c r="BV139" s="356" t="s">
        <v>1350</v>
      </c>
      <c r="BW139" s="267" t="s">
        <v>1350</v>
      </c>
      <c r="BX139" s="268" t="s">
        <v>1355</v>
      </c>
      <c r="BY139" s="490">
        <v>0</v>
      </c>
      <c r="BZ139" s="491">
        <v>0</v>
      </c>
      <c r="CA139" s="490">
        <v>0</v>
      </c>
      <c r="CB139" s="491">
        <v>0</v>
      </c>
      <c r="CC139" s="490">
        <v>0</v>
      </c>
      <c r="CD139" s="491">
        <v>0</v>
      </c>
      <c r="CE139" s="490">
        <v>0</v>
      </c>
      <c r="CF139" s="491">
        <v>0</v>
      </c>
      <c r="CG139" s="490">
        <v>0</v>
      </c>
      <c r="CH139" s="491">
        <v>0</v>
      </c>
      <c r="CI139" s="490">
        <v>0</v>
      </c>
      <c r="CJ139" s="491">
        <v>0</v>
      </c>
    </row>
    <row r="140" spans="1:88" ht="15" customHeight="1" x14ac:dyDescent="0.2">
      <c r="A140" s="587">
        <v>140</v>
      </c>
      <c r="B140" s="575" t="s">
        <v>254</v>
      </c>
      <c r="C140" s="577" t="s">
        <v>9</v>
      </c>
      <c r="D140" s="577" t="s">
        <v>44</v>
      </c>
      <c r="E140" s="577" t="s">
        <v>12</v>
      </c>
      <c r="F140" s="245" t="s">
        <v>121</v>
      </c>
      <c r="G140" s="245" t="s">
        <v>78</v>
      </c>
      <c r="H140" s="245">
        <v>2</v>
      </c>
      <c r="I140" s="577" t="s">
        <v>122</v>
      </c>
      <c r="J140" s="245" t="s">
        <v>13</v>
      </c>
      <c r="K140" s="245" t="s">
        <v>2314</v>
      </c>
      <c r="L140" s="245" t="s">
        <v>1356</v>
      </c>
      <c r="M140" s="245" t="s">
        <v>1357</v>
      </c>
      <c r="N140" s="577" t="s">
        <v>58</v>
      </c>
      <c r="O140" s="577" t="s">
        <v>1000</v>
      </c>
      <c r="P140" s="577" t="s">
        <v>1000</v>
      </c>
      <c r="Q140" s="577" t="s">
        <v>1337</v>
      </c>
      <c r="R140" s="245" t="s">
        <v>260</v>
      </c>
      <c r="S140" s="245" t="s">
        <v>129</v>
      </c>
      <c r="T140" s="245" t="s">
        <v>130</v>
      </c>
      <c r="U140" s="575" t="s">
        <v>142</v>
      </c>
      <c r="V140" s="575" t="s">
        <v>143</v>
      </c>
      <c r="W140" s="245"/>
      <c r="X140" s="589"/>
      <c r="Y140" s="589"/>
      <c r="Z140" s="589"/>
      <c r="AA140" s="589"/>
      <c r="AB140" s="589"/>
      <c r="AC140" s="589">
        <v>1</v>
      </c>
      <c r="AD140" s="245" t="s">
        <v>1358</v>
      </c>
      <c r="AE140" s="245" t="s">
        <v>134</v>
      </c>
      <c r="AF140" s="576">
        <v>4.4642857142857152E-4</v>
      </c>
      <c r="AG140" s="588" t="s">
        <v>135</v>
      </c>
      <c r="AH140" s="525">
        <v>8.3299999999999999E-2</v>
      </c>
      <c r="AI140" s="527">
        <v>8.3299999999999999E-2</v>
      </c>
      <c r="AJ140" s="527">
        <v>8.3299999999999999E-2</v>
      </c>
      <c r="AK140" s="527">
        <v>8.3299999999999999E-2</v>
      </c>
      <c r="AL140" s="527">
        <v>8.3299999999999999E-2</v>
      </c>
      <c r="AM140" s="527">
        <v>8.3299999999999999E-2</v>
      </c>
      <c r="AN140" s="126">
        <v>8.3299999999999999E-2</v>
      </c>
      <c r="AO140" s="126">
        <v>8.3299999999999999E-2</v>
      </c>
      <c r="AP140" s="126">
        <v>8.3299999999999999E-2</v>
      </c>
      <c r="AQ140" s="126">
        <v>8.3299999999999999E-2</v>
      </c>
      <c r="AR140" s="126">
        <v>8.3299999999999999E-2</v>
      </c>
      <c r="AS140" s="126">
        <v>8.3299999999999999E-2</v>
      </c>
      <c r="AT140" s="546">
        <f t="shared" si="10"/>
        <v>0.99960000000000016</v>
      </c>
      <c r="AU140" s="609" t="s">
        <v>136</v>
      </c>
      <c r="AV140" s="555">
        <v>0.05</v>
      </c>
      <c r="AW140" s="556">
        <v>0.05</v>
      </c>
      <c r="AX140" s="556">
        <v>0.05</v>
      </c>
      <c r="AY140" s="556">
        <v>0.05</v>
      </c>
      <c r="AZ140" s="556">
        <v>8.3299999999999999E-2</v>
      </c>
      <c r="BA140" s="556">
        <v>8.3299999999999999E-2</v>
      </c>
      <c r="BB140" s="123">
        <v>0</v>
      </c>
      <c r="BC140" s="123">
        <v>0</v>
      </c>
      <c r="BD140" s="123">
        <v>0</v>
      </c>
      <c r="BE140" s="123">
        <v>0</v>
      </c>
      <c r="BF140" s="123">
        <v>0</v>
      </c>
      <c r="BG140" s="123">
        <v>0</v>
      </c>
      <c r="BH140" s="572">
        <f t="shared" si="11"/>
        <v>0.36659999999999998</v>
      </c>
      <c r="BI140" s="571">
        <f t="shared" si="12"/>
        <v>0.36674669867947174</v>
      </c>
      <c r="BJ140" s="571" t="str">
        <f>VLOOKUP(BI140,Tabla_Indicador_Gestion4[#All],3,TRUE)</f>
        <v>En Tramite</v>
      </c>
      <c r="BK140" s="315" t="str">
        <f t="shared" si="13"/>
        <v xml:space="preserve"> |201912: 0 |201911: 0 |2019010: 0 |201909: 0 |201908: 0 |201907: 0 |201906: Actas de comité de Sometimiento a Control y Comunicaciones a Vigilados |201905: Actas de comité de Sometimiento a Control y Comunicaciones a Vigilados  |201904: Actas de comité de Sometimiento a Control y Comunicaciones a Vigilados |201903: Actas de comité de Sometimiento a Control y Comunicaciones a Vigilados |201902: Actas de comité de Sometimiento a Control y Comunicaciones a Vigilados |201901: Actas de comité de Sometimiento a Control y Comunicaciones a Vigilados</v>
      </c>
      <c r="BL140" s="316" t="str">
        <f t="shared" si="14"/>
        <v xml:space="preserve"> |201912: 0 |201911: 0 |2019010: 0 |201909: 0 |201908: 0 |201907: 0 |201906: Comité realizado en el mes. |201905: Comité realizado en el mes.  |201904: Pendiente de realizar Comité de Sometimiento a Control para adoptar las decisiones a que haya lugar. |201903: Pendiente de realizar Comité de Sometimiento a Control para adoptar las decisiones a que haya lugar. |201902: Pendiente de realizar Comité de Sometimiento a Control para adoptar las decisiones a que haya lugar. |201901: Pendiente de realizar Comité de Sometimiento a Control para adoptar las decisiones a que haya lugar.</v>
      </c>
      <c r="BM140" s="357" t="s">
        <v>1359</v>
      </c>
      <c r="BN140" s="358" t="s">
        <v>1360</v>
      </c>
      <c r="BO140" s="357" t="s">
        <v>1359</v>
      </c>
      <c r="BP140" s="358" t="s">
        <v>1360</v>
      </c>
      <c r="BQ140" s="357" t="s">
        <v>1359</v>
      </c>
      <c r="BR140" s="358" t="s">
        <v>1360</v>
      </c>
      <c r="BS140" s="418" t="s">
        <v>1359</v>
      </c>
      <c r="BT140" s="419" t="s">
        <v>1360</v>
      </c>
      <c r="BU140" s="357" t="s">
        <v>1359</v>
      </c>
      <c r="BV140" s="358" t="s">
        <v>1361</v>
      </c>
      <c r="BW140" s="269" t="s">
        <v>1359</v>
      </c>
      <c r="BX140" s="270" t="s">
        <v>1361</v>
      </c>
      <c r="BY140" s="490">
        <v>0</v>
      </c>
      <c r="BZ140" s="491">
        <v>0</v>
      </c>
      <c r="CA140" s="490">
        <v>0</v>
      </c>
      <c r="CB140" s="491">
        <v>0</v>
      </c>
      <c r="CC140" s="490">
        <v>0</v>
      </c>
      <c r="CD140" s="491">
        <v>0</v>
      </c>
      <c r="CE140" s="490">
        <v>0</v>
      </c>
      <c r="CF140" s="491">
        <v>0</v>
      </c>
      <c r="CG140" s="490">
        <v>0</v>
      </c>
      <c r="CH140" s="491">
        <v>0</v>
      </c>
      <c r="CI140" s="490">
        <v>0</v>
      </c>
      <c r="CJ140" s="491">
        <v>0</v>
      </c>
    </row>
    <row r="141" spans="1:88" ht="15" customHeight="1" x14ac:dyDescent="0.2">
      <c r="A141" s="587">
        <v>141</v>
      </c>
      <c r="B141" s="575" t="s">
        <v>254</v>
      </c>
      <c r="C141" s="577" t="s">
        <v>9</v>
      </c>
      <c r="D141" s="577" t="s">
        <v>44</v>
      </c>
      <c r="E141" s="577" t="s">
        <v>12</v>
      </c>
      <c r="F141" s="245" t="s">
        <v>121</v>
      </c>
      <c r="G141" s="245" t="s">
        <v>78</v>
      </c>
      <c r="H141" s="245">
        <v>2</v>
      </c>
      <c r="I141" s="577" t="s">
        <v>122</v>
      </c>
      <c r="J141" s="245" t="s">
        <v>13</v>
      </c>
      <c r="K141" s="245" t="s">
        <v>2312</v>
      </c>
      <c r="L141" s="245" t="s">
        <v>1362</v>
      </c>
      <c r="M141" s="245" t="s">
        <v>164</v>
      </c>
      <c r="N141" s="577" t="s">
        <v>58</v>
      </c>
      <c r="O141" s="577" t="s">
        <v>1000</v>
      </c>
      <c r="P141" s="577" t="s">
        <v>1000</v>
      </c>
      <c r="Q141" s="577" t="s">
        <v>1337</v>
      </c>
      <c r="R141" s="245" t="s">
        <v>260</v>
      </c>
      <c r="S141" s="245" t="s">
        <v>129</v>
      </c>
      <c r="T141" s="245" t="s">
        <v>130</v>
      </c>
      <c r="U141" s="575" t="s">
        <v>165</v>
      </c>
      <c r="V141" s="575" t="s">
        <v>166</v>
      </c>
      <c r="W141" s="245"/>
      <c r="X141" s="589"/>
      <c r="Y141" s="589"/>
      <c r="Z141" s="589"/>
      <c r="AA141" s="589"/>
      <c r="AB141" s="589"/>
      <c r="AC141" s="589">
        <v>1</v>
      </c>
      <c r="AD141" s="245" t="s">
        <v>1363</v>
      </c>
      <c r="AE141" s="245" t="s">
        <v>134</v>
      </c>
      <c r="AF141" s="576">
        <v>4.4642857142857152E-4</v>
      </c>
      <c r="AG141" s="588" t="s">
        <v>135</v>
      </c>
      <c r="AH141" s="522">
        <v>119</v>
      </c>
      <c r="AI141" s="523">
        <v>48</v>
      </c>
      <c r="AJ141" s="523">
        <v>81</v>
      </c>
      <c r="AK141" s="523">
        <v>42</v>
      </c>
      <c r="AL141" s="523">
        <v>213</v>
      </c>
      <c r="AM141" s="523">
        <v>0</v>
      </c>
      <c r="AN141" s="113">
        <v>0</v>
      </c>
      <c r="AO141" s="113">
        <v>0</v>
      </c>
      <c r="AP141" s="113">
        <v>0</v>
      </c>
      <c r="AQ141" s="113">
        <v>0</v>
      </c>
      <c r="AR141" s="113">
        <v>0</v>
      </c>
      <c r="AS141" s="113">
        <v>0</v>
      </c>
      <c r="AT141" s="545">
        <f t="shared" si="10"/>
        <v>503</v>
      </c>
      <c r="AU141" s="609" t="s">
        <v>136</v>
      </c>
      <c r="AV141" s="553">
        <v>119</v>
      </c>
      <c r="AW141" s="554">
        <v>48</v>
      </c>
      <c r="AX141" s="554">
        <v>81</v>
      </c>
      <c r="AY141" s="554">
        <v>42</v>
      </c>
      <c r="AZ141" s="554">
        <v>213</v>
      </c>
      <c r="BA141" s="554">
        <v>0</v>
      </c>
      <c r="BB141" s="115">
        <v>0</v>
      </c>
      <c r="BC141" s="115">
        <v>0</v>
      </c>
      <c r="BD141" s="115">
        <v>0</v>
      </c>
      <c r="BE141" s="115">
        <v>0</v>
      </c>
      <c r="BF141" s="115">
        <v>0</v>
      </c>
      <c r="BG141" s="115">
        <v>0</v>
      </c>
      <c r="BH141" s="545">
        <f t="shared" si="11"/>
        <v>503</v>
      </c>
      <c r="BI141" s="571">
        <f t="shared" si="12"/>
        <v>1</v>
      </c>
      <c r="BJ141" s="571" t="str">
        <f>VLOOKUP(BI141,Tabla_Indicador_Gestion4[#All],3,TRUE)</f>
        <v>Culminada</v>
      </c>
      <c r="BK141" s="315" t="str">
        <f t="shared" si="13"/>
        <v xml:space="preserve"> |201912: 0 |201911: 0 |2019010: 0 |201909: 0 |201908: 0 |201907: 0 |201906: 0 |201905: Archivo Oficina Asesora Juridica   |201904: Archivo Oficina Asesora Juridica  |201903: Archivo Oficina Asesora Juridica  |201902: Archivo Oficina Asesora Juridica  |201901: Archivo Oficina Asesora Juridica </v>
      </c>
      <c r="BL141" s="316" t="str">
        <f t="shared" si="14"/>
        <v xml:space="preserve"> |201912: 0 |201911: 0 |2019010: 0 |201909: 0 |201908: 0 |201907: 0 |201906: 0 |201905: Se realizó organización de carpetas relacionados con los procesos prejudiciales y judiciales que cursan en contra de la entidad y que llegan diariamente para trámite y se adelantó el trámite del FUID  |201904: Se realizó organización de carpetas relacionados con los procesos prejudiciales y judiciales que cursan en contra de la entidad y que llegan diariamente para trámite y se adelantó el trámite del FUID |201903: Se realizó organización de carpetas relacionados con los procesos prejudiciales y judiciales que cursan en contra de la entidad y que llegan diariamente para trámite y se adelantó el trámite del FUID |201902: Se realizó organización de carpetas relacionados con los procesos prejudiciales y judiciales que cursan en contra de la entidad y que llegan diariamente para trámite y se adelantó el trámite del FUID |201901: Se realizó organización de carpetas relacionados con los procesos prejudiciales y judiciales que cursan en contra de la entidad y que llegan diariamente para trámite y se adelantó el trámite del FUID</v>
      </c>
      <c r="BM141" s="355" t="s">
        <v>1364</v>
      </c>
      <c r="BN141" s="356" t="s">
        <v>1365</v>
      </c>
      <c r="BO141" s="355" t="s">
        <v>1364</v>
      </c>
      <c r="BP141" s="356" t="s">
        <v>1365</v>
      </c>
      <c r="BQ141" s="355" t="s">
        <v>1364</v>
      </c>
      <c r="BR141" s="356" t="s">
        <v>1365</v>
      </c>
      <c r="BS141" s="423" t="s">
        <v>1364</v>
      </c>
      <c r="BT141" s="424" t="s">
        <v>1365</v>
      </c>
      <c r="BU141" s="355" t="s">
        <v>1364</v>
      </c>
      <c r="BV141" s="356" t="s">
        <v>1365</v>
      </c>
      <c r="BW141" s="323">
        <v>0</v>
      </c>
      <c r="BX141" s="324">
        <v>0</v>
      </c>
      <c r="BY141" s="490">
        <v>0</v>
      </c>
      <c r="BZ141" s="491">
        <v>0</v>
      </c>
      <c r="CA141" s="490">
        <v>0</v>
      </c>
      <c r="CB141" s="491">
        <v>0</v>
      </c>
      <c r="CC141" s="490">
        <v>0</v>
      </c>
      <c r="CD141" s="491">
        <v>0</v>
      </c>
      <c r="CE141" s="490">
        <v>0</v>
      </c>
      <c r="CF141" s="491">
        <v>0</v>
      </c>
      <c r="CG141" s="490">
        <v>0</v>
      </c>
      <c r="CH141" s="491">
        <v>0</v>
      </c>
      <c r="CI141" s="490">
        <v>0</v>
      </c>
      <c r="CJ141" s="491">
        <v>0</v>
      </c>
    </row>
    <row r="142" spans="1:88" ht="15" customHeight="1" x14ac:dyDescent="0.2">
      <c r="A142" s="587">
        <v>142</v>
      </c>
      <c r="B142" s="575" t="s">
        <v>254</v>
      </c>
      <c r="C142" s="577" t="s">
        <v>9</v>
      </c>
      <c r="D142" s="577" t="s">
        <v>44</v>
      </c>
      <c r="E142" s="577" t="s">
        <v>12</v>
      </c>
      <c r="F142" s="245" t="s">
        <v>121</v>
      </c>
      <c r="G142" s="245" t="s">
        <v>78</v>
      </c>
      <c r="H142" s="245">
        <v>2</v>
      </c>
      <c r="I142" s="577" t="s">
        <v>122</v>
      </c>
      <c r="J142" s="245" t="s">
        <v>13</v>
      </c>
      <c r="K142" s="245" t="s">
        <v>2300</v>
      </c>
      <c r="L142" s="245" t="s">
        <v>1366</v>
      </c>
      <c r="M142" s="245" t="s">
        <v>1367</v>
      </c>
      <c r="N142" s="577" t="s">
        <v>8</v>
      </c>
      <c r="O142" s="577" t="s">
        <v>344</v>
      </c>
      <c r="P142" s="577" t="s">
        <v>415</v>
      </c>
      <c r="Q142" s="577" t="s">
        <v>416</v>
      </c>
      <c r="R142" s="245" t="s">
        <v>260</v>
      </c>
      <c r="S142" s="245" t="s">
        <v>129</v>
      </c>
      <c r="T142" s="245" t="s">
        <v>130</v>
      </c>
      <c r="U142" s="575" t="s">
        <v>359</v>
      </c>
      <c r="V142" s="575" t="s">
        <v>417</v>
      </c>
      <c r="W142" s="245"/>
      <c r="X142" s="245"/>
      <c r="Y142" s="245"/>
      <c r="Z142" s="245"/>
      <c r="AA142" s="245"/>
      <c r="AB142" s="245"/>
      <c r="AC142" s="245">
        <v>4</v>
      </c>
      <c r="AD142" s="589" t="s">
        <v>1368</v>
      </c>
      <c r="AE142" s="245" t="s">
        <v>134</v>
      </c>
      <c r="AF142" s="576">
        <v>4.4642857142857152E-4</v>
      </c>
      <c r="AG142" s="588" t="s">
        <v>135</v>
      </c>
      <c r="AH142" s="526">
        <v>0</v>
      </c>
      <c r="AI142" s="524">
        <v>0</v>
      </c>
      <c r="AJ142" s="524">
        <v>0</v>
      </c>
      <c r="AK142" s="524">
        <v>0</v>
      </c>
      <c r="AL142" s="524">
        <v>1</v>
      </c>
      <c r="AM142" s="524">
        <v>1</v>
      </c>
      <c r="AN142" s="113">
        <v>0</v>
      </c>
      <c r="AO142" s="113">
        <v>0</v>
      </c>
      <c r="AP142" s="116">
        <v>1</v>
      </c>
      <c r="AQ142" s="113">
        <v>0</v>
      </c>
      <c r="AR142" s="116">
        <v>1</v>
      </c>
      <c r="AS142" s="113">
        <v>0</v>
      </c>
      <c r="AT142" s="545">
        <f t="shared" si="10"/>
        <v>4</v>
      </c>
      <c r="AU142" s="609" t="s">
        <v>136</v>
      </c>
      <c r="AV142" s="551">
        <v>0</v>
      </c>
      <c r="AW142" s="552">
        <v>0</v>
      </c>
      <c r="AX142" s="552">
        <v>0</v>
      </c>
      <c r="AY142" s="552">
        <v>0</v>
      </c>
      <c r="AZ142" s="552">
        <v>0</v>
      </c>
      <c r="BA142" s="552">
        <v>1</v>
      </c>
      <c r="BB142" s="115">
        <v>0</v>
      </c>
      <c r="BC142" s="115">
        <v>0</v>
      </c>
      <c r="BD142" s="115">
        <v>0</v>
      </c>
      <c r="BE142" s="115">
        <v>0</v>
      </c>
      <c r="BF142" s="115">
        <v>0</v>
      </c>
      <c r="BG142" s="115">
        <v>0</v>
      </c>
      <c r="BH142" s="545">
        <f t="shared" si="11"/>
        <v>1</v>
      </c>
      <c r="BI142" s="571">
        <f t="shared" si="12"/>
        <v>0.25</v>
      </c>
      <c r="BJ142" s="571" t="str">
        <f>VLOOKUP(BI142,Tabla_Indicador_Gestion4[#All],3,TRUE)</f>
        <v>En Tramite</v>
      </c>
      <c r="BK142" s="315" t="str">
        <f t="shared" si="13"/>
        <v xml:space="preserve"> |201912: 0 |201911: 0 |2019010: 0 |201909: 0 |201908: 0 |201907: 0 |201906: Publicación en carteleras virtuales |201905: 0  |201904: 0 |201903: 0 |201902: 0 |201901: 0</v>
      </c>
      <c r="BL142" s="316" t="str">
        <f t="shared" si="14"/>
        <v xml:space="preserve"> |201912: 0 |201911: 0 |2019010: 0 |201909: 0 |201908: 0 |201907: 0 |201906: Se difundió información sobre el programa Servimos, haciendo invitación a todos los funcionarios a participar de éste.  La difusión se realizó en las carteleras virtuales y en la intranet de la Entidad. |201905: 0  |201904: Las actividades correspondientes están programadas a partir del mes de mayo de 2019 |201903: 0 |201902: 0 |201901: 0</v>
      </c>
      <c r="BM142" s="361">
        <v>0</v>
      </c>
      <c r="BN142" s="362">
        <v>0</v>
      </c>
      <c r="BO142" s="361">
        <v>0</v>
      </c>
      <c r="BP142" s="362">
        <v>0</v>
      </c>
      <c r="BQ142" s="361">
        <v>0</v>
      </c>
      <c r="BR142" s="362">
        <v>0</v>
      </c>
      <c r="BS142" s="361">
        <v>0</v>
      </c>
      <c r="BT142" s="419" t="s">
        <v>1369</v>
      </c>
      <c r="BU142" s="462">
        <v>0</v>
      </c>
      <c r="BV142" s="463">
        <v>0</v>
      </c>
      <c r="BW142" s="269" t="s">
        <v>1370</v>
      </c>
      <c r="BX142" s="270" t="s">
        <v>1371</v>
      </c>
      <c r="BY142" s="490">
        <v>0</v>
      </c>
      <c r="BZ142" s="491">
        <v>0</v>
      </c>
      <c r="CA142" s="490">
        <v>0</v>
      </c>
      <c r="CB142" s="491">
        <v>0</v>
      </c>
      <c r="CC142" s="490">
        <v>0</v>
      </c>
      <c r="CD142" s="491">
        <v>0</v>
      </c>
      <c r="CE142" s="490">
        <v>0</v>
      </c>
      <c r="CF142" s="491">
        <v>0</v>
      </c>
      <c r="CG142" s="490">
        <v>0</v>
      </c>
      <c r="CH142" s="491">
        <v>0</v>
      </c>
      <c r="CI142" s="490">
        <v>0</v>
      </c>
      <c r="CJ142" s="491">
        <v>0</v>
      </c>
    </row>
    <row r="143" spans="1:88" ht="15" customHeight="1" x14ac:dyDescent="0.2">
      <c r="A143" s="587">
        <v>143</v>
      </c>
      <c r="B143" s="575" t="s">
        <v>601</v>
      </c>
      <c r="C143" s="591" t="s">
        <v>50</v>
      </c>
      <c r="D143" s="577" t="s">
        <v>51</v>
      </c>
      <c r="E143" s="577" t="s">
        <v>12</v>
      </c>
      <c r="F143" s="245" t="s">
        <v>121</v>
      </c>
      <c r="G143" s="245" t="s">
        <v>78</v>
      </c>
      <c r="H143" s="245">
        <v>2</v>
      </c>
      <c r="I143" s="577" t="s">
        <v>122</v>
      </c>
      <c r="J143" s="245" t="s">
        <v>13</v>
      </c>
      <c r="K143" s="245" t="s">
        <v>2289</v>
      </c>
      <c r="L143" s="245" t="s">
        <v>1372</v>
      </c>
      <c r="M143" s="245" t="s">
        <v>1373</v>
      </c>
      <c r="N143" s="577" t="s">
        <v>52</v>
      </c>
      <c r="O143" s="577" t="s">
        <v>1374</v>
      </c>
      <c r="P143" s="577" t="s">
        <v>1374</v>
      </c>
      <c r="Q143" s="577" t="s">
        <v>1375</v>
      </c>
      <c r="R143" s="245" t="s">
        <v>128</v>
      </c>
      <c r="S143" s="245" t="s">
        <v>129</v>
      </c>
      <c r="T143" s="245" t="s">
        <v>130</v>
      </c>
      <c r="U143" s="575" t="s">
        <v>142</v>
      </c>
      <c r="V143" s="575" t="s">
        <v>476</v>
      </c>
      <c r="W143" s="245"/>
      <c r="X143" s="589"/>
      <c r="Y143" s="589"/>
      <c r="Z143" s="589"/>
      <c r="AA143" s="589"/>
      <c r="AB143" s="589"/>
      <c r="AC143" s="589">
        <v>0.11</v>
      </c>
      <c r="AD143" s="578" t="s">
        <v>425</v>
      </c>
      <c r="AE143" s="245" t="s">
        <v>134</v>
      </c>
      <c r="AF143" s="576">
        <v>5.000000000000001E-3</v>
      </c>
      <c r="AG143" s="588" t="s">
        <v>135</v>
      </c>
      <c r="AH143" s="531">
        <v>0</v>
      </c>
      <c r="AI143" s="529">
        <v>0</v>
      </c>
      <c r="AJ143" s="529">
        <v>0</v>
      </c>
      <c r="AK143" s="529">
        <v>5.5E-2</v>
      </c>
      <c r="AL143" s="529">
        <v>5.5E-2</v>
      </c>
      <c r="AM143" s="529">
        <v>0</v>
      </c>
      <c r="AN143" s="122">
        <v>0</v>
      </c>
      <c r="AO143" s="122">
        <v>0</v>
      </c>
      <c r="AP143" s="122">
        <v>0</v>
      </c>
      <c r="AQ143" s="122">
        <v>0</v>
      </c>
      <c r="AR143" s="122">
        <v>0</v>
      </c>
      <c r="AS143" s="122">
        <v>0</v>
      </c>
      <c r="AT143" s="546">
        <f t="shared" si="10"/>
        <v>0.11</v>
      </c>
      <c r="AU143" s="609" t="s">
        <v>136</v>
      </c>
      <c r="AV143" s="557">
        <v>0</v>
      </c>
      <c r="AW143" s="558">
        <v>0</v>
      </c>
      <c r="AX143" s="558">
        <v>0</v>
      </c>
      <c r="AY143" s="558">
        <v>5.5E-2</v>
      </c>
      <c r="AZ143" s="558">
        <v>0</v>
      </c>
      <c r="BA143" s="558">
        <v>0</v>
      </c>
      <c r="BB143" s="123">
        <v>0</v>
      </c>
      <c r="BC143" s="123">
        <v>0</v>
      </c>
      <c r="BD143" s="123">
        <v>0</v>
      </c>
      <c r="BE143" s="123">
        <v>0</v>
      </c>
      <c r="BF143" s="123">
        <v>0</v>
      </c>
      <c r="BG143" s="123">
        <v>0</v>
      </c>
      <c r="BH143" s="572">
        <f t="shared" si="11"/>
        <v>5.5E-2</v>
      </c>
      <c r="BI143" s="571">
        <f t="shared" si="12"/>
        <v>0.5</v>
      </c>
      <c r="BJ143" s="571" t="str">
        <f>VLOOKUP(BI143,Tabla_Indicador_Gestion4[#All],3,TRUE)</f>
        <v>En Tramite</v>
      </c>
      <c r="BK143" s="315" t="str">
        <f t="shared" si="13"/>
        <v xml:space="preserve"> |201912: 0 |201911: 0 |2019010: 0 |201909: 0 |201908: 0 |201907: 0 |201906: 0 |201905: 0  |201904: 0 |201903: 0 |201902: 0 |201901: 0</v>
      </c>
      <c r="BL143" s="316" t="str">
        <f t="shared" si="14"/>
        <v xml:space="preserve"> |201912: 0 |201911: 0 |2019010: 0 |201909: 0 |201908: 0 |201907: 0 |201906: Esta actividad ha sido completamente reformulada y reprogramada |201905: 0  |201904: 0 |201903: 0 |201902: 0 |201901: 0</v>
      </c>
      <c r="BM143" s="359">
        <v>0</v>
      </c>
      <c r="BN143" s="360">
        <v>0</v>
      </c>
      <c r="BO143" s="359">
        <v>0</v>
      </c>
      <c r="BP143" s="360">
        <v>0</v>
      </c>
      <c r="BQ143" s="359">
        <v>0</v>
      </c>
      <c r="BR143" s="360">
        <v>0</v>
      </c>
      <c r="BS143" s="359">
        <v>0</v>
      </c>
      <c r="BT143" s="360">
        <v>0</v>
      </c>
      <c r="BU143" s="432">
        <v>0</v>
      </c>
      <c r="BV143" s="433">
        <v>0</v>
      </c>
      <c r="BW143" s="323">
        <v>0</v>
      </c>
      <c r="BX143" s="290" t="s">
        <v>1376</v>
      </c>
      <c r="BY143" s="490">
        <v>0</v>
      </c>
      <c r="BZ143" s="491">
        <v>0</v>
      </c>
      <c r="CA143" s="490">
        <v>0</v>
      </c>
      <c r="CB143" s="491">
        <v>0</v>
      </c>
      <c r="CC143" s="490">
        <v>0</v>
      </c>
      <c r="CD143" s="491">
        <v>0</v>
      </c>
      <c r="CE143" s="490">
        <v>0</v>
      </c>
      <c r="CF143" s="491">
        <v>0</v>
      </c>
      <c r="CG143" s="490">
        <v>0</v>
      </c>
      <c r="CH143" s="491">
        <v>0</v>
      </c>
      <c r="CI143" s="490">
        <v>0</v>
      </c>
      <c r="CJ143" s="491">
        <v>0</v>
      </c>
    </row>
    <row r="144" spans="1:88" ht="15" customHeight="1" x14ac:dyDescent="0.2">
      <c r="A144" s="587">
        <v>144</v>
      </c>
      <c r="B144" s="575" t="s">
        <v>601</v>
      </c>
      <c r="C144" s="591" t="s">
        <v>50</v>
      </c>
      <c r="D144" s="577" t="s">
        <v>51</v>
      </c>
      <c r="E144" s="577" t="s">
        <v>12</v>
      </c>
      <c r="F144" s="245" t="s">
        <v>121</v>
      </c>
      <c r="G144" s="245" t="s">
        <v>78</v>
      </c>
      <c r="H144" s="245">
        <v>2</v>
      </c>
      <c r="I144" s="577" t="s">
        <v>122</v>
      </c>
      <c r="J144" s="245" t="s">
        <v>13</v>
      </c>
      <c r="K144" s="245" t="s">
        <v>2289</v>
      </c>
      <c r="L144" s="245" t="s">
        <v>1377</v>
      </c>
      <c r="M144" s="245" t="s">
        <v>1378</v>
      </c>
      <c r="N144" s="577" t="s">
        <v>52</v>
      </c>
      <c r="O144" s="577" t="s">
        <v>1374</v>
      </c>
      <c r="P144" s="577" t="s">
        <v>1374</v>
      </c>
      <c r="Q144" s="577" t="s">
        <v>1375</v>
      </c>
      <c r="R144" s="245" t="s">
        <v>128</v>
      </c>
      <c r="S144" s="245" t="s">
        <v>129</v>
      </c>
      <c r="T144" s="245" t="s">
        <v>130</v>
      </c>
      <c r="U144" s="575" t="s">
        <v>142</v>
      </c>
      <c r="V144" s="575" t="s">
        <v>476</v>
      </c>
      <c r="W144" s="245"/>
      <c r="X144" s="589"/>
      <c r="Y144" s="589"/>
      <c r="Z144" s="589"/>
      <c r="AA144" s="589"/>
      <c r="AB144" s="589"/>
      <c r="AC144" s="589">
        <v>0.11</v>
      </c>
      <c r="AD144" s="578" t="s">
        <v>425</v>
      </c>
      <c r="AE144" s="245" t="s">
        <v>134</v>
      </c>
      <c r="AF144" s="576">
        <v>5.000000000000001E-3</v>
      </c>
      <c r="AG144" s="588" t="s">
        <v>135</v>
      </c>
      <c r="AH144" s="525">
        <v>0</v>
      </c>
      <c r="AI144" s="527">
        <v>0</v>
      </c>
      <c r="AJ144" s="527">
        <v>0</v>
      </c>
      <c r="AK144" s="527">
        <v>0</v>
      </c>
      <c r="AL144" s="527">
        <v>0</v>
      </c>
      <c r="AM144" s="527">
        <v>2.75E-2</v>
      </c>
      <c r="AN144" s="126">
        <v>2.75E-2</v>
      </c>
      <c r="AO144" s="126">
        <v>2.75E-2</v>
      </c>
      <c r="AP144" s="126">
        <v>2.75E-2</v>
      </c>
      <c r="AQ144" s="122">
        <v>0</v>
      </c>
      <c r="AR144" s="122">
        <v>0</v>
      </c>
      <c r="AS144" s="122">
        <v>0</v>
      </c>
      <c r="AT144" s="546">
        <f t="shared" si="10"/>
        <v>0.11</v>
      </c>
      <c r="AU144" s="609" t="s">
        <v>136</v>
      </c>
      <c r="AV144" s="555">
        <v>0</v>
      </c>
      <c r="AW144" s="556">
        <v>0</v>
      </c>
      <c r="AX144" s="556">
        <v>0</v>
      </c>
      <c r="AY144" s="556">
        <v>0</v>
      </c>
      <c r="AZ144" s="556">
        <v>0</v>
      </c>
      <c r="BA144" s="556">
        <v>0</v>
      </c>
      <c r="BB144" s="123">
        <v>0</v>
      </c>
      <c r="BC144" s="123">
        <v>0</v>
      </c>
      <c r="BD144" s="123">
        <v>0</v>
      </c>
      <c r="BE144" s="123">
        <v>0</v>
      </c>
      <c r="BF144" s="123">
        <v>0</v>
      </c>
      <c r="BG144" s="123">
        <v>0</v>
      </c>
      <c r="BH144" s="572">
        <f t="shared" si="11"/>
        <v>0</v>
      </c>
      <c r="BI144" s="571">
        <f t="shared" si="12"/>
        <v>0</v>
      </c>
      <c r="BJ144" s="571" t="str">
        <f>VLOOKUP(BI144,Tabla_Indicador_Gestion4[#All],3,TRUE)</f>
        <v>Por Ejecutar</v>
      </c>
      <c r="BK144" s="315" t="str">
        <f t="shared" si="13"/>
        <v xml:space="preserve"> |201912: 0 |201911: 0 |2019010: 0 |201909: 0 |201908: 0 |201907: 0 |201906: 0 |201905: 0  |201904: 0 |201903: 0 |201902: 0 |201901: 0</v>
      </c>
      <c r="BL144" s="316" t="str">
        <f t="shared" si="14"/>
        <v xml:space="preserve"> |201912: 0 |201911: 0 |2019010: 0 |201909: 0 |201908: 0 |201907: 0 |201906: Esta actividad ha sido completamente reformulada y reprogramada |201905: 0  |201904: 0 |201903: 0 |201902: 0 |201901: 0</v>
      </c>
      <c r="BM144" s="361">
        <v>0</v>
      </c>
      <c r="BN144" s="362">
        <v>0</v>
      </c>
      <c r="BO144" s="361">
        <v>0</v>
      </c>
      <c r="BP144" s="362">
        <v>0</v>
      </c>
      <c r="BQ144" s="361">
        <v>0</v>
      </c>
      <c r="BR144" s="362">
        <v>0</v>
      </c>
      <c r="BS144" s="361">
        <v>0</v>
      </c>
      <c r="BT144" s="362">
        <v>0</v>
      </c>
      <c r="BU144" s="462">
        <v>0</v>
      </c>
      <c r="BV144" s="463">
        <v>0</v>
      </c>
      <c r="BW144" s="323">
        <v>0</v>
      </c>
      <c r="BX144" s="290" t="s">
        <v>1376</v>
      </c>
      <c r="BY144" s="490">
        <v>0</v>
      </c>
      <c r="BZ144" s="491">
        <v>0</v>
      </c>
      <c r="CA144" s="490">
        <v>0</v>
      </c>
      <c r="CB144" s="491">
        <v>0</v>
      </c>
      <c r="CC144" s="490">
        <v>0</v>
      </c>
      <c r="CD144" s="491">
        <v>0</v>
      </c>
      <c r="CE144" s="490">
        <v>0</v>
      </c>
      <c r="CF144" s="491">
        <v>0</v>
      </c>
      <c r="CG144" s="490">
        <v>0</v>
      </c>
      <c r="CH144" s="491">
        <v>0</v>
      </c>
      <c r="CI144" s="490">
        <v>0</v>
      </c>
      <c r="CJ144" s="491">
        <v>0</v>
      </c>
    </row>
    <row r="145" spans="1:88" ht="15" customHeight="1" x14ac:dyDescent="0.2">
      <c r="A145" s="587">
        <v>145</v>
      </c>
      <c r="B145" s="575" t="s">
        <v>601</v>
      </c>
      <c r="C145" s="591" t="s">
        <v>50</v>
      </c>
      <c r="D145" s="577" t="s">
        <v>51</v>
      </c>
      <c r="E145" s="577" t="s">
        <v>12</v>
      </c>
      <c r="F145" s="245" t="s">
        <v>121</v>
      </c>
      <c r="G145" s="245" t="s">
        <v>78</v>
      </c>
      <c r="H145" s="245">
        <v>2</v>
      </c>
      <c r="I145" s="577" t="s">
        <v>122</v>
      </c>
      <c r="J145" s="245" t="s">
        <v>13</v>
      </c>
      <c r="K145" s="245" t="s">
        <v>2289</v>
      </c>
      <c r="L145" s="245" t="s">
        <v>1379</v>
      </c>
      <c r="M145" s="245" t="s">
        <v>1380</v>
      </c>
      <c r="N145" s="577" t="s">
        <v>52</v>
      </c>
      <c r="O145" s="577" t="s">
        <v>1374</v>
      </c>
      <c r="P145" s="577" t="s">
        <v>1374</v>
      </c>
      <c r="Q145" s="577" t="s">
        <v>1375</v>
      </c>
      <c r="R145" s="245" t="s">
        <v>128</v>
      </c>
      <c r="S145" s="245" t="s">
        <v>129</v>
      </c>
      <c r="T145" s="245" t="s">
        <v>130</v>
      </c>
      <c r="U145" s="575" t="s">
        <v>142</v>
      </c>
      <c r="V145" s="575" t="s">
        <v>476</v>
      </c>
      <c r="W145" s="245"/>
      <c r="X145" s="589"/>
      <c r="Y145" s="589"/>
      <c r="Z145" s="589"/>
      <c r="AA145" s="589"/>
      <c r="AB145" s="589"/>
      <c r="AC145" s="589">
        <v>0.11</v>
      </c>
      <c r="AD145" s="578" t="s">
        <v>425</v>
      </c>
      <c r="AE145" s="245" t="s">
        <v>134</v>
      </c>
      <c r="AF145" s="576">
        <v>5.000000000000001E-3</v>
      </c>
      <c r="AG145" s="588" t="s">
        <v>135</v>
      </c>
      <c r="AH145" s="531">
        <v>0</v>
      </c>
      <c r="AI145" s="529">
        <v>0</v>
      </c>
      <c r="AJ145" s="529">
        <v>0</v>
      </c>
      <c r="AK145" s="529">
        <v>0</v>
      </c>
      <c r="AL145" s="529">
        <v>0</v>
      </c>
      <c r="AM145" s="529">
        <v>0</v>
      </c>
      <c r="AN145" s="122">
        <v>0</v>
      </c>
      <c r="AO145" s="122">
        <v>0</v>
      </c>
      <c r="AP145" s="125">
        <v>2.75E-2</v>
      </c>
      <c r="AQ145" s="125">
        <v>2.75E-2</v>
      </c>
      <c r="AR145" s="125">
        <v>2.75E-2</v>
      </c>
      <c r="AS145" s="125">
        <v>2.75E-2</v>
      </c>
      <c r="AT145" s="546">
        <f t="shared" si="10"/>
        <v>0.11</v>
      </c>
      <c r="AU145" s="609" t="s">
        <v>136</v>
      </c>
      <c r="AV145" s="557">
        <v>0</v>
      </c>
      <c r="AW145" s="558">
        <v>0</v>
      </c>
      <c r="AX145" s="558">
        <v>0</v>
      </c>
      <c r="AY145" s="558">
        <v>0</v>
      </c>
      <c r="AZ145" s="558">
        <v>0</v>
      </c>
      <c r="BA145" s="558">
        <v>0</v>
      </c>
      <c r="BB145" s="123">
        <v>0</v>
      </c>
      <c r="BC145" s="123">
        <v>0</v>
      </c>
      <c r="BD145" s="123">
        <v>0</v>
      </c>
      <c r="BE145" s="123">
        <v>0</v>
      </c>
      <c r="BF145" s="123">
        <v>0</v>
      </c>
      <c r="BG145" s="123">
        <v>0</v>
      </c>
      <c r="BH145" s="572">
        <f t="shared" si="11"/>
        <v>0</v>
      </c>
      <c r="BI145" s="571">
        <f t="shared" si="12"/>
        <v>0</v>
      </c>
      <c r="BJ145" s="571" t="str">
        <f>VLOOKUP(BI145,Tabla_Indicador_Gestion4[#All],3,TRUE)</f>
        <v>Por Ejecutar</v>
      </c>
      <c r="BK145" s="315" t="str">
        <f t="shared" si="13"/>
        <v xml:space="preserve"> |201912: 0 |201911: 0 |2019010: 0 |201909: 0 |201908: 0 |201907: 0 |201906: 0 |201905: 0  |201904: 0 |201903: 0 |201902: 0 |201901: 0</v>
      </c>
      <c r="BL145" s="316" t="str">
        <f t="shared" si="14"/>
        <v xml:space="preserve"> |201912: 0 |201911: 0 |2019010: 0 |201909: 0 |201908: 0 |201907: 0 |201906: Esta actividad ha sido completamente reformulada y reprogramada |201905: 0  |201904: 0 |201903: 0 |201902: 0 |201901: 0</v>
      </c>
      <c r="BM145" s="359">
        <v>0</v>
      </c>
      <c r="BN145" s="360">
        <v>0</v>
      </c>
      <c r="BO145" s="359">
        <v>0</v>
      </c>
      <c r="BP145" s="360">
        <v>0</v>
      </c>
      <c r="BQ145" s="359">
        <v>0</v>
      </c>
      <c r="BR145" s="360">
        <v>0</v>
      </c>
      <c r="BS145" s="359">
        <v>0</v>
      </c>
      <c r="BT145" s="360">
        <v>0</v>
      </c>
      <c r="BU145" s="432">
        <v>0</v>
      </c>
      <c r="BV145" s="433">
        <v>0</v>
      </c>
      <c r="BW145" s="323">
        <v>0</v>
      </c>
      <c r="BX145" s="290" t="s">
        <v>1376</v>
      </c>
      <c r="BY145" s="490">
        <v>0</v>
      </c>
      <c r="BZ145" s="491">
        <v>0</v>
      </c>
      <c r="CA145" s="490">
        <v>0</v>
      </c>
      <c r="CB145" s="491">
        <v>0</v>
      </c>
      <c r="CC145" s="490">
        <v>0</v>
      </c>
      <c r="CD145" s="491">
        <v>0</v>
      </c>
      <c r="CE145" s="490">
        <v>0</v>
      </c>
      <c r="CF145" s="491">
        <v>0</v>
      </c>
      <c r="CG145" s="490">
        <v>0</v>
      </c>
      <c r="CH145" s="491">
        <v>0</v>
      </c>
      <c r="CI145" s="490">
        <v>0</v>
      </c>
      <c r="CJ145" s="491">
        <v>0</v>
      </c>
    </row>
    <row r="146" spans="1:88" ht="15" customHeight="1" x14ac:dyDescent="0.2">
      <c r="A146" s="587">
        <v>146</v>
      </c>
      <c r="B146" s="575" t="s">
        <v>601</v>
      </c>
      <c r="C146" s="591" t="s">
        <v>50</v>
      </c>
      <c r="D146" s="577" t="s">
        <v>51</v>
      </c>
      <c r="E146" s="577" t="s">
        <v>12</v>
      </c>
      <c r="F146" s="245" t="s">
        <v>121</v>
      </c>
      <c r="G146" s="245" t="s">
        <v>78</v>
      </c>
      <c r="H146" s="245">
        <v>2</v>
      </c>
      <c r="I146" s="577" t="s">
        <v>122</v>
      </c>
      <c r="J146" s="245" t="s">
        <v>13</v>
      </c>
      <c r="K146" s="245" t="s">
        <v>2289</v>
      </c>
      <c r="L146" s="245" t="s">
        <v>1381</v>
      </c>
      <c r="M146" s="245" t="s">
        <v>1382</v>
      </c>
      <c r="N146" s="577" t="s">
        <v>52</v>
      </c>
      <c r="O146" s="577" t="s">
        <v>1374</v>
      </c>
      <c r="P146" s="577" t="s">
        <v>1374</v>
      </c>
      <c r="Q146" s="577" t="s">
        <v>1375</v>
      </c>
      <c r="R146" s="245" t="s">
        <v>128</v>
      </c>
      <c r="S146" s="245" t="s">
        <v>129</v>
      </c>
      <c r="T146" s="245" t="s">
        <v>130</v>
      </c>
      <c r="U146" s="575" t="s">
        <v>142</v>
      </c>
      <c r="V146" s="575" t="s">
        <v>476</v>
      </c>
      <c r="W146" s="245"/>
      <c r="X146" s="589"/>
      <c r="Y146" s="589"/>
      <c r="Z146" s="589"/>
      <c r="AA146" s="589"/>
      <c r="AB146" s="589"/>
      <c r="AC146" s="589" t="s">
        <v>1383</v>
      </c>
      <c r="AD146" s="578" t="s">
        <v>425</v>
      </c>
      <c r="AE146" s="245" t="s">
        <v>134</v>
      </c>
      <c r="AF146" s="576">
        <v>5.000000000000001E-3</v>
      </c>
      <c r="AG146" s="588" t="s">
        <v>135</v>
      </c>
      <c r="AH146" s="525">
        <v>0</v>
      </c>
      <c r="AI146" s="527">
        <v>0</v>
      </c>
      <c r="AJ146" s="527">
        <v>0</v>
      </c>
      <c r="AK146" s="527">
        <v>8.3400000000000002E-2</v>
      </c>
      <c r="AL146" s="527">
        <v>8.3299999999999999E-2</v>
      </c>
      <c r="AM146" s="527">
        <v>8.3299999999999999E-2</v>
      </c>
      <c r="AN146" s="122">
        <v>0</v>
      </c>
      <c r="AO146" s="122">
        <v>0</v>
      </c>
      <c r="AP146" s="122">
        <v>0</v>
      </c>
      <c r="AQ146" s="122">
        <v>0</v>
      </c>
      <c r="AR146" s="122">
        <v>0</v>
      </c>
      <c r="AS146" s="122">
        <v>0</v>
      </c>
      <c r="AT146" s="546">
        <f t="shared" si="10"/>
        <v>0.25</v>
      </c>
      <c r="AU146" s="609" t="s">
        <v>136</v>
      </c>
      <c r="AV146" s="555">
        <v>0</v>
      </c>
      <c r="AW146" s="556">
        <v>0</v>
      </c>
      <c r="AX146" s="556">
        <v>0</v>
      </c>
      <c r="AY146" s="556">
        <v>8.3400000000000002E-2</v>
      </c>
      <c r="AZ146" s="556">
        <v>8.3299999999999999E-2</v>
      </c>
      <c r="BA146" s="556">
        <v>8.3299999999999999E-2</v>
      </c>
      <c r="BB146" s="123">
        <v>0</v>
      </c>
      <c r="BC146" s="123">
        <v>0</v>
      </c>
      <c r="BD146" s="123">
        <v>0</v>
      </c>
      <c r="BE146" s="123">
        <v>0</v>
      </c>
      <c r="BF146" s="123">
        <v>0</v>
      </c>
      <c r="BG146" s="123">
        <v>0</v>
      </c>
      <c r="BH146" s="572">
        <f t="shared" si="11"/>
        <v>0.25</v>
      </c>
      <c r="BI146" s="571">
        <f t="shared" si="12"/>
        <v>1</v>
      </c>
      <c r="BJ146" s="571" t="str">
        <f>VLOOKUP(BI146,Tabla_Indicador_Gestion4[#All],3,TRUE)</f>
        <v>Culminada</v>
      </c>
      <c r="BK146" s="315" t="str">
        <f t="shared" si="13"/>
        <v xml:space="preserve"> |201912: 0 |201911: 0 |2019010: 0 |201909: 0 |201908: 0 |201907: 0 |201906: Ficha y Criterios elaborados |201905: 0  |201904: Documentos con criterios de clasificación.  |201903: 0 |201902: 0 |201901: 0</v>
      </c>
      <c r="BL146" s="316" t="str">
        <f t="shared" si="14"/>
        <v xml:space="preserve"> |201912: 0 |201911: 0 |2019010: 0 |201909: 0 |201908: 0 |201907: 0 |201906: 0 |201905: 0  |201904: En virtud a que en el periodo se realizó un avance la meta programada para el próximo mes, el nivel de cumplimiento total de la actividad esta cercano al 50% |201903: 0 |201902: 0 |201901: 0</v>
      </c>
      <c r="BM146" s="361">
        <v>0</v>
      </c>
      <c r="BN146" s="362">
        <v>0</v>
      </c>
      <c r="BO146" s="361">
        <v>0</v>
      </c>
      <c r="BP146" s="362">
        <v>0</v>
      </c>
      <c r="BQ146" s="361">
        <v>0</v>
      </c>
      <c r="BR146" s="362">
        <v>0</v>
      </c>
      <c r="BS146" s="418" t="s">
        <v>1384</v>
      </c>
      <c r="BT146" s="358" t="s">
        <v>1385</v>
      </c>
      <c r="BU146" s="462">
        <v>0</v>
      </c>
      <c r="BV146" s="463">
        <v>0</v>
      </c>
      <c r="BW146" s="269" t="s">
        <v>1386</v>
      </c>
      <c r="BX146" s="324">
        <v>0</v>
      </c>
      <c r="BY146" s="490">
        <v>0</v>
      </c>
      <c r="BZ146" s="491">
        <v>0</v>
      </c>
      <c r="CA146" s="490">
        <v>0</v>
      </c>
      <c r="CB146" s="491">
        <v>0</v>
      </c>
      <c r="CC146" s="490">
        <v>0</v>
      </c>
      <c r="CD146" s="491">
        <v>0</v>
      </c>
      <c r="CE146" s="490">
        <v>0</v>
      </c>
      <c r="CF146" s="491">
        <v>0</v>
      </c>
      <c r="CG146" s="490">
        <v>0</v>
      </c>
      <c r="CH146" s="491">
        <v>0</v>
      </c>
      <c r="CI146" s="490">
        <v>0</v>
      </c>
      <c r="CJ146" s="491">
        <v>0</v>
      </c>
    </row>
    <row r="147" spans="1:88" ht="15" customHeight="1" x14ac:dyDescent="0.2">
      <c r="A147" s="587">
        <v>147</v>
      </c>
      <c r="B147" s="575" t="s">
        <v>601</v>
      </c>
      <c r="C147" s="591" t="s">
        <v>50</v>
      </c>
      <c r="D147" s="577" t="s">
        <v>51</v>
      </c>
      <c r="E147" s="577" t="s">
        <v>12</v>
      </c>
      <c r="F147" s="245" t="s">
        <v>121</v>
      </c>
      <c r="G147" s="245" t="s">
        <v>78</v>
      </c>
      <c r="H147" s="245">
        <v>2</v>
      </c>
      <c r="I147" s="577" t="s">
        <v>122</v>
      </c>
      <c r="J147" s="245" t="s">
        <v>13</v>
      </c>
      <c r="K147" s="245" t="s">
        <v>2280</v>
      </c>
      <c r="L147" s="245" t="s">
        <v>1387</v>
      </c>
      <c r="M147" s="245" t="s">
        <v>1388</v>
      </c>
      <c r="N147" s="577" t="s">
        <v>52</v>
      </c>
      <c r="O147" s="577" t="s">
        <v>1374</v>
      </c>
      <c r="P147" s="577" t="s">
        <v>1374</v>
      </c>
      <c r="Q147" s="577" t="s">
        <v>1375</v>
      </c>
      <c r="R147" s="245" t="s">
        <v>128</v>
      </c>
      <c r="S147" s="245" t="s">
        <v>129</v>
      </c>
      <c r="T147" s="245" t="s">
        <v>130</v>
      </c>
      <c r="U147" s="575" t="s">
        <v>142</v>
      </c>
      <c r="V147" s="575" t="s">
        <v>476</v>
      </c>
      <c r="W147" s="245"/>
      <c r="X147" s="589"/>
      <c r="Y147" s="589"/>
      <c r="Z147" s="589"/>
      <c r="AA147" s="589"/>
      <c r="AB147" s="589"/>
      <c r="AC147" s="589"/>
      <c r="AD147" s="578" t="s">
        <v>425</v>
      </c>
      <c r="AE147" s="245" t="s">
        <v>134</v>
      </c>
      <c r="AF147" s="576">
        <v>5.000000000000001E-3</v>
      </c>
      <c r="AG147" s="588" t="s">
        <v>135</v>
      </c>
      <c r="AH147" s="531">
        <v>0</v>
      </c>
      <c r="AI147" s="529">
        <v>0</v>
      </c>
      <c r="AJ147" s="529">
        <v>0</v>
      </c>
      <c r="AK147" s="529">
        <v>8.3299999999999999E-2</v>
      </c>
      <c r="AL147" s="529">
        <v>8.3299999999999999E-2</v>
      </c>
      <c r="AM147" s="529">
        <v>8.3299999999999999E-2</v>
      </c>
      <c r="AN147" s="122">
        <v>0</v>
      </c>
      <c r="AO147" s="122">
        <v>0</v>
      </c>
      <c r="AP147" s="122">
        <v>0</v>
      </c>
      <c r="AQ147" s="122">
        <v>0</v>
      </c>
      <c r="AR147" s="122">
        <v>0</v>
      </c>
      <c r="AS147" s="122">
        <v>0</v>
      </c>
      <c r="AT147" s="546">
        <f t="shared" si="10"/>
        <v>0.24990000000000001</v>
      </c>
      <c r="AU147" s="609" t="s">
        <v>136</v>
      </c>
      <c r="AV147" s="557">
        <v>0</v>
      </c>
      <c r="AW147" s="558">
        <v>0</v>
      </c>
      <c r="AX147" s="558">
        <v>0</v>
      </c>
      <c r="AY147" s="558">
        <v>0</v>
      </c>
      <c r="AZ147" s="556">
        <v>8.3299999999999999E-2</v>
      </c>
      <c r="BA147" s="558">
        <v>8.3299999999999999E-2</v>
      </c>
      <c r="BB147" s="123">
        <v>0</v>
      </c>
      <c r="BC147" s="123">
        <v>0</v>
      </c>
      <c r="BD147" s="123">
        <v>0</v>
      </c>
      <c r="BE147" s="123">
        <v>0</v>
      </c>
      <c r="BF147" s="123">
        <v>0</v>
      </c>
      <c r="BG147" s="123">
        <v>0</v>
      </c>
      <c r="BH147" s="572">
        <f t="shared" si="11"/>
        <v>0.1666</v>
      </c>
      <c r="BI147" s="571">
        <f t="shared" si="12"/>
        <v>0.66666666666666663</v>
      </c>
      <c r="BJ147" s="571" t="str">
        <f>VLOOKUP(BI147,Tabla_Indicador_Gestion4[#All],3,TRUE)</f>
        <v>En Seguimiento</v>
      </c>
      <c r="BK147" s="315" t="str">
        <f t="shared" si="13"/>
        <v xml:space="preserve"> |201912: 0 |201911: 0 |2019010: 0 |201909: 0 |201908: 0 |201907: 0 |201906: Listado de  decisiones recolectadas  |201905: Cuadro de seguimiento  |201904: 0 |201903: 0 |201902: 0 |201901: 0</v>
      </c>
      <c r="BL147" s="316" t="str">
        <f t="shared" si="14"/>
        <v xml:space="preserve"> |201912: 0 |201911: 0 |2019010: 0 |201909: 0 |201908: 0 |201907: 0 |201906: Esta actividad ha sido reprogramada.   |201905: Se inició recopilación de información  |201904: La recopilación de la información iniciará durante el mes de mayo. Lo anterior, debido a que los funcionarios de la Delegatura han estado dedicados al desarrollo de las actividades misionales.  |201903: 0 |201902: 0 |201901: 0</v>
      </c>
      <c r="BM147" s="359">
        <v>0</v>
      </c>
      <c r="BN147" s="360">
        <v>0</v>
      </c>
      <c r="BO147" s="359">
        <v>0</v>
      </c>
      <c r="BP147" s="360">
        <v>0</v>
      </c>
      <c r="BQ147" s="359">
        <v>0</v>
      </c>
      <c r="BR147" s="360">
        <v>0</v>
      </c>
      <c r="BS147" s="359">
        <v>0</v>
      </c>
      <c r="BT147" s="356" t="s">
        <v>1389</v>
      </c>
      <c r="BU147" s="423" t="s">
        <v>1390</v>
      </c>
      <c r="BV147" s="424" t="s">
        <v>1391</v>
      </c>
      <c r="BW147" s="267" t="s">
        <v>1392</v>
      </c>
      <c r="BX147" s="290" t="s">
        <v>1393</v>
      </c>
      <c r="BY147" s="490">
        <v>0</v>
      </c>
      <c r="BZ147" s="491">
        <v>0</v>
      </c>
      <c r="CA147" s="490">
        <v>0</v>
      </c>
      <c r="CB147" s="491">
        <v>0</v>
      </c>
      <c r="CC147" s="490">
        <v>0</v>
      </c>
      <c r="CD147" s="491">
        <v>0</v>
      </c>
      <c r="CE147" s="490">
        <v>0</v>
      </c>
      <c r="CF147" s="491">
        <v>0</v>
      </c>
      <c r="CG147" s="490">
        <v>0</v>
      </c>
      <c r="CH147" s="491">
        <v>0</v>
      </c>
      <c r="CI147" s="490">
        <v>0</v>
      </c>
      <c r="CJ147" s="491">
        <v>0</v>
      </c>
    </row>
    <row r="148" spans="1:88" ht="15" customHeight="1" x14ac:dyDescent="0.2">
      <c r="A148" s="587">
        <v>148</v>
      </c>
      <c r="B148" s="575" t="s">
        <v>601</v>
      </c>
      <c r="C148" s="591" t="s">
        <v>50</v>
      </c>
      <c r="D148" s="577" t="s">
        <v>51</v>
      </c>
      <c r="E148" s="577" t="s">
        <v>1517</v>
      </c>
      <c r="F148" s="245" t="s">
        <v>1518</v>
      </c>
      <c r="G148" s="245" t="s">
        <v>77</v>
      </c>
      <c r="H148" s="245">
        <v>1</v>
      </c>
      <c r="I148" s="577" t="s">
        <v>293</v>
      </c>
      <c r="J148" s="245" t="s">
        <v>1519</v>
      </c>
      <c r="K148" s="245" t="s">
        <v>2287</v>
      </c>
      <c r="L148" s="245" t="s">
        <v>1520</v>
      </c>
      <c r="M148" s="245" t="s">
        <v>1521</v>
      </c>
      <c r="N148" s="577" t="s">
        <v>52</v>
      </c>
      <c r="O148" s="577" t="s">
        <v>1374</v>
      </c>
      <c r="P148" s="577" t="s">
        <v>1374</v>
      </c>
      <c r="Q148" s="577" t="s">
        <v>1375</v>
      </c>
      <c r="R148" s="245" t="s">
        <v>128</v>
      </c>
      <c r="S148" s="245" t="s">
        <v>129</v>
      </c>
      <c r="T148" s="245" t="s">
        <v>130</v>
      </c>
      <c r="U148" s="575" t="s">
        <v>142</v>
      </c>
      <c r="V148" s="575" t="s">
        <v>476</v>
      </c>
      <c r="W148" s="592">
        <v>1</v>
      </c>
      <c r="X148" s="594">
        <v>0.34</v>
      </c>
      <c r="Y148" s="594">
        <v>0.33</v>
      </c>
      <c r="Z148" s="594">
        <v>0.33</v>
      </c>
      <c r="AA148" s="594">
        <v>0</v>
      </c>
      <c r="AB148" s="601"/>
      <c r="AC148" s="601">
        <v>0.11</v>
      </c>
      <c r="AD148" s="578" t="s">
        <v>425</v>
      </c>
      <c r="AE148" s="245" t="s">
        <v>134</v>
      </c>
      <c r="AF148" s="576">
        <v>5.3333333333333344E-2</v>
      </c>
      <c r="AG148" s="588" t="s">
        <v>135</v>
      </c>
      <c r="AH148" s="525">
        <v>0</v>
      </c>
      <c r="AI148" s="527">
        <v>0</v>
      </c>
      <c r="AJ148" s="527">
        <v>0</v>
      </c>
      <c r="AK148" s="527">
        <v>5.5E-2</v>
      </c>
      <c r="AL148" s="527">
        <v>0</v>
      </c>
      <c r="AM148" s="527">
        <v>0</v>
      </c>
      <c r="AN148" s="126">
        <v>5.5E-2</v>
      </c>
      <c r="AO148" s="122">
        <v>0</v>
      </c>
      <c r="AP148" s="122">
        <v>0</v>
      </c>
      <c r="AQ148" s="122">
        <v>0</v>
      </c>
      <c r="AR148" s="122">
        <v>0</v>
      </c>
      <c r="AS148" s="122">
        <v>0</v>
      </c>
      <c r="AT148" s="546">
        <f t="shared" si="10"/>
        <v>0.11</v>
      </c>
      <c r="AU148" s="609" t="s">
        <v>136</v>
      </c>
      <c r="AV148" s="555">
        <v>0</v>
      </c>
      <c r="AW148" s="556">
        <v>0</v>
      </c>
      <c r="AX148" s="556">
        <v>0</v>
      </c>
      <c r="AY148" s="556">
        <v>0</v>
      </c>
      <c r="AZ148" s="556">
        <v>0</v>
      </c>
      <c r="BA148" s="556">
        <v>0</v>
      </c>
      <c r="BB148" s="123">
        <v>0</v>
      </c>
      <c r="BC148" s="123">
        <v>0</v>
      </c>
      <c r="BD148" s="123">
        <v>0</v>
      </c>
      <c r="BE148" s="123">
        <v>0</v>
      </c>
      <c r="BF148" s="123">
        <v>0</v>
      </c>
      <c r="BG148" s="123">
        <v>0</v>
      </c>
      <c r="BH148" s="572">
        <f t="shared" si="11"/>
        <v>0</v>
      </c>
      <c r="BI148" s="571">
        <f t="shared" si="12"/>
        <v>0</v>
      </c>
      <c r="BJ148" s="571" t="str">
        <f>VLOOKUP(BI148,Tabla_Indicador_Gestion4[#All],3,TRUE)</f>
        <v>Por Ejecutar</v>
      </c>
      <c r="BK148" s="315" t="str">
        <f t="shared" si="13"/>
        <v xml:space="preserve"> |201912: 0 |201911: 0 |2019010: 0 |201909: 0 |201908: 0 |201907: 0 |201906: 0 |201905: 0  |201904: 0 |201903: 0 |201902: En este momento se conforma la delegatura, con el objeto de dar comienzo a la gestión |201901: En este momento se conforma la delegatura, con el objeto de dar comienzo a la gestión</v>
      </c>
      <c r="BL148" s="316" t="str">
        <f t="shared" si="14"/>
        <v xml:space="preserve"> |201912: 0 |201911: 0 |2019010: 0 |201909: 0 |201908: 0 |201907: 0 |201906: Esta actividad ha sido reprogramada y se han fijado nuevas actividades |201905: 0  |201904: 0 |201903: 0 |201902: En este momento se conforma la delegatura, con el objeto de dar comienzo a la gestión |201901: En este momento se conforma la delegatura, con el objeto de dar comienzo a la gestión</v>
      </c>
      <c r="BM148" s="369" t="s">
        <v>1522</v>
      </c>
      <c r="BN148" s="370" t="s">
        <v>1522</v>
      </c>
      <c r="BO148" s="369" t="s">
        <v>1522</v>
      </c>
      <c r="BP148" s="370" t="s">
        <v>1522</v>
      </c>
      <c r="BQ148" s="361">
        <v>0</v>
      </c>
      <c r="BR148" s="362">
        <v>0</v>
      </c>
      <c r="BS148" s="361">
        <v>0</v>
      </c>
      <c r="BT148" s="362">
        <v>0</v>
      </c>
      <c r="BU148" s="462">
        <v>0</v>
      </c>
      <c r="BV148" s="463">
        <v>0</v>
      </c>
      <c r="BW148" s="323">
        <v>0</v>
      </c>
      <c r="BX148" s="290" t="s">
        <v>1523</v>
      </c>
      <c r="BY148" s="490">
        <v>0</v>
      </c>
      <c r="BZ148" s="491">
        <v>0</v>
      </c>
      <c r="CA148" s="490">
        <v>0</v>
      </c>
      <c r="CB148" s="491">
        <v>0</v>
      </c>
      <c r="CC148" s="490">
        <v>0</v>
      </c>
      <c r="CD148" s="491">
        <v>0</v>
      </c>
      <c r="CE148" s="490">
        <v>0</v>
      </c>
      <c r="CF148" s="491">
        <v>0</v>
      </c>
      <c r="CG148" s="490">
        <v>0</v>
      </c>
      <c r="CH148" s="491">
        <v>0</v>
      </c>
      <c r="CI148" s="490">
        <v>0</v>
      </c>
      <c r="CJ148" s="491">
        <v>0</v>
      </c>
    </row>
    <row r="149" spans="1:88" ht="15" customHeight="1" x14ac:dyDescent="0.2">
      <c r="A149" s="587">
        <v>149</v>
      </c>
      <c r="B149" s="575" t="s">
        <v>254</v>
      </c>
      <c r="C149" s="602" t="s">
        <v>50</v>
      </c>
      <c r="D149" s="577" t="s">
        <v>51</v>
      </c>
      <c r="E149" s="577" t="s">
        <v>1517</v>
      </c>
      <c r="F149" s="245" t="s">
        <v>1518</v>
      </c>
      <c r="G149" s="245" t="s">
        <v>77</v>
      </c>
      <c r="H149" s="245">
        <v>1</v>
      </c>
      <c r="I149" s="577" t="s">
        <v>293</v>
      </c>
      <c r="J149" s="245" t="s">
        <v>1519</v>
      </c>
      <c r="K149" s="245" t="s">
        <v>2287</v>
      </c>
      <c r="L149" s="245" t="s">
        <v>1524</v>
      </c>
      <c r="M149" s="245" t="s">
        <v>1525</v>
      </c>
      <c r="N149" s="577" t="s">
        <v>52</v>
      </c>
      <c r="O149" s="577" t="s">
        <v>1374</v>
      </c>
      <c r="P149" s="577" t="s">
        <v>1374</v>
      </c>
      <c r="Q149" s="577" t="s">
        <v>1375</v>
      </c>
      <c r="R149" s="245" t="s">
        <v>128</v>
      </c>
      <c r="S149" s="245" t="s">
        <v>129</v>
      </c>
      <c r="T149" s="245" t="s">
        <v>130</v>
      </c>
      <c r="U149" s="575" t="s">
        <v>142</v>
      </c>
      <c r="V149" s="575" t="s">
        <v>476</v>
      </c>
      <c r="W149" s="592">
        <v>1</v>
      </c>
      <c r="X149" s="594">
        <v>0.34</v>
      </c>
      <c r="Y149" s="594">
        <v>0.33</v>
      </c>
      <c r="Z149" s="594">
        <v>0.33</v>
      </c>
      <c r="AA149" s="594">
        <v>0</v>
      </c>
      <c r="AB149" s="601"/>
      <c r="AC149" s="601">
        <v>0.11</v>
      </c>
      <c r="AD149" s="578" t="s">
        <v>425</v>
      </c>
      <c r="AE149" s="245" t="s">
        <v>134</v>
      </c>
      <c r="AF149" s="576">
        <v>5.3333333333333344E-2</v>
      </c>
      <c r="AG149" s="588" t="s">
        <v>135</v>
      </c>
      <c r="AH149" s="531">
        <v>0</v>
      </c>
      <c r="AI149" s="529">
        <v>0</v>
      </c>
      <c r="AJ149" s="529">
        <v>0</v>
      </c>
      <c r="AK149" s="529">
        <v>5.5E-2</v>
      </c>
      <c r="AL149" s="529">
        <v>0</v>
      </c>
      <c r="AM149" s="529">
        <v>0</v>
      </c>
      <c r="AN149" s="125">
        <v>5.5E-2</v>
      </c>
      <c r="AO149" s="122">
        <v>0</v>
      </c>
      <c r="AP149" s="122">
        <v>0</v>
      </c>
      <c r="AQ149" s="122">
        <v>0</v>
      </c>
      <c r="AR149" s="122">
        <v>0</v>
      </c>
      <c r="AS149" s="122">
        <v>0</v>
      </c>
      <c r="AT149" s="546">
        <f t="shared" si="10"/>
        <v>0.11</v>
      </c>
      <c r="AU149" s="609" t="s">
        <v>136</v>
      </c>
      <c r="AV149" s="557">
        <v>0</v>
      </c>
      <c r="AW149" s="558">
        <v>0</v>
      </c>
      <c r="AX149" s="558">
        <v>0</v>
      </c>
      <c r="AY149" s="558">
        <v>0</v>
      </c>
      <c r="AZ149" s="558">
        <v>0</v>
      </c>
      <c r="BA149" s="558">
        <v>0</v>
      </c>
      <c r="BB149" s="123">
        <v>0</v>
      </c>
      <c r="BC149" s="123">
        <v>0</v>
      </c>
      <c r="BD149" s="123">
        <v>0</v>
      </c>
      <c r="BE149" s="123">
        <v>0</v>
      </c>
      <c r="BF149" s="123">
        <v>0</v>
      </c>
      <c r="BG149" s="123">
        <v>0</v>
      </c>
      <c r="BH149" s="572">
        <f t="shared" si="11"/>
        <v>0</v>
      </c>
      <c r="BI149" s="571">
        <f t="shared" si="12"/>
        <v>0</v>
      </c>
      <c r="BJ149" s="571" t="str">
        <f>VLOOKUP(BI149,Tabla_Indicador_Gestion4[#All],3,TRUE)</f>
        <v>Por Ejecutar</v>
      </c>
      <c r="BK149" s="315" t="str">
        <f t="shared" si="13"/>
        <v xml:space="preserve"> |201912: 0 |201911: 0 |2019010: 0 |201909: 0 |201908: 0 |201907: 0 |201906: 0 |201905: 0  |201904: 0 |201903: 0 |201902: 0 |201901: 0</v>
      </c>
      <c r="BL149" s="316" t="str">
        <f t="shared" si="14"/>
        <v xml:space="preserve"> |201912: 0 |201911: 0 |2019010: 0 |201909: 0 |201908: 0 |201907: 0 |201906: 0 |201905: 0  |201904: 0 |201903: 0 |201902: 0 |201901: 0</v>
      </c>
      <c r="BM149" s="359">
        <v>0</v>
      </c>
      <c r="BN149" s="360">
        <v>0</v>
      </c>
      <c r="BO149" s="359">
        <v>0</v>
      </c>
      <c r="BP149" s="360">
        <v>0</v>
      </c>
      <c r="BQ149" s="359">
        <v>0</v>
      </c>
      <c r="BR149" s="360">
        <v>0</v>
      </c>
      <c r="BS149" s="359">
        <v>0</v>
      </c>
      <c r="BT149" s="360">
        <v>0</v>
      </c>
      <c r="BU149" s="432">
        <v>0</v>
      </c>
      <c r="BV149" s="433">
        <v>0</v>
      </c>
      <c r="BW149" s="321">
        <v>0</v>
      </c>
      <c r="BX149" s="322">
        <v>0</v>
      </c>
      <c r="BY149" s="490">
        <v>0</v>
      </c>
      <c r="BZ149" s="491">
        <v>0</v>
      </c>
      <c r="CA149" s="490">
        <v>0</v>
      </c>
      <c r="CB149" s="491">
        <v>0</v>
      </c>
      <c r="CC149" s="490">
        <v>0</v>
      </c>
      <c r="CD149" s="491">
        <v>0</v>
      </c>
      <c r="CE149" s="490">
        <v>0</v>
      </c>
      <c r="CF149" s="491">
        <v>0</v>
      </c>
      <c r="CG149" s="490">
        <v>0</v>
      </c>
      <c r="CH149" s="491">
        <v>0</v>
      </c>
      <c r="CI149" s="490">
        <v>0</v>
      </c>
      <c r="CJ149" s="491">
        <v>0</v>
      </c>
    </row>
    <row r="150" spans="1:88" ht="15" customHeight="1" x14ac:dyDescent="0.2">
      <c r="A150" s="587">
        <v>150</v>
      </c>
      <c r="B150" s="575" t="s">
        <v>254</v>
      </c>
      <c r="C150" s="602" t="s">
        <v>50</v>
      </c>
      <c r="D150" s="577" t="s">
        <v>51</v>
      </c>
      <c r="E150" s="577" t="s">
        <v>1517</v>
      </c>
      <c r="F150" s="245" t="s">
        <v>1518</v>
      </c>
      <c r="G150" s="245" t="s">
        <v>77</v>
      </c>
      <c r="H150" s="245">
        <v>1</v>
      </c>
      <c r="I150" s="577" t="s">
        <v>293</v>
      </c>
      <c r="J150" s="245" t="s">
        <v>1519</v>
      </c>
      <c r="K150" s="245" t="s">
        <v>2287</v>
      </c>
      <c r="L150" s="245" t="s">
        <v>1575</v>
      </c>
      <c r="M150" s="245" t="s">
        <v>1576</v>
      </c>
      <c r="N150" s="577" t="s">
        <v>52</v>
      </c>
      <c r="O150" s="577" t="s">
        <v>1374</v>
      </c>
      <c r="P150" s="577" t="s">
        <v>1374</v>
      </c>
      <c r="Q150" s="577" t="s">
        <v>1375</v>
      </c>
      <c r="R150" s="245" t="s">
        <v>128</v>
      </c>
      <c r="S150" s="245" t="s">
        <v>129</v>
      </c>
      <c r="T150" s="245" t="s">
        <v>130</v>
      </c>
      <c r="U150" s="575" t="s">
        <v>142</v>
      </c>
      <c r="V150" s="575" t="s">
        <v>476</v>
      </c>
      <c r="W150" s="592">
        <v>1</v>
      </c>
      <c r="X150" s="594">
        <v>0.34</v>
      </c>
      <c r="Y150" s="594">
        <v>0.33</v>
      </c>
      <c r="Z150" s="594">
        <v>0.33</v>
      </c>
      <c r="AA150" s="594">
        <v>0</v>
      </c>
      <c r="AB150" s="601"/>
      <c r="AC150" s="601">
        <v>0.11</v>
      </c>
      <c r="AD150" s="578" t="s">
        <v>425</v>
      </c>
      <c r="AE150" s="245" t="s">
        <v>134</v>
      </c>
      <c r="AF150" s="576">
        <v>5.3333333333333344E-2</v>
      </c>
      <c r="AG150" s="588" t="s">
        <v>135</v>
      </c>
      <c r="AH150" s="525">
        <v>0</v>
      </c>
      <c r="AI150" s="527">
        <v>0</v>
      </c>
      <c r="AJ150" s="527">
        <v>0</v>
      </c>
      <c r="AK150" s="527">
        <v>0</v>
      </c>
      <c r="AL150" s="527">
        <v>1.37E-2</v>
      </c>
      <c r="AM150" s="527">
        <v>1.37E-2</v>
      </c>
      <c r="AN150" s="126">
        <v>1.37E-2</v>
      </c>
      <c r="AO150" s="126">
        <v>1.37E-2</v>
      </c>
      <c r="AP150" s="126">
        <v>1.37E-2</v>
      </c>
      <c r="AQ150" s="126">
        <v>1.37E-2</v>
      </c>
      <c r="AR150" s="126">
        <v>1.37E-2</v>
      </c>
      <c r="AS150" s="126">
        <v>1.37E-2</v>
      </c>
      <c r="AT150" s="546">
        <f t="shared" si="10"/>
        <v>0.10960000000000002</v>
      </c>
      <c r="AU150" s="609" t="s">
        <v>136</v>
      </c>
      <c r="AV150" s="555">
        <v>0</v>
      </c>
      <c r="AW150" s="556">
        <v>0</v>
      </c>
      <c r="AX150" s="556">
        <v>0</v>
      </c>
      <c r="AY150" s="556">
        <v>0</v>
      </c>
      <c r="AZ150" s="556">
        <v>0</v>
      </c>
      <c r="BA150" s="556">
        <v>1.37E-2</v>
      </c>
      <c r="BB150" s="123">
        <v>0</v>
      </c>
      <c r="BC150" s="123">
        <v>0</v>
      </c>
      <c r="BD150" s="123">
        <v>0</v>
      </c>
      <c r="BE150" s="123">
        <v>0</v>
      </c>
      <c r="BF150" s="123">
        <v>0</v>
      </c>
      <c r="BG150" s="123">
        <v>0</v>
      </c>
      <c r="BH150" s="572">
        <f t="shared" si="11"/>
        <v>1.37E-2</v>
      </c>
      <c r="BI150" s="571">
        <f t="shared" si="12"/>
        <v>0.12499999999999999</v>
      </c>
      <c r="BJ150" s="571" t="str">
        <f>VLOOKUP(BI150,Tabla_Indicador_Gestion4[#All],3,TRUE)</f>
        <v>En Tramite</v>
      </c>
      <c r="BK150" s="315" t="str">
        <f t="shared" si="13"/>
        <v xml:space="preserve"> |201912: 0 |201911: 0 |2019010: 0 |201909: 0 |201908: 0 |201907: 0 |201906: 0 |201905: 0  |201904: Listas de capacitaciones |201903: 0 |201902: 0 |201901: 0</v>
      </c>
      <c r="BL150" s="316" t="str">
        <f t="shared" si="14"/>
        <v xml:space="preserve"> |201912: 0 |201911: 0 |2019010: 0 |201909: 0 |201908: 0 |201907: 0 |201906: Listado asistencia capacitación.  |201905: 0  |201904: 0 |201903: 0 |201902: 0 |201901: 0</v>
      </c>
      <c r="BM150" s="361">
        <v>0</v>
      </c>
      <c r="BN150" s="362">
        <v>0</v>
      </c>
      <c r="BO150" s="361">
        <v>0</v>
      </c>
      <c r="BP150" s="362">
        <v>0</v>
      </c>
      <c r="BQ150" s="361">
        <v>0</v>
      </c>
      <c r="BR150" s="362">
        <v>0</v>
      </c>
      <c r="BS150" s="418" t="s">
        <v>1577</v>
      </c>
      <c r="BT150" s="362">
        <v>0</v>
      </c>
      <c r="BU150" s="462">
        <v>0</v>
      </c>
      <c r="BV150" s="463">
        <v>0</v>
      </c>
      <c r="BW150" s="323">
        <v>0</v>
      </c>
      <c r="BX150" s="270" t="s">
        <v>1578</v>
      </c>
      <c r="BY150" s="490">
        <v>0</v>
      </c>
      <c r="BZ150" s="491">
        <v>0</v>
      </c>
      <c r="CA150" s="490">
        <v>0</v>
      </c>
      <c r="CB150" s="491">
        <v>0</v>
      </c>
      <c r="CC150" s="490">
        <v>0</v>
      </c>
      <c r="CD150" s="491">
        <v>0</v>
      </c>
      <c r="CE150" s="490">
        <v>0</v>
      </c>
      <c r="CF150" s="491">
        <v>0</v>
      </c>
      <c r="CG150" s="490">
        <v>0</v>
      </c>
      <c r="CH150" s="491">
        <v>0</v>
      </c>
      <c r="CI150" s="490">
        <v>0</v>
      </c>
      <c r="CJ150" s="491">
        <v>0</v>
      </c>
    </row>
    <row r="151" spans="1:88" ht="15" customHeight="1" x14ac:dyDescent="0.2">
      <c r="A151" s="587">
        <v>151</v>
      </c>
      <c r="B151" s="575" t="s">
        <v>601</v>
      </c>
      <c r="C151" s="591" t="s">
        <v>50</v>
      </c>
      <c r="D151" s="577" t="s">
        <v>51</v>
      </c>
      <c r="E151" s="577" t="s">
        <v>12</v>
      </c>
      <c r="F151" s="245" t="s">
        <v>121</v>
      </c>
      <c r="G151" s="245" t="s">
        <v>78</v>
      </c>
      <c r="H151" s="245">
        <v>2</v>
      </c>
      <c r="I151" s="577" t="s">
        <v>122</v>
      </c>
      <c r="J151" s="245" t="s">
        <v>13</v>
      </c>
      <c r="K151" s="245" t="s">
        <v>2280</v>
      </c>
      <c r="L151" s="245" t="s">
        <v>1401</v>
      </c>
      <c r="M151" s="245" t="s">
        <v>1402</v>
      </c>
      <c r="N151" s="577" t="s">
        <v>52</v>
      </c>
      <c r="O151" s="577" t="s">
        <v>1374</v>
      </c>
      <c r="P151" s="577" t="s">
        <v>1374</v>
      </c>
      <c r="Q151" s="577" t="s">
        <v>1375</v>
      </c>
      <c r="R151" s="245" t="s">
        <v>128</v>
      </c>
      <c r="S151" s="245" t="s">
        <v>129</v>
      </c>
      <c r="T151" s="245" t="s">
        <v>130</v>
      </c>
      <c r="U151" s="575" t="s">
        <v>142</v>
      </c>
      <c r="V151" s="575" t="s">
        <v>476</v>
      </c>
      <c r="W151" s="245"/>
      <c r="X151" s="589"/>
      <c r="Y151" s="589"/>
      <c r="Z151" s="589"/>
      <c r="AA151" s="589"/>
      <c r="AB151" s="589"/>
      <c r="AC151" s="589">
        <v>0.25</v>
      </c>
      <c r="AD151" s="578" t="s">
        <v>425</v>
      </c>
      <c r="AE151" s="245" t="s">
        <v>134</v>
      </c>
      <c r="AF151" s="576">
        <v>5.000000000000001E-3</v>
      </c>
      <c r="AG151" s="588" t="s">
        <v>135</v>
      </c>
      <c r="AH151" s="531">
        <v>0</v>
      </c>
      <c r="AI151" s="529">
        <v>0</v>
      </c>
      <c r="AJ151" s="529">
        <v>0</v>
      </c>
      <c r="AK151" s="529">
        <v>0.25</v>
      </c>
      <c r="AL151" s="529">
        <v>0</v>
      </c>
      <c r="AM151" s="529">
        <v>0</v>
      </c>
      <c r="AN151" s="122">
        <v>0</v>
      </c>
      <c r="AO151" s="122">
        <v>0</v>
      </c>
      <c r="AP151" s="122">
        <v>0</v>
      </c>
      <c r="AQ151" s="122">
        <v>0</v>
      </c>
      <c r="AR151" s="122">
        <v>0</v>
      </c>
      <c r="AS151" s="122">
        <v>0</v>
      </c>
      <c r="AT151" s="546">
        <f t="shared" si="10"/>
        <v>0.25</v>
      </c>
      <c r="AU151" s="609" t="s">
        <v>136</v>
      </c>
      <c r="AV151" s="557">
        <v>0</v>
      </c>
      <c r="AW151" s="558">
        <v>0</v>
      </c>
      <c r="AX151" s="558">
        <v>0</v>
      </c>
      <c r="AY151" s="558">
        <v>0</v>
      </c>
      <c r="AZ151" s="558">
        <v>0</v>
      </c>
      <c r="BA151" s="558">
        <v>0</v>
      </c>
      <c r="BB151" s="123">
        <v>0</v>
      </c>
      <c r="BC151" s="123">
        <v>0</v>
      </c>
      <c r="BD151" s="123">
        <v>0</v>
      </c>
      <c r="BE151" s="123">
        <v>0</v>
      </c>
      <c r="BF151" s="123">
        <v>0</v>
      </c>
      <c r="BG151" s="123">
        <v>0</v>
      </c>
      <c r="BH151" s="572">
        <f t="shared" si="11"/>
        <v>0</v>
      </c>
      <c r="BI151" s="571">
        <f t="shared" si="12"/>
        <v>0</v>
      </c>
      <c r="BJ151" s="571" t="str">
        <f>VLOOKUP(BI151,Tabla_Indicador_Gestion4[#All],3,TRUE)</f>
        <v>Por Ejecutar</v>
      </c>
      <c r="BK151" s="315" t="str">
        <f t="shared" si="13"/>
        <v xml:space="preserve"> |201912: 0 |201911: 0 |2019010: 0 |201909: 0 |201908: 0 |201907: 0 |201906: 0 |201905: 0  |201904: 0 |201903: 0 |201902: 0 |201901: 0</v>
      </c>
      <c r="BL151" s="316" t="str">
        <f t="shared" si="14"/>
        <v xml:space="preserve"> |201912: 0 |201911: 0 |2019010: 0 |201909: 0 |201908: 0 |201907: 0 |201906: De acuerdo a lo establecido en el último Comité esta actividad sería reprogramada |201905: 0  |201904: 0 |201903: 0 |201902: 0 |201901: 0</v>
      </c>
      <c r="BM151" s="359">
        <v>0</v>
      </c>
      <c r="BN151" s="360">
        <v>0</v>
      </c>
      <c r="BO151" s="359">
        <v>0</v>
      </c>
      <c r="BP151" s="360">
        <v>0</v>
      </c>
      <c r="BQ151" s="359">
        <v>0</v>
      </c>
      <c r="BR151" s="360">
        <v>0</v>
      </c>
      <c r="BS151" s="359">
        <v>0</v>
      </c>
      <c r="BT151" s="360">
        <v>0</v>
      </c>
      <c r="BU151" s="432">
        <v>0</v>
      </c>
      <c r="BV151" s="433">
        <v>0</v>
      </c>
      <c r="BW151" s="321">
        <v>0</v>
      </c>
      <c r="BX151" s="290" t="s">
        <v>1403</v>
      </c>
      <c r="BY151" s="490">
        <v>0</v>
      </c>
      <c r="BZ151" s="491">
        <v>0</v>
      </c>
      <c r="CA151" s="490">
        <v>0</v>
      </c>
      <c r="CB151" s="491">
        <v>0</v>
      </c>
      <c r="CC151" s="490">
        <v>0</v>
      </c>
      <c r="CD151" s="491">
        <v>0</v>
      </c>
      <c r="CE151" s="490">
        <v>0</v>
      </c>
      <c r="CF151" s="491">
        <v>0</v>
      </c>
      <c r="CG151" s="490">
        <v>0</v>
      </c>
      <c r="CH151" s="491">
        <v>0</v>
      </c>
      <c r="CI151" s="490">
        <v>0</v>
      </c>
      <c r="CJ151" s="491">
        <v>0</v>
      </c>
    </row>
    <row r="152" spans="1:88" ht="15" customHeight="1" x14ac:dyDescent="0.2">
      <c r="A152" s="587">
        <v>152</v>
      </c>
      <c r="B152" s="575" t="s">
        <v>601</v>
      </c>
      <c r="C152" s="591" t="s">
        <v>50</v>
      </c>
      <c r="D152" s="577" t="s">
        <v>51</v>
      </c>
      <c r="E152" s="577" t="s">
        <v>12</v>
      </c>
      <c r="F152" s="245" t="s">
        <v>121</v>
      </c>
      <c r="G152" s="245" t="s">
        <v>78</v>
      </c>
      <c r="H152" s="245">
        <v>2</v>
      </c>
      <c r="I152" s="577" t="s">
        <v>122</v>
      </c>
      <c r="J152" s="245" t="s">
        <v>13</v>
      </c>
      <c r="K152" s="245" t="s">
        <v>2280</v>
      </c>
      <c r="L152" s="245" t="s">
        <v>1404</v>
      </c>
      <c r="M152" s="245" t="s">
        <v>1405</v>
      </c>
      <c r="N152" s="577" t="s">
        <v>52</v>
      </c>
      <c r="O152" s="577" t="s">
        <v>1374</v>
      </c>
      <c r="P152" s="577" t="s">
        <v>1374</v>
      </c>
      <c r="Q152" s="577" t="s">
        <v>1375</v>
      </c>
      <c r="R152" s="245" t="s">
        <v>128</v>
      </c>
      <c r="S152" s="245" t="s">
        <v>129</v>
      </c>
      <c r="T152" s="245" t="s">
        <v>130</v>
      </c>
      <c r="U152" s="575" t="s">
        <v>142</v>
      </c>
      <c r="V152" s="575" t="s">
        <v>476</v>
      </c>
      <c r="W152" s="245"/>
      <c r="X152" s="589"/>
      <c r="Y152" s="589"/>
      <c r="Z152" s="589"/>
      <c r="AA152" s="589"/>
      <c r="AB152" s="589"/>
      <c r="AC152" s="589">
        <v>0.25</v>
      </c>
      <c r="AD152" s="578" t="s">
        <v>425</v>
      </c>
      <c r="AE152" s="245" t="s">
        <v>134</v>
      </c>
      <c r="AF152" s="576">
        <v>5.000000000000001E-3</v>
      </c>
      <c r="AG152" s="588" t="s">
        <v>135</v>
      </c>
      <c r="AH152" s="525">
        <v>0</v>
      </c>
      <c r="AI152" s="527">
        <v>0</v>
      </c>
      <c r="AJ152" s="527">
        <v>0</v>
      </c>
      <c r="AK152" s="527">
        <v>0</v>
      </c>
      <c r="AL152" s="527">
        <v>3.1199999999999999E-2</v>
      </c>
      <c r="AM152" s="527">
        <v>3.1199999999999999E-2</v>
      </c>
      <c r="AN152" s="126">
        <v>3.1199999999999999E-2</v>
      </c>
      <c r="AO152" s="126">
        <v>3.1199999999999999E-2</v>
      </c>
      <c r="AP152" s="126">
        <v>3.1199999999999999E-2</v>
      </c>
      <c r="AQ152" s="126">
        <v>3.1199999999999999E-2</v>
      </c>
      <c r="AR152" s="126">
        <v>3.1199999999999999E-2</v>
      </c>
      <c r="AS152" s="126">
        <v>3.1199999999999999E-2</v>
      </c>
      <c r="AT152" s="546">
        <f t="shared" si="10"/>
        <v>0.24960000000000002</v>
      </c>
      <c r="AU152" s="609" t="s">
        <v>136</v>
      </c>
      <c r="AV152" s="555">
        <v>0</v>
      </c>
      <c r="AW152" s="556">
        <v>0</v>
      </c>
      <c r="AX152" s="556">
        <v>0</v>
      </c>
      <c r="AY152" s="556">
        <v>0</v>
      </c>
      <c r="AZ152" s="556">
        <v>0</v>
      </c>
      <c r="BA152" s="556">
        <v>0</v>
      </c>
      <c r="BB152" s="123">
        <v>0</v>
      </c>
      <c r="BC152" s="123">
        <v>0</v>
      </c>
      <c r="BD152" s="123">
        <v>0</v>
      </c>
      <c r="BE152" s="123">
        <v>0</v>
      </c>
      <c r="BF152" s="123">
        <v>0</v>
      </c>
      <c r="BG152" s="123">
        <v>0</v>
      </c>
      <c r="BH152" s="572">
        <f t="shared" si="11"/>
        <v>0</v>
      </c>
      <c r="BI152" s="571">
        <f t="shared" si="12"/>
        <v>0</v>
      </c>
      <c r="BJ152" s="571" t="str">
        <f>VLOOKUP(BI152,Tabla_Indicador_Gestion4[#All],3,TRUE)</f>
        <v>Por Ejecutar</v>
      </c>
      <c r="BK152" s="315" t="str">
        <f t="shared" si="13"/>
        <v xml:space="preserve"> |201912: 0 |201911: 0 |2019010: 0 |201909: 0 |201908: 0 |201907: 0 |201906: 0 |201905: 0  |201904: 0 |201903: 0 |201902: 0 |201901: 0</v>
      </c>
      <c r="BL152" s="316" t="str">
        <f t="shared" si="14"/>
        <v xml:space="preserve"> |201912: 0 |201911: 0 |2019010: 0 |201909: 0 |201908: 0 |201907: 0 |201906: 0 |201905: 0  |201904: 0 |201903: 0 |201902: 0 |201901: 0</v>
      </c>
      <c r="BM152" s="361">
        <v>0</v>
      </c>
      <c r="BN152" s="362">
        <v>0</v>
      </c>
      <c r="BO152" s="361">
        <v>0</v>
      </c>
      <c r="BP152" s="362">
        <v>0</v>
      </c>
      <c r="BQ152" s="361">
        <v>0</v>
      </c>
      <c r="BR152" s="362">
        <v>0</v>
      </c>
      <c r="BS152" s="361">
        <v>0</v>
      </c>
      <c r="BT152" s="362">
        <v>0</v>
      </c>
      <c r="BU152" s="462">
        <v>0</v>
      </c>
      <c r="BV152" s="463">
        <v>0</v>
      </c>
      <c r="BW152" s="323">
        <v>0</v>
      </c>
      <c r="BX152" s="324">
        <v>0</v>
      </c>
      <c r="BY152" s="490">
        <v>0</v>
      </c>
      <c r="BZ152" s="491">
        <v>0</v>
      </c>
      <c r="CA152" s="490">
        <v>0</v>
      </c>
      <c r="CB152" s="491">
        <v>0</v>
      </c>
      <c r="CC152" s="490">
        <v>0</v>
      </c>
      <c r="CD152" s="491">
        <v>0</v>
      </c>
      <c r="CE152" s="490">
        <v>0</v>
      </c>
      <c r="CF152" s="491">
        <v>0</v>
      </c>
      <c r="CG152" s="490">
        <v>0</v>
      </c>
      <c r="CH152" s="491">
        <v>0</v>
      </c>
      <c r="CI152" s="490">
        <v>0</v>
      </c>
      <c r="CJ152" s="491">
        <v>0</v>
      </c>
    </row>
    <row r="153" spans="1:88" ht="15" customHeight="1" x14ac:dyDescent="0.2">
      <c r="A153" s="587">
        <v>153</v>
      </c>
      <c r="B153" s="575" t="s">
        <v>601</v>
      </c>
      <c r="C153" s="591" t="s">
        <v>50</v>
      </c>
      <c r="D153" s="577" t="s">
        <v>51</v>
      </c>
      <c r="E153" s="577" t="s">
        <v>12</v>
      </c>
      <c r="F153" s="245" t="s">
        <v>121</v>
      </c>
      <c r="G153" s="245" t="s">
        <v>78</v>
      </c>
      <c r="H153" s="245">
        <v>2</v>
      </c>
      <c r="I153" s="577" t="s">
        <v>122</v>
      </c>
      <c r="J153" s="245" t="s">
        <v>13</v>
      </c>
      <c r="K153" s="245" t="s">
        <v>2292</v>
      </c>
      <c r="L153" s="245" t="s">
        <v>1406</v>
      </c>
      <c r="M153" s="245" t="s">
        <v>1407</v>
      </c>
      <c r="N153" s="577" t="s">
        <v>52</v>
      </c>
      <c r="O153" s="577" t="s">
        <v>1374</v>
      </c>
      <c r="P153" s="577" t="s">
        <v>1374</v>
      </c>
      <c r="Q153" s="577" t="s">
        <v>1375</v>
      </c>
      <c r="R153" s="245" t="s">
        <v>128</v>
      </c>
      <c r="S153" s="245" t="s">
        <v>129</v>
      </c>
      <c r="T153" s="245" t="s">
        <v>130</v>
      </c>
      <c r="U153" s="575" t="s">
        <v>142</v>
      </c>
      <c r="V153" s="575" t="s">
        <v>476</v>
      </c>
      <c r="W153" s="245"/>
      <c r="X153" s="589"/>
      <c r="Y153" s="589"/>
      <c r="Z153" s="589"/>
      <c r="AA153" s="589"/>
      <c r="AB153" s="589"/>
      <c r="AC153" s="589">
        <v>0.5</v>
      </c>
      <c r="AD153" s="578" t="s">
        <v>425</v>
      </c>
      <c r="AE153" s="245" t="s">
        <v>134</v>
      </c>
      <c r="AF153" s="576">
        <v>5.000000000000001E-3</v>
      </c>
      <c r="AG153" s="588" t="s">
        <v>135</v>
      </c>
      <c r="AH153" s="531">
        <v>0</v>
      </c>
      <c r="AI153" s="529">
        <v>0</v>
      </c>
      <c r="AJ153" s="529">
        <v>0</v>
      </c>
      <c r="AK153" s="529">
        <v>0.25</v>
      </c>
      <c r="AL153" s="529">
        <v>0.25</v>
      </c>
      <c r="AM153" s="529">
        <v>0</v>
      </c>
      <c r="AN153" s="122">
        <v>0</v>
      </c>
      <c r="AO153" s="122">
        <v>0</v>
      </c>
      <c r="AP153" s="122">
        <v>0</v>
      </c>
      <c r="AQ153" s="122">
        <v>0</v>
      </c>
      <c r="AR153" s="122">
        <v>0</v>
      </c>
      <c r="AS153" s="122">
        <v>0</v>
      </c>
      <c r="AT153" s="546">
        <f t="shared" si="10"/>
        <v>0.5</v>
      </c>
      <c r="AU153" s="609" t="s">
        <v>136</v>
      </c>
      <c r="AV153" s="557">
        <v>0</v>
      </c>
      <c r="AW153" s="558">
        <v>0</v>
      </c>
      <c r="AX153" s="558">
        <v>0</v>
      </c>
      <c r="AY153" s="558">
        <v>0.25</v>
      </c>
      <c r="AZ153" s="558">
        <v>0</v>
      </c>
      <c r="BA153" s="558">
        <v>0.25</v>
      </c>
      <c r="BB153" s="123">
        <v>0</v>
      </c>
      <c r="BC153" s="123">
        <v>0</v>
      </c>
      <c r="BD153" s="123">
        <v>0</v>
      </c>
      <c r="BE153" s="123">
        <v>0</v>
      </c>
      <c r="BF153" s="123">
        <v>0</v>
      </c>
      <c r="BG153" s="123">
        <v>0</v>
      </c>
      <c r="BH153" s="572">
        <f t="shared" si="11"/>
        <v>0.5</v>
      </c>
      <c r="BI153" s="571">
        <f t="shared" si="12"/>
        <v>1</v>
      </c>
      <c r="BJ153" s="571" t="str">
        <f>VLOOKUP(BI153,Tabla_Indicador_Gestion4[#All],3,TRUE)</f>
        <v>Culminada</v>
      </c>
      <c r="BK153" s="315" t="str">
        <f t="shared" si="13"/>
        <v xml:space="preserve"> |201912: 0 |201911: 0 |2019010: 0 |201909: 0 |201908: 0 |201907: 0 |201906: Documento con la identificación de posibles eventos de conflicto de competencia |201905: 0  |201904: 0 |201903: 0 |201902: 0 |201901: 0</v>
      </c>
      <c r="BL153" s="316" t="str">
        <f t="shared" si="14"/>
        <v xml:space="preserve"> |201912: 0 |201911: 0 |2019010: 0 |201909: 0 |201908: 0 |201907: 0 |201906: 0 |201905: 0  |201904: 0 |201903: 0 |201902: 0 |201901: 0</v>
      </c>
      <c r="BM153" s="359">
        <v>0</v>
      </c>
      <c r="BN153" s="360">
        <v>0</v>
      </c>
      <c r="BO153" s="359">
        <v>0</v>
      </c>
      <c r="BP153" s="360">
        <v>0</v>
      </c>
      <c r="BQ153" s="359">
        <v>0</v>
      </c>
      <c r="BR153" s="360">
        <v>0</v>
      </c>
      <c r="BS153" s="359">
        <v>0</v>
      </c>
      <c r="BT153" s="360">
        <v>0</v>
      </c>
      <c r="BU153" s="432">
        <v>0</v>
      </c>
      <c r="BV153" s="433">
        <v>0</v>
      </c>
      <c r="BW153" s="267" t="s">
        <v>1408</v>
      </c>
      <c r="BX153" s="322">
        <v>0</v>
      </c>
      <c r="BY153" s="490">
        <v>0</v>
      </c>
      <c r="BZ153" s="491">
        <v>0</v>
      </c>
      <c r="CA153" s="490">
        <v>0</v>
      </c>
      <c r="CB153" s="491">
        <v>0</v>
      </c>
      <c r="CC153" s="490">
        <v>0</v>
      </c>
      <c r="CD153" s="491">
        <v>0</v>
      </c>
      <c r="CE153" s="490">
        <v>0</v>
      </c>
      <c r="CF153" s="491">
        <v>0</v>
      </c>
      <c r="CG153" s="490">
        <v>0</v>
      </c>
      <c r="CH153" s="491">
        <v>0</v>
      </c>
      <c r="CI153" s="490">
        <v>0</v>
      </c>
      <c r="CJ153" s="491">
        <v>0</v>
      </c>
    </row>
    <row r="154" spans="1:88" ht="15" customHeight="1" x14ac:dyDescent="0.2">
      <c r="A154" s="587">
        <v>154</v>
      </c>
      <c r="B154" s="575" t="s">
        <v>254</v>
      </c>
      <c r="C154" s="577" t="s">
        <v>9</v>
      </c>
      <c r="D154" s="577" t="s">
        <v>44</v>
      </c>
      <c r="E154" s="577" t="s">
        <v>12</v>
      </c>
      <c r="F154" s="245" t="s">
        <v>121</v>
      </c>
      <c r="G154" s="245" t="s">
        <v>78</v>
      </c>
      <c r="H154" s="245">
        <v>2</v>
      </c>
      <c r="I154" s="577" t="s">
        <v>122</v>
      </c>
      <c r="J154" s="245" t="s">
        <v>13</v>
      </c>
      <c r="K154" s="245" t="s">
        <v>2312</v>
      </c>
      <c r="L154" s="245" t="s">
        <v>1409</v>
      </c>
      <c r="M154" s="245" t="s">
        <v>152</v>
      </c>
      <c r="N154" s="577" t="s">
        <v>58</v>
      </c>
      <c r="O154" s="577" t="s">
        <v>1000</v>
      </c>
      <c r="P154" s="577" t="s">
        <v>1000</v>
      </c>
      <c r="Q154" s="577" t="s">
        <v>1001</v>
      </c>
      <c r="R154" s="245" t="s">
        <v>260</v>
      </c>
      <c r="S154" s="245" t="s">
        <v>129</v>
      </c>
      <c r="T154" s="245" t="s">
        <v>130</v>
      </c>
      <c r="U154" s="575" t="s">
        <v>142</v>
      </c>
      <c r="V154" s="575" t="s">
        <v>153</v>
      </c>
      <c r="W154" s="245"/>
      <c r="X154" s="589"/>
      <c r="Y154" s="589"/>
      <c r="Z154" s="589"/>
      <c r="AA154" s="589"/>
      <c r="AB154" s="589"/>
      <c r="AC154" s="589">
        <v>1</v>
      </c>
      <c r="AD154" s="245" t="s">
        <v>154</v>
      </c>
      <c r="AE154" s="245" t="s">
        <v>134</v>
      </c>
      <c r="AF154" s="576">
        <v>4.4642857142857152E-4</v>
      </c>
      <c r="AG154" s="588" t="s">
        <v>135</v>
      </c>
      <c r="AH154" s="526">
        <v>6</v>
      </c>
      <c r="AI154" s="524">
        <v>5</v>
      </c>
      <c r="AJ154" s="524">
        <v>7</v>
      </c>
      <c r="AK154" s="524">
        <v>2</v>
      </c>
      <c r="AL154" s="524">
        <v>2</v>
      </c>
      <c r="AM154" s="524">
        <v>0</v>
      </c>
      <c r="AN154" s="113">
        <v>0</v>
      </c>
      <c r="AO154" s="113">
        <v>0</v>
      </c>
      <c r="AP154" s="113">
        <v>0</v>
      </c>
      <c r="AQ154" s="113">
        <v>0</v>
      </c>
      <c r="AR154" s="113">
        <v>0</v>
      </c>
      <c r="AS154" s="113">
        <v>0</v>
      </c>
      <c r="AT154" s="545">
        <f t="shared" si="10"/>
        <v>22</v>
      </c>
      <c r="AU154" s="609" t="s">
        <v>136</v>
      </c>
      <c r="AV154" s="551">
        <v>6</v>
      </c>
      <c r="AW154" s="552">
        <v>5</v>
      </c>
      <c r="AX154" s="552">
        <v>7</v>
      </c>
      <c r="AY154" s="552">
        <v>2</v>
      </c>
      <c r="AZ154" s="552">
        <v>2</v>
      </c>
      <c r="BA154" s="552">
        <v>0</v>
      </c>
      <c r="BB154" s="115">
        <v>0</v>
      </c>
      <c r="BC154" s="115">
        <v>0</v>
      </c>
      <c r="BD154" s="115">
        <v>0</v>
      </c>
      <c r="BE154" s="115">
        <v>0</v>
      </c>
      <c r="BF154" s="115">
        <v>0</v>
      </c>
      <c r="BG154" s="115">
        <v>0</v>
      </c>
      <c r="BH154" s="545">
        <f t="shared" si="11"/>
        <v>22</v>
      </c>
      <c r="BI154" s="571">
        <f t="shared" si="12"/>
        <v>1</v>
      </c>
      <c r="BJ154" s="571" t="str">
        <f>VLOOKUP(BI154,Tabla_Indicador_Gestion4[#All],3,TRUE)</f>
        <v>Culminada</v>
      </c>
      <c r="BK154" s="315" t="str">
        <f t="shared" si="13"/>
        <v xml:space="preserve"> |201912: 0 |201911: 0 |2019010: 0 |201909: 0 |201908: 0 |201907: 0 |201906: 0 |201905: Archivo de la entidad  |201904: Archivo entidad |201903: 0 |201902: 0 |201901: 0</v>
      </c>
      <c r="BL154" s="316" t="str">
        <f t="shared" si="14"/>
        <v xml:space="preserve"> |201912: 0 |201911: 0 |2019010: 0 |201909: 0 |201908: 0 |201907: 0 |201906: 0 |201905: Se realiza respuesta a requerimientos relacionados con el modelo de gestión de la entidad.  |201904: Se realiza respuesta a requerimientos relacionados con el modelo de gestión de la entidad. |201903: 0 |201902: 0 |201901: 0</v>
      </c>
      <c r="BM154" s="361">
        <v>0</v>
      </c>
      <c r="BN154" s="362">
        <v>0</v>
      </c>
      <c r="BO154" s="361">
        <v>0</v>
      </c>
      <c r="BP154" s="362">
        <v>0</v>
      </c>
      <c r="BQ154" s="361">
        <v>0</v>
      </c>
      <c r="BR154" s="362">
        <v>0</v>
      </c>
      <c r="BS154" s="418" t="s">
        <v>1410</v>
      </c>
      <c r="BT154" s="419" t="s">
        <v>1411</v>
      </c>
      <c r="BU154" s="357" t="s">
        <v>1412</v>
      </c>
      <c r="BV154" s="358" t="s">
        <v>1411</v>
      </c>
      <c r="BW154" s="323">
        <v>0</v>
      </c>
      <c r="BX154" s="324">
        <v>0</v>
      </c>
      <c r="BY154" s="490">
        <v>0</v>
      </c>
      <c r="BZ154" s="491">
        <v>0</v>
      </c>
      <c r="CA154" s="490">
        <v>0</v>
      </c>
      <c r="CB154" s="491">
        <v>0</v>
      </c>
      <c r="CC154" s="490">
        <v>0</v>
      </c>
      <c r="CD154" s="491">
        <v>0</v>
      </c>
      <c r="CE154" s="490">
        <v>0</v>
      </c>
      <c r="CF154" s="491">
        <v>0</v>
      </c>
      <c r="CG154" s="490">
        <v>0</v>
      </c>
      <c r="CH154" s="491">
        <v>0</v>
      </c>
      <c r="CI154" s="490">
        <v>0</v>
      </c>
      <c r="CJ154" s="491">
        <v>0</v>
      </c>
    </row>
    <row r="155" spans="1:88" ht="15" customHeight="1" x14ac:dyDescent="0.2">
      <c r="A155" s="587">
        <v>155</v>
      </c>
      <c r="B155" s="575" t="s">
        <v>254</v>
      </c>
      <c r="C155" s="577" t="s">
        <v>9</v>
      </c>
      <c r="D155" s="577" t="s">
        <v>44</v>
      </c>
      <c r="E155" s="577" t="s">
        <v>12</v>
      </c>
      <c r="F155" s="245" t="s">
        <v>121</v>
      </c>
      <c r="G155" s="245" t="s">
        <v>78</v>
      </c>
      <c r="H155" s="245">
        <v>2</v>
      </c>
      <c r="I155" s="577" t="s">
        <v>122</v>
      </c>
      <c r="J155" s="245" t="s">
        <v>13</v>
      </c>
      <c r="K155" s="245" t="s">
        <v>2324</v>
      </c>
      <c r="L155" s="245" t="s">
        <v>1413</v>
      </c>
      <c r="M155" s="245" t="s">
        <v>1414</v>
      </c>
      <c r="N155" s="577" t="s">
        <v>49</v>
      </c>
      <c r="O155" s="577" t="s">
        <v>201</v>
      </c>
      <c r="P155" s="577" t="s">
        <v>459</v>
      </c>
      <c r="Q155" s="577" t="s">
        <v>460</v>
      </c>
      <c r="R155" s="245" t="s">
        <v>128</v>
      </c>
      <c r="S155" s="245" t="s">
        <v>129</v>
      </c>
      <c r="T155" s="245" t="s">
        <v>130</v>
      </c>
      <c r="U155" s="575" t="s">
        <v>299</v>
      </c>
      <c r="V155" s="575" t="s">
        <v>300</v>
      </c>
      <c r="W155" s="245"/>
      <c r="X155" s="589"/>
      <c r="Y155" s="589"/>
      <c r="Z155" s="589"/>
      <c r="AA155" s="589"/>
      <c r="AB155" s="589"/>
      <c r="AC155" s="589">
        <v>1</v>
      </c>
      <c r="AD155" s="245" t="s">
        <v>425</v>
      </c>
      <c r="AE155" s="245" t="s">
        <v>134</v>
      </c>
      <c r="AF155" s="576">
        <v>4.4642857142857152E-4</v>
      </c>
      <c r="AG155" s="588" t="s">
        <v>135</v>
      </c>
      <c r="AH155" s="531">
        <v>0</v>
      </c>
      <c r="AI155" s="529">
        <v>0.06</v>
      </c>
      <c r="AJ155" s="529">
        <v>0.15</v>
      </c>
      <c r="AK155" s="529">
        <v>0.06</v>
      </c>
      <c r="AL155" s="529">
        <v>0.06</v>
      </c>
      <c r="AM155" s="529">
        <v>0.12</v>
      </c>
      <c r="AN155" s="125">
        <v>0.12</v>
      </c>
      <c r="AO155" s="125">
        <v>0.09</v>
      </c>
      <c r="AP155" s="125">
        <v>0.09</v>
      </c>
      <c r="AQ155" s="125">
        <v>0.06</v>
      </c>
      <c r="AR155" s="125">
        <v>0.04</v>
      </c>
      <c r="AS155" s="125">
        <v>0.15</v>
      </c>
      <c r="AT155" s="546">
        <f t="shared" si="10"/>
        <v>1</v>
      </c>
      <c r="AU155" s="609" t="s">
        <v>136</v>
      </c>
      <c r="AV155" s="557">
        <v>0</v>
      </c>
      <c r="AW155" s="558">
        <v>0.06</v>
      </c>
      <c r="AX155" s="558">
        <v>0.15</v>
      </c>
      <c r="AY155" s="558">
        <v>0.06</v>
      </c>
      <c r="AZ155" s="558">
        <v>0.06</v>
      </c>
      <c r="BA155" s="558">
        <v>0.12</v>
      </c>
      <c r="BB155" s="123">
        <v>0</v>
      </c>
      <c r="BC155" s="123">
        <v>0</v>
      </c>
      <c r="BD155" s="123">
        <v>0</v>
      </c>
      <c r="BE155" s="123">
        <v>0</v>
      </c>
      <c r="BF155" s="123">
        <v>0</v>
      </c>
      <c r="BG155" s="123">
        <v>0</v>
      </c>
      <c r="BH155" s="572">
        <f t="shared" si="11"/>
        <v>0.45</v>
      </c>
      <c r="BI155" s="571">
        <f t="shared" si="12"/>
        <v>0.45</v>
      </c>
      <c r="BJ155" s="571" t="str">
        <f>VLOOKUP(BI155,Tabla_Indicador_Gestion4[#All],3,TRUE)</f>
        <v>En Tramite</v>
      </c>
      <c r="BK155" s="315" t="str">
        <f t="shared" si="13"/>
        <v xml:space="preserve"> |201912: 0 |201911: 0 |2019010: 0 |201909: 0 |201908: 0 |201907: 0 |201906: 6. Puertos. Evid. act 6 PAI Junio Insp no intru |201905: Archivo: Puertos. Evid Activ 6 PAI_Mayo Of San Andres.pdf
Archivo: Puertos. Evid Activ 6 PAI_Mayo Oficio ANI.pdf  |201904: oficio 20196200111721 en archivo: Puertos. Evid Activ 6_PAI_Abtril.pdf
correo electronico :   en archivo: Puertos. Evid Activ 6.1_PAI_Abril.p |201903: Documento en word. Archivo nombrado Puertos. Evidencia Actividad 6 PAI marzo. |201902: Documento en word. Archivo nombrado Puertos. Evidencia Actividad 6 PAI febrero. |201901: No se programó actividad para este mes.</v>
      </c>
      <c r="BL155" s="316" t="str">
        <f t="shared" si="14"/>
        <v xml:space="preserve"> |201912: 0 |201911: 0 |2019010: 0 |201909: 0 |201908: 0 |201907: 0 |201906: Teniendo en cuenta que en el mes de mayo se solicitó a las entidades concedentes del RCTO Reglamento de Condiciones Técnicas de Operación, de las Sociedades Portuarias. a través de los oficios radicados Nrs. 20196200176031  y 20196200176041, se tiene pendiente recibir la información solicitada para su análisis correspondiente. |201905: Se solicito información con radicados Nos. 20196200176031 INI oficio San Andres y 20196200176041 INI Oficio  ANI.  |201904: Actividades realizada mes de abril: Oficio 20196200111721 aclarando la solicitud a la Sociedad San Andres Port Society. Se aclara que no es necesario aclarar solicitud a la Sociedad Portuaria Regional de Cartagena, toda vez que mediante 20195605073932 la sociedad remitió la información solicitada.
Conclusión: se cumplió 
Evidencia (arhivo denominado "INI abril" ) |201903: Documento word con titulo Ficha Técnica Definición competencia INI Primer Análisis Juridico, de fecha marzo 29 de 2019 |201902: Documento word con titulo Analisis de respuestas a solicitudes de inofrmación de tarifas para evaluación de inspecciones no intrusivas.  |201901: N.A.</v>
      </c>
      <c r="BM155" s="375" t="s">
        <v>204</v>
      </c>
      <c r="BN155" s="397" t="s">
        <v>217</v>
      </c>
      <c r="BO155" s="355" t="s">
        <v>1415</v>
      </c>
      <c r="BP155" s="356" t="s">
        <v>1416</v>
      </c>
      <c r="BQ155" s="355" t="s">
        <v>1417</v>
      </c>
      <c r="BR155" s="356" t="s">
        <v>1418</v>
      </c>
      <c r="BS155" s="423" t="s">
        <v>1419</v>
      </c>
      <c r="BT155" s="424" t="s">
        <v>1420</v>
      </c>
      <c r="BU155" s="423" t="s">
        <v>1421</v>
      </c>
      <c r="BV155" s="486" t="s">
        <v>1422</v>
      </c>
      <c r="BW155" s="276" t="s">
        <v>1423</v>
      </c>
      <c r="BX155" s="307" t="s">
        <v>1424</v>
      </c>
      <c r="BY155" s="490">
        <v>0</v>
      </c>
      <c r="BZ155" s="491">
        <v>0</v>
      </c>
      <c r="CA155" s="490">
        <v>0</v>
      </c>
      <c r="CB155" s="491">
        <v>0</v>
      </c>
      <c r="CC155" s="490">
        <v>0</v>
      </c>
      <c r="CD155" s="491">
        <v>0</v>
      </c>
      <c r="CE155" s="490">
        <v>0</v>
      </c>
      <c r="CF155" s="491">
        <v>0</v>
      </c>
      <c r="CG155" s="490">
        <v>0</v>
      </c>
      <c r="CH155" s="491">
        <v>0</v>
      </c>
      <c r="CI155" s="490">
        <v>0</v>
      </c>
      <c r="CJ155" s="491">
        <v>0</v>
      </c>
    </row>
    <row r="156" spans="1:88" ht="15" customHeight="1" x14ac:dyDescent="0.2">
      <c r="A156" s="587">
        <v>156</v>
      </c>
      <c r="B156" s="575" t="s">
        <v>254</v>
      </c>
      <c r="C156" s="577" t="s">
        <v>9</v>
      </c>
      <c r="D156" s="577" t="s">
        <v>44</v>
      </c>
      <c r="E156" s="577" t="s">
        <v>12</v>
      </c>
      <c r="F156" s="245" t="s">
        <v>121</v>
      </c>
      <c r="G156" s="245" t="s">
        <v>78</v>
      </c>
      <c r="H156" s="245">
        <v>2</v>
      </c>
      <c r="I156" s="577" t="s">
        <v>122</v>
      </c>
      <c r="J156" s="245" t="s">
        <v>13</v>
      </c>
      <c r="K156" s="245" t="s">
        <v>2325</v>
      </c>
      <c r="L156" s="245" t="s">
        <v>1425</v>
      </c>
      <c r="M156" s="245" t="s">
        <v>1426</v>
      </c>
      <c r="N156" s="577" t="s">
        <v>49</v>
      </c>
      <c r="O156" s="577" t="s">
        <v>201</v>
      </c>
      <c r="P156" s="577" t="s">
        <v>297</v>
      </c>
      <c r="Q156" s="577" t="s">
        <v>298</v>
      </c>
      <c r="R156" s="245" t="s">
        <v>128</v>
      </c>
      <c r="S156" s="245" t="s">
        <v>129</v>
      </c>
      <c r="T156" s="245" t="s">
        <v>130</v>
      </c>
      <c r="U156" s="575" t="s">
        <v>299</v>
      </c>
      <c r="V156" s="575" t="s">
        <v>300</v>
      </c>
      <c r="W156" s="245"/>
      <c r="X156" s="245"/>
      <c r="Y156" s="245"/>
      <c r="Z156" s="245"/>
      <c r="AA156" s="245"/>
      <c r="AB156" s="245"/>
      <c r="AC156" s="245" t="s">
        <v>1427</v>
      </c>
      <c r="AD156" s="245" t="s">
        <v>1428</v>
      </c>
      <c r="AE156" s="245" t="s">
        <v>134</v>
      </c>
      <c r="AF156" s="576">
        <v>4.4642857142857152E-4</v>
      </c>
      <c r="AG156" s="588" t="s">
        <v>135</v>
      </c>
      <c r="AH156" s="525">
        <v>0</v>
      </c>
      <c r="AI156" s="527">
        <v>0.02</v>
      </c>
      <c r="AJ156" s="527">
        <v>0.02</v>
      </c>
      <c r="AK156" s="527">
        <v>0.02</v>
      </c>
      <c r="AL156" s="527">
        <v>0.02</v>
      </c>
      <c r="AM156" s="527">
        <v>0.02</v>
      </c>
      <c r="AN156" s="126">
        <v>0.02</v>
      </c>
      <c r="AO156" s="126">
        <v>0.02</v>
      </c>
      <c r="AP156" s="126">
        <v>0.02</v>
      </c>
      <c r="AQ156" s="126">
        <v>0.03</v>
      </c>
      <c r="AR156" s="126">
        <v>0.03</v>
      </c>
      <c r="AS156" s="126">
        <v>0.03</v>
      </c>
      <c r="AT156" s="546">
        <f t="shared" si="10"/>
        <v>0.25</v>
      </c>
      <c r="AU156" s="609" t="s">
        <v>136</v>
      </c>
      <c r="AV156" s="555">
        <v>0</v>
      </c>
      <c r="AW156" s="556">
        <v>0.02</v>
      </c>
      <c r="AX156" s="556">
        <v>0.02</v>
      </c>
      <c r="AY156" s="556">
        <v>0.02</v>
      </c>
      <c r="AZ156" s="556">
        <v>0.02</v>
      </c>
      <c r="BA156" s="556">
        <v>0.02</v>
      </c>
      <c r="BB156" s="123">
        <v>0</v>
      </c>
      <c r="BC156" s="123">
        <v>0</v>
      </c>
      <c r="BD156" s="123">
        <v>0</v>
      </c>
      <c r="BE156" s="123">
        <v>0</v>
      </c>
      <c r="BF156" s="123">
        <v>0</v>
      </c>
      <c r="BG156" s="123">
        <v>0</v>
      </c>
      <c r="BH156" s="572">
        <f t="shared" si="11"/>
        <v>0.1</v>
      </c>
      <c r="BI156" s="571">
        <f t="shared" si="12"/>
        <v>0.4</v>
      </c>
      <c r="BJ156" s="571" t="str">
        <f>VLOOKUP(BI156,Tabla_Indicador_Gestion4[#All],3,TRUE)</f>
        <v>En Tramite</v>
      </c>
      <c r="BK156" s="315" t="str">
        <f t="shared" si="13"/>
        <v xml:space="preserve"> |201912: 0 |201911: 0 |2019010: 0 |201909: 0 |201908: 0 |201907: 0 |201906: 7. Puertos. Evid act 7 PAI Junio. Intera_Instit_Sec_Port |201905: Archivo: Puertos. Evid Activ 7 PAI_Mayo_ANI.pdf
Archivo: Puertos. Evid Activ 7 PAI_Mayo_Cormagdalena.pdf.
Archivo: Puertos. Evid Activ 7 PAI_Mayo_Dimar.pdf.
Archivo: Puertos. Evid Activ 7 PAI_Mayo_MT.pdf.
Archivo: Puertos. Evid Activ 7 PAI_Mayo_SPRBuenav.pdf.
  |201904: Documento de fecha Abril 29 de 2019. 
Archivo: Puertos. Evid Activ 7_PAI_Abril.pdf |201903: Documento word . Archivo: Puertos . Evidencia Actividad 7 PAI febrero - marzo. |201902: Documento word . Archivo: Puertos . Evidencia Actividad 7 PAI febrero - marzo. |201901: No se programó actividad para este mes.</v>
      </c>
      <c r="BL156" s="316" t="str">
        <f t="shared" si="14"/>
        <v xml:space="preserve"> |201912: 0 |201911: 0 |2019010: 0 |201909: 0 |201908: 0 |201907: 0 |201906: Se adjunta el documento donde se evidencie la interacción institucional sector portuario, en el se incluyen las entidades que pueden ser objeto de utilizar los servicios del Centro de Arbitraje,  Conciliación y Amigable Composición.                                                                                                                                                                                                                                                                                                                                                                                                       |201905: Se remitieron las siguientes comunicaciones.: DIMAR – 20196100168401; 
ANI - 20196100168311; CORMAGDALENA – 20196100168391;  MINTRANSPORTE – 20196100168411; SPRBUEN – 20196100168591 
  |201904: Se presenta documento titulado Identificacion de Entidades e Instituciones a las cuales se les  darán a conocer los servicios del Centro de conciliacion de la Superintendencia de Transporte.  |201903: Documento de fecha marzo 29 de 2019, con titulo Diagnóstico de temas susceptibles de conciliar. |201902: Documento de fecha febrero 28 de 2019, con titulo Analisis de Quejas recbidas susceptibles de conciliacion.  |201901: N.A.</v>
      </c>
      <c r="BM156" s="369" t="s">
        <v>204</v>
      </c>
      <c r="BN156" s="396" t="s">
        <v>217</v>
      </c>
      <c r="BO156" s="357" t="s">
        <v>1429</v>
      </c>
      <c r="BP156" s="358" t="s">
        <v>1430</v>
      </c>
      <c r="BQ156" s="357" t="s">
        <v>1429</v>
      </c>
      <c r="BR156" s="358" t="s">
        <v>1431</v>
      </c>
      <c r="BS156" s="418" t="s">
        <v>1432</v>
      </c>
      <c r="BT156" s="419" t="s">
        <v>1433</v>
      </c>
      <c r="BU156" s="418" t="s">
        <v>1434</v>
      </c>
      <c r="BV156" s="419" t="s">
        <v>1435</v>
      </c>
      <c r="BW156" s="269" t="s">
        <v>1436</v>
      </c>
      <c r="BX156" s="284" t="s">
        <v>1437</v>
      </c>
      <c r="BY156" s="490">
        <v>0</v>
      </c>
      <c r="BZ156" s="491">
        <v>0</v>
      </c>
      <c r="CA156" s="490">
        <v>0</v>
      </c>
      <c r="CB156" s="491">
        <v>0</v>
      </c>
      <c r="CC156" s="490">
        <v>0</v>
      </c>
      <c r="CD156" s="491">
        <v>0</v>
      </c>
      <c r="CE156" s="490">
        <v>0</v>
      </c>
      <c r="CF156" s="491">
        <v>0</v>
      </c>
      <c r="CG156" s="490">
        <v>0</v>
      </c>
      <c r="CH156" s="491">
        <v>0</v>
      </c>
      <c r="CI156" s="490">
        <v>0</v>
      </c>
      <c r="CJ156" s="491">
        <v>0</v>
      </c>
    </row>
    <row r="157" spans="1:88" ht="15" customHeight="1" x14ac:dyDescent="0.2">
      <c r="A157" s="587">
        <v>157</v>
      </c>
      <c r="B157" s="575" t="s">
        <v>254</v>
      </c>
      <c r="C157" s="577" t="s">
        <v>9</v>
      </c>
      <c r="D157" s="577" t="s">
        <v>44</v>
      </c>
      <c r="E157" s="577" t="s">
        <v>12</v>
      </c>
      <c r="F157" s="245" t="s">
        <v>121</v>
      </c>
      <c r="G157" s="245" t="s">
        <v>78</v>
      </c>
      <c r="H157" s="245">
        <v>2</v>
      </c>
      <c r="I157" s="577" t="s">
        <v>122</v>
      </c>
      <c r="J157" s="245" t="s">
        <v>13</v>
      </c>
      <c r="K157" s="245" t="s">
        <v>2325</v>
      </c>
      <c r="L157" s="245" t="s">
        <v>1438</v>
      </c>
      <c r="M157" s="245" t="s">
        <v>1439</v>
      </c>
      <c r="N157" s="577" t="s">
        <v>49</v>
      </c>
      <c r="O157" s="577" t="s">
        <v>201</v>
      </c>
      <c r="P157" s="577" t="s">
        <v>297</v>
      </c>
      <c r="Q157" s="577" t="s">
        <v>298</v>
      </c>
      <c r="R157" s="245" t="s">
        <v>128</v>
      </c>
      <c r="S157" s="245" t="s">
        <v>129</v>
      </c>
      <c r="T157" s="245" t="s">
        <v>130</v>
      </c>
      <c r="U157" s="575" t="s">
        <v>299</v>
      </c>
      <c r="V157" s="575" t="s">
        <v>300</v>
      </c>
      <c r="W157" s="245"/>
      <c r="X157" s="245"/>
      <c r="Y157" s="245"/>
      <c r="Z157" s="245"/>
      <c r="AA157" s="245"/>
      <c r="AB157" s="245"/>
      <c r="AC157" s="245" t="s">
        <v>1440</v>
      </c>
      <c r="AD157" s="245" t="s">
        <v>1441</v>
      </c>
      <c r="AE157" s="245" t="s">
        <v>134</v>
      </c>
      <c r="AF157" s="576">
        <v>4.4642857142857152E-4</v>
      </c>
      <c r="AG157" s="588" t="s">
        <v>135</v>
      </c>
      <c r="AH157" s="531">
        <v>0.02</v>
      </c>
      <c r="AI157" s="529">
        <v>0.02</v>
      </c>
      <c r="AJ157" s="529">
        <v>0.02</v>
      </c>
      <c r="AK157" s="529">
        <v>0.02</v>
      </c>
      <c r="AL157" s="529">
        <v>0.02</v>
      </c>
      <c r="AM157" s="529">
        <v>0.02</v>
      </c>
      <c r="AN157" s="125">
        <v>0.02</v>
      </c>
      <c r="AO157" s="125">
        <v>0.02</v>
      </c>
      <c r="AP157" s="125">
        <v>0.02</v>
      </c>
      <c r="AQ157" s="125">
        <v>0.02</v>
      </c>
      <c r="AR157" s="125">
        <v>0.02</v>
      </c>
      <c r="AS157" s="125">
        <v>0.03</v>
      </c>
      <c r="AT157" s="546">
        <f t="shared" si="10"/>
        <v>0.24999999999999997</v>
      </c>
      <c r="AU157" s="609" t="s">
        <v>136</v>
      </c>
      <c r="AV157" s="557">
        <v>0.02</v>
      </c>
      <c r="AW157" s="558">
        <v>0.02</v>
      </c>
      <c r="AX157" s="558">
        <v>0.02</v>
      </c>
      <c r="AY157" s="558">
        <v>0.02</v>
      </c>
      <c r="AZ157" s="558">
        <v>0.02</v>
      </c>
      <c r="BA157" s="558">
        <v>0.02</v>
      </c>
      <c r="BB157" s="123">
        <v>0</v>
      </c>
      <c r="BC157" s="123">
        <v>0</v>
      </c>
      <c r="BD157" s="123">
        <v>0</v>
      </c>
      <c r="BE157" s="123">
        <v>0</v>
      </c>
      <c r="BF157" s="123">
        <v>0</v>
      </c>
      <c r="BG157" s="123">
        <v>0</v>
      </c>
      <c r="BH157" s="572">
        <f t="shared" si="11"/>
        <v>0.12000000000000001</v>
      </c>
      <c r="BI157" s="571">
        <f t="shared" si="12"/>
        <v>0.48000000000000009</v>
      </c>
      <c r="BJ157" s="571" t="str">
        <f>VLOOKUP(BI157,Tabla_Indicador_Gestion4[#All],3,TRUE)</f>
        <v>En Tramite</v>
      </c>
      <c r="BK157" s="315" t="str">
        <f t="shared" si="13"/>
        <v xml:space="preserve"> |201912: 0 |201911: 0 |2019010: 0 |201909: 0 |201908: 0 |201907: 0 |201906: 8. Puertos. Evid act 8. PAI Junio cruce_correos_Dimar.
8. Puertos. Evid act 8 PAI Junio Diag Tpte_ Mar_ Cabotaje |201905: Puertos. Evid activ 8 PAI_Mayo Acta reunion MT.pdf  |201904: Correos electronicos, Acta de Reunion. 
Archivo. Puertos. Evid Activ 8_PAI_Abril.pdf |201903: Documento de fecha enero 31 de 2019, denominado Puertos. Evidencia Actividad 8 Marzo  |201902: Documento de fecha enero 31 de 2019, denominado Puertos. Evidencia Actividad 8 Febrero. |201901: Documento de fecha enero 31 de 2019, denominado Puertos. Evidencia Actividad 8 Enero 2019</v>
      </c>
      <c r="BL157" s="316" t="str">
        <f t="shared" si="14"/>
        <v xml:space="preserve"> |201912: 0 |201911: 0 |2019010: 0 |201909: 0 |201908: 0 |201907: 0 |201906: Teniendo en cuenta que, las actividades de campo para el levantamiento de información primaria conducente a la elaboración de un diagnóstico final de las actividades de cabotaje en buenaventura, no pudieron realizarse durante la Semana Santa, sino los días 28, 29 y 30 de mayo de 2019, durante el mes de junio se llevó a cabo la consolidación de la información allí recabada, en conjunto con la información enviada por la Capitanía de Puerto de Buenaventura los días 31 de mayo de 2019 y 04 de junio del mismo mes (se adjunta evidencia de cruce de correos).  
Producto de ese proceso de consolidación de la información primaria, se elaboró un diagnóstico definitivo (se adjunta como evidencia).  
En este sentido, debido al imprevisto para la realización de las actividades de campo en las fechas programadas, no se avanzó lo esperado en la estructuración temática de las capacitaciones. No obstante, durante la segunda y tercera semana de julio se prevé llevar a cabo mesas de trabajo internas en las que se involucre a personal de la Dirección de Financiera y de la Oficina de las Tecnologías de la Información y Comunicación.  
 |201905: Se socializó el Plan Piloto sobre Cabotaje en Buenaventura como actividad enmarcada en la Campaña de Promoción y prevención con las siguientes entidades: 
SENA (vía oficio). 
Grupo acuático del Ministerio de Transporte (reunión el 10 de mayo de 2019). 
Ministerio de Trabajo (reunión el día 31 de mayo de 2019). 
Capitanía de Puerto Buenaventura (reunión 28 de mayo de 2019). 
Nota: Durante los días 28, 29 y 30 de mayo de 2019, funcionarios de la Superintendencia de Transporte Delegada de Puertos, estuvieron en comisión en la ciudad de Buenaventura, con el fin de desarrollar ejercicios de campo en conjunto con la Capitanía de Puerto de Buenaventura, previa coordinación con el nivel central de la Dirección General Marítima, para el levantamiento de un diagnóstico sobre las condiciones de los muelles de cabotaje en Buenaventura y la identificación de las empresas prestadoras del servicio.  Lo anterior, para el direccionamiento de la campaña de promoción y prevención “+ Transporte Marítimo y Fluvial + Formalización”.   
Esa actividad estuvo fue programada para abril, pero debió ser reprogramada para el mes de mayo. 
  |201904: Para el mes de abril el resultado frente a esta actividad era "documento diagnostico ajustado final de acuerdo a los resultados de los operativos realizados en semana santa". , me permito indicar que debido a reuniones llevadas a cabo por parte del Señor Vicealmirante de DIMAR y la Dra. Carmen Ligia Valderrama, Superintendente de Transporte, el día 4 de abril de 2019, se acordó llevar a cabo la actividad en fecha diferente a los días de Semana Santa por ,diferentes circunstancias tratadas en la reunión, no obstante, durante el mes de abril se hicieron reuniones y actividades, las cuales son reportadas de la siguiente manera.
Correo enviado por el Señor Vicealmirante confirmando el apoyo de la DIMAR y el trabajo conjunto que se realizará.
Acta de la reunión llevada a cabo con DIMAR, ST y Capitania de Buenaventura.
Correos en donde se envía cronograma, instrumentos de recolección de información y Resumen ejecutivo del plan por parte de la ST.
Correo envio de bases de datos por parte de la DIMAR para trabajar en el pre-diagnostico. |201903: 1. Versión preliminar del documento de diagnóstico del “Plan Piloto Formalización de Cabotaje en Buenaventura”,  y comunicaciones a DIMAR, ANI y Alcaldía Municipal que tienen como finalidad completar la precaracterización y establecer valores de referencia para evaluar los indicadores determinados una vez implementada la campaña en esta zona geográfica. Información que corresponde al mes de marzo. |201902: Segunda versión del documento denominada Propuesta de la Superintendneica Delegada de Puertos sobre la flormalización del Transporte de Cabotaje en Buenaventura.  |201901: Documento Primera  versión del plan piloto cuando estaba a cargo del grupo de investigaciones con las observaciones correspondientes, por parte del Delegado y de la Dra. Carmen Ligia Valderrama. Así mismo adjunto dos correos que contienen (una presentación enviada como insumo por parte del Dr. Álvaro y un correo en donde la DIMAR cancela la cita para una reunión que se tenía programada). </v>
      </c>
      <c r="BM157" s="355" t="s">
        <v>1442</v>
      </c>
      <c r="BN157" s="363" t="s">
        <v>1443</v>
      </c>
      <c r="BO157" s="355" t="s">
        <v>1444</v>
      </c>
      <c r="BP157" s="411" t="s">
        <v>1445</v>
      </c>
      <c r="BQ157" s="355" t="s">
        <v>1446</v>
      </c>
      <c r="BR157" s="411" t="s">
        <v>1447</v>
      </c>
      <c r="BS157" s="423" t="s">
        <v>1448</v>
      </c>
      <c r="BT157" s="424" t="s">
        <v>1449</v>
      </c>
      <c r="BU157" s="423" t="s">
        <v>1450</v>
      </c>
      <c r="BV157" s="424" t="s">
        <v>1451</v>
      </c>
      <c r="BW157" s="267" t="s">
        <v>1452</v>
      </c>
      <c r="BX157" s="268" t="s">
        <v>1453</v>
      </c>
      <c r="BY157" s="490">
        <v>0</v>
      </c>
      <c r="BZ157" s="491">
        <v>0</v>
      </c>
      <c r="CA157" s="490">
        <v>0</v>
      </c>
      <c r="CB157" s="491">
        <v>0</v>
      </c>
      <c r="CC157" s="490">
        <v>0</v>
      </c>
      <c r="CD157" s="491">
        <v>0</v>
      </c>
      <c r="CE157" s="490">
        <v>0</v>
      </c>
      <c r="CF157" s="491">
        <v>0</v>
      </c>
      <c r="CG157" s="490">
        <v>0</v>
      </c>
      <c r="CH157" s="491">
        <v>0</v>
      </c>
      <c r="CI157" s="490">
        <v>0</v>
      </c>
      <c r="CJ157" s="491">
        <v>0</v>
      </c>
    </row>
    <row r="158" spans="1:88" ht="15" customHeight="1" x14ac:dyDescent="0.2">
      <c r="A158" s="587">
        <v>158</v>
      </c>
      <c r="B158" s="575" t="s">
        <v>290</v>
      </c>
      <c r="C158" s="577" t="s">
        <v>9</v>
      </c>
      <c r="D158" s="577" t="s">
        <v>44</v>
      </c>
      <c r="E158" s="577" t="s">
        <v>291</v>
      </c>
      <c r="F158" s="245" t="s">
        <v>292</v>
      </c>
      <c r="G158" s="245" t="s">
        <v>77</v>
      </c>
      <c r="H158" s="245">
        <v>1</v>
      </c>
      <c r="I158" s="577" t="s">
        <v>293</v>
      </c>
      <c r="J158" s="245" t="s">
        <v>294</v>
      </c>
      <c r="K158" s="245" t="s">
        <v>2278</v>
      </c>
      <c r="L158" s="245" t="s">
        <v>295</v>
      </c>
      <c r="M158" s="245" t="s">
        <v>296</v>
      </c>
      <c r="N158" s="577" t="s">
        <v>49</v>
      </c>
      <c r="O158" s="577" t="s">
        <v>201</v>
      </c>
      <c r="P158" s="577" t="s">
        <v>297</v>
      </c>
      <c r="Q158" s="577" t="s">
        <v>298</v>
      </c>
      <c r="R158" s="245" t="s">
        <v>128</v>
      </c>
      <c r="S158" s="245" t="s">
        <v>129</v>
      </c>
      <c r="T158" s="245" t="s">
        <v>130</v>
      </c>
      <c r="U158" s="575" t="s">
        <v>299</v>
      </c>
      <c r="V158" s="575" t="s">
        <v>300</v>
      </c>
      <c r="W158" s="592">
        <v>1</v>
      </c>
      <c r="X158" s="594">
        <v>0.25</v>
      </c>
      <c r="Y158" s="594">
        <v>0.25</v>
      </c>
      <c r="Z158" s="594">
        <v>0.25</v>
      </c>
      <c r="AA158" s="594">
        <v>0.25</v>
      </c>
      <c r="AB158" s="603"/>
      <c r="AC158" s="603">
        <v>6.25E-2</v>
      </c>
      <c r="AD158" s="245" t="s">
        <v>301</v>
      </c>
      <c r="AE158" s="245" t="s">
        <v>134</v>
      </c>
      <c r="AF158" s="576">
        <v>6.2761506276150627E-3</v>
      </c>
      <c r="AG158" s="588" t="s">
        <v>135</v>
      </c>
      <c r="AH158" s="525">
        <v>2.0833333333333332E-2</v>
      </c>
      <c r="AI158" s="527">
        <v>2.0833333333333332E-2</v>
      </c>
      <c r="AJ158" s="527">
        <v>2.0833333333333332E-2</v>
      </c>
      <c r="AK158" s="527">
        <v>0</v>
      </c>
      <c r="AL158" s="527">
        <v>0</v>
      </c>
      <c r="AM158" s="527">
        <v>0</v>
      </c>
      <c r="AN158" s="122">
        <v>0</v>
      </c>
      <c r="AO158" s="122">
        <v>0</v>
      </c>
      <c r="AP158" s="122">
        <v>0</v>
      </c>
      <c r="AQ158" s="122">
        <v>0</v>
      </c>
      <c r="AR158" s="122">
        <v>0</v>
      </c>
      <c r="AS158" s="122">
        <v>0</v>
      </c>
      <c r="AT158" s="546">
        <f t="shared" si="10"/>
        <v>6.25E-2</v>
      </c>
      <c r="AU158" s="609" t="s">
        <v>136</v>
      </c>
      <c r="AV158" s="555">
        <v>2.0799999999999999E-2</v>
      </c>
      <c r="AW158" s="556">
        <v>2.0799999999999999E-2</v>
      </c>
      <c r="AX158" s="556">
        <v>2.0799999999999999E-2</v>
      </c>
      <c r="AY158" s="556">
        <v>0</v>
      </c>
      <c r="AZ158" s="556">
        <v>0</v>
      </c>
      <c r="BA158" s="556">
        <v>0</v>
      </c>
      <c r="BB158" s="123">
        <v>0</v>
      </c>
      <c r="BC158" s="123">
        <v>0</v>
      </c>
      <c r="BD158" s="123">
        <v>0</v>
      </c>
      <c r="BE158" s="123">
        <v>0</v>
      </c>
      <c r="BF158" s="123">
        <v>0</v>
      </c>
      <c r="BG158" s="123">
        <v>0</v>
      </c>
      <c r="BH158" s="572">
        <f t="shared" si="11"/>
        <v>6.2399999999999997E-2</v>
      </c>
      <c r="BI158" s="571">
        <f t="shared" si="12"/>
        <v>0.99839999999999995</v>
      </c>
      <c r="BJ158" s="571" t="str">
        <f>VLOOKUP(BI158,Tabla_Indicador_Gestion4[#All],3,TRUE)</f>
        <v>Culminada</v>
      </c>
      <c r="BK158" s="315" t="str">
        <f t="shared" si="13"/>
        <v xml:space="preserve"> |201912: 0 |201911: 0 |2019010: 0 |201909: 0 |201908: 0 |201907: 0 |201906: N.A. se cumplió la meta |201905: N.A.   |201904: N.A.  |201903: Documento Identificacion Zonas Geograficas.  Archivo denominado Puertos. Evidencia Actividad 9 PAI Marzo.  |201902: Asistencia a Reunión Muelle La Gaitana- Neiva.           |201901: 1. Operativo adelantado en Hidroprado-Acta de Visita</v>
      </c>
      <c r="BL158" s="316" t="str">
        <f t="shared" si="14"/>
        <v xml:space="preserve"> |201912: 0 |201911: 0 |2019010: 0 |201909: 0 |201908: 0 |201907: 0 |201906: N.A. se cumplió la meta |201905: Se cumplió la meta en el primer trimestre del año 2019  |201904: Se cumplió la meta en el primer trimestre del año 2019 |201903: Documento en word Identificacion Zonas Geograficas para la Campaña de Promoción y Prevención "+Transporte marítimo y fluvial + Formalización". |201902: se atendió la solicitud hecha por la empresa Rio Taxis SAS, en el Muelle La Gaitana, se aprovechó la oportunidad de la visita para analizar las zonas de prestación de servicio público Fluvial, encontrandose: El Quimbo, La Gaitana, Betania y Villavieja.               2. Campaña de Información por medios sociales.                                           3.  Presentación propuesta de Intervención a Lagos, Lagunas y Embalses.  |201901: N.A</v>
      </c>
      <c r="BM158" s="369" t="s">
        <v>302</v>
      </c>
      <c r="BN158" s="370" t="s">
        <v>303</v>
      </c>
      <c r="BO158" s="369" t="s">
        <v>304</v>
      </c>
      <c r="BP158" s="370" t="s">
        <v>305</v>
      </c>
      <c r="BQ158" s="357" t="s">
        <v>306</v>
      </c>
      <c r="BR158" s="358" t="s">
        <v>307</v>
      </c>
      <c r="BS158" s="418" t="s">
        <v>205</v>
      </c>
      <c r="BT158" s="419" t="s">
        <v>308</v>
      </c>
      <c r="BU158" s="418" t="s">
        <v>205</v>
      </c>
      <c r="BV158" s="419" t="s">
        <v>308</v>
      </c>
      <c r="BW158" s="269" t="s">
        <v>309</v>
      </c>
      <c r="BX158" s="270" t="s">
        <v>309</v>
      </c>
      <c r="BY158" s="490">
        <v>0</v>
      </c>
      <c r="BZ158" s="491">
        <v>0</v>
      </c>
      <c r="CA158" s="490">
        <v>0</v>
      </c>
      <c r="CB158" s="491">
        <v>0</v>
      </c>
      <c r="CC158" s="490">
        <v>0</v>
      </c>
      <c r="CD158" s="491">
        <v>0</v>
      </c>
      <c r="CE158" s="490">
        <v>0</v>
      </c>
      <c r="CF158" s="491">
        <v>0</v>
      </c>
      <c r="CG158" s="490">
        <v>0</v>
      </c>
      <c r="CH158" s="491">
        <v>0</v>
      </c>
      <c r="CI158" s="490">
        <v>0</v>
      </c>
      <c r="CJ158" s="491">
        <v>0</v>
      </c>
    </row>
    <row r="159" spans="1:88" ht="15" customHeight="1" x14ac:dyDescent="0.2">
      <c r="A159" s="587">
        <v>159</v>
      </c>
      <c r="B159" s="575" t="s">
        <v>290</v>
      </c>
      <c r="C159" s="577" t="s">
        <v>9</v>
      </c>
      <c r="D159" s="577" t="s">
        <v>44</v>
      </c>
      <c r="E159" s="577" t="s">
        <v>291</v>
      </c>
      <c r="F159" s="245" t="s">
        <v>292</v>
      </c>
      <c r="G159" s="245" t="s">
        <v>77</v>
      </c>
      <c r="H159" s="245">
        <v>1</v>
      </c>
      <c r="I159" s="577" t="s">
        <v>293</v>
      </c>
      <c r="J159" s="245" t="s">
        <v>294</v>
      </c>
      <c r="K159" s="245" t="s">
        <v>2278</v>
      </c>
      <c r="L159" s="245" t="s">
        <v>310</v>
      </c>
      <c r="M159" s="245" t="s">
        <v>311</v>
      </c>
      <c r="N159" s="577" t="s">
        <v>49</v>
      </c>
      <c r="O159" s="577" t="s">
        <v>201</v>
      </c>
      <c r="P159" s="577" t="s">
        <v>297</v>
      </c>
      <c r="Q159" s="577" t="s">
        <v>298</v>
      </c>
      <c r="R159" s="245" t="s">
        <v>128</v>
      </c>
      <c r="S159" s="245" t="s">
        <v>129</v>
      </c>
      <c r="T159" s="245" t="s">
        <v>130</v>
      </c>
      <c r="U159" s="575" t="s">
        <v>312</v>
      </c>
      <c r="V159" s="575" t="s">
        <v>312</v>
      </c>
      <c r="W159" s="592">
        <v>1</v>
      </c>
      <c r="X159" s="594">
        <v>0.25</v>
      </c>
      <c r="Y159" s="594">
        <v>0.25</v>
      </c>
      <c r="Z159" s="594">
        <v>0.25</v>
      </c>
      <c r="AA159" s="594">
        <v>0.25</v>
      </c>
      <c r="AB159" s="603"/>
      <c r="AC159" s="603">
        <v>6.25E-2</v>
      </c>
      <c r="AD159" s="245" t="s">
        <v>301</v>
      </c>
      <c r="AE159" s="245" t="s">
        <v>134</v>
      </c>
      <c r="AF159" s="576">
        <v>6.2761506276150627E-3</v>
      </c>
      <c r="AG159" s="588" t="s">
        <v>135</v>
      </c>
      <c r="AH159" s="531">
        <v>0</v>
      </c>
      <c r="AI159" s="529">
        <v>0</v>
      </c>
      <c r="AJ159" s="529">
        <v>0</v>
      </c>
      <c r="AK159" s="529">
        <v>1.04E-2</v>
      </c>
      <c r="AL159" s="529">
        <v>1.04E-2</v>
      </c>
      <c r="AM159" s="529">
        <v>1.04E-2</v>
      </c>
      <c r="AN159" s="125">
        <v>1.04E-2</v>
      </c>
      <c r="AO159" s="125">
        <v>1.04E-2</v>
      </c>
      <c r="AP159" s="125">
        <v>1.0500000000000001E-2</v>
      </c>
      <c r="AQ159" s="122">
        <v>0</v>
      </c>
      <c r="AR159" s="122">
        <v>0</v>
      </c>
      <c r="AS159" s="122">
        <v>0</v>
      </c>
      <c r="AT159" s="546">
        <f t="shared" si="10"/>
        <v>6.25E-2</v>
      </c>
      <c r="AU159" s="609" t="s">
        <v>136</v>
      </c>
      <c r="AV159" s="557">
        <v>0</v>
      </c>
      <c r="AW159" s="558">
        <v>0</v>
      </c>
      <c r="AX159" s="558">
        <v>0</v>
      </c>
      <c r="AY159" s="558">
        <v>1.04E-2</v>
      </c>
      <c r="AZ159" s="558">
        <v>1.04E-2</v>
      </c>
      <c r="BA159" s="558">
        <v>1.04E-2</v>
      </c>
      <c r="BB159" s="123">
        <v>0</v>
      </c>
      <c r="BC159" s="123">
        <v>0</v>
      </c>
      <c r="BD159" s="123">
        <v>0</v>
      </c>
      <c r="BE159" s="123">
        <v>0</v>
      </c>
      <c r="BF159" s="123">
        <v>0</v>
      </c>
      <c r="BG159" s="123">
        <v>0</v>
      </c>
      <c r="BH159" s="572">
        <f t="shared" si="11"/>
        <v>3.1199999999999999E-2</v>
      </c>
      <c r="BI159" s="571">
        <f t="shared" si="12"/>
        <v>0.49919999999999998</v>
      </c>
      <c r="BJ159" s="571" t="str">
        <f>VLOOKUP(BI159,Tabla_Indicador_Gestion4[#All],3,TRUE)</f>
        <v>En Tramite</v>
      </c>
      <c r="BK159" s="315" t="str">
        <f t="shared" si="13"/>
        <v xml:space="preserve"> |201912: 0 |201911: 0 |2019010: 0 |201909: 0 |201908: 0 |201907: 0 |201906: 10. Puertos. Evid act 8. PAI Junio. Dcto_ Socializ_TF |201905: Puertos. Evid activ 10 PAI_Mayo InfyactareunMagangué.pdf
Puertos. Evid activ 10 PAI_Mayo AlcNariñoCap.pdf
Puertos. Evid activ 10 PAI_Mayo Magangue.pdf
Puertos. Evid activ 10 PAI_Mayo gobernador Indigena.pdf
Puertos. Evid activ 10 PAI_Mayo Asotransmaguez.pdf
entre otros.   |201904: Documento. 
Archivo: Puertos. Evid. Activ. 10 PAI_Abril. Pdf |201903: No se programo actividad para este mes.  |201902: No se programo actividad para este mes.  |201901: No se programo actividad para este mes. </v>
      </c>
      <c r="BL159" s="316" t="str">
        <f t="shared" si="14"/>
        <v xml:space="preserve"> |201912: 0 |201911: 0 |2019010: 0 |201909: 0 |201908: 0 |201907: 0 |201906: Con el fin de generar las sinergias necesarias para surtir el proceso de construcción metodológica de las capacitaciones, se han realizado acercamientos con un funcionario del despacho del Viceministro de Transporte (reunión llevada a cabo el día 13 de junio de 2019-Acta 57 la cual se adjunta en el presente correo) y con la Agencia Nacional de Seguridad, vía llamada telefónica (pendiente programar reunión).  
Si bien la estructuración metodológica de las capacitaciones no ha iniciado propiamente dicho, desde la Delegatura de Puertos se ha venido estructurando material divulgativo referentes a las normatividad que regula la materia (incluyendo condiciones básicas de  seguridad), beneficios de la formalización, entre otro temas relacionados (se adjunta documento con el material divulgativo).  Además,  para la segunda y tercera semana de julio se prevé llevar a cabo mesas de trabajo internas en las que se involucre a personal de la Dirección de Financiera y de la Oficina de las Tecnologías de la Información y Comunicación. 
 |201905: El Documento  Transporte Marítimo y Fluvial mas Formalización, se socializó con las siguientes entidades:
1.  SENA (vía oficio). 
2.  Ministerio de Transporte (reunión el viernes 10 de mayo de 2019 con el grupo de acuático del MT). Se adjunta agenda y listas de asistencia de las reuniones. 
3.  Ministerio de Trabajo (el día 31 de mayo de 2019 en reunión en la ST) Se adjunta acta y lista de asistencia.
4. Capitanía de Puerto el día 28 de mayo de 2019.
5. Reunión Magangué: se dio a conocer la campaña a:
5.1. CORMAGDALENA
5.2. Sociedad Portuaria Regional de Magangué
5.3. Inspección Fluvial de Magangué
5.4. Batallón de Infantería
5.5. Aproximadamente 8 empresas prestadoras del servicio en la zona. 
6.  DITRA: se expuso la campaña a aproximadamente 17 integrantes de DITRA fluvial ubicados en las diferentes zonas del país. 
7.  En la Laguna La Cocha se socializó la campaña con 
7.1.  8 Empresas de Transporte Fluvial 
7.1.1.  Asociación ambiental de Santa Lucia. 
7.1.2. Asociación rutas Interveredales
7.1.3. Asociación de lancheros de Santa Clara
7.1.4. Asotransguamuez
7.1.5. Asotransmotilón
7.1.6. Cochatour
7.1.7. Asociación de Lancheros agro-turística ambiental de Santa Clara
7.1.8. Tour Motilón
7.2. Gobernación de Nariño
7.3. Alcaldía de Pasto
7.4. DITRA Seccional Pasto
7.5. Parques Naturales (Jefe del Santuario de Fauna y flora de la isla la corota)
7.6. Corponariño
7.7. DITRA – DENAR
7.8. Ministerio de Transporte – Dirección territorial Nariño
7.9. Gobernación Indígena del Refugio del Sol
7.10. INVIAS- Nariño
7.11. Policia Metropolitana de Pasto
  |201904: CAMPAÑA DE PROMOCIÓN Y PREVENCIÓN PARA LA FORMALIZACIÓN EN LA PRESTACIÓN DEL SERVICIO DE TRANSPORTE MARÍTIMO Y FLUVIAL, Y OTROS SERVICIOS CONEXOS
“+ Transporte Marítimo y Fluvial + Formalización”
Se identifican las acciones a seguir.  |201903: N.A.  |201902: N.A.  |201901: N.A. </v>
      </c>
      <c r="BM159" s="355" t="s">
        <v>236</v>
      </c>
      <c r="BN159" s="363" t="s">
        <v>205</v>
      </c>
      <c r="BO159" s="355" t="s">
        <v>236</v>
      </c>
      <c r="BP159" s="363" t="s">
        <v>205</v>
      </c>
      <c r="BQ159" s="355" t="s">
        <v>236</v>
      </c>
      <c r="BR159" s="363" t="s">
        <v>205</v>
      </c>
      <c r="BS159" s="423" t="s">
        <v>313</v>
      </c>
      <c r="BT159" s="424" t="s">
        <v>314</v>
      </c>
      <c r="BU159" s="423" t="s">
        <v>315</v>
      </c>
      <c r="BV159" s="424" t="s">
        <v>316</v>
      </c>
      <c r="BW159" s="267" t="s">
        <v>317</v>
      </c>
      <c r="BX159" s="268" t="s">
        <v>318</v>
      </c>
      <c r="BY159" s="490">
        <v>0</v>
      </c>
      <c r="BZ159" s="491">
        <v>0</v>
      </c>
      <c r="CA159" s="490">
        <v>0</v>
      </c>
      <c r="CB159" s="491">
        <v>0</v>
      </c>
      <c r="CC159" s="490">
        <v>0</v>
      </c>
      <c r="CD159" s="491">
        <v>0</v>
      </c>
      <c r="CE159" s="490">
        <v>0</v>
      </c>
      <c r="CF159" s="491">
        <v>0</v>
      </c>
      <c r="CG159" s="490">
        <v>0</v>
      </c>
      <c r="CH159" s="491">
        <v>0</v>
      </c>
      <c r="CI159" s="490">
        <v>0</v>
      </c>
      <c r="CJ159" s="491">
        <v>0</v>
      </c>
    </row>
    <row r="160" spans="1:88" ht="15" customHeight="1" x14ac:dyDescent="0.2">
      <c r="A160" s="587">
        <v>160</v>
      </c>
      <c r="B160" s="575" t="s">
        <v>290</v>
      </c>
      <c r="C160" s="577" t="s">
        <v>9</v>
      </c>
      <c r="D160" s="577" t="s">
        <v>44</v>
      </c>
      <c r="E160" s="577" t="s">
        <v>291</v>
      </c>
      <c r="F160" s="245" t="s">
        <v>292</v>
      </c>
      <c r="G160" s="245" t="s">
        <v>77</v>
      </c>
      <c r="H160" s="245">
        <v>1</v>
      </c>
      <c r="I160" s="577" t="s">
        <v>293</v>
      </c>
      <c r="J160" s="245" t="s">
        <v>294</v>
      </c>
      <c r="K160" s="245" t="s">
        <v>2278</v>
      </c>
      <c r="L160" s="245" t="s">
        <v>319</v>
      </c>
      <c r="M160" s="245" t="s">
        <v>320</v>
      </c>
      <c r="N160" s="577" t="s">
        <v>49</v>
      </c>
      <c r="O160" s="577" t="s">
        <v>201</v>
      </c>
      <c r="P160" s="577" t="s">
        <v>297</v>
      </c>
      <c r="Q160" s="577" t="s">
        <v>298</v>
      </c>
      <c r="R160" s="245" t="s">
        <v>128</v>
      </c>
      <c r="S160" s="245" t="s">
        <v>129</v>
      </c>
      <c r="T160" s="245" t="s">
        <v>130</v>
      </c>
      <c r="U160" s="575" t="s">
        <v>312</v>
      </c>
      <c r="V160" s="575" t="s">
        <v>312</v>
      </c>
      <c r="W160" s="592">
        <v>1</v>
      </c>
      <c r="X160" s="594">
        <v>0.25</v>
      </c>
      <c r="Y160" s="594">
        <v>0.25</v>
      </c>
      <c r="Z160" s="594">
        <v>0.25</v>
      </c>
      <c r="AA160" s="594">
        <v>0.25</v>
      </c>
      <c r="AB160" s="603"/>
      <c r="AC160" s="603">
        <v>6.25E-2</v>
      </c>
      <c r="AD160" s="245" t="s">
        <v>301</v>
      </c>
      <c r="AE160" s="245" t="s">
        <v>134</v>
      </c>
      <c r="AF160" s="576">
        <v>6.2761506276150627E-3</v>
      </c>
      <c r="AG160" s="588" t="s">
        <v>135</v>
      </c>
      <c r="AH160" s="525">
        <v>0</v>
      </c>
      <c r="AI160" s="527">
        <v>0</v>
      </c>
      <c r="AJ160" s="527">
        <v>0</v>
      </c>
      <c r="AK160" s="527">
        <v>0</v>
      </c>
      <c r="AL160" s="527">
        <v>0</v>
      </c>
      <c r="AM160" s="527">
        <v>0</v>
      </c>
      <c r="AN160" s="126">
        <v>2.0833333333333332E-2</v>
      </c>
      <c r="AO160" s="126">
        <v>2.0833333333333332E-2</v>
      </c>
      <c r="AP160" s="126">
        <v>2.0833333333333332E-2</v>
      </c>
      <c r="AQ160" s="122">
        <v>0</v>
      </c>
      <c r="AR160" s="122">
        <v>0</v>
      </c>
      <c r="AS160" s="122">
        <v>0</v>
      </c>
      <c r="AT160" s="546">
        <f t="shared" si="10"/>
        <v>6.25E-2</v>
      </c>
      <c r="AU160" s="609" t="s">
        <v>136</v>
      </c>
      <c r="AV160" s="555">
        <v>0</v>
      </c>
      <c r="AW160" s="556">
        <v>0</v>
      </c>
      <c r="AX160" s="556">
        <v>0</v>
      </c>
      <c r="AY160" s="556">
        <v>0</v>
      </c>
      <c r="AZ160" s="556">
        <v>0</v>
      </c>
      <c r="BA160" s="556">
        <v>0</v>
      </c>
      <c r="BB160" s="123">
        <v>0</v>
      </c>
      <c r="BC160" s="123">
        <v>0</v>
      </c>
      <c r="BD160" s="123">
        <v>0</v>
      </c>
      <c r="BE160" s="123">
        <v>0</v>
      </c>
      <c r="BF160" s="123">
        <v>0</v>
      </c>
      <c r="BG160" s="123">
        <v>0</v>
      </c>
      <c r="BH160" s="572">
        <f t="shared" si="11"/>
        <v>0</v>
      </c>
      <c r="BI160" s="571">
        <f t="shared" si="12"/>
        <v>0</v>
      </c>
      <c r="BJ160" s="571" t="str">
        <f>VLOOKUP(BI160,Tabla_Indicador_Gestion4[#All],3,TRUE)</f>
        <v>Por Ejecutar</v>
      </c>
      <c r="BK160" s="315" t="str">
        <f t="shared" si="13"/>
        <v xml:space="preserve"> |201912: 0 |201911: 0 |2019010: 0 |201909: 0 |201908: 0 |201907: 0 |201906: N.A. |201905: N.A,  |201904: N.A, |201903: No se programo actividad para este mes.  |201902: No se programo actividad para este mes.  |201901: No se programo actividad para este mes. </v>
      </c>
      <c r="BL160" s="316" t="str">
        <f t="shared" si="14"/>
        <v xml:space="preserve"> |201912: 0 |201911: 0 |2019010: 0 |201909: 0 |201908: 0 |201907: 0 |201906: No se programo actiividad este mes |201905: No se programo actividad para este mes.   |201904: No se programo actividad para este mes.  |201903: N.A.  |201902: N.A.  |201901: N.A. </v>
      </c>
      <c r="BM160" s="357" t="s">
        <v>236</v>
      </c>
      <c r="BN160" s="364" t="s">
        <v>205</v>
      </c>
      <c r="BO160" s="357" t="s">
        <v>236</v>
      </c>
      <c r="BP160" s="364" t="s">
        <v>205</v>
      </c>
      <c r="BQ160" s="357" t="s">
        <v>236</v>
      </c>
      <c r="BR160" s="364" t="s">
        <v>205</v>
      </c>
      <c r="BS160" s="418" t="s">
        <v>321</v>
      </c>
      <c r="BT160" s="419" t="s">
        <v>236</v>
      </c>
      <c r="BU160" s="418" t="s">
        <v>321</v>
      </c>
      <c r="BV160" s="476" t="s">
        <v>236</v>
      </c>
      <c r="BW160" s="269" t="s">
        <v>217</v>
      </c>
      <c r="BX160" s="270" t="s">
        <v>322</v>
      </c>
      <c r="BY160" s="490">
        <v>0</v>
      </c>
      <c r="BZ160" s="491">
        <v>0</v>
      </c>
      <c r="CA160" s="490">
        <v>0</v>
      </c>
      <c r="CB160" s="491">
        <v>0</v>
      </c>
      <c r="CC160" s="490">
        <v>0</v>
      </c>
      <c r="CD160" s="491">
        <v>0</v>
      </c>
      <c r="CE160" s="490">
        <v>0</v>
      </c>
      <c r="CF160" s="491">
        <v>0</v>
      </c>
      <c r="CG160" s="490">
        <v>0</v>
      </c>
      <c r="CH160" s="491">
        <v>0</v>
      </c>
      <c r="CI160" s="490">
        <v>0</v>
      </c>
      <c r="CJ160" s="491">
        <v>0</v>
      </c>
    </row>
    <row r="161" spans="1:88" ht="15" customHeight="1" x14ac:dyDescent="0.2">
      <c r="A161" s="587">
        <v>161</v>
      </c>
      <c r="B161" s="575" t="s">
        <v>290</v>
      </c>
      <c r="C161" s="245" t="s">
        <v>9</v>
      </c>
      <c r="D161" s="577" t="s">
        <v>44</v>
      </c>
      <c r="E161" s="577" t="s">
        <v>291</v>
      </c>
      <c r="F161" s="245" t="s">
        <v>292</v>
      </c>
      <c r="G161" s="245" t="s">
        <v>77</v>
      </c>
      <c r="H161" s="245">
        <v>1</v>
      </c>
      <c r="I161" s="577" t="s">
        <v>293</v>
      </c>
      <c r="J161" s="245" t="s">
        <v>294</v>
      </c>
      <c r="K161" s="245" t="s">
        <v>2278</v>
      </c>
      <c r="L161" s="245" t="s">
        <v>421</v>
      </c>
      <c r="M161" s="245" t="s">
        <v>422</v>
      </c>
      <c r="N161" s="577" t="s">
        <v>49</v>
      </c>
      <c r="O161" s="577" t="s">
        <v>201</v>
      </c>
      <c r="P161" s="577" t="s">
        <v>297</v>
      </c>
      <c r="Q161" s="577" t="s">
        <v>298</v>
      </c>
      <c r="R161" s="245" t="s">
        <v>128</v>
      </c>
      <c r="S161" s="245" t="s">
        <v>129</v>
      </c>
      <c r="T161" s="245" t="s">
        <v>130</v>
      </c>
      <c r="U161" s="575" t="s">
        <v>312</v>
      </c>
      <c r="V161" s="575" t="s">
        <v>312</v>
      </c>
      <c r="W161" s="592">
        <v>1</v>
      </c>
      <c r="X161" s="594">
        <v>0.25</v>
      </c>
      <c r="Y161" s="594">
        <v>0.25</v>
      </c>
      <c r="Z161" s="594">
        <v>0.25</v>
      </c>
      <c r="AA161" s="594">
        <v>0.25</v>
      </c>
      <c r="AB161" s="603"/>
      <c r="AC161" s="603">
        <v>6.25E-2</v>
      </c>
      <c r="AD161" s="245" t="s">
        <v>301</v>
      </c>
      <c r="AE161" s="245" t="s">
        <v>134</v>
      </c>
      <c r="AF161" s="576">
        <v>6.2761506276150627E-3</v>
      </c>
      <c r="AG161" s="588" t="s">
        <v>135</v>
      </c>
      <c r="AH161" s="525">
        <v>0</v>
      </c>
      <c r="AI161" s="527">
        <v>0</v>
      </c>
      <c r="AJ161" s="527">
        <v>0</v>
      </c>
      <c r="AK161" s="527">
        <v>0</v>
      </c>
      <c r="AL161" s="527">
        <v>0</v>
      </c>
      <c r="AM161" s="527">
        <v>0</v>
      </c>
      <c r="AN161" s="122">
        <v>0</v>
      </c>
      <c r="AO161" s="122">
        <v>0</v>
      </c>
      <c r="AP161" s="122">
        <v>0</v>
      </c>
      <c r="AQ161" s="126">
        <v>3.1199999999999999E-2</v>
      </c>
      <c r="AR161" s="126">
        <v>3.1300000000000001E-2</v>
      </c>
      <c r="AS161" s="122">
        <v>0</v>
      </c>
      <c r="AT161" s="546">
        <f t="shared" si="10"/>
        <v>6.25E-2</v>
      </c>
      <c r="AU161" s="609" t="s">
        <v>136</v>
      </c>
      <c r="AV161" s="555">
        <v>0</v>
      </c>
      <c r="AW161" s="556">
        <v>0</v>
      </c>
      <c r="AX161" s="556">
        <v>0</v>
      </c>
      <c r="AY161" s="556">
        <v>0</v>
      </c>
      <c r="AZ161" s="556">
        <v>0</v>
      </c>
      <c r="BA161" s="556">
        <v>0</v>
      </c>
      <c r="BB161" s="123">
        <v>0</v>
      </c>
      <c r="BC161" s="123">
        <v>0</v>
      </c>
      <c r="BD161" s="123">
        <v>0</v>
      </c>
      <c r="BE161" s="123">
        <v>0</v>
      </c>
      <c r="BF161" s="123">
        <v>0</v>
      </c>
      <c r="BG161" s="123">
        <v>0</v>
      </c>
      <c r="BH161" s="572">
        <f t="shared" si="11"/>
        <v>0</v>
      </c>
      <c r="BI161" s="571">
        <f t="shared" si="12"/>
        <v>0</v>
      </c>
      <c r="BJ161" s="571" t="str">
        <f>VLOOKUP(BI161,Tabla_Indicador_Gestion4[#All],3,TRUE)</f>
        <v>Por Ejecutar</v>
      </c>
      <c r="BK161" s="315" t="str">
        <f t="shared" si="13"/>
        <v xml:space="preserve"> |201912: 0 |201911: 0 |2019010: 0 |201909: 0 |201908: 0 |201907: 0 |201906: N.A. |201905: N.A.  |201904: N.A, |201903: No se programo actividad para este mes.  |201902: No se programo actividad para este mes.  |201901: No se programo actividad para este mes. </v>
      </c>
      <c r="BL161" s="316" t="str">
        <f t="shared" si="14"/>
        <v xml:space="preserve"> |201912: 0 |201911: 0 |2019010: 0 |201909: 0 |201908: 0 |201907: 0 |201906: No se programo actiividad este mes |201905: No se programo actividad para este mes.   |201904: No se programo actividad para este mes.  |201903: N.A.  |201902: N.A.  |201901: N.A. </v>
      </c>
      <c r="BM161" s="357" t="s">
        <v>236</v>
      </c>
      <c r="BN161" s="364" t="s">
        <v>205</v>
      </c>
      <c r="BO161" s="357" t="s">
        <v>236</v>
      </c>
      <c r="BP161" s="364" t="s">
        <v>205</v>
      </c>
      <c r="BQ161" s="357" t="s">
        <v>236</v>
      </c>
      <c r="BR161" s="364" t="s">
        <v>205</v>
      </c>
      <c r="BS161" s="418" t="s">
        <v>321</v>
      </c>
      <c r="BT161" s="419" t="s">
        <v>236</v>
      </c>
      <c r="BU161" s="418" t="s">
        <v>217</v>
      </c>
      <c r="BV161" s="419" t="s">
        <v>236</v>
      </c>
      <c r="BW161" s="269" t="s">
        <v>217</v>
      </c>
      <c r="BX161" s="270" t="s">
        <v>322</v>
      </c>
      <c r="BY161" s="490">
        <v>0</v>
      </c>
      <c r="BZ161" s="491">
        <v>0</v>
      </c>
      <c r="CA161" s="490">
        <v>0</v>
      </c>
      <c r="CB161" s="491">
        <v>0</v>
      </c>
      <c r="CC161" s="490">
        <v>0</v>
      </c>
      <c r="CD161" s="491">
        <v>0</v>
      </c>
      <c r="CE161" s="490">
        <v>0</v>
      </c>
      <c r="CF161" s="491">
        <v>0</v>
      </c>
      <c r="CG161" s="490">
        <v>0</v>
      </c>
      <c r="CH161" s="491">
        <v>0</v>
      </c>
      <c r="CI161" s="490">
        <v>0</v>
      </c>
      <c r="CJ161" s="491">
        <v>0</v>
      </c>
    </row>
    <row r="162" spans="1:88" ht="15" customHeight="1" x14ac:dyDescent="0.2">
      <c r="A162" s="587">
        <v>162</v>
      </c>
      <c r="B162" s="575" t="s">
        <v>254</v>
      </c>
      <c r="C162" s="577" t="s">
        <v>9</v>
      </c>
      <c r="D162" s="577" t="s">
        <v>44</v>
      </c>
      <c r="E162" s="577" t="s">
        <v>12</v>
      </c>
      <c r="F162" s="245" t="s">
        <v>121</v>
      </c>
      <c r="G162" s="245" t="s">
        <v>78</v>
      </c>
      <c r="H162" s="245">
        <v>2</v>
      </c>
      <c r="I162" s="577" t="s">
        <v>122</v>
      </c>
      <c r="J162" s="245" t="s">
        <v>13</v>
      </c>
      <c r="K162" s="245" t="s">
        <v>2325</v>
      </c>
      <c r="L162" s="245" t="s">
        <v>1470</v>
      </c>
      <c r="M162" s="245" t="s">
        <v>1471</v>
      </c>
      <c r="N162" s="577" t="s">
        <v>49</v>
      </c>
      <c r="O162" s="577" t="s">
        <v>201</v>
      </c>
      <c r="P162" s="577" t="s">
        <v>297</v>
      </c>
      <c r="Q162" s="577" t="s">
        <v>298</v>
      </c>
      <c r="R162" s="245" t="s">
        <v>128</v>
      </c>
      <c r="S162" s="245" t="s">
        <v>129</v>
      </c>
      <c r="T162" s="245" t="s">
        <v>130</v>
      </c>
      <c r="U162" s="575" t="s">
        <v>299</v>
      </c>
      <c r="V162" s="575" t="s">
        <v>300</v>
      </c>
      <c r="W162" s="245"/>
      <c r="X162" s="245"/>
      <c r="Y162" s="245"/>
      <c r="Z162" s="245"/>
      <c r="AA162" s="245"/>
      <c r="AB162" s="245"/>
      <c r="AC162" s="245">
        <v>200</v>
      </c>
      <c r="AD162" s="245" t="s">
        <v>1472</v>
      </c>
      <c r="AE162" s="245" t="s">
        <v>134</v>
      </c>
      <c r="AF162" s="576">
        <v>4.4642857142857152E-4</v>
      </c>
      <c r="AG162" s="588" t="s">
        <v>135</v>
      </c>
      <c r="AH162" s="526">
        <v>0</v>
      </c>
      <c r="AI162" s="524">
        <v>20</v>
      </c>
      <c r="AJ162" s="524">
        <v>20</v>
      </c>
      <c r="AK162" s="524">
        <v>15</v>
      </c>
      <c r="AL162" s="524">
        <v>20</v>
      </c>
      <c r="AM162" s="524">
        <v>25</v>
      </c>
      <c r="AN162" s="116">
        <v>20</v>
      </c>
      <c r="AO162" s="116">
        <v>20</v>
      </c>
      <c r="AP162" s="116">
        <v>20</v>
      </c>
      <c r="AQ162" s="116">
        <v>15</v>
      </c>
      <c r="AR162" s="116">
        <v>15</v>
      </c>
      <c r="AS162" s="116">
        <v>10</v>
      </c>
      <c r="AT162" s="545">
        <f t="shared" si="10"/>
        <v>200</v>
      </c>
      <c r="AU162" s="609" t="s">
        <v>136</v>
      </c>
      <c r="AV162" s="551">
        <v>0</v>
      </c>
      <c r="AW162" s="552">
        <v>20</v>
      </c>
      <c r="AX162" s="552">
        <v>20</v>
      </c>
      <c r="AY162" s="552">
        <v>10</v>
      </c>
      <c r="AZ162" s="552">
        <v>20</v>
      </c>
      <c r="BA162" s="552">
        <v>16</v>
      </c>
      <c r="BB162" s="115">
        <v>0</v>
      </c>
      <c r="BC162" s="115">
        <v>0</v>
      </c>
      <c r="BD162" s="115">
        <v>0</v>
      </c>
      <c r="BE162" s="115">
        <v>0</v>
      </c>
      <c r="BF162" s="115">
        <v>0</v>
      </c>
      <c r="BG162" s="115">
        <v>0</v>
      </c>
      <c r="BH162" s="545">
        <f t="shared" si="11"/>
        <v>86</v>
      </c>
      <c r="BI162" s="571">
        <f t="shared" si="12"/>
        <v>0.43</v>
      </c>
      <c r="BJ162" s="571" t="str">
        <f>VLOOKUP(BI162,Tabla_Indicador_Gestion4[#All],3,TRUE)</f>
        <v>En Tramite</v>
      </c>
      <c r="BK162" s="315" t="str">
        <f t="shared" si="13"/>
        <v xml:space="preserve"> |201912: 0 |201911: 0 |2019010: 0 |201909: 0 |201908: 0 |201907: 0 |201906: 13. Puertos. Evidencia activ 13. PAI Junio. PGS. |201905: Archivo: Puertos. Evid act 13 PAI-Mayo PGS Mayo  |201904: Cuadro seguimiento visitas.
Archivo: Puertos. Evid Activ 13. PAI_Abril_PGSABRIL.exl |201903: archivo en excel. Puertos. Evidencia Actividad 13 PAI Feb - mar PGS |201902: archivo en excel. Puertos. Evidencia Actividad 13 PAI Feb - mar PGS |201901: No se programo actividad para este mes. </v>
      </c>
      <c r="BL162" s="316" t="str">
        <f t="shared" si="14"/>
        <v xml:space="preserve"> |201912: 0 |201911: 0 |2019010: 0 |201909: 0 |201908: 0 |201907: 0 |201906: Se adjunta el cuadro de las visitas con la información acordada entre las tres Delegaturas.  Frente a las conclusiones que se generaron de las visitas efectuadas, me permito informar que las mismas están siendo analizadas.  Se programaron 21 visitas, se realizaon 16, 4 canceladas, 1 aplazada.  |201905: Se efectuaron 20 visitas.   |201904: Se adjunta Excel con las visitas realizadas en abril. Se programaron 15 para el mes de abril, no obstante se reprogramaron 5 para el mes de mayo por las siguientes razones: 1. Traslado del regional de Santa Marta a Barranquilla por situación presentada en la Sociedad Portuaria de Barranquilla; 2. Enfermedad Regional. 3. Continuación de visita anterior. 4. En dos ocasiones se les cambio a los regionales el día para que hicieran informes |201903: Herramienta de seguimiento en excel con la informacion del PGS |201902: Herramienta de seguimiento en excel con la informacion del PGS |201901: N.A. </v>
      </c>
      <c r="BM162" s="357" t="s">
        <v>236</v>
      </c>
      <c r="BN162" s="364" t="s">
        <v>205</v>
      </c>
      <c r="BO162" s="357" t="s">
        <v>1473</v>
      </c>
      <c r="BP162" s="358" t="s">
        <v>1474</v>
      </c>
      <c r="BQ162" s="357" t="s">
        <v>1473</v>
      </c>
      <c r="BR162" s="358" t="s">
        <v>1474</v>
      </c>
      <c r="BS162" s="418" t="s">
        <v>1475</v>
      </c>
      <c r="BT162" s="414" t="s">
        <v>1476</v>
      </c>
      <c r="BU162" s="418" t="s">
        <v>1477</v>
      </c>
      <c r="BV162" s="419" t="s">
        <v>1478</v>
      </c>
      <c r="BW162" s="308" t="s">
        <v>1479</v>
      </c>
      <c r="BX162" s="309" t="s">
        <v>1480</v>
      </c>
      <c r="BY162" s="490">
        <v>0</v>
      </c>
      <c r="BZ162" s="491">
        <v>0</v>
      </c>
      <c r="CA162" s="490">
        <v>0</v>
      </c>
      <c r="CB162" s="491">
        <v>0</v>
      </c>
      <c r="CC162" s="490">
        <v>0</v>
      </c>
      <c r="CD162" s="491">
        <v>0</v>
      </c>
      <c r="CE162" s="490">
        <v>0</v>
      </c>
      <c r="CF162" s="491">
        <v>0</v>
      </c>
      <c r="CG162" s="490">
        <v>0</v>
      </c>
      <c r="CH162" s="491">
        <v>0</v>
      </c>
      <c r="CI162" s="490">
        <v>0</v>
      </c>
      <c r="CJ162" s="491">
        <v>0</v>
      </c>
    </row>
    <row r="163" spans="1:88" ht="15" customHeight="1" x14ac:dyDescent="0.2">
      <c r="A163" s="587">
        <v>163</v>
      </c>
      <c r="B163" s="575" t="s">
        <v>254</v>
      </c>
      <c r="C163" s="577" t="s">
        <v>9</v>
      </c>
      <c r="D163" s="577" t="s">
        <v>44</v>
      </c>
      <c r="E163" s="577" t="s">
        <v>12</v>
      </c>
      <c r="F163" s="245" t="s">
        <v>121</v>
      </c>
      <c r="G163" s="245" t="s">
        <v>78</v>
      </c>
      <c r="H163" s="245">
        <v>2</v>
      </c>
      <c r="I163" s="577" t="s">
        <v>122</v>
      </c>
      <c r="J163" s="245" t="s">
        <v>13</v>
      </c>
      <c r="K163" s="245" t="s">
        <v>2328</v>
      </c>
      <c r="L163" s="245" t="s">
        <v>1481</v>
      </c>
      <c r="M163" s="245" t="s">
        <v>1482</v>
      </c>
      <c r="N163" s="577" t="s">
        <v>45</v>
      </c>
      <c r="O163" s="577" t="s">
        <v>125</v>
      </c>
      <c r="P163" s="577" t="s">
        <v>443</v>
      </c>
      <c r="Q163" s="577" t="s">
        <v>444</v>
      </c>
      <c r="R163" s="245" t="s">
        <v>128</v>
      </c>
      <c r="S163" s="245" t="s">
        <v>129</v>
      </c>
      <c r="T163" s="245" t="s">
        <v>130</v>
      </c>
      <c r="U163" s="575" t="s">
        <v>299</v>
      </c>
      <c r="V163" s="575" t="s">
        <v>300</v>
      </c>
      <c r="W163" s="245"/>
      <c r="X163" s="245"/>
      <c r="Y163" s="245"/>
      <c r="Z163" s="245"/>
      <c r="AA163" s="245"/>
      <c r="AB163" s="245"/>
      <c r="AC163" s="245">
        <v>7</v>
      </c>
      <c r="AD163" s="578" t="s">
        <v>1483</v>
      </c>
      <c r="AE163" s="245" t="s">
        <v>134</v>
      </c>
      <c r="AF163" s="576">
        <v>4.4642857142857152E-4</v>
      </c>
      <c r="AG163" s="588" t="s">
        <v>135</v>
      </c>
      <c r="AH163" s="522">
        <v>0</v>
      </c>
      <c r="AI163" s="523">
        <v>0</v>
      </c>
      <c r="AJ163" s="523">
        <v>1</v>
      </c>
      <c r="AK163" s="523">
        <v>1</v>
      </c>
      <c r="AL163" s="523">
        <v>2</v>
      </c>
      <c r="AM163" s="523">
        <v>1</v>
      </c>
      <c r="AN163" s="112">
        <v>1</v>
      </c>
      <c r="AO163" s="112">
        <v>1</v>
      </c>
      <c r="AP163" s="113">
        <v>0</v>
      </c>
      <c r="AQ163" s="113">
        <v>0</v>
      </c>
      <c r="AR163" s="113">
        <v>0</v>
      </c>
      <c r="AS163" s="113">
        <v>0</v>
      </c>
      <c r="AT163" s="545">
        <f t="shared" si="10"/>
        <v>7</v>
      </c>
      <c r="AU163" s="609" t="s">
        <v>136</v>
      </c>
      <c r="AV163" s="553">
        <v>0</v>
      </c>
      <c r="AW163" s="554">
        <v>0</v>
      </c>
      <c r="AX163" s="554">
        <v>1</v>
      </c>
      <c r="AY163" s="554">
        <v>1</v>
      </c>
      <c r="AZ163" s="554">
        <v>2</v>
      </c>
      <c r="BA163" s="554">
        <v>0</v>
      </c>
      <c r="BB163" s="115">
        <v>0</v>
      </c>
      <c r="BC163" s="115">
        <v>0</v>
      </c>
      <c r="BD163" s="115">
        <v>0</v>
      </c>
      <c r="BE163" s="115">
        <v>0</v>
      </c>
      <c r="BF163" s="115">
        <v>0</v>
      </c>
      <c r="BG163" s="115">
        <v>0</v>
      </c>
      <c r="BH163" s="545">
        <f t="shared" si="11"/>
        <v>4</v>
      </c>
      <c r="BI163" s="571">
        <f t="shared" si="12"/>
        <v>0.5714285714285714</v>
      </c>
      <c r="BJ163" s="571" t="str">
        <f>VLOOKUP(BI163,Tabla_Indicador_Gestion4[#All],3,TRUE)</f>
        <v>En Tramite</v>
      </c>
      <c r="BK163" s="315" t="str">
        <f t="shared" si="13"/>
        <v xml:space="preserve"> |201912: 0 |201911: 0 |2019010: 0 |201909: 0 |201908: 0 |201907: 0 |201906: Para el mes de junio se tenia programado el corredor estrategico N° VI Bogotá - Villavicencio pero considerando las afectaciones sufridas por este corredor  por la ola invernal presentadas el KM 58, se suspendió hasta nueva orden  |201905: Base de datos información accesibilidad 2019 (Corredores) - fichas de inspección - (Delegada de Concesiones)
Este programa está basado en el cumplimiento del Plan nacional de desarrollo de corredores estratégicos de pasajeros. Incluye el 100% de los 7 Corredores establecidos bajo resolución 164 del 2015 del ministerio de transporte cuyos objetivos principales son:
• Levantar inventario de infraestructura de transporte y/o paraderos de servicio intermunicipal y/o interdepartamental.
• Evaluación infraestructura de transporte accesible – cumplimiento de la ley 1618 de 2013
  |201904: Base de datos información accesibilidad 2019 (Corredores) - fichas de inspección - (Delegada de Concesiones)
Este programa está basado en el cumplimiento del Plan nacional de desarrollo de corredores estratégicos de pasajeros. Incluye el 100% de los 7 Corredores establecidos bajo resolución 164 del 2015 del ministerio de transporte cuyos objetivos principales son:
• Levantar inventario de infraestructura de transporte y/o paraderos de servicio intermunicipal y/o interdepartamental.
• Evaluación infraestructura de transporte accesible – cumplimiento de la ley 1618 de 2013
 |201903: Base de datos información accesibilidad 2019 (Corredores) - fichas de inspección - (Delegada de Concesiones)
Este programa está basado en el cumplimiento del Plan nacional de desarrollo de corredores estratégicos de pasajeros. Incluye el 100% de los 7 Corredores establecidos bajo resolución 164 del 2015 del ministerio de transporte cuyos objetivos principales son:
• Levantar inventario de infraestructura de transporte y/o paraderos de servicio intermunicipal y/o interdepartamental.
• Evaluación infraestructura de transporte accesible – cumplimiento de la ley 1618 de 2013
 |201902: 0 |201901: 0</v>
      </c>
      <c r="BL163" s="316" t="str">
        <f t="shared" si="14"/>
        <v xml:space="preserve"> |201912: 0 |201911: 0 |2019010: 0 |201909: 0 |201908: 0 |201907: 0 |201906:  El corredor Estratégico N° VI Bogotá - Villavicencio se reprogramo para el segundo semestre de 2019, teniendo en cuenta la designación de los funcionarios a la atención al usuario en la temporada alta de mitad de año y la afectación en la vía producto de la ola invernal. |201905: Este proyecto, tuvo como objetivo abarcar 2 corredores de los 7 establecidos, para lo cual se tomó para el presente mes hacer la gestión correspondiente a los denominados:
i.• Corredor Nro. II. Medellín - Cali (Medellín - La Pintada - Viterbo (Asia) - La Virginia Anserma nuevo (Conecta en Anserma nuevo con el corredor Bogotá - Cali) (Incluye ramales Medellín - Turbo; Medellín - Montería - Sincelejo). 
II. • Corredor Nro. IV. Bogotá - Bucaramanga (Bogotá - Zipaquirá - Tausa - Sutatausa - Ubaté - Susa - Chiquinquirá - Saboyá - Puente Nacional - Barbosa - Vado Real - Oiba - Socorro – San Gil - Piedecuesta - Floridablanca - Bucaramanga). (Incluye ramales Bucaramanga - La Córcoba - Berlín - Cuestaboba - Mutiscua – Pamplona - Don Juana - Los Patios - Cúcuta; Bucaramanga - Lebrija - La Lizama (conecta en La Lizama con corredor Medellín - Bucaramanga)- Barrancabermeja; Bucaramanga – La Cemento - Rionegro - La Ceiba - El Playón - La Esperanza - San Alberto (conecta en San Alberto con el corredor Bogotá - Barranquilla
Este proyecto inició con la definición y caracterización de ítems a revisar. En este caso se cuantificaron los siguientes grupos:
• Tipo de infraestructura
• Localización  
• Responsable 
• NIT. 
• Empresas que operan
• Responsable del tipo de Infraestructura
• Tipo de despacho
• Características generales
• Accesibilidad
  |201904: Este proyecto, tuvo como objetivo abarcar 1 corredor de los 7 establecidos, para lo cual se tomó para el presente mes hacer la gestión correspondiente a el denominado corredor Nro. V. Medellín - Bucaramanga (Medellín - Bello - Hatillo - Barbosa - Cisneros – La Floresta - Puerto Berrio (Conecta en Puerto Berrio con corredor Bogotá- Barranquilla y en La Lizama con ramal Barrancabermeja- Bucaramanga) . Este proyecto inició con la definición y caracterización de ítems a revisar. En este caso se cuantificaron los siguientes grupos:
• Tipo de infraestructura
• Localización  
• Responsable 
• NIT. 
• Empresas que operan
• Responsable del tipo de Infraestructura
• Tipo de despacho
• Características generales
• Accesibilidad
 |201903: Este proyecto, tuvo como objetivo abarcar 1 corredor de los 7 establecidos, para lo cual se tomó para el presente trimestre hacer la gestión correspondiente al denominado corredor Nro. VII:  que corresponde a "Bogotá - Yopal (Bogotá- Tocancipá - Gachancipá - Chocontá - Villapinzón – Ventaquemada - Tunja - Paipa - Duitatna - Tibasosa - Sogamoso - El Crucero - Toquilla – Aguazul -Yopal) (Conecta en Agua Clara con el ramal Bogotá – Villavicencio a Yopal) . Este proyecto inició con la definición y caracterización de ítems a revisar. En este caso se cuantificaron los siguientes grupos:
• Tipo de infraestructura
• Localización  
• Responsable 
• NIT. 
• Empresas que operan
• Responsable del tipo de Infraestructura
• Tipo de despacho
• Características generales
• Accesibilidad
 |201902: 0 |201901: 0</v>
      </c>
      <c r="BM163" s="359">
        <v>0</v>
      </c>
      <c r="BN163" s="360">
        <v>0</v>
      </c>
      <c r="BO163" s="359">
        <v>0</v>
      </c>
      <c r="BP163" s="360">
        <v>0</v>
      </c>
      <c r="BQ163" s="355" t="s">
        <v>1484</v>
      </c>
      <c r="BR163" s="412" t="s">
        <v>1485</v>
      </c>
      <c r="BS163" s="423" t="s">
        <v>1484</v>
      </c>
      <c r="BT163" s="459" t="s">
        <v>1486</v>
      </c>
      <c r="BU163" s="488" t="s">
        <v>1484</v>
      </c>
      <c r="BV163" s="489" t="s">
        <v>1487</v>
      </c>
      <c r="BW163" s="303" t="s">
        <v>1488</v>
      </c>
      <c r="BX163" s="304" t="s">
        <v>1489</v>
      </c>
      <c r="BY163" s="490">
        <v>0</v>
      </c>
      <c r="BZ163" s="491">
        <v>0</v>
      </c>
      <c r="CA163" s="490">
        <v>0</v>
      </c>
      <c r="CB163" s="491">
        <v>0</v>
      </c>
      <c r="CC163" s="490">
        <v>0</v>
      </c>
      <c r="CD163" s="491">
        <v>0</v>
      </c>
      <c r="CE163" s="490">
        <v>0</v>
      </c>
      <c r="CF163" s="491">
        <v>0</v>
      </c>
      <c r="CG163" s="490">
        <v>0</v>
      </c>
      <c r="CH163" s="491">
        <v>0</v>
      </c>
      <c r="CI163" s="490">
        <v>0</v>
      </c>
      <c r="CJ163" s="491">
        <v>0</v>
      </c>
    </row>
    <row r="164" spans="1:88" ht="15" customHeight="1" x14ac:dyDescent="0.2">
      <c r="A164" s="587">
        <v>164</v>
      </c>
      <c r="B164" s="575" t="s">
        <v>254</v>
      </c>
      <c r="C164" s="577" t="s">
        <v>9</v>
      </c>
      <c r="D164" s="577" t="s">
        <v>44</v>
      </c>
      <c r="E164" s="577" t="s">
        <v>12</v>
      </c>
      <c r="F164" s="245" t="s">
        <v>121</v>
      </c>
      <c r="G164" s="245" t="s">
        <v>78</v>
      </c>
      <c r="H164" s="245">
        <v>2</v>
      </c>
      <c r="I164" s="577" t="s">
        <v>122</v>
      </c>
      <c r="J164" s="245" t="s">
        <v>13</v>
      </c>
      <c r="K164" s="245" t="s">
        <v>2326</v>
      </c>
      <c r="L164" s="245" t="s">
        <v>1490</v>
      </c>
      <c r="M164" s="245" t="s">
        <v>1491</v>
      </c>
      <c r="N164" s="577" t="s">
        <v>45</v>
      </c>
      <c r="O164" s="577" t="s">
        <v>125</v>
      </c>
      <c r="P164" s="577" t="s">
        <v>443</v>
      </c>
      <c r="Q164" s="577" t="s">
        <v>444</v>
      </c>
      <c r="R164" s="245" t="s">
        <v>128</v>
      </c>
      <c r="S164" s="245" t="s">
        <v>129</v>
      </c>
      <c r="T164" s="245" t="s">
        <v>130</v>
      </c>
      <c r="U164" s="575" t="s">
        <v>299</v>
      </c>
      <c r="V164" s="575" t="s">
        <v>300</v>
      </c>
      <c r="W164" s="245"/>
      <c r="X164" s="245"/>
      <c r="Y164" s="245"/>
      <c r="Z164" s="245"/>
      <c r="AA164" s="245"/>
      <c r="AB164" s="245"/>
      <c r="AC164" s="245">
        <v>292</v>
      </c>
      <c r="AD164" s="245" t="s">
        <v>1492</v>
      </c>
      <c r="AE164" s="245" t="s">
        <v>134</v>
      </c>
      <c r="AF164" s="576">
        <v>4.4642857142857152E-4</v>
      </c>
      <c r="AG164" s="588" t="s">
        <v>135</v>
      </c>
      <c r="AH164" s="526">
        <v>10</v>
      </c>
      <c r="AI164" s="524">
        <v>25</v>
      </c>
      <c r="AJ164" s="524">
        <v>26</v>
      </c>
      <c r="AK164" s="524">
        <v>30</v>
      </c>
      <c r="AL164" s="524">
        <v>22</v>
      </c>
      <c r="AM164" s="524">
        <v>30</v>
      </c>
      <c r="AN164" s="116">
        <v>28</v>
      </c>
      <c r="AO164" s="116">
        <v>28</v>
      </c>
      <c r="AP164" s="116">
        <v>27</v>
      </c>
      <c r="AQ164" s="116">
        <v>25</v>
      </c>
      <c r="AR164" s="116">
        <v>25</v>
      </c>
      <c r="AS164" s="116">
        <v>16</v>
      </c>
      <c r="AT164" s="545">
        <f t="shared" si="10"/>
        <v>292</v>
      </c>
      <c r="AU164" s="609" t="s">
        <v>136</v>
      </c>
      <c r="AV164" s="551">
        <v>25</v>
      </c>
      <c r="AW164" s="552">
        <v>36</v>
      </c>
      <c r="AX164" s="552">
        <v>29</v>
      </c>
      <c r="AY164" s="552">
        <v>14</v>
      </c>
      <c r="AZ164" s="552">
        <v>38</v>
      </c>
      <c r="BA164" s="552">
        <v>16</v>
      </c>
      <c r="BB164" s="115">
        <v>0</v>
      </c>
      <c r="BC164" s="115">
        <v>0</v>
      </c>
      <c r="BD164" s="115">
        <v>0</v>
      </c>
      <c r="BE164" s="115">
        <v>0</v>
      </c>
      <c r="BF164" s="115">
        <v>0</v>
      </c>
      <c r="BG164" s="115">
        <v>0</v>
      </c>
      <c r="BH164" s="545">
        <f t="shared" si="11"/>
        <v>158</v>
      </c>
      <c r="BI164" s="571">
        <f t="shared" si="12"/>
        <v>0.54109589041095896</v>
      </c>
      <c r="BJ164" s="571" t="str">
        <f>VLOOKUP(BI164,Tabla_Indicador_Gestion4[#All],3,TRUE)</f>
        <v>En Tramite</v>
      </c>
      <c r="BK164" s="315" t="str">
        <f t="shared" si="13"/>
        <v xml:space="preserve"> |201912: 0 |201911: 0 |2019010: 0 |201909: 0 |201908: 0 |201907: 0 |201906: Base de datos seguimiento inspecciones y evaluaciones - informes de inspección y Evaluaciones subjetivas; archivo de la Delegada de Concesiones |201905: Base de datos seguimiento inspecciones y evaluaciones - informes de inspección y Evaluaciones subjetivas; archivo de la Delegada de Concesiones  |201904: Base de datos seguimiento inspecciones y evaluaciones - informes de inspección y Evaluaciones subjetivas; archivo de la Delegada de Concesiones |201903: Base de datos seguimiento inspecciones y evaluciones - informes de inspección y Evaluciones subjetivas; archivo de la Delegada de Concesiones |201902: Base de datos seguimiento inspecciones y archivo de la Delegada de Concesiones |201901: Base de datos seguimiento inspecciones y archivo de la Delegada de Concesiones</v>
      </c>
      <c r="BL164" s="316" t="str">
        <f t="shared" si="14"/>
        <v xml:space="preserve"> |201912: 0 |201911: 0 |2019010: 0 |201909: 0 |201908: 0 |201907: 0 |201906: Se realizaron (19) diecinueve Inspecciones correspondientes al PGS, adicionalmente (3) tres  evaluaciones subjetivas de información de la vigencia fiscal 2017, para una cobertura adicional de 16 vigilados
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
Nota 2: Para el primer semestre se tenia programada una cobertura de  143 vigilados a la fecha se han realizado 158 acciones de  vigilancia e inspección, para un cubrimiento del 110% con respecto a lo programado en el semestre.
 |201905: Se realizaron (43) cuarenta y tres Inspecciones correspondientes al PGS, adicionalmente (10) evaluaciones subjetivas de información de la vigencia fiscal 2017, para una cobertura adicional total de 38 vigilados
Nota 1: el numero de inspecciones (+) Numero de evaluaciones de vigilancia no corresponde al numero en cobertura, toda vez que a un mismo vigilado se le puede realizar inspección objetiva y evaluación subjetiva, para la determinación de la cobertura se filtra la información por NIT.
Nota 2: La cobertura de mayo es de (30) treinta vigilados, se adicionan (8) ocho acciones de cobertura que no se registraron en el mes de abril    |201904: Se realizaron (23) veintitrés Inspecciones del PGSo, adicionalmente (12) evaluaciones subjetivas de información de la vigencia fiscal 2017, para una cobertura adicional total de 14 vigilados. La acción se realizó anticipadamente, muestra de ello es el acumulado de cobertura lo cual es de 104 supervisados de 91 supervisados proyectados a la fecha, hecho que fue materializada por la evaluación subjetiva, no obstante el ciclo del año hace referencia a cobertura al 100% de los supervisado, donde aun cuando se realicen varios procesos a un mismo vigilado en aspectos objetivo o subjetivo, solo se contabiliza una sola vez.
Nota: el numero de inspecciones (+) Numero de evaluaciones de vigilancia no corresponde al numero en cobertura, toda vez que a un mismo vigilado se le puede realizar inspección objetiva y evaluación subjetiva, para la determinación de la cobertura se filtra la información por NIT.
Por lo que se aclara que aun cuando se realicen varios procesos a un mismo vigilado en aspectos objetivo o subjetivo, solo se contabiliza una sola vez. |201903: Se realizaron (18) Inspecciones de carácter objetivo y 2 de carácter subjetivo, adicionalmente 16 evaluaciones subjetivas de información de la vigencia fiscal 2017, para una cobertura total de 29 vigilados
Nota: el numero de inspecciones (+) Numero de evaluaciones de vigilancia no corresponde al numero en cobertura, toda vez que a un mismo vigilado se le puede realizar inspeccion objetiva y evaluacion subjetiva, para la determinación de la cobertura se filtra la información por NIT. |201902: Se realizaron (17) Inspecciones de carácter objetivo 1 de carácter subjetivo  y 28 evaluaciones subjetivas de la vigencia fiscal 2017, para una cobertura total de 36 vigilados |201901: Se realizaron 10 Inspecciones de carácter objetivo y 15 evaluaciones subjetivas de la vigencia fiscal 2017, para una cobertura total de 25 vigilados</v>
      </c>
      <c r="BM164" s="357" t="s">
        <v>1493</v>
      </c>
      <c r="BN164" s="358" t="s">
        <v>1494</v>
      </c>
      <c r="BO164" s="357" t="s">
        <v>1493</v>
      </c>
      <c r="BP164" s="358" t="s">
        <v>1495</v>
      </c>
      <c r="BQ164" s="357" t="s">
        <v>1496</v>
      </c>
      <c r="BR164" s="415" t="s">
        <v>1497</v>
      </c>
      <c r="BS164" s="418" t="s">
        <v>1498</v>
      </c>
      <c r="BT164" s="458" t="s">
        <v>1499</v>
      </c>
      <c r="BU164" s="467" t="s">
        <v>1498</v>
      </c>
      <c r="BV164" s="483" t="s">
        <v>1500</v>
      </c>
      <c r="BW164" s="278" t="s">
        <v>1498</v>
      </c>
      <c r="BX164" s="279" t="s">
        <v>1501</v>
      </c>
      <c r="BY164" s="490">
        <v>0</v>
      </c>
      <c r="BZ164" s="491">
        <v>0</v>
      </c>
      <c r="CA164" s="490">
        <v>0</v>
      </c>
      <c r="CB164" s="491">
        <v>0</v>
      </c>
      <c r="CC164" s="490">
        <v>0</v>
      </c>
      <c r="CD164" s="491">
        <v>0</v>
      </c>
      <c r="CE164" s="490">
        <v>0</v>
      </c>
      <c r="CF164" s="491">
        <v>0</v>
      </c>
      <c r="CG164" s="490">
        <v>0</v>
      </c>
      <c r="CH164" s="491">
        <v>0</v>
      </c>
      <c r="CI164" s="490">
        <v>0</v>
      </c>
      <c r="CJ164" s="491">
        <v>0</v>
      </c>
    </row>
    <row r="165" spans="1:88" ht="15" customHeight="1" x14ac:dyDescent="0.2">
      <c r="A165" s="587">
        <v>165</v>
      </c>
      <c r="B165" s="575" t="s">
        <v>254</v>
      </c>
      <c r="C165" s="577" t="s">
        <v>9</v>
      </c>
      <c r="D165" s="577" t="s">
        <v>44</v>
      </c>
      <c r="E165" s="577" t="s">
        <v>12</v>
      </c>
      <c r="F165" s="245" t="s">
        <v>121</v>
      </c>
      <c r="G165" s="245" t="s">
        <v>78</v>
      </c>
      <c r="H165" s="245">
        <v>2</v>
      </c>
      <c r="I165" s="577" t="s">
        <v>122</v>
      </c>
      <c r="J165" s="245" t="s">
        <v>13</v>
      </c>
      <c r="K165" s="245" t="s">
        <v>2328</v>
      </c>
      <c r="L165" s="245" t="s">
        <v>1502</v>
      </c>
      <c r="M165" s="245" t="s">
        <v>1503</v>
      </c>
      <c r="N165" s="577" t="s">
        <v>45</v>
      </c>
      <c r="O165" s="577" t="s">
        <v>125</v>
      </c>
      <c r="P165" s="577" t="s">
        <v>443</v>
      </c>
      <c r="Q165" s="577" t="s">
        <v>444</v>
      </c>
      <c r="R165" s="245" t="s">
        <v>128</v>
      </c>
      <c r="S165" s="245" t="s">
        <v>129</v>
      </c>
      <c r="T165" s="245" t="s">
        <v>130</v>
      </c>
      <c r="U165" s="575" t="s">
        <v>299</v>
      </c>
      <c r="V165" s="575" t="s">
        <v>300</v>
      </c>
      <c r="W165" s="245"/>
      <c r="X165" s="245"/>
      <c r="Y165" s="245"/>
      <c r="Z165" s="245"/>
      <c r="AA165" s="245"/>
      <c r="AB165" s="245"/>
      <c r="AC165" s="245">
        <v>40</v>
      </c>
      <c r="AD165" s="245" t="s">
        <v>1504</v>
      </c>
      <c r="AE165" s="245" t="s">
        <v>134</v>
      </c>
      <c r="AF165" s="576">
        <v>4.4642857142857152E-4</v>
      </c>
      <c r="AG165" s="588" t="s">
        <v>135</v>
      </c>
      <c r="AH165" s="522">
        <v>0</v>
      </c>
      <c r="AI165" s="523">
        <v>0</v>
      </c>
      <c r="AJ165" s="523">
        <v>10</v>
      </c>
      <c r="AK165" s="523">
        <v>0</v>
      </c>
      <c r="AL165" s="523">
        <v>5</v>
      </c>
      <c r="AM165" s="523">
        <v>5</v>
      </c>
      <c r="AN165" s="112">
        <v>0</v>
      </c>
      <c r="AO165" s="112">
        <v>5</v>
      </c>
      <c r="AP165" s="112">
        <v>5</v>
      </c>
      <c r="AQ165" s="112">
        <v>0</v>
      </c>
      <c r="AR165" s="112">
        <v>5</v>
      </c>
      <c r="AS165" s="112">
        <v>5</v>
      </c>
      <c r="AT165" s="545">
        <f t="shared" si="10"/>
        <v>40</v>
      </c>
      <c r="AU165" s="609" t="s">
        <v>136</v>
      </c>
      <c r="AV165" s="553">
        <v>0</v>
      </c>
      <c r="AW165" s="554">
        <v>0</v>
      </c>
      <c r="AX165" s="554">
        <v>10</v>
      </c>
      <c r="AY165" s="554">
        <v>0</v>
      </c>
      <c r="AZ165" s="554">
        <v>5</v>
      </c>
      <c r="BA165" s="554">
        <v>5</v>
      </c>
      <c r="BB165" s="115">
        <v>0</v>
      </c>
      <c r="BC165" s="115">
        <v>0</v>
      </c>
      <c r="BD165" s="115">
        <v>0</v>
      </c>
      <c r="BE165" s="115">
        <v>0</v>
      </c>
      <c r="BF165" s="115">
        <v>0</v>
      </c>
      <c r="BG165" s="115">
        <v>0</v>
      </c>
      <c r="BH165" s="545">
        <f t="shared" si="11"/>
        <v>20</v>
      </c>
      <c r="BI165" s="571">
        <f t="shared" si="12"/>
        <v>0.5</v>
      </c>
      <c r="BJ165" s="571" t="str">
        <f>VLOOKUP(BI165,Tabla_Indicador_Gestion4[#All],3,TRUE)</f>
        <v>En Tramite</v>
      </c>
      <c r="BK165" s="315" t="str">
        <f t="shared" si="13"/>
        <v xml:space="preserve"> |201912: 0 |201911: 0 |2019010: 0 |201909: 0 |201908: 0 |201907: 0 |201906: i. Mesa N° 77 del 26 de junio de 2019 con Concesión Bogotá - Girardot - Interventoría - ANI- DITRA - ANSV - ST
ii. Mesa No. 78 del 27 de junio de 2019 con Concesión Buga Tulia La Paila L Victoria - DITRA - Gobernación - ANSV - Interventoría - ST
iii. Requerimiento No. 20197100182681 a  Concesión Pacifico 3
iv. Requerimiento No. 20197100198621 a Concesión Armenia - Pereira - Manizales - Calarcá - La Paila
v. Mesa de trabajo No. 83  del 25 de junio de 2019 con Autopista al Mar 1 - ANI - Interventoría - ST de mayo de 2019 con la  Concesión Bucaramanga Pamplona - Interventoría - ANI - DITRA – ST - 
 |201905: i. Agencia Nacional de Infraestructura (ANI) Rad Nro. 20197100173051 del 29/05/2019
ii. Agencia Nacional de Seguridad Vial Rad Nro. 20197100173081 del 29/05/2019
iii. Gobernación del Valle del Cauca Rad Nro. 20197100173111 del 29/05/2019
iv. Dirección de Tránsito y Transportes - Policía Nacional  Rad Nro. 20197100173151 del 29/05/2019
v. Mesa de trabajo No. 67 del 31 de mayo de 2019 con la  Concesión Bucaramanga Pamplona - Interventoría - ANI - DITRA – ST - 
  |201904: 0 |201903:                    Acciones      Radicado                            Fecha
i. Requerimiento     20197100068251 - Orfeo 14 de Marzo de 2019
ii. Requerimiento     20197100079891 – Orfeo  27 de Marzo de 2019
iii. Mesa de Trabajo No. 29   Archivo Delegada de Concesiones 27 de Marzo de 2019
iv. Requerimiento     20197100079931  27 de Marzo de 2019
v. Mesa de Trabajo No. 28   Archivo Delegada de Concesiones 29 de Marzo de 2019
vi. Mesa de Trabajo No. 14   Archivo Delegada de Concesiones  11 de Marzo de 2019
vii. Requerimiento     20197100078821 26 de Marzo de 2019
viii. Requerimiento     20197100079901 27 de Marzo de 2019
ix. Requerimiento     20197100079911 27 de Marzo de 2019
x. Requerimiento     20197100078031 14 de Marzo de 2019
 |201902: 0 |201901: 0</v>
      </c>
      <c r="BL165" s="316" t="str">
        <f t="shared" si="14"/>
        <v xml:space="preserve"> |201912: 0 |201911: 0 |2019010: 0 |201909: 0 |201908: 0 |201907: 0 |201906: 
1. Sectores críticos de accidentalidad, Logística de operativos y dotación; irregularidades en prestación de servicio; problemática invasión e indebido uso de franja de derecho de vía;  normatividad 
2. Sectores críticos de accidentalidad, Logística de operativos y dotación; irregularidades en prestación de servicio; problemática invasión e indebido uso de franja de derecho de vía;  normatividad 
3. seguimiento a las acciones realizadas por la concesión para la disminución de la accidentalidad en los corredores viales
4..  seguimiento a las acciones realizadas por la concesión para la disminución de la accidentalidad en los corredores viales
5. Sectores críticos de accidentalidad, Logística de operativos y dotación; irregularidades en prestación de servicio; problemática invasión e indebido uso de franja de derecho de vía;  normatividad 
 |201905: 1. Sectores criticos de accidentalidad, Logistica de operativos y dotación; irregularidades en prestación de servicio; problemática invasión e indebido uso de franja de derecho de vía;  normatividad 
2. Se convocó a las siguientes Entidades a una mesa de trabajo
i. Agencia Nacional de Infraestructura 
ii. Agencia Nacional de Seguridad Vial 
iii. Gobernación del Valle del Cauca 
iv. Dirección de Tránsito y Transportes - Policía Nacional 
  |201904: 0 |201903: Se realzaron acciones mediante comunicación escrita o frete a mesas de trabajo a los sectores criticos mas reicidentes, a 10 vigilados carreteros.
Sobre las acciones tomadas frente los Sectores criticos de accidentalidad, logistica de operativos, coordinación e infraestructura; irregularidades en prestación de servicio; problemática invasión e indebido uso de franja de derecho de vía;  normatividad y control moperativo. |201902: 0 |201901: 0</v>
      </c>
      <c r="BM165" s="359">
        <v>0</v>
      </c>
      <c r="BN165" s="360">
        <v>0</v>
      </c>
      <c r="BO165" s="359">
        <v>0</v>
      </c>
      <c r="BP165" s="360">
        <v>0</v>
      </c>
      <c r="BQ165" s="355" t="s">
        <v>1505</v>
      </c>
      <c r="BR165" s="356" t="s">
        <v>1506</v>
      </c>
      <c r="BS165" s="359">
        <v>0</v>
      </c>
      <c r="BT165" s="360">
        <v>0</v>
      </c>
      <c r="BU165" s="515" t="s">
        <v>1507</v>
      </c>
      <c r="BV165" s="518" t="s">
        <v>1508</v>
      </c>
      <c r="BW165" s="303" t="s">
        <v>1509</v>
      </c>
      <c r="BX165" s="304" t="s">
        <v>1510</v>
      </c>
      <c r="BY165" s="490">
        <v>0</v>
      </c>
      <c r="BZ165" s="491">
        <v>0</v>
      </c>
      <c r="CA165" s="490">
        <v>0</v>
      </c>
      <c r="CB165" s="491">
        <v>0</v>
      </c>
      <c r="CC165" s="490">
        <v>0</v>
      </c>
      <c r="CD165" s="491">
        <v>0</v>
      </c>
      <c r="CE165" s="490">
        <v>0</v>
      </c>
      <c r="CF165" s="491">
        <v>0</v>
      </c>
      <c r="CG165" s="490">
        <v>0</v>
      </c>
      <c r="CH165" s="491">
        <v>0</v>
      </c>
      <c r="CI165" s="490">
        <v>0</v>
      </c>
      <c r="CJ165" s="491">
        <v>0</v>
      </c>
    </row>
    <row r="166" spans="1:88" ht="15" customHeight="1" x14ac:dyDescent="0.2">
      <c r="A166" s="587">
        <v>166</v>
      </c>
      <c r="B166" s="575" t="s">
        <v>254</v>
      </c>
      <c r="C166" s="577" t="s">
        <v>9</v>
      </c>
      <c r="D166" s="577" t="s">
        <v>44</v>
      </c>
      <c r="E166" s="577" t="s">
        <v>12</v>
      </c>
      <c r="F166" s="245" t="s">
        <v>121</v>
      </c>
      <c r="G166" s="245" t="s">
        <v>78</v>
      </c>
      <c r="H166" s="245">
        <v>2</v>
      </c>
      <c r="I166" s="577" t="s">
        <v>122</v>
      </c>
      <c r="J166" s="245" t="s">
        <v>13</v>
      </c>
      <c r="K166" s="245" t="s">
        <v>2326</v>
      </c>
      <c r="L166" s="245" t="s">
        <v>1511</v>
      </c>
      <c r="M166" s="245" t="s">
        <v>1512</v>
      </c>
      <c r="N166" s="577" t="s">
        <v>45</v>
      </c>
      <c r="O166" s="577" t="s">
        <v>125</v>
      </c>
      <c r="P166" s="577" t="s">
        <v>443</v>
      </c>
      <c r="Q166" s="577" t="s">
        <v>444</v>
      </c>
      <c r="R166" s="245" t="s">
        <v>128</v>
      </c>
      <c r="S166" s="245" t="s">
        <v>129</v>
      </c>
      <c r="T166" s="245" t="s">
        <v>130</v>
      </c>
      <c r="U166" s="575" t="s">
        <v>299</v>
      </c>
      <c r="V166" s="575" t="s">
        <v>300</v>
      </c>
      <c r="W166" s="245"/>
      <c r="X166" s="245"/>
      <c r="Y166" s="245"/>
      <c r="Z166" s="245"/>
      <c r="AA166" s="245"/>
      <c r="AB166" s="245"/>
      <c r="AC166" s="245">
        <v>53</v>
      </c>
      <c r="AD166" s="245" t="s">
        <v>1513</v>
      </c>
      <c r="AE166" s="245" t="s">
        <v>134</v>
      </c>
      <c r="AF166" s="576">
        <v>4.4642857142857152E-4</v>
      </c>
      <c r="AG166" s="588" t="s">
        <v>135</v>
      </c>
      <c r="AH166" s="526">
        <v>0</v>
      </c>
      <c r="AI166" s="524">
        <v>0</v>
      </c>
      <c r="AJ166" s="524">
        <v>0</v>
      </c>
      <c r="AK166" s="524">
        <v>0</v>
      </c>
      <c r="AL166" s="524">
        <v>0</v>
      </c>
      <c r="AM166" s="524">
        <v>0</v>
      </c>
      <c r="AN166" s="116">
        <v>0</v>
      </c>
      <c r="AO166" s="116">
        <v>0</v>
      </c>
      <c r="AP166" s="116">
        <v>0</v>
      </c>
      <c r="AQ166" s="116">
        <v>53</v>
      </c>
      <c r="AR166" s="116">
        <v>0</v>
      </c>
      <c r="AS166" s="116">
        <v>0</v>
      </c>
      <c r="AT166" s="545">
        <f t="shared" si="10"/>
        <v>53</v>
      </c>
      <c r="AU166" s="609" t="s">
        <v>136</v>
      </c>
      <c r="AV166" s="551">
        <v>0</v>
      </c>
      <c r="AW166" s="552">
        <v>0</v>
      </c>
      <c r="AX166" s="552">
        <v>0</v>
      </c>
      <c r="AY166" s="552">
        <v>0</v>
      </c>
      <c r="AZ166" s="552">
        <v>0</v>
      </c>
      <c r="BA166" s="552">
        <v>0</v>
      </c>
      <c r="BB166" s="115">
        <v>0</v>
      </c>
      <c r="BC166" s="115">
        <v>0</v>
      </c>
      <c r="BD166" s="115">
        <v>0</v>
      </c>
      <c r="BE166" s="115">
        <v>0</v>
      </c>
      <c r="BF166" s="115">
        <v>0</v>
      </c>
      <c r="BG166" s="115">
        <v>0</v>
      </c>
      <c r="BH166" s="545">
        <f t="shared" si="11"/>
        <v>0</v>
      </c>
      <c r="BI166" s="571">
        <f t="shared" si="12"/>
        <v>0</v>
      </c>
      <c r="BJ166" s="571" t="str">
        <f>VLOOKUP(BI166,Tabla_Indicador_Gestion4[#All],3,TRUE)</f>
        <v>Por Ejecutar</v>
      </c>
      <c r="BK166" s="315" t="str">
        <f t="shared" si="13"/>
        <v xml:space="preserve"> |201912: 0 |201911: 0 |2019010: 0 |201909: 0 |201908: 0 |201907: 0 |201906: 0 |201905: 0  |201904: 0 |201903: 0 |201902: 0 |201901: 0</v>
      </c>
      <c r="BL166" s="316" t="str">
        <f t="shared" si="14"/>
        <v xml:space="preserve"> |201912: 0 |201911: 0 |2019010: 0 |201909: 0 |201908: 0 |201907: 0 |201906: 0 |201905: 0  |201904: 0 |201903: 0 |201902: 0 |201901: 0</v>
      </c>
      <c r="BM166" s="361">
        <v>0</v>
      </c>
      <c r="BN166" s="362">
        <v>0</v>
      </c>
      <c r="BO166" s="361">
        <v>0</v>
      </c>
      <c r="BP166" s="362">
        <v>0</v>
      </c>
      <c r="BQ166" s="361">
        <v>0</v>
      </c>
      <c r="BR166" s="362">
        <v>0</v>
      </c>
      <c r="BS166" s="361">
        <v>0</v>
      </c>
      <c r="BT166" s="362">
        <v>0</v>
      </c>
      <c r="BU166" s="462">
        <v>0</v>
      </c>
      <c r="BV166" s="463">
        <v>0</v>
      </c>
      <c r="BW166" s="323">
        <v>0</v>
      </c>
      <c r="BX166" s="324">
        <v>0</v>
      </c>
      <c r="BY166" s="490">
        <v>0</v>
      </c>
      <c r="BZ166" s="491">
        <v>0</v>
      </c>
      <c r="CA166" s="490">
        <v>0</v>
      </c>
      <c r="CB166" s="491">
        <v>0</v>
      </c>
      <c r="CC166" s="490">
        <v>0</v>
      </c>
      <c r="CD166" s="491">
        <v>0</v>
      </c>
      <c r="CE166" s="490">
        <v>0</v>
      </c>
      <c r="CF166" s="491">
        <v>0</v>
      </c>
      <c r="CG166" s="490">
        <v>0</v>
      </c>
      <c r="CH166" s="491">
        <v>0</v>
      </c>
      <c r="CI166" s="490">
        <v>0</v>
      </c>
      <c r="CJ166" s="491">
        <v>0</v>
      </c>
    </row>
    <row r="167" spans="1:88" ht="15" customHeight="1" x14ac:dyDescent="0.2">
      <c r="A167" s="587">
        <v>167</v>
      </c>
      <c r="B167" s="575" t="s">
        <v>290</v>
      </c>
      <c r="C167" s="577" t="s">
        <v>9</v>
      </c>
      <c r="D167" s="577" t="s">
        <v>44</v>
      </c>
      <c r="E167" s="577" t="s">
        <v>46</v>
      </c>
      <c r="F167" s="245" t="s">
        <v>976</v>
      </c>
      <c r="G167" s="245" t="s">
        <v>77</v>
      </c>
      <c r="H167" s="245">
        <v>1</v>
      </c>
      <c r="I167" s="577" t="s">
        <v>293</v>
      </c>
      <c r="J167" s="245" t="s">
        <v>977</v>
      </c>
      <c r="K167" s="245" t="s">
        <v>2279</v>
      </c>
      <c r="L167" s="245" t="s">
        <v>25</v>
      </c>
      <c r="M167" s="245" t="s">
        <v>26</v>
      </c>
      <c r="N167" s="577" t="s">
        <v>45</v>
      </c>
      <c r="O167" s="577" t="s">
        <v>125</v>
      </c>
      <c r="P167" s="577" t="s">
        <v>443</v>
      </c>
      <c r="Q167" s="577" t="s">
        <v>444</v>
      </c>
      <c r="R167" s="245" t="s">
        <v>128</v>
      </c>
      <c r="S167" s="245" t="s">
        <v>129</v>
      </c>
      <c r="T167" s="245" t="s">
        <v>130</v>
      </c>
      <c r="U167" s="575" t="s">
        <v>299</v>
      </c>
      <c r="V167" s="575" t="s">
        <v>300</v>
      </c>
      <c r="W167" s="592">
        <v>1</v>
      </c>
      <c r="X167" s="594">
        <v>0.4</v>
      </c>
      <c r="Y167" s="594">
        <v>0.2</v>
      </c>
      <c r="Z167" s="594">
        <v>0.2</v>
      </c>
      <c r="AA167" s="594">
        <v>0.2</v>
      </c>
      <c r="AB167" s="603"/>
      <c r="AC167" s="603">
        <v>0.1333</v>
      </c>
      <c r="AD167" s="245" t="s">
        <v>27</v>
      </c>
      <c r="AE167" s="245" t="s">
        <v>134</v>
      </c>
      <c r="AF167" s="576">
        <v>1.3389121338912137E-2</v>
      </c>
      <c r="AG167" s="588" t="s">
        <v>135</v>
      </c>
      <c r="AH167" s="526">
        <v>0</v>
      </c>
      <c r="AI167" s="524">
        <v>1</v>
      </c>
      <c r="AJ167" s="524">
        <v>0</v>
      </c>
      <c r="AK167" s="524">
        <v>0</v>
      </c>
      <c r="AL167" s="524">
        <v>0</v>
      </c>
      <c r="AM167" s="524">
        <v>0</v>
      </c>
      <c r="AN167" s="135">
        <v>0</v>
      </c>
      <c r="AO167" s="135">
        <v>0</v>
      </c>
      <c r="AP167" s="135">
        <v>0</v>
      </c>
      <c r="AQ167" s="135">
        <v>0</v>
      </c>
      <c r="AR167" s="135">
        <v>0</v>
      </c>
      <c r="AS167" s="135">
        <v>0</v>
      </c>
      <c r="AT167" s="545">
        <f t="shared" si="10"/>
        <v>1</v>
      </c>
      <c r="AU167" s="609" t="s">
        <v>136</v>
      </c>
      <c r="AV167" s="553">
        <v>0</v>
      </c>
      <c r="AW167" s="552">
        <v>1</v>
      </c>
      <c r="AX167" s="554">
        <v>0</v>
      </c>
      <c r="AY167" s="554">
        <v>0</v>
      </c>
      <c r="AZ167" s="554">
        <v>0</v>
      </c>
      <c r="BA167" s="554">
        <v>0</v>
      </c>
      <c r="BB167" s="115">
        <v>0</v>
      </c>
      <c r="BC167" s="115">
        <v>0</v>
      </c>
      <c r="BD167" s="115">
        <v>0</v>
      </c>
      <c r="BE167" s="115">
        <v>0</v>
      </c>
      <c r="BF167" s="115">
        <v>0</v>
      </c>
      <c r="BG167" s="115">
        <v>0</v>
      </c>
      <c r="BH167" s="545">
        <f t="shared" si="11"/>
        <v>1</v>
      </c>
      <c r="BI167" s="571">
        <f t="shared" si="12"/>
        <v>1</v>
      </c>
      <c r="BJ167" s="571" t="str">
        <f>VLOOKUP(BI167,Tabla_Indicador_Gestion4[#All],3,TRUE)</f>
        <v>Culminada</v>
      </c>
      <c r="BK167" s="315" t="str">
        <f t="shared" si="13"/>
        <v xml:space="preserve"> |201912: 0 |201911: 0 |2019010: 0 |201909: 0 |201908: 0 |201907: 0 |201906: 0 |201905: 0  |201904: Proyecto de Circular |201903: 0 |201902: Proyecto de Circular |201901: 0</v>
      </c>
      <c r="BL167" s="316" t="str">
        <f t="shared" si="14"/>
        <v xml:space="preserve"> |201912: 0 |201911: 0 |2019010: 0 |201909: 0 |201908: 0 |201907: 0 |201906: 0 |201905: 0  |201904: Se encuentra para revisión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La actividad se cumplió al momento de consolidad el borrador y anexo técnico, sin embargo es normal que se realicen ajustes y revisiones para su expedición final. |201903: 0 |201902: Se encuentra en construcción el Proyecto de circular para implementar las medidas necesarias de accesibilidad e inclusión en la infraestructura y/u operación en cada una de las instalaciones de los Terminales de Transporte, aeropuertos y concesionarios de infraestructura, para garantizar el pleno ejercicio de los derechos de las personas con discapacidad |201901: 0</v>
      </c>
      <c r="BM167" s="359">
        <v>0</v>
      </c>
      <c r="BN167" s="360">
        <v>0</v>
      </c>
      <c r="BO167" s="375" t="s">
        <v>978</v>
      </c>
      <c r="BP167" s="356" t="s">
        <v>979</v>
      </c>
      <c r="BQ167" s="359">
        <v>0</v>
      </c>
      <c r="BR167" s="360">
        <v>0</v>
      </c>
      <c r="BS167" s="423" t="s">
        <v>978</v>
      </c>
      <c r="BT167" s="424" t="s">
        <v>980</v>
      </c>
      <c r="BU167" s="432">
        <v>0</v>
      </c>
      <c r="BV167" s="433">
        <v>0</v>
      </c>
      <c r="BW167" s="321">
        <v>0</v>
      </c>
      <c r="BX167" s="322">
        <v>0</v>
      </c>
      <c r="BY167" s="490">
        <v>0</v>
      </c>
      <c r="BZ167" s="491">
        <v>0</v>
      </c>
      <c r="CA167" s="490">
        <v>0</v>
      </c>
      <c r="CB167" s="491">
        <v>0</v>
      </c>
      <c r="CC167" s="490">
        <v>0</v>
      </c>
      <c r="CD167" s="491">
        <v>0</v>
      </c>
      <c r="CE167" s="490">
        <v>0</v>
      </c>
      <c r="CF167" s="491">
        <v>0</v>
      </c>
      <c r="CG167" s="490">
        <v>0</v>
      </c>
      <c r="CH167" s="491">
        <v>0</v>
      </c>
      <c r="CI167" s="490">
        <v>0</v>
      </c>
      <c r="CJ167" s="491">
        <v>0</v>
      </c>
    </row>
    <row r="168" spans="1:88" ht="15" customHeight="1" x14ac:dyDescent="0.2">
      <c r="A168" s="587">
        <v>168</v>
      </c>
      <c r="B168" s="575" t="s">
        <v>254</v>
      </c>
      <c r="C168" s="245" t="s">
        <v>9</v>
      </c>
      <c r="D168" s="577" t="s">
        <v>44</v>
      </c>
      <c r="E168" s="577" t="s">
        <v>46</v>
      </c>
      <c r="F168" s="245" t="s">
        <v>976</v>
      </c>
      <c r="G168" s="245" t="s">
        <v>77</v>
      </c>
      <c r="H168" s="245">
        <v>1</v>
      </c>
      <c r="I168" s="577" t="s">
        <v>293</v>
      </c>
      <c r="J168" s="245" t="s">
        <v>977</v>
      </c>
      <c r="K168" s="245" t="s">
        <v>2279</v>
      </c>
      <c r="L168" s="245" t="s">
        <v>30</v>
      </c>
      <c r="M168" s="245" t="s">
        <v>31</v>
      </c>
      <c r="N168" s="577" t="s">
        <v>45</v>
      </c>
      <c r="O168" s="577" t="s">
        <v>125</v>
      </c>
      <c r="P168" s="577" t="s">
        <v>443</v>
      </c>
      <c r="Q168" s="577" t="s">
        <v>444</v>
      </c>
      <c r="R168" s="245" t="s">
        <v>128</v>
      </c>
      <c r="S168" s="245" t="s">
        <v>129</v>
      </c>
      <c r="T168" s="245" t="s">
        <v>130</v>
      </c>
      <c r="U168" s="575" t="s">
        <v>312</v>
      </c>
      <c r="V168" s="575" t="s">
        <v>312</v>
      </c>
      <c r="W168" s="592">
        <v>1</v>
      </c>
      <c r="X168" s="594">
        <v>0.4</v>
      </c>
      <c r="Y168" s="594">
        <v>0.2</v>
      </c>
      <c r="Z168" s="594">
        <v>0.2</v>
      </c>
      <c r="AA168" s="594">
        <v>0.2</v>
      </c>
      <c r="AB168" s="603"/>
      <c r="AC168" s="603">
        <v>0.1333</v>
      </c>
      <c r="AD168" s="245" t="s">
        <v>27</v>
      </c>
      <c r="AE168" s="245" t="s">
        <v>134</v>
      </c>
      <c r="AF168" s="576">
        <v>1.3389121338912137E-2</v>
      </c>
      <c r="AG168" s="588" t="s">
        <v>135</v>
      </c>
      <c r="AH168" s="526">
        <v>0</v>
      </c>
      <c r="AI168" s="524">
        <v>0</v>
      </c>
      <c r="AJ168" s="524">
        <v>0</v>
      </c>
      <c r="AK168" s="524">
        <v>0</v>
      </c>
      <c r="AL168" s="524">
        <v>0</v>
      </c>
      <c r="AM168" s="524">
        <v>0</v>
      </c>
      <c r="AN168" s="116">
        <v>0</v>
      </c>
      <c r="AO168" s="116">
        <v>0</v>
      </c>
      <c r="AP168" s="116">
        <v>1</v>
      </c>
      <c r="AQ168" s="116">
        <v>0</v>
      </c>
      <c r="AR168" s="116">
        <v>0</v>
      </c>
      <c r="AS168" s="116">
        <v>0</v>
      </c>
      <c r="AT168" s="545">
        <f t="shared" si="10"/>
        <v>1</v>
      </c>
      <c r="AU168" s="609" t="s">
        <v>136</v>
      </c>
      <c r="AV168" s="551">
        <v>0</v>
      </c>
      <c r="AW168" s="552">
        <v>0</v>
      </c>
      <c r="AX168" s="552">
        <v>0</v>
      </c>
      <c r="AY168" s="552">
        <v>0</v>
      </c>
      <c r="AZ168" s="552">
        <v>0</v>
      </c>
      <c r="BA168" s="552">
        <v>0</v>
      </c>
      <c r="BB168" s="115">
        <v>0</v>
      </c>
      <c r="BC168" s="115">
        <v>0</v>
      </c>
      <c r="BD168" s="115">
        <v>0</v>
      </c>
      <c r="BE168" s="115">
        <v>0</v>
      </c>
      <c r="BF168" s="115">
        <v>0</v>
      </c>
      <c r="BG168" s="115">
        <v>0</v>
      </c>
      <c r="BH168" s="545">
        <f t="shared" si="11"/>
        <v>0</v>
      </c>
      <c r="BI168" s="571">
        <f t="shared" si="12"/>
        <v>0</v>
      </c>
      <c r="BJ168" s="571" t="str">
        <f>VLOOKUP(BI168,Tabla_Indicador_Gestion4[#All],3,TRUE)</f>
        <v>Por Ejecutar</v>
      </c>
      <c r="BK168" s="315" t="str">
        <f t="shared" si="13"/>
        <v xml:space="preserve"> |201912: 0 |201911: 0 |2019010: 0 |201909: 0 |201908: 0 |201907: 0 |201906: 0 |201905: 0  |201904: 0 |201903: 0 |201902: 0 |201901: 0</v>
      </c>
      <c r="BL168" s="316" t="str">
        <f t="shared" si="14"/>
        <v xml:space="preserve"> |201912: 0 |201911: 0 |2019010: 0 |201909: 0 |201908: 0 |201907: 0 |201906: 0 |201905: 0  |201904: 0 |201903: 0 |201902: 0 |201901: 0</v>
      </c>
      <c r="BM168" s="361">
        <v>0</v>
      </c>
      <c r="BN168" s="362">
        <v>0</v>
      </c>
      <c r="BO168" s="361">
        <v>0</v>
      </c>
      <c r="BP168" s="362">
        <v>0</v>
      </c>
      <c r="BQ168" s="361">
        <v>0</v>
      </c>
      <c r="BR168" s="362">
        <v>0</v>
      </c>
      <c r="BS168" s="361">
        <v>0</v>
      </c>
      <c r="BT168" s="362">
        <v>0</v>
      </c>
      <c r="BU168" s="462">
        <v>0</v>
      </c>
      <c r="BV168" s="463">
        <v>0</v>
      </c>
      <c r="BW168" s="323">
        <v>0</v>
      </c>
      <c r="BX168" s="324">
        <v>0</v>
      </c>
      <c r="BY168" s="490">
        <v>0</v>
      </c>
      <c r="BZ168" s="491">
        <v>0</v>
      </c>
      <c r="CA168" s="490">
        <v>0</v>
      </c>
      <c r="CB168" s="491">
        <v>0</v>
      </c>
      <c r="CC168" s="490">
        <v>0</v>
      </c>
      <c r="CD168" s="491">
        <v>0</v>
      </c>
      <c r="CE168" s="490">
        <v>0</v>
      </c>
      <c r="CF168" s="491">
        <v>0</v>
      </c>
      <c r="CG168" s="490">
        <v>0</v>
      </c>
      <c r="CH168" s="491">
        <v>0</v>
      </c>
      <c r="CI168" s="490">
        <v>0</v>
      </c>
      <c r="CJ168" s="491">
        <v>0</v>
      </c>
    </row>
    <row r="169" spans="1:88" ht="15" customHeight="1" x14ac:dyDescent="0.2">
      <c r="A169" s="587">
        <v>169</v>
      </c>
      <c r="B169" s="575" t="s">
        <v>254</v>
      </c>
      <c r="C169" s="245" t="s">
        <v>9</v>
      </c>
      <c r="D169" s="577" t="s">
        <v>44</v>
      </c>
      <c r="E169" s="577" t="s">
        <v>46</v>
      </c>
      <c r="F169" s="245" t="s">
        <v>976</v>
      </c>
      <c r="G169" s="245" t="s">
        <v>77</v>
      </c>
      <c r="H169" s="245">
        <v>1</v>
      </c>
      <c r="I169" s="577" t="s">
        <v>293</v>
      </c>
      <c r="J169" s="245" t="s">
        <v>977</v>
      </c>
      <c r="K169" s="245" t="s">
        <v>2279</v>
      </c>
      <c r="L169" s="245" t="s">
        <v>34</v>
      </c>
      <c r="M169" s="245" t="s">
        <v>35</v>
      </c>
      <c r="N169" s="577" t="s">
        <v>45</v>
      </c>
      <c r="O169" s="577" t="s">
        <v>125</v>
      </c>
      <c r="P169" s="577" t="s">
        <v>443</v>
      </c>
      <c r="Q169" s="577" t="s">
        <v>444</v>
      </c>
      <c r="R169" s="245" t="s">
        <v>128</v>
      </c>
      <c r="S169" s="245" t="s">
        <v>129</v>
      </c>
      <c r="T169" s="245" t="s">
        <v>130</v>
      </c>
      <c r="U169" s="575" t="s">
        <v>312</v>
      </c>
      <c r="V169" s="575" t="s">
        <v>312</v>
      </c>
      <c r="W169" s="592">
        <v>1</v>
      </c>
      <c r="X169" s="594">
        <v>0.4</v>
      </c>
      <c r="Y169" s="594">
        <v>0.2</v>
      </c>
      <c r="Z169" s="594">
        <v>0.2</v>
      </c>
      <c r="AA169" s="594">
        <v>0.2</v>
      </c>
      <c r="AB169" s="603"/>
      <c r="AC169" s="603">
        <v>0.1333</v>
      </c>
      <c r="AD169" s="245" t="s">
        <v>27</v>
      </c>
      <c r="AE169" s="245" t="s">
        <v>134</v>
      </c>
      <c r="AF169" s="576">
        <v>1.3389121338912137E-2</v>
      </c>
      <c r="AG169" s="588" t="s">
        <v>135</v>
      </c>
      <c r="AH169" s="522">
        <v>0</v>
      </c>
      <c r="AI169" s="523">
        <v>0</v>
      </c>
      <c r="AJ169" s="523">
        <v>0</v>
      </c>
      <c r="AK169" s="523">
        <v>0</v>
      </c>
      <c r="AL169" s="523">
        <v>0</v>
      </c>
      <c r="AM169" s="523">
        <v>0</v>
      </c>
      <c r="AN169" s="112">
        <v>0</v>
      </c>
      <c r="AO169" s="112">
        <v>0</v>
      </c>
      <c r="AP169" s="112">
        <v>0</v>
      </c>
      <c r="AQ169" s="112">
        <v>0</v>
      </c>
      <c r="AR169" s="112">
        <v>1</v>
      </c>
      <c r="AS169" s="112">
        <v>0</v>
      </c>
      <c r="AT169" s="545">
        <f t="shared" si="10"/>
        <v>1</v>
      </c>
      <c r="AU169" s="609" t="s">
        <v>136</v>
      </c>
      <c r="AV169" s="553">
        <v>0</v>
      </c>
      <c r="AW169" s="554">
        <v>0</v>
      </c>
      <c r="AX169" s="554">
        <v>0</v>
      </c>
      <c r="AY169" s="554">
        <v>0</v>
      </c>
      <c r="AZ169" s="554">
        <v>0</v>
      </c>
      <c r="BA169" s="554">
        <v>0</v>
      </c>
      <c r="BB169" s="115">
        <v>0</v>
      </c>
      <c r="BC169" s="115">
        <v>0</v>
      </c>
      <c r="BD169" s="115">
        <v>0</v>
      </c>
      <c r="BE169" s="115">
        <v>0</v>
      </c>
      <c r="BF169" s="115">
        <v>0</v>
      </c>
      <c r="BG169" s="115">
        <v>0</v>
      </c>
      <c r="BH169" s="545">
        <f t="shared" si="11"/>
        <v>0</v>
      </c>
      <c r="BI169" s="571">
        <f t="shared" si="12"/>
        <v>0</v>
      </c>
      <c r="BJ169" s="571" t="str">
        <f>VLOOKUP(BI169,Tabla_Indicador_Gestion4[#All],3,TRUE)</f>
        <v>Por Ejecutar</v>
      </c>
      <c r="BK169" s="315" t="str">
        <f t="shared" si="13"/>
        <v xml:space="preserve"> |201912: 0 |201911: 0 |2019010: 0 |201909: 0 |201908: 0 |201907: 0 |201906: 0 |201905: 0  |201904: 0 |201903: 0 |201902: 0 |201901: 0</v>
      </c>
      <c r="BL169" s="316" t="str">
        <f t="shared" si="14"/>
        <v xml:space="preserve"> |201912: 0 |201911: 0 |2019010: 0 |201909: 0 |201908: 0 |201907: 0 |201906: 0 |201905: 0  |201904: 0 |201903: 0 |201902: 0 |201901: 0</v>
      </c>
      <c r="BM169" s="359">
        <v>0</v>
      </c>
      <c r="BN169" s="360">
        <v>0</v>
      </c>
      <c r="BO169" s="359">
        <v>0</v>
      </c>
      <c r="BP169" s="360">
        <v>0</v>
      </c>
      <c r="BQ169" s="359">
        <v>0</v>
      </c>
      <c r="BR169" s="360">
        <v>0</v>
      </c>
      <c r="BS169" s="359">
        <v>0</v>
      </c>
      <c r="BT169" s="360">
        <v>0</v>
      </c>
      <c r="BU169" s="432">
        <v>0</v>
      </c>
      <c r="BV169" s="433">
        <v>0</v>
      </c>
      <c r="BW169" s="321">
        <v>0</v>
      </c>
      <c r="BX169" s="322">
        <v>0</v>
      </c>
      <c r="BY169" s="490">
        <v>0</v>
      </c>
      <c r="BZ169" s="491">
        <v>0</v>
      </c>
      <c r="CA169" s="490">
        <v>0</v>
      </c>
      <c r="CB169" s="491">
        <v>0</v>
      </c>
      <c r="CC169" s="490">
        <v>0</v>
      </c>
      <c r="CD169" s="491">
        <v>0</v>
      </c>
      <c r="CE169" s="490">
        <v>0</v>
      </c>
      <c r="CF169" s="491">
        <v>0</v>
      </c>
      <c r="CG169" s="490">
        <v>0</v>
      </c>
      <c r="CH169" s="491">
        <v>0</v>
      </c>
      <c r="CI169" s="490">
        <v>0</v>
      </c>
      <c r="CJ169" s="491">
        <v>0</v>
      </c>
    </row>
    <row r="170" spans="1:88" ht="15" customHeight="1" x14ac:dyDescent="0.2">
      <c r="A170" s="587">
        <v>170</v>
      </c>
      <c r="B170" s="575" t="s">
        <v>254</v>
      </c>
      <c r="C170" s="577" t="s">
        <v>9</v>
      </c>
      <c r="D170" s="577" t="s">
        <v>44</v>
      </c>
      <c r="E170" s="577" t="s">
        <v>12</v>
      </c>
      <c r="F170" s="245" t="s">
        <v>121</v>
      </c>
      <c r="G170" s="245" t="s">
        <v>78</v>
      </c>
      <c r="H170" s="245">
        <v>2</v>
      </c>
      <c r="I170" s="577" t="s">
        <v>122</v>
      </c>
      <c r="J170" s="245" t="s">
        <v>13</v>
      </c>
      <c r="K170" s="245" t="s">
        <v>2319</v>
      </c>
      <c r="L170" s="245" t="s">
        <v>1526</v>
      </c>
      <c r="M170" s="245" t="s">
        <v>1527</v>
      </c>
      <c r="N170" s="577" t="s">
        <v>49</v>
      </c>
      <c r="O170" s="577" t="s">
        <v>201</v>
      </c>
      <c r="P170" s="577" t="s">
        <v>297</v>
      </c>
      <c r="Q170" s="577" t="s">
        <v>298</v>
      </c>
      <c r="R170" s="245" t="s">
        <v>128</v>
      </c>
      <c r="S170" s="245" t="s">
        <v>129</v>
      </c>
      <c r="T170" s="245" t="s">
        <v>130</v>
      </c>
      <c r="U170" s="575" t="s">
        <v>299</v>
      </c>
      <c r="V170" s="575" t="s">
        <v>300</v>
      </c>
      <c r="W170" s="245"/>
      <c r="X170" s="245"/>
      <c r="Y170" s="245"/>
      <c r="Z170" s="245"/>
      <c r="AA170" s="245"/>
      <c r="AB170" s="245"/>
      <c r="AC170" s="245">
        <v>1</v>
      </c>
      <c r="AD170" s="245" t="s">
        <v>27</v>
      </c>
      <c r="AE170" s="245" t="s">
        <v>134</v>
      </c>
      <c r="AF170" s="576">
        <v>4.4642857142857152E-4</v>
      </c>
      <c r="AG170" s="588" t="s">
        <v>135</v>
      </c>
      <c r="AH170" s="526">
        <v>0</v>
      </c>
      <c r="AI170" s="524">
        <v>0.09</v>
      </c>
      <c r="AJ170" s="524">
        <v>0.12</v>
      </c>
      <c r="AK170" s="524">
        <v>0.06</v>
      </c>
      <c r="AL170" s="524">
        <v>0.09</v>
      </c>
      <c r="AM170" s="524">
        <v>0.12</v>
      </c>
      <c r="AN170" s="116">
        <v>0.08</v>
      </c>
      <c r="AO170" s="116">
        <v>0.1</v>
      </c>
      <c r="AP170" s="116">
        <v>0.09</v>
      </c>
      <c r="AQ170" s="116">
        <v>7.0000000000000007E-2</v>
      </c>
      <c r="AR170" s="116">
        <v>0.06</v>
      </c>
      <c r="AS170" s="116">
        <v>0.12</v>
      </c>
      <c r="AT170" s="545">
        <f t="shared" si="10"/>
        <v>0.99999999999999989</v>
      </c>
      <c r="AU170" s="609" t="s">
        <v>136</v>
      </c>
      <c r="AV170" s="551">
        <v>0</v>
      </c>
      <c r="AW170" s="552">
        <v>0.09</v>
      </c>
      <c r="AX170" s="552">
        <v>0.12</v>
      </c>
      <c r="AY170" s="552">
        <v>0</v>
      </c>
      <c r="AZ170" s="552">
        <v>0</v>
      </c>
      <c r="BA170" s="552">
        <v>0</v>
      </c>
      <c r="BB170" s="115">
        <v>0</v>
      </c>
      <c r="BC170" s="115">
        <v>0</v>
      </c>
      <c r="BD170" s="115">
        <v>0</v>
      </c>
      <c r="BE170" s="115">
        <v>0</v>
      </c>
      <c r="BF170" s="115">
        <v>0</v>
      </c>
      <c r="BG170" s="115">
        <v>0</v>
      </c>
      <c r="BH170" s="545">
        <f t="shared" si="11"/>
        <v>0.21</v>
      </c>
      <c r="BI170" s="571">
        <f t="shared" si="12"/>
        <v>0.21000000000000002</v>
      </c>
      <c r="BJ170" s="571" t="str">
        <f>VLOOKUP(BI170,Tabla_Indicador_Gestion4[#All],3,TRUE)</f>
        <v>En Tramite</v>
      </c>
      <c r="BK170" s="315" t="str">
        <f t="shared" si="13"/>
        <v xml:space="preserve"> |201912: 0 |201911: 0 |2019010: 0 |201909: 0 |201908: 0 |201907: 0 |201906: N.A. El porcentaje programado es 0%, no como alli aparece.  |201905: N.A.  |201904: N.A, |201903: Documento adjunto nombrado Puertos. Evidencia Actividad 5 Marzo2019 |201902: Documento adjunto nombrado Puertos. Evidencia Actividad 5 Febrero2019 |201901: No se programó actividad para este mes.</v>
      </c>
      <c r="BL170" s="316" t="str">
        <f t="shared" si="14"/>
        <v xml:space="preserve"> |201912: 0 |201911: 0 |2019010: 0 |201909: 0 |201908: 0 |201907: 0 |201906: La Delegatura de Puertos no informo a la OAP que esta actividad tuviera un porcentaje asignado para el mes de Junio. Por  lo tanto solicito se respete la informacion enviada por la Delegada y se mantenga en 0% como se reportó anteriormente. Desconocemos por que se coloca dicho porcentaje.   |201905: No se programo actividad para este mes.   |201904: No se programo actividad para este mes.  |201903: Documento de fecha Marzo 2019  Ficha Técnica - C.I Banacol de Colombia S.A.  |201902: Documento de fecha Febrero 2019 - Analisis Juridico -- C.I Banacol de Colombia S.A.  |201901: N.A.</v>
      </c>
      <c r="BM170" s="369" t="s">
        <v>204</v>
      </c>
      <c r="BN170" s="396" t="s">
        <v>217</v>
      </c>
      <c r="BO170" s="357" t="s">
        <v>462</v>
      </c>
      <c r="BP170" s="358" t="s">
        <v>463</v>
      </c>
      <c r="BQ170" s="357" t="s">
        <v>464</v>
      </c>
      <c r="BR170" s="358" t="s">
        <v>465</v>
      </c>
      <c r="BS170" s="418" t="s">
        <v>321</v>
      </c>
      <c r="BT170" s="419" t="s">
        <v>236</v>
      </c>
      <c r="BU170" s="418" t="s">
        <v>217</v>
      </c>
      <c r="BV170" s="419" t="s">
        <v>236</v>
      </c>
      <c r="BW170" s="276" t="s">
        <v>1528</v>
      </c>
      <c r="BX170" s="277" t="s">
        <v>1529</v>
      </c>
      <c r="BY170" s="490">
        <v>0</v>
      </c>
      <c r="BZ170" s="491">
        <v>0</v>
      </c>
      <c r="CA170" s="490">
        <v>0</v>
      </c>
      <c r="CB170" s="491">
        <v>0</v>
      </c>
      <c r="CC170" s="490">
        <v>0</v>
      </c>
      <c r="CD170" s="491">
        <v>0</v>
      </c>
      <c r="CE170" s="490">
        <v>0</v>
      </c>
      <c r="CF170" s="491">
        <v>0</v>
      </c>
      <c r="CG170" s="490">
        <v>0</v>
      </c>
      <c r="CH170" s="491">
        <v>0</v>
      </c>
      <c r="CI170" s="490">
        <v>0</v>
      </c>
      <c r="CJ170" s="491">
        <v>0</v>
      </c>
    </row>
    <row r="171" spans="1:88" ht="15" customHeight="1" x14ac:dyDescent="0.2">
      <c r="A171" s="587">
        <v>171</v>
      </c>
      <c r="B171" s="575" t="s">
        <v>254</v>
      </c>
      <c r="C171" s="577" t="s">
        <v>9</v>
      </c>
      <c r="D171" s="577" t="s">
        <v>44</v>
      </c>
      <c r="E171" s="577" t="s">
        <v>12</v>
      </c>
      <c r="F171" s="245" t="s">
        <v>121</v>
      </c>
      <c r="G171" s="245" t="s">
        <v>78</v>
      </c>
      <c r="H171" s="245">
        <v>2</v>
      </c>
      <c r="I171" s="577" t="s">
        <v>122</v>
      </c>
      <c r="J171" s="245" t="s">
        <v>13</v>
      </c>
      <c r="K171" s="245" t="s">
        <v>2319</v>
      </c>
      <c r="L171" s="245" t="s">
        <v>1530</v>
      </c>
      <c r="M171" s="245" t="s">
        <v>1527</v>
      </c>
      <c r="N171" s="577" t="s">
        <v>45</v>
      </c>
      <c r="O171" s="577" t="s">
        <v>125</v>
      </c>
      <c r="P171" s="577" t="s">
        <v>443</v>
      </c>
      <c r="Q171" s="577" t="s">
        <v>444</v>
      </c>
      <c r="R171" s="245" t="s">
        <v>128</v>
      </c>
      <c r="S171" s="245" t="s">
        <v>129</v>
      </c>
      <c r="T171" s="245" t="s">
        <v>130</v>
      </c>
      <c r="U171" s="575" t="s">
        <v>299</v>
      </c>
      <c r="V171" s="575" t="s">
        <v>300</v>
      </c>
      <c r="W171" s="245"/>
      <c r="X171" s="245"/>
      <c r="Y171" s="245"/>
      <c r="Z171" s="245"/>
      <c r="AA171" s="245"/>
      <c r="AB171" s="245"/>
      <c r="AC171" s="245">
        <v>1</v>
      </c>
      <c r="AD171" s="245" t="s">
        <v>27</v>
      </c>
      <c r="AE171" s="245" t="s">
        <v>134</v>
      </c>
      <c r="AF171" s="576">
        <v>4.4642857142857152E-4</v>
      </c>
      <c r="AG171" s="588" t="s">
        <v>135</v>
      </c>
      <c r="AH171" s="522">
        <v>0</v>
      </c>
      <c r="AI171" s="523">
        <v>0</v>
      </c>
      <c r="AJ171" s="523">
        <v>0</v>
      </c>
      <c r="AK171" s="523">
        <v>0</v>
      </c>
      <c r="AL171" s="523">
        <v>0</v>
      </c>
      <c r="AM171" s="523">
        <v>1</v>
      </c>
      <c r="AN171" s="112">
        <v>0</v>
      </c>
      <c r="AO171" s="112">
        <v>0</v>
      </c>
      <c r="AP171" s="112">
        <v>0</v>
      </c>
      <c r="AQ171" s="112">
        <v>0</v>
      </c>
      <c r="AR171" s="112">
        <v>0</v>
      </c>
      <c r="AS171" s="112">
        <v>0</v>
      </c>
      <c r="AT171" s="545">
        <f t="shared" si="10"/>
        <v>1</v>
      </c>
      <c r="AU171" s="609" t="s">
        <v>136</v>
      </c>
      <c r="AV171" s="553">
        <v>0</v>
      </c>
      <c r="AW171" s="554">
        <v>0</v>
      </c>
      <c r="AX171" s="554">
        <v>0</v>
      </c>
      <c r="AY171" s="554">
        <v>0</v>
      </c>
      <c r="AZ171" s="554">
        <v>0</v>
      </c>
      <c r="BA171" s="554">
        <v>1</v>
      </c>
      <c r="BB171" s="115">
        <v>0</v>
      </c>
      <c r="BC171" s="115">
        <v>0</v>
      </c>
      <c r="BD171" s="115">
        <v>0</v>
      </c>
      <c r="BE171" s="115">
        <v>0</v>
      </c>
      <c r="BF171" s="115">
        <v>0</v>
      </c>
      <c r="BG171" s="115">
        <v>0</v>
      </c>
      <c r="BH171" s="545">
        <f t="shared" si="11"/>
        <v>1</v>
      </c>
      <c r="BI171" s="571">
        <f t="shared" si="12"/>
        <v>1</v>
      </c>
      <c r="BJ171" s="571" t="str">
        <f>VLOOKUP(BI171,Tabla_Indicador_Gestion4[#All],3,TRUE)</f>
        <v>Culminada</v>
      </c>
      <c r="BK171" s="315" t="str">
        <f t="shared" si="13"/>
        <v xml:space="preserve"> |201912: 0 |201911: 0 |2019010: 0 |201909: 0 |201908: 0 |201907: 0 |201906: Archivo compartido de la Delegatura de Concesiones e Infraestructura (Adjunto presentación de la afectación de las carretas a nivel Nacional por la ola invernal) |201905: 0  |201904: 0 |201903: 0 |201902: 0 |201901: 0</v>
      </c>
      <c r="BL171" s="316" t="str">
        <f t="shared" si="14"/>
        <v xml:space="preserve"> |201912: 0 |201911: 0 |2019010: 0 |201909: 0 |201908: 0 |201907: 0 |201906: Supervisión Inteligente
Durante el mes de junio se realizo consolidación a nivel nacional de las vías concesionadas donde se identificaron las afectaciones por carretera a causa de la ola invernal presentadas en el primer semestre de 2019, actualizable de forma semanal.
• El análisis corresponde únicamente a vías concesionada. 
• Las concesiones que no aparecen en el informe, no presentan afectaciones.
• Total de Afectaciones: 125
• Departamentos Afectados: (8) Antioquia, Boyacá, Casanare, Cauca, Cundinamarca, Huila, Meta, Tolima y Putumayo.
• Departamento con más corredores con afectación: Cundinamarca
• Departamentos con más afectaciones: Putumayo y Huila (en un mismo corredor)
 |201905: 0  |201904: 0 |201903: 0 |201902: 0 |201901: 0</v>
      </c>
      <c r="BM171" s="359">
        <v>0</v>
      </c>
      <c r="BN171" s="360">
        <v>0</v>
      </c>
      <c r="BO171" s="359">
        <v>0</v>
      </c>
      <c r="BP171" s="360">
        <v>0</v>
      </c>
      <c r="BQ171" s="359">
        <v>0</v>
      </c>
      <c r="BR171" s="360">
        <v>0</v>
      </c>
      <c r="BS171" s="359">
        <v>0</v>
      </c>
      <c r="BT171" s="360">
        <v>0</v>
      </c>
      <c r="BU171" s="432">
        <v>0</v>
      </c>
      <c r="BV171" s="433">
        <v>0</v>
      </c>
      <c r="BW171" s="303" t="s">
        <v>1531</v>
      </c>
      <c r="BX171" s="304" t="s">
        <v>1532</v>
      </c>
      <c r="BY171" s="490">
        <v>0</v>
      </c>
      <c r="BZ171" s="491">
        <v>0</v>
      </c>
      <c r="CA171" s="490">
        <v>0</v>
      </c>
      <c r="CB171" s="491">
        <v>0</v>
      </c>
      <c r="CC171" s="490">
        <v>0</v>
      </c>
      <c r="CD171" s="491">
        <v>0</v>
      </c>
      <c r="CE171" s="490">
        <v>0</v>
      </c>
      <c r="CF171" s="491">
        <v>0</v>
      </c>
      <c r="CG171" s="490">
        <v>0</v>
      </c>
      <c r="CH171" s="491">
        <v>0</v>
      </c>
      <c r="CI171" s="490">
        <v>0</v>
      </c>
      <c r="CJ171" s="491">
        <v>0</v>
      </c>
    </row>
    <row r="172" spans="1:88" ht="15" customHeight="1" x14ac:dyDescent="0.2">
      <c r="A172" s="587">
        <v>172</v>
      </c>
      <c r="B172" s="575" t="s">
        <v>254</v>
      </c>
      <c r="C172" s="577" t="s">
        <v>9</v>
      </c>
      <c r="D172" s="577" t="s">
        <v>44</v>
      </c>
      <c r="E172" s="577" t="s">
        <v>12</v>
      </c>
      <c r="F172" s="245" t="s">
        <v>121</v>
      </c>
      <c r="G172" s="245" t="s">
        <v>78</v>
      </c>
      <c r="H172" s="245">
        <v>2</v>
      </c>
      <c r="I172" s="577" t="s">
        <v>122</v>
      </c>
      <c r="J172" s="245" t="s">
        <v>13</v>
      </c>
      <c r="K172" s="245" t="s">
        <v>2321</v>
      </c>
      <c r="L172" s="245" t="s">
        <v>1533</v>
      </c>
      <c r="M172" s="245" t="s">
        <v>1534</v>
      </c>
      <c r="N172" s="577" t="s">
        <v>57</v>
      </c>
      <c r="O172" s="577" t="s">
        <v>178</v>
      </c>
      <c r="P172" s="577" t="s">
        <v>474</v>
      </c>
      <c r="Q172" s="577" t="s">
        <v>475</v>
      </c>
      <c r="R172" s="245" t="s">
        <v>128</v>
      </c>
      <c r="S172" s="245" t="s">
        <v>129</v>
      </c>
      <c r="T172" s="245" t="s">
        <v>130</v>
      </c>
      <c r="U172" s="575" t="s">
        <v>142</v>
      </c>
      <c r="V172" s="575" t="s">
        <v>476</v>
      </c>
      <c r="W172" s="245"/>
      <c r="X172" s="245"/>
      <c r="Y172" s="245"/>
      <c r="Z172" s="245"/>
      <c r="AA172" s="245"/>
      <c r="AB172" s="245"/>
      <c r="AC172" s="245">
        <v>20</v>
      </c>
      <c r="AD172" s="578" t="s">
        <v>1535</v>
      </c>
      <c r="AE172" s="245" t="s">
        <v>134</v>
      </c>
      <c r="AF172" s="576">
        <v>4.4642857142857152E-4</v>
      </c>
      <c r="AG172" s="588" t="s">
        <v>135</v>
      </c>
      <c r="AH172" s="526">
        <v>0</v>
      </c>
      <c r="AI172" s="524">
        <v>0</v>
      </c>
      <c r="AJ172" s="524">
        <v>0</v>
      </c>
      <c r="AK172" s="524">
        <v>4</v>
      </c>
      <c r="AL172" s="524">
        <v>0</v>
      </c>
      <c r="AM172" s="524">
        <v>4</v>
      </c>
      <c r="AN172" s="116">
        <v>4</v>
      </c>
      <c r="AO172" s="116">
        <v>0</v>
      </c>
      <c r="AP172" s="116">
        <v>0</v>
      </c>
      <c r="AQ172" s="116">
        <v>4</v>
      </c>
      <c r="AR172" s="116">
        <v>0</v>
      </c>
      <c r="AS172" s="116">
        <v>4</v>
      </c>
      <c r="AT172" s="545">
        <f t="shared" si="10"/>
        <v>20</v>
      </c>
      <c r="AU172" s="609" t="s">
        <v>136</v>
      </c>
      <c r="AV172" s="551">
        <v>0</v>
      </c>
      <c r="AW172" s="552">
        <v>0</v>
      </c>
      <c r="AX172" s="552">
        <v>0</v>
      </c>
      <c r="AY172" s="552">
        <v>4</v>
      </c>
      <c r="AZ172" s="552">
        <v>0</v>
      </c>
      <c r="BA172" s="552">
        <v>4</v>
      </c>
      <c r="BB172" s="115">
        <v>0</v>
      </c>
      <c r="BC172" s="115">
        <v>0</v>
      </c>
      <c r="BD172" s="115">
        <v>0</v>
      </c>
      <c r="BE172" s="115">
        <v>0</v>
      </c>
      <c r="BF172" s="115">
        <v>0</v>
      </c>
      <c r="BG172" s="115">
        <v>0</v>
      </c>
      <c r="BH172" s="545">
        <f t="shared" si="11"/>
        <v>8</v>
      </c>
      <c r="BI172" s="571">
        <f t="shared" si="12"/>
        <v>0.4</v>
      </c>
      <c r="BJ172" s="571" t="str">
        <f>VLOOKUP(BI172,Tabla_Indicador_Gestion4[#All],3,TRUE)</f>
        <v>En Tramite</v>
      </c>
      <c r="BK172" s="315" t="str">
        <f t="shared" si="13"/>
        <v xml:space="preserve"> |201912: 0 |201911: 0 |2019010: 0 |201909: 0 |201908: 0 |201907: 0 |201906: Base de datos programación operativos |201905: 0  |201904: Reportes Regionales |201903: 0 |201902: 0 |201901: 0</v>
      </c>
      <c r="BL172" s="316" t="str">
        <f t="shared" si="14"/>
        <v xml:space="preserve"> |201912: 0 |201911: 0 |2019010: 0 |201909: 0 |201908: 0 |201907: 0 |201906: En el mes de junio se realizaron operativos en los corredores:
1. Bogotá - Sogamoso
2. Bogotá - Neiva
3. Bogotá - Eje Cafetero
4. Eje Cafetero - Valle |201905: 0  |201904: 0 |201903: 0 |201902: 0 |201901: 0</v>
      </c>
      <c r="BM172" s="361">
        <v>0</v>
      </c>
      <c r="BN172" s="362">
        <v>0</v>
      </c>
      <c r="BO172" s="361">
        <v>0</v>
      </c>
      <c r="BP172" s="362">
        <v>0</v>
      </c>
      <c r="BQ172" s="361">
        <v>0</v>
      </c>
      <c r="BR172" s="362">
        <v>0</v>
      </c>
      <c r="BS172" s="418" t="s">
        <v>1536</v>
      </c>
      <c r="BT172" s="362">
        <v>0</v>
      </c>
      <c r="BU172" s="462">
        <v>0</v>
      </c>
      <c r="BV172" s="463">
        <v>0</v>
      </c>
      <c r="BW172" s="269" t="s">
        <v>1537</v>
      </c>
      <c r="BX172" s="270" t="s">
        <v>1538</v>
      </c>
      <c r="BY172" s="490">
        <v>0</v>
      </c>
      <c r="BZ172" s="491">
        <v>0</v>
      </c>
      <c r="CA172" s="490">
        <v>0</v>
      </c>
      <c r="CB172" s="491">
        <v>0</v>
      </c>
      <c r="CC172" s="490">
        <v>0</v>
      </c>
      <c r="CD172" s="491">
        <v>0</v>
      </c>
      <c r="CE172" s="490">
        <v>0</v>
      </c>
      <c r="CF172" s="491">
        <v>0</v>
      </c>
      <c r="CG172" s="490">
        <v>0</v>
      </c>
      <c r="CH172" s="491">
        <v>0</v>
      </c>
      <c r="CI172" s="490">
        <v>0</v>
      </c>
      <c r="CJ172" s="491">
        <v>0</v>
      </c>
    </row>
    <row r="173" spans="1:88" ht="15" customHeight="1" x14ac:dyDescent="0.2">
      <c r="A173" s="587">
        <v>173</v>
      </c>
      <c r="B173" s="575" t="s">
        <v>254</v>
      </c>
      <c r="C173" s="577" t="s">
        <v>9</v>
      </c>
      <c r="D173" s="577" t="s">
        <v>44</v>
      </c>
      <c r="E173" s="577" t="s">
        <v>12</v>
      </c>
      <c r="F173" s="245" t="s">
        <v>121</v>
      </c>
      <c r="G173" s="245" t="s">
        <v>78</v>
      </c>
      <c r="H173" s="245">
        <v>2</v>
      </c>
      <c r="I173" s="577" t="s">
        <v>122</v>
      </c>
      <c r="J173" s="245" t="s">
        <v>13</v>
      </c>
      <c r="K173" s="245" t="s">
        <v>2321</v>
      </c>
      <c r="L173" s="245" t="s">
        <v>1539</v>
      </c>
      <c r="M173" s="245" t="s">
        <v>1540</v>
      </c>
      <c r="N173" s="577" t="s">
        <v>57</v>
      </c>
      <c r="O173" s="577" t="s">
        <v>178</v>
      </c>
      <c r="P173" s="577" t="s">
        <v>474</v>
      </c>
      <c r="Q173" s="577" t="s">
        <v>475</v>
      </c>
      <c r="R173" s="245" t="s">
        <v>128</v>
      </c>
      <c r="S173" s="245" t="s">
        <v>129</v>
      </c>
      <c r="T173" s="245" t="s">
        <v>130</v>
      </c>
      <c r="U173" s="575" t="s">
        <v>142</v>
      </c>
      <c r="V173" s="575" t="s">
        <v>153</v>
      </c>
      <c r="W173" s="245"/>
      <c r="X173" s="245"/>
      <c r="Y173" s="245"/>
      <c r="Z173" s="245"/>
      <c r="AA173" s="245"/>
      <c r="AB173" s="245"/>
      <c r="AC173" s="245">
        <v>20</v>
      </c>
      <c r="AD173" s="245" t="s">
        <v>1541</v>
      </c>
      <c r="AE173" s="245" t="s">
        <v>134</v>
      </c>
      <c r="AF173" s="576">
        <v>4.4642857142857152E-4</v>
      </c>
      <c r="AG173" s="588" t="s">
        <v>135</v>
      </c>
      <c r="AH173" s="522">
        <v>0</v>
      </c>
      <c r="AI173" s="523">
        <v>0</v>
      </c>
      <c r="AJ173" s="523">
        <v>0</v>
      </c>
      <c r="AK173" s="523">
        <v>0</v>
      </c>
      <c r="AL173" s="523">
        <v>0</v>
      </c>
      <c r="AM173" s="523">
        <v>2</v>
      </c>
      <c r="AN173" s="112">
        <v>2</v>
      </c>
      <c r="AO173" s="112">
        <v>3</v>
      </c>
      <c r="AP173" s="112">
        <v>3</v>
      </c>
      <c r="AQ173" s="112">
        <v>4</v>
      </c>
      <c r="AR173" s="112">
        <v>4</v>
      </c>
      <c r="AS173" s="112">
        <v>2</v>
      </c>
      <c r="AT173" s="545">
        <f t="shared" si="10"/>
        <v>20</v>
      </c>
      <c r="AU173" s="609" t="s">
        <v>136</v>
      </c>
      <c r="AV173" s="553">
        <v>0</v>
      </c>
      <c r="AW173" s="554">
        <v>0</v>
      </c>
      <c r="AX173" s="554">
        <v>0</v>
      </c>
      <c r="AY173" s="554">
        <v>0</v>
      </c>
      <c r="AZ173" s="554">
        <v>0</v>
      </c>
      <c r="BA173" s="554">
        <v>2</v>
      </c>
      <c r="BB173" s="115">
        <v>0</v>
      </c>
      <c r="BC173" s="115">
        <v>0</v>
      </c>
      <c r="BD173" s="115">
        <v>0</v>
      </c>
      <c r="BE173" s="115">
        <v>0</v>
      </c>
      <c r="BF173" s="115">
        <v>0</v>
      </c>
      <c r="BG173" s="115">
        <v>0</v>
      </c>
      <c r="BH173" s="545">
        <f t="shared" si="11"/>
        <v>2</v>
      </c>
      <c r="BI173" s="571">
        <f t="shared" si="12"/>
        <v>0.1</v>
      </c>
      <c r="BJ173" s="571" t="str">
        <f>VLOOKUP(BI173,Tabla_Indicador_Gestion4[#All],3,TRUE)</f>
        <v>En Tramite</v>
      </c>
      <c r="BK173" s="315" t="str">
        <f t="shared" si="13"/>
        <v xml:space="preserve"> |201912: 0 |201911: 0 |2019010: 0 |201909: 0 |201908: 0 |201907: 0 |201906: VISITAS DIRECCIÓN PP |201905: 0  |201904: 0 |201903: 0 |201902: 0 |201901: 0</v>
      </c>
      <c r="BL173" s="316" t="str">
        <f t="shared" si="14"/>
        <v xml:space="preserve"> |201912: 0 |201911: 0 |2019010: 0 |201909: 0 |201908: 0 |201907: 0 |201906: En el mes de junio se realizaron 2 auditorias de formalización subjetiva
 |201905: 0  |201904: 0 |201903: 0 |201902: 0 |201901: 0</v>
      </c>
      <c r="BM173" s="359">
        <v>0</v>
      </c>
      <c r="BN173" s="360">
        <v>0</v>
      </c>
      <c r="BO173" s="359">
        <v>0</v>
      </c>
      <c r="BP173" s="360">
        <v>0</v>
      </c>
      <c r="BQ173" s="359">
        <v>0</v>
      </c>
      <c r="BR173" s="360">
        <v>0</v>
      </c>
      <c r="BS173" s="359">
        <v>0</v>
      </c>
      <c r="BT173" s="360">
        <v>0</v>
      </c>
      <c r="BU173" s="462">
        <v>0</v>
      </c>
      <c r="BV173" s="463">
        <v>0</v>
      </c>
      <c r="BW173" s="267" t="s">
        <v>1542</v>
      </c>
      <c r="BX173" s="268" t="s">
        <v>1543</v>
      </c>
      <c r="BY173" s="490">
        <v>0</v>
      </c>
      <c r="BZ173" s="491">
        <v>0</v>
      </c>
      <c r="CA173" s="490">
        <v>0</v>
      </c>
      <c r="CB173" s="491">
        <v>0</v>
      </c>
      <c r="CC173" s="490">
        <v>0</v>
      </c>
      <c r="CD173" s="491">
        <v>0</v>
      </c>
      <c r="CE173" s="490">
        <v>0</v>
      </c>
      <c r="CF173" s="491">
        <v>0</v>
      </c>
      <c r="CG173" s="490">
        <v>0</v>
      </c>
      <c r="CH173" s="491">
        <v>0</v>
      </c>
      <c r="CI173" s="490">
        <v>0</v>
      </c>
      <c r="CJ173" s="491">
        <v>0</v>
      </c>
    </row>
    <row r="174" spans="1:88" ht="15" customHeight="1" x14ac:dyDescent="0.2">
      <c r="A174" s="587">
        <v>174</v>
      </c>
      <c r="B174" s="575" t="s">
        <v>254</v>
      </c>
      <c r="C174" s="577" t="s">
        <v>9</v>
      </c>
      <c r="D174" s="577" t="s">
        <v>44</v>
      </c>
      <c r="E174" s="577" t="s">
        <v>12</v>
      </c>
      <c r="F174" s="245" t="s">
        <v>121</v>
      </c>
      <c r="G174" s="245" t="s">
        <v>78</v>
      </c>
      <c r="H174" s="245">
        <v>2</v>
      </c>
      <c r="I174" s="577" t="s">
        <v>122</v>
      </c>
      <c r="J174" s="245" t="s">
        <v>13</v>
      </c>
      <c r="K174" s="245" t="s">
        <v>2320</v>
      </c>
      <c r="L174" s="245" t="s">
        <v>1544</v>
      </c>
      <c r="M174" s="245" t="s">
        <v>1545</v>
      </c>
      <c r="N174" s="577" t="s">
        <v>57</v>
      </c>
      <c r="O174" s="577" t="s">
        <v>178</v>
      </c>
      <c r="P174" s="577" t="s">
        <v>474</v>
      </c>
      <c r="Q174" s="577" t="s">
        <v>475</v>
      </c>
      <c r="R174" s="245" t="s">
        <v>128</v>
      </c>
      <c r="S174" s="245" t="s">
        <v>129</v>
      </c>
      <c r="T174" s="245" t="s">
        <v>130</v>
      </c>
      <c r="U174" s="575" t="s">
        <v>142</v>
      </c>
      <c r="V174" s="575" t="s">
        <v>476</v>
      </c>
      <c r="W174" s="245"/>
      <c r="X174" s="245"/>
      <c r="Y174" s="245"/>
      <c r="Z174" s="245"/>
      <c r="AA174" s="245"/>
      <c r="AB174" s="245"/>
      <c r="AC174" s="245">
        <v>180</v>
      </c>
      <c r="AD174" s="245" t="s">
        <v>1472</v>
      </c>
      <c r="AE174" s="245" t="s">
        <v>134</v>
      </c>
      <c r="AF174" s="576">
        <v>4.4642857142857152E-4</v>
      </c>
      <c r="AG174" s="588" t="s">
        <v>135</v>
      </c>
      <c r="AH174" s="526">
        <v>3</v>
      </c>
      <c r="AI174" s="524">
        <v>6</v>
      </c>
      <c r="AJ174" s="524">
        <v>4</v>
      </c>
      <c r="AK174" s="524">
        <v>7</v>
      </c>
      <c r="AL174" s="524">
        <v>15</v>
      </c>
      <c r="AM174" s="524">
        <v>15</v>
      </c>
      <c r="AN174" s="116">
        <v>15</v>
      </c>
      <c r="AO174" s="116">
        <v>15</v>
      </c>
      <c r="AP174" s="116">
        <v>25</v>
      </c>
      <c r="AQ174" s="116">
        <v>30</v>
      </c>
      <c r="AR174" s="116">
        <v>30</v>
      </c>
      <c r="AS174" s="116">
        <v>15</v>
      </c>
      <c r="AT174" s="545">
        <f t="shared" si="10"/>
        <v>180</v>
      </c>
      <c r="AU174" s="609" t="s">
        <v>136</v>
      </c>
      <c r="AV174" s="551">
        <v>3</v>
      </c>
      <c r="AW174" s="552">
        <v>6</v>
      </c>
      <c r="AX174" s="552">
        <v>4</v>
      </c>
      <c r="AY174" s="552">
        <v>21</v>
      </c>
      <c r="AZ174" s="552">
        <v>15</v>
      </c>
      <c r="BA174" s="552">
        <v>4</v>
      </c>
      <c r="BB174" s="115">
        <v>0</v>
      </c>
      <c r="BC174" s="115">
        <v>0</v>
      </c>
      <c r="BD174" s="115">
        <v>0</v>
      </c>
      <c r="BE174" s="115">
        <v>0</v>
      </c>
      <c r="BF174" s="115">
        <v>0</v>
      </c>
      <c r="BG174" s="115">
        <v>0</v>
      </c>
      <c r="BH174" s="545">
        <f t="shared" si="11"/>
        <v>53</v>
      </c>
      <c r="BI174" s="571">
        <f t="shared" si="12"/>
        <v>0.29444444444444445</v>
      </c>
      <c r="BJ174" s="571" t="str">
        <f>VLOOKUP(BI174,Tabla_Indicador_Gestion4[#All],3,TRUE)</f>
        <v>En Tramite</v>
      </c>
      <c r="BK174" s="315" t="str">
        <f t="shared" si="13"/>
        <v xml:space="preserve"> |201912: 0 |201911: 0 |2019010: 0 |201909: 0 |201908: 0 |201907: 0 |201906: VISITAS DIRECCIÓN PP |201905: Base de datos: "VISITAS DE INSPECCIÓN ENERO A MAYO DE 2019"  |201904: 0 |201903: Actas de visita - GIT Vigilancia |201902: Actas de visita - GIT Vigilancia |201901: Actas de visita - GIT Vigilancia</v>
      </c>
      <c r="BL174" s="316" t="str">
        <f t="shared" si="14"/>
        <v xml:space="preserve"> |201912: 0 |201911: 0 |2019010: 0 |201909: 0 |201908: 0 |201907: 0 |201906: En el mes de junio se realizaron 4 visitas PGS |201905: En el mes de mayo se realizaron 15 visitas de inspección  |201904: 14 Ceas , 4 Crc, 2 OT y 1 Terminal  de transporte |201903: Informe de hallazgos |201902: Informe de hallazgos |201901: Informe de hallazgos</v>
      </c>
      <c r="BM174" s="357" t="s">
        <v>1546</v>
      </c>
      <c r="BN174" s="358" t="s">
        <v>1547</v>
      </c>
      <c r="BO174" s="357" t="s">
        <v>1546</v>
      </c>
      <c r="BP174" s="358" t="s">
        <v>1547</v>
      </c>
      <c r="BQ174" s="357" t="s">
        <v>1546</v>
      </c>
      <c r="BR174" s="358" t="s">
        <v>1547</v>
      </c>
      <c r="BS174" s="361">
        <v>0</v>
      </c>
      <c r="BT174" s="419" t="s">
        <v>1548</v>
      </c>
      <c r="BU174" s="460" t="s">
        <v>1549</v>
      </c>
      <c r="BV174" s="461" t="s">
        <v>1550</v>
      </c>
      <c r="BW174" s="269" t="s">
        <v>1542</v>
      </c>
      <c r="BX174" s="270" t="s">
        <v>1551</v>
      </c>
      <c r="BY174" s="490">
        <v>0</v>
      </c>
      <c r="BZ174" s="491">
        <v>0</v>
      </c>
      <c r="CA174" s="490">
        <v>0</v>
      </c>
      <c r="CB174" s="491">
        <v>0</v>
      </c>
      <c r="CC174" s="490">
        <v>0</v>
      </c>
      <c r="CD174" s="491">
        <v>0</v>
      </c>
      <c r="CE174" s="490">
        <v>0</v>
      </c>
      <c r="CF174" s="491">
        <v>0</v>
      </c>
      <c r="CG174" s="490">
        <v>0</v>
      </c>
      <c r="CH174" s="491">
        <v>0</v>
      </c>
      <c r="CI174" s="490">
        <v>0</v>
      </c>
      <c r="CJ174" s="491">
        <v>0</v>
      </c>
    </row>
    <row r="175" spans="1:88" ht="15" customHeight="1" x14ac:dyDescent="0.2">
      <c r="A175" s="587">
        <v>175</v>
      </c>
      <c r="B175" s="575" t="s">
        <v>254</v>
      </c>
      <c r="C175" s="577" t="s">
        <v>9</v>
      </c>
      <c r="D175" s="577" t="s">
        <v>44</v>
      </c>
      <c r="E175" s="577" t="s">
        <v>12</v>
      </c>
      <c r="F175" s="245" t="s">
        <v>121</v>
      </c>
      <c r="G175" s="245" t="s">
        <v>78</v>
      </c>
      <c r="H175" s="245">
        <v>2</v>
      </c>
      <c r="I175" s="577" t="s">
        <v>122</v>
      </c>
      <c r="J175" s="245" t="s">
        <v>13</v>
      </c>
      <c r="K175" s="245" t="s">
        <v>2319</v>
      </c>
      <c r="L175" s="245" t="s">
        <v>1552</v>
      </c>
      <c r="M175" s="245" t="s">
        <v>1527</v>
      </c>
      <c r="N175" s="577" t="s">
        <v>57</v>
      </c>
      <c r="O175" s="577" t="s">
        <v>178</v>
      </c>
      <c r="P175" s="577" t="s">
        <v>474</v>
      </c>
      <c r="Q175" s="577" t="s">
        <v>475</v>
      </c>
      <c r="R175" s="245" t="s">
        <v>128</v>
      </c>
      <c r="S175" s="245" t="s">
        <v>129</v>
      </c>
      <c r="T175" s="245" t="s">
        <v>130</v>
      </c>
      <c r="U175" s="575" t="s">
        <v>299</v>
      </c>
      <c r="V175" s="575" t="s">
        <v>300</v>
      </c>
      <c r="W175" s="245"/>
      <c r="X175" s="245"/>
      <c r="Y175" s="245"/>
      <c r="Z175" s="245"/>
      <c r="AA175" s="245"/>
      <c r="AB175" s="245"/>
      <c r="AC175" s="245">
        <v>1</v>
      </c>
      <c r="AD175" s="245" t="s">
        <v>27</v>
      </c>
      <c r="AE175" s="245" t="s">
        <v>134</v>
      </c>
      <c r="AF175" s="576">
        <v>4.4642857142857152E-4</v>
      </c>
      <c r="AG175" s="588" t="s">
        <v>135</v>
      </c>
      <c r="AH175" s="542">
        <v>0</v>
      </c>
      <c r="AI175" s="530">
        <v>0</v>
      </c>
      <c r="AJ175" s="530">
        <v>0</v>
      </c>
      <c r="AK175" s="530">
        <v>0</v>
      </c>
      <c r="AL175" s="530">
        <v>0</v>
      </c>
      <c r="AM175" s="530">
        <v>0</v>
      </c>
      <c r="AN175" s="136">
        <v>0.5</v>
      </c>
      <c r="AO175" s="141">
        <v>0</v>
      </c>
      <c r="AP175" s="141">
        <v>0</v>
      </c>
      <c r="AQ175" s="141">
        <v>0</v>
      </c>
      <c r="AR175" s="136">
        <v>0.5</v>
      </c>
      <c r="AS175" s="141">
        <v>0</v>
      </c>
      <c r="AT175" s="547">
        <f t="shared" si="10"/>
        <v>1</v>
      </c>
      <c r="AU175" s="609" t="s">
        <v>136</v>
      </c>
      <c r="AV175" s="557">
        <v>0</v>
      </c>
      <c r="AW175" s="558">
        <v>0</v>
      </c>
      <c r="AX175" s="558">
        <v>0</v>
      </c>
      <c r="AY175" s="558">
        <v>0</v>
      </c>
      <c r="AZ175" s="558">
        <v>0</v>
      </c>
      <c r="BA175" s="558">
        <v>0</v>
      </c>
      <c r="BB175" s="123">
        <v>0</v>
      </c>
      <c r="BC175" s="123">
        <v>0</v>
      </c>
      <c r="BD175" s="123">
        <v>0</v>
      </c>
      <c r="BE175" s="123">
        <v>0</v>
      </c>
      <c r="BF175" s="123">
        <v>0</v>
      </c>
      <c r="BG175" s="123">
        <v>0</v>
      </c>
      <c r="BH175" s="572">
        <f t="shared" si="11"/>
        <v>0</v>
      </c>
      <c r="BI175" s="571">
        <f t="shared" si="12"/>
        <v>0</v>
      </c>
      <c r="BJ175" s="571" t="str">
        <f>VLOOKUP(BI175,Tabla_Indicador_Gestion4[#All],3,TRUE)</f>
        <v>Por Ejecutar</v>
      </c>
      <c r="BK175" s="315" t="str">
        <f t="shared" si="13"/>
        <v xml:space="preserve"> |201912: 0 |201911: 0 |2019010: 0 |201909: 0 |201908: 0 |201907: 0 |201906: 0 |201905: 0  |201904: 0 |201903: 0 |201902: 0 |201901: 0</v>
      </c>
      <c r="BL175" s="316" t="str">
        <f t="shared" si="14"/>
        <v xml:space="preserve"> |201912: 0 |201911: 0 |2019010: 0 |201909: 0 |201908: 0 |201907: 0 |201906: 0 |201905: 0  |201904: 0 |201903: 0 |201902: 0 |201901: 0</v>
      </c>
      <c r="BM175" s="359">
        <v>0</v>
      </c>
      <c r="BN175" s="360">
        <v>0</v>
      </c>
      <c r="BO175" s="359">
        <v>0</v>
      </c>
      <c r="BP175" s="360">
        <v>0</v>
      </c>
      <c r="BQ175" s="359">
        <v>0</v>
      </c>
      <c r="BR175" s="360">
        <v>0</v>
      </c>
      <c r="BS175" s="359">
        <v>0</v>
      </c>
      <c r="BT175" s="360">
        <v>0</v>
      </c>
      <c r="BU175" s="462">
        <v>0</v>
      </c>
      <c r="BV175" s="463">
        <v>0</v>
      </c>
      <c r="BW175" s="321">
        <v>0</v>
      </c>
      <c r="BX175" s="322">
        <v>0</v>
      </c>
      <c r="BY175" s="490">
        <v>0</v>
      </c>
      <c r="BZ175" s="491">
        <v>0</v>
      </c>
      <c r="CA175" s="490">
        <v>0</v>
      </c>
      <c r="CB175" s="491">
        <v>0</v>
      </c>
      <c r="CC175" s="490">
        <v>0</v>
      </c>
      <c r="CD175" s="491">
        <v>0</v>
      </c>
      <c r="CE175" s="490">
        <v>0</v>
      </c>
      <c r="CF175" s="491">
        <v>0</v>
      </c>
      <c r="CG175" s="490">
        <v>0</v>
      </c>
      <c r="CH175" s="491">
        <v>0</v>
      </c>
      <c r="CI175" s="490">
        <v>0</v>
      </c>
      <c r="CJ175" s="491">
        <v>0</v>
      </c>
    </row>
    <row r="176" spans="1:88" ht="15" customHeight="1" x14ac:dyDescent="0.2">
      <c r="A176" s="587">
        <v>176</v>
      </c>
      <c r="B176" s="575" t="s">
        <v>254</v>
      </c>
      <c r="C176" s="591" t="s">
        <v>50</v>
      </c>
      <c r="D176" s="577" t="s">
        <v>51</v>
      </c>
      <c r="E176" s="577" t="s">
        <v>12</v>
      </c>
      <c r="F176" s="245" t="s">
        <v>121</v>
      </c>
      <c r="G176" s="245" t="s">
        <v>78</v>
      </c>
      <c r="H176" s="245">
        <v>2</v>
      </c>
      <c r="I176" s="577" t="s">
        <v>122</v>
      </c>
      <c r="J176" s="245" t="s">
        <v>13</v>
      </c>
      <c r="K176" s="245" t="s">
        <v>2292</v>
      </c>
      <c r="L176" s="245" t="s">
        <v>1553</v>
      </c>
      <c r="M176" s="245" t="s">
        <v>1554</v>
      </c>
      <c r="N176" s="577" t="s">
        <v>52</v>
      </c>
      <c r="O176" s="577" t="s">
        <v>1374</v>
      </c>
      <c r="P176" s="577" t="s">
        <v>1374</v>
      </c>
      <c r="Q176" s="577" t="s">
        <v>1375</v>
      </c>
      <c r="R176" s="245" t="s">
        <v>128</v>
      </c>
      <c r="S176" s="245" t="s">
        <v>129</v>
      </c>
      <c r="T176" s="245" t="s">
        <v>130</v>
      </c>
      <c r="U176" s="575" t="s">
        <v>142</v>
      </c>
      <c r="V176" s="575" t="s">
        <v>476</v>
      </c>
      <c r="W176" s="245"/>
      <c r="X176" s="589"/>
      <c r="Y176" s="589"/>
      <c r="Z176" s="589"/>
      <c r="AA176" s="589"/>
      <c r="AB176" s="589"/>
      <c r="AC176" s="589">
        <v>0.5</v>
      </c>
      <c r="AD176" s="578" t="s">
        <v>425</v>
      </c>
      <c r="AE176" s="245" t="s">
        <v>134</v>
      </c>
      <c r="AF176" s="576">
        <v>5.000000000000001E-3</v>
      </c>
      <c r="AG176" s="588" t="s">
        <v>135</v>
      </c>
      <c r="AH176" s="526">
        <v>0</v>
      </c>
      <c r="AI176" s="524">
        <v>0</v>
      </c>
      <c r="AJ176" s="524">
        <v>0</v>
      </c>
      <c r="AK176" s="524">
        <v>0</v>
      </c>
      <c r="AL176" s="524">
        <v>1</v>
      </c>
      <c r="AM176" s="524">
        <v>0</v>
      </c>
      <c r="AN176" s="143">
        <v>0</v>
      </c>
      <c r="AO176" s="143">
        <v>0</v>
      </c>
      <c r="AP176" s="143">
        <v>0</v>
      </c>
      <c r="AQ176" s="143">
        <v>0</v>
      </c>
      <c r="AR176" s="110">
        <v>1</v>
      </c>
      <c r="AS176" s="143">
        <v>0</v>
      </c>
      <c r="AT176" s="545">
        <f t="shared" si="10"/>
        <v>2</v>
      </c>
      <c r="AU176" s="609" t="s">
        <v>136</v>
      </c>
      <c r="AV176" s="551">
        <v>0</v>
      </c>
      <c r="AW176" s="552">
        <v>0</v>
      </c>
      <c r="AX176" s="552">
        <v>0</v>
      </c>
      <c r="AY176" s="552">
        <v>0</v>
      </c>
      <c r="AZ176" s="552">
        <v>1</v>
      </c>
      <c r="BA176" s="552">
        <v>0</v>
      </c>
      <c r="BB176" s="115">
        <v>0</v>
      </c>
      <c r="BC176" s="115">
        <v>0</v>
      </c>
      <c r="BD176" s="115">
        <v>0</v>
      </c>
      <c r="BE176" s="115">
        <v>0</v>
      </c>
      <c r="BF176" s="115">
        <v>0</v>
      </c>
      <c r="BG176" s="115">
        <v>0</v>
      </c>
      <c r="BH176" s="545">
        <f t="shared" si="11"/>
        <v>1</v>
      </c>
      <c r="BI176" s="571">
        <f t="shared" si="12"/>
        <v>0.5</v>
      </c>
      <c r="BJ176" s="571" t="str">
        <f>VLOOKUP(BI176,Tabla_Indicador_Gestion4[#All],3,TRUE)</f>
        <v>En Tramite</v>
      </c>
      <c r="BK176" s="315" t="str">
        <f t="shared" si="13"/>
        <v xml:space="preserve"> |201912: 0 |201911: 0 |2019010: 0 |201909: 0 |201908: 0 |201907: 0 |201906: 0 |201905: 0  |201904: Lista de mesa de trabajo con la SIC en materia de servicios postales |201903: 0 |201902: 0 |201901: 0</v>
      </c>
      <c r="BL176" s="316" t="str">
        <f t="shared" si="14"/>
        <v xml:space="preserve"> |201912: 0 |201911: 0 |2019010: 0 |201909: 0 |201908: 0 |201907: 0 |201906: 0 |201905: 0  |201904: 0 |201903: 0 |201902: 0 |201901: 0</v>
      </c>
      <c r="BM176" s="361">
        <v>0</v>
      </c>
      <c r="BN176" s="362">
        <v>0</v>
      </c>
      <c r="BO176" s="361">
        <v>0</v>
      </c>
      <c r="BP176" s="362">
        <v>0</v>
      </c>
      <c r="BQ176" s="361">
        <v>0</v>
      </c>
      <c r="BR176" s="362">
        <v>0</v>
      </c>
      <c r="BS176" s="418" t="s">
        <v>1555</v>
      </c>
      <c r="BT176" s="362">
        <v>0</v>
      </c>
      <c r="BU176" s="462">
        <v>0</v>
      </c>
      <c r="BV176" s="463">
        <v>0</v>
      </c>
      <c r="BW176" s="323">
        <v>0</v>
      </c>
      <c r="BX176" s="324">
        <v>0</v>
      </c>
      <c r="BY176" s="490">
        <v>0</v>
      </c>
      <c r="BZ176" s="491">
        <v>0</v>
      </c>
      <c r="CA176" s="490">
        <v>0</v>
      </c>
      <c r="CB176" s="491">
        <v>0</v>
      </c>
      <c r="CC176" s="490">
        <v>0</v>
      </c>
      <c r="CD176" s="491">
        <v>0</v>
      </c>
      <c r="CE176" s="490">
        <v>0</v>
      </c>
      <c r="CF176" s="491">
        <v>0</v>
      </c>
      <c r="CG176" s="490">
        <v>0</v>
      </c>
      <c r="CH176" s="491">
        <v>0</v>
      </c>
      <c r="CI176" s="490">
        <v>0</v>
      </c>
      <c r="CJ176" s="491">
        <v>0</v>
      </c>
    </row>
    <row r="177" spans="1:88" ht="15" customHeight="1" x14ac:dyDescent="0.2">
      <c r="A177" s="587">
        <v>177</v>
      </c>
      <c r="B177" s="575" t="s">
        <v>254</v>
      </c>
      <c r="C177" s="577" t="s">
        <v>9</v>
      </c>
      <c r="D177" s="577" t="s">
        <v>44</v>
      </c>
      <c r="E177" s="577" t="s">
        <v>12</v>
      </c>
      <c r="F177" s="245" t="s">
        <v>121</v>
      </c>
      <c r="G177" s="245" t="s">
        <v>78</v>
      </c>
      <c r="H177" s="245">
        <v>2</v>
      </c>
      <c r="I177" s="577" t="s">
        <v>122</v>
      </c>
      <c r="J177" s="245" t="s">
        <v>13</v>
      </c>
      <c r="K177" s="245" t="s">
        <v>2319</v>
      </c>
      <c r="L177" s="245" t="s">
        <v>1556</v>
      </c>
      <c r="M177" s="245" t="s">
        <v>1527</v>
      </c>
      <c r="N177" s="577" t="s">
        <v>52</v>
      </c>
      <c r="O177" s="577" t="s">
        <v>1374</v>
      </c>
      <c r="P177" s="577" t="s">
        <v>1374</v>
      </c>
      <c r="Q177" s="577" t="s">
        <v>1375</v>
      </c>
      <c r="R177" s="245" t="s">
        <v>128</v>
      </c>
      <c r="S177" s="245" t="s">
        <v>129</v>
      </c>
      <c r="T177" s="245" t="s">
        <v>130</v>
      </c>
      <c r="U177" s="575" t="s">
        <v>299</v>
      </c>
      <c r="V177" s="575" t="s">
        <v>300</v>
      </c>
      <c r="W177" s="245"/>
      <c r="X177" s="245"/>
      <c r="Y177" s="245"/>
      <c r="Z177" s="245"/>
      <c r="AA177" s="245"/>
      <c r="AB177" s="245"/>
      <c r="AC177" s="245">
        <v>1</v>
      </c>
      <c r="AD177" s="245" t="s">
        <v>27</v>
      </c>
      <c r="AE177" s="245" t="s">
        <v>134</v>
      </c>
      <c r="AF177" s="576">
        <v>4.4642857142857152E-4</v>
      </c>
      <c r="AG177" s="588" t="s">
        <v>135</v>
      </c>
      <c r="AH177" s="522">
        <v>0</v>
      </c>
      <c r="AI177" s="523">
        <v>0</v>
      </c>
      <c r="AJ177" s="523">
        <v>0</v>
      </c>
      <c r="AK177" s="523">
        <v>0</v>
      </c>
      <c r="AL177" s="523">
        <v>0</v>
      </c>
      <c r="AM177" s="524">
        <v>0</v>
      </c>
      <c r="AN177" s="113">
        <v>0</v>
      </c>
      <c r="AO177" s="113">
        <v>0</v>
      </c>
      <c r="AP177" s="113">
        <v>0</v>
      </c>
      <c r="AQ177" s="113">
        <v>0</v>
      </c>
      <c r="AR177" s="113">
        <v>0</v>
      </c>
      <c r="AS177" s="112">
        <v>1</v>
      </c>
      <c r="AT177" s="545">
        <f t="shared" si="10"/>
        <v>1</v>
      </c>
      <c r="AU177" s="609" t="s">
        <v>136</v>
      </c>
      <c r="AV177" s="553">
        <v>0</v>
      </c>
      <c r="AW177" s="554">
        <v>0</v>
      </c>
      <c r="AX177" s="554">
        <v>0</v>
      </c>
      <c r="AY177" s="554">
        <v>0</v>
      </c>
      <c r="AZ177" s="554">
        <v>0</v>
      </c>
      <c r="BA177" s="552">
        <v>0</v>
      </c>
      <c r="BB177" s="115">
        <v>0</v>
      </c>
      <c r="BC177" s="115">
        <v>0</v>
      </c>
      <c r="BD177" s="115">
        <v>0</v>
      </c>
      <c r="BE177" s="115">
        <v>0</v>
      </c>
      <c r="BF177" s="115">
        <v>0</v>
      </c>
      <c r="BG177" s="115">
        <v>0</v>
      </c>
      <c r="BH177" s="545">
        <f t="shared" si="11"/>
        <v>0</v>
      </c>
      <c r="BI177" s="571">
        <f t="shared" si="12"/>
        <v>0</v>
      </c>
      <c r="BJ177" s="571" t="str">
        <f>VLOOKUP(BI177,Tabla_Indicador_Gestion4[#All],3,TRUE)</f>
        <v>Por Ejecutar</v>
      </c>
      <c r="BK177" s="315" t="str">
        <f t="shared" si="13"/>
        <v xml:space="preserve"> |201912: 0 |201911: 0 |2019010: 0 |201909: 0 |201908: 0 |201907: 0 |201906: 0 |201905: 0  |201904: 0 |201903: 0 |201902: 0 |201901: 0</v>
      </c>
      <c r="BL177" s="316" t="str">
        <f t="shared" si="14"/>
        <v xml:space="preserve"> |201912: 0 |201911: 0 |2019010: 0 |201909: 0 |201908: 0 |201907: 0 |201906: 0 |201905: 0  |201904: 0 |201903: 0 |201902: 0 |201901: 0</v>
      </c>
      <c r="BM177" s="359">
        <v>0</v>
      </c>
      <c r="BN177" s="360">
        <v>0</v>
      </c>
      <c r="BO177" s="359">
        <v>0</v>
      </c>
      <c r="BP177" s="360">
        <v>0</v>
      </c>
      <c r="BQ177" s="359">
        <v>0</v>
      </c>
      <c r="BR177" s="360">
        <v>0</v>
      </c>
      <c r="BS177" s="359">
        <v>0</v>
      </c>
      <c r="BT177" s="360">
        <v>0</v>
      </c>
      <c r="BU177" s="432">
        <v>0</v>
      </c>
      <c r="BV177" s="433">
        <v>0</v>
      </c>
      <c r="BW177" s="321">
        <v>0</v>
      </c>
      <c r="BX177" s="322">
        <v>0</v>
      </c>
      <c r="BY177" s="490">
        <v>0</v>
      </c>
      <c r="BZ177" s="491">
        <v>0</v>
      </c>
      <c r="CA177" s="490">
        <v>0</v>
      </c>
      <c r="CB177" s="491">
        <v>0</v>
      </c>
      <c r="CC177" s="490">
        <v>0</v>
      </c>
      <c r="CD177" s="491">
        <v>0</v>
      </c>
      <c r="CE177" s="490">
        <v>0</v>
      </c>
      <c r="CF177" s="491">
        <v>0</v>
      </c>
      <c r="CG177" s="490">
        <v>0</v>
      </c>
      <c r="CH177" s="491">
        <v>0</v>
      </c>
      <c r="CI177" s="490">
        <v>0</v>
      </c>
      <c r="CJ177" s="491">
        <v>0</v>
      </c>
    </row>
    <row r="178" spans="1:88" ht="15" customHeight="1" x14ac:dyDescent="0.2">
      <c r="A178" s="587">
        <v>178</v>
      </c>
      <c r="B178" s="575" t="s">
        <v>254</v>
      </c>
      <c r="C178" s="577" t="s">
        <v>9</v>
      </c>
      <c r="D178" s="577" t="s">
        <v>44</v>
      </c>
      <c r="E178" s="577" t="s">
        <v>12</v>
      </c>
      <c r="F178" s="245" t="s">
        <v>121</v>
      </c>
      <c r="G178" s="245" t="s">
        <v>78</v>
      </c>
      <c r="H178" s="245">
        <v>2</v>
      </c>
      <c r="I178" s="577" t="s">
        <v>122</v>
      </c>
      <c r="J178" s="245" t="s">
        <v>13</v>
      </c>
      <c r="K178" s="245" t="s">
        <v>2315</v>
      </c>
      <c r="L178" s="245" t="s">
        <v>1557</v>
      </c>
      <c r="M178" s="245" t="s">
        <v>1558</v>
      </c>
      <c r="N178" s="577" t="s">
        <v>59</v>
      </c>
      <c r="O178" s="577" t="s">
        <v>429</v>
      </c>
      <c r="P178" s="577" t="s">
        <v>429</v>
      </c>
      <c r="Q178" s="577" t="s">
        <v>759</v>
      </c>
      <c r="R178" s="245" t="s">
        <v>260</v>
      </c>
      <c r="S178" s="245" t="s">
        <v>129</v>
      </c>
      <c r="T178" s="245" t="s">
        <v>130</v>
      </c>
      <c r="U178" s="575" t="s">
        <v>299</v>
      </c>
      <c r="V178" s="575" t="s">
        <v>300</v>
      </c>
      <c r="W178" s="245"/>
      <c r="X178" s="245"/>
      <c r="Y178" s="245"/>
      <c r="Z178" s="245"/>
      <c r="AA178" s="245"/>
      <c r="AB178" s="245"/>
      <c r="AC178" s="245">
        <v>2</v>
      </c>
      <c r="AD178" s="245" t="s">
        <v>1559</v>
      </c>
      <c r="AE178" s="245" t="s">
        <v>134</v>
      </c>
      <c r="AF178" s="576">
        <v>4.4642857142857152E-4</v>
      </c>
      <c r="AG178" s="588" t="s">
        <v>135</v>
      </c>
      <c r="AH178" s="526">
        <v>0</v>
      </c>
      <c r="AI178" s="524">
        <v>0</v>
      </c>
      <c r="AJ178" s="524">
        <v>0</v>
      </c>
      <c r="AK178" s="524">
        <v>2</v>
      </c>
      <c r="AL178" s="524">
        <v>1</v>
      </c>
      <c r="AM178" s="524">
        <v>1</v>
      </c>
      <c r="AN178" s="109">
        <v>1</v>
      </c>
      <c r="AO178" s="109">
        <v>1</v>
      </c>
      <c r="AP178" s="109">
        <v>1</v>
      </c>
      <c r="AQ178" s="109">
        <v>1</v>
      </c>
      <c r="AR178" s="109">
        <v>1</v>
      </c>
      <c r="AS178" s="109">
        <v>1</v>
      </c>
      <c r="AT178" s="545">
        <f t="shared" si="10"/>
        <v>10</v>
      </c>
      <c r="AU178" s="609" t="s">
        <v>136</v>
      </c>
      <c r="AV178" s="551">
        <v>0</v>
      </c>
      <c r="AW178" s="552">
        <v>0</v>
      </c>
      <c r="AX178" s="552">
        <v>0</v>
      </c>
      <c r="AY178" s="552">
        <v>2</v>
      </c>
      <c r="AZ178" s="552">
        <v>0</v>
      </c>
      <c r="BA178" s="552">
        <v>0</v>
      </c>
      <c r="BB178" s="115">
        <v>0</v>
      </c>
      <c r="BC178" s="115">
        <v>0</v>
      </c>
      <c r="BD178" s="115">
        <v>0</v>
      </c>
      <c r="BE178" s="115">
        <v>0</v>
      </c>
      <c r="BF178" s="115">
        <v>0</v>
      </c>
      <c r="BG178" s="115">
        <v>0</v>
      </c>
      <c r="BH178" s="545">
        <f t="shared" si="11"/>
        <v>2</v>
      </c>
      <c r="BI178" s="571">
        <f t="shared" si="12"/>
        <v>0.2</v>
      </c>
      <c r="BJ178" s="571" t="str">
        <f>VLOOKUP(BI178,Tabla_Indicador_Gestion4[#All],3,TRUE)</f>
        <v>En Tramite</v>
      </c>
      <c r="BK178" s="315" t="str">
        <f t="shared" si="13"/>
        <v xml:space="preserve"> |201912: 0 |201911: 0 |2019010: 0 |201909: 0 |201908: 0 |201907: 0 |201906: 0 |201905: 0  |201904: Aplicativo SisConpes
Compartida planeación |201903: 0 |201902: 0 |201901: 0</v>
      </c>
      <c r="BL178" s="316" t="str">
        <f t="shared" si="14"/>
        <v xml:space="preserve"> |201912: 0 |201911: 0 |2019010: 0 |201909: 0 |201908: 0 |201907: 0 |201906: 0 |201905: 0  |201904: Se crearon los usuarios, Se efectúo asignación y cambios de contraseñas y se realizó el traspaso de responsabilidades.
Se dio cumplimiento a las 2 acciones que tenía como compromiso la entidad en el Documento Conpes 3744
 |201903: Se crearon los usuarios, Se efectúo asignación y cambios de contraseñas y se realizó el traspaso de responsabilidades.
 |201902: 0 |201901: 0</v>
      </c>
      <c r="BM178" s="361">
        <v>0</v>
      </c>
      <c r="BN178" s="362">
        <v>0</v>
      </c>
      <c r="BO178" s="361">
        <v>0</v>
      </c>
      <c r="BP178" s="362">
        <v>0</v>
      </c>
      <c r="BQ178" s="361">
        <v>0</v>
      </c>
      <c r="BR178" s="358" t="s">
        <v>1560</v>
      </c>
      <c r="BS178" s="357" t="s">
        <v>1561</v>
      </c>
      <c r="BT178" s="358" t="s">
        <v>1562</v>
      </c>
      <c r="BU178" s="462">
        <v>0</v>
      </c>
      <c r="BV178" s="463">
        <v>0</v>
      </c>
      <c r="BW178" s="323">
        <v>0</v>
      </c>
      <c r="BX178" s="324">
        <v>0</v>
      </c>
      <c r="BY178" s="490">
        <v>0</v>
      </c>
      <c r="BZ178" s="491">
        <v>0</v>
      </c>
      <c r="CA178" s="490">
        <v>0</v>
      </c>
      <c r="CB178" s="491">
        <v>0</v>
      </c>
      <c r="CC178" s="490">
        <v>0</v>
      </c>
      <c r="CD178" s="491">
        <v>0</v>
      </c>
      <c r="CE178" s="490">
        <v>0</v>
      </c>
      <c r="CF178" s="491">
        <v>0</v>
      </c>
      <c r="CG178" s="490">
        <v>0</v>
      </c>
      <c r="CH178" s="491">
        <v>0</v>
      </c>
      <c r="CI178" s="490">
        <v>0</v>
      </c>
      <c r="CJ178" s="491">
        <v>0</v>
      </c>
    </row>
    <row r="179" spans="1:88" ht="15" customHeight="1" x14ac:dyDescent="0.2">
      <c r="A179" s="587">
        <v>179</v>
      </c>
      <c r="B179" s="575" t="s">
        <v>254</v>
      </c>
      <c r="C179" s="577" t="s">
        <v>9</v>
      </c>
      <c r="D179" s="577" t="s">
        <v>44</v>
      </c>
      <c r="E179" s="577" t="s">
        <v>12</v>
      </c>
      <c r="F179" s="245" t="s">
        <v>121</v>
      </c>
      <c r="G179" s="245" t="s">
        <v>78</v>
      </c>
      <c r="H179" s="245">
        <v>2</v>
      </c>
      <c r="I179" s="577" t="s">
        <v>122</v>
      </c>
      <c r="J179" s="245" t="s">
        <v>13</v>
      </c>
      <c r="K179" s="245" t="s">
        <v>2317</v>
      </c>
      <c r="L179" s="245" t="s">
        <v>1563</v>
      </c>
      <c r="M179" s="245" t="s">
        <v>124</v>
      </c>
      <c r="N179" s="577" t="s">
        <v>59</v>
      </c>
      <c r="O179" s="577" t="s">
        <v>429</v>
      </c>
      <c r="P179" s="577" t="s">
        <v>429</v>
      </c>
      <c r="Q179" s="577" t="s">
        <v>759</v>
      </c>
      <c r="R179" s="245" t="s">
        <v>260</v>
      </c>
      <c r="S179" s="245" t="s">
        <v>129</v>
      </c>
      <c r="T179" s="245" t="s">
        <v>130</v>
      </c>
      <c r="U179" s="575" t="s">
        <v>299</v>
      </c>
      <c r="V179" s="575" t="s">
        <v>300</v>
      </c>
      <c r="W179" s="245"/>
      <c r="X179" s="589"/>
      <c r="Y179" s="589"/>
      <c r="Z179" s="589"/>
      <c r="AA179" s="589"/>
      <c r="AB179" s="589"/>
      <c r="AC179" s="589">
        <v>1</v>
      </c>
      <c r="AD179" s="245" t="s">
        <v>1564</v>
      </c>
      <c r="AE179" s="245" t="s">
        <v>134</v>
      </c>
      <c r="AF179" s="576">
        <v>4.4642857142857152E-4</v>
      </c>
      <c r="AG179" s="588" t="s">
        <v>135</v>
      </c>
      <c r="AH179" s="531">
        <v>0</v>
      </c>
      <c r="AI179" s="529">
        <v>0</v>
      </c>
      <c r="AJ179" s="529">
        <v>0</v>
      </c>
      <c r="AK179" s="529">
        <v>0.05</v>
      </c>
      <c r="AL179" s="529">
        <v>0.15</v>
      </c>
      <c r="AM179" s="529">
        <v>0.2</v>
      </c>
      <c r="AN179" s="125">
        <v>0.2</v>
      </c>
      <c r="AO179" s="125">
        <v>0.15</v>
      </c>
      <c r="AP179" s="125">
        <v>0.25</v>
      </c>
      <c r="AQ179" s="122">
        <v>0</v>
      </c>
      <c r="AR179" s="122">
        <v>0</v>
      </c>
      <c r="AS179" s="122">
        <v>0</v>
      </c>
      <c r="AT179" s="546">
        <f t="shared" si="10"/>
        <v>1</v>
      </c>
      <c r="AU179" s="609" t="s">
        <v>136</v>
      </c>
      <c r="AV179" s="557">
        <v>0</v>
      </c>
      <c r="AW179" s="558">
        <v>0</v>
      </c>
      <c r="AX179" s="558">
        <v>0</v>
      </c>
      <c r="AY179" s="558">
        <v>0</v>
      </c>
      <c r="AZ179" s="558">
        <v>0.15</v>
      </c>
      <c r="BA179" s="558">
        <v>0</v>
      </c>
      <c r="BB179" s="123">
        <v>0</v>
      </c>
      <c r="BC179" s="123">
        <v>0</v>
      </c>
      <c r="BD179" s="123">
        <v>0</v>
      </c>
      <c r="BE179" s="123">
        <v>0</v>
      </c>
      <c r="BF179" s="123">
        <v>0</v>
      </c>
      <c r="BG179" s="123">
        <v>0</v>
      </c>
      <c r="BH179" s="572">
        <f t="shared" si="11"/>
        <v>0.15</v>
      </c>
      <c r="BI179" s="571">
        <f t="shared" si="12"/>
        <v>0.15</v>
      </c>
      <c r="BJ179" s="571" t="str">
        <f>VLOOKUP(BI179,Tabla_Indicador_Gestion4[#All],3,TRUE)</f>
        <v>En Tramite</v>
      </c>
      <c r="BK179" s="315" t="str">
        <f t="shared" si="13"/>
        <v xml:space="preserve"> |201912: 0 |201911: 0 |2019010: 0 |201909: 0 |201908: 0 |201907: 0 |201906: Actas |201905: 0  |201904: 0 |201903: La actividad no ha iniciado |201902: La actividad no ha iniciado |201901: La actividad no ha iniciado</v>
      </c>
      <c r="BL179" s="316" t="str">
        <f t="shared" si="14"/>
        <v xml:space="preserve"> |201912: 0 |201911: 0 |2019010: 0 |201909: 0 |201908: 0 |201907: 0 |201906: Se adjuntan 6 archivos que constituyen las evidencias |201905: 0  |201904: 0 |201903: De acuerdo con reunión adelantada con la jefe de la Oficina Asesora de Planeación (E), esta actividad se inciará una vez sea expedido el PND |201902: De acuerdo con reunión adelantada con la jefe de la Oficina Asesora de Planeación (E), esta actividad se inciará una vez sea expedido el PND |201901: De acuerdo con reunión adelantada con la jefe de la Oficina Asesora de Planeación (E), esta actividad se inciará una vez sea expedido el PND</v>
      </c>
      <c r="BM179" s="386" t="s">
        <v>1565</v>
      </c>
      <c r="BN179" s="387" t="s">
        <v>1566</v>
      </c>
      <c r="BO179" s="386" t="s">
        <v>1565</v>
      </c>
      <c r="BP179" s="387" t="s">
        <v>1566</v>
      </c>
      <c r="BQ179" s="386" t="s">
        <v>1565</v>
      </c>
      <c r="BR179" s="387" t="s">
        <v>1566</v>
      </c>
      <c r="BS179" s="453">
        <v>0</v>
      </c>
      <c r="BT179" s="454">
        <v>0</v>
      </c>
      <c r="BU179" s="465">
        <v>0</v>
      </c>
      <c r="BV179" s="466">
        <v>0</v>
      </c>
      <c r="BW179" s="267" t="s">
        <v>1567</v>
      </c>
      <c r="BX179" s="268" t="s">
        <v>1568</v>
      </c>
      <c r="BY179" s="490">
        <v>0</v>
      </c>
      <c r="BZ179" s="491">
        <v>0</v>
      </c>
      <c r="CA179" s="490">
        <v>0</v>
      </c>
      <c r="CB179" s="491">
        <v>0</v>
      </c>
      <c r="CC179" s="490">
        <v>0</v>
      </c>
      <c r="CD179" s="491">
        <v>0</v>
      </c>
      <c r="CE179" s="490">
        <v>0</v>
      </c>
      <c r="CF179" s="491">
        <v>0</v>
      </c>
      <c r="CG179" s="490">
        <v>0</v>
      </c>
      <c r="CH179" s="491">
        <v>0</v>
      </c>
      <c r="CI179" s="490">
        <v>0</v>
      </c>
      <c r="CJ179" s="491">
        <v>0</v>
      </c>
    </row>
    <row r="180" spans="1:88" ht="15" customHeight="1" x14ac:dyDescent="0.2">
      <c r="A180" s="587">
        <v>180</v>
      </c>
      <c r="B180" s="575" t="s">
        <v>254</v>
      </c>
      <c r="C180" s="577" t="s">
        <v>9</v>
      </c>
      <c r="D180" s="577" t="s">
        <v>44</v>
      </c>
      <c r="E180" s="577" t="s">
        <v>12</v>
      </c>
      <c r="F180" s="245" t="s">
        <v>121</v>
      </c>
      <c r="G180" s="245" t="s">
        <v>78</v>
      </c>
      <c r="H180" s="245">
        <v>2</v>
      </c>
      <c r="I180" s="577" t="s">
        <v>122</v>
      </c>
      <c r="J180" s="245" t="s">
        <v>13</v>
      </c>
      <c r="K180" s="245" t="s">
        <v>2313</v>
      </c>
      <c r="L180" s="245" t="s">
        <v>1569</v>
      </c>
      <c r="M180" s="245" t="s">
        <v>1570</v>
      </c>
      <c r="N180" s="577" t="s">
        <v>58</v>
      </c>
      <c r="O180" s="577" t="s">
        <v>1000</v>
      </c>
      <c r="P180" s="577" t="s">
        <v>1000</v>
      </c>
      <c r="Q180" s="577" t="s">
        <v>1001</v>
      </c>
      <c r="R180" s="245" t="s">
        <v>260</v>
      </c>
      <c r="S180" s="245" t="s">
        <v>129</v>
      </c>
      <c r="T180" s="245" t="s">
        <v>130</v>
      </c>
      <c r="U180" s="575" t="s">
        <v>299</v>
      </c>
      <c r="V180" s="575" t="s">
        <v>300</v>
      </c>
      <c r="W180" s="245"/>
      <c r="X180" s="589"/>
      <c r="Y180" s="589"/>
      <c r="Z180" s="589"/>
      <c r="AA180" s="589"/>
      <c r="AB180" s="589"/>
      <c r="AC180" s="589">
        <v>0.7</v>
      </c>
      <c r="AD180" s="245" t="s">
        <v>1571</v>
      </c>
      <c r="AE180" s="245" t="s">
        <v>134</v>
      </c>
      <c r="AF180" s="576">
        <v>4.4642857142857152E-4</v>
      </c>
      <c r="AG180" s="588" t="s">
        <v>135</v>
      </c>
      <c r="AH180" s="525">
        <v>0</v>
      </c>
      <c r="AI180" s="527">
        <v>0</v>
      </c>
      <c r="AJ180" s="527">
        <v>0</v>
      </c>
      <c r="AK180" s="527">
        <v>0</v>
      </c>
      <c r="AL180" s="527">
        <v>0</v>
      </c>
      <c r="AM180" s="527">
        <v>0.5</v>
      </c>
      <c r="AN180" s="122">
        <v>0</v>
      </c>
      <c r="AO180" s="122">
        <v>0</v>
      </c>
      <c r="AP180" s="122">
        <v>0</v>
      </c>
      <c r="AQ180" s="122">
        <v>0</v>
      </c>
      <c r="AR180" s="122">
        <v>0</v>
      </c>
      <c r="AS180" s="126">
        <v>0.5</v>
      </c>
      <c r="AT180" s="546">
        <f t="shared" si="10"/>
        <v>1</v>
      </c>
      <c r="AU180" s="609" t="s">
        <v>136</v>
      </c>
      <c r="AV180" s="555">
        <v>0</v>
      </c>
      <c r="AW180" s="556">
        <v>0</v>
      </c>
      <c r="AX180" s="556">
        <v>0</v>
      </c>
      <c r="AY180" s="556">
        <v>0</v>
      </c>
      <c r="AZ180" s="556">
        <v>0</v>
      </c>
      <c r="BA180" s="556">
        <v>0</v>
      </c>
      <c r="BB180" s="123">
        <v>0</v>
      </c>
      <c r="BC180" s="123">
        <v>0</v>
      </c>
      <c r="BD180" s="123">
        <v>0</v>
      </c>
      <c r="BE180" s="123">
        <v>0</v>
      </c>
      <c r="BF180" s="123">
        <v>0</v>
      </c>
      <c r="BG180" s="123">
        <v>0</v>
      </c>
      <c r="BH180" s="572">
        <f t="shared" si="11"/>
        <v>0</v>
      </c>
      <c r="BI180" s="571">
        <f t="shared" si="12"/>
        <v>0</v>
      </c>
      <c r="BJ180" s="571" t="str">
        <f>VLOOKUP(BI180,Tabla_Indicador_Gestion4[#All],3,TRUE)</f>
        <v>Por Ejecutar</v>
      </c>
      <c r="BK180" s="315" t="str">
        <f t="shared" si="13"/>
        <v xml:space="preserve"> |201912: 0 |201911: 0 |2019010: 0 |201909: 0 |201908: 0 |201907: 0 |201906: 0 |201905: 0  |201904: 0 |201903: 0 |201902: 0 |201901: 0</v>
      </c>
      <c r="BL180" s="316" t="str">
        <f t="shared" si="14"/>
        <v xml:space="preserve"> |201912: 0 |201911: 0 |2019010: 0 |201909: 0 |201908: 0 |201907: 0 |201906: 0 |201905: 0  |201904: 0 |201903: 0 |201902: 0 |201901: 0</v>
      </c>
      <c r="BM180" s="361">
        <v>0</v>
      </c>
      <c r="BN180" s="362">
        <v>0</v>
      </c>
      <c r="BO180" s="361">
        <v>0</v>
      </c>
      <c r="BP180" s="362">
        <v>0</v>
      </c>
      <c r="BQ180" s="361">
        <v>0</v>
      </c>
      <c r="BR180" s="362">
        <v>0</v>
      </c>
      <c r="BS180" s="361">
        <v>0</v>
      </c>
      <c r="BT180" s="362">
        <v>0</v>
      </c>
      <c r="BU180" s="462">
        <v>0</v>
      </c>
      <c r="BV180" s="463">
        <v>0</v>
      </c>
      <c r="BW180" s="323">
        <v>0</v>
      </c>
      <c r="BX180" s="324">
        <v>0</v>
      </c>
      <c r="BY180" s="490">
        <v>0</v>
      </c>
      <c r="BZ180" s="491">
        <v>0</v>
      </c>
      <c r="CA180" s="490">
        <v>0</v>
      </c>
      <c r="CB180" s="491">
        <v>0</v>
      </c>
      <c r="CC180" s="490">
        <v>0</v>
      </c>
      <c r="CD180" s="491">
        <v>0</v>
      </c>
      <c r="CE180" s="490">
        <v>0</v>
      </c>
      <c r="CF180" s="491">
        <v>0</v>
      </c>
      <c r="CG180" s="490">
        <v>0</v>
      </c>
      <c r="CH180" s="491">
        <v>0</v>
      </c>
      <c r="CI180" s="490">
        <v>0</v>
      </c>
      <c r="CJ180" s="491">
        <v>0</v>
      </c>
    </row>
    <row r="181" spans="1:88" ht="15" customHeight="1" x14ac:dyDescent="0.2">
      <c r="A181" s="587">
        <v>181</v>
      </c>
      <c r="B181" s="575" t="s">
        <v>254</v>
      </c>
      <c r="C181" s="577" t="s">
        <v>9</v>
      </c>
      <c r="D181" s="577" t="s">
        <v>44</v>
      </c>
      <c r="E181" s="577" t="s">
        <v>12</v>
      </c>
      <c r="F181" s="245" t="s">
        <v>121</v>
      </c>
      <c r="G181" s="245" t="s">
        <v>78</v>
      </c>
      <c r="H181" s="245">
        <v>2</v>
      </c>
      <c r="I181" s="577" t="s">
        <v>122</v>
      </c>
      <c r="J181" s="245" t="s">
        <v>13</v>
      </c>
      <c r="K181" s="245" t="s">
        <v>2313</v>
      </c>
      <c r="L181" s="245" t="s">
        <v>1572</v>
      </c>
      <c r="M181" s="245" t="s">
        <v>1573</v>
      </c>
      <c r="N181" s="577" t="s">
        <v>58</v>
      </c>
      <c r="O181" s="577" t="s">
        <v>1000</v>
      </c>
      <c r="P181" s="577" t="s">
        <v>1000</v>
      </c>
      <c r="Q181" s="577" t="s">
        <v>1001</v>
      </c>
      <c r="R181" s="245" t="s">
        <v>260</v>
      </c>
      <c r="S181" s="245" t="s">
        <v>129</v>
      </c>
      <c r="T181" s="245" t="s">
        <v>130</v>
      </c>
      <c r="U181" s="575" t="s">
        <v>299</v>
      </c>
      <c r="V181" s="575" t="s">
        <v>300</v>
      </c>
      <c r="W181" s="245"/>
      <c r="X181" s="245"/>
      <c r="Y181" s="245"/>
      <c r="Z181" s="245"/>
      <c r="AA181" s="245"/>
      <c r="AB181" s="245"/>
      <c r="AC181" s="245">
        <v>4</v>
      </c>
      <c r="AD181" s="578" t="s">
        <v>1574</v>
      </c>
      <c r="AE181" s="245" t="s">
        <v>134</v>
      </c>
      <c r="AF181" s="576">
        <v>4.4642857142857152E-4</v>
      </c>
      <c r="AG181" s="588" t="s">
        <v>135</v>
      </c>
      <c r="AH181" s="522">
        <v>0</v>
      </c>
      <c r="AI181" s="523">
        <v>0</v>
      </c>
      <c r="AJ181" s="523">
        <v>0</v>
      </c>
      <c r="AK181" s="523">
        <v>0</v>
      </c>
      <c r="AL181" s="523">
        <v>0</v>
      </c>
      <c r="AM181" s="523">
        <v>1</v>
      </c>
      <c r="AN181" s="113">
        <v>0</v>
      </c>
      <c r="AO181" s="112">
        <v>1</v>
      </c>
      <c r="AP181" s="113">
        <v>0</v>
      </c>
      <c r="AQ181" s="112">
        <v>1</v>
      </c>
      <c r="AR181" s="113">
        <v>0</v>
      </c>
      <c r="AS181" s="112">
        <v>1</v>
      </c>
      <c r="AT181" s="545">
        <f t="shared" si="10"/>
        <v>4</v>
      </c>
      <c r="AU181" s="609" t="s">
        <v>136</v>
      </c>
      <c r="AV181" s="553">
        <v>0</v>
      </c>
      <c r="AW181" s="554">
        <v>0</v>
      </c>
      <c r="AX181" s="554">
        <v>0</v>
      </c>
      <c r="AY181" s="554">
        <v>0</v>
      </c>
      <c r="AZ181" s="554">
        <v>0</v>
      </c>
      <c r="BA181" s="554">
        <v>0</v>
      </c>
      <c r="BB181" s="115">
        <v>0</v>
      </c>
      <c r="BC181" s="115">
        <v>0</v>
      </c>
      <c r="BD181" s="115">
        <v>0</v>
      </c>
      <c r="BE181" s="115">
        <v>0</v>
      </c>
      <c r="BF181" s="115">
        <v>0</v>
      </c>
      <c r="BG181" s="115">
        <v>0</v>
      </c>
      <c r="BH181" s="545">
        <f t="shared" si="11"/>
        <v>0</v>
      </c>
      <c r="BI181" s="571">
        <f t="shared" si="12"/>
        <v>0</v>
      </c>
      <c r="BJ181" s="571" t="str">
        <f>VLOOKUP(BI181,Tabla_Indicador_Gestion4[#All],3,TRUE)</f>
        <v>Por Ejecutar</v>
      </c>
      <c r="BK181" s="315" t="str">
        <f t="shared" si="13"/>
        <v xml:space="preserve"> |201912: 0 |201911: 0 |2019010: 0 |201909: 0 |201908: 0 |201907: 0 |201906: 0 |201905: 0  |201904: 0 |201903: 0 |201902: 0 |201901: 0</v>
      </c>
      <c r="BL181" s="316" t="str">
        <f t="shared" si="14"/>
        <v xml:space="preserve"> |201912: 0 |201911: 0 |2019010: 0 |201909: 0 |201908: 0 |201907: 0 |201906: 0 |201905: 0  |201904: 0 |201903: 0 |201902: 0 |201901: 0</v>
      </c>
      <c r="BM181" s="359">
        <v>0</v>
      </c>
      <c r="BN181" s="360">
        <v>0</v>
      </c>
      <c r="BO181" s="359">
        <v>0</v>
      </c>
      <c r="BP181" s="360">
        <v>0</v>
      </c>
      <c r="BQ181" s="359">
        <v>0</v>
      </c>
      <c r="BR181" s="360">
        <v>0</v>
      </c>
      <c r="BS181" s="359">
        <v>0</v>
      </c>
      <c r="BT181" s="360">
        <v>0</v>
      </c>
      <c r="BU181" s="462">
        <v>0</v>
      </c>
      <c r="BV181" s="463">
        <v>0</v>
      </c>
      <c r="BW181" s="321">
        <v>0</v>
      </c>
      <c r="BX181" s="322">
        <v>0</v>
      </c>
      <c r="BY181" s="490">
        <v>0</v>
      </c>
      <c r="BZ181" s="491">
        <v>0</v>
      </c>
      <c r="CA181" s="490">
        <v>0</v>
      </c>
      <c r="CB181" s="491">
        <v>0</v>
      </c>
      <c r="CC181" s="490">
        <v>0</v>
      </c>
      <c r="CD181" s="491">
        <v>0</v>
      </c>
      <c r="CE181" s="490">
        <v>0</v>
      </c>
      <c r="CF181" s="491">
        <v>0</v>
      </c>
      <c r="CG181" s="490">
        <v>0</v>
      </c>
      <c r="CH181" s="491">
        <v>0</v>
      </c>
      <c r="CI181" s="490">
        <v>0</v>
      </c>
      <c r="CJ181" s="491">
        <v>0</v>
      </c>
    </row>
    <row r="182" spans="1:88" ht="15" customHeight="1" x14ac:dyDescent="0.2">
      <c r="A182" s="587">
        <v>182</v>
      </c>
      <c r="B182" s="575" t="s">
        <v>290</v>
      </c>
      <c r="C182" s="577" t="s">
        <v>9</v>
      </c>
      <c r="D182" s="577" t="s">
        <v>44</v>
      </c>
      <c r="E182" s="577" t="s">
        <v>995</v>
      </c>
      <c r="F182" s="245" t="s">
        <v>2243</v>
      </c>
      <c r="G182" s="245" t="s">
        <v>77</v>
      </c>
      <c r="H182" s="245">
        <v>1</v>
      </c>
      <c r="I182" s="577" t="s">
        <v>293</v>
      </c>
      <c r="J182" s="245" t="s">
        <v>997</v>
      </c>
      <c r="K182" s="245" t="s">
        <v>2283</v>
      </c>
      <c r="L182" s="245" t="s">
        <v>998</v>
      </c>
      <c r="M182" s="245" t="s">
        <v>999</v>
      </c>
      <c r="N182" s="577" t="s">
        <v>58</v>
      </c>
      <c r="O182" s="577" t="s">
        <v>1000</v>
      </c>
      <c r="P182" s="577" t="s">
        <v>1000</v>
      </c>
      <c r="Q182" s="577" t="s">
        <v>1001</v>
      </c>
      <c r="R182" s="245" t="s">
        <v>260</v>
      </c>
      <c r="S182" s="245" t="s">
        <v>129</v>
      </c>
      <c r="T182" s="245" t="s">
        <v>130</v>
      </c>
      <c r="U182" s="575" t="s">
        <v>299</v>
      </c>
      <c r="V182" s="575" t="s">
        <v>300</v>
      </c>
      <c r="W182" s="581">
        <v>1</v>
      </c>
      <c r="X182" s="594">
        <v>0.7</v>
      </c>
      <c r="Y182" s="594">
        <v>0.1</v>
      </c>
      <c r="Z182" s="594">
        <v>0.1</v>
      </c>
      <c r="AA182" s="594">
        <v>0.1</v>
      </c>
      <c r="AB182" s="588"/>
      <c r="AC182" s="588">
        <v>0.23300000000000001</v>
      </c>
      <c r="AD182" s="578" t="s">
        <v>1002</v>
      </c>
      <c r="AE182" s="245" t="s">
        <v>134</v>
      </c>
      <c r="AF182" s="576">
        <v>2.3430962343096235E-2</v>
      </c>
      <c r="AG182" s="588" t="s">
        <v>135</v>
      </c>
      <c r="AH182" s="531">
        <v>0.11650000000000001</v>
      </c>
      <c r="AI182" s="529">
        <v>0.11650000000000001</v>
      </c>
      <c r="AJ182" s="529">
        <v>0</v>
      </c>
      <c r="AK182" s="529">
        <v>0</v>
      </c>
      <c r="AL182" s="529">
        <v>0</v>
      </c>
      <c r="AM182" s="529">
        <v>0</v>
      </c>
      <c r="AN182" s="122">
        <v>0</v>
      </c>
      <c r="AO182" s="122">
        <v>0</v>
      </c>
      <c r="AP182" s="122">
        <v>0</v>
      </c>
      <c r="AQ182" s="122">
        <v>0</v>
      </c>
      <c r="AR182" s="122">
        <v>0</v>
      </c>
      <c r="AS182" s="122">
        <v>0</v>
      </c>
      <c r="AT182" s="546">
        <f t="shared" si="10"/>
        <v>0.23300000000000001</v>
      </c>
      <c r="AU182" s="609" t="s">
        <v>136</v>
      </c>
      <c r="AV182" s="557">
        <v>0.11650000000000001</v>
      </c>
      <c r="AW182" s="558">
        <v>0.11650000000000001</v>
      </c>
      <c r="AX182" s="558">
        <v>0</v>
      </c>
      <c r="AY182" s="558">
        <v>0</v>
      </c>
      <c r="AZ182" s="558">
        <v>0</v>
      </c>
      <c r="BA182" s="558">
        <v>0</v>
      </c>
      <c r="BB182" s="123">
        <v>0</v>
      </c>
      <c r="BC182" s="123">
        <v>0</v>
      </c>
      <c r="BD182" s="123">
        <v>0</v>
      </c>
      <c r="BE182" s="123">
        <v>0</v>
      </c>
      <c r="BF182" s="123">
        <v>0</v>
      </c>
      <c r="BG182" s="123">
        <v>0</v>
      </c>
      <c r="BH182" s="572">
        <f t="shared" si="11"/>
        <v>0.23300000000000001</v>
      </c>
      <c r="BI182" s="571">
        <f t="shared" si="12"/>
        <v>1</v>
      </c>
      <c r="BJ182" s="571" t="str">
        <f>VLOOKUP(BI182,Tabla_Indicador_Gestion4[#All],3,TRUE)</f>
        <v>Culminada</v>
      </c>
      <c r="BK182" s="315" t="str">
        <f t="shared" si="13"/>
        <v xml:space="preserve"> |201912: 0 |201911: 0 |2019010: 0 |201909: 0 |201908: 0 |201907: 0 |201906: 0 |201905: 0  |201904: 0 |201903: 0 |201902: 0 |201901: http://aplicaciones.supertransporte.gov.co/Biblioteca_Virtual/BIBLIOTECA_MENU/</v>
      </c>
      <c r="BL182" s="316" t="str">
        <f t="shared" si="14"/>
        <v xml:space="preserve"> |201912: 0 |201911: 0 |2019010: 0 |201909: 0 |201908: 0 |201907: 0 |201906: 0 |201905: 0  |201904: 0 |201903: 0 |201902: Se realizó una recopilación y análisis de normas necesarias para ser publicadas en la Biblioteca propuesta. |201901: Se publicó la Biblioteca en la página web de la entidad contando con su estructura y documentos soportes de la misma</v>
      </c>
      <c r="BM182" s="373" t="s">
        <v>1003</v>
      </c>
      <c r="BN182" s="356" t="s">
        <v>1004</v>
      </c>
      <c r="BO182" s="359">
        <v>0</v>
      </c>
      <c r="BP182" s="374" t="s">
        <v>1005</v>
      </c>
      <c r="BQ182" s="359">
        <v>0</v>
      </c>
      <c r="BR182" s="360">
        <v>0</v>
      </c>
      <c r="BS182" s="359">
        <v>0</v>
      </c>
      <c r="BT182" s="360">
        <v>0</v>
      </c>
      <c r="BU182" s="462">
        <v>0</v>
      </c>
      <c r="BV182" s="463">
        <v>0</v>
      </c>
      <c r="BW182" s="321">
        <v>0</v>
      </c>
      <c r="BX182" s="322">
        <v>0</v>
      </c>
      <c r="BY182" s="490">
        <v>0</v>
      </c>
      <c r="BZ182" s="491">
        <v>0</v>
      </c>
      <c r="CA182" s="490">
        <v>0</v>
      </c>
      <c r="CB182" s="491">
        <v>0</v>
      </c>
      <c r="CC182" s="490">
        <v>0</v>
      </c>
      <c r="CD182" s="491">
        <v>0</v>
      </c>
      <c r="CE182" s="490">
        <v>0</v>
      </c>
      <c r="CF182" s="491">
        <v>0</v>
      </c>
      <c r="CG182" s="490">
        <v>0</v>
      </c>
      <c r="CH182" s="491">
        <v>0</v>
      </c>
      <c r="CI182" s="490">
        <v>0</v>
      </c>
      <c r="CJ182" s="491">
        <v>0</v>
      </c>
    </row>
    <row r="183" spans="1:88" ht="15" customHeight="1" x14ac:dyDescent="0.2">
      <c r="A183" s="587">
        <v>183</v>
      </c>
      <c r="B183" s="575" t="s">
        <v>290</v>
      </c>
      <c r="C183" s="577" t="s">
        <v>9</v>
      </c>
      <c r="D183" s="577" t="s">
        <v>44</v>
      </c>
      <c r="E183" s="577" t="s">
        <v>995</v>
      </c>
      <c r="F183" s="245" t="s">
        <v>2243</v>
      </c>
      <c r="G183" s="245" t="s">
        <v>77</v>
      </c>
      <c r="H183" s="245">
        <v>1</v>
      </c>
      <c r="I183" s="577" t="s">
        <v>293</v>
      </c>
      <c r="J183" s="245" t="s">
        <v>997</v>
      </c>
      <c r="K183" s="245" t="s">
        <v>2283</v>
      </c>
      <c r="L183" s="245" t="s">
        <v>1006</v>
      </c>
      <c r="M183" s="245" t="s">
        <v>1007</v>
      </c>
      <c r="N183" s="577" t="s">
        <v>58</v>
      </c>
      <c r="O183" s="577" t="s">
        <v>1000</v>
      </c>
      <c r="P183" s="577" t="s">
        <v>1000</v>
      </c>
      <c r="Q183" s="577" t="s">
        <v>1001</v>
      </c>
      <c r="R183" s="245" t="s">
        <v>260</v>
      </c>
      <c r="S183" s="245" t="s">
        <v>129</v>
      </c>
      <c r="T183" s="245" t="s">
        <v>130</v>
      </c>
      <c r="U183" s="575" t="s">
        <v>312</v>
      </c>
      <c r="V183" s="575" t="s">
        <v>312</v>
      </c>
      <c r="W183" s="581">
        <v>1</v>
      </c>
      <c r="X183" s="594">
        <v>0.7</v>
      </c>
      <c r="Y183" s="594">
        <v>0.1</v>
      </c>
      <c r="Z183" s="594">
        <v>0.1</v>
      </c>
      <c r="AA183" s="594">
        <v>0.1</v>
      </c>
      <c r="AB183" s="588"/>
      <c r="AC183" s="588">
        <v>0.23300000000000001</v>
      </c>
      <c r="AD183" s="578" t="s">
        <v>1002</v>
      </c>
      <c r="AE183" s="245" t="s">
        <v>134</v>
      </c>
      <c r="AF183" s="576">
        <v>2.3430962343096235E-2</v>
      </c>
      <c r="AG183" s="588" t="s">
        <v>135</v>
      </c>
      <c r="AH183" s="525">
        <v>0</v>
      </c>
      <c r="AI183" s="527">
        <v>0</v>
      </c>
      <c r="AJ183" s="527">
        <v>0</v>
      </c>
      <c r="AK183" s="527">
        <v>2.58E-2</v>
      </c>
      <c r="AL183" s="527">
        <v>2.58E-2</v>
      </c>
      <c r="AM183" s="527">
        <v>2.58E-2</v>
      </c>
      <c r="AN183" s="126">
        <v>2.58E-2</v>
      </c>
      <c r="AO183" s="126">
        <v>2.58E-2</v>
      </c>
      <c r="AP183" s="126">
        <v>2.58E-2</v>
      </c>
      <c r="AQ183" s="126">
        <v>2.58E-2</v>
      </c>
      <c r="AR183" s="126">
        <v>2.58E-2</v>
      </c>
      <c r="AS183" s="126">
        <v>2.58E-2</v>
      </c>
      <c r="AT183" s="546">
        <f t="shared" si="10"/>
        <v>0.23219999999999996</v>
      </c>
      <c r="AU183" s="609" t="s">
        <v>136</v>
      </c>
      <c r="AV183" s="555">
        <v>0</v>
      </c>
      <c r="AW183" s="556">
        <v>0</v>
      </c>
      <c r="AX183" s="556">
        <v>0</v>
      </c>
      <c r="AY183" s="556">
        <v>2.58E-2</v>
      </c>
      <c r="AZ183" s="556">
        <v>2.58E-2</v>
      </c>
      <c r="BA183" s="556">
        <v>2.58E-2</v>
      </c>
      <c r="BB183" s="123">
        <v>0</v>
      </c>
      <c r="BC183" s="123">
        <v>0</v>
      </c>
      <c r="BD183" s="123">
        <v>0</v>
      </c>
      <c r="BE183" s="123">
        <v>0</v>
      </c>
      <c r="BF183" s="123">
        <v>0</v>
      </c>
      <c r="BG183" s="123">
        <v>0</v>
      </c>
      <c r="BH183" s="572">
        <f t="shared" si="11"/>
        <v>7.7399999999999997E-2</v>
      </c>
      <c r="BI183" s="571">
        <f t="shared" si="12"/>
        <v>0.33333333333333337</v>
      </c>
      <c r="BJ183" s="571" t="str">
        <f>VLOOKUP(BI183,Tabla_Indicador_Gestion4[#All],3,TRUE)</f>
        <v>En Tramite</v>
      </c>
      <c r="BK183" s="315" t="str">
        <f t="shared" si="13"/>
        <v xml:space="preserve"> |201912: 0 |201911: 0 |2019010: 0 |201909: 0 |201908: 0 |201907: 0 |201906: http://aplicaciones.supertransporte.gov.co/Biblioteca_Virtual/BIBLIOTECA_MENU/ |201905: http://aplicaciones.supertransporte.gov.co/Biblioteca_Virtual/BIBLIOTECA_MENU/  |201904: http://aplicaciones.supertransporte.gov.co/Biblioteca_Virtual/BIBLIOTECA_MENU/ |201903: 0 |201902: 0 |201901: 0</v>
      </c>
      <c r="BL183" s="316" t="str">
        <f t="shared" si="14"/>
        <v xml:space="preserve"> |201912: 0 |201911: 0 |2019010: 0 |201909: 0 |201908: 0 |201907: 0 |201906: Se publicó la Biblioteca en la página web de la entidad contando con su estructura y documentos soportes de la misma. |201905: Se publicó la Biblioteca en la página web de la entidad contando con su estructura y documentos soportes de la misma.  |201904: Se publicó la Biblioteca en la página web de la entidad contando con su estructura y documentos soportes de la misma y se socializó la Biblioteca en jornada de Reinducción. |201903: 0 |201902: 0 |201901: 0</v>
      </c>
      <c r="BM183" s="361">
        <v>0</v>
      </c>
      <c r="BN183" s="362">
        <v>0</v>
      </c>
      <c r="BO183" s="361">
        <v>0</v>
      </c>
      <c r="BP183" s="362">
        <v>0</v>
      </c>
      <c r="BQ183" s="361">
        <v>0</v>
      </c>
      <c r="BR183" s="362">
        <v>0</v>
      </c>
      <c r="BS183" s="438" t="s">
        <v>1003</v>
      </c>
      <c r="BT183" s="419" t="s">
        <v>1008</v>
      </c>
      <c r="BU183" s="369" t="s">
        <v>1003</v>
      </c>
      <c r="BV183" s="358" t="s">
        <v>1009</v>
      </c>
      <c r="BW183" s="288" t="s">
        <v>1003</v>
      </c>
      <c r="BX183" s="270" t="s">
        <v>1009</v>
      </c>
      <c r="BY183" s="490">
        <v>0</v>
      </c>
      <c r="BZ183" s="491">
        <v>0</v>
      </c>
      <c r="CA183" s="490">
        <v>0</v>
      </c>
      <c r="CB183" s="491">
        <v>0</v>
      </c>
      <c r="CC183" s="490">
        <v>0</v>
      </c>
      <c r="CD183" s="491">
        <v>0</v>
      </c>
      <c r="CE183" s="490">
        <v>0</v>
      </c>
      <c r="CF183" s="491">
        <v>0</v>
      </c>
      <c r="CG183" s="490">
        <v>0</v>
      </c>
      <c r="CH183" s="491">
        <v>0</v>
      </c>
      <c r="CI183" s="490">
        <v>0</v>
      </c>
      <c r="CJ183" s="491">
        <v>0</v>
      </c>
    </row>
    <row r="184" spans="1:88" ht="15" customHeight="1" x14ac:dyDescent="0.2">
      <c r="A184" s="587">
        <v>184</v>
      </c>
      <c r="B184" s="575" t="s">
        <v>290</v>
      </c>
      <c r="C184" s="577" t="s">
        <v>9</v>
      </c>
      <c r="D184" s="577" t="s">
        <v>44</v>
      </c>
      <c r="E184" s="577" t="s">
        <v>995</v>
      </c>
      <c r="F184" s="245" t="s">
        <v>2243</v>
      </c>
      <c r="G184" s="245" t="s">
        <v>77</v>
      </c>
      <c r="H184" s="245">
        <v>1</v>
      </c>
      <c r="I184" s="577" t="s">
        <v>293</v>
      </c>
      <c r="J184" s="245" t="s">
        <v>997</v>
      </c>
      <c r="K184" s="245" t="s">
        <v>2283</v>
      </c>
      <c r="L184" s="245" t="s">
        <v>1025</v>
      </c>
      <c r="M184" s="245" t="s">
        <v>1026</v>
      </c>
      <c r="N184" s="577" t="s">
        <v>58</v>
      </c>
      <c r="O184" s="577" t="s">
        <v>1000</v>
      </c>
      <c r="P184" s="577" t="s">
        <v>1000</v>
      </c>
      <c r="Q184" s="577" t="s">
        <v>1001</v>
      </c>
      <c r="R184" s="245" t="s">
        <v>260</v>
      </c>
      <c r="S184" s="245" t="s">
        <v>129</v>
      </c>
      <c r="T184" s="245" t="s">
        <v>130</v>
      </c>
      <c r="U184" s="575" t="s">
        <v>312</v>
      </c>
      <c r="V184" s="575" t="s">
        <v>312</v>
      </c>
      <c r="W184" s="581">
        <v>1</v>
      </c>
      <c r="X184" s="594">
        <v>0.7</v>
      </c>
      <c r="Y184" s="594">
        <v>0.1</v>
      </c>
      <c r="Z184" s="594">
        <v>0.1</v>
      </c>
      <c r="AA184" s="594">
        <v>0.1</v>
      </c>
      <c r="AB184" s="588"/>
      <c r="AC184" s="588">
        <v>0.23300000000000001</v>
      </c>
      <c r="AD184" s="578" t="s">
        <v>1002</v>
      </c>
      <c r="AE184" s="245" t="s">
        <v>134</v>
      </c>
      <c r="AF184" s="576">
        <v>2.3430962343096235E-2</v>
      </c>
      <c r="AG184" s="588" t="s">
        <v>135</v>
      </c>
      <c r="AH184" s="525">
        <v>5.8250000000000003E-2</v>
      </c>
      <c r="AI184" s="527">
        <v>5.8250000000000003E-2</v>
      </c>
      <c r="AJ184" s="527">
        <v>5.8250000000000003E-2</v>
      </c>
      <c r="AK184" s="527">
        <v>5.8250000000000003E-2</v>
      </c>
      <c r="AL184" s="527">
        <v>0</v>
      </c>
      <c r="AM184" s="527">
        <v>0</v>
      </c>
      <c r="AN184" s="122">
        <v>0</v>
      </c>
      <c r="AO184" s="122">
        <v>0</v>
      </c>
      <c r="AP184" s="122">
        <v>0</v>
      </c>
      <c r="AQ184" s="122">
        <v>0</v>
      </c>
      <c r="AR184" s="122">
        <v>0</v>
      </c>
      <c r="AS184" s="122">
        <v>0</v>
      </c>
      <c r="AT184" s="546">
        <f t="shared" si="10"/>
        <v>0.23300000000000001</v>
      </c>
      <c r="AU184" s="609" t="s">
        <v>136</v>
      </c>
      <c r="AV184" s="555">
        <v>5.8250000000000003E-2</v>
      </c>
      <c r="AW184" s="556">
        <v>5.8250000000000003E-2</v>
      </c>
      <c r="AX184" s="556">
        <v>5.8250000000000003E-2</v>
      </c>
      <c r="AY184" s="556">
        <v>5.8250000000000003E-2</v>
      </c>
      <c r="AZ184" s="556">
        <v>0</v>
      </c>
      <c r="BA184" s="556">
        <v>0</v>
      </c>
      <c r="BB184" s="123">
        <v>0</v>
      </c>
      <c r="BC184" s="123">
        <v>0</v>
      </c>
      <c r="BD184" s="123">
        <v>0</v>
      </c>
      <c r="BE184" s="123">
        <v>0</v>
      </c>
      <c r="BF184" s="123">
        <v>0</v>
      </c>
      <c r="BG184" s="123">
        <v>0</v>
      </c>
      <c r="BH184" s="572">
        <f t="shared" si="11"/>
        <v>0.23300000000000001</v>
      </c>
      <c r="BI184" s="571">
        <f t="shared" si="12"/>
        <v>1</v>
      </c>
      <c r="BJ184" s="571" t="str">
        <f>VLOOKUP(BI184,Tabla_Indicador_Gestion4[#All],3,TRUE)</f>
        <v>Culminada</v>
      </c>
      <c r="BK184" s="315" t="str">
        <f t="shared" si="13"/>
        <v xml:space="preserve"> |201912: 0 |201911: 0 |2019010: 0 |201909: 0 |201908: 0 |201907: 0 |201906: 0 |201905: http://aplicaciones.supertransporte.gov.co/Biblioteca_Virtual/BIBLIOTECA_MENU/  |201904: http://aplicaciones.supertransporte.gov.co/Biblioteca_Virtual/BIBLIOTECA_MENU/ |201903: http://aplicaciones.supertransporte.gov.co/Biblioteca_Virtual/BIBLIOTECA_MENU/ |201902: http://aplicaciones.supertransporte.gov.co/Biblioteca_Virtual/BIBLIOTECA_MENU/ |201901: http://aplicaciones.supertransporte.gov.co/Biblioteca_Virtual/BIBLIOTECA_MENU/</v>
      </c>
      <c r="BL184" s="316" t="str">
        <f t="shared" si="14"/>
        <v xml:space="preserve"> |201912: 0 |201911: 0 |2019010: 0 |201909: 0 |201908: 0 |201907: 0 |201906: 0 |201905: Correos electrónicos remitidos al Ingeniero oscar Quintero con la normatividad vigente de cada delegatura debidamente actualizada y se encuentra publicado en el siguiente enlace: http://aplicaciones.supertransporte.gov.co/Biblioteca_Virtual/BIBLIOTECA_MENU/  |201904: Correos electrónicos remitidos al Ingeniero oscar Quintero con la normatividad vigente de cada delegatura debidamente actualizada y se encuentra publicado en el siguiente enlace: http://aplicaciones.supertransporte.gov.co/Biblioteca_Virtual/BIBLIOTECA_MENU/ |201903: Correos electrónicos remitidos al Ingeniero oscar Quintero con la normatividad vigente de cada delegatura debidamente actualizada y se encuentra publicado en el siguiente enlace: http://aplicaciones.supertransporte.gov.co/Biblioteca_Virtual/BIBLIOTECA_MENU/ |201902: Correos electrónicos remitidos al Ingeniero oscar Quintero con la normatividad vigente de cada delegatura debidamente actualizada y se encuentra publicado en el siguiente enlace: http://aplicaciones.supertransporte.gov.co/Biblioteca_Virtual/BIBLIOTECA_MENU/ |201901: Correos electrónicos remitidos al Ingeniero oscar Quintero con la normatividad vigente de cada delegatura debidamente actualizada y se encuentra publicado en el siguiente enlace: http://aplicaciones.supertransporte.gov.co/Biblioteca_Virtual/BIBLIOTECA_MENU/</v>
      </c>
      <c r="BM184" s="373" t="s">
        <v>1003</v>
      </c>
      <c r="BN184" s="374" t="s">
        <v>1027</v>
      </c>
      <c r="BO184" s="373" t="s">
        <v>1003</v>
      </c>
      <c r="BP184" s="374" t="s">
        <v>1027</v>
      </c>
      <c r="BQ184" s="373" t="s">
        <v>1003</v>
      </c>
      <c r="BR184" s="374" t="s">
        <v>1027</v>
      </c>
      <c r="BS184" s="438" t="s">
        <v>1003</v>
      </c>
      <c r="BT184" s="439" t="s">
        <v>1027</v>
      </c>
      <c r="BU184" s="369" t="s">
        <v>1003</v>
      </c>
      <c r="BV184" s="370" t="s">
        <v>1027</v>
      </c>
      <c r="BW184" s="323">
        <v>0</v>
      </c>
      <c r="BX184" s="324">
        <v>0</v>
      </c>
      <c r="BY184" s="490">
        <v>0</v>
      </c>
      <c r="BZ184" s="491">
        <v>0</v>
      </c>
      <c r="CA184" s="490">
        <v>0</v>
      </c>
      <c r="CB184" s="491">
        <v>0</v>
      </c>
      <c r="CC184" s="490">
        <v>0</v>
      </c>
      <c r="CD184" s="491">
        <v>0</v>
      </c>
      <c r="CE184" s="490">
        <v>0</v>
      </c>
      <c r="CF184" s="491">
        <v>0</v>
      </c>
      <c r="CG184" s="490">
        <v>0</v>
      </c>
      <c r="CH184" s="491">
        <v>0</v>
      </c>
      <c r="CI184" s="490">
        <v>0</v>
      </c>
      <c r="CJ184" s="491">
        <v>0</v>
      </c>
    </row>
    <row r="185" spans="1:88" ht="15" customHeight="1" x14ac:dyDescent="0.2">
      <c r="A185" s="587">
        <v>185</v>
      </c>
      <c r="B185" s="575" t="s">
        <v>254</v>
      </c>
      <c r="C185" s="577" t="s">
        <v>9</v>
      </c>
      <c r="D185" s="577" t="s">
        <v>44</v>
      </c>
      <c r="E185" s="577" t="s">
        <v>12</v>
      </c>
      <c r="F185" s="245" t="s">
        <v>121</v>
      </c>
      <c r="G185" s="245" t="s">
        <v>78</v>
      </c>
      <c r="H185" s="245">
        <v>11</v>
      </c>
      <c r="I185" s="577" t="s">
        <v>733</v>
      </c>
      <c r="J185" s="245" t="s">
        <v>24</v>
      </c>
      <c r="K185" s="245" t="s">
        <v>2250</v>
      </c>
      <c r="L185" s="245" t="s">
        <v>1603</v>
      </c>
      <c r="M185" s="245" t="s">
        <v>1604</v>
      </c>
      <c r="N185" s="577" t="s">
        <v>59</v>
      </c>
      <c r="O185" s="577" t="s">
        <v>429</v>
      </c>
      <c r="P185" s="577" t="s">
        <v>429</v>
      </c>
      <c r="Q185" s="577" t="s">
        <v>759</v>
      </c>
      <c r="R185" s="245" t="s">
        <v>260</v>
      </c>
      <c r="S185" s="245" t="s">
        <v>129</v>
      </c>
      <c r="T185" s="245" t="s">
        <v>130</v>
      </c>
      <c r="U185" s="575" t="s">
        <v>131</v>
      </c>
      <c r="V185" s="575" t="s">
        <v>132</v>
      </c>
      <c r="W185" s="245"/>
      <c r="X185" s="589"/>
      <c r="Y185" s="589"/>
      <c r="Z185" s="589"/>
      <c r="AA185" s="589"/>
      <c r="AB185" s="589"/>
      <c r="AC185" s="589">
        <v>1</v>
      </c>
      <c r="AD185" s="582" t="s">
        <v>1605</v>
      </c>
      <c r="AE185" s="245" t="s">
        <v>134</v>
      </c>
      <c r="AF185" s="576">
        <v>4.4642857142857152E-4</v>
      </c>
      <c r="AG185" s="588" t="s">
        <v>135</v>
      </c>
      <c r="AH185" s="531">
        <v>0.03</v>
      </c>
      <c r="AI185" s="529">
        <v>0.03</v>
      </c>
      <c r="AJ185" s="529">
        <v>0.04</v>
      </c>
      <c r="AK185" s="529">
        <v>0.05</v>
      </c>
      <c r="AL185" s="529">
        <v>0.25</v>
      </c>
      <c r="AM185" s="529">
        <v>0.35</v>
      </c>
      <c r="AN185" s="125">
        <v>0.25</v>
      </c>
      <c r="AO185" s="125">
        <v>0</v>
      </c>
      <c r="AP185" s="125">
        <v>0</v>
      </c>
      <c r="AQ185" s="125">
        <v>0</v>
      </c>
      <c r="AR185" s="125">
        <v>0</v>
      </c>
      <c r="AS185" s="125">
        <v>0</v>
      </c>
      <c r="AT185" s="546">
        <f t="shared" si="10"/>
        <v>1</v>
      </c>
      <c r="AU185" s="609" t="s">
        <v>136</v>
      </c>
      <c r="AV185" s="557">
        <v>0.03</v>
      </c>
      <c r="AW185" s="558">
        <v>0.03</v>
      </c>
      <c r="AX185" s="558">
        <v>0.04</v>
      </c>
      <c r="AY185" s="558">
        <v>0.05</v>
      </c>
      <c r="AZ185" s="558">
        <v>0.25</v>
      </c>
      <c r="BA185" s="556">
        <v>0</v>
      </c>
      <c r="BB185" s="123">
        <v>0</v>
      </c>
      <c r="BC185" s="123">
        <v>0</v>
      </c>
      <c r="BD185" s="123">
        <v>0</v>
      </c>
      <c r="BE185" s="123">
        <v>0</v>
      </c>
      <c r="BF185" s="123">
        <v>0</v>
      </c>
      <c r="BG185" s="123">
        <v>0</v>
      </c>
      <c r="BH185" s="572">
        <f t="shared" si="11"/>
        <v>0.4</v>
      </c>
      <c r="BI185" s="571">
        <f t="shared" si="12"/>
        <v>0.4</v>
      </c>
      <c r="BJ185" s="571" t="str">
        <f>VLOOKUP(BI185,Tabla_Indicador_Gestion4[#All],3,TRUE)</f>
        <v>En Tramite</v>
      </c>
      <c r="BK185" s="315" t="str">
        <f t="shared" si="13"/>
        <v xml:space="preserve"> |201912: 0 |201911: 0 |2019010: 0 |201909: 0 |201908: 0 |201907: 0 |201906: Revisión y envío de documento |201905: Propuesta de Política y formato  |201904: Propuesta de Política y formato para la adminsitración del riesgo en la Entidad. |201903: Borrador de la Política de Administración del Riesgo |201902: Borrador de la Política de Administración del Riesgo |201901: Borrador de la Política de Administración del Riesgo</v>
      </c>
      <c r="BL185" s="316" t="str">
        <f t="shared" si="14"/>
        <v xml:space="preserve"> |201912: 0 |201911: 0 |2019010: 0 |201909: 0 |201908: 0 |201907: 0 |201906: Se realizó la revisión del documento conjuntamente con el Jefe de la oficina Asesora de Planeación y se envió para revisión de los miembros del Comité de Coordinación de Control interno |201905: Se envío la propuesta de política y el formato para revisión del Jefe de la Oficina Asesora de Planeación, se encuentra pendiente someterla a consideración del Comité de Coordinación de Control interno.  |201904: Se revisó la información entregada por la Oficina de Tecnologías de la Información y las Comunicaciones, se realizó la actualización del formato para mapa de riesgos de los procesos, el cual fue enviado a la Oficina de TICS para su validación, la cual se encuentre pendiente. |201903: Se ha venido adelantando la actualización de la política de administración del riesgo de manera conjunta con la Oficina de Técnologías de la Información y las Comunicaciones |201902: Se ha venido adelantando la actualización de la política de administración del riesgo de manera conjunta con la Oficina de Técnologías de la Información y las Comunicaciones |201901: Se ha venido adelantando la actualización de la política de administración del riesgo de manera conjunta con la Oficina de Técnologías de la Información y las Comunicaciones</v>
      </c>
      <c r="BM185" s="355" t="s">
        <v>1606</v>
      </c>
      <c r="BN185" s="356" t="s">
        <v>1607</v>
      </c>
      <c r="BO185" s="355" t="s">
        <v>1606</v>
      </c>
      <c r="BP185" s="356" t="s">
        <v>1607</v>
      </c>
      <c r="BQ185" s="355" t="s">
        <v>1606</v>
      </c>
      <c r="BR185" s="356" t="s">
        <v>1607</v>
      </c>
      <c r="BS185" s="423" t="s">
        <v>1608</v>
      </c>
      <c r="BT185" s="424" t="s">
        <v>1609</v>
      </c>
      <c r="BU185" s="460" t="s">
        <v>1610</v>
      </c>
      <c r="BV185" s="461" t="s">
        <v>1611</v>
      </c>
      <c r="BW185" s="267" t="s">
        <v>1612</v>
      </c>
      <c r="BX185" s="268" t="s">
        <v>1613</v>
      </c>
      <c r="BY185" s="490">
        <v>0</v>
      </c>
      <c r="BZ185" s="491">
        <v>0</v>
      </c>
      <c r="CA185" s="490">
        <v>0</v>
      </c>
      <c r="CB185" s="491">
        <v>0</v>
      </c>
      <c r="CC185" s="490">
        <v>0</v>
      </c>
      <c r="CD185" s="491">
        <v>0</v>
      </c>
      <c r="CE185" s="490">
        <v>0</v>
      </c>
      <c r="CF185" s="491">
        <v>0</v>
      </c>
      <c r="CG185" s="490">
        <v>0</v>
      </c>
      <c r="CH185" s="491">
        <v>0</v>
      </c>
      <c r="CI185" s="490">
        <v>0</v>
      </c>
      <c r="CJ185" s="491">
        <v>0</v>
      </c>
    </row>
    <row r="186" spans="1:88" ht="15" customHeight="1" x14ac:dyDescent="0.2">
      <c r="A186" s="587">
        <v>186</v>
      </c>
      <c r="B186" s="575" t="s">
        <v>254</v>
      </c>
      <c r="C186" s="577" t="s">
        <v>9</v>
      </c>
      <c r="D186" s="577" t="s">
        <v>44</v>
      </c>
      <c r="E186" s="577" t="s">
        <v>12</v>
      </c>
      <c r="F186" s="245" t="s">
        <v>121</v>
      </c>
      <c r="G186" s="245" t="s">
        <v>78</v>
      </c>
      <c r="H186" s="245">
        <v>11</v>
      </c>
      <c r="I186" s="577" t="s">
        <v>733</v>
      </c>
      <c r="J186" s="245" t="s">
        <v>24</v>
      </c>
      <c r="K186" s="245" t="s">
        <v>2250</v>
      </c>
      <c r="L186" s="245" t="s">
        <v>1614</v>
      </c>
      <c r="M186" s="245" t="s">
        <v>1615</v>
      </c>
      <c r="N186" s="577" t="s">
        <v>59</v>
      </c>
      <c r="O186" s="577" t="s">
        <v>429</v>
      </c>
      <c r="P186" s="577" t="s">
        <v>429</v>
      </c>
      <c r="Q186" s="577" t="s">
        <v>759</v>
      </c>
      <c r="R186" s="245" t="s">
        <v>260</v>
      </c>
      <c r="S186" s="245" t="s">
        <v>129</v>
      </c>
      <c r="T186" s="245" t="s">
        <v>130</v>
      </c>
      <c r="U186" s="575" t="s">
        <v>165</v>
      </c>
      <c r="V186" s="575" t="s">
        <v>327</v>
      </c>
      <c r="W186" s="245"/>
      <c r="X186" s="589"/>
      <c r="Y186" s="589"/>
      <c r="Z186" s="589"/>
      <c r="AA186" s="589"/>
      <c r="AB186" s="589"/>
      <c r="AC186" s="589">
        <v>1</v>
      </c>
      <c r="AD186" s="245" t="s">
        <v>1616</v>
      </c>
      <c r="AE186" s="245" t="s">
        <v>134</v>
      </c>
      <c r="AF186" s="576">
        <v>4.4642857142857152E-4</v>
      </c>
      <c r="AG186" s="588" t="s">
        <v>135</v>
      </c>
      <c r="AH186" s="525">
        <v>0</v>
      </c>
      <c r="AI186" s="527">
        <v>0</v>
      </c>
      <c r="AJ186" s="527">
        <v>0</v>
      </c>
      <c r="AK186" s="527">
        <v>0</v>
      </c>
      <c r="AL186" s="527">
        <v>0</v>
      </c>
      <c r="AM186" s="527">
        <v>0</v>
      </c>
      <c r="AN186" s="122">
        <v>0</v>
      </c>
      <c r="AO186" s="126">
        <v>0.5</v>
      </c>
      <c r="AP186" s="126">
        <v>0.5</v>
      </c>
      <c r="AQ186" s="122">
        <v>0</v>
      </c>
      <c r="AR186" s="122">
        <v>0</v>
      </c>
      <c r="AS186" s="122">
        <v>0</v>
      </c>
      <c r="AT186" s="546">
        <f t="shared" si="10"/>
        <v>1</v>
      </c>
      <c r="AU186" s="609" t="s">
        <v>136</v>
      </c>
      <c r="AV186" s="555">
        <v>0</v>
      </c>
      <c r="AW186" s="556">
        <v>0</v>
      </c>
      <c r="AX186" s="556">
        <v>0</v>
      </c>
      <c r="AY186" s="556">
        <v>0</v>
      </c>
      <c r="AZ186" s="556">
        <v>0</v>
      </c>
      <c r="BA186" s="556">
        <v>0</v>
      </c>
      <c r="BB186" s="123">
        <v>0</v>
      </c>
      <c r="BC186" s="123">
        <v>0</v>
      </c>
      <c r="BD186" s="123">
        <v>0</v>
      </c>
      <c r="BE186" s="123">
        <v>0</v>
      </c>
      <c r="BF186" s="123">
        <v>0</v>
      </c>
      <c r="BG186" s="123">
        <v>0</v>
      </c>
      <c r="BH186" s="572">
        <f t="shared" si="11"/>
        <v>0</v>
      </c>
      <c r="BI186" s="571">
        <f t="shared" si="12"/>
        <v>0</v>
      </c>
      <c r="BJ186" s="571" t="str">
        <f>VLOOKUP(BI186,Tabla_Indicador_Gestion4[#All],3,TRUE)</f>
        <v>Por Ejecutar</v>
      </c>
      <c r="BK186" s="315" t="str">
        <f t="shared" si="13"/>
        <v xml:space="preserve"> |201912: 0 |201911: 0 |2019010: 0 |201909: 0 |201908: 0 |201907: 0 |201906: 0 |201905: 0  |201904: NA |201903: NA |201902: NA |201901: NA</v>
      </c>
      <c r="BL186" s="316" t="str">
        <f t="shared" si="14"/>
        <v xml:space="preserve"> |201912: 0 |201911: 0 |2019010: 0 |201909: 0 |201908: 0 |201907: 0 |201906: 0 |201905: 0  |201904: NA |201903: NA |201902: NA |201901: NA</v>
      </c>
      <c r="BM186" s="357" t="s">
        <v>362</v>
      </c>
      <c r="BN186" s="358" t="s">
        <v>362</v>
      </c>
      <c r="BO186" s="357" t="s">
        <v>362</v>
      </c>
      <c r="BP186" s="358" t="s">
        <v>362</v>
      </c>
      <c r="BQ186" s="357" t="s">
        <v>362</v>
      </c>
      <c r="BR186" s="358" t="s">
        <v>362</v>
      </c>
      <c r="BS186" s="418" t="s">
        <v>362</v>
      </c>
      <c r="BT186" s="419" t="s">
        <v>362</v>
      </c>
      <c r="BU186" s="462">
        <v>0</v>
      </c>
      <c r="BV186" s="463">
        <v>0</v>
      </c>
      <c r="BW186" s="323">
        <v>0</v>
      </c>
      <c r="BX186" s="324">
        <v>0</v>
      </c>
      <c r="BY186" s="490">
        <v>0</v>
      </c>
      <c r="BZ186" s="491">
        <v>0</v>
      </c>
      <c r="CA186" s="490">
        <v>0</v>
      </c>
      <c r="CB186" s="491">
        <v>0</v>
      </c>
      <c r="CC186" s="490">
        <v>0</v>
      </c>
      <c r="CD186" s="491">
        <v>0</v>
      </c>
      <c r="CE186" s="490">
        <v>0</v>
      </c>
      <c r="CF186" s="491">
        <v>0</v>
      </c>
      <c r="CG186" s="490">
        <v>0</v>
      </c>
      <c r="CH186" s="491">
        <v>0</v>
      </c>
      <c r="CI186" s="490">
        <v>0</v>
      </c>
      <c r="CJ186" s="491">
        <v>0</v>
      </c>
    </row>
    <row r="187" spans="1:88" ht="15" customHeight="1" x14ac:dyDescent="0.2">
      <c r="A187" s="587">
        <v>187</v>
      </c>
      <c r="B187" s="575" t="s">
        <v>254</v>
      </c>
      <c r="C187" s="577" t="s">
        <v>9</v>
      </c>
      <c r="D187" s="577" t="s">
        <v>44</v>
      </c>
      <c r="E187" s="577" t="s">
        <v>12</v>
      </c>
      <c r="F187" s="245" t="s">
        <v>121</v>
      </c>
      <c r="G187" s="245" t="s">
        <v>78</v>
      </c>
      <c r="H187" s="245">
        <v>11</v>
      </c>
      <c r="I187" s="577" t="s">
        <v>733</v>
      </c>
      <c r="J187" s="245" t="s">
        <v>24</v>
      </c>
      <c r="K187" s="245" t="s">
        <v>2257</v>
      </c>
      <c r="L187" s="245" t="s">
        <v>1617</v>
      </c>
      <c r="M187" s="245" t="s">
        <v>1618</v>
      </c>
      <c r="N187" s="577" t="s">
        <v>49</v>
      </c>
      <c r="O187" s="577" t="s">
        <v>201</v>
      </c>
      <c r="P187" s="577" t="s">
        <v>202</v>
      </c>
      <c r="Q187" s="577" t="s">
        <v>203</v>
      </c>
      <c r="R187" s="245" t="s">
        <v>128</v>
      </c>
      <c r="S187" s="245" t="s">
        <v>129</v>
      </c>
      <c r="T187" s="245" t="s">
        <v>130</v>
      </c>
      <c r="U187" s="575" t="s">
        <v>165</v>
      </c>
      <c r="V187" s="575" t="s">
        <v>327</v>
      </c>
      <c r="W187" s="245"/>
      <c r="X187" s="589"/>
      <c r="Y187" s="589"/>
      <c r="Z187" s="589"/>
      <c r="AA187" s="589"/>
      <c r="AB187" s="589"/>
      <c r="AC187" s="589">
        <v>1</v>
      </c>
      <c r="AD187" s="245" t="s">
        <v>1619</v>
      </c>
      <c r="AE187" s="245" t="s">
        <v>134</v>
      </c>
      <c r="AF187" s="576">
        <v>4.4642857142857152E-4</v>
      </c>
      <c r="AG187" s="588" t="s">
        <v>135</v>
      </c>
      <c r="AH187" s="525">
        <v>0</v>
      </c>
      <c r="AI187" s="527">
        <v>0</v>
      </c>
      <c r="AJ187" s="527">
        <v>0.05</v>
      </c>
      <c r="AK187" s="527">
        <v>0.15</v>
      </c>
      <c r="AL187" s="527">
        <v>0.1</v>
      </c>
      <c r="AM187" s="527">
        <v>0.1</v>
      </c>
      <c r="AN187" s="129">
        <v>0.1</v>
      </c>
      <c r="AO187" s="129">
        <v>0.1</v>
      </c>
      <c r="AP187" s="129">
        <v>0.1</v>
      </c>
      <c r="AQ187" s="129">
        <v>0.1</v>
      </c>
      <c r="AR187" s="129">
        <v>0.1</v>
      </c>
      <c r="AS187" s="129">
        <v>0.1</v>
      </c>
      <c r="AT187" s="546">
        <f t="shared" si="10"/>
        <v>0.99999999999999989</v>
      </c>
      <c r="AU187" s="609" t="s">
        <v>136</v>
      </c>
      <c r="AV187" s="557">
        <v>0</v>
      </c>
      <c r="AW187" s="558">
        <v>0</v>
      </c>
      <c r="AX187" s="558">
        <v>0.05</v>
      </c>
      <c r="AY187" s="558">
        <v>0</v>
      </c>
      <c r="AZ187" s="558">
        <v>0.1</v>
      </c>
      <c r="BA187" s="558">
        <v>0.1</v>
      </c>
      <c r="BB187" s="123">
        <v>0</v>
      </c>
      <c r="BC187" s="123">
        <v>0</v>
      </c>
      <c r="BD187" s="123">
        <v>0</v>
      </c>
      <c r="BE187" s="123">
        <v>0</v>
      </c>
      <c r="BF187" s="123">
        <v>0</v>
      </c>
      <c r="BG187" s="123">
        <v>0</v>
      </c>
      <c r="BH187" s="572">
        <f t="shared" si="11"/>
        <v>0.25</v>
      </c>
      <c r="BI187" s="571">
        <f t="shared" si="12"/>
        <v>0.25</v>
      </c>
      <c r="BJ187" s="571" t="str">
        <f>VLOOKUP(BI187,Tabla_Indicador_Gestion4[#All],3,TRUE)</f>
        <v>En Tramite</v>
      </c>
      <c r="BK187" s="315" t="str">
        <f t="shared" si="13"/>
        <v xml:space="preserve"> |201912: 0 |201911: 0 |2019010: 0 |201909: 0 |201908: 0 |201907: 0 |201906: 16. Puertos. Evid activ 16.PAI Junio seguim riesgos correo |201905: Correo Electrónico. 
Archivo denominado:  Puertos. Evid Actv 1 PAI_mayo_correo.pdf
Acta del 8 de mayo.
Archivo denominado: Puertos. Evid Actv 1 PAI_mayo_Acta.pdf  |201904: N.A. |201903: 1. Correo electrónico del 6 de marzo. Archivo denominado Puertos Evidencia actividad 16 PAI marzo1.
2.  Correos electrónicos del mes de marzo referente a las actas de las mesas de trabajo. Archivo denominado Puertos. Evidencia actividad 16 PAI marzo2. |201902: No se programo actividad para este mes.  |201901: No se programo actividad para este mes. </v>
      </c>
      <c r="BL187" s="316" t="str">
        <f t="shared" si="14"/>
        <v xml:space="preserve"> |201912: 0 |201911: 0 |2019010: 0 |201909: 0 |201908: 0 |201907: 0 |201906: Se informó al Delegdado de la respuesta a dar a la Oficina de Control Interno sobre seguimiento al mapa de riesgos, presentandose la ejecución de algunos indicadores. |201905: Se remitió correo electronico a la Oficina Asesora de Planeación, por parte de la Delegada de Concesiones e Insfraestructura y a nombre de todas las Delegadaturas, remitiendo el acta del 8 de mayo para la programacion de las reuniones requeridas en la misma para los temas alli mencionados, el cual incluye la actualización de los mapas de riesgos previa  definicion o ajuste a los procesos misionales.   |201904: Se habia planeado reunion con la Oficina Asesora de Planeación una vez se expidiera el Maual de Funciones y Competencias para con base en el tener claridad de los procesos de la entidad sobre la cual se deben plantear los mapas de riesgos. No se realizó reunion con la Oficina Asesora de Planeación para tratar este tema.  |201903: 1. Correo electrónico donde se cita a Mesa de Trabajo mapa de riesgos proceso Control. 
2.  Correos electrónicos relacionados con las actas de las mesas de trabajo sobre mapa de riesgos de control.  |201902: N.A.  |201901: N.A. </v>
      </c>
      <c r="BM187" s="355" t="s">
        <v>236</v>
      </c>
      <c r="BN187" s="363" t="s">
        <v>205</v>
      </c>
      <c r="BO187" s="355" t="s">
        <v>236</v>
      </c>
      <c r="BP187" s="363" t="s">
        <v>205</v>
      </c>
      <c r="BQ187" s="355" t="s">
        <v>1620</v>
      </c>
      <c r="BR187" s="356" t="s">
        <v>1621</v>
      </c>
      <c r="BS187" s="425" t="s">
        <v>217</v>
      </c>
      <c r="BT187" s="426" t="s">
        <v>1622</v>
      </c>
      <c r="BU187" s="423" t="s">
        <v>210</v>
      </c>
      <c r="BV187" s="424" t="s">
        <v>1623</v>
      </c>
      <c r="BW187" s="267" t="s">
        <v>1624</v>
      </c>
      <c r="BX187" s="268" t="s">
        <v>1625</v>
      </c>
      <c r="BY187" s="490">
        <v>0</v>
      </c>
      <c r="BZ187" s="491">
        <v>0</v>
      </c>
      <c r="CA187" s="490">
        <v>0</v>
      </c>
      <c r="CB187" s="491">
        <v>0</v>
      </c>
      <c r="CC187" s="490">
        <v>0</v>
      </c>
      <c r="CD187" s="491">
        <v>0</v>
      </c>
      <c r="CE187" s="490">
        <v>0</v>
      </c>
      <c r="CF187" s="491">
        <v>0</v>
      </c>
      <c r="CG187" s="490">
        <v>0</v>
      </c>
      <c r="CH187" s="491">
        <v>0</v>
      </c>
      <c r="CI187" s="490">
        <v>0</v>
      </c>
      <c r="CJ187" s="491">
        <v>0</v>
      </c>
    </row>
    <row r="188" spans="1:88" ht="15" customHeight="1" x14ac:dyDescent="0.2">
      <c r="A188" s="587">
        <v>188</v>
      </c>
      <c r="B188" s="575" t="s">
        <v>254</v>
      </c>
      <c r="C188" s="245" t="s">
        <v>9</v>
      </c>
      <c r="D188" s="577" t="s">
        <v>44</v>
      </c>
      <c r="E188" s="577" t="s">
        <v>12</v>
      </c>
      <c r="F188" s="245" t="s">
        <v>121</v>
      </c>
      <c r="G188" s="245" t="s">
        <v>78</v>
      </c>
      <c r="H188" s="245">
        <v>11</v>
      </c>
      <c r="I188" s="577" t="s">
        <v>733</v>
      </c>
      <c r="J188" s="245" t="s">
        <v>24</v>
      </c>
      <c r="K188" s="245" t="s">
        <v>2257</v>
      </c>
      <c r="L188" s="245" t="s">
        <v>1626</v>
      </c>
      <c r="M188" s="245" t="s">
        <v>1627</v>
      </c>
      <c r="N188" s="577" t="s">
        <v>64</v>
      </c>
      <c r="O188" s="577" t="s">
        <v>835</v>
      </c>
      <c r="P188" s="577" t="s">
        <v>835</v>
      </c>
      <c r="Q188" s="577" t="s">
        <v>836</v>
      </c>
      <c r="R188" s="245" t="s">
        <v>260</v>
      </c>
      <c r="S188" s="245" t="s">
        <v>129</v>
      </c>
      <c r="T188" s="245" t="s">
        <v>130</v>
      </c>
      <c r="U188" s="575" t="s">
        <v>312</v>
      </c>
      <c r="V188" s="575" t="s">
        <v>312</v>
      </c>
      <c r="W188" s="245"/>
      <c r="X188" s="589"/>
      <c r="Y188" s="589"/>
      <c r="Z188" s="589"/>
      <c r="AA188" s="589"/>
      <c r="AB188" s="589"/>
      <c r="AC188" s="589">
        <v>1</v>
      </c>
      <c r="AD188" s="245" t="s">
        <v>1619</v>
      </c>
      <c r="AE188" s="245" t="s">
        <v>134</v>
      </c>
      <c r="AF188" s="576">
        <v>4.4642857142857152E-4</v>
      </c>
      <c r="AG188" s="588" t="s">
        <v>135</v>
      </c>
      <c r="AH188" s="525">
        <v>8.3333000000000004E-2</v>
      </c>
      <c r="AI188" s="527">
        <v>8.3333000000000004E-2</v>
      </c>
      <c r="AJ188" s="527">
        <v>8.3333000000000004E-2</v>
      </c>
      <c r="AK188" s="527">
        <v>8.3333000000000004E-2</v>
      </c>
      <c r="AL188" s="527">
        <v>8.3333000000000004E-2</v>
      </c>
      <c r="AM188" s="527">
        <v>8.3333000000000004E-2</v>
      </c>
      <c r="AN188" s="129">
        <v>8.3333000000000004E-2</v>
      </c>
      <c r="AO188" s="129">
        <v>8.3333000000000004E-2</v>
      </c>
      <c r="AP188" s="129">
        <v>8.3333000000000004E-2</v>
      </c>
      <c r="AQ188" s="129">
        <v>8.3333000000000004E-2</v>
      </c>
      <c r="AR188" s="129">
        <v>8.3333000000000004E-2</v>
      </c>
      <c r="AS188" s="129">
        <v>8.3333000000000004E-2</v>
      </c>
      <c r="AT188" s="546">
        <f t="shared" si="10"/>
        <v>0.999996</v>
      </c>
      <c r="AU188" s="609" t="s">
        <v>136</v>
      </c>
      <c r="AV188" s="555">
        <v>8.3333000000000004E-2</v>
      </c>
      <c r="AW188" s="556">
        <v>8.3333000000000004E-2</v>
      </c>
      <c r="AX188" s="556">
        <v>8.3333000000000004E-2</v>
      </c>
      <c r="AY188" s="556">
        <v>8.3333000000000004E-2</v>
      </c>
      <c r="AZ188" s="556">
        <v>8.3333000000000004E-2</v>
      </c>
      <c r="BA188" s="556">
        <v>8.3333000000000004E-2</v>
      </c>
      <c r="BB188" s="123">
        <v>0</v>
      </c>
      <c r="BC188" s="123">
        <v>0</v>
      </c>
      <c r="BD188" s="123">
        <v>0</v>
      </c>
      <c r="BE188" s="123">
        <v>0</v>
      </c>
      <c r="BF188" s="123">
        <v>0</v>
      </c>
      <c r="BG188" s="123">
        <v>0</v>
      </c>
      <c r="BH188" s="572">
        <f t="shared" si="11"/>
        <v>0.499998</v>
      </c>
      <c r="BI188" s="571">
        <f t="shared" si="12"/>
        <v>0.5</v>
      </c>
      <c r="BJ188" s="571" t="str">
        <f>VLOOKUP(BI188,Tabla_Indicador_Gestion4[#All],3,TRUE)</f>
        <v>En Tramite</v>
      </c>
      <c r="BK188" s="315" t="str">
        <f t="shared" si="13"/>
        <v xml:space="preserve"> |201912: 0 |201911: 0 |2019010: 0 |201909: 0 |201908: 0 |201907: 0 |201906: http://intranet.supertransporte.gov.co/CadenaValor/index.htm |201905: Nuevo formato identificación riesgos.xlsx  |201904: 589 abril - Mapa de riesgos CEMAT.xlsx |201903: 589 mar - Formato Riesgos V2 - TI - 29032019.xlsx |201902: 589 feb - Formato Riesgos V2 - TI - 21022019.xlsx |201901: 0</v>
      </c>
      <c r="BL188" s="316" t="str">
        <f t="shared" si="14"/>
        <v xml:space="preserve"> |201912: 0 |201911: 0 |2019010: 0 |201909: 0 |201908: 0 |201907: 0 |201906: El mapa de riesgos se encuentra actualizado en la cadena de valor de la entidad. |201905: Se realizó la revisión del mapa de riesgos del proceso de Gestión TICs, a través del ajuste de la Política de tratamiento de Riesgos y el formato de identificación de riesgos ajustados.  |201904: Revisión del mapa de Riesgos del CEMAT. |201903: Revisión al mapa de Riesgos, para alinearlo con la nueva Política de tratamiento de Riesgos de la entidad. |201902: Actualización mapa de riesgos del Proceso de TI |201901: Revisión mapa de riegos del proceso de TI.</v>
      </c>
      <c r="BM188" s="361">
        <v>0</v>
      </c>
      <c r="BN188" s="358" t="s">
        <v>1628</v>
      </c>
      <c r="BO188" s="357" t="s">
        <v>1629</v>
      </c>
      <c r="BP188" s="358" t="s">
        <v>1630</v>
      </c>
      <c r="BQ188" s="357" t="s">
        <v>1631</v>
      </c>
      <c r="BR188" s="358" t="s">
        <v>1632</v>
      </c>
      <c r="BS188" s="418" t="s">
        <v>1633</v>
      </c>
      <c r="BT188" s="419" t="s">
        <v>1634</v>
      </c>
      <c r="BU188" s="460" t="s">
        <v>1635</v>
      </c>
      <c r="BV188" s="461" t="s">
        <v>1636</v>
      </c>
      <c r="BW188" s="354" t="s">
        <v>1637</v>
      </c>
      <c r="BX188" s="270" t="s">
        <v>1638</v>
      </c>
      <c r="BY188" s="490">
        <v>0</v>
      </c>
      <c r="BZ188" s="491">
        <v>0</v>
      </c>
      <c r="CA188" s="490">
        <v>0</v>
      </c>
      <c r="CB188" s="491">
        <v>0</v>
      </c>
      <c r="CC188" s="490">
        <v>0</v>
      </c>
      <c r="CD188" s="491">
        <v>0</v>
      </c>
      <c r="CE188" s="490">
        <v>0</v>
      </c>
      <c r="CF188" s="491">
        <v>0</v>
      </c>
      <c r="CG188" s="490">
        <v>0</v>
      </c>
      <c r="CH188" s="491">
        <v>0</v>
      </c>
      <c r="CI188" s="490">
        <v>0</v>
      </c>
      <c r="CJ188" s="491">
        <v>0</v>
      </c>
    </row>
    <row r="189" spans="1:88" ht="15" customHeight="1" x14ac:dyDescent="0.2">
      <c r="A189" s="587">
        <v>189</v>
      </c>
      <c r="B189" s="575" t="s">
        <v>254</v>
      </c>
      <c r="C189" s="577" t="s">
        <v>9</v>
      </c>
      <c r="D189" s="577" t="s">
        <v>44</v>
      </c>
      <c r="E189" s="577" t="s">
        <v>12</v>
      </c>
      <c r="F189" s="245" t="s">
        <v>121</v>
      </c>
      <c r="G189" s="245" t="s">
        <v>78</v>
      </c>
      <c r="H189" s="245">
        <v>2</v>
      </c>
      <c r="I189" s="577" t="s">
        <v>122</v>
      </c>
      <c r="J189" s="245" t="s">
        <v>13</v>
      </c>
      <c r="K189" s="245" t="s">
        <v>2299</v>
      </c>
      <c r="L189" s="245" t="s">
        <v>1639</v>
      </c>
      <c r="M189" s="245" t="s">
        <v>124</v>
      </c>
      <c r="N189" s="577" t="s">
        <v>52</v>
      </c>
      <c r="O189" s="577" t="s">
        <v>1374</v>
      </c>
      <c r="P189" s="577" t="s">
        <v>1374</v>
      </c>
      <c r="Q189" s="577" t="s">
        <v>1375</v>
      </c>
      <c r="R189" s="245" t="s">
        <v>128</v>
      </c>
      <c r="S189" s="245" t="s">
        <v>129</v>
      </c>
      <c r="T189" s="245" t="s">
        <v>130</v>
      </c>
      <c r="U189" s="575" t="s">
        <v>312</v>
      </c>
      <c r="V189" s="575" t="s">
        <v>312</v>
      </c>
      <c r="W189" s="245"/>
      <c r="X189" s="589"/>
      <c r="Y189" s="589"/>
      <c r="Z189" s="589"/>
      <c r="AA189" s="589"/>
      <c r="AB189" s="589"/>
      <c r="AC189" s="589">
        <v>1</v>
      </c>
      <c r="AD189" s="245" t="s">
        <v>133</v>
      </c>
      <c r="AE189" s="245" t="s">
        <v>134</v>
      </c>
      <c r="AF189" s="576">
        <v>4.4642857142857152E-4</v>
      </c>
      <c r="AG189" s="588" t="s">
        <v>135</v>
      </c>
      <c r="AH189" s="525">
        <v>0</v>
      </c>
      <c r="AI189" s="527">
        <v>0</v>
      </c>
      <c r="AJ189" s="527">
        <v>0</v>
      </c>
      <c r="AK189" s="527">
        <v>0.05</v>
      </c>
      <c r="AL189" s="527">
        <v>0.15</v>
      </c>
      <c r="AM189" s="527">
        <v>0.2</v>
      </c>
      <c r="AN189" s="129">
        <v>0.2</v>
      </c>
      <c r="AO189" s="129">
        <v>0.15</v>
      </c>
      <c r="AP189" s="129">
        <v>0.1</v>
      </c>
      <c r="AQ189" s="129">
        <v>0.1</v>
      </c>
      <c r="AR189" s="129">
        <v>0.05</v>
      </c>
      <c r="AS189" s="129">
        <v>0</v>
      </c>
      <c r="AT189" s="546">
        <f t="shared" si="10"/>
        <v>1</v>
      </c>
      <c r="AU189" s="609" t="s">
        <v>136</v>
      </c>
      <c r="AV189" s="557">
        <v>0</v>
      </c>
      <c r="AW189" s="558">
        <v>0</v>
      </c>
      <c r="AX189" s="558">
        <v>0</v>
      </c>
      <c r="AY189" s="558">
        <v>0</v>
      </c>
      <c r="AZ189" s="558">
        <v>0</v>
      </c>
      <c r="BA189" s="558">
        <v>0</v>
      </c>
      <c r="BB189" s="123">
        <v>0</v>
      </c>
      <c r="BC189" s="123">
        <v>0</v>
      </c>
      <c r="BD189" s="123">
        <v>0</v>
      </c>
      <c r="BE189" s="123">
        <v>0</v>
      </c>
      <c r="BF189" s="123">
        <v>0</v>
      </c>
      <c r="BG189" s="123">
        <v>0</v>
      </c>
      <c r="BH189" s="572">
        <f t="shared" si="11"/>
        <v>0</v>
      </c>
      <c r="BI189" s="571">
        <f t="shared" si="12"/>
        <v>0</v>
      </c>
      <c r="BJ189" s="571" t="str">
        <f>VLOOKUP(BI189,Tabla_Indicador_Gestion4[#All],3,TRUE)</f>
        <v>Por Ejecutar</v>
      </c>
      <c r="BK189" s="315" t="str">
        <f t="shared" si="13"/>
        <v xml:space="preserve"> |201912: 0 |201911: 0 |2019010: 0 |201909: 0 |201908: 0 |201907: 0 |201906: 0 |201905: 0  |201904: 0 |201903: 0 |201902: 0 |201901: 0</v>
      </c>
      <c r="BL189" s="316" t="str">
        <f t="shared" si="14"/>
        <v xml:space="preserve"> |201912: 0 |201911: 0 |2019010: 0 |201909: 0 |201908: 0 |201907: 0 |201906: 0 |201905: 0  |201904: 0 |201903: 0 |201902: 0 |201901: 0</v>
      </c>
      <c r="BM189" s="359">
        <v>0</v>
      </c>
      <c r="BN189" s="360">
        <v>0</v>
      </c>
      <c r="BO189" s="359">
        <v>0</v>
      </c>
      <c r="BP189" s="360">
        <v>0</v>
      </c>
      <c r="BQ189" s="359">
        <v>0</v>
      </c>
      <c r="BR189" s="360">
        <v>0</v>
      </c>
      <c r="BS189" s="359">
        <v>0</v>
      </c>
      <c r="BT189" s="360">
        <v>0</v>
      </c>
      <c r="BU189" s="432">
        <v>0</v>
      </c>
      <c r="BV189" s="433">
        <v>0</v>
      </c>
      <c r="BW189" s="321">
        <v>0</v>
      </c>
      <c r="BX189" s="322">
        <v>0</v>
      </c>
      <c r="BY189" s="490">
        <v>0</v>
      </c>
      <c r="BZ189" s="491">
        <v>0</v>
      </c>
      <c r="CA189" s="490">
        <v>0</v>
      </c>
      <c r="CB189" s="491">
        <v>0</v>
      </c>
      <c r="CC189" s="490">
        <v>0</v>
      </c>
      <c r="CD189" s="491">
        <v>0</v>
      </c>
      <c r="CE189" s="490">
        <v>0</v>
      </c>
      <c r="CF189" s="491">
        <v>0</v>
      </c>
      <c r="CG189" s="490">
        <v>0</v>
      </c>
      <c r="CH189" s="491">
        <v>0</v>
      </c>
      <c r="CI189" s="490">
        <v>0</v>
      </c>
      <c r="CJ189" s="491">
        <v>0</v>
      </c>
    </row>
    <row r="190" spans="1:88" ht="15" customHeight="1" x14ac:dyDescent="0.2">
      <c r="A190" s="587">
        <v>190</v>
      </c>
      <c r="B190" s="575" t="s">
        <v>254</v>
      </c>
      <c r="C190" s="245" t="s">
        <v>9</v>
      </c>
      <c r="D190" s="577" t="s">
        <v>44</v>
      </c>
      <c r="E190" s="577" t="s">
        <v>12</v>
      </c>
      <c r="F190" s="245" t="s">
        <v>121</v>
      </c>
      <c r="G190" s="245" t="s">
        <v>78</v>
      </c>
      <c r="H190" s="245">
        <v>11</v>
      </c>
      <c r="I190" s="577" t="s">
        <v>733</v>
      </c>
      <c r="J190" s="245" t="s">
        <v>24</v>
      </c>
      <c r="K190" s="245" t="s">
        <v>2257</v>
      </c>
      <c r="L190" s="245" t="s">
        <v>1640</v>
      </c>
      <c r="M190" s="245" t="s">
        <v>1618</v>
      </c>
      <c r="N190" s="577" t="s">
        <v>45</v>
      </c>
      <c r="O190" s="577" t="s">
        <v>125</v>
      </c>
      <c r="P190" s="577" t="s">
        <v>126</v>
      </c>
      <c r="Q190" s="577" t="s">
        <v>127</v>
      </c>
      <c r="R190" s="245" t="s">
        <v>128</v>
      </c>
      <c r="S190" s="245" t="s">
        <v>129</v>
      </c>
      <c r="T190" s="245" t="s">
        <v>130</v>
      </c>
      <c r="U190" s="575" t="s">
        <v>312</v>
      </c>
      <c r="V190" s="575" t="s">
        <v>312</v>
      </c>
      <c r="W190" s="245"/>
      <c r="X190" s="589"/>
      <c r="Y190" s="589"/>
      <c r="Z190" s="589"/>
      <c r="AA190" s="589"/>
      <c r="AB190" s="589"/>
      <c r="AC190" s="589"/>
      <c r="AD190" s="245" t="s">
        <v>1619</v>
      </c>
      <c r="AE190" s="245" t="s">
        <v>134</v>
      </c>
      <c r="AF190" s="576">
        <v>4.4642857142857152E-4</v>
      </c>
      <c r="AG190" s="588" t="s">
        <v>135</v>
      </c>
      <c r="AH190" s="526">
        <v>0</v>
      </c>
      <c r="AI190" s="524">
        <v>0</v>
      </c>
      <c r="AJ190" s="524">
        <v>0</v>
      </c>
      <c r="AK190" s="524">
        <v>0</v>
      </c>
      <c r="AL190" s="524">
        <v>0</v>
      </c>
      <c r="AM190" s="524">
        <v>1</v>
      </c>
      <c r="AN190" s="116">
        <v>0</v>
      </c>
      <c r="AO190" s="116">
        <v>0</v>
      </c>
      <c r="AP190" s="116">
        <v>0</v>
      </c>
      <c r="AQ190" s="116">
        <v>0</v>
      </c>
      <c r="AR190" s="116">
        <v>0</v>
      </c>
      <c r="AS190" s="116">
        <v>1</v>
      </c>
      <c r="AT190" s="545">
        <f t="shared" si="10"/>
        <v>2</v>
      </c>
      <c r="AU190" s="609" t="s">
        <v>136</v>
      </c>
      <c r="AV190" s="551">
        <v>0</v>
      </c>
      <c r="AW190" s="552">
        <v>0</v>
      </c>
      <c r="AX190" s="552">
        <v>0</v>
      </c>
      <c r="AY190" s="552">
        <v>0</v>
      </c>
      <c r="AZ190" s="552">
        <v>0</v>
      </c>
      <c r="BA190" s="552">
        <v>1</v>
      </c>
      <c r="BB190" s="115">
        <v>0</v>
      </c>
      <c r="BC190" s="115">
        <v>0</v>
      </c>
      <c r="BD190" s="115">
        <v>0</v>
      </c>
      <c r="BE190" s="115">
        <v>0</v>
      </c>
      <c r="BF190" s="115">
        <v>0</v>
      </c>
      <c r="BG190" s="115">
        <v>0</v>
      </c>
      <c r="BH190" s="545">
        <f t="shared" si="11"/>
        <v>1</v>
      </c>
      <c r="BI190" s="571">
        <f t="shared" si="12"/>
        <v>0.5</v>
      </c>
      <c r="BJ190" s="571" t="str">
        <f>VLOOKUP(BI190,Tabla_Indicador_Gestion4[#All],3,TRUE)</f>
        <v>En Tramite</v>
      </c>
      <c r="BK190" s="315" t="str">
        <f t="shared" si="13"/>
        <v xml:space="preserve"> |201912: 0 |201911: 0 |2019010: 0 |201909: 0 |201908: 0 |201907: 0 |201906: El 08 de mayo se realizo mesa  de trabajo (No. 60 Funcionarios), con las Delegaturas de Puertos, Protección al Usuario, Transito y Transporte y Concesiones e Infraestructura |201905: 0  |201904: 0 |201903: 0 |201902: 0 |201901: 0</v>
      </c>
      <c r="BL190" s="316" t="str">
        <f t="shared" si="14"/>
        <v xml:space="preserve"> |201912: 0 |201911: 0 |2019010: 0 |201909: 0 |201908: 0 |201907: 0 |201906: En la reunión se trataron los siguientes temas
i. Actualizar e implementar política de supervisión
ii. Implementar modelo integrado de planeación y gestión MIPG en cada una de sus siete dimensiones 
iii. Revisar y actualizar el mapa de riesgos
iv. Monitorear y efectuar seguimiento a riesgos de corrupción |201905: 0  |201904: 0 |201903: 0 |201902: 0 |201901: 0</v>
      </c>
      <c r="BM190" s="361">
        <v>0</v>
      </c>
      <c r="BN190" s="362">
        <v>0</v>
      </c>
      <c r="BO190" s="361">
        <v>0</v>
      </c>
      <c r="BP190" s="362">
        <v>0</v>
      </c>
      <c r="BQ190" s="361">
        <v>0</v>
      </c>
      <c r="BR190" s="362">
        <v>0</v>
      </c>
      <c r="BS190" s="361">
        <v>0</v>
      </c>
      <c r="BT190" s="362">
        <v>0</v>
      </c>
      <c r="BU190" s="462">
        <v>0</v>
      </c>
      <c r="BV190" s="463">
        <v>0</v>
      </c>
      <c r="BW190" s="271" t="s">
        <v>1641</v>
      </c>
      <c r="BX190" s="272" t="s">
        <v>1642</v>
      </c>
      <c r="BY190" s="490">
        <v>0</v>
      </c>
      <c r="BZ190" s="491">
        <v>0</v>
      </c>
      <c r="CA190" s="490">
        <v>0</v>
      </c>
      <c r="CB190" s="491">
        <v>0</v>
      </c>
      <c r="CC190" s="490">
        <v>0</v>
      </c>
      <c r="CD190" s="491">
        <v>0</v>
      </c>
      <c r="CE190" s="490">
        <v>0</v>
      </c>
      <c r="CF190" s="491">
        <v>0</v>
      </c>
      <c r="CG190" s="490">
        <v>0</v>
      </c>
      <c r="CH190" s="491">
        <v>0</v>
      </c>
      <c r="CI190" s="490">
        <v>0</v>
      </c>
      <c r="CJ190" s="491">
        <v>0</v>
      </c>
    </row>
    <row r="191" spans="1:88" ht="15" customHeight="1" x14ac:dyDescent="0.2">
      <c r="A191" s="587">
        <v>191</v>
      </c>
      <c r="B191" s="575" t="s">
        <v>254</v>
      </c>
      <c r="C191" s="577" t="s">
        <v>9</v>
      </c>
      <c r="D191" s="577" t="s">
        <v>44</v>
      </c>
      <c r="E191" s="577" t="s">
        <v>12</v>
      </c>
      <c r="F191" s="245" t="s">
        <v>121</v>
      </c>
      <c r="G191" s="245" t="s">
        <v>78</v>
      </c>
      <c r="H191" s="245">
        <v>11</v>
      </c>
      <c r="I191" s="577" t="s">
        <v>733</v>
      </c>
      <c r="J191" s="245" t="s">
        <v>24</v>
      </c>
      <c r="K191" s="245" t="s">
        <v>2257</v>
      </c>
      <c r="L191" s="245" t="s">
        <v>1643</v>
      </c>
      <c r="M191" s="245" t="s">
        <v>1618</v>
      </c>
      <c r="N191" s="577" t="s">
        <v>57</v>
      </c>
      <c r="O191" s="577" t="s">
        <v>178</v>
      </c>
      <c r="P191" s="577" t="s">
        <v>126</v>
      </c>
      <c r="Q191" s="577" t="s">
        <v>179</v>
      </c>
      <c r="R191" s="245" t="s">
        <v>128</v>
      </c>
      <c r="S191" s="245" t="s">
        <v>129</v>
      </c>
      <c r="T191" s="245" t="s">
        <v>130</v>
      </c>
      <c r="U191" s="575" t="s">
        <v>165</v>
      </c>
      <c r="V191" s="575" t="s">
        <v>327</v>
      </c>
      <c r="W191" s="245"/>
      <c r="X191" s="589"/>
      <c r="Y191" s="589"/>
      <c r="Z191" s="589"/>
      <c r="AA191" s="589"/>
      <c r="AB191" s="589"/>
      <c r="AC191" s="589">
        <v>1</v>
      </c>
      <c r="AD191" s="245" t="s">
        <v>1619</v>
      </c>
      <c r="AE191" s="245" t="s">
        <v>134</v>
      </c>
      <c r="AF191" s="576">
        <v>4.4642857142857152E-4</v>
      </c>
      <c r="AG191" s="588" t="s">
        <v>135</v>
      </c>
      <c r="AH191" s="522">
        <v>0</v>
      </c>
      <c r="AI191" s="523">
        <v>0</v>
      </c>
      <c r="AJ191" s="523">
        <v>0</v>
      </c>
      <c r="AK191" s="523">
        <v>0</v>
      </c>
      <c r="AL191" s="523">
        <v>0</v>
      </c>
      <c r="AM191" s="523">
        <v>0</v>
      </c>
      <c r="AN191" s="113">
        <v>0</v>
      </c>
      <c r="AO191" s="113">
        <v>0</v>
      </c>
      <c r="AP191" s="113">
        <v>0</v>
      </c>
      <c r="AQ191" s="113">
        <v>0</v>
      </c>
      <c r="AR191" s="113">
        <v>0</v>
      </c>
      <c r="AS191" s="112">
        <v>1</v>
      </c>
      <c r="AT191" s="545">
        <f t="shared" si="10"/>
        <v>1</v>
      </c>
      <c r="AU191" s="609" t="s">
        <v>136</v>
      </c>
      <c r="AV191" s="553">
        <v>0</v>
      </c>
      <c r="AW191" s="554">
        <v>0</v>
      </c>
      <c r="AX191" s="554">
        <v>0</v>
      </c>
      <c r="AY191" s="554">
        <v>0</v>
      </c>
      <c r="AZ191" s="554">
        <v>0</v>
      </c>
      <c r="BA191" s="554">
        <v>0</v>
      </c>
      <c r="BB191" s="115">
        <v>0</v>
      </c>
      <c r="BC191" s="115">
        <v>0</v>
      </c>
      <c r="BD191" s="115">
        <v>0</v>
      </c>
      <c r="BE191" s="115">
        <v>0</v>
      </c>
      <c r="BF191" s="115">
        <v>0</v>
      </c>
      <c r="BG191" s="115">
        <v>0</v>
      </c>
      <c r="BH191" s="545">
        <f t="shared" si="11"/>
        <v>0</v>
      </c>
      <c r="BI191" s="571">
        <f t="shared" si="12"/>
        <v>0</v>
      </c>
      <c r="BJ191" s="571" t="str">
        <f>VLOOKUP(BI191,Tabla_Indicador_Gestion4[#All],3,TRUE)</f>
        <v>Por Ejecutar</v>
      </c>
      <c r="BK191" s="315" t="str">
        <f t="shared" si="13"/>
        <v xml:space="preserve"> |201912: 0 |201911: 0 |2019010: 0 |201909: 0 |201908: 0 |201907: 0 |201906: 0 |201905: 1. ACTA REUNIÓN MAPA DE RIESGOS
2. PANTALLAZO CORREO SOLICITUD A LA OFICINA ASESORA DE PLANEACIÓN  |201904: 0 |201903: 0 |201902: 0 |201901: 0</v>
      </c>
      <c r="BL191" s="316" t="str">
        <f t="shared" si="14"/>
        <v xml:space="preserve"> |201912: 0 |201911: 0 |2019010: 0 |201909: 0 |201908: 0 |201907: 0 |201906: 0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
Dicho lo anterior, no se ha podido realizar la actualización del mapa de riesgos por proceso y el respectivo seguimiento.
Se adjunta acta de reunión y pantallazo de la solicitud a la Oficina Asesora de Planeación mediante correo electrónico  |201904: 0 |201903: 0 |201902: 0 |201901: 0</v>
      </c>
      <c r="BM191" s="359">
        <v>0</v>
      </c>
      <c r="BN191" s="360">
        <v>0</v>
      </c>
      <c r="BO191" s="359">
        <v>0</v>
      </c>
      <c r="BP191" s="360">
        <v>0</v>
      </c>
      <c r="BQ191" s="359">
        <v>0</v>
      </c>
      <c r="BR191" s="360">
        <v>0</v>
      </c>
      <c r="BS191" s="359">
        <v>0</v>
      </c>
      <c r="BT191" s="360">
        <v>0</v>
      </c>
      <c r="BU191" s="460" t="s">
        <v>1644</v>
      </c>
      <c r="BV191" s="461" t="s">
        <v>1645</v>
      </c>
      <c r="BW191" s="321">
        <v>0</v>
      </c>
      <c r="BX191" s="322">
        <v>0</v>
      </c>
      <c r="BY191" s="490">
        <v>0</v>
      </c>
      <c r="BZ191" s="491">
        <v>0</v>
      </c>
      <c r="CA191" s="490">
        <v>0</v>
      </c>
      <c r="CB191" s="491">
        <v>0</v>
      </c>
      <c r="CC191" s="490">
        <v>0</v>
      </c>
      <c r="CD191" s="491">
        <v>0</v>
      </c>
      <c r="CE191" s="490">
        <v>0</v>
      </c>
      <c r="CF191" s="491">
        <v>0</v>
      </c>
      <c r="CG191" s="490">
        <v>0</v>
      </c>
      <c r="CH191" s="491">
        <v>0</v>
      </c>
      <c r="CI191" s="490">
        <v>0</v>
      </c>
      <c r="CJ191" s="491">
        <v>0</v>
      </c>
    </row>
    <row r="192" spans="1:88" ht="15" customHeight="1" x14ac:dyDescent="0.2">
      <c r="A192" s="587">
        <v>192</v>
      </c>
      <c r="B192" s="575" t="s">
        <v>254</v>
      </c>
      <c r="C192" s="577" t="s">
        <v>9</v>
      </c>
      <c r="D192" s="577" t="s">
        <v>44</v>
      </c>
      <c r="E192" s="577" t="s">
        <v>12</v>
      </c>
      <c r="F192" s="245" t="s">
        <v>121</v>
      </c>
      <c r="G192" s="245" t="s">
        <v>78</v>
      </c>
      <c r="H192" s="245">
        <v>11</v>
      </c>
      <c r="I192" s="577" t="s">
        <v>733</v>
      </c>
      <c r="J192" s="245" t="s">
        <v>24</v>
      </c>
      <c r="K192" s="245" t="s">
        <v>2257</v>
      </c>
      <c r="L192" s="245" t="s">
        <v>1646</v>
      </c>
      <c r="M192" s="245" t="s">
        <v>1618</v>
      </c>
      <c r="N192" s="577" t="s">
        <v>52</v>
      </c>
      <c r="O192" s="577" t="s">
        <v>1374</v>
      </c>
      <c r="P192" s="577" t="s">
        <v>1374</v>
      </c>
      <c r="Q192" s="577" t="s">
        <v>1375</v>
      </c>
      <c r="R192" s="245" t="s">
        <v>128</v>
      </c>
      <c r="S192" s="245" t="s">
        <v>129</v>
      </c>
      <c r="T192" s="245" t="s">
        <v>130</v>
      </c>
      <c r="U192" s="575" t="s">
        <v>165</v>
      </c>
      <c r="V192" s="575" t="s">
        <v>327</v>
      </c>
      <c r="W192" s="245"/>
      <c r="X192" s="589"/>
      <c r="Y192" s="589"/>
      <c r="Z192" s="589"/>
      <c r="AA192" s="589"/>
      <c r="AB192" s="589"/>
      <c r="AC192" s="589">
        <v>1</v>
      </c>
      <c r="AD192" s="245" t="s">
        <v>1619</v>
      </c>
      <c r="AE192" s="245" t="s">
        <v>134</v>
      </c>
      <c r="AF192" s="576">
        <v>4.4642857142857152E-4</v>
      </c>
      <c r="AG192" s="588" t="s">
        <v>135</v>
      </c>
      <c r="AH192" s="526">
        <v>0</v>
      </c>
      <c r="AI192" s="524">
        <v>0</v>
      </c>
      <c r="AJ192" s="524">
        <v>0</v>
      </c>
      <c r="AK192" s="524">
        <v>0</v>
      </c>
      <c r="AL192" s="524">
        <v>0</v>
      </c>
      <c r="AM192" s="524">
        <v>0</v>
      </c>
      <c r="AN192" s="113">
        <v>0</v>
      </c>
      <c r="AO192" s="116">
        <v>1</v>
      </c>
      <c r="AP192" s="113">
        <v>0</v>
      </c>
      <c r="AQ192" s="113">
        <v>0</v>
      </c>
      <c r="AR192" s="113">
        <v>0</v>
      </c>
      <c r="AS192" s="113">
        <v>0</v>
      </c>
      <c r="AT192" s="545">
        <f t="shared" si="10"/>
        <v>1</v>
      </c>
      <c r="AU192" s="609" t="s">
        <v>136</v>
      </c>
      <c r="AV192" s="551">
        <v>0</v>
      </c>
      <c r="AW192" s="552">
        <v>0</v>
      </c>
      <c r="AX192" s="552">
        <v>0</v>
      </c>
      <c r="AY192" s="552">
        <v>0</v>
      </c>
      <c r="AZ192" s="552">
        <v>0</v>
      </c>
      <c r="BA192" s="552">
        <v>0</v>
      </c>
      <c r="BB192" s="115">
        <v>0</v>
      </c>
      <c r="BC192" s="115">
        <v>0</v>
      </c>
      <c r="BD192" s="115">
        <v>0</v>
      </c>
      <c r="BE192" s="115">
        <v>0</v>
      </c>
      <c r="BF192" s="115">
        <v>0</v>
      </c>
      <c r="BG192" s="115">
        <v>0</v>
      </c>
      <c r="BH192" s="545">
        <f t="shared" si="11"/>
        <v>0</v>
      </c>
      <c r="BI192" s="571">
        <f t="shared" si="12"/>
        <v>0</v>
      </c>
      <c r="BJ192" s="571" t="str">
        <f>VLOOKUP(BI192,Tabla_Indicador_Gestion4[#All],3,TRUE)</f>
        <v>Por Ejecutar</v>
      </c>
      <c r="BK192" s="315" t="str">
        <f t="shared" si="13"/>
        <v xml:space="preserve"> |201912: 0 |201911: 0 |2019010: 0 |201909: 0 |201908: 0 |201907: 0 |201906: 0 |201905: 0  |201904: 0 |201903: 0 |201902: 0 |201901: 0</v>
      </c>
      <c r="BL192" s="316" t="str">
        <f t="shared" si="14"/>
        <v xml:space="preserve"> |201912: 0 |201911: 0 |2019010: 0 |201909: 0 |201908: 0 |201907: 0 |201906: No hay actividad programada para este mes |201905: 0  |201904: 0 |201903: 0 |201902: 0 |201901: 0</v>
      </c>
      <c r="BM192" s="361">
        <v>0</v>
      </c>
      <c r="BN192" s="362">
        <v>0</v>
      </c>
      <c r="BO192" s="361">
        <v>0</v>
      </c>
      <c r="BP192" s="362">
        <v>0</v>
      </c>
      <c r="BQ192" s="361">
        <v>0</v>
      </c>
      <c r="BR192" s="362">
        <v>0</v>
      </c>
      <c r="BS192" s="361">
        <v>0</v>
      </c>
      <c r="BT192" s="362">
        <v>0</v>
      </c>
      <c r="BU192" s="462">
        <v>0</v>
      </c>
      <c r="BV192" s="463">
        <v>0</v>
      </c>
      <c r="BW192" s="323">
        <v>0</v>
      </c>
      <c r="BX192" s="270" t="s">
        <v>1647</v>
      </c>
      <c r="BY192" s="490">
        <v>0</v>
      </c>
      <c r="BZ192" s="491">
        <v>0</v>
      </c>
      <c r="CA192" s="490">
        <v>0</v>
      </c>
      <c r="CB192" s="491">
        <v>0</v>
      </c>
      <c r="CC192" s="490">
        <v>0</v>
      </c>
      <c r="CD192" s="491">
        <v>0</v>
      </c>
      <c r="CE192" s="490">
        <v>0</v>
      </c>
      <c r="CF192" s="491">
        <v>0</v>
      </c>
      <c r="CG192" s="490">
        <v>0</v>
      </c>
      <c r="CH192" s="491">
        <v>0</v>
      </c>
      <c r="CI192" s="490">
        <v>0</v>
      </c>
      <c r="CJ192" s="491">
        <v>0</v>
      </c>
    </row>
    <row r="193" spans="1:88" ht="15" customHeight="1" x14ac:dyDescent="0.2">
      <c r="A193" s="587">
        <v>193</v>
      </c>
      <c r="B193" s="575" t="s">
        <v>254</v>
      </c>
      <c r="C193" s="591" t="s">
        <v>9</v>
      </c>
      <c r="D193" s="577" t="s">
        <v>44</v>
      </c>
      <c r="E193" s="577" t="s">
        <v>12</v>
      </c>
      <c r="F193" s="245" t="s">
        <v>121</v>
      </c>
      <c r="G193" s="245" t="s">
        <v>78</v>
      </c>
      <c r="H193" s="245">
        <v>11</v>
      </c>
      <c r="I193" s="577" t="s">
        <v>733</v>
      </c>
      <c r="J193" s="245" t="s">
        <v>24</v>
      </c>
      <c r="K193" s="245" t="s">
        <v>2257</v>
      </c>
      <c r="L193" s="245" t="s">
        <v>1648</v>
      </c>
      <c r="M193" s="245" t="s">
        <v>735</v>
      </c>
      <c r="N193" s="577" t="s">
        <v>64</v>
      </c>
      <c r="O193" s="577" t="s">
        <v>835</v>
      </c>
      <c r="P193" s="577" t="s">
        <v>835</v>
      </c>
      <c r="Q193" s="577" t="s">
        <v>836</v>
      </c>
      <c r="R193" s="245" t="s">
        <v>260</v>
      </c>
      <c r="S193" s="245" t="s">
        <v>129</v>
      </c>
      <c r="T193" s="245" t="s">
        <v>130</v>
      </c>
      <c r="U193" s="575" t="s">
        <v>165</v>
      </c>
      <c r="V193" s="575" t="s">
        <v>327</v>
      </c>
      <c r="W193" s="245"/>
      <c r="X193" s="589"/>
      <c r="Y193" s="589"/>
      <c r="Z193" s="589"/>
      <c r="AA193" s="589"/>
      <c r="AB193" s="589"/>
      <c r="AC193" s="589">
        <v>1</v>
      </c>
      <c r="AD193" s="245" t="s">
        <v>736</v>
      </c>
      <c r="AE193" s="245" t="s">
        <v>134</v>
      </c>
      <c r="AF193" s="576">
        <v>1.666666666666667E-3</v>
      </c>
      <c r="AG193" s="588" t="s">
        <v>135</v>
      </c>
      <c r="AH193" s="531">
        <v>0</v>
      </c>
      <c r="AI193" s="529">
        <v>0</v>
      </c>
      <c r="AJ193" s="529">
        <v>0.25</v>
      </c>
      <c r="AK193" s="529">
        <v>0.05</v>
      </c>
      <c r="AL193" s="529">
        <v>0.1</v>
      </c>
      <c r="AM193" s="529">
        <v>0.1</v>
      </c>
      <c r="AN193" s="125">
        <v>0.05</v>
      </c>
      <c r="AO193" s="125">
        <v>0.1</v>
      </c>
      <c r="AP193" s="125">
        <v>0.1</v>
      </c>
      <c r="AQ193" s="125">
        <v>0.05</v>
      </c>
      <c r="AR193" s="125">
        <v>0.1</v>
      </c>
      <c r="AS193" s="125">
        <v>0.1</v>
      </c>
      <c r="AT193" s="546">
        <f t="shared" si="10"/>
        <v>1</v>
      </c>
      <c r="AU193" s="609" t="s">
        <v>136</v>
      </c>
      <c r="AV193" s="557">
        <v>0</v>
      </c>
      <c r="AW193" s="558">
        <v>0</v>
      </c>
      <c r="AX193" s="558">
        <v>0.25</v>
      </c>
      <c r="AY193" s="558">
        <v>0.05</v>
      </c>
      <c r="AZ193" s="558">
        <v>0.1</v>
      </c>
      <c r="BA193" s="558">
        <v>0.1</v>
      </c>
      <c r="BB193" s="123">
        <v>0</v>
      </c>
      <c r="BC193" s="123">
        <v>0</v>
      </c>
      <c r="BD193" s="123">
        <v>0</v>
      </c>
      <c r="BE193" s="123">
        <v>0</v>
      </c>
      <c r="BF193" s="123">
        <v>0</v>
      </c>
      <c r="BG193" s="123">
        <v>0</v>
      </c>
      <c r="BH193" s="572">
        <f t="shared" si="11"/>
        <v>0.5</v>
      </c>
      <c r="BI193" s="571">
        <f t="shared" si="12"/>
        <v>0.5</v>
      </c>
      <c r="BJ193" s="571" t="str">
        <f>VLOOKUP(BI193,Tabla_Indicador_Gestion4[#All],3,TRUE)</f>
        <v>En Tramite</v>
      </c>
      <c r="BK193" s="315" t="str">
        <f t="shared" si="13"/>
        <v xml:space="preserve"> |201912: 0 |201911: 0 |2019010: 0 |201909: 0 |201908: 0 |201907: 0 |201906: 584 junio - PAAC_2019_V2 avance 30 de abril 2019.xlsx |201905: PAAC_2019_V2 avance 30 de abril 2019.xlsx  |201904: 631 abril - PAAC_2019_V2 avance 30 de abril 2019.xlsx |201903: 589 mar - Formato Riesgos V2 - TI - 29032019.xlsx |201902: 0 |201901: 0</v>
      </c>
      <c r="BL193" s="316" t="str">
        <f t="shared" si="14"/>
        <v xml:space="preserve"> |201912: 0 |201911: 0 |2019010: 0 |201909: 0 |201908: 0 |201907: 0 |201906: Se reporta avance en los riesgos de corrupcción con corte a 30 de abril. |201905: Se reportó el avance en el cumplimiento del plan anticorrupción.  |201904: Reporte de avance en la actividades del plan anticorrupción y de atención al ciudadano. |201903: Monitoreo del mapa de riesgos de TI |201902: 0 |201901: 0</v>
      </c>
      <c r="BM193" s="359">
        <v>0</v>
      </c>
      <c r="BN193" s="360">
        <v>0</v>
      </c>
      <c r="BO193" s="359">
        <v>0</v>
      </c>
      <c r="BP193" s="360">
        <v>0</v>
      </c>
      <c r="BQ193" s="355" t="s">
        <v>1631</v>
      </c>
      <c r="BR193" s="356" t="s">
        <v>1649</v>
      </c>
      <c r="BS193" s="423" t="s">
        <v>1650</v>
      </c>
      <c r="BT193" s="424" t="s">
        <v>1651</v>
      </c>
      <c r="BU193" s="460" t="s">
        <v>1652</v>
      </c>
      <c r="BV193" s="461" t="s">
        <v>1653</v>
      </c>
      <c r="BW193" s="267" t="s">
        <v>1654</v>
      </c>
      <c r="BX193" s="268" t="s">
        <v>1655</v>
      </c>
      <c r="BY193" s="490">
        <v>0</v>
      </c>
      <c r="BZ193" s="491">
        <v>0</v>
      </c>
      <c r="CA193" s="490">
        <v>0</v>
      </c>
      <c r="CB193" s="491">
        <v>0</v>
      </c>
      <c r="CC193" s="490">
        <v>0</v>
      </c>
      <c r="CD193" s="491">
        <v>0</v>
      </c>
      <c r="CE193" s="490">
        <v>0</v>
      </c>
      <c r="CF193" s="491">
        <v>0</v>
      </c>
      <c r="CG193" s="490">
        <v>0</v>
      </c>
      <c r="CH193" s="491">
        <v>0</v>
      </c>
      <c r="CI193" s="490">
        <v>0</v>
      </c>
      <c r="CJ193" s="491">
        <v>0</v>
      </c>
    </row>
    <row r="194" spans="1:88" ht="15" customHeight="1" x14ac:dyDescent="0.2">
      <c r="A194" s="587">
        <v>194</v>
      </c>
      <c r="B194" s="575" t="s">
        <v>254</v>
      </c>
      <c r="C194" s="577" t="s">
        <v>9</v>
      </c>
      <c r="D194" s="577" t="s">
        <v>44</v>
      </c>
      <c r="E194" s="577" t="s">
        <v>12</v>
      </c>
      <c r="F194" s="245" t="s">
        <v>121</v>
      </c>
      <c r="G194" s="245" t="s">
        <v>78</v>
      </c>
      <c r="H194" s="245">
        <v>11</v>
      </c>
      <c r="I194" s="577" t="s">
        <v>733</v>
      </c>
      <c r="J194" s="245" t="s">
        <v>24</v>
      </c>
      <c r="K194" s="245" t="s">
        <v>2257</v>
      </c>
      <c r="L194" s="245" t="s">
        <v>1656</v>
      </c>
      <c r="M194" s="245" t="s">
        <v>1618</v>
      </c>
      <c r="N194" s="577" t="s">
        <v>58</v>
      </c>
      <c r="O194" s="577" t="s">
        <v>1000</v>
      </c>
      <c r="P194" s="577" t="s">
        <v>1000</v>
      </c>
      <c r="Q194" s="577" t="s">
        <v>1001</v>
      </c>
      <c r="R194" s="245" t="s">
        <v>260</v>
      </c>
      <c r="S194" s="245" t="s">
        <v>129</v>
      </c>
      <c r="T194" s="245" t="s">
        <v>130</v>
      </c>
      <c r="U194" s="575" t="s">
        <v>165</v>
      </c>
      <c r="V194" s="575" t="s">
        <v>327</v>
      </c>
      <c r="W194" s="245"/>
      <c r="X194" s="589"/>
      <c r="Y194" s="589"/>
      <c r="Z194" s="589"/>
      <c r="AA194" s="589"/>
      <c r="AB194" s="589"/>
      <c r="AC194" s="589">
        <v>1</v>
      </c>
      <c r="AD194" s="245" t="s">
        <v>1619</v>
      </c>
      <c r="AE194" s="245" t="s">
        <v>134</v>
      </c>
      <c r="AF194" s="576">
        <v>4.4642857142857152E-4</v>
      </c>
      <c r="AG194" s="588" t="s">
        <v>135</v>
      </c>
      <c r="AH194" s="526">
        <v>0</v>
      </c>
      <c r="AI194" s="524">
        <v>0</v>
      </c>
      <c r="AJ194" s="524">
        <v>0</v>
      </c>
      <c r="AK194" s="524">
        <v>0</v>
      </c>
      <c r="AL194" s="524">
        <v>0</v>
      </c>
      <c r="AM194" s="524">
        <v>0</v>
      </c>
      <c r="AN194" s="113">
        <v>0</v>
      </c>
      <c r="AO194" s="113">
        <v>0</v>
      </c>
      <c r="AP194" s="113">
        <v>0</v>
      </c>
      <c r="AQ194" s="113">
        <v>0</v>
      </c>
      <c r="AR194" s="116">
        <v>1</v>
      </c>
      <c r="AS194" s="113">
        <v>0</v>
      </c>
      <c r="AT194" s="545">
        <f t="shared" si="10"/>
        <v>1</v>
      </c>
      <c r="AU194" s="609" t="s">
        <v>136</v>
      </c>
      <c r="AV194" s="551">
        <v>0</v>
      </c>
      <c r="AW194" s="552">
        <v>0</v>
      </c>
      <c r="AX194" s="552">
        <v>0</v>
      </c>
      <c r="AY194" s="552">
        <v>0</v>
      </c>
      <c r="AZ194" s="552">
        <v>0</v>
      </c>
      <c r="BA194" s="552">
        <v>0</v>
      </c>
      <c r="BB194" s="115">
        <v>0</v>
      </c>
      <c r="BC194" s="115">
        <v>0</v>
      </c>
      <c r="BD194" s="115">
        <v>0</v>
      </c>
      <c r="BE194" s="115">
        <v>0</v>
      </c>
      <c r="BF194" s="115">
        <v>0</v>
      </c>
      <c r="BG194" s="115">
        <v>0</v>
      </c>
      <c r="BH194" s="545">
        <f t="shared" si="11"/>
        <v>0</v>
      </c>
      <c r="BI194" s="571">
        <f t="shared" si="12"/>
        <v>0</v>
      </c>
      <c r="BJ194" s="571" t="str">
        <f>VLOOKUP(BI194,Tabla_Indicador_Gestion4[#All],3,TRUE)</f>
        <v>Por Ejecutar</v>
      </c>
      <c r="BK194" s="315" t="str">
        <f t="shared" si="13"/>
        <v xml:space="preserve"> |201912: 0 |201911: 0 |2019010: 0 |201909: 0 |201908: 0 |201907: 0 |201906: 0 |201905: 0  |201904: 0 |201903: 0 |201902: 0 |201901: 0</v>
      </c>
      <c r="BL194" s="316" t="str">
        <f t="shared" si="14"/>
        <v xml:space="preserve"> |201912: 0 |201911: 0 |2019010: 0 |201909: 0 |201908: 0 |201907: 0 |201906: 0 |201905: 0  |201904: 0 |201903: 0 |201902: 0 |201901: 0</v>
      </c>
      <c r="BM194" s="361">
        <v>0</v>
      </c>
      <c r="BN194" s="362">
        <v>0</v>
      </c>
      <c r="BO194" s="361">
        <v>0</v>
      </c>
      <c r="BP194" s="362">
        <v>0</v>
      </c>
      <c r="BQ194" s="361">
        <v>0</v>
      </c>
      <c r="BR194" s="362">
        <v>0</v>
      </c>
      <c r="BS194" s="361">
        <v>0</v>
      </c>
      <c r="BT194" s="362">
        <v>0</v>
      </c>
      <c r="BU194" s="462">
        <v>0</v>
      </c>
      <c r="BV194" s="463">
        <v>0</v>
      </c>
      <c r="BW194" s="323">
        <v>0</v>
      </c>
      <c r="BX194" s="324">
        <v>0</v>
      </c>
      <c r="BY194" s="490">
        <v>0</v>
      </c>
      <c r="BZ194" s="491">
        <v>0</v>
      </c>
      <c r="CA194" s="490">
        <v>0</v>
      </c>
      <c r="CB194" s="491">
        <v>0</v>
      </c>
      <c r="CC194" s="490">
        <v>0</v>
      </c>
      <c r="CD194" s="491">
        <v>0</v>
      </c>
      <c r="CE194" s="490">
        <v>0</v>
      </c>
      <c r="CF194" s="491">
        <v>0</v>
      </c>
      <c r="CG194" s="490">
        <v>0</v>
      </c>
      <c r="CH194" s="491">
        <v>0</v>
      </c>
      <c r="CI194" s="490">
        <v>0</v>
      </c>
      <c r="CJ194" s="491">
        <v>0</v>
      </c>
    </row>
    <row r="195" spans="1:88" ht="15" customHeight="1" x14ac:dyDescent="0.2">
      <c r="A195" s="587">
        <v>195</v>
      </c>
      <c r="B195" s="575" t="s">
        <v>254</v>
      </c>
      <c r="C195" s="577" t="s">
        <v>9</v>
      </c>
      <c r="D195" s="577" t="s">
        <v>44</v>
      </c>
      <c r="E195" s="577" t="s">
        <v>12</v>
      </c>
      <c r="F195" s="245" t="s">
        <v>121</v>
      </c>
      <c r="G195" s="245" t="s">
        <v>78</v>
      </c>
      <c r="H195" s="245">
        <v>11</v>
      </c>
      <c r="I195" s="577" t="s">
        <v>733</v>
      </c>
      <c r="J195" s="245" t="s">
        <v>24</v>
      </c>
      <c r="K195" s="245" t="s">
        <v>2257</v>
      </c>
      <c r="L195" s="245" t="s">
        <v>1657</v>
      </c>
      <c r="M195" s="245" t="s">
        <v>1618</v>
      </c>
      <c r="N195" s="577" t="s">
        <v>8</v>
      </c>
      <c r="O195" s="577" t="s">
        <v>344</v>
      </c>
      <c r="P195" s="577" t="s">
        <v>399</v>
      </c>
      <c r="Q195" s="577" t="s">
        <v>400</v>
      </c>
      <c r="R195" s="245" t="s">
        <v>260</v>
      </c>
      <c r="S195" s="245" t="s">
        <v>129</v>
      </c>
      <c r="T195" s="245" t="s">
        <v>130</v>
      </c>
      <c r="U195" s="575" t="s">
        <v>165</v>
      </c>
      <c r="V195" s="575" t="s">
        <v>327</v>
      </c>
      <c r="W195" s="245"/>
      <c r="X195" s="589"/>
      <c r="Y195" s="589"/>
      <c r="Z195" s="589"/>
      <c r="AA195" s="589"/>
      <c r="AB195" s="589"/>
      <c r="AC195" s="589">
        <v>1</v>
      </c>
      <c r="AD195" s="245" t="s">
        <v>1619</v>
      </c>
      <c r="AE195" s="245" t="s">
        <v>134</v>
      </c>
      <c r="AF195" s="576">
        <v>4.4642857142857152E-4</v>
      </c>
      <c r="AG195" s="588" t="s">
        <v>135</v>
      </c>
      <c r="AH195" s="525">
        <v>0</v>
      </c>
      <c r="AI195" s="527">
        <v>0</v>
      </c>
      <c r="AJ195" s="527">
        <v>0</v>
      </c>
      <c r="AK195" s="527">
        <v>0</v>
      </c>
      <c r="AL195" s="527">
        <v>0</v>
      </c>
      <c r="AM195" s="527">
        <v>0</v>
      </c>
      <c r="AN195" s="129">
        <v>0</v>
      </c>
      <c r="AO195" s="129">
        <v>0</v>
      </c>
      <c r="AP195" s="129">
        <v>0</v>
      </c>
      <c r="AQ195" s="129">
        <v>0.5</v>
      </c>
      <c r="AR195" s="129">
        <v>0.5</v>
      </c>
      <c r="AS195" s="129">
        <v>0</v>
      </c>
      <c r="AT195" s="546">
        <f t="shared" ref="AT195:AT258" si="15">SUM(AH195:AS195)</f>
        <v>1</v>
      </c>
      <c r="AU195" s="609" t="s">
        <v>136</v>
      </c>
      <c r="AV195" s="557">
        <v>0</v>
      </c>
      <c r="AW195" s="558">
        <v>0</v>
      </c>
      <c r="AX195" s="558">
        <v>0</v>
      </c>
      <c r="AY195" s="558">
        <v>0</v>
      </c>
      <c r="AZ195" s="556">
        <v>0</v>
      </c>
      <c r="BA195" s="558">
        <v>0</v>
      </c>
      <c r="BB195" s="123">
        <v>0</v>
      </c>
      <c r="BC195" s="123">
        <v>0</v>
      </c>
      <c r="BD195" s="123">
        <v>0</v>
      </c>
      <c r="BE195" s="123">
        <v>0</v>
      </c>
      <c r="BF195" s="123">
        <v>0</v>
      </c>
      <c r="BG195" s="123">
        <v>0</v>
      </c>
      <c r="BH195" s="572">
        <f t="shared" ref="BH195:BH258" si="16">SUM(AV195:BG195)</f>
        <v>0</v>
      </c>
      <c r="BI195" s="571">
        <f t="shared" ref="BI195:BI258" si="17">+BH195/AT195</f>
        <v>0</v>
      </c>
      <c r="BJ195" s="571" t="str">
        <f>VLOOKUP(BI195,Tabla_Indicador_Gestion4[#All],3,TRUE)</f>
        <v>Por Ejecutar</v>
      </c>
      <c r="BK195" s="315" t="str">
        <f t="shared" ref="BK195:BK258" si="18">CONCATENATE(" |201912: ",$CI195," |201911: ",$CG195," |2019010: ",$CE195," |201909: ",$CC195," |201908: ",$CA195," |201907: ",$BY195," |201906: ",$BW195," |201905: ",$BU195,"  |201904: ",$BS195," |201903: ",$BQ195," |201902: ",$BO195," |201901: ",$BM195)</f>
        <v xml:space="preserve"> |201912: 0 |201911: 0 |2019010: 0 |201909: 0 |201908: 0 |201907: 0 |201906: 0 |201905: 0  |201904: 0 |201903: 0 |201902: 0 |201901: 0</v>
      </c>
      <c r="BL195" s="316" t="str">
        <f t="shared" ref="BL195:BL258" si="19">CONCATENATE(" |201912: ",$CJ195," |201911: ",$CH195," |2019010: ",$CF195," |201909: ",$CD195," |201908: ",$CB195," |201907: ",$BZ195," |201906: ",$BX195," |201905: ",$BV195,"  |201904: ",$BT195," |201903: ",$BR195," |201902: ",$BP195," |201901: ",$BN195)</f>
        <v xml:space="preserve"> |201912: 0 |201911: 0 |2019010: 0 |201909: 0 |201908: 0 |201907: 0 |201906: 0 |201905: 0  |201904: 0 |201903: 0 |201902: 0 |201901: 0</v>
      </c>
      <c r="BM195" s="359">
        <v>0</v>
      </c>
      <c r="BN195" s="360">
        <v>0</v>
      </c>
      <c r="BO195" s="359">
        <v>0</v>
      </c>
      <c r="BP195" s="360">
        <v>0</v>
      </c>
      <c r="BQ195" s="359">
        <v>0</v>
      </c>
      <c r="BR195" s="360">
        <v>0</v>
      </c>
      <c r="BS195" s="359">
        <v>0</v>
      </c>
      <c r="BT195" s="360">
        <v>0</v>
      </c>
      <c r="BU195" s="462">
        <v>0</v>
      </c>
      <c r="BV195" s="463">
        <v>0</v>
      </c>
      <c r="BW195" s="321">
        <v>0</v>
      </c>
      <c r="BX195" s="322">
        <v>0</v>
      </c>
      <c r="BY195" s="490">
        <v>0</v>
      </c>
      <c r="BZ195" s="491">
        <v>0</v>
      </c>
      <c r="CA195" s="490">
        <v>0</v>
      </c>
      <c r="CB195" s="491">
        <v>0</v>
      </c>
      <c r="CC195" s="490">
        <v>0</v>
      </c>
      <c r="CD195" s="491">
        <v>0</v>
      </c>
      <c r="CE195" s="490">
        <v>0</v>
      </c>
      <c r="CF195" s="491">
        <v>0</v>
      </c>
      <c r="CG195" s="490">
        <v>0</v>
      </c>
      <c r="CH195" s="491">
        <v>0</v>
      </c>
      <c r="CI195" s="490">
        <v>0</v>
      </c>
      <c r="CJ195" s="491">
        <v>0</v>
      </c>
    </row>
    <row r="196" spans="1:88" ht="15" customHeight="1" x14ac:dyDescent="0.2">
      <c r="A196" s="587">
        <v>196</v>
      </c>
      <c r="B196" s="575" t="s">
        <v>254</v>
      </c>
      <c r="C196" s="577" t="s">
        <v>9</v>
      </c>
      <c r="D196" s="577" t="s">
        <v>44</v>
      </c>
      <c r="E196" s="577" t="s">
        <v>12</v>
      </c>
      <c r="F196" s="245" t="s">
        <v>121</v>
      </c>
      <c r="G196" s="245" t="s">
        <v>78</v>
      </c>
      <c r="H196" s="245">
        <v>11</v>
      </c>
      <c r="I196" s="577" t="s">
        <v>733</v>
      </c>
      <c r="J196" s="245" t="s">
        <v>24</v>
      </c>
      <c r="K196" s="245" t="s">
        <v>2257</v>
      </c>
      <c r="L196" s="245" t="s">
        <v>1658</v>
      </c>
      <c r="M196" s="245" t="s">
        <v>1618</v>
      </c>
      <c r="N196" s="577" t="s">
        <v>8</v>
      </c>
      <c r="O196" s="577" t="s">
        <v>344</v>
      </c>
      <c r="P196" s="577" t="s">
        <v>387</v>
      </c>
      <c r="Q196" s="577" t="s">
        <v>388</v>
      </c>
      <c r="R196" s="245" t="s">
        <v>260</v>
      </c>
      <c r="S196" s="245" t="s">
        <v>129</v>
      </c>
      <c r="T196" s="245" t="s">
        <v>130</v>
      </c>
      <c r="U196" s="575" t="s">
        <v>165</v>
      </c>
      <c r="V196" s="575" t="s">
        <v>327</v>
      </c>
      <c r="W196" s="245"/>
      <c r="X196" s="589"/>
      <c r="Y196" s="589"/>
      <c r="Z196" s="589"/>
      <c r="AA196" s="589"/>
      <c r="AB196" s="589"/>
      <c r="AC196" s="589">
        <v>1</v>
      </c>
      <c r="AD196" s="245" t="s">
        <v>1619</v>
      </c>
      <c r="AE196" s="245" t="s">
        <v>134</v>
      </c>
      <c r="AF196" s="576">
        <v>4.4642857142857152E-4</v>
      </c>
      <c r="AG196" s="588" t="s">
        <v>135</v>
      </c>
      <c r="AH196" s="526">
        <v>0</v>
      </c>
      <c r="AI196" s="524">
        <v>0</v>
      </c>
      <c r="AJ196" s="524">
        <v>0</v>
      </c>
      <c r="AK196" s="524">
        <v>0</v>
      </c>
      <c r="AL196" s="524">
        <v>0</v>
      </c>
      <c r="AM196" s="524">
        <v>0</v>
      </c>
      <c r="AN196" s="113">
        <v>0</v>
      </c>
      <c r="AO196" s="113">
        <v>0</v>
      </c>
      <c r="AP196" s="113">
        <v>0</v>
      </c>
      <c r="AQ196" s="113">
        <v>0</v>
      </c>
      <c r="AR196" s="113">
        <v>0</v>
      </c>
      <c r="AS196" s="116">
        <v>1</v>
      </c>
      <c r="AT196" s="546">
        <f t="shared" si="15"/>
        <v>1</v>
      </c>
      <c r="AU196" s="609" t="s">
        <v>136</v>
      </c>
      <c r="AV196" s="551">
        <v>0</v>
      </c>
      <c r="AW196" s="552">
        <v>0</v>
      </c>
      <c r="AX196" s="552">
        <v>0</v>
      </c>
      <c r="AY196" s="552">
        <v>0</v>
      </c>
      <c r="AZ196" s="552">
        <v>0</v>
      </c>
      <c r="BA196" s="552">
        <v>0</v>
      </c>
      <c r="BB196" s="115">
        <v>0</v>
      </c>
      <c r="BC196" s="115">
        <v>0</v>
      </c>
      <c r="BD196" s="115">
        <v>0</v>
      </c>
      <c r="BE196" s="115">
        <v>0</v>
      </c>
      <c r="BF196" s="115">
        <v>0</v>
      </c>
      <c r="BG196" s="115">
        <v>0</v>
      </c>
      <c r="BH196" s="545">
        <f t="shared" si="16"/>
        <v>0</v>
      </c>
      <c r="BI196" s="571">
        <f t="shared" si="17"/>
        <v>0</v>
      </c>
      <c r="BJ196" s="571" t="str">
        <f>VLOOKUP(BI196,Tabla_Indicador_Gestion4[#All],3,TRUE)</f>
        <v>Por Ejecutar</v>
      </c>
      <c r="BK196" s="315" t="str">
        <f t="shared" si="18"/>
        <v xml:space="preserve"> |201912: 0 |201911: 0 |2019010: 0 |201909: 0 |201908: 0 |201907: 0 |201906: 0 |201905: 0  |201904: 0 |201903: 0 |201902: 0 |201901: 0</v>
      </c>
      <c r="BL196" s="316" t="str">
        <f t="shared" si="19"/>
        <v xml:space="preserve"> |201912: 0 |201911: 0 |2019010: 0 |201909: 0 |201908: 0 |201907: 0 |201906: 0 |201905: 0  |201904: 0 |201903: 0 |201902: 0 |201901: 0</v>
      </c>
      <c r="BM196" s="361">
        <v>0</v>
      </c>
      <c r="BN196" s="362">
        <v>0</v>
      </c>
      <c r="BO196" s="361">
        <v>0</v>
      </c>
      <c r="BP196" s="362">
        <v>0</v>
      </c>
      <c r="BQ196" s="361">
        <v>0</v>
      </c>
      <c r="BR196" s="362">
        <v>0</v>
      </c>
      <c r="BS196" s="361">
        <v>0</v>
      </c>
      <c r="BT196" s="362">
        <v>0</v>
      </c>
      <c r="BU196" s="462">
        <v>0</v>
      </c>
      <c r="BV196" s="463">
        <v>0</v>
      </c>
      <c r="BW196" s="323">
        <v>0</v>
      </c>
      <c r="BX196" s="324">
        <v>0</v>
      </c>
      <c r="BY196" s="490">
        <v>0</v>
      </c>
      <c r="BZ196" s="491">
        <v>0</v>
      </c>
      <c r="CA196" s="490">
        <v>0</v>
      </c>
      <c r="CB196" s="491">
        <v>0</v>
      </c>
      <c r="CC196" s="490">
        <v>0</v>
      </c>
      <c r="CD196" s="491">
        <v>0</v>
      </c>
      <c r="CE196" s="490">
        <v>0</v>
      </c>
      <c r="CF196" s="491">
        <v>0</v>
      </c>
      <c r="CG196" s="490">
        <v>0</v>
      </c>
      <c r="CH196" s="491">
        <v>0</v>
      </c>
      <c r="CI196" s="490">
        <v>0</v>
      </c>
      <c r="CJ196" s="491">
        <v>0</v>
      </c>
    </row>
    <row r="197" spans="1:88" ht="15" customHeight="1" x14ac:dyDescent="0.2">
      <c r="A197" s="587">
        <v>197</v>
      </c>
      <c r="B197" s="575" t="s">
        <v>254</v>
      </c>
      <c r="C197" s="577" t="s">
        <v>9</v>
      </c>
      <c r="D197" s="577" t="s">
        <v>44</v>
      </c>
      <c r="E197" s="577" t="s">
        <v>12</v>
      </c>
      <c r="F197" s="245" t="s">
        <v>121</v>
      </c>
      <c r="G197" s="245" t="s">
        <v>78</v>
      </c>
      <c r="H197" s="245">
        <v>11</v>
      </c>
      <c r="I197" s="577" t="s">
        <v>733</v>
      </c>
      <c r="J197" s="245" t="s">
        <v>24</v>
      </c>
      <c r="K197" s="245" t="s">
        <v>2257</v>
      </c>
      <c r="L197" s="245" t="s">
        <v>1659</v>
      </c>
      <c r="M197" s="245" t="s">
        <v>1618</v>
      </c>
      <c r="N197" s="577" t="s">
        <v>8</v>
      </c>
      <c r="O197" s="577" t="s">
        <v>344</v>
      </c>
      <c r="P197" s="577" t="s">
        <v>345</v>
      </c>
      <c r="Q197" s="577" t="s">
        <v>346</v>
      </c>
      <c r="R197" s="245" t="s">
        <v>260</v>
      </c>
      <c r="S197" s="245" t="s">
        <v>129</v>
      </c>
      <c r="T197" s="245" t="s">
        <v>130</v>
      </c>
      <c r="U197" s="575" t="s">
        <v>165</v>
      </c>
      <c r="V197" s="575" t="s">
        <v>327</v>
      </c>
      <c r="W197" s="245"/>
      <c r="X197" s="589"/>
      <c r="Y197" s="589"/>
      <c r="Z197" s="589"/>
      <c r="AA197" s="589"/>
      <c r="AB197" s="589"/>
      <c r="AC197" s="589">
        <v>1</v>
      </c>
      <c r="AD197" s="245" t="s">
        <v>1619</v>
      </c>
      <c r="AE197" s="245" t="s">
        <v>134</v>
      </c>
      <c r="AF197" s="576">
        <v>4.4642857142857152E-4</v>
      </c>
      <c r="AG197" s="588" t="s">
        <v>135</v>
      </c>
      <c r="AH197" s="540">
        <v>0</v>
      </c>
      <c r="AI197" s="528">
        <v>0</v>
      </c>
      <c r="AJ197" s="528">
        <v>0</v>
      </c>
      <c r="AK197" s="528">
        <v>0</v>
      </c>
      <c r="AL197" s="528">
        <v>0</v>
      </c>
      <c r="AM197" s="528">
        <v>0</v>
      </c>
      <c r="AN197" s="107">
        <v>0</v>
      </c>
      <c r="AO197" s="107">
        <v>0</v>
      </c>
      <c r="AP197" s="107">
        <v>0</v>
      </c>
      <c r="AQ197" s="107">
        <v>0.5</v>
      </c>
      <c r="AR197" s="107">
        <v>0.5</v>
      </c>
      <c r="AS197" s="107">
        <v>0</v>
      </c>
      <c r="AT197" s="546">
        <f t="shared" si="15"/>
        <v>1</v>
      </c>
      <c r="AU197" s="609" t="s">
        <v>136</v>
      </c>
      <c r="AV197" s="561">
        <v>0</v>
      </c>
      <c r="AW197" s="562">
        <v>0</v>
      </c>
      <c r="AX197" s="562">
        <v>0</v>
      </c>
      <c r="AY197" s="562">
        <v>0</v>
      </c>
      <c r="AZ197" s="563">
        <v>0</v>
      </c>
      <c r="BA197" s="562">
        <v>0</v>
      </c>
      <c r="BB197" s="115">
        <v>0</v>
      </c>
      <c r="BC197" s="115">
        <v>0</v>
      </c>
      <c r="BD197" s="115">
        <v>0</v>
      </c>
      <c r="BE197" s="115">
        <v>0</v>
      </c>
      <c r="BF197" s="115">
        <v>0</v>
      </c>
      <c r="BG197" s="115">
        <v>0</v>
      </c>
      <c r="BH197" s="547">
        <f t="shared" si="16"/>
        <v>0</v>
      </c>
      <c r="BI197" s="571">
        <f t="shared" si="17"/>
        <v>0</v>
      </c>
      <c r="BJ197" s="571" t="str">
        <f>VLOOKUP(BI197,Tabla_Indicador_Gestion4[#All],3,TRUE)</f>
        <v>Por Ejecutar</v>
      </c>
      <c r="BK197" s="315" t="str">
        <f t="shared" si="18"/>
        <v xml:space="preserve"> |201912: 0 |201911: 0 |2019010: 0 |201909: 0 |201908: 0 |201907: 0 |201906: 0 |201905: 0  |201904: NA |201903: NA |201902: NA |201901: NA</v>
      </c>
      <c r="BL197" s="316" t="str">
        <f t="shared" si="19"/>
        <v xml:space="preserve"> |201912: 0 |201911: 0 |2019010: 0 |201909: 0 |201908: 0 |201907: 0 |201906: 0 |201905: 0  |201904: NA |201903: NA |201902: NA |201901: NA</v>
      </c>
      <c r="BM197" s="355" t="s">
        <v>362</v>
      </c>
      <c r="BN197" s="356" t="s">
        <v>362</v>
      </c>
      <c r="BO197" s="355" t="s">
        <v>362</v>
      </c>
      <c r="BP197" s="356" t="s">
        <v>362</v>
      </c>
      <c r="BQ197" s="355" t="s">
        <v>362</v>
      </c>
      <c r="BR197" s="356" t="s">
        <v>362</v>
      </c>
      <c r="BS197" s="355" t="s">
        <v>362</v>
      </c>
      <c r="BT197" s="356" t="s">
        <v>362</v>
      </c>
      <c r="BU197" s="462">
        <v>0</v>
      </c>
      <c r="BV197" s="463">
        <v>0</v>
      </c>
      <c r="BW197" s="321">
        <v>0</v>
      </c>
      <c r="BX197" s="322">
        <v>0</v>
      </c>
      <c r="BY197" s="490">
        <v>0</v>
      </c>
      <c r="BZ197" s="491">
        <v>0</v>
      </c>
      <c r="CA197" s="490">
        <v>0</v>
      </c>
      <c r="CB197" s="491">
        <v>0</v>
      </c>
      <c r="CC197" s="490">
        <v>0</v>
      </c>
      <c r="CD197" s="491">
        <v>0</v>
      </c>
      <c r="CE197" s="490">
        <v>0</v>
      </c>
      <c r="CF197" s="491">
        <v>0</v>
      </c>
      <c r="CG197" s="490">
        <v>0</v>
      </c>
      <c r="CH197" s="491">
        <v>0</v>
      </c>
      <c r="CI197" s="490">
        <v>0</v>
      </c>
      <c r="CJ197" s="491">
        <v>0</v>
      </c>
    </row>
    <row r="198" spans="1:88" ht="15" customHeight="1" x14ac:dyDescent="0.2">
      <c r="A198" s="587">
        <v>198</v>
      </c>
      <c r="B198" s="575" t="s">
        <v>254</v>
      </c>
      <c r="C198" s="577" t="s">
        <v>9</v>
      </c>
      <c r="D198" s="577" t="s">
        <v>44</v>
      </c>
      <c r="E198" s="577" t="s">
        <v>12</v>
      </c>
      <c r="F198" s="245" t="s">
        <v>121</v>
      </c>
      <c r="G198" s="245" t="s">
        <v>78</v>
      </c>
      <c r="H198" s="245">
        <v>11</v>
      </c>
      <c r="I198" s="577" t="s">
        <v>733</v>
      </c>
      <c r="J198" s="245" t="s">
        <v>24</v>
      </c>
      <c r="K198" s="245" t="s">
        <v>2257</v>
      </c>
      <c r="L198" s="245" t="s">
        <v>1660</v>
      </c>
      <c r="M198" s="245" t="s">
        <v>1618</v>
      </c>
      <c r="N198" s="577" t="s">
        <v>8</v>
      </c>
      <c r="O198" s="577" t="s">
        <v>344</v>
      </c>
      <c r="P198" s="577" t="s">
        <v>415</v>
      </c>
      <c r="Q198" s="577" t="s">
        <v>416</v>
      </c>
      <c r="R198" s="245" t="s">
        <v>260</v>
      </c>
      <c r="S198" s="245" t="s">
        <v>129</v>
      </c>
      <c r="T198" s="245" t="s">
        <v>130</v>
      </c>
      <c r="U198" s="575" t="s">
        <v>165</v>
      </c>
      <c r="V198" s="575" t="s">
        <v>327</v>
      </c>
      <c r="W198" s="245"/>
      <c r="X198" s="589"/>
      <c r="Y198" s="589"/>
      <c r="Z198" s="589"/>
      <c r="AA198" s="589"/>
      <c r="AB198" s="589"/>
      <c r="AC198" s="589">
        <v>1</v>
      </c>
      <c r="AD198" s="245" t="s">
        <v>1619</v>
      </c>
      <c r="AE198" s="245" t="s">
        <v>134</v>
      </c>
      <c r="AF198" s="576">
        <v>4.4642857142857152E-4</v>
      </c>
      <c r="AG198" s="588" t="s">
        <v>135</v>
      </c>
      <c r="AH198" s="526">
        <v>1</v>
      </c>
      <c r="AI198" s="524">
        <v>1</v>
      </c>
      <c r="AJ198" s="524">
        <v>1</v>
      </c>
      <c r="AK198" s="524">
        <v>0</v>
      </c>
      <c r="AL198" s="524">
        <v>0</v>
      </c>
      <c r="AM198" s="524">
        <v>1</v>
      </c>
      <c r="AN198" s="135">
        <v>0</v>
      </c>
      <c r="AO198" s="135">
        <v>0</v>
      </c>
      <c r="AP198" s="135">
        <v>0</v>
      </c>
      <c r="AQ198" s="135">
        <v>0</v>
      </c>
      <c r="AR198" s="135">
        <v>0</v>
      </c>
      <c r="AS198" s="135">
        <v>0</v>
      </c>
      <c r="AT198" s="545">
        <f t="shared" si="15"/>
        <v>4</v>
      </c>
      <c r="AU198" s="609" t="s">
        <v>136</v>
      </c>
      <c r="AV198" s="564">
        <v>1</v>
      </c>
      <c r="AW198" s="565">
        <v>1</v>
      </c>
      <c r="AX198" s="565">
        <v>1</v>
      </c>
      <c r="AY198" s="565">
        <v>0</v>
      </c>
      <c r="AZ198" s="563">
        <v>0</v>
      </c>
      <c r="BA198" s="566">
        <v>1</v>
      </c>
      <c r="BB198" s="115">
        <v>0</v>
      </c>
      <c r="BC198" s="115">
        <v>0</v>
      </c>
      <c r="BD198" s="115">
        <v>0</v>
      </c>
      <c r="BE198" s="115">
        <v>0</v>
      </c>
      <c r="BF198" s="115">
        <v>0</v>
      </c>
      <c r="BG198" s="115">
        <v>0</v>
      </c>
      <c r="BH198" s="547">
        <f t="shared" si="16"/>
        <v>4</v>
      </c>
      <c r="BI198" s="571">
        <f t="shared" si="17"/>
        <v>1</v>
      </c>
      <c r="BJ198" s="571" t="str">
        <f>VLOOKUP(BI198,Tabla_Indicador_Gestion4[#All],3,TRUE)</f>
        <v>Culminada</v>
      </c>
      <c r="BK198" s="315" t="str">
        <f t="shared" si="18"/>
        <v xml:space="preserve"> |201912: 0 |201911: 0 |2019010: 0 |201909: 0 |201908: 0 |201907: 0 |201906: Informe sobre el seguimiento a la Oficina de Control Interno. |201905: 0  |201904: Mapa de riesgos - cadena de valor. |201903: Mapa de riesgos |201902: Mapa de riesgos |201901: Mapa de riesgos</v>
      </c>
      <c r="BL198" s="316" t="str">
        <f t="shared" si="19"/>
        <v xml:space="preserve"> |201912: 0 |201911: 0 |2019010: 0 |201909: 0 |201908: 0 |201907: 0 |201906: Durante el mes de junio se realizó seguimiento a las actividades descritas en el mapa de riesgos para minimizar la materialización de los mismos.  Así mismo fueron enviadas fotocopia de las evidencias de la realización de dichas actividades. |201905: 0  |201904:  El nuevo mapa de riesgos fue enviado a la Oficina asesora de Planeación y publicado en la cadena de valor el 23/03/2019. |201903: Publicación del nuevo mapa de riesgos. |201902: Identificación de los nuevos riesgos del Grupo de Talento Humano. |201901: Revisión del mapa de riesgos publicado en la cadena de valor.</v>
      </c>
      <c r="BM198" s="357" t="s">
        <v>1661</v>
      </c>
      <c r="BN198" s="358" t="s">
        <v>1662</v>
      </c>
      <c r="BO198" s="357" t="s">
        <v>1661</v>
      </c>
      <c r="BP198" s="358" t="s">
        <v>1663</v>
      </c>
      <c r="BQ198" s="357" t="s">
        <v>1661</v>
      </c>
      <c r="BR198" s="358" t="s">
        <v>1664</v>
      </c>
      <c r="BS198" s="418" t="s">
        <v>1665</v>
      </c>
      <c r="BT198" s="358" t="s">
        <v>1666</v>
      </c>
      <c r="BU198" s="462">
        <v>0</v>
      </c>
      <c r="BV198" s="463">
        <v>0</v>
      </c>
      <c r="BW198" s="269" t="s">
        <v>1667</v>
      </c>
      <c r="BX198" s="270" t="s">
        <v>1668</v>
      </c>
      <c r="BY198" s="490">
        <v>0</v>
      </c>
      <c r="BZ198" s="491">
        <v>0</v>
      </c>
      <c r="CA198" s="490">
        <v>0</v>
      </c>
      <c r="CB198" s="491">
        <v>0</v>
      </c>
      <c r="CC198" s="490">
        <v>0</v>
      </c>
      <c r="CD198" s="491">
        <v>0</v>
      </c>
      <c r="CE198" s="490">
        <v>0</v>
      </c>
      <c r="CF198" s="491">
        <v>0</v>
      </c>
      <c r="CG198" s="490">
        <v>0</v>
      </c>
      <c r="CH198" s="491">
        <v>0</v>
      </c>
      <c r="CI198" s="490">
        <v>0</v>
      </c>
      <c r="CJ198" s="491">
        <v>0</v>
      </c>
    </row>
    <row r="199" spans="1:88" ht="15" customHeight="1" x14ac:dyDescent="0.2">
      <c r="A199" s="587">
        <v>199</v>
      </c>
      <c r="B199" s="575" t="s">
        <v>254</v>
      </c>
      <c r="C199" s="577" t="s">
        <v>9</v>
      </c>
      <c r="D199" s="577" t="s">
        <v>44</v>
      </c>
      <c r="E199" s="577" t="s">
        <v>12</v>
      </c>
      <c r="F199" s="245" t="s">
        <v>121</v>
      </c>
      <c r="G199" s="245" t="s">
        <v>78</v>
      </c>
      <c r="H199" s="245">
        <v>11</v>
      </c>
      <c r="I199" s="577" t="s">
        <v>733</v>
      </c>
      <c r="J199" s="245" t="s">
        <v>24</v>
      </c>
      <c r="K199" s="245" t="s">
        <v>2250</v>
      </c>
      <c r="L199" s="245" t="s">
        <v>1669</v>
      </c>
      <c r="M199" s="245" t="s">
        <v>1670</v>
      </c>
      <c r="N199" s="577" t="s">
        <v>59</v>
      </c>
      <c r="O199" s="577" t="s">
        <v>429</v>
      </c>
      <c r="P199" s="577" t="s">
        <v>429</v>
      </c>
      <c r="Q199" s="577" t="s">
        <v>759</v>
      </c>
      <c r="R199" s="245" t="s">
        <v>260</v>
      </c>
      <c r="S199" s="245" t="s">
        <v>129</v>
      </c>
      <c r="T199" s="245" t="s">
        <v>130</v>
      </c>
      <c r="U199" s="575" t="s">
        <v>165</v>
      </c>
      <c r="V199" s="575" t="s">
        <v>327</v>
      </c>
      <c r="W199" s="245"/>
      <c r="X199" s="589"/>
      <c r="Y199" s="589"/>
      <c r="Z199" s="589"/>
      <c r="AA199" s="589"/>
      <c r="AB199" s="589"/>
      <c r="AC199" s="589">
        <v>1</v>
      </c>
      <c r="AD199" s="245" t="s">
        <v>1671</v>
      </c>
      <c r="AE199" s="245" t="s">
        <v>134</v>
      </c>
      <c r="AF199" s="576">
        <v>4.4642857142857152E-4</v>
      </c>
      <c r="AG199" s="588" t="s">
        <v>135</v>
      </c>
      <c r="AH199" s="531">
        <v>0.4</v>
      </c>
      <c r="AI199" s="529">
        <v>0</v>
      </c>
      <c r="AJ199" s="529">
        <v>0.1</v>
      </c>
      <c r="AK199" s="527">
        <v>0</v>
      </c>
      <c r="AL199" s="527">
        <v>0</v>
      </c>
      <c r="AM199" s="527">
        <v>0</v>
      </c>
      <c r="AN199" s="125">
        <v>0.1</v>
      </c>
      <c r="AO199" s="125">
        <v>0.1</v>
      </c>
      <c r="AP199" s="125">
        <v>0.1</v>
      </c>
      <c r="AQ199" s="125">
        <v>0.1</v>
      </c>
      <c r="AR199" s="125">
        <v>0.1</v>
      </c>
      <c r="AS199" s="122">
        <v>0</v>
      </c>
      <c r="AT199" s="546">
        <f t="shared" si="15"/>
        <v>0.99999999999999989</v>
      </c>
      <c r="AU199" s="609" t="s">
        <v>136</v>
      </c>
      <c r="AV199" s="557">
        <v>0.4</v>
      </c>
      <c r="AW199" s="558">
        <v>0</v>
      </c>
      <c r="AX199" s="558">
        <v>0.1</v>
      </c>
      <c r="AY199" s="556">
        <v>0</v>
      </c>
      <c r="AZ199" s="556">
        <v>0</v>
      </c>
      <c r="BA199" s="556">
        <v>0</v>
      </c>
      <c r="BB199" s="123">
        <v>0</v>
      </c>
      <c r="BC199" s="123">
        <v>0</v>
      </c>
      <c r="BD199" s="123">
        <v>0</v>
      </c>
      <c r="BE199" s="123">
        <v>0</v>
      </c>
      <c r="BF199" s="123">
        <v>0</v>
      </c>
      <c r="BG199" s="123">
        <v>0</v>
      </c>
      <c r="BH199" s="572">
        <f t="shared" si="16"/>
        <v>0.5</v>
      </c>
      <c r="BI199" s="571">
        <f t="shared" si="17"/>
        <v>0.5</v>
      </c>
      <c r="BJ199" s="571" t="str">
        <f>VLOOKUP(BI199,Tabla_Indicador_Gestion4[#All],3,TRUE)</f>
        <v>En Tramite</v>
      </c>
      <c r="BK199" s="315" t="str">
        <f t="shared" si="18"/>
        <v xml:space="preserve"> |201912: 0 |201911: 0 |2019010: 0 |201909: 0 |201908: 0 |201907: 0 |201906: 0 |201905: 0  |201904: NA |201903: Mapa de Riesgos Institucional publicado en la página web: http://www.supertransporte.gov.co/documentos/2019/Marzo/Planeacion_15/MAPA_DE_RIESGOS_CONSOLIDADO_14032019.xlsx |201902: NA |201901: Mapa de Riesgos Institucional publicado en la página web: http://www.supertransporte.gov.co/documentos/2019/Marzo/Planeacion_15/MAPA_DE_RIESGOS_CONSOLIDADO_14032019.xlsx</v>
      </c>
      <c r="BL199" s="316" t="str">
        <f t="shared" si="19"/>
        <v xml:space="preserve"> |201912: 0 |201911: 0 |2019010: 0 |201909: 0 |201908: 0 |201907: 0 |201906: 0 |201905: 0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a corte de 29 de enero de 2019 </v>
      </c>
      <c r="BM199" s="355" t="s">
        <v>1672</v>
      </c>
      <c r="BN199" s="356" t="s">
        <v>1673</v>
      </c>
      <c r="BO199" s="355" t="s">
        <v>362</v>
      </c>
      <c r="BP199" s="356" t="s">
        <v>362</v>
      </c>
      <c r="BQ199" s="355" t="s">
        <v>1672</v>
      </c>
      <c r="BR199" s="356" t="s">
        <v>1674</v>
      </c>
      <c r="BS199" s="423" t="s">
        <v>362</v>
      </c>
      <c r="BT199" s="424" t="s">
        <v>362</v>
      </c>
      <c r="BU199" s="462">
        <v>0</v>
      </c>
      <c r="BV199" s="463">
        <v>0</v>
      </c>
      <c r="BW199" s="321">
        <v>0</v>
      </c>
      <c r="BX199" s="322">
        <v>0</v>
      </c>
      <c r="BY199" s="490">
        <v>0</v>
      </c>
      <c r="BZ199" s="491">
        <v>0</v>
      </c>
      <c r="CA199" s="490">
        <v>0</v>
      </c>
      <c r="CB199" s="491">
        <v>0</v>
      </c>
      <c r="CC199" s="490">
        <v>0</v>
      </c>
      <c r="CD199" s="491">
        <v>0</v>
      </c>
      <c r="CE199" s="490">
        <v>0</v>
      </c>
      <c r="CF199" s="491">
        <v>0</v>
      </c>
      <c r="CG199" s="490">
        <v>0</v>
      </c>
      <c r="CH199" s="491">
        <v>0</v>
      </c>
      <c r="CI199" s="490">
        <v>0</v>
      </c>
      <c r="CJ199" s="491">
        <v>0</v>
      </c>
    </row>
    <row r="200" spans="1:88" ht="15" customHeight="1" x14ac:dyDescent="0.2">
      <c r="A200" s="587">
        <v>200</v>
      </c>
      <c r="B200" s="575" t="s">
        <v>254</v>
      </c>
      <c r="C200" s="577" t="s">
        <v>9</v>
      </c>
      <c r="D200" s="577" t="s">
        <v>44</v>
      </c>
      <c r="E200" s="577" t="s">
        <v>12</v>
      </c>
      <c r="F200" s="245" t="s">
        <v>121</v>
      </c>
      <c r="G200" s="245" t="s">
        <v>78</v>
      </c>
      <c r="H200" s="245">
        <v>11</v>
      </c>
      <c r="I200" s="577" t="s">
        <v>733</v>
      </c>
      <c r="J200" s="245" t="s">
        <v>24</v>
      </c>
      <c r="K200" s="245" t="s">
        <v>2250</v>
      </c>
      <c r="L200" s="245" t="s">
        <v>1675</v>
      </c>
      <c r="M200" s="245" t="s">
        <v>1676</v>
      </c>
      <c r="N200" s="577" t="s">
        <v>59</v>
      </c>
      <c r="O200" s="577" t="s">
        <v>429</v>
      </c>
      <c r="P200" s="577" t="s">
        <v>429</v>
      </c>
      <c r="Q200" s="577" t="s">
        <v>759</v>
      </c>
      <c r="R200" s="245" t="s">
        <v>260</v>
      </c>
      <c r="S200" s="245" t="s">
        <v>129</v>
      </c>
      <c r="T200" s="245" t="s">
        <v>130</v>
      </c>
      <c r="U200" s="575" t="s">
        <v>165</v>
      </c>
      <c r="V200" s="575" t="s">
        <v>327</v>
      </c>
      <c r="W200" s="245"/>
      <c r="X200" s="589"/>
      <c r="Y200" s="589"/>
      <c r="Z200" s="589"/>
      <c r="AA200" s="589"/>
      <c r="AB200" s="589"/>
      <c r="AC200" s="589">
        <v>1</v>
      </c>
      <c r="AD200" s="245" t="s">
        <v>1677</v>
      </c>
      <c r="AE200" s="245" t="s">
        <v>134</v>
      </c>
      <c r="AF200" s="576">
        <v>4.4642857142857152E-4</v>
      </c>
      <c r="AG200" s="588" t="s">
        <v>135</v>
      </c>
      <c r="AH200" s="525">
        <v>0.4</v>
      </c>
      <c r="AI200" s="527">
        <v>0</v>
      </c>
      <c r="AJ200" s="527">
        <v>0.1</v>
      </c>
      <c r="AK200" s="527">
        <v>0</v>
      </c>
      <c r="AL200" s="527">
        <v>0</v>
      </c>
      <c r="AM200" s="527">
        <v>0</v>
      </c>
      <c r="AN200" s="122">
        <v>0</v>
      </c>
      <c r="AO200" s="122">
        <v>0</v>
      </c>
      <c r="AP200" s="122">
        <v>0</v>
      </c>
      <c r="AQ200" s="122">
        <v>0</v>
      </c>
      <c r="AR200" s="126">
        <v>0.5</v>
      </c>
      <c r="AS200" s="122">
        <v>0</v>
      </c>
      <c r="AT200" s="546">
        <f t="shared" si="15"/>
        <v>1</v>
      </c>
      <c r="AU200" s="609" t="s">
        <v>136</v>
      </c>
      <c r="AV200" s="555">
        <v>0.4</v>
      </c>
      <c r="AW200" s="556">
        <v>0</v>
      </c>
      <c r="AX200" s="556">
        <v>0.1</v>
      </c>
      <c r="AY200" s="556">
        <v>0</v>
      </c>
      <c r="AZ200" s="556">
        <v>0</v>
      </c>
      <c r="BA200" s="556">
        <v>0</v>
      </c>
      <c r="BB200" s="123">
        <v>0</v>
      </c>
      <c r="BC200" s="123">
        <v>0</v>
      </c>
      <c r="BD200" s="123">
        <v>0</v>
      </c>
      <c r="BE200" s="123">
        <v>0</v>
      </c>
      <c r="BF200" s="123">
        <v>0</v>
      </c>
      <c r="BG200" s="123">
        <v>0</v>
      </c>
      <c r="BH200" s="572">
        <f t="shared" si="16"/>
        <v>0.5</v>
      </c>
      <c r="BI200" s="571">
        <f t="shared" si="17"/>
        <v>0.5</v>
      </c>
      <c r="BJ200" s="571" t="str">
        <f>VLOOKUP(BI200,Tabla_Indicador_Gestion4[#All],3,TRUE)</f>
        <v>En Tramite</v>
      </c>
      <c r="BK200" s="315" t="str">
        <f t="shared" si="18"/>
        <v xml:space="preserve"> |201912: 0 |201911: 0 |2019010: 0 |201909: 0 |201908: 0 |201907: 0 |201906: 0 |201905: 0  |201904: NA |201903: Mapa de Riesgos Institucional publicado en la página web: http://www.supertransporte.gov.co/documentos/2019/Marzo/Planeacion_15/MAPA_DE_RIESGOS_CONSOLIDADO_14032019.xlsx |201902: NA |201901: Mapa de Riesgos Institucional publicado en la página web: http://www.supertransporte.gov.co/documentos/2019/Marzo/Planeacion_15/MAPA_DE_RIESGOS_CONSOLIDADO_14032019.xlsx</v>
      </c>
      <c r="BL200" s="316" t="str">
        <f t="shared" si="19"/>
        <v xml:space="preserve"> |201912: 0 |201911: 0 |2019010: 0 |201909: 0 |201908: 0 |201907: 0 |201906: 0 |201905: 0  |201904: NA |201903: Una vez actualizado el mapa de riesgos del proceso de Gestión de TICS, se realizó la actualización del mapa con corte a 14 de marzo, ambas versiones fueron debidamente publicadas en la página web de la Entidad. |201902: NA |201901: Se realizó consolidado con los mapa de riesgos vigentes con corte a 29 de enero de 2019 </v>
      </c>
      <c r="BM200" s="357" t="s">
        <v>1672</v>
      </c>
      <c r="BN200" s="358" t="s">
        <v>1678</v>
      </c>
      <c r="BO200" s="357" t="s">
        <v>362</v>
      </c>
      <c r="BP200" s="358" t="s">
        <v>362</v>
      </c>
      <c r="BQ200" s="357" t="s">
        <v>1672</v>
      </c>
      <c r="BR200" s="358" t="s">
        <v>1674</v>
      </c>
      <c r="BS200" s="418" t="s">
        <v>362</v>
      </c>
      <c r="BT200" s="419" t="s">
        <v>362</v>
      </c>
      <c r="BU200" s="462">
        <v>0</v>
      </c>
      <c r="BV200" s="463">
        <v>0</v>
      </c>
      <c r="BW200" s="323">
        <v>0</v>
      </c>
      <c r="BX200" s="324">
        <v>0</v>
      </c>
      <c r="BY200" s="490">
        <v>0</v>
      </c>
      <c r="BZ200" s="491">
        <v>0</v>
      </c>
      <c r="CA200" s="490">
        <v>0</v>
      </c>
      <c r="CB200" s="491">
        <v>0</v>
      </c>
      <c r="CC200" s="490">
        <v>0</v>
      </c>
      <c r="CD200" s="491">
        <v>0</v>
      </c>
      <c r="CE200" s="490">
        <v>0</v>
      </c>
      <c r="CF200" s="491">
        <v>0</v>
      </c>
      <c r="CG200" s="490">
        <v>0</v>
      </c>
      <c r="CH200" s="491">
        <v>0</v>
      </c>
      <c r="CI200" s="490">
        <v>0</v>
      </c>
      <c r="CJ200" s="491">
        <v>0</v>
      </c>
    </row>
    <row r="201" spans="1:88" ht="15" customHeight="1" x14ac:dyDescent="0.2">
      <c r="A201" s="587">
        <v>201</v>
      </c>
      <c r="B201" s="575" t="s">
        <v>254</v>
      </c>
      <c r="C201" s="577" t="s">
        <v>9</v>
      </c>
      <c r="D201" s="577" t="s">
        <v>44</v>
      </c>
      <c r="E201" s="577" t="s">
        <v>12</v>
      </c>
      <c r="F201" s="245" t="s">
        <v>121</v>
      </c>
      <c r="G201" s="245" t="s">
        <v>78</v>
      </c>
      <c r="H201" s="245">
        <v>11</v>
      </c>
      <c r="I201" s="577" t="s">
        <v>733</v>
      </c>
      <c r="J201" s="245" t="s">
        <v>24</v>
      </c>
      <c r="K201" s="245" t="s">
        <v>2250</v>
      </c>
      <c r="L201" s="245" t="s">
        <v>1679</v>
      </c>
      <c r="M201" s="245" t="s">
        <v>1680</v>
      </c>
      <c r="N201" s="577" t="s">
        <v>59</v>
      </c>
      <c r="O201" s="577" t="s">
        <v>429</v>
      </c>
      <c r="P201" s="577" t="s">
        <v>429</v>
      </c>
      <c r="Q201" s="577" t="s">
        <v>759</v>
      </c>
      <c r="R201" s="245" t="s">
        <v>260</v>
      </c>
      <c r="S201" s="245" t="s">
        <v>129</v>
      </c>
      <c r="T201" s="245" t="s">
        <v>130</v>
      </c>
      <c r="U201" s="575" t="s">
        <v>165</v>
      </c>
      <c r="V201" s="575" t="s">
        <v>327</v>
      </c>
      <c r="W201" s="245"/>
      <c r="X201" s="589"/>
      <c r="Y201" s="589"/>
      <c r="Z201" s="589"/>
      <c r="AA201" s="589"/>
      <c r="AB201" s="589"/>
      <c r="AC201" s="589">
        <v>1</v>
      </c>
      <c r="AD201" s="245" t="s">
        <v>1681</v>
      </c>
      <c r="AE201" s="245" t="s">
        <v>134</v>
      </c>
      <c r="AF201" s="576">
        <v>4.4642857142857152E-4</v>
      </c>
      <c r="AG201" s="588" t="s">
        <v>135</v>
      </c>
      <c r="AH201" s="531">
        <v>0</v>
      </c>
      <c r="AI201" s="529">
        <v>0</v>
      </c>
      <c r="AJ201" s="529">
        <v>0</v>
      </c>
      <c r="AK201" s="529">
        <v>0.5</v>
      </c>
      <c r="AL201" s="529">
        <v>0</v>
      </c>
      <c r="AM201" s="529">
        <v>0</v>
      </c>
      <c r="AN201" s="125">
        <v>0</v>
      </c>
      <c r="AO201" s="125">
        <v>0.5</v>
      </c>
      <c r="AP201" s="125">
        <v>0</v>
      </c>
      <c r="AQ201" s="125">
        <v>0</v>
      </c>
      <c r="AR201" s="125">
        <v>0</v>
      </c>
      <c r="AS201" s="125">
        <v>0</v>
      </c>
      <c r="AT201" s="546">
        <f t="shared" si="15"/>
        <v>1</v>
      </c>
      <c r="AU201" s="609" t="s">
        <v>136</v>
      </c>
      <c r="AV201" s="557">
        <v>0</v>
      </c>
      <c r="AW201" s="558">
        <v>0</v>
      </c>
      <c r="AX201" s="558">
        <v>0</v>
      </c>
      <c r="AY201" s="558">
        <v>0</v>
      </c>
      <c r="AZ201" s="558">
        <v>0</v>
      </c>
      <c r="BA201" s="556">
        <v>0</v>
      </c>
      <c r="BB201" s="123">
        <v>0</v>
      </c>
      <c r="BC201" s="123">
        <v>0</v>
      </c>
      <c r="BD201" s="123">
        <v>0</v>
      </c>
      <c r="BE201" s="123">
        <v>0</v>
      </c>
      <c r="BF201" s="123">
        <v>0</v>
      </c>
      <c r="BG201" s="123">
        <v>0</v>
      </c>
      <c r="BH201" s="572">
        <f t="shared" si="16"/>
        <v>0</v>
      </c>
      <c r="BI201" s="571">
        <f t="shared" si="17"/>
        <v>0</v>
      </c>
      <c r="BJ201" s="571" t="str">
        <f>VLOOKUP(BI201,Tabla_Indicador_Gestion4[#All],3,TRUE)</f>
        <v>Por Ejecutar</v>
      </c>
      <c r="BK201" s="315" t="str">
        <f t="shared" si="18"/>
        <v xml:space="preserve"> |201912: 0 |201911: 0 |2019010: 0 |201909: 0 |201908: 0 |201907: 0 |201906: 0 |201905: 0  |201904: Mapa de Riesgos Publicado en la página web |201903: NA |201902: NA |201901: NA</v>
      </c>
      <c r="BL201" s="316" t="str">
        <f t="shared" si="19"/>
        <v xml:space="preserve"> |201912: 0 |201911: 0 |2019010: 0 |201909: 0 |201908: 0 |201907: 0 |201906: 0 |201905: 0  |201904: Se realizó la consolidación del mapa de riesgos institucional, el cual se encuentra pendiente de presentar al comité institucional de gestión y desempeño, una vez sea verificado por el comité se procederá con su socialización. |201903: Actividad sin iniciar |201902: Actividad sin iniciar |201901: Actividad sin iniciar</v>
      </c>
      <c r="BM201" s="355" t="s">
        <v>362</v>
      </c>
      <c r="BN201" s="356" t="s">
        <v>1682</v>
      </c>
      <c r="BO201" s="355" t="s">
        <v>362</v>
      </c>
      <c r="BP201" s="356" t="s">
        <v>1682</v>
      </c>
      <c r="BQ201" s="355" t="s">
        <v>362</v>
      </c>
      <c r="BR201" s="356" t="s">
        <v>1682</v>
      </c>
      <c r="BS201" s="423" t="s">
        <v>1683</v>
      </c>
      <c r="BT201" s="424" t="s">
        <v>1684</v>
      </c>
      <c r="BU201" s="462">
        <v>0</v>
      </c>
      <c r="BV201" s="463">
        <v>0</v>
      </c>
      <c r="BW201" s="321">
        <v>0</v>
      </c>
      <c r="BX201" s="322">
        <v>0</v>
      </c>
      <c r="BY201" s="490">
        <v>0</v>
      </c>
      <c r="BZ201" s="491">
        <v>0</v>
      </c>
      <c r="CA201" s="490">
        <v>0</v>
      </c>
      <c r="CB201" s="491">
        <v>0</v>
      </c>
      <c r="CC201" s="490">
        <v>0</v>
      </c>
      <c r="CD201" s="491">
        <v>0</v>
      </c>
      <c r="CE201" s="490">
        <v>0</v>
      </c>
      <c r="CF201" s="491">
        <v>0</v>
      </c>
      <c r="CG201" s="490">
        <v>0</v>
      </c>
      <c r="CH201" s="491">
        <v>0</v>
      </c>
      <c r="CI201" s="490">
        <v>0</v>
      </c>
      <c r="CJ201" s="491">
        <v>0</v>
      </c>
    </row>
    <row r="202" spans="1:88" ht="15" customHeight="1" x14ac:dyDescent="0.2">
      <c r="A202" s="587">
        <v>202</v>
      </c>
      <c r="B202" s="575" t="s">
        <v>254</v>
      </c>
      <c r="C202" s="577" t="s">
        <v>9</v>
      </c>
      <c r="D202" s="577" t="s">
        <v>44</v>
      </c>
      <c r="E202" s="577" t="s">
        <v>12</v>
      </c>
      <c r="F202" s="245" t="s">
        <v>121</v>
      </c>
      <c r="G202" s="245" t="s">
        <v>78</v>
      </c>
      <c r="H202" s="245">
        <v>11</v>
      </c>
      <c r="I202" s="577" t="s">
        <v>733</v>
      </c>
      <c r="J202" s="245" t="s">
        <v>24</v>
      </c>
      <c r="K202" s="245" t="s">
        <v>2257</v>
      </c>
      <c r="L202" s="245" t="s">
        <v>1685</v>
      </c>
      <c r="M202" s="245" t="s">
        <v>735</v>
      </c>
      <c r="N202" s="577" t="s">
        <v>49</v>
      </c>
      <c r="O202" s="577" t="s">
        <v>201</v>
      </c>
      <c r="P202" s="577" t="s">
        <v>202</v>
      </c>
      <c r="Q202" s="577" t="s">
        <v>203</v>
      </c>
      <c r="R202" s="245" t="s">
        <v>128</v>
      </c>
      <c r="S202" s="245" t="s">
        <v>129</v>
      </c>
      <c r="T202" s="245" t="s">
        <v>130</v>
      </c>
      <c r="U202" s="575" t="s">
        <v>165</v>
      </c>
      <c r="V202" s="575" t="s">
        <v>327</v>
      </c>
      <c r="W202" s="245"/>
      <c r="X202" s="589"/>
      <c r="Y202" s="589"/>
      <c r="Z202" s="589"/>
      <c r="AA202" s="589"/>
      <c r="AB202" s="589"/>
      <c r="AC202" s="589">
        <v>1</v>
      </c>
      <c r="AD202" s="245" t="s">
        <v>736</v>
      </c>
      <c r="AE202" s="245" t="s">
        <v>134</v>
      </c>
      <c r="AF202" s="576">
        <v>4.4642857142857152E-4</v>
      </c>
      <c r="AG202" s="588" t="s">
        <v>135</v>
      </c>
      <c r="AH202" s="525">
        <v>0</v>
      </c>
      <c r="AI202" s="527">
        <v>0</v>
      </c>
      <c r="AJ202" s="527">
        <v>0</v>
      </c>
      <c r="AK202" s="527">
        <v>0</v>
      </c>
      <c r="AL202" s="527">
        <v>0</v>
      </c>
      <c r="AM202" s="527">
        <v>0</v>
      </c>
      <c r="AN202" s="126">
        <v>0</v>
      </c>
      <c r="AO202" s="126">
        <v>0</v>
      </c>
      <c r="AP202" s="126">
        <v>0.25</v>
      </c>
      <c r="AQ202" s="126">
        <v>0.25</v>
      </c>
      <c r="AR202" s="126">
        <v>0.25</v>
      </c>
      <c r="AS202" s="126">
        <v>0.25</v>
      </c>
      <c r="AT202" s="546">
        <f t="shared" si="15"/>
        <v>1</v>
      </c>
      <c r="AU202" s="609" t="s">
        <v>136</v>
      </c>
      <c r="AV202" s="555">
        <v>0</v>
      </c>
      <c r="AW202" s="556">
        <v>0</v>
      </c>
      <c r="AX202" s="556">
        <v>0</v>
      </c>
      <c r="AY202" s="556">
        <v>0</v>
      </c>
      <c r="AZ202" s="556">
        <v>0</v>
      </c>
      <c r="BA202" s="556">
        <v>0.1</v>
      </c>
      <c r="BB202" s="123">
        <v>0</v>
      </c>
      <c r="BC202" s="123">
        <v>0</v>
      </c>
      <c r="BD202" s="123">
        <v>0</v>
      </c>
      <c r="BE202" s="123">
        <v>0</v>
      </c>
      <c r="BF202" s="123">
        <v>0</v>
      </c>
      <c r="BG202" s="123">
        <v>0</v>
      </c>
      <c r="BH202" s="572">
        <f t="shared" si="16"/>
        <v>0.1</v>
      </c>
      <c r="BI202" s="571">
        <f t="shared" si="17"/>
        <v>0.1</v>
      </c>
      <c r="BJ202" s="571" t="str">
        <f>VLOOKUP(BI202,Tabla_Indicador_Gestion4[#All],3,TRUE)</f>
        <v>En Tramite</v>
      </c>
      <c r="BK202" s="315" t="str">
        <f t="shared" si="18"/>
        <v xml:space="preserve"> |201912: 0 |201911: 0 |2019010: 0 |201909: 0 |201908: 0 |201907: 0 |201906: 16. Puertos. Evid activ 16. PAI Junio seguim riesgos |201905: N.A.  |201904: N.A, |201903: No se programo actividad para este mes.  |201902: No se programo actividad para este mes.  |201901: No se programo actividad para este mes. </v>
      </c>
      <c r="BL202" s="316" t="str">
        <f t="shared" si="19"/>
        <v xml:space="preserve"> |201912: 0 |201911: 0 |2019010: 0 |201909: 0 |201908: 0 |201907: 0 |201906: Se informó al Delegdado de la respuesta a dar a la Oficina de Control Interno sobre seguimiento al mapa de riesgos, presentandose la ejecución de algunos indicadores. |201905: No se programo actividad para este mes.  Ademas hasta que no se tengan definidos los riesgos, los mismos no se pueden monitorear.   |201904: No se programo actividad para este mes.  |201903: N.A.  |201902: N.A.  |201901: N.A. </v>
      </c>
      <c r="BM202" s="357" t="s">
        <v>236</v>
      </c>
      <c r="BN202" s="364" t="s">
        <v>205</v>
      </c>
      <c r="BO202" s="357" t="s">
        <v>236</v>
      </c>
      <c r="BP202" s="364" t="s">
        <v>205</v>
      </c>
      <c r="BQ202" s="357" t="s">
        <v>236</v>
      </c>
      <c r="BR202" s="364" t="s">
        <v>205</v>
      </c>
      <c r="BS202" s="418" t="s">
        <v>321</v>
      </c>
      <c r="BT202" s="419" t="s">
        <v>236</v>
      </c>
      <c r="BU202" s="418" t="s">
        <v>217</v>
      </c>
      <c r="BV202" s="419" t="s">
        <v>1686</v>
      </c>
      <c r="BW202" s="269" t="s">
        <v>1687</v>
      </c>
      <c r="BX202" s="270" t="s">
        <v>1625</v>
      </c>
      <c r="BY202" s="490">
        <v>0</v>
      </c>
      <c r="BZ202" s="491">
        <v>0</v>
      </c>
      <c r="CA202" s="490">
        <v>0</v>
      </c>
      <c r="CB202" s="491">
        <v>0</v>
      </c>
      <c r="CC202" s="490">
        <v>0</v>
      </c>
      <c r="CD202" s="491">
        <v>0</v>
      </c>
      <c r="CE202" s="490">
        <v>0</v>
      </c>
      <c r="CF202" s="491">
        <v>0</v>
      </c>
      <c r="CG202" s="490">
        <v>0</v>
      </c>
      <c r="CH202" s="491">
        <v>0</v>
      </c>
      <c r="CI202" s="490">
        <v>0</v>
      </c>
      <c r="CJ202" s="491">
        <v>0</v>
      </c>
    </row>
    <row r="203" spans="1:88" ht="15" customHeight="1" x14ac:dyDescent="0.2">
      <c r="A203" s="587">
        <v>203</v>
      </c>
      <c r="B203" s="575" t="s">
        <v>254</v>
      </c>
      <c r="C203" s="577" t="s">
        <v>9</v>
      </c>
      <c r="D203" s="577" t="s">
        <v>44</v>
      </c>
      <c r="E203" s="577" t="s">
        <v>12</v>
      </c>
      <c r="F203" s="245" t="s">
        <v>121</v>
      </c>
      <c r="G203" s="245" t="s">
        <v>78</v>
      </c>
      <c r="H203" s="245">
        <v>11</v>
      </c>
      <c r="I203" s="577" t="s">
        <v>733</v>
      </c>
      <c r="J203" s="245" t="s">
        <v>24</v>
      </c>
      <c r="K203" s="245" t="s">
        <v>2257</v>
      </c>
      <c r="L203" s="245" t="s">
        <v>1688</v>
      </c>
      <c r="M203" s="245" t="s">
        <v>735</v>
      </c>
      <c r="N203" s="577" t="s">
        <v>45</v>
      </c>
      <c r="O203" s="577" t="s">
        <v>125</v>
      </c>
      <c r="P203" s="577" t="s">
        <v>126</v>
      </c>
      <c r="Q203" s="577" t="s">
        <v>127</v>
      </c>
      <c r="R203" s="245" t="s">
        <v>128</v>
      </c>
      <c r="S203" s="245" t="s">
        <v>129</v>
      </c>
      <c r="T203" s="245" t="s">
        <v>130</v>
      </c>
      <c r="U203" s="575" t="s">
        <v>165</v>
      </c>
      <c r="V203" s="575" t="s">
        <v>327</v>
      </c>
      <c r="W203" s="245"/>
      <c r="X203" s="589"/>
      <c r="Y203" s="589"/>
      <c r="Z203" s="589"/>
      <c r="AA203" s="589"/>
      <c r="AB203" s="589"/>
      <c r="AC203" s="589">
        <v>1</v>
      </c>
      <c r="AD203" s="245" t="s">
        <v>736</v>
      </c>
      <c r="AE203" s="245" t="s">
        <v>134</v>
      </c>
      <c r="AF203" s="576">
        <v>4.4642857142857152E-4</v>
      </c>
      <c r="AG203" s="588" t="s">
        <v>135</v>
      </c>
      <c r="AH203" s="522">
        <v>0</v>
      </c>
      <c r="AI203" s="523">
        <v>0</v>
      </c>
      <c r="AJ203" s="523">
        <v>0</v>
      </c>
      <c r="AK203" s="523">
        <v>1</v>
      </c>
      <c r="AL203" s="523">
        <v>0</v>
      </c>
      <c r="AM203" s="523">
        <v>0</v>
      </c>
      <c r="AN203" s="112">
        <v>0</v>
      </c>
      <c r="AO203" s="112">
        <v>1</v>
      </c>
      <c r="AP203" s="112">
        <v>0</v>
      </c>
      <c r="AQ203" s="112">
        <v>0</v>
      </c>
      <c r="AR203" s="112">
        <v>0</v>
      </c>
      <c r="AS203" s="112">
        <v>1</v>
      </c>
      <c r="AT203" s="545">
        <f t="shared" si="15"/>
        <v>3</v>
      </c>
      <c r="AU203" s="609" t="s">
        <v>136</v>
      </c>
      <c r="AV203" s="553">
        <v>0</v>
      </c>
      <c r="AW203" s="554">
        <v>0</v>
      </c>
      <c r="AX203" s="554">
        <v>0</v>
      </c>
      <c r="AY203" s="554">
        <v>1</v>
      </c>
      <c r="AZ203" s="554">
        <v>0</v>
      </c>
      <c r="BA203" s="554">
        <v>0</v>
      </c>
      <c r="BB203" s="115">
        <v>0</v>
      </c>
      <c r="BC203" s="115">
        <v>0</v>
      </c>
      <c r="BD203" s="115">
        <v>0</v>
      </c>
      <c r="BE203" s="115">
        <v>0</v>
      </c>
      <c r="BF203" s="115">
        <v>0</v>
      </c>
      <c r="BG203" s="115">
        <v>0</v>
      </c>
      <c r="BH203" s="545">
        <f t="shared" si="16"/>
        <v>1</v>
      </c>
      <c r="BI203" s="571">
        <f t="shared" si="17"/>
        <v>0.33333333333333331</v>
      </c>
      <c r="BJ203" s="571" t="str">
        <f>VLOOKUP(BI203,Tabla_Indicador_Gestion4[#All],3,TRUE)</f>
        <v>En Tramite</v>
      </c>
      <c r="BK203" s="315" t="str">
        <f t="shared" si="18"/>
        <v xml:space="preserve"> |201912: 0 |201911: 0 |2019010: 0 |201909: 0 |201908: 0 |201907: 0 |201906: 0 |201905: 0  |201904: i. Acta # 42 del 29 de abril de 2019, en la cual asistieron funcionarios y contratistas de la Delegada de Concesiones |201903: 0 |201902: 0 |201901: 0</v>
      </c>
      <c r="BL203" s="316" t="str">
        <f t="shared" si="19"/>
        <v xml:space="preserve"> |201912: 0 |201911: 0 |2019010: 0 |201909: 0 |201908: 0 |201907: 0 |201906: 0 |201905: 0  |201904: i. Actualización y Socialización Mapa de riesgos, seguimiento riesgos de corrupción, Participación ciudadana |201903: 0 |201902: 0 |201901: 0</v>
      </c>
      <c r="BM203" s="359">
        <v>0</v>
      </c>
      <c r="BN203" s="360">
        <v>0</v>
      </c>
      <c r="BO203" s="359">
        <v>0</v>
      </c>
      <c r="BP203" s="360">
        <v>0</v>
      </c>
      <c r="BQ203" s="359">
        <v>0</v>
      </c>
      <c r="BR203" s="360">
        <v>0</v>
      </c>
      <c r="BS203" s="423" t="s">
        <v>1689</v>
      </c>
      <c r="BT203" s="424" t="s">
        <v>1690</v>
      </c>
      <c r="BU203" s="432">
        <v>0</v>
      </c>
      <c r="BV203" s="433">
        <v>0</v>
      </c>
      <c r="BW203" s="321">
        <v>0</v>
      </c>
      <c r="BX203" s="322">
        <v>0</v>
      </c>
      <c r="BY203" s="490">
        <v>0</v>
      </c>
      <c r="BZ203" s="491">
        <v>0</v>
      </c>
      <c r="CA203" s="490">
        <v>0</v>
      </c>
      <c r="CB203" s="491">
        <v>0</v>
      </c>
      <c r="CC203" s="490">
        <v>0</v>
      </c>
      <c r="CD203" s="491">
        <v>0</v>
      </c>
      <c r="CE203" s="490">
        <v>0</v>
      </c>
      <c r="CF203" s="491">
        <v>0</v>
      </c>
      <c r="CG203" s="490">
        <v>0</v>
      </c>
      <c r="CH203" s="491">
        <v>0</v>
      </c>
      <c r="CI203" s="490">
        <v>0</v>
      </c>
      <c r="CJ203" s="491">
        <v>0</v>
      </c>
    </row>
    <row r="204" spans="1:88" ht="15" customHeight="1" x14ac:dyDescent="0.2">
      <c r="A204" s="587">
        <v>204</v>
      </c>
      <c r="B204" s="575" t="s">
        <v>254</v>
      </c>
      <c r="C204" s="577" t="s">
        <v>9</v>
      </c>
      <c r="D204" s="577" t="s">
        <v>44</v>
      </c>
      <c r="E204" s="577" t="s">
        <v>12</v>
      </c>
      <c r="F204" s="245" t="s">
        <v>121</v>
      </c>
      <c r="G204" s="245" t="s">
        <v>78</v>
      </c>
      <c r="H204" s="245">
        <v>11</v>
      </c>
      <c r="I204" s="577" t="s">
        <v>733</v>
      </c>
      <c r="J204" s="245" t="s">
        <v>24</v>
      </c>
      <c r="K204" s="245" t="s">
        <v>2257</v>
      </c>
      <c r="L204" s="245" t="s">
        <v>1691</v>
      </c>
      <c r="M204" s="245" t="s">
        <v>735</v>
      </c>
      <c r="N204" s="577" t="s">
        <v>57</v>
      </c>
      <c r="O204" s="577" t="s">
        <v>178</v>
      </c>
      <c r="P204" s="577" t="s">
        <v>126</v>
      </c>
      <c r="Q204" s="577" t="s">
        <v>179</v>
      </c>
      <c r="R204" s="245" t="s">
        <v>128</v>
      </c>
      <c r="S204" s="245" t="s">
        <v>129</v>
      </c>
      <c r="T204" s="245" t="s">
        <v>130</v>
      </c>
      <c r="U204" s="575" t="s">
        <v>165</v>
      </c>
      <c r="V204" s="575" t="s">
        <v>327</v>
      </c>
      <c r="W204" s="245"/>
      <c r="X204" s="589"/>
      <c r="Y204" s="589"/>
      <c r="Z204" s="589"/>
      <c r="AA204" s="589"/>
      <c r="AB204" s="589"/>
      <c r="AC204" s="589">
        <v>1</v>
      </c>
      <c r="AD204" s="245" t="s">
        <v>736</v>
      </c>
      <c r="AE204" s="245" t="s">
        <v>134</v>
      </c>
      <c r="AF204" s="576">
        <v>4.4642857142857152E-4</v>
      </c>
      <c r="AG204" s="588" t="s">
        <v>135</v>
      </c>
      <c r="AH204" s="526">
        <v>0</v>
      </c>
      <c r="AI204" s="524">
        <v>0</v>
      </c>
      <c r="AJ204" s="524">
        <v>0</v>
      </c>
      <c r="AK204" s="524">
        <v>1</v>
      </c>
      <c r="AL204" s="524">
        <v>0</v>
      </c>
      <c r="AM204" s="524">
        <v>0</v>
      </c>
      <c r="AN204" s="113">
        <v>0</v>
      </c>
      <c r="AO204" s="116">
        <v>1</v>
      </c>
      <c r="AP204" s="113">
        <v>0</v>
      </c>
      <c r="AQ204" s="113">
        <v>0</v>
      </c>
      <c r="AR204" s="113">
        <v>0</v>
      </c>
      <c r="AS204" s="116">
        <v>1</v>
      </c>
      <c r="AT204" s="545">
        <f t="shared" si="15"/>
        <v>3</v>
      </c>
      <c r="AU204" s="609" t="s">
        <v>136</v>
      </c>
      <c r="AV204" s="551">
        <v>0</v>
      </c>
      <c r="AW204" s="552">
        <v>0</v>
      </c>
      <c r="AX204" s="552">
        <v>0</v>
      </c>
      <c r="AY204" s="552">
        <v>0</v>
      </c>
      <c r="AZ204" s="552">
        <v>0</v>
      </c>
      <c r="BA204" s="552">
        <v>0</v>
      </c>
      <c r="BB204" s="115">
        <v>0</v>
      </c>
      <c r="BC204" s="115">
        <v>0</v>
      </c>
      <c r="BD204" s="115">
        <v>0</v>
      </c>
      <c r="BE204" s="115">
        <v>0</v>
      </c>
      <c r="BF204" s="115">
        <v>0</v>
      </c>
      <c r="BG204" s="115">
        <v>0</v>
      </c>
      <c r="BH204" s="545">
        <f t="shared" si="16"/>
        <v>0</v>
      </c>
      <c r="BI204" s="571">
        <f t="shared" si="17"/>
        <v>0</v>
      </c>
      <c r="BJ204" s="571" t="str">
        <f>VLOOKUP(BI204,Tabla_Indicador_Gestion4[#All],3,TRUE)</f>
        <v>Por Ejecutar</v>
      </c>
      <c r="BK204" s="315" t="str">
        <f t="shared" si="18"/>
        <v xml:space="preserve"> |201912: 0 |201911: 0 |2019010: 0 |201909: 0 |201908: 0 |201907: 0 |201906: 0 |201905: 1. ACTA REUNIÓN MAPA DE RIESGOS
2. PANTALLAZO CORREO SOLICITUD A LA OFICINA ASESORA DE PLANEACIÓN  |201904: Acta de reunión y correo de solicitud |201903: 0 |201902: 0 |201901: 0</v>
      </c>
      <c r="BL204" s="316" t="str">
        <f t="shared" si="19"/>
        <v xml:space="preserve"> |201912: 0 |201911: 0 |2019010: 0 |201909: 0 |201908: 0 |201907: 0 |201906: 0 |201905: En reunión realizada el día 8 de mayo de 2019, con las demás Delegaturas, se concluyó que no era posible actualizar el mapa de riesgos hasta tanto no se socializara por parte de la Oficina Asesora de Planeación cuáles serían los procesos misionales de la Entidad, alcance y responsables de los mismos de acuerdo al Decreto 2409 de 2018.
Dicho lo anterior, no se ha podido realizar la actualización del mapa de riesgos por proceso y el respectivo seguimiento.
Se adjunta acta de reunión y pantallazo de la solicitud a la Oficina Asesora de Planeación mediante correo electrónico  |201904: Se realizó reunión conjunta entre las Delegaturas el día 08 de mayo de 2019, para tratar el tema de actualización de mapa de riesgos, en la cual se llegó a la conclusión de solicitar a la Oficina Asesora de Planeación, realizar reunión con el propósito de redefinir y/o actualizar los procesos misionales y el mapa de procesos, de acuerdo a lo establecido en el Decreto 2409 de 2018 y de esta forma poder proceder con la actualización del mapa de riesgos por proceso vigencia 2019. |201903: 0 |201902: 0 |201901: 0</v>
      </c>
      <c r="BM204" s="361">
        <v>0</v>
      </c>
      <c r="BN204" s="362">
        <v>0</v>
      </c>
      <c r="BO204" s="361">
        <v>0</v>
      </c>
      <c r="BP204" s="362">
        <v>0</v>
      </c>
      <c r="BQ204" s="361">
        <v>0</v>
      </c>
      <c r="BR204" s="362">
        <v>0</v>
      </c>
      <c r="BS204" s="418" t="s">
        <v>1692</v>
      </c>
      <c r="BT204" s="419" t="s">
        <v>1693</v>
      </c>
      <c r="BU204" s="460" t="s">
        <v>1644</v>
      </c>
      <c r="BV204" s="461" t="s">
        <v>1645</v>
      </c>
      <c r="BW204" s="323">
        <v>0</v>
      </c>
      <c r="BX204" s="324">
        <v>0</v>
      </c>
      <c r="BY204" s="490">
        <v>0</v>
      </c>
      <c r="BZ204" s="491">
        <v>0</v>
      </c>
      <c r="CA204" s="490">
        <v>0</v>
      </c>
      <c r="CB204" s="491">
        <v>0</v>
      </c>
      <c r="CC204" s="490">
        <v>0</v>
      </c>
      <c r="CD204" s="491">
        <v>0</v>
      </c>
      <c r="CE204" s="490">
        <v>0</v>
      </c>
      <c r="CF204" s="491">
        <v>0</v>
      </c>
      <c r="CG204" s="490">
        <v>0</v>
      </c>
      <c r="CH204" s="491">
        <v>0</v>
      </c>
      <c r="CI204" s="490">
        <v>0</v>
      </c>
      <c r="CJ204" s="491">
        <v>0</v>
      </c>
    </row>
    <row r="205" spans="1:88" ht="15" customHeight="1" x14ac:dyDescent="0.2">
      <c r="A205" s="587">
        <v>205</v>
      </c>
      <c r="B205" s="575" t="s">
        <v>254</v>
      </c>
      <c r="C205" s="577" t="s">
        <v>9</v>
      </c>
      <c r="D205" s="577" t="s">
        <v>44</v>
      </c>
      <c r="E205" s="577" t="s">
        <v>12</v>
      </c>
      <c r="F205" s="245" t="s">
        <v>121</v>
      </c>
      <c r="G205" s="245" t="s">
        <v>78</v>
      </c>
      <c r="H205" s="245">
        <v>11</v>
      </c>
      <c r="I205" s="577" t="s">
        <v>733</v>
      </c>
      <c r="J205" s="245" t="s">
        <v>24</v>
      </c>
      <c r="K205" s="245" t="s">
        <v>2257</v>
      </c>
      <c r="L205" s="245" t="s">
        <v>1694</v>
      </c>
      <c r="M205" s="245" t="s">
        <v>735</v>
      </c>
      <c r="N205" s="577" t="s">
        <v>52</v>
      </c>
      <c r="O205" s="577" t="s">
        <v>1374</v>
      </c>
      <c r="P205" s="577" t="s">
        <v>1374</v>
      </c>
      <c r="Q205" s="577" t="s">
        <v>1375</v>
      </c>
      <c r="R205" s="245" t="s">
        <v>128</v>
      </c>
      <c r="S205" s="245" t="s">
        <v>129</v>
      </c>
      <c r="T205" s="245" t="s">
        <v>130</v>
      </c>
      <c r="U205" s="575" t="s">
        <v>165</v>
      </c>
      <c r="V205" s="575" t="s">
        <v>327</v>
      </c>
      <c r="W205" s="245"/>
      <c r="X205" s="589"/>
      <c r="Y205" s="589"/>
      <c r="Z205" s="589"/>
      <c r="AA205" s="589"/>
      <c r="AB205" s="589"/>
      <c r="AC205" s="589">
        <v>1</v>
      </c>
      <c r="AD205" s="245" t="s">
        <v>736</v>
      </c>
      <c r="AE205" s="245" t="s">
        <v>134</v>
      </c>
      <c r="AF205" s="576">
        <v>4.4642857142857152E-4</v>
      </c>
      <c r="AG205" s="588" t="s">
        <v>135</v>
      </c>
      <c r="AH205" s="522">
        <v>0</v>
      </c>
      <c r="AI205" s="523">
        <v>0</v>
      </c>
      <c r="AJ205" s="523">
        <v>0</v>
      </c>
      <c r="AK205" s="524">
        <v>0</v>
      </c>
      <c r="AL205" s="523">
        <v>0</v>
      </c>
      <c r="AM205" s="524">
        <v>0</v>
      </c>
      <c r="AN205" s="113">
        <v>0</v>
      </c>
      <c r="AO205" s="112">
        <v>1</v>
      </c>
      <c r="AP205" s="113">
        <v>0</v>
      </c>
      <c r="AQ205" s="113">
        <v>0</v>
      </c>
      <c r="AR205" s="113">
        <v>0</v>
      </c>
      <c r="AS205" s="112">
        <v>1</v>
      </c>
      <c r="AT205" s="545">
        <f t="shared" si="15"/>
        <v>2</v>
      </c>
      <c r="AU205" s="609" t="s">
        <v>136</v>
      </c>
      <c r="AV205" s="553">
        <v>0</v>
      </c>
      <c r="AW205" s="554">
        <v>0</v>
      </c>
      <c r="AX205" s="554">
        <v>0</v>
      </c>
      <c r="AY205" s="552">
        <v>0</v>
      </c>
      <c r="AZ205" s="554">
        <v>0</v>
      </c>
      <c r="BA205" s="552">
        <v>0</v>
      </c>
      <c r="BB205" s="115">
        <v>0</v>
      </c>
      <c r="BC205" s="115">
        <v>0</v>
      </c>
      <c r="BD205" s="115">
        <v>0</v>
      </c>
      <c r="BE205" s="115">
        <v>0</v>
      </c>
      <c r="BF205" s="115">
        <v>0</v>
      </c>
      <c r="BG205" s="115">
        <v>0</v>
      </c>
      <c r="BH205" s="545">
        <f t="shared" si="16"/>
        <v>0</v>
      </c>
      <c r="BI205" s="571">
        <f t="shared" si="17"/>
        <v>0</v>
      </c>
      <c r="BJ205" s="571" t="str">
        <f>VLOOKUP(BI205,Tabla_Indicador_Gestion4[#All],3,TRUE)</f>
        <v>Por Ejecutar</v>
      </c>
      <c r="BK205" s="315" t="str">
        <f t="shared" si="18"/>
        <v xml:space="preserve"> |201912: 0 |201911: 0 |2019010: 0 |201909: 0 |201908: 0 |201907: 0 |201906: 0 |201905: 0  |201904: 0 |201903: 0 |201902: 0 |201901: 0</v>
      </c>
      <c r="BL205" s="316" t="str">
        <f t="shared" si="19"/>
        <v xml:space="preserve"> |201912: 0 |201911: 0 |2019010: 0 |201909: 0 |201908: 0 |201907: 0 |201906: No hay actividad programad para este mes |201905: 0  |201904: 0 |201903: 0 |201902: 0 |201901: 0</v>
      </c>
      <c r="BM205" s="359">
        <v>0</v>
      </c>
      <c r="BN205" s="360">
        <v>0</v>
      </c>
      <c r="BO205" s="359">
        <v>0</v>
      </c>
      <c r="BP205" s="360">
        <v>0</v>
      </c>
      <c r="BQ205" s="359">
        <v>0</v>
      </c>
      <c r="BR205" s="360">
        <v>0</v>
      </c>
      <c r="BS205" s="359">
        <v>0</v>
      </c>
      <c r="BT205" s="360">
        <v>0</v>
      </c>
      <c r="BU205" s="432">
        <v>0</v>
      </c>
      <c r="BV205" s="433">
        <v>0</v>
      </c>
      <c r="BW205" s="321">
        <v>0</v>
      </c>
      <c r="BX205" s="268" t="s">
        <v>1695</v>
      </c>
      <c r="BY205" s="490">
        <v>0</v>
      </c>
      <c r="BZ205" s="491">
        <v>0</v>
      </c>
      <c r="CA205" s="490">
        <v>0</v>
      </c>
      <c r="CB205" s="491">
        <v>0</v>
      </c>
      <c r="CC205" s="490">
        <v>0</v>
      </c>
      <c r="CD205" s="491">
        <v>0</v>
      </c>
      <c r="CE205" s="490">
        <v>0</v>
      </c>
      <c r="CF205" s="491">
        <v>0</v>
      </c>
      <c r="CG205" s="490">
        <v>0</v>
      </c>
      <c r="CH205" s="491">
        <v>0</v>
      </c>
      <c r="CI205" s="490">
        <v>0</v>
      </c>
      <c r="CJ205" s="491">
        <v>0</v>
      </c>
    </row>
    <row r="206" spans="1:88" ht="15" customHeight="1" x14ac:dyDescent="0.2">
      <c r="A206" s="587">
        <v>206</v>
      </c>
      <c r="B206" s="575" t="s">
        <v>254</v>
      </c>
      <c r="C206" s="577" t="s">
        <v>9</v>
      </c>
      <c r="D206" s="577" t="s">
        <v>44</v>
      </c>
      <c r="E206" s="577" t="s">
        <v>12</v>
      </c>
      <c r="F206" s="245" t="s">
        <v>121</v>
      </c>
      <c r="G206" s="245" t="s">
        <v>78</v>
      </c>
      <c r="H206" s="245">
        <v>11</v>
      </c>
      <c r="I206" s="577" t="s">
        <v>733</v>
      </c>
      <c r="J206" s="245" t="s">
        <v>24</v>
      </c>
      <c r="K206" s="245" t="s">
        <v>2257</v>
      </c>
      <c r="L206" s="245" t="s">
        <v>1696</v>
      </c>
      <c r="M206" s="245" t="s">
        <v>735</v>
      </c>
      <c r="N206" s="577" t="s">
        <v>58</v>
      </c>
      <c r="O206" s="577" t="s">
        <v>1000</v>
      </c>
      <c r="P206" s="577" t="s">
        <v>1000</v>
      </c>
      <c r="Q206" s="577" t="s">
        <v>1001</v>
      </c>
      <c r="R206" s="245" t="s">
        <v>260</v>
      </c>
      <c r="S206" s="245" t="s">
        <v>129</v>
      </c>
      <c r="T206" s="245" t="s">
        <v>130</v>
      </c>
      <c r="U206" s="575" t="s">
        <v>165</v>
      </c>
      <c r="V206" s="575" t="s">
        <v>327</v>
      </c>
      <c r="W206" s="245"/>
      <c r="X206" s="589"/>
      <c r="Y206" s="589"/>
      <c r="Z206" s="589"/>
      <c r="AA206" s="589"/>
      <c r="AB206" s="589"/>
      <c r="AC206" s="589">
        <v>1</v>
      </c>
      <c r="AD206" s="245" t="s">
        <v>736</v>
      </c>
      <c r="AE206" s="245" t="s">
        <v>134</v>
      </c>
      <c r="AF206" s="576">
        <v>4.4642857142857152E-4</v>
      </c>
      <c r="AG206" s="588" t="s">
        <v>135</v>
      </c>
      <c r="AH206" s="525">
        <v>0</v>
      </c>
      <c r="AI206" s="527">
        <v>0</v>
      </c>
      <c r="AJ206" s="527">
        <v>0</v>
      </c>
      <c r="AK206" s="527">
        <v>0</v>
      </c>
      <c r="AL206" s="527">
        <v>0.5</v>
      </c>
      <c r="AM206" s="527">
        <v>0</v>
      </c>
      <c r="AN206" s="122">
        <v>0</v>
      </c>
      <c r="AO206" s="122">
        <v>0</v>
      </c>
      <c r="AP206" s="122">
        <v>0</v>
      </c>
      <c r="AQ206" s="122">
        <v>0</v>
      </c>
      <c r="AR206" s="126">
        <v>0.5</v>
      </c>
      <c r="AS206" s="122">
        <v>0</v>
      </c>
      <c r="AT206" s="546">
        <f t="shared" si="15"/>
        <v>1</v>
      </c>
      <c r="AU206" s="609" t="s">
        <v>136</v>
      </c>
      <c r="AV206" s="555">
        <v>0</v>
      </c>
      <c r="AW206" s="556">
        <v>0</v>
      </c>
      <c r="AX206" s="556">
        <v>0</v>
      </c>
      <c r="AY206" s="556">
        <v>0</v>
      </c>
      <c r="AZ206" s="556">
        <v>0.5</v>
      </c>
      <c r="BA206" s="556">
        <v>0</v>
      </c>
      <c r="BB206" s="123">
        <v>0</v>
      </c>
      <c r="BC206" s="123">
        <v>0</v>
      </c>
      <c r="BD206" s="123">
        <v>0</v>
      </c>
      <c r="BE206" s="123">
        <v>0</v>
      </c>
      <c r="BF206" s="123">
        <v>0</v>
      </c>
      <c r="BG206" s="123">
        <v>0</v>
      </c>
      <c r="BH206" s="572">
        <f t="shared" si="16"/>
        <v>0.5</v>
      </c>
      <c r="BI206" s="571">
        <f t="shared" si="17"/>
        <v>0.5</v>
      </c>
      <c r="BJ206" s="571" t="str">
        <f>VLOOKUP(BI206,Tabla_Indicador_Gestion4[#All],3,TRUE)</f>
        <v>En Tramite</v>
      </c>
      <c r="BK206" s="315" t="str">
        <f t="shared" si="18"/>
        <v xml:space="preserve"> |201912: 0 |201911: 0 |2019010: 0 |201909: 0 |201908: 0 |201907: 0 |201906: 0 |201905: Se remitió seguimiento a OCI y OAP  |201904: 0 |201903: 0 |201902: 0 |201901: 0</v>
      </c>
      <c r="BL206" s="316" t="str">
        <f t="shared" si="19"/>
        <v xml:space="preserve"> |201912: 0 |201911: 0 |2019010: 0 |201909: 0 |201908: 0 |201907: 0 |201906: 0 |201905: Se realizó analisis y fuer remitido a la OCI y OAP para su conocimiento.  |201904: 0 |201903: 0 |201902: 0 |201901: 0</v>
      </c>
      <c r="BM206" s="361">
        <v>0</v>
      </c>
      <c r="BN206" s="362">
        <v>0</v>
      </c>
      <c r="BO206" s="361">
        <v>0</v>
      </c>
      <c r="BP206" s="362">
        <v>0</v>
      </c>
      <c r="BQ206" s="361">
        <v>0</v>
      </c>
      <c r="BR206" s="362">
        <v>0</v>
      </c>
      <c r="BS206" s="361">
        <v>0</v>
      </c>
      <c r="BT206" s="362">
        <v>0</v>
      </c>
      <c r="BU206" s="357" t="s">
        <v>1697</v>
      </c>
      <c r="BV206" s="358" t="s">
        <v>1698</v>
      </c>
      <c r="BW206" s="323">
        <v>0</v>
      </c>
      <c r="BX206" s="324">
        <v>0</v>
      </c>
      <c r="BY206" s="490">
        <v>0</v>
      </c>
      <c r="BZ206" s="491">
        <v>0</v>
      </c>
      <c r="CA206" s="490">
        <v>0</v>
      </c>
      <c r="CB206" s="491">
        <v>0</v>
      </c>
      <c r="CC206" s="490">
        <v>0</v>
      </c>
      <c r="CD206" s="491">
        <v>0</v>
      </c>
      <c r="CE206" s="490">
        <v>0</v>
      </c>
      <c r="CF206" s="491">
        <v>0</v>
      </c>
      <c r="CG206" s="490">
        <v>0</v>
      </c>
      <c r="CH206" s="491">
        <v>0</v>
      </c>
      <c r="CI206" s="490">
        <v>0</v>
      </c>
      <c r="CJ206" s="491">
        <v>0</v>
      </c>
    </row>
    <row r="207" spans="1:88" ht="15" customHeight="1" x14ac:dyDescent="0.2">
      <c r="A207" s="587">
        <v>207</v>
      </c>
      <c r="B207" s="575" t="s">
        <v>254</v>
      </c>
      <c r="C207" s="577" t="s">
        <v>9</v>
      </c>
      <c r="D207" s="577" t="s">
        <v>44</v>
      </c>
      <c r="E207" s="577" t="s">
        <v>12</v>
      </c>
      <c r="F207" s="245" t="s">
        <v>121</v>
      </c>
      <c r="G207" s="245" t="s">
        <v>78</v>
      </c>
      <c r="H207" s="245">
        <v>11</v>
      </c>
      <c r="I207" s="577" t="s">
        <v>733</v>
      </c>
      <c r="J207" s="245" t="s">
        <v>24</v>
      </c>
      <c r="K207" s="245" t="s">
        <v>2257</v>
      </c>
      <c r="L207" s="245" t="s">
        <v>1699</v>
      </c>
      <c r="M207" s="245" t="s">
        <v>735</v>
      </c>
      <c r="N207" s="577" t="s">
        <v>8</v>
      </c>
      <c r="O207" s="577" t="s">
        <v>344</v>
      </c>
      <c r="P207" s="577" t="s">
        <v>399</v>
      </c>
      <c r="Q207" s="577" t="s">
        <v>400</v>
      </c>
      <c r="R207" s="245" t="s">
        <v>260</v>
      </c>
      <c r="S207" s="245" t="s">
        <v>129</v>
      </c>
      <c r="T207" s="245" t="s">
        <v>130</v>
      </c>
      <c r="U207" s="575" t="s">
        <v>165</v>
      </c>
      <c r="V207" s="575" t="s">
        <v>327</v>
      </c>
      <c r="W207" s="245"/>
      <c r="X207" s="589"/>
      <c r="Y207" s="589"/>
      <c r="Z207" s="589"/>
      <c r="AA207" s="589"/>
      <c r="AB207" s="589"/>
      <c r="AC207" s="589">
        <v>1</v>
      </c>
      <c r="AD207" s="245" t="s">
        <v>736</v>
      </c>
      <c r="AE207" s="245" t="s">
        <v>134</v>
      </c>
      <c r="AF207" s="576">
        <v>4.4642857142857152E-4</v>
      </c>
      <c r="AG207" s="588" t="s">
        <v>135</v>
      </c>
      <c r="AH207" s="531">
        <v>0</v>
      </c>
      <c r="AI207" s="529">
        <v>0</v>
      </c>
      <c r="AJ207" s="529">
        <v>0</v>
      </c>
      <c r="AK207" s="529">
        <v>0.33329999999999999</v>
      </c>
      <c r="AL207" s="529">
        <v>0</v>
      </c>
      <c r="AM207" s="529">
        <v>0</v>
      </c>
      <c r="AN207" s="125">
        <v>0</v>
      </c>
      <c r="AO207" s="125">
        <v>0.33329999999999999</v>
      </c>
      <c r="AP207" s="125">
        <v>0</v>
      </c>
      <c r="AQ207" s="125">
        <v>0</v>
      </c>
      <c r="AR207" s="125">
        <v>0</v>
      </c>
      <c r="AS207" s="125">
        <v>0.33329999999999999</v>
      </c>
      <c r="AT207" s="546">
        <f t="shared" si="15"/>
        <v>0.99990000000000001</v>
      </c>
      <c r="AU207" s="609" t="s">
        <v>136</v>
      </c>
      <c r="AV207" s="557">
        <v>0</v>
      </c>
      <c r="AW207" s="558">
        <v>0</v>
      </c>
      <c r="AX207" s="558">
        <v>0</v>
      </c>
      <c r="AY207" s="558">
        <v>0.33329999999999999</v>
      </c>
      <c r="AZ207" s="556">
        <v>0</v>
      </c>
      <c r="BA207" s="558">
        <v>0</v>
      </c>
      <c r="BB207" s="123">
        <v>0</v>
      </c>
      <c r="BC207" s="123">
        <v>0</v>
      </c>
      <c r="BD207" s="123">
        <v>0</v>
      </c>
      <c r="BE207" s="123">
        <v>0</v>
      </c>
      <c r="BF207" s="123">
        <v>0</v>
      </c>
      <c r="BG207" s="123">
        <v>0</v>
      </c>
      <c r="BH207" s="572">
        <f t="shared" si="16"/>
        <v>0.33329999999999999</v>
      </c>
      <c r="BI207" s="571">
        <f t="shared" si="17"/>
        <v>0.33333333333333331</v>
      </c>
      <c r="BJ207" s="571" t="str">
        <f>VLOOKUP(BI207,Tabla_Indicador_Gestion4[#All],3,TRUE)</f>
        <v>En Tramite</v>
      </c>
      <c r="BK207" s="315" t="str">
        <f t="shared" si="18"/>
        <v xml:space="preserve"> |201912: 0 |201911: 0 |2019010: 0 |201909: 0 |201908: 0 |201907: 0 |201906: 0 |201905: 0  |201904: Soportes de gestion |201903: 0 |201902: 0 |201901: 0</v>
      </c>
      <c r="BL207" s="316" t="str">
        <f t="shared" si="19"/>
        <v xml:space="preserve"> |201912: 0 |201911: 0 |2019010: 0 |201909: 0 |201908: 0 |201907: 0 |201906: 0 |201905: 0  |201904: Según el mapa de riesgos se realizo el seguimiento a las actividades de corrupcion  , asi: ACTIVIDAD 1: Toda utilizacion del presupuesto se hace con los debidos controles como son revisar los documentos soporte y clasificando el gasto en la cuenta correspondiente y los saldos se liberan y se hace seguimietno a los cdps en el monento de expedirlos que esten en el plan anual de adquisiciones. ACTIVIDAD 5: Se realizaron pruebas aleatorias, revisando que los pagos se realicen teniendo los soportes correspondientes  |201903: 0 |201902: 0 |201901: 0</v>
      </c>
      <c r="BM207" s="359">
        <v>0</v>
      </c>
      <c r="BN207" s="360">
        <v>0</v>
      </c>
      <c r="BO207" s="359">
        <v>0</v>
      </c>
      <c r="BP207" s="360">
        <v>0</v>
      </c>
      <c r="BQ207" s="359">
        <v>0</v>
      </c>
      <c r="BR207" s="360">
        <v>0</v>
      </c>
      <c r="BS207" s="429" t="s">
        <v>1700</v>
      </c>
      <c r="BT207" s="430" t="s">
        <v>1701</v>
      </c>
      <c r="BU207" s="462">
        <v>0</v>
      </c>
      <c r="BV207" s="463">
        <v>0</v>
      </c>
      <c r="BW207" s="321">
        <v>0</v>
      </c>
      <c r="BX207" s="322">
        <v>0</v>
      </c>
      <c r="BY207" s="490">
        <v>0</v>
      </c>
      <c r="BZ207" s="491">
        <v>0</v>
      </c>
      <c r="CA207" s="490">
        <v>0</v>
      </c>
      <c r="CB207" s="491">
        <v>0</v>
      </c>
      <c r="CC207" s="490">
        <v>0</v>
      </c>
      <c r="CD207" s="491">
        <v>0</v>
      </c>
      <c r="CE207" s="490">
        <v>0</v>
      </c>
      <c r="CF207" s="491">
        <v>0</v>
      </c>
      <c r="CG207" s="490">
        <v>0</v>
      </c>
      <c r="CH207" s="491">
        <v>0</v>
      </c>
      <c r="CI207" s="490">
        <v>0</v>
      </c>
      <c r="CJ207" s="491">
        <v>0</v>
      </c>
    </row>
    <row r="208" spans="1:88" ht="15" customHeight="1" x14ac:dyDescent="0.2">
      <c r="A208" s="587">
        <v>208</v>
      </c>
      <c r="B208" s="575" t="s">
        <v>254</v>
      </c>
      <c r="C208" s="577" t="s">
        <v>9</v>
      </c>
      <c r="D208" s="577" t="s">
        <v>44</v>
      </c>
      <c r="E208" s="577" t="s">
        <v>12</v>
      </c>
      <c r="F208" s="245" t="s">
        <v>121</v>
      </c>
      <c r="G208" s="245" t="s">
        <v>78</v>
      </c>
      <c r="H208" s="245">
        <v>11</v>
      </c>
      <c r="I208" s="577" t="s">
        <v>733</v>
      </c>
      <c r="J208" s="245" t="s">
        <v>24</v>
      </c>
      <c r="K208" s="245" t="s">
        <v>2257</v>
      </c>
      <c r="L208" s="245" t="s">
        <v>1702</v>
      </c>
      <c r="M208" s="245" t="s">
        <v>735</v>
      </c>
      <c r="N208" s="577" t="s">
        <v>8</v>
      </c>
      <c r="O208" s="577" t="s">
        <v>344</v>
      </c>
      <c r="P208" s="577" t="s">
        <v>387</v>
      </c>
      <c r="Q208" s="577" t="s">
        <v>388</v>
      </c>
      <c r="R208" s="245" t="s">
        <v>260</v>
      </c>
      <c r="S208" s="245" t="s">
        <v>129</v>
      </c>
      <c r="T208" s="245" t="s">
        <v>130</v>
      </c>
      <c r="U208" s="575" t="s">
        <v>165</v>
      </c>
      <c r="V208" s="575" t="s">
        <v>327</v>
      </c>
      <c r="W208" s="245"/>
      <c r="X208" s="589"/>
      <c r="Y208" s="589"/>
      <c r="Z208" s="589"/>
      <c r="AA208" s="589"/>
      <c r="AB208" s="589"/>
      <c r="AC208" s="589">
        <v>1</v>
      </c>
      <c r="AD208" s="245" t="s">
        <v>736</v>
      </c>
      <c r="AE208" s="245" t="s">
        <v>134</v>
      </c>
      <c r="AF208" s="576">
        <v>4.4642857142857152E-4</v>
      </c>
      <c r="AG208" s="588" t="s">
        <v>135</v>
      </c>
      <c r="AH208" s="526">
        <v>0</v>
      </c>
      <c r="AI208" s="524">
        <v>0</v>
      </c>
      <c r="AJ208" s="524">
        <v>0</v>
      </c>
      <c r="AK208" s="524">
        <v>1</v>
      </c>
      <c r="AL208" s="524">
        <v>0</v>
      </c>
      <c r="AM208" s="524">
        <v>0</v>
      </c>
      <c r="AN208" s="113">
        <v>0</v>
      </c>
      <c r="AO208" s="116">
        <v>1</v>
      </c>
      <c r="AP208" s="113">
        <v>0</v>
      </c>
      <c r="AQ208" s="113">
        <v>0</v>
      </c>
      <c r="AR208" s="113">
        <v>0</v>
      </c>
      <c r="AS208" s="116">
        <v>1</v>
      </c>
      <c r="AT208" s="545">
        <f t="shared" si="15"/>
        <v>3</v>
      </c>
      <c r="AU208" s="609" t="s">
        <v>136</v>
      </c>
      <c r="AV208" s="551">
        <v>0</v>
      </c>
      <c r="AW208" s="552">
        <v>0</v>
      </c>
      <c r="AX208" s="552">
        <v>0</v>
      </c>
      <c r="AY208" s="552">
        <v>1</v>
      </c>
      <c r="AZ208" s="552">
        <v>0</v>
      </c>
      <c r="BA208" s="552">
        <v>0</v>
      </c>
      <c r="BB208" s="115">
        <v>0</v>
      </c>
      <c r="BC208" s="115">
        <v>0</v>
      </c>
      <c r="BD208" s="115">
        <v>0</v>
      </c>
      <c r="BE208" s="115">
        <v>0</v>
      </c>
      <c r="BF208" s="115">
        <v>0</v>
      </c>
      <c r="BG208" s="115">
        <v>0</v>
      </c>
      <c r="BH208" s="545">
        <f t="shared" si="16"/>
        <v>1</v>
      </c>
      <c r="BI208" s="571">
        <f t="shared" si="17"/>
        <v>0.33333333333333331</v>
      </c>
      <c r="BJ208" s="571" t="str">
        <f>VLOOKUP(BI208,Tabla_Indicador_Gestion4[#All],3,TRUE)</f>
        <v>En Tramite</v>
      </c>
      <c r="BK208" s="315" t="str">
        <f t="shared" si="18"/>
        <v xml:space="preserve"> |201912: 0 |201911: 0 |2019010: 0 |201909: 0 |201908: 0 |201907: 0 |201906: 0 |201905: 0  |201904: Paac |201903: 0 |201902: 0 |201901: 0</v>
      </c>
      <c r="BL208" s="316" t="str">
        <f t="shared" si="19"/>
        <v xml:space="preserve"> |201912: 0 |201911: 0 |2019010: 0 |201909: 0 |201908: 0 |201907: 0 |201906: 0 |201905: 0  |201904: Se realiza seguimiento |201903: 0 |201902: 0 |201901: 0</v>
      </c>
      <c r="BM208" s="361">
        <v>0</v>
      </c>
      <c r="BN208" s="362">
        <v>0</v>
      </c>
      <c r="BO208" s="361">
        <v>0</v>
      </c>
      <c r="BP208" s="362">
        <v>0</v>
      </c>
      <c r="BQ208" s="361">
        <v>0</v>
      </c>
      <c r="BR208" s="362">
        <v>0</v>
      </c>
      <c r="BS208" s="418" t="s">
        <v>1703</v>
      </c>
      <c r="BT208" s="419" t="s">
        <v>1704</v>
      </c>
      <c r="BU208" s="462">
        <v>0</v>
      </c>
      <c r="BV208" s="463">
        <v>0</v>
      </c>
      <c r="BW208" s="323">
        <v>0</v>
      </c>
      <c r="BX208" s="324">
        <v>0</v>
      </c>
      <c r="BY208" s="490">
        <v>0</v>
      </c>
      <c r="BZ208" s="491">
        <v>0</v>
      </c>
      <c r="CA208" s="490">
        <v>0</v>
      </c>
      <c r="CB208" s="491">
        <v>0</v>
      </c>
      <c r="CC208" s="490">
        <v>0</v>
      </c>
      <c r="CD208" s="491">
        <v>0</v>
      </c>
      <c r="CE208" s="490">
        <v>0</v>
      </c>
      <c r="CF208" s="491">
        <v>0</v>
      </c>
      <c r="CG208" s="490">
        <v>0</v>
      </c>
      <c r="CH208" s="491">
        <v>0</v>
      </c>
      <c r="CI208" s="490">
        <v>0</v>
      </c>
      <c r="CJ208" s="491">
        <v>0</v>
      </c>
    </row>
    <row r="209" spans="1:88" ht="15" customHeight="1" x14ac:dyDescent="0.2">
      <c r="A209" s="587">
        <v>209</v>
      </c>
      <c r="B209" s="575" t="s">
        <v>254</v>
      </c>
      <c r="C209" s="577" t="s">
        <v>9</v>
      </c>
      <c r="D209" s="577" t="s">
        <v>44</v>
      </c>
      <c r="E209" s="577" t="s">
        <v>12</v>
      </c>
      <c r="F209" s="245" t="s">
        <v>121</v>
      </c>
      <c r="G209" s="245" t="s">
        <v>78</v>
      </c>
      <c r="H209" s="245">
        <v>11</v>
      </c>
      <c r="I209" s="577" t="s">
        <v>733</v>
      </c>
      <c r="J209" s="245" t="s">
        <v>24</v>
      </c>
      <c r="K209" s="245" t="s">
        <v>2257</v>
      </c>
      <c r="L209" s="245" t="s">
        <v>1705</v>
      </c>
      <c r="M209" s="245" t="s">
        <v>735</v>
      </c>
      <c r="N209" s="577" t="s">
        <v>8</v>
      </c>
      <c r="O209" s="577" t="s">
        <v>344</v>
      </c>
      <c r="P209" s="577" t="s">
        <v>345</v>
      </c>
      <c r="Q209" s="577" t="s">
        <v>346</v>
      </c>
      <c r="R209" s="245" t="s">
        <v>260</v>
      </c>
      <c r="S209" s="245" t="s">
        <v>129</v>
      </c>
      <c r="T209" s="245" t="s">
        <v>130</v>
      </c>
      <c r="U209" s="575" t="s">
        <v>165</v>
      </c>
      <c r="V209" s="575" t="s">
        <v>327</v>
      </c>
      <c r="W209" s="245"/>
      <c r="X209" s="589"/>
      <c r="Y209" s="589"/>
      <c r="Z209" s="589"/>
      <c r="AA209" s="589"/>
      <c r="AB209" s="589"/>
      <c r="AC209" s="589">
        <v>1</v>
      </c>
      <c r="AD209" s="245" t="s">
        <v>736</v>
      </c>
      <c r="AE209" s="245" t="s">
        <v>134</v>
      </c>
      <c r="AF209" s="576">
        <v>4.4642857142857152E-4</v>
      </c>
      <c r="AG209" s="588" t="s">
        <v>135</v>
      </c>
      <c r="AH209" s="522">
        <v>0</v>
      </c>
      <c r="AI209" s="523">
        <v>0</v>
      </c>
      <c r="AJ209" s="523">
        <v>0</v>
      </c>
      <c r="AK209" s="523">
        <v>0.33333299999999999</v>
      </c>
      <c r="AL209" s="523">
        <v>0</v>
      </c>
      <c r="AM209" s="523">
        <v>0</v>
      </c>
      <c r="AN209" s="112">
        <v>0</v>
      </c>
      <c r="AO209" s="112">
        <v>0.33333299999999999</v>
      </c>
      <c r="AP209" s="112">
        <v>0</v>
      </c>
      <c r="AQ209" s="112">
        <v>0</v>
      </c>
      <c r="AR209" s="112">
        <v>0</v>
      </c>
      <c r="AS209" s="112">
        <v>0.33333299999999999</v>
      </c>
      <c r="AT209" s="545">
        <f t="shared" si="15"/>
        <v>0.99999899999999997</v>
      </c>
      <c r="AU209" s="609" t="s">
        <v>136</v>
      </c>
      <c r="AV209" s="553">
        <v>0</v>
      </c>
      <c r="AW209" s="554">
        <v>0</v>
      </c>
      <c r="AX209" s="554">
        <v>0</v>
      </c>
      <c r="AY209" s="554">
        <v>0.33333299999999999</v>
      </c>
      <c r="AZ209" s="552">
        <v>0</v>
      </c>
      <c r="BA209" s="554">
        <v>0</v>
      </c>
      <c r="BB209" s="115">
        <v>0</v>
      </c>
      <c r="BC209" s="115">
        <v>0</v>
      </c>
      <c r="BD209" s="115">
        <v>0</v>
      </c>
      <c r="BE209" s="115">
        <v>0</v>
      </c>
      <c r="BF209" s="115">
        <v>0</v>
      </c>
      <c r="BG209" s="115">
        <v>0</v>
      </c>
      <c r="BH209" s="545">
        <f t="shared" si="16"/>
        <v>0.33333299999999999</v>
      </c>
      <c r="BI209" s="571">
        <f t="shared" si="17"/>
        <v>0.33333333333333331</v>
      </c>
      <c r="BJ209" s="571" t="str">
        <f>VLOOKUP(BI209,Tabla_Indicador_Gestion4[#All],3,TRUE)</f>
        <v>En Tramite</v>
      </c>
      <c r="BK209" s="315" t="str">
        <f t="shared" si="18"/>
        <v xml:space="preserve"> |201912: 0 |201911: 0 |2019010: 0 |201909: 0 |201908: 0 |201907: 0 |201906: 0 |201905: 0  |201904: Seguimiento Mapa de Riesgos |201903: 0 |201902: 0 |201901: 0</v>
      </c>
      <c r="BL209" s="316" t="str">
        <f t="shared" si="19"/>
        <v xml:space="preserve"> |201912: 0 |201911: 0 |2019010: 0 |201909: 0 |201908: 0 |201907: 0 |201906: 0 |201905: 0  |201904: Se realizó el seguimiento al mapa de riesgos con corte a 30 de Abril, para entregar a la Oficina de Control Interno. |201903: 0 |201902: 0 |201901: 0</v>
      </c>
      <c r="BM209" s="359">
        <v>0</v>
      </c>
      <c r="BN209" s="360">
        <v>0</v>
      </c>
      <c r="BO209" s="359">
        <v>0</v>
      </c>
      <c r="BP209" s="360">
        <v>0</v>
      </c>
      <c r="BQ209" s="359">
        <v>0</v>
      </c>
      <c r="BR209" s="360">
        <v>0</v>
      </c>
      <c r="BS209" s="423" t="s">
        <v>1706</v>
      </c>
      <c r="BT209" s="424" t="s">
        <v>1707</v>
      </c>
      <c r="BU209" s="462">
        <v>0</v>
      </c>
      <c r="BV209" s="463">
        <v>0</v>
      </c>
      <c r="BW209" s="321">
        <v>0</v>
      </c>
      <c r="BX209" s="322">
        <v>0</v>
      </c>
      <c r="BY209" s="490">
        <v>0</v>
      </c>
      <c r="BZ209" s="491">
        <v>0</v>
      </c>
      <c r="CA209" s="490">
        <v>0</v>
      </c>
      <c r="CB209" s="491">
        <v>0</v>
      </c>
      <c r="CC209" s="490">
        <v>0</v>
      </c>
      <c r="CD209" s="491">
        <v>0</v>
      </c>
      <c r="CE209" s="490">
        <v>0</v>
      </c>
      <c r="CF209" s="491">
        <v>0</v>
      </c>
      <c r="CG209" s="490">
        <v>0</v>
      </c>
      <c r="CH209" s="491">
        <v>0</v>
      </c>
      <c r="CI209" s="490">
        <v>0</v>
      </c>
      <c r="CJ209" s="491">
        <v>0</v>
      </c>
    </row>
    <row r="210" spans="1:88" ht="15" customHeight="1" x14ac:dyDescent="0.2">
      <c r="A210" s="587">
        <v>210</v>
      </c>
      <c r="B210" s="575" t="s">
        <v>254</v>
      </c>
      <c r="C210" s="577" t="s">
        <v>9</v>
      </c>
      <c r="D210" s="577" t="s">
        <v>44</v>
      </c>
      <c r="E210" s="577" t="s">
        <v>12</v>
      </c>
      <c r="F210" s="245" t="s">
        <v>121</v>
      </c>
      <c r="G210" s="245" t="s">
        <v>78</v>
      </c>
      <c r="H210" s="245">
        <v>11</v>
      </c>
      <c r="I210" s="577" t="s">
        <v>733</v>
      </c>
      <c r="J210" s="245" t="s">
        <v>24</v>
      </c>
      <c r="K210" s="245" t="s">
        <v>2257</v>
      </c>
      <c r="L210" s="245" t="s">
        <v>1708</v>
      </c>
      <c r="M210" s="245" t="s">
        <v>735</v>
      </c>
      <c r="N210" s="577" t="s">
        <v>8</v>
      </c>
      <c r="O210" s="577" t="s">
        <v>344</v>
      </c>
      <c r="P210" s="577" t="s">
        <v>415</v>
      </c>
      <c r="Q210" s="577" t="s">
        <v>416</v>
      </c>
      <c r="R210" s="245" t="s">
        <v>260</v>
      </c>
      <c r="S210" s="245" t="s">
        <v>129</v>
      </c>
      <c r="T210" s="245" t="s">
        <v>130</v>
      </c>
      <c r="U210" s="575" t="s">
        <v>165</v>
      </c>
      <c r="V210" s="575" t="s">
        <v>327</v>
      </c>
      <c r="W210" s="245"/>
      <c r="X210" s="589"/>
      <c r="Y210" s="589"/>
      <c r="Z210" s="589"/>
      <c r="AA210" s="589"/>
      <c r="AB210" s="589"/>
      <c r="AC210" s="589">
        <v>1</v>
      </c>
      <c r="AD210" s="245" t="s">
        <v>736</v>
      </c>
      <c r="AE210" s="245" t="s">
        <v>134</v>
      </c>
      <c r="AF210" s="576">
        <v>4.4642857142857152E-4</v>
      </c>
      <c r="AG210" s="588" t="s">
        <v>135</v>
      </c>
      <c r="AH210" s="526">
        <v>0</v>
      </c>
      <c r="AI210" s="524">
        <v>0</v>
      </c>
      <c r="AJ210" s="524">
        <v>0</v>
      </c>
      <c r="AK210" s="524">
        <v>1</v>
      </c>
      <c r="AL210" s="524">
        <v>0</v>
      </c>
      <c r="AM210" s="524">
        <v>0</v>
      </c>
      <c r="AN210" s="113">
        <v>0</v>
      </c>
      <c r="AO210" s="116">
        <v>1</v>
      </c>
      <c r="AP210" s="113">
        <v>0</v>
      </c>
      <c r="AQ210" s="113">
        <v>0</v>
      </c>
      <c r="AR210" s="113">
        <v>0</v>
      </c>
      <c r="AS210" s="116">
        <v>1</v>
      </c>
      <c r="AT210" s="545">
        <f t="shared" si="15"/>
        <v>3</v>
      </c>
      <c r="AU210" s="609" t="s">
        <v>136</v>
      </c>
      <c r="AV210" s="551">
        <v>0</v>
      </c>
      <c r="AW210" s="552">
        <v>0</v>
      </c>
      <c r="AX210" s="552">
        <v>0</v>
      </c>
      <c r="AY210" s="552">
        <v>1</v>
      </c>
      <c r="AZ210" s="552">
        <v>0</v>
      </c>
      <c r="BA210" s="552">
        <v>0</v>
      </c>
      <c r="BB210" s="115">
        <v>0</v>
      </c>
      <c r="BC210" s="115">
        <v>0</v>
      </c>
      <c r="BD210" s="115">
        <v>0</v>
      </c>
      <c r="BE210" s="115">
        <v>0</v>
      </c>
      <c r="BF210" s="115">
        <v>0</v>
      </c>
      <c r="BG210" s="115">
        <v>0</v>
      </c>
      <c r="BH210" s="545">
        <f t="shared" si="16"/>
        <v>1</v>
      </c>
      <c r="BI210" s="571">
        <f t="shared" si="17"/>
        <v>0.33333333333333331</v>
      </c>
      <c r="BJ210" s="571" t="str">
        <f>VLOOKUP(BI210,Tabla_Indicador_Gestion4[#All],3,TRUE)</f>
        <v>En Tramite</v>
      </c>
      <c r="BK210" s="315" t="str">
        <f t="shared" si="18"/>
        <v xml:space="preserve"> |201912: 0 |201911: 0 |2019010: 0 |201909: 0 |201908: 0 |201907: 0 |201906: 0 |201905: 0  |201904: Formato de liquidación emitido por el aplicativo META 4
Correos electrónicos
Memornado No.20195200045963 del 22-04-2019 |201903: Mapa de riesgos |201902: Mapa de riesgos |201901: Mapa de riesgos</v>
      </c>
      <c r="BL210" s="316" t="str">
        <f t="shared" si="19"/>
        <v xml:space="preserve"> |201912: 0 |201911: 0 |2019010: 0 |201909: 0 |201908: 0 |201907: 0 |201906: 0 |201905: 0  |201904: En la descripción del control a realizar se identificaron cuatro actividades para minimizar la materialización del riesgo:
 La actividad referida a la utilización del aplicativo de nómina para la liquidación de la misma, se cumple con periodicidad mensual, puesto que en la Entidad no se realizan liquidaciones en forma manual.
Reporte oportuno a las funcionarias encargadas de liquidación de nómina sobre los retiros de funcionarios de la Entidad, a traves de copia de la resolución de aceptación de renuncia o insubsistencia, lo cual se evidencia con las copias de los actos administrativos. Durante el mes de abril fueron tramitadas cuatro resoluciones  de renuncia. 
Generación y revisión del reporte denominado prenomina por parte del funcionario encargado.
Visto bueno a memorando remisorio de pago de nomina por parte de la coordinadora del Grupo y de la Secretaria General antes de legalizar el pago por el Grupo de financiera.
 |201903: Revision del comportamiento del riesgo de corrupción. |201902: Revision del comportamiento del riesgo de corrupción. |201901: Revision del comportamiento del riesgo de corrupción.</v>
      </c>
      <c r="BM210" s="357" t="s">
        <v>1661</v>
      </c>
      <c r="BN210" s="358" t="s">
        <v>1709</v>
      </c>
      <c r="BO210" s="357" t="s">
        <v>1661</v>
      </c>
      <c r="BP210" s="358" t="s">
        <v>1709</v>
      </c>
      <c r="BQ210" s="357" t="s">
        <v>1661</v>
      </c>
      <c r="BR210" s="358" t="s">
        <v>1709</v>
      </c>
      <c r="BS210" s="418" t="s">
        <v>1710</v>
      </c>
      <c r="BT210" s="419" t="s">
        <v>1711</v>
      </c>
      <c r="BU210" s="462">
        <v>0</v>
      </c>
      <c r="BV210" s="463">
        <v>0</v>
      </c>
      <c r="BW210" s="323">
        <v>0</v>
      </c>
      <c r="BX210" s="324">
        <v>0</v>
      </c>
      <c r="BY210" s="490">
        <v>0</v>
      </c>
      <c r="BZ210" s="491">
        <v>0</v>
      </c>
      <c r="CA210" s="490">
        <v>0</v>
      </c>
      <c r="CB210" s="491">
        <v>0</v>
      </c>
      <c r="CC210" s="490">
        <v>0</v>
      </c>
      <c r="CD210" s="491">
        <v>0</v>
      </c>
      <c r="CE210" s="490">
        <v>0</v>
      </c>
      <c r="CF210" s="491">
        <v>0</v>
      </c>
      <c r="CG210" s="490">
        <v>0</v>
      </c>
      <c r="CH210" s="491">
        <v>0</v>
      </c>
      <c r="CI210" s="490">
        <v>0</v>
      </c>
      <c r="CJ210" s="491">
        <v>0</v>
      </c>
    </row>
    <row r="211" spans="1:88" ht="15" customHeight="1" x14ac:dyDescent="0.2">
      <c r="A211" s="587">
        <v>211</v>
      </c>
      <c r="B211" s="575" t="s">
        <v>254</v>
      </c>
      <c r="C211" s="577" t="s">
        <v>9</v>
      </c>
      <c r="D211" s="577" t="s">
        <v>44</v>
      </c>
      <c r="E211" s="577" t="s">
        <v>12</v>
      </c>
      <c r="F211" s="245" t="s">
        <v>121</v>
      </c>
      <c r="G211" s="245" t="s">
        <v>78</v>
      </c>
      <c r="H211" s="245">
        <v>11</v>
      </c>
      <c r="I211" s="577" t="s">
        <v>733</v>
      </c>
      <c r="J211" s="245" t="s">
        <v>24</v>
      </c>
      <c r="K211" s="245" t="s">
        <v>2257</v>
      </c>
      <c r="L211" s="245" t="s">
        <v>1712</v>
      </c>
      <c r="M211" s="245" t="s">
        <v>735</v>
      </c>
      <c r="N211" s="577" t="s">
        <v>55</v>
      </c>
      <c r="O211" s="577" t="s">
        <v>257</v>
      </c>
      <c r="P211" s="577" t="s">
        <v>325</v>
      </c>
      <c r="Q211" s="577" t="s">
        <v>1713</v>
      </c>
      <c r="R211" s="245" t="s">
        <v>260</v>
      </c>
      <c r="S211" s="245" t="s">
        <v>129</v>
      </c>
      <c r="T211" s="245" t="s">
        <v>130</v>
      </c>
      <c r="U211" s="575" t="s">
        <v>165</v>
      </c>
      <c r="V211" s="575" t="s">
        <v>327</v>
      </c>
      <c r="W211" s="245"/>
      <c r="X211" s="589"/>
      <c r="Y211" s="589"/>
      <c r="Z211" s="589"/>
      <c r="AA211" s="589"/>
      <c r="AB211" s="589"/>
      <c r="AC211" s="589">
        <v>1</v>
      </c>
      <c r="AD211" s="245" t="s">
        <v>736</v>
      </c>
      <c r="AE211" s="245" t="s">
        <v>134</v>
      </c>
      <c r="AF211" s="576">
        <v>4.4642857142857152E-4</v>
      </c>
      <c r="AG211" s="588" t="s">
        <v>135</v>
      </c>
      <c r="AH211" s="531">
        <v>0</v>
      </c>
      <c r="AI211" s="529">
        <v>0</v>
      </c>
      <c r="AJ211" s="529">
        <v>0</v>
      </c>
      <c r="AK211" s="529">
        <v>0.33333332999999998</v>
      </c>
      <c r="AL211" s="529">
        <v>0</v>
      </c>
      <c r="AM211" s="527">
        <v>0</v>
      </c>
      <c r="AN211" s="122">
        <v>0</v>
      </c>
      <c r="AO211" s="125">
        <v>0.33333333329999998</v>
      </c>
      <c r="AP211" s="122">
        <v>0</v>
      </c>
      <c r="AQ211" s="122">
        <v>0</v>
      </c>
      <c r="AR211" s="122">
        <v>0</v>
      </c>
      <c r="AS211" s="125">
        <v>0.33333333332999998</v>
      </c>
      <c r="AT211" s="546">
        <f t="shared" si="15"/>
        <v>0.99999999662999994</v>
      </c>
      <c r="AU211" s="609" t="s">
        <v>136</v>
      </c>
      <c r="AV211" s="557">
        <v>0</v>
      </c>
      <c r="AW211" s="558">
        <v>0</v>
      </c>
      <c r="AX211" s="558">
        <v>0</v>
      </c>
      <c r="AY211" s="558">
        <v>0.33</v>
      </c>
      <c r="AZ211" s="558">
        <v>0</v>
      </c>
      <c r="BA211" s="556">
        <v>0</v>
      </c>
      <c r="BB211" s="123">
        <v>0</v>
      </c>
      <c r="BC211" s="123">
        <v>0</v>
      </c>
      <c r="BD211" s="123">
        <v>0</v>
      </c>
      <c r="BE211" s="123">
        <v>0</v>
      </c>
      <c r="BF211" s="123">
        <v>0</v>
      </c>
      <c r="BG211" s="123">
        <v>0</v>
      </c>
      <c r="BH211" s="572">
        <f t="shared" si="16"/>
        <v>0.33</v>
      </c>
      <c r="BI211" s="571">
        <f t="shared" si="17"/>
        <v>0.33000000111210004</v>
      </c>
      <c r="BJ211" s="571" t="str">
        <f>VLOOKUP(BI211,Tabla_Indicador_Gestion4[#All],3,TRUE)</f>
        <v>En Tramite</v>
      </c>
      <c r="BK211" s="315" t="str">
        <f t="shared" si="18"/>
        <v xml:space="preserve"> |201912: 0 |201911: 0 |2019010: 0 |201909: 0 |201908: 0 |201907: 0 |201906: 0 |201905: 0  |201904: Mapa de riesgos enviado |201903: 0 |201902: 0 |201901: 0</v>
      </c>
      <c r="BL211" s="316" t="str">
        <f t="shared" si="19"/>
        <v xml:space="preserve"> |201912: 0 |201911: 0 |2019010: 0 |201909: 0 |201908: 0 |201907: 0 |201906: 0 |201905: 0  |201904: Se realizó el seguimiento y se envió a la oficina de control interno |201903: 0 |201902: 0 |201901: 0</v>
      </c>
      <c r="BM211" s="359">
        <v>0</v>
      </c>
      <c r="BN211" s="360">
        <v>0</v>
      </c>
      <c r="BO211" s="359">
        <v>0</v>
      </c>
      <c r="BP211" s="360">
        <v>0</v>
      </c>
      <c r="BQ211" s="359">
        <v>0</v>
      </c>
      <c r="BR211" s="360">
        <v>0</v>
      </c>
      <c r="BS211" s="423" t="s">
        <v>1714</v>
      </c>
      <c r="BT211" s="424" t="s">
        <v>1715</v>
      </c>
      <c r="BU211" s="462">
        <v>0</v>
      </c>
      <c r="BV211" s="463">
        <v>0</v>
      </c>
      <c r="BW211" s="321">
        <v>0</v>
      </c>
      <c r="BX211" s="322">
        <v>0</v>
      </c>
      <c r="BY211" s="490">
        <v>0</v>
      </c>
      <c r="BZ211" s="491">
        <v>0</v>
      </c>
      <c r="CA211" s="490">
        <v>0</v>
      </c>
      <c r="CB211" s="491">
        <v>0</v>
      </c>
      <c r="CC211" s="490">
        <v>0</v>
      </c>
      <c r="CD211" s="491">
        <v>0</v>
      </c>
      <c r="CE211" s="490">
        <v>0</v>
      </c>
      <c r="CF211" s="491">
        <v>0</v>
      </c>
      <c r="CG211" s="490">
        <v>0</v>
      </c>
      <c r="CH211" s="491">
        <v>0</v>
      </c>
      <c r="CI211" s="490">
        <v>0</v>
      </c>
      <c r="CJ211" s="491">
        <v>0</v>
      </c>
    </row>
    <row r="212" spans="1:88" ht="15" customHeight="1" x14ac:dyDescent="0.2">
      <c r="A212" s="587">
        <v>212</v>
      </c>
      <c r="B212" s="575" t="s">
        <v>254</v>
      </c>
      <c r="C212" s="577" t="s">
        <v>9</v>
      </c>
      <c r="D212" s="577" t="s">
        <v>44</v>
      </c>
      <c r="E212" s="577" t="s">
        <v>12</v>
      </c>
      <c r="F212" s="245" t="s">
        <v>121</v>
      </c>
      <c r="G212" s="245" t="s">
        <v>78</v>
      </c>
      <c r="H212" s="245">
        <v>11</v>
      </c>
      <c r="I212" s="577" t="s">
        <v>733</v>
      </c>
      <c r="J212" s="245" t="s">
        <v>24</v>
      </c>
      <c r="K212" s="245" t="s">
        <v>2250</v>
      </c>
      <c r="L212" s="245" t="s">
        <v>1716</v>
      </c>
      <c r="M212" s="245" t="s">
        <v>735</v>
      </c>
      <c r="N212" s="577" t="s">
        <v>59</v>
      </c>
      <c r="O212" s="577" t="s">
        <v>429</v>
      </c>
      <c r="P212" s="577" t="s">
        <v>429</v>
      </c>
      <c r="Q212" s="577" t="s">
        <v>759</v>
      </c>
      <c r="R212" s="245" t="s">
        <v>260</v>
      </c>
      <c r="S212" s="245" t="s">
        <v>129</v>
      </c>
      <c r="T212" s="245" t="s">
        <v>130</v>
      </c>
      <c r="U212" s="575" t="s">
        <v>165</v>
      </c>
      <c r="V212" s="575" t="s">
        <v>327</v>
      </c>
      <c r="W212" s="245"/>
      <c r="X212" s="589"/>
      <c r="Y212" s="589"/>
      <c r="Z212" s="589"/>
      <c r="AA212" s="589"/>
      <c r="AB212" s="589"/>
      <c r="AC212" s="589">
        <v>1</v>
      </c>
      <c r="AD212" s="245" t="s">
        <v>1717</v>
      </c>
      <c r="AE212" s="245" t="s">
        <v>134</v>
      </c>
      <c r="AF212" s="576">
        <v>4.4642857142857152E-4</v>
      </c>
      <c r="AG212" s="588" t="s">
        <v>135</v>
      </c>
      <c r="AH212" s="525">
        <v>0</v>
      </c>
      <c r="AI212" s="527">
        <v>0</v>
      </c>
      <c r="AJ212" s="527">
        <v>0</v>
      </c>
      <c r="AK212" s="527">
        <v>0.33329999999999999</v>
      </c>
      <c r="AL212" s="527">
        <v>0</v>
      </c>
      <c r="AM212" s="527">
        <v>0</v>
      </c>
      <c r="AN212" s="126">
        <v>0</v>
      </c>
      <c r="AO212" s="126">
        <v>0.33329999999999999</v>
      </c>
      <c r="AP212" s="126">
        <v>0</v>
      </c>
      <c r="AQ212" s="126">
        <v>0</v>
      </c>
      <c r="AR212" s="126">
        <v>0</v>
      </c>
      <c r="AS212" s="126">
        <v>0.33339999999999997</v>
      </c>
      <c r="AT212" s="546">
        <f t="shared" si="15"/>
        <v>1</v>
      </c>
      <c r="AU212" s="609" t="s">
        <v>136</v>
      </c>
      <c r="AV212" s="555">
        <v>0</v>
      </c>
      <c r="AW212" s="556">
        <v>0</v>
      </c>
      <c r="AX212" s="556">
        <v>0</v>
      </c>
      <c r="AY212" s="556">
        <v>0.33329999999999999</v>
      </c>
      <c r="AZ212" s="556">
        <v>0</v>
      </c>
      <c r="BA212" s="556">
        <v>0</v>
      </c>
      <c r="BB212" s="123">
        <v>0</v>
      </c>
      <c r="BC212" s="123">
        <v>0</v>
      </c>
      <c r="BD212" s="123">
        <v>0</v>
      </c>
      <c r="BE212" s="123">
        <v>0</v>
      </c>
      <c r="BF212" s="123">
        <v>0</v>
      </c>
      <c r="BG212" s="123">
        <v>0</v>
      </c>
      <c r="BH212" s="572">
        <f t="shared" si="16"/>
        <v>0.33329999999999999</v>
      </c>
      <c r="BI212" s="571">
        <f t="shared" si="17"/>
        <v>0.33329999999999999</v>
      </c>
      <c r="BJ212" s="571" t="str">
        <f>VLOOKUP(BI212,Tabla_Indicador_Gestion4[#All],3,TRUE)</f>
        <v>En Tramite</v>
      </c>
      <c r="BK212" s="315" t="str">
        <f t="shared" si="18"/>
        <v xml:space="preserve"> |201912: 0 |201911: 0 |2019010: 0 |201909: 0 |201908: 0 |201907: 0 |201906: 0 |201905: 0  |201904: PAI consolidado. |201903: NA |201902: NA |201901: NA</v>
      </c>
      <c r="BL212" s="316" t="str">
        <f t="shared" si="19"/>
        <v xml:space="preserve"> |201912: 0 |201911: 0 |2019010: 0 |201909: 0 |201908: 0 |201907: 0 |201906: 0 |201905: 0  |201904: Se incluyó como parte del PAI en todas las dependencias de la Entidad, una actividad relacionada con el monitoreo de los mapas de riesgo, esto con el fin de que las áreas en el seguimiento de su planeación lo tengan presente. Adicionalmente la Oficina de Control Interno a través del memorando No 20192000045653, realizó la solicitud del seguimiento correspondiente al corte del 30 de abril del presente año. |201903: Actividad sin iniciar |201902: Actividad sin iniciar |201901: Actividad sin iniciar</v>
      </c>
      <c r="BM212" s="357" t="s">
        <v>362</v>
      </c>
      <c r="BN212" s="358" t="s">
        <v>1682</v>
      </c>
      <c r="BO212" s="357" t="s">
        <v>362</v>
      </c>
      <c r="BP212" s="358" t="s">
        <v>1682</v>
      </c>
      <c r="BQ212" s="357" t="s">
        <v>362</v>
      </c>
      <c r="BR212" s="358" t="s">
        <v>1682</v>
      </c>
      <c r="BS212" s="418" t="s">
        <v>1718</v>
      </c>
      <c r="BT212" s="419" t="s">
        <v>1719</v>
      </c>
      <c r="BU212" s="462">
        <v>0</v>
      </c>
      <c r="BV212" s="463">
        <v>0</v>
      </c>
      <c r="BW212" s="323">
        <v>0</v>
      </c>
      <c r="BX212" s="324">
        <v>0</v>
      </c>
      <c r="BY212" s="490">
        <v>0</v>
      </c>
      <c r="BZ212" s="491">
        <v>0</v>
      </c>
      <c r="CA212" s="490">
        <v>0</v>
      </c>
      <c r="CB212" s="491">
        <v>0</v>
      </c>
      <c r="CC212" s="490">
        <v>0</v>
      </c>
      <c r="CD212" s="491">
        <v>0</v>
      </c>
      <c r="CE212" s="490">
        <v>0</v>
      </c>
      <c r="CF212" s="491">
        <v>0</v>
      </c>
      <c r="CG212" s="490">
        <v>0</v>
      </c>
      <c r="CH212" s="491">
        <v>0</v>
      </c>
      <c r="CI212" s="490">
        <v>0</v>
      </c>
      <c r="CJ212" s="491">
        <v>0</v>
      </c>
    </row>
    <row r="213" spans="1:88" ht="15" customHeight="1" x14ac:dyDescent="0.2">
      <c r="A213" s="587">
        <v>213</v>
      </c>
      <c r="B213" s="575" t="s">
        <v>254</v>
      </c>
      <c r="C213" s="577" t="s">
        <v>9</v>
      </c>
      <c r="D213" s="577" t="s">
        <v>44</v>
      </c>
      <c r="E213" s="577" t="s">
        <v>12</v>
      </c>
      <c r="F213" s="245" t="s">
        <v>121</v>
      </c>
      <c r="G213" s="245" t="s">
        <v>78</v>
      </c>
      <c r="H213" s="245">
        <v>11</v>
      </c>
      <c r="I213" s="577" t="s">
        <v>733</v>
      </c>
      <c r="J213" s="245" t="s">
        <v>24</v>
      </c>
      <c r="K213" s="245" t="s">
        <v>2251</v>
      </c>
      <c r="L213" s="245" t="s">
        <v>1720</v>
      </c>
      <c r="M213" s="245" t="s">
        <v>1721</v>
      </c>
      <c r="N213" s="577" t="s">
        <v>58</v>
      </c>
      <c r="O213" s="577" t="s">
        <v>1000</v>
      </c>
      <c r="P213" s="577" t="s">
        <v>1000</v>
      </c>
      <c r="Q213" s="577" t="s">
        <v>1001</v>
      </c>
      <c r="R213" s="245" t="s">
        <v>260</v>
      </c>
      <c r="S213" s="245" t="s">
        <v>129</v>
      </c>
      <c r="T213" s="245" t="s">
        <v>130</v>
      </c>
      <c r="U213" s="575" t="s">
        <v>165</v>
      </c>
      <c r="V213" s="575" t="s">
        <v>327</v>
      </c>
      <c r="W213" s="245"/>
      <c r="X213" s="589"/>
      <c r="Y213" s="589"/>
      <c r="Z213" s="589"/>
      <c r="AA213" s="589"/>
      <c r="AB213" s="589"/>
      <c r="AC213" s="589">
        <v>0.8</v>
      </c>
      <c r="AD213" s="245" t="s">
        <v>1722</v>
      </c>
      <c r="AE213" s="245" t="s">
        <v>134</v>
      </c>
      <c r="AF213" s="576">
        <v>4.4642857142857152E-4</v>
      </c>
      <c r="AG213" s="588" t="s">
        <v>135</v>
      </c>
      <c r="AH213" s="531">
        <v>0</v>
      </c>
      <c r="AI213" s="529">
        <v>0</v>
      </c>
      <c r="AJ213" s="529">
        <v>0.25</v>
      </c>
      <c r="AK213" s="529">
        <v>0</v>
      </c>
      <c r="AL213" s="529">
        <v>0</v>
      </c>
      <c r="AM213" s="529">
        <v>0.25</v>
      </c>
      <c r="AN213" s="122">
        <v>0</v>
      </c>
      <c r="AO213" s="122">
        <v>0</v>
      </c>
      <c r="AP213" s="125">
        <v>0.25</v>
      </c>
      <c r="AQ213" s="122">
        <v>0</v>
      </c>
      <c r="AR213" s="122">
        <v>0</v>
      </c>
      <c r="AS213" s="125">
        <v>0.25</v>
      </c>
      <c r="AT213" s="546">
        <f t="shared" si="15"/>
        <v>1</v>
      </c>
      <c r="AU213" s="609" t="s">
        <v>136</v>
      </c>
      <c r="AV213" s="557">
        <v>0</v>
      </c>
      <c r="AW213" s="558">
        <v>0</v>
      </c>
      <c r="AX213" s="558">
        <v>0.25</v>
      </c>
      <c r="AY213" s="558">
        <v>0</v>
      </c>
      <c r="AZ213" s="556">
        <v>0</v>
      </c>
      <c r="BA213" s="558">
        <v>0.25</v>
      </c>
      <c r="BB213" s="123">
        <v>0</v>
      </c>
      <c r="BC213" s="123">
        <v>0</v>
      </c>
      <c r="BD213" s="123">
        <v>0</v>
      </c>
      <c r="BE213" s="123">
        <v>0</v>
      </c>
      <c r="BF213" s="123">
        <v>0</v>
      </c>
      <c r="BG213" s="123">
        <v>0</v>
      </c>
      <c r="BH213" s="572">
        <f t="shared" si="16"/>
        <v>0.5</v>
      </c>
      <c r="BI213" s="571">
        <f t="shared" si="17"/>
        <v>0.5</v>
      </c>
      <c r="BJ213" s="571" t="str">
        <f>VLOOKUP(BI213,Tabla_Indicador_Gestion4[#All],3,TRUE)</f>
        <v>En Tramite</v>
      </c>
      <c r="BK213" s="315" t="str">
        <f t="shared" si="18"/>
        <v xml:space="preserve"> |201912: 0 |201911: 0 |2019010: 0 |201909: 0 |201908: 0 |201907: 0 |201906: Archivo de la Oficina |201905: Archivo de la Oficina  |201904: 0 |201903: Archivo de la Oficina |201902: 0 |201901: 0</v>
      </c>
      <c r="BL213" s="316" t="str">
        <f t="shared" si="19"/>
        <v xml:space="preserve"> |201912: 0 |201911: 0 |2019010: 0 |201909: 0 |201908: 0 |201907: 0 |201906: Se realizaron denuncias ante la Fiscalía General de la Nación. |201905: Se realizaron denuncias ante la Fiscalía General de la Nación.  |201904: 0 |201903: Se realizaron denuncias ante la Fiscalía General de la Nación. |201902: 0 |201901: 0</v>
      </c>
      <c r="BM213" s="359">
        <v>0</v>
      </c>
      <c r="BN213" s="360">
        <v>0</v>
      </c>
      <c r="BO213" s="359">
        <v>0</v>
      </c>
      <c r="BP213" s="360">
        <v>0</v>
      </c>
      <c r="BQ213" s="355" t="s">
        <v>1723</v>
      </c>
      <c r="BR213" s="356" t="s">
        <v>1724</v>
      </c>
      <c r="BS213" s="359">
        <v>0</v>
      </c>
      <c r="BT213" s="360">
        <v>0</v>
      </c>
      <c r="BU213" s="367" t="s">
        <v>1723</v>
      </c>
      <c r="BV213" s="368" t="s">
        <v>1724</v>
      </c>
      <c r="BW213" s="267" t="s">
        <v>1723</v>
      </c>
      <c r="BX213" s="268" t="s">
        <v>1724</v>
      </c>
      <c r="BY213" s="490">
        <v>0</v>
      </c>
      <c r="BZ213" s="491">
        <v>0</v>
      </c>
      <c r="CA213" s="490">
        <v>0</v>
      </c>
      <c r="CB213" s="491">
        <v>0</v>
      </c>
      <c r="CC213" s="490">
        <v>0</v>
      </c>
      <c r="CD213" s="491">
        <v>0</v>
      </c>
      <c r="CE213" s="490">
        <v>0</v>
      </c>
      <c r="CF213" s="491">
        <v>0</v>
      </c>
      <c r="CG213" s="490">
        <v>0</v>
      </c>
      <c r="CH213" s="491">
        <v>0</v>
      </c>
      <c r="CI213" s="490">
        <v>0</v>
      </c>
      <c r="CJ213" s="491">
        <v>0</v>
      </c>
    </row>
    <row r="214" spans="1:88" ht="15" customHeight="1" x14ac:dyDescent="0.2">
      <c r="A214" s="587">
        <v>214</v>
      </c>
      <c r="B214" s="575" t="s">
        <v>254</v>
      </c>
      <c r="C214" s="577" t="s">
        <v>9</v>
      </c>
      <c r="D214" s="577" t="s">
        <v>44</v>
      </c>
      <c r="E214" s="577" t="s">
        <v>12</v>
      </c>
      <c r="F214" s="245" t="s">
        <v>121</v>
      </c>
      <c r="G214" s="245" t="s">
        <v>78</v>
      </c>
      <c r="H214" s="245">
        <v>11</v>
      </c>
      <c r="I214" s="577" t="s">
        <v>733</v>
      </c>
      <c r="J214" s="245" t="s">
        <v>29</v>
      </c>
      <c r="K214" s="245" t="s">
        <v>2253</v>
      </c>
      <c r="L214" s="245" t="s">
        <v>1725</v>
      </c>
      <c r="M214" s="604" t="s">
        <v>1726</v>
      </c>
      <c r="N214" s="577" t="s">
        <v>49</v>
      </c>
      <c r="O214" s="577" t="s">
        <v>201</v>
      </c>
      <c r="P214" s="577" t="s">
        <v>202</v>
      </c>
      <c r="Q214" s="577" t="s">
        <v>203</v>
      </c>
      <c r="R214" s="245" t="s">
        <v>128</v>
      </c>
      <c r="S214" s="245" t="s">
        <v>129</v>
      </c>
      <c r="T214" s="245" t="s">
        <v>130</v>
      </c>
      <c r="U214" s="575" t="s">
        <v>142</v>
      </c>
      <c r="V214" s="575" t="s">
        <v>147</v>
      </c>
      <c r="W214" s="245"/>
      <c r="X214" s="589"/>
      <c r="Y214" s="589"/>
      <c r="Z214" s="589"/>
      <c r="AA214" s="589"/>
      <c r="AB214" s="589"/>
      <c r="AC214" s="589">
        <v>1</v>
      </c>
      <c r="AD214" s="245" t="s">
        <v>1727</v>
      </c>
      <c r="AE214" s="245" t="s">
        <v>134</v>
      </c>
      <c r="AF214" s="576">
        <v>4.4642857142857152E-4</v>
      </c>
      <c r="AG214" s="588" t="s">
        <v>135</v>
      </c>
      <c r="AH214" s="525">
        <v>0</v>
      </c>
      <c r="AI214" s="527">
        <v>0</v>
      </c>
      <c r="AJ214" s="527">
        <v>0</v>
      </c>
      <c r="AK214" s="527">
        <v>0</v>
      </c>
      <c r="AL214" s="527">
        <v>0.1</v>
      </c>
      <c r="AM214" s="527">
        <v>0.3</v>
      </c>
      <c r="AN214" s="126">
        <v>0.1</v>
      </c>
      <c r="AO214" s="126">
        <v>0</v>
      </c>
      <c r="AP214" s="126">
        <v>0</v>
      </c>
      <c r="AQ214" s="126">
        <v>0.2</v>
      </c>
      <c r="AR214" s="126">
        <v>0.15</v>
      </c>
      <c r="AS214" s="126">
        <v>0.15</v>
      </c>
      <c r="AT214" s="546">
        <f t="shared" si="15"/>
        <v>1</v>
      </c>
      <c r="AU214" s="609" t="s">
        <v>136</v>
      </c>
      <c r="AV214" s="555">
        <v>0</v>
      </c>
      <c r="AW214" s="556">
        <v>0</v>
      </c>
      <c r="AX214" s="556">
        <v>0</v>
      </c>
      <c r="AY214" s="556">
        <v>0</v>
      </c>
      <c r="AZ214" s="556">
        <v>0.1</v>
      </c>
      <c r="BA214" s="556">
        <v>0.3</v>
      </c>
      <c r="BB214" s="123">
        <v>0</v>
      </c>
      <c r="BC214" s="123">
        <v>0</v>
      </c>
      <c r="BD214" s="123">
        <v>0</v>
      </c>
      <c r="BE214" s="123">
        <v>0</v>
      </c>
      <c r="BF214" s="123">
        <v>0</v>
      </c>
      <c r="BG214" s="123">
        <v>0</v>
      </c>
      <c r="BH214" s="572">
        <f t="shared" si="16"/>
        <v>0.4</v>
      </c>
      <c r="BI214" s="571">
        <f t="shared" si="17"/>
        <v>0.4</v>
      </c>
      <c r="BJ214" s="571" t="str">
        <f>VLOOKUP(BI214,Tabla_Indicador_Gestion4[#All],3,TRUE)</f>
        <v>En Tramite</v>
      </c>
      <c r="BK214" s="315" t="str">
        <f t="shared" si="18"/>
        <v xml:space="preserve"> |201912: 0 |201911: 0 |2019010: 0 |201909: 0 |201908: 0 |201907: 0 |201906: 18. Puertos. Evid. activ 18  PAI Junio Correo elect |201905: Archivo denominado:  Puertos. Evid Actv 18 PAI_mayo.pdf  |201904: N.A, |201903: No se programo actividad para este mes.  |201902: No se programo actividad para este mes.  |201901: No se programo actividad para este mes. </v>
      </c>
      <c r="BL214" s="316" t="str">
        <f t="shared" si="19"/>
        <v xml:space="preserve"> |201912: 0 |201911: 0 |2019010: 0 |201909: 0 |201908: 0 |201907: 0 |201906: Se remitió correo electronico a la Oficina TIC's con las observaciones al resgistro de operadores portuarios.  |201905: El profesional Gilberto Palencia efectuó el analisis del tramite de Inscripcion y Registro Operador Portuario y se lo remitió al Superintendente Delegado de Puertos.   |201904: No se programo actividad para este mes.  |201903: N.A.  |201902: N.A.  |201901: N.A. </v>
      </c>
      <c r="BM214" s="357" t="s">
        <v>236</v>
      </c>
      <c r="BN214" s="364" t="s">
        <v>205</v>
      </c>
      <c r="BO214" s="357" t="s">
        <v>236</v>
      </c>
      <c r="BP214" s="364" t="s">
        <v>205</v>
      </c>
      <c r="BQ214" s="357" t="s">
        <v>236</v>
      </c>
      <c r="BR214" s="364" t="s">
        <v>205</v>
      </c>
      <c r="BS214" s="418" t="s">
        <v>321</v>
      </c>
      <c r="BT214" s="419" t="s">
        <v>236</v>
      </c>
      <c r="BU214" s="418" t="s">
        <v>1728</v>
      </c>
      <c r="BV214" s="419" t="s">
        <v>1729</v>
      </c>
      <c r="BW214" s="269" t="s">
        <v>1730</v>
      </c>
      <c r="BX214" s="270" t="s">
        <v>1731</v>
      </c>
      <c r="BY214" s="490">
        <v>0</v>
      </c>
      <c r="BZ214" s="491">
        <v>0</v>
      </c>
      <c r="CA214" s="490">
        <v>0</v>
      </c>
      <c r="CB214" s="491">
        <v>0</v>
      </c>
      <c r="CC214" s="490">
        <v>0</v>
      </c>
      <c r="CD214" s="491">
        <v>0</v>
      </c>
      <c r="CE214" s="490">
        <v>0</v>
      </c>
      <c r="CF214" s="491">
        <v>0</v>
      </c>
      <c r="CG214" s="490">
        <v>0</v>
      </c>
      <c r="CH214" s="491">
        <v>0</v>
      </c>
      <c r="CI214" s="490">
        <v>0</v>
      </c>
      <c r="CJ214" s="491">
        <v>0</v>
      </c>
    </row>
    <row r="215" spans="1:88" ht="15" customHeight="1" x14ac:dyDescent="0.2">
      <c r="A215" s="587">
        <v>215</v>
      </c>
      <c r="B215" s="575" t="s">
        <v>254</v>
      </c>
      <c r="C215" s="577" t="s">
        <v>9</v>
      </c>
      <c r="D215" s="577" t="s">
        <v>44</v>
      </c>
      <c r="E215" s="577" t="s">
        <v>12</v>
      </c>
      <c r="F215" s="245" t="s">
        <v>121</v>
      </c>
      <c r="G215" s="245" t="s">
        <v>78</v>
      </c>
      <c r="H215" s="245">
        <v>11</v>
      </c>
      <c r="I215" s="577" t="s">
        <v>733</v>
      </c>
      <c r="J215" s="245" t="s">
        <v>29</v>
      </c>
      <c r="K215" s="245" t="s">
        <v>2255</v>
      </c>
      <c r="L215" s="245" t="s">
        <v>1732</v>
      </c>
      <c r="M215" s="604" t="s">
        <v>1733</v>
      </c>
      <c r="N215" s="577" t="s">
        <v>8</v>
      </c>
      <c r="O215" s="577" t="s">
        <v>344</v>
      </c>
      <c r="P215" s="577" t="s">
        <v>399</v>
      </c>
      <c r="Q215" s="577" t="s">
        <v>400</v>
      </c>
      <c r="R215" s="245" t="s">
        <v>260</v>
      </c>
      <c r="S215" s="245" t="s">
        <v>129</v>
      </c>
      <c r="T215" s="245" t="s">
        <v>130</v>
      </c>
      <c r="U215" s="575" t="s">
        <v>142</v>
      </c>
      <c r="V215" s="575" t="s">
        <v>147</v>
      </c>
      <c r="W215" s="245"/>
      <c r="X215" s="589"/>
      <c r="Y215" s="589"/>
      <c r="Z215" s="589"/>
      <c r="AA215" s="589"/>
      <c r="AB215" s="589"/>
      <c r="AC215" s="589">
        <v>1</v>
      </c>
      <c r="AD215" s="245" t="s">
        <v>1727</v>
      </c>
      <c r="AE215" s="245" t="s">
        <v>134</v>
      </c>
      <c r="AF215" s="576">
        <v>4.4642857142857152E-4</v>
      </c>
      <c r="AG215" s="588" t="s">
        <v>135</v>
      </c>
      <c r="AH215" s="531">
        <v>0</v>
      </c>
      <c r="AI215" s="529">
        <v>0</v>
      </c>
      <c r="AJ215" s="529">
        <v>0</v>
      </c>
      <c r="AK215" s="529">
        <v>0</v>
      </c>
      <c r="AL215" s="529">
        <v>0</v>
      </c>
      <c r="AM215" s="529">
        <v>0</v>
      </c>
      <c r="AN215" s="125">
        <v>0</v>
      </c>
      <c r="AO215" s="125">
        <v>0</v>
      </c>
      <c r="AP215" s="125">
        <v>0</v>
      </c>
      <c r="AQ215" s="125">
        <v>0</v>
      </c>
      <c r="AR215" s="125">
        <v>0</v>
      </c>
      <c r="AS215" s="125">
        <v>1</v>
      </c>
      <c r="AT215" s="546">
        <f t="shared" si="15"/>
        <v>1</v>
      </c>
      <c r="AU215" s="609" t="s">
        <v>136</v>
      </c>
      <c r="AV215" s="557">
        <v>0</v>
      </c>
      <c r="AW215" s="558">
        <v>0</v>
      </c>
      <c r="AX215" s="558">
        <v>0</v>
      </c>
      <c r="AY215" s="558">
        <v>0</v>
      </c>
      <c r="AZ215" s="556">
        <v>0</v>
      </c>
      <c r="BA215" s="558">
        <v>0</v>
      </c>
      <c r="BB215" s="123">
        <v>0</v>
      </c>
      <c r="BC215" s="123">
        <v>0</v>
      </c>
      <c r="BD215" s="123">
        <v>0</v>
      </c>
      <c r="BE215" s="123">
        <v>0</v>
      </c>
      <c r="BF215" s="123">
        <v>0</v>
      </c>
      <c r="BG215" s="123">
        <v>0</v>
      </c>
      <c r="BH215" s="572">
        <f t="shared" si="16"/>
        <v>0</v>
      </c>
      <c r="BI215" s="571">
        <f t="shared" si="17"/>
        <v>0</v>
      </c>
      <c r="BJ215" s="571" t="str">
        <f>VLOOKUP(BI215,Tabla_Indicador_Gestion4[#All],3,TRUE)</f>
        <v>Por Ejecutar</v>
      </c>
      <c r="BK215" s="315" t="str">
        <f t="shared" si="18"/>
        <v xml:space="preserve"> |201912: 0 |201911: 0 |2019010: 0 |201909: 0 |201908: 0 |201907: 0 |201906: 0 |201905: 0  |201904: 0 |201903: 0 |201902: 0 |201901: 0</v>
      </c>
      <c r="BL215" s="316" t="str">
        <f t="shared" si="19"/>
        <v xml:space="preserve"> |201912: 0 |201911: 0 |2019010: 0 |201909: 0 |201908: 0 |201907: 0 |201906: 0 |201905: 0  |201904: 0 |201903: 0 |201902: 0 |201901: 0</v>
      </c>
      <c r="BM215" s="359">
        <v>0</v>
      </c>
      <c r="BN215" s="360">
        <v>0</v>
      </c>
      <c r="BO215" s="359">
        <v>0</v>
      </c>
      <c r="BP215" s="360">
        <v>0</v>
      </c>
      <c r="BQ215" s="359">
        <v>0</v>
      </c>
      <c r="BR215" s="360">
        <v>0</v>
      </c>
      <c r="BS215" s="359">
        <v>0</v>
      </c>
      <c r="BT215" s="360">
        <v>0</v>
      </c>
      <c r="BU215" s="462">
        <v>0</v>
      </c>
      <c r="BV215" s="463">
        <v>0</v>
      </c>
      <c r="BW215" s="321">
        <v>0</v>
      </c>
      <c r="BX215" s="322">
        <v>0</v>
      </c>
      <c r="BY215" s="490">
        <v>0</v>
      </c>
      <c r="BZ215" s="491">
        <v>0</v>
      </c>
      <c r="CA215" s="490">
        <v>0</v>
      </c>
      <c r="CB215" s="491">
        <v>0</v>
      </c>
      <c r="CC215" s="490">
        <v>0</v>
      </c>
      <c r="CD215" s="491">
        <v>0</v>
      </c>
      <c r="CE215" s="490">
        <v>0</v>
      </c>
      <c r="CF215" s="491">
        <v>0</v>
      </c>
      <c r="CG215" s="490">
        <v>0</v>
      </c>
      <c r="CH215" s="491">
        <v>0</v>
      </c>
      <c r="CI215" s="490">
        <v>0</v>
      </c>
      <c r="CJ215" s="491">
        <v>0</v>
      </c>
    </row>
    <row r="216" spans="1:88" ht="15" customHeight="1" x14ac:dyDescent="0.2">
      <c r="A216" s="587">
        <v>216</v>
      </c>
      <c r="B216" s="575" t="s">
        <v>254</v>
      </c>
      <c r="C216" s="577" t="s">
        <v>9</v>
      </c>
      <c r="D216" s="577" t="s">
        <v>44</v>
      </c>
      <c r="E216" s="577" t="s">
        <v>12</v>
      </c>
      <c r="F216" s="245" t="s">
        <v>121</v>
      </c>
      <c r="G216" s="245" t="s">
        <v>78</v>
      </c>
      <c r="H216" s="245">
        <v>11</v>
      </c>
      <c r="I216" s="577" t="s">
        <v>733</v>
      </c>
      <c r="J216" s="245" t="s">
        <v>29</v>
      </c>
      <c r="K216" s="245" t="s">
        <v>2254</v>
      </c>
      <c r="L216" s="245" t="s">
        <v>1734</v>
      </c>
      <c r="M216" s="604" t="s">
        <v>1735</v>
      </c>
      <c r="N216" s="577" t="s">
        <v>57</v>
      </c>
      <c r="O216" s="577" t="s">
        <v>178</v>
      </c>
      <c r="P216" s="577" t="s">
        <v>126</v>
      </c>
      <c r="Q216" s="577" t="s">
        <v>179</v>
      </c>
      <c r="R216" s="245" t="s">
        <v>128</v>
      </c>
      <c r="S216" s="245" t="s">
        <v>129</v>
      </c>
      <c r="T216" s="245" t="s">
        <v>130</v>
      </c>
      <c r="U216" s="575" t="s">
        <v>142</v>
      </c>
      <c r="V216" s="575" t="s">
        <v>147</v>
      </c>
      <c r="W216" s="245"/>
      <c r="X216" s="589"/>
      <c r="Y216" s="589"/>
      <c r="Z216" s="589"/>
      <c r="AA216" s="589"/>
      <c r="AB216" s="589"/>
      <c r="AC216" s="589">
        <v>1</v>
      </c>
      <c r="AD216" s="245" t="s">
        <v>1727</v>
      </c>
      <c r="AE216" s="245" t="s">
        <v>134</v>
      </c>
      <c r="AF216" s="576">
        <v>4.4642857142857152E-4</v>
      </c>
      <c r="AG216" s="588" t="s">
        <v>135</v>
      </c>
      <c r="AH216" s="526">
        <v>0</v>
      </c>
      <c r="AI216" s="524">
        <v>0</v>
      </c>
      <c r="AJ216" s="524">
        <v>0</v>
      </c>
      <c r="AK216" s="524">
        <v>5</v>
      </c>
      <c r="AL216" s="524">
        <v>0</v>
      </c>
      <c r="AM216" s="524">
        <v>0</v>
      </c>
      <c r="AN216" s="113">
        <v>0</v>
      </c>
      <c r="AO216" s="113">
        <v>0</v>
      </c>
      <c r="AP216" s="113">
        <v>0</v>
      </c>
      <c r="AQ216" s="113">
        <v>0</v>
      </c>
      <c r="AR216" s="113">
        <v>0</v>
      </c>
      <c r="AS216" s="116">
        <v>2</v>
      </c>
      <c r="AT216" s="545">
        <f t="shared" si="15"/>
        <v>7</v>
      </c>
      <c r="AU216" s="609" t="s">
        <v>136</v>
      </c>
      <c r="AV216" s="551">
        <v>0</v>
      </c>
      <c r="AW216" s="552">
        <v>0</v>
      </c>
      <c r="AX216" s="552">
        <v>0</v>
      </c>
      <c r="AY216" s="552">
        <v>6</v>
      </c>
      <c r="AZ216" s="552">
        <v>0</v>
      </c>
      <c r="BA216" s="552">
        <v>0</v>
      </c>
      <c r="BB216" s="115">
        <v>0</v>
      </c>
      <c r="BC216" s="115">
        <v>0</v>
      </c>
      <c r="BD216" s="115">
        <v>0</v>
      </c>
      <c r="BE216" s="115">
        <v>0</v>
      </c>
      <c r="BF216" s="115">
        <v>0</v>
      </c>
      <c r="BG216" s="115">
        <v>0</v>
      </c>
      <c r="BH216" s="545">
        <f t="shared" si="16"/>
        <v>6</v>
      </c>
      <c r="BI216" s="571">
        <f t="shared" si="17"/>
        <v>0.8571428571428571</v>
      </c>
      <c r="BJ216" s="571" t="str">
        <f>VLOOKUP(BI216,Tabla_Indicador_Gestion4[#All],3,TRUE)</f>
        <v>En Seguimiento</v>
      </c>
      <c r="BK216" s="315" t="str">
        <f t="shared" si="18"/>
        <v xml:space="preserve"> |201912: 0 |201911: 0 |2019010: 0 |201909: 0 |201908: 0 |201907: 0 |201906: 0 |201905: 0  |201904: 0 |201903: 0 |201902: 0 |201901: 0</v>
      </c>
      <c r="BL216" s="316" t="str">
        <f t="shared" si="19"/>
        <v xml:space="preserve"> |201912: 0 |201911: 0 |2019010: 0 |201909: 0 |201908: 0 |201907: 0 |201906: 0 |201905: 0  |201904: 0 |201903: 0 |201902: 0 |201901: 0</v>
      </c>
      <c r="BM216" s="361">
        <v>0</v>
      </c>
      <c r="BN216" s="362">
        <v>0</v>
      </c>
      <c r="BO216" s="361">
        <v>0</v>
      </c>
      <c r="BP216" s="362">
        <v>0</v>
      </c>
      <c r="BQ216" s="361">
        <v>0</v>
      </c>
      <c r="BR216" s="362">
        <v>0</v>
      </c>
      <c r="BS216" s="361">
        <v>0</v>
      </c>
      <c r="BT216" s="362">
        <v>0</v>
      </c>
      <c r="BU216" s="462">
        <v>0</v>
      </c>
      <c r="BV216" s="463">
        <v>0</v>
      </c>
      <c r="BW216" s="323">
        <v>0</v>
      </c>
      <c r="BX216" s="324">
        <v>0</v>
      </c>
      <c r="BY216" s="490">
        <v>0</v>
      </c>
      <c r="BZ216" s="491">
        <v>0</v>
      </c>
      <c r="CA216" s="490">
        <v>0</v>
      </c>
      <c r="CB216" s="491">
        <v>0</v>
      </c>
      <c r="CC216" s="490">
        <v>0</v>
      </c>
      <c r="CD216" s="491">
        <v>0</v>
      </c>
      <c r="CE216" s="490">
        <v>0</v>
      </c>
      <c r="CF216" s="491">
        <v>0</v>
      </c>
      <c r="CG216" s="490">
        <v>0</v>
      </c>
      <c r="CH216" s="491">
        <v>0</v>
      </c>
      <c r="CI216" s="490">
        <v>0</v>
      </c>
      <c r="CJ216" s="491">
        <v>0</v>
      </c>
    </row>
    <row r="217" spans="1:88" ht="15" customHeight="1" x14ac:dyDescent="0.2">
      <c r="A217" s="587">
        <v>217</v>
      </c>
      <c r="B217" s="575" t="s">
        <v>254</v>
      </c>
      <c r="C217" s="591" t="s">
        <v>47</v>
      </c>
      <c r="D217" s="577" t="s">
        <v>48</v>
      </c>
      <c r="E217" s="577" t="s">
        <v>12</v>
      </c>
      <c r="F217" s="245" t="s">
        <v>121</v>
      </c>
      <c r="G217" s="245" t="s">
        <v>78</v>
      </c>
      <c r="H217" s="245">
        <v>11</v>
      </c>
      <c r="I217" s="577" t="s">
        <v>733</v>
      </c>
      <c r="J217" s="245" t="s">
        <v>33</v>
      </c>
      <c r="K217" s="245" t="s">
        <v>2258</v>
      </c>
      <c r="L217" s="245" t="s">
        <v>1736</v>
      </c>
      <c r="M217" s="604" t="s">
        <v>1737</v>
      </c>
      <c r="N217" s="577" t="s">
        <v>64</v>
      </c>
      <c r="O217" s="577" t="s">
        <v>835</v>
      </c>
      <c r="P217" s="577" t="s">
        <v>835</v>
      </c>
      <c r="Q217" s="577" t="s">
        <v>836</v>
      </c>
      <c r="R217" s="245" t="s">
        <v>260</v>
      </c>
      <c r="S217" s="245" t="s">
        <v>129</v>
      </c>
      <c r="T217" s="245" t="s">
        <v>130</v>
      </c>
      <c r="U217" s="575" t="s">
        <v>142</v>
      </c>
      <c r="V217" s="575" t="s">
        <v>147</v>
      </c>
      <c r="W217" s="245"/>
      <c r="X217" s="589"/>
      <c r="Y217" s="589"/>
      <c r="Z217" s="589"/>
      <c r="AA217" s="589"/>
      <c r="AB217" s="589"/>
      <c r="AC217" s="589">
        <v>1</v>
      </c>
      <c r="AD217" s="245" t="s">
        <v>733</v>
      </c>
      <c r="AE217" s="245" t="s">
        <v>134</v>
      </c>
      <c r="AF217" s="576">
        <v>1.666666666666667E-3</v>
      </c>
      <c r="AG217" s="588" t="s">
        <v>135</v>
      </c>
      <c r="AH217" s="531">
        <v>0</v>
      </c>
      <c r="AI217" s="529">
        <v>0.1</v>
      </c>
      <c r="AJ217" s="529">
        <v>0.15</v>
      </c>
      <c r="AK217" s="529">
        <v>0.05</v>
      </c>
      <c r="AL217" s="529">
        <v>0.1</v>
      </c>
      <c r="AM217" s="529">
        <v>0.1</v>
      </c>
      <c r="AN217" s="125">
        <v>0.05</v>
      </c>
      <c r="AO217" s="125">
        <v>0.1</v>
      </c>
      <c r="AP217" s="125">
        <v>0.1</v>
      </c>
      <c r="AQ217" s="125">
        <v>0.05</v>
      </c>
      <c r="AR217" s="125">
        <v>0.1</v>
      </c>
      <c r="AS217" s="125">
        <v>0.1</v>
      </c>
      <c r="AT217" s="546">
        <f t="shared" si="15"/>
        <v>1</v>
      </c>
      <c r="AU217" s="609" t="s">
        <v>136</v>
      </c>
      <c r="AV217" s="557">
        <v>0</v>
      </c>
      <c r="AW217" s="558">
        <v>0.1</v>
      </c>
      <c r="AX217" s="558">
        <v>0.15</v>
      </c>
      <c r="AY217" s="558">
        <v>0.05</v>
      </c>
      <c r="AZ217" s="558">
        <v>0.1</v>
      </c>
      <c r="BA217" s="558">
        <v>0.1</v>
      </c>
      <c r="BB217" s="123">
        <v>0</v>
      </c>
      <c r="BC217" s="123">
        <v>0</v>
      </c>
      <c r="BD217" s="123">
        <v>0</v>
      </c>
      <c r="BE217" s="123">
        <v>0</v>
      </c>
      <c r="BF217" s="123">
        <v>0</v>
      </c>
      <c r="BG217" s="123">
        <v>0</v>
      </c>
      <c r="BH217" s="572">
        <f t="shared" si="16"/>
        <v>0.5</v>
      </c>
      <c r="BI217" s="571">
        <f t="shared" si="17"/>
        <v>0.5</v>
      </c>
      <c r="BJ217" s="571" t="str">
        <f>VLOOKUP(BI217,Tabla_Indicador_Gestion4[#All],3,TRUE)</f>
        <v>En Tramite</v>
      </c>
      <c r="BK217" s="315" t="str">
        <f t="shared" si="18"/>
        <v xml:space="preserve"> |201912: 0 |201911: 0 |2019010: 0 |201909: 0 |201908: 0 |201907: 0 |201906: 656 junio - Integración de Trámites a GOV CO.zip |201905: Trámites actuales y proceso de automatización.docx  |201904: 362 abril - Análisis integración de sistemas.pdf
332 abril - Propuesta automatizacion integral informe de terminales - abril
 |201903: 670 mar - ACTIVIDADES FUENTES EXTERNAS.pdf |201902: Herramienta de BI. |201901: 0</v>
      </c>
      <c r="BL217" s="316" t="str">
        <f t="shared" si="19"/>
        <v xml:space="preserve"> |201912: 0 |201911: 0 |2019010: 0 |201909: 0 |201908: 0 |201907: 0 |201906: Se carga en el portal de máxima velocidad la evidencia de la integración de los trámites en el portal GOV.CO. |201905: Identificación de los trámites inscritos en el SUIT y que se integraran al portal GOV.CO  |201904: Valideación de la información en los sistemas consola TAUX, VIGIA, BI. |201903: Revisión y análisis de la información recibida en el CEMAT. |201902: Revisión información almacenada en la herramienta de BI. |201901: 0</v>
      </c>
      <c r="BM217" s="359">
        <v>0</v>
      </c>
      <c r="BN217" s="360">
        <v>0</v>
      </c>
      <c r="BO217" s="355" t="s">
        <v>1738</v>
      </c>
      <c r="BP217" s="356" t="s">
        <v>1739</v>
      </c>
      <c r="BQ217" s="355" t="s">
        <v>1740</v>
      </c>
      <c r="BR217" s="356" t="s">
        <v>1741</v>
      </c>
      <c r="BS217" s="423" t="s">
        <v>1742</v>
      </c>
      <c r="BT217" s="424" t="s">
        <v>1743</v>
      </c>
      <c r="BU217" s="460" t="s">
        <v>1744</v>
      </c>
      <c r="BV217" s="461" t="s">
        <v>1745</v>
      </c>
      <c r="BW217" s="267" t="s">
        <v>1746</v>
      </c>
      <c r="BX217" s="268" t="s">
        <v>1747</v>
      </c>
      <c r="BY217" s="490">
        <v>0</v>
      </c>
      <c r="BZ217" s="491">
        <v>0</v>
      </c>
      <c r="CA217" s="490">
        <v>0</v>
      </c>
      <c r="CB217" s="491">
        <v>0</v>
      </c>
      <c r="CC217" s="490">
        <v>0</v>
      </c>
      <c r="CD217" s="491">
        <v>0</v>
      </c>
      <c r="CE217" s="490">
        <v>0</v>
      </c>
      <c r="CF217" s="491">
        <v>0</v>
      </c>
      <c r="CG217" s="490">
        <v>0</v>
      </c>
      <c r="CH217" s="491">
        <v>0</v>
      </c>
      <c r="CI217" s="490">
        <v>0</v>
      </c>
      <c r="CJ217" s="491">
        <v>0</v>
      </c>
    </row>
    <row r="218" spans="1:88" ht="15" customHeight="1" x14ac:dyDescent="0.2">
      <c r="A218" s="587">
        <v>218</v>
      </c>
      <c r="B218" s="575" t="s">
        <v>254</v>
      </c>
      <c r="C218" s="577" t="s">
        <v>9</v>
      </c>
      <c r="D218" s="577" t="s">
        <v>44</v>
      </c>
      <c r="E218" s="577" t="s">
        <v>12</v>
      </c>
      <c r="F218" s="245" t="s">
        <v>121</v>
      </c>
      <c r="G218" s="245" t="s">
        <v>78</v>
      </c>
      <c r="H218" s="245">
        <v>11</v>
      </c>
      <c r="I218" s="577" t="s">
        <v>733</v>
      </c>
      <c r="J218" s="245" t="s">
        <v>1748</v>
      </c>
      <c r="K218" s="245" t="s">
        <v>2262</v>
      </c>
      <c r="L218" s="245" t="s">
        <v>1749</v>
      </c>
      <c r="M218" s="245" t="s">
        <v>1750</v>
      </c>
      <c r="N218" s="577" t="s">
        <v>55</v>
      </c>
      <c r="O218" s="577" t="s">
        <v>257</v>
      </c>
      <c r="P218" s="577" t="s">
        <v>325</v>
      </c>
      <c r="Q218" s="577" t="s">
        <v>1713</v>
      </c>
      <c r="R218" s="245" t="s">
        <v>260</v>
      </c>
      <c r="S218" s="245" t="s">
        <v>129</v>
      </c>
      <c r="T218" s="245" t="s">
        <v>130</v>
      </c>
      <c r="U218" s="575" t="s">
        <v>165</v>
      </c>
      <c r="V218" s="575" t="s">
        <v>327</v>
      </c>
      <c r="W218" s="245"/>
      <c r="X218" s="589"/>
      <c r="Y218" s="589"/>
      <c r="Z218" s="589"/>
      <c r="AA218" s="589"/>
      <c r="AB218" s="589"/>
      <c r="AC218" s="589">
        <v>1</v>
      </c>
      <c r="AD218" s="245" t="s">
        <v>1751</v>
      </c>
      <c r="AE218" s="245" t="s">
        <v>134</v>
      </c>
      <c r="AF218" s="576">
        <v>4.4642857142857152E-4</v>
      </c>
      <c r="AG218" s="588" t="s">
        <v>135</v>
      </c>
      <c r="AH218" s="525">
        <v>8.3333299999999999E-2</v>
      </c>
      <c r="AI218" s="527">
        <v>8.3333299999999999E-2</v>
      </c>
      <c r="AJ218" s="527">
        <v>8.3333299999999999E-2</v>
      </c>
      <c r="AK218" s="527">
        <v>8.3333299999999999E-2</v>
      </c>
      <c r="AL218" s="527">
        <v>8.3333299999999999E-2</v>
      </c>
      <c r="AM218" s="527">
        <v>8.3333299999999999E-2</v>
      </c>
      <c r="AN218" s="126">
        <v>8.3333299999999999E-2</v>
      </c>
      <c r="AO218" s="126">
        <v>8.3333299999999999E-2</v>
      </c>
      <c r="AP218" s="126">
        <v>8.3333299999999999E-2</v>
      </c>
      <c r="AQ218" s="126">
        <v>8.3333299999999999E-2</v>
      </c>
      <c r="AR218" s="126">
        <v>8.3333299999999999E-2</v>
      </c>
      <c r="AS218" s="126">
        <v>8.3333299999999999E-2</v>
      </c>
      <c r="AT218" s="546">
        <f t="shared" si="15"/>
        <v>0.99999960000000021</v>
      </c>
      <c r="AU218" s="609" t="s">
        <v>136</v>
      </c>
      <c r="AV218" s="555">
        <v>8.3333299999999999E-2</v>
      </c>
      <c r="AW218" s="556">
        <v>8.3333299999999999E-2</v>
      </c>
      <c r="AX218" s="556">
        <v>8.3333299999999999E-2</v>
      </c>
      <c r="AY218" s="556">
        <v>8.3333299999999999E-2</v>
      </c>
      <c r="AZ218" s="556">
        <v>0</v>
      </c>
      <c r="BA218" s="556">
        <v>0</v>
      </c>
      <c r="BB218" s="123">
        <v>0</v>
      </c>
      <c r="BC218" s="123">
        <v>0</v>
      </c>
      <c r="BD218" s="123">
        <v>0</v>
      </c>
      <c r="BE218" s="123">
        <v>0</v>
      </c>
      <c r="BF218" s="123">
        <v>0</v>
      </c>
      <c r="BG218" s="123">
        <v>0</v>
      </c>
      <c r="BH218" s="572">
        <f t="shared" si="16"/>
        <v>0.3333332</v>
      </c>
      <c r="BI218" s="571">
        <f t="shared" si="17"/>
        <v>0.33333333333333326</v>
      </c>
      <c r="BJ218" s="571" t="str">
        <f>VLOOKUP(BI218,Tabla_Indicador_Gestion4[#All],3,TRUE)</f>
        <v>En Tramite</v>
      </c>
      <c r="BK218" s="315" t="str">
        <f t="shared" si="18"/>
        <v xml:space="preserve"> |201912: 0 |201911: 0 |2019010: 0 |201909: 0 |201908: 0 |201907: 0 |201906: 0 |201905: 0  |201904: Correos enviados del correo de Comunicaciones |201903: Comunicados y pág web |201902: Comunicados y pág web |201901: Comunicados y pág web</v>
      </c>
      <c r="BL218" s="316" t="str">
        <f t="shared" si="19"/>
        <v xml:space="preserve"> |201912: 0 |201911: 0 |2019010: 0 |201909: 0 |201908: 0 |201907: 0 |201906: 0 |201905: 0  |201904: Se enviaron correos institucionales a funcionarios y contratistas sobre situaciones internas |201903: Investigaciones, sanciones y campañas |201902: Investigaciones, sanciones y campañas |201901: Investigaciones, sanciones y campañas</v>
      </c>
      <c r="BM218" s="357" t="s">
        <v>1752</v>
      </c>
      <c r="BN218" s="358" t="s">
        <v>1753</v>
      </c>
      <c r="BO218" s="357" t="s">
        <v>1752</v>
      </c>
      <c r="BP218" s="358" t="s">
        <v>1753</v>
      </c>
      <c r="BQ218" s="357" t="s">
        <v>1752</v>
      </c>
      <c r="BR218" s="358" t="s">
        <v>1753</v>
      </c>
      <c r="BS218" s="418" t="s">
        <v>1754</v>
      </c>
      <c r="BT218" s="419" t="s">
        <v>1755</v>
      </c>
      <c r="BU218" s="462">
        <v>0</v>
      </c>
      <c r="BV218" s="463">
        <v>0</v>
      </c>
      <c r="BW218" s="323">
        <v>0</v>
      </c>
      <c r="BX218" s="324">
        <v>0</v>
      </c>
      <c r="BY218" s="490">
        <v>0</v>
      </c>
      <c r="BZ218" s="491">
        <v>0</v>
      </c>
      <c r="CA218" s="490">
        <v>0</v>
      </c>
      <c r="CB218" s="491">
        <v>0</v>
      </c>
      <c r="CC218" s="490">
        <v>0</v>
      </c>
      <c r="CD218" s="491">
        <v>0</v>
      </c>
      <c r="CE218" s="490">
        <v>0</v>
      </c>
      <c r="CF218" s="491">
        <v>0</v>
      </c>
      <c r="CG218" s="490">
        <v>0</v>
      </c>
      <c r="CH218" s="491">
        <v>0</v>
      </c>
      <c r="CI218" s="490">
        <v>0</v>
      </c>
      <c r="CJ218" s="491">
        <v>0</v>
      </c>
    </row>
    <row r="219" spans="1:88" ht="15" customHeight="1" x14ac:dyDescent="0.2">
      <c r="A219" s="587">
        <v>219</v>
      </c>
      <c r="B219" s="575" t="s">
        <v>254</v>
      </c>
      <c r="C219" s="577" t="s">
        <v>9</v>
      </c>
      <c r="D219" s="577" t="s">
        <v>44</v>
      </c>
      <c r="E219" s="577" t="s">
        <v>12</v>
      </c>
      <c r="F219" s="245" t="s">
        <v>121</v>
      </c>
      <c r="G219" s="245" t="s">
        <v>78</v>
      </c>
      <c r="H219" s="245">
        <v>11</v>
      </c>
      <c r="I219" s="577" t="s">
        <v>733</v>
      </c>
      <c r="J219" s="245" t="s">
        <v>1748</v>
      </c>
      <c r="K219" s="245" t="s">
        <v>2262</v>
      </c>
      <c r="L219" s="245" t="s">
        <v>1756</v>
      </c>
      <c r="M219" s="245" t="s">
        <v>1757</v>
      </c>
      <c r="N219" s="577" t="s">
        <v>55</v>
      </c>
      <c r="O219" s="577" t="s">
        <v>257</v>
      </c>
      <c r="P219" s="577" t="s">
        <v>325</v>
      </c>
      <c r="Q219" s="577" t="s">
        <v>1713</v>
      </c>
      <c r="R219" s="245" t="s">
        <v>260</v>
      </c>
      <c r="S219" s="245" t="s">
        <v>129</v>
      </c>
      <c r="T219" s="245" t="s">
        <v>130</v>
      </c>
      <c r="U219" s="575" t="s">
        <v>165</v>
      </c>
      <c r="V219" s="575" t="s">
        <v>327</v>
      </c>
      <c r="W219" s="245"/>
      <c r="X219" s="579"/>
      <c r="Y219" s="579"/>
      <c r="Z219" s="579"/>
      <c r="AA219" s="579"/>
      <c r="AB219" s="579"/>
      <c r="AC219" s="579">
        <v>1</v>
      </c>
      <c r="AD219" s="245" t="s">
        <v>1758</v>
      </c>
      <c r="AE219" s="245" t="s">
        <v>134</v>
      </c>
      <c r="AF219" s="576">
        <v>4.4642857142857152E-4</v>
      </c>
      <c r="AG219" s="588" t="s">
        <v>135</v>
      </c>
      <c r="AH219" s="531">
        <v>0</v>
      </c>
      <c r="AI219" s="529">
        <v>0</v>
      </c>
      <c r="AJ219" s="529">
        <v>0</v>
      </c>
      <c r="AK219" s="529">
        <v>0</v>
      </c>
      <c r="AL219" s="529">
        <v>0</v>
      </c>
      <c r="AM219" s="529">
        <v>0.5</v>
      </c>
      <c r="AN219" s="122">
        <v>0</v>
      </c>
      <c r="AO219" s="122">
        <v>0</v>
      </c>
      <c r="AP219" s="122">
        <v>0</v>
      </c>
      <c r="AQ219" s="122">
        <v>0</v>
      </c>
      <c r="AR219" s="122">
        <v>0</v>
      </c>
      <c r="AS219" s="125">
        <v>0.5</v>
      </c>
      <c r="AT219" s="546">
        <f t="shared" si="15"/>
        <v>1</v>
      </c>
      <c r="AU219" s="609" t="s">
        <v>136</v>
      </c>
      <c r="AV219" s="557">
        <v>0</v>
      </c>
      <c r="AW219" s="558">
        <v>0</v>
      </c>
      <c r="AX219" s="558">
        <v>0</v>
      </c>
      <c r="AY219" s="558">
        <v>0</v>
      </c>
      <c r="AZ219" s="558">
        <v>0</v>
      </c>
      <c r="BA219" s="556">
        <v>0</v>
      </c>
      <c r="BB219" s="123">
        <v>0</v>
      </c>
      <c r="BC219" s="123">
        <v>0</v>
      </c>
      <c r="BD219" s="123">
        <v>0</v>
      </c>
      <c r="BE219" s="123">
        <v>0</v>
      </c>
      <c r="BF219" s="123">
        <v>0</v>
      </c>
      <c r="BG219" s="123">
        <v>0</v>
      </c>
      <c r="BH219" s="572">
        <f t="shared" si="16"/>
        <v>0</v>
      </c>
      <c r="BI219" s="571">
        <f t="shared" si="17"/>
        <v>0</v>
      </c>
      <c r="BJ219" s="571" t="str">
        <f>VLOOKUP(BI219,Tabla_Indicador_Gestion4[#All],3,TRUE)</f>
        <v>Por Ejecutar</v>
      </c>
      <c r="BK219" s="315" t="str">
        <f t="shared" si="18"/>
        <v xml:space="preserve"> |201912: 0 |201911: 0 |2019010: 0 |201909: 0 |201908: 0 |201907: 0 |201906: 0 |201905: 0  |201904: 0 |201903: 0 |201902: 0 |201901: 0</v>
      </c>
      <c r="BL219" s="316" t="str">
        <f t="shared" si="19"/>
        <v xml:space="preserve"> |201912: 0 |201911: 0 |2019010: 0 |201909: 0 |201908: 0 |201907: 0 |201906: 0 |201905: 0  |201904: 0 |201903: 0 |201902: 0 |201901: 0</v>
      </c>
      <c r="BM219" s="359">
        <v>0</v>
      </c>
      <c r="BN219" s="360">
        <v>0</v>
      </c>
      <c r="BO219" s="359">
        <v>0</v>
      </c>
      <c r="BP219" s="360">
        <v>0</v>
      </c>
      <c r="BQ219" s="359">
        <v>0</v>
      </c>
      <c r="BR219" s="360">
        <v>0</v>
      </c>
      <c r="BS219" s="359">
        <v>0</v>
      </c>
      <c r="BT219" s="360">
        <v>0</v>
      </c>
      <c r="BU219" s="462">
        <v>0</v>
      </c>
      <c r="BV219" s="463">
        <v>0</v>
      </c>
      <c r="BW219" s="321">
        <v>0</v>
      </c>
      <c r="BX219" s="322">
        <v>0</v>
      </c>
      <c r="BY219" s="490">
        <v>0</v>
      </c>
      <c r="BZ219" s="491">
        <v>0</v>
      </c>
      <c r="CA219" s="490">
        <v>0</v>
      </c>
      <c r="CB219" s="491">
        <v>0</v>
      </c>
      <c r="CC219" s="490">
        <v>0</v>
      </c>
      <c r="CD219" s="491">
        <v>0</v>
      </c>
      <c r="CE219" s="490">
        <v>0</v>
      </c>
      <c r="CF219" s="491">
        <v>0</v>
      </c>
      <c r="CG219" s="490">
        <v>0</v>
      </c>
      <c r="CH219" s="491">
        <v>0</v>
      </c>
      <c r="CI219" s="490">
        <v>0</v>
      </c>
      <c r="CJ219" s="491">
        <v>0</v>
      </c>
    </row>
    <row r="220" spans="1:88" ht="15" customHeight="1" x14ac:dyDescent="0.2">
      <c r="A220" s="587">
        <v>220</v>
      </c>
      <c r="B220" s="575" t="s">
        <v>254</v>
      </c>
      <c r="C220" s="577" t="s">
        <v>9</v>
      </c>
      <c r="D220" s="577" t="s">
        <v>44</v>
      </c>
      <c r="E220" s="577" t="s">
        <v>12</v>
      </c>
      <c r="F220" s="245" t="s">
        <v>121</v>
      </c>
      <c r="G220" s="245" t="s">
        <v>78</v>
      </c>
      <c r="H220" s="245">
        <v>11</v>
      </c>
      <c r="I220" s="577" t="s">
        <v>733</v>
      </c>
      <c r="J220" s="245" t="s">
        <v>1748</v>
      </c>
      <c r="K220" s="245" t="s">
        <v>2262</v>
      </c>
      <c r="L220" s="245" t="s">
        <v>1759</v>
      </c>
      <c r="M220" s="245" t="s">
        <v>1760</v>
      </c>
      <c r="N220" s="577" t="s">
        <v>55</v>
      </c>
      <c r="O220" s="577" t="s">
        <v>257</v>
      </c>
      <c r="P220" s="577" t="s">
        <v>325</v>
      </c>
      <c r="Q220" s="577" t="s">
        <v>1713</v>
      </c>
      <c r="R220" s="245" t="s">
        <v>260</v>
      </c>
      <c r="S220" s="245" t="s">
        <v>129</v>
      </c>
      <c r="T220" s="245" t="s">
        <v>130</v>
      </c>
      <c r="U220" s="575" t="s">
        <v>165</v>
      </c>
      <c r="V220" s="575" t="s">
        <v>327</v>
      </c>
      <c r="W220" s="245"/>
      <c r="X220" s="579"/>
      <c r="Y220" s="579"/>
      <c r="Z220" s="579"/>
      <c r="AA220" s="579"/>
      <c r="AB220" s="579"/>
      <c r="AC220" s="579">
        <v>1</v>
      </c>
      <c r="AD220" s="245" t="s">
        <v>1761</v>
      </c>
      <c r="AE220" s="245" t="s">
        <v>134</v>
      </c>
      <c r="AF220" s="576">
        <v>4.4642857142857152E-4</v>
      </c>
      <c r="AG220" s="588" t="s">
        <v>135</v>
      </c>
      <c r="AH220" s="525">
        <v>8.3333299999999999E-2</v>
      </c>
      <c r="AI220" s="527">
        <v>8.3333299999999999E-2</v>
      </c>
      <c r="AJ220" s="527">
        <v>8.3333299999999999E-2</v>
      </c>
      <c r="AK220" s="527">
        <v>8.3333299999999999E-2</v>
      </c>
      <c r="AL220" s="527">
        <v>8.3333299999999999E-2</v>
      </c>
      <c r="AM220" s="527">
        <v>8.3333299999999999E-2</v>
      </c>
      <c r="AN220" s="126">
        <v>8.3333299999999999E-2</v>
      </c>
      <c r="AO220" s="126">
        <v>8.3333299999999999E-2</v>
      </c>
      <c r="AP220" s="126">
        <v>8.3333299999999999E-2</v>
      </c>
      <c r="AQ220" s="126">
        <v>8.3333299999999999E-2</v>
      </c>
      <c r="AR220" s="126">
        <v>8.3333299999999999E-2</v>
      </c>
      <c r="AS220" s="126">
        <v>8.3333299999999999E-2</v>
      </c>
      <c r="AT220" s="546">
        <f t="shared" si="15"/>
        <v>0.99999960000000021</v>
      </c>
      <c r="AU220" s="609" t="s">
        <v>136</v>
      </c>
      <c r="AV220" s="555">
        <v>8.3333299999999999E-2</v>
      </c>
      <c r="AW220" s="556">
        <v>8.3333299999999999E-2</v>
      </c>
      <c r="AX220" s="556">
        <v>8.3333299999999999E-2</v>
      </c>
      <c r="AY220" s="556">
        <v>8.3333299999999999E-2</v>
      </c>
      <c r="AZ220" s="556">
        <v>0</v>
      </c>
      <c r="BA220" s="556">
        <v>0</v>
      </c>
      <c r="BB220" s="123">
        <v>0</v>
      </c>
      <c r="BC220" s="123">
        <v>0</v>
      </c>
      <c r="BD220" s="123">
        <v>0</v>
      </c>
      <c r="BE220" s="123">
        <v>0</v>
      </c>
      <c r="BF220" s="123">
        <v>0</v>
      </c>
      <c r="BG220" s="123">
        <v>0</v>
      </c>
      <c r="BH220" s="572">
        <f t="shared" si="16"/>
        <v>0.3333332</v>
      </c>
      <c r="BI220" s="571">
        <f t="shared" si="17"/>
        <v>0.33333333333333326</v>
      </c>
      <c r="BJ220" s="571" t="str">
        <f>VLOOKUP(BI220,Tabla_Indicador_Gestion4[#All],3,TRUE)</f>
        <v>En Tramite</v>
      </c>
      <c r="BK220" s="315" t="str">
        <f t="shared" si="18"/>
        <v xml:space="preserve"> |201912: 0 |201911: 0 |2019010: 0 |201909: 0 |201908: 0 |201907: 0 |201906: 0 |201905: 0  |201904: Medios de comuncación y web |201903: Carpeta de prensa y medios de comunicación |201902: Carpeta de prensa y medios de comunicación |201901: Carpeta de prensa y medios de comunicación</v>
      </c>
      <c r="BL220" s="316" t="str">
        <f t="shared" si="19"/>
        <v xml:space="preserve"> |201912: 0 |201911: 0 |2019010: 0 |201909: 0 |201908: 0 |201907: 0 |201906: 0 |201905: 0  |201904: Se realizaron comunicados de prensa y entrevistas para dar a conocer actividades de la entidad |201903: Gestión de medios pnd y proyecciones |201902: Gestión de medios pnd y proyecciones |201901: Se gestionaron entrevistas para la renovación y proyectos</v>
      </c>
      <c r="BM220" s="357" t="s">
        <v>1762</v>
      </c>
      <c r="BN220" s="358" t="s">
        <v>1763</v>
      </c>
      <c r="BO220" s="357" t="s">
        <v>1762</v>
      </c>
      <c r="BP220" s="358" t="s">
        <v>1764</v>
      </c>
      <c r="BQ220" s="357" t="s">
        <v>1762</v>
      </c>
      <c r="BR220" s="358" t="s">
        <v>1764</v>
      </c>
      <c r="BS220" s="418" t="s">
        <v>1765</v>
      </c>
      <c r="BT220" s="419" t="s">
        <v>1766</v>
      </c>
      <c r="BU220" s="462">
        <v>0</v>
      </c>
      <c r="BV220" s="463">
        <v>0</v>
      </c>
      <c r="BW220" s="323">
        <v>0</v>
      </c>
      <c r="BX220" s="324">
        <v>0</v>
      </c>
      <c r="BY220" s="490">
        <v>0</v>
      </c>
      <c r="BZ220" s="491">
        <v>0</v>
      </c>
      <c r="CA220" s="490">
        <v>0</v>
      </c>
      <c r="CB220" s="491">
        <v>0</v>
      </c>
      <c r="CC220" s="490">
        <v>0</v>
      </c>
      <c r="CD220" s="491">
        <v>0</v>
      </c>
      <c r="CE220" s="490">
        <v>0</v>
      </c>
      <c r="CF220" s="491">
        <v>0</v>
      </c>
      <c r="CG220" s="490">
        <v>0</v>
      </c>
      <c r="CH220" s="491">
        <v>0</v>
      </c>
      <c r="CI220" s="490">
        <v>0</v>
      </c>
      <c r="CJ220" s="491">
        <v>0</v>
      </c>
    </row>
    <row r="221" spans="1:88" ht="15" customHeight="1" x14ac:dyDescent="0.2">
      <c r="A221" s="587">
        <v>221</v>
      </c>
      <c r="B221" s="575" t="s">
        <v>254</v>
      </c>
      <c r="C221" s="577" t="s">
        <v>9</v>
      </c>
      <c r="D221" s="577" t="s">
        <v>44</v>
      </c>
      <c r="E221" s="577" t="s">
        <v>12</v>
      </c>
      <c r="F221" s="245" t="s">
        <v>121</v>
      </c>
      <c r="G221" s="245" t="s">
        <v>78</v>
      </c>
      <c r="H221" s="245">
        <v>11</v>
      </c>
      <c r="I221" s="577" t="s">
        <v>733</v>
      </c>
      <c r="J221" s="245" t="s">
        <v>1748</v>
      </c>
      <c r="K221" s="245" t="s">
        <v>2262</v>
      </c>
      <c r="L221" s="245" t="s">
        <v>1767</v>
      </c>
      <c r="M221" s="245" t="s">
        <v>1768</v>
      </c>
      <c r="N221" s="577" t="s">
        <v>55</v>
      </c>
      <c r="O221" s="577" t="s">
        <v>257</v>
      </c>
      <c r="P221" s="577" t="s">
        <v>325</v>
      </c>
      <c r="Q221" s="577" t="s">
        <v>1713</v>
      </c>
      <c r="R221" s="245" t="s">
        <v>260</v>
      </c>
      <c r="S221" s="245" t="s">
        <v>129</v>
      </c>
      <c r="T221" s="245" t="s">
        <v>130</v>
      </c>
      <c r="U221" s="575" t="s">
        <v>165</v>
      </c>
      <c r="V221" s="575" t="s">
        <v>327</v>
      </c>
      <c r="W221" s="245"/>
      <c r="X221" s="579"/>
      <c r="Y221" s="579"/>
      <c r="Z221" s="579"/>
      <c r="AA221" s="579"/>
      <c r="AB221" s="579"/>
      <c r="AC221" s="579">
        <v>1</v>
      </c>
      <c r="AD221" s="245" t="s">
        <v>1769</v>
      </c>
      <c r="AE221" s="245" t="s">
        <v>134</v>
      </c>
      <c r="AF221" s="576">
        <v>4.4642857142857152E-4</v>
      </c>
      <c r="AG221" s="588" t="s">
        <v>135</v>
      </c>
      <c r="AH221" s="531">
        <v>8.3333299999999999E-2</v>
      </c>
      <c r="AI221" s="529">
        <v>8.3333299999999999E-2</v>
      </c>
      <c r="AJ221" s="529">
        <v>8.3333299999999999E-2</v>
      </c>
      <c r="AK221" s="529">
        <v>8.3333299999999999E-2</v>
      </c>
      <c r="AL221" s="529">
        <v>8.3333299999999999E-2</v>
      </c>
      <c r="AM221" s="529">
        <v>8.3333299999999999E-2</v>
      </c>
      <c r="AN221" s="125">
        <v>8.3333299999999999E-2</v>
      </c>
      <c r="AO221" s="125">
        <v>8.3333299999999999E-2</v>
      </c>
      <c r="AP221" s="125">
        <v>8.3333299999999999E-2</v>
      </c>
      <c r="AQ221" s="125">
        <v>8.3333299999999999E-2</v>
      </c>
      <c r="AR221" s="125">
        <v>8.3333299999999999E-2</v>
      </c>
      <c r="AS221" s="125">
        <v>8.3333299999999999E-2</v>
      </c>
      <c r="AT221" s="546">
        <f t="shared" si="15"/>
        <v>0.99999960000000021</v>
      </c>
      <c r="AU221" s="609" t="s">
        <v>136</v>
      </c>
      <c r="AV221" s="557">
        <v>8.3333299999999999E-2</v>
      </c>
      <c r="AW221" s="558">
        <v>8.3333299999999999E-2</v>
      </c>
      <c r="AX221" s="558">
        <v>8.3333299999999999E-2</v>
      </c>
      <c r="AY221" s="558">
        <v>8.3333299999999999E-2</v>
      </c>
      <c r="AZ221" s="556">
        <v>0</v>
      </c>
      <c r="BA221" s="556">
        <v>0</v>
      </c>
      <c r="BB221" s="123">
        <v>0</v>
      </c>
      <c r="BC221" s="123">
        <v>0</v>
      </c>
      <c r="BD221" s="123">
        <v>0</v>
      </c>
      <c r="BE221" s="123">
        <v>0</v>
      </c>
      <c r="BF221" s="123">
        <v>0</v>
      </c>
      <c r="BG221" s="123">
        <v>0</v>
      </c>
      <c r="BH221" s="572">
        <f t="shared" si="16"/>
        <v>0.3333332</v>
      </c>
      <c r="BI221" s="571">
        <f t="shared" si="17"/>
        <v>0.33333333333333326</v>
      </c>
      <c r="BJ221" s="571" t="str">
        <f>VLOOKUP(BI221,Tabla_Indicador_Gestion4[#All],3,TRUE)</f>
        <v>En Tramite</v>
      </c>
      <c r="BK221" s="315" t="str">
        <f t="shared" si="18"/>
        <v xml:space="preserve"> |201912: 0 |201911: 0 |2019010: 0 |201909: 0 |201908: 0 |201907: 0 |201906: 0 |201905: 0  |201904: Redes sociales, carpeta en escritorio |201903: En redes sociales |201902: En redes sociales |201901: En redes sociales</v>
      </c>
      <c r="BL221" s="316" t="str">
        <f t="shared" si="19"/>
        <v xml:space="preserve"> |201912: 0 |201911: 0 |2019010: 0 |201909: 0 |201908: 0 |201907: 0 |201906: 0 |201905: 0  |201904: Socialización derechos y deberes de usuarios con presencia en casas de consumidor y rutas |201903: Campañas super viajeros, renovación, regiones, usuarios del transporte fluvial, vigilamos con seguridad: vigía información subjetiva |201902: Campañas super viajeros, renovación, regiones y usuarios |201901: Campañas Super viajeros, embalses, contratos, regiones, casa consumidor</v>
      </c>
      <c r="BM221" s="355" t="s">
        <v>1770</v>
      </c>
      <c r="BN221" s="356" t="s">
        <v>1771</v>
      </c>
      <c r="BO221" s="355" t="s">
        <v>1770</v>
      </c>
      <c r="BP221" s="356" t="s">
        <v>1772</v>
      </c>
      <c r="BQ221" s="355" t="s">
        <v>1770</v>
      </c>
      <c r="BR221" s="356" t="s">
        <v>1773</v>
      </c>
      <c r="BS221" s="423" t="s">
        <v>341</v>
      </c>
      <c r="BT221" s="424" t="s">
        <v>1774</v>
      </c>
      <c r="BU221" s="462">
        <v>0</v>
      </c>
      <c r="BV221" s="463">
        <v>0</v>
      </c>
      <c r="BW221" s="321">
        <v>0</v>
      </c>
      <c r="BX221" s="322">
        <v>0</v>
      </c>
      <c r="BY221" s="490">
        <v>0</v>
      </c>
      <c r="BZ221" s="491">
        <v>0</v>
      </c>
      <c r="CA221" s="490">
        <v>0</v>
      </c>
      <c r="CB221" s="491">
        <v>0</v>
      </c>
      <c r="CC221" s="490">
        <v>0</v>
      </c>
      <c r="CD221" s="491">
        <v>0</v>
      </c>
      <c r="CE221" s="490">
        <v>0</v>
      </c>
      <c r="CF221" s="491">
        <v>0</v>
      </c>
      <c r="CG221" s="490">
        <v>0</v>
      </c>
      <c r="CH221" s="491">
        <v>0</v>
      </c>
      <c r="CI221" s="490">
        <v>0</v>
      </c>
      <c r="CJ221" s="491">
        <v>0</v>
      </c>
    </row>
    <row r="222" spans="1:88" ht="15" customHeight="1" x14ac:dyDescent="0.2">
      <c r="A222" s="587">
        <v>222</v>
      </c>
      <c r="B222" s="575" t="s">
        <v>254</v>
      </c>
      <c r="C222" s="577" t="s">
        <v>9</v>
      </c>
      <c r="D222" s="577" t="s">
        <v>44</v>
      </c>
      <c r="E222" s="577" t="s">
        <v>12</v>
      </c>
      <c r="F222" s="245" t="s">
        <v>121</v>
      </c>
      <c r="G222" s="245" t="s">
        <v>78</v>
      </c>
      <c r="H222" s="245">
        <v>11</v>
      </c>
      <c r="I222" s="577" t="s">
        <v>733</v>
      </c>
      <c r="J222" s="245" t="s">
        <v>1748</v>
      </c>
      <c r="K222" s="245" t="s">
        <v>2252</v>
      </c>
      <c r="L222" s="245" t="s">
        <v>1775</v>
      </c>
      <c r="M222" s="245" t="s">
        <v>1776</v>
      </c>
      <c r="N222" s="577" t="s">
        <v>59</v>
      </c>
      <c r="O222" s="577" t="s">
        <v>429</v>
      </c>
      <c r="P222" s="577" t="s">
        <v>429</v>
      </c>
      <c r="Q222" s="577" t="s">
        <v>759</v>
      </c>
      <c r="R222" s="245" t="s">
        <v>260</v>
      </c>
      <c r="S222" s="245" t="s">
        <v>129</v>
      </c>
      <c r="T222" s="245" t="s">
        <v>130</v>
      </c>
      <c r="U222" s="575" t="s">
        <v>165</v>
      </c>
      <c r="V222" s="575" t="s">
        <v>327</v>
      </c>
      <c r="W222" s="245"/>
      <c r="X222" s="589"/>
      <c r="Y222" s="589"/>
      <c r="Z222" s="589"/>
      <c r="AA222" s="589"/>
      <c r="AB222" s="589"/>
      <c r="AC222" s="589">
        <v>1</v>
      </c>
      <c r="AD222" s="245" t="s">
        <v>1777</v>
      </c>
      <c r="AE222" s="245" t="s">
        <v>134</v>
      </c>
      <c r="AF222" s="576">
        <v>4.4642857142857152E-4</v>
      </c>
      <c r="AG222" s="588" t="s">
        <v>135</v>
      </c>
      <c r="AH222" s="526">
        <v>0</v>
      </c>
      <c r="AI222" s="524">
        <v>0</v>
      </c>
      <c r="AJ222" s="524">
        <v>0</v>
      </c>
      <c r="AK222" s="524">
        <v>0</v>
      </c>
      <c r="AL222" s="524">
        <v>0</v>
      </c>
      <c r="AM222" s="524">
        <v>0</v>
      </c>
      <c r="AN222" s="113">
        <v>0</v>
      </c>
      <c r="AO222" s="113">
        <v>0</v>
      </c>
      <c r="AP222" s="113">
        <v>0</v>
      </c>
      <c r="AQ222" s="116">
        <v>1</v>
      </c>
      <c r="AR222" s="113">
        <v>0</v>
      </c>
      <c r="AS222" s="113">
        <v>0</v>
      </c>
      <c r="AT222" s="545">
        <f t="shared" si="15"/>
        <v>1</v>
      </c>
      <c r="AU222" s="609" t="s">
        <v>136</v>
      </c>
      <c r="AV222" s="551">
        <v>0</v>
      </c>
      <c r="AW222" s="552">
        <v>0</v>
      </c>
      <c r="AX222" s="552">
        <v>0</v>
      </c>
      <c r="AY222" s="552">
        <v>0</v>
      </c>
      <c r="AZ222" s="552">
        <v>0</v>
      </c>
      <c r="BA222" s="552">
        <v>0</v>
      </c>
      <c r="BB222" s="115">
        <v>0</v>
      </c>
      <c r="BC222" s="115">
        <v>0</v>
      </c>
      <c r="BD222" s="115">
        <v>0</v>
      </c>
      <c r="BE222" s="115">
        <v>0</v>
      </c>
      <c r="BF222" s="115">
        <v>0</v>
      </c>
      <c r="BG222" s="115">
        <v>0</v>
      </c>
      <c r="BH222" s="545">
        <f t="shared" si="16"/>
        <v>0</v>
      </c>
      <c r="BI222" s="571">
        <f t="shared" si="17"/>
        <v>0</v>
      </c>
      <c r="BJ222" s="571" t="str">
        <f>VLOOKUP(BI222,Tabla_Indicador_Gestion4[#All],3,TRUE)</f>
        <v>Por Ejecutar</v>
      </c>
      <c r="BK222" s="315" t="str">
        <f t="shared" si="18"/>
        <v xml:space="preserve"> |201912: 0 |201911: 0 |2019010: 0 |201909: 0 |201908: 0 |201907: 0 |201906: 0 |201905: 0  |201904: NA |201903: NA |201902: NA |201901: NA</v>
      </c>
      <c r="BL222" s="316" t="str">
        <f t="shared" si="19"/>
        <v xml:space="preserve"> |201912: 0 |201911: 0 |2019010: 0 |201909: 0 |201908: 0 |201907: 0 |201906: 0 |201905: 0  |201904: NA |201903: Actividad sin iniciar |201902: Actividad sin iniciar |201901: Actividad sin iniciar</v>
      </c>
      <c r="BM222" s="357" t="s">
        <v>362</v>
      </c>
      <c r="BN222" s="358" t="s">
        <v>1682</v>
      </c>
      <c r="BO222" s="357" t="s">
        <v>362</v>
      </c>
      <c r="BP222" s="358" t="s">
        <v>1682</v>
      </c>
      <c r="BQ222" s="357" t="s">
        <v>362</v>
      </c>
      <c r="BR222" s="358" t="s">
        <v>1682</v>
      </c>
      <c r="BS222" s="418" t="s">
        <v>362</v>
      </c>
      <c r="BT222" s="419" t="s">
        <v>362</v>
      </c>
      <c r="BU222" s="462">
        <v>0</v>
      </c>
      <c r="BV222" s="463">
        <v>0</v>
      </c>
      <c r="BW222" s="323">
        <v>0</v>
      </c>
      <c r="BX222" s="324">
        <v>0</v>
      </c>
      <c r="BY222" s="490">
        <v>0</v>
      </c>
      <c r="BZ222" s="491">
        <v>0</v>
      </c>
      <c r="CA222" s="490">
        <v>0</v>
      </c>
      <c r="CB222" s="491">
        <v>0</v>
      </c>
      <c r="CC222" s="490">
        <v>0</v>
      </c>
      <c r="CD222" s="491">
        <v>0</v>
      </c>
      <c r="CE222" s="490">
        <v>0</v>
      </c>
      <c r="CF222" s="491">
        <v>0</v>
      </c>
      <c r="CG222" s="490">
        <v>0</v>
      </c>
      <c r="CH222" s="491">
        <v>0</v>
      </c>
      <c r="CI222" s="490">
        <v>0</v>
      </c>
      <c r="CJ222" s="491">
        <v>0</v>
      </c>
    </row>
    <row r="223" spans="1:88" ht="15" customHeight="1" x14ac:dyDescent="0.2">
      <c r="A223" s="587">
        <v>223</v>
      </c>
      <c r="B223" s="575" t="s">
        <v>254</v>
      </c>
      <c r="C223" s="577" t="s">
        <v>9</v>
      </c>
      <c r="D223" s="577" t="s">
        <v>44</v>
      </c>
      <c r="E223" s="577" t="s">
        <v>12</v>
      </c>
      <c r="F223" s="245" t="s">
        <v>121</v>
      </c>
      <c r="G223" s="245" t="s">
        <v>78</v>
      </c>
      <c r="H223" s="245">
        <v>11</v>
      </c>
      <c r="I223" s="577" t="s">
        <v>733</v>
      </c>
      <c r="J223" s="245" t="s">
        <v>1748</v>
      </c>
      <c r="K223" s="245" t="s">
        <v>2262</v>
      </c>
      <c r="L223" s="245" t="s">
        <v>1778</v>
      </c>
      <c r="M223" s="245" t="s">
        <v>1779</v>
      </c>
      <c r="N223" s="577" t="s">
        <v>55</v>
      </c>
      <c r="O223" s="577" t="s">
        <v>257</v>
      </c>
      <c r="P223" s="577" t="s">
        <v>325</v>
      </c>
      <c r="Q223" s="577" t="s">
        <v>326</v>
      </c>
      <c r="R223" s="245" t="s">
        <v>260</v>
      </c>
      <c r="S223" s="245" t="s">
        <v>129</v>
      </c>
      <c r="T223" s="245" t="s">
        <v>130</v>
      </c>
      <c r="U223" s="575" t="s">
        <v>165</v>
      </c>
      <c r="V223" s="575" t="s">
        <v>327</v>
      </c>
      <c r="W223" s="245"/>
      <c r="X223" s="589"/>
      <c r="Y223" s="589"/>
      <c r="Z223" s="589"/>
      <c r="AA223" s="589"/>
      <c r="AB223" s="589"/>
      <c r="AC223" s="589">
        <v>1</v>
      </c>
      <c r="AD223" s="245" t="s">
        <v>1769</v>
      </c>
      <c r="AE223" s="245" t="s">
        <v>134</v>
      </c>
      <c r="AF223" s="576">
        <v>4.4642857142857152E-4</v>
      </c>
      <c r="AG223" s="588" t="s">
        <v>135</v>
      </c>
      <c r="AH223" s="538">
        <v>0</v>
      </c>
      <c r="AI223" s="529">
        <v>0</v>
      </c>
      <c r="AJ223" s="529">
        <v>0</v>
      </c>
      <c r="AK223" s="529">
        <v>0</v>
      </c>
      <c r="AL223" s="529">
        <v>0</v>
      </c>
      <c r="AM223" s="527">
        <v>0</v>
      </c>
      <c r="AN223" s="122">
        <v>0</v>
      </c>
      <c r="AO223" s="122">
        <v>0</v>
      </c>
      <c r="AP223" s="122">
        <v>0</v>
      </c>
      <c r="AQ223" s="125">
        <v>0.5</v>
      </c>
      <c r="AR223" s="125">
        <v>0.5</v>
      </c>
      <c r="AS223" s="122">
        <v>0</v>
      </c>
      <c r="AT223" s="546">
        <f t="shared" si="15"/>
        <v>1</v>
      </c>
      <c r="AU223" s="609" t="s">
        <v>136</v>
      </c>
      <c r="AV223" s="557">
        <v>0</v>
      </c>
      <c r="AW223" s="558">
        <v>0</v>
      </c>
      <c r="AX223" s="558">
        <v>0</v>
      </c>
      <c r="AY223" s="558">
        <v>0</v>
      </c>
      <c r="AZ223" s="558">
        <v>0</v>
      </c>
      <c r="BA223" s="556">
        <v>0</v>
      </c>
      <c r="BB223" s="123">
        <v>0</v>
      </c>
      <c r="BC223" s="123">
        <v>0</v>
      </c>
      <c r="BD223" s="123">
        <v>0</v>
      </c>
      <c r="BE223" s="123">
        <v>0</v>
      </c>
      <c r="BF223" s="123">
        <v>0</v>
      </c>
      <c r="BG223" s="123">
        <v>0</v>
      </c>
      <c r="BH223" s="572">
        <f t="shared" si="16"/>
        <v>0</v>
      </c>
      <c r="BI223" s="571">
        <f t="shared" si="17"/>
        <v>0</v>
      </c>
      <c r="BJ223" s="571" t="str">
        <f>VLOOKUP(BI223,Tabla_Indicador_Gestion4[#All],3,TRUE)</f>
        <v>Por Ejecutar</v>
      </c>
      <c r="BK223" s="315" t="str">
        <f t="shared" si="18"/>
        <v xml:space="preserve"> |201912: 0 |201911: 0 |2019010: 0 |201909: 0 |201908: 0 |201907: 0 |201906: 0 |201905: 0  |201904: 0 |201903: 0 |201902: 0 |201901: 0</v>
      </c>
      <c r="BL223" s="316" t="str">
        <f t="shared" si="19"/>
        <v xml:space="preserve"> |201912: 0 |201911: 0 |2019010: 0 |201909: 0 |201908: 0 |201907: 0 |201906: 0 |201905: 0  |201904: 0 |201903: 0 |201902: 0 |201901: 0</v>
      </c>
      <c r="BM223" s="359">
        <v>0</v>
      </c>
      <c r="BN223" s="360">
        <v>0</v>
      </c>
      <c r="BO223" s="359">
        <v>0</v>
      </c>
      <c r="BP223" s="360">
        <v>0</v>
      </c>
      <c r="BQ223" s="359">
        <v>0</v>
      </c>
      <c r="BR223" s="360">
        <v>0</v>
      </c>
      <c r="BS223" s="432">
        <v>0</v>
      </c>
      <c r="BT223" s="433">
        <v>0</v>
      </c>
      <c r="BU223" s="462">
        <v>0</v>
      </c>
      <c r="BV223" s="463">
        <v>0</v>
      </c>
      <c r="BW223" s="321">
        <v>0</v>
      </c>
      <c r="BX223" s="322">
        <v>0</v>
      </c>
      <c r="BY223" s="490">
        <v>0</v>
      </c>
      <c r="BZ223" s="491">
        <v>0</v>
      </c>
      <c r="CA223" s="490">
        <v>0</v>
      </c>
      <c r="CB223" s="491">
        <v>0</v>
      </c>
      <c r="CC223" s="490">
        <v>0</v>
      </c>
      <c r="CD223" s="491">
        <v>0</v>
      </c>
      <c r="CE223" s="490">
        <v>0</v>
      </c>
      <c r="CF223" s="491">
        <v>0</v>
      </c>
      <c r="CG223" s="490">
        <v>0</v>
      </c>
      <c r="CH223" s="491">
        <v>0</v>
      </c>
      <c r="CI223" s="490">
        <v>0</v>
      </c>
      <c r="CJ223" s="491">
        <v>0</v>
      </c>
    </row>
    <row r="224" spans="1:88" ht="15" customHeight="1" x14ac:dyDescent="0.2">
      <c r="A224" s="587">
        <v>224</v>
      </c>
      <c r="B224" s="575" t="s">
        <v>254</v>
      </c>
      <c r="C224" s="591" t="s">
        <v>47</v>
      </c>
      <c r="D224" s="577" t="s">
        <v>48</v>
      </c>
      <c r="E224" s="577" t="s">
        <v>12</v>
      </c>
      <c r="F224" s="245" t="s">
        <v>121</v>
      </c>
      <c r="G224" s="245" t="s">
        <v>78</v>
      </c>
      <c r="H224" s="245">
        <v>11</v>
      </c>
      <c r="I224" s="577" t="s">
        <v>733</v>
      </c>
      <c r="J224" s="245" t="s">
        <v>1748</v>
      </c>
      <c r="K224" s="245" t="s">
        <v>2256</v>
      </c>
      <c r="L224" s="245" t="s">
        <v>1780</v>
      </c>
      <c r="M224" s="245" t="s">
        <v>1781</v>
      </c>
      <c r="N224" s="577" t="s">
        <v>64</v>
      </c>
      <c r="O224" s="577" t="s">
        <v>835</v>
      </c>
      <c r="P224" s="577" t="s">
        <v>835</v>
      </c>
      <c r="Q224" s="577" t="s">
        <v>836</v>
      </c>
      <c r="R224" s="245" t="s">
        <v>260</v>
      </c>
      <c r="S224" s="245" t="s">
        <v>129</v>
      </c>
      <c r="T224" s="245" t="s">
        <v>130</v>
      </c>
      <c r="U224" s="575" t="s">
        <v>165</v>
      </c>
      <c r="V224" s="575" t="s">
        <v>327</v>
      </c>
      <c r="W224" s="245"/>
      <c r="X224" s="579"/>
      <c r="Y224" s="579"/>
      <c r="Z224" s="579"/>
      <c r="AA224" s="579"/>
      <c r="AB224" s="579"/>
      <c r="AC224" s="579">
        <v>1</v>
      </c>
      <c r="AD224" s="245" t="s">
        <v>1782</v>
      </c>
      <c r="AE224" s="245" t="s">
        <v>134</v>
      </c>
      <c r="AF224" s="576">
        <v>1.666666666666667E-3</v>
      </c>
      <c r="AG224" s="588" t="s">
        <v>135</v>
      </c>
      <c r="AH224" s="540">
        <v>0.05</v>
      </c>
      <c r="AI224" s="527">
        <v>0.1</v>
      </c>
      <c r="AJ224" s="527">
        <v>0.1</v>
      </c>
      <c r="AK224" s="527">
        <v>0.05</v>
      </c>
      <c r="AL224" s="527">
        <v>0.1</v>
      </c>
      <c r="AM224" s="527">
        <v>0.1</v>
      </c>
      <c r="AN224" s="126">
        <v>0.05</v>
      </c>
      <c r="AO224" s="126">
        <v>0.1</v>
      </c>
      <c r="AP224" s="126">
        <v>0.1</v>
      </c>
      <c r="AQ224" s="126">
        <v>0.05</v>
      </c>
      <c r="AR224" s="126">
        <v>0.1</v>
      </c>
      <c r="AS224" s="126">
        <v>0.1</v>
      </c>
      <c r="AT224" s="546">
        <f t="shared" si="15"/>
        <v>1</v>
      </c>
      <c r="AU224" s="609" t="s">
        <v>136</v>
      </c>
      <c r="AV224" s="555">
        <v>0.05</v>
      </c>
      <c r="AW224" s="556">
        <v>0.1</v>
      </c>
      <c r="AX224" s="556">
        <v>0.1</v>
      </c>
      <c r="AY224" s="556">
        <v>0.05</v>
      </c>
      <c r="AZ224" s="556">
        <v>0.1</v>
      </c>
      <c r="BA224" s="556">
        <v>0.1</v>
      </c>
      <c r="BB224" s="123">
        <v>0</v>
      </c>
      <c r="BC224" s="123">
        <v>0</v>
      </c>
      <c r="BD224" s="123">
        <v>0</v>
      </c>
      <c r="BE224" s="123">
        <v>0</v>
      </c>
      <c r="BF224" s="123">
        <v>0</v>
      </c>
      <c r="BG224" s="123">
        <v>0</v>
      </c>
      <c r="BH224" s="572">
        <f t="shared" si="16"/>
        <v>0.5</v>
      </c>
      <c r="BI224" s="571">
        <f t="shared" si="17"/>
        <v>0.5</v>
      </c>
      <c r="BJ224" s="571" t="str">
        <f>VLOOKUP(BI224,Tabla_Indicador_Gestion4[#All],3,TRUE)</f>
        <v>En Tramite</v>
      </c>
      <c r="BK224" s="315" t="str">
        <f t="shared" si="18"/>
        <v xml:space="preserve"> |201912: 0 |201911: 0 |2019010: 0 |201909: 0 |201908: 0 |201907: 0 |201906: 677 junio - Informe de desarrollo junio 2019.pdf |201905: Desarrollo Mayo.pdf  |201904: http://aplicaciones.supertransporte.gov.co/Biblioteca_Virtual/BIBLIOTECA_MENU/ |201903: 691 mar - ACTIVIDADES FUENTES EXTERNAS.pdf |201902: http://aplicaciones.supertransporte.gov.co/Biblioteca_Virtual/BIBLIOTECA_MENU/ |201901: Aplicativo Conecta</v>
      </c>
      <c r="BL224" s="316" t="str">
        <f t="shared" si="19"/>
        <v xml:space="preserve"> |201912: 0 |201911: 0 |2019010: 0 |201909: 0 |201908: 0 |201907: 0 |201906: Informe de desarrollos realizados y funcionalidades implementadas. |201905: Desarrollos realizados por la OTI para la inteconexión de aplicaciones.  |201904:  - Actualización de la Biblioteca Virtual con la normatividad de la ST.
 - Actualización de módulo de cupones para acuerdos de pago en consola TAUX.  |201903: Generación de aplicativo de temporada Alta para análisis de moviemiento en terminales. |201902: Generación y desarrollo de la Super Biblioteca Virtual |201901: revisión y ajustes en el aplicativo conecta</v>
      </c>
      <c r="BM224" s="357" t="s">
        <v>1783</v>
      </c>
      <c r="BN224" s="358" t="s">
        <v>1784</v>
      </c>
      <c r="BO224" s="357" t="s">
        <v>1003</v>
      </c>
      <c r="BP224" s="358" t="s">
        <v>1785</v>
      </c>
      <c r="BQ224" s="357" t="s">
        <v>1786</v>
      </c>
      <c r="BR224" s="358" t="s">
        <v>1787</v>
      </c>
      <c r="BS224" s="431" t="s">
        <v>1003</v>
      </c>
      <c r="BT224" s="419" t="s">
        <v>1788</v>
      </c>
      <c r="BU224" s="460" t="s">
        <v>1789</v>
      </c>
      <c r="BV224" s="461" t="s">
        <v>1102</v>
      </c>
      <c r="BW224" s="269" t="s">
        <v>1103</v>
      </c>
      <c r="BX224" s="270" t="s">
        <v>1104</v>
      </c>
      <c r="BY224" s="490">
        <v>0</v>
      </c>
      <c r="BZ224" s="491">
        <v>0</v>
      </c>
      <c r="CA224" s="490">
        <v>0</v>
      </c>
      <c r="CB224" s="491">
        <v>0</v>
      </c>
      <c r="CC224" s="490">
        <v>0</v>
      </c>
      <c r="CD224" s="491">
        <v>0</v>
      </c>
      <c r="CE224" s="490">
        <v>0</v>
      </c>
      <c r="CF224" s="491">
        <v>0</v>
      </c>
      <c r="CG224" s="490">
        <v>0</v>
      </c>
      <c r="CH224" s="491">
        <v>0</v>
      </c>
      <c r="CI224" s="490">
        <v>0</v>
      </c>
      <c r="CJ224" s="491">
        <v>0</v>
      </c>
    </row>
    <row r="225" spans="1:88" ht="15" customHeight="1" x14ac:dyDescent="0.2">
      <c r="A225" s="587">
        <v>225</v>
      </c>
      <c r="B225" s="575" t="s">
        <v>254</v>
      </c>
      <c r="C225" s="577" t="s">
        <v>9</v>
      </c>
      <c r="D225" s="577" t="s">
        <v>44</v>
      </c>
      <c r="E225" s="577" t="s">
        <v>12</v>
      </c>
      <c r="F225" s="245" t="s">
        <v>121</v>
      </c>
      <c r="G225" s="245" t="s">
        <v>78</v>
      </c>
      <c r="H225" s="245">
        <v>11</v>
      </c>
      <c r="I225" s="577" t="s">
        <v>733</v>
      </c>
      <c r="J225" s="245" t="s">
        <v>1748</v>
      </c>
      <c r="K225" s="66" t="s">
        <v>2252</v>
      </c>
      <c r="L225" s="245" t="s">
        <v>1790</v>
      </c>
      <c r="M225" s="245" t="s">
        <v>1791</v>
      </c>
      <c r="N225" s="577" t="s">
        <v>59</v>
      </c>
      <c r="O225" s="577" t="s">
        <v>429</v>
      </c>
      <c r="P225" s="577" t="s">
        <v>429</v>
      </c>
      <c r="Q225" s="577" t="s">
        <v>759</v>
      </c>
      <c r="R225" s="245" t="s">
        <v>260</v>
      </c>
      <c r="S225" s="245" t="s">
        <v>129</v>
      </c>
      <c r="T225" s="245" t="s">
        <v>130</v>
      </c>
      <c r="U225" s="575" t="s">
        <v>165</v>
      </c>
      <c r="V225" s="575" t="s">
        <v>327</v>
      </c>
      <c r="W225" s="245"/>
      <c r="X225" s="579"/>
      <c r="Y225" s="579"/>
      <c r="Z225" s="579"/>
      <c r="AA225" s="579"/>
      <c r="AB225" s="579"/>
      <c r="AC225" s="579">
        <v>1</v>
      </c>
      <c r="AD225" s="245" t="s">
        <v>1792</v>
      </c>
      <c r="AE225" s="245" t="s">
        <v>134</v>
      </c>
      <c r="AF225" s="576">
        <v>4.4642857142857152E-4</v>
      </c>
      <c r="AG225" s="588" t="s">
        <v>135</v>
      </c>
      <c r="AH225" s="531">
        <v>1</v>
      </c>
      <c r="AI225" s="529">
        <v>0</v>
      </c>
      <c r="AJ225" s="529">
        <v>0</v>
      </c>
      <c r="AK225" s="529">
        <v>0</v>
      </c>
      <c r="AL225" s="529">
        <v>0</v>
      </c>
      <c r="AM225" s="529">
        <v>0</v>
      </c>
      <c r="AN225" s="124">
        <v>0</v>
      </c>
      <c r="AO225" s="124">
        <v>0</v>
      </c>
      <c r="AP225" s="124">
        <v>0</v>
      </c>
      <c r="AQ225" s="124">
        <v>0</v>
      </c>
      <c r="AR225" s="124">
        <v>0</v>
      </c>
      <c r="AS225" s="125">
        <v>0</v>
      </c>
      <c r="AT225" s="546">
        <f t="shared" si="15"/>
        <v>1</v>
      </c>
      <c r="AU225" s="609" t="s">
        <v>136</v>
      </c>
      <c r="AV225" s="557">
        <v>1</v>
      </c>
      <c r="AW225" s="558">
        <v>0</v>
      </c>
      <c r="AX225" s="558">
        <v>0</v>
      </c>
      <c r="AY225" s="558">
        <v>0</v>
      </c>
      <c r="AZ225" s="558">
        <v>0</v>
      </c>
      <c r="BA225" s="558">
        <v>0</v>
      </c>
      <c r="BB225" s="123">
        <v>0</v>
      </c>
      <c r="BC225" s="123">
        <v>0</v>
      </c>
      <c r="BD225" s="123">
        <v>0</v>
      </c>
      <c r="BE225" s="123">
        <v>0</v>
      </c>
      <c r="BF225" s="123">
        <v>0</v>
      </c>
      <c r="BG225" s="123">
        <v>0</v>
      </c>
      <c r="BH225" s="572">
        <f t="shared" si="16"/>
        <v>1</v>
      </c>
      <c r="BI225" s="571">
        <f t="shared" si="17"/>
        <v>1</v>
      </c>
      <c r="BJ225" s="571" t="str">
        <f>VLOOKUP(BI225,Tabla_Indicador_Gestion4[#All],3,TRUE)</f>
        <v>Culminada</v>
      </c>
      <c r="BK225" s="315" t="str">
        <f t="shared" si="18"/>
        <v xml:space="preserve"> |201912: 0 |201911: 0 |2019010: 0 |201909: 0 |201908: 0 |201907: 0 |201906: 0 |201905: 0  |201904: NA |201903: 0 |201902: 0 |201901: PEI</v>
      </c>
      <c r="BL225" s="316" t="str">
        <f t="shared" si="19"/>
        <v xml:space="preserve"> |201912: 0 |201911: 0 |2019010: 0 |201909: 0 |201908: 0 |201907: 0 |201906: 0 |201905: 0  |201904: NA |201903: 0 |201902: 0 |201901: En la definición del PEI se incluyeron 4 proyectos que contribuyen con el cumplimiento de los derechos humanos. ( 1. Campañas de Prevención y Promoción para la formalización, 2.Accesibilidad, 3. Sensibilización en materia de derechos y deberes en el sector transporte y 4. Promoción y Consolidación de  la Protección de los Derechos de los Usuarios )</v>
      </c>
      <c r="BM225" s="355" t="s">
        <v>77</v>
      </c>
      <c r="BN225" s="356" t="s">
        <v>1793</v>
      </c>
      <c r="BO225" s="359">
        <v>0</v>
      </c>
      <c r="BP225" s="360">
        <v>0</v>
      </c>
      <c r="BQ225" s="359">
        <v>0</v>
      </c>
      <c r="BR225" s="360">
        <v>0</v>
      </c>
      <c r="BS225" s="423" t="s">
        <v>362</v>
      </c>
      <c r="BT225" s="424" t="s">
        <v>362</v>
      </c>
      <c r="BU225" s="462">
        <v>0</v>
      </c>
      <c r="BV225" s="463">
        <v>0</v>
      </c>
      <c r="BW225" s="321">
        <v>0</v>
      </c>
      <c r="BX225" s="322">
        <v>0</v>
      </c>
      <c r="BY225" s="490">
        <v>0</v>
      </c>
      <c r="BZ225" s="491">
        <v>0</v>
      </c>
      <c r="CA225" s="490">
        <v>0</v>
      </c>
      <c r="CB225" s="491">
        <v>0</v>
      </c>
      <c r="CC225" s="490">
        <v>0</v>
      </c>
      <c r="CD225" s="491">
        <v>0</v>
      </c>
      <c r="CE225" s="490">
        <v>0</v>
      </c>
      <c r="CF225" s="491">
        <v>0</v>
      </c>
      <c r="CG225" s="490">
        <v>0</v>
      </c>
      <c r="CH225" s="491">
        <v>0</v>
      </c>
      <c r="CI225" s="490">
        <v>0</v>
      </c>
      <c r="CJ225" s="491">
        <v>0</v>
      </c>
    </row>
    <row r="226" spans="1:88" ht="15" customHeight="1" x14ac:dyDescent="0.25">
      <c r="A226" s="587">
        <v>226</v>
      </c>
      <c r="B226" s="575" t="s">
        <v>254</v>
      </c>
      <c r="C226" s="591" t="s">
        <v>47</v>
      </c>
      <c r="D226" s="577" t="s">
        <v>48</v>
      </c>
      <c r="E226" s="577" t="s">
        <v>12</v>
      </c>
      <c r="F226" s="245" t="s">
        <v>121</v>
      </c>
      <c r="G226" s="245" t="s">
        <v>78</v>
      </c>
      <c r="H226" s="245">
        <v>11</v>
      </c>
      <c r="I226" s="577" t="s">
        <v>733</v>
      </c>
      <c r="J226" s="245" t="s">
        <v>1748</v>
      </c>
      <c r="K226" s="66" t="s">
        <v>2256</v>
      </c>
      <c r="L226" s="245" t="s">
        <v>1794</v>
      </c>
      <c r="M226" s="245" t="s">
        <v>1795</v>
      </c>
      <c r="N226" s="577" t="s">
        <v>64</v>
      </c>
      <c r="O226" s="577" t="s">
        <v>835</v>
      </c>
      <c r="P226" s="577" t="s">
        <v>835</v>
      </c>
      <c r="Q226" s="577" t="s">
        <v>836</v>
      </c>
      <c r="R226" s="245" t="s">
        <v>260</v>
      </c>
      <c r="S226" s="245" t="s">
        <v>129</v>
      </c>
      <c r="T226" s="245" t="s">
        <v>130</v>
      </c>
      <c r="U226" s="575" t="s">
        <v>142</v>
      </c>
      <c r="V226" s="575" t="s">
        <v>1796</v>
      </c>
      <c r="W226" s="245"/>
      <c r="X226" s="579"/>
      <c r="Y226" s="579"/>
      <c r="Z226" s="579"/>
      <c r="AA226" s="579"/>
      <c r="AB226" s="579"/>
      <c r="AC226" s="579">
        <v>1</v>
      </c>
      <c r="AD226" s="245" t="s">
        <v>1797</v>
      </c>
      <c r="AE226" s="245" t="s">
        <v>134</v>
      </c>
      <c r="AF226" s="576">
        <v>1.666666666666667E-3</v>
      </c>
      <c r="AG226" s="588" t="s">
        <v>135</v>
      </c>
      <c r="AH226" s="525">
        <v>0.05</v>
      </c>
      <c r="AI226" s="527">
        <v>0.1</v>
      </c>
      <c r="AJ226" s="527">
        <v>0.1</v>
      </c>
      <c r="AK226" s="527">
        <v>0.05</v>
      </c>
      <c r="AL226" s="527">
        <v>0.1</v>
      </c>
      <c r="AM226" s="527">
        <v>0.1</v>
      </c>
      <c r="AN226" s="126">
        <v>0.05</v>
      </c>
      <c r="AO226" s="126">
        <v>0.1</v>
      </c>
      <c r="AP226" s="126">
        <v>0.1</v>
      </c>
      <c r="AQ226" s="126">
        <v>0.05</v>
      </c>
      <c r="AR226" s="126">
        <v>0.1</v>
      </c>
      <c r="AS226" s="126">
        <v>0.1</v>
      </c>
      <c r="AT226" s="546">
        <f t="shared" si="15"/>
        <v>1</v>
      </c>
      <c r="AU226" s="609" t="s">
        <v>136</v>
      </c>
      <c r="AV226" s="555">
        <v>0.05</v>
      </c>
      <c r="AW226" s="556">
        <v>0.1</v>
      </c>
      <c r="AX226" s="556">
        <v>0.1</v>
      </c>
      <c r="AY226" s="556">
        <v>0.05</v>
      </c>
      <c r="AZ226" s="556">
        <v>0.1</v>
      </c>
      <c r="BA226" s="556">
        <v>0.1</v>
      </c>
      <c r="BB226" s="123">
        <v>0</v>
      </c>
      <c r="BC226" s="123">
        <v>0</v>
      </c>
      <c r="BD226" s="123">
        <v>0</v>
      </c>
      <c r="BE226" s="123">
        <v>0</v>
      </c>
      <c r="BF226" s="123">
        <v>0</v>
      </c>
      <c r="BG226" s="123">
        <v>0</v>
      </c>
      <c r="BH226" s="572">
        <f t="shared" si="16"/>
        <v>0.5</v>
      </c>
      <c r="BI226" s="571">
        <f t="shared" si="17"/>
        <v>0.5</v>
      </c>
      <c r="BJ226" s="571" t="str">
        <f>VLOOKUP(BI226,Tabla_Indicador_Gestion4[#All],3,TRUE)</f>
        <v>En Tramite</v>
      </c>
      <c r="BK226" s="315" t="str">
        <f t="shared" si="18"/>
        <v xml:space="preserve"> |201912: 0 |201911: 0 |2019010: 0 |201909: 0 |201908: 0 |201907: 0 |201906: http://www.supertransporte.gov.co/documentos/2019/Mayo/Comunicaciones_23/Cronograma_PPC_2019.xlsx |201905: http://www.supertransporte.gov.co/index.php/comunicaciones-2019/resolucionfija/  |201904: http://www.supertransporte.gov.co/index.php/resoluciones-generales/2019/ |201903: http://www.supertransporte.gov.co/index.php/resoluciones-generales/2019/ |201902: http://www.supertransporte.gov.co/index.php/resoluciones-generales/2019/ |201901: http://www.supertransporte.gov.co/index.php/planes-institucionales/</v>
      </c>
      <c r="BL226" s="316" t="str">
        <f t="shared" si="19"/>
        <v xml:space="preserve"> |201912: 0 |201911: 0 |2019010: 0 |201909: 0 |201908: 0 |201907: 0 |201906: Se publican los actos administrativos solicitados en el sitio web. |201905: Publicación Proyecto de resolución "Por el cual se fijan las tarifas por concepto de Contribución Especial de Vigilancia que deben pagar a la Superintendencia de Transporte la totalidad de los sujetos sometidos a su vigilancia, inspección y control, para la vigencia fiscal 2019"   |201904: Publicación de Resoluciones en el sitio web de la entidad. |201903: Publicación de Resoluciones en el sitio web de la entidad. |201902: Publicación de Resoluciones  |201901: Publicación del Plan anticorrupción, PAI y PEI.</v>
      </c>
      <c r="BM226" s="357" t="s">
        <v>1798</v>
      </c>
      <c r="BN226" s="358" t="s">
        <v>1799</v>
      </c>
      <c r="BO226" s="357" t="s">
        <v>1800</v>
      </c>
      <c r="BP226" s="358" t="s">
        <v>1801</v>
      </c>
      <c r="BQ226" s="413" t="s">
        <v>1800</v>
      </c>
      <c r="BR226" s="358" t="s">
        <v>1802</v>
      </c>
      <c r="BS226" s="431" t="s">
        <v>1800</v>
      </c>
      <c r="BT226" s="419" t="s">
        <v>1802</v>
      </c>
      <c r="BU226" s="464" t="s">
        <v>1803</v>
      </c>
      <c r="BV226" s="461" t="s">
        <v>1804</v>
      </c>
      <c r="BW226" s="273" t="s">
        <v>1805</v>
      </c>
      <c r="BX226" s="270" t="s">
        <v>1806</v>
      </c>
      <c r="BY226" s="490">
        <v>0</v>
      </c>
      <c r="BZ226" s="491">
        <v>0</v>
      </c>
      <c r="CA226" s="490">
        <v>0</v>
      </c>
      <c r="CB226" s="491">
        <v>0</v>
      </c>
      <c r="CC226" s="490">
        <v>0</v>
      </c>
      <c r="CD226" s="491">
        <v>0</v>
      </c>
      <c r="CE226" s="490">
        <v>0</v>
      </c>
      <c r="CF226" s="491">
        <v>0</v>
      </c>
      <c r="CG226" s="490">
        <v>0</v>
      </c>
      <c r="CH226" s="491">
        <v>0</v>
      </c>
      <c r="CI226" s="490">
        <v>0</v>
      </c>
      <c r="CJ226" s="491">
        <v>0</v>
      </c>
    </row>
    <row r="227" spans="1:88" ht="15" customHeight="1" x14ac:dyDescent="0.2">
      <c r="A227" s="587">
        <v>227</v>
      </c>
      <c r="B227" s="575" t="s">
        <v>254</v>
      </c>
      <c r="C227" s="577" t="s">
        <v>9</v>
      </c>
      <c r="D227" s="577" t="s">
        <v>44</v>
      </c>
      <c r="E227" s="577" t="s">
        <v>12</v>
      </c>
      <c r="F227" s="245" t="s">
        <v>121</v>
      </c>
      <c r="G227" s="245" t="s">
        <v>78</v>
      </c>
      <c r="H227" s="245">
        <v>11</v>
      </c>
      <c r="I227" s="577" t="s">
        <v>733</v>
      </c>
      <c r="J227" s="245" t="s">
        <v>1748</v>
      </c>
      <c r="K227" s="66" t="s">
        <v>2262</v>
      </c>
      <c r="L227" s="245" t="s">
        <v>1807</v>
      </c>
      <c r="M227" s="245" t="s">
        <v>1808</v>
      </c>
      <c r="N227" s="577" t="s">
        <v>55</v>
      </c>
      <c r="O227" s="577" t="s">
        <v>257</v>
      </c>
      <c r="P227" s="577" t="s">
        <v>325</v>
      </c>
      <c r="Q227" s="577" t="s">
        <v>1713</v>
      </c>
      <c r="R227" s="245" t="s">
        <v>260</v>
      </c>
      <c r="S227" s="245" t="s">
        <v>129</v>
      </c>
      <c r="T227" s="245" t="s">
        <v>130</v>
      </c>
      <c r="U227" s="575" t="s">
        <v>142</v>
      </c>
      <c r="V227" s="575" t="s">
        <v>1796</v>
      </c>
      <c r="W227" s="245"/>
      <c r="X227" s="579"/>
      <c r="Y227" s="579"/>
      <c r="Z227" s="579"/>
      <c r="AA227" s="579"/>
      <c r="AB227" s="579"/>
      <c r="AC227" s="579">
        <v>1</v>
      </c>
      <c r="AD227" s="245" t="s">
        <v>1809</v>
      </c>
      <c r="AE227" s="245" t="s">
        <v>134</v>
      </c>
      <c r="AF227" s="576">
        <v>4.4642857142857152E-4</v>
      </c>
      <c r="AG227" s="588" t="s">
        <v>135</v>
      </c>
      <c r="AH227" s="531">
        <v>0</v>
      </c>
      <c r="AI227" s="529">
        <v>8.3333299999999999E-2</v>
      </c>
      <c r="AJ227" s="529">
        <v>8.3333299999999999E-2</v>
      </c>
      <c r="AK227" s="529">
        <v>8.3333299999999999E-2</v>
      </c>
      <c r="AL227" s="529">
        <v>8.3333299999999999E-2</v>
      </c>
      <c r="AM227" s="529">
        <v>8.3333299999999999E-2</v>
      </c>
      <c r="AN227" s="125">
        <v>8.3333299999999999E-2</v>
      </c>
      <c r="AO227" s="125">
        <v>8.3333299999999999E-2</v>
      </c>
      <c r="AP227" s="125">
        <v>8.3333299999999999E-2</v>
      </c>
      <c r="AQ227" s="125">
        <v>8.3333299999999999E-2</v>
      </c>
      <c r="AR227" s="125">
        <v>8.3333299999999999E-2</v>
      </c>
      <c r="AS227" s="125">
        <v>8.3333299999999999E-2</v>
      </c>
      <c r="AT227" s="546">
        <f t="shared" si="15"/>
        <v>0.91666630000000016</v>
      </c>
      <c r="AU227" s="609" t="s">
        <v>136</v>
      </c>
      <c r="AV227" s="557">
        <v>0</v>
      </c>
      <c r="AW227" s="558">
        <v>8.3333299999999999E-2</v>
      </c>
      <c r="AX227" s="558">
        <v>8.3333299999999999E-2</v>
      </c>
      <c r="AY227" s="558">
        <v>8.3333299999999999E-2</v>
      </c>
      <c r="AZ227" s="558">
        <v>8.3333299999999999E-2</v>
      </c>
      <c r="BA227" s="556">
        <v>0</v>
      </c>
      <c r="BB227" s="123">
        <v>0</v>
      </c>
      <c r="BC227" s="123">
        <v>0</v>
      </c>
      <c r="BD227" s="123">
        <v>0</v>
      </c>
      <c r="BE227" s="123">
        <v>0</v>
      </c>
      <c r="BF227" s="123">
        <v>0</v>
      </c>
      <c r="BG227" s="123">
        <v>0</v>
      </c>
      <c r="BH227" s="572">
        <f t="shared" si="16"/>
        <v>0.3333332</v>
      </c>
      <c r="BI227" s="571">
        <f t="shared" si="17"/>
        <v>0.36363636363636359</v>
      </c>
      <c r="BJ227" s="571" t="str">
        <f>VLOOKUP(BI227,Tabla_Indicador_Gestion4[#All],3,TRUE)</f>
        <v>En Tramite</v>
      </c>
      <c r="BK227" s="315" t="str">
        <f t="shared" si="18"/>
        <v xml:space="preserve"> |201912: 0 |201911: 0 |2019010: 0 |201909: 0 |201908: 0 |201907: 0 |201906: 0 |201905: 0  |201904: Trinos y fotos |201903: Registro fotográfico y publicación medios, twitter facebook |201902: Fotografías y registro en redes |201901: 0</v>
      </c>
      <c r="BL227" s="316" t="str">
        <f t="shared" si="19"/>
        <v xml:space="preserve"> |201912: 0 |201911: 0 |2019010: 0 |201909: 0 |201908: 0 |201907: 0 |201906: 0 |201905: 0  |201904: Superintendencia intensifica labores de prevención Festival Vallenato. Presencia en Terminales con charlas y stand informativo. Presencia en peajes, participación en inauguración proyecto de vivienda para Valledupar, charlas en buses, |201903: Apertura Casa del Consumidor en Cartagena |201902: Lanzamiento renovación gremios |201901: 0</v>
      </c>
      <c r="BM227" s="359">
        <v>0</v>
      </c>
      <c r="BN227" s="360">
        <v>0</v>
      </c>
      <c r="BO227" s="355" t="s">
        <v>1810</v>
      </c>
      <c r="BP227" s="356" t="s">
        <v>1811</v>
      </c>
      <c r="BQ227" s="355" t="s">
        <v>1812</v>
      </c>
      <c r="BR227" s="356" t="s">
        <v>1813</v>
      </c>
      <c r="BS227" s="423" t="s">
        <v>1814</v>
      </c>
      <c r="BT227" s="424" t="s">
        <v>1815</v>
      </c>
      <c r="BU227" s="462">
        <v>0</v>
      </c>
      <c r="BV227" s="463">
        <v>0</v>
      </c>
      <c r="BW227" s="321">
        <v>0</v>
      </c>
      <c r="BX227" s="322">
        <v>0</v>
      </c>
      <c r="BY227" s="490">
        <v>0</v>
      </c>
      <c r="BZ227" s="491">
        <v>0</v>
      </c>
      <c r="CA227" s="490">
        <v>0</v>
      </c>
      <c r="CB227" s="491">
        <v>0</v>
      </c>
      <c r="CC227" s="490">
        <v>0</v>
      </c>
      <c r="CD227" s="491">
        <v>0</v>
      </c>
      <c r="CE227" s="490">
        <v>0</v>
      </c>
      <c r="CF227" s="491">
        <v>0</v>
      </c>
      <c r="CG227" s="490">
        <v>0</v>
      </c>
      <c r="CH227" s="491">
        <v>0</v>
      </c>
      <c r="CI227" s="490">
        <v>0</v>
      </c>
      <c r="CJ227" s="491">
        <v>0</v>
      </c>
    </row>
    <row r="228" spans="1:88" ht="15" customHeight="1" x14ac:dyDescent="0.2">
      <c r="A228" s="587">
        <v>228</v>
      </c>
      <c r="B228" s="575" t="s">
        <v>254</v>
      </c>
      <c r="C228" s="577" t="s">
        <v>9</v>
      </c>
      <c r="D228" s="577" t="s">
        <v>44</v>
      </c>
      <c r="E228" s="577" t="s">
        <v>12</v>
      </c>
      <c r="F228" s="245" t="s">
        <v>121</v>
      </c>
      <c r="G228" s="245" t="s">
        <v>78</v>
      </c>
      <c r="H228" s="245">
        <v>11</v>
      </c>
      <c r="I228" s="577" t="s">
        <v>733</v>
      </c>
      <c r="J228" s="245" t="s">
        <v>1748</v>
      </c>
      <c r="K228" s="66" t="s">
        <v>2264</v>
      </c>
      <c r="L228" s="245" t="s">
        <v>1816</v>
      </c>
      <c r="M228" s="245" t="s">
        <v>1817</v>
      </c>
      <c r="N228" s="577" t="s">
        <v>57</v>
      </c>
      <c r="O228" s="577" t="s">
        <v>178</v>
      </c>
      <c r="P228" s="577" t="s">
        <v>126</v>
      </c>
      <c r="Q228" s="577" t="s">
        <v>179</v>
      </c>
      <c r="R228" s="245" t="s">
        <v>128</v>
      </c>
      <c r="S228" s="245" t="s">
        <v>129</v>
      </c>
      <c r="T228" s="245" t="s">
        <v>130</v>
      </c>
      <c r="U228" s="575" t="s">
        <v>142</v>
      </c>
      <c r="V228" s="575" t="s">
        <v>1796</v>
      </c>
      <c r="W228" s="245"/>
      <c r="X228" s="579"/>
      <c r="Y228" s="579"/>
      <c r="Z228" s="579"/>
      <c r="AA228" s="579"/>
      <c r="AB228" s="579"/>
      <c r="AC228" s="579">
        <v>1</v>
      </c>
      <c r="AD228" s="245" t="s">
        <v>1818</v>
      </c>
      <c r="AE228" s="245" t="s">
        <v>134</v>
      </c>
      <c r="AF228" s="576">
        <v>4.4642857142857152E-4</v>
      </c>
      <c r="AG228" s="588" t="s">
        <v>135</v>
      </c>
      <c r="AH228" s="526">
        <v>0</v>
      </c>
      <c r="AI228" s="524">
        <v>0</v>
      </c>
      <c r="AJ228" s="524">
        <v>0</v>
      </c>
      <c r="AK228" s="524">
        <v>0</v>
      </c>
      <c r="AL228" s="524">
        <v>0</v>
      </c>
      <c r="AM228" s="524">
        <v>0</v>
      </c>
      <c r="AN228" s="113">
        <v>0</v>
      </c>
      <c r="AO228" s="113">
        <v>0</v>
      </c>
      <c r="AP228" s="116">
        <v>1</v>
      </c>
      <c r="AQ228" s="113">
        <v>0</v>
      </c>
      <c r="AR228" s="113">
        <v>0</v>
      </c>
      <c r="AS228" s="113">
        <v>0</v>
      </c>
      <c r="AT228" s="545">
        <f t="shared" si="15"/>
        <v>1</v>
      </c>
      <c r="AU228" s="609" t="s">
        <v>136</v>
      </c>
      <c r="AV228" s="551">
        <v>0</v>
      </c>
      <c r="AW228" s="552">
        <v>0</v>
      </c>
      <c r="AX228" s="552">
        <v>0</v>
      </c>
      <c r="AY228" s="552">
        <v>0</v>
      </c>
      <c r="AZ228" s="552">
        <v>0</v>
      </c>
      <c r="BA228" s="552">
        <v>0</v>
      </c>
      <c r="BB228" s="115">
        <v>0</v>
      </c>
      <c r="BC228" s="115">
        <v>0</v>
      </c>
      <c r="BD228" s="115">
        <v>0</v>
      </c>
      <c r="BE228" s="115">
        <v>0</v>
      </c>
      <c r="BF228" s="115">
        <v>0</v>
      </c>
      <c r="BG228" s="115">
        <v>0</v>
      </c>
      <c r="BH228" s="545">
        <f t="shared" si="16"/>
        <v>0</v>
      </c>
      <c r="BI228" s="571">
        <f t="shared" si="17"/>
        <v>0</v>
      </c>
      <c r="BJ228" s="571" t="str">
        <f>VLOOKUP(BI228,Tabla_Indicador_Gestion4[#All],3,TRUE)</f>
        <v>Por Ejecutar</v>
      </c>
      <c r="BK228" s="315" t="str">
        <f t="shared" si="18"/>
        <v xml:space="preserve"> |201912: 0 |201911: 0 |2019010: 0 |201909: 0 |201908: 0 |201907: 0 |201906: 0 |201905: 0  |201904: 0 |201903: 0 |201902: 0 |201901: 0</v>
      </c>
      <c r="BL228" s="316" t="str">
        <f t="shared" si="19"/>
        <v xml:space="preserve"> |201912: 0 |201911: 0 |2019010: 0 |201909: 0 |201908: 0 |201907: 0 |201906: 0 |201905: 0  |201904: 0 |201903: 0 |201902: 0 |201901: 0</v>
      </c>
      <c r="BM228" s="361">
        <v>0</v>
      </c>
      <c r="BN228" s="362">
        <v>0</v>
      </c>
      <c r="BO228" s="361">
        <v>0</v>
      </c>
      <c r="BP228" s="362">
        <v>0</v>
      </c>
      <c r="BQ228" s="361">
        <v>0</v>
      </c>
      <c r="BR228" s="362">
        <v>0</v>
      </c>
      <c r="BS228" s="361">
        <v>0</v>
      </c>
      <c r="BT228" s="362">
        <v>0</v>
      </c>
      <c r="BU228" s="462">
        <v>0</v>
      </c>
      <c r="BV228" s="463">
        <v>0</v>
      </c>
      <c r="BW228" s="323">
        <v>0</v>
      </c>
      <c r="BX228" s="324">
        <v>0</v>
      </c>
      <c r="BY228" s="490">
        <v>0</v>
      </c>
      <c r="BZ228" s="491">
        <v>0</v>
      </c>
      <c r="CA228" s="490">
        <v>0</v>
      </c>
      <c r="CB228" s="491">
        <v>0</v>
      </c>
      <c r="CC228" s="490">
        <v>0</v>
      </c>
      <c r="CD228" s="491">
        <v>0</v>
      </c>
      <c r="CE228" s="490">
        <v>0</v>
      </c>
      <c r="CF228" s="491">
        <v>0</v>
      </c>
      <c r="CG228" s="490">
        <v>0</v>
      </c>
      <c r="CH228" s="491">
        <v>0</v>
      </c>
      <c r="CI228" s="490">
        <v>0</v>
      </c>
      <c r="CJ228" s="491">
        <v>0</v>
      </c>
    </row>
    <row r="229" spans="1:88" ht="15" customHeight="1" x14ac:dyDescent="0.2">
      <c r="A229" s="587">
        <v>229</v>
      </c>
      <c r="B229" s="575" t="s">
        <v>254</v>
      </c>
      <c r="C229" s="577" t="s">
        <v>9</v>
      </c>
      <c r="D229" s="577" t="s">
        <v>44</v>
      </c>
      <c r="E229" s="577" t="s">
        <v>12</v>
      </c>
      <c r="F229" s="245" t="s">
        <v>121</v>
      </c>
      <c r="G229" s="245" t="s">
        <v>78</v>
      </c>
      <c r="H229" s="245">
        <v>11</v>
      </c>
      <c r="I229" s="577" t="s">
        <v>733</v>
      </c>
      <c r="J229" s="245" t="s">
        <v>1748</v>
      </c>
      <c r="K229" s="66" t="s">
        <v>2264</v>
      </c>
      <c r="L229" s="245" t="s">
        <v>1819</v>
      </c>
      <c r="M229" s="245" t="s">
        <v>1820</v>
      </c>
      <c r="N229" s="577" t="s">
        <v>52</v>
      </c>
      <c r="O229" s="577" t="s">
        <v>1374</v>
      </c>
      <c r="P229" s="577" t="s">
        <v>1374</v>
      </c>
      <c r="Q229" s="577" t="s">
        <v>1375</v>
      </c>
      <c r="R229" s="245" t="s">
        <v>128</v>
      </c>
      <c r="S229" s="245" t="s">
        <v>129</v>
      </c>
      <c r="T229" s="245" t="s">
        <v>130</v>
      </c>
      <c r="U229" s="575" t="s">
        <v>142</v>
      </c>
      <c r="V229" s="575" t="s">
        <v>1796</v>
      </c>
      <c r="W229" s="245"/>
      <c r="X229" s="579"/>
      <c r="Y229" s="579"/>
      <c r="Z229" s="579"/>
      <c r="AA229" s="579"/>
      <c r="AB229" s="579"/>
      <c r="AC229" s="579">
        <v>1</v>
      </c>
      <c r="AD229" s="245" t="s">
        <v>1818</v>
      </c>
      <c r="AE229" s="245" t="s">
        <v>134</v>
      </c>
      <c r="AF229" s="576">
        <v>4.4642857142857152E-4</v>
      </c>
      <c r="AG229" s="588" t="s">
        <v>135</v>
      </c>
      <c r="AH229" s="522">
        <v>0</v>
      </c>
      <c r="AI229" s="523">
        <v>0</v>
      </c>
      <c r="AJ229" s="523">
        <v>0</v>
      </c>
      <c r="AK229" s="524">
        <v>0</v>
      </c>
      <c r="AL229" s="523">
        <v>0</v>
      </c>
      <c r="AM229" s="524">
        <v>0</v>
      </c>
      <c r="AN229" s="113">
        <v>0</v>
      </c>
      <c r="AO229" s="113">
        <v>0</v>
      </c>
      <c r="AP229" s="113">
        <v>0</v>
      </c>
      <c r="AQ229" s="112">
        <v>1</v>
      </c>
      <c r="AR229" s="113">
        <v>0</v>
      </c>
      <c r="AS229" s="113">
        <v>0</v>
      </c>
      <c r="AT229" s="545">
        <f t="shared" si="15"/>
        <v>1</v>
      </c>
      <c r="AU229" s="609" t="s">
        <v>136</v>
      </c>
      <c r="AV229" s="553">
        <v>0</v>
      </c>
      <c r="AW229" s="554">
        <v>0</v>
      </c>
      <c r="AX229" s="554">
        <v>0</v>
      </c>
      <c r="AY229" s="552">
        <v>0</v>
      </c>
      <c r="AZ229" s="554">
        <v>0</v>
      </c>
      <c r="BA229" s="552">
        <v>0</v>
      </c>
      <c r="BB229" s="115">
        <v>0</v>
      </c>
      <c r="BC229" s="115">
        <v>0</v>
      </c>
      <c r="BD229" s="115">
        <v>0</v>
      </c>
      <c r="BE229" s="115">
        <v>0</v>
      </c>
      <c r="BF229" s="115">
        <v>0</v>
      </c>
      <c r="BG229" s="115">
        <v>0</v>
      </c>
      <c r="BH229" s="545">
        <f t="shared" si="16"/>
        <v>0</v>
      </c>
      <c r="BI229" s="571">
        <f t="shared" si="17"/>
        <v>0</v>
      </c>
      <c r="BJ229" s="571" t="str">
        <f>VLOOKUP(BI229,Tabla_Indicador_Gestion4[#All],3,TRUE)</f>
        <v>Por Ejecutar</v>
      </c>
      <c r="BK229" s="315" t="str">
        <f t="shared" si="18"/>
        <v xml:space="preserve"> |201912: 0 |201911: 0 |2019010: 0 |201909: 0 |201908: 0 |201907: 0 |201906: El 17 de julio se realizó un facebook live en el cua se abordó lo relacionado con la protección de usuarios del sector transporte. El evento fue transmitido a través del perfil de facebook de la entidad. A la fecha del reporte el video tenía 2.600 visualizaciones. |201905: 0  |201904: 0 |201903: 0 |201902: 0 |201901: 0</v>
      </c>
      <c r="BL229" s="316" t="str">
        <f t="shared" si="19"/>
        <v xml:space="preserve"> |201912: 0 |201911: 0 |2019010: 0 |201909: 0 |201908: 0 |201907: 0 |201906: 0 |201905: 0  |201904: 0 |201903: 0 |201902: 0 |201901: 0</v>
      </c>
      <c r="BM229" s="359">
        <v>0</v>
      </c>
      <c r="BN229" s="360">
        <v>0</v>
      </c>
      <c r="BO229" s="359">
        <v>0</v>
      </c>
      <c r="BP229" s="360">
        <v>0</v>
      </c>
      <c r="BQ229" s="359">
        <v>0</v>
      </c>
      <c r="BR229" s="360">
        <v>0</v>
      </c>
      <c r="BS229" s="359">
        <v>0</v>
      </c>
      <c r="BT229" s="360">
        <v>0</v>
      </c>
      <c r="BU229" s="432">
        <v>0</v>
      </c>
      <c r="BV229" s="433">
        <v>0</v>
      </c>
      <c r="BW229" s="267" t="s">
        <v>1821</v>
      </c>
      <c r="BX229" s="322">
        <v>0</v>
      </c>
      <c r="BY229" s="490">
        <v>0</v>
      </c>
      <c r="BZ229" s="491">
        <v>0</v>
      </c>
      <c r="CA229" s="490">
        <v>0</v>
      </c>
      <c r="CB229" s="491">
        <v>0</v>
      </c>
      <c r="CC229" s="490">
        <v>0</v>
      </c>
      <c r="CD229" s="491">
        <v>0</v>
      </c>
      <c r="CE229" s="490">
        <v>0</v>
      </c>
      <c r="CF229" s="491">
        <v>0</v>
      </c>
      <c r="CG229" s="490">
        <v>0</v>
      </c>
      <c r="CH229" s="491">
        <v>0</v>
      </c>
      <c r="CI229" s="490">
        <v>0</v>
      </c>
      <c r="CJ229" s="491">
        <v>0</v>
      </c>
    </row>
    <row r="230" spans="1:88" ht="15" customHeight="1" x14ac:dyDescent="0.2">
      <c r="A230" s="587">
        <v>230</v>
      </c>
      <c r="B230" s="575" t="s">
        <v>254</v>
      </c>
      <c r="C230" s="577" t="s">
        <v>9</v>
      </c>
      <c r="D230" s="577" t="s">
        <v>44</v>
      </c>
      <c r="E230" s="577" t="s">
        <v>12</v>
      </c>
      <c r="F230" s="245" t="s">
        <v>121</v>
      </c>
      <c r="G230" s="245" t="s">
        <v>78</v>
      </c>
      <c r="H230" s="245">
        <v>11</v>
      </c>
      <c r="I230" s="577" t="s">
        <v>733</v>
      </c>
      <c r="J230" s="245" t="s">
        <v>1748</v>
      </c>
      <c r="K230" s="66" t="s">
        <v>2264</v>
      </c>
      <c r="L230" s="245" t="s">
        <v>1822</v>
      </c>
      <c r="M230" s="245" t="s">
        <v>1823</v>
      </c>
      <c r="N230" s="577" t="s">
        <v>45</v>
      </c>
      <c r="O230" s="577" t="s">
        <v>125</v>
      </c>
      <c r="P230" s="577" t="s">
        <v>126</v>
      </c>
      <c r="Q230" s="577" t="s">
        <v>127</v>
      </c>
      <c r="R230" s="245" t="s">
        <v>128</v>
      </c>
      <c r="S230" s="245" t="s">
        <v>129</v>
      </c>
      <c r="T230" s="245" t="s">
        <v>130</v>
      </c>
      <c r="U230" s="575" t="s">
        <v>142</v>
      </c>
      <c r="V230" s="575" t="s">
        <v>1796</v>
      </c>
      <c r="W230" s="245"/>
      <c r="X230" s="579"/>
      <c r="Y230" s="579"/>
      <c r="Z230" s="579"/>
      <c r="AA230" s="579"/>
      <c r="AB230" s="579"/>
      <c r="AC230" s="579">
        <v>1</v>
      </c>
      <c r="AD230" s="245" t="s">
        <v>1818</v>
      </c>
      <c r="AE230" s="245" t="s">
        <v>134</v>
      </c>
      <c r="AF230" s="576">
        <v>4.4642857142857152E-4</v>
      </c>
      <c r="AG230" s="588" t="s">
        <v>135</v>
      </c>
      <c r="AH230" s="526">
        <v>0</v>
      </c>
      <c r="AI230" s="524">
        <v>0</v>
      </c>
      <c r="AJ230" s="524">
        <v>0</v>
      </c>
      <c r="AK230" s="524">
        <v>0</v>
      </c>
      <c r="AL230" s="524">
        <v>0</v>
      </c>
      <c r="AM230" s="524">
        <v>1</v>
      </c>
      <c r="AN230" s="116">
        <v>0</v>
      </c>
      <c r="AO230" s="116">
        <v>0</v>
      </c>
      <c r="AP230" s="116">
        <v>0</v>
      </c>
      <c r="AQ230" s="116">
        <v>0</v>
      </c>
      <c r="AR230" s="116">
        <v>0</v>
      </c>
      <c r="AS230" s="116">
        <v>0</v>
      </c>
      <c r="AT230" s="545">
        <f t="shared" si="15"/>
        <v>1</v>
      </c>
      <c r="AU230" s="609" t="s">
        <v>136</v>
      </c>
      <c r="AV230" s="551">
        <v>0</v>
      </c>
      <c r="AW230" s="552">
        <v>0</v>
      </c>
      <c r="AX230" s="552">
        <v>0</v>
      </c>
      <c r="AY230" s="552">
        <v>0</v>
      </c>
      <c r="AZ230" s="552">
        <v>0</v>
      </c>
      <c r="BA230" s="552">
        <v>1</v>
      </c>
      <c r="BB230" s="115">
        <v>0</v>
      </c>
      <c r="BC230" s="115">
        <v>0</v>
      </c>
      <c r="BD230" s="115">
        <v>0</v>
      </c>
      <c r="BE230" s="115">
        <v>0</v>
      </c>
      <c r="BF230" s="115">
        <v>0</v>
      </c>
      <c r="BG230" s="115">
        <v>0</v>
      </c>
      <c r="BH230" s="545">
        <f t="shared" si="16"/>
        <v>1</v>
      </c>
      <c r="BI230" s="571">
        <f t="shared" si="17"/>
        <v>1</v>
      </c>
      <c r="BJ230" s="571" t="str">
        <f>VLOOKUP(BI230,Tabla_Indicador_Gestion4[#All],3,TRUE)</f>
        <v>Culminada</v>
      </c>
      <c r="BK230" s="315" t="str">
        <f t="shared" si="18"/>
        <v xml:space="preserve"> |201912: 0 |201911: 0 |2019010: 0 |201909: 0 |201908: 0 |201907: 0 |201906: El chat se realizo el 28 de junio del 2019, en donde se buscaba generar un espacio de participación ciudadana dentro de los grupos de valor de la entidad. En este caso el chat fue dirigido a vigilados de la Delegatura de concesiones y ciudadanos externos a la Superintendencia de Transporte. (Adjunto informe y seguimiento al Chat) |201905: 0  |201904: 0 |201903: 0 |201902: 0 |201901: 0</v>
      </c>
      <c r="BL230" s="316" t="str">
        <f t="shared" si="19"/>
        <v xml:space="preserve"> |201912: 0 |201911: 0 |2019010: 0 |201909: 0 |201908: 0 |201907: 0 |201906: Tema principal: Implementación de normas de accesibilidad e inclusión en la infraestructura carretera concesionada del país
Resultados
i. El cuadro de control de chats, reflejó la participación activa de los grupos de valor durante este evento. Dentro de los resultados la plataforma reveló que se presentaron 565 visitantes al chat, que efectuaron 125 chats
ii. Así mismo el cuadro de control de chats, reflejó la participación activa de los grupos de valor con un tiempo de respuesta de 1:44 segundos en promedio. |201905: 0  |201904: 0 |201903: 0 |201902: 0 |201901: 0</v>
      </c>
      <c r="BM230" s="361">
        <v>0</v>
      </c>
      <c r="BN230" s="362">
        <v>0</v>
      </c>
      <c r="BO230" s="361">
        <v>0</v>
      </c>
      <c r="BP230" s="362">
        <v>0</v>
      </c>
      <c r="BQ230" s="361">
        <v>0</v>
      </c>
      <c r="BR230" s="362">
        <v>0</v>
      </c>
      <c r="BS230" s="361">
        <v>0</v>
      </c>
      <c r="BT230" s="362">
        <v>0</v>
      </c>
      <c r="BU230" s="462">
        <v>0</v>
      </c>
      <c r="BV230" s="463">
        <v>0</v>
      </c>
      <c r="BW230" s="278" t="s">
        <v>1824</v>
      </c>
      <c r="BX230" s="279" t="s">
        <v>1825</v>
      </c>
      <c r="BY230" s="490">
        <v>0</v>
      </c>
      <c r="BZ230" s="491">
        <v>0</v>
      </c>
      <c r="CA230" s="490">
        <v>0</v>
      </c>
      <c r="CB230" s="491">
        <v>0</v>
      </c>
      <c r="CC230" s="490">
        <v>0</v>
      </c>
      <c r="CD230" s="491">
        <v>0</v>
      </c>
      <c r="CE230" s="490">
        <v>0</v>
      </c>
      <c r="CF230" s="491">
        <v>0</v>
      </c>
      <c r="CG230" s="490">
        <v>0</v>
      </c>
      <c r="CH230" s="491">
        <v>0</v>
      </c>
      <c r="CI230" s="490">
        <v>0</v>
      </c>
      <c r="CJ230" s="491">
        <v>0</v>
      </c>
    </row>
    <row r="231" spans="1:88" ht="15" customHeight="1" x14ac:dyDescent="0.2">
      <c r="A231" s="587">
        <v>231</v>
      </c>
      <c r="B231" s="575" t="s">
        <v>254</v>
      </c>
      <c r="C231" s="577" t="s">
        <v>9</v>
      </c>
      <c r="D231" s="577" t="s">
        <v>44</v>
      </c>
      <c r="E231" s="577" t="s">
        <v>12</v>
      </c>
      <c r="F231" s="245" t="s">
        <v>121</v>
      </c>
      <c r="G231" s="245" t="s">
        <v>78</v>
      </c>
      <c r="H231" s="245">
        <v>11</v>
      </c>
      <c r="I231" s="577" t="s">
        <v>733</v>
      </c>
      <c r="J231" s="245" t="s">
        <v>1748</v>
      </c>
      <c r="K231" s="66" t="s">
        <v>2264</v>
      </c>
      <c r="L231" s="245" t="s">
        <v>1826</v>
      </c>
      <c r="M231" s="245" t="s">
        <v>1827</v>
      </c>
      <c r="N231" s="577" t="s">
        <v>49</v>
      </c>
      <c r="O231" s="577" t="s">
        <v>201</v>
      </c>
      <c r="P231" s="577" t="s">
        <v>202</v>
      </c>
      <c r="Q231" s="577" t="s">
        <v>203</v>
      </c>
      <c r="R231" s="245" t="s">
        <v>128</v>
      </c>
      <c r="S231" s="245" t="s">
        <v>129</v>
      </c>
      <c r="T231" s="245" t="s">
        <v>130</v>
      </c>
      <c r="U231" s="575" t="s">
        <v>142</v>
      </c>
      <c r="V231" s="575" t="s">
        <v>1796</v>
      </c>
      <c r="W231" s="245"/>
      <c r="X231" s="579"/>
      <c r="Y231" s="579"/>
      <c r="Z231" s="579"/>
      <c r="AA231" s="579"/>
      <c r="AB231" s="579"/>
      <c r="AC231" s="579">
        <v>1</v>
      </c>
      <c r="AD231" s="245" t="s">
        <v>1818</v>
      </c>
      <c r="AE231" s="245" t="s">
        <v>134</v>
      </c>
      <c r="AF231" s="576">
        <v>4.4642857142857152E-4</v>
      </c>
      <c r="AG231" s="588" t="s">
        <v>135</v>
      </c>
      <c r="AH231" s="531">
        <v>0</v>
      </c>
      <c r="AI231" s="529">
        <v>0</v>
      </c>
      <c r="AJ231" s="529">
        <v>0</v>
      </c>
      <c r="AK231" s="529">
        <v>0</v>
      </c>
      <c r="AL231" s="529">
        <v>0</v>
      </c>
      <c r="AM231" s="529">
        <v>0</v>
      </c>
      <c r="AN231" s="125">
        <v>0</v>
      </c>
      <c r="AO231" s="125">
        <v>0</v>
      </c>
      <c r="AP231" s="125">
        <v>0.2</v>
      </c>
      <c r="AQ231" s="125">
        <v>0</v>
      </c>
      <c r="AR231" s="125">
        <v>0.8</v>
      </c>
      <c r="AS231" s="125">
        <v>0</v>
      </c>
      <c r="AT231" s="546">
        <f t="shared" si="15"/>
        <v>1</v>
      </c>
      <c r="AU231" s="609" t="s">
        <v>136</v>
      </c>
      <c r="AV231" s="557">
        <v>0</v>
      </c>
      <c r="AW231" s="558">
        <v>0</v>
      </c>
      <c r="AX231" s="558">
        <v>0</v>
      </c>
      <c r="AY231" s="558">
        <v>0</v>
      </c>
      <c r="AZ231" s="558">
        <v>0</v>
      </c>
      <c r="BA231" s="558">
        <v>0</v>
      </c>
      <c r="BB231" s="123">
        <v>0</v>
      </c>
      <c r="BC231" s="123">
        <v>0</v>
      </c>
      <c r="BD231" s="123">
        <v>0</v>
      </c>
      <c r="BE231" s="123">
        <v>0</v>
      </c>
      <c r="BF231" s="123">
        <v>0</v>
      </c>
      <c r="BG231" s="123">
        <v>0</v>
      </c>
      <c r="BH231" s="572">
        <f t="shared" si="16"/>
        <v>0</v>
      </c>
      <c r="BI231" s="571">
        <f t="shared" si="17"/>
        <v>0</v>
      </c>
      <c r="BJ231" s="571" t="str">
        <f>VLOOKUP(BI231,Tabla_Indicador_Gestion4[#All],3,TRUE)</f>
        <v>Por Ejecutar</v>
      </c>
      <c r="BK231" s="315" t="str">
        <f t="shared" si="18"/>
        <v xml:space="preserve"> |201912: 0 |201911: 0 |2019010: 0 |201909: 0 |201908: 0 |201907: 0 |201906: N.A. |201905: N.A.  |201904: N.A, |201903: No se programo actividad para este mes.  |201902: No se programo actividad para este mes.  |201901: No se programo actividad para este mes. </v>
      </c>
      <c r="BL231" s="316" t="str">
        <f t="shared" si="19"/>
        <v xml:space="preserve"> |201912: 0 |201911: 0 |2019010: 0 |201909: 0 |201908: 0 |201907: 0 |201906: No se programo actiividad este mes |201905: No se programo actividad para este mes.   |201904: No se programo actividad para este mes.  |201903: N.A.  |201902: N.A.  |201901: N.A. </v>
      </c>
      <c r="BM231" s="355" t="s">
        <v>236</v>
      </c>
      <c r="BN231" s="363" t="s">
        <v>205</v>
      </c>
      <c r="BO231" s="355" t="s">
        <v>236</v>
      </c>
      <c r="BP231" s="363" t="s">
        <v>205</v>
      </c>
      <c r="BQ231" s="355" t="s">
        <v>236</v>
      </c>
      <c r="BR231" s="363" t="s">
        <v>205</v>
      </c>
      <c r="BS231" s="423" t="s">
        <v>321</v>
      </c>
      <c r="BT231" s="424" t="s">
        <v>236</v>
      </c>
      <c r="BU231" s="423" t="s">
        <v>217</v>
      </c>
      <c r="BV231" s="424" t="s">
        <v>236</v>
      </c>
      <c r="BW231" s="267" t="s">
        <v>217</v>
      </c>
      <c r="BX231" s="268" t="s">
        <v>322</v>
      </c>
      <c r="BY231" s="490">
        <v>0</v>
      </c>
      <c r="BZ231" s="491">
        <v>0</v>
      </c>
      <c r="CA231" s="490">
        <v>0</v>
      </c>
      <c r="CB231" s="491">
        <v>0</v>
      </c>
      <c r="CC231" s="490">
        <v>0</v>
      </c>
      <c r="CD231" s="491">
        <v>0</v>
      </c>
      <c r="CE231" s="490">
        <v>0</v>
      </c>
      <c r="CF231" s="491">
        <v>0</v>
      </c>
      <c r="CG231" s="490">
        <v>0</v>
      </c>
      <c r="CH231" s="491">
        <v>0</v>
      </c>
      <c r="CI231" s="490">
        <v>0</v>
      </c>
      <c r="CJ231" s="491">
        <v>0</v>
      </c>
    </row>
    <row r="232" spans="1:88" ht="15" customHeight="1" x14ac:dyDescent="0.2">
      <c r="A232" s="587">
        <v>232</v>
      </c>
      <c r="B232" s="575" t="s">
        <v>254</v>
      </c>
      <c r="C232" s="577" t="s">
        <v>9</v>
      </c>
      <c r="D232" s="577" t="s">
        <v>44</v>
      </c>
      <c r="E232" s="577" t="s">
        <v>12</v>
      </c>
      <c r="F232" s="245" t="s">
        <v>121</v>
      </c>
      <c r="G232" s="245" t="s">
        <v>78</v>
      </c>
      <c r="H232" s="245">
        <v>11</v>
      </c>
      <c r="I232" s="577" t="s">
        <v>733</v>
      </c>
      <c r="J232" s="245" t="s">
        <v>1748</v>
      </c>
      <c r="K232" s="66" t="s">
        <v>2264</v>
      </c>
      <c r="L232" s="245" t="s">
        <v>1828</v>
      </c>
      <c r="M232" s="245" t="s">
        <v>1829</v>
      </c>
      <c r="N232" s="577" t="s">
        <v>49</v>
      </c>
      <c r="O232" s="577" t="s">
        <v>201</v>
      </c>
      <c r="P232" s="577" t="s">
        <v>202</v>
      </c>
      <c r="Q232" s="577" t="s">
        <v>203</v>
      </c>
      <c r="R232" s="245" t="s">
        <v>128</v>
      </c>
      <c r="S232" s="245" t="s">
        <v>129</v>
      </c>
      <c r="T232" s="245" t="s">
        <v>130</v>
      </c>
      <c r="U232" s="575" t="s">
        <v>142</v>
      </c>
      <c r="V232" s="575" t="s">
        <v>1796</v>
      </c>
      <c r="W232" s="245"/>
      <c r="X232" s="579"/>
      <c r="Y232" s="579"/>
      <c r="Z232" s="579"/>
      <c r="AA232" s="579"/>
      <c r="AB232" s="579"/>
      <c r="AC232" s="579">
        <v>1</v>
      </c>
      <c r="AD232" s="245" t="s">
        <v>1818</v>
      </c>
      <c r="AE232" s="245" t="s">
        <v>134</v>
      </c>
      <c r="AF232" s="576">
        <v>4.4642857142857152E-4</v>
      </c>
      <c r="AG232" s="588" t="s">
        <v>135</v>
      </c>
      <c r="AH232" s="525">
        <v>0</v>
      </c>
      <c r="AI232" s="527">
        <v>0.2</v>
      </c>
      <c r="AJ232" s="527">
        <v>0.2</v>
      </c>
      <c r="AK232" s="527">
        <v>0</v>
      </c>
      <c r="AL232" s="527">
        <v>0</v>
      </c>
      <c r="AM232" s="527">
        <v>0.2</v>
      </c>
      <c r="AN232" s="126">
        <v>0</v>
      </c>
      <c r="AO232" s="126">
        <v>0</v>
      </c>
      <c r="AP232" s="126">
        <v>0.2</v>
      </c>
      <c r="AQ232" s="126">
        <v>0</v>
      </c>
      <c r="AR232" s="126">
        <v>0</v>
      </c>
      <c r="AS232" s="126">
        <v>0.2</v>
      </c>
      <c r="AT232" s="546">
        <f t="shared" si="15"/>
        <v>1</v>
      </c>
      <c r="AU232" s="609" t="s">
        <v>136</v>
      </c>
      <c r="AV232" s="555">
        <v>0</v>
      </c>
      <c r="AW232" s="556">
        <v>0.2</v>
      </c>
      <c r="AX232" s="556">
        <v>0.2</v>
      </c>
      <c r="AY232" s="556">
        <v>0.1</v>
      </c>
      <c r="AZ232" s="556">
        <v>0.1</v>
      </c>
      <c r="BA232" s="556">
        <v>0.2</v>
      </c>
      <c r="BB232" s="123">
        <v>0</v>
      </c>
      <c r="BC232" s="123">
        <v>0</v>
      </c>
      <c r="BD232" s="123">
        <v>0</v>
      </c>
      <c r="BE232" s="123">
        <v>0</v>
      </c>
      <c r="BF232" s="123">
        <v>0</v>
      </c>
      <c r="BG232" s="123">
        <v>0</v>
      </c>
      <c r="BH232" s="572">
        <f t="shared" si="16"/>
        <v>0.8</v>
      </c>
      <c r="BI232" s="571">
        <f t="shared" si="17"/>
        <v>0.8</v>
      </c>
      <c r="BJ232" s="571" t="str">
        <f>VLOOKUP(BI232,Tabla_Indicador_Gestion4[#All],3,TRUE)</f>
        <v>En Seguimiento</v>
      </c>
      <c r="BK232" s="315" t="str">
        <f t="shared" si="18"/>
        <v xml:space="preserve"> |201912: 0 |201911: 0 |2019010: 0 |201909: 0 |201908: 0 |201907: 0 |201906: Informe Comisión Buenaventura. 
20. 21. Puertos. Evid. act 20,21. Mesa facilitacion-Informe |201905: Archivo: Puertos. Evid Actv 20 PAI_Mayo.pdf  |201904: Correo electronico  
Archivo: Puertos. Evid Actv 19 PAI_Abril.pdf
Archivo: Puertos. Evid Actv 19.1 PAI_Abril.pdf |201903: Correo electrónico del 11 de marzo.  Archivo anexo denominado: Puertos. Evidencia Actividad 20 PAI Marzo. |201902: Correos electrónicos del 13 y 18 de febrero. Archivos anexos nombrados Puertos. Evidencia Actividad 20 PAI Febrero1; y  Puertos. Evidencia Actividad 20 PAI Febrero 2.   |201901: No se programo actividad para este mes. </v>
      </c>
      <c r="BL232" s="316" t="str">
        <f t="shared" si="19"/>
        <v xml:space="preserve"> |201912: 0 |201911: 0 |2019010: 0 |201909: 0 |201908: 0 |201907: 0 |201906: Se realizó la sesión  Comité Tema´tico facilitación de comercio el 26 de junio de 2019, realizada en Buenaventura, en la cual  se tomaron decisiones importantes que facilitan el comercio exterior.  |201905: Se realizó el 27 de Mayo la Sesión 11 del Comitpe de Facilitacion de Comerico Exterior AgendaMesaCFC_ZonasFrancas. No se ha recibido el acta.   |201904: Acta Comité Sesion 10. 
Acta Sesion 11 Comité Facilitacion Comercio Exterior.  - Farmaceutico |201903: Correo electrónico remitiendo citación y agenda del Comité Temático de Facilitación del Comercio Exterior.  |201902: Correo electrónico remitiendo citación y agenda del Comité Temático de Facilitación del Comercio Exterior.  |201901: N.A. </v>
      </c>
      <c r="BM232" s="357" t="s">
        <v>236</v>
      </c>
      <c r="BN232" s="364" t="s">
        <v>205</v>
      </c>
      <c r="BO232" s="357" t="s">
        <v>1830</v>
      </c>
      <c r="BP232" s="364" t="s">
        <v>1831</v>
      </c>
      <c r="BQ232" s="357" t="s">
        <v>1832</v>
      </c>
      <c r="BR232" s="364" t="s">
        <v>1831</v>
      </c>
      <c r="BS232" s="418" t="s">
        <v>1833</v>
      </c>
      <c r="BT232" s="419" t="s">
        <v>1834</v>
      </c>
      <c r="BU232" s="418" t="s">
        <v>1835</v>
      </c>
      <c r="BV232" s="419" t="s">
        <v>1836</v>
      </c>
      <c r="BW232" s="269" t="s">
        <v>1837</v>
      </c>
      <c r="BX232" s="270" t="s">
        <v>1838</v>
      </c>
      <c r="BY232" s="490">
        <v>0</v>
      </c>
      <c r="BZ232" s="491">
        <v>0</v>
      </c>
      <c r="CA232" s="490">
        <v>0</v>
      </c>
      <c r="CB232" s="491">
        <v>0</v>
      </c>
      <c r="CC232" s="490">
        <v>0</v>
      </c>
      <c r="CD232" s="491">
        <v>0</v>
      </c>
      <c r="CE232" s="490">
        <v>0</v>
      </c>
      <c r="CF232" s="491">
        <v>0</v>
      </c>
      <c r="CG232" s="490">
        <v>0</v>
      </c>
      <c r="CH232" s="491">
        <v>0</v>
      </c>
      <c r="CI232" s="490">
        <v>0</v>
      </c>
      <c r="CJ232" s="491">
        <v>0</v>
      </c>
    </row>
    <row r="233" spans="1:88" ht="15" customHeight="1" x14ac:dyDescent="0.2">
      <c r="A233" s="587">
        <v>233</v>
      </c>
      <c r="B233" s="575" t="s">
        <v>254</v>
      </c>
      <c r="C233" s="577" t="s">
        <v>9</v>
      </c>
      <c r="D233" s="577" t="s">
        <v>44</v>
      </c>
      <c r="E233" s="577" t="s">
        <v>12</v>
      </c>
      <c r="F233" s="245" t="s">
        <v>121</v>
      </c>
      <c r="G233" s="245" t="s">
        <v>78</v>
      </c>
      <c r="H233" s="245">
        <v>11</v>
      </c>
      <c r="I233" s="577" t="s">
        <v>733</v>
      </c>
      <c r="J233" s="245" t="s">
        <v>1748</v>
      </c>
      <c r="K233" s="66" t="s">
        <v>2264</v>
      </c>
      <c r="L233" s="245" t="s">
        <v>1839</v>
      </c>
      <c r="M233" s="245" t="s">
        <v>1829</v>
      </c>
      <c r="N233" s="577" t="s">
        <v>45</v>
      </c>
      <c r="O233" s="577" t="s">
        <v>125</v>
      </c>
      <c r="P233" s="577" t="s">
        <v>126</v>
      </c>
      <c r="Q233" s="577" t="s">
        <v>127</v>
      </c>
      <c r="R233" s="245" t="s">
        <v>128</v>
      </c>
      <c r="S233" s="245" t="s">
        <v>129</v>
      </c>
      <c r="T233" s="245" t="s">
        <v>130</v>
      </c>
      <c r="U233" s="575" t="s">
        <v>142</v>
      </c>
      <c r="V233" s="575" t="s">
        <v>1796</v>
      </c>
      <c r="W233" s="245"/>
      <c r="X233" s="579"/>
      <c r="Y233" s="579"/>
      <c r="Z233" s="579"/>
      <c r="AA233" s="579"/>
      <c r="AB233" s="579"/>
      <c r="AC233" s="579">
        <v>1</v>
      </c>
      <c r="AD233" s="245" t="s">
        <v>1818</v>
      </c>
      <c r="AE233" s="245" t="s">
        <v>134</v>
      </c>
      <c r="AF233" s="576">
        <v>4.4642857142857152E-4</v>
      </c>
      <c r="AG233" s="588" t="s">
        <v>135</v>
      </c>
      <c r="AH233" s="522">
        <v>0</v>
      </c>
      <c r="AI233" s="523">
        <v>0</v>
      </c>
      <c r="AJ233" s="523">
        <v>1</v>
      </c>
      <c r="AK233" s="524">
        <v>11</v>
      </c>
      <c r="AL233" s="523">
        <v>18</v>
      </c>
      <c r="AM233" s="523">
        <v>0</v>
      </c>
      <c r="AN233" s="112">
        <v>0</v>
      </c>
      <c r="AO233" s="112">
        <v>0</v>
      </c>
      <c r="AP233" s="112">
        <v>1</v>
      </c>
      <c r="AQ233" s="112">
        <v>0</v>
      </c>
      <c r="AR233" s="112">
        <v>0</v>
      </c>
      <c r="AS233" s="112">
        <v>0</v>
      </c>
      <c r="AT233" s="545">
        <f t="shared" si="15"/>
        <v>31</v>
      </c>
      <c r="AU233" s="609" t="s">
        <v>136</v>
      </c>
      <c r="AV233" s="553">
        <v>0</v>
      </c>
      <c r="AW233" s="554">
        <v>0</v>
      </c>
      <c r="AX233" s="554">
        <v>1</v>
      </c>
      <c r="AY233" s="554">
        <v>11</v>
      </c>
      <c r="AZ233" s="554">
        <v>18</v>
      </c>
      <c r="BA233" s="554">
        <v>0</v>
      </c>
      <c r="BB233" s="115">
        <v>0</v>
      </c>
      <c r="BC233" s="115">
        <v>0</v>
      </c>
      <c r="BD233" s="115">
        <v>0</v>
      </c>
      <c r="BE233" s="115">
        <v>0</v>
      </c>
      <c r="BF233" s="115">
        <v>0</v>
      </c>
      <c r="BG233" s="115">
        <v>0</v>
      </c>
      <c r="BH233" s="545">
        <f t="shared" si="16"/>
        <v>30</v>
      </c>
      <c r="BI233" s="571">
        <f t="shared" si="17"/>
        <v>0.967741935483871</v>
      </c>
      <c r="BJ233" s="571" t="str">
        <f>VLOOKUP(BI233,Tabla_Indicador_Gestion4[#All],3,TRUE)</f>
        <v>Culminada</v>
      </c>
      <c r="BK233" s="315" t="str">
        <f t="shared" si="18"/>
        <v xml:space="preserve"> |201912: 0 |201911: 0 |2019010: 0 |201909: 0 |201908: 0 |201907: 0 |201906: 0 |201905: i. Se realizaron (8) ocho mesas de trabajo (Nros 47, 48, 49, 51, 59, 61, 62, 65) con vigilados y autoridades.
ii. Se realizo (1) una mesa de trabajo (Nro 55) con :  Alcaldia de Puerto Leguizamo Putumayo - Secretaria de Planeación - ST, para la formalizacion administrativa del aeródromo Caucaya de Puerto Leguizamo
iii. Se realizaron (2) dos mesas de trabajo (Nros 57 y 64) con:Alcaldía de Arauca, Arauca; Alcaldía de Tame, Arauca Alcaldía de Saravena, Arauca, ASOTRANSMAR, Central de Transportes del Sarare, Alcaldía de Mocoa, Putumayo; Alcaldía de Orito, Putumayo con el fin de Promover la formalizacon de la prestacion del servicio de la infraestructura de Transporte 
iv. Se realizaron (7) siete mesas de trabajo (Nros 52, 56, 58, 63, 66, 67, 68)  para identificar oportunidades de mejora con vigilados
  |201904: i. Se realizaron (5) Cinco mesas con vigilados y autoridades
ii. Se realizó (1) una mesa de trabajo con las alcaldías de: Orito, Mocoa,  la Hormiga Valle del Guamuez de Putumayo, promover la formalización de la prestación del servicio de la infraestructura de Transporte “Terminales de Transporte Terrestre”
iii. Se realizaron (5) cinco mesas de trabajo para identificar oportunidades de mejora con vigilados
Las mesas de trabajo no se programan, son producto de la dinámica de las demás acciones del PAI, situación en mucho casos es impredecible, solo se identifica su necesidad al desarrollar la actividad que la preside (Oportunidades de mejora de un hecho detectado, sectores críticos de accidentalidad, etc).
 |201903: Se realizó mesa de trabajo Nro. 30 del 27 de marzo de 2019, en la cual se hizo presente: Corporación Nacional de Terminales de Transporte (Conalter), Superintendencia de Transporte SP (Delegadtura de Transito y Concesiones e Infraestructura) |201902: 0 |201901: 0</v>
      </c>
      <c r="BL233" s="316" t="str">
        <f t="shared" si="19"/>
        <v xml:space="preserve"> |201912: 0 |201911: 0 |2019010: 0 |201909: 0 |201908: 0 |201907: 0 |201906: 0 |201905: i.Sectores criticos de accidentalidad, Logistica de operativos y dotación; irregularidades en prestación de servicio; problemática invasión e indebido uso de franja de derecho de vía
ii. Se verificara la mejor opcion para la formalizacion o habilitacion de ls Terminale y/o paraderos ubicados en los municipios a cargo de la Entidad Territotial
iii. Fijación esquema de fortalecimiento preventivo y La Interventoria será la garante de realizar seguimiento y dar aval al cumplimiento de las NTC  |201904: Las mesas de trabajo son producto de la dinámica de las demás acciones del PAI, situación en mucho casos es impredecible, solo se identifica su necesidad al desarrollar la actividad que la preside (Oportunidades de mejora de un hecho detectado, sectores críticos de accidentalidad, etc). Es así que se vio la necesidad de adelantar mesas en las siguientes tematicas:
i. Fijación esquema de fortalecimiento sobre el derecho de via y sectores críticos reincidentes
ii. Se verificara la mejor opcion para la formalizacion o habilitacion de ls Terminale y/o paraderos ubicados en los municipios a cargo de la Entidad Territotial
iii. Fijación esquema de fortalecimiento preventivo y La Interventoria será la garante de realizar seguimiento y dar aval al cumplimiento de las NTC |201903: Se trataron los siguientes temas:
i. Infraestructura Accesible
ii. Pregoneo
iii. La representante de Conalter manifestó que se están realizando reuniones con el Ministerio de Transporte para definir los criterios de homologación o habilitación de los TTTA y
iv. Inquietudes de Conalter frente a las inspecciones y evaluciones que realiza la Supertransporte a la Terminales de Transporte terrestre |201902: 0 |201901: 0</v>
      </c>
      <c r="BM233" s="359">
        <v>0</v>
      </c>
      <c r="BN233" s="360">
        <v>0</v>
      </c>
      <c r="BO233" s="359">
        <v>0</v>
      </c>
      <c r="BP233" s="360">
        <v>0</v>
      </c>
      <c r="BQ233" s="355" t="s">
        <v>1840</v>
      </c>
      <c r="BR233" s="356" t="s">
        <v>1841</v>
      </c>
      <c r="BS233" s="423" t="s">
        <v>1842</v>
      </c>
      <c r="BT233" s="424" t="s">
        <v>1843</v>
      </c>
      <c r="BU233" s="467" t="s">
        <v>1844</v>
      </c>
      <c r="BV233" s="468" t="s">
        <v>1845</v>
      </c>
      <c r="BW233" s="321">
        <v>0</v>
      </c>
      <c r="BX233" s="322">
        <v>0</v>
      </c>
      <c r="BY233" s="490">
        <v>0</v>
      </c>
      <c r="BZ233" s="491">
        <v>0</v>
      </c>
      <c r="CA233" s="490">
        <v>0</v>
      </c>
      <c r="CB233" s="491">
        <v>0</v>
      </c>
      <c r="CC233" s="490">
        <v>0</v>
      </c>
      <c r="CD233" s="491">
        <v>0</v>
      </c>
      <c r="CE233" s="490">
        <v>0</v>
      </c>
      <c r="CF233" s="491">
        <v>0</v>
      </c>
      <c r="CG233" s="490">
        <v>0</v>
      </c>
      <c r="CH233" s="491">
        <v>0</v>
      </c>
      <c r="CI233" s="490">
        <v>0</v>
      </c>
      <c r="CJ233" s="491">
        <v>0</v>
      </c>
    </row>
    <row r="234" spans="1:88" ht="15" customHeight="1" x14ac:dyDescent="0.2">
      <c r="A234" s="587">
        <v>234</v>
      </c>
      <c r="B234" s="575" t="s">
        <v>254</v>
      </c>
      <c r="C234" s="577" t="s">
        <v>9</v>
      </c>
      <c r="D234" s="577" t="s">
        <v>44</v>
      </c>
      <c r="E234" s="577" t="s">
        <v>12</v>
      </c>
      <c r="F234" s="245" t="s">
        <v>121</v>
      </c>
      <c r="G234" s="245" t="s">
        <v>78</v>
      </c>
      <c r="H234" s="245">
        <v>11</v>
      </c>
      <c r="I234" s="577" t="s">
        <v>733</v>
      </c>
      <c r="J234" s="245" t="s">
        <v>1748</v>
      </c>
      <c r="K234" s="66" t="s">
        <v>2264</v>
      </c>
      <c r="L234" s="245" t="s">
        <v>1846</v>
      </c>
      <c r="M234" s="245" t="s">
        <v>1829</v>
      </c>
      <c r="N234" s="577" t="s">
        <v>57</v>
      </c>
      <c r="O234" s="577" t="s">
        <v>178</v>
      </c>
      <c r="P234" s="577" t="s">
        <v>126</v>
      </c>
      <c r="Q234" s="577" t="s">
        <v>179</v>
      </c>
      <c r="R234" s="245" t="s">
        <v>128</v>
      </c>
      <c r="S234" s="245" t="s">
        <v>129</v>
      </c>
      <c r="T234" s="245" t="s">
        <v>130</v>
      </c>
      <c r="U234" s="575" t="s">
        <v>142</v>
      </c>
      <c r="V234" s="575" t="s">
        <v>1796</v>
      </c>
      <c r="W234" s="245"/>
      <c r="X234" s="579"/>
      <c r="Y234" s="579"/>
      <c r="Z234" s="579"/>
      <c r="AA234" s="579"/>
      <c r="AB234" s="579"/>
      <c r="AC234" s="579">
        <v>1</v>
      </c>
      <c r="AD234" s="245" t="s">
        <v>1818</v>
      </c>
      <c r="AE234" s="245" t="s">
        <v>134</v>
      </c>
      <c r="AF234" s="576">
        <v>4.4642857142857152E-4</v>
      </c>
      <c r="AG234" s="588" t="s">
        <v>135</v>
      </c>
      <c r="AH234" s="526">
        <v>16</v>
      </c>
      <c r="AI234" s="524">
        <v>15</v>
      </c>
      <c r="AJ234" s="524">
        <v>17</v>
      </c>
      <c r="AK234" s="524">
        <v>10</v>
      </c>
      <c r="AL234" s="524">
        <v>12</v>
      </c>
      <c r="AM234" s="524">
        <v>8</v>
      </c>
      <c r="AN234" s="116">
        <v>8</v>
      </c>
      <c r="AO234" s="116">
        <v>8</v>
      </c>
      <c r="AP234" s="116">
        <v>8</v>
      </c>
      <c r="AQ234" s="116">
        <v>8</v>
      </c>
      <c r="AR234" s="116">
        <v>8</v>
      </c>
      <c r="AS234" s="116">
        <v>8</v>
      </c>
      <c r="AT234" s="545">
        <f t="shared" si="15"/>
        <v>126</v>
      </c>
      <c r="AU234" s="609" t="s">
        <v>136</v>
      </c>
      <c r="AV234" s="551">
        <v>16</v>
      </c>
      <c r="AW234" s="552">
        <v>15</v>
      </c>
      <c r="AX234" s="552">
        <v>17</v>
      </c>
      <c r="AY234" s="552">
        <v>10</v>
      </c>
      <c r="AZ234" s="552">
        <v>12</v>
      </c>
      <c r="BA234" s="552">
        <v>5</v>
      </c>
      <c r="BB234" s="115">
        <v>0</v>
      </c>
      <c r="BC234" s="115">
        <v>0</v>
      </c>
      <c r="BD234" s="115">
        <v>0</v>
      </c>
      <c r="BE234" s="115">
        <v>0</v>
      </c>
      <c r="BF234" s="115">
        <v>0</v>
      </c>
      <c r="BG234" s="115">
        <v>0</v>
      </c>
      <c r="BH234" s="545">
        <f t="shared" si="16"/>
        <v>75</v>
      </c>
      <c r="BI234" s="571">
        <f t="shared" si="17"/>
        <v>0.59523809523809523</v>
      </c>
      <c r="BJ234" s="571" t="str">
        <f>VLOOKUP(BI234,Tabla_Indicador_Gestion4[#All],3,TRUE)</f>
        <v>En Tramite</v>
      </c>
      <c r="BK234" s="315" t="str">
        <f t="shared" si="18"/>
        <v xml:space="preserve"> |201912: 0 |201911: 0 |2019010: 0 |201909: 0 |201908: 0 |201907: 0 |201906: ACTAS REUNIONES |201905: CARPETA "ACTAS REUNIONES"  |201904: Actas de reuniones en Delegatura (sin contar reuniones de Superintendente, Ministerio u otros lugares) |201903: Actas de reunión |201902: Actas de reunión |201901: Actas de reunión</v>
      </c>
      <c r="BL234" s="316" t="str">
        <f t="shared" si="19"/>
        <v xml:space="preserve"> |201912: 0 |201911: 0 |2019010: 0 |201909: 0 |201908: 0 |201907: 0 |201906: En el mes de junio se realizaron las siguientes reuniones:
1. Reunión con la Sra. Lorena Castillo de INDRA, tema: certificación CDA en proceso de homologación
2. Reunión con Coterco y CEMAT, tema: información sobre el procedimiento de ingreso de los datos de alcoholimetría en el Web Service
3. Reunión con el Sr. Alvaro Parra, tema: empresa Rápido Tolima
4. Participación conversatorio organizado por el Gremio de la Unión de transportadores de Colombia de Empresas de Transporte Terrestre Intermunicipal e interdepartamental- UNITRANS
5. Participación en el XVIII Congreso Nacional de Transporte de Carga y XVIII Congreso Internacional-Expocarga 2019” organizado por ASECARGA
 |201905: En el mes de mayo se realizaron 12 reuniones, detalladas a continuación:
1. Reunión el día 6 de mayo de 2019, con el señor Alexander Galvis Empresa Transporte Logístico Galvis SAS según radicado No. 20195605129462 Tema: Aclaración respuesta radicado No. 20198400029301.
2. Reunión el día 6 de mayo de 2019, con el señor Humberto Perez Cala según radicado No. 20195605232042 Tema: Descuentos no autorizados Empresa Botero Soto.
3. Reunión el día 9 de mayo de 2019, con el señor Jonny García y Yanet Larrota - Terminal de Transportes de Fusagasuga según radicado No. 20195605174482 Temas: Rutas de transporte, evasiones a la Terminal y despachos.
4. Reunión el día 14 de mayo de 2019, con el señor Fabio Zarama - Terminal de Pasto S.A. según radicado No. 20195605188572 Temas: Decreto 2762 de 2001 "tasas de uso".
5. Reunión el día 15 de mayo de 2019, con el señor Luis Eduardo Neira Secretario de Tránsito de Carmen de Viboral según radicado No. 20195605196392 Tema: Violación de estatutos, normas legales y decisiones judiciales y administrativas.
6. Reunión el día 21 de mayo de 2019, con la señora Sandra Alvarado de la Empresa Servitac Ltda, según radicados Nos: 20195605251682 y 20195605251712 Tema: Mejora continua PESV.
7. Reunión el día 21 de mayo de 2019, con el señor Raúl Buitrago según radicado No. 20195605229362 Tema: Alta siniestralidad vial de los motociclistas.
8. Reunión el día 21 de mayo de 2019, con el señor José Ignacio León Empresa Contraste SAS Tema: revisión sanciones sin previa notificación enviada por el jefe a través de correo.
9. Reunión el día 22 de mayo de 2019, con el señor Juan Carlos García Jerez Director Ejecutivo COTERCO Tema: Respuesta al radicado 20185604406602 del 20 de diciembre de 2018.
10. Reunión el día 28 de mayo de 2019, con la señora Liliana Leal abogada especialista en movilidad GREMIO GENTE - Transporte Especial Según radicado No. 20195605420142 Tema:  Contratación de vehículos particulares Entidades del Estado - Caso Ecopetrol.
11. Reunión el día 28 de mayo de 2019, con la señora Aura Reyes Veeduría Transparencia y Equidad en el Transporte según radicado No. 20195605269692 Tema: Vehículos mal matriculados.
12. Reunión el día 28 de mayo de 2019, con el señor Rafael Martínez según radicado No. 20195605274732 Tema: Queja contra Transportes Salema SAS.
  |201904: 0 |201903: Actas de reunión |201902: Actas de reunión |201901: Actas de reunión</v>
      </c>
      <c r="BM234" s="357" t="s">
        <v>1847</v>
      </c>
      <c r="BN234" s="358" t="s">
        <v>1847</v>
      </c>
      <c r="BO234" s="357" t="s">
        <v>1847</v>
      </c>
      <c r="BP234" s="358" t="s">
        <v>1847</v>
      </c>
      <c r="BQ234" s="357" t="s">
        <v>1847</v>
      </c>
      <c r="BR234" s="358" t="s">
        <v>1847</v>
      </c>
      <c r="BS234" s="418" t="s">
        <v>1848</v>
      </c>
      <c r="BT234" s="362">
        <v>0</v>
      </c>
      <c r="BU234" s="460" t="s">
        <v>1849</v>
      </c>
      <c r="BV234" s="461" t="s">
        <v>1850</v>
      </c>
      <c r="BW234" s="269" t="s">
        <v>1851</v>
      </c>
      <c r="BX234" s="270" t="s">
        <v>1852</v>
      </c>
      <c r="BY234" s="490">
        <v>0</v>
      </c>
      <c r="BZ234" s="491">
        <v>0</v>
      </c>
      <c r="CA234" s="490">
        <v>0</v>
      </c>
      <c r="CB234" s="491">
        <v>0</v>
      </c>
      <c r="CC234" s="490">
        <v>0</v>
      </c>
      <c r="CD234" s="491">
        <v>0</v>
      </c>
      <c r="CE234" s="490">
        <v>0</v>
      </c>
      <c r="CF234" s="491">
        <v>0</v>
      </c>
      <c r="CG234" s="490">
        <v>0</v>
      </c>
      <c r="CH234" s="491">
        <v>0</v>
      </c>
      <c r="CI234" s="490">
        <v>0</v>
      </c>
      <c r="CJ234" s="491">
        <v>0</v>
      </c>
    </row>
    <row r="235" spans="1:88" ht="15" customHeight="1" x14ac:dyDescent="0.2">
      <c r="A235" s="587">
        <v>235</v>
      </c>
      <c r="B235" s="575" t="s">
        <v>254</v>
      </c>
      <c r="C235" s="577" t="s">
        <v>9</v>
      </c>
      <c r="D235" s="577" t="s">
        <v>44</v>
      </c>
      <c r="E235" s="577" t="s">
        <v>12</v>
      </c>
      <c r="F235" s="245" t="s">
        <v>121</v>
      </c>
      <c r="G235" s="245" t="s">
        <v>78</v>
      </c>
      <c r="H235" s="245">
        <v>11</v>
      </c>
      <c r="I235" s="577" t="s">
        <v>733</v>
      </c>
      <c r="J235" s="245" t="s">
        <v>1748</v>
      </c>
      <c r="K235" s="66" t="s">
        <v>2252</v>
      </c>
      <c r="L235" s="245" t="s">
        <v>1853</v>
      </c>
      <c r="M235" s="245" t="s">
        <v>1854</v>
      </c>
      <c r="N235" s="577" t="s">
        <v>59</v>
      </c>
      <c r="O235" s="577" t="s">
        <v>429</v>
      </c>
      <c r="P235" s="577" t="s">
        <v>429</v>
      </c>
      <c r="Q235" s="577" t="s">
        <v>759</v>
      </c>
      <c r="R235" s="245" t="s">
        <v>260</v>
      </c>
      <c r="S235" s="245" t="s">
        <v>129</v>
      </c>
      <c r="T235" s="245" t="s">
        <v>130</v>
      </c>
      <c r="U235" s="575" t="s">
        <v>142</v>
      </c>
      <c r="V235" s="575" t="s">
        <v>1796</v>
      </c>
      <c r="W235" s="245"/>
      <c r="X235" s="579"/>
      <c r="Y235" s="579"/>
      <c r="Z235" s="579"/>
      <c r="AA235" s="579"/>
      <c r="AB235" s="579"/>
      <c r="AC235" s="579">
        <v>1</v>
      </c>
      <c r="AD235" s="582" t="s">
        <v>1605</v>
      </c>
      <c r="AE235" s="245" t="s">
        <v>134</v>
      </c>
      <c r="AF235" s="576">
        <v>4.4642857142857152E-4</v>
      </c>
      <c r="AG235" s="588" t="s">
        <v>135</v>
      </c>
      <c r="AH235" s="526">
        <v>0</v>
      </c>
      <c r="AI235" s="524">
        <v>0</v>
      </c>
      <c r="AJ235" s="524">
        <v>0</v>
      </c>
      <c r="AK235" s="524">
        <v>0</v>
      </c>
      <c r="AL235" s="524">
        <v>0</v>
      </c>
      <c r="AM235" s="523">
        <v>1</v>
      </c>
      <c r="AN235" s="113">
        <v>0</v>
      </c>
      <c r="AO235" s="113">
        <v>0</v>
      </c>
      <c r="AP235" s="113">
        <v>0</v>
      </c>
      <c r="AQ235" s="113">
        <v>0</v>
      </c>
      <c r="AR235" s="113">
        <v>0</v>
      </c>
      <c r="AS235" s="113">
        <v>0</v>
      </c>
      <c r="AT235" s="545">
        <f t="shared" si="15"/>
        <v>1</v>
      </c>
      <c r="AU235" s="609" t="s">
        <v>136</v>
      </c>
      <c r="AV235" s="551">
        <v>0</v>
      </c>
      <c r="AW235" s="552">
        <v>0</v>
      </c>
      <c r="AX235" s="552">
        <v>0</v>
      </c>
      <c r="AY235" s="552">
        <v>0</v>
      </c>
      <c r="AZ235" s="552">
        <v>0</v>
      </c>
      <c r="BA235" s="552">
        <v>0</v>
      </c>
      <c r="BB235" s="115">
        <v>0</v>
      </c>
      <c r="BC235" s="115">
        <v>0</v>
      </c>
      <c r="BD235" s="115">
        <v>0</v>
      </c>
      <c r="BE235" s="115">
        <v>0</v>
      </c>
      <c r="BF235" s="115">
        <v>0</v>
      </c>
      <c r="BG235" s="115">
        <v>0</v>
      </c>
      <c r="BH235" s="545">
        <f t="shared" si="16"/>
        <v>0</v>
      </c>
      <c r="BI235" s="571">
        <f t="shared" si="17"/>
        <v>0</v>
      </c>
      <c r="BJ235" s="571" t="str">
        <f>VLOOKUP(BI235,Tabla_Indicador_Gestion4[#All],3,TRUE)</f>
        <v>Por Ejecutar</v>
      </c>
      <c r="BK235" s="315" t="str">
        <f t="shared" si="18"/>
        <v xml:space="preserve"> |201912: 0 |201911: 0 |2019010: 0 |201909: 0 |201908: 0 |201907: 0 |201906: Revisión de temáticas |201905: 0  |201904: NA |201903: NA |201902: NA |201901: NA</v>
      </c>
      <c r="BL235" s="316" t="str">
        <f t="shared" si="19"/>
        <v xml:space="preserve"> |201912: 0 |201911: 0 |2019010: 0 |201909: 0 |201908: 0 |201907: 0 |201906: Se revisarón las temáticas para la encuesta de Rendición de Cuentas y se publicará en página web. |201905: 0  |201904: NA |201903: Actividad sin iniciar |201902: Actividad sin iniciar |201901: Actividad sin iniciar</v>
      </c>
      <c r="BM235" s="355" t="s">
        <v>362</v>
      </c>
      <c r="BN235" s="356" t="s">
        <v>1682</v>
      </c>
      <c r="BO235" s="355" t="s">
        <v>362</v>
      </c>
      <c r="BP235" s="356" t="s">
        <v>1682</v>
      </c>
      <c r="BQ235" s="355" t="s">
        <v>362</v>
      </c>
      <c r="BR235" s="356" t="s">
        <v>1682</v>
      </c>
      <c r="BS235" s="423" t="s">
        <v>362</v>
      </c>
      <c r="BT235" s="424" t="s">
        <v>362</v>
      </c>
      <c r="BU235" s="462">
        <v>0</v>
      </c>
      <c r="BV235" s="463">
        <v>0</v>
      </c>
      <c r="BW235" s="267" t="s">
        <v>1855</v>
      </c>
      <c r="BX235" s="268" t="s">
        <v>1856</v>
      </c>
      <c r="BY235" s="490">
        <v>0</v>
      </c>
      <c r="BZ235" s="491">
        <v>0</v>
      </c>
      <c r="CA235" s="490">
        <v>0</v>
      </c>
      <c r="CB235" s="491">
        <v>0</v>
      </c>
      <c r="CC235" s="490">
        <v>0</v>
      </c>
      <c r="CD235" s="491">
        <v>0</v>
      </c>
      <c r="CE235" s="490">
        <v>0</v>
      </c>
      <c r="CF235" s="491">
        <v>0</v>
      </c>
      <c r="CG235" s="490">
        <v>0</v>
      </c>
      <c r="CH235" s="491">
        <v>0</v>
      </c>
      <c r="CI235" s="490">
        <v>0</v>
      </c>
      <c r="CJ235" s="491">
        <v>0</v>
      </c>
    </row>
    <row r="236" spans="1:88" ht="15" customHeight="1" x14ac:dyDescent="0.2">
      <c r="A236" s="587">
        <v>236</v>
      </c>
      <c r="B236" s="575" t="s">
        <v>254</v>
      </c>
      <c r="C236" s="577" t="s">
        <v>9</v>
      </c>
      <c r="D236" s="577" t="s">
        <v>44</v>
      </c>
      <c r="E236" s="577" t="s">
        <v>12</v>
      </c>
      <c r="F236" s="245" t="s">
        <v>121</v>
      </c>
      <c r="G236" s="245" t="s">
        <v>78</v>
      </c>
      <c r="H236" s="245">
        <v>11</v>
      </c>
      <c r="I236" s="577" t="s">
        <v>733</v>
      </c>
      <c r="J236" s="245" t="s">
        <v>1748</v>
      </c>
      <c r="K236" s="245" t="s">
        <v>2252</v>
      </c>
      <c r="L236" s="245" t="s">
        <v>1857</v>
      </c>
      <c r="M236" s="245" t="s">
        <v>1858</v>
      </c>
      <c r="N236" s="577" t="s">
        <v>59</v>
      </c>
      <c r="O236" s="577" t="s">
        <v>429</v>
      </c>
      <c r="P236" s="577" t="s">
        <v>429</v>
      </c>
      <c r="Q236" s="577" t="s">
        <v>759</v>
      </c>
      <c r="R236" s="245" t="s">
        <v>260</v>
      </c>
      <c r="S236" s="245" t="s">
        <v>129</v>
      </c>
      <c r="T236" s="245" t="s">
        <v>130</v>
      </c>
      <c r="U236" s="575" t="s">
        <v>142</v>
      </c>
      <c r="V236" s="575" t="s">
        <v>1796</v>
      </c>
      <c r="W236" s="245"/>
      <c r="X236" s="579"/>
      <c r="Y236" s="579"/>
      <c r="Z236" s="579"/>
      <c r="AA236" s="579"/>
      <c r="AB236" s="579"/>
      <c r="AC236" s="579">
        <v>1</v>
      </c>
      <c r="AD236" s="582" t="s">
        <v>1605</v>
      </c>
      <c r="AE236" s="245" t="s">
        <v>134</v>
      </c>
      <c r="AF236" s="576">
        <v>4.4642857142857152E-4</v>
      </c>
      <c r="AG236" s="588" t="s">
        <v>135</v>
      </c>
      <c r="AH236" s="526">
        <v>0</v>
      </c>
      <c r="AI236" s="524">
        <v>0</v>
      </c>
      <c r="AJ236" s="524">
        <v>0</v>
      </c>
      <c r="AK236" s="524">
        <v>0</v>
      </c>
      <c r="AL236" s="524">
        <v>0</v>
      </c>
      <c r="AM236" s="524">
        <v>0</v>
      </c>
      <c r="AN236" s="113">
        <v>0</v>
      </c>
      <c r="AO236" s="113">
        <v>0</v>
      </c>
      <c r="AP236" s="113">
        <v>0</v>
      </c>
      <c r="AQ236" s="116">
        <v>1</v>
      </c>
      <c r="AR236" s="113">
        <v>0</v>
      </c>
      <c r="AS236" s="113">
        <v>0</v>
      </c>
      <c r="AT236" s="545">
        <f t="shared" si="15"/>
        <v>1</v>
      </c>
      <c r="AU236" s="609" t="s">
        <v>136</v>
      </c>
      <c r="AV236" s="551">
        <v>0</v>
      </c>
      <c r="AW236" s="552">
        <v>0</v>
      </c>
      <c r="AX236" s="552">
        <v>0</v>
      </c>
      <c r="AY236" s="552">
        <v>0</v>
      </c>
      <c r="AZ236" s="552">
        <v>0</v>
      </c>
      <c r="BA236" s="552">
        <v>0</v>
      </c>
      <c r="BB236" s="115">
        <v>0</v>
      </c>
      <c r="BC236" s="115">
        <v>0</v>
      </c>
      <c r="BD236" s="115">
        <v>0</v>
      </c>
      <c r="BE236" s="115">
        <v>0</v>
      </c>
      <c r="BF236" s="115">
        <v>0</v>
      </c>
      <c r="BG236" s="115">
        <v>0</v>
      </c>
      <c r="BH236" s="545">
        <f t="shared" si="16"/>
        <v>0</v>
      </c>
      <c r="BI236" s="571">
        <f t="shared" si="17"/>
        <v>0</v>
      </c>
      <c r="BJ236" s="571" t="str">
        <f>VLOOKUP(BI236,Tabla_Indicador_Gestion4[#All],3,TRUE)</f>
        <v>Por Ejecutar</v>
      </c>
      <c r="BK236" s="315" t="str">
        <f t="shared" si="18"/>
        <v xml:space="preserve"> |201912: 0 |201911: 0 |2019010: 0 |201909: 0 |201908: 0 |201907: 0 |201906: 0 |201905: 0  |201904: NA |201903: NA |201902: NA |201901: NA</v>
      </c>
      <c r="BL236" s="316" t="str">
        <f t="shared" si="19"/>
        <v xml:space="preserve"> |201912: 0 |201911: 0 |2019010: 0 |201909: 0 |201908: 0 |201907: 0 |201906: 0 |201905: 0  |201904: NA |201903: Actividad sin iniciar |201902: Actividad sin iniciar |201901: Actividad sin iniciar</v>
      </c>
      <c r="BM236" s="357" t="s">
        <v>362</v>
      </c>
      <c r="BN236" s="358" t="s">
        <v>1682</v>
      </c>
      <c r="BO236" s="357" t="s">
        <v>362</v>
      </c>
      <c r="BP236" s="358" t="s">
        <v>1682</v>
      </c>
      <c r="BQ236" s="357" t="s">
        <v>362</v>
      </c>
      <c r="BR236" s="358" t="s">
        <v>1682</v>
      </c>
      <c r="BS236" s="418" t="s">
        <v>362</v>
      </c>
      <c r="BT236" s="419" t="s">
        <v>362</v>
      </c>
      <c r="BU236" s="462">
        <v>0</v>
      </c>
      <c r="BV236" s="463">
        <v>0</v>
      </c>
      <c r="BW236" s="323">
        <v>0</v>
      </c>
      <c r="BX236" s="324">
        <v>0</v>
      </c>
      <c r="BY236" s="490">
        <v>0</v>
      </c>
      <c r="BZ236" s="491">
        <v>0</v>
      </c>
      <c r="CA236" s="490">
        <v>0</v>
      </c>
      <c r="CB236" s="491">
        <v>0</v>
      </c>
      <c r="CC236" s="490">
        <v>0</v>
      </c>
      <c r="CD236" s="491">
        <v>0</v>
      </c>
      <c r="CE236" s="490">
        <v>0</v>
      </c>
      <c r="CF236" s="491">
        <v>0</v>
      </c>
      <c r="CG236" s="490">
        <v>0</v>
      </c>
      <c r="CH236" s="491">
        <v>0</v>
      </c>
      <c r="CI236" s="490">
        <v>0</v>
      </c>
      <c r="CJ236" s="491">
        <v>0</v>
      </c>
    </row>
    <row r="237" spans="1:88" ht="15" customHeight="1" x14ac:dyDescent="0.2">
      <c r="A237" s="587">
        <v>237</v>
      </c>
      <c r="B237" s="575" t="s">
        <v>254</v>
      </c>
      <c r="C237" s="577" t="s">
        <v>9</v>
      </c>
      <c r="D237" s="577" t="s">
        <v>44</v>
      </c>
      <c r="E237" s="577" t="s">
        <v>12</v>
      </c>
      <c r="F237" s="245" t="s">
        <v>121</v>
      </c>
      <c r="G237" s="245" t="s">
        <v>78</v>
      </c>
      <c r="H237" s="245">
        <v>11</v>
      </c>
      <c r="I237" s="577" t="s">
        <v>733</v>
      </c>
      <c r="J237" s="245" t="s">
        <v>1748</v>
      </c>
      <c r="K237" s="66" t="s">
        <v>2252</v>
      </c>
      <c r="L237" s="245" t="s">
        <v>1859</v>
      </c>
      <c r="M237" s="245" t="s">
        <v>1860</v>
      </c>
      <c r="N237" s="577" t="s">
        <v>59</v>
      </c>
      <c r="O237" s="577" t="s">
        <v>429</v>
      </c>
      <c r="P237" s="577" t="s">
        <v>429</v>
      </c>
      <c r="Q237" s="577" t="s">
        <v>759</v>
      </c>
      <c r="R237" s="245" t="s">
        <v>260</v>
      </c>
      <c r="S237" s="245" t="s">
        <v>129</v>
      </c>
      <c r="T237" s="245" t="s">
        <v>130</v>
      </c>
      <c r="U237" s="575" t="s">
        <v>142</v>
      </c>
      <c r="V237" s="575" t="s">
        <v>1796</v>
      </c>
      <c r="W237" s="245"/>
      <c r="X237" s="589"/>
      <c r="Y237" s="589"/>
      <c r="Z237" s="589"/>
      <c r="AA237" s="589"/>
      <c r="AB237" s="589"/>
      <c r="AC237" s="589">
        <v>1</v>
      </c>
      <c r="AD237" s="582" t="s">
        <v>1605</v>
      </c>
      <c r="AE237" s="245" t="s">
        <v>134</v>
      </c>
      <c r="AF237" s="576">
        <v>4.4642857142857152E-4</v>
      </c>
      <c r="AG237" s="588" t="s">
        <v>135</v>
      </c>
      <c r="AH237" s="526">
        <v>0</v>
      </c>
      <c r="AI237" s="524">
        <v>0</v>
      </c>
      <c r="AJ237" s="524">
        <v>0</v>
      </c>
      <c r="AK237" s="524">
        <v>0</v>
      </c>
      <c r="AL237" s="524">
        <v>0</v>
      </c>
      <c r="AM237" s="524">
        <v>0</v>
      </c>
      <c r="AN237" s="113">
        <v>0</v>
      </c>
      <c r="AO237" s="113">
        <v>0</v>
      </c>
      <c r="AP237" s="113">
        <v>0</v>
      </c>
      <c r="AQ237" s="113">
        <v>0</v>
      </c>
      <c r="AR237" s="112">
        <v>1</v>
      </c>
      <c r="AS237" s="113">
        <v>0</v>
      </c>
      <c r="AT237" s="545">
        <f t="shared" si="15"/>
        <v>1</v>
      </c>
      <c r="AU237" s="609" t="s">
        <v>136</v>
      </c>
      <c r="AV237" s="551">
        <v>0</v>
      </c>
      <c r="AW237" s="552">
        <v>0</v>
      </c>
      <c r="AX237" s="552">
        <v>0</v>
      </c>
      <c r="AY237" s="552">
        <v>0</v>
      </c>
      <c r="AZ237" s="552">
        <v>0</v>
      </c>
      <c r="BA237" s="552">
        <v>0</v>
      </c>
      <c r="BB237" s="115">
        <v>0</v>
      </c>
      <c r="BC237" s="115">
        <v>0</v>
      </c>
      <c r="BD237" s="115">
        <v>0</v>
      </c>
      <c r="BE237" s="115">
        <v>0</v>
      </c>
      <c r="BF237" s="115">
        <v>0</v>
      </c>
      <c r="BG237" s="115">
        <v>0</v>
      </c>
      <c r="BH237" s="545">
        <f t="shared" si="16"/>
        <v>0</v>
      </c>
      <c r="BI237" s="571">
        <f t="shared" si="17"/>
        <v>0</v>
      </c>
      <c r="BJ237" s="571" t="str">
        <f>VLOOKUP(BI237,Tabla_Indicador_Gestion4[#All],3,TRUE)</f>
        <v>Por Ejecutar</v>
      </c>
      <c r="BK237" s="315" t="str">
        <f t="shared" si="18"/>
        <v xml:space="preserve"> |201912: 0 |201911: 0 |2019010: 0 |201909: 0 |201908: 0 |201907: 0 |201906: 0 |201905: 0  |201904: NA |201903: NA |201902: NA |201901: NA</v>
      </c>
      <c r="BL237" s="316" t="str">
        <f t="shared" si="19"/>
        <v xml:space="preserve"> |201912: 0 |201911: 0 |2019010: 0 |201909: 0 |201908: 0 |201907: 0 |201906: 0 |201905: 0  |201904: NA |201903: Actividad sin iniciar |201902: Actividad sin iniciar |201901: Actividad sin iniciar</v>
      </c>
      <c r="BM237" s="355" t="s">
        <v>362</v>
      </c>
      <c r="BN237" s="356" t="s">
        <v>1682</v>
      </c>
      <c r="BO237" s="355" t="s">
        <v>362</v>
      </c>
      <c r="BP237" s="356" t="s">
        <v>1682</v>
      </c>
      <c r="BQ237" s="355" t="s">
        <v>362</v>
      </c>
      <c r="BR237" s="356" t="s">
        <v>1682</v>
      </c>
      <c r="BS237" s="423" t="s">
        <v>362</v>
      </c>
      <c r="BT237" s="424" t="s">
        <v>362</v>
      </c>
      <c r="BU237" s="462">
        <v>0</v>
      </c>
      <c r="BV237" s="463">
        <v>0</v>
      </c>
      <c r="BW237" s="321">
        <v>0</v>
      </c>
      <c r="BX237" s="322">
        <v>0</v>
      </c>
      <c r="BY237" s="490">
        <v>0</v>
      </c>
      <c r="BZ237" s="491">
        <v>0</v>
      </c>
      <c r="CA237" s="490">
        <v>0</v>
      </c>
      <c r="CB237" s="491">
        <v>0</v>
      </c>
      <c r="CC237" s="490">
        <v>0</v>
      </c>
      <c r="CD237" s="491">
        <v>0</v>
      </c>
      <c r="CE237" s="490">
        <v>0</v>
      </c>
      <c r="CF237" s="491">
        <v>0</v>
      </c>
      <c r="CG237" s="490">
        <v>0</v>
      </c>
      <c r="CH237" s="491">
        <v>0</v>
      </c>
      <c r="CI237" s="490">
        <v>0</v>
      </c>
      <c r="CJ237" s="491">
        <v>0</v>
      </c>
    </row>
    <row r="238" spans="1:88" ht="15" customHeight="1" x14ac:dyDescent="0.2">
      <c r="A238" s="587">
        <v>238</v>
      </c>
      <c r="B238" s="575" t="s">
        <v>254</v>
      </c>
      <c r="C238" s="577" t="s">
        <v>9</v>
      </c>
      <c r="D238" s="577" t="s">
        <v>44</v>
      </c>
      <c r="E238" s="577" t="s">
        <v>12</v>
      </c>
      <c r="F238" s="245" t="s">
        <v>121</v>
      </c>
      <c r="G238" s="245" t="s">
        <v>78</v>
      </c>
      <c r="H238" s="245">
        <v>11</v>
      </c>
      <c r="I238" s="577" t="s">
        <v>733</v>
      </c>
      <c r="J238" s="245" t="s">
        <v>1748</v>
      </c>
      <c r="K238" s="66" t="s">
        <v>2264</v>
      </c>
      <c r="L238" s="245" t="s">
        <v>1861</v>
      </c>
      <c r="M238" s="245" t="s">
        <v>1862</v>
      </c>
      <c r="N238" s="577" t="s">
        <v>49</v>
      </c>
      <c r="O238" s="577" t="s">
        <v>201</v>
      </c>
      <c r="P238" s="577" t="s">
        <v>202</v>
      </c>
      <c r="Q238" s="577" t="s">
        <v>203</v>
      </c>
      <c r="R238" s="245" t="s">
        <v>128</v>
      </c>
      <c r="S238" s="245" t="s">
        <v>129</v>
      </c>
      <c r="T238" s="245" t="s">
        <v>130</v>
      </c>
      <c r="U238" s="575" t="s">
        <v>142</v>
      </c>
      <c r="V238" s="575" t="s">
        <v>1796</v>
      </c>
      <c r="W238" s="245"/>
      <c r="X238" s="579"/>
      <c r="Y238" s="579"/>
      <c r="Z238" s="579"/>
      <c r="AA238" s="579"/>
      <c r="AB238" s="579"/>
      <c r="AC238" s="579">
        <v>1</v>
      </c>
      <c r="AD238" s="582" t="s">
        <v>1863</v>
      </c>
      <c r="AE238" s="245" t="s">
        <v>134</v>
      </c>
      <c r="AF238" s="576">
        <v>4.4642857142857152E-4</v>
      </c>
      <c r="AG238" s="588" t="s">
        <v>135</v>
      </c>
      <c r="AH238" s="525">
        <v>0</v>
      </c>
      <c r="AI238" s="527">
        <v>0.2</v>
      </c>
      <c r="AJ238" s="527">
        <v>0.2</v>
      </c>
      <c r="AK238" s="527">
        <v>0</v>
      </c>
      <c r="AL238" s="527">
        <v>0</v>
      </c>
      <c r="AM238" s="527">
        <v>0.2</v>
      </c>
      <c r="AN238" s="126">
        <v>0</v>
      </c>
      <c r="AO238" s="126">
        <v>0</v>
      </c>
      <c r="AP238" s="126">
        <v>0.2</v>
      </c>
      <c r="AQ238" s="126">
        <v>0</v>
      </c>
      <c r="AR238" s="126">
        <v>0</v>
      </c>
      <c r="AS238" s="126">
        <v>0.2</v>
      </c>
      <c r="AT238" s="546">
        <f t="shared" si="15"/>
        <v>1</v>
      </c>
      <c r="AU238" s="609" t="s">
        <v>136</v>
      </c>
      <c r="AV238" s="555">
        <v>0</v>
      </c>
      <c r="AW238" s="556">
        <v>0.2</v>
      </c>
      <c r="AX238" s="556">
        <v>0.2</v>
      </c>
      <c r="AY238" s="556">
        <v>0.1</v>
      </c>
      <c r="AZ238" s="556">
        <v>0.1</v>
      </c>
      <c r="BA238" s="556">
        <v>0.2</v>
      </c>
      <c r="BB238" s="123">
        <v>0</v>
      </c>
      <c r="BC238" s="123">
        <v>0</v>
      </c>
      <c r="BD238" s="123">
        <v>0</v>
      </c>
      <c r="BE238" s="123">
        <v>0</v>
      </c>
      <c r="BF238" s="123">
        <v>0</v>
      </c>
      <c r="BG238" s="123">
        <v>0</v>
      </c>
      <c r="BH238" s="572">
        <f t="shared" si="16"/>
        <v>0.8</v>
      </c>
      <c r="BI238" s="571">
        <f t="shared" si="17"/>
        <v>0.8</v>
      </c>
      <c r="BJ238" s="571" t="str">
        <f>VLOOKUP(BI238,Tabla_Indicador_Gestion4[#All],3,TRUE)</f>
        <v>En Seguimiento</v>
      </c>
      <c r="BK238" s="315" t="str">
        <f t="shared" si="18"/>
        <v xml:space="preserve"> |201912: 0 |201911: 0 |2019010: 0 |201909: 0 |201908: 0 |201907: 0 |201906: Informe Comisión Buenaventura. 
20. 21. Puertos. Evid. act 20,21. Mesa facilitacion-Informe |201905: Archivo: Puertos. Evid Actv 20 PAI_Mayo.pdf  |201904: Acta Comité Sesion 10. Archivo: Puertos. Evid Actv 20 PAI_Abril.pdf
Puertos. Evid Actv 20.1 PAI_Abril.pdf |201903: 1. Cuadro interno de seguimiento en Excel. Archivo.: Puertos. Evidencia actividad 21 PAI marzo. |201902: 1. Correo Electrónico .Archivo.: Puertos. Evidencia actividad 21 PAI febrero - marzo. 
2. Cuadro interno de seguimiento en Excel. Archivo.: Puertos. Evidencia actividad 21 PAI febrero.  |201901: No se programo actividad para este mes. </v>
      </c>
      <c r="BL238" s="316" t="str">
        <f t="shared" si="19"/>
        <v xml:space="preserve"> |201912: 0 |201911: 0 |2019010: 0 |201909: 0 |201908: 0 |201907: 0 |201906: Se realizó la sesión  Comité Tema´tico facilitación de comercio el 26 de junio de 2019, realizada en Buenaventura, en la cual  se tomaron decisiones importantes que facilitan el comercio exterior.  |201905: Se realizó el 27 de Mayo la Sesión 11 del Comitpe de Facilitacion de Comerico Exterior AgendaMesaCFC_ZonasFrancas. No se ha recibido el acta.   |201904: Acta Comité Sesion 10. 
Sesion 11 Comité Facilitacion Comercio Exterior.  - Farmaceutico |201903: Relacion de compromisos suscritos en el Comité de Facilitación de Comercio Exterior.  |201902: 1. Correo electrónico remitido por el Superintendente Delegado de Puertos donde relaciona la gestión adelantada en los meses de febrero y marzo frente a tema especifico tratado en los Comités de Facilitación de Comercio Exterior. 
2. Cuadro de seguimiento a compromisos establecidos en el Comite de Facilitación de comercio Exterior. |201901: N.A. </v>
      </c>
      <c r="BM238" s="357" t="s">
        <v>236</v>
      </c>
      <c r="BN238" s="364" t="s">
        <v>205</v>
      </c>
      <c r="BO238" s="357" t="s">
        <v>1864</v>
      </c>
      <c r="BP238" s="358" t="s">
        <v>1865</v>
      </c>
      <c r="BQ238" s="357" t="s">
        <v>1866</v>
      </c>
      <c r="BR238" s="358" t="s">
        <v>1867</v>
      </c>
      <c r="BS238" s="418" t="s">
        <v>1868</v>
      </c>
      <c r="BT238" s="419" t="s">
        <v>1869</v>
      </c>
      <c r="BU238" s="418" t="s">
        <v>1835</v>
      </c>
      <c r="BV238" s="419" t="s">
        <v>1836</v>
      </c>
      <c r="BW238" s="269" t="s">
        <v>1837</v>
      </c>
      <c r="BX238" s="270" t="s">
        <v>1838</v>
      </c>
      <c r="BY238" s="490">
        <v>0</v>
      </c>
      <c r="BZ238" s="491">
        <v>0</v>
      </c>
      <c r="CA238" s="490">
        <v>0</v>
      </c>
      <c r="CB238" s="491">
        <v>0</v>
      </c>
      <c r="CC238" s="490">
        <v>0</v>
      </c>
      <c r="CD238" s="491">
        <v>0</v>
      </c>
      <c r="CE238" s="490">
        <v>0</v>
      </c>
      <c r="CF238" s="491">
        <v>0</v>
      </c>
      <c r="CG238" s="490">
        <v>0</v>
      </c>
      <c r="CH238" s="491">
        <v>0</v>
      </c>
      <c r="CI238" s="490">
        <v>0</v>
      </c>
      <c r="CJ238" s="491">
        <v>0</v>
      </c>
    </row>
    <row r="239" spans="1:88" ht="15" customHeight="1" x14ac:dyDescent="0.2">
      <c r="A239" s="587">
        <v>239</v>
      </c>
      <c r="B239" s="575" t="s">
        <v>254</v>
      </c>
      <c r="C239" s="577" t="s">
        <v>9</v>
      </c>
      <c r="D239" s="577" t="s">
        <v>44</v>
      </c>
      <c r="E239" s="577" t="s">
        <v>12</v>
      </c>
      <c r="F239" s="245" t="s">
        <v>121</v>
      </c>
      <c r="G239" s="245" t="s">
        <v>78</v>
      </c>
      <c r="H239" s="245">
        <v>11</v>
      </c>
      <c r="I239" s="577" t="s">
        <v>733</v>
      </c>
      <c r="J239" s="245" t="s">
        <v>1748</v>
      </c>
      <c r="K239" s="66" t="s">
        <v>2264</v>
      </c>
      <c r="L239" s="245" t="s">
        <v>1870</v>
      </c>
      <c r="M239" s="245" t="s">
        <v>1862</v>
      </c>
      <c r="N239" s="577" t="s">
        <v>45</v>
      </c>
      <c r="O239" s="577" t="s">
        <v>125</v>
      </c>
      <c r="P239" s="577" t="s">
        <v>126</v>
      </c>
      <c r="Q239" s="577" t="s">
        <v>127</v>
      </c>
      <c r="R239" s="245" t="s">
        <v>128</v>
      </c>
      <c r="S239" s="245" t="s">
        <v>129</v>
      </c>
      <c r="T239" s="245" t="s">
        <v>130</v>
      </c>
      <c r="U239" s="575" t="s">
        <v>142</v>
      </c>
      <c r="V239" s="575" t="s">
        <v>1796</v>
      </c>
      <c r="W239" s="245"/>
      <c r="X239" s="579"/>
      <c r="Y239" s="579"/>
      <c r="Z239" s="579"/>
      <c r="AA239" s="579"/>
      <c r="AB239" s="579"/>
      <c r="AC239" s="579">
        <v>1</v>
      </c>
      <c r="AD239" s="582" t="s">
        <v>1863</v>
      </c>
      <c r="AE239" s="245" t="s">
        <v>134</v>
      </c>
      <c r="AF239" s="576">
        <v>4.4642857142857152E-4</v>
      </c>
      <c r="AG239" s="588" t="s">
        <v>135</v>
      </c>
      <c r="AH239" s="522">
        <v>0</v>
      </c>
      <c r="AI239" s="523">
        <v>0</v>
      </c>
      <c r="AJ239" s="523">
        <v>1</v>
      </c>
      <c r="AK239" s="523">
        <v>0</v>
      </c>
      <c r="AL239" s="523">
        <v>0</v>
      </c>
      <c r="AM239" s="523">
        <v>0</v>
      </c>
      <c r="AN239" s="112">
        <v>0</v>
      </c>
      <c r="AO239" s="112">
        <v>0</v>
      </c>
      <c r="AP239" s="112">
        <v>1</v>
      </c>
      <c r="AQ239" s="112">
        <v>0</v>
      </c>
      <c r="AR239" s="112">
        <v>0</v>
      </c>
      <c r="AS239" s="112">
        <v>0</v>
      </c>
      <c r="AT239" s="545">
        <f t="shared" si="15"/>
        <v>2</v>
      </c>
      <c r="AU239" s="609" t="s">
        <v>136</v>
      </c>
      <c r="AV239" s="553">
        <v>0</v>
      </c>
      <c r="AW239" s="554">
        <v>0</v>
      </c>
      <c r="AX239" s="554">
        <v>1</v>
      </c>
      <c r="AY239" s="554">
        <v>0</v>
      </c>
      <c r="AZ239" s="554">
        <v>0</v>
      </c>
      <c r="BA239" s="552">
        <v>0</v>
      </c>
      <c r="BB239" s="115">
        <v>0</v>
      </c>
      <c r="BC239" s="115">
        <v>0</v>
      </c>
      <c r="BD239" s="115">
        <v>0</v>
      </c>
      <c r="BE239" s="115">
        <v>0</v>
      </c>
      <c r="BF239" s="115">
        <v>0</v>
      </c>
      <c r="BG239" s="115">
        <v>0</v>
      </c>
      <c r="BH239" s="545">
        <f t="shared" si="16"/>
        <v>1</v>
      </c>
      <c r="BI239" s="571">
        <f t="shared" si="17"/>
        <v>0.5</v>
      </c>
      <c r="BJ239" s="571" t="str">
        <f>VLOOKUP(BI239,Tabla_Indicador_Gestion4[#All],3,TRUE)</f>
        <v>En Tramite</v>
      </c>
      <c r="BK239" s="315" t="str">
        <f t="shared" si="18"/>
        <v xml:space="preserve"> |201912: 0 |201911: 0 |2019010: 0 |201909: 0 |201908: 0 |201907: 0 |201906: 0 |201905: 0  |201904: 0 |201903: Se realizó mesa de trabajo Nro. 30 del 27 de marzo de 2019, en la cual se hizo presente: Corporación Nacional de Terminales de Transporte (Conalter), Superintendencia de Transporte SP (Delegadtura de Transito y Concesiones e Infraestructura) |201902: 0 |201901: 0</v>
      </c>
      <c r="BL239" s="316" t="str">
        <f t="shared" si="19"/>
        <v xml:space="preserve"> |201912: 0 |201911: 0 |2019010: 0 |201909: 0 |201908: 0 |201907: 0 |201906: 0 |201905: 0  |201904: 0 |201903: i. Se socializo por parte de la Superintendencia de Transporte, la necesidad de realizar los ajustes necesarios y progresivos en materia de infraestructura accesible.
ii. Conalter se compromete a socializarlo entre sus agremiados los temas tratados en la mesa Nro. 30, del 27 de marzo de 2019
 |201902: 0 |201901: 0</v>
      </c>
      <c r="BM239" s="359">
        <v>0</v>
      </c>
      <c r="BN239" s="360">
        <v>0</v>
      </c>
      <c r="BO239" s="359">
        <v>0</v>
      </c>
      <c r="BP239" s="360">
        <v>0</v>
      </c>
      <c r="BQ239" s="355" t="s">
        <v>1840</v>
      </c>
      <c r="BR239" s="356" t="s">
        <v>1871</v>
      </c>
      <c r="BS239" s="359">
        <v>0</v>
      </c>
      <c r="BT239" s="360">
        <v>0</v>
      </c>
      <c r="BU239" s="462">
        <v>0</v>
      </c>
      <c r="BV239" s="463">
        <v>0</v>
      </c>
      <c r="BW239" s="321">
        <v>0</v>
      </c>
      <c r="BX239" s="322">
        <v>0</v>
      </c>
      <c r="BY239" s="490">
        <v>0</v>
      </c>
      <c r="BZ239" s="491">
        <v>0</v>
      </c>
      <c r="CA239" s="490">
        <v>0</v>
      </c>
      <c r="CB239" s="491">
        <v>0</v>
      </c>
      <c r="CC239" s="490">
        <v>0</v>
      </c>
      <c r="CD239" s="491">
        <v>0</v>
      </c>
      <c r="CE239" s="490">
        <v>0</v>
      </c>
      <c r="CF239" s="491">
        <v>0</v>
      </c>
      <c r="CG239" s="490">
        <v>0</v>
      </c>
      <c r="CH239" s="491">
        <v>0</v>
      </c>
      <c r="CI239" s="490">
        <v>0</v>
      </c>
      <c r="CJ239" s="491">
        <v>0</v>
      </c>
    </row>
    <row r="240" spans="1:88" ht="15" customHeight="1" x14ac:dyDescent="0.2">
      <c r="A240" s="587">
        <v>240</v>
      </c>
      <c r="B240" s="575" t="s">
        <v>254</v>
      </c>
      <c r="C240" s="577" t="s">
        <v>9</v>
      </c>
      <c r="D240" s="577" t="s">
        <v>44</v>
      </c>
      <c r="E240" s="577" t="s">
        <v>12</v>
      </c>
      <c r="F240" s="245" t="s">
        <v>121</v>
      </c>
      <c r="G240" s="245" t="s">
        <v>78</v>
      </c>
      <c r="H240" s="245">
        <v>11</v>
      </c>
      <c r="I240" s="577" t="s">
        <v>733</v>
      </c>
      <c r="J240" s="245" t="s">
        <v>1748</v>
      </c>
      <c r="K240" s="66" t="s">
        <v>2264</v>
      </c>
      <c r="L240" s="245" t="s">
        <v>1872</v>
      </c>
      <c r="M240" s="245" t="s">
        <v>1862</v>
      </c>
      <c r="N240" s="577" t="s">
        <v>57</v>
      </c>
      <c r="O240" s="577" t="s">
        <v>178</v>
      </c>
      <c r="P240" s="577" t="s">
        <v>126</v>
      </c>
      <c r="Q240" s="577" t="s">
        <v>179</v>
      </c>
      <c r="R240" s="245" t="s">
        <v>128</v>
      </c>
      <c r="S240" s="245" t="s">
        <v>129</v>
      </c>
      <c r="T240" s="245" t="s">
        <v>130</v>
      </c>
      <c r="U240" s="575" t="s">
        <v>142</v>
      </c>
      <c r="V240" s="575" t="s">
        <v>1796</v>
      </c>
      <c r="W240" s="245"/>
      <c r="X240" s="579"/>
      <c r="Y240" s="579"/>
      <c r="Z240" s="579"/>
      <c r="AA240" s="579"/>
      <c r="AB240" s="579"/>
      <c r="AC240" s="579">
        <v>1</v>
      </c>
      <c r="AD240" s="582" t="s">
        <v>1863</v>
      </c>
      <c r="AE240" s="245" t="s">
        <v>134</v>
      </c>
      <c r="AF240" s="576">
        <v>4.4642857142857152E-4</v>
      </c>
      <c r="AG240" s="588" t="s">
        <v>135</v>
      </c>
      <c r="AH240" s="525">
        <v>0</v>
      </c>
      <c r="AI240" s="527">
        <v>0</v>
      </c>
      <c r="AJ240" s="527">
        <v>0</v>
      </c>
      <c r="AK240" s="527">
        <v>0.33400000000000002</v>
      </c>
      <c r="AL240" s="527">
        <v>0</v>
      </c>
      <c r="AM240" s="527">
        <v>0</v>
      </c>
      <c r="AN240" s="122">
        <v>0</v>
      </c>
      <c r="AO240" s="126">
        <v>0.33300000000000002</v>
      </c>
      <c r="AP240" s="122">
        <v>0</v>
      </c>
      <c r="AQ240" s="122">
        <v>0</v>
      </c>
      <c r="AR240" s="122">
        <v>0</v>
      </c>
      <c r="AS240" s="126">
        <v>0.33300000000000002</v>
      </c>
      <c r="AT240" s="546">
        <f t="shared" si="15"/>
        <v>1</v>
      </c>
      <c r="AU240" s="609" t="s">
        <v>136</v>
      </c>
      <c r="AV240" s="555">
        <v>0</v>
      </c>
      <c r="AW240" s="556">
        <v>0</v>
      </c>
      <c r="AX240" s="556">
        <v>0</v>
      </c>
      <c r="AY240" s="556">
        <v>0.33300000000000002</v>
      </c>
      <c r="AZ240" s="556">
        <v>0</v>
      </c>
      <c r="BA240" s="556">
        <v>0.2</v>
      </c>
      <c r="BB240" s="123">
        <v>0</v>
      </c>
      <c r="BC240" s="123">
        <v>0</v>
      </c>
      <c r="BD240" s="123">
        <v>0</v>
      </c>
      <c r="BE240" s="123">
        <v>0</v>
      </c>
      <c r="BF240" s="123">
        <v>0</v>
      </c>
      <c r="BG240" s="123">
        <v>0</v>
      </c>
      <c r="BH240" s="572">
        <f t="shared" si="16"/>
        <v>0.53300000000000003</v>
      </c>
      <c r="BI240" s="571">
        <f t="shared" si="17"/>
        <v>0.53300000000000003</v>
      </c>
      <c r="BJ240" s="571" t="str">
        <f>VLOOKUP(BI240,Tabla_Indicador_Gestion4[#All],3,TRUE)</f>
        <v>En Tramite</v>
      </c>
      <c r="BK240" s="315" t="str">
        <f t="shared" si="18"/>
        <v xml:space="preserve"> |201912: 0 |201911: 0 |2019010: 0 |201909: 0 |201908: 0 |201907: 0 |201906: ACTAS REUNIONES |201905: CARPETA "ACTAS REUNIONES"  |201904: 0 |201903: 0 |201902: 0 |201901: 0</v>
      </c>
      <c r="BL240" s="316" t="str">
        <f t="shared" si="19"/>
        <v xml:space="preserve"> |201912: 0 |201911: 0 |2019010: 0 |201909: 0 |201908: 0 |201907: 0 |201906: De las 5 reuniones realizadas en el mes de junio se hizo necesario documentar compromisos para 2 |201905: Se documentaron cada una de las reuniones realizadas con la ciudadanía en el mes de mayo, se adjuntan las actas respectivas  |201904: 0 |201903: 0 |201902: 0 |201901: 0</v>
      </c>
      <c r="BM240" s="361">
        <v>0</v>
      </c>
      <c r="BN240" s="362">
        <v>0</v>
      </c>
      <c r="BO240" s="361">
        <v>0</v>
      </c>
      <c r="BP240" s="362">
        <v>0</v>
      </c>
      <c r="BQ240" s="361">
        <v>0</v>
      </c>
      <c r="BR240" s="362">
        <v>0</v>
      </c>
      <c r="BS240" s="361">
        <v>0</v>
      </c>
      <c r="BT240" s="362">
        <v>0</v>
      </c>
      <c r="BU240" s="460" t="s">
        <v>1849</v>
      </c>
      <c r="BV240" s="461" t="s">
        <v>1873</v>
      </c>
      <c r="BW240" s="269" t="s">
        <v>1851</v>
      </c>
      <c r="BX240" s="270" t="s">
        <v>1874</v>
      </c>
      <c r="BY240" s="490">
        <v>0</v>
      </c>
      <c r="BZ240" s="491">
        <v>0</v>
      </c>
      <c r="CA240" s="490">
        <v>0</v>
      </c>
      <c r="CB240" s="491">
        <v>0</v>
      </c>
      <c r="CC240" s="490">
        <v>0</v>
      </c>
      <c r="CD240" s="491">
        <v>0</v>
      </c>
      <c r="CE240" s="490">
        <v>0</v>
      </c>
      <c r="CF240" s="491">
        <v>0</v>
      </c>
      <c r="CG240" s="490">
        <v>0</v>
      </c>
      <c r="CH240" s="491">
        <v>0</v>
      </c>
      <c r="CI240" s="490">
        <v>0</v>
      </c>
      <c r="CJ240" s="491">
        <v>0</v>
      </c>
    </row>
    <row r="241" spans="1:88" ht="15" customHeight="1" x14ac:dyDescent="0.2">
      <c r="A241" s="587">
        <v>241</v>
      </c>
      <c r="B241" s="575" t="s">
        <v>254</v>
      </c>
      <c r="C241" s="577" t="s">
        <v>9</v>
      </c>
      <c r="D241" s="577" t="s">
        <v>44</v>
      </c>
      <c r="E241" s="577" t="s">
        <v>12</v>
      </c>
      <c r="F241" s="245" t="s">
        <v>121</v>
      </c>
      <c r="G241" s="245" t="s">
        <v>78</v>
      </c>
      <c r="H241" s="245">
        <v>11</v>
      </c>
      <c r="I241" s="577" t="s">
        <v>733</v>
      </c>
      <c r="J241" s="245" t="s">
        <v>1748</v>
      </c>
      <c r="K241" s="245" t="s">
        <v>2252</v>
      </c>
      <c r="L241" s="245" t="s">
        <v>1875</v>
      </c>
      <c r="M241" s="245" t="s">
        <v>1876</v>
      </c>
      <c r="N241" s="577" t="s">
        <v>59</v>
      </c>
      <c r="O241" s="577" t="s">
        <v>429</v>
      </c>
      <c r="P241" s="577" t="s">
        <v>429</v>
      </c>
      <c r="Q241" s="577" t="s">
        <v>759</v>
      </c>
      <c r="R241" s="245" t="s">
        <v>260</v>
      </c>
      <c r="S241" s="245" t="s">
        <v>129</v>
      </c>
      <c r="T241" s="245" t="s">
        <v>130</v>
      </c>
      <c r="U241" s="575" t="s">
        <v>142</v>
      </c>
      <c r="V241" s="575" t="s">
        <v>1796</v>
      </c>
      <c r="W241" s="245"/>
      <c r="X241" s="579"/>
      <c r="Y241" s="579"/>
      <c r="Z241" s="579"/>
      <c r="AA241" s="579"/>
      <c r="AB241" s="579"/>
      <c r="AC241" s="579">
        <v>1</v>
      </c>
      <c r="AD241" s="582" t="s">
        <v>1605</v>
      </c>
      <c r="AE241" s="245" t="s">
        <v>134</v>
      </c>
      <c r="AF241" s="576">
        <v>4.4642857142857152E-4</v>
      </c>
      <c r="AG241" s="588" t="s">
        <v>135</v>
      </c>
      <c r="AH241" s="525">
        <v>0</v>
      </c>
      <c r="AI241" s="527">
        <v>0</v>
      </c>
      <c r="AJ241" s="527">
        <v>0</v>
      </c>
      <c r="AK241" s="529">
        <v>0.33329999999999999</v>
      </c>
      <c r="AL241" s="527">
        <v>0</v>
      </c>
      <c r="AM241" s="527">
        <v>0</v>
      </c>
      <c r="AN241" s="122">
        <v>0</v>
      </c>
      <c r="AO241" s="125">
        <v>0.33329999999999999</v>
      </c>
      <c r="AP241" s="122">
        <v>0</v>
      </c>
      <c r="AQ241" s="122">
        <v>0</v>
      </c>
      <c r="AR241" s="122">
        <v>0</v>
      </c>
      <c r="AS241" s="125">
        <v>0.33339999999999997</v>
      </c>
      <c r="AT241" s="546">
        <f t="shared" si="15"/>
        <v>1</v>
      </c>
      <c r="AU241" s="609" t="s">
        <v>136</v>
      </c>
      <c r="AV241" s="557">
        <v>0</v>
      </c>
      <c r="AW241" s="556">
        <v>0</v>
      </c>
      <c r="AX241" s="556">
        <v>0</v>
      </c>
      <c r="AY241" s="558">
        <v>0.33329999999999999</v>
      </c>
      <c r="AZ241" s="556">
        <v>0</v>
      </c>
      <c r="BA241" s="556">
        <v>0</v>
      </c>
      <c r="BB241" s="123">
        <v>0</v>
      </c>
      <c r="BC241" s="123">
        <v>0</v>
      </c>
      <c r="BD241" s="123">
        <v>0</v>
      </c>
      <c r="BE241" s="123">
        <v>0</v>
      </c>
      <c r="BF241" s="123">
        <v>0</v>
      </c>
      <c r="BG241" s="123">
        <v>0</v>
      </c>
      <c r="BH241" s="572">
        <f t="shared" si="16"/>
        <v>0.33329999999999999</v>
      </c>
      <c r="BI241" s="571">
        <f t="shared" si="17"/>
        <v>0.33329999999999999</v>
      </c>
      <c r="BJ241" s="571" t="str">
        <f>VLOOKUP(BI241,Tabla_Indicador_Gestion4[#All],3,TRUE)</f>
        <v>En Tramite</v>
      </c>
      <c r="BK241" s="315" t="str">
        <f t="shared" si="18"/>
        <v xml:space="preserve"> |201912: 0 |201911: 0 |2019010: 0 |201909: 0 |201908: 0 |201907: 0 |201906: 0 |201905: 0  |201904: Formato interno de reporte de las actividades de Participación Ciudadana, enviado a la Oficina de Control Interno |201903: NA |201902: NA |201901: NA</v>
      </c>
      <c r="BL241" s="316" t="str">
        <f t="shared" si="19"/>
        <v xml:space="preserve"> |201912: 0 |201911: 0 |2019010: 0 |201909: 0 |201908: 0 |201907: 0 |201906: 0 |201905: 0  |201904: De acuerdo con las actividades definidas en el Plan de Participación Ciudadan, se utilizó el Formato propuesto por el Departamento Administrativo de la Función Pública para el reporte de las actividades de participación Ciudadana y Rendición de Cuentas, el cual fué implentado y allí se consolidó el desarrollo de las actividades del Periodo Enero a Abril de 2019, este no fué publicado en página web, teniendo en cuenta q no se generan, sugerencias, compromisos o recomendaciones, en los espacios desarrrollados, q fueran responsabilidad de la Superintendencia de Transporte. |201903: Actividad sin iniciar |201902: Actividad sin iniciar |201901: Actividad sin iniciar</v>
      </c>
      <c r="BM241" s="355" t="s">
        <v>362</v>
      </c>
      <c r="BN241" s="356" t="s">
        <v>1682</v>
      </c>
      <c r="BO241" s="355" t="s">
        <v>362</v>
      </c>
      <c r="BP241" s="356" t="s">
        <v>1682</v>
      </c>
      <c r="BQ241" s="355" t="s">
        <v>362</v>
      </c>
      <c r="BR241" s="356" t="s">
        <v>1682</v>
      </c>
      <c r="BS241" s="355" t="s">
        <v>1877</v>
      </c>
      <c r="BT241" s="356" t="s">
        <v>1878</v>
      </c>
      <c r="BU241" s="462">
        <v>0</v>
      </c>
      <c r="BV241" s="463">
        <v>0</v>
      </c>
      <c r="BW241" s="321">
        <v>0</v>
      </c>
      <c r="BX241" s="322">
        <v>0</v>
      </c>
      <c r="BY241" s="490">
        <v>0</v>
      </c>
      <c r="BZ241" s="491">
        <v>0</v>
      </c>
      <c r="CA241" s="490">
        <v>0</v>
      </c>
      <c r="CB241" s="491">
        <v>0</v>
      </c>
      <c r="CC241" s="490">
        <v>0</v>
      </c>
      <c r="CD241" s="491">
        <v>0</v>
      </c>
      <c r="CE241" s="490">
        <v>0</v>
      </c>
      <c r="CF241" s="491">
        <v>0</v>
      </c>
      <c r="CG241" s="490">
        <v>0</v>
      </c>
      <c r="CH241" s="491">
        <v>0</v>
      </c>
      <c r="CI241" s="490">
        <v>0</v>
      </c>
      <c r="CJ241" s="491">
        <v>0</v>
      </c>
    </row>
    <row r="242" spans="1:88" ht="15" customHeight="1" x14ac:dyDescent="0.2">
      <c r="A242" s="587">
        <v>242</v>
      </c>
      <c r="B242" s="575" t="s">
        <v>254</v>
      </c>
      <c r="C242" s="577" t="s">
        <v>9</v>
      </c>
      <c r="D242" s="577" t="s">
        <v>44</v>
      </c>
      <c r="E242" s="577" t="s">
        <v>12</v>
      </c>
      <c r="F242" s="245" t="s">
        <v>121</v>
      </c>
      <c r="G242" s="245" t="s">
        <v>78</v>
      </c>
      <c r="H242" s="245">
        <v>11</v>
      </c>
      <c r="I242" s="577" t="s">
        <v>733</v>
      </c>
      <c r="J242" s="245" t="s">
        <v>1748</v>
      </c>
      <c r="K242" s="245" t="s">
        <v>2252</v>
      </c>
      <c r="L242" s="245" t="s">
        <v>1879</v>
      </c>
      <c r="M242" s="245" t="s">
        <v>1880</v>
      </c>
      <c r="N242" s="577" t="s">
        <v>59</v>
      </c>
      <c r="O242" s="577" t="s">
        <v>429</v>
      </c>
      <c r="P242" s="577" t="s">
        <v>429</v>
      </c>
      <c r="Q242" s="577" t="s">
        <v>759</v>
      </c>
      <c r="R242" s="245" t="s">
        <v>260</v>
      </c>
      <c r="S242" s="245" t="s">
        <v>129</v>
      </c>
      <c r="T242" s="245" t="s">
        <v>130</v>
      </c>
      <c r="U242" s="575" t="s">
        <v>142</v>
      </c>
      <c r="V242" s="575" t="s">
        <v>1796</v>
      </c>
      <c r="W242" s="245"/>
      <c r="X242" s="579"/>
      <c r="Y242" s="579"/>
      <c r="Z242" s="579"/>
      <c r="AA242" s="579"/>
      <c r="AB242" s="579"/>
      <c r="AC242" s="579">
        <v>1</v>
      </c>
      <c r="AD242" s="582" t="s">
        <v>1605</v>
      </c>
      <c r="AE242" s="245" t="s">
        <v>134</v>
      </c>
      <c r="AF242" s="576">
        <v>4.4642857142857152E-4</v>
      </c>
      <c r="AG242" s="588" t="s">
        <v>135</v>
      </c>
      <c r="AH242" s="540">
        <v>0</v>
      </c>
      <c r="AI242" s="524">
        <v>0</v>
      </c>
      <c r="AJ242" s="524">
        <v>0</v>
      </c>
      <c r="AK242" s="524">
        <v>0</v>
      </c>
      <c r="AL242" s="524">
        <v>0</v>
      </c>
      <c r="AM242" s="524">
        <v>0</v>
      </c>
      <c r="AN242" s="113">
        <v>0</v>
      </c>
      <c r="AO242" s="113">
        <v>0</v>
      </c>
      <c r="AP242" s="113">
        <v>0</v>
      </c>
      <c r="AQ242" s="113">
        <v>0</v>
      </c>
      <c r="AR242" s="116">
        <v>1</v>
      </c>
      <c r="AS242" s="113">
        <v>0</v>
      </c>
      <c r="AT242" s="545">
        <f t="shared" si="15"/>
        <v>1</v>
      </c>
      <c r="AU242" s="609" t="s">
        <v>136</v>
      </c>
      <c r="AV242" s="551">
        <v>0</v>
      </c>
      <c r="AW242" s="552">
        <v>0</v>
      </c>
      <c r="AX242" s="552">
        <v>0</v>
      </c>
      <c r="AY242" s="552">
        <v>0</v>
      </c>
      <c r="AZ242" s="552">
        <v>0</v>
      </c>
      <c r="BA242" s="552">
        <v>0</v>
      </c>
      <c r="BB242" s="115">
        <v>0</v>
      </c>
      <c r="BC242" s="115">
        <v>0</v>
      </c>
      <c r="BD242" s="115">
        <v>0</v>
      </c>
      <c r="BE242" s="115">
        <v>0</v>
      </c>
      <c r="BF242" s="115">
        <v>0</v>
      </c>
      <c r="BG242" s="115">
        <v>0</v>
      </c>
      <c r="BH242" s="545">
        <f t="shared" si="16"/>
        <v>0</v>
      </c>
      <c r="BI242" s="571">
        <f t="shared" si="17"/>
        <v>0</v>
      </c>
      <c r="BJ242" s="571" t="str">
        <f>VLOOKUP(BI242,Tabla_Indicador_Gestion4[#All],3,TRUE)</f>
        <v>Por Ejecutar</v>
      </c>
      <c r="BK242" s="315" t="str">
        <f t="shared" si="18"/>
        <v xml:space="preserve"> |201912: 0 |201911: 0 |2019010: 0 |201909: 0 |201908: 0 |201907: 0 |201906: 0 |201905: 0  |201904: NA |201903: NA |201902: NA |201901: NA</v>
      </c>
      <c r="BL242" s="316" t="str">
        <f t="shared" si="19"/>
        <v xml:space="preserve"> |201912: 0 |201911: 0 |2019010: 0 |201909: 0 |201908: 0 |201907: 0 |201906: 0 |201905: 0  |201904: NA |201903: Actividad sin iniciar |201902: Actividad sin iniciar |201901: Actividad sin iniciar</v>
      </c>
      <c r="BM242" s="357" t="s">
        <v>362</v>
      </c>
      <c r="BN242" s="358" t="s">
        <v>1682</v>
      </c>
      <c r="BO242" s="357" t="s">
        <v>362</v>
      </c>
      <c r="BP242" s="358" t="s">
        <v>1682</v>
      </c>
      <c r="BQ242" s="357" t="s">
        <v>362</v>
      </c>
      <c r="BR242" s="358" t="s">
        <v>1682</v>
      </c>
      <c r="BS242" s="418" t="s">
        <v>362</v>
      </c>
      <c r="BT242" s="419" t="s">
        <v>362</v>
      </c>
      <c r="BU242" s="462">
        <v>0</v>
      </c>
      <c r="BV242" s="463">
        <v>0</v>
      </c>
      <c r="BW242" s="323">
        <v>0</v>
      </c>
      <c r="BX242" s="324">
        <v>0</v>
      </c>
      <c r="BY242" s="490">
        <v>0</v>
      </c>
      <c r="BZ242" s="491">
        <v>0</v>
      </c>
      <c r="CA242" s="490">
        <v>0</v>
      </c>
      <c r="CB242" s="491">
        <v>0</v>
      </c>
      <c r="CC242" s="490">
        <v>0</v>
      </c>
      <c r="CD242" s="491">
        <v>0</v>
      </c>
      <c r="CE242" s="490">
        <v>0</v>
      </c>
      <c r="CF242" s="491">
        <v>0</v>
      </c>
      <c r="CG242" s="490">
        <v>0</v>
      </c>
      <c r="CH242" s="491">
        <v>0</v>
      </c>
      <c r="CI242" s="490">
        <v>0</v>
      </c>
      <c r="CJ242" s="491">
        <v>0</v>
      </c>
    </row>
    <row r="243" spans="1:88" ht="15" customHeight="1" x14ac:dyDescent="0.2">
      <c r="A243" s="587">
        <v>243</v>
      </c>
      <c r="B243" s="575" t="s">
        <v>254</v>
      </c>
      <c r="C243" s="577" t="s">
        <v>9</v>
      </c>
      <c r="D243" s="577" t="s">
        <v>44</v>
      </c>
      <c r="E243" s="577" t="s">
        <v>12</v>
      </c>
      <c r="F243" s="245" t="s">
        <v>121</v>
      </c>
      <c r="G243" s="245" t="s">
        <v>78</v>
      </c>
      <c r="H243" s="245">
        <v>11</v>
      </c>
      <c r="I243" s="577" t="s">
        <v>733</v>
      </c>
      <c r="J243" s="245" t="s">
        <v>1748</v>
      </c>
      <c r="K243" s="245" t="s">
        <v>2252</v>
      </c>
      <c r="L243" s="245" t="s">
        <v>1881</v>
      </c>
      <c r="M243" s="245" t="s">
        <v>1882</v>
      </c>
      <c r="N243" s="577" t="s">
        <v>59</v>
      </c>
      <c r="O243" s="577" t="s">
        <v>429</v>
      </c>
      <c r="P243" s="577" t="s">
        <v>429</v>
      </c>
      <c r="Q243" s="577" t="s">
        <v>759</v>
      </c>
      <c r="R243" s="245" t="s">
        <v>260</v>
      </c>
      <c r="S243" s="245" t="s">
        <v>129</v>
      </c>
      <c r="T243" s="245" t="s">
        <v>130</v>
      </c>
      <c r="U243" s="575" t="s">
        <v>165</v>
      </c>
      <c r="V243" s="575" t="s">
        <v>327</v>
      </c>
      <c r="W243" s="245"/>
      <c r="X243" s="579"/>
      <c r="Y243" s="579"/>
      <c r="Z243" s="579"/>
      <c r="AA243" s="579"/>
      <c r="AB243" s="579"/>
      <c r="AC243" s="579">
        <v>1</v>
      </c>
      <c r="AD243" s="582" t="s">
        <v>1605</v>
      </c>
      <c r="AE243" s="245" t="s">
        <v>134</v>
      </c>
      <c r="AF243" s="576">
        <v>4.4642857142857152E-4</v>
      </c>
      <c r="AG243" s="588" t="s">
        <v>135</v>
      </c>
      <c r="AH243" s="540">
        <v>0</v>
      </c>
      <c r="AI243" s="527">
        <v>0</v>
      </c>
      <c r="AJ243" s="527">
        <v>0</v>
      </c>
      <c r="AK243" s="529">
        <v>0.2</v>
      </c>
      <c r="AL243" s="527">
        <v>0</v>
      </c>
      <c r="AM243" s="529">
        <v>0.25</v>
      </c>
      <c r="AN243" s="122">
        <v>0</v>
      </c>
      <c r="AO243" s="125">
        <v>0.55000000000000004</v>
      </c>
      <c r="AP243" s="122">
        <v>0</v>
      </c>
      <c r="AQ243" s="122">
        <v>0</v>
      </c>
      <c r="AR243" s="122">
        <v>0</v>
      </c>
      <c r="AS243" s="122">
        <v>0</v>
      </c>
      <c r="AT243" s="546">
        <f t="shared" si="15"/>
        <v>1</v>
      </c>
      <c r="AU243" s="609" t="s">
        <v>136</v>
      </c>
      <c r="AV243" s="557">
        <v>0</v>
      </c>
      <c r="AW243" s="558">
        <v>0</v>
      </c>
      <c r="AX243" s="558">
        <v>0</v>
      </c>
      <c r="AY243" s="558">
        <v>0.2</v>
      </c>
      <c r="AZ243" s="558">
        <v>0</v>
      </c>
      <c r="BA243" s="558">
        <v>0</v>
      </c>
      <c r="BB243" s="123">
        <v>0</v>
      </c>
      <c r="BC243" s="123">
        <v>0</v>
      </c>
      <c r="BD243" s="123">
        <v>0</v>
      </c>
      <c r="BE243" s="123">
        <v>0</v>
      </c>
      <c r="BF243" s="123">
        <v>0</v>
      </c>
      <c r="BG243" s="123">
        <v>0</v>
      </c>
      <c r="BH243" s="572">
        <f t="shared" si="16"/>
        <v>0.2</v>
      </c>
      <c r="BI243" s="571">
        <f t="shared" si="17"/>
        <v>0.2</v>
      </c>
      <c r="BJ243" s="571" t="str">
        <f>VLOOKUP(BI243,Tabla_Indicador_Gestion4[#All],3,TRUE)</f>
        <v>En Tramite</v>
      </c>
      <c r="BK243" s="315" t="str">
        <f t="shared" si="18"/>
        <v xml:space="preserve"> |201912: 0 |201911: 0 |2019010: 0 |201909: 0 |201908: 0 |201907: 0 |201906: Se envío información a comunicaciones |201905: 0  |201904: Listas de Asistencia |201903: NA |201902: NA |201901: NA</v>
      </c>
      <c r="BL243" s="316" t="str">
        <f t="shared" si="19"/>
        <v xml:space="preserve"> |201912: 0 |201911: 0 |2019010: 0 |201909: 0 |201908: 0 |201907: 0 |201906: Se realizó la preparación de información para realizar campaña de Rendición de Cuentas RDC y se envío a comunicaciones para su diagramación y publicación. |201905: 0  |201904: Se realizó la inducción y reinducción a los funcionario, donde los Directivos de la Entidad, explicaron los avance en la gestión que ha tenido la Entidad en los últimos 6 meses. |201903: Actividad sin iniciar |201902: Actividad sin iniciar |201901: Actividad sin iniciar</v>
      </c>
      <c r="BM243" s="355" t="s">
        <v>362</v>
      </c>
      <c r="BN243" s="356" t="s">
        <v>1682</v>
      </c>
      <c r="BO243" s="355" t="s">
        <v>362</v>
      </c>
      <c r="BP243" s="356" t="s">
        <v>1682</v>
      </c>
      <c r="BQ243" s="355" t="s">
        <v>362</v>
      </c>
      <c r="BR243" s="356" t="s">
        <v>1682</v>
      </c>
      <c r="BS243" s="423" t="s">
        <v>1883</v>
      </c>
      <c r="BT243" s="424" t="s">
        <v>1884</v>
      </c>
      <c r="BU243" s="462">
        <v>0</v>
      </c>
      <c r="BV243" s="463">
        <v>0</v>
      </c>
      <c r="BW243" s="267" t="s">
        <v>1885</v>
      </c>
      <c r="BX243" s="268" t="s">
        <v>1886</v>
      </c>
      <c r="BY243" s="490">
        <v>0</v>
      </c>
      <c r="BZ243" s="491">
        <v>0</v>
      </c>
      <c r="CA243" s="490">
        <v>0</v>
      </c>
      <c r="CB243" s="491">
        <v>0</v>
      </c>
      <c r="CC243" s="490">
        <v>0</v>
      </c>
      <c r="CD243" s="491">
        <v>0</v>
      </c>
      <c r="CE243" s="490">
        <v>0</v>
      </c>
      <c r="CF243" s="491">
        <v>0</v>
      </c>
      <c r="CG243" s="490">
        <v>0</v>
      </c>
      <c r="CH243" s="491">
        <v>0</v>
      </c>
      <c r="CI243" s="490">
        <v>0</v>
      </c>
      <c r="CJ243" s="491">
        <v>0</v>
      </c>
    </row>
    <row r="244" spans="1:88" ht="15" customHeight="1" x14ac:dyDescent="0.2">
      <c r="A244" s="587">
        <v>244</v>
      </c>
      <c r="B244" s="575" t="s">
        <v>254</v>
      </c>
      <c r="C244" s="577" t="s">
        <v>9</v>
      </c>
      <c r="D244" s="577" t="s">
        <v>44</v>
      </c>
      <c r="E244" s="577" t="s">
        <v>12</v>
      </c>
      <c r="F244" s="245" t="s">
        <v>121</v>
      </c>
      <c r="G244" s="245" t="s">
        <v>78</v>
      </c>
      <c r="H244" s="245">
        <v>11</v>
      </c>
      <c r="I244" s="577" t="s">
        <v>733</v>
      </c>
      <c r="J244" s="245" t="s">
        <v>1748</v>
      </c>
      <c r="K244" s="245" t="s">
        <v>2262</v>
      </c>
      <c r="L244" s="245" t="s">
        <v>1887</v>
      </c>
      <c r="M244" s="245" t="s">
        <v>1888</v>
      </c>
      <c r="N244" s="577" t="s">
        <v>55</v>
      </c>
      <c r="O244" s="577" t="s">
        <v>257</v>
      </c>
      <c r="P244" s="577" t="s">
        <v>325</v>
      </c>
      <c r="Q244" s="577" t="s">
        <v>1713</v>
      </c>
      <c r="R244" s="245" t="s">
        <v>260</v>
      </c>
      <c r="S244" s="245" t="s">
        <v>129</v>
      </c>
      <c r="T244" s="245" t="s">
        <v>130</v>
      </c>
      <c r="U244" s="575" t="s">
        <v>165</v>
      </c>
      <c r="V244" s="575" t="s">
        <v>327</v>
      </c>
      <c r="W244" s="245"/>
      <c r="X244" s="579"/>
      <c r="Y244" s="579"/>
      <c r="Z244" s="579"/>
      <c r="AA244" s="579"/>
      <c r="AB244" s="579"/>
      <c r="AC244" s="579">
        <v>1</v>
      </c>
      <c r="AD244" s="582" t="s">
        <v>1863</v>
      </c>
      <c r="AE244" s="245" t="s">
        <v>134</v>
      </c>
      <c r="AF244" s="576">
        <v>4.4642857142857152E-4</v>
      </c>
      <c r="AG244" s="588" t="s">
        <v>135</v>
      </c>
      <c r="AH244" s="525">
        <v>0</v>
      </c>
      <c r="AI244" s="527">
        <v>0</v>
      </c>
      <c r="AJ244" s="527">
        <v>0</v>
      </c>
      <c r="AK244" s="527">
        <v>0</v>
      </c>
      <c r="AL244" s="527">
        <v>0</v>
      </c>
      <c r="AM244" s="527">
        <v>0.5</v>
      </c>
      <c r="AN244" s="122">
        <v>0</v>
      </c>
      <c r="AO244" s="122">
        <v>0</v>
      </c>
      <c r="AP244" s="122">
        <v>0</v>
      </c>
      <c r="AQ244" s="126">
        <v>0.5</v>
      </c>
      <c r="AR244" s="122">
        <v>0</v>
      </c>
      <c r="AS244" s="122">
        <v>0</v>
      </c>
      <c r="AT244" s="546">
        <f t="shared" si="15"/>
        <v>1</v>
      </c>
      <c r="AU244" s="609" t="s">
        <v>136</v>
      </c>
      <c r="AV244" s="555">
        <v>0</v>
      </c>
      <c r="AW244" s="556">
        <v>0</v>
      </c>
      <c r="AX244" s="556">
        <v>0</v>
      </c>
      <c r="AY244" s="556">
        <v>0</v>
      </c>
      <c r="AZ244" s="556">
        <v>0</v>
      </c>
      <c r="BA244" s="556">
        <v>0</v>
      </c>
      <c r="BB244" s="123">
        <v>0</v>
      </c>
      <c r="BC244" s="123">
        <v>0</v>
      </c>
      <c r="BD244" s="123">
        <v>0</v>
      </c>
      <c r="BE244" s="123">
        <v>0</v>
      </c>
      <c r="BF244" s="123">
        <v>0</v>
      </c>
      <c r="BG244" s="123">
        <v>0</v>
      </c>
      <c r="BH244" s="572">
        <f t="shared" si="16"/>
        <v>0</v>
      </c>
      <c r="BI244" s="571">
        <f t="shared" si="17"/>
        <v>0</v>
      </c>
      <c r="BJ244" s="571" t="str">
        <f>VLOOKUP(BI244,Tabla_Indicador_Gestion4[#All],3,TRUE)</f>
        <v>Por Ejecutar</v>
      </c>
      <c r="BK244" s="315" t="str">
        <f t="shared" si="18"/>
        <v xml:space="preserve"> |201912: 0 |201911: 0 |2019010: 0 |201909: 0 |201908: 0 |201907: 0 |201906: 0 |201905: 0  |201904: 0 |201903: 0 |201902: 0 |201901: 0</v>
      </c>
      <c r="BL244" s="316" t="str">
        <f t="shared" si="19"/>
        <v xml:space="preserve"> |201912: 0 |201911: 0 |2019010: 0 |201909: 0 |201908: 0 |201907: 0 |201906: 0 |201905: 0  |201904: 0 |201903: 0 |201902: 0 |201901: 0</v>
      </c>
      <c r="BM244" s="361">
        <v>0</v>
      </c>
      <c r="BN244" s="362">
        <v>0</v>
      </c>
      <c r="BO244" s="361">
        <v>0</v>
      </c>
      <c r="BP244" s="362">
        <v>0</v>
      </c>
      <c r="BQ244" s="361">
        <v>0</v>
      </c>
      <c r="BR244" s="362">
        <v>0</v>
      </c>
      <c r="BS244" s="361">
        <v>0</v>
      </c>
      <c r="BT244" s="362">
        <v>0</v>
      </c>
      <c r="BU244" s="462">
        <v>0</v>
      </c>
      <c r="BV244" s="463">
        <v>0</v>
      </c>
      <c r="BW244" s="323">
        <v>0</v>
      </c>
      <c r="BX244" s="324">
        <v>0</v>
      </c>
      <c r="BY244" s="490">
        <v>0</v>
      </c>
      <c r="BZ244" s="491">
        <v>0</v>
      </c>
      <c r="CA244" s="490">
        <v>0</v>
      </c>
      <c r="CB244" s="491">
        <v>0</v>
      </c>
      <c r="CC244" s="490">
        <v>0</v>
      </c>
      <c r="CD244" s="491">
        <v>0</v>
      </c>
      <c r="CE244" s="490">
        <v>0</v>
      </c>
      <c r="CF244" s="491">
        <v>0</v>
      </c>
      <c r="CG244" s="490">
        <v>0</v>
      </c>
      <c r="CH244" s="491">
        <v>0</v>
      </c>
      <c r="CI244" s="490">
        <v>0</v>
      </c>
      <c r="CJ244" s="491">
        <v>0</v>
      </c>
    </row>
    <row r="245" spans="1:88" ht="15" customHeight="1" x14ac:dyDescent="0.2">
      <c r="A245" s="587">
        <v>245</v>
      </c>
      <c r="B245" s="575" t="s">
        <v>254</v>
      </c>
      <c r="C245" s="577" t="s">
        <v>9</v>
      </c>
      <c r="D245" s="577" t="s">
        <v>44</v>
      </c>
      <c r="E245" s="577" t="s">
        <v>12</v>
      </c>
      <c r="F245" s="245" t="s">
        <v>121</v>
      </c>
      <c r="G245" s="245" t="s">
        <v>78</v>
      </c>
      <c r="H245" s="245">
        <v>11</v>
      </c>
      <c r="I245" s="577" t="s">
        <v>733</v>
      </c>
      <c r="J245" s="245" t="s">
        <v>1748</v>
      </c>
      <c r="K245" s="245" t="s">
        <v>2252</v>
      </c>
      <c r="L245" s="245" t="s">
        <v>1889</v>
      </c>
      <c r="M245" s="245" t="s">
        <v>1890</v>
      </c>
      <c r="N245" s="577" t="s">
        <v>59</v>
      </c>
      <c r="O245" s="577" t="s">
        <v>429</v>
      </c>
      <c r="P245" s="577" t="s">
        <v>429</v>
      </c>
      <c r="Q245" s="577" t="s">
        <v>759</v>
      </c>
      <c r="R245" s="245" t="s">
        <v>260</v>
      </c>
      <c r="S245" s="245" t="s">
        <v>129</v>
      </c>
      <c r="T245" s="245" t="s">
        <v>130</v>
      </c>
      <c r="U245" s="575" t="s">
        <v>165</v>
      </c>
      <c r="V245" s="575" t="s">
        <v>327</v>
      </c>
      <c r="W245" s="245"/>
      <c r="X245" s="589"/>
      <c r="Y245" s="589"/>
      <c r="Z245" s="589"/>
      <c r="AA245" s="589"/>
      <c r="AB245" s="589"/>
      <c r="AC245" s="589">
        <v>1</v>
      </c>
      <c r="AD245" s="582" t="s">
        <v>1605</v>
      </c>
      <c r="AE245" s="245" t="s">
        <v>134</v>
      </c>
      <c r="AF245" s="576">
        <v>4.4642857142857152E-4</v>
      </c>
      <c r="AG245" s="588" t="s">
        <v>135</v>
      </c>
      <c r="AH245" s="540">
        <v>0</v>
      </c>
      <c r="AI245" s="527">
        <v>0</v>
      </c>
      <c r="AJ245" s="527">
        <v>0</v>
      </c>
      <c r="AK245" s="527">
        <v>0</v>
      </c>
      <c r="AL245" s="527">
        <v>0</v>
      </c>
      <c r="AM245" s="527">
        <v>0</v>
      </c>
      <c r="AN245" s="125">
        <v>0.1</v>
      </c>
      <c r="AO245" s="125">
        <v>0.9</v>
      </c>
      <c r="AP245" s="122">
        <v>0</v>
      </c>
      <c r="AQ245" s="122">
        <v>0</v>
      </c>
      <c r="AR245" s="122">
        <v>0</v>
      </c>
      <c r="AS245" s="122">
        <v>0</v>
      </c>
      <c r="AT245" s="546">
        <f t="shared" si="15"/>
        <v>1</v>
      </c>
      <c r="AU245" s="609" t="s">
        <v>136</v>
      </c>
      <c r="AV245" s="557">
        <v>0</v>
      </c>
      <c r="AW245" s="558">
        <v>0</v>
      </c>
      <c r="AX245" s="558">
        <v>0</v>
      </c>
      <c r="AY245" s="558">
        <v>0</v>
      </c>
      <c r="AZ245" s="558">
        <v>0</v>
      </c>
      <c r="BA245" s="558">
        <v>0</v>
      </c>
      <c r="BB245" s="123">
        <v>0</v>
      </c>
      <c r="BC245" s="123">
        <v>0</v>
      </c>
      <c r="BD245" s="123">
        <v>0</v>
      </c>
      <c r="BE245" s="123">
        <v>0</v>
      </c>
      <c r="BF245" s="123">
        <v>0</v>
      </c>
      <c r="BG245" s="123">
        <v>0</v>
      </c>
      <c r="BH245" s="572">
        <f t="shared" si="16"/>
        <v>0</v>
      </c>
      <c r="BI245" s="571">
        <f t="shared" si="17"/>
        <v>0</v>
      </c>
      <c r="BJ245" s="571" t="str">
        <f>VLOOKUP(BI245,Tabla_Indicador_Gestion4[#All],3,TRUE)</f>
        <v>Por Ejecutar</v>
      </c>
      <c r="BK245" s="315" t="str">
        <f t="shared" si="18"/>
        <v xml:space="preserve"> |201912: 0 |201911: 0 |2019010: 0 |201909: 0 |201908: 0 |201907: 0 |201906: 0 |201905: 0  |201904: 0 |201903: NA |201902: NA |201901: NA</v>
      </c>
      <c r="BL245" s="316" t="str">
        <f t="shared" si="19"/>
        <v xml:space="preserve"> |201912: 0 |201911: 0 |2019010: 0 |201909: 0 |201908: 0 |201907: 0 |201906: 0 |201905: 0  |201904: 0 |201903: Actividad sin iniciar |201902: Actividad sin iniciar |201901: Actividad sin iniciar</v>
      </c>
      <c r="BM245" s="355" t="s">
        <v>362</v>
      </c>
      <c r="BN245" s="356" t="s">
        <v>1682</v>
      </c>
      <c r="BO245" s="355" t="s">
        <v>362</v>
      </c>
      <c r="BP245" s="356" t="s">
        <v>1682</v>
      </c>
      <c r="BQ245" s="355" t="s">
        <v>362</v>
      </c>
      <c r="BR245" s="356" t="s">
        <v>1682</v>
      </c>
      <c r="BS245" s="359">
        <v>0</v>
      </c>
      <c r="BT245" s="360">
        <v>0</v>
      </c>
      <c r="BU245" s="462">
        <v>0</v>
      </c>
      <c r="BV245" s="463">
        <v>0</v>
      </c>
      <c r="BW245" s="321">
        <v>0</v>
      </c>
      <c r="BX245" s="322">
        <v>0</v>
      </c>
      <c r="BY245" s="490">
        <v>0</v>
      </c>
      <c r="BZ245" s="491">
        <v>0</v>
      </c>
      <c r="CA245" s="490">
        <v>0</v>
      </c>
      <c r="CB245" s="491">
        <v>0</v>
      </c>
      <c r="CC245" s="490">
        <v>0</v>
      </c>
      <c r="CD245" s="491">
        <v>0</v>
      </c>
      <c r="CE245" s="490">
        <v>0</v>
      </c>
      <c r="CF245" s="491">
        <v>0</v>
      </c>
      <c r="CG245" s="490">
        <v>0</v>
      </c>
      <c r="CH245" s="491">
        <v>0</v>
      </c>
      <c r="CI245" s="490">
        <v>0</v>
      </c>
      <c r="CJ245" s="491">
        <v>0</v>
      </c>
    </row>
    <row r="246" spans="1:88" ht="15" customHeight="1" x14ac:dyDescent="0.2">
      <c r="A246" s="587">
        <v>246</v>
      </c>
      <c r="B246" s="575" t="s">
        <v>254</v>
      </c>
      <c r="C246" s="577" t="s">
        <v>9</v>
      </c>
      <c r="D246" s="577" t="s">
        <v>44</v>
      </c>
      <c r="E246" s="577" t="s">
        <v>12</v>
      </c>
      <c r="F246" s="245" t="s">
        <v>121</v>
      </c>
      <c r="G246" s="245" t="s">
        <v>78</v>
      </c>
      <c r="H246" s="245">
        <v>11</v>
      </c>
      <c r="I246" s="577" t="s">
        <v>733</v>
      </c>
      <c r="J246" s="245" t="s">
        <v>1748</v>
      </c>
      <c r="K246" s="245" t="s">
        <v>2252</v>
      </c>
      <c r="L246" s="245" t="s">
        <v>1891</v>
      </c>
      <c r="M246" s="245" t="s">
        <v>1892</v>
      </c>
      <c r="N246" s="577" t="s">
        <v>59</v>
      </c>
      <c r="O246" s="577" t="s">
        <v>429</v>
      </c>
      <c r="P246" s="577" t="s">
        <v>429</v>
      </c>
      <c r="Q246" s="577" t="s">
        <v>759</v>
      </c>
      <c r="R246" s="245" t="s">
        <v>260</v>
      </c>
      <c r="S246" s="245" t="s">
        <v>129</v>
      </c>
      <c r="T246" s="245" t="s">
        <v>130</v>
      </c>
      <c r="U246" s="575" t="s">
        <v>165</v>
      </c>
      <c r="V246" s="575" t="s">
        <v>327</v>
      </c>
      <c r="W246" s="245"/>
      <c r="X246" s="579"/>
      <c r="Y246" s="579"/>
      <c r="Z246" s="579"/>
      <c r="AA246" s="579"/>
      <c r="AB246" s="579"/>
      <c r="AC246" s="579">
        <v>1</v>
      </c>
      <c r="AD246" s="582" t="s">
        <v>1605</v>
      </c>
      <c r="AE246" s="245" t="s">
        <v>134</v>
      </c>
      <c r="AF246" s="576">
        <v>4.4642857142857152E-4</v>
      </c>
      <c r="AG246" s="588" t="s">
        <v>135</v>
      </c>
      <c r="AH246" s="540">
        <v>0</v>
      </c>
      <c r="AI246" s="527">
        <v>0</v>
      </c>
      <c r="AJ246" s="527">
        <v>0</v>
      </c>
      <c r="AK246" s="527">
        <v>0</v>
      </c>
      <c r="AL246" s="527">
        <v>0</v>
      </c>
      <c r="AM246" s="527">
        <v>0</v>
      </c>
      <c r="AN246" s="122">
        <v>0</v>
      </c>
      <c r="AO246" s="122">
        <v>0</v>
      </c>
      <c r="AP246" s="122">
        <v>0</v>
      </c>
      <c r="AQ246" s="122">
        <v>0</v>
      </c>
      <c r="AR246" s="126">
        <v>1</v>
      </c>
      <c r="AS246" s="122">
        <v>0</v>
      </c>
      <c r="AT246" s="546">
        <f t="shared" si="15"/>
        <v>1</v>
      </c>
      <c r="AU246" s="609" t="s">
        <v>136</v>
      </c>
      <c r="AV246" s="555">
        <v>0</v>
      </c>
      <c r="AW246" s="556">
        <v>0</v>
      </c>
      <c r="AX246" s="556">
        <v>0</v>
      </c>
      <c r="AY246" s="556">
        <v>0</v>
      </c>
      <c r="AZ246" s="556">
        <v>0</v>
      </c>
      <c r="BA246" s="556">
        <v>0</v>
      </c>
      <c r="BB246" s="123">
        <v>0</v>
      </c>
      <c r="BC246" s="123">
        <v>0</v>
      </c>
      <c r="BD246" s="123">
        <v>0</v>
      </c>
      <c r="BE246" s="123">
        <v>0</v>
      </c>
      <c r="BF246" s="123">
        <v>0</v>
      </c>
      <c r="BG246" s="123">
        <v>0</v>
      </c>
      <c r="BH246" s="572">
        <f t="shared" si="16"/>
        <v>0</v>
      </c>
      <c r="BI246" s="571">
        <f t="shared" si="17"/>
        <v>0</v>
      </c>
      <c r="BJ246" s="571" t="str">
        <f>VLOOKUP(BI246,Tabla_Indicador_Gestion4[#All],3,TRUE)</f>
        <v>Por Ejecutar</v>
      </c>
      <c r="BK246" s="315" t="str">
        <f t="shared" si="18"/>
        <v xml:space="preserve"> |201912: 0 |201911: 0 |2019010: 0 |201909: 0 |201908: 0 |201907: 0 |201906: 0 |201905: 0  |201904: 0 |201903: NA |201902: NA |201901: NA</v>
      </c>
      <c r="BL246" s="316" t="str">
        <f t="shared" si="19"/>
        <v xml:space="preserve"> |201912: 0 |201911: 0 |2019010: 0 |201909: 0 |201908: 0 |201907: 0 |201906: 0 |201905: 0  |201904: 0 |201903: Actividad sin iniciar |201902: Actividad sin iniciar |201901: Actividad sin iniciar</v>
      </c>
      <c r="BM246" s="357" t="s">
        <v>362</v>
      </c>
      <c r="BN246" s="358" t="s">
        <v>1682</v>
      </c>
      <c r="BO246" s="357" t="s">
        <v>362</v>
      </c>
      <c r="BP246" s="358" t="s">
        <v>1682</v>
      </c>
      <c r="BQ246" s="357" t="s">
        <v>362</v>
      </c>
      <c r="BR246" s="358" t="s">
        <v>1682</v>
      </c>
      <c r="BS246" s="361">
        <v>0</v>
      </c>
      <c r="BT246" s="362">
        <v>0</v>
      </c>
      <c r="BU246" s="462">
        <v>0</v>
      </c>
      <c r="BV246" s="463">
        <v>0</v>
      </c>
      <c r="BW246" s="323">
        <v>0</v>
      </c>
      <c r="BX246" s="324">
        <v>0</v>
      </c>
      <c r="BY246" s="490">
        <v>0</v>
      </c>
      <c r="BZ246" s="491">
        <v>0</v>
      </c>
      <c r="CA246" s="490">
        <v>0</v>
      </c>
      <c r="CB246" s="491">
        <v>0</v>
      </c>
      <c r="CC246" s="490">
        <v>0</v>
      </c>
      <c r="CD246" s="491">
        <v>0</v>
      </c>
      <c r="CE246" s="490">
        <v>0</v>
      </c>
      <c r="CF246" s="491">
        <v>0</v>
      </c>
      <c r="CG246" s="490">
        <v>0</v>
      </c>
      <c r="CH246" s="491">
        <v>0</v>
      </c>
      <c r="CI246" s="490">
        <v>0</v>
      </c>
      <c r="CJ246" s="491">
        <v>0</v>
      </c>
    </row>
    <row r="247" spans="1:88" ht="15" customHeight="1" x14ac:dyDescent="0.2">
      <c r="A247" s="587">
        <v>247</v>
      </c>
      <c r="B247" s="575" t="s">
        <v>254</v>
      </c>
      <c r="C247" s="577" t="s">
        <v>9</v>
      </c>
      <c r="D247" s="577" t="s">
        <v>44</v>
      </c>
      <c r="E247" s="577" t="s">
        <v>12</v>
      </c>
      <c r="F247" s="245" t="s">
        <v>121</v>
      </c>
      <c r="G247" s="245" t="s">
        <v>78</v>
      </c>
      <c r="H247" s="245">
        <v>11</v>
      </c>
      <c r="I247" s="577" t="s">
        <v>733</v>
      </c>
      <c r="J247" s="245" t="s">
        <v>1748</v>
      </c>
      <c r="K247" s="245" t="s">
        <v>2252</v>
      </c>
      <c r="L247" s="245" t="s">
        <v>1893</v>
      </c>
      <c r="M247" s="245" t="s">
        <v>1894</v>
      </c>
      <c r="N247" s="577" t="s">
        <v>59</v>
      </c>
      <c r="O247" s="577" t="s">
        <v>429</v>
      </c>
      <c r="P247" s="577" t="s">
        <v>429</v>
      </c>
      <c r="Q247" s="577" t="s">
        <v>759</v>
      </c>
      <c r="R247" s="245" t="s">
        <v>260</v>
      </c>
      <c r="S247" s="245" t="s">
        <v>129</v>
      </c>
      <c r="T247" s="245" t="s">
        <v>130</v>
      </c>
      <c r="U247" s="575" t="s">
        <v>165</v>
      </c>
      <c r="V247" s="575" t="s">
        <v>327</v>
      </c>
      <c r="W247" s="245"/>
      <c r="X247" s="579"/>
      <c r="Y247" s="579"/>
      <c r="Z247" s="579"/>
      <c r="AA247" s="579"/>
      <c r="AB247" s="579"/>
      <c r="AC247" s="579">
        <v>1</v>
      </c>
      <c r="AD247" s="582" t="s">
        <v>1605</v>
      </c>
      <c r="AE247" s="245" t="s">
        <v>134</v>
      </c>
      <c r="AF247" s="576">
        <v>4.4642857142857152E-4</v>
      </c>
      <c r="AG247" s="588" t="s">
        <v>135</v>
      </c>
      <c r="AH247" s="540">
        <v>0</v>
      </c>
      <c r="AI247" s="527">
        <v>0</v>
      </c>
      <c r="AJ247" s="527">
        <v>0</v>
      </c>
      <c r="AK247" s="529">
        <v>0.33329999999999999</v>
      </c>
      <c r="AL247" s="527">
        <v>0</v>
      </c>
      <c r="AM247" s="527">
        <v>0</v>
      </c>
      <c r="AN247" s="122">
        <v>0</v>
      </c>
      <c r="AO247" s="125">
        <v>0.33329999999999999</v>
      </c>
      <c r="AP247" s="122">
        <v>0</v>
      </c>
      <c r="AQ247" s="122">
        <v>0</v>
      </c>
      <c r="AR247" s="122">
        <v>0</v>
      </c>
      <c r="AS247" s="125">
        <v>0.33339999999999997</v>
      </c>
      <c r="AT247" s="546">
        <f t="shared" si="15"/>
        <v>1</v>
      </c>
      <c r="AU247" s="609" t="s">
        <v>136</v>
      </c>
      <c r="AV247" s="557">
        <v>0</v>
      </c>
      <c r="AW247" s="558">
        <v>0</v>
      </c>
      <c r="AX247" s="558">
        <v>0</v>
      </c>
      <c r="AY247" s="558">
        <v>0.33329999999999999</v>
      </c>
      <c r="AZ247" s="558">
        <v>0</v>
      </c>
      <c r="BA247" s="558">
        <v>0</v>
      </c>
      <c r="BB247" s="123">
        <v>0</v>
      </c>
      <c r="BC247" s="123">
        <v>0</v>
      </c>
      <c r="BD247" s="123">
        <v>0</v>
      </c>
      <c r="BE247" s="123">
        <v>0</v>
      </c>
      <c r="BF247" s="123">
        <v>0</v>
      </c>
      <c r="BG247" s="123">
        <v>0</v>
      </c>
      <c r="BH247" s="572">
        <f t="shared" si="16"/>
        <v>0.33329999999999999</v>
      </c>
      <c r="BI247" s="571">
        <f t="shared" si="17"/>
        <v>0.33329999999999999</v>
      </c>
      <c r="BJ247" s="571" t="str">
        <f>VLOOKUP(BI247,Tabla_Indicador_Gestion4[#All],3,TRUE)</f>
        <v>En Tramite</v>
      </c>
      <c r="BK247" s="315" t="str">
        <f t="shared" si="18"/>
        <v xml:space="preserve"> |201912: 0 |201911: 0 |2019010: 0 |201909: 0 |201908: 0 |201907: 0 |201906: 0 |201905: 0  |201904: Seguimiento Plan Anticorrupción PAAC |201903: NA |201902: NA |201901: NA</v>
      </c>
      <c r="BL247" s="316" t="str">
        <f t="shared" si="19"/>
        <v xml:space="preserve"> |201912: 0 |201911: 0 |2019010: 0 |201909: 0 |201908: 0 |201907: 0 |201906: 0 |201905: 0  |201904: Se realizó el seguimiento a las actividades definidas en el Componente de rendición de Cuentas del Plan Anticorrupción y de Atención al Ciudadano |201903: Actividad sin iniciar |201902: Actividad sin iniciar |201901: Actividad sin iniciar</v>
      </c>
      <c r="BM247" s="355" t="s">
        <v>362</v>
      </c>
      <c r="BN247" s="356" t="s">
        <v>1682</v>
      </c>
      <c r="BO247" s="355" t="s">
        <v>362</v>
      </c>
      <c r="BP247" s="356" t="s">
        <v>1682</v>
      </c>
      <c r="BQ247" s="355" t="s">
        <v>362</v>
      </c>
      <c r="BR247" s="356" t="s">
        <v>1682</v>
      </c>
      <c r="BS247" s="355" t="s">
        <v>1895</v>
      </c>
      <c r="BT247" s="356" t="s">
        <v>1896</v>
      </c>
      <c r="BU247" s="462">
        <v>0</v>
      </c>
      <c r="BV247" s="463">
        <v>0</v>
      </c>
      <c r="BW247" s="321">
        <v>0</v>
      </c>
      <c r="BX247" s="322">
        <v>0</v>
      </c>
      <c r="BY247" s="490">
        <v>0</v>
      </c>
      <c r="BZ247" s="491">
        <v>0</v>
      </c>
      <c r="CA247" s="490">
        <v>0</v>
      </c>
      <c r="CB247" s="491">
        <v>0</v>
      </c>
      <c r="CC247" s="490">
        <v>0</v>
      </c>
      <c r="CD247" s="491">
        <v>0</v>
      </c>
      <c r="CE247" s="490">
        <v>0</v>
      </c>
      <c r="CF247" s="491">
        <v>0</v>
      </c>
      <c r="CG247" s="490">
        <v>0</v>
      </c>
      <c r="CH247" s="491">
        <v>0</v>
      </c>
      <c r="CI247" s="490">
        <v>0</v>
      </c>
      <c r="CJ247" s="491">
        <v>0</v>
      </c>
    </row>
    <row r="248" spans="1:88" ht="15" customHeight="1" x14ac:dyDescent="0.2">
      <c r="A248" s="587">
        <v>248</v>
      </c>
      <c r="B248" s="575" t="s">
        <v>254</v>
      </c>
      <c r="C248" s="577" t="s">
        <v>9</v>
      </c>
      <c r="D248" s="577" t="s">
        <v>44</v>
      </c>
      <c r="E248" s="577" t="s">
        <v>12</v>
      </c>
      <c r="F248" s="245" t="s">
        <v>121</v>
      </c>
      <c r="G248" s="245" t="s">
        <v>78</v>
      </c>
      <c r="H248" s="245">
        <v>11</v>
      </c>
      <c r="I248" s="577" t="s">
        <v>733</v>
      </c>
      <c r="J248" s="245" t="s">
        <v>1748</v>
      </c>
      <c r="K248" s="245" t="s">
        <v>2252</v>
      </c>
      <c r="L248" s="245" t="s">
        <v>1897</v>
      </c>
      <c r="M248" s="245" t="s">
        <v>1898</v>
      </c>
      <c r="N248" s="577" t="s">
        <v>59</v>
      </c>
      <c r="O248" s="577" t="s">
        <v>429</v>
      </c>
      <c r="P248" s="577" t="s">
        <v>429</v>
      </c>
      <c r="Q248" s="577" t="s">
        <v>759</v>
      </c>
      <c r="R248" s="245" t="s">
        <v>260</v>
      </c>
      <c r="S248" s="245" t="s">
        <v>129</v>
      </c>
      <c r="T248" s="245" t="s">
        <v>130</v>
      </c>
      <c r="U248" s="575" t="s">
        <v>165</v>
      </c>
      <c r="V248" s="575" t="s">
        <v>327</v>
      </c>
      <c r="W248" s="245"/>
      <c r="X248" s="579"/>
      <c r="Y248" s="579"/>
      <c r="Z248" s="579"/>
      <c r="AA248" s="579"/>
      <c r="AB248" s="579"/>
      <c r="AC248" s="579">
        <v>1</v>
      </c>
      <c r="AD248" s="582" t="s">
        <v>1605</v>
      </c>
      <c r="AE248" s="245" t="s">
        <v>134</v>
      </c>
      <c r="AF248" s="576">
        <v>4.4642857142857152E-4</v>
      </c>
      <c r="AG248" s="588" t="s">
        <v>135</v>
      </c>
      <c r="AH248" s="540">
        <v>0</v>
      </c>
      <c r="AI248" s="527">
        <v>0</v>
      </c>
      <c r="AJ248" s="527">
        <v>0</v>
      </c>
      <c r="AK248" s="527">
        <v>0.33329999999999999</v>
      </c>
      <c r="AL248" s="527">
        <v>0</v>
      </c>
      <c r="AM248" s="527">
        <v>0</v>
      </c>
      <c r="AN248" s="122">
        <v>0</v>
      </c>
      <c r="AO248" s="126">
        <v>0.33329999999999999</v>
      </c>
      <c r="AP248" s="122">
        <v>0</v>
      </c>
      <c r="AQ248" s="122">
        <v>0</v>
      </c>
      <c r="AR248" s="122">
        <v>0</v>
      </c>
      <c r="AS248" s="126">
        <v>0.33339999999999997</v>
      </c>
      <c r="AT248" s="546">
        <f t="shared" si="15"/>
        <v>1</v>
      </c>
      <c r="AU248" s="609" t="s">
        <v>136</v>
      </c>
      <c r="AV248" s="555">
        <v>0</v>
      </c>
      <c r="AW248" s="556">
        <v>0</v>
      </c>
      <c r="AX248" s="556">
        <v>0</v>
      </c>
      <c r="AY248" s="556">
        <v>0.33329999999999999</v>
      </c>
      <c r="AZ248" s="556">
        <v>0</v>
      </c>
      <c r="BA248" s="556">
        <v>0</v>
      </c>
      <c r="BB248" s="123">
        <v>0</v>
      </c>
      <c r="BC248" s="123">
        <v>0</v>
      </c>
      <c r="BD248" s="123">
        <v>0</v>
      </c>
      <c r="BE248" s="123">
        <v>0</v>
      </c>
      <c r="BF248" s="123">
        <v>0</v>
      </c>
      <c r="BG248" s="123">
        <v>0</v>
      </c>
      <c r="BH248" s="572">
        <f t="shared" si="16"/>
        <v>0.33329999999999999</v>
      </c>
      <c r="BI248" s="571">
        <f t="shared" si="17"/>
        <v>0.33329999999999999</v>
      </c>
      <c r="BJ248" s="571" t="str">
        <f>VLOOKUP(BI248,Tabla_Indicador_Gestion4[#All],3,TRUE)</f>
        <v>En Tramite</v>
      </c>
      <c r="BK248" s="315" t="str">
        <f t="shared" si="18"/>
        <v xml:space="preserve"> |201912: 0 |201911: 0 |2019010: 0 |201909: 0 |201908: 0 |201907: 0 |201906: 0 |201905: 0  |201904: Indicadores Publicados en Página web |201903: NA |201902: NA |201901: NA</v>
      </c>
      <c r="BL248" s="316" t="str">
        <f t="shared" si="19"/>
        <v xml:space="preserve"> |201912: 0 |201911: 0 |2019010: 0 |201909: 0 |201908: 0 |201907: 0 |201906: 0 |201905: 0  |201904: Se realizó la medición de los indicadores por cada componente del Plan de Rendición de Cuentas y el avance dio como resultado el 51%. |201903: Actividad sin iniciar |201902: Actividad sin iniciar |201901: Actividad sin iniciar</v>
      </c>
      <c r="BM248" s="357" t="s">
        <v>362</v>
      </c>
      <c r="BN248" s="358" t="s">
        <v>1682</v>
      </c>
      <c r="BO248" s="357" t="s">
        <v>362</v>
      </c>
      <c r="BP248" s="358" t="s">
        <v>1682</v>
      </c>
      <c r="BQ248" s="357" t="s">
        <v>362</v>
      </c>
      <c r="BR248" s="358" t="s">
        <v>1682</v>
      </c>
      <c r="BS248" s="357" t="s">
        <v>1899</v>
      </c>
      <c r="BT248" s="358" t="s">
        <v>1900</v>
      </c>
      <c r="BU248" s="462">
        <v>0</v>
      </c>
      <c r="BV248" s="463">
        <v>0</v>
      </c>
      <c r="BW248" s="323">
        <v>0</v>
      </c>
      <c r="BX248" s="324">
        <v>0</v>
      </c>
      <c r="BY248" s="490">
        <v>0</v>
      </c>
      <c r="BZ248" s="491">
        <v>0</v>
      </c>
      <c r="CA248" s="490">
        <v>0</v>
      </c>
      <c r="CB248" s="491">
        <v>0</v>
      </c>
      <c r="CC248" s="490">
        <v>0</v>
      </c>
      <c r="CD248" s="491">
        <v>0</v>
      </c>
      <c r="CE248" s="490">
        <v>0</v>
      </c>
      <c r="CF248" s="491">
        <v>0</v>
      </c>
      <c r="CG248" s="490">
        <v>0</v>
      </c>
      <c r="CH248" s="491">
        <v>0</v>
      </c>
      <c r="CI248" s="490">
        <v>0</v>
      </c>
      <c r="CJ248" s="491">
        <v>0</v>
      </c>
    </row>
    <row r="249" spans="1:88" ht="15" customHeight="1" x14ac:dyDescent="0.2">
      <c r="A249" s="587">
        <v>249</v>
      </c>
      <c r="B249" s="575" t="s">
        <v>254</v>
      </c>
      <c r="C249" s="577" t="s">
        <v>9</v>
      </c>
      <c r="D249" s="577" t="s">
        <v>44</v>
      </c>
      <c r="E249" s="577" t="s">
        <v>12</v>
      </c>
      <c r="F249" s="245" t="s">
        <v>121</v>
      </c>
      <c r="G249" s="245" t="s">
        <v>78</v>
      </c>
      <c r="H249" s="245">
        <v>11</v>
      </c>
      <c r="I249" s="577" t="s">
        <v>733</v>
      </c>
      <c r="J249" s="245" t="s">
        <v>1748</v>
      </c>
      <c r="K249" s="245" t="s">
        <v>2252</v>
      </c>
      <c r="L249" s="245" t="s">
        <v>1901</v>
      </c>
      <c r="M249" s="245" t="s">
        <v>1902</v>
      </c>
      <c r="N249" s="577" t="s">
        <v>59</v>
      </c>
      <c r="O249" s="577" t="s">
        <v>429</v>
      </c>
      <c r="P249" s="577" t="s">
        <v>429</v>
      </c>
      <c r="Q249" s="577" t="s">
        <v>759</v>
      </c>
      <c r="R249" s="245" t="s">
        <v>260</v>
      </c>
      <c r="S249" s="245" t="s">
        <v>129</v>
      </c>
      <c r="T249" s="245" t="s">
        <v>130</v>
      </c>
      <c r="U249" s="575" t="s">
        <v>165</v>
      </c>
      <c r="V249" s="575" t="s">
        <v>327</v>
      </c>
      <c r="W249" s="245"/>
      <c r="X249" s="579"/>
      <c r="Y249" s="579"/>
      <c r="Z249" s="579"/>
      <c r="AA249" s="579"/>
      <c r="AB249" s="579"/>
      <c r="AC249" s="579">
        <v>1</v>
      </c>
      <c r="AD249" s="582" t="s">
        <v>1605</v>
      </c>
      <c r="AE249" s="245" t="s">
        <v>134</v>
      </c>
      <c r="AF249" s="576">
        <v>4.4642857142857152E-4</v>
      </c>
      <c r="AG249" s="588" t="s">
        <v>135</v>
      </c>
      <c r="AH249" s="540">
        <v>0</v>
      </c>
      <c r="AI249" s="527">
        <v>0</v>
      </c>
      <c r="AJ249" s="527">
        <v>0</v>
      </c>
      <c r="AK249" s="527">
        <v>0</v>
      </c>
      <c r="AL249" s="527">
        <v>0</v>
      </c>
      <c r="AM249" s="527">
        <v>0</v>
      </c>
      <c r="AN249" s="122">
        <v>0</v>
      </c>
      <c r="AO249" s="122">
        <v>0</v>
      </c>
      <c r="AP249" s="122">
        <v>0</v>
      </c>
      <c r="AQ249" s="125">
        <v>1</v>
      </c>
      <c r="AR249" s="122">
        <v>0</v>
      </c>
      <c r="AS249" s="122">
        <v>0</v>
      </c>
      <c r="AT249" s="546">
        <f t="shared" si="15"/>
        <v>1</v>
      </c>
      <c r="AU249" s="609" t="s">
        <v>136</v>
      </c>
      <c r="AV249" s="557">
        <v>0</v>
      </c>
      <c r="AW249" s="558">
        <v>0</v>
      </c>
      <c r="AX249" s="558">
        <v>0</v>
      </c>
      <c r="AY249" s="558">
        <v>0</v>
      </c>
      <c r="AZ249" s="558">
        <v>0</v>
      </c>
      <c r="BA249" s="558">
        <v>0</v>
      </c>
      <c r="BB249" s="123">
        <v>0</v>
      </c>
      <c r="BC249" s="123">
        <v>0</v>
      </c>
      <c r="BD249" s="123">
        <v>0</v>
      </c>
      <c r="BE249" s="123">
        <v>0</v>
      </c>
      <c r="BF249" s="123">
        <v>0</v>
      </c>
      <c r="BG249" s="123">
        <v>0</v>
      </c>
      <c r="BH249" s="572">
        <f t="shared" si="16"/>
        <v>0</v>
      </c>
      <c r="BI249" s="571">
        <f t="shared" si="17"/>
        <v>0</v>
      </c>
      <c r="BJ249" s="571" t="str">
        <f>VLOOKUP(BI249,Tabla_Indicador_Gestion4[#All],3,TRUE)</f>
        <v>Por Ejecutar</v>
      </c>
      <c r="BK249" s="315" t="str">
        <f t="shared" si="18"/>
        <v xml:space="preserve"> |201912: 0 |201911: 0 |2019010: 0 |201909: 0 |201908: 0 |201907: 0 |201906: 0 |201905: 0  |201904: NA |201903: NA |201902: NA |201901: NA</v>
      </c>
      <c r="BL249" s="316" t="str">
        <f t="shared" si="19"/>
        <v xml:space="preserve"> |201912: 0 |201911: 0 |2019010: 0 |201909: 0 |201908: 0 |201907: 0 |201906: 0 |201905: 0  |201904: NA |201903: Actividad sin iniciar |201902: Actividad sin iniciar |201901: Actividad sin iniciar</v>
      </c>
      <c r="BM249" s="355" t="s">
        <v>362</v>
      </c>
      <c r="BN249" s="356" t="s">
        <v>1682</v>
      </c>
      <c r="BO249" s="355" t="s">
        <v>362</v>
      </c>
      <c r="BP249" s="356" t="s">
        <v>1682</v>
      </c>
      <c r="BQ249" s="355" t="s">
        <v>362</v>
      </c>
      <c r="BR249" s="356" t="s">
        <v>1682</v>
      </c>
      <c r="BS249" s="423" t="s">
        <v>362</v>
      </c>
      <c r="BT249" s="424" t="s">
        <v>362</v>
      </c>
      <c r="BU249" s="462">
        <v>0</v>
      </c>
      <c r="BV249" s="463">
        <v>0</v>
      </c>
      <c r="BW249" s="321">
        <v>0</v>
      </c>
      <c r="BX249" s="322">
        <v>0</v>
      </c>
      <c r="BY249" s="490">
        <v>0</v>
      </c>
      <c r="BZ249" s="491">
        <v>0</v>
      </c>
      <c r="CA249" s="490">
        <v>0</v>
      </c>
      <c r="CB249" s="491">
        <v>0</v>
      </c>
      <c r="CC249" s="490">
        <v>0</v>
      </c>
      <c r="CD249" s="491">
        <v>0</v>
      </c>
      <c r="CE249" s="490">
        <v>0</v>
      </c>
      <c r="CF249" s="491">
        <v>0</v>
      </c>
      <c r="CG249" s="490">
        <v>0</v>
      </c>
      <c r="CH249" s="491">
        <v>0</v>
      </c>
      <c r="CI249" s="490">
        <v>0</v>
      </c>
      <c r="CJ249" s="491">
        <v>0</v>
      </c>
    </row>
    <row r="250" spans="1:88" ht="15" customHeight="1" x14ac:dyDescent="0.2">
      <c r="A250" s="587">
        <v>250</v>
      </c>
      <c r="B250" s="575" t="s">
        <v>254</v>
      </c>
      <c r="C250" s="577" t="s">
        <v>9</v>
      </c>
      <c r="D250" s="577" t="s">
        <v>44</v>
      </c>
      <c r="E250" s="577" t="s">
        <v>12</v>
      </c>
      <c r="F250" s="245" t="s">
        <v>121</v>
      </c>
      <c r="G250" s="245" t="s">
        <v>78</v>
      </c>
      <c r="H250" s="245">
        <v>11</v>
      </c>
      <c r="I250" s="577" t="s">
        <v>733</v>
      </c>
      <c r="J250" s="245" t="s">
        <v>33</v>
      </c>
      <c r="K250" s="245" t="s">
        <v>2263</v>
      </c>
      <c r="L250" s="245" t="s">
        <v>1903</v>
      </c>
      <c r="M250" s="245" t="s">
        <v>1904</v>
      </c>
      <c r="N250" s="577" t="s">
        <v>52</v>
      </c>
      <c r="O250" s="577" t="s">
        <v>1374</v>
      </c>
      <c r="P250" s="577" t="s">
        <v>1374</v>
      </c>
      <c r="Q250" s="577" t="s">
        <v>1375</v>
      </c>
      <c r="R250" s="245" t="s">
        <v>128</v>
      </c>
      <c r="S250" s="245" t="s">
        <v>129</v>
      </c>
      <c r="T250" s="245" t="s">
        <v>130</v>
      </c>
      <c r="U250" s="575" t="s">
        <v>142</v>
      </c>
      <c r="V250" s="575" t="s">
        <v>476</v>
      </c>
      <c r="W250" s="245"/>
      <c r="X250" s="579"/>
      <c r="Y250" s="579"/>
      <c r="Z250" s="579"/>
      <c r="AA250" s="579"/>
      <c r="AB250" s="579"/>
      <c r="AC250" s="579">
        <v>1</v>
      </c>
      <c r="AD250" s="582" t="s">
        <v>1863</v>
      </c>
      <c r="AE250" s="245" t="s">
        <v>134</v>
      </c>
      <c r="AF250" s="576">
        <v>4.4642857142857152E-4</v>
      </c>
      <c r="AG250" s="588" t="s">
        <v>135</v>
      </c>
      <c r="AH250" s="526">
        <v>0</v>
      </c>
      <c r="AI250" s="524">
        <v>0</v>
      </c>
      <c r="AJ250" s="524">
        <v>0</v>
      </c>
      <c r="AK250" s="524">
        <v>0</v>
      </c>
      <c r="AL250" s="524">
        <v>0</v>
      </c>
      <c r="AM250" s="524">
        <v>1</v>
      </c>
      <c r="AN250" s="113">
        <v>0</v>
      </c>
      <c r="AO250" s="113">
        <v>0</v>
      </c>
      <c r="AP250" s="113">
        <v>0</v>
      </c>
      <c r="AQ250" s="113">
        <v>0</v>
      </c>
      <c r="AR250" s="113">
        <v>0</v>
      </c>
      <c r="AS250" s="113">
        <v>0</v>
      </c>
      <c r="AT250" s="545">
        <f t="shared" si="15"/>
        <v>1</v>
      </c>
      <c r="AU250" s="609" t="s">
        <v>136</v>
      </c>
      <c r="AV250" s="551">
        <v>0</v>
      </c>
      <c r="AW250" s="552">
        <v>0</v>
      </c>
      <c r="AX250" s="552">
        <v>0</v>
      </c>
      <c r="AY250" s="552">
        <v>0</v>
      </c>
      <c r="AZ250" s="552">
        <v>0</v>
      </c>
      <c r="BA250" s="552">
        <v>1</v>
      </c>
      <c r="BB250" s="115">
        <v>0</v>
      </c>
      <c r="BC250" s="115">
        <v>0</v>
      </c>
      <c r="BD250" s="115">
        <v>0</v>
      </c>
      <c r="BE250" s="115">
        <v>0</v>
      </c>
      <c r="BF250" s="115">
        <v>0</v>
      </c>
      <c r="BG250" s="115">
        <v>0</v>
      </c>
      <c r="BH250" s="545">
        <f t="shared" si="16"/>
        <v>1</v>
      </c>
      <c r="BI250" s="571">
        <f t="shared" si="17"/>
        <v>1</v>
      </c>
      <c r="BJ250" s="571" t="str">
        <f>VLOOKUP(BI250,Tabla_Indicador_Gestion4[#All],3,TRUE)</f>
        <v>Culminada</v>
      </c>
      <c r="BK250" s="315" t="str">
        <f t="shared" si="18"/>
        <v xml:space="preserve"> |201912: 0 |201911: 0 |2019010: 0 |201909: 0 |201908: 0 |201907: 0 |201906: Actos administrativos emitidos por la Delegatura que dan cuenta del funcionamiento de la misma |201905: 0  |201904: 0 |201903: 0 |201902: 0 |201901: 0</v>
      </c>
      <c r="BL250" s="316" t="str">
        <f t="shared" si="19"/>
        <v xml:space="preserve"> |201912: 0 |201911: 0 |2019010: 0 |201909: 0 |201908: 0 |201907: 0 |201906: 0 |201905: 0  |201904: 0 |201903: 0 |201902: 0 |201901: 0</v>
      </c>
      <c r="BM250" s="361">
        <v>0</v>
      </c>
      <c r="BN250" s="362">
        <v>0</v>
      </c>
      <c r="BO250" s="361">
        <v>0</v>
      </c>
      <c r="BP250" s="362">
        <v>0</v>
      </c>
      <c r="BQ250" s="361">
        <v>0</v>
      </c>
      <c r="BR250" s="362">
        <v>0</v>
      </c>
      <c r="BS250" s="361">
        <v>0</v>
      </c>
      <c r="BT250" s="362">
        <v>0</v>
      </c>
      <c r="BU250" s="462">
        <v>0</v>
      </c>
      <c r="BV250" s="463">
        <v>0</v>
      </c>
      <c r="BW250" s="269" t="s">
        <v>1905</v>
      </c>
      <c r="BX250" s="324">
        <v>0</v>
      </c>
      <c r="BY250" s="490">
        <v>0</v>
      </c>
      <c r="BZ250" s="491">
        <v>0</v>
      </c>
      <c r="CA250" s="490">
        <v>0</v>
      </c>
      <c r="CB250" s="491">
        <v>0</v>
      </c>
      <c r="CC250" s="490">
        <v>0</v>
      </c>
      <c r="CD250" s="491">
        <v>0</v>
      </c>
      <c r="CE250" s="490">
        <v>0</v>
      </c>
      <c r="CF250" s="491">
        <v>0</v>
      </c>
      <c r="CG250" s="490">
        <v>0</v>
      </c>
      <c r="CH250" s="491">
        <v>0</v>
      </c>
      <c r="CI250" s="490">
        <v>0</v>
      </c>
      <c r="CJ250" s="491">
        <v>0</v>
      </c>
    </row>
    <row r="251" spans="1:88" ht="15" customHeight="1" x14ac:dyDescent="0.2">
      <c r="A251" s="587">
        <v>251</v>
      </c>
      <c r="B251" s="575" t="s">
        <v>254</v>
      </c>
      <c r="C251" s="577" t="s">
        <v>9</v>
      </c>
      <c r="D251" s="577" t="s">
        <v>44</v>
      </c>
      <c r="E251" s="577" t="s">
        <v>12</v>
      </c>
      <c r="F251" s="245" t="s">
        <v>121</v>
      </c>
      <c r="G251" s="245" t="s">
        <v>78</v>
      </c>
      <c r="H251" s="245">
        <v>11</v>
      </c>
      <c r="I251" s="577" t="s">
        <v>733</v>
      </c>
      <c r="J251" s="245" t="s">
        <v>33</v>
      </c>
      <c r="K251" s="245" t="s">
        <v>2263</v>
      </c>
      <c r="L251" s="245" t="s">
        <v>1906</v>
      </c>
      <c r="M251" s="245" t="s">
        <v>164</v>
      </c>
      <c r="N251" s="577" t="s">
        <v>52</v>
      </c>
      <c r="O251" s="577" t="s">
        <v>1374</v>
      </c>
      <c r="P251" s="577" t="s">
        <v>1374</v>
      </c>
      <c r="Q251" s="577" t="s">
        <v>1375</v>
      </c>
      <c r="R251" s="245" t="s">
        <v>128</v>
      </c>
      <c r="S251" s="245" t="s">
        <v>129</v>
      </c>
      <c r="T251" s="245" t="s">
        <v>130</v>
      </c>
      <c r="U251" s="575" t="s">
        <v>142</v>
      </c>
      <c r="V251" s="575" t="s">
        <v>476</v>
      </c>
      <c r="W251" s="245"/>
      <c r="X251" s="579"/>
      <c r="Y251" s="579"/>
      <c r="Z251" s="579"/>
      <c r="AA251" s="579"/>
      <c r="AB251" s="579"/>
      <c r="AC251" s="579">
        <v>1</v>
      </c>
      <c r="AD251" s="582" t="s">
        <v>1907</v>
      </c>
      <c r="AE251" s="245" t="s">
        <v>134</v>
      </c>
      <c r="AF251" s="576">
        <v>4.4642857142857152E-4</v>
      </c>
      <c r="AG251" s="588" t="s">
        <v>135</v>
      </c>
      <c r="AH251" s="526">
        <v>0</v>
      </c>
      <c r="AI251" s="524">
        <v>0</v>
      </c>
      <c r="AJ251" s="524">
        <v>0</v>
      </c>
      <c r="AK251" s="524">
        <v>0</v>
      </c>
      <c r="AL251" s="524">
        <v>0</v>
      </c>
      <c r="AM251" s="524">
        <v>0</v>
      </c>
      <c r="AN251" s="143">
        <v>0</v>
      </c>
      <c r="AO251" s="143">
        <v>0</v>
      </c>
      <c r="AP251" s="143">
        <v>0</v>
      </c>
      <c r="AQ251" s="143">
        <v>0</v>
      </c>
      <c r="AR251" s="143">
        <v>0</v>
      </c>
      <c r="AS251" s="143">
        <v>0</v>
      </c>
      <c r="AT251" s="545">
        <f t="shared" si="15"/>
        <v>0</v>
      </c>
      <c r="AU251" s="609" t="s">
        <v>136</v>
      </c>
      <c r="AV251" s="553">
        <v>0</v>
      </c>
      <c r="AW251" s="554">
        <v>0</v>
      </c>
      <c r="AX251" s="554">
        <v>0</v>
      </c>
      <c r="AY251" s="552">
        <v>0</v>
      </c>
      <c r="AZ251" s="554">
        <v>0</v>
      </c>
      <c r="BA251" s="552">
        <v>0</v>
      </c>
      <c r="BB251" s="115">
        <v>0</v>
      </c>
      <c r="BC251" s="115">
        <v>0</v>
      </c>
      <c r="BD251" s="115">
        <v>0</v>
      </c>
      <c r="BE251" s="115">
        <v>0</v>
      </c>
      <c r="BF251" s="115">
        <v>0</v>
      </c>
      <c r="BG251" s="115">
        <v>0</v>
      </c>
      <c r="BH251" s="545">
        <f t="shared" si="16"/>
        <v>0</v>
      </c>
      <c r="BI251" s="571">
        <f>IFERROR((+BH251/AT251),0)</f>
        <v>0</v>
      </c>
      <c r="BJ251" s="571" t="str">
        <f>VLOOKUP(BI251,Tabla_Indicador_Gestion4[#All],3,TRUE)</f>
        <v>Por Ejecutar</v>
      </c>
      <c r="BK251" s="315" t="str">
        <f t="shared" si="18"/>
        <v xml:space="preserve"> |201912: 0 |201911: 0 |2019010: 0 |201909: 0 |201908: 0 |201907: 0 |201906: 0 |201905: 0  |201904: 0 |201903: 0 |201902: 0 |201901: 0</v>
      </c>
      <c r="BL251" s="316" t="str">
        <f t="shared" si="19"/>
        <v xml:space="preserve"> |201912: 0 |201911: 0 |2019010: 0 |201909: 0 |201908: 0 |201907: 0 |201906: 0 |201905: 0  |201904: 0 |201903: 0 |201902: 0 |201901: 0</v>
      </c>
      <c r="BM251" s="359">
        <v>0</v>
      </c>
      <c r="BN251" s="360">
        <v>0</v>
      </c>
      <c r="BO251" s="359">
        <v>0</v>
      </c>
      <c r="BP251" s="360">
        <v>0</v>
      </c>
      <c r="BQ251" s="359">
        <v>0</v>
      </c>
      <c r="BR251" s="360">
        <v>0</v>
      </c>
      <c r="BS251" s="359">
        <v>0</v>
      </c>
      <c r="BT251" s="360">
        <v>0</v>
      </c>
      <c r="BU251" s="432">
        <v>0</v>
      </c>
      <c r="BV251" s="433">
        <v>0</v>
      </c>
      <c r="BW251" s="321">
        <v>0</v>
      </c>
      <c r="BX251" s="322">
        <v>0</v>
      </c>
      <c r="BY251" s="490">
        <v>0</v>
      </c>
      <c r="BZ251" s="491">
        <v>0</v>
      </c>
      <c r="CA251" s="490">
        <v>0</v>
      </c>
      <c r="CB251" s="491">
        <v>0</v>
      </c>
      <c r="CC251" s="490">
        <v>0</v>
      </c>
      <c r="CD251" s="491">
        <v>0</v>
      </c>
      <c r="CE251" s="490">
        <v>0</v>
      </c>
      <c r="CF251" s="491">
        <v>0</v>
      </c>
      <c r="CG251" s="490">
        <v>0</v>
      </c>
      <c r="CH251" s="491">
        <v>0</v>
      </c>
      <c r="CI251" s="490">
        <v>0</v>
      </c>
      <c r="CJ251" s="491">
        <v>0</v>
      </c>
    </row>
    <row r="252" spans="1:88" ht="15" customHeight="1" x14ac:dyDescent="0.2">
      <c r="A252" s="587">
        <v>252</v>
      </c>
      <c r="B252" s="575" t="s">
        <v>254</v>
      </c>
      <c r="C252" s="577" t="s">
        <v>9</v>
      </c>
      <c r="D252" s="577" t="s">
        <v>44</v>
      </c>
      <c r="E252" s="577" t="s">
        <v>12</v>
      </c>
      <c r="F252" s="245" t="s">
        <v>121</v>
      </c>
      <c r="G252" s="245" t="s">
        <v>78</v>
      </c>
      <c r="H252" s="245">
        <v>11</v>
      </c>
      <c r="I252" s="577" t="s">
        <v>733</v>
      </c>
      <c r="J252" s="245" t="s">
        <v>33</v>
      </c>
      <c r="K252" s="245" t="s">
        <v>2263</v>
      </c>
      <c r="L252" s="245" t="s">
        <v>1908</v>
      </c>
      <c r="M252" s="245" t="s">
        <v>1909</v>
      </c>
      <c r="N252" s="577" t="s">
        <v>52</v>
      </c>
      <c r="O252" s="577" t="s">
        <v>1374</v>
      </c>
      <c r="P252" s="577" t="s">
        <v>1374</v>
      </c>
      <c r="Q252" s="577" t="s">
        <v>1375</v>
      </c>
      <c r="R252" s="245" t="s">
        <v>128</v>
      </c>
      <c r="S252" s="245" t="s">
        <v>129</v>
      </c>
      <c r="T252" s="245" t="s">
        <v>130</v>
      </c>
      <c r="U252" s="575" t="s">
        <v>142</v>
      </c>
      <c r="V252" s="575" t="s">
        <v>476</v>
      </c>
      <c r="W252" s="245"/>
      <c r="X252" s="579"/>
      <c r="Y252" s="579"/>
      <c r="Z252" s="579"/>
      <c r="AA252" s="579"/>
      <c r="AB252" s="579"/>
      <c r="AC252" s="579">
        <v>1</v>
      </c>
      <c r="AD252" s="582" t="s">
        <v>1910</v>
      </c>
      <c r="AE252" s="245" t="s">
        <v>134</v>
      </c>
      <c r="AF252" s="576">
        <v>4.4642857142857152E-4</v>
      </c>
      <c r="AG252" s="588" t="s">
        <v>135</v>
      </c>
      <c r="AH252" s="526">
        <v>0</v>
      </c>
      <c r="AI252" s="524">
        <v>0</v>
      </c>
      <c r="AJ252" s="524">
        <v>0</v>
      </c>
      <c r="AK252" s="524">
        <v>1</v>
      </c>
      <c r="AL252" s="524">
        <v>2</v>
      </c>
      <c r="AM252" s="524">
        <v>1</v>
      </c>
      <c r="AN252" s="113">
        <v>0</v>
      </c>
      <c r="AO252" s="113">
        <v>0</v>
      </c>
      <c r="AP252" s="113">
        <v>0</v>
      </c>
      <c r="AQ252" s="113">
        <v>0</v>
      </c>
      <c r="AR252" s="113">
        <v>0</v>
      </c>
      <c r="AS252" s="113">
        <v>0</v>
      </c>
      <c r="AT252" s="545">
        <f t="shared" si="15"/>
        <v>4</v>
      </c>
      <c r="AU252" s="609" t="s">
        <v>136</v>
      </c>
      <c r="AV252" s="551">
        <v>0</v>
      </c>
      <c r="AW252" s="552">
        <v>0</v>
      </c>
      <c r="AX252" s="552">
        <v>0</v>
      </c>
      <c r="AY252" s="552">
        <v>2</v>
      </c>
      <c r="AZ252" s="552">
        <v>2</v>
      </c>
      <c r="BA252" s="552">
        <v>0</v>
      </c>
      <c r="BB252" s="115">
        <v>0</v>
      </c>
      <c r="BC252" s="115">
        <v>0</v>
      </c>
      <c r="BD252" s="115">
        <v>0</v>
      </c>
      <c r="BE252" s="115">
        <v>0</v>
      </c>
      <c r="BF252" s="115">
        <v>0</v>
      </c>
      <c r="BG252" s="115">
        <v>0</v>
      </c>
      <c r="BH252" s="545">
        <f t="shared" si="16"/>
        <v>4</v>
      </c>
      <c r="BI252" s="571">
        <f t="shared" ref="BI252:BI259" si="20">+BH252/AT252</f>
        <v>1</v>
      </c>
      <c r="BJ252" s="571" t="str">
        <f>VLOOKUP(BI252,Tabla_Indicador_Gestion4[#All],3,TRUE)</f>
        <v>Culminada</v>
      </c>
      <c r="BK252" s="315" t="str">
        <f t="shared" si="18"/>
        <v xml:space="preserve"> |201912: 0 |201911: 0 |2019010: 0 |201909: 0 |201908: 0 |201907: 0 |201906: 0 |201905: Lista de asistentes  |201904: Listas de asistencia |201903: 0 |201902: 0 |201901: 0</v>
      </c>
      <c r="BL252" s="316" t="str">
        <f t="shared" si="19"/>
        <v xml:space="preserve"> |201912: 0 |201911: 0 |2019010: 0 |201909: 0 |201908: 0 |201907: 0 |201906: 0 |201905: En razón de la entrada en vigencia del Plan Nacional de Desarrollo y la asunción de nuevas funciones por parte de la ST, se realizaron reuniones con el área de Atención al Ciudadano y el Call Center; con el objetivo de que estos conocieran estas nuevas funciones y pudieran atender las solicitudes que se presentaran en la temática  |201904: Las reuniones se realizaron con el área de atención al ciudadano y el call center de la entidad.  |201903: 0 |201902: 0 |201901: 0</v>
      </c>
      <c r="BM252" s="361">
        <v>0</v>
      </c>
      <c r="BN252" s="362">
        <v>0</v>
      </c>
      <c r="BO252" s="361">
        <v>0</v>
      </c>
      <c r="BP252" s="362">
        <v>0</v>
      </c>
      <c r="BQ252" s="361">
        <v>0</v>
      </c>
      <c r="BR252" s="362">
        <v>0</v>
      </c>
      <c r="BS252" s="418" t="s">
        <v>1911</v>
      </c>
      <c r="BT252" s="419" t="s">
        <v>1912</v>
      </c>
      <c r="BU252" s="460" t="s">
        <v>1913</v>
      </c>
      <c r="BV252" s="461" t="s">
        <v>1914</v>
      </c>
      <c r="BW252" s="323">
        <v>0</v>
      </c>
      <c r="BX252" s="324">
        <v>0</v>
      </c>
      <c r="BY252" s="490">
        <v>0</v>
      </c>
      <c r="BZ252" s="491">
        <v>0</v>
      </c>
      <c r="CA252" s="490">
        <v>0</v>
      </c>
      <c r="CB252" s="491">
        <v>0</v>
      </c>
      <c r="CC252" s="490">
        <v>0</v>
      </c>
      <c r="CD252" s="491">
        <v>0</v>
      </c>
      <c r="CE252" s="490">
        <v>0</v>
      </c>
      <c r="CF252" s="491">
        <v>0</v>
      </c>
      <c r="CG252" s="490">
        <v>0</v>
      </c>
      <c r="CH252" s="491">
        <v>0</v>
      </c>
      <c r="CI252" s="490">
        <v>0</v>
      </c>
      <c r="CJ252" s="491">
        <v>0</v>
      </c>
    </row>
    <row r="253" spans="1:88" ht="15" customHeight="1" x14ac:dyDescent="0.2">
      <c r="A253" s="587">
        <v>253</v>
      </c>
      <c r="B253" s="575" t="s">
        <v>254</v>
      </c>
      <c r="C253" s="577" t="s">
        <v>9</v>
      </c>
      <c r="D253" s="577" t="s">
        <v>44</v>
      </c>
      <c r="E253" s="577" t="s">
        <v>12</v>
      </c>
      <c r="F253" s="245" t="s">
        <v>121</v>
      </c>
      <c r="G253" s="245" t="s">
        <v>78</v>
      </c>
      <c r="H253" s="245">
        <v>11</v>
      </c>
      <c r="I253" s="577" t="s">
        <v>733</v>
      </c>
      <c r="J253" s="245" t="s">
        <v>33</v>
      </c>
      <c r="K253" s="245" t="s">
        <v>2260</v>
      </c>
      <c r="L253" s="245" t="s">
        <v>1915</v>
      </c>
      <c r="M253" s="245" t="s">
        <v>1916</v>
      </c>
      <c r="N253" s="577" t="s">
        <v>58</v>
      </c>
      <c r="O253" s="577" t="s">
        <v>1000</v>
      </c>
      <c r="P253" s="577" t="s">
        <v>1000</v>
      </c>
      <c r="Q253" s="577" t="s">
        <v>1001</v>
      </c>
      <c r="R253" s="245" t="s">
        <v>260</v>
      </c>
      <c r="S253" s="245" t="s">
        <v>129</v>
      </c>
      <c r="T253" s="245" t="s">
        <v>130</v>
      </c>
      <c r="U253" s="575" t="s">
        <v>142</v>
      </c>
      <c r="V253" s="575" t="s">
        <v>476</v>
      </c>
      <c r="W253" s="245"/>
      <c r="X253" s="579"/>
      <c r="Y253" s="579"/>
      <c r="Z253" s="579"/>
      <c r="AA253" s="579"/>
      <c r="AB253" s="579"/>
      <c r="AC253" s="579">
        <v>1</v>
      </c>
      <c r="AD253" s="582" t="s">
        <v>1863</v>
      </c>
      <c r="AE253" s="245" t="s">
        <v>134</v>
      </c>
      <c r="AF253" s="576">
        <v>4.4642857142857152E-4</v>
      </c>
      <c r="AG253" s="588" t="s">
        <v>135</v>
      </c>
      <c r="AH253" s="542">
        <v>0</v>
      </c>
      <c r="AI253" s="530">
        <v>0</v>
      </c>
      <c r="AJ253" s="530">
        <v>0</v>
      </c>
      <c r="AK253" s="530">
        <v>0</v>
      </c>
      <c r="AL253" s="530">
        <v>0.33329999999999999</v>
      </c>
      <c r="AM253" s="530">
        <v>0</v>
      </c>
      <c r="AN253" s="141">
        <v>0</v>
      </c>
      <c r="AO253" s="136">
        <v>0.33329999999999999</v>
      </c>
      <c r="AP253" s="141">
        <v>0</v>
      </c>
      <c r="AQ253" s="141">
        <v>0</v>
      </c>
      <c r="AR253" s="141">
        <v>0</v>
      </c>
      <c r="AS253" s="136">
        <v>0.33329999999999999</v>
      </c>
      <c r="AT253" s="546">
        <f t="shared" si="15"/>
        <v>0.99990000000000001</v>
      </c>
      <c r="AU253" s="609" t="s">
        <v>136</v>
      </c>
      <c r="AV253" s="557">
        <v>0</v>
      </c>
      <c r="AW253" s="558">
        <v>0</v>
      </c>
      <c r="AX253" s="558">
        <v>0</v>
      </c>
      <c r="AY253" s="558">
        <v>0</v>
      </c>
      <c r="AZ253" s="558">
        <v>0</v>
      </c>
      <c r="BA253" s="558">
        <v>0</v>
      </c>
      <c r="BB253" s="123">
        <v>0</v>
      </c>
      <c r="BC253" s="123">
        <v>0</v>
      </c>
      <c r="BD253" s="123">
        <v>0</v>
      </c>
      <c r="BE253" s="123">
        <v>0</v>
      </c>
      <c r="BF253" s="123">
        <v>0</v>
      </c>
      <c r="BG253" s="123">
        <v>0</v>
      </c>
      <c r="BH253" s="572">
        <f t="shared" si="16"/>
        <v>0</v>
      </c>
      <c r="BI253" s="571">
        <f t="shared" si="20"/>
        <v>0</v>
      </c>
      <c r="BJ253" s="571" t="str">
        <f>VLOOKUP(BI253,Tabla_Indicador_Gestion4[#All],3,TRUE)</f>
        <v>Por Ejecutar</v>
      </c>
      <c r="BK253" s="315" t="str">
        <f t="shared" si="18"/>
        <v xml:space="preserve"> |201912: 0 |201911: 0 |2019010: 0 |201909: 0 |201908: 0 |201907: 0 |201906: 0 |201905: Documentales: Archivo de la OAJ.  |201904: 0 |201903: 0 |201902: 0 |201901: 0</v>
      </c>
      <c r="BL253" s="316" t="str">
        <f t="shared" si="19"/>
        <v xml:space="preserve"> |201912: 0 |201911: 0 |2019010: 0 |201909: 0 |201908: 0 |201907: 0 |201906: 0 |201905: 1. Respuestas de derechos de petición en las cuales se pone a disposición el Centro; 2. Participación en eventos de socialización (12 de junio de 2019)  |201904: 0 |201903: 0 |201902: 0 |201901: 0</v>
      </c>
      <c r="BM253" s="359">
        <v>0</v>
      </c>
      <c r="BN253" s="360">
        <v>0</v>
      </c>
      <c r="BO253" s="359">
        <v>0</v>
      </c>
      <c r="BP253" s="360">
        <v>0</v>
      </c>
      <c r="BQ253" s="359">
        <v>0</v>
      </c>
      <c r="BR253" s="360">
        <v>0</v>
      </c>
      <c r="BS253" s="359">
        <v>0</v>
      </c>
      <c r="BT253" s="360">
        <v>0</v>
      </c>
      <c r="BU253" s="355" t="s">
        <v>1917</v>
      </c>
      <c r="BV253" s="368" t="s">
        <v>1918</v>
      </c>
      <c r="BW253" s="321">
        <v>0</v>
      </c>
      <c r="BX253" s="322">
        <v>0</v>
      </c>
      <c r="BY253" s="490">
        <v>0</v>
      </c>
      <c r="BZ253" s="491">
        <v>0</v>
      </c>
      <c r="CA253" s="490">
        <v>0</v>
      </c>
      <c r="CB253" s="491">
        <v>0</v>
      </c>
      <c r="CC253" s="490">
        <v>0</v>
      </c>
      <c r="CD253" s="491">
        <v>0</v>
      </c>
      <c r="CE253" s="490">
        <v>0</v>
      </c>
      <c r="CF253" s="491">
        <v>0</v>
      </c>
      <c r="CG253" s="490">
        <v>0</v>
      </c>
      <c r="CH253" s="491">
        <v>0</v>
      </c>
      <c r="CI253" s="490">
        <v>0</v>
      </c>
      <c r="CJ253" s="491">
        <v>0</v>
      </c>
    </row>
    <row r="254" spans="1:88" ht="15" customHeight="1" x14ac:dyDescent="0.2">
      <c r="A254" s="587">
        <v>254</v>
      </c>
      <c r="B254" s="575" t="s">
        <v>254</v>
      </c>
      <c r="C254" s="577" t="s">
        <v>9</v>
      </c>
      <c r="D254" s="577" t="s">
        <v>44</v>
      </c>
      <c r="E254" s="577" t="s">
        <v>12</v>
      </c>
      <c r="F254" s="245" t="s">
        <v>121</v>
      </c>
      <c r="G254" s="245" t="s">
        <v>78</v>
      </c>
      <c r="H254" s="245">
        <v>11</v>
      </c>
      <c r="I254" s="577" t="s">
        <v>733</v>
      </c>
      <c r="J254" s="245" t="s">
        <v>33</v>
      </c>
      <c r="K254" s="245" t="s">
        <v>2261</v>
      </c>
      <c r="L254" s="245" t="s">
        <v>1919</v>
      </c>
      <c r="M254" s="245" t="s">
        <v>1920</v>
      </c>
      <c r="N254" s="577" t="s">
        <v>59</v>
      </c>
      <c r="O254" s="577" t="s">
        <v>429</v>
      </c>
      <c r="P254" s="577" t="s">
        <v>429</v>
      </c>
      <c r="Q254" s="577" t="s">
        <v>759</v>
      </c>
      <c r="R254" s="245" t="s">
        <v>260</v>
      </c>
      <c r="S254" s="245" t="s">
        <v>129</v>
      </c>
      <c r="T254" s="245" t="s">
        <v>130</v>
      </c>
      <c r="U254" s="575" t="s">
        <v>142</v>
      </c>
      <c r="V254" s="575" t="s">
        <v>476</v>
      </c>
      <c r="W254" s="245"/>
      <c r="X254" s="579"/>
      <c r="Y254" s="579"/>
      <c r="Z254" s="579"/>
      <c r="AA254" s="579"/>
      <c r="AB254" s="579"/>
      <c r="AC254" s="579">
        <v>1</v>
      </c>
      <c r="AD254" s="245" t="s">
        <v>1921</v>
      </c>
      <c r="AE254" s="245" t="s">
        <v>134</v>
      </c>
      <c r="AF254" s="576">
        <v>4.4642857142857152E-4</v>
      </c>
      <c r="AG254" s="588" t="s">
        <v>135</v>
      </c>
      <c r="AH254" s="540">
        <v>8.3299999999999999E-2</v>
      </c>
      <c r="AI254" s="528">
        <v>8.3299999999999999E-2</v>
      </c>
      <c r="AJ254" s="528">
        <v>8.3299999999999999E-2</v>
      </c>
      <c r="AK254" s="528">
        <v>8.3299999999999999E-2</v>
      </c>
      <c r="AL254" s="528">
        <v>8.3299999999999999E-2</v>
      </c>
      <c r="AM254" s="528">
        <v>8.3299999999999999E-2</v>
      </c>
      <c r="AN254" s="139">
        <v>8.3299999999999999E-2</v>
      </c>
      <c r="AO254" s="139">
        <v>8.3299999999999999E-2</v>
      </c>
      <c r="AP254" s="139">
        <v>8.3400000000000002E-2</v>
      </c>
      <c r="AQ254" s="139">
        <v>8.3400000000000002E-2</v>
      </c>
      <c r="AR254" s="139">
        <v>8.3400000000000002E-2</v>
      </c>
      <c r="AS254" s="139">
        <v>8.3400000000000002E-2</v>
      </c>
      <c r="AT254" s="546">
        <f t="shared" si="15"/>
        <v>1</v>
      </c>
      <c r="AU254" s="609" t="s">
        <v>136</v>
      </c>
      <c r="AV254" s="555">
        <v>8.3299999999999999E-2</v>
      </c>
      <c r="AW254" s="556">
        <v>8.3299999999999999E-2</v>
      </c>
      <c r="AX254" s="556">
        <v>8.3299999999999999E-2</v>
      </c>
      <c r="AY254" s="556">
        <v>8.3299999999999999E-2</v>
      </c>
      <c r="AZ254" s="556">
        <v>0</v>
      </c>
      <c r="BA254" s="556">
        <v>0</v>
      </c>
      <c r="BB254" s="123">
        <v>0</v>
      </c>
      <c r="BC254" s="123">
        <v>0</v>
      </c>
      <c r="BD254" s="123">
        <v>0</v>
      </c>
      <c r="BE254" s="123">
        <v>0</v>
      </c>
      <c r="BF254" s="123">
        <v>0</v>
      </c>
      <c r="BG254" s="123">
        <v>0</v>
      </c>
      <c r="BH254" s="572">
        <f t="shared" si="16"/>
        <v>0.3332</v>
      </c>
      <c r="BI254" s="571">
        <f t="shared" si="20"/>
        <v>0.3332</v>
      </c>
      <c r="BJ254" s="571" t="str">
        <f>VLOOKUP(BI254,Tabla_Indicador_Gestion4[#All],3,TRUE)</f>
        <v>En Tramite</v>
      </c>
      <c r="BK254" s="315" t="str">
        <f t="shared" si="18"/>
        <v xml:space="preserve"> |201912: 0 |201911: 0 |2019010: 0 |201909: 0 |201908: 0 |201907: 0 |201906: 0 |201905: 0  |201904: Se recibieron oportunamente los informes de gestión de las líneas 018000915615 y del #767 opción 3- Cómo conduzco, con los resultados de la operación y del cumplimiento de los servicios contratados a través de la Orden de compra No. 32538 suscrita con el proveedor de servicios BPO- Américas BPS. RUTA: Z:/ PLANEACIÓN-2019/ DOCUMENTOS DE APOYO/ CONTRATISTAS/ Contratos OAP/ AMÉRICAS BPS/ INFORMES. |201903: Informes entregados por el proveedor del Contac Center |201902: Informes entregados por el proveedor del Contac Center |201901: Informes entregados por el proveedor del Contac Center</v>
      </c>
      <c r="BL254" s="316" t="str">
        <f t="shared" si="19"/>
        <v xml:space="preserve"> |201912: 0 |201911: 0 |2019010: 0 |201909: 0 |201908: 0 |201907: 0 |201906: 0 |201905: 0  |201904: El proveedor del servicios de centro de contacto, cumplió con los Acuerdos de Nivel de Servicio pactados de acuerdo a la ficha técnica dispuesta por Colombia Compra Eficiente para estos servicios, de acuerdo con el último Acuerdo Marco de Precios para los servicios BPO. El cumplimiento del nivel de atención antes del umbral pactado fue de 93,12% vs un 80% exigido por la entidad. |201903: Los informes con los resultados de la gestión del mes de marzo, fueron allegados a la OAP el día 05/04/19, por lo que se encuentran en revisión para poder generar el Informe de supervisión.  |201902: La Atención telefónica se realiza a través de la Orden de Compra No. 32538, con el proveedor Américas BPS. |201901: La Atención telefónica se realiza a través de la Orden de Compra No. 32538, con el proveedor Américas BPS.</v>
      </c>
      <c r="BM254" s="357" t="s">
        <v>1922</v>
      </c>
      <c r="BN254" s="358" t="s">
        <v>1923</v>
      </c>
      <c r="BO254" s="357" t="s">
        <v>1922</v>
      </c>
      <c r="BP254" s="358" t="s">
        <v>1923</v>
      </c>
      <c r="BQ254" s="357" t="s">
        <v>1922</v>
      </c>
      <c r="BR254" s="358" t="s">
        <v>1924</v>
      </c>
      <c r="BS254" s="418" t="s">
        <v>1925</v>
      </c>
      <c r="BT254" s="419" t="s">
        <v>1926</v>
      </c>
      <c r="BU254" s="462">
        <v>0</v>
      </c>
      <c r="BV254" s="463">
        <v>0</v>
      </c>
      <c r="BW254" s="323">
        <v>0</v>
      </c>
      <c r="BX254" s="324">
        <v>0</v>
      </c>
      <c r="BY254" s="490">
        <v>0</v>
      </c>
      <c r="BZ254" s="491">
        <v>0</v>
      </c>
      <c r="CA254" s="490">
        <v>0</v>
      </c>
      <c r="CB254" s="491">
        <v>0</v>
      </c>
      <c r="CC254" s="490">
        <v>0</v>
      </c>
      <c r="CD254" s="491">
        <v>0</v>
      </c>
      <c r="CE254" s="490">
        <v>0</v>
      </c>
      <c r="CF254" s="491">
        <v>0</v>
      </c>
      <c r="CG254" s="490">
        <v>0</v>
      </c>
      <c r="CH254" s="491">
        <v>0</v>
      </c>
      <c r="CI254" s="490">
        <v>0</v>
      </c>
      <c r="CJ254" s="491">
        <v>0</v>
      </c>
    </row>
    <row r="255" spans="1:88" ht="15" customHeight="1" x14ac:dyDescent="0.2">
      <c r="A255" s="587">
        <v>255</v>
      </c>
      <c r="B255" s="575" t="s">
        <v>254</v>
      </c>
      <c r="C255" s="577" t="s">
        <v>9</v>
      </c>
      <c r="D255" s="577" t="s">
        <v>44</v>
      </c>
      <c r="E255" s="577" t="s">
        <v>12</v>
      </c>
      <c r="F255" s="245" t="s">
        <v>121</v>
      </c>
      <c r="G255" s="245" t="s">
        <v>78</v>
      </c>
      <c r="H255" s="245">
        <v>11</v>
      </c>
      <c r="I255" s="577" t="s">
        <v>733</v>
      </c>
      <c r="J255" s="245" t="s">
        <v>33</v>
      </c>
      <c r="K255" s="245" t="s">
        <v>2259</v>
      </c>
      <c r="L255" s="245" t="s">
        <v>1927</v>
      </c>
      <c r="M255" s="245" t="s">
        <v>1928</v>
      </c>
      <c r="N255" s="577" t="s">
        <v>8</v>
      </c>
      <c r="O255" s="577" t="s">
        <v>344</v>
      </c>
      <c r="P255" s="577" t="s">
        <v>415</v>
      </c>
      <c r="Q255" s="577" t="s">
        <v>416</v>
      </c>
      <c r="R255" s="245" t="s">
        <v>260</v>
      </c>
      <c r="S255" s="245" t="s">
        <v>129</v>
      </c>
      <c r="T255" s="245" t="s">
        <v>130</v>
      </c>
      <c r="U255" s="575" t="s">
        <v>142</v>
      </c>
      <c r="V255" s="575" t="s">
        <v>476</v>
      </c>
      <c r="W255" s="245"/>
      <c r="X255" s="579"/>
      <c r="Y255" s="579"/>
      <c r="Z255" s="579"/>
      <c r="AA255" s="579"/>
      <c r="AB255" s="579"/>
      <c r="AC255" s="579">
        <v>1</v>
      </c>
      <c r="AD255" s="582" t="s">
        <v>1863</v>
      </c>
      <c r="AE255" s="245" t="s">
        <v>134</v>
      </c>
      <c r="AF255" s="576">
        <v>4.4642857142857152E-4</v>
      </c>
      <c r="AG255" s="588" t="s">
        <v>135</v>
      </c>
      <c r="AH255" s="522">
        <v>0</v>
      </c>
      <c r="AI255" s="523">
        <v>0</v>
      </c>
      <c r="AJ255" s="523">
        <v>0</v>
      </c>
      <c r="AK255" s="523">
        <v>0</v>
      </c>
      <c r="AL255" s="524">
        <v>0</v>
      </c>
      <c r="AM255" s="524">
        <v>0</v>
      </c>
      <c r="AN255" s="113">
        <v>0</v>
      </c>
      <c r="AO255" s="113">
        <v>0</v>
      </c>
      <c r="AP255" s="112">
        <v>1</v>
      </c>
      <c r="AQ255" s="113">
        <v>0</v>
      </c>
      <c r="AR255" s="113">
        <v>0</v>
      </c>
      <c r="AS255" s="113">
        <v>0</v>
      </c>
      <c r="AT255" s="545">
        <f t="shared" si="15"/>
        <v>1</v>
      </c>
      <c r="AU255" s="609" t="s">
        <v>136</v>
      </c>
      <c r="AV255" s="551">
        <v>0</v>
      </c>
      <c r="AW255" s="552">
        <v>0</v>
      </c>
      <c r="AX255" s="552">
        <v>0</v>
      </c>
      <c r="AY255" s="552">
        <v>0</v>
      </c>
      <c r="AZ255" s="552">
        <v>0</v>
      </c>
      <c r="BA255" s="552">
        <v>0</v>
      </c>
      <c r="BB255" s="115">
        <v>0</v>
      </c>
      <c r="BC255" s="115">
        <v>0</v>
      </c>
      <c r="BD255" s="115">
        <v>0</v>
      </c>
      <c r="BE255" s="115">
        <v>0</v>
      </c>
      <c r="BF255" s="115">
        <v>0</v>
      </c>
      <c r="BG255" s="115">
        <v>0</v>
      </c>
      <c r="BH255" s="545">
        <f t="shared" si="16"/>
        <v>0</v>
      </c>
      <c r="BI255" s="571">
        <f t="shared" si="20"/>
        <v>0</v>
      </c>
      <c r="BJ255" s="571" t="str">
        <f>VLOOKUP(BI255,Tabla_Indicador_Gestion4[#All],3,TRUE)</f>
        <v>Por Ejecutar</v>
      </c>
      <c r="BK255" s="315" t="str">
        <f t="shared" si="18"/>
        <v xml:space="preserve"> |201912: 0 |201911: 0 |2019010: 0 |201909: 0 |201908: 0 |201907: 0 |201906: 0 |201905: 0  |201904: 0 |201903: N/A |201902: N/A |201901: N/A</v>
      </c>
      <c r="BL255" s="316" t="str">
        <f t="shared" si="19"/>
        <v xml:space="preserve"> |201912: 0 |201911: 0 |2019010: 0 |201909: 0 |201908: 0 |201907: 0 |201906: 0 |201905: 0  |201904: La actividad será desarrollada durante el mes de septiembre. |201903: Estos temas serán desarrollados en la ejecucuón del Plan institucional de capacitación a partir del segundo semestre. |201902: Estos temas serán desarrollados en la ejecucuón del Plan institucional de capacitación a partir del segundo semestre. |201901: Estos temas serán desarrollados en la ejecucuón del Plan institucional de capacitación a partir del segundo semestre.</v>
      </c>
      <c r="BM255" s="355" t="s">
        <v>506</v>
      </c>
      <c r="BN255" s="356" t="s">
        <v>1929</v>
      </c>
      <c r="BO255" s="355" t="s">
        <v>506</v>
      </c>
      <c r="BP255" s="356" t="s">
        <v>1929</v>
      </c>
      <c r="BQ255" s="355" t="s">
        <v>506</v>
      </c>
      <c r="BR255" s="356" t="s">
        <v>1929</v>
      </c>
      <c r="BS255" s="359">
        <v>0</v>
      </c>
      <c r="BT255" s="424" t="s">
        <v>1930</v>
      </c>
      <c r="BU255" s="462">
        <v>0</v>
      </c>
      <c r="BV255" s="463">
        <v>0</v>
      </c>
      <c r="BW255" s="321">
        <v>0</v>
      </c>
      <c r="BX255" s="322">
        <v>0</v>
      </c>
      <c r="BY255" s="490">
        <v>0</v>
      </c>
      <c r="BZ255" s="491">
        <v>0</v>
      </c>
      <c r="CA255" s="490">
        <v>0</v>
      </c>
      <c r="CB255" s="491">
        <v>0</v>
      </c>
      <c r="CC255" s="490">
        <v>0</v>
      </c>
      <c r="CD255" s="491">
        <v>0</v>
      </c>
      <c r="CE255" s="490">
        <v>0</v>
      </c>
      <c r="CF255" s="491">
        <v>0</v>
      </c>
      <c r="CG255" s="490">
        <v>0</v>
      </c>
      <c r="CH255" s="491">
        <v>0</v>
      </c>
      <c r="CI255" s="490">
        <v>0</v>
      </c>
      <c r="CJ255" s="491">
        <v>0</v>
      </c>
    </row>
    <row r="256" spans="1:88" ht="15" customHeight="1" x14ac:dyDescent="0.2">
      <c r="A256" s="587">
        <v>256</v>
      </c>
      <c r="B256" s="575" t="s">
        <v>254</v>
      </c>
      <c r="C256" s="577" t="s">
        <v>9</v>
      </c>
      <c r="D256" s="577" t="s">
        <v>44</v>
      </c>
      <c r="E256" s="577" t="s">
        <v>12</v>
      </c>
      <c r="F256" s="245" t="s">
        <v>121</v>
      </c>
      <c r="G256" s="245" t="s">
        <v>78</v>
      </c>
      <c r="H256" s="245">
        <v>11</v>
      </c>
      <c r="I256" s="577" t="s">
        <v>733</v>
      </c>
      <c r="J256" s="245" t="s">
        <v>33</v>
      </c>
      <c r="K256" s="245" t="s">
        <v>2259</v>
      </c>
      <c r="L256" s="245" t="s">
        <v>1931</v>
      </c>
      <c r="M256" s="245" t="s">
        <v>1932</v>
      </c>
      <c r="N256" s="577" t="s">
        <v>8</v>
      </c>
      <c r="O256" s="577" t="s">
        <v>344</v>
      </c>
      <c r="P256" s="577" t="s">
        <v>415</v>
      </c>
      <c r="Q256" s="577" t="s">
        <v>416</v>
      </c>
      <c r="R256" s="245" t="s">
        <v>260</v>
      </c>
      <c r="S256" s="245" t="s">
        <v>129</v>
      </c>
      <c r="T256" s="245" t="s">
        <v>130</v>
      </c>
      <c r="U256" s="575" t="s">
        <v>142</v>
      </c>
      <c r="V256" s="575" t="s">
        <v>476</v>
      </c>
      <c r="W256" s="245"/>
      <c r="X256" s="579"/>
      <c r="Y256" s="579"/>
      <c r="Z256" s="579"/>
      <c r="AA256" s="579"/>
      <c r="AB256" s="579"/>
      <c r="AC256" s="579">
        <v>1</v>
      </c>
      <c r="AD256" s="582" t="s">
        <v>1863</v>
      </c>
      <c r="AE256" s="245" t="s">
        <v>134</v>
      </c>
      <c r="AF256" s="576">
        <v>4.4642857142857152E-4</v>
      </c>
      <c r="AG256" s="588" t="s">
        <v>135</v>
      </c>
      <c r="AH256" s="526">
        <v>0</v>
      </c>
      <c r="AI256" s="524">
        <v>0</v>
      </c>
      <c r="AJ256" s="524">
        <v>0</v>
      </c>
      <c r="AK256" s="524">
        <v>0</v>
      </c>
      <c r="AL256" s="524">
        <v>0</v>
      </c>
      <c r="AM256" s="524">
        <v>0</v>
      </c>
      <c r="AN256" s="113">
        <v>0</v>
      </c>
      <c r="AO256" s="113">
        <v>0</v>
      </c>
      <c r="AP256" s="116">
        <v>1</v>
      </c>
      <c r="AQ256" s="113">
        <v>0</v>
      </c>
      <c r="AR256" s="113">
        <v>0</v>
      </c>
      <c r="AS256" s="113">
        <v>0</v>
      </c>
      <c r="AT256" s="545">
        <f t="shared" si="15"/>
        <v>1</v>
      </c>
      <c r="AU256" s="609" t="s">
        <v>136</v>
      </c>
      <c r="AV256" s="551">
        <v>0</v>
      </c>
      <c r="AW256" s="552">
        <v>0</v>
      </c>
      <c r="AX256" s="552">
        <v>0</v>
      </c>
      <c r="AY256" s="552">
        <v>0</v>
      </c>
      <c r="AZ256" s="552">
        <v>0</v>
      </c>
      <c r="BA256" s="552">
        <v>0</v>
      </c>
      <c r="BB256" s="115">
        <v>0</v>
      </c>
      <c r="BC256" s="115">
        <v>0</v>
      </c>
      <c r="BD256" s="115">
        <v>0</v>
      </c>
      <c r="BE256" s="115">
        <v>0</v>
      </c>
      <c r="BF256" s="115">
        <v>0</v>
      </c>
      <c r="BG256" s="115">
        <v>0</v>
      </c>
      <c r="BH256" s="545">
        <f t="shared" si="16"/>
        <v>0</v>
      </c>
      <c r="BI256" s="571">
        <f t="shared" si="20"/>
        <v>0</v>
      </c>
      <c r="BJ256" s="571" t="str">
        <f>VLOOKUP(BI256,Tabla_Indicador_Gestion4[#All],3,TRUE)</f>
        <v>Por Ejecutar</v>
      </c>
      <c r="BK256" s="315" t="str">
        <f t="shared" si="18"/>
        <v xml:space="preserve"> |201912: 0 |201911: 0 |2019010: 0 |201909: 0 |201908: 0 |201907: 0 |201906: 0 |201905: 0  |201904: 0 |201903: N/A |201902: N/A |201901: N/A</v>
      </c>
      <c r="BL256" s="316" t="str">
        <f t="shared" si="19"/>
        <v xml:space="preserve"> |201912: 0 |201911: 0 |2019010: 0 |201909: 0 |201908: 0 |201907: 0 |201906: 0 |201905: 0  |201904: La actividad será desarrollada durante el mes de septiembre. |201903: Estos temas serán desarrollados en la ejecucuón del Plan institucional de capacitación a partir del segundo semestre. |201902: Estos temas serán desarrollados en la ejecucuón del Plan institucional de capacitación a partir del segundo semestre. |201901: Estos temas serán desarrollados en la ejecucuón del Plan institucional de capacitación a partir del segundo semestre.</v>
      </c>
      <c r="BM256" s="357" t="s">
        <v>506</v>
      </c>
      <c r="BN256" s="358" t="s">
        <v>1929</v>
      </c>
      <c r="BO256" s="357" t="s">
        <v>506</v>
      </c>
      <c r="BP256" s="358" t="s">
        <v>1929</v>
      </c>
      <c r="BQ256" s="357" t="s">
        <v>506</v>
      </c>
      <c r="BR256" s="358" t="s">
        <v>1929</v>
      </c>
      <c r="BS256" s="361">
        <v>0</v>
      </c>
      <c r="BT256" s="419" t="s">
        <v>1930</v>
      </c>
      <c r="BU256" s="462">
        <v>0</v>
      </c>
      <c r="BV256" s="463">
        <v>0</v>
      </c>
      <c r="BW256" s="323">
        <v>0</v>
      </c>
      <c r="BX256" s="324">
        <v>0</v>
      </c>
      <c r="BY256" s="490">
        <v>0</v>
      </c>
      <c r="BZ256" s="491">
        <v>0</v>
      </c>
      <c r="CA256" s="490">
        <v>0</v>
      </c>
      <c r="CB256" s="491">
        <v>0</v>
      </c>
      <c r="CC256" s="490">
        <v>0</v>
      </c>
      <c r="CD256" s="491">
        <v>0</v>
      </c>
      <c r="CE256" s="490">
        <v>0</v>
      </c>
      <c r="CF256" s="491">
        <v>0</v>
      </c>
      <c r="CG256" s="490">
        <v>0</v>
      </c>
      <c r="CH256" s="491">
        <v>0</v>
      </c>
      <c r="CI256" s="490">
        <v>0</v>
      </c>
      <c r="CJ256" s="491">
        <v>0</v>
      </c>
    </row>
    <row r="257" spans="1:88" ht="15" customHeight="1" x14ac:dyDescent="0.2">
      <c r="A257" s="587">
        <v>257</v>
      </c>
      <c r="B257" s="575" t="s">
        <v>254</v>
      </c>
      <c r="C257" s="577" t="s">
        <v>9</v>
      </c>
      <c r="D257" s="577" t="s">
        <v>44</v>
      </c>
      <c r="E257" s="577" t="s">
        <v>12</v>
      </c>
      <c r="F257" s="245" t="s">
        <v>121</v>
      </c>
      <c r="G257" s="245" t="s">
        <v>78</v>
      </c>
      <c r="H257" s="245">
        <v>11</v>
      </c>
      <c r="I257" s="577" t="s">
        <v>733</v>
      </c>
      <c r="J257" s="245" t="s">
        <v>33</v>
      </c>
      <c r="K257" s="245" t="s">
        <v>2259</v>
      </c>
      <c r="L257" s="245" t="s">
        <v>1933</v>
      </c>
      <c r="M257" s="245" t="s">
        <v>1934</v>
      </c>
      <c r="N257" s="577" t="s">
        <v>8</v>
      </c>
      <c r="O257" s="577" t="s">
        <v>344</v>
      </c>
      <c r="P257" s="577" t="s">
        <v>712</v>
      </c>
      <c r="Q257" s="577" t="s">
        <v>713</v>
      </c>
      <c r="R257" s="245" t="s">
        <v>260</v>
      </c>
      <c r="S257" s="245" t="s">
        <v>129</v>
      </c>
      <c r="T257" s="245" t="s">
        <v>130</v>
      </c>
      <c r="U257" s="575" t="s">
        <v>142</v>
      </c>
      <c r="V257" s="575" t="s">
        <v>476</v>
      </c>
      <c r="W257" s="245"/>
      <c r="X257" s="579"/>
      <c r="Y257" s="579"/>
      <c r="Z257" s="579"/>
      <c r="AA257" s="579"/>
      <c r="AB257" s="579"/>
      <c r="AC257" s="579">
        <v>1</v>
      </c>
      <c r="AD257" s="582" t="s">
        <v>1863</v>
      </c>
      <c r="AE257" s="245" t="s">
        <v>134</v>
      </c>
      <c r="AF257" s="576">
        <v>4.4642857142857152E-4</v>
      </c>
      <c r="AG257" s="588" t="s">
        <v>135</v>
      </c>
      <c r="AH257" s="531">
        <v>0</v>
      </c>
      <c r="AI257" s="529">
        <v>0</v>
      </c>
      <c r="AJ257" s="529">
        <v>0</v>
      </c>
      <c r="AK257" s="529">
        <v>0</v>
      </c>
      <c r="AL257" s="529">
        <v>0</v>
      </c>
      <c r="AM257" s="529">
        <v>0.5</v>
      </c>
      <c r="AN257" s="125">
        <v>0</v>
      </c>
      <c r="AO257" s="125">
        <v>0</v>
      </c>
      <c r="AP257" s="125">
        <v>0</v>
      </c>
      <c r="AQ257" s="125">
        <v>0</v>
      </c>
      <c r="AR257" s="125">
        <v>0</v>
      </c>
      <c r="AS257" s="125">
        <v>0.5</v>
      </c>
      <c r="AT257" s="546">
        <f t="shared" si="15"/>
        <v>1</v>
      </c>
      <c r="AU257" s="609" t="s">
        <v>136</v>
      </c>
      <c r="AV257" s="557">
        <v>0</v>
      </c>
      <c r="AW257" s="558">
        <v>0</v>
      </c>
      <c r="AX257" s="558">
        <v>0</v>
      </c>
      <c r="AY257" s="558">
        <v>0</v>
      </c>
      <c r="AZ257" s="556">
        <v>0</v>
      </c>
      <c r="BA257" s="558">
        <v>0.5</v>
      </c>
      <c r="BB257" s="123">
        <v>0</v>
      </c>
      <c r="BC257" s="123">
        <v>0</v>
      </c>
      <c r="BD257" s="123">
        <v>0</v>
      </c>
      <c r="BE257" s="123">
        <v>0</v>
      </c>
      <c r="BF257" s="123">
        <v>0</v>
      </c>
      <c r="BG257" s="123">
        <v>0</v>
      </c>
      <c r="BH257" s="572">
        <f t="shared" si="16"/>
        <v>0.5</v>
      </c>
      <c r="BI257" s="571">
        <f t="shared" si="20"/>
        <v>0.5</v>
      </c>
      <c r="BJ257" s="571" t="str">
        <f>VLOOKUP(BI257,Tabla_Indicador_Gestion4[#All],3,TRUE)</f>
        <v>En Tramite</v>
      </c>
      <c r="BK257" s="315" t="str">
        <f t="shared" si="18"/>
        <v xml:space="preserve"> |201912: 0 |201911: 0 |2019010: 0 |201909: 0 |201908: 0 |201907: 0 |201906: Invitación al Comité Directivo para conocer los temas que se manejan Atención al Ciudadano |201905: 0  |201904: Planeados para junio de 2019 |201903: 0 |201902: N.A |201901: N.A</v>
      </c>
      <c r="BL257" s="316" t="str">
        <f t="shared" si="19"/>
        <v xml:space="preserve"> |201912: 0 |201911: 0 |2019010: 0 |201909: 0 |201908: 0 |201907: 0 |201906: Fecha del Comité: Martes 04/06/2019  |201905: 0  |201904: Están planeados para junio de 2019 |201903: 0 |201902: N.A |201901: N.A</v>
      </c>
      <c r="BM257" s="355" t="s">
        <v>303</v>
      </c>
      <c r="BN257" s="356" t="s">
        <v>303</v>
      </c>
      <c r="BO257" s="355" t="s">
        <v>303</v>
      </c>
      <c r="BP257" s="356" t="s">
        <v>303</v>
      </c>
      <c r="BQ257" s="359">
        <v>0</v>
      </c>
      <c r="BR257" s="360">
        <v>0</v>
      </c>
      <c r="BS257" s="423" t="s">
        <v>1935</v>
      </c>
      <c r="BT257" s="424" t="s">
        <v>1936</v>
      </c>
      <c r="BU257" s="462">
        <v>0</v>
      </c>
      <c r="BV257" s="463">
        <v>0</v>
      </c>
      <c r="BW257" s="267" t="s">
        <v>1937</v>
      </c>
      <c r="BX257" s="268" t="s">
        <v>1938</v>
      </c>
      <c r="BY257" s="490">
        <v>0</v>
      </c>
      <c r="BZ257" s="491">
        <v>0</v>
      </c>
      <c r="CA257" s="490">
        <v>0</v>
      </c>
      <c r="CB257" s="491">
        <v>0</v>
      </c>
      <c r="CC257" s="490">
        <v>0</v>
      </c>
      <c r="CD257" s="491">
        <v>0</v>
      </c>
      <c r="CE257" s="490">
        <v>0</v>
      </c>
      <c r="CF257" s="491">
        <v>0</v>
      </c>
      <c r="CG257" s="490">
        <v>0</v>
      </c>
      <c r="CH257" s="491">
        <v>0</v>
      </c>
      <c r="CI257" s="490">
        <v>0</v>
      </c>
      <c r="CJ257" s="491">
        <v>0</v>
      </c>
    </row>
    <row r="258" spans="1:88" ht="15" customHeight="1" x14ac:dyDescent="0.2">
      <c r="A258" s="587">
        <v>258</v>
      </c>
      <c r="B258" s="575" t="s">
        <v>254</v>
      </c>
      <c r="C258" s="577" t="s">
        <v>9</v>
      </c>
      <c r="D258" s="577" t="s">
        <v>44</v>
      </c>
      <c r="E258" s="577" t="s">
        <v>12</v>
      </c>
      <c r="F258" s="245" t="s">
        <v>121</v>
      </c>
      <c r="G258" s="245" t="s">
        <v>78</v>
      </c>
      <c r="H258" s="245">
        <v>11</v>
      </c>
      <c r="I258" s="577" t="s">
        <v>733</v>
      </c>
      <c r="J258" s="245" t="s">
        <v>24</v>
      </c>
      <c r="K258" s="245" t="s">
        <v>2257</v>
      </c>
      <c r="L258" s="245" t="s">
        <v>1939</v>
      </c>
      <c r="M258" s="245" t="s">
        <v>1618</v>
      </c>
      <c r="N258" s="577" t="s">
        <v>8</v>
      </c>
      <c r="O258" s="577" t="s">
        <v>344</v>
      </c>
      <c r="P258" s="577" t="s">
        <v>712</v>
      </c>
      <c r="Q258" s="577" t="s">
        <v>713</v>
      </c>
      <c r="R258" s="245" t="s">
        <v>260</v>
      </c>
      <c r="S258" s="245" t="s">
        <v>129</v>
      </c>
      <c r="T258" s="245" t="s">
        <v>130</v>
      </c>
      <c r="U258" s="575" t="s">
        <v>142</v>
      </c>
      <c r="V258" s="575" t="s">
        <v>476</v>
      </c>
      <c r="W258" s="245"/>
      <c r="X258" s="579"/>
      <c r="Y258" s="579"/>
      <c r="Z258" s="579"/>
      <c r="AA258" s="579"/>
      <c r="AB258" s="579"/>
      <c r="AC258" s="579"/>
      <c r="AD258" s="245" t="s">
        <v>1619</v>
      </c>
      <c r="AE258" s="245" t="s">
        <v>134</v>
      </c>
      <c r="AF258" s="576">
        <v>4.4642857142857152E-4</v>
      </c>
      <c r="AG258" s="588" t="s">
        <v>135</v>
      </c>
      <c r="AH258" s="525">
        <v>0</v>
      </c>
      <c r="AI258" s="527">
        <v>0</v>
      </c>
      <c r="AJ258" s="527">
        <v>0</v>
      </c>
      <c r="AK258" s="527">
        <v>0</v>
      </c>
      <c r="AL258" s="527">
        <v>0</v>
      </c>
      <c r="AM258" s="527">
        <v>0</v>
      </c>
      <c r="AN258" s="126">
        <v>0</v>
      </c>
      <c r="AO258" s="126">
        <v>0</v>
      </c>
      <c r="AP258" s="126">
        <v>0.5</v>
      </c>
      <c r="AQ258" s="126">
        <v>0.5</v>
      </c>
      <c r="AR258" s="126">
        <v>0</v>
      </c>
      <c r="AS258" s="126">
        <v>0</v>
      </c>
      <c r="AT258" s="546">
        <f t="shared" si="15"/>
        <v>1</v>
      </c>
      <c r="AU258" s="609" t="s">
        <v>136</v>
      </c>
      <c r="AV258" s="555">
        <v>0</v>
      </c>
      <c r="AW258" s="556">
        <v>0</v>
      </c>
      <c r="AX258" s="556">
        <v>0</v>
      </c>
      <c r="AY258" s="556">
        <v>0</v>
      </c>
      <c r="AZ258" s="556">
        <v>0</v>
      </c>
      <c r="BA258" s="556">
        <v>0</v>
      </c>
      <c r="BB258" s="123">
        <v>0</v>
      </c>
      <c r="BC258" s="123">
        <v>0</v>
      </c>
      <c r="BD258" s="123">
        <v>0</v>
      </c>
      <c r="BE258" s="123">
        <v>0</v>
      </c>
      <c r="BF258" s="123">
        <v>0</v>
      </c>
      <c r="BG258" s="123">
        <v>0</v>
      </c>
      <c r="BH258" s="572">
        <f t="shared" si="16"/>
        <v>0</v>
      </c>
      <c r="BI258" s="571">
        <f t="shared" si="20"/>
        <v>0</v>
      </c>
      <c r="BJ258" s="571" t="str">
        <f>VLOOKUP(BI258,Tabla_Indicador_Gestion4[#All],3,TRUE)</f>
        <v>Por Ejecutar</v>
      </c>
      <c r="BK258" s="315" t="str">
        <f t="shared" si="18"/>
        <v xml:space="preserve"> |201912: 0 |201911: 0 |2019010: 0 |201909: 0 |201908: 0 |201907: 0 |201906: 0 |201905: 0  |201904: Se encuentra planeado para septiembre y octubre de 2019 |201903: 0 |201902: N.A |201901: N.A</v>
      </c>
      <c r="BL258" s="316" t="str">
        <f t="shared" si="19"/>
        <v xml:space="preserve"> |201912: 0 |201911: 0 |2019010: 0 |201909: 0 |201908: 0 |201907: 0 |201906: 0 |201905: 0  |201904: Se encuentra planeado para septiembre y octubre de 2019 |201903: 0 |201902: N.A |201901: N.A</v>
      </c>
      <c r="BM258" s="357" t="s">
        <v>303</v>
      </c>
      <c r="BN258" s="358" t="s">
        <v>303</v>
      </c>
      <c r="BO258" s="357" t="s">
        <v>303</v>
      </c>
      <c r="BP258" s="358" t="s">
        <v>303</v>
      </c>
      <c r="BQ258" s="361">
        <v>0</v>
      </c>
      <c r="BR258" s="362">
        <v>0</v>
      </c>
      <c r="BS258" s="418" t="s">
        <v>1940</v>
      </c>
      <c r="BT258" s="419" t="s">
        <v>1940</v>
      </c>
      <c r="BU258" s="462">
        <v>0</v>
      </c>
      <c r="BV258" s="463">
        <v>0</v>
      </c>
      <c r="BW258" s="323">
        <v>0</v>
      </c>
      <c r="BX258" s="324">
        <v>0</v>
      </c>
      <c r="BY258" s="490">
        <v>0</v>
      </c>
      <c r="BZ258" s="491">
        <v>0</v>
      </c>
      <c r="CA258" s="490">
        <v>0</v>
      </c>
      <c r="CB258" s="491">
        <v>0</v>
      </c>
      <c r="CC258" s="490">
        <v>0</v>
      </c>
      <c r="CD258" s="491">
        <v>0</v>
      </c>
      <c r="CE258" s="490">
        <v>0</v>
      </c>
      <c r="CF258" s="491">
        <v>0</v>
      </c>
      <c r="CG258" s="490">
        <v>0</v>
      </c>
      <c r="CH258" s="491">
        <v>0</v>
      </c>
      <c r="CI258" s="490">
        <v>0</v>
      </c>
      <c r="CJ258" s="491">
        <v>0</v>
      </c>
    </row>
    <row r="259" spans="1:88" ht="15" customHeight="1" x14ac:dyDescent="0.2">
      <c r="A259" s="587">
        <v>259</v>
      </c>
      <c r="B259" s="575" t="s">
        <v>254</v>
      </c>
      <c r="C259" s="577" t="s">
        <v>9</v>
      </c>
      <c r="D259" s="577" t="s">
        <v>44</v>
      </c>
      <c r="E259" s="577" t="s">
        <v>12</v>
      </c>
      <c r="F259" s="245" t="s">
        <v>121</v>
      </c>
      <c r="G259" s="245" t="s">
        <v>78</v>
      </c>
      <c r="H259" s="245">
        <v>11</v>
      </c>
      <c r="I259" s="577" t="s">
        <v>733</v>
      </c>
      <c r="J259" s="245" t="s">
        <v>36</v>
      </c>
      <c r="K259" s="245" t="s">
        <v>2268</v>
      </c>
      <c r="L259" s="245" t="s">
        <v>1941</v>
      </c>
      <c r="M259" s="245" t="s">
        <v>1942</v>
      </c>
      <c r="N259" s="577" t="s">
        <v>8</v>
      </c>
      <c r="O259" s="577" t="s">
        <v>344</v>
      </c>
      <c r="P259" s="577" t="s">
        <v>712</v>
      </c>
      <c r="Q259" s="577" t="s">
        <v>713</v>
      </c>
      <c r="R259" s="245" t="s">
        <v>260</v>
      </c>
      <c r="S259" s="245" t="s">
        <v>129</v>
      </c>
      <c r="T259" s="245" t="s">
        <v>130</v>
      </c>
      <c r="U259" s="575" t="s">
        <v>142</v>
      </c>
      <c r="V259" s="575" t="s">
        <v>476</v>
      </c>
      <c r="W259" s="245"/>
      <c r="X259" s="579"/>
      <c r="Y259" s="579"/>
      <c r="Z259" s="579"/>
      <c r="AA259" s="579"/>
      <c r="AB259" s="579"/>
      <c r="AC259" s="579">
        <v>1</v>
      </c>
      <c r="AD259" s="245" t="s">
        <v>1943</v>
      </c>
      <c r="AE259" s="245" t="s">
        <v>134</v>
      </c>
      <c r="AF259" s="576">
        <v>4.4642857142857152E-4</v>
      </c>
      <c r="AG259" s="588" t="s">
        <v>135</v>
      </c>
      <c r="AH259" s="522">
        <v>0</v>
      </c>
      <c r="AI259" s="523">
        <v>0</v>
      </c>
      <c r="AJ259" s="523">
        <v>0</v>
      </c>
      <c r="AK259" s="523">
        <v>0</v>
      </c>
      <c r="AL259" s="523">
        <v>0</v>
      </c>
      <c r="AM259" s="523">
        <v>1</v>
      </c>
      <c r="AN259" s="112">
        <v>0</v>
      </c>
      <c r="AO259" s="112">
        <v>0</v>
      </c>
      <c r="AP259" s="112">
        <v>0</v>
      </c>
      <c r="AQ259" s="112">
        <v>0</v>
      </c>
      <c r="AR259" s="112">
        <v>0</v>
      </c>
      <c r="AS259" s="112">
        <v>1</v>
      </c>
      <c r="AT259" s="545">
        <f t="shared" ref="AT259:AT322" si="21">SUM(AH259:AS259)</f>
        <v>2</v>
      </c>
      <c r="AU259" s="609" t="s">
        <v>136</v>
      </c>
      <c r="AV259" s="553">
        <v>0</v>
      </c>
      <c r="AW259" s="554">
        <v>0</v>
      </c>
      <c r="AX259" s="554">
        <v>0</v>
      </c>
      <c r="AY259" s="554">
        <v>0</v>
      </c>
      <c r="AZ259" s="552">
        <v>0</v>
      </c>
      <c r="BA259" s="554">
        <v>1</v>
      </c>
      <c r="BB259" s="115">
        <v>0</v>
      </c>
      <c r="BC259" s="115">
        <v>0</v>
      </c>
      <c r="BD259" s="115">
        <v>0</v>
      </c>
      <c r="BE259" s="115">
        <v>0</v>
      </c>
      <c r="BF259" s="115">
        <v>0</v>
      </c>
      <c r="BG259" s="115">
        <v>0</v>
      </c>
      <c r="BH259" s="545">
        <f t="shared" ref="BH259:BH322" si="22">SUM(AV259:BG259)</f>
        <v>1</v>
      </c>
      <c r="BI259" s="571">
        <f t="shared" si="20"/>
        <v>0.5</v>
      </c>
      <c r="BJ259" s="571" t="str">
        <f>VLOOKUP(BI259,Tabla_Indicador_Gestion4[#All],3,TRUE)</f>
        <v>En Tramite</v>
      </c>
      <c r="BK259" s="315" t="str">
        <f t="shared" ref="BK259:BK294" si="23">CONCATENATE(" |201912: ",$CI259," |201911: ",$CG259," |2019010: ",$CE259," |201909: ",$CC259," |201908: ",$CA259," |201907: ",$BY259," |201906: ",$BW259," |201905: ",$BU259,"  |201904: ",$BS259," |201903: ",$BQ259," |201902: ",$BO259," |201901: ",$BM259)</f>
        <v xml:space="preserve"> |201912: 0 |201911: 0 |2019010: 0 |201909: 0 |201908: 0 |201907: 0 |201906: Informe primer semestre 2019 PQRDS |201905: 0  |201904: En los radicados  Orfeo 20195700010993,20195700026213 y20195700041413 se reporta la gestión de PQRDS.el documento de  abril está en elaboración. |201903: 0 |201902: N.A |201901: N.A</v>
      </c>
      <c r="BL259" s="316" t="str">
        <f t="shared" ref="BL259:BL294" si="24">CONCATENATE(" |201912: ",$CJ259," |201911: ",$CH259," |2019010: ",$CF259," |201909: ",$CD259," |201908: ",$CB259," |201907: ",$BZ259," |201906: ",$BX259," |201905: ",$BV259,"  |201904: ",$BT259," |201903: ",$BR259," |201902: ",$BP259," |201901: ",$BN259)</f>
        <v xml:space="preserve"> |201912: 0 |201911: 0 |2019010: 0 |201909: 0 |201908: 0 |201907: 0 |201906: El informe fue enviado al área de comunicaciones de la Supertransporte, para su respectiva publicación en la página web.  |201905: 0  |201904: Se tiene planeado  publicar en web  el informe semestral de las PQRS, se debe publicar en junio de 2019 |201903: 0 |201902: N.A |201901: N.A</v>
      </c>
      <c r="BM259" s="355" t="s">
        <v>303</v>
      </c>
      <c r="BN259" s="356" t="s">
        <v>303</v>
      </c>
      <c r="BO259" s="355" t="s">
        <v>303</v>
      </c>
      <c r="BP259" s="356" t="s">
        <v>303</v>
      </c>
      <c r="BQ259" s="359">
        <v>0</v>
      </c>
      <c r="BR259" s="360">
        <v>0</v>
      </c>
      <c r="BS259" s="423" t="s">
        <v>1944</v>
      </c>
      <c r="BT259" s="424" t="s">
        <v>1945</v>
      </c>
      <c r="BU259" s="462">
        <v>0</v>
      </c>
      <c r="BV259" s="463">
        <v>0</v>
      </c>
      <c r="BW259" s="267" t="s">
        <v>1946</v>
      </c>
      <c r="BX259" s="268" t="s">
        <v>1947</v>
      </c>
      <c r="BY259" s="490">
        <v>0</v>
      </c>
      <c r="BZ259" s="491">
        <v>0</v>
      </c>
      <c r="CA259" s="490">
        <v>0</v>
      </c>
      <c r="CB259" s="491">
        <v>0</v>
      </c>
      <c r="CC259" s="490">
        <v>0</v>
      </c>
      <c r="CD259" s="491">
        <v>0</v>
      </c>
      <c r="CE259" s="490">
        <v>0</v>
      </c>
      <c r="CF259" s="491">
        <v>0</v>
      </c>
      <c r="CG259" s="490">
        <v>0</v>
      </c>
      <c r="CH259" s="491">
        <v>0</v>
      </c>
      <c r="CI259" s="490">
        <v>0</v>
      </c>
      <c r="CJ259" s="491">
        <v>0</v>
      </c>
    </row>
    <row r="260" spans="1:88" ht="15" customHeight="1" x14ac:dyDescent="0.2">
      <c r="A260" s="587">
        <v>260</v>
      </c>
      <c r="B260" s="575" t="s">
        <v>254</v>
      </c>
      <c r="C260" s="577" t="s">
        <v>9</v>
      </c>
      <c r="D260" s="577" t="s">
        <v>44</v>
      </c>
      <c r="E260" s="577" t="s">
        <v>12</v>
      </c>
      <c r="F260" s="245" t="s">
        <v>121</v>
      </c>
      <c r="G260" s="245" t="s">
        <v>78</v>
      </c>
      <c r="H260" s="245">
        <v>11</v>
      </c>
      <c r="I260" s="577" t="s">
        <v>733</v>
      </c>
      <c r="J260" s="245" t="s">
        <v>33</v>
      </c>
      <c r="K260" s="245" t="s">
        <v>2263</v>
      </c>
      <c r="L260" s="245" t="s">
        <v>1948</v>
      </c>
      <c r="M260" s="245" t="s">
        <v>1949</v>
      </c>
      <c r="N260" s="577" t="s">
        <v>52</v>
      </c>
      <c r="O260" s="577" t="s">
        <v>1374</v>
      </c>
      <c r="P260" s="577" t="s">
        <v>1374</v>
      </c>
      <c r="Q260" s="577" t="s">
        <v>1375</v>
      </c>
      <c r="R260" s="245" t="s">
        <v>128</v>
      </c>
      <c r="S260" s="245" t="s">
        <v>129</v>
      </c>
      <c r="T260" s="245" t="s">
        <v>130</v>
      </c>
      <c r="U260" s="575" t="s">
        <v>142</v>
      </c>
      <c r="V260" s="575" t="s">
        <v>476</v>
      </c>
      <c r="W260" s="245"/>
      <c r="X260" s="579"/>
      <c r="Y260" s="579"/>
      <c r="Z260" s="579"/>
      <c r="AA260" s="579"/>
      <c r="AB260" s="579"/>
      <c r="AC260" s="579">
        <v>1</v>
      </c>
      <c r="AD260" s="582" t="s">
        <v>1863</v>
      </c>
      <c r="AE260" s="245" t="s">
        <v>134</v>
      </c>
      <c r="AF260" s="576">
        <v>4.4642857142857152E-4</v>
      </c>
      <c r="AG260" s="588" t="s">
        <v>135</v>
      </c>
      <c r="AH260" s="526">
        <v>0</v>
      </c>
      <c r="AI260" s="524">
        <v>0</v>
      </c>
      <c r="AJ260" s="524">
        <v>0</v>
      </c>
      <c r="AK260" s="524">
        <v>0</v>
      </c>
      <c r="AL260" s="524">
        <v>0</v>
      </c>
      <c r="AM260" s="524">
        <v>0</v>
      </c>
      <c r="AN260" s="143">
        <v>0</v>
      </c>
      <c r="AO260" s="143">
        <v>0</v>
      </c>
      <c r="AP260" s="143">
        <v>0</v>
      </c>
      <c r="AQ260" s="143">
        <v>0</v>
      </c>
      <c r="AR260" s="143">
        <v>0</v>
      </c>
      <c r="AS260" s="143">
        <v>0</v>
      </c>
      <c r="AT260" s="545">
        <f t="shared" si="21"/>
        <v>0</v>
      </c>
      <c r="AU260" s="609" t="s">
        <v>136</v>
      </c>
      <c r="AV260" s="551">
        <v>0</v>
      </c>
      <c r="AW260" s="552">
        <v>0</v>
      </c>
      <c r="AX260" s="552">
        <v>0</v>
      </c>
      <c r="AY260" s="552">
        <v>0</v>
      </c>
      <c r="AZ260" s="552">
        <v>0</v>
      </c>
      <c r="BA260" s="552">
        <v>0</v>
      </c>
      <c r="BB260" s="115">
        <v>0</v>
      </c>
      <c r="BC260" s="115">
        <v>0</v>
      </c>
      <c r="BD260" s="115">
        <v>0</v>
      </c>
      <c r="BE260" s="115">
        <v>0</v>
      </c>
      <c r="BF260" s="115">
        <v>0</v>
      </c>
      <c r="BG260" s="115">
        <v>0</v>
      </c>
      <c r="BH260" s="545">
        <f t="shared" si="22"/>
        <v>0</v>
      </c>
      <c r="BI260" s="571">
        <f>IFERROR((+BH260/AT260),0)</f>
        <v>0</v>
      </c>
      <c r="BJ260" s="571" t="str">
        <f>VLOOKUP(BI260,Tabla_Indicador_Gestion4[#All],3,TRUE)</f>
        <v>Por Ejecutar</v>
      </c>
      <c r="BK260" s="315" t="str">
        <f t="shared" si="23"/>
        <v xml:space="preserve"> |201912: 0 |201911: 0 |2019010: 0 |201909: 0 |201908: 0 |201907: 0 |201906: 0 |201905: 0  |201904: 0 |201903: 0 |201902: 0 |201901: 0</v>
      </c>
      <c r="BL260" s="316" t="str">
        <f t="shared" si="24"/>
        <v xml:space="preserve"> |201912: 0 |201911: 0 |2019010: 0 |201909: 0 |201908: 0 |201907: 0 |201906: 0 |201905: 0  |201904: 0 |201903: 0 |201902: 0 |201901: 0</v>
      </c>
      <c r="BM260" s="365">
        <v>0</v>
      </c>
      <c r="BN260" s="366">
        <v>0</v>
      </c>
      <c r="BO260" s="365">
        <v>0</v>
      </c>
      <c r="BP260" s="366">
        <v>0</v>
      </c>
      <c r="BQ260" s="365">
        <v>0</v>
      </c>
      <c r="BR260" s="366">
        <v>0</v>
      </c>
      <c r="BS260" s="365">
        <v>0</v>
      </c>
      <c r="BT260" s="366">
        <v>0</v>
      </c>
      <c r="BU260" s="465">
        <v>0</v>
      </c>
      <c r="BV260" s="466">
        <v>0</v>
      </c>
      <c r="BW260" s="325">
        <v>0</v>
      </c>
      <c r="BX260" s="326">
        <v>0</v>
      </c>
      <c r="BY260" s="490">
        <v>0</v>
      </c>
      <c r="BZ260" s="491">
        <v>0</v>
      </c>
      <c r="CA260" s="490">
        <v>0</v>
      </c>
      <c r="CB260" s="491">
        <v>0</v>
      </c>
      <c r="CC260" s="490">
        <v>0</v>
      </c>
      <c r="CD260" s="491">
        <v>0</v>
      </c>
      <c r="CE260" s="490">
        <v>0</v>
      </c>
      <c r="CF260" s="491">
        <v>0</v>
      </c>
      <c r="CG260" s="490">
        <v>0</v>
      </c>
      <c r="CH260" s="491">
        <v>0</v>
      </c>
      <c r="CI260" s="490">
        <v>0</v>
      </c>
      <c r="CJ260" s="491">
        <v>0</v>
      </c>
    </row>
    <row r="261" spans="1:88" ht="15" customHeight="1" x14ac:dyDescent="0.2">
      <c r="A261" s="587">
        <v>261</v>
      </c>
      <c r="B261" s="575" t="s">
        <v>254</v>
      </c>
      <c r="C261" s="577" t="s">
        <v>9</v>
      </c>
      <c r="D261" s="577" t="s">
        <v>44</v>
      </c>
      <c r="E261" s="577" t="s">
        <v>12</v>
      </c>
      <c r="F261" s="245" t="s">
        <v>121</v>
      </c>
      <c r="G261" s="245" t="s">
        <v>78</v>
      </c>
      <c r="H261" s="245">
        <v>11</v>
      </c>
      <c r="I261" s="577" t="s">
        <v>733</v>
      </c>
      <c r="J261" s="245" t="s">
        <v>36</v>
      </c>
      <c r="K261" s="245" t="s">
        <v>2267</v>
      </c>
      <c r="L261" s="245" t="s">
        <v>1950</v>
      </c>
      <c r="M261" s="245" t="s">
        <v>1951</v>
      </c>
      <c r="N261" s="577" t="s">
        <v>59</v>
      </c>
      <c r="O261" s="577" t="s">
        <v>429</v>
      </c>
      <c r="P261" s="577" t="s">
        <v>429</v>
      </c>
      <c r="Q261" s="577" t="s">
        <v>759</v>
      </c>
      <c r="R261" s="245" t="s">
        <v>260</v>
      </c>
      <c r="S261" s="245" t="s">
        <v>129</v>
      </c>
      <c r="T261" s="245" t="s">
        <v>130</v>
      </c>
      <c r="U261" s="575" t="s">
        <v>165</v>
      </c>
      <c r="V261" s="575" t="s">
        <v>327</v>
      </c>
      <c r="W261" s="245"/>
      <c r="X261" s="579"/>
      <c r="Y261" s="579"/>
      <c r="Z261" s="579"/>
      <c r="AA261" s="579"/>
      <c r="AB261" s="579"/>
      <c r="AC261" s="579">
        <v>1</v>
      </c>
      <c r="AD261" s="245" t="s">
        <v>1952</v>
      </c>
      <c r="AE261" s="245" t="s">
        <v>134</v>
      </c>
      <c r="AF261" s="576">
        <v>4.4642857142857152E-4</v>
      </c>
      <c r="AG261" s="588" t="s">
        <v>135</v>
      </c>
      <c r="AH261" s="525">
        <v>0.02</v>
      </c>
      <c r="AI261" s="527">
        <v>0.08</v>
      </c>
      <c r="AJ261" s="527">
        <v>0.08</v>
      </c>
      <c r="AK261" s="527">
        <v>0.13</v>
      </c>
      <c r="AL261" s="527">
        <v>0</v>
      </c>
      <c r="AM261" s="527">
        <v>0</v>
      </c>
      <c r="AN261" s="129">
        <v>0</v>
      </c>
      <c r="AO261" s="129">
        <v>0.33329999999999999</v>
      </c>
      <c r="AP261" s="129">
        <v>0</v>
      </c>
      <c r="AQ261" s="129">
        <v>0</v>
      </c>
      <c r="AR261" s="129">
        <v>0</v>
      </c>
      <c r="AS261" s="129">
        <v>0.35339999999999999</v>
      </c>
      <c r="AT261" s="546">
        <f t="shared" si="21"/>
        <v>0.99669999999999992</v>
      </c>
      <c r="AU261" s="609" t="s">
        <v>136</v>
      </c>
      <c r="AV261" s="555">
        <v>0.02</v>
      </c>
      <c r="AW261" s="556">
        <v>0.08</v>
      </c>
      <c r="AX261" s="558">
        <v>0.08</v>
      </c>
      <c r="AY261" s="558">
        <v>0.13</v>
      </c>
      <c r="AZ261" s="558">
        <v>0</v>
      </c>
      <c r="BA261" s="556">
        <v>0</v>
      </c>
      <c r="BB261" s="123">
        <v>0</v>
      </c>
      <c r="BC261" s="123">
        <v>0</v>
      </c>
      <c r="BD261" s="123">
        <v>0</v>
      </c>
      <c r="BE261" s="123">
        <v>0</v>
      </c>
      <c r="BF261" s="123">
        <v>0</v>
      </c>
      <c r="BG261" s="123">
        <v>0</v>
      </c>
      <c r="BH261" s="572">
        <f t="shared" si="22"/>
        <v>0.31</v>
      </c>
      <c r="BI261" s="571">
        <f t="shared" ref="BI261:BI281" si="25">+BH261/AT261</f>
        <v>0.3110263870773553</v>
      </c>
      <c r="BJ261" s="571" t="str">
        <f>VLOOKUP(BI261,Tabla_Indicador_Gestion4[#All],3,TRUE)</f>
        <v>En Tramite</v>
      </c>
      <c r="BK261" s="315" t="str">
        <f t="shared" si="23"/>
        <v xml:space="preserve"> |201912: 0 |201911: 0 |2019010: 0 |201909: 0 |201908: 0 |201907: 0 |201906: 0 |201905: 0  |201904: Actas de reunión
Link de Transparencia y acceso a la información pública en la página web. |201903: Informe de Auditoria |201902: Correos enviados a las áreas requeridas, Oficina de Tecnología de Información y las Comunicaciones, Coordinación de Talento Humano. |201901: Correos enviados a las áreas requeridas: Oficina de Tecnología de la Información y las Comunicaciones, Atención al Ciudadano, Financiera, Oficina Planeación.
</v>
      </c>
      <c r="BL261" s="316" t="str">
        <f t="shared" si="24"/>
        <v xml:space="preserve"> |201912: 0 |201911: 0 |2019010: 0 |201909: 0 |201908: 0 |201907: 0 |201906: 0 |201905: 0  |201904: Se realizó reunión con el web máster de la Entidad, para revisar el link de transparencia, igualmente se realizó reunión con la Asesora de Comunicaciones para efectuar las actualizaciones correspondientes. El link se encuentra debidamente actualizado. |201903: Se realizó la atención a la auditoria realizada por la Oficina de Control Interno al link de transparencia en página web |201902: Seguimiento a publicaciones realizadas en la página web en el link de Ley de Transparencia  |201901: Seguimiento a publicaciones realizadas en la página web en el link de Ley de Transparencia</v>
      </c>
      <c r="BM261" s="367" t="s">
        <v>1953</v>
      </c>
      <c r="BN261" s="368" t="s">
        <v>1954</v>
      </c>
      <c r="BO261" s="367" t="s">
        <v>1955</v>
      </c>
      <c r="BP261" s="368" t="s">
        <v>1956</v>
      </c>
      <c r="BQ261" s="355" t="s">
        <v>1957</v>
      </c>
      <c r="BR261" s="356" t="s">
        <v>1958</v>
      </c>
      <c r="BS261" s="423" t="s">
        <v>1959</v>
      </c>
      <c r="BT261" s="424" t="s">
        <v>1960</v>
      </c>
      <c r="BU261" s="462">
        <v>0</v>
      </c>
      <c r="BV261" s="463">
        <v>0</v>
      </c>
      <c r="BW261" s="321">
        <v>0</v>
      </c>
      <c r="BX261" s="322">
        <v>0</v>
      </c>
      <c r="BY261" s="490">
        <v>0</v>
      </c>
      <c r="BZ261" s="491">
        <v>0</v>
      </c>
      <c r="CA261" s="490">
        <v>0</v>
      </c>
      <c r="CB261" s="491">
        <v>0</v>
      </c>
      <c r="CC261" s="490">
        <v>0</v>
      </c>
      <c r="CD261" s="491">
        <v>0</v>
      </c>
      <c r="CE261" s="490">
        <v>0</v>
      </c>
      <c r="CF261" s="491">
        <v>0</v>
      </c>
      <c r="CG261" s="490">
        <v>0</v>
      </c>
      <c r="CH261" s="491">
        <v>0</v>
      </c>
      <c r="CI261" s="490">
        <v>0</v>
      </c>
      <c r="CJ261" s="491">
        <v>0</v>
      </c>
    </row>
    <row r="262" spans="1:88" ht="15" customHeight="1" x14ac:dyDescent="0.2">
      <c r="A262" s="587">
        <v>262</v>
      </c>
      <c r="B262" s="575" t="s">
        <v>254</v>
      </c>
      <c r="C262" s="591" t="s">
        <v>47</v>
      </c>
      <c r="D262" s="577" t="s">
        <v>48</v>
      </c>
      <c r="E262" s="577" t="s">
        <v>12</v>
      </c>
      <c r="F262" s="245" t="s">
        <v>121</v>
      </c>
      <c r="G262" s="245" t="s">
        <v>78</v>
      </c>
      <c r="H262" s="245">
        <v>11</v>
      </c>
      <c r="I262" s="577" t="s">
        <v>733</v>
      </c>
      <c r="J262" s="245" t="s">
        <v>36</v>
      </c>
      <c r="K262" s="245" t="s">
        <v>2269</v>
      </c>
      <c r="L262" s="245" t="s">
        <v>1961</v>
      </c>
      <c r="M262" s="245" t="s">
        <v>1962</v>
      </c>
      <c r="N262" s="577" t="s">
        <v>64</v>
      </c>
      <c r="O262" s="577" t="s">
        <v>835</v>
      </c>
      <c r="P262" s="577" t="s">
        <v>835</v>
      </c>
      <c r="Q262" s="577" t="s">
        <v>836</v>
      </c>
      <c r="R262" s="245" t="s">
        <v>260</v>
      </c>
      <c r="S262" s="245" t="s">
        <v>129</v>
      </c>
      <c r="T262" s="245" t="s">
        <v>130</v>
      </c>
      <c r="U262" s="575" t="s">
        <v>165</v>
      </c>
      <c r="V262" s="575" t="s">
        <v>327</v>
      </c>
      <c r="W262" s="245"/>
      <c r="X262" s="579"/>
      <c r="Y262" s="579"/>
      <c r="Z262" s="579"/>
      <c r="AA262" s="579"/>
      <c r="AB262" s="579"/>
      <c r="AC262" s="579">
        <v>1</v>
      </c>
      <c r="AD262" s="582" t="s">
        <v>1863</v>
      </c>
      <c r="AE262" s="245" t="s">
        <v>134</v>
      </c>
      <c r="AF262" s="576">
        <v>1.666666666666667E-3</v>
      </c>
      <c r="AG262" s="588" t="s">
        <v>135</v>
      </c>
      <c r="AH262" s="525">
        <v>0</v>
      </c>
      <c r="AI262" s="527">
        <v>0.1</v>
      </c>
      <c r="AJ262" s="527">
        <v>0.15</v>
      </c>
      <c r="AK262" s="527">
        <v>0.05</v>
      </c>
      <c r="AL262" s="527">
        <v>0.1</v>
      </c>
      <c r="AM262" s="527">
        <v>0.1</v>
      </c>
      <c r="AN262" s="126">
        <v>0.05</v>
      </c>
      <c r="AO262" s="126">
        <v>0.1</v>
      </c>
      <c r="AP262" s="126">
        <v>0.1</v>
      </c>
      <c r="AQ262" s="126">
        <v>0.05</v>
      </c>
      <c r="AR262" s="126">
        <v>0.1</v>
      </c>
      <c r="AS262" s="126">
        <v>0.1</v>
      </c>
      <c r="AT262" s="546">
        <f t="shared" si="21"/>
        <v>1</v>
      </c>
      <c r="AU262" s="609" t="s">
        <v>136</v>
      </c>
      <c r="AV262" s="555">
        <v>0</v>
      </c>
      <c r="AW262" s="556">
        <v>0.1</v>
      </c>
      <c r="AX262" s="556">
        <v>0.15</v>
      </c>
      <c r="AY262" s="556">
        <v>0.05</v>
      </c>
      <c r="AZ262" s="556">
        <v>0.1</v>
      </c>
      <c r="BA262" s="556">
        <v>0.1</v>
      </c>
      <c r="BB262" s="123">
        <v>0</v>
      </c>
      <c r="BC262" s="123">
        <v>0</v>
      </c>
      <c r="BD262" s="123">
        <v>0</v>
      </c>
      <c r="BE262" s="123">
        <v>0</v>
      </c>
      <c r="BF262" s="123">
        <v>0</v>
      </c>
      <c r="BG262" s="123">
        <v>0</v>
      </c>
      <c r="BH262" s="572">
        <f t="shared" si="22"/>
        <v>0.5</v>
      </c>
      <c r="BI262" s="571">
        <f t="shared" si="25"/>
        <v>0.5</v>
      </c>
      <c r="BJ262" s="571" t="str">
        <f>VLOOKUP(BI262,Tabla_Indicador_Gestion4[#All],3,TRUE)</f>
        <v>En Tramite</v>
      </c>
      <c r="BK262" s="315" t="str">
        <f t="shared" si="23"/>
        <v xml:space="preserve"> |201912: 0 |201911: 0 |2019010: 0 |201909: 0 |201908: 0 |201907: 0 |201906: https://www.gov.co/participacion/los-datos-y-visualizaciones-del-gobierno-interesantes-para-su-uso-aprovechamiento-y-toma-de-decisiones-1 |201905: Estadísticas datos abiertos ene a mayo de 2019.docx  |201904: https://www.datos.gov.co/Transporte/Trafico-Portuario-Mar-timo-En-Colombia-2016-a-dici/5r3g-zv5z/data
 |201903: 826 mar - Actualización dato abierto tráfico Portuario.png |201902: http://www.supertransporte.gov.co/index.php/superintendencia-delegada-de-puertos/estadisticas-trafico-portuario-en-colombia/ |201901: 0</v>
      </c>
      <c r="BL262" s="316" t="str">
        <f t="shared" si="24"/>
        <v xml:space="preserve"> |201912: 0 |201911: 0 |2019010: 0 |201909: 0 |201908: 0 |201907: 0 |201906: se socializa los datos abiertos a través del Portal GOV.CO |201905: Revisión de estadísticas de los datos abiertos de la entidad en el portal de datos abiertos.  |201904: Actualización de información del dato Abierto Tráfico portuario marítimo con la información del primer trimestre de 2019. |201903: Actualización dato Abierto Tráfico Portuario Marítimo en Colombia. |201902: revisión de los datos abiertos publicados en el sitio web de la entidad |201901: 0</v>
      </c>
      <c r="BM262" s="361">
        <v>0</v>
      </c>
      <c r="BN262" s="362">
        <v>0</v>
      </c>
      <c r="BO262" s="357" t="s">
        <v>1963</v>
      </c>
      <c r="BP262" s="358" t="s">
        <v>1964</v>
      </c>
      <c r="BQ262" s="357" t="s">
        <v>1965</v>
      </c>
      <c r="BR262" s="358" t="s">
        <v>1966</v>
      </c>
      <c r="BS262" s="431" t="s">
        <v>1967</v>
      </c>
      <c r="BT262" s="419" t="s">
        <v>1968</v>
      </c>
      <c r="BU262" s="460" t="s">
        <v>1969</v>
      </c>
      <c r="BV262" s="461" t="s">
        <v>1970</v>
      </c>
      <c r="BW262" s="273" t="s">
        <v>1971</v>
      </c>
      <c r="BX262" s="270" t="s">
        <v>1972</v>
      </c>
      <c r="BY262" s="490">
        <v>0</v>
      </c>
      <c r="BZ262" s="491">
        <v>0</v>
      </c>
      <c r="CA262" s="490">
        <v>0</v>
      </c>
      <c r="CB262" s="491">
        <v>0</v>
      </c>
      <c r="CC262" s="490">
        <v>0</v>
      </c>
      <c r="CD262" s="491">
        <v>0</v>
      </c>
      <c r="CE262" s="490">
        <v>0</v>
      </c>
      <c r="CF262" s="491">
        <v>0</v>
      </c>
      <c r="CG262" s="490">
        <v>0</v>
      </c>
      <c r="CH262" s="491">
        <v>0</v>
      </c>
      <c r="CI262" s="490">
        <v>0</v>
      </c>
      <c r="CJ262" s="491">
        <v>0</v>
      </c>
    </row>
    <row r="263" spans="1:88" ht="15" customHeight="1" x14ac:dyDescent="0.2">
      <c r="A263" s="587">
        <v>263</v>
      </c>
      <c r="B263" s="575" t="s">
        <v>254</v>
      </c>
      <c r="C263" s="577" t="s">
        <v>9</v>
      </c>
      <c r="D263" s="577" t="s">
        <v>44</v>
      </c>
      <c r="E263" s="577" t="s">
        <v>12</v>
      </c>
      <c r="F263" s="245" t="s">
        <v>121</v>
      </c>
      <c r="G263" s="245" t="s">
        <v>78</v>
      </c>
      <c r="H263" s="245">
        <v>11</v>
      </c>
      <c r="I263" s="577" t="s">
        <v>733</v>
      </c>
      <c r="J263" s="245" t="s">
        <v>36</v>
      </c>
      <c r="K263" s="245" t="s">
        <v>2267</v>
      </c>
      <c r="L263" s="245" t="s">
        <v>1973</v>
      </c>
      <c r="M263" s="245" t="s">
        <v>1974</v>
      </c>
      <c r="N263" s="577" t="s">
        <v>59</v>
      </c>
      <c r="O263" s="577" t="s">
        <v>429</v>
      </c>
      <c r="P263" s="577" t="s">
        <v>429</v>
      </c>
      <c r="Q263" s="577" t="s">
        <v>759</v>
      </c>
      <c r="R263" s="245" t="s">
        <v>260</v>
      </c>
      <c r="S263" s="245" t="s">
        <v>129</v>
      </c>
      <c r="T263" s="245" t="s">
        <v>130</v>
      </c>
      <c r="U263" s="575" t="s">
        <v>165</v>
      </c>
      <c r="V263" s="575" t="s">
        <v>327</v>
      </c>
      <c r="W263" s="245"/>
      <c r="X263" s="579"/>
      <c r="Y263" s="579"/>
      <c r="Z263" s="579"/>
      <c r="AA263" s="579"/>
      <c r="AB263" s="579"/>
      <c r="AC263" s="579">
        <v>1</v>
      </c>
      <c r="AD263" s="245" t="s">
        <v>1975</v>
      </c>
      <c r="AE263" s="245" t="s">
        <v>134</v>
      </c>
      <c r="AF263" s="576">
        <v>4.4642857142857152E-4</v>
      </c>
      <c r="AG263" s="588" t="s">
        <v>135</v>
      </c>
      <c r="AH263" s="531">
        <v>8.3299999999999999E-2</v>
      </c>
      <c r="AI263" s="529">
        <v>8.3299999999999999E-2</v>
      </c>
      <c r="AJ263" s="529">
        <v>8.3299999999999999E-2</v>
      </c>
      <c r="AK263" s="529">
        <v>8.3299999999999999E-2</v>
      </c>
      <c r="AL263" s="529">
        <v>8.3299999999999999E-2</v>
      </c>
      <c r="AM263" s="529">
        <v>8.3299999999999999E-2</v>
      </c>
      <c r="AN263" s="124">
        <v>8.3299999999999999E-2</v>
      </c>
      <c r="AO263" s="124">
        <v>8.3299999999999999E-2</v>
      </c>
      <c r="AP263" s="124">
        <v>8.3299999999999999E-2</v>
      </c>
      <c r="AQ263" s="124">
        <v>8.3299999999999999E-2</v>
      </c>
      <c r="AR263" s="124">
        <v>8.3299999999999999E-2</v>
      </c>
      <c r="AS263" s="124">
        <v>8.3299999999999999E-2</v>
      </c>
      <c r="AT263" s="546">
        <f t="shared" si="21"/>
        <v>0.99960000000000016</v>
      </c>
      <c r="AU263" s="609" t="s">
        <v>136</v>
      </c>
      <c r="AV263" s="557">
        <v>0</v>
      </c>
      <c r="AW263" s="558">
        <v>0</v>
      </c>
      <c r="AX263" s="558">
        <v>0</v>
      </c>
      <c r="AY263" s="558">
        <v>0</v>
      </c>
      <c r="AZ263" s="558">
        <v>0</v>
      </c>
      <c r="BA263" s="556">
        <v>0</v>
      </c>
      <c r="BB263" s="123">
        <v>0</v>
      </c>
      <c r="BC263" s="123">
        <v>0</v>
      </c>
      <c r="BD263" s="123">
        <v>0</v>
      </c>
      <c r="BE263" s="123">
        <v>0</v>
      </c>
      <c r="BF263" s="123">
        <v>0</v>
      </c>
      <c r="BG263" s="123">
        <v>0</v>
      </c>
      <c r="BH263" s="572">
        <f t="shared" si="22"/>
        <v>0</v>
      </c>
      <c r="BI263" s="571">
        <f t="shared" si="25"/>
        <v>0</v>
      </c>
      <c r="BJ263" s="571" t="str">
        <f>VLOOKUP(BI263,Tabla_Indicador_Gestion4[#All],3,TRUE)</f>
        <v>Por Ejecutar</v>
      </c>
      <c r="BK263" s="315" t="str">
        <f t="shared" si="23"/>
        <v xml:space="preserve"> |201912: 0 |201911: 0 |2019010: 0 |201909: 0 |201908: 0 |201907: 0 |201906: 0 |201905: 0  |201904: NA |201903: NA |201902: NA |201901: NA</v>
      </c>
      <c r="BL263" s="316" t="str">
        <f t="shared" si="24"/>
        <v xml:space="preserve"> |201912: 0 |201911: 0 |2019010: 0 |201909: 0 |201908: 0 |201907: 0 |201906: 0 |201905: 0  |201904: NA |201903: Actividad sin iniciar |201902: Actividad sin iniciar |201901: Actividad sin iniciar</v>
      </c>
      <c r="BM263" s="355" t="s">
        <v>362</v>
      </c>
      <c r="BN263" s="356" t="s">
        <v>1682</v>
      </c>
      <c r="BO263" s="355" t="s">
        <v>362</v>
      </c>
      <c r="BP263" s="356" t="s">
        <v>1682</v>
      </c>
      <c r="BQ263" s="355" t="s">
        <v>362</v>
      </c>
      <c r="BR263" s="356" t="s">
        <v>1682</v>
      </c>
      <c r="BS263" s="355" t="s">
        <v>362</v>
      </c>
      <c r="BT263" s="356" t="s">
        <v>362</v>
      </c>
      <c r="BU263" s="462">
        <v>0</v>
      </c>
      <c r="BV263" s="463">
        <v>0</v>
      </c>
      <c r="BW263" s="321">
        <v>0</v>
      </c>
      <c r="BX263" s="322">
        <v>0</v>
      </c>
      <c r="BY263" s="490">
        <v>0</v>
      </c>
      <c r="BZ263" s="491">
        <v>0</v>
      </c>
      <c r="CA263" s="490">
        <v>0</v>
      </c>
      <c r="CB263" s="491">
        <v>0</v>
      </c>
      <c r="CC263" s="490">
        <v>0</v>
      </c>
      <c r="CD263" s="491">
        <v>0</v>
      </c>
      <c r="CE263" s="490">
        <v>0</v>
      </c>
      <c r="CF263" s="491">
        <v>0</v>
      </c>
      <c r="CG263" s="490">
        <v>0</v>
      </c>
      <c r="CH263" s="491">
        <v>0</v>
      </c>
      <c r="CI263" s="490">
        <v>0</v>
      </c>
      <c r="CJ263" s="491">
        <v>0</v>
      </c>
    </row>
    <row r="264" spans="1:88" ht="15" customHeight="1" x14ac:dyDescent="0.2">
      <c r="A264" s="587">
        <v>264</v>
      </c>
      <c r="B264" s="575" t="s">
        <v>254</v>
      </c>
      <c r="C264" s="577" t="s">
        <v>9</v>
      </c>
      <c r="D264" s="577" t="s">
        <v>44</v>
      </c>
      <c r="E264" s="577" t="s">
        <v>12</v>
      </c>
      <c r="F264" s="245" t="s">
        <v>121</v>
      </c>
      <c r="G264" s="245" t="s">
        <v>78</v>
      </c>
      <c r="H264" s="245">
        <v>11</v>
      </c>
      <c r="I264" s="577" t="s">
        <v>733</v>
      </c>
      <c r="J264" s="245" t="s">
        <v>36</v>
      </c>
      <c r="K264" s="245" t="s">
        <v>2268</v>
      </c>
      <c r="L264" s="245" t="s">
        <v>1976</v>
      </c>
      <c r="M264" s="245" t="s">
        <v>1977</v>
      </c>
      <c r="N264" s="577" t="s">
        <v>8</v>
      </c>
      <c r="O264" s="577" t="s">
        <v>344</v>
      </c>
      <c r="P264" s="577" t="s">
        <v>415</v>
      </c>
      <c r="Q264" s="577" t="s">
        <v>416</v>
      </c>
      <c r="R264" s="245" t="s">
        <v>260</v>
      </c>
      <c r="S264" s="245" t="s">
        <v>129</v>
      </c>
      <c r="T264" s="245" t="s">
        <v>130</v>
      </c>
      <c r="U264" s="575" t="s">
        <v>165</v>
      </c>
      <c r="V264" s="575" t="s">
        <v>327</v>
      </c>
      <c r="W264" s="245"/>
      <c r="X264" s="579"/>
      <c r="Y264" s="579"/>
      <c r="Z264" s="579"/>
      <c r="AA264" s="579"/>
      <c r="AB264" s="579"/>
      <c r="AC264" s="579">
        <v>1</v>
      </c>
      <c r="AD264" s="245" t="s">
        <v>1978</v>
      </c>
      <c r="AE264" s="245" t="s">
        <v>134</v>
      </c>
      <c r="AF264" s="576">
        <v>4.4642857142857152E-4</v>
      </c>
      <c r="AG264" s="588" t="s">
        <v>135</v>
      </c>
      <c r="AH264" s="526">
        <v>1</v>
      </c>
      <c r="AI264" s="524">
        <v>0</v>
      </c>
      <c r="AJ264" s="524">
        <v>13</v>
      </c>
      <c r="AK264" s="524">
        <v>20</v>
      </c>
      <c r="AL264" s="524">
        <v>0</v>
      </c>
      <c r="AM264" s="524">
        <v>37</v>
      </c>
      <c r="AN264" s="113">
        <v>0</v>
      </c>
      <c r="AO264" s="113">
        <v>0</v>
      </c>
      <c r="AP264" s="113">
        <v>0</v>
      </c>
      <c r="AQ264" s="113">
        <v>0</v>
      </c>
      <c r="AR264" s="113">
        <v>0</v>
      </c>
      <c r="AS264" s="113">
        <v>0</v>
      </c>
      <c r="AT264" s="545">
        <f t="shared" si="21"/>
        <v>71</v>
      </c>
      <c r="AU264" s="609" t="s">
        <v>136</v>
      </c>
      <c r="AV264" s="551">
        <v>1</v>
      </c>
      <c r="AW264" s="552">
        <v>0</v>
      </c>
      <c r="AX264" s="552">
        <v>13</v>
      </c>
      <c r="AY264" s="552">
        <v>20</v>
      </c>
      <c r="AZ264" s="552">
        <v>0</v>
      </c>
      <c r="BA264" s="552">
        <v>37</v>
      </c>
      <c r="BB264" s="115">
        <v>0</v>
      </c>
      <c r="BC264" s="115">
        <v>0</v>
      </c>
      <c r="BD264" s="115">
        <v>0</v>
      </c>
      <c r="BE264" s="115">
        <v>0</v>
      </c>
      <c r="BF264" s="115">
        <v>0</v>
      </c>
      <c r="BG264" s="115">
        <v>0</v>
      </c>
      <c r="BH264" s="545">
        <f t="shared" si="22"/>
        <v>71</v>
      </c>
      <c r="BI264" s="571">
        <f t="shared" si="25"/>
        <v>1</v>
      </c>
      <c r="BJ264" s="571" t="str">
        <f>VLOOKUP(BI264,Tabla_Indicador_Gestion4[#All],3,TRUE)</f>
        <v>Culminada</v>
      </c>
      <c r="BK264" s="315" t="str">
        <f t="shared" si="23"/>
        <v xml:space="preserve"> |201912: 0 |201911: 0 |2019010: 0 |201909: 0 |201908: 0 |201907: 0 |201906: Reportes generados por el aplicativo SIGEP |201905: 0  |201904: Aplicativo SIGEP |201903: Listado generados por el aplicativo SIGEP |201902: Listado generados por el aplicativo SIGEP |201901: Listado generados por el aplicativo SIGEP</v>
      </c>
      <c r="BL264" s="316" t="str">
        <f t="shared" si="24"/>
        <v xml:space="preserve"> |201912: 0 |201911: 0 |2019010: 0 |201909: 0 |201908: 0 |201907: 0 |201906: Hojas de vida actualizadas y aprobadas SIGEP:         12
Declaración de bienes y rentas 2018 SIGEP:               5
Empleados vinculados SIGEP:                                  17
Empleados desvinculados SIGEP:                              3 |201905: 0  |201904: Durante el mes de abril fueron actualizadas y aprobadas las hojas de vida de veinte funcionarios. |201903: Se registraron 13 actualizaciones de hojas de vida |201902: No se presentaron actualizaciones de hoja de  vida |201901: Se registró una actualización hoja de vida</v>
      </c>
      <c r="BM264" s="357" t="s">
        <v>1979</v>
      </c>
      <c r="BN264" s="358" t="s">
        <v>1980</v>
      </c>
      <c r="BO264" s="357" t="s">
        <v>1979</v>
      </c>
      <c r="BP264" s="358" t="s">
        <v>1981</v>
      </c>
      <c r="BQ264" s="357" t="s">
        <v>1979</v>
      </c>
      <c r="BR264" s="358" t="s">
        <v>1982</v>
      </c>
      <c r="BS264" s="418" t="s">
        <v>1983</v>
      </c>
      <c r="BT264" s="358" t="s">
        <v>1984</v>
      </c>
      <c r="BU264" s="462">
        <v>0</v>
      </c>
      <c r="BV264" s="463">
        <v>0</v>
      </c>
      <c r="BW264" s="269" t="s">
        <v>1985</v>
      </c>
      <c r="BX264" s="270" t="s">
        <v>1986</v>
      </c>
      <c r="BY264" s="490">
        <v>0</v>
      </c>
      <c r="BZ264" s="491">
        <v>0</v>
      </c>
      <c r="CA264" s="490">
        <v>0</v>
      </c>
      <c r="CB264" s="491">
        <v>0</v>
      </c>
      <c r="CC264" s="490">
        <v>0</v>
      </c>
      <c r="CD264" s="491">
        <v>0</v>
      </c>
      <c r="CE264" s="490">
        <v>0</v>
      </c>
      <c r="CF264" s="491">
        <v>0</v>
      </c>
      <c r="CG264" s="490">
        <v>0</v>
      </c>
      <c r="CH264" s="491">
        <v>0</v>
      </c>
      <c r="CI264" s="490">
        <v>0</v>
      </c>
      <c r="CJ264" s="491">
        <v>0</v>
      </c>
    </row>
    <row r="265" spans="1:88" ht="15" customHeight="1" x14ac:dyDescent="0.2">
      <c r="A265" s="587">
        <v>265</v>
      </c>
      <c r="B265" s="575" t="s">
        <v>254</v>
      </c>
      <c r="C265" s="577" t="s">
        <v>9</v>
      </c>
      <c r="D265" s="577" t="s">
        <v>44</v>
      </c>
      <c r="E265" s="577" t="s">
        <v>12</v>
      </c>
      <c r="F265" s="245" t="s">
        <v>121</v>
      </c>
      <c r="G265" s="245" t="s">
        <v>78</v>
      </c>
      <c r="H265" s="245">
        <v>11</v>
      </c>
      <c r="I265" s="577" t="s">
        <v>733</v>
      </c>
      <c r="J265" s="245" t="s">
        <v>36</v>
      </c>
      <c r="K265" s="245" t="s">
        <v>2266</v>
      </c>
      <c r="L265" s="245" t="s">
        <v>1987</v>
      </c>
      <c r="M265" s="245" t="s">
        <v>1988</v>
      </c>
      <c r="N265" s="577" t="s">
        <v>58</v>
      </c>
      <c r="O265" s="577" t="s">
        <v>1000</v>
      </c>
      <c r="P265" s="577" t="s">
        <v>1000</v>
      </c>
      <c r="Q265" s="577" t="s">
        <v>1001</v>
      </c>
      <c r="R265" s="245" t="s">
        <v>260</v>
      </c>
      <c r="S265" s="245" t="s">
        <v>129</v>
      </c>
      <c r="T265" s="245" t="s">
        <v>130</v>
      </c>
      <c r="U265" s="575" t="s">
        <v>165</v>
      </c>
      <c r="V265" s="575" t="s">
        <v>327</v>
      </c>
      <c r="W265" s="245"/>
      <c r="X265" s="579"/>
      <c r="Y265" s="579"/>
      <c r="Z265" s="579"/>
      <c r="AA265" s="579"/>
      <c r="AB265" s="579"/>
      <c r="AC265" s="579">
        <v>1</v>
      </c>
      <c r="AD265" s="582" t="s">
        <v>1863</v>
      </c>
      <c r="AE265" s="245" t="s">
        <v>134</v>
      </c>
      <c r="AF265" s="576">
        <v>4.4642857142857152E-4</v>
      </c>
      <c r="AG265" s="588" t="s">
        <v>135</v>
      </c>
      <c r="AH265" s="531">
        <v>0</v>
      </c>
      <c r="AI265" s="529">
        <v>0</v>
      </c>
      <c r="AJ265" s="529">
        <v>0</v>
      </c>
      <c r="AK265" s="529">
        <v>0</v>
      </c>
      <c r="AL265" s="529">
        <v>0.33329999999999999</v>
      </c>
      <c r="AM265" s="529">
        <v>0</v>
      </c>
      <c r="AN265" s="122">
        <v>0</v>
      </c>
      <c r="AO265" s="125">
        <v>0.33329999999999999</v>
      </c>
      <c r="AP265" s="122">
        <v>0</v>
      </c>
      <c r="AQ265" s="122">
        <v>0</v>
      </c>
      <c r="AR265" s="122">
        <v>0</v>
      </c>
      <c r="AS265" s="125">
        <v>0.33329999999999999</v>
      </c>
      <c r="AT265" s="546">
        <f t="shared" si="21"/>
        <v>0.99990000000000001</v>
      </c>
      <c r="AU265" s="609" t="s">
        <v>136</v>
      </c>
      <c r="AV265" s="557">
        <v>0</v>
      </c>
      <c r="AW265" s="558">
        <v>0</v>
      </c>
      <c r="AX265" s="558">
        <v>0</v>
      </c>
      <c r="AY265" s="558">
        <v>0</v>
      </c>
      <c r="AZ265" s="558">
        <v>0</v>
      </c>
      <c r="BA265" s="558">
        <v>0</v>
      </c>
      <c r="BB265" s="123">
        <v>0</v>
      </c>
      <c r="BC265" s="123">
        <v>0</v>
      </c>
      <c r="BD265" s="123">
        <v>0</v>
      </c>
      <c r="BE265" s="123">
        <v>0</v>
      </c>
      <c r="BF265" s="123">
        <v>0</v>
      </c>
      <c r="BG265" s="123">
        <v>0</v>
      </c>
      <c r="BH265" s="572">
        <f t="shared" si="22"/>
        <v>0</v>
      </c>
      <c r="BI265" s="571">
        <f t="shared" si="25"/>
        <v>0</v>
      </c>
      <c r="BJ265" s="571" t="str">
        <f>VLOOKUP(BI265,Tabla_Indicador_Gestion4[#All],3,TRUE)</f>
        <v>Por Ejecutar</v>
      </c>
      <c r="BK265" s="315" t="str">
        <f t="shared" si="23"/>
        <v xml:space="preserve"> |201912: 0 |201911: 0 |2019010: 0 |201909: 0 |201908: 0 |201907: 0 |201906: 0 |201905: 0  |201904: 0 |201903: 0 |201902: 0 |201901: 0</v>
      </c>
      <c r="BL265" s="316" t="str">
        <f t="shared" si="24"/>
        <v xml:space="preserve"> |201912: 0 |201911: 0 |2019010: 0 |201909: 0 |201908: 0 |201907: 0 |201906: 0 |201905: 0  |201904: 0 |201903: 0 |201902: 0 |201901: 0</v>
      </c>
      <c r="BM265" s="359">
        <v>0</v>
      </c>
      <c r="BN265" s="360">
        <v>0</v>
      </c>
      <c r="BO265" s="359">
        <v>0</v>
      </c>
      <c r="BP265" s="360">
        <v>0</v>
      </c>
      <c r="BQ265" s="359">
        <v>0</v>
      </c>
      <c r="BR265" s="360">
        <v>0</v>
      </c>
      <c r="BS265" s="359">
        <v>0</v>
      </c>
      <c r="BT265" s="360">
        <v>0</v>
      </c>
      <c r="BU265" s="462">
        <v>0</v>
      </c>
      <c r="BV265" s="463">
        <v>0</v>
      </c>
      <c r="BW265" s="321">
        <v>0</v>
      </c>
      <c r="BX265" s="322">
        <v>0</v>
      </c>
      <c r="BY265" s="490">
        <v>0</v>
      </c>
      <c r="BZ265" s="491">
        <v>0</v>
      </c>
      <c r="CA265" s="490">
        <v>0</v>
      </c>
      <c r="CB265" s="491">
        <v>0</v>
      </c>
      <c r="CC265" s="490">
        <v>0</v>
      </c>
      <c r="CD265" s="491">
        <v>0</v>
      </c>
      <c r="CE265" s="490">
        <v>0</v>
      </c>
      <c r="CF265" s="491">
        <v>0</v>
      </c>
      <c r="CG265" s="490">
        <v>0</v>
      </c>
      <c r="CH265" s="491">
        <v>0</v>
      </c>
      <c r="CI265" s="490">
        <v>0</v>
      </c>
      <c r="CJ265" s="491">
        <v>0</v>
      </c>
    </row>
    <row r="266" spans="1:88" ht="15" customHeight="1" x14ac:dyDescent="0.2">
      <c r="A266" s="587">
        <v>266</v>
      </c>
      <c r="B266" s="575" t="s">
        <v>254</v>
      </c>
      <c r="C266" s="577" t="s">
        <v>9</v>
      </c>
      <c r="D266" s="577" t="s">
        <v>44</v>
      </c>
      <c r="E266" s="577" t="s">
        <v>12</v>
      </c>
      <c r="F266" s="245" t="s">
        <v>121</v>
      </c>
      <c r="G266" s="245" t="s">
        <v>78</v>
      </c>
      <c r="H266" s="245">
        <v>11</v>
      </c>
      <c r="I266" s="577" t="s">
        <v>733</v>
      </c>
      <c r="J266" s="245" t="s">
        <v>36</v>
      </c>
      <c r="K266" s="245" t="s">
        <v>2265</v>
      </c>
      <c r="L266" s="245" t="s">
        <v>1989</v>
      </c>
      <c r="M266" s="245" t="s">
        <v>1990</v>
      </c>
      <c r="N266" s="577" t="s">
        <v>55</v>
      </c>
      <c r="O266" s="577" t="s">
        <v>257</v>
      </c>
      <c r="P266" s="577" t="s">
        <v>325</v>
      </c>
      <c r="Q266" s="577" t="s">
        <v>1713</v>
      </c>
      <c r="R266" s="245" t="s">
        <v>260</v>
      </c>
      <c r="S266" s="245" t="s">
        <v>129</v>
      </c>
      <c r="T266" s="245" t="s">
        <v>130</v>
      </c>
      <c r="U266" s="575" t="s">
        <v>165</v>
      </c>
      <c r="V266" s="575" t="s">
        <v>327</v>
      </c>
      <c r="W266" s="245"/>
      <c r="X266" s="579"/>
      <c r="Y266" s="579"/>
      <c r="Z266" s="579"/>
      <c r="AA266" s="579"/>
      <c r="AB266" s="579"/>
      <c r="AC266" s="579">
        <v>1</v>
      </c>
      <c r="AD266" s="582" t="s">
        <v>1863</v>
      </c>
      <c r="AE266" s="245" t="s">
        <v>134</v>
      </c>
      <c r="AF266" s="576">
        <v>4.4642857142857152E-4</v>
      </c>
      <c r="AG266" s="588" t="s">
        <v>135</v>
      </c>
      <c r="AH266" s="525">
        <v>0</v>
      </c>
      <c r="AI266" s="527">
        <v>0</v>
      </c>
      <c r="AJ266" s="527">
        <v>0</v>
      </c>
      <c r="AK266" s="527">
        <v>0</v>
      </c>
      <c r="AL266" s="527">
        <v>0</v>
      </c>
      <c r="AM266" s="527">
        <v>0</v>
      </c>
      <c r="AN266" s="122">
        <v>0</v>
      </c>
      <c r="AO266" s="126">
        <v>0.5</v>
      </c>
      <c r="AP266" s="126">
        <v>0.5</v>
      </c>
      <c r="AQ266" s="122">
        <v>0</v>
      </c>
      <c r="AR266" s="122">
        <v>0</v>
      </c>
      <c r="AS266" s="122">
        <v>0</v>
      </c>
      <c r="AT266" s="546">
        <f t="shared" si="21"/>
        <v>1</v>
      </c>
      <c r="AU266" s="609" t="s">
        <v>136</v>
      </c>
      <c r="AV266" s="555">
        <v>0</v>
      </c>
      <c r="AW266" s="556">
        <v>0</v>
      </c>
      <c r="AX266" s="556">
        <v>0</v>
      </c>
      <c r="AY266" s="556">
        <v>0</v>
      </c>
      <c r="AZ266" s="556">
        <v>0</v>
      </c>
      <c r="BA266" s="556">
        <v>0</v>
      </c>
      <c r="BB266" s="123">
        <v>0</v>
      </c>
      <c r="BC266" s="123">
        <v>0</v>
      </c>
      <c r="BD266" s="123">
        <v>0</v>
      </c>
      <c r="BE266" s="123">
        <v>0</v>
      </c>
      <c r="BF266" s="123">
        <v>0</v>
      </c>
      <c r="BG266" s="123">
        <v>0</v>
      </c>
      <c r="BH266" s="572">
        <f t="shared" si="22"/>
        <v>0</v>
      </c>
      <c r="BI266" s="571">
        <f t="shared" si="25"/>
        <v>0</v>
      </c>
      <c r="BJ266" s="571" t="str">
        <f>VLOOKUP(BI266,Tabla_Indicador_Gestion4[#All],3,TRUE)</f>
        <v>Por Ejecutar</v>
      </c>
      <c r="BK266" s="315" t="str">
        <f t="shared" si="23"/>
        <v xml:space="preserve"> |201912: 0 |201911: 0 |2019010: 0 |201909: 0 |201908: 0 |201907: 0 |201906: 0 |201905: 0  |201904: 0 |201903: 0 |201902: 0 |201901: 0</v>
      </c>
      <c r="BL266" s="316" t="str">
        <f t="shared" si="24"/>
        <v xml:space="preserve"> |201912: 0 |201911: 0 |2019010: 0 |201909: 0 |201908: 0 |201907: 0 |201906: 0 |201905: 0  |201904: 0 |201903: 0 |201902: 0 |201901: 0</v>
      </c>
      <c r="BM266" s="361">
        <v>0</v>
      </c>
      <c r="BN266" s="362">
        <v>0</v>
      </c>
      <c r="BO266" s="361">
        <v>0</v>
      </c>
      <c r="BP266" s="362">
        <v>0</v>
      </c>
      <c r="BQ266" s="361">
        <v>0</v>
      </c>
      <c r="BR266" s="362">
        <v>0</v>
      </c>
      <c r="BS266" s="361">
        <v>0</v>
      </c>
      <c r="BT266" s="362">
        <v>0</v>
      </c>
      <c r="BU266" s="462">
        <v>0</v>
      </c>
      <c r="BV266" s="463">
        <v>0</v>
      </c>
      <c r="BW266" s="323">
        <v>0</v>
      </c>
      <c r="BX266" s="324">
        <v>0</v>
      </c>
      <c r="BY266" s="490">
        <v>0</v>
      </c>
      <c r="BZ266" s="491">
        <v>0</v>
      </c>
      <c r="CA266" s="490">
        <v>0</v>
      </c>
      <c r="CB266" s="491">
        <v>0</v>
      </c>
      <c r="CC266" s="490">
        <v>0</v>
      </c>
      <c r="CD266" s="491">
        <v>0</v>
      </c>
      <c r="CE266" s="490">
        <v>0</v>
      </c>
      <c r="CF266" s="491">
        <v>0</v>
      </c>
      <c r="CG266" s="490">
        <v>0</v>
      </c>
      <c r="CH266" s="491">
        <v>0</v>
      </c>
      <c r="CI266" s="490">
        <v>0</v>
      </c>
      <c r="CJ266" s="491">
        <v>0</v>
      </c>
    </row>
    <row r="267" spans="1:88" ht="15" customHeight="1" x14ac:dyDescent="0.2">
      <c r="A267" s="587">
        <v>267</v>
      </c>
      <c r="B267" s="575" t="s">
        <v>254</v>
      </c>
      <c r="C267" s="591" t="s">
        <v>47</v>
      </c>
      <c r="D267" s="577" t="s">
        <v>48</v>
      </c>
      <c r="E267" s="577" t="s">
        <v>12</v>
      </c>
      <c r="F267" s="245" t="s">
        <v>121</v>
      </c>
      <c r="G267" s="245" t="s">
        <v>78</v>
      </c>
      <c r="H267" s="245">
        <v>11</v>
      </c>
      <c r="I267" s="577" t="s">
        <v>733</v>
      </c>
      <c r="J267" s="245" t="s">
        <v>36</v>
      </c>
      <c r="K267" s="245" t="s">
        <v>2269</v>
      </c>
      <c r="L267" s="245" t="s">
        <v>1991</v>
      </c>
      <c r="M267" s="245" t="s">
        <v>1992</v>
      </c>
      <c r="N267" s="577" t="s">
        <v>64</v>
      </c>
      <c r="O267" s="577" t="s">
        <v>835</v>
      </c>
      <c r="P267" s="577" t="s">
        <v>835</v>
      </c>
      <c r="Q267" s="577" t="s">
        <v>836</v>
      </c>
      <c r="R267" s="245" t="s">
        <v>260</v>
      </c>
      <c r="S267" s="245" t="s">
        <v>129</v>
      </c>
      <c r="T267" s="245" t="s">
        <v>130</v>
      </c>
      <c r="U267" s="575" t="s">
        <v>165</v>
      </c>
      <c r="V267" s="575" t="s">
        <v>327</v>
      </c>
      <c r="W267" s="245"/>
      <c r="X267" s="579"/>
      <c r="Y267" s="579"/>
      <c r="Z267" s="579"/>
      <c r="AA267" s="579"/>
      <c r="AB267" s="579"/>
      <c r="AC267" s="579">
        <v>1</v>
      </c>
      <c r="AD267" s="582" t="s">
        <v>1863</v>
      </c>
      <c r="AE267" s="245" t="s">
        <v>134</v>
      </c>
      <c r="AF267" s="576">
        <v>1.666666666666667E-3</v>
      </c>
      <c r="AG267" s="588" t="s">
        <v>135</v>
      </c>
      <c r="AH267" s="531">
        <v>0.05</v>
      </c>
      <c r="AI267" s="529">
        <v>0.1</v>
      </c>
      <c r="AJ267" s="529">
        <v>0.1</v>
      </c>
      <c r="AK267" s="529">
        <v>0.05</v>
      </c>
      <c r="AL267" s="529">
        <v>0.1</v>
      </c>
      <c r="AM267" s="529">
        <v>0.1</v>
      </c>
      <c r="AN267" s="125">
        <v>0.05</v>
      </c>
      <c r="AO267" s="125">
        <v>0.1</v>
      </c>
      <c r="AP267" s="125">
        <v>0.1</v>
      </c>
      <c r="AQ267" s="125">
        <v>0.05</v>
      </c>
      <c r="AR267" s="125">
        <v>0.1</v>
      </c>
      <c r="AS267" s="125">
        <v>0.1</v>
      </c>
      <c r="AT267" s="546">
        <f t="shared" si="21"/>
        <v>1</v>
      </c>
      <c r="AU267" s="609" t="s">
        <v>136</v>
      </c>
      <c r="AV267" s="557">
        <v>0.05</v>
      </c>
      <c r="AW267" s="558">
        <v>0.1</v>
      </c>
      <c r="AX267" s="558">
        <v>0.1</v>
      </c>
      <c r="AY267" s="558">
        <v>0.05</v>
      </c>
      <c r="AZ267" s="558">
        <v>0.1</v>
      </c>
      <c r="BA267" s="558">
        <v>0.1</v>
      </c>
      <c r="BB267" s="123">
        <v>0</v>
      </c>
      <c r="BC267" s="123">
        <v>0</v>
      </c>
      <c r="BD267" s="123">
        <v>0</v>
      </c>
      <c r="BE267" s="123">
        <v>0</v>
      </c>
      <c r="BF267" s="123">
        <v>0</v>
      </c>
      <c r="BG267" s="123">
        <v>0</v>
      </c>
      <c r="BH267" s="572">
        <f t="shared" si="22"/>
        <v>0.5</v>
      </c>
      <c r="BI267" s="571">
        <f t="shared" si="25"/>
        <v>0.5</v>
      </c>
      <c r="BJ267" s="571" t="str">
        <f>VLOOKUP(BI267,Tabla_Indicador_Gestion4[#All],3,TRUE)</f>
        <v>En Tramite</v>
      </c>
      <c r="BK267" s="315" t="str">
        <f t="shared" si="23"/>
        <v xml:space="preserve"> |201912: 0 |201911: 0 |2019010: 0 |201909: 0 |201908: 0 |201907: 0 |201906: 806 junio - articles-5482_Instrumento_Evaluacion_MSPI a 30062019.xlsx |201905: Instrumento_Evaluacion_MSPI a 31052019.xlsx  |201904: 844 abril - Análisis Ciberseguridad y Ciberdefensa 10042019.pdf |201903: 844 mar - articles-5482_Instrumento_Evaluacion_MSPI a 31032019.xlsx |201902: 844 feb- Avance_MSPI a 28022019.xlsx |201901: 844 ene - Avance_MSPI a 31012019.xlsx</v>
      </c>
      <c r="BL267" s="316" t="str">
        <f t="shared" si="24"/>
        <v xml:space="preserve"> |201912: 0 |201911: 0 |2019010: 0 |201909: 0 |201908: 0 |201907: 0 |201906: Se realiza el seguimiento a la implementación del MSPI con corte a 30 de junio. |201905: Se realiza seguimiento a la implementación del MSPI en la entidad con corte a 31 de mayo de 2019  |201904: Seguimiento al avance en la implementación del MSPI con corte a 30 de abril |201903: Seguimiento al avance del MSPI con corte a 31 de marzo de 2019 |201902: Seguimiento al avance del MSPI con corte a 28 de febrero de 2019 |201901: Seguimiento al avance en el MSPI con corte a 31 de ene 2019</v>
      </c>
      <c r="BM267" s="355" t="s">
        <v>1993</v>
      </c>
      <c r="BN267" s="356" t="s">
        <v>1994</v>
      </c>
      <c r="BO267" s="355" t="s">
        <v>1995</v>
      </c>
      <c r="BP267" s="356" t="s">
        <v>1996</v>
      </c>
      <c r="BQ267" s="355" t="s">
        <v>1997</v>
      </c>
      <c r="BR267" s="356" t="s">
        <v>1998</v>
      </c>
      <c r="BS267" s="423" t="s">
        <v>1999</v>
      </c>
      <c r="BT267" s="424" t="s">
        <v>2000</v>
      </c>
      <c r="BU267" s="460" t="s">
        <v>2001</v>
      </c>
      <c r="BV267" s="461" t="s">
        <v>2002</v>
      </c>
      <c r="BW267" s="267" t="s">
        <v>2003</v>
      </c>
      <c r="BX267" s="268" t="s">
        <v>2004</v>
      </c>
      <c r="BY267" s="490">
        <v>0</v>
      </c>
      <c r="BZ267" s="491">
        <v>0</v>
      </c>
      <c r="CA267" s="490">
        <v>0</v>
      </c>
      <c r="CB267" s="491">
        <v>0</v>
      </c>
      <c r="CC267" s="490">
        <v>0</v>
      </c>
      <c r="CD267" s="491">
        <v>0</v>
      </c>
      <c r="CE267" s="490">
        <v>0</v>
      </c>
      <c r="CF267" s="491">
        <v>0</v>
      </c>
      <c r="CG267" s="490">
        <v>0</v>
      </c>
      <c r="CH267" s="491">
        <v>0</v>
      </c>
      <c r="CI267" s="490">
        <v>0</v>
      </c>
      <c r="CJ267" s="491">
        <v>0</v>
      </c>
    </row>
    <row r="268" spans="1:88" ht="15" customHeight="1" x14ac:dyDescent="0.2">
      <c r="A268" s="587">
        <v>268</v>
      </c>
      <c r="B268" s="575" t="s">
        <v>254</v>
      </c>
      <c r="C268" s="591" t="s">
        <v>47</v>
      </c>
      <c r="D268" s="577" t="s">
        <v>48</v>
      </c>
      <c r="E268" s="577" t="s">
        <v>12</v>
      </c>
      <c r="F268" s="245" t="s">
        <v>121</v>
      </c>
      <c r="G268" s="245" t="s">
        <v>78</v>
      </c>
      <c r="H268" s="245">
        <v>11</v>
      </c>
      <c r="I268" s="577" t="s">
        <v>733</v>
      </c>
      <c r="J268" s="245" t="s">
        <v>36</v>
      </c>
      <c r="K268" s="245" t="s">
        <v>2269</v>
      </c>
      <c r="L268" s="245" t="s">
        <v>2005</v>
      </c>
      <c r="M268" s="245" t="s">
        <v>2006</v>
      </c>
      <c r="N268" s="577" t="s">
        <v>64</v>
      </c>
      <c r="O268" s="577" t="s">
        <v>835</v>
      </c>
      <c r="P268" s="577" t="s">
        <v>835</v>
      </c>
      <c r="Q268" s="577" t="s">
        <v>836</v>
      </c>
      <c r="R268" s="245" t="s">
        <v>260</v>
      </c>
      <c r="S268" s="245" t="s">
        <v>129</v>
      </c>
      <c r="T268" s="245" t="s">
        <v>130</v>
      </c>
      <c r="U268" s="575" t="s">
        <v>165</v>
      </c>
      <c r="V268" s="575" t="s">
        <v>327</v>
      </c>
      <c r="W268" s="245"/>
      <c r="X268" s="579"/>
      <c r="Y268" s="579"/>
      <c r="Z268" s="579"/>
      <c r="AA268" s="579"/>
      <c r="AB268" s="579"/>
      <c r="AC268" s="579">
        <v>1</v>
      </c>
      <c r="AD268" s="582" t="s">
        <v>1863</v>
      </c>
      <c r="AE268" s="245" t="s">
        <v>134</v>
      </c>
      <c r="AF268" s="576">
        <v>1.666666666666667E-3</v>
      </c>
      <c r="AG268" s="588" t="s">
        <v>135</v>
      </c>
      <c r="AH268" s="525">
        <v>0.05</v>
      </c>
      <c r="AI268" s="527">
        <v>0.1</v>
      </c>
      <c r="AJ268" s="527">
        <v>0.1</v>
      </c>
      <c r="AK268" s="527">
        <v>0.05</v>
      </c>
      <c r="AL268" s="527">
        <v>0.1</v>
      </c>
      <c r="AM268" s="527">
        <v>0.1</v>
      </c>
      <c r="AN268" s="126">
        <v>0.05</v>
      </c>
      <c r="AO268" s="126">
        <v>0.1</v>
      </c>
      <c r="AP268" s="126">
        <v>0.1</v>
      </c>
      <c r="AQ268" s="126">
        <v>0.05</v>
      </c>
      <c r="AR268" s="126">
        <v>0.1</v>
      </c>
      <c r="AS268" s="126">
        <v>0.1</v>
      </c>
      <c r="AT268" s="546">
        <f t="shared" si="21"/>
        <v>1</v>
      </c>
      <c r="AU268" s="609" t="s">
        <v>136</v>
      </c>
      <c r="AV268" s="555">
        <v>0.05</v>
      </c>
      <c r="AW268" s="556">
        <v>0.1</v>
      </c>
      <c r="AX268" s="556">
        <v>0.1</v>
      </c>
      <c r="AY268" s="556">
        <v>0.05</v>
      </c>
      <c r="AZ268" s="556">
        <v>0.1</v>
      </c>
      <c r="BA268" s="556">
        <v>0.1</v>
      </c>
      <c r="BB268" s="123">
        <v>0</v>
      </c>
      <c r="BC268" s="123">
        <v>0</v>
      </c>
      <c r="BD268" s="123">
        <v>0</v>
      </c>
      <c r="BE268" s="123">
        <v>0</v>
      </c>
      <c r="BF268" s="123">
        <v>0</v>
      </c>
      <c r="BG268" s="123">
        <v>0</v>
      </c>
      <c r="BH268" s="572">
        <f t="shared" si="22"/>
        <v>0.5</v>
      </c>
      <c r="BI268" s="571">
        <f t="shared" si="25"/>
        <v>0.5</v>
      </c>
      <c r="BJ268" s="571" t="str">
        <f>VLOOKUP(BI268,Tabla_Indicador_Gestion4[#All],3,TRUE)</f>
        <v>En Tramite</v>
      </c>
      <c r="BK268" s="315" t="str">
        <f t="shared" si="23"/>
        <v xml:space="preserve"> |201912: 0 |201911: 0 |2019010: 0 |201909: 0 |201908: 0 |201907: 0 |201906: 0 |201905: Avance Política Gobierno Digital.zip  |201904: 847 abril - Avance Nuevo Manual Gobierno Digital 2018 - 30042019.xlsx |201903: 847 Marzo - Informe seguimiento software impresión.pdf |201902: 847 feb - Información OTI FURAG 21022019.pdf |201901: 847 ene - Avance Nuevo Manual Gobierno Digital 2018 - 31012019.xlsx</v>
      </c>
      <c r="BL268" s="316" t="str">
        <f t="shared" si="24"/>
        <v xml:space="preserve"> |201912: 0 |201911: 0 |2019010: 0 |201909: 0 |201908: 0 |201907: 0 |201906: 0 |201905: Se realiza el seguimiento a la implementación de la Política de Gobierno Digital con corte a 31 de mayo y se reciben resultados del diligenciamiento del FURAG.  |201904:  - Seguimiento a la implementación de la Política de Gobierno Digital en la entidad con corte a 30 de abril.
 - inscripción al concurso de Máxima Velocidad 2019. |201903: Informe de seguimiento al software de impresión para evitar la fuga de información a nivel de impresión |201902: Diligenciamiento en el FURAG del Avance en la Política de Gobierno Digital  |201901: Seguimiento a la implementación de la Política de Gobierno Digital</v>
      </c>
      <c r="BM268" s="357" t="s">
        <v>2007</v>
      </c>
      <c r="BN268" s="358" t="s">
        <v>2008</v>
      </c>
      <c r="BO268" s="357" t="s">
        <v>2009</v>
      </c>
      <c r="BP268" s="358" t="s">
        <v>2010</v>
      </c>
      <c r="BQ268" s="357" t="s">
        <v>2011</v>
      </c>
      <c r="BR268" s="358" t="s">
        <v>2012</v>
      </c>
      <c r="BS268" s="418" t="s">
        <v>2013</v>
      </c>
      <c r="BT268" s="419" t="s">
        <v>2014</v>
      </c>
      <c r="BU268" s="460" t="s">
        <v>2015</v>
      </c>
      <c r="BV268" s="461" t="s">
        <v>2016</v>
      </c>
      <c r="BW268" s="323">
        <v>0</v>
      </c>
      <c r="BX268" s="324">
        <v>0</v>
      </c>
      <c r="BY268" s="490">
        <v>0</v>
      </c>
      <c r="BZ268" s="491">
        <v>0</v>
      </c>
      <c r="CA268" s="490">
        <v>0</v>
      </c>
      <c r="CB268" s="491">
        <v>0</v>
      </c>
      <c r="CC268" s="490">
        <v>0</v>
      </c>
      <c r="CD268" s="491">
        <v>0</v>
      </c>
      <c r="CE268" s="490">
        <v>0</v>
      </c>
      <c r="CF268" s="491">
        <v>0</v>
      </c>
      <c r="CG268" s="490">
        <v>0</v>
      </c>
      <c r="CH268" s="491">
        <v>0</v>
      </c>
      <c r="CI268" s="490">
        <v>0</v>
      </c>
      <c r="CJ268" s="491">
        <v>0</v>
      </c>
    </row>
    <row r="269" spans="1:88" ht="15" customHeight="1" x14ac:dyDescent="0.2">
      <c r="A269" s="587">
        <v>269</v>
      </c>
      <c r="B269" s="575" t="s">
        <v>254</v>
      </c>
      <c r="C269" s="577" t="s">
        <v>9</v>
      </c>
      <c r="D269" s="577" t="s">
        <v>44</v>
      </c>
      <c r="E269" s="577" t="s">
        <v>12</v>
      </c>
      <c r="F269" s="245" t="s">
        <v>121</v>
      </c>
      <c r="G269" s="245" t="s">
        <v>78</v>
      </c>
      <c r="H269" s="245">
        <v>15</v>
      </c>
      <c r="I269" s="577" t="s">
        <v>2017</v>
      </c>
      <c r="J269" s="245" t="s">
        <v>38</v>
      </c>
      <c r="K269" s="245" t="s">
        <v>2276</v>
      </c>
      <c r="L269" s="245" t="s">
        <v>2018</v>
      </c>
      <c r="M269" s="245" t="s">
        <v>2019</v>
      </c>
      <c r="N269" s="577" t="s">
        <v>59</v>
      </c>
      <c r="O269" s="577" t="s">
        <v>429</v>
      </c>
      <c r="P269" s="577" t="s">
        <v>429</v>
      </c>
      <c r="Q269" s="577" t="s">
        <v>759</v>
      </c>
      <c r="R269" s="245" t="s">
        <v>260</v>
      </c>
      <c r="S269" s="245" t="s">
        <v>129</v>
      </c>
      <c r="T269" s="245" t="s">
        <v>130</v>
      </c>
      <c r="U269" s="575" t="s">
        <v>165</v>
      </c>
      <c r="V269" s="575" t="s">
        <v>327</v>
      </c>
      <c r="W269" s="245"/>
      <c r="X269" s="579"/>
      <c r="Y269" s="579"/>
      <c r="Z269" s="579"/>
      <c r="AA269" s="579"/>
      <c r="AB269" s="579"/>
      <c r="AC269" s="579">
        <v>1</v>
      </c>
      <c r="AD269" s="245" t="s">
        <v>2020</v>
      </c>
      <c r="AE269" s="245" t="s">
        <v>134</v>
      </c>
      <c r="AF269" s="576">
        <v>4.4642857142857152E-4</v>
      </c>
      <c r="AG269" s="588" t="s">
        <v>135</v>
      </c>
      <c r="AH269" s="525">
        <v>0</v>
      </c>
      <c r="AI269" s="527">
        <v>0</v>
      </c>
      <c r="AJ269" s="527">
        <v>0</v>
      </c>
      <c r="AK269" s="529">
        <v>0.5</v>
      </c>
      <c r="AL269" s="529">
        <v>0.5</v>
      </c>
      <c r="AM269" s="527">
        <v>0</v>
      </c>
      <c r="AN269" s="122">
        <v>0</v>
      </c>
      <c r="AO269" s="122">
        <v>0</v>
      </c>
      <c r="AP269" s="122">
        <v>0</v>
      </c>
      <c r="AQ269" s="122">
        <v>0</v>
      </c>
      <c r="AR269" s="122">
        <v>0</v>
      </c>
      <c r="AS269" s="122">
        <v>0</v>
      </c>
      <c r="AT269" s="546">
        <f t="shared" si="21"/>
        <v>1</v>
      </c>
      <c r="AU269" s="609" t="s">
        <v>136</v>
      </c>
      <c r="AV269" s="555">
        <v>0</v>
      </c>
      <c r="AW269" s="556">
        <v>0</v>
      </c>
      <c r="AX269" s="556">
        <v>0</v>
      </c>
      <c r="AY269" s="558">
        <v>0.5</v>
      </c>
      <c r="AZ269" s="558">
        <v>0.5</v>
      </c>
      <c r="BA269" s="556">
        <v>0</v>
      </c>
      <c r="BB269" s="123">
        <v>0</v>
      </c>
      <c r="BC269" s="123">
        <v>0</v>
      </c>
      <c r="BD269" s="123">
        <v>0</v>
      </c>
      <c r="BE269" s="123">
        <v>0</v>
      </c>
      <c r="BF269" s="123">
        <v>0</v>
      </c>
      <c r="BG269" s="123">
        <v>0</v>
      </c>
      <c r="BH269" s="572">
        <f t="shared" si="22"/>
        <v>1</v>
      </c>
      <c r="BI269" s="571">
        <f t="shared" si="25"/>
        <v>1</v>
      </c>
      <c r="BJ269" s="571" t="str">
        <f>VLOOKUP(BI269,Tabla_Indicador_Gestion4[#All],3,TRUE)</f>
        <v>Culminada</v>
      </c>
      <c r="BK269" s="315" t="str">
        <f t="shared" si="23"/>
        <v xml:space="preserve"> |201912: 0 |201911: 0 |2019010: 0 |201909: 0 |201908: 0 |201907: 0 |201906: 0 |201905: Se tiene el Documento  |201904: Caracterización de grupos de valor publicada en página web |201903: NA |201902: NA |201901: NA</v>
      </c>
      <c r="BL269" s="316" t="str">
        <f t="shared" si="24"/>
        <v xml:space="preserve"> |201912: 0 |201911: 0 |2019010: 0 |201909: 0 |201908: 0 |201907: 0 |201906: 0 |201905: Falta Revisión por parte de la Oficina de Control Interno y la Delegatura de Protección al Usuario  |201904: Se realizó la caracterización de los grupos de valor, orientado a la definición de los ejercicios de participación ciudadana que realizará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v>
      </c>
      <c r="BM269" s="355" t="s">
        <v>362</v>
      </c>
      <c r="BN269" s="356" t="s">
        <v>2021</v>
      </c>
      <c r="BO269" s="355" t="s">
        <v>362</v>
      </c>
      <c r="BP269" s="356" t="s">
        <v>2021</v>
      </c>
      <c r="BQ269" s="355" t="s">
        <v>362</v>
      </c>
      <c r="BR269" s="356" t="s">
        <v>2021</v>
      </c>
      <c r="BS269" s="423" t="s">
        <v>2022</v>
      </c>
      <c r="BT269" s="424" t="s">
        <v>2023</v>
      </c>
      <c r="BU269" s="460" t="s">
        <v>2024</v>
      </c>
      <c r="BV269" s="461" t="s">
        <v>2025</v>
      </c>
      <c r="BW269" s="321">
        <v>0</v>
      </c>
      <c r="BX269" s="322">
        <v>0</v>
      </c>
      <c r="BY269" s="490">
        <v>0</v>
      </c>
      <c r="BZ269" s="491">
        <v>0</v>
      </c>
      <c r="CA269" s="490">
        <v>0</v>
      </c>
      <c r="CB269" s="491">
        <v>0</v>
      </c>
      <c r="CC269" s="490">
        <v>0</v>
      </c>
      <c r="CD269" s="491">
        <v>0</v>
      </c>
      <c r="CE269" s="490">
        <v>0</v>
      </c>
      <c r="CF269" s="491">
        <v>0</v>
      </c>
      <c r="CG269" s="490">
        <v>0</v>
      </c>
      <c r="CH269" s="491">
        <v>0</v>
      </c>
      <c r="CI269" s="490">
        <v>0</v>
      </c>
      <c r="CJ269" s="491">
        <v>0</v>
      </c>
    </row>
    <row r="270" spans="1:88" ht="15" customHeight="1" x14ac:dyDescent="0.2">
      <c r="A270" s="587">
        <v>270</v>
      </c>
      <c r="B270" s="575" t="s">
        <v>254</v>
      </c>
      <c r="C270" s="577" t="s">
        <v>9</v>
      </c>
      <c r="D270" s="577" t="s">
        <v>44</v>
      </c>
      <c r="E270" s="577" t="s">
        <v>12</v>
      </c>
      <c r="F270" s="245" t="s">
        <v>121</v>
      </c>
      <c r="G270" s="245" t="s">
        <v>78</v>
      </c>
      <c r="H270" s="245">
        <v>15</v>
      </c>
      <c r="I270" s="577" t="s">
        <v>2017</v>
      </c>
      <c r="J270" s="245" t="s">
        <v>38</v>
      </c>
      <c r="K270" s="245" t="s">
        <v>2276</v>
      </c>
      <c r="L270" s="245" t="s">
        <v>2026</v>
      </c>
      <c r="M270" s="245" t="s">
        <v>2027</v>
      </c>
      <c r="N270" s="577" t="s">
        <v>8</v>
      </c>
      <c r="O270" s="577" t="s">
        <v>344</v>
      </c>
      <c r="P270" s="577" t="s">
        <v>415</v>
      </c>
      <c r="Q270" s="577" t="s">
        <v>416</v>
      </c>
      <c r="R270" s="245" t="s">
        <v>260</v>
      </c>
      <c r="S270" s="245" t="s">
        <v>129</v>
      </c>
      <c r="T270" s="245" t="s">
        <v>130</v>
      </c>
      <c r="U270" s="575" t="s">
        <v>165</v>
      </c>
      <c r="V270" s="575" t="s">
        <v>327</v>
      </c>
      <c r="W270" s="245"/>
      <c r="X270" s="579"/>
      <c r="Y270" s="579"/>
      <c r="Z270" s="579"/>
      <c r="AA270" s="579"/>
      <c r="AB270" s="579"/>
      <c r="AC270" s="579">
        <v>1</v>
      </c>
      <c r="AD270" s="582" t="s">
        <v>1863</v>
      </c>
      <c r="AE270" s="245" t="s">
        <v>134</v>
      </c>
      <c r="AF270" s="576">
        <v>4.4642857142857152E-4</v>
      </c>
      <c r="AG270" s="588" t="s">
        <v>135</v>
      </c>
      <c r="AH270" s="526">
        <v>0</v>
      </c>
      <c r="AI270" s="524">
        <v>0</v>
      </c>
      <c r="AJ270" s="524">
        <v>1</v>
      </c>
      <c r="AK270" s="524">
        <v>0</v>
      </c>
      <c r="AL270" s="524">
        <v>0</v>
      </c>
      <c r="AM270" s="524">
        <v>1</v>
      </c>
      <c r="AN270" s="113">
        <v>0</v>
      </c>
      <c r="AO270" s="113">
        <v>0</v>
      </c>
      <c r="AP270" s="113">
        <v>0</v>
      </c>
      <c r="AQ270" s="113">
        <v>0</v>
      </c>
      <c r="AR270" s="113">
        <v>0</v>
      </c>
      <c r="AS270" s="113">
        <v>0</v>
      </c>
      <c r="AT270" s="545">
        <f t="shared" si="21"/>
        <v>2</v>
      </c>
      <c r="AU270" s="609" t="s">
        <v>136</v>
      </c>
      <c r="AV270" s="551">
        <v>0</v>
      </c>
      <c r="AW270" s="552">
        <v>0</v>
      </c>
      <c r="AX270" s="552">
        <v>1</v>
      </c>
      <c r="AY270" s="552">
        <v>0</v>
      </c>
      <c r="AZ270" s="552">
        <v>0</v>
      </c>
      <c r="BA270" s="552">
        <v>1</v>
      </c>
      <c r="BB270" s="115">
        <v>0</v>
      </c>
      <c r="BC270" s="115">
        <v>0</v>
      </c>
      <c r="BD270" s="115">
        <v>0</v>
      </c>
      <c r="BE270" s="115">
        <v>0</v>
      </c>
      <c r="BF270" s="115">
        <v>0</v>
      </c>
      <c r="BG270" s="115">
        <v>0</v>
      </c>
      <c r="BH270" s="545">
        <f t="shared" si="22"/>
        <v>2</v>
      </c>
      <c r="BI270" s="571">
        <f t="shared" si="25"/>
        <v>1</v>
      </c>
      <c r="BJ270" s="571" t="str">
        <f>VLOOKUP(BI270,Tabla_Indicador_Gestion4[#All],3,TRUE)</f>
        <v>Culminada</v>
      </c>
      <c r="BK270" s="315" t="str">
        <f t="shared" si="23"/>
        <v xml:space="preserve"> |201912: 0 |201911: 0 |2019010: 0 |201909: 0 |201908: 0 |201907: 0 |201906: Acta de reunión y listado de asistencia. |201905: 0  |201904: 0 |201903: Acta de creación del comité. |201902: N/A |201901: N/A</v>
      </c>
      <c r="BL270" s="316" t="str">
        <f t="shared" si="24"/>
        <v xml:space="preserve"> |201912: 0 |201911: 0 |2019010: 0 |201909: 0 |201908: 0 |201907: 0 |201906: El 25 de junio fue realizada una reunión para revisión de avance de implementación del proceso de Participacion Ciudadana cuyo facilitador fue un servidor publico del Departamento Administrativo de la Función Pública. Allí fue revisado el cronograma de actividades e impartidas sugerencias de mejora. |201905: 0  |201904: No se realizó ninguna actividad durante el mes de abril. |201903: Se realizó el día 26 de marzo una reunión de sensibilización para iniciar la conformación y legalización del Comité de Participación Ciudadana en las instalaciones de la supertransporte |201902: Será creado en el mes de marzo |201901: Será creado en el mes de marzo</v>
      </c>
      <c r="BM270" s="357" t="s">
        <v>506</v>
      </c>
      <c r="BN270" s="358" t="s">
        <v>2028</v>
      </c>
      <c r="BO270" s="357" t="s">
        <v>506</v>
      </c>
      <c r="BP270" s="358" t="s">
        <v>2028</v>
      </c>
      <c r="BQ270" s="357" t="s">
        <v>2029</v>
      </c>
      <c r="BR270" s="358" t="s">
        <v>2030</v>
      </c>
      <c r="BS270" s="361">
        <v>0</v>
      </c>
      <c r="BT270" s="419" t="s">
        <v>2031</v>
      </c>
      <c r="BU270" s="462">
        <v>0</v>
      </c>
      <c r="BV270" s="463">
        <v>0</v>
      </c>
      <c r="BW270" s="269" t="s">
        <v>2032</v>
      </c>
      <c r="BX270" s="270" t="s">
        <v>2033</v>
      </c>
      <c r="BY270" s="490">
        <v>0</v>
      </c>
      <c r="BZ270" s="491">
        <v>0</v>
      </c>
      <c r="CA270" s="490">
        <v>0</v>
      </c>
      <c r="CB270" s="491">
        <v>0</v>
      </c>
      <c r="CC270" s="490">
        <v>0</v>
      </c>
      <c r="CD270" s="491">
        <v>0</v>
      </c>
      <c r="CE270" s="490">
        <v>0</v>
      </c>
      <c r="CF270" s="491">
        <v>0</v>
      </c>
      <c r="CG270" s="490">
        <v>0</v>
      </c>
      <c r="CH270" s="491">
        <v>0</v>
      </c>
      <c r="CI270" s="490">
        <v>0</v>
      </c>
      <c r="CJ270" s="491">
        <v>0</v>
      </c>
    </row>
    <row r="271" spans="1:88" ht="15" customHeight="1" x14ac:dyDescent="0.2">
      <c r="A271" s="587">
        <v>271</v>
      </c>
      <c r="B271" s="575" t="s">
        <v>254</v>
      </c>
      <c r="C271" s="577" t="s">
        <v>9</v>
      </c>
      <c r="D271" s="577" t="s">
        <v>44</v>
      </c>
      <c r="E271" s="577" t="s">
        <v>12</v>
      </c>
      <c r="F271" s="245" t="s">
        <v>121</v>
      </c>
      <c r="G271" s="245" t="s">
        <v>78</v>
      </c>
      <c r="H271" s="245">
        <v>15</v>
      </c>
      <c r="I271" s="577" t="s">
        <v>2017</v>
      </c>
      <c r="J271" s="245" t="s">
        <v>38</v>
      </c>
      <c r="K271" s="245" t="s">
        <v>2276</v>
      </c>
      <c r="L271" s="245" t="s">
        <v>2034</v>
      </c>
      <c r="M271" s="245" t="s">
        <v>2373</v>
      </c>
      <c r="N271" s="577" t="s">
        <v>49</v>
      </c>
      <c r="O271" s="577" t="s">
        <v>201</v>
      </c>
      <c r="P271" s="577" t="s">
        <v>202</v>
      </c>
      <c r="Q271" s="577" t="s">
        <v>203</v>
      </c>
      <c r="R271" s="245" t="s">
        <v>128</v>
      </c>
      <c r="S271" s="245" t="s">
        <v>129</v>
      </c>
      <c r="T271" s="245" t="s">
        <v>130</v>
      </c>
      <c r="U271" s="575" t="s">
        <v>165</v>
      </c>
      <c r="V271" s="575" t="s">
        <v>327</v>
      </c>
      <c r="W271" s="245"/>
      <c r="X271" s="579"/>
      <c r="Y271" s="579"/>
      <c r="Z271" s="579"/>
      <c r="AA271" s="579"/>
      <c r="AB271" s="579"/>
      <c r="AC271" s="579">
        <v>1</v>
      </c>
      <c r="AD271" s="245" t="s">
        <v>2036</v>
      </c>
      <c r="AE271" s="245" t="s">
        <v>134</v>
      </c>
      <c r="AF271" s="576">
        <v>4.4642857142857152E-4</v>
      </c>
      <c r="AG271" s="588" t="s">
        <v>135</v>
      </c>
      <c r="AH271" s="543">
        <v>0</v>
      </c>
      <c r="AI271" s="529">
        <v>0</v>
      </c>
      <c r="AJ271" s="529">
        <v>0.1</v>
      </c>
      <c r="AK271" s="529">
        <v>0.1</v>
      </c>
      <c r="AL271" s="529">
        <v>0.1</v>
      </c>
      <c r="AM271" s="529">
        <v>0.1</v>
      </c>
      <c r="AN271" s="125">
        <v>0.1</v>
      </c>
      <c r="AO271" s="125">
        <v>0.1</v>
      </c>
      <c r="AP271" s="125">
        <v>0.1</v>
      </c>
      <c r="AQ271" s="125">
        <v>0.1</v>
      </c>
      <c r="AR271" s="125">
        <v>0.1</v>
      </c>
      <c r="AS271" s="125">
        <v>0.1</v>
      </c>
      <c r="AT271" s="546">
        <f t="shared" si="21"/>
        <v>0.99999999999999989</v>
      </c>
      <c r="AU271" s="609" t="s">
        <v>136</v>
      </c>
      <c r="AV271" s="557">
        <v>0</v>
      </c>
      <c r="AW271" s="558">
        <v>0</v>
      </c>
      <c r="AX271" s="558">
        <v>0.1</v>
      </c>
      <c r="AY271" s="558">
        <v>0.1</v>
      </c>
      <c r="AZ271" s="558">
        <v>0.1</v>
      </c>
      <c r="BA271" s="558">
        <v>0.1</v>
      </c>
      <c r="BB271" s="123">
        <v>0</v>
      </c>
      <c r="BC271" s="123">
        <v>0</v>
      </c>
      <c r="BD271" s="123">
        <v>0</v>
      </c>
      <c r="BE271" s="123">
        <v>0</v>
      </c>
      <c r="BF271" s="123">
        <v>0</v>
      </c>
      <c r="BG271" s="123">
        <v>0</v>
      </c>
      <c r="BH271" s="572">
        <f t="shared" si="22"/>
        <v>0.4</v>
      </c>
      <c r="BI271" s="571">
        <f t="shared" si="25"/>
        <v>0.40000000000000008</v>
      </c>
      <c r="BJ271" s="571" t="str">
        <f>VLOOKUP(BI271,Tabla_Indicador_Gestion4[#All],3,TRUE)</f>
        <v>En Tramite</v>
      </c>
      <c r="BK271" s="315" t="str">
        <f t="shared" si="23"/>
        <v xml:space="preserve"> |201912: 0 |201911: 0 |2019010: 0 |201909: 0 |201908: 0 |201907: 0 |201906: 22. Puertos. Evid. activ 22 PAI Junio. Asist.cap 260619 |201905: Puertos. Evid Act 22 PAI_Mayo CronPPC2019.xlsx  |201904: Presentacion: Archivo: Puertos. Evid. Activ 22_PAI_Abril.pdf |201903: Correo electrónico  del 2 de marzo de 2019. archivo denominado: Puertos. Evidencia actividad 22 PAI marzo |201902: No se programo actividad para este mes.  |201901: No se programo actividad para este mes. </v>
      </c>
      <c r="BL271" s="316" t="str">
        <f t="shared" si="24"/>
        <v xml:space="preserve"> |201912: 0 |201911: 0 |2019010: 0 |201909: 0 |201908: 0 |201907: 0 |201906: Se asistió a capacitacion sobre participacion ciudadana programda por la Función Pública. La evidencia es la lista de asistencia.  |201905: En la pagina web de la Supertransporte  http://www.supertransporte.gov.co/index.php/plan-estrategico-de-participacion-ciudadana/ se encuentra publicado el cronograma del Plan de Participacion Ciduadana d ela entidad, en la cual s einlcuyen las actividades que realizara la Delegada de Puertos.    |201904: El dia 11 de abril de 2019, se recibió capacitación , dictada por la Función Publica sobre Participación Ciudadana.  |201903: Correo electrónico remitido por la Oficina Asesora de Planeación designando a la Dra. Luz Yaneth Florez Avila como parte del Equipo de Participacion Ciudadana de la Entidad.  |201902: N.A.  |201901: N.A. </v>
      </c>
      <c r="BM271" s="355" t="s">
        <v>236</v>
      </c>
      <c r="BN271" s="363" t="s">
        <v>205</v>
      </c>
      <c r="BO271" s="355" t="s">
        <v>236</v>
      </c>
      <c r="BP271" s="363" t="s">
        <v>205</v>
      </c>
      <c r="BQ271" s="355" t="s">
        <v>2037</v>
      </c>
      <c r="BR271" s="356" t="s">
        <v>2038</v>
      </c>
      <c r="BS271" s="423" t="s">
        <v>2039</v>
      </c>
      <c r="BT271" s="424" t="s">
        <v>2040</v>
      </c>
      <c r="BU271" s="423" t="s">
        <v>2041</v>
      </c>
      <c r="BV271" s="424" t="s">
        <v>2042</v>
      </c>
      <c r="BW271" s="267" t="s">
        <v>2043</v>
      </c>
      <c r="BX271" s="268" t="s">
        <v>2044</v>
      </c>
      <c r="BY271" s="490">
        <v>0</v>
      </c>
      <c r="BZ271" s="491">
        <v>0</v>
      </c>
      <c r="CA271" s="490">
        <v>0</v>
      </c>
      <c r="CB271" s="491">
        <v>0</v>
      </c>
      <c r="CC271" s="490">
        <v>0</v>
      </c>
      <c r="CD271" s="491">
        <v>0</v>
      </c>
      <c r="CE271" s="490">
        <v>0</v>
      </c>
      <c r="CF271" s="491">
        <v>0</v>
      </c>
      <c r="CG271" s="490">
        <v>0</v>
      </c>
      <c r="CH271" s="491">
        <v>0</v>
      </c>
      <c r="CI271" s="490">
        <v>0</v>
      </c>
      <c r="CJ271" s="491">
        <v>0</v>
      </c>
    </row>
    <row r="272" spans="1:88" ht="15" customHeight="1" x14ac:dyDescent="0.2">
      <c r="A272" s="587">
        <v>272</v>
      </c>
      <c r="B272" s="575" t="s">
        <v>254</v>
      </c>
      <c r="C272" s="577" t="s">
        <v>9</v>
      </c>
      <c r="D272" s="577" t="s">
        <v>44</v>
      </c>
      <c r="E272" s="577" t="s">
        <v>12</v>
      </c>
      <c r="F272" s="245" t="s">
        <v>121</v>
      </c>
      <c r="G272" s="245" t="s">
        <v>78</v>
      </c>
      <c r="H272" s="245">
        <v>15</v>
      </c>
      <c r="I272" s="577" t="s">
        <v>2017</v>
      </c>
      <c r="J272" s="245" t="s">
        <v>38</v>
      </c>
      <c r="K272" s="245" t="s">
        <v>2276</v>
      </c>
      <c r="L272" s="245" t="s">
        <v>2045</v>
      </c>
      <c r="M272" s="245" t="s">
        <v>2373</v>
      </c>
      <c r="N272" s="577" t="s">
        <v>45</v>
      </c>
      <c r="O272" s="577" t="s">
        <v>125</v>
      </c>
      <c r="P272" s="577" t="s">
        <v>126</v>
      </c>
      <c r="Q272" s="577" t="s">
        <v>127</v>
      </c>
      <c r="R272" s="245" t="s">
        <v>128</v>
      </c>
      <c r="S272" s="245" t="s">
        <v>129</v>
      </c>
      <c r="T272" s="245" t="s">
        <v>130</v>
      </c>
      <c r="U272" s="575" t="s">
        <v>165</v>
      </c>
      <c r="V272" s="575" t="s">
        <v>327</v>
      </c>
      <c r="W272" s="245"/>
      <c r="X272" s="579"/>
      <c r="Y272" s="579"/>
      <c r="Z272" s="579"/>
      <c r="AA272" s="579"/>
      <c r="AB272" s="579"/>
      <c r="AC272" s="579">
        <v>1</v>
      </c>
      <c r="AD272" s="245" t="s">
        <v>2036</v>
      </c>
      <c r="AE272" s="245" t="s">
        <v>134</v>
      </c>
      <c r="AF272" s="576">
        <v>4.4642857142857152E-4</v>
      </c>
      <c r="AG272" s="588" t="s">
        <v>135</v>
      </c>
      <c r="AH272" s="536">
        <v>0</v>
      </c>
      <c r="AI272" s="524">
        <v>0</v>
      </c>
      <c r="AJ272" s="524">
        <v>1</v>
      </c>
      <c r="AK272" s="524">
        <v>0</v>
      </c>
      <c r="AL272" s="524">
        <v>0</v>
      </c>
      <c r="AM272" s="524">
        <v>1</v>
      </c>
      <c r="AN272" s="116">
        <v>0</v>
      </c>
      <c r="AO272" s="116">
        <v>0</v>
      </c>
      <c r="AP272" s="116">
        <v>0</v>
      </c>
      <c r="AQ272" s="116">
        <v>0</v>
      </c>
      <c r="AR272" s="116">
        <v>0</v>
      </c>
      <c r="AS272" s="113">
        <v>0</v>
      </c>
      <c r="AT272" s="545">
        <f t="shared" si="21"/>
        <v>2</v>
      </c>
      <c r="AU272" s="609" t="s">
        <v>136</v>
      </c>
      <c r="AV272" s="551">
        <v>0</v>
      </c>
      <c r="AW272" s="552">
        <v>0</v>
      </c>
      <c r="AX272" s="552">
        <v>1</v>
      </c>
      <c r="AY272" s="552">
        <v>0</v>
      </c>
      <c r="AZ272" s="552">
        <v>0</v>
      </c>
      <c r="BA272" s="552">
        <v>1</v>
      </c>
      <c r="BB272" s="115">
        <v>0</v>
      </c>
      <c r="BC272" s="115">
        <v>0</v>
      </c>
      <c r="BD272" s="115">
        <v>0</v>
      </c>
      <c r="BE272" s="115">
        <v>0</v>
      </c>
      <c r="BF272" s="115">
        <v>0</v>
      </c>
      <c r="BG272" s="115">
        <v>0</v>
      </c>
      <c r="BH272" s="545">
        <f t="shared" si="22"/>
        <v>2</v>
      </c>
      <c r="BI272" s="571">
        <f t="shared" si="25"/>
        <v>1</v>
      </c>
      <c r="BJ272" s="571" t="str">
        <f>VLOOKUP(BI272,Tabla_Indicador_Gestion4[#All],3,TRUE)</f>
        <v>Culminada</v>
      </c>
      <c r="BK272" s="315" t="str">
        <f t="shared" si="23"/>
        <v xml:space="preserve"> |201912: 0 |201911: 0 |2019010: 0 |201909: 0 |201908: 0 |201907: 0 |201906: Se realizó una (1) mesa de trabajo (No. 84) del 21 de junio de 2019, en la cual asistieron los siguientes grupos de interés: 
i. Holcim
ii. Fedetranscarga
iii. Asociación Colombiana del GLP
iv. Agencia Nacional de seguridad vial (ANSV)
v. Alcaldía Municipal de Sogamoso
vi. Instituto Nacional de Vías - INVIAS
vii. Ministerio de Transporte
viii. Instituto de Transito de Sogamoso - INTRASOG
ix. Superintendencia de Transporte - ST |201905: 0  |201904: 0 |201903: Acta Nro. 1, del 26 de marzo de 2019 (numeracipón de la oficina Acesora de Planeación) Presentación equipo participación ciudadana y plan de trabajo.
 |201902: 0 |201901: 0</v>
      </c>
      <c r="BL272" s="316" t="str">
        <f t="shared" si="24"/>
        <v xml:space="preserve"> |201912: 0 |201911: 0 |2019010: 0 |201909: 0 |201908: 0 |201907: 0 |201906: El objetivo de la mesa fue articular acciones de contingencia de las vías alternas al corredor Villavicencio - Bogotá y tomar medidas alternativas para permitir el desplazamiento de vehículos por rutas que permitan movilidad de los transportadores de carga por el Municipio de Sogamoso |201905: 0  |201904: 0 |201903: Participación en mesa de trabajo
Temas Tratados
1. Presentación equipo participación ciudadana.
2. En que consiste la participación ciudadana.
3. Estructura de la participación ciudadana.
4. Obligaciones en participación.
5. Política publica de la participación democrática.
6. Circulo Virtuosos de la participación. |201902: 0 |201901: 0</v>
      </c>
      <c r="BM272" s="361">
        <v>0</v>
      </c>
      <c r="BN272" s="362">
        <v>0</v>
      </c>
      <c r="BO272" s="361">
        <v>0</v>
      </c>
      <c r="BP272" s="362">
        <v>0</v>
      </c>
      <c r="BQ272" s="357" t="s">
        <v>2046</v>
      </c>
      <c r="BR272" s="415" t="s">
        <v>2047</v>
      </c>
      <c r="BS272" s="361">
        <v>0</v>
      </c>
      <c r="BT272" s="362">
        <v>0</v>
      </c>
      <c r="BU272" s="462">
        <v>0</v>
      </c>
      <c r="BV272" s="463">
        <v>0</v>
      </c>
      <c r="BW272" s="278" t="s">
        <v>2048</v>
      </c>
      <c r="BX272" s="279" t="s">
        <v>2049</v>
      </c>
      <c r="BY272" s="490">
        <v>0</v>
      </c>
      <c r="BZ272" s="491">
        <v>0</v>
      </c>
      <c r="CA272" s="490">
        <v>0</v>
      </c>
      <c r="CB272" s="491">
        <v>0</v>
      </c>
      <c r="CC272" s="490">
        <v>0</v>
      </c>
      <c r="CD272" s="491">
        <v>0</v>
      </c>
      <c r="CE272" s="490">
        <v>0</v>
      </c>
      <c r="CF272" s="491">
        <v>0</v>
      </c>
      <c r="CG272" s="490">
        <v>0</v>
      </c>
      <c r="CH272" s="491">
        <v>0</v>
      </c>
      <c r="CI272" s="490">
        <v>0</v>
      </c>
      <c r="CJ272" s="491">
        <v>0</v>
      </c>
    </row>
    <row r="273" spans="1:88" ht="15" customHeight="1" x14ac:dyDescent="0.2">
      <c r="A273" s="587">
        <v>273</v>
      </c>
      <c r="B273" s="575" t="s">
        <v>254</v>
      </c>
      <c r="C273" s="577" t="s">
        <v>9</v>
      </c>
      <c r="D273" s="577" t="s">
        <v>44</v>
      </c>
      <c r="E273" s="577" t="s">
        <v>12</v>
      </c>
      <c r="F273" s="245" t="s">
        <v>121</v>
      </c>
      <c r="G273" s="245" t="s">
        <v>78</v>
      </c>
      <c r="H273" s="245">
        <v>15</v>
      </c>
      <c r="I273" s="577" t="s">
        <v>2017</v>
      </c>
      <c r="J273" s="245" t="s">
        <v>38</v>
      </c>
      <c r="K273" s="66" t="s">
        <v>2276</v>
      </c>
      <c r="L273" s="245" t="s">
        <v>2050</v>
      </c>
      <c r="M273" s="245" t="s">
        <v>2373</v>
      </c>
      <c r="N273" s="577" t="s">
        <v>57</v>
      </c>
      <c r="O273" s="577" t="s">
        <v>178</v>
      </c>
      <c r="P273" s="577" t="s">
        <v>126</v>
      </c>
      <c r="Q273" s="577" t="s">
        <v>179</v>
      </c>
      <c r="R273" s="245" t="s">
        <v>128</v>
      </c>
      <c r="S273" s="245" t="s">
        <v>129</v>
      </c>
      <c r="T273" s="245" t="s">
        <v>130</v>
      </c>
      <c r="U273" s="575" t="s">
        <v>165</v>
      </c>
      <c r="V273" s="575" t="s">
        <v>327</v>
      </c>
      <c r="W273" s="245"/>
      <c r="X273" s="579"/>
      <c r="Y273" s="579"/>
      <c r="Z273" s="579"/>
      <c r="AA273" s="579"/>
      <c r="AB273" s="579"/>
      <c r="AC273" s="579">
        <v>1</v>
      </c>
      <c r="AD273" s="245" t="s">
        <v>2036</v>
      </c>
      <c r="AE273" s="245" t="s">
        <v>134</v>
      </c>
      <c r="AF273" s="576">
        <v>4.4642857142857152E-4</v>
      </c>
      <c r="AG273" s="588" t="s">
        <v>135</v>
      </c>
      <c r="AH273" s="538">
        <v>0</v>
      </c>
      <c r="AI273" s="529">
        <v>0</v>
      </c>
      <c r="AJ273" s="529">
        <v>0</v>
      </c>
      <c r="AK273" s="529">
        <v>0.5</v>
      </c>
      <c r="AL273" s="529">
        <v>0.5</v>
      </c>
      <c r="AM273" s="529">
        <v>0</v>
      </c>
      <c r="AN273" s="122">
        <v>0</v>
      </c>
      <c r="AO273" s="122">
        <v>0</v>
      </c>
      <c r="AP273" s="122">
        <v>0</v>
      </c>
      <c r="AQ273" s="122">
        <v>0</v>
      </c>
      <c r="AR273" s="122">
        <v>0</v>
      </c>
      <c r="AS273" s="122">
        <v>0</v>
      </c>
      <c r="AT273" s="546">
        <f t="shared" si="21"/>
        <v>1</v>
      </c>
      <c r="AU273" s="609" t="s">
        <v>136</v>
      </c>
      <c r="AV273" s="557">
        <v>0</v>
      </c>
      <c r="AW273" s="558">
        <v>0</v>
      </c>
      <c r="AX273" s="558">
        <v>0</v>
      </c>
      <c r="AY273" s="558">
        <v>0.5</v>
      </c>
      <c r="AZ273" s="558">
        <v>0.5</v>
      </c>
      <c r="BA273" s="558">
        <v>0</v>
      </c>
      <c r="BB273" s="123">
        <v>0</v>
      </c>
      <c r="BC273" s="123">
        <v>0</v>
      </c>
      <c r="BD273" s="123">
        <v>0</v>
      </c>
      <c r="BE273" s="123">
        <v>0</v>
      </c>
      <c r="BF273" s="123">
        <v>0</v>
      </c>
      <c r="BG273" s="123">
        <v>0</v>
      </c>
      <c r="BH273" s="572">
        <f t="shared" si="22"/>
        <v>1</v>
      </c>
      <c r="BI273" s="571">
        <f t="shared" si="25"/>
        <v>1</v>
      </c>
      <c r="BJ273" s="571" t="str">
        <f>VLOOKUP(BI273,Tabla_Indicador_Gestion4[#All],3,TRUE)</f>
        <v>Culminada</v>
      </c>
      <c r="BK273" s="315" t="str">
        <f t="shared" si="23"/>
        <v xml:space="preserve"> |201912: 0 |201911: 0 |2019010: 0 |201909: 0 |201908: 0 |201907: 0 |201906: 0 |201905: LISTA DE ASISTENCIA PARTICIPACIÓN CIUDADANA  |201904: Cronograma Publicado
Correo electrónico reporte
Acta y listas de asistencia
Reporte actividades primer cuatrimestre |201903: 0 |201902: 0 |201901: 0</v>
      </c>
      <c r="BL273" s="316" t="str">
        <f t="shared" si="24"/>
        <v xml:space="preserve"> |201912: 0 |201911: 0 |2019010: 0 |201909: 0 |201908: 0 |201907: 0 |201906: 0 |201905: Se participó en mesa de trabajo del equipo de participación ciudadana el día 21 de mayo de 2019, con el fin de revisar el informe de auditoría de control interno y definir el desarrollo de las actividades del plan de trabajo.  |201904: La Delegatura de Tránsito y transporte terrestre, ha participado activamente en el Equipo de Trabajo para Participación Ciudadana, desarrollando los ejercicios para la identificación de instancias de participación, del cual se consolidó un documento quedando como resultado el cronograma de participación ciudadana que se encuentra publicado en la página web de la Entidad.
Se remitió a la Oficina Asesora de Planeación mediante correo electrónico, reporte de las actividades de participación ciudadana y rendición de cuentas, realizadas por la Delegatura de Tránsito y Transporte Terrestre en el primer cuatrimestre del 2019
 |201903: 0 |201902: 0 |201901: 0</v>
      </c>
      <c r="BM273" s="359">
        <v>0</v>
      </c>
      <c r="BN273" s="360">
        <v>0</v>
      </c>
      <c r="BO273" s="359">
        <v>0</v>
      </c>
      <c r="BP273" s="360">
        <v>0</v>
      </c>
      <c r="BQ273" s="359">
        <v>0</v>
      </c>
      <c r="BR273" s="360">
        <v>0</v>
      </c>
      <c r="BS273" s="423" t="s">
        <v>2051</v>
      </c>
      <c r="BT273" s="424" t="s">
        <v>2052</v>
      </c>
      <c r="BU273" s="460" t="s">
        <v>2053</v>
      </c>
      <c r="BV273" s="461" t="s">
        <v>2054</v>
      </c>
      <c r="BW273" s="321">
        <v>0</v>
      </c>
      <c r="BX273" s="322">
        <v>0</v>
      </c>
      <c r="BY273" s="490">
        <v>0</v>
      </c>
      <c r="BZ273" s="491">
        <v>0</v>
      </c>
      <c r="CA273" s="490">
        <v>0</v>
      </c>
      <c r="CB273" s="491">
        <v>0</v>
      </c>
      <c r="CC273" s="490">
        <v>0</v>
      </c>
      <c r="CD273" s="491">
        <v>0</v>
      </c>
      <c r="CE273" s="490">
        <v>0</v>
      </c>
      <c r="CF273" s="491">
        <v>0</v>
      </c>
      <c r="CG273" s="490">
        <v>0</v>
      </c>
      <c r="CH273" s="491">
        <v>0</v>
      </c>
      <c r="CI273" s="490">
        <v>0</v>
      </c>
      <c r="CJ273" s="491">
        <v>0</v>
      </c>
    </row>
    <row r="274" spans="1:88" ht="15" customHeight="1" x14ac:dyDescent="0.2">
      <c r="A274" s="587">
        <v>274</v>
      </c>
      <c r="B274" s="575" t="s">
        <v>254</v>
      </c>
      <c r="C274" s="577" t="s">
        <v>9</v>
      </c>
      <c r="D274" s="577" t="s">
        <v>44</v>
      </c>
      <c r="E274" s="577" t="s">
        <v>12</v>
      </c>
      <c r="F274" s="245" t="s">
        <v>121</v>
      </c>
      <c r="G274" s="245" t="s">
        <v>78</v>
      </c>
      <c r="H274" s="245">
        <v>15</v>
      </c>
      <c r="I274" s="577" t="s">
        <v>2017</v>
      </c>
      <c r="J274" s="245" t="s">
        <v>38</v>
      </c>
      <c r="K274" s="66" t="s">
        <v>2276</v>
      </c>
      <c r="L274" s="245" t="s">
        <v>2055</v>
      </c>
      <c r="M274" s="245" t="s">
        <v>2056</v>
      </c>
      <c r="N274" s="577" t="s">
        <v>8</v>
      </c>
      <c r="O274" s="577" t="s">
        <v>344</v>
      </c>
      <c r="P274" s="577" t="s">
        <v>399</v>
      </c>
      <c r="Q274" s="577" t="s">
        <v>400</v>
      </c>
      <c r="R274" s="245" t="s">
        <v>260</v>
      </c>
      <c r="S274" s="245" t="s">
        <v>129</v>
      </c>
      <c r="T274" s="245" t="s">
        <v>130</v>
      </c>
      <c r="U274" s="575" t="s">
        <v>165</v>
      </c>
      <c r="V274" s="575" t="s">
        <v>327</v>
      </c>
      <c r="W274" s="245"/>
      <c r="X274" s="579"/>
      <c r="Y274" s="579"/>
      <c r="Z274" s="579"/>
      <c r="AA274" s="579"/>
      <c r="AB274" s="579"/>
      <c r="AC274" s="579">
        <v>1</v>
      </c>
      <c r="AD274" s="245" t="s">
        <v>2057</v>
      </c>
      <c r="AE274" s="245" t="s">
        <v>134</v>
      </c>
      <c r="AF274" s="576">
        <v>4.4642857142857152E-4</v>
      </c>
      <c r="AG274" s="588" t="s">
        <v>135</v>
      </c>
      <c r="AH274" s="540">
        <v>0</v>
      </c>
      <c r="AI274" s="527">
        <v>0</v>
      </c>
      <c r="AJ274" s="527">
        <v>0</v>
      </c>
      <c r="AK274" s="527">
        <v>0.5</v>
      </c>
      <c r="AL274" s="527">
        <v>0.5</v>
      </c>
      <c r="AM274" s="527">
        <v>0</v>
      </c>
      <c r="AN274" s="126">
        <v>0</v>
      </c>
      <c r="AO274" s="126">
        <v>0</v>
      </c>
      <c r="AP274" s="126">
        <v>0</v>
      </c>
      <c r="AQ274" s="126">
        <v>0</v>
      </c>
      <c r="AR274" s="126">
        <v>0</v>
      </c>
      <c r="AS274" s="126">
        <v>0</v>
      </c>
      <c r="AT274" s="546">
        <f t="shared" si="21"/>
        <v>1</v>
      </c>
      <c r="AU274" s="609" t="s">
        <v>136</v>
      </c>
      <c r="AV274" s="555">
        <v>0</v>
      </c>
      <c r="AW274" s="556">
        <v>0</v>
      </c>
      <c r="AX274" s="556">
        <v>0</v>
      </c>
      <c r="AY274" s="556">
        <v>0.5</v>
      </c>
      <c r="AZ274" s="556">
        <v>0</v>
      </c>
      <c r="BA274" s="556">
        <v>0</v>
      </c>
      <c r="BB274" s="123">
        <v>0</v>
      </c>
      <c r="BC274" s="123">
        <v>0</v>
      </c>
      <c r="BD274" s="123">
        <v>0</v>
      </c>
      <c r="BE274" s="123">
        <v>0</v>
      </c>
      <c r="BF274" s="123">
        <v>0</v>
      </c>
      <c r="BG274" s="123">
        <v>0</v>
      </c>
      <c r="BH274" s="572">
        <f t="shared" si="22"/>
        <v>0.5</v>
      </c>
      <c r="BI274" s="571">
        <f t="shared" si="25"/>
        <v>0.5</v>
      </c>
      <c r="BJ274" s="571" t="str">
        <f>VLOOKUP(BI274,Tabla_Indicador_Gestion4[#All],3,TRUE)</f>
        <v>En Tramite</v>
      </c>
      <c r="BK274" s="315" t="str">
        <f t="shared" si="23"/>
        <v xml:space="preserve"> |201912: 0 |201911: 0 |2019010: 0 |201909: 0 |201908: 0 |201907: 0 |201906: 0 |201905: 0  |201904: PAGINA WEB, CHAT, CORREO ELECTRONICO |201903: 0 |201902: 0 |201901: 0</v>
      </c>
      <c r="BL274" s="316" t="str">
        <f t="shared" si="24"/>
        <v xml:space="preserve"> |201912: 0 |201911: 0 |2019010: 0 |201909: 0 |201908: 0 |201907: 0 |201906: 0 |201905: 0  |201904:  Una vez analizado el cronograma  establecido para este plan se evidenció que  en principio no se requieren recursos para llevar a cabo la ejecucion de dicho plan , ya que con las herramientas tecnologicas y el capital humano con el que cuenta la Entidad se pueden desarrollar las actividades plantadas. |201903: 0 |201902: 0 |201901: 0</v>
      </c>
      <c r="BM274" s="361">
        <v>0</v>
      </c>
      <c r="BN274" s="362">
        <v>0</v>
      </c>
      <c r="BO274" s="361">
        <v>0</v>
      </c>
      <c r="BP274" s="362">
        <v>0</v>
      </c>
      <c r="BQ274" s="361">
        <v>0</v>
      </c>
      <c r="BR274" s="362">
        <v>0</v>
      </c>
      <c r="BS274" s="418" t="s">
        <v>2058</v>
      </c>
      <c r="BT274" s="419" t="s">
        <v>2059</v>
      </c>
      <c r="BU274" s="462">
        <v>0</v>
      </c>
      <c r="BV274" s="463">
        <v>0</v>
      </c>
      <c r="BW274" s="323">
        <v>0</v>
      </c>
      <c r="BX274" s="324">
        <v>0</v>
      </c>
      <c r="BY274" s="490">
        <v>0</v>
      </c>
      <c r="BZ274" s="491">
        <v>0</v>
      </c>
      <c r="CA274" s="490">
        <v>0</v>
      </c>
      <c r="CB274" s="491">
        <v>0</v>
      </c>
      <c r="CC274" s="490">
        <v>0</v>
      </c>
      <c r="CD274" s="491">
        <v>0</v>
      </c>
      <c r="CE274" s="490">
        <v>0</v>
      </c>
      <c r="CF274" s="491">
        <v>0</v>
      </c>
      <c r="CG274" s="490">
        <v>0</v>
      </c>
      <c r="CH274" s="491">
        <v>0</v>
      </c>
      <c r="CI274" s="490">
        <v>0</v>
      </c>
      <c r="CJ274" s="491">
        <v>0</v>
      </c>
    </row>
    <row r="275" spans="1:88" ht="15" customHeight="1" x14ac:dyDescent="0.2">
      <c r="A275" s="587">
        <v>275</v>
      </c>
      <c r="B275" s="575" t="s">
        <v>254</v>
      </c>
      <c r="C275" s="577" t="s">
        <v>9</v>
      </c>
      <c r="D275" s="577" t="s">
        <v>44</v>
      </c>
      <c r="E275" s="577" t="s">
        <v>12</v>
      </c>
      <c r="F275" s="245" t="s">
        <v>121</v>
      </c>
      <c r="G275" s="245" t="s">
        <v>78</v>
      </c>
      <c r="H275" s="245">
        <v>15</v>
      </c>
      <c r="I275" s="577" t="s">
        <v>2017</v>
      </c>
      <c r="J275" s="245" t="s">
        <v>2060</v>
      </c>
      <c r="K275" s="66" t="s">
        <v>2277</v>
      </c>
      <c r="L275" s="245" t="s">
        <v>2061</v>
      </c>
      <c r="M275" s="245" t="s">
        <v>2062</v>
      </c>
      <c r="N275" s="577" t="s">
        <v>49</v>
      </c>
      <c r="O275" s="577" t="s">
        <v>201</v>
      </c>
      <c r="P275" s="577" t="s">
        <v>202</v>
      </c>
      <c r="Q275" s="577" t="s">
        <v>203</v>
      </c>
      <c r="R275" s="245" t="s">
        <v>128</v>
      </c>
      <c r="S275" s="245" t="s">
        <v>129</v>
      </c>
      <c r="T275" s="245" t="s">
        <v>130</v>
      </c>
      <c r="U275" s="575" t="s">
        <v>165</v>
      </c>
      <c r="V275" s="575" t="s">
        <v>327</v>
      </c>
      <c r="W275" s="245"/>
      <c r="X275" s="579"/>
      <c r="Y275" s="579"/>
      <c r="Z275" s="579"/>
      <c r="AA275" s="579"/>
      <c r="AB275" s="579"/>
      <c r="AC275" s="579">
        <v>1</v>
      </c>
      <c r="AD275" s="245" t="s">
        <v>2063</v>
      </c>
      <c r="AE275" s="245" t="s">
        <v>134</v>
      </c>
      <c r="AF275" s="576">
        <v>4.4642857142857152E-4</v>
      </c>
      <c r="AG275" s="588" t="s">
        <v>135</v>
      </c>
      <c r="AH275" s="543">
        <v>0</v>
      </c>
      <c r="AI275" s="529">
        <v>0</v>
      </c>
      <c r="AJ275" s="529">
        <v>0</v>
      </c>
      <c r="AK275" s="529">
        <v>0</v>
      </c>
      <c r="AL275" s="529">
        <v>0.5</v>
      </c>
      <c r="AM275" s="529">
        <v>0.5</v>
      </c>
      <c r="AN275" s="125">
        <v>0</v>
      </c>
      <c r="AO275" s="125">
        <v>0</v>
      </c>
      <c r="AP275" s="125">
        <v>0</v>
      </c>
      <c r="AQ275" s="125">
        <v>0</v>
      </c>
      <c r="AR275" s="125">
        <v>0</v>
      </c>
      <c r="AS275" s="125">
        <v>0</v>
      </c>
      <c r="AT275" s="546">
        <f t="shared" si="21"/>
        <v>1</v>
      </c>
      <c r="AU275" s="609" t="s">
        <v>136</v>
      </c>
      <c r="AV275" s="557">
        <v>0</v>
      </c>
      <c r="AW275" s="558">
        <v>0</v>
      </c>
      <c r="AX275" s="558">
        <v>0</v>
      </c>
      <c r="AY275" s="558">
        <v>0</v>
      </c>
      <c r="AZ275" s="558">
        <v>0.5</v>
      </c>
      <c r="BA275" s="558">
        <v>0.5</v>
      </c>
      <c r="BB275" s="123">
        <v>0</v>
      </c>
      <c r="BC275" s="123">
        <v>0</v>
      </c>
      <c r="BD275" s="123">
        <v>0</v>
      </c>
      <c r="BE275" s="123">
        <v>0</v>
      </c>
      <c r="BF275" s="123">
        <v>0</v>
      </c>
      <c r="BG275" s="123">
        <v>0</v>
      </c>
      <c r="BH275" s="572">
        <f t="shared" si="22"/>
        <v>1</v>
      </c>
      <c r="BI275" s="571">
        <f t="shared" si="25"/>
        <v>1</v>
      </c>
      <c r="BJ275" s="571" t="str">
        <f>VLOOKUP(BI275,Tabla_Indicador_Gestion4[#All],3,TRUE)</f>
        <v>Culminada</v>
      </c>
      <c r="BK275" s="315" t="str">
        <f t="shared" si="23"/>
        <v xml:space="preserve"> |201912: 0 |201911: 0 |2019010: 0 |201909: 0 |201908: 0 |201907: 0 |201906: 23. Puertos. Evid act 23 PAI Junio_CronogPPC2019 |201905: Puertos. Evid Act 22 PAI_Mayo CronPPC2019.xlsx  |201904: N.A. |201903: No se programo actividad para este mes.  |201902: No se programo actividad para este mes.  |201901: No se programo actividad para este mes. </v>
      </c>
      <c r="BL275" s="316" t="str">
        <f t="shared" si="24"/>
        <v xml:space="preserve"> |201912: 0 |201911: 0 |2019010: 0 |201909: 0 |201908: 0 |201907: 0 |201906: El cronograma se encuentra publicado en la pagina web de la entidad.  |201905: En la pagina web de la Supertransporte  http://www.supertransporte.gov.co/index.php/plan-estrategico-de-participacion-ciudadana/ se encuentra publicado el cronograma del Plan de Participacion Ciduadana d ela entidad, en la cual s einlcuyen las actividades que realizara la Delegada de Puertos.    |201904: No se programo actividad para este mes.  |201903: N.A.  |201902: N.A.  |201901: N.A. </v>
      </c>
      <c r="BM275" s="355" t="s">
        <v>236</v>
      </c>
      <c r="BN275" s="363" t="s">
        <v>205</v>
      </c>
      <c r="BO275" s="355" t="s">
        <v>236</v>
      </c>
      <c r="BP275" s="363" t="s">
        <v>205</v>
      </c>
      <c r="BQ275" s="355" t="s">
        <v>236</v>
      </c>
      <c r="BR275" s="363" t="s">
        <v>205</v>
      </c>
      <c r="BS275" s="423" t="s">
        <v>217</v>
      </c>
      <c r="BT275" s="424" t="s">
        <v>236</v>
      </c>
      <c r="BU275" s="423" t="s">
        <v>2041</v>
      </c>
      <c r="BV275" s="424" t="s">
        <v>2042</v>
      </c>
      <c r="BW275" s="267" t="s">
        <v>2064</v>
      </c>
      <c r="BX275" s="268" t="s">
        <v>2065</v>
      </c>
      <c r="BY275" s="490">
        <v>0</v>
      </c>
      <c r="BZ275" s="491">
        <v>0</v>
      </c>
      <c r="CA275" s="490">
        <v>0</v>
      </c>
      <c r="CB275" s="491">
        <v>0</v>
      </c>
      <c r="CC275" s="490">
        <v>0</v>
      </c>
      <c r="CD275" s="491">
        <v>0</v>
      </c>
      <c r="CE275" s="490">
        <v>0</v>
      </c>
      <c r="CF275" s="491">
        <v>0</v>
      </c>
      <c r="CG275" s="490">
        <v>0</v>
      </c>
      <c r="CH275" s="491">
        <v>0</v>
      </c>
      <c r="CI275" s="490">
        <v>0</v>
      </c>
      <c r="CJ275" s="491">
        <v>0</v>
      </c>
    </row>
    <row r="276" spans="1:88" ht="15" customHeight="1" x14ac:dyDescent="0.2">
      <c r="A276" s="587">
        <v>276</v>
      </c>
      <c r="B276" s="575" t="s">
        <v>254</v>
      </c>
      <c r="C276" s="577" t="s">
        <v>9</v>
      </c>
      <c r="D276" s="577" t="s">
        <v>44</v>
      </c>
      <c r="E276" s="577" t="s">
        <v>12</v>
      </c>
      <c r="F276" s="245" t="s">
        <v>121</v>
      </c>
      <c r="G276" s="245" t="s">
        <v>78</v>
      </c>
      <c r="H276" s="245">
        <v>15</v>
      </c>
      <c r="I276" s="577" t="s">
        <v>2017</v>
      </c>
      <c r="J276" s="245" t="s">
        <v>2060</v>
      </c>
      <c r="K276" s="66" t="s">
        <v>2277</v>
      </c>
      <c r="L276" s="245" t="s">
        <v>2066</v>
      </c>
      <c r="M276" s="245" t="s">
        <v>2062</v>
      </c>
      <c r="N276" s="577" t="s">
        <v>45</v>
      </c>
      <c r="O276" s="577" t="s">
        <v>125</v>
      </c>
      <c r="P276" s="577" t="s">
        <v>126</v>
      </c>
      <c r="Q276" s="577" t="s">
        <v>127</v>
      </c>
      <c r="R276" s="245" t="s">
        <v>128</v>
      </c>
      <c r="S276" s="245" t="s">
        <v>129</v>
      </c>
      <c r="T276" s="245" t="s">
        <v>130</v>
      </c>
      <c r="U276" s="575" t="s">
        <v>165</v>
      </c>
      <c r="V276" s="575" t="s">
        <v>327</v>
      </c>
      <c r="W276" s="245"/>
      <c r="X276" s="579"/>
      <c r="Y276" s="579"/>
      <c r="Z276" s="579"/>
      <c r="AA276" s="579"/>
      <c r="AB276" s="579"/>
      <c r="AC276" s="579">
        <v>1</v>
      </c>
      <c r="AD276" s="245" t="s">
        <v>2063</v>
      </c>
      <c r="AE276" s="245" t="s">
        <v>134</v>
      </c>
      <c r="AF276" s="576">
        <v>4.4642857142857152E-4</v>
      </c>
      <c r="AG276" s="588" t="s">
        <v>135</v>
      </c>
      <c r="AH276" s="526">
        <v>0</v>
      </c>
      <c r="AI276" s="524">
        <v>0</v>
      </c>
      <c r="AJ276" s="524">
        <v>0</v>
      </c>
      <c r="AK276" s="524">
        <v>0</v>
      </c>
      <c r="AL276" s="524">
        <v>1</v>
      </c>
      <c r="AM276" s="524">
        <v>0</v>
      </c>
      <c r="AN276" s="116">
        <v>0</v>
      </c>
      <c r="AO276" s="116">
        <v>0</v>
      </c>
      <c r="AP276" s="116">
        <v>0</v>
      </c>
      <c r="AQ276" s="116">
        <v>0</v>
      </c>
      <c r="AR276" s="116">
        <v>0</v>
      </c>
      <c r="AS276" s="116">
        <v>0</v>
      </c>
      <c r="AT276" s="545">
        <f t="shared" si="21"/>
        <v>1</v>
      </c>
      <c r="AU276" s="609" t="s">
        <v>136</v>
      </c>
      <c r="AV276" s="551">
        <v>0</v>
      </c>
      <c r="AW276" s="552">
        <v>0</v>
      </c>
      <c r="AX276" s="552">
        <v>0</v>
      </c>
      <c r="AY276" s="552">
        <v>0</v>
      </c>
      <c r="AZ276" s="552">
        <v>1</v>
      </c>
      <c r="BA276" s="552">
        <v>0</v>
      </c>
      <c r="BB276" s="115">
        <v>0</v>
      </c>
      <c r="BC276" s="115">
        <v>0</v>
      </c>
      <c r="BD276" s="115">
        <v>0</v>
      </c>
      <c r="BE276" s="115">
        <v>0</v>
      </c>
      <c r="BF276" s="115">
        <v>0</v>
      </c>
      <c r="BG276" s="115">
        <v>0</v>
      </c>
      <c r="BH276" s="545">
        <f t="shared" si="22"/>
        <v>1</v>
      </c>
      <c r="BI276" s="571">
        <f t="shared" si="25"/>
        <v>1</v>
      </c>
      <c r="BJ276" s="571" t="str">
        <f>VLOOKUP(BI276,Tabla_Indicador_Gestion4[#All],3,TRUE)</f>
        <v>Culminada</v>
      </c>
      <c r="BK276" s="315" t="str">
        <f t="shared" si="23"/>
        <v xml:space="preserve"> |201912: 0 |201911: 0 |2019010: 0 |201909: 0 |201908: 0 |201907: 0 |201906: 0 |201905: Publicacion pagina de la Supertransporte - Interes General - Ley de Transparencia - Numeral 6. Planeacion - Plan estrategico de participacion ciudadana - Cronograma de participacion ciudadana 2019   |201904: 0 |201903: 0 |201902: 0 |201901: 0</v>
      </c>
      <c r="BL276" s="316" t="str">
        <f t="shared" si="24"/>
        <v xml:space="preserve"> |201912: 0 |201911: 0 |2019010: 0 |201909: 0 |201908: 0 |201907: 0 |201906: 0 |201905: se diseño y divulgo el cronograma de participacion ciudadana para la vigencai 2019 en coordinacion con la oficina asesora de planeacion.  |201904: 0 |201903: 0 |201902: 0 |201901: 0</v>
      </c>
      <c r="BM276" s="361">
        <v>0</v>
      </c>
      <c r="BN276" s="362">
        <v>0</v>
      </c>
      <c r="BO276" s="361">
        <v>0</v>
      </c>
      <c r="BP276" s="362">
        <v>0</v>
      </c>
      <c r="BQ276" s="361">
        <v>0</v>
      </c>
      <c r="BR276" s="362">
        <v>0</v>
      </c>
      <c r="BS276" s="361">
        <v>0</v>
      </c>
      <c r="BT276" s="362">
        <v>0</v>
      </c>
      <c r="BU276" s="467" t="s">
        <v>2067</v>
      </c>
      <c r="BV276" s="475" t="s">
        <v>2068</v>
      </c>
      <c r="BW276" s="323">
        <v>0</v>
      </c>
      <c r="BX276" s="324">
        <v>0</v>
      </c>
      <c r="BY276" s="490">
        <v>0</v>
      </c>
      <c r="BZ276" s="491">
        <v>0</v>
      </c>
      <c r="CA276" s="490">
        <v>0</v>
      </c>
      <c r="CB276" s="491">
        <v>0</v>
      </c>
      <c r="CC276" s="490">
        <v>0</v>
      </c>
      <c r="CD276" s="491">
        <v>0</v>
      </c>
      <c r="CE276" s="490">
        <v>0</v>
      </c>
      <c r="CF276" s="491">
        <v>0</v>
      </c>
      <c r="CG276" s="490">
        <v>0</v>
      </c>
      <c r="CH276" s="491">
        <v>0</v>
      </c>
      <c r="CI276" s="490">
        <v>0</v>
      </c>
      <c r="CJ276" s="491">
        <v>0</v>
      </c>
    </row>
    <row r="277" spans="1:88" ht="15" customHeight="1" x14ac:dyDescent="0.2">
      <c r="A277" s="587">
        <v>277</v>
      </c>
      <c r="B277" s="575" t="s">
        <v>254</v>
      </c>
      <c r="C277" s="577" t="s">
        <v>9</v>
      </c>
      <c r="D277" s="577" t="s">
        <v>44</v>
      </c>
      <c r="E277" s="577" t="s">
        <v>12</v>
      </c>
      <c r="F277" s="245" t="s">
        <v>121</v>
      </c>
      <c r="G277" s="245" t="s">
        <v>78</v>
      </c>
      <c r="H277" s="245">
        <v>15</v>
      </c>
      <c r="I277" s="577" t="s">
        <v>2017</v>
      </c>
      <c r="J277" s="245" t="s">
        <v>2060</v>
      </c>
      <c r="K277" s="66" t="s">
        <v>2277</v>
      </c>
      <c r="L277" s="245" t="s">
        <v>2069</v>
      </c>
      <c r="M277" s="245" t="s">
        <v>2062</v>
      </c>
      <c r="N277" s="577" t="s">
        <v>57</v>
      </c>
      <c r="O277" s="577" t="s">
        <v>178</v>
      </c>
      <c r="P277" s="577" t="s">
        <v>126</v>
      </c>
      <c r="Q277" s="577" t="s">
        <v>179</v>
      </c>
      <c r="R277" s="245" t="s">
        <v>128</v>
      </c>
      <c r="S277" s="245" t="s">
        <v>129</v>
      </c>
      <c r="T277" s="245" t="s">
        <v>130</v>
      </c>
      <c r="U277" s="575" t="s">
        <v>165</v>
      </c>
      <c r="V277" s="575" t="s">
        <v>327</v>
      </c>
      <c r="W277" s="245"/>
      <c r="X277" s="579"/>
      <c r="Y277" s="579"/>
      <c r="Z277" s="579"/>
      <c r="AA277" s="579"/>
      <c r="AB277" s="579"/>
      <c r="AC277" s="579">
        <v>1</v>
      </c>
      <c r="AD277" s="245" t="s">
        <v>2063</v>
      </c>
      <c r="AE277" s="245" t="s">
        <v>134</v>
      </c>
      <c r="AF277" s="576">
        <v>4.4642857142857152E-4</v>
      </c>
      <c r="AG277" s="588" t="s">
        <v>135</v>
      </c>
      <c r="AH277" s="522">
        <v>2</v>
      </c>
      <c r="AI277" s="523">
        <v>0</v>
      </c>
      <c r="AJ277" s="523">
        <v>0</v>
      </c>
      <c r="AK277" s="523">
        <v>0</v>
      </c>
      <c r="AL277" s="523">
        <v>0</v>
      </c>
      <c r="AM277" s="523">
        <v>0</v>
      </c>
      <c r="AN277" s="113">
        <v>0</v>
      </c>
      <c r="AO277" s="113">
        <v>0</v>
      </c>
      <c r="AP277" s="113">
        <v>0</v>
      </c>
      <c r="AQ277" s="113">
        <v>0</v>
      </c>
      <c r="AR277" s="113">
        <v>0</v>
      </c>
      <c r="AS277" s="113">
        <v>0</v>
      </c>
      <c r="AT277" s="545">
        <f t="shared" si="21"/>
        <v>2</v>
      </c>
      <c r="AU277" s="609" t="s">
        <v>136</v>
      </c>
      <c r="AV277" s="553">
        <v>2</v>
      </c>
      <c r="AW277" s="554">
        <v>0</v>
      </c>
      <c r="AX277" s="554">
        <v>0</v>
      </c>
      <c r="AY277" s="554">
        <v>0</v>
      </c>
      <c r="AZ277" s="554">
        <v>0</v>
      </c>
      <c r="BA277" s="554">
        <v>0</v>
      </c>
      <c r="BB277" s="115">
        <v>0</v>
      </c>
      <c r="BC277" s="115">
        <v>0</v>
      </c>
      <c r="BD277" s="115">
        <v>0</v>
      </c>
      <c r="BE277" s="115">
        <v>0</v>
      </c>
      <c r="BF277" s="115">
        <v>0</v>
      </c>
      <c r="BG277" s="115">
        <v>0</v>
      </c>
      <c r="BH277" s="545">
        <f t="shared" si="22"/>
        <v>2</v>
      </c>
      <c r="BI277" s="571">
        <f t="shared" si="25"/>
        <v>1</v>
      </c>
      <c r="BJ277" s="571" t="str">
        <f>VLOOKUP(BI277,Tabla_Indicador_Gestion4[#All],3,TRUE)</f>
        <v>Culminada</v>
      </c>
      <c r="BK277" s="315" t="str">
        <f t="shared" si="23"/>
        <v xml:space="preserve"> |201912: 0 |201911: 0 |2019010: 0 |201909: 0 |201908: 0 |201907: 0 |201906: 0 |201905: 0  |201904: 0 |201903: 0 |201902: 0 |201901: 0</v>
      </c>
      <c r="BL277" s="316" t="str">
        <f t="shared" si="24"/>
        <v xml:space="preserve"> |201912: 0 |201911: 0 |2019010: 0 |201909: 0 |201908: 0 |201907: 0 |201906: 0 |201905: 0  |201904: 0 |201903: 0 |201902: 0 |201901: 0</v>
      </c>
      <c r="BM277" s="359">
        <v>0</v>
      </c>
      <c r="BN277" s="360">
        <v>0</v>
      </c>
      <c r="BO277" s="359">
        <v>0</v>
      </c>
      <c r="BP277" s="360">
        <v>0</v>
      </c>
      <c r="BQ277" s="359">
        <v>0</v>
      </c>
      <c r="BR277" s="360">
        <v>0</v>
      </c>
      <c r="BS277" s="359">
        <v>0</v>
      </c>
      <c r="BT277" s="360">
        <v>0</v>
      </c>
      <c r="BU277" s="462">
        <v>0</v>
      </c>
      <c r="BV277" s="463">
        <v>0</v>
      </c>
      <c r="BW277" s="321">
        <v>0</v>
      </c>
      <c r="BX277" s="322">
        <v>0</v>
      </c>
      <c r="BY277" s="490">
        <v>0</v>
      </c>
      <c r="BZ277" s="491">
        <v>0</v>
      </c>
      <c r="CA277" s="490">
        <v>0</v>
      </c>
      <c r="CB277" s="491">
        <v>0</v>
      </c>
      <c r="CC277" s="490">
        <v>0</v>
      </c>
      <c r="CD277" s="491">
        <v>0</v>
      </c>
      <c r="CE277" s="490">
        <v>0</v>
      </c>
      <c r="CF277" s="491">
        <v>0</v>
      </c>
      <c r="CG277" s="490">
        <v>0</v>
      </c>
      <c r="CH277" s="491">
        <v>0</v>
      </c>
      <c r="CI277" s="490">
        <v>0</v>
      </c>
      <c r="CJ277" s="491">
        <v>0</v>
      </c>
    </row>
    <row r="278" spans="1:88" ht="15" customHeight="1" x14ac:dyDescent="0.2">
      <c r="A278" s="587">
        <v>278</v>
      </c>
      <c r="B278" s="575" t="s">
        <v>254</v>
      </c>
      <c r="C278" s="577" t="s">
        <v>9</v>
      </c>
      <c r="D278" s="577" t="s">
        <v>44</v>
      </c>
      <c r="E278" s="577" t="s">
        <v>12</v>
      </c>
      <c r="F278" s="245" t="s">
        <v>121</v>
      </c>
      <c r="G278" s="245" t="s">
        <v>78</v>
      </c>
      <c r="H278" s="245">
        <v>15</v>
      </c>
      <c r="I278" s="577" t="s">
        <v>2017</v>
      </c>
      <c r="J278" s="245" t="s">
        <v>2060</v>
      </c>
      <c r="K278" s="66" t="s">
        <v>2277</v>
      </c>
      <c r="L278" s="245" t="s">
        <v>2070</v>
      </c>
      <c r="M278" s="245" t="s">
        <v>2071</v>
      </c>
      <c r="N278" s="577" t="s">
        <v>59</v>
      </c>
      <c r="O278" s="577" t="s">
        <v>429</v>
      </c>
      <c r="P278" s="577" t="s">
        <v>429</v>
      </c>
      <c r="Q278" s="577" t="s">
        <v>759</v>
      </c>
      <c r="R278" s="245" t="s">
        <v>260</v>
      </c>
      <c r="S278" s="245" t="s">
        <v>129</v>
      </c>
      <c r="T278" s="245" t="s">
        <v>130</v>
      </c>
      <c r="U278" s="575" t="s">
        <v>165</v>
      </c>
      <c r="V278" s="575" t="s">
        <v>327</v>
      </c>
      <c r="W278" s="245"/>
      <c r="X278" s="579"/>
      <c r="Y278" s="579"/>
      <c r="Z278" s="579"/>
      <c r="AA278" s="579"/>
      <c r="AB278" s="579"/>
      <c r="AC278" s="579">
        <v>1</v>
      </c>
      <c r="AD278" s="245" t="s">
        <v>2020</v>
      </c>
      <c r="AE278" s="245" t="s">
        <v>134</v>
      </c>
      <c r="AF278" s="576">
        <v>4.4642857142857152E-4</v>
      </c>
      <c r="AG278" s="588" t="s">
        <v>135</v>
      </c>
      <c r="AH278" s="525">
        <v>0</v>
      </c>
      <c r="AI278" s="527">
        <v>0</v>
      </c>
      <c r="AJ278" s="527">
        <v>0</v>
      </c>
      <c r="AK278" s="527">
        <v>0.5</v>
      </c>
      <c r="AL278" s="527">
        <v>0.5</v>
      </c>
      <c r="AM278" s="527">
        <v>0</v>
      </c>
      <c r="AN278" s="122">
        <v>0</v>
      </c>
      <c r="AO278" s="122">
        <v>0</v>
      </c>
      <c r="AP278" s="122">
        <v>0</v>
      </c>
      <c r="AQ278" s="122">
        <v>0</v>
      </c>
      <c r="AR278" s="122">
        <v>0</v>
      </c>
      <c r="AS278" s="122">
        <v>0</v>
      </c>
      <c r="AT278" s="546">
        <f t="shared" si="21"/>
        <v>1</v>
      </c>
      <c r="AU278" s="609" t="s">
        <v>136</v>
      </c>
      <c r="AV278" s="555">
        <v>0</v>
      </c>
      <c r="AW278" s="556">
        <v>0</v>
      </c>
      <c r="AX278" s="556">
        <v>0</v>
      </c>
      <c r="AY278" s="556">
        <v>0</v>
      </c>
      <c r="AZ278" s="556">
        <v>0.5</v>
      </c>
      <c r="BA278" s="556">
        <v>0</v>
      </c>
      <c r="BB278" s="123">
        <v>0</v>
      </c>
      <c r="BC278" s="123">
        <v>0</v>
      </c>
      <c r="BD278" s="123">
        <v>0</v>
      </c>
      <c r="BE278" s="123">
        <v>0</v>
      </c>
      <c r="BF278" s="123">
        <v>0</v>
      </c>
      <c r="BG278" s="123">
        <v>0</v>
      </c>
      <c r="BH278" s="572">
        <f t="shared" si="22"/>
        <v>0.5</v>
      </c>
      <c r="BI278" s="571">
        <f t="shared" si="25"/>
        <v>0.5</v>
      </c>
      <c r="BJ278" s="571" t="str">
        <f>VLOOKUP(BI278,Tabla_Indicador_Gestion4[#All],3,TRUE)</f>
        <v>En Tramite</v>
      </c>
      <c r="BK278" s="315" t="str">
        <f t="shared" si="23"/>
        <v xml:space="preserve"> |201912: 0 |201911: 0 |2019010: 0 |201909: 0 |201908: 0 |201907: 0 |201906: 0 |201905: Documento Previo  |201904: 0 |201903: NA |201902: NA |201901: NA</v>
      </c>
      <c r="BL278" s="316" t="str">
        <f t="shared" si="24"/>
        <v xml:space="preserve"> |201912: 0 |201911: 0 |2019010: 0 |201909: 0 |201908: 0 |201907: 0 |201906: 0 |201905: Se realizó reunión con el equipo de trabajo para definir el procedimiento de participación ciudadana, se cuenta con un borrador, hace falta información de algunas áreas, para el mes de junio se logró concertar reunión con el Asesor del DAFP, para revisar los avances.  |201904: Pendiente por definir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v>
      </c>
      <c r="BM278" s="357" t="s">
        <v>362</v>
      </c>
      <c r="BN278" s="358" t="s">
        <v>2021</v>
      </c>
      <c r="BO278" s="357" t="s">
        <v>362</v>
      </c>
      <c r="BP278" s="358" t="s">
        <v>2021</v>
      </c>
      <c r="BQ278" s="357" t="s">
        <v>362</v>
      </c>
      <c r="BR278" s="358" t="s">
        <v>2021</v>
      </c>
      <c r="BS278" s="361">
        <v>0</v>
      </c>
      <c r="BT278" s="358" t="s">
        <v>2072</v>
      </c>
      <c r="BU278" s="460" t="s">
        <v>2073</v>
      </c>
      <c r="BV278" s="461" t="s">
        <v>2074</v>
      </c>
      <c r="BW278" s="323">
        <v>0</v>
      </c>
      <c r="BX278" s="324">
        <v>0</v>
      </c>
      <c r="BY278" s="490">
        <v>0</v>
      </c>
      <c r="BZ278" s="491">
        <v>0</v>
      </c>
      <c r="CA278" s="490">
        <v>0</v>
      </c>
      <c r="CB278" s="491">
        <v>0</v>
      </c>
      <c r="CC278" s="490">
        <v>0</v>
      </c>
      <c r="CD278" s="491">
        <v>0</v>
      </c>
      <c r="CE278" s="490">
        <v>0</v>
      </c>
      <c r="CF278" s="491">
        <v>0</v>
      </c>
      <c r="CG278" s="490">
        <v>0</v>
      </c>
      <c r="CH278" s="491">
        <v>0</v>
      </c>
      <c r="CI278" s="490">
        <v>0</v>
      </c>
      <c r="CJ278" s="491">
        <v>0</v>
      </c>
    </row>
    <row r="279" spans="1:88" ht="15" customHeight="1" x14ac:dyDescent="0.2">
      <c r="A279" s="587">
        <v>279</v>
      </c>
      <c r="B279" s="575" t="s">
        <v>254</v>
      </c>
      <c r="C279" s="577" t="s">
        <v>9</v>
      </c>
      <c r="D279" s="577" t="s">
        <v>44</v>
      </c>
      <c r="E279" s="577" t="s">
        <v>12</v>
      </c>
      <c r="F279" s="245" t="s">
        <v>121</v>
      </c>
      <c r="G279" s="245" t="s">
        <v>78</v>
      </c>
      <c r="H279" s="245">
        <v>15</v>
      </c>
      <c r="I279" s="577" t="s">
        <v>2017</v>
      </c>
      <c r="J279" s="245" t="s">
        <v>2060</v>
      </c>
      <c r="K279" s="66" t="s">
        <v>2277</v>
      </c>
      <c r="L279" s="245" t="s">
        <v>2075</v>
      </c>
      <c r="M279" s="245" t="s">
        <v>2076</v>
      </c>
      <c r="N279" s="577" t="s">
        <v>59</v>
      </c>
      <c r="O279" s="577" t="s">
        <v>429</v>
      </c>
      <c r="P279" s="577" t="s">
        <v>429</v>
      </c>
      <c r="Q279" s="577" t="s">
        <v>759</v>
      </c>
      <c r="R279" s="245" t="s">
        <v>260</v>
      </c>
      <c r="S279" s="245" t="s">
        <v>129</v>
      </c>
      <c r="T279" s="245" t="s">
        <v>130</v>
      </c>
      <c r="U279" s="575" t="s">
        <v>165</v>
      </c>
      <c r="V279" s="575" t="s">
        <v>327</v>
      </c>
      <c r="W279" s="245"/>
      <c r="X279" s="579"/>
      <c r="Y279" s="579"/>
      <c r="Z279" s="579"/>
      <c r="AA279" s="579"/>
      <c r="AB279" s="579"/>
      <c r="AC279" s="579">
        <v>1</v>
      </c>
      <c r="AD279" s="245" t="s">
        <v>2020</v>
      </c>
      <c r="AE279" s="245" t="s">
        <v>134</v>
      </c>
      <c r="AF279" s="576">
        <v>4.4642857142857152E-4</v>
      </c>
      <c r="AG279" s="588" t="s">
        <v>135</v>
      </c>
      <c r="AH279" s="525">
        <v>0</v>
      </c>
      <c r="AI279" s="527">
        <v>0</v>
      </c>
      <c r="AJ279" s="527">
        <v>0</v>
      </c>
      <c r="AK279" s="529">
        <v>0.3</v>
      </c>
      <c r="AL279" s="529">
        <v>0.3</v>
      </c>
      <c r="AM279" s="529">
        <v>0.4</v>
      </c>
      <c r="AN279" s="122">
        <v>0</v>
      </c>
      <c r="AO279" s="122">
        <v>0</v>
      </c>
      <c r="AP279" s="122">
        <v>0</v>
      </c>
      <c r="AQ279" s="122">
        <v>0</v>
      </c>
      <c r="AR279" s="122">
        <v>0</v>
      </c>
      <c r="AS279" s="122">
        <v>0</v>
      </c>
      <c r="AT279" s="546">
        <f t="shared" si="21"/>
        <v>1</v>
      </c>
      <c r="AU279" s="609" t="s">
        <v>136</v>
      </c>
      <c r="AV279" s="555">
        <v>0</v>
      </c>
      <c r="AW279" s="556">
        <v>0</v>
      </c>
      <c r="AX279" s="556">
        <v>0</v>
      </c>
      <c r="AY279" s="558">
        <v>0</v>
      </c>
      <c r="AZ279" s="558">
        <v>0.3</v>
      </c>
      <c r="BA279" s="556">
        <v>0</v>
      </c>
      <c r="BB279" s="123">
        <v>0</v>
      </c>
      <c r="BC279" s="123">
        <v>0</v>
      </c>
      <c r="BD279" s="123">
        <v>0</v>
      </c>
      <c r="BE279" s="123">
        <v>0</v>
      </c>
      <c r="BF279" s="123">
        <v>0</v>
      </c>
      <c r="BG279" s="123">
        <v>0</v>
      </c>
      <c r="BH279" s="572">
        <f t="shared" si="22"/>
        <v>0.3</v>
      </c>
      <c r="BI279" s="571">
        <f t="shared" si="25"/>
        <v>0.3</v>
      </c>
      <c r="BJ279" s="571" t="str">
        <f>VLOOKUP(BI279,Tabla_Indicador_Gestion4[#All],3,TRUE)</f>
        <v>En Tramite</v>
      </c>
      <c r="BK279" s="315" t="str">
        <f t="shared" si="23"/>
        <v xml:space="preserve"> |201912: 0 |201911: 0 |2019010: 0 |201909: 0 |201908: 0 |201907: 0 |201906: Envío de documento al Equipo |201905: 0  |201904: 0 |201903: NA |201902: NA |201901: NA</v>
      </c>
      <c r="BL279" s="316" t="str">
        <f t="shared" si="24"/>
        <v xml:space="preserve"> |201912: 0 |201911: 0 |2019010: 0 |201909: 0 |201908: 0 |201907: 0 |201906: Se envío el documento de participación ciudadana, al equipo de trabajo para su verificaicón |201905: 0  |201904: Se realizará una vez se cuente con el procedimiento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v>
      </c>
      <c r="BM279" s="355" t="s">
        <v>362</v>
      </c>
      <c r="BN279" s="356" t="s">
        <v>2021</v>
      </c>
      <c r="BO279" s="355" t="s">
        <v>362</v>
      </c>
      <c r="BP279" s="356" t="s">
        <v>2021</v>
      </c>
      <c r="BQ279" s="355" t="s">
        <v>362</v>
      </c>
      <c r="BR279" s="356" t="s">
        <v>2021</v>
      </c>
      <c r="BS279" s="359">
        <v>0</v>
      </c>
      <c r="BT279" s="424" t="s">
        <v>2077</v>
      </c>
      <c r="BU279" s="462">
        <v>0</v>
      </c>
      <c r="BV279" s="463">
        <v>0</v>
      </c>
      <c r="BW279" s="267" t="s">
        <v>2078</v>
      </c>
      <c r="BX279" s="268" t="s">
        <v>2079</v>
      </c>
      <c r="BY279" s="490">
        <v>0</v>
      </c>
      <c r="BZ279" s="491">
        <v>0</v>
      </c>
      <c r="CA279" s="490">
        <v>0</v>
      </c>
      <c r="CB279" s="491">
        <v>0</v>
      </c>
      <c r="CC279" s="490">
        <v>0</v>
      </c>
      <c r="CD279" s="491">
        <v>0</v>
      </c>
      <c r="CE279" s="490">
        <v>0</v>
      </c>
      <c r="CF279" s="491">
        <v>0</v>
      </c>
      <c r="CG279" s="490">
        <v>0</v>
      </c>
      <c r="CH279" s="491">
        <v>0</v>
      </c>
      <c r="CI279" s="490">
        <v>0</v>
      </c>
      <c r="CJ279" s="491">
        <v>0</v>
      </c>
    </row>
    <row r="280" spans="1:88" ht="15" customHeight="1" x14ac:dyDescent="0.2">
      <c r="A280" s="587">
        <v>280</v>
      </c>
      <c r="B280" s="575" t="s">
        <v>254</v>
      </c>
      <c r="C280" s="577" t="s">
        <v>9</v>
      </c>
      <c r="D280" s="577" t="s">
        <v>44</v>
      </c>
      <c r="E280" s="577" t="s">
        <v>12</v>
      </c>
      <c r="F280" s="245" t="s">
        <v>121</v>
      </c>
      <c r="G280" s="245" t="s">
        <v>78</v>
      </c>
      <c r="H280" s="245">
        <v>15</v>
      </c>
      <c r="I280" s="577" t="s">
        <v>2017</v>
      </c>
      <c r="J280" s="245" t="s">
        <v>2060</v>
      </c>
      <c r="K280" s="66" t="s">
        <v>2277</v>
      </c>
      <c r="L280" s="245" t="s">
        <v>2080</v>
      </c>
      <c r="M280" s="245" t="s">
        <v>2081</v>
      </c>
      <c r="N280" s="577" t="s">
        <v>59</v>
      </c>
      <c r="O280" s="577" t="s">
        <v>429</v>
      </c>
      <c r="P280" s="577" t="s">
        <v>429</v>
      </c>
      <c r="Q280" s="577" t="s">
        <v>759</v>
      </c>
      <c r="R280" s="245" t="s">
        <v>260</v>
      </c>
      <c r="S280" s="245" t="s">
        <v>129</v>
      </c>
      <c r="T280" s="245" t="s">
        <v>130</v>
      </c>
      <c r="U280" s="575" t="s">
        <v>165</v>
      </c>
      <c r="V280" s="575" t="s">
        <v>327</v>
      </c>
      <c r="W280" s="245"/>
      <c r="X280" s="579"/>
      <c r="Y280" s="579"/>
      <c r="Z280" s="579"/>
      <c r="AA280" s="579"/>
      <c r="AB280" s="579"/>
      <c r="AC280" s="579">
        <v>1</v>
      </c>
      <c r="AD280" s="245" t="s">
        <v>2020</v>
      </c>
      <c r="AE280" s="245" t="s">
        <v>134</v>
      </c>
      <c r="AF280" s="576">
        <v>4.4642857142857152E-4</v>
      </c>
      <c r="AG280" s="588" t="s">
        <v>135</v>
      </c>
      <c r="AH280" s="525">
        <v>0</v>
      </c>
      <c r="AI280" s="527">
        <v>0</v>
      </c>
      <c r="AJ280" s="527">
        <v>0</v>
      </c>
      <c r="AK280" s="527">
        <v>0.3</v>
      </c>
      <c r="AL280" s="527">
        <v>0.3</v>
      </c>
      <c r="AM280" s="527">
        <v>0.4</v>
      </c>
      <c r="AN280" s="122">
        <v>0</v>
      </c>
      <c r="AO280" s="122">
        <v>0</v>
      </c>
      <c r="AP280" s="122">
        <v>0</v>
      </c>
      <c r="AQ280" s="122">
        <v>0</v>
      </c>
      <c r="AR280" s="122">
        <v>0</v>
      </c>
      <c r="AS280" s="122">
        <v>0</v>
      </c>
      <c r="AT280" s="546">
        <f t="shared" si="21"/>
        <v>1</v>
      </c>
      <c r="AU280" s="609" t="s">
        <v>136</v>
      </c>
      <c r="AV280" s="555">
        <v>0</v>
      </c>
      <c r="AW280" s="556">
        <v>0</v>
      </c>
      <c r="AX280" s="556">
        <v>0</v>
      </c>
      <c r="AY280" s="556">
        <v>0.3</v>
      </c>
      <c r="AZ280" s="556">
        <v>0.3</v>
      </c>
      <c r="BA280" s="556">
        <v>0</v>
      </c>
      <c r="BB280" s="123">
        <v>0</v>
      </c>
      <c r="BC280" s="123">
        <v>0</v>
      </c>
      <c r="BD280" s="123">
        <v>0</v>
      </c>
      <c r="BE280" s="123">
        <v>0</v>
      </c>
      <c r="BF280" s="123">
        <v>0</v>
      </c>
      <c r="BG280" s="123">
        <v>0</v>
      </c>
      <c r="BH280" s="572">
        <f t="shared" si="22"/>
        <v>0.6</v>
      </c>
      <c r="BI280" s="571">
        <f t="shared" si="25"/>
        <v>0.6</v>
      </c>
      <c r="BJ280" s="571" t="str">
        <f>VLOOKUP(BI280,Tabla_Indicador_Gestion4[#All],3,TRUE)</f>
        <v>En Tramite</v>
      </c>
      <c r="BK280" s="315" t="str">
        <f t="shared" si="23"/>
        <v xml:space="preserve"> |201912: 0 |201911: 0 |2019010: 0 |201909: 0 |201908: 0 |201907: 0 |201906: 0 |201905: Documento Versión 1, el cual será sometido a revisión por el Departamento Administrativo de la Función Pública  |201904: Formato diligenciado |201903: NA |201902: NA |201901: NA</v>
      </c>
      <c r="BL280" s="316" t="str">
        <f t="shared" si="24"/>
        <v xml:space="preserve"> |201912: 0 |201911: 0 |2019010: 0 |201909: 0 |201908: 0 |201907: 0 |201906: Se definió formato y se encuentra en uso, se consolidará para el reporte con corte a agosto 31 |201905: Se cuenta con la Versión 1 del Documento, la cual será sometido a revisión por el Departamento Administrativo de la Función Pública  |201904: Se adaptó el formato sugerido por el Departamento Administrativo de la Función Pública de reporte de las actividades de participación ciudadana que se realizarán en toda la entidad.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v>
      </c>
      <c r="BM280" s="357" t="s">
        <v>362</v>
      </c>
      <c r="BN280" s="358" t="s">
        <v>2021</v>
      </c>
      <c r="BO280" s="357" t="s">
        <v>362</v>
      </c>
      <c r="BP280" s="358" t="s">
        <v>2021</v>
      </c>
      <c r="BQ280" s="357" t="s">
        <v>362</v>
      </c>
      <c r="BR280" s="358" t="s">
        <v>2021</v>
      </c>
      <c r="BS280" s="357" t="s">
        <v>2082</v>
      </c>
      <c r="BT280" s="358" t="s">
        <v>2083</v>
      </c>
      <c r="BU280" s="460" t="s">
        <v>2084</v>
      </c>
      <c r="BV280" s="461" t="s">
        <v>2085</v>
      </c>
      <c r="BW280" s="323">
        <v>0</v>
      </c>
      <c r="BX280" s="270" t="s">
        <v>2086</v>
      </c>
      <c r="BY280" s="490">
        <v>0</v>
      </c>
      <c r="BZ280" s="491">
        <v>0</v>
      </c>
      <c r="CA280" s="490">
        <v>0</v>
      </c>
      <c r="CB280" s="491">
        <v>0</v>
      </c>
      <c r="CC280" s="490">
        <v>0</v>
      </c>
      <c r="CD280" s="491">
        <v>0</v>
      </c>
      <c r="CE280" s="490">
        <v>0</v>
      </c>
      <c r="CF280" s="491">
        <v>0</v>
      </c>
      <c r="CG280" s="490">
        <v>0</v>
      </c>
      <c r="CH280" s="491">
        <v>0</v>
      </c>
      <c r="CI280" s="490">
        <v>0</v>
      </c>
      <c r="CJ280" s="491">
        <v>0</v>
      </c>
    </row>
    <row r="281" spans="1:88" ht="15" customHeight="1" x14ac:dyDescent="0.2">
      <c r="A281" s="587">
        <v>281</v>
      </c>
      <c r="B281" s="575" t="s">
        <v>254</v>
      </c>
      <c r="C281" s="577" t="s">
        <v>9</v>
      </c>
      <c r="D281" s="577" t="s">
        <v>44</v>
      </c>
      <c r="E281" s="577" t="s">
        <v>12</v>
      </c>
      <c r="F281" s="245" t="s">
        <v>121</v>
      </c>
      <c r="G281" s="245" t="s">
        <v>78</v>
      </c>
      <c r="H281" s="245">
        <v>15</v>
      </c>
      <c r="I281" s="577" t="s">
        <v>2017</v>
      </c>
      <c r="J281" s="245" t="s">
        <v>2060</v>
      </c>
      <c r="K281" s="245" t="s">
        <v>2277</v>
      </c>
      <c r="L281" s="245" t="s">
        <v>2087</v>
      </c>
      <c r="M281" s="245" t="s">
        <v>2374</v>
      </c>
      <c r="N281" s="577" t="s">
        <v>59</v>
      </c>
      <c r="O281" s="577" t="s">
        <v>429</v>
      </c>
      <c r="P281" s="577" t="s">
        <v>429</v>
      </c>
      <c r="Q281" s="577" t="s">
        <v>759</v>
      </c>
      <c r="R281" s="245" t="s">
        <v>260</v>
      </c>
      <c r="S281" s="245" t="s">
        <v>129</v>
      </c>
      <c r="T281" s="245" t="s">
        <v>130</v>
      </c>
      <c r="U281" s="575" t="s">
        <v>165</v>
      </c>
      <c r="V281" s="575" t="s">
        <v>327</v>
      </c>
      <c r="W281" s="245"/>
      <c r="X281" s="579"/>
      <c r="Y281" s="579"/>
      <c r="Z281" s="579"/>
      <c r="AA281" s="579"/>
      <c r="AB281" s="579"/>
      <c r="AC281" s="579">
        <v>1</v>
      </c>
      <c r="AD281" s="245" t="s">
        <v>2020</v>
      </c>
      <c r="AE281" s="245" t="s">
        <v>134</v>
      </c>
      <c r="AF281" s="576">
        <v>4.4642857142857152E-4</v>
      </c>
      <c r="AG281" s="588" t="s">
        <v>135</v>
      </c>
      <c r="AH281" s="525">
        <v>0</v>
      </c>
      <c r="AI281" s="527">
        <v>0</v>
      </c>
      <c r="AJ281" s="527">
        <v>0</v>
      </c>
      <c r="AK281" s="529">
        <v>0.33329999999999999</v>
      </c>
      <c r="AL281" s="527">
        <v>0</v>
      </c>
      <c r="AM281" s="527">
        <v>0</v>
      </c>
      <c r="AN281" s="122">
        <v>0</v>
      </c>
      <c r="AO281" s="125">
        <v>0.33329999999999999</v>
      </c>
      <c r="AP281" s="122">
        <v>0</v>
      </c>
      <c r="AQ281" s="122">
        <v>0</v>
      </c>
      <c r="AR281" s="122">
        <v>0</v>
      </c>
      <c r="AS281" s="125">
        <v>0.33339999999999997</v>
      </c>
      <c r="AT281" s="546">
        <f t="shared" si="21"/>
        <v>1</v>
      </c>
      <c r="AU281" s="609" t="s">
        <v>136</v>
      </c>
      <c r="AV281" s="555">
        <v>0</v>
      </c>
      <c r="AW281" s="556">
        <v>0</v>
      </c>
      <c r="AX281" s="556">
        <v>0</v>
      </c>
      <c r="AY281" s="558">
        <v>0.33329999999999999</v>
      </c>
      <c r="AZ281" s="556">
        <v>0</v>
      </c>
      <c r="BA281" s="556">
        <v>0</v>
      </c>
      <c r="BB281" s="123">
        <v>0</v>
      </c>
      <c r="BC281" s="123">
        <v>0</v>
      </c>
      <c r="BD281" s="123">
        <v>0</v>
      </c>
      <c r="BE281" s="123">
        <v>0</v>
      </c>
      <c r="BF281" s="123">
        <v>0</v>
      </c>
      <c r="BG281" s="123">
        <v>0</v>
      </c>
      <c r="BH281" s="572">
        <f t="shared" si="22"/>
        <v>0.33329999999999999</v>
      </c>
      <c r="BI281" s="571">
        <f t="shared" si="25"/>
        <v>0.33329999999999999</v>
      </c>
      <c r="BJ281" s="571" t="str">
        <f>VLOOKUP(BI281,Tabla_Indicador_Gestion4[#All],3,TRUE)</f>
        <v>En Tramite</v>
      </c>
      <c r="BK281" s="315" t="str">
        <f t="shared" si="23"/>
        <v xml:space="preserve"> |201912: 0 |201911: 0 |2019010: 0 |201909: 0 |201908: 0 |201907: 0 |201906: 0 |201905: 0  |201904: Formato diligenciado y consolidado |201903: NA |201902: NA |201901: NA</v>
      </c>
      <c r="BL281" s="316" t="str">
        <f t="shared" si="24"/>
        <v xml:space="preserve"> |201912: 0 |201911: 0 |2019010: 0 |201909: 0 |201908: 0 |201907: 0 |201906: 0 |201905: 0  |201904: Se consolidó la información allegada por las dependencias y se envió a la Oficina de Control Interno, para su evaluación. |201903: Esta actividad se realizará conjuntamente con el equipo de trabajo para el Plan de Participación Ciudadana de la Entidad. |201902: Esta actividad se realizará conjuntamente con el equipo de trabajo para el Plan de Participación Ciudadana de la Entidad. |201901: Esta actividad se realizará conjuntamente con el equipo de trabajo para el Plan de Participación Ciudadana de la Entidad.</v>
      </c>
      <c r="BM281" s="355" t="s">
        <v>362</v>
      </c>
      <c r="BN281" s="356" t="s">
        <v>2021</v>
      </c>
      <c r="BO281" s="355" t="s">
        <v>362</v>
      </c>
      <c r="BP281" s="356" t="s">
        <v>2021</v>
      </c>
      <c r="BQ281" s="355" t="s">
        <v>362</v>
      </c>
      <c r="BR281" s="356" t="s">
        <v>2021</v>
      </c>
      <c r="BS281" s="355" t="s">
        <v>2089</v>
      </c>
      <c r="BT281" s="356" t="s">
        <v>2090</v>
      </c>
      <c r="BU281" s="462">
        <v>0</v>
      </c>
      <c r="BV281" s="463">
        <v>0</v>
      </c>
      <c r="BW281" s="321">
        <v>0</v>
      </c>
      <c r="BX281" s="322">
        <v>0</v>
      </c>
      <c r="BY281" s="490">
        <v>0</v>
      </c>
      <c r="BZ281" s="491">
        <v>0</v>
      </c>
      <c r="CA281" s="490">
        <v>0</v>
      </c>
      <c r="CB281" s="491">
        <v>0</v>
      </c>
      <c r="CC281" s="490">
        <v>0</v>
      </c>
      <c r="CD281" s="491">
        <v>0</v>
      </c>
      <c r="CE281" s="490">
        <v>0</v>
      </c>
      <c r="CF281" s="491">
        <v>0</v>
      </c>
      <c r="CG281" s="490">
        <v>0</v>
      </c>
      <c r="CH281" s="491">
        <v>0</v>
      </c>
      <c r="CI281" s="490">
        <v>0</v>
      </c>
      <c r="CJ281" s="491">
        <v>0</v>
      </c>
    </row>
    <row r="282" spans="1:88" ht="15" customHeight="1" x14ac:dyDescent="0.2">
      <c r="A282" s="587">
        <v>282</v>
      </c>
      <c r="B282" s="575" t="s">
        <v>254</v>
      </c>
      <c r="C282" s="577" t="s">
        <v>9</v>
      </c>
      <c r="D282" s="577" t="s">
        <v>44</v>
      </c>
      <c r="E282" s="577" t="s">
        <v>12</v>
      </c>
      <c r="F282" s="245" t="s">
        <v>121</v>
      </c>
      <c r="G282" s="245" t="s">
        <v>78</v>
      </c>
      <c r="H282" s="245">
        <v>2</v>
      </c>
      <c r="I282" s="577" t="s">
        <v>122</v>
      </c>
      <c r="J282" s="245" t="s">
        <v>13</v>
      </c>
      <c r="K282" s="245" t="s">
        <v>2291</v>
      </c>
      <c r="L282" s="245" t="s">
        <v>2091</v>
      </c>
      <c r="M282" s="245" t="s">
        <v>152</v>
      </c>
      <c r="N282" s="577" t="s">
        <v>52</v>
      </c>
      <c r="O282" s="577" t="s">
        <v>1374</v>
      </c>
      <c r="P282" s="577" t="s">
        <v>1374</v>
      </c>
      <c r="Q282" s="577" t="s">
        <v>1375</v>
      </c>
      <c r="R282" s="245" t="s">
        <v>128</v>
      </c>
      <c r="S282" s="245" t="s">
        <v>129</v>
      </c>
      <c r="T282" s="245" t="s">
        <v>130</v>
      </c>
      <c r="U282" s="575" t="s">
        <v>142</v>
      </c>
      <c r="V282" s="575" t="s">
        <v>153</v>
      </c>
      <c r="W282" s="245"/>
      <c r="X282" s="589"/>
      <c r="Y282" s="589"/>
      <c r="Z282" s="589"/>
      <c r="AA282" s="589"/>
      <c r="AB282" s="589"/>
      <c r="AC282" s="589">
        <v>1</v>
      </c>
      <c r="AD282" s="245" t="s">
        <v>154</v>
      </c>
      <c r="AE282" s="245" t="s">
        <v>134</v>
      </c>
      <c r="AF282" s="576">
        <v>4.4642857142857152E-4</v>
      </c>
      <c r="AG282" s="588" t="s">
        <v>135</v>
      </c>
      <c r="AH282" s="526">
        <v>0</v>
      </c>
      <c r="AI282" s="524">
        <v>0</v>
      </c>
      <c r="AJ282" s="524">
        <v>0</v>
      </c>
      <c r="AK282" s="524">
        <v>0</v>
      </c>
      <c r="AL282" s="524">
        <v>0</v>
      </c>
      <c r="AM282" s="524">
        <v>0</v>
      </c>
      <c r="AN282" s="135">
        <v>0</v>
      </c>
      <c r="AO282" s="135">
        <v>0</v>
      </c>
      <c r="AP282" s="135">
        <v>0</v>
      </c>
      <c r="AQ282" s="135">
        <v>0</v>
      </c>
      <c r="AR282" s="135">
        <v>0</v>
      </c>
      <c r="AS282" s="135">
        <v>0</v>
      </c>
      <c r="AT282" s="545">
        <f t="shared" si="21"/>
        <v>0</v>
      </c>
      <c r="AU282" s="609" t="s">
        <v>136</v>
      </c>
      <c r="AV282" s="551">
        <v>0</v>
      </c>
      <c r="AW282" s="552">
        <v>0</v>
      </c>
      <c r="AX282" s="552">
        <v>0</v>
      </c>
      <c r="AY282" s="552">
        <v>0</v>
      </c>
      <c r="AZ282" s="552">
        <v>0</v>
      </c>
      <c r="BA282" s="552">
        <v>0</v>
      </c>
      <c r="BB282" s="100">
        <v>0</v>
      </c>
      <c r="BC282" s="100">
        <v>0</v>
      </c>
      <c r="BD282" s="100">
        <v>0</v>
      </c>
      <c r="BE282" s="100">
        <v>0</v>
      </c>
      <c r="BF282" s="100">
        <v>0</v>
      </c>
      <c r="BG282" s="100">
        <v>0</v>
      </c>
      <c r="BH282" s="545">
        <f t="shared" si="22"/>
        <v>0</v>
      </c>
      <c r="BI282" s="571">
        <f>IFERROR((+BH282/AT282),0)</f>
        <v>0</v>
      </c>
      <c r="BJ282" s="571" t="str">
        <f>VLOOKUP(BI282,Tabla_Indicador_Gestion4[#All],3,TRUE)</f>
        <v>Por Ejecutar</v>
      </c>
      <c r="BK282" s="315" t="str">
        <f t="shared" si="23"/>
        <v xml:space="preserve"> |201912: 0 |201911: 0 |2019010: 0 |201909: 0 |201908: 0 |201907: 0 |201906: 0 |201905: 0  |201904: 0 |201903: 0 |201902: 0 |201901: 0</v>
      </c>
      <c r="BL282" s="316" t="str">
        <f t="shared" si="24"/>
        <v xml:space="preserve"> |201912: 0 |201911: 0 |2019010: 0 |201909: 0 |201908: 0 |201907: 0 |201906: 0 |201905: 0  |201904: 0 |201903: 0 |201902: 0 |201901: 0</v>
      </c>
      <c r="BM282" s="361">
        <v>0</v>
      </c>
      <c r="BN282" s="362">
        <v>0</v>
      </c>
      <c r="BO282" s="361">
        <v>0</v>
      </c>
      <c r="BP282" s="362">
        <v>0</v>
      </c>
      <c r="BQ282" s="361">
        <v>0</v>
      </c>
      <c r="BR282" s="362">
        <v>0</v>
      </c>
      <c r="BS282" s="361">
        <v>0</v>
      </c>
      <c r="BT282" s="362">
        <v>0</v>
      </c>
      <c r="BU282" s="462">
        <v>0</v>
      </c>
      <c r="BV282" s="463">
        <v>0</v>
      </c>
      <c r="BW282" s="323">
        <v>0</v>
      </c>
      <c r="BX282" s="324">
        <v>0</v>
      </c>
      <c r="BY282" s="490">
        <v>0</v>
      </c>
      <c r="BZ282" s="491">
        <v>0</v>
      </c>
      <c r="CA282" s="490">
        <v>0</v>
      </c>
      <c r="CB282" s="491">
        <v>0</v>
      </c>
      <c r="CC282" s="490">
        <v>0</v>
      </c>
      <c r="CD282" s="491">
        <v>0</v>
      </c>
      <c r="CE282" s="490">
        <v>0</v>
      </c>
      <c r="CF282" s="491">
        <v>0</v>
      </c>
      <c r="CG282" s="490">
        <v>0</v>
      </c>
      <c r="CH282" s="491">
        <v>0</v>
      </c>
      <c r="CI282" s="490">
        <v>0</v>
      </c>
      <c r="CJ282" s="491">
        <v>0</v>
      </c>
    </row>
    <row r="283" spans="1:88" ht="15" customHeight="1" x14ac:dyDescent="0.2">
      <c r="A283" s="587">
        <v>283</v>
      </c>
      <c r="B283" s="575" t="s">
        <v>290</v>
      </c>
      <c r="C283" s="577" t="s">
        <v>9</v>
      </c>
      <c r="D283" s="577" t="s">
        <v>44</v>
      </c>
      <c r="E283" s="577" t="s">
        <v>12</v>
      </c>
      <c r="F283" s="245" t="s">
        <v>121</v>
      </c>
      <c r="G283" s="245" t="s">
        <v>78</v>
      </c>
      <c r="H283" s="245">
        <v>2</v>
      </c>
      <c r="I283" s="577" t="s">
        <v>122</v>
      </c>
      <c r="J283" s="245" t="s">
        <v>13</v>
      </c>
      <c r="K283" s="245" t="s">
        <v>2296</v>
      </c>
      <c r="L283" s="245" t="s">
        <v>2092</v>
      </c>
      <c r="M283" s="245" t="s">
        <v>152</v>
      </c>
      <c r="N283" s="577" t="s">
        <v>8</v>
      </c>
      <c r="O283" s="577" t="s">
        <v>344</v>
      </c>
      <c r="P283" s="577" t="s">
        <v>344</v>
      </c>
      <c r="Q283" s="577" t="s">
        <v>344</v>
      </c>
      <c r="R283" s="245" t="s">
        <v>260</v>
      </c>
      <c r="S283" s="245" t="s">
        <v>129</v>
      </c>
      <c r="T283" s="245" t="s">
        <v>130</v>
      </c>
      <c r="U283" s="575" t="s">
        <v>142</v>
      </c>
      <c r="V283" s="575" t="s">
        <v>153</v>
      </c>
      <c r="W283" s="245"/>
      <c r="X283" s="579"/>
      <c r="Y283" s="579"/>
      <c r="Z283" s="579"/>
      <c r="AA283" s="579"/>
      <c r="AB283" s="579"/>
      <c r="AC283" s="579">
        <v>1</v>
      </c>
      <c r="AD283" s="245" t="s">
        <v>154</v>
      </c>
      <c r="AE283" s="245" t="s">
        <v>134</v>
      </c>
      <c r="AF283" s="576">
        <v>4.4642857142857152E-4</v>
      </c>
      <c r="AG283" s="588" t="s">
        <v>135</v>
      </c>
      <c r="AH283" s="522">
        <v>1</v>
      </c>
      <c r="AI283" s="523">
        <v>1</v>
      </c>
      <c r="AJ283" s="523">
        <v>1</v>
      </c>
      <c r="AK283" s="523">
        <v>1</v>
      </c>
      <c r="AL283" s="524">
        <v>0</v>
      </c>
      <c r="AM283" s="523">
        <v>2</v>
      </c>
      <c r="AN283" s="117">
        <v>0</v>
      </c>
      <c r="AO283" s="117">
        <v>0</v>
      </c>
      <c r="AP283" s="117">
        <v>0</v>
      </c>
      <c r="AQ283" s="117">
        <v>0</v>
      </c>
      <c r="AR283" s="117">
        <v>0</v>
      </c>
      <c r="AS283" s="117">
        <v>0</v>
      </c>
      <c r="AT283" s="545">
        <f t="shared" si="21"/>
        <v>6</v>
      </c>
      <c r="AU283" s="609" t="s">
        <v>136</v>
      </c>
      <c r="AV283" s="553">
        <v>1</v>
      </c>
      <c r="AW283" s="554">
        <v>1</v>
      </c>
      <c r="AX283" s="554">
        <v>1</v>
      </c>
      <c r="AY283" s="554">
        <v>1</v>
      </c>
      <c r="AZ283" s="552">
        <v>0</v>
      </c>
      <c r="BA283" s="554">
        <v>2</v>
      </c>
      <c r="BB283" s="100">
        <v>0</v>
      </c>
      <c r="BC283" s="100">
        <v>0</v>
      </c>
      <c r="BD283" s="100">
        <v>0</v>
      </c>
      <c r="BE283" s="100">
        <v>0</v>
      </c>
      <c r="BF283" s="100">
        <v>0</v>
      </c>
      <c r="BG283" s="100">
        <v>0</v>
      </c>
      <c r="BH283" s="545">
        <f t="shared" si="22"/>
        <v>6</v>
      </c>
      <c r="BI283" s="571">
        <f t="shared" ref="BI283:BI294" si="26">+BH283/AT283</f>
        <v>1</v>
      </c>
      <c r="BJ283" s="571" t="str">
        <f>VLOOKUP(BI283,Tabla_Indicador_Gestion4[#All],3,TRUE)</f>
        <v>Culminada</v>
      </c>
      <c r="BK283" s="315" t="str">
        <f t="shared" si="23"/>
        <v xml:space="preserve"> |201912: 0 |201911: 0 |2019010: 0 |201909: 0 |201908: 0 |201907: 0 |201906: Respuesta a requerimiento de Control Interno y a Procuraduria |201905: 0  |201904: A traves de Correo electronico  se formularon observaciones a informe reliminar de seguimiento y evaluacion de riesgos de gestion de la OCI  |201903: A traves de memorando.  |201902: 0 |201901: Certificado de Trasmision de la cuenta anual al SIRECI- CGR- Plan de mejormiento </v>
      </c>
      <c r="BL283" s="316" t="str">
        <f t="shared" si="24"/>
        <v xml:space="preserve"> |201912: 0 |201911: 0 |2019010: 0 |201909: 0 |201908: 0 |201907: 0 |201906: Se consolidó la información relativa a riesgos para Control Interno y de Transparencia para Procuraduria. |201905: 0  |201904: Informe preliminar de seguimiento y evaluacion de riesgos de gestion (según selectivo)  del 1 al 31 de octubre  |201903: observaciones al informe preliminar de seguimiento y verificacion al cumplimiento de la ley de transparencia del derecho  de acceso a la informacion publica  |201902: 0 |201901: Se consolido en un solo documento los planes de mejoramiento de las areas que registran hallazgos  en algunos de sus procesos, con el fin de que </v>
      </c>
      <c r="BM283" s="375" t="s">
        <v>2093</v>
      </c>
      <c r="BN283" s="376" t="s">
        <v>2094</v>
      </c>
      <c r="BO283" s="384">
        <v>0</v>
      </c>
      <c r="BP283" s="360">
        <v>0</v>
      </c>
      <c r="BQ283" s="375" t="s">
        <v>2095</v>
      </c>
      <c r="BR283" s="376" t="s">
        <v>2096</v>
      </c>
      <c r="BS283" s="423" t="s">
        <v>2097</v>
      </c>
      <c r="BT283" s="424" t="s">
        <v>2098</v>
      </c>
      <c r="BU283" s="462">
        <v>0</v>
      </c>
      <c r="BV283" s="463">
        <v>0</v>
      </c>
      <c r="BW283" s="267" t="s">
        <v>2099</v>
      </c>
      <c r="BX283" s="268" t="s">
        <v>2100</v>
      </c>
      <c r="BY283" s="490">
        <v>0</v>
      </c>
      <c r="BZ283" s="491">
        <v>0</v>
      </c>
      <c r="CA283" s="490">
        <v>0</v>
      </c>
      <c r="CB283" s="491">
        <v>0</v>
      </c>
      <c r="CC283" s="490">
        <v>0</v>
      </c>
      <c r="CD283" s="491">
        <v>0</v>
      </c>
      <c r="CE283" s="490">
        <v>0</v>
      </c>
      <c r="CF283" s="491">
        <v>0</v>
      </c>
      <c r="CG283" s="490">
        <v>0</v>
      </c>
      <c r="CH283" s="491">
        <v>0</v>
      </c>
      <c r="CI283" s="490">
        <v>0</v>
      </c>
      <c r="CJ283" s="491">
        <v>0</v>
      </c>
    </row>
    <row r="284" spans="1:88" ht="15" customHeight="1" x14ac:dyDescent="0.2">
      <c r="A284" s="587">
        <v>284</v>
      </c>
      <c r="B284" s="575" t="s">
        <v>254</v>
      </c>
      <c r="C284" s="577" t="s">
        <v>9</v>
      </c>
      <c r="D284" s="577" t="s">
        <v>44</v>
      </c>
      <c r="E284" s="577" t="s">
        <v>12</v>
      </c>
      <c r="F284" s="245" t="s">
        <v>121</v>
      </c>
      <c r="G284" s="245" t="s">
        <v>78</v>
      </c>
      <c r="H284" s="245">
        <v>11</v>
      </c>
      <c r="I284" s="577" t="s">
        <v>733</v>
      </c>
      <c r="J284" s="245" t="s">
        <v>24</v>
      </c>
      <c r="K284" s="245" t="s">
        <v>2257</v>
      </c>
      <c r="L284" s="245" t="s">
        <v>2101</v>
      </c>
      <c r="M284" s="245" t="s">
        <v>1618</v>
      </c>
      <c r="N284" s="577" t="s">
        <v>8</v>
      </c>
      <c r="O284" s="577" t="s">
        <v>344</v>
      </c>
      <c r="P284" s="577" t="s">
        <v>805</v>
      </c>
      <c r="Q284" s="577" t="s">
        <v>806</v>
      </c>
      <c r="R284" s="245" t="s">
        <v>260</v>
      </c>
      <c r="S284" s="245" t="s">
        <v>129</v>
      </c>
      <c r="T284" s="245" t="s">
        <v>130</v>
      </c>
      <c r="U284" s="575" t="s">
        <v>165</v>
      </c>
      <c r="V284" s="575" t="s">
        <v>327</v>
      </c>
      <c r="W284" s="245"/>
      <c r="X284" s="589"/>
      <c r="Y284" s="589"/>
      <c r="Z284" s="589"/>
      <c r="AA284" s="589"/>
      <c r="AB284" s="589"/>
      <c r="AC284" s="589">
        <v>1</v>
      </c>
      <c r="AD284" s="245" t="s">
        <v>1619</v>
      </c>
      <c r="AE284" s="245" t="s">
        <v>134</v>
      </c>
      <c r="AF284" s="576">
        <v>4.4642857142857152E-4</v>
      </c>
      <c r="AG284" s="588" t="s">
        <v>135</v>
      </c>
      <c r="AH284" s="525">
        <v>0</v>
      </c>
      <c r="AI284" s="527">
        <v>0</v>
      </c>
      <c r="AJ284" s="527">
        <v>0</v>
      </c>
      <c r="AK284" s="527">
        <v>0</v>
      </c>
      <c r="AL284" s="527">
        <v>0</v>
      </c>
      <c r="AM284" s="527">
        <v>0</v>
      </c>
      <c r="AN284" s="120">
        <v>0</v>
      </c>
      <c r="AO284" s="120">
        <v>0</v>
      </c>
      <c r="AP284" s="120">
        <v>0</v>
      </c>
      <c r="AQ284" s="120">
        <v>0</v>
      </c>
      <c r="AR284" s="120">
        <v>0.5</v>
      </c>
      <c r="AS284" s="120">
        <v>0.5</v>
      </c>
      <c r="AT284" s="546">
        <f t="shared" si="21"/>
        <v>1</v>
      </c>
      <c r="AU284" s="609" t="s">
        <v>136</v>
      </c>
      <c r="AV284" s="555">
        <v>0</v>
      </c>
      <c r="AW284" s="556">
        <v>0</v>
      </c>
      <c r="AX284" s="556">
        <v>0</v>
      </c>
      <c r="AY284" s="556">
        <v>0</v>
      </c>
      <c r="AZ284" s="556">
        <v>0</v>
      </c>
      <c r="BA284" s="556">
        <v>0</v>
      </c>
      <c r="BB284" s="105">
        <v>0</v>
      </c>
      <c r="BC284" s="105">
        <v>0</v>
      </c>
      <c r="BD284" s="105">
        <v>0</v>
      </c>
      <c r="BE284" s="105">
        <v>0</v>
      </c>
      <c r="BF284" s="105">
        <v>0</v>
      </c>
      <c r="BG284" s="105">
        <v>0</v>
      </c>
      <c r="BH284" s="572">
        <f t="shared" si="22"/>
        <v>0</v>
      </c>
      <c r="BI284" s="571">
        <f t="shared" si="26"/>
        <v>0</v>
      </c>
      <c r="BJ284" s="571" t="str">
        <f>VLOOKUP(BI284,Tabla_Indicador_Gestion4[#All],3,TRUE)</f>
        <v>Por Ejecutar</v>
      </c>
      <c r="BK284" s="315" t="str">
        <f t="shared" si="23"/>
        <v xml:space="preserve"> |201912: 0 |201911: 0 |2019010: 0 |201909: 0 |201908: 0 |201907: 0 |201906: 0 |201905: 0  |201904: 0 |201903: 0 |201902: 0 |201901: 0</v>
      </c>
      <c r="BL284" s="316" t="str">
        <f t="shared" si="24"/>
        <v xml:space="preserve"> |201912: 0 |201911: 0 |2019010: 0 |201909: 0 |201908: 0 |201907: 0 |201906: 0 |201905: 0  |201904: 0 |201903: 0 |201902: 0 |201901: 0</v>
      </c>
      <c r="BM284" s="361">
        <v>0</v>
      </c>
      <c r="BN284" s="362">
        <v>0</v>
      </c>
      <c r="BO284" s="361">
        <v>0</v>
      </c>
      <c r="BP284" s="362">
        <v>0</v>
      </c>
      <c r="BQ284" s="361">
        <v>0</v>
      </c>
      <c r="BR284" s="362">
        <v>0</v>
      </c>
      <c r="BS284" s="361">
        <v>0</v>
      </c>
      <c r="BT284" s="362">
        <v>0</v>
      </c>
      <c r="BU284" s="462">
        <v>0</v>
      </c>
      <c r="BV284" s="463">
        <v>0</v>
      </c>
      <c r="BW284" s="323">
        <v>0</v>
      </c>
      <c r="BX284" s="324">
        <v>0</v>
      </c>
      <c r="BY284" s="490">
        <v>0</v>
      </c>
      <c r="BZ284" s="491">
        <v>0</v>
      </c>
      <c r="CA284" s="490">
        <v>0</v>
      </c>
      <c r="CB284" s="491">
        <v>0</v>
      </c>
      <c r="CC284" s="490">
        <v>0</v>
      </c>
      <c r="CD284" s="491">
        <v>0</v>
      </c>
      <c r="CE284" s="490">
        <v>0</v>
      </c>
      <c r="CF284" s="491">
        <v>0</v>
      </c>
      <c r="CG284" s="490">
        <v>0</v>
      </c>
      <c r="CH284" s="491">
        <v>0</v>
      </c>
      <c r="CI284" s="490">
        <v>0</v>
      </c>
      <c r="CJ284" s="491">
        <v>0</v>
      </c>
    </row>
    <row r="285" spans="1:88" ht="15" customHeight="1" x14ac:dyDescent="0.2">
      <c r="A285" s="587">
        <v>285</v>
      </c>
      <c r="B285" s="575" t="s">
        <v>254</v>
      </c>
      <c r="C285" s="577" t="s">
        <v>9</v>
      </c>
      <c r="D285" s="577" t="s">
        <v>44</v>
      </c>
      <c r="E285" s="577" t="s">
        <v>12</v>
      </c>
      <c r="F285" s="245" t="s">
        <v>121</v>
      </c>
      <c r="G285" s="245" t="s">
        <v>78</v>
      </c>
      <c r="H285" s="245">
        <v>11</v>
      </c>
      <c r="I285" s="577" t="s">
        <v>733</v>
      </c>
      <c r="J285" s="245" t="s">
        <v>24</v>
      </c>
      <c r="K285" s="245" t="s">
        <v>2257</v>
      </c>
      <c r="L285" s="245" t="s">
        <v>2102</v>
      </c>
      <c r="M285" s="245" t="s">
        <v>735</v>
      </c>
      <c r="N285" s="577" t="s">
        <v>8</v>
      </c>
      <c r="O285" s="577" t="s">
        <v>344</v>
      </c>
      <c r="P285" s="577" t="s">
        <v>805</v>
      </c>
      <c r="Q285" s="577" t="s">
        <v>806</v>
      </c>
      <c r="R285" s="245" t="s">
        <v>260</v>
      </c>
      <c r="S285" s="245" t="s">
        <v>129</v>
      </c>
      <c r="T285" s="245" t="s">
        <v>130</v>
      </c>
      <c r="U285" s="575" t="s">
        <v>165</v>
      </c>
      <c r="V285" s="575" t="s">
        <v>327</v>
      </c>
      <c r="W285" s="245"/>
      <c r="X285" s="589"/>
      <c r="Y285" s="589"/>
      <c r="Z285" s="589"/>
      <c r="AA285" s="589"/>
      <c r="AB285" s="589"/>
      <c r="AC285" s="589">
        <v>1</v>
      </c>
      <c r="AD285" s="245" t="s">
        <v>736</v>
      </c>
      <c r="AE285" s="245" t="s">
        <v>134</v>
      </c>
      <c r="AF285" s="576">
        <v>4.4642857142857152E-4</v>
      </c>
      <c r="AG285" s="588" t="s">
        <v>135</v>
      </c>
      <c r="AH285" s="531">
        <v>0</v>
      </c>
      <c r="AI285" s="529">
        <v>0</v>
      </c>
      <c r="AJ285" s="529">
        <v>0</v>
      </c>
      <c r="AK285" s="529">
        <v>0.33333299999999999</v>
      </c>
      <c r="AL285" s="529">
        <v>0</v>
      </c>
      <c r="AM285" s="527">
        <v>0.33329999999999999</v>
      </c>
      <c r="AN285" s="124">
        <v>0</v>
      </c>
      <c r="AO285" s="130">
        <v>0</v>
      </c>
      <c r="AP285" s="124">
        <v>0</v>
      </c>
      <c r="AQ285" s="124">
        <v>0</v>
      </c>
      <c r="AR285" s="124">
        <v>0</v>
      </c>
      <c r="AS285" s="124">
        <v>0.33333299999999999</v>
      </c>
      <c r="AT285" s="546">
        <f t="shared" si="21"/>
        <v>0.99996600000000002</v>
      </c>
      <c r="AU285" s="609" t="s">
        <v>136</v>
      </c>
      <c r="AV285" s="557">
        <v>0</v>
      </c>
      <c r="AW285" s="558">
        <v>0</v>
      </c>
      <c r="AX285" s="558">
        <v>0</v>
      </c>
      <c r="AY285" s="558">
        <v>0.33333299999999999</v>
      </c>
      <c r="AZ285" s="556">
        <v>0</v>
      </c>
      <c r="BA285" s="558">
        <v>0.33329999999999999</v>
      </c>
      <c r="BB285" s="105">
        <v>0</v>
      </c>
      <c r="BC285" s="105">
        <v>0</v>
      </c>
      <c r="BD285" s="105">
        <v>0</v>
      </c>
      <c r="BE285" s="105">
        <v>0</v>
      </c>
      <c r="BF285" s="105">
        <v>0</v>
      </c>
      <c r="BG285" s="105">
        <v>0</v>
      </c>
      <c r="BH285" s="572">
        <f t="shared" si="22"/>
        <v>0.66663300000000003</v>
      </c>
      <c r="BI285" s="571">
        <f t="shared" si="26"/>
        <v>0.66665566629265394</v>
      </c>
      <c r="BJ285" s="571" t="str">
        <f>VLOOKUP(BI285,Tabla_Indicador_Gestion4[#All],3,TRUE)</f>
        <v>En Seguimiento</v>
      </c>
      <c r="BK285" s="315" t="str">
        <f t="shared" si="23"/>
        <v xml:space="preserve"> |201912: 0 |201911: 0 |2019010: 0 |201909: 0 |201908: 0 |201907: 0 |201906: Correo electrónico - actas de reunión - Archivo PDF - ORFEO |201905: 0  |201904: Correo electrónico - actas de reunión - Archivo PDF - ORFEO |201903: 0 |201902: 0 |201901: 0</v>
      </c>
      <c r="BL285" s="316" t="str">
        <f t="shared" si="24"/>
        <v xml:space="preserve"> |201912: 0 |201911: 0 |2019010: 0 |201909: 0 |201908: 0 |201907: 0 |201906: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La publicación de actos administrativos en Orfeo solo se realiza una vez se haya cumplido en debida forma la notificación o comunicación del acto según sea el caso.  El día 30-05-2019 se remitió correo a todas las dependencias que expiden resoluciones susceptibles de notificación o comunicación, reiterando la necesidad del diligenciamiento correcto y completo de las bases de actos administrativos, al igual que se informa lo respectivo al Grupo de Apoyo a la Gestión Administrativa (AGA) y la Coordinadora a cargo (EVIDENCIA 7). Igualmente, se adjunta evidencia de respuesta a los requerimientos realizados a la empresa de Servicios Postales Nacionales 4-72 relacionados con diferentes irregularidades o deficiencias en las guías de envió de los actos administrativos (EVIDENCIA 8). El día 21 de junio de 2019 se realizó capacitación a la Delegatura de Protección al Usuario y a la Oficina Asesora Jurídica respecto al diligenciamiento de bases (EVIDENCIA 9).  |201905: 0  |201904: Se realizaron  Capacitaciones a cada una de las áreas en las cuales se expiden actos administrativos para mejorar el procedimiento, aclarando que la oficina asesora jurídica pese a ser la dependencia que sugirió las capacitaciones, no cumplió con la asistencia a la capacitación programada; es preciso aclarar que durante la recepción de actos administrativos para su radicación, se realiza como actividad previa la revisión del mismo y si se da el caso de evidenciar errores o inconsistencias, se envían las observaciones a la dependencia que lo expidió. También se debe manifestar que el proceso de notificación de actos administrativos se encuentra centralizado en cuatro (4) personas, controlando la filtración de información al respecto, al igual que no se permite el uso de dispositivos celulares dentro de las oficinas del Grupo de Notificaciones. La publicación de actos administrativos en Orfeo solo se realiza, una vez se haya cumplido en debida forma la notificación o comunicación del acto según sea el caso. (Evidencia 9) |201903: 0 |201902: 0 |201901: 0</v>
      </c>
      <c r="BM285" s="359">
        <v>0</v>
      </c>
      <c r="BN285" s="360">
        <v>0</v>
      </c>
      <c r="BO285" s="359">
        <v>0</v>
      </c>
      <c r="BP285" s="360">
        <v>0</v>
      </c>
      <c r="BQ285" s="359">
        <v>0</v>
      </c>
      <c r="BR285" s="360">
        <v>0</v>
      </c>
      <c r="BS285" s="423" t="s">
        <v>2103</v>
      </c>
      <c r="BT285" s="424" t="s">
        <v>2104</v>
      </c>
      <c r="BU285" s="462">
        <v>0</v>
      </c>
      <c r="BV285" s="463">
        <v>0</v>
      </c>
      <c r="BW285" s="267" t="s">
        <v>2103</v>
      </c>
      <c r="BX285" s="268" t="s">
        <v>2105</v>
      </c>
      <c r="BY285" s="490">
        <v>0</v>
      </c>
      <c r="BZ285" s="491">
        <v>0</v>
      </c>
      <c r="CA285" s="490">
        <v>0</v>
      </c>
      <c r="CB285" s="491">
        <v>0</v>
      </c>
      <c r="CC285" s="490">
        <v>0</v>
      </c>
      <c r="CD285" s="491">
        <v>0</v>
      </c>
      <c r="CE285" s="490">
        <v>0</v>
      </c>
      <c r="CF285" s="491">
        <v>0</v>
      </c>
      <c r="CG285" s="490">
        <v>0</v>
      </c>
      <c r="CH285" s="491">
        <v>0</v>
      </c>
      <c r="CI285" s="490">
        <v>0</v>
      </c>
      <c r="CJ285" s="491">
        <v>0</v>
      </c>
    </row>
    <row r="286" spans="1:88" ht="15" customHeight="1" x14ac:dyDescent="0.2">
      <c r="A286" s="587">
        <v>286</v>
      </c>
      <c r="B286" s="575" t="s">
        <v>254</v>
      </c>
      <c r="C286" s="577" t="s">
        <v>9</v>
      </c>
      <c r="D286" s="577" t="s">
        <v>44</v>
      </c>
      <c r="E286" s="577" t="s">
        <v>12</v>
      </c>
      <c r="F286" s="245" t="s">
        <v>121</v>
      </c>
      <c r="G286" s="245" t="s">
        <v>78</v>
      </c>
      <c r="H286" s="245">
        <v>2</v>
      </c>
      <c r="I286" s="577" t="s">
        <v>122</v>
      </c>
      <c r="J286" s="245" t="s">
        <v>13</v>
      </c>
      <c r="K286" s="245" t="s">
        <v>2311</v>
      </c>
      <c r="L286" s="245" t="s">
        <v>2106</v>
      </c>
      <c r="M286" s="245" t="s">
        <v>2107</v>
      </c>
      <c r="N286" s="577" t="s">
        <v>60</v>
      </c>
      <c r="O286" s="577" t="s">
        <v>2108</v>
      </c>
      <c r="P286" s="577" t="s">
        <v>2108</v>
      </c>
      <c r="Q286" s="577" t="s">
        <v>2108</v>
      </c>
      <c r="R286" s="245" t="s">
        <v>260</v>
      </c>
      <c r="S286" s="245" t="s">
        <v>129</v>
      </c>
      <c r="T286" s="245" t="s">
        <v>130</v>
      </c>
      <c r="U286" s="575" t="s">
        <v>2109</v>
      </c>
      <c r="V286" s="575" t="s">
        <v>2110</v>
      </c>
      <c r="W286" s="245"/>
      <c r="X286" s="589"/>
      <c r="Y286" s="589"/>
      <c r="Z286" s="589"/>
      <c r="AA286" s="589"/>
      <c r="AB286" s="589"/>
      <c r="AC286" s="589">
        <v>1</v>
      </c>
      <c r="AD286" s="245" t="s">
        <v>2111</v>
      </c>
      <c r="AE286" s="245" t="s">
        <v>134</v>
      </c>
      <c r="AF286" s="576">
        <v>4.4642857142857152E-4</v>
      </c>
      <c r="AG286" s="588" t="s">
        <v>135</v>
      </c>
      <c r="AH286" s="525">
        <v>0</v>
      </c>
      <c r="AI286" s="527">
        <v>0</v>
      </c>
      <c r="AJ286" s="527">
        <v>0.25</v>
      </c>
      <c r="AK286" s="527">
        <v>0.25</v>
      </c>
      <c r="AL286" s="527">
        <v>0</v>
      </c>
      <c r="AM286" s="527">
        <v>0</v>
      </c>
      <c r="AN286" s="126">
        <v>0.25</v>
      </c>
      <c r="AO286" s="126">
        <v>0</v>
      </c>
      <c r="AP286" s="126">
        <v>0</v>
      </c>
      <c r="AQ286" s="126">
        <v>0.25</v>
      </c>
      <c r="AR286" s="126">
        <v>0</v>
      </c>
      <c r="AS286" s="126">
        <v>0</v>
      </c>
      <c r="AT286" s="546">
        <f t="shared" si="21"/>
        <v>1</v>
      </c>
      <c r="AU286" s="609" t="s">
        <v>136</v>
      </c>
      <c r="AV286" s="555">
        <v>0</v>
      </c>
      <c r="AW286" s="556">
        <v>0</v>
      </c>
      <c r="AX286" s="556">
        <v>0.25</v>
      </c>
      <c r="AY286" s="556">
        <v>0.25</v>
      </c>
      <c r="AZ286" s="556">
        <v>0</v>
      </c>
      <c r="BA286" s="556">
        <v>0</v>
      </c>
      <c r="BB286" s="123">
        <v>0</v>
      </c>
      <c r="BC286" s="123">
        <v>0</v>
      </c>
      <c r="BD286" s="123">
        <v>0</v>
      </c>
      <c r="BE286" s="123">
        <v>0</v>
      </c>
      <c r="BF286" s="123">
        <v>0</v>
      </c>
      <c r="BG286" s="123">
        <v>0</v>
      </c>
      <c r="BH286" s="572">
        <f t="shared" si="22"/>
        <v>0.5</v>
      </c>
      <c r="BI286" s="571">
        <f t="shared" si="26"/>
        <v>0.5</v>
      </c>
      <c r="BJ286" s="571" t="str">
        <f>VLOOKUP(BI286,Tabla_Indicador_Gestion4[#All],3,TRUE)</f>
        <v>En Tramite</v>
      </c>
      <c r="BK286" s="315" t="str">
        <f t="shared" si="23"/>
        <v xml:space="preserve"> |201912: 0 |201911: 0 |2019010: 0 |201909: 0 |201908: 0 |201907: 0 |201906: Radicado memorando número 20192000069933 del 19 de junio de 2019, Comunicación plan de trabajo. Seguimiento a las acciones suscritas en el Plan de Mejoramiento Archivistico - PMA, con el Archivo General de la Nación - AGN del segundo trimestre 2019 (01 de abril al 30 de junio 2019).  |201905: El siguiente reporte se realiza en el mes de Julio.  |201904: Memorando 20192000045493 del 16 abril de 2019 |201903: Informe comunicado mediante radicado 20192000025013 del 4 de marzo de 2019
Actualización carta de salvaguarda logo 28 de enero de 2019
actualización logo del código de ética 18 de marzo
Solicitud de eliminación Instructivo 19-DII-03 fomento de la cultura del autocrontol |201902: 0 |201901: 0</v>
      </c>
      <c r="BL286" s="316" t="str">
        <f t="shared" si="24"/>
        <v xml:space="preserve"> |201912: 0 |201911: 0 |2019010: 0 |201909: 0 |201908: 0 |201907: 0 |201906: En cumplimiento al PAA aprobado para la vigencia 2019 , se comunica la metodología para el análisis de la información solicitada. Mediante el memorando y  correo electrónico del día 19 de junio a los responsables del diligenciamiento del PMA. El día 20 de Junio se realiza alcance para la fecha de entrega de los avances del PMA.  |201905: 0  |201904: Radicado memorando número 20192000038753 del 02 de abril de 2019. Seguimiento a las acciones suscritas en el Plan de Mejoramiento Archivístico – PMA, con el Archivo General de la Nación – AGN del Primer Trimestre 2019 (01 de enero al 31 de marzo de 2019). 
Radicado memorando número 20192000045493 del 16 de abril de 2019. Comunicación Informe Preliminar de Seguimiento a la Ejecución del PMA suscrito con el Archivo General de la nación con corte a 31 de marzo de 2019. 
Radicado memorando número 20192000048023 del 26 de abril de 2019. Comunicación Informe Definitivo de Seguimiento a la Ejecución del Plan de Mejoramiento Archivistico suscrito con el Archivo General de la Nación con corte a 31 de marzo de 2019. |201903: Se ejecutó el informe de seguimiento al Plan de Mejoramiento Archivístico con corte al cuarto trimestre de 2018
Actualización cadena de valor por parte de planeación carta de salvaguarda
Actualización documental OCI |201902: 0 |201901: 0</v>
      </c>
      <c r="BM286" s="361">
        <v>0</v>
      </c>
      <c r="BN286" s="362">
        <v>0</v>
      </c>
      <c r="BO286" s="361">
        <v>0</v>
      </c>
      <c r="BP286" s="383">
        <v>0</v>
      </c>
      <c r="BQ286" s="357" t="s">
        <v>2112</v>
      </c>
      <c r="BR286" s="370" t="s">
        <v>2113</v>
      </c>
      <c r="BS286" s="418" t="s">
        <v>2114</v>
      </c>
      <c r="BT286" s="419" t="s">
        <v>2115</v>
      </c>
      <c r="BU286" s="460" t="s">
        <v>2116</v>
      </c>
      <c r="BV286" s="463">
        <v>0</v>
      </c>
      <c r="BW286" s="295" t="s">
        <v>2117</v>
      </c>
      <c r="BX286" s="296" t="s">
        <v>2118</v>
      </c>
      <c r="BY286" s="490">
        <v>0</v>
      </c>
      <c r="BZ286" s="491">
        <v>0</v>
      </c>
      <c r="CA286" s="490">
        <v>0</v>
      </c>
      <c r="CB286" s="491">
        <v>0</v>
      </c>
      <c r="CC286" s="490">
        <v>0</v>
      </c>
      <c r="CD286" s="491">
        <v>0</v>
      </c>
      <c r="CE286" s="490">
        <v>0</v>
      </c>
      <c r="CF286" s="491">
        <v>0</v>
      </c>
      <c r="CG286" s="490">
        <v>0</v>
      </c>
      <c r="CH286" s="491">
        <v>0</v>
      </c>
      <c r="CI286" s="490">
        <v>0</v>
      </c>
      <c r="CJ286" s="491">
        <v>0</v>
      </c>
    </row>
    <row r="287" spans="1:88" ht="15" customHeight="1" x14ac:dyDescent="0.2">
      <c r="A287" s="587">
        <v>287</v>
      </c>
      <c r="B287" s="575" t="s">
        <v>254</v>
      </c>
      <c r="C287" s="577" t="s">
        <v>9</v>
      </c>
      <c r="D287" s="577" t="s">
        <v>44</v>
      </c>
      <c r="E287" s="577" t="s">
        <v>12</v>
      </c>
      <c r="F287" s="245" t="s">
        <v>121</v>
      </c>
      <c r="G287" s="245" t="s">
        <v>78</v>
      </c>
      <c r="H287" s="245">
        <v>2</v>
      </c>
      <c r="I287" s="577" t="s">
        <v>122</v>
      </c>
      <c r="J287" s="245" t="s">
        <v>13</v>
      </c>
      <c r="K287" s="245" t="s">
        <v>2311</v>
      </c>
      <c r="L287" s="245" t="s">
        <v>2119</v>
      </c>
      <c r="M287" s="245" t="s">
        <v>2120</v>
      </c>
      <c r="N287" s="577" t="s">
        <v>60</v>
      </c>
      <c r="O287" s="577" t="s">
        <v>2108</v>
      </c>
      <c r="P287" s="577" t="s">
        <v>2108</v>
      </c>
      <c r="Q287" s="577" t="s">
        <v>2108</v>
      </c>
      <c r="R287" s="245" t="s">
        <v>260</v>
      </c>
      <c r="S287" s="245" t="s">
        <v>129</v>
      </c>
      <c r="T287" s="245" t="s">
        <v>130</v>
      </c>
      <c r="U287" s="575" t="s">
        <v>2109</v>
      </c>
      <c r="V287" s="575" t="s">
        <v>2110</v>
      </c>
      <c r="W287" s="245"/>
      <c r="X287" s="245"/>
      <c r="Y287" s="245"/>
      <c r="Z287" s="245"/>
      <c r="AA287" s="245"/>
      <c r="AB287" s="245"/>
      <c r="AC287" s="245">
        <v>1</v>
      </c>
      <c r="AD287" s="245" t="s">
        <v>2121</v>
      </c>
      <c r="AE287" s="245" t="s">
        <v>134</v>
      </c>
      <c r="AF287" s="576">
        <v>4.4642857142857152E-4</v>
      </c>
      <c r="AG287" s="588" t="s">
        <v>135</v>
      </c>
      <c r="AH287" s="522">
        <v>0</v>
      </c>
      <c r="AI287" s="523">
        <v>0</v>
      </c>
      <c r="AJ287" s="523">
        <v>0</v>
      </c>
      <c r="AK287" s="523">
        <v>0</v>
      </c>
      <c r="AL287" s="523">
        <v>0</v>
      </c>
      <c r="AM287" s="523">
        <v>1</v>
      </c>
      <c r="AN287" s="112">
        <v>0</v>
      </c>
      <c r="AO287" s="112">
        <v>0</v>
      </c>
      <c r="AP287" s="112">
        <v>0</v>
      </c>
      <c r="AQ287" s="112">
        <v>0</v>
      </c>
      <c r="AR287" s="112">
        <v>0</v>
      </c>
      <c r="AS287" s="112">
        <v>0</v>
      </c>
      <c r="AT287" s="545">
        <f t="shared" si="21"/>
        <v>1</v>
      </c>
      <c r="AU287" s="609" t="s">
        <v>136</v>
      </c>
      <c r="AV287" s="553">
        <v>0</v>
      </c>
      <c r="AW287" s="554">
        <v>0</v>
      </c>
      <c r="AX287" s="554">
        <v>0</v>
      </c>
      <c r="AY287" s="554">
        <v>0</v>
      </c>
      <c r="AZ287" s="554">
        <v>0</v>
      </c>
      <c r="BA287" s="554">
        <v>1</v>
      </c>
      <c r="BB287" s="115">
        <v>0</v>
      </c>
      <c r="BC287" s="115">
        <v>0</v>
      </c>
      <c r="BD287" s="115">
        <v>0</v>
      </c>
      <c r="BE287" s="115">
        <v>0</v>
      </c>
      <c r="BF287" s="115">
        <v>0</v>
      </c>
      <c r="BG287" s="115">
        <v>0</v>
      </c>
      <c r="BH287" s="545">
        <f t="shared" si="22"/>
        <v>1</v>
      </c>
      <c r="BI287" s="571">
        <f t="shared" si="26"/>
        <v>1</v>
      </c>
      <c r="BJ287" s="571" t="str">
        <f>VLOOKUP(BI287,Tabla_Indicador_Gestion4[#All],3,TRUE)</f>
        <v>Culminada</v>
      </c>
      <c r="BK287" s="315" t="str">
        <f t="shared" si="23"/>
        <v xml:space="preserve"> |201912: 0 |201911: 0 |2019010: 0 |201909: 0 |201908: 0 |201907: 0 |201906: La socialización de la campaña se  realiza con publicacion en la Intranet, pantallas digitales correo institucional el día 12 de junio, a la fecha 08 de Julio la información se mantienen publicada en la intranet y las pantallas digitales de la entidad. |201905: 0  |201904: 0 |201903: 0 |201902: 0 |201901: 0</v>
      </c>
      <c r="BL287" s="316" t="str">
        <f t="shared" si="24"/>
        <v xml:space="preserve"> |201912: 0 |201911: 0 |2019010: 0 |201909: 0 |201908: 0 |201907: 0 |201906: A partir del mes de marzo se inicio la construcción de la presentación "Fomento de la Cultura del Autocontrol" cumpliendo con la programacion del PAA 2019. |201905: 0  |201904: 0 |201903: 0 |201902: 0 |201901: 0</v>
      </c>
      <c r="BM287" s="359">
        <v>0</v>
      </c>
      <c r="BN287" s="360">
        <v>0</v>
      </c>
      <c r="BO287" s="359">
        <v>0</v>
      </c>
      <c r="BP287" s="385">
        <v>0</v>
      </c>
      <c r="BQ287" s="416">
        <v>0</v>
      </c>
      <c r="BR287" s="385">
        <v>0</v>
      </c>
      <c r="BS287" s="359">
        <v>0</v>
      </c>
      <c r="BT287" s="360">
        <v>0</v>
      </c>
      <c r="BU287" s="462">
        <v>0</v>
      </c>
      <c r="BV287" s="463">
        <v>0</v>
      </c>
      <c r="BW287" s="297" t="s">
        <v>2122</v>
      </c>
      <c r="BX287" s="268" t="s">
        <v>2123</v>
      </c>
      <c r="BY287" s="490">
        <v>0</v>
      </c>
      <c r="BZ287" s="491">
        <v>0</v>
      </c>
      <c r="CA287" s="490">
        <v>0</v>
      </c>
      <c r="CB287" s="491">
        <v>0</v>
      </c>
      <c r="CC287" s="490">
        <v>0</v>
      </c>
      <c r="CD287" s="491">
        <v>0</v>
      </c>
      <c r="CE287" s="490">
        <v>0</v>
      </c>
      <c r="CF287" s="491">
        <v>0</v>
      </c>
      <c r="CG287" s="490">
        <v>0</v>
      </c>
      <c r="CH287" s="491">
        <v>0</v>
      </c>
      <c r="CI287" s="490">
        <v>0</v>
      </c>
      <c r="CJ287" s="491">
        <v>0</v>
      </c>
    </row>
    <row r="288" spans="1:88" ht="15" customHeight="1" x14ac:dyDescent="0.2">
      <c r="A288" s="587">
        <v>288</v>
      </c>
      <c r="B288" s="575" t="s">
        <v>254</v>
      </c>
      <c r="C288" s="577" t="s">
        <v>9</v>
      </c>
      <c r="D288" s="577" t="s">
        <v>44</v>
      </c>
      <c r="E288" s="577" t="s">
        <v>12</v>
      </c>
      <c r="F288" s="245" t="s">
        <v>121</v>
      </c>
      <c r="G288" s="245" t="s">
        <v>78</v>
      </c>
      <c r="H288" s="245">
        <v>2</v>
      </c>
      <c r="I288" s="577" t="s">
        <v>122</v>
      </c>
      <c r="J288" s="245" t="s">
        <v>13</v>
      </c>
      <c r="K288" s="245" t="s">
        <v>2311</v>
      </c>
      <c r="L288" s="245" t="s">
        <v>2124</v>
      </c>
      <c r="M288" s="245" t="s">
        <v>2125</v>
      </c>
      <c r="N288" s="577" t="s">
        <v>60</v>
      </c>
      <c r="O288" s="577" t="s">
        <v>2108</v>
      </c>
      <c r="P288" s="577" t="s">
        <v>2108</v>
      </c>
      <c r="Q288" s="577" t="s">
        <v>2108</v>
      </c>
      <c r="R288" s="245" t="s">
        <v>260</v>
      </c>
      <c r="S288" s="245" t="s">
        <v>129</v>
      </c>
      <c r="T288" s="245" t="s">
        <v>130</v>
      </c>
      <c r="U288" s="575" t="s">
        <v>2109</v>
      </c>
      <c r="V288" s="575" t="s">
        <v>2110</v>
      </c>
      <c r="W288" s="245"/>
      <c r="X288" s="589"/>
      <c r="Y288" s="589"/>
      <c r="Z288" s="589"/>
      <c r="AA288" s="589"/>
      <c r="AB288" s="589"/>
      <c r="AC288" s="589">
        <v>1</v>
      </c>
      <c r="AD288" s="245" t="s">
        <v>2126</v>
      </c>
      <c r="AE288" s="245" t="s">
        <v>134</v>
      </c>
      <c r="AF288" s="576">
        <v>4.4642857142857152E-4</v>
      </c>
      <c r="AG288" s="588" t="s">
        <v>135</v>
      </c>
      <c r="AH288" s="525">
        <v>8.3400000000000002E-2</v>
      </c>
      <c r="AI288" s="527">
        <v>8.3400000000000002E-2</v>
      </c>
      <c r="AJ288" s="527">
        <v>8.3400000000000002E-2</v>
      </c>
      <c r="AK288" s="527">
        <v>8.3400000000000002E-2</v>
      </c>
      <c r="AL288" s="527">
        <v>8.3400000000000002E-2</v>
      </c>
      <c r="AM288" s="527">
        <v>8.3400000000000002E-2</v>
      </c>
      <c r="AN288" s="126">
        <v>8.3400000000000002E-2</v>
      </c>
      <c r="AO288" s="126">
        <v>8.3400000000000002E-2</v>
      </c>
      <c r="AP288" s="126">
        <v>8.3400000000000002E-2</v>
      </c>
      <c r="AQ288" s="126">
        <v>8.3400000000000002E-2</v>
      </c>
      <c r="AR288" s="126">
        <v>8.3400000000000002E-2</v>
      </c>
      <c r="AS288" s="126">
        <v>8.3400000000000002E-2</v>
      </c>
      <c r="AT288" s="546">
        <f t="shared" si="21"/>
        <v>1.0008000000000001</v>
      </c>
      <c r="AU288" s="609" t="s">
        <v>136</v>
      </c>
      <c r="AV288" s="555">
        <v>8.3400000000000002E-2</v>
      </c>
      <c r="AW288" s="556">
        <v>8.3400000000000002E-2</v>
      </c>
      <c r="AX288" s="556">
        <v>8.3400000000000002E-2</v>
      </c>
      <c r="AY288" s="556">
        <v>8.3400000000000002E-2</v>
      </c>
      <c r="AZ288" s="556">
        <v>0</v>
      </c>
      <c r="BA288" s="556">
        <v>0</v>
      </c>
      <c r="BB288" s="123">
        <v>0</v>
      </c>
      <c r="BC288" s="123">
        <v>0</v>
      </c>
      <c r="BD288" s="123">
        <v>0</v>
      </c>
      <c r="BE288" s="123">
        <v>0</v>
      </c>
      <c r="BF288" s="123">
        <v>0</v>
      </c>
      <c r="BG288" s="123">
        <v>0</v>
      </c>
      <c r="BH288" s="572">
        <f t="shared" si="22"/>
        <v>0.33360000000000001</v>
      </c>
      <c r="BI288" s="571">
        <f t="shared" si="26"/>
        <v>0.33333333333333331</v>
      </c>
      <c r="BJ288" s="571" t="str">
        <f>VLOOKUP(BI288,Tabla_Indicador_Gestion4[#All],3,TRUE)</f>
        <v>En Tramite</v>
      </c>
      <c r="BK288" s="315" t="str">
        <f t="shared" si="23"/>
        <v xml:space="preserve"> |201912: 0 |201911: 0 |2019010: 0 |201909: 0 |201908: 0 |201907: 0 |201906: El dÍa 4 de Junio de 2019 mediante correo electrónico se da respuesta a la solicitud realizada por la Secretaria general en atención al oficio Número 20195605476432 radicado por la Procuraduría Delegada para la Defensa del Patriminio Público, en el que se asigna dar respuesta al literal (g) de dicho oficio. En el se contesta que  literal  asignado no es competencia de la Oficina de Control Interno, se dio respuesta  ala procuraduría mediande oficio 20195000194741 con fecha del 12 de junio. |201905: Para el mes de mayo no se realizaron seguimientos a entes externos.  |201904: 1.  Correo electrónico de fecha 02 de abril de 2019, remitido a la Oficina Asesora Jurídica, Dra. María del Rosario Oviedo, 2. Radicado 2019000111021 del 29 abril de 2019 |201903: 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|201902: Radicado memorando número 20192000023583  del 28 de febrero de 2019, Respuesta punto f, oficio CGR AC-ST-16 (radicado en la Supertransporte bajo el número 20195605176192 del 26 de febrero de 2019), remitido a esta oficina vía correo electrónico. -  ( Ver evidencia en carpeta virtual 2019 - seguimiento / CGR 2019 / CGR_OTROS REQUERIM 2019 / PM CGR - CGR AC_ST_16_Rta item f_ 26Feb2019" |201901: 20192000006343 del 17 enero 2019, expediente CID-2019-510-001, H-8 (2018).
* 20192000006363 del 17 enero 2019, expediente CID-2019-510-003, H-11 (2018).
* 20192000008193 del 23 enero 2019, expediente CID-2017-510-012 H_18 (2015).
* 20192000008203 del 23 enero 2019, expediente CID-2017-510-021. H_33 (2015)</v>
      </c>
      <c r="BL288" s="316" t="str">
        <f t="shared" si="24"/>
        <v xml:space="preserve"> |201912: 0 |201911: 0 |2019010: 0 |201909: 0 |201908: 0 |201907: 0 |201906: Se da respuesta la Secreataria Genral indicando que el numeral (g)  de la solicitud efectuada por la Procuraduría no es competencia de la OCI, sin embargo se hizo seguimiento de la respuesta oportuna de dicho requerimiento. |201905: 0  |201904: 1. Respuesta a solicitud Yerson Cárdenas Pulido, tutela rad.2019-0092, accionado Superintendencia de Puertos y Transporte, 2. Respuesta a comunicación No.AC-ST-036-2019, Observaciones presentadas por el equipo auditor de la CGR, mediante escrito radicado en la STcon Número 20195605344312 del 22 de abril de 2019.  
Se dio respuesta oportuna a los requerimientos radicdos a la OCI. |201903: Se dio respesta oportuna a los requerimientos realizados a la OCI |201902: Se dio respuesta oportuna a los requerimientos realizados a la OCI |201901: Se dió respuesta oportuna a los requerimientos realizados a la OCI</v>
      </c>
      <c r="BM288" s="357" t="s">
        <v>2127</v>
      </c>
      <c r="BN288" s="358" t="s">
        <v>2128</v>
      </c>
      <c r="BO288" s="357" t="s">
        <v>2129</v>
      </c>
      <c r="BP288" s="358" t="s">
        <v>2130</v>
      </c>
      <c r="BQ288" s="357" t="s">
        <v>2131</v>
      </c>
      <c r="BR288" s="358" t="s">
        <v>2132</v>
      </c>
      <c r="BS288" s="443" t="s">
        <v>2133</v>
      </c>
      <c r="BT288" s="444" t="s">
        <v>2134</v>
      </c>
      <c r="BU288" s="460" t="s">
        <v>2135</v>
      </c>
      <c r="BV288" s="463">
        <v>0</v>
      </c>
      <c r="BW288" s="295" t="s">
        <v>2136</v>
      </c>
      <c r="BX288" s="270" t="s">
        <v>2137</v>
      </c>
      <c r="BY288" s="490">
        <v>0</v>
      </c>
      <c r="BZ288" s="491">
        <v>0</v>
      </c>
      <c r="CA288" s="490">
        <v>0</v>
      </c>
      <c r="CB288" s="491">
        <v>0</v>
      </c>
      <c r="CC288" s="490">
        <v>0</v>
      </c>
      <c r="CD288" s="491">
        <v>0</v>
      </c>
      <c r="CE288" s="490">
        <v>0</v>
      </c>
      <c r="CF288" s="491">
        <v>0</v>
      </c>
      <c r="CG288" s="490">
        <v>0</v>
      </c>
      <c r="CH288" s="491">
        <v>0</v>
      </c>
      <c r="CI288" s="490">
        <v>0</v>
      </c>
      <c r="CJ288" s="491">
        <v>0</v>
      </c>
    </row>
    <row r="289" spans="1:88" ht="15" customHeight="1" x14ac:dyDescent="0.2">
      <c r="A289" s="587">
        <v>289</v>
      </c>
      <c r="B289" s="575" t="s">
        <v>254</v>
      </c>
      <c r="C289" s="577" t="s">
        <v>9</v>
      </c>
      <c r="D289" s="577" t="s">
        <v>44</v>
      </c>
      <c r="E289" s="577" t="s">
        <v>12</v>
      </c>
      <c r="F289" s="245" t="s">
        <v>121</v>
      </c>
      <c r="G289" s="245" t="s">
        <v>78</v>
      </c>
      <c r="H289" s="245">
        <v>2</v>
      </c>
      <c r="I289" s="577" t="s">
        <v>122</v>
      </c>
      <c r="J289" s="245" t="s">
        <v>13</v>
      </c>
      <c r="K289" s="245" t="s">
        <v>2311</v>
      </c>
      <c r="L289" s="245" t="s">
        <v>2138</v>
      </c>
      <c r="M289" s="245" t="s">
        <v>2244</v>
      </c>
      <c r="N289" s="577" t="s">
        <v>60</v>
      </c>
      <c r="O289" s="577" t="s">
        <v>2108</v>
      </c>
      <c r="P289" s="577" t="s">
        <v>2108</v>
      </c>
      <c r="Q289" s="577" t="s">
        <v>2108</v>
      </c>
      <c r="R289" s="245" t="s">
        <v>260</v>
      </c>
      <c r="S289" s="245" t="s">
        <v>129</v>
      </c>
      <c r="T289" s="245" t="s">
        <v>130</v>
      </c>
      <c r="U289" s="575" t="s">
        <v>2109</v>
      </c>
      <c r="V289" s="575" t="s">
        <v>2110</v>
      </c>
      <c r="W289" s="245"/>
      <c r="X289" s="589"/>
      <c r="Y289" s="589"/>
      <c r="Z289" s="589"/>
      <c r="AA289" s="589"/>
      <c r="AB289" s="589"/>
      <c r="AC289" s="589">
        <v>1</v>
      </c>
      <c r="AD289" s="245" t="s">
        <v>2140</v>
      </c>
      <c r="AE289" s="245" t="s">
        <v>134</v>
      </c>
      <c r="AF289" s="576">
        <v>4.4642857142857152E-4</v>
      </c>
      <c r="AG289" s="588" t="s">
        <v>135</v>
      </c>
      <c r="AH289" s="531">
        <v>0</v>
      </c>
      <c r="AI289" s="529">
        <v>0.25</v>
      </c>
      <c r="AJ289" s="529">
        <v>0.25</v>
      </c>
      <c r="AK289" s="529">
        <v>0</v>
      </c>
      <c r="AL289" s="529">
        <v>0</v>
      </c>
      <c r="AM289" s="529">
        <v>0</v>
      </c>
      <c r="AN289" s="125">
        <v>0.25</v>
      </c>
      <c r="AO289" s="125">
        <v>0</v>
      </c>
      <c r="AP289" s="125">
        <v>0</v>
      </c>
      <c r="AQ289" s="125">
        <v>0</v>
      </c>
      <c r="AR289" s="125">
        <v>0.25</v>
      </c>
      <c r="AS289" s="125">
        <v>0</v>
      </c>
      <c r="AT289" s="546">
        <f t="shared" si="21"/>
        <v>1</v>
      </c>
      <c r="AU289" s="609" t="s">
        <v>136</v>
      </c>
      <c r="AV289" s="557">
        <v>0</v>
      </c>
      <c r="AW289" s="558">
        <v>0.25</v>
      </c>
      <c r="AX289" s="558">
        <v>0.25</v>
      </c>
      <c r="AY289" s="558">
        <v>0</v>
      </c>
      <c r="AZ289" s="558">
        <v>0</v>
      </c>
      <c r="BA289" s="558">
        <v>0.5</v>
      </c>
      <c r="BB289" s="123">
        <v>0</v>
      </c>
      <c r="BC289" s="123">
        <v>0</v>
      </c>
      <c r="BD289" s="123">
        <v>0</v>
      </c>
      <c r="BE289" s="123">
        <v>0</v>
      </c>
      <c r="BF289" s="123">
        <v>0</v>
      </c>
      <c r="BG289" s="123">
        <v>0</v>
      </c>
      <c r="BH289" s="572">
        <f t="shared" si="22"/>
        <v>1</v>
      </c>
      <c r="BI289" s="571">
        <f t="shared" si="26"/>
        <v>1</v>
      </c>
      <c r="BJ289" s="571" t="str">
        <f>VLOOKUP(BI289,Tabla_Indicador_Gestion4[#All],3,TRUE)</f>
        <v>Culminada</v>
      </c>
      <c r="BK289" s="315" t="str">
        <f t="shared" si="23"/>
        <v xml:space="preserve"> |201912: 0 |201911: 0 |2019010: 0 |201909: 0 |201908: 0 |201907: 0 |201906: 0 |201905: La siguiente evidencia se presenta en el mes de Julio.  |201904: 0 |201903: Informe pormenorizado rad. 20192000029693 del 13 de marzo de 2019 |201902: 0 |201901: Certificado FURAG Jefe OCI 20 de febrero de 2019 </v>
      </c>
      <c r="BL289" s="316" t="str">
        <f t="shared" si="24"/>
        <v xml:space="preserve"> |201912: 0 |201911: 0 |2019010: 0 |201909: 0 |201908: 0 |201907: 0 |201906: La  evidencia se presentara en el mes de Julio de acuerdo a la programación consignada en el PAA 2019 aprobado por el Comité de Coordinacion Institucional de Control Interno. |201905: 0  |201904: 0 |201903: Se comunicó informe pormenorizado con recomendaciones rad. 20192000029693 del 13 de 2019 y se publicó en el link http://www.supertransporte.gov.co/index.php/informes-de-gestion-evaluacion-y-auditoria/  |201902: 0 |201901: Se transmitió FURAG 20 de febrero de 2019 al DAFP y se remitió correo a la Superintendente y a la Secretaría General con copia del Certificado.</v>
      </c>
      <c r="BM289" s="375" t="s">
        <v>2141</v>
      </c>
      <c r="BN289" s="376" t="s">
        <v>2142</v>
      </c>
      <c r="BO289" s="384">
        <v>0</v>
      </c>
      <c r="BP289" s="385">
        <v>0</v>
      </c>
      <c r="BQ289" s="375" t="s">
        <v>2143</v>
      </c>
      <c r="BR289" s="376" t="s">
        <v>2144</v>
      </c>
      <c r="BS289" s="359">
        <v>0</v>
      </c>
      <c r="BT289" s="360">
        <v>0</v>
      </c>
      <c r="BU289" s="460" t="s">
        <v>2145</v>
      </c>
      <c r="BV289" s="463">
        <v>0</v>
      </c>
      <c r="BW289" s="321">
        <v>0</v>
      </c>
      <c r="BX289" s="268" t="s">
        <v>2146</v>
      </c>
      <c r="BY289" s="490">
        <v>0</v>
      </c>
      <c r="BZ289" s="491">
        <v>0</v>
      </c>
      <c r="CA289" s="490">
        <v>0</v>
      </c>
      <c r="CB289" s="491">
        <v>0</v>
      </c>
      <c r="CC289" s="490">
        <v>0</v>
      </c>
      <c r="CD289" s="491">
        <v>0</v>
      </c>
      <c r="CE289" s="490">
        <v>0</v>
      </c>
      <c r="CF289" s="491">
        <v>0</v>
      </c>
      <c r="CG289" s="490">
        <v>0</v>
      </c>
      <c r="CH289" s="491">
        <v>0</v>
      </c>
      <c r="CI289" s="490">
        <v>0</v>
      </c>
      <c r="CJ289" s="491">
        <v>0</v>
      </c>
    </row>
    <row r="290" spans="1:88" ht="15" customHeight="1" x14ac:dyDescent="0.2">
      <c r="A290" s="587">
        <v>290</v>
      </c>
      <c r="B290" s="575" t="s">
        <v>254</v>
      </c>
      <c r="C290" s="577" t="s">
        <v>9</v>
      </c>
      <c r="D290" s="577" t="s">
        <v>44</v>
      </c>
      <c r="E290" s="577" t="s">
        <v>12</v>
      </c>
      <c r="F290" s="245" t="s">
        <v>121</v>
      </c>
      <c r="G290" s="245" t="s">
        <v>78</v>
      </c>
      <c r="H290" s="245">
        <v>2</v>
      </c>
      <c r="I290" s="577" t="s">
        <v>122</v>
      </c>
      <c r="J290" s="245" t="s">
        <v>13</v>
      </c>
      <c r="K290" s="245" t="s">
        <v>2311</v>
      </c>
      <c r="L290" s="245" t="s">
        <v>2147</v>
      </c>
      <c r="M290" s="245" t="s">
        <v>2148</v>
      </c>
      <c r="N290" s="577" t="s">
        <v>60</v>
      </c>
      <c r="O290" s="577" t="s">
        <v>2108</v>
      </c>
      <c r="P290" s="577" t="s">
        <v>2108</v>
      </c>
      <c r="Q290" s="577" t="s">
        <v>2108</v>
      </c>
      <c r="R290" s="245" t="s">
        <v>260</v>
      </c>
      <c r="S290" s="245" t="s">
        <v>129</v>
      </c>
      <c r="T290" s="245" t="s">
        <v>130</v>
      </c>
      <c r="U290" s="575" t="s">
        <v>2109</v>
      </c>
      <c r="V290" s="575" t="s">
        <v>2110</v>
      </c>
      <c r="W290" s="245"/>
      <c r="X290" s="589"/>
      <c r="Y290" s="589"/>
      <c r="Z290" s="589"/>
      <c r="AA290" s="589"/>
      <c r="AB290" s="589"/>
      <c r="AC290" s="589">
        <v>1</v>
      </c>
      <c r="AD290" s="245" t="s">
        <v>2149</v>
      </c>
      <c r="AE290" s="245" t="s">
        <v>134</v>
      </c>
      <c r="AF290" s="576">
        <v>4.4642857142857152E-4</v>
      </c>
      <c r="AG290" s="588" t="s">
        <v>135</v>
      </c>
      <c r="AH290" s="525">
        <v>8.3400000000000002E-2</v>
      </c>
      <c r="AI290" s="527">
        <v>8.3400000000000002E-2</v>
      </c>
      <c r="AJ290" s="527">
        <v>8.3400000000000002E-2</v>
      </c>
      <c r="AK290" s="527">
        <v>8.3400000000000002E-2</v>
      </c>
      <c r="AL290" s="527">
        <v>8.3400000000000002E-2</v>
      </c>
      <c r="AM290" s="527">
        <v>8.3400000000000002E-2</v>
      </c>
      <c r="AN290" s="126">
        <v>8.3400000000000002E-2</v>
      </c>
      <c r="AO290" s="126">
        <v>8.3400000000000002E-2</v>
      </c>
      <c r="AP290" s="126">
        <v>8.3400000000000002E-2</v>
      </c>
      <c r="AQ290" s="126">
        <v>8.3400000000000002E-2</v>
      </c>
      <c r="AR290" s="126">
        <v>8.3400000000000002E-2</v>
      </c>
      <c r="AS290" s="126">
        <v>8.3400000000000002E-2</v>
      </c>
      <c r="AT290" s="546">
        <f t="shared" si="21"/>
        <v>1.0008000000000001</v>
      </c>
      <c r="AU290" s="609" t="s">
        <v>136</v>
      </c>
      <c r="AV290" s="555">
        <v>8.3400000000000002E-2</v>
      </c>
      <c r="AW290" s="556">
        <v>8.3400000000000002E-2</v>
      </c>
      <c r="AX290" s="556">
        <v>8.3400000000000002E-2</v>
      </c>
      <c r="AY290" s="556">
        <v>8.3400000000000002E-2</v>
      </c>
      <c r="AZ290" s="556">
        <v>8.3400000000000002E-2</v>
      </c>
      <c r="BA290" s="556">
        <v>8.3400000000000002E-2</v>
      </c>
      <c r="BB290" s="123">
        <v>0</v>
      </c>
      <c r="BC290" s="123">
        <v>0</v>
      </c>
      <c r="BD290" s="123">
        <v>0</v>
      </c>
      <c r="BE290" s="123">
        <v>0</v>
      </c>
      <c r="BF290" s="123">
        <v>0</v>
      </c>
      <c r="BG290" s="123">
        <v>0</v>
      </c>
      <c r="BH290" s="572">
        <f t="shared" si="22"/>
        <v>0.50040000000000007</v>
      </c>
      <c r="BI290" s="571">
        <f t="shared" si="26"/>
        <v>0.5</v>
      </c>
      <c r="BJ290" s="571" t="str">
        <f>VLOOKUP(BI290,Tabla_Indicador_Gestion4[#All],3,TRUE)</f>
        <v>En Tramite</v>
      </c>
      <c r="BK290" s="315" t="str">
        <f t="shared" si="23"/>
        <v xml:space="preserve"> |201912: 0 |201911: 0 |2019010: 0 |201909: 0 |201908: 0 |201907: 0 |201906: 1. Memorando 20192000065903 del 06 de junio de 2019 - Solicitud Información verificación del cumplimiento de las funciones del comité de conciliación y a las politicas de prevención del Daño Antijurídico y defensa Judicial.
2. Oficio 20192000190071 del 14 de junio de 2019 traslado informe Reiteración “Reiteración debilidades evidenciadas en el Sistema de Control Interno del comité de Conciliación y e-KOGUI” 
3. Mediante correo electronico del día 25 de junio se solicita información para austeridad del gasto segundo trimestre 2019. |201905: 1. Memorando 20192000049183 del 02 de mayo de 2019 -  Rol de liderazgo estratégico comunicación Plan Anual de Auditoria 
2. Memorando  20192000051413 del 08 de mayo de 2019 - seguimiento funciones de los encargos
3. Memorando 20192000051513 del 08 de mayo de 2019 - seguimiento Manuales de fuciones
4. Memorando 20192000052603 del 10 de mayo de 2019 - Informe de seguimiento al cumplimiento de las medidas de Austeridad del Gasto Público
5. Memorando 20192000052713 del 10 de mayo de 2019 - Informe Preliminar CEMAT
6. Memorando 20192000055043 del 16 de mayo de 2019 - Informe reiteración eKOGUI
7. Memorando 20192000060923 del 28 de mayo de 2019 - Solicitud soportes funciones de los encargos.  |201904: 1. Correo electtronico 23 de abril de 2019, 2. Correo electronico del 2 de mayo de 2019. Los archivos del 23 y 30 de abril de2019 se encuentran en la ruta Z:\OCI_2019\200_29 EVALUAC Y SEGUIM\200_29_03 SEGUIMIENTO\PAA2019 |201903: Seguimiento al Plan de Mejora Archivístico (último trimestre de 2018 -  primer semestre 2019) Semestral
Radicado número 20192000025013 del 4 de marzo de 2019, Comunicación informe definitivo del cuarto trimestre de 2018.
Link Y:\ÁRBOL ELECTRÓNICO OCI 200_2018\200-29 EVALUAC Y SEGUIM\200-29_03 SEGUIMIENTO\Plan Mejoramiento Archivístico
Informe Mensual Austeridad en el Gasto - CGR - SPT Diciembre de 2018 a noviembre de 2019)
Informe austeridad de Enero, correo institucional de fecha 07/03/2019. 
Ruta Y:\OCI_2019\200_32 INFORMES\200_32_03 INFORME GESTION INTERNO\Austeridad y Gasto
Informe Pormenorizado de Control Interno cuatrimestral (Noviembre 10 de 2018 a marzo 11 de 2019 - Marzo 12 a Julio 10 y Julio 11 a noviembre 10 de 2019)
Radicación memorando número 20192000029693 del 13 de marzo de 2019, Informe Pormenorizado del Estado del Sistema de Control Interno de la Supertransporte. Período del 11 de noviembre de 2018 al 11 de marzo de 2019.
Ruta Y:\ÁRBOL ELECTRÓNICO OCI 200_2018\200-29 EVALUAC Y SEGUIM\200-29_01 EVALUAC SISTEMA C_I\Informe Pormenorizado Control Interno\Informes Definitivos
Informe Derechos de Autor Software – Anual
Informe de software a la Dirección Nacional de Derechos de Autor el 15 de marzo de 2019
Ruta Y:\ÁRBOL ELECTRÓNICO OCI 200_2018\200-32 INFORMES\200-32_04 INFORM ENTIDAD ESTADO\Derechos de Autor\Informe
Verificación del cumplimiento de la Ley de transparencia y del derecho al acceso a la información pública
Memorando número 20192000036323 de 27 de marzo de 2019, Comunicación Informe definitivo de Seguimiento y verificación al cumplimiento de la Ley de Transparencia y del Derecho al Acceso a la Información Pública. 
Informe de seguimiento a las acciones producto de informes de control interno  e indicadores (según selectivo)
Radicado memorando número 192000031003 del 15 de marzo de 2019, Comunicación informe definitivo de seguimiento y evaluación de acciones por todas las fuentes e indicadores (según selectivo) del 1 de octubre a 31 de diciembre de 2018. 
Ruta Y:\ÁRBOL ELECTRÓNICO OCI 200_2018\200-29 EVALUAC Y SEGUIM\200-29_03 SEGUIMIENTO\Planes de Mejoramiento PMP\IV TRIMESTRE\AccionesXTodasFuentesIndicadores
Monitoreo y seguimiento a requerimientos de entes externos de control -  radicados en la Superintendencia con copia a Control Interno
Radicado respuesta a requerimiento número 20195605225562 del 12 marzo de 2019 – Congreso de la República de Colombia CLC-3.9- 066/1 – 19 – Requerimiento Presupuestal y Contable de información para el fenecimiento de la cuenta general del presupuesto y del tesoro y situación financiera de la nación vigencia fiscal 2018 |201902: Informe avance al plan de mejoramiento CGR sistema SIRECI con corte a diciembre 31 de 2018 y a junio 30 de 2019 - transmite semestral. |201901: • Seguimiento informe de la Gestión Contractual trimestral (undécimo 11 y quiceavo 15 día hábil trimestre vencido)
FECHA DE GENERACIÓN:2019/01/17
Y:\ÁRBOL ELECTRÓNICO OCI 200_2018\200-29 EVALUAC Y SEGUIM\200-29_03 SEGUIMIENTO\Gestión Contractual trime SIRECI
• Informe de evaluación Institucional por dependencias (Vigencia 2018) – Anual
Comunicación de Evaluación a la Gestión por Dependencias - Vigencia 2018, de fecha 30 de enero de 2019, 
Radicado                   Dependencia
20192000010563      Delegada de Tránsito
20192000010573      OCID
20192000010583      Gestión Documental
20192000010593      Delegada de Puertos
20192000010613      OTIC
20192000010623      Gestión de Comunicaciones
20192000010633      Grupo de Financiera
20192000010643      Grupo de Administrativa
20192000010653      Grupo de Talento Humano
20192000010663      Delegada de Concesiones e fraestrutura
20192000010673      Atención al Ciudadano
20192000010683     OAP
20192000010693     OAJ
20192000010703     Grupo de Notificaciones
20192000010713     Secretaria General
Ruta Y:\ÁRBOL ELECTRÓNICO OCI 200_2018\200-29 EVALUAC Y SEGUIM\200-29_03 SEGUIMIENTO\Evaluación por Dependencias\Evaluación por Dependencias - Vig 2018\II Semestre 2018
• Informe semestral sobre la atención de quejas, sugerencias y reclamos – Semestral
Radicado memorando número 20192000010963 del 31 de enero de 2019, Comunicación informe sobre la atención de quejas, sugerencias y reclamos PQR´S del segundo semestre de 2018.
Ruta Y:\ÁRBOL ELECTRÓNICO OCI 200_2018\200-29 EVALUAC Y SEGUIM\200-29_03 SEGUIMIENTO\PQRS\II_SEMESTRE 2018
• Informe Trimestral Austeridad en el Gasto - Ministerio de Transporte - OCI Mintransporte
Radicado Oficio Mintransporte número 20192000015691 del 21 de enero de 2019, Informe de Austeridad del Gasto, Cuarto Trimestre 2018.
Radicado memorando 20192000010353 del 30 de enero de 2019, Comunicación informe austeridad y eficiencia gasto público, cuarto trimestre de 2018.
Ruta Y:\ÁRBOL ELECTRÓNICO OCI 200_2018\200-32 INFORMES\200-32_04 INFORM ENTIDAD ESTADO\Austeridad y Gasto Público\Informes Definitivos
• Informe Mensual Austeridad en el Gasto - CGR - SPT Diciembre de 2018 a noviembre de 2019)
Informe austeridad de Enero, correo institucional de fecha 07/03/2019. 
Ruta Y:\OCI_2019\200_32 INFORMES\200_32_03 INFORME GESTION INTERNO\Austeridad y Gasto
• Coordinación  y remisión solicitud de información para ser consolidada para posterior transmisión de la Rendición de la Cuenta Anual - SIRECI.
CERTIFICADO SIRECI CUENTA ANUAL, FECHA DE GENERACIÓN:2019/02/22, CONSECUTIVO:356122018-12-31, FECHA DE CORTE: 2018-12-31, FECHA LIMÍTE DE TRANSMISIÓN: 2019-03-01
Y:\ÁRBOL ELECTRÓNICO OCI 200_2018\200-32 INFORMES\200-32_04 INFORM ENTIDAD ESTADO
</v>
      </c>
      <c r="BL290" s="316" t="str">
        <f t="shared" si="24"/>
        <v xml:space="preserve"> |201912: 0 |201911: 0 |2019010: 0 |201909: 0 |201908: 0 |201907: 0 |201906: La oficina de Control Interno realiza las actividades de  auditorias, seguimientos y evaluaciones de acuerdo a la programacion establecida en el PAA aprobado por el Comité de Coordinación Institucional de Control Interno, dando cumplimiento a lo establecido en el mismo. |201905: La oficina de control Interno realiza las actividades consignadas en el PAA con sus correspondientes fechas de ejecución.  |201904: 1. Se tomaron los Orfeos de los memorandos 1 al 23 de abril y se relacionaron en la descripción del PAA de 2019, 2. Se tomaron del Orfeo los memorandos 24 al 30 de abril y se relacionaron en la descripción del PAA de 2019. Se ejecutaron 3 informes y/o seguimientos de auditorias (Conciliación de Saldos de Operaciones Recíprocas,SIGEP,  ejecución presupuestal, plan de contratación) y en proceso 1 (Cemat) |201903: Se ejecutaron 7 auditorías, evaluaciones y seguimientos acorde con lo programado en el período , fueron comunicados con las respectivas recomendaciones. |201902: Se ejecutaron 8 auditorías, evaluaciones y seguimientos acorde con lo programado en el período , fueron comunicados con las respectivas recomendaciones. |201901: Se ejecutaron 23 auditorías, evaluaciones y seguimientos acorde con lo programado en el período , fueron comunicados con las respectivas recomendaciones.</v>
      </c>
      <c r="BM290" s="369" t="s">
        <v>2150</v>
      </c>
      <c r="BN290" s="370" t="s">
        <v>2151</v>
      </c>
      <c r="BO290" s="369" t="s">
        <v>2152</v>
      </c>
      <c r="BP290" s="370" t="s">
        <v>2153</v>
      </c>
      <c r="BQ290" s="369" t="s">
        <v>2154</v>
      </c>
      <c r="BR290" s="370" t="s">
        <v>2155</v>
      </c>
      <c r="BS290" s="443" t="s">
        <v>2156</v>
      </c>
      <c r="BT290" s="419" t="s">
        <v>2157</v>
      </c>
      <c r="BU290" s="418" t="s">
        <v>2158</v>
      </c>
      <c r="BV290" s="419" t="s">
        <v>2159</v>
      </c>
      <c r="BW290" s="298" t="s">
        <v>2160</v>
      </c>
      <c r="BX290" s="270" t="s">
        <v>2161</v>
      </c>
      <c r="BY290" s="490">
        <v>0</v>
      </c>
      <c r="BZ290" s="491">
        <v>0</v>
      </c>
      <c r="CA290" s="490">
        <v>0</v>
      </c>
      <c r="CB290" s="491">
        <v>0</v>
      </c>
      <c r="CC290" s="490">
        <v>0</v>
      </c>
      <c r="CD290" s="491">
        <v>0</v>
      </c>
      <c r="CE290" s="490">
        <v>0</v>
      </c>
      <c r="CF290" s="491">
        <v>0</v>
      </c>
      <c r="CG290" s="490">
        <v>0</v>
      </c>
      <c r="CH290" s="491">
        <v>0</v>
      </c>
      <c r="CI290" s="490">
        <v>0</v>
      </c>
      <c r="CJ290" s="491">
        <v>0</v>
      </c>
    </row>
    <row r="291" spans="1:88" ht="15" customHeight="1" x14ac:dyDescent="0.2">
      <c r="A291" s="587">
        <v>291</v>
      </c>
      <c r="B291" s="575" t="s">
        <v>254</v>
      </c>
      <c r="C291" s="577" t="s">
        <v>9</v>
      </c>
      <c r="D291" s="577" t="s">
        <v>44</v>
      </c>
      <c r="E291" s="577" t="s">
        <v>12</v>
      </c>
      <c r="F291" s="245" t="s">
        <v>121</v>
      </c>
      <c r="G291" s="245" t="s">
        <v>78</v>
      </c>
      <c r="H291" s="245">
        <v>11</v>
      </c>
      <c r="I291" s="577" t="s">
        <v>733</v>
      </c>
      <c r="J291" s="245" t="s">
        <v>24</v>
      </c>
      <c r="K291" s="245" t="s">
        <v>2329</v>
      </c>
      <c r="L291" s="245" t="s">
        <v>2162</v>
      </c>
      <c r="M291" s="245" t="s">
        <v>1627</v>
      </c>
      <c r="N291" s="577" t="s">
        <v>60</v>
      </c>
      <c r="O291" s="577" t="s">
        <v>2108</v>
      </c>
      <c r="P291" s="577" t="s">
        <v>2108</v>
      </c>
      <c r="Q291" s="577" t="s">
        <v>2108</v>
      </c>
      <c r="R291" s="245" t="s">
        <v>260</v>
      </c>
      <c r="S291" s="245" t="s">
        <v>129</v>
      </c>
      <c r="T291" s="245" t="s">
        <v>130</v>
      </c>
      <c r="U291" s="575" t="s">
        <v>165</v>
      </c>
      <c r="V291" s="575" t="s">
        <v>327</v>
      </c>
      <c r="W291" s="245"/>
      <c r="X291" s="589"/>
      <c r="Y291" s="589"/>
      <c r="Z291" s="589"/>
      <c r="AA291" s="589"/>
      <c r="AB291" s="589"/>
      <c r="AC291" s="589">
        <v>1</v>
      </c>
      <c r="AD291" s="245" t="s">
        <v>1619</v>
      </c>
      <c r="AE291" s="245" t="s">
        <v>134</v>
      </c>
      <c r="AF291" s="576">
        <v>4.4642857142857152E-4</v>
      </c>
      <c r="AG291" s="588" t="s">
        <v>135</v>
      </c>
      <c r="AH291" s="531">
        <v>0.5</v>
      </c>
      <c r="AI291" s="529">
        <v>0</v>
      </c>
      <c r="AJ291" s="529">
        <v>0</v>
      </c>
      <c r="AK291" s="529">
        <v>0</v>
      </c>
      <c r="AL291" s="529">
        <v>0.25</v>
      </c>
      <c r="AM291" s="529">
        <v>0</v>
      </c>
      <c r="AN291" s="122">
        <v>0</v>
      </c>
      <c r="AO291" s="122">
        <v>0</v>
      </c>
      <c r="AP291" s="125">
        <v>0.25</v>
      </c>
      <c r="AQ291" s="122">
        <v>0</v>
      </c>
      <c r="AR291" s="122">
        <v>0</v>
      </c>
      <c r="AS291" s="122">
        <v>0</v>
      </c>
      <c r="AT291" s="546">
        <f t="shared" si="21"/>
        <v>1</v>
      </c>
      <c r="AU291" s="609" t="s">
        <v>136</v>
      </c>
      <c r="AV291" s="557">
        <v>0.5</v>
      </c>
      <c r="AW291" s="558">
        <v>0</v>
      </c>
      <c r="AX291" s="558">
        <v>0</v>
      </c>
      <c r="AY291" s="558">
        <v>0</v>
      </c>
      <c r="AZ291" s="558">
        <v>0.25</v>
      </c>
      <c r="BA291" s="558">
        <v>0</v>
      </c>
      <c r="BB291" s="123">
        <v>0</v>
      </c>
      <c r="BC291" s="123">
        <v>0</v>
      </c>
      <c r="BD291" s="123">
        <v>0</v>
      </c>
      <c r="BE291" s="123">
        <v>0</v>
      </c>
      <c r="BF291" s="123">
        <v>0</v>
      </c>
      <c r="BG291" s="123">
        <v>0</v>
      </c>
      <c r="BH291" s="572">
        <f t="shared" si="22"/>
        <v>0.75</v>
      </c>
      <c r="BI291" s="571">
        <f t="shared" si="26"/>
        <v>0.75</v>
      </c>
      <c r="BJ291" s="571" t="str">
        <f>VLOOKUP(BI291,Tabla_Indicador_Gestion4[#All],3,TRUE)</f>
        <v>En Seguimiento</v>
      </c>
      <c r="BK291" s="315" t="str">
        <f t="shared" si="23"/>
        <v xml:space="preserve"> |201912: 0 |201911: 0 |2019010: 0 |201909: 0 |201908: 0 |201907: 0 |201906: 0 |201905: 1. Memorando 20192000051403 del 08 de mayo de 2019 - Solicitud información - seguimiento y evaluación de Riesgos de Gestión
2. Memorando 20192000055033 del 16 de mayo de 2019 - Comunicación Informe de seguimiento Plan Anticorrupción y Mapa de Riesgos de Corrupción  |201904: 1. Memorando20192000043073 del 10 de abril de 2019 |201903: 0 |201902: 0 |201901: Comunicación informe verificación y seguimiento plan anticorrupción y mapa de riesgos de corrupción y rendición de cuentas rad. 20192000006063 del 16 de enero de 2019
Informe seguimiento publicaciones pág web superintendencia de transporte del plan anticorrupción y mapa de riesgos de corrupción, rad. 20192000010953 del 31 de enero de 2019</v>
      </c>
      <c r="BL291" s="316" t="str">
        <f t="shared" si="24"/>
        <v xml:space="preserve"> |201912: 0 |201911: 0 |2019010: 0 |201909: 0 |201908: 0 |201907: 0 |201906: 0 |201905: Se realiza la publicación del informe Plan Anticorrupción de a cuerdo a las evidencias enviadas por cada Dependencia.  |201904: Se comunicó informe definitivo de seguimiento y evaluación de Riesgos de Gestión (según selectivo) del 1 de octubre a 31 de diciembre de 2018.  |201903: 0 |201902: 0 |201901: Informes comunicados con las respectivas evidencias, podrán ser consultadas en ORFEO, según radicados</v>
      </c>
      <c r="BM291" s="355" t="s">
        <v>2163</v>
      </c>
      <c r="BN291" s="356" t="s">
        <v>2164</v>
      </c>
      <c r="BO291" s="359">
        <v>0</v>
      </c>
      <c r="BP291" s="360">
        <v>0</v>
      </c>
      <c r="BQ291" s="359">
        <v>0</v>
      </c>
      <c r="BR291" s="360">
        <v>0</v>
      </c>
      <c r="BS291" s="423" t="s">
        <v>2165</v>
      </c>
      <c r="BT291" s="424" t="s">
        <v>2166</v>
      </c>
      <c r="BU291" s="460" t="s">
        <v>2167</v>
      </c>
      <c r="BV291" s="424" t="s">
        <v>2168</v>
      </c>
      <c r="BW291" s="321">
        <v>0</v>
      </c>
      <c r="BX291" s="322">
        <v>0</v>
      </c>
      <c r="BY291" s="490">
        <v>0</v>
      </c>
      <c r="BZ291" s="491">
        <v>0</v>
      </c>
      <c r="CA291" s="490">
        <v>0</v>
      </c>
      <c r="CB291" s="491">
        <v>0</v>
      </c>
      <c r="CC291" s="490">
        <v>0</v>
      </c>
      <c r="CD291" s="491">
        <v>0</v>
      </c>
      <c r="CE291" s="490">
        <v>0</v>
      </c>
      <c r="CF291" s="491">
        <v>0</v>
      </c>
      <c r="CG291" s="490">
        <v>0</v>
      </c>
      <c r="CH291" s="491">
        <v>0</v>
      </c>
      <c r="CI291" s="490">
        <v>0</v>
      </c>
      <c r="CJ291" s="491">
        <v>0</v>
      </c>
    </row>
    <row r="292" spans="1:88" ht="15" customHeight="1" x14ac:dyDescent="0.2">
      <c r="A292" s="587">
        <v>292</v>
      </c>
      <c r="B292" s="575" t="s">
        <v>254</v>
      </c>
      <c r="C292" s="577" t="s">
        <v>9</v>
      </c>
      <c r="D292" s="577" t="s">
        <v>44</v>
      </c>
      <c r="E292" s="577" t="s">
        <v>12</v>
      </c>
      <c r="F292" s="245" t="s">
        <v>121</v>
      </c>
      <c r="G292" s="245" t="s">
        <v>78</v>
      </c>
      <c r="H292" s="245">
        <v>11</v>
      </c>
      <c r="I292" s="577" t="s">
        <v>733</v>
      </c>
      <c r="J292" s="245" t="s">
        <v>24</v>
      </c>
      <c r="K292" s="245" t="s">
        <v>2329</v>
      </c>
      <c r="L292" s="245" t="s">
        <v>2169</v>
      </c>
      <c r="M292" s="245" t="s">
        <v>735</v>
      </c>
      <c r="N292" s="577" t="s">
        <v>60</v>
      </c>
      <c r="O292" s="577" t="s">
        <v>2108</v>
      </c>
      <c r="P292" s="577" t="s">
        <v>2108</v>
      </c>
      <c r="Q292" s="577" t="s">
        <v>2108</v>
      </c>
      <c r="R292" s="245" t="s">
        <v>260</v>
      </c>
      <c r="S292" s="245" t="s">
        <v>129</v>
      </c>
      <c r="T292" s="245" t="s">
        <v>130</v>
      </c>
      <c r="U292" s="575" t="s">
        <v>165</v>
      </c>
      <c r="V292" s="575" t="s">
        <v>327</v>
      </c>
      <c r="W292" s="245"/>
      <c r="X292" s="589"/>
      <c r="Y292" s="589"/>
      <c r="Z292" s="589"/>
      <c r="AA292" s="589"/>
      <c r="AB292" s="589"/>
      <c r="AC292" s="589">
        <v>1</v>
      </c>
      <c r="AD292" s="245" t="s">
        <v>736</v>
      </c>
      <c r="AE292" s="245" t="s">
        <v>134</v>
      </c>
      <c r="AF292" s="576">
        <v>4.4642857142857152E-4</v>
      </c>
      <c r="AG292" s="588" t="s">
        <v>135</v>
      </c>
      <c r="AH292" s="525">
        <v>0.5</v>
      </c>
      <c r="AI292" s="527">
        <v>0</v>
      </c>
      <c r="AJ292" s="527">
        <v>0</v>
      </c>
      <c r="AK292" s="527">
        <v>0</v>
      </c>
      <c r="AL292" s="527">
        <v>0.25</v>
      </c>
      <c r="AM292" s="527">
        <v>0</v>
      </c>
      <c r="AN292" s="122">
        <v>0</v>
      </c>
      <c r="AO292" s="122">
        <v>0</v>
      </c>
      <c r="AP292" s="126">
        <v>0.25</v>
      </c>
      <c r="AQ292" s="122">
        <v>0</v>
      </c>
      <c r="AR292" s="122">
        <v>0</v>
      </c>
      <c r="AS292" s="122">
        <v>0</v>
      </c>
      <c r="AT292" s="546">
        <f t="shared" si="21"/>
        <v>1</v>
      </c>
      <c r="AU292" s="609" t="s">
        <v>136</v>
      </c>
      <c r="AV292" s="555">
        <v>0.5</v>
      </c>
      <c r="AW292" s="556">
        <v>0</v>
      </c>
      <c r="AX292" s="556">
        <v>0</v>
      </c>
      <c r="AY292" s="556">
        <v>0</v>
      </c>
      <c r="AZ292" s="556">
        <v>0.25</v>
      </c>
      <c r="BA292" s="556">
        <v>0</v>
      </c>
      <c r="BB292" s="123">
        <v>0</v>
      </c>
      <c r="BC292" s="123">
        <v>0</v>
      </c>
      <c r="BD292" s="123">
        <v>0</v>
      </c>
      <c r="BE292" s="123">
        <v>0</v>
      </c>
      <c r="BF292" s="123">
        <v>0</v>
      </c>
      <c r="BG292" s="123">
        <v>0</v>
      </c>
      <c r="BH292" s="572">
        <f t="shared" si="22"/>
        <v>0.75</v>
      </c>
      <c r="BI292" s="571">
        <f t="shared" si="26"/>
        <v>0.75</v>
      </c>
      <c r="BJ292" s="571" t="str">
        <f>VLOOKUP(BI292,Tabla_Indicador_Gestion4[#All],3,TRUE)</f>
        <v>En Seguimiento</v>
      </c>
      <c r="BK292" s="315" t="str">
        <f t="shared" si="23"/>
        <v xml:space="preserve"> |201912: 0 |201911: 0 |2019010: 0 |201909: 0 |201908: 0 |201907: 0 |201906: 0 |201905: 1. Memorando 20192000051403 del 08 de mayo de 2019 - Solicitud información - seguimiento y evaluación de Riesgos de Gestión
2. Memorando 20192000055033 del 16 de mayo de 2019 - Comunicación Informe de seguimiento Plan Anticorrupción y Mapa de Riesgos de Corrupción  |201904: Memorando 20192000045653 del 17 abril de 2019 |201903: 0 |201902: 0 |201901: Comunicación informe verificación y seguimiento plan anticorrupción y mapa de riesgos de corrupción y rendición de cuentas rad. 20192000006063 del 16 de enero de 2019
Informe seguimiento publicaciones pág web superintendencia de transporte del plan anticorrupción y mapa de riesgos de corrupción, rad. 20192000010953 del 31 de enero de 2019</v>
      </c>
      <c r="BL292" s="316" t="str">
        <f t="shared" si="24"/>
        <v xml:space="preserve"> |201912: 0 |201911: 0 |2019010: 0 |201909: 0 |201908: 0 |201907: 0 |201906: 0 |201905: Se realiza la publicación del informe Plan Anticorrupción de a cuerdo a las evidencias enviadas por cada Dependencia.  |201904: Se solicitó información seguimiento a la implementación de las actividades consignadas en el PAAA y mapas de riesgos de corrupción, del primer cuatrimestre de 2019. |201903: 0 |201902: 0 |201901: Informes comunicados con las respectivas evidencias, podrán ser consultadas en ORFEO, según radicados</v>
      </c>
      <c r="BM292" s="357" t="s">
        <v>2163</v>
      </c>
      <c r="BN292" s="358" t="s">
        <v>2164</v>
      </c>
      <c r="BO292" s="361">
        <v>0</v>
      </c>
      <c r="BP292" s="362">
        <v>0</v>
      </c>
      <c r="BQ292" s="361">
        <v>0</v>
      </c>
      <c r="BR292" s="362">
        <v>0</v>
      </c>
      <c r="BS292" s="418" t="s">
        <v>2170</v>
      </c>
      <c r="BT292" s="419" t="s">
        <v>2171</v>
      </c>
      <c r="BU292" s="460" t="s">
        <v>2167</v>
      </c>
      <c r="BV292" s="419" t="s">
        <v>2168</v>
      </c>
      <c r="BW292" s="323">
        <v>0</v>
      </c>
      <c r="BX292" s="324">
        <v>0</v>
      </c>
      <c r="BY292" s="490">
        <v>0</v>
      </c>
      <c r="BZ292" s="491">
        <v>0</v>
      </c>
      <c r="CA292" s="490">
        <v>0</v>
      </c>
      <c r="CB292" s="491">
        <v>0</v>
      </c>
      <c r="CC292" s="490">
        <v>0</v>
      </c>
      <c r="CD292" s="491">
        <v>0</v>
      </c>
      <c r="CE292" s="490">
        <v>0</v>
      </c>
      <c r="CF292" s="491">
        <v>0</v>
      </c>
      <c r="CG292" s="490">
        <v>0</v>
      </c>
      <c r="CH292" s="491">
        <v>0</v>
      </c>
      <c r="CI292" s="490">
        <v>0</v>
      </c>
      <c r="CJ292" s="491">
        <v>0</v>
      </c>
    </row>
    <row r="293" spans="1:88" ht="15" customHeight="1" x14ac:dyDescent="0.2">
      <c r="A293" s="587">
        <v>293</v>
      </c>
      <c r="B293" s="575" t="s">
        <v>254</v>
      </c>
      <c r="C293" s="245" t="s">
        <v>9</v>
      </c>
      <c r="D293" s="577" t="s">
        <v>44</v>
      </c>
      <c r="E293" s="577" t="s">
        <v>12</v>
      </c>
      <c r="F293" s="245" t="s">
        <v>121</v>
      </c>
      <c r="G293" s="245" t="s">
        <v>78</v>
      </c>
      <c r="H293" s="245">
        <v>11</v>
      </c>
      <c r="I293" s="577" t="s">
        <v>733</v>
      </c>
      <c r="J293" s="245" t="s">
        <v>24</v>
      </c>
      <c r="K293" s="245" t="s">
        <v>2249</v>
      </c>
      <c r="L293" s="245" t="s">
        <v>2172</v>
      </c>
      <c r="M293" s="245" t="s">
        <v>2173</v>
      </c>
      <c r="N293" s="577" t="s">
        <v>60</v>
      </c>
      <c r="O293" s="577" t="s">
        <v>2108</v>
      </c>
      <c r="P293" s="577" t="s">
        <v>2108</v>
      </c>
      <c r="Q293" s="577" t="s">
        <v>2108</v>
      </c>
      <c r="R293" s="245" t="s">
        <v>260</v>
      </c>
      <c r="S293" s="245" t="s">
        <v>129</v>
      </c>
      <c r="T293" s="245" t="s">
        <v>130</v>
      </c>
      <c r="U293" s="575" t="s">
        <v>165</v>
      </c>
      <c r="V293" s="575" t="s">
        <v>327</v>
      </c>
      <c r="W293" s="245"/>
      <c r="X293" s="589"/>
      <c r="Y293" s="589"/>
      <c r="Z293" s="589"/>
      <c r="AA293" s="589"/>
      <c r="AB293" s="589"/>
      <c r="AC293" s="589">
        <v>1</v>
      </c>
      <c r="AD293" s="245" t="s">
        <v>2174</v>
      </c>
      <c r="AE293" s="245" t="s">
        <v>134</v>
      </c>
      <c r="AF293" s="576">
        <v>4.4642857142857152E-4</v>
      </c>
      <c r="AG293" s="588" t="s">
        <v>135</v>
      </c>
      <c r="AH293" s="531">
        <v>0.5</v>
      </c>
      <c r="AI293" s="529">
        <v>0</v>
      </c>
      <c r="AJ293" s="529">
        <v>0</v>
      </c>
      <c r="AK293" s="529">
        <v>0</v>
      </c>
      <c r="AL293" s="529">
        <v>0.25</v>
      </c>
      <c r="AM293" s="529">
        <v>0</v>
      </c>
      <c r="AN293" s="122">
        <v>0</v>
      </c>
      <c r="AO293" s="122">
        <v>0</v>
      </c>
      <c r="AP293" s="125">
        <v>0.25</v>
      </c>
      <c r="AQ293" s="122">
        <v>0</v>
      </c>
      <c r="AR293" s="122">
        <v>0</v>
      </c>
      <c r="AS293" s="122">
        <v>0</v>
      </c>
      <c r="AT293" s="546">
        <f t="shared" si="21"/>
        <v>1</v>
      </c>
      <c r="AU293" s="609" t="s">
        <v>136</v>
      </c>
      <c r="AV293" s="557">
        <v>0.5</v>
      </c>
      <c r="AW293" s="558">
        <v>0</v>
      </c>
      <c r="AX293" s="558">
        <v>0</v>
      </c>
      <c r="AY293" s="558">
        <v>0</v>
      </c>
      <c r="AZ293" s="558">
        <v>0.25</v>
      </c>
      <c r="BA293" s="558">
        <v>0</v>
      </c>
      <c r="BB293" s="123">
        <v>0</v>
      </c>
      <c r="BC293" s="123">
        <v>0</v>
      </c>
      <c r="BD293" s="123">
        <v>0</v>
      </c>
      <c r="BE293" s="123">
        <v>0</v>
      </c>
      <c r="BF293" s="123">
        <v>0</v>
      </c>
      <c r="BG293" s="123">
        <v>0</v>
      </c>
      <c r="BH293" s="572">
        <f t="shared" si="22"/>
        <v>0.75</v>
      </c>
      <c r="BI293" s="571">
        <f t="shared" si="26"/>
        <v>0.75</v>
      </c>
      <c r="BJ293" s="571" t="str">
        <f>VLOOKUP(BI293,Tabla_Indicador_Gestion4[#All],3,TRUE)</f>
        <v>En Seguimiento</v>
      </c>
      <c r="BK293" s="315" t="str">
        <f t="shared" si="23"/>
        <v xml:space="preserve"> |201912: 0 |201911: 0 |2019010: 0 |201909: 0 |201908: 0 |201907: 0 |201906: 0 |201905: 1. Memorando 20192000051503 del  08 de mayo de 2019 - Reiteración cumplimiento artículo 2.2.21.7.3 Asistencia a Comités, en lo relacionado con el Sistema de Control Interno y se crea la Red Anticorrupción”  |201904: 1.  Memorando 20192000044303 del 12 abril de 2019-Plan Participación Ciudadana
2. Memorando . 20192000045653  del 17 abril de 2019 
 |201903: 0 |201902: 0 |201901: Comunicación informe verificación y seguimiento plan anticorrupción y mapa de riesgos de corrupción y rendición de cuentas rad. 20192000006063 del 16 de enero de 2019
Informe seguimiento publicaciones pág web superintendencia de transporte del plan anticorrupción y mapa de riesgos de corrupción, rad. 20192000010953 del 31 de enero de 2019</v>
      </c>
      <c r="BL293" s="316" t="str">
        <f t="shared" si="24"/>
        <v xml:space="preserve"> |201912: 0 |201911: 0 |2019010: 0 |201909: 0 |201908: 0 |201907: 0 |201906: 0 |201905: Se emite memornado en el que se realizan observaciones para cumplir con el buen desarrollo del comité.  |201904: 1.  Se solicitó información para evaluación de los resultados de implementación de la estrategia, seguimiento Plan de Participación Ciudadana, con corte a 30 de abril de 2019
2.  Solicitud información- seguimiento a la implementación de las actividades consignadas en el Plan Anticorrupción y de Atención al Ciudadano y Mapas de Riesgos de corrupción, del primer cuatrimestre de 2019 |201903: 0 |201902: 0 |201901: Informes comunicados con las respectivas evidencias, podrán ser consultadas en ORFEO, según radicados</v>
      </c>
      <c r="BM293" s="355" t="s">
        <v>2163</v>
      </c>
      <c r="BN293" s="356" t="s">
        <v>2164</v>
      </c>
      <c r="BO293" s="359">
        <v>0</v>
      </c>
      <c r="BP293" s="360">
        <v>0</v>
      </c>
      <c r="BQ293" s="359">
        <v>0</v>
      </c>
      <c r="BR293" s="360">
        <v>0</v>
      </c>
      <c r="BS293" s="423" t="s">
        <v>2175</v>
      </c>
      <c r="BT293" s="424" t="s">
        <v>2176</v>
      </c>
      <c r="BU293" s="460" t="s">
        <v>2177</v>
      </c>
      <c r="BV293" s="461" t="s">
        <v>2178</v>
      </c>
      <c r="BW293" s="321">
        <v>0</v>
      </c>
      <c r="BX293" s="322">
        <v>0</v>
      </c>
      <c r="BY293" s="490">
        <v>0</v>
      </c>
      <c r="BZ293" s="491">
        <v>0</v>
      </c>
      <c r="CA293" s="490">
        <v>0</v>
      </c>
      <c r="CB293" s="491">
        <v>0</v>
      </c>
      <c r="CC293" s="490">
        <v>0</v>
      </c>
      <c r="CD293" s="491">
        <v>0</v>
      </c>
      <c r="CE293" s="490">
        <v>0</v>
      </c>
      <c r="CF293" s="491">
        <v>0</v>
      </c>
      <c r="CG293" s="490">
        <v>0</v>
      </c>
      <c r="CH293" s="491">
        <v>0</v>
      </c>
      <c r="CI293" s="490">
        <v>0</v>
      </c>
      <c r="CJ293" s="491">
        <v>0</v>
      </c>
    </row>
    <row r="294" spans="1:88" ht="15" customHeight="1" thickBot="1" x14ac:dyDescent="0.25">
      <c r="A294" s="605">
        <v>294</v>
      </c>
      <c r="B294" s="583" t="s">
        <v>254</v>
      </c>
      <c r="C294" s="584" t="s">
        <v>50</v>
      </c>
      <c r="D294" s="585" t="s">
        <v>51</v>
      </c>
      <c r="E294" s="606" t="s">
        <v>12</v>
      </c>
      <c r="F294" s="245" t="s">
        <v>121</v>
      </c>
      <c r="G294" s="585" t="s">
        <v>78</v>
      </c>
      <c r="H294" s="585">
        <v>15</v>
      </c>
      <c r="I294" s="577" t="s">
        <v>2017</v>
      </c>
      <c r="J294" s="245" t="s">
        <v>2060</v>
      </c>
      <c r="K294" s="245" t="s">
        <v>2277</v>
      </c>
      <c r="L294" s="585" t="s">
        <v>2179</v>
      </c>
      <c r="M294" s="585" t="s">
        <v>2180</v>
      </c>
      <c r="N294" s="606" t="s">
        <v>60</v>
      </c>
      <c r="O294" s="606" t="s">
        <v>2108</v>
      </c>
      <c r="P294" s="606" t="s">
        <v>2108</v>
      </c>
      <c r="Q294" s="606" t="s">
        <v>2108</v>
      </c>
      <c r="R294" s="585" t="s">
        <v>260</v>
      </c>
      <c r="S294" s="585" t="s">
        <v>129</v>
      </c>
      <c r="T294" s="585" t="s">
        <v>130</v>
      </c>
      <c r="U294" s="583" t="s">
        <v>165</v>
      </c>
      <c r="V294" s="583" t="s">
        <v>327</v>
      </c>
      <c r="W294" s="585"/>
      <c r="X294" s="607"/>
      <c r="Y294" s="607"/>
      <c r="Z294" s="607"/>
      <c r="AA294" s="607"/>
      <c r="AB294" s="607"/>
      <c r="AC294" s="607">
        <v>1</v>
      </c>
      <c r="AD294" s="585" t="s">
        <v>2181</v>
      </c>
      <c r="AE294" s="585" t="s">
        <v>134</v>
      </c>
      <c r="AF294" s="586">
        <v>5.000000000000001E-3</v>
      </c>
      <c r="AG294" s="608" t="s">
        <v>135</v>
      </c>
      <c r="AH294" s="532">
        <v>0</v>
      </c>
      <c r="AI294" s="533">
        <v>0</v>
      </c>
      <c r="AJ294" s="533">
        <v>0</v>
      </c>
      <c r="AK294" s="533">
        <v>0</v>
      </c>
      <c r="AL294" s="533">
        <v>0.5</v>
      </c>
      <c r="AM294" s="533">
        <v>0</v>
      </c>
      <c r="AN294" s="504">
        <v>0</v>
      </c>
      <c r="AO294" s="504">
        <v>0</v>
      </c>
      <c r="AP294" s="504">
        <v>0.45</v>
      </c>
      <c r="AQ294" s="504">
        <v>0</v>
      </c>
      <c r="AR294" s="504">
        <v>0</v>
      </c>
      <c r="AS294" s="504">
        <v>0.05</v>
      </c>
      <c r="AT294" s="548">
        <f t="shared" si="21"/>
        <v>1</v>
      </c>
      <c r="AU294" s="612" t="s">
        <v>136</v>
      </c>
      <c r="AV294" s="567">
        <v>0</v>
      </c>
      <c r="AW294" s="568">
        <v>0</v>
      </c>
      <c r="AX294" s="568">
        <v>0</v>
      </c>
      <c r="AY294" s="568">
        <v>0</v>
      </c>
      <c r="AZ294" s="568">
        <v>0.5</v>
      </c>
      <c r="BA294" s="568">
        <v>0</v>
      </c>
      <c r="BB294" s="506">
        <v>0</v>
      </c>
      <c r="BC294" s="506">
        <v>0</v>
      </c>
      <c r="BD294" s="506">
        <v>0</v>
      </c>
      <c r="BE294" s="506">
        <v>0</v>
      </c>
      <c r="BF294" s="506">
        <v>0</v>
      </c>
      <c r="BG294" s="506">
        <v>0</v>
      </c>
      <c r="BH294" s="573">
        <f t="shared" si="22"/>
        <v>0.5</v>
      </c>
      <c r="BI294" s="574">
        <f t="shared" si="26"/>
        <v>0.5</v>
      </c>
      <c r="BJ294" s="574" t="str">
        <f>VLOOKUP(BI294,Tabla_Indicador_Gestion4[#All],3,TRUE)</f>
        <v>En Tramite</v>
      </c>
      <c r="BK294" s="317" t="str">
        <f t="shared" si="23"/>
        <v xml:space="preserve"> |201912: 0 |201911: 0 |2019010: 0 |201909: 0 |201908: 0 |201907: 0 |201906: 0 |201905: 1. Memorando del 14 de mayo de 2019 - Comunicación Informe Definitivo de Seguimiento a la “Evaluación de los resultados de implementación de la estrategia” Plan de Participación Ciudadana 2019  |201904: 0 |201903: 0 |201902: 0 |201901: 0</v>
      </c>
      <c r="BL294" s="318" t="str">
        <f t="shared" si="24"/>
        <v xml:space="preserve"> |201912: 0 |201911: 0 |2019010: 0 |201909: 0 |201908: 0 |201907: 0 |201906: 0 |201905: En el desarrollo del informe de seguimiento se realiza el análisis de la información presentada como evidencia del avance a las actividades y metas establecidas en el plan de participación ciudadana 2019  |201904: 0 |201903: 0 |201902: 0 |201901: 0</v>
      </c>
      <c r="BM294" s="508">
        <v>0</v>
      </c>
      <c r="BN294" s="510">
        <v>0</v>
      </c>
      <c r="BO294" s="508">
        <v>0</v>
      </c>
      <c r="BP294" s="510">
        <v>0</v>
      </c>
      <c r="BQ294" s="508">
        <v>0</v>
      </c>
      <c r="BR294" s="510">
        <v>0</v>
      </c>
      <c r="BS294" s="508">
        <v>0</v>
      </c>
      <c r="BT294" s="510">
        <v>0</v>
      </c>
      <c r="BU294" s="516" t="s">
        <v>2182</v>
      </c>
      <c r="BV294" s="519" t="s">
        <v>2183</v>
      </c>
      <c r="BW294" s="520">
        <v>0</v>
      </c>
      <c r="BX294" s="521">
        <v>0</v>
      </c>
      <c r="BY294" s="492">
        <v>0</v>
      </c>
      <c r="BZ294" s="493">
        <v>0</v>
      </c>
      <c r="CA294" s="492">
        <v>0</v>
      </c>
      <c r="CB294" s="493">
        <v>0</v>
      </c>
      <c r="CC294" s="492">
        <v>0</v>
      </c>
      <c r="CD294" s="493">
        <v>0</v>
      </c>
      <c r="CE294" s="492">
        <v>0</v>
      </c>
      <c r="CF294" s="493">
        <v>0</v>
      </c>
      <c r="CG294" s="492">
        <v>0</v>
      </c>
      <c r="CH294" s="493">
        <v>0</v>
      </c>
      <c r="CI294" s="492">
        <v>0</v>
      </c>
      <c r="CJ294" s="493">
        <v>0</v>
      </c>
    </row>
    <row r="296" spans="1:88" ht="15" customHeight="1" x14ac:dyDescent="0.2">
      <c r="AC296" s="246"/>
    </row>
    <row r="297" spans="1:88" ht="15" customHeight="1" x14ac:dyDescent="0.2">
      <c r="AH297" s="62">
        <f>15/24</f>
        <v>0.625</v>
      </c>
      <c r="AK297" s="62">
        <f>5/24</f>
        <v>0.20833333333333334</v>
      </c>
      <c r="AX297" s="62">
        <v>0</v>
      </c>
    </row>
    <row r="298" spans="1:88" ht="15" customHeight="1" x14ac:dyDescent="0.2">
      <c r="AH298" s="62">
        <f>15/32</f>
        <v>0.46875</v>
      </c>
      <c r="AK298" s="62">
        <f>6/32</f>
        <v>0.1875</v>
      </c>
    </row>
  </sheetData>
  <sheetProtection algorithmName="SHA-512" hashValue="RnBWy03DY/QlN9f97iR/w7ztlrhSe17MD0dbSv0Cj202DQdjJxVLITG4UAYEtIOcePa19KvJRAVp6amIYrRJhA==" saltValue="odv+3mAJEH5jCO0Poppiig==" spinCount="100000" sheet="1" objects="1" scenarios="1"/>
  <mergeCells count="12">
    <mergeCell ref="BW1:BX1"/>
    <mergeCell ref="BM1:BN1"/>
    <mergeCell ref="BO1:BP1"/>
    <mergeCell ref="BQ1:BR1"/>
    <mergeCell ref="BS1:BT1"/>
    <mergeCell ref="BU1:BV1"/>
    <mergeCell ref="CI1:CJ1"/>
    <mergeCell ref="BY1:BZ1"/>
    <mergeCell ref="CA1:CB1"/>
    <mergeCell ref="CC1:CD1"/>
    <mergeCell ref="CE1:CF1"/>
    <mergeCell ref="CG1:CH1"/>
  </mergeCells>
  <conditionalFormatting sqref="AL17:AS17">
    <cfRule type="cellIs" dxfId="86" priority="112" stopIfTrue="1" operator="between">
      <formula>85.01%</formula>
      <formula>1000%</formula>
    </cfRule>
    <cfRule type="cellIs" dxfId="85" priority="113" operator="between">
      <formula>65.01%</formula>
      <formula>85%</formula>
    </cfRule>
    <cfRule type="cellIs" dxfId="84" priority="114" operator="between">
      <formula>0.1%</formula>
      <formula>65%</formula>
    </cfRule>
  </conditionalFormatting>
  <conditionalFormatting sqref="BI2">
    <cfRule type="iconSet" priority="5">
      <iconSet>
        <cfvo type="percent" val="0"/>
        <cfvo type="num" val="0.56000000000000005"/>
        <cfvo type="num" val="0.86"/>
      </iconSet>
    </cfRule>
  </conditionalFormatting>
  <conditionalFormatting sqref="BJ2:BL2">
    <cfRule type="containsText" dxfId="83" priority="4" operator="containsText" text="#¡DIV/0!">
      <formula>NOT(ISERROR(SEARCH("#¡DIV/0!",BJ2)))</formula>
    </cfRule>
  </conditionalFormatting>
  <conditionalFormatting sqref="BI3:BI294">
    <cfRule type="iconSet" priority="3">
      <iconSet>
        <cfvo type="percent" val="0"/>
        <cfvo type="percent" val="56"/>
        <cfvo type="percent" val="86"/>
      </iconSet>
    </cfRule>
  </conditionalFormatting>
  <dataValidations count="4">
    <dataValidation allowBlank="1" showInputMessage="1" showErrorMessage="1" prompt="Circular Puntos de Atencion al Ciudadano en Aeropuertos (16) y Terminales de transporte (42). Se disponga de personal en cda punto para atención al ciudadano y personal calificado para atender personas en condiciones de discapacidad" sqref="BE23:BE24"/>
    <dataValidation allowBlank="1" showErrorMessage="1" prompt="Publicacion en pagina web: Norma vigente transporte fluvial - ley 1242 de 2008, dirigido a empresas de transporte fluvial y sociedades portuarias fluviales;  y el documento sobre Obligaciones ante la SPT, dirigido a todos los sujetos de supervision." sqref="AX18 AX16"/>
    <dataValidation allowBlank="1" showErrorMessage="1" prompt="Se expidió la circular 021 de 2016 sobre publicidad de los certificados de calibración de básculas, la cual  esta dirigida a los supervisados de las tres misionales, en particular para la Delegada de concesiones a los concesionarios carreteros." sqref="AV264:AW264 AV127:AW127 AV52:AW52 AV57:BG59 AY55 AV54:AW55 AV53:BB53 BC52:BG52 AV60:AW63"/>
    <dataValidation allowBlank="1" showErrorMessage="1" prompt="No se planeó socialización para este mes" sqref="BD22:BG22 AV274:AW274 AX118:BB118 AV27:AW27 AV163:AW163 AZ179 AV258:AW258 AV215:AW215 AX56:BG56 AY204 AX166 AZ143 AV184:BG184 AV107:AW107 AY106:BA106 AX143 AX144:AZ144 AY147 AY148:AZ148 AX31 AY109:BA110 AZ13:BC13 BB190:BG190 AZ31 AZ289:BG290 AV288:AY290 BA288:BG288 AX286 AV282:AY282 AX277:AZ277 AV276:AW277 AV273:AX273 AV272:AW272 AX252:BG252 AV251:AY251 BA251:BG251 AV250:AX250 AV240:AX240 AV239:AW239 AV233:AW233 AV228:AX230 AY228 AV216:AX216 AV207:AW208 AV203:AX204 AV196:AW196 AX190:AY190 AX191:AZ191 AV190:AW191 BA189:BG189 AY183:BG183 AV182:AW182 AY176:BG176 AV175:AX176 AY175 AV171:AX173 AV168:BG169 AV165:AW167 BA159:BG161 AV159:AY161 AZ159 AV158:AX158 AY151:AY153 BA152:BG152 AV99 AV146:AX153 AV145:AZ145 AV143:AW144 AV133:AW133 AV130:AW130 AV129 AV127:AW128 AY127:BG127 AV123:AW123 AV120:AV121 AV118:AW119 AZ117:BG117 AX108:BA108 AY107:BG107 AZ100:AZ101 AV100:AY100 BA100:BA102 AZ92:AZ93 BP28 AZ96:BG96 BA92:BG95 AV20:BG20 AY91:AY92 AW91:AX91 AV77:AY77 BN28 AZ63:BG63 AX54:AX55 BC53:BG53 AX52:BB52 AV51:BG51 AW45:AW50 AX38:BG44 AV37:AW44 AX37:AY37 AW34:AW35 AV29:BA30 AX28:BA28 BB27:BG31 AV26:BA26 AV25:BG25 AX21:AY21 AZ3:BG11 AY19:BG19 AV17:BG17 AV16:AW16 AV15:AY15 AV14:AX14 BD14:BG14 AV3:AY12 BB99:BG102 AY149:BG150"/>
  </dataValidations>
  <hyperlinks>
    <hyperlink ref="BO82" r:id="rId1"/>
    <hyperlink ref="BO85" r:id="rId2"/>
    <hyperlink ref="BM133" r:id="rId3"/>
    <hyperlink ref="BQ226" r:id="rId4"/>
    <hyperlink ref="BS82" r:id="rId5"/>
    <hyperlink ref="BS108" r:id="rId6"/>
    <hyperlink ref="BS109" r:id="rId7" location="action=89&amp;active_id=channel_inbox"/>
    <hyperlink ref="BS224" r:id="rId8"/>
    <hyperlink ref="BS226" r:id="rId9"/>
    <hyperlink ref="BS262" r:id="rId10"/>
    <hyperlink ref="BU108" r:id="rId11"/>
    <hyperlink ref="BU109" r:id="rId12" location="action=89&amp;active_id=channel_inbox"/>
    <hyperlink ref="BU226" r:id="rId13"/>
    <hyperlink ref="BW108" r:id="rId14"/>
    <hyperlink ref="BW188" r:id="rId15"/>
    <hyperlink ref="BW226" r:id="rId16"/>
    <hyperlink ref="BW262" r:id="rId17"/>
  </hyperlinks>
  <pageMargins left="0.7" right="0.7" top="0.75" bottom="0.75" header="0.3" footer="0.3"/>
  <pageSetup orientation="portrait" r:id="rId18"/>
  <legacy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B0F0"/>
  </sheetPr>
  <dimension ref="A1:AA3505"/>
  <sheetViews>
    <sheetView topLeftCell="XFD424" zoomScale="85" zoomScaleNormal="85" workbookViewId="0">
      <selection activeCell="D550" sqref="A1:XFD1048576"/>
    </sheetView>
  </sheetViews>
  <sheetFormatPr baseColWidth="10" defaultColWidth="0" defaultRowHeight="15" x14ac:dyDescent="0.25"/>
  <cols>
    <col min="1" max="1" width="5.5703125" hidden="1" customWidth="1"/>
    <col min="2" max="2" width="9.5703125" hidden="1" customWidth="1"/>
    <col min="3" max="3" width="9.28515625" style="59" hidden="1" customWidth="1"/>
    <col min="4" max="4" width="57.85546875" style="1" hidden="1" customWidth="1"/>
    <col min="5" max="6" width="5.7109375" style="1" hidden="1" customWidth="1"/>
    <col min="7" max="7" width="14.28515625" style="1" hidden="1" customWidth="1"/>
    <col min="8" max="8" width="76.42578125" hidden="1" customWidth="1"/>
    <col min="9" max="9" width="19.85546875" hidden="1" customWidth="1"/>
    <col min="10" max="10" width="255.7109375" hidden="1" customWidth="1"/>
    <col min="11" max="11" width="11.5703125" hidden="1" customWidth="1"/>
    <col min="12" max="12" width="14.42578125" style="77" hidden="1" customWidth="1"/>
    <col min="13" max="13" width="18.5703125" hidden="1" customWidth="1"/>
    <col min="14" max="14" width="15.7109375" hidden="1" customWidth="1"/>
    <col min="15" max="15" width="13.5703125" hidden="1" customWidth="1"/>
    <col min="16" max="16" width="16" style="4" hidden="1" customWidth="1"/>
    <col min="17" max="17" width="21.85546875" style="78" hidden="1" customWidth="1"/>
    <col min="18" max="18" width="27.140625" style="74" hidden="1" customWidth="1"/>
    <col min="19" max="19" width="27.5703125" hidden="1" customWidth="1"/>
    <col min="20" max="20" width="28.85546875" hidden="1" customWidth="1"/>
    <col min="21" max="22" width="0" hidden="1" customWidth="1"/>
    <col min="23" max="23" width="24.5703125" hidden="1" customWidth="1"/>
    <col min="24" max="25" width="0" hidden="1" customWidth="1"/>
    <col min="26" max="26" width="17" hidden="1" customWidth="1"/>
    <col min="27" max="27" width="0" hidden="1" customWidth="1"/>
    <col min="28" max="16384" width="11.42578125" hidden="1"/>
  </cols>
  <sheetData>
    <row r="1" spans="1:27" ht="141" thickBot="1" x14ac:dyDescent="0.3">
      <c r="A1" s="84" t="s">
        <v>80</v>
      </c>
      <c r="B1" s="85" t="s">
        <v>2188</v>
      </c>
      <c r="C1" s="166" t="s">
        <v>2</v>
      </c>
      <c r="D1" s="167" t="s">
        <v>42</v>
      </c>
      <c r="E1" s="85" t="s">
        <v>3</v>
      </c>
      <c r="F1" s="87" t="s">
        <v>84</v>
      </c>
      <c r="G1" s="85" t="s">
        <v>83</v>
      </c>
      <c r="H1" s="85" t="s">
        <v>4</v>
      </c>
      <c r="I1" s="85" t="s">
        <v>17</v>
      </c>
      <c r="J1" s="85" t="s">
        <v>2189</v>
      </c>
      <c r="K1" s="86" t="s">
        <v>1</v>
      </c>
      <c r="L1" s="85" t="s">
        <v>2190</v>
      </c>
      <c r="M1" s="86" t="s">
        <v>2191</v>
      </c>
      <c r="N1" s="86" t="s">
        <v>2192</v>
      </c>
      <c r="O1" s="86" t="s">
        <v>2193</v>
      </c>
      <c r="P1" s="146" t="s">
        <v>2194</v>
      </c>
      <c r="Q1" s="146" t="s">
        <v>20</v>
      </c>
      <c r="R1" s="146" t="s">
        <v>2195</v>
      </c>
      <c r="S1" s="146" t="s">
        <v>2196</v>
      </c>
      <c r="T1" s="146" t="s">
        <v>2197</v>
      </c>
      <c r="U1" s="168" t="s">
        <v>2198</v>
      </c>
      <c r="V1" s="168" t="s">
        <v>2199</v>
      </c>
      <c r="W1" s="145" t="s">
        <v>119</v>
      </c>
      <c r="X1" s="145" t="s">
        <v>2200</v>
      </c>
      <c r="Y1" s="145" t="s">
        <v>2201</v>
      </c>
      <c r="Z1" s="168" t="s">
        <v>62</v>
      </c>
      <c r="AA1" s="169" t="s">
        <v>2202</v>
      </c>
    </row>
    <row r="2" spans="1:27" x14ac:dyDescent="0.25">
      <c r="A2" s="88">
        <v>1</v>
      </c>
      <c r="B2" s="91" t="str">
        <f>CONCATENATE(Revisión_Avance_Periodo!$C2,";",Revisión_Avance_Periodo!$E2,";",Revisión_Avance_Periodo!$I2)</f>
        <v>OE1;PR_10;ACT_09</v>
      </c>
      <c r="C2" s="170" t="s">
        <v>9</v>
      </c>
      <c r="D2" s="171" t="str">
        <f>VLOOKUP(Revisión_Avance_Periodo!$C2,Componentes_BD!$F$1:$G$5,2,FALSE)</f>
        <v>Fortalecer la Vigilancia.</v>
      </c>
      <c r="E2" s="106" t="s">
        <v>12</v>
      </c>
      <c r="F2" s="89">
        <v>2</v>
      </c>
      <c r="G2" s="89" t="str">
        <f>VLOOKUP(Revisión_Avance_Periodo!$A2,BD_Seguimiento_OAP_2019!$A$2:$G$294,7,FALSE)</f>
        <v>PAI</v>
      </c>
      <c r="H2" s="89" t="str">
        <f>VLOOKUP(Revisión_Avance_Periodo!$A2,BD_Seguimiento_OAP_2019!$A$2:$J$294,10,FALSE)</f>
        <v>PAI_01 - Operacional</v>
      </c>
      <c r="I2" s="89" t="s">
        <v>123</v>
      </c>
      <c r="J2" s="89" t="str">
        <f>VLOOKUP(Revisión_Avance_Periodo!$I2,BD_Seguimiento_OAP_2019!$L:$M,2,FALSE)</f>
        <v>Actualizar politíca de supervisión de la entidad.</v>
      </c>
      <c r="K2" s="106" t="s">
        <v>45</v>
      </c>
      <c r="L2" s="172">
        <v>4.4642857142857152E-4</v>
      </c>
      <c r="M2" s="173" t="s">
        <v>104</v>
      </c>
      <c r="N2" s="174">
        <f>INDEX(BD_Seguimiento_OAP_2019!$AH$3:$AS$294,MATCH(Revisión_Avance_Periodo!$I2,BD_Seguimiento_OAP_2019!$L$3:$L$294,0),MATCH(Revisión_Avance_Periodo!$M2,BD_Seguimiento_OAP_2019!$AH$2:$AS$2,0))</f>
        <v>0</v>
      </c>
      <c r="O2" s="174">
        <f>INDEX(BD_Seguimiento_OAP_2019!$AV$3:$BI$294,MATCH(Revisión_Avance_Periodo!$I2,BD_Seguimiento_OAP_2019!$L$3:$L$294,0),MATCH(Revisión_Avance_Periodo!$M2,BD_Seguimiento_OAP_2019!$AV$2:$BG$2,0))</f>
        <v>0</v>
      </c>
      <c r="P2" s="175">
        <f t="shared" ref="P2:P4" si="0">IFERROR((O2/N2),0)</f>
        <v>0</v>
      </c>
      <c r="Q2" s="173" t="str">
        <f>VLOOKUP(P2,Tabla_Indicador_Gestion4[#All],3,TRUE)</f>
        <v>Por Ejecutar</v>
      </c>
      <c r="R2" s="213">
        <f>SUBTOTAL(9,$N$2:$N2)</f>
        <v>0</v>
      </c>
      <c r="S2" s="214">
        <f>SUBTOTAL(9,$O$2:$O2)</f>
        <v>0</v>
      </c>
      <c r="T2" s="214">
        <f>IFERROR(+Revisión_Avance_Periodo!$S2/Revisión_Avance_Periodo!$R2,0)</f>
        <v>0</v>
      </c>
      <c r="U2" s="177">
        <f>SUBTOTAL(9,N2:N13)</f>
        <v>1</v>
      </c>
      <c r="V2" s="176">
        <f>SUBTOTAL(9,O2:O13)</f>
        <v>0.15</v>
      </c>
      <c r="W2" s="176">
        <f>+V2/U2</f>
        <v>0.15</v>
      </c>
      <c r="X2" s="176"/>
      <c r="Y2" s="176">
        <f>100%-Revisión_Avance_Periodo!$W2</f>
        <v>0.85</v>
      </c>
      <c r="Z2" s="178" t="str">
        <f>VLOOKUP(W2,Tabla_Indicador_Gestion4[],3,TRUE)</f>
        <v>En Tramite</v>
      </c>
      <c r="AA2" s="179">
        <f>Revisión_Avance_Periodo!$W2*Revisión_Avance_Periodo!$L2</f>
        <v>6.6964285714285731E-5</v>
      </c>
    </row>
    <row r="3" spans="1:27" x14ac:dyDescent="0.25">
      <c r="A3" s="94">
        <v>1</v>
      </c>
      <c r="B3" s="96" t="str">
        <f>CONCATENATE(Revisión_Avance_Periodo!$C3,";",Revisión_Avance_Periodo!$E3,";",Revisión_Avance_Periodo!$I3)</f>
        <v>OE1;PR_10;ACT_09</v>
      </c>
      <c r="C3" s="180" t="s">
        <v>9</v>
      </c>
      <c r="D3" s="181" t="str">
        <f>VLOOKUP(Revisión_Avance_Periodo!$C3,Componentes_BD!$F$1:$G$5,2,FALSE)</f>
        <v>Fortalecer la Vigilancia.</v>
      </c>
      <c r="E3" s="119" t="s">
        <v>12</v>
      </c>
      <c r="F3" s="95">
        <v>2</v>
      </c>
      <c r="G3" s="95" t="str">
        <f>VLOOKUP(Revisión_Avance_Periodo!$A3,BD_Seguimiento_OAP_2019!$A$2:$G$294,7,FALSE)</f>
        <v>PAI</v>
      </c>
      <c r="H3" s="95" t="str">
        <f>VLOOKUP(Revisión_Avance_Periodo!$A3,BD_Seguimiento_OAP_2019!$A$2:$J$294,10,FALSE)</f>
        <v>PAI_01 - Operacional</v>
      </c>
      <c r="I3" s="95" t="s">
        <v>123</v>
      </c>
      <c r="J3" s="95" t="str">
        <f>VLOOKUP(Revisión_Avance_Periodo!$I3,BD_Seguimiento_OAP_2019!$L:$M,2,FALSE)</f>
        <v>Actualizar politíca de supervisión de la entidad.</v>
      </c>
      <c r="K3" s="119" t="s">
        <v>45</v>
      </c>
      <c r="L3" s="172">
        <v>4.4642857142857152E-4</v>
      </c>
      <c r="M3" s="182" t="s">
        <v>105</v>
      </c>
      <c r="N3" s="174">
        <f>INDEX(BD_Seguimiento_OAP_2019!$AH$3:$AS$294,MATCH(Revisión_Avance_Periodo!$I3,BD_Seguimiento_OAP_2019!$L$3:$L$294,0),MATCH(Revisión_Avance_Periodo!$M3,BD_Seguimiento_OAP_2019!$AH$2:$AS$2,0))</f>
        <v>0</v>
      </c>
      <c r="O3" s="174">
        <f>INDEX(BD_Seguimiento_OAP_2019!$AV$3:$BG$294,MATCH(Revisión_Avance_Periodo!$I3,BD_Seguimiento_OAP_2019!$L$3:$L$294,0),MATCH(Revisión_Avance_Periodo!$M3,BD_Seguimiento_OAP_2019!$AV$2:$BG$2,0))</f>
        <v>0</v>
      </c>
      <c r="P3" s="175">
        <f t="shared" si="0"/>
        <v>0</v>
      </c>
      <c r="Q3" s="182" t="str">
        <f>VLOOKUP(P3,Tabla_Indicador_Gestion4[#All],3,TRUE)</f>
        <v>Por Ejecutar</v>
      </c>
      <c r="R3" s="215">
        <f>SUBTOTAL(9,$N$2:$N3)</f>
        <v>0</v>
      </c>
      <c r="S3" s="216">
        <f>SUBTOTAL(9,$O$2:$O3)</f>
        <v>0</v>
      </c>
      <c r="T3" s="216">
        <f>IFERROR(+Revisión_Avance_Periodo!$S3/Revisión_Avance_Periodo!$R3,0)</f>
        <v>0</v>
      </c>
      <c r="U3" s="184"/>
      <c r="V3" s="185"/>
      <c r="W3" s="183"/>
      <c r="X3" s="183"/>
      <c r="Y3" s="183"/>
      <c r="Z3" s="186"/>
      <c r="AA3" s="187"/>
    </row>
    <row r="4" spans="1:27" x14ac:dyDescent="0.25">
      <c r="A4" s="88">
        <v>1</v>
      </c>
      <c r="B4" s="91" t="str">
        <f>CONCATENATE(Revisión_Avance_Periodo!$C4,";",Revisión_Avance_Periodo!$E4,";",Revisión_Avance_Periodo!$I4)</f>
        <v>OE1;PR_10;ACT_09</v>
      </c>
      <c r="C4" s="170" t="s">
        <v>9</v>
      </c>
      <c r="D4" s="171" t="str">
        <f>VLOOKUP(Revisión_Avance_Periodo!$C4,Componentes_BD!$F$1:$G$5,2,FALSE)</f>
        <v>Fortalecer la Vigilancia.</v>
      </c>
      <c r="E4" s="106" t="s">
        <v>12</v>
      </c>
      <c r="F4" s="89">
        <v>2</v>
      </c>
      <c r="G4" s="89" t="str">
        <f>VLOOKUP(Revisión_Avance_Periodo!$A4,BD_Seguimiento_OAP_2019!$A$2:$G$294,7,FALSE)</f>
        <v>PAI</v>
      </c>
      <c r="H4" s="89" t="str">
        <f>VLOOKUP(Revisión_Avance_Periodo!$A4,BD_Seguimiento_OAP_2019!$A$2:$J$294,10,FALSE)</f>
        <v>PAI_01 - Operacional</v>
      </c>
      <c r="I4" s="89" t="s">
        <v>123</v>
      </c>
      <c r="J4" s="89" t="str">
        <f>VLOOKUP(Revisión_Avance_Periodo!$I4,BD_Seguimiento_OAP_2019!$L:$M,2,FALSE)</f>
        <v>Actualizar politíca de supervisión de la entidad.</v>
      </c>
      <c r="K4" s="106" t="s">
        <v>45</v>
      </c>
      <c r="L4" s="172">
        <v>4.4642857142857152E-4</v>
      </c>
      <c r="M4" s="173" t="s">
        <v>106</v>
      </c>
      <c r="N4" s="174">
        <f>INDEX(BD_Seguimiento_OAP_2019!$AH$3:$AS$294,MATCH(Revisión_Avance_Periodo!$I4,BD_Seguimiento_OAP_2019!$L$3:$L$294,0),MATCH(Revisión_Avance_Periodo!$M4,BD_Seguimiento_OAP_2019!$AH$2:$AS$2,0))</f>
        <v>0</v>
      </c>
      <c r="O4" s="174">
        <f>INDEX(BD_Seguimiento_OAP_2019!$AV$3:$BG$294,MATCH(Revisión_Avance_Periodo!$I4,BD_Seguimiento_OAP_2019!$L$3:$L$294,0),MATCH(Revisión_Avance_Periodo!$M4,BD_Seguimiento_OAP_2019!$AV$2:$BG$2,0))</f>
        <v>0</v>
      </c>
      <c r="P4" s="175">
        <f t="shared" si="0"/>
        <v>0</v>
      </c>
      <c r="Q4" s="173" t="str">
        <f>VLOOKUP(P4,Tabla_Indicador_Gestion4[#All],3,TRUE)</f>
        <v>Por Ejecutar</v>
      </c>
      <c r="R4" s="215">
        <f>SUBTOTAL(9,$N$2:$N4)</f>
        <v>0</v>
      </c>
      <c r="S4" s="216">
        <f>SUBTOTAL(9,$O$2:$O4)</f>
        <v>0</v>
      </c>
      <c r="T4" s="216">
        <f>IFERROR(+Revisión_Avance_Periodo!$S4/Revisión_Avance_Periodo!$R4,0)</f>
        <v>0</v>
      </c>
      <c r="U4" s="184"/>
      <c r="V4" s="185"/>
      <c r="W4" s="183"/>
      <c r="X4" s="183"/>
      <c r="Y4" s="183"/>
      <c r="Z4" s="186"/>
      <c r="AA4" s="187"/>
    </row>
    <row r="5" spans="1:27" x14ac:dyDescent="0.25">
      <c r="A5" s="94">
        <v>1</v>
      </c>
      <c r="B5" s="96" t="str">
        <f>CONCATENATE(Revisión_Avance_Periodo!$C5,";",Revisión_Avance_Periodo!$E5,";",Revisión_Avance_Periodo!$I5)</f>
        <v>OE1;PR_10;ACT_09</v>
      </c>
      <c r="C5" s="180" t="s">
        <v>9</v>
      </c>
      <c r="D5" s="181" t="str">
        <f>VLOOKUP(Revisión_Avance_Periodo!$C5,Componentes_BD!$F$1:$G$5,2,FALSE)</f>
        <v>Fortalecer la Vigilancia.</v>
      </c>
      <c r="E5" s="119" t="s">
        <v>12</v>
      </c>
      <c r="F5" s="95">
        <v>2</v>
      </c>
      <c r="G5" s="95" t="str">
        <f>VLOOKUP(Revisión_Avance_Periodo!$A5,BD_Seguimiento_OAP_2019!$A$2:$G$294,7,FALSE)</f>
        <v>PAI</v>
      </c>
      <c r="H5" s="95" t="str">
        <f>VLOOKUP(Revisión_Avance_Periodo!$A5,BD_Seguimiento_OAP_2019!$A$2:$J$294,10,FALSE)</f>
        <v>PAI_01 - Operacional</v>
      </c>
      <c r="I5" s="95" t="s">
        <v>123</v>
      </c>
      <c r="J5" s="95" t="str">
        <f>VLOOKUP(Revisión_Avance_Periodo!$I5,BD_Seguimiento_OAP_2019!$L:$M,2,FALSE)</f>
        <v>Actualizar politíca de supervisión de la entidad.</v>
      </c>
      <c r="K5" s="119" t="s">
        <v>45</v>
      </c>
      <c r="L5" s="172">
        <v>4.4642857142857152E-4</v>
      </c>
      <c r="M5" s="182" t="s">
        <v>107</v>
      </c>
      <c r="N5" s="174">
        <f>INDEX(BD_Seguimiento_OAP_2019!$AH$3:$AS$294,MATCH(Revisión_Avance_Periodo!$I5,BD_Seguimiento_OAP_2019!$L$3:$L$294,0),MATCH(Revisión_Avance_Periodo!$M5,BD_Seguimiento_OAP_2019!$AH$2:$AS$2,0))</f>
        <v>0.05</v>
      </c>
      <c r="O5" s="174">
        <f>INDEX(BD_Seguimiento_OAP_2019!$AV$3:$BG$294,MATCH(Revisión_Avance_Periodo!$I5,BD_Seguimiento_OAP_2019!$L$3:$L$294,0),MATCH(Revisión_Avance_Periodo!$M5,BD_Seguimiento_OAP_2019!$AV$2:$BG$2,0))</f>
        <v>0</v>
      </c>
      <c r="P5" s="188">
        <f>O5/N5</f>
        <v>0</v>
      </c>
      <c r="Q5" s="182" t="str">
        <f>VLOOKUP(P5,Tabla_Indicador_Gestion4[#All],3,TRUE)</f>
        <v>Por Ejecutar</v>
      </c>
      <c r="R5" s="215">
        <f>SUBTOTAL(9,$N$2:$N5)</f>
        <v>0.05</v>
      </c>
      <c r="S5" s="216">
        <f>SUBTOTAL(9,$O$2:$O5)</f>
        <v>0</v>
      </c>
      <c r="T5" s="216">
        <f>IFERROR(+Revisión_Avance_Periodo!$S5/Revisión_Avance_Periodo!$R5,0)</f>
        <v>0</v>
      </c>
      <c r="U5" s="184"/>
      <c r="V5" s="185"/>
      <c r="W5" s="183"/>
      <c r="X5" s="183"/>
      <c r="Y5" s="183"/>
      <c r="Z5" s="186"/>
      <c r="AA5" s="187"/>
    </row>
    <row r="6" spans="1:27" x14ac:dyDescent="0.25">
      <c r="A6" s="88">
        <v>1</v>
      </c>
      <c r="B6" s="91" t="str">
        <f>CONCATENATE(Revisión_Avance_Periodo!$C6,";",Revisión_Avance_Periodo!$E6,";",Revisión_Avance_Periodo!$I6)</f>
        <v>OE1;PR_10;ACT_09</v>
      </c>
      <c r="C6" s="170" t="s">
        <v>9</v>
      </c>
      <c r="D6" s="171" t="str">
        <f>VLOOKUP(Revisión_Avance_Periodo!$C6,Componentes_BD!$F$1:$G$5,2,FALSE)</f>
        <v>Fortalecer la Vigilancia.</v>
      </c>
      <c r="E6" s="106" t="s">
        <v>12</v>
      </c>
      <c r="F6" s="89">
        <v>2</v>
      </c>
      <c r="G6" s="89" t="str">
        <f>VLOOKUP(Revisión_Avance_Periodo!$A6,BD_Seguimiento_OAP_2019!$A$2:$G$294,7,FALSE)</f>
        <v>PAI</v>
      </c>
      <c r="H6" s="89" t="str">
        <f>VLOOKUP(Revisión_Avance_Periodo!$A6,BD_Seguimiento_OAP_2019!$A$2:$J$294,10,FALSE)</f>
        <v>PAI_01 - Operacional</v>
      </c>
      <c r="I6" s="89" t="s">
        <v>123</v>
      </c>
      <c r="J6" s="89" t="str">
        <f>VLOOKUP(Revisión_Avance_Periodo!$I6,BD_Seguimiento_OAP_2019!$L:$M,2,FALSE)</f>
        <v>Actualizar politíca de supervisión de la entidad.</v>
      </c>
      <c r="K6" s="106" t="s">
        <v>45</v>
      </c>
      <c r="L6" s="172">
        <v>4.4642857142857152E-4</v>
      </c>
      <c r="M6" s="173" t="s">
        <v>108</v>
      </c>
      <c r="N6" s="174">
        <f>INDEX(BD_Seguimiento_OAP_2019!$AH$3:$AS$294,MATCH(Revisión_Avance_Periodo!$I6,BD_Seguimiento_OAP_2019!$L$3:$L$294,0),MATCH(Revisión_Avance_Periodo!$M6,BD_Seguimiento_OAP_2019!$AH$2:$AS$2,0))</f>
        <v>0.15</v>
      </c>
      <c r="O6" s="174">
        <f>INDEX(BD_Seguimiento_OAP_2019!$AV$3:$BG$294,MATCH(Revisión_Avance_Periodo!$I6,BD_Seguimiento_OAP_2019!$L$3:$L$294,0),MATCH(Revisión_Avance_Periodo!$M6,BD_Seguimiento_OAP_2019!$AV$2:$BG$2,0))</f>
        <v>0.15</v>
      </c>
      <c r="P6" s="189">
        <f t="shared" ref="P6:P66" si="1">O6/N6</f>
        <v>1</v>
      </c>
      <c r="Q6" s="173" t="str">
        <f>VLOOKUP(P6,Tabla_Indicador_Gestion4[#All],3,TRUE)</f>
        <v>Culminada</v>
      </c>
      <c r="R6" s="215">
        <f>SUBTOTAL(9,$N$2:$N6)</f>
        <v>0.2</v>
      </c>
      <c r="S6" s="216">
        <f>SUBTOTAL(9,$O$2:$O6)</f>
        <v>0.15</v>
      </c>
      <c r="T6" s="216">
        <f>IFERROR(+Revisión_Avance_Periodo!$S6/Revisión_Avance_Periodo!$R6,0)</f>
        <v>0.74999999999999989</v>
      </c>
      <c r="U6" s="184"/>
      <c r="V6" s="185"/>
      <c r="W6" s="183"/>
      <c r="X6" s="183"/>
      <c r="Y6" s="183"/>
      <c r="Z6" s="186"/>
      <c r="AA6" s="187"/>
    </row>
    <row r="7" spans="1:27" x14ac:dyDescent="0.25">
      <c r="A7" s="94">
        <v>1</v>
      </c>
      <c r="B7" s="96" t="str">
        <f>CONCATENATE(Revisión_Avance_Periodo!$C7,";",Revisión_Avance_Periodo!$E7,";",Revisión_Avance_Periodo!$I7)</f>
        <v>OE1;PR_10;ACT_09</v>
      </c>
      <c r="C7" s="180" t="s">
        <v>9</v>
      </c>
      <c r="D7" s="181" t="str">
        <f>VLOOKUP(Revisión_Avance_Periodo!$C7,Componentes_BD!$F$1:$G$5,2,FALSE)</f>
        <v>Fortalecer la Vigilancia.</v>
      </c>
      <c r="E7" s="119" t="s">
        <v>12</v>
      </c>
      <c r="F7" s="95">
        <v>2</v>
      </c>
      <c r="G7" s="95" t="str">
        <f>VLOOKUP(Revisión_Avance_Periodo!$A7,BD_Seguimiento_OAP_2019!$A$2:$G$294,7,FALSE)</f>
        <v>PAI</v>
      </c>
      <c r="H7" s="95" t="str">
        <f>VLOOKUP(Revisión_Avance_Periodo!$A7,BD_Seguimiento_OAP_2019!$A$2:$J$294,10,FALSE)</f>
        <v>PAI_01 - Operacional</v>
      </c>
      <c r="I7" s="95" t="s">
        <v>123</v>
      </c>
      <c r="J7" s="95" t="str">
        <f>VLOOKUP(Revisión_Avance_Periodo!$I7,BD_Seguimiento_OAP_2019!$L:$M,2,FALSE)</f>
        <v>Actualizar politíca de supervisión de la entidad.</v>
      </c>
      <c r="K7" s="119" t="s">
        <v>45</v>
      </c>
      <c r="L7" s="172">
        <v>4.4642857142857152E-4</v>
      </c>
      <c r="M7" s="182" t="s">
        <v>109</v>
      </c>
      <c r="N7" s="174">
        <f>INDEX(BD_Seguimiento_OAP_2019!$AH$3:$AS$294,MATCH(Revisión_Avance_Periodo!$I7,BD_Seguimiento_OAP_2019!$L$3:$L$294,0),MATCH(Revisión_Avance_Periodo!$M7,BD_Seguimiento_OAP_2019!$AH$2:$AS$2,0))</f>
        <v>0.2</v>
      </c>
      <c r="O7" s="174">
        <f>INDEX(BD_Seguimiento_OAP_2019!$AV$3:$BG$294,MATCH(Revisión_Avance_Periodo!$I7,BD_Seguimiento_OAP_2019!$L$3:$L$294,0),MATCH(Revisión_Avance_Periodo!$M7,BD_Seguimiento_OAP_2019!$AV$2:$BG$2,0))</f>
        <v>0</v>
      </c>
      <c r="P7" s="188">
        <f t="shared" si="1"/>
        <v>0</v>
      </c>
      <c r="Q7" s="182" t="str">
        <f>VLOOKUP(P7,Tabla_Indicador_Gestion4[#All],3,TRUE)</f>
        <v>Por Ejecutar</v>
      </c>
      <c r="R7" s="215">
        <f>SUBTOTAL(9,$N$2:$N7)</f>
        <v>0.4</v>
      </c>
      <c r="S7" s="216">
        <f>SUBTOTAL(9,$O$2:$O7)</f>
        <v>0.15</v>
      </c>
      <c r="T7" s="216">
        <f>IFERROR(+Revisión_Avance_Periodo!$S7/Revisión_Avance_Periodo!$R7,0)</f>
        <v>0.37499999999999994</v>
      </c>
      <c r="U7" s="184"/>
      <c r="V7" s="185"/>
      <c r="W7" s="183"/>
      <c r="X7" s="183"/>
      <c r="Y7" s="183"/>
      <c r="Z7" s="186"/>
      <c r="AA7" s="187"/>
    </row>
    <row r="8" spans="1:27" x14ac:dyDescent="0.25">
      <c r="A8" s="88">
        <v>1</v>
      </c>
      <c r="B8" s="91" t="str">
        <f>CONCATENATE(Revisión_Avance_Periodo!$C8,";",Revisión_Avance_Periodo!$E8,";",Revisión_Avance_Periodo!$I8)</f>
        <v>OE1;PR_10;ACT_09</v>
      </c>
      <c r="C8" s="170" t="s">
        <v>9</v>
      </c>
      <c r="D8" s="171" t="str">
        <f>VLOOKUP(Revisión_Avance_Periodo!$C8,Componentes_BD!$F$1:$G$5,2,FALSE)</f>
        <v>Fortalecer la Vigilancia.</v>
      </c>
      <c r="E8" s="106" t="s">
        <v>12</v>
      </c>
      <c r="F8" s="89">
        <v>2</v>
      </c>
      <c r="G8" s="89" t="str">
        <f>VLOOKUP(Revisión_Avance_Periodo!$A8,BD_Seguimiento_OAP_2019!$A$2:$G$294,7,FALSE)</f>
        <v>PAI</v>
      </c>
      <c r="H8" s="89" t="str">
        <f>VLOOKUP(Revisión_Avance_Periodo!$A8,BD_Seguimiento_OAP_2019!$A$2:$J$294,10,FALSE)</f>
        <v>PAI_01 - Operacional</v>
      </c>
      <c r="I8" s="89" t="s">
        <v>123</v>
      </c>
      <c r="J8" s="89" t="str">
        <f>VLOOKUP(Revisión_Avance_Periodo!$I8,BD_Seguimiento_OAP_2019!$L:$M,2,FALSE)</f>
        <v>Actualizar politíca de supervisión de la entidad.</v>
      </c>
      <c r="K8" s="106" t="s">
        <v>45</v>
      </c>
      <c r="L8" s="172">
        <v>4.4642857142857152E-4</v>
      </c>
      <c r="M8" s="173" t="s">
        <v>110</v>
      </c>
      <c r="N8" s="174">
        <f>INDEX(BD_Seguimiento_OAP_2019!$AH$3:$AS$294,MATCH(Revisión_Avance_Periodo!$I8,BD_Seguimiento_OAP_2019!$L$3:$L$294,0),MATCH(Revisión_Avance_Periodo!$M8,BD_Seguimiento_OAP_2019!$AH$2:$AS$2,0))</f>
        <v>0.2</v>
      </c>
      <c r="O8" s="174">
        <f>INDEX(BD_Seguimiento_OAP_2019!$AV$3:$BG$294,MATCH(Revisión_Avance_Periodo!$I8,BD_Seguimiento_OAP_2019!$L$3:$L$294,0),MATCH(Revisión_Avance_Periodo!$M8,BD_Seguimiento_OAP_2019!$AV$2:$BG$2,0))</f>
        <v>0</v>
      </c>
      <c r="P8" s="189">
        <f t="shared" si="1"/>
        <v>0</v>
      </c>
      <c r="Q8" s="173" t="str">
        <f>VLOOKUP(P8,Tabla_Indicador_Gestion4[#All],3,TRUE)</f>
        <v>Por Ejecutar</v>
      </c>
      <c r="R8" s="215">
        <f>SUBTOTAL(9,$N$2:$N8)</f>
        <v>0.60000000000000009</v>
      </c>
      <c r="S8" s="216">
        <f>SUBTOTAL(9,$O$2:$O8)</f>
        <v>0.15</v>
      </c>
      <c r="T8" s="216">
        <f>IFERROR(+Revisión_Avance_Periodo!$S8/Revisión_Avance_Periodo!$R8,0)</f>
        <v>0.24999999999999994</v>
      </c>
      <c r="U8" s="184"/>
      <c r="V8" s="185"/>
      <c r="W8" s="183"/>
      <c r="X8" s="183"/>
      <c r="Y8" s="183"/>
      <c r="Z8" s="186"/>
      <c r="AA8" s="187"/>
    </row>
    <row r="9" spans="1:27" x14ac:dyDescent="0.25">
      <c r="A9" s="94">
        <v>1</v>
      </c>
      <c r="B9" s="96" t="str">
        <f>CONCATENATE(Revisión_Avance_Periodo!$C9,";",Revisión_Avance_Periodo!$E9,";",Revisión_Avance_Periodo!$I9)</f>
        <v>OE1;PR_10;ACT_09</v>
      </c>
      <c r="C9" s="180" t="s">
        <v>9</v>
      </c>
      <c r="D9" s="181" t="str">
        <f>VLOOKUP(Revisión_Avance_Periodo!$C9,Componentes_BD!$F$1:$G$5,2,FALSE)</f>
        <v>Fortalecer la Vigilancia.</v>
      </c>
      <c r="E9" s="119" t="s">
        <v>12</v>
      </c>
      <c r="F9" s="95">
        <v>2</v>
      </c>
      <c r="G9" s="95" t="str">
        <f>VLOOKUP(Revisión_Avance_Periodo!$A9,BD_Seguimiento_OAP_2019!$A$2:$G$294,7,FALSE)</f>
        <v>PAI</v>
      </c>
      <c r="H9" s="95" t="str">
        <f>VLOOKUP(Revisión_Avance_Periodo!$A9,BD_Seguimiento_OAP_2019!$A$2:$J$294,10,FALSE)</f>
        <v>PAI_01 - Operacional</v>
      </c>
      <c r="I9" s="95" t="s">
        <v>123</v>
      </c>
      <c r="J9" s="95" t="str">
        <f>VLOOKUP(Revisión_Avance_Periodo!$I9,BD_Seguimiento_OAP_2019!$L:$M,2,FALSE)</f>
        <v>Actualizar politíca de supervisión de la entidad.</v>
      </c>
      <c r="K9" s="119" t="s">
        <v>45</v>
      </c>
      <c r="L9" s="172">
        <v>4.4642857142857152E-4</v>
      </c>
      <c r="M9" s="182" t="s">
        <v>111</v>
      </c>
      <c r="N9" s="174">
        <f>INDEX(BD_Seguimiento_OAP_2019!$AH$3:$AS$294,MATCH(Revisión_Avance_Periodo!$I9,BD_Seguimiento_OAP_2019!$L$3:$L$294,0),MATCH(Revisión_Avance_Periodo!$M9,BD_Seguimiento_OAP_2019!$AH$2:$AS$2,0))</f>
        <v>0.15</v>
      </c>
      <c r="O9" s="174">
        <f>INDEX(BD_Seguimiento_OAP_2019!$AV$3:$BG$294,MATCH(Revisión_Avance_Periodo!$I9,BD_Seguimiento_OAP_2019!$L$3:$L$294,0),MATCH(Revisión_Avance_Periodo!$M9,BD_Seguimiento_OAP_2019!$AV$2:$BG$2,0))</f>
        <v>0</v>
      </c>
      <c r="P9" s="188">
        <f t="shared" si="1"/>
        <v>0</v>
      </c>
      <c r="Q9" s="182" t="str">
        <f>VLOOKUP(P9,Tabla_Indicador_Gestion4[#All],3,TRUE)</f>
        <v>Por Ejecutar</v>
      </c>
      <c r="R9" s="215">
        <f>SUBTOTAL(9,$N$2:$N9)</f>
        <v>0.75000000000000011</v>
      </c>
      <c r="S9" s="216">
        <f>SUBTOTAL(9,$O$2:$O9)</f>
        <v>0.15</v>
      </c>
      <c r="T9" s="216">
        <f>IFERROR(+Revisión_Avance_Periodo!$S9/Revisión_Avance_Periodo!$R9,0)</f>
        <v>0.19999999999999996</v>
      </c>
      <c r="U9" s="184"/>
      <c r="V9" s="185"/>
      <c r="W9" s="183"/>
      <c r="X9" s="183"/>
      <c r="Y9" s="183"/>
      <c r="Z9" s="186"/>
      <c r="AA9" s="187"/>
    </row>
    <row r="10" spans="1:27" x14ac:dyDescent="0.25">
      <c r="A10" s="88">
        <v>1</v>
      </c>
      <c r="B10" s="91" t="str">
        <f>CONCATENATE(Revisión_Avance_Periodo!$C10,";",Revisión_Avance_Periodo!$E10,";",Revisión_Avance_Periodo!$I10)</f>
        <v>OE1;PR_10;ACT_09</v>
      </c>
      <c r="C10" s="170" t="s">
        <v>9</v>
      </c>
      <c r="D10" s="171" t="str">
        <f>VLOOKUP(Revisión_Avance_Periodo!$C10,Componentes_BD!$F$1:$G$5,2,FALSE)</f>
        <v>Fortalecer la Vigilancia.</v>
      </c>
      <c r="E10" s="106" t="s">
        <v>12</v>
      </c>
      <c r="F10" s="89">
        <v>2</v>
      </c>
      <c r="G10" s="89" t="str">
        <f>VLOOKUP(Revisión_Avance_Periodo!$A10,BD_Seguimiento_OAP_2019!$A$2:$G$294,7,FALSE)</f>
        <v>PAI</v>
      </c>
      <c r="H10" s="89" t="str">
        <f>VLOOKUP(Revisión_Avance_Periodo!$A10,BD_Seguimiento_OAP_2019!$A$2:$J$294,10,FALSE)</f>
        <v>PAI_01 - Operacional</v>
      </c>
      <c r="I10" s="89" t="s">
        <v>123</v>
      </c>
      <c r="J10" s="89" t="str">
        <f>VLOOKUP(Revisión_Avance_Periodo!$I10,BD_Seguimiento_OAP_2019!$L:$M,2,FALSE)</f>
        <v>Actualizar politíca de supervisión de la entidad.</v>
      </c>
      <c r="K10" s="106" t="s">
        <v>45</v>
      </c>
      <c r="L10" s="172">
        <v>4.4642857142857152E-4</v>
      </c>
      <c r="M10" s="173" t="s">
        <v>112</v>
      </c>
      <c r="N10" s="174">
        <f>INDEX(BD_Seguimiento_OAP_2019!$AH$3:$AS$294,MATCH(Revisión_Avance_Periodo!$I10,BD_Seguimiento_OAP_2019!$L$3:$L$294,0),MATCH(Revisión_Avance_Periodo!$M10,BD_Seguimiento_OAP_2019!$AH$2:$AS$2,0))</f>
        <v>0.1</v>
      </c>
      <c r="O10" s="174">
        <f>INDEX(BD_Seguimiento_OAP_2019!$AV$3:$BG$294,MATCH(Revisión_Avance_Periodo!$I10,BD_Seguimiento_OAP_2019!$L$3:$L$294,0),MATCH(Revisión_Avance_Periodo!$M10,BD_Seguimiento_OAP_2019!$AV$2:$BG$2,0))</f>
        <v>0</v>
      </c>
      <c r="P10" s="189">
        <f t="shared" si="1"/>
        <v>0</v>
      </c>
      <c r="Q10" s="173" t="str">
        <f>VLOOKUP(P10,Tabla_Indicador_Gestion4[#All],3,TRUE)</f>
        <v>Por Ejecutar</v>
      </c>
      <c r="R10" s="215">
        <f>SUBTOTAL(9,$N$2:$N10)</f>
        <v>0.85000000000000009</v>
      </c>
      <c r="S10" s="216">
        <f>SUBTOTAL(9,$O$2:$O10)</f>
        <v>0.15</v>
      </c>
      <c r="T10" s="216">
        <f>IFERROR(+Revisión_Avance_Periodo!$S10/Revisión_Avance_Periodo!$R10,0)</f>
        <v>0.1764705882352941</v>
      </c>
      <c r="U10" s="184"/>
      <c r="V10" s="185"/>
      <c r="W10" s="183"/>
      <c r="X10" s="183"/>
      <c r="Y10" s="183"/>
      <c r="Z10" s="186"/>
      <c r="AA10" s="187"/>
    </row>
    <row r="11" spans="1:27" x14ac:dyDescent="0.25">
      <c r="A11" s="94">
        <v>1</v>
      </c>
      <c r="B11" s="96" t="str">
        <f>CONCATENATE(Revisión_Avance_Periodo!$C11,";",Revisión_Avance_Periodo!$E11,";",Revisión_Avance_Periodo!$I11)</f>
        <v>OE1;PR_10;ACT_09</v>
      </c>
      <c r="C11" s="180" t="s">
        <v>9</v>
      </c>
      <c r="D11" s="181" t="str">
        <f>VLOOKUP(Revisión_Avance_Periodo!$C11,Componentes_BD!$F$1:$G$5,2,FALSE)</f>
        <v>Fortalecer la Vigilancia.</v>
      </c>
      <c r="E11" s="119" t="s">
        <v>12</v>
      </c>
      <c r="F11" s="95">
        <v>2</v>
      </c>
      <c r="G11" s="95" t="str">
        <f>VLOOKUP(Revisión_Avance_Periodo!$A11,BD_Seguimiento_OAP_2019!$A$2:$G$294,7,FALSE)</f>
        <v>PAI</v>
      </c>
      <c r="H11" s="95" t="str">
        <f>VLOOKUP(Revisión_Avance_Periodo!$A11,BD_Seguimiento_OAP_2019!$A$2:$J$294,10,FALSE)</f>
        <v>PAI_01 - Operacional</v>
      </c>
      <c r="I11" s="95" t="s">
        <v>123</v>
      </c>
      <c r="J11" s="95" t="str">
        <f>VLOOKUP(Revisión_Avance_Periodo!$I11,BD_Seguimiento_OAP_2019!$L:$M,2,FALSE)</f>
        <v>Actualizar politíca de supervisión de la entidad.</v>
      </c>
      <c r="K11" s="119" t="s">
        <v>45</v>
      </c>
      <c r="L11" s="172">
        <v>4.4642857142857152E-4</v>
      </c>
      <c r="M11" s="182" t="s">
        <v>113</v>
      </c>
      <c r="N11" s="174">
        <f>INDEX(BD_Seguimiento_OAP_2019!$AH$3:$AS$294,MATCH(Revisión_Avance_Periodo!$I11,BD_Seguimiento_OAP_2019!$L$3:$L$294,0),MATCH(Revisión_Avance_Periodo!$M11,BD_Seguimiento_OAP_2019!$AH$2:$AS$2,0))</f>
        <v>0.1</v>
      </c>
      <c r="O11" s="174">
        <f>INDEX(BD_Seguimiento_OAP_2019!$AV$3:$BG$294,MATCH(Revisión_Avance_Periodo!$I11,BD_Seguimiento_OAP_2019!$L$3:$L$294,0),MATCH(Revisión_Avance_Periodo!$M11,BD_Seguimiento_OAP_2019!$AV$2:$BG$2,0))</f>
        <v>0</v>
      </c>
      <c r="P11" s="188">
        <f t="shared" si="1"/>
        <v>0</v>
      </c>
      <c r="Q11" s="182" t="str">
        <f>VLOOKUP(P11,Tabla_Indicador_Gestion4[#All],3,TRUE)</f>
        <v>Por Ejecutar</v>
      </c>
      <c r="R11" s="215">
        <f>SUBTOTAL(9,$N$2:$N11)</f>
        <v>0.95000000000000007</v>
      </c>
      <c r="S11" s="216">
        <f>SUBTOTAL(9,$O$2:$O11)</f>
        <v>0.15</v>
      </c>
      <c r="T11" s="216">
        <f>IFERROR(+Revisión_Avance_Periodo!$S11/Revisión_Avance_Periodo!$R11,0)</f>
        <v>0.15789473684210525</v>
      </c>
      <c r="U11" s="184"/>
      <c r="V11" s="185"/>
      <c r="W11" s="183"/>
      <c r="X11" s="183"/>
      <c r="Y11" s="183"/>
      <c r="Z11" s="186"/>
      <c r="AA11" s="187"/>
    </row>
    <row r="12" spans="1:27" x14ac:dyDescent="0.25">
      <c r="A12" s="88">
        <v>1</v>
      </c>
      <c r="B12" s="91" t="str">
        <f>CONCATENATE(Revisión_Avance_Periodo!$C12,";",Revisión_Avance_Periodo!$E12,";",Revisión_Avance_Periodo!$I12)</f>
        <v>OE1;PR_10;ACT_09</v>
      </c>
      <c r="C12" s="170" t="s">
        <v>9</v>
      </c>
      <c r="D12" s="171" t="str">
        <f>VLOOKUP(Revisión_Avance_Periodo!$C12,Componentes_BD!$F$1:$G$5,2,FALSE)</f>
        <v>Fortalecer la Vigilancia.</v>
      </c>
      <c r="E12" s="106" t="s">
        <v>12</v>
      </c>
      <c r="F12" s="89">
        <v>2</v>
      </c>
      <c r="G12" s="89" t="str">
        <f>VLOOKUP(Revisión_Avance_Periodo!$A12,BD_Seguimiento_OAP_2019!$A$2:$G$294,7,FALSE)</f>
        <v>PAI</v>
      </c>
      <c r="H12" s="89" t="str">
        <f>VLOOKUP(Revisión_Avance_Periodo!$A12,BD_Seguimiento_OAP_2019!$A$2:$J$294,10,FALSE)</f>
        <v>PAI_01 - Operacional</v>
      </c>
      <c r="I12" s="89" t="s">
        <v>123</v>
      </c>
      <c r="J12" s="89" t="str">
        <f>VLOOKUP(Revisión_Avance_Periodo!$I12,BD_Seguimiento_OAP_2019!$L:$M,2,FALSE)</f>
        <v>Actualizar politíca de supervisión de la entidad.</v>
      </c>
      <c r="K12" s="106" t="s">
        <v>45</v>
      </c>
      <c r="L12" s="172">
        <v>4.4642857142857152E-4</v>
      </c>
      <c r="M12" s="173" t="s">
        <v>114</v>
      </c>
      <c r="N12" s="174">
        <f>INDEX(BD_Seguimiento_OAP_2019!$AH$3:$AS$294,MATCH(Revisión_Avance_Periodo!$I12,BD_Seguimiento_OAP_2019!$L$3:$L$294,0),MATCH(Revisión_Avance_Periodo!$M12,BD_Seguimiento_OAP_2019!$AH$2:$AS$2,0))</f>
        <v>0.05</v>
      </c>
      <c r="O12" s="174">
        <f>INDEX(BD_Seguimiento_OAP_2019!$AV$3:$BG$294,MATCH(Revisión_Avance_Periodo!$I12,BD_Seguimiento_OAP_2019!$L$3:$L$294,0),MATCH(Revisión_Avance_Periodo!$M12,BD_Seguimiento_OAP_2019!$AV$2:$BG$2,0))</f>
        <v>0</v>
      </c>
      <c r="P12" s="189">
        <f t="shared" si="1"/>
        <v>0</v>
      </c>
      <c r="Q12" s="173" t="str">
        <f>VLOOKUP(P12,Tabla_Indicador_Gestion4[#All],3,TRUE)</f>
        <v>Por Ejecutar</v>
      </c>
      <c r="R12" s="215">
        <f>SUBTOTAL(9,$N$2:$N12)</f>
        <v>1</v>
      </c>
      <c r="S12" s="216">
        <f>SUBTOTAL(9,$O$2:$O12)</f>
        <v>0.15</v>
      </c>
      <c r="T12" s="216">
        <f>IFERROR(+Revisión_Avance_Periodo!$S12/Revisión_Avance_Periodo!$R12,0)</f>
        <v>0.15</v>
      </c>
      <c r="U12" s="184"/>
      <c r="V12" s="185"/>
      <c r="W12" s="183"/>
      <c r="X12" s="183"/>
      <c r="Y12" s="183"/>
      <c r="Z12" s="186"/>
      <c r="AA12" s="187"/>
    </row>
    <row r="13" spans="1:27" ht="15.75" thickBot="1" x14ac:dyDescent="0.3">
      <c r="A13" s="94">
        <v>1</v>
      </c>
      <c r="B13" s="96" t="str">
        <f>CONCATENATE(Revisión_Avance_Periodo!$C13,";",Revisión_Avance_Periodo!$E13,";",Revisión_Avance_Periodo!$I13)</f>
        <v>OE1;PR_10;ACT_09</v>
      </c>
      <c r="C13" s="180" t="s">
        <v>9</v>
      </c>
      <c r="D13" s="181" t="str">
        <f>VLOOKUP(Revisión_Avance_Periodo!$C13,Componentes_BD!$F$1:$G$5,2,FALSE)</f>
        <v>Fortalecer la Vigilancia.</v>
      </c>
      <c r="E13" s="119" t="s">
        <v>12</v>
      </c>
      <c r="F13" s="95">
        <v>2</v>
      </c>
      <c r="G13" s="95" t="str">
        <f>VLOOKUP(Revisión_Avance_Periodo!$A13,BD_Seguimiento_OAP_2019!$A$2:$G$294,7,FALSE)</f>
        <v>PAI</v>
      </c>
      <c r="H13" s="95" t="str">
        <f>VLOOKUP(Revisión_Avance_Periodo!$A13,BD_Seguimiento_OAP_2019!$A$2:$J$294,10,FALSE)</f>
        <v>PAI_01 - Operacional</v>
      </c>
      <c r="I13" s="95" t="s">
        <v>123</v>
      </c>
      <c r="J13" s="95" t="str">
        <f>VLOOKUP(Revisión_Avance_Periodo!$I13,BD_Seguimiento_OAP_2019!$L:$M,2,FALSE)</f>
        <v>Actualizar politíca de supervisión de la entidad.</v>
      </c>
      <c r="K13" s="119" t="s">
        <v>45</v>
      </c>
      <c r="L13" s="172">
        <v>4.4642857142857152E-4</v>
      </c>
      <c r="M13" s="182" t="s">
        <v>115</v>
      </c>
      <c r="N13" s="174">
        <f>INDEX(BD_Seguimiento_OAP_2019!$AH$3:$AS$294,MATCH(Revisión_Avance_Periodo!$I13,BD_Seguimiento_OAP_2019!$L$3:$L$294,0),MATCH(Revisión_Avance_Periodo!$M13,BD_Seguimiento_OAP_2019!$AH$2:$AS$2,0))</f>
        <v>0</v>
      </c>
      <c r="O13" s="174">
        <f>INDEX(BD_Seguimiento_OAP_2019!$AV$3:$BG$294,MATCH(Revisión_Avance_Periodo!$I13,BD_Seguimiento_OAP_2019!$L$3:$L$294,0),MATCH(Revisión_Avance_Periodo!$M13,BD_Seguimiento_OAP_2019!$AV$2:$BG$2,0))</f>
        <v>0</v>
      </c>
      <c r="P13" s="175">
        <f t="shared" ref="P13:P21" si="2">IFERROR((O13/N13),0)</f>
        <v>0</v>
      </c>
      <c r="Q13" s="182" t="str">
        <f>VLOOKUP(P13,Tabla_Indicador_Gestion4[#All],3,TRUE)</f>
        <v>Por Ejecutar</v>
      </c>
      <c r="R13" s="215">
        <f>SUBTOTAL(9,$N$2:$N13)</f>
        <v>1</v>
      </c>
      <c r="S13" s="216">
        <f>SUBTOTAL(9,$O$2:$O13)</f>
        <v>0.15</v>
      </c>
      <c r="T13" s="216">
        <f>IFERROR(+Revisión_Avance_Periodo!$S13/Revisión_Avance_Periodo!$R13,0)</f>
        <v>0.15</v>
      </c>
      <c r="U13" s="184"/>
      <c r="V13" s="185"/>
      <c r="W13" s="183"/>
      <c r="X13" s="183"/>
      <c r="Y13" s="183"/>
      <c r="Z13" s="186"/>
      <c r="AA13" s="187"/>
    </row>
    <row r="14" spans="1:27" x14ac:dyDescent="0.25">
      <c r="A14" s="88">
        <v>2</v>
      </c>
      <c r="B14" s="91" t="str">
        <f>CONCATENATE(Revisión_Avance_Periodo!$C14,";",Revisión_Avance_Periodo!$E14,";",Revisión_Avance_Periodo!$I14)</f>
        <v>OE1;PR_10;ACT_254</v>
      </c>
      <c r="C14" s="170" t="s">
        <v>9</v>
      </c>
      <c r="D14" s="171" t="str">
        <f>VLOOKUP(Revisión_Avance_Periodo!$C14,Componentes_BD!$F$1:$G$5,2,FALSE)</f>
        <v>Fortalecer la Vigilancia.</v>
      </c>
      <c r="E14" s="106" t="s">
        <v>12</v>
      </c>
      <c r="F14" s="89">
        <v>2</v>
      </c>
      <c r="G14" s="89" t="str">
        <f>VLOOKUP(Revisión_Avance_Periodo!$A14,BD_Seguimiento_OAP_2019!$A$2:$G$294,7,FALSE)</f>
        <v>PAI</v>
      </c>
      <c r="H14" s="89" t="str">
        <f>VLOOKUP(Revisión_Avance_Periodo!$A14,BD_Seguimiento_OAP_2019!$A$2:$J$294,10,FALSE)</f>
        <v>PAI_01 - Operacional</v>
      </c>
      <c r="I14" s="89" t="s">
        <v>140</v>
      </c>
      <c r="J14" s="89" t="str">
        <f>VLOOKUP(Revisión_Avance_Periodo!$I14,BD_Seguimiento_OAP_2019!$L:$M,2,FALSE)</f>
        <v>Proponer modificación a normas reglamentarias conjuntamente con el MinTransporte y la Oficina Jurídica</v>
      </c>
      <c r="K14" s="106" t="s">
        <v>45</v>
      </c>
      <c r="L14" s="172">
        <v>4.4642857142857152E-4</v>
      </c>
      <c r="M14" s="173" t="s">
        <v>104</v>
      </c>
      <c r="N14" s="190">
        <f>INDEX(BD_Seguimiento_OAP_2019!$AH$3:$AS$294,MATCH(Revisión_Avance_Periodo!$I14,BD_Seguimiento_OAP_2019!$L$3:$L$294,0),MATCH(Revisión_Avance_Periodo!$M14,BD_Seguimiento_OAP_2019!$AH$2:$AS$2,0))</f>
        <v>0</v>
      </c>
      <c r="O14" s="190">
        <f>INDEX(BD_Seguimiento_OAP_2019!$AV$3:$BG$294,MATCH(Revisión_Avance_Periodo!$I14,BD_Seguimiento_OAP_2019!$L$3:$L$294,0),MATCH(Revisión_Avance_Periodo!$M14,BD_Seguimiento_OAP_2019!$AV$2:$BG$2,0))</f>
        <v>0</v>
      </c>
      <c r="P14" s="175">
        <f t="shared" si="2"/>
        <v>0</v>
      </c>
      <c r="Q14" s="173" t="str">
        <f>VLOOKUP(P14,Tabla_Indicador_Gestion4[#All],3,TRUE)</f>
        <v>Por Ejecutar</v>
      </c>
      <c r="R14" s="217">
        <f>SUBTOTAL(9,$N$14:$N14)</f>
        <v>0</v>
      </c>
      <c r="S14" s="218">
        <f>SUBTOTAL(9,$O$14:$O14)</f>
        <v>0</v>
      </c>
      <c r="T14" s="219">
        <f>IFERROR(+Revisión_Avance_Periodo!$S14/Revisión_Avance_Periodo!$R14,0)</f>
        <v>0</v>
      </c>
      <c r="U14" s="192">
        <f>SUBTOTAL(9,N14:N25)</f>
        <v>1</v>
      </c>
      <c r="V14" s="192">
        <f>SUBTOTAL(9,O14:O25)</f>
        <v>0</v>
      </c>
      <c r="W14" s="176">
        <f t="shared" ref="W14" si="3">+V14/U14</f>
        <v>0</v>
      </c>
      <c r="X14" s="176"/>
      <c r="Y14" s="176">
        <f>100%-Revisión_Avance_Periodo!$W14</f>
        <v>1</v>
      </c>
      <c r="Z14" s="178" t="str">
        <f>VLOOKUP(W14,Tabla_Indicador_Gestion4[],3,TRUE)</f>
        <v>Por Ejecutar</v>
      </c>
      <c r="AA14" s="179">
        <f>Revisión_Avance_Periodo!$W14*Revisión_Avance_Periodo!$L14</f>
        <v>0</v>
      </c>
    </row>
    <row r="15" spans="1:27" x14ac:dyDescent="0.25">
      <c r="A15" s="94">
        <v>2</v>
      </c>
      <c r="B15" s="96" t="str">
        <f>CONCATENATE(Revisión_Avance_Periodo!$C15,";",Revisión_Avance_Periodo!$E15,";",Revisión_Avance_Periodo!$I15)</f>
        <v>OE1;PR_10;ACT_254</v>
      </c>
      <c r="C15" s="180" t="s">
        <v>9</v>
      </c>
      <c r="D15" s="181" t="str">
        <f>VLOOKUP(Revisión_Avance_Periodo!$C15,Componentes_BD!$F$1:$G$5,2,FALSE)</f>
        <v>Fortalecer la Vigilancia.</v>
      </c>
      <c r="E15" s="119" t="s">
        <v>12</v>
      </c>
      <c r="F15" s="95">
        <v>2</v>
      </c>
      <c r="G15" s="95" t="str">
        <f>VLOOKUP(Revisión_Avance_Periodo!$A15,BD_Seguimiento_OAP_2019!$A$2:$G$294,7,FALSE)</f>
        <v>PAI</v>
      </c>
      <c r="H15" s="95" t="str">
        <f>VLOOKUP(Revisión_Avance_Periodo!$A15,BD_Seguimiento_OAP_2019!$A$2:$J$294,10,FALSE)</f>
        <v>PAI_01 - Operacional</v>
      </c>
      <c r="I15" s="95" t="s">
        <v>140</v>
      </c>
      <c r="J15" s="95" t="str">
        <f>VLOOKUP(Revisión_Avance_Periodo!$I15,BD_Seguimiento_OAP_2019!$L:$M,2,FALSE)</f>
        <v>Proponer modificación a normas reglamentarias conjuntamente con el MinTransporte y la Oficina Jurídica</v>
      </c>
      <c r="K15" s="119" t="s">
        <v>45</v>
      </c>
      <c r="L15" s="172">
        <v>4.4642857142857152E-4</v>
      </c>
      <c r="M15" s="182" t="s">
        <v>105</v>
      </c>
      <c r="N15" s="190">
        <f>INDEX(BD_Seguimiento_OAP_2019!$AH$3:$AS$294,MATCH(Revisión_Avance_Periodo!$I15,BD_Seguimiento_OAP_2019!$L$3:$L$294,0),MATCH(Revisión_Avance_Periodo!$M15,BD_Seguimiento_OAP_2019!$AH$2:$AS$2,0))</f>
        <v>0</v>
      </c>
      <c r="O15" s="190">
        <f>INDEX(BD_Seguimiento_OAP_2019!$AV$3:$BG$294,MATCH(Revisión_Avance_Periodo!$I15,BD_Seguimiento_OAP_2019!$L$3:$L$294,0),MATCH(Revisión_Avance_Periodo!$M15,BD_Seguimiento_OAP_2019!$AV$2:$BG$2,0))</f>
        <v>0</v>
      </c>
      <c r="P15" s="175">
        <f t="shared" si="2"/>
        <v>0</v>
      </c>
      <c r="Q15" s="182" t="str">
        <f>VLOOKUP(P15,Tabla_Indicador_Gestion4[#All],3,TRUE)</f>
        <v>Por Ejecutar</v>
      </c>
      <c r="R15" s="220">
        <f>SUBTOTAL(9,$N$14:$N15)</f>
        <v>0</v>
      </c>
      <c r="S15" s="221">
        <f>SUBTOTAL(9,$O$14:$O15)</f>
        <v>0</v>
      </c>
      <c r="T15" s="222">
        <f>IFERROR(+Revisión_Avance_Periodo!$S15/Revisión_Avance_Periodo!$R15,0)</f>
        <v>0</v>
      </c>
      <c r="U15" s="185"/>
      <c r="V15" s="185"/>
      <c r="W15" s="183"/>
      <c r="X15" s="183"/>
      <c r="Y15" s="183"/>
      <c r="Z15" s="186"/>
      <c r="AA15" s="187"/>
    </row>
    <row r="16" spans="1:27" x14ac:dyDescent="0.25">
      <c r="A16" s="88">
        <v>2</v>
      </c>
      <c r="B16" s="91" t="str">
        <f>CONCATENATE(Revisión_Avance_Periodo!$C16,";",Revisión_Avance_Periodo!$E16,";",Revisión_Avance_Periodo!$I16)</f>
        <v>OE1;PR_10;ACT_254</v>
      </c>
      <c r="C16" s="170" t="s">
        <v>9</v>
      </c>
      <c r="D16" s="171" t="str">
        <f>VLOOKUP(Revisión_Avance_Periodo!$C16,Componentes_BD!$F$1:$G$5,2,FALSE)</f>
        <v>Fortalecer la Vigilancia.</v>
      </c>
      <c r="E16" s="106" t="s">
        <v>12</v>
      </c>
      <c r="F16" s="89">
        <v>2</v>
      </c>
      <c r="G16" s="89" t="str">
        <f>VLOOKUP(Revisión_Avance_Periodo!$A16,BD_Seguimiento_OAP_2019!$A$2:$G$294,7,FALSE)</f>
        <v>PAI</v>
      </c>
      <c r="H16" s="89" t="str">
        <f>VLOOKUP(Revisión_Avance_Periodo!$A16,BD_Seguimiento_OAP_2019!$A$2:$J$294,10,FALSE)</f>
        <v>PAI_01 - Operacional</v>
      </c>
      <c r="I16" s="89" t="s">
        <v>140</v>
      </c>
      <c r="J16" s="89" t="str">
        <f>VLOOKUP(Revisión_Avance_Periodo!$I16,BD_Seguimiento_OAP_2019!$L:$M,2,FALSE)</f>
        <v>Proponer modificación a normas reglamentarias conjuntamente con el MinTransporte y la Oficina Jurídica</v>
      </c>
      <c r="K16" s="106" t="s">
        <v>45</v>
      </c>
      <c r="L16" s="172">
        <v>4.4642857142857152E-4</v>
      </c>
      <c r="M16" s="173" t="s">
        <v>106</v>
      </c>
      <c r="N16" s="190">
        <f>INDEX(BD_Seguimiento_OAP_2019!$AH$3:$AS$294,MATCH(Revisión_Avance_Periodo!$I16,BD_Seguimiento_OAP_2019!$L$3:$L$294,0),MATCH(Revisión_Avance_Periodo!$M16,BD_Seguimiento_OAP_2019!$AH$2:$AS$2,0))</f>
        <v>0</v>
      </c>
      <c r="O16" s="190">
        <f>INDEX(BD_Seguimiento_OAP_2019!$AV$3:$BG$294,MATCH(Revisión_Avance_Periodo!$I16,BD_Seguimiento_OAP_2019!$L$3:$L$294,0),MATCH(Revisión_Avance_Periodo!$M16,BD_Seguimiento_OAP_2019!$AV$2:$BG$2,0))</f>
        <v>0</v>
      </c>
      <c r="P16" s="175">
        <f t="shared" si="2"/>
        <v>0</v>
      </c>
      <c r="Q16" s="173" t="str">
        <f>VLOOKUP(P16,Tabla_Indicador_Gestion4[#All],3,TRUE)</f>
        <v>Por Ejecutar</v>
      </c>
      <c r="R16" s="220">
        <f>SUBTOTAL(9,$N$14:$N16)</f>
        <v>0</v>
      </c>
      <c r="S16" s="221">
        <f>SUBTOTAL(9,$O$14:$O16)</f>
        <v>0</v>
      </c>
      <c r="T16" s="222">
        <f>IFERROR(+Revisión_Avance_Periodo!$S16/Revisión_Avance_Periodo!$R16,0)</f>
        <v>0</v>
      </c>
      <c r="U16" s="185"/>
      <c r="V16" s="185"/>
      <c r="W16" s="183"/>
      <c r="X16" s="183"/>
      <c r="Y16" s="183"/>
      <c r="Z16" s="186"/>
      <c r="AA16" s="187"/>
    </row>
    <row r="17" spans="1:27" x14ac:dyDescent="0.25">
      <c r="A17" s="94">
        <v>2</v>
      </c>
      <c r="B17" s="96" t="str">
        <f>CONCATENATE(Revisión_Avance_Periodo!$C17,";",Revisión_Avance_Periodo!$E17,";",Revisión_Avance_Periodo!$I17)</f>
        <v>OE1;PR_10;ACT_254</v>
      </c>
      <c r="C17" s="180" t="s">
        <v>9</v>
      </c>
      <c r="D17" s="181" t="str">
        <f>VLOOKUP(Revisión_Avance_Periodo!$C17,Componentes_BD!$F$1:$G$5,2,FALSE)</f>
        <v>Fortalecer la Vigilancia.</v>
      </c>
      <c r="E17" s="119" t="s">
        <v>12</v>
      </c>
      <c r="F17" s="95">
        <v>2</v>
      </c>
      <c r="G17" s="95" t="str">
        <f>VLOOKUP(Revisión_Avance_Periodo!$A17,BD_Seguimiento_OAP_2019!$A$2:$G$294,7,FALSE)</f>
        <v>PAI</v>
      </c>
      <c r="H17" s="95" t="str">
        <f>VLOOKUP(Revisión_Avance_Periodo!$A17,BD_Seguimiento_OAP_2019!$A$2:$J$294,10,FALSE)</f>
        <v>PAI_01 - Operacional</v>
      </c>
      <c r="I17" s="95" t="s">
        <v>140</v>
      </c>
      <c r="J17" s="95" t="str">
        <f>VLOOKUP(Revisión_Avance_Periodo!$I17,BD_Seguimiento_OAP_2019!$L:$M,2,FALSE)</f>
        <v>Proponer modificación a normas reglamentarias conjuntamente con el MinTransporte y la Oficina Jurídica</v>
      </c>
      <c r="K17" s="119" t="s">
        <v>45</v>
      </c>
      <c r="L17" s="172">
        <v>4.4642857142857152E-4</v>
      </c>
      <c r="M17" s="182" t="s">
        <v>107</v>
      </c>
      <c r="N17" s="190">
        <f>INDEX(BD_Seguimiento_OAP_2019!$AH$3:$AS$294,MATCH(Revisión_Avance_Periodo!$I17,BD_Seguimiento_OAP_2019!$L$3:$L$294,0),MATCH(Revisión_Avance_Periodo!$M17,BD_Seguimiento_OAP_2019!$AH$2:$AS$2,0))</f>
        <v>0</v>
      </c>
      <c r="O17" s="190">
        <f>INDEX(BD_Seguimiento_OAP_2019!$AV$3:$BG$294,MATCH(Revisión_Avance_Periodo!$I17,BD_Seguimiento_OAP_2019!$L$3:$L$294,0),MATCH(Revisión_Avance_Periodo!$M17,BD_Seguimiento_OAP_2019!$AV$2:$BG$2,0))</f>
        <v>0</v>
      </c>
      <c r="P17" s="175">
        <f t="shared" si="2"/>
        <v>0</v>
      </c>
      <c r="Q17" s="182" t="str">
        <f>VLOOKUP(P17,Tabla_Indicador_Gestion4[#All],3,TRUE)</f>
        <v>Por Ejecutar</v>
      </c>
      <c r="R17" s="220">
        <f>SUBTOTAL(9,$N$14:$N17)</f>
        <v>0</v>
      </c>
      <c r="S17" s="221">
        <f>SUBTOTAL(9,$O$14:$O17)</f>
        <v>0</v>
      </c>
      <c r="T17" s="222">
        <f>IFERROR(+Revisión_Avance_Periodo!$S17/Revisión_Avance_Periodo!$R17,0)</f>
        <v>0</v>
      </c>
      <c r="U17" s="185"/>
      <c r="V17" s="185"/>
      <c r="W17" s="183"/>
      <c r="X17" s="183"/>
      <c r="Y17" s="183"/>
      <c r="Z17" s="186"/>
      <c r="AA17" s="187"/>
    </row>
    <row r="18" spans="1:27" x14ac:dyDescent="0.25">
      <c r="A18" s="88">
        <v>2</v>
      </c>
      <c r="B18" s="91" t="str">
        <f>CONCATENATE(Revisión_Avance_Periodo!$C18,";",Revisión_Avance_Periodo!$E18,";",Revisión_Avance_Periodo!$I18)</f>
        <v>OE1;PR_10;ACT_254</v>
      </c>
      <c r="C18" s="170" t="s">
        <v>9</v>
      </c>
      <c r="D18" s="171" t="str">
        <f>VLOOKUP(Revisión_Avance_Periodo!$C18,Componentes_BD!$F$1:$G$5,2,FALSE)</f>
        <v>Fortalecer la Vigilancia.</v>
      </c>
      <c r="E18" s="106" t="s">
        <v>12</v>
      </c>
      <c r="F18" s="89">
        <v>2</v>
      </c>
      <c r="G18" s="89" t="str">
        <f>VLOOKUP(Revisión_Avance_Periodo!$A18,BD_Seguimiento_OAP_2019!$A$2:$G$294,7,FALSE)</f>
        <v>PAI</v>
      </c>
      <c r="H18" s="89" t="str">
        <f>VLOOKUP(Revisión_Avance_Periodo!$A18,BD_Seguimiento_OAP_2019!$A$2:$J$294,10,FALSE)</f>
        <v>PAI_01 - Operacional</v>
      </c>
      <c r="I18" s="89" t="s">
        <v>140</v>
      </c>
      <c r="J18" s="89" t="str">
        <f>VLOOKUP(Revisión_Avance_Periodo!$I18,BD_Seguimiento_OAP_2019!$L:$M,2,FALSE)</f>
        <v>Proponer modificación a normas reglamentarias conjuntamente con el MinTransporte y la Oficina Jurídica</v>
      </c>
      <c r="K18" s="106" t="s">
        <v>45</v>
      </c>
      <c r="L18" s="172">
        <v>4.4642857142857152E-4</v>
      </c>
      <c r="M18" s="173" t="s">
        <v>108</v>
      </c>
      <c r="N18" s="190">
        <f>INDEX(BD_Seguimiento_OAP_2019!$AH$3:$AS$294,MATCH(Revisión_Avance_Periodo!$I18,BD_Seguimiento_OAP_2019!$L$3:$L$294,0),MATCH(Revisión_Avance_Periodo!$M18,BD_Seguimiento_OAP_2019!$AH$2:$AS$2,0))</f>
        <v>0</v>
      </c>
      <c r="O18" s="190">
        <f>INDEX(BD_Seguimiento_OAP_2019!$AV$3:$BG$294,MATCH(Revisión_Avance_Periodo!$I18,BD_Seguimiento_OAP_2019!$L$3:$L$294,0),MATCH(Revisión_Avance_Periodo!$M18,BD_Seguimiento_OAP_2019!$AV$2:$BG$2,0))</f>
        <v>0</v>
      </c>
      <c r="P18" s="175">
        <f t="shared" si="2"/>
        <v>0</v>
      </c>
      <c r="Q18" s="173" t="str">
        <f>VLOOKUP(P18,Tabla_Indicador_Gestion4[#All],3,TRUE)</f>
        <v>Por Ejecutar</v>
      </c>
      <c r="R18" s="220">
        <f>SUBTOTAL(9,$N$14:$N18)</f>
        <v>0</v>
      </c>
      <c r="S18" s="221">
        <f>SUBTOTAL(9,$O$14:$O18)</f>
        <v>0</v>
      </c>
      <c r="T18" s="222">
        <f>IFERROR(+Revisión_Avance_Periodo!$S18/Revisión_Avance_Periodo!$R18,0)</f>
        <v>0</v>
      </c>
      <c r="U18" s="185"/>
      <c r="V18" s="185"/>
      <c r="W18" s="183"/>
      <c r="X18" s="183"/>
      <c r="Y18" s="183"/>
      <c r="Z18" s="186"/>
      <c r="AA18" s="187"/>
    </row>
    <row r="19" spans="1:27" x14ac:dyDescent="0.25">
      <c r="A19" s="94">
        <v>2</v>
      </c>
      <c r="B19" s="96" t="str">
        <f>CONCATENATE(Revisión_Avance_Periodo!$C19,";",Revisión_Avance_Periodo!$E19,";",Revisión_Avance_Periodo!$I19)</f>
        <v>OE1;PR_10;ACT_254</v>
      </c>
      <c r="C19" s="180" t="s">
        <v>9</v>
      </c>
      <c r="D19" s="181" t="str">
        <f>VLOOKUP(Revisión_Avance_Periodo!$C19,Componentes_BD!$F$1:$G$5,2,FALSE)</f>
        <v>Fortalecer la Vigilancia.</v>
      </c>
      <c r="E19" s="119" t="s">
        <v>12</v>
      </c>
      <c r="F19" s="95">
        <v>2</v>
      </c>
      <c r="G19" s="95" t="str">
        <f>VLOOKUP(Revisión_Avance_Periodo!$A19,BD_Seguimiento_OAP_2019!$A$2:$G$294,7,FALSE)</f>
        <v>PAI</v>
      </c>
      <c r="H19" s="95" t="str">
        <f>VLOOKUP(Revisión_Avance_Periodo!$A19,BD_Seguimiento_OAP_2019!$A$2:$J$294,10,FALSE)</f>
        <v>PAI_01 - Operacional</v>
      </c>
      <c r="I19" s="95" t="s">
        <v>140</v>
      </c>
      <c r="J19" s="95" t="str">
        <f>VLOOKUP(Revisión_Avance_Periodo!$I19,BD_Seguimiento_OAP_2019!$L:$M,2,FALSE)</f>
        <v>Proponer modificación a normas reglamentarias conjuntamente con el MinTransporte y la Oficina Jurídica</v>
      </c>
      <c r="K19" s="119" t="s">
        <v>45</v>
      </c>
      <c r="L19" s="172">
        <v>4.4642857142857152E-4</v>
      </c>
      <c r="M19" s="182" t="s">
        <v>109</v>
      </c>
      <c r="N19" s="190">
        <f>INDEX(BD_Seguimiento_OAP_2019!$AH$3:$AS$294,MATCH(Revisión_Avance_Periodo!$I19,BD_Seguimiento_OAP_2019!$L$3:$L$294,0),MATCH(Revisión_Avance_Periodo!$M19,BD_Seguimiento_OAP_2019!$AH$2:$AS$2,0))</f>
        <v>0</v>
      </c>
      <c r="O19" s="190">
        <f>INDEX(BD_Seguimiento_OAP_2019!$AV$3:$BG$294,MATCH(Revisión_Avance_Periodo!$I19,BD_Seguimiento_OAP_2019!$L$3:$L$294,0),MATCH(Revisión_Avance_Periodo!$M19,BD_Seguimiento_OAP_2019!$AV$2:$BG$2,0))</f>
        <v>0</v>
      </c>
      <c r="P19" s="175">
        <f t="shared" si="2"/>
        <v>0</v>
      </c>
      <c r="Q19" s="182" t="str">
        <f>VLOOKUP(P19,Tabla_Indicador_Gestion4[#All],3,TRUE)</f>
        <v>Por Ejecutar</v>
      </c>
      <c r="R19" s="220">
        <f>SUBTOTAL(9,$N$14:$N19)</f>
        <v>0</v>
      </c>
      <c r="S19" s="221">
        <f>SUBTOTAL(9,$O$14:$O19)</f>
        <v>0</v>
      </c>
      <c r="T19" s="222">
        <f>IFERROR(+Revisión_Avance_Periodo!$S19/Revisión_Avance_Periodo!$R19,0)</f>
        <v>0</v>
      </c>
      <c r="U19" s="185"/>
      <c r="V19" s="185"/>
      <c r="W19" s="183"/>
      <c r="X19" s="183"/>
      <c r="Y19" s="183"/>
      <c r="Z19" s="186"/>
      <c r="AA19" s="187"/>
    </row>
    <row r="20" spans="1:27" x14ac:dyDescent="0.25">
      <c r="A20" s="88">
        <v>2</v>
      </c>
      <c r="B20" s="91" t="str">
        <f>CONCATENATE(Revisión_Avance_Periodo!$C20,";",Revisión_Avance_Periodo!$E20,";",Revisión_Avance_Periodo!$I20)</f>
        <v>OE1;PR_10;ACT_254</v>
      </c>
      <c r="C20" s="170" t="s">
        <v>9</v>
      </c>
      <c r="D20" s="171" t="str">
        <f>VLOOKUP(Revisión_Avance_Periodo!$C20,Componentes_BD!$F$1:$G$5,2,FALSE)</f>
        <v>Fortalecer la Vigilancia.</v>
      </c>
      <c r="E20" s="106" t="s">
        <v>12</v>
      </c>
      <c r="F20" s="89">
        <v>2</v>
      </c>
      <c r="G20" s="89" t="str">
        <f>VLOOKUP(Revisión_Avance_Periodo!$A20,BD_Seguimiento_OAP_2019!$A$2:$G$294,7,FALSE)</f>
        <v>PAI</v>
      </c>
      <c r="H20" s="89" t="str">
        <f>VLOOKUP(Revisión_Avance_Periodo!$A20,BD_Seguimiento_OAP_2019!$A$2:$J$294,10,FALSE)</f>
        <v>PAI_01 - Operacional</v>
      </c>
      <c r="I20" s="89" t="s">
        <v>140</v>
      </c>
      <c r="J20" s="89" t="str">
        <f>VLOOKUP(Revisión_Avance_Periodo!$I20,BD_Seguimiento_OAP_2019!$L:$M,2,FALSE)</f>
        <v>Proponer modificación a normas reglamentarias conjuntamente con el MinTransporte y la Oficina Jurídica</v>
      </c>
      <c r="K20" s="106" t="s">
        <v>45</v>
      </c>
      <c r="L20" s="172">
        <v>4.4642857142857152E-4</v>
      </c>
      <c r="M20" s="173" t="s">
        <v>110</v>
      </c>
      <c r="N20" s="190">
        <f>INDEX(BD_Seguimiento_OAP_2019!$AH$3:$AS$294,MATCH(Revisión_Avance_Periodo!$I20,BD_Seguimiento_OAP_2019!$L$3:$L$294,0),MATCH(Revisión_Avance_Periodo!$M20,BD_Seguimiento_OAP_2019!$AH$2:$AS$2,0))</f>
        <v>0</v>
      </c>
      <c r="O20" s="190">
        <f>INDEX(BD_Seguimiento_OAP_2019!$AV$3:$BG$294,MATCH(Revisión_Avance_Periodo!$I20,BD_Seguimiento_OAP_2019!$L$3:$L$294,0),MATCH(Revisión_Avance_Periodo!$M20,BD_Seguimiento_OAP_2019!$AV$2:$BG$2,0))</f>
        <v>0</v>
      </c>
      <c r="P20" s="175">
        <f t="shared" si="2"/>
        <v>0</v>
      </c>
      <c r="Q20" s="173" t="str">
        <f>VLOOKUP(P20,Tabla_Indicador_Gestion4[#All],3,TRUE)</f>
        <v>Por Ejecutar</v>
      </c>
      <c r="R20" s="220">
        <f>SUBTOTAL(9,$N$14:$N20)</f>
        <v>0</v>
      </c>
      <c r="S20" s="221">
        <f>SUBTOTAL(9,$O$14:$O20)</f>
        <v>0</v>
      </c>
      <c r="T20" s="222">
        <f>IFERROR(+Revisión_Avance_Periodo!$S20/Revisión_Avance_Periodo!$R20,0)</f>
        <v>0</v>
      </c>
      <c r="U20" s="185"/>
      <c r="V20" s="185"/>
      <c r="W20" s="183"/>
      <c r="X20" s="183"/>
      <c r="Y20" s="183"/>
      <c r="Z20" s="186"/>
      <c r="AA20" s="187"/>
    </row>
    <row r="21" spans="1:27" x14ac:dyDescent="0.25">
      <c r="A21" s="502">
        <v>2</v>
      </c>
      <c r="B21" s="96" t="str">
        <f>CONCATENATE(Revisión_Avance_Periodo!$C21,";",Revisión_Avance_Periodo!$E21,";",Revisión_Avance_Periodo!$I21)</f>
        <v>OE1;PR_10;ACT_254</v>
      </c>
      <c r="C21" s="180" t="s">
        <v>9</v>
      </c>
      <c r="D21" s="181" t="str">
        <f>VLOOKUP(Revisión_Avance_Periodo!$C21,Componentes_BD!$F$1:$G$5,2,FALSE)</f>
        <v>Fortalecer la Vigilancia.</v>
      </c>
      <c r="E21" s="119" t="s">
        <v>12</v>
      </c>
      <c r="F21" s="95">
        <v>2</v>
      </c>
      <c r="G21" s="95" t="str">
        <f>VLOOKUP(Revisión_Avance_Periodo!$A21,BD_Seguimiento_OAP_2019!$A$2:$G$294,7,FALSE)</f>
        <v>PAI</v>
      </c>
      <c r="H21" s="95" t="str">
        <f>VLOOKUP(Revisión_Avance_Periodo!$A21,BD_Seguimiento_OAP_2019!$A$2:$J$294,10,FALSE)</f>
        <v>PAI_01 - Operacional</v>
      </c>
      <c r="I21" s="95" t="s">
        <v>140</v>
      </c>
      <c r="J21" s="95" t="str">
        <f>VLOOKUP(Revisión_Avance_Periodo!$I21,BD_Seguimiento_OAP_2019!$L:$M,2,FALSE)</f>
        <v>Proponer modificación a normas reglamentarias conjuntamente con el MinTransporte y la Oficina Jurídica</v>
      </c>
      <c r="K21" s="119" t="s">
        <v>45</v>
      </c>
      <c r="L21" s="172">
        <v>4.4642857142857152E-4</v>
      </c>
      <c r="M21" s="182" t="s">
        <v>111</v>
      </c>
      <c r="N21" s="190">
        <f>INDEX(BD_Seguimiento_OAP_2019!$AH$3:$AS$294,MATCH(Revisión_Avance_Periodo!$I21,BD_Seguimiento_OAP_2019!$L$3:$L$294,0),MATCH(Revisión_Avance_Periodo!$M21,BD_Seguimiento_OAP_2019!$AH$2:$AS$2,0))</f>
        <v>0</v>
      </c>
      <c r="O21" s="190">
        <f>INDEX(BD_Seguimiento_OAP_2019!$AV$3:$BG$294,MATCH(Revisión_Avance_Periodo!$I21,BD_Seguimiento_OAP_2019!$L$3:$L$294,0),MATCH(Revisión_Avance_Periodo!$M21,BD_Seguimiento_OAP_2019!$AV$2:$BG$2,0))</f>
        <v>0</v>
      </c>
      <c r="P21" s="175">
        <f t="shared" si="2"/>
        <v>0</v>
      </c>
      <c r="Q21" s="182" t="str">
        <f>VLOOKUP(P21,Tabla_Indicador_Gestion4[#All],3,TRUE)</f>
        <v>Por Ejecutar</v>
      </c>
      <c r="R21" s="220">
        <f>SUBTOTAL(9,$N$14:$N21)</f>
        <v>0</v>
      </c>
      <c r="S21" s="221">
        <f>SUBTOTAL(9,$O$14:$O21)</f>
        <v>0</v>
      </c>
      <c r="T21" s="222">
        <f>IFERROR(+Revisión_Avance_Periodo!$S21/Revisión_Avance_Periodo!$R21,0)</f>
        <v>0</v>
      </c>
      <c r="U21" s="185"/>
      <c r="V21" s="185"/>
      <c r="W21" s="183"/>
      <c r="X21" s="183"/>
      <c r="Y21" s="183"/>
      <c r="Z21" s="186"/>
      <c r="AA21" s="187"/>
    </row>
    <row r="22" spans="1:27" x14ac:dyDescent="0.25">
      <c r="A22" s="88">
        <v>2</v>
      </c>
      <c r="B22" s="91" t="str">
        <f>CONCATENATE(Revisión_Avance_Periodo!$C22,";",Revisión_Avance_Periodo!$E22,";",Revisión_Avance_Periodo!$I22)</f>
        <v>OE1;PR_10;ACT_254</v>
      </c>
      <c r="C22" s="170" t="s">
        <v>9</v>
      </c>
      <c r="D22" s="171" t="str">
        <f>VLOOKUP(Revisión_Avance_Periodo!$C22,Componentes_BD!$F$1:$G$5,2,FALSE)</f>
        <v>Fortalecer la Vigilancia.</v>
      </c>
      <c r="E22" s="106" t="s">
        <v>12</v>
      </c>
      <c r="F22" s="89">
        <v>2</v>
      </c>
      <c r="G22" s="89" t="str">
        <f>VLOOKUP(Revisión_Avance_Periodo!$A22,BD_Seguimiento_OAP_2019!$A$2:$G$294,7,FALSE)</f>
        <v>PAI</v>
      </c>
      <c r="H22" s="89" t="str">
        <f>VLOOKUP(Revisión_Avance_Periodo!$A22,BD_Seguimiento_OAP_2019!$A$2:$J$294,10,FALSE)</f>
        <v>PAI_01 - Operacional</v>
      </c>
      <c r="I22" s="89" t="s">
        <v>140</v>
      </c>
      <c r="J22" s="89" t="str">
        <f>VLOOKUP(Revisión_Avance_Periodo!$I22,BD_Seguimiento_OAP_2019!$L:$M,2,FALSE)</f>
        <v>Proponer modificación a normas reglamentarias conjuntamente con el MinTransporte y la Oficina Jurídica</v>
      </c>
      <c r="K22" s="106" t="s">
        <v>45</v>
      </c>
      <c r="L22" s="172">
        <v>4.4642857142857152E-4</v>
      </c>
      <c r="M22" s="173" t="s">
        <v>112</v>
      </c>
      <c r="N22" s="190">
        <f>INDEX(BD_Seguimiento_OAP_2019!$AH$3:$AS$294,MATCH(Revisión_Avance_Periodo!$I22,BD_Seguimiento_OAP_2019!$L$3:$L$294,0),MATCH(Revisión_Avance_Periodo!$M22,BD_Seguimiento_OAP_2019!$AH$2:$AS$2,0))</f>
        <v>1</v>
      </c>
      <c r="O22" s="190">
        <f>INDEX(BD_Seguimiento_OAP_2019!$AV$3:$BG$294,MATCH(Revisión_Avance_Periodo!$I22,BD_Seguimiento_OAP_2019!$L$3:$L$294,0),MATCH(Revisión_Avance_Periodo!$M22,BD_Seguimiento_OAP_2019!$AV$2:$BG$2,0))</f>
        <v>0</v>
      </c>
      <c r="P22" s="189">
        <f t="shared" si="1"/>
        <v>0</v>
      </c>
      <c r="Q22" s="173" t="str">
        <f>VLOOKUP(P22,Tabla_Indicador_Gestion4[#All],3,TRUE)</f>
        <v>Por Ejecutar</v>
      </c>
      <c r="R22" s="220">
        <f>SUBTOTAL(9,$N$14:$N22)</f>
        <v>1</v>
      </c>
      <c r="S22" s="221">
        <f>SUBTOTAL(9,$O$14:$O22)</f>
        <v>0</v>
      </c>
      <c r="T22" s="222">
        <f>IFERROR(+Revisión_Avance_Periodo!$S22/Revisión_Avance_Periodo!$R22,0)</f>
        <v>0</v>
      </c>
      <c r="U22" s="185"/>
      <c r="V22" s="185"/>
      <c r="W22" s="183"/>
      <c r="X22" s="183"/>
      <c r="Y22" s="183"/>
      <c r="Z22" s="186"/>
      <c r="AA22" s="187"/>
    </row>
    <row r="23" spans="1:27" x14ac:dyDescent="0.25">
      <c r="A23" s="94">
        <v>2</v>
      </c>
      <c r="B23" s="96" t="str">
        <f>CONCATENATE(Revisión_Avance_Periodo!$C23,";",Revisión_Avance_Periodo!$E23,";",Revisión_Avance_Periodo!$I23)</f>
        <v>OE1;PR_10;ACT_254</v>
      </c>
      <c r="C23" s="180" t="s">
        <v>9</v>
      </c>
      <c r="D23" s="181" t="str">
        <f>VLOOKUP(Revisión_Avance_Periodo!$C23,Componentes_BD!$F$1:$G$5,2,FALSE)</f>
        <v>Fortalecer la Vigilancia.</v>
      </c>
      <c r="E23" s="119" t="s">
        <v>12</v>
      </c>
      <c r="F23" s="95">
        <v>2</v>
      </c>
      <c r="G23" s="95" t="str">
        <f>VLOOKUP(Revisión_Avance_Periodo!$A23,BD_Seguimiento_OAP_2019!$A$2:$G$294,7,FALSE)</f>
        <v>PAI</v>
      </c>
      <c r="H23" s="95" t="str">
        <f>VLOOKUP(Revisión_Avance_Periodo!$A23,BD_Seguimiento_OAP_2019!$A$2:$J$294,10,FALSE)</f>
        <v>PAI_01 - Operacional</v>
      </c>
      <c r="I23" s="95" t="s">
        <v>140</v>
      </c>
      <c r="J23" s="95" t="str">
        <f>VLOOKUP(Revisión_Avance_Periodo!$I23,BD_Seguimiento_OAP_2019!$L:$M,2,FALSE)</f>
        <v>Proponer modificación a normas reglamentarias conjuntamente con el MinTransporte y la Oficina Jurídica</v>
      </c>
      <c r="K23" s="119" t="s">
        <v>45</v>
      </c>
      <c r="L23" s="172">
        <v>4.4642857142857152E-4</v>
      </c>
      <c r="M23" s="182" t="s">
        <v>113</v>
      </c>
      <c r="N23" s="190">
        <f>INDEX(BD_Seguimiento_OAP_2019!$AH$3:$AS$294,MATCH(Revisión_Avance_Periodo!$I23,BD_Seguimiento_OAP_2019!$L$3:$L$294,0),MATCH(Revisión_Avance_Periodo!$M23,BD_Seguimiento_OAP_2019!$AH$2:$AS$2,0))</f>
        <v>0</v>
      </c>
      <c r="O23" s="190">
        <f>INDEX(BD_Seguimiento_OAP_2019!$AV$3:$BG$294,MATCH(Revisión_Avance_Periodo!$I23,BD_Seguimiento_OAP_2019!$L$3:$L$294,0),MATCH(Revisión_Avance_Periodo!$M23,BD_Seguimiento_OAP_2019!$AV$2:$BG$2,0))</f>
        <v>0</v>
      </c>
      <c r="P23" s="175">
        <f t="shared" ref="P23:P27" si="4">IFERROR((O23/N23),0)</f>
        <v>0</v>
      </c>
      <c r="Q23" s="182" t="str">
        <f>VLOOKUP(P23,Tabla_Indicador_Gestion4[#All],3,TRUE)</f>
        <v>Por Ejecutar</v>
      </c>
      <c r="R23" s="220">
        <f>SUBTOTAL(9,$N$14:$N23)</f>
        <v>1</v>
      </c>
      <c r="S23" s="221">
        <f>SUBTOTAL(9,$O$14:$O23)</f>
        <v>0</v>
      </c>
      <c r="T23" s="222">
        <f>IFERROR(+Revisión_Avance_Periodo!$S23/Revisión_Avance_Periodo!$R23,0)</f>
        <v>0</v>
      </c>
      <c r="U23" s="185"/>
      <c r="V23" s="185"/>
      <c r="W23" s="183"/>
      <c r="X23" s="183"/>
      <c r="Y23" s="183"/>
      <c r="Z23" s="186"/>
      <c r="AA23" s="187"/>
    </row>
    <row r="24" spans="1:27" x14ac:dyDescent="0.25">
      <c r="A24" s="88">
        <v>2</v>
      </c>
      <c r="B24" s="91" t="str">
        <f>CONCATENATE(Revisión_Avance_Periodo!$C24,";",Revisión_Avance_Periodo!$E24,";",Revisión_Avance_Periodo!$I24)</f>
        <v>OE1;PR_10;ACT_254</v>
      </c>
      <c r="C24" s="170" t="s">
        <v>9</v>
      </c>
      <c r="D24" s="171" t="str">
        <f>VLOOKUP(Revisión_Avance_Periodo!$C24,Componentes_BD!$F$1:$G$5,2,FALSE)</f>
        <v>Fortalecer la Vigilancia.</v>
      </c>
      <c r="E24" s="106" t="s">
        <v>12</v>
      </c>
      <c r="F24" s="89">
        <v>2</v>
      </c>
      <c r="G24" s="89" t="str">
        <f>VLOOKUP(Revisión_Avance_Periodo!$A24,BD_Seguimiento_OAP_2019!$A$2:$G$294,7,FALSE)</f>
        <v>PAI</v>
      </c>
      <c r="H24" s="89" t="str">
        <f>VLOOKUP(Revisión_Avance_Periodo!$A24,BD_Seguimiento_OAP_2019!$A$2:$J$294,10,FALSE)</f>
        <v>PAI_01 - Operacional</v>
      </c>
      <c r="I24" s="89" t="s">
        <v>140</v>
      </c>
      <c r="J24" s="89" t="str">
        <f>VLOOKUP(Revisión_Avance_Periodo!$I24,BD_Seguimiento_OAP_2019!$L:$M,2,FALSE)</f>
        <v>Proponer modificación a normas reglamentarias conjuntamente con el MinTransporte y la Oficina Jurídica</v>
      </c>
      <c r="K24" s="106" t="s">
        <v>45</v>
      </c>
      <c r="L24" s="172">
        <v>4.4642857142857152E-4</v>
      </c>
      <c r="M24" s="173" t="s">
        <v>114</v>
      </c>
      <c r="N24" s="190">
        <f>INDEX(BD_Seguimiento_OAP_2019!$AH$3:$AS$294,MATCH(Revisión_Avance_Periodo!$I24,BD_Seguimiento_OAP_2019!$L$3:$L$294,0),MATCH(Revisión_Avance_Periodo!$M24,BD_Seguimiento_OAP_2019!$AH$2:$AS$2,0))</f>
        <v>0</v>
      </c>
      <c r="O24" s="190">
        <f>INDEX(BD_Seguimiento_OAP_2019!$AV$3:$BG$294,MATCH(Revisión_Avance_Periodo!$I24,BD_Seguimiento_OAP_2019!$L$3:$L$294,0),MATCH(Revisión_Avance_Periodo!$M24,BD_Seguimiento_OAP_2019!$AV$2:$BG$2,0))</f>
        <v>0</v>
      </c>
      <c r="P24" s="175">
        <f t="shared" si="4"/>
        <v>0</v>
      </c>
      <c r="Q24" s="173" t="str">
        <f>VLOOKUP(P24,Tabla_Indicador_Gestion4[#All],3,TRUE)</f>
        <v>Por Ejecutar</v>
      </c>
      <c r="R24" s="220">
        <f>SUBTOTAL(9,$N$14:$N24)</f>
        <v>1</v>
      </c>
      <c r="S24" s="221">
        <f>SUBTOTAL(9,$O$14:$O24)</f>
        <v>0</v>
      </c>
      <c r="T24" s="222">
        <f>IFERROR(+Revisión_Avance_Periodo!$S24/Revisión_Avance_Periodo!$R24,0)</f>
        <v>0</v>
      </c>
      <c r="U24" s="185"/>
      <c r="V24" s="185"/>
      <c r="W24" s="183"/>
      <c r="X24" s="183"/>
      <c r="Y24" s="183"/>
      <c r="Z24" s="186"/>
      <c r="AA24" s="187"/>
    </row>
    <row r="25" spans="1:27" ht="15.75" thickBot="1" x14ac:dyDescent="0.3">
      <c r="A25" s="94">
        <v>2</v>
      </c>
      <c r="B25" s="96" t="str">
        <f>CONCATENATE(Revisión_Avance_Periodo!$C25,";",Revisión_Avance_Periodo!$E25,";",Revisión_Avance_Periodo!$I25)</f>
        <v>OE1;PR_10;ACT_254</v>
      </c>
      <c r="C25" s="180" t="s">
        <v>9</v>
      </c>
      <c r="D25" s="181" t="str">
        <f>VLOOKUP(Revisión_Avance_Periodo!$C25,Componentes_BD!$F$1:$G$5,2,FALSE)</f>
        <v>Fortalecer la Vigilancia.</v>
      </c>
      <c r="E25" s="119" t="s">
        <v>12</v>
      </c>
      <c r="F25" s="95">
        <v>2</v>
      </c>
      <c r="G25" s="95" t="str">
        <f>VLOOKUP(Revisión_Avance_Periodo!$A25,BD_Seguimiento_OAP_2019!$A$2:$G$294,7,FALSE)</f>
        <v>PAI</v>
      </c>
      <c r="H25" s="95" t="str">
        <f>VLOOKUP(Revisión_Avance_Periodo!$A25,BD_Seguimiento_OAP_2019!$A$2:$J$294,10,FALSE)</f>
        <v>PAI_01 - Operacional</v>
      </c>
      <c r="I25" s="95" t="s">
        <v>140</v>
      </c>
      <c r="J25" s="95" t="str">
        <f>VLOOKUP(Revisión_Avance_Periodo!$I25,BD_Seguimiento_OAP_2019!$L:$M,2,FALSE)</f>
        <v>Proponer modificación a normas reglamentarias conjuntamente con el MinTransporte y la Oficina Jurídica</v>
      </c>
      <c r="K25" s="119" t="s">
        <v>45</v>
      </c>
      <c r="L25" s="172">
        <v>4.4642857142857152E-4</v>
      </c>
      <c r="M25" s="182" t="s">
        <v>115</v>
      </c>
      <c r="N25" s="190">
        <f>INDEX(BD_Seguimiento_OAP_2019!$AH$3:$AS$294,MATCH(Revisión_Avance_Periodo!$I25,BD_Seguimiento_OAP_2019!$L$3:$L$294,0),MATCH(Revisión_Avance_Periodo!$M25,BD_Seguimiento_OAP_2019!$AH$2:$AS$2,0))</f>
        <v>0</v>
      </c>
      <c r="O25" s="190">
        <f>INDEX(BD_Seguimiento_OAP_2019!$AV$3:$BG$294,MATCH(Revisión_Avance_Periodo!$I25,BD_Seguimiento_OAP_2019!$L$3:$L$294,0),MATCH(Revisión_Avance_Periodo!$M25,BD_Seguimiento_OAP_2019!$AV$2:$BG$2,0))</f>
        <v>0</v>
      </c>
      <c r="P25" s="175">
        <f t="shared" si="4"/>
        <v>0</v>
      </c>
      <c r="Q25" s="182" t="str">
        <f>VLOOKUP(P25,Tabla_Indicador_Gestion4[#All],3,TRUE)</f>
        <v>Por Ejecutar</v>
      </c>
      <c r="R25" s="223">
        <f>SUBTOTAL(9,$N$14:$N25)</f>
        <v>1</v>
      </c>
      <c r="S25" s="224">
        <f>SUBTOTAL(9,$O$14:$O25)</f>
        <v>0</v>
      </c>
      <c r="T25" s="225">
        <f>IFERROR(+Revisión_Avance_Periodo!$S25/Revisión_Avance_Periodo!$R25,0)</f>
        <v>0</v>
      </c>
      <c r="U25" s="185"/>
      <c r="V25" s="185"/>
      <c r="W25" s="183"/>
      <c r="X25" s="183"/>
      <c r="Y25" s="183"/>
      <c r="Z25" s="186"/>
      <c r="AA25" s="187"/>
    </row>
    <row r="26" spans="1:27" x14ac:dyDescent="0.25">
      <c r="A26" s="88">
        <v>3</v>
      </c>
      <c r="B26" s="91" t="str">
        <f>CONCATENATE(Revisión_Avance_Periodo!$C26,";",Revisión_Avance_Periodo!$E26,";",Revisión_Avance_Periodo!$I26)</f>
        <v>OE1;PR_10;ACT_232</v>
      </c>
      <c r="C26" s="170" t="s">
        <v>9</v>
      </c>
      <c r="D26" s="171" t="str">
        <f>VLOOKUP(Revisión_Avance_Periodo!$C26,Componentes_BD!$F$1:$G$5,2,FALSE)</f>
        <v>Fortalecer la Vigilancia.</v>
      </c>
      <c r="E26" s="106" t="s">
        <v>12</v>
      </c>
      <c r="F26" s="89">
        <v>2</v>
      </c>
      <c r="G26" s="89" t="str">
        <f>VLOOKUP(Revisión_Avance_Periodo!$A26,BD_Seguimiento_OAP_2019!$A$2:$G$294,7,FALSE)</f>
        <v>PAI</v>
      </c>
      <c r="H26" s="89" t="str">
        <f>VLOOKUP(Revisión_Avance_Periodo!$A26,BD_Seguimiento_OAP_2019!$A$2:$J$294,10,FALSE)</f>
        <v>PAI_01 - Operacional</v>
      </c>
      <c r="I26" s="89" t="s">
        <v>145</v>
      </c>
      <c r="J26" s="89" t="str">
        <f>VLOOKUP(Revisión_Avance_Periodo!$I26,BD_Seguimiento_OAP_2019!$L:$M,2,FALSE)</f>
        <v xml:space="preserve">Divulgar la circular 094/2016 modelos de buenas practicas expedido para 5 tipos de vigilados de la Delegada de Concesiones a que aplican </v>
      </c>
      <c r="K26" s="106" t="s">
        <v>45</v>
      </c>
      <c r="L26" s="172">
        <v>4.4642857142857152E-4</v>
      </c>
      <c r="M26" s="173" t="s">
        <v>104</v>
      </c>
      <c r="N26" s="190">
        <f>INDEX(BD_Seguimiento_OAP_2019!$AH$3:$AS$294,MATCH(Revisión_Avance_Periodo!$I26,BD_Seguimiento_OAP_2019!$L$3:$L$294,0),MATCH(Revisión_Avance_Periodo!$M26,BD_Seguimiento_OAP_2019!$AH$2:$AS$2,0))</f>
        <v>0</v>
      </c>
      <c r="O26" s="190">
        <f>INDEX(BD_Seguimiento_OAP_2019!$AV$3:$BG$294,MATCH(Revisión_Avance_Periodo!$I26,BD_Seguimiento_OAP_2019!$L$3:$L$294,0),MATCH(Revisión_Avance_Periodo!$M26,BD_Seguimiento_OAP_2019!$AV$2:$BG$2,0))</f>
        <v>0</v>
      </c>
      <c r="P26" s="175">
        <f t="shared" si="4"/>
        <v>0</v>
      </c>
      <c r="Q26" s="173" t="str">
        <f>VLOOKUP(P26,Tabla_Indicador_Gestion4[#All],3,TRUE)</f>
        <v>Por Ejecutar</v>
      </c>
      <c r="R26" s="226">
        <f>SUBTOTAL(9,$N$26:$N26)</f>
        <v>0</v>
      </c>
      <c r="S26" s="227">
        <f>SUBTOTAL(9,$O$26:$O26)</f>
        <v>0</v>
      </c>
      <c r="T26" s="228">
        <f>IFERROR(+Revisión_Avance_Periodo!$S26/Revisión_Avance_Periodo!$R26,0)</f>
        <v>0</v>
      </c>
      <c r="U26" s="191">
        <f>SUBTOTAL(9,N26:N37)</f>
        <v>2</v>
      </c>
      <c r="V26" s="192">
        <f>SUBTOTAL(9,O26:O37)</f>
        <v>1</v>
      </c>
      <c r="W26" s="176">
        <f t="shared" ref="W26" si="5">+V26/U26</f>
        <v>0.5</v>
      </c>
      <c r="X26" s="176"/>
      <c r="Y26" s="176">
        <f>100%-Revisión_Avance_Periodo!$W26</f>
        <v>0.5</v>
      </c>
      <c r="Z26" s="178" t="str">
        <f>VLOOKUP(W26,Tabla_Indicador_Gestion4[],3,TRUE)</f>
        <v>En Tramite</v>
      </c>
      <c r="AA26" s="179">
        <f>Revisión_Avance_Periodo!$W26*Revisión_Avance_Periodo!$L26</f>
        <v>2.2321428571428576E-4</v>
      </c>
    </row>
    <row r="27" spans="1:27" x14ac:dyDescent="0.25">
      <c r="A27" s="94">
        <v>3</v>
      </c>
      <c r="B27" s="96" t="str">
        <f>CONCATENATE(Revisión_Avance_Periodo!$C27,";",Revisión_Avance_Periodo!$E27,";",Revisión_Avance_Periodo!$I27)</f>
        <v>OE1;PR_10;ACT_232</v>
      </c>
      <c r="C27" s="180" t="s">
        <v>9</v>
      </c>
      <c r="D27" s="181" t="str">
        <f>VLOOKUP(Revisión_Avance_Periodo!$C27,Componentes_BD!$F$1:$G$5,2,FALSE)</f>
        <v>Fortalecer la Vigilancia.</v>
      </c>
      <c r="E27" s="119" t="s">
        <v>12</v>
      </c>
      <c r="F27" s="95">
        <v>2</v>
      </c>
      <c r="G27" s="95" t="str">
        <f>VLOOKUP(Revisión_Avance_Periodo!$A27,BD_Seguimiento_OAP_2019!$A$2:$G$294,7,FALSE)</f>
        <v>PAI</v>
      </c>
      <c r="H27" s="95" t="str">
        <f>VLOOKUP(Revisión_Avance_Periodo!$A27,BD_Seguimiento_OAP_2019!$A$2:$J$294,10,FALSE)</f>
        <v>PAI_01 - Operacional</v>
      </c>
      <c r="I27" s="95" t="s">
        <v>145</v>
      </c>
      <c r="J27" s="95" t="str">
        <f>VLOOKUP(Revisión_Avance_Periodo!$I27,BD_Seguimiento_OAP_2019!$L:$M,2,FALSE)</f>
        <v xml:space="preserve">Divulgar la circular 094/2016 modelos de buenas practicas expedido para 5 tipos de vigilados de la Delegada de Concesiones a que aplican </v>
      </c>
      <c r="K27" s="119" t="s">
        <v>45</v>
      </c>
      <c r="L27" s="172">
        <v>4.4642857142857152E-4</v>
      </c>
      <c r="M27" s="182" t="s">
        <v>105</v>
      </c>
      <c r="N27" s="190">
        <f>INDEX(BD_Seguimiento_OAP_2019!$AH$3:$AS$294,MATCH(Revisión_Avance_Periodo!$I27,BD_Seguimiento_OAP_2019!$L$3:$L$294,0),MATCH(Revisión_Avance_Periodo!$M27,BD_Seguimiento_OAP_2019!$AH$2:$AS$2,0))</f>
        <v>0</v>
      </c>
      <c r="O27" s="190">
        <f>INDEX(BD_Seguimiento_OAP_2019!$AV$3:$BG$294,MATCH(Revisión_Avance_Periodo!$I27,BD_Seguimiento_OAP_2019!$L$3:$L$294,0),MATCH(Revisión_Avance_Periodo!$M27,BD_Seguimiento_OAP_2019!$AV$2:$BG$2,0))</f>
        <v>0</v>
      </c>
      <c r="P27" s="175">
        <f t="shared" si="4"/>
        <v>0</v>
      </c>
      <c r="Q27" s="182" t="str">
        <f>VLOOKUP(P27,Tabla_Indicador_Gestion4[#All],3,TRUE)</f>
        <v>Por Ejecutar</v>
      </c>
      <c r="R27" s="229">
        <f>SUBTOTAL(9,$N$26:$N27)</f>
        <v>0</v>
      </c>
      <c r="S27" s="230">
        <f>SUBTOTAL(9,$O$26:$O27)</f>
        <v>0</v>
      </c>
      <c r="T27" s="231">
        <f>IFERROR(+Revisión_Avance_Periodo!$S27/Revisión_Avance_Periodo!$R27,0)</f>
        <v>0</v>
      </c>
      <c r="U27" s="184"/>
      <c r="V27" s="185"/>
      <c r="W27" s="183"/>
      <c r="X27" s="183"/>
      <c r="Y27" s="183"/>
      <c r="Z27" s="186"/>
      <c r="AA27" s="187"/>
    </row>
    <row r="28" spans="1:27" x14ac:dyDescent="0.25">
      <c r="A28" s="88">
        <v>3</v>
      </c>
      <c r="B28" s="91" t="str">
        <f>CONCATENATE(Revisión_Avance_Periodo!$C28,";",Revisión_Avance_Periodo!$E28,";",Revisión_Avance_Periodo!$I28)</f>
        <v>OE1;PR_10;ACT_232</v>
      </c>
      <c r="C28" s="170" t="s">
        <v>9</v>
      </c>
      <c r="D28" s="171" t="str">
        <f>VLOOKUP(Revisión_Avance_Periodo!$C28,Componentes_BD!$F$1:$G$5,2,FALSE)</f>
        <v>Fortalecer la Vigilancia.</v>
      </c>
      <c r="E28" s="106" t="s">
        <v>12</v>
      </c>
      <c r="F28" s="89">
        <v>2</v>
      </c>
      <c r="G28" s="89" t="str">
        <f>VLOOKUP(Revisión_Avance_Periodo!$A28,BD_Seguimiento_OAP_2019!$A$2:$G$294,7,FALSE)</f>
        <v>PAI</v>
      </c>
      <c r="H28" s="89" t="str">
        <f>VLOOKUP(Revisión_Avance_Periodo!$A28,BD_Seguimiento_OAP_2019!$A$2:$J$294,10,FALSE)</f>
        <v>PAI_01 - Operacional</v>
      </c>
      <c r="I28" s="89" t="s">
        <v>145</v>
      </c>
      <c r="J28" s="89" t="str">
        <f>VLOOKUP(Revisión_Avance_Periodo!$I28,BD_Seguimiento_OAP_2019!$L:$M,2,FALSE)</f>
        <v xml:space="preserve">Divulgar la circular 094/2016 modelos de buenas practicas expedido para 5 tipos de vigilados de la Delegada de Concesiones a que aplican </v>
      </c>
      <c r="K28" s="106" t="s">
        <v>45</v>
      </c>
      <c r="L28" s="172">
        <v>4.4642857142857152E-4</v>
      </c>
      <c r="M28" s="173" t="s">
        <v>106</v>
      </c>
      <c r="N28" s="190">
        <f>INDEX(BD_Seguimiento_OAP_2019!$AH$3:$AS$294,MATCH(Revisión_Avance_Periodo!$I28,BD_Seguimiento_OAP_2019!$L$3:$L$294,0),MATCH(Revisión_Avance_Periodo!$M28,BD_Seguimiento_OAP_2019!$AH$2:$AS$2,0))</f>
        <v>1</v>
      </c>
      <c r="O28" s="190">
        <f>INDEX(BD_Seguimiento_OAP_2019!$AV$3:$BG$294,MATCH(Revisión_Avance_Periodo!$I28,BD_Seguimiento_OAP_2019!$L$3:$L$294,0),MATCH(Revisión_Avance_Periodo!$M28,BD_Seguimiento_OAP_2019!$AV$2:$BG$2,0))</f>
        <v>1</v>
      </c>
      <c r="P28" s="189">
        <f t="shared" si="1"/>
        <v>1</v>
      </c>
      <c r="Q28" s="173" t="str">
        <f>VLOOKUP(P28,Tabla_Indicador_Gestion4[#All],3,TRUE)</f>
        <v>Culminada</v>
      </c>
      <c r="R28" s="229">
        <f>SUBTOTAL(9,$N$26:$N28)</f>
        <v>1</v>
      </c>
      <c r="S28" s="230">
        <f>SUBTOTAL(9,$O$26:$O28)</f>
        <v>1</v>
      </c>
      <c r="T28" s="231">
        <f>IFERROR(+Revisión_Avance_Periodo!$S28/Revisión_Avance_Periodo!$R28,0)</f>
        <v>1</v>
      </c>
      <c r="U28" s="184"/>
      <c r="V28" s="185"/>
      <c r="W28" s="183"/>
      <c r="X28" s="183"/>
      <c r="Y28" s="183"/>
      <c r="Z28" s="186"/>
      <c r="AA28" s="187"/>
    </row>
    <row r="29" spans="1:27" x14ac:dyDescent="0.25">
      <c r="A29" s="94">
        <v>3</v>
      </c>
      <c r="B29" s="96" t="str">
        <f>CONCATENATE(Revisión_Avance_Periodo!$C29,";",Revisión_Avance_Periodo!$E29,";",Revisión_Avance_Periodo!$I29)</f>
        <v>OE1;PR_10;ACT_232</v>
      </c>
      <c r="C29" s="180" t="s">
        <v>9</v>
      </c>
      <c r="D29" s="181" t="str">
        <f>VLOOKUP(Revisión_Avance_Periodo!$C29,Componentes_BD!$F$1:$G$5,2,FALSE)</f>
        <v>Fortalecer la Vigilancia.</v>
      </c>
      <c r="E29" s="119" t="s">
        <v>12</v>
      </c>
      <c r="F29" s="95">
        <v>2</v>
      </c>
      <c r="G29" s="95" t="str">
        <f>VLOOKUP(Revisión_Avance_Periodo!$A29,BD_Seguimiento_OAP_2019!$A$2:$G$294,7,FALSE)</f>
        <v>PAI</v>
      </c>
      <c r="H29" s="95" t="str">
        <f>VLOOKUP(Revisión_Avance_Periodo!$A29,BD_Seguimiento_OAP_2019!$A$2:$J$294,10,FALSE)</f>
        <v>PAI_01 - Operacional</v>
      </c>
      <c r="I29" s="95" t="s">
        <v>145</v>
      </c>
      <c r="J29" s="95" t="str">
        <f>VLOOKUP(Revisión_Avance_Periodo!$I29,BD_Seguimiento_OAP_2019!$L:$M,2,FALSE)</f>
        <v xml:space="preserve">Divulgar la circular 094/2016 modelos de buenas practicas expedido para 5 tipos de vigilados de la Delegada de Concesiones a que aplican </v>
      </c>
      <c r="K29" s="119" t="s">
        <v>45</v>
      </c>
      <c r="L29" s="172">
        <v>4.4642857142857152E-4</v>
      </c>
      <c r="M29" s="182" t="s">
        <v>107</v>
      </c>
      <c r="N29" s="190">
        <f>INDEX(BD_Seguimiento_OAP_2019!$AH$3:$AS$294,MATCH(Revisión_Avance_Periodo!$I29,BD_Seguimiento_OAP_2019!$L$3:$L$294,0),MATCH(Revisión_Avance_Periodo!$M29,BD_Seguimiento_OAP_2019!$AH$2:$AS$2,0))</f>
        <v>0</v>
      </c>
      <c r="O29" s="190">
        <f>INDEX(BD_Seguimiento_OAP_2019!$AV$3:$BG$294,MATCH(Revisión_Avance_Periodo!$I29,BD_Seguimiento_OAP_2019!$L$3:$L$294,0),MATCH(Revisión_Avance_Periodo!$M29,BD_Seguimiento_OAP_2019!$AV$2:$BG$2,0))</f>
        <v>0</v>
      </c>
      <c r="P29" s="175">
        <f t="shared" ref="P29:P33" si="6">IFERROR((O29/N29),0)</f>
        <v>0</v>
      </c>
      <c r="Q29" s="182" t="str">
        <f>VLOOKUP(P29,Tabla_Indicador_Gestion4[#All],3,TRUE)</f>
        <v>Por Ejecutar</v>
      </c>
      <c r="R29" s="229">
        <f>SUBTOTAL(9,$N$26:$N29)</f>
        <v>1</v>
      </c>
      <c r="S29" s="230">
        <f>SUBTOTAL(9,$O$26:$O29)</f>
        <v>1</v>
      </c>
      <c r="T29" s="231">
        <f>IFERROR(+Revisión_Avance_Periodo!$S29/Revisión_Avance_Periodo!$R29,0)</f>
        <v>1</v>
      </c>
      <c r="U29" s="184"/>
      <c r="V29" s="185"/>
      <c r="W29" s="183"/>
      <c r="X29" s="183"/>
      <c r="Y29" s="183"/>
      <c r="Z29" s="186"/>
      <c r="AA29" s="187"/>
    </row>
    <row r="30" spans="1:27" x14ac:dyDescent="0.25">
      <c r="A30" s="88">
        <v>3</v>
      </c>
      <c r="B30" s="91" t="str">
        <f>CONCATENATE(Revisión_Avance_Periodo!$C30,";",Revisión_Avance_Periodo!$E30,";",Revisión_Avance_Periodo!$I30)</f>
        <v>OE1;PR_10;ACT_232</v>
      </c>
      <c r="C30" s="170" t="s">
        <v>9</v>
      </c>
      <c r="D30" s="171" t="str">
        <f>VLOOKUP(Revisión_Avance_Periodo!$C30,Componentes_BD!$F$1:$G$5,2,FALSE)</f>
        <v>Fortalecer la Vigilancia.</v>
      </c>
      <c r="E30" s="106" t="s">
        <v>12</v>
      </c>
      <c r="F30" s="89">
        <v>2</v>
      </c>
      <c r="G30" s="89" t="str">
        <f>VLOOKUP(Revisión_Avance_Periodo!$A30,BD_Seguimiento_OAP_2019!$A$2:$G$294,7,FALSE)</f>
        <v>PAI</v>
      </c>
      <c r="H30" s="89" t="str">
        <f>VLOOKUP(Revisión_Avance_Periodo!$A30,BD_Seguimiento_OAP_2019!$A$2:$J$294,10,FALSE)</f>
        <v>PAI_01 - Operacional</v>
      </c>
      <c r="I30" s="89" t="s">
        <v>145</v>
      </c>
      <c r="J30" s="89" t="str">
        <f>VLOOKUP(Revisión_Avance_Periodo!$I30,BD_Seguimiento_OAP_2019!$L:$M,2,FALSE)</f>
        <v xml:space="preserve">Divulgar la circular 094/2016 modelos de buenas practicas expedido para 5 tipos de vigilados de la Delegada de Concesiones a que aplican </v>
      </c>
      <c r="K30" s="106" t="s">
        <v>45</v>
      </c>
      <c r="L30" s="172">
        <v>4.4642857142857152E-4</v>
      </c>
      <c r="M30" s="173" t="s">
        <v>108</v>
      </c>
      <c r="N30" s="190">
        <f>INDEX(BD_Seguimiento_OAP_2019!$AH$3:$AS$294,MATCH(Revisión_Avance_Periodo!$I30,BD_Seguimiento_OAP_2019!$L$3:$L$294,0),MATCH(Revisión_Avance_Periodo!$M30,BD_Seguimiento_OAP_2019!$AH$2:$AS$2,0))</f>
        <v>0</v>
      </c>
      <c r="O30" s="190">
        <f>INDEX(BD_Seguimiento_OAP_2019!$AV$3:$BG$294,MATCH(Revisión_Avance_Periodo!$I30,BD_Seguimiento_OAP_2019!$L$3:$L$294,0),MATCH(Revisión_Avance_Periodo!$M30,BD_Seguimiento_OAP_2019!$AV$2:$BG$2,0))</f>
        <v>0</v>
      </c>
      <c r="P30" s="175">
        <f t="shared" si="6"/>
        <v>0</v>
      </c>
      <c r="Q30" s="173" t="str">
        <f>VLOOKUP(P30,Tabla_Indicador_Gestion4[#All],3,TRUE)</f>
        <v>Por Ejecutar</v>
      </c>
      <c r="R30" s="229">
        <f>SUBTOTAL(9,$N$26:$N30)</f>
        <v>1</v>
      </c>
      <c r="S30" s="230">
        <f>SUBTOTAL(9,$O$26:$O30)</f>
        <v>1</v>
      </c>
      <c r="T30" s="231">
        <f>IFERROR(+Revisión_Avance_Periodo!$S30/Revisión_Avance_Periodo!$R30,0)</f>
        <v>1</v>
      </c>
      <c r="U30" s="184"/>
      <c r="V30" s="185"/>
      <c r="W30" s="183"/>
      <c r="X30" s="183"/>
      <c r="Y30" s="183"/>
      <c r="Z30" s="186"/>
      <c r="AA30" s="187"/>
    </row>
    <row r="31" spans="1:27" x14ac:dyDescent="0.25">
      <c r="A31" s="94">
        <v>3</v>
      </c>
      <c r="B31" s="96" t="str">
        <f>CONCATENATE(Revisión_Avance_Periodo!$C31,";",Revisión_Avance_Periodo!$E31,";",Revisión_Avance_Periodo!$I31)</f>
        <v>OE1;PR_10;ACT_232</v>
      </c>
      <c r="C31" s="180" t="s">
        <v>9</v>
      </c>
      <c r="D31" s="181" t="str">
        <f>VLOOKUP(Revisión_Avance_Periodo!$C31,Componentes_BD!$F$1:$G$5,2,FALSE)</f>
        <v>Fortalecer la Vigilancia.</v>
      </c>
      <c r="E31" s="119" t="s">
        <v>12</v>
      </c>
      <c r="F31" s="95">
        <v>2</v>
      </c>
      <c r="G31" s="95" t="str">
        <f>VLOOKUP(Revisión_Avance_Periodo!$A31,BD_Seguimiento_OAP_2019!$A$2:$G$294,7,FALSE)</f>
        <v>PAI</v>
      </c>
      <c r="H31" s="95" t="str">
        <f>VLOOKUP(Revisión_Avance_Periodo!$A31,BD_Seguimiento_OAP_2019!$A$2:$J$294,10,FALSE)</f>
        <v>PAI_01 - Operacional</v>
      </c>
      <c r="I31" s="95" t="s">
        <v>145</v>
      </c>
      <c r="J31" s="95" t="str">
        <f>VLOOKUP(Revisión_Avance_Periodo!$I31,BD_Seguimiento_OAP_2019!$L:$M,2,FALSE)</f>
        <v xml:space="preserve">Divulgar la circular 094/2016 modelos de buenas practicas expedido para 5 tipos de vigilados de la Delegada de Concesiones a que aplican </v>
      </c>
      <c r="K31" s="119" t="s">
        <v>45</v>
      </c>
      <c r="L31" s="172">
        <v>4.4642857142857152E-4</v>
      </c>
      <c r="M31" s="182" t="s">
        <v>109</v>
      </c>
      <c r="N31" s="190">
        <f>INDEX(BD_Seguimiento_OAP_2019!$AH$3:$AS$294,MATCH(Revisión_Avance_Periodo!$I31,BD_Seguimiento_OAP_2019!$L$3:$L$294,0),MATCH(Revisión_Avance_Periodo!$M31,BD_Seguimiento_OAP_2019!$AH$2:$AS$2,0))</f>
        <v>0</v>
      </c>
      <c r="O31" s="190">
        <f>INDEX(BD_Seguimiento_OAP_2019!$AV$3:$BG$294,MATCH(Revisión_Avance_Periodo!$I31,BD_Seguimiento_OAP_2019!$L$3:$L$294,0),MATCH(Revisión_Avance_Periodo!$M31,BD_Seguimiento_OAP_2019!$AV$2:$BG$2,0))</f>
        <v>0</v>
      </c>
      <c r="P31" s="175">
        <f t="shared" si="6"/>
        <v>0</v>
      </c>
      <c r="Q31" s="182" t="str">
        <f>VLOOKUP(P31,Tabla_Indicador_Gestion4[#All],3,TRUE)</f>
        <v>Por Ejecutar</v>
      </c>
      <c r="R31" s="229">
        <f>SUBTOTAL(9,$N$26:$N31)</f>
        <v>1</v>
      </c>
      <c r="S31" s="230">
        <f>SUBTOTAL(9,$O$26:$O31)</f>
        <v>1</v>
      </c>
      <c r="T31" s="231">
        <f>IFERROR(+Revisión_Avance_Periodo!$S31/Revisión_Avance_Periodo!$R31,0)</f>
        <v>1</v>
      </c>
      <c r="U31" s="184"/>
      <c r="V31" s="185"/>
      <c r="W31" s="183"/>
      <c r="X31" s="183"/>
      <c r="Y31" s="183"/>
      <c r="Z31" s="186"/>
      <c r="AA31" s="187"/>
    </row>
    <row r="32" spans="1:27" x14ac:dyDescent="0.25">
      <c r="A32" s="88">
        <v>3</v>
      </c>
      <c r="B32" s="91" t="str">
        <f>CONCATENATE(Revisión_Avance_Periodo!$C32,";",Revisión_Avance_Periodo!$E32,";",Revisión_Avance_Periodo!$I32)</f>
        <v>OE1;PR_10;ACT_232</v>
      </c>
      <c r="C32" s="170" t="s">
        <v>9</v>
      </c>
      <c r="D32" s="171" t="str">
        <f>VLOOKUP(Revisión_Avance_Periodo!$C32,Componentes_BD!$F$1:$G$5,2,FALSE)</f>
        <v>Fortalecer la Vigilancia.</v>
      </c>
      <c r="E32" s="106" t="s">
        <v>12</v>
      </c>
      <c r="F32" s="89">
        <v>2</v>
      </c>
      <c r="G32" s="89" t="str">
        <f>VLOOKUP(Revisión_Avance_Periodo!$A32,BD_Seguimiento_OAP_2019!$A$2:$G$294,7,FALSE)</f>
        <v>PAI</v>
      </c>
      <c r="H32" s="89" t="str">
        <f>VLOOKUP(Revisión_Avance_Periodo!$A32,BD_Seguimiento_OAP_2019!$A$2:$J$294,10,FALSE)</f>
        <v>PAI_01 - Operacional</v>
      </c>
      <c r="I32" s="89" t="s">
        <v>145</v>
      </c>
      <c r="J32" s="89" t="str">
        <f>VLOOKUP(Revisión_Avance_Periodo!$I32,BD_Seguimiento_OAP_2019!$L:$M,2,FALSE)</f>
        <v xml:space="preserve">Divulgar la circular 094/2016 modelos de buenas practicas expedido para 5 tipos de vigilados de la Delegada de Concesiones a que aplican </v>
      </c>
      <c r="K32" s="106" t="s">
        <v>45</v>
      </c>
      <c r="L32" s="172">
        <v>4.4642857142857152E-4</v>
      </c>
      <c r="M32" s="173" t="s">
        <v>110</v>
      </c>
      <c r="N32" s="190">
        <f>INDEX(BD_Seguimiento_OAP_2019!$AH$3:$AS$294,MATCH(Revisión_Avance_Periodo!$I32,BD_Seguimiento_OAP_2019!$L$3:$L$294,0),MATCH(Revisión_Avance_Periodo!$M32,BD_Seguimiento_OAP_2019!$AH$2:$AS$2,0))</f>
        <v>0</v>
      </c>
      <c r="O32" s="190">
        <f>INDEX(BD_Seguimiento_OAP_2019!$AV$3:$BG$294,MATCH(Revisión_Avance_Periodo!$I32,BD_Seguimiento_OAP_2019!$L$3:$L$294,0),MATCH(Revisión_Avance_Periodo!$M32,BD_Seguimiento_OAP_2019!$AV$2:$BG$2,0))</f>
        <v>0</v>
      </c>
      <c r="P32" s="175">
        <f t="shared" si="6"/>
        <v>0</v>
      </c>
      <c r="Q32" s="173" t="str">
        <f>VLOOKUP(P32,Tabla_Indicador_Gestion4[#All],3,TRUE)</f>
        <v>Por Ejecutar</v>
      </c>
      <c r="R32" s="229">
        <f>SUBTOTAL(9,$N$26:$N32)</f>
        <v>1</v>
      </c>
      <c r="S32" s="230">
        <f>SUBTOTAL(9,$O$26:$O32)</f>
        <v>1</v>
      </c>
      <c r="T32" s="231">
        <f>IFERROR(+Revisión_Avance_Periodo!$S32/Revisión_Avance_Periodo!$R32,0)</f>
        <v>1</v>
      </c>
      <c r="U32" s="184"/>
      <c r="V32" s="185"/>
      <c r="W32" s="183"/>
      <c r="X32" s="183"/>
      <c r="Y32" s="183"/>
      <c r="Z32" s="186"/>
      <c r="AA32" s="187"/>
    </row>
    <row r="33" spans="1:27" x14ac:dyDescent="0.25">
      <c r="A33" s="94">
        <v>3</v>
      </c>
      <c r="B33" s="96" t="str">
        <f>CONCATENATE(Revisión_Avance_Periodo!$C33,";",Revisión_Avance_Periodo!$E33,";",Revisión_Avance_Periodo!$I33)</f>
        <v>OE1;PR_10;ACT_232</v>
      </c>
      <c r="C33" s="180" t="s">
        <v>9</v>
      </c>
      <c r="D33" s="181" t="str">
        <f>VLOOKUP(Revisión_Avance_Periodo!$C33,Componentes_BD!$F$1:$G$5,2,FALSE)</f>
        <v>Fortalecer la Vigilancia.</v>
      </c>
      <c r="E33" s="119" t="s">
        <v>12</v>
      </c>
      <c r="F33" s="95">
        <v>2</v>
      </c>
      <c r="G33" s="95" t="str">
        <f>VLOOKUP(Revisión_Avance_Periodo!$A33,BD_Seguimiento_OAP_2019!$A$2:$G$294,7,FALSE)</f>
        <v>PAI</v>
      </c>
      <c r="H33" s="95" t="str">
        <f>VLOOKUP(Revisión_Avance_Periodo!$A33,BD_Seguimiento_OAP_2019!$A$2:$J$294,10,FALSE)</f>
        <v>PAI_01 - Operacional</v>
      </c>
      <c r="I33" s="95" t="s">
        <v>145</v>
      </c>
      <c r="J33" s="95" t="str">
        <f>VLOOKUP(Revisión_Avance_Periodo!$I33,BD_Seguimiento_OAP_2019!$L:$M,2,FALSE)</f>
        <v xml:space="preserve">Divulgar la circular 094/2016 modelos de buenas practicas expedido para 5 tipos de vigilados de la Delegada de Concesiones a que aplican </v>
      </c>
      <c r="K33" s="119" t="s">
        <v>45</v>
      </c>
      <c r="L33" s="172">
        <v>4.4642857142857152E-4</v>
      </c>
      <c r="M33" s="182" t="s">
        <v>111</v>
      </c>
      <c r="N33" s="190">
        <f>INDEX(BD_Seguimiento_OAP_2019!$AH$3:$AS$294,MATCH(Revisión_Avance_Periodo!$I33,BD_Seguimiento_OAP_2019!$L$3:$L$294,0),MATCH(Revisión_Avance_Periodo!$M33,BD_Seguimiento_OAP_2019!$AH$2:$AS$2,0))</f>
        <v>0</v>
      </c>
      <c r="O33" s="190">
        <f>INDEX(BD_Seguimiento_OAP_2019!$AV$3:$BG$294,MATCH(Revisión_Avance_Periodo!$I33,BD_Seguimiento_OAP_2019!$L$3:$L$294,0),MATCH(Revisión_Avance_Periodo!$M33,BD_Seguimiento_OAP_2019!$AV$2:$BG$2,0))</f>
        <v>0</v>
      </c>
      <c r="P33" s="175">
        <f t="shared" si="6"/>
        <v>0</v>
      </c>
      <c r="Q33" s="182" t="str">
        <f>VLOOKUP(P33,Tabla_Indicador_Gestion4[#All],3,TRUE)</f>
        <v>Por Ejecutar</v>
      </c>
      <c r="R33" s="229">
        <f>SUBTOTAL(9,$N$26:$N33)</f>
        <v>1</v>
      </c>
      <c r="S33" s="230">
        <f>SUBTOTAL(9,$O$26:$O33)</f>
        <v>1</v>
      </c>
      <c r="T33" s="231">
        <f>IFERROR(+Revisión_Avance_Periodo!$S33/Revisión_Avance_Periodo!$R33,0)</f>
        <v>1</v>
      </c>
      <c r="U33" s="184"/>
      <c r="V33" s="185"/>
      <c r="W33" s="183"/>
      <c r="X33" s="183"/>
      <c r="Y33" s="183"/>
      <c r="Z33" s="186"/>
      <c r="AA33" s="187"/>
    </row>
    <row r="34" spans="1:27" x14ac:dyDescent="0.25">
      <c r="A34" s="88">
        <v>3</v>
      </c>
      <c r="B34" s="91" t="str">
        <f>CONCATENATE(Revisión_Avance_Periodo!$C34,";",Revisión_Avance_Periodo!$E34,";",Revisión_Avance_Periodo!$I34)</f>
        <v>OE1;PR_10;ACT_232</v>
      </c>
      <c r="C34" s="170" t="s">
        <v>9</v>
      </c>
      <c r="D34" s="171" t="str">
        <f>VLOOKUP(Revisión_Avance_Periodo!$C34,Componentes_BD!$F$1:$G$5,2,FALSE)</f>
        <v>Fortalecer la Vigilancia.</v>
      </c>
      <c r="E34" s="106" t="s">
        <v>12</v>
      </c>
      <c r="F34" s="89">
        <v>2</v>
      </c>
      <c r="G34" s="89" t="str">
        <f>VLOOKUP(Revisión_Avance_Periodo!$A34,BD_Seguimiento_OAP_2019!$A$2:$G$294,7,FALSE)</f>
        <v>PAI</v>
      </c>
      <c r="H34" s="89" t="str">
        <f>VLOOKUP(Revisión_Avance_Periodo!$A34,BD_Seguimiento_OAP_2019!$A$2:$J$294,10,FALSE)</f>
        <v>PAI_01 - Operacional</v>
      </c>
      <c r="I34" s="89" t="s">
        <v>145</v>
      </c>
      <c r="J34" s="89" t="str">
        <f>VLOOKUP(Revisión_Avance_Periodo!$I34,BD_Seguimiento_OAP_2019!$L:$M,2,FALSE)</f>
        <v xml:space="preserve">Divulgar la circular 094/2016 modelos de buenas practicas expedido para 5 tipos de vigilados de la Delegada de Concesiones a que aplican </v>
      </c>
      <c r="K34" s="106" t="s">
        <v>45</v>
      </c>
      <c r="L34" s="172">
        <v>4.4642857142857152E-4</v>
      </c>
      <c r="M34" s="173" t="s">
        <v>112</v>
      </c>
      <c r="N34" s="190">
        <f>INDEX(BD_Seguimiento_OAP_2019!$AH$3:$AS$294,MATCH(Revisión_Avance_Periodo!$I34,BD_Seguimiento_OAP_2019!$L$3:$L$294,0),MATCH(Revisión_Avance_Periodo!$M34,BD_Seguimiento_OAP_2019!$AH$2:$AS$2,0))</f>
        <v>1</v>
      </c>
      <c r="O34" s="190">
        <f>INDEX(BD_Seguimiento_OAP_2019!$AV$3:$BG$294,MATCH(Revisión_Avance_Periodo!$I34,BD_Seguimiento_OAP_2019!$L$3:$L$294,0),MATCH(Revisión_Avance_Periodo!$M34,BD_Seguimiento_OAP_2019!$AV$2:$BG$2,0))</f>
        <v>0</v>
      </c>
      <c r="P34" s="189">
        <f t="shared" si="1"/>
        <v>0</v>
      </c>
      <c r="Q34" s="173" t="str">
        <f>VLOOKUP(P34,Tabla_Indicador_Gestion4[#All],3,TRUE)</f>
        <v>Por Ejecutar</v>
      </c>
      <c r="R34" s="229">
        <f>SUBTOTAL(9,$N$26:$N34)</f>
        <v>2</v>
      </c>
      <c r="S34" s="230">
        <f>SUBTOTAL(9,$O$26:$O34)</f>
        <v>1</v>
      </c>
      <c r="T34" s="231">
        <f>IFERROR(+Revisión_Avance_Periodo!$S34/Revisión_Avance_Periodo!$R34,0)</f>
        <v>0.5</v>
      </c>
      <c r="U34" s="184"/>
      <c r="V34" s="185"/>
      <c r="W34" s="183"/>
      <c r="X34" s="183"/>
      <c r="Y34" s="183"/>
      <c r="Z34" s="186"/>
      <c r="AA34" s="187"/>
    </row>
    <row r="35" spans="1:27" x14ac:dyDescent="0.25">
      <c r="A35" s="94">
        <v>3</v>
      </c>
      <c r="B35" s="96" t="str">
        <f>CONCATENATE(Revisión_Avance_Periodo!$C35,";",Revisión_Avance_Periodo!$E35,";",Revisión_Avance_Periodo!$I35)</f>
        <v>OE1;PR_10;ACT_232</v>
      </c>
      <c r="C35" s="180" t="s">
        <v>9</v>
      </c>
      <c r="D35" s="181" t="str">
        <f>VLOOKUP(Revisión_Avance_Periodo!$C35,Componentes_BD!$F$1:$G$5,2,FALSE)</f>
        <v>Fortalecer la Vigilancia.</v>
      </c>
      <c r="E35" s="119" t="s">
        <v>12</v>
      </c>
      <c r="F35" s="95">
        <v>2</v>
      </c>
      <c r="G35" s="95" t="str">
        <f>VLOOKUP(Revisión_Avance_Periodo!$A35,BD_Seguimiento_OAP_2019!$A$2:$G$294,7,FALSE)</f>
        <v>PAI</v>
      </c>
      <c r="H35" s="95" t="str">
        <f>VLOOKUP(Revisión_Avance_Periodo!$A35,BD_Seguimiento_OAP_2019!$A$2:$J$294,10,FALSE)</f>
        <v>PAI_01 - Operacional</v>
      </c>
      <c r="I35" s="95" t="s">
        <v>145</v>
      </c>
      <c r="J35" s="95" t="str">
        <f>VLOOKUP(Revisión_Avance_Periodo!$I35,BD_Seguimiento_OAP_2019!$L:$M,2,FALSE)</f>
        <v xml:space="preserve">Divulgar la circular 094/2016 modelos de buenas practicas expedido para 5 tipos de vigilados de la Delegada de Concesiones a que aplican </v>
      </c>
      <c r="K35" s="119" t="s">
        <v>45</v>
      </c>
      <c r="L35" s="172">
        <v>4.4642857142857152E-4</v>
      </c>
      <c r="M35" s="182" t="s">
        <v>113</v>
      </c>
      <c r="N35" s="190">
        <f>INDEX(BD_Seguimiento_OAP_2019!$AH$3:$AS$294,MATCH(Revisión_Avance_Periodo!$I35,BD_Seguimiento_OAP_2019!$L$3:$L$294,0),MATCH(Revisión_Avance_Periodo!$M35,BD_Seguimiento_OAP_2019!$AH$2:$AS$2,0))</f>
        <v>0</v>
      </c>
      <c r="O35" s="190">
        <f>INDEX(BD_Seguimiento_OAP_2019!$AV$3:$BG$294,MATCH(Revisión_Avance_Periodo!$I35,BD_Seguimiento_OAP_2019!$L$3:$L$294,0),MATCH(Revisión_Avance_Periodo!$M35,BD_Seguimiento_OAP_2019!$AV$2:$BG$2,0))</f>
        <v>0</v>
      </c>
      <c r="P35" s="175">
        <f t="shared" ref="P35:P39" si="7">IFERROR((O35/N35),0)</f>
        <v>0</v>
      </c>
      <c r="Q35" s="182" t="str">
        <f>VLOOKUP(P35,Tabla_Indicador_Gestion4[#All],3,TRUE)</f>
        <v>Por Ejecutar</v>
      </c>
      <c r="R35" s="229">
        <f>SUBTOTAL(9,$N$26:$N35)</f>
        <v>2</v>
      </c>
      <c r="S35" s="230">
        <f>SUBTOTAL(9,$O$26:$O35)</f>
        <v>1</v>
      </c>
      <c r="T35" s="231">
        <f>IFERROR(+Revisión_Avance_Periodo!$S35/Revisión_Avance_Periodo!$R35,0)</f>
        <v>0.5</v>
      </c>
      <c r="U35" s="184"/>
      <c r="V35" s="185"/>
      <c r="W35" s="183"/>
      <c r="X35" s="183"/>
      <c r="Y35" s="183"/>
      <c r="Z35" s="186"/>
      <c r="AA35" s="187"/>
    </row>
    <row r="36" spans="1:27" x14ac:dyDescent="0.25">
      <c r="A36" s="88">
        <v>3</v>
      </c>
      <c r="B36" s="91" t="str">
        <f>CONCATENATE(Revisión_Avance_Periodo!$C36,";",Revisión_Avance_Periodo!$E36,";",Revisión_Avance_Periodo!$I36)</f>
        <v>OE1;PR_10;ACT_232</v>
      </c>
      <c r="C36" s="170" t="s">
        <v>9</v>
      </c>
      <c r="D36" s="171" t="str">
        <f>VLOOKUP(Revisión_Avance_Periodo!$C36,Componentes_BD!$F$1:$G$5,2,FALSE)</f>
        <v>Fortalecer la Vigilancia.</v>
      </c>
      <c r="E36" s="106" t="s">
        <v>12</v>
      </c>
      <c r="F36" s="89">
        <v>2</v>
      </c>
      <c r="G36" s="89" t="str">
        <f>VLOOKUP(Revisión_Avance_Periodo!$A36,BD_Seguimiento_OAP_2019!$A$2:$G$294,7,FALSE)</f>
        <v>PAI</v>
      </c>
      <c r="H36" s="89" t="str">
        <f>VLOOKUP(Revisión_Avance_Periodo!$A36,BD_Seguimiento_OAP_2019!$A$2:$J$294,10,FALSE)</f>
        <v>PAI_01 - Operacional</v>
      </c>
      <c r="I36" s="89" t="s">
        <v>145</v>
      </c>
      <c r="J36" s="89" t="str">
        <f>VLOOKUP(Revisión_Avance_Periodo!$I36,BD_Seguimiento_OAP_2019!$L:$M,2,FALSE)</f>
        <v xml:space="preserve">Divulgar la circular 094/2016 modelos de buenas practicas expedido para 5 tipos de vigilados de la Delegada de Concesiones a que aplican </v>
      </c>
      <c r="K36" s="106" t="s">
        <v>45</v>
      </c>
      <c r="L36" s="172">
        <v>4.4642857142857152E-4</v>
      </c>
      <c r="M36" s="173" t="s">
        <v>114</v>
      </c>
      <c r="N36" s="190">
        <f>INDEX(BD_Seguimiento_OAP_2019!$AH$3:$AS$294,MATCH(Revisión_Avance_Periodo!$I36,BD_Seguimiento_OAP_2019!$L$3:$L$294,0),MATCH(Revisión_Avance_Periodo!$M36,BD_Seguimiento_OAP_2019!$AH$2:$AS$2,0))</f>
        <v>0</v>
      </c>
      <c r="O36" s="190">
        <f>INDEX(BD_Seguimiento_OAP_2019!$AV$3:$BG$294,MATCH(Revisión_Avance_Periodo!$I36,BD_Seguimiento_OAP_2019!$L$3:$L$294,0),MATCH(Revisión_Avance_Periodo!$M36,BD_Seguimiento_OAP_2019!$AV$2:$BG$2,0))</f>
        <v>0</v>
      </c>
      <c r="P36" s="175">
        <f t="shared" si="7"/>
        <v>0</v>
      </c>
      <c r="Q36" s="173" t="str">
        <f>VLOOKUP(P36,Tabla_Indicador_Gestion4[#All],3,TRUE)</f>
        <v>Por Ejecutar</v>
      </c>
      <c r="R36" s="229">
        <f>SUBTOTAL(9,$N$26:$N36)</f>
        <v>2</v>
      </c>
      <c r="S36" s="230">
        <f>SUBTOTAL(9,$O$26:$O36)</f>
        <v>1</v>
      </c>
      <c r="T36" s="231">
        <f>IFERROR(+Revisión_Avance_Periodo!$S36/Revisión_Avance_Periodo!$R36,0)</f>
        <v>0.5</v>
      </c>
      <c r="U36" s="184"/>
      <c r="V36" s="185"/>
      <c r="W36" s="183"/>
      <c r="X36" s="183"/>
      <c r="Y36" s="183"/>
      <c r="Z36" s="186"/>
      <c r="AA36" s="187"/>
    </row>
    <row r="37" spans="1:27" ht="15.75" thickBot="1" x14ac:dyDescent="0.3">
      <c r="A37" s="94">
        <v>3</v>
      </c>
      <c r="B37" s="96" t="str">
        <f>CONCATENATE(Revisión_Avance_Periodo!$C37,";",Revisión_Avance_Periodo!$E37,";",Revisión_Avance_Periodo!$I37)</f>
        <v>OE1;PR_10;ACT_232</v>
      </c>
      <c r="C37" s="180" t="s">
        <v>9</v>
      </c>
      <c r="D37" s="181" t="str">
        <f>VLOOKUP(Revisión_Avance_Periodo!$C37,Componentes_BD!$F$1:$G$5,2,FALSE)</f>
        <v>Fortalecer la Vigilancia.</v>
      </c>
      <c r="E37" s="119" t="s">
        <v>12</v>
      </c>
      <c r="F37" s="95">
        <v>2</v>
      </c>
      <c r="G37" s="95" t="str">
        <f>VLOOKUP(Revisión_Avance_Periodo!$A37,BD_Seguimiento_OAP_2019!$A$2:$G$294,7,FALSE)</f>
        <v>PAI</v>
      </c>
      <c r="H37" s="95" t="str">
        <f>VLOOKUP(Revisión_Avance_Periodo!$A37,BD_Seguimiento_OAP_2019!$A$2:$J$294,10,FALSE)</f>
        <v>PAI_01 - Operacional</v>
      </c>
      <c r="I37" s="95" t="s">
        <v>145</v>
      </c>
      <c r="J37" s="95" t="str">
        <f>VLOOKUP(Revisión_Avance_Periodo!$I37,BD_Seguimiento_OAP_2019!$L:$M,2,FALSE)</f>
        <v xml:space="preserve">Divulgar la circular 094/2016 modelos de buenas practicas expedido para 5 tipos de vigilados de la Delegada de Concesiones a que aplican </v>
      </c>
      <c r="K37" s="119" t="s">
        <v>45</v>
      </c>
      <c r="L37" s="172">
        <v>4.4642857142857152E-4</v>
      </c>
      <c r="M37" s="182" t="s">
        <v>115</v>
      </c>
      <c r="N37" s="190">
        <f>INDEX(BD_Seguimiento_OAP_2019!$AH$3:$AS$294,MATCH(Revisión_Avance_Periodo!$I37,BD_Seguimiento_OAP_2019!$L$3:$L$294,0),MATCH(Revisión_Avance_Periodo!$M37,BD_Seguimiento_OAP_2019!$AH$2:$AS$2,0))</f>
        <v>0</v>
      </c>
      <c r="O37" s="190">
        <f>INDEX(BD_Seguimiento_OAP_2019!$AV$3:$BG$294,MATCH(Revisión_Avance_Periodo!$I37,BD_Seguimiento_OAP_2019!$L$3:$L$294,0),MATCH(Revisión_Avance_Periodo!$M37,BD_Seguimiento_OAP_2019!$AV$2:$BG$2,0))</f>
        <v>0</v>
      </c>
      <c r="P37" s="175">
        <f t="shared" si="7"/>
        <v>0</v>
      </c>
      <c r="Q37" s="182" t="str">
        <f>VLOOKUP(P37,Tabla_Indicador_Gestion4[#All],3,TRUE)</f>
        <v>Por Ejecutar</v>
      </c>
      <c r="R37" s="229">
        <f>SUBTOTAL(9,$N$26:$N37)</f>
        <v>2</v>
      </c>
      <c r="S37" s="230">
        <f>SUBTOTAL(9,$O$26:$O37)</f>
        <v>1</v>
      </c>
      <c r="T37" s="231">
        <f>IFERROR(+Revisión_Avance_Periodo!$S37/Revisión_Avance_Periodo!$R37,0)</f>
        <v>0.5</v>
      </c>
      <c r="U37" s="184"/>
      <c r="V37" s="185"/>
      <c r="W37" s="183"/>
      <c r="X37" s="183"/>
      <c r="Y37" s="183"/>
      <c r="Z37" s="186"/>
      <c r="AA37" s="187"/>
    </row>
    <row r="38" spans="1:27" x14ac:dyDescent="0.25">
      <c r="A38" s="88">
        <v>4</v>
      </c>
      <c r="B38" s="91" t="str">
        <f>CONCATENATE(Revisión_Avance_Periodo!$C38,";",Revisión_Avance_Periodo!$E38,";",Revisión_Avance_Periodo!$I38)</f>
        <v>OE1;PR_10;ACT_195</v>
      </c>
      <c r="C38" s="170" t="s">
        <v>9</v>
      </c>
      <c r="D38" s="171" t="str">
        <f>VLOOKUP(Revisión_Avance_Periodo!$C38,Componentes_BD!$F$1:$G$5,2,FALSE)</f>
        <v>Fortalecer la Vigilancia.</v>
      </c>
      <c r="E38" s="106" t="s">
        <v>12</v>
      </c>
      <c r="F38" s="89">
        <v>2</v>
      </c>
      <c r="G38" s="89" t="str">
        <f>VLOOKUP(Revisión_Avance_Periodo!$A38,BD_Seguimiento_OAP_2019!$A$2:$G$294,7,FALSE)</f>
        <v>PAI</v>
      </c>
      <c r="H38" s="89" t="str">
        <f>VLOOKUP(Revisión_Avance_Periodo!$A38,BD_Seguimiento_OAP_2019!$A$2:$J$294,10,FALSE)</f>
        <v>PAI_01 - Operacional</v>
      </c>
      <c r="I38" s="89" t="s">
        <v>151</v>
      </c>
      <c r="J38" s="89" t="str">
        <f>VLOOKUP(Revisión_Avance_Periodo!$I38,BD_Seguimiento_OAP_2019!$L:$M,2,FALSE)</f>
        <v>Implementar Modelo Integrado de Planeción y Gestión - Mipg en cada una de sus 7 dimensiones según corresponda</v>
      </c>
      <c r="K38" s="106" t="s">
        <v>45</v>
      </c>
      <c r="L38" s="172">
        <v>4.4642857142857152E-4</v>
      </c>
      <c r="M38" s="173" t="s">
        <v>104</v>
      </c>
      <c r="N38" s="190">
        <f>INDEX(BD_Seguimiento_OAP_2019!$AH$3:$AS$294,MATCH(Revisión_Avance_Periodo!$I38,BD_Seguimiento_OAP_2019!$L$3:$L$294,0),MATCH(Revisión_Avance_Periodo!$M38,BD_Seguimiento_OAP_2019!$AH$2:$AS$2,0))</f>
        <v>0</v>
      </c>
      <c r="O38" s="190">
        <f>INDEX(BD_Seguimiento_OAP_2019!$AV$3:$BG$294,MATCH(Revisión_Avance_Periodo!$I38,BD_Seguimiento_OAP_2019!$L$3:$L$294,0),MATCH(Revisión_Avance_Periodo!$M38,BD_Seguimiento_OAP_2019!$AV$2:$BG$2,0))</f>
        <v>0</v>
      </c>
      <c r="P38" s="175">
        <f t="shared" si="7"/>
        <v>0</v>
      </c>
      <c r="Q38" s="173" t="str">
        <f>VLOOKUP(P38,Tabla_Indicador_Gestion4[#All],3,TRUE)</f>
        <v>Por Ejecutar</v>
      </c>
      <c r="R38" s="232">
        <f>SUBTOTAL(9,$N$38:$N38)</f>
        <v>0</v>
      </c>
      <c r="S38" s="233">
        <f>SUBTOTAL(9,$O$38:$O38)</f>
        <v>0</v>
      </c>
      <c r="T38" s="234">
        <f>IFERROR(+Revisión_Avance_Periodo!$S38/Revisión_Avance_Periodo!$R38,0)</f>
        <v>0</v>
      </c>
      <c r="U38" s="191">
        <f>SUBTOTAL(9,N38:N49)</f>
        <v>6</v>
      </c>
      <c r="V38" s="192">
        <f>SUBTOTAL(9,O38:O49)</f>
        <v>6</v>
      </c>
      <c r="W38" s="176">
        <f t="shared" ref="W38" si="8">+V38/U38</f>
        <v>1</v>
      </c>
      <c r="X38" s="176"/>
      <c r="Y38" s="176">
        <f>100%-Revisión_Avance_Periodo!$W38</f>
        <v>0</v>
      </c>
      <c r="Z38" s="178" t="str">
        <f>VLOOKUP(W38,Tabla_Indicador_Gestion4[],3,TRUE)</f>
        <v>Culminada</v>
      </c>
      <c r="AA38" s="179">
        <f>Revisión_Avance_Periodo!$W38*Revisión_Avance_Periodo!$L38</f>
        <v>4.4642857142857152E-4</v>
      </c>
    </row>
    <row r="39" spans="1:27" x14ac:dyDescent="0.25">
      <c r="A39" s="94">
        <v>4</v>
      </c>
      <c r="B39" s="96" t="str">
        <f>CONCATENATE(Revisión_Avance_Periodo!$C39,";",Revisión_Avance_Periodo!$E39,";",Revisión_Avance_Periodo!$I39)</f>
        <v>OE1;PR_10;ACT_195</v>
      </c>
      <c r="C39" s="180" t="s">
        <v>9</v>
      </c>
      <c r="D39" s="181" t="str">
        <f>VLOOKUP(Revisión_Avance_Periodo!$C39,Componentes_BD!$F$1:$G$5,2,FALSE)</f>
        <v>Fortalecer la Vigilancia.</v>
      </c>
      <c r="E39" s="119" t="s">
        <v>12</v>
      </c>
      <c r="F39" s="95">
        <v>2</v>
      </c>
      <c r="G39" s="95" t="str">
        <f>VLOOKUP(Revisión_Avance_Periodo!$A39,BD_Seguimiento_OAP_2019!$A$2:$G$294,7,FALSE)</f>
        <v>PAI</v>
      </c>
      <c r="H39" s="95" t="str">
        <f>VLOOKUP(Revisión_Avance_Periodo!$A39,BD_Seguimiento_OAP_2019!$A$2:$J$294,10,FALSE)</f>
        <v>PAI_01 - Operacional</v>
      </c>
      <c r="I39" s="95" t="s">
        <v>151</v>
      </c>
      <c r="J39" s="95" t="str">
        <f>VLOOKUP(Revisión_Avance_Periodo!$I39,BD_Seguimiento_OAP_2019!$L:$M,2,FALSE)</f>
        <v>Implementar Modelo Integrado de Planeción y Gestión - Mipg en cada una de sus 7 dimensiones según corresponda</v>
      </c>
      <c r="K39" s="119" t="s">
        <v>45</v>
      </c>
      <c r="L39" s="172">
        <v>4.4642857142857152E-4</v>
      </c>
      <c r="M39" s="182" t="s">
        <v>105</v>
      </c>
      <c r="N39" s="190">
        <f>INDEX(BD_Seguimiento_OAP_2019!$AH$3:$AS$294,MATCH(Revisión_Avance_Periodo!$I39,BD_Seguimiento_OAP_2019!$L$3:$L$294,0),MATCH(Revisión_Avance_Periodo!$M39,BD_Seguimiento_OAP_2019!$AH$2:$AS$2,0))</f>
        <v>0</v>
      </c>
      <c r="O39" s="190">
        <f>INDEX(BD_Seguimiento_OAP_2019!$AV$3:$BG$294,MATCH(Revisión_Avance_Periodo!$I39,BD_Seguimiento_OAP_2019!$L$3:$L$294,0),MATCH(Revisión_Avance_Periodo!$M39,BD_Seguimiento_OAP_2019!$AV$2:$BG$2,0))</f>
        <v>0</v>
      </c>
      <c r="P39" s="175">
        <f t="shared" si="7"/>
        <v>0</v>
      </c>
      <c r="Q39" s="182" t="str">
        <f>VLOOKUP(P39,Tabla_Indicador_Gestion4[#All],3,TRUE)</f>
        <v>Por Ejecutar</v>
      </c>
      <c r="R39" s="229">
        <f>SUBTOTAL(9,$N$38:$N39)</f>
        <v>0</v>
      </c>
      <c r="S39" s="230">
        <f>SUBTOTAL(9,$O$38:$O39)</f>
        <v>0</v>
      </c>
      <c r="T39" s="231">
        <f>IFERROR(+Revisión_Avance_Periodo!$S39/Revisión_Avance_Periodo!$R39,0)</f>
        <v>0</v>
      </c>
      <c r="U39" s="184"/>
      <c r="V39" s="185"/>
      <c r="W39" s="183"/>
      <c r="X39" s="183"/>
      <c r="Y39" s="183"/>
      <c r="Z39" s="186"/>
      <c r="AA39" s="187"/>
    </row>
    <row r="40" spans="1:27" x14ac:dyDescent="0.25">
      <c r="A40" s="88">
        <v>4</v>
      </c>
      <c r="B40" s="91" t="str">
        <f>CONCATENATE(Revisión_Avance_Periodo!$C40,";",Revisión_Avance_Periodo!$E40,";",Revisión_Avance_Periodo!$I40)</f>
        <v>OE1;PR_10;ACT_195</v>
      </c>
      <c r="C40" s="170" t="s">
        <v>9</v>
      </c>
      <c r="D40" s="171" t="str">
        <f>VLOOKUP(Revisión_Avance_Periodo!$C40,Componentes_BD!$F$1:$G$5,2,FALSE)</f>
        <v>Fortalecer la Vigilancia.</v>
      </c>
      <c r="E40" s="106" t="s">
        <v>12</v>
      </c>
      <c r="F40" s="89">
        <v>2</v>
      </c>
      <c r="G40" s="89" t="str">
        <f>VLOOKUP(Revisión_Avance_Periodo!$A40,BD_Seguimiento_OAP_2019!$A$2:$G$294,7,FALSE)</f>
        <v>PAI</v>
      </c>
      <c r="H40" s="89" t="str">
        <f>VLOOKUP(Revisión_Avance_Periodo!$A40,BD_Seguimiento_OAP_2019!$A$2:$J$294,10,FALSE)</f>
        <v>PAI_01 - Operacional</v>
      </c>
      <c r="I40" s="89" t="s">
        <v>151</v>
      </c>
      <c r="J40" s="89" t="str">
        <f>VLOOKUP(Revisión_Avance_Periodo!$I40,BD_Seguimiento_OAP_2019!$L:$M,2,FALSE)</f>
        <v>Implementar Modelo Integrado de Planeción y Gestión - Mipg en cada una de sus 7 dimensiones según corresponda</v>
      </c>
      <c r="K40" s="106" t="s">
        <v>45</v>
      </c>
      <c r="L40" s="172">
        <v>4.4642857142857152E-4</v>
      </c>
      <c r="M40" s="173" t="s">
        <v>106</v>
      </c>
      <c r="N40" s="190">
        <f>INDEX(BD_Seguimiento_OAP_2019!$AH$3:$AS$294,MATCH(Revisión_Avance_Periodo!$I40,BD_Seguimiento_OAP_2019!$L$3:$L$294,0),MATCH(Revisión_Avance_Periodo!$M40,BD_Seguimiento_OAP_2019!$AH$2:$AS$2,0))</f>
        <v>2</v>
      </c>
      <c r="O40" s="190">
        <f>INDEX(BD_Seguimiento_OAP_2019!$AV$3:$BG$294,MATCH(Revisión_Avance_Periodo!$I40,BD_Seguimiento_OAP_2019!$L$3:$L$294,0),MATCH(Revisión_Avance_Periodo!$M40,BD_Seguimiento_OAP_2019!$AV$2:$BG$2,0))</f>
        <v>2</v>
      </c>
      <c r="P40" s="189">
        <f t="shared" si="1"/>
        <v>1</v>
      </c>
      <c r="Q40" s="173" t="str">
        <f>VLOOKUP(P40,Tabla_Indicador_Gestion4[#All],3,TRUE)</f>
        <v>Culminada</v>
      </c>
      <c r="R40" s="229">
        <f>SUBTOTAL(9,$N$38:$N40)</f>
        <v>2</v>
      </c>
      <c r="S40" s="230">
        <f>SUBTOTAL(9,$O$38:$O40)</f>
        <v>2</v>
      </c>
      <c r="T40" s="231">
        <f>IFERROR(+Revisión_Avance_Periodo!$S40/Revisión_Avance_Periodo!$R40,0)</f>
        <v>1</v>
      </c>
      <c r="U40" s="184"/>
      <c r="V40" s="185"/>
      <c r="W40" s="183"/>
      <c r="X40" s="183"/>
      <c r="Y40" s="183"/>
      <c r="Z40" s="186"/>
      <c r="AA40" s="187"/>
    </row>
    <row r="41" spans="1:27" x14ac:dyDescent="0.25">
      <c r="A41" s="94">
        <v>4</v>
      </c>
      <c r="B41" s="96" t="str">
        <f>CONCATENATE(Revisión_Avance_Periodo!$C41,";",Revisión_Avance_Periodo!$E41,";",Revisión_Avance_Periodo!$I41)</f>
        <v>OE1;PR_10;ACT_195</v>
      </c>
      <c r="C41" s="180" t="s">
        <v>9</v>
      </c>
      <c r="D41" s="181" t="str">
        <f>VLOOKUP(Revisión_Avance_Periodo!$C41,Componentes_BD!$F$1:$G$5,2,FALSE)</f>
        <v>Fortalecer la Vigilancia.</v>
      </c>
      <c r="E41" s="119" t="s">
        <v>12</v>
      </c>
      <c r="F41" s="95">
        <v>2</v>
      </c>
      <c r="G41" s="95" t="str">
        <f>VLOOKUP(Revisión_Avance_Periodo!$A41,BD_Seguimiento_OAP_2019!$A$2:$G$294,7,FALSE)</f>
        <v>PAI</v>
      </c>
      <c r="H41" s="95" t="str">
        <f>VLOOKUP(Revisión_Avance_Periodo!$A41,BD_Seguimiento_OAP_2019!$A$2:$J$294,10,FALSE)</f>
        <v>PAI_01 - Operacional</v>
      </c>
      <c r="I41" s="95" t="s">
        <v>151</v>
      </c>
      <c r="J41" s="95" t="str">
        <f>VLOOKUP(Revisión_Avance_Periodo!$I41,BD_Seguimiento_OAP_2019!$L:$M,2,FALSE)</f>
        <v>Implementar Modelo Integrado de Planeción y Gestión - Mipg en cada una de sus 7 dimensiones según corresponda</v>
      </c>
      <c r="K41" s="119" t="s">
        <v>45</v>
      </c>
      <c r="L41" s="172">
        <v>4.4642857142857152E-4</v>
      </c>
      <c r="M41" s="182" t="s">
        <v>107</v>
      </c>
      <c r="N41" s="190">
        <f>INDEX(BD_Seguimiento_OAP_2019!$AH$3:$AS$294,MATCH(Revisión_Avance_Periodo!$I41,BD_Seguimiento_OAP_2019!$L$3:$L$294,0),MATCH(Revisión_Avance_Periodo!$M41,BD_Seguimiento_OAP_2019!$AH$2:$AS$2,0))</f>
        <v>2</v>
      </c>
      <c r="O41" s="190">
        <f>INDEX(BD_Seguimiento_OAP_2019!$AV$3:$BG$294,MATCH(Revisión_Avance_Periodo!$I41,BD_Seguimiento_OAP_2019!$L$3:$L$294,0),MATCH(Revisión_Avance_Periodo!$M41,BD_Seguimiento_OAP_2019!$AV$2:$BG$2,0))</f>
        <v>2</v>
      </c>
      <c r="P41" s="188">
        <f t="shared" si="1"/>
        <v>1</v>
      </c>
      <c r="Q41" s="182" t="str">
        <f>VLOOKUP(P41,Tabla_Indicador_Gestion4[#All],3,TRUE)</f>
        <v>Culminada</v>
      </c>
      <c r="R41" s="229">
        <f>SUBTOTAL(9,$N$38:$N41)</f>
        <v>4</v>
      </c>
      <c r="S41" s="230">
        <f>SUBTOTAL(9,$O$38:$O41)</f>
        <v>4</v>
      </c>
      <c r="T41" s="231">
        <f>IFERROR(+Revisión_Avance_Periodo!$S41/Revisión_Avance_Periodo!$R41,0)</f>
        <v>1</v>
      </c>
      <c r="U41" s="184"/>
      <c r="V41" s="185"/>
      <c r="W41" s="183"/>
      <c r="X41" s="183"/>
      <c r="Y41" s="183"/>
      <c r="Z41" s="186"/>
      <c r="AA41" s="187"/>
    </row>
    <row r="42" spans="1:27" x14ac:dyDescent="0.25">
      <c r="A42" s="88">
        <v>4</v>
      </c>
      <c r="B42" s="91" t="str">
        <f>CONCATENATE(Revisión_Avance_Periodo!$C42,";",Revisión_Avance_Periodo!$E42,";",Revisión_Avance_Periodo!$I42)</f>
        <v>OE1;PR_10;ACT_195</v>
      </c>
      <c r="C42" s="170" t="s">
        <v>9</v>
      </c>
      <c r="D42" s="171" t="str">
        <f>VLOOKUP(Revisión_Avance_Periodo!$C42,Componentes_BD!$F$1:$G$5,2,FALSE)</f>
        <v>Fortalecer la Vigilancia.</v>
      </c>
      <c r="E42" s="106" t="s">
        <v>12</v>
      </c>
      <c r="F42" s="89">
        <v>2</v>
      </c>
      <c r="G42" s="89" t="str">
        <f>VLOOKUP(Revisión_Avance_Periodo!$A42,BD_Seguimiento_OAP_2019!$A$2:$G$294,7,FALSE)</f>
        <v>PAI</v>
      </c>
      <c r="H42" s="89" t="str">
        <f>VLOOKUP(Revisión_Avance_Periodo!$A42,BD_Seguimiento_OAP_2019!$A$2:$J$294,10,FALSE)</f>
        <v>PAI_01 - Operacional</v>
      </c>
      <c r="I42" s="89" t="s">
        <v>151</v>
      </c>
      <c r="J42" s="89" t="str">
        <f>VLOOKUP(Revisión_Avance_Periodo!$I42,BD_Seguimiento_OAP_2019!$L:$M,2,FALSE)</f>
        <v>Implementar Modelo Integrado de Planeción y Gestión - Mipg en cada una de sus 7 dimensiones según corresponda</v>
      </c>
      <c r="K42" s="106" t="s">
        <v>45</v>
      </c>
      <c r="L42" s="172">
        <v>4.4642857142857152E-4</v>
      </c>
      <c r="M42" s="173" t="s">
        <v>108</v>
      </c>
      <c r="N42" s="190">
        <f>INDEX(BD_Seguimiento_OAP_2019!$AH$3:$AS$294,MATCH(Revisión_Avance_Periodo!$I42,BD_Seguimiento_OAP_2019!$L$3:$L$294,0),MATCH(Revisión_Avance_Periodo!$M42,BD_Seguimiento_OAP_2019!$AH$2:$AS$2,0))</f>
        <v>1</v>
      </c>
      <c r="O42" s="190">
        <f>INDEX(BD_Seguimiento_OAP_2019!$AV$3:$BG$294,MATCH(Revisión_Avance_Periodo!$I42,BD_Seguimiento_OAP_2019!$L$3:$L$294,0),MATCH(Revisión_Avance_Periodo!$M42,BD_Seguimiento_OAP_2019!$AV$2:$BG$2,0))</f>
        <v>1</v>
      </c>
      <c r="P42" s="189">
        <f t="shared" si="1"/>
        <v>1</v>
      </c>
      <c r="Q42" s="173" t="str">
        <f>VLOOKUP(P42,Tabla_Indicador_Gestion4[#All],3,TRUE)</f>
        <v>Culminada</v>
      </c>
      <c r="R42" s="229">
        <f>SUBTOTAL(9,$N$38:$N42)</f>
        <v>5</v>
      </c>
      <c r="S42" s="230">
        <f>SUBTOTAL(9,$O$38:$O42)</f>
        <v>5</v>
      </c>
      <c r="T42" s="231">
        <f>IFERROR(+Revisión_Avance_Periodo!$S42/Revisión_Avance_Periodo!$R42,0)</f>
        <v>1</v>
      </c>
      <c r="U42" s="184"/>
      <c r="V42" s="185"/>
      <c r="W42" s="183"/>
      <c r="X42" s="183"/>
      <c r="Y42" s="183"/>
      <c r="Z42" s="186"/>
      <c r="AA42" s="187"/>
    </row>
    <row r="43" spans="1:27" x14ac:dyDescent="0.25">
      <c r="A43" s="94">
        <v>4</v>
      </c>
      <c r="B43" s="96" t="str">
        <f>CONCATENATE(Revisión_Avance_Periodo!$C43,";",Revisión_Avance_Periodo!$E43,";",Revisión_Avance_Periodo!$I43)</f>
        <v>OE1;PR_10;ACT_195</v>
      </c>
      <c r="C43" s="180" t="s">
        <v>9</v>
      </c>
      <c r="D43" s="181" t="str">
        <f>VLOOKUP(Revisión_Avance_Periodo!$C43,Componentes_BD!$F$1:$G$5,2,FALSE)</f>
        <v>Fortalecer la Vigilancia.</v>
      </c>
      <c r="E43" s="119" t="s">
        <v>12</v>
      </c>
      <c r="F43" s="95">
        <v>2</v>
      </c>
      <c r="G43" s="95" t="str">
        <f>VLOOKUP(Revisión_Avance_Periodo!$A43,BD_Seguimiento_OAP_2019!$A$2:$G$294,7,FALSE)</f>
        <v>PAI</v>
      </c>
      <c r="H43" s="95" t="str">
        <f>VLOOKUP(Revisión_Avance_Periodo!$A43,BD_Seguimiento_OAP_2019!$A$2:$J$294,10,FALSE)</f>
        <v>PAI_01 - Operacional</v>
      </c>
      <c r="I43" s="95" t="s">
        <v>151</v>
      </c>
      <c r="J43" s="95" t="str">
        <f>VLOOKUP(Revisión_Avance_Periodo!$I43,BD_Seguimiento_OAP_2019!$L:$M,2,FALSE)</f>
        <v>Implementar Modelo Integrado de Planeción y Gestión - Mipg en cada una de sus 7 dimensiones según corresponda</v>
      </c>
      <c r="K43" s="119" t="s">
        <v>45</v>
      </c>
      <c r="L43" s="172">
        <v>4.4642857142857152E-4</v>
      </c>
      <c r="M43" s="182" t="s">
        <v>109</v>
      </c>
      <c r="N43" s="190">
        <f>INDEX(BD_Seguimiento_OAP_2019!$AH$3:$AS$294,MATCH(Revisión_Avance_Periodo!$I43,BD_Seguimiento_OAP_2019!$L$3:$L$294,0),MATCH(Revisión_Avance_Periodo!$M43,BD_Seguimiento_OAP_2019!$AH$2:$AS$2,0))</f>
        <v>1</v>
      </c>
      <c r="O43" s="190">
        <f>INDEX(BD_Seguimiento_OAP_2019!$AV$3:$BG$294,MATCH(Revisión_Avance_Periodo!$I43,BD_Seguimiento_OAP_2019!$L$3:$L$294,0),MATCH(Revisión_Avance_Periodo!$M43,BD_Seguimiento_OAP_2019!$AV$2:$BG$2,0))</f>
        <v>1</v>
      </c>
      <c r="P43" s="188">
        <f t="shared" si="1"/>
        <v>1</v>
      </c>
      <c r="Q43" s="182" t="str">
        <f>VLOOKUP(P43,Tabla_Indicador_Gestion4[#All],3,TRUE)</f>
        <v>Culminada</v>
      </c>
      <c r="R43" s="229">
        <f>SUBTOTAL(9,$N$38:$N43)</f>
        <v>6</v>
      </c>
      <c r="S43" s="230">
        <f>SUBTOTAL(9,$O$38:$O43)</f>
        <v>6</v>
      </c>
      <c r="T43" s="231">
        <f>IFERROR(+Revisión_Avance_Periodo!$S43/Revisión_Avance_Periodo!$R43,0)</f>
        <v>1</v>
      </c>
      <c r="U43" s="184"/>
      <c r="V43" s="185"/>
      <c r="W43" s="183"/>
      <c r="X43" s="183"/>
      <c r="Y43" s="183"/>
      <c r="Z43" s="186"/>
      <c r="AA43" s="187"/>
    </row>
    <row r="44" spans="1:27" x14ac:dyDescent="0.25">
      <c r="A44" s="88">
        <v>4</v>
      </c>
      <c r="B44" s="91" t="str">
        <f>CONCATENATE(Revisión_Avance_Periodo!$C44,";",Revisión_Avance_Periodo!$E44,";",Revisión_Avance_Periodo!$I44)</f>
        <v>OE1;PR_10;ACT_195</v>
      </c>
      <c r="C44" s="170" t="s">
        <v>9</v>
      </c>
      <c r="D44" s="171" t="str">
        <f>VLOOKUP(Revisión_Avance_Periodo!$C44,Componentes_BD!$F$1:$G$5,2,FALSE)</f>
        <v>Fortalecer la Vigilancia.</v>
      </c>
      <c r="E44" s="106" t="s">
        <v>12</v>
      </c>
      <c r="F44" s="89">
        <v>2</v>
      </c>
      <c r="G44" s="89" t="str">
        <f>VLOOKUP(Revisión_Avance_Periodo!$A44,BD_Seguimiento_OAP_2019!$A$2:$G$294,7,FALSE)</f>
        <v>PAI</v>
      </c>
      <c r="H44" s="89" t="str">
        <f>VLOOKUP(Revisión_Avance_Periodo!$A44,BD_Seguimiento_OAP_2019!$A$2:$J$294,10,FALSE)</f>
        <v>PAI_01 - Operacional</v>
      </c>
      <c r="I44" s="89" t="s">
        <v>151</v>
      </c>
      <c r="J44" s="89" t="str">
        <f>VLOOKUP(Revisión_Avance_Periodo!$I44,BD_Seguimiento_OAP_2019!$L:$M,2,FALSE)</f>
        <v>Implementar Modelo Integrado de Planeción y Gestión - Mipg en cada una de sus 7 dimensiones según corresponda</v>
      </c>
      <c r="K44" s="106" t="s">
        <v>45</v>
      </c>
      <c r="L44" s="172">
        <v>4.4642857142857152E-4</v>
      </c>
      <c r="M44" s="173" t="s">
        <v>110</v>
      </c>
      <c r="N44" s="190">
        <f>INDEX(BD_Seguimiento_OAP_2019!$AH$3:$AS$294,MATCH(Revisión_Avance_Periodo!$I44,BD_Seguimiento_OAP_2019!$L$3:$L$294,0),MATCH(Revisión_Avance_Periodo!$M44,BD_Seguimiento_OAP_2019!$AH$2:$AS$2,0))</f>
        <v>0</v>
      </c>
      <c r="O44" s="190">
        <f>INDEX(BD_Seguimiento_OAP_2019!$AV$3:$BG$294,MATCH(Revisión_Avance_Periodo!$I44,BD_Seguimiento_OAP_2019!$L$3:$L$294,0),MATCH(Revisión_Avance_Periodo!$M44,BD_Seguimiento_OAP_2019!$AV$2:$BG$2,0))</f>
        <v>0</v>
      </c>
      <c r="P44" s="175">
        <f t="shared" ref="P44:P49" si="9">IFERROR((O44/N44),0)</f>
        <v>0</v>
      </c>
      <c r="Q44" s="173" t="str">
        <f>VLOOKUP(P44,Tabla_Indicador_Gestion4[#All],3,TRUE)</f>
        <v>Por Ejecutar</v>
      </c>
      <c r="R44" s="229">
        <f>SUBTOTAL(9,$N$38:$N44)</f>
        <v>6</v>
      </c>
      <c r="S44" s="230">
        <f>SUBTOTAL(9,$O$38:$O44)</f>
        <v>6</v>
      </c>
      <c r="T44" s="231">
        <f>IFERROR(+Revisión_Avance_Periodo!$S44/Revisión_Avance_Periodo!$R44,0)</f>
        <v>1</v>
      </c>
      <c r="U44" s="184"/>
      <c r="V44" s="185"/>
      <c r="W44" s="183"/>
      <c r="X44" s="183"/>
      <c r="Y44" s="183"/>
      <c r="Z44" s="186"/>
      <c r="AA44" s="187"/>
    </row>
    <row r="45" spans="1:27" x14ac:dyDescent="0.25">
      <c r="A45" s="94">
        <v>4</v>
      </c>
      <c r="B45" s="96" t="str">
        <f>CONCATENATE(Revisión_Avance_Periodo!$C45,";",Revisión_Avance_Periodo!$E45,";",Revisión_Avance_Periodo!$I45)</f>
        <v>OE1;PR_10;ACT_195</v>
      </c>
      <c r="C45" s="180" t="s">
        <v>9</v>
      </c>
      <c r="D45" s="181" t="str">
        <f>VLOOKUP(Revisión_Avance_Periodo!$C45,Componentes_BD!$F$1:$G$5,2,FALSE)</f>
        <v>Fortalecer la Vigilancia.</v>
      </c>
      <c r="E45" s="119" t="s">
        <v>12</v>
      </c>
      <c r="F45" s="95">
        <v>2</v>
      </c>
      <c r="G45" s="95" t="str">
        <f>VLOOKUP(Revisión_Avance_Periodo!$A45,BD_Seguimiento_OAP_2019!$A$2:$G$294,7,FALSE)</f>
        <v>PAI</v>
      </c>
      <c r="H45" s="95" t="str">
        <f>VLOOKUP(Revisión_Avance_Periodo!$A45,BD_Seguimiento_OAP_2019!$A$2:$J$294,10,FALSE)</f>
        <v>PAI_01 - Operacional</v>
      </c>
      <c r="I45" s="95" t="s">
        <v>151</v>
      </c>
      <c r="J45" s="95" t="str">
        <f>VLOOKUP(Revisión_Avance_Periodo!$I45,BD_Seguimiento_OAP_2019!$L:$M,2,FALSE)</f>
        <v>Implementar Modelo Integrado de Planeción y Gestión - Mipg en cada una de sus 7 dimensiones según corresponda</v>
      </c>
      <c r="K45" s="119" t="s">
        <v>45</v>
      </c>
      <c r="L45" s="172">
        <v>4.4642857142857152E-4</v>
      </c>
      <c r="M45" s="182" t="s">
        <v>111</v>
      </c>
      <c r="N45" s="190">
        <f>INDEX(BD_Seguimiento_OAP_2019!$AH$3:$AS$294,MATCH(Revisión_Avance_Periodo!$I45,BD_Seguimiento_OAP_2019!$L$3:$L$294,0),MATCH(Revisión_Avance_Periodo!$M45,BD_Seguimiento_OAP_2019!$AH$2:$AS$2,0))</f>
        <v>0</v>
      </c>
      <c r="O45" s="190">
        <f>INDEX(BD_Seguimiento_OAP_2019!$AV$3:$BG$294,MATCH(Revisión_Avance_Periodo!$I45,BD_Seguimiento_OAP_2019!$L$3:$L$294,0),MATCH(Revisión_Avance_Periodo!$M45,BD_Seguimiento_OAP_2019!$AV$2:$BG$2,0))</f>
        <v>0</v>
      </c>
      <c r="P45" s="175">
        <f t="shared" si="9"/>
        <v>0</v>
      </c>
      <c r="Q45" s="182" t="str">
        <f>VLOOKUP(P45,Tabla_Indicador_Gestion4[#All],3,TRUE)</f>
        <v>Por Ejecutar</v>
      </c>
      <c r="R45" s="229">
        <f>SUBTOTAL(9,$N$38:$N45)</f>
        <v>6</v>
      </c>
      <c r="S45" s="230">
        <f>SUBTOTAL(9,$O$38:$O45)</f>
        <v>6</v>
      </c>
      <c r="T45" s="231">
        <f>IFERROR(+Revisión_Avance_Periodo!$S45/Revisión_Avance_Periodo!$R45,0)</f>
        <v>1</v>
      </c>
      <c r="U45" s="184"/>
      <c r="V45" s="185"/>
      <c r="W45" s="183"/>
      <c r="X45" s="183"/>
      <c r="Y45" s="183"/>
      <c r="Z45" s="186"/>
      <c r="AA45" s="187"/>
    </row>
    <row r="46" spans="1:27" x14ac:dyDescent="0.25">
      <c r="A46" s="88">
        <v>4</v>
      </c>
      <c r="B46" s="91" t="str">
        <f>CONCATENATE(Revisión_Avance_Periodo!$C46,";",Revisión_Avance_Periodo!$E46,";",Revisión_Avance_Periodo!$I46)</f>
        <v>OE1;PR_10;ACT_195</v>
      </c>
      <c r="C46" s="170" t="s">
        <v>9</v>
      </c>
      <c r="D46" s="171" t="str">
        <f>VLOOKUP(Revisión_Avance_Periodo!$C46,Componentes_BD!$F$1:$G$5,2,FALSE)</f>
        <v>Fortalecer la Vigilancia.</v>
      </c>
      <c r="E46" s="106" t="s">
        <v>12</v>
      </c>
      <c r="F46" s="89">
        <v>2</v>
      </c>
      <c r="G46" s="89" t="str">
        <f>VLOOKUP(Revisión_Avance_Periodo!$A46,BD_Seguimiento_OAP_2019!$A$2:$G$294,7,FALSE)</f>
        <v>PAI</v>
      </c>
      <c r="H46" s="89" t="str">
        <f>VLOOKUP(Revisión_Avance_Periodo!$A46,BD_Seguimiento_OAP_2019!$A$2:$J$294,10,FALSE)</f>
        <v>PAI_01 - Operacional</v>
      </c>
      <c r="I46" s="89" t="s">
        <v>151</v>
      </c>
      <c r="J46" s="89" t="str">
        <f>VLOOKUP(Revisión_Avance_Periodo!$I46,BD_Seguimiento_OAP_2019!$L:$M,2,FALSE)</f>
        <v>Implementar Modelo Integrado de Planeción y Gestión - Mipg en cada una de sus 7 dimensiones según corresponda</v>
      </c>
      <c r="K46" s="106" t="s">
        <v>45</v>
      </c>
      <c r="L46" s="172">
        <v>4.4642857142857152E-4</v>
      </c>
      <c r="M46" s="173" t="s">
        <v>112</v>
      </c>
      <c r="N46" s="190">
        <f>INDEX(BD_Seguimiento_OAP_2019!$AH$3:$AS$294,MATCH(Revisión_Avance_Periodo!$I46,BD_Seguimiento_OAP_2019!$L$3:$L$294,0),MATCH(Revisión_Avance_Periodo!$M46,BD_Seguimiento_OAP_2019!$AH$2:$AS$2,0))</f>
        <v>0</v>
      </c>
      <c r="O46" s="190">
        <f>INDEX(BD_Seguimiento_OAP_2019!$AV$3:$BG$294,MATCH(Revisión_Avance_Periodo!$I46,BD_Seguimiento_OAP_2019!$L$3:$L$294,0),MATCH(Revisión_Avance_Periodo!$M46,BD_Seguimiento_OAP_2019!$AV$2:$BG$2,0))</f>
        <v>0</v>
      </c>
      <c r="P46" s="175">
        <f t="shared" si="9"/>
        <v>0</v>
      </c>
      <c r="Q46" s="173" t="str">
        <f>VLOOKUP(P46,Tabla_Indicador_Gestion4[#All],3,TRUE)</f>
        <v>Por Ejecutar</v>
      </c>
      <c r="R46" s="229">
        <f>SUBTOTAL(9,$N$38:$N46)</f>
        <v>6</v>
      </c>
      <c r="S46" s="230">
        <f>SUBTOTAL(9,$O$38:$O46)</f>
        <v>6</v>
      </c>
      <c r="T46" s="231">
        <f>IFERROR(+Revisión_Avance_Periodo!$S46/Revisión_Avance_Periodo!$R46,0)</f>
        <v>1</v>
      </c>
      <c r="U46" s="184"/>
      <c r="V46" s="185"/>
      <c r="W46" s="183"/>
      <c r="X46" s="183"/>
      <c r="Y46" s="183"/>
      <c r="Z46" s="186"/>
      <c r="AA46" s="187"/>
    </row>
    <row r="47" spans="1:27" x14ac:dyDescent="0.25">
      <c r="A47" s="94">
        <v>4</v>
      </c>
      <c r="B47" s="96" t="str">
        <f>CONCATENATE(Revisión_Avance_Periodo!$C47,";",Revisión_Avance_Periodo!$E47,";",Revisión_Avance_Periodo!$I47)</f>
        <v>OE1;PR_10;ACT_195</v>
      </c>
      <c r="C47" s="180" t="s">
        <v>9</v>
      </c>
      <c r="D47" s="181" t="str">
        <f>VLOOKUP(Revisión_Avance_Periodo!$C47,Componentes_BD!$F$1:$G$5,2,FALSE)</f>
        <v>Fortalecer la Vigilancia.</v>
      </c>
      <c r="E47" s="119" t="s">
        <v>12</v>
      </c>
      <c r="F47" s="95">
        <v>2</v>
      </c>
      <c r="G47" s="95" t="str">
        <f>VLOOKUP(Revisión_Avance_Periodo!$A47,BD_Seguimiento_OAP_2019!$A$2:$G$294,7,FALSE)</f>
        <v>PAI</v>
      </c>
      <c r="H47" s="95" t="str">
        <f>VLOOKUP(Revisión_Avance_Periodo!$A47,BD_Seguimiento_OAP_2019!$A$2:$J$294,10,FALSE)</f>
        <v>PAI_01 - Operacional</v>
      </c>
      <c r="I47" s="95" t="s">
        <v>151</v>
      </c>
      <c r="J47" s="95" t="str">
        <f>VLOOKUP(Revisión_Avance_Periodo!$I47,BD_Seguimiento_OAP_2019!$L:$M,2,FALSE)</f>
        <v>Implementar Modelo Integrado de Planeción y Gestión - Mipg en cada una de sus 7 dimensiones según corresponda</v>
      </c>
      <c r="K47" s="119" t="s">
        <v>45</v>
      </c>
      <c r="L47" s="172">
        <v>4.4642857142857152E-4</v>
      </c>
      <c r="M47" s="182" t="s">
        <v>113</v>
      </c>
      <c r="N47" s="190">
        <f>INDEX(BD_Seguimiento_OAP_2019!$AH$3:$AS$294,MATCH(Revisión_Avance_Periodo!$I47,BD_Seguimiento_OAP_2019!$L$3:$L$294,0),MATCH(Revisión_Avance_Periodo!$M47,BD_Seguimiento_OAP_2019!$AH$2:$AS$2,0))</f>
        <v>0</v>
      </c>
      <c r="O47" s="190">
        <f>INDEX(BD_Seguimiento_OAP_2019!$AV$3:$BG$294,MATCH(Revisión_Avance_Periodo!$I47,BD_Seguimiento_OAP_2019!$L$3:$L$294,0),MATCH(Revisión_Avance_Periodo!$M47,BD_Seguimiento_OAP_2019!$AV$2:$BG$2,0))</f>
        <v>0</v>
      </c>
      <c r="P47" s="175">
        <f t="shared" si="9"/>
        <v>0</v>
      </c>
      <c r="Q47" s="182" t="str">
        <f>VLOOKUP(P47,Tabla_Indicador_Gestion4[#All],3,TRUE)</f>
        <v>Por Ejecutar</v>
      </c>
      <c r="R47" s="229">
        <f>SUBTOTAL(9,$N$38:$N47)</f>
        <v>6</v>
      </c>
      <c r="S47" s="230">
        <f>SUBTOTAL(9,$O$38:$O47)</f>
        <v>6</v>
      </c>
      <c r="T47" s="231">
        <f>IFERROR(+Revisión_Avance_Periodo!$S47/Revisión_Avance_Periodo!$R47,0)</f>
        <v>1</v>
      </c>
      <c r="U47" s="184"/>
      <c r="V47" s="185"/>
      <c r="W47" s="183"/>
      <c r="X47" s="183"/>
      <c r="Y47" s="183"/>
      <c r="Z47" s="186"/>
      <c r="AA47" s="187"/>
    </row>
    <row r="48" spans="1:27" x14ac:dyDescent="0.25">
      <c r="A48" s="88">
        <v>4</v>
      </c>
      <c r="B48" s="91" t="str">
        <f>CONCATENATE(Revisión_Avance_Periodo!$C48,";",Revisión_Avance_Periodo!$E48,";",Revisión_Avance_Periodo!$I48)</f>
        <v>OE1;PR_10;ACT_195</v>
      </c>
      <c r="C48" s="170" t="s">
        <v>9</v>
      </c>
      <c r="D48" s="171" t="str">
        <f>VLOOKUP(Revisión_Avance_Periodo!$C48,Componentes_BD!$F$1:$G$5,2,FALSE)</f>
        <v>Fortalecer la Vigilancia.</v>
      </c>
      <c r="E48" s="106" t="s">
        <v>12</v>
      </c>
      <c r="F48" s="89">
        <v>2</v>
      </c>
      <c r="G48" s="89" t="str">
        <f>VLOOKUP(Revisión_Avance_Periodo!$A48,BD_Seguimiento_OAP_2019!$A$2:$G$294,7,FALSE)</f>
        <v>PAI</v>
      </c>
      <c r="H48" s="89" t="str">
        <f>VLOOKUP(Revisión_Avance_Periodo!$A48,BD_Seguimiento_OAP_2019!$A$2:$J$294,10,FALSE)</f>
        <v>PAI_01 - Operacional</v>
      </c>
      <c r="I48" s="89" t="s">
        <v>151</v>
      </c>
      <c r="J48" s="89" t="str">
        <f>VLOOKUP(Revisión_Avance_Periodo!$I48,BD_Seguimiento_OAP_2019!$L:$M,2,FALSE)</f>
        <v>Implementar Modelo Integrado de Planeción y Gestión - Mipg en cada una de sus 7 dimensiones según corresponda</v>
      </c>
      <c r="K48" s="106" t="s">
        <v>45</v>
      </c>
      <c r="L48" s="172">
        <v>4.4642857142857152E-4</v>
      </c>
      <c r="M48" s="173" t="s">
        <v>114</v>
      </c>
      <c r="N48" s="190">
        <f>INDEX(BD_Seguimiento_OAP_2019!$AH$3:$AS$294,MATCH(Revisión_Avance_Periodo!$I48,BD_Seguimiento_OAP_2019!$L$3:$L$294,0),MATCH(Revisión_Avance_Periodo!$M48,BD_Seguimiento_OAP_2019!$AH$2:$AS$2,0))</f>
        <v>0</v>
      </c>
      <c r="O48" s="190">
        <f>INDEX(BD_Seguimiento_OAP_2019!$AV$3:$BG$294,MATCH(Revisión_Avance_Periodo!$I48,BD_Seguimiento_OAP_2019!$L$3:$L$294,0),MATCH(Revisión_Avance_Periodo!$M48,BD_Seguimiento_OAP_2019!$AV$2:$BG$2,0))</f>
        <v>0</v>
      </c>
      <c r="P48" s="175">
        <f t="shared" si="9"/>
        <v>0</v>
      </c>
      <c r="Q48" s="173" t="str">
        <f>VLOOKUP(P48,Tabla_Indicador_Gestion4[#All],3,TRUE)</f>
        <v>Por Ejecutar</v>
      </c>
      <c r="R48" s="229">
        <f>SUBTOTAL(9,$N$38:$N48)</f>
        <v>6</v>
      </c>
      <c r="S48" s="230">
        <f>SUBTOTAL(9,$O$38:$O48)</f>
        <v>6</v>
      </c>
      <c r="T48" s="231">
        <f>IFERROR(+Revisión_Avance_Periodo!$S48/Revisión_Avance_Periodo!$R48,0)</f>
        <v>1</v>
      </c>
      <c r="U48" s="184"/>
      <c r="V48" s="185"/>
      <c r="W48" s="183"/>
      <c r="X48" s="183"/>
      <c r="Y48" s="183"/>
      <c r="Z48" s="186"/>
      <c r="AA48" s="187"/>
    </row>
    <row r="49" spans="1:27" ht="15.75" thickBot="1" x14ac:dyDescent="0.3">
      <c r="A49" s="94">
        <v>4</v>
      </c>
      <c r="B49" s="96" t="str">
        <f>CONCATENATE(Revisión_Avance_Periodo!$C49,";",Revisión_Avance_Periodo!$E49,";",Revisión_Avance_Periodo!$I49)</f>
        <v>OE1;PR_10;ACT_195</v>
      </c>
      <c r="C49" s="180" t="s">
        <v>9</v>
      </c>
      <c r="D49" s="181" t="str">
        <f>VLOOKUP(Revisión_Avance_Periodo!$C49,Componentes_BD!$F$1:$G$5,2,FALSE)</f>
        <v>Fortalecer la Vigilancia.</v>
      </c>
      <c r="E49" s="119" t="s">
        <v>12</v>
      </c>
      <c r="F49" s="95">
        <v>2</v>
      </c>
      <c r="G49" s="95" t="str">
        <f>VLOOKUP(Revisión_Avance_Periodo!$A49,BD_Seguimiento_OAP_2019!$A$2:$G$294,7,FALSE)</f>
        <v>PAI</v>
      </c>
      <c r="H49" s="95" t="str">
        <f>VLOOKUP(Revisión_Avance_Periodo!$A49,BD_Seguimiento_OAP_2019!$A$2:$J$294,10,FALSE)</f>
        <v>PAI_01 - Operacional</v>
      </c>
      <c r="I49" s="95" t="s">
        <v>151</v>
      </c>
      <c r="J49" s="95" t="str">
        <f>VLOOKUP(Revisión_Avance_Periodo!$I49,BD_Seguimiento_OAP_2019!$L:$M,2,FALSE)</f>
        <v>Implementar Modelo Integrado de Planeción y Gestión - Mipg en cada una de sus 7 dimensiones según corresponda</v>
      </c>
      <c r="K49" s="119" t="s">
        <v>45</v>
      </c>
      <c r="L49" s="172">
        <v>4.4642857142857152E-4</v>
      </c>
      <c r="M49" s="182" t="s">
        <v>115</v>
      </c>
      <c r="N49" s="190">
        <f>INDEX(BD_Seguimiento_OAP_2019!$AH$3:$AS$294,MATCH(Revisión_Avance_Periodo!$I49,BD_Seguimiento_OAP_2019!$L$3:$L$294,0),MATCH(Revisión_Avance_Periodo!$M49,BD_Seguimiento_OAP_2019!$AH$2:$AS$2,0))</f>
        <v>0</v>
      </c>
      <c r="O49" s="190">
        <f>INDEX(BD_Seguimiento_OAP_2019!$AV$3:$BG$294,MATCH(Revisión_Avance_Periodo!$I49,BD_Seguimiento_OAP_2019!$L$3:$L$294,0),MATCH(Revisión_Avance_Periodo!$M49,BD_Seguimiento_OAP_2019!$AV$2:$BG$2,0))</f>
        <v>0</v>
      </c>
      <c r="P49" s="175">
        <f t="shared" si="9"/>
        <v>0</v>
      </c>
      <c r="Q49" s="182" t="str">
        <f>VLOOKUP(P49,Tabla_Indicador_Gestion4[#All],3,TRUE)</f>
        <v>Por Ejecutar</v>
      </c>
      <c r="R49" s="229">
        <f>SUBTOTAL(9,$N$38:$N49)</f>
        <v>6</v>
      </c>
      <c r="S49" s="230">
        <f>SUBTOTAL(9,$O$38:$O49)</f>
        <v>6</v>
      </c>
      <c r="T49" s="231">
        <f>IFERROR(+Revisión_Avance_Periodo!$S49/Revisión_Avance_Periodo!$R49,0)</f>
        <v>1</v>
      </c>
      <c r="U49" s="184"/>
      <c r="V49" s="185"/>
      <c r="W49" s="183"/>
      <c r="X49" s="183"/>
      <c r="Y49" s="183"/>
      <c r="Z49" s="186"/>
      <c r="AA49" s="187"/>
    </row>
    <row r="50" spans="1:27" x14ac:dyDescent="0.25">
      <c r="A50" s="88">
        <v>5</v>
      </c>
      <c r="B50" s="91" t="str">
        <f>CONCATENATE(Revisión_Avance_Periodo!$C50,";",Revisión_Avance_Periodo!$E50,";",Revisión_Avance_Periodo!$I50)</f>
        <v>OE1;PR_10;ACT_234</v>
      </c>
      <c r="C50" s="170" t="s">
        <v>9</v>
      </c>
      <c r="D50" s="171" t="str">
        <f>VLOOKUP(Revisión_Avance_Periodo!$C50,Componentes_BD!$F$1:$G$5,2,FALSE)</f>
        <v>Fortalecer la Vigilancia.</v>
      </c>
      <c r="E50" s="106" t="s">
        <v>12</v>
      </c>
      <c r="F50" s="89">
        <v>2</v>
      </c>
      <c r="G50" s="89" t="str">
        <f>VLOOKUP(Revisión_Avance_Periodo!$A50,BD_Seguimiento_OAP_2019!$A$2:$G$294,7,FALSE)</f>
        <v>PAI</v>
      </c>
      <c r="H50" s="89" t="str">
        <f>VLOOKUP(Revisión_Avance_Periodo!$A50,BD_Seguimiento_OAP_2019!$A$2:$J$294,10,FALSE)</f>
        <v>PAI_01 - Operacional</v>
      </c>
      <c r="I50" s="89" t="s">
        <v>163</v>
      </c>
      <c r="J50" s="89" t="str">
        <f>VLOOKUP(Revisión_Avance_Periodo!$I50,BD_Seguimiento_OAP_2019!$L:$M,2,FALSE)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0" s="106" t="s">
        <v>45</v>
      </c>
      <c r="L50" s="172">
        <v>4.4642857142857152E-4</v>
      </c>
      <c r="M50" s="173" t="s">
        <v>104</v>
      </c>
      <c r="N50" s="190">
        <f>INDEX(BD_Seguimiento_OAP_2019!$AH$3:$AS$294,MATCH(Revisión_Avance_Periodo!$I50,BD_Seguimiento_OAP_2019!$L$3:$L$294,0),MATCH(Revisión_Avance_Periodo!$M50,BD_Seguimiento_OAP_2019!$AH$2:$AS$2,0))</f>
        <v>171</v>
      </c>
      <c r="O50" s="190">
        <f>INDEX(BD_Seguimiento_OAP_2019!$AV$3:$BG$294,MATCH(Revisión_Avance_Periodo!$I50,BD_Seguimiento_OAP_2019!$L$3:$L$294,0),MATCH(Revisión_Avance_Periodo!$M50,BD_Seguimiento_OAP_2019!$AV$2:$BG$2,0))</f>
        <v>126</v>
      </c>
      <c r="P50" s="189">
        <f t="shared" si="1"/>
        <v>0.73684210526315785</v>
      </c>
      <c r="Q50" s="173" t="str">
        <f>VLOOKUP(P50,Tabla_Indicador_Gestion4[#All],3,TRUE)</f>
        <v>En Seguimiento</v>
      </c>
      <c r="R50" s="232">
        <f>SUBTOTAL(9,$N$50:$N50)</f>
        <v>171</v>
      </c>
      <c r="S50" s="233">
        <f>SUBTOTAL(9,$O$50:$O50)</f>
        <v>126</v>
      </c>
      <c r="T50" s="234">
        <f>IFERROR(+Revisión_Avance_Periodo!$S50/Revisión_Avance_Periodo!$R50,0)</f>
        <v>0.73684210526315785</v>
      </c>
      <c r="U50" s="191">
        <f>SUBTOTAL(9,N50:N61)</f>
        <v>1224</v>
      </c>
      <c r="V50" s="192">
        <f>SUBTOTAL(9,O50:O61)</f>
        <v>1174</v>
      </c>
      <c r="W50" s="176">
        <f t="shared" ref="W50" si="10">+V50/U50</f>
        <v>0.95915032679738566</v>
      </c>
      <c r="X50" s="176"/>
      <c r="Y50" s="176">
        <f>100%-Revisión_Avance_Periodo!$W50</f>
        <v>4.0849673202614345E-2</v>
      </c>
      <c r="Z50" s="178" t="str">
        <f>VLOOKUP(W50,Tabla_Indicador_Gestion4[],3,TRUE)</f>
        <v>Gestionado</v>
      </c>
      <c r="AA50" s="179">
        <f>Revisión_Avance_Periodo!$W50*Revisión_Avance_Periodo!$L50</f>
        <v>4.281921101774044E-4</v>
      </c>
    </row>
    <row r="51" spans="1:27" x14ac:dyDescent="0.25">
      <c r="A51" s="94">
        <v>5</v>
      </c>
      <c r="B51" s="96" t="str">
        <f>CONCATENATE(Revisión_Avance_Periodo!$C51,";",Revisión_Avance_Periodo!$E51,";",Revisión_Avance_Periodo!$I51)</f>
        <v>OE1;PR_10;ACT_234</v>
      </c>
      <c r="C51" s="180" t="s">
        <v>9</v>
      </c>
      <c r="D51" s="181" t="str">
        <f>VLOOKUP(Revisión_Avance_Periodo!$C51,Componentes_BD!$F$1:$G$5,2,FALSE)</f>
        <v>Fortalecer la Vigilancia.</v>
      </c>
      <c r="E51" s="119" t="s">
        <v>12</v>
      </c>
      <c r="F51" s="95">
        <v>2</v>
      </c>
      <c r="G51" s="95" t="str">
        <f>VLOOKUP(Revisión_Avance_Periodo!$A51,BD_Seguimiento_OAP_2019!$A$2:$G$294,7,FALSE)</f>
        <v>PAI</v>
      </c>
      <c r="H51" s="95" t="str">
        <f>VLOOKUP(Revisión_Avance_Periodo!$A51,BD_Seguimiento_OAP_2019!$A$2:$J$294,10,FALSE)</f>
        <v>PAI_01 - Operacional</v>
      </c>
      <c r="I51" s="95" t="s">
        <v>163</v>
      </c>
      <c r="J51" s="95" t="str">
        <f>VLOOKUP(Revisión_Avance_Periodo!$I51,BD_Seguimiento_OAP_2019!$L:$M,2,FALSE)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1" s="119" t="s">
        <v>45</v>
      </c>
      <c r="L51" s="172">
        <v>4.4642857142857152E-4</v>
      </c>
      <c r="M51" s="182" t="s">
        <v>105</v>
      </c>
      <c r="N51" s="190">
        <f>INDEX(BD_Seguimiento_OAP_2019!$AH$3:$AS$294,MATCH(Revisión_Avance_Periodo!$I51,BD_Seguimiento_OAP_2019!$L$3:$L$294,0),MATCH(Revisión_Avance_Periodo!$M51,BD_Seguimiento_OAP_2019!$AH$2:$AS$2,0))</f>
        <v>354</v>
      </c>
      <c r="O51" s="190">
        <f>INDEX(BD_Seguimiento_OAP_2019!$AV$3:$BG$294,MATCH(Revisión_Avance_Periodo!$I51,BD_Seguimiento_OAP_2019!$L$3:$L$294,0),MATCH(Revisión_Avance_Periodo!$M51,BD_Seguimiento_OAP_2019!$AV$2:$BG$2,0))</f>
        <v>354</v>
      </c>
      <c r="P51" s="188">
        <f t="shared" si="1"/>
        <v>1</v>
      </c>
      <c r="Q51" s="182" t="str">
        <f>VLOOKUP(P51,Tabla_Indicador_Gestion4[#All],3,TRUE)</f>
        <v>Culminada</v>
      </c>
      <c r="R51" s="229">
        <f>SUBTOTAL(9,$N$50:$N51)</f>
        <v>525</v>
      </c>
      <c r="S51" s="230">
        <f>SUBTOTAL(9,$O$50:$O51)</f>
        <v>480</v>
      </c>
      <c r="T51" s="231">
        <f>IFERROR(+Revisión_Avance_Periodo!$S51/Revisión_Avance_Periodo!$R51,0)</f>
        <v>0.91428571428571426</v>
      </c>
      <c r="U51" s="184"/>
      <c r="V51" s="185"/>
      <c r="W51" s="183"/>
      <c r="X51" s="183"/>
      <c r="Y51" s="183"/>
      <c r="Z51" s="186"/>
      <c r="AA51" s="187"/>
    </row>
    <row r="52" spans="1:27" x14ac:dyDescent="0.25">
      <c r="A52" s="88">
        <v>5</v>
      </c>
      <c r="B52" s="91" t="str">
        <f>CONCATENATE(Revisión_Avance_Periodo!$C52,";",Revisión_Avance_Periodo!$E52,";",Revisión_Avance_Periodo!$I52)</f>
        <v>OE1;PR_10;ACT_234</v>
      </c>
      <c r="C52" s="170" t="s">
        <v>9</v>
      </c>
      <c r="D52" s="171" t="str">
        <f>VLOOKUP(Revisión_Avance_Periodo!$C52,Componentes_BD!$F$1:$G$5,2,FALSE)</f>
        <v>Fortalecer la Vigilancia.</v>
      </c>
      <c r="E52" s="106" t="s">
        <v>12</v>
      </c>
      <c r="F52" s="89">
        <v>2</v>
      </c>
      <c r="G52" s="89" t="str">
        <f>VLOOKUP(Revisión_Avance_Periodo!$A52,BD_Seguimiento_OAP_2019!$A$2:$G$294,7,FALSE)</f>
        <v>PAI</v>
      </c>
      <c r="H52" s="89" t="str">
        <f>VLOOKUP(Revisión_Avance_Periodo!$A52,BD_Seguimiento_OAP_2019!$A$2:$J$294,10,FALSE)</f>
        <v>PAI_01 - Operacional</v>
      </c>
      <c r="I52" s="89" t="s">
        <v>163</v>
      </c>
      <c r="J52" s="89" t="str">
        <f>VLOOKUP(Revisión_Avance_Periodo!$I52,BD_Seguimiento_OAP_2019!$L:$M,2,FALSE)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2" s="106" t="s">
        <v>45</v>
      </c>
      <c r="L52" s="172">
        <v>4.4642857142857152E-4</v>
      </c>
      <c r="M52" s="173" t="s">
        <v>106</v>
      </c>
      <c r="N52" s="190">
        <f>INDEX(BD_Seguimiento_OAP_2019!$AH$3:$AS$294,MATCH(Revisión_Avance_Periodo!$I52,BD_Seguimiento_OAP_2019!$L$3:$L$294,0),MATCH(Revisión_Avance_Periodo!$M52,BD_Seguimiento_OAP_2019!$AH$2:$AS$2,0))</f>
        <v>177</v>
      </c>
      <c r="O52" s="190">
        <f>INDEX(BD_Seguimiento_OAP_2019!$AV$3:$BG$294,MATCH(Revisión_Avance_Periodo!$I52,BD_Seguimiento_OAP_2019!$L$3:$L$294,0),MATCH(Revisión_Avance_Periodo!$M52,BD_Seguimiento_OAP_2019!$AV$2:$BG$2,0))</f>
        <v>177</v>
      </c>
      <c r="P52" s="189">
        <f t="shared" si="1"/>
        <v>1</v>
      </c>
      <c r="Q52" s="173" t="str">
        <f>VLOOKUP(P52,Tabla_Indicador_Gestion4[#All],3,TRUE)</f>
        <v>Culminada</v>
      </c>
      <c r="R52" s="229">
        <f>SUBTOTAL(9,$N$50:$N52)</f>
        <v>702</v>
      </c>
      <c r="S52" s="230">
        <f>SUBTOTAL(9,$O$50:$O52)</f>
        <v>657</v>
      </c>
      <c r="T52" s="231">
        <f>IFERROR(+Revisión_Avance_Periodo!$S52/Revisión_Avance_Periodo!$R52,0)</f>
        <v>0.9358974358974359</v>
      </c>
      <c r="U52" s="184"/>
      <c r="V52" s="185"/>
      <c r="W52" s="183"/>
      <c r="X52" s="183"/>
      <c r="Y52" s="183"/>
      <c r="Z52" s="186"/>
      <c r="AA52" s="187"/>
    </row>
    <row r="53" spans="1:27" x14ac:dyDescent="0.25">
      <c r="A53" s="94">
        <v>5</v>
      </c>
      <c r="B53" s="96" t="str">
        <f>CONCATENATE(Revisión_Avance_Periodo!$C53,";",Revisión_Avance_Periodo!$E53,";",Revisión_Avance_Periodo!$I53)</f>
        <v>OE1;PR_10;ACT_234</v>
      </c>
      <c r="C53" s="180" t="s">
        <v>9</v>
      </c>
      <c r="D53" s="181" t="str">
        <f>VLOOKUP(Revisión_Avance_Periodo!$C53,Componentes_BD!$F$1:$G$5,2,FALSE)</f>
        <v>Fortalecer la Vigilancia.</v>
      </c>
      <c r="E53" s="119" t="s">
        <v>12</v>
      </c>
      <c r="F53" s="95">
        <v>2</v>
      </c>
      <c r="G53" s="95" t="str">
        <f>VLOOKUP(Revisión_Avance_Periodo!$A53,BD_Seguimiento_OAP_2019!$A$2:$G$294,7,FALSE)</f>
        <v>PAI</v>
      </c>
      <c r="H53" s="95" t="str">
        <f>VLOOKUP(Revisión_Avance_Periodo!$A53,BD_Seguimiento_OAP_2019!$A$2:$J$294,10,FALSE)</f>
        <v>PAI_01 - Operacional</v>
      </c>
      <c r="I53" s="95" t="s">
        <v>163</v>
      </c>
      <c r="J53" s="95" t="str">
        <f>VLOOKUP(Revisión_Avance_Periodo!$I53,BD_Seguimiento_OAP_2019!$L:$M,2,FALSE)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3" s="119" t="s">
        <v>45</v>
      </c>
      <c r="L53" s="172">
        <v>4.4642857142857152E-4</v>
      </c>
      <c r="M53" s="182" t="s">
        <v>107</v>
      </c>
      <c r="N53" s="190">
        <f>INDEX(BD_Seguimiento_OAP_2019!$AH$3:$AS$294,MATCH(Revisión_Avance_Periodo!$I53,BD_Seguimiento_OAP_2019!$L$3:$L$294,0),MATCH(Revisión_Avance_Periodo!$M53,BD_Seguimiento_OAP_2019!$AH$2:$AS$2,0))</f>
        <v>194</v>
      </c>
      <c r="O53" s="190">
        <f>INDEX(BD_Seguimiento_OAP_2019!$AV$3:$BG$294,MATCH(Revisión_Avance_Periodo!$I53,BD_Seguimiento_OAP_2019!$L$3:$L$294,0),MATCH(Revisión_Avance_Periodo!$M53,BD_Seguimiento_OAP_2019!$AV$2:$BG$2,0))</f>
        <v>194</v>
      </c>
      <c r="P53" s="188">
        <f t="shared" si="1"/>
        <v>1</v>
      </c>
      <c r="Q53" s="182" t="str">
        <f>VLOOKUP(P53,Tabla_Indicador_Gestion4[#All],3,TRUE)</f>
        <v>Culminada</v>
      </c>
      <c r="R53" s="229">
        <f>SUBTOTAL(9,$N$50:$N53)</f>
        <v>896</v>
      </c>
      <c r="S53" s="230">
        <f>SUBTOTAL(9,$O$50:$O53)</f>
        <v>851</v>
      </c>
      <c r="T53" s="231">
        <f>IFERROR(+Revisión_Avance_Periodo!$S53/Revisión_Avance_Periodo!$R53,0)</f>
        <v>0.9497767857142857</v>
      </c>
      <c r="U53" s="184"/>
      <c r="V53" s="185"/>
      <c r="W53" s="183"/>
      <c r="X53" s="183"/>
      <c r="Y53" s="183"/>
      <c r="Z53" s="186"/>
      <c r="AA53" s="187"/>
    </row>
    <row r="54" spans="1:27" x14ac:dyDescent="0.25">
      <c r="A54" s="88">
        <v>5</v>
      </c>
      <c r="B54" s="91" t="str">
        <f>CONCATENATE(Revisión_Avance_Periodo!$C54,";",Revisión_Avance_Periodo!$E54,";",Revisión_Avance_Periodo!$I54)</f>
        <v>OE1;PR_10;ACT_234</v>
      </c>
      <c r="C54" s="170" t="s">
        <v>9</v>
      </c>
      <c r="D54" s="171" t="str">
        <f>VLOOKUP(Revisión_Avance_Periodo!$C54,Componentes_BD!$F$1:$G$5,2,FALSE)</f>
        <v>Fortalecer la Vigilancia.</v>
      </c>
      <c r="E54" s="106" t="s">
        <v>12</v>
      </c>
      <c r="F54" s="89">
        <v>2</v>
      </c>
      <c r="G54" s="89" t="str">
        <f>VLOOKUP(Revisión_Avance_Periodo!$A54,BD_Seguimiento_OAP_2019!$A$2:$G$294,7,FALSE)</f>
        <v>PAI</v>
      </c>
      <c r="H54" s="89" t="str">
        <f>VLOOKUP(Revisión_Avance_Periodo!$A54,BD_Seguimiento_OAP_2019!$A$2:$J$294,10,FALSE)</f>
        <v>PAI_01 - Operacional</v>
      </c>
      <c r="I54" s="89" t="s">
        <v>163</v>
      </c>
      <c r="J54" s="89" t="str">
        <f>VLOOKUP(Revisión_Avance_Periodo!$I54,BD_Seguimiento_OAP_2019!$L:$M,2,FALSE)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4" s="106" t="s">
        <v>45</v>
      </c>
      <c r="L54" s="172">
        <v>4.4642857142857152E-4</v>
      </c>
      <c r="M54" s="173" t="s">
        <v>108</v>
      </c>
      <c r="N54" s="190">
        <f>INDEX(BD_Seguimiento_OAP_2019!$AH$3:$AS$294,MATCH(Revisión_Avance_Periodo!$I54,BD_Seguimiento_OAP_2019!$L$3:$L$294,0),MATCH(Revisión_Avance_Periodo!$M54,BD_Seguimiento_OAP_2019!$AH$2:$AS$2,0))</f>
        <v>224</v>
      </c>
      <c r="O54" s="190">
        <f>INDEX(BD_Seguimiento_OAP_2019!$AV$3:$BG$294,MATCH(Revisión_Avance_Periodo!$I54,BD_Seguimiento_OAP_2019!$L$3:$L$294,0),MATCH(Revisión_Avance_Periodo!$M54,BD_Seguimiento_OAP_2019!$AV$2:$BG$2,0))</f>
        <v>224</v>
      </c>
      <c r="P54" s="189">
        <f t="shared" si="1"/>
        <v>1</v>
      </c>
      <c r="Q54" s="173" t="str">
        <f>VLOOKUP(P54,Tabla_Indicador_Gestion4[#All],3,TRUE)</f>
        <v>Culminada</v>
      </c>
      <c r="R54" s="229">
        <f>SUBTOTAL(9,$N$50:$N54)</f>
        <v>1120</v>
      </c>
      <c r="S54" s="230">
        <f>SUBTOTAL(9,$O$50:$O54)</f>
        <v>1075</v>
      </c>
      <c r="T54" s="231">
        <f>IFERROR(+Revisión_Avance_Periodo!$S54/Revisión_Avance_Periodo!$R54,0)</f>
        <v>0.9598214285714286</v>
      </c>
      <c r="U54" s="184"/>
      <c r="V54" s="185"/>
      <c r="W54" s="183"/>
      <c r="X54" s="183"/>
      <c r="Y54" s="183"/>
      <c r="Z54" s="186"/>
      <c r="AA54" s="187"/>
    </row>
    <row r="55" spans="1:27" x14ac:dyDescent="0.25">
      <c r="A55" s="94">
        <v>5</v>
      </c>
      <c r="B55" s="96" t="str">
        <f>CONCATENATE(Revisión_Avance_Periodo!$C55,";",Revisión_Avance_Periodo!$E55,";",Revisión_Avance_Periodo!$I55)</f>
        <v>OE1;PR_10;ACT_234</v>
      </c>
      <c r="C55" s="180" t="s">
        <v>9</v>
      </c>
      <c r="D55" s="181" t="str">
        <f>VLOOKUP(Revisión_Avance_Periodo!$C55,Componentes_BD!$F$1:$G$5,2,FALSE)</f>
        <v>Fortalecer la Vigilancia.</v>
      </c>
      <c r="E55" s="119" t="s">
        <v>12</v>
      </c>
      <c r="F55" s="95">
        <v>2</v>
      </c>
      <c r="G55" s="95" t="str">
        <f>VLOOKUP(Revisión_Avance_Periodo!$A55,BD_Seguimiento_OAP_2019!$A$2:$G$294,7,FALSE)</f>
        <v>PAI</v>
      </c>
      <c r="H55" s="95" t="str">
        <f>VLOOKUP(Revisión_Avance_Periodo!$A55,BD_Seguimiento_OAP_2019!$A$2:$J$294,10,FALSE)</f>
        <v>PAI_01 - Operacional</v>
      </c>
      <c r="I55" s="95" t="s">
        <v>163</v>
      </c>
      <c r="J55" s="95" t="str">
        <f>VLOOKUP(Revisión_Avance_Periodo!$I55,BD_Seguimiento_OAP_2019!$L:$M,2,FALSE)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5" s="119" t="s">
        <v>45</v>
      </c>
      <c r="L55" s="172">
        <v>4.4642857142857152E-4</v>
      </c>
      <c r="M55" s="182" t="s">
        <v>109</v>
      </c>
      <c r="N55" s="190">
        <f>INDEX(BD_Seguimiento_OAP_2019!$AH$3:$AS$294,MATCH(Revisión_Avance_Periodo!$I55,BD_Seguimiento_OAP_2019!$L$3:$L$294,0),MATCH(Revisión_Avance_Periodo!$M55,BD_Seguimiento_OAP_2019!$AH$2:$AS$2,0))</f>
        <v>104</v>
      </c>
      <c r="O55" s="190">
        <f>INDEX(BD_Seguimiento_OAP_2019!$AV$3:$BG$294,MATCH(Revisión_Avance_Periodo!$I55,BD_Seguimiento_OAP_2019!$L$3:$L$294,0),MATCH(Revisión_Avance_Periodo!$M55,BD_Seguimiento_OAP_2019!$AV$2:$BG$2,0))</f>
        <v>99</v>
      </c>
      <c r="P55" s="188">
        <f t="shared" si="1"/>
        <v>0.95192307692307687</v>
      </c>
      <c r="Q55" s="182" t="str">
        <f>VLOOKUP(P55,Tabla_Indicador_Gestion4[#All],3,TRUE)</f>
        <v>Gestionado</v>
      </c>
      <c r="R55" s="229">
        <f>SUBTOTAL(9,$N$50:$N55)</f>
        <v>1224</v>
      </c>
      <c r="S55" s="230">
        <f>SUBTOTAL(9,$O$50:$O55)</f>
        <v>1174</v>
      </c>
      <c r="T55" s="231">
        <f>IFERROR(+Revisión_Avance_Periodo!$S55/Revisión_Avance_Periodo!$R55,0)</f>
        <v>0.95915032679738566</v>
      </c>
      <c r="U55" s="184"/>
      <c r="V55" s="185"/>
      <c r="W55" s="183"/>
      <c r="X55" s="183"/>
      <c r="Y55" s="183"/>
      <c r="Z55" s="186"/>
      <c r="AA55" s="187"/>
    </row>
    <row r="56" spans="1:27" x14ac:dyDescent="0.25">
      <c r="A56" s="88">
        <v>5</v>
      </c>
      <c r="B56" s="91" t="str">
        <f>CONCATENATE(Revisión_Avance_Periodo!$C56,";",Revisión_Avance_Periodo!$E56,";",Revisión_Avance_Periodo!$I56)</f>
        <v>OE1;PR_10;ACT_234</v>
      </c>
      <c r="C56" s="170" t="s">
        <v>9</v>
      </c>
      <c r="D56" s="171" t="str">
        <f>VLOOKUP(Revisión_Avance_Periodo!$C56,Componentes_BD!$F$1:$G$5,2,FALSE)</f>
        <v>Fortalecer la Vigilancia.</v>
      </c>
      <c r="E56" s="106" t="s">
        <v>12</v>
      </c>
      <c r="F56" s="89">
        <v>2</v>
      </c>
      <c r="G56" s="89" t="str">
        <f>VLOOKUP(Revisión_Avance_Periodo!$A56,BD_Seguimiento_OAP_2019!$A$2:$G$294,7,FALSE)</f>
        <v>PAI</v>
      </c>
      <c r="H56" s="89" t="str">
        <f>VLOOKUP(Revisión_Avance_Periodo!$A56,BD_Seguimiento_OAP_2019!$A$2:$J$294,10,FALSE)</f>
        <v>PAI_01 - Operacional</v>
      </c>
      <c r="I56" s="89" t="s">
        <v>163</v>
      </c>
      <c r="J56" s="89" t="str">
        <f>VLOOKUP(Revisión_Avance_Periodo!$I56,BD_Seguimiento_OAP_2019!$L:$M,2,FALSE)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6" s="106" t="s">
        <v>45</v>
      </c>
      <c r="L56" s="172">
        <v>4.4642857142857152E-4</v>
      </c>
      <c r="M56" s="173" t="s">
        <v>110</v>
      </c>
      <c r="N56" s="190">
        <f>INDEX(BD_Seguimiento_OAP_2019!$AH$3:$AS$294,MATCH(Revisión_Avance_Periodo!$I56,BD_Seguimiento_OAP_2019!$L$3:$L$294,0),MATCH(Revisión_Avance_Periodo!$M56,BD_Seguimiento_OAP_2019!$AH$2:$AS$2,0))</f>
        <v>0</v>
      </c>
      <c r="O56" s="190">
        <f>INDEX(BD_Seguimiento_OAP_2019!$AV$3:$BG$294,MATCH(Revisión_Avance_Periodo!$I56,BD_Seguimiento_OAP_2019!$L$3:$L$294,0),MATCH(Revisión_Avance_Periodo!$M56,BD_Seguimiento_OAP_2019!$AV$2:$BG$2,0))</f>
        <v>0</v>
      </c>
      <c r="P56" s="175">
        <f t="shared" ref="P56:P64" si="11">IFERROR((O56/N56),0)</f>
        <v>0</v>
      </c>
      <c r="Q56" s="173" t="str">
        <f>VLOOKUP(P56,Tabla_Indicador_Gestion4[#All],3,TRUE)</f>
        <v>Por Ejecutar</v>
      </c>
      <c r="R56" s="229">
        <f>SUBTOTAL(9,$N$50:$N56)</f>
        <v>1224</v>
      </c>
      <c r="S56" s="230">
        <f>SUBTOTAL(9,$O$50:$O56)</f>
        <v>1174</v>
      </c>
      <c r="T56" s="231">
        <f>IFERROR(+Revisión_Avance_Periodo!$S56/Revisión_Avance_Periodo!$R56,0)</f>
        <v>0.95915032679738566</v>
      </c>
      <c r="U56" s="184"/>
      <c r="V56" s="185"/>
      <c r="W56" s="183"/>
      <c r="X56" s="183"/>
      <c r="Y56" s="183"/>
      <c r="Z56" s="186"/>
      <c r="AA56" s="187"/>
    </row>
    <row r="57" spans="1:27" x14ac:dyDescent="0.25">
      <c r="A57" s="94">
        <v>5</v>
      </c>
      <c r="B57" s="96" t="str">
        <f>CONCATENATE(Revisión_Avance_Periodo!$C57,";",Revisión_Avance_Periodo!$E57,";",Revisión_Avance_Periodo!$I57)</f>
        <v>OE1;PR_10;ACT_234</v>
      </c>
      <c r="C57" s="180" t="s">
        <v>9</v>
      </c>
      <c r="D57" s="181" t="str">
        <f>VLOOKUP(Revisión_Avance_Periodo!$C57,Componentes_BD!$F$1:$G$5,2,FALSE)</f>
        <v>Fortalecer la Vigilancia.</v>
      </c>
      <c r="E57" s="119" t="s">
        <v>12</v>
      </c>
      <c r="F57" s="95">
        <v>2</v>
      </c>
      <c r="G57" s="95" t="str">
        <f>VLOOKUP(Revisión_Avance_Periodo!$A57,BD_Seguimiento_OAP_2019!$A$2:$G$294,7,FALSE)</f>
        <v>PAI</v>
      </c>
      <c r="H57" s="95" t="str">
        <f>VLOOKUP(Revisión_Avance_Periodo!$A57,BD_Seguimiento_OAP_2019!$A$2:$J$294,10,FALSE)</f>
        <v>PAI_01 - Operacional</v>
      </c>
      <c r="I57" s="95" t="s">
        <v>163</v>
      </c>
      <c r="J57" s="95" t="str">
        <f>VLOOKUP(Revisión_Avance_Periodo!$I57,BD_Seguimiento_OAP_2019!$L:$M,2,FALSE)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7" s="119" t="s">
        <v>45</v>
      </c>
      <c r="L57" s="172">
        <v>4.4642857142857152E-4</v>
      </c>
      <c r="M57" s="182" t="s">
        <v>111</v>
      </c>
      <c r="N57" s="190">
        <f>INDEX(BD_Seguimiento_OAP_2019!$AH$3:$AS$294,MATCH(Revisión_Avance_Periodo!$I57,BD_Seguimiento_OAP_2019!$L$3:$L$294,0),MATCH(Revisión_Avance_Periodo!$M57,BD_Seguimiento_OAP_2019!$AH$2:$AS$2,0))</f>
        <v>0</v>
      </c>
      <c r="O57" s="190">
        <f>INDEX(BD_Seguimiento_OAP_2019!$AV$3:$BG$294,MATCH(Revisión_Avance_Periodo!$I57,BD_Seguimiento_OAP_2019!$L$3:$L$294,0),MATCH(Revisión_Avance_Periodo!$M57,BD_Seguimiento_OAP_2019!$AV$2:$BG$2,0))</f>
        <v>0</v>
      </c>
      <c r="P57" s="175">
        <f t="shared" si="11"/>
        <v>0</v>
      </c>
      <c r="Q57" s="182" t="str">
        <f>VLOOKUP(P57,Tabla_Indicador_Gestion4[#All],3,TRUE)</f>
        <v>Por Ejecutar</v>
      </c>
      <c r="R57" s="229">
        <f>SUBTOTAL(9,$N$50:$N57)</f>
        <v>1224</v>
      </c>
      <c r="S57" s="230">
        <f>SUBTOTAL(9,$O$50:$O57)</f>
        <v>1174</v>
      </c>
      <c r="T57" s="231">
        <f>IFERROR(+Revisión_Avance_Periodo!$S57/Revisión_Avance_Periodo!$R57,0)</f>
        <v>0.95915032679738566</v>
      </c>
      <c r="U57" s="184"/>
      <c r="V57" s="185"/>
      <c r="W57" s="183"/>
      <c r="X57" s="183"/>
      <c r="Y57" s="183"/>
      <c r="Z57" s="186"/>
      <c r="AA57" s="187"/>
    </row>
    <row r="58" spans="1:27" x14ac:dyDescent="0.25">
      <c r="A58" s="88">
        <v>5</v>
      </c>
      <c r="B58" s="91" t="str">
        <f>CONCATENATE(Revisión_Avance_Periodo!$C58,";",Revisión_Avance_Periodo!$E58,";",Revisión_Avance_Periodo!$I58)</f>
        <v>OE1;PR_10;ACT_234</v>
      </c>
      <c r="C58" s="170" t="s">
        <v>9</v>
      </c>
      <c r="D58" s="171" t="str">
        <f>VLOOKUP(Revisión_Avance_Periodo!$C58,Componentes_BD!$F$1:$G$5,2,FALSE)</f>
        <v>Fortalecer la Vigilancia.</v>
      </c>
      <c r="E58" s="106" t="s">
        <v>12</v>
      </c>
      <c r="F58" s="89">
        <v>2</v>
      </c>
      <c r="G58" s="89" t="str">
        <f>VLOOKUP(Revisión_Avance_Periodo!$A58,BD_Seguimiento_OAP_2019!$A$2:$G$294,7,FALSE)</f>
        <v>PAI</v>
      </c>
      <c r="H58" s="89" t="str">
        <f>VLOOKUP(Revisión_Avance_Periodo!$A58,BD_Seguimiento_OAP_2019!$A$2:$J$294,10,FALSE)</f>
        <v>PAI_01 - Operacional</v>
      </c>
      <c r="I58" s="89" t="s">
        <v>163</v>
      </c>
      <c r="J58" s="89" t="str">
        <f>VLOOKUP(Revisión_Avance_Periodo!$I58,BD_Seguimiento_OAP_2019!$L:$M,2,FALSE)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8" s="106" t="s">
        <v>45</v>
      </c>
      <c r="L58" s="172">
        <v>4.4642857142857152E-4</v>
      </c>
      <c r="M58" s="173" t="s">
        <v>112</v>
      </c>
      <c r="N58" s="190">
        <f>INDEX(BD_Seguimiento_OAP_2019!$AH$3:$AS$294,MATCH(Revisión_Avance_Periodo!$I58,BD_Seguimiento_OAP_2019!$L$3:$L$294,0),MATCH(Revisión_Avance_Periodo!$M58,BD_Seguimiento_OAP_2019!$AH$2:$AS$2,0))</f>
        <v>0</v>
      </c>
      <c r="O58" s="190">
        <f>INDEX(BD_Seguimiento_OAP_2019!$AV$3:$BG$294,MATCH(Revisión_Avance_Periodo!$I58,BD_Seguimiento_OAP_2019!$L$3:$L$294,0),MATCH(Revisión_Avance_Periodo!$M58,BD_Seguimiento_OAP_2019!$AV$2:$BG$2,0))</f>
        <v>0</v>
      </c>
      <c r="P58" s="175">
        <f t="shared" si="11"/>
        <v>0</v>
      </c>
      <c r="Q58" s="173" t="str">
        <f>VLOOKUP(P58,Tabla_Indicador_Gestion4[#All],3,TRUE)</f>
        <v>Por Ejecutar</v>
      </c>
      <c r="R58" s="229">
        <f>SUBTOTAL(9,$N$50:$N58)</f>
        <v>1224</v>
      </c>
      <c r="S58" s="230">
        <f>SUBTOTAL(9,$O$50:$O58)</f>
        <v>1174</v>
      </c>
      <c r="T58" s="231">
        <f>IFERROR(+Revisión_Avance_Periodo!$S58/Revisión_Avance_Periodo!$R58,0)</f>
        <v>0.95915032679738566</v>
      </c>
      <c r="U58" s="184"/>
      <c r="V58" s="185"/>
      <c r="W58" s="183"/>
      <c r="X58" s="183"/>
      <c r="Y58" s="183"/>
      <c r="Z58" s="186"/>
      <c r="AA58" s="187"/>
    </row>
    <row r="59" spans="1:27" x14ac:dyDescent="0.25">
      <c r="A59" s="94">
        <v>5</v>
      </c>
      <c r="B59" s="96" t="str">
        <f>CONCATENATE(Revisión_Avance_Periodo!$C59,";",Revisión_Avance_Periodo!$E59,";",Revisión_Avance_Periodo!$I59)</f>
        <v>OE1;PR_10;ACT_234</v>
      </c>
      <c r="C59" s="180" t="s">
        <v>9</v>
      </c>
      <c r="D59" s="181" t="str">
        <f>VLOOKUP(Revisión_Avance_Periodo!$C59,Componentes_BD!$F$1:$G$5,2,FALSE)</f>
        <v>Fortalecer la Vigilancia.</v>
      </c>
      <c r="E59" s="119" t="s">
        <v>12</v>
      </c>
      <c r="F59" s="95">
        <v>2</v>
      </c>
      <c r="G59" s="95" t="str">
        <f>VLOOKUP(Revisión_Avance_Periodo!$A59,BD_Seguimiento_OAP_2019!$A$2:$G$294,7,FALSE)</f>
        <v>PAI</v>
      </c>
      <c r="H59" s="95" t="str">
        <f>VLOOKUP(Revisión_Avance_Periodo!$A59,BD_Seguimiento_OAP_2019!$A$2:$J$294,10,FALSE)</f>
        <v>PAI_01 - Operacional</v>
      </c>
      <c r="I59" s="95" t="s">
        <v>163</v>
      </c>
      <c r="J59" s="95" t="str">
        <f>VLOOKUP(Revisión_Avance_Periodo!$I59,BD_Seguimiento_OAP_2019!$L:$M,2,FALSE)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59" s="119" t="s">
        <v>45</v>
      </c>
      <c r="L59" s="172">
        <v>4.4642857142857152E-4</v>
      </c>
      <c r="M59" s="182" t="s">
        <v>113</v>
      </c>
      <c r="N59" s="190">
        <f>INDEX(BD_Seguimiento_OAP_2019!$AH$3:$AS$294,MATCH(Revisión_Avance_Periodo!$I59,BD_Seguimiento_OAP_2019!$L$3:$L$294,0),MATCH(Revisión_Avance_Periodo!$M59,BD_Seguimiento_OAP_2019!$AH$2:$AS$2,0))</f>
        <v>0</v>
      </c>
      <c r="O59" s="190">
        <f>INDEX(BD_Seguimiento_OAP_2019!$AV$3:$BG$294,MATCH(Revisión_Avance_Periodo!$I59,BD_Seguimiento_OAP_2019!$L$3:$L$294,0),MATCH(Revisión_Avance_Periodo!$M59,BD_Seguimiento_OAP_2019!$AV$2:$BG$2,0))</f>
        <v>0</v>
      </c>
      <c r="P59" s="175">
        <f t="shared" si="11"/>
        <v>0</v>
      </c>
      <c r="Q59" s="182" t="str">
        <f>VLOOKUP(P59,Tabla_Indicador_Gestion4[#All],3,TRUE)</f>
        <v>Por Ejecutar</v>
      </c>
      <c r="R59" s="229">
        <f>SUBTOTAL(9,$N$50:$N59)</f>
        <v>1224</v>
      </c>
      <c r="S59" s="230">
        <f>SUBTOTAL(9,$O$50:$O59)</f>
        <v>1174</v>
      </c>
      <c r="T59" s="231">
        <f>IFERROR(+Revisión_Avance_Periodo!$S59/Revisión_Avance_Periodo!$R59,0)</f>
        <v>0.95915032679738566</v>
      </c>
      <c r="U59" s="184"/>
      <c r="V59" s="185"/>
      <c r="W59" s="183"/>
      <c r="X59" s="183"/>
      <c r="Y59" s="183"/>
      <c r="Z59" s="186"/>
      <c r="AA59" s="187"/>
    </row>
    <row r="60" spans="1:27" x14ac:dyDescent="0.25">
      <c r="A60" s="88">
        <v>5</v>
      </c>
      <c r="B60" s="91" t="str">
        <f>CONCATENATE(Revisión_Avance_Periodo!$C60,";",Revisión_Avance_Periodo!$E60,";",Revisión_Avance_Periodo!$I60)</f>
        <v>OE1;PR_10;ACT_234</v>
      </c>
      <c r="C60" s="170" t="s">
        <v>9</v>
      </c>
      <c r="D60" s="171" t="str">
        <f>VLOOKUP(Revisión_Avance_Periodo!$C60,Componentes_BD!$F$1:$G$5,2,FALSE)</f>
        <v>Fortalecer la Vigilancia.</v>
      </c>
      <c r="E60" s="106" t="s">
        <v>12</v>
      </c>
      <c r="F60" s="89">
        <v>2</v>
      </c>
      <c r="G60" s="89" t="str">
        <f>VLOOKUP(Revisión_Avance_Periodo!$A60,BD_Seguimiento_OAP_2019!$A$2:$G$294,7,FALSE)</f>
        <v>PAI</v>
      </c>
      <c r="H60" s="89" t="str">
        <f>VLOOKUP(Revisión_Avance_Periodo!$A60,BD_Seguimiento_OAP_2019!$A$2:$J$294,10,FALSE)</f>
        <v>PAI_01 - Operacional</v>
      </c>
      <c r="I60" s="89" t="s">
        <v>163</v>
      </c>
      <c r="J60" s="89" t="str">
        <f>VLOOKUP(Revisión_Avance_Periodo!$I60,BD_Seguimiento_OAP_2019!$L:$M,2,FALSE)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60" s="106" t="s">
        <v>45</v>
      </c>
      <c r="L60" s="172">
        <v>4.4642857142857152E-4</v>
      </c>
      <c r="M60" s="173" t="s">
        <v>114</v>
      </c>
      <c r="N60" s="190">
        <f>INDEX(BD_Seguimiento_OAP_2019!$AH$3:$AS$294,MATCH(Revisión_Avance_Periodo!$I60,BD_Seguimiento_OAP_2019!$L$3:$L$294,0),MATCH(Revisión_Avance_Periodo!$M60,BD_Seguimiento_OAP_2019!$AH$2:$AS$2,0))</f>
        <v>0</v>
      </c>
      <c r="O60" s="190">
        <f>INDEX(BD_Seguimiento_OAP_2019!$AV$3:$BG$294,MATCH(Revisión_Avance_Periodo!$I60,BD_Seguimiento_OAP_2019!$L$3:$L$294,0),MATCH(Revisión_Avance_Periodo!$M60,BD_Seguimiento_OAP_2019!$AV$2:$BG$2,0))</f>
        <v>0</v>
      </c>
      <c r="P60" s="175">
        <f t="shared" si="11"/>
        <v>0</v>
      </c>
      <c r="Q60" s="173" t="str">
        <f>VLOOKUP(P60,Tabla_Indicador_Gestion4[#All],3,TRUE)</f>
        <v>Por Ejecutar</v>
      </c>
      <c r="R60" s="229">
        <f>SUBTOTAL(9,$N$50:$N60)</f>
        <v>1224</v>
      </c>
      <c r="S60" s="230">
        <f>SUBTOTAL(9,$O$50:$O60)</f>
        <v>1174</v>
      </c>
      <c r="T60" s="231">
        <f>IFERROR(+Revisión_Avance_Periodo!$S60/Revisión_Avance_Periodo!$R60,0)</f>
        <v>0.95915032679738566</v>
      </c>
      <c r="U60" s="184"/>
      <c r="V60" s="185"/>
      <c r="W60" s="183"/>
      <c r="X60" s="183"/>
      <c r="Y60" s="183"/>
      <c r="Z60" s="186"/>
      <c r="AA60" s="187"/>
    </row>
    <row r="61" spans="1:27" ht="15.75" thickBot="1" x14ac:dyDescent="0.3">
      <c r="A61" s="94">
        <v>5</v>
      </c>
      <c r="B61" s="96" t="str">
        <f>CONCATENATE(Revisión_Avance_Periodo!$C61,";",Revisión_Avance_Periodo!$E61,";",Revisión_Avance_Periodo!$I61)</f>
        <v>OE1;PR_10;ACT_234</v>
      </c>
      <c r="C61" s="180" t="s">
        <v>9</v>
      </c>
      <c r="D61" s="181" t="str">
        <f>VLOOKUP(Revisión_Avance_Periodo!$C61,Componentes_BD!$F$1:$G$5,2,FALSE)</f>
        <v>Fortalecer la Vigilancia.</v>
      </c>
      <c r="E61" s="119" t="s">
        <v>12</v>
      </c>
      <c r="F61" s="95">
        <v>2</v>
      </c>
      <c r="G61" s="95" t="str">
        <f>VLOOKUP(Revisión_Avance_Periodo!$A61,BD_Seguimiento_OAP_2019!$A$2:$G$294,7,FALSE)</f>
        <v>PAI</v>
      </c>
      <c r="H61" s="95" t="str">
        <f>VLOOKUP(Revisión_Avance_Periodo!$A61,BD_Seguimiento_OAP_2019!$A$2:$J$294,10,FALSE)</f>
        <v>PAI_01 - Operacional</v>
      </c>
      <c r="I61" s="95" t="s">
        <v>163</v>
      </c>
      <c r="J61" s="95" t="str">
        <f>VLOOKUP(Revisión_Avance_Periodo!$I61,BD_Seguimiento_OAP_2019!$L:$M,2,FALSE)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61" s="119" t="s">
        <v>45</v>
      </c>
      <c r="L61" s="172">
        <v>4.4642857142857152E-4</v>
      </c>
      <c r="M61" s="182" t="s">
        <v>115</v>
      </c>
      <c r="N61" s="190">
        <f>INDEX(BD_Seguimiento_OAP_2019!$AH$3:$AS$294,MATCH(Revisión_Avance_Periodo!$I61,BD_Seguimiento_OAP_2019!$L$3:$L$294,0),MATCH(Revisión_Avance_Periodo!$M61,BD_Seguimiento_OAP_2019!$AH$2:$AS$2,0))</f>
        <v>0</v>
      </c>
      <c r="O61" s="190">
        <f>INDEX(BD_Seguimiento_OAP_2019!$AV$3:$BG$294,MATCH(Revisión_Avance_Periodo!$I61,BD_Seguimiento_OAP_2019!$L$3:$L$294,0),MATCH(Revisión_Avance_Periodo!$M61,BD_Seguimiento_OAP_2019!$AV$2:$BG$2,0))</f>
        <v>0</v>
      </c>
      <c r="P61" s="175">
        <f t="shared" si="11"/>
        <v>0</v>
      </c>
      <c r="Q61" s="182" t="str">
        <f>VLOOKUP(P61,Tabla_Indicador_Gestion4[#All],3,TRUE)</f>
        <v>Por Ejecutar</v>
      </c>
      <c r="R61" s="229">
        <f>SUBTOTAL(9,$N$50:$N61)</f>
        <v>1224</v>
      </c>
      <c r="S61" s="230">
        <f>SUBTOTAL(9,$O$50:$O61)</f>
        <v>1174</v>
      </c>
      <c r="T61" s="231">
        <f>IFERROR(+Revisión_Avance_Periodo!$S61/Revisión_Avance_Periodo!$R61,0)</f>
        <v>0.95915032679738566</v>
      </c>
      <c r="U61" s="184"/>
      <c r="V61" s="185"/>
      <c r="W61" s="183"/>
      <c r="X61" s="183"/>
      <c r="Y61" s="183"/>
      <c r="Z61" s="186"/>
      <c r="AA61" s="187"/>
    </row>
    <row r="62" spans="1:27" x14ac:dyDescent="0.25">
      <c r="A62" s="88">
        <v>6</v>
      </c>
      <c r="B62" s="91" t="str">
        <f>CONCATENATE(Revisión_Avance_Periodo!$C62,";",Revisión_Avance_Periodo!$E62,";",Revisión_Avance_Periodo!$I62)</f>
        <v>OE1;PR_10;ACT_18</v>
      </c>
      <c r="C62" s="170" t="s">
        <v>9</v>
      </c>
      <c r="D62" s="171" t="str">
        <f>VLOOKUP(Revisión_Avance_Periodo!$C62,Componentes_BD!$F$1:$G$5,2,FALSE)</f>
        <v>Fortalecer la Vigilancia.</v>
      </c>
      <c r="E62" s="106" t="s">
        <v>12</v>
      </c>
      <c r="F62" s="89">
        <v>2</v>
      </c>
      <c r="G62" s="89" t="str">
        <f>VLOOKUP(Revisión_Avance_Periodo!$A62,BD_Seguimiento_OAP_2019!$A$2:$G$294,7,FALSE)</f>
        <v>PAI</v>
      </c>
      <c r="H62" s="89" t="str">
        <f>VLOOKUP(Revisión_Avance_Periodo!$A62,BD_Seguimiento_OAP_2019!$A$2:$J$294,10,FALSE)</f>
        <v>PAI_01 - Operacional</v>
      </c>
      <c r="I62" s="89" t="s">
        <v>177</v>
      </c>
      <c r="J62" s="89" t="str">
        <f>VLOOKUP(Revisión_Avance_Periodo!$I62,BD_Seguimiento_OAP_2019!$L:$M,2,FALSE)</f>
        <v>Actualizar politíca de supervisión de la entidad.</v>
      </c>
      <c r="K62" s="106" t="s">
        <v>57</v>
      </c>
      <c r="L62" s="172">
        <v>4.4642857142857152E-4</v>
      </c>
      <c r="M62" s="173" t="s">
        <v>104</v>
      </c>
      <c r="N62" s="174">
        <f>INDEX(BD_Seguimiento_OAP_2019!$AH$3:$AS$294,MATCH(Revisión_Avance_Periodo!$I62,BD_Seguimiento_OAP_2019!$L$3:$L$294,0),MATCH(Revisión_Avance_Periodo!$M62,BD_Seguimiento_OAP_2019!$AH$2:$AS$2,0))</f>
        <v>0</v>
      </c>
      <c r="O62" s="174">
        <f>INDEX(BD_Seguimiento_OAP_2019!$AV$3:$BG$294,MATCH(Revisión_Avance_Periodo!$I62,BD_Seguimiento_OAP_2019!$L$3:$L$294,0),MATCH(Revisión_Avance_Periodo!$M62,BD_Seguimiento_OAP_2019!$AV$2:$BG$2,0))</f>
        <v>0</v>
      </c>
      <c r="P62" s="175">
        <f t="shared" si="11"/>
        <v>0</v>
      </c>
      <c r="Q62" s="173" t="str">
        <f>VLOOKUP(P62,Tabla_Indicador_Gestion4[#All],3,TRUE)</f>
        <v>Por Ejecutar</v>
      </c>
      <c r="R62" s="213">
        <f>SUBTOTAL(9,$N$62:$N62)</f>
        <v>0</v>
      </c>
      <c r="S62" s="214">
        <f>SUBTOTAL(9,$O$62:$O62)</f>
        <v>0</v>
      </c>
      <c r="T62" s="234">
        <f>IFERROR(+Revisión_Avance_Periodo!$S62/Revisión_Avance_Periodo!$R62,0)</f>
        <v>0</v>
      </c>
      <c r="U62" s="177">
        <f>SUBTOTAL(9,N62:N73)</f>
        <v>0.8</v>
      </c>
      <c r="V62" s="176">
        <f>SUBTOTAL(9,O62:O73)</f>
        <v>0.4</v>
      </c>
      <c r="W62" s="176">
        <f t="shared" ref="W62" si="12">+V62/U62</f>
        <v>0.5</v>
      </c>
      <c r="X62" s="176"/>
      <c r="Y62" s="176">
        <f>100%-Revisión_Avance_Periodo!$W62</f>
        <v>0.5</v>
      </c>
      <c r="Z62" s="178" t="str">
        <f>VLOOKUP(W62,Tabla_Indicador_Gestion4[],3,TRUE)</f>
        <v>En Tramite</v>
      </c>
      <c r="AA62" s="179">
        <f>Revisión_Avance_Periodo!$W62*Revisión_Avance_Periodo!$L62</f>
        <v>2.2321428571428576E-4</v>
      </c>
    </row>
    <row r="63" spans="1:27" x14ac:dyDescent="0.25">
      <c r="A63" s="94">
        <v>6</v>
      </c>
      <c r="B63" s="96" t="str">
        <f>CONCATENATE(Revisión_Avance_Periodo!$C63,";",Revisión_Avance_Periodo!$E63,";",Revisión_Avance_Periodo!$I63)</f>
        <v>OE1;PR_10;ACT_18</v>
      </c>
      <c r="C63" s="180" t="s">
        <v>9</v>
      </c>
      <c r="D63" s="181" t="str">
        <f>VLOOKUP(Revisión_Avance_Periodo!$C63,Componentes_BD!$F$1:$G$5,2,FALSE)</f>
        <v>Fortalecer la Vigilancia.</v>
      </c>
      <c r="E63" s="119" t="s">
        <v>12</v>
      </c>
      <c r="F63" s="95">
        <v>2</v>
      </c>
      <c r="G63" s="95" t="str">
        <f>VLOOKUP(Revisión_Avance_Periodo!$A63,BD_Seguimiento_OAP_2019!$A$2:$G$294,7,FALSE)</f>
        <v>PAI</v>
      </c>
      <c r="H63" s="95" t="str">
        <f>VLOOKUP(Revisión_Avance_Periodo!$A63,BD_Seguimiento_OAP_2019!$A$2:$J$294,10,FALSE)</f>
        <v>PAI_01 - Operacional</v>
      </c>
      <c r="I63" s="95" t="s">
        <v>177</v>
      </c>
      <c r="J63" s="95" t="str">
        <f>VLOOKUP(Revisión_Avance_Periodo!$I63,BD_Seguimiento_OAP_2019!$L:$M,2,FALSE)</f>
        <v>Actualizar politíca de supervisión de la entidad.</v>
      </c>
      <c r="K63" s="119" t="s">
        <v>57</v>
      </c>
      <c r="L63" s="172">
        <v>4.4642857142857152E-4</v>
      </c>
      <c r="M63" s="182" t="s">
        <v>105</v>
      </c>
      <c r="N63" s="174">
        <f>INDEX(BD_Seguimiento_OAP_2019!$AH$3:$AS$294,MATCH(Revisión_Avance_Periodo!$I63,BD_Seguimiento_OAP_2019!$L$3:$L$294,0),MATCH(Revisión_Avance_Periodo!$M63,BD_Seguimiento_OAP_2019!$AH$2:$AS$2,0))</f>
        <v>0</v>
      </c>
      <c r="O63" s="174">
        <f>INDEX(BD_Seguimiento_OAP_2019!$AV$3:$BG$294,MATCH(Revisión_Avance_Periodo!$I63,BD_Seguimiento_OAP_2019!$L$3:$L$294,0),MATCH(Revisión_Avance_Periodo!$M63,BD_Seguimiento_OAP_2019!$AV$2:$BG$2,0))</f>
        <v>0</v>
      </c>
      <c r="P63" s="175">
        <f t="shared" si="11"/>
        <v>0</v>
      </c>
      <c r="Q63" s="182" t="str">
        <f>VLOOKUP(P63,Tabla_Indicador_Gestion4[#All],3,TRUE)</f>
        <v>Por Ejecutar</v>
      </c>
      <c r="R63" s="215">
        <f>SUBTOTAL(9,$N$62:$N63)</f>
        <v>0</v>
      </c>
      <c r="S63" s="216">
        <f>SUBTOTAL(9,$O$62:$O63)</f>
        <v>0</v>
      </c>
      <c r="T63" s="231">
        <f>IFERROR(+Revisión_Avance_Periodo!$S63/Revisión_Avance_Periodo!$R63,0)</f>
        <v>0</v>
      </c>
      <c r="U63" s="184"/>
      <c r="V63" s="185"/>
      <c r="W63" s="183"/>
      <c r="X63" s="183"/>
      <c r="Y63" s="183"/>
      <c r="Z63" s="186"/>
      <c r="AA63" s="187"/>
    </row>
    <row r="64" spans="1:27" x14ac:dyDescent="0.25">
      <c r="A64" s="88">
        <v>6</v>
      </c>
      <c r="B64" s="91" t="str">
        <f>CONCATENATE(Revisión_Avance_Periodo!$C64,";",Revisión_Avance_Periodo!$E64,";",Revisión_Avance_Periodo!$I64)</f>
        <v>OE1;PR_10;ACT_18</v>
      </c>
      <c r="C64" s="170" t="s">
        <v>9</v>
      </c>
      <c r="D64" s="171" t="str">
        <f>VLOOKUP(Revisión_Avance_Periodo!$C64,Componentes_BD!$F$1:$G$5,2,FALSE)</f>
        <v>Fortalecer la Vigilancia.</v>
      </c>
      <c r="E64" s="106" t="s">
        <v>12</v>
      </c>
      <c r="F64" s="89">
        <v>2</v>
      </c>
      <c r="G64" s="89" t="str">
        <f>VLOOKUP(Revisión_Avance_Periodo!$A64,BD_Seguimiento_OAP_2019!$A$2:$G$294,7,FALSE)</f>
        <v>PAI</v>
      </c>
      <c r="H64" s="89" t="str">
        <f>VLOOKUP(Revisión_Avance_Periodo!$A64,BD_Seguimiento_OAP_2019!$A$2:$J$294,10,FALSE)</f>
        <v>PAI_01 - Operacional</v>
      </c>
      <c r="I64" s="89" t="s">
        <v>177</v>
      </c>
      <c r="J64" s="89" t="str">
        <f>VLOOKUP(Revisión_Avance_Periodo!$I64,BD_Seguimiento_OAP_2019!$L:$M,2,FALSE)</f>
        <v>Actualizar politíca de supervisión de la entidad.</v>
      </c>
      <c r="K64" s="106" t="s">
        <v>57</v>
      </c>
      <c r="L64" s="172">
        <v>4.4642857142857152E-4</v>
      </c>
      <c r="M64" s="173" t="s">
        <v>106</v>
      </c>
      <c r="N64" s="174">
        <f>INDEX(BD_Seguimiento_OAP_2019!$AH$3:$AS$294,MATCH(Revisión_Avance_Periodo!$I64,BD_Seguimiento_OAP_2019!$L$3:$L$294,0),MATCH(Revisión_Avance_Periodo!$M64,BD_Seguimiento_OAP_2019!$AH$2:$AS$2,0))</f>
        <v>0</v>
      </c>
      <c r="O64" s="174">
        <f>INDEX(BD_Seguimiento_OAP_2019!$AV$3:$BG$294,MATCH(Revisión_Avance_Periodo!$I64,BD_Seguimiento_OAP_2019!$L$3:$L$294,0),MATCH(Revisión_Avance_Periodo!$M64,BD_Seguimiento_OAP_2019!$AV$2:$BG$2,0))</f>
        <v>0</v>
      </c>
      <c r="P64" s="175">
        <f t="shared" si="11"/>
        <v>0</v>
      </c>
      <c r="Q64" s="173" t="str">
        <f>VLOOKUP(P64,Tabla_Indicador_Gestion4[#All],3,TRUE)</f>
        <v>Por Ejecutar</v>
      </c>
      <c r="R64" s="215">
        <f>SUBTOTAL(9,$N$62:$N64)</f>
        <v>0</v>
      </c>
      <c r="S64" s="216">
        <f>SUBTOTAL(9,$O$62:$O64)</f>
        <v>0</v>
      </c>
      <c r="T64" s="231">
        <f>IFERROR(+Revisión_Avance_Periodo!$S64/Revisión_Avance_Periodo!$R64,0)</f>
        <v>0</v>
      </c>
      <c r="U64" s="184"/>
      <c r="V64" s="185"/>
      <c r="W64" s="183"/>
      <c r="X64" s="183"/>
      <c r="Y64" s="183"/>
      <c r="Z64" s="186"/>
      <c r="AA64" s="187"/>
    </row>
    <row r="65" spans="1:27" x14ac:dyDescent="0.25">
      <c r="A65" s="94">
        <v>6</v>
      </c>
      <c r="B65" s="96" t="str">
        <f>CONCATENATE(Revisión_Avance_Periodo!$C65,";",Revisión_Avance_Periodo!$E65,";",Revisión_Avance_Periodo!$I65)</f>
        <v>OE1;PR_10;ACT_18</v>
      </c>
      <c r="C65" s="180" t="s">
        <v>9</v>
      </c>
      <c r="D65" s="181" t="str">
        <f>VLOOKUP(Revisión_Avance_Periodo!$C65,Componentes_BD!$F$1:$G$5,2,FALSE)</f>
        <v>Fortalecer la Vigilancia.</v>
      </c>
      <c r="E65" s="119" t="s">
        <v>12</v>
      </c>
      <c r="F65" s="95">
        <v>2</v>
      </c>
      <c r="G65" s="95" t="str">
        <f>VLOOKUP(Revisión_Avance_Periodo!$A65,BD_Seguimiento_OAP_2019!$A$2:$G$294,7,FALSE)</f>
        <v>PAI</v>
      </c>
      <c r="H65" s="95" t="str">
        <f>VLOOKUP(Revisión_Avance_Periodo!$A65,BD_Seguimiento_OAP_2019!$A$2:$J$294,10,FALSE)</f>
        <v>PAI_01 - Operacional</v>
      </c>
      <c r="I65" s="95" t="s">
        <v>177</v>
      </c>
      <c r="J65" s="95" t="str">
        <f>VLOOKUP(Revisión_Avance_Periodo!$I65,BD_Seguimiento_OAP_2019!$L:$M,2,FALSE)</f>
        <v>Actualizar politíca de supervisión de la entidad.</v>
      </c>
      <c r="K65" s="119" t="s">
        <v>57</v>
      </c>
      <c r="L65" s="172">
        <v>4.4642857142857152E-4</v>
      </c>
      <c r="M65" s="182" t="s">
        <v>107</v>
      </c>
      <c r="N65" s="174">
        <f>INDEX(BD_Seguimiento_OAP_2019!$AH$3:$AS$294,MATCH(Revisión_Avance_Periodo!$I65,BD_Seguimiento_OAP_2019!$L$3:$L$294,0),MATCH(Revisión_Avance_Periodo!$M65,BD_Seguimiento_OAP_2019!$AH$2:$AS$2,0))</f>
        <v>0.05</v>
      </c>
      <c r="O65" s="174">
        <f>INDEX(BD_Seguimiento_OAP_2019!$AV$3:$BG$294,MATCH(Revisión_Avance_Periodo!$I65,BD_Seguimiento_OAP_2019!$L$3:$L$294,0),MATCH(Revisión_Avance_Periodo!$M65,BD_Seguimiento_OAP_2019!$AV$2:$BG$2,0))</f>
        <v>0.05</v>
      </c>
      <c r="P65" s="188">
        <f t="shared" si="1"/>
        <v>1</v>
      </c>
      <c r="Q65" s="182" t="str">
        <f>VLOOKUP(P65,Tabla_Indicador_Gestion4[#All],3,TRUE)</f>
        <v>Culminada</v>
      </c>
      <c r="R65" s="215">
        <f>SUBTOTAL(9,$N$62:$N65)</f>
        <v>0.05</v>
      </c>
      <c r="S65" s="216">
        <f>SUBTOTAL(9,$O$62:$O65)</f>
        <v>0.05</v>
      </c>
      <c r="T65" s="231">
        <f>IFERROR(+Revisión_Avance_Periodo!$S65/Revisión_Avance_Periodo!$R65,0)</f>
        <v>1</v>
      </c>
      <c r="U65" s="184"/>
      <c r="V65" s="185"/>
      <c r="W65" s="183"/>
      <c r="X65" s="183"/>
      <c r="Y65" s="183"/>
      <c r="Z65" s="186"/>
      <c r="AA65" s="187"/>
    </row>
    <row r="66" spans="1:27" x14ac:dyDescent="0.25">
      <c r="A66" s="88">
        <v>6</v>
      </c>
      <c r="B66" s="91" t="str">
        <f>CONCATENATE(Revisión_Avance_Periodo!$C66,";",Revisión_Avance_Periodo!$E66,";",Revisión_Avance_Periodo!$I66)</f>
        <v>OE1;PR_10;ACT_18</v>
      </c>
      <c r="C66" s="170" t="s">
        <v>9</v>
      </c>
      <c r="D66" s="171" t="str">
        <f>VLOOKUP(Revisión_Avance_Periodo!$C66,Componentes_BD!$F$1:$G$5,2,FALSE)</f>
        <v>Fortalecer la Vigilancia.</v>
      </c>
      <c r="E66" s="106" t="s">
        <v>12</v>
      </c>
      <c r="F66" s="89">
        <v>2</v>
      </c>
      <c r="G66" s="89" t="str">
        <f>VLOOKUP(Revisión_Avance_Periodo!$A66,BD_Seguimiento_OAP_2019!$A$2:$G$294,7,FALSE)</f>
        <v>PAI</v>
      </c>
      <c r="H66" s="89" t="str">
        <f>VLOOKUP(Revisión_Avance_Periodo!$A66,BD_Seguimiento_OAP_2019!$A$2:$J$294,10,FALSE)</f>
        <v>PAI_01 - Operacional</v>
      </c>
      <c r="I66" s="89" t="s">
        <v>177</v>
      </c>
      <c r="J66" s="89" t="str">
        <f>VLOOKUP(Revisión_Avance_Periodo!$I66,BD_Seguimiento_OAP_2019!$L:$M,2,FALSE)</f>
        <v>Actualizar politíca de supervisión de la entidad.</v>
      </c>
      <c r="K66" s="106" t="s">
        <v>57</v>
      </c>
      <c r="L66" s="172">
        <v>4.4642857142857152E-4</v>
      </c>
      <c r="M66" s="173" t="s">
        <v>108</v>
      </c>
      <c r="N66" s="174">
        <f>INDEX(BD_Seguimiento_OAP_2019!$AH$3:$AS$294,MATCH(Revisión_Avance_Periodo!$I66,BD_Seguimiento_OAP_2019!$L$3:$L$294,0),MATCH(Revisión_Avance_Periodo!$M66,BD_Seguimiento_OAP_2019!$AH$2:$AS$2,0))</f>
        <v>0.15</v>
      </c>
      <c r="O66" s="174">
        <f>INDEX(BD_Seguimiento_OAP_2019!$AV$3:$BG$294,MATCH(Revisión_Avance_Periodo!$I66,BD_Seguimiento_OAP_2019!$L$3:$L$294,0),MATCH(Revisión_Avance_Periodo!$M66,BD_Seguimiento_OAP_2019!$AV$2:$BG$2,0))</f>
        <v>0.15</v>
      </c>
      <c r="P66" s="189">
        <f t="shared" si="1"/>
        <v>1</v>
      </c>
      <c r="Q66" s="173" t="str">
        <f>VLOOKUP(P66,Tabla_Indicador_Gestion4[#All],3,TRUE)</f>
        <v>Culminada</v>
      </c>
      <c r="R66" s="215">
        <f>SUBTOTAL(9,$N$62:$N66)</f>
        <v>0.2</v>
      </c>
      <c r="S66" s="216">
        <f>SUBTOTAL(9,$O$62:$O66)</f>
        <v>0.2</v>
      </c>
      <c r="T66" s="231">
        <f>IFERROR(+Revisión_Avance_Periodo!$S66/Revisión_Avance_Periodo!$R66,0)</f>
        <v>1</v>
      </c>
      <c r="U66" s="184"/>
      <c r="V66" s="185"/>
      <c r="W66" s="183"/>
      <c r="X66" s="183"/>
      <c r="Y66" s="183"/>
      <c r="Z66" s="186"/>
      <c r="AA66" s="187"/>
    </row>
    <row r="67" spans="1:27" x14ac:dyDescent="0.25">
      <c r="A67" s="94">
        <v>6</v>
      </c>
      <c r="B67" s="96" t="str">
        <f>CONCATENATE(Revisión_Avance_Periodo!$C67,";",Revisión_Avance_Periodo!$E67,";",Revisión_Avance_Periodo!$I67)</f>
        <v>OE1;PR_10;ACT_18</v>
      </c>
      <c r="C67" s="180" t="s">
        <v>9</v>
      </c>
      <c r="D67" s="181" t="str">
        <f>VLOOKUP(Revisión_Avance_Periodo!$C67,Componentes_BD!$F$1:$G$5,2,FALSE)</f>
        <v>Fortalecer la Vigilancia.</v>
      </c>
      <c r="E67" s="119" t="s">
        <v>12</v>
      </c>
      <c r="F67" s="95">
        <v>2</v>
      </c>
      <c r="G67" s="95" t="str">
        <f>VLOOKUP(Revisión_Avance_Periodo!$A67,BD_Seguimiento_OAP_2019!$A$2:$G$294,7,FALSE)</f>
        <v>PAI</v>
      </c>
      <c r="H67" s="95" t="str">
        <f>VLOOKUP(Revisión_Avance_Periodo!$A67,BD_Seguimiento_OAP_2019!$A$2:$J$294,10,FALSE)</f>
        <v>PAI_01 - Operacional</v>
      </c>
      <c r="I67" s="95" t="s">
        <v>177</v>
      </c>
      <c r="J67" s="95" t="str">
        <f>VLOOKUP(Revisión_Avance_Periodo!$I67,BD_Seguimiento_OAP_2019!$L:$M,2,FALSE)</f>
        <v>Actualizar politíca de supervisión de la entidad.</v>
      </c>
      <c r="K67" s="119" t="s">
        <v>57</v>
      </c>
      <c r="L67" s="172">
        <v>4.4642857142857152E-4</v>
      </c>
      <c r="M67" s="182" t="s">
        <v>109</v>
      </c>
      <c r="N67" s="174">
        <f>INDEX(BD_Seguimiento_OAP_2019!$AH$3:$AS$294,MATCH(Revisión_Avance_Periodo!$I67,BD_Seguimiento_OAP_2019!$L$3:$L$294,0),MATCH(Revisión_Avance_Periodo!$M67,BD_Seguimiento_OAP_2019!$AH$2:$AS$2,0))</f>
        <v>0</v>
      </c>
      <c r="O67" s="174">
        <f>INDEX(BD_Seguimiento_OAP_2019!$AV$3:$BG$294,MATCH(Revisión_Avance_Periodo!$I67,BD_Seguimiento_OAP_2019!$L$3:$L$294,0),MATCH(Revisión_Avance_Periodo!$M67,BD_Seguimiento_OAP_2019!$AV$2:$BG$2,0))</f>
        <v>0.2</v>
      </c>
      <c r="P67" s="175">
        <f>IFERROR((O67/N67),0)</f>
        <v>0</v>
      </c>
      <c r="Q67" s="182" t="str">
        <f>VLOOKUP(P67,Tabla_Indicador_Gestion4[#All],3,TRUE)</f>
        <v>Por Ejecutar</v>
      </c>
      <c r="R67" s="215">
        <f>SUBTOTAL(9,$N$62:$N67)</f>
        <v>0.2</v>
      </c>
      <c r="S67" s="216">
        <f>SUBTOTAL(9,$O$62:$O67)</f>
        <v>0.4</v>
      </c>
      <c r="T67" s="231">
        <f>IFERROR(+Revisión_Avance_Periodo!$S67/Revisión_Avance_Periodo!$R67,0)</f>
        <v>2</v>
      </c>
      <c r="U67" s="184"/>
      <c r="V67" s="185"/>
      <c r="W67" s="183"/>
      <c r="X67" s="183"/>
      <c r="Y67" s="183"/>
      <c r="Z67" s="186"/>
      <c r="AA67" s="187"/>
    </row>
    <row r="68" spans="1:27" x14ac:dyDescent="0.25">
      <c r="A68" s="88">
        <v>6</v>
      </c>
      <c r="B68" s="91" t="str">
        <f>CONCATENATE(Revisión_Avance_Periodo!$C68,";",Revisión_Avance_Periodo!$E68,";",Revisión_Avance_Periodo!$I68)</f>
        <v>OE1;PR_10;ACT_18</v>
      </c>
      <c r="C68" s="170" t="s">
        <v>9</v>
      </c>
      <c r="D68" s="171" t="str">
        <f>VLOOKUP(Revisión_Avance_Periodo!$C68,Componentes_BD!$F$1:$G$5,2,FALSE)</f>
        <v>Fortalecer la Vigilancia.</v>
      </c>
      <c r="E68" s="106" t="s">
        <v>12</v>
      </c>
      <c r="F68" s="89">
        <v>2</v>
      </c>
      <c r="G68" s="89" t="str">
        <f>VLOOKUP(Revisión_Avance_Periodo!$A68,BD_Seguimiento_OAP_2019!$A$2:$G$294,7,FALSE)</f>
        <v>PAI</v>
      </c>
      <c r="H68" s="89" t="str">
        <f>VLOOKUP(Revisión_Avance_Periodo!$A68,BD_Seguimiento_OAP_2019!$A$2:$J$294,10,FALSE)</f>
        <v>PAI_01 - Operacional</v>
      </c>
      <c r="I68" s="89" t="s">
        <v>177</v>
      </c>
      <c r="J68" s="89" t="str">
        <f>VLOOKUP(Revisión_Avance_Periodo!$I68,BD_Seguimiento_OAP_2019!$L:$M,2,FALSE)</f>
        <v>Actualizar politíca de supervisión de la entidad.</v>
      </c>
      <c r="K68" s="106" t="s">
        <v>57</v>
      </c>
      <c r="L68" s="172">
        <v>4.4642857142857152E-4</v>
      </c>
      <c r="M68" s="173" t="s">
        <v>110</v>
      </c>
      <c r="N68" s="174">
        <f>INDEX(BD_Seguimiento_OAP_2019!$AH$3:$AS$294,MATCH(Revisión_Avance_Periodo!$I68,BD_Seguimiento_OAP_2019!$L$3:$L$294,0),MATCH(Revisión_Avance_Periodo!$M68,BD_Seguimiento_OAP_2019!$AH$2:$AS$2,0))</f>
        <v>0.2</v>
      </c>
      <c r="O68" s="174">
        <f>INDEX(BD_Seguimiento_OAP_2019!$AV$3:$BG$294,MATCH(Revisión_Avance_Periodo!$I68,BD_Seguimiento_OAP_2019!$L$3:$L$294,0),MATCH(Revisión_Avance_Periodo!$M68,BD_Seguimiento_OAP_2019!$AV$2:$BG$2,0))</f>
        <v>0</v>
      </c>
      <c r="P68" s="189">
        <f t="shared" ref="P68:P124" si="13">O68/N68</f>
        <v>0</v>
      </c>
      <c r="Q68" s="173" t="str">
        <f>VLOOKUP(P68,Tabla_Indicador_Gestion4[#All],3,TRUE)</f>
        <v>Por Ejecutar</v>
      </c>
      <c r="R68" s="215">
        <f>SUBTOTAL(9,$N$62:$N68)</f>
        <v>0.4</v>
      </c>
      <c r="S68" s="216">
        <f>SUBTOTAL(9,$O$62:$O68)</f>
        <v>0.4</v>
      </c>
      <c r="T68" s="231">
        <f>IFERROR(+Revisión_Avance_Periodo!$S68/Revisión_Avance_Periodo!$R68,0)</f>
        <v>1</v>
      </c>
      <c r="U68" s="184"/>
      <c r="V68" s="185"/>
      <c r="W68" s="183"/>
      <c r="X68" s="183"/>
      <c r="Y68" s="183"/>
      <c r="Z68" s="186"/>
      <c r="AA68" s="187"/>
    </row>
    <row r="69" spans="1:27" x14ac:dyDescent="0.25">
      <c r="A69" s="94">
        <v>6</v>
      </c>
      <c r="B69" s="96" t="str">
        <f>CONCATENATE(Revisión_Avance_Periodo!$C69,";",Revisión_Avance_Periodo!$E69,";",Revisión_Avance_Periodo!$I69)</f>
        <v>OE1;PR_10;ACT_18</v>
      </c>
      <c r="C69" s="180" t="s">
        <v>9</v>
      </c>
      <c r="D69" s="181" t="str">
        <f>VLOOKUP(Revisión_Avance_Periodo!$C69,Componentes_BD!$F$1:$G$5,2,FALSE)</f>
        <v>Fortalecer la Vigilancia.</v>
      </c>
      <c r="E69" s="119" t="s">
        <v>12</v>
      </c>
      <c r="F69" s="95">
        <v>2</v>
      </c>
      <c r="G69" s="95" t="str">
        <f>VLOOKUP(Revisión_Avance_Periodo!$A69,BD_Seguimiento_OAP_2019!$A$2:$G$294,7,FALSE)</f>
        <v>PAI</v>
      </c>
      <c r="H69" s="95" t="str">
        <f>VLOOKUP(Revisión_Avance_Periodo!$A69,BD_Seguimiento_OAP_2019!$A$2:$J$294,10,FALSE)</f>
        <v>PAI_01 - Operacional</v>
      </c>
      <c r="I69" s="95" t="s">
        <v>177</v>
      </c>
      <c r="J69" s="95" t="str">
        <f>VLOOKUP(Revisión_Avance_Periodo!$I69,BD_Seguimiento_OAP_2019!$L:$M,2,FALSE)</f>
        <v>Actualizar politíca de supervisión de la entidad.</v>
      </c>
      <c r="K69" s="119" t="s">
        <v>57</v>
      </c>
      <c r="L69" s="172">
        <v>4.4642857142857152E-4</v>
      </c>
      <c r="M69" s="182" t="s">
        <v>111</v>
      </c>
      <c r="N69" s="174">
        <f>INDEX(BD_Seguimiento_OAP_2019!$AH$3:$AS$294,MATCH(Revisión_Avance_Periodo!$I69,BD_Seguimiento_OAP_2019!$L$3:$L$294,0),MATCH(Revisión_Avance_Periodo!$M69,BD_Seguimiento_OAP_2019!$AH$2:$AS$2,0))</f>
        <v>0.15</v>
      </c>
      <c r="O69" s="174">
        <f>INDEX(BD_Seguimiento_OAP_2019!$AV$3:$BG$294,MATCH(Revisión_Avance_Periodo!$I69,BD_Seguimiento_OAP_2019!$L$3:$L$294,0),MATCH(Revisión_Avance_Periodo!$M69,BD_Seguimiento_OAP_2019!$AV$2:$BG$2,0))</f>
        <v>0</v>
      </c>
      <c r="P69" s="188">
        <f t="shared" si="13"/>
        <v>0</v>
      </c>
      <c r="Q69" s="182" t="str">
        <f>VLOOKUP(P69,Tabla_Indicador_Gestion4[#All],3,TRUE)</f>
        <v>Por Ejecutar</v>
      </c>
      <c r="R69" s="215">
        <f>SUBTOTAL(9,$N$62:$N69)</f>
        <v>0.55000000000000004</v>
      </c>
      <c r="S69" s="216">
        <f>SUBTOTAL(9,$O$62:$O69)</f>
        <v>0.4</v>
      </c>
      <c r="T69" s="231">
        <f>IFERROR(+Revisión_Avance_Periodo!$S69/Revisión_Avance_Periodo!$R69,0)</f>
        <v>0.72727272727272729</v>
      </c>
      <c r="U69" s="184"/>
      <c r="V69" s="185"/>
      <c r="W69" s="183"/>
      <c r="X69" s="183"/>
      <c r="Y69" s="183"/>
      <c r="Z69" s="186"/>
      <c r="AA69" s="187"/>
    </row>
    <row r="70" spans="1:27" x14ac:dyDescent="0.25">
      <c r="A70" s="88">
        <v>6</v>
      </c>
      <c r="B70" s="91" t="str">
        <f>CONCATENATE(Revisión_Avance_Periodo!$C70,";",Revisión_Avance_Periodo!$E70,";",Revisión_Avance_Periodo!$I70)</f>
        <v>OE1;PR_10;ACT_18</v>
      </c>
      <c r="C70" s="170" t="s">
        <v>9</v>
      </c>
      <c r="D70" s="171" t="str">
        <f>VLOOKUP(Revisión_Avance_Periodo!$C70,Componentes_BD!$F$1:$G$5,2,FALSE)</f>
        <v>Fortalecer la Vigilancia.</v>
      </c>
      <c r="E70" s="106" t="s">
        <v>12</v>
      </c>
      <c r="F70" s="89">
        <v>2</v>
      </c>
      <c r="G70" s="89" t="str">
        <f>VLOOKUP(Revisión_Avance_Periodo!$A70,BD_Seguimiento_OAP_2019!$A$2:$G$294,7,FALSE)</f>
        <v>PAI</v>
      </c>
      <c r="H70" s="89" t="str">
        <f>VLOOKUP(Revisión_Avance_Periodo!$A70,BD_Seguimiento_OAP_2019!$A$2:$J$294,10,FALSE)</f>
        <v>PAI_01 - Operacional</v>
      </c>
      <c r="I70" s="89" t="s">
        <v>177</v>
      </c>
      <c r="J70" s="89" t="str">
        <f>VLOOKUP(Revisión_Avance_Periodo!$I70,BD_Seguimiento_OAP_2019!$L:$M,2,FALSE)</f>
        <v>Actualizar politíca de supervisión de la entidad.</v>
      </c>
      <c r="K70" s="106" t="s">
        <v>57</v>
      </c>
      <c r="L70" s="172">
        <v>4.4642857142857152E-4</v>
      </c>
      <c r="M70" s="173" t="s">
        <v>112</v>
      </c>
      <c r="N70" s="174">
        <f>INDEX(BD_Seguimiento_OAP_2019!$AH$3:$AS$294,MATCH(Revisión_Avance_Periodo!$I70,BD_Seguimiento_OAP_2019!$L$3:$L$294,0),MATCH(Revisión_Avance_Periodo!$M70,BD_Seguimiento_OAP_2019!$AH$2:$AS$2,0))</f>
        <v>0.1</v>
      </c>
      <c r="O70" s="174">
        <f>INDEX(BD_Seguimiento_OAP_2019!$AV$3:$BG$294,MATCH(Revisión_Avance_Periodo!$I70,BD_Seguimiento_OAP_2019!$L$3:$L$294,0),MATCH(Revisión_Avance_Periodo!$M70,BD_Seguimiento_OAP_2019!$AV$2:$BG$2,0))</f>
        <v>0</v>
      </c>
      <c r="P70" s="189">
        <f t="shared" si="13"/>
        <v>0</v>
      </c>
      <c r="Q70" s="173" t="str">
        <f>VLOOKUP(P70,Tabla_Indicador_Gestion4[#All],3,TRUE)</f>
        <v>Por Ejecutar</v>
      </c>
      <c r="R70" s="215">
        <f>SUBTOTAL(9,$N$62:$N70)</f>
        <v>0.65</v>
      </c>
      <c r="S70" s="216">
        <f>SUBTOTAL(9,$O$62:$O70)</f>
        <v>0.4</v>
      </c>
      <c r="T70" s="231">
        <f>IFERROR(+Revisión_Avance_Periodo!$S70/Revisión_Avance_Periodo!$R70,0)</f>
        <v>0.61538461538461542</v>
      </c>
      <c r="U70" s="184"/>
      <c r="V70" s="185"/>
      <c r="W70" s="183"/>
      <c r="X70" s="183"/>
      <c r="Y70" s="183"/>
      <c r="Z70" s="186"/>
      <c r="AA70" s="187"/>
    </row>
    <row r="71" spans="1:27" x14ac:dyDescent="0.25">
      <c r="A71" s="94">
        <v>6</v>
      </c>
      <c r="B71" s="96" t="str">
        <f>CONCATENATE(Revisión_Avance_Periodo!$C71,";",Revisión_Avance_Periodo!$E71,";",Revisión_Avance_Periodo!$I71)</f>
        <v>OE1;PR_10;ACT_18</v>
      </c>
      <c r="C71" s="180" t="s">
        <v>9</v>
      </c>
      <c r="D71" s="181" t="str">
        <f>VLOOKUP(Revisión_Avance_Periodo!$C71,Componentes_BD!$F$1:$G$5,2,FALSE)</f>
        <v>Fortalecer la Vigilancia.</v>
      </c>
      <c r="E71" s="119" t="s">
        <v>12</v>
      </c>
      <c r="F71" s="95">
        <v>2</v>
      </c>
      <c r="G71" s="95" t="str">
        <f>VLOOKUP(Revisión_Avance_Periodo!$A71,BD_Seguimiento_OAP_2019!$A$2:$G$294,7,FALSE)</f>
        <v>PAI</v>
      </c>
      <c r="H71" s="95" t="str">
        <f>VLOOKUP(Revisión_Avance_Periodo!$A71,BD_Seguimiento_OAP_2019!$A$2:$J$294,10,FALSE)</f>
        <v>PAI_01 - Operacional</v>
      </c>
      <c r="I71" s="95" t="s">
        <v>177</v>
      </c>
      <c r="J71" s="95" t="str">
        <f>VLOOKUP(Revisión_Avance_Periodo!$I71,BD_Seguimiento_OAP_2019!$L:$M,2,FALSE)</f>
        <v>Actualizar politíca de supervisión de la entidad.</v>
      </c>
      <c r="K71" s="119" t="s">
        <v>57</v>
      </c>
      <c r="L71" s="172">
        <v>4.4642857142857152E-4</v>
      </c>
      <c r="M71" s="182" t="s">
        <v>113</v>
      </c>
      <c r="N71" s="174">
        <f>INDEX(BD_Seguimiento_OAP_2019!$AH$3:$AS$294,MATCH(Revisión_Avance_Periodo!$I71,BD_Seguimiento_OAP_2019!$L$3:$L$294,0),MATCH(Revisión_Avance_Periodo!$M71,BD_Seguimiento_OAP_2019!$AH$2:$AS$2,0))</f>
        <v>0.1</v>
      </c>
      <c r="O71" s="174">
        <f>INDEX(BD_Seguimiento_OAP_2019!$AV$3:$BG$294,MATCH(Revisión_Avance_Periodo!$I71,BD_Seguimiento_OAP_2019!$L$3:$L$294,0),MATCH(Revisión_Avance_Periodo!$M71,BD_Seguimiento_OAP_2019!$AV$2:$BG$2,0))</f>
        <v>0</v>
      </c>
      <c r="P71" s="188">
        <f t="shared" si="13"/>
        <v>0</v>
      </c>
      <c r="Q71" s="182" t="str">
        <f>VLOOKUP(P71,Tabla_Indicador_Gestion4[#All],3,TRUE)</f>
        <v>Por Ejecutar</v>
      </c>
      <c r="R71" s="215">
        <f>SUBTOTAL(9,$N$62:$N71)</f>
        <v>0.75</v>
      </c>
      <c r="S71" s="216">
        <f>SUBTOTAL(9,$O$62:$O71)</f>
        <v>0.4</v>
      </c>
      <c r="T71" s="231">
        <f>IFERROR(+Revisión_Avance_Periodo!$S71/Revisión_Avance_Periodo!$R71,0)</f>
        <v>0.53333333333333333</v>
      </c>
      <c r="U71" s="184"/>
      <c r="V71" s="185"/>
      <c r="W71" s="183"/>
      <c r="X71" s="183"/>
      <c r="Y71" s="183"/>
      <c r="Z71" s="186"/>
      <c r="AA71" s="187"/>
    </row>
    <row r="72" spans="1:27" x14ac:dyDescent="0.25">
      <c r="A72" s="88">
        <v>6</v>
      </c>
      <c r="B72" s="91" t="str">
        <f>CONCATENATE(Revisión_Avance_Periodo!$C72,";",Revisión_Avance_Periodo!$E72,";",Revisión_Avance_Periodo!$I72)</f>
        <v>OE1;PR_10;ACT_18</v>
      </c>
      <c r="C72" s="170" t="s">
        <v>9</v>
      </c>
      <c r="D72" s="171" t="str">
        <f>VLOOKUP(Revisión_Avance_Periodo!$C72,Componentes_BD!$F$1:$G$5,2,FALSE)</f>
        <v>Fortalecer la Vigilancia.</v>
      </c>
      <c r="E72" s="106" t="s">
        <v>12</v>
      </c>
      <c r="F72" s="89">
        <v>2</v>
      </c>
      <c r="G72" s="89" t="str">
        <f>VLOOKUP(Revisión_Avance_Periodo!$A72,BD_Seguimiento_OAP_2019!$A$2:$G$294,7,FALSE)</f>
        <v>PAI</v>
      </c>
      <c r="H72" s="89" t="str">
        <f>VLOOKUP(Revisión_Avance_Periodo!$A72,BD_Seguimiento_OAP_2019!$A$2:$J$294,10,FALSE)</f>
        <v>PAI_01 - Operacional</v>
      </c>
      <c r="I72" s="89" t="s">
        <v>177</v>
      </c>
      <c r="J72" s="89" t="str">
        <f>VLOOKUP(Revisión_Avance_Periodo!$I72,BD_Seguimiento_OAP_2019!$L:$M,2,FALSE)</f>
        <v>Actualizar politíca de supervisión de la entidad.</v>
      </c>
      <c r="K72" s="106" t="s">
        <v>57</v>
      </c>
      <c r="L72" s="172">
        <v>4.4642857142857152E-4</v>
      </c>
      <c r="M72" s="173" t="s">
        <v>114</v>
      </c>
      <c r="N72" s="174">
        <f>INDEX(BD_Seguimiento_OAP_2019!$AH$3:$AS$294,MATCH(Revisión_Avance_Periodo!$I72,BD_Seguimiento_OAP_2019!$L$3:$L$294,0),MATCH(Revisión_Avance_Periodo!$M72,BD_Seguimiento_OAP_2019!$AH$2:$AS$2,0))</f>
        <v>0.05</v>
      </c>
      <c r="O72" s="174">
        <f>INDEX(BD_Seguimiento_OAP_2019!$AV$3:$BG$294,MATCH(Revisión_Avance_Periodo!$I72,BD_Seguimiento_OAP_2019!$L$3:$L$294,0),MATCH(Revisión_Avance_Periodo!$M72,BD_Seguimiento_OAP_2019!$AV$2:$BG$2,0))</f>
        <v>0</v>
      </c>
      <c r="P72" s="189">
        <f t="shared" si="13"/>
        <v>0</v>
      </c>
      <c r="Q72" s="173" t="str">
        <f>VLOOKUP(P72,Tabla_Indicador_Gestion4[#All],3,TRUE)</f>
        <v>Por Ejecutar</v>
      </c>
      <c r="R72" s="215">
        <f>SUBTOTAL(9,$N$62:$N72)</f>
        <v>0.8</v>
      </c>
      <c r="S72" s="216">
        <f>SUBTOTAL(9,$O$62:$O72)</f>
        <v>0.4</v>
      </c>
      <c r="T72" s="231">
        <f>IFERROR(+Revisión_Avance_Periodo!$S72/Revisión_Avance_Periodo!$R72,0)</f>
        <v>0.5</v>
      </c>
      <c r="U72" s="184"/>
      <c r="V72" s="185"/>
      <c r="W72" s="183"/>
      <c r="X72" s="183"/>
      <c r="Y72" s="183"/>
      <c r="Z72" s="186"/>
      <c r="AA72" s="187"/>
    </row>
    <row r="73" spans="1:27" ht="15.75" thickBot="1" x14ac:dyDescent="0.3">
      <c r="A73" s="94">
        <v>6</v>
      </c>
      <c r="B73" s="96" t="str">
        <f>CONCATENATE(Revisión_Avance_Periodo!$C73,";",Revisión_Avance_Periodo!$E73,";",Revisión_Avance_Periodo!$I73)</f>
        <v>OE1;PR_10;ACT_18</v>
      </c>
      <c r="C73" s="180" t="s">
        <v>9</v>
      </c>
      <c r="D73" s="181" t="str">
        <f>VLOOKUP(Revisión_Avance_Periodo!$C73,Componentes_BD!$F$1:$G$5,2,FALSE)</f>
        <v>Fortalecer la Vigilancia.</v>
      </c>
      <c r="E73" s="119" t="s">
        <v>12</v>
      </c>
      <c r="F73" s="95">
        <v>2</v>
      </c>
      <c r="G73" s="95" t="str">
        <f>VLOOKUP(Revisión_Avance_Periodo!$A73,BD_Seguimiento_OAP_2019!$A$2:$G$294,7,FALSE)</f>
        <v>PAI</v>
      </c>
      <c r="H73" s="95" t="str">
        <f>VLOOKUP(Revisión_Avance_Periodo!$A73,BD_Seguimiento_OAP_2019!$A$2:$J$294,10,FALSE)</f>
        <v>PAI_01 - Operacional</v>
      </c>
      <c r="I73" s="95" t="s">
        <v>177</v>
      </c>
      <c r="J73" s="95" t="str">
        <f>VLOOKUP(Revisión_Avance_Periodo!$I73,BD_Seguimiento_OAP_2019!$L:$M,2,FALSE)</f>
        <v>Actualizar politíca de supervisión de la entidad.</v>
      </c>
      <c r="K73" s="119" t="s">
        <v>57</v>
      </c>
      <c r="L73" s="172">
        <v>4.4642857142857152E-4</v>
      </c>
      <c r="M73" s="182" t="s">
        <v>115</v>
      </c>
      <c r="N73" s="174">
        <f>INDEX(BD_Seguimiento_OAP_2019!$AH$3:$AS$294,MATCH(Revisión_Avance_Periodo!$I73,BD_Seguimiento_OAP_2019!$L$3:$L$294,0),MATCH(Revisión_Avance_Periodo!$M73,BD_Seguimiento_OAP_2019!$AH$2:$AS$2,0))</f>
        <v>0</v>
      </c>
      <c r="O73" s="174">
        <f>INDEX(BD_Seguimiento_OAP_2019!$AV$3:$BG$294,MATCH(Revisión_Avance_Periodo!$I73,BD_Seguimiento_OAP_2019!$L$3:$L$294,0),MATCH(Revisión_Avance_Periodo!$M73,BD_Seguimiento_OAP_2019!$AV$2:$BG$2,0))</f>
        <v>0</v>
      </c>
      <c r="P73" s="175">
        <f>IFERROR((O73/N73),0)</f>
        <v>0</v>
      </c>
      <c r="Q73" s="182" t="str">
        <f>VLOOKUP(P73,Tabla_Indicador_Gestion4[#All],3,TRUE)</f>
        <v>Por Ejecutar</v>
      </c>
      <c r="R73" s="215">
        <f>SUBTOTAL(9,$N$62:$N73)</f>
        <v>0.8</v>
      </c>
      <c r="S73" s="216">
        <f>SUBTOTAL(9,$O$62:$O73)</f>
        <v>0.4</v>
      </c>
      <c r="T73" s="231">
        <f>IFERROR(+Revisión_Avance_Periodo!$S73/Revisión_Avance_Periodo!$R73,0)</f>
        <v>0.5</v>
      </c>
      <c r="U73" s="184"/>
      <c r="V73" s="185"/>
      <c r="W73" s="183"/>
      <c r="X73" s="183"/>
      <c r="Y73" s="183"/>
      <c r="Z73" s="186"/>
      <c r="AA73" s="187"/>
    </row>
    <row r="74" spans="1:27" x14ac:dyDescent="0.25">
      <c r="A74" s="88">
        <v>7</v>
      </c>
      <c r="B74" s="91" t="str">
        <f>CONCATENATE(Revisión_Avance_Periodo!$C74,";",Revisión_Avance_Periodo!$E74,";",Revisión_Avance_Periodo!$I74)</f>
        <v>OE1;PR_10;ACT_153</v>
      </c>
      <c r="C74" s="170" t="s">
        <v>9</v>
      </c>
      <c r="D74" s="171" t="str">
        <f>VLOOKUP(Revisión_Avance_Periodo!$C74,Componentes_BD!$F$1:$G$5,2,FALSE)</f>
        <v>Fortalecer la Vigilancia.</v>
      </c>
      <c r="E74" s="106" t="s">
        <v>12</v>
      </c>
      <c r="F74" s="89">
        <v>2</v>
      </c>
      <c r="G74" s="89" t="str">
        <f>VLOOKUP(Revisión_Avance_Periodo!$A74,BD_Seguimiento_OAP_2019!$A$2:$G$294,7,FALSE)</f>
        <v>PAI</v>
      </c>
      <c r="H74" s="89" t="str">
        <f>VLOOKUP(Revisión_Avance_Periodo!$A74,BD_Seguimiento_OAP_2019!$A$2:$J$294,10,FALSE)</f>
        <v>PAI_01 - Operacional</v>
      </c>
      <c r="I74" s="89" t="s">
        <v>185</v>
      </c>
      <c r="J74" s="89" t="str">
        <f>VLOOKUP(Revisión_Avance_Periodo!$I74,BD_Seguimiento_OAP_2019!$L:$M,2,FALSE)</f>
        <v>Fallar investigaciones administrativas en el término legal.</v>
      </c>
      <c r="K74" s="106" t="s">
        <v>45</v>
      </c>
      <c r="L74" s="172">
        <v>4.4642857142857152E-4</v>
      </c>
      <c r="M74" s="173" t="s">
        <v>104</v>
      </c>
      <c r="N74" s="190">
        <f>INDEX(BD_Seguimiento_OAP_2019!$AH$3:$AS$294,MATCH(Revisión_Avance_Periodo!$I74,BD_Seguimiento_OAP_2019!$L$3:$L$294,0),MATCH(Revisión_Avance_Periodo!$M74,BD_Seguimiento_OAP_2019!$AH$2:$AS$2,0))</f>
        <v>1</v>
      </c>
      <c r="O74" s="190">
        <f>INDEX(BD_Seguimiento_OAP_2019!$AV$3:$BG$294,MATCH(Revisión_Avance_Periodo!$I74,BD_Seguimiento_OAP_2019!$L$3:$L$294,0),MATCH(Revisión_Avance_Periodo!$M74,BD_Seguimiento_OAP_2019!$AV$2:$BG$2,0))</f>
        <v>1</v>
      </c>
      <c r="P74" s="189">
        <f t="shared" si="13"/>
        <v>1</v>
      </c>
      <c r="Q74" s="173" t="str">
        <f>VLOOKUP(P74,Tabla_Indicador_Gestion4[#All],3,TRUE)</f>
        <v>Culminada</v>
      </c>
      <c r="R74" s="232">
        <f>SUBTOTAL(9,$N$74:$N74)</f>
        <v>1</v>
      </c>
      <c r="S74" s="233">
        <f>SUBTOTAL(9,$O$74:$O74)</f>
        <v>1</v>
      </c>
      <c r="T74" s="234">
        <f>IFERROR(+Revisión_Avance_Periodo!$S74/Revisión_Avance_Periodo!$R74,0)</f>
        <v>1</v>
      </c>
      <c r="U74" s="191">
        <f>SUBTOTAL(9,N74:N85)</f>
        <v>144</v>
      </c>
      <c r="V74" s="192">
        <f>SUBTOTAL(9,O74:O85)</f>
        <v>55</v>
      </c>
      <c r="W74" s="176">
        <f t="shared" ref="W74" si="14">+V74/U74</f>
        <v>0.38194444444444442</v>
      </c>
      <c r="X74" s="176"/>
      <c r="Y74" s="176">
        <f>100%-Revisión_Avance_Periodo!$W74</f>
        <v>0.61805555555555558</v>
      </c>
      <c r="Z74" s="178" t="str">
        <f>VLOOKUP(W74,Tabla_Indicador_Gestion4[],3,TRUE)</f>
        <v>En Tramite</v>
      </c>
      <c r="AA74" s="179">
        <f>Revisión_Avance_Periodo!$W74*Revisión_Avance_Periodo!$L74</f>
        <v>1.7051091269841272E-4</v>
      </c>
    </row>
    <row r="75" spans="1:27" x14ac:dyDescent="0.25">
      <c r="A75" s="94">
        <v>7</v>
      </c>
      <c r="B75" s="96" t="str">
        <f>CONCATENATE(Revisión_Avance_Periodo!$C75,";",Revisión_Avance_Periodo!$E75,";",Revisión_Avance_Periodo!$I75)</f>
        <v>OE1;PR_10;ACT_153</v>
      </c>
      <c r="C75" s="180" t="s">
        <v>9</v>
      </c>
      <c r="D75" s="181" t="str">
        <f>VLOOKUP(Revisión_Avance_Periodo!$C75,Componentes_BD!$F$1:$G$5,2,FALSE)</f>
        <v>Fortalecer la Vigilancia.</v>
      </c>
      <c r="E75" s="119" t="s">
        <v>12</v>
      </c>
      <c r="F75" s="95">
        <v>2</v>
      </c>
      <c r="G75" s="95" t="str">
        <f>VLOOKUP(Revisión_Avance_Periodo!$A75,BD_Seguimiento_OAP_2019!$A$2:$G$294,7,FALSE)</f>
        <v>PAI</v>
      </c>
      <c r="H75" s="95" t="str">
        <f>VLOOKUP(Revisión_Avance_Periodo!$A75,BD_Seguimiento_OAP_2019!$A$2:$J$294,10,FALSE)</f>
        <v>PAI_01 - Operacional</v>
      </c>
      <c r="I75" s="95" t="s">
        <v>185</v>
      </c>
      <c r="J75" s="95" t="str">
        <f>VLOOKUP(Revisión_Avance_Periodo!$I75,BD_Seguimiento_OAP_2019!$L:$M,2,FALSE)</f>
        <v>Fallar investigaciones administrativas en el término legal.</v>
      </c>
      <c r="K75" s="119" t="s">
        <v>45</v>
      </c>
      <c r="L75" s="172">
        <v>4.4642857142857152E-4</v>
      </c>
      <c r="M75" s="182" t="s">
        <v>105</v>
      </c>
      <c r="N75" s="190">
        <f>INDEX(BD_Seguimiento_OAP_2019!$AH$3:$AS$294,MATCH(Revisión_Avance_Periodo!$I75,BD_Seguimiento_OAP_2019!$L$3:$L$294,0),MATCH(Revisión_Avance_Periodo!$M75,BD_Seguimiento_OAP_2019!$AH$2:$AS$2,0))</f>
        <v>1</v>
      </c>
      <c r="O75" s="190">
        <f>INDEX(BD_Seguimiento_OAP_2019!$AV$3:$BG$294,MATCH(Revisión_Avance_Periodo!$I75,BD_Seguimiento_OAP_2019!$L$3:$L$294,0),MATCH(Revisión_Avance_Periodo!$M75,BD_Seguimiento_OAP_2019!$AV$2:$BG$2,0))</f>
        <v>1</v>
      </c>
      <c r="P75" s="188">
        <f t="shared" si="13"/>
        <v>1</v>
      </c>
      <c r="Q75" s="182" t="str">
        <f>VLOOKUP(P75,Tabla_Indicador_Gestion4[#All],3,TRUE)</f>
        <v>Culminada</v>
      </c>
      <c r="R75" s="229">
        <f>SUBTOTAL(9,$N$74:$N75)</f>
        <v>2</v>
      </c>
      <c r="S75" s="230">
        <f>SUBTOTAL(9,$O$74:$O75)</f>
        <v>2</v>
      </c>
      <c r="T75" s="231">
        <f>IFERROR(+Revisión_Avance_Periodo!$S75/Revisión_Avance_Periodo!$R75,0)</f>
        <v>1</v>
      </c>
      <c r="U75" s="184"/>
      <c r="V75" s="185"/>
      <c r="W75" s="183"/>
      <c r="X75" s="183"/>
      <c r="Y75" s="183"/>
      <c r="Z75" s="186"/>
      <c r="AA75" s="187"/>
    </row>
    <row r="76" spans="1:27" x14ac:dyDescent="0.25">
      <c r="A76" s="88">
        <v>7</v>
      </c>
      <c r="B76" s="91" t="str">
        <f>CONCATENATE(Revisión_Avance_Periodo!$C76,";",Revisión_Avance_Periodo!$E76,";",Revisión_Avance_Periodo!$I76)</f>
        <v>OE1;PR_10;ACT_153</v>
      </c>
      <c r="C76" s="170" t="s">
        <v>9</v>
      </c>
      <c r="D76" s="171" t="str">
        <f>VLOOKUP(Revisión_Avance_Periodo!$C76,Componentes_BD!$F$1:$G$5,2,FALSE)</f>
        <v>Fortalecer la Vigilancia.</v>
      </c>
      <c r="E76" s="106" t="s">
        <v>12</v>
      </c>
      <c r="F76" s="89">
        <v>2</v>
      </c>
      <c r="G76" s="89" t="str">
        <f>VLOOKUP(Revisión_Avance_Periodo!$A76,BD_Seguimiento_OAP_2019!$A$2:$G$294,7,FALSE)</f>
        <v>PAI</v>
      </c>
      <c r="H76" s="89" t="str">
        <f>VLOOKUP(Revisión_Avance_Periodo!$A76,BD_Seguimiento_OAP_2019!$A$2:$J$294,10,FALSE)</f>
        <v>PAI_01 - Operacional</v>
      </c>
      <c r="I76" s="89" t="s">
        <v>185</v>
      </c>
      <c r="J76" s="89" t="str">
        <f>VLOOKUP(Revisión_Avance_Periodo!$I76,BD_Seguimiento_OAP_2019!$L:$M,2,FALSE)</f>
        <v>Fallar investigaciones administrativas en el término legal.</v>
      </c>
      <c r="K76" s="106" t="s">
        <v>45</v>
      </c>
      <c r="L76" s="172">
        <v>4.4642857142857152E-4</v>
      </c>
      <c r="M76" s="173" t="s">
        <v>106</v>
      </c>
      <c r="N76" s="190">
        <f>INDEX(BD_Seguimiento_OAP_2019!$AH$3:$AS$294,MATCH(Revisión_Avance_Periodo!$I76,BD_Seguimiento_OAP_2019!$L$3:$L$294,0),MATCH(Revisión_Avance_Periodo!$M76,BD_Seguimiento_OAP_2019!$AH$2:$AS$2,0))</f>
        <v>13</v>
      </c>
      <c r="O76" s="190">
        <f>INDEX(BD_Seguimiento_OAP_2019!$AV$3:$BG$294,MATCH(Revisión_Avance_Periodo!$I76,BD_Seguimiento_OAP_2019!$L$3:$L$294,0),MATCH(Revisión_Avance_Periodo!$M76,BD_Seguimiento_OAP_2019!$AV$2:$BG$2,0))</f>
        <v>10</v>
      </c>
      <c r="P76" s="189">
        <f t="shared" si="13"/>
        <v>0.76923076923076927</v>
      </c>
      <c r="Q76" s="173" t="str">
        <f>VLOOKUP(P76,Tabla_Indicador_Gestion4[#All],3,TRUE)</f>
        <v>En Seguimiento</v>
      </c>
      <c r="R76" s="229">
        <f>SUBTOTAL(9,$N$74:$N76)</f>
        <v>15</v>
      </c>
      <c r="S76" s="230">
        <f>SUBTOTAL(9,$O$74:$O76)</f>
        <v>12</v>
      </c>
      <c r="T76" s="231">
        <f>IFERROR(+Revisión_Avance_Periodo!$S76/Revisión_Avance_Periodo!$R76,0)</f>
        <v>0.8</v>
      </c>
      <c r="U76" s="184"/>
      <c r="V76" s="185"/>
      <c r="W76" s="183"/>
      <c r="X76" s="183"/>
      <c r="Y76" s="183"/>
      <c r="Z76" s="186"/>
      <c r="AA76" s="187"/>
    </row>
    <row r="77" spans="1:27" x14ac:dyDescent="0.25">
      <c r="A77" s="94">
        <v>7</v>
      </c>
      <c r="B77" s="96" t="str">
        <f>CONCATENATE(Revisión_Avance_Periodo!$C77,";",Revisión_Avance_Periodo!$E77,";",Revisión_Avance_Periodo!$I77)</f>
        <v>OE1;PR_10;ACT_153</v>
      </c>
      <c r="C77" s="180" t="s">
        <v>9</v>
      </c>
      <c r="D77" s="181" t="str">
        <f>VLOOKUP(Revisión_Avance_Periodo!$C77,Componentes_BD!$F$1:$G$5,2,FALSE)</f>
        <v>Fortalecer la Vigilancia.</v>
      </c>
      <c r="E77" s="119" t="s">
        <v>12</v>
      </c>
      <c r="F77" s="95">
        <v>2</v>
      </c>
      <c r="G77" s="95" t="str">
        <f>VLOOKUP(Revisión_Avance_Periodo!$A77,BD_Seguimiento_OAP_2019!$A$2:$G$294,7,FALSE)</f>
        <v>PAI</v>
      </c>
      <c r="H77" s="95" t="str">
        <f>VLOOKUP(Revisión_Avance_Periodo!$A77,BD_Seguimiento_OAP_2019!$A$2:$J$294,10,FALSE)</f>
        <v>PAI_01 - Operacional</v>
      </c>
      <c r="I77" s="95" t="s">
        <v>185</v>
      </c>
      <c r="J77" s="95" t="str">
        <f>VLOOKUP(Revisión_Avance_Periodo!$I77,BD_Seguimiento_OAP_2019!$L:$M,2,FALSE)</f>
        <v>Fallar investigaciones administrativas en el término legal.</v>
      </c>
      <c r="K77" s="119" t="s">
        <v>45</v>
      </c>
      <c r="L77" s="172">
        <v>4.4642857142857152E-4</v>
      </c>
      <c r="M77" s="182" t="s">
        <v>107</v>
      </c>
      <c r="N77" s="190">
        <f>INDEX(BD_Seguimiento_OAP_2019!$AH$3:$AS$294,MATCH(Revisión_Avance_Periodo!$I77,BD_Seguimiento_OAP_2019!$L$3:$L$294,0),MATCH(Revisión_Avance_Periodo!$M77,BD_Seguimiento_OAP_2019!$AH$2:$AS$2,0))</f>
        <v>10</v>
      </c>
      <c r="O77" s="190">
        <f>INDEX(BD_Seguimiento_OAP_2019!$AV$3:$BG$294,MATCH(Revisión_Avance_Periodo!$I77,BD_Seguimiento_OAP_2019!$L$3:$L$294,0),MATCH(Revisión_Avance_Periodo!$M77,BD_Seguimiento_OAP_2019!$AV$2:$BG$2,0))</f>
        <v>0</v>
      </c>
      <c r="P77" s="188">
        <f t="shared" si="13"/>
        <v>0</v>
      </c>
      <c r="Q77" s="182" t="str">
        <f>VLOOKUP(P77,Tabla_Indicador_Gestion4[#All],3,TRUE)</f>
        <v>Por Ejecutar</v>
      </c>
      <c r="R77" s="229">
        <f>SUBTOTAL(9,$N$74:$N77)</f>
        <v>25</v>
      </c>
      <c r="S77" s="230">
        <f>SUBTOTAL(9,$O$74:$O77)</f>
        <v>12</v>
      </c>
      <c r="T77" s="231">
        <f>IFERROR(+Revisión_Avance_Periodo!$S77/Revisión_Avance_Periodo!$R77,0)</f>
        <v>0.48</v>
      </c>
      <c r="U77" s="184"/>
      <c r="V77" s="185"/>
      <c r="W77" s="183"/>
      <c r="X77" s="183"/>
      <c r="Y77" s="183"/>
      <c r="Z77" s="186"/>
      <c r="AA77" s="187"/>
    </row>
    <row r="78" spans="1:27" x14ac:dyDescent="0.25">
      <c r="A78" s="88">
        <v>7</v>
      </c>
      <c r="B78" s="91" t="str">
        <f>CONCATENATE(Revisión_Avance_Periodo!$C78,";",Revisión_Avance_Periodo!$E78,";",Revisión_Avance_Periodo!$I78)</f>
        <v>OE1;PR_10;ACT_153</v>
      </c>
      <c r="C78" s="170" t="s">
        <v>9</v>
      </c>
      <c r="D78" s="171" t="str">
        <f>VLOOKUP(Revisión_Avance_Periodo!$C78,Componentes_BD!$F$1:$G$5,2,FALSE)</f>
        <v>Fortalecer la Vigilancia.</v>
      </c>
      <c r="E78" s="106" t="s">
        <v>12</v>
      </c>
      <c r="F78" s="89">
        <v>2</v>
      </c>
      <c r="G78" s="89" t="str">
        <f>VLOOKUP(Revisión_Avance_Periodo!$A78,BD_Seguimiento_OAP_2019!$A$2:$G$294,7,FALSE)</f>
        <v>PAI</v>
      </c>
      <c r="H78" s="89" t="str">
        <f>VLOOKUP(Revisión_Avance_Periodo!$A78,BD_Seguimiento_OAP_2019!$A$2:$J$294,10,FALSE)</f>
        <v>PAI_01 - Operacional</v>
      </c>
      <c r="I78" s="89" t="s">
        <v>185</v>
      </c>
      <c r="J78" s="89" t="str">
        <f>VLOOKUP(Revisión_Avance_Periodo!$I78,BD_Seguimiento_OAP_2019!$L:$M,2,FALSE)</f>
        <v>Fallar investigaciones administrativas en el término legal.</v>
      </c>
      <c r="K78" s="106" t="s">
        <v>45</v>
      </c>
      <c r="L78" s="172">
        <v>4.4642857142857152E-4</v>
      </c>
      <c r="M78" s="173" t="s">
        <v>108</v>
      </c>
      <c r="N78" s="190">
        <f>INDEX(BD_Seguimiento_OAP_2019!$AH$3:$AS$294,MATCH(Revisión_Avance_Periodo!$I78,BD_Seguimiento_OAP_2019!$L$3:$L$294,0),MATCH(Revisión_Avance_Periodo!$M78,BD_Seguimiento_OAP_2019!$AH$2:$AS$2,0))</f>
        <v>10</v>
      </c>
      <c r="O78" s="193">
        <f>INDEX(BD_Seguimiento_OAP_2019!$AV$3:$BG$294,MATCH(Revisión_Avance_Periodo!$I78,BD_Seguimiento_OAP_2019!$L$3:$L$294,0),MATCH(Revisión_Avance_Periodo!$M78,BD_Seguimiento_OAP_2019!$AV$2:$BG$2,0))</f>
        <v>13</v>
      </c>
      <c r="P78" s="189">
        <f t="shared" si="13"/>
        <v>1.3</v>
      </c>
      <c r="Q78" s="173" t="str">
        <f>VLOOKUP(P78,Tabla_Indicador_Gestion4[#All],3,TRUE)</f>
        <v>Culminada</v>
      </c>
      <c r="R78" s="229">
        <f>SUBTOTAL(9,$N$74:$N78)</f>
        <v>35</v>
      </c>
      <c r="S78" s="230">
        <f>SUBTOTAL(9,$O$74:$O78)</f>
        <v>25</v>
      </c>
      <c r="T78" s="231">
        <f>IFERROR(+Revisión_Avance_Periodo!$S78/Revisión_Avance_Periodo!$R78,0)</f>
        <v>0.7142857142857143</v>
      </c>
      <c r="U78" s="184"/>
      <c r="V78" s="185"/>
      <c r="W78" s="183"/>
      <c r="X78" s="183"/>
      <c r="Y78" s="183"/>
      <c r="Z78" s="186"/>
      <c r="AA78" s="187"/>
    </row>
    <row r="79" spans="1:27" x14ac:dyDescent="0.25">
      <c r="A79" s="94">
        <v>7</v>
      </c>
      <c r="B79" s="96" t="str">
        <f>CONCATENATE(Revisión_Avance_Periodo!$C79,";",Revisión_Avance_Periodo!$E79,";",Revisión_Avance_Periodo!$I79)</f>
        <v>OE1;PR_10;ACT_153</v>
      </c>
      <c r="C79" s="180" t="s">
        <v>9</v>
      </c>
      <c r="D79" s="181" t="str">
        <f>VLOOKUP(Revisión_Avance_Periodo!$C79,Componentes_BD!$F$1:$G$5,2,FALSE)</f>
        <v>Fortalecer la Vigilancia.</v>
      </c>
      <c r="E79" s="119" t="s">
        <v>12</v>
      </c>
      <c r="F79" s="95">
        <v>2</v>
      </c>
      <c r="G79" s="95" t="str">
        <f>VLOOKUP(Revisión_Avance_Periodo!$A79,BD_Seguimiento_OAP_2019!$A$2:$G$294,7,FALSE)</f>
        <v>PAI</v>
      </c>
      <c r="H79" s="95" t="str">
        <f>VLOOKUP(Revisión_Avance_Periodo!$A79,BD_Seguimiento_OAP_2019!$A$2:$J$294,10,FALSE)</f>
        <v>PAI_01 - Operacional</v>
      </c>
      <c r="I79" s="95" t="s">
        <v>185</v>
      </c>
      <c r="J79" s="95" t="str">
        <f>VLOOKUP(Revisión_Avance_Periodo!$I79,BD_Seguimiento_OAP_2019!$L:$M,2,FALSE)</f>
        <v>Fallar investigaciones administrativas en el término legal.</v>
      </c>
      <c r="K79" s="119" t="s">
        <v>45</v>
      </c>
      <c r="L79" s="172">
        <v>4.4642857142857152E-4</v>
      </c>
      <c r="M79" s="182" t="s">
        <v>109</v>
      </c>
      <c r="N79" s="190">
        <f>INDEX(BD_Seguimiento_OAP_2019!$AH$3:$AS$294,MATCH(Revisión_Avance_Periodo!$I79,BD_Seguimiento_OAP_2019!$L$3:$L$294,0),MATCH(Revisión_Avance_Periodo!$M79,BD_Seguimiento_OAP_2019!$AH$2:$AS$2,0))</f>
        <v>30</v>
      </c>
      <c r="O79" s="190">
        <f>INDEX(BD_Seguimiento_OAP_2019!$AV$3:$BG$294,MATCH(Revisión_Avance_Periodo!$I79,BD_Seguimiento_OAP_2019!$L$3:$L$294,0),MATCH(Revisión_Avance_Periodo!$M79,BD_Seguimiento_OAP_2019!$AV$2:$BG$2,0))</f>
        <v>30</v>
      </c>
      <c r="P79" s="188">
        <f t="shared" si="13"/>
        <v>1</v>
      </c>
      <c r="Q79" s="182" t="str">
        <f>VLOOKUP(P79,Tabla_Indicador_Gestion4[#All],3,TRUE)</f>
        <v>Culminada</v>
      </c>
      <c r="R79" s="229">
        <f>SUBTOTAL(9,$N$74:$N79)</f>
        <v>65</v>
      </c>
      <c r="S79" s="230">
        <f>SUBTOTAL(9,$O$74:$O79)</f>
        <v>55</v>
      </c>
      <c r="T79" s="231">
        <f>IFERROR(+Revisión_Avance_Periodo!$S79/Revisión_Avance_Periodo!$R79,0)</f>
        <v>0.84615384615384615</v>
      </c>
      <c r="U79" s="184"/>
      <c r="V79" s="185"/>
      <c r="W79" s="183"/>
      <c r="X79" s="183"/>
      <c r="Y79" s="183"/>
      <c r="Z79" s="186"/>
      <c r="AA79" s="187"/>
    </row>
    <row r="80" spans="1:27" x14ac:dyDescent="0.25">
      <c r="A80" s="88">
        <v>7</v>
      </c>
      <c r="B80" s="91" t="str">
        <f>CONCATENATE(Revisión_Avance_Periodo!$C80,";",Revisión_Avance_Periodo!$E80,";",Revisión_Avance_Periodo!$I80)</f>
        <v>OE1;PR_10;ACT_153</v>
      </c>
      <c r="C80" s="170" t="s">
        <v>9</v>
      </c>
      <c r="D80" s="171" t="str">
        <f>VLOOKUP(Revisión_Avance_Periodo!$C80,Componentes_BD!$F$1:$G$5,2,FALSE)</f>
        <v>Fortalecer la Vigilancia.</v>
      </c>
      <c r="E80" s="106" t="s">
        <v>12</v>
      </c>
      <c r="F80" s="89">
        <v>2</v>
      </c>
      <c r="G80" s="89" t="str">
        <f>VLOOKUP(Revisión_Avance_Periodo!$A80,BD_Seguimiento_OAP_2019!$A$2:$G$294,7,FALSE)</f>
        <v>PAI</v>
      </c>
      <c r="H80" s="89" t="str">
        <f>VLOOKUP(Revisión_Avance_Periodo!$A80,BD_Seguimiento_OAP_2019!$A$2:$J$294,10,FALSE)</f>
        <v>PAI_01 - Operacional</v>
      </c>
      <c r="I80" s="89" t="s">
        <v>185</v>
      </c>
      <c r="J80" s="89" t="str">
        <f>VLOOKUP(Revisión_Avance_Periodo!$I80,BD_Seguimiento_OAP_2019!$L:$M,2,FALSE)</f>
        <v>Fallar investigaciones administrativas en el término legal.</v>
      </c>
      <c r="K80" s="106" t="s">
        <v>45</v>
      </c>
      <c r="L80" s="172">
        <v>4.4642857142857152E-4</v>
      </c>
      <c r="M80" s="173" t="s">
        <v>110</v>
      </c>
      <c r="N80" s="190">
        <f>INDEX(BD_Seguimiento_OAP_2019!$AH$3:$AS$294,MATCH(Revisión_Avance_Periodo!$I80,BD_Seguimiento_OAP_2019!$L$3:$L$294,0),MATCH(Revisión_Avance_Periodo!$M80,BD_Seguimiento_OAP_2019!$AH$2:$AS$2,0))</f>
        <v>10</v>
      </c>
      <c r="O80" s="190">
        <f>INDEX(BD_Seguimiento_OAP_2019!$AV$3:$BG$294,MATCH(Revisión_Avance_Periodo!$I80,BD_Seguimiento_OAP_2019!$L$3:$L$294,0),MATCH(Revisión_Avance_Periodo!$M80,BD_Seguimiento_OAP_2019!$AV$2:$BG$2,0))</f>
        <v>0</v>
      </c>
      <c r="P80" s="189">
        <f t="shared" si="13"/>
        <v>0</v>
      </c>
      <c r="Q80" s="173" t="str">
        <f>VLOOKUP(P80,Tabla_Indicador_Gestion4[#All],3,TRUE)</f>
        <v>Por Ejecutar</v>
      </c>
      <c r="R80" s="229">
        <f>SUBTOTAL(9,$N$74:$N80)</f>
        <v>75</v>
      </c>
      <c r="S80" s="230">
        <f>SUBTOTAL(9,$O$74:$O80)</f>
        <v>55</v>
      </c>
      <c r="T80" s="231">
        <f>IFERROR(+Revisión_Avance_Periodo!$S80/Revisión_Avance_Periodo!$R80,0)</f>
        <v>0.73333333333333328</v>
      </c>
      <c r="U80" s="184"/>
      <c r="V80" s="185"/>
      <c r="W80" s="183"/>
      <c r="X80" s="183"/>
      <c r="Y80" s="183"/>
      <c r="Z80" s="186"/>
      <c r="AA80" s="187"/>
    </row>
    <row r="81" spans="1:27" x14ac:dyDescent="0.25">
      <c r="A81" s="94">
        <v>7</v>
      </c>
      <c r="B81" s="96" t="str">
        <f>CONCATENATE(Revisión_Avance_Periodo!$C81,";",Revisión_Avance_Periodo!$E81,";",Revisión_Avance_Periodo!$I81)</f>
        <v>OE1;PR_10;ACT_153</v>
      </c>
      <c r="C81" s="180" t="s">
        <v>9</v>
      </c>
      <c r="D81" s="181" t="str">
        <f>VLOOKUP(Revisión_Avance_Periodo!$C81,Componentes_BD!$F$1:$G$5,2,FALSE)</f>
        <v>Fortalecer la Vigilancia.</v>
      </c>
      <c r="E81" s="119" t="s">
        <v>12</v>
      </c>
      <c r="F81" s="95">
        <v>2</v>
      </c>
      <c r="G81" s="95" t="str">
        <f>VLOOKUP(Revisión_Avance_Periodo!$A81,BD_Seguimiento_OAP_2019!$A$2:$G$294,7,FALSE)</f>
        <v>PAI</v>
      </c>
      <c r="H81" s="95" t="str">
        <f>VLOOKUP(Revisión_Avance_Periodo!$A81,BD_Seguimiento_OAP_2019!$A$2:$J$294,10,FALSE)</f>
        <v>PAI_01 - Operacional</v>
      </c>
      <c r="I81" s="95" t="s">
        <v>185</v>
      </c>
      <c r="J81" s="95" t="str">
        <f>VLOOKUP(Revisión_Avance_Periodo!$I81,BD_Seguimiento_OAP_2019!$L:$M,2,FALSE)</f>
        <v>Fallar investigaciones administrativas en el término legal.</v>
      </c>
      <c r="K81" s="119" t="s">
        <v>45</v>
      </c>
      <c r="L81" s="172">
        <v>4.4642857142857152E-4</v>
      </c>
      <c r="M81" s="182" t="s">
        <v>111</v>
      </c>
      <c r="N81" s="190">
        <f>INDEX(BD_Seguimiento_OAP_2019!$AH$3:$AS$294,MATCH(Revisión_Avance_Periodo!$I81,BD_Seguimiento_OAP_2019!$L$3:$L$294,0),MATCH(Revisión_Avance_Periodo!$M81,BD_Seguimiento_OAP_2019!$AH$2:$AS$2,0))</f>
        <v>10</v>
      </c>
      <c r="O81" s="190">
        <f>INDEX(BD_Seguimiento_OAP_2019!$AV$3:$BG$294,MATCH(Revisión_Avance_Periodo!$I81,BD_Seguimiento_OAP_2019!$L$3:$L$294,0),MATCH(Revisión_Avance_Periodo!$M81,BD_Seguimiento_OAP_2019!$AV$2:$BG$2,0))</f>
        <v>0</v>
      </c>
      <c r="P81" s="188">
        <f t="shared" si="13"/>
        <v>0</v>
      </c>
      <c r="Q81" s="182" t="str">
        <f>VLOOKUP(P81,Tabla_Indicador_Gestion4[#All],3,TRUE)</f>
        <v>Por Ejecutar</v>
      </c>
      <c r="R81" s="229">
        <f>SUBTOTAL(9,$N$74:$N81)</f>
        <v>85</v>
      </c>
      <c r="S81" s="230">
        <f>SUBTOTAL(9,$O$74:$O81)</f>
        <v>55</v>
      </c>
      <c r="T81" s="231">
        <f>IFERROR(+Revisión_Avance_Periodo!$S81/Revisión_Avance_Periodo!$R81,0)</f>
        <v>0.6470588235294118</v>
      </c>
      <c r="U81" s="184"/>
      <c r="V81" s="185"/>
      <c r="W81" s="183"/>
      <c r="X81" s="183"/>
      <c r="Y81" s="183"/>
      <c r="Z81" s="186"/>
      <c r="AA81" s="187"/>
    </row>
    <row r="82" spans="1:27" x14ac:dyDescent="0.25">
      <c r="A82" s="88">
        <v>7</v>
      </c>
      <c r="B82" s="91" t="str">
        <f>CONCATENATE(Revisión_Avance_Periodo!$C82,";",Revisión_Avance_Periodo!$E82,";",Revisión_Avance_Periodo!$I82)</f>
        <v>OE1;PR_10;ACT_153</v>
      </c>
      <c r="C82" s="170" t="s">
        <v>9</v>
      </c>
      <c r="D82" s="171" t="str">
        <f>VLOOKUP(Revisión_Avance_Periodo!$C82,Componentes_BD!$F$1:$G$5,2,FALSE)</f>
        <v>Fortalecer la Vigilancia.</v>
      </c>
      <c r="E82" s="106" t="s">
        <v>12</v>
      </c>
      <c r="F82" s="89">
        <v>2</v>
      </c>
      <c r="G82" s="89" t="str">
        <f>VLOOKUP(Revisión_Avance_Periodo!$A82,BD_Seguimiento_OAP_2019!$A$2:$G$294,7,FALSE)</f>
        <v>PAI</v>
      </c>
      <c r="H82" s="89" t="str">
        <f>VLOOKUP(Revisión_Avance_Periodo!$A82,BD_Seguimiento_OAP_2019!$A$2:$J$294,10,FALSE)</f>
        <v>PAI_01 - Operacional</v>
      </c>
      <c r="I82" s="89" t="s">
        <v>185</v>
      </c>
      <c r="J82" s="89" t="str">
        <f>VLOOKUP(Revisión_Avance_Periodo!$I82,BD_Seguimiento_OAP_2019!$L:$M,2,FALSE)</f>
        <v>Fallar investigaciones administrativas en el término legal.</v>
      </c>
      <c r="K82" s="106" t="s">
        <v>45</v>
      </c>
      <c r="L82" s="172">
        <v>4.4642857142857152E-4</v>
      </c>
      <c r="M82" s="173" t="s">
        <v>112</v>
      </c>
      <c r="N82" s="190">
        <f>INDEX(BD_Seguimiento_OAP_2019!$AH$3:$AS$294,MATCH(Revisión_Avance_Periodo!$I82,BD_Seguimiento_OAP_2019!$L$3:$L$294,0),MATCH(Revisión_Avance_Periodo!$M82,BD_Seguimiento_OAP_2019!$AH$2:$AS$2,0))</f>
        <v>30</v>
      </c>
      <c r="O82" s="190">
        <f>INDEX(BD_Seguimiento_OAP_2019!$AV$3:$BG$294,MATCH(Revisión_Avance_Periodo!$I82,BD_Seguimiento_OAP_2019!$L$3:$L$294,0),MATCH(Revisión_Avance_Periodo!$M82,BD_Seguimiento_OAP_2019!$AV$2:$BG$2,0))</f>
        <v>0</v>
      </c>
      <c r="P82" s="189">
        <f t="shared" si="13"/>
        <v>0</v>
      </c>
      <c r="Q82" s="173" t="str">
        <f>VLOOKUP(P82,Tabla_Indicador_Gestion4[#All],3,TRUE)</f>
        <v>Por Ejecutar</v>
      </c>
      <c r="R82" s="229">
        <f>SUBTOTAL(9,$N$74:$N82)</f>
        <v>115</v>
      </c>
      <c r="S82" s="230">
        <f>SUBTOTAL(9,$O$74:$O82)</f>
        <v>55</v>
      </c>
      <c r="T82" s="231">
        <f>IFERROR(+Revisión_Avance_Periodo!$S82/Revisión_Avance_Periodo!$R82,0)</f>
        <v>0.47826086956521741</v>
      </c>
      <c r="U82" s="184"/>
      <c r="V82" s="185"/>
      <c r="W82" s="183"/>
      <c r="X82" s="183"/>
      <c r="Y82" s="183"/>
      <c r="Z82" s="186"/>
      <c r="AA82" s="187"/>
    </row>
    <row r="83" spans="1:27" x14ac:dyDescent="0.25">
      <c r="A83" s="94">
        <v>7</v>
      </c>
      <c r="B83" s="96" t="str">
        <f>CONCATENATE(Revisión_Avance_Periodo!$C83,";",Revisión_Avance_Periodo!$E83,";",Revisión_Avance_Periodo!$I83)</f>
        <v>OE1;PR_10;ACT_153</v>
      </c>
      <c r="C83" s="180" t="s">
        <v>9</v>
      </c>
      <c r="D83" s="181" t="str">
        <f>VLOOKUP(Revisión_Avance_Periodo!$C83,Componentes_BD!$F$1:$G$5,2,FALSE)</f>
        <v>Fortalecer la Vigilancia.</v>
      </c>
      <c r="E83" s="119" t="s">
        <v>12</v>
      </c>
      <c r="F83" s="95">
        <v>2</v>
      </c>
      <c r="G83" s="95" t="str">
        <f>VLOOKUP(Revisión_Avance_Periodo!$A83,BD_Seguimiento_OAP_2019!$A$2:$G$294,7,FALSE)</f>
        <v>PAI</v>
      </c>
      <c r="H83" s="95" t="str">
        <f>VLOOKUP(Revisión_Avance_Periodo!$A83,BD_Seguimiento_OAP_2019!$A$2:$J$294,10,FALSE)</f>
        <v>PAI_01 - Operacional</v>
      </c>
      <c r="I83" s="95" t="s">
        <v>185</v>
      </c>
      <c r="J83" s="95" t="str">
        <f>VLOOKUP(Revisión_Avance_Periodo!$I83,BD_Seguimiento_OAP_2019!$L:$M,2,FALSE)</f>
        <v>Fallar investigaciones administrativas en el término legal.</v>
      </c>
      <c r="K83" s="119" t="s">
        <v>45</v>
      </c>
      <c r="L83" s="172">
        <v>4.4642857142857152E-4</v>
      </c>
      <c r="M83" s="182" t="s">
        <v>113</v>
      </c>
      <c r="N83" s="190">
        <f>INDEX(BD_Seguimiento_OAP_2019!$AH$3:$AS$294,MATCH(Revisión_Avance_Periodo!$I83,BD_Seguimiento_OAP_2019!$L$3:$L$294,0),MATCH(Revisión_Avance_Periodo!$M83,BD_Seguimiento_OAP_2019!$AH$2:$AS$2,0))</f>
        <v>10</v>
      </c>
      <c r="O83" s="190">
        <f>INDEX(BD_Seguimiento_OAP_2019!$AV$3:$BG$294,MATCH(Revisión_Avance_Periodo!$I83,BD_Seguimiento_OAP_2019!$L$3:$L$294,0),MATCH(Revisión_Avance_Periodo!$M83,BD_Seguimiento_OAP_2019!$AV$2:$BG$2,0))</f>
        <v>0</v>
      </c>
      <c r="P83" s="188">
        <f t="shared" si="13"/>
        <v>0</v>
      </c>
      <c r="Q83" s="182" t="str">
        <f>VLOOKUP(P83,Tabla_Indicador_Gestion4[#All],3,TRUE)</f>
        <v>Por Ejecutar</v>
      </c>
      <c r="R83" s="229">
        <f>SUBTOTAL(9,$N$74:$N83)</f>
        <v>125</v>
      </c>
      <c r="S83" s="230">
        <f>SUBTOTAL(9,$O$74:$O83)</f>
        <v>55</v>
      </c>
      <c r="T83" s="231">
        <f>IFERROR(+Revisión_Avance_Periodo!$S83/Revisión_Avance_Periodo!$R83,0)</f>
        <v>0.44</v>
      </c>
      <c r="U83" s="184"/>
      <c r="V83" s="185"/>
      <c r="W83" s="183"/>
      <c r="X83" s="183"/>
      <c r="Y83" s="183"/>
      <c r="Z83" s="186"/>
      <c r="AA83" s="187"/>
    </row>
    <row r="84" spans="1:27" x14ac:dyDescent="0.25">
      <c r="A84" s="88">
        <v>7</v>
      </c>
      <c r="B84" s="91" t="str">
        <f>CONCATENATE(Revisión_Avance_Periodo!$C84,";",Revisión_Avance_Periodo!$E84,";",Revisión_Avance_Periodo!$I84)</f>
        <v>OE1;PR_10;ACT_153</v>
      </c>
      <c r="C84" s="170" t="s">
        <v>9</v>
      </c>
      <c r="D84" s="171" t="str">
        <f>VLOOKUP(Revisión_Avance_Periodo!$C84,Componentes_BD!$F$1:$G$5,2,FALSE)</f>
        <v>Fortalecer la Vigilancia.</v>
      </c>
      <c r="E84" s="106" t="s">
        <v>12</v>
      </c>
      <c r="F84" s="89">
        <v>2</v>
      </c>
      <c r="G84" s="89" t="str">
        <f>VLOOKUP(Revisión_Avance_Periodo!$A84,BD_Seguimiento_OAP_2019!$A$2:$G$294,7,FALSE)</f>
        <v>PAI</v>
      </c>
      <c r="H84" s="89" t="str">
        <f>VLOOKUP(Revisión_Avance_Periodo!$A84,BD_Seguimiento_OAP_2019!$A$2:$J$294,10,FALSE)</f>
        <v>PAI_01 - Operacional</v>
      </c>
      <c r="I84" s="89" t="s">
        <v>185</v>
      </c>
      <c r="J84" s="89" t="str">
        <f>VLOOKUP(Revisión_Avance_Periodo!$I84,BD_Seguimiento_OAP_2019!$L:$M,2,FALSE)</f>
        <v>Fallar investigaciones administrativas en el término legal.</v>
      </c>
      <c r="K84" s="106" t="s">
        <v>45</v>
      </c>
      <c r="L84" s="172">
        <v>4.4642857142857152E-4</v>
      </c>
      <c r="M84" s="173" t="s">
        <v>114</v>
      </c>
      <c r="N84" s="190">
        <f>INDEX(BD_Seguimiento_OAP_2019!$AH$3:$AS$294,MATCH(Revisión_Avance_Periodo!$I84,BD_Seguimiento_OAP_2019!$L$3:$L$294,0),MATCH(Revisión_Avance_Periodo!$M84,BD_Seguimiento_OAP_2019!$AH$2:$AS$2,0))</f>
        <v>10</v>
      </c>
      <c r="O84" s="190">
        <f>INDEX(BD_Seguimiento_OAP_2019!$AV$3:$BG$294,MATCH(Revisión_Avance_Periodo!$I84,BD_Seguimiento_OAP_2019!$L$3:$L$294,0),MATCH(Revisión_Avance_Periodo!$M84,BD_Seguimiento_OAP_2019!$AV$2:$BG$2,0))</f>
        <v>0</v>
      </c>
      <c r="P84" s="189">
        <f t="shared" si="13"/>
        <v>0</v>
      </c>
      <c r="Q84" s="173" t="str">
        <f>VLOOKUP(P84,Tabla_Indicador_Gestion4[#All],3,TRUE)</f>
        <v>Por Ejecutar</v>
      </c>
      <c r="R84" s="229">
        <f>SUBTOTAL(9,$N$74:$N84)</f>
        <v>135</v>
      </c>
      <c r="S84" s="230">
        <f>SUBTOTAL(9,$O$74:$O84)</f>
        <v>55</v>
      </c>
      <c r="T84" s="231">
        <f>IFERROR(+Revisión_Avance_Periodo!$S84/Revisión_Avance_Periodo!$R84,0)</f>
        <v>0.40740740740740738</v>
      </c>
      <c r="U84" s="184"/>
      <c r="V84" s="185"/>
      <c r="W84" s="183"/>
      <c r="X84" s="183"/>
      <c r="Y84" s="183"/>
      <c r="Z84" s="186"/>
      <c r="AA84" s="187"/>
    </row>
    <row r="85" spans="1:27" ht="15.75" thickBot="1" x14ac:dyDescent="0.3">
      <c r="A85" s="94">
        <v>7</v>
      </c>
      <c r="B85" s="96" t="str">
        <f>CONCATENATE(Revisión_Avance_Periodo!$C85,";",Revisión_Avance_Periodo!$E85,";",Revisión_Avance_Periodo!$I85)</f>
        <v>OE1;PR_10;ACT_153</v>
      </c>
      <c r="C85" s="180" t="s">
        <v>9</v>
      </c>
      <c r="D85" s="181" t="str">
        <f>VLOOKUP(Revisión_Avance_Periodo!$C85,Componentes_BD!$F$1:$G$5,2,FALSE)</f>
        <v>Fortalecer la Vigilancia.</v>
      </c>
      <c r="E85" s="119" t="s">
        <v>12</v>
      </c>
      <c r="F85" s="95">
        <v>2</v>
      </c>
      <c r="G85" s="95" t="str">
        <f>VLOOKUP(Revisión_Avance_Periodo!$A85,BD_Seguimiento_OAP_2019!$A$2:$G$294,7,FALSE)</f>
        <v>PAI</v>
      </c>
      <c r="H85" s="95" t="str">
        <f>VLOOKUP(Revisión_Avance_Periodo!$A85,BD_Seguimiento_OAP_2019!$A$2:$J$294,10,FALSE)</f>
        <v>PAI_01 - Operacional</v>
      </c>
      <c r="I85" s="95" t="s">
        <v>185</v>
      </c>
      <c r="J85" s="95" t="str">
        <f>VLOOKUP(Revisión_Avance_Periodo!$I85,BD_Seguimiento_OAP_2019!$L:$M,2,FALSE)</f>
        <v>Fallar investigaciones administrativas en el término legal.</v>
      </c>
      <c r="K85" s="119" t="s">
        <v>45</v>
      </c>
      <c r="L85" s="172">
        <v>4.4642857142857152E-4</v>
      </c>
      <c r="M85" s="182" t="s">
        <v>115</v>
      </c>
      <c r="N85" s="190">
        <f>INDEX(BD_Seguimiento_OAP_2019!$AH$3:$AS$294,MATCH(Revisión_Avance_Periodo!$I85,BD_Seguimiento_OAP_2019!$L$3:$L$294,0),MATCH(Revisión_Avance_Periodo!$M85,BD_Seguimiento_OAP_2019!$AH$2:$AS$2,0))</f>
        <v>9</v>
      </c>
      <c r="O85" s="190">
        <f>INDEX(BD_Seguimiento_OAP_2019!$AV$3:$BG$294,MATCH(Revisión_Avance_Periodo!$I85,BD_Seguimiento_OAP_2019!$L$3:$L$294,0),MATCH(Revisión_Avance_Periodo!$M85,BD_Seguimiento_OAP_2019!$AV$2:$BG$2,0))</f>
        <v>0</v>
      </c>
      <c r="P85" s="188">
        <f t="shared" si="13"/>
        <v>0</v>
      </c>
      <c r="Q85" s="182" t="str">
        <f>VLOOKUP(P85,Tabla_Indicador_Gestion4[#All],3,TRUE)</f>
        <v>Por Ejecutar</v>
      </c>
      <c r="R85" s="229">
        <f>SUBTOTAL(9,$N$74:$N85)</f>
        <v>144</v>
      </c>
      <c r="S85" s="230">
        <f>SUBTOTAL(9,$O$74:$O85)</f>
        <v>55</v>
      </c>
      <c r="T85" s="231">
        <f>IFERROR(+Revisión_Avance_Periodo!$S85/Revisión_Avance_Periodo!$R85,0)</f>
        <v>0.38194444444444442</v>
      </c>
      <c r="U85" s="184"/>
      <c r="V85" s="185"/>
      <c r="W85" s="183"/>
      <c r="X85" s="183"/>
      <c r="Y85" s="183"/>
      <c r="Z85" s="186"/>
      <c r="AA85" s="187"/>
    </row>
    <row r="86" spans="1:27" x14ac:dyDescent="0.25">
      <c r="A86" s="88">
        <v>8</v>
      </c>
      <c r="B86" s="91" t="str">
        <f>CONCATENATE(Revisión_Avance_Periodo!$C86,";",Revisión_Avance_Periodo!$E86,";",Revisión_Avance_Periodo!$I86)</f>
        <v>OE1;PR_10;ACT_02</v>
      </c>
      <c r="C86" s="170" t="s">
        <v>9</v>
      </c>
      <c r="D86" s="171" t="str">
        <f>VLOOKUP(Revisión_Avance_Periodo!$C86,Componentes_BD!$F$1:$G$5,2,FALSE)</f>
        <v>Fortalecer la Vigilancia.</v>
      </c>
      <c r="E86" s="106" t="s">
        <v>12</v>
      </c>
      <c r="F86" s="89">
        <v>2</v>
      </c>
      <c r="G86" s="89" t="str">
        <f>VLOOKUP(Revisión_Avance_Periodo!$A86,BD_Seguimiento_OAP_2019!$A$2:$G$294,7,FALSE)</f>
        <v>PAI</v>
      </c>
      <c r="H86" s="89" t="str">
        <f>VLOOKUP(Revisión_Avance_Periodo!$A86,BD_Seguimiento_OAP_2019!$A$2:$J$294,10,FALSE)</f>
        <v>PAI_01 - Operacional</v>
      </c>
      <c r="I86" s="89" t="s">
        <v>200</v>
      </c>
      <c r="J86" s="89" t="str">
        <f>VLOOKUP(Revisión_Avance_Periodo!$I86,BD_Seguimiento_OAP_2019!$L:$M,2,FALSE)</f>
        <v>Actualizar politíca de supervisión de la entidad.</v>
      </c>
      <c r="K86" s="106" t="s">
        <v>49</v>
      </c>
      <c r="L86" s="172">
        <v>4.4642857142857152E-4</v>
      </c>
      <c r="M86" s="173" t="s">
        <v>104</v>
      </c>
      <c r="N86" s="174">
        <f>INDEX(BD_Seguimiento_OAP_2019!$AH$3:$AS$294,MATCH(Revisión_Avance_Periodo!$I86,BD_Seguimiento_OAP_2019!$L$3:$L$294,0),MATCH(Revisión_Avance_Periodo!$M86,BD_Seguimiento_OAP_2019!$AH$2:$AS$2,0))</f>
        <v>0</v>
      </c>
      <c r="O86" s="174">
        <f>INDEX(BD_Seguimiento_OAP_2019!$AV$3:$BG$294,MATCH(Revisión_Avance_Periodo!$I86,BD_Seguimiento_OAP_2019!$L$3:$L$294,0),MATCH(Revisión_Avance_Periodo!$M86,BD_Seguimiento_OAP_2019!$AV$2:$BG$2,0))</f>
        <v>0</v>
      </c>
      <c r="P86" s="175">
        <f t="shared" ref="P86:P88" si="15">IFERROR((O86/N86),0)</f>
        <v>0</v>
      </c>
      <c r="Q86" s="173" t="str">
        <f>VLOOKUP(P86,Tabla_Indicador_Gestion4[#All],3,TRUE)</f>
        <v>Por Ejecutar</v>
      </c>
      <c r="R86" s="213">
        <f>SUBTOTAL(9,$N$86:$N86)</f>
        <v>0</v>
      </c>
      <c r="S86" s="214">
        <f>SUBTOTAL(9,$O$86:$O86)</f>
        <v>0</v>
      </c>
      <c r="T86" s="234">
        <f>IFERROR(+Revisión_Avance_Periodo!$S86/Revisión_Avance_Periodo!$R86,0)</f>
        <v>0</v>
      </c>
      <c r="U86" s="177">
        <f>SUBTOTAL(9,N86:N97)</f>
        <v>1</v>
      </c>
      <c r="V86" s="176">
        <f>SUBTOTAL(9,O86:O97)</f>
        <v>0.5</v>
      </c>
      <c r="W86" s="176">
        <f t="shared" ref="W86" si="16">+V86/U86</f>
        <v>0.5</v>
      </c>
      <c r="X86" s="176"/>
      <c r="Y86" s="176">
        <f>100%-Revisión_Avance_Periodo!$W86</f>
        <v>0.5</v>
      </c>
      <c r="Z86" s="178" t="str">
        <f>VLOOKUP(W86,Tabla_Indicador_Gestion4[],3,TRUE)</f>
        <v>En Tramite</v>
      </c>
      <c r="AA86" s="179">
        <f>Revisión_Avance_Periodo!$W86*Revisión_Avance_Periodo!$L86</f>
        <v>2.2321428571428576E-4</v>
      </c>
    </row>
    <row r="87" spans="1:27" x14ac:dyDescent="0.25">
      <c r="A87" s="94">
        <v>8</v>
      </c>
      <c r="B87" s="96" t="str">
        <f>CONCATENATE(Revisión_Avance_Periodo!$C87,";",Revisión_Avance_Periodo!$E87,";",Revisión_Avance_Periodo!$I87)</f>
        <v>OE1;PR_10;ACT_02</v>
      </c>
      <c r="C87" s="180" t="s">
        <v>9</v>
      </c>
      <c r="D87" s="181" t="str">
        <f>VLOOKUP(Revisión_Avance_Periodo!$C87,Componentes_BD!$F$1:$G$5,2,FALSE)</f>
        <v>Fortalecer la Vigilancia.</v>
      </c>
      <c r="E87" s="119" t="s">
        <v>12</v>
      </c>
      <c r="F87" s="95">
        <v>2</v>
      </c>
      <c r="G87" s="95" t="str">
        <f>VLOOKUP(Revisión_Avance_Periodo!$A87,BD_Seguimiento_OAP_2019!$A$2:$G$294,7,FALSE)</f>
        <v>PAI</v>
      </c>
      <c r="H87" s="95" t="str">
        <f>VLOOKUP(Revisión_Avance_Periodo!$A87,BD_Seguimiento_OAP_2019!$A$2:$J$294,10,FALSE)</f>
        <v>PAI_01 - Operacional</v>
      </c>
      <c r="I87" s="95" t="s">
        <v>200</v>
      </c>
      <c r="J87" s="95" t="str">
        <f>VLOOKUP(Revisión_Avance_Periodo!$I87,BD_Seguimiento_OAP_2019!$L:$M,2,FALSE)</f>
        <v>Actualizar politíca de supervisión de la entidad.</v>
      </c>
      <c r="K87" s="119" t="s">
        <v>49</v>
      </c>
      <c r="L87" s="172">
        <v>4.4642857142857152E-4</v>
      </c>
      <c r="M87" s="182" t="s">
        <v>105</v>
      </c>
      <c r="N87" s="174">
        <f>INDEX(BD_Seguimiento_OAP_2019!$AH$3:$AS$294,MATCH(Revisión_Avance_Periodo!$I87,BD_Seguimiento_OAP_2019!$L$3:$L$294,0),MATCH(Revisión_Avance_Periodo!$M87,BD_Seguimiento_OAP_2019!$AH$2:$AS$2,0))</f>
        <v>0</v>
      </c>
      <c r="O87" s="174">
        <f>INDEX(BD_Seguimiento_OAP_2019!$AV$3:$BG$294,MATCH(Revisión_Avance_Periodo!$I87,BD_Seguimiento_OAP_2019!$L$3:$L$294,0),MATCH(Revisión_Avance_Periodo!$M87,BD_Seguimiento_OAP_2019!$AV$2:$BG$2,0))</f>
        <v>0</v>
      </c>
      <c r="P87" s="175">
        <f t="shared" si="15"/>
        <v>0</v>
      </c>
      <c r="Q87" s="182" t="str">
        <f>VLOOKUP(P87,Tabla_Indicador_Gestion4[#All],3,TRUE)</f>
        <v>Por Ejecutar</v>
      </c>
      <c r="R87" s="215">
        <f>SUBTOTAL(9,$N$86:$N87)</f>
        <v>0</v>
      </c>
      <c r="S87" s="216">
        <f>SUBTOTAL(9,$O$86:$O87)</f>
        <v>0</v>
      </c>
      <c r="T87" s="231">
        <f>IFERROR(+Revisión_Avance_Periodo!$S87/Revisión_Avance_Periodo!$R87,0)</f>
        <v>0</v>
      </c>
      <c r="U87" s="184"/>
      <c r="V87" s="185"/>
      <c r="W87" s="183"/>
      <c r="X87" s="183"/>
      <c r="Y87" s="183"/>
      <c r="Z87" s="186"/>
      <c r="AA87" s="187"/>
    </row>
    <row r="88" spans="1:27" x14ac:dyDescent="0.25">
      <c r="A88" s="88">
        <v>8</v>
      </c>
      <c r="B88" s="91" t="str">
        <f>CONCATENATE(Revisión_Avance_Periodo!$C88,";",Revisión_Avance_Periodo!$E88,";",Revisión_Avance_Periodo!$I88)</f>
        <v>OE1;PR_10;ACT_02</v>
      </c>
      <c r="C88" s="170" t="s">
        <v>9</v>
      </c>
      <c r="D88" s="171" t="str">
        <f>VLOOKUP(Revisión_Avance_Periodo!$C88,Componentes_BD!$F$1:$G$5,2,FALSE)</f>
        <v>Fortalecer la Vigilancia.</v>
      </c>
      <c r="E88" s="106" t="s">
        <v>12</v>
      </c>
      <c r="F88" s="89">
        <v>2</v>
      </c>
      <c r="G88" s="89" t="str">
        <f>VLOOKUP(Revisión_Avance_Periodo!$A88,BD_Seguimiento_OAP_2019!$A$2:$G$294,7,FALSE)</f>
        <v>PAI</v>
      </c>
      <c r="H88" s="89" t="str">
        <f>VLOOKUP(Revisión_Avance_Periodo!$A88,BD_Seguimiento_OAP_2019!$A$2:$J$294,10,FALSE)</f>
        <v>PAI_01 - Operacional</v>
      </c>
      <c r="I88" s="89" t="s">
        <v>200</v>
      </c>
      <c r="J88" s="89" t="str">
        <f>VLOOKUP(Revisión_Avance_Periodo!$I88,BD_Seguimiento_OAP_2019!$L:$M,2,FALSE)</f>
        <v>Actualizar politíca de supervisión de la entidad.</v>
      </c>
      <c r="K88" s="106" t="s">
        <v>49</v>
      </c>
      <c r="L88" s="172">
        <v>4.4642857142857152E-4</v>
      </c>
      <c r="M88" s="173" t="s">
        <v>106</v>
      </c>
      <c r="N88" s="174">
        <f>INDEX(BD_Seguimiento_OAP_2019!$AH$3:$AS$294,MATCH(Revisión_Avance_Periodo!$I88,BD_Seguimiento_OAP_2019!$L$3:$L$294,0),MATCH(Revisión_Avance_Periodo!$M88,BD_Seguimiento_OAP_2019!$AH$2:$AS$2,0))</f>
        <v>0</v>
      </c>
      <c r="O88" s="174">
        <f>INDEX(BD_Seguimiento_OAP_2019!$AV$3:$BG$294,MATCH(Revisión_Avance_Periodo!$I88,BD_Seguimiento_OAP_2019!$L$3:$L$294,0),MATCH(Revisión_Avance_Periodo!$M88,BD_Seguimiento_OAP_2019!$AV$2:$BG$2,0))</f>
        <v>0.1</v>
      </c>
      <c r="P88" s="175">
        <f t="shared" si="15"/>
        <v>0</v>
      </c>
      <c r="Q88" s="173" t="str">
        <f>VLOOKUP(P88,Tabla_Indicador_Gestion4[#All],3,TRUE)</f>
        <v>Por Ejecutar</v>
      </c>
      <c r="R88" s="215">
        <f>SUBTOTAL(9,$N$86:$N88)</f>
        <v>0</v>
      </c>
      <c r="S88" s="216">
        <f>SUBTOTAL(9,$O$86:$O88)</f>
        <v>0.1</v>
      </c>
      <c r="T88" s="231">
        <f>IFERROR(+Revisión_Avance_Periodo!$S88/Revisión_Avance_Periodo!$R88,0)</f>
        <v>0</v>
      </c>
      <c r="U88" s="184"/>
      <c r="V88" s="185"/>
      <c r="W88" s="183"/>
      <c r="X88" s="183"/>
      <c r="Y88" s="183"/>
      <c r="Z88" s="186"/>
      <c r="AA88" s="187"/>
    </row>
    <row r="89" spans="1:27" x14ac:dyDescent="0.25">
      <c r="A89" s="94">
        <v>8</v>
      </c>
      <c r="B89" s="96" t="str">
        <f>CONCATENATE(Revisión_Avance_Periodo!$C89,";",Revisión_Avance_Periodo!$E89,";",Revisión_Avance_Periodo!$I89)</f>
        <v>OE1;PR_10;ACT_02</v>
      </c>
      <c r="C89" s="180" t="s">
        <v>9</v>
      </c>
      <c r="D89" s="181" t="str">
        <f>VLOOKUP(Revisión_Avance_Periodo!$C89,Componentes_BD!$F$1:$G$5,2,FALSE)</f>
        <v>Fortalecer la Vigilancia.</v>
      </c>
      <c r="E89" s="119" t="s">
        <v>12</v>
      </c>
      <c r="F89" s="95">
        <v>2</v>
      </c>
      <c r="G89" s="95" t="str">
        <f>VLOOKUP(Revisión_Avance_Periodo!$A89,BD_Seguimiento_OAP_2019!$A$2:$G$294,7,FALSE)</f>
        <v>PAI</v>
      </c>
      <c r="H89" s="95" t="str">
        <f>VLOOKUP(Revisión_Avance_Periodo!$A89,BD_Seguimiento_OAP_2019!$A$2:$J$294,10,FALSE)</f>
        <v>PAI_01 - Operacional</v>
      </c>
      <c r="I89" s="95" t="s">
        <v>200</v>
      </c>
      <c r="J89" s="95" t="str">
        <f>VLOOKUP(Revisión_Avance_Periodo!$I89,BD_Seguimiento_OAP_2019!$L:$M,2,FALSE)</f>
        <v>Actualizar politíca de supervisión de la entidad.</v>
      </c>
      <c r="K89" s="119" t="s">
        <v>49</v>
      </c>
      <c r="L89" s="172">
        <v>4.4642857142857152E-4</v>
      </c>
      <c r="M89" s="182" t="s">
        <v>107</v>
      </c>
      <c r="N89" s="174">
        <f>INDEX(BD_Seguimiento_OAP_2019!$AH$3:$AS$294,MATCH(Revisión_Avance_Periodo!$I89,BD_Seguimiento_OAP_2019!$L$3:$L$294,0),MATCH(Revisión_Avance_Periodo!$M89,BD_Seguimiento_OAP_2019!$AH$2:$AS$2,0))</f>
        <v>0.05</v>
      </c>
      <c r="O89" s="174">
        <f>INDEX(BD_Seguimiento_OAP_2019!$AV$3:$BG$294,MATCH(Revisión_Avance_Periodo!$I89,BD_Seguimiento_OAP_2019!$L$3:$L$294,0),MATCH(Revisión_Avance_Periodo!$M89,BD_Seguimiento_OAP_2019!$AV$2:$BG$2,0))</f>
        <v>0.05</v>
      </c>
      <c r="P89" s="188">
        <f t="shared" si="13"/>
        <v>1</v>
      </c>
      <c r="Q89" s="182" t="str">
        <f>VLOOKUP(P89,Tabla_Indicador_Gestion4[#All],3,TRUE)</f>
        <v>Culminada</v>
      </c>
      <c r="R89" s="215">
        <f>SUBTOTAL(9,$N$86:$N89)</f>
        <v>0.05</v>
      </c>
      <c r="S89" s="216">
        <f>SUBTOTAL(9,$O$86:$O89)</f>
        <v>0.15000000000000002</v>
      </c>
      <c r="T89" s="231">
        <f>IFERROR(+Revisión_Avance_Periodo!$S89/Revisión_Avance_Periodo!$R89,0)</f>
        <v>3.0000000000000004</v>
      </c>
      <c r="U89" s="184"/>
      <c r="V89" s="185"/>
      <c r="W89" s="183"/>
      <c r="X89" s="183"/>
      <c r="Y89" s="183"/>
      <c r="Z89" s="186"/>
      <c r="AA89" s="187"/>
    </row>
    <row r="90" spans="1:27" x14ac:dyDescent="0.25">
      <c r="A90" s="88">
        <v>8</v>
      </c>
      <c r="B90" s="91" t="str">
        <f>CONCATENATE(Revisión_Avance_Periodo!$C90,";",Revisión_Avance_Periodo!$E90,";",Revisión_Avance_Periodo!$I90)</f>
        <v>OE1;PR_10;ACT_02</v>
      </c>
      <c r="C90" s="170" t="s">
        <v>9</v>
      </c>
      <c r="D90" s="171" t="str">
        <f>VLOOKUP(Revisión_Avance_Periodo!$C90,Componentes_BD!$F$1:$G$5,2,FALSE)</f>
        <v>Fortalecer la Vigilancia.</v>
      </c>
      <c r="E90" s="106" t="s">
        <v>12</v>
      </c>
      <c r="F90" s="89">
        <v>2</v>
      </c>
      <c r="G90" s="89" t="str">
        <f>VLOOKUP(Revisión_Avance_Periodo!$A90,BD_Seguimiento_OAP_2019!$A$2:$G$294,7,FALSE)</f>
        <v>PAI</v>
      </c>
      <c r="H90" s="89" t="str">
        <f>VLOOKUP(Revisión_Avance_Periodo!$A90,BD_Seguimiento_OAP_2019!$A$2:$J$294,10,FALSE)</f>
        <v>PAI_01 - Operacional</v>
      </c>
      <c r="I90" s="89" t="s">
        <v>200</v>
      </c>
      <c r="J90" s="89" t="str">
        <f>VLOOKUP(Revisión_Avance_Periodo!$I90,BD_Seguimiento_OAP_2019!$L:$M,2,FALSE)</f>
        <v>Actualizar politíca de supervisión de la entidad.</v>
      </c>
      <c r="K90" s="106" t="s">
        <v>49</v>
      </c>
      <c r="L90" s="172">
        <v>4.4642857142857152E-4</v>
      </c>
      <c r="M90" s="173" t="s">
        <v>108</v>
      </c>
      <c r="N90" s="174">
        <f>INDEX(BD_Seguimiento_OAP_2019!$AH$3:$AS$294,MATCH(Revisión_Avance_Periodo!$I90,BD_Seguimiento_OAP_2019!$L$3:$L$294,0),MATCH(Revisión_Avance_Periodo!$M90,BD_Seguimiento_OAP_2019!$AH$2:$AS$2,0))</f>
        <v>0.15</v>
      </c>
      <c r="O90" s="174">
        <f>INDEX(BD_Seguimiento_OAP_2019!$AV$3:$BG$294,MATCH(Revisión_Avance_Periodo!$I90,BD_Seguimiento_OAP_2019!$L$3:$L$294,0),MATCH(Revisión_Avance_Periodo!$M90,BD_Seguimiento_OAP_2019!$AV$2:$BG$2,0))</f>
        <v>0.15</v>
      </c>
      <c r="P90" s="189">
        <f t="shared" si="13"/>
        <v>1</v>
      </c>
      <c r="Q90" s="173" t="str">
        <f>VLOOKUP(P90,Tabla_Indicador_Gestion4[#All],3,TRUE)</f>
        <v>Culminada</v>
      </c>
      <c r="R90" s="215">
        <f>SUBTOTAL(9,$N$86:$N90)</f>
        <v>0.2</v>
      </c>
      <c r="S90" s="216">
        <f>SUBTOTAL(9,$O$86:$O90)</f>
        <v>0.30000000000000004</v>
      </c>
      <c r="T90" s="231">
        <f>IFERROR(+Revisión_Avance_Periodo!$S90/Revisión_Avance_Periodo!$R90,0)</f>
        <v>1.5000000000000002</v>
      </c>
      <c r="U90" s="184"/>
      <c r="V90" s="185"/>
      <c r="W90" s="183"/>
      <c r="X90" s="183"/>
      <c r="Y90" s="183"/>
      <c r="Z90" s="186"/>
      <c r="AA90" s="187"/>
    </row>
    <row r="91" spans="1:27" x14ac:dyDescent="0.25">
      <c r="A91" s="94">
        <v>8</v>
      </c>
      <c r="B91" s="96" t="str">
        <f>CONCATENATE(Revisión_Avance_Periodo!$C91,";",Revisión_Avance_Periodo!$E91,";",Revisión_Avance_Periodo!$I91)</f>
        <v>OE1;PR_10;ACT_02</v>
      </c>
      <c r="C91" s="180" t="s">
        <v>9</v>
      </c>
      <c r="D91" s="181" t="str">
        <f>VLOOKUP(Revisión_Avance_Periodo!$C91,Componentes_BD!$F$1:$G$5,2,FALSE)</f>
        <v>Fortalecer la Vigilancia.</v>
      </c>
      <c r="E91" s="119" t="s">
        <v>12</v>
      </c>
      <c r="F91" s="95">
        <v>2</v>
      </c>
      <c r="G91" s="95" t="str">
        <f>VLOOKUP(Revisión_Avance_Periodo!$A91,BD_Seguimiento_OAP_2019!$A$2:$G$294,7,FALSE)</f>
        <v>PAI</v>
      </c>
      <c r="H91" s="95" t="str">
        <f>VLOOKUP(Revisión_Avance_Periodo!$A91,BD_Seguimiento_OAP_2019!$A$2:$J$294,10,FALSE)</f>
        <v>PAI_01 - Operacional</v>
      </c>
      <c r="I91" s="95" t="s">
        <v>200</v>
      </c>
      <c r="J91" s="95" t="str">
        <f>VLOOKUP(Revisión_Avance_Periodo!$I91,BD_Seguimiento_OAP_2019!$L:$M,2,FALSE)</f>
        <v>Actualizar politíca de supervisión de la entidad.</v>
      </c>
      <c r="K91" s="119" t="s">
        <v>49</v>
      </c>
      <c r="L91" s="172">
        <v>4.4642857142857152E-4</v>
      </c>
      <c r="M91" s="182" t="s">
        <v>109</v>
      </c>
      <c r="N91" s="174">
        <f>INDEX(BD_Seguimiento_OAP_2019!$AH$3:$AS$294,MATCH(Revisión_Avance_Periodo!$I91,BD_Seguimiento_OAP_2019!$L$3:$L$294,0),MATCH(Revisión_Avance_Periodo!$M91,BD_Seguimiento_OAP_2019!$AH$2:$AS$2,0))</f>
        <v>0.2</v>
      </c>
      <c r="O91" s="174">
        <f>INDEX(BD_Seguimiento_OAP_2019!$AV$3:$BG$294,MATCH(Revisión_Avance_Periodo!$I91,BD_Seguimiento_OAP_2019!$L$3:$L$294,0),MATCH(Revisión_Avance_Periodo!$M91,BD_Seguimiento_OAP_2019!$AV$2:$BG$2,0))</f>
        <v>0.2</v>
      </c>
      <c r="P91" s="188">
        <f t="shared" si="13"/>
        <v>1</v>
      </c>
      <c r="Q91" s="182" t="str">
        <f>VLOOKUP(P91,Tabla_Indicador_Gestion4[#All],3,TRUE)</f>
        <v>Culminada</v>
      </c>
      <c r="R91" s="215">
        <f>SUBTOTAL(9,$N$86:$N91)</f>
        <v>0.4</v>
      </c>
      <c r="S91" s="216">
        <f>SUBTOTAL(9,$O$86:$O91)</f>
        <v>0.5</v>
      </c>
      <c r="T91" s="231">
        <f>IFERROR(+Revisión_Avance_Periodo!$S91/Revisión_Avance_Periodo!$R91,0)</f>
        <v>1.25</v>
      </c>
      <c r="U91" s="184"/>
      <c r="V91" s="185"/>
      <c r="W91" s="183"/>
      <c r="X91" s="183"/>
      <c r="Y91" s="183"/>
      <c r="Z91" s="186"/>
      <c r="AA91" s="187"/>
    </row>
    <row r="92" spans="1:27" x14ac:dyDescent="0.25">
      <c r="A92" s="88">
        <v>8</v>
      </c>
      <c r="B92" s="91" t="str">
        <f>CONCATENATE(Revisión_Avance_Periodo!$C92,";",Revisión_Avance_Periodo!$E92,";",Revisión_Avance_Periodo!$I92)</f>
        <v>OE1;PR_10;ACT_02</v>
      </c>
      <c r="C92" s="170" t="s">
        <v>9</v>
      </c>
      <c r="D92" s="171" t="str">
        <f>VLOOKUP(Revisión_Avance_Periodo!$C92,Componentes_BD!$F$1:$G$5,2,FALSE)</f>
        <v>Fortalecer la Vigilancia.</v>
      </c>
      <c r="E92" s="106" t="s">
        <v>12</v>
      </c>
      <c r="F92" s="89">
        <v>2</v>
      </c>
      <c r="G92" s="89" t="str">
        <f>VLOOKUP(Revisión_Avance_Periodo!$A92,BD_Seguimiento_OAP_2019!$A$2:$G$294,7,FALSE)</f>
        <v>PAI</v>
      </c>
      <c r="H92" s="89" t="str">
        <f>VLOOKUP(Revisión_Avance_Periodo!$A92,BD_Seguimiento_OAP_2019!$A$2:$J$294,10,FALSE)</f>
        <v>PAI_01 - Operacional</v>
      </c>
      <c r="I92" s="89" t="s">
        <v>200</v>
      </c>
      <c r="J92" s="89" t="str">
        <f>VLOOKUP(Revisión_Avance_Periodo!$I92,BD_Seguimiento_OAP_2019!$L:$M,2,FALSE)</f>
        <v>Actualizar politíca de supervisión de la entidad.</v>
      </c>
      <c r="K92" s="106" t="s">
        <v>49</v>
      </c>
      <c r="L92" s="172">
        <v>4.4642857142857152E-4</v>
      </c>
      <c r="M92" s="173" t="s">
        <v>110</v>
      </c>
      <c r="N92" s="174">
        <f>INDEX(BD_Seguimiento_OAP_2019!$AH$3:$AS$294,MATCH(Revisión_Avance_Periodo!$I92,BD_Seguimiento_OAP_2019!$L$3:$L$294,0),MATCH(Revisión_Avance_Periodo!$M92,BD_Seguimiento_OAP_2019!$AH$2:$AS$2,0))</f>
        <v>0.2</v>
      </c>
      <c r="O92" s="174">
        <f>INDEX(BD_Seguimiento_OAP_2019!$AV$3:$BG$294,MATCH(Revisión_Avance_Periodo!$I92,BD_Seguimiento_OAP_2019!$L$3:$L$294,0),MATCH(Revisión_Avance_Periodo!$M92,BD_Seguimiento_OAP_2019!$AV$2:$BG$2,0))</f>
        <v>0</v>
      </c>
      <c r="P92" s="189">
        <f t="shared" si="13"/>
        <v>0</v>
      </c>
      <c r="Q92" s="173" t="str">
        <f>VLOOKUP(P92,Tabla_Indicador_Gestion4[#All],3,TRUE)</f>
        <v>Por Ejecutar</v>
      </c>
      <c r="R92" s="215">
        <f>SUBTOTAL(9,$N$86:$N92)</f>
        <v>0.60000000000000009</v>
      </c>
      <c r="S92" s="216">
        <f>SUBTOTAL(9,$O$86:$O92)</f>
        <v>0.5</v>
      </c>
      <c r="T92" s="231">
        <f>IFERROR(+Revisión_Avance_Periodo!$S92/Revisión_Avance_Periodo!$R92,0)</f>
        <v>0.83333333333333326</v>
      </c>
      <c r="U92" s="184"/>
      <c r="V92" s="185"/>
      <c r="W92" s="183"/>
      <c r="X92" s="183"/>
      <c r="Y92" s="183"/>
      <c r="Z92" s="186"/>
      <c r="AA92" s="187"/>
    </row>
    <row r="93" spans="1:27" x14ac:dyDescent="0.25">
      <c r="A93" s="94">
        <v>8</v>
      </c>
      <c r="B93" s="96" t="str">
        <f>CONCATENATE(Revisión_Avance_Periodo!$C93,";",Revisión_Avance_Periodo!$E93,";",Revisión_Avance_Periodo!$I93)</f>
        <v>OE1;PR_10;ACT_02</v>
      </c>
      <c r="C93" s="180" t="s">
        <v>9</v>
      </c>
      <c r="D93" s="181" t="str">
        <f>VLOOKUP(Revisión_Avance_Periodo!$C93,Componentes_BD!$F$1:$G$5,2,FALSE)</f>
        <v>Fortalecer la Vigilancia.</v>
      </c>
      <c r="E93" s="119" t="s">
        <v>12</v>
      </c>
      <c r="F93" s="95">
        <v>2</v>
      </c>
      <c r="G93" s="95" t="str">
        <f>VLOOKUP(Revisión_Avance_Periodo!$A93,BD_Seguimiento_OAP_2019!$A$2:$G$294,7,FALSE)</f>
        <v>PAI</v>
      </c>
      <c r="H93" s="95" t="str">
        <f>VLOOKUP(Revisión_Avance_Periodo!$A93,BD_Seguimiento_OAP_2019!$A$2:$J$294,10,FALSE)</f>
        <v>PAI_01 - Operacional</v>
      </c>
      <c r="I93" s="95" t="s">
        <v>200</v>
      </c>
      <c r="J93" s="95" t="str">
        <f>VLOOKUP(Revisión_Avance_Periodo!$I93,BD_Seguimiento_OAP_2019!$L:$M,2,FALSE)</f>
        <v>Actualizar politíca de supervisión de la entidad.</v>
      </c>
      <c r="K93" s="119" t="s">
        <v>49</v>
      </c>
      <c r="L93" s="172">
        <v>4.4642857142857152E-4</v>
      </c>
      <c r="M93" s="182" t="s">
        <v>111</v>
      </c>
      <c r="N93" s="174">
        <f>INDEX(BD_Seguimiento_OAP_2019!$AH$3:$AS$294,MATCH(Revisión_Avance_Periodo!$I93,BD_Seguimiento_OAP_2019!$L$3:$L$294,0),MATCH(Revisión_Avance_Periodo!$M93,BD_Seguimiento_OAP_2019!$AH$2:$AS$2,0))</f>
        <v>0.15</v>
      </c>
      <c r="O93" s="174">
        <f>INDEX(BD_Seguimiento_OAP_2019!$AV$3:$BG$294,MATCH(Revisión_Avance_Periodo!$I93,BD_Seguimiento_OAP_2019!$L$3:$L$294,0),MATCH(Revisión_Avance_Periodo!$M93,BD_Seguimiento_OAP_2019!$AV$2:$BG$2,0))</f>
        <v>0</v>
      </c>
      <c r="P93" s="188">
        <f t="shared" si="13"/>
        <v>0</v>
      </c>
      <c r="Q93" s="182" t="str">
        <f>VLOOKUP(P93,Tabla_Indicador_Gestion4[#All],3,TRUE)</f>
        <v>Por Ejecutar</v>
      </c>
      <c r="R93" s="215">
        <f>SUBTOTAL(9,$N$86:$N93)</f>
        <v>0.75000000000000011</v>
      </c>
      <c r="S93" s="216">
        <f>SUBTOTAL(9,$O$86:$O93)</f>
        <v>0.5</v>
      </c>
      <c r="T93" s="231">
        <f>IFERROR(+Revisión_Avance_Periodo!$S93/Revisión_Avance_Periodo!$R93,0)</f>
        <v>0.66666666666666652</v>
      </c>
      <c r="U93" s="184"/>
      <c r="V93" s="185"/>
      <c r="W93" s="183"/>
      <c r="X93" s="183"/>
      <c r="Y93" s="183"/>
      <c r="Z93" s="186"/>
      <c r="AA93" s="187"/>
    </row>
    <row r="94" spans="1:27" x14ac:dyDescent="0.25">
      <c r="A94" s="88">
        <v>8</v>
      </c>
      <c r="B94" s="91" t="str">
        <f>CONCATENATE(Revisión_Avance_Periodo!$C94,";",Revisión_Avance_Periodo!$E94,";",Revisión_Avance_Periodo!$I94)</f>
        <v>OE1;PR_10;ACT_02</v>
      </c>
      <c r="C94" s="170" t="s">
        <v>9</v>
      </c>
      <c r="D94" s="171" t="str">
        <f>VLOOKUP(Revisión_Avance_Periodo!$C94,Componentes_BD!$F$1:$G$5,2,FALSE)</f>
        <v>Fortalecer la Vigilancia.</v>
      </c>
      <c r="E94" s="106" t="s">
        <v>12</v>
      </c>
      <c r="F94" s="89">
        <v>2</v>
      </c>
      <c r="G94" s="89" t="str">
        <f>VLOOKUP(Revisión_Avance_Periodo!$A94,BD_Seguimiento_OAP_2019!$A$2:$G$294,7,FALSE)</f>
        <v>PAI</v>
      </c>
      <c r="H94" s="89" t="str">
        <f>VLOOKUP(Revisión_Avance_Periodo!$A94,BD_Seguimiento_OAP_2019!$A$2:$J$294,10,FALSE)</f>
        <v>PAI_01 - Operacional</v>
      </c>
      <c r="I94" s="89" t="s">
        <v>200</v>
      </c>
      <c r="J94" s="89" t="str">
        <f>VLOOKUP(Revisión_Avance_Periodo!$I94,BD_Seguimiento_OAP_2019!$L:$M,2,FALSE)</f>
        <v>Actualizar politíca de supervisión de la entidad.</v>
      </c>
      <c r="K94" s="106" t="s">
        <v>49</v>
      </c>
      <c r="L94" s="172">
        <v>4.4642857142857152E-4</v>
      </c>
      <c r="M94" s="173" t="s">
        <v>112</v>
      </c>
      <c r="N94" s="174">
        <f>INDEX(BD_Seguimiento_OAP_2019!$AH$3:$AS$294,MATCH(Revisión_Avance_Periodo!$I94,BD_Seguimiento_OAP_2019!$L$3:$L$294,0),MATCH(Revisión_Avance_Periodo!$M94,BD_Seguimiento_OAP_2019!$AH$2:$AS$2,0))</f>
        <v>0.1</v>
      </c>
      <c r="O94" s="174">
        <f>INDEX(BD_Seguimiento_OAP_2019!$AV$3:$BG$294,MATCH(Revisión_Avance_Periodo!$I94,BD_Seguimiento_OAP_2019!$L$3:$L$294,0),MATCH(Revisión_Avance_Periodo!$M94,BD_Seguimiento_OAP_2019!$AV$2:$BG$2,0))</f>
        <v>0</v>
      </c>
      <c r="P94" s="189">
        <f t="shared" si="13"/>
        <v>0</v>
      </c>
      <c r="Q94" s="173" t="str">
        <f>VLOOKUP(P94,Tabla_Indicador_Gestion4[#All],3,TRUE)</f>
        <v>Por Ejecutar</v>
      </c>
      <c r="R94" s="215">
        <f>SUBTOTAL(9,$N$86:$N94)</f>
        <v>0.85000000000000009</v>
      </c>
      <c r="S94" s="216">
        <f>SUBTOTAL(9,$O$86:$O94)</f>
        <v>0.5</v>
      </c>
      <c r="T94" s="231">
        <f>IFERROR(+Revisión_Avance_Periodo!$S94/Revisión_Avance_Periodo!$R94,0)</f>
        <v>0.58823529411764697</v>
      </c>
      <c r="U94" s="184"/>
      <c r="V94" s="185"/>
      <c r="W94" s="183"/>
      <c r="X94" s="183"/>
      <c r="Y94" s="183"/>
      <c r="Z94" s="186"/>
      <c r="AA94" s="187"/>
    </row>
    <row r="95" spans="1:27" x14ac:dyDescent="0.25">
      <c r="A95" s="94">
        <v>8</v>
      </c>
      <c r="B95" s="96" t="str">
        <f>CONCATENATE(Revisión_Avance_Periodo!$C95,";",Revisión_Avance_Periodo!$E95,";",Revisión_Avance_Periodo!$I95)</f>
        <v>OE1;PR_10;ACT_02</v>
      </c>
      <c r="C95" s="180" t="s">
        <v>9</v>
      </c>
      <c r="D95" s="181" t="str">
        <f>VLOOKUP(Revisión_Avance_Periodo!$C95,Componentes_BD!$F$1:$G$5,2,FALSE)</f>
        <v>Fortalecer la Vigilancia.</v>
      </c>
      <c r="E95" s="119" t="s">
        <v>12</v>
      </c>
      <c r="F95" s="95">
        <v>2</v>
      </c>
      <c r="G95" s="95" t="str">
        <f>VLOOKUP(Revisión_Avance_Periodo!$A95,BD_Seguimiento_OAP_2019!$A$2:$G$294,7,FALSE)</f>
        <v>PAI</v>
      </c>
      <c r="H95" s="95" t="str">
        <f>VLOOKUP(Revisión_Avance_Periodo!$A95,BD_Seguimiento_OAP_2019!$A$2:$J$294,10,FALSE)</f>
        <v>PAI_01 - Operacional</v>
      </c>
      <c r="I95" s="95" t="s">
        <v>200</v>
      </c>
      <c r="J95" s="95" t="str">
        <f>VLOOKUP(Revisión_Avance_Periodo!$I95,BD_Seguimiento_OAP_2019!$L:$M,2,FALSE)</f>
        <v>Actualizar politíca de supervisión de la entidad.</v>
      </c>
      <c r="K95" s="119" t="s">
        <v>49</v>
      </c>
      <c r="L95" s="172">
        <v>4.4642857142857152E-4</v>
      </c>
      <c r="M95" s="182" t="s">
        <v>113</v>
      </c>
      <c r="N95" s="174">
        <f>INDEX(BD_Seguimiento_OAP_2019!$AH$3:$AS$294,MATCH(Revisión_Avance_Periodo!$I95,BD_Seguimiento_OAP_2019!$L$3:$L$294,0),MATCH(Revisión_Avance_Periodo!$M95,BD_Seguimiento_OAP_2019!$AH$2:$AS$2,0))</f>
        <v>0.1</v>
      </c>
      <c r="O95" s="174">
        <f>INDEX(BD_Seguimiento_OAP_2019!$AV$3:$BG$294,MATCH(Revisión_Avance_Periodo!$I95,BD_Seguimiento_OAP_2019!$L$3:$L$294,0),MATCH(Revisión_Avance_Periodo!$M95,BD_Seguimiento_OAP_2019!$AV$2:$BG$2,0))</f>
        <v>0</v>
      </c>
      <c r="P95" s="188">
        <f t="shared" si="13"/>
        <v>0</v>
      </c>
      <c r="Q95" s="182" t="str">
        <f>VLOOKUP(P95,Tabla_Indicador_Gestion4[#All],3,TRUE)</f>
        <v>Por Ejecutar</v>
      </c>
      <c r="R95" s="215">
        <f>SUBTOTAL(9,$N$86:$N95)</f>
        <v>0.95000000000000007</v>
      </c>
      <c r="S95" s="216">
        <f>SUBTOTAL(9,$O$86:$O95)</f>
        <v>0.5</v>
      </c>
      <c r="T95" s="231">
        <f>IFERROR(+Revisión_Avance_Periodo!$S95/Revisión_Avance_Periodo!$R95,0)</f>
        <v>0.52631578947368418</v>
      </c>
      <c r="U95" s="184"/>
      <c r="V95" s="185"/>
      <c r="W95" s="183"/>
      <c r="X95" s="183"/>
      <c r="Y95" s="183"/>
      <c r="Z95" s="186"/>
      <c r="AA95" s="187"/>
    </row>
    <row r="96" spans="1:27" x14ac:dyDescent="0.25">
      <c r="A96" s="88">
        <v>8</v>
      </c>
      <c r="B96" s="91" t="str">
        <f>CONCATENATE(Revisión_Avance_Periodo!$C96,";",Revisión_Avance_Periodo!$E96,";",Revisión_Avance_Periodo!$I96)</f>
        <v>OE1;PR_10;ACT_02</v>
      </c>
      <c r="C96" s="170" t="s">
        <v>9</v>
      </c>
      <c r="D96" s="171" t="str">
        <f>VLOOKUP(Revisión_Avance_Periodo!$C96,Componentes_BD!$F$1:$G$5,2,FALSE)</f>
        <v>Fortalecer la Vigilancia.</v>
      </c>
      <c r="E96" s="106" t="s">
        <v>12</v>
      </c>
      <c r="F96" s="89">
        <v>2</v>
      </c>
      <c r="G96" s="89" t="str">
        <f>VLOOKUP(Revisión_Avance_Periodo!$A96,BD_Seguimiento_OAP_2019!$A$2:$G$294,7,FALSE)</f>
        <v>PAI</v>
      </c>
      <c r="H96" s="89" t="str">
        <f>VLOOKUP(Revisión_Avance_Periodo!$A96,BD_Seguimiento_OAP_2019!$A$2:$J$294,10,FALSE)</f>
        <v>PAI_01 - Operacional</v>
      </c>
      <c r="I96" s="89" t="s">
        <v>200</v>
      </c>
      <c r="J96" s="89" t="str">
        <f>VLOOKUP(Revisión_Avance_Periodo!$I96,BD_Seguimiento_OAP_2019!$L:$M,2,FALSE)</f>
        <v>Actualizar politíca de supervisión de la entidad.</v>
      </c>
      <c r="K96" s="106" t="s">
        <v>49</v>
      </c>
      <c r="L96" s="172">
        <v>4.4642857142857152E-4</v>
      </c>
      <c r="M96" s="173" t="s">
        <v>114</v>
      </c>
      <c r="N96" s="174">
        <f>INDEX(BD_Seguimiento_OAP_2019!$AH$3:$AS$294,MATCH(Revisión_Avance_Periodo!$I96,BD_Seguimiento_OAP_2019!$L$3:$L$294,0),MATCH(Revisión_Avance_Periodo!$M96,BD_Seguimiento_OAP_2019!$AH$2:$AS$2,0))</f>
        <v>0.05</v>
      </c>
      <c r="O96" s="174">
        <f>INDEX(BD_Seguimiento_OAP_2019!$AV$3:$BG$294,MATCH(Revisión_Avance_Periodo!$I96,BD_Seguimiento_OAP_2019!$L$3:$L$294,0),MATCH(Revisión_Avance_Periodo!$M96,BD_Seguimiento_OAP_2019!$AV$2:$BG$2,0))</f>
        <v>0</v>
      </c>
      <c r="P96" s="189">
        <f t="shared" si="13"/>
        <v>0</v>
      </c>
      <c r="Q96" s="173" t="str">
        <f>VLOOKUP(P96,Tabla_Indicador_Gestion4[#All],3,TRUE)</f>
        <v>Por Ejecutar</v>
      </c>
      <c r="R96" s="215">
        <f>SUBTOTAL(9,$N$86:$N96)</f>
        <v>1</v>
      </c>
      <c r="S96" s="216">
        <f>SUBTOTAL(9,$O$86:$O96)</f>
        <v>0.5</v>
      </c>
      <c r="T96" s="231">
        <f>IFERROR(+Revisión_Avance_Periodo!$S96/Revisión_Avance_Periodo!$R96,0)</f>
        <v>0.5</v>
      </c>
      <c r="U96" s="184"/>
      <c r="V96" s="185"/>
      <c r="W96" s="183"/>
      <c r="X96" s="183"/>
      <c r="Y96" s="183"/>
      <c r="Z96" s="186"/>
      <c r="AA96" s="187"/>
    </row>
    <row r="97" spans="1:27" ht="15.75" thickBot="1" x14ac:dyDescent="0.3">
      <c r="A97" s="94">
        <v>8</v>
      </c>
      <c r="B97" s="96" t="str">
        <f>CONCATENATE(Revisión_Avance_Periodo!$C97,";",Revisión_Avance_Periodo!$E97,";",Revisión_Avance_Periodo!$I97)</f>
        <v>OE1;PR_10;ACT_02</v>
      </c>
      <c r="C97" s="180" t="s">
        <v>9</v>
      </c>
      <c r="D97" s="181" t="str">
        <f>VLOOKUP(Revisión_Avance_Periodo!$C97,Componentes_BD!$F$1:$G$5,2,FALSE)</f>
        <v>Fortalecer la Vigilancia.</v>
      </c>
      <c r="E97" s="119" t="s">
        <v>12</v>
      </c>
      <c r="F97" s="95">
        <v>2</v>
      </c>
      <c r="G97" s="95" t="str">
        <f>VLOOKUP(Revisión_Avance_Periodo!$A97,BD_Seguimiento_OAP_2019!$A$2:$G$294,7,FALSE)</f>
        <v>PAI</v>
      </c>
      <c r="H97" s="95" t="str">
        <f>VLOOKUP(Revisión_Avance_Periodo!$A97,BD_Seguimiento_OAP_2019!$A$2:$J$294,10,FALSE)</f>
        <v>PAI_01 - Operacional</v>
      </c>
      <c r="I97" s="95" t="s">
        <v>200</v>
      </c>
      <c r="J97" s="95" t="str">
        <f>VLOOKUP(Revisión_Avance_Periodo!$I97,BD_Seguimiento_OAP_2019!$L:$M,2,FALSE)</f>
        <v>Actualizar politíca de supervisión de la entidad.</v>
      </c>
      <c r="K97" s="119" t="s">
        <v>49</v>
      </c>
      <c r="L97" s="172">
        <v>4.4642857142857152E-4</v>
      </c>
      <c r="M97" s="182" t="s">
        <v>115</v>
      </c>
      <c r="N97" s="174">
        <f>INDEX(BD_Seguimiento_OAP_2019!$AH$3:$AS$294,MATCH(Revisión_Avance_Periodo!$I97,BD_Seguimiento_OAP_2019!$L$3:$L$294,0),MATCH(Revisión_Avance_Periodo!$M97,BD_Seguimiento_OAP_2019!$AH$2:$AS$2,0))</f>
        <v>0</v>
      </c>
      <c r="O97" s="174">
        <f>INDEX(BD_Seguimiento_OAP_2019!$AV$3:$BG$294,MATCH(Revisión_Avance_Periodo!$I97,BD_Seguimiento_OAP_2019!$L$3:$L$294,0),MATCH(Revisión_Avance_Periodo!$M97,BD_Seguimiento_OAP_2019!$AV$2:$BG$2,0))</f>
        <v>0</v>
      </c>
      <c r="P97" s="175">
        <f t="shared" ref="P97:P99" si="17">IFERROR((O97/N97),0)</f>
        <v>0</v>
      </c>
      <c r="Q97" s="182" t="str">
        <f>VLOOKUP(P97,Tabla_Indicador_Gestion4[#All],3,TRUE)</f>
        <v>Por Ejecutar</v>
      </c>
      <c r="R97" s="215">
        <f>SUBTOTAL(9,$N$86:$N97)</f>
        <v>1</v>
      </c>
      <c r="S97" s="216">
        <f>SUBTOTAL(9,$O$86:$O97)</f>
        <v>0.5</v>
      </c>
      <c r="T97" s="231">
        <f>IFERROR(+Revisión_Avance_Periodo!$S97/Revisión_Avance_Periodo!$R97,0)</f>
        <v>0.5</v>
      </c>
      <c r="U97" s="184"/>
      <c r="V97" s="185"/>
      <c r="W97" s="183"/>
      <c r="X97" s="183"/>
      <c r="Y97" s="183"/>
      <c r="Z97" s="186"/>
      <c r="AA97" s="187"/>
    </row>
    <row r="98" spans="1:27" x14ac:dyDescent="0.25">
      <c r="A98" s="88">
        <v>9</v>
      </c>
      <c r="B98" s="91" t="str">
        <f>CONCATENATE(Revisión_Avance_Periodo!$C98,";",Revisión_Avance_Periodo!$E98,";",Revisión_Avance_Periodo!$I98)</f>
        <v>OE1;PR_10;ACT_253</v>
      </c>
      <c r="C98" s="170" t="s">
        <v>9</v>
      </c>
      <c r="D98" s="171" t="str">
        <f>VLOOKUP(Revisión_Avance_Periodo!$C98,Componentes_BD!$F$1:$G$5,2,FALSE)</f>
        <v>Fortalecer la Vigilancia.</v>
      </c>
      <c r="E98" s="106" t="s">
        <v>12</v>
      </c>
      <c r="F98" s="89">
        <v>2</v>
      </c>
      <c r="G98" s="89" t="str">
        <f>VLOOKUP(Revisión_Avance_Periodo!$A98,BD_Seguimiento_OAP_2019!$A$2:$G$294,7,FALSE)</f>
        <v>PAI</v>
      </c>
      <c r="H98" s="89" t="str">
        <f>VLOOKUP(Revisión_Avance_Periodo!$A98,BD_Seguimiento_OAP_2019!$A$2:$J$294,10,FALSE)</f>
        <v>PAI_01 - Operacional</v>
      </c>
      <c r="I98" s="89" t="s">
        <v>214</v>
      </c>
      <c r="J98" s="89" t="str">
        <f>VLOOKUP(Revisión_Avance_Periodo!$I98,BD_Seguimiento_OAP_2019!$L:$M,2,FALSE)</f>
        <v>Proponer modificación a normas reglamentarias conjuntamente con el MinTransporte y la Oficina Jurídica</v>
      </c>
      <c r="K98" s="106" t="s">
        <v>49</v>
      </c>
      <c r="L98" s="172">
        <v>4.4642857142857152E-4</v>
      </c>
      <c r="M98" s="173" t="s">
        <v>104</v>
      </c>
      <c r="N98" s="174">
        <f>INDEX(BD_Seguimiento_OAP_2019!$AH$3:$AS$294,MATCH(Revisión_Avance_Periodo!$I98,BD_Seguimiento_OAP_2019!$L$3:$L$294,0),MATCH(Revisión_Avance_Periodo!$M98,BD_Seguimiento_OAP_2019!$AH$2:$AS$2,0))</f>
        <v>0</v>
      </c>
      <c r="O98" s="174">
        <f>INDEX(BD_Seguimiento_OAP_2019!$AV$3:$BG$294,MATCH(Revisión_Avance_Periodo!$I98,BD_Seguimiento_OAP_2019!$L$3:$L$294,0),MATCH(Revisión_Avance_Periodo!$M98,BD_Seguimiento_OAP_2019!$AV$2:$BG$2,0))</f>
        <v>0</v>
      </c>
      <c r="P98" s="175">
        <f t="shared" si="17"/>
        <v>0</v>
      </c>
      <c r="Q98" s="173" t="str">
        <f>VLOOKUP(P98,Tabla_Indicador_Gestion4[#All],3,TRUE)</f>
        <v>Por Ejecutar</v>
      </c>
      <c r="R98" s="213">
        <f>SUBTOTAL(9,$N$98:$N98)</f>
        <v>0</v>
      </c>
      <c r="S98" s="214">
        <f>SUBTOTAL(9,$O$98:$O98)</f>
        <v>0</v>
      </c>
      <c r="T98" s="234">
        <f>IFERROR(+Revisión_Avance_Periodo!$S98/Revisión_Avance_Periodo!$R98,0)</f>
        <v>0</v>
      </c>
      <c r="U98" s="177">
        <f>SUBTOTAL(9,N98:N109)</f>
        <v>0.89999999999999991</v>
      </c>
      <c r="V98" s="176">
        <f>SUBTOTAL(9,O98:O109)</f>
        <v>0.5</v>
      </c>
      <c r="W98" s="176">
        <f t="shared" ref="W98" si="18">+V98/U98</f>
        <v>0.55555555555555558</v>
      </c>
      <c r="X98" s="176"/>
      <c r="Y98" s="176">
        <f>100%-Revisión_Avance_Periodo!$W98</f>
        <v>0.44444444444444442</v>
      </c>
      <c r="Z98" s="178" t="str">
        <f>VLOOKUP(W98,Tabla_Indicador_Gestion4[],3,TRUE)</f>
        <v>En Tramite</v>
      </c>
      <c r="AA98" s="179">
        <f>Revisión_Avance_Periodo!$W98*Revisión_Avance_Periodo!$L98</f>
        <v>2.4801587301587306E-4</v>
      </c>
    </row>
    <row r="99" spans="1:27" x14ac:dyDescent="0.25">
      <c r="A99" s="94">
        <v>9</v>
      </c>
      <c r="B99" s="96" t="str">
        <f>CONCATENATE(Revisión_Avance_Periodo!$C99,";",Revisión_Avance_Periodo!$E99,";",Revisión_Avance_Periodo!$I99)</f>
        <v>OE1;PR_10;ACT_253</v>
      </c>
      <c r="C99" s="180" t="s">
        <v>9</v>
      </c>
      <c r="D99" s="181" t="str">
        <f>VLOOKUP(Revisión_Avance_Periodo!$C99,Componentes_BD!$F$1:$G$5,2,FALSE)</f>
        <v>Fortalecer la Vigilancia.</v>
      </c>
      <c r="E99" s="119" t="s">
        <v>12</v>
      </c>
      <c r="F99" s="95">
        <v>2</v>
      </c>
      <c r="G99" s="95" t="str">
        <f>VLOOKUP(Revisión_Avance_Periodo!$A99,BD_Seguimiento_OAP_2019!$A$2:$G$294,7,FALSE)</f>
        <v>PAI</v>
      </c>
      <c r="H99" s="95" t="str">
        <f>VLOOKUP(Revisión_Avance_Periodo!$A99,BD_Seguimiento_OAP_2019!$A$2:$J$294,10,FALSE)</f>
        <v>PAI_01 - Operacional</v>
      </c>
      <c r="I99" s="95" t="s">
        <v>214</v>
      </c>
      <c r="J99" s="95" t="str">
        <f>VLOOKUP(Revisión_Avance_Periodo!$I99,BD_Seguimiento_OAP_2019!$L:$M,2,FALSE)</f>
        <v>Proponer modificación a normas reglamentarias conjuntamente con el MinTransporte y la Oficina Jurídica</v>
      </c>
      <c r="K99" s="119" t="s">
        <v>49</v>
      </c>
      <c r="L99" s="172">
        <v>4.4642857142857152E-4</v>
      </c>
      <c r="M99" s="182" t="s">
        <v>105</v>
      </c>
      <c r="N99" s="174">
        <f>INDEX(BD_Seguimiento_OAP_2019!$AH$3:$AS$294,MATCH(Revisión_Avance_Periodo!$I99,BD_Seguimiento_OAP_2019!$L$3:$L$294,0),MATCH(Revisión_Avance_Periodo!$M99,BD_Seguimiento_OAP_2019!$AH$2:$AS$2,0))</f>
        <v>0</v>
      </c>
      <c r="O99" s="174">
        <f>INDEX(BD_Seguimiento_OAP_2019!$AV$3:$BG$294,MATCH(Revisión_Avance_Periodo!$I99,BD_Seguimiento_OAP_2019!$L$3:$L$294,0),MATCH(Revisión_Avance_Periodo!$M99,BD_Seguimiento_OAP_2019!$AV$2:$BG$2,0))</f>
        <v>0</v>
      </c>
      <c r="P99" s="175">
        <f t="shared" si="17"/>
        <v>0</v>
      </c>
      <c r="Q99" s="182" t="str">
        <f>VLOOKUP(P99,Tabla_Indicador_Gestion4[#All],3,TRUE)</f>
        <v>Por Ejecutar</v>
      </c>
      <c r="R99" s="215">
        <f>SUBTOTAL(9,$N$98:$N99)</f>
        <v>0</v>
      </c>
      <c r="S99" s="216">
        <f>SUBTOTAL(9,$O$98:$O99)</f>
        <v>0</v>
      </c>
      <c r="T99" s="231">
        <f>IFERROR(+Revisión_Avance_Periodo!$S99/Revisión_Avance_Periodo!$R99,0)</f>
        <v>0</v>
      </c>
      <c r="U99" s="184"/>
      <c r="V99" s="185"/>
      <c r="W99" s="183"/>
      <c r="X99" s="183"/>
      <c r="Y99" s="183"/>
      <c r="Z99" s="186"/>
      <c r="AA99" s="187"/>
    </row>
    <row r="100" spans="1:27" x14ac:dyDescent="0.25">
      <c r="A100" s="88">
        <v>9</v>
      </c>
      <c r="B100" s="91" t="str">
        <f>CONCATENATE(Revisión_Avance_Periodo!$C100,";",Revisión_Avance_Periodo!$E100,";",Revisión_Avance_Periodo!$I100)</f>
        <v>OE1;PR_10;ACT_253</v>
      </c>
      <c r="C100" s="170" t="s">
        <v>9</v>
      </c>
      <c r="D100" s="171" t="str">
        <f>VLOOKUP(Revisión_Avance_Periodo!$C100,Componentes_BD!$F$1:$G$5,2,FALSE)</f>
        <v>Fortalecer la Vigilancia.</v>
      </c>
      <c r="E100" s="106" t="s">
        <v>12</v>
      </c>
      <c r="F100" s="89">
        <v>2</v>
      </c>
      <c r="G100" s="89" t="str">
        <f>VLOOKUP(Revisión_Avance_Periodo!$A100,BD_Seguimiento_OAP_2019!$A$2:$G$294,7,FALSE)</f>
        <v>PAI</v>
      </c>
      <c r="H100" s="89" t="str">
        <f>VLOOKUP(Revisión_Avance_Periodo!$A100,BD_Seguimiento_OAP_2019!$A$2:$J$294,10,FALSE)</f>
        <v>PAI_01 - Operacional</v>
      </c>
      <c r="I100" s="89" t="s">
        <v>214</v>
      </c>
      <c r="J100" s="89" t="str">
        <f>VLOOKUP(Revisión_Avance_Periodo!$I100,BD_Seguimiento_OAP_2019!$L:$M,2,FALSE)</f>
        <v>Proponer modificación a normas reglamentarias conjuntamente con el MinTransporte y la Oficina Jurídica</v>
      </c>
      <c r="K100" s="106" t="s">
        <v>49</v>
      </c>
      <c r="L100" s="172">
        <v>4.4642857142857152E-4</v>
      </c>
      <c r="M100" s="173" t="s">
        <v>106</v>
      </c>
      <c r="N100" s="174">
        <f>INDEX(BD_Seguimiento_OAP_2019!$AH$3:$AS$294,MATCH(Revisión_Avance_Periodo!$I100,BD_Seguimiento_OAP_2019!$L$3:$L$294,0),MATCH(Revisión_Avance_Periodo!$M100,BD_Seguimiento_OAP_2019!$AH$2:$AS$2,0))</f>
        <v>0.1</v>
      </c>
      <c r="O100" s="174">
        <f>INDEX(BD_Seguimiento_OAP_2019!$AV$3:$BG$294,MATCH(Revisión_Avance_Periodo!$I100,BD_Seguimiento_OAP_2019!$L$3:$L$294,0),MATCH(Revisión_Avance_Periodo!$M100,BD_Seguimiento_OAP_2019!$AV$2:$BG$2,0))</f>
        <v>0.1</v>
      </c>
      <c r="P100" s="189">
        <f t="shared" si="13"/>
        <v>1</v>
      </c>
      <c r="Q100" s="173" t="str">
        <f>VLOOKUP(P100,Tabla_Indicador_Gestion4[#All],3,TRUE)</f>
        <v>Culminada</v>
      </c>
      <c r="R100" s="215">
        <f>SUBTOTAL(9,$N$98:$N100)</f>
        <v>0.1</v>
      </c>
      <c r="S100" s="216">
        <f>SUBTOTAL(9,$O$98:$O100)</f>
        <v>0.1</v>
      </c>
      <c r="T100" s="231">
        <f>IFERROR(+Revisión_Avance_Periodo!$S100/Revisión_Avance_Periodo!$R100,0)</f>
        <v>1</v>
      </c>
      <c r="U100" s="184"/>
      <c r="V100" s="185"/>
      <c r="W100" s="183"/>
      <c r="X100" s="183"/>
      <c r="Y100" s="183"/>
      <c r="Z100" s="186"/>
      <c r="AA100" s="187"/>
    </row>
    <row r="101" spans="1:27" x14ac:dyDescent="0.25">
      <c r="A101" s="94">
        <v>9</v>
      </c>
      <c r="B101" s="96" t="str">
        <f>CONCATENATE(Revisión_Avance_Periodo!$C101,";",Revisión_Avance_Periodo!$E101,";",Revisión_Avance_Periodo!$I101)</f>
        <v>OE1;PR_10;ACT_253</v>
      </c>
      <c r="C101" s="180" t="s">
        <v>9</v>
      </c>
      <c r="D101" s="181" t="str">
        <f>VLOOKUP(Revisión_Avance_Periodo!$C101,Componentes_BD!$F$1:$G$5,2,FALSE)</f>
        <v>Fortalecer la Vigilancia.</v>
      </c>
      <c r="E101" s="119" t="s">
        <v>12</v>
      </c>
      <c r="F101" s="95">
        <v>2</v>
      </c>
      <c r="G101" s="95" t="str">
        <f>VLOOKUP(Revisión_Avance_Periodo!$A101,BD_Seguimiento_OAP_2019!$A$2:$G$294,7,FALSE)</f>
        <v>PAI</v>
      </c>
      <c r="H101" s="95" t="str">
        <f>VLOOKUP(Revisión_Avance_Periodo!$A101,BD_Seguimiento_OAP_2019!$A$2:$J$294,10,FALSE)</f>
        <v>PAI_01 - Operacional</v>
      </c>
      <c r="I101" s="95" t="s">
        <v>214</v>
      </c>
      <c r="J101" s="95" t="str">
        <f>VLOOKUP(Revisión_Avance_Periodo!$I101,BD_Seguimiento_OAP_2019!$L:$M,2,FALSE)</f>
        <v>Proponer modificación a normas reglamentarias conjuntamente con el MinTransporte y la Oficina Jurídica</v>
      </c>
      <c r="K101" s="119" t="s">
        <v>49</v>
      </c>
      <c r="L101" s="172">
        <v>4.4642857142857152E-4</v>
      </c>
      <c r="M101" s="182" t="s">
        <v>107</v>
      </c>
      <c r="N101" s="174">
        <f>INDEX(BD_Seguimiento_OAP_2019!$AH$3:$AS$294,MATCH(Revisión_Avance_Periodo!$I101,BD_Seguimiento_OAP_2019!$L$3:$L$294,0),MATCH(Revisión_Avance_Periodo!$M101,BD_Seguimiento_OAP_2019!$AH$2:$AS$2,0))</f>
        <v>0.1</v>
      </c>
      <c r="O101" s="174">
        <f>INDEX(BD_Seguimiento_OAP_2019!$AV$3:$BG$294,MATCH(Revisión_Avance_Periodo!$I101,BD_Seguimiento_OAP_2019!$L$3:$L$294,0),MATCH(Revisión_Avance_Periodo!$M101,BD_Seguimiento_OAP_2019!$AV$2:$BG$2,0))</f>
        <v>0.1</v>
      </c>
      <c r="P101" s="188">
        <f t="shared" si="13"/>
        <v>1</v>
      </c>
      <c r="Q101" s="182" t="str">
        <f>VLOOKUP(P101,Tabla_Indicador_Gestion4[#All],3,TRUE)</f>
        <v>Culminada</v>
      </c>
      <c r="R101" s="215">
        <f>SUBTOTAL(9,$N$98:$N101)</f>
        <v>0.2</v>
      </c>
      <c r="S101" s="216">
        <f>SUBTOTAL(9,$O$98:$O101)</f>
        <v>0.2</v>
      </c>
      <c r="T101" s="231">
        <f>IFERROR(+Revisión_Avance_Periodo!$S101/Revisión_Avance_Periodo!$R101,0)</f>
        <v>1</v>
      </c>
      <c r="U101" s="184"/>
      <c r="V101" s="185"/>
      <c r="W101" s="183"/>
      <c r="X101" s="183"/>
      <c r="Y101" s="183"/>
      <c r="Z101" s="186"/>
      <c r="AA101" s="187"/>
    </row>
    <row r="102" spans="1:27" x14ac:dyDescent="0.25">
      <c r="A102" s="88">
        <v>9</v>
      </c>
      <c r="B102" s="91" t="str">
        <f>CONCATENATE(Revisión_Avance_Periodo!$C102,";",Revisión_Avance_Periodo!$E102,";",Revisión_Avance_Periodo!$I102)</f>
        <v>OE1;PR_10;ACT_253</v>
      </c>
      <c r="C102" s="170" t="s">
        <v>9</v>
      </c>
      <c r="D102" s="171" t="str">
        <f>VLOOKUP(Revisión_Avance_Periodo!$C102,Componentes_BD!$F$1:$G$5,2,FALSE)</f>
        <v>Fortalecer la Vigilancia.</v>
      </c>
      <c r="E102" s="106" t="s">
        <v>12</v>
      </c>
      <c r="F102" s="89">
        <v>2</v>
      </c>
      <c r="G102" s="89" t="str">
        <f>VLOOKUP(Revisión_Avance_Periodo!$A102,BD_Seguimiento_OAP_2019!$A$2:$G$294,7,FALSE)</f>
        <v>PAI</v>
      </c>
      <c r="H102" s="89" t="str">
        <f>VLOOKUP(Revisión_Avance_Periodo!$A102,BD_Seguimiento_OAP_2019!$A$2:$J$294,10,FALSE)</f>
        <v>PAI_01 - Operacional</v>
      </c>
      <c r="I102" s="89" t="s">
        <v>214</v>
      </c>
      <c r="J102" s="89" t="str">
        <f>VLOOKUP(Revisión_Avance_Periodo!$I102,BD_Seguimiento_OAP_2019!$L:$M,2,FALSE)</f>
        <v>Proponer modificación a normas reglamentarias conjuntamente con el MinTransporte y la Oficina Jurídica</v>
      </c>
      <c r="K102" s="106" t="s">
        <v>49</v>
      </c>
      <c r="L102" s="172">
        <v>4.4642857142857152E-4</v>
      </c>
      <c r="M102" s="173" t="s">
        <v>108</v>
      </c>
      <c r="N102" s="174">
        <f>INDEX(BD_Seguimiento_OAP_2019!$AH$3:$AS$294,MATCH(Revisión_Avance_Periodo!$I102,BD_Seguimiento_OAP_2019!$L$3:$L$294,0),MATCH(Revisión_Avance_Periodo!$M102,BD_Seguimiento_OAP_2019!$AH$2:$AS$2,0))</f>
        <v>0.1</v>
      </c>
      <c r="O102" s="174">
        <f>INDEX(BD_Seguimiento_OAP_2019!$AV$3:$BG$294,MATCH(Revisión_Avance_Periodo!$I102,BD_Seguimiento_OAP_2019!$L$3:$L$294,0),MATCH(Revisión_Avance_Periodo!$M102,BD_Seguimiento_OAP_2019!$AV$2:$BG$2,0))</f>
        <v>0.1</v>
      </c>
      <c r="P102" s="189">
        <f t="shared" si="13"/>
        <v>1</v>
      </c>
      <c r="Q102" s="173" t="str">
        <f>VLOOKUP(P102,Tabla_Indicador_Gestion4[#All],3,TRUE)</f>
        <v>Culminada</v>
      </c>
      <c r="R102" s="215">
        <f>SUBTOTAL(9,$N$98:$N102)</f>
        <v>0.30000000000000004</v>
      </c>
      <c r="S102" s="216">
        <f>SUBTOTAL(9,$O$98:$O102)</f>
        <v>0.30000000000000004</v>
      </c>
      <c r="T102" s="231">
        <f>IFERROR(+Revisión_Avance_Periodo!$S102/Revisión_Avance_Periodo!$R102,0)</f>
        <v>1</v>
      </c>
      <c r="U102" s="184"/>
      <c r="V102" s="185"/>
      <c r="W102" s="183"/>
      <c r="X102" s="183"/>
      <c r="Y102" s="183"/>
      <c r="Z102" s="186"/>
      <c r="AA102" s="187"/>
    </row>
    <row r="103" spans="1:27" x14ac:dyDescent="0.25">
      <c r="A103" s="94">
        <v>9</v>
      </c>
      <c r="B103" s="96" t="str">
        <f>CONCATENATE(Revisión_Avance_Periodo!$C103,";",Revisión_Avance_Periodo!$E103,";",Revisión_Avance_Periodo!$I103)</f>
        <v>OE1;PR_10;ACT_253</v>
      </c>
      <c r="C103" s="180" t="s">
        <v>9</v>
      </c>
      <c r="D103" s="181" t="str">
        <f>VLOOKUP(Revisión_Avance_Periodo!$C103,Componentes_BD!$F$1:$G$5,2,FALSE)</f>
        <v>Fortalecer la Vigilancia.</v>
      </c>
      <c r="E103" s="119" t="s">
        <v>12</v>
      </c>
      <c r="F103" s="95">
        <v>2</v>
      </c>
      <c r="G103" s="95" t="str">
        <f>VLOOKUP(Revisión_Avance_Periodo!$A103,BD_Seguimiento_OAP_2019!$A$2:$G$294,7,FALSE)</f>
        <v>PAI</v>
      </c>
      <c r="H103" s="95" t="str">
        <f>VLOOKUP(Revisión_Avance_Periodo!$A103,BD_Seguimiento_OAP_2019!$A$2:$J$294,10,FALSE)</f>
        <v>PAI_01 - Operacional</v>
      </c>
      <c r="I103" s="95" t="s">
        <v>214</v>
      </c>
      <c r="J103" s="95" t="str">
        <f>VLOOKUP(Revisión_Avance_Periodo!$I103,BD_Seguimiento_OAP_2019!$L:$M,2,FALSE)</f>
        <v>Proponer modificación a normas reglamentarias conjuntamente con el MinTransporte y la Oficina Jurídica</v>
      </c>
      <c r="K103" s="119" t="s">
        <v>49</v>
      </c>
      <c r="L103" s="172">
        <v>4.4642857142857152E-4</v>
      </c>
      <c r="M103" s="182" t="s">
        <v>109</v>
      </c>
      <c r="N103" s="174">
        <f>INDEX(BD_Seguimiento_OAP_2019!$AH$3:$AS$294,MATCH(Revisión_Avance_Periodo!$I103,BD_Seguimiento_OAP_2019!$L$3:$L$294,0),MATCH(Revisión_Avance_Periodo!$M103,BD_Seguimiento_OAP_2019!$AH$2:$AS$2,0))</f>
        <v>0</v>
      </c>
      <c r="O103" s="174">
        <f>INDEX(BD_Seguimiento_OAP_2019!$AV$3:$BG$294,MATCH(Revisión_Avance_Periodo!$I103,BD_Seguimiento_OAP_2019!$L$3:$L$294,0),MATCH(Revisión_Avance_Periodo!$M103,BD_Seguimiento_OAP_2019!$AV$2:$BG$2,0))</f>
        <v>0.2</v>
      </c>
      <c r="P103" s="175">
        <f>IFERROR((O103/N103),0)</f>
        <v>0</v>
      </c>
      <c r="Q103" s="182" t="str">
        <f>VLOOKUP(P103,Tabla_Indicador_Gestion4[#All],3,TRUE)</f>
        <v>Por Ejecutar</v>
      </c>
      <c r="R103" s="215">
        <f>SUBTOTAL(9,$N$98:$N103)</f>
        <v>0.30000000000000004</v>
      </c>
      <c r="S103" s="216">
        <f>SUBTOTAL(9,$O$98:$O103)</f>
        <v>0.5</v>
      </c>
      <c r="T103" s="231">
        <f>IFERROR(+Revisión_Avance_Periodo!$S103/Revisión_Avance_Periodo!$R103,0)</f>
        <v>1.6666666666666665</v>
      </c>
      <c r="U103" s="184"/>
      <c r="V103" s="185"/>
      <c r="W103" s="183"/>
      <c r="X103" s="183"/>
      <c r="Y103" s="183"/>
      <c r="Z103" s="186"/>
      <c r="AA103" s="187"/>
    </row>
    <row r="104" spans="1:27" x14ac:dyDescent="0.25">
      <c r="A104" s="88">
        <v>9</v>
      </c>
      <c r="B104" s="91" t="str">
        <f>CONCATENATE(Revisión_Avance_Periodo!$C104,";",Revisión_Avance_Periodo!$E104,";",Revisión_Avance_Periodo!$I104)</f>
        <v>OE1;PR_10;ACT_253</v>
      </c>
      <c r="C104" s="170" t="s">
        <v>9</v>
      </c>
      <c r="D104" s="171" t="str">
        <f>VLOOKUP(Revisión_Avance_Periodo!$C104,Componentes_BD!$F$1:$G$5,2,FALSE)</f>
        <v>Fortalecer la Vigilancia.</v>
      </c>
      <c r="E104" s="106" t="s">
        <v>12</v>
      </c>
      <c r="F104" s="89">
        <v>2</v>
      </c>
      <c r="G104" s="89" t="str">
        <f>VLOOKUP(Revisión_Avance_Periodo!$A104,BD_Seguimiento_OAP_2019!$A$2:$G$294,7,FALSE)</f>
        <v>PAI</v>
      </c>
      <c r="H104" s="89" t="str">
        <f>VLOOKUP(Revisión_Avance_Periodo!$A104,BD_Seguimiento_OAP_2019!$A$2:$J$294,10,FALSE)</f>
        <v>PAI_01 - Operacional</v>
      </c>
      <c r="I104" s="89" t="s">
        <v>214</v>
      </c>
      <c r="J104" s="89" t="str">
        <f>VLOOKUP(Revisión_Avance_Periodo!$I104,BD_Seguimiento_OAP_2019!$L:$M,2,FALSE)</f>
        <v>Proponer modificación a normas reglamentarias conjuntamente con el MinTransporte y la Oficina Jurídica</v>
      </c>
      <c r="K104" s="106" t="s">
        <v>49</v>
      </c>
      <c r="L104" s="172">
        <v>4.4642857142857152E-4</v>
      </c>
      <c r="M104" s="173" t="s">
        <v>110</v>
      </c>
      <c r="N104" s="174">
        <f>INDEX(BD_Seguimiento_OAP_2019!$AH$3:$AS$294,MATCH(Revisión_Avance_Periodo!$I104,BD_Seguimiento_OAP_2019!$L$3:$L$294,0),MATCH(Revisión_Avance_Periodo!$M104,BD_Seguimiento_OAP_2019!$AH$2:$AS$2,0))</f>
        <v>0.1</v>
      </c>
      <c r="O104" s="174">
        <f>INDEX(BD_Seguimiento_OAP_2019!$AV$3:$BG$294,MATCH(Revisión_Avance_Periodo!$I104,BD_Seguimiento_OAP_2019!$L$3:$L$294,0),MATCH(Revisión_Avance_Periodo!$M104,BD_Seguimiento_OAP_2019!$AV$2:$BG$2,0))</f>
        <v>0</v>
      </c>
      <c r="P104" s="189">
        <f t="shared" si="13"/>
        <v>0</v>
      </c>
      <c r="Q104" s="173" t="str">
        <f>VLOOKUP(P104,Tabla_Indicador_Gestion4[#All],3,TRUE)</f>
        <v>Por Ejecutar</v>
      </c>
      <c r="R104" s="215">
        <f>SUBTOTAL(9,$N$98:$N104)</f>
        <v>0.4</v>
      </c>
      <c r="S104" s="216">
        <f>SUBTOTAL(9,$O$98:$O104)</f>
        <v>0.5</v>
      </c>
      <c r="T104" s="231">
        <f>IFERROR(+Revisión_Avance_Periodo!$S104/Revisión_Avance_Periodo!$R104,0)</f>
        <v>1.25</v>
      </c>
      <c r="U104" s="184"/>
      <c r="V104" s="185"/>
      <c r="W104" s="183"/>
      <c r="X104" s="183"/>
      <c r="Y104" s="183"/>
      <c r="Z104" s="186"/>
      <c r="AA104" s="187"/>
    </row>
    <row r="105" spans="1:27" x14ac:dyDescent="0.25">
      <c r="A105" s="94">
        <v>9</v>
      </c>
      <c r="B105" s="96" t="str">
        <f>CONCATENATE(Revisión_Avance_Periodo!$C105,";",Revisión_Avance_Periodo!$E105,";",Revisión_Avance_Periodo!$I105)</f>
        <v>OE1;PR_10;ACT_253</v>
      </c>
      <c r="C105" s="180" t="s">
        <v>9</v>
      </c>
      <c r="D105" s="181" t="str">
        <f>VLOOKUP(Revisión_Avance_Periodo!$C105,Componentes_BD!$F$1:$G$5,2,FALSE)</f>
        <v>Fortalecer la Vigilancia.</v>
      </c>
      <c r="E105" s="119" t="s">
        <v>12</v>
      </c>
      <c r="F105" s="95">
        <v>2</v>
      </c>
      <c r="G105" s="95" t="str">
        <f>VLOOKUP(Revisión_Avance_Periodo!$A105,BD_Seguimiento_OAP_2019!$A$2:$G$294,7,FALSE)</f>
        <v>PAI</v>
      </c>
      <c r="H105" s="95" t="str">
        <f>VLOOKUP(Revisión_Avance_Periodo!$A105,BD_Seguimiento_OAP_2019!$A$2:$J$294,10,FALSE)</f>
        <v>PAI_01 - Operacional</v>
      </c>
      <c r="I105" s="95" t="s">
        <v>214</v>
      </c>
      <c r="J105" s="95" t="str">
        <f>VLOOKUP(Revisión_Avance_Periodo!$I105,BD_Seguimiento_OAP_2019!$L:$M,2,FALSE)</f>
        <v>Proponer modificación a normas reglamentarias conjuntamente con el MinTransporte y la Oficina Jurídica</v>
      </c>
      <c r="K105" s="119" t="s">
        <v>49</v>
      </c>
      <c r="L105" s="172">
        <v>4.4642857142857152E-4</v>
      </c>
      <c r="M105" s="182" t="s">
        <v>111</v>
      </c>
      <c r="N105" s="174">
        <f>INDEX(BD_Seguimiento_OAP_2019!$AH$3:$AS$294,MATCH(Revisión_Avance_Periodo!$I105,BD_Seguimiento_OAP_2019!$L$3:$L$294,0),MATCH(Revisión_Avance_Periodo!$M105,BD_Seguimiento_OAP_2019!$AH$2:$AS$2,0))</f>
        <v>0.1</v>
      </c>
      <c r="O105" s="174">
        <f>INDEX(BD_Seguimiento_OAP_2019!$AV$3:$BG$294,MATCH(Revisión_Avance_Periodo!$I105,BD_Seguimiento_OAP_2019!$L$3:$L$294,0),MATCH(Revisión_Avance_Periodo!$M105,BD_Seguimiento_OAP_2019!$AV$2:$BG$2,0))</f>
        <v>0</v>
      </c>
      <c r="P105" s="188">
        <f t="shared" si="13"/>
        <v>0</v>
      </c>
      <c r="Q105" s="182" t="str">
        <f>VLOOKUP(P105,Tabla_Indicador_Gestion4[#All],3,TRUE)</f>
        <v>Por Ejecutar</v>
      </c>
      <c r="R105" s="215">
        <f>SUBTOTAL(9,$N$98:$N105)</f>
        <v>0.5</v>
      </c>
      <c r="S105" s="216">
        <f>SUBTOTAL(9,$O$98:$O105)</f>
        <v>0.5</v>
      </c>
      <c r="T105" s="231">
        <f>IFERROR(+Revisión_Avance_Periodo!$S105/Revisión_Avance_Periodo!$R105,0)</f>
        <v>1</v>
      </c>
      <c r="U105" s="184"/>
      <c r="V105" s="185"/>
      <c r="W105" s="183"/>
      <c r="X105" s="183"/>
      <c r="Y105" s="183"/>
      <c r="Z105" s="186"/>
      <c r="AA105" s="187"/>
    </row>
    <row r="106" spans="1:27" x14ac:dyDescent="0.25">
      <c r="A106" s="88">
        <v>9</v>
      </c>
      <c r="B106" s="91" t="str">
        <f>CONCATENATE(Revisión_Avance_Periodo!$C106,";",Revisión_Avance_Periodo!$E106,";",Revisión_Avance_Periodo!$I106)</f>
        <v>OE1;PR_10;ACT_253</v>
      </c>
      <c r="C106" s="170" t="s">
        <v>9</v>
      </c>
      <c r="D106" s="171" t="str">
        <f>VLOOKUP(Revisión_Avance_Periodo!$C106,Componentes_BD!$F$1:$G$5,2,FALSE)</f>
        <v>Fortalecer la Vigilancia.</v>
      </c>
      <c r="E106" s="106" t="s">
        <v>12</v>
      </c>
      <c r="F106" s="89">
        <v>2</v>
      </c>
      <c r="G106" s="89" t="str">
        <f>VLOOKUP(Revisión_Avance_Periodo!$A106,BD_Seguimiento_OAP_2019!$A$2:$G$294,7,FALSE)</f>
        <v>PAI</v>
      </c>
      <c r="H106" s="89" t="str">
        <f>VLOOKUP(Revisión_Avance_Periodo!$A106,BD_Seguimiento_OAP_2019!$A$2:$J$294,10,FALSE)</f>
        <v>PAI_01 - Operacional</v>
      </c>
      <c r="I106" s="89" t="s">
        <v>214</v>
      </c>
      <c r="J106" s="89" t="str">
        <f>VLOOKUP(Revisión_Avance_Periodo!$I106,BD_Seguimiento_OAP_2019!$L:$M,2,FALSE)</f>
        <v>Proponer modificación a normas reglamentarias conjuntamente con el MinTransporte y la Oficina Jurídica</v>
      </c>
      <c r="K106" s="106" t="s">
        <v>49</v>
      </c>
      <c r="L106" s="172">
        <v>4.4642857142857152E-4</v>
      </c>
      <c r="M106" s="173" t="s">
        <v>112</v>
      </c>
      <c r="N106" s="174">
        <f>INDEX(BD_Seguimiento_OAP_2019!$AH$3:$AS$294,MATCH(Revisión_Avance_Periodo!$I106,BD_Seguimiento_OAP_2019!$L$3:$L$294,0),MATCH(Revisión_Avance_Periodo!$M106,BD_Seguimiento_OAP_2019!$AH$2:$AS$2,0))</f>
        <v>0.1</v>
      </c>
      <c r="O106" s="174">
        <f>INDEX(BD_Seguimiento_OAP_2019!$AV$3:$BG$294,MATCH(Revisión_Avance_Periodo!$I106,BD_Seguimiento_OAP_2019!$L$3:$L$294,0),MATCH(Revisión_Avance_Periodo!$M106,BD_Seguimiento_OAP_2019!$AV$2:$BG$2,0))</f>
        <v>0</v>
      </c>
      <c r="P106" s="189">
        <f t="shared" si="13"/>
        <v>0</v>
      </c>
      <c r="Q106" s="173" t="str">
        <f>VLOOKUP(P106,Tabla_Indicador_Gestion4[#All],3,TRUE)</f>
        <v>Por Ejecutar</v>
      </c>
      <c r="R106" s="215">
        <f>SUBTOTAL(9,$N$98:$N106)</f>
        <v>0.6</v>
      </c>
      <c r="S106" s="216">
        <f>SUBTOTAL(9,$O$98:$O106)</f>
        <v>0.5</v>
      </c>
      <c r="T106" s="231">
        <f>IFERROR(+Revisión_Avance_Periodo!$S106/Revisión_Avance_Periodo!$R106,0)</f>
        <v>0.83333333333333337</v>
      </c>
      <c r="U106" s="184"/>
      <c r="V106" s="185"/>
      <c r="W106" s="183"/>
      <c r="X106" s="183"/>
      <c r="Y106" s="183"/>
      <c r="Z106" s="186"/>
      <c r="AA106" s="187"/>
    </row>
    <row r="107" spans="1:27" x14ac:dyDescent="0.25">
      <c r="A107" s="94">
        <v>9</v>
      </c>
      <c r="B107" s="96" t="str">
        <f>CONCATENATE(Revisión_Avance_Periodo!$C107,";",Revisión_Avance_Periodo!$E107,";",Revisión_Avance_Periodo!$I107)</f>
        <v>OE1;PR_10;ACT_253</v>
      </c>
      <c r="C107" s="180" t="s">
        <v>9</v>
      </c>
      <c r="D107" s="181" t="str">
        <f>VLOOKUP(Revisión_Avance_Periodo!$C107,Componentes_BD!$F$1:$G$5,2,FALSE)</f>
        <v>Fortalecer la Vigilancia.</v>
      </c>
      <c r="E107" s="119" t="s">
        <v>12</v>
      </c>
      <c r="F107" s="95">
        <v>2</v>
      </c>
      <c r="G107" s="95" t="str">
        <f>VLOOKUP(Revisión_Avance_Periodo!$A107,BD_Seguimiento_OAP_2019!$A$2:$G$294,7,FALSE)</f>
        <v>PAI</v>
      </c>
      <c r="H107" s="95" t="str">
        <f>VLOOKUP(Revisión_Avance_Periodo!$A107,BD_Seguimiento_OAP_2019!$A$2:$J$294,10,FALSE)</f>
        <v>PAI_01 - Operacional</v>
      </c>
      <c r="I107" s="95" t="s">
        <v>214</v>
      </c>
      <c r="J107" s="95" t="str">
        <f>VLOOKUP(Revisión_Avance_Periodo!$I107,BD_Seguimiento_OAP_2019!$L:$M,2,FALSE)</f>
        <v>Proponer modificación a normas reglamentarias conjuntamente con el MinTransporte y la Oficina Jurídica</v>
      </c>
      <c r="K107" s="119" t="s">
        <v>49</v>
      </c>
      <c r="L107" s="172">
        <v>4.4642857142857152E-4</v>
      </c>
      <c r="M107" s="182" t="s">
        <v>113</v>
      </c>
      <c r="N107" s="174">
        <f>INDEX(BD_Seguimiento_OAP_2019!$AH$3:$AS$294,MATCH(Revisión_Avance_Periodo!$I107,BD_Seguimiento_OAP_2019!$L$3:$L$294,0),MATCH(Revisión_Avance_Periodo!$M107,BD_Seguimiento_OAP_2019!$AH$2:$AS$2,0))</f>
        <v>0.1</v>
      </c>
      <c r="O107" s="174">
        <f>INDEX(BD_Seguimiento_OAP_2019!$AV$3:$BG$294,MATCH(Revisión_Avance_Periodo!$I107,BD_Seguimiento_OAP_2019!$L$3:$L$294,0),MATCH(Revisión_Avance_Periodo!$M107,BD_Seguimiento_OAP_2019!$AV$2:$BG$2,0))</f>
        <v>0</v>
      </c>
      <c r="P107" s="188">
        <f t="shared" si="13"/>
        <v>0</v>
      </c>
      <c r="Q107" s="182" t="str">
        <f>VLOOKUP(P107,Tabla_Indicador_Gestion4[#All],3,TRUE)</f>
        <v>Por Ejecutar</v>
      </c>
      <c r="R107" s="215">
        <f>SUBTOTAL(9,$N$98:$N107)</f>
        <v>0.7</v>
      </c>
      <c r="S107" s="216">
        <f>SUBTOTAL(9,$O$98:$O107)</f>
        <v>0.5</v>
      </c>
      <c r="T107" s="231">
        <f>IFERROR(+Revisión_Avance_Periodo!$S107/Revisión_Avance_Periodo!$R107,0)</f>
        <v>0.7142857142857143</v>
      </c>
      <c r="U107" s="184"/>
      <c r="V107" s="185"/>
      <c r="W107" s="183"/>
      <c r="X107" s="183"/>
      <c r="Y107" s="183"/>
      <c r="Z107" s="186"/>
      <c r="AA107" s="187"/>
    </row>
    <row r="108" spans="1:27" x14ac:dyDescent="0.25">
      <c r="A108" s="88">
        <v>9</v>
      </c>
      <c r="B108" s="91" t="str">
        <f>CONCATENATE(Revisión_Avance_Periodo!$C108,";",Revisión_Avance_Periodo!$E108,";",Revisión_Avance_Periodo!$I108)</f>
        <v>OE1;PR_10;ACT_253</v>
      </c>
      <c r="C108" s="170" t="s">
        <v>9</v>
      </c>
      <c r="D108" s="171" t="str">
        <f>VLOOKUP(Revisión_Avance_Periodo!$C108,Componentes_BD!$F$1:$G$5,2,FALSE)</f>
        <v>Fortalecer la Vigilancia.</v>
      </c>
      <c r="E108" s="106" t="s">
        <v>12</v>
      </c>
      <c r="F108" s="89">
        <v>2</v>
      </c>
      <c r="G108" s="89" t="str">
        <f>VLOOKUP(Revisión_Avance_Periodo!$A108,BD_Seguimiento_OAP_2019!$A$2:$G$294,7,FALSE)</f>
        <v>PAI</v>
      </c>
      <c r="H108" s="89" t="str">
        <f>VLOOKUP(Revisión_Avance_Periodo!$A108,BD_Seguimiento_OAP_2019!$A$2:$J$294,10,FALSE)</f>
        <v>PAI_01 - Operacional</v>
      </c>
      <c r="I108" s="89" t="s">
        <v>214</v>
      </c>
      <c r="J108" s="89" t="str">
        <f>VLOOKUP(Revisión_Avance_Periodo!$I108,BD_Seguimiento_OAP_2019!$L:$M,2,FALSE)</f>
        <v>Proponer modificación a normas reglamentarias conjuntamente con el MinTransporte y la Oficina Jurídica</v>
      </c>
      <c r="K108" s="106" t="s">
        <v>49</v>
      </c>
      <c r="L108" s="172">
        <v>4.4642857142857152E-4</v>
      </c>
      <c r="M108" s="173" t="s">
        <v>114</v>
      </c>
      <c r="N108" s="174">
        <f>INDEX(BD_Seguimiento_OAP_2019!$AH$3:$AS$294,MATCH(Revisión_Avance_Periodo!$I108,BD_Seguimiento_OAP_2019!$L$3:$L$294,0),MATCH(Revisión_Avance_Periodo!$M108,BD_Seguimiento_OAP_2019!$AH$2:$AS$2,0))</f>
        <v>0.1</v>
      </c>
      <c r="O108" s="174">
        <f>INDEX(BD_Seguimiento_OAP_2019!$AV$3:$BG$294,MATCH(Revisión_Avance_Periodo!$I108,BD_Seguimiento_OAP_2019!$L$3:$L$294,0),MATCH(Revisión_Avance_Periodo!$M108,BD_Seguimiento_OAP_2019!$AV$2:$BG$2,0))</f>
        <v>0</v>
      </c>
      <c r="P108" s="189">
        <f t="shared" si="13"/>
        <v>0</v>
      </c>
      <c r="Q108" s="173" t="str">
        <f>VLOOKUP(P108,Tabla_Indicador_Gestion4[#All],3,TRUE)</f>
        <v>Por Ejecutar</v>
      </c>
      <c r="R108" s="215">
        <f>SUBTOTAL(9,$N$98:$N108)</f>
        <v>0.79999999999999993</v>
      </c>
      <c r="S108" s="216">
        <f>SUBTOTAL(9,$O$98:$O108)</f>
        <v>0.5</v>
      </c>
      <c r="T108" s="231">
        <f>IFERROR(+Revisión_Avance_Periodo!$S108/Revisión_Avance_Periodo!$R108,0)</f>
        <v>0.625</v>
      </c>
      <c r="U108" s="184"/>
      <c r="V108" s="185"/>
      <c r="W108" s="183"/>
      <c r="X108" s="183"/>
      <c r="Y108" s="183"/>
      <c r="Z108" s="186"/>
      <c r="AA108" s="187"/>
    </row>
    <row r="109" spans="1:27" ht="15.75" thickBot="1" x14ac:dyDescent="0.3">
      <c r="A109" s="94">
        <v>9</v>
      </c>
      <c r="B109" s="96" t="str">
        <f>CONCATENATE(Revisión_Avance_Periodo!$C109,";",Revisión_Avance_Periodo!$E109,";",Revisión_Avance_Periodo!$I109)</f>
        <v>OE1;PR_10;ACT_253</v>
      </c>
      <c r="C109" s="180" t="s">
        <v>9</v>
      </c>
      <c r="D109" s="181" t="str">
        <f>VLOOKUP(Revisión_Avance_Periodo!$C109,Componentes_BD!$F$1:$G$5,2,FALSE)</f>
        <v>Fortalecer la Vigilancia.</v>
      </c>
      <c r="E109" s="119" t="s">
        <v>12</v>
      </c>
      <c r="F109" s="95">
        <v>2</v>
      </c>
      <c r="G109" s="95" t="str">
        <f>VLOOKUP(Revisión_Avance_Periodo!$A109,BD_Seguimiento_OAP_2019!$A$2:$G$294,7,FALSE)</f>
        <v>PAI</v>
      </c>
      <c r="H109" s="95" t="str">
        <f>VLOOKUP(Revisión_Avance_Periodo!$A109,BD_Seguimiento_OAP_2019!$A$2:$J$294,10,FALSE)</f>
        <v>PAI_01 - Operacional</v>
      </c>
      <c r="I109" s="95" t="s">
        <v>214</v>
      </c>
      <c r="J109" s="95" t="str">
        <f>VLOOKUP(Revisión_Avance_Periodo!$I109,BD_Seguimiento_OAP_2019!$L:$M,2,FALSE)</f>
        <v>Proponer modificación a normas reglamentarias conjuntamente con el MinTransporte y la Oficina Jurídica</v>
      </c>
      <c r="K109" s="119" t="s">
        <v>49</v>
      </c>
      <c r="L109" s="172">
        <v>4.4642857142857152E-4</v>
      </c>
      <c r="M109" s="182" t="s">
        <v>115</v>
      </c>
      <c r="N109" s="174">
        <f>INDEX(BD_Seguimiento_OAP_2019!$AH$3:$AS$294,MATCH(Revisión_Avance_Periodo!$I109,BD_Seguimiento_OAP_2019!$L$3:$L$294,0),MATCH(Revisión_Avance_Periodo!$M109,BD_Seguimiento_OAP_2019!$AH$2:$AS$2,0))</f>
        <v>0.1</v>
      </c>
      <c r="O109" s="174">
        <f>INDEX(BD_Seguimiento_OAP_2019!$AV$3:$BG$294,MATCH(Revisión_Avance_Periodo!$I109,BD_Seguimiento_OAP_2019!$L$3:$L$294,0),MATCH(Revisión_Avance_Periodo!$M109,BD_Seguimiento_OAP_2019!$AV$2:$BG$2,0))</f>
        <v>0</v>
      </c>
      <c r="P109" s="188">
        <f t="shared" si="13"/>
        <v>0</v>
      </c>
      <c r="Q109" s="182" t="str">
        <f>VLOOKUP(P109,Tabla_Indicador_Gestion4[#All],3,TRUE)</f>
        <v>Por Ejecutar</v>
      </c>
      <c r="R109" s="215">
        <f>SUBTOTAL(9,$N$98:$N109)</f>
        <v>0.89999999999999991</v>
      </c>
      <c r="S109" s="216">
        <f>SUBTOTAL(9,$O$98:$O109)</f>
        <v>0.5</v>
      </c>
      <c r="T109" s="231">
        <f>IFERROR(+Revisión_Avance_Periodo!$S109/Revisión_Avance_Periodo!$R109,0)</f>
        <v>0.55555555555555558</v>
      </c>
      <c r="U109" s="184"/>
      <c r="V109" s="185"/>
      <c r="W109" s="183"/>
      <c r="X109" s="183"/>
      <c r="Y109" s="183"/>
      <c r="Z109" s="186"/>
      <c r="AA109" s="187"/>
    </row>
    <row r="110" spans="1:27" x14ac:dyDescent="0.25">
      <c r="A110" s="88">
        <v>10</v>
      </c>
      <c r="B110" s="91" t="str">
        <f>CONCATENATE(Revisión_Avance_Periodo!$C110,";",Revisión_Avance_Periodo!$E110,";",Revisión_Avance_Periodo!$I110)</f>
        <v>OE1;PR_10;ACT_210</v>
      </c>
      <c r="C110" s="170" t="s">
        <v>9</v>
      </c>
      <c r="D110" s="171" t="str">
        <f>VLOOKUP(Revisión_Avance_Periodo!$C110,Componentes_BD!$F$1:$G$5,2,FALSE)</f>
        <v>Fortalecer la Vigilancia.</v>
      </c>
      <c r="E110" s="106" t="s">
        <v>12</v>
      </c>
      <c r="F110" s="89">
        <v>2</v>
      </c>
      <c r="G110" s="89" t="str">
        <f>VLOOKUP(Revisión_Avance_Periodo!$A110,BD_Seguimiento_OAP_2019!$A$2:$G$294,7,FALSE)</f>
        <v>PAI</v>
      </c>
      <c r="H110" s="89" t="str">
        <f>VLOOKUP(Revisión_Avance_Periodo!$A110,BD_Seguimiento_OAP_2019!$A$2:$J$294,10,FALSE)</f>
        <v>PAI_01 - Operacional</v>
      </c>
      <c r="I110" s="89" t="s">
        <v>222</v>
      </c>
      <c r="J110" s="89" t="str">
        <f>VLOOKUP(Revisión_Avance_Periodo!$I110,BD_Seguimiento_OAP_2019!$L:$M,2,FALSE)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0" s="106" t="s">
        <v>49</v>
      </c>
      <c r="L110" s="172">
        <v>4.4642857142857152E-4</v>
      </c>
      <c r="M110" s="173" t="s">
        <v>104</v>
      </c>
      <c r="N110" s="190">
        <f>INDEX(BD_Seguimiento_OAP_2019!$AH$3:$AS$294,MATCH(Revisión_Avance_Periodo!$I110,BD_Seguimiento_OAP_2019!$L$3:$L$294,0),MATCH(Revisión_Avance_Periodo!$M110,BD_Seguimiento_OAP_2019!$AH$2:$AS$2,0))</f>
        <v>99</v>
      </c>
      <c r="O110" s="190">
        <f>INDEX(BD_Seguimiento_OAP_2019!$AV$3:$BG$294,MATCH(Revisión_Avance_Periodo!$I110,BD_Seguimiento_OAP_2019!$L$3:$L$294,0),MATCH(Revisión_Avance_Periodo!$M110,BD_Seguimiento_OAP_2019!$AV$2:$BG$2,0))</f>
        <v>77</v>
      </c>
      <c r="P110" s="189">
        <f t="shared" si="13"/>
        <v>0.77777777777777779</v>
      </c>
      <c r="Q110" s="173" t="str">
        <f>VLOOKUP(P110,Tabla_Indicador_Gestion4[#All],3,TRUE)</f>
        <v>En Seguimiento</v>
      </c>
      <c r="R110" s="235">
        <f>SUBTOTAL(9,$N$110:$N110)</f>
        <v>99</v>
      </c>
      <c r="S110" s="233">
        <f>SUBTOTAL(9,$O$110:$O110)</f>
        <v>77</v>
      </c>
      <c r="T110" s="234">
        <f>IFERROR(+Revisión_Avance_Periodo!$S110/Revisión_Avance_Periodo!$R110,0)</f>
        <v>0.77777777777777779</v>
      </c>
      <c r="U110" s="191">
        <f>SUBTOTAL(9,N110:N121)</f>
        <v>2080</v>
      </c>
      <c r="V110" s="192">
        <f>SUBTOTAL(9,O110:O121)</f>
        <v>1962</v>
      </c>
      <c r="W110" s="176">
        <f t="shared" ref="W110" si="19">+V110/U110</f>
        <v>0.94326923076923075</v>
      </c>
      <c r="X110" s="176"/>
      <c r="Y110" s="176">
        <f>100%-Revisión_Avance_Periodo!$W110</f>
        <v>5.6730769230769251E-2</v>
      </c>
      <c r="Z110" s="178" t="str">
        <f>VLOOKUP(W110,Tabla_Indicador_Gestion4[],3,TRUE)</f>
        <v>Gestionado</v>
      </c>
      <c r="AA110" s="179">
        <f>Revisión_Avance_Periodo!$W110*Revisión_Avance_Periodo!$L110</f>
        <v>4.2110233516483525E-4</v>
      </c>
    </row>
    <row r="111" spans="1:27" x14ac:dyDescent="0.25">
      <c r="A111" s="94">
        <v>10</v>
      </c>
      <c r="B111" s="96" t="str">
        <f>CONCATENATE(Revisión_Avance_Periodo!$C111,";",Revisión_Avance_Periodo!$E111,";",Revisión_Avance_Periodo!$I111)</f>
        <v>OE1;PR_10;ACT_210</v>
      </c>
      <c r="C111" s="180" t="s">
        <v>9</v>
      </c>
      <c r="D111" s="181" t="str">
        <f>VLOOKUP(Revisión_Avance_Periodo!$C111,Componentes_BD!$F$1:$G$5,2,FALSE)</f>
        <v>Fortalecer la Vigilancia.</v>
      </c>
      <c r="E111" s="119" t="s">
        <v>12</v>
      </c>
      <c r="F111" s="95">
        <v>2</v>
      </c>
      <c r="G111" s="95" t="str">
        <f>VLOOKUP(Revisión_Avance_Periodo!$A111,BD_Seguimiento_OAP_2019!$A$2:$G$294,7,FALSE)</f>
        <v>PAI</v>
      </c>
      <c r="H111" s="95" t="str">
        <f>VLOOKUP(Revisión_Avance_Periodo!$A111,BD_Seguimiento_OAP_2019!$A$2:$J$294,10,FALSE)</f>
        <v>PAI_01 - Operacional</v>
      </c>
      <c r="I111" s="95" t="s">
        <v>222</v>
      </c>
      <c r="J111" s="95" t="str">
        <f>VLOOKUP(Revisión_Avance_Periodo!$I111,BD_Seguimiento_OAP_2019!$L:$M,2,FALSE)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1" s="119" t="s">
        <v>49</v>
      </c>
      <c r="L111" s="172">
        <v>4.4642857142857152E-4</v>
      </c>
      <c r="M111" s="182" t="s">
        <v>105</v>
      </c>
      <c r="N111" s="190">
        <f>INDEX(BD_Seguimiento_OAP_2019!$AH$3:$AS$294,MATCH(Revisión_Avance_Periodo!$I111,BD_Seguimiento_OAP_2019!$L$3:$L$294,0),MATCH(Revisión_Avance_Periodo!$M111,BD_Seguimiento_OAP_2019!$AH$2:$AS$2,0))</f>
        <v>196</v>
      </c>
      <c r="O111" s="190">
        <f>INDEX(BD_Seguimiento_OAP_2019!$AV$3:$BG$294,MATCH(Revisión_Avance_Periodo!$I111,BD_Seguimiento_OAP_2019!$L$3:$L$294,0),MATCH(Revisión_Avance_Periodo!$M111,BD_Seguimiento_OAP_2019!$AV$2:$BG$2,0))</f>
        <v>151</v>
      </c>
      <c r="P111" s="188">
        <f t="shared" si="13"/>
        <v>0.77040816326530615</v>
      </c>
      <c r="Q111" s="182" t="str">
        <f>VLOOKUP(P111,Tabla_Indicador_Gestion4[#All],3,TRUE)</f>
        <v>En Seguimiento</v>
      </c>
      <c r="R111" s="236">
        <f>SUBTOTAL(9,$N$110:$N111)</f>
        <v>295</v>
      </c>
      <c r="S111" s="230">
        <f>SUBTOTAL(9,$O$110:$O111)</f>
        <v>228</v>
      </c>
      <c r="T111" s="231">
        <f>IFERROR(+Revisión_Avance_Periodo!$S111/Revisión_Avance_Periodo!$R111,0)</f>
        <v>0.77288135593220342</v>
      </c>
      <c r="U111" s="184"/>
      <c r="V111" s="185"/>
      <c r="W111" s="183"/>
      <c r="X111" s="183"/>
      <c r="Y111" s="183"/>
      <c r="Z111" s="186"/>
      <c r="AA111" s="187"/>
    </row>
    <row r="112" spans="1:27" x14ac:dyDescent="0.25">
      <c r="A112" s="88">
        <v>10</v>
      </c>
      <c r="B112" s="91" t="str">
        <f>CONCATENATE(Revisión_Avance_Periodo!$C112,";",Revisión_Avance_Periodo!$E112,";",Revisión_Avance_Periodo!$I112)</f>
        <v>OE1;PR_10;ACT_210</v>
      </c>
      <c r="C112" s="170" t="s">
        <v>9</v>
      </c>
      <c r="D112" s="171" t="str">
        <f>VLOOKUP(Revisión_Avance_Periodo!$C112,Componentes_BD!$F$1:$G$5,2,FALSE)</f>
        <v>Fortalecer la Vigilancia.</v>
      </c>
      <c r="E112" s="106" t="s">
        <v>12</v>
      </c>
      <c r="F112" s="89">
        <v>2</v>
      </c>
      <c r="G112" s="89" t="str">
        <f>VLOOKUP(Revisión_Avance_Periodo!$A112,BD_Seguimiento_OAP_2019!$A$2:$G$294,7,FALSE)</f>
        <v>PAI</v>
      </c>
      <c r="H112" s="89" t="str">
        <f>VLOOKUP(Revisión_Avance_Periodo!$A112,BD_Seguimiento_OAP_2019!$A$2:$J$294,10,FALSE)</f>
        <v>PAI_01 - Operacional</v>
      </c>
      <c r="I112" s="89" t="s">
        <v>222</v>
      </c>
      <c r="J112" s="89" t="str">
        <f>VLOOKUP(Revisión_Avance_Periodo!$I112,BD_Seguimiento_OAP_2019!$L:$M,2,FALSE)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2" s="106" t="s">
        <v>49</v>
      </c>
      <c r="L112" s="172">
        <v>4.4642857142857152E-4</v>
      </c>
      <c r="M112" s="173" t="s">
        <v>106</v>
      </c>
      <c r="N112" s="190">
        <f>INDEX(BD_Seguimiento_OAP_2019!$AH$3:$AS$294,MATCH(Revisión_Avance_Periodo!$I112,BD_Seguimiento_OAP_2019!$L$3:$L$294,0),MATCH(Revisión_Avance_Periodo!$M112,BD_Seguimiento_OAP_2019!$AH$2:$AS$2,0))</f>
        <v>456</v>
      </c>
      <c r="O112" s="190">
        <f>INDEX(BD_Seguimiento_OAP_2019!$AV$3:$BG$294,MATCH(Revisión_Avance_Periodo!$I112,BD_Seguimiento_OAP_2019!$L$3:$L$294,0),MATCH(Revisión_Avance_Periodo!$M112,BD_Seguimiento_OAP_2019!$AV$2:$BG$2,0))</f>
        <v>405</v>
      </c>
      <c r="P112" s="189">
        <f t="shared" si="13"/>
        <v>0.88815789473684215</v>
      </c>
      <c r="Q112" s="173" t="str">
        <f>VLOOKUP(P112,Tabla_Indicador_Gestion4[#All],3,TRUE)</f>
        <v>Gestionado</v>
      </c>
      <c r="R112" s="236">
        <f>SUBTOTAL(9,$N$110:$N112)</f>
        <v>751</v>
      </c>
      <c r="S112" s="230">
        <f>SUBTOTAL(9,$O$110:$O112)</f>
        <v>633</v>
      </c>
      <c r="T112" s="231">
        <f>IFERROR(+Revisión_Avance_Periodo!$S112/Revisión_Avance_Periodo!$R112,0)</f>
        <v>0.84287616511318242</v>
      </c>
      <c r="U112" s="184"/>
      <c r="V112" s="185"/>
      <c r="W112" s="183"/>
      <c r="X112" s="183"/>
      <c r="Y112" s="183"/>
      <c r="Z112" s="186"/>
      <c r="AA112" s="187"/>
    </row>
    <row r="113" spans="1:27" x14ac:dyDescent="0.25">
      <c r="A113" s="94">
        <v>10</v>
      </c>
      <c r="B113" s="96" t="str">
        <f>CONCATENATE(Revisión_Avance_Periodo!$C113,";",Revisión_Avance_Periodo!$E113,";",Revisión_Avance_Periodo!$I113)</f>
        <v>OE1;PR_10;ACT_210</v>
      </c>
      <c r="C113" s="180" t="s">
        <v>9</v>
      </c>
      <c r="D113" s="181" t="str">
        <f>VLOOKUP(Revisión_Avance_Periodo!$C113,Componentes_BD!$F$1:$G$5,2,FALSE)</f>
        <v>Fortalecer la Vigilancia.</v>
      </c>
      <c r="E113" s="119" t="s">
        <v>12</v>
      </c>
      <c r="F113" s="95">
        <v>2</v>
      </c>
      <c r="G113" s="95" t="str">
        <f>VLOOKUP(Revisión_Avance_Periodo!$A113,BD_Seguimiento_OAP_2019!$A$2:$G$294,7,FALSE)</f>
        <v>PAI</v>
      </c>
      <c r="H113" s="95" t="str">
        <f>VLOOKUP(Revisión_Avance_Periodo!$A113,BD_Seguimiento_OAP_2019!$A$2:$J$294,10,FALSE)</f>
        <v>PAI_01 - Operacional</v>
      </c>
      <c r="I113" s="95" t="s">
        <v>222</v>
      </c>
      <c r="J113" s="95" t="str">
        <f>VLOOKUP(Revisión_Avance_Periodo!$I113,BD_Seguimiento_OAP_2019!$L:$M,2,FALSE)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3" s="119" t="s">
        <v>49</v>
      </c>
      <c r="L113" s="172">
        <v>4.4642857142857152E-4</v>
      </c>
      <c r="M113" s="182" t="s">
        <v>107</v>
      </c>
      <c r="N113" s="190">
        <f>INDEX(BD_Seguimiento_OAP_2019!$AH$3:$AS$294,MATCH(Revisión_Avance_Periodo!$I113,BD_Seguimiento_OAP_2019!$L$3:$L$294,0),MATCH(Revisión_Avance_Periodo!$M113,BD_Seguimiento_OAP_2019!$AH$2:$AS$2,0))</f>
        <v>264</v>
      </c>
      <c r="O113" s="190">
        <f>INDEX(BD_Seguimiento_OAP_2019!$AV$3:$BG$294,MATCH(Revisión_Avance_Periodo!$I113,BD_Seguimiento_OAP_2019!$L$3:$L$294,0),MATCH(Revisión_Avance_Periodo!$M113,BD_Seguimiento_OAP_2019!$AV$2:$BG$2,0))</f>
        <v>264</v>
      </c>
      <c r="P113" s="188">
        <f t="shared" si="13"/>
        <v>1</v>
      </c>
      <c r="Q113" s="182" t="str">
        <f>VLOOKUP(P113,Tabla_Indicador_Gestion4[#All],3,TRUE)</f>
        <v>Culminada</v>
      </c>
      <c r="R113" s="236">
        <f>SUBTOTAL(9,$N$110:$N113)</f>
        <v>1015</v>
      </c>
      <c r="S113" s="230">
        <f>SUBTOTAL(9,$O$110:$O113)</f>
        <v>897</v>
      </c>
      <c r="T113" s="231">
        <f>IFERROR(+Revisión_Avance_Periodo!$S113/Revisión_Avance_Periodo!$R113,0)</f>
        <v>0.88374384236453207</v>
      </c>
      <c r="U113" s="184"/>
      <c r="V113" s="185"/>
      <c r="W113" s="183"/>
      <c r="X113" s="183"/>
      <c r="Y113" s="183"/>
      <c r="Z113" s="186"/>
      <c r="AA113" s="187"/>
    </row>
    <row r="114" spans="1:27" x14ac:dyDescent="0.25">
      <c r="A114" s="88">
        <v>10</v>
      </c>
      <c r="B114" s="91" t="str">
        <f>CONCATENATE(Revisión_Avance_Periodo!$C114,";",Revisión_Avance_Periodo!$E114,";",Revisión_Avance_Periodo!$I114)</f>
        <v>OE1;PR_10;ACT_210</v>
      </c>
      <c r="C114" s="170" t="s">
        <v>9</v>
      </c>
      <c r="D114" s="171" t="str">
        <f>VLOOKUP(Revisión_Avance_Periodo!$C114,Componentes_BD!$F$1:$G$5,2,FALSE)</f>
        <v>Fortalecer la Vigilancia.</v>
      </c>
      <c r="E114" s="106" t="s">
        <v>12</v>
      </c>
      <c r="F114" s="89">
        <v>2</v>
      </c>
      <c r="G114" s="89" t="str">
        <f>VLOOKUP(Revisión_Avance_Periodo!$A114,BD_Seguimiento_OAP_2019!$A$2:$G$294,7,FALSE)</f>
        <v>PAI</v>
      </c>
      <c r="H114" s="89" t="str">
        <f>VLOOKUP(Revisión_Avance_Periodo!$A114,BD_Seguimiento_OAP_2019!$A$2:$J$294,10,FALSE)</f>
        <v>PAI_01 - Operacional</v>
      </c>
      <c r="I114" s="89" t="s">
        <v>222</v>
      </c>
      <c r="J114" s="89" t="str">
        <f>VLOOKUP(Revisión_Avance_Periodo!$I114,BD_Seguimiento_OAP_2019!$L:$M,2,FALSE)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4" s="106" t="s">
        <v>49</v>
      </c>
      <c r="L114" s="172">
        <v>4.4642857142857152E-4</v>
      </c>
      <c r="M114" s="173" t="s">
        <v>108</v>
      </c>
      <c r="N114" s="190">
        <f>INDEX(BD_Seguimiento_OAP_2019!$AH$3:$AS$294,MATCH(Revisión_Avance_Periodo!$I114,BD_Seguimiento_OAP_2019!$L$3:$L$294,0),MATCH(Revisión_Avance_Periodo!$M114,BD_Seguimiento_OAP_2019!$AH$2:$AS$2,0))</f>
        <v>397</v>
      </c>
      <c r="O114" s="190">
        <f>INDEX(BD_Seguimiento_OAP_2019!$AV$3:$BG$294,MATCH(Revisión_Avance_Periodo!$I114,BD_Seguimiento_OAP_2019!$L$3:$L$294,0),MATCH(Revisión_Avance_Periodo!$M114,BD_Seguimiento_OAP_2019!$AV$2:$BG$2,0))</f>
        <v>397</v>
      </c>
      <c r="P114" s="189">
        <f t="shared" si="13"/>
        <v>1</v>
      </c>
      <c r="Q114" s="173" t="str">
        <f>VLOOKUP(P114,Tabla_Indicador_Gestion4[#All],3,TRUE)</f>
        <v>Culminada</v>
      </c>
      <c r="R114" s="236">
        <f>SUBTOTAL(9,$N$110:$N114)</f>
        <v>1412</v>
      </c>
      <c r="S114" s="230">
        <f>SUBTOTAL(9,$O$110:$O114)</f>
        <v>1294</v>
      </c>
      <c r="T114" s="231">
        <f>IFERROR(+Revisión_Avance_Periodo!$S114/Revisión_Avance_Periodo!$R114,0)</f>
        <v>0.91643059490084988</v>
      </c>
      <c r="U114" s="184"/>
      <c r="V114" s="185"/>
      <c r="W114" s="183"/>
      <c r="X114" s="183"/>
      <c r="Y114" s="183"/>
      <c r="Z114" s="186"/>
      <c r="AA114" s="187"/>
    </row>
    <row r="115" spans="1:27" x14ac:dyDescent="0.25">
      <c r="A115" s="94">
        <v>10</v>
      </c>
      <c r="B115" s="96" t="str">
        <f>CONCATENATE(Revisión_Avance_Periodo!$C115,";",Revisión_Avance_Periodo!$E115,";",Revisión_Avance_Periodo!$I115)</f>
        <v>OE1;PR_10;ACT_210</v>
      </c>
      <c r="C115" s="180" t="s">
        <v>9</v>
      </c>
      <c r="D115" s="181" t="str">
        <f>VLOOKUP(Revisión_Avance_Periodo!$C115,Componentes_BD!$F$1:$G$5,2,FALSE)</f>
        <v>Fortalecer la Vigilancia.</v>
      </c>
      <c r="E115" s="119" t="s">
        <v>12</v>
      </c>
      <c r="F115" s="95">
        <v>2</v>
      </c>
      <c r="G115" s="95" t="str">
        <f>VLOOKUP(Revisión_Avance_Periodo!$A115,BD_Seguimiento_OAP_2019!$A$2:$G$294,7,FALSE)</f>
        <v>PAI</v>
      </c>
      <c r="H115" s="95" t="str">
        <f>VLOOKUP(Revisión_Avance_Periodo!$A115,BD_Seguimiento_OAP_2019!$A$2:$J$294,10,FALSE)</f>
        <v>PAI_01 - Operacional</v>
      </c>
      <c r="I115" s="95" t="s">
        <v>222</v>
      </c>
      <c r="J115" s="95" t="str">
        <f>VLOOKUP(Revisión_Avance_Periodo!$I115,BD_Seguimiento_OAP_2019!$L:$M,2,FALSE)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5" s="119" t="s">
        <v>49</v>
      </c>
      <c r="L115" s="172">
        <v>4.4642857142857152E-4</v>
      </c>
      <c r="M115" s="182" t="s">
        <v>109</v>
      </c>
      <c r="N115" s="190">
        <f>INDEX(BD_Seguimiento_OAP_2019!$AH$3:$AS$294,MATCH(Revisión_Avance_Periodo!$I115,BD_Seguimiento_OAP_2019!$L$3:$L$294,0),MATCH(Revisión_Avance_Periodo!$M115,BD_Seguimiento_OAP_2019!$AH$2:$AS$2,0))</f>
        <v>668</v>
      </c>
      <c r="O115" s="190">
        <f>INDEX(BD_Seguimiento_OAP_2019!$AV$3:$BG$294,MATCH(Revisión_Avance_Periodo!$I115,BD_Seguimiento_OAP_2019!$L$3:$L$294,0),MATCH(Revisión_Avance_Periodo!$M115,BD_Seguimiento_OAP_2019!$AV$2:$BG$2,0))</f>
        <v>668</v>
      </c>
      <c r="P115" s="188">
        <f t="shared" si="13"/>
        <v>1</v>
      </c>
      <c r="Q115" s="182" t="str">
        <f>VLOOKUP(P115,Tabla_Indicador_Gestion4[#All],3,TRUE)</f>
        <v>Culminada</v>
      </c>
      <c r="R115" s="236">
        <f>SUBTOTAL(9,$N$110:$N115)</f>
        <v>2080</v>
      </c>
      <c r="S115" s="230">
        <f>SUBTOTAL(9,$O$110:$O115)</f>
        <v>1962</v>
      </c>
      <c r="T115" s="231">
        <f>IFERROR(+Revisión_Avance_Periodo!$S115/Revisión_Avance_Periodo!$R115,0)</f>
        <v>0.94326923076923075</v>
      </c>
      <c r="U115" s="184"/>
      <c r="V115" s="185"/>
      <c r="W115" s="183"/>
      <c r="X115" s="183"/>
      <c r="Y115" s="183"/>
      <c r="Z115" s="186"/>
      <c r="AA115" s="187"/>
    </row>
    <row r="116" spans="1:27" x14ac:dyDescent="0.25">
      <c r="A116" s="88">
        <v>10</v>
      </c>
      <c r="B116" s="91" t="str">
        <f>CONCATENATE(Revisión_Avance_Periodo!$C116,";",Revisión_Avance_Periodo!$E116,";",Revisión_Avance_Periodo!$I116)</f>
        <v>OE1;PR_10;ACT_210</v>
      </c>
      <c r="C116" s="170" t="s">
        <v>9</v>
      </c>
      <c r="D116" s="171" t="str">
        <f>VLOOKUP(Revisión_Avance_Periodo!$C116,Componentes_BD!$F$1:$G$5,2,FALSE)</f>
        <v>Fortalecer la Vigilancia.</v>
      </c>
      <c r="E116" s="106" t="s">
        <v>12</v>
      </c>
      <c r="F116" s="89">
        <v>2</v>
      </c>
      <c r="G116" s="89" t="str">
        <f>VLOOKUP(Revisión_Avance_Periodo!$A116,BD_Seguimiento_OAP_2019!$A$2:$G$294,7,FALSE)</f>
        <v>PAI</v>
      </c>
      <c r="H116" s="89" t="str">
        <f>VLOOKUP(Revisión_Avance_Periodo!$A116,BD_Seguimiento_OAP_2019!$A$2:$J$294,10,FALSE)</f>
        <v>PAI_01 - Operacional</v>
      </c>
      <c r="I116" s="89" t="s">
        <v>222</v>
      </c>
      <c r="J116" s="89" t="str">
        <f>VLOOKUP(Revisión_Avance_Periodo!$I116,BD_Seguimiento_OAP_2019!$L:$M,2,FALSE)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6" s="106" t="s">
        <v>49</v>
      </c>
      <c r="L116" s="172">
        <v>4.4642857142857152E-4</v>
      </c>
      <c r="M116" s="173" t="s">
        <v>110</v>
      </c>
      <c r="N116" s="190">
        <f>INDEX(BD_Seguimiento_OAP_2019!$AH$3:$AS$294,MATCH(Revisión_Avance_Periodo!$I116,BD_Seguimiento_OAP_2019!$L$3:$L$294,0),MATCH(Revisión_Avance_Periodo!$M116,BD_Seguimiento_OAP_2019!$AH$2:$AS$2,0))</f>
        <v>0</v>
      </c>
      <c r="O116" s="190">
        <f>INDEX(BD_Seguimiento_OAP_2019!$AV$3:$BG$294,MATCH(Revisión_Avance_Periodo!$I116,BD_Seguimiento_OAP_2019!$L$3:$L$294,0),MATCH(Revisión_Avance_Periodo!$M116,BD_Seguimiento_OAP_2019!$AV$2:$BG$2,0))</f>
        <v>0</v>
      </c>
      <c r="P116" s="175">
        <f t="shared" ref="P116:P123" si="20">IFERROR((O116/N116),0)</f>
        <v>0</v>
      </c>
      <c r="Q116" s="173" t="str">
        <f>VLOOKUP(P116,Tabla_Indicador_Gestion4[#All],3,TRUE)</f>
        <v>Por Ejecutar</v>
      </c>
      <c r="R116" s="236">
        <f>SUBTOTAL(9,$N$110:$N116)</f>
        <v>2080</v>
      </c>
      <c r="S116" s="230">
        <f>SUBTOTAL(9,$O$110:$O116)</f>
        <v>1962</v>
      </c>
      <c r="T116" s="231">
        <f>IFERROR(+Revisión_Avance_Periodo!$S116/Revisión_Avance_Periodo!$R116,0)</f>
        <v>0.94326923076923075</v>
      </c>
      <c r="U116" s="184"/>
      <c r="V116" s="185"/>
      <c r="W116" s="183"/>
      <c r="X116" s="183"/>
      <c r="Y116" s="183"/>
      <c r="Z116" s="186"/>
      <c r="AA116" s="187"/>
    </row>
    <row r="117" spans="1:27" x14ac:dyDescent="0.25">
      <c r="A117" s="94">
        <v>10</v>
      </c>
      <c r="B117" s="96" t="str">
        <f>CONCATENATE(Revisión_Avance_Periodo!$C117,";",Revisión_Avance_Periodo!$E117,";",Revisión_Avance_Periodo!$I117)</f>
        <v>OE1;PR_10;ACT_210</v>
      </c>
      <c r="C117" s="180" t="s">
        <v>9</v>
      </c>
      <c r="D117" s="181" t="str">
        <f>VLOOKUP(Revisión_Avance_Periodo!$C117,Componentes_BD!$F$1:$G$5,2,FALSE)</f>
        <v>Fortalecer la Vigilancia.</v>
      </c>
      <c r="E117" s="119" t="s">
        <v>12</v>
      </c>
      <c r="F117" s="95">
        <v>2</v>
      </c>
      <c r="G117" s="95" t="str">
        <f>VLOOKUP(Revisión_Avance_Periodo!$A117,BD_Seguimiento_OAP_2019!$A$2:$G$294,7,FALSE)</f>
        <v>PAI</v>
      </c>
      <c r="H117" s="95" t="str">
        <f>VLOOKUP(Revisión_Avance_Periodo!$A117,BD_Seguimiento_OAP_2019!$A$2:$J$294,10,FALSE)</f>
        <v>PAI_01 - Operacional</v>
      </c>
      <c r="I117" s="95" t="s">
        <v>222</v>
      </c>
      <c r="J117" s="95" t="str">
        <f>VLOOKUP(Revisión_Avance_Periodo!$I117,BD_Seguimiento_OAP_2019!$L:$M,2,FALSE)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7" s="119" t="s">
        <v>49</v>
      </c>
      <c r="L117" s="172">
        <v>4.4642857142857152E-4</v>
      </c>
      <c r="M117" s="182" t="s">
        <v>111</v>
      </c>
      <c r="N117" s="190">
        <f>INDEX(BD_Seguimiento_OAP_2019!$AH$3:$AS$294,MATCH(Revisión_Avance_Periodo!$I117,BD_Seguimiento_OAP_2019!$L$3:$L$294,0),MATCH(Revisión_Avance_Periodo!$M117,BD_Seguimiento_OAP_2019!$AH$2:$AS$2,0))</f>
        <v>0</v>
      </c>
      <c r="O117" s="190">
        <f>INDEX(BD_Seguimiento_OAP_2019!$AV$3:$BG$294,MATCH(Revisión_Avance_Periodo!$I117,BD_Seguimiento_OAP_2019!$L$3:$L$294,0),MATCH(Revisión_Avance_Periodo!$M117,BD_Seguimiento_OAP_2019!$AV$2:$BG$2,0))</f>
        <v>0</v>
      </c>
      <c r="P117" s="175">
        <f t="shared" si="20"/>
        <v>0</v>
      </c>
      <c r="Q117" s="182" t="str">
        <f>VLOOKUP(P117,Tabla_Indicador_Gestion4[#All],3,TRUE)</f>
        <v>Por Ejecutar</v>
      </c>
      <c r="R117" s="236">
        <f>SUBTOTAL(9,$N$110:$N117)</f>
        <v>2080</v>
      </c>
      <c r="S117" s="230">
        <f>SUBTOTAL(9,$O$110:$O117)</f>
        <v>1962</v>
      </c>
      <c r="T117" s="231">
        <f>IFERROR(+Revisión_Avance_Periodo!$S117/Revisión_Avance_Periodo!$R117,0)</f>
        <v>0.94326923076923075</v>
      </c>
      <c r="U117" s="184"/>
      <c r="V117" s="185"/>
      <c r="W117" s="183"/>
      <c r="X117" s="183"/>
      <c r="Y117" s="183"/>
      <c r="Z117" s="186"/>
      <c r="AA117" s="187"/>
    </row>
    <row r="118" spans="1:27" x14ac:dyDescent="0.25">
      <c r="A118" s="88">
        <v>10</v>
      </c>
      <c r="B118" s="91" t="str">
        <f>CONCATENATE(Revisión_Avance_Periodo!$C118,";",Revisión_Avance_Periodo!$E118,";",Revisión_Avance_Periodo!$I118)</f>
        <v>OE1;PR_10;ACT_210</v>
      </c>
      <c r="C118" s="170" t="s">
        <v>9</v>
      </c>
      <c r="D118" s="171" t="str">
        <f>VLOOKUP(Revisión_Avance_Periodo!$C118,Componentes_BD!$F$1:$G$5,2,FALSE)</f>
        <v>Fortalecer la Vigilancia.</v>
      </c>
      <c r="E118" s="106" t="s">
        <v>12</v>
      </c>
      <c r="F118" s="89">
        <v>2</v>
      </c>
      <c r="G118" s="89" t="str">
        <f>VLOOKUP(Revisión_Avance_Periodo!$A118,BD_Seguimiento_OAP_2019!$A$2:$G$294,7,FALSE)</f>
        <v>PAI</v>
      </c>
      <c r="H118" s="89" t="str">
        <f>VLOOKUP(Revisión_Avance_Periodo!$A118,BD_Seguimiento_OAP_2019!$A$2:$J$294,10,FALSE)</f>
        <v>PAI_01 - Operacional</v>
      </c>
      <c r="I118" s="89" t="s">
        <v>222</v>
      </c>
      <c r="J118" s="89" t="str">
        <f>VLOOKUP(Revisión_Avance_Periodo!$I118,BD_Seguimiento_OAP_2019!$L:$M,2,FALSE)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8" s="106" t="s">
        <v>49</v>
      </c>
      <c r="L118" s="172">
        <v>4.4642857142857152E-4</v>
      </c>
      <c r="M118" s="173" t="s">
        <v>112</v>
      </c>
      <c r="N118" s="190">
        <f>INDEX(BD_Seguimiento_OAP_2019!$AH$3:$AS$294,MATCH(Revisión_Avance_Periodo!$I118,BD_Seguimiento_OAP_2019!$L$3:$L$294,0),MATCH(Revisión_Avance_Periodo!$M118,BD_Seguimiento_OAP_2019!$AH$2:$AS$2,0))</f>
        <v>0</v>
      </c>
      <c r="O118" s="190">
        <f>INDEX(BD_Seguimiento_OAP_2019!$AV$3:$BG$294,MATCH(Revisión_Avance_Periodo!$I118,BD_Seguimiento_OAP_2019!$L$3:$L$294,0),MATCH(Revisión_Avance_Periodo!$M118,BD_Seguimiento_OAP_2019!$AV$2:$BG$2,0))</f>
        <v>0</v>
      </c>
      <c r="P118" s="175">
        <f t="shared" si="20"/>
        <v>0</v>
      </c>
      <c r="Q118" s="173" t="str">
        <f>VLOOKUP(P118,Tabla_Indicador_Gestion4[#All],3,TRUE)</f>
        <v>Por Ejecutar</v>
      </c>
      <c r="R118" s="236">
        <f>SUBTOTAL(9,$N$110:$N118)</f>
        <v>2080</v>
      </c>
      <c r="S118" s="230">
        <f>SUBTOTAL(9,$O$110:$O118)</f>
        <v>1962</v>
      </c>
      <c r="T118" s="231">
        <f>IFERROR(+Revisión_Avance_Periodo!$S118/Revisión_Avance_Periodo!$R118,0)</f>
        <v>0.94326923076923075</v>
      </c>
      <c r="U118" s="184"/>
      <c r="V118" s="185"/>
      <c r="W118" s="183"/>
      <c r="X118" s="183"/>
      <c r="Y118" s="183"/>
      <c r="Z118" s="186"/>
      <c r="AA118" s="187"/>
    </row>
    <row r="119" spans="1:27" x14ac:dyDescent="0.25">
      <c r="A119" s="94">
        <v>10</v>
      </c>
      <c r="B119" s="96" t="str">
        <f>CONCATENATE(Revisión_Avance_Periodo!$C119,";",Revisión_Avance_Periodo!$E119,";",Revisión_Avance_Periodo!$I119)</f>
        <v>OE1;PR_10;ACT_210</v>
      </c>
      <c r="C119" s="180" t="s">
        <v>9</v>
      </c>
      <c r="D119" s="181" t="str">
        <f>VLOOKUP(Revisión_Avance_Periodo!$C119,Componentes_BD!$F$1:$G$5,2,FALSE)</f>
        <v>Fortalecer la Vigilancia.</v>
      </c>
      <c r="E119" s="119" t="s">
        <v>12</v>
      </c>
      <c r="F119" s="95">
        <v>2</v>
      </c>
      <c r="G119" s="95" t="str">
        <f>VLOOKUP(Revisión_Avance_Periodo!$A119,BD_Seguimiento_OAP_2019!$A$2:$G$294,7,FALSE)</f>
        <v>PAI</v>
      </c>
      <c r="H119" s="95" t="str">
        <f>VLOOKUP(Revisión_Avance_Periodo!$A119,BD_Seguimiento_OAP_2019!$A$2:$J$294,10,FALSE)</f>
        <v>PAI_01 - Operacional</v>
      </c>
      <c r="I119" s="95" t="s">
        <v>222</v>
      </c>
      <c r="J119" s="95" t="str">
        <f>VLOOKUP(Revisión_Avance_Periodo!$I119,BD_Seguimiento_OAP_2019!$L:$M,2,FALSE)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19" s="119" t="s">
        <v>49</v>
      </c>
      <c r="L119" s="172">
        <v>4.4642857142857152E-4</v>
      </c>
      <c r="M119" s="182" t="s">
        <v>113</v>
      </c>
      <c r="N119" s="190">
        <f>INDEX(BD_Seguimiento_OAP_2019!$AH$3:$AS$294,MATCH(Revisión_Avance_Periodo!$I119,BD_Seguimiento_OAP_2019!$L$3:$L$294,0),MATCH(Revisión_Avance_Periodo!$M119,BD_Seguimiento_OAP_2019!$AH$2:$AS$2,0))</f>
        <v>0</v>
      </c>
      <c r="O119" s="190">
        <f>INDEX(BD_Seguimiento_OAP_2019!$AV$3:$BG$294,MATCH(Revisión_Avance_Periodo!$I119,BD_Seguimiento_OAP_2019!$L$3:$L$294,0),MATCH(Revisión_Avance_Periodo!$M119,BD_Seguimiento_OAP_2019!$AV$2:$BG$2,0))</f>
        <v>0</v>
      </c>
      <c r="P119" s="175">
        <f t="shared" si="20"/>
        <v>0</v>
      </c>
      <c r="Q119" s="182" t="str">
        <f>VLOOKUP(P119,Tabla_Indicador_Gestion4[#All],3,TRUE)</f>
        <v>Por Ejecutar</v>
      </c>
      <c r="R119" s="236">
        <f>SUBTOTAL(9,$N$110:$N119)</f>
        <v>2080</v>
      </c>
      <c r="S119" s="230">
        <f>SUBTOTAL(9,$O$110:$O119)</f>
        <v>1962</v>
      </c>
      <c r="T119" s="231">
        <f>IFERROR(+Revisión_Avance_Periodo!$S119/Revisión_Avance_Periodo!$R119,0)</f>
        <v>0.94326923076923075</v>
      </c>
      <c r="U119" s="184"/>
      <c r="V119" s="185"/>
      <c r="W119" s="183"/>
      <c r="X119" s="183"/>
      <c r="Y119" s="183"/>
      <c r="Z119" s="186"/>
      <c r="AA119" s="187"/>
    </row>
    <row r="120" spans="1:27" x14ac:dyDescent="0.25">
      <c r="A120" s="88">
        <v>10</v>
      </c>
      <c r="B120" s="91" t="str">
        <f>CONCATENATE(Revisión_Avance_Periodo!$C120,";",Revisión_Avance_Periodo!$E120,";",Revisión_Avance_Periodo!$I120)</f>
        <v>OE1;PR_10;ACT_210</v>
      </c>
      <c r="C120" s="170" t="s">
        <v>9</v>
      </c>
      <c r="D120" s="171" t="str">
        <f>VLOOKUP(Revisión_Avance_Periodo!$C120,Componentes_BD!$F$1:$G$5,2,FALSE)</f>
        <v>Fortalecer la Vigilancia.</v>
      </c>
      <c r="E120" s="106" t="s">
        <v>12</v>
      </c>
      <c r="F120" s="89">
        <v>2</v>
      </c>
      <c r="G120" s="89" t="str">
        <f>VLOOKUP(Revisión_Avance_Periodo!$A120,BD_Seguimiento_OAP_2019!$A$2:$G$294,7,FALSE)</f>
        <v>PAI</v>
      </c>
      <c r="H120" s="89" t="str">
        <f>VLOOKUP(Revisión_Avance_Periodo!$A120,BD_Seguimiento_OAP_2019!$A$2:$J$294,10,FALSE)</f>
        <v>PAI_01 - Operacional</v>
      </c>
      <c r="I120" s="89" t="s">
        <v>222</v>
      </c>
      <c r="J120" s="89" t="str">
        <f>VLOOKUP(Revisión_Avance_Periodo!$I120,BD_Seguimiento_OAP_2019!$L:$M,2,FALSE)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20" s="106" t="s">
        <v>49</v>
      </c>
      <c r="L120" s="172">
        <v>4.4642857142857152E-4</v>
      </c>
      <c r="M120" s="173" t="s">
        <v>114</v>
      </c>
      <c r="N120" s="190">
        <f>INDEX(BD_Seguimiento_OAP_2019!$AH$3:$AS$294,MATCH(Revisión_Avance_Periodo!$I120,BD_Seguimiento_OAP_2019!$L$3:$L$294,0),MATCH(Revisión_Avance_Periodo!$M120,BD_Seguimiento_OAP_2019!$AH$2:$AS$2,0))</f>
        <v>0</v>
      </c>
      <c r="O120" s="190">
        <f>INDEX(BD_Seguimiento_OAP_2019!$AV$3:$BG$294,MATCH(Revisión_Avance_Periodo!$I120,BD_Seguimiento_OAP_2019!$L$3:$L$294,0),MATCH(Revisión_Avance_Periodo!$M120,BD_Seguimiento_OAP_2019!$AV$2:$BG$2,0))</f>
        <v>0</v>
      </c>
      <c r="P120" s="175">
        <f t="shared" si="20"/>
        <v>0</v>
      </c>
      <c r="Q120" s="173" t="str">
        <f>VLOOKUP(P120,Tabla_Indicador_Gestion4[#All],3,TRUE)</f>
        <v>Por Ejecutar</v>
      </c>
      <c r="R120" s="236">
        <f>SUBTOTAL(9,$N$110:$N120)</f>
        <v>2080</v>
      </c>
      <c r="S120" s="230">
        <f>SUBTOTAL(9,$O$110:$O120)</f>
        <v>1962</v>
      </c>
      <c r="T120" s="231">
        <f>IFERROR(+Revisión_Avance_Periodo!$S120/Revisión_Avance_Periodo!$R120,0)</f>
        <v>0.94326923076923075</v>
      </c>
      <c r="U120" s="184"/>
      <c r="V120" s="185"/>
      <c r="W120" s="183"/>
      <c r="X120" s="183"/>
      <c r="Y120" s="183"/>
      <c r="Z120" s="186"/>
      <c r="AA120" s="187"/>
    </row>
    <row r="121" spans="1:27" ht="15.75" thickBot="1" x14ac:dyDescent="0.3">
      <c r="A121" s="94">
        <v>10</v>
      </c>
      <c r="B121" s="96" t="str">
        <f>CONCATENATE(Revisión_Avance_Periodo!$C121,";",Revisión_Avance_Periodo!$E121,";",Revisión_Avance_Periodo!$I121)</f>
        <v>OE1;PR_10;ACT_210</v>
      </c>
      <c r="C121" s="180" t="s">
        <v>9</v>
      </c>
      <c r="D121" s="181" t="str">
        <f>VLOOKUP(Revisión_Avance_Periodo!$C121,Componentes_BD!$F$1:$G$5,2,FALSE)</f>
        <v>Fortalecer la Vigilancia.</v>
      </c>
      <c r="E121" s="119" t="s">
        <v>12</v>
      </c>
      <c r="F121" s="95">
        <v>2</v>
      </c>
      <c r="G121" s="95" t="str">
        <f>VLOOKUP(Revisión_Avance_Periodo!$A121,BD_Seguimiento_OAP_2019!$A$2:$G$294,7,FALSE)</f>
        <v>PAI</v>
      </c>
      <c r="H121" s="95" t="str">
        <f>VLOOKUP(Revisión_Avance_Periodo!$A121,BD_Seguimiento_OAP_2019!$A$2:$J$294,10,FALSE)</f>
        <v>PAI_01 - Operacional</v>
      </c>
      <c r="I121" s="95" t="s">
        <v>222</v>
      </c>
      <c r="J121" s="95" t="str">
        <f>VLOOKUP(Revisión_Avance_Periodo!$I121,BD_Seguimiento_OAP_2019!$L:$M,2,FALSE)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21" s="119" t="s">
        <v>49</v>
      </c>
      <c r="L121" s="172">
        <v>4.4642857142857152E-4</v>
      </c>
      <c r="M121" s="182" t="s">
        <v>115</v>
      </c>
      <c r="N121" s="190">
        <f>INDEX(BD_Seguimiento_OAP_2019!$AH$3:$AS$294,MATCH(Revisión_Avance_Periodo!$I121,BD_Seguimiento_OAP_2019!$L$3:$L$294,0),MATCH(Revisión_Avance_Periodo!$M121,BD_Seguimiento_OAP_2019!$AH$2:$AS$2,0))</f>
        <v>0</v>
      </c>
      <c r="O121" s="190">
        <f>INDEX(BD_Seguimiento_OAP_2019!$AV$3:$BG$294,MATCH(Revisión_Avance_Periodo!$I121,BD_Seguimiento_OAP_2019!$L$3:$L$294,0),MATCH(Revisión_Avance_Periodo!$M121,BD_Seguimiento_OAP_2019!$AV$2:$BG$2,0))</f>
        <v>0</v>
      </c>
      <c r="P121" s="175">
        <f t="shared" si="20"/>
        <v>0</v>
      </c>
      <c r="Q121" s="182" t="str">
        <f>VLOOKUP(P121,Tabla_Indicador_Gestion4[#All],3,TRUE)</f>
        <v>Por Ejecutar</v>
      </c>
      <c r="R121" s="236">
        <f>SUBTOTAL(9,$N$110:$N121)</f>
        <v>2080</v>
      </c>
      <c r="S121" s="230">
        <f>SUBTOTAL(9,$O$110:$O121)</f>
        <v>1962</v>
      </c>
      <c r="T121" s="231">
        <f>IFERROR(+Revisión_Avance_Periodo!$S121/Revisión_Avance_Periodo!$R121,0)</f>
        <v>0.94326923076923075</v>
      </c>
      <c r="U121" s="184"/>
      <c r="V121" s="185"/>
      <c r="W121" s="183"/>
      <c r="X121" s="183"/>
      <c r="Y121" s="183"/>
      <c r="Z121" s="186"/>
      <c r="AA121" s="187"/>
    </row>
    <row r="122" spans="1:27" x14ac:dyDescent="0.25">
      <c r="A122" s="88">
        <v>11</v>
      </c>
      <c r="B122" s="91" t="str">
        <f>CONCATENATE(Revisión_Avance_Periodo!$C122,";",Revisión_Avance_Periodo!$E122,";",Revisión_Avance_Periodo!$I122)</f>
        <v>OE1;PR_10;ACT_194</v>
      </c>
      <c r="C122" s="170" t="s">
        <v>9</v>
      </c>
      <c r="D122" s="171" t="str">
        <f>VLOOKUP(Revisión_Avance_Periodo!$C122,Componentes_BD!$F$1:$G$5,2,FALSE)</f>
        <v>Fortalecer la Vigilancia.</v>
      </c>
      <c r="E122" s="106" t="s">
        <v>12</v>
      </c>
      <c r="F122" s="89">
        <v>2</v>
      </c>
      <c r="G122" s="89" t="str">
        <f>VLOOKUP(Revisión_Avance_Periodo!$A122,BD_Seguimiento_OAP_2019!$A$2:$G$294,7,FALSE)</f>
        <v>PAI</v>
      </c>
      <c r="H122" s="89" t="str">
        <f>VLOOKUP(Revisión_Avance_Periodo!$A122,BD_Seguimiento_OAP_2019!$A$2:$J$294,10,FALSE)</f>
        <v>PAI_01 - Operacional</v>
      </c>
      <c r="I122" s="89" t="s">
        <v>233</v>
      </c>
      <c r="J122" s="89" t="str">
        <f>VLOOKUP(Revisión_Avance_Periodo!$I122,BD_Seguimiento_OAP_2019!$L:$M,2,FALSE)</f>
        <v>Implementar Modelo Integrado de Planeción y Gestión - Mipg en cada una de sus 7 dimensiones según corresponda</v>
      </c>
      <c r="K122" s="106" t="s">
        <v>49</v>
      </c>
      <c r="L122" s="172">
        <v>4.4642857142857152E-4</v>
      </c>
      <c r="M122" s="173" t="s">
        <v>104</v>
      </c>
      <c r="N122" s="190">
        <f>INDEX(BD_Seguimiento_OAP_2019!$AH$3:$AS$294,MATCH(Revisión_Avance_Periodo!$I122,BD_Seguimiento_OAP_2019!$L$3:$L$294,0),MATCH(Revisión_Avance_Periodo!$M122,BD_Seguimiento_OAP_2019!$AH$2:$AS$2,0))</f>
        <v>0</v>
      </c>
      <c r="O122" s="190">
        <f>INDEX(BD_Seguimiento_OAP_2019!$AV$3:$BG$294,MATCH(Revisión_Avance_Periodo!$I122,BD_Seguimiento_OAP_2019!$L$3:$L$294,0),MATCH(Revisión_Avance_Periodo!$M122,BD_Seguimiento_OAP_2019!$AV$2:$BG$2,0))</f>
        <v>0</v>
      </c>
      <c r="P122" s="175">
        <f t="shared" si="20"/>
        <v>0</v>
      </c>
      <c r="Q122" s="173" t="str">
        <f>VLOOKUP(P122,Tabla_Indicador_Gestion4[#All],3,TRUE)</f>
        <v>Por Ejecutar</v>
      </c>
      <c r="R122" s="235">
        <f>SUBTOTAL(9,$N$122:$N122)</f>
        <v>0</v>
      </c>
      <c r="S122" s="233">
        <f>SUBTOTAL(9,$O$122:$O122)</f>
        <v>0</v>
      </c>
      <c r="T122" s="234">
        <f>IFERROR(+Revisión_Avance_Periodo!$S122/Revisión_Avance_Periodo!$R122,0)</f>
        <v>0</v>
      </c>
      <c r="U122" s="191">
        <f>SUBTOTAL(9,N122:N133)</f>
        <v>1</v>
      </c>
      <c r="V122" s="192">
        <f>SUBTOTAL(9,O122:O133)</f>
        <v>1</v>
      </c>
      <c r="W122" s="176">
        <f t="shared" ref="W122" si="21">+V122/U122</f>
        <v>1</v>
      </c>
      <c r="X122" s="176"/>
      <c r="Y122" s="176">
        <f>100%-Revisión_Avance_Periodo!$W122</f>
        <v>0</v>
      </c>
      <c r="Z122" s="178" t="str">
        <f>VLOOKUP(W122,Tabla_Indicador_Gestion4[],3,TRUE)</f>
        <v>Culminada</v>
      </c>
      <c r="AA122" s="179">
        <f>Revisión_Avance_Periodo!$W122*Revisión_Avance_Periodo!$L122</f>
        <v>4.4642857142857152E-4</v>
      </c>
    </row>
    <row r="123" spans="1:27" x14ac:dyDescent="0.25">
      <c r="A123" s="94">
        <v>11</v>
      </c>
      <c r="B123" s="96" t="str">
        <f>CONCATENATE(Revisión_Avance_Periodo!$C123,";",Revisión_Avance_Periodo!$E123,";",Revisión_Avance_Periodo!$I123)</f>
        <v>OE1;PR_10;ACT_194</v>
      </c>
      <c r="C123" s="180" t="s">
        <v>9</v>
      </c>
      <c r="D123" s="181" t="str">
        <f>VLOOKUP(Revisión_Avance_Periodo!$C123,Componentes_BD!$F$1:$G$5,2,FALSE)</f>
        <v>Fortalecer la Vigilancia.</v>
      </c>
      <c r="E123" s="119" t="s">
        <v>12</v>
      </c>
      <c r="F123" s="95">
        <v>2</v>
      </c>
      <c r="G123" s="95" t="str">
        <f>VLOOKUP(Revisión_Avance_Periodo!$A123,BD_Seguimiento_OAP_2019!$A$2:$G$294,7,FALSE)</f>
        <v>PAI</v>
      </c>
      <c r="H123" s="95" t="str">
        <f>VLOOKUP(Revisión_Avance_Periodo!$A123,BD_Seguimiento_OAP_2019!$A$2:$J$294,10,FALSE)</f>
        <v>PAI_01 - Operacional</v>
      </c>
      <c r="I123" s="95" t="s">
        <v>233</v>
      </c>
      <c r="J123" s="95" t="str">
        <f>VLOOKUP(Revisión_Avance_Periodo!$I123,BD_Seguimiento_OAP_2019!$L:$M,2,FALSE)</f>
        <v>Implementar Modelo Integrado de Planeción y Gestión - Mipg en cada una de sus 7 dimensiones según corresponda</v>
      </c>
      <c r="K123" s="119" t="s">
        <v>49</v>
      </c>
      <c r="L123" s="172">
        <v>4.4642857142857152E-4</v>
      </c>
      <c r="M123" s="182" t="s">
        <v>105</v>
      </c>
      <c r="N123" s="190">
        <f>INDEX(BD_Seguimiento_OAP_2019!$AH$3:$AS$294,MATCH(Revisión_Avance_Periodo!$I123,BD_Seguimiento_OAP_2019!$L$3:$L$294,0),MATCH(Revisión_Avance_Periodo!$M123,BD_Seguimiento_OAP_2019!$AH$2:$AS$2,0))</f>
        <v>0</v>
      </c>
      <c r="O123" s="190">
        <f>INDEX(BD_Seguimiento_OAP_2019!$AV$3:$BG$294,MATCH(Revisión_Avance_Periodo!$I123,BD_Seguimiento_OAP_2019!$L$3:$L$294,0),MATCH(Revisión_Avance_Periodo!$M123,BD_Seguimiento_OAP_2019!$AV$2:$BG$2,0))</f>
        <v>0</v>
      </c>
      <c r="P123" s="175">
        <f t="shared" si="20"/>
        <v>0</v>
      </c>
      <c r="Q123" s="182" t="str">
        <f>VLOOKUP(P123,Tabla_Indicador_Gestion4[#All],3,TRUE)</f>
        <v>Por Ejecutar</v>
      </c>
      <c r="R123" s="236">
        <f>SUBTOTAL(9,$N$122:$N123)</f>
        <v>0</v>
      </c>
      <c r="S123" s="230">
        <f>SUBTOTAL(9,$O$122:$O123)</f>
        <v>0</v>
      </c>
      <c r="T123" s="231">
        <f>IFERROR(+Revisión_Avance_Periodo!$S123/Revisión_Avance_Periodo!$R123,0)</f>
        <v>0</v>
      </c>
      <c r="U123" s="184"/>
      <c r="V123" s="185"/>
      <c r="W123" s="183"/>
      <c r="X123" s="183"/>
      <c r="Y123" s="183"/>
      <c r="Z123" s="186"/>
      <c r="AA123" s="187"/>
    </row>
    <row r="124" spans="1:27" x14ac:dyDescent="0.25">
      <c r="A124" s="88">
        <v>11</v>
      </c>
      <c r="B124" s="91" t="str">
        <f>CONCATENATE(Revisión_Avance_Periodo!$C124,";",Revisión_Avance_Periodo!$E124,";",Revisión_Avance_Periodo!$I124)</f>
        <v>OE1;PR_10;ACT_194</v>
      </c>
      <c r="C124" s="170" t="s">
        <v>9</v>
      </c>
      <c r="D124" s="171" t="str">
        <f>VLOOKUP(Revisión_Avance_Periodo!$C124,Componentes_BD!$F$1:$G$5,2,FALSE)</f>
        <v>Fortalecer la Vigilancia.</v>
      </c>
      <c r="E124" s="106" t="s">
        <v>12</v>
      </c>
      <c r="F124" s="89">
        <v>2</v>
      </c>
      <c r="G124" s="89" t="str">
        <f>VLOOKUP(Revisión_Avance_Periodo!$A124,BD_Seguimiento_OAP_2019!$A$2:$G$294,7,FALSE)</f>
        <v>PAI</v>
      </c>
      <c r="H124" s="89" t="str">
        <f>VLOOKUP(Revisión_Avance_Periodo!$A124,BD_Seguimiento_OAP_2019!$A$2:$J$294,10,FALSE)</f>
        <v>PAI_01 - Operacional</v>
      </c>
      <c r="I124" s="89" t="s">
        <v>233</v>
      </c>
      <c r="J124" s="89" t="str">
        <f>VLOOKUP(Revisión_Avance_Periodo!$I124,BD_Seguimiento_OAP_2019!$L:$M,2,FALSE)</f>
        <v>Implementar Modelo Integrado de Planeción y Gestión - Mipg en cada una de sus 7 dimensiones según corresponda</v>
      </c>
      <c r="K124" s="106" t="s">
        <v>49</v>
      </c>
      <c r="L124" s="172">
        <v>4.4642857142857152E-4</v>
      </c>
      <c r="M124" s="173" t="s">
        <v>106</v>
      </c>
      <c r="N124" s="190">
        <f>INDEX(BD_Seguimiento_OAP_2019!$AH$3:$AS$294,MATCH(Revisión_Avance_Periodo!$I124,BD_Seguimiento_OAP_2019!$L$3:$L$294,0),MATCH(Revisión_Avance_Periodo!$M124,BD_Seguimiento_OAP_2019!$AH$2:$AS$2,0))</f>
        <v>1</v>
      </c>
      <c r="O124" s="190">
        <f>INDEX(BD_Seguimiento_OAP_2019!$AV$3:$BG$294,MATCH(Revisión_Avance_Periodo!$I124,BD_Seguimiento_OAP_2019!$L$3:$L$294,0),MATCH(Revisión_Avance_Periodo!$M124,BD_Seguimiento_OAP_2019!$AV$2:$BG$2,0))</f>
        <v>1</v>
      </c>
      <c r="P124" s="189">
        <f t="shared" si="13"/>
        <v>1</v>
      </c>
      <c r="Q124" s="173" t="str">
        <f>VLOOKUP(P124,Tabla_Indicador_Gestion4[#All],3,TRUE)</f>
        <v>Culminada</v>
      </c>
      <c r="R124" s="236">
        <f>SUBTOTAL(9,$N$122:$N124)</f>
        <v>1</v>
      </c>
      <c r="S124" s="230">
        <f>SUBTOTAL(9,$O$122:$O124)</f>
        <v>1</v>
      </c>
      <c r="T124" s="231">
        <f>IFERROR(+Revisión_Avance_Periodo!$S124/Revisión_Avance_Periodo!$R124,0)</f>
        <v>1</v>
      </c>
      <c r="U124" s="184"/>
      <c r="V124" s="185"/>
      <c r="W124" s="183"/>
      <c r="X124" s="183"/>
      <c r="Y124" s="183"/>
      <c r="Z124" s="186"/>
      <c r="AA124" s="187"/>
    </row>
    <row r="125" spans="1:27" x14ac:dyDescent="0.25">
      <c r="A125" s="94">
        <v>11</v>
      </c>
      <c r="B125" s="96" t="str">
        <f>CONCATENATE(Revisión_Avance_Periodo!$C125,";",Revisión_Avance_Periodo!$E125,";",Revisión_Avance_Periodo!$I125)</f>
        <v>OE1;PR_10;ACT_194</v>
      </c>
      <c r="C125" s="180" t="s">
        <v>9</v>
      </c>
      <c r="D125" s="181" t="str">
        <f>VLOOKUP(Revisión_Avance_Periodo!$C125,Componentes_BD!$F$1:$G$5,2,FALSE)</f>
        <v>Fortalecer la Vigilancia.</v>
      </c>
      <c r="E125" s="119" t="s">
        <v>12</v>
      </c>
      <c r="F125" s="95">
        <v>2</v>
      </c>
      <c r="G125" s="95" t="str">
        <f>VLOOKUP(Revisión_Avance_Periodo!$A125,BD_Seguimiento_OAP_2019!$A$2:$G$294,7,FALSE)</f>
        <v>PAI</v>
      </c>
      <c r="H125" s="95" t="str">
        <f>VLOOKUP(Revisión_Avance_Periodo!$A125,BD_Seguimiento_OAP_2019!$A$2:$J$294,10,FALSE)</f>
        <v>PAI_01 - Operacional</v>
      </c>
      <c r="I125" s="95" t="s">
        <v>233</v>
      </c>
      <c r="J125" s="95" t="str">
        <f>VLOOKUP(Revisión_Avance_Periodo!$I125,BD_Seguimiento_OAP_2019!$L:$M,2,FALSE)</f>
        <v>Implementar Modelo Integrado de Planeción y Gestión - Mipg en cada una de sus 7 dimensiones según corresponda</v>
      </c>
      <c r="K125" s="119" t="s">
        <v>49</v>
      </c>
      <c r="L125" s="172">
        <v>4.4642857142857152E-4</v>
      </c>
      <c r="M125" s="182" t="s">
        <v>107</v>
      </c>
      <c r="N125" s="190">
        <f>INDEX(BD_Seguimiento_OAP_2019!$AH$3:$AS$294,MATCH(Revisión_Avance_Periodo!$I125,BD_Seguimiento_OAP_2019!$L$3:$L$294,0),MATCH(Revisión_Avance_Periodo!$M125,BD_Seguimiento_OAP_2019!$AH$2:$AS$2,0))</f>
        <v>0</v>
      </c>
      <c r="O125" s="190">
        <f>INDEX(BD_Seguimiento_OAP_2019!$AV$3:$BG$294,MATCH(Revisión_Avance_Periodo!$I125,BD_Seguimiento_OAP_2019!$L$3:$L$294,0),MATCH(Revisión_Avance_Periodo!$M125,BD_Seguimiento_OAP_2019!$AV$2:$BG$2,0))</f>
        <v>0</v>
      </c>
      <c r="P125" s="175">
        <f t="shared" ref="P125:P136" si="22">IFERROR((O125/N125),0)</f>
        <v>0</v>
      </c>
      <c r="Q125" s="182" t="str">
        <f>VLOOKUP(P125,Tabla_Indicador_Gestion4[#All],3,TRUE)</f>
        <v>Por Ejecutar</v>
      </c>
      <c r="R125" s="236">
        <f>SUBTOTAL(9,$N$122:$N125)</f>
        <v>1</v>
      </c>
      <c r="S125" s="230">
        <f>SUBTOTAL(9,$O$122:$O125)</f>
        <v>1</v>
      </c>
      <c r="T125" s="231">
        <f>IFERROR(+Revisión_Avance_Periodo!$S125/Revisión_Avance_Periodo!$R125,0)</f>
        <v>1</v>
      </c>
      <c r="U125" s="184"/>
      <c r="V125" s="185"/>
      <c r="W125" s="183"/>
      <c r="X125" s="183"/>
      <c r="Y125" s="183"/>
      <c r="Z125" s="186"/>
      <c r="AA125" s="187"/>
    </row>
    <row r="126" spans="1:27" x14ac:dyDescent="0.25">
      <c r="A126" s="88">
        <v>11</v>
      </c>
      <c r="B126" s="91" t="str">
        <f>CONCATENATE(Revisión_Avance_Periodo!$C126,";",Revisión_Avance_Periodo!$E126,";",Revisión_Avance_Periodo!$I126)</f>
        <v>OE1;PR_10;ACT_194</v>
      </c>
      <c r="C126" s="170" t="s">
        <v>9</v>
      </c>
      <c r="D126" s="171" t="str">
        <f>VLOOKUP(Revisión_Avance_Periodo!$C126,Componentes_BD!$F$1:$G$5,2,FALSE)</f>
        <v>Fortalecer la Vigilancia.</v>
      </c>
      <c r="E126" s="106" t="s">
        <v>12</v>
      </c>
      <c r="F126" s="89">
        <v>2</v>
      </c>
      <c r="G126" s="89" t="str">
        <f>VLOOKUP(Revisión_Avance_Periodo!$A126,BD_Seguimiento_OAP_2019!$A$2:$G$294,7,FALSE)</f>
        <v>PAI</v>
      </c>
      <c r="H126" s="89" t="str">
        <f>VLOOKUP(Revisión_Avance_Periodo!$A126,BD_Seguimiento_OAP_2019!$A$2:$J$294,10,FALSE)</f>
        <v>PAI_01 - Operacional</v>
      </c>
      <c r="I126" s="89" t="s">
        <v>233</v>
      </c>
      <c r="J126" s="89" t="str">
        <f>VLOOKUP(Revisión_Avance_Periodo!$I126,BD_Seguimiento_OAP_2019!$L:$M,2,FALSE)</f>
        <v>Implementar Modelo Integrado de Planeción y Gestión - Mipg en cada una de sus 7 dimensiones según corresponda</v>
      </c>
      <c r="K126" s="106" t="s">
        <v>49</v>
      </c>
      <c r="L126" s="172">
        <v>4.4642857142857152E-4</v>
      </c>
      <c r="M126" s="173" t="s">
        <v>108</v>
      </c>
      <c r="N126" s="190">
        <f>INDEX(BD_Seguimiento_OAP_2019!$AH$3:$AS$294,MATCH(Revisión_Avance_Periodo!$I126,BD_Seguimiento_OAP_2019!$L$3:$L$294,0),MATCH(Revisión_Avance_Periodo!$M126,BD_Seguimiento_OAP_2019!$AH$2:$AS$2,0))</f>
        <v>0</v>
      </c>
      <c r="O126" s="190">
        <f>INDEX(BD_Seguimiento_OAP_2019!$AV$3:$BG$294,MATCH(Revisión_Avance_Periodo!$I126,BD_Seguimiento_OAP_2019!$L$3:$L$294,0),MATCH(Revisión_Avance_Periodo!$M126,BD_Seguimiento_OAP_2019!$AV$2:$BG$2,0))</f>
        <v>0</v>
      </c>
      <c r="P126" s="175">
        <f t="shared" si="22"/>
        <v>0</v>
      </c>
      <c r="Q126" s="173" t="str">
        <f>VLOOKUP(P126,Tabla_Indicador_Gestion4[#All],3,TRUE)</f>
        <v>Por Ejecutar</v>
      </c>
      <c r="R126" s="236">
        <f>SUBTOTAL(9,$N$122:$N126)</f>
        <v>1</v>
      </c>
      <c r="S126" s="230">
        <f>SUBTOTAL(9,$O$122:$O126)</f>
        <v>1</v>
      </c>
      <c r="T126" s="231">
        <f>IFERROR(+Revisión_Avance_Periodo!$S126/Revisión_Avance_Periodo!$R126,0)</f>
        <v>1</v>
      </c>
      <c r="U126" s="184"/>
      <c r="V126" s="185"/>
      <c r="W126" s="183"/>
      <c r="X126" s="183"/>
      <c r="Y126" s="183"/>
      <c r="Z126" s="186"/>
      <c r="AA126" s="187"/>
    </row>
    <row r="127" spans="1:27" x14ac:dyDescent="0.25">
      <c r="A127" s="94">
        <v>11</v>
      </c>
      <c r="B127" s="96" t="str">
        <f>CONCATENATE(Revisión_Avance_Periodo!$C127,";",Revisión_Avance_Periodo!$E127,";",Revisión_Avance_Periodo!$I127)</f>
        <v>OE1;PR_10;ACT_194</v>
      </c>
      <c r="C127" s="180" t="s">
        <v>9</v>
      </c>
      <c r="D127" s="181" t="str">
        <f>VLOOKUP(Revisión_Avance_Periodo!$C127,Componentes_BD!$F$1:$G$5,2,FALSE)</f>
        <v>Fortalecer la Vigilancia.</v>
      </c>
      <c r="E127" s="119" t="s">
        <v>12</v>
      </c>
      <c r="F127" s="95">
        <v>2</v>
      </c>
      <c r="G127" s="95" t="str">
        <f>VLOOKUP(Revisión_Avance_Periodo!$A127,BD_Seguimiento_OAP_2019!$A$2:$G$294,7,FALSE)</f>
        <v>PAI</v>
      </c>
      <c r="H127" s="95" t="str">
        <f>VLOOKUP(Revisión_Avance_Periodo!$A127,BD_Seguimiento_OAP_2019!$A$2:$J$294,10,FALSE)</f>
        <v>PAI_01 - Operacional</v>
      </c>
      <c r="I127" s="95" t="s">
        <v>233</v>
      </c>
      <c r="J127" s="95" t="str">
        <f>VLOOKUP(Revisión_Avance_Periodo!$I127,BD_Seguimiento_OAP_2019!$L:$M,2,FALSE)</f>
        <v>Implementar Modelo Integrado de Planeción y Gestión - Mipg en cada una de sus 7 dimensiones según corresponda</v>
      </c>
      <c r="K127" s="119" t="s">
        <v>49</v>
      </c>
      <c r="L127" s="172">
        <v>4.4642857142857152E-4</v>
      </c>
      <c r="M127" s="182" t="s">
        <v>109</v>
      </c>
      <c r="N127" s="190">
        <f>INDEX(BD_Seguimiento_OAP_2019!$AH$3:$AS$294,MATCH(Revisión_Avance_Periodo!$I127,BD_Seguimiento_OAP_2019!$L$3:$L$294,0),MATCH(Revisión_Avance_Periodo!$M127,BD_Seguimiento_OAP_2019!$AH$2:$AS$2,0))</f>
        <v>0</v>
      </c>
      <c r="O127" s="190">
        <f>INDEX(BD_Seguimiento_OAP_2019!$AV$3:$BG$294,MATCH(Revisión_Avance_Periodo!$I127,BD_Seguimiento_OAP_2019!$L$3:$L$294,0),MATCH(Revisión_Avance_Periodo!$M127,BD_Seguimiento_OAP_2019!$AV$2:$BG$2,0))</f>
        <v>0</v>
      </c>
      <c r="P127" s="175">
        <f t="shared" si="22"/>
        <v>0</v>
      </c>
      <c r="Q127" s="182" t="str">
        <f>VLOOKUP(P127,Tabla_Indicador_Gestion4[#All],3,TRUE)</f>
        <v>Por Ejecutar</v>
      </c>
      <c r="R127" s="236">
        <f>SUBTOTAL(9,$N$122:$N127)</f>
        <v>1</v>
      </c>
      <c r="S127" s="230">
        <f>SUBTOTAL(9,$O$122:$O127)</f>
        <v>1</v>
      </c>
      <c r="T127" s="231">
        <f>IFERROR(+Revisión_Avance_Periodo!$S127/Revisión_Avance_Periodo!$R127,0)</f>
        <v>1</v>
      </c>
      <c r="U127" s="184"/>
      <c r="V127" s="185"/>
      <c r="W127" s="183"/>
      <c r="X127" s="183"/>
      <c r="Y127" s="183"/>
      <c r="Z127" s="186"/>
      <c r="AA127" s="187"/>
    </row>
    <row r="128" spans="1:27" x14ac:dyDescent="0.25">
      <c r="A128" s="88">
        <v>11</v>
      </c>
      <c r="B128" s="91" t="str">
        <f>CONCATENATE(Revisión_Avance_Periodo!$C128,";",Revisión_Avance_Periodo!$E128,";",Revisión_Avance_Periodo!$I128)</f>
        <v>OE1;PR_10;ACT_194</v>
      </c>
      <c r="C128" s="170" t="s">
        <v>9</v>
      </c>
      <c r="D128" s="171" t="str">
        <f>VLOOKUP(Revisión_Avance_Periodo!$C128,Componentes_BD!$F$1:$G$5,2,FALSE)</f>
        <v>Fortalecer la Vigilancia.</v>
      </c>
      <c r="E128" s="106" t="s">
        <v>12</v>
      </c>
      <c r="F128" s="89">
        <v>2</v>
      </c>
      <c r="G128" s="89" t="str">
        <f>VLOOKUP(Revisión_Avance_Periodo!$A128,BD_Seguimiento_OAP_2019!$A$2:$G$294,7,FALSE)</f>
        <v>PAI</v>
      </c>
      <c r="H128" s="89" t="str">
        <f>VLOOKUP(Revisión_Avance_Periodo!$A128,BD_Seguimiento_OAP_2019!$A$2:$J$294,10,FALSE)</f>
        <v>PAI_01 - Operacional</v>
      </c>
      <c r="I128" s="89" t="s">
        <v>233</v>
      </c>
      <c r="J128" s="89" t="str">
        <f>VLOOKUP(Revisión_Avance_Periodo!$I128,BD_Seguimiento_OAP_2019!$L:$M,2,FALSE)</f>
        <v>Implementar Modelo Integrado de Planeción y Gestión - Mipg en cada una de sus 7 dimensiones según corresponda</v>
      </c>
      <c r="K128" s="106" t="s">
        <v>49</v>
      </c>
      <c r="L128" s="172">
        <v>4.4642857142857152E-4</v>
      </c>
      <c r="M128" s="173" t="s">
        <v>110</v>
      </c>
      <c r="N128" s="190">
        <f>INDEX(BD_Seguimiento_OAP_2019!$AH$3:$AS$294,MATCH(Revisión_Avance_Periodo!$I128,BD_Seguimiento_OAP_2019!$L$3:$L$294,0),MATCH(Revisión_Avance_Periodo!$M128,BD_Seguimiento_OAP_2019!$AH$2:$AS$2,0))</f>
        <v>0</v>
      </c>
      <c r="O128" s="190">
        <f>INDEX(BD_Seguimiento_OAP_2019!$AV$3:$BG$294,MATCH(Revisión_Avance_Periodo!$I128,BD_Seguimiento_OAP_2019!$L$3:$L$294,0),MATCH(Revisión_Avance_Periodo!$M128,BD_Seguimiento_OAP_2019!$AV$2:$BG$2,0))</f>
        <v>0</v>
      </c>
      <c r="P128" s="175">
        <f t="shared" si="22"/>
        <v>0</v>
      </c>
      <c r="Q128" s="173" t="str">
        <f>VLOOKUP(P128,Tabla_Indicador_Gestion4[#All],3,TRUE)</f>
        <v>Por Ejecutar</v>
      </c>
      <c r="R128" s="236">
        <f>SUBTOTAL(9,$N$122:$N128)</f>
        <v>1</v>
      </c>
      <c r="S128" s="230">
        <f>SUBTOTAL(9,$O$122:$O128)</f>
        <v>1</v>
      </c>
      <c r="T128" s="231">
        <f>IFERROR(+Revisión_Avance_Periodo!$S128/Revisión_Avance_Periodo!$R128,0)</f>
        <v>1</v>
      </c>
      <c r="U128" s="184"/>
      <c r="V128" s="185"/>
      <c r="W128" s="183"/>
      <c r="X128" s="183"/>
      <c r="Y128" s="183"/>
      <c r="Z128" s="186"/>
      <c r="AA128" s="187"/>
    </row>
    <row r="129" spans="1:27" x14ac:dyDescent="0.25">
      <c r="A129" s="94">
        <v>11</v>
      </c>
      <c r="B129" s="96" t="str">
        <f>CONCATENATE(Revisión_Avance_Periodo!$C129,";",Revisión_Avance_Periodo!$E129,";",Revisión_Avance_Periodo!$I129)</f>
        <v>OE1;PR_10;ACT_194</v>
      </c>
      <c r="C129" s="180" t="s">
        <v>9</v>
      </c>
      <c r="D129" s="181" t="str">
        <f>VLOOKUP(Revisión_Avance_Periodo!$C129,Componentes_BD!$F$1:$G$5,2,FALSE)</f>
        <v>Fortalecer la Vigilancia.</v>
      </c>
      <c r="E129" s="119" t="s">
        <v>12</v>
      </c>
      <c r="F129" s="95">
        <v>2</v>
      </c>
      <c r="G129" s="95" t="str">
        <f>VLOOKUP(Revisión_Avance_Periodo!$A129,BD_Seguimiento_OAP_2019!$A$2:$G$294,7,FALSE)</f>
        <v>PAI</v>
      </c>
      <c r="H129" s="95" t="str">
        <f>VLOOKUP(Revisión_Avance_Periodo!$A129,BD_Seguimiento_OAP_2019!$A$2:$J$294,10,FALSE)</f>
        <v>PAI_01 - Operacional</v>
      </c>
      <c r="I129" s="95" t="s">
        <v>233</v>
      </c>
      <c r="J129" s="95" t="str">
        <f>VLOOKUP(Revisión_Avance_Periodo!$I129,BD_Seguimiento_OAP_2019!$L:$M,2,FALSE)</f>
        <v>Implementar Modelo Integrado de Planeción y Gestión - Mipg en cada una de sus 7 dimensiones según corresponda</v>
      </c>
      <c r="K129" s="119" t="s">
        <v>49</v>
      </c>
      <c r="L129" s="172">
        <v>4.4642857142857152E-4</v>
      </c>
      <c r="M129" s="182" t="s">
        <v>111</v>
      </c>
      <c r="N129" s="190">
        <f>INDEX(BD_Seguimiento_OAP_2019!$AH$3:$AS$294,MATCH(Revisión_Avance_Periodo!$I129,BD_Seguimiento_OAP_2019!$L$3:$L$294,0),MATCH(Revisión_Avance_Periodo!$M129,BD_Seguimiento_OAP_2019!$AH$2:$AS$2,0))</f>
        <v>0</v>
      </c>
      <c r="O129" s="190">
        <f>INDEX(BD_Seguimiento_OAP_2019!$AV$3:$BG$294,MATCH(Revisión_Avance_Periodo!$I129,BD_Seguimiento_OAP_2019!$L$3:$L$294,0),MATCH(Revisión_Avance_Periodo!$M129,BD_Seguimiento_OAP_2019!$AV$2:$BG$2,0))</f>
        <v>0</v>
      </c>
      <c r="P129" s="175">
        <f t="shared" si="22"/>
        <v>0</v>
      </c>
      <c r="Q129" s="182" t="str">
        <f>VLOOKUP(P129,Tabla_Indicador_Gestion4[#All],3,TRUE)</f>
        <v>Por Ejecutar</v>
      </c>
      <c r="R129" s="236">
        <f>SUBTOTAL(9,$N$122:$N129)</f>
        <v>1</v>
      </c>
      <c r="S129" s="230">
        <f>SUBTOTAL(9,$O$122:$O129)</f>
        <v>1</v>
      </c>
      <c r="T129" s="231">
        <f>IFERROR(+Revisión_Avance_Periodo!$S129/Revisión_Avance_Periodo!$R129,0)</f>
        <v>1</v>
      </c>
      <c r="U129" s="184"/>
      <c r="V129" s="185"/>
      <c r="W129" s="183"/>
      <c r="X129" s="183"/>
      <c r="Y129" s="183"/>
      <c r="Z129" s="186"/>
      <c r="AA129" s="187"/>
    </row>
    <row r="130" spans="1:27" x14ac:dyDescent="0.25">
      <c r="A130" s="88">
        <v>11</v>
      </c>
      <c r="B130" s="91" t="str">
        <f>CONCATENATE(Revisión_Avance_Periodo!$C130,";",Revisión_Avance_Periodo!$E130,";",Revisión_Avance_Periodo!$I130)</f>
        <v>OE1;PR_10;ACT_194</v>
      </c>
      <c r="C130" s="170" t="s">
        <v>9</v>
      </c>
      <c r="D130" s="171" t="str">
        <f>VLOOKUP(Revisión_Avance_Periodo!$C130,Componentes_BD!$F$1:$G$5,2,FALSE)</f>
        <v>Fortalecer la Vigilancia.</v>
      </c>
      <c r="E130" s="106" t="s">
        <v>12</v>
      </c>
      <c r="F130" s="89">
        <v>2</v>
      </c>
      <c r="G130" s="89" t="str">
        <f>VLOOKUP(Revisión_Avance_Periodo!$A130,BD_Seguimiento_OAP_2019!$A$2:$G$294,7,FALSE)</f>
        <v>PAI</v>
      </c>
      <c r="H130" s="89" t="str">
        <f>VLOOKUP(Revisión_Avance_Periodo!$A130,BD_Seguimiento_OAP_2019!$A$2:$J$294,10,FALSE)</f>
        <v>PAI_01 - Operacional</v>
      </c>
      <c r="I130" s="89" t="s">
        <v>233</v>
      </c>
      <c r="J130" s="89" t="str">
        <f>VLOOKUP(Revisión_Avance_Periodo!$I130,BD_Seguimiento_OAP_2019!$L:$M,2,FALSE)</f>
        <v>Implementar Modelo Integrado de Planeción y Gestión - Mipg en cada una de sus 7 dimensiones según corresponda</v>
      </c>
      <c r="K130" s="106" t="s">
        <v>49</v>
      </c>
      <c r="L130" s="172">
        <v>4.4642857142857152E-4</v>
      </c>
      <c r="M130" s="173" t="s">
        <v>112</v>
      </c>
      <c r="N130" s="190">
        <f>INDEX(BD_Seguimiento_OAP_2019!$AH$3:$AS$294,MATCH(Revisión_Avance_Periodo!$I130,BD_Seguimiento_OAP_2019!$L$3:$L$294,0),MATCH(Revisión_Avance_Periodo!$M130,BD_Seguimiento_OAP_2019!$AH$2:$AS$2,0))</f>
        <v>0</v>
      </c>
      <c r="O130" s="190">
        <f>INDEX(BD_Seguimiento_OAP_2019!$AV$3:$BG$294,MATCH(Revisión_Avance_Periodo!$I130,BD_Seguimiento_OAP_2019!$L$3:$L$294,0),MATCH(Revisión_Avance_Periodo!$M130,BD_Seguimiento_OAP_2019!$AV$2:$BG$2,0))</f>
        <v>0</v>
      </c>
      <c r="P130" s="175">
        <f t="shared" si="22"/>
        <v>0</v>
      </c>
      <c r="Q130" s="173" t="str">
        <f>VLOOKUP(P130,Tabla_Indicador_Gestion4[#All],3,TRUE)</f>
        <v>Por Ejecutar</v>
      </c>
      <c r="R130" s="236">
        <f>SUBTOTAL(9,$N$122:$N130)</f>
        <v>1</v>
      </c>
      <c r="S130" s="230">
        <f>SUBTOTAL(9,$O$122:$O130)</f>
        <v>1</v>
      </c>
      <c r="T130" s="231">
        <f>IFERROR(+Revisión_Avance_Periodo!$S130/Revisión_Avance_Periodo!$R130,0)</f>
        <v>1</v>
      </c>
      <c r="U130" s="184"/>
      <c r="V130" s="185"/>
      <c r="W130" s="183"/>
      <c r="X130" s="183"/>
      <c r="Y130" s="183"/>
      <c r="Z130" s="186"/>
      <c r="AA130" s="187"/>
    </row>
    <row r="131" spans="1:27" x14ac:dyDescent="0.25">
      <c r="A131" s="94">
        <v>11</v>
      </c>
      <c r="B131" s="96" t="str">
        <f>CONCATENATE(Revisión_Avance_Periodo!$C131,";",Revisión_Avance_Periodo!$E131,";",Revisión_Avance_Periodo!$I131)</f>
        <v>OE1;PR_10;ACT_194</v>
      </c>
      <c r="C131" s="180" t="s">
        <v>9</v>
      </c>
      <c r="D131" s="181" t="str">
        <f>VLOOKUP(Revisión_Avance_Periodo!$C131,Componentes_BD!$F$1:$G$5,2,FALSE)</f>
        <v>Fortalecer la Vigilancia.</v>
      </c>
      <c r="E131" s="119" t="s">
        <v>12</v>
      </c>
      <c r="F131" s="95">
        <v>2</v>
      </c>
      <c r="G131" s="95" t="str">
        <f>VLOOKUP(Revisión_Avance_Periodo!$A131,BD_Seguimiento_OAP_2019!$A$2:$G$294,7,FALSE)</f>
        <v>PAI</v>
      </c>
      <c r="H131" s="95" t="str">
        <f>VLOOKUP(Revisión_Avance_Periodo!$A131,BD_Seguimiento_OAP_2019!$A$2:$J$294,10,FALSE)</f>
        <v>PAI_01 - Operacional</v>
      </c>
      <c r="I131" s="95" t="s">
        <v>233</v>
      </c>
      <c r="J131" s="95" t="str">
        <f>VLOOKUP(Revisión_Avance_Periodo!$I131,BD_Seguimiento_OAP_2019!$L:$M,2,FALSE)</f>
        <v>Implementar Modelo Integrado de Planeción y Gestión - Mipg en cada una de sus 7 dimensiones según corresponda</v>
      </c>
      <c r="K131" s="119" t="s">
        <v>49</v>
      </c>
      <c r="L131" s="172">
        <v>4.4642857142857152E-4</v>
      </c>
      <c r="M131" s="182" t="s">
        <v>113</v>
      </c>
      <c r="N131" s="190">
        <f>INDEX(BD_Seguimiento_OAP_2019!$AH$3:$AS$294,MATCH(Revisión_Avance_Periodo!$I131,BD_Seguimiento_OAP_2019!$L$3:$L$294,0),MATCH(Revisión_Avance_Periodo!$M131,BD_Seguimiento_OAP_2019!$AH$2:$AS$2,0))</f>
        <v>0</v>
      </c>
      <c r="O131" s="190">
        <f>INDEX(BD_Seguimiento_OAP_2019!$AV$3:$BG$294,MATCH(Revisión_Avance_Periodo!$I131,BD_Seguimiento_OAP_2019!$L$3:$L$294,0),MATCH(Revisión_Avance_Periodo!$M131,BD_Seguimiento_OAP_2019!$AV$2:$BG$2,0))</f>
        <v>0</v>
      </c>
      <c r="P131" s="175">
        <f t="shared" si="22"/>
        <v>0</v>
      </c>
      <c r="Q131" s="182" t="str">
        <f>VLOOKUP(P131,Tabla_Indicador_Gestion4[#All],3,TRUE)</f>
        <v>Por Ejecutar</v>
      </c>
      <c r="R131" s="236">
        <f>SUBTOTAL(9,$N$122:$N131)</f>
        <v>1</v>
      </c>
      <c r="S131" s="230">
        <f>SUBTOTAL(9,$O$122:$O131)</f>
        <v>1</v>
      </c>
      <c r="T131" s="231">
        <f>IFERROR(+Revisión_Avance_Periodo!$S131/Revisión_Avance_Periodo!$R131,0)</f>
        <v>1</v>
      </c>
      <c r="U131" s="184"/>
      <c r="V131" s="185"/>
      <c r="W131" s="183"/>
      <c r="X131" s="183"/>
      <c r="Y131" s="183"/>
      <c r="Z131" s="186"/>
      <c r="AA131" s="187"/>
    </row>
    <row r="132" spans="1:27" x14ac:dyDescent="0.25">
      <c r="A132" s="88">
        <v>11</v>
      </c>
      <c r="B132" s="91" t="str">
        <f>CONCATENATE(Revisión_Avance_Periodo!$C132,";",Revisión_Avance_Periodo!$E132,";",Revisión_Avance_Periodo!$I132)</f>
        <v>OE1;PR_10;ACT_194</v>
      </c>
      <c r="C132" s="170" t="s">
        <v>9</v>
      </c>
      <c r="D132" s="171" t="str">
        <f>VLOOKUP(Revisión_Avance_Periodo!$C132,Componentes_BD!$F$1:$G$5,2,FALSE)</f>
        <v>Fortalecer la Vigilancia.</v>
      </c>
      <c r="E132" s="106" t="s">
        <v>12</v>
      </c>
      <c r="F132" s="89">
        <v>2</v>
      </c>
      <c r="G132" s="89" t="str">
        <f>VLOOKUP(Revisión_Avance_Periodo!$A132,BD_Seguimiento_OAP_2019!$A$2:$G$294,7,FALSE)</f>
        <v>PAI</v>
      </c>
      <c r="H132" s="89" t="str">
        <f>VLOOKUP(Revisión_Avance_Periodo!$A132,BD_Seguimiento_OAP_2019!$A$2:$J$294,10,FALSE)</f>
        <v>PAI_01 - Operacional</v>
      </c>
      <c r="I132" s="89" t="s">
        <v>233</v>
      </c>
      <c r="J132" s="89" t="str">
        <f>VLOOKUP(Revisión_Avance_Periodo!$I132,BD_Seguimiento_OAP_2019!$L:$M,2,FALSE)</f>
        <v>Implementar Modelo Integrado de Planeción y Gestión - Mipg en cada una de sus 7 dimensiones según corresponda</v>
      </c>
      <c r="K132" s="106" t="s">
        <v>49</v>
      </c>
      <c r="L132" s="172">
        <v>4.4642857142857152E-4</v>
      </c>
      <c r="M132" s="173" t="s">
        <v>114</v>
      </c>
      <c r="N132" s="190">
        <f>INDEX(BD_Seguimiento_OAP_2019!$AH$3:$AS$294,MATCH(Revisión_Avance_Periodo!$I132,BD_Seguimiento_OAP_2019!$L$3:$L$294,0),MATCH(Revisión_Avance_Periodo!$M132,BD_Seguimiento_OAP_2019!$AH$2:$AS$2,0))</f>
        <v>0</v>
      </c>
      <c r="O132" s="190">
        <f>INDEX(BD_Seguimiento_OAP_2019!$AV$3:$BG$294,MATCH(Revisión_Avance_Periodo!$I132,BD_Seguimiento_OAP_2019!$L$3:$L$294,0),MATCH(Revisión_Avance_Periodo!$M132,BD_Seguimiento_OAP_2019!$AV$2:$BG$2,0))</f>
        <v>0</v>
      </c>
      <c r="P132" s="175">
        <f t="shared" si="22"/>
        <v>0</v>
      </c>
      <c r="Q132" s="173" t="str">
        <f>VLOOKUP(P132,Tabla_Indicador_Gestion4[#All],3,TRUE)</f>
        <v>Por Ejecutar</v>
      </c>
      <c r="R132" s="236">
        <f>SUBTOTAL(9,$N$122:$N132)</f>
        <v>1</v>
      </c>
      <c r="S132" s="230">
        <f>SUBTOTAL(9,$O$122:$O132)</f>
        <v>1</v>
      </c>
      <c r="T132" s="231">
        <f>IFERROR(+Revisión_Avance_Periodo!$S132/Revisión_Avance_Periodo!$R132,0)</f>
        <v>1</v>
      </c>
      <c r="U132" s="184"/>
      <c r="V132" s="185"/>
      <c r="W132" s="183"/>
      <c r="X132" s="183"/>
      <c r="Y132" s="183"/>
      <c r="Z132" s="186"/>
      <c r="AA132" s="187"/>
    </row>
    <row r="133" spans="1:27" ht="15.75" thickBot="1" x14ac:dyDescent="0.3">
      <c r="A133" s="94">
        <v>11</v>
      </c>
      <c r="B133" s="96" t="str">
        <f>CONCATENATE(Revisión_Avance_Periodo!$C133,";",Revisión_Avance_Periodo!$E133,";",Revisión_Avance_Periodo!$I133)</f>
        <v>OE1;PR_10;ACT_194</v>
      </c>
      <c r="C133" s="180" t="s">
        <v>9</v>
      </c>
      <c r="D133" s="181" t="str">
        <f>VLOOKUP(Revisión_Avance_Periodo!$C133,Componentes_BD!$F$1:$G$5,2,FALSE)</f>
        <v>Fortalecer la Vigilancia.</v>
      </c>
      <c r="E133" s="119" t="s">
        <v>12</v>
      </c>
      <c r="F133" s="95">
        <v>2</v>
      </c>
      <c r="G133" s="95" t="str">
        <f>VLOOKUP(Revisión_Avance_Periodo!$A133,BD_Seguimiento_OAP_2019!$A$2:$G$294,7,FALSE)</f>
        <v>PAI</v>
      </c>
      <c r="H133" s="95" t="str">
        <f>VLOOKUP(Revisión_Avance_Periodo!$A133,BD_Seguimiento_OAP_2019!$A$2:$J$294,10,FALSE)</f>
        <v>PAI_01 - Operacional</v>
      </c>
      <c r="I133" s="95" t="s">
        <v>233</v>
      </c>
      <c r="J133" s="95" t="str">
        <f>VLOOKUP(Revisión_Avance_Periodo!$I133,BD_Seguimiento_OAP_2019!$L:$M,2,FALSE)</f>
        <v>Implementar Modelo Integrado de Planeción y Gestión - Mipg en cada una de sus 7 dimensiones según corresponda</v>
      </c>
      <c r="K133" s="119" t="s">
        <v>49</v>
      </c>
      <c r="L133" s="172">
        <v>4.4642857142857152E-4</v>
      </c>
      <c r="M133" s="182" t="s">
        <v>115</v>
      </c>
      <c r="N133" s="190">
        <f>INDEX(BD_Seguimiento_OAP_2019!$AH$3:$AS$294,MATCH(Revisión_Avance_Periodo!$I133,BD_Seguimiento_OAP_2019!$L$3:$L$294,0),MATCH(Revisión_Avance_Periodo!$M133,BD_Seguimiento_OAP_2019!$AH$2:$AS$2,0))</f>
        <v>0</v>
      </c>
      <c r="O133" s="190">
        <f>INDEX(BD_Seguimiento_OAP_2019!$AV$3:$BG$294,MATCH(Revisión_Avance_Periodo!$I133,BD_Seguimiento_OAP_2019!$L$3:$L$294,0),MATCH(Revisión_Avance_Periodo!$M133,BD_Seguimiento_OAP_2019!$AV$2:$BG$2,0))</f>
        <v>0</v>
      </c>
      <c r="P133" s="175">
        <f t="shared" si="22"/>
        <v>0</v>
      </c>
      <c r="Q133" s="182" t="str">
        <f>VLOOKUP(P133,Tabla_Indicador_Gestion4[#All],3,TRUE)</f>
        <v>Por Ejecutar</v>
      </c>
      <c r="R133" s="236">
        <f>SUBTOTAL(9,$N$122:$N133)</f>
        <v>1</v>
      </c>
      <c r="S133" s="230">
        <f>SUBTOTAL(9,$O$122:$O133)</f>
        <v>1</v>
      </c>
      <c r="T133" s="231">
        <f>IFERROR(+Revisión_Avance_Periodo!$S133/Revisión_Avance_Periodo!$R133,0)</f>
        <v>1</v>
      </c>
      <c r="U133" s="184"/>
      <c r="V133" s="185"/>
      <c r="W133" s="183"/>
      <c r="X133" s="183"/>
      <c r="Y133" s="183"/>
      <c r="Z133" s="186"/>
      <c r="AA133" s="187"/>
    </row>
    <row r="134" spans="1:27" x14ac:dyDescent="0.25">
      <c r="A134" s="88">
        <v>12</v>
      </c>
      <c r="B134" s="91" t="str">
        <f>CONCATENATE(Revisión_Avance_Periodo!$C134,";",Revisión_Avance_Periodo!$E134,";",Revisión_Avance_Periodo!$I134)</f>
        <v>OE1;PR_10;ACT_255</v>
      </c>
      <c r="C134" s="170" t="s">
        <v>9</v>
      </c>
      <c r="D134" s="171" t="str">
        <f>VLOOKUP(Revisión_Avance_Periodo!$C134,Componentes_BD!$F$1:$G$5,2,FALSE)</f>
        <v>Fortalecer la Vigilancia.</v>
      </c>
      <c r="E134" s="106" t="s">
        <v>12</v>
      </c>
      <c r="F134" s="89">
        <v>2</v>
      </c>
      <c r="G134" s="89" t="str">
        <f>VLOOKUP(Revisión_Avance_Periodo!$A134,BD_Seguimiento_OAP_2019!$A$2:$G$294,7,FALSE)</f>
        <v>PAI</v>
      </c>
      <c r="H134" s="89" t="str">
        <f>VLOOKUP(Revisión_Avance_Periodo!$A134,BD_Seguimiento_OAP_2019!$A$2:$J$294,10,FALSE)</f>
        <v>PAI_01 - Operacional</v>
      </c>
      <c r="I134" s="89" t="s">
        <v>238</v>
      </c>
      <c r="J134" s="89" t="str">
        <f>VLOOKUP(Revisión_Avance_Periodo!$I134,BD_Seguimiento_OAP_2019!$L:$M,2,FALSE)</f>
        <v>Proponer modificación a normas reglamentarias conjuntamente con el MinTransporte y la Oficina Jurídica</v>
      </c>
      <c r="K134" s="106" t="s">
        <v>57</v>
      </c>
      <c r="L134" s="172">
        <v>4.4642857142857152E-4</v>
      </c>
      <c r="M134" s="173" t="s">
        <v>104</v>
      </c>
      <c r="N134" s="190">
        <f>INDEX(BD_Seguimiento_OAP_2019!$AH$3:$AS$294,MATCH(Revisión_Avance_Periodo!$I134,BD_Seguimiento_OAP_2019!$L$3:$L$294,0),MATCH(Revisión_Avance_Periodo!$M134,BD_Seguimiento_OAP_2019!$AH$2:$AS$2,0))</f>
        <v>0</v>
      </c>
      <c r="O134" s="190">
        <f>INDEX(BD_Seguimiento_OAP_2019!$AV$3:$BG$294,MATCH(Revisión_Avance_Periodo!$I134,BD_Seguimiento_OAP_2019!$L$3:$L$294,0),MATCH(Revisión_Avance_Periodo!$M134,BD_Seguimiento_OAP_2019!$AV$2:$BG$2,0))</f>
        <v>0</v>
      </c>
      <c r="P134" s="175">
        <f t="shared" si="22"/>
        <v>0</v>
      </c>
      <c r="Q134" s="173" t="str">
        <f>VLOOKUP(P134,Tabla_Indicador_Gestion4[#All],3,TRUE)</f>
        <v>Por Ejecutar</v>
      </c>
      <c r="R134" s="235">
        <f>SUBTOTAL(9,$N$134:$N134)</f>
        <v>0</v>
      </c>
      <c r="S134" s="233">
        <f>SUBTOTAL(9,$O$134:$O134)</f>
        <v>0</v>
      </c>
      <c r="T134" s="234">
        <f>IFERROR(+Revisión_Avance_Periodo!$S134/Revisión_Avance_Periodo!$R134,0)</f>
        <v>0</v>
      </c>
      <c r="U134" s="191">
        <f>SUBTOTAL(9,N134:N145)</f>
        <v>3</v>
      </c>
      <c r="V134" s="192">
        <f>SUBTOTAL(9,O134:O145)</f>
        <v>3</v>
      </c>
      <c r="W134" s="176">
        <f t="shared" ref="W134" si="23">+V134/U134</f>
        <v>1</v>
      </c>
      <c r="X134" s="176"/>
      <c r="Y134" s="176">
        <f>100%-Revisión_Avance_Periodo!$W134</f>
        <v>0</v>
      </c>
      <c r="Z134" s="178" t="str">
        <f>VLOOKUP(W134,Tabla_Indicador_Gestion4[],3,TRUE)</f>
        <v>Culminada</v>
      </c>
      <c r="AA134" s="179">
        <f>Revisión_Avance_Periodo!$W134*Revisión_Avance_Periodo!$L134</f>
        <v>4.4642857142857152E-4</v>
      </c>
    </row>
    <row r="135" spans="1:27" x14ac:dyDescent="0.25">
      <c r="A135" s="94">
        <v>12</v>
      </c>
      <c r="B135" s="96" t="str">
        <f>CONCATENATE(Revisión_Avance_Periodo!$C135,";",Revisión_Avance_Periodo!$E135,";",Revisión_Avance_Periodo!$I135)</f>
        <v>OE1;PR_10;ACT_255</v>
      </c>
      <c r="C135" s="180" t="s">
        <v>9</v>
      </c>
      <c r="D135" s="181" t="str">
        <f>VLOOKUP(Revisión_Avance_Periodo!$C135,Componentes_BD!$F$1:$G$5,2,FALSE)</f>
        <v>Fortalecer la Vigilancia.</v>
      </c>
      <c r="E135" s="119" t="s">
        <v>12</v>
      </c>
      <c r="F135" s="95">
        <v>2</v>
      </c>
      <c r="G135" s="95" t="str">
        <f>VLOOKUP(Revisión_Avance_Periodo!$A135,BD_Seguimiento_OAP_2019!$A$2:$G$294,7,FALSE)</f>
        <v>PAI</v>
      </c>
      <c r="H135" s="95" t="str">
        <f>VLOOKUP(Revisión_Avance_Periodo!$A135,BD_Seguimiento_OAP_2019!$A$2:$J$294,10,FALSE)</f>
        <v>PAI_01 - Operacional</v>
      </c>
      <c r="I135" s="95" t="s">
        <v>238</v>
      </c>
      <c r="J135" s="95" t="str">
        <f>VLOOKUP(Revisión_Avance_Periodo!$I135,BD_Seguimiento_OAP_2019!$L:$M,2,FALSE)</f>
        <v>Proponer modificación a normas reglamentarias conjuntamente con el MinTransporte y la Oficina Jurídica</v>
      </c>
      <c r="K135" s="119" t="s">
        <v>57</v>
      </c>
      <c r="L135" s="172">
        <v>4.4642857142857152E-4</v>
      </c>
      <c r="M135" s="182" t="s">
        <v>105</v>
      </c>
      <c r="N135" s="190">
        <f>INDEX(BD_Seguimiento_OAP_2019!$AH$3:$AS$294,MATCH(Revisión_Avance_Periodo!$I135,BD_Seguimiento_OAP_2019!$L$3:$L$294,0),MATCH(Revisión_Avance_Periodo!$M135,BD_Seguimiento_OAP_2019!$AH$2:$AS$2,0))</f>
        <v>0</v>
      </c>
      <c r="O135" s="190">
        <f>INDEX(BD_Seguimiento_OAP_2019!$AV$3:$BG$294,MATCH(Revisión_Avance_Periodo!$I135,BD_Seguimiento_OAP_2019!$L$3:$L$294,0),MATCH(Revisión_Avance_Periodo!$M135,BD_Seguimiento_OAP_2019!$AV$2:$BG$2,0))</f>
        <v>0</v>
      </c>
      <c r="P135" s="175">
        <f t="shared" si="22"/>
        <v>0</v>
      </c>
      <c r="Q135" s="182" t="str">
        <f>VLOOKUP(P135,Tabla_Indicador_Gestion4[#All],3,TRUE)</f>
        <v>Por Ejecutar</v>
      </c>
      <c r="R135" s="236">
        <f>SUBTOTAL(9,$N$134:$N135)</f>
        <v>0</v>
      </c>
      <c r="S135" s="230">
        <f>SUBTOTAL(9,$O$134:$O135)</f>
        <v>0</v>
      </c>
      <c r="T135" s="231">
        <f>IFERROR(+Revisión_Avance_Periodo!$S135/Revisión_Avance_Periodo!$R135,0)</f>
        <v>0</v>
      </c>
      <c r="U135" s="184"/>
      <c r="V135" s="185"/>
      <c r="W135" s="183"/>
      <c r="X135" s="183"/>
      <c r="Y135" s="183"/>
      <c r="Z135" s="186"/>
      <c r="AA135" s="187"/>
    </row>
    <row r="136" spans="1:27" x14ac:dyDescent="0.25">
      <c r="A136" s="88">
        <v>12</v>
      </c>
      <c r="B136" s="91" t="str">
        <f>CONCATENATE(Revisión_Avance_Periodo!$C136,";",Revisión_Avance_Periodo!$E136,";",Revisión_Avance_Periodo!$I136)</f>
        <v>OE1;PR_10;ACT_255</v>
      </c>
      <c r="C136" s="170" t="s">
        <v>9</v>
      </c>
      <c r="D136" s="171" t="str">
        <f>VLOOKUP(Revisión_Avance_Periodo!$C136,Componentes_BD!$F$1:$G$5,2,FALSE)</f>
        <v>Fortalecer la Vigilancia.</v>
      </c>
      <c r="E136" s="106" t="s">
        <v>12</v>
      </c>
      <c r="F136" s="89">
        <v>2</v>
      </c>
      <c r="G136" s="89" t="str">
        <f>VLOOKUP(Revisión_Avance_Periodo!$A136,BD_Seguimiento_OAP_2019!$A$2:$G$294,7,FALSE)</f>
        <v>PAI</v>
      </c>
      <c r="H136" s="89" t="str">
        <f>VLOOKUP(Revisión_Avance_Periodo!$A136,BD_Seguimiento_OAP_2019!$A$2:$J$294,10,FALSE)</f>
        <v>PAI_01 - Operacional</v>
      </c>
      <c r="I136" s="89" t="s">
        <v>238</v>
      </c>
      <c r="J136" s="89" t="str">
        <f>VLOOKUP(Revisión_Avance_Periodo!$I136,BD_Seguimiento_OAP_2019!$L:$M,2,FALSE)</f>
        <v>Proponer modificación a normas reglamentarias conjuntamente con el MinTransporte y la Oficina Jurídica</v>
      </c>
      <c r="K136" s="106" t="s">
        <v>57</v>
      </c>
      <c r="L136" s="172">
        <v>4.4642857142857152E-4</v>
      </c>
      <c r="M136" s="173" t="s">
        <v>106</v>
      </c>
      <c r="N136" s="190">
        <f>INDEX(BD_Seguimiento_OAP_2019!$AH$3:$AS$294,MATCH(Revisión_Avance_Periodo!$I136,BD_Seguimiento_OAP_2019!$L$3:$L$294,0),MATCH(Revisión_Avance_Periodo!$M136,BD_Seguimiento_OAP_2019!$AH$2:$AS$2,0))</f>
        <v>0</v>
      </c>
      <c r="O136" s="190">
        <f>INDEX(BD_Seguimiento_OAP_2019!$AV$3:$BG$294,MATCH(Revisión_Avance_Periodo!$I136,BD_Seguimiento_OAP_2019!$L$3:$L$294,0),MATCH(Revisión_Avance_Periodo!$M136,BD_Seguimiento_OAP_2019!$AV$2:$BG$2,0))</f>
        <v>0</v>
      </c>
      <c r="P136" s="175">
        <f t="shared" si="22"/>
        <v>0</v>
      </c>
      <c r="Q136" s="173" t="str">
        <f>VLOOKUP(P136,Tabla_Indicador_Gestion4[#All],3,TRUE)</f>
        <v>Por Ejecutar</v>
      </c>
      <c r="R136" s="236">
        <f>SUBTOTAL(9,$N$134:$N136)</f>
        <v>0</v>
      </c>
      <c r="S136" s="230">
        <f>SUBTOTAL(9,$O$134:$O136)</f>
        <v>0</v>
      </c>
      <c r="T136" s="231">
        <f>IFERROR(+Revisión_Avance_Periodo!$S136/Revisión_Avance_Periodo!$R136,0)</f>
        <v>0</v>
      </c>
      <c r="U136" s="184"/>
      <c r="V136" s="185"/>
      <c r="W136" s="183"/>
      <c r="X136" s="183"/>
      <c r="Y136" s="183"/>
      <c r="Z136" s="186"/>
      <c r="AA136" s="187"/>
    </row>
    <row r="137" spans="1:27" x14ac:dyDescent="0.25">
      <c r="A137" s="94">
        <v>12</v>
      </c>
      <c r="B137" s="96" t="str">
        <f>CONCATENATE(Revisión_Avance_Periodo!$C137,";",Revisión_Avance_Periodo!$E137,";",Revisión_Avance_Periodo!$I137)</f>
        <v>OE1;PR_10;ACT_255</v>
      </c>
      <c r="C137" s="180" t="s">
        <v>9</v>
      </c>
      <c r="D137" s="181" t="str">
        <f>VLOOKUP(Revisión_Avance_Periodo!$C137,Componentes_BD!$F$1:$G$5,2,FALSE)</f>
        <v>Fortalecer la Vigilancia.</v>
      </c>
      <c r="E137" s="119" t="s">
        <v>12</v>
      </c>
      <c r="F137" s="95">
        <v>2</v>
      </c>
      <c r="G137" s="95" t="str">
        <f>VLOOKUP(Revisión_Avance_Periodo!$A137,BD_Seguimiento_OAP_2019!$A$2:$G$294,7,FALSE)</f>
        <v>PAI</v>
      </c>
      <c r="H137" s="95" t="str">
        <f>VLOOKUP(Revisión_Avance_Periodo!$A137,BD_Seguimiento_OAP_2019!$A$2:$J$294,10,FALSE)</f>
        <v>PAI_01 - Operacional</v>
      </c>
      <c r="I137" s="95" t="s">
        <v>238</v>
      </c>
      <c r="J137" s="95" t="str">
        <f>VLOOKUP(Revisión_Avance_Periodo!$I137,BD_Seguimiento_OAP_2019!$L:$M,2,FALSE)</f>
        <v>Proponer modificación a normas reglamentarias conjuntamente con el MinTransporte y la Oficina Jurídica</v>
      </c>
      <c r="K137" s="119" t="s">
        <v>57</v>
      </c>
      <c r="L137" s="172">
        <v>4.4642857142857152E-4</v>
      </c>
      <c r="M137" s="182" t="s">
        <v>107</v>
      </c>
      <c r="N137" s="190">
        <f>INDEX(BD_Seguimiento_OAP_2019!$AH$3:$AS$294,MATCH(Revisión_Avance_Periodo!$I137,BD_Seguimiento_OAP_2019!$L$3:$L$294,0),MATCH(Revisión_Avance_Periodo!$M137,BD_Seguimiento_OAP_2019!$AH$2:$AS$2,0))</f>
        <v>1</v>
      </c>
      <c r="O137" s="193">
        <f>INDEX(BD_Seguimiento_OAP_2019!$AV$3:$BG$294,MATCH(Revisión_Avance_Periodo!$I137,BD_Seguimiento_OAP_2019!$L$3:$L$294,0),MATCH(Revisión_Avance_Periodo!$M137,BD_Seguimiento_OAP_2019!$AV$2:$BG$2,0))</f>
        <v>3</v>
      </c>
      <c r="P137" s="188">
        <f t="shared" ref="P137:P194" si="24">O137/N137</f>
        <v>3</v>
      </c>
      <c r="Q137" s="182" t="str">
        <f>VLOOKUP(P137,Tabla_Indicador_Gestion4[#All],3,TRUE)</f>
        <v>Culminada</v>
      </c>
      <c r="R137" s="236">
        <f>SUBTOTAL(9,$N$134:$N137)</f>
        <v>1</v>
      </c>
      <c r="S137" s="230">
        <f>SUBTOTAL(9,$O$134:$O137)</f>
        <v>3</v>
      </c>
      <c r="T137" s="231">
        <f>IFERROR(+Revisión_Avance_Periodo!$S137/Revisión_Avance_Periodo!$R137,0)</f>
        <v>3</v>
      </c>
      <c r="U137" s="184"/>
      <c r="V137" s="185"/>
      <c r="W137" s="183"/>
      <c r="X137" s="183"/>
      <c r="Y137" s="183"/>
      <c r="Z137" s="186"/>
      <c r="AA137" s="187"/>
    </row>
    <row r="138" spans="1:27" x14ac:dyDescent="0.25">
      <c r="A138" s="88">
        <v>12</v>
      </c>
      <c r="B138" s="91" t="str">
        <f>CONCATENATE(Revisión_Avance_Periodo!$C138,";",Revisión_Avance_Periodo!$E138,";",Revisión_Avance_Periodo!$I138)</f>
        <v>OE1;PR_10;ACT_255</v>
      </c>
      <c r="C138" s="170" t="s">
        <v>9</v>
      </c>
      <c r="D138" s="171" t="str">
        <f>VLOOKUP(Revisión_Avance_Periodo!$C138,Componentes_BD!$F$1:$G$5,2,FALSE)</f>
        <v>Fortalecer la Vigilancia.</v>
      </c>
      <c r="E138" s="106" t="s">
        <v>12</v>
      </c>
      <c r="F138" s="89">
        <v>2</v>
      </c>
      <c r="G138" s="89" t="str">
        <f>VLOOKUP(Revisión_Avance_Periodo!$A138,BD_Seguimiento_OAP_2019!$A$2:$G$294,7,FALSE)</f>
        <v>PAI</v>
      </c>
      <c r="H138" s="89" t="str">
        <f>VLOOKUP(Revisión_Avance_Periodo!$A138,BD_Seguimiento_OAP_2019!$A$2:$J$294,10,FALSE)</f>
        <v>PAI_01 - Operacional</v>
      </c>
      <c r="I138" s="89" t="s">
        <v>238</v>
      </c>
      <c r="J138" s="89" t="str">
        <f>VLOOKUP(Revisión_Avance_Periodo!$I138,BD_Seguimiento_OAP_2019!$L:$M,2,FALSE)</f>
        <v>Proponer modificación a normas reglamentarias conjuntamente con el MinTransporte y la Oficina Jurídica</v>
      </c>
      <c r="K138" s="106" t="s">
        <v>57</v>
      </c>
      <c r="L138" s="172">
        <v>4.4642857142857152E-4</v>
      </c>
      <c r="M138" s="173" t="s">
        <v>108</v>
      </c>
      <c r="N138" s="190">
        <f>INDEX(BD_Seguimiento_OAP_2019!$AH$3:$AS$294,MATCH(Revisión_Avance_Periodo!$I138,BD_Seguimiento_OAP_2019!$L$3:$L$294,0),MATCH(Revisión_Avance_Periodo!$M138,BD_Seguimiento_OAP_2019!$AH$2:$AS$2,0))</f>
        <v>0</v>
      </c>
      <c r="O138" s="190">
        <f>INDEX(BD_Seguimiento_OAP_2019!$AV$3:$BG$294,MATCH(Revisión_Avance_Periodo!$I138,BD_Seguimiento_OAP_2019!$L$3:$L$294,0),MATCH(Revisión_Avance_Periodo!$M138,BD_Seguimiento_OAP_2019!$AV$2:$BG$2,0))</f>
        <v>0</v>
      </c>
      <c r="P138" s="175">
        <f t="shared" ref="P138:P140" si="25">IFERROR((O138/N138),0)</f>
        <v>0</v>
      </c>
      <c r="Q138" s="173" t="str">
        <f>VLOOKUP(P138,Tabla_Indicador_Gestion4[#All],3,TRUE)</f>
        <v>Por Ejecutar</v>
      </c>
      <c r="R138" s="236">
        <f>SUBTOTAL(9,$N$134:$N138)</f>
        <v>1</v>
      </c>
      <c r="S138" s="230">
        <f>SUBTOTAL(9,$O$134:$O138)</f>
        <v>3</v>
      </c>
      <c r="T138" s="231">
        <f>IFERROR(+Revisión_Avance_Periodo!$S138/Revisión_Avance_Periodo!$R138,0)</f>
        <v>3</v>
      </c>
      <c r="U138" s="184"/>
      <c r="V138" s="185"/>
      <c r="W138" s="183"/>
      <c r="X138" s="183"/>
      <c r="Y138" s="183"/>
      <c r="Z138" s="186"/>
      <c r="AA138" s="187"/>
    </row>
    <row r="139" spans="1:27" x14ac:dyDescent="0.25">
      <c r="A139" s="94">
        <v>12</v>
      </c>
      <c r="B139" s="96" t="str">
        <f>CONCATENATE(Revisión_Avance_Periodo!$C139,";",Revisión_Avance_Periodo!$E139,";",Revisión_Avance_Periodo!$I139)</f>
        <v>OE1;PR_10;ACT_255</v>
      </c>
      <c r="C139" s="180" t="s">
        <v>9</v>
      </c>
      <c r="D139" s="181" t="str">
        <f>VLOOKUP(Revisión_Avance_Periodo!$C139,Componentes_BD!$F$1:$G$5,2,FALSE)</f>
        <v>Fortalecer la Vigilancia.</v>
      </c>
      <c r="E139" s="119" t="s">
        <v>12</v>
      </c>
      <c r="F139" s="95">
        <v>2</v>
      </c>
      <c r="G139" s="95" t="str">
        <f>VLOOKUP(Revisión_Avance_Periodo!$A139,BD_Seguimiento_OAP_2019!$A$2:$G$294,7,FALSE)</f>
        <v>PAI</v>
      </c>
      <c r="H139" s="95" t="str">
        <f>VLOOKUP(Revisión_Avance_Periodo!$A139,BD_Seguimiento_OAP_2019!$A$2:$J$294,10,FALSE)</f>
        <v>PAI_01 - Operacional</v>
      </c>
      <c r="I139" s="95" t="s">
        <v>238</v>
      </c>
      <c r="J139" s="95" t="str">
        <f>VLOOKUP(Revisión_Avance_Periodo!$I139,BD_Seguimiento_OAP_2019!$L:$M,2,FALSE)</f>
        <v>Proponer modificación a normas reglamentarias conjuntamente con el MinTransporte y la Oficina Jurídica</v>
      </c>
      <c r="K139" s="119" t="s">
        <v>57</v>
      </c>
      <c r="L139" s="172">
        <v>4.4642857142857152E-4</v>
      </c>
      <c r="M139" s="182" t="s">
        <v>109</v>
      </c>
      <c r="N139" s="190">
        <f>INDEX(BD_Seguimiento_OAP_2019!$AH$3:$AS$294,MATCH(Revisión_Avance_Periodo!$I139,BD_Seguimiento_OAP_2019!$L$3:$L$294,0),MATCH(Revisión_Avance_Periodo!$M139,BD_Seguimiento_OAP_2019!$AH$2:$AS$2,0))</f>
        <v>0</v>
      </c>
      <c r="O139" s="190">
        <f>INDEX(BD_Seguimiento_OAP_2019!$AV$3:$BG$294,MATCH(Revisión_Avance_Periodo!$I139,BD_Seguimiento_OAP_2019!$L$3:$L$294,0),MATCH(Revisión_Avance_Periodo!$M139,BD_Seguimiento_OAP_2019!$AV$2:$BG$2,0))</f>
        <v>0</v>
      </c>
      <c r="P139" s="175">
        <f t="shared" si="25"/>
        <v>0</v>
      </c>
      <c r="Q139" s="182" t="str">
        <f>VLOOKUP(P139,Tabla_Indicador_Gestion4[#All],3,TRUE)</f>
        <v>Por Ejecutar</v>
      </c>
      <c r="R139" s="236">
        <f>SUBTOTAL(9,$N$134:$N139)</f>
        <v>1</v>
      </c>
      <c r="S139" s="230">
        <f>SUBTOTAL(9,$O$134:$O139)</f>
        <v>3</v>
      </c>
      <c r="T139" s="231">
        <f>IFERROR(+Revisión_Avance_Periodo!$S139/Revisión_Avance_Periodo!$R139,0)</f>
        <v>3</v>
      </c>
      <c r="U139" s="184"/>
      <c r="V139" s="185"/>
      <c r="W139" s="183"/>
      <c r="X139" s="183"/>
      <c r="Y139" s="183"/>
      <c r="Z139" s="186"/>
      <c r="AA139" s="187"/>
    </row>
    <row r="140" spans="1:27" x14ac:dyDescent="0.25">
      <c r="A140" s="88">
        <v>12</v>
      </c>
      <c r="B140" s="91" t="str">
        <f>CONCATENATE(Revisión_Avance_Periodo!$C140,";",Revisión_Avance_Periodo!$E140,";",Revisión_Avance_Periodo!$I140)</f>
        <v>OE1;PR_10;ACT_255</v>
      </c>
      <c r="C140" s="170" t="s">
        <v>9</v>
      </c>
      <c r="D140" s="171" t="str">
        <f>VLOOKUP(Revisión_Avance_Periodo!$C140,Componentes_BD!$F$1:$G$5,2,FALSE)</f>
        <v>Fortalecer la Vigilancia.</v>
      </c>
      <c r="E140" s="106" t="s">
        <v>12</v>
      </c>
      <c r="F140" s="89">
        <v>2</v>
      </c>
      <c r="G140" s="89" t="str">
        <f>VLOOKUP(Revisión_Avance_Periodo!$A140,BD_Seguimiento_OAP_2019!$A$2:$G$294,7,FALSE)</f>
        <v>PAI</v>
      </c>
      <c r="H140" s="89" t="str">
        <f>VLOOKUP(Revisión_Avance_Periodo!$A140,BD_Seguimiento_OAP_2019!$A$2:$J$294,10,FALSE)</f>
        <v>PAI_01 - Operacional</v>
      </c>
      <c r="I140" s="89" t="s">
        <v>238</v>
      </c>
      <c r="J140" s="89" t="str">
        <f>VLOOKUP(Revisión_Avance_Periodo!$I140,BD_Seguimiento_OAP_2019!$L:$M,2,FALSE)</f>
        <v>Proponer modificación a normas reglamentarias conjuntamente con el MinTransporte y la Oficina Jurídica</v>
      </c>
      <c r="K140" s="106" t="s">
        <v>57</v>
      </c>
      <c r="L140" s="172">
        <v>4.4642857142857152E-4</v>
      </c>
      <c r="M140" s="173" t="s">
        <v>110</v>
      </c>
      <c r="N140" s="190">
        <f>INDEX(BD_Seguimiento_OAP_2019!$AH$3:$AS$294,MATCH(Revisión_Avance_Periodo!$I140,BD_Seguimiento_OAP_2019!$L$3:$L$294,0),MATCH(Revisión_Avance_Periodo!$M140,BD_Seguimiento_OAP_2019!$AH$2:$AS$2,0))</f>
        <v>0</v>
      </c>
      <c r="O140" s="190">
        <f>INDEX(BD_Seguimiento_OAP_2019!$AV$3:$BG$294,MATCH(Revisión_Avance_Periodo!$I140,BD_Seguimiento_OAP_2019!$L$3:$L$294,0),MATCH(Revisión_Avance_Periodo!$M140,BD_Seguimiento_OAP_2019!$AV$2:$BG$2,0))</f>
        <v>0</v>
      </c>
      <c r="P140" s="175">
        <f t="shared" si="25"/>
        <v>0</v>
      </c>
      <c r="Q140" s="173" t="str">
        <f>VLOOKUP(P140,Tabla_Indicador_Gestion4[#All],3,TRUE)</f>
        <v>Por Ejecutar</v>
      </c>
      <c r="R140" s="236">
        <f>SUBTOTAL(9,$N$134:$N140)</f>
        <v>1</v>
      </c>
      <c r="S140" s="230">
        <f>SUBTOTAL(9,$O$134:$O140)</f>
        <v>3</v>
      </c>
      <c r="T140" s="231">
        <f>IFERROR(+Revisión_Avance_Periodo!$S140/Revisión_Avance_Periodo!$R140,0)</f>
        <v>3</v>
      </c>
      <c r="U140" s="184"/>
      <c r="V140" s="185"/>
      <c r="W140" s="183"/>
      <c r="X140" s="183"/>
      <c r="Y140" s="183"/>
      <c r="Z140" s="186"/>
      <c r="AA140" s="187"/>
    </row>
    <row r="141" spans="1:27" x14ac:dyDescent="0.25">
      <c r="A141" s="94">
        <v>12</v>
      </c>
      <c r="B141" s="96" t="str">
        <f>CONCATENATE(Revisión_Avance_Periodo!$C141,";",Revisión_Avance_Periodo!$E141,";",Revisión_Avance_Periodo!$I141)</f>
        <v>OE1;PR_10;ACT_255</v>
      </c>
      <c r="C141" s="180" t="s">
        <v>9</v>
      </c>
      <c r="D141" s="181" t="str">
        <f>VLOOKUP(Revisión_Avance_Periodo!$C141,Componentes_BD!$F$1:$G$5,2,FALSE)</f>
        <v>Fortalecer la Vigilancia.</v>
      </c>
      <c r="E141" s="119" t="s">
        <v>12</v>
      </c>
      <c r="F141" s="95">
        <v>2</v>
      </c>
      <c r="G141" s="95" t="str">
        <f>VLOOKUP(Revisión_Avance_Periodo!$A141,BD_Seguimiento_OAP_2019!$A$2:$G$294,7,FALSE)</f>
        <v>PAI</v>
      </c>
      <c r="H141" s="95" t="str">
        <f>VLOOKUP(Revisión_Avance_Periodo!$A141,BD_Seguimiento_OAP_2019!$A$2:$J$294,10,FALSE)</f>
        <v>PAI_01 - Operacional</v>
      </c>
      <c r="I141" s="95" t="s">
        <v>238</v>
      </c>
      <c r="J141" s="95" t="str">
        <f>VLOOKUP(Revisión_Avance_Periodo!$I141,BD_Seguimiento_OAP_2019!$L:$M,2,FALSE)</f>
        <v>Proponer modificación a normas reglamentarias conjuntamente con el MinTransporte y la Oficina Jurídica</v>
      </c>
      <c r="K141" s="119" t="s">
        <v>57</v>
      </c>
      <c r="L141" s="172">
        <v>4.4642857142857152E-4</v>
      </c>
      <c r="M141" s="182" t="s">
        <v>111</v>
      </c>
      <c r="N141" s="190">
        <f>INDEX(BD_Seguimiento_OAP_2019!$AH$3:$AS$294,MATCH(Revisión_Avance_Periodo!$I141,BD_Seguimiento_OAP_2019!$L$3:$L$294,0),MATCH(Revisión_Avance_Periodo!$M141,BD_Seguimiento_OAP_2019!$AH$2:$AS$2,0))</f>
        <v>1</v>
      </c>
      <c r="O141" s="190">
        <f>INDEX(BD_Seguimiento_OAP_2019!$AV$3:$BG$294,MATCH(Revisión_Avance_Periodo!$I141,BD_Seguimiento_OAP_2019!$L$3:$L$294,0),MATCH(Revisión_Avance_Periodo!$M141,BD_Seguimiento_OAP_2019!$AV$2:$BG$2,0))</f>
        <v>0</v>
      </c>
      <c r="P141" s="188">
        <f t="shared" si="24"/>
        <v>0</v>
      </c>
      <c r="Q141" s="182" t="str">
        <f>VLOOKUP(P141,Tabla_Indicador_Gestion4[#All],3,TRUE)</f>
        <v>Por Ejecutar</v>
      </c>
      <c r="R141" s="236">
        <f>SUBTOTAL(9,$N$134:$N141)</f>
        <v>2</v>
      </c>
      <c r="S141" s="230">
        <f>SUBTOTAL(9,$O$134:$O141)</f>
        <v>3</v>
      </c>
      <c r="T141" s="231">
        <f>IFERROR(+Revisión_Avance_Periodo!$S141/Revisión_Avance_Periodo!$R141,0)</f>
        <v>1.5</v>
      </c>
      <c r="U141" s="184"/>
      <c r="V141" s="185"/>
      <c r="W141" s="183"/>
      <c r="X141" s="183"/>
      <c r="Y141" s="183"/>
      <c r="Z141" s="186"/>
      <c r="AA141" s="187"/>
    </row>
    <row r="142" spans="1:27" x14ac:dyDescent="0.25">
      <c r="A142" s="88">
        <v>12</v>
      </c>
      <c r="B142" s="91" t="str">
        <f>CONCATENATE(Revisión_Avance_Periodo!$C142,";",Revisión_Avance_Periodo!$E142,";",Revisión_Avance_Periodo!$I142)</f>
        <v>OE1;PR_10;ACT_255</v>
      </c>
      <c r="C142" s="170" t="s">
        <v>9</v>
      </c>
      <c r="D142" s="171" t="str">
        <f>VLOOKUP(Revisión_Avance_Periodo!$C142,Componentes_BD!$F$1:$G$5,2,FALSE)</f>
        <v>Fortalecer la Vigilancia.</v>
      </c>
      <c r="E142" s="106" t="s">
        <v>12</v>
      </c>
      <c r="F142" s="89">
        <v>2</v>
      </c>
      <c r="G142" s="89" t="str">
        <f>VLOOKUP(Revisión_Avance_Periodo!$A142,BD_Seguimiento_OAP_2019!$A$2:$G$294,7,FALSE)</f>
        <v>PAI</v>
      </c>
      <c r="H142" s="89" t="str">
        <f>VLOOKUP(Revisión_Avance_Periodo!$A142,BD_Seguimiento_OAP_2019!$A$2:$J$294,10,FALSE)</f>
        <v>PAI_01 - Operacional</v>
      </c>
      <c r="I142" s="89" t="s">
        <v>238</v>
      </c>
      <c r="J142" s="89" t="str">
        <f>VLOOKUP(Revisión_Avance_Periodo!$I142,BD_Seguimiento_OAP_2019!$L:$M,2,FALSE)</f>
        <v>Proponer modificación a normas reglamentarias conjuntamente con el MinTransporte y la Oficina Jurídica</v>
      </c>
      <c r="K142" s="106" t="s">
        <v>57</v>
      </c>
      <c r="L142" s="172">
        <v>4.4642857142857152E-4</v>
      </c>
      <c r="M142" s="173" t="s">
        <v>112</v>
      </c>
      <c r="N142" s="190">
        <f>INDEX(BD_Seguimiento_OAP_2019!$AH$3:$AS$294,MATCH(Revisión_Avance_Periodo!$I142,BD_Seguimiento_OAP_2019!$L$3:$L$294,0),MATCH(Revisión_Avance_Periodo!$M142,BD_Seguimiento_OAP_2019!$AH$2:$AS$2,0))</f>
        <v>0</v>
      </c>
      <c r="O142" s="190">
        <f>INDEX(BD_Seguimiento_OAP_2019!$AV$3:$BG$294,MATCH(Revisión_Avance_Periodo!$I142,BD_Seguimiento_OAP_2019!$L$3:$L$294,0),MATCH(Revisión_Avance_Periodo!$M142,BD_Seguimiento_OAP_2019!$AV$2:$BG$2,0))</f>
        <v>0</v>
      </c>
      <c r="P142" s="175">
        <f t="shared" ref="P142:P144" si="26">IFERROR((O142/N142),0)</f>
        <v>0</v>
      </c>
      <c r="Q142" s="173" t="str">
        <f>VLOOKUP(P142,Tabla_Indicador_Gestion4[#All],3,TRUE)</f>
        <v>Por Ejecutar</v>
      </c>
      <c r="R142" s="236">
        <f>SUBTOTAL(9,$N$134:$N142)</f>
        <v>2</v>
      </c>
      <c r="S142" s="230">
        <f>SUBTOTAL(9,$O$134:$O142)</f>
        <v>3</v>
      </c>
      <c r="T142" s="231">
        <f>IFERROR(+Revisión_Avance_Periodo!$S142/Revisión_Avance_Periodo!$R142,0)</f>
        <v>1.5</v>
      </c>
      <c r="U142" s="184"/>
      <c r="V142" s="185"/>
      <c r="W142" s="183"/>
      <c r="X142" s="183"/>
      <c r="Y142" s="183"/>
      <c r="Z142" s="186"/>
      <c r="AA142" s="187"/>
    </row>
    <row r="143" spans="1:27" x14ac:dyDescent="0.25">
      <c r="A143" s="94">
        <v>12</v>
      </c>
      <c r="B143" s="96" t="str">
        <f>CONCATENATE(Revisión_Avance_Periodo!$C143,";",Revisión_Avance_Periodo!$E143,";",Revisión_Avance_Periodo!$I143)</f>
        <v>OE1;PR_10;ACT_255</v>
      </c>
      <c r="C143" s="180" t="s">
        <v>9</v>
      </c>
      <c r="D143" s="181" t="str">
        <f>VLOOKUP(Revisión_Avance_Periodo!$C143,Componentes_BD!$F$1:$G$5,2,FALSE)</f>
        <v>Fortalecer la Vigilancia.</v>
      </c>
      <c r="E143" s="119" t="s">
        <v>12</v>
      </c>
      <c r="F143" s="95">
        <v>2</v>
      </c>
      <c r="G143" s="95" t="str">
        <f>VLOOKUP(Revisión_Avance_Periodo!$A143,BD_Seguimiento_OAP_2019!$A$2:$G$294,7,FALSE)</f>
        <v>PAI</v>
      </c>
      <c r="H143" s="95" t="str">
        <f>VLOOKUP(Revisión_Avance_Periodo!$A143,BD_Seguimiento_OAP_2019!$A$2:$J$294,10,FALSE)</f>
        <v>PAI_01 - Operacional</v>
      </c>
      <c r="I143" s="95" t="s">
        <v>238</v>
      </c>
      <c r="J143" s="95" t="str">
        <f>VLOOKUP(Revisión_Avance_Periodo!$I143,BD_Seguimiento_OAP_2019!$L:$M,2,FALSE)</f>
        <v>Proponer modificación a normas reglamentarias conjuntamente con el MinTransporte y la Oficina Jurídica</v>
      </c>
      <c r="K143" s="119" t="s">
        <v>57</v>
      </c>
      <c r="L143" s="172">
        <v>4.4642857142857152E-4</v>
      </c>
      <c r="M143" s="182" t="s">
        <v>113</v>
      </c>
      <c r="N143" s="190">
        <f>INDEX(BD_Seguimiento_OAP_2019!$AH$3:$AS$294,MATCH(Revisión_Avance_Periodo!$I143,BD_Seguimiento_OAP_2019!$L$3:$L$294,0),MATCH(Revisión_Avance_Periodo!$M143,BD_Seguimiento_OAP_2019!$AH$2:$AS$2,0))</f>
        <v>0</v>
      </c>
      <c r="O143" s="190">
        <f>INDEX(BD_Seguimiento_OAP_2019!$AV$3:$BG$294,MATCH(Revisión_Avance_Periodo!$I143,BD_Seguimiento_OAP_2019!$L$3:$L$294,0),MATCH(Revisión_Avance_Periodo!$M143,BD_Seguimiento_OAP_2019!$AV$2:$BG$2,0))</f>
        <v>0</v>
      </c>
      <c r="P143" s="175">
        <f t="shared" si="26"/>
        <v>0</v>
      </c>
      <c r="Q143" s="182" t="str">
        <f>VLOOKUP(P143,Tabla_Indicador_Gestion4[#All],3,TRUE)</f>
        <v>Por Ejecutar</v>
      </c>
      <c r="R143" s="236">
        <f>SUBTOTAL(9,$N$134:$N143)</f>
        <v>2</v>
      </c>
      <c r="S143" s="230">
        <f>SUBTOTAL(9,$O$134:$O143)</f>
        <v>3</v>
      </c>
      <c r="T143" s="231">
        <f>IFERROR(+Revisión_Avance_Periodo!$S143/Revisión_Avance_Periodo!$R143,0)</f>
        <v>1.5</v>
      </c>
      <c r="U143" s="184"/>
      <c r="V143" s="185"/>
      <c r="W143" s="183"/>
      <c r="X143" s="183"/>
      <c r="Y143" s="183"/>
      <c r="Z143" s="186"/>
      <c r="AA143" s="187"/>
    </row>
    <row r="144" spans="1:27" x14ac:dyDescent="0.25">
      <c r="A144" s="88">
        <v>12</v>
      </c>
      <c r="B144" s="91" t="str">
        <f>CONCATENATE(Revisión_Avance_Periodo!$C144,";",Revisión_Avance_Periodo!$E144,";",Revisión_Avance_Periodo!$I144)</f>
        <v>OE1;PR_10;ACT_255</v>
      </c>
      <c r="C144" s="170" t="s">
        <v>9</v>
      </c>
      <c r="D144" s="171" t="str">
        <f>VLOOKUP(Revisión_Avance_Periodo!$C144,Componentes_BD!$F$1:$G$5,2,FALSE)</f>
        <v>Fortalecer la Vigilancia.</v>
      </c>
      <c r="E144" s="106" t="s">
        <v>12</v>
      </c>
      <c r="F144" s="89">
        <v>2</v>
      </c>
      <c r="G144" s="89" t="str">
        <f>VLOOKUP(Revisión_Avance_Periodo!$A144,BD_Seguimiento_OAP_2019!$A$2:$G$294,7,FALSE)</f>
        <v>PAI</v>
      </c>
      <c r="H144" s="89" t="str">
        <f>VLOOKUP(Revisión_Avance_Periodo!$A144,BD_Seguimiento_OAP_2019!$A$2:$J$294,10,FALSE)</f>
        <v>PAI_01 - Operacional</v>
      </c>
      <c r="I144" s="89" t="s">
        <v>238</v>
      </c>
      <c r="J144" s="89" t="str">
        <f>VLOOKUP(Revisión_Avance_Periodo!$I144,BD_Seguimiento_OAP_2019!$L:$M,2,FALSE)</f>
        <v>Proponer modificación a normas reglamentarias conjuntamente con el MinTransporte y la Oficina Jurídica</v>
      </c>
      <c r="K144" s="106" t="s">
        <v>57</v>
      </c>
      <c r="L144" s="172">
        <v>4.4642857142857152E-4</v>
      </c>
      <c r="M144" s="173" t="s">
        <v>114</v>
      </c>
      <c r="N144" s="190">
        <f>INDEX(BD_Seguimiento_OAP_2019!$AH$3:$AS$294,MATCH(Revisión_Avance_Periodo!$I144,BD_Seguimiento_OAP_2019!$L$3:$L$294,0),MATCH(Revisión_Avance_Periodo!$M144,BD_Seguimiento_OAP_2019!$AH$2:$AS$2,0))</f>
        <v>0</v>
      </c>
      <c r="O144" s="190">
        <f>INDEX(BD_Seguimiento_OAP_2019!$AV$3:$BG$294,MATCH(Revisión_Avance_Periodo!$I144,BD_Seguimiento_OAP_2019!$L$3:$L$294,0),MATCH(Revisión_Avance_Periodo!$M144,BD_Seguimiento_OAP_2019!$AV$2:$BG$2,0))</f>
        <v>0</v>
      </c>
      <c r="P144" s="175">
        <f t="shared" si="26"/>
        <v>0</v>
      </c>
      <c r="Q144" s="173" t="str">
        <f>VLOOKUP(P144,Tabla_Indicador_Gestion4[#All],3,TRUE)</f>
        <v>Por Ejecutar</v>
      </c>
      <c r="R144" s="236">
        <f>SUBTOTAL(9,$N$134:$N144)</f>
        <v>2</v>
      </c>
      <c r="S144" s="230">
        <f>SUBTOTAL(9,$O$134:$O144)</f>
        <v>3</v>
      </c>
      <c r="T144" s="231">
        <f>IFERROR(+Revisión_Avance_Periodo!$S144/Revisión_Avance_Periodo!$R144,0)</f>
        <v>1.5</v>
      </c>
      <c r="U144" s="184"/>
      <c r="V144" s="185"/>
      <c r="W144" s="183"/>
      <c r="X144" s="183"/>
      <c r="Y144" s="183"/>
      <c r="Z144" s="186"/>
      <c r="AA144" s="187"/>
    </row>
    <row r="145" spans="1:27" ht="15.75" thickBot="1" x14ac:dyDescent="0.3">
      <c r="A145" s="94">
        <v>12</v>
      </c>
      <c r="B145" s="96" t="str">
        <f>CONCATENATE(Revisión_Avance_Periodo!$C145,";",Revisión_Avance_Periodo!$E145,";",Revisión_Avance_Periodo!$I145)</f>
        <v>OE1;PR_10;ACT_255</v>
      </c>
      <c r="C145" s="180" t="s">
        <v>9</v>
      </c>
      <c r="D145" s="181" t="str">
        <f>VLOOKUP(Revisión_Avance_Periodo!$C145,Componentes_BD!$F$1:$G$5,2,FALSE)</f>
        <v>Fortalecer la Vigilancia.</v>
      </c>
      <c r="E145" s="119" t="s">
        <v>12</v>
      </c>
      <c r="F145" s="95">
        <v>2</v>
      </c>
      <c r="G145" s="95" t="str">
        <f>VLOOKUP(Revisión_Avance_Periodo!$A145,BD_Seguimiento_OAP_2019!$A$2:$G$294,7,FALSE)</f>
        <v>PAI</v>
      </c>
      <c r="H145" s="95" t="str">
        <f>VLOOKUP(Revisión_Avance_Periodo!$A145,BD_Seguimiento_OAP_2019!$A$2:$J$294,10,FALSE)</f>
        <v>PAI_01 - Operacional</v>
      </c>
      <c r="I145" s="95" t="s">
        <v>238</v>
      </c>
      <c r="J145" s="95" t="str">
        <f>VLOOKUP(Revisión_Avance_Periodo!$I145,BD_Seguimiento_OAP_2019!$L:$M,2,FALSE)</f>
        <v>Proponer modificación a normas reglamentarias conjuntamente con el MinTransporte y la Oficina Jurídica</v>
      </c>
      <c r="K145" s="119" t="s">
        <v>57</v>
      </c>
      <c r="L145" s="172">
        <v>4.4642857142857152E-4</v>
      </c>
      <c r="M145" s="182" t="s">
        <v>115</v>
      </c>
      <c r="N145" s="190">
        <f>INDEX(BD_Seguimiento_OAP_2019!$AH$3:$AS$294,MATCH(Revisión_Avance_Periodo!$I145,BD_Seguimiento_OAP_2019!$L$3:$L$294,0),MATCH(Revisión_Avance_Periodo!$M145,BD_Seguimiento_OAP_2019!$AH$2:$AS$2,0))</f>
        <v>1</v>
      </c>
      <c r="O145" s="190">
        <f>INDEX(BD_Seguimiento_OAP_2019!$AV$3:$BG$294,MATCH(Revisión_Avance_Periodo!$I145,BD_Seguimiento_OAP_2019!$L$3:$L$294,0),MATCH(Revisión_Avance_Periodo!$M145,BD_Seguimiento_OAP_2019!$AV$2:$BG$2,0))</f>
        <v>0</v>
      </c>
      <c r="P145" s="188">
        <f t="shared" si="24"/>
        <v>0</v>
      </c>
      <c r="Q145" s="182" t="str">
        <f>VLOOKUP(P145,Tabla_Indicador_Gestion4[#All],3,TRUE)</f>
        <v>Por Ejecutar</v>
      </c>
      <c r="R145" s="236">
        <f>SUBTOTAL(9,$N$134:$N145)</f>
        <v>3</v>
      </c>
      <c r="S145" s="230">
        <f>SUBTOTAL(9,$O$134:$O145)</f>
        <v>3</v>
      </c>
      <c r="T145" s="231">
        <f>IFERROR(+Revisión_Avance_Periodo!$S145/Revisión_Avance_Periodo!$R145,0)</f>
        <v>1</v>
      </c>
      <c r="U145" s="184"/>
      <c r="V145" s="185"/>
      <c r="W145" s="183"/>
      <c r="X145" s="183"/>
      <c r="Y145" s="183"/>
      <c r="Z145" s="186"/>
      <c r="AA145" s="187"/>
    </row>
    <row r="146" spans="1:27" x14ac:dyDescent="0.25">
      <c r="A146" s="88">
        <v>13</v>
      </c>
      <c r="B146" s="91" t="str">
        <f>CONCATENATE(Revisión_Avance_Periodo!$C146,";",Revisión_Avance_Periodo!$E146,";",Revisión_Avance_Periodo!$I146)</f>
        <v>OE1;PR_10;ACT_200</v>
      </c>
      <c r="C146" s="170" t="s">
        <v>9</v>
      </c>
      <c r="D146" s="171" t="str">
        <f>VLOOKUP(Revisión_Avance_Periodo!$C146,Componentes_BD!$F$1:$G$5,2,FALSE)</f>
        <v>Fortalecer la Vigilancia.</v>
      </c>
      <c r="E146" s="106" t="s">
        <v>12</v>
      </c>
      <c r="F146" s="89">
        <v>2</v>
      </c>
      <c r="G146" s="89" t="str">
        <f>VLOOKUP(Revisión_Avance_Periodo!$A146,BD_Seguimiento_OAP_2019!$A$2:$G$294,7,FALSE)</f>
        <v>PAI</v>
      </c>
      <c r="H146" s="89" t="str">
        <f>VLOOKUP(Revisión_Avance_Periodo!$A146,BD_Seguimiento_OAP_2019!$A$2:$J$294,10,FALSE)</f>
        <v>PAI_01 - Operacional</v>
      </c>
      <c r="I146" s="89" t="s">
        <v>240</v>
      </c>
      <c r="J146" s="89" t="str">
        <f>VLOOKUP(Revisión_Avance_Periodo!$I146,BD_Seguimiento_OAP_2019!$L:$M,2,FALSE)</f>
        <v>Implementar Modelo Integrado de Planeción y Gestión - Mipg en cada una de sus 7 dimensiones según corresponda</v>
      </c>
      <c r="K146" s="106" t="s">
        <v>57</v>
      </c>
      <c r="L146" s="172">
        <v>4.4642857142857152E-4</v>
      </c>
      <c r="M146" s="173" t="s">
        <v>104</v>
      </c>
      <c r="N146" s="190">
        <f>INDEX(BD_Seguimiento_OAP_2019!$AH$3:$AS$294,MATCH(Revisión_Avance_Periodo!$I146,BD_Seguimiento_OAP_2019!$L$3:$L$294,0),MATCH(Revisión_Avance_Periodo!$M146,BD_Seguimiento_OAP_2019!$AH$2:$AS$2,0))</f>
        <v>1</v>
      </c>
      <c r="O146" s="190">
        <f>INDEX(BD_Seguimiento_OAP_2019!$AV$3:$BG$294,MATCH(Revisión_Avance_Periodo!$I146,BD_Seguimiento_OAP_2019!$L$3:$L$294,0),MATCH(Revisión_Avance_Periodo!$M146,BD_Seguimiento_OAP_2019!$AV$2:$BG$2,0))</f>
        <v>1</v>
      </c>
      <c r="P146" s="189">
        <f t="shared" si="24"/>
        <v>1</v>
      </c>
      <c r="Q146" s="173" t="str">
        <f>VLOOKUP(P146,Tabla_Indicador_Gestion4[#All],3,TRUE)</f>
        <v>Culminada</v>
      </c>
      <c r="R146" s="235">
        <f>SUBTOTAL(9,$N$146:$N146)</f>
        <v>1</v>
      </c>
      <c r="S146" s="233">
        <f>SUBTOTAL(9,$O$146:$O146)</f>
        <v>1</v>
      </c>
      <c r="T146" s="234">
        <f>IFERROR(+Revisión_Avance_Periodo!$S146/Revisión_Avance_Periodo!$R146,0)</f>
        <v>1</v>
      </c>
      <c r="U146" s="191">
        <f>SUBTOTAL(9,N146:N157)</f>
        <v>9</v>
      </c>
      <c r="V146" s="192">
        <f>SUBTOTAL(9,O146:O157)</f>
        <v>9</v>
      </c>
      <c r="W146" s="176">
        <f t="shared" ref="W146" si="27">+V146/U146</f>
        <v>1</v>
      </c>
      <c r="X146" s="176"/>
      <c r="Y146" s="176">
        <f>100%-Revisión_Avance_Periodo!$W146</f>
        <v>0</v>
      </c>
      <c r="Z146" s="178" t="str">
        <f>VLOOKUP(W146,Tabla_Indicador_Gestion4[],3,TRUE)</f>
        <v>Culminada</v>
      </c>
      <c r="AA146" s="179">
        <f>Revisión_Avance_Periodo!$W146*Revisión_Avance_Periodo!$L146</f>
        <v>4.4642857142857152E-4</v>
      </c>
    </row>
    <row r="147" spans="1:27" x14ac:dyDescent="0.25">
      <c r="A147" s="94">
        <v>13</v>
      </c>
      <c r="B147" s="96" t="str">
        <f>CONCATENATE(Revisión_Avance_Periodo!$C147,";",Revisión_Avance_Periodo!$E147,";",Revisión_Avance_Periodo!$I147)</f>
        <v>OE1;PR_10;ACT_200</v>
      </c>
      <c r="C147" s="180" t="s">
        <v>9</v>
      </c>
      <c r="D147" s="181" t="str">
        <f>VLOOKUP(Revisión_Avance_Periodo!$C147,Componentes_BD!$F$1:$G$5,2,FALSE)</f>
        <v>Fortalecer la Vigilancia.</v>
      </c>
      <c r="E147" s="119" t="s">
        <v>12</v>
      </c>
      <c r="F147" s="95">
        <v>2</v>
      </c>
      <c r="G147" s="95" t="str">
        <f>VLOOKUP(Revisión_Avance_Periodo!$A147,BD_Seguimiento_OAP_2019!$A$2:$G$294,7,FALSE)</f>
        <v>PAI</v>
      </c>
      <c r="H147" s="95" t="str">
        <f>VLOOKUP(Revisión_Avance_Periodo!$A147,BD_Seguimiento_OAP_2019!$A$2:$J$294,10,FALSE)</f>
        <v>PAI_01 - Operacional</v>
      </c>
      <c r="I147" s="95" t="s">
        <v>240</v>
      </c>
      <c r="J147" s="95" t="str">
        <f>VLOOKUP(Revisión_Avance_Periodo!$I147,BD_Seguimiento_OAP_2019!$L:$M,2,FALSE)</f>
        <v>Implementar Modelo Integrado de Planeción y Gestión - Mipg en cada una de sus 7 dimensiones según corresponda</v>
      </c>
      <c r="K147" s="119" t="s">
        <v>57</v>
      </c>
      <c r="L147" s="172">
        <v>4.4642857142857152E-4</v>
      </c>
      <c r="M147" s="182" t="s">
        <v>105</v>
      </c>
      <c r="N147" s="190">
        <f>INDEX(BD_Seguimiento_OAP_2019!$AH$3:$AS$294,MATCH(Revisión_Avance_Periodo!$I147,BD_Seguimiento_OAP_2019!$L$3:$L$294,0),MATCH(Revisión_Avance_Periodo!$M147,BD_Seguimiento_OAP_2019!$AH$2:$AS$2,0))</f>
        <v>2</v>
      </c>
      <c r="O147" s="190">
        <f>INDEX(BD_Seguimiento_OAP_2019!$AV$3:$BG$294,MATCH(Revisión_Avance_Periodo!$I147,BD_Seguimiento_OAP_2019!$L$3:$L$294,0),MATCH(Revisión_Avance_Periodo!$M147,BD_Seguimiento_OAP_2019!$AV$2:$BG$2,0))</f>
        <v>2</v>
      </c>
      <c r="P147" s="188">
        <f t="shared" si="24"/>
        <v>1</v>
      </c>
      <c r="Q147" s="182" t="str">
        <f>VLOOKUP(P147,Tabla_Indicador_Gestion4[#All],3,TRUE)</f>
        <v>Culminada</v>
      </c>
      <c r="R147" s="236">
        <f>SUBTOTAL(9,$N$146:$N147)</f>
        <v>3</v>
      </c>
      <c r="S147" s="230">
        <f>SUBTOTAL(9,$O$146:$O147)</f>
        <v>3</v>
      </c>
      <c r="T147" s="231">
        <f>IFERROR(+Revisión_Avance_Periodo!$S147/Revisión_Avance_Periodo!$R147,0)</f>
        <v>1</v>
      </c>
      <c r="U147" s="184"/>
      <c r="V147" s="185"/>
      <c r="W147" s="183"/>
      <c r="X147" s="183"/>
      <c r="Y147" s="183"/>
      <c r="Z147" s="186"/>
      <c r="AA147" s="187"/>
    </row>
    <row r="148" spans="1:27" x14ac:dyDescent="0.25">
      <c r="A148" s="88">
        <v>13</v>
      </c>
      <c r="B148" s="91" t="str">
        <f>CONCATENATE(Revisión_Avance_Periodo!$C148,";",Revisión_Avance_Periodo!$E148,";",Revisión_Avance_Periodo!$I148)</f>
        <v>OE1;PR_10;ACT_200</v>
      </c>
      <c r="C148" s="170" t="s">
        <v>9</v>
      </c>
      <c r="D148" s="171" t="str">
        <f>VLOOKUP(Revisión_Avance_Periodo!$C148,Componentes_BD!$F$1:$G$5,2,FALSE)</f>
        <v>Fortalecer la Vigilancia.</v>
      </c>
      <c r="E148" s="106" t="s">
        <v>12</v>
      </c>
      <c r="F148" s="89">
        <v>2</v>
      </c>
      <c r="G148" s="89" t="str">
        <f>VLOOKUP(Revisión_Avance_Periodo!$A148,BD_Seguimiento_OAP_2019!$A$2:$G$294,7,FALSE)</f>
        <v>PAI</v>
      </c>
      <c r="H148" s="89" t="str">
        <f>VLOOKUP(Revisión_Avance_Periodo!$A148,BD_Seguimiento_OAP_2019!$A$2:$J$294,10,FALSE)</f>
        <v>PAI_01 - Operacional</v>
      </c>
      <c r="I148" s="89" t="s">
        <v>240</v>
      </c>
      <c r="J148" s="89" t="str">
        <f>VLOOKUP(Revisión_Avance_Periodo!$I148,BD_Seguimiento_OAP_2019!$L:$M,2,FALSE)</f>
        <v>Implementar Modelo Integrado de Planeción y Gestión - Mipg en cada una de sus 7 dimensiones según corresponda</v>
      </c>
      <c r="K148" s="106" t="s">
        <v>57</v>
      </c>
      <c r="L148" s="172">
        <v>4.4642857142857152E-4</v>
      </c>
      <c r="M148" s="173" t="s">
        <v>106</v>
      </c>
      <c r="N148" s="190">
        <f>INDEX(BD_Seguimiento_OAP_2019!$AH$3:$AS$294,MATCH(Revisión_Avance_Periodo!$I148,BD_Seguimiento_OAP_2019!$L$3:$L$294,0),MATCH(Revisión_Avance_Periodo!$M148,BD_Seguimiento_OAP_2019!$AH$2:$AS$2,0))</f>
        <v>1</v>
      </c>
      <c r="O148" s="190">
        <f>INDEX(BD_Seguimiento_OAP_2019!$AV$3:$BG$294,MATCH(Revisión_Avance_Periodo!$I148,BD_Seguimiento_OAP_2019!$L$3:$L$294,0),MATCH(Revisión_Avance_Periodo!$M148,BD_Seguimiento_OAP_2019!$AV$2:$BG$2,0))</f>
        <v>1</v>
      </c>
      <c r="P148" s="189">
        <f t="shared" si="24"/>
        <v>1</v>
      </c>
      <c r="Q148" s="173" t="str">
        <f>VLOOKUP(P148,Tabla_Indicador_Gestion4[#All],3,TRUE)</f>
        <v>Culminada</v>
      </c>
      <c r="R148" s="236">
        <f>SUBTOTAL(9,$N$146:$N148)</f>
        <v>4</v>
      </c>
      <c r="S148" s="230">
        <f>SUBTOTAL(9,$O$146:$O148)</f>
        <v>4</v>
      </c>
      <c r="T148" s="231">
        <f>IFERROR(+Revisión_Avance_Periodo!$S148/Revisión_Avance_Periodo!$R148,0)</f>
        <v>1</v>
      </c>
      <c r="U148" s="184"/>
      <c r="V148" s="185"/>
      <c r="W148" s="183"/>
      <c r="X148" s="183"/>
      <c r="Y148" s="183"/>
      <c r="Z148" s="186"/>
      <c r="AA148" s="187"/>
    </row>
    <row r="149" spans="1:27" x14ac:dyDescent="0.25">
      <c r="A149" s="94">
        <v>13</v>
      </c>
      <c r="B149" s="96" t="str">
        <f>CONCATENATE(Revisión_Avance_Periodo!$C149,";",Revisión_Avance_Periodo!$E149,";",Revisión_Avance_Periodo!$I149)</f>
        <v>OE1;PR_10;ACT_200</v>
      </c>
      <c r="C149" s="180" t="s">
        <v>9</v>
      </c>
      <c r="D149" s="181" t="str">
        <f>VLOOKUP(Revisión_Avance_Periodo!$C149,Componentes_BD!$F$1:$G$5,2,FALSE)</f>
        <v>Fortalecer la Vigilancia.</v>
      </c>
      <c r="E149" s="119" t="s">
        <v>12</v>
      </c>
      <c r="F149" s="95">
        <v>2</v>
      </c>
      <c r="G149" s="95" t="str">
        <f>VLOOKUP(Revisión_Avance_Periodo!$A149,BD_Seguimiento_OAP_2019!$A$2:$G$294,7,FALSE)</f>
        <v>PAI</v>
      </c>
      <c r="H149" s="95" t="str">
        <f>VLOOKUP(Revisión_Avance_Periodo!$A149,BD_Seguimiento_OAP_2019!$A$2:$J$294,10,FALSE)</f>
        <v>PAI_01 - Operacional</v>
      </c>
      <c r="I149" s="95" t="s">
        <v>240</v>
      </c>
      <c r="J149" s="95" t="str">
        <f>VLOOKUP(Revisión_Avance_Periodo!$I149,BD_Seguimiento_OAP_2019!$L:$M,2,FALSE)</f>
        <v>Implementar Modelo Integrado de Planeción y Gestión - Mipg en cada una de sus 7 dimensiones según corresponda</v>
      </c>
      <c r="K149" s="119" t="s">
        <v>57</v>
      </c>
      <c r="L149" s="172">
        <v>4.4642857142857152E-4</v>
      </c>
      <c r="M149" s="182" t="s">
        <v>107</v>
      </c>
      <c r="N149" s="190">
        <f>INDEX(BD_Seguimiento_OAP_2019!$AH$3:$AS$294,MATCH(Revisión_Avance_Periodo!$I149,BD_Seguimiento_OAP_2019!$L$3:$L$294,0),MATCH(Revisión_Avance_Periodo!$M149,BD_Seguimiento_OAP_2019!$AH$2:$AS$2,0))</f>
        <v>2</v>
      </c>
      <c r="O149" s="190">
        <f>INDEX(BD_Seguimiento_OAP_2019!$AV$3:$BG$294,MATCH(Revisión_Avance_Periodo!$I149,BD_Seguimiento_OAP_2019!$L$3:$L$294,0),MATCH(Revisión_Avance_Periodo!$M149,BD_Seguimiento_OAP_2019!$AV$2:$BG$2,0))</f>
        <v>2</v>
      </c>
      <c r="P149" s="188">
        <f t="shared" si="24"/>
        <v>1</v>
      </c>
      <c r="Q149" s="182" t="str">
        <f>VLOOKUP(P149,Tabla_Indicador_Gestion4[#All],3,TRUE)</f>
        <v>Culminada</v>
      </c>
      <c r="R149" s="236">
        <f>SUBTOTAL(9,$N$146:$N149)</f>
        <v>6</v>
      </c>
      <c r="S149" s="230">
        <f>SUBTOTAL(9,$O$146:$O149)</f>
        <v>6</v>
      </c>
      <c r="T149" s="231">
        <f>IFERROR(+Revisión_Avance_Periodo!$S149/Revisión_Avance_Periodo!$R149,0)</f>
        <v>1</v>
      </c>
      <c r="U149" s="184"/>
      <c r="V149" s="185"/>
      <c r="W149" s="183"/>
      <c r="X149" s="183"/>
      <c r="Y149" s="183"/>
      <c r="Z149" s="186"/>
      <c r="AA149" s="187"/>
    </row>
    <row r="150" spans="1:27" x14ac:dyDescent="0.25">
      <c r="A150" s="88">
        <v>13</v>
      </c>
      <c r="B150" s="91" t="str">
        <f>CONCATENATE(Revisión_Avance_Periodo!$C150,";",Revisión_Avance_Periodo!$E150,";",Revisión_Avance_Periodo!$I150)</f>
        <v>OE1;PR_10;ACT_200</v>
      </c>
      <c r="C150" s="170" t="s">
        <v>9</v>
      </c>
      <c r="D150" s="171" t="str">
        <f>VLOOKUP(Revisión_Avance_Periodo!$C150,Componentes_BD!$F$1:$G$5,2,FALSE)</f>
        <v>Fortalecer la Vigilancia.</v>
      </c>
      <c r="E150" s="106" t="s">
        <v>12</v>
      </c>
      <c r="F150" s="89">
        <v>2</v>
      </c>
      <c r="G150" s="89" t="str">
        <f>VLOOKUP(Revisión_Avance_Periodo!$A150,BD_Seguimiento_OAP_2019!$A$2:$G$294,7,FALSE)</f>
        <v>PAI</v>
      </c>
      <c r="H150" s="89" t="str">
        <f>VLOOKUP(Revisión_Avance_Periodo!$A150,BD_Seguimiento_OAP_2019!$A$2:$J$294,10,FALSE)</f>
        <v>PAI_01 - Operacional</v>
      </c>
      <c r="I150" s="89" t="s">
        <v>240</v>
      </c>
      <c r="J150" s="89" t="str">
        <f>VLOOKUP(Revisión_Avance_Periodo!$I150,BD_Seguimiento_OAP_2019!$L:$M,2,FALSE)</f>
        <v>Implementar Modelo Integrado de Planeción y Gestión - Mipg en cada una de sus 7 dimensiones según corresponda</v>
      </c>
      <c r="K150" s="106" t="s">
        <v>57</v>
      </c>
      <c r="L150" s="172">
        <v>4.4642857142857152E-4</v>
      </c>
      <c r="M150" s="173" t="s">
        <v>108</v>
      </c>
      <c r="N150" s="190">
        <f>INDEX(BD_Seguimiento_OAP_2019!$AH$3:$AS$294,MATCH(Revisión_Avance_Periodo!$I150,BD_Seguimiento_OAP_2019!$L$3:$L$294,0),MATCH(Revisión_Avance_Periodo!$M150,BD_Seguimiento_OAP_2019!$AH$2:$AS$2,0))</f>
        <v>1</v>
      </c>
      <c r="O150" s="190">
        <f>INDEX(BD_Seguimiento_OAP_2019!$AV$3:$BG$294,MATCH(Revisión_Avance_Periodo!$I150,BD_Seguimiento_OAP_2019!$L$3:$L$294,0),MATCH(Revisión_Avance_Periodo!$M150,BD_Seguimiento_OAP_2019!$AV$2:$BG$2,0))</f>
        <v>1</v>
      </c>
      <c r="P150" s="189">
        <f t="shared" si="24"/>
        <v>1</v>
      </c>
      <c r="Q150" s="173" t="str">
        <f>VLOOKUP(P150,Tabla_Indicador_Gestion4[#All],3,TRUE)</f>
        <v>Culminada</v>
      </c>
      <c r="R150" s="236">
        <f>SUBTOTAL(9,$N$146:$N150)</f>
        <v>7</v>
      </c>
      <c r="S150" s="230">
        <f>SUBTOTAL(9,$O$146:$O150)</f>
        <v>7</v>
      </c>
      <c r="T150" s="231">
        <f>IFERROR(+Revisión_Avance_Periodo!$S150/Revisión_Avance_Periodo!$R150,0)</f>
        <v>1</v>
      </c>
      <c r="U150" s="184"/>
      <c r="V150" s="185"/>
      <c r="W150" s="183"/>
      <c r="X150" s="183"/>
      <c r="Y150" s="183"/>
      <c r="Z150" s="186"/>
      <c r="AA150" s="187"/>
    </row>
    <row r="151" spans="1:27" x14ac:dyDescent="0.25">
      <c r="A151" s="94">
        <v>13</v>
      </c>
      <c r="B151" s="96" t="str">
        <f>CONCATENATE(Revisión_Avance_Periodo!$C151,";",Revisión_Avance_Periodo!$E151,";",Revisión_Avance_Periodo!$I151)</f>
        <v>OE1;PR_10;ACT_200</v>
      </c>
      <c r="C151" s="180" t="s">
        <v>9</v>
      </c>
      <c r="D151" s="181" t="str">
        <f>VLOOKUP(Revisión_Avance_Periodo!$C151,Componentes_BD!$F$1:$G$5,2,FALSE)</f>
        <v>Fortalecer la Vigilancia.</v>
      </c>
      <c r="E151" s="119" t="s">
        <v>12</v>
      </c>
      <c r="F151" s="95">
        <v>2</v>
      </c>
      <c r="G151" s="95" t="str">
        <f>VLOOKUP(Revisión_Avance_Periodo!$A151,BD_Seguimiento_OAP_2019!$A$2:$G$294,7,FALSE)</f>
        <v>PAI</v>
      </c>
      <c r="H151" s="95" t="str">
        <f>VLOOKUP(Revisión_Avance_Periodo!$A151,BD_Seguimiento_OAP_2019!$A$2:$J$294,10,FALSE)</f>
        <v>PAI_01 - Operacional</v>
      </c>
      <c r="I151" s="95" t="s">
        <v>240</v>
      </c>
      <c r="J151" s="95" t="str">
        <f>VLOOKUP(Revisión_Avance_Periodo!$I151,BD_Seguimiento_OAP_2019!$L:$M,2,FALSE)</f>
        <v>Implementar Modelo Integrado de Planeción y Gestión - Mipg en cada una de sus 7 dimensiones según corresponda</v>
      </c>
      <c r="K151" s="119" t="s">
        <v>57</v>
      </c>
      <c r="L151" s="172">
        <v>4.4642857142857152E-4</v>
      </c>
      <c r="M151" s="182" t="s">
        <v>109</v>
      </c>
      <c r="N151" s="190">
        <f>INDEX(BD_Seguimiento_OAP_2019!$AH$3:$AS$294,MATCH(Revisión_Avance_Periodo!$I151,BD_Seguimiento_OAP_2019!$L$3:$L$294,0),MATCH(Revisión_Avance_Periodo!$M151,BD_Seguimiento_OAP_2019!$AH$2:$AS$2,0))</f>
        <v>2</v>
      </c>
      <c r="O151" s="190">
        <f>INDEX(BD_Seguimiento_OAP_2019!$AV$3:$BG$294,MATCH(Revisión_Avance_Periodo!$I151,BD_Seguimiento_OAP_2019!$L$3:$L$294,0),MATCH(Revisión_Avance_Periodo!$M151,BD_Seguimiento_OAP_2019!$AV$2:$BG$2,0))</f>
        <v>2</v>
      </c>
      <c r="P151" s="188">
        <f t="shared" si="24"/>
        <v>1</v>
      </c>
      <c r="Q151" s="182" t="str">
        <f>VLOOKUP(P151,Tabla_Indicador_Gestion4[#All],3,TRUE)</f>
        <v>Culminada</v>
      </c>
      <c r="R151" s="236">
        <f>SUBTOTAL(9,$N$146:$N151)</f>
        <v>9</v>
      </c>
      <c r="S151" s="230">
        <f>SUBTOTAL(9,$O$146:$O151)</f>
        <v>9</v>
      </c>
      <c r="T151" s="231">
        <f>IFERROR(+Revisión_Avance_Periodo!$S151/Revisión_Avance_Periodo!$R151,0)</f>
        <v>1</v>
      </c>
      <c r="U151" s="184"/>
      <c r="V151" s="185"/>
      <c r="W151" s="183"/>
      <c r="X151" s="183"/>
      <c r="Y151" s="183"/>
      <c r="Z151" s="186"/>
      <c r="AA151" s="187"/>
    </row>
    <row r="152" spans="1:27" x14ac:dyDescent="0.25">
      <c r="A152" s="88">
        <v>13</v>
      </c>
      <c r="B152" s="91" t="str">
        <f>CONCATENATE(Revisión_Avance_Periodo!$C152,";",Revisión_Avance_Periodo!$E152,";",Revisión_Avance_Periodo!$I152)</f>
        <v>OE1;PR_10;ACT_200</v>
      </c>
      <c r="C152" s="170" t="s">
        <v>9</v>
      </c>
      <c r="D152" s="171" t="str">
        <f>VLOOKUP(Revisión_Avance_Periodo!$C152,Componentes_BD!$F$1:$G$5,2,FALSE)</f>
        <v>Fortalecer la Vigilancia.</v>
      </c>
      <c r="E152" s="106" t="s">
        <v>12</v>
      </c>
      <c r="F152" s="89">
        <v>2</v>
      </c>
      <c r="G152" s="89" t="str">
        <f>VLOOKUP(Revisión_Avance_Periodo!$A152,BD_Seguimiento_OAP_2019!$A$2:$G$294,7,FALSE)</f>
        <v>PAI</v>
      </c>
      <c r="H152" s="89" t="str">
        <f>VLOOKUP(Revisión_Avance_Periodo!$A152,BD_Seguimiento_OAP_2019!$A$2:$J$294,10,FALSE)</f>
        <v>PAI_01 - Operacional</v>
      </c>
      <c r="I152" s="89" t="s">
        <v>240</v>
      </c>
      <c r="J152" s="89" t="str">
        <f>VLOOKUP(Revisión_Avance_Periodo!$I152,BD_Seguimiento_OAP_2019!$L:$M,2,FALSE)</f>
        <v>Implementar Modelo Integrado de Planeción y Gestión - Mipg en cada una de sus 7 dimensiones según corresponda</v>
      </c>
      <c r="K152" s="106" t="s">
        <v>57</v>
      </c>
      <c r="L152" s="172">
        <v>4.4642857142857152E-4</v>
      </c>
      <c r="M152" s="173" t="s">
        <v>110</v>
      </c>
      <c r="N152" s="190">
        <f>INDEX(BD_Seguimiento_OAP_2019!$AH$3:$AS$294,MATCH(Revisión_Avance_Periodo!$I152,BD_Seguimiento_OAP_2019!$L$3:$L$294,0),MATCH(Revisión_Avance_Periodo!$M152,BD_Seguimiento_OAP_2019!$AH$2:$AS$2,0))</f>
        <v>0</v>
      </c>
      <c r="O152" s="190">
        <f>INDEX(BD_Seguimiento_OAP_2019!$AV$3:$BG$294,MATCH(Revisión_Avance_Periodo!$I152,BD_Seguimiento_OAP_2019!$L$3:$L$294,0),MATCH(Revisión_Avance_Periodo!$M152,BD_Seguimiento_OAP_2019!$AV$2:$BG$2,0))</f>
        <v>0</v>
      </c>
      <c r="P152" s="175">
        <f t="shared" ref="P152:P157" si="28">IFERROR((O152/N152),0)</f>
        <v>0</v>
      </c>
      <c r="Q152" s="173" t="str">
        <f>VLOOKUP(P152,Tabla_Indicador_Gestion4[#All],3,TRUE)</f>
        <v>Por Ejecutar</v>
      </c>
      <c r="R152" s="236">
        <f>SUBTOTAL(9,$N$146:$N152)</f>
        <v>9</v>
      </c>
      <c r="S152" s="230">
        <f>SUBTOTAL(9,$O$146:$O152)</f>
        <v>9</v>
      </c>
      <c r="T152" s="231">
        <f>IFERROR(+Revisión_Avance_Periodo!$S152/Revisión_Avance_Periodo!$R152,0)</f>
        <v>1</v>
      </c>
      <c r="U152" s="184"/>
      <c r="V152" s="185"/>
      <c r="W152" s="183"/>
      <c r="X152" s="183"/>
      <c r="Y152" s="183"/>
      <c r="Z152" s="186"/>
      <c r="AA152" s="187"/>
    </row>
    <row r="153" spans="1:27" x14ac:dyDescent="0.25">
      <c r="A153" s="94">
        <v>13</v>
      </c>
      <c r="B153" s="96" t="str">
        <f>CONCATENATE(Revisión_Avance_Periodo!$C153,";",Revisión_Avance_Periodo!$E153,";",Revisión_Avance_Periodo!$I153)</f>
        <v>OE1;PR_10;ACT_200</v>
      </c>
      <c r="C153" s="180" t="s">
        <v>9</v>
      </c>
      <c r="D153" s="181" t="str">
        <f>VLOOKUP(Revisión_Avance_Periodo!$C153,Componentes_BD!$F$1:$G$5,2,FALSE)</f>
        <v>Fortalecer la Vigilancia.</v>
      </c>
      <c r="E153" s="119" t="s">
        <v>12</v>
      </c>
      <c r="F153" s="95">
        <v>2</v>
      </c>
      <c r="G153" s="95" t="str">
        <f>VLOOKUP(Revisión_Avance_Periodo!$A153,BD_Seguimiento_OAP_2019!$A$2:$G$294,7,FALSE)</f>
        <v>PAI</v>
      </c>
      <c r="H153" s="95" t="str">
        <f>VLOOKUP(Revisión_Avance_Periodo!$A153,BD_Seguimiento_OAP_2019!$A$2:$J$294,10,FALSE)</f>
        <v>PAI_01 - Operacional</v>
      </c>
      <c r="I153" s="95" t="s">
        <v>240</v>
      </c>
      <c r="J153" s="95" t="str">
        <f>VLOOKUP(Revisión_Avance_Periodo!$I153,BD_Seguimiento_OAP_2019!$L:$M,2,FALSE)</f>
        <v>Implementar Modelo Integrado de Planeción y Gestión - Mipg en cada una de sus 7 dimensiones según corresponda</v>
      </c>
      <c r="K153" s="119" t="s">
        <v>57</v>
      </c>
      <c r="L153" s="172">
        <v>4.4642857142857152E-4</v>
      </c>
      <c r="M153" s="182" t="s">
        <v>111</v>
      </c>
      <c r="N153" s="190">
        <f>INDEX(BD_Seguimiento_OAP_2019!$AH$3:$AS$294,MATCH(Revisión_Avance_Periodo!$I153,BD_Seguimiento_OAP_2019!$L$3:$L$294,0),MATCH(Revisión_Avance_Periodo!$M153,BD_Seguimiento_OAP_2019!$AH$2:$AS$2,0))</f>
        <v>0</v>
      </c>
      <c r="O153" s="190">
        <f>INDEX(BD_Seguimiento_OAP_2019!$AV$3:$BG$294,MATCH(Revisión_Avance_Periodo!$I153,BD_Seguimiento_OAP_2019!$L$3:$L$294,0),MATCH(Revisión_Avance_Periodo!$M153,BD_Seguimiento_OAP_2019!$AV$2:$BG$2,0))</f>
        <v>0</v>
      </c>
      <c r="P153" s="175">
        <f t="shared" si="28"/>
        <v>0</v>
      </c>
      <c r="Q153" s="182" t="str">
        <f>VLOOKUP(P153,Tabla_Indicador_Gestion4[#All],3,TRUE)</f>
        <v>Por Ejecutar</v>
      </c>
      <c r="R153" s="236">
        <f>SUBTOTAL(9,$N$146:$N153)</f>
        <v>9</v>
      </c>
      <c r="S153" s="230">
        <f>SUBTOTAL(9,$O$146:$O153)</f>
        <v>9</v>
      </c>
      <c r="T153" s="231">
        <f>IFERROR(+Revisión_Avance_Periodo!$S153/Revisión_Avance_Periodo!$R153,0)</f>
        <v>1</v>
      </c>
      <c r="U153" s="184"/>
      <c r="V153" s="185"/>
      <c r="W153" s="183"/>
      <c r="X153" s="183"/>
      <c r="Y153" s="183"/>
      <c r="Z153" s="186"/>
      <c r="AA153" s="187"/>
    </row>
    <row r="154" spans="1:27" x14ac:dyDescent="0.25">
      <c r="A154" s="88">
        <v>13</v>
      </c>
      <c r="B154" s="91" t="str">
        <f>CONCATENATE(Revisión_Avance_Periodo!$C154,";",Revisión_Avance_Periodo!$E154,";",Revisión_Avance_Periodo!$I154)</f>
        <v>OE1;PR_10;ACT_200</v>
      </c>
      <c r="C154" s="170" t="s">
        <v>9</v>
      </c>
      <c r="D154" s="171" t="str">
        <f>VLOOKUP(Revisión_Avance_Periodo!$C154,Componentes_BD!$F$1:$G$5,2,FALSE)</f>
        <v>Fortalecer la Vigilancia.</v>
      </c>
      <c r="E154" s="106" t="s">
        <v>12</v>
      </c>
      <c r="F154" s="89">
        <v>2</v>
      </c>
      <c r="G154" s="89" t="str">
        <f>VLOOKUP(Revisión_Avance_Periodo!$A154,BD_Seguimiento_OAP_2019!$A$2:$G$294,7,FALSE)</f>
        <v>PAI</v>
      </c>
      <c r="H154" s="89" t="str">
        <f>VLOOKUP(Revisión_Avance_Periodo!$A154,BD_Seguimiento_OAP_2019!$A$2:$J$294,10,FALSE)</f>
        <v>PAI_01 - Operacional</v>
      </c>
      <c r="I154" s="89" t="s">
        <v>240</v>
      </c>
      <c r="J154" s="89" t="str">
        <f>VLOOKUP(Revisión_Avance_Periodo!$I154,BD_Seguimiento_OAP_2019!$L:$M,2,FALSE)</f>
        <v>Implementar Modelo Integrado de Planeción y Gestión - Mipg en cada una de sus 7 dimensiones según corresponda</v>
      </c>
      <c r="K154" s="106" t="s">
        <v>57</v>
      </c>
      <c r="L154" s="172">
        <v>4.4642857142857152E-4</v>
      </c>
      <c r="M154" s="173" t="s">
        <v>112</v>
      </c>
      <c r="N154" s="190">
        <f>INDEX(BD_Seguimiento_OAP_2019!$AH$3:$AS$294,MATCH(Revisión_Avance_Periodo!$I154,BD_Seguimiento_OAP_2019!$L$3:$L$294,0),MATCH(Revisión_Avance_Periodo!$M154,BD_Seguimiento_OAP_2019!$AH$2:$AS$2,0))</f>
        <v>0</v>
      </c>
      <c r="O154" s="190">
        <f>INDEX(BD_Seguimiento_OAP_2019!$AV$3:$BG$294,MATCH(Revisión_Avance_Periodo!$I154,BD_Seguimiento_OAP_2019!$L$3:$L$294,0),MATCH(Revisión_Avance_Periodo!$M154,BD_Seguimiento_OAP_2019!$AV$2:$BG$2,0))</f>
        <v>0</v>
      </c>
      <c r="P154" s="175">
        <f t="shared" si="28"/>
        <v>0</v>
      </c>
      <c r="Q154" s="173" t="str">
        <f>VLOOKUP(P154,Tabla_Indicador_Gestion4[#All],3,TRUE)</f>
        <v>Por Ejecutar</v>
      </c>
      <c r="R154" s="236">
        <f>SUBTOTAL(9,$N$146:$N154)</f>
        <v>9</v>
      </c>
      <c r="S154" s="230">
        <f>SUBTOTAL(9,$O$146:$O154)</f>
        <v>9</v>
      </c>
      <c r="T154" s="231">
        <f>IFERROR(+Revisión_Avance_Periodo!$S154/Revisión_Avance_Periodo!$R154,0)</f>
        <v>1</v>
      </c>
      <c r="U154" s="184"/>
      <c r="V154" s="185"/>
      <c r="W154" s="183"/>
      <c r="X154" s="183"/>
      <c r="Y154" s="183"/>
      <c r="Z154" s="186"/>
      <c r="AA154" s="187"/>
    </row>
    <row r="155" spans="1:27" x14ac:dyDescent="0.25">
      <c r="A155" s="94">
        <v>13</v>
      </c>
      <c r="B155" s="96" t="str">
        <f>CONCATENATE(Revisión_Avance_Periodo!$C155,";",Revisión_Avance_Periodo!$E155,";",Revisión_Avance_Periodo!$I155)</f>
        <v>OE1;PR_10;ACT_200</v>
      </c>
      <c r="C155" s="180" t="s">
        <v>9</v>
      </c>
      <c r="D155" s="181" t="str">
        <f>VLOOKUP(Revisión_Avance_Periodo!$C155,Componentes_BD!$F$1:$G$5,2,FALSE)</f>
        <v>Fortalecer la Vigilancia.</v>
      </c>
      <c r="E155" s="119" t="s">
        <v>12</v>
      </c>
      <c r="F155" s="95">
        <v>2</v>
      </c>
      <c r="G155" s="95" t="str">
        <f>VLOOKUP(Revisión_Avance_Periodo!$A155,BD_Seguimiento_OAP_2019!$A$2:$G$294,7,FALSE)</f>
        <v>PAI</v>
      </c>
      <c r="H155" s="95" t="str">
        <f>VLOOKUP(Revisión_Avance_Periodo!$A155,BD_Seguimiento_OAP_2019!$A$2:$J$294,10,FALSE)</f>
        <v>PAI_01 - Operacional</v>
      </c>
      <c r="I155" s="95" t="s">
        <v>240</v>
      </c>
      <c r="J155" s="95" t="str">
        <f>VLOOKUP(Revisión_Avance_Periodo!$I155,BD_Seguimiento_OAP_2019!$L:$M,2,FALSE)</f>
        <v>Implementar Modelo Integrado de Planeción y Gestión - Mipg en cada una de sus 7 dimensiones según corresponda</v>
      </c>
      <c r="K155" s="119" t="s">
        <v>57</v>
      </c>
      <c r="L155" s="172">
        <v>4.4642857142857152E-4</v>
      </c>
      <c r="M155" s="182" t="s">
        <v>113</v>
      </c>
      <c r="N155" s="190">
        <f>INDEX(BD_Seguimiento_OAP_2019!$AH$3:$AS$294,MATCH(Revisión_Avance_Periodo!$I155,BD_Seguimiento_OAP_2019!$L$3:$L$294,0),MATCH(Revisión_Avance_Periodo!$M155,BD_Seguimiento_OAP_2019!$AH$2:$AS$2,0))</f>
        <v>0</v>
      </c>
      <c r="O155" s="190">
        <f>INDEX(BD_Seguimiento_OAP_2019!$AV$3:$BG$294,MATCH(Revisión_Avance_Periodo!$I155,BD_Seguimiento_OAP_2019!$L$3:$L$294,0),MATCH(Revisión_Avance_Periodo!$M155,BD_Seguimiento_OAP_2019!$AV$2:$BG$2,0))</f>
        <v>0</v>
      </c>
      <c r="P155" s="175">
        <f t="shared" si="28"/>
        <v>0</v>
      </c>
      <c r="Q155" s="182" t="str">
        <f>VLOOKUP(P155,Tabla_Indicador_Gestion4[#All],3,TRUE)</f>
        <v>Por Ejecutar</v>
      </c>
      <c r="R155" s="236">
        <f>SUBTOTAL(9,$N$146:$N155)</f>
        <v>9</v>
      </c>
      <c r="S155" s="230">
        <f>SUBTOTAL(9,$O$146:$O155)</f>
        <v>9</v>
      </c>
      <c r="T155" s="231">
        <f>IFERROR(+Revisión_Avance_Periodo!$S155/Revisión_Avance_Periodo!$R155,0)</f>
        <v>1</v>
      </c>
      <c r="U155" s="184"/>
      <c r="V155" s="185"/>
      <c r="W155" s="183"/>
      <c r="X155" s="183"/>
      <c r="Y155" s="183"/>
      <c r="Z155" s="186"/>
      <c r="AA155" s="187"/>
    </row>
    <row r="156" spans="1:27" x14ac:dyDescent="0.25">
      <c r="A156" s="88">
        <v>13</v>
      </c>
      <c r="B156" s="91" t="str">
        <f>CONCATENATE(Revisión_Avance_Periodo!$C156,";",Revisión_Avance_Periodo!$E156,";",Revisión_Avance_Periodo!$I156)</f>
        <v>OE1;PR_10;ACT_200</v>
      </c>
      <c r="C156" s="170" t="s">
        <v>9</v>
      </c>
      <c r="D156" s="171" t="str">
        <f>VLOOKUP(Revisión_Avance_Periodo!$C156,Componentes_BD!$F$1:$G$5,2,FALSE)</f>
        <v>Fortalecer la Vigilancia.</v>
      </c>
      <c r="E156" s="106" t="s">
        <v>12</v>
      </c>
      <c r="F156" s="89">
        <v>2</v>
      </c>
      <c r="G156" s="89" t="str">
        <f>VLOOKUP(Revisión_Avance_Periodo!$A156,BD_Seguimiento_OAP_2019!$A$2:$G$294,7,FALSE)</f>
        <v>PAI</v>
      </c>
      <c r="H156" s="89" t="str">
        <f>VLOOKUP(Revisión_Avance_Periodo!$A156,BD_Seguimiento_OAP_2019!$A$2:$J$294,10,FALSE)</f>
        <v>PAI_01 - Operacional</v>
      </c>
      <c r="I156" s="89" t="s">
        <v>240</v>
      </c>
      <c r="J156" s="89" t="str">
        <f>VLOOKUP(Revisión_Avance_Periodo!$I156,BD_Seguimiento_OAP_2019!$L:$M,2,FALSE)</f>
        <v>Implementar Modelo Integrado de Planeción y Gestión - Mipg en cada una de sus 7 dimensiones según corresponda</v>
      </c>
      <c r="K156" s="106" t="s">
        <v>57</v>
      </c>
      <c r="L156" s="172">
        <v>4.4642857142857152E-4</v>
      </c>
      <c r="M156" s="173" t="s">
        <v>114</v>
      </c>
      <c r="N156" s="190">
        <f>INDEX(BD_Seguimiento_OAP_2019!$AH$3:$AS$294,MATCH(Revisión_Avance_Periodo!$I156,BD_Seguimiento_OAP_2019!$L$3:$L$294,0),MATCH(Revisión_Avance_Periodo!$M156,BD_Seguimiento_OAP_2019!$AH$2:$AS$2,0))</f>
        <v>0</v>
      </c>
      <c r="O156" s="190">
        <f>INDEX(BD_Seguimiento_OAP_2019!$AV$3:$BG$294,MATCH(Revisión_Avance_Periodo!$I156,BD_Seguimiento_OAP_2019!$L$3:$L$294,0),MATCH(Revisión_Avance_Periodo!$M156,BD_Seguimiento_OAP_2019!$AV$2:$BG$2,0))</f>
        <v>0</v>
      </c>
      <c r="P156" s="175">
        <f t="shared" si="28"/>
        <v>0</v>
      </c>
      <c r="Q156" s="173" t="str">
        <f>VLOOKUP(P156,Tabla_Indicador_Gestion4[#All],3,TRUE)</f>
        <v>Por Ejecutar</v>
      </c>
      <c r="R156" s="236">
        <f>SUBTOTAL(9,$N$146:$N156)</f>
        <v>9</v>
      </c>
      <c r="S156" s="230">
        <f>SUBTOTAL(9,$O$146:$O156)</f>
        <v>9</v>
      </c>
      <c r="T156" s="231">
        <f>IFERROR(+Revisión_Avance_Periodo!$S156/Revisión_Avance_Periodo!$R156,0)</f>
        <v>1</v>
      </c>
      <c r="U156" s="184"/>
      <c r="V156" s="185"/>
      <c r="W156" s="183"/>
      <c r="X156" s="183"/>
      <c r="Y156" s="183"/>
      <c r="Z156" s="186"/>
      <c r="AA156" s="187"/>
    </row>
    <row r="157" spans="1:27" ht="15.75" thickBot="1" x14ac:dyDescent="0.3">
      <c r="A157" s="94">
        <v>13</v>
      </c>
      <c r="B157" s="96" t="str">
        <f>CONCATENATE(Revisión_Avance_Periodo!$C157,";",Revisión_Avance_Periodo!$E157,";",Revisión_Avance_Periodo!$I157)</f>
        <v>OE1;PR_10;ACT_200</v>
      </c>
      <c r="C157" s="180" t="s">
        <v>9</v>
      </c>
      <c r="D157" s="181" t="str">
        <f>VLOOKUP(Revisión_Avance_Periodo!$C157,Componentes_BD!$F$1:$G$5,2,FALSE)</f>
        <v>Fortalecer la Vigilancia.</v>
      </c>
      <c r="E157" s="119" t="s">
        <v>12</v>
      </c>
      <c r="F157" s="95">
        <v>2</v>
      </c>
      <c r="G157" s="95" t="str">
        <f>VLOOKUP(Revisión_Avance_Periodo!$A157,BD_Seguimiento_OAP_2019!$A$2:$G$294,7,FALSE)</f>
        <v>PAI</v>
      </c>
      <c r="H157" s="95" t="str">
        <f>VLOOKUP(Revisión_Avance_Periodo!$A157,BD_Seguimiento_OAP_2019!$A$2:$J$294,10,FALSE)</f>
        <v>PAI_01 - Operacional</v>
      </c>
      <c r="I157" s="95" t="s">
        <v>240</v>
      </c>
      <c r="J157" s="95" t="str">
        <f>VLOOKUP(Revisión_Avance_Periodo!$I157,BD_Seguimiento_OAP_2019!$L:$M,2,FALSE)</f>
        <v>Implementar Modelo Integrado de Planeción y Gestión - Mipg en cada una de sus 7 dimensiones según corresponda</v>
      </c>
      <c r="K157" s="119" t="s">
        <v>57</v>
      </c>
      <c r="L157" s="172">
        <v>4.4642857142857152E-4</v>
      </c>
      <c r="M157" s="182" t="s">
        <v>115</v>
      </c>
      <c r="N157" s="190">
        <f>INDEX(BD_Seguimiento_OAP_2019!$AH$3:$AS$294,MATCH(Revisión_Avance_Periodo!$I157,BD_Seguimiento_OAP_2019!$L$3:$L$294,0),MATCH(Revisión_Avance_Periodo!$M157,BD_Seguimiento_OAP_2019!$AH$2:$AS$2,0))</f>
        <v>0</v>
      </c>
      <c r="O157" s="190">
        <f>INDEX(BD_Seguimiento_OAP_2019!$AV$3:$BG$294,MATCH(Revisión_Avance_Periodo!$I157,BD_Seguimiento_OAP_2019!$L$3:$L$294,0),MATCH(Revisión_Avance_Periodo!$M157,BD_Seguimiento_OAP_2019!$AV$2:$BG$2,0))</f>
        <v>0</v>
      </c>
      <c r="P157" s="175">
        <f t="shared" si="28"/>
        <v>0</v>
      </c>
      <c r="Q157" s="182" t="str">
        <f>VLOOKUP(P157,Tabla_Indicador_Gestion4[#All],3,TRUE)</f>
        <v>Por Ejecutar</v>
      </c>
      <c r="R157" s="236">
        <f>SUBTOTAL(9,$N$146:$N157)</f>
        <v>9</v>
      </c>
      <c r="S157" s="230">
        <f>SUBTOTAL(9,$O$146:$O157)</f>
        <v>9</v>
      </c>
      <c r="T157" s="231">
        <f>IFERROR(+Revisión_Avance_Periodo!$S157/Revisión_Avance_Periodo!$R157,0)</f>
        <v>1</v>
      </c>
      <c r="U157" s="184"/>
      <c r="V157" s="185"/>
      <c r="W157" s="183"/>
      <c r="X157" s="183"/>
      <c r="Y157" s="183"/>
      <c r="Z157" s="186"/>
      <c r="AA157" s="187"/>
    </row>
    <row r="158" spans="1:27" x14ac:dyDescent="0.25">
      <c r="A158" s="88">
        <v>14</v>
      </c>
      <c r="B158" s="91" t="str">
        <f>CONCATENATE(Revisión_Avance_Periodo!$C158,";",Revisión_Avance_Periodo!$E158,";",Revisión_Avance_Periodo!$I158)</f>
        <v>OE1;PR_10;ACT_257</v>
      </c>
      <c r="C158" s="170" t="s">
        <v>9</v>
      </c>
      <c r="D158" s="171" t="str">
        <f>VLOOKUP(Revisión_Avance_Periodo!$C158,Componentes_BD!$F$1:$G$5,2,FALSE)</f>
        <v>Fortalecer la Vigilancia.</v>
      </c>
      <c r="E158" s="106" t="s">
        <v>12</v>
      </c>
      <c r="F158" s="89">
        <v>2</v>
      </c>
      <c r="G158" s="89" t="str">
        <f>VLOOKUP(Revisión_Avance_Periodo!$A158,BD_Seguimiento_OAP_2019!$A$2:$G$294,7,FALSE)</f>
        <v>PAI</v>
      </c>
      <c r="H158" s="89" t="str">
        <f>VLOOKUP(Revisión_Avance_Periodo!$A158,BD_Seguimiento_OAP_2019!$A$2:$J$294,10,FALSE)</f>
        <v>PAI_01 - Operacional</v>
      </c>
      <c r="I158" s="89" t="s">
        <v>249</v>
      </c>
      <c r="J158" s="89" t="str">
        <f>VLOOKUP(Revisión_Avance_Periodo!$I158,BD_Seguimiento_OAP_2019!$L:$M,2,FALSE)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 s="106" t="s">
        <v>57</v>
      </c>
      <c r="L158" s="172">
        <v>4.4642857142857152E-4</v>
      </c>
      <c r="M158" s="173" t="s">
        <v>104</v>
      </c>
      <c r="N158" s="190">
        <f>INDEX(BD_Seguimiento_OAP_2019!$AH$3:$AS$294,MATCH(Revisión_Avance_Periodo!$I158,BD_Seguimiento_OAP_2019!$L$3:$L$294,0),MATCH(Revisión_Avance_Periodo!$M158,BD_Seguimiento_OAP_2019!$AH$2:$AS$2,0))</f>
        <v>19</v>
      </c>
      <c r="O158" s="190">
        <f>INDEX(BD_Seguimiento_OAP_2019!$AV$3:$BG$294,MATCH(Revisión_Avance_Periodo!$I158,BD_Seguimiento_OAP_2019!$L$3:$L$294,0),MATCH(Revisión_Avance_Periodo!$M158,BD_Seguimiento_OAP_2019!$AV$2:$BG$2,0))</f>
        <v>19</v>
      </c>
      <c r="P158" s="189">
        <f t="shared" si="24"/>
        <v>1</v>
      </c>
      <c r="Q158" s="173" t="str">
        <f>VLOOKUP(P158,Tabla_Indicador_Gestion4[#All],3,TRUE)</f>
        <v>Culminada</v>
      </c>
      <c r="R158" s="235">
        <f>SUBTOTAL(9,$N$158:$N158)</f>
        <v>19</v>
      </c>
      <c r="S158" s="233">
        <f>SUBTOTAL(9,$O$158:$O158)</f>
        <v>19</v>
      </c>
      <c r="T158" s="234">
        <f>IFERROR(+Revisión_Avance_Periodo!$S158/Revisión_Avance_Periodo!$R158,0)</f>
        <v>1</v>
      </c>
      <c r="U158" s="191">
        <f>SUBTOTAL(9,N158:N169)</f>
        <v>391</v>
      </c>
      <c r="V158" s="192">
        <f>SUBTOTAL(9,O158:O169)</f>
        <v>391</v>
      </c>
      <c r="W158" s="176">
        <f t="shared" ref="W158" si="29">+V158/U158</f>
        <v>1</v>
      </c>
      <c r="X158" s="176"/>
      <c r="Y158" s="176">
        <f>100%-Revisión_Avance_Periodo!$W158</f>
        <v>0</v>
      </c>
      <c r="Z158" s="178" t="str">
        <f>VLOOKUP(W158,Tabla_Indicador_Gestion4[],3,TRUE)</f>
        <v>Culminada</v>
      </c>
      <c r="AA158" s="179">
        <f>Revisión_Avance_Periodo!$W158*Revisión_Avance_Periodo!$L158</f>
        <v>4.4642857142857152E-4</v>
      </c>
    </row>
    <row r="159" spans="1:27" x14ac:dyDescent="0.25">
      <c r="A159" s="94">
        <v>14</v>
      </c>
      <c r="B159" s="96" t="str">
        <f>CONCATENATE(Revisión_Avance_Periodo!$C159,";",Revisión_Avance_Periodo!$E159,";",Revisión_Avance_Periodo!$I159)</f>
        <v>OE1;PR_10;ACT_257</v>
      </c>
      <c r="C159" s="180" t="s">
        <v>9</v>
      </c>
      <c r="D159" s="181" t="str">
        <f>VLOOKUP(Revisión_Avance_Periodo!$C159,Componentes_BD!$F$1:$G$5,2,FALSE)</f>
        <v>Fortalecer la Vigilancia.</v>
      </c>
      <c r="E159" s="119" t="s">
        <v>12</v>
      </c>
      <c r="F159" s="95">
        <v>2</v>
      </c>
      <c r="G159" s="95" t="str">
        <f>VLOOKUP(Revisión_Avance_Periodo!$A159,BD_Seguimiento_OAP_2019!$A$2:$G$294,7,FALSE)</f>
        <v>PAI</v>
      </c>
      <c r="H159" s="95" t="str">
        <f>VLOOKUP(Revisión_Avance_Periodo!$A159,BD_Seguimiento_OAP_2019!$A$2:$J$294,10,FALSE)</f>
        <v>PAI_01 - Operacional</v>
      </c>
      <c r="I159" s="95" t="s">
        <v>249</v>
      </c>
      <c r="J159" s="95" t="str">
        <f>VLOOKUP(Revisión_Avance_Periodo!$I159,BD_Seguimiento_OAP_2019!$L:$M,2,FALSE)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9" s="119" t="s">
        <v>57</v>
      </c>
      <c r="L159" s="172">
        <v>4.4642857142857152E-4</v>
      </c>
      <c r="M159" s="182" t="s">
        <v>105</v>
      </c>
      <c r="N159" s="190">
        <f>INDEX(BD_Seguimiento_OAP_2019!$AH$3:$AS$294,MATCH(Revisión_Avance_Periodo!$I159,BD_Seguimiento_OAP_2019!$L$3:$L$294,0),MATCH(Revisión_Avance_Periodo!$M159,BD_Seguimiento_OAP_2019!$AH$2:$AS$2,0))</f>
        <v>33</v>
      </c>
      <c r="O159" s="190">
        <f>INDEX(BD_Seguimiento_OAP_2019!$AV$3:$BG$294,MATCH(Revisión_Avance_Periodo!$I159,BD_Seguimiento_OAP_2019!$L$3:$L$294,0),MATCH(Revisión_Avance_Periodo!$M159,BD_Seguimiento_OAP_2019!$AV$2:$BG$2,0))</f>
        <v>33</v>
      </c>
      <c r="P159" s="188">
        <f t="shared" si="24"/>
        <v>1</v>
      </c>
      <c r="Q159" s="182" t="str">
        <f>VLOOKUP(P159,Tabla_Indicador_Gestion4[#All],3,TRUE)</f>
        <v>Culminada</v>
      </c>
      <c r="R159" s="236">
        <f>SUBTOTAL(9,$N$158:$N159)</f>
        <v>52</v>
      </c>
      <c r="S159" s="230">
        <f>SUBTOTAL(9,$O$158:$O159)</f>
        <v>52</v>
      </c>
      <c r="T159" s="231">
        <f>IFERROR(+Revisión_Avance_Periodo!$S159/Revisión_Avance_Periodo!$R159,0)</f>
        <v>1</v>
      </c>
      <c r="U159" s="184"/>
      <c r="V159" s="185"/>
      <c r="W159" s="183"/>
      <c r="X159" s="183"/>
      <c r="Y159" s="183"/>
      <c r="Z159" s="186"/>
      <c r="AA159" s="187"/>
    </row>
    <row r="160" spans="1:27" x14ac:dyDescent="0.25">
      <c r="A160" s="88">
        <v>14</v>
      </c>
      <c r="B160" s="91" t="str">
        <f>CONCATENATE(Revisión_Avance_Periodo!$C160,";",Revisión_Avance_Periodo!$E160,";",Revisión_Avance_Periodo!$I160)</f>
        <v>OE1;PR_10;ACT_257</v>
      </c>
      <c r="C160" s="170" t="s">
        <v>9</v>
      </c>
      <c r="D160" s="171" t="str">
        <f>VLOOKUP(Revisión_Avance_Periodo!$C160,Componentes_BD!$F$1:$G$5,2,FALSE)</f>
        <v>Fortalecer la Vigilancia.</v>
      </c>
      <c r="E160" s="106" t="s">
        <v>12</v>
      </c>
      <c r="F160" s="89">
        <v>2</v>
      </c>
      <c r="G160" s="89" t="str">
        <f>VLOOKUP(Revisión_Avance_Periodo!$A160,BD_Seguimiento_OAP_2019!$A$2:$G$294,7,FALSE)</f>
        <v>PAI</v>
      </c>
      <c r="H160" s="89" t="str">
        <f>VLOOKUP(Revisión_Avance_Periodo!$A160,BD_Seguimiento_OAP_2019!$A$2:$J$294,10,FALSE)</f>
        <v>PAI_01 - Operacional</v>
      </c>
      <c r="I160" s="89" t="s">
        <v>249</v>
      </c>
      <c r="J160" s="89" t="str">
        <f>VLOOKUP(Revisión_Avance_Periodo!$I160,BD_Seguimiento_OAP_2019!$L:$M,2,FALSE)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0" s="106" t="s">
        <v>57</v>
      </c>
      <c r="L160" s="172">
        <v>4.4642857142857152E-4</v>
      </c>
      <c r="M160" s="173" t="s">
        <v>106</v>
      </c>
      <c r="N160" s="190">
        <f>INDEX(BD_Seguimiento_OAP_2019!$AH$3:$AS$294,MATCH(Revisión_Avance_Periodo!$I160,BD_Seguimiento_OAP_2019!$L$3:$L$294,0),MATCH(Revisión_Avance_Periodo!$M160,BD_Seguimiento_OAP_2019!$AH$2:$AS$2,0))</f>
        <v>26</v>
      </c>
      <c r="O160" s="190">
        <f>INDEX(BD_Seguimiento_OAP_2019!$AV$3:$BG$294,MATCH(Revisión_Avance_Periodo!$I160,BD_Seguimiento_OAP_2019!$L$3:$L$294,0),MATCH(Revisión_Avance_Periodo!$M160,BD_Seguimiento_OAP_2019!$AV$2:$BG$2,0))</f>
        <v>26</v>
      </c>
      <c r="P160" s="189">
        <f t="shared" si="24"/>
        <v>1</v>
      </c>
      <c r="Q160" s="173" t="str">
        <f>VLOOKUP(P160,Tabla_Indicador_Gestion4[#All],3,TRUE)</f>
        <v>Culminada</v>
      </c>
      <c r="R160" s="236">
        <f>SUBTOTAL(9,$N$158:$N160)</f>
        <v>78</v>
      </c>
      <c r="S160" s="230">
        <f>SUBTOTAL(9,$O$158:$O160)</f>
        <v>78</v>
      </c>
      <c r="T160" s="231">
        <f>IFERROR(+Revisión_Avance_Periodo!$S160/Revisión_Avance_Periodo!$R160,0)</f>
        <v>1</v>
      </c>
      <c r="U160" s="184"/>
      <c r="V160" s="185"/>
      <c r="W160" s="183"/>
      <c r="X160" s="183"/>
      <c r="Y160" s="183"/>
      <c r="Z160" s="186"/>
      <c r="AA160" s="187"/>
    </row>
    <row r="161" spans="1:27" x14ac:dyDescent="0.25">
      <c r="A161" s="94">
        <v>14</v>
      </c>
      <c r="B161" s="96" t="str">
        <f>CONCATENATE(Revisión_Avance_Periodo!$C161,";",Revisión_Avance_Periodo!$E161,";",Revisión_Avance_Periodo!$I161)</f>
        <v>OE1;PR_10;ACT_257</v>
      </c>
      <c r="C161" s="180" t="s">
        <v>9</v>
      </c>
      <c r="D161" s="181" t="str">
        <f>VLOOKUP(Revisión_Avance_Periodo!$C161,Componentes_BD!$F$1:$G$5,2,FALSE)</f>
        <v>Fortalecer la Vigilancia.</v>
      </c>
      <c r="E161" s="119" t="s">
        <v>12</v>
      </c>
      <c r="F161" s="95">
        <v>2</v>
      </c>
      <c r="G161" s="95" t="str">
        <f>VLOOKUP(Revisión_Avance_Periodo!$A161,BD_Seguimiento_OAP_2019!$A$2:$G$294,7,FALSE)</f>
        <v>PAI</v>
      </c>
      <c r="H161" s="95" t="str">
        <f>VLOOKUP(Revisión_Avance_Periodo!$A161,BD_Seguimiento_OAP_2019!$A$2:$J$294,10,FALSE)</f>
        <v>PAI_01 - Operacional</v>
      </c>
      <c r="I161" s="95" t="s">
        <v>249</v>
      </c>
      <c r="J161" s="95" t="str">
        <f>VLOOKUP(Revisión_Avance_Periodo!$I161,BD_Seguimiento_OAP_2019!$L:$M,2,FALSE)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1" s="119" t="s">
        <v>57</v>
      </c>
      <c r="L161" s="172">
        <v>4.4642857142857152E-4</v>
      </c>
      <c r="M161" s="182" t="s">
        <v>107</v>
      </c>
      <c r="N161" s="190">
        <f>INDEX(BD_Seguimiento_OAP_2019!$AH$3:$AS$294,MATCH(Revisión_Avance_Periodo!$I161,BD_Seguimiento_OAP_2019!$L$3:$L$294,0),MATCH(Revisión_Avance_Periodo!$M161,BD_Seguimiento_OAP_2019!$AH$2:$AS$2,0))</f>
        <v>31</v>
      </c>
      <c r="O161" s="190">
        <f>INDEX(BD_Seguimiento_OAP_2019!$AV$3:$BG$294,MATCH(Revisión_Avance_Periodo!$I161,BD_Seguimiento_OAP_2019!$L$3:$L$294,0),MATCH(Revisión_Avance_Periodo!$M161,BD_Seguimiento_OAP_2019!$AV$2:$BG$2,0))</f>
        <v>31</v>
      </c>
      <c r="P161" s="188">
        <f t="shared" si="24"/>
        <v>1</v>
      </c>
      <c r="Q161" s="182" t="str">
        <f>VLOOKUP(P161,Tabla_Indicador_Gestion4[#All],3,TRUE)</f>
        <v>Culminada</v>
      </c>
      <c r="R161" s="236">
        <f>SUBTOTAL(9,$N$158:$N161)</f>
        <v>109</v>
      </c>
      <c r="S161" s="230">
        <f>SUBTOTAL(9,$O$158:$O161)</f>
        <v>109</v>
      </c>
      <c r="T161" s="231">
        <f>IFERROR(+Revisión_Avance_Periodo!$S161/Revisión_Avance_Periodo!$R161,0)</f>
        <v>1</v>
      </c>
      <c r="U161" s="184"/>
      <c r="V161" s="185"/>
      <c r="W161" s="183"/>
      <c r="X161" s="183"/>
      <c r="Y161" s="183"/>
      <c r="Z161" s="186"/>
      <c r="AA161" s="187"/>
    </row>
    <row r="162" spans="1:27" x14ac:dyDescent="0.25">
      <c r="A162" s="88">
        <v>14</v>
      </c>
      <c r="B162" s="91" t="str">
        <f>CONCATENATE(Revisión_Avance_Periodo!$C162,";",Revisión_Avance_Periodo!$E162,";",Revisión_Avance_Periodo!$I162)</f>
        <v>OE1;PR_10;ACT_257</v>
      </c>
      <c r="C162" s="170" t="s">
        <v>9</v>
      </c>
      <c r="D162" s="171" t="str">
        <f>VLOOKUP(Revisión_Avance_Periodo!$C162,Componentes_BD!$F$1:$G$5,2,FALSE)</f>
        <v>Fortalecer la Vigilancia.</v>
      </c>
      <c r="E162" s="106" t="s">
        <v>12</v>
      </c>
      <c r="F162" s="89">
        <v>2</v>
      </c>
      <c r="G162" s="89" t="str">
        <f>VLOOKUP(Revisión_Avance_Periodo!$A162,BD_Seguimiento_OAP_2019!$A$2:$G$294,7,FALSE)</f>
        <v>PAI</v>
      </c>
      <c r="H162" s="89" t="str">
        <f>VLOOKUP(Revisión_Avance_Periodo!$A162,BD_Seguimiento_OAP_2019!$A$2:$J$294,10,FALSE)</f>
        <v>PAI_01 - Operacional</v>
      </c>
      <c r="I162" s="89" t="s">
        <v>249</v>
      </c>
      <c r="J162" s="89" t="str">
        <f>VLOOKUP(Revisión_Avance_Periodo!$I162,BD_Seguimiento_OAP_2019!$L:$M,2,FALSE)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2" s="106" t="s">
        <v>57</v>
      </c>
      <c r="L162" s="172">
        <v>4.4642857142857152E-4</v>
      </c>
      <c r="M162" s="173" t="s">
        <v>108</v>
      </c>
      <c r="N162" s="190">
        <f>INDEX(BD_Seguimiento_OAP_2019!$AH$3:$AS$294,MATCH(Revisión_Avance_Periodo!$I162,BD_Seguimiento_OAP_2019!$L$3:$L$294,0),MATCH(Revisión_Avance_Periodo!$M162,BD_Seguimiento_OAP_2019!$AH$2:$AS$2,0))</f>
        <v>131</v>
      </c>
      <c r="O162" s="190">
        <f>INDEX(BD_Seguimiento_OAP_2019!$AV$3:$BG$294,MATCH(Revisión_Avance_Periodo!$I162,BD_Seguimiento_OAP_2019!$L$3:$L$294,0),MATCH(Revisión_Avance_Periodo!$M162,BD_Seguimiento_OAP_2019!$AV$2:$BG$2,0))</f>
        <v>131</v>
      </c>
      <c r="P162" s="189">
        <f t="shared" si="24"/>
        <v>1</v>
      </c>
      <c r="Q162" s="173" t="str">
        <f>VLOOKUP(P162,Tabla_Indicador_Gestion4[#All],3,TRUE)</f>
        <v>Culminada</v>
      </c>
      <c r="R162" s="236">
        <f>SUBTOTAL(9,$N$158:$N162)</f>
        <v>240</v>
      </c>
      <c r="S162" s="230">
        <f>SUBTOTAL(9,$O$158:$O162)</f>
        <v>240</v>
      </c>
      <c r="T162" s="231">
        <f>IFERROR(+Revisión_Avance_Periodo!$S162/Revisión_Avance_Periodo!$R162,0)</f>
        <v>1</v>
      </c>
      <c r="U162" s="184"/>
      <c r="V162" s="185"/>
      <c r="W162" s="183"/>
      <c r="X162" s="183"/>
      <c r="Y162" s="183"/>
      <c r="Z162" s="186"/>
      <c r="AA162" s="187"/>
    </row>
    <row r="163" spans="1:27" x14ac:dyDescent="0.25">
      <c r="A163" s="94">
        <v>14</v>
      </c>
      <c r="B163" s="96" t="str">
        <f>CONCATENATE(Revisión_Avance_Periodo!$C163,";",Revisión_Avance_Periodo!$E163,";",Revisión_Avance_Periodo!$I163)</f>
        <v>OE1;PR_10;ACT_257</v>
      </c>
      <c r="C163" s="180" t="s">
        <v>9</v>
      </c>
      <c r="D163" s="181" t="str">
        <f>VLOOKUP(Revisión_Avance_Periodo!$C163,Componentes_BD!$F$1:$G$5,2,FALSE)</f>
        <v>Fortalecer la Vigilancia.</v>
      </c>
      <c r="E163" s="119" t="s">
        <v>12</v>
      </c>
      <c r="F163" s="95">
        <v>2</v>
      </c>
      <c r="G163" s="95" t="str">
        <f>VLOOKUP(Revisión_Avance_Periodo!$A163,BD_Seguimiento_OAP_2019!$A$2:$G$294,7,FALSE)</f>
        <v>PAI</v>
      </c>
      <c r="H163" s="95" t="str">
        <f>VLOOKUP(Revisión_Avance_Periodo!$A163,BD_Seguimiento_OAP_2019!$A$2:$J$294,10,FALSE)</f>
        <v>PAI_01 - Operacional</v>
      </c>
      <c r="I163" s="95" t="s">
        <v>249</v>
      </c>
      <c r="J163" s="95" t="str">
        <f>VLOOKUP(Revisión_Avance_Periodo!$I163,BD_Seguimiento_OAP_2019!$L:$M,2,FALSE)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3" s="119" t="s">
        <v>57</v>
      </c>
      <c r="L163" s="172">
        <v>4.4642857142857152E-4</v>
      </c>
      <c r="M163" s="182" t="s">
        <v>109</v>
      </c>
      <c r="N163" s="190">
        <f>INDEX(BD_Seguimiento_OAP_2019!$AH$3:$AS$294,MATCH(Revisión_Avance_Periodo!$I163,BD_Seguimiento_OAP_2019!$L$3:$L$294,0),MATCH(Revisión_Avance_Periodo!$M163,BD_Seguimiento_OAP_2019!$AH$2:$AS$2,0))</f>
        <v>151</v>
      </c>
      <c r="O163" s="190">
        <f>INDEX(BD_Seguimiento_OAP_2019!$AV$3:$BG$294,MATCH(Revisión_Avance_Periodo!$I163,BD_Seguimiento_OAP_2019!$L$3:$L$294,0),MATCH(Revisión_Avance_Periodo!$M163,BD_Seguimiento_OAP_2019!$AV$2:$BG$2,0))</f>
        <v>151</v>
      </c>
      <c r="P163" s="188">
        <f t="shared" si="24"/>
        <v>1</v>
      </c>
      <c r="Q163" s="182" t="str">
        <f>VLOOKUP(P163,Tabla_Indicador_Gestion4[#All],3,TRUE)</f>
        <v>Culminada</v>
      </c>
      <c r="R163" s="236">
        <f>SUBTOTAL(9,$N$158:$N163)</f>
        <v>391</v>
      </c>
      <c r="S163" s="230">
        <f>SUBTOTAL(9,$O$158:$O163)</f>
        <v>391</v>
      </c>
      <c r="T163" s="231">
        <f>IFERROR(+Revisión_Avance_Periodo!$S163/Revisión_Avance_Periodo!$R163,0)</f>
        <v>1</v>
      </c>
      <c r="U163" s="184"/>
      <c r="V163" s="185"/>
      <c r="W163" s="183"/>
      <c r="X163" s="183"/>
      <c r="Y163" s="183"/>
      <c r="Z163" s="186"/>
      <c r="AA163" s="187"/>
    </row>
    <row r="164" spans="1:27" x14ac:dyDescent="0.25">
      <c r="A164" s="88">
        <v>14</v>
      </c>
      <c r="B164" s="91" t="str">
        <f>CONCATENATE(Revisión_Avance_Periodo!$C164,";",Revisión_Avance_Periodo!$E164,";",Revisión_Avance_Periodo!$I164)</f>
        <v>OE1;PR_10;ACT_257</v>
      </c>
      <c r="C164" s="170" t="s">
        <v>9</v>
      </c>
      <c r="D164" s="171" t="str">
        <f>VLOOKUP(Revisión_Avance_Periodo!$C164,Componentes_BD!$F$1:$G$5,2,FALSE)</f>
        <v>Fortalecer la Vigilancia.</v>
      </c>
      <c r="E164" s="106" t="s">
        <v>12</v>
      </c>
      <c r="F164" s="89">
        <v>2</v>
      </c>
      <c r="G164" s="89" t="str">
        <f>VLOOKUP(Revisión_Avance_Periodo!$A164,BD_Seguimiento_OAP_2019!$A$2:$G$294,7,FALSE)</f>
        <v>PAI</v>
      </c>
      <c r="H164" s="89" t="str">
        <f>VLOOKUP(Revisión_Avance_Periodo!$A164,BD_Seguimiento_OAP_2019!$A$2:$J$294,10,FALSE)</f>
        <v>PAI_01 - Operacional</v>
      </c>
      <c r="I164" s="89" t="s">
        <v>249</v>
      </c>
      <c r="J164" s="89" t="str">
        <f>VLOOKUP(Revisión_Avance_Periodo!$I164,BD_Seguimiento_OAP_2019!$L:$M,2,FALSE)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4" s="106" t="s">
        <v>57</v>
      </c>
      <c r="L164" s="172">
        <v>4.4642857142857152E-4</v>
      </c>
      <c r="M164" s="173" t="s">
        <v>110</v>
      </c>
      <c r="N164" s="190">
        <f>INDEX(BD_Seguimiento_OAP_2019!$AH$3:$AS$294,MATCH(Revisión_Avance_Periodo!$I164,BD_Seguimiento_OAP_2019!$L$3:$L$294,0),MATCH(Revisión_Avance_Periodo!$M164,BD_Seguimiento_OAP_2019!$AH$2:$AS$2,0))</f>
        <v>0</v>
      </c>
      <c r="O164" s="190">
        <f>INDEX(BD_Seguimiento_OAP_2019!$AV$3:$BG$294,MATCH(Revisión_Avance_Periodo!$I164,BD_Seguimiento_OAP_2019!$L$3:$L$294,0),MATCH(Revisión_Avance_Periodo!$M164,BD_Seguimiento_OAP_2019!$AV$2:$BG$2,0))</f>
        <v>0</v>
      </c>
      <c r="P164" s="175">
        <f t="shared" ref="P164:P169" si="30">IFERROR((O164/N164),0)</f>
        <v>0</v>
      </c>
      <c r="Q164" s="173" t="str">
        <f>VLOOKUP(P164,Tabla_Indicador_Gestion4[#All],3,TRUE)</f>
        <v>Por Ejecutar</v>
      </c>
      <c r="R164" s="236">
        <f>SUBTOTAL(9,$N$158:$N164)</f>
        <v>391</v>
      </c>
      <c r="S164" s="230">
        <f>SUBTOTAL(9,$O$158:$O164)</f>
        <v>391</v>
      </c>
      <c r="T164" s="231">
        <f>IFERROR(+Revisión_Avance_Periodo!$S164/Revisión_Avance_Periodo!$R164,0)</f>
        <v>1</v>
      </c>
      <c r="U164" s="184"/>
      <c r="V164" s="185"/>
      <c r="W164" s="183"/>
      <c r="X164" s="183"/>
      <c r="Y164" s="183"/>
      <c r="Z164" s="186"/>
      <c r="AA164" s="187"/>
    </row>
    <row r="165" spans="1:27" x14ac:dyDescent="0.25">
      <c r="A165" s="94">
        <v>14</v>
      </c>
      <c r="B165" s="96" t="str">
        <f>CONCATENATE(Revisión_Avance_Periodo!$C165,";",Revisión_Avance_Periodo!$E165,";",Revisión_Avance_Periodo!$I165)</f>
        <v>OE1;PR_10;ACT_257</v>
      </c>
      <c r="C165" s="180" t="s">
        <v>9</v>
      </c>
      <c r="D165" s="181" t="str">
        <f>VLOOKUP(Revisión_Avance_Periodo!$C165,Componentes_BD!$F$1:$G$5,2,FALSE)</f>
        <v>Fortalecer la Vigilancia.</v>
      </c>
      <c r="E165" s="119" t="s">
        <v>12</v>
      </c>
      <c r="F165" s="95">
        <v>2</v>
      </c>
      <c r="G165" s="95" t="str">
        <f>VLOOKUP(Revisión_Avance_Periodo!$A165,BD_Seguimiento_OAP_2019!$A$2:$G$294,7,FALSE)</f>
        <v>PAI</v>
      </c>
      <c r="H165" s="95" t="str">
        <f>VLOOKUP(Revisión_Avance_Periodo!$A165,BD_Seguimiento_OAP_2019!$A$2:$J$294,10,FALSE)</f>
        <v>PAI_01 - Operacional</v>
      </c>
      <c r="I165" s="95" t="s">
        <v>249</v>
      </c>
      <c r="J165" s="95" t="str">
        <f>VLOOKUP(Revisión_Avance_Periodo!$I165,BD_Seguimiento_OAP_2019!$L:$M,2,FALSE)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5" s="119" t="s">
        <v>57</v>
      </c>
      <c r="L165" s="172">
        <v>4.4642857142857152E-4</v>
      </c>
      <c r="M165" s="182" t="s">
        <v>111</v>
      </c>
      <c r="N165" s="190">
        <f>INDEX(BD_Seguimiento_OAP_2019!$AH$3:$AS$294,MATCH(Revisión_Avance_Periodo!$I165,BD_Seguimiento_OAP_2019!$L$3:$L$294,0),MATCH(Revisión_Avance_Periodo!$M165,BD_Seguimiento_OAP_2019!$AH$2:$AS$2,0))</f>
        <v>0</v>
      </c>
      <c r="O165" s="190">
        <f>INDEX(BD_Seguimiento_OAP_2019!$AV$3:$BG$294,MATCH(Revisión_Avance_Periodo!$I165,BD_Seguimiento_OAP_2019!$L$3:$L$294,0),MATCH(Revisión_Avance_Periodo!$M165,BD_Seguimiento_OAP_2019!$AV$2:$BG$2,0))</f>
        <v>0</v>
      </c>
      <c r="P165" s="175">
        <f t="shared" si="30"/>
        <v>0</v>
      </c>
      <c r="Q165" s="182" t="str">
        <f>VLOOKUP(P165,Tabla_Indicador_Gestion4[#All],3,TRUE)</f>
        <v>Por Ejecutar</v>
      </c>
      <c r="R165" s="236">
        <f>SUBTOTAL(9,$N$158:$N165)</f>
        <v>391</v>
      </c>
      <c r="S165" s="230">
        <f>SUBTOTAL(9,$O$158:$O165)</f>
        <v>391</v>
      </c>
      <c r="T165" s="231">
        <f>IFERROR(+Revisión_Avance_Periodo!$S165/Revisión_Avance_Periodo!$R165,0)</f>
        <v>1</v>
      </c>
      <c r="U165" s="184"/>
      <c r="V165" s="185"/>
      <c r="W165" s="183"/>
      <c r="X165" s="183"/>
      <c r="Y165" s="183"/>
      <c r="Z165" s="186"/>
      <c r="AA165" s="187"/>
    </row>
    <row r="166" spans="1:27" x14ac:dyDescent="0.25">
      <c r="A166" s="88">
        <v>14</v>
      </c>
      <c r="B166" s="91" t="str">
        <f>CONCATENATE(Revisión_Avance_Periodo!$C166,";",Revisión_Avance_Periodo!$E166,";",Revisión_Avance_Periodo!$I166)</f>
        <v>OE1;PR_10;ACT_257</v>
      </c>
      <c r="C166" s="170" t="s">
        <v>9</v>
      </c>
      <c r="D166" s="171" t="str">
        <f>VLOOKUP(Revisión_Avance_Periodo!$C166,Componentes_BD!$F$1:$G$5,2,FALSE)</f>
        <v>Fortalecer la Vigilancia.</v>
      </c>
      <c r="E166" s="106" t="s">
        <v>12</v>
      </c>
      <c r="F166" s="89">
        <v>2</v>
      </c>
      <c r="G166" s="89" t="str">
        <f>VLOOKUP(Revisión_Avance_Periodo!$A166,BD_Seguimiento_OAP_2019!$A$2:$G$294,7,FALSE)</f>
        <v>PAI</v>
      </c>
      <c r="H166" s="89" t="str">
        <f>VLOOKUP(Revisión_Avance_Periodo!$A166,BD_Seguimiento_OAP_2019!$A$2:$J$294,10,FALSE)</f>
        <v>PAI_01 - Operacional</v>
      </c>
      <c r="I166" s="89" t="s">
        <v>249</v>
      </c>
      <c r="J166" s="89" t="str">
        <f>VLOOKUP(Revisión_Avance_Periodo!$I166,BD_Seguimiento_OAP_2019!$L:$M,2,FALSE)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 s="106" t="s">
        <v>57</v>
      </c>
      <c r="L166" s="172">
        <v>4.4642857142857152E-4</v>
      </c>
      <c r="M166" s="173" t="s">
        <v>112</v>
      </c>
      <c r="N166" s="190">
        <f>INDEX(BD_Seguimiento_OAP_2019!$AH$3:$AS$294,MATCH(Revisión_Avance_Periodo!$I166,BD_Seguimiento_OAP_2019!$L$3:$L$294,0),MATCH(Revisión_Avance_Periodo!$M166,BD_Seguimiento_OAP_2019!$AH$2:$AS$2,0))</f>
        <v>0</v>
      </c>
      <c r="O166" s="190">
        <f>INDEX(BD_Seguimiento_OAP_2019!$AV$3:$BG$294,MATCH(Revisión_Avance_Periodo!$I166,BD_Seguimiento_OAP_2019!$L$3:$L$294,0),MATCH(Revisión_Avance_Periodo!$M166,BD_Seguimiento_OAP_2019!$AV$2:$BG$2,0))</f>
        <v>0</v>
      </c>
      <c r="P166" s="175">
        <f t="shared" si="30"/>
        <v>0</v>
      </c>
      <c r="Q166" s="173" t="str">
        <f>VLOOKUP(P166,Tabla_Indicador_Gestion4[#All],3,TRUE)</f>
        <v>Por Ejecutar</v>
      </c>
      <c r="R166" s="236">
        <f>SUBTOTAL(9,$N$158:$N166)</f>
        <v>391</v>
      </c>
      <c r="S166" s="230">
        <f>SUBTOTAL(9,$O$158:$O166)</f>
        <v>391</v>
      </c>
      <c r="T166" s="231">
        <f>IFERROR(+Revisión_Avance_Periodo!$S166/Revisión_Avance_Periodo!$R166,0)</f>
        <v>1</v>
      </c>
      <c r="U166" s="184"/>
      <c r="V166" s="185"/>
      <c r="W166" s="183"/>
      <c r="X166" s="183"/>
      <c r="Y166" s="183"/>
      <c r="Z166" s="186"/>
      <c r="AA166" s="187"/>
    </row>
    <row r="167" spans="1:27" x14ac:dyDescent="0.25">
      <c r="A167" s="94">
        <v>14</v>
      </c>
      <c r="B167" s="96" t="str">
        <f>CONCATENATE(Revisión_Avance_Periodo!$C167,";",Revisión_Avance_Periodo!$E167,";",Revisión_Avance_Periodo!$I167)</f>
        <v>OE1;PR_10;ACT_257</v>
      </c>
      <c r="C167" s="180" t="s">
        <v>9</v>
      </c>
      <c r="D167" s="181" t="str">
        <f>VLOOKUP(Revisión_Avance_Periodo!$C167,Componentes_BD!$F$1:$G$5,2,FALSE)</f>
        <v>Fortalecer la Vigilancia.</v>
      </c>
      <c r="E167" s="119" t="s">
        <v>12</v>
      </c>
      <c r="F167" s="95">
        <v>2</v>
      </c>
      <c r="G167" s="95" t="str">
        <f>VLOOKUP(Revisión_Avance_Periodo!$A167,BD_Seguimiento_OAP_2019!$A$2:$G$294,7,FALSE)</f>
        <v>PAI</v>
      </c>
      <c r="H167" s="95" t="str">
        <f>VLOOKUP(Revisión_Avance_Periodo!$A167,BD_Seguimiento_OAP_2019!$A$2:$J$294,10,FALSE)</f>
        <v>PAI_01 - Operacional</v>
      </c>
      <c r="I167" s="95" t="s">
        <v>249</v>
      </c>
      <c r="J167" s="95" t="str">
        <f>VLOOKUP(Revisión_Avance_Periodo!$I167,BD_Seguimiento_OAP_2019!$L:$M,2,FALSE)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7" s="119" t="s">
        <v>57</v>
      </c>
      <c r="L167" s="172">
        <v>4.4642857142857152E-4</v>
      </c>
      <c r="M167" s="182" t="s">
        <v>113</v>
      </c>
      <c r="N167" s="190">
        <f>INDEX(BD_Seguimiento_OAP_2019!$AH$3:$AS$294,MATCH(Revisión_Avance_Periodo!$I167,BD_Seguimiento_OAP_2019!$L$3:$L$294,0),MATCH(Revisión_Avance_Periodo!$M167,BD_Seguimiento_OAP_2019!$AH$2:$AS$2,0))</f>
        <v>0</v>
      </c>
      <c r="O167" s="190">
        <f>INDEX(BD_Seguimiento_OAP_2019!$AV$3:$BG$294,MATCH(Revisión_Avance_Periodo!$I167,BD_Seguimiento_OAP_2019!$L$3:$L$294,0),MATCH(Revisión_Avance_Periodo!$M167,BD_Seguimiento_OAP_2019!$AV$2:$BG$2,0))</f>
        <v>0</v>
      </c>
      <c r="P167" s="175">
        <f t="shared" si="30"/>
        <v>0</v>
      </c>
      <c r="Q167" s="182" t="str">
        <f>VLOOKUP(P167,Tabla_Indicador_Gestion4[#All],3,TRUE)</f>
        <v>Por Ejecutar</v>
      </c>
      <c r="R167" s="236">
        <f>SUBTOTAL(9,$N$158:$N167)</f>
        <v>391</v>
      </c>
      <c r="S167" s="230">
        <f>SUBTOTAL(9,$O$158:$O167)</f>
        <v>391</v>
      </c>
      <c r="T167" s="231">
        <f>IFERROR(+Revisión_Avance_Periodo!$S167/Revisión_Avance_Periodo!$R167,0)</f>
        <v>1</v>
      </c>
      <c r="U167" s="184"/>
      <c r="V167" s="185"/>
      <c r="W167" s="183"/>
      <c r="X167" s="183"/>
      <c r="Y167" s="183"/>
      <c r="Z167" s="186"/>
      <c r="AA167" s="187"/>
    </row>
    <row r="168" spans="1:27" x14ac:dyDescent="0.25">
      <c r="A168" s="88">
        <v>14</v>
      </c>
      <c r="B168" s="91" t="str">
        <f>CONCATENATE(Revisión_Avance_Periodo!$C168,";",Revisión_Avance_Periodo!$E168,";",Revisión_Avance_Periodo!$I168)</f>
        <v>OE1;PR_10;ACT_257</v>
      </c>
      <c r="C168" s="170" t="s">
        <v>9</v>
      </c>
      <c r="D168" s="171" t="str">
        <f>VLOOKUP(Revisión_Avance_Periodo!$C168,Componentes_BD!$F$1:$G$5,2,FALSE)</f>
        <v>Fortalecer la Vigilancia.</v>
      </c>
      <c r="E168" s="106" t="s">
        <v>12</v>
      </c>
      <c r="F168" s="89">
        <v>2</v>
      </c>
      <c r="G168" s="89" t="str">
        <f>VLOOKUP(Revisión_Avance_Periodo!$A168,BD_Seguimiento_OAP_2019!$A$2:$G$294,7,FALSE)</f>
        <v>PAI</v>
      </c>
      <c r="H168" s="89" t="str">
        <f>VLOOKUP(Revisión_Avance_Periodo!$A168,BD_Seguimiento_OAP_2019!$A$2:$J$294,10,FALSE)</f>
        <v>PAI_01 - Operacional</v>
      </c>
      <c r="I168" s="89" t="s">
        <v>249</v>
      </c>
      <c r="J168" s="89" t="str">
        <f>VLOOKUP(Revisión_Avance_Periodo!$I168,BD_Seguimiento_OAP_2019!$L:$M,2,FALSE)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8" s="106" t="s">
        <v>57</v>
      </c>
      <c r="L168" s="172">
        <v>4.4642857142857152E-4</v>
      </c>
      <c r="M168" s="173" t="s">
        <v>114</v>
      </c>
      <c r="N168" s="190">
        <f>INDEX(BD_Seguimiento_OAP_2019!$AH$3:$AS$294,MATCH(Revisión_Avance_Periodo!$I168,BD_Seguimiento_OAP_2019!$L$3:$L$294,0),MATCH(Revisión_Avance_Periodo!$M168,BD_Seguimiento_OAP_2019!$AH$2:$AS$2,0))</f>
        <v>0</v>
      </c>
      <c r="O168" s="190">
        <f>INDEX(BD_Seguimiento_OAP_2019!$AV$3:$BG$294,MATCH(Revisión_Avance_Periodo!$I168,BD_Seguimiento_OAP_2019!$L$3:$L$294,0),MATCH(Revisión_Avance_Periodo!$M168,BD_Seguimiento_OAP_2019!$AV$2:$BG$2,0))</f>
        <v>0</v>
      </c>
      <c r="P168" s="175">
        <f t="shared" si="30"/>
        <v>0</v>
      </c>
      <c r="Q168" s="173" t="str">
        <f>VLOOKUP(P168,Tabla_Indicador_Gestion4[#All],3,TRUE)</f>
        <v>Por Ejecutar</v>
      </c>
      <c r="R168" s="236">
        <f>SUBTOTAL(9,$N$158:$N168)</f>
        <v>391</v>
      </c>
      <c r="S168" s="230">
        <f>SUBTOTAL(9,$O$158:$O168)</f>
        <v>391</v>
      </c>
      <c r="T168" s="231">
        <f>IFERROR(+Revisión_Avance_Periodo!$S168/Revisión_Avance_Periodo!$R168,0)</f>
        <v>1</v>
      </c>
      <c r="U168" s="184"/>
      <c r="V168" s="185"/>
      <c r="W168" s="183"/>
      <c r="X168" s="183"/>
      <c r="Y168" s="183"/>
      <c r="Z168" s="186"/>
      <c r="AA168" s="187"/>
    </row>
    <row r="169" spans="1:27" ht="15.75" thickBot="1" x14ac:dyDescent="0.3">
      <c r="A169" s="94">
        <v>14</v>
      </c>
      <c r="B169" s="96" t="str">
        <f>CONCATENATE(Revisión_Avance_Periodo!$C169,";",Revisión_Avance_Periodo!$E169,";",Revisión_Avance_Periodo!$I169)</f>
        <v>OE1;PR_10;ACT_257</v>
      </c>
      <c r="C169" s="180" t="s">
        <v>9</v>
      </c>
      <c r="D169" s="181" t="str">
        <f>VLOOKUP(Revisión_Avance_Periodo!$C169,Componentes_BD!$F$1:$G$5,2,FALSE)</f>
        <v>Fortalecer la Vigilancia.</v>
      </c>
      <c r="E169" s="119" t="s">
        <v>12</v>
      </c>
      <c r="F169" s="95">
        <v>2</v>
      </c>
      <c r="G169" s="95" t="str">
        <f>VLOOKUP(Revisión_Avance_Periodo!$A169,BD_Seguimiento_OAP_2019!$A$2:$G$294,7,FALSE)</f>
        <v>PAI</v>
      </c>
      <c r="H169" s="95" t="str">
        <f>VLOOKUP(Revisión_Avance_Periodo!$A169,BD_Seguimiento_OAP_2019!$A$2:$J$294,10,FALSE)</f>
        <v>PAI_01 - Operacional</v>
      </c>
      <c r="I169" s="95" t="s">
        <v>249</v>
      </c>
      <c r="J169" s="95" t="str">
        <f>VLOOKUP(Revisión_Avance_Periodo!$I169,BD_Seguimiento_OAP_2019!$L:$M,2,FALSE)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9" s="119" t="s">
        <v>57</v>
      </c>
      <c r="L169" s="172">
        <v>4.4642857142857152E-4</v>
      </c>
      <c r="M169" s="182" t="s">
        <v>115</v>
      </c>
      <c r="N169" s="190">
        <f>INDEX(BD_Seguimiento_OAP_2019!$AH$3:$AS$294,MATCH(Revisión_Avance_Periodo!$I169,BD_Seguimiento_OAP_2019!$L$3:$L$294,0),MATCH(Revisión_Avance_Periodo!$M169,BD_Seguimiento_OAP_2019!$AH$2:$AS$2,0))</f>
        <v>0</v>
      </c>
      <c r="O169" s="190">
        <f>INDEX(BD_Seguimiento_OAP_2019!$AV$3:$BG$294,MATCH(Revisión_Avance_Periodo!$I169,BD_Seguimiento_OAP_2019!$L$3:$L$294,0),MATCH(Revisión_Avance_Periodo!$M169,BD_Seguimiento_OAP_2019!$AV$2:$BG$2,0))</f>
        <v>0</v>
      </c>
      <c r="P169" s="175">
        <f t="shared" si="30"/>
        <v>0</v>
      </c>
      <c r="Q169" s="182" t="str">
        <f>VLOOKUP(P169,Tabla_Indicador_Gestion4[#All],3,TRUE)</f>
        <v>Por Ejecutar</v>
      </c>
      <c r="R169" s="236">
        <f>SUBTOTAL(9,$N$158:$N169)</f>
        <v>391</v>
      </c>
      <c r="S169" s="230">
        <f>SUBTOTAL(9,$O$158:$O169)</f>
        <v>391</v>
      </c>
      <c r="T169" s="231">
        <f>IFERROR(+Revisión_Avance_Periodo!$S169/Revisión_Avance_Periodo!$R169,0)</f>
        <v>1</v>
      </c>
      <c r="U169" s="184"/>
      <c r="V169" s="185"/>
      <c r="W169" s="183"/>
      <c r="X169" s="183"/>
      <c r="Y169" s="183"/>
      <c r="Z169" s="186"/>
      <c r="AA169" s="187"/>
    </row>
    <row r="170" spans="1:27" x14ac:dyDescent="0.25">
      <c r="A170" s="88">
        <v>15</v>
      </c>
      <c r="B170" s="91" t="str">
        <f>CONCATENATE(Revisión_Avance_Periodo!$C170,";",Revisión_Avance_Periodo!$E170,";",Revisión_Avance_Periodo!$I170)</f>
        <v>OE1;PR_10;ACT_250</v>
      </c>
      <c r="C170" s="170" t="s">
        <v>9</v>
      </c>
      <c r="D170" s="171" t="str">
        <f>VLOOKUP(Revisión_Avance_Periodo!$C170,Componentes_BD!$F$1:$G$5,2,FALSE)</f>
        <v>Fortalecer la Vigilancia.</v>
      </c>
      <c r="E170" s="106" t="s">
        <v>12</v>
      </c>
      <c r="F170" s="89">
        <v>2</v>
      </c>
      <c r="G170" s="89" t="str">
        <f>VLOOKUP(Revisión_Avance_Periodo!$A170,BD_Seguimiento_OAP_2019!$A$2:$G$294,7,FALSE)</f>
        <v>PAI</v>
      </c>
      <c r="H170" s="89" t="str">
        <f>VLOOKUP(Revisión_Avance_Periodo!$A170,BD_Seguimiento_OAP_2019!$A$2:$J$294,10,FALSE)</f>
        <v>PAI_01 - Operacional</v>
      </c>
      <c r="I170" s="89" t="s">
        <v>255</v>
      </c>
      <c r="J170" s="89" t="str">
        <f>VLOOKUP(Revisión_Avance_Periodo!$I170,BD_Seguimiento_OAP_2019!$L:$M,2,FALSE)</f>
        <v>Planear y gestionar las actividades necesarias para dar cumplimiento a las tematicas asignadas por el Señora Superintendente</v>
      </c>
      <c r="K170" s="106" t="s">
        <v>55</v>
      </c>
      <c r="L170" s="172">
        <v>4.4642857142857152E-4</v>
      </c>
      <c r="M170" s="173" t="s">
        <v>104</v>
      </c>
      <c r="N170" s="190">
        <f>INDEX(BD_Seguimiento_OAP_2019!$AH$3:$AS$294,MATCH(Revisión_Avance_Periodo!$I170,BD_Seguimiento_OAP_2019!$L$3:$L$294,0),MATCH(Revisión_Avance_Periodo!$M170,BD_Seguimiento_OAP_2019!$AH$2:$AS$2,0))</f>
        <v>8</v>
      </c>
      <c r="O170" s="190">
        <f>INDEX(BD_Seguimiento_OAP_2019!$AV$3:$BG$294,MATCH(Revisión_Avance_Periodo!$I170,BD_Seguimiento_OAP_2019!$L$3:$L$294,0),MATCH(Revisión_Avance_Periodo!$M170,BD_Seguimiento_OAP_2019!$AV$2:$BG$2,0))</f>
        <v>8</v>
      </c>
      <c r="P170" s="189">
        <f t="shared" si="24"/>
        <v>1</v>
      </c>
      <c r="Q170" s="173" t="str">
        <f>VLOOKUP(P170,Tabla_Indicador_Gestion4[#All],3,TRUE)</f>
        <v>Culminada</v>
      </c>
      <c r="R170" s="235">
        <f>SUBTOTAL(9,$N$170:$N170)</f>
        <v>8</v>
      </c>
      <c r="S170" s="233">
        <f>SUBTOTAL(9,$O$170:$O170)</f>
        <v>8</v>
      </c>
      <c r="T170" s="234">
        <f>IFERROR(+Revisión_Avance_Periodo!$S170/Revisión_Avance_Periodo!$R170,0)</f>
        <v>1</v>
      </c>
      <c r="U170" s="191">
        <f>SUBTOTAL(9,N170:N181)</f>
        <v>54</v>
      </c>
      <c r="V170" s="192">
        <f>SUBTOTAL(9,O170:O181)</f>
        <v>54</v>
      </c>
      <c r="W170" s="176">
        <f t="shared" ref="W170" si="31">+V170/U170</f>
        <v>1</v>
      </c>
      <c r="X170" s="176"/>
      <c r="Y170" s="176">
        <f>100%-Revisión_Avance_Periodo!$W170</f>
        <v>0</v>
      </c>
      <c r="Z170" s="178" t="str">
        <f>VLOOKUP(W170,Tabla_Indicador_Gestion4[],3,TRUE)</f>
        <v>Culminada</v>
      </c>
      <c r="AA170" s="179">
        <f>Revisión_Avance_Periodo!$W170*Revisión_Avance_Periodo!$L170</f>
        <v>4.4642857142857152E-4</v>
      </c>
    </row>
    <row r="171" spans="1:27" x14ac:dyDescent="0.25">
      <c r="A171" s="94">
        <v>15</v>
      </c>
      <c r="B171" s="96" t="str">
        <f>CONCATENATE(Revisión_Avance_Periodo!$C171,";",Revisión_Avance_Periodo!$E171,";",Revisión_Avance_Periodo!$I171)</f>
        <v>OE1;PR_10;ACT_250</v>
      </c>
      <c r="C171" s="180" t="s">
        <v>9</v>
      </c>
      <c r="D171" s="181" t="str">
        <f>VLOOKUP(Revisión_Avance_Periodo!$C171,Componentes_BD!$F$1:$G$5,2,FALSE)</f>
        <v>Fortalecer la Vigilancia.</v>
      </c>
      <c r="E171" s="119" t="s">
        <v>12</v>
      </c>
      <c r="F171" s="95">
        <v>2</v>
      </c>
      <c r="G171" s="95" t="str">
        <f>VLOOKUP(Revisión_Avance_Periodo!$A171,BD_Seguimiento_OAP_2019!$A$2:$G$294,7,FALSE)</f>
        <v>PAI</v>
      </c>
      <c r="H171" s="95" t="str">
        <f>VLOOKUP(Revisión_Avance_Periodo!$A171,BD_Seguimiento_OAP_2019!$A$2:$J$294,10,FALSE)</f>
        <v>PAI_01 - Operacional</v>
      </c>
      <c r="I171" s="95" t="s">
        <v>255</v>
      </c>
      <c r="J171" s="95" t="str">
        <f>VLOOKUP(Revisión_Avance_Periodo!$I171,BD_Seguimiento_OAP_2019!$L:$M,2,FALSE)</f>
        <v>Planear y gestionar las actividades necesarias para dar cumplimiento a las tematicas asignadas por el Señora Superintendente</v>
      </c>
      <c r="K171" s="119" t="s">
        <v>55</v>
      </c>
      <c r="L171" s="172">
        <v>4.4642857142857152E-4</v>
      </c>
      <c r="M171" s="182" t="s">
        <v>105</v>
      </c>
      <c r="N171" s="190">
        <f>INDEX(BD_Seguimiento_OAP_2019!$AH$3:$AS$294,MATCH(Revisión_Avance_Periodo!$I171,BD_Seguimiento_OAP_2019!$L$3:$L$294,0),MATCH(Revisión_Avance_Periodo!$M171,BD_Seguimiento_OAP_2019!$AH$2:$AS$2,0))</f>
        <v>16</v>
      </c>
      <c r="O171" s="190">
        <f>INDEX(BD_Seguimiento_OAP_2019!$AV$3:$BG$294,MATCH(Revisión_Avance_Periodo!$I171,BD_Seguimiento_OAP_2019!$L$3:$L$294,0),MATCH(Revisión_Avance_Periodo!$M171,BD_Seguimiento_OAP_2019!$AV$2:$BG$2,0))</f>
        <v>16</v>
      </c>
      <c r="P171" s="188">
        <f t="shared" si="24"/>
        <v>1</v>
      </c>
      <c r="Q171" s="182" t="str">
        <f>VLOOKUP(P171,Tabla_Indicador_Gestion4[#All],3,TRUE)</f>
        <v>Culminada</v>
      </c>
      <c r="R171" s="236">
        <f>SUBTOTAL(9,$N$170:$N171)</f>
        <v>24</v>
      </c>
      <c r="S171" s="230">
        <f>SUBTOTAL(9,$O$170:$O171)</f>
        <v>24</v>
      </c>
      <c r="T171" s="231">
        <f>IFERROR(+Revisión_Avance_Periodo!$S171/Revisión_Avance_Periodo!$R171,0)</f>
        <v>1</v>
      </c>
      <c r="U171" s="184"/>
      <c r="V171" s="185"/>
      <c r="W171" s="183"/>
      <c r="X171" s="183"/>
      <c r="Y171" s="183"/>
      <c r="Z171" s="186"/>
      <c r="AA171" s="187"/>
    </row>
    <row r="172" spans="1:27" x14ac:dyDescent="0.25">
      <c r="A172" s="88">
        <v>15</v>
      </c>
      <c r="B172" s="91" t="str">
        <f>CONCATENATE(Revisión_Avance_Periodo!$C172,";",Revisión_Avance_Periodo!$E172,";",Revisión_Avance_Periodo!$I172)</f>
        <v>OE1;PR_10;ACT_250</v>
      </c>
      <c r="C172" s="170" t="s">
        <v>9</v>
      </c>
      <c r="D172" s="171" t="str">
        <f>VLOOKUP(Revisión_Avance_Periodo!$C172,Componentes_BD!$F$1:$G$5,2,FALSE)</f>
        <v>Fortalecer la Vigilancia.</v>
      </c>
      <c r="E172" s="106" t="s">
        <v>12</v>
      </c>
      <c r="F172" s="89">
        <v>2</v>
      </c>
      <c r="G172" s="89" t="str">
        <f>VLOOKUP(Revisión_Avance_Periodo!$A172,BD_Seguimiento_OAP_2019!$A$2:$G$294,7,FALSE)</f>
        <v>PAI</v>
      </c>
      <c r="H172" s="89" t="str">
        <f>VLOOKUP(Revisión_Avance_Periodo!$A172,BD_Seguimiento_OAP_2019!$A$2:$J$294,10,FALSE)</f>
        <v>PAI_01 - Operacional</v>
      </c>
      <c r="I172" s="89" t="s">
        <v>255</v>
      </c>
      <c r="J172" s="89" t="str">
        <f>VLOOKUP(Revisión_Avance_Periodo!$I172,BD_Seguimiento_OAP_2019!$L:$M,2,FALSE)</f>
        <v>Planear y gestionar las actividades necesarias para dar cumplimiento a las tematicas asignadas por el Señora Superintendente</v>
      </c>
      <c r="K172" s="106" t="s">
        <v>55</v>
      </c>
      <c r="L172" s="172">
        <v>4.4642857142857152E-4</v>
      </c>
      <c r="M172" s="173" t="s">
        <v>106</v>
      </c>
      <c r="N172" s="190">
        <f>INDEX(BD_Seguimiento_OAP_2019!$AH$3:$AS$294,MATCH(Revisión_Avance_Periodo!$I172,BD_Seguimiento_OAP_2019!$L$3:$L$294,0),MATCH(Revisión_Avance_Periodo!$M172,BD_Seguimiento_OAP_2019!$AH$2:$AS$2,0))</f>
        <v>13</v>
      </c>
      <c r="O172" s="190">
        <f>INDEX(BD_Seguimiento_OAP_2019!$AV$3:$BG$294,MATCH(Revisión_Avance_Periodo!$I172,BD_Seguimiento_OAP_2019!$L$3:$L$294,0),MATCH(Revisión_Avance_Periodo!$M172,BD_Seguimiento_OAP_2019!$AV$2:$BG$2,0))</f>
        <v>13</v>
      </c>
      <c r="P172" s="189">
        <f t="shared" si="24"/>
        <v>1</v>
      </c>
      <c r="Q172" s="173" t="str">
        <f>VLOOKUP(P172,Tabla_Indicador_Gestion4[#All],3,TRUE)</f>
        <v>Culminada</v>
      </c>
      <c r="R172" s="236">
        <f>SUBTOTAL(9,$N$170:$N172)</f>
        <v>37</v>
      </c>
      <c r="S172" s="230">
        <f>SUBTOTAL(9,$O$170:$O172)</f>
        <v>37</v>
      </c>
      <c r="T172" s="231">
        <f>IFERROR(+Revisión_Avance_Periodo!$S172/Revisión_Avance_Periodo!$R172,0)</f>
        <v>1</v>
      </c>
      <c r="U172" s="184"/>
      <c r="V172" s="185"/>
      <c r="W172" s="183"/>
      <c r="X172" s="183"/>
      <c r="Y172" s="183"/>
      <c r="Z172" s="186"/>
      <c r="AA172" s="187"/>
    </row>
    <row r="173" spans="1:27" x14ac:dyDescent="0.25">
      <c r="A173" s="94">
        <v>15</v>
      </c>
      <c r="B173" s="96" t="str">
        <f>CONCATENATE(Revisión_Avance_Periodo!$C173,";",Revisión_Avance_Periodo!$E173,";",Revisión_Avance_Periodo!$I173)</f>
        <v>OE1;PR_10;ACT_250</v>
      </c>
      <c r="C173" s="180" t="s">
        <v>9</v>
      </c>
      <c r="D173" s="181" t="str">
        <f>VLOOKUP(Revisión_Avance_Periodo!$C173,Componentes_BD!$F$1:$G$5,2,FALSE)</f>
        <v>Fortalecer la Vigilancia.</v>
      </c>
      <c r="E173" s="119" t="s">
        <v>12</v>
      </c>
      <c r="F173" s="95">
        <v>2</v>
      </c>
      <c r="G173" s="95" t="str">
        <f>VLOOKUP(Revisión_Avance_Periodo!$A173,BD_Seguimiento_OAP_2019!$A$2:$G$294,7,FALSE)</f>
        <v>PAI</v>
      </c>
      <c r="H173" s="95" t="str">
        <f>VLOOKUP(Revisión_Avance_Periodo!$A173,BD_Seguimiento_OAP_2019!$A$2:$J$294,10,FALSE)</f>
        <v>PAI_01 - Operacional</v>
      </c>
      <c r="I173" s="95" t="s">
        <v>255</v>
      </c>
      <c r="J173" s="95" t="str">
        <f>VLOOKUP(Revisión_Avance_Periodo!$I173,BD_Seguimiento_OAP_2019!$L:$M,2,FALSE)</f>
        <v>Planear y gestionar las actividades necesarias para dar cumplimiento a las tematicas asignadas por el Señora Superintendente</v>
      </c>
      <c r="K173" s="119" t="s">
        <v>55</v>
      </c>
      <c r="L173" s="172">
        <v>4.4642857142857152E-4</v>
      </c>
      <c r="M173" s="182" t="s">
        <v>107</v>
      </c>
      <c r="N173" s="190">
        <f>INDEX(BD_Seguimiento_OAP_2019!$AH$3:$AS$294,MATCH(Revisión_Avance_Periodo!$I173,BD_Seguimiento_OAP_2019!$L$3:$L$294,0),MATCH(Revisión_Avance_Periodo!$M173,BD_Seguimiento_OAP_2019!$AH$2:$AS$2,0))</f>
        <v>17</v>
      </c>
      <c r="O173" s="190">
        <f>INDEX(BD_Seguimiento_OAP_2019!$AV$3:$BG$294,MATCH(Revisión_Avance_Periodo!$I173,BD_Seguimiento_OAP_2019!$L$3:$L$294,0),MATCH(Revisión_Avance_Periodo!$M173,BD_Seguimiento_OAP_2019!$AV$2:$BG$2,0))</f>
        <v>17</v>
      </c>
      <c r="P173" s="188">
        <f t="shared" si="24"/>
        <v>1</v>
      </c>
      <c r="Q173" s="182" t="str">
        <f>VLOOKUP(P173,Tabla_Indicador_Gestion4[#All],3,TRUE)</f>
        <v>Culminada</v>
      </c>
      <c r="R173" s="236">
        <f>SUBTOTAL(9,$N$170:$N173)</f>
        <v>54</v>
      </c>
      <c r="S173" s="230">
        <f>SUBTOTAL(9,$O$170:$O173)</f>
        <v>54</v>
      </c>
      <c r="T173" s="231">
        <f>IFERROR(+Revisión_Avance_Periodo!$S173/Revisión_Avance_Periodo!$R173,0)</f>
        <v>1</v>
      </c>
      <c r="U173" s="184"/>
      <c r="V173" s="185"/>
      <c r="W173" s="183"/>
      <c r="X173" s="183"/>
      <c r="Y173" s="183"/>
      <c r="Z173" s="186"/>
      <c r="AA173" s="187"/>
    </row>
    <row r="174" spans="1:27" x14ac:dyDescent="0.25">
      <c r="A174" s="88">
        <v>15</v>
      </c>
      <c r="B174" s="91" t="str">
        <f>CONCATENATE(Revisión_Avance_Periodo!$C174,";",Revisión_Avance_Periodo!$E174,";",Revisión_Avance_Periodo!$I174)</f>
        <v>OE1;PR_10;ACT_250</v>
      </c>
      <c r="C174" s="170" t="s">
        <v>9</v>
      </c>
      <c r="D174" s="171" t="str">
        <f>VLOOKUP(Revisión_Avance_Periodo!$C174,Componentes_BD!$F$1:$G$5,2,FALSE)</f>
        <v>Fortalecer la Vigilancia.</v>
      </c>
      <c r="E174" s="106" t="s">
        <v>12</v>
      </c>
      <c r="F174" s="89">
        <v>2</v>
      </c>
      <c r="G174" s="89" t="str">
        <f>VLOOKUP(Revisión_Avance_Periodo!$A174,BD_Seguimiento_OAP_2019!$A$2:$G$294,7,FALSE)</f>
        <v>PAI</v>
      </c>
      <c r="H174" s="89" t="str">
        <f>VLOOKUP(Revisión_Avance_Periodo!$A174,BD_Seguimiento_OAP_2019!$A$2:$J$294,10,FALSE)</f>
        <v>PAI_01 - Operacional</v>
      </c>
      <c r="I174" s="89" t="s">
        <v>255</v>
      </c>
      <c r="J174" s="89" t="str">
        <f>VLOOKUP(Revisión_Avance_Periodo!$I174,BD_Seguimiento_OAP_2019!$L:$M,2,FALSE)</f>
        <v>Planear y gestionar las actividades necesarias para dar cumplimiento a las tematicas asignadas por el Señora Superintendente</v>
      </c>
      <c r="K174" s="106" t="s">
        <v>55</v>
      </c>
      <c r="L174" s="172">
        <v>4.4642857142857152E-4</v>
      </c>
      <c r="M174" s="173" t="s">
        <v>108</v>
      </c>
      <c r="N174" s="190">
        <f>INDEX(BD_Seguimiento_OAP_2019!$AH$3:$AS$294,MATCH(Revisión_Avance_Periodo!$I174,BD_Seguimiento_OAP_2019!$L$3:$L$294,0),MATCH(Revisión_Avance_Periodo!$M174,BD_Seguimiento_OAP_2019!$AH$2:$AS$2,0))</f>
        <v>0</v>
      </c>
      <c r="O174" s="190">
        <f>INDEX(BD_Seguimiento_OAP_2019!$AV$3:$BG$294,MATCH(Revisión_Avance_Periodo!$I174,BD_Seguimiento_OAP_2019!$L$3:$L$294,0),MATCH(Revisión_Avance_Periodo!$M174,BD_Seguimiento_OAP_2019!$AV$2:$BG$2,0))</f>
        <v>0</v>
      </c>
      <c r="P174" s="175">
        <f t="shared" ref="P174:P181" si="32">IFERROR((O174/N174),0)</f>
        <v>0</v>
      </c>
      <c r="Q174" s="173" t="str">
        <f>VLOOKUP(P174,Tabla_Indicador_Gestion4[#All],3,TRUE)</f>
        <v>Por Ejecutar</v>
      </c>
      <c r="R174" s="236">
        <f>SUBTOTAL(9,$N$170:$N174)</f>
        <v>54</v>
      </c>
      <c r="S174" s="230">
        <f>SUBTOTAL(9,$O$170:$O174)</f>
        <v>54</v>
      </c>
      <c r="T174" s="231">
        <f>IFERROR(+Revisión_Avance_Periodo!$S174/Revisión_Avance_Periodo!$R174,0)</f>
        <v>1</v>
      </c>
      <c r="U174" s="184"/>
      <c r="V174" s="185"/>
      <c r="W174" s="183"/>
      <c r="X174" s="183"/>
      <c r="Y174" s="183"/>
      <c r="Z174" s="186"/>
      <c r="AA174" s="187"/>
    </row>
    <row r="175" spans="1:27" x14ac:dyDescent="0.25">
      <c r="A175" s="94">
        <v>15</v>
      </c>
      <c r="B175" s="96" t="str">
        <f>CONCATENATE(Revisión_Avance_Periodo!$C175,";",Revisión_Avance_Periodo!$E175,";",Revisión_Avance_Periodo!$I175)</f>
        <v>OE1;PR_10;ACT_250</v>
      </c>
      <c r="C175" s="180" t="s">
        <v>9</v>
      </c>
      <c r="D175" s="181" t="str">
        <f>VLOOKUP(Revisión_Avance_Periodo!$C175,Componentes_BD!$F$1:$G$5,2,FALSE)</f>
        <v>Fortalecer la Vigilancia.</v>
      </c>
      <c r="E175" s="119" t="s">
        <v>12</v>
      </c>
      <c r="F175" s="95">
        <v>2</v>
      </c>
      <c r="G175" s="95" t="str">
        <f>VLOOKUP(Revisión_Avance_Periodo!$A175,BD_Seguimiento_OAP_2019!$A$2:$G$294,7,FALSE)</f>
        <v>PAI</v>
      </c>
      <c r="H175" s="95" t="str">
        <f>VLOOKUP(Revisión_Avance_Periodo!$A175,BD_Seguimiento_OAP_2019!$A$2:$J$294,10,FALSE)</f>
        <v>PAI_01 - Operacional</v>
      </c>
      <c r="I175" s="95" t="s">
        <v>255</v>
      </c>
      <c r="J175" s="95" t="str">
        <f>VLOOKUP(Revisión_Avance_Periodo!$I175,BD_Seguimiento_OAP_2019!$L:$M,2,FALSE)</f>
        <v>Planear y gestionar las actividades necesarias para dar cumplimiento a las tematicas asignadas por el Señora Superintendente</v>
      </c>
      <c r="K175" s="119" t="s">
        <v>55</v>
      </c>
      <c r="L175" s="172">
        <v>4.4642857142857152E-4</v>
      </c>
      <c r="M175" s="182" t="s">
        <v>109</v>
      </c>
      <c r="N175" s="190">
        <f>INDEX(BD_Seguimiento_OAP_2019!$AH$3:$AS$294,MATCH(Revisión_Avance_Periodo!$I175,BD_Seguimiento_OAP_2019!$L$3:$L$294,0),MATCH(Revisión_Avance_Periodo!$M175,BD_Seguimiento_OAP_2019!$AH$2:$AS$2,0))</f>
        <v>0</v>
      </c>
      <c r="O175" s="190">
        <f>INDEX(BD_Seguimiento_OAP_2019!$AV$3:$BG$294,MATCH(Revisión_Avance_Periodo!$I175,BD_Seguimiento_OAP_2019!$L$3:$L$294,0),MATCH(Revisión_Avance_Periodo!$M175,BD_Seguimiento_OAP_2019!$AV$2:$BG$2,0))</f>
        <v>0</v>
      </c>
      <c r="P175" s="175">
        <f t="shared" si="32"/>
        <v>0</v>
      </c>
      <c r="Q175" s="182" t="str">
        <f>VLOOKUP(P175,Tabla_Indicador_Gestion4[#All],3,TRUE)</f>
        <v>Por Ejecutar</v>
      </c>
      <c r="R175" s="236">
        <f>SUBTOTAL(9,$N$170:$N175)</f>
        <v>54</v>
      </c>
      <c r="S175" s="230">
        <f>SUBTOTAL(9,$O$170:$O175)</f>
        <v>54</v>
      </c>
      <c r="T175" s="231">
        <f>IFERROR(+Revisión_Avance_Periodo!$S175/Revisión_Avance_Periodo!$R175,0)</f>
        <v>1</v>
      </c>
      <c r="U175" s="184"/>
      <c r="V175" s="185"/>
      <c r="W175" s="183"/>
      <c r="X175" s="183"/>
      <c r="Y175" s="183"/>
      <c r="Z175" s="186"/>
      <c r="AA175" s="187"/>
    </row>
    <row r="176" spans="1:27" x14ac:dyDescent="0.25">
      <c r="A176" s="88">
        <v>15</v>
      </c>
      <c r="B176" s="91" t="str">
        <f>CONCATENATE(Revisión_Avance_Periodo!$C176,";",Revisión_Avance_Periodo!$E176,";",Revisión_Avance_Periodo!$I176)</f>
        <v>OE1;PR_10;ACT_250</v>
      </c>
      <c r="C176" s="170" t="s">
        <v>9</v>
      </c>
      <c r="D176" s="171" t="str">
        <f>VLOOKUP(Revisión_Avance_Periodo!$C176,Componentes_BD!$F$1:$G$5,2,FALSE)</f>
        <v>Fortalecer la Vigilancia.</v>
      </c>
      <c r="E176" s="106" t="s">
        <v>12</v>
      </c>
      <c r="F176" s="89">
        <v>2</v>
      </c>
      <c r="G176" s="89" t="str">
        <f>VLOOKUP(Revisión_Avance_Periodo!$A176,BD_Seguimiento_OAP_2019!$A$2:$G$294,7,FALSE)</f>
        <v>PAI</v>
      </c>
      <c r="H176" s="89" t="str">
        <f>VLOOKUP(Revisión_Avance_Periodo!$A176,BD_Seguimiento_OAP_2019!$A$2:$J$294,10,FALSE)</f>
        <v>PAI_01 - Operacional</v>
      </c>
      <c r="I176" s="89" t="s">
        <v>255</v>
      </c>
      <c r="J176" s="89" t="str">
        <f>VLOOKUP(Revisión_Avance_Periodo!$I176,BD_Seguimiento_OAP_2019!$L:$M,2,FALSE)</f>
        <v>Planear y gestionar las actividades necesarias para dar cumplimiento a las tematicas asignadas por el Señora Superintendente</v>
      </c>
      <c r="K176" s="106" t="s">
        <v>55</v>
      </c>
      <c r="L176" s="172">
        <v>4.4642857142857152E-4</v>
      </c>
      <c r="M176" s="173" t="s">
        <v>110</v>
      </c>
      <c r="N176" s="190">
        <f>INDEX(BD_Seguimiento_OAP_2019!$AH$3:$AS$294,MATCH(Revisión_Avance_Periodo!$I176,BD_Seguimiento_OAP_2019!$L$3:$L$294,0),MATCH(Revisión_Avance_Periodo!$M176,BD_Seguimiento_OAP_2019!$AH$2:$AS$2,0))</f>
        <v>0</v>
      </c>
      <c r="O176" s="190">
        <f>INDEX(BD_Seguimiento_OAP_2019!$AV$3:$BG$294,MATCH(Revisión_Avance_Periodo!$I176,BD_Seguimiento_OAP_2019!$L$3:$L$294,0),MATCH(Revisión_Avance_Periodo!$M176,BD_Seguimiento_OAP_2019!$AV$2:$BG$2,0))</f>
        <v>0</v>
      </c>
      <c r="P176" s="175">
        <f t="shared" si="32"/>
        <v>0</v>
      </c>
      <c r="Q176" s="173" t="str">
        <f>VLOOKUP(P176,Tabla_Indicador_Gestion4[#All],3,TRUE)</f>
        <v>Por Ejecutar</v>
      </c>
      <c r="R176" s="236">
        <f>SUBTOTAL(9,$N$170:$N176)</f>
        <v>54</v>
      </c>
      <c r="S176" s="230">
        <f>SUBTOTAL(9,$O$170:$O176)</f>
        <v>54</v>
      </c>
      <c r="T176" s="231">
        <f>IFERROR(+Revisión_Avance_Periodo!$S176/Revisión_Avance_Periodo!$R176,0)</f>
        <v>1</v>
      </c>
      <c r="U176" s="184"/>
      <c r="V176" s="185"/>
      <c r="W176" s="183"/>
      <c r="X176" s="183"/>
      <c r="Y176" s="183"/>
      <c r="Z176" s="186"/>
      <c r="AA176" s="187"/>
    </row>
    <row r="177" spans="1:27" x14ac:dyDescent="0.25">
      <c r="A177" s="94">
        <v>15</v>
      </c>
      <c r="B177" s="96" t="str">
        <f>CONCATENATE(Revisión_Avance_Periodo!$C177,";",Revisión_Avance_Periodo!$E177,";",Revisión_Avance_Periodo!$I177)</f>
        <v>OE1;PR_10;ACT_250</v>
      </c>
      <c r="C177" s="180" t="s">
        <v>9</v>
      </c>
      <c r="D177" s="181" t="str">
        <f>VLOOKUP(Revisión_Avance_Periodo!$C177,Componentes_BD!$F$1:$G$5,2,FALSE)</f>
        <v>Fortalecer la Vigilancia.</v>
      </c>
      <c r="E177" s="119" t="s">
        <v>12</v>
      </c>
      <c r="F177" s="95">
        <v>2</v>
      </c>
      <c r="G177" s="95" t="str">
        <f>VLOOKUP(Revisión_Avance_Periodo!$A177,BD_Seguimiento_OAP_2019!$A$2:$G$294,7,FALSE)</f>
        <v>PAI</v>
      </c>
      <c r="H177" s="95" t="str">
        <f>VLOOKUP(Revisión_Avance_Periodo!$A177,BD_Seguimiento_OAP_2019!$A$2:$J$294,10,FALSE)</f>
        <v>PAI_01 - Operacional</v>
      </c>
      <c r="I177" s="95" t="s">
        <v>255</v>
      </c>
      <c r="J177" s="95" t="str">
        <f>VLOOKUP(Revisión_Avance_Periodo!$I177,BD_Seguimiento_OAP_2019!$L:$M,2,FALSE)</f>
        <v>Planear y gestionar las actividades necesarias para dar cumplimiento a las tematicas asignadas por el Señora Superintendente</v>
      </c>
      <c r="K177" s="119" t="s">
        <v>55</v>
      </c>
      <c r="L177" s="172">
        <v>4.4642857142857152E-4</v>
      </c>
      <c r="M177" s="182" t="s">
        <v>111</v>
      </c>
      <c r="N177" s="190">
        <f>INDEX(BD_Seguimiento_OAP_2019!$AH$3:$AS$294,MATCH(Revisión_Avance_Periodo!$I177,BD_Seguimiento_OAP_2019!$L$3:$L$294,0),MATCH(Revisión_Avance_Periodo!$M177,BD_Seguimiento_OAP_2019!$AH$2:$AS$2,0))</f>
        <v>0</v>
      </c>
      <c r="O177" s="190">
        <f>INDEX(BD_Seguimiento_OAP_2019!$AV$3:$BG$294,MATCH(Revisión_Avance_Periodo!$I177,BD_Seguimiento_OAP_2019!$L$3:$L$294,0),MATCH(Revisión_Avance_Periodo!$M177,BD_Seguimiento_OAP_2019!$AV$2:$BG$2,0))</f>
        <v>0</v>
      </c>
      <c r="P177" s="175">
        <f t="shared" si="32"/>
        <v>0</v>
      </c>
      <c r="Q177" s="182" t="str">
        <f>VLOOKUP(P177,Tabla_Indicador_Gestion4[#All],3,TRUE)</f>
        <v>Por Ejecutar</v>
      </c>
      <c r="R177" s="236">
        <f>SUBTOTAL(9,$N$170:$N177)</f>
        <v>54</v>
      </c>
      <c r="S177" s="230">
        <f>SUBTOTAL(9,$O$170:$O177)</f>
        <v>54</v>
      </c>
      <c r="T177" s="231">
        <f>IFERROR(+Revisión_Avance_Periodo!$S177/Revisión_Avance_Periodo!$R177,0)</f>
        <v>1</v>
      </c>
      <c r="U177" s="184"/>
      <c r="V177" s="185"/>
      <c r="W177" s="183"/>
      <c r="X177" s="183"/>
      <c r="Y177" s="183"/>
      <c r="Z177" s="186"/>
      <c r="AA177" s="187"/>
    </row>
    <row r="178" spans="1:27" x14ac:dyDescent="0.25">
      <c r="A178" s="88">
        <v>15</v>
      </c>
      <c r="B178" s="91" t="str">
        <f>CONCATENATE(Revisión_Avance_Periodo!$C178,";",Revisión_Avance_Periodo!$E178,";",Revisión_Avance_Periodo!$I178)</f>
        <v>OE1;PR_10;ACT_250</v>
      </c>
      <c r="C178" s="170" t="s">
        <v>9</v>
      </c>
      <c r="D178" s="171" t="str">
        <f>VLOOKUP(Revisión_Avance_Periodo!$C178,Componentes_BD!$F$1:$G$5,2,FALSE)</f>
        <v>Fortalecer la Vigilancia.</v>
      </c>
      <c r="E178" s="106" t="s">
        <v>12</v>
      </c>
      <c r="F178" s="89">
        <v>2</v>
      </c>
      <c r="G178" s="89" t="str">
        <f>VLOOKUP(Revisión_Avance_Periodo!$A178,BD_Seguimiento_OAP_2019!$A$2:$G$294,7,FALSE)</f>
        <v>PAI</v>
      </c>
      <c r="H178" s="89" t="str">
        <f>VLOOKUP(Revisión_Avance_Periodo!$A178,BD_Seguimiento_OAP_2019!$A$2:$J$294,10,FALSE)</f>
        <v>PAI_01 - Operacional</v>
      </c>
      <c r="I178" s="89" t="s">
        <v>255</v>
      </c>
      <c r="J178" s="89" t="str">
        <f>VLOOKUP(Revisión_Avance_Periodo!$I178,BD_Seguimiento_OAP_2019!$L:$M,2,FALSE)</f>
        <v>Planear y gestionar las actividades necesarias para dar cumplimiento a las tematicas asignadas por el Señora Superintendente</v>
      </c>
      <c r="K178" s="106" t="s">
        <v>55</v>
      </c>
      <c r="L178" s="172">
        <v>4.4642857142857152E-4</v>
      </c>
      <c r="M178" s="173" t="s">
        <v>112</v>
      </c>
      <c r="N178" s="190">
        <f>INDEX(BD_Seguimiento_OAP_2019!$AH$3:$AS$294,MATCH(Revisión_Avance_Periodo!$I178,BD_Seguimiento_OAP_2019!$L$3:$L$294,0),MATCH(Revisión_Avance_Periodo!$M178,BD_Seguimiento_OAP_2019!$AH$2:$AS$2,0))</f>
        <v>0</v>
      </c>
      <c r="O178" s="190">
        <f>INDEX(BD_Seguimiento_OAP_2019!$AV$3:$BG$294,MATCH(Revisión_Avance_Periodo!$I178,BD_Seguimiento_OAP_2019!$L$3:$L$294,0),MATCH(Revisión_Avance_Periodo!$M178,BD_Seguimiento_OAP_2019!$AV$2:$BG$2,0))</f>
        <v>0</v>
      </c>
      <c r="P178" s="175">
        <f t="shared" si="32"/>
        <v>0</v>
      </c>
      <c r="Q178" s="173" t="str">
        <f>VLOOKUP(P178,Tabla_Indicador_Gestion4[#All],3,TRUE)</f>
        <v>Por Ejecutar</v>
      </c>
      <c r="R178" s="236">
        <f>SUBTOTAL(9,$N$170:$N178)</f>
        <v>54</v>
      </c>
      <c r="S178" s="230">
        <f>SUBTOTAL(9,$O$170:$O178)</f>
        <v>54</v>
      </c>
      <c r="T178" s="231">
        <f>IFERROR(+Revisión_Avance_Periodo!$S178/Revisión_Avance_Periodo!$R178,0)</f>
        <v>1</v>
      </c>
      <c r="U178" s="184"/>
      <c r="V178" s="185"/>
      <c r="W178" s="183"/>
      <c r="X178" s="183"/>
      <c r="Y178" s="183"/>
      <c r="Z178" s="186"/>
      <c r="AA178" s="187"/>
    </row>
    <row r="179" spans="1:27" x14ac:dyDescent="0.25">
      <c r="A179" s="94">
        <v>15</v>
      </c>
      <c r="B179" s="96" t="str">
        <f>CONCATENATE(Revisión_Avance_Periodo!$C179,";",Revisión_Avance_Periodo!$E179,";",Revisión_Avance_Periodo!$I179)</f>
        <v>OE1;PR_10;ACT_250</v>
      </c>
      <c r="C179" s="180" t="s">
        <v>9</v>
      </c>
      <c r="D179" s="181" t="str">
        <f>VLOOKUP(Revisión_Avance_Periodo!$C179,Componentes_BD!$F$1:$G$5,2,FALSE)</f>
        <v>Fortalecer la Vigilancia.</v>
      </c>
      <c r="E179" s="119" t="s">
        <v>12</v>
      </c>
      <c r="F179" s="95">
        <v>2</v>
      </c>
      <c r="G179" s="95" t="str">
        <f>VLOOKUP(Revisión_Avance_Periodo!$A179,BD_Seguimiento_OAP_2019!$A$2:$G$294,7,FALSE)</f>
        <v>PAI</v>
      </c>
      <c r="H179" s="95" t="str">
        <f>VLOOKUP(Revisión_Avance_Periodo!$A179,BD_Seguimiento_OAP_2019!$A$2:$J$294,10,FALSE)</f>
        <v>PAI_01 - Operacional</v>
      </c>
      <c r="I179" s="95" t="s">
        <v>255</v>
      </c>
      <c r="J179" s="95" t="str">
        <f>VLOOKUP(Revisión_Avance_Periodo!$I179,BD_Seguimiento_OAP_2019!$L:$M,2,FALSE)</f>
        <v>Planear y gestionar las actividades necesarias para dar cumplimiento a las tematicas asignadas por el Señora Superintendente</v>
      </c>
      <c r="K179" s="119" t="s">
        <v>55</v>
      </c>
      <c r="L179" s="172">
        <v>4.4642857142857152E-4</v>
      </c>
      <c r="M179" s="182" t="s">
        <v>113</v>
      </c>
      <c r="N179" s="190">
        <f>INDEX(BD_Seguimiento_OAP_2019!$AH$3:$AS$294,MATCH(Revisión_Avance_Periodo!$I179,BD_Seguimiento_OAP_2019!$L$3:$L$294,0),MATCH(Revisión_Avance_Periodo!$M179,BD_Seguimiento_OAP_2019!$AH$2:$AS$2,0))</f>
        <v>0</v>
      </c>
      <c r="O179" s="190">
        <f>INDEX(BD_Seguimiento_OAP_2019!$AV$3:$BG$294,MATCH(Revisión_Avance_Periodo!$I179,BD_Seguimiento_OAP_2019!$L$3:$L$294,0),MATCH(Revisión_Avance_Periodo!$M179,BD_Seguimiento_OAP_2019!$AV$2:$BG$2,0))</f>
        <v>0</v>
      </c>
      <c r="P179" s="175">
        <f t="shared" si="32"/>
        <v>0</v>
      </c>
      <c r="Q179" s="182" t="str">
        <f>VLOOKUP(P179,Tabla_Indicador_Gestion4[#All],3,TRUE)</f>
        <v>Por Ejecutar</v>
      </c>
      <c r="R179" s="236">
        <f>SUBTOTAL(9,$N$170:$N179)</f>
        <v>54</v>
      </c>
      <c r="S179" s="230">
        <f>SUBTOTAL(9,$O$170:$O179)</f>
        <v>54</v>
      </c>
      <c r="T179" s="231">
        <f>IFERROR(+Revisión_Avance_Periodo!$S179/Revisión_Avance_Periodo!$R179,0)</f>
        <v>1</v>
      </c>
      <c r="U179" s="184"/>
      <c r="V179" s="185"/>
      <c r="W179" s="183"/>
      <c r="X179" s="183"/>
      <c r="Y179" s="183"/>
      <c r="Z179" s="186"/>
      <c r="AA179" s="187"/>
    </row>
    <row r="180" spans="1:27" x14ac:dyDescent="0.25">
      <c r="A180" s="88">
        <v>15</v>
      </c>
      <c r="B180" s="91" t="str">
        <f>CONCATENATE(Revisión_Avance_Periodo!$C180,";",Revisión_Avance_Periodo!$E180,";",Revisión_Avance_Periodo!$I180)</f>
        <v>OE1;PR_10;ACT_250</v>
      </c>
      <c r="C180" s="170" t="s">
        <v>9</v>
      </c>
      <c r="D180" s="171" t="str">
        <f>VLOOKUP(Revisión_Avance_Periodo!$C180,Componentes_BD!$F$1:$G$5,2,FALSE)</f>
        <v>Fortalecer la Vigilancia.</v>
      </c>
      <c r="E180" s="106" t="s">
        <v>12</v>
      </c>
      <c r="F180" s="89">
        <v>2</v>
      </c>
      <c r="G180" s="89" t="str">
        <f>VLOOKUP(Revisión_Avance_Periodo!$A180,BD_Seguimiento_OAP_2019!$A$2:$G$294,7,FALSE)</f>
        <v>PAI</v>
      </c>
      <c r="H180" s="89" t="str">
        <f>VLOOKUP(Revisión_Avance_Periodo!$A180,BD_Seguimiento_OAP_2019!$A$2:$J$294,10,FALSE)</f>
        <v>PAI_01 - Operacional</v>
      </c>
      <c r="I180" s="89" t="s">
        <v>255</v>
      </c>
      <c r="J180" s="89" t="str">
        <f>VLOOKUP(Revisión_Avance_Periodo!$I180,BD_Seguimiento_OAP_2019!$L:$M,2,FALSE)</f>
        <v>Planear y gestionar las actividades necesarias para dar cumplimiento a las tematicas asignadas por el Señora Superintendente</v>
      </c>
      <c r="K180" s="106" t="s">
        <v>55</v>
      </c>
      <c r="L180" s="172">
        <v>4.4642857142857152E-4</v>
      </c>
      <c r="M180" s="173" t="s">
        <v>114</v>
      </c>
      <c r="N180" s="190">
        <f>INDEX(BD_Seguimiento_OAP_2019!$AH$3:$AS$294,MATCH(Revisión_Avance_Periodo!$I180,BD_Seguimiento_OAP_2019!$L$3:$L$294,0),MATCH(Revisión_Avance_Periodo!$M180,BD_Seguimiento_OAP_2019!$AH$2:$AS$2,0))</f>
        <v>0</v>
      </c>
      <c r="O180" s="190">
        <f>INDEX(BD_Seguimiento_OAP_2019!$AV$3:$BG$294,MATCH(Revisión_Avance_Periodo!$I180,BD_Seguimiento_OAP_2019!$L$3:$L$294,0),MATCH(Revisión_Avance_Periodo!$M180,BD_Seguimiento_OAP_2019!$AV$2:$BG$2,0))</f>
        <v>0</v>
      </c>
      <c r="P180" s="175">
        <f t="shared" si="32"/>
        <v>0</v>
      </c>
      <c r="Q180" s="173" t="str">
        <f>VLOOKUP(P180,Tabla_Indicador_Gestion4[#All],3,TRUE)</f>
        <v>Por Ejecutar</v>
      </c>
      <c r="R180" s="236">
        <f>SUBTOTAL(9,$N$170:$N180)</f>
        <v>54</v>
      </c>
      <c r="S180" s="230">
        <f>SUBTOTAL(9,$O$170:$O180)</f>
        <v>54</v>
      </c>
      <c r="T180" s="231">
        <f>IFERROR(+Revisión_Avance_Periodo!$S180/Revisión_Avance_Periodo!$R180,0)</f>
        <v>1</v>
      </c>
      <c r="U180" s="184"/>
      <c r="V180" s="185"/>
      <c r="W180" s="183"/>
      <c r="X180" s="183"/>
      <c r="Y180" s="183"/>
      <c r="Z180" s="186"/>
      <c r="AA180" s="187"/>
    </row>
    <row r="181" spans="1:27" ht="15.75" thickBot="1" x14ac:dyDescent="0.3">
      <c r="A181" s="94">
        <v>15</v>
      </c>
      <c r="B181" s="96" t="str">
        <f>CONCATENATE(Revisión_Avance_Periodo!$C181,";",Revisión_Avance_Periodo!$E181,";",Revisión_Avance_Periodo!$I181)</f>
        <v>OE1;PR_10;ACT_250</v>
      </c>
      <c r="C181" s="180" t="s">
        <v>9</v>
      </c>
      <c r="D181" s="181" t="str">
        <f>VLOOKUP(Revisión_Avance_Periodo!$C181,Componentes_BD!$F$1:$G$5,2,FALSE)</f>
        <v>Fortalecer la Vigilancia.</v>
      </c>
      <c r="E181" s="119" t="s">
        <v>12</v>
      </c>
      <c r="F181" s="95">
        <v>2</v>
      </c>
      <c r="G181" s="95" t="str">
        <f>VLOOKUP(Revisión_Avance_Periodo!$A181,BD_Seguimiento_OAP_2019!$A$2:$G$294,7,FALSE)</f>
        <v>PAI</v>
      </c>
      <c r="H181" s="95" t="str">
        <f>VLOOKUP(Revisión_Avance_Periodo!$A181,BD_Seguimiento_OAP_2019!$A$2:$J$294,10,FALSE)</f>
        <v>PAI_01 - Operacional</v>
      </c>
      <c r="I181" s="95" t="s">
        <v>255</v>
      </c>
      <c r="J181" s="95" t="str">
        <f>VLOOKUP(Revisión_Avance_Periodo!$I181,BD_Seguimiento_OAP_2019!$L:$M,2,FALSE)</f>
        <v>Planear y gestionar las actividades necesarias para dar cumplimiento a las tematicas asignadas por el Señora Superintendente</v>
      </c>
      <c r="K181" s="119" t="s">
        <v>55</v>
      </c>
      <c r="L181" s="172">
        <v>4.4642857142857152E-4</v>
      </c>
      <c r="M181" s="182" t="s">
        <v>115</v>
      </c>
      <c r="N181" s="190">
        <f>INDEX(BD_Seguimiento_OAP_2019!$AH$3:$AS$294,MATCH(Revisión_Avance_Periodo!$I181,BD_Seguimiento_OAP_2019!$L$3:$L$294,0),MATCH(Revisión_Avance_Periodo!$M181,BD_Seguimiento_OAP_2019!$AH$2:$AS$2,0))</f>
        <v>0</v>
      </c>
      <c r="O181" s="190">
        <f>INDEX(BD_Seguimiento_OAP_2019!$AV$3:$BG$294,MATCH(Revisión_Avance_Periodo!$I181,BD_Seguimiento_OAP_2019!$L$3:$L$294,0),MATCH(Revisión_Avance_Periodo!$M181,BD_Seguimiento_OAP_2019!$AV$2:$BG$2,0))</f>
        <v>0</v>
      </c>
      <c r="P181" s="175">
        <f t="shared" si="32"/>
        <v>0</v>
      </c>
      <c r="Q181" s="182" t="str">
        <f>VLOOKUP(P181,Tabla_Indicador_Gestion4[#All],3,TRUE)</f>
        <v>Por Ejecutar</v>
      </c>
      <c r="R181" s="236">
        <f>SUBTOTAL(9,$N$170:$N181)</f>
        <v>54</v>
      </c>
      <c r="S181" s="230">
        <f>SUBTOTAL(9,$O$170:$O181)</f>
        <v>54</v>
      </c>
      <c r="T181" s="231">
        <f>IFERROR(+Revisión_Avance_Periodo!$S181/Revisión_Avance_Periodo!$R181,0)</f>
        <v>1</v>
      </c>
      <c r="U181" s="184"/>
      <c r="V181" s="185"/>
      <c r="W181" s="183"/>
      <c r="X181" s="183"/>
      <c r="Y181" s="183"/>
      <c r="Z181" s="186"/>
      <c r="AA181" s="187"/>
    </row>
    <row r="182" spans="1:27" x14ac:dyDescent="0.25">
      <c r="A182" s="88">
        <v>16</v>
      </c>
      <c r="B182" s="91" t="str">
        <f>CONCATENATE(Revisión_Avance_Periodo!$C182,";",Revisión_Avance_Periodo!$E182,";",Revisión_Avance_Periodo!$I182)</f>
        <v>OE1;PR_10;ACT_251</v>
      </c>
      <c r="C182" s="170" t="s">
        <v>9</v>
      </c>
      <c r="D182" s="171" t="str">
        <f>VLOOKUP(Revisión_Avance_Periodo!$C182,Componentes_BD!$F$1:$G$5,2,FALSE)</f>
        <v>Fortalecer la Vigilancia.</v>
      </c>
      <c r="E182" s="106" t="s">
        <v>12</v>
      </c>
      <c r="F182" s="89">
        <v>2</v>
      </c>
      <c r="G182" s="89" t="str">
        <f>VLOOKUP(Revisión_Avance_Periodo!$A182,BD_Seguimiento_OAP_2019!$A$2:$G$294,7,FALSE)</f>
        <v>PAI</v>
      </c>
      <c r="H182" s="89" t="str">
        <f>VLOOKUP(Revisión_Avance_Periodo!$A182,BD_Seguimiento_OAP_2019!$A$2:$J$294,10,FALSE)</f>
        <v>PAI_01 - Operacional</v>
      </c>
      <c r="I182" s="89" t="s">
        <v>270</v>
      </c>
      <c r="J182" s="89" t="str">
        <f>VLOOKUP(Revisión_Avance_Periodo!$I182,BD_Seguimiento_OAP_2019!$L:$M,2,FALSE)</f>
        <v>Planear y gestionar las actividades necesarias para dar cumplimiento a las tematicas asignadas por el Señora Superintendente</v>
      </c>
      <c r="K182" s="106" t="s">
        <v>55</v>
      </c>
      <c r="L182" s="172">
        <v>4.4642857142857152E-4</v>
      </c>
      <c r="M182" s="173" t="s">
        <v>104</v>
      </c>
      <c r="N182" s="190">
        <f>INDEX(BD_Seguimiento_OAP_2019!$AH$3:$AS$294,MATCH(Revisión_Avance_Periodo!$I182,BD_Seguimiento_OAP_2019!$L$3:$L$294,0),MATCH(Revisión_Avance_Periodo!$M182,BD_Seguimiento_OAP_2019!$AH$2:$AS$2,0))</f>
        <v>8</v>
      </c>
      <c r="O182" s="190">
        <f>INDEX(BD_Seguimiento_OAP_2019!$AV$3:$BG$294,MATCH(Revisión_Avance_Periodo!$I182,BD_Seguimiento_OAP_2019!$L$3:$L$294,0),MATCH(Revisión_Avance_Periodo!$M182,BD_Seguimiento_OAP_2019!$AV$2:$BG$2,0))</f>
        <v>8</v>
      </c>
      <c r="P182" s="189">
        <f t="shared" si="24"/>
        <v>1</v>
      </c>
      <c r="Q182" s="173" t="str">
        <f>VLOOKUP(P182,Tabla_Indicador_Gestion4[#All],3,TRUE)</f>
        <v>Culminada</v>
      </c>
      <c r="R182" s="235">
        <f>SUBTOTAL(9,$N$182:$N182)</f>
        <v>8</v>
      </c>
      <c r="S182" s="233">
        <f>SUBTOTAL(9,$O$182:$O182)</f>
        <v>8</v>
      </c>
      <c r="T182" s="234">
        <f>IFERROR(+Revisión_Avance_Periodo!$S182/Revisión_Avance_Periodo!$R182,0)</f>
        <v>1</v>
      </c>
      <c r="U182" s="191">
        <f>SUBTOTAL(9,N182:N193)</f>
        <v>72</v>
      </c>
      <c r="V182" s="192">
        <f>SUBTOTAL(9,O182:O193)</f>
        <v>72</v>
      </c>
      <c r="W182" s="176">
        <f t="shared" ref="W182" si="33">+V182/U182</f>
        <v>1</v>
      </c>
      <c r="X182" s="176"/>
      <c r="Y182" s="176">
        <f>100%-Revisión_Avance_Periodo!$W182</f>
        <v>0</v>
      </c>
      <c r="Z182" s="178" t="str">
        <f>VLOOKUP(W182,Tabla_Indicador_Gestion4[],3,TRUE)</f>
        <v>Culminada</v>
      </c>
      <c r="AA182" s="179">
        <f>Revisión_Avance_Periodo!$W182*Revisión_Avance_Periodo!$L182</f>
        <v>4.4642857142857152E-4</v>
      </c>
    </row>
    <row r="183" spans="1:27" x14ac:dyDescent="0.25">
      <c r="A183" s="94">
        <v>16</v>
      </c>
      <c r="B183" s="96" t="str">
        <f>CONCATENATE(Revisión_Avance_Periodo!$C183,";",Revisión_Avance_Periodo!$E183,";",Revisión_Avance_Periodo!$I183)</f>
        <v>OE1;PR_10;ACT_251</v>
      </c>
      <c r="C183" s="180" t="s">
        <v>9</v>
      </c>
      <c r="D183" s="181" t="str">
        <f>VLOOKUP(Revisión_Avance_Periodo!$C183,Componentes_BD!$F$1:$G$5,2,FALSE)</f>
        <v>Fortalecer la Vigilancia.</v>
      </c>
      <c r="E183" s="119" t="s">
        <v>12</v>
      </c>
      <c r="F183" s="95">
        <v>2</v>
      </c>
      <c r="G183" s="95" t="str">
        <f>VLOOKUP(Revisión_Avance_Periodo!$A183,BD_Seguimiento_OAP_2019!$A$2:$G$294,7,FALSE)</f>
        <v>PAI</v>
      </c>
      <c r="H183" s="95" t="str">
        <f>VLOOKUP(Revisión_Avance_Periodo!$A183,BD_Seguimiento_OAP_2019!$A$2:$J$294,10,FALSE)</f>
        <v>PAI_01 - Operacional</v>
      </c>
      <c r="I183" s="95" t="s">
        <v>270</v>
      </c>
      <c r="J183" s="95" t="str">
        <f>VLOOKUP(Revisión_Avance_Periodo!$I183,BD_Seguimiento_OAP_2019!$L:$M,2,FALSE)</f>
        <v>Planear y gestionar las actividades necesarias para dar cumplimiento a las tematicas asignadas por el Señora Superintendente</v>
      </c>
      <c r="K183" s="119" t="s">
        <v>55</v>
      </c>
      <c r="L183" s="172">
        <v>4.4642857142857152E-4</v>
      </c>
      <c r="M183" s="182" t="s">
        <v>105</v>
      </c>
      <c r="N183" s="190">
        <f>INDEX(BD_Seguimiento_OAP_2019!$AH$3:$AS$294,MATCH(Revisión_Avance_Periodo!$I183,BD_Seguimiento_OAP_2019!$L$3:$L$294,0),MATCH(Revisión_Avance_Periodo!$M183,BD_Seguimiento_OAP_2019!$AH$2:$AS$2,0))</f>
        <v>18</v>
      </c>
      <c r="O183" s="190">
        <f>INDEX(BD_Seguimiento_OAP_2019!$AV$3:$BG$294,MATCH(Revisión_Avance_Periodo!$I183,BD_Seguimiento_OAP_2019!$L$3:$L$294,0),MATCH(Revisión_Avance_Periodo!$M183,BD_Seguimiento_OAP_2019!$AV$2:$BG$2,0))</f>
        <v>18</v>
      </c>
      <c r="P183" s="188">
        <f t="shared" si="24"/>
        <v>1</v>
      </c>
      <c r="Q183" s="182" t="str">
        <f>VLOOKUP(P183,Tabla_Indicador_Gestion4[#All],3,TRUE)</f>
        <v>Culminada</v>
      </c>
      <c r="R183" s="236">
        <f>SUBTOTAL(9,$N$182:$N183)</f>
        <v>26</v>
      </c>
      <c r="S183" s="230">
        <f>SUBTOTAL(9,$O$182:$O183)</f>
        <v>26</v>
      </c>
      <c r="T183" s="231">
        <f>IFERROR(+Revisión_Avance_Periodo!$S183/Revisión_Avance_Periodo!$R183,0)</f>
        <v>1</v>
      </c>
      <c r="U183" s="184"/>
      <c r="V183" s="185"/>
      <c r="W183" s="183"/>
      <c r="X183" s="183"/>
      <c r="Y183" s="183"/>
      <c r="Z183" s="186"/>
      <c r="AA183" s="187"/>
    </row>
    <row r="184" spans="1:27" x14ac:dyDescent="0.25">
      <c r="A184" s="88">
        <v>16</v>
      </c>
      <c r="B184" s="91" t="str">
        <f>CONCATENATE(Revisión_Avance_Periodo!$C184,";",Revisión_Avance_Periodo!$E184,";",Revisión_Avance_Periodo!$I184)</f>
        <v>OE1;PR_10;ACT_251</v>
      </c>
      <c r="C184" s="170" t="s">
        <v>9</v>
      </c>
      <c r="D184" s="171" t="str">
        <f>VLOOKUP(Revisión_Avance_Periodo!$C184,Componentes_BD!$F$1:$G$5,2,FALSE)</f>
        <v>Fortalecer la Vigilancia.</v>
      </c>
      <c r="E184" s="106" t="s">
        <v>12</v>
      </c>
      <c r="F184" s="89">
        <v>2</v>
      </c>
      <c r="G184" s="89" t="str">
        <f>VLOOKUP(Revisión_Avance_Periodo!$A184,BD_Seguimiento_OAP_2019!$A$2:$G$294,7,FALSE)</f>
        <v>PAI</v>
      </c>
      <c r="H184" s="89" t="str">
        <f>VLOOKUP(Revisión_Avance_Periodo!$A184,BD_Seguimiento_OAP_2019!$A$2:$J$294,10,FALSE)</f>
        <v>PAI_01 - Operacional</v>
      </c>
      <c r="I184" s="89" t="s">
        <v>270</v>
      </c>
      <c r="J184" s="89" t="str">
        <f>VLOOKUP(Revisión_Avance_Periodo!$I184,BD_Seguimiento_OAP_2019!$L:$M,2,FALSE)</f>
        <v>Planear y gestionar las actividades necesarias para dar cumplimiento a las tematicas asignadas por el Señora Superintendente</v>
      </c>
      <c r="K184" s="106" t="s">
        <v>55</v>
      </c>
      <c r="L184" s="172">
        <v>4.4642857142857152E-4</v>
      </c>
      <c r="M184" s="173" t="s">
        <v>106</v>
      </c>
      <c r="N184" s="190">
        <f>INDEX(BD_Seguimiento_OAP_2019!$AH$3:$AS$294,MATCH(Revisión_Avance_Periodo!$I184,BD_Seguimiento_OAP_2019!$L$3:$L$294,0),MATCH(Revisión_Avance_Periodo!$M184,BD_Seguimiento_OAP_2019!$AH$2:$AS$2,0))</f>
        <v>17</v>
      </c>
      <c r="O184" s="190">
        <f>INDEX(BD_Seguimiento_OAP_2019!$AV$3:$BG$294,MATCH(Revisión_Avance_Periodo!$I184,BD_Seguimiento_OAP_2019!$L$3:$L$294,0),MATCH(Revisión_Avance_Periodo!$M184,BD_Seguimiento_OAP_2019!$AV$2:$BG$2,0))</f>
        <v>17</v>
      </c>
      <c r="P184" s="189">
        <f t="shared" si="24"/>
        <v>1</v>
      </c>
      <c r="Q184" s="173" t="str">
        <f>VLOOKUP(P184,Tabla_Indicador_Gestion4[#All],3,TRUE)</f>
        <v>Culminada</v>
      </c>
      <c r="R184" s="236">
        <f>SUBTOTAL(9,$N$182:$N184)</f>
        <v>43</v>
      </c>
      <c r="S184" s="230">
        <f>SUBTOTAL(9,$O$182:$O184)</f>
        <v>43</v>
      </c>
      <c r="T184" s="231">
        <f>IFERROR(+Revisión_Avance_Periodo!$S184/Revisión_Avance_Periodo!$R184,0)</f>
        <v>1</v>
      </c>
      <c r="U184" s="184"/>
      <c r="V184" s="185"/>
      <c r="W184" s="183"/>
      <c r="X184" s="183"/>
      <c r="Y184" s="183"/>
      <c r="Z184" s="186"/>
      <c r="AA184" s="187"/>
    </row>
    <row r="185" spans="1:27" x14ac:dyDescent="0.25">
      <c r="A185" s="94">
        <v>16</v>
      </c>
      <c r="B185" s="96" t="str">
        <f>CONCATENATE(Revisión_Avance_Periodo!$C185,";",Revisión_Avance_Periodo!$E185,";",Revisión_Avance_Periodo!$I185)</f>
        <v>OE1;PR_10;ACT_251</v>
      </c>
      <c r="C185" s="180" t="s">
        <v>9</v>
      </c>
      <c r="D185" s="181" t="str">
        <f>VLOOKUP(Revisión_Avance_Periodo!$C185,Componentes_BD!$F$1:$G$5,2,FALSE)</f>
        <v>Fortalecer la Vigilancia.</v>
      </c>
      <c r="E185" s="119" t="s">
        <v>12</v>
      </c>
      <c r="F185" s="95">
        <v>2</v>
      </c>
      <c r="G185" s="95" t="str">
        <f>VLOOKUP(Revisión_Avance_Periodo!$A185,BD_Seguimiento_OAP_2019!$A$2:$G$294,7,FALSE)</f>
        <v>PAI</v>
      </c>
      <c r="H185" s="95" t="str">
        <f>VLOOKUP(Revisión_Avance_Periodo!$A185,BD_Seguimiento_OAP_2019!$A$2:$J$294,10,FALSE)</f>
        <v>PAI_01 - Operacional</v>
      </c>
      <c r="I185" s="95" t="s">
        <v>270</v>
      </c>
      <c r="J185" s="95" t="str">
        <f>VLOOKUP(Revisión_Avance_Periodo!$I185,BD_Seguimiento_OAP_2019!$L:$M,2,FALSE)</f>
        <v>Planear y gestionar las actividades necesarias para dar cumplimiento a las tematicas asignadas por el Señora Superintendente</v>
      </c>
      <c r="K185" s="119" t="s">
        <v>55</v>
      </c>
      <c r="L185" s="172">
        <v>4.4642857142857152E-4</v>
      </c>
      <c r="M185" s="182" t="s">
        <v>107</v>
      </c>
      <c r="N185" s="190">
        <f>INDEX(BD_Seguimiento_OAP_2019!$AH$3:$AS$294,MATCH(Revisión_Avance_Periodo!$I185,BD_Seguimiento_OAP_2019!$L$3:$L$294,0),MATCH(Revisión_Avance_Periodo!$M185,BD_Seguimiento_OAP_2019!$AH$2:$AS$2,0))</f>
        <v>19</v>
      </c>
      <c r="O185" s="190">
        <f>INDEX(BD_Seguimiento_OAP_2019!$AV$3:$BG$294,MATCH(Revisión_Avance_Periodo!$I185,BD_Seguimiento_OAP_2019!$L$3:$L$294,0),MATCH(Revisión_Avance_Periodo!$M185,BD_Seguimiento_OAP_2019!$AV$2:$BG$2,0))</f>
        <v>19</v>
      </c>
      <c r="P185" s="188">
        <f t="shared" si="24"/>
        <v>1</v>
      </c>
      <c r="Q185" s="182" t="str">
        <f>VLOOKUP(P185,Tabla_Indicador_Gestion4[#All],3,TRUE)</f>
        <v>Culminada</v>
      </c>
      <c r="R185" s="236">
        <f>SUBTOTAL(9,$N$182:$N185)</f>
        <v>62</v>
      </c>
      <c r="S185" s="230">
        <f>SUBTOTAL(9,$O$182:$O185)</f>
        <v>62</v>
      </c>
      <c r="T185" s="231">
        <f>IFERROR(+Revisión_Avance_Periodo!$S185/Revisión_Avance_Periodo!$R185,0)</f>
        <v>1</v>
      </c>
      <c r="U185" s="184"/>
      <c r="V185" s="185"/>
      <c r="W185" s="183"/>
      <c r="X185" s="183"/>
      <c r="Y185" s="183"/>
      <c r="Z185" s="186"/>
      <c r="AA185" s="187"/>
    </row>
    <row r="186" spans="1:27" x14ac:dyDescent="0.25">
      <c r="A186" s="88">
        <v>16</v>
      </c>
      <c r="B186" s="91" t="str">
        <f>CONCATENATE(Revisión_Avance_Periodo!$C186,";",Revisión_Avance_Periodo!$E186,";",Revisión_Avance_Periodo!$I186)</f>
        <v>OE1;PR_10;ACT_251</v>
      </c>
      <c r="C186" s="170" t="s">
        <v>9</v>
      </c>
      <c r="D186" s="171" t="str">
        <f>VLOOKUP(Revisión_Avance_Periodo!$C186,Componentes_BD!$F$1:$G$5,2,FALSE)</f>
        <v>Fortalecer la Vigilancia.</v>
      </c>
      <c r="E186" s="106" t="s">
        <v>12</v>
      </c>
      <c r="F186" s="89">
        <v>2</v>
      </c>
      <c r="G186" s="89" t="str">
        <f>VLOOKUP(Revisión_Avance_Periodo!$A186,BD_Seguimiento_OAP_2019!$A$2:$G$294,7,FALSE)</f>
        <v>PAI</v>
      </c>
      <c r="H186" s="89" t="str">
        <f>VLOOKUP(Revisión_Avance_Periodo!$A186,BD_Seguimiento_OAP_2019!$A$2:$J$294,10,FALSE)</f>
        <v>PAI_01 - Operacional</v>
      </c>
      <c r="I186" s="89" t="s">
        <v>270</v>
      </c>
      <c r="J186" s="89" t="str">
        <f>VLOOKUP(Revisión_Avance_Periodo!$I186,BD_Seguimiento_OAP_2019!$L:$M,2,FALSE)</f>
        <v>Planear y gestionar las actividades necesarias para dar cumplimiento a las tematicas asignadas por el Señora Superintendente</v>
      </c>
      <c r="K186" s="106" t="s">
        <v>55</v>
      </c>
      <c r="L186" s="172">
        <v>4.4642857142857152E-4</v>
      </c>
      <c r="M186" s="173" t="s">
        <v>108</v>
      </c>
      <c r="N186" s="190">
        <f>INDEX(BD_Seguimiento_OAP_2019!$AH$3:$AS$294,MATCH(Revisión_Avance_Periodo!$I186,BD_Seguimiento_OAP_2019!$L$3:$L$294,0),MATCH(Revisión_Avance_Periodo!$M186,BD_Seguimiento_OAP_2019!$AH$2:$AS$2,0))</f>
        <v>4</v>
      </c>
      <c r="O186" s="190">
        <f>INDEX(BD_Seguimiento_OAP_2019!$AV$3:$BG$294,MATCH(Revisión_Avance_Periodo!$I186,BD_Seguimiento_OAP_2019!$L$3:$L$294,0),MATCH(Revisión_Avance_Periodo!$M186,BD_Seguimiento_OAP_2019!$AV$2:$BG$2,0))</f>
        <v>4</v>
      </c>
      <c r="P186" s="189">
        <f t="shared" si="24"/>
        <v>1</v>
      </c>
      <c r="Q186" s="173" t="str">
        <f>VLOOKUP(P186,Tabla_Indicador_Gestion4[#All],3,TRUE)</f>
        <v>Culminada</v>
      </c>
      <c r="R186" s="236">
        <f>SUBTOTAL(9,$N$182:$N186)</f>
        <v>66</v>
      </c>
      <c r="S186" s="230">
        <f>SUBTOTAL(9,$O$182:$O186)</f>
        <v>66</v>
      </c>
      <c r="T186" s="231">
        <f>IFERROR(+Revisión_Avance_Periodo!$S186/Revisión_Avance_Periodo!$R186,0)</f>
        <v>1</v>
      </c>
      <c r="U186" s="184"/>
      <c r="V186" s="185"/>
      <c r="W186" s="183"/>
      <c r="X186" s="183"/>
      <c r="Y186" s="183"/>
      <c r="Z186" s="186"/>
      <c r="AA186" s="187"/>
    </row>
    <row r="187" spans="1:27" x14ac:dyDescent="0.25">
      <c r="A187" s="94">
        <v>16</v>
      </c>
      <c r="B187" s="96" t="str">
        <f>CONCATENATE(Revisión_Avance_Periodo!$C187,";",Revisión_Avance_Periodo!$E187,";",Revisión_Avance_Periodo!$I187)</f>
        <v>OE1;PR_10;ACT_251</v>
      </c>
      <c r="C187" s="180" t="s">
        <v>9</v>
      </c>
      <c r="D187" s="181" t="str">
        <f>VLOOKUP(Revisión_Avance_Periodo!$C187,Componentes_BD!$F$1:$G$5,2,FALSE)</f>
        <v>Fortalecer la Vigilancia.</v>
      </c>
      <c r="E187" s="119" t="s">
        <v>12</v>
      </c>
      <c r="F187" s="95">
        <v>2</v>
      </c>
      <c r="G187" s="95" t="str">
        <f>VLOOKUP(Revisión_Avance_Periodo!$A187,BD_Seguimiento_OAP_2019!$A$2:$G$294,7,FALSE)</f>
        <v>PAI</v>
      </c>
      <c r="H187" s="95" t="str">
        <f>VLOOKUP(Revisión_Avance_Periodo!$A187,BD_Seguimiento_OAP_2019!$A$2:$J$294,10,FALSE)</f>
        <v>PAI_01 - Operacional</v>
      </c>
      <c r="I187" s="95" t="s">
        <v>270</v>
      </c>
      <c r="J187" s="95" t="str">
        <f>VLOOKUP(Revisión_Avance_Periodo!$I187,BD_Seguimiento_OAP_2019!$L:$M,2,FALSE)</f>
        <v>Planear y gestionar las actividades necesarias para dar cumplimiento a las tematicas asignadas por el Señora Superintendente</v>
      </c>
      <c r="K187" s="119" t="s">
        <v>55</v>
      </c>
      <c r="L187" s="172">
        <v>4.4642857142857152E-4</v>
      </c>
      <c r="M187" s="182" t="s">
        <v>109</v>
      </c>
      <c r="N187" s="190">
        <f>INDEX(BD_Seguimiento_OAP_2019!$AH$3:$AS$294,MATCH(Revisión_Avance_Periodo!$I187,BD_Seguimiento_OAP_2019!$L$3:$L$294,0),MATCH(Revisión_Avance_Periodo!$M187,BD_Seguimiento_OAP_2019!$AH$2:$AS$2,0))</f>
        <v>6</v>
      </c>
      <c r="O187" s="190">
        <f>INDEX(BD_Seguimiento_OAP_2019!$AV$3:$BG$294,MATCH(Revisión_Avance_Periodo!$I187,BD_Seguimiento_OAP_2019!$L$3:$L$294,0),MATCH(Revisión_Avance_Periodo!$M187,BD_Seguimiento_OAP_2019!$AV$2:$BG$2,0))</f>
        <v>6</v>
      </c>
      <c r="P187" s="188">
        <f t="shared" si="24"/>
        <v>1</v>
      </c>
      <c r="Q187" s="182" t="str">
        <f>VLOOKUP(P187,Tabla_Indicador_Gestion4[#All],3,TRUE)</f>
        <v>Culminada</v>
      </c>
      <c r="R187" s="236">
        <f>SUBTOTAL(9,$N$182:$N187)</f>
        <v>72</v>
      </c>
      <c r="S187" s="230">
        <f>SUBTOTAL(9,$O$182:$O187)</f>
        <v>72</v>
      </c>
      <c r="T187" s="231">
        <f>IFERROR(+Revisión_Avance_Periodo!$S187/Revisión_Avance_Periodo!$R187,0)</f>
        <v>1</v>
      </c>
      <c r="U187" s="184"/>
      <c r="V187" s="185"/>
      <c r="W187" s="183"/>
      <c r="X187" s="183"/>
      <c r="Y187" s="183"/>
      <c r="Z187" s="186"/>
      <c r="AA187" s="187"/>
    </row>
    <row r="188" spans="1:27" x14ac:dyDescent="0.25">
      <c r="A188" s="88">
        <v>16</v>
      </c>
      <c r="B188" s="91" t="str">
        <f>CONCATENATE(Revisión_Avance_Periodo!$C188,";",Revisión_Avance_Periodo!$E188,";",Revisión_Avance_Periodo!$I188)</f>
        <v>OE1;PR_10;ACT_251</v>
      </c>
      <c r="C188" s="170" t="s">
        <v>9</v>
      </c>
      <c r="D188" s="171" t="str">
        <f>VLOOKUP(Revisión_Avance_Periodo!$C188,Componentes_BD!$F$1:$G$5,2,FALSE)</f>
        <v>Fortalecer la Vigilancia.</v>
      </c>
      <c r="E188" s="106" t="s">
        <v>12</v>
      </c>
      <c r="F188" s="89">
        <v>2</v>
      </c>
      <c r="G188" s="89" t="str">
        <f>VLOOKUP(Revisión_Avance_Periodo!$A188,BD_Seguimiento_OAP_2019!$A$2:$G$294,7,FALSE)</f>
        <v>PAI</v>
      </c>
      <c r="H188" s="89" t="str">
        <f>VLOOKUP(Revisión_Avance_Periodo!$A188,BD_Seguimiento_OAP_2019!$A$2:$J$294,10,FALSE)</f>
        <v>PAI_01 - Operacional</v>
      </c>
      <c r="I188" s="89" t="s">
        <v>270</v>
      </c>
      <c r="J188" s="89" t="str">
        <f>VLOOKUP(Revisión_Avance_Periodo!$I188,BD_Seguimiento_OAP_2019!$L:$M,2,FALSE)</f>
        <v>Planear y gestionar las actividades necesarias para dar cumplimiento a las tematicas asignadas por el Señora Superintendente</v>
      </c>
      <c r="K188" s="106" t="s">
        <v>55</v>
      </c>
      <c r="L188" s="172">
        <v>4.4642857142857152E-4</v>
      </c>
      <c r="M188" s="173" t="s">
        <v>110</v>
      </c>
      <c r="N188" s="190">
        <f>INDEX(BD_Seguimiento_OAP_2019!$AH$3:$AS$294,MATCH(Revisión_Avance_Periodo!$I188,BD_Seguimiento_OAP_2019!$L$3:$L$294,0),MATCH(Revisión_Avance_Periodo!$M188,BD_Seguimiento_OAP_2019!$AH$2:$AS$2,0))</f>
        <v>0</v>
      </c>
      <c r="O188" s="190">
        <f>INDEX(BD_Seguimiento_OAP_2019!$AV$3:$BG$294,MATCH(Revisión_Avance_Periodo!$I188,BD_Seguimiento_OAP_2019!$L$3:$L$294,0),MATCH(Revisión_Avance_Periodo!$M188,BD_Seguimiento_OAP_2019!$AV$2:$BG$2,0))</f>
        <v>0</v>
      </c>
      <c r="P188" s="175">
        <f t="shared" ref="P188:P193" si="34">IFERROR((O188/N188),0)</f>
        <v>0</v>
      </c>
      <c r="Q188" s="173" t="str">
        <f>VLOOKUP(P188,Tabla_Indicador_Gestion4[#All],3,TRUE)</f>
        <v>Por Ejecutar</v>
      </c>
      <c r="R188" s="236">
        <f>SUBTOTAL(9,$N$182:$N188)</f>
        <v>72</v>
      </c>
      <c r="S188" s="230">
        <f>SUBTOTAL(9,$O$182:$O188)</f>
        <v>72</v>
      </c>
      <c r="T188" s="231">
        <f>IFERROR(+Revisión_Avance_Periodo!$S188/Revisión_Avance_Periodo!$R188,0)</f>
        <v>1</v>
      </c>
      <c r="U188" s="184"/>
      <c r="V188" s="185"/>
      <c r="W188" s="183"/>
      <c r="X188" s="183"/>
      <c r="Y188" s="183"/>
      <c r="Z188" s="186"/>
      <c r="AA188" s="187"/>
    </row>
    <row r="189" spans="1:27" x14ac:dyDescent="0.25">
      <c r="A189" s="94">
        <v>16</v>
      </c>
      <c r="B189" s="96" t="str">
        <f>CONCATENATE(Revisión_Avance_Periodo!$C189,";",Revisión_Avance_Periodo!$E189,";",Revisión_Avance_Periodo!$I189)</f>
        <v>OE1;PR_10;ACT_251</v>
      </c>
      <c r="C189" s="180" t="s">
        <v>9</v>
      </c>
      <c r="D189" s="181" t="str">
        <f>VLOOKUP(Revisión_Avance_Periodo!$C189,Componentes_BD!$F$1:$G$5,2,FALSE)</f>
        <v>Fortalecer la Vigilancia.</v>
      </c>
      <c r="E189" s="119" t="s">
        <v>12</v>
      </c>
      <c r="F189" s="95">
        <v>2</v>
      </c>
      <c r="G189" s="95" t="str">
        <f>VLOOKUP(Revisión_Avance_Periodo!$A189,BD_Seguimiento_OAP_2019!$A$2:$G$294,7,FALSE)</f>
        <v>PAI</v>
      </c>
      <c r="H189" s="95" t="str">
        <f>VLOOKUP(Revisión_Avance_Periodo!$A189,BD_Seguimiento_OAP_2019!$A$2:$J$294,10,FALSE)</f>
        <v>PAI_01 - Operacional</v>
      </c>
      <c r="I189" s="95" t="s">
        <v>270</v>
      </c>
      <c r="J189" s="95" t="str">
        <f>VLOOKUP(Revisión_Avance_Periodo!$I189,BD_Seguimiento_OAP_2019!$L:$M,2,FALSE)</f>
        <v>Planear y gestionar las actividades necesarias para dar cumplimiento a las tematicas asignadas por el Señora Superintendente</v>
      </c>
      <c r="K189" s="119" t="s">
        <v>55</v>
      </c>
      <c r="L189" s="172">
        <v>4.4642857142857152E-4</v>
      </c>
      <c r="M189" s="182" t="s">
        <v>111</v>
      </c>
      <c r="N189" s="190">
        <f>INDEX(BD_Seguimiento_OAP_2019!$AH$3:$AS$294,MATCH(Revisión_Avance_Periodo!$I189,BD_Seguimiento_OAP_2019!$L$3:$L$294,0),MATCH(Revisión_Avance_Periodo!$M189,BD_Seguimiento_OAP_2019!$AH$2:$AS$2,0))</f>
        <v>0</v>
      </c>
      <c r="O189" s="190">
        <f>INDEX(BD_Seguimiento_OAP_2019!$AV$3:$BG$294,MATCH(Revisión_Avance_Periodo!$I189,BD_Seguimiento_OAP_2019!$L$3:$L$294,0),MATCH(Revisión_Avance_Periodo!$M189,BD_Seguimiento_OAP_2019!$AV$2:$BG$2,0))</f>
        <v>0</v>
      </c>
      <c r="P189" s="175">
        <f t="shared" si="34"/>
        <v>0</v>
      </c>
      <c r="Q189" s="182" t="str">
        <f>VLOOKUP(P189,Tabla_Indicador_Gestion4[#All],3,TRUE)</f>
        <v>Por Ejecutar</v>
      </c>
      <c r="R189" s="236">
        <f>SUBTOTAL(9,$N$182:$N189)</f>
        <v>72</v>
      </c>
      <c r="S189" s="230">
        <f>SUBTOTAL(9,$O$182:$O189)</f>
        <v>72</v>
      </c>
      <c r="T189" s="231">
        <f>IFERROR(+Revisión_Avance_Periodo!$S189/Revisión_Avance_Periodo!$R189,0)</f>
        <v>1</v>
      </c>
      <c r="U189" s="184"/>
      <c r="V189" s="185"/>
      <c r="W189" s="183"/>
      <c r="X189" s="183"/>
      <c r="Y189" s="183"/>
      <c r="Z189" s="186"/>
      <c r="AA189" s="187"/>
    </row>
    <row r="190" spans="1:27" x14ac:dyDescent="0.25">
      <c r="A190" s="88">
        <v>16</v>
      </c>
      <c r="B190" s="91" t="str">
        <f>CONCATENATE(Revisión_Avance_Periodo!$C190,";",Revisión_Avance_Periodo!$E190,";",Revisión_Avance_Periodo!$I190)</f>
        <v>OE1;PR_10;ACT_251</v>
      </c>
      <c r="C190" s="170" t="s">
        <v>9</v>
      </c>
      <c r="D190" s="171" t="str">
        <f>VLOOKUP(Revisión_Avance_Periodo!$C190,Componentes_BD!$F$1:$G$5,2,FALSE)</f>
        <v>Fortalecer la Vigilancia.</v>
      </c>
      <c r="E190" s="106" t="s">
        <v>12</v>
      </c>
      <c r="F190" s="89">
        <v>2</v>
      </c>
      <c r="G190" s="89" t="str">
        <f>VLOOKUP(Revisión_Avance_Periodo!$A190,BD_Seguimiento_OAP_2019!$A$2:$G$294,7,FALSE)</f>
        <v>PAI</v>
      </c>
      <c r="H190" s="89" t="str">
        <f>VLOOKUP(Revisión_Avance_Periodo!$A190,BD_Seguimiento_OAP_2019!$A$2:$J$294,10,FALSE)</f>
        <v>PAI_01 - Operacional</v>
      </c>
      <c r="I190" s="89" t="s">
        <v>270</v>
      </c>
      <c r="J190" s="89" t="str">
        <f>VLOOKUP(Revisión_Avance_Periodo!$I190,BD_Seguimiento_OAP_2019!$L:$M,2,FALSE)</f>
        <v>Planear y gestionar las actividades necesarias para dar cumplimiento a las tematicas asignadas por el Señora Superintendente</v>
      </c>
      <c r="K190" s="106" t="s">
        <v>55</v>
      </c>
      <c r="L190" s="172">
        <v>4.4642857142857152E-4</v>
      </c>
      <c r="M190" s="173" t="s">
        <v>112</v>
      </c>
      <c r="N190" s="190">
        <f>INDEX(BD_Seguimiento_OAP_2019!$AH$3:$AS$294,MATCH(Revisión_Avance_Periodo!$I190,BD_Seguimiento_OAP_2019!$L$3:$L$294,0),MATCH(Revisión_Avance_Periodo!$M190,BD_Seguimiento_OAP_2019!$AH$2:$AS$2,0))</f>
        <v>0</v>
      </c>
      <c r="O190" s="190">
        <f>INDEX(BD_Seguimiento_OAP_2019!$AV$3:$BG$294,MATCH(Revisión_Avance_Periodo!$I190,BD_Seguimiento_OAP_2019!$L$3:$L$294,0),MATCH(Revisión_Avance_Periodo!$M190,BD_Seguimiento_OAP_2019!$AV$2:$BG$2,0))</f>
        <v>0</v>
      </c>
      <c r="P190" s="175">
        <f t="shared" si="34"/>
        <v>0</v>
      </c>
      <c r="Q190" s="173" t="str">
        <f>VLOOKUP(P190,Tabla_Indicador_Gestion4[#All],3,TRUE)</f>
        <v>Por Ejecutar</v>
      </c>
      <c r="R190" s="236">
        <f>SUBTOTAL(9,$N$182:$N190)</f>
        <v>72</v>
      </c>
      <c r="S190" s="230">
        <f>SUBTOTAL(9,$O$182:$O190)</f>
        <v>72</v>
      </c>
      <c r="T190" s="231">
        <f>IFERROR(+Revisión_Avance_Periodo!$S190/Revisión_Avance_Periodo!$R190,0)</f>
        <v>1</v>
      </c>
      <c r="U190" s="184"/>
      <c r="V190" s="185"/>
      <c r="W190" s="183"/>
      <c r="X190" s="183"/>
      <c r="Y190" s="183"/>
      <c r="Z190" s="186"/>
      <c r="AA190" s="187"/>
    </row>
    <row r="191" spans="1:27" x14ac:dyDescent="0.25">
      <c r="A191" s="94">
        <v>16</v>
      </c>
      <c r="B191" s="96" t="str">
        <f>CONCATENATE(Revisión_Avance_Periodo!$C191,";",Revisión_Avance_Periodo!$E191,";",Revisión_Avance_Periodo!$I191)</f>
        <v>OE1;PR_10;ACT_251</v>
      </c>
      <c r="C191" s="180" t="s">
        <v>9</v>
      </c>
      <c r="D191" s="181" t="str">
        <f>VLOOKUP(Revisión_Avance_Periodo!$C191,Componentes_BD!$F$1:$G$5,2,FALSE)</f>
        <v>Fortalecer la Vigilancia.</v>
      </c>
      <c r="E191" s="119" t="s">
        <v>12</v>
      </c>
      <c r="F191" s="95">
        <v>2</v>
      </c>
      <c r="G191" s="95" t="str">
        <f>VLOOKUP(Revisión_Avance_Periodo!$A191,BD_Seguimiento_OAP_2019!$A$2:$G$294,7,FALSE)</f>
        <v>PAI</v>
      </c>
      <c r="H191" s="95" t="str">
        <f>VLOOKUP(Revisión_Avance_Periodo!$A191,BD_Seguimiento_OAP_2019!$A$2:$J$294,10,FALSE)</f>
        <v>PAI_01 - Operacional</v>
      </c>
      <c r="I191" s="95" t="s">
        <v>270</v>
      </c>
      <c r="J191" s="95" t="str">
        <f>VLOOKUP(Revisión_Avance_Periodo!$I191,BD_Seguimiento_OAP_2019!$L:$M,2,FALSE)</f>
        <v>Planear y gestionar las actividades necesarias para dar cumplimiento a las tematicas asignadas por el Señora Superintendente</v>
      </c>
      <c r="K191" s="119" t="s">
        <v>55</v>
      </c>
      <c r="L191" s="172">
        <v>4.4642857142857152E-4</v>
      </c>
      <c r="M191" s="182" t="s">
        <v>113</v>
      </c>
      <c r="N191" s="190">
        <f>INDEX(BD_Seguimiento_OAP_2019!$AH$3:$AS$294,MATCH(Revisión_Avance_Periodo!$I191,BD_Seguimiento_OAP_2019!$L$3:$L$294,0),MATCH(Revisión_Avance_Periodo!$M191,BD_Seguimiento_OAP_2019!$AH$2:$AS$2,0))</f>
        <v>0</v>
      </c>
      <c r="O191" s="190">
        <f>INDEX(BD_Seguimiento_OAP_2019!$AV$3:$BG$294,MATCH(Revisión_Avance_Periodo!$I191,BD_Seguimiento_OAP_2019!$L$3:$L$294,0),MATCH(Revisión_Avance_Periodo!$M191,BD_Seguimiento_OAP_2019!$AV$2:$BG$2,0))</f>
        <v>0</v>
      </c>
      <c r="P191" s="175">
        <f t="shared" si="34"/>
        <v>0</v>
      </c>
      <c r="Q191" s="182" t="str">
        <f>VLOOKUP(P191,Tabla_Indicador_Gestion4[#All],3,TRUE)</f>
        <v>Por Ejecutar</v>
      </c>
      <c r="R191" s="236">
        <f>SUBTOTAL(9,$N$182:$N191)</f>
        <v>72</v>
      </c>
      <c r="S191" s="230">
        <f>SUBTOTAL(9,$O$182:$O191)</f>
        <v>72</v>
      </c>
      <c r="T191" s="231">
        <f>IFERROR(+Revisión_Avance_Periodo!$S191/Revisión_Avance_Periodo!$R191,0)</f>
        <v>1</v>
      </c>
      <c r="U191" s="184"/>
      <c r="V191" s="185"/>
      <c r="W191" s="183"/>
      <c r="X191" s="183"/>
      <c r="Y191" s="183"/>
      <c r="Z191" s="186"/>
      <c r="AA191" s="187"/>
    </row>
    <row r="192" spans="1:27" x14ac:dyDescent="0.25">
      <c r="A192" s="88">
        <v>16</v>
      </c>
      <c r="B192" s="91" t="str">
        <f>CONCATENATE(Revisión_Avance_Periodo!$C192,";",Revisión_Avance_Periodo!$E192,";",Revisión_Avance_Periodo!$I192)</f>
        <v>OE1;PR_10;ACT_251</v>
      </c>
      <c r="C192" s="170" t="s">
        <v>9</v>
      </c>
      <c r="D192" s="171" t="str">
        <f>VLOOKUP(Revisión_Avance_Periodo!$C192,Componentes_BD!$F$1:$G$5,2,FALSE)</f>
        <v>Fortalecer la Vigilancia.</v>
      </c>
      <c r="E192" s="106" t="s">
        <v>12</v>
      </c>
      <c r="F192" s="89">
        <v>2</v>
      </c>
      <c r="G192" s="89" t="str">
        <f>VLOOKUP(Revisión_Avance_Periodo!$A192,BD_Seguimiento_OAP_2019!$A$2:$G$294,7,FALSE)</f>
        <v>PAI</v>
      </c>
      <c r="H192" s="89" t="str">
        <f>VLOOKUP(Revisión_Avance_Periodo!$A192,BD_Seguimiento_OAP_2019!$A$2:$J$294,10,FALSE)</f>
        <v>PAI_01 - Operacional</v>
      </c>
      <c r="I192" s="89" t="s">
        <v>270</v>
      </c>
      <c r="J192" s="89" t="str">
        <f>VLOOKUP(Revisión_Avance_Periodo!$I192,BD_Seguimiento_OAP_2019!$L:$M,2,FALSE)</f>
        <v>Planear y gestionar las actividades necesarias para dar cumplimiento a las tematicas asignadas por el Señora Superintendente</v>
      </c>
      <c r="K192" s="106" t="s">
        <v>55</v>
      </c>
      <c r="L192" s="172">
        <v>4.4642857142857152E-4</v>
      </c>
      <c r="M192" s="173" t="s">
        <v>114</v>
      </c>
      <c r="N192" s="190">
        <f>INDEX(BD_Seguimiento_OAP_2019!$AH$3:$AS$294,MATCH(Revisión_Avance_Periodo!$I192,BD_Seguimiento_OAP_2019!$L$3:$L$294,0),MATCH(Revisión_Avance_Periodo!$M192,BD_Seguimiento_OAP_2019!$AH$2:$AS$2,0))</f>
        <v>0</v>
      </c>
      <c r="O192" s="190">
        <f>INDEX(BD_Seguimiento_OAP_2019!$AV$3:$BG$294,MATCH(Revisión_Avance_Periodo!$I192,BD_Seguimiento_OAP_2019!$L$3:$L$294,0),MATCH(Revisión_Avance_Periodo!$M192,BD_Seguimiento_OAP_2019!$AV$2:$BG$2,0))</f>
        <v>0</v>
      </c>
      <c r="P192" s="175">
        <f t="shared" si="34"/>
        <v>0</v>
      </c>
      <c r="Q192" s="173" t="str">
        <f>VLOOKUP(P192,Tabla_Indicador_Gestion4[#All],3,TRUE)</f>
        <v>Por Ejecutar</v>
      </c>
      <c r="R192" s="236">
        <f>SUBTOTAL(9,$N$182:$N192)</f>
        <v>72</v>
      </c>
      <c r="S192" s="230">
        <f>SUBTOTAL(9,$O$182:$O192)</f>
        <v>72</v>
      </c>
      <c r="T192" s="231">
        <f>IFERROR(+Revisión_Avance_Periodo!$S192/Revisión_Avance_Periodo!$R192,0)</f>
        <v>1</v>
      </c>
      <c r="U192" s="184"/>
      <c r="V192" s="185"/>
      <c r="W192" s="183"/>
      <c r="X192" s="183"/>
      <c r="Y192" s="183"/>
      <c r="Z192" s="186"/>
      <c r="AA192" s="187"/>
    </row>
    <row r="193" spans="1:27" ht="15.75" thickBot="1" x14ac:dyDescent="0.3">
      <c r="A193" s="94">
        <v>16</v>
      </c>
      <c r="B193" s="96" t="str">
        <f>CONCATENATE(Revisión_Avance_Periodo!$C193,";",Revisión_Avance_Periodo!$E193,";",Revisión_Avance_Periodo!$I193)</f>
        <v>OE1;PR_10;ACT_251</v>
      </c>
      <c r="C193" s="180" t="s">
        <v>9</v>
      </c>
      <c r="D193" s="181" t="str">
        <f>VLOOKUP(Revisión_Avance_Periodo!$C193,Componentes_BD!$F$1:$G$5,2,FALSE)</f>
        <v>Fortalecer la Vigilancia.</v>
      </c>
      <c r="E193" s="119" t="s">
        <v>12</v>
      </c>
      <c r="F193" s="95">
        <v>2</v>
      </c>
      <c r="G193" s="95" t="str">
        <f>VLOOKUP(Revisión_Avance_Periodo!$A193,BD_Seguimiento_OAP_2019!$A$2:$G$294,7,FALSE)</f>
        <v>PAI</v>
      </c>
      <c r="H193" s="95" t="str">
        <f>VLOOKUP(Revisión_Avance_Periodo!$A193,BD_Seguimiento_OAP_2019!$A$2:$J$294,10,FALSE)</f>
        <v>PAI_01 - Operacional</v>
      </c>
      <c r="I193" s="95" t="s">
        <v>270</v>
      </c>
      <c r="J193" s="95" t="str">
        <f>VLOOKUP(Revisión_Avance_Periodo!$I193,BD_Seguimiento_OAP_2019!$L:$M,2,FALSE)</f>
        <v>Planear y gestionar las actividades necesarias para dar cumplimiento a las tematicas asignadas por el Señora Superintendente</v>
      </c>
      <c r="K193" s="119" t="s">
        <v>55</v>
      </c>
      <c r="L193" s="172">
        <v>4.4642857142857152E-4</v>
      </c>
      <c r="M193" s="182" t="s">
        <v>115</v>
      </c>
      <c r="N193" s="190">
        <f>INDEX(BD_Seguimiento_OAP_2019!$AH$3:$AS$294,MATCH(Revisión_Avance_Periodo!$I193,BD_Seguimiento_OAP_2019!$L$3:$L$294,0),MATCH(Revisión_Avance_Periodo!$M193,BD_Seguimiento_OAP_2019!$AH$2:$AS$2,0))</f>
        <v>0</v>
      </c>
      <c r="O193" s="190">
        <f>INDEX(BD_Seguimiento_OAP_2019!$AV$3:$BG$294,MATCH(Revisión_Avance_Periodo!$I193,BD_Seguimiento_OAP_2019!$L$3:$L$294,0),MATCH(Revisión_Avance_Periodo!$M193,BD_Seguimiento_OAP_2019!$AV$2:$BG$2,0))</f>
        <v>0</v>
      </c>
      <c r="P193" s="175">
        <f t="shared" si="34"/>
        <v>0</v>
      </c>
      <c r="Q193" s="182" t="str">
        <f>VLOOKUP(P193,Tabla_Indicador_Gestion4[#All],3,TRUE)</f>
        <v>Por Ejecutar</v>
      </c>
      <c r="R193" s="236">
        <f>SUBTOTAL(9,$N$182:$N193)</f>
        <v>72</v>
      </c>
      <c r="S193" s="230">
        <f>SUBTOTAL(9,$O$182:$O193)</f>
        <v>72</v>
      </c>
      <c r="T193" s="231">
        <f>IFERROR(+Revisión_Avance_Periodo!$S193/Revisión_Avance_Periodo!$R193,0)</f>
        <v>1</v>
      </c>
      <c r="U193" s="184"/>
      <c r="V193" s="185"/>
      <c r="W193" s="183"/>
      <c r="X193" s="183"/>
      <c r="Y193" s="183"/>
      <c r="Z193" s="186"/>
      <c r="AA193" s="187"/>
    </row>
    <row r="194" spans="1:27" x14ac:dyDescent="0.25">
      <c r="A194" s="88">
        <v>17</v>
      </c>
      <c r="B194" s="91" t="str">
        <f>CONCATENATE(Revisión_Avance_Periodo!$C194,";",Revisión_Avance_Periodo!$E194,";",Revisión_Avance_Periodo!$I194)</f>
        <v>OE1;PR_10;ACT_03</v>
      </c>
      <c r="C194" s="170" t="s">
        <v>9</v>
      </c>
      <c r="D194" s="171" t="str">
        <f>VLOOKUP(Revisión_Avance_Periodo!$C194,Componentes_BD!$F$1:$G$5,2,FALSE)</f>
        <v>Fortalecer la Vigilancia.</v>
      </c>
      <c r="E194" s="106" t="s">
        <v>12</v>
      </c>
      <c r="F194" s="89">
        <v>2</v>
      </c>
      <c r="G194" s="89" t="str">
        <f>VLOOKUP(Revisión_Avance_Periodo!$A194,BD_Seguimiento_OAP_2019!$A$2:$G$294,7,FALSE)</f>
        <v>PAI</v>
      </c>
      <c r="H194" s="89" t="str">
        <f>VLOOKUP(Revisión_Avance_Periodo!$A194,BD_Seguimiento_OAP_2019!$A$2:$J$294,10,FALSE)</f>
        <v>PAI_01 - Operacional</v>
      </c>
      <c r="I194" s="89" t="s">
        <v>284</v>
      </c>
      <c r="J194" s="89" t="str">
        <f>VLOOKUP(Revisión_Avance_Periodo!$I194,BD_Seguimiento_OAP_2019!$L:$M,2,FALSE)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94" s="106" t="s">
        <v>55</v>
      </c>
      <c r="L194" s="172">
        <v>4.4642857142857152E-4</v>
      </c>
      <c r="M194" s="173" t="s">
        <v>104</v>
      </c>
      <c r="N194" s="190">
        <f>INDEX(BD_Seguimiento_OAP_2019!$AH$3:$AS$294,MATCH(Revisión_Avance_Periodo!$I194,BD_Seguimiento_OAP_2019!$L$3:$L$294,0),MATCH(Revisión_Avance_Periodo!$M194,BD_Seguimiento_OAP_2019!$AH$2:$AS$2,0))</f>
        <v>39</v>
      </c>
      <c r="O194" s="190">
        <f>INDEX(BD_Seguimiento_OAP_2019!$AV$3:$BG$294,MATCH(Revisión_Avance_Periodo!$I194,BD_Seguimiento_OAP_2019!$L$3:$L$294,0),MATCH(Revisión_Avance_Periodo!$M194,BD_Seguimiento_OAP_2019!$AV$2:$BG$2,0))</f>
        <v>37</v>
      </c>
      <c r="P194" s="189">
        <f t="shared" si="24"/>
        <v>0.94871794871794868</v>
      </c>
      <c r="Q194" s="173" t="str">
        <f>VLOOKUP(P194,Tabla_Indicador_Gestion4[#All],3,TRUE)</f>
        <v>Gestionado</v>
      </c>
      <c r="R194" s="235">
        <f>SUBTOTAL(9,$N$194:$N194)</f>
        <v>39</v>
      </c>
      <c r="S194" s="233">
        <f>SUBTOTAL(9,$O$194:$O194)</f>
        <v>37</v>
      </c>
      <c r="T194" s="234">
        <f>IFERROR(+Revisión_Avance_Periodo!$S194/Revisión_Avance_Periodo!$R194,0)</f>
        <v>0.94871794871794868</v>
      </c>
      <c r="U194" s="191">
        <f>SUBTOTAL(9,N194:N205)</f>
        <v>305</v>
      </c>
      <c r="V194" s="192">
        <f>SUBTOTAL(9,O194:O205)</f>
        <v>285</v>
      </c>
      <c r="W194" s="176">
        <f t="shared" ref="W194" si="35">+V194/U194</f>
        <v>0.93442622950819676</v>
      </c>
      <c r="X194" s="176"/>
      <c r="Y194" s="176">
        <f>100%-Revisión_Avance_Periodo!$W194</f>
        <v>6.557377049180324E-2</v>
      </c>
      <c r="Z194" s="178" t="str">
        <f>VLOOKUP(W194,Tabla_Indicador_Gestion4[],3,TRUE)</f>
        <v>Gestionado</v>
      </c>
      <c r="AA194" s="179">
        <f>Revisión_Avance_Periodo!$W194*Revisión_Avance_Periodo!$L194</f>
        <v>4.1715456674473077E-4</v>
      </c>
    </row>
    <row r="195" spans="1:27" x14ac:dyDescent="0.25">
      <c r="A195" s="94">
        <v>17</v>
      </c>
      <c r="B195" s="96" t="str">
        <f>CONCATENATE(Revisión_Avance_Periodo!$C195,";",Revisión_Avance_Periodo!$E195,";",Revisión_Avance_Periodo!$I195)</f>
        <v>OE1;PR_10;ACT_03</v>
      </c>
      <c r="C195" s="180" t="s">
        <v>9</v>
      </c>
      <c r="D195" s="181" t="str">
        <f>VLOOKUP(Revisión_Avance_Periodo!$C195,Componentes_BD!$F$1:$G$5,2,FALSE)</f>
        <v>Fortalecer la Vigilancia.</v>
      </c>
      <c r="E195" s="119" t="s">
        <v>12</v>
      </c>
      <c r="F195" s="95">
        <v>2</v>
      </c>
      <c r="G195" s="95" t="str">
        <f>VLOOKUP(Revisión_Avance_Periodo!$A195,BD_Seguimiento_OAP_2019!$A$2:$G$294,7,FALSE)</f>
        <v>PAI</v>
      </c>
      <c r="H195" s="95" t="str">
        <f>VLOOKUP(Revisión_Avance_Periodo!$A195,BD_Seguimiento_OAP_2019!$A$2:$J$294,10,FALSE)</f>
        <v>PAI_01 - Operacional</v>
      </c>
      <c r="I195" s="95" t="s">
        <v>284</v>
      </c>
      <c r="J195" s="95" t="str">
        <f>VLOOKUP(Revisión_Avance_Periodo!$I195,BD_Seguimiento_OAP_2019!$L:$M,2,FALSE)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95" s="119" t="s">
        <v>55</v>
      </c>
      <c r="L195" s="172">
        <v>4.4642857142857152E-4</v>
      </c>
      <c r="M195" s="182" t="s">
        <v>105</v>
      </c>
      <c r="N195" s="190">
        <f>INDEX(BD_Seguimiento_OAP_2019!$AH$3:$AS$294,MATCH(Revisión_Avance_Periodo!$I195,BD_Seguimiento_OAP_2019!$L$3:$L$294,0),MATCH(Revisión_Avance_Periodo!$M195,BD_Seguimiento_OAP_2019!$AH$2:$AS$2,0))</f>
        <v>78</v>
      </c>
      <c r="O195" s="190">
        <f>INDEX(BD_Seguimiento_OAP_2019!$AV$3:$BG$294,MATCH(Revisión_Avance_Periodo!$I195,BD_Seguimiento_OAP_2019!$L$3:$L$294,0),MATCH(Revisión_Avance_Periodo!$M195,BD_Seguimiento_OAP_2019!$AV$2:$BG$2,0))</f>
        <v>77</v>
      </c>
      <c r="P195" s="188">
        <f t="shared" ref="P195:P258" si="36">O195/N195</f>
        <v>0.98717948717948723</v>
      </c>
      <c r="Q195" s="182" t="str">
        <f>VLOOKUP(P195,Tabla_Indicador_Gestion4[#All],3,TRUE)</f>
        <v>Culminada</v>
      </c>
      <c r="R195" s="236">
        <f>SUBTOTAL(9,$N$194:$N195)</f>
        <v>117</v>
      </c>
      <c r="S195" s="230">
        <f>SUBTOTAL(9,$O$194:$O195)</f>
        <v>114</v>
      </c>
      <c r="T195" s="231">
        <f>IFERROR(+Revisión_Avance_Periodo!$S195/Revisión_Avance_Periodo!$R195,0)</f>
        <v>0.97435897435897434</v>
      </c>
      <c r="U195" s="184"/>
      <c r="V195" s="185"/>
      <c r="W195" s="183"/>
      <c r="X195" s="183"/>
      <c r="Y195" s="183"/>
      <c r="Z195" s="186"/>
      <c r="AA195" s="187"/>
    </row>
    <row r="196" spans="1:27" x14ac:dyDescent="0.25">
      <c r="A196" s="88">
        <v>17</v>
      </c>
      <c r="B196" s="91" t="str">
        <f>CONCATENATE(Revisión_Avance_Periodo!$C196,";",Revisión_Avance_Periodo!$E196,";",Revisión_Avance_Periodo!$I196)</f>
        <v>OE1;PR_10;ACT_03</v>
      </c>
      <c r="C196" s="170" t="s">
        <v>9</v>
      </c>
      <c r="D196" s="171" t="str">
        <f>VLOOKUP(Revisión_Avance_Periodo!$C196,Componentes_BD!$F$1:$G$5,2,FALSE)</f>
        <v>Fortalecer la Vigilancia.</v>
      </c>
      <c r="E196" s="106" t="s">
        <v>12</v>
      </c>
      <c r="F196" s="89">
        <v>2</v>
      </c>
      <c r="G196" s="89" t="str">
        <f>VLOOKUP(Revisión_Avance_Periodo!$A196,BD_Seguimiento_OAP_2019!$A$2:$G$294,7,FALSE)</f>
        <v>PAI</v>
      </c>
      <c r="H196" s="89" t="str">
        <f>VLOOKUP(Revisión_Avance_Periodo!$A196,BD_Seguimiento_OAP_2019!$A$2:$J$294,10,FALSE)</f>
        <v>PAI_01 - Operacional</v>
      </c>
      <c r="I196" s="89" t="s">
        <v>284</v>
      </c>
      <c r="J196" s="89" t="str">
        <f>VLOOKUP(Revisión_Avance_Periodo!$I196,BD_Seguimiento_OAP_2019!$L:$M,2,FALSE)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96" s="106" t="s">
        <v>55</v>
      </c>
      <c r="L196" s="172">
        <v>4.4642857142857152E-4</v>
      </c>
      <c r="M196" s="173" t="s">
        <v>106</v>
      </c>
      <c r="N196" s="190">
        <f>INDEX(BD_Seguimiento_OAP_2019!$AH$3:$AS$294,MATCH(Revisión_Avance_Periodo!$I196,BD_Seguimiento_OAP_2019!$L$3:$L$294,0),MATCH(Revisión_Avance_Periodo!$M196,BD_Seguimiento_OAP_2019!$AH$2:$AS$2,0))</f>
        <v>40</v>
      </c>
      <c r="O196" s="190">
        <f>INDEX(BD_Seguimiento_OAP_2019!$AV$3:$BG$294,MATCH(Revisión_Avance_Periodo!$I196,BD_Seguimiento_OAP_2019!$L$3:$L$294,0),MATCH(Revisión_Avance_Periodo!$M196,BD_Seguimiento_OAP_2019!$AV$2:$BG$2,0))</f>
        <v>36</v>
      </c>
      <c r="P196" s="189">
        <f t="shared" si="36"/>
        <v>0.9</v>
      </c>
      <c r="Q196" s="173" t="str">
        <f>VLOOKUP(P196,Tabla_Indicador_Gestion4[#All],3,TRUE)</f>
        <v>Gestionado</v>
      </c>
      <c r="R196" s="236">
        <f>SUBTOTAL(9,$N$194:$N196)</f>
        <v>157</v>
      </c>
      <c r="S196" s="230">
        <f>SUBTOTAL(9,$O$194:$O196)</f>
        <v>150</v>
      </c>
      <c r="T196" s="231">
        <f>IFERROR(+Revisión_Avance_Periodo!$S196/Revisión_Avance_Periodo!$R196,0)</f>
        <v>0.95541401273885351</v>
      </c>
      <c r="U196" s="184"/>
      <c r="V196" s="185"/>
      <c r="W196" s="183"/>
      <c r="X196" s="183"/>
      <c r="Y196" s="183"/>
      <c r="Z196" s="186"/>
      <c r="AA196" s="187"/>
    </row>
    <row r="197" spans="1:27" x14ac:dyDescent="0.25">
      <c r="A197" s="94">
        <v>17</v>
      </c>
      <c r="B197" s="96" t="str">
        <f>CONCATENATE(Revisión_Avance_Periodo!$C197,";",Revisión_Avance_Periodo!$E197,";",Revisión_Avance_Periodo!$I197)</f>
        <v>OE1;PR_10;ACT_03</v>
      </c>
      <c r="C197" s="180" t="s">
        <v>9</v>
      </c>
      <c r="D197" s="181" t="str">
        <f>VLOOKUP(Revisión_Avance_Periodo!$C197,Componentes_BD!$F$1:$G$5,2,FALSE)</f>
        <v>Fortalecer la Vigilancia.</v>
      </c>
      <c r="E197" s="119" t="s">
        <v>12</v>
      </c>
      <c r="F197" s="95">
        <v>2</v>
      </c>
      <c r="G197" s="95" t="str">
        <f>VLOOKUP(Revisión_Avance_Periodo!$A197,BD_Seguimiento_OAP_2019!$A$2:$G$294,7,FALSE)</f>
        <v>PAI</v>
      </c>
      <c r="H197" s="95" t="str">
        <f>VLOOKUP(Revisión_Avance_Periodo!$A197,BD_Seguimiento_OAP_2019!$A$2:$J$294,10,FALSE)</f>
        <v>PAI_01 - Operacional</v>
      </c>
      <c r="I197" s="95" t="s">
        <v>284</v>
      </c>
      <c r="J197" s="95" t="str">
        <f>VLOOKUP(Revisión_Avance_Periodo!$I197,BD_Seguimiento_OAP_2019!$L:$M,2,FALSE)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97" s="119" t="s">
        <v>55</v>
      </c>
      <c r="L197" s="172">
        <v>4.4642857142857152E-4</v>
      </c>
      <c r="M197" s="182" t="s">
        <v>107</v>
      </c>
      <c r="N197" s="190">
        <f>INDEX(BD_Seguimiento_OAP_2019!$AH$3:$AS$294,MATCH(Revisión_Avance_Periodo!$I197,BD_Seguimiento_OAP_2019!$L$3:$L$294,0),MATCH(Revisión_Avance_Periodo!$M197,BD_Seguimiento_OAP_2019!$AH$2:$AS$2,0))</f>
        <v>28</v>
      </c>
      <c r="O197" s="190">
        <f>INDEX(BD_Seguimiento_OAP_2019!$AV$3:$BG$294,MATCH(Revisión_Avance_Periodo!$I197,BD_Seguimiento_OAP_2019!$L$3:$L$294,0),MATCH(Revisión_Avance_Periodo!$M197,BD_Seguimiento_OAP_2019!$AV$2:$BG$2,0))</f>
        <v>25</v>
      </c>
      <c r="P197" s="188">
        <f t="shared" si="36"/>
        <v>0.8928571428571429</v>
      </c>
      <c r="Q197" s="182" t="str">
        <f>VLOOKUP(P197,Tabla_Indicador_Gestion4[#All],3,TRUE)</f>
        <v>Gestionado</v>
      </c>
      <c r="R197" s="236">
        <f>SUBTOTAL(9,$N$194:$N197)</f>
        <v>185</v>
      </c>
      <c r="S197" s="230">
        <f>SUBTOTAL(9,$O$194:$O197)</f>
        <v>175</v>
      </c>
      <c r="T197" s="231">
        <f>IFERROR(+Revisión_Avance_Periodo!$S197/Revisión_Avance_Periodo!$R197,0)</f>
        <v>0.94594594594594594</v>
      </c>
      <c r="U197" s="184"/>
      <c r="V197" s="185"/>
      <c r="W197" s="183"/>
      <c r="X197" s="183"/>
      <c r="Y197" s="183"/>
      <c r="Z197" s="186"/>
      <c r="AA197" s="187"/>
    </row>
    <row r="198" spans="1:27" x14ac:dyDescent="0.25">
      <c r="A198" s="88">
        <v>17</v>
      </c>
      <c r="B198" s="91" t="str">
        <f>CONCATENATE(Revisión_Avance_Periodo!$C198,";",Revisión_Avance_Periodo!$E198,";",Revisión_Avance_Periodo!$I198)</f>
        <v>OE1;PR_10;ACT_03</v>
      </c>
      <c r="C198" s="170" t="s">
        <v>9</v>
      </c>
      <c r="D198" s="171" t="str">
        <f>VLOOKUP(Revisión_Avance_Periodo!$C198,Componentes_BD!$F$1:$G$5,2,FALSE)</f>
        <v>Fortalecer la Vigilancia.</v>
      </c>
      <c r="E198" s="106" t="s">
        <v>12</v>
      </c>
      <c r="F198" s="89">
        <v>2</v>
      </c>
      <c r="G198" s="89" t="str">
        <f>VLOOKUP(Revisión_Avance_Periodo!$A198,BD_Seguimiento_OAP_2019!$A$2:$G$294,7,FALSE)</f>
        <v>PAI</v>
      </c>
      <c r="H198" s="89" t="str">
        <f>VLOOKUP(Revisión_Avance_Periodo!$A198,BD_Seguimiento_OAP_2019!$A$2:$J$294,10,FALSE)</f>
        <v>PAI_01 - Operacional</v>
      </c>
      <c r="I198" s="89" t="s">
        <v>284</v>
      </c>
      <c r="J198" s="89" t="str">
        <f>VLOOKUP(Revisión_Avance_Periodo!$I198,BD_Seguimiento_OAP_2019!$L:$M,2,FALSE)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98" s="106" t="s">
        <v>55</v>
      </c>
      <c r="L198" s="172">
        <v>4.4642857142857152E-4</v>
      </c>
      <c r="M198" s="173" t="s">
        <v>108</v>
      </c>
      <c r="N198" s="190">
        <f>INDEX(BD_Seguimiento_OAP_2019!$AH$3:$AS$294,MATCH(Revisión_Avance_Periodo!$I198,BD_Seguimiento_OAP_2019!$L$3:$L$294,0),MATCH(Revisión_Avance_Periodo!$M198,BD_Seguimiento_OAP_2019!$AH$2:$AS$2,0))</f>
        <v>120</v>
      </c>
      <c r="O198" s="190">
        <f>INDEX(BD_Seguimiento_OAP_2019!$AV$3:$BG$294,MATCH(Revisión_Avance_Periodo!$I198,BD_Seguimiento_OAP_2019!$L$3:$L$294,0),MATCH(Revisión_Avance_Periodo!$M198,BD_Seguimiento_OAP_2019!$AV$2:$BG$2,0))</f>
        <v>110</v>
      </c>
      <c r="P198" s="189">
        <f t="shared" si="36"/>
        <v>0.91666666666666663</v>
      </c>
      <c r="Q198" s="173" t="str">
        <f>VLOOKUP(P198,Tabla_Indicador_Gestion4[#All],3,TRUE)</f>
        <v>Gestionado</v>
      </c>
      <c r="R198" s="236">
        <f>SUBTOTAL(9,$N$194:$N198)</f>
        <v>305</v>
      </c>
      <c r="S198" s="230">
        <f>SUBTOTAL(9,$O$194:$O198)</f>
        <v>285</v>
      </c>
      <c r="T198" s="231">
        <f>IFERROR(+Revisión_Avance_Periodo!$S198/Revisión_Avance_Periodo!$R198,0)</f>
        <v>0.93442622950819676</v>
      </c>
      <c r="U198" s="184"/>
      <c r="V198" s="185"/>
      <c r="W198" s="183"/>
      <c r="X198" s="183"/>
      <c r="Y198" s="183"/>
      <c r="Z198" s="186"/>
      <c r="AA198" s="187"/>
    </row>
    <row r="199" spans="1:27" x14ac:dyDescent="0.25">
      <c r="A199" s="94">
        <v>17</v>
      </c>
      <c r="B199" s="96" t="str">
        <f>CONCATENATE(Revisión_Avance_Periodo!$C199,";",Revisión_Avance_Periodo!$E199,";",Revisión_Avance_Periodo!$I199)</f>
        <v>OE1;PR_10;ACT_03</v>
      </c>
      <c r="C199" s="180" t="s">
        <v>9</v>
      </c>
      <c r="D199" s="181" t="str">
        <f>VLOOKUP(Revisión_Avance_Periodo!$C199,Componentes_BD!$F$1:$G$5,2,FALSE)</f>
        <v>Fortalecer la Vigilancia.</v>
      </c>
      <c r="E199" s="119" t="s">
        <v>12</v>
      </c>
      <c r="F199" s="95">
        <v>2</v>
      </c>
      <c r="G199" s="95" t="str">
        <f>VLOOKUP(Revisión_Avance_Periodo!$A199,BD_Seguimiento_OAP_2019!$A$2:$G$294,7,FALSE)</f>
        <v>PAI</v>
      </c>
      <c r="H199" s="95" t="str">
        <f>VLOOKUP(Revisión_Avance_Periodo!$A199,BD_Seguimiento_OAP_2019!$A$2:$J$294,10,FALSE)</f>
        <v>PAI_01 - Operacional</v>
      </c>
      <c r="I199" s="95" t="s">
        <v>284</v>
      </c>
      <c r="J199" s="95" t="str">
        <f>VLOOKUP(Revisión_Avance_Periodo!$I199,BD_Seguimiento_OAP_2019!$L:$M,2,FALSE)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99" s="119" t="s">
        <v>55</v>
      </c>
      <c r="L199" s="172">
        <v>4.4642857142857152E-4</v>
      </c>
      <c r="M199" s="182" t="s">
        <v>109</v>
      </c>
      <c r="N199" s="190">
        <f>INDEX(BD_Seguimiento_OAP_2019!$AH$3:$AS$294,MATCH(Revisión_Avance_Periodo!$I199,BD_Seguimiento_OAP_2019!$L$3:$L$294,0),MATCH(Revisión_Avance_Periodo!$M199,BD_Seguimiento_OAP_2019!$AH$2:$AS$2,0))</f>
        <v>0</v>
      </c>
      <c r="O199" s="190">
        <f>INDEX(BD_Seguimiento_OAP_2019!$AV$3:$BG$294,MATCH(Revisión_Avance_Periodo!$I199,BD_Seguimiento_OAP_2019!$L$3:$L$294,0),MATCH(Revisión_Avance_Periodo!$M199,BD_Seguimiento_OAP_2019!$AV$2:$BG$2,0))</f>
        <v>0</v>
      </c>
      <c r="P199" s="175">
        <f t="shared" ref="P199:P205" si="37">IFERROR((O199/N199),0)</f>
        <v>0</v>
      </c>
      <c r="Q199" s="182" t="str">
        <f>VLOOKUP(P199,Tabla_Indicador_Gestion4[#All],3,TRUE)</f>
        <v>Por Ejecutar</v>
      </c>
      <c r="R199" s="236">
        <f>SUBTOTAL(9,$N$194:$N199)</f>
        <v>305</v>
      </c>
      <c r="S199" s="230">
        <f>SUBTOTAL(9,$O$194:$O199)</f>
        <v>285</v>
      </c>
      <c r="T199" s="231">
        <f>IFERROR(+Revisión_Avance_Periodo!$S199/Revisión_Avance_Periodo!$R199,0)</f>
        <v>0.93442622950819676</v>
      </c>
      <c r="U199" s="184"/>
      <c r="V199" s="185"/>
      <c r="W199" s="183"/>
      <c r="X199" s="183"/>
      <c r="Y199" s="183"/>
      <c r="Z199" s="186"/>
      <c r="AA199" s="187"/>
    </row>
    <row r="200" spans="1:27" x14ac:dyDescent="0.25">
      <c r="A200" s="88">
        <v>17</v>
      </c>
      <c r="B200" s="91" t="str">
        <f>CONCATENATE(Revisión_Avance_Periodo!$C200,";",Revisión_Avance_Periodo!$E200,";",Revisión_Avance_Periodo!$I200)</f>
        <v>OE1;PR_10;ACT_03</v>
      </c>
      <c r="C200" s="170" t="s">
        <v>9</v>
      </c>
      <c r="D200" s="171" t="str">
        <f>VLOOKUP(Revisión_Avance_Periodo!$C200,Componentes_BD!$F$1:$G$5,2,FALSE)</f>
        <v>Fortalecer la Vigilancia.</v>
      </c>
      <c r="E200" s="106" t="s">
        <v>12</v>
      </c>
      <c r="F200" s="89">
        <v>2</v>
      </c>
      <c r="G200" s="89" t="str">
        <f>VLOOKUP(Revisión_Avance_Periodo!$A200,BD_Seguimiento_OAP_2019!$A$2:$G$294,7,FALSE)</f>
        <v>PAI</v>
      </c>
      <c r="H200" s="89" t="str">
        <f>VLOOKUP(Revisión_Avance_Periodo!$A200,BD_Seguimiento_OAP_2019!$A$2:$J$294,10,FALSE)</f>
        <v>PAI_01 - Operacional</v>
      </c>
      <c r="I200" s="89" t="s">
        <v>284</v>
      </c>
      <c r="J200" s="89" t="str">
        <f>VLOOKUP(Revisión_Avance_Periodo!$I200,BD_Seguimiento_OAP_2019!$L:$M,2,FALSE)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00" s="106" t="s">
        <v>55</v>
      </c>
      <c r="L200" s="172">
        <v>4.4642857142857152E-4</v>
      </c>
      <c r="M200" s="173" t="s">
        <v>110</v>
      </c>
      <c r="N200" s="190">
        <f>INDEX(BD_Seguimiento_OAP_2019!$AH$3:$AS$294,MATCH(Revisión_Avance_Periodo!$I200,BD_Seguimiento_OAP_2019!$L$3:$L$294,0),MATCH(Revisión_Avance_Periodo!$M200,BD_Seguimiento_OAP_2019!$AH$2:$AS$2,0))</f>
        <v>0</v>
      </c>
      <c r="O200" s="190">
        <f>INDEX(BD_Seguimiento_OAP_2019!$AV$3:$BG$294,MATCH(Revisión_Avance_Periodo!$I200,BD_Seguimiento_OAP_2019!$L$3:$L$294,0),MATCH(Revisión_Avance_Periodo!$M200,BD_Seguimiento_OAP_2019!$AV$2:$BG$2,0))</f>
        <v>0</v>
      </c>
      <c r="P200" s="175">
        <f t="shared" si="37"/>
        <v>0</v>
      </c>
      <c r="Q200" s="173" t="str">
        <f>VLOOKUP(P200,Tabla_Indicador_Gestion4[#All],3,TRUE)</f>
        <v>Por Ejecutar</v>
      </c>
      <c r="R200" s="236">
        <f>SUBTOTAL(9,$N$194:$N200)</f>
        <v>305</v>
      </c>
      <c r="S200" s="230">
        <f>SUBTOTAL(9,$O$194:$O200)</f>
        <v>285</v>
      </c>
      <c r="T200" s="231">
        <f>IFERROR(+Revisión_Avance_Periodo!$S200/Revisión_Avance_Periodo!$R200,0)</f>
        <v>0.93442622950819676</v>
      </c>
      <c r="U200" s="184"/>
      <c r="V200" s="185"/>
      <c r="W200" s="183"/>
      <c r="X200" s="183"/>
      <c r="Y200" s="183"/>
      <c r="Z200" s="186"/>
      <c r="AA200" s="187"/>
    </row>
    <row r="201" spans="1:27" x14ac:dyDescent="0.25">
      <c r="A201" s="94">
        <v>17</v>
      </c>
      <c r="B201" s="96" t="str">
        <f>CONCATENATE(Revisión_Avance_Periodo!$C201,";",Revisión_Avance_Periodo!$E201,";",Revisión_Avance_Periodo!$I201)</f>
        <v>OE1;PR_10;ACT_03</v>
      </c>
      <c r="C201" s="180" t="s">
        <v>9</v>
      </c>
      <c r="D201" s="181" t="str">
        <f>VLOOKUP(Revisión_Avance_Periodo!$C201,Componentes_BD!$F$1:$G$5,2,FALSE)</f>
        <v>Fortalecer la Vigilancia.</v>
      </c>
      <c r="E201" s="119" t="s">
        <v>12</v>
      </c>
      <c r="F201" s="95">
        <v>2</v>
      </c>
      <c r="G201" s="95" t="str">
        <f>VLOOKUP(Revisión_Avance_Periodo!$A201,BD_Seguimiento_OAP_2019!$A$2:$G$294,7,FALSE)</f>
        <v>PAI</v>
      </c>
      <c r="H201" s="95" t="str">
        <f>VLOOKUP(Revisión_Avance_Periodo!$A201,BD_Seguimiento_OAP_2019!$A$2:$J$294,10,FALSE)</f>
        <v>PAI_01 - Operacional</v>
      </c>
      <c r="I201" s="95" t="s">
        <v>284</v>
      </c>
      <c r="J201" s="95" t="str">
        <f>VLOOKUP(Revisión_Avance_Periodo!$I201,BD_Seguimiento_OAP_2019!$L:$M,2,FALSE)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01" s="119" t="s">
        <v>55</v>
      </c>
      <c r="L201" s="172">
        <v>4.4642857142857152E-4</v>
      </c>
      <c r="M201" s="182" t="s">
        <v>111</v>
      </c>
      <c r="N201" s="190">
        <f>INDEX(BD_Seguimiento_OAP_2019!$AH$3:$AS$294,MATCH(Revisión_Avance_Periodo!$I201,BD_Seguimiento_OAP_2019!$L$3:$L$294,0),MATCH(Revisión_Avance_Periodo!$M201,BD_Seguimiento_OAP_2019!$AH$2:$AS$2,0))</f>
        <v>0</v>
      </c>
      <c r="O201" s="190">
        <f>INDEX(BD_Seguimiento_OAP_2019!$AV$3:$BG$294,MATCH(Revisión_Avance_Periodo!$I201,BD_Seguimiento_OAP_2019!$L$3:$L$294,0),MATCH(Revisión_Avance_Periodo!$M201,BD_Seguimiento_OAP_2019!$AV$2:$BG$2,0))</f>
        <v>0</v>
      </c>
      <c r="P201" s="175">
        <f t="shared" si="37"/>
        <v>0</v>
      </c>
      <c r="Q201" s="182" t="str">
        <f>VLOOKUP(P201,Tabla_Indicador_Gestion4[#All],3,TRUE)</f>
        <v>Por Ejecutar</v>
      </c>
      <c r="R201" s="236">
        <f>SUBTOTAL(9,$N$194:$N201)</f>
        <v>305</v>
      </c>
      <c r="S201" s="230">
        <f>SUBTOTAL(9,$O$194:$O201)</f>
        <v>285</v>
      </c>
      <c r="T201" s="231">
        <f>IFERROR(+Revisión_Avance_Periodo!$S201/Revisión_Avance_Periodo!$R201,0)</f>
        <v>0.93442622950819676</v>
      </c>
      <c r="U201" s="184"/>
      <c r="V201" s="185"/>
      <c r="W201" s="183"/>
      <c r="X201" s="183"/>
      <c r="Y201" s="183"/>
      <c r="Z201" s="186"/>
      <c r="AA201" s="187"/>
    </row>
    <row r="202" spans="1:27" x14ac:dyDescent="0.25">
      <c r="A202" s="88">
        <v>17</v>
      </c>
      <c r="B202" s="91" t="str">
        <f>CONCATENATE(Revisión_Avance_Periodo!$C202,";",Revisión_Avance_Periodo!$E202,";",Revisión_Avance_Periodo!$I202)</f>
        <v>OE1;PR_10;ACT_03</v>
      </c>
      <c r="C202" s="170" t="s">
        <v>9</v>
      </c>
      <c r="D202" s="171" t="str">
        <f>VLOOKUP(Revisión_Avance_Periodo!$C202,Componentes_BD!$F$1:$G$5,2,FALSE)</f>
        <v>Fortalecer la Vigilancia.</v>
      </c>
      <c r="E202" s="106" t="s">
        <v>12</v>
      </c>
      <c r="F202" s="89">
        <v>2</v>
      </c>
      <c r="G202" s="89" t="str">
        <f>VLOOKUP(Revisión_Avance_Periodo!$A202,BD_Seguimiento_OAP_2019!$A$2:$G$294,7,FALSE)</f>
        <v>PAI</v>
      </c>
      <c r="H202" s="89" t="str">
        <f>VLOOKUP(Revisión_Avance_Periodo!$A202,BD_Seguimiento_OAP_2019!$A$2:$J$294,10,FALSE)</f>
        <v>PAI_01 - Operacional</v>
      </c>
      <c r="I202" s="89" t="s">
        <v>284</v>
      </c>
      <c r="J202" s="89" t="str">
        <f>VLOOKUP(Revisión_Avance_Periodo!$I202,BD_Seguimiento_OAP_2019!$L:$M,2,FALSE)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02" s="106" t="s">
        <v>55</v>
      </c>
      <c r="L202" s="172">
        <v>4.4642857142857152E-4</v>
      </c>
      <c r="M202" s="173" t="s">
        <v>112</v>
      </c>
      <c r="N202" s="190">
        <f>INDEX(BD_Seguimiento_OAP_2019!$AH$3:$AS$294,MATCH(Revisión_Avance_Periodo!$I202,BD_Seguimiento_OAP_2019!$L$3:$L$294,0),MATCH(Revisión_Avance_Periodo!$M202,BD_Seguimiento_OAP_2019!$AH$2:$AS$2,0))</f>
        <v>0</v>
      </c>
      <c r="O202" s="190">
        <f>INDEX(BD_Seguimiento_OAP_2019!$AV$3:$BG$294,MATCH(Revisión_Avance_Periodo!$I202,BD_Seguimiento_OAP_2019!$L$3:$L$294,0),MATCH(Revisión_Avance_Periodo!$M202,BD_Seguimiento_OAP_2019!$AV$2:$BG$2,0))</f>
        <v>0</v>
      </c>
      <c r="P202" s="175">
        <f t="shared" si="37"/>
        <v>0</v>
      </c>
      <c r="Q202" s="173" t="str">
        <f>VLOOKUP(P202,Tabla_Indicador_Gestion4[#All],3,TRUE)</f>
        <v>Por Ejecutar</v>
      </c>
      <c r="R202" s="236">
        <f>SUBTOTAL(9,$N$194:$N202)</f>
        <v>305</v>
      </c>
      <c r="S202" s="230">
        <f>SUBTOTAL(9,$O$194:$O202)</f>
        <v>285</v>
      </c>
      <c r="T202" s="231">
        <f>IFERROR(+Revisión_Avance_Periodo!$S202/Revisión_Avance_Periodo!$R202,0)</f>
        <v>0.93442622950819676</v>
      </c>
      <c r="U202" s="184"/>
      <c r="V202" s="185"/>
      <c r="W202" s="183"/>
      <c r="X202" s="183"/>
      <c r="Y202" s="183"/>
      <c r="Z202" s="186"/>
      <c r="AA202" s="187"/>
    </row>
    <row r="203" spans="1:27" x14ac:dyDescent="0.25">
      <c r="A203" s="94">
        <v>17</v>
      </c>
      <c r="B203" s="96" t="str">
        <f>CONCATENATE(Revisión_Avance_Periodo!$C203,";",Revisión_Avance_Periodo!$E203,";",Revisión_Avance_Periodo!$I203)</f>
        <v>OE1;PR_10;ACT_03</v>
      </c>
      <c r="C203" s="180" t="s">
        <v>9</v>
      </c>
      <c r="D203" s="181" t="str">
        <f>VLOOKUP(Revisión_Avance_Periodo!$C203,Componentes_BD!$F$1:$G$5,2,FALSE)</f>
        <v>Fortalecer la Vigilancia.</v>
      </c>
      <c r="E203" s="119" t="s">
        <v>12</v>
      </c>
      <c r="F203" s="95">
        <v>2</v>
      </c>
      <c r="G203" s="95" t="str">
        <f>VLOOKUP(Revisión_Avance_Periodo!$A203,BD_Seguimiento_OAP_2019!$A$2:$G$294,7,FALSE)</f>
        <v>PAI</v>
      </c>
      <c r="H203" s="95" t="str">
        <f>VLOOKUP(Revisión_Avance_Periodo!$A203,BD_Seguimiento_OAP_2019!$A$2:$J$294,10,FALSE)</f>
        <v>PAI_01 - Operacional</v>
      </c>
      <c r="I203" s="95" t="s">
        <v>284</v>
      </c>
      <c r="J203" s="95" t="str">
        <f>VLOOKUP(Revisión_Avance_Periodo!$I203,BD_Seguimiento_OAP_2019!$L:$M,2,FALSE)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03" s="119" t="s">
        <v>55</v>
      </c>
      <c r="L203" s="172">
        <v>4.4642857142857152E-4</v>
      </c>
      <c r="M203" s="182" t="s">
        <v>113</v>
      </c>
      <c r="N203" s="190">
        <f>INDEX(BD_Seguimiento_OAP_2019!$AH$3:$AS$294,MATCH(Revisión_Avance_Periodo!$I203,BD_Seguimiento_OAP_2019!$L$3:$L$294,0),MATCH(Revisión_Avance_Periodo!$M203,BD_Seguimiento_OAP_2019!$AH$2:$AS$2,0))</f>
        <v>0</v>
      </c>
      <c r="O203" s="190">
        <f>INDEX(BD_Seguimiento_OAP_2019!$AV$3:$BG$294,MATCH(Revisión_Avance_Periodo!$I203,BD_Seguimiento_OAP_2019!$L$3:$L$294,0),MATCH(Revisión_Avance_Periodo!$M203,BD_Seguimiento_OAP_2019!$AV$2:$BG$2,0))</f>
        <v>0</v>
      </c>
      <c r="P203" s="175">
        <f t="shared" si="37"/>
        <v>0</v>
      </c>
      <c r="Q203" s="182" t="str">
        <f>VLOOKUP(P203,Tabla_Indicador_Gestion4[#All],3,TRUE)</f>
        <v>Por Ejecutar</v>
      </c>
      <c r="R203" s="236">
        <f>SUBTOTAL(9,$N$194:$N203)</f>
        <v>305</v>
      </c>
      <c r="S203" s="230">
        <f>SUBTOTAL(9,$O$194:$O203)</f>
        <v>285</v>
      </c>
      <c r="T203" s="231">
        <f>IFERROR(+Revisión_Avance_Periodo!$S203/Revisión_Avance_Periodo!$R203,0)</f>
        <v>0.93442622950819676</v>
      </c>
      <c r="U203" s="184"/>
      <c r="V203" s="185"/>
      <c r="W203" s="183"/>
      <c r="X203" s="183"/>
      <c r="Y203" s="183"/>
      <c r="Z203" s="186"/>
      <c r="AA203" s="187"/>
    </row>
    <row r="204" spans="1:27" x14ac:dyDescent="0.25">
      <c r="A204" s="88">
        <v>17</v>
      </c>
      <c r="B204" s="91" t="str">
        <f>CONCATENATE(Revisión_Avance_Periodo!$C204,";",Revisión_Avance_Periodo!$E204,";",Revisión_Avance_Periodo!$I204)</f>
        <v>OE1;PR_10;ACT_03</v>
      </c>
      <c r="C204" s="170" t="s">
        <v>9</v>
      </c>
      <c r="D204" s="171" t="str">
        <f>VLOOKUP(Revisión_Avance_Periodo!$C204,Componentes_BD!$F$1:$G$5,2,FALSE)</f>
        <v>Fortalecer la Vigilancia.</v>
      </c>
      <c r="E204" s="106" t="s">
        <v>12</v>
      </c>
      <c r="F204" s="89">
        <v>2</v>
      </c>
      <c r="G204" s="89" t="str">
        <f>VLOOKUP(Revisión_Avance_Periodo!$A204,BD_Seguimiento_OAP_2019!$A$2:$G$294,7,FALSE)</f>
        <v>PAI</v>
      </c>
      <c r="H204" s="89" t="str">
        <f>VLOOKUP(Revisión_Avance_Periodo!$A204,BD_Seguimiento_OAP_2019!$A$2:$J$294,10,FALSE)</f>
        <v>PAI_01 - Operacional</v>
      </c>
      <c r="I204" s="89" t="s">
        <v>284</v>
      </c>
      <c r="J204" s="89" t="str">
        <f>VLOOKUP(Revisión_Avance_Periodo!$I204,BD_Seguimiento_OAP_2019!$L:$M,2,FALSE)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04" s="106" t="s">
        <v>55</v>
      </c>
      <c r="L204" s="172">
        <v>4.4642857142857152E-4</v>
      </c>
      <c r="M204" s="173" t="s">
        <v>114</v>
      </c>
      <c r="N204" s="190">
        <f>INDEX(BD_Seguimiento_OAP_2019!$AH$3:$AS$294,MATCH(Revisión_Avance_Periodo!$I204,BD_Seguimiento_OAP_2019!$L$3:$L$294,0),MATCH(Revisión_Avance_Periodo!$M204,BD_Seguimiento_OAP_2019!$AH$2:$AS$2,0))</f>
        <v>0</v>
      </c>
      <c r="O204" s="190">
        <f>INDEX(BD_Seguimiento_OAP_2019!$AV$3:$BG$294,MATCH(Revisión_Avance_Periodo!$I204,BD_Seguimiento_OAP_2019!$L$3:$L$294,0),MATCH(Revisión_Avance_Periodo!$M204,BD_Seguimiento_OAP_2019!$AV$2:$BG$2,0))</f>
        <v>0</v>
      </c>
      <c r="P204" s="175">
        <f t="shared" si="37"/>
        <v>0</v>
      </c>
      <c r="Q204" s="173" t="str">
        <f>VLOOKUP(P204,Tabla_Indicador_Gestion4[#All],3,TRUE)</f>
        <v>Por Ejecutar</v>
      </c>
      <c r="R204" s="236">
        <f>SUBTOTAL(9,$N$194:$N204)</f>
        <v>305</v>
      </c>
      <c r="S204" s="230">
        <f>SUBTOTAL(9,$O$194:$O204)</f>
        <v>285</v>
      </c>
      <c r="T204" s="231">
        <f>IFERROR(+Revisión_Avance_Periodo!$S204/Revisión_Avance_Periodo!$R204,0)</f>
        <v>0.93442622950819676</v>
      </c>
      <c r="U204" s="184"/>
      <c r="V204" s="185"/>
      <c r="W204" s="183"/>
      <c r="X204" s="183"/>
      <c r="Y204" s="183"/>
      <c r="Z204" s="186"/>
      <c r="AA204" s="187"/>
    </row>
    <row r="205" spans="1:27" ht="15.75" thickBot="1" x14ac:dyDescent="0.3">
      <c r="A205" s="94">
        <v>17</v>
      </c>
      <c r="B205" s="96" t="str">
        <f>CONCATENATE(Revisión_Avance_Periodo!$C205,";",Revisión_Avance_Periodo!$E205,";",Revisión_Avance_Periodo!$I205)</f>
        <v>OE1;PR_10;ACT_03</v>
      </c>
      <c r="C205" s="180" t="s">
        <v>9</v>
      </c>
      <c r="D205" s="181" t="str">
        <f>VLOOKUP(Revisión_Avance_Periodo!$C205,Componentes_BD!$F$1:$G$5,2,FALSE)</f>
        <v>Fortalecer la Vigilancia.</v>
      </c>
      <c r="E205" s="119" t="s">
        <v>12</v>
      </c>
      <c r="F205" s="95">
        <v>2</v>
      </c>
      <c r="G205" s="95" t="str">
        <f>VLOOKUP(Revisión_Avance_Periodo!$A205,BD_Seguimiento_OAP_2019!$A$2:$G$294,7,FALSE)</f>
        <v>PAI</v>
      </c>
      <c r="H205" s="95" t="str">
        <f>VLOOKUP(Revisión_Avance_Periodo!$A205,BD_Seguimiento_OAP_2019!$A$2:$J$294,10,FALSE)</f>
        <v>PAI_01 - Operacional</v>
      </c>
      <c r="I205" s="95" t="s">
        <v>284</v>
      </c>
      <c r="J205" s="95" t="str">
        <f>VLOOKUP(Revisión_Avance_Periodo!$I205,BD_Seguimiento_OAP_2019!$L:$M,2,FALSE)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05" s="119" t="s">
        <v>55</v>
      </c>
      <c r="L205" s="172">
        <v>4.4642857142857152E-4</v>
      </c>
      <c r="M205" s="182" t="s">
        <v>115</v>
      </c>
      <c r="N205" s="190">
        <f>INDEX(BD_Seguimiento_OAP_2019!$AH$3:$AS$294,MATCH(Revisión_Avance_Periodo!$I205,BD_Seguimiento_OAP_2019!$L$3:$L$294,0),MATCH(Revisión_Avance_Periodo!$M205,BD_Seguimiento_OAP_2019!$AH$2:$AS$2,0))</f>
        <v>0</v>
      </c>
      <c r="O205" s="190">
        <f>INDEX(BD_Seguimiento_OAP_2019!$AV$3:$BG$294,MATCH(Revisión_Avance_Periodo!$I205,BD_Seguimiento_OAP_2019!$L$3:$L$294,0),MATCH(Revisión_Avance_Periodo!$M205,BD_Seguimiento_OAP_2019!$AV$2:$BG$2,0))</f>
        <v>0</v>
      </c>
      <c r="P205" s="175">
        <f t="shared" si="37"/>
        <v>0</v>
      </c>
      <c r="Q205" s="182" t="str">
        <f>VLOOKUP(P205,Tabla_Indicador_Gestion4[#All],3,TRUE)</f>
        <v>Por Ejecutar</v>
      </c>
      <c r="R205" s="236">
        <f>SUBTOTAL(9,$N$194:$N205)</f>
        <v>305</v>
      </c>
      <c r="S205" s="230">
        <f>SUBTOTAL(9,$O$194:$O205)</f>
        <v>285</v>
      </c>
      <c r="T205" s="231">
        <f>IFERROR(+Revisión_Avance_Periodo!$S205/Revisión_Avance_Periodo!$R205,0)</f>
        <v>0.93442622950819676</v>
      </c>
      <c r="U205" s="184"/>
      <c r="V205" s="185"/>
      <c r="W205" s="183"/>
      <c r="X205" s="183"/>
      <c r="Y205" s="183"/>
      <c r="Z205" s="186"/>
      <c r="AA205" s="187"/>
    </row>
    <row r="206" spans="1:27" x14ac:dyDescent="0.25">
      <c r="A206" s="88">
        <v>18</v>
      </c>
      <c r="B206" s="91" t="str">
        <f>CONCATENATE(Revisión_Avance_Periodo!$C206,";",Revisión_Avance_Periodo!$E206,";",Revisión_Avance_Periodo!$I206)</f>
        <v>OE4;PR_09;ACT_04</v>
      </c>
      <c r="C206" s="170" t="s">
        <v>53</v>
      </c>
      <c r="D206" s="171" t="str">
        <f>VLOOKUP(Revisión_Avance_Periodo!$C206,Componentes_BD!$F$1:$G$5,2,FALSE)</f>
        <v>Fortalecer la presencia en las regionales.</v>
      </c>
      <c r="E206" s="106" t="s">
        <v>1579</v>
      </c>
      <c r="F206" s="89">
        <v>1</v>
      </c>
      <c r="G206" s="89" t="str">
        <f>VLOOKUP(Revisión_Avance_Periodo!$A206,BD_Seguimiento_OAP_2019!$A$2:$G$294,7,FALSE)</f>
        <v>PEI</v>
      </c>
      <c r="H206" s="89" t="str">
        <f>VLOOKUP(Revisión_Avance_Periodo!$A206,BD_Seguimiento_OAP_2019!$A$2:$J$294,10,FALSE)</f>
        <v>PEI_09 - Súper Regiones</v>
      </c>
      <c r="I206" s="89" t="s">
        <v>1582</v>
      </c>
      <c r="J206" s="89" t="str">
        <f>VLOOKUP(Revisión_Avance_Periodo!$I206,BD_Seguimiento_OAP_2019!$L:$M,2,FALSE)</f>
        <v>9.1 Efectuar presencia regional</v>
      </c>
      <c r="K206" s="106" t="s">
        <v>55</v>
      </c>
      <c r="L206" s="172">
        <v>4.4642857142857152E-4</v>
      </c>
      <c r="M206" s="173" t="s">
        <v>104</v>
      </c>
      <c r="N206" s="174">
        <f>INDEX(BD_Seguimiento_OAP_2019!$AH$3:$AS$294,MATCH(Revisión_Avance_Periodo!$I206,BD_Seguimiento_OAP_2019!$L$3:$L$294,0),MATCH(Revisión_Avance_Periodo!$M206,BD_Seguimiento_OAP_2019!$AH$2:$AS$2,0))</f>
        <v>0.63</v>
      </c>
      <c r="O206" s="174">
        <f>INDEX(BD_Seguimiento_OAP_2019!$AV$3:$BG$294,MATCH(Revisión_Avance_Periodo!$I206,BD_Seguimiento_OAP_2019!$L$3:$L$294,0),MATCH(Revisión_Avance_Periodo!$M206,BD_Seguimiento_OAP_2019!$AV$2:$BG$2,0))</f>
        <v>0.63</v>
      </c>
      <c r="P206" s="189">
        <f t="shared" si="36"/>
        <v>1</v>
      </c>
      <c r="Q206" s="173" t="str">
        <f>VLOOKUP(P206,Tabla_Indicador_Gestion4[#All],3,TRUE)</f>
        <v>Culminada</v>
      </c>
      <c r="R206" s="213">
        <f>SUBTOTAL(9,$N$206:$N206)</f>
        <v>0.63</v>
      </c>
      <c r="S206" s="214">
        <f>SUBTOTAL(9,$O$206:$O206)</f>
        <v>0.63</v>
      </c>
      <c r="T206" s="234">
        <f>IFERROR(+Revisión_Avance_Periodo!$S206/Revisión_Avance_Periodo!$R206,0)</f>
        <v>1</v>
      </c>
      <c r="U206" s="177">
        <f>SUBTOTAL(9,N206:N217)</f>
        <v>0.88000000000000012</v>
      </c>
      <c r="V206" s="176">
        <f>SUBTOTAL(9,O206:O217)</f>
        <v>0.83000000000000007</v>
      </c>
      <c r="W206" s="176">
        <f t="shared" ref="W206" si="38">+V206/U206</f>
        <v>0.94318181818181812</v>
      </c>
      <c r="X206" s="176"/>
      <c r="Y206" s="176">
        <f>100%-Revisión_Avance_Periodo!$W206</f>
        <v>5.6818181818181879E-2</v>
      </c>
      <c r="Z206" s="178" t="str">
        <f>VLOOKUP(W206,Tabla_Indicador_Gestion4[],3,TRUE)</f>
        <v>Gestionado</v>
      </c>
      <c r="AA206" s="179">
        <f>Revisión_Avance_Periodo!$W206*Revisión_Avance_Periodo!$L206</f>
        <v>4.2106331168831177E-4</v>
      </c>
    </row>
    <row r="207" spans="1:27" x14ac:dyDescent="0.25">
      <c r="A207" s="94">
        <v>18</v>
      </c>
      <c r="B207" s="96" t="str">
        <f>CONCATENATE(Revisión_Avance_Periodo!$C207,";",Revisión_Avance_Periodo!$E207,";",Revisión_Avance_Periodo!$I207)</f>
        <v>OE4;PR_09;ACT_04</v>
      </c>
      <c r="C207" s="180" t="s">
        <v>53</v>
      </c>
      <c r="D207" s="181" t="str">
        <f>VLOOKUP(Revisión_Avance_Periodo!$C207,Componentes_BD!$F$1:$G$5,2,FALSE)</f>
        <v>Fortalecer la presencia en las regionales.</v>
      </c>
      <c r="E207" s="119" t="s">
        <v>1579</v>
      </c>
      <c r="F207" s="95">
        <v>1</v>
      </c>
      <c r="G207" s="95" t="str">
        <f>VLOOKUP(Revisión_Avance_Periodo!$A207,BD_Seguimiento_OAP_2019!$A$2:$G$294,7,FALSE)</f>
        <v>PEI</v>
      </c>
      <c r="H207" s="95" t="str">
        <f>VLOOKUP(Revisión_Avance_Periodo!$A207,BD_Seguimiento_OAP_2019!$A$2:$J$294,10,FALSE)</f>
        <v>PEI_09 - Súper Regiones</v>
      </c>
      <c r="I207" s="95" t="s">
        <v>1582</v>
      </c>
      <c r="J207" s="95" t="str">
        <f>VLOOKUP(Revisión_Avance_Periodo!$I207,BD_Seguimiento_OAP_2019!$L:$M,2,FALSE)</f>
        <v>9.1 Efectuar presencia regional</v>
      </c>
      <c r="K207" s="119" t="s">
        <v>55</v>
      </c>
      <c r="L207" s="172">
        <v>4.4642857142857152E-4</v>
      </c>
      <c r="M207" s="182" t="s">
        <v>105</v>
      </c>
      <c r="N207" s="174">
        <f>INDEX(BD_Seguimiento_OAP_2019!$AH$3:$AS$294,MATCH(Revisión_Avance_Periodo!$I207,BD_Seguimiento_OAP_2019!$L$3:$L$294,0),MATCH(Revisión_Avance_Periodo!$M207,BD_Seguimiento_OAP_2019!$AH$2:$AS$2,0))</f>
        <v>0</v>
      </c>
      <c r="O207" s="174">
        <f>INDEX(BD_Seguimiento_OAP_2019!$AV$3:$BG$294,MATCH(Revisión_Avance_Periodo!$I207,BD_Seguimiento_OAP_2019!$L$3:$L$294,0),MATCH(Revisión_Avance_Periodo!$M207,BD_Seguimiento_OAP_2019!$AV$2:$BG$2,0))</f>
        <v>0</v>
      </c>
      <c r="P207" s="175">
        <f t="shared" ref="P207:P208" si="39">IFERROR((O207/N207),0)</f>
        <v>0</v>
      </c>
      <c r="Q207" s="182" t="str">
        <f>VLOOKUP(P207,Tabla_Indicador_Gestion4[#All],3,TRUE)</f>
        <v>Por Ejecutar</v>
      </c>
      <c r="R207" s="215">
        <f>SUBTOTAL(9,$N$206:$N207)</f>
        <v>0.63</v>
      </c>
      <c r="S207" s="216">
        <f>SUBTOTAL(9,$O$206:$O207)</f>
        <v>0.63</v>
      </c>
      <c r="T207" s="231">
        <f>IFERROR(+Revisión_Avance_Periodo!$S207/Revisión_Avance_Periodo!$R207,0)</f>
        <v>1</v>
      </c>
      <c r="U207" s="184"/>
      <c r="V207" s="185"/>
      <c r="W207" s="183"/>
      <c r="X207" s="183"/>
      <c r="Y207" s="183"/>
      <c r="Z207" s="186"/>
      <c r="AA207" s="187"/>
    </row>
    <row r="208" spans="1:27" x14ac:dyDescent="0.25">
      <c r="A208" s="88">
        <v>18</v>
      </c>
      <c r="B208" s="91" t="str">
        <f>CONCATENATE(Revisión_Avance_Periodo!$C208,";",Revisión_Avance_Periodo!$E208,";",Revisión_Avance_Periodo!$I208)</f>
        <v>OE4;PR_09;ACT_04</v>
      </c>
      <c r="C208" s="170" t="s">
        <v>53</v>
      </c>
      <c r="D208" s="171" t="str">
        <f>VLOOKUP(Revisión_Avance_Periodo!$C208,Componentes_BD!$F$1:$G$5,2,FALSE)</f>
        <v>Fortalecer la presencia en las regionales.</v>
      </c>
      <c r="E208" s="106" t="s">
        <v>1579</v>
      </c>
      <c r="F208" s="89">
        <v>1</v>
      </c>
      <c r="G208" s="89" t="str">
        <f>VLOOKUP(Revisión_Avance_Periodo!$A208,BD_Seguimiento_OAP_2019!$A$2:$G$294,7,FALSE)</f>
        <v>PEI</v>
      </c>
      <c r="H208" s="89" t="str">
        <f>VLOOKUP(Revisión_Avance_Periodo!$A208,BD_Seguimiento_OAP_2019!$A$2:$J$294,10,FALSE)</f>
        <v>PEI_09 - Súper Regiones</v>
      </c>
      <c r="I208" s="89" t="s">
        <v>1582</v>
      </c>
      <c r="J208" s="89" t="str">
        <f>VLOOKUP(Revisión_Avance_Periodo!$I208,BD_Seguimiento_OAP_2019!$L:$M,2,FALSE)</f>
        <v>9.1 Efectuar presencia regional</v>
      </c>
      <c r="K208" s="106" t="s">
        <v>55</v>
      </c>
      <c r="L208" s="172">
        <v>4.4642857142857152E-4</v>
      </c>
      <c r="M208" s="173" t="s">
        <v>106</v>
      </c>
      <c r="N208" s="174">
        <f>INDEX(BD_Seguimiento_OAP_2019!$AH$3:$AS$294,MATCH(Revisión_Avance_Periodo!$I208,BD_Seguimiento_OAP_2019!$L$3:$L$294,0),MATCH(Revisión_Avance_Periodo!$M208,BD_Seguimiento_OAP_2019!$AH$2:$AS$2,0))</f>
        <v>0</v>
      </c>
      <c r="O208" s="174">
        <f>INDEX(BD_Seguimiento_OAP_2019!$AV$3:$BG$294,MATCH(Revisión_Avance_Periodo!$I208,BD_Seguimiento_OAP_2019!$L$3:$L$294,0),MATCH(Revisión_Avance_Periodo!$M208,BD_Seguimiento_OAP_2019!$AV$2:$BG$2,0))</f>
        <v>0</v>
      </c>
      <c r="P208" s="175">
        <f t="shared" si="39"/>
        <v>0</v>
      </c>
      <c r="Q208" s="173" t="str">
        <f>VLOOKUP(P208,Tabla_Indicador_Gestion4[#All],3,TRUE)</f>
        <v>Por Ejecutar</v>
      </c>
      <c r="R208" s="215">
        <f>SUBTOTAL(9,$N$206:$N208)</f>
        <v>0.63</v>
      </c>
      <c r="S208" s="216">
        <f>SUBTOTAL(9,$O$206:$O208)</f>
        <v>0.63</v>
      </c>
      <c r="T208" s="231">
        <f>IFERROR(+Revisión_Avance_Periodo!$S208/Revisión_Avance_Periodo!$R208,0)</f>
        <v>1</v>
      </c>
      <c r="U208" s="184"/>
      <c r="V208" s="185"/>
      <c r="W208" s="183"/>
      <c r="X208" s="183"/>
      <c r="Y208" s="183"/>
      <c r="Z208" s="186"/>
      <c r="AA208" s="187"/>
    </row>
    <row r="209" spans="1:27" x14ac:dyDescent="0.25">
      <c r="A209" s="94">
        <v>18</v>
      </c>
      <c r="B209" s="96" t="str">
        <f>CONCATENATE(Revisión_Avance_Periodo!$C209,";",Revisión_Avance_Periodo!$E209,";",Revisión_Avance_Periodo!$I209)</f>
        <v>OE4;PR_09;ACT_04</v>
      </c>
      <c r="C209" s="180" t="s">
        <v>53</v>
      </c>
      <c r="D209" s="181" t="str">
        <f>VLOOKUP(Revisión_Avance_Periodo!$C209,Componentes_BD!$F$1:$G$5,2,FALSE)</f>
        <v>Fortalecer la presencia en las regionales.</v>
      </c>
      <c r="E209" s="119" t="s">
        <v>1579</v>
      </c>
      <c r="F209" s="95">
        <v>1</v>
      </c>
      <c r="G209" s="95" t="str">
        <f>VLOOKUP(Revisión_Avance_Periodo!$A209,BD_Seguimiento_OAP_2019!$A$2:$G$294,7,FALSE)</f>
        <v>PEI</v>
      </c>
      <c r="H209" s="95" t="str">
        <f>VLOOKUP(Revisión_Avance_Periodo!$A209,BD_Seguimiento_OAP_2019!$A$2:$J$294,10,FALSE)</f>
        <v>PEI_09 - Súper Regiones</v>
      </c>
      <c r="I209" s="95" t="s">
        <v>1582</v>
      </c>
      <c r="J209" s="95" t="str">
        <f>VLOOKUP(Revisión_Avance_Periodo!$I209,BD_Seguimiento_OAP_2019!$L:$M,2,FALSE)</f>
        <v>9.1 Efectuar presencia regional</v>
      </c>
      <c r="K209" s="119" t="s">
        <v>55</v>
      </c>
      <c r="L209" s="172">
        <v>4.4642857142857152E-4</v>
      </c>
      <c r="M209" s="182" t="s">
        <v>107</v>
      </c>
      <c r="N209" s="174">
        <f>INDEX(BD_Seguimiento_OAP_2019!$AH$3:$AS$294,MATCH(Revisión_Avance_Periodo!$I209,BD_Seguimiento_OAP_2019!$L$3:$L$294,0),MATCH(Revisión_Avance_Periodo!$M209,BD_Seguimiento_OAP_2019!$AH$2:$AS$2,0))</f>
        <v>0.2</v>
      </c>
      <c r="O209" s="174">
        <f>INDEX(BD_Seguimiento_OAP_2019!$AV$3:$BG$294,MATCH(Revisión_Avance_Periodo!$I209,BD_Seguimiento_OAP_2019!$L$3:$L$294,0),MATCH(Revisión_Avance_Periodo!$M209,BD_Seguimiento_OAP_2019!$AV$2:$BG$2,0))</f>
        <v>0.2</v>
      </c>
      <c r="P209" s="188">
        <f t="shared" si="36"/>
        <v>1</v>
      </c>
      <c r="Q209" s="182" t="str">
        <f>VLOOKUP(P209,Tabla_Indicador_Gestion4[#All],3,TRUE)</f>
        <v>Culminada</v>
      </c>
      <c r="R209" s="215">
        <f>SUBTOTAL(9,$N$206:$N209)</f>
        <v>0.83000000000000007</v>
      </c>
      <c r="S209" s="216">
        <f>SUBTOTAL(9,$O$206:$O209)</f>
        <v>0.83000000000000007</v>
      </c>
      <c r="T209" s="231">
        <f>IFERROR(+Revisión_Avance_Periodo!$S209/Revisión_Avance_Periodo!$R209,0)</f>
        <v>1</v>
      </c>
      <c r="U209" s="184"/>
      <c r="V209" s="185"/>
      <c r="W209" s="183"/>
      <c r="X209" s="183"/>
      <c r="Y209" s="183"/>
      <c r="Z209" s="186"/>
      <c r="AA209" s="187"/>
    </row>
    <row r="210" spans="1:27" x14ac:dyDescent="0.25">
      <c r="A210" s="88">
        <v>18</v>
      </c>
      <c r="B210" s="91" t="str">
        <f>CONCATENATE(Revisión_Avance_Periodo!$C210,";",Revisión_Avance_Periodo!$E210,";",Revisión_Avance_Periodo!$I210)</f>
        <v>OE4;PR_09;ACT_04</v>
      </c>
      <c r="C210" s="170" t="s">
        <v>53</v>
      </c>
      <c r="D210" s="171" t="str">
        <f>VLOOKUP(Revisión_Avance_Periodo!$C210,Componentes_BD!$F$1:$G$5,2,FALSE)</f>
        <v>Fortalecer la presencia en las regionales.</v>
      </c>
      <c r="E210" s="106" t="s">
        <v>1579</v>
      </c>
      <c r="F210" s="89">
        <v>1</v>
      </c>
      <c r="G210" s="89" t="str">
        <f>VLOOKUP(Revisión_Avance_Periodo!$A210,BD_Seguimiento_OAP_2019!$A$2:$G$294,7,FALSE)</f>
        <v>PEI</v>
      </c>
      <c r="H210" s="89" t="str">
        <f>VLOOKUP(Revisión_Avance_Periodo!$A210,BD_Seguimiento_OAP_2019!$A$2:$J$294,10,FALSE)</f>
        <v>PEI_09 - Súper Regiones</v>
      </c>
      <c r="I210" s="89" t="s">
        <v>1582</v>
      </c>
      <c r="J210" s="89" t="str">
        <f>VLOOKUP(Revisión_Avance_Periodo!$I210,BD_Seguimiento_OAP_2019!$L:$M,2,FALSE)</f>
        <v>9.1 Efectuar presencia regional</v>
      </c>
      <c r="K210" s="106" t="s">
        <v>55</v>
      </c>
      <c r="L210" s="172">
        <v>4.4642857142857152E-4</v>
      </c>
      <c r="M210" s="173" t="s">
        <v>108</v>
      </c>
      <c r="N210" s="174">
        <f>INDEX(BD_Seguimiento_OAP_2019!$AH$3:$AS$294,MATCH(Revisión_Avance_Periodo!$I210,BD_Seguimiento_OAP_2019!$L$3:$L$294,0),MATCH(Revisión_Avance_Periodo!$M210,BD_Seguimiento_OAP_2019!$AH$2:$AS$2,0))</f>
        <v>0</v>
      </c>
      <c r="O210" s="174">
        <f>INDEX(BD_Seguimiento_OAP_2019!$AV$3:$BG$294,MATCH(Revisión_Avance_Periodo!$I210,BD_Seguimiento_OAP_2019!$L$3:$L$294,0),MATCH(Revisión_Avance_Periodo!$M210,BD_Seguimiento_OAP_2019!$AV$2:$BG$2,0))</f>
        <v>0</v>
      </c>
      <c r="P210" s="175">
        <f t="shared" ref="P210:P219" si="40">IFERROR((O210/N210),0)</f>
        <v>0</v>
      </c>
      <c r="Q210" s="173" t="str">
        <f>VLOOKUP(P210,Tabla_Indicador_Gestion4[#All],3,TRUE)</f>
        <v>Por Ejecutar</v>
      </c>
      <c r="R210" s="215">
        <f>SUBTOTAL(9,$N$206:$N210)</f>
        <v>0.83000000000000007</v>
      </c>
      <c r="S210" s="216">
        <f>SUBTOTAL(9,$O$206:$O210)</f>
        <v>0.83000000000000007</v>
      </c>
      <c r="T210" s="231">
        <f>IFERROR(+Revisión_Avance_Periodo!$S210/Revisión_Avance_Periodo!$R210,0)</f>
        <v>1</v>
      </c>
      <c r="U210" s="184"/>
      <c r="V210" s="185"/>
      <c r="W210" s="183"/>
      <c r="X210" s="183"/>
      <c r="Y210" s="183"/>
      <c r="Z210" s="186"/>
      <c r="AA210" s="187"/>
    </row>
    <row r="211" spans="1:27" x14ac:dyDescent="0.25">
      <c r="A211" s="94">
        <v>18</v>
      </c>
      <c r="B211" s="96" t="str">
        <f>CONCATENATE(Revisión_Avance_Periodo!$C211,";",Revisión_Avance_Periodo!$E211,";",Revisión_Avance_Periodo!$I211)</f>
        <v>OE4;PR_09;ACT_04</v>
      </c>
      <c r="C211" s="180" t="s">
        <v>53</v>
      </c>
      <c r="D211" s="181" t="str">
        <f>VLOOKUP(Revisión_Avance_Periodo!$C211,Componentes_BD!$F$1:$G$5,2,FALSE)</f>
        <v>Fortalecer la presencia en las regionales.</v>
      </c>
      <c r="E211" s="119" t="s">
        <v>1579</v>
      </c>
      <c r="F211" s="95">
        <v>1</v>
      </c>
      <c r="G211" s="95" t="str">
        <f>VLOOKUP(Revisión_Avance_Periodo!$A211,BD_Seguimiento_OAP_2019!$A$2:$G$294,7,FALSE)</f>
        <v>PEI</v>
      </c>
      <c r="H211" s="95" t="str">
        <f>VLOOKUP(Revisión_Avance_Periodo!$A211,BD_Seguimiento_OAP_2019!$A$2:$J$294,10,FALSE)</f>
        <v>PEI_09 - Súper Regiones</v>
      </c>
      <c r="I211" s="95" t="s">
        <v>1582</v>
      </c>
      <c r="J211" s="95" t="str">
        <f>VLOOKUP(Revisión_Avance_Periodo!$I211,BD_Seguimiento_OAP_2019!$L:$M,2,FALSE)</f>
        <v>9.1 Efectuar presencia regional</v>
      </c>
      <c r="K211" s="119" t="s">
        <v>55</v>
      </c>
      <c r="L211" s="172">
        <v>4.4642857142857152E-4</v>
      </c>
      <c r="M211" s="182" t="s">
        <v>109</v>
      </c>
      <c r="N211" s="174">
        <f>INDEX(BD_Seguimiento_OAP_2019!$AH$3:$AS$294,MATCH(Revisión_Avance_Periodo!$I211,BD_Seguimiento_OAP_2019!$L$3:$L$294,0),MATCH(Revisión_Avance_Periodo!$M211,BD_Seguimiento_OAP_2019!$AH$2:$AS$2,0))</f>
        <v>0</v>
      </c>
      <c r="O211" s="174">
        <f>INDEX(BD_Seguimiento_OAP_2019!$AV$3:$BG$294,MATCH(Revisión_Avance_Periodo!$I211,BD_Seguimiento_OAP_2019!$L$3:$L$294,0),MATCH(Revisión_Avance_Periodo!$M211,BD_Seguimiento_OAP_2019!$AV$2:$BG$2,0))</f>
        <v>0</v>
      </c>
      <c r="P211" s="175">
        <f t="shared" si="40"/>
        <v>0</v>
      </c>
      <c r="Q211" s="182" t="str">
        <f>VLOOKUP(P211,Tabla_Indicador_Gestion4[#All],3,TRUE)</f>
        <v>Por Ejecutar</v>
      </c>
      <c r="R211" s="215">
        <f>SUBTOTAL(9,$N$206:$N211)</f>
        <v>0.83000000000000007</v>
      </c>
      <c r="S211" s="216">
        <f>SUBTOTAL(9,$O$206:$O211)</f>
        <v>0.83000000000000007</v>
      </c>
      <c r="T211" s="231">
        <f>IFERROR(+Revisión_Avance_Periodo!$S211/Revisión_Avance_Periodo!$R211,0)</f>
        <v>1</v>
      </c>
      <c r="U211" s="184"/>
      <c r="V211" s="185"/>
      <c r="W211" s="183"/>
      <c r="X211" s="183"/>
      <c r="Y211" s="183"/>
      <c r="Z211" s="186"/>
      <c r="AA211" s="187"/>
    </row>
    <row r="212" spans="1:27" x14ac:dyDescent="0.25">
      <c r="A212" s="88">
        <v>18</v>
      </c>
      <c r="B212" s="91" t="str">
        <f>CONCATENATE(Revisión_Avance_Periodo!$C212,";",Revisión_Avance_Periodo!$E212,";",Revisión_Avance_Periodo!$I212)</f>
        <v>OE4;PR_09;ACT_04</v>
      </c>
      <c r="C212" s="170" t="s">
        <v>53</v>
      </c>
      <c r="D212" s="171" t="str">
        <f>VLOOKUP(Revisión_Avance_Periodo!$C212,Componentes_BD!$F$1:$G$5,2,FALSE)</f>
        <v>Fortalecer la presencia en las regionales.</v>
      </c>
      <c r="E212" s="106" t="s">
        <v>1579</v>
      </c>
      <c r="F212" s="89">
        <v>1</v>
      </c>
      <c r="G212" s="89" t="str">
        <f>VLOOKUP(Revisión_Avance_Periodo!$A212,BD_Seguimiento_OAP_2019!$A$2:$G$294,7,FALSE)</f>
        <v>PEI</v>
      </c>
      <c r="H212" s="89" t="str">
        <f>VLOOKUP(Revisión_Avance_Periodo!$A212,BD_Seguimiento_OAP_2019!$A$2:$J$294,10,FALSE)</f>
        <v>PEI_09 - Súper Regiones</v>
      </c>
      <c r="I212" s="89" t="s">
        <v>1582</v>
      </c>
      <c r="J212" s="89" t="str">
        <f>VLOOKUP(Revisión_Avance_Periodo!$I212,BD_Seguimiento_OAP_2019!$L:$M,2,FALSE)</f>
        <v>9.1 Efectuar presencia regional</v>
      </c>
      <c r="K212" s="106" t="s">
        <v>55</v>
      </c>
      <c r="L212" s="172">
        <v>4.4642857142857152E-4</v>
      </c>
      <c r="M212" s="173" t="s">
        <v>110</v>
      </c>
      <c r="N212" s="174">
        <f>INDEX(BD_Seguimiento_OAP_2019!$AH$3:$AS$294,MATCH(Revisión_Avance_Periodo!$I212,BD_Seguimiento_OAP_2019!$L$3:$L$294,0),MATCH(Revisión_Avance_Periodo!$M212,BD_Seguimiento_OAP_2019!$AH$2:$AS$2,0))</f>
        <v>0</v>
      </c>
      <c r="O212" s="174">
        <f>INDEX(BD_Seguimiento_OAP_2019!$AV$3:$BG$294,MATCH(Revisión_Avance_Periodo!$I212,BD_Seguimiento_OAP_2019!$L$3:$L$294,0),MATCH(Revisión_Avance_Periodo!$M212,BD_Seguimiento_OAP_2019!$AV$2:$BG$2,0))</f>
        <v>0</v>
      </c>
      <c r="P212" s="175">
        <f t="shared" si="40"/>
        <v>0</v>
      </c>
      <c r="Q212" s="173" t="str">
        <f>VLOOKUP(P212,Tabla_Indicador_Gestion4[#All],3,TRUE)</f>
        <v>Por Ejecutar</v>
      </c>
      <c r="R212" s="215">
        <f>SUBTOTAL(9,$N$206:$N212)</f>
        <v>0.83000000000000007</v>
      </c>
      <c r="S212" s="216">
        <f>SUBTOTAL(9,$O$206:$O212)</f>
        <v>0.83000000000000007</v>
      </c>
      <c r="T212" s="231">
        <f>IFERROR(+Revisión_Avance_Periodo!$S212/Revisión_Avance_Periodo!$R212,0)</f>
        <v>1</v>
      </c>
      <c r="U212" s="184"/>
      <c r="V212" s="185"/>
      <c r="W212" s="183"/>
      <c r="X212" s="183"/>
      <c r="Y212" s="183"/>
      <c r="Z212" s="186"/>
      <c r="AA212" s="187"/>
    </row>
    <row r="213" spans="1:27" x14ac:dyDescent="0.25">
      <c r="A213" s="94">
        <v>18</v>
      </c>
      <c r="B213" s="96" t="str">
        <f>CONCATENATE(Revisión_Avance_Periodo!$C213,";",Revisión_Avance_Periodo!$E213,";",Revisión_Avance_Periodo!$I213)</f>
        <v>OE4;PR_09;ACT_04</v>
      </c>
      <c r="C213" s="180" t="s">
        <v>53</v>
      </c>
      <c r="D213" s="181" t="str">
        <f>VLOOKUP(Revisión_Avance_Periodo!$C213,Componentes_BD!$F$1:$G$5,2,FALSE)</f>
        <v>Fortalecer la presencia en las regionales.</v>
      </c>
      <c r="E213" s="119" t="s">
        <v>1579</v>
      </c>
      <c r="F213" s="95">
        <v>1</v>
      </c>
      <c r="G213" s="95" t="str">
        <f>VLOOKUP(Revisión_Avance_Periodo!$A213,BD_Seguimiento_OAP_2019!$A$2:$G$294,7,FALSE)</f>
        <v>PEI</v>
      </c>
      <c r="H213" s="95" t="str">
        <f>VLOOKUP(Revisión_Avance_Periodo!$A213,BD_Seguimiento_OAP_2019!$A$2:$J$294,10,FALSE)</f>
        <v>PEI_09 - Súper Regiones</v>
      </c>
      <c r="I213" s="95" t="s">
        <v>1582</v>
      </c>
      <c r="J213" s="95" t="str">
        <f>VLOOKUP(Revisión_Avance_Periodo!$I213,BD_Seguimiento_OAP_2019!$L:$M,2,FALSE)</f>
        <v>9.1 Efectuar presencia regional</v>
      </c>
      <c r="K213" s="119" t="s">
        <v>55</v>
      </c>
      <c r="L213" s="172">
        <v>4.4642857142857152E-4</v>
      </c>
      <c r="M213" s="182" t="s">
        <v>111</v>
      </c>
      <c r="N213" s="174">
        <f>INDEX(BD_Seguimiento_OAP_2019!$AH$3:$AS$294,MATCH(Revisión_Avance_Periodo!$I213,BD_Seguimiento_OAP_2019!$L$3:$L$294,0),MATCH(Revisión_Avance_Periodo!$M213,BD_Seguimiento_OAP_2019!$AH$2:$AS$2,0))</f>
        <v>0.05</v>
      </c>
      <c r="O213" s="174">
        <f>INDEX(BD_Seguimiento_OAP_2019!$AV$3:$BG$294,MATCH(Revisión_Avance_Periodo!$I213,BD_Seguimiento_OAP_2019!$L$3:$L$294,0),MATCH(Revisión_Avance_Periodo!$M213,BD_Seguimiento_OAP_2019!$AV$2:$BG$2,0))</f>
        <v>0</v>
      </c>
      <c r="P213" s="175">
        <f t="shared" si="40"/>
        <v>0</v>
      </c>
      <c r="Q213" s="182" t="str">
        <f>VLOOKUP(P213,Tabla_Indicador_Gestion4[#All],3,TRUE)</f>
        <v>Por Ejecutar</v>
      </c>
      <c r="R213" s="215">
        <f>SUBTOTAL(9,$N$206:$N213)</f>
        <v>0.88000000000000012</v>
      </c>
      <c r="S213" s="216">
        <f>SUBTOTAL(9,$O$206:$O213)</f>
        <v>0.83000000000000007</v>
      </c>
      <c r="T213" s="231">
        <f>IFERROR(+Revisión_Avance_Periodo!$S213/Revisión_Avance_Periodo!$R213,0)</f>
        <v>0.94318181818181812</v>
      </c>
      <c r="U213" s="184"/>
      <c r="V213" s="185"/>
      <c r="W213" s="183"/>
      <c r="X213" s="183"/>
      <c r="Y213" s="183"/>
      <c r="Z213" s="186"/>
      <c r="AA213" s="187"/>
    </row>
    <row r="214" spans="1:27" x14ac:dyDescent="0.25">
      <c r="A214" s="88">
        <v>18</v>
      </c>
      <c r="B214" s="91" t="str">
        <f>CONCATENATE(Revisión_Avance_Periodo!$C214,";",Revisión_Avance_Periodo!$E214,";",Revisión_Avance_Periodo!$I214)</f>
        <v>OE4;PR_09;ACT_04</v>
      </c>
      <c r="C214" s="170" t="s">
        <v>53</v>
      </c>
      <c r="D214" s="171" t="str">
        <f>VLOOKUP(Revisión_Avance_Periodo!$C214,Componentes_BD!$F$1:$G$5,2,FALSE)</f>
        <v>Fortalecer la presencia en las regionales.</v>
      </c>
      <c r="E214" s="106" t="s">
        <v>1579</v>
      </c>
      <c r="F214" s="89">
        <v>1</v>
      </c>
      <c r="G214" s="89" t="str">
        <f>VLOOKUP(Revisión_Avance_Periodo!$A214,BD_Seguimiento_OAP_2019!$A$2:$G$294,7,FALSE)</f>
        <v>PEI</v>
      </c>
      <c r="H214" s="89" t="str">
        <f>VLOOKUP(Revisión_Avance_Periodo!$A214,BD_Seguimiento_OAP_2019!$A$2:$J$294,10,FALSE)</f>
        <v>PEI_09 - Súper Regiones</v>
      </c>
      <c r="I214" s="89" t="s">
        <v>1582</v>
      </c>
      <c r="J214" s="89" t="str">
        <f>VLOOKUP(Revisión_Avance_Periodo!$I214,BD_Seguimiento_OAP_2019!$L:$M,2,FALSE)</f>
        <v>9.1 Efectuar presencia regional</v>
      </c>
      <c r="K214" s="106" t="s">
        <v>55</v>
      </c>
      <c r="L214" s="172">
        <v>4.4642857142857152E-4</v>
      </c>
      <c r="M214" s="173" t="s">
        <v>112</v>
      </c>
      <c r="N214" s="174">
        <f>INDEX(BD_Seguimiento_OAP_2019!$AH$3:$AS$294,MATCH(Revisión_Avance_Periodo!$I214,BD_Seguimiento_OAP_2019!$L$3:$L$294,0),MATCH(Revisión_Avance_Periodo!$M214,BD_Seguimiento_OAP_2019!$AH$2:$AS$2,0))</f>
        <v>0</v>
      </c>
      <c r="O214" s="174">
        <f>INDEX(BD_Seguimiento_OAP_2019!$AV$3:$BG$294,MATCH(Revisión_Avance_Periodo!$I214,BD_Seguimiento_OAP_2019!$L$3:$L$294,0),MATCH(Revisión_Avance_Periodo!$M214,BD_Seguimiento_OAP_2019!$AV$2:$BG$2,0))</f>
        <v>0</v>
      </c>
      <c r="P214" s="175">
        <f t="shared" si="40"/>
        <v>0</v>
      </c>
      <c r="Q214" s="173" t="str">
        <f>VLOOKUP(P214,Tabla_Indicador_Gestion4[#All],3,TRUE)</f>
        <v>Por Ejecutar</v>
      </c>
      <c r="R214" s="215">
        <f>SUBTOTAL(9,$N$206:$N214)</f>
        <v>0.88000000000000012</v>
      </c>
      <c r="S214" s="216">
        <f>SUBTOTAL(9,$O$206:$O214)</f>
        <v>0.83000000000000007</v>
      </c>
      <c r="T214" s="231">
        <f>IFERROR(+Revisión_Avance_Periodo!$S214/Revisión_Avance_Periodo!$R214,0)</f>
        <v>0.94318181818181812</v>
      </c>
      <c r="U214" s="184"/>
      <c r="V214" s="185"/>
      <c r="W214" s="183"/>
      <c r="X214" s="183"/>
      <c r="Y214" s="183"/>
      <c r="Z214" s="186"/>
      <c r="AA214" s="187"/>
    </row>
    <row r="215" spans="1:27" x14ac:dyDescent="0.25">
      <c r="A215" s="94">
        <v>18</v>
      </c>
      <c r="B215" s="96" t="str">
        <f>CONCATENATE(Revisión_Avance_Periodo!$C215,";",Revisión_Avance_Periodo!$E215,";",Revisión_Avance_Periodo!$I215)</f>
        <v>OE4;PR_09;ACT_04</v>
      </c>
      <c r="C215" s="180" t="s">
        <v>53</v>
      </c>
      <c r="D215" s="181" t="str">
        <f>VLOOKUP(Revisión_Avance_Periodo!$C215,Componentes_BD!$F$1:$G$5,2,FALSE)</f>
        <v>Fortalecer la presencia en las regionales.</v>
      </c>
      <c r="E215" s="119" t="s">
        <v>1579</v>
      </c>
      <c r="F215" s="95">
        <v>1</v>
      </c>
      <c r="G215" s="95" t="str">
        <f>VLOOKUP(Revisión_Avance_Periodo!$A215,BD_Seguimiento_OAP_2019!$A$2:$G$294,7,FALSE)</f>
        <v>PEI</v>
      </c>
      <c r="H215" s="95" t="str">
        <f>VLOOKUP(Revisión_Avance_Periodo!$A215,BD_Seguimiento_OAP_2019!$A$2:$J$294,10,FALSE)</f>
        <v>PEI_09 - Súper Regiones</v>
      </c>
      <c r="I215" s="95" t="s">
        <v>1582</v>
      </c>
      <c r="J215" s="95" t="str">
        <f>VLOOKUP(Revisión_Avance_Periodo!$I215,BD_Seguimiento_OAP_2019!$L:$M,2,FALSE)</f>
        <v>9.1 Efectuar presencia regional</v>
      </c>
      <c r="K215" s="119" t="s">
        <v>55</v>
      </c>
      <c r="L215" s="172">
        <v>4.4642857142857152E-4</v>
      </c>
      <c r="M215" s="182" t="s">
        <v>113</v>
      </c>
      <c r="N215" s="174">
        <f>INDEX(BD_Seguimiento_OAP_2019!$AH$3:$AS$294,MATCH(Revisión_Avance_Periodo!$I215,BD_Seguimiento_OAP_2019!$L$3:$L$294,0),MATCH(Revisión_Avance_Periodo!$M215,BD_Seguimiento_OAP_2019!$AH$2:$AS$2,0))</f>
        <v>0</v>
      </c>
      <c r="O215" s="174">
        <f>INDEX(BD_Seguimiento_OAP_2019!$AV$3:$BG$294,MATCH(Revisión_Avance_Periodo!$I215,BD_Seguimiento_OAP_2019!$L$3:$L$294,0),MATCH(Revisión_Avance_Periodo!$M215,BD_Seguimiento_OAP_2019!$AV$2:$BG$2,0))</f>
        <v>0</v>
      </c>
      <c r="P215" s="175">
        <f t="shared" si="40"/>
        <v>0</v>
      </c>
      <c r="Q215" s="182" t="str">
        <f>VLOOKUP(P215,Tabla_Indicador_Gestion4[#All],3,TRUE)</f>
        <v>Por Ejecutar</v>
      </c>
      <c r="R215" s="215">
        <f>SUBTOTAL(9,$N$206:$N215)</f>
        <v>0.88000000000000012</v>
      </c>
      <c r="S215" s="216">
        <f>SUBTOTAL(9,$O$206:$O215)</f>
        <v>0.83000000000000007</v>
      </c>
      <c r="T215" s="231">
        <f>IFERROR(+Revisión_Avance_Periodo!$S215/Revisión_Avance_Periodo!$R215,0)</f>
        <v>0.94318181818181812</v>
      </c>
      <c r="U215" s="184"/>
      <c r="V215" s="185"/>
      <c r="W215" s="183"/>
      <c r="X215" s="183"/>
      <c r="Y215" s="183"/>
      <c r="Z215" s="186"/>
      <c r="AA215" s="187"/>
    </row>
    <row r="216" spans="1:27" x14ac:dyDescent="0.25">
      <c r="A216" s="88">
        <v>18</v>
      </c>
      <c r="B216" s="91" t="str">
        <f>CONCATENATE(Revisión_Avance_Periodo!$C216,";",Revisión_Avance_Periodo!$E216,";",Revisión_Avance_Periodo!$I216)</f>
        <v>OE4;PR_09;ACT_04</v>
      </c>
      <c r="C216" s="170" t="s">
        <v>53</v>
      </c>
      <c r="D216" s="171" t="str">
        <f>VLOOKUP(Revisión_Avance_Periodo!$C216,Componentes_BD!$F$1:$G$5,2,FALSE)</f>
        <v>Fortalecer la presencia en las regionales.</v>
      </c>
      <c r="E216" s="106" t="s">
        <v>1579</v>
      </c>
      <c r="F216" s="89">
        <v>1</v>
      </c>
      <c r="G216" s="89" t="str">
        <f>VLOOKUP(Revisión_Avance_Periodo!$A216,BD_Seguimiento_OAP_2019!$A$2:$G$294,7,FALSE)</f>
        <v>PEI</v>
      </c>
      <c r="H216" s="89" t="str">
        <f>VLOOKUP(Revisión_Avance_Periodo!$A216,BD_Seguimiento_OAP_2019!$A$2:$J$294,10,FALSE)</f>
        <v>PEI_09 - Súper Regiones</v>
      </c>
      <c r="I216" s="89" t="s">
        <v>1582</v>
      </c>
      <c r="J216" s="89" t="str">
        <f>VLOOKUP(Revisión_Avance_Periodo!$I216,BD_Seguimiento_OAP_2019!$L:$M,2,FALSE)</f>
        <v>9.1 Efectuar presencia regional</v>
      </c>
      <c r="K216" s="106" t="s">
        <v>55</v>
      </c>
      <c r="L216" s="172">
        <v>4.4642857142857152E-4</v>
      </c>
      <c r="M216" s="173" t="s">
        <v>114</v>
      </c>
      <c r="N216" s="174">
        <f>INDEX(BD_Seguimiento_OAP_2019!$AH$3:$AS$294,MATCH(Revisión_Avance_Periodo!$I216,BD_Seguimiento_OAP_2019!$L$3:$L$294,0),MATCH(Revisión_Avance_Periodo!$M216,BD_Seguimiento_OAP_2019!$AH$2:$AS$2,0))</f>
        <v>0</v>
      </c>
      <c r="O216" s="174">
        <f>INDEX(BD_Seguimiento_OAP_2019!$AV$3:$BG$294,MATCH(Revisión_Avance_Periodo!$I216,BD_Seguimiento_OAP_2019!$L$3:$L$294,0),MATCH(Revisión_Avance_Periodo!$M216,BD_Seguimiento_OAP_2019!$AV$2:$BG$2,0))</f>
        <v>0</v>
      </c>
      <c r="P216" s="175">
        <f t="shared" si="40"/>
        <v>0</v>
      </c>
      <c r="Q216" s="173" t="str">
        <f>VLOOKUP(P216,Tabla_Indicador_Gestion4[#All],3,TRUE)</f>
        <v>Por Ejecutar</v>
      </c>
      <c r="R216" s="215">
        <f>SUBTOTAL(9,$N$206:$N216)</f>
        <v>0.88000000000000012</v>
      </c>
      <c r="S216" s="216">
        <f>SUBTOTAL(9,$O$206:$O216)</f>
        <v>0.83000000000000007</v>
      </c>
      <c r="T216" s="231">
        <f>IFERROR(+Revisión_Avance_Periodo!$S216/Revisión_Avance_Periodo!$R216,0)</f>
        <v>0.94318181818181812</v>
      </c>
      <c r="U216" s="184"/>
      <c r="V216" s="185"/>
      <c r="W216" s="183"/>
      <c r="X216" s="183"/>
      <c r="Y216" s="183"/>
      <c r="Z216" s="186"/>
      <c r="AA216" s="187"/>
    </row>
    <row r="217" spans="1:27" ht="15.75" thickBot="1" x14ac:dyDescent="0.3">
      <c r="A217" s="94">
        <v>18</v>
      </c>
      <c r="B217" s="96" t="str">
        <f>CONCATENATE(Revisión_Avance_Periodo!$C217,";",Revisión_Avance_Periodo!$E217,";",Revisión_Avance_Periodo!$I217)</f>
        <v>OE4;PR_09;ACT_04</v>
      </c>
      <c r="C217" s="180" t="s">
        <v>53</v>
      </c>
      <c r="D217" s="181" t="str">
        <f>VLOOKUP(Revisión_Avance_Periodo!$C217,Componentes_BD!$F$1:$G$5,2,FALSE)</f>
        <v>Fortalecer la presencia en las regionales.</v>
      </c>
      <c r="E217" s="119" t="s">
        <v>1579</v>
      </c>
      <c r="F217" s="95">
        <v>1</v>
      </c>
      <c r="G217" s="95" t="str">
        <f>VLOOKUP(Revisión_Avance_Periodo!$A217,BD_Seguimiento_OAP_2019!$A$2:$G$294,7,FALSE)</f>
        <v>PEI</v>
      </c>
      <c r="H217" s="95" t="str">
        <f>VLOOKUP(Revisión_Avance_Periodo!$A217,BD_Seguimiento_OAP_2019!$A$2:$J$294,10,FALSE)</f>
        <v>PEI_09 - Súper Regiones</v>
      </c>
      <c r="I217" s="95" t="s">
        <v>1582</v>
      </c>
      <c r="J217" s="95" t="str">
        <f>VLOOKUP(Revisión_Avance_Periodo!$I217,BD_Seguimiento_OAP_2019!$L:$M,2,FALSE)</f>
        <v>9.1 Efectuar presencia regional</v>
      </c>
      <c r="K217" s="119" t="s">
        <v>55</v>
      </c>
      <c r="L217" s="172">
        <v>4.4642857142857152E-4</v>
      </c>
      <c r="M217" s="182" t="s">
        <v>115</v>
      </c>
      <c r="N217" s="174">
        <f>INDEX(BD_Seguimiento_OAP_2019!$AH$3:$AS$294,MATCH(Revisión_Avance_Periodo!$I217,BD_Seguimiento_OAP_2019!$L$3:$L$294,0),MATCH(Revisión_Avance_Periodo!$M217,BD_Seguimiento_OAP_2019!$AH$2:$AS$2,0))</f>
        <v>0</v>
      </c>
      <c r="O217" s="174">
        <f>INDEX(BD_Seguimiento_OAP_2019!$AV$3:$BG$294,MATCH(Revisión_Avance_Periodo!$I217,BD_Seguimiento_OAP_2019!$L$3:$L$294,0),MATCH(Revisión_Avance_Periodo!$M217,BD_Seguimiento_OAP_2019!$AV$2:$BG$2,0))</f>
        <v>0</v>
      </c>
      <c r="P217" s="175">
        <f t="shared" si="40"/>
        <v>0</v>
      </c>
      <c r="Q217" s="182" t="str">
        <f>VLOOKUP(P217,Tabla_Indicador_Gestion4[#All],3,TRUE)</f>
        <v>Por Ejecutar</v>
      </c>
      <c r="R217" s="215">
        <f>SUBTOTAL(9,$N$206:$N217)</f>
        <v>0.88000000000000012</v>
      </c>
      <c r="S217" s="216">
        <f>SUBTOTAL(9,$O$206:$O217)</f>
        <v>0.83000000000000007</v>
      </c>
      <c r="T217" s="231">
        <f>IFERROR(+Revisión_Avance_Periodo!$S217/Revisión_Avance_Periodo!$R217,0)</f>
        <v>0.94318181818181812</v>
      </c>
      <c r="U217" s="184"/>
      <c r="V217" s="185"/>
      <c r="W217" s="183"/>
      <c r="X217" s="183"/>
      <c r="Y217" s="183"/>
      <c r="Z217" s="186"/>
      <c r="AA217" s="187"/>
    </row>
    <row r="218" spans="1:27" x14ac:dyDescent="0.25">
      <c r="A218" s="88">
        <v>19</v>
      </c>
      <c r="B218" s="91" t="str">
        <f>CONCATENATE(Revisión_Avance_Periodo!$C218,";",Revisión_Avance_Periodo!$E218,";",Revisión_Avance_Periodo!$I218)</f>
        <v>OE4;PR_09;ACT_05</v>
      </c>
      <c r="C218" s="170" t="s">
        <v>53</v>
      </c>
      <c r="D218" s="171" t="str">
        <f>VLOOKUP(Revisión_Avance_Periodo!$C218,Componentes_BD!$F$1:$G$5,2,FALSE)</f>
        <v>Fortalecer la presencia en las regionales.</v>
      </c>
      <c r="E218" s="106" t="s">
        <v>1579</v>
      </c>
      <c r="F218" s="89">
        <v>2</v>
      </c>
      <c r="G218" s="89" t="str">
        <f>VLOOKUP(Revisión_Avance_Periodo!$A218,BD_Seguimiento_OAP_2019!$A$2:$G$294,7,FALSE)</f>
        <v>PEI</v>
      </c>
      <c r="H218" s="89" t="str">
        <f>VLOOKUP(Revisión_Avance_Periodo!$A218,BD_Seguimiento_OAP_2019!$A$2:$J$294,10,FALSE)</f>
        <v>PEI_09 - Súper Regiones</v>
      </c>
      <c r="I218" s="89" t="s">
        <v>1594</v>
      </c>
      <c r="J218" s="89" t="str">
        <f>VLOOKUP(Revisión_Avance_Periodo!$I218,BD_Seguimiento_OAP_2019!$L:$M,2,FALSE)</f>
        <v>9.2 Poner en marcha oficinas de la SPT</v>
      </c>
      <c r="K218" s="106" t="s">
        <v>55</v>
      </c>
      <c r="L218" s="172">
        <v>4.4642857142857152E-4</v>
      </c>
      <c r="M218" s="173" t="s">
        <v>104</v>
      </c>
      <c r="N218" s="190">
        <f>INDEX(BD_Seguimiento_OAP_2019!$AH$3:$AS$294,MATCH(Revisión_Avance_Periodo!$I218,BD_Seguimiento_OAP_2019!$L$3:$L$294,0),MATCH(Revisión_Avance_Periodo!$M218,BD_Seguimiento_OAP_2019!$AH$2:$AS$2,0))</f>
        <v>0</v>
      </c>
      <c r="O218" s="190">
        <f>INDEX(BD_Seguimiento_OAP_2019!$AV$3:$BG$294,MATCH(Revisión_Avance_Periodo!$I218,BD_Seguimiento_OAP_2019!$L$3:$L$294,0),MATCH(Revisión_Avance_Periodo!$M218,BD_Seguimiento_OAP_2019!$AV$2:$BG$2,0))</f>
        <v>0</v>
      </c>
      <c r="P218" s="175">
        <f t="shared" si="40"/>
        <v>0</v>
      </c>
      <c r="Q218" s="173" t="str">
        <f>VLOOKUP(P218,Tabla_Indicador_Gestion4[#All],3,TRUE)</f>
        <v>Por Ejecutar</v>
      </c>
      <c r="R218" s="235">
        <f>SUBTOTAL(9,$N$218:$N218)</f>
        <v>0</v>
      </c>
      <c r="S218" s="233">
        <f>SUBTOTAL(9,$O$218:$O218)</f>
        <v>0</v>
      </c>
      <c r="T218" s="234">
        <f>IFERROR(+Revisión_Avance_Periodo!$S218/Revisión_Avance_Periodo!$R218,0)</f>
        <v>0</v>
      </c>
      <c r="U218" s="191">
        <f>SUBTOTAL(9,N218:N229)</f>
        <v>7</v>
      </c>
      <c r="V218" s="192">
        <f>SUBTOTAL(9,O218:O229)</f>
        <v>7</v>
      </c>
      <c r="W218" s="176">
        <f t="shared" ref="W218" si="41">+V218/U218</f>
        <v>1</v>
      </c>
      <c r="X218" s="176"/>
      <c r="Y218" s="176">
        <f>100%-Revisión_Avance_Periodo!$W218</f>
        <v>0</v>
      </c>
      <c r="Z218" s="178" t="str">
        <f>VLOOKUP(W218,Tabla_Indicador_Gestion4[],3,TRUE)</f>
        <v>Culminada</v>
      </c>
      <c r="AA218" s="179">
        <f>Revisión_Avance_Periodo!$W218*Revisión_Avance_Periodo!$L218</f>
        <v>4.4642857142857152E-4</v>
      </c>
    </row>
    <row r="219" spans="1:27" x14ac:dyDescent="0.25">
      <c r="A219" s="94">
        <v>19</v>
      </c>
      <c r="B219" s="96" t="str">
        <f>CONCATENATE(Revisión_Avance_Periodo!$C219,";",Revisión_Avance_Periodo!$E219,";",Revisión_Avance_Periodo!$I219)</f>
        <v>OE4;PR_09;ACT_05</v>
      </c>
      <c r="C219" s="180" t="s">
        <v>53</v>
      </c>
      <c r="D219" s="181" t="str">
        <f>VLOOKUP(Revisión_Avance_Periodo!$C219,Componentes_BD!$F$1:$G$5,2,FALSE)</f>
        <v>Fortalecer la presencia en las regionales.</v>
      </c>
      <c r="E219" s="119" t="s">
        <v>1579</v>
      </c>
      <c r="F219" s="95">
        <v>2</v>
      </c>
      <c r="G219" s="95" t="str">
        <f>VLOOKUP(Revisión_Avance_Periodo!$A219,BD_Seguimiento_OAP_2019!$A$2:$G$294,7,FALSE)</f>
        <v>PEI</v>
      </c>
      <c r="H219" s="95" t="str">
        <f>VLOOKUP(Revisión_Avance_Periodo!$A219,BD_Seguimiento_OAP_2019!$A$2:$J$294,10,FALSE)</f>
        <v>PEI_09 - Súper Regiones</v>
      </c>
      <c r="I219" s="95" t="s">
        <v>1594</v>
      </c>
      <c r="J219" s="95" t="str">
        <f>VLOOKUP(Revisión_Avance_Periodo!$I219,BD_Seguimiento_OAP_2019!$L:$M,2,FALSE)</f>
        <v>9.2 Poner en marcha oficinas de la SPT</v>
      </c>
      <c r="K219" s="119" t="s">
        <v>55</v>
      </c>
      <c r="L219" s="172">
        <v>4.4642857142857152E-4</v>
      </c>
      <c r="M219" s="182" t="s">
        <v>105</v>
      </c>
      <c r="N219" s="190">
        <f>INDEX(BD_Seguimiento_OAP_2019!$AH$3:$AS$294,MATCH(Revisión_Avance_Periodo!$I219,BD_Seguimiento_OAP_2019!$L$3:$L$294,0),MATCH(Revisión_Avance_Periodo!$M219,BD_Seguimiento_OAP_2019!$AH$2:$AS$2,0))</f>
        <v>0</v>
      </c>
      <c r="O219" s="190">
        <f>INDEX(BD_Seguimiento_OAP_2019!$AV$3:$BG$294,MATCH(Revisión_Avance_Periodo!$I219,BD_Seguimiento_OAP_2019!$L$3:$L$294,0),MATCH(Revisión_Avance_Periodo!$M219,BD_Seguimiento_OAP_2019!$AV$2:$BG$2,0))</f>
        <v>1</v>
      </c>
      <c r="P219" s="175">
        <f t="shared" si="40"/>
        <v>0</v>
      </c>
      <c r="Q219" s="182" t="str">
        <f>VLOOKUP(P219,Tabla_Indicador_Gestion4[#All],3,TRUE)</f>
        <v>Por Ejecutar</v>
      </c>
      <c r="R219" s="236">
        <f>SUBTOTAL(9,$N$218:$N219)</f>
        <v>0</v>
      </c>
      <c r="S219" s="230">
        <f>SUBTOTAL(9,$O$218:$O219)</f>
        <v>1</v>
      </c>
      <c r="T219" s="231">
        <f>IFERROR(+Revisión_Avance_Periodo!$S219/Revisión_Avance_Periodo!$R219,0)</f>
        <v>0</v>
      </c>
      <c r="U219" s="184"/>
      <c r="V219" s="185"/>
      <c r="W219" s="183"/>
      <c r="X219" s="183"/>
      <c r="Y219" s="183"/>
      <c r="Z219" s="186"/>
      <c r="AA219" s="187"/>
    </row>
    <row r="220" spans="1:27" x14ac:dyDescent="0.25">
      <c r="A220" s="88">
        <v>19</v>
      </c>
      <c r="B220" s="91" t="str">
        <f>CONCATENATE(Revisión_Avance_Periodo!$C220,";",Revisión_Avance_Periodo!$E220,";",Revisión_Avance_Periodo!$I220)</f>
        <v>OE4;PR_09;ACT_05</v>
      </c>
      <c r="C220" s="170" t="s">
        <v>53</v>
      </c>
      <c r="D220" s="171" t="str">
        <f>VLOOKUP(Revisión_Avance_Periodo!$C220,Componentes_BD!$F$1:$G$5,2,FALSE)</f>
        <v>Fortalecer la presencia en las regionales.</v>
      </c>
      <c r="E220" s="106" t="s">
        <v>1579</v>
      </c>
      <c r="F220" s="89">
        <v>2</v>
      </c>
      <c r="G220" s="89" t="str">
        <f>VLOOKUP(Revisión_Avance_Periodo!$A220,BD_Seguimiento_OAP_2019!$A$2:$G$294,7,FALSE)</f>
        <v>PEI</v>
      </c>
      <c r="H220" s="89" t="str">
        <f>VLOOKUP(Revisión_Avance_Periodo!$A220,BD_Seguimiento_OAP_2019!$A$2:$J$294,10,FALSE)</f>
        <v>PEI_09 - Súper Regiones</v>
      </c>
      <c r="I220" s="89" t="s">
        <v>1594</v>
      </c>
      <c r="J220" s="89" t="str">
        <f>VLOOKUP(Revisión_Avance_Periodo!$I220,BD_Seguimiento_OAP_2019!$L:$M,2,FALSE)</f>
        <v>9.2 Poner en marcha oficinas de la SPT</v>
      </c>
      <c r="K220" s="106" t="s">
        <v>55</v>
      </c>
      <c r="L220" s="172">
        <v>4.4642857142857152E-4</v>
      </c>
      <c r="M220" s="173" t="s">
        <v>106</v>
      </c>
      <c r="N220" s="190">
        <f>INDEX(BD_Seguimiento_OAP_2019!$AH$3:$AS$294,MATCH(Revisión_Avance_Periodo!$I220,BD_Seguimiento_OAP_2019!$L$3:$L$294,0),MATCH(Revisión_Avance_Periodo!$M220,BD_Seguimiento_OAP_2019!$AH$2:$AS$2,0))</f>
        <v>2</v>
      </c>
      <c r="O220" s="190">
        <f>INDEX(BD_Seguimiento_OAP_2019!$AV$3:$BG$294,MATCH(Revisión_Avance_Periodo!$I220,BD_Seguimiento_OAP_2019!$L$3:$L$294,0),MATCH(Revisión_Avance_Periodo!$M220,BD_Seguimiento_OAP_2019!$AV$2:$BG$2,0))</f>
        <v>1</v>
      </c>
      <c r="P220" s="189">
        <f t="shared" si="36"/>
        <v>0.5</v>
      </c>
      <c r="Q220" s="173" t="str">
        <f>VLOOKUP(P220,Tabla_Indicador_Gestion4[#All],3,TRUE)</f>
        <v>En Tramite</v>
      </c>
      <c r="R220" s="236">
        <f>SUBTOTAL(9,$N$218:$N220)</f>
        <v>2</v>
      </c>
      <c r="S220" s="230">
        <f>SUBTOTAL(9,$O$218:$O220)</f>
        <v>2</v>
      </c>
      <c r="T220" s="231">
        <f>IFERROR(+Revisión_Avance_Periodo!$S220/Revisión_Avance_Periodo!$R220,0)</f>
        <v>1</v>
      </c>
      <c r="U220" s="184"/>
      <c r="V220" s="185"/>
      <c r="W220" s="183"/>
      <c r="X220" s="183"/>
      <c r="Y220" s="183"/>
      <c r="Z220" s="186"/>
      <c r="AA220" s="187"/>
    </row>
    <row r="221" spans="1:27" x14ac:dyDescent="0.25">
      <c r="A221" s="94">
        <v>19</v>
      </c>
      <c r="B221" s="96" t="str">
        <f>CONCATENATE(Revisión_Avance_Periodo!$C221,";",Revisión_Avance_Periodo!$E221,";",Revisión_Avance_Periodo!$I221)</f>
        <v>OE4;PR_09;ACT_05</v>
      </c>
      <c r="C221" s="180" t="s">
        <v>53</v>
      </c>
      <c r="D221" s="181" t="str">
        <f>VLOOKUP(Revisión_Avance_Periodo!$C221,Componentes_BD!$F$1:$G$5,2,FALSE)</f>
        <v>Fortalecer la presencia en las regionales.</v>
      </c>
      <c r="E221" s="119" t="s">
        <v>1579</v>
      </c>
      <c r="F221" s="95">
        <v>2</v>
      </c>
      <c r="G221" s="95" t="str">
        <f>VLOOKUP(Revisión_Avance_Periodo!$A221,BD_Seguimiento_OAP_2019!$A$2:$G$294,7,FALSE)</f>
        <v>PEI</v>
      </c>
      <c r="H221" s="95" t="str">
        <f>VLOOKUP(Revisión_Avance_Periodo!$A221,BD_Seguimiento_OAP_2019!$A$2:$J$294,10,FALSE)</f>
        <v>PEI_09 - Súper Regiones</v>
      </c>
      <c r="I221" s="95" t="s">
        <v>1594</v>
      </c>
      <c r="J221" s="95" t="str">
        <f>VLOOKUP(Revisión_Avance_Periodo!$I221,BD_Seguimiento_OAP_2019!$L:$M,2,FALSE)</f>
        <v>9.2 Poner en marcha oficinas de la SPT</v>
      </c>
      <c r="K221" s="119" t="s">
        <v>55</v>
      </c>
      <c r="L221" s="172">
        <v>4.4642857142857152E-4</v>
      </c>
      <c r="M221" s="182" t="s">
        <v>107</v>
      </c>
      <c r="N221" s="190">
        <f>INDEX(BD_Seguimiento_OAP_2019!$AH$3:$AS$294,MATCH(Revisión_Avance_Periodo!$I221,BD_Seguimiento_OAP_2019!$L$3:$L$294,0),MATCH(Revisión_Avance_Periodo!$M221,BD_Seguimiento_OAP_2019!$AH$2:$AS$2,0))</f>
        <v>2</v>
      </c>
      <c r="O221" s="190">
        <f>INDEX(BD_Seguimiento_OAP_2019!$AV$3:$BG$294,MATCH(Revisión_Avance_Periodo!$I221,BD_Seguimiento_OAP_2019!$L$3:$L$294,0),MATCH(Revisión_Avance_Periodo!$M221,BD_Seguimiento_OAP_2019!$AV$2:$BG$2,0))</f>
        <v>2</v>
      </c>
      <c r="P221" s="188">
        <f t="shared" si="36"/>
        <v>1</v>
      </c>
      <c r="Q221" s="182" t="str">
        <f>VLOOKUP(P221,Tabla_Indicador_Gestion4[#All],3,TRUE)</f>
        <v>Culminada</v>
      </c>
      <c r="R221" s="236">
        <f>SUBTOTAL(9,$N$218:$N221)</f>
        <v>4</v>
      </c>
      <c r="S221" s="230">
        <f>SUBTOTAL(9,$O$218:$O221)</f>
        <v>4</v>
      </c>
      <c r="T221" s="231">
        <f>IFERROR(+Revisión_Avance_Periodo!$S221/Revisión_Avance_Periodo!$R221,0)</f>
        <v>1</v>
      </c>
      <c r="U221" s="184"/>
      <c r="V221" s="185"/>
      <c r="W221" s="183"/>
      <c r="X221" s="183"/>
      <c r="Y221" s="183"/>
      <c r="Z221" s="186"/>
      <c r="AA221" s="187"/>
    </row>
    <row r="222" spans="1:27" x14ac:dyDescent="0.25">
      <c r="A222" s="88">
        <v>19</v>
      </c>
      <c r="B222" s="91" t="str">
        <f>CONCATENATE(Revisión_Avance_Periodo!$C222,";",Revisión_Avance_Periodo!$E222,";",Revisión_Avance_Periodo!$I222)</f>
        <v>OE4;PR_09;ACT_05</v>
      </c>
      <c r="C222" s="170" t="s">
        <v>53</v>
      </c>
      <c r="D222" s="171" t="str">
        <f>VLOOKUP(Revisión_Avance_Periodo!$C222,Componentes_BD!$F$1:$G$5,2,FALSE)</f>
        <v>Fortalecer la presencia en las regionales.</v>
      </c>
      <c r="E222" s="106" t="s">
        <v>1579</v>
      </c>
      <c r="F222" s="89">
        <v>2</v>
      </c>
      <c r="G222" s="89" t="str">
        <f>VLOOKUP(Revisión_Avance_Periodo!$A222,BD_Seguimiento_OAP_2019!$A$2:$G$294,7,FALSE)</f>
        <v>PEI</v>
      </c>
      <c r="H222" s="89" t="str">
        <f>VLOOKUP(Revisión_Avance_Periodo!$A222,BD_Seguimiento_OAP_2019!$A$2:$J$294,10,FALSE)</f>
        <v>PEI_09 - Súper Regiones</v>
      </c>
      <c r="I222" s="89" t="s">
        <v>1594</v>
      </c>
      <c r="J222" s="89" t="str">
        <f>VLOOKUP(Revisión_Avance_Periodo!$I222,BD_Seguimiento_OAP_2019!$L:$M,2,FALSE)</f>
        <v>9.2 Poner en marcha oficinas de la SPT</v>
      </c>
      <c r="K222" s="106" t="s">
        <v>55</v>
      </c>
      <c r="L222" s="172">
        <v>4.4642857142857152E-4</v>
      </c>
      <c r="M222" s="173" t="s">
        <v>108</v>
      </c>
      <c r="N222" s="190">
        <f>INDEX(BD_Seguimiento_OAP_2019!$AH$3:$AS$294,MATCH(Revisión_Avance_Periodo!$I222,BD_Seguimiento_OAP_2019!$L$3:$L$294,0),MATCH(Revisión_Avance_Periodo!$M222,BD_Seguimiento_OAP_2019!$AH$2:$AS$2,0))</f>
        <v>3</v>
      </c>
      <c r="O222" s="190">
        <f>INDEX(BD_Seguimiento_OAP_2019!$AV$3:$BG$294,MATCH(Revisión_Avance_Periodo!$I222,BD_Seguimiento_OAP_2019!$L$3:$L$294,0),MATCH(Revisión_Avance_Periodo!$M222,BD_Seguimiento_OAP_2019!$AV$2:$BG$2,0))</f>
        <v>0</v>
      </c>
      <c r="P222" s="175">
        <f t="shared" ref="P222" si="42">IFERROR((O222/N222),0)</f>
        <v>0</v>
      </c>
      <c r="Q222" s="173" t="str">
        <f>VLOOKUP(P222,Tabla_Indicador_Gestion4[#All],3,TRUE)</f>
        <v>Por Ejecutar</v>
      </c>
      <c r="R222" s="236">
        <f>SUBTOTAL(9,$N$218:$N222)</f>
        <v>7</v>
      </c>
      <c r="S222" s="230">
        <f>SUBTOTAL(9,$O$218:$O222)</f>
        <v>4</v>
      </c>
      <c r="T222" s="231">
        <f>IFERROR(+Revisión_Avance_Periodo!$S222/Revisión_Avance_Periodo!$R222,0)</f>
        <v>0.5714285714285714</v>
      </c>
      <c r="U222" s="184"/>
      <c r="V222" s="185"/>
      <c r="W222" s="183"/>
      <c r="X222" s="183"/>
      <c r="Y222" s="183"/>
      <c r="Z222" s="186"/>
      <c r="AA222" s="187"/>
    </row>
    <row r="223" spans="1:27" x14ac:dyDescent="0.25">
      <c r="A223" s="94">
        <v>19</v>
      </c>
      <c r="B223" s="96" t="str">
        <f>CONCATENATE(Revisión_Avance_Periodo!$C223,";",Revisión_Avance_Periodo!$E223,";",Revisión_Avance_Periodo!$I223)</f>
        <v>OE4;PR_09;ACT_05</v>
      </c>
      <c r="C223" s="180" t="s">
        <v>53</v>
      </c>
      <c r="D223" s="181" t="str">
        <f>VLOOKUP(Revisión_Avance_Periodo!$C223,Componentes_BD!$F$1:$G$5,2,FALSE)</f>
        <v>Fortalecer la presencia en las regionales.</v>
      </c>
      <c r="E223" s="119" t="s">
        <v>1579</v>
      </c>
      <c r="F223" s="95">
        <v>2</v>
      </c>
      <c r="G223" s="95" t="str">
        <f>VLOOKUP(Revisión_Avance_Periodo!$A223,BD_Seguimiento_OAP_2019!$A$2:$G$294,7,FALSE)</f>
        <v>PEI</v>
      </c>
      <c r="H223" s="95" t="str">
        <f>VLOOKUP(Revisión_Avance_Periodo!$A223,BD_Seguimiento_OAP_2019!$A$2:$J$294,10,FALSE)</f>
        <v>PEI_09 - Súper Regiones</v>
      </c>
      <c r="I223" s="95" t="s">
        <v>1594</v>
      </c>
      <c r="J223" s="95" t="str">
        <f>VLOOKUP(Revisión_Avance_Periodo!$I223,BD_Seguimiento_OAP_2019!$L:$M,2,FALSE)</f>
        <v>9.2 Poner en marcha oficinas de la SPT</v>
      </c>
      <c r="K223" s="119" t="s">
        <v>55</v>
      </c>
      <c r="L223" s="172">
        <v>4.4642857142857152E-4</v>
      </c>
      <c r="M223" s="182" t="s">
        <v>109</v>
      </c>
      <c r="N223" s="190">
        <f>INDEX(BD_Seguimiento_OAP_2019!$AH$3:$AS$294,MATCH(Revisión_Avance_Periodo!$I223,BD_Seguimiento_OAP_2019!$L$3:$L$294,0),MATCH(Revisión_Avance_Periodo!$M223,BD_Seguimiento_OAP_2019!$AH$2:$AS$2,0))</f>
        <v>0</v>
      </c>
      <c r="O223" s="190">
        <f>INDEX(BD_Seguimiento_OAP_2019!$AV$3:$BG$294,MATCH(Revisión_Avance_Periodo!$I223,BD_Seguimiento_OAP_2019!$L$3:$L$294,0),MATCH(Revisión_Avance_Periodo!$M223,BD_Seguimiento_OAP_2019!$AV$2:$BG$2,0))</f>
        <v>3</v>
      </c>
      <c r="P223" s="175">
        <f t="shared" ref="P223:P225" si="43">IFERROR((O223/N223),0)</f>
        <v>0</v>
      </c>
      <c r="Q223" s="182" t="str">
        <f>VLOOKUP(P223,Tabla_Indicador_Gestion4[#All],3,TRUE)</f>
        <v>Por Ejecutar</v>
      </c>
      <c r="R223" s="236">
        <f>SUBTOTAL(9,$N$218:$N223)</f>
        <v>7</v>
      </c>
      <c r="S223" s="230">
        <f>SUBTOTAL(9,$O$218:$O223)</f>
        <v>7</v>
      </c>
      <c r="T223" s="231">
        <f>IFERROR(+Revisión_Avance_Periodo!$S223/Revisión_Avance_Periodo!$R223,0)</f>
        <v>1</v>
      </c>
      <c r="U223" s="184"/>
      <c r="V223" s="185"/>
      <c r="W223" s="183"/>
      <c r="X223" s="183"/>
      <c r="Y223" s="183"/>
      <c r="Z223" s="186"/>
      <c r="AA223" s="187"/>
    </row>
    <row r="224" spans="1:27" x14ac:dyDescent="0.25">
      <c r="A224" s="88">
        <v>19</v>
      </c>
      <c r="B224" s="91" t="str">
        <f>CONCATENATE(Revisión_Avance_Periodo!$C224,";",Revisión_Avance_Periodo!$E224,";",Revisión_Avance_Periodo!$I224)</f>
        <v>OE4;PR_09;ACT_05</v>
      </c>
      <c r="C224" s="170" t="s">
        <v>53</v>
      </c>
      <c r="D224" s="171" t="str">
        <f>VLOOKUP(Revisión_Avance_Periodo!$C224,Componentes_BD!$F$1:$G$5,2,FALSE)</f>
        <v>Fortalecer la presencia en las regionales.</v>
      </c>
      <c r="E224" s="106" t="s">
        <v>1579</v>
      </c>
      <c r="F224" s="89">
        <v>2</v>
      </c>
      <c r="G224" s="89" t="str">
        <f>VLOOKUP(Revisión_Avance_Periodo!$A224,BD_Seguimiento_OAP_2019!$A$2:$G$294,7,FALSE)</f>
        <v>PEI</v>
      </c>
      <c r="H224" s="89" t="str">
        <f>VLOOKUP(Revisión_Avance_Periodo!$A224,BD_Seguimiento_OAP_2019!$A$2:$J$294,10,FALSE)</f>
        <v>PEI_09 - Súper Regiones</v>
      </c>
      <c r="I224" s="89" t="s">
        <v>1594</v>
      </c>
      <c r="J224" s="89" t="str">
        <f>VLOOKUP(Revisión_Avance_Periodo!$I224,BD_Seguimiento_OAP_2019!$L:$M,2,FALSE)</f>
        <v>9.2 Poner en marcha oficinas de la SPT</v>
      </c>
      <c r="K224" s="106" t="s">
        <v>55</v>
      </c>
      <c r="L224" s="172">
        <v>4.4642857142857152E-4</v>
      </c>
      <c r="M224" s="173" t="s">
        <v>110</v>
      </c>
      <c r="N224" s="190">
        <f>INDEX(BD_Seguimiento_OAP_2019!$AH$3:$AS$294,MATCH(Revisión_Avance_Periodo!$I224,BD_Seguimiento_OAP_2019!$L$3:$L$294,0),MATCH(Revisión_Avance_Periodo!$M224,BD_Seguimiento_OAP_2019!$AH$2:$AS$2,0))</f>
        <v>0</v>
      </c>
      <c r="O224" s="190">
        <f>INDEX(BD_Seguimiento_OAP_2019!$AV$3:$BG$294,MATCH(Revisión_Avance_Periodo!$I224,BD_Seguimiento_OAP_2019!$L$3:$L$294,0),MATCH(Revisión_Avance_Periodo!$M224,BD_Seguimiento_OAP_2019!$AV$2:$BG$2,0))</f>
        <v>0</v>
      </c>
      <c r="P224" s="175">
        <f t="shared" si="43"/>
        <v>0</v>
      </c>
      <c r="Q224" s="173" t="str">
        <f>VLOOKUP(P224,Tabla_Indicador_Gestion4[#All],3,TRUE)</f>
        <v>Por Ejecutar</v>
      </c>
      <c r="R224" s="236">
        <f>SUBTOTAL(9,$N$218:$N224)</f>
        <v>7</v>
      </c>
      <c r="S224" s="230">
        <f>SUBTOTAL(9,$O$218:$O224)</f>
        <v>7</v>
      </c>
      <c r="T224" s="231">
        <f>IFERROR(+Revisión_Avance_Periodo!$S224/Revisión_Avance_Periodo!$R224,0)</f>
        <v>1</v>
      </c>
      <c r="U224" s="184"/>
      <c r="V224" s="185"/>
      <c r="W224" s="183"/>
      <c r="X224" s="183"/>
      <c r="Y224" s="183"/>
      <c r="Z224" s="186"/>
      <c r="AA224" s="187"/>
    </row>
    <row r="225" spans="1:27" x14ac:dyDescent="0.25">
      <c r="A225" s="94">
        <v>19</v>
      </c>
      <c r="B225" s="96" t="str">
        <f>CONCATENATE(Revisión_Avance_Periodo!$C225,";",Revisión_Avance_Periodo!$E225,";",Revisión_Avance_Periodo!$I225)</f>
        <v>OE4;PR_09;ACT_05</v>
      </c>
      <c r="C225" s="180" t="s">
        <v>53</v>
      </c>
      <c r="D225" s="181" t="str">
        <f>VLOOKUP(Revisión_Avance_Periodo!$C225,Componentes_BD!$F$1:$G$5,2,FALSE)</f>
        <v>Fortalecer la presencia en las regionales.</v>
      </c>
      <c r="E225" s="119" t="s">
        <v>1579</v>
      </c>
      <c r="F225" s="95">
        <v>2</v>
      </c>
      <c r="G225" s="95" t="str">
        <f>VLOOKUP(Revisión_Avance_Periodo!$A225,BD_Seguimiento_OAP_2019!$A$2:$G$294,7,FALSE)</f>
        <v>PEI</v>
      </c>
      <c r="H225" s="95" t="str">
        <f>VLOOKUP(Revisión_Avance_Periodo!$A225,BD_Seguimiento_OAP_2019!$A$2:$J$294,10,FALSE)</f>
        <v>PEI_09 - Súper Regiones</v>
      </c>
      <c r="I225" s="95" t="s">
        <v>1594</v>
      </c>
      <c r="J225" s="95" t="str">
        <f>VLOOKUP(Revisión_Avance_Periodo!$I225,BD_Seguimiento_OAP_2019!$L:$M,2,FALSE)</f>
        <v>9.2 Poner en marcha oficinas de la SPT</v>
      </c>
      <c r="K225" s="119" t="s">
        <v>55</v>
      </c>
      <c r="L225" s="172">
        <v>4.4642857142857152E-4</v>
      </c>
      <c r="M225" s="182" t="s">
        <v>111</v>
      </c>
      <c r="N225" s="190">
        <f>INDEX(BD_Seguimiento_OAP_2019!$AH$3:$AS$294,MATCH(Revisión_Avance_Periodo!$I225,BD_Seguimiento_OAP_2019!$L$3:$L$294,0),MATCH(Revisión_Avance_Periodo!$M225,BD_Seguimiento_OAP_2019!$AH$2:$AS$2,0))</f>
        <v>0</v>
      </c>
      <c r="O225" s="190">
        <f>INDEX(BD_Seguimiento_OAP_2019!$AV$3:$BG$294,MATCH(Revisión_Avance_Periodo!$I225,BD_Seguimiento_OAP_2019!$L$3:$L$294,0),MATCH(Revisión_Avance_Periodo!$M225,BD_Seguimiento_OAP_2019!$AV$2:$BG$2,0))</f>
        <v>0</v>
      </c>
      <c r="P225" s="175">
        <f t="shared" si="43"/>
        <v>0</v>
      </c>
      <c r="Q225" s="182" t="str">
        <f>VLOOKUP(P225,Tabla_Indicador_Gestion4[#All],3,TRUE)</f>
        <v>Por Ejecutar</v>
      </c>
      <c r="R225" s="236">
        <f>SUBTOTAL(9,$N$218:$N225)</f>
        <v>7</v>
      </c>
      <c r="S225" s="230">
        <f>SUBTOTAL(9,$O$218:$O225)</f>
        <v>7</v>
      </c>
      <c r="T225" s="231">
        <f>IFERROR(+Revisión_Avance_Periodo!$S225/Revisión_Avance_Periodo!$R225,0)</f>
        <v>1</v>
      </c>
      <c r="U225" s="184"/>
      <c r="V225" s="185"/>
      <c r="W225" s="183"/>
      <c r="X225" s="183"/>
      <c r="Y225" s="183"/>
      <c r="Z225" s="186"/>
      <c r="AA225" s="187"/>
    </row>
    <row r="226" spans="1:27" x14ac:dyDescent="0.25">
      <c r="A226" s="88">
        <v>19</v>
      </c>
      <c r="B226" s="91" t="str">
        <f>CONCATENATE(Revisión_Avance_Periodo!$C226,";",Revisión_Avance_Periodo!$E226,";",Revisión_Avance_Periodo!$I226)</f>
        <v>OE4;PR_09;ACT_05</v>
      </c>
      <c r="C226" s="170" t="s">
        <v>53</v>
      </c>
      <c r="D226" s="171" t="str">
        <f>VLOOKUP(Revisión_Avance_Periodo!$C226,Componentes_BD!$F$1:$G$5,2,FALSE)</f>
        <v>Fortalecer la presencia en las regionales.</v>
      </c>
      <c r="E226" s="106" t="s">
        <v>1579</v>
      </c>
      <c r="F226" s="89">
        <v>2</v>
      </c>
      <c r="G226" s="89" t="str">
        <f>VLOOKUP(Revisión_Avance_Periodo!$A226,BD_Seguimiento_OAP_2019!$A$2:$G$294,7,FALSE)</f>
        <v>PEI</v>
      </c>
      <c r="H226" s="89" t="str">
        <f>VLOOKUP(Revisión_Avance_Periodo!$A226,BD_Seguimiento_OAP_2019!$A$2:$J$294,10,FALSE)</f>
        <v>PEI_09 - Súper Regiones</v>
      </c>
      <c r="I226" s="89" t="s">
        <v>1594</v>
      </c>
      <c r="J226" s="89" t="str">
        <f>VLOOKUP(Revisión_Avance_Periodo!$I226,BD_Seguimiento_OAP_2019!$L:$M,2,FALSE)</f>
        <v>9.2 Poner en marcha oficinas de la SPT</v>
      </c>
      <c r="K226" s="106" t="s">
        <v>55</v>
      </c>
      <c r="L226" s="172">
        <v>4.4642857142857152E-4</v>
      </c>
      <c r="M226" s="173" t="s">
        <v>112</v>
      </c>
      <c r="N226" s="190">
        <f>INDEX(BD_Seguimiento_OAP_2019!$AH$3:$AS$294,MATCH(Revisión_Avance_Periodo!$I226,BD_Seguimiento_OAP_2019!$L$3:$L$294,0),MATCH(Revisión_Avance_Periodo!$M226,BD_Seguimiento_OAP_2019!$AH$2:$AS$2,0))</f>
        <v>0</v>
      </c>
      <c r="O226" s="190">
        <f>INDEX(BD_Seguimiento_OAP_2019!$AV$3:$BG$294,MATCH(Revisión_Avance_Periodo!$I226,BD_Seguimiento_OAP_2019!$L$3:$L$294,0),MATCH(Revisión_Avance_Periodo!$M226,BD_Seguimiento_OAP_2019!$AV$2:$BG$2,0))</f>
        <v>0</v>
      </c>
      <c r="P226" s="189" t="e">
        <f t="shared" si="36"/>
        <v>#DIV/0!</v>
      </c>
      <c r="Q226" s="173" t="e">
        <f>VLOOKUP(P226,Tabla_Indicador_Gestion4[#All],3,TRUE)</f>
        <v>#DIV/0!</v>
      </c>
      <c r="R226" s="236">
        <f>SUBTOTAL(9,$N$218:$N226)</f>
        <v>7</v>
      </c>
      <c r="S226" s="230">
        <f>SUBTOTAL(9,$O$218:$O226)</f>
        <v>7</v>
      </c>
      <c r="T226" s="231">
        <f>IFERROR(+Revisión_Avance_Periodo!$S226/Revisión_Avance_Periodo!$R226,0)</f>
        <v>1</v>
      </c>
      <c r="U226" s="184"/>
      <c r="V226" s="185"/>
      <c r="W226" s="183"/>
      <c r="X226" s="183"/>
      <c r="Y226" s="183"/>
      <c r="Z226" s="186"/>
      <c r="AA226" s="187"/>
    </row>
    <row r="227" spans="1:27" x14ac:dyDescent="0.25">
      <c r="A227" s="94">
        <v>19</v>
      </c>
      <c r="B227" s="96" t="str">
        <f>CONCATENATE(Revisión_Avance_Periodo!$C227,";",Revisión_Avance_Periodo!$E227,";",Revisión_Avance_Periodo!$I227)</f>
        <v>OE4;PR_09;ACT_05</v>
      </c>
      <c r="C227" s="180" t="s">
        <v>53</v>
      </c>
      <c r="D227" s="181" t="str">
        <f>VLOOKUP(Revisión_Avance_Periodo!$C227,Componentes_BD!$F$1:$G$5,2,FALSE)</f>
        <v>Fortalecer la presencia en las regionales.</v>
      </c>
      <c r="E227" s="119" t="s">
        <v>1579</v>
      </c>
      <c r="F227" s="95">
        <v>2</v>
      </c>
      <c r="G227" s="95" t="str">
        <f>VLOOKUP(Revisión_Avance_Periodo!$A227,BD_Seguimiento_OAP_2019!$A$2:$G$294,7,FALSE)</f>
        <v>PEI</v>
      </c>
      <c r="H227" s="95" t="str">
        <f>VLOOKUP(Revisión_Avance_Periodo!$A227,BD_Seguimiento_OAP_2019!$A$2:$J$294,10,FALSE)</f>
        <v>PEI_09 - Súper Regiones</v>
      </c>
      <c r="I227" s="95" t="s">
        <v>1594</v>
      </c>
      <c r="J227" s="95" t="str">
        <f>VLOOKUP(Revisión_Avance_Periodo!$I227,BD_Seguimiento_OAP_2019!$L:$M,2,FALSE)</f>
        <v>9.2 Poner en marcha oficinas de la SPT</v>
      </c>
      <c r="K227" s="119" t="s">
        <v>55</v>
      </c>
      <c r="L227" s="172">
        <v>4.4642857142857152E-4</v>
      </c>
      <c r="M227" s="182" t="s">
        <v>113</v>
      </c>
      <c r="N227" s="190">
        <f>INDEX(BD_Seguimiento_OAP_2019!$AH$3:$AS$294,MATCH(Revisión_Avance_Periodo!$I227,BD_Seguimiento_OAP_2019!$L$3:$L$294,0),MATCH(Revisión_Avance_Periodo!$M227,BD_Seguimiento_OAP_2019!$AH$2:$AS$2,0))</f>
        <v>0</v>
      </c>
      <c r="O227" s="190">
        <f>INDEX(BD_Seguimiento_OAP_2019!$AV$3:$BG$294,MATCH(Revisión_Avance_Periodo!$I227,BD_Seguimiento_OAP_2019!$L$3:$L$294,0),MATCH(Revisión_Avance_Periodo!$M227,BD_Seguimiento_OAP_2019!$AV$2:$BG$2,0))</f>
        <v>0</v>
      </c>
      <c r="P227" s="175">
        <f t="shared" ref="P227:P229" si="44">IFERROR((O227/N227),0)</f>
        <v>0</v>
      </c>
      <c r="Q227" s="182" t="str">
        <f>VLOOKUP(P227,Tabla_Indicador_Gestion4[#All],3,TRUE)</f>
        <v>Por Ejecutar</v>
      </c>
      <c r="R227" s="236">
        <f>SUBTOTAL(9,$N$218:$N227)</f>
        <v>7</v>
      </c>
      <c r="S227" s="230">
        <f>SUBTOTAL(9,$O$218:$O227)</f>
        <v>7</v>
      </c>
      <c r="T227" s="231">
        <f>IFERROR(+Revisión_Avance_Periodo!$S227/Revisión_Avance_Periodo!$R227,0)</f>
        <v>1</v>
      </c>
      <c r="U227" s="184"/>
      <c r="V227" s="185"/>
      <c r="W227" s="183"/>
      <c r="X227" s="183"/>
      <c r="Y227" s="183"/>
      <c r="Z227" s="186"/>
      <c r="AA227" s="187"/>
    </row>
    <row r="228" spans="1:27" x14ac:dyDescent="0.25">
      <c r="A228" s="88">
        <v>19</v>
      </c>
      <c r="B228" s="91" t="str">
        <f>CONCATENATE(Revisión_Avance_Periodo!$C228,";",Revisión_Avance_Periodo!$E228,";",Revisión_Avance_Periodo!$I228)</f>
        <v>OE4;PR_09;ACT_05</v>
      </c>
      <c r="C228" s="170" t="s">
        <v>53</v>
      </c>
      <c r="D228" s="171" t="str">
        <f>VLOOKUP(Revisión_Avance_Periodo!$C228,Componentes_BD!$F$1:$G$5,2,FALSE)</f>
        <v>Fortalecer la presencia en las regionales.</v>
      </c>
      <c r="E228" s="106" t="s">
        <v>1579</v>
      </c>
      <c r="F228" s="89">
        <v>2</v>
      </c>
      <c r="G228" s="89" t="str">
        <f>VLOOKUP(Revisión_Avance_Periodo!$A228,BD_Seguimiento_OAP_2019!$A$2:$G$294,7,FALSE)</f>
        <v>PEI</v>
      </c>
      <c r="H228" s="89" t="str">
        <f>VLOOKUP(Revisión_Avance_Periodo!$A228,BD_Seguimiento_OAP_2019!$A$2:$J$294,10,FALSE)</f>
        <v>PEI_09 - Súper Regiones</v>
      </c>
      <c r="I228" s="89" t="s">
        <v>1594</v>
      </c>
      <c r="J228" s="89" t="str">
        <f>VLOOKUP(Revisión_Avance_Periodo!$I228,BD_Seguimiento_OAP_2019!$L:$M,2,FALSE)</f>
        <v>9.2 Poner en marcha oficinas de la SPT</v>
      </c>
      <c r="K228" s="106" t="s">
        <v>55</v>
      </c>
      <c r="L228" s="172">
        <v>4.4642857142857152E-4</v>
      </c>
      <c r="M228" s="173" t="s">
        <v>114</v>
      </c>
      <c r="N228" s="190">
        <f>INDEX(BD_Seguimiento_OAP_2019!$AH$3:$AS$294,MATCH(Revisión_Avance_Periodo!$I228,BD_Seguimiento_OAP_2019!$L$3:$L$294,0),MATCH(Revisión_Avance_Periodo!$M228,BD_Seguimiento_OAP_2019!$AH$2:$AS$2,0))</f>
        <v>0</v>
      </c>
      <c r="O228" s="190">
        <f>INDEX(BD_Seguimiento_OAP_2019!$AV$3:$BG$294,MATCH(Revisión_Avance_Periodo!$I228,BD_Seguimiento_OAP_2019!$L$3:$L$294,0),MATCH(Revisión_Avance_Periodo!$M228,BD_Seguimiento_OAP_2019!$AV$2:$BG$2,0))</f>
        <v>0</v>
      </c>
      <c r="P228" s="175">
        <f t="shared" si="44"/>
        <v>0</v>
      </c>
      <c r="Q228" s="173" t="str">
        <f>VLOOKUP(P228,Tabla_Indicador_Gestion4[#All],3,TRUE)</f>
        <v>Por Ejecutar</v>
      </c>
      <c r="R228" s="236">
        <f>SUBTOTAL(9,$N$218:$N228)</f>
        <v>7</v>
      </c>
      <c r="S228" s="230">
        <f>SUBTOTAL(9,$O$218:$O228)</f>
        <v>7</v>
      </c>
      <c r="T228" s="231">
        <f>IFERROR(+Revisión_Avance_Periodo!$S228/Revisión_Avance_Periodo!$R228,0)</f>
        <v>1</v>
      </c>
      <c r="U228" s="184"/>
      <c r="V228" s="185"/>
      <c r="W228" s="183"/>
      <c r="X228" s="183"/>
      <c r="Y228" s="183"/>
      <c r="Z228" s="186"/>
      <c r="AA228" s="187"/>
    </row>
    <row r="229" spans="1:27" ht="15.75" thickBot="1" x14ac:dyDescent="0.3">
      <c r="A229" s="94">
        <v>19</v>
      </c>
      <c r="B229" s="96" t="str">
        <f>CONCATENATE(Revisión_Avance_Periodo!$C229,";",Revisión_Avance_Periodo!$E229,";",Revisión_Avance_Periodo!$I229)</f>
        <v>OE4;PR_09;ACT_05</v>
      </c>
      <c r="C229" s="180" t="s">
        <v>53</v>
      </c>
      <c r="D229" s="181" t="str">
        <f>VLOOKUP(Revisión_Avance_Periodo!$C229,Componentes_BD!$F$1:$G$5,2,FALSE)</f>
        <v>Fortalecer la presencia en las regionales.</v>
      </c>
      <c r="E229" s="119" t="s">
        <v>1579</v>
      </c>
      <c r="F229" s="95">
        <v>2</v>
      </c>
      <c r="G229" s="95" t="str">
        <f>VLOOKUP(Revisión_Avance_Periodo!$A229,BD_Seguimiento_OAP_2019!$A$2:$G$294,7,FALSE)</f>
        <v>PEI</v>
      </c>
      <c r="H229" s="95" t="str">
        <f>VLOOKUP(Revisión_Avance_Periodo!$A229,BD_Seguimiento_OAP_2019!$A$2:$J$294,10,FALSE)</f>
        <v>PEI_09 - Súper Regiones</v>
      </c>
      <c r="I229" s="95" t="s">
        <v>1594</v>
      </c>
      <c r="J229" s="95" t="str">
        <f>VLOOKUP(Revisión_Avance_Periodo!$I229,BD_Seguimiento_OAP_2019!$L:$M,2,FALSE)</f>
        <v>9.2 Poner en marcha oficinas de la SPT</v>
      </c>
      <c r="K229" s="119" t="s">
        <v>55</v>
      </c>
      <c r="L229" s="172">
        <v>4.4642857142857152E-4</v>
      </c>
      <c r="M229" s="182" t="s">
        <v>115</v>
      </c>
      <c r="N229" s="190">
        <f>INDEX(BD_Seguimiento_OAP_2019!$AH$3:$AS$294,MATCH(Revisión_Avance_Periodo!$I229,BD_Seguimiento_OAP_2019!$L$3:$L$294,0),MATCH(Revisión_Avance_Periodo!$M229,BD_Seguimiento_OAP_2019!$AH$2:$AS$2,0))</f>
        <v>0</v>
      </c>
      <c r="O229" s="190">
        <f>INDEX(BD_Seguimiento_OAP_2019!$AV$3:$BG$294,MATCH(Revisión_Avance_Periodo!$I229,BD_Seguimiento_OAP_2019!$L$3:$L$294,0),MATCH(Revisión_Avance_Periodo!$M229,BD_Seguimiento_OAP_2019!$AV$2:$BG$2,0))</f>
        <v>0</v>
      </c>
      <c r="P229" s="175">
        <f t="shared" si="44"/>
        <v>0</v>
      </c>
      <c r="Q229" s="182" t="str">
        <f>VLOOKUP(P229,Tabla_Indicador_Gestion4[#All],3,TRUE)</f>
        <v>Por Ejecutar</v>
      </c>
      <c r="R229" s="236">
        <f>SUBTOTAL(9,$N$218:$N229)</f>
        <v>7</v>
      </c>
      <c r="S229" s="230">
        <f>SUBTOTAL(9,$O$218:$O229)</f>
        <v>7</v>
      </c>
      <c r="T229" s="231">
        <f>IFERROR(+Revisión_Avance_Periodo!$S229/Revisión_Avance_Periodo!$R229,0)</f>
        <v>1</v>
      </c>
      <c r="U229" s="184"/>
      <c r="V229" s="185"/>
      <c r="W229" s="183"/>
      <c r="X229" s="183"/>
      <c r="Y229" s="183"/>
      <c r="Z229" s="186"/>
      <c r="AA229" s="187"/>
    </row>
    <row r="230" spans="1:27" x14ac:dyDescent="0.25">
      <c r="A230" s="88">
        <v>20</v>
      </c>
      <c r="B230" s="91" t="str">
        <f>CONCATENATE(Revisión_Avance_Periodo!$C230,";",Revisión_Avance_Periodo!$E230,";",Revisión_Avance_Periodo!$I230)</f>
        <v>OE1;PR_03;ACT_06</v>
      </c>
      <c r="C230" s="170" t="s">
        <v>9</v>
      </c>
      <c r="D230" s="171" t="str">
        <f>VLOOKUP(Revisión_Avance_Periodo!$C230,Componentes_BD!$F$1:$G$5,2,FALSE)</f>
        <v>Fortalecer la Vigilancia.</v>
      </c>
      <c r="E230" s="106" t="s">
        <v>981</v>
      </c>
      <c r="F230" s="89">
        <v>1</v>
      </c>
      <c r="G230" s="89" t="str">
        <f>VLOOKUP(Revisión_Avance_Periodo!$A230,BD_Seguimiento_OAP_2019!$A$2:$G$294,7,FALSE)</f>
        <v>PEI</v>
      </c>
      <c r="H230" s="89" t="str">
        <f>VLOOKUP(Revisión_Avance_Periodo!$A230,BD_Seguimiento_OAP_2019!$A$2:$J$294,10,FALSE)</f>
        <v>PEI_03 - Sensibilización en materia de derechos y deberes en el sector transporte</v>
      </c>
      <c r="I230" s="89" t="s">
        <v>984</v>
      </c>
      <c r="J230" s="89" t="str">
        <f>VLOOKUP(Revisión_Avance_Periodo!$I230,BD_Seguimiento_OAP_2019!$L:$M,2,FALSE)</f>
        <v>3.1 Adelantar campaña a 10200 personas</v>
      </c>
      <c r="K230" s="106" t="s">
        <v>55</v>
      </c>
      <c r="L230" s="172">
        <v>4.4642857142857152E-4</v>
      </c>
      <c r="M230" s="173" t="s">
        <v>104</v>
      </c>
      <c r="N230" s="194">
        <f>INDEX(BD_Seguimiento_OAP_2019!$AH$3:$AS$294,MATCH(Revisión_Avance_Periodo!$I230,BD_Seguimiento_OAP_2019!$L$3:$L$294,0),MATCH(Revisión_Avance_Periodo!$M230,BD_Seguimiento_OAP_2019!$AH$2:$AS$2,0))</f>
        <v>2.8333333333333335E-2</v>
      </c>
      <c r="O230" s="194">
        <f>INDEX(BD_Seguimiento_OAP_2019!$AV$3:$BG$294,MATCH(Revisión_Avance_Periodo!$I230,BD_Seguimiento_OAP_2019!$L$3:$L$294,0),MATCH(Revisión_Avance_Periodo!$M230,BD_Seguimiento_OAP_2019!$AV$2:$BG$2,0))</f>
        <v>2.8333000000000001E-2</v>
      </c>
      <c r="P230" s="189">
        <f t="shared" si="36"/>
        <v>0.99998823529411762</v>
      </c>
      <c r="Q230" s="173" t="str">
        <f>VLOOKUP(P230,Tabla_Indicador_Gestion4[#All],3,TRUE)</f>
        <v>Culminada</v>
      </c>
      <c r="R230" s="213">
        <f>SUBTOTAL(9,$N$230:$N230)</f>
        <v>2.8333333333333335E-2</v>
      </c>
      <c r="S230" s="214">
        <f>SUBTOTAL(9,$O$230:$O230)</f>
        <v>2.8333000000000001E-2</v>
      </c>
      <c r="T230" s="234">
        <f>IFERROR(+Revisión_Avance_Periodo!$S230/Revisión_Avance_Periodo!$R230,0)</f>
        <v>0.99998823529411762</v>
      </c>
      <c r="U230" s="177">
        <f>SUBTOTAL(9,N230:N241)</f>
        <v>0.33999999999999991</v>
      </c>
      <c r="V230" s="176">
        <f>SUBTOTAL(9,O230:O241)</f>
        <v>0.14166500000000001</v>
      </c>
      <c r="W230" s="176">
        <f t="shared" ref="W230" si="45">+V230/U230</f>
        <v>0.41666176470588251</v>
      </c>
      <c r="X230" s="176"/>
      <c r="Y230" s="176">
        <f>100%-Revisión_Avance_Periodo!$W230</f>
        <v>0.58333823529411744</v>
      </c>
      <c r="Z230" s="178" t="str">
        <f>VLOOKUP(W230,Tabla_Indicador_Gestion4[],3,TRUE)</f>
        <v>En Tramite</v>
      </c>
      <c r="AA230" s="179">
        <f>Revisión_Avance_Periodo!$W230*Revisión_Avance_Periodo!$L230</f>
        <v>1.8600971638655473E-4</v>
      </c>
    </row>
    <row r="231" spans="1:27" x14ac:dyDescent="0.25">
      <c r="A231" s="94">
        <v>20</v>
      </c>
      <c r="B231" s="96" t="str">
        <f>CONCATENATE(Revisión_Avance_Periodo!$C231,";",Revisión_Avance_Periodo!$E231,";",Revisión_Avance_Periodo!$I231)</f>
        <v>OE1;PR_03;ACT_06</v>
      </c>
      <c r="C231" s="180" t="s">
        <v>9</v>
      </c>
      <c r="D231" s="181" t="str">
        <f>VLOOKUP(Revisión_Avance_Periodo!$C231,Componentes_BD!$F$1:$G$5,2,FALSE)</f>
        <v>Fortalecer la Vigilancia.</v>
      </c>
      <c r="E231" s="119" t="s">
        <v>981</v>
      </c>
      <c r="F231" s="95">
        <v>1</v>
      </c>
      <c r="G231" s="95" t="str">
        <f>VLOOKUP(Revisión_Avance_Periodo!$A231,BD_Seguimiento_OAP_2019!$A$2:$G$294,7,FALSE)</f>
        <v>PEI</v>
      </c>
      <c r="H231" s="95" t="str">
        <f>VLOOKUP(Revisión_Avance_Periodo!$A231,BD_Seguimiento_OAP_2019!$A$2:$J$294,10,FALSE)</f>
        <v>PEI_03 - Sensibilización en materia de derechos y deberes en el sector transporte</v>
      </c>
      <c r="I231" s="95" t="s">
        <v>984</v>
      </c>
      <c r="J231" s="95" t="str">
        <f>VLOOKUP(Revisión_Avance_Periodo!$I231,BD_Seguimiento_OAP_2019!$L:$M,2,FALSE)</f>
        <v>3.1 Adelantar campaña a 10200 personas</v>
      </c>
      <c r="K231" s="119" t="s">
        <v>55</v>
      </c>
      <c r="L231" s="172">
        <v>4.4642857142857152E-4</v>
      </c>
      <c r="M231" s="182" t="s">
        <v>105</v>
      </c>
      <c r="N231" s="194">
        <f>INDEX(BD_Seguimiento_OAP_2019!$AH$3:$AS$294,MATCH(Revisión_Avance_Periodo!$I231,BD_Seguimiento_OAP_2019!$L$3:$L$294,0),MATCH(Revisión_Avance_Periodo!$M231,BD_Seguimiento_OAP_2019!$AH$2:$AS$2,0))</f>
        <v>2.8333333333333335E-2</v>
      </c>
      <c r="O231" s="194">
        <f>INDEX(BD_Seguimiento_OAP_2019!$AV$3:$BG$294,MATCH(Revisión_Avance_Periodo!$I231,BD_Seguimiento_OAP_2019!$L$3:$L$294,0),MATCH(Revisión_Avance_Periodo!$M231,BD_Seguimiento_OAP_2019!$AV$2:$BG$2,0))</f>
        <v>2.8333000000000001E-2</v>
      </c>
      <c r="P231" s="188">
        <f t="shared" si="36"/>
        <v>0.99998823529411762</v>
      </c>
      <c r="Q231" s="182" t="str">
        <f>VLOOKUP(P231,Tabla_Indicador_Gestion4[#All],3,TRUE)</f>
        <v>Culminada</v>
      </c>
      <c r="R231" s="215">
        <f>SUBTOTAL(9,$N$230:$N231)</f>
        <v>5.6666666666666671E-2</v>
      </c>
      <c r="S231" s="216">
        <f>SUBTOTAL(9,$O$230:$O231)</f>
        <v>5.6666000000000001E-2</v>
      </c>
      <c r="T231" s="231">
        <f>IFERROR(+Revisión_Avance_Periodo!$S231/Revisión_Avance_Periodo!$R231,0)</f>
        <v>0.99998823529411762</v>
      </c>
      <c r="U231" s="184"/>
      <c r="V231" s="185"/>
      <c r="W231" s="183"/>
      <c r="X231" s="183"/>
      <c r="Y231" s="183"/>
      <c r="Z231" s="186"/>
      <c r="AA231" s="187"/>
    </row>
    <row r="232" spans="1:27" x14ac:dyDescent="0.25">
      <c r="A232" s="88">
        <v>20</v>
      </c>
      <c r="B232" s="91" t="str">
        <f>CONCATENATE(Revisión_Avance_Periodo!$C232,";",Revisión_Avance_Periodo!$E232,";",Revisión_Avance_Periodo!$I232)</f>
        <v>OE1;PR_03;ACT_06</v>
      </c>
      <c r="C232" s="170" t="s">
        <v>9</v>
      </c>
      <c r="D232" s="171" t="str">
        <f>VLOOKUP(Revisión_Avance_Periodo!$C232,Componentes_BD!$F$1:$G$5,2,FALSE)</f>
        <v>Fortalecer la Vigilancia.</v>
      </c>
      <c r="E232" s="106" t="s">
        <v>981</v>
      </c>
      <c r="F232" s="89">
        <v>1</v>
      </c>
      <c r="G232" s="89" t="str">
        <f>VLOOKUP(Revisión_Avance_Periodo!$A232,BD_Seguimiento_OAP_2019!$A$2:$G$294,7,FALSE)</f>
        <v>PEI</v>
      </c>
      <c r="H232" s="89" t="str">
        <f>VLOOKUP(Revisión_Avance_Periodo!$A232,BD_Seguimiento_OAP_2019!$A$2:$J$294,10,FALSE)</f>
        <v>PEI_03 - Sensibilización en materia de derechos y deberes en el sector transporte</v>
      </c>
      <c r="I232" s="89" t="s">
        <v>984</v>
      </c>
      <c r="J232" s="89" t="str">
        <f>VLOOKUP(Revisión_Avance_Periodo!$I232,BD_Seguimiento_OAP_2019!$L:$M,2,FALSE)</f>
        <v>3.1 Adelantar campaña a 10200 personas</v>
      </c>
      <c r="K232" s="106" t="s">
        <v>55</v>
      </c>
      <c r="L232" s="172">
        <v>4.4642857142857152E-4</v>
      </c>
      <c r="M232" s="173" t="s">
        <v>106</v>
      </c>
      <c r="N232" s="194">
        <f>INDEX(BD_Seguimiento_OAP_2019!$AH$3:$AS$294,MATCH(Revisión_Avance_Periodo!$I232,BD_Seguimiento_OAP_2019!$L$3:$L$294,0),MATCH(Revisión_Avance_Periodo!$M232,BD_Seguimiento_OAP_2019!$AH$2:$AS$2,0))</f>
        <v>2.8333333333333335E-2</v>
      </c>
      <c r="O232" s="194">
        <f>INDEX(BD_Seguimiento_OAP_2019!$AV$3:$BG$294,MATCH(Revisión_Avance_Periodo!$I232,BD_Seguimiento_OAP_2019!$L$3:$L$294,0),MATCH(Revisión_Avance_Periodo!$M232,BD_Seguimiento_OAP_2019!$AV$2:$BG$2,0))</f>
        <v>2.8333000000000001E-2</v>
      </c>
      <c r="P232" s="189">
        <f t="shared" si="36"/>
        <v>0.99998823529411762</v>
      </c>
      <c r="Q232" s="173" t="str">
        <f>VLOOKUP(P232,Tabla_Indicador_Gestion4[#All],3,TRUE)</f>
        <v>Culminada</v>
      </c>
      <c r="R232" s="215">
        <f>SUBTOTAL(9,$N$230:$N232)</f>
        <v>8.5000000000000006E-2</v>
      </c>
      <c r="S232" s="216">
        <f>SUBTOTAL(9,$O$230:$O232)</f>
        <v>8.4999000000000005E-2</v>
      </c>
      <c r="T232" s="231">
        <f>IFERROR(+Revisión_Avance_Periodo!$S232/Revisión_Avance_Periodo!$R232,0)</f>
        <v>0.99998823529411762</v>
      </c>
      <c r="U232" s="184"/>
      <c r="V232" s="185"/>
      <c r="W232" s="183"/>
      <c r="X232" s="183"/>
      <c r="Y232" s="183"/>
      <c r="Z232" s="186"/>
      <c r="AA232" s="187"/>
    </row>
    <row r="233" spans="1:27" x14ac:dyDescent="0.25">
      <c r="A233" s="94">
        <v>20</v>
      </c>
      <c r="B233" s="96" t="str">
        <f>CONCATENATE(Revisión_Avance_Periodo!$C233,";",Revisión_Avance_Periodo!$E233,";",Revisión_Avance_Periodo!$I233)</f>
        <v>OE1;PR_03;ACT_06</v>
      </c>
      <c r="C233" s="180" t="s">
        <v>9</v>
      </c>
      <c r="D233" s="181" t="str">
        <f>VLOOKUP(Revisión_Avance_Periodo!$C233,Componentes_BD!$F$1:$G$5,2,FALSE)</f>
        <v>Fortalecer la Vigilancia.</v>
      </c>
      <c r="E233" s="119" t="s">
        <v>981</v>
      </c>
      <c r="F233" s="95">
        <v>1</v>
      </c>
      <c r="G233" s="95" t="str">
        <f>VLOOKUP(Revisión_Avance_Periodo!$A233,BD_Seguimiento_OAP_2019!$A$2:$G$294,7,FALSE)</f>
        <v>PEI</v>
      </c>
      <c r="H233" s="95" t="str">
        <f>VLOOKUP(Revisión_Avance_Periodo!$A233,BD_Seguimiento_OAP_2019!$A$2:$J$294,10,FALSE)</f>
        <v>PEI_03 - Sensibilización en materia de derechos y deberes en el sector transporte</v>
      </c>
      <c r="I233" s="95" t="s">
        <v>984</v>
      </c>
      <c r="J233" s="95" t="str">
        <f>VLOOKUP(Revisión_Avance_Periodo!$I233,BD_Seguimiento_OAP_2019!$L:$M,2,FALSE)</f>
        <v>3.1 Adelantar campaña a 10200 personas</v>
      </c>
      <c r="K233" s="119" t="s">
        <v>55</v>
      </c>
      <c r="L233" s="172">
        <v>4.4642857142857152E-4</v>
      </c>
      <c r="M233" s="182" t="s">
        <v>107</v>
      </c>
      <c r="N233" s="194">
        <f>INDEX(BD_Seguimiento_OAP_2019!$AH$3:$AS$294,MATCH(Revisión_Avance_Periodo!$I233,BD_Seguimiento_OAP_2019!$L$3:$L$294,0),MATCH(Revisión_Avance_Periodo!$M233,BD_Seguimiento_OAP_2019!$AH$2:$AS$2,0))</f>
        <v>2.8333333333333335E-2</v>
      </c>
      <c r="O233" s="194">
        <f>INDEX(BD_Seguimiento_OAP_2019!$AV$3:$BG$294,MATCH(Revisión_Avance_Periodo!$I233,BD_Seguimiento_OAP_2019!$L$3:$L$294,0),MATCH(Revisión_Avance_Periodo!$M233,BD_Seguimiento_OAP_2019!$AV$2:$BG$2,0))</f>
        <v>2.8333000000000001E-2</v>
      </c>
      <c r="P233" s="188">
        <f t="shared" si="36"/>
        <v>0.99998823529411762</v>
      </c>
      <c r="Q233" s="182" t="str">
        <f>VLOOKUP(P233,Tabla_Indicador_Gestion4[#All],3,TRUE)</f>
        <v>Culminada</v>
      </c>
      <c r="R233" s="215">
        <f>SUBTOTAL(9,$N$230:$N233)</f>
        <v>0.11333333333333334</v>
      </c>
      <c r="S233" s="216">
        <f>SUBTOTAL(9,$O$230:$O233)</f>
        <v>0.113332</v>
      </c>
      <c r="T233" s="231">
        <f>IFERROR(+Revisión_Avance_Periodo!$S233/Revisión_Avance_Periodo!$R233,0)</f>
        <v>0.99998823529411762</v>
      </c>
      <c r="U233" s="184"/>
      <c r="V233" s="185"/>
      <c r="W233" s="183"/>
      <c r="X233" s="183"/>
      <c r="Y233" s="183"/>
      <c r="Z233" s="186"/>
      <c r="AA233" s="187"/>
    </row>
    <row r="234" spans="1:27" x14ac:dyDescent="0.25">
      <c r="A234" s="88">
        <v>20</v>
      </c>
      <c r="B234" s="91" t="str">
        <f>CONCATENATE(Revisión_Avance_Periodo!$C234,";",Revisión_Avance_Periodo!$E234,";",Revisión_Avance_Periodo!$I234)</f>
        <v>OE1;PR_03;ACT_06</v>
      </c>
      <c r="C234" s="170" t="s">
        <v>9</v>
      </c>
      <c r="D234" s="171" t="str">
        <f>VLOOKUP(Revisión_Avance_Periodo!$C234,Componentes_BD!$F$1:$G$5,2,FALSE)</f>
        <v>Fortalecer la Vigilancia.</v>
      </c>
      <c r="E234" s="106" t="s">
        <v>981</v>
      </c>
      <c r="F234" s="89">
        <v>1</v>
      </c>
      <c r="G234" s="89" t="str">
        <f>VLOOKUP(Revisión_Avance_Periodo!$A234,BD_Seguimiento_OAP_2019!$A$2:$G$294,7,FALSE)</f>
        <v>PEI</v>
      </c>
      <c r="H234" s="89" t="str">
        <f>VLOOKUP(Revisión_Avance_Periodo!$A234,BD_Seguimiento_OAP_2019!$A$2:$J$294,10,FALSE)</f>
        <v>PEI_03 - Sensibilización en materia de derechos y deberes en el sector transporte</v>
      </c>
      <c r="I234" s="89" t="s">
        <v>984</v>
      </c>
      <c r="J234" s="89" t="str">
        <f>VLOOKUP(Revisión_Avance_Periodo!$I234,BD_Seguimiento_OAP_2019!$L:$M,2,FALSE)</f>
        <v>3.1 Adelantar campaña a 10200 personas</v>
      </c>
      <c r="K234" s="106" t="s">
        <v>55</v>
      </c>
      <c r="L234" s="172">
        <v>4.4642857142857152E-4</v>
      </c>
      <c r="M234" s="173" t="s">
        <v>108</v>
      </c>
      <c r="N234" s="194">
        <f>INDEX(BD_Seguimiento_OAP_2019!$AH$3:$AS$294,MATCH(Revisión_Avance_Periodo!$I234,BD_Seguimiento_OAP_2019!$L$3:$L$294,0),MATCH(Revisión_Avance_Periodo!$M234,BD_Seguimiento_OAP_2019!$AH$2:$AS$2,0))</f>
        <v>2.8333333333333335E-2</v>
      </c>
      <c r="O234" s="194">
        <f>INDEX(BD_Seguimiento_OAP_2019!$AV$3:$BG$294,MATCH(Revisión_Avance_Periodo!$I234,BD_Seguimiento_OAP_2019!$L$3:$L$294,0),MATCH(Revisión_Avance_Periodo!$M234,BD_Seguimiento_OAP_2019!$AV$2:$BG$2,0))</f>
        <v>2.8333000000000001E-2</v>
      </c>
      <c r="P234" s="189">
        <f t="shared" si="36"/>
        <v>0.99998823529411762</v>
      </c>
      <c r="Q234" s="173" t="str">
        <f>VLOOKUP(P234,Tabla_Indicador_Gestion4[#All],3,TRUE)</f>
        <v>Culminada</v>
      </c>
      <c r="R234" s="215">
        <f>SUBTOTAL(9,$N$230:$N234)</f>
        <v>0.14166666666666666</v>
      </c>
      <c r="S234" s="216">
        <f>SUBTOTAL(9,$O$230:$O234)</f>
        <v>0.14166500000000001</v>
      </c>
      <c r="T234" s="231">
        <f>IFERROR(+Revisión_Avance_Periodo!$S234/Revisión_Avance_Periodo!$R234,0)</f>
        <v>0.99998823529411773</v>
      </c>
      <c r="U234" s="184"/>
      <c r="V234" s="185"/>
      <c r="W234" s="183"/>
      <c r="X234" s="183"/>
      <c r="Y234" s="183"/>
      <c r="Z234" s="186"/>
      <c r="AA234" s="187"/>
    </row>
    <row r="235" spans="1:27" x14ac:dyDescent="0.25">
      <c r="A235" s="94">
        <v>20</v>
      </c>
      <c r="B235" s="96" t="str">
        <f>CONCATENATE(Revisión_Avance_Periodo!$C235,";",Revisión_Avance_Periodo!$E235,";",Revisión_Avance_Periodo!$I235)</f>
        <v>OE1;PR_03;ACT_06</v>
      </c>
      <c r="C235" s="180" t="s">
        <v>9</v>
      </c>
      <c r="D235" s="181" t="str">
        <f>VLOOKUP(Revisión_Avance_Periodo!$C235,Componentes_BD!$F$1:$G$5,2,FALSE)</f>
        <v>Fortalecer la Vigilancia.</v>
      </c>
      <c r="E235" s="119" t="s">
        <v>981</v>
      </c>
      <c r="F235" s="95">
        <v>1</v>
      </c>
      <c r="G235" s="95" t="str">
        <f>VLOOKUP(Revisión_Avance_Periodo!$A235,BD_Seguimiento_OAP_2019!$A$2:$G$294,7,FALSE)</f>
        <v>PEI</v>
      </c>
      <c r="H235" s="95" t="str">
        <f>VLOOKUP(Revisión_Avance_Periodo!$A235,BD_Seguimiento_OAP_2019!$A$2:$J$294,10,FALSE)</f>
        <v>PEI_03 - Sensibilización en materia de derechos y deberes en el sector transporte</v>
      </c>
      <c r="I235" s="95" t="s">
        <v>984</v>
      </c>
      <c r="J235" s="95" t="str">
        <f>VLOOKUP(Revisión_Avance_Periodo!$I235,BD_Seguimiento_OAP_2019!$L:$M,2,FALSE)</f>
        <v>3.1 Adelantar campaña a 10200 personas</v>
      </c>
      <c r="K235" s="119" t="s">
        <v>55</v>
      </c>
      <c r="L235" s="172">
        <v>4.4642857142857152E-4</v>
      </c>
      <c r="M235" s="182" t="s">
        <v>109</v>
      </c>
      <c r="N235" s="194">
        <f>INDEX(BD_Seguimiento_OAP_2019!$AH$3:$AS$294,MATCH(Revisión_Avance_Periodo!$I235,BD_Seguimiento_OAP_2019!$L$3:$L$294,0),MATCH(Revisión_Avance_Periodo!$M235,BD_Seguimiento_OAP_2019!$AH$2:$AS$2,0))</f>
        <v>2.8333333333333335E-2</v>
      </c>
      <c r="O235" s="194">
        <f>INDEX(BD_Seguimiento_OAP_2019!$AV$3:$BG$294,MATCH(Revisión_Avance_Periodo!$I235,BD_Seguimiento_OAP_2019!$L$3:$L$294,0),MATCH(Revisión_Avance_Periodo!$M235,BD_Seguimiento_OAP_2019!$AV$2:$BG$2,0))</f>
        <v>0</v>
      </c>
      <c r="P235" s="188">
        <f t="shared" si="36"/>
        <v>0</v>
      </c>
      <c r="Q235" s="182" t="str">
        <f>VLOOKUP(P235,Tabla_Indicador_Gestion4[#All],3,TRUE)</f>
        <v>Por Ejecutar</v>
      </c>
      <c r="R235" s="215">
        <f>SUBTOTAL(9,$N$230:$N235)</f>
        <v>0.16999999999999998</v>
      </c>
      <c r="S235" s="216">
        <f>SUBTOTAL(9,$O$230:$O235)</f>
        <v>0.14166500000000001</v>
      </c>
      <c r="T235" s="231">
        <f>IFERROR(+Revisión_Avance_Periodo!$S235/Revisión_Avance_Periodo!$R235,0)</f>
        <v>0.83332352941176491</v>
      </c>
      <c r="U235" s="184"/>
      <c r="V235" s="185"/>
      <c r="W235" s="183"/>
      <c r="X235" s="183"/>
      <c r="Y235" s="183"/>
      <c r="Z235" s="186"/>
      <c r="AA235" s="187"/>
    </row>
    <row r="236" spans="1:27" x14ac:dyDescent="0.25">
      <c r="A236" s="88">
        <v>20</v>
      </c>
      <c r="B236" s="91" t="str">
        <f>CONCATENATE(Revisión_Avance_Periodo!$C236,";",Revisión_Avance_Periodo!$E236,";",Revisión_Avance_Periodo!$I236)</f>
        <v>OE1;PR_03;ACT_06</v>
      </c>
      <c r="C236" s="170" t="s">
        <v>9</v>
      </c>
      <c r="D236" s="171" t="str">
        <f>VLOOKUP(Revisión_Avance_Periodo!$C236,Componentes_BD!$F$1:$G$5,2,FALSE)</f>
        <v>Fortalecer la Vigilancia.</v>
      </c>
      <c r="E236" s="106" t="s">
        <v>981</v>
      </c>
      <c r="F236" s="89">
        <v>1</v>
      </c>
      <c r="G236" s="89" t="str">
        <f>VLOOKUP(Revisión_Avance_Periodo!$A236,BD_Seguimiento_OAP_2019!$A$2:$G$294,7,FALSE)</f>
        <v>PEI</v>
      </c>
      <c r="H236" s="89" t="str">
        <f>VLOOKUP(Revisión_Avance_Periodo!$A236,BD_Seguimiento_OAP_2019!$A$2:$J$294,10,FALSE)</f>
        <v>PEI_03 - Sensibilización en materia de derechos y deberes en el sector transporte</v>
      </c>
      <c r="I236" s="89" t="s">
        <v>984</v>
      </c>
      <c r="J236" s="89" t="str">
        <f>VLOOKUP(Revisión_Avance_Periodo!$I236,BD_Seguimiento_OAP_2019!$L:$M,2,FALSE)</f>
        <v>3.1 Adelantar campaña a 10200 personas</v>
      </c>
      <c r="K236" s="106" t="s">
        <v>55</v>
      </c>
      <c r="L236" s="172">
        <v>4.4642857142857152E-4</v>
      </c>
      <c r="M236" s="173" t="s">
        <v>110</v>
      </c>
      <c r="N236" s="194">
        <f>INDEX(BD_Seguimiento_OAP_2019!$AH$3:$AS$294,MATCH(Revisión_Avance_Periodo!$I236,BD_Seguimiento_OAP_2019!$L$3:$L$294,0),MATCH(Revisión_Avance_Periodo!$M236,BD_Seguimiento_OAP_2019!$AH$2:$AS$2,0))</f>
        <v>2.8333333333333335E-2</v>
      </c>
      <c r="O236" s="194">
        <f>INDEX(BD_Seguimiento_OAP_2019!$AV$3:$BG$294,MATCH(Revisión_Avance_Periodo!$I236,BD_Seguimiento_OAP_2019!$L$3:$L$294,0),MATCH(Revisión_Avance_Periodo!$M236,BD_Seguimiento_OAP_2019!$AV$2:$BG$2,0))</f>
        <v>0</v>
      </c>
      <c r="P236" s="189">
        <f t="shared" si="36"/>
        <v>0</v>
      </c>
      <c r="Q236" s="173" t="str">
        <f>VLOOKUP(P236,Tabla_Indicador_Gestion4[#All],3,TRUE)</f>
        <v>Por Ejecutar</v>
      </c>
      <c r="R236" s="215">
        <f>SUBTOTAL(9,$N$230:$N236)</f>
        <v>0.19833333333333331</v>
      </c>
      <c r="S236" s="216">
        <f>SUBTOTAL(9,$O$230:$O236)</f>
        <v>0.14166500000000001</v>
      </c>
      <c r="T236" s="231">
        <f>IFERROR(+Revisión_Avance_Periodo!$S236/Revisión_Avance_Periodo!$R236,0)</f>
        <v>0.71427731092436997</v>
      </c>
      <c r="U236" s="184"/>
      <c r="V236" s="185"/>
      <c r="W236" s="183"/>
      <c r="X236" s="183"/>
      <c r="Y236" s="183"/>
      <c r="Z236" s="186"/>
      <c r="AA236" s="187"/>
    </row>
    <row r="237" spans="1:27" x14ac:dyDescent="0.25">
      <c r="A237" s="94">
        <v>20</v>
      </c>
      <c r="B237" s="96" t="str">
        <f>CONCATENATE(Revisión_Avance_Periodo!$C237,";",Revisión_Avance_Periodo!$E237,";",Revisión_Avance_Periodo!$I237)</f>
        <v>OE1;PR_03;ACT_06</v>
      </c>
      <c r="C237" s="180" t="s">
        <v>9</v>
      </c>
      <c r="D237" s="181" t="str">
        <f>VLOOKUP(Revisión_Avance_Periodo!$C237,Componentes_BD!$F$1:$G$5,2,FALSE)</f>
        <v>Fortalecer la Vigilancia.</v>
      </c>
      <c r="E237" s="119" t="s">
        <v>981</v>
      </c>
      <c r="F237" s="95">
        <v>1</v>
      </c>
      <c r="G237" s="95" t="str">
        <f>VLOOKUP(Revisión_Avance_Periodo!$A237,BD_Seguimiento_OAP_2019!$A$2:$G$294,7,FALSE)</f>
        <v>PEI</v>
      </c>
      <c r="H237" s="95" t="str">
        <f>VLOOKUP(Revisión_Avance_Periodo!$A237,BD_Seguimiento_OAP_2019!$A$2:$J$294,10,FALSE)</f>
        <v>PEI_03 - Sensibilización en materia de derechos y deberes en el sector transporte</v>
      </c>
      <c r="I237" s="95" t="s">
        <v>984</v>
      </c>
      <c r="J237" s="95" t="str">
        <f>VLOOKUP(Revisión_Avance_Periodo!$I237,BD_Seguimiento_OAP_2019!$L:$M,2,FALSE)</f>
        <v>3.1 Adelantar campaña a 10200 personas</v>
      </c>
      <c r="K237" s="119" t="s">
        <v>55</v>
      </c>
      <c r="L237" s="172">
        <v>4.4642857142857152E-4</v>
      </c>
      <c r="M237" s="182" t="s">
        <v>111</v>
      </c>
      <c r="N237" s="194">
        <f>INDEX(BD_Seguimiento_OAP_2019!$AH$3:$AS$294,MATCH(Revisión_Avance_Periodo!$I237,BD_Seguimiento_OAP_2019!$L$3:$L$294,0),MATCH(Revisión_Avance_Periodo!$M237,BD_Seguimiento_OAP_2019!$AH$2:$AS$2,0))</f>
        <v>2.8333333333333335E-2</v>
      </c>
      <c r="O237" s="194">
        <f>INDEX(BD_Seguimiento_OAP_2019!$AV$3:$BG$294,MATCH(Revisión_Avance_Periodo!$I237,BD_Seguimiento_OAP_2019!$L$3:$L$294,0),MATCH(Revisión_Avance_Periodo!$M237,BD_Seguimiento_OAP_2019!$AV$2:$BG$2,0))</f>
        <v>0</v>
      </c>
      <c r="P237" s="188">
        <f t="shared" si="36"/>
        <v>0</v>
      </c>
      <c r="Q237" s="182" t="str">
        <f>VLOOKUP(P237,Tabla_Indicador_Gestion4[#All],3,TRUE)</f>
        <v>Por Ejecutar</v>
      </c>
      <c r="R237" s="215">
        <f>SUBTOTAL(9,$N$230:$N237)</f>
        <v>0.22666666666666663</v>
      </c>
      <c r="S237" s="216">
        <f>SUBTOTAL(9,$O$230:$O237)</f>
        <v>0.14166500000000001</v>
      </c>
      <c r="T237" s="231">
        <f>IFERROR(+Revisión_Avance_Periodo!$S237/Revisión_Avance_Periodo!$R237,0)</f>
        <v>0.62499264705882374</v>
      </c>
      <c r="U237" s="184"/>
      <c r="V237" s="185"/>
      <c r="W237" s="183"/>
      <c r="X237" s="183"/>
      <c r="Y237" s="183"/>
      <c r="Z237" s="186"/>
      <c r="AA237" s="187"/>
    </row>
    <row r="238" spans="1:27" x14ac:dyDescent="0.25">
      <c r="A238" s="88">
        <v>20</v>
      </c>
      <c r="B238" s="91" t="str">
        <f>CONCATENATE(Revisión_Avance_Periodo!$C238,";",Revisión_Avance_Periodo!$E238,";",Revisión_Avance_Periodo!$I238)</f>
        <v>OE1;PR_03;ACT_06</v>
      </c>
      <c r="C238" s="170" t="s">
        <v>9</v>
      </c>
      <c r="D238" s="171" t="str">
        <f>VLOOKUP(Revisión_Avance_Periodo!$C238,Componentes_BD!$F$1:$G$5,2,FALSE)</f>
        <v>Fortalecer la Vigilancia.</v>
      </c>
      <c r="E238" s="106" t="s">
        <v>981</v>
      </c>
      <c r="F238" s="89">
        <v>1</v>
      </c>
      <c r="G238" s="89" t="str">
        <f>VLOOKUP(Revisión_Avance_Periodo!$A238,BD_Seguimiento_OAP_2019!$A$2:$G$294,7,FALSE)</f>
        <v>PEI</v>
      </c>
      <c r="H238" s="89" t="str">
        <f>VLOOKUP(Revisión_Avance_Periodo!$A238,BD_Seguimiento_OAP_2019!$A$2:$J$294,10,FALSE)</f>
        <v>PEI_03 - Sensibilización en materia de derechos y deberes en el sector transporte</v>
      </c>
      <c r="I238" s="89" t="s">
        <v>984</v>
      </c>
      <c r="J238" s="89" t="str">
        <f>VLOOKUP(Revisión_Avance_Periodo!$I238,BD_Seguimiento_OAP_2019!$L:$M,2,FALSE)</f>
        <v>3.1 Adelantar campaña a 10200 personas</v>
      </c>
      <c r="K238" s="106" t="s">
        <v>55</v>
      </c>
      <c r="L238" s="172">
        <v>4.4642857142857152E-4</v>
      </c>
      <c r="M238" s="173" t="s">
        <v>112</v>
      </c>
      <c r="N238" s="194">
        <f>INDEX(BD_Seguimiento_OAP_2019!$AH$3:$AS$294,MATCH(Revisión_Avance_Periodo!$I238,BD_Seguimiento_OAP_2019!$L$3:$L$294,0),MATCH(Revisión_Avance_Periodo!$M238,BD_Seguimiento_OAP_2019!$AH$2:$AS$2,0))</f>
        <v>2.8333333333333335E-2</v>
      </c>
      <c r="O238" s="194">
        <f>INDEX(BD_Seguimiento_OAP_2019!$AV$3:$BG$294,MATCH(Revisión_Avance_Periodo!$I238,BD_Seguimiento_OAP_2019!$L$3:$L$294,0),MATCH(Revisión_Avance_Periodo!$M238,BD_Seguimiento_OAP_2019!$AV$2:$BG$2,0))</f>
        <v>0</v>
      </c>
      <c r="P238" s="189">
        <f t="shared" si="36"/>
        <v>0</v>
      </c>
      <c r="Q238" s="173" t="str">
        <f>VLOOKUP(P238,Tabla_Indicador_Gestion4[#All],3,TRUE)</f>
        <v>Por Ejecutar</v>
      </c>
      <c r="R238" s="215">
        <f>SUBTOTAL(9,$N$230:$N238)</f>
        <v>0.25499999999999995</v>
      </c>
      <c r="S238" s="216">
        <f>SUBTOTAL(9,$O$230:$O238)</f>
        <v>0.14166500000000001</v>
      </c>
      <c r="T238" s="231">
        <f>IFERROR(+Revisión_Avance_Periodo!$S238/Revisión_Avance_Periodo!$R238,0)</f>
        <v>0.55554901960784331</v>
      </c>
      <c r="U238" s="184"/>
      <c r="V238" s="185"/>
      <c r="W238" s="183"/>
      <c r="X238" s="183"/>
      <c r="Y238" s="183"/>
      <c r="Z238" s="186"/>
      <c r="AA238" s="187"/>
    </row>
    <row r="239" spans="1:27" x14ac:dyDescent="0.25">
      <c r="A239" s="94">
        <v>20</v>
      </c>
      <c r="B239" s="96" t="str">
        <f>CONCATENATE(Revisión_Avance_Periodo!$C239,";",Revisión_Avance_Periodo!$E239,";",Revisión_Avance_Periodo!$I239)</f>
        <v>OE1;PR_03;ACT_06</v>
      </c>
      <c r="C239" s="180" t="s">
        <v>9</v>
      </c>
      <c r="D239" s="181" t="str">
        <f>VLOOKUP(Revisión_Avance_Periodo!$C239,Componentes_BD!$F$1:$G$5,2,FALSE)</f>
        <v>Fortalecer la Vigilancia.</v>
      </c>
      <c r="E239" s="119" t="s">
        <v>981</v>
      </c>
      <c r="F239" s="95">
        <v>1</v>
      </c>
      <c r="G239" s="95" t="str">
        <f>VLOOKUP(Revisión_Avance_Periodo!$A239,BD_Seguimiento_OAP_2019!$A$2:$G$294,7,FALSE)</f>
        <v>PEI</v>
      </c>
      <c r="H239" s="95" t="str">
        <f>VLOOKUP(Revisión_Avance_Periodo!$A239,BD_Seguimiento_OAP_2019!$A$2:$J$294,10,FALSE)</f>
        <v>PEI_03 - Sensibilización en materia de derechos y deberes en el sector transporte</v>
      </c>
      <c r="I239" s="95" t="s">
        <v>984</v>
      </c>
      <c r="J239" s="95" t="str">
        <f>VLOOKUP(Revisión_Avance_Periodo!$I239,BD_Seguimiento_OAP_2019!$L:$M,2,FALSE)</f>
        <v>3.1 Adelantar campaña a 10200 personas</v>
      </c>
      <c r="K239" s="119" t="s">
        <v>55</v>
      </c>
      <c r="L239" s="172">
        <v>4.4642857142857152E-4</v>
      </c>
      <c r="M239" s="182" t="s">
        <v>113</v>
      </c>
      <c r="N239" s="194">
        <f>INDEX(BD_Seguimiento_OAP_2019!$AH$3:$AS$294,MATCH(Revisión_Avance_Periodo!$I239,BD_Seguimiento_OAP_2019!$L$3:$L$294,0),MATCH(Revisión_Avance_Periodo!$M239,BD_Seguimiento_OAP_2019!$AH$2:$AS$2,0))</f>
        <v>2.8333333333333335E-2</v>
      </c>
      <c r="O239" s="194">
        <f>INDEX(BD_Seguimiento_OAP_2019!$AV$3:$BG$294,MATCH(Revisión_Avance_Periodo!$I239,BD_Seguimiento_OAP_2019!$L$3:$L$294,0),MATCH(Revisión_Avance_Periodo!$M239,BD_Seguimiento_OAP_2019!$AV$2:$BG$2,0))</f>
        <v>0</v>
      </c>
      <c r="P239" s="188">
        <f t="shared" si="36"/>
        <v>0</v>
      </c>
      <c r="Q239" s="182" t="str">
        <f>VLOOKUP(P239,Tabla_Indicador_Gestion4[#All],3,TRUE)</f>
        <v>Por Ejecutar</v>
      </c>
      <c r="R239" s="215">
        <f>SUBTOTAL(9,$N$230:$N239)</f>
        <v>0.28333333333333327</v>
      </c>
      <c r="S239" s="216">
        <f>SUBTOTAL(9,$O$230:$O239)</f>
        <v>0.14166500000000001</v>
      </c>
      <c r="T239" s="231">
        <f>IFERROR(+Revisión_Avance_Periodo!$S239/Revisión_Avance_Periodo!$R239,0)</f>
        <v>0.49999411764705898</v>
      </c>
      <c r="U239" s="184"/>
      <c r="V239" s="185"/>
      <c r="W239" s="183"/>
      <c r="X239" s="183"/>
      <c r="Y239" s="183"/>
      <c r="Z239" s="186"/>
      <c r="AA239" s="187"/>
    </row>
    <row r="240" spans="1:27" x14ac:dyDescent="0.25">
      <c r="A240" s="88">
        <v>20</v>
      </c>
      <c r="B240" s="91" t="str">
        <f>CONCATENATE(Revisión_Avance_Periodo!$C240,";",Revisión_Avance_Periodo!$E240,";",Revisión_Avance_Periodo!$I240)</f>
        <v>OE1;PR_03;ACT_06</v>
      </c>
      <c r="C240" s="170" t="s">
        <v>9</v>
      </c>
      <c r="D240" s="171" t="str">
        <f>VLOOKUP(Revisión_Avance_Periodo!$C240,Componentes_BD!$F$1:$G$5,2,FALSE)</f>
        <v>Fortalecer la Vigilancia.</v>
      </c>
      <c r="E240" s="106" t="s">
        <v>981</v>
      </c>
      <c r="F240" s="89">
        <v>1</v>
      </c>
      <c r="G240" s="89" t="str">
        <f>VLOOKUP(Revisión_Avance_Periodo!$A240,BD_Seguimiento_OAP_2019!$A$2:$G$294,7,FALSE)</f>
        <v>PEI</v>
      </c>
      <c r="H240" s="89" t="str">
        <f>VLOOKUP(Revisión_Avance_Periodo!$A240,BD_Seguimiento_OAP_2019!$A$2:$J$294,10,FALSE)</f>
        <v>PEI_03 - Sensibilización en materia de derechos y deberes en el sector transporte</v>
      </c>
      <c r="I240" s="89" t="s">
        <v>984</v>
      </c>
      <c r="J240" s="89" t="str">
        <f>VLOOKUP(Revisión_Avance_Periodo!$I240,BD_Seguimiento_OAP_2019!$L:$M,2,FALSE)</f>
        <v>3.1 Adelantar campaña a 10200 personas</v>
      </c>
      <c r="K240" s="106" t="s">
        <v>55</v>
      </c>
      <c r="L240" s="172">
        <v>4.4642857142857152E-4</v>
      </c>
      <c r="M240" s="173" t="s">
        <v>114</v>
      </c>
      <c r="N240" s="194">
        <f>INDEX(BD_Seguimiento_OAP_2019!$AH$3:$AS$294,MATCH(Revisión_Avance_Periodo!$I240,BD_Seguimiento_OAP_2019!$L$3:$L$294,0),MATCH(Revisión_Avance_Periodo!$M240,BD_Seguimiento_OAP_2019!$AH$2:$AS$2,0))</f>
        <v>2.8333333333333335E-2</v>
      </c>
      <c r="O240" s="194">
        <f>INDEX(BD_Seguimiento_OAP_2019!$AV$3:$BG$294,MATCH(Revisión_Avance_Periodo!$I240,BD_Seguimiento_OAP_2019!$L$3:$L$294,0),MATCH(Revisión_Avance_Periodo!$M240,BD_Seguimiento_OAP_2019!$AV$2:$BG$2,0))</f>
        <v>0</v>
      </c>
      <c r="P240" s="189">
        <f t="shared" si="36"/>
        <v>0</v>
      </c>
      <c r="Q240" s="173" t="str">
        <f>VLOOKUP(P240,Tabla_Indicador_Gestion4[#All],3,TRUE)</f>
        <v>Por Ejecutar</v>
      </c>
      <c r="R240" s="215">
        <f>SUBTOTAL(9,$N$230:$N240)</f>
        <v>0.31166666666666659</v>
      </c>
      <c r="S240" s="216">
        <f>SUBTOTAL(9,$O$230:$O240)</f>
        <v>0.14166500000000001</v>
      </c>
      <c r="T240" s="231">
        <f>IFERROR(+Revisión_Avance_Periodo!$S240/Revisión_Avance_Periodo!$R240,0)</f>
        <v>0.4545401069518718</v>
      </c>
      <c r="U240" s="184"/>
      <c r="V240" s="185"/>
      <c r="W240" s="183"/>
      <c r="X240" s="183"/>
      <c r="Y240" s="183"/>
      <c r="Z240" s="186"/>
      <c r="AA240" s="187"/>
    </row>
    <row r="241" spans="1:27" ht="15.75" thickBot="1" x14ac:dyDescent="0.3">
      <c r="A241" s="94">
        <v>20</v>
      </c>
      <c r="B241" s="96" t="str">
        <f>CONCATENATE(Revisión_Avance_Periodo!$C241,";",Revisión_Avance_Periodo!$E241,";",Revisión_Avance_Periodo!$I241)</f>
        <v>OE1;PR_03;ACT_06</v>
      </c>
      <c r="C241" s="180" t="s">
        <v>9</v>
      </c>
      <c r="D241" s="181" t="str">
        <f>VLOOKUP(Revisión_Avance_Periodo!$C241,Componentes_BD!$F$1:$G$5,2,FALSE)</f>
        <v>Fortalecer la Vigilancia.</v>
      </c>
      <c r="E241" s="119" t="s">
        <v>981</v>
      </c>
      <c r="F241" s="95">
        <v>1</v>
      </c>
      <c r="G241" s="95" t="str">
        <f>VLOOKUP(Revisión_Avance_Periodo!$A241,BD_Seguimiento_OAP_2019!$A$2:$G$294,7,FALSE)</f>
        <v>PEI</v>
      </c>
      <c r="H241" s="95" t="str">
        <f>VLOOKUP(Revisión_Avance_Periodo!$A241,BD_Seguimiento_OAP_2019!$A$2:$J$294,10,FALSE)</f>
        <v>PEI_03 - Sensibilización en materia de derechos y deberes en el sector transporte</v>
      </c>
      <c r="I241" s="95" t="s">
        <v>984</v>
      </c>
      <c r="J241" s="95" t="str">
        <f>VLOOKUP(Revisión_Avance_Periodo!$I241,BD_Seguimiento_OAP_2019!$L:$M,2,FALSE)</f>
        <v>3.1 Adelantar campaña a 10200 personas</v>
      </c>
      <c r="K241" s="119" t="s">
        <v>55</v>
      </c>
      <c r="L241" s="172">
        <v>4.4642857142857152E-4</v>
      </c>
      <c r="M241" s="182" t="s">
        <v>115</v>
      </c>
      <c r="N241" s="194">
        <f>INDEX(BD_Seguimiento_OAP_2019!$AH$3:$AS$294,MATCH(Revisión_Avance_Periodo!$I241,BD_Seguimiento_OAP_2019!$L$3:$L$294,0),MATCH(Revisión_Avance_Periodo!$M241,BD_Seguimiento_OAP_2019!$AH$2:$AS$2,0))</f>
        <v>2.8333333333333335E-2</v>
      </c>
      <c r="O241" s="194">
        <f>INDEX(BD_Seguimiento_OAP_2019!$AV$3:$BG$294,MATCH(Revisión_Avance_Periodo!$I241,BD_Seguimiento_OAP_2019!$L$3:$L$294,0),MATCH(Revisión_Avance_Periodo!$M241,BD_Seguimiento_OAP_2019!$AV$2:$BG$2,0))</f>
        <v>0</v>
      </c>
      <c r="P241" s="188">
        <f t="shared" si="36"/>
        <v>0</v>
      </c>
      <c r="Q241" s="182" t="str">
        <f>VLOOKUP(P241,Tabla_Indicador_Gestion4[#All],3,TRUE)</f>
        <v>Por Ejecutar</v>
      </c>
      <c r="R241" s="215">
        <f>SUBTOTAL(9,$N$230:$N241)</f>
        <v>0.33999999999999991</v>
      </c>
      <c r="S241" s="216">
        <f>SUBTOTAL(9,$O$230:$O241)</f>
        <v>0.14166500000000001</v>
      </c>
      <c r="T241" s="231">
        <f>IFERROR(+Revisión_Avance_Periodo!$S241/Revisión_Avance_Periodo!$R241,0)</f>
        <v>0.41666176470588251</v>
      </c>
      <c r="U241" s="184"/>
      <c r="V241" s="185"/>
      <c r="W241" s="183"/>
      <c r="X241" s="183"/>
      <c r="Y241" s="183"/>
      <c r="Z241" s="186"/>
      <c r="AA241" s="187"/>
    </row>
    <row r="242" spans="1:27" x14ac:dyDescent="0.25">
      <c r="A242" s="88">
        <v>21</v>
      </c>
      <c r="B242" s="91" t="str">
        <f>CONCATENATE(Revisión_Avance_Periodo!$C242,";",Revisión_Avance_Periodo!$E242,";",Revisión_Avance_Periodo!$I242)</f>
        <v>OE1;PR_10;ACT_07</v>
      </c>
      <c r="C242" s="170" t="s">
        <v>9</v>
      </c>
      <c r="D242" s="171" t="str">
        <f>VLOOKUP(Revisión_Avance_Periodo!$C242,Componentes_BD!$F$1:$G$5,2,FALSE)</f>
        <v>Fortalecer la Vigilancia.</v>
      </c>
      <c r="E242" s="106" t="s">
        <v>12</v>
      </c>
      <c r="F242" s="89">
        <v>2</v>
      </c>
      <c r="G242" s="89" t="str">
        <f>VLOOKUP(Revisión_Avance_Periodo!$A242,BD_Seguimiento_OAP_2019!$A$2:$G$294,7,FALSE)</f>
        <v>PAI</v>
      </c>
      <c r="H242" s="89" t="str">
        <f>VLOOKUP(Revisión_Avance_Periodo!$A242,BD_Seguimiento_OAP_2019!$A$2:$J$294,10,FALSE)</f>
        <v>PAI_01 - Operacional</v>
      </c>
      <c r="I242" s="89" t="s">
        <v>323</v>
      </c>
      <c r="J242" s="89" t="str">
        <f>VLOOKUP(Revisión_Avance_Periodo!$I242,BD_Seguimiento_OAP_2019!$L:$M,2,FALSE)</f>
        <v>Capacitar a funcionarios y servidores uso red</v>
      </c>
      <c r="K242" s="106" t="s">
        <v>55</v>
      </c>
      <c r="L242" s="172">
        <v>4.4642857142857152E-4</v>
      </c>
      <c r="M242" s="173" t="s">
        <v>104</v>
      </c>
      <c r="N242" s="190">
        <f>INDEX(BD_Seguimiento_OAP_2019!$AH$3:$AS$294,MATCH(Revisión_Avance_Periodo!$I242,BD_Seguimiento_OAP_2019!$L$3:$L$294,0),MATCH(Revisión_Avance_Periodo!$M242,BD_Seguimiento_OAP_2019!$AH$2:$AS$2,0))</f>
        <v>75</v>
      </c>
      <c r="O242" s="190">
        <f>INDEX(BD_Seguimiento_OAP_2019!$AV$3:$BG$294,MATCH(Revisión_Avance_Periodo!$I242,BD_Seguimiento_OAP_2019!$L$3:$L$294,0),MATCH(Revisión_Avance_Periodo!$M242,BD_Seguimiento_OAP_2019!$AV$2:$BG$2,0))</f>
        <v>75</v>
      </c>
      <c r="P242" s="189">
        <f t="shared" si="36"/>
        <v>1</v>
      </c>
      <c r="Q242" s="173" t="str">
        <f>VLOOKUP(P242,Tabla_Indicador_Gestion4[#All],3,TRUE)</f>
        <v>Culminada</v>
      </c>
      <c r="R242" s="232">
        <f>SUBTOTAL(9,$N$242:$N242)</f>
        <v>75</v>
      </c>
      <c r="S242" s="233">
        <f>SUBTOTAL(9,$O$242:$O242)</f>
        <v>75</v>
      </c>
      <c r="T242" s="234">
        <f>IFERROR(+Revisión_Avance_Periodo!$S242/Revisión_Avance_Periodo!$R242,0)</f>
        <v>1</v>
      </c>
      <c r="U242" s="191">
        <f>SUBTOTAL(9,N242:N253)</f>
        <v>210</v>
      </c>
      <c r="V242" s="192">
        <f>SUBTOTAL(9,O242:O253)</f>
        <v>210</v>
      </c>
      <c r="W242" s="176">
        <f t="shared" ref="W242" si="46">+V242/U242</f>
        <v>1</v>
      </c>
      <c r="X242" s="176"/>
      <c r="Y242" s="176">
        <f>100%-Revisión_Avance_Periodo!$W242</f>
        <v>0</v>
      </c>
      <c r="Z242" s="178" t="str">
        <f>VLOOKUP(W242,Tabla_Indicador_Gestion4[],3,TRUE)</f>
        <v>Culminada</v>
      </c>
      <c r="AA242" s="179">
        <f>Revisión_Avance_Periodo!$W242*Revisión_Avance_Periodo!$L242</f>
        <v>4.4642857142857152E-4</v>
      </c>
    </row>
    <row r="243" spans="1:27" x14ac:dyDescent="0.25">
      <c r="A243" s="94">
        <v>21</v>
      </c>
      <c r="B243" s="96" t="str">
        <f>CONCATENATE(Revisión_Avance_Periodo!$C243,";",Revisión_Avance_Periodo!$E243,";",Revisión_Avance_Periodo!$I243)</f>
        <v>OE1;PR_10;ACT_07</v>
      </c>
      <c r="C243" s="180" t="s">
        <v>9</v>
      </c>
      <c r="D243" s="181" t="str">
        <f>VLOOKUP(Revisión_Avance_Periodo!$C243,Componentes_BD!$F$1:$G$5,2,FALSE)</f>
        <v>Fortalecer la Vigilancia.</v>
      </c>
      <c r="E243" s="119" t="s">
        <v>12</v>
      </c>
      <c r="F243" s="95">
        <v>2</v>
      </c>
      <c r="G243" s="95" t="str">
        <f>VLOOKUP(Revisión_Avance_Periodo!$A243,BD_Seguimiento_OAP_2019!$A$2:$G$294,7,FALSE)</f>
        <v>PAI</v>
      </c>
      <c r="H243" s="95" t="str">
        <f>VLOOKUP(Revisión_Avance_Periodo!$A243,BD_Seguimiento_OAP_2019!$A$2:$J$294,10,FALSE)</f>
        <v>PAI_01 - Operacional</v>
      </c>
      <c r="I243" s="95" t="s">
        <v>323</v>
      </c>
      <c r="J243" s="95" t="str">
        <f>VLOOKUP(Revisión_Avance_Periodo!$I243,BD_Seguimiento_OAP_2019!$L:$M,2,FALSE)</f>
        <v>Capacitar a funcionarios y servidores uso red</v>
      </c>
      <c r="K243" s="119" t="s">
        <v>55</v>
      </c>
      <c r="L243" s="172">
        <v>4.4642857142857152E-4</v>
      </c>
      <c r="M243" s="182" t="s">
        <v>105</v>
      </c>
      <c r="N243" s="190">
        <f>INDEX(BD_Seguimiento_OAP_2019!$AH$3:$AS$294,MATCH(Revisión_Avance_Periodo!$I243,BD_Seguimiento_OAP_2019!$L$3:$L$294,0),MATCH(Revisión_Avance_Periodo!$M243,BD_Seguimiento_OAP_2019!$AH$2:$AS$2,0))</f>
        <v>75</v>
      </c>
      <c r="O243" s="190">
        <f>INDEX(BD_Seguimiento_OAP_2019!$AV$3:$BG$294,MATCH(Revisión_Avance_Periodo!$I243,BD_Seguimiento_OAP_2019!$L$3:$L$294,0),MATCH(Revisión_Avance_Periodo!$M243,BD_Seguimiento_OAP_2019!$AV$2:$BG$2,0))</f>
        <v>75</v>
      </c>
      <c r="P243" s="188">
        <f t="shared" si="36"/>
        <v>1</v>
      </c>
      <c r="Q243" s="182" t="str">
        <f>VLOOKUP(P243,Tabla_Indicador_Gestion4[#All],3,TRUE)</f>
        <v>Culminada</v>
      </c>
      <c r="R243" s="229">
        <f>SUBTOTAL(9,$N$242:$N243)</f>
        <v>150</v>
      </c>
      <c r="S243" s="230">
        <f>SUBTOTAL(9,$O$242:$O243)</f>
        <v>150</v>
      </c>
      <c r="T243" s="231">
        <f>IFERROR(+Revisión_Avance_Periodo!$S243/Revisión_Avance_Periodo!$R243,0)</f>
        <v>1</v>
      </c>
      <c r="U243" s="184"/>
      <c r="V243" s="185"/>
      <c r="W243" s="183"/>
      <c r="X243" s="183"/>
      <c r="Y243" s="183"/>
      <c r="Z243" s="186"/>
      <c r="AA243" s="187"/>
    </row>
    <row r="244" spans="1:27" x14ac:dyDescent="0.25">
      <c r="A244" s="88">
        <v>21</v>
      </c>
      <c r="B244" s="91" t="str">
        <f>CONCATENATE(Revisión_Avance_Periodo!$C244,";",Revisión_Avance_Periodo!$E244,";",Revisión_Avance_Periodo!$I244)</f>
        <v>OE1;PR_10;ACT_07</v>
      </c>
      <c r="C244" s="170" t="s">
        <v>9</v>
      </c>
      <c r="D244" s="171" t="str">
        <f>VLOOKUP(Revisión_Avance_Periodo!$C244,Componentes_BD!$F$1:$G$5,2,FALSE)</f>
        <v>Fortalecer la Vigilancia.</v>
      </c>
      <c r="E244" s="106" t="s">
        <v>12</v>
      </c>
      <c r="F244" s="89">
        <v>2</v>
      </c>
      <c r="G244" s="89" t="str">
        <f>VLOOKUP(Revisión_Avance_Periodo!$A244,BD_Seguimiento_OAP_2019!$A$2:$G$294,7,FALSE)</f>
        <v>PAI</v>
      </c>
      <c r="H244" s="89" t="str">
        <f>VLOOKUP(Revisión_Avance_Periodo!$A244,BD_Seguimiento_OAP_2019!$A$2:$J$294,10,FALSE)</f>
        <v>PAI_01 - Operacional</v>
      </c>
      <c r="I244" s="89" t="s">
        <v>323</v>
      </c>
      <c r="J244" s="89" t="str">
        <f>VLOOKUP(Revisión_Avance_Periodo!$I244,BD_Seguimiento_OAP_2019!$L:$M,2,FALSE)</f>
        <v>Capacitar a funcionarios y servidores uso red</v>
      </c>
      <c r="K244" s="106" t="s">
        <v>55</v>
      </c>
      <c r="L244" s="172">
        <v>4.4642857142857152E-4</v>
      </c>
      <c r="M244" s="173" t="s">
        <v>106</v>
      </c>
      <c r="N244" s="190">
        <f>INDEX(BD_Seguimiento_OAP_2019!$AH$3:$AS$294,MATCH(Revisión_Avance_Periodo!$I244,BD_Seguimiento_OAP_2019!$L$3:$L$294,0),MATCH(Revisión_Avance_Periodo!$M244,BD_Seguimiento_OAP_2019!$AH$2:$AS$2,0))</f>
        <v>60</v>
      </c>
      <c r="O244" s="190">
        <f>INDEX(BD_Seguimiento_OAP_2019!$AV$3:$BG$294,MATCH(Revisión_Avance_Periodo!$I244,BD_Seguimiento_OAP_2019!$L$3:$L$294,0),MATCH(Revisión_Avance_Periodo!$M244,BD_Seguimiento_OAP_2019!$AV$2:$BG$2,0))</f>
        <v>60</v>
      </c>
      <c r="P244" s="189">
        <f t="shared" si="36"/>
        <v>1</v>
      </c>
      <c r="Q244" s="173" t="str">
        <f>VLOOKUP(P244,Tabla_Indicador_Gestion4[#All],3,TRUE)</f>
        <v>Culminada</v>
      </c>
      <c r="R244" s="229">
        <f>SUBTOTAL(9,$N$242:$N244)</f>
        <v>210</v>
      </c>
      <c r="S244" s="230">
        <f>SUBTOTAL(9,$O$242:$O244)</f>
        <v>210</v>
      </c>
      <c r="T244" s="231">
        <f>IFERROR(+Revisión_Avance_Periodo!$S244/Revisión_Avance_Periodo!$R244,0)</f>
        <v>1</v>
      </c>
      <c r="U244" s="184"/>
      <c r="V244" s="185"/>
      <c r="W244" s="183"/>
      <c r="X244" s="183"/>
      <c r="Y244" s="183"/>
      <c r="Z244" s="186"/>
      <c r="AA244" s="187"/>
    </row>
    <row r="245" spans="1:27" x14ac:dyDescent="0.25">
      <c r="A245" s="94">
        <v>21</v>
      </c>
      <c r="B245" s="96" t="str">
        <f>CONCATENATE(Revisión_Avance_Periodo!$C245,";",Revisión_Avance_Periodo!$E245,";",Revisión_Avance_Periodo!$I245)</f>
        <v>OE1;PR_10;ACT_07</v>
      </c>
      <c r="C245" s="180" t="s">
        <v>9</v>
      </c>
      <c r="D245" s="181" t="str">
        <f>VLOOKUP(Revisión_Avance_Periodo!$C245,Componentes_BD!$F$1:$G$5,2,FALSE)</f>
        <v>Fortalecer la Vigilancia.</v>
      </c>
      <c r="E245" s="119" t="s">
        <v>12</v>
      </c>
      <c r="F245" s="95">
        <v>2</v>
      </c>
      <c r="G245" s="95" t="str">
        <f>VLOOKUP(Revisión_Avance_Periodo!$A245,BD_Seguimiento_OAP_2019!$A$2:$G$294,7,FALSE)</f>
        <v>PAI</v>
      </c>
      <c r="H245" s="95" t="str">
        <f>VLOOKUP(Revisión_Avance_Periodo!$A245,BD_Seguimiento_OAP_2019!$A$2:$J$294,10,FALSE)</f>
        <v>PAI_01 - Operacional</v>
      </c>
      <c r="I245" s="95" t="s">
        <v>323</v>
      </c>
      <c r="J245" s="95" t="str">
        <f>VLOOKUP(Revisión_Avance_Periodo!$I245,BD_Seguimiento_OAP_2019!$L:$M,2,FALSE)</f>
        <v>Capacitar a funcionarios y servidores uso red</v>
      </c>
      <c r="K245" s="119" t="s">
        <v>55</v>
      </c>
      <c r="L245" s="172">
        <v>4.4642857142857152E-4</v>
      </c>
      <c r="M245" s="182" t="s">
        <v>107</v>
      </c>
      <c r="N245" s="190">
        <f>INDEX(BD_Seguimiento_OAP_2019!$AH$3:$AS$294,MATCH(Revisión_Avance_Periodo!$I245,BD_Seguimiento_OAP_2019!$L$3:$L$294,0),MATCH(Revisión_Avance_Periodo!$M245,BD_Seguimiento_OAP_2019!$AH$2:$AS$2,0))</f>
        <v>0</v>
      </c>
      <c r="O245" s="190">
        <f>INDEX(BD_Seguimiento_OAP_2019!$AV$3:$BG$294,MATCH(Revisión_Avance_Periodo!$I245,BD_Seguimiento_OAP_2019!$L$3:$L$294,0),MATCH(Revisión_Avance_Periodo!$M245,BD_Seguimiento_OAP_2019!$AV$2:$BG$2,0))</f>
        <v>0</v>
      </c>
      <c r="P245" s="175">
        <f t="shared" ref="P245:P253" si="47">IFERROR((O245/N245),0)</f>
        <v>0</v>
      </c>
      <c r="Q245" s="182" t="str">
        <f>VLOOKUP(P245,Tabla_Indicador_Gestion4[#All],3,TRUE)</f>
        <v>Por Ejecutar</v>
      </c>
      <c r="R245" s="229">
        <f>SUBTOTAL(9,$N$242:$N245)</f>
        <v>210</v>
      </c>
      <c r="S245" s="230">
        <f>SUBTOTAL(9,$O$242:$O245)</f>
        <v>210</v>
      </c>
      <c r="T245" s="231">
        <f>IFERROR(+Revisión_Avance_Periodo!$S245/Revisión_Avance_Periodo!$R245,0)</f>
        <v>1</v>
      </c>
      <c r="U245" s="184"/>
      <c r="V245" s="185"/>
      <c r="W245" s="183"/>
      <c r="X245" s="183"/>
      <c r="Y245" s="183"/>
      <c r="Z245" s="186"/>
      <c r="AA245" s="187"/>
    </row>
    <row r="246" spans="1:27" x14ac:dyDescent="0.25">
      <c r="A246" s="88">
        <v>21</v>
      </c>
      <c r="B246" s="91" t="str">
        <f>CONCATENATE(Revisión_Avance_Periodo!$C246,";",Revisión_Avance_Periodo!$E246,";",Revisión_Avance_Periodo!$I246)</f>
        <v>OE1;PR_10;ACT_07</v>
      </c>
      <c r="C246" s="170" t="s">
        <v>9</v>
      </c>
      <c r="D246" s="171" t="str">
        <f>VLOOKUP(Revisión_Avance_Periodo!$C246,Componentes_BD!$F$1:$G$5,2,FALSE)</f>
        <v>Fortalecer la Vigilancia.</v>
      </c>
      <c r="E246" s="106" t="s">
        <v>12</v>
      </c>
      <c r="F246" s="89">
        <v>2</v>
      </c>
      <c r="G246" s="89" t="str">
        <f>VLOOKUP(Revisión_Avance_Periodo!$A246,BD_Seguimiento_OAP_2019!$A$2:$G$294,7,FALSE)</f>
        <v>PAI</v>
      </c>
      <c r="H246" s="89" t="str">
        <f>VLOOKUP(Revisión_Avance_Periodo!$A246,BD_Seguimiento_OAP_2019!$A$2:$J$294,10,FALSE)</f>
        <v>PAI_01 - Operacional</v>
      </c>
      <c r="I246" s="89" t="s">
        <v>323</v>
      </c>
      <c r="J246" s="89" t="str">
        <f>VLOOKUP(Revisión_Avance_Periodo!$I246,BD_Seguimiento_OAP_2019!$L:$M,2,FALSE)</f>
        <v>Capacitar a funcionarios y servidores uso red</v>
      </c>
      <c r="K246" s="106" t="s">
        <v>55</v>
      </c>
      <c r="L246" s="172">
        <v>4.4642857142857152E-4</v>
      </c>
      <c r="M246" s="173" t="s">
        <v>108</v>
      </c>
      <c r="N246" s="190">
        <f>INDEX(BD_Seguimiento_OAP_2019!$AH$3:$AS$294,MATCH(Revisión_Avance_Periodo!$I246,BD_Seguimiento_OAP_2019!$L$3:$L$294,0),MATCH(Revisión_Avance_Periodo!$M246,BD_Seguimiento_OAP_2019!$AH$2:$AS$2,0))</f>
        <v>0</v>
      </c>
      <c r="O246" s="190">
        <f>INDEX(BD_Seguimiento_OAP_2019!$AV$3:$BG$294,MATCH(Revisión_Avance_Periodo!$I246,BD_Seguimiento_OAP_2019!$L$3:$L$294,0),MATCH(Revisión_Avance_Periodo!$M246,BD_Seguimiento_OAP_2019!$AV$2:$BG$2,0))</f>
        <v>0</v>
      </c>
      <c r="P246" s="175">
        <f t="shared" si="47"/>
        <v>0</v>
      </c>
      <c r="Q246" s="173" t="str">
        <f>VLOOKUP(P246,Tabla_Indicador_Gestion4[#All],3,TRUE)</f>
        <v>Por Ejecutar</v>
      </c>
      <c r="R246" s="229">
        <f>SUBTOTAL(9,$N$242:$N246)</f>
        <v>210</v>
      </c>
      <c r="S246" s="230">
        <f>SUBTOTAL(9,$O$242:$O246)</f>
        <v>210</v>
      </c>
      <c r="T246" s="231">
        <f>IFERROR(+Revisión_Avance_Periodo!$S246/Revisión_Avance_Periodo!$R246,0)</f>
        <v>1</v>
      </c>
      <c r="U246" s="184"/>
      <c r="V246" s="185"/>
      <c r="W246" s="183"/>
      <c r="X246" s="183"/>
      <c r="Y246" s="183"/>
      <c r="Z246" s="186"/>
      <c r="AA246" s="187"/>
    </row>
    <row r="247" spans="1:27" x14ac:dyDescent="0.25">
      <c r="A247" s="94">
        <v>21</v>
      </c>
      <c r="B247" s="96" t="str">
        <f>CONCATENATE(Revisión_Avance_Periodo!$C247,";",Revisión_Avance_Periodo!$E247,";",Revisión_Avance_Periodo!$I247)</f>
        <v>OE1;PR_10;ACT_07</v>
      </c>
      <c r="C247" s="180" t="s">
        <v>9</v>
      </c>
      <c r="D247" s="181" t="str">
        <f>VLOOKUP(Revisión_Avance_Periodo!$C247,Componentes_BD!$F$1:$G$5,2,FALSE)</f>
        <v>Fortalecer la Vigilancia.</v>
      </c>
      <c r="E247" s="119" t="s">
        <v>12</v>
      </c>
      <c r="F247" s="95">
        <v>2</v>
      </c>
      <c r="G247" s="95" t="str">
        <f>VLOOKUP(Revisión_Avance_Periodo!$A247,BD_Seguimiento_OAP_2019!$A$2:$G$294,7,FALSE)</f>
        <v>PAI</v>
      </c>
      <c r="H247" s="95" t="str">
        <f>VLOOKUP(Revisión_Avance_Periodo!$A247,BD_Seguimiento_OAP_2019!$A$2:$J$294,10,FALSE)</f>
        <v>PAI_01 - Operacional</v>
      </c>
      <c r="I247" s="95" t="s">
        <v>323</v>
      </c>
      <c r="J247" s="95" t="str">
        <f>VLOOKUP(Revisión_Avance_Periodo!$I247,BD_Seguimiento_OAP_2019!$L:$M,2,FALSE)</f>
        <v>Capacitar a funcionarios y servidores uso red</v>
      </c>
      <c r="K247" s="119" t="s">
        <v>55</v>
      </c>
      <c r="L247" s="172">
        <v>4.4642857142857152E-4</v>
      </c>
      <c r="M247" s="182" t="s">
        <v>109</v>
      </c>
      <c r="N247" s="190">
        <f>INDEX(BD_Seguimiento_OAP_2019!$AH$3:$AS$294,MATCH(Revisión_Avance_Periodo!$I247,BD_Seguimiento_OAP_2019!$L$3:$L$294,0),MATCH(Revisión_Avance_Periodo!$M247,BD_Seguimiento_OAP_2019!$AH$2:$AS$2,0))</f>
        <v>0</v>
      </c>
      <c r="O247" s="190">
        <f>INDEX(BD_Seguimiento_OAP_2019!$AV$3:$BG$294,MATCH(Revisión_Avance_Periodo!$I247,BD_Seguimiento_OAP_2019!$L$3:$L$294,0),MATCH(Revisión_Avance_Periodo!$M247,BD_Seguimiento_OAP_2019!$AV$2:$BG$2,0))</f>
        <v>0</v>
      </c>
      <c r="P247" s="175">
        <f t="shared" si="47"/>
        <v>0</v>
      </c>
      <c r="Q247" s="182" t="str">
        <f>VLOOKUP(P247,Tabla_Indicador_Gestion4[#All],3,TRUE)</f>
        <v>Por Ejecutar</v>
      </c>
      <c r="R247" s="229">
        <f>SUBTOTAL(9,$N$242:$N247)</f>
        <v>210</v>
      </c>
      <c r="S247" s="230">
        <f>SUBTOTAL(9,$O$242:$O247)</f>
        <v>210</v>
      </c>
      <c r="T247" s="231">
        <f>IFERROR(+Revisión_Avance_Periodo!$S247/Revisión_Avance_Periodo!$R247,0)</f>
        <v>1</v>
      </c>
      <c r="U247" s="184"/>
      <c r="V247" s="185"/>
      <c r="W247" s="183"/>
      <c r="X247" s="183"/>
      <c r="Y247" s="183"/>
      <c r="Z247" s="186"/>
      <c r="AA247" s="187"/>
    </row>
    <row r="248" spans="1:27" x14ac:dyDescent="0.25">
      <c r="A248" s="88">
        <v>21</v>
      </c>
      <c r="B248" s="91" t="str">
        <f>CONCATENATE(Revisión_Avance_Periodo!$C248,";",Revisión_Avance_Periodo!$E248,";",Revisión_Avance_Periodo!$I248)</f>
        <v>OE1;PR_10;ACT_07</v>
      </c>
      <c r="C248" s="170" t="s">
        <v>9</v>
      </c>
      <c r="D248" s="171" t="str">
        <f>VLOOKUP(Revisión_Avance_Periodo!$C248,Componentes_BD!$F$1:$G$5,2,FALSE)</f>
        <v>Fortalecer la Vigilancia.</v>
      </c>
      <c r="E248" s="106" t="s">
        <v>12</v>
      </c>
      <c r="F248" s="89">
        <v>2</v>
      </c>
      <c r="G248" s="89" t="str">
        <f>VLOOKUP(Revisión_Avance_Periodo!$A248,BD_Seguimiento_OAP_2019!$A$2:$G$294,7,FALSE)</f>
        <v>PAI</v>
      </c>
      <c r="H248" s="89" t="str">
        <f>VLOOKUP(Revisión_Avance_Periodo!$A248,BD_Seguimiento_OAP_2019!$A$2:$J$294,10,FALSE)</f>
        <v>PAI_01 - Operacional</v>
      </c>
      <c r="I248" s="89" t="s">
        <v>323</v>
      </c>
      <c r="J248" s="89" t="str">
        <f>VLOOKUP(Revisión_Avance_Periodo!$I248,BD_Seguimiento_OAP_2019!$L:$M,2,FALSE)</f>
        <v>Capacitar a funcionarios y servidores uso red</v>
      </c>
      <c r="K248" s="106" t="s">
        <v>55</v>
      </c>
      <c r="L248" s="172">
        <v>4.4642857142857152E-4</v>
      </c>
      <c r="M248" s="173" t="s">
        <v>110</v>
      </c>
      <c r="N248" s="190">
        <f>INDEX(BD_Seguimiento_OAP_2019!$AH$3:$AS$294,MATCH(Revisión_Avance_Periodo!$I248,BD_Seguimiento_OAP_2019!$L$3:$L$294,0),MATCH(Revisión_Avance_Periodo!$M248,BD_Seguimiento_OAP_2019!$AH$2:$AS$2,0))</f>
        <v>0</v>
      </c>
      <c r="O248" s="190">
        <f>INDEX(BD_Seguimiento_OAP_2019!$AV$3:$BG$294,MATCH(Revisión_Avance_Periodo!$I248,BD_Seguimiento_OAP_2019!$L$3:$L$294,0),MATCH(Revisión_Avance_Periodo!$M248,BD_Seguimiento_OAP_2019!$AV$2:$BG$2,0))</f>
        <v>0</v>
      </c>
      <c r="P248" s="175">
        <f t="shared" si="47"/>
        <v>0</v>
      </c>
      <c r="Q248" s="173" t="str">
        <f>VLOOKUP(P248,Tabla_Indicador_Gestion4[#All],3,TRUE)</f>
        <v>Por Ejecutar</v>
      </c>
      <c r="R248" s="229">
        <f>SUBTOTAL(9,$N$242:$N248)</f>
        <v>210</v>
      </c>
      <c r="S248" s="230">
        <f>SUBTOTAL(9,$O$242:$O248)</f>
        <v>210</v>
      </c>
      <c r="T248" s="231">
        <f>IFERROR(+Revisión_Avance_Periodo!$S248/Revisión_Avance_Periodo!$R248,0)</f>
        <v>1</v>
      </c>
      <c r="U248" s="184"/>
      <c r="V248" s="185"/>
      <c r="W248" s="183"/>
      <c r="X248" s="183"/>
      <c r="Y248" s="183"/>
      <c r="Z248" s="186"/>
      <c r="AA248" s="187"/>
    </row>
    <row r="249" spans="1:27" x14ac:dyDescent="0.25">
      <c r="A249" s="94">
        <v>21</v>
      </c>
      <c r="B249" s="96" t="str">
        <f>CONCATENATE(Revisión_Avance_Periodo!$C249,";",Revisión_Avance_Periodo!$E249,";",Revisión_Avance_Periodo!$I249)</f>
        <v>OE1;PR_10;ACT_07</v>
      </c>
      <c r="C249" s="180" t="s">
        <v>9</v>
      </c>
      <c r="D249" s="181" t="str">
        <f>VLOOKUP(Revisión_Avance_Periodo!$C249,Componentes_BD!$F$1:$G$5,2,FALSE)</f>
        <v>Fortalecer la Vigilancia.</v>
      </c>
      <c r="E249" s="119" t="s">
        <v>12</v>
      </c>
      <c r="F249" s="95">
        <v>2</v>
      </c>
      <c r="G249" s="95" t="str">
        <f>VLOOKUP(Revisión_Avance_Periodo!$A249,BD_Seguimiento_OAP_2019!$A$2:$G$294,7,FALSE)</f>
        <v>PAI</v>
      </c>
      <c r="H249" s="95" t="str">
        <f>VLOOKUP(Revisión_Avance_Periodo!$A249,BD_Seguimiento_OAP_2019!$A$2:$J$294,10,FALSE)</f>
        <v>PAI_01 - Operacional</v>
      </c>
      <c r="I249" s="95" t="s">
        <v>323</v>
      </c>
      <c r="J249" s="95" t="str">
        <f>VLOOKUP(Revisión_Avance_Periodo!$I249,BD_Seguimiento_OAP_2019!$L:$M,2,FALSE)</f>
        <v>Capacitar a funcionarios y servidores uso red</v>
      </c>
      <c r="K249" s="119" t="s">
        <v>55</v>
      </c>
      <c r="L249" s="172">
        <v>4.4642857142857152E-4</v>
      </c>
      <c r="M249" s="182" t="s">
        <v>111</v>
      </c>
      <c r="N249" s="190">
        <f>INDEX(BD_Seguimiento_OAP_2019!$AH$3:$AS$294,MATCH(Revisión_Avance_Periodo!$I249,BD_Seguimiento_OAP_2019!$L$3:$L$294,0),MATCH(Revisión_Avance_Periodo!$M249,BD_Seguimiento_OAP_2019!$AH$2:$AS$2,0))</f>
        <v>0</v>
      </c>
      <c r="O249" s="190">
        <f>INDEX(BD_Seguimiento_OAP_2019!$AV$3:$BG$294,MATCH(Revisión_Avance_Periodo!$I249,BD_Seguimiento_OAP_2019!$L$3:$L$294,0),MATCH(Revisión_Avance_Periodo!$M249,BD_Seguimiento_OAP_2019!$AV$2:$BG$2,0))</f>
        <v>0</v>
      </c>
      <c r="P249" s="175">
        <f t="shared" si="47"/>
        <v>0</v>
      </c>
      <c r="Q249" s="182" t="str">
        <f>VLOOKUP(P249,Tabla_Indicador_Gestion4[#All],3,TRUE)</f>
        <v>Por Ejecutar</v>
      </c>
      <c r="R249" s="229">
        <f>SUBTOTAL(9,$N$242:$N249)</f>
        <v>210</v>
      </c>
      <c r="S249" s="230">
        <f>SUBTOTAL(9,$O$242:$O249)</f>
        <v>210</v>
      </c>
      <c r="T249" s="231">
        <f>IFERROR(+Revisión_Avance_Periodo!$S249/Revisión_Avance_Periodo!$R249,0)</f>
        <v>1</v>
      </c>
      <c r="U249" s="184"/>
      <c r="V249" s="185"/>
      <c r="W249" s="183"/>
      <c r="X249" s="183"/>
      <c r="Y249" s="183"/>
      <c r="Z249" s="186"/>
      <c r="AA249" s="187"/>
    </row>
    <row r="250" spans="1:27" x14ac:dyDescent="0.25">
      <c r="A250" s="88">
        <v>21</v>
      </c>
      <c r="B250" s="91" t="str">
        <f>CONCATENATE(Revisión_Avance_Periodo!$C250,";",Revisión_Avance_Periodo!$E250,";",Revisión_Avance_Periodo!$I250)</f>
        <v>OE1;PR_10;ACT_07</v>
      </c>
      <c r="C250" s="170" t="s">
        <v>9</v>
      </c>
      <c r="D250" s="171" t="str">
        <f>VLOOKUP(Revisión_Avance_Periodo!$C250,Componentes_BD!$F$1:$G$5,2,FALSE)</f>
        <v>Fortalecer la Vigilancia.</v>
      </c>
      <c r="E250" s="106" t="s">
        <v>12</v>
      </c>
      <c r="F250" s="89">
        <v>2</v>
      </c>
      <c r="G250" s="89" t="str">
        <f>VLOOKUP(Revisión_Avance_Periodo!$A250,BD_Seguimiento_OAP_2019!$A$2:$G$294,7,FALSE)</f>
        <v>PAI</v>
      </c>
      <c r="H250" s="89" t="str">
        <f>VLOOKUP(Revisión_Avance_Periodo!$A250,BD_Seguimiento_OAP_2019!$A$2:$J$294,10,FALSE)</f>
        <v>PAI_01 - Operacional</v>
      </c>
      <c r="I250" s="89" t="s">
        <v>323</v>
      </c>
      <c r="J250" s="89" t="str">
        <f>VLOOKUP(Revisión_Avance_Periodo!$I250,BD_Seguimiento_OAP_2019!$L:$M,2,FALSE)</f>
        <v>Capacitar a funcionarios y servidores uso red</v>
      </c>
      <c r="K250" s="106" t="s">
        <v>55</v>
      </c>
      <c r="L250" s="172">
        <v>4.4642857142857152E-4</v>
      </c>
      <c r="M250" s="173" t="s">
        <v>112</v>
      </c>
      <c r="N250" s="190">
        <f>INDEX(BD_Seguimiento_OAP_2019!$AH$3:$AS$294,MATCH(Revisión_Avance_Periodo!$I250,BD_Seguimiento_OAP_2019!$L$3:$L$294,0),MATCH(Revisión_Avance_Periodo!$M250,BD_Seguimiento_OAP_2019!$AH$2:$AS$2,0))</f>
        <v>0</v>
      </c>
      <c r="O250" s="190">
        <f>INDEX(BD_Seguimiento_OAP_2019!$AV$3:$BG$294,MATCH(Revisión_Avance_Periodo!$I250,BD_Seguimiento_OAP_2019!$L$3:$L$294,0),MATCH(Revisión_Avance_Periodo!$M250,BD_Seguimiento_OAP_2019!$AV$2:$BG$2,0))</f>
        <v>0</v>
      </c>
      <c r="P250" s="175">
        <f t="shared" si="47"/>
        <v>0</v>
      </c>
      <c r="Q250" s="173" t="str">
        <f>VLOOKUP(P250,Tabla_Indicador_Gestion4[#All],3,TRUE)</f>
        <v>Por Ejecutar</v>
      </c>
      <c r="R250" s="229">
        <f>SUBTOTAL(9,$N$242:$N250)</f>
        <v>210</v>
      </c>
      <c r="S250" s="230">
        <f>SUBTOTAL(9,$O$242:$O250)</f>
        <v>210</v>
      </c>
      <c r="T250" s="231">
        <f>IFERROR(+Revisión_Avance_Periodo!$S250/Revisión_Avance_Periodo!$R250,0)</f>
        <v>1</v>
      </c>
      <c r="U250" s="184"/>
      <c r="V250" s="185"/>
      <c r="W250" s="183"/>
      <c r="X250" s="183"/>
      <c r="Y250" s="183"/>
      <c r="Z250" s="186"/>
      <c r="AA250" s="187"/>
    </row>
    <row r="251" spans="1:27" x14ac:dyDescent="0.25">
      <c r="A251" s="94">
        <v>21</v>
      </c>
      <c r="B251" s="96" t="str">
        <f>CONCATENATE(Revisión_Avance_Periodo!$C251,";",Revisión_Avance_Periodo!$E251,";",Revisión_Avance_Periodo!$I251)</f>
        <v>OE1;PR_10;ACT_07</v>
      </c>
      <c r="C251" s="180" t="s">
        <v>9</v>
      </c>
      <c r="D251" s="181" t="str">
        <f>VLOOKUP(Revisión_Avance_Periodo!$C251,Componentes_BD!$F$1:$G$5,2,FALSE)</f>
        <v>Fortalecer la Vigilancia.</v>
      </c>
      <c r="E251" s="119" t="s">
        <v>12</v>
      </c>
      <c r="F251" s="95">
        <v>2</v>
      </c>
      <c r="G251" s="95" t="str">
        <f>VLOOKUP(Revisión_Avance_Periodo!$A251,BD_Seguimiento_OAP_2019!$A$2:$G$294,7,FALSE)</f>
        <v>PAI</v>
      </c>
      <c r="H251" s="95" t="str">
        <f>VLOOKUP(Revisión_Avance_Periodo!$A251,BD_Seguimiento_OAP_2019!$A$2:$J$294,10,FALSE)</f>
        <v>PAI_01 - Operacional</v>
      </c>
      <c r="I251" s="95" t="s">
        <v>323</v>
      </c>
      <c r="J251" s="95" t="str">
        <f>VLOOKUP(Revisión_Avance_Periodo!$I251,BD_Seguimiento_OAP_2019!$L:$M,2,FALSE)</f>
        <v>Capacitar a funcionarios y servidores uso red</v>
      </c>
      <c r="K251" s="119" t="s">
        <v>55</v>
      </c>
      <c r="L251" s="172">
        <v>4.4642857142857152E-4</v>
      </c>
      <c r="M251" s="182" t="s">
        <v>113</v>
      </c>
      <c r="N251" s="190">
        <f>INDEX(BD_Seguimiento_OAP_2019!$AH$3:$AS$294,MATCH(Revisión_Avance_Periodo!$I251,BD_Seguimiento_OAP_2019!$L$3:$L$294,0),MATCH(Revisión_Avance_Periodo!$M251,BD_Seguimiento_OAP_2019!$AH$2:$AS$2,0))</f>
        <v>0</v>
      </c>
      <c r="O251" s="190">
        <f>INDEX(BD_Seguimiento_OAP_2019!$AV$3:$BG$294,MATCH(Revisión_Avance_Periodo!$I251,BD_Seguimiento_OAP_2019!$L$3:$L$294,0),MATCH(Revisión_Avance_Periodo!$M251,BD_Seguimiento_OAP_2019!$AV$2:$BG$2,0))</f>
        <v>0</v>
      </c>
      <c r="P251" s="175">
        <f t="shared" si="47"/>
        <v>0</v>
      </c>
      <c r="Q251" s="182" t="str">
        <f>VLOOKUP(P251,Tabla_Indicador_Gestion4[#All],3,TRUE)</f>
        <v>Por Ejecutar</v>
      </c>
      <c r="R251" s="229">
        <f>SUBTOTAL(9,$N$242:$N251)</f>
        <v>210</v>
      </c>
      <c r="S251" s="230">
        <f>SUBTOTAL(9,$O$242:$O251)</f>
        <v>210</v>
      </c>
      <c r="T251" s="231">
        <f>IFERROR(+Revisión_Avance_Periodo!$S251/Revisión_Avance_Periodo!$R251,0)</f>
        <v>1</v>
      </c>
      <c r="U251" s="184"/>
      <c r="V251" s="185"/>
      <c r="W251" s="183"/>
      <c r="X251" s="183"/>
      <c r="Y251" s="183"/>
      <c r="Z251" s="186"/>
      <c r="AA251" s="187"/>
    </row>
    <row r="252" spans="1:27" x14ac:dyDescent="0.25">
      <c r="A252" s="88">
        <v>21</v>
      </c>
      <c r="B252" s="91" t="str">
        <f>CONCATENATE(Revisión_Avance_Periodo!$C252,";",Revisión_Avance_Periodo!$E252,";",Revisión_Avance_Periodo!$I252)</f>
        <v>OE1;PR_10;ACT_07</v>
      </c>
      <c r="C252" s="170" t="s">
        <v>9</v>
      </c>
      <c r="D252" s="171" t="str">
        <f>VLOOKUP(Revisión_Avance_Periodo!$C252,Componentes_BD!$F$1:$G$5,2,FALSE)</f>
        <v>Fortalecer la Vigilancia.</v>
      </c>
      <c r="E252" s="106" t="s">
        <v>12</v>
      </c>
      <c r="F252" s="89">
        <v>2</v>
      </c>
      <c r="G252" s="89" t="str">
        <f>VLOOKUP(Revisión_Avance_Periodo!$A252,BD_Seguimiento_OAP_2019!$A$2:$G$294,7,FALSE)</f>
        <v>PAI</v>
      </c>
      <c r="H252" s="89" t="str">
        <f>VLOOKUP(Revisión_Avance_Periodo!$A252,BD_Seguimiento_OAP_2019!$A$2:$J$294,10,FALSE)</f>
        <v>PAI_01 - Operacional</v>
      </c>
      <c r="I252" s="89" t="s">
        <v>323</v>
      </c>
      <c r="J252" s="89" t="str">
        <f>VLOOKUP(Revisión_Avance_Periodo!$I252,BD_Seguimiento_OAP_2019!$L:$M,2,FALSE)</f>
        <v>Capacitar a funcionarios y servidores uso red</v>
      </c>
      <c r="K252" s="106" t="s">
        <v>55</v>
      </c>
      <c r="L252" s="172">
        <v>4.4642857142857152E-4</v>
      </c>
      <c r="M252" s="173" t="s">
        <v>114</v>
      </c>
      <c r="N252" s="190">
        <f>INDEX(BD_Seguimiento_OAP_2019!$AH$3:$AS$294,MATCH(Revisión_Avance_Periodo!$I252,BD_Seguimiento_OAP_2019!$L$3:$L$294,0),MATCH(Revisión_Avance_Periodo!$M252,BD_Seguimiento_OAP_2019!$AH$2:$AS$2,0))</f>
        <v>0</v>
      </c>
      <c r="O252" s="190">
        <f>INDEX(BD_Seguimiento_OAP_2019!$AV$3:$BG$294,MATCH(Revisión_Avance_Periodo!$I252,BD_Seguimiento_OAP_2019!$L$3:$L$294,0),MATCH(Revisión_Avance_Periodo!$M252,BD_Seguimiento_OAP_2019!$AV$2:$BG$2,0))</f>
        <v>0</v>
      </c>
      <c r="P252" s="175">
        <f t="shared" si="47"/>
        <v>0</v>
      </c>
      <c r="Q252" s="173" t="str">
        <f>VLOOKUP(P252,Tabla_Indicador_Gestion4[#All],3,TRUE)</f>
        <v>Por Ejecutar</v>
      </c>
      <c r="R252" s="229">
        <f>SUBTOTAL(9,$N$242:$N252)</f>
        <v>210</v>
      </c>
      <c r="S252" s="230">
        <f>SUBTOTAL(9,$O$242:$O252)</f>
        <v>210</v>
      </c>
      <c r="T252" s="231">
        <f>IFERROR(+Revisión_Avance_Periodo!$S252/Revisión_Avance_Periodo!$R252,0)</f>
        <v>1</v>
      </c>
      <c r="U252" s="184"/>
      <c r="V252" s="185"/>
      <c r="W252" s="183"/>
      <c r="X252" s="183"/>
      <c r="Y252" s="183"/>
      <c r="Z252" s="186"/>
      <c r="AA252" s="187"/>
    </row>
    <row r="253" spans="1:27" ht="15.75" thickBot="1" x14ac:dyDescent="0.3">
      <c r="A253" s="94">
        <v>21</v>
      </c>
      <c r="B253" s="96" t="str">
        <f>CONCATENATE(Revisión_Avance_Periodo!$C253,";",Revisión_Avance_Periodo!$E253,";",Revisión_Avance_Periodo!$I253)</f>
        <v>OE1;PR_10;ACT_07</v>
      </c>
      <c r="C253" s="180" t="s">
        <v>9</v>
      </c>
      <c r="D253" s="181" t="str">
        <f>VLOOKUP(Revisión_Avance_Periodo!$C253,Componentes_BD!$F$1:$G$5,2,FALSE)</f>
        <v>Fortalecer la Vigilancia.</v>
      </c>
      <c r="E253" s="119" t="s">
        <v>12</v>
      </c>
      <c r="F253" s="95">
        <v>2</v>
      </c>
      <c r="G253" s="95" t="str">
        <f>VLOOKUP(Revisión_Avance_Periodo!$A253,BD_Seguimiento_OAP_2019!$A$2:$G$294,7,FALSE)</f>
        <v>PAI</v>
      </c>
      <c r="H253" s="95" t="str">
        <f>VLOOKUP(Revisión_Avance_Periodo!$A253,BD_Seguimiento_OAP_2019!$A$2:$J$294,10,FALSE)</f>
        <v>PAI_01 - Operacional</v>
      </c>
      <c r="I253" s="95" t="s">
        <v>323</v>
      </c>
      <c r="J253" s="95" t="str">
        <f>VLOOKUP(Revisión_Avance_Periodo!$I253,BD_Seguimiento_OAP_2019!$L:$M,2,FALSE)</f>
        <v>Capacitar a funcionarios y servidores uso red</v>
      </c>
      <c r="K253" s="119" t="s">
        <v>55</v>
      </c>
      <c r="L253" s="172">
        <v>4.4642857142857152E-4</v>
      </c>
      <c r="M253" s="182" t="s">
        <v>115</v>
      </c>
      <c r="N253" s="190">
        <f>INDEX(BD_Seguimiento_OAP_2019!$AH$3:$AS$294,MATCH(Revisión_Avance_Periodo!$I253,BD_Seguimiento_OAP_2019!$L$3:$L$294,0),MATCH(Revisión_Avance_Periodo!$M253,BD_Seguimiento_OAP_2019!$AH$2:$AS$2,0))</f>
        <v>0</v>
      </c>
      <c r="O253" s="190">
        <f>INDEX(BD_Seguimiento_OAP_2019!$AV$3:$BG$294,MATCH(Revisión_Avance_Periodo!$I253,BD_Seguimiento_OAP_2019!$L$3:$L$294,0),MATCH(Revisión_Avance_Periodo!$M253,BD_Seguimiento_OAP_2019!$AV$2:$BG$2,0))</f>
        <v>0</v>
      </c>
      <c r="P253" s="175">
        <f t="shared" si="47"/>
        <v>0</v>
      </c>
      <c r="Q253" s="182" t="str">
        <f>VLOOKUP(P253,Tabla_Indicador_Gestion4[#All],3,TRUE)</f>
        <v>Por Ejecutar</v>
      </c>
      <c r="R253" s="229">
        <f>SUBTOTAL(9,$N$242:$N253)</f>
        <v>210</v>
      </c>
      <c r="S253" s="230">
        <f>SUBTOTAL(9,$O$242:$O253)</f>
        <v>210</v>
      </c>
      <c r="T253" s="231">
        <f>IFERROR(+Revisión_Avance_Periodo!$S253/Revisión_Avance_Periodo!$R253,0)</f>
        <v>1</v>
      </c>
      <c r="U253" s="184"/>
      <c r="V253" s="185"/>
      <c r="W253" s="183"/>
      <c r="X253" s="183"/>
      <c r="Y253" s="183"/>
      <c r="Z253" s="186"/>
      <c r="AA253" s="187"/>
    </row>
    <row r="254" spans="1:27" x14ac:dyDescent="0.25">
      <c r="A254" s="88">
        <v>22</v>
      </c>
      <c r="B254" s="91" t="str">
        <f>CONCATENATE(Revisión_Avance_Periodo!$C254,";",Revisión_Avance_Periodo!$E254,";",Revisión_Avance_Periodo!$I254)</f>
        <v>OE1;PR_10;ACT_08</v>
      </c>
      <c r="C254" s="170" t="s">
        <v>9</v>
      </c>
      <c r="D254" s="171" t="str">
        <f>VLOOKUP(Revisión_Avance_Periodo!$C254,Componentes_BD!$F$1:$G$5,2,FALSE)</f>
        <v>Fortalecer la Vigilancia.</v>
      </c>
      <c r="E254" s="106" t="s">
        <v>12</v>
      </c>
      <c r="F254" s="89">
        <v>2</v>
      </c>
      <c r="G254" s="89" t="str">
        <f>VLOOKUP(Revisión_Avance_Periodo!$A254,BD_Seguimiento_OAP_2019!$A$2:$G$294,7,FALSE)</f>
        <v>PAI</v>
      </c>
      <c r="H254" s="89" t="str">
        <f>VLOOKUP(Revisión_Avance_Periodo!$A254,BD_Seguimiento_OAP_2019!$A$2:$J$294,10,FALSE)</f>
        <v>PAI_01 - Operacional</v>
      </c>
      <c r="I254" s="89" t="s">
        <v>334</v>
      </c>
      <c r="J254" s="89" t="str">
        <f>VLOOKUP(Revisión_Avance_Periodo!$I254,BD_Seguimiento_OAP_2019!$L:$M,2,FALSE)</f>
        <v>Realizar campañas de comunicación  al usuario de transporte sobre sus derechos</v>
      </c>
      <c r="K254" s="106" t="s">
        <v>55</v>
      </c>
      <c r="L254" s="172">
        <v>4.4642857142857152E-4</v>
      </c>
      <c r="M254" s="173" t="s">
        <v>104</v>
      </c>
      <c r="N254" s="190">
        <f>INDEX(BD_Seguimiento_OAP_2019!$AH$3:$AS$294,MATCH(Revisión_Avance_Periodo!$I254,BD_Seguimiento_OAP_2019!$L$3:$L$294,0),MATCH(Revisión_Avance_Periodo!$M254,BD_Seguimiento_OAP_2019!$AH$2:$AS$2,0))</f>
        <v>415</v>
      </c>
      <c r="O254" s="190">
        <f>INDEX(BD_Seguimiento_OAP_2019!$AV$3:$BG$294,MATCH(Revisión_Avance_Periodo!$I254,BD_Seguimiento_OAP_2019!$L$3:$L$294,0),MATCH(Revisión_Avance_Periodo!$M254,BD_Seguimiento_OAP_2019!$AV$2:$BG$2,0))</f>
        <v>428</v>
      </c>
      <c r="P254" s="189">
        <f t="shared" si="36"/>
        <v>1.0313253012048194</v>
      </c>
      <c r="Q254" s="173" t="str">
        <f>VLOOKUP(P254,Tabla_Indicador_Gestion4[#All],3,TRUE)</f>
        <v>Culminada</v>
      </c>
      <c r="R254" s="232">
        <f>SUBTOTAL(9,$N$254:$N254)</f>
        <v>415</v>
      </c>
      <c r="S254" s="233">
        <f>SUBTOTAL(9,$O$254:$O254)</f>
        <v>428</v>
      </c>
      <c r="T254" s="234">
        <f>IFERROR(+Revisión_Avance_Periodo!$S254/Revisión_Avance_Periodo!$R254,0)</f>
        <v>1.0313253012048194</v>
      </c>
      <c r="U254" s="191">
        <f>SUBTOTAL(9,N254:N265)</f>
        <v>5075</v>
      </c>
      <c r="V254" s="192">
        <f>SUBTOTAL(9,O254:O265)</f>
        <v>1783</v>
      </c>
      <c r="W254" s="176">
        <f t="shared" ref="W254" si="48">+V254/U254</f>
        <v>0.35133004926108374</v>
      </c>
      <c r="X254" s="176"/>
      <c r="Y254" s="176">
        <f>100%-Revisión_Avance_Periodo!$W254</f>
        <v>0.6486699507389162</v>
      </c>
      <c r="Z254" s="178" t="str">
        <f>VLOOKUP(W254,Tabla_Indicador_Gestion4[],3,TRUE)</f>
        <v>En Tramite</v>
      </c>
      <c r="AA254" s="179">
        <f>Revisión_Avance_Periodo!$W254*Revisión_Avance_Periodo!$L254</f>
        <v>1.5684377199155528E-4</v>
      </c>
    </row>
    <row r="255" spans="1:27" x14ac:dyDescent="0.25">
      <c r="A255" s="94">
        <v>22</v>
      </c>
      <c r="B255" s="96" t="str">
        <f>CONCATENATE(Revisión_Avance_Periodo!$C255,";",Revisión_Avance_Periodo!$E255,";",Revisión_Avance_Periodo!$I255)</f>
        <v>OE1;PR_10;ACT_08</v>
      </c>
      <c r="C255" s="180" t="s">
        <v>9</v>
      </c>
      <c r="D255" s="181" t="str">
        <f>VLOOKUP(Revisión_Avance_Periodo!$C255,Componentes_BD!$F$1:$G$5,2,FALSE)</f>
        <v>Fortalecer la Vigilancia.</v>
      </c>
      <c r="E255" s="119" t="s">
        <v>12</v>
      </c>
      <c r="F255" s="95">
        <v>2</v>
      </c>
      <c r="G255" s="95" t="str">
        <f>VLOOKUP(Revisión_Avance_Periodo!$A255,BD_Seguimiento_OAP_2019!$A$2:$G$294,7,FALSE)</f>
        <v>PAI</v>
      </c>
      <c r="H255" s="95" t="str">
        <f>VLOOKUP(Revisión_Avance_Periodo!$A255,BD_Seguimiento_OAP_2019!$A$2:$J$294,10,FALSE)</f>
        <v>PAI_01 - Operacional</v>
      </c>
      <c r="I255" s="95" t="s">
        <v>334</v>
      </c>
      <c r="J255" s="95" t="str">
        <f>VLOOKUP(Revisión_Avance_Periodo!$I255,BD_Seguimiento_OAP_2019!$L:$M,2,FALSE)</f>
        <v>Realizar campañas de comunicación  al usuario de transporte sobre sus derechos</v>
      </c>
      <c r="K255" s="119" t="s">
        <v>55</v>
      </c>
      <c r="L255" s="172">
        <v>4.4642857142857152E-4</v>
      </c>
      <c r="M255" s="182" t="s">
        <v>105</v>
      </c>
      <c r="N255" s="190">
        <f>INDEX(BD_Seguimiento_OAP_2019!$AH$3:$AS$294,MATCH(Revisión_Avance_Periodo!$I255,BD_Seguimiento_OAP_2019!$L$3:$L$294,0),MATCH(Revisión_Avance_Periodo!$M255,BD_Seguimiento_OAP_2019!$AH$2:$AS$2,0))</f>
        <v>315</v>
      </c>
      <c r="O255" s="190">
        <f>INDEX(BD_Seguimiento_OAP_2019!$AV$3:$BG$294,MATCH(Revisión_Avance_Periodo!$I255,BD_Seguimiento_OAP_2019!$L$3:$L$294,0),MATCH(Revisión_Avance_Periodo!$M255,BD_Seguimiento_OAP_2019!$AV$2:$BG$2,0))</f>
        <v>315</v>
      </c>
      <c r="P255" s="188">
        <f t="shared" si="36"/>
        <v>1</v>
      </c>
      <c r="Q255" s="182" t="str">
        <f>VLOOKUP(P255,Tabla_Indicador_Gestion4[#All],3,TRUE)</f>
        <v>Culminada</v>
      </c>
      <c r="R255" s="229">
        <f>SUBTOTAL(9,$N$254:$N255)</f>
        <v>730</v>
      </c>
      <c r="S255" s="230">
        <f>SUBTOTAL(9,$O$254:$O255)</f>
        <v>743</v>
      </c>
      <c r="T255" s="231">
        <f>IFERROR(+Revisión_Avance_Periodo!$S255/Revisión_Avance_Periodo!$R255,0)</f>
        <v>1.0178082191780822</v>
      </c>
      <c r="U255" s="184"/>
      <c r="V255" s="185"/>
      <c r="W255" s="183"/>
      <c r="X255" s="183"/>
      <c r="Y255" s="183"/>
      <c r="Z255" s="186"/>
      <c r="AA255" s="187"/>
    </row>
    <row r="256" spans="1:27" x14ac:dyDescent="0.25">
      <c r="A256" s="88">
        <v>22</v>
      </c>
      <c r="B256" s="91" t="str">
        <f>CONCATENATE(Revisión_Avance_Periodo!$C256,";",Revisión_Avance_Periodo!$E256,";",Revisión_Avance_Periodo!$I256)</f>
        <v>OE1;PR_10;ACT_08</v>
      </c>
      <c r="C256" s="170" t="s">
        <v>9</v>
      </c>
      <c r="D256" s="171" t="str">
        <f>VLOOKUP(Revisión_Avance_Periodo!$C256,Componentes_BD!$F$1:$G$5,2,FALSE)</f>
        <v>Fortalecer la Vigilancia.</v>
      </c>
      <c r="E256" s="106" t="s">
        <v>12</v>
      </c>
      <c r="F256" s="89">
        <v>2</v>
      </c>
      <c r="G256" s="89" t="str">
        <f>VLOOKUP(Revisión_Avance_Periodo!$A256,BD_Seguimiento_OAP_2019!$A$2:$G$294,7,FALSE)</f>
        <v>PAI</v>
      </c>
      <c r="H256" s="89" t="str">
        <f>VLOOKUP(Revisión_Avance_Periodo!$A256,BD_Seguimiento_OAP_2019!$A$2:$J$294,10,FALSE)</f>
        <v>PAI_01 - Operacional</v>
      </c>
      <c r="I256" s="89" t="s">
        <v>334</v>
      </c>
      <c r="J256" s="89" t="str">
        <f>VLOOKUP(Revisión_Avance_Periodo!$I256,BD_Seguimiento_OAP_2019!$L:$M,2,FALSE)</f>
        <v>Realizar campañas de comunicación  al usuario de transporte sobre sus derechos</v>
      </c>
      <c r="K256" s="106" t="s">
        <v>55</v>
      </c>
      <c r="L256" s="172">
        <v>4.4642857142857152E-4</v>
      </c>
      <c r="M256" s="173" t="s">
        <v>106</v>
      </c>
      <c r="N256" s="190">
        <f>INDEX(BD_Seguimiento_OAP_2019!$AH$3:$AS$294,MATCH(Revisión_Avance_Periodo!$I256,BD_Seguimiento_OAP_2019!$L$3:$L$294,0),MATCH(Revisión_Avance_Periodo!$M256,BD_Seguimiento_OAP_2019!$AH$2:$AS$2,0))</f>
        <v>484</v>
      </c>
      <c r="O256" s="190">
        <f>INDEX(BD_Seguimiento_OAP_2019!$AV$3:$BG$294,MATCH(Revisión_Avance_Periodo!$I256,BD_Seguimiento_OAP_2019!$L$3:$L$294,0),MATCH(Revisión_Avance_Periodo!$M256,BD_Seguimiento_OAP_2019!$AV$2:$BG$2,0))</f>
        <v>484</v>
      </c>
      <c r="P256" s="189">
        <f t="shared" si="36"/>
        <v>1</v>
      </c>
      <c r="Q256" s="173" t="str">
        <f>VLOOKUP(P256,Tabla_Indicador_Gestion4[#All],3,TRUE)</f>
        <v>Culminada</v>
      </c>
      <c r="R256" s="229">
        <f>SUBTOTAL(9,$N$254:$N256)</f>
        <v>1214</v>
      </c>
      <c r="S256" s="230">
        <f>SUBTOTAL(9,$O$254:$O256)</f>
        <v>1227</v>
      </c>
      <c r="T256" s="231">
        <f>IFERROR(+Revisión_Avance_Periodo!$S256/Revisión_Avance_Periodo!$R256,0)</f>
        <v>1.0107084019769357</v>
      </c>
      <c r="U256" s="184"/>
      <c r="V256" s="185"/>
      <c r="W256" s="183"/>
      <c r="X256" s="183"/>
      <c r="Y256" s="183"/>
      <c r="Z256" s="186"/>
      <c r="AA256" s="187"/>
    </row>
    <row r="257" spans="1:27" x14ac:dyDescent="0.25">
      <c r="A257" s="94">
        <v>22</v>
      </c>
      <c r="B257" s="96" t="str">
        <f>CONCATENATE(Revisión_Avance_Periodo!$C257,";",Revisión_Avance_Periodo!$E257,";",Revisión_Avance_Periodo!$I257)</f>
        <v>OE1;PR_10;ACT_08</v>
      </c>
      <c r="C257" s="180" t="s">
        <v>9</v>
      </c>
      <c r="D257" s="181" t="str">
        <f>VLOOKUP(Revisión_Avance_Periodo!$C257,Componentes_BD!$F$1:$G$5,2,FALSE)</f>
        <v>Fortalecer la Vigilancia.</v>
      </c>
      <c r="E257" s="119" t="s">
        <v>12</v>
      </c>
      <c r="F257" s="95">
        <v>2</v>
      </c>
      <c r="G257" s="95" t="str">
        <f>VLOOKUP(Revisión_Avance_Periodo!$A257,BD_Seguimiento_OAP_2019!$A$2:$G$294,7,FALSE)</f>
        <v>PAI</v>
      </c>
      <c r="H257" s="95" t="str">
        <f>VLOOKUP(Revisión_Avance_Periodo!$A257,BD_Seguimiento_OAP_2019!$A$2:$J$294,10,FALSE)</f>
        <v>PAI_01 - Operacional</v>
      </c>
      <c r="I257" s="95" t="s">
        <v>334</v>
      </c>
      <c r="J257" s="95" t="str">
        <f>VLOOKUP(Revisión_Avance_Periodo!$I257,BD_Seguimiento_OAP_2019!$L:$M,2,FALSE)</f>
        <v>Realizar campañas de comunicación  al usuario de transporte sobre sus derechos</v>
      </c>
      <c r="K257" s="119" t="s">
        <v>55</v>
      </c>
      <c r="L257" s="172">
        <v>4.4642857142857152E-4</v>
      </c>
      <c r="M257" s="182" t="s">
        <v>107</v>
      </c>
      <c r="N257" s="190">
        <f>INDEX(BD_Seguimiento_OAP_2019!$AH$3:$AS$294,MATCH(Revisión_Avance_Periodo!$I257,BD_Seguimiento_OAP_2019!$L$3:$L$294,0),MATCH(Revisión_Avance_Periodo!$M257,BD_Seguimiento_OAP_2019!$AH$2:$AS$2,0))</f>
        <v>556</v>
      </c>
      <c r="O257" s="190">
        <f>INDEX(BD_Seguimiento_OAP_2019!$AV$3:$BG$294,MATCH(Revisión_Avance_Periodo!$I257,BD_Seguimiento_OAP_2019!$L$3:$L$294,0),MATCH(Revisión_Avance_Periodo!$M257,BD_Seguimiento_OAP_2019!$AV$2:$BG$2,0))</f>
        <v>556</v>
      </c>
      <c r="P257" s="188">
        <f t="shared" si="36"/>
        <v>1</v>
      </c>
      <c r="Q257" s="182" t="str">
        <f>VLOOKUP(P257,Tabla_Indicador_Gestion4[#All],3,TRUE)</f>
        <v>Culminada</v>
      </c>
      <c r="R257" s="229">
        <f>SUBTOTAL(9,$N$254:$N257)</f>
        <v>1770</v>
      </c>
      <c r="S257" s="230">
        <f>SUBTOTAL(9,$O$254:$O257)</f>
        <v>1783</v>
      </c>
      <c r="T257" s="231">
        <f>IFERROR(+Revisión_Avance_Periodo!$S257/Revisión_Avance_Periodo!$R257,0)</f>
        <v>1.0073446327683615</v>
      </c>
      <c r="U257" s="184"/>
      <c r="V257" s="185"/>
      <c r="W257" s="183"/>
      <c r="X257" s="183"/>
      <c r="Y257" s="183"/>
      <c r="Z257" s="186"/>
      <c r="AA257" s="187"/>
    </row>
    <row r="258" spans="1:27" x14ac:dyDescent="0.25">
      <c r="A258" s="88">
        <v>22</v>
      </c>
      <c r="B258" s="91" t="str">
        <f>CONCATENATE(Revisión_Avance_Periodo!$C258,";",Revisión_Avance_Periodo!$E258,";",Revisión_Avance_Periodo!$I258)</f>
        <v>OE1;PR_10;ACT_08</v>
      </c>
      <c r="C258" s="170" t="s">
        <v>9</v>
      </c>
      <c r="D258" s="171" t="str">
        <f>VLOOKUP(Revisión_Avance_Periodo!$C258,Componentes_BD!$F$1:$G$5,2,FALSE)</f>
        <v>Fortalecer la Vigilancia.</v>
      </c>
      <c r="E258" s="106" t="s">
        <v>12</v>
      </c>
      <c r="F258" s="89">
        <v>2</v>
      </c>
      <c r="G258" s="89" t="str">
        <f>VLOOKUP(Revisión_Avance_Periodo!$A258,BD_Seguimiento_OAP_2019!$A$2:$G$294,7,FALSE)</f>
        <v>PAI</v>
      </c>
      <c r="H258" s="89" t="str">
        <f>VLOOKUP(Revisión_Avance_Periodo!$A258,BD_Seguimiento_OAP_2019!$A$2:$J$294,10,FALSE)</f>
        <v>PAI_01 - Operacional</v>
      </c>
      <c r="I258" s="195" t="s">
        <v>334</v>
      </c>
      <c r="J258" s="195" t="str">
        <f>VLOOKUP(Revisión_Avance_Periodo!$I258,BD_Seguimiento_OAP_2019!$L:$M,2,FALSE)</f>
        <v>Realizar campañas de comunicación  al usuario de transporte sobre sus derechos</v>
      </c>
      <c r="K258" s="106" t="s">
        <v>55</v>
      </c>
      <c r="L258" s="172">
        <v>4.4642857142857152E-4</v>
      </c>
      <c r="M258" s="173" t="s">
        <v>108</v>
      </c>
      <c r="N258" s="190">
        <f>INDEX(BD_Seguimiento_OAP_2019!$AH$3:$AS$294,MATCH(Revisión_Avance_Periodo!$I258,BD_Seguimiento_OAP_2019!$L$3:$L$294,0),MATCH(Revisión_Avance_Periodo!$M258,BD_Seguimiento_OAP_2019!$AH$2:$AS$2,0))</f>
        <v>415</v>
      </c>
      <c r="O258" s="190">
        <f>INDEX(BD_Seguimiento_OAP_2019!$AV$3:$BG$294,MATCH(Revisión_Avance_Periodo!$I258,BD_Seguimiento_OAP_2019!$L$3:$L$294,0),MATCH(Revisión_Avance_Periodo!$M258,BD_Seguimiento_OAP_2019!$AV$2:$BG$2,0))</f>
        <v>0</v>
      </c>
      <c r="P258" s="189">
        <f t="shared" si="36"/>
        <v>0</v>
      </c>
      <c r="Q258" s="173" t="str">
        <f>VLOOKUP(P258,Tabla_Indicador_Gestion4[#All],3,TRUE)</f>
        <v>Por Ejecutar</v>
      </c>
      <c r="R258" s="229">
        <f>SUBTOTAL(9,$N$254:$N258)</f>
        <v>2185</v>
      </c>
      <c r="S258" s="230">
        <f>SUBTOTAL(9,$O$254:$O258)</f>
        <v>1783</v>
      </c>
      <c r="T258" s="231">
        <f>IFERROR(+Revisión_Avance_Periodo!$S258/Revisión_Avance_Periodo!$R258,0)</f>
        <v>0.8160183066361556</v>
      </c>
      <c r="U258" s="184"/>
      <c r="V258" s="185"/>
      <c r="W258" s="183"/>
      <c r="X258" s="183"/>
      <c r="Y258" s="183"/>
      <c r="Z258" s="186"/>
      <c r="AA258" s="187"/>
    </row>
    <row r="259" spans="1:27" x14ac:dyDescent="0.25">
      <c r="A259" s="94">
        <v>22</v>
      </c>
      <c r="B259" s="96" t="str">
        <f>CONCATENATE(Revisión_Avance_Periodo!$C259,";",Revisión_Avance_Periodo!$E259,";",Revisión_Avance_Periodo!$I259)</f>
        <v>OE1;PR_10;ACT_08</v>
      </c>
      <c r="C259" s="180" t="s">
        <v>9</v>
      </c>
      <c r="D259" s="181" t="str">
        <f>VLOOKUP(Revisión_Avance_Periodo!$C259,Componentes_BD!$F$1:$G$5,2,FALSE)</f>
        <v>Fortalecer la Vigilancia.</v>
      </c>
      <c r="E259" s="119" t="s">
        <v>12</v>
      </c>
      <c r="F259" s="95">
        <v>2</v>
      </c>
      <c r="G259" s="95" t="str">
        <f>VLOOKUP(Revisión_Avance_Periodo!$A259,BD_Seguimiento_OAP_2019!$A$2:$G$294,7,FALSE)</f>
        <v>PAI</v>
      </c>
      <c r="H259" s="95" t="str">
        <f>VLOOKUP(Revisión_Avance_Periodo!$A259,BD_Seguimiento_OAP_2019!$A$2:$J$294,10,FALSE)</f>
        <v>PAI_01 - Operacional</v>
      </c>
      <c r="I259" s="196" t="s">
        <v>334</v>
      </c>
      <c r="J259" s="196" t="str">
        <f>VLOOKUP(Revisión_Avance_Periodo!$I259,BD_Seguimiento_OAP_2019!$L:$M,2,FALSE)</f>
        <v>Realizar campañas de comunicación  al usuario de transporte sobre sus derechos</v>
      </c>
      <c r="K259" s="119" t="s">
        <v>55</v>
      </c>
      <c r="L259" s="172">
        <v>4.4642857142857152E-4</v>
      </c>
      <c r="M259" s="182" t="s">
        <v>109</v>
      </c>
      <c r="N259" s="190">
        <f>INDEX(BD_Seguimiento_OAP_2019!$AH$3:$AS$294,MATCH(Revisión_Avance_Periodo!$I259,BD_Seguimiento_OAP_2019!$L$3:$L$294,0),MATCH(Revisión_Avance_Periodo!$M259,BD_Seguimiento_OAP_2019!$AH$2:$AS$2,0))</f>
        <v>415</v>
      </c>
      <c r="O259" s="190">
        <f>INDEX(BD_Seguimiento_OAP_2019!$AV$3:$BG$294,MATCH(Revisión_Avance_Periodo!$I259,BD_Seguimiento_OAP_2019!$L$3:$L$294,0),MATCH(Revisión_Avance_Periodo!$M259,BD_Seguimiento_OAP_2019!$AV$2:$BG$2,0))</f>
        <v>0</v>
      </c>
      <c r="P259" s="188">
        <f t="shared" ref="P259:P319" si="49">O259/N259</f>
        <v>0</v>
      </c>
      <c r="Q259" s="182" t="str">
        <f>VLOOKUP(P259,Tabla_Indicador_Gestion4[#All],3,TRUE)</f>
        <v>Por Ejecutar</v>
      </c>
      <c r="R259" s="229">
        <f>SUBTOTAL(9,$N$254:$N259)</f>
        <v>2600</v>
      </c>
      <c r="S259" s="230">
        <f>SUBTOTAL(9,$O$254:$O259)</f>
        <v>1783</v>
      </c>
      <c r="T259" s="231">
        <f>IFERROR(+Revisión_Avance_Periodo!$S259/Revisión_Avance_Periodo!$R259,0)</f>
        <v>0.6857692307692308</v>
      </c>
      <c r="U259" s="184"/>
      <c r="V259" s="185"/>
      <c r="W259" s="183"/>
      <c r="X259" s="183"/>
      <c r="Y259" s="183"/>
      <c r="Z259" s="186"/>
      <c r="AA259" s="187"/>
    </row>
    <row r="260" spans="1:27" x14ac:dyDescent="0.25">
      <c r="A260" s="88">
        <v>22</v>
      </c>
      <c r="B260" s="91" t="str">
        <f>CONCATENATE(Revisión_Avance_Periodo!$C260,";",Revisión_Avance_Periodo!$E260,";",Revisión_Avance_Periodo!$I260)</f>
        <v>OE1;PR_10;ACT_08</v>
      </c>
      <c r="C260" s="170" t="s">
        <v>9</v>
      </c>
      <c r="D260" s="171" t="str">
        <f>VLOOKUP(Revisión_Avance_Periodo!$C260,Componentes_BD!$F$1:$G$5,2,FALSE)</f>
        <v>Fortalecer la Vigilancia.</v>
      </c>
      <c r="E260" s="106" t="s">
        <v>12</v>
      </c>
      <c r="F260" s="89">
        <v>2</v>
      </c>
      <c r="G260" s="89" t="str">
        <f>VLOOKUP(Revisión_Avance_Periodo!$A260,BD_Seguimiento_OAP_2019!$A$2:$G$294,7,FALSE)</f>
        <v>PAI</v>
      </c>
      <c r="H260" s="89" t="str">
        <f>VLOOKUP(Revisión_Avance_Periodo!$A260,BD_Seguimiento_OAP_2019!$A$2:$J$294,10,FALSE)</f>
        <v>PAI_01 - Operacional</v>
      </c>
      <c r="I260" s="195" t="s">
        <v>334</v>
      </c>
      <c r="J260" s="195" t="str">
        <f>VLOOKUP(Revisión_Avance_Periodo!$I260,BD_Seguimiento_OAP_2019!$L:$M,2,FALSE)</f>
        <v>Realizar campañas de comunicación  al usuario de transporte sobre sus derechos</v>
      </c>
      <c r="K260" s="106" t="s">
        <v>55</v>
      </c>
      <c r="L260" s="172">
        <v>4.4642857142857152E-4</v>
      </c>
      <c r="M260" s="173" t="s">
        <v>110</v>
      </c>
      <c r="N260" s="190">
        <f>INDEX(BD_Seguimiento_OAP_2019!$AH$3:$AS$294,MATCH(Revisión_Avance_Periodo!$I260,BD_Seguimiento_OAP_2019!$L$3:$L$294,0),MATCH(Revisión_Avance_Periodo!$M260,BD_Seguimiento_OAP_2019!$AH$2:$AS$2,0))</f>
        <v>415</v>
      </c>
      <c r="O260" s="190">
        <f>INDEX(BD_Seguimiento_OAP_2019!$AV$3:$BG$294,MATCH(Revisión_Avance_Periodo!$I260,BD_Seguimiento_OAP_2019!$L$3:$L$294,0),MATCH(Revisión_Avance_Periodo!$M260,BD_Seguimiento_OAP_2019!$AV$2:$BG$2,0))</f>
        <v>0</v>
      </c>
      <c r="P260" s="189">
        <f t="shared" si="49"/>
        <v>0</v>
      </c>
      <c r="Q260" s="173" t="str">
        <f>VLOOKUP(P260,Tabla_Indicador_Gestion4[#All],3,TRUE)</f>
        <v>Por Ejecutar</v>
      </c>
      <c r="R260" s="229">
        <f>SUBTOTAL(9,$N$254:$N260)</f>
        <v>3015</v>
      </c>
      <c r="S260" s="230">
        <f>SUBTOTAL(9,$O$254:$O260)</f>
        <v>1783</v>
      </c>
      <c r="T260" s="231">
        <f>IFERROR(+Revisión_Avance_Periodo!$S260/Revisión_Avance_Periodo!$R260,0)</f>
        <v>0.59137645107794357</v>
      </c>
      <c r="U260" s="184"/>
      <c r="V260" s="185"/>
      <c r="W260" s="183"/>
      <c r="X260" s="183"/>
      <c r="Y260" s="183"/>
      <c r="Z260" s="186"/>
      <c r="AA260" s="187"/>
    </row>
    <row r="261" spans="1:27" x14ac:dyDescent="0.25">
      <c r="A261" s="94">
        <v>22</v>
      </c>
      <c r="B261" s="96" t="str">
        <f>CONCATENATE(Revisión_Avance_Periodo!$C261,";",Revisión_Avance_Periodo!$E261,";",Revisión_Avance_Periodo!$I261)</f>
        <v>OE1;PR_10;ACT_08</v>
      </c>
      <c r="C261" s="180" t="s">
        <v>9</v>
      </c>
      <c r="D261" s="181" t="str">
        <f>VLOOKUP(Revisión_Avance_Periodo!$C261,Componentes_BD!$F$1:$G$5,2,FALSE)</f>
        <v>Fortalecer la Vigilancia.</v>
      </c>
      <c r="E261" s="119" t="s">
        <v>12</v>
      </c>
      <c r="F261" s="95">
        <v>2</v>
      </c>
      <c r="G261" s="95" t="str">
        <f>VLOOKUP(Revisión_Avance_Periodo!$A261,BD_Seguimiento_OAP_2019!$A$2:$G$294,7,FALSE)</f>
        <v>PAI</v>
      </c>
      <c r="H261" s="95" t="str">
        <f>VLOOKUP(Revisión_Avance_Periodo!$A261,BD_Seguimiento_OAP_2019!$A$2:$J$294,10,FALSE)</f>
        <v>PAI_01 - Operacional</v>
      </c>
      <c r="I261" s="196" t="s">
        <v>334</v>
      </c>
      <c r="J261" s="196" t="str">
        <f>VLOOKUP(Revisión_Avance_Periodo!$I261,BD_Seguimiento_OAP_2019!$L:$M,2,FALSE)</f>
        <v>Realizar campañas de comunicación  al usuario de transporte sobre sus derechos</v>
      </c>
      <c r="K261" s="119" t="s">
        <v>55</v>
      </c>
      <c r="L261" s="172">
        <v>4.4642857142857152E-4</v>
      </c>
      <c r="M261" s="182" t="s">
        <v>111</v>
      </c>
      <c r="N261" s="190">
        <f>INDEX(BD_Seguimiento_OAP_2019!$AH$3:$AS$294,MATCH(Revisión_Avance_Periodo!$I261,BD_Seguimiento_OAP_2019!$L$3:$L$294,0),MATCH(Revisión_Avance_Periodo!$M261,BD_Seguimiento_OAP_2019!$AH$2:$AS$2,0))</f>
        <v>415</v>
      </c>
      <c r="O261" s="190">
        <f>INDEX(BD_Seguimiento_OAP_2019!$AV$3:$BG$294,MATCH(Revisión_Avance_Periodo!$I261,BD_Seguimiento_OAP_2019!$L$3:$L$294,0),MATCH(Revisión_Avance_Periodo!$M261,BD_Seguimiento_OAP_2019!$AV$2:$BG$2,0))</f>
        <v>0</v>
      </c>
      <c r="P261" s="188">
        <f t="shared" si="49"/>
        <v>0</v>
      </c>
      <c r="Q261" s="182" t="str">
        <f>VLOOKUP(P261,Tabla_Indicador_Gestion4[#All],3,TRUE)</f>
        <v>Por Ejecutar</v>
      </c>
      <c r="R261" s="229">
        <f>SUBTOTAL(9,$N$254:$N261)</f>
        <v>3430</v>
      </c>
      <c r="S261" s="230">
        <f>SUBTOTAL(9,$O$254:$O261)</f>
        <v>1783</v>
      </c>
      <c r="T261" s="231">
        <f>IFERROR(+Revisión_Avance_Periodo!$S261/Revisión_Avance_Periodo!$R261,0)</f>
        <v>0.51982507288629742</v>
      </c>
      <c r="U261" s="184"/>
      <c r="V261" s="185"/>
      <c r="W261" s="183"/>
      <c r="X261" s="183"/>
      <c r="Y261" s="183"/>
      <c r="Z261" s="186"/>
      <c r="AA261" s="187"/>
    </row>
    <row r="262" spans="1:27" x14ac:dyDescent="0.25">
      <c r="A262" s="88">
        <v>22</v>
      </c>
      <c r="B262" s="91" t="str">
        <f>CONCATENATE(Revisión_Avance_Periodo!$C262,";",Revisión_Avance_Periodo!$E262,";",Revisión_Avance_Periodo!$I262)</f>
        <v>OE1;PR_10;ACT_08</v>
      </c>
      <c r="C262" s="170" t="s">
        <v>9</v>
      </c>
      <c r="D262" s="171" t="str">
        <f>VLOOKUP(Revisión_Avance_Periodo!$C262,Componentes_BD!$F$1:$G$5,2,FALSE)</f>
        <v>Fortalecer la Vigilancia.</v>
      </c>
      <c r="E262" s="106" t="s">
        <v>12</v>
      </c>
      <c r="F262" s="89">
        <v>2</v>
      </c>
      <c r="G262" s="89" t="str">
        <f>VLOOKUP(Revisión_Avance_Periodo!$A262,BD_Seguimiento_OAP_2019!$A$2:$G$294,7,FALSE)</f>
        <v>PAI</v>
      </c>
      <c r="H262" s="89" t="str">
        <f>VLOOKUP(Revisión_Avance_Periodo!$A262,BD_Seguimiento_OAP_2019!$A$2:$J$294,10,FALSE)</f>
        <v>PAI_01 - Operacional</v>
      </c>
      <c r="I262" s="195" t="s">
        <v>334</v>
      </c>
      <c r="J262" s="195" t="str">
        <f>VLOOKUP(Revisión_Avance_Periodo!$I262,BD_Seguimiento_OAP_2019!$L:$M,2,FALSE)</f>
        <v>Realizar campañas de comunicación  al usuario de transporte sobre sus derechos</v>
      </c>
      <c r="K262" s="106" t="s">
        <v>55</v>
      </c>
      <c r="L262" s="172">
        <v>4.4642857142857152E-4</v>
      </c>
      <c r="M262" s="173" t="s">
        <v>112</v>
      </c>
      <c r="N262" s="190">
        <f>INDEX(BD_Seguimiento_OAP_2019!$AH$3:$AS$294,MATCH(Revisión_Avance_Periodo!$I262,BD_Seguimiento_OAP_2019!$L$3:$L$294,0),MATCH(Revisión_Avance_Periodo!$M262,BD_Seguimiento_OAP_2019!$AH$2:$AS$2,0))</f>
        <v>415</v>
      </c>
      <c r="O262" s="190">
        <f>INDEX(BD_Seguimiento_OAP_2019!$AV$3:$BG$294,MATCH(Revisión_Avance_Periodo!$I262,BD_Seguimiento_OAP_2019!$L$3:$L$294,0),MATCH(Revisión_Avance_Periodo!$M262,BD_Seguimiento_OAP_2019!$AV$2:$BG$2,0))</f>
        <v>0</v>
      </c>
      <c r="P262" s="189">
        <f t="shared" si="49"/>
        <v>0</v>
      </c>
      <c r="Q262" s="173" t="str">
        <f>VLOOKUP(P262,Tabla_Indicador_Gestion4[#All],3,TRUE)</f>
        <v>Por Ejecutar</v>
      </c>
      <c r="R262" s="229">
        <f>SUBTOTAL(9,$N$254:$N262)</f>
        <v>3845</v>
      </c>
      <c r="S262" s="230">
        <f>SUBTOTAL(9,$O$254:$O262)</f>
        <v>1783</v>
      </c>
      <c r="T262" s="231">
        <f>IFERROR(+Revisión_Avance_Periodo!$S262/Revisión_Avance_Periodo!$R262,0)</f>
        <v>0.46371911573472041</v>
      </c>
      <c r="U262" s="184"/>
      <c r="V262" s="185"/>
      <c r="W262" s="183"/>
      <c r="X262" s="183"/>
      <c r="Y262" s="183"/>
      <c r="Z262" s="186"/>
      <c r="AA262" s="187"/>
    </row>
    <row r="263" spans="1:27" x14ac:dyDescent="0.25">
      <c r="A263" s="94">
        <v>22</v>
      </c>
      <c r="B263" s="96" t="str">
        <f>CONCATENATE(Revisión_Avance_Periodo!$C263,";",Revisión_Avance_Periodo!$E263,";",Revisión_Avance_Periodo!$I263)</f>
        <v>OE1;PR_10;ACT_08</v>
      </c>
      <c r="C263" s="180" t="s">
        <v>9</v>
      </c>
      <c r="D263" s="181" t="str">
        <f>VLOOKUP(Revisión_Avance_Periodo!$C263,Componentes_BD!$F$1:$G$5,2,FALSE)</f>
        <v>Fortalecer la Vigilancia.</v>
      </c>
      <c r="E263" s="119" t="s">
        <v>12</v>
      </c>
      <c r="F263" s="95">
        <v>2</v>
      </c>
      <c r="G263" s="95" t="str">
        <f>VLOOKUP(Revisión_Avance_Periodo!$A263,BD_Seguimiento_OAP_2019!$A$2:$G$294,7,FALSE)</f>
        <v>PAI</v>
      </c>
      <c r="H263" s="95" t="str">
        <f>VLOOKUP(Revisión_Avance_Periodo!$A263,BD_Seguimiento_OAP_2019!$A$2:$J$294,10,FALSE)</f>
        <v>PAI_01 - Operacional</v>
      </c>
      <c r="I263" s="196" t="s">
        <v>334</v>
      </c>
      <c r="J263" s="196" t="str">
        <f>VLOOKUP(Revisión_Avance_Periodo!$I263,BD_Seguimiento_OAP_2019!$L:$M,2,FALSE)</f>
        <v>Realizar campañas de comunicación  al usuario de transporte sobre sus derechos</v>
      </c>
      <c r="K263" s="119" t="s">
        <v>55</v>
      </c>
      <c r="L263" s="172">
        <v>4.4642857142857152E-4</v>
      </c>
      <c r="M263" s="182" t="s">
        <v>113</v>
      </c>
      <c r="N263" s="190">
        <f>INDEX(BD_Seguimiento_OAP_2019!$AH$3:$AS$294,MATCH(Revisión_Avance_Periodo!$I263,BD_Seguimiento_OAP_2019!$L$3:$L$294,0),MATCH(Revisión_Avance_Periodo!$M263,BD_Seguimiento_OAP_2019!$AH$2:$AS$2,0))</f>
        <v>415</v>
      </c>
      <c r="O263" s="190">
        <f>INDEX(BD_Seguimiento_OAP_2019!$AV$3:$BG$294,MATCH(Revisión_Avance_Periodo!$I263,BD_Seguimiento_OAP_2019!$L$3:$L$294,0),MATCH(Revisión_Avance_Periodo!$M263,BD_Seguimiento_OAP_2019!$AV$2:$BG$2,0))</f>
        <v>0</v>
      </c>
      <c r="P263" s="188">
        <f t="shared" si="49"/>
        <v>0</v>
      </c>
      <c r="Q263" s="182" t="str">
        <f>VLOOKUP(P263,Tabla_Indicador_Gestion4[#All],3,TRUE)</f>
        <v>Por Ejecutar</v>
      </c>
      <c r="R263" s="229">
        <f>SUBTOTAL(9,$N$254:$N263)</f>
        <v>4260</v>
      </c>
      <c r="S263" s="230">
        <f>SUBTOTAL(9,$O$254:$O263)</f>
        <v>1783</v>
      </c>
      <c r="T263" s="231">
        <f>IFERROR(+Revisión_Avance_Periodo!$S263/Revisión_Avance_Periodo!$R263,0)</f>
        <v>0.41854460093896712</v>
      </c>
      <c r="U263" s="184"/>
      <c r="V263" s="185"/>
      <c r="W263" s="183"/>
      <c r="X263" s="183"/>
      <c r="Y263" s="183"/>
      <c r="Z263" s="186"/>
      <c r="AA263" s="187"/>
    </row>
    <row r="264" spans="1:27" x14ac:dyDescent="0.25">
      <c r="A264" s="88">
        <v>22</v>
      </c>
      <c r="B264" s="91" t="str">
        <f>CONCATENATE(Revisión_Avance_Periodo!$C264,";",Revisión_Avance_Periodo!$E264,";",Revisión_Avance_Periodo!$I264)</f>
        <v>OE1;PR_10;ACT_08</v>
      </c>
      <c r="C264" s="170" t="s">
        <v>9</v>
      </c>
      <c r="D264" s="171" t="str">
        <f>VLOOKUP(Revisión_Avance_Periodo!$C264,Componentes_BD!$F$1:$G$5,2,FALSE)</f>
        <v>Fortalecer la Vigilancia.</v>
      </c>
      <c r="E264" s="106" t="s">
        <v>12</v>
      </c>
      <c r="F264" s="89">
        <v>2</v>
      </c>
      <c r="G264" s="89" t="str">
        <f>VLOOKUP(Revisión_Avance_Periodo!$A264,BD_Seguimiento_OAP_2019!$A$2:$G$294,7,FALSE)</f>
        <v>PAI</v>
      </c>
      <c r="H264" s="89" t="str">
        <f>VLOOKUP(Revisión_Avance_Periodo!$A264,BD_Seguimiento_OAP_2019!$A$2:$J$294,10,FALSE)</f>
        <v>PAI_01 - Operacional</v>
      </c>
      <c r="I264" s="195" t="s">
        <v>334</v>
      </c>
      <c r="J264" s="195" t="str">
        <f>VLOOKUP(Revisión_Avance_Periodo!$I264,BD_Seguimiento_OAP_2019!$L:$M,2,FALSE)</f>
        <v>Realizar campañas de comunicación  al usuario de transporte sobre sus derechos</v>
      </c>
      <c r="K264" s="106" t="s">
        <v>55</v>
      </c>
      <c r="L264" s="172">
        <v>4.4642857142857152E-4</v>
      </c>
      <c r="M264" s="173" t="s">
        <v>114</v>
      </c>
      <c r="N264" s="190">
        <f>INDEX(BD_Seguimiento_OAP_2019!$AH$3:$AS$294,MATCH(Revisión_Avance_Periodo!$I264,BD_Seguimiento_OAP_2019!$L$3:$L$294,0),MATCH(Revisión_Avance_Periodo!$M264,BD_Seguimiento_OAP_2019!$AH$2:$AS$2,0))</f>
        <v>415</v>
      </c>
      <c r="O264" s="190">
        <f>INDEX(BD_Seguimiento_OAP_2019!$AV$3:$BG$294,MATCH(Revisión_Avance_Periodo!$I264,BD_Seguimiento_OAP_2019!$L$3:$L$294,0),MATCH(Revisión_Avance_Periodo!$M264,BD_Seguimiento_OAP_2019!$AV$2:$BG$2,0))</f>
        <v>0</v>
      </c>
      <c r="P264" s="189">
        <f t="shared" si="49"/>
        <v>0</v>
      </c>
      <c r="Q264" s="173" t="str">
        <f>VLOOKUP(P264,Tabla_Indicador_Gestion4[#All],3,TRUE)</f>
        <v>Por Ejecutar</v>
      </c>
      <c r="R264" s="229">
        <f>SUBTOTAL(9,$N$254:$N264)</f>
        <v>4675</v>
      </c>
      <c r="S264" s="230">
        <f>SUBTOTAL(9,$O$254:$O264)</f>
        <v>1783</v>
      </c>
      <c r="T264" s="231">
        <f>IFERROR(+Revisión_Avance_Periodo!$S264/Revisión_Avance_Periodo!$R264,0)</f>
        <v>0.38139037433155082</v>
      </c>
      <c r="U264" s="184"/>
      <c r="V264" s="185"/>
      <c r="W264" s="183"/>
      <c r="X264" s="183"/>
      <c r="Y264" s="183"/>
      <c r="Z264" s="186"/>
      <c r="AA264" s="187"/>
    </row>
    <row r="265" spans="1:27" ht="15.75" thickBot="1" x14ac:dyDescent="0.3">
      <c r="A265" s="94">
        <v>22</v>
      </c>
      <c r="B265" s="96" t="str">
        <f>CONCATENATE(Revisión_Avance_Periodo!$C265,";",Revisión_Avance_Periodo!$E265,";",Revisión_Avance_Periodo!$I265)</f>
        <v>OE1;PR_10;ACT_08</v>
      </c>
      <c r="C265" s="180" t="s">
        <v>9</v>
      </c>
      <c r="D265" s="181" t="str">
        <f>VLOOKUP(Revisión_Avance_Periodo!$C265,Componentes_BD!$F$1:$G$5,2,FALSE)</f>
        <v>Fortalecer la Vigilancia.</v>
      </c>
      <c r="E265" s="119" t="s">
        <v>12</v>
      </c>
      <c r="F265" s="95">
        <v>2</v>
      </c>
      <c r="G265" s="95" t="str">
        <f>VLOOKUP(Revisión_Avance_Periodo!$A265,BD_Seguimiento_OAP_2019!$A$2:$G$294,7,FALSE)</f>
        <v>PAI</v>
      </c>
      <c r="H265" s="95" t="str">
        <f>VLOOKUP(Revisión_Avance_Periodo!$A265,BD_Seguimiento_OAP_2019!$A$2:$J$294,10,FALSE)</f>
        <v>PAI_01 - Operacional</v>
      </c>
      <c r="I265" s="196" t="s">
        <v>334</v>
      </c>
      <c r="J265" s="196" t="str">
        <f>VLOOKUP(Revisión_Avance_Periodo!$I265,BD_Seguimiento_OAP_2019!$L:$M,2,FALSE)</f>
        <v>Realizar campañas de comunicación  al usuario de transporte sobre sus derechos</v>
      </c>
      <c r="K265" s="119" t="s">
        <v>55</v>
      </c>
      <c r="L265" s="172">
        <v>4.4642857142857152E-4</v>
      </c>
      <c r="M265" s="182" t="s">
        <v>115</v>
      </c>
      <c r="N265" s="190">
        <f>INDEX(BD_Seguimiento_OAP_2019!$AH$3:$AS$294,MATCH(Revisión_Avance_Periodo!$I265,BD_Seguimiento_OAP_2019!$L$3:$L$294,0),MATCH(Revisión_Avance_Periodo!$M265,BD_Seguimiento_OAP_2019!$AH$2:$AS$2,0))</f>
        <v>400</v>
      </c>
      <c r="O265" s="190">
        <f>INDEX(BD_Seguimiento_OAP_2019!$AV$3:$BG$294,MATCH(Revisión_Avance_Periodo!$I265,BD_Seguimiento_OAP_2019!$L$3:$L$294,0),MATCH(Revisión_Avance_Periodo!$M265,BD_Seguimiento_OAP_2019!$AV$2:$BG$2,0))</f>
        <v>0</v>
      </c>
      <c r="P265" s="188">
        <f t="shared" si="49"/>
        <v>0</v>
      </c>
      <c r="Q265" s="182" t="str">
        <f>VLOOKUP(P265,Tabla_Indicador_Gestion4[#All],3,TRUE)</f>
        <v>Por Ejecutar</v>
      </c>
      <c r="R265" s="229">
        <f>SUBTOTAL(9,$N$254:$N265)</f>
        <v>5075</v>
      </c>
      <c r="S265" s="230">
        <f>SUBTOTAL(9,$O$254:$O265)</f>
        <v>1783</v>
      </c>
      <c r="T265" s="231">
        <f>IFERROR(+Revisión_Avance_Periodo!$S265/Revisión_Avance_Periodo!$R265,0)</f>
        <v>0.35133004926108374</v>
      </c>
      <c r="U265" s="184"/>
      <c r="V265" s="185"/>
      <c r="W265" s="183"/>
      <c r="X265" s="183"/>
      <c r="Y265" s="183"/>
      <c r="Z265" s="186"/>
      <c r="AA265" s="187"/>
    </row>
    <row r="266" spans="1:27" x14ac:dyDescent="0.25">
      <c r="A266" s="88">
        <v>23</v>
      </c>
      <c r="B266" s="91" t="str">
        <f>CONCATENATE(Revisión_Avance_Periodo!$C266,";",Revisión_Avance_Periodo!$E266,";",Revisión_Avance_Periodo!$I266)</f>
        <v>OE1;PR_10;ACT_174</v>
      </c>
      <c r="C266" s="170" t="s">
        <v>9</v>
      </c>
      <c r="D266" s="171" t="str">
        <f>VLOOKUP(Revisión_Avance_Periodo!$C266,Componentes_BD!$F$1:$G$5,2,FALSE)</f>
        <v>Fortalecer la Vigilancia.</v>
      </c>
      <c r="E266" s="106" t="s">
        <v>12</v>
      </c>
      <c r="F266" s="89">
        <v>2</v>
      </c>
      <c r="G266" s="89" t="str">
        <f>VLOOKUP(Revisión_Avance_Periodo!$A266,BD_Seguimiento_OAP_2019!$A$2:$G$294,7,FALSE)</f>
        <v>PAI</v>
      </c>
      <c r="H266" s="89" t="str">
        <f>VLOOKUP(Revisión_Avance_Periodo!$A266,BD_Seguimiento_OAP_2019!$A$2:$J$294,10,FALSE)</f>
        <v>PAI_01 - Operacional</v>
      </c>
      <c r="I266" s="89" t="s">
        <v>343</v>
      </c>
      <c r="J266" s="89" t="str">
        <f>VLOOKUP(Revisión_Avance_Periodo!$I266,BD_Seguimiento_OAP_2019!$L:$M,2,FALSE)</f>
        <v>Implementar Modelo Integrado de Planeción y Gestión - Mipg en cada una de sus 7 dimensiones según corresponda</v>
      </c>
      <c r="K266" s="106" t="s">
        <v>8</v>
      </c>
      <c r="L266" s="172">
        <v>4.4642857142857152E-4</v>
      </c>
      <c r="M266" s="173" t="s">
        <v>104</v>
      </c>
      <c r="N266" s="190">
        <f>INDEX(BD_Seguimiento_OAP_2019!$AH$3:$AS$294,MATCH(Revisión_Avance_Periodo!$I266,BD_Seguimiento_OAP_2019!$L$3:$L$294,0),MATCH(Revisión_Avance_Periodo!$M266,BD_Seguimiento_OAP_2019!$AH$2:$AS$2,0))</f>
        <v>7</v>
      </c>
      <c r="O266" s="190">
        <f>INDEX(BD_Seguimiento_OAP_2019!$AV$3:$BG$294,MATCH(Revisión_Avance_Periodo!$I266,BD_Seguimiento_OAP_2019!$L$3:$L$294,0),MATCH(Revisión_Avance_Periodo!$M266,BD_Seguimiento_OAP_2019!$AV$2:$BG$2,0))</f>
        <v>7</v>
      </c>
      <c r="P266" s="189">
        <f t="shared" si="49"/>
        <v>1</v>
      </c>
      <c r="Q266" s="173" t="str">
        <f>VLOOKUP(P266,Tabla_Indicador_Gestion4[#All],3,TRUE)</f>
        <v>Culminada</v>
      </c>
      <c r="R266" s="232">
        <f>SUBTOTAL(9,$N$266:$N266)</f>
        <v>7</v>
      </c>
      <c r="S266" s="233">
        <f>SUBTOTAL(9,$O$266:$O266)</f>
        <v>7</v>
      </c>
      <c r="T266" s="234">
        <f>IFERROR(+Revisión_Avance_Periodo!$S266/Revisión_Avance_Periodo!$R266,0)</f>
        <v>1</v>
      </c>
      <c r="U266" s="191">
        <f>SUBTOTAL(9,N266:N277)</f>
        <v>21</v>
      </c>
      <c r="V266" s="192">
        <f>SUBTOTAL(9,O266:O277)</f>
        <v>21</v>
      </c>
      <c r="W266" s="176">
        <f t="shared" ref="W266" si="50">+V266/U266</f>
        <v>1</v>
      </c>
      <c r="X266" s="176"/>
      <c r="Y266" s="176">
        <f>100%-Revisión_Avance_Periodo!$W266</f>
        <v>0</v>
      </c>
      <c r="Z266" s="178" t="str">
        <f>VLOOKUP(W266,Tabla_Indicador_Gestion4[],3,TRUE)</f>
        <v>Culminada</v>
      </c>
      <c r="AA266" s="179">
        <f>Revisión_Avance_Periodo!$W266*Revisión_Avance_Periodo!$L266</f>
        <v>4.4642857142857152E-4</v>
      </c>
    </row>
    <row r="267" spans="1:27" x14ac:dyDescent="0.25">
      <c r="A267" s="94">
        <v>23</v>
      </c>
      <c r="B267" s="96" t="str">
        <f>CONCATENATE(Revisión_Avance_Periodo!$C267,";",Revisión_Avance_Periodo!$E267,";",Revisión_Avance_Periodo!$I267)</f>
        <v>OE1;PR_10;ACT_174</v>
      </c>
      <c r="C267" s="180" t="s">
        <v>9</v>
      </c>
      <c r="D267" s="181" t="str">
        <f>VLOOKUP(Revisión_Avance_Periodo!$C267,Componentes_BD!$F$1:$G$5,2,FALSE)</f>
        <v>Fortalecer la Vigilancia.</v>
      </c>
      <c r="E267" s="119" t="s">
        <v>12</v>
      </c>
      <c r="F267" s="95">
        <v>2</v>
      </c>
      <c r="G267" s="95" t="str">
        <f>VLOOKUP(Revisión_Avance_Periodo!$A267,BD_Seguimiento_OAP_2019!$A$2:$G$294,7,FALSE)</f>
        <v>PAI</v>
      </c>
      <c r="H267" s="95" t="str">
        <f>VLOOKUP(Revisión_Avance_Periodo!$A267,BD_Seguimiento_OAP_2019!$A$2:$J$294,10,FALSE)</f>
        <v>PAI_01 - Operacional</v>
      </c>
      <c r="I267" s="95" t="s">
        <v>343</v>
      </c>
      <c r="J267" s="95" t="str">
        <f>VLOOKUP(Revisión_Avance_Periodo!$I267,BD_Seguimiento_OAP_2019!$L:$M,2,FALSE)</f>
        <v>Implementar Modelo Integrado de Planeción y Gestión - Mipg en cada una de sus 7 dimensiones según corresponda</v>
      </c>
      <c r="K267" s="119" t="s">
        <v>8</v>
      </c>
      <c r="L267" s="172">
        <v>4.4642857142857152E-4</v>
      </c>
      <c r="M267" s="182" t="s">
        <v>105</v>
      </c>
      <c r="N267" s="190">
        <f>INDEX(BD_Seguimiento_OAP_2019!$AH$3:$AS$294,MATCH(Revisión_Avance_Periodo!$I267,BD_Seguimiento_OAP_2019!$L$3:$L$294,0),MATCH(Revisión_Avance_Periodo!$M267,BD_Seguimiento_OAP_2019!$AH$2:$AS$2,0))</f>
        <v>2</v>
      </c>
      <c r="O267" s="190">
        <f>INDEX(BD_Seguimiento_OAP_2019!$AV$3:$BG$294,MATCH(Revisión_Avance_Periodo!$I267,BD_Seguimiento_OAP_2019!$L$3:$L$294,0),MATCH(Revisión_Avance_Periodo!$M267,BD_Seguimiento_OAP_2019!$AV$2:$BG$2,0))</f>
        <v>2</v>
      </c>
      <c r="P267" s="188">
        <f t="shared" si="49"/>
        <v>1</v>
      </c>
      <c r="Q267" s="182" t="str">
        <f>VLOOKUP(P267,Tabla_Indicador_Gestion4[#All],3,TRUE)</f>
        <v>Culminada</v>
      </c>
      <c r="R267" s="229">
        <f>SUBTOTAL(9,$N$266:$N267)</f>
        <v>9</v>
      </c>
      <c r="S267" s="230">
        <f>SUBTOTAL(9,$O$266:$O267)</f>
        <v>9</v>
      </c>
      <c r="T267" s="231">
        <f>IFERROR(+Revisión_Avance_Periodo!$S267/Revisión_Avance_Periodo!$R267,0)</f>
        <v>1</v>
      </c>
      <c r="U267" s="184"/>
      <c r="V267" s="185"/>
      <c r="W267" s="183"/>
      <c r="X267" s="183"/>
      <c r="Y267" s="183"/>
      <c r="Z267" s="186"/>
      <c r="AA267" s="187"/>
    </row>
    <row r="268" spans="1:27" x14ac:dyDescent="0.25">
      <c r="A268" s="88">
        <v>23</v>
      </c>
      <c r="B268" s="91" t="str">
        <f>CONCATENATE(Revisión_Avance_Periodo!$C268,";",Revisión_Avance_Periodo!$E268,";",Revisión_Avance_Periodo!$I268)</f>
        <v>OE1;PR_10;ACT_174</v>
      </c>
      <c r="C268" s="170" t="s">
        <v>9</v>
      </c>
      <c r="D268" s="171" t="str">
        <f>VLOOKUP(Revisión_Avance_Periodo!$C268,Componentes_BD!$F$1:$G$5,2,FALSE)</f>
        <v>Fortalecer la Vigilancia.</v>
      </c>
      <c r="E268" s="106" t="s">
        <v>12</v>
      </c>
      <c r="F268" s="89">
        <v>2</v>
      </c>
      <c r="G268" s="89" t="str">
        <f>VLOOKUP(Revisión_Avance_Periodo!$A268,BD_Seguimiento_OAP_2019!$A$2:$G$294,7,FALSE)</f>
        <v>PAI</v>
      </c>
      <c r="H268" s="89" t="str">
        <f>VLOOKUP(Revisión_Avance_Periodo!$A268,BD_Seguimiento_OAP_2019!$A$2:$J$294,10,FALSE)</f>
        <v>PAI_01 - Operacional</v>
      </c>
      <c r="I268" s="89" t="s">
        <v>343</v>
      </c>
      <c r="J268" s="89" t="str">
        <f>VLOOKUP(Revisión_Avance_Periodo!$I268,BD_Seguimiento_OAP_2019!$L:$M,2,FALSE)</f>
        <v>Implementar Modelo Integrado de Planeción y Gestión - Mipg en cada una de sus 7 dimensiones según corresponda</v>
      </c>
      <c r="K268" s="106" t="s">
        <v>8</v>
      </c>
      <c r="L268" s="172">
        <v>4.4642857142857152E-4</v>
      </c>
      <c r="M268" s="173" t="s">
        <v>106</v>
      </c>
      <c r="N268" s="190">
        <f>INDEX(BD_Seguimiento_OAP_2019!$AH$3:$AS$294,MATCH(Revisión_Avance_Periodo!$I268,BD_Seguimiento_OAP_2019!$L$3:$L$294,0),MATCH(Revisión_Avance_Periodo!$M268,BD_Seguimiento_OAP_2019!$AH$2:$AS$2,0))</f>
        <v>5</v>
      </c>
      <c r="O268" s="190">
        <f>INDEX(BD_Seguimiento_OAP_2019!$AV$3:$BG$294,MATCH(Revisión_Avance_Periodo!$I268,BD_Seguimiento_OAP_2019!$L$3:$L$294,0),MATCH(Revisión_Avance_Periodo!$M268,BD_Seguimiento_OAP_2019!$AV$2:$BG$2,0))</f>
        <v>5</v>
      </c>
      <c r="P268" s="189">
        <f t="shared" si="49"/>
        <v>1</v>
      </c>
      <c r="Q268" s="173" t="str">
        <f>VLOOKUP(P268,Tabla_Indicador_Gestion4[#All],3,TRUE)</f>
        <v>Culminada</v>
      </c>
      <c r="R268" s="229">
        <f>SUBTOTAL(9,$N$266:$N268)</f>
        <v>14</v>
      </c>
      <c r="S268" s="230">
        <f>SUBTOTAL(9,$O$266:$O268)</f>
        <v>14</v>
      </c>
      <c r="T268" s="231">
        <f>IFERROR(+Revisión_Avance_Periodo!$S268/Revisión_Avance_Periodo!$R268,0)</f>
        <v>1</v>
      </c>
      <c r="U268" s="184"/>
      <c r="V268" s="185"/>
      <c r="W268" s="183"/>
      <c r="X268" s="183"/>
      <c r="Y268" s="183"/>
      <c r="Z268" s="186"/>
      <c r="AA268" s="187"/>
    </row>
    <row r="269" spans="1:27" x14ac:dyDescent="0.25">
      <c r="A269" s="94">
        <v>23</v>
      </c>
      <c r="B269" s="96" t="str">
        <f>CONCATENATE(Revisión_Avance_Periodo!$C269,";",Revisión_Avance_Periodo!$E269,";",Revisión_Avance_Periodo!$I269)</f>
        <v>OE1;PR_10;ACT_174</v>
      </c>
      <c r="C269" s="180" t="s">
        <v>9</v>
      </c>
      <c r="D269" s="181" t="str">
        <f>VLOOKUP(Revisión_Avance_Periodo!$C269,Componentes_BD!$F$1:$G$5,2,FALSE)</f>
        <v>Fortalecer la Vigilancia.</v>
      </c>
      <c r="E269" s="119" t="s">
        <v>12</v>
      </c>
      <c r="F269" s="95">
        <v>2</v>
      </c>
      <c r="G269" s="95" t="str">
        <f>VLOOKUP(Revisión_Avance_Periodo!$A269,BD_Seguimiento_OAP_2019!$A$2:$G$294,7,FALSE)</f>
        <v>PAI</v>
      </c>
      <c r="H269" s="95" t="str">
        <f>VLOOKUP(Revisión_Avance_Periodo!$A269,BD_Seguimiento_OAP_2019!$A$2:$J$294,10,FALSE)</f>
        <v>PAI_01 - Operacional</v>
      </c>
      <c r="I269" s="95" t="s">
        <v>343</v>
      </c>
      <c r="J269" s="95" t="str">
        <f>VLOOKUP(Revisión_Avance_Periodo!$I269,BD_Seguimiento_OAP_2019!$L:$M,2,FALSE)</f>
        <v>Implementar Modelo Integrado de Planeción y Gestión - Mipg en cada una de sus 7 dimensiones según corresponda</v>
      </c>
      <c r="K269" s="119" t="s">
        <v>8</v>
      </c>
      <c r="L269" s="172">
        <v>4.4642857142857152E-4</v>
      </c>
      <c r="M269" s="182" t="s">
        <v>107</v>
      </c>
      <c r="N269" s="190">
        <f>INDEX(BD_Seguimiento_OAP_2019!$AH$3:$AS$294,MATCH(Revisión_Avance_Periodo!$I269,BD_Seguimiento_OAP_2019!$L$3:$L$294,0),MATCH(Revisión_Avance_Periodo!$M269,BD_Seguimiento_OAP_2019!$AH$2:$AS$2,0))</f>
        <v>4</v>
      </c>
      <c r="O269" s="190">
        <f>INDEX(BD_Seguimiento_OAP_2019!$AV$3:$BG$294,MATCH(Revisión_Avance_Periodo!$I269,BD_Seguimiento_OAP_2019!$L$3:$L$294,0),MATCH(Revisión_Avance_Periodo!$M269,BD_Seguimiento_OAP_2019!$AV$2:$BG$2,0))</f>
        <v>4</v>
      </c>
      <c r="P269" s="188">
        <f t="shared" si="49"/>
        <v>1</v>
      </c>
      <c r="Q269" s="182" t="str">
        <f>VLOOKUP(P269,Tabla_Indicador_Gestion4[#All],3,TRUE)</f>
        <v>Culminada</v>
      </c>
      <c r="R269" s="229">
        <f>SUBTOTAL(9,$N$266:$N269)</f>
        <v>18</v>
      </c>
      <c r="S269" s="230">
        <f>SUBTOTAL(9,$O$266:$O269)</f>
        <v>18</v>
      </c>
      <c r="T269" s="231">
        <f>IFERROR(+Revisión_Avance_Periodo!$S269/Revisión_Avance_Periodo!$R269,0)</f>
        <v>1</v>
      </c>
      <c r="U269" s="184"/>
      <c r="V269" s="185"/>
      <c r="W269" s="183"/>
      <c r="X269" s="183"/>
      <c r="Y269" s="183"/>
      <c r="Z269" s="186"/>
      <c r="AA269" s="187"/>
    </row>
    <row r="270" spans="1:27" x14ac:dyDescent="0.25">
      <c r="A270" s="88">
        <v>23</v>
      </c>
      <c r="B270" s="91" t="str">
        <f>CONCATENATE(Revisión_Avance_Periodo!$C270,";",Revisión_Avance_Periodo!$E270,";",Revisión_Avance_Periodo!$I270)</f>
        <v>OE1;PR_10;ACT_174</v>
      </c>
      <c r="C270" s="170" t="s">
        <v>9</v>
      </c>
      <c r="D270" s="171" t="str">
        <f>VLOOKUP(Revisión_Avance_Periodo!$C270,Componentes_BD!$F$1:$G$5,2,FALSE)</f>
        <v>Fortalecer la Vigilancia.</v>
      </c>
      <c r="E270" s="106" t="s">
        <v>12</v>
      </c>
      <c r="F270" s="89">
        <v>2</v>
      </c>
      <c r="G270" s="89" t="str">
        <f>VLOOKUP(Revisión_Avance_Periodo!$A270,BD_Seguimiento_OAP_2019!$A$2:$G$294,7,FALSE)</f>
        <v>PAI</v>
      </c>
      <c r="H270" s="89" t="str">
        <f>VLOOKUP(Revisión_Avance_Periodo!$A270,BD_Seguimiento_OAP_2019!$A$2:$J$294,10,FALSE)</f>
        <v>PAI_01 - Operacional</v>
      </c>
      <c r="I270" s="89" t="s">
        <v>343</v>
      </c>
      <c r="J270" s="89" t="str">
        <f>VLOOKUP(Revisión_Avance_Periodo!$I270,BD_Seguimiento_OAP_2019!$L:$M,2,FALSE)</f>
        <v>Implementar Modelo Integrado de Planeción y Gestión - Mipg en cada una de sus 7 dimensiones según corresponda</v>
      </c>
      <c r="K270" s="106" t="s">
        <v>8</v>
      </c>
      <c r="L270" s="172">
        <v>4.4642857142857152E-4</v>
      </c>
      <c r="M270" s="173" t="s">
        <v>108</v>
      </c>
      <c r="N270" s="190">
        <f>INDEX(BD_Seguimiento_OAP_2019!$AH$3:$AS$294,MATCH(Revisión_Avance_Periodo!$I270,BD_Seguimiento_OAP_2019!$L$3:$L$294,0),MATCH(Revisión_Avance_Periodo!$M270,BD_Seguimiento_OAP_2019!$AH$2:$AS$2,0))</f>
        <v>0</v>
      </c>
      <c r="O270" s="190">
        <f>INDEX(BD_Seguimiento_OAP_2019!$AV$3:$BG$294,MATCH(Revisión_Avance_Periodo!$I270,BD_Seguimiento_OAP_2019!$L$3:$L$294,0),MATCH(Revisión_Avance_Periodo!$M270,BD_Seguimiento_OAP_2019!$AV$2:$BG$2,0))</f>
        <v>0</v>
      </c>
      <c r="P270" s="175">
        <f>IFERROR((O270/N270),0)</f>
        <v>0</v>
      </c>
      <c r="Q270" s="173" t="str">
        <f>VLOOKUP(P270,Tabla_Indicador_Gestion4[#All],3,TRUE)</f>
        <v>Por Ejecutar</v>
      </c>
      <c r="R270" s="229">
        <f>SUBTOTAL(9,$N$266:$N270)</f>
        <v>18</v>
      </c>
      <c r="S270" s="230">
        <f>SUBTOTAL(9,$O$266:$O270)</f>
        <v>18</v>
      </c>
      <c r="T270" s="231">
        <f>IFERROR(+Revisión_Avance_Periodo!$S270/Revisión_Avance_Periodo!$R270,0)</f>
        <v>1</v>
      </c>
      <c r="U270" s="184"/>
      <c r="V270" s="185"/>
      <c r="W270" s="183"/>
      <c r="X270" s="183"/>
      <c r="Y270" s="183"/>
      <c r="Z270" s="186"/>
      <c r="AA270" s="187"/>
    </row>
    <row r="271" spans="1:27" x14ac:dyDescent="0.25">
      <c r="A271" s="94">
        <v>23</v>
      </c>
      <c r="B271" s="96" t="str">
        <f>CONCATENATE(Revisión_Avance_Periodo!$C271,";",Revisión_Avance_Periodo!$E271,";",Revisión_Avance_Periodo!$I271)</f>
        <v>OE1;PR_10;ACT_174</v>
      </c>
      <c r="C271" s="180" t="s">
        <v>9</v>
      </c>
      <c r="D271" s="181" t="str">
        <f>VLOOKUP(Revisión_Avance_Periodo!$C271,Componentes_BD!$F$1:$G$5,2,FALSE)</f>
        <v>Fortalecer la Vigilancia.</v>
      </c>
      <c r="E271" s="119" t="s">
        <v>12</v>
      </c>
      <c r="F271" s="95">
        <v>2</v>
      </c>
      <c r="G271" s="95" t="str">
        <f>VLOOKUP(Revisión_Avance_Periodo!$A271,BD_Seguimiento_OAP_2019!$A$2:$G$294,7,FALSE)</f>
        <v>PAI</v>
      </c>
      <c r="H271" s="95" t="str">
        <f>VLOOKUP(Revisión_Avance_Periodo!$A271,BD_Seguimiento_OAP_2019!$A$2:$J$294,10,FALSE)</f>
        <v>PAI_01 - Operacional</v>
      </c>
      <c r="I271" s="95" t="s">
        <v>343</v>
      </c>
      <c r="J271" s="95" t="str">
        <f>VLOOKUP(Revisión_Avance_Periodo!$I271,BD_Seguimiento_OAP_2019!$L:$M,2,FALSE)</f>
        <v>Implementar Modelo Integrado de Planeción y Gestión - Mipg en cada una de sus 7 dimensiones según corresponda</v>
      </c>
      <c r="K271" s="119" t="s">
        <v>8</v>
      </c>
      <c r="L271" s="172">
        <v>4.4642857142857152E-4</v>
      </c>
      <c r="M271" s="182" t="s">
        <v>109</v>
      </c>
      <c r="N271" s="190">
        <f>INDEX(BD_Seguimiento_OAP_2019!$AH$3:$AS$294,MATCH(Revisión_Avance_Periodo!$I271,BD_Seguimiento_OAP_2019!$L$3:$L$294,0),MATCH(Revisión_Avance_Periodo!$M271,BD_Seguimiento_OAP_2019!$AH$2:$AS$2,0))</f>
        <v>3</v>
      </c>
      <c r="O271" s="190">
        <f>INDEX(BD_Seguimiento_OAP_2019!$AV$3:$BG$294,MATCH(Revisión_Avance_Periodo!$I271,BD_Seguimiento_OAP_2019!$L$3:$L$294,0),MATCH(Revisión_Avance_Periodo!$M271,BD_Seguimiento_OAP_2019!$AV$2:$BG$2,0))</f>
        <v>3</v>
      </c>
      <c r="P271" s="188">
        <f t="shared" si="49"/>
        <v>1</v>
      </c>
      <c r="Q271" s="182" t="str">
        <f>VLOOKUP(P271,Tabla_Indicador_Gestion4[#All],3,TRUE)</f>
        <v>Culminada</v>
      </c>
      <c r="R271" s="229">
        <f>SUBTOTAL(9,$N$266:$N271)</f>
        <v>21</v>
      </c>
      <c r="S271" s="230">
        <f>SUBTOTAL(9,$O$266:$O271)</f>
        <v>21</v>
      </c>
      <c r="T271" s="231">
        <f>IFERROR(+Revisión_Avance_Periodo!$S271/Revisión_Avance_Periodo!$R271,0)</f>
        <v>1</v>
      </c>
      <c r="U271" s="184"/>
      <c r="V271" s="185"/>
      <c r="W271" s="183"/>
      <c r="X271" s="183"/>
      <c r="Y271" s="183"/>
      <c r="Z271" s="186"/>
      <c r="AA271" s="187"/>
    </row>
    <row r="272" spans="1:27" x14ac:dyDescent="0.25">
      <c r="A272" s="88">
        <v>23</v>
      </c>
      <c r="B272" s="91" t="str">
        <f>CONCATENATE(Revisión_Avance_Periodo!$C272,";",Revisión_Avance_Periodo!$E272,";",Revisión_Avance_Periodo!$I272)</f>
        <v>OE1;PR_10;ACT_174</v>
      </c>
      <c r="C272" s="170" t="s">
        <v>9</v>
      </c>
      <c r="D272" s="171" t="str">
        <f>VLOOKUP(Revisión_Avance_Periodo!$C272,Componentes_BD!$F$1:$G$5,2,FALSE)</f>
        <v>Fortalecer la Vigilancia.</v>
      </c>
      <c r="E272" s="106" t="s">
        <v>12</v>
      </c>
      <c r="F272" s="89">
        <v>2</v>
      </c>
      <c r="G272" s="89" t="str">
        <f>VLOOKUP(Revisión_Avance_Periodo!$A272,BD_Seguimiento_OAP_2019!$A$2:$G$294,7,FALSE)</f>
        <v>PAI</v>
      </c>
      <c r="H272" s="89" t="str">
        <f>VLOOKUP(Revisión_Avance_Periodo!$A272,BD_Seguimiento_OAP_2019!$A$2:$J$294,10,FALSE)</f>
        <v>PAI_01 - Operacional</v>
      </c>
      <c r="I272" s="89" t="s">
        <v>343</v>
      </c>
      <c r="J272" s="89" t="str">
        <f>VLOOKUP(Revisión_Avance_Periodo!$I272,BD_Seguimiento_OAP_2019!$L:$M,2,FALSE)</f>
        <v>Implementar Modelo Integrado de Planeción y Gestión - Mipg en cada una de sus 7 dimensiones según corresponda</v>
      </c>
      <c r="K272" s="106" t="s">
        <v>8</v>
      </c>
      <c r="L272" s="172">
        <v>4.4642857142857152E-4</v>
      </c>
      <c r="M272" s="173" t="s">
        <v>110</v>
      </c>
      <c r="N272" s="190">
        <f>INDEX(BD_Seguimiento_OAP_2019!$AH$3:$AS$294,MATCH(Revisión_Avance_Periodo!$I272,BD_Seguimiento_OAP_2019!$L$3:$L$294,0),MATCH(Revisión_Avance_Periodo!$M272,BD_Seguimiento_OAP_2019!$AH$2:$AS$2,0))</f>
        <v>0</v>
      </c>
      <c r="O272" s="190">
        <f>INDEX(BD_Seguimiento_OAP_2019!$AV$3:$BG$294,MATCH(Revisión_Avance_Periodo!$I272,BD_Seguimiento_OAP_2019!$L$3:$L$294,0),MATCH(Revisión_Avance_Periodo!$M272,BD_Seguimiento_OAP_2019!$AV$2:$BG$2,0))</f>
        <v>0</v>
      </c>
      <c r="P272" s="175">
        <f t="shared" ref="P272:P279" si="51">IFERROR((O272/N272),0)</f>
        <v>0</v>
      </c>
      <c r="Q272" s="173" t="str">
        <f>VLOOKUP(P272,Tabla_Indicador_Gestion4[#All],3,TRUE)</f>
        <v>Por Ejecutar</v>
      </c>
      <c r="R272" s="229">
        <f>SUBTOTAL(9,$N$266:$N272)</f>
        <v>21</v>
      </c>
      <c r="S272" s="230">
        <f>SUBTOTAL(9,$O$266:$O272)</f>
        <v>21</v>
      </c>
      <c r="T272" s="231">
        <f>IFERROR(+Revisión_Avance_Periodo!$S272/Revisión_Avance_Periodo!$R272,0)</f>
        <v>1</v>
      </c>
      <c r="U272" s="184"/>
      <c r="V272" s="185"/>
      <c r="W272" s="183"/>
      <c r="X272" s="183"/>
      <c r="Y272" s="183"/>
      <c r="Z272" s="186"/>
      <c r="AA272" s="187"/>
    </row>
    <row r="273" spans="1:27" x14ac:dyDescent="0.25">
      <c r="A273" s="94">
        <v>23</v>
      </c>
      <c r="B273" s="96" t="str">
        <f>CONCATENATE(Revisión_Avance_Periodo!$C273,";",Revisión_Avance_Periodo!$E273,";",Revisión_Avance_Periodo!$I273)</f>
        <v>OE1;PR_10;ACT_174</v>
      </c>
      <c r="C273" s="180" t="s">
        <v>9</v>
      </c>
      <c r="D273" s="181" t="str">
        <f>VLOOKUP(Revisión_Avance_Periodo!$C273,Componentes_BD!$F$1:$G$5,2,FALSE)</f>
        <v>Fortalecer la Vigilancia.</v>
      </c>
      <c r="E273" s="119" t="s">
        <v>12</v>
      </c>
      <c r="F273" s="95">
        <v>2</v>
      </c>
      <c r="G273" s="95" t="str">
        <f>VLOOKUP(Revisión_Avance_Periodo!$A273,BD_Seguimiento_OAP_2019!$A$2:$G$294,7,FALSE)</f>
        <v>PAI</v>
      </c>
      <c r="H273" s="95" t="str">
        <f>VLOOKUP(Revisión_Avance_Periodo!$A273,BD_Seguimiento_OAP_2019!$A$2:$J$294,10,FALSE)</f>
        <v>PAI_01 - Operacional</v>
      </c>
      <c r="I273" s="95" t="s">
        <v>343</v>
      </c>
      <c r="J273" s="95" t="str">
        <f>VLOOKUP(Revisión_Avance_Periodo!$I273,BD_Seguimiento_OAP_2019!$L:$M,2,FALSE)</f>
        <v>Implementar Modelo Integrado de Planeción y Gestión - Mipg en cada una de sus 7 dimensiones según corresponda</v>
      </c>
      <c r="K273" s="119" t="s">
        <v>8</v>
      </c>
      <c r="L273" s="172">
        <v>4.4642857142857152E-4</v>
      </c>
      <c r="M273" s="182" t="s">
        <v>111</v>
      </c>
      <c r="N273" s="190">
        <f>INDEX(BD_Seguimiento_OAP_2019!$AH$3:$AS$294,MATCH(Revisión_Avance_Periodo!$I273,BD_Seguimiento_OAP_2019!$L$3:$L$294,0),MATCH(Revisión_Avance_Periodo!$M273,BD_Seguimiento_OAP_2019!$AH$2:$AS$2,0))</f>
        <v>0</v>
      </c>
      <c r="O273" s="190">
        <f>INDEX(BD_Seguimiento_OAP_2019!$AV$3:$BG$294,MATCH(Revisión_Avance_Periodo!$I273,BD_Seguimiento_OAP_2019!$L$3:$L$294,0),MATCH(Revisión_Avance_Periodo!$M273,BD_Seguimiento_OAP_2019!$AV$2:$BG$2,0))</f>
        <v>0</v>
      </c>
      <c r="P273" s="175">
        <f t="shared" si="51"/>
        <v>0</v>
      </c>
      <c r="Q273" s="182" t="str">
        <f>VLOOKUP(P273,Tabla_Indicador_Gestion4[#All],3,TRUE)</f>
        <v>Por Ejecutar</v>
      </c>
      <c r="R273" s="229">
        <f>SUBTOTAL(9,$N$266:$N273)</f>
        <v>21</v>
      </c>
      <c r="S273" s="230">
        <f>SUBTOTAL(9,$O$266:$O273)</f>
        <v>21</v>
      </c>
      <c r="T273" s="231">
        <f>IFERROR(+Revisión_Avance_Periodo!$S273/Revisión_Avance_Periodo!$R273,0)</f>
        <v>1</v>
      </c>
      <c r="U273" s="184"/>
      <c r="V273" s="185"/>
      <c r="W273" s="183"/>
      <c r="X273" s="183"/>
      <c r="Y273" s="183"/>
      <c r="Z273" s="186"/>
      <c r="AA273" s="187"/>
    </row>
    <row r="274" spans="1:27" x14ac:dyDescent="0.25">
      <c r="A274" s="88">
        <v>23</v>
      </c>
      <c r="B274" s="91" t="str">
        <f>CONCATENATE(Revisión_Avance_Periodo!$C274,";",Revisión_Avance_Periodo!$E274,";",Revisión_Avance_Periodo!$I274)</f>
        <v>OE1;PR_10;ACT_174</v>
      </c>
      <c r="C274" s="170" t="s">
        <v>9</v>
      </c>
      <c r="D274" s="171" t="str">
        <f>VLOOKUP(Revisión_Avance_Periodo!$C274,Componentes_BD!$F$1:$G$5,2,FALSE)</f>
        <v>Fortalecer la Vigilancia.</v>
      </c>
      <c r="E274" s="106" t="s">
        <v>12</v>
      </c>
      <c r="F274" s="89">
        <v>2</v>
      </c>
      <c r="G274" s="89" t="str">
        <f>VLOOKUP(Revisión_Avance_Periodo!$A274,BD_Seguimiento_OAP_2019!$A$2:$G$294,7,FALSE)</f>
        <v>PAI</v>
      </c>
      <c r="H274" s="89" t="str">
        <f>VLOOKUP(Revisión_Avance_Periodo!$A274,BD_Seguimiento_OAP_2019!$A$2:$J$294,10,FALSE)</f>
        <v>PAI_01 - Operacional</v>
      </c>
      <c r="I274" s="89" t="s">
        <v>343</v>
      </c>
      <c r="J274" s="89" t="str">
        <f>VLOOKUP(Revisión_Avance_Periodo!$I274,BD_Seguimiento_OAP_2019!$L:$M,2,FALSE)</f>
        <v>Implementar Modelo Integrado de Planeción y Gestión - Mipg en cada una de sus 7 dimensiones según corresponda</v>
      </c>
      <c r="K274" s="106" t="s">
        <v>8</v>
      </c>
      <c r="L274" s="172">
        <v>4.4642857142857152E-4</v>
      </c>
      <c r="M274" s="173" t="s">
        <v>112</v>
      </c>
      <c r="N274" s="190">
        <f>INDEX(BD_Seguimiento_OAP_2019!$AH$3:$AS$294,MATCH(Revisión_Avance_Periodo!$I274,BD_Seguimiento_OAP_2019!$L$3:$L$294,0),MATCH(Revisión_Avance_Periodo!$M274,BD_Seguimiento_OAP_2019!$AH$2:$AS$2,0))</f>
        <v>0</v>
      </c>
      <c r="O274" s="190">
        <f>INDEX(BD_Seguimiento_OAP_2019!$AV$3:$BG$294,MATCH(Revisión_Avance_Periodo!$I274,BD_Seguimiento_OAP_2019!$L$3:$L$294,0),MATCH(Revisión_Avance_Periodo!$M274,BD_Seguimiento_OAP_2019!$AV$2:$BG$2,0))</f>
        <v>0</v>
      </c>
      <c r="P274" s="175">
        <f t="shared" si="51"/>
        <v>0</v>
      </c>
      <c r="Q274" s="173" t="str">
        <f>VLOOKUP(P274,Tabla_Indicador_Gestion4[#All],3,TRUE)</f>
        <v>Por Ejecutar</v>
      </c>
      <c r="R274" s="229">
        <f>SUBTOTAL(9,$N$266:$N274)</f>
        <v>21</v>
      </c>
      <c r="S274" s="230">
        <f>SUBTOTAL(9,$O$266:$O274)</f>
        <v>21</v>
      </c>
      <c r="T274" s="231">
        <f>IFERROR(+Revisión_Avance_Periodo!$S274/Revisión_Avance_Periodo!$R274,0)</f>
        <v>1</v>
      </c>
      <c r="U274" s="184"/>
      <c r="V274" s="185"/>
      <c r="W274" s="183"/>
      <c r="X274" s="183"/>
      <c r="Y274" s="183"/>
      <c r="Z274" s="186"/>
      <c r="AA274" s="187"/>
    </row>
    <row r="275" spans="1:27" x14ac:dyDescent="0.25">
      <c r="A275" s="94">
        <v>23</v>
      </c>
      <c r="B275" s="96" t="str">
        <f>CONCATENATE(Revisión_Avance_Periodo!$C275,";",Revisión_Avance_Periodo!$E275,";",Revisión_Avance_Periodo!$I275)</f>
        <v>OE1;PR_10;ACT_174</v>
      </c>
      <c r="C275" s="180" t="s">
        <v>9</v>
      </c>
      <c r="D275" s="181" t="str">
        <f>VLOOKUP(Revisión_Avance_Periodo!$C275,Componentes_BD!$F$1:$G$5,2,FALSE)</f>
        <v>Fortalecer la Vigilancia.</v>
      </c>
      <c r="E275" s="119" t="s">
        <v>12</v>
      </c>
      <c r="F275" s="95">
        <v>2</v>
      </c>
      <c r="G275" s="95" t="str">
        <f>VLOOKUP(Revisión_Avance_Periodo!$A275,BD_Seguimiento_OAP_2019!$A$2:$G$294,7,FALSE)</f>
        <v>PAI</v>
      </c>
      <c r="H275" s="95" t="str">
        <f>VLOOKUP(Revisión_Avance_Periodo!$A275,BD_Seguimiento_OAP_2019!$A$2:$J$294,10,FALSE)</f>
        <v>PAI_01 - Operacional</v>
      </c>
      <c r="I275" s="95" t="s">
        <v>343</v>
      </c>
      <c r="J275" s="95" t="str">
        <f>VLOOKUP(Revisión_Avance_Periodo!$I275,BD_Seguimiento_OAP_2019!$L:$M,2,FALSE)</f>
        <v>Implementar Modelo Integrado de Planeción y Gestión - Mipg en cada una de sus 7 dimensiones según corresponda</v>
      </c>
      <c r="K275" s="119" t="s">
        <v>8</v>
      </c>
      <c r="L275" s="172">
        <v>4.4642857142857152E-4</v>
      </c>
      <c r="M275" s="182" t="s">
        <v>113</v>
      </c>
      <c r="N275" s="190">
        <f>INDEX(BD_Seguimiento_OAP_2019!$AH$3:$AS$294,MATCH(Revisión_Avance_Periodo!$I275,BD_Seguimiento_OAP_2019!$L$3:$L$294,0),MATCH(Revisión_Avance_Periodo!$M275,BD_Seguimiento_OAP_2019!$AH$2:$AS$2,0))</f>
        <v>0</v>
      </c>
      <c r="O275" s="190">
        <f>INDEX(BD_Seguimiento_OAP_2019!$AV$3:$BG$294,MATCH(Revisión_Avance_Periodo!$I275,BD_Seguimiento_OAP_2019!$L$3:$L$294,0),MATCH(Revisión_Avance_Periodo!$M275,BD_Seguimiento_OAP_2019!$AV$2:$BG$2,0))</f>
        <v>0</v>
      </c>
      <c r="P275" s="175">
        <f t="shared" si="51"/>
        <v>0</v>
      </c>
      <c r="Q275" s="182" t="str">
        <f>VLOOKUP(P275,Tabla_Indicador_Gestion4[#All],3,TRUE)</f>
        <v>Por Ejecutar</v>
      </c>
      <c r="R275" s="229">
        <f>SUBTOTAL(9,$N$266:$N275)</f>
        <v>21</v>
      </c>
      <c r="S275" s="230">
        <f>SUBTOTAL(9,$O$266:$O275)</f>
        <v>21</v>
      </c>
      <c r="T275" s="231">
        <f>IFERROR(+Revisión_Avance_Periodo!$S275/Revisión_Avance_Periodo!$R275,0)</f>
        <v>1</v>
      </c>
      <c r="U275" s="184"/>
      <c r="V275" s="185"/>
      <c r="W275" s="183"/>
      <c r="X275" s="183"/>
      <c r="Y275" s="183"/>
      <c r="Z275" s="186"/>
      <c r="AA275" s="187"/>
    </row>
    <row r="276" spans="1:27" x14ac:dyDescent="0.25">
      <c r="A276" s="88">
        <v>23</v>
      </c>
      <c r="B276" s="91" t="str">
        <f>CONCATENATE(Revisión_Avance_Periodo!$C276,";",Revisión_Avance_Periodo!$E276,";",Revisión_Avance_Periodo!$I276)</f>
        <v>OE1;PR_10;ACT_174</v>
      </c>
      <c r="C276" s="170" t="s">
        <v>9</v>
      </c>
      <c r="D276" s="171" t="str">
        <f>VLOOKUP(Revisión_Avance_Periodo!$C276,Componentes_BD!$F$1:$G$5,2,FALSE)</f>
        <v>Fortalecer la Vigilancia.</v>
      </c>
      <c r="E276" s="106" t="s">
        <v>12</v>
      </c>
      <c r="F276" s="89">
        <v>2</v>
      </c>
      <c r="G276" s="89" t="str">
        <f>VLOOKUP(Revisión_Avance_Periodo!$A276,BD_Seguimiento_OAP_2019!$A$2:$G$294,7,FALSE)</f>
        <v>PAI</v>
      </c>
      <c r="H276" s="89" t="str">
        <f>VLOOKUP(Revisión_Avance_Periodo!$A276,BD_Seguimiento_OAP_2019!$A$2:$J$294,10,FALSE)</f>
        <v>PAI_01 - Operacional</v>
      </c>
      <c r="I276" s="89" t="s">
        <v>343</v>
      </c>
      <c r="J276" s="89" t="str">
        <f>VLOOKUP(Revisión_Avance_Periodo!$I276,BD_Seguimiento_OAP_2019!$L:$M,2,FALSE)</f>
        <v>Implementar Modelo Integrado de Planeción y Gestión - Mipg en cada una de sus 7 dimensiones según corresponda</v>
      </c>
      <c r="K276" s="106" t="s">
        <v>8</v>
      </c>
      <c r="L276" s="172">
        <v>4.4642857142857152E-4</v>
      </c>
      <c r="M276" s="173" t="s">
        <v>114</v>
      </c>
      <c r="N276" s="190">
        <f>INDEX(BD_Seguimiento_OAP_2019!$AH$3:$AS$294,MATCH(Revisión_Avance_Periodo!$I276,BD_Seguimiento_OAP_2019!$L$3:$L$294,0),MATCH(Revisión_Avance_Periodo!$M276,BD_Seguimiento_OAP_2019!$AH$2:$AS$2,0))</f>
        <v>0</v>
      </c>
      <c r="O276" s="190">
        <f>INDEX(BD_Seguimiento_OAP_2019!$AV$3:$BG$294,MATCH(Revisión_Avance_Periodo!$I276,BD_Seguimiento_OAP_2019!$L$3:$L$294,0),MATCH(Revisión_Avance_Periodo!$M276,BD_Seguimiento_OAP_2019!$AV$2:$BG$2,0))</f>
        <v>0</v>
      </c>
      <c r="P276" s="175">
        <f t="shared" si="51"/>
        <v>0</v>
      </c>
      <c r="Q276" s="173" t="str">
        <f>VLOOKUP(P276,Tabla_Indicador_Gestion4[#All],3,TRUE)</f>
        <v>Por Ejecutar</v>
      </c>
      <c r="R276" s="229">
        <f>SUBTOTAL(9,$N$266:$N276)</f>
        <v>21</v>
      </c>
      <c r="S276" s="230">
        <f>SUBTOTAL(9,$O$266:$O276)</f>
        <v>21</v>
      </c>
      <c r="T276" s="231">
        <f>IFERROR(+Revisión_Avance_Periodo!$S276/Revisión_Avance_Periodo!$R276,0)</f>
        <v>1</v>
      </c>
      <c r="U276" s="184"/>
      <c r="V276" s="185"/>
      <c r="W276" s="183"/>
      <c r="X276" s="183"/>
      <c r="Y276" s="183"/>
      <c r="Z276" s="186"/>
      <c r="AA276" s="187"/>
    </row>
    <row r="277" spans="1:27" ht="15.75" thickBot="1" x14ac:dyDescent="0.3">
      <c r="A277" s="94">
        <v>23</v>
      </c>
      <c r="B277" s="96" t="str">
        <f>CONCATENATE(Revisión_Avance_Periodo!$C277,";",Revisión_Avance_Periodo!$E277,";",Revisión_Avance_Periodo!$I277)</f>
        <v>OE1;PR_10;ACT_174</v>
      </c>
      <c r="C277" s="180" t="s">
        <v>9</v>
      </c>
      <c r="D277" s="181" t="str">
        <f>VLOOKUP(Revisión_Avance_Periodo!$C277,Componentes_BD!$F$1:$G$5,2,FALSE)</f>
        <v>Fortalecer la Vigilancia.</v>
      </c>
      <c r="E277" s="119" t="s">
        <v>12</v>
      </c>
      <c r="F277" s="95">
        <v>2</v>
      </c>
      <c r="G277" s="95" t="str">
        <f>VLOOKUP(Revisión_Avance_Periodo!$A277,BD_Seguimiento_OAP_2019!$A$2:$G$294,7,FALSE)</f>
        <v>PAI</v>
      </c>
      <c r="H277" s="95" t="str">
        <f>VLOOKUP(Revisión_Avance_Periodo!$A277,BD_Seguimiento_OAP_2019!$A$2:$J$294,10,FALSE)</f>
        <v>PAI_01 - Operacional</v>
      </c>
      <c r="I277" s="95" t="s">
        <v>343</v>
      </c>
      <c r="J277" s="95" t="str">
        <f>VLOOKUP(Revisión_Avance_Periodo!$I277,BD_Seguimiento_OAP_2019!$L:$M,2,FALSE)</f>
        <v>Implementar Modelo Integrado de Planeción y Gestión - Mipg en cada una de sus 7 dimensiones según corresponda</v>
      </c>
      <c r="K277" s="119" t="s">
        <v>8</v>
      </c>
      <c r="L277" s="172">
        <v>4.4642857142857152E-4</v>
      </c>
      <c r="M277" s="182" t="s">
        <v>115</v>
      </c>
      <c r="N277" s="190">
        <f>INDEX(BD_Seguimiento_OAP_2019!$AH$3:$AS$294,MATCH(Revisión_Avance_Periodo!$I277,BD_Seguimiento_OAP_2019!$L$3:$L$294,0),MATCH(Revisión_Avance_Periodo!$M277,BD_Seguimiento_OAP_2019!$AH$2:$AS$2,0))</f>
        <v>0</v>
      </c>
      <c r="O277" s="190">
        <f>INDEX(BD_Seguimiento_OAP_2019!$AV$3:$BG$294,MATCH(Revisión_Avance_Periodo!$I277,BD_Seguimiento_OAP_2019!$L$3:$L$294,0),MATCH(Revisión_Avance_Periodo!$M277,BD_Seguimiento_OAP_2019!$AV$2:$BG$2,0))</f>
        <v>0</v>
      </c>
      <c r="P277" s="175">
        <f t="shared" si="51"/>
        <v>0</v>
      </c>
      <c r="Q277" s="182" t="str">
        <f>VLOOKUP(P277,Tabla_Indicador_Gestion4[#All],3,TRUE)</f>
        <v>Por Ejecutar</v>
      </c>
      <c r="R277" s="229">
        <f>SUBTOTAL(9,$N$266:$N277)</f>
        <v>21</v>
      </c>
      <c r="S277" s="230">
        <f>SUBTOTAL(9,$O$266:$O277)</f>
        <v>21</v>
      </c>
      <c r="T277" s="231">
        <f>IFERROR(+Revisión_Avance_Periodo!$S277/Revisión_Avance_Periodo!$R277,0)</f>
        <v>1</v>
      </c>
      <c r="U277" s="184"/>
      <c r="V277" s="185"/>
      <c r="W277" s="183"/>
      <c r="X277" s="183"/>
      <c r="Y277" s="183"/>
      <c r="Z277" s="186"/>
      <c r="AA277" s="187"/>
    </row>
    <row r="278" spans="1:27" x14ac:dyDescent="0.25">
      <c r="A278" s="88">
        <v>24</v>
      </c>
      <c r="B278" s="91" t="str">
        <f>CONCATENATE(Revisión_Avance_Periodo!$C278,";",Revisión_Avance_Periodo!$E278,";",Revisión_Avance_Periodo!$I278)</f>
        <v>OE1;PR_10;ACT_123</v>
      </c>
      <c r="C278" s="170" t="s">
        <v>9</v>
      </c>
      <c r="D278" s="171" t="str">
        <f>VLOOKUP(Revisión_Avance_Periodo!$C278,Componentes_BD!$F$1:$G$5,2,FALSE)</f>
        <v>Fortalecer la Vigilancia.</v>
      </c>
      <c r="E278" s="106" t="s">
        <v>12</v>
      </c>
      <c r="F278" s="89">
        <v>2</v>
      </c>
      <c r="G278" s="89" t="str">
        <f>VLOOKUP(Revisión_Avance_Periodo!$A278,BD_Seguimiento_OAP_2019!$A$2:$G$294,7,FALSE)</f>
        <v>PAI</v>
      </c>
      <c r="H278" s="89" t="str">
        <f>VLOOKUP(Revisión_Avance_Periodo!$A278,BD_Seguimiento_OAP_2019!$A$2:$J$294,10,FALSE)</f>
        <v>PAI_01 - Operacional</v>
      </c>
      <c r="I278" s="89" t="s">
        <v>357</v>
      </c>
      <c r="J278" s="89" t="str">
        <f>VLOOKUP(Revisión_Avance_Periodo!$I278,BD_Seguimiento_OAP_2019!$L:$M,2,FALSE)</f>
        <v>Adelantar actividades orientadas a la prevención de faltas disciplinarias</v>
      </c>
      <c r="K278" s="106" t="s">
        <v>8</v>
      </c>
      <c r="L278" s="172">
        <v>4.4642857142857152E-4</v>
      </c>
      <c r="M278" s="173" t="s">
        <v>104</v>
      </c>
      <c r="N278" s="190">
        <f>INDEX(BD_Seguimiento_OAP_2019!$AH$3:$AS$294,MATCH(Revisión_Avance_Periodo!$I278,BD_Seguimiento_OAP_2019!$L$3:$L$294,0),MATCH(Revisión_Avance_Periodo!$M278,BD_Seguimiento_OAP_2019!$AH$2:$AS$2,0))</f>
        <v>0</v>
      </c>
      <c r="O278" s="190">
        <f>INDEX(BD_Seguimiento_OAP_2019!$AV$3:$BG$294,MATCH(Revisión_Avance_Periodo!$I278,BD_Seguimiento_OAP_2019!$L$3:$L$294,0),MATCH(Revisión_Avance_Periodo!$M278,BD_Seguimiento_OAP_2019!$AV$2:$BG$2,0))</f>
        <v>0</v>
      </c>
      <c r="P278" s="175">
        <f t="shared" si="51"/>
        <v>0</v>
      </c>
      <c r="Q278" s="173" t="str">
        <f>VLOOKUP(P278,Tabla_Indicador_Gestion4[#All],3,TRUE)</f>
        <v>Por Ejecutar</v>
      </c>
      <c r="R278" s="232">
        <f>SUBTOTAL(9,$N$278:$N278)</f>
        <v>0</v>
      </c>
      <c r="S278" s="233">
        <f>SUBTOTAL(9,$O$278:$O278)</f>
        <v>0</v>
      </c>
      <c r="T278" s="234">
        <f>IFERROR(+Revisión_Avance_Periodo!$S278/Revisión_Avance_Periodo!$R278,0)</f>
        <v>0</v>
      </c>
      <c r="U278" s="191">
        <f>SUBTOTAL(9,N278:N289)</f>
        <v>4</v>
      </c>
      <c r="V278" s="192">
        <f>SUBTOTAL(9,O278:O289)</f>
        <v>2</v>
      </c>
      <c r="W278" s="176">
        <f t="shared" ref="W278" si="52">+V278/U278</f>
        <v>0.5</v>
      </c>
      <c r="X278" s="176"/>
      <c r="Y278" s="176">
        <f>100%-Revisión_Avance_Periodo!$W278</f>
        <v>0.5</v>
      </c>
      <c r="Z278" s="178" t="str">
        <f>VLOOKUP(W278,Tabla_Indicador_Gestion4[],3,TRUE)</f>
        <v>En Tramite</v>
      </c>
      <c r="AA278" s="179">
        <f>Revisión_Avance_Periodo!$W278*Revisión_Avance_Periodo!$L278</f>
        <v>2.2321428571428576E-4</v>
      </c>
    </row>
    <row r="279" spans="1:27" x14ac:dyDescent="0.25">
      <c r="A279" s="94">
        <v>24</v>
      </c>
      <c r="B279" s="96" t="str">
        <f>CONCATENATE(Revisión_Avance_Periodo!$C279,";",Revisión_Avance_Periodo!$E279,";",Revisión_Avance_Periodo!$I279)</f>
        <v>OE1;PR_10;ACT_123</v>
      </c>
      <c r="C279" s="180" t="s">
        <v>9</v>
      </c>
      <c r="D279" s="181" t="str">
        <f>VLOOKUP(Revisión_Avance_Periodo!$C279,Componentes_BD!$F$1:$G$5,2,FALSE)</f>
        <v>Fortalecer la Vigilancia.</v>
      </c>
      <c r="E279" s="119" t="s">
        <v>12</v>
      </c>
      <c r="F279" s="95">
        <v>2</v>
      </c>
      <c r="G279" s="95" t="str">
        <f>VLOOKUP(Revisión_Avance_Periodo!$A279,BD_Seguimiento_OAP_2019!$A$2:$G$294,7,FALSE)</f>
        <v>PAI</v>
      </c>
      <c r="H279" s="95" t="str">
        <f>VLOOKUP(Revisión_Avance_Periodo!$A279,BD_Seguimiento_OAP_2019!$A$2:$J$294,10,FALSE)</f>
        <v>PAI_01 - Operacional</v>
      </c>
      <c r="I279" s="95" t="s">
        <v>357</v>
      </c>
      <c r="J279" s="95" t="str">
        <f>VLOOKUP(Revisión_Avance_Periodo!$I279,BD_Seguimiento_OAP_2019!$L:$M,2,FALSE)</f>
        <v>Adelantar actividades orientadas a la prevención de faltas disciplinarias</v>
      </c>
      <c r="K279" s="119" t="s">
        <v>8</v>
      </c>
      <c r="L279" s="172">
        <v>4.4642857142857152E-4</v>
      </c>
      <c r="M279" s="182" t="s">
        <v>105</v>
      </c>
      <c r="N279" s="190">
        <f>INDEX(BD_Seguimiento_OAP_2019!$AH$3:$AS$294,MATCH(Revisión_Avance_Periodo!$I279,BD_Seguimiento_OAP_2019!$L$3:$L$294,0),MATCH(Revisión_Avance_Periodo!$M279,BD_Seguimiento_OAP_2019!$AH$2:$AS$2,0))</f>
        <v>0</v>
      </c>
      <c r="O279" s="190">
        <f>INDEX(BD_Seguimiento_OAP_2019!$AV$3:$BG$294,MATCH(Revisión_Avance_Periodo!$I279,BD_Seguimiento_OAP_2019!$L$3:$L$294,0),MATCH(Revisión_Avance_Periodo!$M279,BD_Seguimiento_OAP_2019!$AV$2:$BG$2,0))</f>
        <v>0</v>
      </c>
      <c r="P279" s="175">
        <f t="shared" si="51"/>
        <v>0</v>
      </c>
      <c r="Q279" s="182" t="str">
        <f>VLOOKUP(P279,Tabla_Indicador_Gestion4[#All],3,TRUE)</f>
        <v>Por Ejecutar</v>
      </c>
      <c r="R279" s="229">
        <f>SUBTOTAL(9,$N$278:$N279)</f>
        <v>0</v>
      </c>
      <c r="S279" s="230">
        <f>SUBTOTAL(9,$O$278:$O279)</f>
        <v>0</v>
      </c>
      <c r="T279" s="231">
        <f>IFERROR(+Revisión_Avance_Periodo!$S279/Revisión_Avance_Periodo!$R279,0)</f>
        <v>0</v>
      </c>
      <c r="U279" s="184"/>
      <c r="V279" s="185"/>
      <c r="W279" s="183"/>
      <c r="X279" s="183"/>
      <c r="Y279" s="183"/>
      <c r="Z279" s="186"/>
      <c r="AA279" s="187"/>
    </row>
    <row r="280" spans="1:27" x14ac:dyDescent="0.25">
      <c r="A280" s="88">
        <v>24</v>
      </c>
      <c r="B280" s="91" t="str">
        <f>CONCATENATE(Revisión_Avance_Periodo!$C280,";",Revisión_Avance_Periodo!$E280,";",Revisión_Avance_Periodo!$I280)</f>
        <v>OE1;PR_10;ACT_123</v>
      </c>
      <c r="C280" s="170" t="s">
        <v>9</v>
      </c>
      <c r="D280" s="171" t="str">
        <f>VLOOKUP(Revisión_Avance_Periodo!$C280,Componentes_BD!$F$1:$G$5,2,FALSE)</f>
        <v>Fortalecer la Vigilancia.</v>
      </c>
      <c r="E280" s="106" t="s">
        <v>12</v>
      </c>
      <c r="F280" s="89">
        <v>2</v>
      </c>
      <c r="G280" s="89" t="str">
        <f>VLOOKUP(Revisión_Avance_Periodo!$A280,BD_Seguimiento_OAP_2019!$A$2:$G$294,7,FALSE)</f>
        <v>PAI</v>
      </c>
      <c r="H280" s="89" t="str">
        <f>VLOOKUP(Revisión_Avance_Periodo!$A280,BD_Seguimiento_OAP_2019!$A$2:$J$294,10,FALSE)</f>
        <v>PAI_01 - Operacional</v>
      </c>
      <c r="I280" s="89" t="s">
        <v>357</v>
      </c>
      <c r="J280" s="89" t="str">
        <f>VLOOKUP(Revisión_Avance_Periodo!$I280,BD_Seguimiento_OAP_2019!$L:$M,2,FALSE)</f>
        <v>Adelantar actividades orientadas a la prevención de faltas disciplinarias</v>
      </c>
      <c r="K280" s="106" t="s">
        <v>8</v>
      </c>
      <c r="L280" s="172">
        <v>4.4642857142857152E-4</v>
      </c>
      <c r="M280" s="173" t="s">
        <v>106</v>
      </c>
      <c r="N280" s="190">
        <f>INDEX(BD_Seguimiento_OAP_2019!$AH$3:$AS$294,MATCH(Revisión_Avance_Periodo!$I280,BD_Seguimiento_OAP_2019!$L$3:$L$294,0),MATCH(Revisión_Avance_Periodo!$M280,BD_Seguimiento_OAP_2019!$AH$2:$AS$2,0))</f>
        <v>1</v>
      </c>
      <c r="O280" s="190">
        <f>INDEX(BD_Seguimiento_OAP_2019!$AV$3:$BG$294,MATCH(Revisión_Avance_Periodo!$I280,BD_Seguimiento_OAP_2019!$L$3:$L$294,0),MATCH(Revisión_Avance_Periodo!$M280,BD_Seguimiento_OAP_2019!$AV$2:$BG$2,0))</f>
        <v>1</v>
      </c>
      <c r="P280" s="189">
        <f t="shared" si="49"/>
        <v>1</v>
      </c>
      <c r="Q280" s="173" t="str">
        <f>VLOOKUP(P280,Tabla_Indicador_Gestion4[#All],3,TRUE)</f>
        <v>Culminada</v>
      </c>
      <c r="R280" s="229">
        <f>SUBTOTAL(9,$N$278:$N280)</f>
        <v>1</v>
      </c>
      <c r="S280" s="230">
        <f>SUBTOTAL(9,$O$278:$O280)</f>
        <v>1</v>
      </c>
      <c r="T280" s="231">
        <f>IFERROR(+Revisión_Avance_Periodo!$S280/Revisión_Avance_Periodo!$R280,0)</f>
        <v>1</v>
      </c>
      <c r="U280" s="184"/>
      <c r="V280" s="185"/>
      <c r="W280" s="183"/>
      <c r="X280" s="183"/>
      <c r="Y280" s="183"/>
      <c r="Z280" s="186"/>
      <c r="AA280" s="187"/>
    </row>
    <row r="281" spans="1:27" x14ac:dyDescent="0.25">
      <c r="A281" s="94">
        <v>24</v>
      </c>
      <c r="B281" s="96" t="str">
        <f>CONCATENATE(Revisión_Avance_Periodo!$C281,";",Revisión_Avance_Periodo!$E281,";",Revisión_Avance_Periodo!$I281)</f>
        <v>OE1;PR_10;ACT_123</v>
      </c>
      <c r="C281" s="180" t="s">
        <v>9</v>
      </c>
      <c r="D281" s="181" t="str">
        <f>VLOOKUP(Revisión_Avance_Periodo!$C281,Componentes_BD!$F$1:$G$5,2,FALSE)</f>
        <v>Fortalecer la Vigilancia.</v>
      </c>
      <c r="E281" s="119" t="s">
        <v>12</v>
      </c>
      <c r="F281" s="95">
        <v>2</v>
      </c>
      <c r="G281" s="95" t="str">
        <f>VLOOKUP(Revisión_Avance_Periodo!$A281,BD_Seguimiento_OAP_2019!$A$2:$G$294,7,FALSE)</f>
        <v>PAI</v>
      </c>
      <c r="H281" s="95" t="str">
        <f>VLOOKUP(Revisión_Avance_Periodo!$A281,BD_Seguimiento_OAP_2019!$A$2:$J$294,10,FALSE)</f>
        <v>PAI_01 - Operacional</v>
      </c>
      <c r="I281" s="95" t="s">
        <v>357</v>
      </c>
      <c r="J281" s="95" t="str">
        <f>VLOOKUP(Revisión_Avance_Periodo!$I281,BD_Seguimiento_OAP_2019!$L:$M,2,FALSE)</f>
        <v>Adelantar actividades orientadas a la prevención de faltas disciplinarias</v>
      </c>
      <c r="K281" s="119" t="s">
        <v>8</v>
      </c>
      <c r="L281" s="172">
        <v>4.4642857142857152E-4</v>
      </c>
      <c r="M281" s="182" t="s">
        <v>107</v>
      </c>
      <c r="N281" s="190">
        <f>INDEX(BD_Seguimiento_OAP_2019!$AH$3:$AS$294,MATCH(Revisión_Avance_Periodo!$I281,BD_Seguimiento_OAP_2019!$L$3:$L$294,0),MATCH(Revisión_Avance_Periodo!$M281,BD_Seguimiento_OAP_2019!$AH$2:$AS$2,0))</f>
        <v>0</v>
      </c>
      <c r="O281" s="190">
        <f>INDEX(BD_Seguimiento_OAP_2019!$AV$3:$BG$294,MATCH(Revisión_Avance_Periodo!$I281,BD_Seguimiento_OAP_2019!$L$3:$L$294,0),MATCH(Revisión_Avance_Periodo!$M281,BD_Seguimiento_OAP_2019!$AV$2:$BG$2,0))</f>
        <v>0</v>
      </c>
      <c r="P281" s="175">
        <f t="shared" ref="P281:P282" si="53">IFERROR((O281/N281),0)</f>
        <v>0</v>
      </c>
      <c r="Q281" s="182" t="str">
        <f>VLOOKUP(P281,Tabla_Indicador_Gestion4[#All],3,TRUE)</f>
        <v>Por Ejecutar</v>
      </c>
      <c r="R281" s="229">
        <f>SUBTOTAL(9,$N$278:$N281)</f>
        <v>1</v>
      </c>
      <c r="S281" s="230">
        <f>SUBTOTAL(9,$O$278:$O281)</f>
        <v>1</v>
      </c>
      <c r="T281" s="231">
        <f>IFERROR(+Revisión_Avance_Periodo!$S281/Revisión_Avance_Periodo!$R281,0)</f>
        <v>1</v>
      </c>
      <c r="U281" s="184"/>
      <c r="V281" s="185"/>
      <c r="W281" s="183"/>
      <c r="X281" s="183"/>
      <c r="Y281" s="183"/>
      <c r="Z281" s="186"/>
      <c r="AA281" s="187"/>
    </row>
    <row r="282" spans="1:27" x14ac:dyDescent="0.25">
      <c r="A282" s="88">
        <v>24</v>
      </c>
      <c r="B282" s="91" t="str">
        <f>CONCATENATE(Revisión_Avance_Periodo!$C282,";",Revisión_Avance_Periodo!$E282,";",Revisión_Avance_Periodo!$I282)</f>
        <v>OE1;PR_10;ACT_123</v>
      </c>
      <c r="C282" s="170" t="s">
        <v>9</v>
      </c>
      <c r="D282" s="171" t="str">
        <f>VLOOKUP(Revisión_Avance_Periodo!$C282,Componentes_BD!$F$1:$G$5,2,FALSE)</f>
        <v>Fortalecer la Vigilancia.</v>
      </c>
      <c r="E282" s="106" t="s">
        <v>12</v>
      </c>
      <c r="F282" s="89">
        <v>2</v>
      </c>
      <c r="G282" s="89" t="str">
        <f>VLOOKUP(Revisión_Avance_Periodo!$A282,BD_Seguimiento_OAP_2019!$A$2:$G$294,7,FALSE)</f>
        <v>PAI</v>
      </c>
      <c r="H282" s="89" t="str">
        <f>VLOOKUP(Revisión_Avance_Periodo!$A282,BD_Seguimiento_OAP_2019!$A$2:$J$294,10,FALSE)</f>
        <v>PAI_01 - Operacional</v>
      </c>
      <c r="I282" s="89" t="s">
        <v>357</v>
      </c>
      <c r="J282" s="89" t="str">
        <f>VLOOKUP(Revisión_Avance_Periodo!$I282,BD_Seguimiento_OAP_2019!$L:$M,2,FALSE)</f>
        <v>Adelantar actividades orientadas a la prevención de faltas disciplinarias</v>
      </c>
      <c r="K282" s="106" t="s">
        <v>8</v>
      </c>
      <c r="L282" s="172">
        <v>4.4642857142857152E-4</v>
      </c>
      <c r="M282" s="173" t="s">
        <v>108</v>
      </c>
      <c r="N282" s="190">
        <f>INDEX(BD_Seguimiento_OAP_2019!$AH$3:$AS$294,MATCH(Revisión_Avance_Periodo!$I282,BD_Seguimiento_OAP_2019!$L$3:$L$294,0),MATCH(Revisión_Avance_Periodo!$M282,BD_Seguimiento_OAP_2019!$AH$2:$AS$2,0))</f>
        <v>0</v>
      </c>
      <c r="O282" s="190">
        <f>INDEX(BD_Seguimiento_OAP_2019!$AV$3:$BG$294,MATCH(Revisión_Avance_Periodo!$I282,BD_Seguimiento_OAP_2019!$L$3:$L$294,0),MATCH(Revisión_Avance_Periodo!$M282,BD_Seguimiento_OAP_2019!$AV$2:$BG$2,0))</f>
        <v>0</v>
      </c>
      <c r="P282" s="175">
        <f t="shared" si="53"/>
        <v>0</v>
      </c>
      <c r="Q282" s="173" t="str">
        <f>VLOOKUP(P282,Tabla_Indicador_Gestion4[#All],3,TRUE)</f>
        <v>Por Ejecutar</v>
      </c>
      <c r="R282" s="229">
        <f>SUBTOTAL(9,$N$278:$N282)</f>
        <v>1</v>
      </c>
      <c r="S282" s="230">
        <f>SUBTOTAL(9,$O$278:$O282)</f>
        <v>1</v>
      </c>
      <c r="T282" s="231">
        <f>IFERROR(+Revisión_Avance_Periodo!$S282/Revisión_Avance_Periodo!$R282,0)</f>
        <v>1</v>
      </c>
      <c r="U282" s="184"/>
      <c r="V282" s="185"/>
      <c r="W282" s="183"/>
      <c r="X282" s="183"/>
      <c r="Y282" s="183"/>
      <c r="Z282" s="186"/>
      <c r="AA282" s="187"/>
    </row>
    <row r="283" spans="1:27" x14ac:dyDescent="0.25">
      <c r="A283" s="94">
        <v>24</v>
      </c>
      <c r="B283" s="96" t="str">
        <f>CONCATENATE(Revisión_Avance_Periodo!$C283,";",Revisión_Avance_Periodo!$E283,";",Revisión_Avance_Periodo!$I283)</f>
        <v>OE1;PR_10;ACT_123</v>
      </c>
      <c r="C283" s="180" t="s">
        <v>9</v>
      </c>
      <c r="D283" s="181" t="str">
        <f>VLOOKUP(Revisión_Avance_Periodo!$C283,Componentes_BD!$F$1:$G$5,2,FALSE)</f>
        <v>Fortalecer la Vigilancia.</v>
      </c>
      <c r="E283" s="119" t="s">
        <v>12</v>
      </c>
      <c r="F283" s="95">
        <v>2</v>
      </c>
      <c r="G283" s="95" t="str">
        <f>VLOOKUP(Revisión_Avance_Periodo!$A283,BD_Seguimiento_OAP_2019!$A$2:$G$294,7,FALSE)</f>
        <v>PAI</v>
      </c>
      <c r="H283" s="95" t="str">
        <f>VLOOKUP(Revisión_Avance_Periodo!$A283,BD_Seguimiento_OAP_2019!$A$2:$J$294,10,FALSE)</f>
        <v>PAI_01 - Operacional</v>
      </c>
      <c r="I283" s="95" t="s">
        <v>357</v>
      </c>
      <c r="J283" s="95" t="str">
        <f>VLOOKUP(Revisión_Avance_Periodo!$I283,BD_Seguimiento_OAP_2019!$L:$M,2,FALSE)</f>
        <v>Adelantar actividades orientadas a la prevención de faltas disciplinarias</v>
      </c>
      <c r="K283" s="119" t="s">
        <v>8</v>
      </c>
      <c r="L283" s="172">
        <v>4.4642857142857152E-4</v>
      </c>
      <c r="M283" s="182" t="s">
        <v>109</v>
      </c>
      <c r="N283" s="190">
        <f>INDEX(BD_Seguimiento_OAP_2019!$AH$3:$AS$294,MATCH(Revisión_Avance_Periodo!$I283,BD_Seguimiento_OAP_2019!$L$3:$L$294,0),MATCH(Revisión_Avance_Periodo!$M283,BD_Seguimiento_OAP_2019!$AH$2:$AS$2,0))</f>
        <v>1</v>
      </c>
      <c r="O283" s="190">
        <f>INDEX(BD_Seguimiento_OAP_2019!$AV$3:$BG$294,MATCH(Revisión_Avance_Periodo!$I283,BD_Seguimiento_OAP_2019!$L$3:$L$294,0),MATCH(Revisión_Avance_Periodo!$M283,BD_Seguimiento_OAP_2019!$AV$2:$BG$2,0))</f>
        <v>1</v>
      </c>
      <c r="P283" s="188">
        <f t="shared" si="49"/>
        <v>1</v>
      </c>
      <c r="Q283" s="182" t="str">
        <f>VLOOKUP(P283,Tabla_Indicador_Gestion4[#All],3,TRUE)</f>
        <v>Culminada</v>
      </c>
      <c r="R283" s="229">
        <f>SUBTOTAL(9,$N$278:$N283)</f>
        <v>2</v>
      </c>
      <c r="S283" s="230">
        <f>SUBTOTAL(9,$O$278:$O283)</f>
        <v>2</v>
      </c>
      <c r="T283" s="231">
        <f>IFERROR(+Revisión_Avance_Periodo!$S283/Revisión_Avance_Periodo!$R283,0)</f>
        <v>1</v>
      </c>
      <c r="U283" s="184"/>
      <c r="V283" s="185"/>
      <c r="W283" s="183"/>
      <c r="X283" s="183"/>
      <c r="Y283" s="183"/>
      <c r="Z283" s="186"/>
      <c r="AA283" s="187"/>
    </row>
    <row r="284" spans="1:27" x14ac:dyDescent="0.25">
      <c r="A284" s="88">
        <v>24</v>
      </c>
      <c r="B284" s="91" t="str">
        <f>CONCATENATE(Revisión_Avance_Periodo!$C284,";",Revisión_Avance_Periodo!$E284,";",Revisión_Avance_Periodo!$I284)</f>
        <v>OE1;PR_10;ACT_123</v>
      </c>
      <c r="C284" s="170" t="s">
        <v>9</v>
      </c>
      <c r="D284" s="171" t="str">
        <f>VLOOKUP(Revisión_Avance_Periodo!$C284,Componentes_BD!$F$1:$G$5,2,FALSE)</f>
        <v>Fortalecer la Vigilancia.</v>
      </c>
      <c r="E284" s="106" t="s">
        <v>12</v>
      </c>
      <c r="F284" s="89">
        <v>2</v>
      </c>
      <c r="G284" s="89" t="str">
        <f>VLOOKUP(Revisión_Avance_Periodo!$A284,BD_Seguimiento_OAP_2019!$A$2:$G$294,7,FALSE)</f>
        <v>PAI</v>
      </c>
      <c r="H284" s="89" t="str">
        <f>VLOOKUP(Revisión_Avance_Periodo!$A284,BD_Seguimiento_OAP_2019!$A$2:$J$294,10,FALSE)</f>
        <v>PAI_01 - Operacional</v>
      </c>
      <c r="I284" s="89" t="s">
        <v>357</v>
      </c>
      <c r="J284" s="89" t="str">
        <f>VLOOKUP(Revisión_Avance_Periodo!$I284,BD_Seguimiento_OAP_2019!$L:$M,2,FALSE)</f>
        <v>Adelantar actividades orientadas a la prevención de faltas disciplinarias</v>
      </c>
      <c r="K284" s="106" t="s">
        <v>8</v>
      </c>
      <c r="L284" s="172">
        <v>4.4642857142857152E-4</v>
      </c>
      <c r="M284" s="173" t="s">
        <v>110</v>
      </c>
      <c r="N284" s="190">
        <f>INDEX(BD_Seguimiento_OAP_2019!$AH$3:$AS$294,MATCH(Revisión_Avance_Periodo!$I284,BD_Seguimiento_OAP_2019!$L$3:$L$294,0),MATCH(Revisión_Avance_Periodo!$M284,BD_Seguimiento_OAP_2019!$AH$2:$AS$2,0))</f>
        <v>0</v>
      </c>
      <c r="O284" s="190">
        <f>INDEX(BD_Seguimiento_OAP_2019!$AV$3:$BG$294,MATCH(Revisión_Avance_Periodo!$I284,BD_Seguimiento_OAP_2019!$L$3:$L$294,0),MATCH(Revisión_Avance_Periodo!$M284,BD_Seguimiento_OAP_2019!$AV$2:$BG$2,0))</f>
        <v>0</v>
      </c>
      <c r="P284" s="175">
        <f t="shared" ref="P284:P285" si="54">IFERROR((O284/N284),0)</f>
        <v>0</v>
      </c>
      <c r="Q284" s="173" t="str">
        <f>VLOOKUP(P284,Tabla_Indicador_Gestion4[#All],3,TRUE)</f>
        <v>Por Ejecutar</v>
      </c>
      <c r="R284" s="229">
        <f>SUBTOTAL(9,$N$278:$N284)</f>
        <v>2</v>
      </c>
      <c r="S284" s="230">
        <f>SUBTOTAL(9,$O$278:$O284)</f>
        <v>2</v>
      </c>
      <c r="T284" s="231">
        <f>IFERROR(+Revisión_Avance_Periodo!$S284/Revisión_Avance_Periodo!$R284,0)</f>
        <v>1</v>
      </c>
      <c r="U284" s="184"/>
      <c r="V284" s="185"/>
      <c r="W284" s="183"/>
      <c r="X284" s="183"/>
      <c r="Y284" s="183"/>
      <c r="Z284" s="186"/>
      <c r="AA284" s="187"/>
    </row>
    <row r="285" spans="1:27" x14ac:dyDescent="0.25">
      <c r="A285" s="94">
        <v>24</v>
      </c>
      <c r="B285" s="96" t="str">
        <f>CONCATENATE(Revisión_Avance_Periodo!$C285,";",Revisión_Avance_Periodo!$E285,";",Revisión_Avance_Periodo!$I285)</f>
        <v>OE1;PR_10;ACT_123</v>
      </c>
      <c r="C285" s="180" t="s">
        <v>9</v>
      </c>
      <c r="D285" s="181" t="str">
        <f>VLOOKUP(Revisión_Avance_Periodo!$C285,Componentes_BD!$F$1:$G$5,2,FALSE)</f>
        <v>Fortalecer la Vigilancia.</v>
      </c>
      <c r="E285" s="119" t="s">
        <v>12</v>
      </c>
      <c r="F285" s="95">
        <v>2</v>
      </c>
      <c r="G285" s="95" t="str">
        <f>VLOOKUP(Revisión_Avance_Periodo!$A285,BD_Seguimiento_OAP_2019!$A$2:$G$294,7,FALSE)</f>
        <v>PAI</v>
      </c>
      <c r="H285" s="95" t="str">
        <f>VLOOKUP(Revisión_Avance_Periodo!$A285,BD_Seguimiento_OAP_2019!$A$2:$J$294,10,FALSE)</f>
        <v>PAI_01 - Operacional</v>
      </c>
      <c r="I285" s="95" t="s">
        <v>357</v>
      </c>
      <c r="J285" s="95" t="str">
        <f>VLOOKUP(Revisión_Avance_Periodo!$I285,BD_Seguimiento_OAP_2019!$L:$M,2,FALSE)</f>
        <v>Adelantar actividades orientadas a la prevención de faltas disciplinarias</v>
      </c>
      <c r="K285" s="119" t="s">
        <v>8</v>
      </c>
      <c r="L285" s="172">
        <v>4.4642857142857152E-4</v>
      </c>
      <c r="M285" s="182" t="s">
        <v>111</v>
      </c>
      <c r="N285" s="190">
        <f>INDEX(BD_Seguimiento_OAP_2019!$AH$3:$AS$294,MATCH(Revisión_Avance_Periodo!$I285,BD_Seguimiento_OAP_2019!$L$3:$L$294,0),MATCH(Revisión_Avance_Periodo!$M285,BD_Seguimiento_OAP_2019!$AH$2:$AS$2,0))</f>
        <v>0</v>
      </c>
      <c r="O285" s="190">
        <f>INDEX(BD_Seguimiento_OAP_2019!$AV$3:$BG$294,MATCH(Revisión_Avance_Periodo!$I285,BD_Seguimiento_OAP_2019!$L$3:$L$294,0),MATCH(Revisión_Avance_Periodo!$M285,BD_Seguimiento_OAP_2019!$AV$2:$BG$2,0))</f>
        <v>0</v>
      </c>
      <c r="P285" s="175">
        <f t="shared" si="54"/>
        <v>0</v>
      </c>
      <c r="Q285" s="182" t="str">
        <f>VLOOKUP(P285,Tabla_Indicador_Gestion4[#All],3,TRUE)</f>
        <v>Por Ejecutar</v>
      </c>
      <c r="R285" s="229">
        <f>SUBTOTAL(9,$N$278:$N285)</f>
        <v>2</v>
      </c>
      <c r="S285" s="230">
        <f>SUBTOTAL(9,$O$278:$O285)</f>
        <v>2</v>
      </c>
      <c r="T285" s="231">
        <f>IFERROR(+Revisión_Avance_Periodo!$S285/Revisión_Avance_Periodo!$R285,0)</f>
        <v>1</v>
      </c>
      <c r="U285" s="184"/>
      <c r="V285" s="185"/>
      <c r="W285" s="183"/>
      <c r="X285" s="183"/>
      <c r="Y285" s="183"/>
      <c r="Z285" s="186"/>
      <c r="AA285" s="187"/>
    </row>
    <row r="286" spans="1:27" x14ac:dyDescent="0.25">
      <c r="A286" s="88">
        <v>24</v>
      </c>
      <c r="B286" s="91" t="str">
        <f>CONCATENATE(Revisión_Avance_Periodo!$C286,";",Revisión_Avance_Periodo!$E286,";",Revisión_Avance_Periodo!$I286)</f>
        <v>OE1;PR_10;ACT_123</v>
      </c>
      <c r="C286" s="170" t="s">
        <v>9</v>
      </c>
      <c r="D286" s="171" t="str">
        <f>VLOOKUP(Revisión_Avance_Periodo!$C286,Componentes_BD!$F$1:$G$5,2,FALSE)</f>
        <v>Fortalecer la Vigilancia.</v>
      </c>
      <c r="E286" s="106" t="s">
        <v>12</v>
      </c>
      <c r="F286" s="89">
        <v>2</v>
      </c>
      <c r="G286" s="89" t="str">
        <f>VLOOKUP(Revisión_Avance_Periodo!$A286,BD_Seguimiento_OAP_2019!$A$2:$G$294,7,FALSE)</f>
        <v>PAI</v>
      </c>
      <c r="H286" s="89" t="str">
        <f>VLOOKUP(Revisión_Avance_Periodo!$A286,BD_Seguimiento_OAP_2019!$A$2:$J$294,10,FALSE)</f>
        <v>PAI_01 - Operacional</v>
      </c>
      <c r="I286" s="89" t="s">
        <v>357</v>
      </c>
      <c r="J286" s="89" t="str">
        <f>VLOOKUP(Revisión_Avance_Periodo!$I286,BD_Seguimiento_OAP_2019!$L:$M,2,FALSE)</f>
        <v>Adelantar actividades orientadas a la prevención de faltas disciplinarias</v>
      </c>
      <c r="K286" s="106" t="s">
        <v>8</v>
      </c>
      <c r="L286" s="172">
        <v>4.4642857142857152E-4</v>
      </c>
      <c r="M286" s="173" t="s">
        <v>112</v>
      </c>
      <c r="N286" s="190">
        <f>INDEX(BD_Seguimiento_OAP_2019!$AH$3:$AS$294,MATCH(Revisión_Avance_Periodo!$I286,BD_Seguimiento_OAP_2019!$L$3:$L$294,0),MATCH(Revisión_Avance_Periodo!$M286,BD_Seguimiento_OAP_2019!$AH$2:$AS$2,0))</f>
        <v>1</v>
      </c>
      <c r="O286" s="190">
        <f>INDEX(BD_Seguimiento_OAP_2019!$AV$3:$BG$294,MATCH(Revisión_Avance_Periodo!$I286,BD_Seguimiento_OAP_2019!$L$3:$L$294,0),MATCH(Revisión_Avance_Periodo!$M286,BD_Seguimiento_OAP_2019!$AV$2:$BG$2,0))</f>
        <v>0</v>
      </c>
      <c r="P286" s="189">
        <f t="shared" si="49"/>
        <v>0</v>
      </c>
      <c r="Q286" s="173" t="str">
        <f>VLOOKUP(P286,Tabla_Indicador_Gestion4[#All],3,TRUE)</f>
        <v>Por Ejecutar</v>
      </c>
      <c r="R286" s="229">
        <f>SUBTOTAL(9,$N$278:$N286)</f>
        <v>3</v>
      </c>
      <c r="S286" s="230">
        <f>SUBTOTAL(9,$O$278:$O286)</f>
        <v>2</v>
      </c>
      <c r="T286" s="231">
        <f>IFERROR(+Revisión_Avance_Periodo!$S286/Revisión_Avance_Periodo!$R286,0)</f>
        <v>0.66666666666666663</v>
      </c>
      <c r="U286" s="184"/>
      <c r="V286" s="185"/>
      <c r="W286" s="183"/>
      <c r="X286" s="183"/>
      <c r="Y286" s="183"/>
      <c r="Z286" s="186"/>
      <c r="AA286" s="187"/>
    </row>
    <row r="287" spans="1:27" x14ac:dyDescent="0.25">
      <c r="A287" s="94">
        <v>24</v>
      </c>
      <c r="B287" s="96" t="str">
        <f>CONCATENATE(Revisión_Avance_Periodo!$C287,";",Revisión_Avance_Periodo!$E287,";",Revisión_Avance_Periodo!$I287)</f>
        <v>OE1;PR_10;ACT_123</v>
      </c>
      <c r="C287" s="180" t="s">
        <v>9</v>
      </c>
      <c r="D287" s="181" t="str">
        <f>VLOOKUP(Revisión_Avance_Periodo!$C287,Componentes_BD!$F$1:$G$5,2,FALSE)</f>
        <v>Fortalecer la Vigilancia.</v>
      </c>
      <c r="E287" s="119" t="s">
        <v>12</v>
      </c>
      <c r="F287" s="95">
        <v>2</v>
      </c>
      <c r="G287" s="95" t="str">
        <f>VLOOKUP(Revisión_Avance_Periodo!$A287,BD_Seguimiento_OAP_2019!$A$2:$G$294,7,FALSE)</f>
        <v>PAI</v>
      </c>
      <c r="H287" s="95" t="str">
        <f>VLOOKUP(Revisión_Avance_Periodo!$A287,BD_Seguimiento_OAP_2019!$A$2:$J$294,10,FALSE)</f>
        <v>PAI_01 - Operacional</v>
      </c>
      <c r="I287" s="95" t="s">
        <v>357</v>
      </c>
      <c r="J287" s="95" t="str">
        <f>VLOOKUP(Revisión_Avance_Periodo!$I287,BD_Seguimiento_OAP_2019!$L:$M,2,FALSE)</f>
        <v>Adelantar actividades orientadas a la prevención de faltas disciplinarias</v>
      </c>
      <c r="K287" s="119" t="s">
        <v>8</v>
      </c>
      <c r="L287" s="172">
        <v>4.4642857142857152E-4</v>
      </c>
      <c r="M287" s="182" t="s">
        <v>113</v>
      </c>
      <c r="N287" s="190">
        <f>INDEX(BD_Seguimiento_OAP_2019!$AH$3:$AS$294,MATCH(Revisión_Avance_Periodo!$I287,BD_Seguimiento_OAP_2019!$L$3:$L$294,0),MATCH(Revisión_Avance_Periodo!$M287,BD_Seguimiento_OAP_2019!$AH$2:$AS$2,0))</f>
        <v>0</v>
      </c>
      <c r="O287" s="190">
        <f>INDEX(BD_Seguimiento_OAP_2019!$AV$3:$BG$294,MATCH(Revisión_Avance_Periodo!$I287,BD_Seguimiento_OAP_2019!$L$3:$L$294,0),MATCH(Revisión_Avance_Periodo!$M287,BD_Seguimiento_OAP_2019!$AV$2:$BG$2,0))</f>
        <v>0</v>
      </c>
      <c r="P287" s="175">
        <f t="shared" ref="P287:P288" si="55">IFERROR((O287/N287),0)</f>
        <v>0</v>
      </c>
      <c r="Q287" s="182" t="str">
        <f>VLOOKUP(P287,Tabla_Indicador_Gestion4[#All],3,TRUE)</f>
        <v>Por Ejecutar</v>
      </c>
      <c r="R287" s="229">
        <f>SUBTOTAL(9,$N$278:$N287)</f>
        <v>3</v>
      </c>
      <c r="S287" s="230">
        <f>SUBTOTAL(9,$O$278:$O287)</f>
        <v>2</v>
      </c>
      <c r="T287" s="231">
        <f>IFERROR(+Revisión_Avance_Periodo!$S287/Revisión_Avance_Periodo!$R287,0)</f>
        <v>0.66666666666666663</v>
      </c>
      <c r="U287" s="184"/>
      <c r="V287" s="185"/>
      <c r="W287" s="183"/>
      <c r="X287" s="183"/>
      <c r="Y287" s="183"/>
      <c r="Z287" s="186"/>
      <c r="AA287" s="187"/>
    </row>
    <row r="288" spans="1:27" x14ac:dyDescent="0.25">
      <c r="A288" s="88">
        <v>24</v>
      </c>
      <c r="B288" s="91" t="str">
        <f>CONCATENATE(Revisión_Avance_Periodo!$C288,";",Revisión_Avance_Periodo!$E288,";",Revisión_Avance_Periodo!$I288)</f>
        <v>OE1;PR_10;ACT_123</v>
      </c>
      <c r="C288" s="170" t="s">
        <v>9</v>
      </c>
      <c r="D288" s="171" t="str">
        <f>VLOOKUP(Revisión_Avance_Periodo!$C288,Componentes_BD!$F$1:$G$5,2,FALSE)</f>
        <v>Fortalecer la Vigilancia.</v>
      </c>
      <c r="E288" s="106" t="s">
        <v>12</v>
      </c>
      <c r="F288" s="89">
        <v>2</v>
      </c>
      <c r="G288" s="89" t="str">
        <f>VLOOKUP(Revisión_Avance_Periodo!$A288,BD_Seguimiento_OAP_2019!$A$2:$G$294,7,FALSE)</f>
        <v>PAI</v>
      </c>
      <c r="H288" s="89" t="str">
        <f>VLOOKUP(Revisión_Avance_Periodo!$A288,BD_Seguimiento_OAP_2019!$A$2:$J$294,10,FALSE)</f>
        <v>PAI_01 - Operacional</v>
      </c>
      <c r="I288" s="89" t="s">
        <v>357</v>
      </c>
      <c r="J288" s="89" t="str">
        <f>VLOOKUP(Revisión_Avance_Periodo!$I288,BD_Seguimiento_OAP_2019!$L:$M,2,FALSE)</f>
        <v>Adelantar actividades orientadas a la prevención de faltas disciplinarias</v>
      </c>
      <c r="K288" s="106" t="s">
        <v>8</v>
      </c>
      <c r="L288" s="172">
        <v>4.4642857142857152E-4</v>
      </c>
      <c r="M288" s="173" t="s">
        <v>114</v>
      </c>
      <c r="N288" s="190">
        <f>INDEX(BD_Seguimiento_OAP_2019!$AH$3:$AS$294,MATCH(Revisión_Avance_Periodo!$I288,BD_Seguimiento_OAP_2019!$L$3:$L$294,0),MATCH(Revisión_Avance_Periodo!$M288,BD_Seguimiento_OAP_2019!$AH$2:$AS$2,0))</f>
        <v>0</v>
      </c>
      <c r="O288" s="190">
        <f>INDEX(BD_Seguimiento_OAP_2019!$AV$3:$BG$294,MATCH(Revisión_Avance_Periodo!$I288,BD_Seguimiento_OAP_2019!$L$3:$L$294,0),MATCH(Revisión_Avance_Periodo!$M288,BD_Seguimiento_OAP_2019!$AV$2:$BG$2,0))</f>
        <v>0</v>
      </c>
      <c r="P288" s="175">
        <f t="shared" si="55"/>
        <v>0</v>
      </c>
      <c r="Q288" s="173" t="str">
        <f>VLOOKUP(P288,Tabla_Indicador_Gestion4[#All],3,TRUE)</f>
        <v>Por Ejecutar</v>
      </c>
      <c r="R288" s="229">
        <f>SUBTOTAL(9,$N$278:$N288)</f>
        <v>3</v>
      </c>
      <c r="S288" s="230">
        <f>SUBTOTAL(9,$O$278:$O288)</f>
        <v>2</v>
      </c>
      <c r="T288" s="231">
        <f>IFERROR(+Revisión_Avance_Periodo!$S288/Revisión_Avance_Periodo!$R288,0)</f>
        <v>0.66666666666666663</v>
      </c>
      <c r="U288" s="184"/>
      <c r="V288" s="185"/>
      <c r="W288" s="183"/>
      <c r="X288" s="183"/>
      <c r="Y288" s="183"/>
      <c r="Z288" s="186"/>
      <c r="AA288" s="187"/>
    </row>
    <row r="289" spans="1:27" ht="15.75" thickBot="1" x14ac:dyDescent="0.3">
      <c r="A289" s="94">
        <v>24</v>
      </c>
      <c r="B289" s="96" t="str">
        <f>CONCATENATE(Revisión_Avance_Periodo!$C289,";",Revisión_Avance_Periodo!$E289,";",Revisión_Avance_Periodo!$I289)</f>
        <v>OE1;PR_10;ACT_123</v>
      </c>
      <c r="C289" s="180" t="s">
        <v>9</v>
      </c>
      <c r="D289" s="181" t="str">
        <f>VLOOKUP(Revisión_Avance_Periodo!$C289,Componentes_BD!$F$1:$G$5,2,FALSE)</f>
        <v>Fortalecer la Vigilancia.</v>
      </c>
      <c r="E289" s="119" t="s">
        <v>12</v>
      </c>
      <c r="F289" s="95">
        <v>2</v>
      </c>
      <c r="G289" s="95" t="str">
        <f>VLOOKUP(Revisión_Avance_Periodo!$A289,BD_Seguimiento_OAP_2019!$A$2:$G$294,7,FALSE)</f>
        <v>PAI</v>
      </c>
      <c r="H289" s="95" t="str">
        <f>VLOOKUP(Revisión_Avance_Periodo!$A289,BD_Seguimiento_OAP_2019!$A$2:$J$294,10,FALSE)</f>
        <v>PAI_01 - Operacional</v>
      </c>
      <c r="I289" s="95" t="s">
        <v>357</v>
      </c>
      <c r="J289" s="95" t="str">
        <f>VLOOKUP(Revisión_Avance_Periodo!$I289,BD_Seguimiento_OAP_2019!$L:$M,2,FALSE)</f>
        <v>Adelantar actividades orientadas a la prevención de faltas disciplinarias</v>
      </c>
      <c r="K289" s="119" t="s">
        <v>8</v>
      </c>
      <c r="L289" s="172">
        <v>4.4642857142857152E-4</v>
      </c>
      <c r="M289" s="182" t="s">
        <v>115</v>
      </c>
      <c r="N289" s="190">
        <f>INDEX(BD_Seguimiento_OAP_2019!$AH$3:$AS$294,MATCH(Revisión_Avance_Periodo!$I289,BD_Seguimiento_OAP_2019!$L$3:$L$294,0),MATCH(Revisión_Avance_Periodo!$M289,BD_Seguimiento_OAP_2019!$AH$2:$AS$2,0))</f>
        <v>1</v>
      </c>
      <c r="O289" s="190">
        <f>INDEX(BD_Seguimiento_OAP_2019!$AV$3:$BG$294,MATCH(Revisión_Avance_Periodo!$I289,BD_Seguimiento_OAP_2019!$L$3:$L$294,0),MATCH(Revisión_Avance_Periodo!$M289,BD_Seguimiento_OAP_2019!$AV$2:$BG$2,0))</f>
        <v>0</v>
      </c>
      <c r="P289" s="188">
        <f t="shared" si="49"/>
        <v>0</v>
      </c>
      <c r="Q289" s="182" t="str">
        <f>VLOOKUP(P289,Tabla_Indicador_Gestion4[#All],3,TRUE)</f>
        <v>Por Ejecutar</v>
      </c>
      <c r="R289" s="229">
        <f>SUBTOTAL(9,$N$278:$N289)</f>
        <v>4</v>
      </c>
      <c r="S289" s="230">
        <f>SUBTOTAL(9,$O$278:$O289)</f>
        <v>2</v>
      </c>
      <c r="T289" s="231">
        <f>IFERROR(+Revisión_Avance_Periodo!$S289/Revisión_Avance_Periodo!$R289,0)</f>
        <v>0.5</v>
      </c>
      <c r="U289" s="184"/>
      <c r="V289" s="185"/>
      <c r="W289" s="183"/>
      <c r="X289" s="183"/>
      <c r="Y289" s="183"/>
      <c r="Z289" s="186"/>
      <c r="AA289" s="187"/>
    </row>
    <row r="290" spans="1:27" x14ac:dyDescent="0.25">
      <c r="A290" s="88">
        <v>25</v>
      </c>
      <c r="B290" s="91" t="str">
        <f>CONCATENATE(Revisión_Avance_Periodo!$C290,";",Revisión_Avance_Periodo!$E290,";",Revisión_Avance_Periodo!$I290)</f>
        <v>OE1;PR_10;ACT_124</v>
      </c>
      <c r="C290" s="170" t="s">
        <v>9</v>
      </c>
      <c r="D290" s="171" t="str">
        <f>VLOOKUP(Revisión_Avance_Periodo!$C290,Componentes_BD!$F$1:$G$5,2,FALSE)</f>
        <v>Fortalecer la Vigilancia.</v>
      </c>
      <c r="E290" s="106" t="s">
        <v>12</v>
      </c>
      <c r="F290" s="89">
        <v>2</v>
      </c>
      <c r="G290" s="89" t="str">
        <f>VLOOKUP(Revisión_Avance_Periodo!$A290,BD_Seguimiento_OAP_2019!$A$2:$G$294,7,FALSE)</f>
        <v>PAI</v>
      </c>
      <c r="H290" s="89" t="str">
        <f>VLOOKUP(Revisión_Avance_Periodo!$A290,BD_Seguimiento_OAP_2019!$A$2:$J$294,10,FALSE)</f>
        <v>PAI_01 - Operacional</v>
      </c>
      <c r="I290" s="89" t="s">
        <v>367</v>
      </c>
      <c r="J290" s="89" t="str">
        <f>VLOOKUP(Revisión_Avance_Periodo!$I290,BD_Seguimiento_OAP_2019!$L:$M,2,FALSE)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0" s="106" t="s">
        <v>8</v>
      </c>
      <c r="L290" s="172">
        <v>4.4642857142857152E-4</v>
      </c>
      <c r="M290" s="173" t="s">
        <v>104</v>
      </c>
      <c r="N290" s="190">
        <f>INDEX(BD_Seguimiento_OAP_2019!$AH$3:$AS$294,MATCH(Revisión_Avance_Periodo!$I290,BD_Seguimiento_OAP_2019!$L$3:$L$294,0),MATCH(Revisión_Avance_Periodo!$M290,BD_Seguimiento_OAP_2019!$AH$2:$AS$2,0))</f>
        <v>390</v>
      </c>
      <c r="O290" s="190">
        <f>INDEX(BD_Seguimiento_OAP_2019!$AV$3:$BG$294,MATCH(Revisión_Avance_Periodo!$I290,BD_Seguimiento_OAP_2019!$L$3:$L$294,0),MATCH(Revisión_Avance_Periodo!$M290,BD_Seguimiento_OAP_2019!$AV$2:$BG$2,0))</f>
        <v>390</v>
      </c>
      <c r="P290" s="189">
        <f t="shared" si="49"/>
        <v>1</v>
      </c>
      <c r="Q290" s="173" t="str">
        <f>VLOOKUP(P290,Tabla_Indicador_Gestion4[#All],3,TRUE)</f>
        <v>Culminada</v>
      </c>
      <c r="R290" s="232">
        <f>SUBTOTAL(9,$N$290:$N290)</f>
        <v>390</v>
      </c>
      <c r="S290" s="233">
        <f>SUBTOTAL(9,$O$290:$O290)</f>
        <v>390</v>
      </c>
      <c r="T290" s="234">
        <f>IFERROR(+Revisión_Avance_Periodo!$S290/Revisión_Avance_Periodo!$R290,0)</f>
        <v>1</v>
      </c>
      <c r="U290" s="191">
        <f>SUBTOTAL(9,N290:N301)</f>
        <v>1892</v>
      </c>
      <c r="V290" s="192">
        <f>SUBTOTAL(9,O290:O301)</f>
        <v>1892</v>
      </c>
      <c r="W290" s="176">
        <f t="shared" ref="W290" si="56">+V290/U290</f>
        <v>1</v>
      </c>
      <c r="X290" s="176"/>
      <c r="Y290" s="176">
        <f>100%-Revisión_Avance_Periodo!$W290</f>
        <v>0</v>
      </c>
      <c r="Z290" s="178" t="str">
        <f>VLOOKUP(W290,Tabla_Indicador_Gestion4[],3,TRUE)</f>
        <v>Culminada</v>
      </c>
      <c r="AA290" s="179">
        <f>Revisión_Avance_Periodo!$W290*Revisión_Avance_Periodo!$L290</f>
        <v>4.4642857142857152E-4</v>
      </c>
    </row>
    <row r="291" spans="1:27" x14ac:dyDescent="0.25">
      <c r="A291" s="94">
        <v>25</v>
      </c>
      <c r="B291" s="96" t="str">
        <f>CONCATENATE(Revisión_Avance_Periodo!$C291,";",Revisión_Avance_Periodo!$E291,";",Revisión_Avance_Periodo!$I291)</f>
        <v>OE1;PR_10;ACT_124</v>
      </c>
      <c r="C291" s="180" t="s">
        <v>9</v>
      </c>
      <c r="D291" s="181" t="str">
        <f>VLOOKUP(Revisión_Avance_Periodo!$C291,Componentes_BD!$F$1:$G$5,2,FALSE)</f>
        <v>Fortalecer la Vigilancia.</v>
      </c>
      <c r="E291" s="119" t="s">
        <v>12</v>
      </c>
      <c r="F291" s="95">
        <v>2</v>
      </c>
      <c r="G291" s="95" t="str">
        <f>VLOOKUP(Revisión_Avance_Periodo!$A291,BD_Seguimiento_OAP_2019!$A$2:$G$294,7,FALSE)</f>
        <v>PAI</v>
      </c>
      <c r="H291" s="95" t="str">
        <f>VLOOKUP(Revisión_Avance_Periodo!$A291,BD_Seguimiento_OAP_2019!$A$2:$J$294,10,FALSE)</f>
        <v>PAI_01 - Operacional</v>
      </c>
      <c r="I291" s="95" t="s">
        <v>367</v>
      </c>
      <c r="J291" s="95" t="str">
        <f>VLOOKUP(Revisión_Avance_Periodo!$I291,BD_Seguimiento_OAP_2019!$L:$M,2,FALSE)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1" s="119" t="s">
        <v>8</v>
      </c>
      <c r="L291" s="172">
        <v>4.4642857142857152E-4</v>
      </c>
      <c r="M291" s="182" t="s">
        <v>105</v>
      </c>
      <c r="N291" s="190">
        <f>INDEX(BD_Seguimiento_OAP_2019!$AH$3:$AS$294,MATCH(Revisión_Avance_Periodo!$I291,BD_Seguimiento_OAP_2019!$L$3:$L$294,0),MATCH(Revisión_Avance_Periodo!$M291,BD_Seguimiento_OAP_2019!$AH$2:$AS$2,0))</f>
        <v>373</v>
      </c>
      <c r="O291" s="190">
        <f>INDEX(BD_Seguimiento_OAP_2019!$AV$3:$BG$294,MATCH(Revisión_Avance_Periodo!$I291,BD_Seguimiento_OAP_2019!$L$3:$L$294,0),MATCH(Revisión_Avance_Periodo!$M291,BD_Seguimiento_OAP_2019!$AV$2:$BG$2,0))</f>
        <v>373</v>
      </c>
      <c r="P291" s="188">
        <f t="shared" si="49"/>
        <v>1</v>
      </c>
      <c r="Q291" s="182" t="str">
        <f>VLOOKUP(P291,Tabla_Indicador_Gestion4[#All],3,TRUE)</f>
        <v>Culminada</v>
      </c>
      <c r="R291" s="229">
        <f>SUBTOTAL(9,$N$290:$N291)</f>
        <v>763</v>
      </c>
      <c r="S291" s="230">
        <f>SUBTOTAL(9,$O$290:$O291)</f>
        <v>763</v>
      </c>
      <c r="T291" s="231">
        <f>IFERROR(+Revisión_Avance_Periodo!$S291/Revisión_Avance_Periodo!$R291,0)</f>
        <v>1</v>
      </c>
      <c r="U291" s="184"/>
      <c r="V291" s="185"/>
      <c r="W291" s="183"/>
      <c r="X291" s="183"/>
      <c r="Y291" s="183"/>
      <c r="Z291" s="186"/>
      <c r="AA291" s="187"/>
    </row>
    <row r="292" spans="1:27" x14ac:dyDescent="0.25">
      <c r="A292" s="88">
        <v>25</v>
      </c>
      <c r="B292" s="91" t="str">
        <f>CONCATENATE(Revisión_Avance_Periodo!$C292,";",Revisión_Avance_Periodo!$E292,";",Revisión_Avance_Periodo!$I292)</f>
        <v>OE1;PR_10;ACT_124</v>
      </c>
      <c r="C292" s="170" t="s">
        <v>9</v>
      </c>
      <c r="D292" s="171" t="str">
        <f>VLOOKUP(Revisión_Avance_Periodo!$C292,Componentes_BD!$F$1:$G$5,2,FALSE)</f>
        <v>Fortalecer la Vigilancia.</v>
      </c>
      <c r="E292" s="106" t="s">
        <v>12</v>
      </c>
      <c r="F292" s="89">
        <v>2</v>
      </c>
      <c r="G292" s="89" t="str">
        <f>VLOOKUP(Revisión_Avance_Periodo!$A292,BD_Seguimiento_OAP_2019!$A$2:$G$294,7,FALSE)</f>
        <v>PAI</v>
      </c>
      <c r="H292" s="89" t="str">
        <f>VLOOKUP(Revisión_Avance_Periodo!$A292,BD_Seguimiento_OAP_2019!$A$2:$J$294,10,FALSE)</f>
        <v>PAI_01 - Operacional</v>
      </c>
      <c r="I292" s="89" t="s">
        <v>367</v>
      </c>
      <c r="J292" s="89" t="str">
        <f>VLOOKUP(Revisión_Avance_Periodo!$I292,BD_Seguimiento_OAP_2019!$L:$M,2,FALSE)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2" s="106" t="s">
        <v>8</v>
      </c>
      <c r="L292" s="172">
        <v>4.4642857142857152E-4</v>
      </c>
      <c r="M292" s="173" t="s">
        <v>106</v>
      </c>
      <c r="N292" s="190">
        <f>INDEX(BD_Seguimiento_OAP_2019!$AH$3:$AS$294,MATCH(Revisión_Avance_Periodo!$I292,BD_Seguimiento_OAP_2019!$L$3:$L$294,0),MATCH(Revisión_Avance_Periodo!$M292,BD_Seguimiento_OAP_2019!$AH$2:$AS$2,0))</f>
        <v>401</v>
      </c>
      <c r="O292" s="190">
        <f>INDEX(BD_Seguimiento_OAP_2019!$AV$3:$BG$294,MATCH(Revisión_Avance_Periodo!$I292,BD_Seguimiento_OAP_2019!$L$3:$L$294,0),MATCH(Revisión_Avance_Periodo!$M292,BD_Seguimiento_OAP_2019!$AV$2:$BG$2,0))</f>
        <v>401</v>
      </c>
      <c r="P292" s="189">
        <f t="shared" si="49"/>
        <v>1</v>
      </c>
      <c r="Q292" s="173" t="str">
        <f>VLOOKUP(P292,Tabla_Indicador_Gestion4[#All],3,TRUE)</f>
        <v>Culminada</v>
      </c>
      <c r="R292" s="229">
        <f>SUBTOTAL(9,$N$290:$N292)</f>
        <v>1164</v>
      </c>
      <c r="S292" s="230">
        <f>SUBTOTAL(9,$O$290:$O292)</f>
        <v>1164</v>
      </c>
      <c r="T292" s="231">
        <f>IFERROR(+Revisión_Avance_Periodo!$S292/Revisión_Avance_Periodo!$R292,0)</f>
        <v>1</v>
      </c>
      <c r="U292" s="184"/>
      <c r="V292" s="185"/>
      <c r="W292" s="183"/>
      <c r="X292" s="183"/>
      <c r="Y292" s="183"/>
      <c r="Z292" s="186"/>
      <c r="AA292" s="187"/>
    </row>
    <row r="293" spans="1:27" x14ac:dyDescent="0.25">
      <c r="A293" s="94">
        <v>25</v>
      </c>
      <c r="B293" s="96" t="str">
        <f>CONCATENATE(Revisión_Avance_Periodo!$C293,";",Revisión_Avance_Periodo!$E293,";",Revisión_Avance_Periodo!$I293)</f>
        <v>OE1;PR_10;ACT_124</v>
      </c>
      <c r="C293" s="180" t="s">
        <v>9</v>
      </c>
      <c r="D293" s="181" t="str">
        <f>VLOOKUP(Revisión_Avance_Periodo!$C293,Componentes_BD!$F$1:$G$5,2,FALSE)</f>
        <v>Fortalecer la Vigilancia.</v>
      </c>
      <c r="E293" s="119" t="s">
        <v>12</v>
      </c>
      <c r="F293" s="95">
        <v>2</v>
      </c>
      <c r="G293" s="95" t="str">
        <f>VLOOKUP(Revisión_Avance_Periodo!$A293,BD_Seguimiento_OAP_2019!$A$2:$G$294,7,FALSE)</f>
        <v>PAI</v>
      </c>
      <c r="H293" s="95" t="str">
        <f>VLOOKUP(Revisión_Avance_Periodo!$A293,BD_Seguimiento_OAP_2019!$A$2:$J$294,10,FALSE)</f>
        <v>PAI_01 - Operacional</v>
      </c>
      <c r="I293" s="95" t="s">
        <v>367</v>
      </c>
      <c r="J293" s="95" t="str">
        <f>VLOOKUP(Revisión_Avance_Periodo!$I293,BD_Seguimiento_OAP_2019!$L:$M,2,FALSE)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3" s="119" t="s">
        <v>8</v>
      </c>
      <c r="L293" s="172">
        <v>4.4642857142857152E-4</v>
      </c>
      <c r="M293" s="182" t="s">
        <v>107</v>
      </c>
      <c r="N293" s="190">
        <f>INDEX(BD_Seguimiento_OAP_2019!$AH$3:$AS$294,MATCH(Revisión_Avance_Periodo!$I293,BD_Seguimiento_OAP_2019!$L$3:$L$294,0),MATCH(Revisión_Avance_Periodo!$M293,BD_Seguimiento_OAP_2019!$AH$2:$AS$2,0))</f>
        <v>393</v>
      </c>
      <c r="O293" s="190">
        <f>INDEX(BD_Seguimiento_OAP_2019!$AV$3:$BG$294,MATCH(Revisión_Avance_Periodo!$I293,BD_Seguimiento_OAP_2019!$L$3:$L$294,0),MATCH(Revisión_Avance_Periodo!$M293,BD_Seguimiento_OAP_2019!$AV$2:$BG$2,0))</f>
        <v>393</v>
      </c>
      <c r="P293" s="188">
        <f t="shared" si="49"/>
        <v>1</v>
      </c>
      <c r="Q293" s="182" t="str">
        <f>VLOOKUP(P293,Tabla_Indicador_Gestion4[#All],3,TRUE)</f>
        <v>Culminada</v>
      </c>
      <c r="R293" s="229">
        <f>SUBTOTAL(9,$N$290:$N293)</f>
        <v>1557</v>
      </c>
      <c r="S293" s="230">
        <f>SUBTOTAL(9,$O$290:$O293)</f>
        <v>1557</v>
      </c>
      <c r="T293" s="231">
        <f>IFERROR(+Revisión_Avance_Periodo!$S293/Revisión_Avance_Periodo!$R293,0)</f>
        <v>1</v>
      </c>
      <c r="U293" s="184"/>
      <c r="V293" s="185"/>
      <c r="W293" s="183"/>
      <c r="X293" s="183"/>
      <c r="Y293" s="183"/>
      <c r="Z293" s="186"/>
      <c r="AA293" s="187"/>
    </row>
    <row r="294" spans="1:27" x14ac:dyDescent="0.25">
      <c r="A294" s="88">
        <v>25</v>
      </c>
      <c r="B294" s="91" t="str">
        <f>CONCATENATE(Revisión_Avance_Periodo!$C294,";",Revisión_Avance_Periodo!$E294,";",Revisión_Avance_Periodo!$I294)</f>
        <v>OE1;PR_10;ACT_124</v>
      </c>
      <c r="C294" s="170" t="s">
        <v>9</v>
      </c>
      <c r="D294" s="171" t="str">
        <f>VLOOKUP(Revisión_Avance_Periodo!$C294,Componentes_BD!$F$1:$G$5,2,FALSE)</f>
        <v>Fortalecer la Vigilancia.</v>
      </c>
      <c r="E294" s="106" t="s">
        <v>12</v>
      </c>
      <c r="F294" s="89">
        <v>2</v>
      </c>
      <c r="G294" s="89" t="str">
        <f>VLOOKUP(Revisión_Avance_Periodo!$A294,BD_Seguimiento_OAP_2019!$A$2:$G$294,7,FALSE)</f>
        <v>PAI</v>
      </c>
      <c r="H294" s="89" t="str">
        <f>VLOOKUP(Revisión_Avance_Periodo!$A294,BD_Seguimiento_OAP_2019!$A$2:$J$294,10,FALSE)</f>
        <v>PAI_01 - Operacional</v>
      </c>
      <c r="I294" s="89" t="s">
        <v>367</v>
      </c>
      <c r="J294" s="89" t="str">
        <f>VLOOKUP(Revisión_Avance_Periodo!$I294,BD_Seguimiento_OAP_2019!$L:$M,2,FALSE)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4" s="106" t="s">
        <v>8</v>
      </c>
      <c r="L294" s="172">
        <v>4.4642857142857152E-4</v>
      </c>
      <c r="M294" s="173" t="s">
        <v>108</v>
      </c>
      <c r="N294" s="190">
        <f>INDEX(BD_Seguimiento_OAP_2019!$AH$3:$AS$294,MATCH(Revisión_Avance_Periodo!$I294,BD_Seguimiento_OAP_2019!$L$3:$L$294,0),MATCH(Revisión_Avance_Periodo!$M294,BD_Seguimiento_OAP_2019!$AH$2:$AS$2,0))</f>
        <v>0</v>
      </c>
      <c r="O294" s="190">
        <f>INDEX(BD_Seguimiento_OAP_2019!$AV$3:$BG$294,MATCH(Revisión_Avance_Periodo!$I294,BD_Seguimiento_OAP_2019!$L$3:$L$294,0),MATCH(Revisión_Avance_Periodo!$M294,BD_Seguimiento_OAP_2019!$AV$2:$BG$2,0))</f>
        <v>0</v>
      </c>
      <c r="P294" s="175">
        <f>IFERROR((O294/N294),0)</f>
        <v>0</v>
      </c>
      <c r="Q294" s="173" t="str">
        <f>VLOOKUP(P294,Tabla_Indicador_Gestion4[#All],3,TRUE)</f>
        <v>Por Ejecutar</v>
      </c>
      <c r="R294" s="229">
        <f>SUBTOTAL(9,$N$290:$N294)</f>
        <v>1557</v>
      </c>
      <c r="S294" s="230">
        <f>SUBTOTAL(9,$O$290:$O294)</f>
        <v>1557</v>
      </c>
      <c r="T294" s="231">
        <f>IFERROR(+Revisión_Avance_Periodo!$S294/Revisión_Avance_Periodo!$R294,0)</f>
        <v>1</v>
      </c>
      <c r="U294" s="184"/>
      <c r="V294" s="185"/>
      <c r="W294" s="183"/>
      <c r="X294" s="183"/>
      <c r="Y294" s="183"/>
      <c r="Z294" s="186"/>
      <c r="AA294" s="187"/>
    </row>
    <row r="295" spans="1:27" x14ac:dyDescent="0.25">
      <c r="A295" s="94">
        <v>25</v>
      </c>
      <c r="B295" s="96" t="str">
        <f>CONCATENATE(Revisión_Avance_Periodo!$C295,";",Revisión_Avance_Periodo!$E295,";",Revisión_Avance_Periodo!$I295)</f>
        <v>OE1;PR_10;ACT_124</v>
      </c>
      <c r="C295" s="180" t="s">
        <v>9</v>
      </c>
      <c r="D295" s="181" t="str">
        <f>VLOOKUP(Revisión_Avance_Periodo!$C295,Componentes_BD!$F$1:$G$5,2,FALSE)</f>
        <v>Fortalecer la Vigilancia.</v>
      </c>
      <c r="E295" s="119" t="s">
        <v>12</v>
      </c>
      <c r="F295" s="95">
        <v>2</v>
      </c>
      <c r="G295" s="95" t="str">
        <f>VLOOKUP(Revisión_Avance_Periodo!$A295,BD_Seguimiento_OAP_2019!$A$2:$G$294,7,FALSE)</f>
        <v>PAI</v>
      </c>
      <c r="H295" s="95" t="str">
        <f>VLOOKUP(Revisión_Avance_Periodo!$A295,BD_Seguimiento_OAP_2019!$A$2:$J$294,10,FALSE)</f>
        <v>PAI_01 - Operacional</v>
      </c>
      <c r="I295" s="95" t="s">
        <v>367</v>
      </c>
      <c r="J295" s="95" t="str">
        <f>VLOOKUP(Revisión_Avance_Periodo!$I295,BD_Seguimiento_OAP_2019!$L:$M,2,FALSE)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5" s="119" t="s">
        <v>8</v>
      </c>
      <c r="L295" s="172">
        <v>4.4642857142857152E-4</v>
      </c>
      <c r="M295" s="182" t="s">
        <v>109</v>
      </c>
      <c r="N295" s="190">
        <f>INDEX(BD_Seguimiento_OAP_2019!$AH$3:$AS$294,MATCH(Revisión_Avance_Periodo!$I295,BD_Seguimiento_OAP_2019!$L$3:$L$294,0),MATCH(Revisión_Avance_Periodo!$M295,BD_Seguimiento_OAP_2019!$AH$2:$AS$2,0))</f>
        <v>335</v>
      </c>
      <c r="O295" s="190">
        <f>INDEX(BD_Seguimiento_OAP_2019!$AV$3:$BG$294,MATCH(Revisión_Avance_Periodo!$I295,BD_Seguimiento_OAP_2019!$L$3:$L$294,0),MATCH(Revisión_Avance_Periodo!$M295,BD_Seguimiento_OAP_2019!$AV$2:$BG$2,0))</f>
        <v>335</v>
      </c>
      <c r="P295" s="188">
        <f t="shared" si="49"/>
        <v>1</v>
      </c>
      <c r="Q295" s="182" t="str">
        <f>VLOOKUP(P295,Tabla_Indicador_Gestion4[#All],3,TRUE)</f>
        <v>Culminada</v>
      </c>
      <c r="R295" s="229">
        <f>SUBTOTAL(9,$N$290:$N295)</f>
        <v>1892</v>
      </c>
      <c r="S295" s="230">
        <f>SUBTOTAL(9,$O$290:$O295)</f>
        <v>1892</v>
      </c>
      <c r="T295" s="231">
        <f>IFERROR(+Revisión_Avance_Periodo!$S295/Revisión_Avance_Periodo!$R295,0)</f>
        <v>1</v>
      </c>
      <c r="U295" s="184"/>
      <c r="V295" s="185"/>
      <c r="W295" s="183"/>
      <c r="X295" s="183"/>
      <c r="Y295" s="183"/>
      <c r="Z295" s="186"/>
      <c r="AA295" s="187"/>
    </row>
    <row r="296" spans="1:27" x14ac:dyDescent="0.25">
      <c r="A296" s="88">
        <v>25</v>
      </c>
      <c r="B296" s="91" t="str">
        <f>CONCATENATE(Revisión_Avance_Periodo!$C296,";",Revisión_Avance_Periodo!$E296,";",Revisión_Avance_Periodo!$I296)</f>
        <v>OE1;PR_10;ACT_124</v>
      </c>
      <c r="C296" s="170" t="s">
        <v>9</v>
      </c>
      <c r="D296" s="171" t="str">
        <f>VLOOKUP(Revisión_Avance_Periodo!$C296,Componentes_BD!$F$1:$G$5,2,FALSE)</f>
        <v>Fortalecer la Vigilancia.</v>
      </c>
      <c r="E296" s="106" t="s">
        <v>12</v>
      </c>
      <c r="F296" s="89">
        <v>2</v>
      </c>
      <c r="G296" s="89" t="str">
        <f>VLOOKUP(Revisión_Avance_Periodo!$A296,BD_Seguimiento_OAP_2019!$A$2:$G$294,7,FALSE)</f>
        <v>PAI</v>
      </c>
      <c r="H296" s="89" t="str">
        <f>VLOOKUP(Revisión_Avance_Periodo!$A296,BD_Seguimiento_OAP_2019!$A$2:$J$294,10,FALSE)</f>
        <v>PAI_01 - Operacional</v>
      </c>
      <c r="I296" s="89" t="s">
        <v>367</v>
      </c>
      <c r="J296" s="89" t="str">
        <f>VLOOKUP(Revisión_Avance_Periodo!$I296,BD_Seguimiento_OAP_2019!$L:$M,2,FALSE)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6" s="106" t="s">
        <v>8</v>
      </c>
      <c r="L296" s="172">
        <v>4.4642857142857152E-4</v>
      </c>
      <c r="M296" s="173" t="s">
        <v>110</v>
      </c>
      <c r="N296" s="190">
        <f>INDEX(BD_Seguimiento_OAP_2019!$AH$3:$AS$294,MATCH(Revisión_Avance_Periodo!$I296,BD_Seguimiento_OAP_2019!$L$3:$L$294,0),MATCH(Revisión_Avance_Periodo!$M296,BD_Seguimiento_OAP_2019!$AH$2:$AS$2,0))</f>
        <v>0</v>
      </c>
      <c r="O296" s="190">
        <f>INDEX(BD_Seguimiento_OAP_2019!$AV$3:$BG$294,MATCH(Revisión_Avance_Periodo!$I296,BD_Seguimiento_OAP_2019!$L$3:$L$294,0),MATCH(Revisión_Avance_Periodo!$M296,BD_Seguimiento_OAP_2019!$AV$2:$BG$2,0))</f>
        <v>0</v>
      </c>
      <c r="P296" s="175">
        <f t="shared" ref="P296:P301" si="57">IFERROR((O296/N296),0)</f>
        <v>0</v>
      </c>
      <c r="Q296" s="173" t="str">
        <f>VLOOKUP(P296,Tabla_Indicador_Gestion4[#All],3,TRUE)</f>
        <v>Por Ejecutar</v>
      </c>
      <c r="R296" s="229">
        <f>SUBTOTAL(9,$N$290:$N296)</f>
        <v>1892</v>
      </c>
      <c r="S296" s="230">
        <f>SUBTOTAL(9,$O$290:$O296)</f>
        <v>1892</v>
      </c>
      <c r="T296" s="231">
        <f>IFERROR(+Revisión_Avance_Periodo!$S296/Revisión_Avance_Periodo!$R296,0)</f>
        <v>1</v>
      </c>
      <c r="U296" s="184"/>
      <c r="V296" s="185"/>
      <c r="W296" s="183"/>
      <c r="X296" s="183"/>
      <c r="Y296" s="183"/>
      <c r="Z296" s="186"/>
      <c r="AA296" s="187"/>
    </row>
    <row r="297" spans="1:27" x14ac:dyDescent="0.25">
      <c r="A297" s="94">
        <v>25</v>
      </c>
      <c r="B297" s="96" t="str">
        <f>CONCATENATE(Revisión_Avance_Periodo!$C297,";",Revisión_Avance_Periodo!$E297,";",Revisión_Avance_Periodo!$I297)</f>
        <v>OE1;PR_10;ACT_124</v>
      </c>
      <c r="C297" s="180" t="s">
        <v>9</v>
      </c>
      <c r="D297" s="181" t="str">
        <f>VLOOKUP(Revisión_Avance_Periodo!$C297,Componentes_BD!$F$1:$G$5,2,FALSE)</f>
        <v>Fortalecer la Vigilancia.</v>
      </c>
      <c r="E297" s="119" t="s">
        <v>12</v>
      </c>
      <c r="F297" s="95">
        <v>2</v>
      </c>
      <c r="G297" s="95" t="str">
        <f>VLOOKUP(Revisión_Avance_Periodo!$A297,BD_Seguimiento_OAP_2019!$A$2:$G$294,7,FALSE)</f>
        <v>PAI</v>
      </c>
      <c r="H297" s="95" t="str">
        <f>VLOOKUP(Revisión_Avance_Periodo!$A297,BD_Seguimiento_OAP_2019!$A$2:$J$294,10,FALSE)</f>
        <v>PAI_01 - Operacional</v>
      </c>
      <c r="I297" s="95" t="s">
        <v>367</v>
      </c>
      <c r="J297" s="95" t="str">
        <f>VLOOKUP(Revisión_Avance_Periodo!$I297,BD_Seguimiento_OAP_2019!$L:$M,2,FALSE)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7" s="119" t="s">
        <v>8</v>
      </c>
      <c r="L297" s="172">
        <v>4.4642857142857152E-4</v>
      </c>
      <c r="M297" s="182" t="s">
        <v>111</v>
      </c>
      <c r="N297" s="190">
        <f>INDEX(BD_Seguimiento_OAP_2019!$AH$3:$AS$294,MATCH(Revisión_Avance_Periodo!$I297,BD_Seguimiento_OAP_2019!$L$3:$L$294,0),MATCH(Revisión_Avance_Periodo!$M297,BD_Seguimiento_OAP_2019!$AH$2:$AS$2,0))</f>
        <v>0</v>
      </c>
      <c r="O297" s="190">
        <f>INDEX(BD_Seguimiento_OAP_2019!$AV$3:$BG$294,MATCH(Revisión_Avance_Periodo!$I297,BD_Seguimiento_OAP_2019!$L$3:$L$294,0),MATCH(Revisión_Avance_Periodo!$M297,BD_Seguimiento_OAP_2019!$AV$2:$BG$2,0))</f>
        <v>0</v>
      </c>
      <c r="P297" s="175">
        <f t="shared" si="57"/>
        <v>0</v>
      </c>
      <c r="Q297" s="182" t="str">
        <f>VLOOKUP(P297,Tabla_Indicador_Gestion4[#All],3,TRUE)</f>
        <v>Por Ejecutar</v>
      </c>
      <c r="R297" s="229">
        <f>SUBTOTAL(9,$N$290:$N297)</f>
        <v>1892</v>
      </c>
      <c r="S297" s="230">
        <f>SUBTOTAL(9,$O$290:$O297)</f>
        <v>1892</v>
      </c>
      <c r="T297" s="231">
        <f>IFERROR(+Revisión_Avance_Periodo!$S297/Revisión_Avance_Periodo!$R297,0)</f>
        <v>1</v>
      </c>
      <c r="U297" s="184"/>
      <c r="V297" s="185"/>
      <c r="W297" s="183"/>
      <c r="X297" s="183"/>
      <c r="Y297" s="183"/>
      <c r="Z297" s="186"/>
      <c r="AA297" s="187"/>
    </row>
    <row r="298" spans="1:27" x14ac:dyDescent="0.25">
      <c r="A298" s="88">
        <v>25</v>
      </c>
      <c r="B298" s="91" t="str">
        <f>CONCATENATE(Revisión_Avance_Periodo!$C298,";",Revisión_Avance_Periodo!$E298,";",Revisión_Avance_Periodo!$I298)</f>
        <v>OE1;PR_10;ACT_124</v>
      </c>
      <c r="C298" s="170" t="s">
        <v>9</v>
      </c>
      <c r="D298" s="171" t="str">
        <f>VLOOKUP(Revisión_Avance_Periodo!$C298,Componentes_BD!$F$1:$G$5,2,FALSE)</f>
        <v>Fortalecer la Vigilancia.</v>
      </c>
      <c r="E298" s="106" t="s">
        <v>12</v>
      </c>
      <c r="F298" s="89">
        <v>2</v>
      </c>
      <c r="G298" s="89" t="str">
        <f>VLOOKUP(Revisión_Avance_Periodo!$A298,BD_Seguimiento_OAP_2019!$A$2:$G$294,7,FALSE)</f>
        <v>PAI</v>
      </c>
      <c r="H298" s="89" t="str">
        <f>VLOOKUP(Revisión_Avance_Periodo!$A298,BD_Seguimiento_OAP_2019!$A$2:$J$294,10,FALSE)</f>
        <v>PAI_01 - Operacional</v>
      </c>
      <c r="I298" s="89" t="s">
        <v>367</v>
      </c>
      <c r="J298" s="89" t="str">
        <f>VLOOKUP(Revisión_Avance_Periodo!$I298,BD_Seguimiento_OAP_2019!$L:$M,2,FALSE)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 s="106" t="s">
        <v>8</v>
      </c>
      <c r="L298" s="172">
        <v>4.4642857142857152E-4</v>
      </c>
      <c r="M298" s="173" t="s">
        <v>112</v>
      </c>
      <c r="N298" s="190">
        <f>INDEX(BD_Seguimiento_OAP_2019!$AH$3:$AS$294,MATCH(Revisión_Avance_Periodo!$I298,BD_Seguimiento_OAP_2019!$L$3:$L$294,0),MATCH(Revisión_Avance_Periodo!$M298,BD_Seguimiento_OAP_2019!$AH$2:$AS$2,0))</f>
        <v>0</v>
      </c>
      <c r="O298" s="190">
        <f>INDEX(BD_Seguimiento_OAP_2019!$AV$3:$BG$294,MATCH(Revisión_Avance_Periodo!$I298,BD_Seguimiento_OAP_2019!$L$3:$L$294,0),MATCH(Revisión_Avance_Periodo!$M298,BD_Seguimiento_OAP_2019!$AV$2:$BG$2,0))</f>
        <v>0</v>
      </c>
      <c r="P298" s="175">
        <f t="shared" si="57"/>
        <v>0</v>
      </c>
      <c r="Q298" s="173" t="str">
        <f>VLOOKUP(P298,Tabla_Indicador_Gestion4[#All],3,TRUE)</f>
        <v>Por Ejecutar</v>
      </c>
      <c r="R298" s="229">
        <f>SUBTOTAL(9,$N$290:$N298)</f>
        <v>1892</v>
      </c>
      <c r="S298" s="230">
        <f>SUBTOTAL(9,$O$290:$O298)</f>
        <v>1892</v>
      </c>
      <c r="T298" s="231">
        <f>IFERROR(+Revisión_Avance_Periodo!$S298/Revisión_Avance_Periodo!$R298,0)</f>
        <v>1</v>
      </c>
      <c r="U298" s="184"/>
      <c r="V298" s="185"/>
      <c r="W298" s="183"/>
      <c r="X298" s="183"/>
      <c r="Y298" s="183"/>
      <c r="Z298" s="186"/>
      <c r="AA298" s="187"/>
    </row>
    <row r="299" spans="1:27" x14ac:dyDescent="0.25">
      <c r="A299" s="94">
        <v>25</v>
      </c>
      <c r="B299" s="96" t="str">
        <f>CONCATENATE(Revisión_Avance_Periodo!$C299,";",Revisión_Avance_Periodo!$E299,";",Revisión_Avance_Periodo!$I299)</f>
        <v>OE1;PR_10;ACT_124</v>
      </c>
      <c r="C299" s="180" t="s">
        <v>9</v>
      </c>
      <c r="D299" s="181" t="str">
        <f>VLOOKUP(Revisión_Avance_Periodo!$C299,Componentes_BD!$F$1:$G$5,2,FALSE)</f>
        <v>Fortalecer la Vigilancia.</v>
      </c>
      <c r="E299" s="119" t="s">
        <v>12</v>
      </c>
      <c r="F299" s="95">
        <v>2</v>
      </c>
      <c r="G299" s="95" t="str">
        <f>VLOOKUP(Revisión_Avance_Periodo!$A299,BD_Seguimiento_OAP_2019!$A$2:$G$294,7,FALSE)</f>
        <v>PAI</v>
      </c>
      <c r="H299" s="95" t="str">
        <f>VLOOKUP(Revisión_Avance_Periodo!$A299,BD_Seguimiento_OAP_2019!$A$2:$J$294,10,FALSE)</f>
        <v>PAI_01 - Operacional</v>
      </c>
      <c r="I299" s="95" t="s">
        <v>367</v>
      </c>
      <c r="J299" s="95" t="str">
        <f>VLOOKUP(Revisión_Avance_Periodo!$I299,BD_Seguimiento_OAP_2019!$L:$M,2,FALSE)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9" s="119" t="s">
        <v>8</v>
      </c>
      <c r="L299" s="172">
        <v>4.4642857142857152E-4</v>
      </c>
      <c r="M299" s="182" t="s">
        <v>113</v>
      </c>
      <c r="N299" s="190">
        <f>INDEX(BD_Seguimiento_OAP_2019!$AH$3:$AS$294,MATCH(Revisión_Avance_Periodo!$I299,BD_Seguimiento_OAP_2019!$L$3:$L$294,0),MATCH(Revisión_Avance_Periodo!$M299,BD_Seguimiento_OAP_2019!$AH$2:$AS$2,0))</f>
        <v>0</v>
      </c>
      <c r="O299" s="190">
        <f>INDEX(BD_Seguimiento_OAP_2019!$AV$3:$BG$294,MATCH(Revisión_Avance_Periodo!$I299,BD_Seguimiento_OAP_2019!$L$3:$L$294,0),MATCH(Revisión_Avance_Periodo!$M299,BD_Seguimiento_OAP_2019!$AV$2:$BG$2,0))</f>
        <v>0</v>
      </c>
      <c r="P299" s="175">
        <f t="shared" si="57"/>
        <v>0</v>
      </c>
      <c r="Q299" s="182" t="str">
        <f>VLOOKUP(P299,Tabla_Indicador_Gestion4[#All],3,TRUE)</f>
        <v>Por Ejecutar</v>
      </c>
      <c r="R299" s="229">
        <f>SUBTOTAL(9,$N$290:$N299)</f>
        <v>1892</v>
      </c>
      <c r="S299" s="230">
        <f>SUBTOTAL(9,$O$290:$O299)</f>
        <v>1892</v>
      </c>
      <c r="T299" s="231">
        <f>IFERROR(+Revisión_Avance_Periodo!$S299/Revisión_Avance_Periodo!$R299,0)</f>
        <v>1</v>
      </c>
      <c r="U299" s="184"/>
      <c r="V299" s="185"/>
      <c r="W299" s="183"/>
      <c r="X299" s="183"/>
      <c r="Y299" s="183"/>
      <c r="Z299" s="186"/>
      <c r="AA299" s="187"/>
    </row>
    <row r="300" spans="1:27" x14ac:dyDescent="0.25">
      <c r="A300" s="88">
        <v>25</v>
      </c>
      <c r="B300" s="91" t="str">
        <f>CONCATENATE(Revisión_Avance_Periodo!$C300,";",Revisión_Avance_Periodo!$E300,";",Revisión_Avance_Periodo!$I300)</f>
        <v>OE1;PR_10;ACT_124</v>
      </c>
      <c r="C300" s="170" t="s">
        <v>9</v>
      </c>
      <c r="D300" s="171" t="str">
        <f>VLOOKUP(Revisión_Avance_Periodo!$C300,Componentes_BD!$F$1:$G$5,2,FALSE)</f>
        <v>Fortalecer la Vigilancia.</v>
      </c>
      <c r="E300" s="106" t="s">
        <v>12</v>
      </c>
      <c r="F300" s="89">
        <v>2</v>
      </c>
      <c r="G300" s="89" t="str">
        <f>VLOOKUP(Revisión_Avance_Periodo!$A300,BD_Seguimiento_OAP_2019!$A$2:$G$294,7,FALSE)</f>
        <v>PAI</v>
      </c>
      <c r="H300" s="89" t="str">
        <f>VLOOKUP(Revisión_Avance_Periodo!$A300,BD_Seguimiento_OAP_2019!$A$2:$J$294,10,FALSE)</f>
        <v>PAI_01 - Operacional</v>
      </c>
      <c r="I300" s="89" t="s">
        <v>367</v>
      </c>
      <c r="J300" s="89" t="str">
        <f>VLOOKUP(Revisión_Avance_Periodo!$I300,BD_Seguimiento_OAP_2019!$L:$M,2,FALSE)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0" s="106" t="s">
        <v>8</v>
      </c>
      <c r="L300" s="172">
        <v>4.4642857142857152E-4</v>
      </c>
      <c r="M300" s="173" t="s">
        <v>114</v>
      </c>
      <c r="N300" s="190">
        <f>INDEX(BD_Seguimiento_OAP_2019!$AH$3:$AS$294,MATCH(Revisión_Avance_Periodo!$I300,BD_Seguimiento_OAP_2019!$L$3:$L$294,0),MATCH(Revisión_Avance_Periodo!$M300,BD_Seguimiento_OAP_2019!$AH$2:$AS$2,0))</f>
        <v>0</v>
      </c>
      <c r="O300" s="190">
        <f>INDEX(BD_Seguimiento_OAP_2019!$AV$3:$BG$294,MATCH(Revisión_Avance_Periodo!$I300,BD_Seguimiento_OAP_2019!$L$3:$L$294,0),MATCH(Revisión_Avance_Periodo!$M300,BD_Seguimiento_OAP_2019!$AV$2:$BG$2,0))</f>
        <v>0</v>
      </c>
      <c r="P300" s="175">
        <f t="shared" si="57"/>
        <v>0</v>
      </c>
      <c r="Q300" s="173" t="str">
        <f>VLOOKUP(P300,Tabla_Indicador_Gestion4[#All],3,TRUE)</f>
        <v>Por Ejecutar</v>
      </c>
      <c r="R300" s="229">
        <f>SUBTOTAL(9,$N$290:$N300)</f>
        <v>1892</v>
      </c>
      <c r="S300" s="230">
        <f>SUBTOTAL(9,$O$290:$O300)</f>
        <v>1892</v>
      </c>
      <c r="T300" s="231">
        <f>IFERROR(+Revisión_Avance_Periodo!$S300/Revisión_Avance_Periodo!$R300,0)</f>
        <v>1</v>
      </c>
      <c r="U300" s="184"/>
      <c r="V300" s="185"/>
      <c r="W300" s="183"/>
      <c r="X300" s="183"/>
      <c r="Y300" s="183"/>
      <c r="Z300" s="186"/>
      <c r="AA300" s="187"/>
    </row>
    <row r="301" spans="1:27" ht="15.75" thickBot="1" x14ac:dyDescent="0.3">
      <c r="A301" s="94">
        <v>25</v>
      </c>
      <c r="B301" s="96" t="str">
        <f>CONCATENATE(Revisión_Avance_Periodo!$C301,";",Revisión_Avance_Periodo!$E301,";",Revisión_Avance_Periodo!$I301)</f>
        <v>OE1;PR_10;ACT_124</v>
      </c>
      <c r="C301" s="180" t="s">
        <v>9</v>
      </c>
      <c r="D301" s="181" t="str">
        <f>VLOOKUP(Revisión_Avance_Periodo!$C301,Componentes_BD!$F$1:$G$5,2,FALSE)</f>
        <v>Fortalecer la Vigilancia.</v>
      </c>
      <c r="E301" s="119" t="s">
        <v>12</v>
      </c>
      <c r="F301" s="95">
        <v>2</v>
      </c>
      <c r="G301" s="95" t="str">
        <f>VLOOKUP(Revisión_Avance_Periodo!$A301,BD_Seguimiento_OAP_2019!$A$2:$G$294,7,FALSE)</f>
        <v>PAI</v>
      </c>
      <c r="H301" s="95" t="str">
        <f>VLOOKUP(Revisión_Avance_Periodo!$A301,BD_Seguimiento_OAP_2019!$A$2:$J$294,10,FALSE)</f>
        <v>PAI_01 - Operacional</v>
      </c>
      <c r="I301" s="95" t="s">
        <v>367</v>
      </c>
      <c r="J301" s="95" t="str">
        <f>VLOOKUP(Revisión_Avance_Periodo!$I301,BD_Seguimiento_OAP_2019!$L:$M,2,FALSE)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1" s="119" t="s">
        <v>8</v>
      </c>
      <c r="L301" s="172">
        <v>4.4642857142857152E-4</v>
      </c>
      <c r="M301" s="182" t="s">
        <v>115</v>
      </c>
      <c r="N301" s="190">
        <f>INDEX(BD_Seguimiento_OAP_2019!$AH$3:$AS$294,MATCH(Revisión_Avance_Periodo!$I301,BD_Seguimiento_OAP_2019!$L$3:$L$294,0),MATCH(Revisión_Avance_Periodo!$M301,BD_Seguimiento_OAP_2019!$AH$2:$AS$2,0))</f>
        <v>0</v>
      </c>
      <c r="O301" s="190">
        <f>INDEX(BD_Seguimiento_OAP_2019!$AV$3:$BG$294,MATCH(Revisión_Avance_Periodo!$I301,BD_Seguimiento_OAP_2019!$L$3:$L$294,0),MATCH(Revisión_Avance_Periodo!$M301,BD_Seguimiento_OAP_2019!$AV$2:$BG$2,0))</f>
        <v>0</v>
      </c>
      <c r="P301" s="175">
        <f t="shared" si="57"/>
        <v>0</v>
      </c>
      <c r="Q301" s="182" t="str">
        <f>VLOOKUP(P301,Tabla_Indicador_Gestion4[#All],3,TRUE)</f>
        <v>Por Ejecutar</v>
      </c>
      <c r="R301" s="229">
        <f>SUBTOTAL(9,$N$290:$N301)</f>
        <v>1892</v>
      </c>
      <c r="S301" s="230">
        <f>SUBTOTAL(9,$O$290:$O301)</f>
        <v>1892</v>
      </c>
      <c r="T301" s="231">
        <f>IFERROR(+Revisión_Avance_Periodo!$S301/Revisión_Avance_Periodo!$R301,0)</f>
        <v>1</v>
      </c>
      <c r="U301" s="184"/>
      <c r="V301" s="185"/>
      <c r="W301" s="183"/>
      <c r="X301" s="183"/>
      <c r="Y301" s="183"/>
      <c r="Z301" s="186"/>
      <c r="AA301" s="187"/>
    </row>
    <row r="302" spans="1:27" x14ac:dyDescent="0.25">
      <c r="A302" s="88">
        <v>26</v>
      </c>
      <c r="B302" s="91" t="str">
        <f>CONCATENATE(Revisión_Avance_Periodo!$C302,";",Revisión_Avance_Periodo!$E302,";",Revisión_Avance_Periodo!$I302)</f>
        <v>OE1;PR_10;ACT_125</v>
      </c>
      <c r="C302" s="170" t="s">
        <v>9</v>
      </c>
      <c r="D302" s="171" t="str">
        <f>VLOOKUP(Revisión_Avance_Periodo!$C302,Componentes_BD!$F$1:$G$5,2,FALSE)</f>
        <v>Fortalecer la Vigilancia.</v>
      </c>
      <c r="E302" s="106" t="s">
        <v>12</v>
      </c>
      <c r="F302" s="89">
        <v>2</v>
      </c>
      <c r="G302" s="89" t="str">
        <f>VLOOKUP(Revisión_Avance_Periodo!$A302,BD_Seguimiento_OAP_2019!$A$2:$G$294,7,FALSE)</f>
        <v>PAI</v>
      </c>
      <c r="H302" s="89" t="str">
        <f>VLOOKUP(Revisión_Avance_Periodo!$A302,BD_Seguimiento_OAP_2019!$A$2:$J$294,10,FALSE)</f>
        <v>PAI_01 - Operacional</v>
      </c>
      <c r="I302" s="89" t="s">
        <v>376</v>
      </c>
      <c r="J302" s="89" t="str">
        <f>VLOOKUP(Revisión_Avance_Periodo!$I302,BD_Seguimiento_OAP_2019!$L:$M,2,FALSE)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2" s="106" t="s">
        <v>8</v>
      </c>
      <c r="L302" s="172">
        <v>4.4642857142857152E-4</v>
      </c>
      <c r="M302" s="173" t="s">
        <v>104</v>
      </c>
      <c r="N302" s="190">
        <f>INDEX(BD_Seguimiento_OAP_2019!$AH$3:$AS$294,MATCH(Revisión_Avance_Periodo!$I302,BD_Seguimiento_OAP_2019!$L$3:$L$294,0),MATCH(Revisión_Avance_Periodo!$M302,BD_Seguimiento_OAP_2019!$AH$2:$AS$2,0))</f>
        <v>104</v>
      </c>
      <c r="O302" s="190">
        <f>INDEX(BD_Seguimiento_OAP_2019!$AV$3:$BG$294,MATCH(Revisión_Avance_Periodo!$I302,BD_Seguimiento_OAP_2019!$L$3:$L$294,0),MATCH(Revisión_Avance_Periodo!$M302,BD_Seguimiento_OAP_2019!$AV$2:$BG$2,0))</f>
        <v>104</v>
      </c>
      <c r="P302" s="189">
        <f t="shared" si="49"/>
        <v>1</v>
      </c>
      <c r="Q302" s="173" t="str">
        <f>VLOOKUP(P302,Tabla_Indicador_Gestion4[#All],3,TRUE)</f>
        <v>Culminada</v>
      </c>
      <c r="R302" s="232">
        <f>SUBTOTAL(9,$N$302:$N302)</f>
        <v>104</v>
      </c>
      <c r="S302" s="233">
        <f>SUBTOTAL(9,$O$302:$O302)</f>
        <v>104</v>
      </c>
      <c r="T302" s="234">
        <f>IFERROR(+Revisión_Avance_Periodo!$S302/Revisión_Avance_Periodo!$R302,0)</f>
        <v>1</v>
      </c>
      <c r="U302" s="191">
        <f>SUBTOTAL(9,N302:N313)</f>
        <v>749</v>
      </c>
      <c r="V302" s="192">
        <f>SUBTOTAL(9,O302:O313)</f>
        <v>733</v>
      </c>
      <c r="W302" s="176">
        <f t="shared" ref="W302" si="58">+V302/U302</f>
        <v>0.97863818424566085</v>
      </c>
      <c r="X302" s="176"/>
      <c r="Y302" s="176">
        <f>100%-Revisión_Avance_Periodo!$W302</f>
        <v>2.1361815754339153E-2</v>
      </c>
      <c r="Z302" s="178" t="str">
        <f>VLOOKUP(W302,Tabla_Indicador_Gestion4[],3,TRUE)</f>
        <v>Culminada</v>
      </c>
      <c r="AA302" s="179">
        <f>Revisión_Avance_Periodo!$W302*Revisión_Avance_Periodo!$L302</f>
        <v>4.3689204653824155E-4</v>
      </c>
    </row>
    <row r="303" spans="1:27" x14ac:dyDescent="0.25">
      <c r="A303" s="94">
        <v>26</v>
      </c>
      <c r="B303" s="96" t="str">
        <f>CONCATENATE(Revisión_Avance_Periodo!$C303,";",Revisión_Avance_Periodo!$E303,";",Revisión_Avance_Periodo!$I303)</f>
        <v>OE1;PR_10;ACT_125</v>
      </c>
      <c r="C303" s="180" t="s">
        <v>9</v>
      </c>
      <c r="D303" s="181" t="str">
        <f>VLOOKUP(Revisión_Avance_Periodo!$C303,Componentes_BD!$F$1:$G$5,2,FALSE)</f>
        <v>Fortalecer la Vigilancia.</v>
      </c>
      <c r="E303" s="119" t="s">
        <v>12</v>
      </c>
      <c r="F303" s="95">
        <v>2</v>
      </c>
      <c r="G303" s="95" t="str">
        <f>VLOOKUP(Revisión_Avance_Periodo!$A303,BD_Seguimiento_OAP_2019!$A$2:$G$294,7,FALSE)</f>
        <v>PAI</v>
      </c>
      <c r="H303" s="95" t="str">
        <f>VLOOKUP(Revisión_Avance_Periodo!$A303,BD_Seguimiento_OAP_2019!$A$2:$J$294,10,FALSE)</f>
        <v>PAI_01 - Operacional</v>
      </c>
      <c r="I303" s="95" t="s">
        <v>376</v>
      </c>
      <c r="J303" s="95" t="str">
        <f>VLOOKUP(Revisión_Avance_Periodo!$I303,BD_Seguimiento_OAP_2019!$L:$M,2,FALSE)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3" s="119" t="s">
        <v>8</v>
      </c>
      <c r="L303" s="172">
        <v>4.4642857142857152E-4</v>
      </c>
      <c r="M303" s="182" t="s">
        <v>105</v>
      </c>
      <c r="N303" s="190">
        <f>INDEX(BD_Seguimiento_OAP_2019!$AH$3:$AS$294,MATCH(Revisión_Avance_Periodo!$I303,BD_Seguimiento_OAP_2019!$L$3:$L$294,0),MATCH(Revisión_Avance_Periodo!$M303,BD_Seguimiento_OAP_2019!$AH$2:$AS$2,0))</f>
        <v>25</v>
      </c>
      <c r="O303" s="190">
        <f>INDEX(BD_Seguimiento_OAP_2019!$AV$3:$BG$294,MATCH(Revisión_Avance_Periodo!$I303,BD_Seguimiento_OAP_2019!$L$3:$L$294,0),MATCH(Revisión_Avance_Periodo!$M303,BD_Seguimiento_OAP_2019!$AV$2:$BG$2,0))</f>
        <v>25</v>
      </c>
      <c r="P303" s="188">
        <f t="shared" si="49"/>
        <v>1</v>
      </c>
      <c r="Q303" s="182" t="str">
        <f>VLOOKUP(P303,Tabla_Indicador_Gestion4[#All],3,TRUE)</f>
        <v>Culminada</v>
      </c>
      <c r="R303" s="229">
        <f>SUBTOTAL(9,$N$302:$N303)</f>
        <v>129</v>
      </c>
      <c r="S303" s="230">
        <f>SUBTOTAL(9,$O$302:$O303)</f>
        <v>129</v>
      </c>
      <c r="T303" s="231">
        <f>IFERROR(+Revisión_Avance_Periodo!$S303/Revisión_Avance_Periodo!$R303,0)</f>
        <v>1</v>
      </c>
      <c r="U303" s="184"/>
      <c r="V303" s="185"/>
      <c r="W303" s="183"/>
      <c r="X303" s="183"/>
      <c r="Y303" s="183"/>
      <c r="Z303" s="186"/>
      <c r="AA303" s="187"/>
    </row>
    <row r="304" spans="1:27" x14ac:dyDescent="0.25">
      <c r="A304" s="88">
        <v>26</v>
      </c>
      <c r="B304" s="91" t="str">
        <f>CONCATENATE(Revisión_Avance_Periodo!$C304,";",Revisión_Avance_Periodo!$E304,";",Revisión_Avance_Periodo!$I304)</f>
        <v>OE1;PR_10;ACT_125</v>
      </c>
      <c r="C304" s="170" t="s">
        <v>9</v>
      </c>
      <c r="D304" s="171" t="str">
        <f>VLOOKUP(Revisión_Avance_Periodo!$C304,Componentes_BD!$F$1:$G$5,2,FALSE)</f>
        <v>Fortalecer la Vigilancia.</v>
      </c>
      <c r="E304" s="106" t="s">
        <v>12</v>
      </c>
      <c r="F304" s="89">
        <v>2</v>
      </c>
      <c r="G304" s="89" t="str">
        <f>VLOOKUP(Revisión_Avance_Periodo!$A304,BD_Seguimiento_OAP_2019!$A$2:$G$294,7,FALSE)</f>
        <v>PAI</v>
      </c>
      <c r="H304" s="89" t="str">
        <f>VLOOKUP(Revisión_Avance_Periodo!$A304,BD_Seguimiento_OAP_2019!$A$2:$J$294,10,FALSE)</f>
        <v>PAI_01 - Operacional</v>
      </c>
      <c r="I304" s="89" t="s">
        <v>376</v>
      </c>
      <c r="J304" s="89" t="str">
        <f>VLOOKUP(Revisión_Avance_Periodo!$I304,BD_Seguimiento_OAP_2019!$L:$M,2,FALSE)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4" s="106" t="s">
        <v>8</v>
      </c>
      <c r="L304" s="172">
        <v>4.4642857142857152E-4</v>
      </c>
      <c r="M304" s="173" t="s">
        <v>106</v>
      </c>
      <c r="N304" s="190">
        <f>INDEX(BD_Seguimiento_OAP_2019!$AH$3:$AS$294,MATCH(Revisión_Avance_Periodo!$I304,BD_Seguimiento_OAP_2019!$L$3:$L$294,0),MATCH(Revisión_Avance_Periodo!$M304,BD_Seguimiento_OAP_2019!$AH$2:$AS$2,0))</f>
        <v>80</v>
      </c>
      <c r="O304" s="190">
        <f>INDEX(BD_Seguimiento_OAP_2019!$AV$3:$BG$294,MATCH(Revisión_Avance_Periodo!$I304,BD_Seguimiento_OAP_2019!$L$3:$L$294,0),MATCH(Revisión_Avance_Periodo!$M304,BD_Seguimiento_OAP_2019!$AV$2:$BG$2,0))</f>
        <v>80</v>
      </c>
      <c r="P304" s="189">
        <f t="shared" si="49"/>
        <v>1</v>
      </c>
      <c r="Q304" s="173" t="str">
        <f>VLOOKUP(P304,Tabla_Indicador_Gestion4[#All],3,TRUE)</f>
        <v>Culminada</v>
      </c>
      <c r="R304" s="229">
        <f>SUBTOTAL(9,$N$302:$N304)</f>
        <v>209</v>
      </c>
      <c r="S304" s="230">
        <f>SUBTOTAL(9,$O$302:$O304)</f>
        <v>209</v>
      </c>
      <c r="T304" s="231">
        <f>IFERROR(+Revisión_Avance_Periodo!$S304/Revisión_Avance_Periodo!$R304,0)</f>
        <v>1</v>
      </c>
      <c r="U304" s="184"/>
      <c r="V304" s="185"/>
      <c r="W304" s="183"/>
      <c r="X304" s="183"/>
      <c r="Y304" s="183"/>
      <c r="Z304" s="186"/>
      <c r="AA304" s="187"/>
    </row>
    <row r="305" spans="1:27" x14ac:dyDescent="0.25">
      <c r="A305" s="94">
        <v>26</v>
      </c>
      <c r="B305" s="96" t="str">
        <f>CONCATENATE(Revisión_Avance_Periodo!$C305,";",Revisión_Avance_Periodo!$E305,";",Revisión_Avance_Periodo!$I305)</f>
        <v>OE1;PR_10;ACT_125</v>
      </c>
      <c r="C305" s="180" t="s">
        <v>9</v>
      </c>
      <c r="D305" s="181" t="str">
        <f>VLOOKUP(Revisión_Avance_Periodo!$C305,Componentes_BD!$F$1:$G$5,2,FALSE)</f>
        <v>Fortalecer la Vigilancia.</v>
      </c>
      <c r="E305" s="119" t="s">
        <v>12</v>
      </c>
      <c r="F305" s="95">
        <v>2</v>
      </c>
      <c r="G305" s="95" t="str">
        <f>VLOOKUP(Revisión_Avance_Periodo!$A305,BD_Seguimiento_OAP_2019!$A$2:$G$294,7,FALSE)</f>
        <v>PAI</v>
      </c>
      <c r="H305" s="95" t="str">
        <f>VLOOKUP(Revisión_Avance_Periodo!$A305,BD_Seguimiento_OAP_2019!$A$2:$J$294,10,FALSE)</f>
        <v>PAI_01 - Operacional</v>
      </c>
      <c r="I305" s="95" t="s">
        <v>376</v>
      </c>
      <c r="J305" s="95" t="str">
        <f>VLOOKUP(Revisión_Avance_Periodo!$I305,BD_Seguimiento_OAP_2019!$L:$M,2,FALSE)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5" s="119" t="s">
        <v>8</v>
      </c>
      <c r="L305" s="172">
        <v>4.4642857142857152E-4</v>
      </c>
      <c r="M305" s="182" t="s">
        <v>107</v>
      </c>
      <c r="N305" s="190">
        <f>INDEX(BD_Seguimiento_OAP_2019!$AH$3:$AS$294,MATCH(Revisión_Avance_Periodo!$I305,BD_Seguimiento_OAP_2019!$L$3:$L$294,0),MATCH(Revisión_Avance_Periodo!$M305,BD_Seguimiento_OAP_2019!$AH$2:$AS$2,0))</f>
        <v>140</v>
      </c>
      <c r="O305" s="190">
        <f>INDEX(BD_Seguimiento_OAP_2019!$AV$3:$BG$294,MATCH(Revisión_Avance_Periodo!$I305,BD_Seguimiento_OAP_2019!$L$3:$L$294,0),MATCH(Revisión_Avance_Periodo!$M305,BD_Seguimiento_OAP_2019!$AV$2:$BG$2,0))</f>
        <v>130</v>
      </c>
      <c r="P305" s="188">
        <f t="shared" si="49"/>
        <v>0.9285714285714286</v>
      </c>
      <c r="Q305" s="182" t="str">
        <f>VLOOKUP(P305,Tabla_Indicador_Gestion4[#All],3,TRUE)</f>
        <v>Gestionado</v>
      </c>
      <c r="R305" s="229">
        <f>SUBTOTAL(9,$N$302:$N305)</f>
        <v>349</v>
      </c>
      <c r="S305" s="230">
        <f>SUBTOTAL(9,$O$302:$O305)</f>
        <v>339</v>
      </c>
      <c r="T305" s="231">
        <f>IFERROR(+Revisión_Avance_Periodo!$S305/Revisión_Avance_Periodo!$R305,0)</f>
        <v>0.97134670487106012</v>
      </c>
      <c r="U305" s="184"/>
      <c r="V305" s="185"/>
      <c r="W305" s="183"/>
      <c r="X305" s="183"/>
      <c r="Y305" s="183"/>
      <c r="Z305" s="186"/>
      <c r="AA305" s="187"/>
    </row>
    <row r="306" spans="1:27" x14ac:dyDescent="0.25">
      <c r="A306" s="88">
        <v>26</v>
      </c>
      <c r="B306" s="91" t="str">
        <f>CONCATENATE(Revisión_Avance_Periodo!$C306,";",Revisión_Avance_Periodo!$E306,";",Revisión_Avance_Periodo!$I306)</f>
        <v>OE1;PR_10;ACT_125</v>
      </c>
      <c r="C306" s="170" t="s">
        <v>9</v>
      </c>
      <c r="D306" s="171" t="str">
        <f>VLOOKUP(Revisión_Avance_Periodo!$C306,Componentes_BD!$F$1:$G$5,2,FALSE)</f>
        <v>Fortalecer la Vigilancia.</v>
      </c>
      <c r="E306" s="106" t="s">
        <v>12</v>
      </c>
      <c r="F306" s="89">
        <v>2</v>
      </c>
      <c r="G306" s="89" t="str">
        <f>VLOOKUP(Revisión_Avance_Periodo!$A306,BD_Seguimiento_OAP_2019!$A$2:$G$294,7,FALSE)</f>
        <v>PAI</v>
      </c>
      <c r="H306" s="89" t="str">
        <f>VLOOKUP(Revisión_Avance_Periodo!$A306,BD_Seguimiento_OAP_2019!$A$2:$J$294,10,FALSE)</f>
        <v>PAI_01 - Operacional</v>
      </c>
      <c r="I306" s="89" t="s">
        <v>376</v>
      </c>
      <c r="J306" s="89" t="str">
        <f>VLOOKUP(Revisión_Avance_Periodo!$I306,BD_Seguimiento_OAP_2019!$L:$M,2,FALSE)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6" s="106" t="s">
        <v>8</v>
      </c>
      <c r="L306" s="172">
        <v>4.4642857142857152E-4</v>
      </c>
      <c r="M306" s="173" t="s">
        <v>108</v>
      </c>
      <c r="N306" s="190">
        <f>INDEX(BD_Seguimiento_OAP_2019!$AH$3:$AS$294,MATCH(Revisión_Avance_Periodo!$I306,BD_Seguimiento_OAP_2019!$L$3:$L$294,0),MATCH(Revisión_Avance_Periodo!$M306,BD_Seguimiento_OAP_2019!$AH$2:$AS$2,0))</f>
        <v>0</v>
      </c>
      <c r="O306" s="190">
        <f>INDEX(BD_Seguimiento_OAP_2019!$AV$3:$BG$294,MATCH(Revisión_Avance_Periodo!$I306,BD_Seguimiento_OAP_2019!$L$3:$L$294,0),MATCH(Revisión_Avance_Periodo!$M306,BD_Seguimiento_OAP_2019!$AV$2:$BG$2,0))</f>
        <v>0</v>
      </c>
      <c r="P306" s="175">
        <f>IFERROR((O306/N306),0)</f>
        <v>0</v>
      </c>
      <c r="Q306" s="173" t="str">
        <f>VLOOKUP(P306,Tabla_Indicador_Gestion4[#All],3,TRUE)</f>
        <v>Por Ejecutar</v>
      </c>
      <c r="R306" s="229">
        <f>SUBTOTAL(9,$N$302:$N306)</f>
        <v>349</v>
      </c>
      <c r="S306" s="230">
        <f>SUBTOTAL(9,$O$302:$O306)</f>
        <v>339</v>
      </c>
      <c r="T306" s="231">
        <f>IFERROR(+Revisión_Avance_Periodo!$S306/Revisión_Avance_Periodo!$R306,0)</f>
        <v>0.97134670487106012</v>
      </c>
      <c r="U306" s="184"/>
      <c r="V306" s="185"/>
      <c r="W306" s="183"/>
      <c r="X306" s="183"/>
      <c r="Y306" s="183"/>
      <c r="Z306" s="186"/>
      <c r="AA306" s="187"/>
    </row>
    <row r="307" spans="1:27" x14ac:dyDescent="0.25">
      <c r="A307" s="94">
        <v>26</v>
      </c>
      <c r="B307" s="96" t="str">
        <f>CONCATENATE(Revisión_Avance_Periodo!$C307,";",Revisión_Avance_Periodo!$E307,";",Revisión_Avance_Periodo!$I307)</f>
        <v>OE1;PR_10;ACT_125</v>
      </c>
      <c r="C307" s="180" t="s">
        <v>9</v>
      </c>
      <c r="D307" s="181" t="str">
        <f>VLOOKUP(Revisión_Avance_Periodo!$C307,Componentes_BD!$F$1:$G$5,2,FALSE)</f>
        <v>Fortalecer la Vigilancia.</v>
      </c>
      <c r="E307" s="119" t="s">
        <v>12</v>
      </c>
      <c r="F307" s="95">
        <v>2</v>
      </c>
      <c r="G307" s="95" t="str">
        <f>VLOOKUP(Revisión_Avance_Periodo!$A307,BD_Seguimiento_OAP_2019!$A$2:$G$294,7,FALSE)</f>
        <v>PAI</v>
      </c>
      <c r="H307" s="95" t="str">
        <f>VLOOKUP(Revisión_Avance_Periodo!$A307,BD_Seguimiento_OAP_2019!$A$2:$J$294,10,FALSE)</f>
        <v>PAI_01 - Operacional</v>
      </c>
      <c r="I307" s="95" t="s">
        <v>376</v>
      </c>
      <c r="J307" s="95" t="str">
        <f>VLOOKUP(Revisión_Avance_Periodo!$I307,BD_Seguimiento_OAP_2019!$L:$M,2,FALSE)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7" s="119" t="s">
        <v>8</v>
      </c>
      <c r="L307" s="172">
        <v>4.4642857142857152E-4</v>
      </c>
      <c r="M307" s="182" t="s">
        <v>109</v>
      </c>
      <c r="N307" s="190">
        <f>INDEX(BD_Seguimiento_OAP_2019!$AH$3:$AS$294,MATCH(Revisión_Avance_Periodo!$I307,BD_Seguimiento_OAP_2019!$L$3:$L$294,0),MATCH(Revisión_Avance_Periodo!$M307,BD_Seguimiento_OAP_2019!$AH$2:$AS$2,0))</f>
        <v>400</v>
      </c>
      <c r="O307" s="190">
        <f>INDEX(BD_Seguimiento_OAP_2019!$AV$3:$BG$294,MATCH(Revisión_Avance_Periodo!$I307,BD_Seguimiento_OAP_2019!$L$3:$L$294,0),MATCH(Revisión_Avance_Periodo!$M307,BD_Seguimiento_OAP_2019!$AV$2:$BG$2,0))</f>
        <v>394</v>
      </c>
      <c r="P307" s="188">
        <f t="shared" si="49"/>
        <v>0.98499999999999999</v>
      </c>
      <c r="Q307" s="182" t="str">
        <f>VLOOKUP(P307,Tabla_Indicador_Gestion4[#All],3,TRUE)</f>
        <v>Culminada</v>
      </c>
      <c r="R307" s="229">
        <f>SUBTOTAL(9,$N$302:$N307)</f>
        <v>749</v>
      </c>
      <c r="S307" s="230">
        <f>SUBTOTAL(9,$O$302:$O307)</f>
        <v>733</v>
      </c>
      <c r="T307" s="231">
        <f>IFERROR(+Revisión_Avance_Periodo!$S307/Revisión_Avance_Periodo!$R307,0)</f>
        <v>0.97863818424566085</v>
      </c>
      <c r="U307" s="184"/>
      <c r="V307" s="185"/>
      <c r="W307" s="183"/>
      <c r="X307" s="183"/>
      <c r="Y307" s="183"/>
      <c r="Z307" s="186"/>
      <c r="AA307" s="187"/>
    </row>
    <row r="308" spans="1:27" x14ac:dyDescent="0.25">
      <c r="A308" s="88">
        <v>26</v>
      </c>
      <c r="B308" s="91" t="str">
        <f>CONCATENATE(Revisión_Avance_Periodo!$C308,";",Revisión_Avance_Periodo!$E308,";",Revisión_Avance_Periodo!$I308)</f>
        <v>OE1;PR_10;ACT_125</v>
      </c>
      <c r="C308" s="170" t="s">
        <v>9</v>
      </c>
      <c r="D308" s="171" t="str">
        <f>VLOOKUP(Revisión_Avance_Periodo!$C308,Componentes_BD!$F$1:$G$5,2,FALSE)</f>
        <v>Fortalecer la Vigilancia.</v>
      </c>
      <c r="E308" s="106" t="s">
        <v>12</v>
      </c>
      <c r="F308" s="89">
        <v>2</v>
      </c>
      <c r="G308" s="89" t="str">
        <f>VLOOKUP(Revisión_Avance_Periodo!$A308,BD_Seguimiento_OAP_2019!$A$2:$G$294,7,FALSE)</f>
        <v>PAI</v>
      </c>
      <c r="H308" s="89" t="str">
        <f>VLOOKUP(Revisión_Avance_Periodo!$A308,BD_Seguimiento_OAP_2019!$A$2:$J$294,10,FALSE)</f>
        <v>PAI_01 - Operacional</v>
      </c>
      <c r="I308" s="89" t="s">
        <v>376</v>
      </c>
      <c r="J308" s="89" t="str">
        <f>VLOOKUP(Revisión_Avance_Periodo!$I308,BD_Seguimiento_OAP_2019!$L:$M,2,FALSE)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8" s="106" t="s">
        <v>8</v>
      </c>
      <c r="L308" s="172">
        <v>4.4642857142857152E-4</v>
      </c>
      <c r="M308" s="173" t="s">
        <v>110</v>
      </c>
      <c r="N308" s="190">
        <f>INDEX(BD_Seguimiento_OAP_2019!$AH$3:$AS$294,MATCH(Revisión_Avance_Periodo!$I308,BD_Seguimiento_OAP_2019!$L$3:$L$294,0),MATCH(Revisión_Avance_Periodo!$M308,BD_Seguimiento_OAP_2019!$AH$2:$AS$2,0))</f>
        <v>0</v>
      </c>
      <c r="O308" s="190">
        <f>INDEX(BD_Seguimiento_OAP_2019!$AV$3:$BG$294,MATCH(Revisión_Avance_Periodo!$I308,BD_Seguimiento_OAP_2019!$L$3:$L$294,0),MATCH(Revisión_Avance_Periodo!$M308,BD_Seguimiento_OAP_2019!$AV$2:$BG$2,0))</f>
        <v>0</v>
      </c>
      <c r="P308" s="175">
        <f t="shared" ref="P308:P313" si="59">IFERROR((O308/N308),0)</f>
        <v>0</v>
      </c>
      <c r="Q308" s="173" t="str">
        <f>VLOOKUP(P308,Tabla_Indicador_Gestion4[#All],3,TRUE)</f>
        <v>Por Ejecutar</v>
      </c>
      <c r="R308" s="229">
        <f>SUBTOTAL(9,$N$302:$N308)</f>
        <v>749</v>
      </c>
      <c r="S308" s="230">
        <f>SUBTOTAL(9,$O$302:$O308)</f>
        <v>733</v>
      </c>
      <c r="T308" s="231">
        <f>IFERROR(+Revisión_Avance_Periodo!$S308/Revisión_Avance_Periodo!$R308,0)</f>
        <v>0.97863818424566085</v>
      </c>
      <c r="U308" s="184"/>
      <c r="V308" s="185"/>
      <c r="W308" s="183"/>
      <c r="X308" s="183"/>
      <c r="Y308" s="183"/>
      <c r="Z308" s="186"/>
      <c r="AA308" s="187"/>
    </row>
    <row r="309" spans="1:27" x14ac:dyDescent="0.25">
      <c r="A309" s="94">
        <v>26</v>
      </c>
      <c r="B309" s="96" t="str">
        <f>CONCATENATE(Revisión_Avance_Periodo!$C309,";",Revisión_Avance_Periodo!$E309,";",Revisión_Avance_Periodo!$I309)</f>
        <v>OE1;PR_10;ACT_125</v>
      </c>
      <c r="C309" s="180" t="s">
        <v>9</v>
      </c>
      <c r="D309" s="181" t="str">
        <f>VLOOKUP(Revisión_Avance_Periodo!$C309,Componentes_BD!$F$1:$G$5,2,FALSE)</f>
        <v>Fortalecer la Vigilancia.</v>
      </c>
      <c r="E309" s="119" t="s">
        <v>12</v>
      </c>
      <c r="F309" s="95">
        <v>2</v>
      </c>
      <c r="G309" s="95" t="str">
        <f>VLOOKUP(Revisión_Avance_Periodo!$A309,BD_Seguimiento_OAP_2019!$A$2:$G$294,7,FALSE)</f>
        <v>PAI</v>
      </c>
      <c r="H309" s="95" t="str">
        <f>VLOOKUP(Revisión_Avance_Periodo!$A309,BD_Seguimiento_OAP_2019!$A$2:$J$294,10,FALSE)</f>
        <v>PAI_01 - Operacional</v>
      </c>
      <c r="I309" s="95" t="s">
        <v>376</v>
      </c>
      <c r="J309" s="95" t="str">
        <f>VLOOKUP(Revisión_Avance_Periodo!$I309,BD_Seguimiento_OAP_2019!$L:$M,2,FALSE)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09" s="119" t="s">
        <v>8</v>
      </c>
      <c r="L309" s="172">
        <v>4.4642857142857152E-4</v>
      </c>
      <c r="M309" s="182" t="s">
        <v>111</v>
      </c>
      <c r="N309" s="190">
        <f>INDEX(BD_Seguimiento_OAP_2019!$AH$3:$AS$294,MATCH(Revisión_Avance_Periodo!$I309,BD_Seguimiento_OAP_2019!$L$3:$L$294,0),MATCH(Revisión_Avance_Periodo!$M309,BD_Seguimiento_OAP_2019!$AH$2:$AS$2,0))</f>
        <v>0</v>
      </c>
      <c r="O309" s="190">
        <f>INDEX(BD_Seguimiento_OAP_2019!$AV$3:$BG$294,MATCH(Revisión_Avance_Periodo!$I309,BD_Seguimiento_OAP_2019!$L$3:$L$294,0),MATCH(Revisión_Avance_Periodo!$M309,BD_Seguimiento_OAP_2019!$AV$2:$BG$2,0))</f>
        <v>0</v>
      </c>
      <c r="P309" s="175">
        <f t="shared" si="59"/>
        <v>0</v>
      </c>
      <c r="Q309" s="182" t="str">
        <f>VLOOKUP(P309,Tabla_Indicador_Gestion4[#All],3,TRUE)</f>
        <v>Por Ejecutar</v>
      </c>
      <c r="R309" s="229">
        <f>SUBTOTAL(9,$N$302:$N309)</f>
        <v>749</v>
      </c>
      <c r="S309" s="230">
        <f>SUBTOTAL(9,$O$302:$O309)</f>
        <v>733</v>
      </c>
      <c r="T309" s="231">
        <f>IFERROR(+Revisión_Avance_Periodo!$S309/Revisión_Avance_Periodo!$R309,0)</f>
        <v>0.97863818424566085</v>
      </c>
      <c r="U309" s="184"/>
      <c r="V309" s="185"/>
      <c r="W309" s="183"/>
      <c r="X309" s="183"/>
      <c r="Y309" s="183"/>
      <c r="Z309" s="186"/>
      <c r="AA309" s="187"/>
    </row>
    <row r="310" spans="1:27" x14ac:dyDescent="0.25">
      <c r="A310" s="88">
        <v>26</v>
      </c>
      <c r="B310" s="91" t="str">
        <f>CONCATENATE(Revisión_Avance_Periodo!$C310,";",Revisión_Avance_Periodo!$E310,";",Revisión_Avance_Periodo!$I310)</f>
        <v>OE1;PR_10;ACT_125</v>
      </c>
      <c r="C310" s="170" t="s">
        <v>9</v>
      </c>
      <c r="D310" s="171" t="str">
        <f>VLOOKUP(Revisión_Avance_Periodo!$C310,Componentes_BD!$F$1:$G$5,2,FALSE)</f>
        <v>Fortalecer la Vigilancia.</v>
      </c>
      <c r="E310" s="106" t="s">
        <v>12</v>
      </c>
      <c r="F310" s="89">
        <v>2</v>
      </c>
      <c r="G310" s="89" t="str">
        <f>VLOOKUP(Revisión_Avance_Periodo!$A310,BD_Seguimiento_OAP_2019!$A$2:$G$294,7,FALSE)</f>
        <v>PAI</v>
      </c>
      <c r="H310" s="89" t="str">
        <f>VLOOKUP(Revisión_Avance_Periodo!$A310,BD_Seguimiento_OAP_2019!$A$2:$J$294,10,FALSE)</f>
        <v>PAI_01 - Operacional</v>
      </c>
      <c r="I310" s="89" t="s">
        <v>376</v>
      </c>
      <c r="J310" s="89" t="str">
        <f>VLOOKUP(Revisión_Avance_Periodo!$I310,BD_Seguimiento_OAP_2019!$L:$M,2,FALSE)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10" s="106" t="s">
        <v>8</v>
      </c>
      <c r="L310" s="172">
        <v>4.4642857142857152E-4</v>
      </c>
      <c r="M310" s="173" t="s">
        <v>112</v>
      </c>
      <c r="N310" s="190">
        <f>INDEX(BD_Seguimiento_OAP_2019!$AH$3:$AS$294,MATCH(Revisión_Avance_Periodo!$I310,BD_Seguimiento_OAP_2019!$L$3:$L$294,0),MATCH(Revisión_Avance_Periodo!$M310,BD_Seguimiento_OAP_2019!$AH$2:$AS$2,0))</f>
        <v>0</v>
      </c>
      <c r="O310" s="190">
        <f>INDEX(BD_Seguimiento_OAP_2019!$AV$3:$BG$294,MATCH(Revisión_Avance_Periodo!$I310,BD_Seguimiento_OAP_2019!$L$3:$L$294,0),MATCH(Revisión_Avance_Periodo!$M310,BD_Seguimiento_OAP_2019!$AV$2:$BG$2,0))</f>
        <v>0</v>
      </c>
      <c r="P310" s="175">
        <f t="shared" si="59"/>
        <v>0</v>
      </c>
      <c r="Q310" s="173" t="str">
        <f>VLOOKUP(P310,Tabla_Indicador_Gestion4[#All],3,TRUE)</f>
        <v>Por Ejecutar</v>
      </c>
      <c r="R310" s="229">
        <f>SUBTOTAL(9,$N$302:$N310)</f>
        <v>749</v>
      </c>
      <c r="S310" s="230">
        <f>SUBTOTAL(9,$O$302:$O310)</f>
        <v>733</v>
      </c>
      <c r="T310" s="231">
        <f>IFERROR(+Revisión_Avance_Periodo!$S310/Revisión_Avance_Periodo!$R310,0)</f>
        <v>0.97863818424566085</v>
      </c>
      <c r="U310" s="184"/>
      <c r="V310" s="185"/>
      <c r="W310" s="183"/>
      <c r="X310" s="183"/>
      <c r="Y310" s="183"/>
      <c r="Z310" s="186"/>
      <c r="AA310" s="187"/>
    </row>
    <row r="311" spans="1:27" x14ac:dyDescent="0.25">
      <c r="A311" s="94">
        <v>26</v>
      </c>
      <c r="B311" s="96" t="str">
        <f>CONCATENATE(Revisión_Avance_Periodo!$C311,";",Revisión_Avance_Periodo!$E311,";",Revisión_Avance_Periodo!$I311)</f>
        <v>OE1;PR_10;ACT_125</v>
      </c>
      <c r="C311" s="180" t="s">
        <v>9</v>
      </c>
      <c r="D311" s="181" t="str">
        <f>VLOOKUP(Revisión_Avance_Periodo!$C311,Componentes_BD!$F$1:$G$5,2,FALSE)</f>
        <v>Fortalecer la Vigilancia.</v>
      </c>
      <c r="E311" s="119" t="s">
        <v>12</v>
      </c>
      <c r="F311" s="95">
        <v>2</v>
      </c>
      <c r="G311" s="95" t="str">
        <f>VLOOKUP(Revisión_Avance_Periodo!$A311,BD_Seguimiento_OAP_2019!$A$2:$G$294,7,FALSE)</f>
        <v>PAI</v>
      </c>
      <c r="H311" s="95" t="str">
        <f>VLOOKUP(Revisión_Avance_Periodo!$A311,BD_Seguimiento_OAP_2019!$A$2:$J$294,10,FALSE)</f>
        <v>PAI_01 - Operacional</v>
      </c>
      <c r="I311" s="95" t="s">
        <v>376</v>
      </c>
      <c r="J311" s="95" t="str">
        <f>VLOOKUP(Revisión_Avance_Periodo!$I311,BD_Seguimiento_OAP_2019!$L:$M,2,FALSE)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11" s="119" t="s">
        <v>8</v>
      </c>
      <c r="L311" s="172">
        <v>4.4642857142857152E-4</v>
      </c>
      <c r="M311" s="182" t="s">
        <v>113</v>
      </c>
      <c r="N311" s="190">
        <f>INDEX(BD_Seguimiento_OAP_2019!$AH$3:$AS$294,MATCH(Revisión_Avance_Periodo!$I311,BD_Seguimiento_OAP_2019!$L$3:$L$294,0),MATCH(Revisión_Avance_Periodo!$M311,BD_Seguimiento_OAP_2019!$AH$2:$AS$2,0))</f>
        <v>0</v>
      </c>
      <c r="O311" s="190">
        <f>INDEX(BD_Seguimiento_OAP_2019!$AV$3:$BG$294,MATCH(Revisión_Avance_Periodo!$I311,BD_Seguimiento_OAP_2019!$L$3:$L$294,0),MATCH(Revisión_Avance_Periodo!$M311,BD_Seguimiento_OAP_2019!$AV$2:$BG$2,0))</f>
        <v>0</v>
      </c>
      <c r="P311" s="175">
        <f t="shared" si="59"/>
        <v>0</v>
      </c>
      <c r="Q311" s="182" t="str">
        <f>VLOOKUP(P311,Tabla_Indicador_Gestion4[#All],3,TRUE)</f>
        <v>Por Ejecutar</v>
      </c>
      <c r="R311" s="229">
        <f>SUBTOTAL(9,$N$302:$N311)</f>
        <v>749</v>
      </c>
      <c r="S311" s="230">
        <f>SUBTOTAL(9,$O$302:$O311)</f>
        <v>733</v>
      </c>
      <c r="T311" s="231">
        <f>IFERROR(+Revisión_Avance_Periodo!$S311/Revisión_Avance_Periodo!$R311,0)</f>
        <v>0.97863818424566085</v>
      </c>
      <c r="U311" s="184"/>
      <c r="V311" s="185"/>
      <c r="W311" s="183"/>
      <c r="X311" s="183"/>
      <c r="Y311" s="183"/>
      <c r="Z311" s="186"/>
      <c r="AA311" s="187"/>
    </row>
    <row r="312" spans="1:27" x14ac:dyDescent="0.25">
      <c r="A312" s="88">
        <v>26</v>
      </c>
      <c r="B312" s="91" t="str">
        <f>CONCATENATE(Revisión_Avance_Periodo!$C312,";",Revisión_Avance_Periodo!$E312,";",Revisión_Avance_Periodo!$I312)</f>
        <v>OE1;PR_10;ACT_125</v>
      </c>
      <c r="C312" s="170" t="s">
        <v>9</v>
      </c>
      <c r="D312" s="171" t="str">
        <f>VLOOKUP(Revisión_Avance_Periodo!$C312,Componentes_BD!$F$1:$G$5,2,FALSE)</f>
        <v>Fortalecer la Vigilancia.</v>
      </c>
      <c r="E312" s="106" t="s">
        <v>12</v>
      </c>
      <c r="F312" s="89">
        <v>2</v>
      </c>
      <c r="G312" s="89" t="str">
        <f>VLOOKUP(Revisión_Avance_Periodo!$A312,BD_Seguimiento_OAP_2019!$A$2:$G$294,7,FALSE)</f>
        <v>PAI</v>
      </c>
      <c r="H312" s="89" t="str">
        <f>VLOOKUP(Revisión_Avance_Periodo!$A312,BD_Seguimiento_OAP_2019!$A$2:$J$294,10,FALSE)</f>
        <v>PAI_01 - Operacional</v>
      </c>
      <c r="I312" s="89" t="s">
        <v>376</v>
      </c>
      <c r="J312" s="89" t="str">
        <f>VLOOKUP(Revisión_Avance_Periodo!$I312,BD_Seguimiento_OAP_2019!$L:$M,2,FALSE)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12" s="106" t="s">
        <v>8</v>
      </c>
      <c r="L312" s="172">
        <v>4.4642857142857152E-4</v>
      </c>
      <c r="M312" s="173" t="s">
        <v>114</v>
      </c>
      <c r="N312" s="190">
        <f>INDEX(BD_Seguimiento_OAP_2019!$AH$3:$AS$294,MATCH(Revisión_Avance_Periodo!$I312,BD_Seguimiento_OAP_2019!$L$3:$L$294,0),MATCH(Revisión_Avance_Periodo!$M312,BD_Seguimiento_OAP_2019!$AH$2:$AS$2,0))</f>
        <v>0</v>
      </c>
      <c r="O312" s="190">
        <f>INDEX(BD_Seguimiento_OAP_2019!$AV$3:$BG$294,MATCH(Revisión_Avance_Periodo!$I312,BD_Seguimiento_OAP_2019!$L$3:$L$294,0),MATCH(Revisión_Avance_Periodo!$M312,BD_Seguimiento_OAP_2019!$AV$2:$BG$2,0))</f>
        <v>0</v>
      </c>
      <c r="P312" s="175">
        <f t="shared" si="59"/>
        <v>0</v>
      </c>
      <c r="Q312" s="173" t="str">
        <f>VLOOKUP(P312,Tabla_Indicador_Gestion4[#All],3,TRUE)</f>
        <v>Por Ejecutar</v>
      </c>
      <c r="R312" s="229">
        <f>SUBTOTAL(9,$N$302:$N312)</f>
        <v>749</v>
      </c>
      <c r="S312" s="230">
        <f>SUBTOTAL(9,$O$302:$O312)</f>
        <v>733</v>
      </c>
      <c r="T312" s="231">
        <f>IFERROR(+Revisión_Avance_Periodo!$S312/Revisión_Avance_Periodo!$R312,0)</f>
        <v>0.97863818424566085</v>
      </c>
      <c r="U312" s="184"/>
      <c r="V312" s="185"/>
      <c r="W312" s="183"/>
      <c r="X312" s="183"/>
      <c r="Y312" s="183"/>
      <c r="Z312" s="186"/>
      <c r="AA312" s="187"/>
    </row>
    <row r="313" spans="1:27" ht="15.75" thickBot="1" x14ac:dyDescent="0.3">
      <c r="A313" s="94">
        <v>26</v>
      </c>
      <c r="B313" s="96" t="str">
        <f>CONCATENATE(Revisión_Avance_Periodo!$C313,";",Revisión_Avance_Periodo!$E313,";",Revisión_Avance_Periodo!$I313)</f>
        <v>OE1;PR_10;ACT_125</v>
      </c>
      <c r="C313" s="180" t="s">
        <v>9</v>
      </c>
      <c r="D313" s="181" t="str">
        <f>VLOOKUP(Revisión_Avance_Periodo!$C313,Componentes_BD!$F$1:$G$5,2,FALSE)</f>
        <v>Fortalecer la Vigilancia.</v>
      </c>
      <c r="E313" s="119" t="s">
        <v>12</v>
      </c>
      <c r="F313" s="95">
        <v>2</v>
      </c>
      <c r="G313" s="95" t="str">
        <f>VLOOKUP(Revisión_Avance_Periodo!$A313,BD_Seguimiento_OAP_2019!$A$2:$G$294,7,FALSE)</f>
        <v>PAI</v>
      </c>
      <c r="H313" s="95" t="str">
        <f>VLOOKUP(Revisión_Avance_Periodo!$A313,BD_Seguimiento_OAP_2019!$A$2:$J$294,10,FALSE)</f>
        <v>PAI_01 - Operacional</v>
      </c>
      <c r="I313" s="95" t="s">
        <v>376</v>
      </c>
      <c r="J313" s="95" t="str">
        <f>VLOOKUP(Revisión_Avance_Periodo!$I313,BD_Seguimiento_OAP_2019!$L:$M,2,FALSE)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313" s="119" t="s">
        <v>8</v>
      </c>
      <c r="L313" s="172">
        <v>4.4642857142857152E-4</v>
      </c>
      <c r="M313" s="182" t="s">
        <v>115</v>
      </c>
      <c r="N313" s="190">
        <f>INDEX(BD_Seguimiento_OAP_2019!$AH$3:$AS$294,MATCH(Revisión_Avance_Periodo!$I313,BD_Seguimiento_OAP_2019!$L$3:$L$294,0),MATCH(Revisión_Avance_Periodo!$M313,BD_Seguimiento_OAP_2019!$AH$2:$AS$2,0))</f>
        <v>0</v>
      </c>
      <c r="O313" s="190">
        <f>INDEX(BD_Seguimiento_OAP_2019!$AV$3:$BG$294,MATCH(Revisión_Avance_Periodo!$I313,BD_Seguimiento_OAP_2019!$L$3:$L$294,0),MATCH(Revisión_Avance_Periodo!$M313,BD_Seguimiento_OAP_2019!$AV$2:$BG$2,0))</f>
        <v>0</v>
      </c>
      <c r="P313" s="175">
        <f t="shared" si="59"/>
        <v>0</v>
      </c>
      <c r="Q313" s="182" t="str">
        <f>VLOOKUP(P313,Tabla_Indicador_Gestion4[#All],3,TRUE)</f>
        <v>Por Ejecutar</v>
      </c>
      <c r="R313" s="229">
        <f>SUBTOTAL(9,$N$302:$N313)</f>
        <v>749</v>
      </c>
      <c r="S313" s="230">
        <f>SUBTOTAL(9,$O$302:$O313)</f>
        <v>733</v>
      </c>
      <c r="T313" s="231">
        <f>IFERROR(+Revisión_Avance_Periodo!$S313/Revisión_Avance_Periodo!$R313,0)</f>
        <v>0.97863818424566085</v>
      </c>
      <c r="U313" s="184"/>
      <c r="V313" s="185"/>
      <c r="W313" s="183"/>
      <c r="X313" s="183"/>
      <c r="Y313" s="183"/>
      <c r="Z313" s="186"/>
      <c r="AA313" s="187"/>
    </row>
    <row r="314" spans="1:27" x14ac:dyDescent="0.25">
      <c r="A314" s="88">
        <v>27</v>
      </c>
      <c r="B314" s="91" t="str">
        <f>CONCATENATE(Revisión_Avance_Periodo!$C314,";",Revisión_Avance_Periodo!$E314,";",Revisión_Avance_Periodo!$I314)</f>
        <v>OE1;PR_10;ACT_126</v>
      </c>
      <c r="C314" s="170" t="s">
        <v>9</v>
      </c>
      <c r="D314" s="171" t="str">
        <f>VLOOKUP(Revisión_Avance_Periodo!$C314,Componentes_BD!$F$1:$G$5,2,FALSE)</f>
        <v>Fortalecer la Vigilancia.</v>
      </c>
      <c r="E314" s="106" t="s">
        <v>12</v>
      </c>
      <c r="F314" s="89">
        <v>2</v>
      </c>
      <c r="G314" s="89" t="str">
        <f>VLOOKUP(Revisión_Avance_Periodo!$A314,BD_Seguimiento_OAP_2019!$A$2:$G$294,7,FALSE)</f>
        <v>PAI</v>
      </c>
      <c r="H314" s="89" t="str">
        <f>VLOOKUP(Revisión_Avance_Periodo!$A314,BD_Seguimiento_OAP_2019!$A$2:$J$294,10,FALSE)</f>
        <v>PAI_01 - Operacional</v>
      </c>
      <c r="I314" s="89" t="s">
        <v>385</v>
      </c>
      <c r="J314" s="89" t="str">
        <f>VLOOKUP(Revisión_Avance_Periodo!$I314,BD_Seguimiento_OAP_2019!$L:$M,2,FALSE)</f>
        <v>Trasladar la sede a otras instalaciones</v>
      </c>
      <c r="K314" s="106" t="s">
        <v>8</v>
      </c>
      <c r="L314" s="172">
        <v>4.4642857142857152E-4</v>
      </c>
      <c r="M314" s="173" t="s">
        <v>104</v>
      </c>
      <c r="N314" s="174">
        <f>INDEX(BD_Seguimiento_OAP_2019!$AH$3:$AS$294,MATCH(Revisión_Avance_Periodo!$I314,BD_Seguimiento_OAP_2019!$L$3:$L$294,0),MATCH(Revisión_Avance_Periodo!$M314,BD_Seguimiento_OAP_2019!$AH$2:$AS$2,0))</f>
        <v>0.15</v>
      </c>
      <c r="O314" s="174">
        <f>INDEX(BD_Seguimiento_OAP_2019!$AV$3:$BG$294,MATCH(Revisión_Avance_Periodo!$I314,BD_Seguimiento_OAP_2019!$L$3:$L$294,0),MATCH(Revisión_Avance_Periodo!$M314,BD_Seguimiento_OAP_2019!$AV$2:$BG$2,0))</f>
        <v>0.15</v>
      </c>
      <c r="P314" s="189">
        <f t="shared" si="49"/>
        <v>1</v>
      </c>
      <c r="Q314" s="173" t="str">
        <f>VLOOKUP(P314,Tabla_Indicador_Gestion4[#All],3,TRUE)</f>
        <v>Culminada</v>
      </c>
      <c r="R314" s="213">
        <f>SUBTOTAL(9,$N$314:$N314)</f>
        <v>0.15</v>
      </c>
      <c r="S314" s="214">
        <f>SUBTOTAL(9,$O$314:$O314)</f>
        <v>0.15</v>
      </c>
      <c r="T314" s="234">
        <f>IFERROR(+Revisión_Avance_Periodo!$S314/Revisión_Avance_Periodo!$R314,0)</f>
        <v>1</v>
      </c>
      <c r="U314" s="177">
        <f>SUBTOTAL(9,N314:N325)</f>
        <v>1</v>
      </c>
      <c r="V314" s="176">
        <f>SUBTOTAL(9,O314:O325)</f>
        <v>0.9</v>
      </c>
      <c r="W314" s="176">
        <f t="shared" ref="W314" si="60">+V314/U314</f>
        <v>0.9</v>
      </c>
      <c r="X314" s="176"/>
      <c r="Y314" s="176">
        <f>100%-Revisión_Avance_Periodo!$W314</f>
        <v>9.9999999999999978E-2</v>
      </c>
      <c r="Z314" s="178" t="str">
        <f>VLOOKUP(W314,Tabla_Indicador_Gestion4[],3,TRUE)</f>
        <v>Gestionado</v>
      </c>
      <c r="AA314" s="179">
        <f>Revisión_Avance_Periodo!$W314*Revisión_Avance_Periodo!$L314</f>
        <v>4.0178571428571439E-4</v>
      </c>
    </row>
    <row r="315" spans="1:27" x14ac:dyDescent="0.25">
      <c r="A315" s="94">
        <v>27</v>
      </c>
      <c r="B315" s="96" t="str">
        <f>CONCATENATE(Revisión_Avance_Periodo!$C315,";",Revisión_Avance_Periodo!$E315,";",Revisión_Avance_Periodo!$I315)</f>
        <v>OE1;PR_10;ACT_126</v>
      </c>
      <c r="C315" s="180" t="s">
        <v>9</v>
      </c>
      <c r="D315" s="181" t="str">
        <f>VLOOKUP(Revisión_Avance_Periodo!$C315,Componentes_BD!$F$1:$G$5,2,FALSE)</f>
        <v>Fortalecer la Vigilancia.</v>
      </c>
      <c r="E315" s="119" t="s">
        <v>12</v>
      </c>
      <c r="F315" s="95">
        <v>2</v>
      </c>
      <c r="G315" s="95" t="str">
        <f>VLOOKUP(Revisión_Avance_Periodo!$A315,BD_Seguimiento_OAP_2019!$A$2:$G$294,7,FALSE)</f>
        <v>PAI</v>
      </c>
      <c r="H315" s="95" t="str">
        <f>VLOOKUP(Revisión_Avance_Periodo!$A315,BD_Seguimiento_OAP_2019!$A$2:$J$294,10,FALSE)</f>
        <v>PAI_01 - Operacional</v>
      </c>
      <c r="I315" s="95" t="s">
        <v>385</v>
      </c>
      <c r="J315" s="95" t="str">
        <f>VLOOKUP(Revisión_Avance_Periodo!$I315,BD_Seguimiento_OAP_2019!$L:$M,2,FALSE)</f>
        <v>Trasladar la sede a otras instalaciones</v>
      </c>
      <c r="K315" s="119" t="s">
        <v>8</v>
      </c>
      <c r="L315" s="172">
        <v>4.4642857142857152E-4</v>
      </c>
      <c r="M315" s="182" t="s">
        <v>105</v>
      </c>
      <c r="N315" s="174">
        <f>INDEX(BD_Seguimiento_OAP_2019!$AH$3:$AS$294,MATCH(Revisión_Avance_Periodo!$I315,BD_Seguimiento_OAP_2019!$L$3:$L$294,0),MATCH(Revisión_Avance_Periodo!$M315,BD_Seguimiento_OAP_2019!$AH$2:$AS$2,0))</f>
        <v>0.1</v>
      </c>
      <c r="O315" s="174">
        <f>INDEX(BD_Seguimiento_OAP_2019!$AV$3:$BG$294,MATCH(Revisión_Avance_Periodo!$I315,BD_Seguimiento_OAP_2019!$L$3:$L$294,0),MATCH(Revisión_Avance_Periodo!$M315,BD_Seguimiento_OAP_2019!$AV$2:$BG$2,0))</f>
        <v>0.1</v>
      </c>
      <c r="P315" s="188">
        <f t="shared" si="49"/>
        <v>1</v>
      </c>
      <c r="Q315" s="182" t="str">
        <f>VLOOKUP(P315,Tabla_Indicador_Gestion4[#All],3,TRUE)</f>
        <v>Culminada</v>
      </c>
      <c r="R315" s="215">
        <f>SUBTOTAL(9,$N$314:$N315)</f>
        <v>0.25</v>
      </c>
      <c r="S315" s="216">
        <f>SUBTOTAL(9,$O$314:$O315)</f>
        <v>0.25</v>
      </c>
      <c r="T315" s="231">
        <f>IFERROR(+Revisión_Avance_Periodo!$S315/Revisión_Avance_Periodo!$R315,0)</f>
        <v>1</v>
      </c>
      <c r="U315" s="184"/>
      <c r="V315" s="185"/>
      <c r="W315" s="183"/>
      <c r="X315" s="183"/>
      <c r="Y315" s="183"/>
      <c r="Z315" s="186"/>
      <c r="AA315" s="187"/>
    </row>
    <row r="316" spans="1:27" x14ac:dyDescent="0.25">
      <c r="A316" s="88">
        <v>27</v>
      </c>
      <c r="B316" s="91" t="str">
        <f>CONCATENATE(Revisión_Avance_Periodo!$C316,";",Revisión_Avance_Periodo!$E316,";",Revisión_Avance_Periodo!$I316)</f>
        <v>OE1;PR_10;ACT_126</v>
      </c>
      <c r="C316" s="170" t="s">
        <v>9</v>
      </c>
      <c r="D316" s="171" t="str">
        <f>VLOOKUP(Revisión_Avance_Periodo!$C316,Componentes_BD!$F$1:$G$5,2,FALSE)</f>
        <v>Fortalecer la Vigilancia.</v>
      </c>
      <c r="E316" s="106" t="s">
        <v>12</v>
      </c>
      <c r="F316" s="89">
        <v>2</v>
      </c>
      <c r="G316" s="89" t="str">
        <f>VLOOKUP(Revisión_Avance_Periodo!$A316,BD_Seguimiento_OAP_2019!$A$2:$G$294,7,FALSE)</f>
        <v>PAI</v>
      </c>
      <c r="H316" s="89" t="str">
        <f>VLOOKUP(Revisión_Avance_Periodo!$A316,BD_Seguimiento_OAP_2019!$A$2:$J$294,10,FALSE)</f>
        <v>PAI_01 - Operacional</v>
      </c>
      <c r="I316" s="89" t="s">
        <v>385</v>
      </c>
      <c r="J316" s="89" t="str">
        <f>VLOOKUP(Revisión_Avance_Periodo!$I316,BD_Seguimiento_OAP_2019!$L:$M,2,FALSE)</f>
        <v>Trasladar la sede a otras instalaciones</v>
      </c>
      <c r="K316" s="106" t="s">
        <v>8</v>
      </c>
      <c r="L316" s="172">
        <v>4.4642857142857152E-4</v>
      </c>
      <c r="M316" s="173" t="s">
        <v>106</v>
      </c>
      <c r="N316" s="174">
        <f>INDEX(BD_Seguimiento_OAP_2019!$AH$3:$AS$294,MATCH(Revisión_Avance_Periodo!$I316,BD_Seguimiento_OAP_2019!$L$3:$L$294,0),MATCH(Revisión_Avance_Periodo!$M316,BD_Seguimiento_OAP_2019!$AH$2:$AS$2,0))</f>
        <v>0.25</v>
      </c>
      <c r="O316" s="174">
        <f>INDEX(BD_Seguimiento_OAP_2019!$AV$3:$BG$294,MATCH(Revisión_Avance_Periodo!$I316,BD_Seguimiento_OAP_2019!$L$3:$L$294,0),MATCH(Revisión_Avance_Periodo!$M316,BD_Seguimiento_OAP_2019!$AV$2:$BG$2,0))</f>
        <v>0.25</v>
      </c>
      <c r="P316" s="189">
        <f t="shared" si="49"/>
        <v>1</v>
      </c>
      <c r="Q316" s="173" t="str">
        <f>VLOOKUP(P316,Tabla_Indicador_Gestion4[#All],3,TRUE)</f>
        <v>Culminada</v>
      </c>
      <c r="R316" s="215">
        <f>SUBTOTAL(9,$N$314:$N316)</f>
        <v>0.5</v>
      </c>
      <c r="S316" s="216">
        <f>SUBTOTAL(9,$O$314:$O316)</f>
        <v>0.5</v>
      </c>
      <c r="T316" s="231">
        <f>IFERROR(+Revisión_Avance_Periodo!$S316/Revisión_Avance_Periodo!$R316,0)</f>
        <v>1</v>
      </c>
      <c r="U316" s="184"/>
      <c r="V316" s="185"/>
      <c r="W316" s="183"/>
      <c r="X316" s="183"/>
      <c r="Y316" s="183"/>
      <c r="Z316" s="186"/>
      <c r="AA316" s="187"/>
    </row>
    <row r="317" spans="1:27" x14ac:dyDescent="0.25">
      <c r="A317" s="94">
        <v>27</v>
      </c>
      <c r="B317" s="96" t="str">
        <f>CONCATENATE(Revisión_Avance_Periodo!$C317,";",Revisión_Avance_Periodo!$E317,";",Revisión_Avance_Periodo!$I317)</f>
        <v>OE1;PR_10;ACT_126</v>
      </c>
      <c r="C317" s="180" t="s">
        <v>9</v>
      </c>
      <c r="D317" s="181" t="str">
        <f>VLOOKUP(Revisión_Avance_Periodo!$C317,Componentes_BD!$F$1:$G$5,2,FALSE)</f>
        <v>Fortalecer la Vigilancia.</v>
      </c>
      <c r="E317" s="119" t="s">
        <v>12</v>
      </c>
      <c r="F317" s="95">
        <v>2</v>
      </c>
      <c r="G317" s="95" t="str">
        <f>VLOOKUP(Revisión_Avance_Periodo!$A317,BD_Seguimiento_OAP_2019!$A$2:$G$294,7,FALSE)</f>
        <v>PAI</v>
      </c>
      <c r="H317" s="95" t="str">
        <f>VLOOKUP(Revisión_Avance_Periodo!$A317,BD_Seguimiento_OAP_2019!$A$2:$J$294,10,FALSE)</f>
        <v>PAI_01 - Operacional</v>
      </c>
      <c r="I317" s="95" t="s">
        <v>385</v>
      </c>
      <c r="J317" s="95" t="str">
        <f>VLOOKUP(Revisión_Avance_Periodo!$I317,BD_Seguimiento_OAP_2019!$L:$M,2,FALSE)</f>
        <v>Trasladar la sede a otras instalaciones</v>
      </c>
      <c r="K317" s="119" t="s">
        <v>8</v>
      </c>
      <c r="L317" s="172">
        <v>4.4642857142857152E-4</v>
      </c>
      <c r="M317" s="182" t="s">
        <v>107</v>
      </c>
      <c r="N317" s="174">
        <f>INDEX(BD_Seguimiento_OAP_2019!$AH$3:$AS$294,MATCH(Revisión_Avance_Periodo!$I317,BD_Seguimiento_OAP_2019!$L$3:$L$294,0),MATCH(Revisión_Avance_Periodo!$M317,BD_Seguimiento_OAP_2019!$AH$2:$AS$2,0))</f>
        <v>0.25</v>
      </c>
      <c r="O317" s="174">
        <f>INDEX(BD_Seguimiento_OAP_2019!$AV$3:$BG$294,MATCH(Revisión_Avance_Periodo!$I317,BD_Seguimiento_OAP_2019!$L$3:$L$294,0),MATCH(Revisión_Avance_Periodo!$M317,BD_Seguimiento_OAP_2019!$AV$2:$BG$2,0))</f>
        <v>0.25</v>
      </c>
      <c r="P317" s="188">
        <f t="shared" si="49"/>
        <v>1</v>
      </c>
      <c r="Q317" s="182" t="str">
        <f>VLOOKUP(P317,Tabla_Indicador_Gestion4[#All],3,TRUE)</f>
        <v>Culminada</v>
      </c>
      <c r="R317" s="215">
        <f>SUBTOTAL(9,$N$314:$N317)</f>
        <v>0.75</v>
      </c>
      <c r="S317" s="216">
        <f>SUBTOTAL(9,$O$314:$O317)</f>
        <v>0.75</v>
      </c>
      <c r="T317" s="231">
        <f>IFERROR(+Revisión_Avance_Periodo!$S317/Revisión_Avance_Periodo!$R317,0)</f>
        <v>1</v>
      </c>
      <c r="U317" s="184"/>
      <c r="V317" s="185"/>
      <c r="W317" s="183"/>
      <c r="X317" s="183"/>
      <c r="Y317" s="183"/>
      <c r="Z317" s="186"/>
      <c r="AA317" s="187"/>
    </row>
    <row r="318" spans="1:27" x14ac:dyDescent="0.25">
      <c r="A318" s="88">
        <v>27</v>
      </c>
      <c r="B318" s="91" t="str">
        <f>CONCATENATE(Revisión_Avance_Periodo!$C318,";",Revisión_Avance_Periodo!$E318,";",Revisión_Avance_Periodo!$I318)</f>
        <v>OE1;PR_10;ACT_126</v>
      </c>
      <c r="C318" s="170" t="s">
        <v>9</v>
      </c>
      <c r="D318" s="171" t="str">
        <f>VLOOKUP(Revisión_Avance_Periodo!$C318,Componentes_BD!$F$1:$G$5,2,FALSE)</f>
        <v>Fortalecer la Vigilancia.</v>
      </c>
      <c r="E318" s="106" t="s">
        <v>12</v>
      </c>
      <c r="F318" s="89">
        <v>2</v>
      </c>
      <c r="G318" s="89" t="str">
        <f>VLOOKUP(Revisión_Avance_Periodo!$A318,BD_Seguimiento_OAP_2019!$A$2:$G$294,7,FALSE)</f>
        <v>PAI</v>
      </c>
      <c r="H318" s="89" t="str">
        <f>VLOOKUP(Revisión_Avance_Periodo!$A318,BD_Seguimiento_OAP_2019!$A$2:$J$294,10,FALSE)</f>
        <v>PAI_01 - Operacional</v>
      </c>
      <c r="I318" s="89" t="s">
        <v>385</v>
      </c>
      <c r="J318" s="89" t="str">
        <f>VLOOKUP(Revisión_Avance_Periodo!$I318,BD_Seguimiento_OAP_2019!$L:$M,2,FALSE)</f>
        <v>Trasladar la sede a otras instalaciones</v>
      </c>
      <c r="K318" s="106" t="s">
        <v>8</v>
      </c>
      <c r="L318" s="172">
        <v>4.4642857142857152E-4</v>
      </c>
      <c r="M318" s="173" t="s">
        <v>108</v>
      </c>
      <c r="N318" s="174">
        <f>INDEX(BD_Seguimiento_OAP_2019!$AH$3:$AS$294,MATCH(Revisión_Avance_Periodo!$I318,BD_Seguimiento_OAP_2019!$L$3:$L$294,0),MATCH(Revisión_Avance_Periodo!$M318,BD_Seguimiento_OAP_2019!$AH$2:$AS$2,0))</f>
        <v>0.1</v>
      </c>
      <c r="O318" s="174">
        <f>INDEX(BD_Seguimiento_OAP_2019!$AV$3:$BG$294,MATCH(Revisión_Avance_Periodo!$I318,BD_Seguimiento_OAP_2019!$L$3:$L$294,0),MATCH(Revisión_Avance_Periodo!$M318,BD_Seguimiento_OAP_2019!$AV$2:$BG$2,0))</f>
        <v>0</v>
      </c>
      <c r="P318" s="189">
        <f t="shared" si="49"/>
        <v>0</v>
      </c>
      <c r="Q318" s="173" t="str">
        <f>VLOOKUP(P318,Tabla_Indicador_Gestion4[#All],3,TRUE)</f>
        <v>Por Ejecutar</v>
      </c>
      <c r="R318" s="215">
        <f>SUBTOTAL(9,$N$314:$N318)</f>
        <v>0.85</v>
      </c>
      <c r="S318" s="216">
        <f>SUBTOTAL(9,$O$314:$O318)</f>
        <v>0.75</v>
      </c>
      <c r="T318" s="231">
        <f>IFERROR(+Revisión_Avance_Periodo!$S318/Revisión_Avance_Periodo!$R318,0)</f>
        <v>0.88235294117647056</v>
      </c>
      <c r="U318" s="184"/>
      <c r="V318" s="185"/>
      <c r="W318" s="183"/>
      <c r="X318" s="183"/>
      <c r="Y318" s="183"/>
      <c r="Z318" s="186"/>
      <c r="AA318" s="187"/>
    </row>
    <row r="319" spans="1:27" x14ac:dyDescent="0.25">
      <c r="A319" s="94">
        <v>27</v>
      </c>
      <c r="B319" s="96" t="str">
        <f>CONCATENATE(Revisión_Avance_Periodo!$C319,";",Revisión_Avance_Periodo!$E319,";",Revisión_Avance_Periodo!$I319)</f>
        <v>OE1;PR_10;ACT_126</v>
      </c>
      <c r="C319" s="180" t="s">
        <v>9</v>
      </c>
      <c r="D319" s="181" t="str">
        <f>VLOOKUP(Revisión_Avance_Periodo!$C319,Componentes_BD!$F$1:$G$5,2,FALSE)</f>
        <v>Fortalecer la Vigilancia.</v>
      </c>
      <c r="E319" s="119" t="s">
        <v>12</v>
      </c>
      <c r="F319" s="95">
        <v>2</v>
      </c>
      <c r="G319" s="95" t="str">
        <f>VLOOKUP(Revisión_Avance_Periodo!$A319,BD_Seguimiento_OAP_2019!$A$2:$G$294,7,FALSE)</f>
        <v>PAI</v>
      </c>
      <c r="H319" s="95" t="str">
        <f>VLOOKUP(Revisión_Avance_Periodo!$A319,BD_Seguimiento_OAP_2019!$A$2:$J$294,10,FALSE)</f>
        <v>PAI_01 - Operacional</v>
      </c>
      <c r="I319" s="95" t="s">
        <v>385</v>
      </c>
      <c r="J319" s="95" t="str">
        <f>VLOOKUP(Revisión_Avance_Periodo!$I319,BD_Seguimiento_OAP_2019!$L:$M,2,FALSE)</f>
        <v>Trasladar la sede a otras instalaciones</v>
      </c>
      <c r="K319" s="119" t="s">
        <v>8</v>
      </c>
      <c r="L319" s="172">
        <v>4.4642857142857152E-4</v>
      </c>
      <c r="M319" s="182" t="s">
        <v>109</v>
      </c>
      <c r="N319" s="174">
        <f>INDEX(BD_Seguimiento_OAP_2019!$AH$3:$AS$294,MATCH(Revisión_Avance_Periodo!$I319,BD_Seguimiento_OAP_2019!$L$3:$L$294,0),MATCH(Revisión_Avance_Periodo!$M319,BD_Seguimiento_OAP_2019!$AH$2:$AS$2,0))</f>
        <v>0.15</v>
      </c>
      <c r="O319" s="174">
        <f>INDEX(BD_Seguimiento_OAP_2019!$AV$3:$BG$294,MATCH(Revisión_Avance_Periodo!$I319,BD_Seguimiento_OAP_2019!$L$3:$L$294,0),MATCH(Revisión_Avance_Periodo!$M319,BD_Seguimiento_OAP_2019!$AV$2:$BG$2,0))</f>
        <v>0.15</v>
      </c>
      <c r="P319" s="188">
        <f t="shared" si="49"/>
        <v>1</v>
      </c>
      <c r="Q319" s="182" t="str">
        <f>VLOOKUP(P319,Tabla_Indicador_Gestion4[#All],3,TRUE)</f>
        <v>Culminada</v>
      </c>
      <c r="R319" s="215">
        <f>SUBTOTAL(9,$N$314:$N319)</f>
        <v>1</v>
      </c>
      <c r="S319" s="216">
        <f>SUBTOTAL(9,$O$314:$O319)</f>
        <v>0.9</v>
      </c>
      <c r="T319" s="231">
        <f>IFERROR(+Revisión_Avance_Periodo!$S319/Revisión_Avance_Periodo!$R319,0)</f>
        <v>0.9</v>
      </c>
      <c r="U319" s="184"/>
      <c r="V319" s="185"/>
      <c r="W319" s="183"/>
      <c r="X319" s="183"/>
      <c r="Y319" s="183"/>
      <c r="Z319" s="186"/>
      <c r="AA319" s="187"/>
    </row>
    <row r="320" spans="1:27" x14ac:dyDescent="0.25">
      <c r="A320" s="88">
        <v>27</v>
      </c>
      <c r="B320" s="91" t="str">
        <f>CONCATENATE(Revisión_Avance_Periodo!$C320,";",Revisión_Avance_Periodo!$E320,";",Revisión_Avance_Periodo!$I320)</f>
        <v>OE1;PR_10;ACT_126</v>
      </c>
      <c r="C320" s="170" t="s">
        <v>9</v>
      </c>
      <c r="D320" s="171" t="str">
        <f>VLOOKUP(Revisión_Avance_Periodo!$C320,Componentes_BD!$F$1:$G$5,2,FALSE)</f>
        <v>Fortalecer la Vigilancia.</v>
      </c>
      <c r="E320" s="106" t="s">
        <v>12</v>
      </c>
      <c r="F320" s="89">
        <v>2</v>
      </c>
      <c r="G320" s="89" t="str">
        <f>VLOOKUP(Revisión_Avance_Periodo!$A320,BD_Seguimiento_OAP_2019!$A$2:$G$294,7,FALSE)</f>
        <v>PAI</v>
      </c>
      <c r="H320" s="89" t="str">
        <f>VLOOKUP(Revisión_Avance_Periodo!$A320,BD_Seguimiento_OAP_2019!$A$2:$J$294,10,FALSE)</f>
        <v>PAI_01 - Operacional</v>
      </c>
      <c r="I320" s="89" t="s">
        <v>385</v>
      </c>
      <c r="J320" s="89" t="str">
        <f>VLOOKUP(Revisión_Avance_Periodo!$I320,BD_Seguimiento_OAP_2019!$L:$M,2,FALSE)</f>
        <v>Trasladar la sede a otras instalaciones</v>
      </c>
      <c r="K320" s="106" t="s">
        <v>8</v>
      </c>
      <c r="L320" s="172">
        <v>4.4642857142857152E-4</v>
      </c>
      <c r="M320" s="173" t="s">
        <v>110</v>
      </c>
      <c r="N320" s="174">
        <f>INDEX(BD_Seguimiento_OAP_2019!$AH$3:$AS$294,MATCH(Revisión_Avance_Periodo!$I320,BD_Seguimiento_OAP_2019!$L$3:$L$294,0),MATCH(Revisión_Avance_Periodo!$M320,BD_Seguimiento_OAP_2019!$AH$2:$AS$2,0))</f>
        <v>0</v>
      </c>
      <c r="O320" s="174">
        <f>INDEX(BD_Seguimiento_OAP_2019!$AV$3:$BG$294,MATCH(Revisión_Avance_Periodo!$I320,BD_Seguimiento_OAP_2019!$L$3:$L$294,0),MATCH(Revisión_Avance_Periodo!$M320,BD_Seguimiento_OAP_2019!$AV$2:$BG$2,0))</f>
        <v>0</v>
      </c>
      <c r="P320" s="175">
        <f t="shared" ref="P320:P325" si="61">IFERROR((O320/N320),0)</f>
        <v>0</v>
      </c>
      <c r="Q320" s="173" t="str">
        <f>VLOOKUP(P320,Tabla_Indicador_Gestion4[#All],3,TRUE)</f>
        <v>Por Ejecutar</v>
      </c>
      <c r="R320" s="215">
        <f>SUBTOTAL(9,$N$314:$N320)</f>
        <v>1</v>
      </c>
      <c r="S320" s="216">
        <f>SUBTOTAL(9,$O$314:$O320)</f>
        <v>0.9</v>
      </c>
      <c r="T320" s="231">
        <f>IFERROR(+Revisión_Avance_Periodo!$S320/Revisión_Avance_Periodo!$R320,0)</f>
        <v>0.9</v>
      </c>
      <c r="U320" s="184"/>
      <c r="V320" s="185"/>
      <c r="W320" s="183"/>
      <c r="X320" s="183"/>
      <c r="Y320" s="183"/>
      <c r="Z320" s="186"/>
      <c r="AA320" s="187"/>
    </row>
    <row r="321" spans="1:27" x14ac:dyDescent="0.25">
      <c r="A321" s="94">
        <v>27</v>
      </c>
      <c r="B321" s="96" t="str">
        <f>CONCATENATE(Revisión_Avance_Periodo!$C321,";",Revisión_Avance_Periodo!$E321,";",Revisión_Avance_Periodo!$I321)</f>
        <v>OE1;PR_10;ACT_126</v>
      </c>
      <c r="C321" s="180" t="s">
        <v>9</v>
      </c>
      <c r="D321" s="181" t="str">
        <f>VLOOKUP(Revisión_Avance_Periodo!$C321,Componentes_BD!$F$1:$G$5,2,FALSE)</f>
        <v>Fortalecer la Vigilancia.</v>
      </c>
      <c r="E321" s="119" t="s">
        <v>12</v>
      </c>
      <c r="F321" s="95">
        <v>2</v>
      </c>
      <c r="G321" s="95" t="str">
        <f>VLOOKUP(Revisión_Avance_Periodo!$A321,BD_Seguimiento_OAP_2019!$A$2:$G$294,7,FALSE)</f>
        <v>PAI</v>
      </c>
      <c r="H321" s="95" t="str">
        <f>VLOOKUP(Revisión_Avance_Periodo!$A321,BD_Seguimiento_OAP_2019!$A$2:$J$294,10,FALSE)</f>
        <v>PAI_01 - Operacional</v>
      </c>
      <c r="I321" s="95" t="s">
        <v>385</v>
      </c>
      <c r="J321" s="95" t="str">
        <f>VLOOKUP(Revisión_Avance_Periodo!$I321,BD_Seguimiento_OAP_2019!$L:$M,2,FALSE)</f>
        <v>Trasladar la sede a otras instalaciones</v>
      </c>
      <c r="K321" s="119" t="s">
        <v>8</v>
      </c>
      <c r="L321" s="172">
        <v>4.4642857142857152E-4</v>
      </c>
      <c r="M321" s="182" t="s">
        <v>111</v>
      </c>
      <c r="N321" s="174">
        <f>INDEX(BD_Seguimiento_OAP_2019!$AH$3:$AS$294,MATCH(Revisión_Avance_Periodo!$I321,BD_Seguimiento_OAP_2019!$L$3:$L$294,0),MATCH(Revisión_Avance_Periodo!$M321,BD_Seguimiento_OAP_2019!$AH$2:$AS$2,0))</f>
        <v>0</v>
      </c>
      <c r="O321" s="174">
        <f>INDEX(BD_Seguimiento_OAP_2019!$AV$3:$BG$294,MATCH(Revisión_Avance_Periodo!$I321,BD_Seguimiento_OAP_2019!$L$3:$L$294,0),MATCH(Revisión_Avance_Periodo!$M321,BD_Seguimiento_OAP_2019!$AV$2:$BG$2,0))</f>
        <v>0</v>
      </c>
      <c r="P321" s="175">
        <f t="shared" si="61"/>
        <v>0</v>
      </c>
      <c r="Q321" s="182" t="str">
        <f>VLOOKUP(P321,Tabla_Indicador_Gestion4[#All],3,TRUE)</f>
        <v>Por Ejecutar</v>
      </c>
      <c r="R321" s="215">
        <f>SUBTOTAL(9,$N$314:$N321)</f>
        <v>1</v>
      </c>
      <c r="S321" s="216">
        <f>SUBTOTAL(9,$O$314:$O321)</f>
        <v>0.9</v>
      </c>
      <c r="T321" s="231">
        <f>IFERROR(+Revisión_Avance_Periodo!$S321/Revisión_Avance_Periodo!$R321,0)</f>
        <v>0.9</v>
      </c>
      <c r="U321" s="184"/>
      <c r="V321" s="185"/>
      <c r="W321" s="183"/>
      <c r="X321" s="183"/>
      <c r="Y321" s="183"/>
      <c r="Z321" s="186"/>
      <c r="AA321" s="187"/>
    </row>
    <row r="322" spans="1:27" x14ac:dyDescent="0.25">
      <c r="A322" s="88">
        <v>27</v>
      </c>
      <c r="B322" s="91" t="str">
        <f>CONCATENATE(Revisión_Avance_Periodo!$C322,";",Revisión_Avance_Periodo!$E322,";",Revisión_Avance_Periodo!$I322)</f>
        <v>OE1;PR_10;ACT_126</v>
      </c>
      <c r="C322" s="170" t="s">
        <v>9</v>
      </c>
      <c r="D322" s="171" t="str">
        <f>VLOOKUP(Revisión_Avance_Periodo!$C322,Componentes_BD!$F$1:$G$5,2,FALSE)</f>
        <v>Fortalecer la Vigilancia.</v>
      </c>
      <c r="E322" s="106" t="s">
        <v>12</v>
      </c>
      <c r="F322" s="89">
        <v>2</v>
      </c>
      <c r="G322" s="89" t="str">
        <f>VLOOKUP(Revisión_Avance_Periodo!$A322,BD_Seguimiento_OAP_2019!$A$2:$G$294,7,FALSE)</f>
        <v>PAI</v>
      </c>
      <c r="H322" s="89" t="str">
        <f>VLOOKUP(Revisión_Avance_Periodo!$A322,BD_Seguimiento_OAP_2019!$A$2:$J$294,10,FALSE)</f>
        <v>PAI_01 - Operacional</v>
      </c>
      <c r="I322" s="89" t="s">
        <v>385</v>
      </c>
      <c r="J322" s="89" t="str">
        <f>VLOOKUP(Revisión_Avance_Periodo!$I322,BD_Seguimiento_OAP_2019!$L:$M,2,FALSE)</f>
        <v>Trasladar la sede a otras instalaciones</v>
      </c>
      <c r="K322" s="106" t="s">
        <v>8</v>
      </c>
      <c r="L322" s="172">
        <v>4.4642857142857152E-4</v>
      </c>
      <c r="M322" s="173" t="s">
        <v>112</v>
      </c>
      <c r="N322" s="174">
        <f>INDEX(BD_Seguimiento_OAP_2019!$AH$3:$AS$294,MATCH(Revisión_Avance_Periodo!$I322,BD_Seguimiento_OAP_2019!$L$3:$L$294,0),MATCH(Revisión_Avance_Periodo!$M322,BD_Seguimiento_OAP_2019!$AH$2:$AS$2,0))</f>
        <v>0</v>
      </c>
      <c r="O322" s="174">
        <f>INDEX(BD_Seguimiento_OAP_2019!$AV$3:$BG$294,MATCH(Revisión_Avance_Periodo!$I322,BD_Seguimiento_OAP_2019!$L$3:$L$294,0),MATCH(Revisión_Avance_Periodo!$M322,BD_Seguimiento_OAP_2019!$AV$2:$BG$2,0))</f>
        <v>0</v>
      </c>
      <c r="P322" s="175">
        <f t="shared" si="61"/>
        <v>0</v>
      </c>
      <c r="Q322" s="173" t="str">
        <f>VLOOKUP(P322,Tabla_Indicador_Gestion4[#All],3,TRUE)</f>
        <v>Por Ejecutar</v>
      </c>
      <c r="R322" s="215">
        <f>SUBTOTAL(9,$N$314:$N322)</f>
        <v>1</v>
      </c>
      <c r="S322" s="216">
        <f>SUBTOTAL(9,$O$314:$O322)</f>
        <v>0.9</v>
      </c>
      <c r="T322" s="231">
        <f>IFERROR(+Revisión_Avance_Periodo!$S322/Revisión_Avance_Periodo!$R322,0)</f>
        <v>0.9</v>
      </c>
      <c r="U322" s="184"/>
      <c r="V322" s="185"/>
      <c r="W322" s="183"/>
      <c r="X322" s="183"/>
      <c r="Y322" s="183"/>
      <c r="Z322" s="186"/>
      <c r="AA322" s="187"/>
    </row>
    <row r="323" spans="1:27" x14ac:dyDescent="0.25">
      <c r="A323" s="94">
        <v>27</v>
      </c>
      <c r="B323" s="96" t="str">
        <f>CONCATENATE(Revisión_Avance_Periodo!$C323,";",Revisión_Avance_Periodo!$E323,";",Revisión_Avance_Periodo!$I323)</f>
        <v>OE1;PR_10;ACT_126</v>
      </c>
      <c r="C323" s="180" t="s">
        <v>9</v>
      </c>
      <c r="D323" s="181" t="str">
        <f>VLOOKUP(Revisión_Avance_Periodo!$C323,Componentes_BD!$F$1:$G$5,2,FALSE)</f>
        <v>Fortalecer la Vigilancia.</v>
      </c>
      <c r="E323" s="119" t="s">
        <v>12</v>
      </c>
      <c r="F323" s="95">
        <v>2</v>
      </c>
      <c r="G323" s="95" t="str">
        <f>VLOOKUP(Revisión_Avance_Periodo!$A323,BD_Seguimiento_OAP_2019!$A$2:$G$294,7,FALSE)</f>
        <v>PAI</v>
      </c>
      <c r="H323" s="95" t="str">
        <f>VLOOKUP(Revisión_Avance_Periodo!$A323,BD_Seguimiento_OAP_2019!$A$2:$J$294,10,FALSE)</f>
        <v>PAI_01 - Operacional</v>
      </c>
      <c r="I323" s="95" t="s">
        <v>385</v>
      </c>
      <c r="J323" s="95" t="str">
        <f>VLOOKUP(Revisión_Avance_Periodo!$I323,BD_Seguimiento_OAP_2019!$L:$M,2,FALSE)</f>
        <v>Trasladar la sede a otras instalaciones</v>
      </c>
      <c r="K323" s="119" t="s">
        <v>8</v>
      </c>
      <c r="L323" s="172">
        <v>4.4642857142857152E-4</v>
      </c>
      <c r="M323" s="182" t="s">
        <v>113</v>
      </c>
      <c r="N323" s="174">
        <f>INDEX(BD_Seguimiento_OAP_2019!$AH$3:$AS$294,MATCH(Revisión_Avance_Periodo!$I323,BD_Seguimiento_OAP_2019!$L$3:$L$294,0),MATCH(Revisión_Avance_Periodo!$M323,BD_Seguimiento_OAP_2019!$AH$2:$AS$2,0))</f>
        <v>0</v>
      </c>
      <c r="O323" s="174">
        <f>INDEX(BD_Seguimiento_OAP_2019!$AV$3:$BG$294,MATCH(Revisión_Avance_Periodo!$I323,BD_Seguimiento_OAP_2019!$L$3:$L$294,0),MATCH(Revisión_Avance_Periodo!$M323,BD_Seguimiento_OAP_2019!$AV$2:$BG$2,0))</f>
        <v>0</v>
      </c>
      <c r="P323" s="175">
        <f t="shared" si="61"/>
        <v>0</v>
      </c>
      <c r="Q323" s="182" t="str">
        <f>VLOOKUP(P323,Tabla_Indicador_Gestion4[#All],3,TRUE)</f>
        <v>Por Ejecutar</v>
      </c>
      <c r="R323" s="215">
        <f>SUBTOTAL(9,$N$314:$N323)</f>
        <v>1</v>
      </c>
      <c r="S323" s="216">
        <f>SUBTOTAL(9,$O$314:$O323)</f>
        <v>0.9</v>
      </c>
      <c r="T323" s="231">
        <f>IFERROR(+Revisión_Avance_Periodo!$S323/Revisión_Avance_Periodo!$R323,0)</f>
        <v>0.9</v>
      </c>
      <c r="U323" s="184"/>
      <c r="V323" s="185"/>
      <c r="W323" s="183"/>
      <c r="X323" s="183"/>
      <c r="Y323" s="183"/>
      <c r="Z323" s="186"/>
      <c r="AA323" s="187"/>
    </row>
    <row r="324" spans="1:27" x14ac:dyDescent="0.25">
      <c r="A324" s="88">
        <v>27</v>
      </c>
      <c r="B324" s="91" t="str">
        <f>CONCATENATE(Revisión_Avance_Periodo!$C324,";",Revisión_Avance_Periodo!$E324,";",Revisión_Avance_Periodo!$I324)</f>
        <v>OE1;PR_10;ACT_126</v>
      </c>
      <c r="C324" s="170" t="s">
        <v>9</v>
      </c>
      <c r="D324" s="171" t="str">
        <f>VLOOKUP(Revisión_Avance_Periodo!$C324,Componentes_BD!$F$1:$G$5,2,FALSE)</f>
        <v>Fortalecer la Vigilancia.</v>
      </c>
      <c r="E324" s="106" t="s">
        <v>12</v>
      </c>
      <c r="F324" s="89">
        <v>2</v>
      </c>
      <c r="G324" s="89" t="str">
        <f>VLOOKUP(Revisión_Avance_Periodo!$A324,BD_Seguimiento_OAP_2019!$A$2:$G$294,7,FALSE)</f>
        <v>PAI</v>
      </c>
      <c r="H324" s="89" t="str">
        <f>VLOOKUP(Revisión_Avance_Periodo!$A324,BD_Seguimiento_OAP_2019!$A$2:$J$294,10,FALSE)</f>
        <v>PAI_01 - Operacional</v>
      </c>
      <c r="I324" s="89" t="s">
        <v>385</v>
      </c>
      <c r="J324" s="89" t="str">
        <f>VLOOKUP(Revisión_Avance_Periodo!$I324,BD_Seguimiento_OAP_2019!$L:$M,2,FALSE)</f>
        <v>Trasladar la sede a otras instalaciones</v>
      </c>
      <c r="K324" s="106" t="s">
        <v>8</v>
      </c>
      <c r="L324" s="172">
        <v>4.4642857142857152E-4</v>
      </c>
      <c r="M324" s="173" t="s">
        <v>114</v>
      </c>
      <c r="N324" s="174">
        <f>INDEX(BD_Seguimiento_OAP_2019!$AH$3:$AS$294,MATCH(Revisión_Avance_Periodo!$I324,BD_Seguimiento_OAP_2019!$L$3:$L$294,0),MATCH(Revisión_Avance_Periodo!$M324,BD_Seguimiento_OAP_2019!$AH$2:$AS$2,0))</f>
        <v>0</v>
      </c>
      <c r="O324" s="174">
        <f>INDEX(BD_Seguimiento_OAP_2019!$AV$3:$BG$294,MATCH(Revisión_Avance_Periodo!$I324,BD_Seguimiento_OAP_2019!$L$3:$L$294,0),MATCH(Revisión_Avance_Periodo!$M324,BD_Seguimiento_OAP_2019!$AV$2:$BG$2,0))</f>
        <v>0</v>
      </c>
      <c r="P324" s="175">
        <f t="shared" si="61"/>
        <v>0</v>
      </c>
      <c r="Q324" s="173" t="str">
        <f>VLOOKUP(P324,Tabla_Indicador_Gestion4[#All],3,TRUE)</f>
        <v>Por Ejecutar</v>
      </c>
      <c r="R324" s="215">
        <f>SUBTOTAL(9,$N$314:$N324)</f>
        <v>1</v>
      </c>
      <c r="S324" s="216">
        <f>SUBTOTAL(9,$O$314:$O324)</f>
        <v>0.9</v>
      </c>
      <c r="T324" s="231">
        <f>IFERROR(+Revisión_Avance_Periodo!$S324/Revisión_Avance_Periodo!$R324,0)</f>
        <v>0.9</v>
      </c>
      <c r="U324" s="184"/>
      <c r="V324" s="185"/>
      <c r="W324" s="183"/>
      <c r="X324" s="183"/>
      <c r="Y324" s="183"/>
      <c r="Z324" s="186"/>
      <c r="AA324" s="187"/>
    </row>
    <row r="325" spans="1:27" ht="15.75" thickBot="1" x14ac:dyDescent="0.3">
      <c r="A325" s="94">
        <v>27</v>
      </c>
      <c r="B325" s="96" t="str">
        <f>CONCATENATE(Revisión_Avance_Periodo!$C325,";",Revisión_Avance_Periodo!$E325,";",Revisión_Avance_Periodo!$I325)</f>
        <v>OE1;PR_10;ACT_126</v>
      </c>
      <c r="C325" s="180" t="s">
        <v>9</v>
      </c>
      <c r="D325" s="181" t="str">
        <f>VLOOKUP(Revisión_Avance_Periodo!$C325,Componentes_BD!$F$1:$G$5,2,FALSE)</f>
        <v>Fortalecer la Vigilancia.</v>
      </c>
      <c r="E325" s="119" t="s">
        <v>12</v>
      </c>
      <c r="F325" s="95">
        <v>2</v>
      </c>
      <c r="G325" s="95" t="str">
        <f>VLOOKUP(Revisión_Avance_Periodo!$A325,BD_Seguimiento_OAP_2019!$A$2:$G$294,7,FALSE)</f>
        <v>PAI</v>
      </c>
      <c r="H325" s="95" t="str">
        <f>VLOOKUP(Revisión_Avance_Periodo!$A325,BD_Seguimiento_OAP_2019!$A$2:$J$294,10,FALSE)</f>
        <v>PAI_01 - Operacional</v>
      </c>
      <c r="I325" s="95" t="s">
        <v>385</v>
      </c>
      <c r="J325" s="95" t="str">
        <f>VLOOKUP(Revisión_Avance_Periodo!$I325,BD_Seguimiento_OAP_2019!$L:$M,2,FALSE)</f>
        <v>Trasladar la sede a otras instalaciones</v>
      </c>
      <c r="K325" s="119" t="s">
        <v>8</v>
      </c>
      <c r="L325" s="172">
        <v>4.4642857142857152E-4</v>
      </c>
      <c r="M325" s="182" t="s">
        <v>115</v>
      </c>
      <c r="N325" s="174">
        <f>INDEX(BD_Seguimiento_OAP_2019!$AH$3:$AS$294,MATCH(Revisión_Avance_Periodo!$I325,BD_Seguimiento_OAP_2019!$L$3:$L$294,0),MATCH(Revisión_Avance_Periodo!$M325,BD_Seguimiento_OAP_2019!$AH$2:$AS$2,0))</f>
        <v>0</v>
      </c>
      <c r="O325" s="174">
        <f>INDEX(BD_Seguimiento_OAP_2019!$AV$3:$BG$294,MATCH(Revisión_Avance_Periodo!$I325,BD_Seguimiento_OAP_2019!$L$3:$L$294,0),MATCH(Revisión_Avance_Periodo!$M325,BD_Seguimiento_OAP_2019!$AV$2:$BG$2,0))</f>
        <v>0</v>
      </c>
      <c r="P325" s="175">
        <f t="shared" si="61"/>
        <v>0</v>
      </c>
      <c r="Q325" s="182" t="str">
        <f>VLOOKUP(P325,Tabla_Indicador_Gestion4[#All],3,TRUE)</f>
        <v>Por Ejecutar</v>
      </c>
      <c r="R325" s="215">
        <f>SUBTOTAL(9,$N$314:$N325)</f>
        <v>1</v>
      </c>
      <c r="S325" s="216">
        <f>SUBTOTAL(9,$O$314:$O325)</f>
        <v>0.9</v>
      </c>
      <c r="T325" s="231">
        <f>IFERROR(+Revisión_Avance_Periodo!$S325/Revisión_Avance_Periodo!$R325,0)</f>
        <v>0.9</v>
      </c>
      <c r="U325" s="184"/>
      <c r="V325" s="185"/>
      <c r="W325" s="183"/>
      <c r="X325" s="183"/>
      <c r="Y325" s="183"/>
      <c r="Z325" s="186"/>
      <c r="AA325" s="187"/>
    </row>
    <row r="326" spans="1:27" x14ac:dyDescent="0.25">
      <c r="A326" s="88">
        <v>28</v>
      </c>
      <c r="B326" s="91" t="str">
        <f>CONCATENATE(Revisión_Avance_Periodo!$C326,";",Revisión_Avance_Periodo!$E326,";",Revisión_Avance_Periodo!$I326)</f>
        <v>OE1;PR_10;ACT_127</v>
      </c>
      <c r="C326" s="170" t="s">
        <v>9</v>
      </c>
      <c r="D326" s="171" t="str">
        <f>VLOOKUP(Revisión_Avance_Periodo!$C326,Componentes_BD!$F$1:$G$5,2,FALSE)</f>
        <v>Fortalecer la Vigilancia.</v>
      </c>
      <c r="E326" s="106" t="s">
        <v>12</v>
      </c>
      <c r="F326" s="89">
        <v>4</v>
      </c>
      <c r="G326" s="89" t="str">
        <f>VLOOKUP(Revisión_Avance_Periodo!$A326,BD_Seguimiento_OAP_2019!$A$2:$G$294,7,FALSE)</f>
        <v>PAI</v>
      </c>
      <c r="H326" s="89" t="str">
        <f>VLOOKUP(Revisión_Avance_Periodo!$A326,BD_Seguimiento_OAP_2019!$A$2:$J$294,10,FALSE)</f>
        <v>PAI_03 - Adquisiones</v>
      </c>
      <c r="I326" s="89" t="s">
        <v>397</v>
      </c>
      <c r="J326" s="89" t="str">
        <f>VLOOKUP(Revisión_Avance_Periodo!$I326,BD_Seguimiento_OAP_2019!$L:$M,2,FALSE)</f>
        <v>Ejecutar el presupuesto de Funcionamiento de la Supertransporte</v>
      </c>
      <c r="K326" s="106" t="s">
        <v>8</v>
      </c>
      <c r="L326" s="172">
        <v>4.4642857142857152E-4</v>
      </c>
      <c r="M326" s="173" t="s">
        <v>104</v>
      </c>
      <c r="N326" s="174">
        <f>INDEX(BD_Seguimiento_OAP_2019!$AH$3:$AS$294,MATCH(Revisión_Avance_Periodo!$I326,BD_Seguimiento_OAP_2019!$L$3:$L$294,0),MATCH(Revisión_Avance_Periodo!$M326,BD_Seguimiento_OAP_2019!$AH$2:$AS$2,0))</f>
        <v>0.13</v>
      </c>
      <c r="O326" s="174">
        <f>INDEX(BD_Seguimiento_OAP_2019!$AV$3:$BG$294,MATCH(Revisión_Avance_Periodo!$I326,BD_Seguimiento_OAP_2019!$L$3:$L$294,0),MATCH(Revisión_Avance_Periodo!$M326,BD_Seguimiento_OAP_2019!$AV$2:$BG$2,0))</f>
        <v>0.13</v>
      </c>
      <c r="P326" s="189">
        <f t="shared" ref="P326:P386" si="62">O326/N326</f>
        <v>1</v>
      </c>
      <c r="Q326" s="173" t="str">
        <f>VLOOKUP(P326,Tabla_Indicador_Gestion4[#All],3,TRUE)</f>
        <v>Culminada</v>
      </c>
      <c r="R326" s="213">
        <f>SUBTOTAL(9,$N$326:$N326)</f>
        <v>0.13</v>
      </c>
      <c r="S326" s="214">
        <f>SUBTOTAL(9,$O$326:$O326)</f>
        <v>0.13</v>
      </c>
      <c r="T326" s="234">
        <f>IFERROR(+Revisión_Avance_Periodo!$S326/Revisión_Avance_Periodo!$R326,0)</f>
        <v>1</v>
      </c>
      <c r="U326" s="177">
        <f>SUBTOTAL(9,N326:N337)</f>
        <v>0.95000000000000007</v>
      </c>
      <c r="V326" s="176">
        <f>SUBTOTAL(9,O326:O337)</f>
        <v>0.37500000000000006</v>
      </c>
      <c r="W326" s="176">
        <f t="shared" ref="W326" si="63">+V326/U326</f>
        <v>0.39473684210526316</v>
      </c>
      <c r="X326" s="176"/>
      <c r="Y326" s="176">
        <f>100%-Revisión_Avance_Periodo!$W326</f>
        <v>0.60526315789473684</v>
      </c>
      <c r="Z326" s="178" t="str">
        <f>VLOOKUP(W326,Tabla_Indicador_Gestion4[],3,TRUE)</f>
        <v>En Tramite</v>
      </c>
      <c r="AA326" s="179">
        <f>Revisión_Avance_Periodo!$W326*Revisión_Avance_Periodo!$L326</f>
        <v>1.7622180451127824E-4</v>
      </c>
    </row>
    <row r="327" spans="1:27" x14ac:dyDescent="0.25">
      <c r="A327" s="94">
        <v>28</v>
      </c>
      <c r="B327" s="96" t="str">
        <f>CONCATENATE(Revisión_Avance_Periodo!$C327,";",Revisión_Avance_Periodo!$E327,";",Revisión_Avance_Periodo!$I327)</f>
        <v>OE1;PR_10;ACT_127</v>
      </c>
      <c r="C327" s="180" t="s">
        <v>9</v>
      </c>
      <c r="D327" s="181" t="str">
        <f>VLOOKUP(Revisión_Avance_Periodo!$C327,Componentes_BD!$F$1:$G$5,2,FALSE)</f>
        <v>Fortalecer la Vigilancia.</v>
      </c>
      <c r="E327" s="119" t="s">
        <v>12</v>
      </c>
      <c r="F327" s="95">
        <v>4</v>
      </c>
      <c r="G327" s="95" t="str">
        <f>VLOOKUP(Revisión_Avance_Periodo!$A327,BD_Seguimiento_OAP_2019!$A$2:$G$294,7,FALSE)</f>
        <v>PAI</v>
      </c>
      <c r="H327" s="95" t="str">
        <f>VLOOKUP(Revisión_Avance_Periodo!$A327,BD_Seguimiento_OAP_2019!$A$2:$J$294,10,FALSE)</f>
        <v>PAI_03 - Adquisiones</v>
      </c>
      <c r="I327" s="95" t="s">
        <v>397</v>
      </c>
      <c r="J327" s="95" t="str">
        <f>VLOOKUP(Revisión_Avance_Periodo!$I327,BD_Seguimiento_OAP_2019!$L:$M,2,FALSE)</f>
        <v>Ejecutar el presupuesto de Funcionamiento de la Supertransporte</v>
      </c>
      <c r="K327" s="119" t="s">
        <v>8</v>
      </c>
      <c r="L327" s="172">
        <v>4.4642857142857152E-4</v>
      </c>
      <c r="M327" s="182" t="s">
        <v>105</v>
      </c>
      <c r="N327" s="174">
        <f>INDEX(BD_Seguimiento_OAP_2019!$AH$3:$AS$294,MATCH(Revisión_Avance_Periodo!$I327,BD_Seguimiento_OAP_2019!$L$3:$L$294,0),MATCH(Revisión_Avance_Periodo!$M327,BD_Seguimiento_OAP_2019!$AH$2:$AS$2,0))</f>
        <v>0.04</v>
      </c>
      <c r="O327" s="174">
        <f>INDEX(BD_Seguimiento_OAP_2019!$AV$3:$BG$294,MATCH(Revisión_Avance_Periodo!$I327,BD_Seguimiento_OAP_2019!$L$3:$L$294,0),MATCH(Revisión_Avance_Periodo!$M327,BD_Seguimiento_OAP_2019!$AV$2:$BG$2,0))</f>
        <v>0.04</v>
      </c>
      <c r="P327" s="188">
        <f t="shared" si="62"/>
        <v>1</v>
      </c>
      <c r="Q327" s="182" t="str">
        <f>VLOOKUP(P327,Tabla_Indicador_Gestion4[#All],3,TRUE)</f>
        <v>Culminada</v>
      </c>
      <c r="R327" s="215">
        <f>SUBTOTAL(9,$N$326:$N327)</f>
        <v>0.17</v>
      </c>
      <c r="S327" s="216">
        <f>SUBTOTAL(9,$O$326:$O327)</f>
        <v>0.17</v>
      </c>
      <c r="T327" s="231">
        <f>IFERROR(+Revisión_Avance_Periodo!$S327/Revisión_Avance_Periodo!$R327,0)</f>
        <v>1</v>
      </c>
      <c r="U327" s="184"/>
      <c r="V327" s="185"/>
      <c r="W327" s="183"/>
      <c r="X327" s="183"/>
      <c r="Y327" s="183"/>
      <c r="Z327" s="186"/>
      <c r="AA327" s="187"/>
    </row>
    <row r="328" spans="1:27" x14ac:dyDescent="0.25">
      <c r="A328" s="88">
        <v>28</v>
      </c>
      <c r="B328" s="91" t="str">
        <f>CONCATENATE(Revisión_Avance_Periodo!$C328,";",Revisión_Avance_Periodo!$E328,";",Revisión_Avance_Periodo!$I328)</f>
        <v>OE1;PR_10;ACT_127</v>
      </c>
      <c r="C328" s="170" t="s">
        <v>9</v>
      </c>
      <c r="D328" s="171" t="str">
        <f>VLOOKUP(Revisión_Avance_Periodo!$C328,Componentes_BD!$F$1:$G$5,2,FALSE)</f>
        <v>Fortalecer la Vigilancia.</v>
      </c>
      <c r="E328" s="106" t="s">
        <v>12</v>
      </c>
      <c r="F328" s="89">
        <v>4</v>
      </c>
      <c r="G328" s="89" t="str">
        <f>VLOOKUP(Revisión_Avance_Periodo!$A328,BD_Seguimiento_OAP_2019!$A$2:$G$294,7,FALSE)</f>
        <v>PAI</v>
      </c>
      <c r="H328" s="89" t="str">
        <f>VLOOKUP(Revisión_Avance_Periodo!$A328,BD_Seguimiento_OAP_2019!$A$2:$J$294,10,FALSE)</f>
        <v>PAI_03 - Adquisiones</v>
      </c>
      <c r="I328" s="89" t="s">
        <v>397</v>
      </c>
      <c r="J328" s="89" t="str">
        <f>VLOOKUP(Revisión_Avance_Periodo!$I328,BD_Seguimiento_OAP_2019!$L:$M,2,FALSE)</f>
        <v>Ejecutar el presupuesto de Funcionamiento de la Supertransporte</v>
      </c>
      <c r="K328" s="106" t="s">
        <v>8</v>
      </c>
      <c r="L328" s="172">
        <v>4.4642857142857152E-4</v>
      </c>
      <c r="M328" s="173" t="s">
        <v>106</v>
      </c>
      <c r="N328" s="174">
        <f>INDEX(BD_Seguimiento_OAP_2019!$AH$3:$AS$294,MATCH(Revisión_Avance_Periodo!$I328,BD_Seguimiento_OAP_2019!$L$3:$L$294,0),MATCH(Revisión_Avance_Periodo!$M328,BD_Seguimiento_OAP_2019!$AH$2:$AS$2,0))</f>
        <v>0.04</v>
      </c>
      <c r="O328" s="174">
        <f>INDEX(BD_Seguimiento_OAP_2019!$AV$3:$BG$294,MATCH(Revisión_Avance_Periodo!$I328,BD_Seguimiento_OAP_2019!$L$3:$L$294,0),MATCH(Revisión_Avance_Periodo!$M328,BD_Seguimiento_OAP_2019!$AV$2:$BG$2,0))</f>
        <v>0.06</v>
      </c>
      <c r="P328" s="197">
        <f t="shared" si="62"/>
        <v>1.5</v>
      </c>
      <c r="Q328" s="173" t="str">
        <f>VLOOKUP(P328,Tabla_Indicador_Gestion4[#All],3,TRUE)</f>
        <v>Culminada</v>
      </c>
      <c r="R328" s="215">
        <f>SUBTOTAL(9,$N$326:$N328)</f>
        <v>0.21000000000000002</v>
      </c>
      <c r="S328" s="216">
        <f>SUBTOTAL(9,$O$326:$O328)</f>
        <v>0.23</v>
      </c>
      <c r="T328" s="231">
        <f>IFERROR(+Revisión_Avance_Periodo!$S328/Revisión_Avance_Periodo!$R328,0)</f>
        <v>1.0952380952380951</v>
      </c>
      <c r="U328" s="184"/>
      <c r="V328" s="185"/>
      <c r="W328" s="183"/>
      <c r="X328" s="183"/>
      <c r="Y328" s="183"/>
      <c r="Z328" s="186"/>
      <c r="AA328" s="187"/>
    </row>
    <row r="329" spans="1:27" x14ac:dyDescent="0.25">
      <c r="A329" s="94">
        <v>28</v>
      </c>
      <c r="B329" s="96" t="str">
        <f>CONCATENATE(Revisión_Avance_Periodo!$C329,";",Revisión_Avance_Periodo!$E329,";",Revisión_Avance_Periodo!$I329)</f>
        <v>OE1;PR_10;ACT_127</v>
      </c>
      <c r="C329" s="180" t="s">
        <v>9</v>
      </c>
      <c r="D329" s="181" t="str">
        <f>VLOOKUP(Revisión_Avance_Periodo!$C329,Componentes_BD!$F$1:$G$5,2,FALSE)</f>
        <v>Fortalecer la Vigilancia.</v>
      </c>
      <c r="E329" s="119" t="s">
        <v>12</v>
      </c>
      <c r="F329" s="95">
        <v>4</v>
      </c>
      <c r="G329" s="95" t="str">
        <f>VLOOKUP(Revisión_Avance_Periodo!$A329,BD_Seguimiento_OAP_2019!$A$2:$G$294,7,FALSE)</f>
        <v>PAI</v>
      </c>
      <c r="H329" s="95" t="str">
        <f>VLOOKUP(Revisión_Avance_Periodo!$A329,BD_Seguimiento_OAP_2019!$A$2:$J$294,10,FALSE)</f>
        <v>PAI_03 - Adquisiones</v>
      </c>
      <c r="I329" s="95" t="s">
        <v>397</v>
      </c>
      <c r="J329" s="95" t="str">
        <f>VLOOKUP(Revisión_Avance_Periodo!$I329,BD_Seguimiento_OAP_2019!$L:$M,2,FALSE)</f>
        <v>Ejecutar el presupuesto de Funcionamiento de la Supertransporte</v>
      </c>
      <c r="K329" s="119" t="s">
        <v>8</v>
      </c>
      <c r="L329" s="172">
        <v>4.4642857142857152E-4</v>
      </c>
      <c r="M329" s="182" t="s">
        <v>107</v>
      </c>
      <c r="N329" s="174">
        <f>INDEX(BD_Seguimiento_OAP_2019!$AH$3:$AS$294,MATCH(Revisión_Avance_Periodo!$I329,BD_Seguimiento_OAP_2019!$L$3:$L$294,0),MATCH(Revisión_Avance_Periodo!$M329,BD_Seguimiento_OAP_2019!$AH$2:$AS$2,0))</f>
        <v>0.06</v>
      </c>
      <c r="O329" s="174">
        <f>INDEX(BD_Seguimiento_OAP_2019!$AV$3:$BG$294,MATCH(Revisión_Avance_Periodo!$I329,BD_Seguimiento_OAP_2019!$L$3:$L$294,0),MATCH(Revisión_Avance_Periodo!$M329,BD_Seguimiento_OAP_2019!$AV$2:$BG$2,0))</f>
        <v>6.5000000000000002E-2</v>
      </c>
      <c r="P329" s="197">
        <f t="shared" si="62"/>
        <v>1.0833333333333335</v>
      </c>
      <c r="Q329" s="182" t="str">
        <f>VLOOKUP(P329,Tabla_Indicador_Gestion4[#All],3,TRUE)</f>
        <v>Culminada</v>
      </c>
      <c r="R329" s="215">
        <f>SUBTOTAL(9,$N$326:$N329)</f>
        <v>0.27</v>
      </c>
      <c r="S329" s="216">
        <f>SUBTOTAL(9,$O$326:$O329)</f>
        <v>0.29500000000000004</v>
      </c>
      <c r="T329" s="231">
        <f>IFERROR(+Revisión_Avance_Periodo!$S329/Revisión_Avance_Periodo!$R329,0)</f>
        <v>1.0925925925925926</v>
      </c>
      <c r="U329" s="184"/>
      <c r="V329" s="185"/>
      <c r="W329" s="183"/>
      <c r="X329" s="183"/>
      <c r="Y329" s="183"/>
      <c r="Z329" s="186"/>
      <c r="AA329" s="187"/>
    </row>
    <row r="330" spans="1:27" x14ac:dyDescent="0.25">
      <c r="A330" s="88">
        <v>28</v>
      </c>
      <c r="B330" s="91" t="str">
        <f>CONCATENATE(Revisión_Avance_Periodo!$C330,";",Revisión_Avance_Periodo!$E330,";",Revisión_Avance_Periodo!$I330)</f>
        <v>OE1;PR_10;ACT_127</v>
      </c>
      <c r="C330" s="170" t="s">
        <v>9</v>
      </c>
      <c r="D330" s="171" t="str">
        <f>VLOOKUP(Revisión_Avance_Periodo!$C330,Componentes_BD!$F$1:$G$5,2,FALSE)</f>
        <v>Fortalecer la Vigilancia.</v>
      </c>
      <c r="E330" s="106" t="s">
        <v>12</v>
      </c>
      <c r="F330" s="89">
        <v>4</v>
      </c>
      <c r="G330" s="89" t="str">
        <f>VLOOKUP(Revisión_Avance_Periodo!$A330,BD_Seguimiento_OAP_2019!$A$2:$G$294,7,FALSE)</f>
        <v>PAI</v>
      </c>
      <c r="H330" s="89" t="str">
        <f>VLOOKUP(Revisión_Avance_Periodo!$A330,BD_Seguimiento_OAP_2019!$A$2:$J$294,10,FALSE)</f>
        <v>PAI_03 - Adquisiones</v>
      </c>
      <c r="I330" s="89" t="s">
        <v>397</v>
      </c>
      <c r="J330" s="89" t="str">
        <f>VLOOKUP(Revisión_Avance_Periodo!$I330,BD_Seguimiento_OAP_2019!$L:$M,2,FALSE)</f>
        <v>Ejecutar el presupuesto de Funcionamiento de la Supertransporte</v>
      </c>
      <c r="K330" s="106" t="s">
        <v>8</v>
      </c>
      <c r="L330" s="172">
        <v>4.4642857142857152E-4</v>
      </c>
      <c r="M330" s="173" t="s">
        <v>108</v>
      </c>
      <c r="N330" s="174">
        <f>INDEX(BD_Seguimiento_OAP_2019!$AH$3:$AS$294,MATCH(Revisión_Avance_Periodo!$I330,BD_Seguimiento_OAP_2019!$L$3:$L$294,0),MATCH(Revisión_Avance_Periodo!$M330,BD_Seguimiento_OAP_2019!$AH$2:$AS$2,0))</f>
        <v>0.04</v>
      </c>
      <c r="O330" s="174">
        <f>INDEX(BD_Seguimiento_OAP_2019!$AV$3:$BG$294,MATCH(Revisión_Avance_Periodo!$I330,BD_Seguimiento_OAP_2019!$L$3:$L$294,0),MATCH(Revisión_Avance_Periodo!$M330,BD_Seguimiento_OAP_2019!$AV$2:$BG$2,0))</f>
        <v>0</v>
      </c>
      <c r="P330" s="189">
        <f t="shared" si="62"/>
        <v>0</v>
      </c>
      <c r="Q330" s="173" t="str">
        <f>VLOOKUP(P330,Tabla_Indicador_Gestion4[#All],3,TRUE)</f>
        <v>Por Ejecutar</v>
      </c>
      <c r="R330" s="215">
        <f>SUBTOTAL(9,$N$326:$N330)</f>
        <v>0.31</v>
      </c>
      <c r="S330" s="216">
        <f>SUBTOTAL(9,$O$326:$O330)</f>
        <v>0.29500000000000004</v>
      </c>
      <c r="T330" s="231">
        <f>IFERROR(+Revisión_Avance_Periodo!$S330/Revisión_Avance_Periodo!$R330,0)</f>
        <v>0.95161290322580661</v>
      </c>
      <c r="U330" s="184"/>
      <c r="V330" s="185"/>
      <c r="W330" s="183"/>
      <c r="X330" s="183"/>
      <c r="Y330" s="183"/>
      <c r="Z330" s="186"/>
      <c r="AA330" s="187"/>
    </row>
    <row r="331" spans="1:27" x14ac:dyDescent="0.25">
      <c r="A331" s="94">
        <v>28</v>
      </c>
      <c r="B331" s="96" t="str">
        <f>CONCATENATE(Revisión_Avance_Periodo!$C331,";",Revisión_Avance_Periodo!$E331,";",Revisión_Avance_Periodo!$I331)</f>
        <v>OE1;PR_10;ACT_127</v>
      </c>
      <c r="C331" s="180" t="s">
        <v>9</v>
      </c>
      <c r="D331" s="181" t="str">
        <f>VLOOKUP(Revisión_Avance_Periodo!$C331,Componentes_BD!$F$1:$G$5,2,FALSE)</f>
        <v>Fortalecer la Vigilancia.</v>
      </c>
      <c r="E331" s="119" t="s">
        <v>12</v>
      </c>
      <c r="F331" s="95">
        <v>4</v>
      </c>
      <c r="G331" s="95" t="str">
        <f>VLOOKUP(Revisión_Avance_Periodo!$A331,BD_Seguimiento_OAP_2019!$A$2:$G$294,7,FALSE)</f>
        <v>PAI</v>
      </c>
      <c r="H331" s="95" t="str">
        <f>VLOOKUP(Revisión_Avance_Periodo!$A331,BD_Seguimiento_OAP_2019!$A$2:$J$294,10,FALSE)</f>
        <v>PAI_03 - Adquisiones</v>
      </c>
      <c r="I331" s="95" t="s">
        <v>397</v>
      </c>
      <c r="J331" s="95" t="str">
        <f>VLOOKUP(Revisión_Avance_Periodo!$I331,BD_Seguimiento_OAP_2019!$L:$M,2,FALSE)</f>
        <v>Ejecutar el presupuesto de Funcionamiento de la Supertransporte</v>
      </c>
      <c r="K331" s="119" t="s">
        <v>8</v>
      </c>
      <c r="L331" s="172">
        <v>4.4642857142857152E-4</v>
      </c>
      <c r="M331" s="182" t="s">
        <v>109</v>
      </c>
      <c r="N331" s="174">
        <f>INDEX(BD_Seguimiento_OAP_2019!$AH$3:$AS$294,MATCH(Revisión_Avance_Periodo!$I331,BD_Seguimiento_OAP_2019!$L$3:$L$294,0),MATCH(Revisión_Avance_Periodo!$M331,BD_Seguimiento_OAP_2019!$AH$2:$AS$2,0))</f>
        <v>0.11</v>
      </c>
      <c r="O331" s="174">
        <f>INDEX(BD_Seguimiento_OAP_2019!$AV$3:$BG$294,MATCH(Revisión_Avance_Periodo!$I331,BD_Seguimiento_OAP_2019!$L$3:$L$294,0),MATCH(Revisión_Avance_Periodo!$M331,BD_Seguimiento_OAP_2019!$AV$2:$BG$2,0))</f>
        <v>0.08</v>
      </c>
      <c r="P331" s="188">
        <f t="shared" si="62"/>
        <v>0.72727272727272729</v>
      </c>
      <c r="Q331" s="182" t="str">
        <f>VLOOKUP(P331,Tabla_Indicador_Gestion4[#All],3,TRUE)</f>
        <v>En Seguimiento</v>
      </c>
      <c r="R331" s="215">
        <f>SUBTOTAL(9,$N$326:$N331)</f>
        <v>0.42</v>
      </c>
      <c r="S331" s="216">
        <f>SUBTOTAL(9,$O$326:$O331)</f>
        <v>0.37500000000000006</v>
      </c>
      <c r="T331" s="231">
        <f>IFERROR(+Revisión_Avance_Periodo!$S331/Revisión_Avance_Periodo!$R331,0)</f>
        <v>0.89285714285714302</v>
      </c>
      <c r="U331" s="184"/>
      <c r="V331" s="185"/>
      <c r="W331" s="183"/>
      <c r="X331" s="183"/>
      <c r="Y331" s="183"/>
      <c r="Z331" s="186"/>
      <c r="AA331" s="187"/>
    </row>
    <row r="332" spans="1:27" x14ac:dyDescent="0.25">
      <c r="A332" s="88">
        <v>28</v>
      </c>
      <c r="B332" s="91" t="str">
        <f>CONCATENATE(Revisión_Avance_Periodo!$C332,";",Revisión_Avance_Periodo!$E332,";",Revisión_Avance_Periodo!$I332)</f>
        <v>OE1;PR_10;ACT_127</v>
      </c>
      <c r="C332" s="170" t="s">
        <v>9</v>
      </c>
      <c r="D332" s="171" t="str">
        <f>VLOOKUP(Revisión_Avance_Periodo!$C332,Componentes_BD!$F$1:$G$5,2,FALSE)</f>
        <v>Fortalecer la Vigilancia.</v>
      </c>
      <c r="E332" s="106" t="s">
        <v>12</v>
      </c>
      <c r="F332" s="89">
        <v>4</v>
      </c>
      <c r="G332" s="89" t="str">
        <f>VLOOKUP(Revisión_Avance_Periodo!$A332,BD_Seguimiento_OAP_2019!$A$2:$G$294,7,FALSE)</f>
        <v>PAI</v>
      </c>
      <c r="H332" s="89" t="str">
        <f>VLOOKUP(Revisión_Avance_Periodo!$A332,BD_Seguimiento_OAP_2019!$A$2:$J$294,10,FALSE)</f>
        <v>PAI_03 - Adquisiones</v>
      </c>
      <c r="I332" s="89" t="s">
        <v>397</v>
      </c>
      <c r="J332" s="89" t="str">
        <f>VLOOKUP(Revisión_Avance_Periodo!$I332,BD_Seguimiento_OAP_2019!$L:$M,2,FALSE)</f>
        <v>Ejecutar el presupuesto de Funcionamiento de la Supertransporte</v>
      </c>
      <c r="K332" s="106" t="s">
        <v>8</v>
      </c>
      <c r="L332" s="172">
        <v>4.4642857142857152E-4</v>
      </c>
      <c r="M332" s="173" t="s">
        <v>110</v>
      </c>
      <c r="N332" s="174">
        <f>INDEX(BD_Seguimiento_OAP_2019!$AH$3:$AS$294,MATCH(Revisión_Avance_Periodo!$I332,BD_Seguimiento_OAP_2019!$L$3:$L$294,0),MATCH(Revisión_Avance_Periodo!$M332,BD_Seguimiento_OAP_2019!$AH$2:$AS$2,0))</f>
        <v>0.06</v>
      </c>
      <c r="O332" s="174">
        <f>INDEX(BD_Seguimiento_OAP_2019!$AV$3:$BG$294,MATCH(Revisión_Avance_Periodo!$I332,BD_Seguimiento_OAP_2019!$L$3:$L$294,0),MATCH(Revisión_Avance_Periodo!$M332,BD_Seguimiento_OAP_2019!$AV$2:$BG$2,0))</f>
        <v>0</v>
      </c>
      <c r="P332" s="189">
        <f t="shared" si="62"/>
        <v>0</v>
      </c>
      <c r="Q332" s="173" t="str">
        <f>VLOOKUP(P332,Tabla_Indicador_Gestion4[#All],3,TRUE)</f>
        <v>Por Ejecutar</v>
      </c>
      <c r="R332" s="215">
        <f>SUBTOTAL(9,$N$326:$N332)</f>
        <v>0.48</v>
      </c>
      <c r="S332" s="216">
        <f>SUBTOTAL(9,$O$326:$O332)</f>
        <v>0.37500000000000006</v>
      </c>
      <c r="T332" s="231">
        <f>IFERROR(+Revisión_Avance_Periodo!$S332/Revisión_Avance_Periodo!$R332,0)</f>
        <v>0.78125000000000011</v>
      </c>
      <c r="U332" s="184"/>
      <c r="V332" s="185"/>
      <c r="W332" s="183"/>
      <c r="X332" s="183"/>
      <c r="Y332" s="183"/>
      <c r="Z332" s="186"/>
      <c r="AA332" s="187"/>
    </row>
    <row r="333" spans="1:27" x14ac:dyDescent="0.25">
      <c r="A333" s="94">
        <v>28</v>
      </c>
      <c r="B333" s="96" t="str">
        <f>CONCATENATE(Revisión_Avance_Periodo!$C333,";",Revisión_Avance_Periodo!$E333,";",Revisión_Avance_Periodo!$I333)</f>
        <v>OE1;PR_10;ACT_127</v>
      </c>
      <c r="C333" s="180" t="s">
        <v>9</v>
      </c>
      <c r="D333" s="181" t="str">
        <f>VLOOKUP(Revisión_Avance_Periodo!$C333,Componentes_BD!$F$1:$G$5,2,FALSE)</f>
        <v>Fortalecer la Vigilancia.</v>
      </c>
      <c r="E333" s="119" t="s">
        <v>12</v>
      </c>
      <c r="F333" s="95">
        <v>4</v>
      </c>
      <c r="G333" s="95" t="str">
        <f>VLOOKUP(Revisión_Avance_Periodo!$A333,BD_Seguimiento_OAP_2019!$A$2:$G$294,7,FALSE)</f>
        <v>PAI</v>
      </c>
      <c r="H333" s="95" t="str">
        <f>VLOOKUP(Revisión_Avance_Periodo!$A333,BD_Seguimiento_OAP_2019!$A$2:$J$294,10,FALSE)</f>
        <v>PAI_03 - Adquisiones</v>
      </c>
      <c r="I333" s="95" t="s">
        <v>397</v>
      </c>
      <c r="J333" s="95" t="str">
        <f>VLOOKUP(Revisión_Avance_Periodo!$I333,BD_Seguimiento_OAP_2019!$L:$M,2,FALSE)</f>
        <v>Ejecutar el presupuesto de Funcionamiento de la Supertransporte</v>
      </c>
      <c r="K333" s="119" t="s">
        <v>8</v>
      </c>
      <c r="L333" s="172">
        <v>4.4642857142857152E-4</v>
      </c>
      <c r="M333" s="182" t="s">
        <v>111</v>
      </c>
      <c r="N333" s="174">
        <f>INDEX(BD_Seguimiento_OAP_2019!$AH$3:$AS$294,MATCH(Revisión_Avance_Periodo!$I333,BD_Seguimiento_OAP_2019!$L$3:$L$294,0),MATCH(Revisión_Avance_Periodo!$M333,BD_Seguimiento_OAP_2019!$AH$2:$AS$2,0))</f>
        <v>0.05</v>
      </c>
      <c r="O333" s="174">
        <f>INDEX(BD_Seguimiento_OAP_2019!$AV$3:$BG$294,MATCH(Revisión_Avance_Periodo!$I333,BD_Seguimiento_OAP_2019!$L$3:$L$294,0),MATCH(Revisión_Avance_Periodo!$M333,BD_Seguimiento_OAP_2019!$AV$2:$BG$2,0))</f>
        <v>0</v>
      </c>
      <c r="P333" s="188">
        <f t="shared" si="62"/>
        <v>0</v>
      </c>
      <c r="Q333" s="182" t="str">
        <f>VLOOKUP(P333,Tabla_Indicador_Gestion4[#All],3,TRUE)</f>
        <v>Por Ejecutar</v>
      </c>
      <c r="R333" s="215">
        <f>SUBTOTAL(9,$N$326:$N333)</f>
        <v>0.53</v>
      </c>
      <c r="S333" s="216">
        <f>SUBTOTAL(9,$O$326:$O333)</f>
        <v>0.37500000000000006</v>
      </c>
      <c r="T333" s="231">
        <f>IFERROR(+Revisión_Avance_Periodo!$S333/Revisión_Avance_Periodo!$R333,0)</f>
        <v>0.70754716981132082</v>
      </c>
      <c r="U333" s="184"/>
      <c r="V333" s="185"/>
      <c r="W333" s="183"/>
      <c r="X333" s="183"/>
      <c r="Y333" s="183"/>
      <c r="Z333" s="186"/>
      <c r="AA333" s="187"/>
    </row>
    <row r="334" spans="1:27" x14ac:dyDescent="0.25">
      <c r="A334" s="88">
        <v>28</v>
      </c>
      <c r="B334" s="91" t="str">
        <f>CONCATENATE(Revisión_Avance_Periodo!$C334,";",Revisión_Avance_Periodo!$E334,";",Revisión_Avance_Periodo!$I334)</f>
        <v>OE1;PR_10;ACT_127</v>
      </c>
      <c r="C334" s="170" t="s">
        <v>9</v>
      </c>
      <c r="D334" s="171" t="str">
        <f>VLOOKUP(Revisión_Avance_Periodo!$C334,Componentes_BD!$F$1:$G$5,2,FALSE)</f>
        <v>Fortalecer la Vigilancia.</v>
      </c>
      <c r="E334" s="106" t="s">
        <v>12</v>
      </c>
      <c r="F334" s="89">
        <v>4</v>
      </c>
      <c r="G334" s="89" t="str">
        <f>VLOOKUP(Revisión_Avance_Periodo!$A334,BD_Seguimiento_OAP_2019!$A$2:$G$294,7,FALSE)</f>
        <v>PAI</v>
      </c>
      <c r="H334" s="89" t="str">
        <f>VLOOKUP(Revisión_Avance_Periodo!$A334,BD_Seguimiento_OAP_2019!$A$2:$J$294,10,FALSE)</f>
        <v>PAI_03 - Adquisiones</v>
      </c>
      <c r="I334" s="89" t="s">
        <v>397</v>
      </c>
      <c r="J334" s="89" t="str">
        <f>VLOOKUP(Revisión_Avance_Periodo!$I334,BD_Seguimiento_OAP_2019!$L:$M,2,FALSE)</f>
        <v>Ejecutar el presupuesto de Funcionamiento de la Supertransporte</v>
      </c>
      <c r="K334" s="106" t="s">
        <v>8</v>
      </c>
      <c r="L334" s="172">
        <v>4.4642857142857152E-4</v>
      </c>
      <c r="M334" s="173" t="s">
        <v>112</v>
      </c>
      <c r="N334" s="174">
        <f>INDEX(BD_Seguimiento_OAP_2019!$AH$3:$AS$294,MATCH(Revisión_Avance_Periodo!$I334,BD_Seguimiento_OAP_2019!$L$3:$L$294,0),MATCH(Revisión_Avance_Periodo!$M334,BD_Seguimiento_OAP_2019!$AH$2:$AS$2,0))</f>
        <v>0.05</v>
      </c>
      <c r="O334" s="174">
        <f>INDEX(BD_Seguimiento_OAP_2019!$AV$3:$BG$294,MATCH(Revisión_Avance_Periodo!$I334,BD_Seguimiento_OAP_2019!$L$3:$L$294,0),MATCH(Revisión_Avance_Periodo!$M334,BD_Seguimiento_OAP_2019!$AV$2:$BG$2,0))</f>
        <v>0</v>
      </c>
      <c r="P334" s="189">
        <f t="shared" si="62"/>
        <v>0</v>
      </c>
      <c r="Q334" s="173" t="str">
        <f>VLOOKUP(P334,Tabla_Indicador_Gestion4[#All],3,TRUE)</f>
        <v>Por Ejecutar</v>
      </c>
      <c r="R334" s="215">
        <f>SUBTOTAL(9,$N$326:$N334)</f>
        <v>0.58000000000000007</v>
      </c>
      <c r="S334" s="216">
        <f>SUBTOTAL(9,$O$326:$O334)</f>
        <v>0.37500000000000006</v>
      </c>
      <c r="T334" s="231">
        <f>IFERROR(+Revisión_Avance_Periodo!$S334/Revisión_Avance_Periodo!$R334,0)</f>
        <v>0.64655172413793105</v>
      </c>
      <c r="U334" s="184"/>
      <c r="V334" s="185"/>
      <c r="W334" s="183"/>
      <c r="X334" s="183"/>
      <c r="Y334" s="183"/>
      <c r="Z334" s="186"/>
      <c r="AA334" s="187"/>
    </row>
    <row r="335" spans="1:27" x14ac:dyDescent="0.25">
      <c r="A335" s="94">
        <v>28</v>
      </c>
      <c r="B335" s="96" t="str">
        <f>CONCATENATE(Revisión_Avance_Periodo!$C335,";",Revisión_Avance_Periodo!$E335,";",Revisión_Avance_Periodo!$I335)</f>
        <v>OE1;PR_10;ACT_127</v>
      </c>
      <c r="C335" s="180" t="s">
        <v>9</v>
      </c>
      <c r="D335" s="181" t="str">
        <f>VLOOKUP(Revisión_Avance_Periodo!$C335,Componentes_BD!$F$1:$G$5,2,FALSE)</f>
        <v>Fortalecer la Vigilancia.</v>
      </c>
      <c r="E335" s="119" t="s">
        <v>12</v>
      </c>
      <c r="F335" s="95">
        <v>4</v>
      </c>
      <c r="G335" s="95" t="str">
        <f>VLOOKUP(Revisión_Avance_Periodo!$A335,BD_Seguimiento_OAP_2019!$A$2:$G$294,7,FALSE)</f>
        <v>PAI</v>
      </c>
      <c r="H335" s="95" t="str">
        <f>VLOOKUP(Revisión_Avance_Periodo!$A335,BD_Seguimiento_OAP_2019!$A$2:$J$294,10,FALSE)</f>
        <v>PAI_03 - Adquisiones</v>
      </c>
      <c r="I335" s="95" t="s">
        <v>397</v>
      </c>
      <c r="J335" s="95" t="str">
        <f>VLOOKUP(Revisión_Avance_Periodo!$I335,BD_Seguimiento_OAP_2019!$L:$M,2,FALSE)</f>
        <v>Ejecutar el presupuesto de Funcionamiento de la Supertransporte</v>
      </c>
      <c r="K335" s="119" t="s">
        <v>8</v>
      </c>
      <c r="L335" s="172">
        <v>4.4642857142857152E-4</v>
      </c>
      <c r="M335" s="182" t="s">
        <v>113</v>
      </c>
      <c r="N335" s="174">
        <f>INDEX(BD_Seguimiento_OAP_2019!$AH$3:$AS$294,MATCH(Revisión_Avance_Periodo!$I335,BD_Seguimiento_OAP_2019!$L$3:$L$294,0),MATCH(Revisión_Avance_Periodo!$M335,BD_Seguimiento_OAP_2019!$AH$2:$AS$2,0))</f>
        <v>0.13</v>
      </c>
      <c r="O335" s="174">
        <f>INDEX(BD_Seguimiento_OAP_2019!$AV$3:$BG$294,MATCH(Revisión_Avance_Periodo!$I335,BD_Seguimiento_OAP_2019!$L$3:$L$294,0),MATCH(Revisión_Avance_Periodo!$M335,BD_Seguimiento_OAP_2019!$AV$2:$BG$2,0))</f>
        <v>0</v>
      </c>
      <c r="P335" s="188">
        <f t="shared" si="62"/>
        <v>0</v>
      </c>
      <c r="Q335" s="182" t="str">
        <f>VLOOKUP(P335,Tabla_Indicador_Gestion4[#All],3,TRUE)</f>
        <v>Por Ejecutar</v>
      </c>
      <c r="R335" s="215">
        <f>SUBTOTAL(9,$N$326:$N335)</f>
        <v>0.71000000000000008</v>
      </c>
      <c r="S335" s="216">
        <f>SUBTOTAL(9,$O$326:$O335)</f>
        <v>0.37500000000000006</v>
      </c>
      <c r="T335" s="231">
        <f>IFERROR(+Revisión_Avance_Periodo!$S335/Revisión_Avance_Periodo!$R335,0)</f>
        <v>0.52816901408450712</v>
      </c>
      <c r="U335" s="184"/>
      <c r="V335" s="185"/>
      <c r="W335" s="183"/>
      <c r="X335" s="183"/>
      <c r="Y335" s="183"/>
      <c r="Z335" s="186"/>
      <c r="AA335" s="187"/>
    </row>
    <row r="336" spans="1:27" x14ac:dyDescent="0.25">
      <c r="A336" s="88">
        <v>28</v>
      </c>
      <c r="B336" s="91" t="str">
        <f>CONCATENATE(Revisión_Avance_Periodo!$C336,";",Revisión_Avance_Periodo!$E336,";",Revisión_Avance_Periodo!$I336)</f>
        <v>OE1;PR_10;ACT_127</v>
      </c>
      <c r="C336" s="170" t="s">
        <v>9</v>
      </c>
      <c r="D336" s="171" t="str">
        <f>VLOOKUP(Revisión_Avance_Periodo!$C336,Componentes_BD!$F$1:$G$5,2,FALSE)</f>
        <v>Fortalecer la Vigilancia.</v>
      </c>
      <c r="E336" s="106" t="s">
        <v>12</v>
      </c>
      <c r="F336" s="89">
        <v>4</v>
      </c>
      <c r="G336" s="89" t="str">
        <f>VLOOKUP(Revisión_Avance_Periodo!$A336,BD_Seguimiento_OAP_2019!$A$2:$G$294,7,FALSE)</f>
        <v>PAI</v>
      </c>
      <c r="H336" s="89" t="str">
        <f>VLOOKUP(Revisión_Avance_Periodo!$A336,BD_Seguimiento_OAP_2019!$A$2:$J$294,10,FALSE)</f>
        <v>PAI_03 - Adquisiones</v>
      </c>
      <c r="I336" s="89" t="s">
        <v>397</v>
      </c>
      <c r="J336" s="89" t="str">
        <f>VLOOKUP(Revisión_Avance_Periodo!$I336,BD_Seguimiento_OAP_2019!$L:$M,2,FALSE)</f>
        <v>Ejecutar el presupuesto de Funcionamiento de la Supertransporte</v>
      </c>
      <c r="K336" s="106" t="s">
        <v>8</v>
      </c>
      <c r="L336" s="172">
        <v>4.4642857142857152E-4</v>
      </c>
      <c r="M336" s="173" t="s">
        <v>114</v>
      </c>
      <c r="N336" s="174">
        <f>INDEX(BD_Seguimiento_OAP_2019!$AH$3:$AS$294,MATCH(Revisión_Avance_Periodo!$I336,BD_Seguimiento_OAP_2019!$L$3:$L$294,0),MATCH(Revisión_Avance_Periodo!$M336,BD_Seguimiento_OAP_2019!$AH$2:$AS$2,0))</f>
        <v>0.16</v>
      </c>
      <c r="O336" s="174">
        <f>INDEX(BD_Seguimiento_OAP_2019!$AV$3:$BG$294,MATCH(Revisión_Avance_Periodo!$I336,BD_Seguimiento_OAP_2019!$L$3:$L$294,0),MATCH(Revisión_Avance_Periodo!$M336,BD_Seguimiento_OAP_2019!$AV$2:$BG$2,0))</f>
        <v>0</v>
      </c>
      <c r="P336" s="189">
        <f t="shared" si="62"/>
        <v>0</v>
      </c>
      <c r="Q336" s="173" t="str">
        <f>VLOOKUP(P336,Tabla_Indicador_Gestion4[#All],3,TRUE)</f>
        <v>Por Ejecutar</v>
      </c>
      <c r="R336" s="215">
        <f>SUBTOTAL(9,$N$326:$N336)</f>
        <v>0.87000000000000011</v>
      </c>
      <c r="S336" s="216">
        <f>SUBTOTAL(9,$O$326:$O336)</f>
        <v>0.37500000000000006</v>
      </c>
      <c r="T336" s="231">
        <f>IFERROR(+Revisión_Avance_Periodo!$S336/Revisión_Avance_Periodo!$R336,0)</f>
        <v>0.43103448275862072</v>
      </c>
      <c r="U336" s="184"/>
      <c r="V336" s="185"/>
      <c r="W336" s="183"/>
      <c r="X336" s="183"/>
      <c r="Y336" s="183"/>
      <c r="Z336" s="186"/>
      <c r="AA336" s="187"/>
    </row>
    <row r="337" spans="1:27" ht="15.75" thickBot="1" x14ac:dyDescent="0.3">
      <c r="A337" s="94">
        <v>28</v>
      </c>
      <c r="B337" s="96" t="str">
        <f>CONCATENATE(Revisión_Avance_Periodo!$C337,";",Revisión_Avance_Periodo!$E337,";",Revisión_Avance_Periodo!$I337)</f>
        <v>OE1;PR_10;ACT_127</v>
      </c>
      <c r="C337" s="180" t="s">
        <v>9</v>
      </c>
      <c r="D337" s="181" t="str">
        <f>VLOOKUP(Revisión_Avance_Periodo!$C337,Componentes_BD!$F$1:$G$5,2,FALSE)</f>
        <v>Fortalecer la Vigilancia.</v>
      </c>
      <c r="E337" s="119" t="s">
        <v>12</v>
      </c>
      <c r="F337" s="95">
        <v>4</v>
      </c>
      <c r="G337" s="95" t="str">
        <f>VLOOKUP(Revisión_Avance_Periodo!$A337,BD_Seguimiento_OAP_2019!$A$2:$G$294,7,FALSE)</f>
        <v>PAI</v>
      </c>
      <c r="H337" s="95" t="str">
        <f>VLOOKUP(Revisión_Avance_Periodo!$A337,BD_Seguimiento_OAP_2019!$A$2:$J$294,10,FALSE)</f>
        <v>PAI_03 - Adquisiones</v>
      </c>
      <c r="I337" s="95" t="s">
        <v>397</v>
      </c>
      <c r="J337" s="95" t="str">
        <f>VLOOKUP(Revisión_Avance_Periodo!$I337,BD_Seguimiento_OAP_2019!$L:$M,2,FALSE)</f>
        <v>Ejecutar el presupuesto de Funcionamiento de la Supertransporte</v>
      </c>
      <c r="K337" s="119" t="s">
        <v>8</v>
      </c>
      <c r="L337" s="172">
        <v>4.4642857142857152E-4</v>
      </c>
      <c r="M337" s="182" t="s">
        <v>115</v>
      </c>
      <c r="N337" s="174">
        <f>INDEX(BD_Seguimiento_OAP_2019!$AH$3:$AS$294,MATCH(Revisión_Avance_Periodo!$I337,BD_Seguimiento_OAP_2019!$L$3:$L$294,0),MATCH(Revisión_Avance_Periodo!$M337,BD_Seguimiento_OAP_2019!$AH$2:$AS$2,0))</f>
        <v>0.08</v>
      </c>
      <c r="O337" s="174">
        <f>INDEX(BD_Seguimiento_OAP_2019!$AV$3:$BG$294,MATCH(Revisión_Avance_Periodo!$I337,BD_Seguimiento_OAP_2019!$L$3:$L$294,0),MATCH(Revisión_Avance_Periodo!$M337,BD_Seguimiento_OAP_2019!$AV$2:$BG$2,0))</f>
        <v>0</v>
      </c>
      <c r="P337" s="188">
        <f t="shared" si="62"/>
        <v>0</v>
      </c>
      <c r="Q337" s="182" t="str">
        <f>VLOOKUP(P337,Tabla_Indicador_Gestion4[#All],3,TRUE)</f>
        <v>Por Ejecutar</v>
      </c>
      <c r="R337" s="215">
        <f>SUBTOTAL(9,$N$326:$N337)</f>
        <v>0.95000000000000007</v>
      </c>
      <c r="S337" s="216">
        <f>SUBTOTAL(9,$O$326:$O337)</f>
        <v>0.37500000000000006</v>
      </c>
      <c r="T337" s="231">
        <f>IFERROR(+Revisión_Avance_Periodo!$S337/Revisión_Avance_Periodo!$R337,0)</f>
        <v>0.39473684210526316</v>
      </c>
      <c r="U337" s="184"/>
      <c r="V337" s="185"/>
      <c r="W337" s="183"/>
      <c r="X337" s="183"/>
      <c r="Y337" s="183"/>
      <c r="Z337" s="186"/>
      <c r="AA337" s="187"/>
    </row>
    <row r="338" spans="1:27" x14ac:dyDescent="0.25">
      <c r="A338" s="88">
        <v>29</v>
      </c>
      <c r="B338" s="91" t="str">
        <f>CONCATENATE(Revisión_Avance_Periodo!$C338,";",Revisión_Avance_Periodo!$E338,";",Revisión_Avance_Periodo!$I338)</f>
        <v>OE1;PR_10;ACT_128</v>
      </c>
      <c r="C338" s="170" t="s">
        <v>9</v>
      </c>
      <c r="D338" s="171" t="str">
        <f>VLOOKUP(Revisión_Avance_Periodo!$C338,Componentes_BD!$F$1:$G$5,2,FALSE)</f>
        <v>Fortalecer la Vigilancia.</v>
      </c>
      <c r="E338" s="106" t="s">
        <v>12</v>
      </c>
      <c r="F338" s="89">
        <v>2</v>
      </c>
      <c r="G338" s="89" t="str">
        <f>VLOOKUP(Revisión_Avance_Periodo!$A338,BD_Seguimiento_OAP_2019!$A$2:$G$294,7,FALSE)</f>
        <v>PAI</v>
      </c>
      <c r="H338" s="89" t="str">
        <f>VLOOKUP(Revisión_Avance_Periodo!$A338,BD_Seguimiento_OAP_2019!$A$2:$J$294,10,FALSE)</f>
        <v>PAI_01 - Operacional</v>
      </c>
      <c r="I338" s="89" t="s">
        <v>413</v>
      </c>
      <c r="J338" s="89" t="str">
        <f>VLOOKUP(Revisión_Avance_Periodo!$I338,BD_Seguimiento_OAP_2019!$L:$M,2,FALSE)</f>
        <v>Fortalecimiento de la planta de personal</v>
      </c>
      <c r="K338" s="106" t="s">
        <v>8</v>
      </c>
      <c r="L338" s="172">
        <v>4.4642857142857152E-4</v>
      </c>
      <c r="M338" s="173" t="s">
        <v>104</v>
      </c>
      <c r="N338" s="174">
        <f>INDEX(BD_Seguimiento_OAP_2019!$AH$3:$AS$294,MATCH(Revisión_Avance_Periodo!$I338,BD_Seguimiento_OAP_2019!$L$3:$L$294,0),MATCH(Revisión_Avance_Periodo!$M338,BD_Seguimiento_OAP_2019!$AH$2:$AS$2,0))</f>
        <v>0</v>
      </c>
      <c r="O338" s="174">
        <f>INDEX(BD_Seguimiento_OAP_2019!$AV$3:$BG$294,MATCH(Revisión_Avance_Periodo!$I338,BD_Seguimiento_OAP_2019!$L$3:$L$294,0),MATCH(Revisión_Avance_Periodo!$M338,BD_Seguimiento_OAP_2019!$AV$2:$BG$2,0))</f>
        <v>0</v>
      </c>
      <c r="P338" s="175">
        <f t="shared" ref="P338:P342" si="64">IFERROR((O338/N338),0)</f>
        <v>0</v>
      </c>
      <c r="Q338" s="173" t="str">
        <f>VLOOKUP(P338,Tabla_Indicador_Gestion4[#All],3,TRUE)</f>
        <v>Por Ejecutar</v>
      </c>
      <c r="R338" s="213">
        <f>SUBTOTAL(9,$N$338:$N338)</f>
        <v>0</v>
      </c>
      <c r="S338" s="214">
        <f>SUBTOTAL(9,$O$338:$O338)</f>
        <v>0</v>
      </c>
      <c r="T338" s="234">
        <f>IFERROR(+Revisión_Avance_Periodo!$S338/Revisión_Avance_Periodo!$R338,0)</f>
        <v>0</v>
      </c>
      <c r="U338" s="177">
        <f>SUBTOTAL(9,N338:N349)</f>
        <v>0.25</v>
      </c>
      <c r="V338" s="176">
        <f>SUBTOTAL(9,O338:O349)</f>
        <v>0.13</v>
      </c>
      <c r="W338" s="176">
        <f t="shared" ref="W338" si="65">+V338/U338</f>
        <v>0.52</v>
      </c>
      <c r="X338" s="176"/>
      <c r="Y338" s="176">
        <f>100%-Revisión_Avance_Periodo!$W338</f>
        <v>0.48</v>
      </c>
      <c r="Z338" s="178" t="str">
        <f>VLOOKUP(W338,Tabla_Indicador_Gestion4[],3,TRUE)</f>
        <v>En Tramite</v>
      </c>
      <c r="AA338" s="179">
        <f>Revisión_Avance_Periodo!$W338*Revisión_Avance_Periodo!$L338</f>
        <v>2.3214285714285719E-4</v>
      </c>
    </row>
    <row r="339" spans="1:27" x14ac:dyDescent="0.25">
      <c r="A339" s="94">
        <v>29</v>
      </c>
      <c r="B339" s="96" t="str">
        <f>CONCATENATE(Revisión_Avance_Periodo!$C339,";",Revisión_Avance_Periodo!$E339,";",Revisión_Avance_Periodo!$I339)</f>
        <v>OE1;PR_10;ACT_128</v>
      </c>
      <c r="C339" s="180" t="s">
        <v>9</v>
      </c>
      <c r="D339" s="181" t="str">
        <f>VLOOKUP(Revisión_Avance_Periodo!$C339,Componentes_BD!$F$1:$G$5,2,FALSE)</f>
        <v>Fortalecer la Vigilancia.</v>
      </c>
      <c r="E339" s="119" t="s">
        <v>12</v>
      </c>
      <c r="F339" s="95">
        <v>2</v>
      </c>
      <c r="G339" s="95" t="str">
        <f>VLOOKUP(Revisión_Avance_Periodo!$A339,BD_Seguimiento_OAP_2019!$A$2:$G$294,7,FALSE)</f>
        <v>PAI</v>
      </c>
      <c r="H339" s="95" t="str">
        <f>VLOOKUP(Revisión_Avance_Periodo!$A339,BD_Seguimiento_OAP_2019!$A$2:$J$294,10,FALSE)</f>
        <v>PAI_01 - Operacional</v>
      </c>
      <c r="I339" s="95" t="s">
        <v>413</v>
      </c>
      <c r="J339" s="95" t="str">
        <f>VLOOKUP(Revisión_Avance_Periodo!$I339,BD_Seguimiento_OAP_2019!$L:$M,2,FALSE)</f>
        <v>Fortalecimiento de la planta de personal</v>
      </c>
      <c r="K339" s="119" t="s">
        <v>8</v>
      </c>
      <c r="L339" s="172">
        <v>4.4642857142857152E-4</v>
      </c>
      <c r="M339" s="182" t="s">
        <v>105</v>
      </c>
      <c r="N339" s="174">
        <f>INDEX(BD_Seguimiento_OAP_2019!$AH$3:$AS$294,MATCH(Revisión_Avance_Periodo!$I339,BD_Seguimiento_OAP_2019!$L$3:$L$294,0),MATCH(Revisión_Avance_Periodo!$M339,BD_Seguimiento_OAP_2019!$AH$2:$AS$2,0))</f>
        <v>0</v>
      </c>
      <c r="O339" s="174">
        <f>INDEX(BD_Seguimiento_OAP_2019!$AV$3:$BG$294,MATCH(Revisión_Avance_Periodo!$I339,BD_Seguimiento_OAP_2019!$L$3:$L$294,0),MATCH(Revisión_Avance_Periodo!$M339,BD_Seguimiento_OAP_2019!$AV$2:$BG$2,0))</f>
        <v>0</v>
      </c>
      <c r="P339" s="175">
        <f t="shared" si="64"/>
        <v>0</v>
      </c>
      <c r="Q339" s="182" t="str">
        <f>VLOOKUP(P339,Tabla_Indicador_Gestion4[#All],3,TRUE)</f>
        <v>Por Ejecutar</v>
      </c>
      <c r="R339" s="215">
        <f>SUBTOTAL(9,$N$338:$N339)</f>
        <v>0</v>
      </c>
      <c r="S339" s="216">
        <f>SUBTOTAL(9,$O$338:$O339)</f>
        <v>0</v>
      </c>
      <c r="T339" s="231">
        <f>IFERROR(+Revisión_Avance_Periodo!$S339/Revisión_Avance_Periodo!$R339,0)</f>
        <v>0</v>
      </c>
      <c r="U339" s="184"/>
      <c r="V339" s="185"/>
      <c r="W339" s="183"/>
      <c r="X339" s="183"/>
      <c r="Y339" s="183"/>
      <c r="Z339" s="186"/>
      <c r="AA339" s="187"/>
    </row>
    <row r="340" spans="1:27" x14ac:dyDescent="0.25">
      <c r="A340" s="88">
        <v>29</v>
      </c>
      <c r="B340" s="91" t="str">
        <f>CONCATENATE(Revisión_Avance_Periodo!$C340,";",Revisión_Avance_Periodo!$E340,";",Revisión_Avance_Periodo!$I340)</f>
        <v>OE1;PR_10;ACT_128</v>
      </c>
      <c r="C340" s="170" t="s">
        <v>9</v>
      </c>
      <c r="D340" s="171" t="str">
        <f>VLOOKUP(Revisión_Avance_Periodo!$C340,Componentes_BD!$F$1:$G$5,2,FALSE)</f>
        <v>Fortalecer la Vigilancia.</v>
      </c>
      <c r="E340" s="106" t="s">
        <v>12</v>
      </c>
      <c r="F340" s="89">
        <v>2</v>
      </c>
      <c r="G340" s="89" t="str">
        <f>VLOOKUP(Revisión_Avance_Periodo!$A340,BD_Seguimiento_OAP_2019!$A$2:$G$294,7,FALSE)</f>
        <v>PAI</v>
      </c>
      <c r="H340" s="89" t="str">
        <f>VLOOKUP(Revisión_Avance_Periodo!$A340,BD_Seguimiento_OAP_2019!$A$2:$J$294,10,FALSE)</f>
        <v>PAI_01 - Operacional</v>
      </c>
      <c r="I340" s="89" t="s">
        <v>413</v>
      </c>
      <c r="J340" s="89" t="str">
        <f>VLOOKUP(Revisión_Avance_Periodo!$I340,BD_Seguimiento_OAP_2019!$L:$M,2,FALSE)</f>
        <v>Fortalecimiento de la planta de personal</v>
      </c>
      <c r="K340" s="106" t="s">
        <v>8</v>
      </c>
      <c r="L340" s="172">
        <v>4.4642857142857152E-4</v>
      </c>
      <c r="M340" s="173" t="s">
        <v>106</v>
      </c>
      <c r="N340" s="174">
        <f>INDEX(BD_Seguimiento_OAP_2019!$AH$3:$AS$294,MATCH(Revisión_Avance_Periodo!$I340,BD_Seguimiento_OAP_2019!$L$3:$L$294,0),MATCH(Revisión_Avance_Periodo!$M340,BD_Seguimiento_OAP_2019!$AH$2:$AS$2,0))</f>
        <v>0</v>
      </c>
      <c r="O340" s="174">
        <f>INDEX(BD_Seguimiento_OAP_2019!$AV$3:$BG$294,MATCH(Revisión_Avance_Periodo!$I340,BD_Seguimiento_OAP_2019!$L$3:$L$294,0),MATCH(Revisión_Avance_Periodo!$M340,BD_Seguimiento_OAP_2019!$AV$2:$BG$2,0))</f>
        <v>0</v>
      </c>
      <c r="P340" s="175">
        <f t="shared" si="64"/>
        <v>0</v>
      </c>
      <c r="Q340" s="173" t="str">
        <f>VLOOKUP(P340,Tabla_Indicador_Gestion4[#All],3,TRUE)</f>
        <v>Por Ejecutar</v>
      </c>
      <c r="R340" s="215">
        <f>SUBTOTAL(9,$N$338:$N340)</f>
        <v>0</v>
      </c>
      <c r="S340" s="216">
        <f>SUBTOTAL(9,$O$338:$O340)</f>
        <v>0</v>
      </c>
      <c r="T340" s="231">
        <f>IFERROR(+Revisión_Avance_Periodo!$S340/Revisión_Avance_Periodo!$R340,0)</f>
        <v>0</v>
      </c>
      <c r="U340" s="184"/>
      <c r="V340" s="185"/>
      <c r="W340" s="183"/>
      <c r="X340" s="183"/>
      <c r="Y340" s="183"/>
      <c r="Z340" s="186"/>
      <c r="AA340" s="187"/>
    </row>
    <row r="341" spans="1:27" x14ac:dyDescent="0.25">
      <c r="A341" s="94">
        <v>29</v>
      </c>
      <c r="B341" s="96" t="str">
        <f>CONCATENATE(Revisión_Avance_Periodo!$C341,";",Revisión_Avance_Periodo!$E341,";",Revisión_Avance_Periodo!$I341)</f>
        <v>OE1;PR_10;ACT_128</v>
      </c>
      <c r="C341" s="180" t="s">
        <v>9</v>
      </c>
      <c r="D341" s="181" t="str">
        <f>VLOOKUP(Revisión_Avance_Periodo!$C341,Componentes_BD!$F$1:$G$5,2,FALSE)</f>
        <v>Fortalecer la Vigilancia.</v>
      </c>
      <c r="E341" s="119" t="s">
        <v>12</v>
      </c>
      <c r="F341" s="95">
        <v>2</v>
      </c>
      <c r="G341" s="95" t="str">
        <f>VLOOKUP(Revisión_Avance_Periodo!$A341,BD_Seguimiento_OAP_2019!$A$2:$G$294,7,FALSE)</f>
        <v>PAI</v>
      </c>
      <c r="H341" s="95" t="str">
        <f>VLOOKUP(Revisión_Avance_Periodo!$A341,BD_Seguimiento_OAP_2019!$A$2:$J$294,10,FALSE)</f>
        <v>PAI_01 - Operacional</v>
      </c>
      <c r="I341" s="95" t="s">
        <v>413</v>
      </c>
      <c r="J341" s="95" t="str">
        <f>VLOOKUP(Revisión_Avance_Periodo!$I341,BD_Seguimiento_OAP_2019!$L:$M,2,FALSE)</f>
        <v>Fortalecimiento de la planta de personal</v>
      </c>
      <c r="K341" s="119" t="s">
        <v>8</v>
      </c>
      <c r="L341" s="172">
        <v>4.4642857142857152E-4</v>
      </c>
      <c r="M341" s="182" t="s">
        <v>107</v>
      </c>
      <c r="N341" s="174">
        <f>INDEX(BD_Seguimiento_OAP_2019!$AH$3:$AS$294,MATCH(Revisión_Avance_Periodo!$I341,BD_Seguimiento_OAP_2019!$L$3:$L$294,0),MATCH(Revisión_Avance_Periodo!$M341,BD_Seguimiento_OAP_2019!$AH$2:$AS$2,0))</f>
        <v>0</v>
      </c>
      <c r="O341" s="174">
        <f>INDEX(BD_Seguimiento_OAP_2019!$AV$3:$BG$294,MATCH(Revisión_Avance_Periodo!$I341,BD_Seguimiento_OAP_2019!$L$3:$L$294,0),MATCH(Revisión_Avance_Periodo!$M341,BD_Seguimiento_OAP_2019!$AV$2:$BG$2,0))</f>
        <v>0</v>
      </c>
      <c r="P341" s="175">
        <f t="shared" si="64"/>
        <v>0</v>
      </c>
      <c r="Q341" s="182" t="str">
        <f>VLOOKUP(P341,Tabla_Indicador_Gestion4[#All],3,TRUE)</f>
        <v>Por Ejecutar</v>
      </c>
      <c r="R341" s="215">
        <f>SUBTOTAL(9,$N$338:$N341)</f>
        <v>0</v>
      </c>
      <c r="S341" s="216">
        <f>SUBTOTAL(9,$O$338:$O341)</f>
        <v>0</v>
      </c>
      <c r="T341" s="231">
        <f>IFERROR(+Revisión_Avance_Periodo!$S341/Revisión_Avance_Periodo!$R341,0)</f>
        <v>0</v>
      </c>
      <c r="U341" s="184"/>
      <c r="V341" s="185"/>
      <c r="W341" s="183"/>
      <c r="X341" s="183"/>
      <c r="Y341" s="183"/>
      <c r="Z341" s="186"/>
      <c r="AA341" s="187"/>
    </row>
    <row r="342" spans="1:27" x14ac:dyDescent="0.25">
      <c r="A342" s="88">
        <v>29</v>
      </c>
      <c r="B342" s="91" t="str">
        <f>CONCATENATE(Revisión_Avance_Periodo!$C342,";",Revisión_Avance_Periodo!$E342,";",Revisión_Avance_Periodo!$I342)</f>
        <v>OE1;PR_10;ACT_128</v>
      </c>
      <c r="C342" s="170" t="s">
        <v>9</v>
      </c>
      <c r="D342" s="171" t="str">
        <f>VLOOKUP(Revisión_Avance_Periodo!$C342,Componentes_BD!$F$1:$G$5,2,FALSE)</f>
        <v>Fortalecer la Vigilancia.</v>
      </c>
      <c r="E342" s="106" t="s">
        <v>12</v>
      </c>
      <c r="F342" s="89">
        <v>2</v>
      </c>
      <c r="G342" s="89" t="str">
        <f>VLOOKUP(Revisión_Avance_Periodo!$A342,BD_Seguimiento_OAP_2019!$A$2:$G$294,7,FALSE)</f>
        <v>PAI</v>
      </c>
      <c r="H342" s="89" t="str">
        <f>VLOOKUP(Revisión_Avance_Periodo!$A342,BD_Seguimiento_OAP_2019!$A$2:$J$294,10,FALSE)</f>
        <v>PAI_01 - Operacional</v>
      </c>
      <c r="I342" s="89" t="s">
        <v>413</v>
      </c>
      <c r="J342" s="89" t="str">
        <f>VLOOKUP(Revisión_Avance_Periodo!$I342,BD_Seguimiento_OAP_2019!$L:$M,2,FALSE)</f>
        <v>Fortalecimiento de la planta de personal</v>
      </c>
      <c r="K342" s="106" t="s">
        <v>8</v>
      </c>
      <c r="L342" s="172">
        <v>4.4642857142857152E-4</v>
      </c>
      <c r="M342" s="173" t="s">
        <v>108</v>
      </c>
      <c r="N342" s="174">
        <f>INDEX(BD_Seguimiento_OAP_2019!$AH$3:$AS$294,MATCH(Revisión_Avance_Periodo!$I342,BD_Seguimiento_OAP_2019!$L$3:$L$294,0),MATCH(Revisión_Avance_Periodo!$M342,BD_Seguimiento_OAP_2019!$AH$2:$AS$2,0))</f>
        <v>0</v>
      </c>
      <c r="O342" s="174">
        <f>INDEX(BD_Seguimiento_OAP_2019!$AV$3:$BG$294,MATCH(Revisión_Avance_Periodo!$I342,BD_Seguimiento_OAP_2019!$L$3:$L$294,0),MATCH(Revisión_Avance_Periodo!$M342,BD_Seguimiento_OAP_2019!$AV$2:$BG$2,0))</f>
        <v>0</v>
      </c>
      <c r="P342" s="175">
        <f t="shared" si="64"/>
        <v>0</v>
      </c>
      <c r="Q342" s="173" t="str">
        <f>VLOOKUP(P342,Tabla_Indicador_Gestion4[#All],3,TRUE)</f>
        <v>Por Ejecutar</v>
      </c>
      <c r="R342" s="215">
        <f>SUBTOTAL(9,$N$338:$N342)</f>
        <v>0</v>
      </c>
      <c r="S342" s="216">
        <f>SUBTOTAL(9,$O$338:$O342)</f>
        <v>0</v>
      </c>
      <c r="T342" s="231">
        <f>IFERROR(+Revisión_Avance_Periodo!$S342/Revisión_Avance_Periodo!$R342,0)</f>
        <v>0</v>
      </c>
      <c r="U342" s="184"/>
      <c r="V342" s="185"/>
      <c r="W342" s="183"/>
      <c r="X342" s="183"/>
      <c r="Y342" s="183"/>
      <c r="Z342" s="186"/>
      <c r="AA342" s="187"/>
    </row>
    <row r="343" spans="1:27" x14ac:dyDescent="0.25">
      <c r="A343" s="94">
        <v>29</v>
      </c>
      <c r="B343" s="96" t="str">
        <f>CONCATENATE(Revisión_Avance_Periodo!$C343,";",Revisión_Avance_Periodo!$E343,";",Revisión_Avance_Periodo!$I343)</f>
        <v>OE1;PR_10;ACT_128</v>
      </c>
      <c r="C343" s="180" t="s">
        <v>9</v>
      </c>
      <c r="D343" s="181" t="str">
        <f>VLOOKUP(Revisión_Avance_Periodo!$C343,Componentes_BD!$F$1:$G$5,2,FALSE)</f>
        <v>Fortalecer la Vigilancia.</v>
      </c>
      <c r="E343" s="119" t="s">
        <v>12</v>
      </c>
      <c r="F343" s="95">
        <v>2</v>
      </c>
      <c r="G343" s="95" t="str">
        <f>VLOOKUP(Revisión_Avance_Periodo!$A343,BD_Seguimiento_OAP_2019!$A$2:$G$294,7,FALSE)</f>
        <v>PAI</v>
      </c>
      <c r="H343" s="95" t="str">
        <f>VLOOKUP(Revisión_Avance_Periodo!$A343,BD_Seguimiento_OAP_2019!$A$2:$J$294,10,FALSE)</f>
        <v>PAI_01 - Operacional</v>
      </c>
      <c r="I343" s="95" t="s">
        <v>413</v>
      </c>
      <c r="J343" s="95" t="str">
        <f>VLOOKUP(Revisión_Avance_Periodo!$I343,BD_Seguimiento_OAP_2019!$L:$M,2,FALSE)</f>
        <v>Fortalecimiento de la planta de personal</v>
      </c>
      <c r="K343" s="119" t="s">
        <v>8</v>
      </c>
      <c r="L343" s="172">
        <v>4.4642857142857152E-4</v>
      </c>
      <c r="M343" s="182" t="s">
        <v>109</v>
      </c>
      <c r="N343" s="174">
        <f>INDEX(BD_Seguimiento_OAP_2019!$AH$3:$AS$294,MATCH(Revisión_Avance_Periodo!$I343,BD_Seguimiento_OAP_2019!$L$3:$L$294,0),MATCH(Revisión_Avance_Periodo!$M343,BD_Seguimiento_OAP_2019!$AH$2:$AS$2,0))</f>
        <v>0.13</v>
      </c>
      <c r="O343" s="174">
        <f>INDEX(BD_Seguimiento_OAP_2019!$AV$3:$BG$294,MATCH(Revisión_Avance_Periodo!$I343,BD_Seguimiento_OAP_2019!$L$3:$L$294,0),MATCH(Revisión_Avance_Periodo!$M343,BD_Seguimiento_OAP_2019!$AV$2:$BG$2,0))</f>
        <v>0.13</v>
      </c>
      <c r="P343" s="188">
        <f t="shared" si="62"/>
        <v>1</v>
      </c>
      <c r="Q343" s="182" t="str">
        <f>VLOOKUP(P343,Tabla_Indicador_Gestion4[#All],3,TRUE)</f>
        <v>Culminada</v>
      </c>
      <c r="R343" s="215">
        <f>SUBTOTAL(9,$N$338:$N343)</f>
        <v>0.13</v>
      </c>
      <c r="S343" s="216">
        <f>SUBTOTAL(9,$O$338:$O343)</f>
        <v>0.13</v>
      </c>
      <c r="T343" s="231">
        <f>IFERROR(+Revisión_Avance_Periodo!$S343/Revisión_Avance_Periodo!$R343,0)</f>
        <v>1</v>
      </c>
      <c r="U343" s="184"/>
      <c r="V343" s="185"/>
      <c r="W343" s="183"/>
      <c r="X343" s="183"/>
      <c r="Y343" s="183"/>
      <c r="Z343" s="186"/>
      <c r="AA343" s="187"/>
    </row>
    <row r="344" spans="1:27" x14ac:dyDescent="0.25">
      <c r="A344" s="88">
        <v>29</v>
      </c>
      <c r="B344" s="91" t="str">
        <f>CONCATENATE(Revisión_Avance_Periodo!$C344,";",Revisión_Avance_Periodo!$E344,";",Revisión_Avance_Periodo!$I344)</f>
        <v>OE1;PR_10;ACT_128</v>
      </c>
      <c r="C344" s="170" t="s">
        <v>9</v>
      </c>
      <c r="D344" s="171" t="str">
        <f>VLOOKUP(Revisión_Avance_Periodo!$C344,Componentes_BD!$F$1:$G$5,2,FALSE)</f>
        <v>Fortalecer la Vigilancia.</v>
      </c>
      <c r="E344" s="106" t="s">
        <v>12</v>
      </c>
      <c r="F344" s="89">
        <v>2</v>
      </c>
      <c r="G344" s="89" t="str">
        <f>VLOOKUP(Revisión_Avance_Periodo!$A344,BD_Seguimiento_OAP_2019!$A$2:$G$294,7,FALSE)</f>
        <v>PAI</v>
      </c>
      <c r="H344" s="89" t="str">
        <f>VLOOKUP(Revisión_Avance_Periodo!$A344,BD_Seguimiento_OAP_2019!$A$2:$J$294,10,FALSE)</f>
        <v>PAI_01 - Operacional</v>
      </c>
      <c r="I344" s="89" t="s">
        <v>413</v>
      </c>
      <c r="J344" s="89" t="str">
        <f>VLOOKUP(Revisión_Avance_Periodo!$I344,BD_Seguimiento_OAP_2019!$L:$M,2,FALSE)</f>
        <v>Fortalecimiento de la planta de personal</v>
      </c>
      <c r="K344" s="106" t="s">
        <v>8</v>
      </c>
      <c r="L344" s="172">
        <v>4.4642857142857152E-4</v>
      </c>
      <c r="M344" s="173" t="s">
        <v>110</v>
      </c>
      <c r="N344" s="174">
        <f>INDEX(BD_Seguimiento_OAP_2019!$AH$3:$AS$294,MATCH(Revisión_Avance_Periodo!$I344,BD_Seguimiento_OAP_2019!$L$3:$L$294,0),MATCH(Revisión_Avance_Periodo!$M344,BD_Seguimiento_OAP_2019!$AH$2:$AS$2,0))</f>
        <v>0</v>
      </c>
      <c r="O344" s="174">
        <f>INDEX(BD_Seguimiento_OAP_2019!$AV$3:$BG$294,MATCH(Revisión_Avance_Periodo!$I344,BD_Seguimiento_OAP_2019!$L$3:$L$294,0),MATCH(Revisión_Avance_Periodo!$M344,BD_Seguimiento_OAP_2019!$AV$2:$BG$2,0))</f>
        <v>0</v>
      </c>
      <c r="P344" s="175">
        <f t="shared" ref="P344:P348" si="66">IFERROR((O344/N344),0)</f>
        <v>0</v>
      </c>
      <c r="Q344" s="173" t="str">
        <f>VLOOKUP(P344,Tabla_Indicador_Gestion4[#All],3,TRUE)</f>
        <v>Por Ejecutar</v>
      </c>
      <c r="R344" s="215">
        <f>SUBTOTAL(9,$N$338:$N344)</f>
        <v>0.13</v>
      </c>
      <c r="S344" s="216">
        <f>SUBTOTAL(9,$O$338:$O344)</f>
        <v>0.13</v>
      </c>
      <c r="T344" s="231">
        <f>IFERROR(+Revisión_Avance_Periodo!$S344/Revisión_Avance_Periodo!$R344,0)</f>
        <v>1</v>
      </c>
      <c r="U344" s="184"/>
      <c r="V344" s="185"/>
      <c r="W344" s="183"/>
      <c r="X344" s="183"/>
      <c r="Y344" s="183"/>
      <c r="Z344" s="186"/>
      <c r="AA344" s="187"/>
    </row>
    <row r="345" spans="1:27" x14ac:dyDescent="0.25">
      <c r="A345" s="94">
        <v>29</v>
      </c>
      <c r="B345" s="96" t="str">
        <f>CONCATENATE(Revisión_Avance_Periodo!$C345,";",Revisión_Avance_Periodo!$E345,";",Revisión_Avance_Periodo!$I345)</f>
        <v>OE1;PR_10;ACT_128</v>
      </c>
      <c r="C345" s="180" t="s">
        <v>9</v>
      </c>
      <c r="D345" s="181" t="str">
        <f>VLOOKUP(Revisión_Avance_Periodo!$C345,Componentes_BD!$F$1:$G$5,2,FALSE)</f>
        <v>Fortalecer la Vigilancia.</v>
      </c>
      <c r="E345" s="119" t="s">
        <v>12</v>
      </c>
      <c r="F345" s="95">
        <v>2</v>
      </c>
      <c r="G345" s="95" t="str">
        <f>VLOOKUP(Revisión_Avance_Periodo!$A345,BD_Seguimiento_OAP_2019!$A$2:$G$294,7,FALSE)</f>
        <v>PAI</v>
      </c>
      <c r="H345" s="95" t="str">
        <f>VLOOKUP(Revisión_Avance_Periodo!$A345,BD_Seguimiento_OAP_2019!$A$2:$J$294,10,FALSE)</f>
        <v>PAI_01 - Operacional</v>
      </c>
      <c r="I345" s="95" t="s">
        <v>413</v>
      </c>
      <c r="J345" s="95" t="str">
        <f>VLOOKUP(Revisión_Avance_Periodo!$I345,BD_Seguimiento_OAP_2019!$L:$M,2,FALSE)</f>
        <v>Fortalecimiento de la planta de personal</v>
      </c>
      <c r="K345" s="119" t="s">
        <v>8</v>
      </c>
      <c r="L345" s="172">
        <v>4.4642857142857152E-4</v>
      </c>
      <c r="M345" s="182" t="s">
        <v>111</v>
      </c>
      <c r="N345" s="174">
        <f>INDEX(BD_Seguimiento_OAP_2019!$AH$3:$AS$294,MATCH(Revisión_Avance_Periodo!$I345,BD_Seguimiento_OAP_2019!$L$3:$L$294,0),MATCH(Revisión_Avance_Periodo!$M345,BD_Seguimiento_OAP_2019!$AH$2:$AS$2,0))</f>
        <v>0</v>
      </c>
      <c r="O345" s="174">
        <f>INDEX(BD_Seguimiento_OAP_2019!$AV$3:$BG$294,MATCH(Revisión_Avance_Periodo!$I345,BD_Seguimiento_OAP_2019!$L$3:$L$294,0),MATCH(Revisión_Avance_Periodo!$M345,BD_Seguimiento_OAP_2019!$AV$2:$BG$2,0))</f>
        <v>0</v>
      </c>
      <c r="P345" s="175">
        <f t="shared" si="66"/>
        <v>0</v>
      </c>
      <c r="Q345" s="182" t="str">
        <f>VLOOKUP(P345,Tabla_Indicador_Gestion4[#All],3,TRUE)</f>
        <v>Por Ejecutar</v>
      </c>
      <c r="R345" s="215">
        <f>SUBTOTAL(9,$N$338:$N345)</f>
        <v>0.13</v>
      </c>
      <c r="S345" s="216">
        <f>SUBTOTAL(9,$O$338:$O345)</f>
        <v>0.13</v>
      </c>
      <c r="T345" s="231">
        <f>IFERROR(+Revisión_Avance_Periodo!$S345/Revisión_Avance_Periodo!$R345,0)</f>
        <v>1</v>
      </c>
      <c r="U345" s="184"/>
      <c r="V345" s="185"/>
      <c r="W345" s="183"/>
      <c r="X345" s="183"/>
      <c r="Y345" s="183"/>
      <c r="Z345" s="186"/>
      <c r="AA345" s="187"/>
    </row>
    <row r="346" spans="1:27" x14ac:dyDescent="0.25">
      <c r="A346" s="88">
        <v>29</v>
      </c>
      <c r="B346" s="91" t="str">
        <f>CONCATENATE(Revisión_Avance_Periodo!$C346,";",Revisión_Avance_Periodo!$E346,";",Revisión_Avance_Periodo!$I346)</f>
        <v>OE1;PR_10;ACT_128</v>
      </c>
      <c r="C346" s="170" t="s">
        <v>9</v>
      </c>
      <c r="D346" s="171" t="str">
        <f>VLOOKUP(Revisión_Avance_Periodo!$C346,Componentes_BD!$F$1:$G$5,2,FALSE)</f>
        <v>Fortalecer la Vigilancia.</v>
      </c>
      <c r="E346" s="106" t="s">
        <v>12</v>
      </c>
      <c r="F346" s="89">
        <v>2</v>
      </c>
      <c r="G346" s="89" t="str">
        <f>VLOOKUP(Revisión_Avance_Periodo!$A346,BD_Seguimiento_OAP_2019!$A$2:$G$294,7,FALSE)</f>
        <v>PAI</v>
      </c>
      <c r="H346" s="89" t="str">
        <f>VLOOKUP(Revisión_Avance_Periodo!$A346,BD_Seguimiento_OAP_2019!$A$2:$J$294,10,FALSE)</f>
        <v>PAI_01 - Operacional</v>
      </c>
      <c r="I346" s="89" t="s">
        <v>413</v>
      </c>
      <c r="J346" s="89" t="str">
        <f>VLOOKUP(Revisión_Avance_Periodo!$I346,BD_Seguimiento_OAP_2019!$L:$M,2,FALSE)</f>
        <v>Fortalecimiento de la planta de personal</v>
      </c>
      <c r="K346" s="106" t="s">
        <v>8</v>
      </c>
      <c r="L346" s="172">
        <v>4.4642857142857152E-4</v>
      </c>
      <c r="M346" s="173" t="s">
        <v>112</v>
      </c>
      <c r="N346" s="174">
        <f>INDEX(BD_Seguimiento_OAP_2019!$AH$3:$AS$294,MATCH(Revisión_Avance_Periodo!$I346,BD_Seguimiento_OAP_2019!$L$3:$L$294,0),MATCH(Revisión_Avance_Periodo!$M346,BD_Seguimiento_OAP_2019!$AH$2:$AS$2,0))</f>
        <v>0</v>
      </c>
      <c r="O346" s="174">
        <f>INDEX(BD_Seguimiento_OAP_2019!$AV$3:$BG$294,MATCH(Revisión_Avance_Periodo!$I346,BD_Seguimiento_OAP_2019!$L$3:$L$294,0),MATCH(Revisión_Avance_Periodo!$M346,BD_Seguimiento_OAP_2019!$AV$2:$BG$2,0))</f>
        <v>0</v>
      </c>
      <c r="P346" s="175">
        <f t="shared" si="66"/>
        <v>0</v>
      </c>
      <c r="Q346" s="173" t="str">
        <f>VLOOKUP(P346,Tabla_Indicador_Gestion4[#All],3,TRUE)</f>
        <v>Por Ejecutar</v>
      </c>
      <c r="R346" s="215">
        <f>SUBTOTAL(9,$N$338:$N346)</f>
        <v>0.13</v>
      </c>
      <c r="S346" s="216">
        <f>SUBTOTAL(9,$O$338:$O346)</f>
        <v>0.13</v>
      </c>
      <c r="T346" s="231">
        <f>IFERROR(+Revisión_Avance_Periodo!$S346/Revisión_Avance_Periodo!$R346,0)</f>
        <v>1</v>
      </c>
      <c r="U346" s="184"/>
      <c r="V346" s="185"/>
      <c r="W346" s="183"/>
      <c r="X346" s="183"/>
      <c r="Y346" s="183"/>
      <c r="Z346" s="186"/>
      <c r="AA346" s="187"/>
    </row>
    <row r="347" spans="1:27" x14ac:dyDescent="0.25">
      <c r="A347" s="94">
        <v>29</v>
      </c>
      <c r="B347" s="96" t="str">
        <f>CONCATENATE(Revisión_Avance_Periodo!$C347,";",Revisión_Avance_Periodo!$E347,";",Revisión_Avance_Periodo!$I347)</f>
        <v>OE1;PR_10;ACT_128</v>
      </c>
      <c r="C347" s="180" t="s">
        <v>9</v>
      </c>
      <c r="D347" s="181" t="str">
        <f>VLOOKUP(Revisión_Avance_Periodo!$C347,Componentes_BD!$F$1:$G$5,2,FALSE)</f>
        <v>Fortalecer la Vigilancia.</v>
      </c>
      <c r="E347" s="119" t="s">
        <v>12</v>
      </c>
      <c r="F347" s="95">
        <v>2</v>
      </c>
      <c r="G347" s="95" t="str">
        <f>VLOOKUP(Revisión_Avance_Periodo!$A347,BD_Seguimiento_OAP_2019!$A$2:$G$294,7,FALSE)</f>
        <v>PAI</v>
      </c>
      <c r="H347" s="95" t="str">
        <f>VLOOKUP(Revisión_Avance_Periodo!$A347,BD_Seguimiento_OAP_2019!$A$2:$J$294,10,FALSE)</f>
        <v>PAI_01 - Operacional</v>
      </c>
      <c r="I347" s="95" t="s">
        <v>413</v>
      </c>
      <c r="J347" s="95" t="str">
        <f>VLOOKUP(Revisión_Avance_Periodo!$I347,BD_Seguimiento_OAP_2019!$L:$M,2,FALSE)</f>
        <v>Fortalecimiento de la planta de personal</v>
      </c>
      <c r="K347" s="119" t="s">
        <v>8</v>
      </c>
      <c r="L347" s="172">
        <v>4.4642857142857152E-4</v>
      </c>
      <c r="M347" s="182" t="s">
        <v>113</v>
      </c>
      <c r="N347" s="174">
        <f>INDEX(BD_Seguimiento_OAP_2019!$AH$3:$AS$294,MATCH(Revisión_Avance_Periodo!$I347,BD_Seguimiento_OAP_2019!$L$3:$L$294,0),MATCH(Revisión_Avance_Periodo!$M347,BD_Seguimiento_OAP_2019!$AH$2:$AS$2,0))</f>
        <v>0</v>
      </c>
      <c r="O347" s="174">
        <f>INDEX(BD_Seguimiento_OAP_2019!$AV$3:$BG$294,MATCH(Revisión_Avance_Periodo!$I347,BD_Seguimiento_OAP_2019!$L$3:$L$294,0),MATCH(Revisión_Avance_Periodo!$M347,BD_Seguimiento_OAP_2019!$AV$2:$BG$2,0))</f>
        <v>0</v>
      </c>
      <c r="P347" s="175">
        <f t="shared" si="66"/>
        <v>0</v>
      </c>
      <c r="Q347" s="182" t="str">
        <f>VLOOKUP(P347,Tabla_Indicador_Gestion4[#All],3,TRUE)</f>
        <v>Por Ejecutar</v>
      </c>
      <c r="R347" s="215">
        <f>SUBTOTAL(9,$N$338:$N347)</f>
        <v>0.13</v>
      </c>
      <c r="S347" s="216">
        <f>SUBTOTAL(9,$O$338:$O347)</f>
        <v>0.13</v>
      </c>
      <c r="T347" s="231">
        <f>IFERROR(+Revisión_Avance_Periodo!$S347/Revisión_Avance_Periodo!$R347,0)</f>
        <v>1</v>
      </c>
      <c r="U347" s="184"/>
      <c r="V347" s="185"/>
      <c r="W347" s="183"/>
      <c r="X347" s="183"/>
      <c r="Y347" s="183"/>
      <c r="Z347" s="186"/>
      <c r="AA347" s="187"/>
    </row>
    <row r="348" spans="1:27" x14ac:dyDescent="0.25">
      <c r="A348" s="88">
        <v>29</v>
      </c>
      <c r="B348" s="91" t="str">
        <f>CONCATENATE(Revisión_Avance_Periodo!$C348,";",Revisión_Avance_Periodo!$E348,";",Revisión_Avance_Periodo!$I348)</f>
        <v>OE1;PR_10;ACT_128</v>
      </c>
      <c r="C348" s="170" t="s">
        <v>9</v>
      </c>
      <c r="D348" s="171" t="str">
        <f>VLOOKUP(Revisión_Avance_Periodo!$C348,Componentes_BD!$F$1:$G$5,2,FALSE)</f>
        <v>Fortalecer la Vigilancia.</v>
      </c>
      <c r="E348" s="106" t="s">
        <v>12</v>
      </c>
      <c r="F348" s="89">
        <v>2</v>
      </c>
      <c r="G348" s="89" t="str">
        <f>VLOOKUP(Revisión_Avance_Periodo!$A348,BD_Seguimiento_OAP_2019!$A$2:$G$294,7,FALSE)</f>
        <v>PAI</v>
      </c>
      <c r="H348" s="89" t="str">
        <f>VLOOKUP(Revisión_Avance_Periodo!$A348,BD_Seguimiento_OAP_2019!$A$2:$J$294,10,FALSE)</f>
        <v>PAI_01 - Operacional</v>
      </c>
      <c r="I348" s="89" t="s">
        <v>413</v>
      </c>
      <c r="J348" s="89" t="str">
        <f>VLOOKUP(Revisión_Avance_Periodo!$I348,BD_Seguimiento_OAP_2019!$L:$M,2,FALSE)</f>
        <v>Fortalecimiento de la planta de personal</v>
      </c>
      <c r="K348" s="106" t="s">
        <v>8</v>
      </c>
      <c r="L348" s="172">
        <v>4.4642857142857152E-4</v>
      </c>
      <c r="M348" s="173" t="s">
        <v>114</v>
      </c>
      <c r="N348" s="174">
        <f>INDEX(BD_Seguimiento_OAP_2019!$AH$3:$AS$294,MATCH(Revisión_Avance_Periodo!$I348,BD_Seguimiento_OAP_2019!$L$3:$L$294,0),MATCH(Revisión_Avance_Periodo!$M348,BD_Seguimiento_OAP_2019!$AH$2:$AS$2,0))</f>
        <v>0</v>
      </c>
      <c r="O348" s="174">
        <f>INDEX(BD_Seguimiento_OAP_2019!$AV$3:$BG$294,MATCH(Revisión_Avance_Periodo!$I348,BD_Seguimiento_OAP_2019!$L$3:$L$294,0),MATCH(Revisión_Avance_Periodo!$M348,BD_Seguimiento_OAP_2019!$AV$2:$BG$2,0))</f>
        <v>0</v>
      </c>
      <c r="P348" s="175">
        <f t="shared" si="66"/>
        <v>0</v>
      </c>
      <c r="Q348" s="173" t="str">
        <f>VLOOKUP(P348,Tabla_Indicador_Gestion4[#All],3,TRUE)</f>
        <v>Por Ejecutar</v>
      </c>
      <c r="R348" s="215">
        <f>SUBTOTAL(9,$N$338:$N348)</f>
        <v>0.13</v>
      </c>
      <c r="S348" s="216">
        <f>SUBTOTAL(9,$O$338:$O348)</f>
        <v>0.13</v>
      </c>
      <c r="T348" s="231">
        <f>IFERROR(+Revisión_Avance_Periodo!$S348/Revisión_Avance_Periodo!$R348,0)</f>
        <v>1</v>
      </c>
      <c r="U348" s="184"/>
      <c r="V348" s="185"/>
      <c r="W348" s="183"/>
      <c r="X348" s="183"/>
      <c r="Y348" s="183"/>
      <c r="Z348" s="186"/>
      <c r="AA348" s="187"/>
    </row>
    <row r="349" spans="1:27" ht="15.75" thickBot="1" x14ac:dyDescent="0.3">
      <c r="A349" s="94">
        <v>29</v>
      </c>
      <c r="B349" s="96" t="str">
        <f>CONCATENATE(Revisión_Avance_Periodo!$C349,";",Revisión_Avance_Periodo!$E349,";",Revisión_Avance_Periodo!$I349)</f>
        <v>OE1;PR_10;ACT_128</v>
      </c>
      <c r="C349" s="180" t="s">
        <v>9</v>
      </c>
      <c r="D349" s="181" t="str">
        <f>VLOOKUP(Revisión_Avance_Periodo!$C349,Componentes_BD!$F$1:$G$5,2,FALSE)</f>
        <v>Fortalecer la Vigilancia.</v>
      </c>
      <c r="E349" s="119" t="s">
        <v>12</v>
      </c>
      <c r="F349" s="95">
        <v>2</v>
      </c>
      <c r="G349" s="95" t="str">
        <f>VLOOKUP(Revisión_Avance_Periodo!$A349,BD_Seguimiento_OAP_2019!$A$2:$G$294,7,FALSE)</f>
        <v>PAI</v>
      </c>
      <c r="H349" s="95" t="str">
        <f>VLOOKUP(Revisión_Avance_Periodo!$A349,BD_Seguimiento_OAP_2019!$A$2:$J$294,10,FALSE)</f>
        <v>PAI_01 - Operacional</v>
      </c>
      <c r="I349" s="95" t="s">
        <v>413</v>
      </c>
      <c r="J349" s="95" t="str">
        <f>VLOOKUP(Revisión_Avance_Periodo!$I349,BD_Seguimiento_OAP_2019!$L:$M,2,FALSE)</f>
        <v>Fortalecimiento de la planta de personal</v>
      </c>
      <c r="K349" s="119" t="s">
        <v>8</v>
      </c>
      <c r="L349" s="172">
        <v>4.4642857142857152E-4</v>
      </c>
      <c r="M349" s="182" t="s">
        <v>115</v>
      </c>
      <c r="N349" s="174">
        <f>INDEX(BD_Seguimiento_OAP_2019!$AH$3:$AS$294,MATCH(Revisión_Avance_Periodo!$I349,BD_Seguimiento_OAP_2019!$L$3:$L$294,0),MATCH(Revisión_Avance_Periodo!$M349,BD_Seguimiento_OAP_2019!$AH$2:$AS$2,0))</f>
        <v>0.12</v>
      </c>
      <c r="O349" s="174">
        <f>INDEX(BD_Seguimiento_OAP_2019!$AV$3:$BG$294,MATCH(Revisión_Avance_Periodo!$I349,BD_Seguimiento_OAP_2019!$L$3:$L$294,0),MATCH(Revisión_Avance_Periodo!$M349,BD_Seguimiento_OAP_2019!$AV$2:$BG$2,0))</f>
        <v>0</v>
      </c>
      <c r="P349" s="188">
        <f t="shared" si="62"/>
        <v>0</v>
      </c>
      <c r="Q349" s="182" t="str">
        <f>VLOOKUP(P349,Tabla_Indicador_Gestion4[#All],3,TRUE)</f>
        <v>Por Ejecutar</v>
      </c>
      <c r="R349" s="215">
        <f>SUBTOTAL(9,$N$338:$N349)</f>
        <v>0.25</v>
      </c>
      <c r="S349" s="216">
        <f>SUBTOTAL(9,$O$338:$O349)</f>
        <v>0.13</v>
      </c>
      <c r="T349" s="231">
        <f>IFERROR(+Revisión_Avance_Periodo!$S349/Revisión_Avance_Periodo!$R349,0)</f>
        <v>0.52</v>
      </c>
      <c r="U349" s="184"/>
      <c r="V349" s="185"/>
      <c r="W349" s="183"/>
      <c r="X349" s="183"/>
      <c r="Y349" s="183"/>
      <c r="Z349" s="186"/>
      <c r="AA349" s="187"/>
    </row>
    <row r="350" spans="1:27" x14ac:dyDescent="0.25">
      <c r="A350" s="88">
        <v>30</v>
      </c>
      <c r="B350" s="91" t="str">
        <f>CONCATENATE(Revisión_Avance_Periodo!$C350,";",Revisión_Avance_Periodo!$E350,";",Revisión_Avance_Periodo!$I350)</f>
        <v>OE1;PR_05;ACT_129</v>
      </c>
      <c r="C350" s="170" t="s">
        <v>9</v>
      </c>
      <c r="D350" s="171" t="str">
        <f>VLOOKUP(Revisión_Avance_Periodo!$C350,Componentes_BD!$F$1:$G$5,2,FALSE)</f>
        <v>Fortalecer la Vigilancia.</v>
      </c>
      <c r="E350" s="106" t="s">
        <v>10</v>
      </c>
      <c r="F350" s="89">
        <v>1</v>
      </c>
      <c r="G350" s="89" t="str">
        <f>VLOOKUP(Revisión_Avance_Periodo!$A350,BD_Seguimiento_OAP_2019!$A$2:$G$294,7,FALSE)</f>
        <v>PEI</v>
      </c>
      <c r="H350" s="89" t="str">
        <f>VLOOKUP(Revisión_Avance_Periodo!$A350,BD_Seguimiento_OAP_2019!$A$2:$J$294,10,FALSE)</f>
        <v xml:space="preserve">PEI_05 - Juventud y Meritocracia para la SuperTransporte </v>
      </c>
      <c r="I350" s="89" t="s">
        <v>1029</v>
      </c>
      <c r="J350" s="89" t="str">
        <f>VLOOKUP(Revisión_Avance_Periodo!$I350,BD_Seguimiento_OAP_2019!$L:$M,2,FALSE)</f>
        <v xml:space="preserve">5.1 Juventud y Meritocracia para la SuperTransporte </v>
      </c>
      <c r="K350" s="106" t="s">
        <v>8</v>
      </c>
      <c r="L350" s="172">
        <v>4.4642857142857152E-4</v>
      </c>
      <c r="M350" s="173" t="s">
        <v>104</v>
      </c>
      <c r="N350" s="174">
        <f>INDEX(BD_Seguimiento_OAP_2019!$AH$3:$AS$294,MATCH(Revisión_Avance_Periodo!$I350,BD_Seguimiento_OAP_2019!$L$3:$L$294,0),MATCH(Revisión_Avance_Periodo!$M350,BD_Seguimiento_OAP_2019!$AH$2:$AS$2,0))</f>
        <v>0</v>
      </c>
      <c r="O350" s="174">
        <f>INDEX(BD_Seguimiento_OAP_2019!$AV$3:$BG$294,MATCH(Revisión_Avance_Periodo!$I350,BD_Seguimiento_OAP_2019!$L$3:$L$294,0),MATCH(Revisión_Avance_Periodo!$M350,BD_Seguimiento_OAP_2019!$AV$2:$BG$2,0))</f>
        <v>0</v>
      </c>
      <c r="P350" s="175">
        <f t="shared" ref="P350:P357" si="67">IFERROR((O350/N350),0)</f>
        <v>0</v>
      </c>
      <c r="Q350" s="173" t="str">
        <f>VLOOKUP(P350,Tabla_Indicador_Gestion4[#All],3,TRUE)</f>
        <v>Por Ejecutar</v>
      </c>
      <c r="R350" s="213">
        <f>SUBTOTAL(9,$N$350:$N350)</f>
        <v>0</v>
      </c>
      <c r="S350" s="214">
        <f>SUBTOTAL(9,$O$350:$O350)</f>
        <v>0</v>
      </c>
      <c r="T350" s="234">
        <f>IFERROR(+Revisión_Avance_Periodo!$S350/Revisión_Avance_Periodo!$R350,0)</f>
        <v>0</v>
      </c>
      <c r="U350" s="177">
        <f>SUBTOTAL(9,N350:N361)</f>
        <v>0.7</v>
      </c>
      <c r="V350" s="176">
        <f>SUBTOTAL(9,O350:O361)</f>
        <v>0</v>
      </c>
      <c r="W350" s="176">
        <f t="shared" ref="W350" si="68">+V350/U350</f>
        <v>0</v>
      </c>
      <c r="X350" s="176"/>
      <c r="Y350" s="176">
        <f>100%-Revisión_Avance_Periodo!$W350</f>
        <v>1</v>
      </c>
      <c r="Z350" s="178" t="str">
        <f>VLOOKUP(W350,Tabla_Indicador_Gestion4[],3,TRUE)</f>
        <v>Por Ejecutar</v>
      </c>
      <c r="AA350" s="179">
        <f>Revisión_Avance_Periodo!$W350*Revisión_Avance_Periodo!$L350</f>
        <v>0</v>
      </c>
    </row>
    <row r="351" spans="1:27" x14ac:dyDescent="0.25">
      <c r="A351" s="94">
        <v>30</v>
      </c>
      <c r="B351" s="96" t="str">
        <f>CONCATENATE(Revisión_Avance_Periodo!$C351,";",Revisión_Avance_Periodo!$E351,";",Revisión_Avance_Periodo!$I351)</f>
        <v>OE1;PR_05;ACT_129</v>
      </c>
      <c r="C351" s="180" t="s">
        <v>9</v>
      </c>
      <c r="D351" s="181" t="str">
        <f>VLOOKUP(Revisión_Avance_Periodo!$C351,Componentes_BD!$F$1:$G$5,2,FALSE)</f>
        <v>Fortalecer la Vigilancia.</v>
      </c>
      <c r="E351" s="119" t="s">
        <v>10</v>
      </c>
      <c r="F351" s="95">
        <v>1</v>
      </c>
      <c r="G351" s="95" t="str">
        <f>VLOOKUP(Revisión_Avance_Periodo!$A351,BD_Seguimiento_OAP_2019!$A$2:$G$294,7,FALSE)</f>
        <v>PEI</v>
      </c>
      <c r="H351" s="95" t="str">
        <f>VLOOKUP(Revisión_Avance_Periodo!$A351,BD_Seguimiento_OAP_2019!$A$2:$J$294,10,FALSE)</f>
        <v xml:space="preserve">PEI_05 - Juventud y Meritocracia para la SuperTransporte </v>
      </c>
      <c r="I351" s="95" t="s">
        <v>1029</v>
      </c>
      <c r="J351" s="95" t="str">
        <f>VLOOKUP(Revisión_Avance_Periodo!$I351,BD_Seguimiento_OAP_2019!$L:$M,2,FALSE)</f>
        <v xml:space="preserve">5.1 Juventud y Meritocracia para la SuperTransporte </v>
      </c>
      <c r="K351" s="119" t="s">
        <v>8</v>
      </c>
      <c r="L351" s="172">
        <v>4.4642857142857152E-4</v>
      </c>
      <c r="M351" s="182" t="s">
        <v>105</v>
      </c>
      <c r="N351" s="174">
        <f>INDEX(BD_Seguimiento_OAP_2019!$AH$3:$AS$294,MATCH(Revisión_Avance_Periodo!$I351,BD_Seguimiento_OAP_2019!$L$3:$L$294,0),MATCH(Revisión_Avance_Periodo!$M351,BD_Seguimiento_OAP_2019!$AH$2:$AS$2,0))</f>
        <v>0</v>
      </c>
      <c r="O351" s="174">
        <f>INDEX(BD_Seguimiento_OAP_2019!$AV$3:$BG$294,MATCH(Revisión_Avance_Periodo!$I351,BD_Seguimiento_OAP_2019!$L$3:$L$294,0),MATCH(Revisión_Avance_Periodo!$M351,BD_Seguimiento_OAP_2019!$AV$2:$BG$2,0))</f>
        <v>0</v>
      </c>
      <c r="P351" s="175">
        <f t="shared" si="67"/>
        <v>0</v>
      </c>
      <c r="Q351" s="182" t="str">
        <f>VLOOKUP(P351,Tabla_Indicador_Gestion4[#All],3,TRUE)</f>
        <v>Por Ejecutar</v>
      </c>
      <c r="R351" s="215">
        <f>SUBTOTAL(9,$N$350:$N351)</f>
        <v>0</v>
      </c>
      <c r="S351" s="216">
        <f>SUBTOTAL(9,$O$350:$O351)</f>
        <v>0</v>
      </c>
      <c r="T351" s="231">
        <f>IFERROR(+Revisión_Avance_Periodo!$S351/Revisión_Avance_Periodo!$R351,0)</f>
        <v>0</v>
      </c>
      <c r="U351" s="184"/>
      <c r="V351" s="185"/>
      <c r="W351" s="183"/>
      <c r="X351" s="183"/>
      <c r="Y351" s="183"/>
      <c r="Z351" s="186"/>
      <c r="AA351" s="187"/>
    </row>
    <row r="352" spans="1:27" x14ac:dyDescent="0.25">
      <c r="A352" s="88">
        <v>30</v>
      </c>
      <c r="B352" s="91" t="str">
        <f>CONCATENATE(Revisión_Avance_Periodo!$C352,";",Revisión_Avance_Periodo!$E352,";",Revisión_Avance_Periodo!$I352)</f>
        <v>OE1;PR_05;ACT_129</v>
      </c>
      <c r="C352" s="170" t="s">
        <v>9</v>
      </c>
      <c r="D352" s="171" t="str">
        <f>VLOOKUP(Revisión_Avance_Periodo!$C352,Componentes_BD!$F$1:$G$5,2,FALSE)</f>
        <v>Fortalecer la Vigilancia.</v>
      </c>
      <c r="E352" s="106" t="s">
        <v>10</v>
      </c>
      <c r="F352" s="89">
        <v>1</v>
      </c>
      <c r="G352" s="89" t="str">
        <f>VLOOKUP(Revisión_Avance_Periodo!$A352,BD_Seguimiento_OAP_2019!$A$2:$G$294,7,FALSE)</f>
        <v>PEI</v>
      </c>
      <c r="H352" s="89" t="str">
        <f>VLOOKUP(Revisión_Avance_Periodo!$A352,BD_Seguimiento_OAP_2019!$A$2:$J$294,10,FALSE)</f>
        <v xml:space="preserve">PEI_05 - Juventud y Meritocracia para la SuperTransporte </v>
      </c>
      <c r="I352" s="89" t="s">
        <v>1029</v>
      </c>
      <c r="J352" s="89" t="str">
        <f>VLOOKUP(Revisión_Avance_Periodo!$I352,BD_Seguimiento_OAP_2019!$L:$M,2,FALSE)</f>
        <v xml:space="preserve">5.1 Juventud y Meritocracia para la SuperTransporte </v>
      </c>
      <c r="K352" s="106" t="s">
        <v>8</v>
      </c>
      <c r="L352" s="172">
        <v>4.4642857142857152E-4</v>
      </c>
      <c r="M352" s="173" t="s">
        <v>106</v>
      </c>
      <c r="N352" s="174">
        <f>INDEX(BD_Seguimiento_OAP_2019!$AH$3:$AS$294,MATCH(Revisión_Avance_Periodo!$I352,BD_Seguimiento_OAP_2019!$L$3:$L$294,0),MATCH(Revisión_Avance_Periodo!$M352,BD_Seguimiento_OAP_2019!$AH$2:$AS$2,0))</f>
        <v>0</v>
      </c>
      <c r="O352" s="174">
        <f>INDEX(BD_Seguimiento_OAP_2019!$AV$3:$BG$294,MATCH(Revisión_Avance_Periodo!$I352,BD_Seguimiento_OAP_2019!$L$3:$L$294,0),MATCH(Revisión_Avance_Periodo!$M352,BD_Seguimiento_OAP_2019!$AV$2:$BG$2,0))</f>
        <v>0</v>
      </c>
      <c r="P352" s="175">
        <f t="shared" si="67"/>
        <v>0</v>
      </c>
      <c r="Q352" s="173" t="str">
        <f>VLOOKUP(P352,Tabla_Indicador_Gestion4[#All],3,TRUE)</f>
        <v>Por Ejecutar</v>
      </c>
      <c r="R352" s="215">
        <f>SUBTOTAL(9,$N$350:$N352)</f>
        <v>0</v>
      </c>
      <c r="S352" s="216">
        <f>SUBTOTAL(9,$O$350:$O352)</f>
        <v>0</v>
      </c>
      <c r="T352" s="231">
        <f>IFERROR(+Revisión_Avance_Periodo!$S352/Revisión_Avance_Periodo!$R352,0)</f>
        <v>0</v>
      </c>
      <c r="U352" s="184"/>
      <c r="V352" s="185"/>
      <c r="W352" s="183"/>
      <c r="X352" s="183"/>
      <c r="Y352" s="183"/>
      <c r="Z352" s="186"/>
      <c r="AA352" s="187"/>
    </row>
    <row r="353" spans="1:27" x14ac:dyDescent="0.25">
      <c r="A353" s="94">
        <v>30</v>
      </c>
      <c r="B353" s="96" t="str">
        <f>CONCATENATE(Revisión_Avance_Periodo!$C353,";",Revisión_Avance_Periodo!$E353,";",Revisión_Avance_Periodo!$I353)</f>
        <v>OE1;PR_05;ACT_129</v>
      </c>
      <c r="C353" s="180" t="s">
        <v>9</v>
      </c>
      <c r="D353" s="181" t="str">
        <f>VLOOKUP(Revisión_Avance_Periodo!$C353,Componentes_BD!$F$1:$G$5,2,FALSE)</f>
        <v>Fortalecer la Vigilancia.</v>
      </c>
      <c r="E353" s="119" t="s">
        <v>10</v>
      </c>
      <c r="F353" s="95">
        <v>1</v>
      </c>
      <c r="G353" s="95" t="str">
        <f>VLOOKUP(Revisión_Avance_Periodo!$A353,BD_Seguimiento_OAP_2019!$A$2:$G$294,7,FALSE)</f>
        <v>PEI</v>
      </c>
      <c r="H353" s="95" t="str">
        <f>VLOOKUP(Revisión_Avance_Periodo!$A353,BD_Seguimiento_OAP_2019!$A$2:$J$294,10,FALSE)</f>
        <v xml:space="preserve">PEI_05 - Juventud y Meritocracia para la SuperTransporte </v>
      </c>
      <c r="I353" s="95" t="s">
        <v>1029</v>
      </c>
      <c r="J353" s="95" t="str">
        <f>VLOOKUP(Revisión_Avance_Periodo!$I353,BD_Seguimiento_OAP_2019!$L:$M,2,FALSE)</f>
        <v xml:space="preserve">5.1 Juventud y Meritocracia para la SuperTransporte </v>
      </c>
      <c r="K353" s="119" t="s">
        <v>8</v>
      </c>
      <c r="L353" s="172">
        <v>4.4642857142857152E-4</v>
      </c>
      <c r="M353" s="182" t="s">
        <v>107</v>
      </c>
      <c r="N353" s="174">
        <f>INDEX(BD_Seguimiento_OAP_2019!$AH$3:$AS$294,MATCH(Revisión_Avance_Periodo!$I353,BD_Seguimiento_OAP_2019!$L$3:$L$294,0),MATCH(Revisión_Avance_Periodo!$M353,BD_Seguimiento_OAP_2019!$AH$2:$AS$2,0))</f>
        <v>0</v>
      </c>
      <c r="O353" s="174">
        <f>INDEX(BD_Seguimiento_OAP_2019!$AV$3:$BG$294,MATCH(Revisión_Avance_Periodo!$I353,BD_Seguimiento_OAP_2019!$L$3:$L$294,0),MATCH(Revisión_Avance_Periodo!$M353,BD_Seguimiento_OAP_2019!$AV$2:$BG$2,0))</f>
        <v>0</v>
      </c>
      <c r="P353" s="175">
        <f t="shared" si="67"/>
        <v>0</v>
      </c>
      <c r="Q353" s="182" t="str">
        <f>VLOOKUP(P353,Tabla_Indicador_Gestion4[#All],3,TRUE)</f>
        <v>Por Ejecutar</v>
      </c>
      <c r="R353" s="215">
        <f>SUBTOTAL(9,$N$350:$N353)</f>
        <v>0</v>
      </c>
      <c r="S353" s="216">
        <f>SUBTOTAL(9,$O$350:$O353)</f>
        <v>0</v>
      </c>
      <c r="T353" s="231">
        <f>IFERROR(+Revisión_Avance_Periodo!$S353/Revisión_Avance_Periodo!$R353,0)</f>
        <v>0</v>
      </c>
      <c r="U353" s="184"/>
      <c r="V353" s="185"/>
      <c r="W353" s="183"/>
      <c r="X353" s="183"/>
      <c r="Y353" s="183"/>
      <c r="Z353" s="186"/>
      <c r="AA353" s="187"/>
    </row>
    <row r="354" spans="1:27" x14ac:dyDescent="0.25">
      <c r="A354" s="88">
        <v>30</v>
      </c>
      <c r="B354" s="91" t="str">
        <f>CONCATENATE(Revisión_Avance_Periodo!$C354,";",Revisión_Avance_Periodo!$E354,";",Revisión_Avance_Periodo!$I354)</f>
        <v>OE1;PR_05;ACT_129</v>
      </c>
      <c r="C354" s="170" t="s">
        <v>9</v>
      </c>
      <c r="D354" s="171" t="str">
        <f>VLOOKUP(Revisión_Avance_Periodo!$C354,Componentes_BD!$F$1:$G$5,2,FALSE)</f>
        <v>Fortalecer la Vigilancia.</v>
      </c>
      <c r="E354" s="106" t="s">
        <v>10</v>
      </c>
      <c r="F354" s="89">
        <v>1</v>
      </c>
      <c r="G354" s="89" t="str">
        <f>VLOOKUP(Revisión_Avance_Periodo!$A354,BD_Seguimiento_OAP_2019!$A$2:$G$294,7,FALSE)</f>
        <v>PEI</v>
      </c>
      <c r="H354" s="89" t="str">
        <f>VLOOKUP(Revisión_Avance_Periodo!$A354,BD_Seguimiento_OAP_2019!$A$2:$J$294,10,FALSE)</f>
        <v xml:space="preserve">PEI_05 - Juventud y Meritocracia para la SuperTransporte </v>
      </c>
      <c r="I354" s="89" t="s">
        <v>1029</v>
      </c>
      <c r="J354" s="89" t="str">
        <f>VLOOKUP(Revisión_Avance_Periodo!$I354,BD_Seguimiento_OAP_2019!$L:$M,2,FALSE)</f>
        <v xml:space="preserve">5.1 Juventud y Meritocracia para la SuperTransporte </v>
      </c>
      <c r="K354" s="106" t="s">
        <v>8</v>
      </c>
      <c r="L354" s="172">
        <v>4.4642857142857152E-4</v>
      </c>
      <c r="M354" s="173" t="s">
        <v>108</v>
      </c>
      <c r="N354" s="174">
        <f>INDEX(BD_Seguimiento_OAP_2019!$AH$3:$AS$294,MATCH(Revisión_Avance_Periodo!$I354,BD_Seguimiento_OAP_2019!$L$3:$L$294,0),MATCH(Revisión_Avance_Periodo!$M354,BD_Seguimiento_OAP_2019!$AH$2:$AS$2,0))</f>
        <v>0</v>
      </c>
      <c r="O354" s="174">
        <f>INDEX(BD_Seguimiento_OAP_2019!$AV$3:$BG$294,MATCH(Revisión_Avance_Periodo!$I354,BD_Seguimiento_OAP_2019!$L$3:$L$294,0),MATCH(Revisión_Avance_Periodo!$M354,BD_Seguimiento_OAP_2019!$AV$2:$BG$2,0))</f>
        <v>0</v>
      </c>
      <c r="P354" s="175">
        <f t="shared" si="67"/>
        <v>0</v>
      </c>
      <c r="Q354" s="173" t="str">
        <f>VLOOKUP(P354,Tabla_Indicador_Gestion4[#All],3,TRUE)</f>
        <v>Por Ejecutar</v>
      </c>
      <c r="R354" s="215">
        <f>SUBTOTAL(9,$N$350:$N354)</f>
        <v>0</v>
      </c>
      <c r="S354" s="216">
        <f>SUBTOTAL(9,$O$350:$O354)</f>
        <v>0</v>
      </c>
      <c r="T354" s="231">
        <f>IFERROR(+Revisión_Avance_Periodo!$S354/Revisión_Avance_Periodo!$R354,0)</f>
        <v>0</v>
      </c>
      <c r="U354" s="184"/>
      <c r="V354" s="185"/>
      <c r="W354" s="183"/>
      <c r="X354" s="183"/>
      <c r="Y354" s="183"/>
      <c r="Z354" s="186"/>
      <c r="AA354" s="187"/>
    </row>
    <row r="355" spans="1:27" x14ac:dyDescent="0.25">
      <c r="A355" s="94">
        <v>30</v>
      </c>
      <c r="B355" s="96" t="str">
        <f>CONCATENATE(Revisión_Avance_Periodo!$C355,";",Revisión_Avance_Periodo!$E355,";",Revisión_Avance_Periodo!$I355)</f>
        <v>OE1;PR_05;ACT_129</v>
      </c>
      <c r="C355" s="180" t="s">
        <v>9</v>
      </c>
      <c r="D355" s="181" t="str">
        <f>VLOOKUP(Revisión_Avance_Periodo!$C355,Componentes_BD!$F$1:$G$5,2,FALSE)</f>
        <v>Fortalecer la Vigilancia.</v>
      </c>
      <c r="E355" s="119" t="s">
        <v>10</v>
      </c>
      <c r="F355" s="95">
        <v>1</v>
      </c>
      <c r="G355" s="95" t="str">
        <f>VLOOKUP(Revisión_Avance_Periodo!$A355,BD_Seguimiento_OAP_2019!$A$2:$G$294,7,FALSE)</f>
        <v>PEI</v>
      </c>
      <c r="H355" s="95" t="str">
        <f>VLOOKUP(Revisión_Avance_Periodo!$A355,BD_Seguimiento_OAP_2019!$A$2:$J$294,10,FALSE)</f>
        <v xml:space="preserve">PEI_05 - Juventud y Meritocracia para la SuperTransporte </v>
      </c>
      <c r="I355" s="95" t="s">
        <v>1029</v>
      </c>
      <c r="J355" s="95" t="str">
        <f>VLOOKUP(Revisión_Avance_Periodo!$I355,BD_Seguimiento_OAP_2019!$L:$M,2,FALSE)</f>
        <v xml:space="preserve">5.1 Juventud y Meritocracia para la SuperTransporte </v>
      </c>
      <c r="K355" s="119" t="s">
        <v>8</v>
      </c>
      <c r="L355" s="172">
        <v>4.4642857142857152E-4</v>
      </c>
      <c r="M355" s="182" t="s">
        <v>109</v>
      </c>
      <c r="N355" s="174">
        <f>INDEX(BD_Seguimiento_OAP_2019!$AH$3:$AS$294,MATCH(Revisión_Avance_Periodo!$I355,BD_Seguimiento_OAP_2019!$L$3:$L$294,0),MATCH(Revisión_Avance_Periodo!$M355,BD_Seguimiento_OAP_2019!$AH$2:$AS$2,0))</f>
        <v>0</v>
      </c>
      <c r="O355" s="174">
        <f>INDEX(BD_Seguimiento_OAP_2019!$AV$3:$BG$294,MATCH(Revisión_Avance_Periodo!$I355,BD_Seguimiento_OAP_2019!$L$3:$L$294,0),MATCH(Revisión_Avance_Periodo!$M355,BD_Seguimiento_OAP_2019!$AV$2:$BG$2,0))</f>
        <v>0</v>
      </c>
      <c r="P355" s="175">
        <f t="shared" si="67"/>
        <v>0</v>
      </c>
      <c r="Q355" s="182" t="str">
        <f>VLOOKUP(P355,Tabla_Indicador_Gestion4[#All],3,TRUE)</f>
        <v>Por Ejecutar</v>
      </c>
      <c r="R355" s="215">
        <f>SUBTOTAL(9,$N$350:$N355)</f>
        <v>0</v>
      </c>
      <c r="S355" s="216">
        <f>SUBTOTAL(9,$O$350:$O355)</f>
        <v>0</v>
      </c>
      <c r="T355" s="231">
        <f>IFERROR(+Revisión_Avance_Periodo!$S355/Revisión_Avance_Periodo!$R355,0)</f>
        <v>0</v>
      </c>
      <c r="U355" s="184"/>
      <c r="V355" s="185"/>
      <c r="W355" s="183"/>
      <c r="X355" s="183"/>
      <c r="Y355" s="183"/>
      <c r="Z355" s="186"/>
      <c r="AA355" s="187"/>
    </row>
    <row r="356" spans="1:27" x14ac:dyDescent="0.25">
      <c r="A356" s="88">
        <v>30</v>
      </c>
      <c r="B356" s="91" t="str">
        <f>CONCATENATE(Revisión_Avance_Periodo!$C356,";",Revisión_Avance_Periodo!$E356,";",Revisión_Avance_Periodo!$I356)</f>
        <v>OE1;PR_05;ACT_129</v>
      </c>
      <c r="C356" s="170" t="s">
        <v>9</v>
      </c>
      <c r="D356" s="171" t="str">
        <f>VLOOKUP(Revisión_Avance_Periodo!$C356,Componentes_BD!$F$1:$G$5,2,FALSE)</f>
        <v>Fortalecer la Vigilancia.</v>
      </c>
      <c r="E356" s="106" t="s">
        <v>10</v>
      </c>
      <c r="F356" s="89">
        <v>1</v>
      </c>
      <c r="G356" s="89" t="str">
        <f>VLOOKUP(Revisión_Avance_Periodo!$A356,BD_Seguimiento_OAP_2019!$A$2:$G$294,7,FALSE)</f>
        <v>PEI</v>
      </c>
      <c r="H356" s="89" t="str">
        <f>VLOOKUP(Revisión_Avance_Periodo!$A356,BD_Seguimiento_OAP_2019!$A$2:$J$294,10,FALSE)</f>
        <v xml:space="preserve">PEI_05 - Juventud y Meritocracia para la SuperTransporte </v>
      </c>
      <c r="I356" s="89" t="s">
        <v>1029</v>
      </c>
      <c r="J356" s="89" t="str">
        <f>VLOOKUP(Revisión_Avance_Periodo!$I356,BD_Seguimiento_OAP_2019!$L:$M,2,FALSE)</f>
        <v xml:space="preserve">5.1 Juventud y Meritocracia para la SuperTransporte </v>
      </c>
      <c r="K356" s="106" t="s">
        <v>8</v>
      </c>
      <c r="L356" s="172">
        <v>4.4642857142857152E-4</v>
      </c>
      <c r="M356" s="173" t="s">
        <v>110</v>
      </c>
      <c r="N356" s="174">
        <f>INDEX(BD_Seguimiento_OAP_2019!$AH$3:$AS$294,MATCH(Revisión_Avance_Periodo!$I356,BD_Seguimiento_OAP_2019!$L$3:$L$294,0),MATCH(Revisión_Avance_Periodo!$M356,BD_Seguimiento_OAP_2019!$AH$2:$AS$2,0))</f>
        <v>0</v>
      </c>
      <c r="O356" s="174">
        <f>INDEX(BD_Seguimiento_OAP_2019!$AV$3:$BG$294,MATCH(Revisión_Avance_Periodo!$I356,BD_Seguimiento_OAP_2019!$L$3:$L$294,0),MATCH(Revisión_Avance_Periodo!$M356,BD_Seguimiento_OAP_2019!$AV$2:$BG$2,0))</f>
        <v>0</v>
      </c>
      <c r="P356" s="175">
        <f t="shared" si="67"/>
        <v>0</v>
      </c>
      <c r="Q356" s="173" t="str">
        <f>VLOOKUP(P356,Tabla_Indicador_Gestion4[#All],3,TRUE)</f>
        <v>Por Ejecutar</v>
      </c>
      <c r="R356" s="215">
        <f>SUBTOTAL(9,$N$350:$N356)</f>
        <v>0</v>
      </c>
      <c r="S356" s="216">
        <f>SUBTOTAL(9,$O$350:$O356)</f>
        <v>0</v>
      </c>
      <c r="T356" s="231">
        <f>IFERROR(+Revisión_Avance_Periodo!$S356/Revisión_Avance_Periodo!$R356,0)</f>
        <v>0</v>
      </c>
      <c r="U356" s="184"/>
      <c r="V356" s="185"/>
      <c r="W356" s="183"/>
      <c r="X356" s="183"/>
      <c r="Y356" s="183"/>
      <c r="Z356" s="186"/>
      <c r="AA356" s="187"/>
    </row>
    <row r="357" spans="1:27" x14ac:dyDescent="0.25">
      <c r="A357" s="94">
        <v>30</v>
      </c>
      <c r="B357" s="96" t="str">
        <f>CONCATENATE(Revisión_Avance_Periodo!$C357,";",Revisión_Avance_Periodo!$E357,";",Revisión_Avance_Periodo!$I357)</f>
        <v>OE1;PR_05;ACT_129</v>
      </c>
      <c r="C357" s="180" t="s">
        <v>9</v>
      </c>
      <c r="D357" s="181" t="str">
        <f>VLOOKUP(Revisión_Avance_Periodo!$C357,Componentes_BD!$F$1:$G$5,2,FALSE)</f>
        <v>Fortalecer la Vigilancia.</v>
      </c>
      <c r="E357" s="119" t="s">
        <v>10</v>
      </c>
      <c r="F357" s="95">
        <v>1</v>
      </c>
      <c r="G357" s="95" t="str">
        <f>VLOOKUP(Revisión_Avance_Periodo!$A357,BD_Seguimiento_OAP_2019!$A$2:$G$294,7,FALSE)</f>
        <v>PEI</v>
      </c>
      <c r="H357" s="95" t="str">
        <f>VLOOKUP(Revisión_Avance_Periodo!$A357,BD_Seguimiento_OAP_2019!$A$2:$J$294,10,FALSE)</f>
        <v xml:space="preserve">PEI_05 - Juventud y Meritocracia para la SuperTransporte </v>
      </c>
      <c r="I357" s="95" t="s">
        <v>1029</v>
      </c>
      <c r="J357" s="95" t="str">
        <f>VLOOKUP(Revisión_Avance_Periodo!$I357,BD_Seguimiento_OAP_2019!$L:$M,2,FALSE)</f>
        <v xml:space="preserve">5.1 Juventud y Meritocracia para la SuperTransporte </v>
      </c>
      <c r="K357" s="119" t="s">
        <v>8</v>
      </c>
      <c r="L357" s="172">
        <v>4.4642857142857152E-4</v>
      </c>
      <c r="M357" s="182" t="s">
        <v>111</v>
      </c>
      <c r="N357" s="174">
        <f>INDEX(BD_Seguimiento_OAP_2019!$AH$3:$AS$294,MATCH(Revisión_Avance_Periodo!$I357,BD_Seguimiento_OAP_2019!$L$3:$L$294,0),MATCH(Revisión_Avance_Periodo!$M357,BD_Seguimiento_OAP_2019!$AH$2:$AS$2,0))</f>
        <v>0</v>
      </c>
      <c r="O357" s="174">
        <f>INDEX(BD_Seguimiento_OAP_2019!$AV$3:$BG$294,MATCH(Revisión_Avance_Periodo!$I357,BD_Seguimiento_OAP_2019!$L$3:$L$294,0),MATCH(Revisión_Avance_Periodo!$M357,BD_Seguimiento_OAP_2019!$AV$2:$BG$2,0))</f>
        <v>0</v>
      </c>
      <c r="P357" s="175">
        <f t="shared" si="67"/>
        <v>0</v>
      </c>
      <c r="Q357" s="182" t="str">
        <f>VLOOKUP(P357,Tabla_Indicador_Gestion4[#All],3,TRUE)</f>
        <v>Por Ejecutar</v>
      </c>
      <c r="R357" s="215">
        <f>SUBTOTAL(9,$N$350:$N357)</f>
        <v>0</v>
      </c>
      <c r="S357" s="216">
        <f>SUBTOTAL(9,$O$350:$O357)</f>
        <v>0</v>
      </c>
      <c r="T357" s="231">
        <f>IFERROR(+Revisión_Avance_Periodo!$S357/Revisión_Avance_Periodo!$R357,0)</f>
        <v>0</v>
      </c>
      <c r="U357" s="184"/>
      <c r="V357" s="185"/>
      <c r="W357" s="183"/>
      <c r="X357" s="183"/>
      <c r="Y357" s="183"/>
      <c r="Z357" s="186"/>
      <c r="AA357" s="187"/>
    </row>
    <row r="358" spans="1:27" x14ac:dyDescent="0.25">
      <c r="A358" s="88">
        <v>30</v>
      </c>
      <c r="B358" s="91" t="str">
        <f>CONCATENATE(Revisión_Avance_Periodo!$C358,";",Revisión_Avance_Periodo!$E358,";",Revisión_Avance_Periodo!$I358)</f>
        <v>OE1;PR_05;ACT_129</v>
      </c>
      <c r="C358" s="170" t="s">
        <v>9</v>
      </c>
      <c r="D358" s="171" t="str">
        <f>VLOOKUP(Revisión_Avance_Periodo!$C358,Componentes_BD!$F$1:$G$5,2,FALSE)</f>
        <v>Fortalecer la Vigilancia.</v>
      </c>
      <c r="E358" s="106" t="s">
        <v>10</v>
      </c>
      <c r="F358" s="89">
        <v>1</v>
      </c>
      <c r="G358" s="89" t="str">
        <f>VLOOKUP(Revisión_Avance_Periodo!$A358,BD_Seguimiento_OAP_2019!$A$2:$G$294,7,FALSE)</f>
        <v>PEI</v>
      </c>
      <c r="H358" s="89" t="str">
        <f>VLOOKUP(Revisión_Avance_Periodo!$A358,BD_Seguimiento_OAP_2019!$A$2:$J$294,10,FALSE)</f>
        <v xml:space="preserve">PEI_05 - Juventud y Meritocracia para la SuperTransporte </v>
      </c>
      <c r="I358" s="89" t="s">
        <v>1029</v>
      </c>
      <c r="J358" s="89" t="str">
        <f>VLOOKUP(Revisión_Avance_Periodo!$I358,BD_Seguimiento_OAP_2019!$L:$M,2,FALSE)</f>
        <v xml:space="preserve">5.1 Juventud y Meritocracia para la SuperTransporte </v>
      </c>
      <c r="K358" s="106" t="s">
        <v>8</v>
      </c>
      <c r="L358" s="172">
        <v>4.4642857142857152E-4</v>
      </c>
      <c r="M358" s="173" t="s">
        <v>112</v>
      </c>
      <c r="N358" s="174">
        <f>INDEX(BD_Seguimiento_OAP_2019!$AH$3:$AS$294,MATCH(Revisión_Avance_Periodo!$I358,BD_Seguimiento_OAP_2019!$L$3:$L$294,0),MATCH(Revisión_Avance_Periodo!$M358,BD_Seguimiento_OAP_2019!$AH$2:$AS$2,0))</f>
        <v>0.7</v>
      </c>
      <c r="O358" s="174">
        <f>INDEX(BD_Seguimiento_OAP_2019!$AV$3:$BG$294,MATCH(Revisión_Avance_Periodo!$I358,BD_Seguimiento_OAP_2019!$L$3:$L$294,0),MATCH(Revisión_Avance_Periodo!$M358,BD_Seguimiento_OAP_2019!$AV$2:$BG$2,0))</f>
        <v>0</v>
      </c>
      <c r="P358" s="189">
        <f t="shared" si="62"/>
        <v>0</v>
      </c>
      <c r="Q358" s="173" t="str">
        <f>VLOOKUP(P358,Tabla_Indicador_Gestion4[#All],3,TRUE)</f>
        <v>Por Ejecutar</v>
      </c>
      <c r="R358" s="215">
        <f>SUBTOTAL(9,$N$350:$N358)</f>
        <v>0.7</v>
      </c>
      <c r="S358" s="216">
        <f>SUBTOTAL(9,$O$350:$O358)</f>
        <v>0</v>
      </c>
      <c r="T358" s="231">
        <f>IFERROR(+Revisión_Avance_Periodo!$S358/Revisión_Avance_Periodo!$R358,0)</f>
        <v>0</v>
      </c>
      <c r="U358" s="184"/>
      <c r="V358" s="185"/>
      <c r="W358" s="183"/>
      <c r="X358" s="183"/>
      <c r="Y358" s="183"/>
      <c r="Z358" s="186"/>
      <c r="AA358" s="187"/>
    </row>
    <row r="359" spans="1:27" x14ac:dyDescent="0.25">
      <c r="A359" s="94">
        <v>30</v>
      </c>
      <c r="B359" s="96" t="str">
        <f>CONCATENATE(Revisión_Avance_Periodo!$C359,";",Revisión_Avance_Periodo!$E359,";",Revisión_Avance_Periodo!$I359)</f>
        <v>OE1;PR_05;ACT_129</v>
      </c>
      <c r="C359" s="180" t="s">
        <v>9</v>
      </c>
      <c r="D359" s="181" t="str">
        <f>VLOOKUP(Revisión_Avance_Periodo!$C359,Componentes_BD!$F$1:$G$5,2,FALSE)</f>
        <v>Fortalecer la Vigilancia.</v>
      </c>
      <c r="E359" s="119" t="s">
        <v>10</v>
      </c>
      <c r="F359" s="95">
        <v>1</v>
      </c>
      <c r="G359" s="95" t="str">
        <f>VLOOKUP(Revisión_Avance_Periodo!$A359,BD_Seguimiento_OAP_2019!$A$2:$G$294,7,FALSE)</f>
        <v>PEI</v>
      </c>
      <c r="H359" s="95" t="str">
        <f>VLOOKUP(Revisión_Avance_Periodo!$A359,BD_Seguimiento_OAP_2019!$A$2:$J$294,10,FALSE)</f>
        <v xml:space="preserve">PEI_05 - Juventud y Meritocracia para la SuperTransporte </v>
      </c>
      <c r="I359" s="95" t="s">
        <v>1029</v>
      </c>
      <c r="J359" s="95" t="str">
        <f>VLOOKUP(Revisión_Avance_Periodo!$I359,BD_Seguimiento_OAP_2019!$L:$M,2,FALSE)</f>
        <v xml:space="preserve">5.1 Juventud y Meritocracia para la SuperTransporte </v>
      </c>
      <c r="K359" s="119" t="s">
        <v>8</v>
      </c>
      <c r="L359" s="172">
        <v>4.4642857142857152E-4</v>
      </c>
      <c r="M359" s="182" t="s">
        <v>113</v>
      </c>
      <c r="N359" s="174">
        <f>INDEX(BD_Seguimiento_OAP_2019!$AH$3:$AS$294,MATCH(Revisión_Avance_Periodo!$I359,BD_Seguimiento_OAP_2019!$L$3:$L$294,0),MATCH(Revisión_Avance_Periodo!$M359,BD_Seguimiento_OAP_2019!$AH$2:$AS$2,0))</f>
        <v>0</v>
      </c>
      <c r="O359" s="174">
        <f>INDEX(BD_Seguimiento_OAP_2019!$AV$3:$BG$294,MATCH(Revisión_Avance_Periodo!$I359,BD_Seguimiento_OAP_2019!$L$3:$L$294,0),MATCH(Revisión_Avance_Periodo!$M359,BD_Seguimiento_OAP_2019!$AV$2:$BG$2,0))</f>
        <v>0</v>
      </c>
      <c r="P359" s="175">
        <f t="shared" ref="P359:P368" si="69">IFERROR((O359/N359),0)</f>
        <v>0</v>
      </c>
      <c r="Q359" s="182" t="str">
        <f>VLOOKUP(P359,Tabla_Indicador_Gestion4[#All],3,TRUE)</f>
        <v>Por Ejecutar</v>
      </c>
      <c r="R359" s="215">
        <f>SUBTOTAL(9,$N$350:$N359)</f>
        <v>0.7</v>
      </c>
      <c r="S359" s="216">
        <f>SUBTOTAL(9,$O$350:$O359)</f>
        <v>0</v>
      </c>
      <c r="T359" s="231">
        <f>IFERROR(+Revisión_Avance_Periodo!$S359/Revisión_Avance_Periodo!$R359,0)</f>
        <v>0</v>
      </c>
      <c r="U359" s="184"/>
      <c r="V359" s="185"/>
      <c r="W359" s="183"/>
      <c r="X359" s="183"/>
      <c r="Y359" s="183"/>
      <c r="Z359" s="186"/>
      <c r="AA359" s="187"/>
    </row>
    <row r="360" spans="1:27" x14ac:dyDescent="0.25">
      <c r="A360" s="88">
        <v>30</v>
      </c>
      <c r="B360" s="91" t="str">
        <f>CONCATENATE(Revisión_Avance_Periodo!$C360,";",Revisión_Avance_Periodo!$E360,";",Revisión_Avance_Periodo!$I360)</f>
        <v>OE1;PR_05;ACT_129</v>
      </c>
      <c r="C360" s="170" t="s">
        <v>9</v>
      </c>
      <c r="D360" s="171" t="str">
        <f>VLOOKUP(Revisión_Avance_Periodo!$C360,Componentes_BD!$F$1:$G$5,2,FALSE)</f>
        <v>Fortalecer la Vigilancia.</v>
      </c>
      <c r="E360" s="106" t="s">
        <v>10</v>
      </c>
      <c r="F360" s="89">
        <v>1</v>
      </c>
      <c r="G360" s="89" t="str">
        <f>VLOOKUP(Revisión_Avance_Periodo!$A360,BD_Seguimiento_OAP_2019!$A$2:$G$294,7,FALSE)</f>
        <v>PEI</v>
      </c>
      <c r="H360" s="89" t="str">
        <f>VLOOKUP(Revisión_Avance_Periodo!$A360,BD_Seguimiento_OAP_2019!$A$2:$J$294,10,FALSE)</f>
        <v xml:space="preserve">PEI_05 - Juventud y Meritocracia para la SuperTransporte </v>
      </c>
      <c r="I360" s="89" t="s">
        <v>1029</v>
      </c>
      <c r="J360" s="89" t="str">
        <f>VLOOKUP(Revisión_Avance_Periodo!$I360,BD_Seguimiento_OAP_2019!$L:$M,2,FALSE)</f>
        <v xml:space="preserve">5.1 Juventud y Meritocracia para la SuperTransporte </v>
      </c>
      <c r="K360" s="106" t="s">
        <v>8</v>
      </c>
      <c r="L360" s="172">
        <v>4.4642857142857152E-4</v>
      </c>
      <c r="M360" s="173" t="s">
        <v>114</v>
      </c>
      <c r="N360" s="174">
        <f>INDEX(BD_Seguimiento_OAP_2019!$AH$3:$AS$294,MATCH(Revisión_Avance_Periodo!$I360,BD_Seguimiento_OAP_2019!$L$3:$L$294,0),MATCH(Revisión_Avance_Periodo!$M360,BD_Seguimiento_OAP_2019!$AH$2:$AS$2,0))</f>
        <v>0</v>
      </c>
      <c r="O360" s="174">
        <f>INDEX(BD_Seguimiento_OAP_2019!$AV$3:$BG$294,MATCH(Revisión_Avance_Periodo!$I360,BD_Seguimiento_OAP_2019!$L$3:$L$294,0),MATCH(Revisión_Avance_Periodo!$M360,BD_Seguimiento_OAP_2019!$AV$2:$BG$2,0))</f>
        <v>0</v>
      </c>
      <c r="P360" s="175">
        <f t="shared" si="69"/>
        <v>0</v>
      </c>
      <c r="Q360" s="173" t="str">
        <f>VLOOKUP(P360,Tabla_Indicador_Gestion4[#All],3,TRUE)</f>
        <v>Por Ejecutar</v>
      </c>
      <c r="R360" s="215">
        <f>SUBTOTAL(9,$N$350:$N360)</f>
        <v>0.7</v>
      </c>
      <c r="S360" s="216">
        <f>SUBTOTAL(9,$O$350:$O360)</f>
        <v>0</v>
      </c>
      <c r="T360" s="231">
        <f>IFERROR(+Revisión_Avance_Periodo!$S360/Revisión_Avance_Periodo!$R360,0)</f>
        <v>0</v>
      </c>
      <c r="U360" s="184"/>
      <c r="V360" s="185"/>
      <c r="W360" s="183"/>
      <c r="X360" s="183"/>
      <c r="Y360" s="183"/>
      <c r="Z360" s="186"/>
      <c r="AA360" s="187"/>
    </row>
    <row r="361" spans="1:27" ht="15.75" thickBot="1" x14ac:dyDescent="0.3">
      <c r="A361" s="94">
        <v>30</v>
      </c>
      <c r="B361" s="96" t="str">
        <f>CONCATENATE(Revisión_Avance_Periodo!$C361,";",Revisión_Avance_Periodo!$E361,";",Revisión_Avance_Periodo!$I361)</f>
        <v>OE1;PR_05;ACT_129</v>
      </c>
      <c r="C361" s="180" t="s">
        <v>9</v>
      </c>
      <c r="D361" s="181" t="str">
        <f>VLOOKUP(Revisión_Avance_Periodo!$C361,Componentes_BD!$F$1:$G$5,2,FALSE)</f>
        <v>Fortalecer la Vigilancia.</v>
      </c>
      <c r="E361" s="119" t="s">
        <v>10</v>
      </c>
      <c r="F361" s="95">
        <v>1</v>
      </c>
      <c r="G361" s="95" t="str">
        <f>VLOOKUP(Revisión_Avance_Periodo!$A361,BD_Seguimiento_OAP_2019!$A$2:$G$294,7,FALSE)</f>
        <v>PEI</v>
      </c>
      <c r="H361" s="95" t="str">
        <f>VLOOKUP(Revisión_Avance_Periodo!$A361,BD_Seguimiento_OAP_2019!$A$2:$J$294,10,FALSE)</f>
        <v xml:space="preserve">PEI_05 - Juventud y Meritocracia para la SuperTransporte </v>
      </c>
      <c r="I361" s="95" t="s">
        <v>1029</v>
      </c>
      <c r="J361" s="95" t="str">
        <f>VLOOKUP(Revisión_Avance_Periodo!$I361,BD_Seguimiento_OAP_2019!$L:$M,2,FALSE)</f>
        <v xml:space="preserve">5.1 Juventud y Meritocracia para la SuperTransporte </v>
      </c>
      <c r="K361" s="119" t="s">
        <v>8</v>
      </c>
      <c r="L361" s="172">
        <v>4.4642857142857152E-4</v>
      </c>
      <c r="M361" s="182" t="s">
        <v>115</v>
      </c>
      <c r="N361" s="174">
        <f>INDEX(BD_Seguimiento_OAP_2019!$AH$3:$AS$294,MATCH(Revisión_Avance_Periodo!$I361,BD_Seguimiento_OAP_2019!$L$3:$L$294,0),MATCH(Revisión_Avance_Periodo!$M361,BD_Seguimiento_OAP_2019!$AH$2:$AS$2,0))</f>
        <v>0</v>
      </c>
      <c r="O361" s="174">
        <f>INDEX(BD_Seguimiento_OAP_2019!$AV$3:$BG$294,MATCH(Revisión_Avance_Periodo!$I361,BD_Seguimiento_OAP_2019!$L$3:$L$294,0),MATCH(Revisión_Avance_Periodo!$M361,BD_Seguimiento_OAP_2019!$AV$2:$BG$2,0))</f>
        <v>0</v>
      </c>
      <c r="P361" s="175">
        <f t="shared" si="69"/>
        <v>0</v>
      </c>
      <c r="Q361" s="182" t="str">
        <f>VLOOKUP(P361,Tabla_Indicador_Gestion4[#All],3,TRUE)</f>
        <v>Por Ejecutar</v>
      </c>
      <c r="R361" s="215">
        <f>SUBTOTAL(9,$N$350:$N361)</f>
        <v>0.7</v>
      </c>
      <c r="S361" s="216">
        <f>SUBTOTAL(9,$O$350:$O361)</f>
        <v>0</v>
      </c>
      <c r="T361" s="231">
        <f>IFERROR(+Revisión_Avance_Periodo!$S361/Revisión_Avance_Periodo!$R361,0)</f>
        <v>0</v>
      </c>
      <c r="U361" s="184"/>
      <c r="V361" s="185"/>
      <c r="W361" s="183"/>
      <c r="X361" s="183"/>
      <c r="Y361" s="183"/>
      <c r="Z361" s="186"/>
      <c r="AA361" s="187"/>
    </row>
    <row r="362" spans="1:27" x14ac:dyDescent="0.25">
      <c r="A362" s="88">
        <v>31</v>
      </c>
      <c r="B362" s="91" t="str">
        <f>CONCATENATE(Revisión_Avance_Periodo!$C362,";",Revisión_Avance_Periodo!$E362,";",Revisión_Avance_Periodo!$I362)</f>
        <v>OE1;PR_10;ACT_130</v>
      </c>
      <c r="C362" s="170" t="s">
        <v>9</v>
      </c>
      <c r="D362" s="171" t="str">
        <f>VLOOKUP(Revisión_Avance_Periodo!$C362,Componentes_BD!$F$1:$G$5,2,FALSE)</f>
        <v>Fortalecer la Vigilancia.</v>
      </c>
      <c r="E362" s="106" t="s">
        <v>12</v>
      </c>
      <c r="F362" s="89">
        <v>2</v>
      </c>
      <c r="G362" s="89" t="str">
        <f>VLOOKUP(Revisión_Avance_Periodo!$A362,BD_Seguimiento_OAP_2019!$A$2:$G$294,7,FALSE)</f>
        <v>PAI</v>
      </c>
      <c r="H362" s="89" t="str">
        <f>VLOOKUP(Revisión_Avance_Periodo!$A362,BD_Seguimiento_OAP_2019!$A$2:$J$294,10,FALSE)</f>
        <v>PAI_01 - Operacional</v>
      </c>
      <c r="I362" s="89" t="s">
        <v>423</v>
      </c>
      <c r="J362" s="89" t="str">
        <f>VLOOKUP(Revisión_Avance_Periodo!$I362,BD_Seguimiento_OAP_2019!$L:$M,2,FALSE)</f>
        <v>Gestión del Conocimiento</v>
      </c>
      <c r="K362" s="106" t="s">
        <v>8</v>
      </c>
      <c r="L362" s="172">
        <v>4.4642857142857152E-4</v>
      </c>
      <c r="M362" s="173" t="s">
        <v>104</v>
      </c>
      <c r="N362" s="174">
        <f>INDEX(BD_Seguimiento_OAP_2019!$AH$3:$AS$294,MATCH(Revisión_Avance_Periodo!$I362,BD_Seguimiento_OAP_2019!$L$3:$L$294,0),MATCH(Revisión_Avance_Periodo!$M362,BD_Seguimiento_OAP_2019!$AH$2:$AS$2,0))</f>
        <v>0</v>
      </c>
      <c r="O362" s="174">
        <f>INDEX(BD_Seguimiento_OAP_2019!$AV$3:$BG$294,MATCH(Revisión_Avance_Periodo!$I362,BD_Seguimiento_OAP_2019!$L$3:$L$294,0),MATCH(Revisión_Avance_Periodo!$M362,BD_Seguimiento_OAP_2019!$AV$2:$BG$2,0))</f>
        <v>0</v>
      </c>
      <c r="P362" s="175">
        <f t="shared" si="69"/>
        <v>0</v>
      </c>
      <c r="Q362" s="173" t="str">
        <f>VLOOKUP(P362,Tabla_Indicador_Gestion4[#All],3,TRUE)</f>
        <v>Por Ejecutar</v>
      </c>
      <c r="R362" s="213">
        <f>SUBTOTAL(9,$N$362:$N362)</f>
        <v>0</v>
      </c>
      <c r="S362" s="214">
        <f>SUBTOTAL(9,$O$362:$O362)</f>
        <v>0</v>
      </c>
      <c r="T362" s="234">
        <f>IFERROR(+Revisión_Avance_Periodo!$S362/Revisión_Avance_Periodo!$R362,0)</f>
        <v>0</v>
      </c>
      <c r="U362" s="177">
        <f>SUBTOTAL(9,N362:N373)</f>
        <v>0.5</v>
      </c>
      <c r="V362" s="176">
        <f>SUBTOTAL(9,O362:O373)</f>
        <v>0</v>
      </c>
      <c r="W362" s="176">
        <f t="shared" ref="W362" si="70">+V362/U362</f>
        <v>0</v>
      </c>
      <c r="X362" s="176"/>
      <c r="Y362" s="176">
        <f>100%-Revisión_Avance_Periodo!$W362</f>
        <v>1</v>
      </c>
      <c r="Z362" s="178" t="str">
        <f>VLOOKUP(W362,Tabla_Indicador_Gestion4[],3,TRUE)</f>
        <v>Por Ejecutar</v>
      </c>
      <c r="AA362" s="179">
        <f>Revisión_Avance_Periodo!$W362*Revisión_Avance_Periodo!$L362</f>
        <v>0</v>
      </c>
    </row>
    <row r="363" spans="1:27" x14ac:dyDescent="0.25">
      <c r="A363" s="94">
        <v>31</v>
      </c>
      <c r="B363" s="96" t="str">
        <f>CONCATENATE(Revisión_Avance_Periodo!$C363,";",Revisión_Avance_Periodo!$E363,";",Revisión_Avance_Periodo!$I363)</f>
        <v>OE1;PR_10;ACT_130</v>
      </c>
      <c r="C363" s="180" t="s">
        <v>9</v>
      </c>
      <c r="D363" s="181" t="str">
        <f>VLOOKUP(Revisión_Avance_Periodo!$C363,Componentes_BD!$F$1:$G$5,2,FALSE)</f>
        <v>Fortalecer la Vigilancia.</v>
      </c>
      <c r="E363" s="119" t="s">
        <v>12</v>
      </c>
      <c r="F363" s="95">
        <v>2</v>
      </c>
      <c r="G363" s="95" t="str">
        <f>VLOOKUP(Revisión_Avance_Periodo!$A363,BD_Seguimiento_OAP_2019!$A$2:$G$294,7,FALSE)</f>
        <v>PAI</v>
      </c>
      <c r="H363" s="95" t="str">
        <f>VLOOKUP(Revisión_Avance_Periodo!$A363,BD_Seguimiento_OAP_2019!$A$2:$J$294,10,FALSE)</f>
        <v>PAI_01 - Operacional</v>
      </c>
      <c r="I363" s="95" t="s">
        <v>423</v>
      </c>
      <c r="J363" s="95" t="str">
        <f>VLOOKUP(Revisión_Avance_Periodo!$I363,BD_Seguimiento_OAP_2019!$L:$M,2,FALSE)</f>
        <v>Gestión del Conocimiento</v>
      </c>
      <c r="K363" s="119" t="s">
        <v>8</v>
      </c>
      <c r="L363" s="172">
        <v>4.4642857142857152E-4</v>
      </c>
      <c r="M363" s="182" t="s">
        <v>105</v>
      </c>
      <c r="N363" s="174">
        <f>INDEX(BD_Seguimiento_OAP_2019!$AH$3:$AS$294,MATCH(Revisión_Avance_Periodo!$I363,BD_Seguimiento_OAP_2019!$L$3:$L$294,0),MATCH(Revisión_Avance_Periodo!$M363,BD_Seguimiento_OAP_2019!$AH$2:$AS$2,0))</f>
        <v>0</v>
      </c>
      <c r="O363" s="174">
        <f>INDEX(BD_Seguimiento_OAP_2019!$AV$3:$BG$294,MATCH(Revisión_Avance_Periodo!$I363,BD_Seguimiento_OAP_2019!$L$3:$L$294,0),MATCH(Revisión_Avance_Periodo!$M363,BD_Seguimiento_OAP_2019!$AV$2:$BG$2,0))</f>
        <v>0</v>
      </c>
      <c r="P363" s="175">
        <f t="shared" si="69"/>
        <v>0</v>
      </c>
      <c r="Q363" s="182" t="str">
        <f>VLOOKUP(P363,Tabla_Indicador_Gestion4[#All],3,TRUE)</f>
        <v>Por Ejecutar</v>
      </c>
      <c r="R363" s="215">
        <f>SUBTOTAL(9,$N$362:$N363)</f>
        <v>0</v>
      </c>
      <c r="S363" s="216">
        <f>SUBTOTAL(9,$O$362:$O363)</f>
        <v>0</v>
      </c>
      <c r="T363" s="231">
        <f>IFERROR(+Revisión_Avance_Periodo!$S363/Revisión_Avance_Periodo!$R363,0)</f>
        <v>0</v>
      </c>
      <c r="U363" s="184"/>
      <c r="V363" s="185"/>
      <c r="W363" s="183"/>
      <c r="X363" s="183"/>
      <c r="Y363" s="183"/>
      <c r="Z363" s="186"/>
      <c r="AA363" s="187"/>
    </row>
    <row r="364" spans="1:27" x14ac:dyDescent="0.25">
      <c r="A364" s="88">
        <v>31</v>
      </c>
      <c r="B364" s="91" t="str">
        <f>CONCATENATE(Revisión_Avance_Periodo!$C364,";",Revisión_Avance_Periodo!$E364,";",Revisión_Avance_Periodo!$I364)</f>
        <v>OE1;PR_10;ACT_130</v>
      </c>
      <c r="C364" s="170" t="s">
        <v>9</v>
      </c>
      <c r="D364" s="171" t="str">
        <f>VLOOKUP(Revisión_Avance_Periodo!$C364,Componentes_BD!$F$1:$G$5,2,FALSE)</f>
        <v>Fortalecer la Vigilancia.</v>
      </c>
      <c r="E364" s="106" t="s">
        <v>12</v>
      </c>
      <c r="F364" s="89">
        <v>2</v>
      </c>
      <c r="G364" s="89" t="str">
        <f>VLOOKUP(Revisión_Avance_Periodo!$A364,BD_Seguimiento_OAP_2019!$A$2:$G$294,7,FALSE)</f>
        <v>PAI</v>
      </c>
      <c r="H364" s="89" t="str">
        <f>VLOOKUP(Revisión_Avance_Periodo!$A364,BD_Seguimiento_OAP_2019!$A$2:$J$294,10,FALSE)</f>
        <v>PAI_01 - Operacional</v>
      </c>
      <c r="I364" s="89" t="s">
        <v>423</v>
      </c>
      <c r="J364" s="89" t="str">
        <f>VLOOKUP(Revisión_Avance_Periodo!$I364,BD_Seguimiento_OAP_2019!$L:$M,2,FALSE)</f>
        <v>Gestión del Conocimiento</v>
      </c>
      <c r="K364" s="106" t="s">
        <v>8</v>
      </c>
      <c r="L364" s="172">
        <v>4.4642857142857152E-4</v>
      </c>
      <c r="M364" s="173" t="s">
        <v>106</v>
      </c>
      <c r="N364" s="174">
        <f>INDEX(BD_Seguimiento_OAP_2019!$AH$3:$AS$294,MATCH(Revisión_Avance_Periodo!$I364,BD_Seguimiento_OAP_2019!$L$3:$L$294,0),MATCH(Revisión_Avance_Periodo!$M364,BD_Seguimiento_OAP_2019!$AH$2:$AS$2,0))</f>
        <v>0</v>
      </c>
      <c r="O364" s="174">
        <f>INDEX(BD_Seguimiento_OAP_2019!$AV$3:$BG$294,MATCH(Revisión_Avance_Periodo!$I364,BD_Seguimiento_OAP_2019!$L$3:$L$294,0),MATCH(Revisión_Avance_Periodo!$M364,BD_Seguimiento_OAP_2019!$AV$2:$BG$2,0))</f>
        <v>0</v>
      </c>
      <c r="P364" s="175">
        <f t="shared" si="69"/>
        <v>0</v>
      </c>
      <c r="Q364" s="173" t="str">
        <f>VLOOKUP(P364,Tabla_Indicador_Gestion4[#All],3,TRUE)</f>
        <v>Por Ejecutar</v>
      </c>
      <c r="R364" s="215">
        <f>SUBTOTAL(9,$N$362:$N364)</f>
        <v>0</v>
      </c>
      <c r="S364" s="216">
        <f>SUBTOTAL(9,$O$362:$O364)</f>
        <v>0</v>
      </c>
      <c r="T364" s="231">
        <f>IFERROR(+Revisión_Avance_Periodo!$S364/Revisión_Avance_Periodo!$R364,0)</f>
        <v>0</v>
      </c>
      <c r="U364" s="184"/>
      <c r="V364" s="185"/>
      <c r="W364" s="183"/>
      <c r="X364" s="183"/>
      <c r="Y364" s="183"/>
      <c r="Z364" s="186"/>
      <c r="AA364" s="187"/>
    </row>
    <row r="365" spans="1:27" x14ac:dyDescent="0.25">
      <c r="A365" s="94">
        <v>31</v>
      </c>
      <c r="B365" s="96" t="str">
        <f>CONCATENATE(Revisión_Avance_Periodo!$C365,";",Revisión_Avance_Periodo!$E365,";",Revisión_Avance_Periodo!$I365)</f>
        <v>OE1;PR_10;ACT_130</v>
      </c>
      <c r="C365" s="180" t="s">
        <v>9</v>
      </c>
      <c r="D365" s="181" t="str">
        <f>VLOOKUP(Revisión_Avance_Periodo!$C365,Componentes_BD!$F$1:$G$5,2,FALSE)</f>
        <v>Fortalecer la Vigilancia.</v>
      </c>
      <c r="E365" s="119" t="s">
        <v>12</v>
      </c>
      <c r="F365" s="95">
        <v>2</v>
      </c>
      <c r="G365" s="95" t="str">
        <f>VLOOKUP(Revisión_Avance_Periodo!$A365,BD_Seguimiento_OAP_2019!$A$2:$G$294,7,FALSE)</f>
        <v>PAI</v>
      </c>
      <c r="H365" s="95" t="str">
        <f>VLOOKUP(Revisión_Avance_Periodo!$A365,BD_Seguimiento_OAP_2019!$A$2:$J$294,10,FALSE)</f>
        <v>PAI_01 - Operacional</v>
      </c>
      <c r="I365" s="95" t="s">
        <v>423</v>
      </c>
      <c r="J365" s="95" t="str">
        <f>VLOOKUP(Revisión_Avance_Periodo!$I365,BD_Seguimiento_OAP_2019!$L:$M,2,FALSE)</f>
        <v>Gestión del Conocimiento</v>
      </c>
      <c r="K365" s="119" t="s">
        <v>8</v>
      </c>
      <c r="L365" s="172">
        <v>4.4642857142857152E-4</v>
      </c>
      <c r="M365" s="182" t="s">
        <v>107</v>
      </c>
      <c r="N365" s="174">
        <f>INDEX(BD_Seguimiento_OAP_2019!$AH$3:$AS$294,MATCH(Revisión_Avance_Periodo!$I365,BD_Seguimiento_OAP_2019!$L$3:$L$294,0),MATCH(Revisión_Avance_Periodo!$M365,BD_Seguimiento_OAP_2019!$AH$2:$AS$2,0))</f>
        <v>0</v>
      </c>
      <c r="O365" s="174">
        <f>INDEX(BD_Seguimiento_OAP_2019!$AV$3:$BG$294,MATCH(Revisión_Avance_Periodo!$I365,BD_Seguimiento_OAP_2019!$L$3:$L$294,0),MATCH(Revisión_Avance_Periodo!$M365,BD_Seguimiento_OAP_2019!$AV$2:$BG$2,0))</f>
        <v>0</v>
      </c>
      <c r="P365" s="175">
        <f t="shared" si="69"/>
        <v>0</v>
      </c>
      <c r="Q365" s="182" t="str">
        <f>VLOOKUP(P365,Tabla_Indicador_Gestion4[#All],3,TRUE)</f>
        <v>Por Ejecutar</v>
      </c>
      <c r="R365" s="215">
        <f>SUBTOTAL(9,$N$362:$N365)</f>
        <v>0</v>
      </c>
      <c r="S365" s="216">
        <f>SUBTOTAL(9,$O$362:$O365)</f>
        <v>0</v>
      </c>
      <c r="T365" s="231">
        <f>IFERROR(+Revisión_Avance_Periodo!$S365/Revisión_Avance_Periodo!$R365,0)</f>
        <v>0</v>
      </c>
      <c r="U365" s="184"/>
      <c r="V365" s="185"/>
      <c r="W365" s="183"/>
      <c r="X365" s="183"/>
      <c r="Y365" s="183"/>
      <c r="Z365" s="186"/>
      <c r="AA365" s="187"/>
    </row>
    <row r="366" spans="1:27" x14ac:dyDescent="0.25">
      <c r="A366" s="88">
        <v>31</v>
      </c>
      <c r="B366" s="91" t="str">
        <f>CONCATENATE(Revisión_Avance_Periodo!$C366,";",Revisión_Avance_Periodo!$E366,";",Revisión_Avance_Periodo!$I366)</f>
        <v>OE1;PR_10;ACT_130</v>
      </c>
      <c r="C366" s="170" t="s">
        <v>9</v>
      </c>
      <c r="D366" s="171" t="str">
        <f>VLOOKUP(Revisión_Avance_Periodo!$C366,Componentes_BD!$F$1:$G$5,2,FALSE)</f>
        <v>Fortalecer la Vigilancia.</v>
      </c>
      <c r="E366" s="106" t="s">
        <v>12</v>
      </c>
      <c r="F366" s="89">
        <v>2</v>
      </c>
      <c r="G366" s="89" t="str">
        <f>VLOOKUP(Revisión_Avance_Periodo!$A366,BD_Seguimiento_OAP_2019!$A$2:$G$294,7,FALSE)</f>
        <v>PAI</v>
      </c>
      <c r="H366" s="89" t="str">
        <f>VLOOKUP(Revisión_Avance_Periodo!$A366,BD_Seguimiento_OAP_2019!$A$2:$J$294,10,FALSE)</f>
        <v>PAI_01 - Operacional</v>
      </c>
      <c r="I366" s="89" t="s">
        <v>423</v>
      </c>
      <c r="J366" s="89" t="str">
        <f>VLOOKUP(Revisión_Avance_Periodo!$I366,BD_Seguimiento_OAP_2019!$L:$M,2,FALSE)</f>
        <v>Gestión del Conocimiento</v>
      </c>
      <c r="K366" s="106" t="s">
        <v>8</v>
      </c>
      <c r="L366" s="172">
        <v>4.4642857142857152E-4</v>
      </c>
      <c r="M366" s="173" t="s">
        <v>108</v>
      </c>
      <c r="N366" s="174">
        <f>INDEX(BD_Seguimiento_OAP_2019!$AH$3:$AS$294,MATCH(Revisión_Avance_Periodo!$I366,BD_Seguimiento_OAP_2019!$L$3:$L$294,0),MATCH(Revisión_Avance_Periodo!$M366,BD_Seguimiento_OAP_2019!$AH$2:$AS$2,0))</f>
        <v>0</v>
      </c>
      <c r="O366" s="174">
        <f>INDEX(BD_Seguimiento_OAP_2019!$AV$3:$BG$294,MATCH(Revisión_Avance_Periodo!$I366,BD_Seguimiento_OAP_2019!$L$3:$L$294,0),MATCH(Revisión_Avance_Periodo!$M366,BD_Seguimiento_OAP_2019!$AV$2:$BG$2,0))</f>
        <v>0</v>
      </c>
      <c r="P366" s="175">
        <f t="shared" si="69"/>
        <v>0</v>
      </c>
      <c r="Q366" s="173" t="str">
        <f>VLOOKUP(P366,Tabla_Indicador_Gestion4[#All],3,TRUE)</f>
        <v>Por Ejecutar</v>
      </c>
      <c r="R366" s="215">
        <f>SUBTOTAL(9,$N$362:$N366)</f>
        <v>0</v>
      </c>
      <c r="S366" s="216">
        <f>SUBTOTAL(9,$O$362:$O366)</f>
        <v>0</v>
      </c>
      <c r="T366" s="231">
        <f>IFERROR(+Revisión_Avance_Periodo!$S366/Revisión_Avance_Periodo!$R366,0)</f>
        <v>0</v>
      </c>
      <c r="U366" s="184"/>
      <c r="V366" s="185"/>
      <c r="W366" s="183"/>
      <c r="X366" s="183"/>
      <c r="Y366" s="183"/>
      <c r="Z366" s="186"/>
      <c r="AA366" s="187"/>
    </row>
    <row r="367" spans="1:27" x14ac:dyDescent="0.25">
      <c r="A367" s="94">
        <v>31</v>
      </c>
      <c r="B367" s="96" t="str">
        <f>CONCATENATE(Revisión_Avance_Periodo!$C367,";",Revisión_Avance_Periodo!$E367,";",Revisión_Avance_Periodo!$I367)</f>
        <v>OE1;PR_10;ACT_130</v>
      </c>
      <c r="C367" s="180" t="s">
        <v>9</v>
      </c>
      <c r="D367" s="181" t="str">
        <f>VLOOKUP(Revisión_Avance_Periodo!$C367,Componentes_BD!$F$1:$G$5,2,FALSE)</f>
        <v>Fortalecer la Vigilancia.</v>
      </c>
      <c r="E367" s="119" t="s">
        <v>12</v>
      </c>
      <c r="F367" s="95">
        <v>2</v>
      </c>
      <c r="G367" s="95" t="str">
        <f>VLOOKUP(Revisión_Avance_Periodo!$A367,BD_Seguimiento_OAP_2019!$A$2:$G$294,7,FALSE)</f>
        <v>PAI</v>
      </c>
      <c r="H367" s="95" t="str">
        <f>VLOOKUP(Revisión_Avance_Periodo!$A367,BD_Seguimiento_OAP_2019!$A$2:$J$294,10,FALSE)</f>
        <v>PAI_01 - Operacional</v>
      </c>
      <c r="I367" s="95" t="s">
        <v>423</v>
      </c>
      <c r="J367" s="95" t="str">
        <f>VLOOKUP(Revisión_Avance_Periodo!$I367,BD_Seguimiento_OAP_2019!$L:$M,2,FALSE)</f>
        <v>Gestión del Conocimiento</v>
      </c>
      <c r="K367" s="119" t="s">
        <v>8</v>
      </c>
      <c r="L367" s="172">
        <v>4.4642857142857152E-4</v>
      </c>
      <c r="M367" s="182" t="s">
        <v>109</v>
      </c>
      <c r="N367" s="174">
        <f>INDEX(BD_Seguimiento_OAP_2019!$AH$3:$AS$294,MATCH(Revisión_Avance_Periodo!$I367,BD_Seguimiento_OAP_2019!$L$3:$L$294,0),MATCH(Revisión_Avance_Periodo!$M367,BD_Seguimiento_OAP_2019!$AH$2:$AS$2,0))</f>
        <v>0</v>
      </c>
      <c r="O367" s="174">
        <f>INDEX(BD_Seguimiento_OAP_2019!$AV$3:$BG$294,MATCH(Revisión_Avance_Periodo!$I367,BD_Seguimiento_OAP_2019!$L$3:$L$294,0),MATCH(Revisión_Avance_Periodo!$M367,BD_Seguimiento_OAP_2019!$AV$2:$BG$2,0))</f>
        <v>0</v>
      </c>
      <c r="P367" s="175">
        <f t="shared" si="69"/>
        <v>0</v>
      </c>
      <c r="Q367" s="182" t="str">
        <f>VLOOKUP(P367,Tabla_Indicador_Gestion4[#All],3,TRUE)</f>
        <v>Por Ejecutar</v>
      </c>
      <c r="R367" s="215">
        <f>SUBTOTAL(9,$N$362:$N367)</f>
        <v>0</v>
      </c>
      <c r="S367" s="216">
        <f>SUBTOTAL(9,$O$362:$O367)</f>
        <v>0</v>
      </c>
      <c r="T367" s="231">
        <f>IFERROR(+Revisión_Avance_Periodo!$S367/Revisión_Avance_Periodo!$R367,0)</f>
        <v>0</v>
      </c>
      <c r="U367" s="184"/>
      <c r="V367" s="185"/>
      <c r="W367" s="183"/>
      <c r="X367" s="183"/>
      <c r="Y367" s="183"/>
      <c r="Z367" s="186"/>
      <c r="AA367" s="187"/>
    </row>
    <row r="368" spans="1:27" x14ac:dyDescent="0.25">
      <c r="A368" s="88">
        <v>31</v>
      </c>
      <c r="B368" s="91" t="str">
        <f>CONCATENATE(Revisión_Avance_Periodo!$C368,";",Revisión_Avance_Periodo!$E368,";",Revisión_Avance_Periodo!$I368)</f>
        <v>OE1;PR_10;ACT_130</v>
      </c>
      <c r="C368" s="170" t="s">
        <v>9</v>
      </c>
      <c r="D368" s="171" t="str">
        <f>VLOOKUP(Revisión_Avance_Periodo!$C368,Componentes_BD!$F$1:$G$5,2,FALSE)</f>
        <v>Fortalecer la Vigilancia.</v>
      </c>
      <c r="E368" s="106" t="s">
        <v>12</v>
      </c>
      <c r="F368" s="89">
        <v>2</v>
      </c>
      <c r="G368" s="89" t="str">
        <f>VLOOKUP(Revisión_Avance_Periodo!$A368,BD_Seguimiento_OAP_2019!$A$2:$G$294,7,FALSE)</f>
        <v>PAI</v>
      </c>
      <c r="H368" s="89" t="str">
        <f>VLOOKUP(Revisión_Avance_Periodo!$A368,BD_Seguimiento_OAP_2019!$A$2:$J$294,10,FALSE)</f>
        <v>PAI_01 - Operacional</v>
      </c>
      <c r="I368" s="89" t="s">
        <v>423</v>
      </c>
      <c r="J368" s="89" t="str">
        <f>VLOOKUP(Revisión_Avance_Periodo!$I368,BD_Seguimiento_OAP_2019!$L:$M,2,FALSE)</f>
        <v>Gestión del Conocimiento</v>
      </c>
      <c r="K368" s="106" t="s">
        <v>8</v>
      </c>
      <c r="L368" s="172">
        <v>4.4642857142857152E-4</v>
      </c>
      <c r="M368" s="173" t="s">
        <v>110</v>
      </c>
      <c r="N368" s="174">
        <f>INDEX(BD_Seguimiento_OAP_2019!$AH$3:$AS$294,MATCH(Revisión_Avance_Periodo!$I368,BD_Seguimiento_OAP_2019!$L$3:$L$294,0),MATCH(Revisión_Avance_Periodo!$M368,BD_Seguimiento_OAP_2019!$AH$2:$AS$2,0))</f>
        <v>0</v>
      </c>
      <c r="O368" s="174">
        <f>INDEX(BD_Seguimiento_OAP_2019!$AV$3:$BG$294,MATCH(Revisión_Avance_Periodo!$I368,BD_Seguimiento_OAP_2019!$L$3:$L$294,0),MATCH(Revisión_Avance_Periodo!$M368,BD_Seguimiento_OAP_2019!$AV$2:$BG$2,0))</f>
        <v>0</v>
      </c>
      <c r="P368" s="175">
        <f t="shared" si="69"/>
        <v>0</v>
      </c>
      <c r="Q368" s="173" t="str">
        <f>VLOOKUP(P368,Tabla_Indicador_Gestion4[#All],3,TRUE)</f>
        <v>Por Ejecutar</v>
      </c>
      <c r="R368" s="215">
        <f>SUBTOTAL(9,$N$362:$N368)</f>
        <v>0</v>
      </c>
      <c r="S368" s="216">
        <f>SUBTOTAL(9,$O$362:$O368)</f>
        <v>0</v>
      </c>
      <c r="T368" s="231">
        <f>IFERROR(+Revisión_Avance_Periodo!$S368/Revisión_Avance_Periodo!$R368,0)</f>
        <v>0</v>
      </c>
      <c r="U368" s="184"/>
      <c r="V368" s="185"/>
      <c r="W368" s="183"/>
      <c r="X368" s="183"/>
      <c r="Y368" s="183"/>
      <c r="Z368" s="186"/>
      <c r="AA368" s="187"/>
    </row>
    <row r="369" spans="1:27" x14ac:dyDescent="0.25">
      <c r="A369" s="94">
        <v>31</v>
      </c>
      <c r="B369" s="96" t="str">
        <f>CONCATENATE(Revisión_Avance_Periodo!$C369,";",Revisión_Avance_Periodo!$E369,";",Revisión_Avance_Periodo!$I369)</f>
        <v>OE1;PR_10;ACT_130</v>
      </c>
      <c r="C369" s="180" t="s">
        <v>9</v>
      </c>
      <c r="D369" s="181" t="str">
        <f>VLOOKUP(Revisión_Avance_Periodo!$C369,Componentes_BD!$F$1:$G$5,2,FALSE)</f>
        <v>Fortalecer la Vigilancia.</v>
      </c>
      <c r="E369" s="119" t="s">
        <v>12</v>
      </c>
      <c r="F369" s="95">
        <v>2</v>
      </c>
      <c r="G369" s="95" t="str">
        <f>VLOOKUP(Revisión_Avance_Periodo!$A369,BD_Seguimiento_OAP_2019!$A$2:$G$294,7,FALSE)</f>
        <v>PAI</v>
      </c>
      <c r="H369" s="95" t="str">
        <f>VLOOKUP(Revisión_Avance_Periodo!$A369,BD_Seguimiento_OAP_2019!$A$2:$J$294,10,FALSE)</f>
        <v>PAI_01 - Operacional</v>
      </c>
      <c r="I369" s="95" t="s">
        <v>423</v>
      </c>
      <c r="J369" s="95" t="str">
        <f>VLOOKUP(Revisión_Avance_Periodo!$I369,BD_Seguimiento_OAP_2019!$L:$M,2,FALSE)</f>
        <v>Gestión del Conocimiento</v>
      </c>
      <c r="K369" s="119" t="s">
        <v>8</v>
      </c>
      <c r="L369" s="172">
        <v>4.4642857142857152E-4</v>
      </c>
      <c r="M369" s="182" t="s">
        <v>111</v>
      </c>
      <c r="N369" s="174">
        <f>INDEX(BD_Seguimiento_OAP_2019!$AH$3:$AS$294,MATCH(Revisión_Avance_Periodo!$I369,BD_Seguimiento_OAP_2019!$L$3:$L$294,0),MATCH(Revisión_Avance_Periodo!$M369,BD_Seguimiento_OAP_2019!$AH$2:$AS$2,0))</f>
        <v>0.25</v>
      </c>
      <c r="O369" s="174">
        <f>INDEX(BD_Seguimiento_OAP_2019!$AV$3:$BG$294,MATCH(Revisión_Avance_Periodo!$I369,BD_Seguimiento_OAP_2019!$L$3:$L$294,0),MATCH(Revisión_Avance_Periodo!$M369,BD_Seguimiento_OAP_2019!$AV$2:$BG$2,0))</f>
        <v>0</v>
      </c>
      <c r="P369" s="188">
        <f t="shared" si="62"/>
        <v>0</v>
      </c>
      <c r="Q369" s="182" t="str">
        <f>VLOOKUP(P369,Tabla_Indicador_Gestion4[#All],3,TRUE)</f>
        <v>Por Ejecutar</v>
      </c>
      <c r="R369" s="215">
        <f>SUBTOTAL(9,$N$362:$N369)</f>
        <v>0.25</v>
      </c>
      <c r="S369" s="216">
        <f>SUBTOTAL(9,$O$362:$O369)</f>
        <v>0</v>
      </c>
      <c r="T369" s="231">
        <f>IFERROR(+Revisión_Avance_Periodo!$S369/Revisión_Avance_Periodo!$R369,0)</f>
        <v>0</v>
      </c>
      <c r="U369" s="184"/>
      <c r="V369" s="185"/>
      <c r="W369" s="183"/>
      <c r="X369" s="183"/>
      <c r="Y369" s="183"/>
      <c r="Z369" s="186"/>
      <c r="AA369" s="187"/>
    </row>
    <row r="370" spans="1:27" x14ac:dyDescent="0.25">
      <c r="A370" s="88">
        <v>31</v>
      </c>
      <c r="B370" s="91" t="str">
        <f>CONCATENATE(Revisión_Avance_Periodo!$C370,";",Revisión_Avance_Periodo!$E370,";",Revisión_Avance_Periodo!$I370)</f>
        <v>OE1;PR_10;ACT_130</v>
      </c>
      <c r="C370" s="170" t="s">
        <v>9</v>
      </c>
      <c r="D370" s="171" t="str">
        <f>VLOOKUP(Revisión_Avance_Periodo!$C370,Componentes_BD!$F$1:$G$5,2,FALSE)</f>
        <v>Fortalecer la Vigilancia.</v>
      </c>
      <c r="E370" s="106" t="s">
        <v>12</v>
      </c>
      <c r="F370" s="89">
        <v>2</v>
      </c>
      <c r="G370" s="89" t="str">
        <f>VLOOKUP(Revisión_Avance_Periodo!$A370,BD_Seguimiento_OAP_2019!$A$2:$G$294,7,FALSE)</f>
        <v>PAI</v>
      </c>
      <c r="H370" s="89" t="str">
        <f>VLOOKUP(Revisión_Avance_Periodo!$A370,BD_Seguimiento_OAP_2019!$A$2:$J$294,10,FALSE)</f>
        <v>PAI_01 - Operacional</v>
      </c>
      <c r="I370" s="89" t="s">
        <v>423</v>
      </c>
      <c r="J370" s="89" t="str">
        <f>VLOOKUP(Revisión_Avance_Periodo!$I370,BD_Seguimiento_OAP_2019!$L:$M,2,FALSE)</f>
        <v>Gestión del Conocimiento</v>
      </c>
      <c r="K370" s="106" t="s">
        <v>8</v>
      </c>
      <c r="L370" s="172">
        <v>4.4642857142857152E-4</v>
      </c>
      <c r="M370" s="173" t="s">
        <v>112</v>
      </c>
      <c r="N370" s="174">
        <f>INDEX(BD_Seguimiento_OAP_2019!$AH$3:$AS$294,MATCH(Revisión_Avance_Periodo!$I370,BD_Seguimiento_OAP_2019!$L$3:$L$294,0),MATCH(Revisión_Avance_Periodo!$M370,BD_Seguimiento_OAP_2019!$AH$2:$AS$2,0))</f>
        <v>0</v>
      </c>
      <c r="O370" s="174">
        <f>INDEX(BD_Seguimiento_OAP_2019!$AV$3:$BG$294,MATCH(Revisión_Avance_Periodo!$I370,BD_Seguimiento_OAP_2019!$L$3:$L$294,0),MATCH(Revisión_Avance_Periodo!$M370,BD_Seguimiento_OAP_2019!$AV$2:$BG$2,0))</f>
        <v>0</v>
      </c>
      <c r="P370" s="175">
        <f t="shared" ref="P370:P371" si="71">IFERROR((O370/N370),0)</f>
        <v>0</v>
      </c>
      <c r="Q370" s="173" t="str">
        <f>VLOOKUP(P370,Tabla_Indicador_Gestion4[#All],3,TRUE)</f>
        <v>Por Ejecutar</v>
      </c>
      <c r="R370" s="215">
        <f>SUBTOTAL(9,$N$362:$N370)</f>
        <v>0.25</v>
      </c>
      <c r="S370" s="216">
        <f>SUBTOTAL(9,$O$362:$O370)</f>
        <v>0</v>
      </c>
      <c r="T370" s="231">
        <f>IFERROR(+Revisión_Avance_Periodo!$S370/Revisión_Avance_Periodo!$R370,0)</f>
        <v>0</v>
      </c>
      <c r="U370" s="184"/>
      <c r="V370" s="185"/>
      <c r="W370" s="183"/>
      <c r="X370" s="183"/>
      <c r="Y370" s="183"/>
      <c r="Z370" s="186"/>
      <c r="AA370" s="187"/>
    </row>
    <row r="371" spans="1:27" x14ac:dyDescent="0.25">
      <c r="A371" s="94">
        <v>31</v>
      </c>
      <c r="B371" s="96" t="str">
        <f>CONCATENATE(Revisión_Avance_Periodo!$C371,";",Revisión_Avance_Periodo!$E371,";",Revisión_Avance_Periodo!$I371)</f>
        <v>OE1;PR_10;ACT_130</v>
      </c>
      <c r="C371" s="180" t="s">
        <v>9</v>
      </c>
      <c r="D371" s="181" t="str">
        <f>VLOOKUP(Revisión_Avance_Periodo!$C371,Componentes_BD!$F$1:$G$5,2,FALSE)</f>
        <v>Fortalecer la Vigilancia.</v>
      </c>
      <c r="E371" s="119" t="s">
        <v>12</v>
      </c>
      <c r="F371" s="95">
        <v>2</v>
      </c>
      <c r="G371" s="95" t="str">
        <f>VLOOKUP(Revisión_Avance_Periodo!$A371,BD_Seguimiento_OAP_2019!$A$2:$G$294,7,FALSE)</f>
        <v>PAI</v>
      </c>
      <c r="H371" s="95" t="str">
        <f>VLOOKUP(Revisión_Avance_Periodo!$A371,BD_Seguimiento_OAP_2019!$A$2:$J$294,10,FALSE)</f>
        <v>PAI_01 - Operacional</v>
      </c>
      <c r="I371" s="95" t="s">
        <v>423</v>
      </c>
      <c r="J371" s="95" t="str">
        <f>VLOOKUP(Revisión_Avance_Periodo!$I371,BD_Seguimiento_OAP_2019!$L:$M,2,FALSE)</f>
        <v>Gestión del Conocimiento</v>
      </c>
      <c r="K371" s="119" t="s">
        <v>8</v>
      </c>
      <c r="L371" s="172">
        <v>4.4642857142857152E-4</v>
      </c>
      <c r="M371" s="182" t="s">
        <v>113</v>
      </c>
      <c r="N371" s="174">
        <f>INDEX(BD_Seguimiento_OAP_2019!$AH$3:$AS$294,MATCH(Revisión_Avance_Periodo!$I371,BD_Seguimiento_OAP_2019!$L$3:$L$294,0),MATCH(Revisión_Avance_Periodo!$M371,BD_Seguimiento_OAP_2019!$AH$2:$AS$2,0))</f>
        <v>0</v>
      </c>
      <c r="O371" s="174">
        <f>INDEX(BD_Seguimiento_OAP_2019!$AV$3:$BG$294,MATCH(Revisión_Avance_Periodo!$I371,BD_Seguimiento_OAP_2019!$L$3:$L$294,0),MATCH(Revisión_Avance_Periodo!$M371,BD_Seguimiento_OAP_2019!$AV$2:$BG$2,0))</f>
        <v>0</v>
      </c>
      <c r="P371" s="175">
        <f t="shared" si="71"/>
        <v>0</v>
      </c>
      <c r="Q371" s="182" t="str">
        <f>VLOOKUP(P371,Tabla_Indicador_Gestion4[#All],3,TRUE)</f>
        <v>Por Ejecutar</v>
      </c>
      <c r="R371" s="215">
        <f>SUBTOTAL(9,$N$362:$N371)</f>
        <v>0.25</v>
      </c>
      <c r="S371" s="216">
        <f>SUBTOTAL(9,$O$362:$O371)</f>
        <v>0</v>
      </c>
      <c r="T371" s="231">
        <f>IFERROR(+Revisión_Avance_Periodo!$S371/Revisión_Avance_Periodo!$R371,0)</f>
        <v>0</v>
      </c>
      <c r="U371" s="184"/>
      <c r="V371" s="185"/>
      <c r="W371" s="183"/>
      <c r="X371" s="183"/>
      <c r="Y371" s="183"/>
      <c r="Z371" s="186"/>
      <c r="AA371" s="187"/>
    </row>
    <row r="372" spans="1:27" x14ac:dyDescent="0.25">
      <c r="A372" s="88">
        <v>31</v>
      </c>
      <c r="B372" s="91" t="str">
        <f>CONCATENATE(Revisión_Avance_Periodo!$C372,";",Revisión_Avance_Periodo!$E372,";",Revisión_Avance_Periodo!$I372)</f>
        <v>OE1;PR_10;ACT_130</v>
      </c>
      <c r="C372" s="170" t="s">
        <v>9</v>
      </c>
      <c r="D372" s="171" t="str">
        <f>VLOOKUP(Revisión_Avance_Periodo!$C372,Componentes_BD!$F$1:$G$5,2,FALSE)</f>
        <v>Fortalecer la Vigilancia.</v>
      </c>
      <c r="E372" s="106" t="s">
        <v>12</v>
      </c>
      <c r="F372" s="89">
        <v>2</v>
      </c>
      <c r="G372" s="89" t="str">
        <f>VLOOKUP(Revisión_Avance_Periodo!$A372,BD_Seguimiento_OAP_2019!$A$2:$G$294,7,FALSE)</f>
        <v>PAI</v>
      </c>
      <c r="H372" s="89" t="str">
        <f>VLOOKUP(Revisión_Avance_Periodo!$A372,BD_Seguimiento_OAP_2019!$A$2:$J$294,10,FALSE)</f>
        <v>PAI_01 - Operacional</v>
      </c>
      <c r="I372" s="89" t="s">
        <v>423</v>
      </c>
      <c r="J372" s="89" t="str">
        <f>VLOOKUP(Revisión_Avance_Periodo!$I372,BD_Seguimiento_OAP_2019!$L:$M,2,FALSE)</f>
        <v>Gestión del Conocimiento</v>
      </c>
      <c r="K372" s="106" t="s">
        <v>8</v>
      </c>
      <c r="L372" s="172">
        <v>4.4642857142857152E-4</v>
      </c>
      <c r="M372" s="173" t="s">
        <v>114</v>
      </c>
      <c r="N372" s="174">
        <f>INDEX(BD_Seguimiento_OAP_2019!$AH$3:$AS$294,MATCH(Revisión_Avance_Periodo!$I372,BD_Seguimiento_OAP_2019!$L$3:$L$294,0),MATCH(Revisión_Avance_Periodo!$M372,BD_Seguimiento_OAP_2019!$AH$2:$AS$2,0))</f>
        <v>0.25</v>
      </c>
      <c r="O372" s="174">
        <f>INDEX(BD_Seguimiento_OAP_2019!$AV$3:$BG$294,MATCH(Revisión_Avance_Periodo!$I372,BD_Seguimiento_OAP_2019!$L$3:$L$294,0),MATCH(Revisión_Avance_Periodo!$M372,BD_Seguimiento_OAP_2019!$AV$2:$BG$2,0))</f>
        <v>0</v>
      </c>
      <c r="P372" s="189">
        <f t="shared" si="62"/>
        <v>0</v>
      </c>
      <c r="Q372" s="173" t="str">
        <f>VLOOKUP(P372,Tabla_Indicador_Gestion4[#All],3,TRUE)</f>
        <v>Por Ejecutar</v>
      </c>
      <c r="R372" s="215">
        <f>SUBTOTAL(9,$N$362:$N372)</f>
        <v>0.5</v>
      </c>
      <c r="S372" s="216">
        <f>SUBTOTAL(9,$O$362:$O372)</f>
        <v>0</v>
      </c>
      <c r="T372" s="231">
        <f>IFERROR(+Revisión_Avance_Periodo!$S372/Revisión_Avance_Periodo!$R372,0)</f>
        <v>0</v>
      </c>
      <c r="U372" s="184"/>
      <c r="V372" s="185"/>
      <c r="W372" s="183"/>
      <c r="X372" s="183"/>
      <c r="Y372" s="183"/>
      <c r="Z372" s="186"/>
      <c r="AA372" s="187"/>
    </row>
    <row r="373" spans="1:27" ht="15.75" thickBot="1" x14ac:dyDescent="0.3">
      <c r="A373" s="94">
        <v>31</v>
      </c>
      <c r="B373" s="96" t="str">
        <f>CONCATENATE(Revisión_Avance_Periodo!$C373,";",Revisión_Avance_Periodo!$E373,";",Revisión_Avance_Periodo!$I373)</f>
        <v>OE1;PR_10;ACT_130</v>
      </c>
      <c r="C373" s="180" t="s">
        <v>9</v>
      </c>
      <c r="D373" s="181" t="str">
        <f>VLOOKUP(Revisión_Avance_Periodo!$C373,Componentes_BD!$F$1:$G$5,2,FALSE)</f>
        <v>Fortalecer la Vigilancia.</v>
      </c>
      <c r="E373" s="119" t="s">
        <v>12</v>
      </c>
      <c r="F373" s="95">
        <v>2</v>
      </c>
      <c r="G373" s="95" t="str">
        <f>VLOOKUP(Revisión_Avance_Periodo!$A373,BD_Seguimiento_OAP_2019!$A$2:$G$294,7,FALSE)</f>
        <v>PAI</v>
      </c>
      <c r="H373" s="95" t="str">
        <f>VLOOKUP(Revisión_Avance_Periodo!$A373,BD_Seguimiento_OAP_2019!$A$2:$J$294,10,FALSE)</f>
        <v>PAI_01 - Operacional</v>
      </c>
      <c r="I373" s="95" t="s">
        <v>423</v>
      </c>
      <c r="J373" s="95" t="str">
        <f>VLOOKUP(Revisión_Avance_Periodo!$I373,BD_Seguimiento_OAP_2019!$L:$M,2,FALSE)</f>
        <v>Gestión del Conocimiento</v>
      </c>
      <c r="K373" s="119" t="s">
        <v>8</v>
      </c>
      <c r="L373" s="172">
        <v>4.4642857142857152E-4</v>
      </c>
      <c r="M373" s="182" t="s">
        <v>115</v>
      </c>
      <c r="N373" s="174">
        <f>INDEX(BD_Seguimiento_OAP_2019!$AH$3:$AS$294,MATCH(Revisión_Avance_Periodo!$I373,BD_Seguimiento_OAP_2019!$L$3:$L$294,0),MATCH(Revisión_Avance_Periodo!$M373,BD_Seguimiento_OAP_2019!$AH$2:$AS$2,0))</f>
        <v>0</v>
      </c>
      <c r="O373" s="174">
        <f>INDEX(BD_Seguimiento_OAP_2019!$AV$3:$BG$294,MATCH(Revisión_Avance_Periodo!$I373,BD_Seguimiento_OAP_2019!$L$3:$L$294,0),MATCH(Revisión_Avance_Periodo!$M373,BD_Seguimiento_OAP_2019!$AV$2:$BG$2,0))</f>
        <v>0</v>
      </c>
      <c r="P373" s="175">
        <f t="shared" ref="P373:P375" si="72">IFERROR((O373/N373),0)</f>
        <v>0</v>
      </c>
      <c r="Q373" s="182" t="str">
        <f>VLOOKUP(P373,Tabla_Indicador_Gestion4[#All],3,TRUE)</f>
        <v>Por Ejecutar</v>
      </c>
      <c r="R373" s="215">
        <f>SUBTOTAL(9,$N$362:$N373)</f>
        <v>0.5</v>
      </c>
      <c r="S373" s="216">
        <f>SUBTOTAL(9,$O$362:$O373)</f>
        <v>0</v>
      </c>
      <c r="T373" s="231">
        <f>IFERROR(+Revisión_Avance_Periodo!$S373/Revisión_Avance_Periodo!$R373,0)</f>
        <v>0</v>
      </c>
      <c r="U373" s="184"/>
      <c r="V373" s="185"/>
      <c r="W373" s="183"/>
      <c r="X373" s="183"/>
      <c r="Y373" s="183"/>
      <c r="Z373" s="186"/>
      <c r="AA373" s="187"/>
    </row>
    <row r="374" spans="1:27" x14ac:dyDescent="0.25">
      <c r="A374" s="88">
        <v>32</v>
      </c>
      <c r="B374" s="91" t="str">
        <f>CONCATENATE(Revisión_Avance_Periodo!$C374,";",Revisión_Avance_Periodo!$E374,";",Revisión_Avance_Periodo!$I374)</f>
        <v>OE1;PR_10;ACT_87</v>
      </c>
      <c r="C374" s="170" t="s">
        <v>9</v>
      </c>
      <c r="D374" s="171" t="str">
        <f>VLOOKUP(Revisión_Avance_Periodo!$C374,Componentes_BD!$F$1:$G$5,2,FALSE)</f>
        <v>Fortalecer la Vigilancia.</v>
      </c>
      <c r="E374" s="106" t="s">
        <v>12</v>
      </c>
      <c r="F374" s="89">
        <v>4</v>
      </c>
      <c r="G374" s="89" t="str">
        <f>VLOOKUP(Revisión_Avance_Periodo!$A374,BD_Seguimiento_OAP_2019!$A$2:$G$294,7,FALSE)</f>
        <v>PAI</v>
      </c>
      <c r="H374" s="89" t="str">
        <f>VLOOKUP(Revisión_Avance_Periodo!$A374,BD_Seguimiento_OAP_2019!$A$2:$J$294,10,FALSE)</f>
        <v>PAI_03 - Adquisiones</v>
      </c>
      <c r="I374" s="89" t="s">
        <v>427</v>
      </c>
      <c r="J374" s="89" t="str">
        <f>VLOOKUP(Revisión_Avance_Periodo!$I374,BD_Seguimiento_OAP_2019!$L:$M,2,FALSE)</f>
        <v>Monitorear el Fortalecimiento a la Supervisión Integral a los vigilados a nivel nacional.</v>
      </c>
      <c r="K374" s="106" t="s">
        <v>59</v>
      </c>
      <c r="L374" s="172">
        <v>4.4642857142857152E-4</v>
      </c>
      <c r="M374" s="173" t="s">
        <v>104</v>
      </c>
      <c r="N374" s="190">
        <f>INDEX(BD_Seguimiento_OAP_2019!$AH$3:$AS$294,MATCH(Revisión_Avance_Periodo!$I374,BD_Seguimiento_OAP_2019!$L$3:$L$294,0),MATCH(Revisión_Avance_Periodo!$M374,BD_Seguimiento_OAP_2019!$AH$2:$AS$2,0))</f>
        <v>0</v>
      </c>
      <c r="O374" s="190">
        <f>INDEX(BD_Seguimiento_OAP_2019!$AV$3:$BG$294,MATCH(Revisión_Avance_Periodo!$I374,BD_Seguimiento_OAP_2019!$L$3:$L$294,0),MATCH(Revisión_Avance_Periodo!$M374,BD_Seguimiento_OAP_2019!$AV$2:$BG$2,0))</f>
        <v>0</v>
      </c>
      <c r="P374" s="175">
        <f t="shared" si="72"/>
        <v>0</v>
      </c>
      <c r="Q374" s="173" t="str">
        <f>VLOOKUP(P374,Tabla_Indicador_Gestion4[#All],3,TRUE)</f>
        <v>Por Ejecutar</v>
      </c>
      <c r="R374" s="213">
        <f>SUBTOTAL(9,$N$374:$N374)</f>
        <v>0</v>
      </c>
      <c r="S374" s="214">
        <f>SUBTOTAL(9,$O$374:$O374)</f>
        <v>0</v>
      </c>
      <c r="T374" s="234">
        <f>IFERROR(+Revisión_Avance_Periodo!$S374/Revisión_Avance_Periodo!$R374,0)</f>
        <v>0</v>
      </c>
      <c r="U374" s="177">
        <f>SUBTOTAL(9,N374:N385)</f>
        <v>0.89999999999999991</v>
      </c>
      <c r="V374" s="176">
        <f>SUBTOTAL(9,O374:O385)</f>
        <v>0.2</v>
      </c>
      <c r="W374" s="176">
        <f t="shared" ref="W374" si="73">+V374/U374</f>
        <v>0.22222222222222227</v>
      </c>
      <c r="X374" s="176"/>
      <c r="Y374" s="176">
        <f>100%-Revisión_Avance_Periodo!$W374</f>
        <v>0.77777777777777768</v>
      </c>
      <c r="Z374" s="178" t="str">
        <f>VLOOKUP(W374,Tabla_Indicador_Gestion4[],3,TRUE)</f>
        <v>En Tramite</v>
      </c>
      <c r="AA374" s="179">
        <f>Revisión_Avance_Periodo!$W374*Revisión_Avance_Periodo!$L374</f>
        <v>9.9206349206349247E-5</v>
      </c>
    </row>
    <row r="375" spans="1:27" x14ac:dyDescent="0.25">
      <c r="A375" s="94">
        <v>32</v>
      </c>
      <c r="B375" s="96" t="str">
        <f>CONCATENATE(Revisión_Avance_Periodo!$C375,";",Revisión_Avance_Periodo!$E375,";",Revisión_Avance_Periodo!$I375)</f>
        <v>OE1;PR_10;ACT_87</v>
      </c>
      <c r="C375" s="180" t="s">
        <v>9</v>
      </c>
      <c r="D375" s="181" t="str">
        <f>VLOOKUP(Revisión_Avance_Periodo!$C375,Componentes_BD!$F$1:$G$5,2,FALSE)</f>
        <v>Fortalecer la Vigilancia.</v>
      </c>
      <c r="E375" s="119" t="s">
        <v>12</v>
      </c>
      <c r="F375" s="95">
        <v>4</v>
      </c>
      <c r="G375" s="95" t="str">
        <f>VLOOKUP(Revisión_Avance_Periodo!$A375,BD_Seguimiento_OAP_2019!$A$2:$G$294,7,FALSE)</f>
        <v>PAI</v>
      </c>
      <c r="H375" s="95" t="str">
        <f>VLOOKUP(Revisión_Avance_Periodo!$A375,BD_Seguimiento_OAP_2019!$A$2:$J$294,10,FALSE)</f>
        <v>PAI_03 - Adquisiones</v>
      </c>
      <c r="I375" s="95" t="s">
        <v>427</v>
      </c>
      <c r="J375" s="95" t="str">
        <f>VLOOKUP(Revisión_Avance_Periodo!$I375,BD_Seguimiento_OAP_2019!$L:$M,2,FALSE)</f>
        <v>Monitorear el Fortalecimiento a la Supervisión Integral a los vigilados a nivel nacional.</v>
      </c>
      <c r="K375" s="119" t="s">
        <v>59</v>
      </c>
      <c r="L375" s="172">
        <v>4.4642857142857152E-4</v>
      </c>
      <c r="M375" s="182" t="s">
        <v>105</v>
      </c>
      <c r="N375" s="190">
        <f>INDEX(BD_Seguimiento_OAP_2019!$AH$3:$AS$294,MATCH(Revisión_Avance_Periodo!$I375,BD_Seguimiento_OAP_2019!$L$3:$L$294,0),MATCH(Revisión_Avance_Periodo!$M375,BD_Seguimiento_OAP_2019!$AH$2:$AS$2,0))</f>
        <v>0</v>
      </c>
      <c r="O375" s="190">
        <f>INDEX(BD_Seguimiento_OAP_2019!$AV$3:$BG$294,MATCH(Revisión_Avance_Periodo!$I375,BD_Seguimiento_OAP_2019!$L$3:$L$294,0),MATCH(Revisión_Avance_Periodo!$M375,BD_Seguimiento_OAP_2019!$AV$2:$BG$2,0))</f>
        <v>0</v>
      </c>
      <c r="P375" s="175">
        <f t="shared" si="72"/>
        <v>0</v>
      </c>
      <c r="Q375" s="182" t="str">
        <f>VLOOKUP(P375,Tabla_Indicador_Gestion4[#All],3,TRUE)</f>
        <v>Por Ejecutar</v>
      </c>
      <c r="R375" s="215">
        <f>SUBTOTAL(9,$N$374:$N375)</f>
        <v>0</v>
      </c>
      <c r="S375" s="216">
        <f>SUBTOTAL(9,$O$374:$O375)</f>
        <v>0</v>
      </c>
      <c r="T375" s="231">
        <f>IFERROR(+Revisión_Avance_Periodo!$S375/Revisión_Avance_Periodo!$R375,0)</f>
        <v>0</v>
      </c>
      <c r="U375" s="184"/>
      <c r="V375" s="185"/>
      <c r="W375" s="183"/>
      <c r="X375" s="183"/>
      <c r="Y375" s="183"/>
      <c r="Z375" s="186"/>
      <c r="AA375" s="187"/>
    </row>
    <row r="376" spans="1:27" x14ac:dyDescent="0.25">
      <c r="A376" s="88">
        <v>32</v>
      </c>
      <c r="B376" s="91" t="str">
        <f>CONCATENATE(Revisión_Avance_Periodo!$C376,";",Revisión_Avance_Periodo!$E376,";",Revisión_Avance_Periodo!$I376)</f>
        <v>OE1;PR_10;ACT_87</v>
      </c>
      <c r="C376" s="170" t="s">
        <v>9</v>
      </c>
      <c r="D376" s="171" t="str">
        <f>VLOOKUP(Revisión_Avance_Periodo!$C376,Componentes_BD!$F$1:$G$5,2,FALSE)</f>
        <v>Fortalecer la Vigilancia.</v>
      </c>
      <c r="E376" s="106" t="s">
        <v>12</v>
      </c>
      <c r="F376" s="89">
        <v>4</v>
      </c>
      <c r="G376" s="89" t="str">
        <f>VLOOKUP(Revisión_Avance_Periodo!$A376,BD_Seguimiento_OAP_2019!$A$2:$G$294,7,FALSE)</f>
        <v>PAI</v>
      </c>
      <c r="H376" s="89" t="str">
        <f>VLOOKUP(Revisión_Avance_Periodo!$A376,BD_Seguimiento_OAP_2019!$A$2:$J$294,10,FALSE)</f>
        <v>PAI_03 - Adquisiones</v>
      </c>
      <c r="I376" s="89" t="s">
        <v>427</v>
      </c>
      <c r="J376" s="89" t="str">
        <f>VLOOKUP(Revisión_Avance_Periodo!$I376,BD_Seguimiento_OAP_2019!$L:$M,2,FALSE)</f>
        <v>Monitorear el Fortalecimiento a la Supervisión Integral a los vigilados a nivel nacional.</v>
      </c>
      <c r="K376" s="106" t="s">
        <v>59</v>
      </c>
      <c r="L376" s="172">
        <v>4.4642857142857152E-4</v>
      </c>
      <c r="M376" s="173" t="s">
        <v>106</v>
      </c>
      <c r="N376" s="174">
        <f>INDEX(BD_Seguimiento_OAP_2019!$AH$3:$AS$294,MATCH(Revisión_Avance_Periodo!$I376,BD_Seguimiento_OAP_2019!$L$3:$L$294,0),MATCH(Revisión_Avance_Periodo!$M376,BD_Seguimiento_OAP_2019!$AH$2:$AS$2,0))</f>
        <v>0.02</v>
      </c>
      <c r="O376" s="174">
        <f>INDEX(BD_Seguimiento_OAP_2019!$AV$3:$BG$294,MATCH(Revisión_Avance_Periodo!$I376,BD_Seguimiento_OAP_2019!$L$3:$L$294,0),MATCH(Revisión_Avance_Periodo!$M376,BD_Seguimiento_OAP_2019!$AV$2:$BG$2,0))</f>
        <v>0.02</v>
      </c>
      <c r="P376" s="189">
        <f t="shared" si="62"/>
        <v>1</v>
      </c>
      <c r="Q376" s="173" t="str">
        <f>VLOOKUP(P376,Tabla_Indicador_Gestion4[#All],3,TRUE)</f>
        <v>Culminada</v>
      </c>
      <c r="R376" s="215">
        <f>SUBTOTAL(9,$N$374:$N376)</f>
        <v>0.02</v>
      </c>
      <c r="S376" s="216">
        <f>SUBTOTAL(9,$O$374:$O376)</f>
        <v>0.02</v>
      </c>
      <c r="T376" s="231">
        <f>IFERROR(+Revisión_Avance_Periodo!$S376/Revisión_Avance_Periodo!$R376,0)</f>
        <v>1</v>
      </c>
      <c r="U376" s="184"/>
      <c r="V376" s="185"/>
      <c r="W376" s="183"/>
      <c r="X376" s="183"/>
      <c r="Y376" s="183"/>
      <c r="Z376" s="186"/>
      <c r="AA376" s="187"/>
    </row>
    <row r="377" spans="1:27" x14ac:dyDescent="0.25">
      <c r="A377" s="94">
        <v>32</v>
      </c>
      <c r="B377" s="96" t="str">
        <f>CONCATENATE(Revisión_Avance_Periodo!$C377,";",Revisión_Avance_Periodo!$E377,";",Revisión_Avance_Periodo!$I377)</f>
        <v>OE1;PR_10;ACT_87</v>
      </c>
      <c r="C377" s="180" t="s">
        <v>9</v>
      </c>
      <c r="D377" s="181" t="str">
        <f>VLOOKUP(Revisión_Avance_Periodo!$C377,Componentes_BD!$F$1:$G$5,2,FALSE)</f>
        <v>Fortalecer la Vigilancia.</v>
      </c>
      <c r="E377" s="119" t="s">
        <v>12</v>
      </c>
      <c r="F377" s="95">
        <v>4</v>
      </c>
      <c r="G377" s="95" t="str">
        <f>VLOOKUP(Revisión_Avance_Periodo!$A377,BD_Seguimiento_OAP_2019!$A$2:$G$294,7,FALSE)</f>
        <v>PAI</v>
      </c>
      <c r="H377" s="95" t="str">
        <f>VLOOKUP(Revisión_Avance_Periodo!$A377,BD_Seguimiento_OAP_2019!$A$2:$J$294,10,FALSE)</f>
        <v>PAI_03 - Adquisiones</v>
      </c>
      <c r="I377" s="95" t="s">
        <v>427</v>
      </c>
      <c r="J377" s="95" t="str">
        <f>VLOOKUP(Revisión_Avance_Periodo!$I377,BD_Seguimiento_OAP_2019!$L:$M,2,FALSE)</f>
        <v>Monitorear el Fortalecimiento a la Supervisión Integral a los vigilados a nivel nacional.</v>
      </c>
      <c r="K377" s="119" t="s">
        <v>59</v>
      </c>
      <c r="L377" s="172">
        <v>4.4642857142857152E-4</v>
      </c>
      <c r="M377" s="182" t="s">
        <v>107</v>
      </c>
      <c r="N377" s="212">
        <f>INDEX(BD_Seguimiento_OAP_2019!$AH$3:$AS$294,MATCH(Revisión_Avance_Periodo!$I377,BD_Seguimiento_OAP_2019!$L$3:$L$294,0),MATCH(Revisión_Avance_Periodo!$M377,BD_Seguimiento_OAP_2019!$AH$2:$AS$2,0))</f>
        <v>0.03</v>
      </c>
      <c r="O377" s="212">
        <f>INDEX(BD_Seguimiento_OAP_2019!$AV$3:$BG$294,MATCH(Revisión_Avance_Periodo!$I377,BD_Seguimiento_OAP_2019!$L$3:$L$294,0),MATCH(Revisión_Avance_Periodo!$M377,BD_Seguimiento_OAP_2019!$AV$2:$BG$2,0))</f>
        <v>0.03</v>
      </c>
      <c r="P377" s="188">
        <f t="shared" si="62"/>
        <v>1</v>
      </c>
      <c r="Q377" s="182" t="str">
        <f>VLOOKUP(P377,Tabla_Indicador_Gestion4[#All],3,TRUE)</f>
        <v>Culminada</v>
      </c>
      <c r="R377" s="215">
        <f>SUBTOTAL(9,$N$374:$N377)</f>
        <v>0.05</v>
      </c>
      <c r="S377" s="216">
        <f>SUBTOTAL(9,$O$374:$O377)</f>
        <v>0.05</v>
      </c>
      <c r="T377" s="231">
        <f>IFERROR(+Revisión_Avance_Periodo!$S377/Revisión_Avance_Periodo!$R377,0)</f>
        <v>1</v>
      </c>
      <c r="U377" s="184"/>
      <c r="V377" s="185"/>
      <c r="W377" s="183"/>
      <c r="X377" s="183"/>
      <c r="Y377" s="183"/>
      <c r="Z377" s="186"/>
      <c r="AA377" s="187"/>
    </row>
    <row r="378" spans="1:27" x14ac:dyDescent="0.25">
      <c r="A378" s="88">
        <v>32</v>
      </c>
      <c r="B378" s="91" t="str">
        <f>CONCATENATE(Revisión_Avance_Periodo!$C378,";",Revisión_Avance_Periodo!$E378,";",Revisión_Avance_Periodo!$I378)</f>
        <v>OE1;PR_10;ACT_87</v>
      </c>
      <c r="C378" s="170" t="s">
        <v>9</v>
      </c>
      <c r="D378" s="171" t="str">
        <f>VLOOKUP(Revisión_Avance_Periodo!$C378,Componentes_BD!$F$1:$G$5,2,FALSE)</f>
        <v>Fortalecer la Vigilancia.</v>
      </c>
      <c r="E378" s="106" t="s">
        <v>12</v>
      </c>
      <c r="F378" s="89">
        <v>4</v>
      </c>
      <c r="G378" s="89" t="str">
        <f>VLOOKUP(Revisión_Avance_Periodo!$A378,BD_Seguimiento_OAP_2019!$A$2:$G$294,7,FALSE)</f>
        <v>PAI</v>
      </c>
      <c r="H378" s="89" t="str">
        <f>VLOOKUP(Revisión_Avance_Periodo!$A378,BD_Seguimiento_OAP_2019!$A$2:$J$294,10,FALSE)</f>
        <v>PAI_03 - Adquisiones</v>
      </c>
      <c r="I378" s="89" t="s">
        <v>427</v>
      </c>
      <c r="J378" s="89" t="str">
        <f>VLOOKUP(Revisión_Avance_Periodo!$I378,BD_Seguimiento_OAP_2019!$L:$M,2,FALSE)</f>
        <v>Monitorear el Fortalecimiento a la Supervisión Integral a los vigilados a nivel nacional.</v>
      </c>
      <c r="K378" s="106" t="s">
        <v>59</v>
      </c>
      <c r="L378" s="172">
        <v>4.4642857142857152E-4</v>
      </c>
      <c r="M378" s="173" t="s">
        <v>108</v>
      </c>
      <c r="N378" s="174">
        <f>INDEX(BD_Seguimiento_OAP_2019!$AH$3:$AS$294,MATCH(Revisión_Avance_Periodo!$I378,BD_Seguimiento_OAP_2019!$L$3:$L$294,0),MATCH(Revisión_Avance_Periodo!$M378,BD_Seguimiento_OAP_2019!$AH$2:$AS$2,0))</f>
        <v>0</v>
      </c>
      <c r="O378" s="174">
        <f>INDEX(BD_Seguimiento_OAP_2019!$AV$3:$BG$294,MATCH(Revisión_Avance_Periodo!$I378,BD_Seguimiento_OAP_2019!$L$3:$L$294,0),MATCH(Revisión_Avance_Periodo!$M378,BD_Seguimiento_OAP_2019!$AV$2:$BG$2,0))</f>
        <v>0</v>
      </c>
      <c r="P378" s="175">
        <f t="shared" ref="P378" si="74">IFERROR((O378/N378),0)</f>
        <v>0</v>
      </c>
      <c r="Q378" s="173" t="str">
        <f>VLOOKUP(P378,Tabla_Indicador_Gestion4[#All],3,TRUE)</f>
        <v>Por Ejecutar</v>
      </c>
      <c r="R378" s="215">
        <f>SUBTOTAL(9,$N$374:$N378)</f>
        <v>0.05</v>
      </c>
      <c r="S378" s="216">
        <f>SUBTOTAL(9,$O$374:$O378)</f>
        <v>0.05</v>
      </c>
      <c r="T378" s="231">
        <f>IFERROR(+Revisión_Avance_Periodo!$S378/Revisión_Avance_Periodo!$R378,0)</f>
        <v>1</v>
      </c>
      <c r="U378" s="184"/>
      <c r="V378" s="185"/>
      <c r="W378" s="183"/>
      <c r="X378" s="183"/>
      <c r="Y378" s="183"/>
      <c r="Z378" s="186"/>
      <c r="AA378" s="187"/>
    </row>
    <row r="379" spans="1:27" x14ac:dyDescent="0.25">
      <c r="A379" s="94">
        <v>32</v>
      </c>
      <c r="B379" s="96" t="str">
        <f>CONCATENATE(Revisión_Avance_Periodo!$C379,";",Revisión_Avance_Periodo!$E379,";",Revisión_Avance_Periodo!$I379)</f>
        <v>OE1;PR_10;ACT_87</v>
      </c>
      <c r="C379" s="180" t="s">
        <v>9</v>
      </c>
      <c r="D379" s="181" t="str">
        <f>VLOOKUP(Revisión_Avance_Periodo!$C379,Componentes_BD!$F$1:$G$5,2,FALSE)</f>
        <v>Fortalecer la Vigilancia.</v>
      </c>
      <c r="E379" s="119" t="s">
        <v>12</v>
      </c>
      <c r="F379" s="95">
        <v>4</v>
      </c>
      <c r="G379" s="95" t="str">
        <f>VLOOKUP(Revisión_Avance_Periodo!$A379,BD_Seguimiento_OAP_2019!$A$2:$G$294,7,FALSE)</f>
        <v>PAI</v>
      </c>
      <c r="H379" s="95" t="str">
        <f>VLOOKUP(Revisión_Avance_Periodo!$A379,BD_Seguimiento_OAP_2019!$A$2:$J$294,10,FALSE)</f>
        <v>PAI_03 - Adquisiones</v>
      </c>
      <c r="I379" s="95" t="s">
        <v>427</v>
      </c>
      <c r="J379" s="95" t="str">
        <f>VLOOKUP(Revisión_Avance_Periodo!$I379,BD_Seguimiento_OAP_2019!$L:$M,2,FALSE)</f>
        <v>Monitorear el Fortalecimiento a la Supervisión Integral a los vigilados a nivel nacional.</v>
      </c>
      <c r="K379" s="119" t="s">
        <v>59</v>
      </c>
      <c r="L379" s="172">
        <v>4.4642857142857152E-4</v>
      </c>
      <c r="M379" s="182" t="s">
        <v>109</v>
      </c>
      <c r="N379" s="174">
        <f>INDEX(BD_Seguimiento_OAP_2019!$AH$3:$AS$294,MATCH(Revisión_Avance_Periodo!$I379,BD_Seguimiento_OAP_2019!$L$3:$L$294,0),MATCH(Revisión_Avance_Periodo!$M379,BD_Seguimiento_OAP_2019!$AH$2:$AS$2,0))</f>
        <v>0.05</v>
      </c>
      <c r="O379" s="174">
        <f>INDEX(BD_Seguimiento_OAP_2019!$AV$3:$BG$294,MATCH(Revisión_Avance_Periodo!$I379,BD_Seguimiento_OAP_2019!$L$3:$L$294,0),MATCH(Revisión_Avance_Periodo!$M379,BD_Seguimiento_OAP_2019!$AV$2:$BG$2,0))</f>
        <v>0.15</v>
      </c>
      <c r="P379" s="197">
        <f t="shared" si="62"/>
        <v>2.9999999999999996</v>
      </c>
      <c r="Q379" s="182" t="str">
        <f>VLOOKUP(P379,Tabla_Indicador_Gestion4[#All],3,TRUE)</f>
        <v>Culminada</v>
      </c>
      <c r="R379" s="215">
        <f>SUBTOTAL(9,$N$374:$N379)</f>
        <v>0.1</v>
      </c>
      <c r="S379" s="216">
        <f>SUBTOTAL(9,$O$374:$O379)</f>
        <v>0.2</v>
      </c>
      <c r="T379" s="231">
        <f>IFERROR(+Revisión_Avance_Periodo!$S379/Revisión_Avance_Periodo!$R379,0)</f>
        <v>2</v>
      </c>
      <c r="U379" s="184"/>
      <c r="V379" s="185"/>
      <c r="W379" s="183"/>
      <c r="X379" s="183"/>
      <c r="Y379" s="183"/>
      <c r="Z379" s="186"/>
      <c r="AA379" s="187"/>
    </row>
    <row r="380" spans="1:27" x14ac:dyDescent="0.25">
      <c r="A380" s="88">
        <v>32</v>
      </c>
      <c r="B380" s="91" t="str">
        <f>CONCATENATE(Revisión_Avance_Periodo!$C380,";",Revisión_Avance_Periodo!$E380,";",Revisión_Avance_Periodo!$I380)</f>
        <v>OE1;PR_10;ACT_87</v>
      </c>
      <c r="C380" s="170" t="s">
        <v>9</v>
      </c>
      <c r="D380" s="171" t="str">
        <f>VLOOKUP(Revisión_Avance_Periodo!$C380,Componentes_BD!$F$1:$G$5,2,FALSE)</f>
        <v>Fortalecer la Vigilancia.</v>
      </c>
      <c r="E380" s="106" t="s">
        <v>12</v>
      </c>
      <c r="F380" s="89">
        <v>4</v>
      </c>
      <c r="G380" s="89" t="str">
        <f>VLOOKUP(Revisión_Avance_Periodo!$A380,BD_Seguimiento_OAP_2019!$A$2:$G$294,7,FALSE)</f>
        <v>PAI</v>
      </c>
      <c r="H380" s="89" t="str">
        <f>VLOOKUP(Revisión_Avance_Periodo!$A380,BD_Seguimiento_OAP_2019!$A$2:$J$294,10,FALSE)</f>
        <v>PAI_03 - Adquisiones</v>
      </c>
      <c r="I380" s="89" t="s">
        <v>427</v>
      </c>
      <c r="J380" s="89" t="str">
        <f>VLOOKUP(Revisión_Avance_Periodo!$I380,BD_Seguimiento_OAP_2019!$L:$M,2,FALSE)</f>
        <v>Monitorear el Fortalecimiento a la Supervisión Integral a los vigilados a nivel nacional.</v>
      </c>
      <c r="K380" s="106" t="s">
        <v>59</v>
      </c>
      <c r="L380" s="172">
        <v>4.4642857142857152E-4</v>
      </c>
      <c r="M380" s="173" t="s">
        <v>110</v>
      </c>
      <c r="N380" s="212">
        <f>INDEX(BD_Seguimiento_OAP_2019!$AH$3:$AS$294,MATCH(Revisión_Avance_Periodo!$I380,BD_Seguimiento_OAP_2019!$L$3:$L$294,0),MATCH(Revisión_Avance_Periodo!$M380,BD_Seguimiento_OAP_2019!$AH$2:$AS$2,0))</f>
        <v>0.05</v>
      </c>
      <c r="O380" s="212">
        <f>INDEX(BD_Seguimiento_OAP_2019!$AV$3:$BG$294,MATCH(Revisión_Avance_Periodo!$I380,BD_Seguimiento_OAP_2019!$L$3:$L$294,0),MATCH(Revisión_Avance_Periodo!$M380,BD_Seguimiento_OAP_2019!$AV$2:$BG$2,0))</f>
        <v>0</v>
      </c>
      <c r="P380" s="189">
        <f t="shared" si="62"/>
        <v>0</v>
      </c>
      <c r="Q380" s="173" t="str">
        <f>VLOOKUP(P380,Tabla_Indicador_Gestion4[#All],3,TRUE)</f>
        <v>Por Ejecutar</v>
      </c>
      <c r="R380" s="215">
        <f>SUBTOTAL(9,$N$374:$N380)</f>
        <v>0.15000000000000002</v>
      </c>
      <c r="S380" s="216">
        <f>SUBTOTAL(9,$O$374:$O380)</f>
        <v>0.2</v>
      </c>
      <c r="T380" s="231">
        <f>IFERROR(+Revisión_Avance_Periodo!$S380/Revisión_Avance_Periodo!$R380,0)</f>
        <v>1.3333333333333333</v>
      </c>
      <c r="U380" s="184"/>
      <c r="V380" s="185"/>
      <c r="W380" s="183"/>
      <c r="X380" s="183"/>
      <c r="Y380" s="183"/>
      <c r="Z380" s="186"/>
      <c r="AA380" s="187"/>
    </row>
    <row r="381" spans="1:27" x14ac:dyDescent="0.25">
      <c r="A381" s="94">
        <v>32</v>
      </c>
      <c r="B381" s="96" t="str">
        <f>CONCATENATE(Revisión_Avance_Periodo!$C381,";",Revisión_Avance_Periodo!$E381,";",Revisión_Avance_Periodo!$I381)</f>
        <v>OE1;PR_10;ACT_87</v>
      </c>
      <c r="C381" s="180" t="s">
        <v>9</v>
      </c>
      <c r="D381" s="181" t="str">
        <f>VLOOKUP(Revisión_Avance_Periodo!$C381,Componentes_BD!$F$1:$G$5,2,FALSE)</f>
        <v>Fortalecer la Vigilancia.</v>
      </c>
      <c r="E381" s="119" t="s">
        <v>12</v>
      </c>
      <c r="F381" s="95">
        <v>4</v>
      </c>
      <c r="G381" s="95" t="str">
        <f>VLOOKUP(Revisión_Avance_Periodo!$A381,BD_Seguimiento_OAP_2019!$A$2:$G$294,7,FALSE)</f>
        <v>PAI</v>
      </c>
      <c r="H381" s="95" t="str">
        <f>VLOOKUP(Revisión_Avance_Periodo!$A381,BD_Seguimiento_OAP_2019!$A$2:$J$294,10,FALSE)</f>
        <v>PAI_03 - Adquisiones</v>
      </c>
      <c r="I381" s="95" t="s">
        <v>427</v>
      </c>
      <c r="J381" s="95" t="str">
        <f>VLOOKUP(Revisión_Avance_Periodo!$I381,BD_Seguimiento_OAP_2019!$L:$M,2,FALSE)</f>
        <v>Monitorear el Fortalecimiento a la Supervisión Integral a los vigilados a nivel nacional.</v>
      </c>
      <c r="K381" s="119" t="s">
        <v>59</v>
      </c>
      <c r="L381" s="172">
        <v>4.4642857142857152E-4</v>
      </c>
      <c r="M381" s="182" t="s">
        <v>111</v>
      </c>
      <c r="N381" s="212">
        <f>INDEX(BD_Seguimiento_OAP_2019!$AH$3:$AS$294,MATCH(Revisión_Avance_Periodo!$I381,BD_Seguimiento_OAP_2019!$L$3:$L$294,0),MATCH(Revisión_Avance_Periodo!$M381,BD_Seguimiento_OAP_2019!$AH$2:$AS$2,0))</f>
        <v>0.05</v>
      </c>
      <c r="O381" s="212">
        <f>INDEX(BD_Seguimiento_OAP_2019!$AV$3:$BG$294,MATCH(Revisión_Avance_Periodo!$I381,BD_Seguimiento_OAP_2019!$L$3:$L$294,0),MATCH(Revisión_Avance_Periodo!$M381,BD_Seguimiento_OAP_2019!$AV$2:$BG$2,0))</f>
        <v>0</v>
      </c>
      <c r="P381" s="188">
        <f t="shared" si="62"/>
        <v>0</v>
      </c>
      <c r="Q381" s="182" t="str">
        <f>VLOOKUP(P381,Tabla_Indicador_Gestion4[#All],3,TRUE)</f>
        <v>Por Ejecutar</v>
      </c>
      <c r="R381" s="215">
        <f>SUBTOTAL(9,$N$374:$N381)</f>
        <v>0.2</v>
      </c>
      <c r="S381" s="216">
        <f>SUBTOTAL(9,$O$374:$O381)</f>
        <v>0.2</v>
      </c>
      <c r="T381" s="231">
        <f>IFERROR(+Revisión_Avance_Periodo!$S381/Revisión_Avance_Periodo!$R381,0)</f>
        <v>1</v>
      </c>
      <c r="U381" s="184"/>
      <c r="V381" s="185"/>
      <c r="W381" s="183"/>
      <c r="X381" s="183"/>
      <c r="Y381" s="183"/>
      <c r="Z381" s="186"/>
      <c r="AA381" s="187"/>
    </row>
    <row r="382" spans="1:27" x14ac:dyDescent="0.25">
      <c r="A382" s="88">
        <v>32</v>
      </c>
      <c r="B382" s="91" t="str">
        <f>CONCATENATE(Revisión_Avance_Periodo!$C382,";",Revisión_Avance_Periodo!$E382,";",Revisión_Avance_Periodo!$I382)</f>
        <v>OE1;PR_10;ACT_87</v>
      </c>
      <c r="C382" s="170" t="s">
        <v>9</v>
      </c>
      <c r="D382" s="171" t="str">
        <f>VLOOKUP(Revisión_Avance_Periodo!$C382,Componentes_BD!$F$1:$G$5,2,FALSE)</f>
        <v>Fortalecer la Vigilancia.</v>
      </c>
      <c r="E382" s="106" t="s">
        <v>12</v>
      </c>
      <c r="F382" s="89">
        <v>4</v>
      </c>
      <c r="G382" s="89" t="str">
        <f>VLOOKUP(Revisión_Avance_Periodo!$A382,BD_Seguimiento_OAP_2019!$A$2:$G$294,7,FALSE)</f>
        <v>PAI</v>
      </c>
      <c r="H382" s="89" t="str">
        <f>VLOOKUP(Revisión_Avance_Periodo!$A382,BD_Seguimiento_OAP_2019!$A$2:$J$294,10,FALSE)</f>
        <v>PAI_03 - Adquisiones</v>
      </c>
      <c r="I382" s="89" t="s">
        <v>427</v>
      </c>
      <c r="J382" s="89" t="str">
        <f>VLOOKUP(Revisión_Avance_Periodo!$I382,BD_Seguimiento_OAP_2019!$L:$M,2,FALSE)</f>
        <v>Monitorear el Fortalecimiento a la Supervisión Integral a los vigilados a nivel nacional.</v>
      </c>
      <c r="K382" s="106" t="s">
        <v>59</v>
      </c>
      <c r="L382" s="172">
        <v>4.4642857142857152E-4</v>
      </c>
      <c r="M382" s="173" t="s">
        <v>112</v>
      </c>
      <c r="N382" s="212">
        <f>INDEX(BD_Seguimiento_OAP_2019!$AH$3:$AS$294,MATCH(Revisión_Avance_Periodo!$I382,BD_Seguimiento_OAP_2019!$L$3:$L$294,0),MATCH(Revisión_Avance_Periodo!$M382,BD_Seguimiento_OAP_2019!$AH$2:$AS$2,0))</f>
        <v>0.15</v>
      </c>
      <c r="O382" s="212">
        <f>INDEX(BD_Seguimiento_OAP_2019!$AV$3:$BG$294,MATCH(Revisión_Avance_Periodo!$I382,BD_Seguimiento_OAP_2019!$L$3:$L$294,0),MATCH(Revisión_Avance_Periodo!$M382,BD_Seguimiento_OAP_2019!$AV$2:$BG$2,0))</f>
        <v>0</v>
      </c>
      <c r="P382" s="189">
        <f t="shared" si="62"/>
        <v>0</v>
      </c>
      <c r="Q382" s="173" t="str">
        <f>VLOOKUP(P382,Tabla_Indicador_Gestion4[#All],3,TRUE)</f>
        <v>Por Ejecutar</v>
      </c>
      <c r="R382" s="215">
        <f>SUBTOTAL(9,$N$374:$N382)</f>
        <v>0.35</v>
      </c>
      <c r="S382" s="216">
        <f>SUBTOTAL(9,$O$374:$O382)</f>
        <v>0.2</v>
      </c>
      <c r="T382" s="231">
        <f>IFERROR(+Revisión_Avance_Periodo!$S382/Revisión_Avance_Periodo!$R382,0)</f>
        <v>0.57142857142857151</v>
      </c>
      <c r="U382" s="184"/>
      <c r="V382" s="185"/>
      <c r="W382" s="183"/>
      <c r="X382" s="183"/>
      <c r="Y382" s="183"/>
      <c r="Z382" s="186"/>
      <c r="AA382" s="187"/>
    </row>
    <row r="383" spans="1:27" x14ac:dyDescent="0.25">
      <c r="A383" s="94">
        <v>32</v>
      </c>
      <c r="B383" s="96" t="str">
        <f>CONCATENATE(Revisión_Avance_Periodo!$C383,";",Revisión_Avance_Periodo!$E383,";",Revisión_Avance_Periodo!$I383)</f>
        <v>OE1;PR_10;ACT_87</v>
      </c>
      <c r="C383" s="180" t="s">
        <v>9</v>
      </c>
      <c r="D383" s="181" t="str">
        <f>VLOOKUP(Revisión_Avance_Periodo!$C383,Componentes_BD!$F$1:$G$5,2,FALSE)</f>
        <v>Fortalecer la Vigilancia.</v>
      </c>
      <c r="E383" s="119" t="s">
        <v>12</v>
      </c>
      <c r="F383" s="95">
        <v>4</v>
      </c>
      <c r="G383" s="95" t="str">
        <f>VLOOKUP(Revisión_Avance_Periodo!$A383,BD_Seguimiento_OAP_2019!$A$2:$G$294,7,FALSE)</f>
        <v>PAI</v>
      </c>
      <c r="H383" s="95" t="str">
        <f>VLOOKUP(Revisión_Avance_Periodo!$A383,BD_Seguimiento_OAP_2019!$A$2:$J$294,10,FALSE)</f>
        <v>PAI_03 - Adquisiones</v>
      </c>
      <c r="I383" s="95" t="s">
        <v>427</v>
      </c>
      <c r="J383" s="95" t="str">
        <f>VLOOKUP(Revisión_Avance_Periodo!$I383,BD_Seguimiento_OAP_2019!$L:$M,2,FALSE)</f>
        <v>Monitorear el Fortalecimiento a la Supervisión Integral a los vigilados a nivel nacional.</v>
      </c>
      <c r="K383" s="119" t="s">
        <v>59</v>
      </c>
      <c r="L383" s="172">
        <v>4.4642857142857152E-4</v>
      </c>
      <c r="M383" s="182" t="s">
        <v>113</v>
      </c>
      <c r="N383" s="212">
        <f>INDEX(BD_Seguimiento_OAP_2019!$AH$3:$AS$294,MATCH(Revisión_Avance_Periodo!$I383,BD_Seguimiento_OAP_2019!$L$3:$L$294,0),MATCH(Revisión_Avance_Periodo!$M383,BD_Seguimiento_OAP_2019!$AH$2:$AS$2,0))</f>
        <v>0.15</v>
      </c>
      <c r="O383" s="212">
        <f>INDEX(BD_Seguimiento_OAP_2019!$AV$3:$BG$294,MATCH(Revisión_Avance_Periodo!$I383,BD_Seguimiento_OAP_2019!$L$3:$L$294,0),MATCH(Revisión_Avance_Periodo!$M383,BD_Seguimiento_OAP_2019!$AV$2:$BG$2,0))</f>
        <v>0</v>
      </c>
      <c r="P383" s="188">
        <f t="shared" si="62"/>
        <v>0</v>
      </c>
      <c r="Q383" s="182" t="str">
        <f>VLOOKUP(P383,Tabla_Indicador_Gestion4[#All],3,TRUE)</f>
        <v>Por Ejecutar</v>
      </c>
      <c r="R383" s="215">
        <f>SUBTOTAL(9,$N$374:$N383)</f>
        <v>0.5</v>
      </c>
      <c r="S383" s="216">
        <f>SUBTOTAL(9,$O$374:$O383)</f>
        <v>0.2</v>
      </c>
      <c r="T383" s="231">
        <f>IFERROR(+Revisión_Avance_Periodo!$S383/Revisión_Avance_Periodo!$R383,0)</f>
        <v>0.4</v>
      </c>
      <c r="U383" s="184"/>
      <c r="V383" s="185"/>
      <c r="W383" s="183"/>
      <c r="X383" s="183"/>
      <c r="Y383" s="183"/>
      <c r="Z383" s="186"/>
      <c r="AA383" s="187"/>
    </row>
    <row r="384" spans="1:27" x14ac:dyDescent="0.25">
      <c r="A384" s="88">
        <v>32</v>
      </c>
      <c r="B384" s="91" t="str">
        <f>CONCATENATE(Revisión_Avance_Periodo!$C384,";",Revisión_Avance_Periodo!$E384,";",Revisión_Avance_Periodo!$I384)</f>
        <v>OE1;PR_10;ACT_87</v>
      </c>
      <c r="C384" s="170" t="s">
        <v>9</v>
      </c>
      <c r="D384" s="171" t="str">
        <f>VLOOKUP(Revisión_Avance_Periodo!$C384,Componentes_BD!$F$1:$G$5,2,FALSE)</f>
        <v>Fortalecer la Vigilancia.</v>
      </c>
      <c r="E384" s="106" t="s">
        <v>12</v>
      </c>
      <c r="F384" s="89">
        <v>4</v>
      </c>
      <c r="G384" s="89" t="str">
        <f>VLOOKUP(Revisión_Avance_Periodo!$A384,BD_Seguimiento_OAP_2019!$A$2:$G$294,7,FALSE)</f>
        <v>PAI</v>
      </c>
      <c r="H384" s="89" t="str">
        <f>VLOOKUP(Revisión_Avance_Periodo!$A384,BD_Seguimiento_OAP_2019!$A$2:$J$294,10,FALSE)</f>
        <v>PAI_03 - Adquisiones</v>
      </c>
      <c r="I384" s="89" t="s">
        <v>427</v>
      </c>
      <c r="J384" s="89" t="str">
        <f>VLOOKUP(Revisión_Avance_Periodo!$I384,BD_Seguimiento_OAP_2019!$L:$M,2,FALSE)</f>
        <v>Monitorear el Fortalecimiento a la Supervisión Integral a los vigilados a nivel nacional.</v>
      </c>
      <c r="K384" s="106" t="s">
        <v>59</v>
      </c>
      <c r="L384" s="172">
        <v>4.4642857142857152E-4</v>
      </c>
      <c r="M384" s="173" t="s">
        <v>114</v>
      </c>
      <c r="N384" s="212">
        <f>INDEX(BD_Seguimiento_OAP_2019!$AH$3:$AS$294,MATCH(Revisión_Avance_Periodo!$I384,BD_Seguimiento_OAP_2019!$L$3:$L$294,0),MATCH(Revisión_Avance_Periodo!$M384,BD_Seguimiento_OAP_2019!$AH$2:$AS$2,0))</f>
        <v>0.2</v>
      </c>
      <c r="O384" s="212">
        <f>INDEX(BD_Seguimiento_OAP_2019!$AV$3:$BG$294,MATCH(Revisión_Avance_Periodo!$I384,BD_Seguimiento_OAP_2019!$L$3:$L$294,0),MATCH(Revisión_Avance_Periodo!$M384,BD_Seguimiento_OAP_2019!$AV$2:$BG$2,0))</f>
        <v>0</v>
      </c>
      <c r="P384" s="189">
        <f t="shared" si="62"/>
        <v>0</v>
      </c>
      <c r="Q384" s="173" t="str">
        <f>VLOOKUP(P384,Tabla_Indicador_Gestion4[#All],3,TRUE)</f>
        <v>Por Ejecutar</v>
      </c>
      <c r="R384" s="215">
        <f>SUBTOTAL(9,$N$374:$N384)</f>
        <v>0.7</v>
      </c>
      <c r="S384" s="216">
        <f>SUBTOTAL(9,$O$374:$O384)</f>
        <v>0.2</v>
      </c>
      <c r="T384" s="231">
        <f>IFERROR(+Revisión_Avance_Periodo!$S384/Revisión_Avance_Periodo!$R384,0)</f>
        <v>0.28571428571428575</v>
      </c>
      <c r="U384" s="184"/>
      <c r="V384" s="185"/>
      <c r="W384" s="183"/>
      <c r="X384" s="183"/>
      <c r="Y384" s="183"/>
      <c r="Z384" s="186"/>
      <c r="AA384" s="187"/>
    </row>
    <row r="385" spans="1:27" ht="15.75" thickBot="1" x14ac:dyDescent="0.3">
      <c r="A385" s="94">
        <v>32</v>
      </c>
      <c r="B385" s="96" t="str">
        <f>CONCATENATE(Revisión_Avance_Periodo!$C385,";",Revisión_Avance_Periodo!$E385,";",Revisión_Avance_Periodo!$I385)</f>
        <v>OE1;PR_10;ACT_87</v>
      </c>
      <c r="C385" s="180" t="s">
        <v>9</v>
      </c>
      <c r="D385" s="181" t="str">
        <f>VLOOKUP(Revisión_Avance_Periodo!$C385,Componentes_BD!$F$1:$G$5,2,FALSE)</f>
        <v>Fortalecer la Vigilancia.</v>
      </c>
      <c r="E385" s="119" t="s">
        <v>12</v>
      </c>
      <c r="F385" s="95">
        <v>4</v>
      </c>
      <c r="G385" s="95" t="str">
        <f>VLOOKUP(Revisión_Avance_Periodo!$A385,BD_Seguimiento_OAP_2019!$A$2:$G$294,7,FALSE)</f>
        <v>PAI</v>
      </c>
      <c r="H385" s="95" t="str">
        <f>VLOOKUP(Revisión_Avance_Periodo!$A385,BD_Seguimiento_OAP_2019!$A$2:$J$294,10,FALSE)</f>
        <v>PAI_03 - Adquisiones</v>
      </c>
      <c r="I385" s="95" t="s">
        <v>427</v>
      </c>
      <c r="J385" s="95" t="str">
        <f>VLOOKUP(Revisión_Avance_Periodo!$I385,BD_Seguimiento_OAP_2019!$L:$M,2,FALSE)</f>
        <v>Monitorear el Fortalecimiento a la Supervisión Integral a los vigilados a nivel nacional.</v>
      </c>
      <c r="K385" s="119" t="s">
        <v>59</v>
      </c>
      <c r="L385" s="172">
        <v>4.4642857142857152E-4</v>
      </c>
      <c r="M385" s="182" t="s">
        <v>115</v>
      </c>
      <c r="N385" s="212">
        <f>INDEX(BD_Seguimiento_OAP_2019!$AH$3:$AS$294,MATCH(Revisión_Avance_Periodo!$I385,BD_Seguimiento_OAP_2019!$L$3:$L$294,0),MATCH(Revisión_Avance_Periodo!$M385,BD_Seguimiento_OAP_2019!$AH$2:$AS$2,0))</f>
        <v>0.2</v>
      </c>
      <c r="O385" s="212">
        <f>INDEX(BD_Seguimiento_OAP_2019!$AV$3:$BG$294,MATCH(Revisión_Avance_Periodo!$I385,BD_Seguimiento_OAP_2019!$L$3:$L$294,0),MATCH(Revisión_Avance_Periodo!$M385,BD_Seguimiento_OAP_2019!$AV$2:$BG$2,0))</f>
        <v>0</v>
      </c>
      <c r="P385" s="188">
        <f t="shared" si="62"/>
        <v>0</v>
      </c>
      <c r="Q385" s="182" t="str">
        <f>VLOOKUP(P385,Tabla_Indicador_Gestion4[#All],3,TRUE)</f>
        <v>Por Ejecutar</v>
      </c>
      <c r="R385" s="215">
        <f>SUBTOTAL(9,$N$374:$N385)</f>
        <v>0.89999999999999991</v>
      </c>
      <c r="S385" s="216">
        <f>SUBTOTAL(9,$O$374:$O385)</f>
        <v>0.2</v>
      </c>
      <c r="T385" s="231">
        <f>IFERROR(+Revisión_Avance_Periodo!$S385/Revisión_Avance_Periodo!$R385,0)</f>
        <v>0.22222222222222227</v>
      </c>
      <c r="U385" s="184"/>
      <c r="V385" s="185"/>
      <c r="W385" s="183"/>
      <c r="X385" s="183"/>
      <c r="Y385" s="183"/>
      <c r="Z385" s="186"/>
      <c r="AA385" s="187"/>
    </row>
    <row r="386" spans="1:27" x14ac:dyDescent="0.25">
      <c r="A386" s="88">
        <v>33</v>
      </c>
      <c r="B386" s="91" t="str">
        <f>CONCATENATE(Revisión_Avance_Periodo!$C386,";",Revisión_Avance_Periodo!$E386,";",Revisión_Avance_Periodo!$I386)</f>
        <v>OE1;PR_10;ACT_236</v>
      </c>
      <c r="C386" s="170" t="s">
        <v>9</v>
      </c>
      <c r="D386" s="171" t="str">
        <f>VLOOKUP(Revisión_Avance_Periodo!$C386,Componentes_BD!$F$1:$G$5,2,FALSE)</f>
        <v>Fortalecer la Vigilancia.</v>
      </c>
      <c r="E386" s="106" t="s">
        <v>12</v>
      </c>
      <c r="F386" s="89">
        <v>2</v>
      </c>
      <c r="G386" s="89" t="str">
        <f>VLOOKUP(Revisión_Avance_Periodo!$A386,BD_Seguimiento_OAP_2019!$A$2:$G$294,7,FALSE)</f>
        <v>PAI</v>
      </c>
      <c r="H386" s="89" t="str">
        <f>VLOOKUP(Revisión_Avance_Periodo!$A386,BD_Seguimiento_OAP_2019!$A$2:$J$294,10,FALSE)</f>
        <v>PAI_01 - Operacional</v>
      </c>
      <c r="I386" s="89" t="s">
        <v>441</v>
      </c>
      <c r="J386" s="89" t="str">
        <f>VLOOKUP(Revisión_Avance_Periodo!$I386,BD_Seguimiento_OAP_2019!$L:$M,2,FALSE)</f>
        <v>Promover la  formalización administración infraestructura aeroportuaria a cargo de entes territoriales.</v>
      </c>
      <c r="K386" s="106" t="s">
        <v>45</v>
      </c>
      <c r="L386" s="172">
        <v>4.4642857142857152E-4</v>
      </c>
      <c r="M386" s="173" t="s">
        <v>104</v>
      </c>
      <c r="N386" s="190">
        <f>INDEX(BD_Seguimiento_OAP_2019!$AH$3:$AS$294,MATCH(Revisión_Avance_Periodo!$I386,BD_Seguimiento_OAP_2019!$L$3:$L$294,0),MATCH(Revisión_Avance_Periodo!$M386,BD_Seguimiento_OAP_2019!$AH$2:$AS$2,0))</f>
        <v>1</v>
      </c>
      <c r="O386" s="190">
        <f>INDEX(BD_Seguimiento_OAP_2019!$AV$3:$BG$294,MATCH(Revisión_Avance_Periodo!$I386,BD_Seguimiento_OAP_2019!$L$3:$L$294,0),MATCH(Revisión_Avance_Periodo!$M386,BD_Seguimiento_OAP_2019!$AV$2:$BG$2,0))</f>
        <v>1</v>
      </c>
      <c r="P386" s="189">
        <f t="shared" si="62"/>
        <v>1</v>
      </c>
      <c r="Q386" s="173" t="str">
        <f>VLOOKUP(P386,Tabla_Indicador_Gestion4[#All],3,TRUE)</f>
        <v>Culminada</v>
      </c>
      <c r="R386" s="235">
        <f>SUBTOTAL(9,$N$386:$N386)</f>
        <v>1</v>
      </c>
      <c r="S386" s="233">
        <f>SUBTOTAL(9,$O$386:$O386)</f>
        <v>1</v>
      </c>
      <c r="T386" s="234">
        <f>IFERROR(+Revisión_Avance_Periodo!$S386/Revisión_Avance_Periodo!$R386,0)</f>
        <v>1</v>
      </c>
      <c r="U386" s="191">
        <f>SUBTOTAL(9,N386:N397)</f>
        <v>10</v>
      </c>
      <c r="V386" s="192">
        <f>SUBTOTAL(9,O386:O397)</f>
        <v>5</v>
      </c>
      <c r="W386" s="176">
        <f t="shared" ref="W386" si="75">+V386/U386</f>
        <v>0.5</v>
      </c>
      <c r="X386" s="176"/>
      <c r="Y386" s="176">
        <f>100%-Revisión_Avance_Periodo!$W386</f>
        <v>0.5</v>
      </c>
      <c r="Z386" s="178" t="str">
        <f>VLOOKUP(W386,Tabla_Indicador_Gestion4[],3,TRUE)</f>
        <v>En Tramite</v>
      </c>
      <c r="AA386" s="179">
        <f>Revisión_Avance_Periodo!$W386*Revisión_Avance_Periodo!$L386</f>
        <v>2.2321428571428576E-4</v>
      </c>
    </row>
    <row r="387" spans="1:27" x14ac:dyDescent="0.25">
      <c r="A387" s="94">
        <v>33</v>
      </c>
      <c r="B387" s="96" t="str">
        <f>CONCATENATE(Revisión_Avance_Periodo!$C387,";",Revisión_Avance_Periodo!$E387,";",Revisión_Avance_Periodo!$I387)</f>
        <v>OE1;PR_10;ACT_236</v>
      </c>
      <c r="C387" s="180" t="s">
        <v>9</v>
      </c>
      <c r="D387" s="181" t="str">
        <f>VLOOKUP(Revisión_Avance_Periodo!$C387,Componentes_BD!$F$1:$G$5,2,FALSE)</f>
        <v>Fortalecer la Vigilancia.</v>
      </c>
      <c r="E387" s="119" t="s">
        <v>12</v>
      </c>
      <c r="F387" s="95">
        <v>2</v>
      </c>
      <c r="G387" s="95" t="str">
        <f>VLOOKUP(Revisión_Avance_Periodo!$A387,BD_Seguimiento_OAP_2019!$A$2:$G$294,7,FALSE)</f>
        <v>PAI</v>
      </c>
      <c r="H387" s="95" t="str">
        <f>VLOOKUP(Revisión_Avance_Periodo!$A387,BD_Seguimiento_OAP_2019!$A$2:$J$294,10,FALSE)</f>
        <v>PAI_01 - Operacional</v>
      </c>
      <c r="I387" s="95" t="s">
        <v>441</v>
      </c>
      <c r="J387" s="95" t="str">
        <f>VLOOKUP(Revisión_Avance_Periodo!$I387,BD_Seguimiento_OAP_2019!$L:$M,2,FALSE)</f>
        <v>Promover la  formalización administración infraestructura aeroportuaria a cargo de entes territoriales.</v>
      </c>
      <c r="K387" s="119" t="s">
        <v>45</v>
      </c>
      <c r="L387" s="172">
        <v>4.4642857142857152E-4</v>
      </c>
      <c r="M387" s="182" t="s">
        <v>105</v>
      </c>
      <c r="N387" s="190">
        <f>INDEX(BD_Seguimiento_OAP_2019!$AH$3:$AS$294,MATCH(Revisión_Avance_Periodo!$I387,BD_Seguimiento_OAP_2019!$L$3:$L$294,0),MATCH(Revisión_Avance_Periodo!$M387,BD_Seguimiento_OAP_2019!$AH$2:$AS$2,0))</f>
        <v>1</v>
      </c>
      <c r="O387" s="190">
        <f>INDEX(BD_Seguimiento_OAP_2019!$AV$3:$BG$294,MATCH(Revisión_Avance_Periodo!$I387,BD_Seguimiento_OAP_2019!$L$3:$L$294,0),MATCH(Revisión_Avance_Periodo!$M387,BD_Seguimiento_OAP_2019!$AV$2:$BG$2,0))</f>
        <v>1</v>
      </c>
      <c r="P387" s="188">
        <f t="shared" ref="P387:P450" si="76">O387/N387</f>
        <v>1</v>
      </c>
      <c r="Q387" s="182" t="str">
        <f>VLOOKUP(P387,Tabla_Indicador_Gestion4[#All],3,TRUE)</f>
        <v>Culminada</v>
      </c>
      <c r="R387" s="236">
        <f>SUBTOTAL(9,$N$386:$N387)</f>
        <v>2</v>
      </c>
      <c r="S387" s="230">
        <f>SUBTOTAL(9,$O$386:$O387)</f>
        <v>2</v>
      </c>
      <c r="T387" s="231">
        <f>IFERROR(+Revisión_Avance_Periodo!$S387/Revisión_Avance_Periodo!$R387,0)</f>
        <v>1</v>
      </c>
      <c r="U387" s="184"/>
      <c r="V387" s="185"/>
      <c r="W387" s="183"/>
      <c r="X387" s="183"/>
      <c r="Y387" s="183"/>
      <c r="Z387" s="186"/>
      <c r="AA387" s="187"/>
    </row>
    <row r="388" spans="1:27" x14ac:dyDescent="0.25">
      <c r="A388" s="88">
        <v>33</v>
      </c>
      <c r="B388" s="91" t="str">
        <f>CONCATENATE(Revisión_Avance_Periodo!$C388,";",Revisión_Avance_Periodo!$E388,";",Revisión_Avance_Periodo!$I388)</f>
        <v>OE1;PR_10;ACT_236</v>
      </c>
      <c r="C388" s="170" t="s">
        <v>9</v>
      </c>
      <c r="D388" s="171" t="str">
        <f>VLOOKUP(Revisión_Avance_Periodo!$C388,Componentes_BD!$F$1:$G$5,2,FALSE)</f>
        <v>Fortalecer la Vigilancia.</v>
      </c>
      <c r="E388" s="106" t="s">
        <v>12</v>
      </c>
      <c r="F388" s="89">
        <v>2</v>
      </c>
      <c r="G388" s="89" t="str">
        <f>VLOOKUP(Revisión_Avance_Periodo!$A388,BD_Seguimiento_OAP_2019!$A$2:$G$294,7,FALSE)</f>
        <v>PAI</v>
      </c>
      <c r="H388" s="89" t="str">
        <f>VLOOKUP(Revisión_Avance_Periodo!$A388,BD_Seguimiento_OAP_2019!$A$2:$J$294,10,FALSE)</f>
        <v>PAI_01 - Operacional</v>
      </c>
      <c r="I388" s="89" t="s">
        <v>441</v>
      </c>
      <c r="J388" s="89" t="str">
        <f>VLOOKUP(Revisión_Avance_Periodo!$I388,BD_Seguimiento_OAP_2019!$L:$M,2,FALSE)</f>
        <v>Promover la  formalización administración infraestructura aeroportuaria a cargo de entes territoriales.</v>
      </c>
      <c r="K388" s="106" t="s">
        <v>45</v>
      </c>
      <c r="L388" s="172">
        <v>4.4642857142857152E-4</v>
      </c>
      <c r="M388" s="173" t="s">
        <v>106</v>
      </c>
      <c r="N388" s="190">
        <f>INDEX(BD_Seguimiento_OAP_2019!$AH$3:$AS$294,MATCH(Revisión_Avance_Periodo!$I388,BD_Seguimiento_OAP_2019!$L$3:$L$294,0),MATCH(Revisión_Avance_Periodo!$M388,BD_Seguimiento_OAP_2019!$AH$2:$AS$2,0))</f>
        <v>0</v>
      </c>
      <c r="O388" s="190">
        <f>INDEX(BD_Seguimiento_OAP_2019!$AV$3:$BG$294,MATCH(Revisión_Avance_Periodo!$I388,BD_Seguimiento_OAP_2019!$L$3:$L$294,0),MATCH(Revisión_Avance_Periodo!$M388,BD_Seguimiento_OAP_2019!$AV$2:$BG$2,0))</f>
        <v>0</v>
      </c>
      <c r="P388" s="175">
        <f>IFERROR((O388/N388),0)</f>
        <v>0</v>
      </c>
      <c r="Q388" s="173" t="str">
        <f>VLOOKUP(P388,Tabla_Indicador_Gestion4[#All],3,TRUE)</f>
        <v>Por Ejecutar</v>
      </c>
      <c r="R388" s="236">
        <f>SUBTOTAL(9,$N$386:$N388)</f>
        <v>2</v>
      </c>
      <c r="S388" s="230">
        <f>SUBTOTAL(9,$O$386:$O388)</f>
        <v>2</v>
      </c>
      <c r="T388" s="231">
        <f>IFERROR(+Revisión_Avance_Periodo!$S388/Revisión_Avance_Periodo!$R388,0)</f>
        <v>1</v>
      </c>
      <c r="U388" s="184"/>
      <c r="V388" s="185"/>
      <c r="W388" s="183"/>
      <c r="X388" s="183"/>
      <c r="Y388" s="183"/>
      <c r="Z388" s="186"/>
      <c r="AA388" s="187"/>
    </row>
    <row r="389" spans="1:27" x14ac:dyDescent="0.25">
      <c r="A389" s="94">
        <v>33</v>
      </c>
      <c r="B389" s="96" t="str">
        <f>CONCATENATE(Revisión_Avance_Periodo!$C389,";",Revisión_Avance_Periodo!$E389,";",Revisión_Avance_Periodo!$I389)</f>
        <v>OE1;PR_10;ACT_236</v>
      </c>
      <c r="C389" s="180" t="s">
        <v>9</v>
      </c>
      <c r="D389" s="181" t="str">
        <f>VLOOKUP(Revisión_Avance_Periodo!$C389,Componentes_BD!$F$1:$G$5,2,FALSE)</f>
        <v>Fortalecer la Vigilancia.</v>
      </c>
      <c r="E389" s="119" t="s">
        <v>12</v>
      </c>
      <c r="F389" s="95">
        <v>2</v>
      </c>
      <c r="G389" s="95" t="str">
        <f>VLOOKUP(Revisión_Avance_Periodo!$A389,BD_Seguimiento_OAP_2019!$A$2:$G$294,7,FALSE)</f>
        <v>PAI</v>
      </c>
      <c r="H389" s="95" t="str">
        <f>VLOOKUP(Revisión_Avance_Periodo!$A389,BD_Seguimiento_OAP_2019!$A$2:$J$294,10,FALSE)</f>
        <v>PAI_01 - Operacional</v>
      </c>
      <c r="I389" s="95" t="s">
        <v>441</v>
      </c>
      <c r="J389" s="95" t="str">
        <f>VLOOKUP(Revisión_Avance_Periodo!$I389,BD_Seguimiento_OAP_2019!$L:$M,2,FALSE)</f>
        <v>Promover la  formalización administración infraestructura aeroportuaria a cargo de entes territoriales.</v>
      </c>
      <c r="K389" s="119" t="s">
        <v>45</v>
      </c>
      <c r="L389" s="172">
        <v>4.4642857142857152E-4</v>
      </c>
      <c r="M389" s="182" t="s">
        <v>107</v>
      </c>
      <c r="N389" s="190">
        <f>INDEX(BD_Seguimiento_OAP_2019!$AH$3:$AS$294,MATCH(Revisión_Avance_Periodo!$I389,BD_Seguimiento_OAP_2019!$L$3:$L$294,0),MATCH(Revisión_Avance_Periodo!$M389,BD_Seguimiento_OAP_2019!$AH$2:$AS$2,0))</f>
        <v>1</v>
      </c>
      <c r="O389" s="190">
        <f>INDEX(BD_Seguimiento_OAP_2019!$AV$3:$BG$294,MATCH(Revisión_Avance_Periodo!$I389,BD_Seguimiento_OAP_2019!$L$3:$L$294,0),MATCH(Revisión_Avance_Periodo!$M389,BD_Seguimiento_OAP_2019!$AV$2:$BG$2,0))</f>
        <v>1</v>
      </c>
      <c r="P389" s="188">
        <f t="shared" si="76"/>
        <v>1</v>
      </c>
      <c r="Q389" s="182" t="str">
        <f>VLOOKUP(P389,Tabla_Indicador_Gestion4[#All],3,TRUE)</f>
        <v>Culminada</v>
      </c>
      <c r="R389" s="236">
        <f>SUBTOTAL(9,$N$386:$N389)</f>
        <v>3</v>
      </c>
      <c r="S389" s="230">
        <f>SUBTOTAL(9,$O$386:$O389)</f>
        <v>3</v>
      </c>
      <c r="T389" s="231">
        <f>IFERROR(+Revisión_Avance_Periodo!$S389/Revisión_Avance_Periodo!$R389,0)</f>
        <v>1</v>
      </c>
      <c r="U389" s="184"/>
      <c r="V389" s="185"/>
      <c r="W389" s="183"/>
      <c r="X389" s="183"/>
      <c r="Y389" s="183"/>
      <c r="Z389" s="186"/>
      <c r="AA389" s="187"/>
    </row>
    <row r="390" spans="1:27" x14ac:dyDescent="0.25">
      <c r="A390" s="88">
        <v>33</v>
      </c>
      <c r="B390" s="91" t="str">
        <f>CONCATENATE(Revisión_Avance_Periodo!$C390,";",Revisión_Avance_Periodo!$E390,";",Revisión_Avance_Periodo!$I390)</f>
        <v>OE1;PR_10;ACT_236</v>
      </c>
      <c r="C390" s="170" t="s">
        <v>9</v>
      </c>
      <c r="D390" s="171" t="str">
        <f>VLOOKUP(Revisión_Avance_Periodo!$C390,Componentes_BD!$F$1:$G$5,2,FALSE)</f>
        <v>Fortalecer la Vigilancia.</v>
      </c>
      <c r="E390" s="106" t="s">
        <v>12</v>
      </c>
      <c r="F390" s="89">
        <v>2</v>
      </c>
      <c r="G390" s="89" t="str">
        <f>VLOOKUP(Revisión_Avance_Periodo!$A390,BD_Seguimiento_OAP_2019!$A$2:$G$294,7,FALSE)</f>
        <v>PAI</v>
      </c>
      <c r="H390" s="89" t="str">
        <f>VLOOKUP(Revisión_Avance_Periodo!$A390,BD_Seguimiento_OAP_2019!$A$2:$J$294,10,FALSE)</f>
        <v>PAI_01 - Operacional</v>
      </c>
      <c r="I390" s="89" t="s">
        <v>441</v>
      </c>
      <c r="J390" s="89" t="str">
        <f>VLOOKUP(Revisión_Avance_Periodo!$I390,BD_Seguimiento_OAP_2019!$L:$M,2,FALSE)</f>
        <v>Promover la  formalización administración infraestructura aeroportuaria a cargo de entes territoriales.</v>
      </c>
      <c r="K390" s="106" t="s">
        <v>45</v>
      </c>
      <c r="L390" s="172">
        <v>4.4642857142857152E-4</v>
      </c>
      <c r="M390" s="173" t="s">
        <v>108</v>
      </c>
      <c r="N390" s="190">
        <f>INDEX(BD_Seguimiento_OAP_2019!$AH$3:$AS$294,MATCH(Revisión_Avance_Periodo!$I390,BD_Seguimiento_OAP_2019!$L$3:$L$294,0),MATCH(Revisión_Avance_Periodo!$M390,BD_Seguimiento_OAP_2019!$AH$2:$AS$2,0))</f>
        <v>1</v>
      </c>
      <c r="O390" s="190">
        <f>INDEX(BD_Seguimiento_OAP_2019!$AV$3:$BG$294,MATCH(Revisión_Avance_Periodo!$I390,BD_Seguimiento_OAP_2019!$L$3:$L$294,0),MATCH(Revisión_Avance_Periodo!$M390,BD_Seguimiento_OAP_2019!$AV$2:$BG$2,0))</f>
        <v>1</v>
      </c>
      <c r="P390" s="189">
        <f t="shared" si="76"/>
        <v>1</v>
      </c>
      <c r="Q390" s="173" t="str">
        <f>VLOOKUP(P390,Tabla_Indicador_Gestion4[#All],3,TRUE)</f>
        <v>Culminada</v>
      </c>
      <c r="R390" s="236">
        <f>SUBTOTAL(9,$N$386:$N390)</f>
        <v>4</v>
      </c>
      <c r="S390" s="230">
        <f>SUBTOTAL(9,$O$386:$O390)</f>
        <v>4</v>
      </c>
      <c r="T390" s="231">
        <f>IFERROR(+Revisión_Avance_Periodo!$S390/Revisión_Avance_Periodo!$R390,0)</f>
        <v>1</v>
      </c>
      <c r="U390" s="184"/>
      <c r="V390" s="185"/>
      <c r="W390" s="183"/>
      <c r="X390" s="183"/>
      <c r="Y390" s="183"/>
      <c r="Z390" s="186"/>
      <c r="AA390" s="187"/>
    </row>
    <row r="391" spans="1:27" x14ac:dyDescent="0.25">
      <c r="A391" s="94">
        <v>33</v>
      </c>
      <c r="B391" s="96" t="str">
        <f>CONCATENATE(Revisión_Avance_Periodo!$C391,";",Revisión_Avance_Periodo!$E391,";",Revisión_Avance_Periodo!$I391)</f>
        <v>OE1;PR_10;ACT_236</v>
      </c>
      <c r="C391" s="180" t="s">
        <v>9</v>
      </c>
      <c r="D391" s="181" t="str">
        <f>VLOOKUP(Revisión_Avance_Periodo!$C391,Componentes_BD!$F$1:$G$5,2,FALSE)</f>
        <v>Fortalecer la Vigilancia.</v>
      </c>
      <c r="E391" s="119" t="s">
        <v>12</v>
      </c>
      <c r="F391" s="95">
        <v>2</v>
      </c>
      <c r="G391" s="95" t="str">
        <f>VLOOKUP(Revisión_Avance_Periodo!$A391,BD_Seguimiento_OAP_2019!$A$2:$G$294,7,FALSE)</f>
        <v>PAI</v>
      </c>
      <c r="H391" s="95" t="str">
        <f>VLOOKUP(Revisión_Avance_Periodo!$A391,BD_Seguimiento_OAP_2019!$A$2:$J$294,10,FALSE)</f>
        <v>PAI_01 - Operacional</v>
      </c>
      <c r="I391" s="95" t="s">
        <v>441</v>
      </c>
      <c r="J391" s="95" t="str">
        <f>VLOOKUP(Revisión_Avance_Periodo!$I391,BD_Seguimiento_OAP_2019!$L:$M,2,FALSE)</f>
        <v>Promover la  formalización administración infraestructura aeroportuaria a cargo de entes territoriales.</v>
      </c>
      <c r="K391" s="119" t="s">
        <v>45</v>
      </c>
      <c r="L391" s="172">
        <v>4.4642857142857152E-4</v>
      </c>
      <c r="M391" s="182" t="s">
        <v>109</v>
      </c>
      <c r="N391" s="190">
        <f>INDEX(BD_Seguimiento_OAP_2019!$AH$3:$AS$294,MATCH(Revisión_Avance_Periodo!$I391,BD_Seguimiento_OAP_2019!$L$3:$L$294,0),MATCH(Revisión_Avance_Periodo!$M391,BD_Seguimiento_OAP_2019!$AH$2:$AS$2,0))</f>
        <v>1</v>
      </c>
      <c r="O391" s="190">
        <f>INDEX(BD_Seguimiento_OAP_2019!$AV$3:$BG$294,MATCH(Revisión_Avance_Periodo!$I391,BD_Seguimiento_OAP_2019!$L$3:$L$294,0),MATCH(Revisión_Avance_Periodo!$M391,BD_Seguimiento_OAP_2019!$AV$2:$BG$2,0))</f>
        <v>1</v>
      </c>
      <c r="P391" s="188">
        <f t="shared" si="76"/>
        <v>1</v>
      </c>
      <c r="Q391" s="182" t="str">
        <f>VLOOKUP(P391,Tabla_Indicador_Gestion4[#All],3,TRUE)</f>
        <v>Culminada</v>
      </c>
      <c r="R391" s="236">
        <f>SUBTOTAL(9,$N$386:$N391)</f>
        <v>5</v>
      </c>
      <c r="S391" s="230">
        <f>SUBTOTAL(9,$O$386:$O391)</f>
        <v>5</v>
      </c>
      <c r="T391" s="231">
        <f>IFERROR(+Revisión_Avance_Periodo!$S391/Revisión_Avance_Periodo!$R391,0)</f>
        <v>1</v>
      </c>
      <c r="U391" s="184"/>
      <c r="V391" s="185"/>
      <c r="W391" s="183"/>
      <c r="X391" s="183"/>
      <c r="Y391" s="183"/>
      <c r="Z391" s="186"/>
      <c r="AA391" s="187"/>
    </row>
    <row r="392" spans="1:27" x14ac:dyDescent="0.25">
      <c r="A392" s="88">
        <v>33</v>
      </c>
      <c r="B392" s="91" t="str">
        <f>CONCATENATE(Revisión_Avance_Periodo!$C392,";",Revisión_Avance_Periodo!$E392,";",Revisión_Avance_Periodo!$I392)</f>
        <v>OE1;PR_10;ACT_236</v>
      </c>
      <c r="C392" s="170" t="s">
        <v>9</v>
      </c>
      <c r="D392" s="171" t="str">
        <f>VLOOKUP(Revisión_Avance_Periodo!$C392,Componentes_BD!$F$1:$G$5,2,FALSE)</f>
        <v>Fortalecer la Vigilancia.</v>
      </c>
      <c r="E392" s="106" t="s">
        <v>12</v>
      </c>
      <c r="F392" s="89">
        <v>2</v>
      </c>
      <c r="G392" s="89" t="str">
        <f>VLOOKUP(Revisión_Avance_Periodo!$A392,BD_Seguimiento_OAP_2019!$A$2:$G$294,7,FALSE)</f>
        <v>PAI</v>
      </c>
      <c r="H392" s="89" t="str">
        <f>VLOOKUP(Revisión_Avance_Periodo!$A392,BD_Seguimiento_OAP_2019!$A$2:$J$294,10,FALSE)</f>
        <v>PAI_01 - Operacional</v>
      </c>
      <c r="I392" s="89" t="s">
        <v>441</v>
      </c>
      <c r="J392" s="89" t="str">
        <f>VLOOKUP(Revisión_Avance_Periodo!$I392,BD_Seguimiento_OAP_2019!$L:$M,2,FALSE)</f>
        <v>Promover la  formalización administración infraestructura aeroportuaria a cargo de entes territoriales.</v>
      </c>
      <c r="K392" s="106" t="s">
        <v>45</v>
      </c>
      <c r="L392" s="172">
        <v>4.4642857142857152E-4</v>
      </c>
      <c r="M392" s="173" t="s">
        <v>110</v>
      </c>
      <c r="N392" s="190">
        <f>INDEX(BD_Seguimiento_OAP_2019!$AH$3:$AS$294,MATCH(Revisión_Avance_Periodo!$I392,BD_Seguimiento_OAP_2019!$L$3:$L$294,0),MATCH(Revisión_Avance_Periodo!$M392,BD_Seguimiento_OAP_2019!$AH$2:$AS$2,0))</f>
        <v>1</v>
      </c>
      <c r="O392" s="190">
        <f>INDEX(BD_Seguimiento_OAP_2019!$AV$3:$BG$294,MATCH(Revisión_Avance_Periodo!$I392,BD_Seguimiento_OAP_2019!$L$3:$L$294,0),MATCH(Revisión_Avance_Periodo!$M392,BD_Seguimiento_OAP_2019!$AV$2:$BG$2,0))</f>
        <v>0</v>
      </c>
      <c r="P392" s="189">
        <f t="shared" si="76"/>
        <v>0</v>
      </c>
      <c r="Q392" s="173" t="str">
        <f>VLOOKUP(P392,Tabla_Indicador_Gestion4[#All],3,TRUE)</f>
        <v>Por Ejecutar</v>
      </c>
      <c r="R392" s="236">
        <f>SUBTOTAL(9,$N$386:$N392)</f>
        <v>6</v>
      </c>
      <c r="S392" s="230">
        <f>SUBTOTAL(9,$O$386:$O392)</f>
        <v>5</v>
      </c>
      <c r="T392" s="231">
        <f>IFERROR(+Revisión_Avance_Periodo!$S392/Revisión_Avance_Periodo!$R392,0)</f>
        <v>0.83333333333333337</v>
      </c>
      <c r="U392" s="184"/>
      <c r="V392" s="185"/>
      <c r="W392" s="183"/>
      <c r="X392" s="183"/>
      <c r="Y392" s="183"/>
      <c r="Z392" s="186"/>
      <c r="AA392" s="187"/>
    </row>
    <row r="393" spans="1:27" x14ac:dyDescent="0.25">
      <c r="A393" s="94">
        <v>33</v>
      </c>
      <c r="B393" s="96" t="str">
        <f>CONCATENATE(Revisión_Avance_Periodo!$C393,";",Revisión_Avance_Periodo!$E393,";",Revisión_Avance_Periodo!$I393)</f>
        <v>OE1;PR_10;ACT_236</v>
      </c>
      <c r="C393" s="180" t="s">
        <v>9</v>
      </c>
      <c r="D393" s="181" t="str">
        <f>VLOOKUP(Revisión_Avance_Periodo!$C393,Componentes_BD!$F$1:$G$5,2,FALSE)</f>
        <v>Fortalecer la Vigilancia.</v>
      </c>
      <c r="E393" s="119" t="s">
        <v>12</v>
      </c>
      <c r="F393" s="95">
        <v>2</v>
      </c>
      <c r="G393" s="95" t="str">
        <f>VLOOKUP(Revisión_Avance_Periodo!$A393,BD_Seguimiento_OAP_2019!$A$2:$G$294,7,FALSE)</f>
        <v>PAI</v>
      </c>
      <c r="H393" s="95" t="str">
        <f>VLOOKUP(Revisión_Avance_Periodo!$A393,BD_Seguimiento_OAP_2019!$A$2:$J$294,10,FALSE)</f>
        <v>PAI_01 - Operacional</v>
      </c>
      <c r="I393" s="95" t="s">
        <v>441</v>
      </c>
      <c r="J393" s="95" t="str">
        <f>VLOOKUP(Revisión_Avance_Periodo!$I393,BD_Seguimiento_OAP_2019!$L:$M,2,FALSE)</f>
        <v>Promover la  formalización administración infraestructura aeroportuaria a cargo de entes territoriales.</v>
      </c>
      <c r="K393" s="119" t="s">
        <v>45</v>
      </c>
      <c r="L393" s="172">
        <v>4.4642857142857152E-4</v>
      </c>
      <c r="M393" s="182" t="s">
        <v>111</v>
      </c>
      <c r="N393" s="190">
        <f>INDEX(BD_Seguimiento_OAP_2019!$AH$3:$AS$294,MATCH(Revisión_Avance_Periodo!$I393,BD_Seguimiento_OAP_2019!$L$3:$L$294,0),MATCH(Revisión_Avance_Periodo!$M393,BD_Seguimiento_OAP_2019!$AH$2:$AS$2,0))</f>
        <v>1</v>
      </c>
      <c r="O393" s="190">
        <f>INDEX(BD_Seguimiento_OAP_2019!$AV$3:$BG$294,MATCH(Revisión_Avance_Periodo!$I393,BD_Seguimiento_OAP_2019!$L$3:$L$294,0),MATCH(Revisión_Avance_Periodo!$M393,BD_Seguimiento_OAP_2019!$AV$2:$BG$2,0))</f>
        <v>0</v>
      </c>
      <c r="P393" s="188">
        <f t="shared" si="76"/>
        <v>0</v>
      </c>
      <c r="Q393" s="182" t="str">
        <f>VLOOKUP(P393,Tabla_Indicador_Gestion4[#All],3,TRUE)</f>
        <v>Por Ejecutar</v>
      </c>
      <c r="R393" s="236">
        <f>SUBTOTAL(9,$N$386:$N393)</f>
        <v>7</v>
      </c>
      <c r="S393" s="230">
        <f>SUBTOTAL(9,$O$386:$O393)</f>
        <v>5</v>
      </c>
      <c r="T393" s="231">
        <f>IFERROR(+Revisión_Avance_Periodo!$S393/Revisión_Avance_Periodo!$R393,0)</f>
        <v>0.7142857142857143</v>
      </c>
      <c r="U393" s="184"/>
      <c r="V393" s="185"/>
      <c r="W393" s="183"/>
      <c r="X393" s="183"/>
      <c r="Y393" s="183"/>
      <c r="Z393" s="186"/>
      <c r="AA393" s="187"/>
    </row>
    <row r="394" spans="1:27" x14ac:dyDescent="0.25">
      <c r="A394" s="88">
        <v>33</v>
      </c>
      <c r="B394" s="91" t="str">
        <f>CONCATENATE(Revisión_Avance_Periodo!$C394,";",Revisión_Avance_Periodo!$E394,";",Revisión_Avance_Periodo!$I394)</f>
        <v>OE1;PR_10;ACT_236</v>
      </c>
      <c r="C394" s="170" t="s">
        <v>9</v>
      </c>
      <c r="D394" s="171" t="str">
        <f>VLOOKUP(Revisión_Avance_Periodo!$C394,Componentes_BD!$F$1:$G$5,2,FALSE)</f>
        <v>Fortalecer la Vigilancia.</v>
      </c>
      <c r="E394" s="106" t="s">
        <v>12</v>
      </c>
      <c r="F394" s="89">
        <v>2</v>
      </c>
      <c r="G394" s="89" t="str">
        <f>VLOOKUP(Revisión_Avance_Periodo!$A394,BD_Seguimiento_OAP_2019!$A$2:$G$294,7,FALSE)</f>
        <v>PAI</v>
      </c>
      <c r="H394" s="89" t="str">
        <f>VLOOKUP(Revisión_Avance_Periodo!$A394,BD_Seguimiento_OAP_2019!$A$2:$J$294,10,FALSE)</f>
        <v>PAI_01 - Operacional</v>
      </c>
      <c r="I394" s="89" t="s">
        <v>441</v>
      </c>
      <c r="J394" s="89" t="str">
        <f>VLOOKUP(Revisión_Avance_Periodo!$I394,BD_Seguimiento_OAP_2019!$L:$M,2,FALSE)</f>
        <v>Promover la  formalización administración infraestructura aeroportuaria a cargo de entes territoriales.</v>
      </c>
      <c r="K394" s="106" t="s">
        <v>45</v>
      </c>
      <c r="L394" s="172">
        <v>4.4642857142857152E-4</v>
      </c>
      <c r="M394" s="173" t="s">
        <v>112</v>
      </c>
      <c r="N394" s="190">
        <f>INDEX(BD_Seguimiento_OAP_2019!$AH$3:$AS$294,MATCH(Revisión_Avance_Periodo!$I394,BD_Seguimiento_OAP_2019!$L$3:$L$294,0),MATCH(Revisión_Avance_Periodo!$M394,BD_Seguimiento_OAP_2019!$AH$2:$AS$2,0))</f>
        <v>1</v>
      </c>
      <c r="O394" s="190">
        <f>INDEX(BD_Seguimiento_OAP_2019!$AV$3:$BG$294,MATCH(Revisión_Avance_Periodo!$I394,BD_Seguimiento_OAP_2019!$L$3:$L$294,0),MATCH(Revisión_Avance_Periodo!$M394,BD_Seguimiento_OAP_2019!$AV$2:$BG$2,0))</f>
        <v>0</v>
      </c>
      <c r="P394" s="189">
        <f t="shared" si="76"/>
        <v>0</v>
      </c>
      <c r="Q394" s="173" t="str">
        <f>VLOOKUP(P394,Tabla_Indicador_Gestion4[#All],3,TRUE)</f>
        <v>Por Ejecutar</v>
      </c>
      <c r="R394" s="236">
        <f>SUBTOTAL(9,$N$386:$N394)</f>
        <v>8</v>
      </c>
      <c r="S394" s="230">
        <f>SUBTOTAL(9,$O$386:$O394)</f>
        <v>5</v>
      </c>
      <c r="T394" s="231">
        <f>IFERROR(+Revisión_Avance_Periodo!$S394/Revisión_Avance_Periodo!$R394,0)</f>
        <v>0.625</v>
      </c>
      <c r="U394" s="184"/>
      <c r="V394" s="185"/>
      <c r="W394" s="183"/>
      <c r="X394" s="183"/>
      <c r="Y394" s="183"/>
      <c r="Z394" s="186"/>
      <c r="AA394" s="187"/>
    </row>
    <row r="395" spans="1:27" x14ac:dyDescent="0.25">
      <c r="A395" s="94">
        <v>33</v>
      </c>
      <c r="B395" s="96" t="str">
        <f>CONCATENATE(Revisión_Avance_Periodo!$C395,";",Revisión_Avance_Periodo!$E395,";",Revisión_Avance_Periodo!$I395)</f>
        <v>OE1;PR_10;ACT_236</v>
      </c>
      <c r="C395" s="180" t="s">
        <v>9</v>
      </c>
      <c r="D395" s="181" t="str">
        <f>VLOOKUP(Revisión_Avance_Periodo!$C395,Componentes_BD!$F$1:$G$5,2,FALSE)</f>
        <v>Fortalecer la Vigilancia.</v>
      </c>
      <c r="E395" s="119" t="s">
        <v>12</v>
      </c>
      <c r="F395" s="95">
        <v>2</v>
      </c>
      <c r="G395" s="95" t="str">
        <f>VLOOKUP(Revisión_Avance_Periodo!$A395,BD_Seguimiento_OAP_2019!$A$2:$G$294,7,FALSE)</f>
        <v>PAI</v>
      </c>
      <c r="H395" s="95" t="str">
        <f>VLOOKUP(Revisión_Avance_Periodo!$A395,BD_Seguimiento_OAP_2019!$A$2:$J$294,10,FALSE)</f>
        <v>PAI_01 - Operacional</v>
      </c>
      <c r="I395" s="95" t="s">
        <v>441</v>
      </c>
      <c r="J395" s="95" t="str">
        <f>VLOOKUP(Revisión_Avance_Periodo!$I395,BD_Seguimiento_OAP_2019!$L:$M,2,FALSE)</f>
        <v>Promover la  formalización administración infraestructura aeroportuaria a cargo de entes territoriales.</v>
      </c>
      <c r="K395" s="119" t="s">
        <v>45</v>
      </c>
      <c r="L395" s="172">
        <v>4.4642857142857152E-4</v>
      </c>
      <c r="M395" s="182" t="s">
        <v>113</v>
      </c>
      <c r="N395" s="190">
        <f>INDEX(BD_Seguimiento_OAP_2019!$AH$3:$AS$294,MATCH(Revisión_Avance_Periodo!$I395,BD_Seguimiento_OAP_2019!$L$3:$L$294,0),MATCH(Revisión_Avance_Periodo!$M395,BD_Seguimiento_OAP_2019!$AH$2:$AS$2,0))</f>
        <v>1</v>
      </c>
      <c r="O395" s="190">
        <f>INDEX(BD_Seguimiento_OAP_2019!$AV$3:$BG$294,MATCH(Revisión_Avance_Periodo!$I395,BD_Seguimiento_OAP_2019!$L$3:$L$294,0),MATCH(Revisión_Avance_Periodo!$M395,BD_Seguimiento_OAP_2019!$AV$2:$BG$2,0))</f>
        <v>0</v>
      </c>
      <c r="P395" s="188">
        <f t="shared" si="76"/>
        <v>0</v>
      </c>
      <c r="Q395" s="182" t="str">
        <f>VLOOKUP(P395,Tabla_Indicador_Gestion4[#All],3,TRUE)</f>
        <v>Por Ejecutar</v>
      </c>
      <c r="R395" s="236">
        <f>SUBTOTAL(9,$N$386:$N395)</f>
        <v>9</v>
      </c>
      <c r="S395" s="230">
        <f>SUBTOTAL(9,$O$386:$O395)</f>
        <v>5</v>
      </c>
      <c r="T395" s="231">
        <f>IFERROR(+Revisión_Avance_Periodo!$S395/Revisión_Avance_Periodo!$R395,0)</f>
        <v>0.55555555555555558</v>
      </c>
      <c r="U395" s="184"/>
      <c r="V395" s="185"/>
      <c r="W395" s="183"/>
      <c r="X395" s="183"/>
      <c r="Y395" s="183"/>
      <c r="Z395" s="186"/>
      <c r="AA395" s="187"/>
    </row>
    <row r="396" spans="1:27" x14ac:dyDescent="0.25">
      <c r="A396" s="88">
        <v>33</v>
      </c>
      <c r="B396" s="91" t="str">
        <f>CONCATENATE(Revisión_Avance_Periodo!$C396,";",Revisión_Avance_Periodo!$E396,";",Revisión_Avance_Periodo!$I396)</f>
        <v>OE1;PR_10;ACT_236</v>
      </c>
      <c r="C396" s="170" t="s">
        <v>9</v>
      </c>
      <c r="D396" s="171" t="str">
        <f>VLOOKUP(Revisión_Avance_Periodo!$C396,Componentes_BD!$F$1:$G$5,2,FALSE)</f>
        <v>Fortalecer la Vigilancia.</v>
      </c>
      <c r="E396" s="106" t="s">
        <v>12</v>
      </c>
      <c r="F396" s="89">
        <v>2</v>
      </c>
      <c r="G396" s="89" t="str">
        <f>VLOOKUP(Revisión_Avance_Periodo!$A396,BD_Seguimiento_OAP_2019!$A$2:$G$294,7,FALSE)</f>
        <v>PAI</v>
      </c>
      <c r="H396" s="89" t="str">
        <f>VLOOKUP(Revisión_Avance_Periodo!$A396,BD_Seguimiento_OAP_2019!$A$2:$J$294,10,FALSE)</f>
        <v>PAI_01 - Operacional</v>
      </c>
      <c r="I396" s="89" t="s">
        <v>441</v>
      </c>
      <c r="J396" s="89" t="str">
        <f>VLOOKUP(Revisión_Avance_Periodo!$I396,BD_Seguimiento_OAP_2019!$L:$M,2,FALSE)</f>
        <v>Promover la  formalización administración infraestructura aeroportuaria a cargo de entes territoriales.</v>
      </c>
      <c r="K396" s="106" t="s">
        <v>45</v>
      </c>
      <c r="L396" s="172">
        <v>4.4642857142857152E-4</v>
      </c>
      <c r="M396" s="173" t="s">
        <v>114</v>
      </c>
      <c r="N396" s="190">
        <f>INDEX(BD_Seguimiento_OAP_2019!$AH$3:$AS$294,MATCH(Revisión_Avance_Periodo!$I396,BD_Seguimiento_OAP_2019!$L$3:$L$294,0),MATCH(Revisión_Avance_Periodo!$M396,BD_Seguimiento_OAP_2019!$AH$2:$AS$2,0))</f>
        <v>1</v>
      </c>
      <c r="O396" s="190">
        <f>INDEX(BD_Seguimiento_OAP_2019!$AV$3:$BG$294,MATCH(Revisión_Avance_Periodo!$I396,BD_Seguimiento_OAP_2019!$L$3:$L$294,0),MATCH(Revisión_Avance_Periodo!$M396,BD_Seguimiento_OAP_2019!$AV$2:$BG$2,0))</f>
        <v>0</v>
      </c>
      <c r="P396" s="189">
        <f t="shared" si="76"/>
        <v>0</v>
      </c>
      <c r="Q396" s="173" t="str">
        <f>VLOOKUP(P396,Tabla_Indicador_Gestion4[#All],3,TRUE)</f>
        <v>Por Ejecutar</v>
      </c>
      <c r="R396" s="236">
        <f>SUBTOTAL(9,$N$386:$N396)</f>
        <v>10</v>
      </c>
      <c r="S396" s="230">
        <f>SUBTOTAL(9,$O$386:$O396)</f>
        <v>5</v>
      </c>
      <c r="T396" s="231">
        <f>IFERROR(+Revisión_Avance_Periodo!$S396/Revisión_Avance_Periodo!$R396,0)</f>
        <v>0.5</v>
      </c>
      <c r="U396" s="184"/>
      <c r="V396" s="185"/>
      <c r="W396" s="183"/>
      <c r="X396" s="183"/>
      <c r="Y396" s="183"/>
      <c r="Z396" s="186"/>
      <c r="AA396" s="187"/>
    </row>
    <row r="397" spans="1:27" ht="15.75" thickBot="1" x14ac:dyDescent="0.3">
      <c r="A397" s="94">
        <v>33</v>
      </c>
      <c r="B397" s="96" t="str">
        <f>CONCATENATE(Revisión_Avance_Periodo!$C397,";",Revisión_Avance_Periodo!$E397,";",Revisión_Avance_Periodo!$I397)</f>
        <v>OE1;PR_10;ACT_236</v>
      </c>
      <c r="C397" s="180" t="s">
        <v>9</v>
      </c>
      <c r="D397" s="181" t="str">
        <f>VLOOKUP(Revisión_Avance_Periodo!$C397,Componentes_BD!$F$1:$G$5,2,FALSE)</f>
        <v>Fortalecer la Vigilancia.</v>
      </c>
      <c r="E397" s="119" t="s">
        <v>12</v>
      </c>
      <c r="F397" s="95">
        <v>2</v>
      </c>
      <c r="G397" s="95" t="str">
        <f>VLOOKUP(Revisión_Avance_Periodo!$A397,BD_Seguimiento_OAP_2019!$A$2:$G$294,7,FALSE)</f>
        <v>PAI</v>
      </c>
      <c r="H397" s="95" t="str">
        <f>VLOOKUP(Revisión_Avance_Periodo!$A397,BD_Seguimiento_OAP_2019!$A$2:$J$294,10,FALSE)</f>
        <v>PAI_01 - Operacional</v>
      </c>
      <c r="I397" s="95" t="s">
        <v>441</v>
      </c>
      <c r="J397" s="95" t="str">
        <f>VLOOKUP(Revisión_Avance_Periodo!$I397,BD_Seguimiento_OAP_2019!$L:$M,2,FALSE)</f>
        <v>Promover la  formalización administración infraestructura aeroportuaria a cargo de entes territoriales.</v>
      </c>
      <c r="K397" s="119" t="s">
        <v>45</v>
      </c>
      <c r="L397" s="172">
        <v>4.4642857142857152E-4</v>
      </c>
      <c r="M397" s="182" t="s">
        <v>115</v>
      </c>
      <c r="N397" s="190">
        <f>INDEX(BD_Seguimiento_OAP_2019!$AH$3:$AS$294,MATCH(Revisión_Avance_Periodo!$I397,BD_Seguimiento_OAP_2019!$L$3:$L$294,0),MATCH(Revisión_Avance_Periodo!$M397,BD_Seguimiento_OAP_2019!$AH$2:$AS$2,0))</f>
        <v>0</v>
      </c>
      <c r="O397" s="190">
        <f>INDEX(BD_Seguimiento_OAP_2019!$AV$3:$BG$294,MATCH(Revisión_Avance_Periodo!$I397,BD_Seguimiento_OAP_2019!$L$3:$L$294,0),MATCH(Revisión_Avance_Periodo!$M397,BD_Seguimiento_OAP_2019!$AV$2:$BG$2,0))</f>
        <v>0</v>
      </c>
      <c r="P397" s="175">
        <f t="shared" ref="P397:P398" si="77">IFERROR((O397/N397),0)</f>
        <v>0</v>
      </c>
      <c r="Q397" s="182" t="str">
        <f>VLOOKUP(P397,Tabla_Indicador_Gestion4[#All],3,TRUE)</f>
        <v>Por Ejecutar</v>
      </c>
      <c r="R397" s="236">
        <f>SUBTOTAL(9,$N$386:$N397)</f>
        <v>10</v>
      </c>
      <c r="S397" s="230">
        <f>SUBTOTAL(9,$O$386:$O397)</f>
        <v>5</v>
      </c>
      <c r="T397" s="231">
        <f>IFERROR(+Revisión_Avance_Periodo!$S397/Revisión_Avance_Periodo!$R397,0)</f>
        <v>0.5</v>
      </c>
      <c r="U397" s="184"/>
      <c r="V397" s="185"/>
      <c r="W397" s="183"/>
      <c r="X397" s="183"/>
      <c r="Y397" s="183"/>
      <c r="Z397" s="186"/>
      <c r="AA397" s="187"/>
    </row>
    <row r="398" spans="1:27" x14ac:dyDescent="0.25">
      <c r="A398" s="88">
        <v>34</v>
      </c>
      <c r="B398" s="91" t="str">
        <f>CONCATENATE(Revisión_Avance_Periodo!$C398,";",Revisión_Avance_Periodo!$E398,";",Revisión_Avance_Periodo!$I398)</f>
        <v>OE1;PR_10;ACT_212</v>
      </c>
      <c r="C398" s="170" t="s">
        <v>9</v>
      </c>
      <c r="D398" s="171" t="str">
        <f>VLOOKUP(Revisión_Avance_Periodo!$C398,Componentes_BD!$F$1:$G$5,2,FALSE)</f>
        <v>Fortalecer la Vigilancia.</v>
      </c>
      <c r="E398" s="106" t="s">
        <v>12</v>
      </c>
      <c r="F398" s="89">
        <v>2</v>
      </c>
      <c r="G398" s="89" t="str">
        <f>VLOOKUP(Revisión_Avance_Periodo!$A398,BD_Seguimiento_OAP_2019!$A$2:$G$294,7,FALSE)</f>
        <v>PAI</v>
      </c>
      <c r="H398" s="89" t="str">
        <f>VLOOKUP(Revisión_Avance_Periodo!$A398,BD_Seguimiento_OAP_2019!$A$2:$J$294,10,FALSE)</f>
        <v>PAI_01 - Operacional</v>
      </c>
      <c r="I398" s="89" t="s">
        <v>457</v>
      </c>
      <c r="J398" s="89" t="str">
        <f>VLOOKUP(Revisión_Avance_Periodo!$I398,BD_Seguimiento_OAP_2019!$L:$M,2,FALSE)</f>
        <v>Investigación Banacol</v>
      </c>
      <c r="K398" s="106" t="s">
        <v>49</v>
      </c>
      <c r="L398" s="172">
        <v>4.4642857142857152E-4</v>
      </c>
      <c r="M398" s="173" t="s">
        <v>104</v>
      </c>
      <c r="N398" s="174">
        <f>INDEX(BD_Seguimiento_OAP_2019!$AH$3:$AS$294,MATCH(Revisión_Avance_Periodo!$I398,BD_Seguimiento_OAP_2019!$L$3:$L$294,0),MATCH(Revisión_Avance_Periodo!$M398,BD_Seguimiento_OAP_2019!$AH$2:$AS$2,0))</f>
        <v>0</v>
      </c>
      <c r="O398" s="174">
        <f>INDEX(BD_Seguimiento_OAP_2019!$AV$3:$BG$294,MATCH(Revisión_Avance_Periodo!$I398,BD_Seguimiento_OAP_2019!$L$3:$L$294,0),MATCH(Revisión_Avance_Periodo!$M398,BD_Seguimiento_OAP_2019!$AV$2:$BG$2,0))</f>
        <v>0</v>
      </c>
      <c r="P398" s="175">
        <f t="shared" si="77"/>
        <v>0</v>
      </c>
      <c r="Q398" s="173" t="str">
        <f>VLOOKUP(P398,Tabla_Indicador_Gestion4[#All],3,TRUE)</f>
        <v>Por Ejecutar</v>
      </c>
      <c r="R398" s="213">
        <f>SUBTOTAL(9,$N$398:$N398)</f>
        <v>0</v>
      </c>
      <c r="S398" s="214">
        <f>SUBTOTAL(9,$O$398:$O398)</f>
        <v>0</v>
      </c>
      <c r="T398" s="234">
        <f>IFERROR(+Revisión_Avance_Periodo!$S398/Revisión_Avance_Periodo!$R398,0)</f>
        <v>0</v>
      </c>
      <c r="U398" s="177">
        <f>SUBTOTAL(9,N398:N409)</f>
        <v>0.99999999999999989</v>
      </c>
      <c r="V398" s="176">
        <f>SUBTOTAL(9,O398:O409)</f>
        <v>0.48</v>
      </c>
      <c r="W398" s="176">
        <f t="shared" ref="W398" si="78">+V398/U398</f>
        <v>0.48000000000000004</v>
      </c>
      <c r="X398" s="176"/>
      <c r="Y398" s="176">
        <f>100%-Revisión_Avance_Periodo!$W398</f>
        <v>0.52</v>
      </c>
      <c r="Z398" s="178" t="str">
        <f>VLOOKUP(W398,Tabla_Indicador_Gestion4[],3,TRUE)</f>
        <v>En Tramite</v>
      </c>
      <c r="AA398" s="179">
        <f>Revisión_Avance_Periodo!$W398*Revisión_Avance_Periodo!$L398</f>
        <v>2.1428571428571436E-4</v>
      </c>
    </row>
    <row r="399" spans="1:27" x14ac:dyDescent="0.25">
      <c r="A399" s="94">
        <v>34</v>
      </c>
      <c r="B399" s="96" t="str">
        <f>CONCATENATE(Revisión_Avance_Periodo!$C399,";",Revisión_Avance_Periodo!$E399,";",Revisión_Avance_Periodo!$I399)</f>
        <v>OE1;PR_10;ACT_212</v>
      </c>
      <c r="C399" s="180" t="s">
        <v>9</v>
      </c>
      <c r="D399" s="181" t="str">
        <f>VLOOKUP(Revisión_Avance_Periodo!$C399,Componentes_BD!$F$1:$G$5,2,FALSE)</f>
        <v>Fortalecer la Vigilancia.</v>
      </c>
      <c r="E399" s="119" t="s">
        <v>12</v>
      </c>
      <c r="F399" s="95">
        <v>2</v>
      </c>
      <c r="G399" s="95" t="str">
        <f>VLOOKUP(Revisión_Avance_Periodo!$A399,BD_Seguimiento_OAP_2019!$A$2:$G$294,7,FALSE)</f>
        <v>PAI</v>
      </c>
      <c r="H399" s="95" t="str">
        <f>VLOOKUP(Revisión_Avance_Periodo!$A399,BD_Seguimiento_OAP_2019!$A$2:$J$294,10,FALSE)</f>
        <v>PAI_01 - Operacional</v>
      </c>
      <c r="I399" s="95" t="s">
        <v>457</v>
      </c>
      <c r="J399" s="95" t="str">
        <f>VLOOKUP(Revisión_Avance_Periodo!$I399,BD_Seguimiento_OAP_2019!$L:$M,2,FALSE)</f>
        <v>Investigación Banacol</v>
      </c>
      <c r="K399" s="119" t="s">
        <v>49</v>
      </c>
      <c r="L399" s="172">
        <v>4.4642857142857152E-4</v>
      </c>
      <c r="M399" s="182" t="s">
        <v>105</v>
      </c>
      <c r="N399" s="174">
        <f>INDEX(BD_Seguimiento_OAP_2019!$AH$3:$AS$294,MATCH(Revisión_Avance_Periodo!$I399,BD_Seguimiento_OAP_2019!$L$3:$L$294,0),MATCH(Revisión_Avance_Periodo!$M399,BD_Seguimiento_OAP_2019!$AH$2:$AS$2,0))</f>
        <v>0.09</v>
      </c>
      <c r="O399" s="174">
        <f>INDEX(BD_Seguimiento_OAP_2019!$AV$3:$BG$294,MATCH(Revisión_Avance_Periodo!$I399,BD_Seguimiento_OAP_2019!$L$3:$L$294,0),MATCH(Revisión_Avance_Periodo!$M399,BD_Seguimiento_OAP_2019!$AV$2:$BG$2,0))</f>
        <v>0.09</v>
      </c>
      <c r="P399" s="188">
        <f t="shared" si="76"/>
        <v>1</v>
      </c>
      <c r="Q399" s="182" t="str">
        <f>VLOOKUP(P399,Tabla_Indicador_Gestion4[#All],3,TRUE)</f>
        <v>Culminada</v>
      </c>
      <c r="R399" s="215">
        <f>SUBTOTAL(9,$N$398:$N399)</f>
        <v>0.09</v>
      </c>
      <c r="S399" s="216">
        <f>SUBTOTAL(9,$O$398:$O399)</f>
        <v>0.09</v>
      </c>
      <c r="T399" s="231">
        <f>IFERROR(+Revisión_Avance_Periodo!$S399/Revisión_Avance_Periodo!$R399,0)</f>
        <v>1</v>
      </c>
      <c r="U399" s="184"/>
      <c r="V399" s="185"/>
      <c r="W399" s="183"/>
      <c r="X399" s="183"/>
      <c r="Y399" s="183"/>
      <c r="Z399" s="186"/>
      <c r="AA399" s="187"/>
    </row>
    <row r="400" spans="1:27" x14ac:dyDescent="0.25">
      <c r="A400" s="88">
        <v>34</v>
      </c>
      <c r="B400" s="91" t="str">
        <f>CONCATENATE(Revisión_Avance_Periodo!$C400,";",Revisión_Avance_Periodo!$E400,";",Revisión_Avance_Periodo!$I400)</f>
        <v>OE1;PR_10;ACT_212</v>
      </c>
      <c r="C400" s="170" t="s">
        <v>9</v>
      </c>
      <c r="D400" s="171" t="str">
        <f>VLOOKUP(Revisión_Avance_Periodo!$C400,Componentes_BD!$F$1:$G$5,2,FALSE)</f>
        <v>Fortalecer la Vigilancia.</v>
      </c>
      <c r="E400" s="106" t="s">
        <v>12</v>
      </c>
      <c r="F400" s="89">
        <v>2</v>
      </c>
      <c r="G400" s="89" t="str">
        <f>VLOOKUP(Revisión_Avance_Periodo!$A400,BD_Seguimiento_OAP_2019!$A$2:$G$294,7,FALSE)</f>
        <v>PAI</v>
      </c>
      <c r="H400" s="89" t="str">
        <f>VLOOKUP(Revisión_Avance_Periodo!$A400,BD_Seguimiento_OAP_2019!$A$2:$J$294,10,FALSE)</f>
        <v>PAI_01 - Operacional</v>
      </c>
      <c r="I400" s="89" t="s">
        <v>457</v>
      </c>
      <c r="J400" s="89" t="str">
        <f>VLOOKUP(Revisión_Avance_Periodo!$I400,BD_Seguimiento_OAP_2019!$L:$M,2,FALSE)</f>
        <v>Investigación Banacol</v>
      </c>
      <c r="K400" s="106" t="s">
        <v>49</v>
      </c>
      <c r="L400" s="172">
        <v>4.4642857142857152E-4</v>
      </c>
      <c r="M400" s="173" t="s">
        <v>106</v>
      </c>
      <c r="N400" s="174">
        <f>INDEX(BD_Seguimiento_OAP_2019!$AH$3:$AS$294,MATCH(Revisión_Avance_Periodo!$I400,BD_Seguimiento_OAP_2019!$L$3:$L$294,0),MATCH(Revisión_Avance_Periodo!$M400,BD_Seguimiento_OAP_2019!$AH$2:$AS$2,0))</f>
        <v>0.12</v>
      </c>
      <c r="O400" s="174">
        <f>INDEX(BD_Seguimiento_OAP_2019!$AV$3:$BG$294,MATCH(Revisión_Avance_Periodo!$I400,BD_Seguimiento_OAP_2019!$L$3:$L$294,0),MATCH(Revisión_Avance_Periodo!$M400,BD_Seguimiento_OAP_2019!$AV$2:$BG$2,0))</f>
        <v>0.12</v>
      </c>
      <c r="P400" s="189">
        <f t="shared" si="76"/>
        <v>1</v>
      </c>
      <c r="Q400" s="173" t="str">
        <f>VLOOKUP(P400,Tabla_Indicador_Gestion4[#All],3,TRUE)</f>
        <v>Culminada</v>
      </c>
      <c r="R400" s="215">
        <f>SUBTOTAL(9,$N$398:$N400)</f>
        <v>0.21</v>
      </c>
      <c r="S400" s="216">
        <f>SUBTOTAL(9,$O$398:$O400)</f>
        <v>0.21</v>
      </c>
      <c r="T400" s="231">
        <f>IFERROR(+Revisión_Avance_Periodo!$S400/Revisión_Avance_Periodo!$R400,0)</f>
        <v>1</v>
      </c>
      <c r="U400" s="184"/>
      <c r="V400" s="185"/>
      <c r="W400" s="183"/>
      <c r="X400" s="183"/>
      <c r="Y400" s="183"/>
      <c r="Z400" s="186"/>
      <c r="AA400" s="187"/>
    </row>
    <row r="401" spans="1:27" x14ac:dyDescent="0.25">
      <c r="A401" s="94">
        <v>34</v>
      </c>
      <c r="B401" s="96" t="str">
        <f>CONCATENATE(Revisión_Avance_Periodo!$C401,";",Revisión_Avance_Periodo!$E401,";",Revisión_Avance_Periodo!$I401)</f>
        <v>OE1;PR_10;ACT_212</v>
      </c>
      <c r="C401" s="180" t="s">
        <v>9</v>
      </c>
      <c r="D401" s="181" t="str">
        <f>VLOOKUP(Revisión_Avance_Periodo!$C401,Componentes_BD!$F$1:$G$5,2,FALSE)</f>
        <v>Fortalecer la Vigilancia.</v>
      </c>
      <c r="E401" s="119" t="s">
        <v>12</v>
      </c>
      <c r="F401" s="95">
        <v>2</v>
      </c>
      <c r="G401" s="95" t="str">
        <f>VLOOKUP(Revisión_Avance_Periodo!$A401,BD_Seguimiento_OAP_2019!$A$2:$G$294,7,FALSE)</f>
        <v>PAI</v>
      </c>
      <c r="H401" s="95" t="str">
        <f>VLOOKUP(Revisión_Avance_Periodo!$A401,BD_Seguimiento_OAP_2019!$A$2:$J$294,10,FALSE)</f>
        <v>PAI_01 - Operacional</v>
      </c>
      <c r="I401" s="95" t="s">
        <v>457</v>
      </c>
      <c r="J401" s="95" t="str">
        <f>VLOOKUP(Revisión_Avance_Periodo!$I401,BD_Seguimiento_OAP_2019!$L:$M,2,FALSE)</f>
        <v>Investigación Banacol</v>
      </c>
      <c r="K401" s="119" t="s">
        <v>49</v>
      </c>
      <c r="L401" s="172">
        <v>4.4642857142857152E-4</v>
      </c>
      <c r="M401" s="182" t="s">
        <v>107</v>
      </c>
      <c r="N401" s="174">
        <f>INDEX(BD_Seguimiento_OAP_2019!$AH$3:$AS$294,MATCH(Revisión_Avance_Periodo!$I401,BD_Seguimiento_OAP_2019!$L$3:$L$294,0),MATCH(Revisión_Avance_Periodo!$M401,BD_Seguimiento_OAP_2019!$AH$2:$AS$2,0))</f>
        <v>0.06</v>
      </c>
      <c r="O401" s="174">
        <f>INDEX(BD_Seguimiento_OAP_2019!$AV$3:$BG$294,MATCH(Revisión_Avance_Periodo!$I401,BD_Seguimiento_OAP_2019!$L$3:$L$294,0),MATCH(Revisión_Avance_Periodo!$M401,BD_Seguimiento_OAP_2019!$AV$2:$BG$2,0))</f>
        <v>0.06</v>
      </c>
      <c r="P401" s="188">
        <f t="shared" si="76"/>
        <v>1</v>
      </c>
      <c r="Q401" s="182" t="str">
        <f>VLOOKUP(P401,Tabla_Indicador_Gestion4[#All],3,TRUE)</f>
        <v>Culminada</v>
      </c>
      <c r="R401" s="215">
        <f>SUBTOTAL(9,$N$398:$N401)</f>
        <v>0.27</v>
      </c>
      <c r="S401" s="216">
        <f>SUBTOTAL(9,$O$398:$O401)</f>
        <v>0.27</v>
      </c>
      <c r="T401" s="231">
        <f>IFERROR(+Revisión_Avance_Periodo!$S401/Revisión_Avance_Periodo!$R401,0)</f>
        <v>1</v>
      </c>
      <c r="U401" s="184"/>
      <c r="V401" s="185"/>
      <c r="W401" s="183"/>
      <c r="X401" s="183"/>
      <c r="Y401" s="183"/>
      <c r="Z401" s="186"/>
      <c r="AA401" s="187"/>
    </row>
    <row r="402" spans="1:27" x14ac:dyDescent="0.25">
      <c r="A402" s="88">
        <v>34</v>
      </c>
      <c r="B402" s="91" t="str">
        <f>CONCATENATE(Revisión_Avance_Periodo!$C402,";",Revisión_Avance_Periodo!$E402,";",Revisión_Avance_Periodo!$I402)</f>
        <v>OE1;PR_10;ACT_212</v>
      </c>
      <c r="C402" s="170" t="s">
        <v>9</v>
      </c>
      <c r="D402" s="171" t="str">
        <f>VLOOKUP(Revisión_Avance_Periodo!$C402,Componentes_BD!$F$1:$G$5,2,FALSE)</f>
        <v>Fortalecer la Vigilancia.</v>
      </c>
      <c r="E402" s="106" t="s">
        <v>12</v>
      </c>
      <c r="F402" s="89">
        <v>2</v>
      </c>
      <c r="G402" s="89" t="str">
        <f>VLOOKUP(Revisión_Avance_Periodo!$A402,BD_Seguimiento_OAP_2019!$A$2:$G$294,7,FALSE)</f>
        <v>PAI</v>
      </c>
      <c r="H402" s="89" t="str">
        <f>VLOOKUP(Revisión_Avance_Periodo!$A402,BD_Seguimiento_OAP_2019!$A$2:$J$294,10,FALSE)</f>
        <v>PAI_01 - Operacional</v>
      </c>
      <c r="I402" s="89" t="s">
        <v>457</v>
      </c>
      <c r="J402" s="89" t="str">
        <f>VLOOKUP(Revisión_Avance_Periodo!$I402,BD_Seguimiento_OAP_2019!$L:$M,2,FALSE)</f>
        <v>Investigación Banacol</v>
      </c>
      <c r="K402" s="106" t="s">
        <v>49</v>
      </c>
      <c r="L402" s="172">
        <v>4.4642857142857152E-4</v>
      </c>
      <c r="M402" s="173" t="s">
        <v>108</v>
      </c>
      <c r="N402" s="174">
        <f>INDEX(BD_Seguimiento_OAP_2019!$AH$3:$AS$294,MATCH(Revisión_Avance_Periodo!$I402,BD_Seguimiento_OAP_2019!$L$3:$L$294,0),MATCH(Revisión_Avance_Periodo!$M402,BD_Seguimiento_OAP_2019!$AH$2:$AS$2,0))</f>
        <v>0.09</v>
      </c>
      <c r="O402" s="174">
        <f>INDEX(BD_Seguimiento_OAP_2019!$AV$3:$BG$294,MATCH(Revisión_Avance_Periodo!$I402,BD_Seguimiento_OAP_2019!$L$3:$L$294,0),MATCH(Revisión_Avance_Periodo!$M402,BD_Seguimiento_OAP_2019!$AV$2:$BG$2,0))</f>
        <v>0.09</v>
      </c>
      <c r="P402" s="189">
        <f t="shared" si="76"/>
        <v>1</v>
      </c>
      <c r="Q402" s="173" t="str">
        <f>VLOOKUP(P402,Tabla_Indicador_Gestion4[#All],3,TRUE)</f>
        <v>Culminada</v>
      </c>
      <c r="R402" s="215">
        <f>SUBTOTAL(9,$N$398:$N402)</f>
        <v>0.36</v>
      </c>
      <c r="S402" s="216">
        <f>SUBTOTAL(9,$O$398:$O402)</f>
        <v>0.36</v>
      </c>
      <c r="T402" s="231">
        <f>IFERROR(+Revisión_Avance_Periodo!$S402/Revisión_Avance_Periodo!$R402,0)</f>
        <v>1</v>
      </c>
      <c r="U402" s="184"/>
      <c r="V402" s="185"/>
      <c r="W402" s="183"/>
      <c r="X402" s="183"/>
      <c r="Y402" s="183"/>
      <c r="Z402" s="186"/>
      <c r="AA402" s="187"/>
    </row>
    <row r="403" spans="1:27" x14ac:dyDescent="0.25">
      <c r="A403" s="94">
        <v>34</v>
      </c>
      <c r="B403" s="96" t="str">
        <f>CONCATENATE(Revisión_Avance_Periodo!$C403,";",Revisión_Avance_Periodo!$E403,";",Revisión_Avance_Periodo!$I403)</f>
        <v>OE1;PR_10;ACT_212</v>
      </c>
      <c r="C403" s="180" t="s">
        <v>9</v>
      </c>
      <c r="D403" s="181" t="str">
        <f>VLOOKUP(Revisión_Avance_Periodo!$C403,Componentes_BD!$F$1:$G$5,2,FALSE)</f>
        <v>Fortalecer la Vigilancia.</v>
      </c>
      <c r="E403" s="119" t="s">
        <v>12</v>
      </c>
      <c r="F403" s="95">
        <v>2</v>
      </c>
      <c r="G403" s="95" t="str">
        <f>VLOOKUP(Revisión_Avance_Periodo!$A403,BD_Seguimiento_OAP_2019!$A$2:$G$294,7,FALSE)</f>
        <v>PAI</v>
      </c>
      <c r="H403" s="95" t="str">
        <f>VLOOKUP(Revisión_Avance_Periodo!$A403,BD_Seguimiento_OAP_2019!$A$2:$J$294,10,FALSE)</f>
        <v>PAI_01 - Operacional</v>
      </c>
      <c r="I403" s="95" t="s">
        <v>457</v>
      </c>
      <c r="J403" s="95" t="str">
        <f>VLOOKUP(Revisión_Avance_Periodo!$I403,BD_Seguimiento_OAP_2019!$L:$M,2,FALSE)</f>
        <v>Investigación Banacol</v>
      </c>
      <c r="K403" s="119" t="s">
        <v>49</v>
      </c>
      <c r="L403" s="172">
        <v>4.4642857142857152E-4</v>
      </c>
      <c r="M403" s="182" t="s">
        <v>109</v>
      </c>
      <c r="N403" s="174">
        <f>INDEX(BD_Seguimiento_OAP_2019!$AH$3:$AS$294,MATCH(Revisión_Avance_Periodo!$I403,BD_Seguimiento_OAP_2019!$L$3:$L$294,0),MATCH(Revisión_Avance_Periodo!$M403,BD_Seguimiento_OAP_2019!$AH$2:$AS$2,0))</f>
        <v>0.12</v>
      </c>
      <c r="O403" s="174">
        <f>INDEX(BD_Seguimiento_OAP_2019!$AV$3:$BG$294,MATCH(Revisión_Avance_Periodo!$I403,BD_Seguimiento_OAP_2019!$L$3:$L$294,0),MATCH(Revisión_Avance_Periodo!$M403,BD_Seguimiento_OAP_2019!$AV$2:$BG$2,0))</f>
        <v>0.12</v>
      </c>
      <c r="P403" s="188">
        <f t="shared" si="76"/>
        <v>1</v>
      </c>
      <c r="Q403" s="182" t="str">
        <f>VLOOKUP(P403,Tabla_Indicador_Gestion4[#All],3,TRUE)</f>
        <v>Culminada</v>
      </c>
      <c r="R403" s="215">
        <f>SUBTOTAL(9,$N$398:$N403)</f>
        <v>0.48</v>
      </c>
      <c r="S403" s="216">
        <f>SUBTOTAL(9,$O$398:$O403)</f>
        <v>0.48</v>
      </c>
      <c r="T403" s="231">
        <f>IFERROR(+Revisión_Avance_Periodo!$S403/Revisión_Avance_Periodo!$R403,0)</f>
        <v>1</v>
      </c>
      <c r="U403" s="184"/>
      <c r="V403" s="185"/>
      <c r="W403" s="183"/>
      <c r="X403" s="183"/>
      <c r="Y403" s="183"/>
      <c r="Z403" s="186"/>
      <c r="AA403" s="187"/>
    </row>
    <row r="404" spans="1:27" x14ac:dyDescent="0.25">
      <c r="A404" s="88">
        <v>34</v>
      </c>
      <c r="B404" s="91" t="str">
        <f>CONCATENATE(Revisión_Avance_Periodo!$C404,";",Revisión_Avance_Periodo!$E404,";",Revisión_Avance_Periodo!$I404)</f>
        <v>OE1;PR_10;ACT_212</v>
      </c>
      <c r="C404" s="170" t="s">
        <v>9</v>
      </c>
      <c r="D404" s="171" t="str">
        <f>VLOOKUP(Revisión_Avance_Periodo!$C404,Componentes_BD!$F$1:$G$5,2,FALSE)</f>
        <v>Fortalecer la Vigilancia.</v>
      </c>
      <c r="E404" s="106" t="s">
        <v>12</v>
      </c>
      <c r="F404" s="89">
        <v>2</v>
      </c>
      <c r="G404" s="89" t="str">
        <f>VLOOKUP(Revisión_Avance_Periodo!$A404,BD_Seguimiento_OAP_2019!$A$2:$G$294,7,FALSE)</f>
        <v>PAI</v>
      </c>
      <c r="H404" s="89" t="str">
        <f>VLOOKUP(Revisión_Avance_Periodo!$A404,BD_Seguimiento_OAP_2019!$A$2:$J$294,10,FALSE)</f>
        <v>PAI_01 - Operacional</v>
      </c>
      <c r="I404" s="89" t="s">
        <v>457</v>
      </c>
      <c r="J404" s="89" t="str">
        <f>VLOOKUP(Revisión_Avance_Periodo!$I404,BD_Seguimiento_OAP_2019!$L:$M,2,FALSE)</f>
        <v>Investigación Banacol</v>
      </c>
      <c r="K404" s="106" t="s">
        <v>49</v>
      </c>
      <c r="L404" s="172">
        <v>4.4642857142857152E-4</v>
      </c>
      <c r="M404" s="173" t="s">
        <v>110</v>
      </c>
      <c r="N404" s="174">
        <f>INDEX(BD_Seguimiento_OAP_2019!$AH$3:$AS$294,MATCH(Revisión_Avance_Periodo!$I404,BD_Seguimiento_OAP_2019!$L$3:$L$294,0),MATCH(Revisión_Avance_Periodo!$M404,BD_Seguimiento_OAP_2019!$AH$2:$AS$2,0))</f>
        <v>0.08</v>
      </c>
      <c r="O404" s="174">
        <f>INDEX(BD_Seguimiento_OAP_2019!$AV$3:$BG$294,MATCH(Revisión_Avance_Periodo!$I404,BD_Seguimiento_OAP_2019!$L$3:$L$294,0),MATCH(Revisión_Avance_Periodo!$M404,BD_Seguimiento_OAP_2019!$AV$2:$BG$2,0))</f>
        <v>0</v>
      </c>
      <c r="P404" s="189">
        <f t="shared" si="76"/>
        <v>0</v>
      </c>
      <c r="Q404" s="173" t="str">
        <f>VLOOKUP(P404,Tabla_Indicador_Gestion4[#All],3,TRUE)</f>
        <v>Por Ejecutar</v>
      </c>
      <c r="R404" s="215">
        <f>SUBTOTAL(9,$N$398:$N404)</f>
        <v>0.55999999999999994</v>
      </c>
      <c r="S404" s="216">
        <f>SUBTOTAL(9,$O$398:$O404)</f>
        <v>0.48</v>
      </c>
      <c r="T404" s="231">
        <f>IFERROR(+Revisión_Avance_Periodo!$S404/Revisión_Avance_Periodo!$R404,0)</f>
        <v>0.85714285714285721</v>
      </c>
      <c r="U404" s="184"/>
      <c r="V404" s="185"/>
      <c r="W404" s="183"/>
      <c r="X404" s="183"/>
      <c r="Y404" s="183"/>
      <c r="Z404" s="186"/>
      <c r="AA404" s="187"/>
    </row>
    <row r="405" spans="1:27" x14ac:dyDescent="0.25">
      <c r="A405" s="94">
        <v>34</v>
      </c>
      <c r="B405" s="96" t="str">
        <f>CONCATENATE(Revisión_Avance_Periodo!$C405,";",Revisión_Avance_Periodo!$E405,";",Revisión_Avance_Periodo!$I405)</f>
        <v>OE1;PR_10;ACT_212</v>
      </c>
      <c r="C405" s="180" t="s">
        <v>9</v>
      </c>
      <c r="D405" s="181" t="str">
        <f>VLOOKUP(Revisión_Avance_Periodo!$C405,Componentes_BD!$F$1:$G$5,2,FALSE)</f>
        <v>Fortalecer la Vigilancia.</v>
      </c>
      <c r="E405" s="119" t="s">
        <v>12</v>
      </c>
      <c r="F405" s="95">
        <v>2</v>
      </c>
      <c r="G405" s="95" t="str">
        <f>VLOOKUP(Revisión_Avance_Periodo!$A405,BD_Seguimiento_OAP_2019!$A$2:$G$294,7,FALSE)</f>
        <v>PAI</v>
      </c>
      <c r="H405" s="95" t="str">
        <f>VLOOKUP(Revisión_Avance_Periodo!$A405,BD_Seguimiento_OAP_2019!$A$2:$J$294,10,FALSE)</f>
        <v>PAI_01 - Operacional</v>
      </c>
      <c r="I405" s="95" t="s">
        <v>457</v>
      </c>
      <c r="J405" s="95" t="str">
        <f>VLOOKUP(Revisión_Avance_Periodo!$I405,BD_Seguimiento_OAP_2019!$L:$M,2,FALSE)</f>
        <v>Investigación Banacol</v>
      </c>
      <c r="K405" s="119" t="s">
        <v>49</v>
      </c>
      <c r="L405" s="172">
        <v>4.4642857142857152E-4</v>
      </c>
      <c r="M405" s="182" t="s">
        <v>111</v>
      </c>
      <c r="N405" s="174">
        <f>INDEX(BD_Seguimiento_OAP_2019!$AH$3:$AS$294,MATCH(Revisión_Avance_Periodo!$I405,BD_Seguimiento_OAP_2019!$L$3:$L$294,0),MATCH(Revisión_Avance_Periodo!$M405,BD_Seguimiento_OAP_2019!$AH$2:$AS$2,0))</f>
        <v>0.1</v>
      </c>
      <c r="O405" s="174">
        <f>INDEX(BD_Seguimiento_OAP_2019!$AV$3:$BG$294,MATCH(Revisión_Avance_Periodo!$I405,BD_Seguimiento_OAP_2019!$L$3:$L$294,0),MATCH(Revisión_Avance_Periodo!$M405,BD_Seguimiento_OAP_2019!$AV$2:$BG$2,0))</f>
        <v>0</v>
      </c>
      <c r="P405" s="188">
        <f t="shared" si="76"/>
        <v>0</v>
      </c>
      <c r="Q405" s="182" t="str">
        <f>VLOOKUP(P405,Tabla_Indicador_Gestion4[#All],3,TRUE)</f>
        <v>Por Ejecutar</v>
      </c>
      <c r="R405" s="215">
        <f>SUBTOTAL(9,$N$398:$N405)</f>
        <v>0.65999999999999992</v>
      </c>
      <c r="S405" s="216">
        <f>SUBTOTAL(9,$O$398:$O405)</f>
        <v>0.48</v>
      </c>
      <c r="T405" s="231">
        <f>IFERROR(+Revisión_Avance_Periodo!$S405/Revisión_Avance_Periodo!$R405,0)</f>
        <v>0.72727272727272729</v>
      </c>
      <c r="U405" s="184"/>
      <c r="V405" s="185"/>
      <c r="W405" s="183"/>
      <c r="X405" s="183"/>
      <c r="Y405" s="183"/>
      <c r="Z405" s="186"/>
      <c r="AA405" s="187"/>
    </row>
    <row r="406" spans="1:27" x14ac:dyDescent="0.25">
      <c r="A406" s="88">
        <v>34</v>
      </c>
      <c r="B406" s="91" t="str">
        <f>CONCATENATE(Revisión_Avance_Periodo!$C406,";",Revisión_Avance_Periodo!$E406,";",Revisión_Avance_Periodo!$I406)</f>
        <v>OE1;PR_10;ACT_212</v>
      </c>
      <c r="C406" s="170" t="s">
        <v>9</v>
      </c>
      <c r="D406" s="171" t="str">
        <f>VLOOKUP(Revisión_Avance_Periodo!$C406,Componentes_BD!$F$1:$G$5,2,FALSE)</f>
        <v>Fortalecer la Vigilancia.</v>
      </c>
      <c r="E406" s="106" t="s">
        <v>12</v>
      </c>
      <c r="F406" s="89">
        <v>2</v>
      </c>
      <c r="G406" s="89" t="str">
        <f>VLOOKUP(Revisión_Avance_Periodo!$A406,BD_Seguimiento_OAP_2019!$A$2:$G$294,7,FALSE)</f>
        <v>PAI</v>
      </c>
      <c r="H406" s="89" t="str">
        <f>VLOOKUP(Revisión_Avance_Periodo!$A406,BD_Seguimiento_OAP_2019!$A$2:$J$294,10,FALSE)</f>
        <v>PAI_01 - Operacional</v>
      </c>
      <c r="I406" s="89" t="s">
        <v>457</v>
      </c>
      <c r="J406" s="89" t="str">
        <f>VLOOKUP(Revisión_Avance_Periodo!$I406,BD_Seguimiento_OAP_2019!$L:$M,2,FALSE)</f>
        <v>Investigación Banacol</v>
      </c>
      <c r="K406" s="106" t="s">
        <v>49</v>
      </c>
      <c r="L406" s="172">
        <v>4.4642857142857152E-4</v>
      </c>
      <c r="M406" s="173" t="s">
        <v>112</v>
      </c>
      <c r="N406" s="174">
        <f>INDEX(BD_Seguimiento_OAP_2019!$AH$3:$AS$294,MATCH(Revisión_Avance_Periodo!$I406,BD_Seguimiento_OAP_2019!$L$3:$L$294,0),MATCH(Revisión_Avance_Periodo!$M406,BD_Seguimiento_OAP_2019!$AH$2:$AS$2,0))</f>
        <v>0.09</v>
      </c>
      <c r="O406" s="174">
        <f>INDEX(BD_Seguimiento_OAP_2019!$AV$3:$BG$294,MATCH(Revisión_Avance_Periodo!$I406,BD_Seguimiento_OAP_2019!$L$3:$L$294,0),MATCH(Revisión_Avance_Periodo!$M406,BD_Seguimiento_OAP_2019!$AV$2:$BG$2,0))</f>
        <v>0</v>
      </c>
      <c r="P406" s="189">
        <f t="shared" si="76"/>
        <v>0</v>
      </c>
      <c r="Q406" s="173" t="str">
        <f>VLOOKUP(P406,Tabla_Indicador_Gestion4[#All],3,TRUE)</f>
        <v>Por Ejecutar</v>
      </c>
      <c r="R406" s="215">
        <f>SUBTOTAL(9,$N$398:$N406)</f>
        <v>0.74999999999999989</v>
      </c>
      <c r="S406" s="216">
        <f>SUBTOTAL(9,$O$398:$O406)</f>
        <v>0.48</v>
      </c>
      <c r="T406" s="231">
        <f>IFERROR(+Revisión_Avance_Periodo!$S406/Revisión_Avance_Periodo!$R406,0)</f>
        <v>0.64000000000000012</v>
      </c>
      <c r="U406" s="184"/>
      <c r="V406" s="185"/>
      <c r="W406" s="183"/>
      <c r="X406" s="183"/>
      <c r="Y406" s="183"/>
      <c r="Z406" s="186"/>
      <c r="AA406" s="187"/>
    </row>
    <row r="407" spans="1:27" x14ac:dyDescent="0.25">
      <c r="A407" s="94">
        <v>34</v>
      </c>
      <c r="B407" s="96" t="str">
        <f>CONCATENATE(Revisión_Avance_Periodo!$C407,";",Revisión_Avance_Periodo!$E407,";",Revisión_Avance_Periodo!$I407)</f>
        <v>OE1;PR_10;ACT_212</v>
      </c>
      <c r="C407" s="180" t="s">
        <v>9</v>
      </c>
      <c r="D407" s="181" t="str">
        <f>VLOOKUP(Revisión_Avance_Periodo!$C407,Componentes_BD!$F$1:$G$5,2,FALSE)</f>
        <v>Fortalecer la Vigilancia.</v>
      </c>
      <c r="E407" s="119" t="s">
        <v>12</v>
      </c>
      <c r="F407" s="95">
        <v>2</v>
      </c>
      <c r="G407" s="95" t="str">
        <f>VLOOKUP(Revisión_Avance_Periodo!$A407,BD_Seguimiento_OAP_2019!$A$2:$G$294,7,FALSE)</f>
        <v>PAI</v>
      </c>
      <c r="H407" s="95" t="str">
        <f>VLOOKUP(Revisión_Avance_Periodo!$A407,BD_Seguimiento_OAP_2019!$A$2:$J$294,10,FALSE)</f>
        <v>PAI_01 - Operacional</v>
      </c>
      <c r="I407" s="95" t="s">
        <v>457</v>
      </c>
      <c r="J407" s="95" t="str">
        <f>VLOOKUP(Revisión_Avance_Periodo!$I407,BD_Seguimiento_OAP_2019!$L:$M,2,FALSE)</f>
        <v>Investigación Banacol</v>
      </c>
      <c r="K407" s="119" t="s">
        <v>49</v>
      </c>
      <c r="L407" s="172">
        <v>4.4642857142857152E-4</v>
      </c>
      <c r="M407" s="182" t="s">
        <v>113</v>
      </c>
      <c r="N407" s="174">
        <f>INDEX(BD_Seguimiento_OAP_2019!$AH$3:$AS$294,MATCH(Revisión_Avance_Periodo!$I407,BD_Seguimiento_OAP_2019!$L$3:$L$294,0),MATCH(Revisión_Avance_Periodo!$M407,BD_Seguimiento_OAP_2019!$AH$2:$AS$2,0))</f>
        <v>7.0000000000000007E-2</v>
      </c>
      <c r="O407" s="174">
        <f>INDEX(BD_Seguimiento_OAP_2019!$AV$3:$BG$294,MATCH(Revisión_Avance_Periodo!$I407,BD_Seguimiento_OAP_2019!$L$3:$L$294,0),MATCH(Revisión_Avance_Periodo!$M407,BD_Seguimiento_OAP_2019!$AV$2:$BG$2,0))</f>
        <v>0</v>
      </c>
      <c r="P407" s="188">
        <f t="shared" si="76"/>
        <v>0</v>
      </c>
      <c r="Q407" s="182" t="str">
        <f>VLOOKUP(P407,Tabla_Indicador_Gestion4[#All],3,TRUE)</f>
        <v>Por Ejecutar</v>
      </c>
      <c r="R407" s="215">
        <f>SUBTOTAL(9,$N$398:$N407)</f>
        <v>0.81999999999999984</v>
      </c>
      <c r="S407" s="216">
        <f>SUBTOTAL(9,$O$398:$O407)</f>
        <v>0.48</v>
      </c>
      <c r="T407" s="231">
        <f>IFERROR(+Revisión_Avance_Periodo!$S407/Revisión_Avance_Periodo!$R407,0)</f>
        <v>0.58536585365853666</v>
      </c>
      <c r="U407" s="184"/>
      <c r="V407" s="185"/>
      <c r="W407" s="183"/>
      <c r="X407" s="183"/>
      <c r="Y407" s="183"/>
      <c r="Z407" s="186"/>
      <c r="AA407" s="187"/>
    </row>
    <row r="408" spans="1:27" x14ac:dyDescent="0.25">
      <c r="A408" s="88">
        <v>34</v>
      </c>
      <c r="B408" s="91" t="str">
        <f>CONCATENATE(Revisión_Avance_Periodo!$C408,";",Revisión_Avance_Periodo!$E408,";",Revisión_Avance_Periodo!$I408)</f>
        <v>OE1;PR_10;ACT_212</v>
      </c>
      <c r="C408" s="170" t="s">
        <v>9</v>
      </c>
      <c r="D408" s="171" t="str">
        <f>VLOOKUP(Revisión_Avance_Periodo!$C408,Componentes_BD!$F$1:$G$5,2,FALSE)</f>
        <v>Fortalecer la Vigilancia.</v>
      </c>
      <c r="E408" s="106" t="s">
        <v>12</v>
      </c>
      <c r="F408" s="89">
        <v>2</v>
      </c>
      <c r="G408" s="89" t="str">
        <f>VLOOKUP(Revisión_Avance_Periodo!$A408,BD_Seguimiento_OAP_2019!$A$2:$G$294,7,FALSE)</f>
        <v>PAI</v>
      </c>
      <c r="H408" s="89" t="str">
        <f>VLOOKUP(Revisión_Avance_Periodo!$A408,BD_Seguimiento_OAP_2019!$A$2:$J$294,10,FALSE)</f>
        <v>PAI_01 - Operacional</v>
      </c>
      <c r="I408" s="89" t="s">
        <v>457</v>
      </c>
      <c r="J408" s="89" t="str">
        <f>VLOOKUP(Revisión_Avance_Periodo!$I408,BD_Seguimiento_OAP_2019!$L:$M,2,FALSE)</f>
        <v>Investigación Banacol</v>
      </c>
      <c r="K408" s="106" t="s">
        <v>49</v>
      </c>
      <c r="L408" s="172">
        <v>4.4642857142857152E-4</v>
      </c>
      <c r="M408" s="173" t="s">
        <v>114</v>
      </c>
      <c r="N408" s="174">
        <f>INDEX(BD_Seguimiento_OAP_2019!$AH$3:$AS$294,MATCH(Revisión_Avance_Periodo!$I408,BD_Seguimiento_OAP_2019!$L$3:$L$294,0),MATCH(Revisión_Avance_Periodo!$M408,BD_Seguimiento_OAP_2019!$AH$2:$AS$2,0))</f>
        <v>0.06</v>
      </c>
      <c r="O408" s="174">
        <f>INDEX(BD_Seguimiento_OAP_2019!$AV$3:$BG$294,MATCH(Revisión_Avance_Periodo!$I408,BD_Seguimiento_OAP_2019!$L$3:$L$294,0),MATCH(Revisión_Avance_Periodo!$M408,BD_Seguimiento_OAP_2019!$AV$2:$BG$2,0))</f>
        <v>0</v>
      </c>
      <c r="P408" s="189">
        <f t="shared" si="76"/>
        <v>0</v>
      </c>
      <c r="Q408" s="173" t="str">
        <f>VLOOKUP(P408,Tabla_Indicador_Gestion4[#All],3,TRUE)</f>
        <v>Por Ejecutar</v>
      </c>
      <c r="R408" s="215">
        <f>SUBTOTAL(9,$N$398:$N408)</f>
        <v>0.87999999999999989</v>
      </c>
      <c r="S408" s="216">
        <f>SUBTOTAL(9,$O$398:$O408)</f>
        <v>0.48</v>
      </c>
      <c r="T408" s="231">
        <f>IFERROR(+Revisión_Avance_Periodo!$S408/Revisión_Avance_Periodo!$R408,0)</f>
        <v>0.54545454545454553</v>
      </c>
      <c r="U408" s="184"/>
      <c r="V408" s="185"/>
      <c r="W408" s="183"/>
      <c r="X408" s="183"/>
      <c r="Y408" s="183"/>
      <c r="Z408" s="186"/>
      <c r="AA408" s="187"/>
    </row>
    <row r="409" spans="1:27" ht="15.75" thickBot="1" x14ac:dyDescent="0.3">
      <c r="A409" s="94">
        <v>34</v>
      </c>
      <c r="B409" s="96" t="str">
        <f>CONCATENATE(Revisión_Avance_Periodo!$C409,";",Revisión_Avance_Periodo!$E409,";",Revisión_Avance_Periodo!$I409)</f>
        <v>OE1;PR_10;ACT_212</v>
      </c>
      <c r="C409" s="180" t="s">
        <v>9</v>
      </c>
      <c r="D409" s="181" t="str">
        <f>VLOOKUP(Revisión_Avance_Periodo!$C409,Componentes_BD!$F$1:$G$5,2,FALSE)</f>
        <v>Fortalecer la Vigilancia.</v>
      </c>
      <c r="E409" s="119" t="s">
        <v>12</v>
      </c>
      <c r="F409" s="95">
        <v>2</v>
      </c>
      <c r="G409" s="95" t="str">
        <f>VLOOKUP(Revisión_Avance_Periodo!$A409,BD_Seguimiento_OAP_2019!$A$2:$G$294,7,FALSE)</f>
        <v>PAI</v>
      </c>
      <c r="H409" s="95" t="str">
        <f>VLOOKUP(Revisión_Avance_Periodo!$A409,BD_Seguimiento_OAP_2019!$A$2:$J$294,10,FALSE)</f>
        <v>PAI_01 - Operacional</v>
      </c>
      <c r="I409" s="95" t="s">
        <v>457</v>
      </c>
      <c r="J409" s="95" t="str">
        <f>VLOOKUP(Revisión_Avance_Periodo!$I409,BD_Seguimiento_OAP_2019!$L:$M,2,FALSE)</f>
        <v>Investigación Banacol</v>
      </c>
      <c r="K409" s="119" t="s">
        <v>49</v>
      </c>
      <c r="L409" s="172">
        <v>4.4642857142857152E-4</v>
      </c>
      <c r="M409" s="182" t="s">
        <v>115</v>
      </c>
      <c r="N409" s="174">
        <f>INDEX(BD_Seguimiento_OAP_2019!$AH$3:$AS$294,MATCH(Revisión_Avance_Periodo!$I409,BD_Seguimiento_OAP_2019!$L$3:$L$294,0),MATCH(Revisión_Avance_Periodo!$M409,BD_Seguimiento_OAP_2019!$AH$2:$AS$2,0))</f>
        <v>0.12</v>
      </c>
      <c r="O409" s="174">
        <f>INDEX(BD_Seguimiento_OAP_2019!$AV$3:$BG$294,MATCH(Revisión_Avance_Periodo!$I409,BD_Seguimiento_OAP_2019!$L$3:$L$294,0),MATCH(Revisión_Avance_Periodo!$M409,BD_Seguimiento_OAP_2019!$AV$2:$BG$2,0))</f>
        <v>0</v>
      </c>
      <c r="P409" s="188">
        <f t="shared" si="76"/>
        <v>0</v>
      </c>
      <c r="Q409" s="182" t="str">
        <f>VLOOKUP(P409,Tabla_Indicador_Gestion4[#All],3,TRUE)</f>
        <v>Por Ejecutar</v>
      </c>
      <c r="R409" s="215">
        <f>SUBTOTAL(9,$N$398:$N409)</f>
        <v>0.99999999999999989</v>
      </c>
      <c r="S409" s="216">
        <f>SUBTOTAL(9,$O$398:$O409)</f>
        <v>0.48</v>
      </c>
      <c r="T409" s="231">
        <f>IFERROR(+Revisión_Avance_Periodo!$S409/Revisión_Avance_Periodo!$R409,0)</f>
        <v>0.48000000000000004</v>
      </c>
      <c r="U409" s="184"/>
      <c r="V409" s="185"/>
      <c r="W409" s="183"/>
      <c r="X409" s="183"/>
      <c r="Y409" s="183"/>
      <c r="Z409" s="186"/>
      <c r="AA409" s="187"/>
    </row>
    <row r="410" spans="1:27" x14ac:dyDescent="0.25">
      <c r="A410" s="88">
        <v>35</v>
      </c>
      <c r="B410" s="91" t="str">
        <f>CONCATENATE(Revisión_Avance_Periodo!$C410,";",Revisión_Avance_Periodo!$E410,";",Revisión_Avance_Periodo!$I410)</f>
        <v>OE1;PR_10;ACT_258</v>
      </c>
      <c r="C410" s="170" t="s">
        <v>9</v>
      </c>
      <c r="D410" s="171" t="str">
        <f>VLOOKUP(Revisión_Avance_Periodo!$C410,Componentes_BD!$F$1:$G$5,2,FALSE)</f>
        <v>Fortalecer la Vigilancia.</v>
      </c>
      <c r="E410" s="106" t="s">
        <v>12</v>
      </c>
      <c r="F410" s="89">
        <v>2</v>
      </c>
      <c r="G410" s="89" t="str">
        <f>VLOOKUP(Revisión_Avance_Periodo!$A410,BD_Seguimiento_OAP_2019!$A$2:$G$294,7,FALSE)</f>
        <v>PAI</v>
      </c>
      <c r="H410" s="89" t="str">
        <f>VLOOKUP(Revisión_Avance_Periodo!$A410,BD_Seguimiento_OAP_2019!$A$2:$J$294,10,FALSE)</f>
        <v>PAI_01 - Operacional</v>
      </c>
      <c r="I410" s="89" t="s">
        <v>472</v>
      </c>
      <c r="J410" s="89" t="str">
        <f>VLOOKUP(Revisión_Avance_Periodo!$I410,BD_Seguimiento_OAP_2019!$L:$M,2,FALSE)</f>
        <v>Desarrollar acciones de divulgación a los supervisados en temas especificos que coadyuven a la mejor prestación del servicio (Foros, Circulares, Skype, otros medios)</v>
      </c>
      <c r="K410" s="106" t="s">
        <v>57</v>
      </c>
      <c r="L410" s="172">
        <v>4.4642857142857152E-4</v>
      </c>
      <c r="M410" s="173" t="s">
        <v>104</v>
      </c>
      <c r="N410" s="190">
        <f>INDEX(BD_Seguimiento_OAP_2019!$AH$3:$AS$294,MATCH(Revisión_Avance_Periodo!$I410,BD_Seguimiento_OAP_2019!$L$3:$L$294,0),MATCH(Revisión_Avance_Periodo!$M410,BD_Seguimiento_OAP_2019!$AH$2:$AS$2,0))</f>
        <v>0</v>
      </c>
      <c r="O410" s="190">
        <f>INDEX(BD_Seguimiento_OAP_2019!$AV$3:$BG$294,MATCH(Revisión_Avance_Periodo!$I410,BD_Seguimiento_OAP_2019!$L$3:$L$294,0),MATCH(Revisión_Avance_Periodo!$M410,BD_Seguimiento_OAP_2019!$AV$2:$BG$2,0))</f>
        <v>0</v>
      </c>
      <c r="P410" s="175">
        <f t="shared" ref="P410:P414" si="79">IFERROR((O410/N410),0)</f>
        <v>0</v>
      </c>
      <c r="Q410" s="173" t="str">
        <f>VLOOKUP(P410,Tabla_Indicador_Gestion4[#All],3,TRUE)</f>
        <v>Por Ejecutar</v>
      </c>
      <c r="R410" s="235">
        <f>SUBTOTAL(9,$N$410:$N410)</f>
        <v>0</v>
      </c>
      <c r="S410" s="233">
        <f>SUBTOTAL(9,$O$410:$O410)</f>
        <v>0</v>
      </c>
      <c r="T410" s="234">
        <f>IFERROR(+Revisión_Avance_Periodo!$S410/Revisión_Avance_Periodo!$R410,0)</f>
        <v>0</v>
      </c>
      <c r="U410" s="191">
        <f>SUBTOTAL(9,N410:N421)</f>
        <v>2</v>
      </c>
      <c r="V410" s="192">
        <f>SUBTOTAL(9,O410:O421)</f>
        <v>2</v>
      </c>
      <c r="W410" s="176">
        <f t="shared" ref="W410" si="80">+V410/U410</f>
        <v>1</v>
      </c>
      <c r="X410" s="176"/>
      <c r="Y410" s="176">
        <f>100%-Revisión_Avance_Periodo!$W410</f>
        <v>0</v>
      </c>
      <c r="Z410" s="178" t="str">
        <f>VLOOKUP(W410,Tabla_Indicador_Gestion4[],3,TRUE)</f>
        <v>Culminada</v>
      </c>
      <c r="AA410" s="179">
        <f>Revisión_Avance_Periodo!$W410*Revisión_Avance_Periodo!$L410</f>
        <v>4.4642857142857152E-4</v>
      </c>
    </row>
    <row r="411" spans="1:27" x14ac:dyDescent="0.25">
      <c r="A411" s="94">
        <v>35</v>
      </c>
      <c r="B411" s="96" t="str">
        <f>CONCATENATE(Revisión_Avance_Periodo!$C411,";",Revisión_Avance_Periodo!$E411,";",Revisión_Avance_Periodo!$I411)</f>
        <v>OE1;PR_10;ACT_258</v>
      </c>
      <c r="C411" s="180" t="s">
        <v>9</v>
      </c>
      <c r="D411" s="181" t="str">
        <f>VLOOKUP(Revisión_Avance_Periodo!$C411,Componentes_BD!$F$1:$G$5,2,FALSE)</f>
        <v>Fortalecer la Vigilancia.</v>
      </c>
      <c r="E411" s="119" t="s">
        <v>12</v>
      </c>
      <c r="F411" s="95">
        <v>2</v>
      </c>
      <c r="G411" s="95" t="str">
        <f>VLOOKUP(Revisión_Avance_Periodo!$A411,BD_Seguimiento_OAP_2019!$A$2:$G$294,7,FALSE)</f>
        <v>PAI</v>
      </c>
      <c r="H411" s="95" t="str">
        <f>VLOOKUP(Revisión_Avance_Periodo!$A411,BD_Seguimiento_OAP_2019!$A$2:$J$294,10,FALSE)</f>
        <v>PAI_01 - Operacional</v>
      </c>
      <c r="I411" s="95" t="s">
        <v>472</v>
      </c>
      <c r="J411" s="95" t="str">
        <f>VLOOKUP(Revisión_Avance_Periodo!$I411,BD_Seguimiento_OAP_2019!$L:$M,2,FALSE)</f>
        <v>Desarrollar acciones de divulgación a los supervisados en temas especificos que coadyuven a la mejor prestación del servicio (Foros, Circulares, Skype, otros medios)</v>
      </c>
      <c r="K411" s="119" t="s">
        <v>57</v>
      </c>
      <c r="L411" s="172">
        <v>4.4642857142857152E-4</v>
      </c>
      <c r="M411" s="182" t="s">
        <v>105</v>
      </c>
      <c r="N411" s="190">
        <f>INDEX(BD_Seguimiento_OAP_2019!$AH$3:$AS$294,MATCH(Revisión_Avance_Periodo!$I411,BD_Seguimiento_OAP_2019!$L$3:$L$294,0),MATCH(Revisión_Avance_Periodo!$M411,BD_Seguimiento_OAP_2019!$AH$2:$AS$2,0))</f>
        <v>0</v>
      </c>
      <c r="O411" s="190">
        <f>INDEX(BD_Seguimiento_OAP_2019!$AV$3:$BG$294,MATCH(Revisión_Avance_Periodo!$I411,BD_Seguimiento_OAP_2019!$L$3:$L$294,0),MATCH(Revisión_Avance_Periodo!$M411,BD_Seguimiento_OAP_2019!$AV$2:$BG$2,0))</f>
        <v>0</v>
      </c>
      <c r="P411" s="175">
        <f t="shared" si="79"/>
        <v>0</v>
      </c>
      <c r="Q411" s="182" t="str">
        <f>VLOOKUP(P411,Tabla_Indicador_Gestion4[#All],3,TRUE)</f>
        <v>Por Ejecutar</v>
      </c>
      <c r="R411" s="236">
        <f>SUBTOTAL(9,$N$410:$N411)</f>
        <v>0</v>
      </c>
      <c r="S411" s="230">
        <f>SUBTOTAL(9,$O$410:$O411)</f>
        <v>0</v>
      </c>
      <c r="T411" s="231">
        <f>IFERROR(+Revisión_Avance_Periodo!$S411/Revisión_Avance_Periodo!$R411,0)</f>
        <v>0</v>
      </c>
      <c r="U411" s="184"/>
      <c r="V411" s="185"/>
      <c r="W411" s="183"/>
      <c r="X411" s="183"/>
      <c r="Y411" s="183"/>
      <c r="Z411" s="186"/>
      <c r="AA411" s="187"/>
    </row>
    <row r="412" spans="1:27" x14ac:dyDescent="0.25">
      <c r="A412" s="88">
        <v>35</v>
      </c>
      <c r="B412" s="91" t="str">
        <f>CONCATENATE(Revisión_Avance_Periodo!$C412,";",Revisión_Avance_Periodo!$E412,";",Revisión_Avance_Periodo!$I412)</f>
        <v>OE1;PR_10;ACT_258</v>
      </c>
      <c r="C412" s="170" t="s">
        <v>9</v>
      </c>
      <c r="D412" s="171" t="str">
        <f>VLOOKUP(Revisión_Avance_Periodo!$C412,Componentes_BD!$F$1:$G$5,2,FALSE)</f>
        <v>Fortalecer la Vigilancia.</v>
      </c>
      <c r="E412" s="106" t="s">
        <v>12</v>
      </c>
      <c r="F412" s="89">
        <v>2</v>
      </c>
      <c r="G412" s="89" t="str">
        <f>VLOOKUP(Revisión_Avance_Periodo!$A412,BD_Seguimiento_OAP_2019!$A$2:$G$294,7,FALSE)</f>
        <v>PAI</v>
      </c>
      <c r="H412" s="89" t="str">
        <f>VLOOKUP(Revisión_Avance_Periodo!$A412,BD_Seguimiento_OAP_2019!$A$2:$J$294,10,FALSE)</f>
        <v>PAI_01 - Operacional</v>
      </c>
      <c r="I412" s="89" t="s">
        <v>472</v>
      </c>
      <c r="J412" s="89" t="str">
        <f>VLOOKUP(Revisión_Avance_Periodo!$I412,BD_Seguimiento_OAP_2019!$L:$M,2,FALSE)</f>
        <v>Desarrollar acciones de divulgación a los supervisados en temas especificos que coadyuven a la mejor prestación del servicio (Foros, Circulares, Skype, otros medios)</v>
      </c>
      <c r="K412" s="106" t="s">
        <v>57</v>
      </c>
      <c r="L412" s="172">
        <v>4.4642857142857152E-4</v>
      </c>
      <c r="M412" s="173" t="s">
        <v>106</v>
      </c>
      <c r="N412" s="190">
        <f>INDEX(BD_Seguimiento_OAP_2019!$AH$3:$AS$294,MATCH(Revisión_Avance_Periodo!$I412,BD_Seguimiento_OAP_2019!$L$3:$L$294,0),MATCH(Revisión_Avance_Periodo!$M412,BD_Seguimiento_OAP_2019!$AH$2:$AS$2,0))</f>
        <v>0</v>
      </c>
      <c r="O412" s="190">
        <f>INDEX(BD_Seguimiento_OAP_2019!$AV$3:$BG$294,MATCH(Revisión_Avance_Periodo!$I412,BD_Seguimiento_OAP_2019!$L$3:$L$294,0),MATCH(Revisión_Avance_Periodo!$M412,BD_Seguimiento_OAP_2019!$AV$2:$BG$2,0))</f>
        <v>0</v>
      </c>
      <c r="P412" s="175">
        <f t="shared" si="79"/>
        <v>0</v>
      </c>
      <c r="Q412" s="173" t="str">
        <f>VLOOKUP(P412,Tabla_Indicador_Gestion4[#All],3,TRUE)</f>
        <v>Por Ejecutar</v>
      </c>
      <c r="R412" s="236">
        <f>SUBTOTAL(9,$N$410:$N412)</f>
        <v>0</v>
      </c>
      <c r="S412" s="230">
        <f>SUBTOTAL(9,$O$410:$O412)</f>
        <v>0</v>
      </c>
      <c r="T412" s="231">
        <f>IFERROR(+Revisión_Avance_Periodo!$S412/Revisión_Avance_Periodo!$R412,0)</f>
        <v>0</v>
      </c>
      <c r="U412" s="184"/>
      <c r="V412" s="185"/>
      <c r="W412" s="183"/>
      <c r="X412" s="183"/>
      <c r="Y412" s="183"/>
      <c r="Z412" s="186"/>
      <c r="AA412" s="187"/>
    </row>
    <row r="413" spans="1:27" x14ac:dyDescent="0.25">
      <c r="A413" s="94">
        <v>35</v>
      </c>
      <c r="B413" s="96" t="str">
        <f>CONCATENATE(Revisión_Avance_Periodo!$C413,";",Revisión_Avance_Periodo!$E413,";",Revisión_Avance_Periodo!$I413)</f>
        <v>OE1;PR_10;ACT_258</v>
      </c>
      <c r="C413" s="180" t="s">
        <v>9</v>
      </c>
      <c r="D413" s="181" t="str">
        <f>VLOOKUP(Revisión_Avance_Periodo!$C413,Componentes_BD!$F$1:$G$5,2,FALSE)</f>
        <v>Fortalecer la Vigilancia.</v>
      </c>
      <c r="E413" s="119" t="s">
        <v>12</v>
      </c>
      <c r="F413" s="95">
        <v>2</v>
      </c>
      <c r="G413" s="95" t="str">
        <f>VLOOKUP(Revisión_Avance_Periodo!$A413,BD_Seguimiento_OAP_2019!$A$2:$G$294,7,FALSE)</f>
        <v>PAI</v>
      </c>
      <c r="H413" s="95" t="str">
        <f>VLOOKUP(Revisión_Avance_Periodo!$A413,BD_Seguimiento_OAP_2019!$A$2:$J$294,10,FALSE)</f>
        <v>PAI_01 - Operacional</v>
      </c>
      <c r="I413" s="95" t="s">
        <v>472</v>
      </c>
      <c r="J413" s="95" t="str">
        <f>VLOOKUP(Revisión_Avance_Periodo!$I413,BD_Seguimiento_OAP_2019!$L:$M,2,FALSE)</f>
        <v>Desarrollar acciones de divulgación a los supervisados en temas especificos que coadyuven a la mejor prestación del servicio (Foros, Circulares, Skype, otros medios)</v>
      </c>
      <c r="K413" s="119" t="s">
        <v>57</v>
      </c>
      <c r="L413" s="172">
        <v>4.4642857142857152E-4</v>
      </c>
      <c r="M413" s="182" t="s">
        <v>107</v>
      </c>
      <c r="N413" s="190">
        <f>INDEX(BD_Seguimiento_OAP_2019!$AH$3:$AS$294,MATCH(Revisión_Avance_Periodo!$I413,BD_Seguimiento_OAP_2019!$L$3:$L$294,0),MATCH(Revisión_Avance_Periodo!$M413,BD_Seguimiento_OAP_2019!$AH$2:$AS$2,0))</f>
        <v>0</v>
      </c>
      <c r="O413" s="190">
        <f>INDEX(BD_Seguimiento_OAP_2019!$AV$3:$BG$294,MATCH(Revisión_Avance_Periodo!$I413,BD_Seguimiento_OAP_2019!$L$3:$L$294,0),MATCH(Revisión_Avance_Periodo!$M413,BD_Seguimiento_OAP_2019!$AV$2:$BG$2,0))</f>
        <v>0</v>
      </c>
      <c r="P413" s="175">
        <f t="shared" si="79"/>
        <v>0</v>
      </c>
      <c r="Q413" s="182" t="str">
        <f>VLOOKUP(P413,Tabla_Indicador_Gestion4[#All],3,TRUE)</f>
        <v>Por Ejecutar</v>
      </c>
      <c r="R413" s="236">
        <f>SUBTOTAL(9,$N$410:$N413)</f>
        <v>0</v>
      </c>
      <c r="S413" s="230">
        <f>SUBTOTAL(9,$O$410:$O413)</f>
        <v>0</v>
      </c>
      <c r="T413" s="231">
        <f>IFERROR(+Revisión_Avance_Periodo!$S413/Revisión_Avance_Periodo!$R413,0)</f>
        <v>0</v>
      </c>
      <c r="U413" s="184"/>
      <c r="V413" s="185"/>
      <c r="W413" s="183"/>
      <c r="X413" s="183"/>
      <c r="Y413" s="183"/>
      <c r="Z413" s="186"/>
      <c r="AA413" s="187"/>
    </row>
    <row r="414" spans="1:27" x14ac:dyDescent="0.25">
      <c r="A414" s="88">
        <v>35</v>
      </c>
      <c r="B414" s="91" t="str">
        <f>CONCATENATE(Revisión_Avance_Periodo!$C414,";",Revisión_Avance_Periodo!$E414,";",Revisión_Avance_Periodo!$I414)</f>
        <v>OE1;PR_10;ACT_258</v>
      </c>
      <c r="C414" s="170" t="s">
        <v>9</v>
      </c>
      <c r="D414" s="171" t="str">
        <f>VLOOKUP(Revisión_Avance_Periodo!$C414,Componentes_BD!$F$1:$G$5,2,FALSE)</f>
        <v>Fortalecer la Vigilancia.</v>
      </c>
      <c r="E414" s="106" t="s">
        <v>12</v>
      </c>
      <c r="F414" s="89">
        <v>2</v>
      </c>
      <c r="G414" s="89" t="str">
        <f>VLOOKUP(Revisión_Avance_Periodo!$A414,BD_Seguimiento_OAP_2019!$A$2:$G$294,7,FALSE)</f>
        <v>PAI</v>
      </c>
      <c r="H414" s="89" t="str">
        <f>VLOOKUP(Revisión_Avance_Periodo!$A414,BD_Seguimiento_OAP_2019!$A$2:$J$294,10,FALSE)</f>
        <v>PAI_01 - Operacional</v>
      </c>
      <c r="I414" s="89" t="s">
        <v>472</v>
      </c>
      <c r="J414" s="89" t="str">
        <f>VLOOKUP(Revisión_Avance_Periodo!$I414,BD_Seguimiento_OAP_2019!$L:$M,2,FALSE)</f>
        <v>Desarrollar acciones de divulgación a los supervisados en temas especificos que coadyuven a la mejor prestación del servicio (Foros, Circulares, Skype, otros medios)</v>
      </c>
      <c r="K414" s="106" t="s">
        <v>57</v>
      </c>
      <c r="L414" s="172">
        <v>4.4642857142857152E-4</v>
      </c>
      <c r="M414" s="173" t="s">
        <v>108</v>
      </c>
      <c r="N414" s="190">
        <f>INDEX(BD_Seguimiento_OAP_2019!$AH$3:$AS$294,MATCH(Revisión_Avance_Periodo!$I414,BD_Seguimiento_OAP_2019!$L$3:$L$294,0),MATCH(Revisión_Avance_Periodo!$M414,BD_Seguimiento_OAP_2019!$AH$2:$AS$2,0))</f>
        <v>0</v>
      </c>
      <c r="O414" s="190">
        <f>INDEX(BD_Seguimiento_OAP_2019!$AV$3:$BG$294,MATCH(Revisión_Avance_Periodo!$I414,BD_Seguimiento_OAP_2019!$L$3:$L$294,0),MATCH(Revisión_Avance_Periodo!$M414,BD_Seguimiento_OAP_2019!$AV$2:$BG$2,0))</f>
        <v>0</v>
      </c>
      <c r="P414" s="175">
        <f t="shared" si="79"/>
        <v>0</v>
      </c>
      <c r="Q414" s="173" t="str">
        <f>VLOOKUP(P414,Tabla_Indicador_Gestion4[#All],3,TRUE)</f>
        <v>Por Ejecutar</v>
      </c>
      <c r="R414" s="236">
        <f>SUBTOTAL(9,$N$410:$N414)</f>
        <v>0</v>
      </c>
      <c r="S414" s="230">
        <f>SUBTOTAL(9,$O$410:$O414)</f>
        <v>0</v>
      </c>
      <c r="T414" s="231">
        <f>IFERROR(+Revisión_Avance_Periodo!$S414/Revisión_Avance_Periodo!$R414,0)</f>
        <v>0</v>
      </c>
      <c r="U414" s="184"/>
      <c r="V414" s="185"/>
      <c r="W414" s="183"/>
      <c r="X414" s="183"/>
      <c r="Y414" s="183"/>
      <c r="Z414" s="186"/>
      <c r="AA414" s="187"/>
    </row>
    <row r="415" spans="1:27" x14ac:dyDescent="0.25">
      <c r="A415" s="94">
        <v>35</v>
      </c>
      <c r="B415" s="96" t="str">
        <f>CONCATENATE(Revisión_Avance_Periodo!$C415,";",Revisión_Avance_Periodo!$E415,";",Revisión_Avance_Periodo!$I415)</f>
        <v>OE1;PR_10;ACT_258</v>
      </c>
      <c r="C415" s="180" t="s">
        <v>9</v>
      </c>
      <c r="D415" s="181" t="str">
        <f>VLOOKUP(Revisión_Avance_Periodo!$C415,Componentes_BD!$F$1:$G$5,2,FALSE)</f>
        <v>Fortalecer la Vigilancia.</v>
      </c>
      <c r="E415" s="119" t="s">
        <v>12</v>
      </c>
      <c r="F415" s="95">
        <v>2</v>
      </c>
      <c r="G415" s="95" t="str">
        <f>VLOOKUP(Revisión_Avance_Periodo!$A415,BD_Seguimiento_OAP_2019!$A$2:$G$294,7,FALSE)</f>
        <v>PAI</v>
      </c>
      <c r="H415" s="95" t="str">
        <f>VLOOKUP(Revisión_Avance_Periodo!$A415,BD_Seguimiento_OAP_2019!$A$2:$J$294,10,FALSE)</f>
        <v>PAI_01 - Operacional</v>
      </c>
      <c r="I415" s="95" t="s">
        <v>472</v>
      </c>
      <c r="J415" s="95" t="str">
        <f>VLOOKUP(Revisión_Avance_Periodo!$I415,BD_Seguimiento_OAP_2019!$L:$M,2,FALSE)</f>
        <v>Desarrollar acciones de divulgación a los supervisados en temas especificos que coadyuven a la mejor prestación del servicio (Foros, Circulares, Skype, otros medios)</v>
      </c>
      <c r="K415" s="119" t="s">
        <v>57</v>
      </c>
      <c r="L415" s="172">
        <v>4.4642857142857152E-4</v>
      </c>
      <c r="M415" s="182" t="s">
        <v>109</v>
      </c>
      <c r="N415" s="190">
        <f>INDEX(BD_Seguimiento_OAP_2019!$AH$3:$AS$294,MATCH(Revisión_Avance_Periodo!$I415,BD_Seguimiento_OAP_2019!$L$3:$L$294,0),MATCH(Revisión_Avance_Periodo!$M415,BD_Seguimiento_OAP_2019!$AH$2:$AS$2,0))</f>
        <v>1</v>
      </c>
      <c r="O415" s="190">
        <f>INDEX(BD_Seguimiento_OAP_2019!$AV$3:$BG$294,MATCH(Revisión_Avance_Periodo!$I415,BD_Seguimiento_OAP_2019!$L$3:$L$294,0),MATCH(Revisión_Avance_Periodo!$M415,BD_Seguimiento_OAP_2019!$AV$2:$BG$2,0))</f>
        <v>2</v>
      </c>
      <c r="P415" s="197">
        <f t="shared" si="76"/>
        <v>2</v>
      </c>
      <c r="Q415" s="182" t="str">
        <f>VLOOKUP(P415,Tabla_Indicador_Gestion4[#All],3,TRUE)</f>
        <v>Culminada</v>
      </c>
      <c r="R415" s="236">
        <f>SUBTOTAL(9,$N$410:$N415)</f>
        <v>1</v>
      </c>
      <c r="S415" s="230">
        <f>SUBTOTAL(9,$O$410:$O415)</f>
        <v>2</v>
      </c>
      <c r="T415" s="231">
        <f>IFERROR(+Revisión_Avance_Periodo!$S415/Revisión_Avance_Periodo!$R415,0)</f>
        <v>2</v>
      </c>
      <c r="U415" s="184"/>
      <c r="V415" s="185"/>
      <c r="W415" s="183"/>
      <c r="X415" s="183"/>
      <c r="Y415" s="183"/>
      <c r="Z415" s="186"/>
      <c r="AA415" s="187"/>
    </row>
    <row r="416" spans="1:27" x14ac:dyDescent="0.25">
      <c r="A416" s="88">
        <v>35</v>
      </c>
      <c r="B416" s="91" t="str">
        <f>CONCATENATE(Revisión_Avance_Periodo!$C416,";",Revisión_Avance_Periodo!$E416,";",Revisión_Avance_Periodo!$I416)</f>
        <v>OE1;PR_10;ACT_258</v>
      </c>
      <c r="C416" s="170" t="s">
        <v>9</v>
      </c>
      <c r="D416" s="171" t="str">
        <f>VLOOKUP(Revisión_Avance_Periodo!$C416,Componentes_BD!$F$1:$G$5,2,FALSE)</f>
        <v>Fortalecer la Vigilancia.</v>
      </c>
      <c r="E416" s="106" t="s">
        <v>12</v>
      </c>
      <c r="F416" s="89">
        <v>2</v>
      </c>
      <c r="G416" s="89" t="str">
        <f>VLOOKUP(Revisión_Avance_Periodo!$A416,BD_Seguimiento_OAP_2019!$A$2:$G$294,7,FALSE)</f>
        <v>PAI</v>
      </c>
      <c r="H416" s="89" t="str">
        <f>VLOOKUP(Revisión_Avance_Periodo!$A416,BD_Seguimiento_OAP_2019!$A$2:$J$294,10,FALSE)</f>
        <v>PAI_01 - Operacional</v>
      </c>
      <c r="I416" s="89" t="s">
        <v>472</v>
      </c>
      <c r="J416" s="89" t="str">
        <f>VLOOKUP(Revisión_Avance_Periodo!$I416,BD_Seguimiento_OAP_2019!$L:$M,2,FALSE)</f>
        <v>Desarrollar acciones de divulgación a los supervisados en temas especificos que coadyuven a la mejor prestación del servicio (Foros, Circulares, Skype, otros medios)</v>
      </c>
      <c r="K416" s="106" t="s">
        <v>57</v>
      </c>
      <c r="L416" s="172">
        <v>4.4642857142857152E-4</v>
      </c>
      <c r="M416" s="173" t="s">
        <v>110</v>
      </c>
      <c r="N416" s="190">
        <f>INDEX(BD_Seguimiento_OAP_2019!$AH$3:$AS$294,MATCH(Revisión_Avance_Periodo!$I416,BD_Seguimiento_OAP_2019!$L$3:$L$294,0),MATCH(Revisión_Avance_Periodo!$M416,BD_Seguimiento_OAP_2019!$AH$2:$AS$2,0))</f>
        <v>0</v>
      </c>
      <c r="O416" s="190">
        <f>INDEX(BD_Seguimiento_OAP_2019!$AV$3:$BG$294,MATCH(Revisión_Avance_Periodo!$I416,BD_Seguimiento_OAP_2019!$L$3:$L$294,0),MATCH(Revisión_Avance_Periodo!$M416,BD_Seguimiento_OAP_2019!$AV$2:$BG$2,0))</f>
        <v>0</v>
      </c>
      <c r="P416" s="175">
        <f t="shared" ref="P416:P420" si="81">IFERROR((O416/N416),0)</f>
        <v>0</v>
      </c>
      <c r="Q416" s="173" t="str">
        <f>VLOOKUP(P416,Tabla_Indicador_Gestion4[#All],3,TRUE)</f>
        <v>Por Ejecutar</v>
      </c>
      <c r="R416" s="236">
        <f>SUBTOTAL(9,$N$410:$N416)</f>
        <v>1</v>
      </c>
      <c r="S416" s="230">
        <f>SUBTOTAL(9,$O$410:$O416)</f>
        <v>2</v>
      </c>
      <c r="T416" s="231">
        <f>IFERROR(+Revisión_Avance_Periodo!$S416/Revisión_Avance_Periodo!$R416,0)</f>
        <v>2</v>
      </c>
      <c r="U416" s="184"/>
      <c r="V416" s="185"/>
      <c r="W416" s="183"/>
      <c r="X416" s="183"/>
      <c r="Y416" s="183"/>
      <c r="Z416" s="186"/>
      <c r="AA416" s="187"/>
    </row>
    <row r="417" spans="1:27" x14ac:dyDescent="0.25">
      <c r="A417" s="94">
        <v>35</v>
      </c>
      <c r="B417" s="96" t="str">
        <f>CONCATENATE(Revisión_Avance_Periodo!$C417,";",Revisión_Avance_Periodo!$E417,";",Revisión_Avance_Periodo!$I417)</f>
        <v>OE1;PR_10;ACT_258</v>
      </c>
      <c r="C417" s="180" t="s">
        <v>9</v>
      </c>
      <c r="D417" s="181" t="str">
        <f>VLOOKUP(Revisión_Avance_Periodo!$C417,Componentes_BD!$F$1:$G$5,2,FALSE)</f>
        <v>Fortalecer la Vigilancia.</v>
      </c>
      <c r="E417" s="119" t="s">
        <v>12</v>
      </c>
      <c r="F417" s="95">
        <v>2</v>
      </c>
      <c r="G417" s="95" t="str">
        <f>VLOOKUP(Revisión_Avance_Periodo!$A417,BD_Seguimiento_OAP_2019!$A$2:$G$294,7,FALSE)</f>
        <v>PAI</v>
      </c>
      <c r="H417" s="95" t="str">
        <f>VLOOKUP(Revisión_Avance_Periodo!$A417,BD_Seguimiento_OAP_2019!$A$2:$J$294,10,FALSE)</f>
        <v>PAI_01 - Operacional</v>
      </c>
      <c r="I417" s="95" t="s">
        <v>472</v>
      </c>
      <c r="J417" s="95" t="str">
        <f>VLOOKUP(Revisión_Avance_Periodo!$I417,BD_Seguimiento_OAP_2019!$L:$M,2,FALSE)</f>
        <v>Desarrollar acciones de divulgación a los supervisados en temas especificos que coadyuven a la mejor prestación del servicio (Foros, Circulares, Skype, otros medios)</v>
      </c>
      <c r="K417" s="119" t="s">
        <v>57</v>
      </c>
      <c r="L417" s="172">
        <v>4.4642857142857152E-4</v>
      </c>
      <c r="M417" s="182" t="s">
        <v>111</v>
      </c>
      <c r="N417" s="190">
        <f>INDEX(BD_Seguimiento_OAP_2019!$AH$3:$AS$294,MATCH(Revisión_Avance_Periodo!$I417,BD_Seguimiento_OAP_2019!$L$3:$L$294,0),MATCH(Revisión_Avance_Periodo!$M417,BD_Seguimiento_OAP_2019!$AH$2:$AS$2,0))</f>
        <v>0</v>
      </c>
      <c r="O417" s="190">
        <f>INDEX(BD_Seguimiento_OAP_2019!$AV$3:$BG$294,MATCH(Revisión_Avance_Periodo!$I417,BD_Seguimiento_OAP_2019!$L$3:$L$294,0),MATCH(Revisión_Avance_Periodo!$M417,BD_Seguimiento_OAP_2019!$AV$2:$BG$2,0))</f>
        <v>0</v>
      </c>
      <c r="P417" s="175">
        <f t="shared" si="81"/>
        <v>0</v>
      </c>
      <c r="Q417" s="182" t="str">
        <f>VLOOKUP(P417,Tabla_Indicador_Gestion4[#All],3,TRUE)</f>
        <v>Por Ejecutar</v>
      </c>
      <c r="R417" s="236">
        <f>SUBTOTAL(9,$N$410:$N417)</f>
        <v>1</v>
      </c>
      <c r="S417" s="230">
        <f>SUBTOTAL(9,$O$410:$O417)</f>
        <v>2</v>
      </c>
      <c r="T417" s="231">
        <f>IFERROR(+Revisión_Avance_Periodo!$S417/Revisión_Avance_Periodo!$R417,0)</f>
        <v>2</v>
      </c>
      <c r="U417" s="184"/>
      <c r="V417" s="185"/>
      <c r="W417" s="183"/>
      <c r="X417" s="183"/>
      <c r="Y417" s="183"/>
      <c r="Z417" s="186"/>
      <c r="AA417" s="187"/>
    </row>
    <row r="418" spans="1:27" x14ac:dyDescent="0.25">
      <c r="A418" s="88">
        <v>35</v>
      </c>
      <c r="B418" s="91" t="str">
        <f>CONCATENATE(Revisión_Avance_Periodo!$C418,";",Revisión_Avance_Periodo!$E418,";",Revisión_Avance_Periodo!$I418)</f>
        <v>OE1;PR_10;ACT_258</v>
      </c>
      <c r="C418" s="170" t="s">
        <v>9</v>
      </c>
      <c r="D418" s="171" t="str">
        <f>VLOOKUP(Revisión_Avance_Periodo!$C418,Componentes_BD!$F$1:$G$5,2,FALSE)</f>
        <v>Fortalecer la Vigilancia.</v>
      </c>
      <c r="E418" s="106" t="s">
        <v>12</v>
      </c>
      <c r="F418" s="89">
        <v>2</v>
      </c>
      <c r="G418" s="89" t="str">
        <f>VLOOKUP(Revisión_Avance_Periodo!$A418,BD_Seguimiento_OAP_2019!$A$2:$G$294,7,FALSE)</f>
        <v>PAI</v>
      </c>
      <c r="H418" s="89" t="str">
        <f>VLOOKUP(Revisión_Avance_Periodo!$A418,BD_Seguimiento_OAP_2019!$A$2:$J$294,10,FALSE)</f>
        <v>PAI_01 - Operacional</v>
      </c>
      <c r="I418" s="89" t="s">
        <v>472</v>
      </c>
      <c r="J418" s="89" t="str">
        <f>VLOOKUP(Revisión_Avance_Periodo!$I418,BD_Seguimiento_OAP_2019!$L:$M,2,FALSE)</f>
        <v>Desarrollar acciones de divulgación a los supervisados en temas especificos que coadyuven a la mejor prestación del servicio (Foros, Circulares, Skype, otros medios)</v>
      </c>
      <c r="K418" s="106" t="s">
        <v>57</v>
      </c>
      <c r="L418" s="172">
        <v>4.4642857142857152E-4</v>
      </c>
      <c r="M418" s="173" t="s">
        <v>112</v>
      </c>
      <c r="N418" s="190">
        <f>INDEX(BD_Seguimiento_OAP_2019!$AH$3:$AS$294,MATCH(Revisión_Avance_Periodo!$I418,BD_Seguimiento_OAP_2019!$L$3:$L$294,0),MATCH(Revisión_Avance_Periodo!$M418,BD_Seguimiento_OAP_2019!$AH$2:$AS$2,0))</f>
        <v>0</v>
      </c>
      <c r="O418" s="190">
        <f>INDEX(BD_Seguimiento_OAP_2019!$AV$3:$BG$294,MATCH(Revisión_Avance_Periodo!$I418,BD_Seguimiento_OAP_2019!$L$3:$L$294,0),MATCH(Revisión_Avance_Periodo!$M418,BD_Seguimiento_OAP_2019!$AV$2:$BG$2,0))</f>
        <v>0</v>
      </c>
      <c r="P418" s="175">
        <f t="shared" si="81"/>
        <v>0</v>
      </c>
      <c r="Q418" s="173" t="str">
        <f>VLOOKUP(P418,Tabla_Indicador_Gestion4[#All],3,TRUE)</f>
        <v>Por Ejecutar</v>
      </c>
      <c r="R418" s="236">
        <f>SUBTOTAL(9,$N$410:$N418)</f>
        <v>1</v>
      </c>
      <c r="S418" s="230">
        <f>SUBTOTAL(9,$O$410:$O418)</f>
        <v>2</v>
      </c>
      <c r="T418" s="231">
        <f>IFERROR(+Revisión_Avance_Periodo!$S418/Revisión_Avance_Periodo!$R418,0)</f>
        <v>2</v>
      </c>
      <c r="U418" s="184"/>
      <c r="V418" s="185"/>
      <c r="W418" s="183"/>
      <c r="X418" s="183"/>
      <c r="Y418" s="183"/>
      <c r="Z418" s="186"/>
      <c r="AA418" s="187"/>
    </row>
    <row r="419" spans="1:27" x14ac:dyDescent="0.25">
      <c r="A419" s="94">
        <v>35</v>
      </c>
      <c r="B419" s="96" t="str">
        <f>CONCATENATE(Revisión_Avance_Periodo!$C419,";",Revisión_Avance_Periodo!$E419,";",Revisión_Avance_Periodo!$I419)</f>
        <v>OE1;PR_10;ACT_258</v>
      </c>
      <c r="C419" s="180" t="s">
        <v>9</v>
      </c>
      <c r="D419" s="181" t="str">
        <f>VLOOKUP(Revisión_Avance_Periodo!$C419,Componentes_BD!$F$1:$G$5,2,FALSE)</f>
        <v>Fortalecer la Vigilancia.</v>
      </c>
      <c r="E419" s="119" t="s">
        <v>12</v>
      </c>
      <c r="F419" s="95">
        <v>2</v>
      </c>
      <c r="G419" s="95" t="str">
        <f>VLOOKUP(Revisión_Avance_Periodo!$A419,BD_Seguimiento_OAP_2019!$A$2:$G$294,7,FALSE)</f>
        <v>PAI</v>
      </c>
      <c r="H419" s="95" t="str">
        <f>VLOOKUP(Revisión_Avance_Periodo!$A419,BD_Seguimiento_OAP_2019!$A$2:$J$294,10,FALSE)</f>
        <v>PAI_01 - Operacional</v>
      </c>
      <c r="I419" s="95" t="s">
        <v>472</v>
      </c>
      <c r="J419" s="95" t="str">
        <f>VLOOKUP(Revisión_Avance_Periodo!$I419,BD_Seguimiento_OAP_2019!$L:$M,2,FALSE)</f>
        <v>Desarrollar acciones de divulgación a los supervisados en temas especificos que coadyuven a la mejor prestación del servicio (Foros, Circulares, Skype, otros medios)</v>
      </c>
      <c r="K419" s="119" t="s">
        <v>57</v>
      </c>
      <c r="L419" s="172">
        <v>4.4642857142857152E-4</v>
      </c>
      <c r="M419" s="182" t="s">
        <v>113</v>
      </c>
      <c r="N419" s="190">
        <f>INDEX(BD_Seguimiento_OAP_2019!$AH$3:$AS$294,MATCH(Revisión_Avance_Periodo!$I419,BD_Seguimiento_OAP_2019!$L$3:$L$294,0),MATCH(Revisión_Avance_Periodo!$M419,BD_Seguimiento_OAP_2019!$AH$2:$AS$2,0))</f>
        <v>0</v>
      </c>
      <c r="O419" s="190">
        <f>INDEX(BD_Seguimiento_OAP_2019!$AV$3:$BG$294,MATCH(Revisión_Avance_Periodo!$I419,BD_Seguimiento_OAP_2019!$L$3:$L$294,0),MATCH(Revisión_Avance_Periodo!$M419,BD_Seguimiento_OAP_2019!$AV$2:$BG$2,0))</f>
        <v>0</v>
      </c>
      <c r="P419" s="175">
        <f t="shared" si="81"/>
        <v>0</v>
      </c>
      <c r="Q419" s="182" t="str">
        <f>VLOOKUP(P419,Tabla_Indicador_Gestion4[#All],3,TRUE)</f>
        <v>Por Ejecutar</v>
      </c>
      <c r="R419" s="236">
        <f>SUBTOTAL(9,$N$410:$N419)</f>
        <v>1</v>
      </c>
      <c r="S419" s="230">
        <f>SUBTOTAL(9,$O$410:$O419)</f>
        <v>2</v>
      </c>
      <c r="T419" s="231">
        <f>IFERROR(+Revisión_Avance_Periodo!$S419/Revisión_Avance_Periodo!$R419,0)</f>
        <v>2</v>
      </c>
      <c r="U419" s="184"/>
      <c r="V419" s="185"/>
      <c r="W419" s="183"/>
      <c r="X419" s="183"/>
      <c r="Y419" s="183"/>
      <c r="Z419" s="186"/>
      <c r="AA419" s="187"/>
    </row>
    <row r="420" spans="1:27" x14ac:dyDescent="0.25">
      <c r="A420" s="88">
        <v>35</v>
      </c>
      <c r="B420" s="91" t="str">
        <f>CONCATENATE(Revisión_Avance_Periodo!$C420,";",Revisión_Avance_Periodo!$E420,";",Revisión_Avance_Periodo!$I420)</f>
        <v>OE1;PR_10;ACT_258</v>
      </c>
      <c r="C420" s="170" t="s">
        <v>9</v>
      </c>
      <c r="D420" s="171" t="str">
        <f>VLOOKUP(Revisión_Avance_Periodo!$C420,Componentes_BD!$F$1:$G$5,2,FALSE)</f>
        <v>Fortalecer la Vigilancia.</v>
      </c>
      <c r="E420" s="106" t="s">
        <v>12</v>
      </c>
      <c r="F420" s="89">
        <v>2</v>
      </c>
      <c r="G420" s="89" t="str">
        <f>VLOOKUP(Revisión_Avance_Periodo!$A420,BD_Seguimiento_OAP_2019!$A$2:$G$294,7,FALSE)</f>
        <v>PAI</v>
      </c>
      <c r="H420" s="89" t="str">
        <f>VLOOKUP(Revisión_Avance_Periodo!$A420,BD_Seguimiento_OAP_2019!$A$2:$J$294,10,FALSE)</f>
        <v>PAI_01 - Operacional</v>
      </c>
      <c r="I420" s="89" t="s">
        <v>472</v>
      </c>
      <c r="J420" s="89" t="str">
        <f>VLOOKUP(Revisión_Avance_Periodo!$I420,BD_Seguimiento_OAP_2019!$L:$M,2,FALSE)</f>
        <v>Desarrollar acciones de divulgación a los supervisados en temas especificos que coadyuven a la mejor prestación del servicio (Foros, Circulares, Skype, otros medios)</v>
      </c>
      <c r="K420" s="106" t="s">
        <v>57</v>
      </c>
      <c r="L420" s="172">
        <v>4.4642857142857152E-4</v>
      </c>
      <c r="M420" s="173" t="s">
        <v>114</v>
      </c>
      <c r="N420" s="190">
        <f>INDEX(BD_Seguimiento_OAP_2019!$AH$3:$AS$294,MATCH(Revisión_Avance_Periodo!$I420,BD_Seguimiento_OAP_2019!$L$3:$L$294,0),MATCH(Revisión_Avance_Periodo!$M420,BD_Seguimiento_OAP_2019!$AH$2:$AS$2,0))</f>
        <v>0</v>
      </c>
      <c r="O420" s="190">
        <f>INDEX(BD_Seguimiento_OAP_2019!$AV$3:$BG$294,MATCH(Revisión_Avance_Periodo!$I420,BD_Seguimiento_OAP_2019!$L$3:$L$294,0),MATCH(Revisión_Avance_Periodo!$M420,BD_Seguimiento_OAP_2019!$AV$2:$BG$2,0))</f>
        <v>0</v>
      </c>
      <c r="P420" s="175">
        <f t="shared" si="81"/>
        <v>0</v>
      </c>
      <c r="Q420" s="173" t="str">
        <f>VLOOKUP(P420,Tabla_Indicador_Gestion4[#All],3,TRUE)</f>
        <v>Por Ejecutar</v>
      </c>
      <c r="R420" s="236">
        <f>SUBTOTAL(9,$N$410:$N420)</f>
        <v>1</v>
      </c>
      <c r="S420" s="230">
        <f>SUBTOTAL(9,$O$410:$O420)</f>
        <v>2</v>
      </c>
      <c r="T420" s="231">
        <f>IFERROR(+Revisión_Avance_Periodo!$S420/Revisión_Avance_Periodo!$R420,0)</f>
        <v>2</v>
      </c>
      <c r="U420" s="184"/>
      <c r="V420" s="185"/>
      <c r="W420" s="183"/>
      <c r="X420" s="183"/>
      <c r="Y420" s="183"/>
      <c r="Z420" s="186"/>
      <c r="AA420" s="187"/>
    </row>
    <row r="421" spans="1:27" ht="15.75" thickBot="1" x14ac:dyDescent="0.3">
      <c r="A421" s="94">
        <v>35</v>
      </c>
      <c r="B421" s="96" t="str">
        <f>CONCATENATE(Revisión_Avance_Periodo!$C421,";",Revisión_Avance_Periodo!$E421,";",Revisión_Avance_Periodo!$I421)</f>
        <v>OE1;PR_10;ACT_258</v>
      </c>
      <c r="C421" s="180" t="s">
        <v>9</v>
      </c>
      <c r="D421" s="181" t="str">
        <f>VLOOKUP(Revisión_Avance_Periodo!$C421,Componentes_BD!$F$1:$G$5,2,FALSE)</f>
        <v>Fortalecer la Vigilancia.</v>
      </c>
      <c r="E421" s="119" t="s">
        <v>12</v>
      </c>
      <c r="F421" s="95">
        <v>2</v>
      </c>
      <c r="G421" s="95" t="str">
        <f>VLOOKUP(Revisión_Avance_Periodo!$A421,BD_Seguimiento_OAP_2019!$A$2:$G$294,7,FALSE)</f>
        <v>PAI</v>
      </c>
      <c r="H421" s="95" t="str">
        <f>VLOOKUP(Revisión_Avance_Periodo!$A421,BD_Seguimiento_OAP_2019!$A$2:$J$294,10,FALSE)</f>
        <v>PAI_01 - Operacional</v>
      </c>
      <c r="I421" s="95" t="s">
        <v>472</v>
      </c>
      <c r="J421" s="95" t="str">
        <f>VLOOKUP(Revisión_Avance_Periodo!$I421,BD_Seguimiento_OAP_2019!$L:$M,2,FALSE)</f>
        <v>Desarrollar acciones de divulgación a los supervisados en temas especificos que coadyuven a la mejor prestación del servicio (Foros, Circulares, Skype, otros medios)</v>
      </c>
      <c r="K421" s="119" t="s">
        <v>57</v>
      </c>
      <c r="L421" s="172">
        <v>4.4642857142857152E-4</v>
      </c>
      <c r="M421" s="182" t="s">
        <v>115</v>
      </c>
      <c r="N421" s="190">
        <f>INDEX(BD_Seguimiento_OAP_2019!$AH$3:$AS$294,MATCH(Revisión_Avance_Periodo!$I421,BD_Seguimiento_OAP_2019!$L$3:$L$294,0),MATCH(Revisión_Avance_Periodo!$M421,BD_Seguimiento_OAP_2019!$AH$2:$AS$2,0))</f>
        <v>1</v>
      </c>
      <c r="O421" s="190">
        <f>INDEX(BD_Seguimiento_OAP_2019!$AV$3:$BG$294,MATCH(Revisión_Avance_Periodo!$I421,BD_Seguimiento_OAP_2019!$L$3:$L$294,0),MATCH(Revisión_Avance_Periodo!$M421,BD_Seguimiento_OAP_2019!$AV$2:$BG$2,0))</f>
        <v>0</v>
      </c>
      <c r="P421" s="188">
        <f t="shared" si="76"/>
        <v>0</v>
      </c>
      <c r="Q421" s="182" t="str">
        <f>VLOOKUP(P421,Tabla_Indicador_Gestion4[#All],3,TRUE)</f>
        <v>Por Ejecutar</v>
      </c>
      <c r="R421" s="236">
        <f>SUBTOTAL(9,$N$410:$N421)</f>
        <v>2</v>
      </c>
      <c r="S421" s="230">
        <f>SUBTOTAL(9,$O$410:$O421)</f>
        <v>2</v>
      </c>
      <c r="T421" s="231">
        <f>IFERROR(+Revisión_Avance_Periodo!$S421/Revisión_Avance_Periodo!$R421,0)</f>
        <v>1</v>
      </c>
      <c r="U421" s="184"/>
      <c r="V421" s="185"/>
      <c r="W421" s="183"/>
      <c r="X421" s="183"/>
      <c r="Y421" s="183"/>
      <c r="Z421" s="186"/>
      <c r="AA421" s="187"/>
    </row>
    <row r="422" spans="1:27" x14ac:dyDescent="0.25">
      <c r="A422" s="88">
        <v>36</v>
      </c>
      <c r="B422" s="91" t="str">
        <f>CONCATENATE(Revisión_Avance_Periodo!$C422,";",Revisión_Avance_Periodo!$E422,";",Revisión_Avance_Periodo!$I422)</f>
        <v>OE1;PR_10;ACT_259</v>
      </c>
      <c r="C422" s="170" t="s">
        <v>9</v>
      </c>
      <c r="D422" s="171" t="str">
        <f>VLOOKUP(Revisión_Avance_Periodo!$C422,Componentes_BD!$F$1:$G$5,2,FALSE)</f>
        <v>Fortalecer la Vigilancia.</v>
      </c>
      <c r="E422" s="106" t="s">
        <v>12</v>
      </c>
      <c r="F422" s="89">
        <v>2</v>
      </c>
      <c r="G422" s="89" t="str">
        <f>VLOOKUP(Revisión_Avance_Periodo!$A422,BD_Seguimiento_OAP_2019!$A$2:$G$294,7,FALSE)</f>
        <v>PAI</v>
      </c>
      <c r="H422" s="89" t="str">
        <f>VLOOKUP(Revisión_Avance_Periodo!$A422,BD_Seguimiento_OAP_2019!$A$2:$J$294,10,FALSE)</f>
        <v>PAI_01 - Operacional</v>
      </c>
      <c r="I422" s="89" t="s">
        <v>480</v>
      </c>
      <c r="J422" s="89" t="str">
        <f>VLOOKUP(Revisión_Avance_Periodo!$I422,BD_Seguimiento_OAP_2019!$L:$M,2,FALSE)</f>
        <v>Programar visitas de inspeccion ocasionales con base en el analisis de informacion CEMAT</v>
      </c>
      <c r="K422" s="106" t="s">
        <v>57</v>
      </c>
      <c r="L422" s="172">
        <v>4.4642857142857152E-4</v>
      </c>
      <c r="M422" s="173" t="s">
        <v>104</v>
      </c>
      <c r="N422" s="190">
        <f>INDEX(BD_Seguimiento_OAP_2019!$AH$3:$AS$294,MATCH(Revisión_Avance_Periodo!$I422,BD_Seguimiento_OAP_2019!$L$3:$L$294,0),MATCH(Revisión_Avance_Periodo!$M422,BD_Seguimiento_OAP_2019!$AH$2:$AS$2,0))</f>
        <v>0</v>
      </c>
      <c r="O422" s="190">
        <f>INDEX(BD_Seguimiento_OAP_2019!$AV$3:$BG$294,MATCH(Revisión_Avance_Periodo!$I422,BD_Seguimiento_OAP_2019!$L$3:$L$294,0),MATCH(Revisión_Avance_Periodo!$M422,BD_Seguimiento_OAP_2019!$AV$2:$BG$2,0))</f>
        <v>0</v>
      </c>
      <c r="P422" s="175">
        <f t="shared" ref="P422:P426" si="82">IFERROR((O422/N422),0)</f>
        <v>0</v>
      </c>
      <c r="Q422" s="173" t="str">
        <f>VLOOKUP(P422,Tabla_Indicador_Gestion4[#All],3,TRUE)</f>
        <v>Por Ejecutar</v>
      </c>
      <c r="R422" s="235">
        <f>SUBTOTAL(9,$N$422:$N422)</f>
        <v>0</v>
      </c>
      <c r="S422" s="233">
        <f>SUBTOTAL(9,$O$422:$O422)</f>
        <v>0</v>
      </c>
      <c r="T422" s="234">
        <f>IFERROR(+Revisión_Avance_Periodo!$S422/Revisión_Avance_Periodo!$R422,0)</f>
        <v>0</v>
      </c>
      <c r="U422" s="191">
        <f>SUBTOTAL(9,N422:N433)</f>
        <v>35</v>
      </c>
      <c r="V422" s="192">
        <f>SUBTOTAL(9,O422:O433)</f>
        <v>0</v>
      </c>
      <c r="W422" s="176">
        <f t="shared" ref="W422" si="83">+V422/U422</f>
        <v>0</v>
      </c>
      <c r="X422" s="176"/>
      <c r="Y422" s="176">
        <f>100%-Revisión_Avance_Periodo!$W422</f>
        <v>1</v>
      </c>
      <c r="Z422" s="178" t="str">
        <f>VLOOKUP(W422,Tabla_Indicador_Gestion4[],3,TRUE)</f>
        <v>Por Ejecutar</v>
      </c>
      <c r="AA422" s="179">
        <f>Revisión_Avance_Periodo!$W422*Revisión_Avance_Periodo!$L422</f>
        <v>0</v>
      </c>
    </row>
    <row r="423" spans="1:27" x14ac:dyDescent="0.25">
      <c r="A423" s="94">
        <v>36</v>
      </c>
      <c r="B423" s="96" t="str">
        <f>CONCATENATE(Revisión_Avance_Periodo!$C423,";",Revisión_Avance_Periodo!$E423,";",Revisión_Avance_Periodo!$I423)</f>
        <v>OE1;PR_10;ACT_259</v>
      </c>
      <c r="C423" s="180" t="s">
        <v>9</v>
      </c>
      <c r="D423" s="181" t="str">
        <f>VLOOKUP(Revisión_Avance_Periodo!$C423,Componentes_BD!$F$1:$G$5,2,FALSE)</f>
        <v>Fortalecer la Vigilancia.</v>
      </c>
      <c r="E423" s="119" t="s">
        <v>12</v>
      </c>
      <c r="F423" s="95">
        <v>2</v>
      </c>
      <c r="G423" s="95" t="str">
        <f>VLOOKUP(Revisión_Avance_Periodo!$A423,BD_Seguimiento_OAP_2019!$A$2:$G$294,7,FALSE)</f>
        <v>PAI</v>
      </c>
      <c r="H423" s="95" t="str">
        <f>VLOOKUP(Revisión_Avance_Periodo!$A423,BD_Seguimiento_OAP_2019!$A$2:$J$294,10,FALSE)</f>
        <v>PAI_01 - Operacional</v>
      </c>
      <c r="I423" s="95" t="s">
        <v>480</v>
      </c>
      <c r="J423" s="95" t="str">
        <f>VLOOKUP(Revisión_Avance_Periodo!$I423,BD_Seguimiento_OAP_2019!$L:$M,2,FALSE)</f>
        <v>Programar visitas de inspeccion ocasionales con base en el analisis de informacion CEMAT</v>
      </c>
      <c r="K423" s="119" t="s">
        <v>57</v>
      </c>
      <c r="L423" s="172">
        <v>4.4642857142857152E-4</v>
      </c>
      <c r="M423" s="182" t="s">
        <v>105</v>
      </c>
      <c r="N423" s="190">
        <f>INDEX(BD_Seguimiento_OAP_2019!$AH$3:$AS$294,MATCH(Revisión_Avance_Periodo!$I423,BD_Seguimiento_OAP_2019!$L$3:$L$294,0),MATCH(Revisión_Avance_Periodo!$M423,BD_Seguimiento_OAP_2019!$AH$2:$AS$2,0))</f>
        <v>0</v>
      </c>
      <c r="O423" s="190">
        <f>INDEX(BD_Seguimiento_OAP_2019!$AV$3:$BG$294,MATCH(Revisión_Avance_Periodo!$I423,BD_Seguimiento_OAP_2019!$L$3:$L$294,0),MATCH(Revisión_Avance_Periodo!$M423,BD_Seguimiento_OAP_2019!$AV$2:$BG$2,0))</f>
        <v>0</v>
      </c>
      <c r="P423" s="175">
        <f t="shared" si="82"/>
        <v>0</v>
      </c>
      <c r="Q423" s="182" t="str">
        <f>VLOOKUP(P423,Tabla_Indicador_Gestion4[#All],3,TRUE)</f>
        <v>Por Ejecutar</v>
      </c>
      <c r="R423" s="236">
        <f>SUBTOTAL(9,$N$422:$N423)</f>
        <v>0</v>
      </c>
      <c r="S423" s="230">
        <f>SUBTOTAL(9,$O$422:$O423)</f>
        <v>0</v>
      </c>
      <c r="T423" s="231">
        <f>IFERROR(+Revisión_Avance_Periodo!$S423/Revisión_Avance_Periodo!$R423,0)</f>
        <v>0</v>
      </c>
      <c r="U423" s="184"/>
      <c r="V423" s="185"/>
      <c r="W423" s="183"/>
      <c r="X423" s="183"/>
      <c r="Y423" s="183"/>
      <c r="Z423" s="186"/>
      <c r="AA423" s="187"/>
    </row>
    <row r="424" spans="1:27" x14ac:dyDescent="0.25">
      <c r="A424" s="88">
        <v>36</v>
      </c>
      <c r="B424" s="91" t="str">
        <f>CONCATENATE(Revisión_Avance_Periodo!$C424,";",Revisión_Avance_Periodo!$E424,";",Revisión_Avance_Periodo!$I424)</f>
        <v>OE1;PR_10;ACT_259</v>
      </c>
      <c r="C424" s="170" t="s">
        <v>9</v>
      </c>
      <c r="D424" s="171" t="str">
        <f>VLOOKUP(Revisión_Avance_Periodo!$C424,Componentes_BD!$F$1:$G$5,2,FALSE)</f>
        <v>Fortalecer la Vigilancia.</v>
      </c>
      <c r="E424" s="106" t="s">
        <v>12</v>
      </c>
      <c r="F424" s="89">
        <v>2</v>
      </c>
      <c r="G424" s="89" t="str">
        <f>VLOOKUP(Revisión_Avance_Periodo!$A424,BD_Seguimiento_OAP_2019!$A$2:$G$294,7,FALSE)</f>
        <v>PAI</v>
      </c>
      <c r="H424" s="89" t="str">
        <f>VLOOKUP(Revisión_Avance_Periodo!$A424,BD_Seguimiento_OAP_2019!$A$2:$J$294,10,FALSE)</f>
        <v>PAI_01 - Operacional</v>
      </c>
      <c r="I424" s="89" t="s">
        <v>480</v>
      </c>
      <c r="J424" s="89" t="str">
        <f>VLOOKUP(Revisión_Avance_Periodo!$I424,BD_Seguimiento_OAP_2019!$L:$M,2,FALSE)</f>
        <v>Programar visitas de inspeccion ocasionales con base en el analisis de informacion CEMAT</v>
      </c>
      <c r="K424" s="106" t="s">
        <v>57</v>
      </c>
      <c r="L424" s="172">
        <v>4.4642857142857152E-4</v>
      </c>
      <c r="M424" s="173" t="s">
        <v>106</v>
      </c>
      <c r="N424" s="190">
        <f>INDEX(BD_Seguimiento_OAP_2019!$AH$3:$AS$294,MATCH(Revisión_Avance_Periodo!$I424,BD_Seguimiento_OAP_2019!$L$3:$L$294,0),MATCH(Revisión_Avance_Periodo!$M424,BD_Seguimiento_OAP_2019!$AH$2:$AS$2,0))</f>
        <v>0</v>
      </c>
      <c r="O424" s="190">
        <f>INDEX(BD_Seguimiento_OAP_2019!$AV$3:$BG$294,MATCH(Revisión_Avance_Periodo!$I424,BD_Seguimiento_OAP_2019!$L$3:$L$294,0),MATCH(Revisión_Avance_Periodo!$M424,BD_Seguimiento_OAP_2019!$AV$2:$BG$2,0))</f>
        <v>0</v>
      </c>
      <c r="P424" s="175">
        <f t="shared" si="82"/>
        <v>0</v>
      </c>
      <c r="Q424" s="173" t="str">
        <f>VLOOKUP(P424,Tabla_Indicador_Gestion4[#All],3,TRUE)</f>
        <v>Por Ejecutar</v>
      </c>
      <c r="R424" s="236">
        <f>SUBTOTAL(9,$N$422:$N424)</f>
        <v>0</v>
      </c>
      <c r="S424" s="230">
        <f>SUBTOTAL(9,$O$422:$O424)</f>
        <v>0</v>
      </c>
      <c r="T424" s="231">
        <f>IFERROR(+Revisión_Avance_Periodo!$S424/Revisión_Avance_Periodo!$R424,0)</f>
        <v>0</v>
      </c>
      <c r="U424" s="184"/>
      <c r="V424" s="185"/>
      <c r="W424" s="183"/>
      <c r="X424" s="183"/>
      <c r="Y424" s="183"/>
      <c r="Z424" s="186"/>
      <c r="AA424" s="187"/>
    </row>
    <row r="425" spans="1:27" x14ac:dyDescent="0.25">
      <c r="A425" s="94">
        <v>36</v>
      </c>
      <c r="B425" s="96" t="str">
        <f>CONCATENATE(Revisión_Avance_Periodo!$C425,";",Revisión_Avance_Periodo!$E425,";",Revisión_Avance_Periodo!$I425)</f>
        <v>OE1;PR_10;ACT_259</v>
      </c>
      <c r="C425" s="180" t="s">
        <v>9</v>
      </c>
      <c r="D425" s="181" t="str">
        <f>VLOOKUP(Revisión_Avance_Periodo!$C425,Componentes_BD!$F$1:$G$5,2,FALSE)</f>
        <v>Fortalecer la Vigilancia.</v>
      </c>
      <c r="E425" s="119" t="s">
        <v>12</v>
      </c>
      <c r="F425" s="95">
        <v>2</v>
      </c>
      <c r="G425" s="95" t="str">
        <f>VLOOKUP(Revisión_Avance_Periodo!$A425,BD_Seguimiento_OAP_2019!$A$2:$G$294,7,FALSE)</f>
        <v>PAI</v>
      </c>
      <c r="H425" s="95" t="str">
        <f>VLOOKUP(Revisión_Avance_Periodo!$A425,BD_Seguimiento_OAP_2019!$A$2:$J$294,10,FALSE)</f>
        <v>PAI_01 - Operacional</v>
      </c>
      <c r="I425" s="95" t="s">
        <v>480</v>
      </c>
      <c r="J425" s="95" t="str">
        <f>VLOOKUP(Revisión_Avance_Periodo!$I425,BD_Seguimiento_OAP_2019!$L:$M,2,FALSE)</f>
        <v>Programar visitas de inspeccion ocasionales con base en el analisis de informacion CEMAT</v>
      </c>
      <c r="K425" s="119" t="s">
        <v>57</v>
      </c>
      <c r="L425" s="172">
        <v>4.4642857142857152E-4</v>
      </c>
      <c r="M425" s="182" t="s">
        <v>107</v>
      </c>
      <c r="N425" s="190">
        <f>INDEX(BD_Seguimiento_OAP_2019!$AH$3:$AS$294,MATCH(Revisión_Avance_Periodo!$I425,BD_Seguimiento_OAP_2019!$L$3:$L$294,0),MATCH(Revisión_Avance_Periodo!$M425,BD_Seguimiento_OAP_2019!$AH$2:$AS$2,0))</f>
        <v>0</v>
      </c>
      <c r="O425" s="190">
        <f>INDEX(BD_Seguimiento_OAP_2019!$AV$3:$BG$294,MATCH(Revisión_Avance_Periodo!$I425,BD_Seguimiento_OAP_2019!$L$3:$L$294,0),MATCH(Revisión_Avance_Periodo!$M425,BD_Seguimiento_OAP_2019!$AV$2:$BG$2,0))</f>
        <v>0</v>
      </c>
      <c r="P425" s="175">
        <f t="shared" si="82"/>
        <v>0</v>
      </c>
      <c r="Q425" s="182" t="str">
        <f>VLOOKUP(P425,Tabla_Indicador_Gestion4[#All],3,TRUE)</f>
        <v>Por Ejecutar</v>
      </c>
      <c r="R425" s="236">
        <f>SUBTOTAL(9,$N$422:$N425)</f>
        <v>0</v>
      </c>
      <c r="S425" s="230">
        <f>SUBTOTAL(9,$O$422:$O425)</f>
        <v>0</v>
      </c>
      <c r="T425" s="231">
        <f>IFERROR(+Revisión_Avance_Periodo!$S425/Revisión_Avance_Periodo!$R425,0)</f>
        <v>0</v>
      </c>
      <c r="U425" s="184"/>
      <c r="V425" s="185"/>
      <c r="W425" s="183"/>
      <c r="X425" s="183"/>
      <c r="Y425" s="183"/>
      <c r="Z425" s="186"/>
      <c r="AA425" s="187"/>
    </row>
    <row r="426" spans="1:27" x14ac:dyDescent="0.25">
      <c r="A426" s="88">
        <v>36</v>
      </c>
      <c r="B426" s="91" t="str">
        <f>CONCATENATE(Revisión_Avance_Periodo!$C426,";",Revisión_Avance_Periodo!$E426,";",Revisión_Avance_Periodo!$I426)</f>
        <v>OE1;PR_10;ACT_259</v>
      </c>
      <c r="C426" s="170" t="s">
        <v>9</v>
      </c>
      <c r="D426" s="171" t="str">
        <f>VLOOKUP(Revisión_Avance_Periodo!$C426,Componentes_BD!$F$1:$G$5,2,FALSE)</f>
        <v>Fortalecer la Vigilancia.</v>
      </c>
      <c r="E426" s="106" t="s">
        <v>12</v>
      </c>
      <c r="F426" s="89">
        <v>2</v>
      </c>
      <c r="G426" s="89" t="str">
        <f>VLOOKUP(Revisión_Avance_Periodo!$A426,BD_Seguimiento_OAP_2019!$A$2:$G$294,7,FALSE)</f>
        <v>PAI</v>
      </c>
      <c r="H426" s="89" t="str">
        <f>VLOOKUP(Revisión_Avance_Periodo!$A426,BD_Seguimiento_OAP_2019!$A$2:$J$294,10,FALSE)</f>
        <v>PAI_01 - Operacional</v>
      </c>
      <c r="I426" s="89" t="s">
        <v>480</v>
      </c>
      <c r="J426" s="89" t="str">
        <f>VLOOKUP(Revisión_Avance_Periodo!$I426,BD_Seguimiento_OAP_2019!$L:$M,2,FALSE)</f>
        <v>Programar visitas de inspeccion ocasionales con base en el analisis de informacion CEMAT</v>
      </c>
      <c r="K426" s="106" t="s">
        <v>57</v>
      </c>
      <c r="L426" s="172">
        <v>4.4642857142857152E-4</v>
      </c>
      <c r="M426" s="173" t="s">
        <v>108</v>
      </c>
      <c r="N426" s="190">
        <f>INDEX(BD_Seguimiento_OAP_2019!$AH$3:$AS$294,MATCH(Revisión_Avance_Periodo!$I426,BD_Seguimiento_OAP_2019!$L$3:$L$294,0),MATCH(Revisión_Avance_Periodo!$M426,BD_Seguimiento_OAP_2019!$AH$2:$AS$2,0))</f>
        <v>0</v>
      </c>
      <c r="O426" s="190">
        <f>INDEX(BD_Seguimiento_OAP_2019!$AV$3:$BG$294,MATCH(Revisión_Avance_Periodo!$I426,BD_Seguimiento_OAP_2019!$L$3:$L$294,0),MATCH(Revisión_Avance_Periodo!$M426,BD_Seguimiento_OAP_2019!$AV$2:$BG$2,0))</f>
        <v>0</v>
      </c>
      <c r="P426" s="175">
        <f t="shared" si="82"/>
        <v>0</v>
      </c>
      <c r="Q426" s="173" t="str">
        <f>VLOOKUP(P426,Tabla_Indicador_Gestion4[#All],3,TRUE)</f>
        <v>Por Ejecutar</v>
      </c>
      <c r="R426" s="236">
        <f>SUBTOTAL(9,$N$422:$N426)</f>
        <v>0</v>
      </c>
      <c r="S426" s="230">
        <f>SUBTOTAL(9,$O$422:$O426)</f>
        <v>0</v>
      </c>
      <c r="T426" s="231">
        <f>IFERROR(+Revisión_Avance_Periodo!$S426/Revisión_Avance_Periodo!$R426,0)</f>
        <v>0</v>
      </c>
      <c r="U426" s="184"/>
      <c r="V426" s="185"/>
      <c r="W426" s="183"/>
      <c r="X426" s="183"/>
      <c r="Y426" s="183"/>
      <c r="Z426" s="186"/>
      <c r="AA426" s="187"/>
    </row>
    <row r="427" spans="1:27" x14ac:dyDescent="0.25">
      <c r="A427" s="94">
        <v>36</v>
      </c>
      <c r="B427" s="96" t="str">
        <f>CONCATENATE(Revisión_Avance_Periodo!$C427,";",Revisión_Avance_Periodo!$E427,";",Revisión_Avance_Periodo!$I427)</f>
        <v>OE1;PR_10;ACT_259</v>
      </c>
      <c r="C427" s="180" t="s">
        <v>9</v>
      </c>
      <c r="D427" s="181" t="str">
        <f>VLOOKUP(Revisión_Avance_Periodo!$C427,Componentes_BD!$F$1:$G$5,2,FALSE)</f>
        <v>Fortalecer la Vigilancia.</v>
      </c>
      <c r="E427" s="119" t="s">
        <v>12</v>
      </c>
      <c r="F427" s="95">
        <v>2</v>
      </c>
      <c r="G427" s="95" t="str">
        <f>VLOOKUP(Revisión_Avance_Periodo!$A427,BD_Seguimiento_OAP_2019!$A$2:$G$294,7,FALSE)</f>
        <v>PAI</v>
      </c>
      <c r="H427" s="95" t="str">
        <f>VLOOKUP(Revisión_Avance_Periodo!$A427,BD_Seguimiento_OAP_2019!$A$2:$J$294,10,FALSE)</f>
        <v>PAI_01 - Operacional</v>
      </c>
      <c r="I427" s="95" t="s">
        <v>480</v>
      </c>
      <c r="J427" s="95" t="str">
        <f>VLOOKUP(Revisión_Avance_Periodo!$I427,BD_Seguimiento_OAP_2019!$L:$M,2,FALSE)</f>
        <v>Programar visitas de inspeccion ocasionales con base en el analisis de informacion CEMAT</v>
      </c>
      <c r="K427" s="119" t="s">
        <v>57</v>
      </c>
      <c r="L427" s="172">
        <v>4.4642857142857152E-4</v>
      </c>
      <c r="M427" s="182" t="s">
        <v>109</v>
      </c>
      <c r="N427" s="190">
        <f>INDEX(BD_Seguimiento_OAP_2019!$AH$3:$AS$294,MATCH(Revisión_Avance_Periodo!$I427,BD_Seguimiento_OAP_2019!$L$3:$L$294,0),MATCH(Revisión_Avance_Periodo!$M427,BD_Seguimiento_OAP_2019!$AH$2:$AS$2,0))</f>
        <v>5</v>
      </c>
      <c r="O427" s="190">
        <f>INDEX(BD_Seguimiento_OAP_2019!$AV$3:$BG$294,MATCH(Revisión_Avance_Periodo!$I427,BD_Seguimiento_OAP_2019!$L$3:$L$294,0),MATCH(Revisión_Avance_Periodo!$M427,BD_Seguimiento_OAP_2019!$AV$2:$BG$2,0))</f>
        <v>0</v>
      </c>
      <c r="P427" s="188">
        <f t="shared" si="76"/>
        <v>0</v>
      </c>
      <c r="Q427" s="182" t="str">
        <f>VLOOKUP(P427,Tabla_Indicador_Gestion4[#All],3,TRUE)</f>
        <v>Por Ejecutar</v>
      </c>
      <c r="R427" s="236">
        <f>SUBTOTAL(9,$N$422:$N427)</f>
        <v>5</v>
      </c>
      <c r="S427" s="230">
        <f>SUBTOTAL(9,$O$422:$O427)</f>
        <v>0</v>
      </c>
      <c r="T427" s="231">
        <f>IFERROR(+Revisión_Avance_Periodo!$S427/Revisión_Avance_Periodo!$R427,0)</f>
        <v>0</v>
      </c>
      <c r="U427" s="184"/>
      <c r="V427" s="185"/>
      <c r="W427" s="183"/>
      <c r="X427" s="183"/>
      <c r="Y427" s="183"/>
      <c r="Z427" s="186"/>
      <c r="AA427" s="187"/>
    </row>
    <row r="428" spans="1:27" x14ac:dyDescent="0.25">
      <c r="A428" s="88">
        <v>36</v>
      </c>
      <c r="B428" s="91" t="str">
        <f>CONCATENATE(Revisión_Avance_Periodo!$C428,";",Revisión_Avance_Periodo!$E428,";",Revisión_Avance_Periodo!$I428)</f>
        <v>OE1;PR_10;ACT_259</v>
      </c>
      <c r="C428" s="170" t="s">
        <v>9</v>
      </c>
      <c r="D428" s="171" t="str">
        <f>VLOOKUP(Revisión_Avance_Periodo!$C428,Componentes_BD!$F$1:$G$5,2,FALSE)</f>
        <v>Fortalecer la Vigilancia.</v>
      </c>
      <c r="E428" s="106" t="s">
        <v>12</v>
      </c>
      <c r="F428" s="89">
        <v>2</v>
      </c>
      <c r="G428" s="89" t="str">
        <f>VLOOKUP(Revisión_Avance_Periodo!$A428,BD_Seguimiento_OAP_2019!$A$2:$G$294,7,FALSE)</f>
        <v>PAI</v>
      </c>
      <c r="H428" s="89" t="str">
        <f>VLOOKUP(Revisión_Avance_Periodo!$A428,BD_Seguimiento_OAP_2019!$A$2:$J$294,10,FALSE)</f>
        <v>PAI_01 - Operacional</v>
      </c>
      <c r="I428" s="89" t="s">
        <v>480</v>
      </c>
      <c r="J428" s="89" t="str">
        <f>VLOOKUP(Revisión_Avance_Periodo!$I428,BD_Seguimiento_OAP_2019!$L:$M,2,FALSE)</f>
        <v>Programar visitas de inspeccion ocasionales con base en el analisis de informacion CEMAT</v>
      </c>
      <c r="K428" s="106" t="s">
        <v>57</v>
      </c>
      <c r="L428" s="172">
        <v>4.4642857142857152E-4</v>
      </c>
      <c r="M428" s="173" t="s">
        <v>110</v>
      </c>
      <c r="N428" s="190">
        <f>INDEX(BD_Seguimiento_OAP_2019!$AH$3:$AS$294,MATCH(Revisión_Avance_Periodo!$I428,BD_Seguimiento_OAP_2019!$L$3:$L$294,0),MATCH(Revisión_Avance_Periodo!$M428,BD_Seguimiento_OAP_2019!$AH$2:$AS$2,0))</f>
        <v>5</v>
      </c>
      <c r="O428" s="190">
        <f>INDEX(BD_Seguimiento_OAP_2019!$AV$3:$BG$294,MATCH(Revisión_Avance_Periodo!$I428,BD_Seguimiento_OAP_2019!$L$3:$L$294,0),MATCH(Revisión_Avance_Periodo!$M428,BD_Seguimiento_OAP_2019!$AV$2:$BG$2,0))</f>
        <v>0</v>
      </c>
      <c r="P428" s="189">
        <f t="shared" si="76"/>
        <v>0</v>
      </c>
      <c r="Q428" s="173" t="str">
        <f>VLOOKUP(P428,Tabla_Indicador_Gestion4[#All],3,TRUE)</f>
        <v>Por Ejecutar</v>
      </c>
      <c r="R428" s="236">
        <f>SUBTOTAL(9,$N$422:$N428)</f>
        <v>10</v>
      </c>
      <c r="S428" s="230">
        <f>SUBTOTAL(9,$O$422:$O428)</f>
        <v>0</v>
      </c>
      <c r="T428" s="231">
        <f>IFERROR(+Revisión_Avance_Periodo!$S428/Revisión_Avance_Periodo!$R428,0)</f>
        <v>0</v>
      </c>
      <c r="U428" s="184"/>
      <c r="V428" s="185"/>
      <c r="W428" s="183"/>
      <c r="X428" s="183"/>
      <c r="Y428" s="183"/>
      <c r="Z428" s="186"/>
      <c r="AA428" s="187"/>
    </row>
    <row r="429" spans="1:27" x14ac:dyDescent="0.25">
      <c r="A429" s="94">
        <v>36</v>
      </c>
      <c r="B429" s="96" t="str">
        <f>CONCATENATE(Revisión_Avance_Periodo!$C429,";",Revisión_Avance_Periodo!$E429,";",Revisión_Avance_Periodo!$I429)</f>
        <v>OE1;PR_10;ACT_259</v>
      </c>
      <c r="C429" s="180" t="s">
        <v>9</v>
      </c>
      <c r="D429" s="181" t="str">
        <f>VLOOKUP(Revisión_Avance_Periodo!$C429,Componentes_BD!$F$1:$G$5,2,FALSE)</f>
        <v>Fortalecer la Vigilancia.</v>
      </c>
      <c r="E429" s="119" t="s">
        <v>12</v>
      </c>
      <c r="F429" s="95">
        <v>2</v>
      </c>
      <c r="G429" s="95" t="str">
        <f>VLOOKUP(Revisión_Avance_Periodo!$A429,BD_Seguimiento_OAP_2019!$A$2:$G$294,7,FALSE)</f>
        <v>PAI</v>
      </c>
      <c r="H429" s="95" t="str">
        <f>VLOOKUP(Revisión_Avance_Periodo!$A429,BD_Seguimiento_OAP_2019!$A$2:$J$294,10,FALSE)</f>
        <v>PAI_01 - Operacional</v>
      </c>
      <c r="I429" s="95" t="s">
        <v>480</v>
      </c>
      <c r="J429" s="95" t="str">
        <f>VLOOKUP(Revisión_Avance_Periodo!$I429,BD_Seguimiento_OAP_2019!$L:$M,2,FALSE)</f>
        <v>Programar visitas de inspeccion ocasionales con base en el analisis de informacion CEMAT</v>
      </c>
      <c r="K429" s="119" t="s">
        <v>57</v>
      </c>
      <c r="L429" s="172">
        <v>4.4642857142857152E-4</v>
      </c>
      <c r="M429" s="182" t="s">
        <v>111</v>
      </c>
      <c r="N429" s="190">
        <f>INDEX(BD_Seguimiento_OAP_2019!$AH$3:$AS$294,MATCH(Revisión_Avance_Periodo!$I429,BD_Seguimiento_OAP_2019!$L$3:$L$294,0),MATCH(Revisión_Avance_Periodo!$M429,BD_Seguimiento_OAP_2019!$AH$2:$AS$2,0))</f>
        <v>5</v>
      </c>
      <c r="O429" s="190">
        <f>INDEX(BD_Seguimiento_OAP_2019!$AV$3:$BG$294,MATCH(Revisión_Avance_Periodo!$I429,BD_Seguimiento_OAP_2019!$L$3:$L$294,0),MATCH(Revisión_Avance_Periodo!$M429,BD_Seguimiento_OAP_2019!$AV$2:$BG$2,0))</f>
        <v>0</v>
      </c>
      <c r="P429" s="188">
        <f t="shared" si="76"/>
        <v>0</v>
      </c>
      <c r="Q429" s="182" t="str">
        <f>VLOOKUP(P429,Tabla_Indicador_Gestion4[#All],3,TRUE)</f>
        <v>Por Ejecutar</v>
      </c>
      <c r="R429" s="236">
        <f>SUBTOTAL(9,$N$422:$N429)</f>
        <v>15</v>
      </c>
      <c r="S429" s="230">
        <f>SUBTOTAL(9,$O$422:$O429)</f>
        <v>0</v>
      </c>
      <c r="T429" s="231">
        <f>IFERROR(+Revisión_Avance_Periodo!$S429/Revisión_Avance_Periodo!$R429,0)</f>
        <v>0</v>
      </c>
      <c r="U429" s="184"/>
      <c r="V429" s="185"/>
      <c r="W429" s="183"/>
      <c r="X429" s="183"/>
      <c r="Y429" s="183"/>
      <c r="Z429" s="186"/>
      <c r="AA429" s="187"/>
    </row>
    <row r="430" spans="1:27" x14ac:dyDescent="0.25">
      <c r="A430" s="88">
        <v>36</v>
      </c>
      <c r="B430" s="91" t="str">
        <f>CONCATENATE(Revisión_Avance_Periodo!$C430,";",Revisión_Avance_Periodo!$E430,";",Revisión_Avance_Periodo!$I430)</f>
        <v>OE1;PR_10;ACT_259</v>
      </c>
      <c r="C430" s="170" t="s">
        <v>9</v>
      </c>
      <c r="D430" s="171" t="str">
        <f>VLOOKUP(Revisión_Avance_Periodo!$C430,Componentes_BD!$F$1:$G$5,2,FALSE)</f>
        <v>Fortalecer la Vigilancia.</v>
      </c>
      <c r="E430" s="106" t="s">
        <v>12</v>
      </c>
      <c r="F430" s="89">
        <v>2</v>
      </c>
      <c r="G430" s="89" t="str">
        <f>VLOOKUP(Revisión_Avance_Periodo!$A430,BD_Seguimiento_OAP_2019!$A$2:$G$294,7,FALSE)</f>
        <v>PAI</v>
      </c>
      <c r="H430" s="89" t="str">
        <f>VLOOKUP(Revisión_Avance_Periodo!$A430,BD_Seguimiento_OAP_2019!$A$2:$J$294,10,FALSE)</f>
        <v>PAI_01 - Operacional</v>
      </c>
      <c r="I430" s="89" t="s">
        <v>480</v>
      </c>
      <c r="J430" s="89" t="str">
        <f>VLOOKUP(Revisión_Avance_Periodo!$I430,BD_Seguimiento_OAP_2019!$L:$M,2,FALSE)</f>
        <v>Programar visitas de inspeccion ocasionales con base en el analisis de informacion CEMAT</v>
      </c>
      <c r="K430" s="106" t="s">
        <v>57</v>
      </c>
      <c r="L430" s="172">
        <v>4.4642857142857152E-4</v>
      </c>
      <c r="M430" s="173" t="s">
        <v>112</v>
      </c>
      <c r="N430" s="190">
        <f>INDEX(BD_Seguimiento_OAP_2019!$AH$3:$AS$294,MATCH(Revisión_Avance_Periodo!$I430,BD_Seguimiento_OAP_2019!$L$3:$L$294,0),MATCH(Revisión_Avance_Periodo!$M430,BD_Seguimiento_OAP_2019!$AH$2:$AS$2,0))</f>
        <v>5</v>
      </c>
      <c r="O430" s="190">
        <f>INDEX(BD_Seguimiento_OAP_2019!$AV$3:$BG$294,MATCH(Revisión_Avance_Periodo!$I430,BD_Seguimiento_OAP_2019!$L$3:$L$294,0),MATCH(Revisión_Avance_Periodo!$M430,BD_Seguimiento_OAP_2019!$AV$2:$BG$2,0))</f>
        <v>0</v>
      </c>
      <c r="P430" s="189">
        <f t="shared" si="76"/>
        <v>0</v>
      </c>
      <c r="Q430" s="173" t="str">
        <f>VLOOKUP(P430,Tabla_Indicador_Gestion4[#All],3,TRUE)</f>
        <v>Por Ejecutar</v>
      </c>
      <c r="R430" s="236">
        <f>SUBTOTAL(9,$N$422:$N430)</f>
        <v>20</v>
      </c>
      <c r="S430" s="230">
        <f>SUBTOTAL(9,$O$422:$O430)</f>
        <v>0</v>
      </c>
      <c r="T430" s="231">
        <f>IFERROR(+Revisión_Avance_Periodo!$S430/Revisión_Avance_Periodo!$R430,0)</f>
        <v>0</v>
      </c>
      <c r="U430" s="184"/>
      <c r="V430" s="185"/>
      <c r="W430" s="183"/>
      <c r="X430" s="183"/>
      <c r="Y430" s="183"/>
      <c r="Z430" s="186"/>
      <c r="AA430" s="187"/>
    </row>
    <row r="431" spans="1:27" x14ac:dyDescent="0.25">
      <c r="A431" s="94">
        <v>36</v>
      </c>
      <c r="B431" s="96" t="str">
        <f>CONCATENATE(Revisión_Avance_Periodo!$C431,";",Revisión_Avance_Periodo!$E431,";",Revisión_Avance_Periodo!$I431)</f>
        <v>OE1;PR_10;ACT_259</v>
      </c>
      <c r="C431" s="180" t="s">
        <v>9</v>
      </c>
      <c r="D431" s="181" t="str">
        <f>VLOOKUP(Revisión_Avance_Periodo!$C431,Componentes_BD!$F$1:$G$5,2,FALSE)</f>
        <v>Fortalecer la Vigilancia.</v>
      </c>
      <c r="E431" s="119" t="s">
        <v>12</v>
      </c>
      <c r="F431" s="95">
        <v>2</v>
      </c>
      <c r="G431" s="95" t="str">
        <f>VLOOKUP(Revisión_Avance_Periodo!$A431,BD_Seguimiento_OAP_2019!$A$2:$G$294,7,FALSE)</f>
        <v>PAI</v>
      </c>
      <c r="H431" s="95" t="str">
        <f>VLOOKUP(Revisión_Avance_Periodo!$A431,BD_Seguimiento_OAP_2019!$A$2:$J$294,10,FALSE)</f>
        <v>PAI_01 - Operacional</v>
      </c>
      <c r="I431" s="95" t="s">
        <v>480</v>
      </c>
      <c r="J431" s="95" t="str">
        <f>VLOOKUP(Revisión_Avance_Periodo!$I431,BD_Seguimiento_OAP_2019!$L:$M,2,FALSE)</f>
        <v>Programar visitas de inspeccion ocasionales con base en el analisis de informacion CEMAT</v>
      </c>
      <c r="K431" s="119" t="s">
        <v>57</v>
      </c>
      <c r="L431" s="172">
        <v>4.4642857142857152E-4</v>
      </c>
      <c r="M431" s="182" t="s">
        <v>113</v>
      </c>
      <c r="N431" s="190">
        <f>INDEX(BD_Seguimiento_OAP_2019!$AH$3:$AS$294,MATCH(Revisión_Avance_Periodo!$I431,BD_Seguimiento_OAP_2019!$L$3:$L$294,0),MATCH(Revisión_Avance_Periodo!$M431,BD_Seguimiento_OAP_2019!$AH$2:$AS$2,0))</f>
        <v>5</v>
      </c>
      <c r="O431" s="190">
        <f>INDEX(BD_Seguimiento_OAP_2019!$AV$3:$BG$294,MATCH(Revisión_Avance_Periodo!$I431,BD_Seguimiento_OAP_2019!$L$3:$L$294,0),MATCH(Revisión_Avance_Periodo!$M431,BD_Seguimiento_OAP_2019!$AV$2:$BG$2,0))</f>
        <v>0</v>
      </c>
      <c r="P431" s="188">
        <f t="shared" si="76"/>
        <v>0</v>
      </c>
      <c r="Q431" s="182" t="str">
        <f>VLOOKUP(P431,Tabla_Indicador_Gestion4[#All],3,TRUE)</f>
        <v>Por Ejecutar</v>
      </c>
      <c r="R431" s="236">
        <f>SUBTOTAL(9,$N$422:$N431)</f>
        <v>25</v>
      </c>
      <c r="S431" s="230">
        <f>SUBTOTAL(9,$O$422:$O431)</f>
        <v>0</v>
      </c>
      <c r="T431" s="231">
        <f>IFERROR(+Revisión_Avance_Periodo!$S431/Revisión_Avance_Periodo!$R431,0)</f>
        <v>0</v>
      </c>
      <c r="U431" s="184"/>
      <c r="V431" s="185"/>
      <c r="W431" s="183"/>
      <c r="X431" s="183"/>
      <c r="Y431" s="183"/>
      <c r="Z431" s="186"/>
      <c r="AA431" s="187"/>
    </row>
    <row r="432" spans="1:27" x14ac:dyDescent="0.25">
      <c r="A432" s="88">
        <v>36</v>
      </c>
      <c r="B432" s="91" t="str">
        <f>CONCATENATE(Revisión_Avance_Periodo!$C432,";",Revisión_Avance_Periodo!$E432,";",Revisión_Avance_Periodo!$I432)</f>
        <v>OE1;PR_10;ACT_259</v>
      </c>
      <c r="C432" s="170" t="s">
        <v>9</v>
      </c>
      <c r="D432" s="171" t="str">
        <f>VLOOKUP(Revisión_Avance_Periodo!$C432,Componentes_BD!$F$1:$G$5,2,FALSE)</f>
        <v>Fortalecer la Vigilancia.</v>
      </c>
      <c r="E432" s="106" t="s">
        <v>12</v>
      </c>
      <c r="F432" s="89">
        <v>2</v>
      </c>
      <c r="G432" s="89" t="str">
        <f>VLOOKUP(Revisión_Avance_Periodo!$A432,BD_Seguimiento_OAP_2019!$A$2:$G$294,7,FALSE)</f>
        <v>PAI</v>
      </c>
      <c r="H432" s="89" t="str">
        <f>VLOOKUP(Revisión_Avance_Periodo!$A432,BD_Seguimiento_OAP_2019!$A$2:$J$294,10,FALSE)</f>
        <v>PAI_01 - Operacional</v>
      </c>
      <c r="I432" s="89" t="s">
        <v>480</v>
      </c>
      <c r="J432" s="89" t="str">
        <f>VLOOKUP(Revisión_Avance_Periodo!$I432,BD_Seguimiento_OAP_2019!$L:$M,2,FALSE)</f>
        <v>Programar visitas de inspeccion ocasionales con base en el analisis de informacion CEMAT</v>
      </c>
      <c r="K432" s="106" t="s">
        <v>57</v>
      </c>
      <c r="L432" s="172">
        <v>4.4642857142857152E-4</v>
      </c>
      <c r="M432" s="173" t="s">
        <v>114</v>
      </c>
      <c r="N432" s="190">
        <f>INDEX(BD_Seguimiento_OAP_2019!$AH$3:$AS$294,MATCH(Revisión_Avance_Periodo!$I432,BD_Seguimiento_OAP_2019!$L$3:$L$294,0),MATCH(Revisión_Avance_Periodo!$M432,BD_Seguimiento_OAP_2019!$AH$2:$AS$2,0))</f>
        <v>5</v>
      </c>
      <c r="O432" s="190">
        <f>INDEX(BD_Seguimiento_OAP_2019!$AV$3:$BG$294,MATCH(Revisión_Avance_Periodo!$I432,BD_Seguimiento_OAP_2019!$L$3:$L$294,0),MATCH(Revisión_Avance_Periodo!$M432,BD_Seguimiento_OAP_2019!$AV$2:$BG$2,0))</f>
        <v>0</v>
      </c>
      <c r="P432" s="189">
        <f t="shared" si="76"/>
        <v>0</v>
      </c>
      <c r="Q432" s="173" t="str">
        <f>VLOOKUP(P432,Tabla_Indicador_Gestion4[#All],3,TRUE)</f>
        <v>Por Ejecutar</v>
      </c>
      <c r="R432" s="236">
        <f>SUBTOTAL(9,$N$422:$N432)</f>
        <v>30</v>
      </c>
      <c r="S432" s="230">
        <f>SUBTOTAL(9,$O$422:$O432)</f>
        <v>0</v>
      </c>
      <c r="T432" s="231">
        <f>IFERROR(+Revisión_Avance_Periodo!$S432/Revisión_Avance_Periodo!$R432,0)</f>
        <v>0</v>
      </c>
      <c r="U432" s="184"/>
      <c r="V432" s="185"/>
      <c r="W432" s="183"/>
      <c r="X432" s="183"/>
      <c r="Y432" s="183"/>
      <c r="Z432" s="186"/>
      <c r="AA432" s="187"/>
    </row>
    <row r="433" spans="1:27" ht="15.75" thickBot="1" x14ac:dyDescent="0.3">
      <c r="A433" s="94">
        <v>36</v>
      </c>
      <c r="B433" s="96" t="str">
        <f>CONCATENATE(Revisión_Avance_Periodo!$C433,";",Revisión_Avance_Periodo!$E433,";",Revisión_Avance_Periodo!$I433)</f>
        <v>OE1;PR_10;ACT_259</v>
      </c>
      <c r="C433" s="180" t="s">
        <v>9</v>
      </c>
      <c r="D433" s="181" t="str">
        <f>VLOOKUP(Revisión_Avance_Periodo!$C433,Componentes_BD!$F$1:$G$5,2,FALSE)</f>
        <v>Fortalecer la Vigilancia.</v>
      </c>
      <c r="E433" s="119" t="s">
        <v>12</v>
      </c>
      <c r="F433" s="95">
        <v>2</v>
      </c>
      <c r="G433" s="95" t="str">
        <f>VLOOKUP(Revisión_Avance_Periodo!$A433,BD_Seguimiento_OAP_2019!$A$2:$G$294,7,FALSE)</f>
        <v>PAI</v>
      </c>
      <c r="H433" s="95" t="str">
        <f>VLOOKUP(Revisión_Avance_Periodo!$A433,BD_Seguimiento_OAP_2019!$A$2:$J$294,10,FALSE)</f>
        <v>PAI_01 - Operacional</v>
      </c>
      <c r="I433" s="95" t="s">
        <v>480</v>
      </c>
      <c r="J433" s="95" t="str">
        <f>VLOOKUP(Revisión_Avance_Periodo!$I433,BD_Seguimiento_OAP_2019!$L:$M,2,FALSE)</f>
        <v>Programar visitas de inspeccion ocasionales con base en el analisis de informacion CEMAT</v>
      </c>
      <c r="K433" s="119" t="s">
        <v>57</v>
      </c>
      <c r="L433" s="172">
        <v>4.4642857142857152E-4</v>
      </c>
      <c r="M433" s="182" t="s">
        <v>115</v>
      </c>
      <c r="N433" s="190">
        <f>INDEX(BD_Seguimiento_OAP_2019!$AH$3:$AS$294,MATCH(Revisión_Avance_Periodo!$I433,BD_Seguimiento_OAP_2019!$L$3:$L$294,0),MATCH(Revisión_Avance_Periodo!$M433,BD_Seguimiento_OAP_2019!$AH$2:$AS$2,0))</f>
        <v>5</v>
      </c>
      <c r="O433" s="190">
        <f>INDEX(BD_Seguimiento_OAP_2019!$AV$3:$BG$294,MATCH(Revisión_Avance_Periodo!$I433,BD_Seguimiento_OAP_2019!$L$3:$L$294,0),MATCH(Revisión_Avance_Periodo!$M433,BD_Seguimiento_OAP_2019!$AV$2:$BG$2,0))</f>
        <v>0</v>
      </c>
      <c r="P433" s="188">
        <f t="shared" si="76"/>
        <v>0</v>
      </c>
      <c r="Q433" s="182" t="str">
        <f>VLOOKUP(P433,Tabla_Indicador_Gestion4[#All],3,TRUE)</f>
        <v>Por Ejecutar</v>
      </c>
      <c r="R433" s="236">
        <f>SUBTOTAL(9,$N$422:$N433)</f>
        <v>35</v>
      </c>
      <c r="S433" s="230">
        <f>SUBTOTAL(9,$O$422:$O433)</f>
        <v>0</v>
      </c>
      <c r="T433" s="231">
        <f>IFERROR(+Revisión_Avance_Periodo!$S433/Revisión_Avance_Periodo!$R433,0)</f>
        <v>0</v>
      </c>
      <c r="U433" s="184"/>
      <c r="V433" s="185"/>
      <c r="W433" s="183"/>
      <c r="X433" s="183"/>
      <c r="Y433" s="183"/>
      <c r="Z433" s="186"/>
      <c r="AA433" s="187"/>
    </row>
    <row r="434" spans="1:27" x14ac:dyDescent="0.25">
      <c r="A434" s="88">
        <v>37</v>
      </c>
      <c r="B434" s="91" t="str">
        <f>CONCATENATE(Revisión_Avance_Periodo!$C434,";",Revisión_Avance_Periodo!$E434,";",Revisión_Avance_Periodo!$I434)</f>
        <v>OE1;PR_10;ACT_237</v>
      </c>
      <c r="C434" s="170" t="s">
        <v>9</v>
      </c>
      <c r="D434" s="171" t="str">
        <f>VLOOKUP(Revisión_Avance_Periodo!$C434,Componentes_BD!$F$1:$G$5,2,FALSE)</f>
        <v>Fortalecer la Vigilancia.</v>
      </c>
      <c r="E434" s="106" t="s">
        <v>12</v>
      </c>
      <c r="F434" s="89">
        <v>2</v>
      </c>
      <c r="G434" s="89" t="str">
        <f>VLOOKUP(Revisión_Avance_Periodo!$A434,BD_Seguimiento_OAP_2019!$A$2:$G$294,7,FALSE)</f>
        <v>PAI</v>
      </c>
      <c r="H434" s="89" t="str">
        <f>VLOOKUP(Revisión_Avance_Periodo!$A434,BD_Seguimiento_OAP_2019!$A$2:$J$294,10,FALSE)</f>
        <v>PAI_01 - Operacional</v>
      </c>
      <c r="I434" s="89" t="s">
        <v>485</v>
      </c>
      <c r="J434" s="89" t="str">
        <f>VLOOKUP(Revisión_Avance_Periodo!$I434,BD_Seguimiento_OAP_2019!$L:$M,2,FALSE)</f>
        <v>Impulsar que el 100% de los supervisados esten registrados en el sistema VIGIA</v>
      </c>
      <c r="K434" s="106" t="s">
        <v>45</v>
      </c>
      <c r="L434" s="172">
        <v>4.4642857142857152E-4</v>
      </c>
      <c r="M434" s="173" t="s">
        <v>104</v>
      </c>
      <c r="N434" s="190">
        <f>INDEX(BD_Seguimiento_OAP_2019!$AH$3:$AS$294,MATCH(Revisión_Avance_Periodo!$I434,BD_Seguimiento_OAP_2019!$L$3:$L$294,0),MATCH(Revisión_Avance_Periodo!$M434,BD_Seguimiento_OAP_2019!$AH$2:$AS$2,0))</f>
        <v>1</v>
      </c>
      <c r="O434" s="190">
        <f>INDEX(BD_Seguimiento_OAP_2019!$AV$3:$BG$294,MATCH(Revisión_Avance_Periodo!$I434,BD_Seguimiento_OAP_2019!$L$3:$L$294,0),MATCH(Revisión_Avance_Periodo!$M434,BD_Seguimiento_OAP_2019!$AV$2:$BG$2,0))</f>
        <v>1</v>
      </c>
      <c r="P434" s="189">
        <f t="shared" si="76"/>
        <v>1</v>
      </c>
      <c r="Q434" s="173" t="str">
        <f>VLOOKUP(P434,Tabla_Indicador_Gestion4[#All],3,TRUE)</f>
        <v>Culminada</v>
      </c>
      <c r="R434" s="235">
        <f>SUBTOTAL(9,$N$434:$N434)</f>
        <v>1</v>
      </c>
      <c r="S434" s="233">
        <f>SUBTOTAL(9,$O$434:$O434)</f>
        <v>1</v>
      </c>
      <c r="T434" s="234">
        <f>IFERROR(+Revisión_Avance_Periodo!$S434/Revisión_Avance_Periodo!$R434,0)</f>
        <v>1</v>
      </c>
      <c r="U434" s="191">
        <f>SUBTOTAL(9,N434:N445)</f>
        <v>3</v>
      </c>
      <c r="V434" s="192">
        <f>SUBTOTAL(9,O434:O445)</f>
        <v>1</v>
      </c>
      <c r="W434" s="176">
        <f t="shared" ref="W434" si="84">+V434/U434</f>
        <v>0.33333333333333331</v>
      </c>
      <c r="X434" s="176"/>
      <c r="Y434" s="176">
        <f>100%-Revisión_Avance_Periodo!$W434</f>
        <v>0.66666666666666674</v>
      </c>
      <c r="Z434" s="178" t="str">
        <f>VLOOKUP(W434,Tabla_Indicador_Gestion4[],3,TRUE)</f>
        <v>En Tramite</v>
      </c>
      <c r="AA434" s="179">
        <f>Revisión_Avance_Periodo!$W434*Revisión_Avance_Periodo!$L434</f>
        <v>1.4880952380952382E-4</v>
      </c>
    </row>
    <row r="435" spans="1:27" x14ac:dyDescent="0.25">
      <c r="A435" s="94">
        <v>37</v>
      </c>
      <c r="B435" s="96" t="str">
        <f>CONCATENATE(Revisión_Avance_Periodo!$C435,";",Revisión_Avance_Periodo!$E435,";",Revisión_Avance_Periodo!$I435)</f>
        <v>OE1;PR_10;ACT_237</v>
      </c>
      <c r="C435" s="180" t="s">
        <v>9</v>
      </c>
      <c r="D435" s="181" t="str">
        <f>VLOOKUP(Revisión_Avance_Periodo!$C435,Componentes_BD!$F$1:$G$5,2,FALSE)</f>
        <v>Fortalecer la Vigilancia.</v>
      </c>
      <c r="E435" s="119" t="s">
        <v>12</v>
      </c>
      <c r="F435" s="95">
        <v>2</v>
      </c>
      <c r="G435" s="95" t="str">
        <f>VLOOKUP(Revisión_Avance_Periodo!$A435,BD_Seguimiento_OAP_2019!$A$2:$G$294,7,FALSE)</f>
        <v>PAI</v>
      </c>
      <c r="H435" s="95" t="str">
        <f>VLOOKUP(Revisión_Avance_Periodo!$A435,BD_Seguimiento_OAP_2019!$A$2:$J$294,10,FALSE)</f>
        <v>PAI_01 - Operacional</v>
      </c>
      <c r="I435" s="95" t="s">
        <v>485</v>
      </c>
      <c r="J435" s="95" t="str">
        <f>VLOOKUP(Revisión_Avance_Periodo!$I435,BD_Seguimiento_OAP_2019!$L:$M,2,FALSE)</f>
        <v>Impulsar que el 100% de los supervisados esten registrados en el sistema VIGIA</v>
      </c>
      <c r="K435" s="119" t="s">
        <v>45</v>
      </c>
      <c r="L435" s="172">
        <v>4.4642857142857152E-4</v>
      </c>
      <c r="M435" s="182" t="s">
        <v>105</v>
      </c>
      <c r="N435" s="190">
        <f>INDEX(BD_Seguimiento_OAP_2019!$AH$3:$AS$294,MATCH(Revisión_Avance_Periodo!$I435,BD_Seguimiento_OAP_2019!$L$3:$L$294,0),MATCH(Revisión_Avance_Periodo!$M435,BD_Seguimiento_OAP_2019!$AH$2:$AS$2,0))</f>
        <v>0</v>
      </c>
      <c r="O435" s="190">
        <f>INDEX(BD_Seguimiento_OAP_2019!$AV$3:$BG$294,MATCH(Revisión_Avance_Periodo!$I435,BD_Seguimiento_OAP_2019!$L$3:$L$294,0),MATCH(Revisión_Avance_Periodo!$M435,BD_Seguimiento_OAP_2019!$AV$2:$BG$2,0))</f>
        <v>0</v>
      </c>
      <c r="P435" s="175">
        <f t="shared" ref="P435:P439" si="85">IFERROR((O435/N435),0)</f>
        <v>0</v>
      </c>
      <c r="Q435" s="182" t="str">
        <f>VLOOKUP(P435,Tabla_Indicador_Gestion4[#All],3,TRUE)</f>
        <v>Por Ejecutar</v>
      </c>
      <c r="R435" s="236">
        <f>SUBTOTAL(9,$N$434:$N435)</f>
        <v>1</v>
      </c>
      <c r="S435" s="230">
        <f>SUBTOTAL(9,$O$434:$O435)</f>
        <v>1</v>
      </c>
      <c r="T435" s="231">
        <f>IFERROR(+Revisión_Avance_Periodo!$S435/Revisión_Avance_Periodo!$R435,0)</f>
        <v>1</v>
      </c>
      <c r="U435" s="184"/>
      <c r="V435" s="185"/>
      <c r="W435" s="183"/>
      <c r="X435" s="183"/>
      <c r="Y435" s="183"/>
      <c r="Z435" s="186"/>
      <c r="AA435" s="187"/>
    </row>
    <row r="436" spans="1:27" x14ac:dyDescent="0.25">
      <c r="A436" s="88">
        <v>37</v>
      </c>
      <c r="B436" s="91" t="str">
        <f>CONCATENATE(Revisión_Avance_Periodo!$C436,";",Revisión_Avance_Periodo!$E436,";",Revisión_Avance_Periodo!$I436)</f>
        <v>OE1;PR_10;ACT_237</v>
      </c>
      <c r="C436" s="170" t="s">
        <v>9</v>
      </c>
      <c r="D436" s="171" t="str">
        <f>VLOOKUP(Revisión_Avance_Periodo!$C436,Componentes_BD!$F$1:$G$5,2,FALSE)</f>
        <v>Fortalecer la Vigilancia.</v>
      </c>
      <c r="E436" s="106" t="s">
        <v>12</v>
      </c>
      <c r="F436" s="89">
        <v>2</v>
      </c>
      <c r="G436" s="89" t="str">
        <f>VLOOKUP(Revisión_Avance_Periodo!$A436,BD_Seguimiento_OAP_2019!$A$2:$G$294,7,FALSE)</f>
        <v>PAI</v>
      </c>
      <c r="H436" s="89" t="str">
        <f>VLOOKUP(Revisión_Avance_Periodo!$A436,BD_Seguimiento_OAP_2019!$A$2:$J$294,10,FALSE)</f>
        <v>PAI_01 - Operacional</v>
      </c>
      <c r="I436" s="89" t="s">
        <v>485</v>
      </c>
      <c r="J436" s="89" t="str">
        <f>VLOOKUP(Revisión_Avance_Periodo!$I436,BD_Seguimiento_OAP_2019!$L:$M,2,FALSE)</f>
        <v>Impulsar que el 100% de los supervisados esten registrados en el sistema VIGIA</v>
      </c>
      <c r="K436" s="106" t="s">
        <v>45</v>
      </c>
      <c r="L436" s="172">
        <v>4.4642857142857152E-4</v>
      </c>
      <c r="M436" s="173" t="s">
        <v>106</v>
      </c>
      <c r="N436" s="190">
        <f>INDEX(BD_Seguimiento_OAP_2019!$AH$3:$AS$294,MATCH(Revisión_Avance_Periodo!$I436,BD_Seguimiento_OAP_2019!$L$3:$L$294,0),MATCH(Revisión_Avance_Periodo!$M436,BD_Seguimiento_OAP_2019!$AH$2:$AS$2,0))</f>
        <v>0</v>
      </c>
      <c r="O436" s="190">
        <f>INDEX(BD_Seguimiento_OAP_2019!$AV$3:$BG$294,MATCH(Revisión_Avance_Periodo!$I436,BD_Seguimiento_OAP_2019!$L$3:$L$294,0),MATCH(Revisión_Avance_Periodo!$M436,BD_Seguimiento_OAP_2019!$AV$2:$BG$2,0))</f>
        <v>0</v>
      </c>
      <c r="P436" s="175">
        <f t="shared" si="85"/>
        <v>0</v>
      </c>
      <c r="Q436" s="173" t="str">
        <f>VLOOKUP(P436,Tabla_Indicador_Gestion4[#All],3,TRUE)</f>
        <v>Por Ejecutar</v>
      </c>
      <c r="R436" s="236">
        <f>SUBTOTAL(9,$N$434:$N436)</f>
        <v>1</v>
      </c>
      <c r="S436" s="230">
        <f>SUBTOTAL(9,$O$434:$O436)</f>
        <v>1</v>
      </c>
      <c r="T436" s="231">
        <f>IFERROR(+Revisión_Avance_Periodo!$S436/Revisión_Avance_Periodo!$R436,0)</f>
        <v>1</v>
      </c>
      <c r="U436" s="184"/>
      <c r="V436" s="185"/>
      <c r="W436" s="183"/>
      <c r="X436" s="183"/>
      <c r="Y436" s="183"/>
      <c r="Z436" s="186"/>
      <c r="AA436" s="187"/>
    </row>
    <row r="437" spans="1:27" x14ac:dyDescent="0.25">
      <c r="A437" s="94">
        <v>37</v>
      </c>
      <c r="B437" s="96" t="str">
        <f>CONCATENATE(Revisión_Avance_Periodo!$C437,";",Revisión_Avance_Periodo!$E437,";",Revisión_Avance_Periodo!$I437)</f>
        <v>OE1;PR_10;ACT_237</v>
      </c>
      <c r="C437" s="180" t="s">
        <v>9</v>
      </c>
      <c r="D437" s="181" t="str">
        <f>VLOOKUP(Revisión_Avance_Periodo!$C437,Componentes_BD!$F$1:$G$5,2,FALSE)</f>
        <v>Fortalecer la Vigilancia.</v>
      </c>
      <c r="E437" s="119" t="s">
        <v>12</v>
      </c>
      <c r="F437" s="95">
        <v>2</v>
      </c>
      <c r="G437" s="95" t="str">
        <f>VLOOKUP(Revisión_Avance_Periodo!$A437,BD_Seguimiento_OAP_2019!$A$2:$G$294,7,FALSE)</f>
        <v>PAI</v>
      </c>
      <c r="H437" s="95" t="str">
        <f>VLOOKUP(Revisión_Avance_Periodo!$A437,BD_Seguimiento_OAP_2019!$A$2:$J$294,10,FALSE)</f>
        <v>PAI_01 - Operacional</v>
      </c>
      <c r="I437" s="95" t="s">
        <v>485</v>
      </c>
      <c r="J437" s="95" t="str">
        <f>VLOOKUP(Revisión_Avance_Periodo!$I437,BD_Seguimiento_OAP_2019!$L:$M,2,FALSE)</f>
        <v>Impulsar que el 100% de los supervisados esten registrados en el sistema VIGIA</v>
      </c>
      <c r="K437" s="119" t="s">
        <v>45</v>
      </c>
      <c r="L437" s="172">
        <v>4.4642857142857152E-4</v>
      </c>
      <c r="M437" s="182" t="s">
        <v>107</v>
      </c>
      <c r="N437" s="190">
        <f>INDEX(BD_Seguimiento_OAP_2019!$AH$3:$AS$294,MATCH(Revisión_Avance_Periodo!$I437,BD_Seguimiento_OAP_2019!$L$3:$L$294,0),MATCH(Revisión_Avance_Periodo!$M437,BD_Seguimiento_OAP_2019!$AH$2:$AS$2,0))</f>
        <v>0</v>
      </c>
      <c r="O437" s="190">
        <f>INDEX(BD_Seguimiento_OAP_2019!$AV$3:$BG$294,MATCH(Revisión_Avance_Periodo!$I437,BD_Seguimiento_OAP_2019!$L$3:$L$294,0),MATCH(Revisión_Avance_Periodo!$M437,BD_Seguimiento_OAP_2019!$AV$2:$BG$2,0))</f>
        <v>0</v>
      </c>
      <c r="P437" s="175">
        <f t="shared" si="85"/>
        <v>0</v>
      </c>
      <c r="Q437" s="182" t="str">
        <f>VLOOKUP(P437,Tabla_Indicador_Gestion4[#All],3,TRUE)</f>
        <v>Por Ejecutar</v>
      </c>
      <c r="R437" s="236">
        <f>SUBTOTAL(9,$N$434:$N437)</f>
        <v>1</v>
      </c>
      <c r="S437" s="230">
        <f>SUBTOTAL(9,$O$434:$O437)</f>
        <v>1</v>
      </c>
      <c r="T437" s="231">
        <f>IFERROR(+Revisión_Avance_Periodo!$S437/Revisión_Avance_Periodo!$R437,0)</f>
        <v>1</v>
      </c>
      <c r="U437" s="184"/>
      <c r="V437" s="185"/>
      <c r="W437" s="183"/>
      <c r="X437" s="183"/>
      <c r="Y437" s="183"/>
      <c r="Z437" s="186"/>
      <c r="AA437" s="187"/>
    </row>
    <row r="438" spans="1:27" x14ac:dyDescent="0.25">
      <c r="A438" s="88">
        <v>37</v>
      </c>
      <c r="B438" s="91" t="str">
        <f>CONCATENATE(Revisión_Avance_Periodo!$C438,";",Revisión_Avance_Periodo!$E438,";",Revisión_Avance_Periodo!$I438)</f>
        <v>OE1;PR_10;ACT_237</v>
      </c>
      <c r="C438" s="170" t="s">
        <v>9</v>
      </c>
      <c r="D438" s="171" t="str">
        <f>VLOOKUP(Revisión_Avance_Periodo!$C438,Componentes_BD!$F$1:$G$5,2,FALSE)</f>
        <v>Fortalecer la Vigilancia.</v>
      </c>
      <c r="E438" s="106" t="s">
        <v>12</v>
      </c>
      <c r="F438" s="89">
        <v>2</v>
      </c>
      <c r="G438" s="89" t="str">
        <f>VLOOKUP(Revisión_Avance_Periodo!$A438,BD_Seguimiento_OAP_2019!$A$2:$G$294,7,FALSE)</f>
        <v>PAI</v>
      </c>
      <c r="H438" s="89" t="str">
        <f>VLOOKUP(Revisión_Avance_Periodo!$A438,BD_Seguimiento_OAP_2019!$A$2:$J$294,10,FALSE)</f>
        <v>PAI_01 - Operacional</v>
      </c>
      <c r="I438" s="89" t="s">
        <v>485</v>
      </c>
      <c r="J438" s="89" t="str">
        <f>VLOOKUP(Revisión_Avance_Periodo!$I438,BD_Seguimiento_OAP_2019!$L:$M,2,FALSE)</f>
        <v>Impulsar que el 100% de los supervisados esten registrados en el sistema VIGIA</v>
      </c>
      <c r="K438" s="106" t="s">
        <v>45</v>
      </c>
      <c r="L438" s="172">
        <v>4.4642857142857152E-4</v>
      </c>
      <c r="M438" s="173" t="s">
        <v>108</v>
      </c>
      <c r="N438" s="190">
        <f>INDEX(BD_Seguimiento_OAP_2019!$AH$3:$AS$294,MATCH(Revisión_Avance_Periodo!$I438,BD_Seguimiento_OAP_2019!$L$3:$L$294,0),MATCH(Revisión_Avance_Periodo!$M438,BD_Seguimiento_OAP_2019!$AH$2:$AS$2,0))</f>
        <v>0</v>
      </c>
      <c r="O438" s="190">
        <f>INDEX(BD_Seguimiento_OAP_2019!$AV$3:$BG$294,MATCH(Revisión_Avance_Periodo!$I438,BD_Seguimiento_OAP_2019!$L$3:$L$294,0),MATCH(Revisión_Avance_Periodo!$M438,BD_Seguimiento_OAP_2019!$AV$2:$BG$2,0))</f>
        <v>0</v>
      </c>
      <c r="P438" s="175">
        <f t="shared" si="85"/>
        <v>0</v>
      </c>
      <c r="Q438" s="173" t="str">
        <f>VLOOKUP(P438,Tabla_Indicador_Gestion4[#All],3,TRUE)</f>
        <v>Por Ejecutar</v>
      </c>
      <c r="R438" s="236">
        <f>SUBTOTAL(9,$N$434:$N438)</f>
        <v>1</v>
      </c>
      <c r="S438" s="230">
        <f>SUBTOTAL(9,$O$434:$O438)</f>
        <v>1</v>
      </c>
      <c r="T438" s="231">
        <f>IFERROR(+Revisión_Avance_Periodo!$S438/Revisión_Avance_Periodo!$R438,0)</f>
        <v>1</v>
      </c>
      <c r="U438" s="184"/>
      <c r="V438" s="185"/>
      <c r="W438" s="183"/>
      <c r="X438" s="183"/>
      <c r="Y438" s="183"/>
      <c r="Z438" s="186"/>
      <c r="AA438" s="187"/>
    </row>
    <row r="439" spans="1:27" x14ac:dyDescent="0.25">
      <c r="A439" s="94">
        <v>37</v>
      </c>
      <c r="B439" s="96" t="str">
        <f>CONCATENATE(Revisión_Avance_Periodo!$C439,";",Revisión_Avance_Periodo!$E439,";",Revisión_Avance_Periodo!$I439)</f>
        <v>OE1;PR_10;ACT_237</v>
      </c>
      <c r="C439" s="180" t="s">
        <v>9</v>
      </c>
      <c r="D439" s="181" t="str">
        <f>VLOOKUP(Revisión_Avance_Periodo!$C439,Componentes_BD!$F$1:$G$5,2,FALSE)</f>
        <v>Fortalecer la Vigilancia.</v>
      </c>
      <c r="E439" s="119" t="s">
        <v>12</v>
      </c>
      <c r="F439" s="95">
        <v>2</v>
      </c>
      <c r="G439" s="95" t="str">
        <f>VLOOKUP(Revisión_Avance_Periodo!$A439,BD_Seguimiento_OAP_2019!$A$2:$G$294,7,FALSE)</f>
        <v>PAI</v>
      </c>
      <c r="H439" s="95" t="str">
        <f>VLOOKUP(Revisión_Avance_Periodo!$A439,BD_Seguimiento_OAP_2019!$A$2:$J$294,10,FALSE)</f>
        <v>PAI_01 - Operacional</v>
      </c>
      <c r="I439" s="95" t="s">
        <v>485</v>
      </c>
      <c r="J439" s="95" t="str">
        <f>VLOOKUP(Revisión_Avance_Periodo!$I439,BD_Seguimiento_OAP_2019!$L:$M,2,FALSE)</f>
        <v>Impulsar que el 100% de los supervisados esten registrados en el sistema VIGIA</v>
      </c>
      <c r="K439" s="119" t="s">
        <v>45</v>
      </c>
      <c r="L439" s="172">
        <v>4.4642857142857152E-4</v>
      </c>
      <c r="M439" s="182" t="s">
        <v>109</v>
      </c>
      <c r="N439" s="190">
        <f>INDEX(BD_Seguimiento_OAP_2019!$AH$3:$AS$294,MATCH(Revisión_Avance_Periodo!$I439,BD_Seguimiento_OAP_2019!$L$3:$L$294,0),MATCH(Revisión_Avance_Periodo!$M439,BD_Seguimiento_OAP_2019!$AH$2:$AS$2,0))</f>
        <v>0</v>
      </c>
      <c r="O439" s="190">
        <f>INDEX(BD_Seguimiento_OAP_2019!$AV$3:$BG$294,MATCH(Revisión_Avance_Periodo!$I439,BD_Seguimiento_OAP_2019!$L$3:$L$294,0),MATCH(Revisión_Avance_Periodo!$M439,BD_Seguimiento_OAP_2019!$AV$2:$BG$2,0))</f>
        <v>0</v>
      </c>
      <c r="P439" s="175">
        <f t="shared" si="85"/>
        <v>0</v>
      </c>
      <c r="Q439" s="182" t="str">
        <f>VLOOKUP(P439,Tabla_Indicador_Gestion4[#All],3,TRUE)</f>
        <v>Por Ejecutar</v>
      </c>
      <c r="R439" s="236">
        <f>SUBTOTAL(9,$N$434:$N439)</f>
        <v>1</v>
      </c>
      <c r="S439" s="230">
        <f>SUBTOTAL(9,$O$434:$O439)</f>
        <v>1</v>
      </c>
      <c r="T439" s="231">
        <f>IFERROR(+Revisión_Avance_Periodo!$S439/Revisión_Avance_Periodo!$R439,0)</f>
        <v>1</v>
      </c>
      <c r="U439" s="184"/>
      <c r="V439" s="185"/>
      <c r="W439" s="183"/>
      <c r="X439" s="183"/>
      <c r="Y439" s="183"/>
      <c r="Z439" s="186"/>
      <c r="AA439" s="187"/>
    </row>
    <row r="440" spans="1:27" x14ac:dyDescent="0.25">
      <c r="A440" s="88">
        <v>37</v>
      </c>
      <c r="B440" s="91" t="str">
        <f>CONCATENATE(Revisión_Avance_Periodo!$C440,";",Revisión_Avance_Periodo!$E440,";",Revisión_Avance_Periodo!$I440)</f>
        <v>OE1;PR_10;ACT_237</v>
      </c>
      <c r="C440" s="170" t="s">
        <v>9</v>
      </c>
      <c r="D440" s="171" t="str">
        <f>VLOOKUP(Revisión_Avance_Periodo!$C440,Componentes_BD!$F$1:$G$5,2,FALSE)</f>
        <v>Fortalecer la Vigilancia.</v>
      </c>
      <c r="E440" s="106" t="s">
        <v>12</v>
      </c>
      <c r="F440" s="89">
        <v>2</v>
      </c>
      <c r="G440" s="89" t="str">
        <f>VLOOKUP(Revisión_Avance_Periodo!$A440,BD_Seguimiento_OAP_2019!$A$2:$G$294,7,FALSE)</f>
        <v>PAI</v>
      </c>
      <c r="H440" s="89" t="str">
        <f>VLOOKUP(Revisión_Avance_Periodo!$A440,BD_Seguimiento_OAP_2019!$A$2:$J$294,10,FALSE)</f>
        <v>PAI_01 - Operacional</v>
      </c>
      <c r="I440" s="89" t="s">
        <v>485</v>
      </c>
      <c r="J440" s="89" t="str">
        <f>VLOOKUP(Revisión_Avance_Periodo!$I440,BD_Seguimiento_OAP_2019!$L:$M,2,FALSE)</f>
        <v>Impulsar que el 100% de los supervisados esten registrados en el sistema VIGIA</v>
      </c>
      <c r="K440" s="106" t="s">
        <v>45</v>
      </c>
      <c r="L440" s="172">
        <v>4.4642857142857152E-4</v>
      </c>
      <c r="M440" s="173" t="s">
        <v>110</v>
      </c>
      <c r="N440" s="190">
        <f>INDEX(BD_Seguimiento_OAP_2019!$AH$3:$AS$294,MATCH(Revisión_Avance_Periodo!$I440,BD_Seguimiento_OAP_2019!$L$3:$L$294,0),MATCH(Revisión_Avance_Periodo!$M440,BD_Seguimiento_OAP_2019!$AH$2:$AS$2,0))</f>
        <v>1</v>
      </c>
      <c r="O440" s="190">
        <f>INDEX(BD_Seguimiento_OAP_2019!$AV$3:$BG$294,MATCH(Revisión_Avance_Periodo!$I440,BD_Seguimiento_OAP_2019!$L$3:$L$294,0),MATCH(Revisión_Avance_Periodo!$M440,BD_Seguimiento_OAP_2019!$AV$2:$BG$2,0))</f>
        <v>0</v>
      </c>
      <c r="P440" s="189">
        <f t="shared" si="76"/>
        <v>0</v>
      </c>
      <c r="Q440" s="173" t="str">
        <f>VLOOKUP(P440,Tabla_Indicador_Gestion4[#All],3,TRUE)</f>
        <v>Por Ejecutar</v>
      </c>
      <c r="R440" s="236">
        <f>SUBTOTAL(9,$N$434:$N440)</f>
        <v>2</v>
      </c>
      <c r="S440" s="230">
        <f>SUBTOTAL(9,$O$434:$O440)</f>
        <v>1</v>
      </c>
      <c r="T440" s="231">
        <f>IFERROR(+Revisión_Avance_Periodo!$S440/Revisión_Avance_Periodo!$R440,0)</f>
        <v>0.5</v>
      </c>
      <c r="U440" s="184"/>
      <c r="V440" s="185"/>
      <c r="W440" s="183"/>
      <c r="X440" s="183"/>
      <c r="Y440" s="183"/>
      <c r="Z440" s="186"/>
      <c r="AA440" s="187"/>
    </row>
    <row r="441" spans="1:27" x14ac:dyDescent="0.25">
      <c r="A441" s="94">
        <v>37</v>
      </c>
      <c r="B441" s="96" t="str">
        <f>CONCATENATE(Revisión_Avance_Periodo!$C441,";",Revisión_Avance_Periodo!$E441,";",Revisión_Avance_Periodo!$I441)</f>
        <v>OE1;PR_10;ACT_237</v>
      </c>
      <c r="C441" s="180" t="s">
        <v>9</v>
      </c>
      <c r="D441" s="181" t="str">
        <f>VLOOKUP(Revisión_Avance_Periodo!$C441,Componentes_BD!$F$1:$G$5,2,FALSE)</f>
        <v>Fortalecer la Vigilancia.</v>
      </c>
      <c r="E441" s="119" t="s">
        <v>12</v>
      </c>
      <c r="F441" s="95">
        <v>2</v>
      </c>
      <c r="G441" s="95" t="str">
        <f>VLOOKUP(Revisión_Avance_Periodo!$A441,BD_Seguimiento_OAP_2019!$A$2:$G$294,7,FALSE)</f>
        <v>PAI</v>
      </c>
      <c r="H441" s="95" t="str">
        <f>VLOOKUP(Revisión_Avance_Periodo!$A441,BD_Seguimiento_OAP_2019!$A$2:$J$294,10,FALSE)</f>
        <v>PAI_01 - Operacional</v>
      </c>
      <c r="I441" s="95" t="s">
        <v>485</v>
      </c>
      <c r="J441" s="95" t="str">
        <f>VLOOKUP(Revisión_Avance_Periodo!$I441,BD_Seguimiento_OAP_2019!$L:$M,2,FALSE)</f>
        <v>Impulsar que el 100% de los supervisados esten registrados en el sistema VIGIA</v>
      </c>
      <c r="K441" s="119" t="s">
        <v>45</v>
      </c>
      <c r="L441" s="172">
        <v>4.4642857142857152E-4</v>
      </c>
      <c r="M441" s="182" t="s">
        <v>111</v>
      </c>
      <c r="N441" s="190">
        <f>INDEX(BD_Seguimiento_OAP_2019!$AH$3:$AS$294,MATCH(Revisión_Avance_Periodo!$I441,BD_Seguimiento_OAP_2019!$L$3:$L$294,0),MATCH(Revisión_Avance_Periodo!$M441,BD_Seguimiento_OAP_2019!$AH$2:$AS$2,0))</f>
        <v>0</v>
      </c>
      <c r="O441" s="190">
        <f>INDEX(BD_Seguimiento_OAP_2019!$AV$3:$BG$294,MATCH(Revisión_Avance_Periodo!$I441,BD_Seguimiento_OAP_2019!$L$3:$L$294,0),MATCH(Revisión_Avance_Periodo!$M441,BD_Seguimiento_OAP_2019!$AV$2:$BG$2,0))</f>
        <v>0</v>
      </c>
      <c r="P441" s="175">
        <f t="shared" ref="P441:P442" si="86">IFERROR((O441/N441),0)</f>
        <v>0</v>
      </c>
      <c r="Q441" s="182" t="str">
        <f>VLOOKUP(P441,Tabla_Indicador_Gestion4[#All],3,TRUE)</f>
        <v>Por Ejecutar</v>
      </c>
      <c r="R441" s="236">
        <f>SUBTOTAL(9,$N$434:$N441)</f>
        <v>2</v>
      </c>
      <c r="S441" s="230">
        <f>SUBTOTAL(9,$O$434:$O441)</f>
        <v>1</v>
      </c>
      <c r="T441" s="231">
        <f>IFERROR(+Revisión_Avance_Periodo!$S441/Revisión_Avance_Periodo!$R441,0)</f>
        <v>0.5</v>
      </c>
      <c r="U441" s="184"/>
      <c r="V441" s="185"/>
      <c r="W441" s="183"/>
      <c r="X441" s="183"/>
      <c r="Y441" s="183"/>
      <c r="Z441" s="186"/>
      <c r="AA441" s="187"/>
    </row>
    <row r="442" spans="1:27" x14ac:dyDescent="0.25">
      <c r="A442" s="88">
        <v>37</v>
      </c>
      <c r="B442" s="91" t="str">
        <f>CONCATENATE(Revisión_Avance_Periodo!$C442,";",Revisión_Avance_Periodo!$E442,";",Revisión_Avance_Periodo!$I442)</f>
        <v>OE1;PR_10;ACT_237</v>
      </c>
      <c r="C442" s="170" t="s">
        <v>9</v>
      </c>
      <c r="D442" s="171" t="str">
        <f>VLOOKUP(Revisión_Avance_Periodo!$C442,Componentes_BD!$F$1:$G$5,2,FALSE)</f>
        <v>Fortalecer la Vigilancia.</v>
      </c>
      <c r="E442" s="106" t="s">
        <v>12</v>
      </c>
      <c r="F442" s="89">
        <v>2</v>
      </c>
      <c r="G442" s="89" t="str">
        <f>VLOOKUP(Revisión_Avance_Periodo!$A442,BD_Seguimiento_OAP_2019!$A$2:$G$294,7,FALSE)</f>
        <v>PAI</v>
      </c>
      <c r="H442" s="89" t="str">
        <f>VLOOKUP(Revisión_Avance_Periodo!$A442,BD_Seguimiento_OAP_2019!$A$2:$J$294,10,FALSE)</f>
        <v>PAI_01 - Operacional</v>
      </c>
      <c r="I442" s="89" t="s">
        <v>485</v>
      </c>
      <c r="J442" s="89" t="str">
        <f>VLOOKUP(Revisión_Avance_Periodo!$I442,BD_Seguimiento_OAP_2019!$L:$M,2,FALSE)</f>
        <v>Impulsar que el 100% de los supervisados esten registrados en el sistema VIGIA</v>
      </c>
      <c r="K442" s="106" t="s">
        <v>45</v>
      </c>
      <c r="L442" s="172">
        <v>4.4642857142857152E-4</v>
      </c>
      <c r="M442" s="173" t="s">
        <v>112</v>
      </c>
      <c r="N442" s="190">
        <f>INDEX(BD_Seguimiento_OAP_2019!$AH$3:$AS$294,MATCH(Revisión_Avance_Periodo!$I442,BD_Seguimiento_OAP_2019!$L$3:$L$294,0),MATCH(Revisión_Avance_Periodo!$M442,BD_Seguimiento_OAP_2019!$AH$2:$AS$2,0))</f>
        <v>0</v>
      </c>
      <c r="O442" s="190">
        <f>INDEX(BD_Seguimiento_OAP_2019!$AV$3:$BG$294,MATCH(Revisión_Avance_Periodo!$I442,BD_Seguimiento_OAP_2019!$L$3:$L$294,0),MATCH(Revisión_Avance_Periodo!$M442,BD_Seguimiento_OAP_2019!$AV$2:$BG$2,0))</f>
        <v>0</v>
      </c>
      <c r="P442" s="175">
        <f t="shared" si="86"/>
        <v>0</v>
      </c>
      <c r="Q442" s="173" t="str">
        <f>VLOOKUP(P442,Tabla_Indicador_Gestion4[#All],3,TRUE)</f>
        <v>Por Ejecutar</v>
      </c>
      <c r="R442" s="236">
        <f>SUBTOTAL(9,$N$434:$N442)</f>
        <v>2</v>
      </c>
      <c r="S442" s="230">
        <f>SUBTOTAL(9,$O$434:$O442)</f>
        <v>1</v>
      </c>
      <c r="T442" s="231">
        <f>IFERROR(+Revisión_Avance_Periodo!$S442/Revisión_Avance_Periodo!$R442,0)</f>
        <v>0.5</v>
      </c>
      <c r="U442" s="184"/>
      <c r="V442" s="185"/>
      <c r="W442" s="183"/>
      <c r="X442" s="183"/>
      <c r="Y442" s="183"/>
      <c r="Z442" s="186"/>
      <c r="AA442" s="187"/>
    </row>
    <row r="443" spans="1:27" x14ac:dyDescent="0.25">
      <c r="A443" s="94">
        <v>37</v>
      </c>
      <c r="B443" s="96" t="str">
        <f>CONCATENATE(Revisión_Avance_Periodo!$C443,";",Revisión_Avance_Periodo!$E443,";",Revisión_Avance_Periodo!$I443)</f>
        <v>OE1;PR_10;ACT_237</v>
      </c>
      <c r="C443" s="180" t="s">
        <v>9</v>
      </c>
      <c r="D443" s="181" t="str">
        <f>VLOOKUP(Revisión_Avance_Periodo!$C443,Componentes_BD!$F$1:$G$5,2,FALSE)</f>
        <v>Fortalecer la Vigilancia.</v>
      </c>
      <c r="E443" s="119" t="s">
        <v>12</v>
      </c>
      <c r="F443" s="95">
        <v>2</v>
      </c>
      <c r="G443" s="95" t="str">
        <f>VLOOKUP(Revisión_Avance_Periodo!$A443,BD_Seguimiento_OAP_2019!$A$2:$G$294,7,FALSE)</f>
        <v>PAI</v>
      </c>
      <c r="H443" s="95" t="str">
        <f>VLOOKUP(Revisión_Avance_Periodo!$A443,BD_Seguimiento_OAP_2019!$A$2:$J$294,10,FALSE)</f>
        <v>PAI_01 - Operacional</v>
      </c>
      <c r="I443" s="95" t="s">
        <v>485</v>
      </c>
      <c r="J443" s="95" t="str">
        <f>VLOOKUP(Revisión_Avance_Periodo!$I443,BD_Seguimiento_OAP_2019!$L:$M,2,FALSE)</f>
        <v>Impulsar que el 100% de los supervisados esten registrados en el sistema VIGIA</v>
      </c>
      <c r="K443" s="119" t="s">
        <v>45</v>
      </c>
      <c r="L443" s="172">
        <v>4.4642857142857152E-4</v>
      </c>
      <c r="M443" s="182" t="s">
        <v>113</v>
      </c>
      <c r="N443" s="190">
        <f>INDEX(BD_Seguimiento_OAP_2019!$AH$3:$AS$294,MATCH(Revisión_Avance_Periodo!$I443,BD_Seguimiento_OAP_2019!$L$3:$L$294,0),MATCH(Revisión_Avance_Periodo!$M443,BD_Seguimiento_OAP_2019!$AH$2:$AS$2,0))</f>
        <v>1</v>
      </c>
      <c r="O443" s="190">
        <f>INDEX(BD_Seguimiento_OAP_2019!$AV$3:$BG$294,MATCH(Revisión_Avance_Periodo!$I443,BD_Seguimiento_OAP_2019!$L$3:$L$294,0),MATCH(Revisión_Avance_Periodo!$M443,BD_Seguimiento_OAP_2019!$AV$2:$BG$2,0))</f>
        <v>0</v>
      </c>
      <c r="P443" s="188">
        <f t="shared" si="76"/>
        <v>0</v>
      </c>
      <c r="Q443" s="182" t="str">
        <f>VLOOKUP(P443,Tabla_Indicador_Gestion4[#All],3,TRUE)</f>
        <v>Por Ejecutar</v>
      </c>
      <c r="R443" s="236">
        <f>SUBTOTAL(9,$N$434:$N443)</f>
        <v>3</v>
      </c>
      <c r="S443" s="230">
        <f>SUBTOTAL(9,$O$434:$O443)</f>
        <v>1</v>
      </c>
      <c r="T443" s="231">
        <f>IFERROR(+Revisión_Avance_Periodo!$S443/Revisión_Avance_Periodo!$R443,0)</f>
        <v>0.33333333333333331</v>
      </c>
      <c r="U443" s="184"/>
      <c r="V443" s="185"/>
      <c r="W443" s="183"/>
      <c r="X443" s="183"/>
      <c r="Y443" s="183"/>
      <c r="Z443" s="186"/>
      <c r="AA443" s="187"/>
    </row>
    <row r="444" spans="1:27" x14ac:dyDescent="0.25">
      <c r="A444" s="88">
        <v>37</v>
      </c>
      <c r="B444" s="91" t="str">
        <f>CONCATENATE(Revisión_Avance_Periodo!$C444,";",Revisión_Avance_Periodo!$E444,";",Revisión_Avance_Periodo!$I444)</f>
        <v>OE1;PR_10;ACT_237</v>
      </c>
      <c r="C444" s="170" t="s">
        <v>9</v>
      </c>
      <c r="D444" s="171" t="str">
        <f>VLOOKUP(Revisión_Avance_Periodo!$C444,Componentes_BD!$F$1:$G$5,2,FALSE)</f>
        <v>Fortalecer la Vigilancia.</v>
      </c>
      <c r="E444" s="106" t="s">
        <v>12</v>
      </c>
      <c r="F444" s="89">
        <v>2</v>
      </c>
      <c r="G444" s="89" t="str">
        <f>VLOOKUP(Revisión_Avance_Periodo!$A444,BD_Seguimiento_OAP_2019!$A$2:$G$294,7,FALSE)</f>
        <v>PAI</v>
      </c>
      <c r="H444" s="89" t="str">
        <f>VLOOKUP(Revisión_Avance_Periodo!$A444,BD_Seguimiento_OAP_2019!$A$2:$J$294,10,FALSE)</f>
        <v>PAI_01 - Operacional</v>
      </c>
      <c r="I444" s="89" t="s">
        <v>485</v>
      </c>
      <c r="J444" s="89" t="str">
        <f>VLOOKUP(Revisión_Avance_Periodo!$I444,BD_Seguimiento_OAP_2019!$L:$M,2,FALSE)</f>
        <v>Impulsar que el 100% de los supervisados esten registrados en el sistema VIGIA</v>
      </c>
      <c r="K444" s="106" t="s">
        <v>45</v>
      </c>
      <c r="L444" s="172">
        <v>4.4642857142857152E-4</v>
      </c>
      <c r="M444" s="173" t="s">
        <v>114</v>
      </c>
      <c r="N444" s="190">
        <f>INDEX(BD_Seguimiento_OAP_2019!$AH$3:$AS$294,MATCH(Revisión_Avance_Periodo!$I444,BD_Seguimiento_OAP_2019!$L$3:$L$294,0),MATCH(Revisión_Avance_Periodo!$M444,BD_Seguimiento_OAP_2019!$AH$2:$AS$2,0))</f>
        <v>0</v>
      </c>
      <c r="O444" s="190">
        <f>INDEX(BD_Seguimiento_OAP_2019!$AV$3:$BG$294,MATCH(Revisión_Avance_Periodo!$I444,BD_Seguimiento_OAP_2019!$L$3:$L$294,0),MATCH(Revisión_Avance_Periodo!$M444,BD_Seguimiento_OAP_2019!$AV$2:$BG$2,0))</f>
        <v>0</v>
      </c>
      <c r="P444" s="175">
        <f t="shared" ref="P444:P447" si="87">IFERROR((O444/N444),0)</f>
        <v>0</v>
      </c>
      <c r="Q444" s="173" t="str">
        <f>VLOOKUP(P444,Tabla_Indicador_Gestion4[#All],3,TRUE)</f>
        <v>Por Ejecutar</v>
      </c>
      <c r="R444" s="236">
        <f>SUBTOTAL(9,$N$434:$N444)</f>
        <v>3</v>
      </c>
      <c r="S444" s="230">
        <f>SUBTOTAL(9,$O$434:$O444)</f>
        <v>1</v>
      </c>
      <c r="T444" s="231">
        <f>IFERROR(+Revisión_Avance_Periodo!$S444/Revisión_Avance_Periodo!$R444,0)</f>
        <v>0.33333333333333331</v>
      </c>
      <c r="U444" s="184"/>
      <c r="V444" s="185"/>
      <c r="W444" s="183"/>
      <c r="X444" s="183"/>
      <c r="Y444" s="183"/>
      <c r="Z444" s="186"/>
      <c r="AA444" s="187"/>
    </row>
    <row r="445" spans="1:27" ht="15.75" thickBot="1" x14ac:dyDescent="0.3">
      <c r="A445" s="94">
        <v>37</v>
      </c>
      <c r="B445" s="96" t="str">
        <f>CONCATENATE(Revisión_Avance_Periodo!$C445,";",Revisión_Avance_Periodo!$E445,";",Revisión_Avance_Periodo!$I445)</f>
        <v>OE1;PR_10;ACT_237</v>
      </c>
      <c r="C445" s="180" t="s">
        <v>9</v>
      </c>
      <c r="D445" s="181" t="str">
        <f>VLOOKUP(Revisión_Avance_Periodo!$C445,Componentes_BD!$F$1:$G$5,2,FALSE)</f>
        <v>Fortalecer la Vigilancia.</v>
      </c>
      <c r="E445" s="119" t="s">
        <v>12</v>
      </c>
      <c r="F445" s="95">
        <v>2</v>
      </c>
      <c r="G445" s="95" t="str">
        <f>VLOOKUP(Revisión_Avance_Periodo!$A445,BD_Seguimiento_OAP_2019!$A$2:$G$294,7,FALSE)</f>
        <v>PAI</v>
      </c>
      <c r="H445" s="95" t="str">
        <f>VLOOKUP(Revisión_Avance_Periodo!$A445,BD_Seguimiento_OAP_2019!$A$2:$J$294,10,FALSE)</f>
        <v>PAI_01 - Operacional</v>
      </c>
      <c r="I445" s="95" t="s">
        <v>485</v>
      </c>
      <c r="J445" s="95" t="str">
        <f>VLOOKUP(Revisión_Avance_Periodo!$I445,BD_Seguimiento_OAP_2019!$L:$M,2,FALSE)</f>
        <v>Impulsar que el 100% de los supervisados esten registrados en el sistema VIGIA</v>
      </c>
      <c r="K445" s="119" t="s">
        <v>45</v>
      </c>
      <c r="L445" s="172">
        <v>4.4642857142857152E-4</v>
      </c>
      <c r="M445" s="182" t="s">
        <v>115</v>
      </c>
      <c r="N445" s="190">
        <f>INDEX(BD_Seguimiento_OAP_2019!$AH$3:$AS$294,MATCH(Revisión_Avance_Periodo!$I445,BD_Seguimiento_OAP_2019!$L$3:$L$294,0),MATCH(Revisión_Avance_Periodo!$M445,BD_Seguimiento_OAP_2019!$AH$2:$AS$2,0))</f>
        <v>0</v>
      </c>
      <c r="O445" s="190">
        <f>INDEX(BD_Seguimiento_OAP_2019!$AV$3:$BG$294,MATCH(Revisión_Avance_Periodo!$I445,BD_Seguimiento_OAP_2019!$L$3:$L$294,0),MATCH(Revisión_Avance_Periodo!$M445,BD_Seguimiento_OAP_2019!$AV$2:$BG$2,0))</f>
        <v>0</v>
      </c>
      <c r="P445" s="175">
        <f t="shared" si="87"/>
        <v>0</v>
      </c>
      <c r="Q445" s="182" t="str">
        <f>VLOOKUP(P445,Tabla_Indicador_Gestion4[#All],3,TRUE)</f>
        <v>Por Ejecutar</v>
      </c>
      <c r="R445" s="236">
        <f>SUBTOTAL(9,$N$434:$N445)</f>
        <v>3</v>
      </c>
      <c r="S445" s="230">
        <f>SUBTOTAL(9,$O$434:$O445)</f>
        <v>1</v>
      </c>
      <c r="T445" s="231">
        <f>IFERROR(+Revisión_Avance_Periodo!$S445/Revisión_Avance_Periodo!$R445,0)</f>
        <v>0.33333333333333331</v>
      </c>
      <c r="U445" s="184"/>
      <c r="V445" s="185"/>
      <c r="W445" s="183"/>
      <c r="X445" s="183"/>
      <c r="Y445" s="183"/>
      <c r="Z445" s="186"/>
      <c r="AA445" s="187"/>
    </row>
    <row r="446" spans="1:27" x14ac:dyDescent="0.25">
      <c r="A446" s="88">
        <v>38</v>
      </c>
      <c r="B446" s="91" t="str">
        <f>CONCATENATE(Revisión_Avance_Periodo!$C446,";",Revisión_Avance_Periodo!$E446,";",Revisión_Avance_Periodo!$I446)</f>
        <v>OE1;PR_10;ACT_238</v>
      </c>
      <c r="C446" s="170" t="s">
        <v>9</v>
      </c>
      <c r="D446" s="171" t="str">
        <f>VLOOKUP(Revisión_Avance_Periodo!$C446,Componentes_BD!$F$1:$G$5,2,FALSE)</f>
        <v>Fortalecer la Vigilancia.</v>
      </c>
      <c r="E446" s="106" t="s">
        <v>12</v>
      </c>
      <c r="F446" s="89">
        <v>2</v>
      </c>
      <c r="G446" s="89" t="str">
        <f>VLOOKUP(Revisión_Avance_Periodo!$A446,BD_Seguimiento_OAP_2019!$A$2:$G$294,7,FALSE)</f>
        <v>PAI</v>
      </c>
      <c r="H446" s="89" t="str">
        <f>VLOOKUP(Revisión_Avance_Periodo!$A446,BD_Seguimiento_OAP_2019!$A$2:$J$294,10,FALSE)</f>
        <v>PAI_01 - Operacional</v>
      </c>
      <c r="I446" s="89" t="s">
        <v>491</v>
      </c>
      <c r="J446" s="89" t="str">
        <f>VLOOKUP(Revisión_Avance_Periodo!$I446,BD_Seguimiento_OAP_2019!$L:$M,2,FALSE)</f>
        <v>Promover la formalizacion de la prestación del servicio de los Terminal de Transporte Terrestre automotor</v>
      </c>
      <c r="K446" s="106" t="s">
        <v>45</v>
      </c>
      <c r="L446" s="172">
        <v>4.4642857142857152E-4</v>
      </c>
      <c r="M446" s="173" t="s">
        <v>104</v>
      </c>
      <c r="N446" s="190">
        <f>INDEX(BD_Seguimiento_OAP_2019!$AH$3:$AS$294,MATCH(Revisión_Avance_Periodo!$I446,BD_Seguimiento_OAP_2019!$L$3:$L$294,0),MATCH(Revisión_Avance_Periodo!$M446,BD_Seguimiento_OAP_2019!$AH$2:$AS$2,0))</f>
        <v>0</v>
      </c>
      <c r="O446" s="190">
        <f>INDEX(BD_Seguimiento_OAP_2019!$AV$3:$BG$294,MATCH(Revisión_Avance_Periodo!$I446,BD_Seguimiento_OAP_2019!$L$3:$L$294,0),MATCH(Revisión_Avance_Periodo!$M446,BD_Seguimiento_OAP_2019!$AV$2:$BG$2,0))</f>
        <v>0</v>
      </c>
      <c r="P446" s="175">
        <f t="shared" si="87"/>
        <v>0</v>
      </c>
      <c r="Q446" s="173" t="str">
        <f>VLOOKUP(P446,Tabla_Indicador_Gestion4[#All],3,TRUE)</f>
        <v>Por Ejecutar</v>
      </c>
      <c r="R446" s="235">
        <f>SUBTOTAL(9,$N$446:$N446)</f>
        <v>0</v>
      </c>
      <c r="S446" s="233">
        <f>SUBTOTAL(9,$O$446:$O446)</f>
        <v>0</v>
      </c>
      <c r="T446" s="234">
        <f>IFERROR(+Revisión_Avance_Periodo!$S446/Revisión_Avance_Periodo!$R446,0)</f>
        <v>0</v>
      </c>
      <c r="U446" s="191">
        <f>SUBTOTAL(9,N446:N457)</f>
        <v>35</v>
      </c>
      <c r="V446" s="192">
        <f>SUBTOTAL(9,O446:O457)</f>
        <v>17</v>
      </c>
      <c r="W446" s="176">
        <f t="shared" ref="W446" si="88">+V446/U446</f>
        <v>0.48571428571428571</v>
      </c>
      <c r="X446" s="176"/>
      <c r="Y446" s="176">
        <f>100%-Revisión_Avance_Periodo!$W446</f>
        <v>0.51428571428571423</v>
      </c>
      <c r="Z446" s="178" t="str">
        <f>VLOOKUP(W446,Tabla_Indicador_Gestion4[],3,TRUE)</f>
        <v>En Tramite</v>
      </c>
      <c r="AA446" s="179">
        <f>Revisión_Avance_Periodo!$W446*Revisión_Avance_Periodo!$L446</f>
        <v>2.168367346938776E-4</v>
      </c>
    </row>
    <row r="447" spans="1:27" x14ac:dyDescent="0.25">
      <c r="A447" s="94">
        <v>38</v>
      </c>
      <c r="B447" s="96" t="str">
        <f>CONCATENATE(Revisión_Avance_Periodo!$C447,";",Revisión_Avance_Periodo!$E447,";",Revisión_Avance_Periodo!$I447)</f>
        <v>OE1;PR_10;ACT_238</v>
      </c>
      <c r="C447" s="180" t="s">
        <v>9</v>
      </c>
      <c r="D447" s="181" t="str">
        <f>VLOOKUP(Revisión_Avance_Periodo!$C447,Componentes_BD!$F$1:$G$5,2,FALSE)</f>
        <v>Fortalecer la Vigilancia.</v>
      </c>
      <c r="E447" s="119" t="s">
        <v>12</v>
      </c>
      <c r="F447" s="95">
        <v>2</v>
      </c>
      <c r="G447" s="95" t="str">
        <f>VLOOKUP(Revisión_Avance_Periodo!$A447,BD_Seguimiento_OAP_2019!$A$2:$G$294,7,FALSE)</f>
        <v>PAI</v>
      </c>
      <c r="H447" s="95" t="str">
        <f>VLOOKUP(Revisión_Avance_Periodo!$A447,BD_Seguimiento_OAP_2019!$A$2:$J$294,10,FALSE)</f>
        <v>PAI_01 - Operacional</v>
      </c>
      <c r="I447" s="95" t="s">
        <v>491</v>
      </c>
      <c r="J447" s="95" t="str">
        <f>VLOOKUP(Revisión_Avance_Periodo!$I447,BD_Seguimiento_OAP_2019!$L:$M,2,FALSE)</f>
        <v>Promover la formalizacion de la prestación del servicio de los Terminal de Transporte Terrestre automotor</v>
      </c>
      <c r="K447" s="119" t="s">
        <v>45</v>
      </c>
      <c r="L447" s="172">
        <v>4.4642857142857152E-4</v>
      </c>
      <c r="M447" s="182" t="s">
        <v>105</v>
      </c>
      <c r="N447" s="190">
        <f>INDEX(BD_Seguimiento_OAP_2019!$AH$3:$AS$294,MATCH(Revisión_Avance_Periodo!$I447,BD_Seguimiento_OAP_2019!$L$3:$L$294,0),MATCH(Revisión_Avance_Periodo!$M447,BD_Seguimiento_OAP_2019!$AH$2:$AS$2,0))</f>
        <v>0</v>
      </c>
      <c r="O447" s="190">
        <f>INDEX(BD_Seguimiento_OAP_2019!$AV$3:$BG$294,MATCH(Revisión_Avance_Periodo!$I447,BD_Seguimiento_OAP_2019!$L$3:$L$294,0),MATCH(Revisión_Avance_Periodo!$M447,BD_Seguimiento_OAP_2019!$AV$2:$BG$2,0))</f>
        <v>0</v>
      </c>
      <c r="P447" s="175">
        <f t="shared" si="87"/>
        <v>0</v>
      </c>
      <c r="Q447" s="182" t="str">
        <f>VLOOKUP(P447,Tabla_Indicador_Gestion4[#All],3,TRUE)</f>
        <v>Por Ejecutar</v>
      </c>
      <c r="R447" s="236">
        <f>SUBTOTAL(9,$N$446:$N447)</f>
        <v>0</v>
      </c>
      <c r="S447" s="230">
        <f>SUBTOTAL(9,$O$446:$O447)</f>
        <v>0</v>
      </c>
      <c r="T447" s="231">
        <f>IFERROR(+Revisión_Avance_Periodo!$S447/Revisión_Avance_Periodo!$R447,0)</f>
        <v>0</v>
      </c>
      <c r="U447" s="184"/>
      <c r="V447" s="185"/>
      <c r="W447" s="183"/>
      <c r="X447" s="183"/>
      <c r="Y447" s="183"/>
      <c r="Z447" s="186"/>
      <c r="AA447" s="187"/>
    </row>
    <row r="448" spans="1:27" x14ac:dyDescent="0.25">
      <c r="A448" s="88">
        <v>38</v>
      </c>
      <c r="B448" s="91" t="str">
        <f>CONCATENATE(Revisión_Avance_Periodo!$C448,";",Revisión_Avance_Periodo!$E448,";",Revisión_Avance_Periodo!$I448)</f>
        <v>OE1;PR_10;ACT_238</v>
      </c>
      <c r="C448" s="170" t="s">
        <v>9</v>
      </c>
      <c r="D448" s="171" t="str">
        <f>VLOOKUP(Revisión_Avance_Periodo!$C448,Componentes_BD!$F$1:$G$5,2,FALSE)</f>
        <v>Fortalecer la Vigilancia.</v>
      </c>
      <c r="E448" s="106" t="s">
        <v>12</v>
      </c>
      <c r="F448" s="89">
        <v>2</v>
      </c>
      <c r="G448" s="89" t="str">
        <f>VLOOKUP(Revisión_Avance_Periodo!$A448,BD_Seguimiento_OAP_2019!$A$2:$G$294,7,FALSE)</f>
        <v>PAI</v>
      </c>
      <c r="H448" s="89" t="str">
        <f>VLOOKUP(Revisión_Avance_Periodo!$A448,BD_Seguimiento_OAP_2019!$A$2:$J$294,10,FALSE)</f>
        <v>PAI_01 - Operacional</v>
      </c>
      <c r="I448" s="89" t="s">
        <v>491</v>
      </c>
      <c r="J448" s="89" t="str">
        <f>VLOOKUP(Revisión_Avance_Periodo!$I448,BD_Seguimiento_OAP_2019!$L:$M,2,FALSE)</f>
        <v>Promover la formalizacion de la prestación del servicio de los Terminal de Transporte Terrestre automotor</v>
      </c>
      <c r="K448" s="106" t="s">
        <v>45</v>
      </c>
      <c r="L448" s="172">
        <v>4.4642857142857152E-4</v>
      </c>
      <c r="M448" s="173" t="s">
        <v>106</v>
      </c>
      <c r="N448" s="190">
        <f>INDEX(BD_Seguimiento_OAP_2019!$AH$3:$AS$294,MATCH(Revisión_Avance_Periodo!$I448,BD_Seguimiento_OAP_2019!$L$3:$L$294,0),MATCH(Revisión_Avance_Periodo!$M448,BD_Seguimiento_OAP_2019!$AH$2:$AS$2,0))</f>
        <v>5</v>
      </c>
      <c r="O448" s="190">
        <f>INDEX(BD_Seguimiento_OAP_2019!$AV$3:$BG$294,MATCH(Revisión_Avance_Periodo!$I448,BD_Seguimiento_OAP_2019!$L$3:$L$294,0),MATCH(Revisión_Avance_Periodo!$M448,BD_Seguimiento_OAP_2019!$AV$2:$BG$2,0))</f>
        <v>6</v>
      </c>
      <c r="P448" s="197">
        <f t="shared" si="76"/>
        <v>1.2</v>
      </c>
      <c r="Q448" s="173" t="str">
        <f>VLOOKUP(P448,Tabla_Indicador_Gestion4[#All],3,TRUE)</f>
        <v>Culminada</v>
      </c>
      <c r="R448" s="236">
        <f>SUBTOTAL(9,$N$446:$N448)</f>
        <v>5</v>
      </c>
      <c r="S448" s="230">
        <f>SUBTOTAL(9,$O$446:$O448)</f>
        <v>6</v>
      </c>
      <c r="T448" s="231">
        <f>IFERROR(+Revisión_Avance_Periodo!$S448/Revisión_Avance_Periodo!$R448,0)</f>
        <v>1.2</v>
      </c>
      <c r="U448" s="184"/>
      <c r="V448" s="185"/>
      <c r="W448" s="183"/>
      <c r="X448" s="183"/>
      <c r="Y448" s="183"/>
      <c r="Z448" s="186"/>
      <c r="AA448" s="187"/>
    </row>
    <row r="449" spans="1:27" x14ac:dyDescent="0.25">
      <c r="A449" s="94">
        <v>38</v>
      </c>
      <c r="B449" s="96" t="str">
        <f>CONCATENATE(Revisión_Avance_Periodo!$C449,";",Revisión_Avance_Periodo!$E449,";",Revisión_Avance_Periodo!$I449)</f>
        <v>OE1;PR_10;ACT_238</v>
      </c>
      <c r="C449" s="180" t="s">
        <v>9</v>
      </c>
      <c r="D449" s="181" t="str">
        <f>VLOOKUP(Revisión_Avance_Periodo!$C449,Componentes_BD!$F$1:$G$5,2,FALSE)</f>
        <v>Fortalecer la Vigilancia.</v>
      </c>
      <c r="E449" s="119" t="s">
        <v>12</v>
      </c>
      <c r="F449" s="95">
        <v>2</v>
      </c>
      <c r="G449" s="95" t="str">
        <f>VLOOKUP(Revisión_Avance_Periodo!$A449,BD_Seguimiento_OAP_2019!$A$2:$G$294,7,FALSE)</f>
        <v>PAI</v>
      </c>
      <c r="H449" s="95" t="str">
        <f>VLOOKUP(Revisión_Avance_Periodo!$A449,BD_Seguimiento_OAP_2019!$A$2:$J$294,10,FALSE)</f>
        <v>PAI_01 - Operacional</v>
      </c>
      <c r="I449" s="95" t="s">
        <v>491</v>
      </c>
      <c r="J449" s="95" t="str">
        <f>VLOOKUP(Revisión_Avance_Periodo!$I449,BD_Seguimiento_OAP_2019!$L:$M,2,FALSE)</f>
        <v>Promover la formalizacion de la prestación del servicio de los Terminal de Transporte Terrestre automotor</v>
      </c>
      <c r="K449" s="119" t="s">
        <v>45</v>
      </c>
      <c r="L449" s="172">
        <v>4.4642857142857152E-4</v>
      </c>
      <c r="M449" s="182" t="s">
        <v>107</v>
      </c>
      <c r="N449" s="190">
        <f>INDEX(BD_Seguimiento_OAP_2019!$AH$3:$AS$294,MATCH(Revisión_Avance_Periodo!$I449,BD_Seguimiento_OAP_2019!$L$3:$L$294,0),MATCH(Revisión_Avance_Periodo!$M449,BD_Seguimiento_OAP_2019!$AH$2:$AS$2,0))</f>
        <v>3</v>
      </c>
      <c r="O449" s="190">
        <f>INDEX(BD_Seguimiento_OAP_2019!$AV$3:$BG$294,MATCH(Revisión_Avance_Periodo!$I449,BD_Seguimiento_OAP_2019!$L$3:$L$294,0),MATCH(Revisión_Avance_Periodo!$M449,BD_Seguimiento_OAP_2019!$AV$2:$BG$2,0))</f>
        <v>3</v>
      </c>
      <c r="P449" s="188">
        <f t="shared" si="76"/>
        <v>1</v>
      </c>
      <c r="Q449" s="182" t="str">
        <f>VLOOKUP(P449,Tabla_Indicador_Gestion4[#All],3,TRUE)</f>
        <v>Culminada</v>
      </c>
      <c r="R449" s="236">
        <f>SUBTOTAL(9,$N$446:$N449)</f>
        <v>8</v>
      </c>
      <c r="S449" s="230">
        <f>SUBTOTAL(9,$O$446:$O449)</f>
        <v>9</v>
      </c>
      <c r="T449" s="231">
        <f>IFERROR(+Revisión_Avance_Periodo!$S449/Revisión_Avance_Periodo!$R449,0)</f>
        <v>1.125</v>
      </c>
      <c r="U449" s="184"/>
      <c r="V449" s="185"/>
      <c r="W449" s="183"/>
      <c r="X449" s="183"/>
      <c r="Y449" s="183"/>
      <c r="Z449" s="186"/>
      <c r="AA449" s="187"/>
    </row>
    <row r="450" spans="1:27" x14ac:dyDescent="0.25">
      <c r="A450" s="88">
        <v>38</v>
      </c>
      <c r="B450" s="91" t="str">
        <f>CONCATENATE(Revisión_Avance_Periodo!$C450,";",Revisión_Avance_Periodo!$E450,";",Revisión_Avance_Periodo!$I450)</f>
        <v>OE1;PR_10;ACT_238</v>
      </c>
      <c r="C450" s="170" t="s">
        <v>9</v>
      </c>
      <c r="D450" s="171" t="str">
        <f>VLOOKUP(Revisión_Avance_Periodo!$C450,Componentes_BD!$F$1:$G$5,2,FALSE)</f>
        <v>Fortalecer la Vigilancia.</v>
      </c>
      <c r="E450" s="106" t="s">
        <v>12</v>
      </c>
      <c r="F450" s="89">
        <v>2</v>
      </c>
      <c r="G450" s="89" t="str">
        <f>VLOOKUP(Revisión_Avance_Periodo!$A450,BD_Seguimiento_OAP_2019!$A$2:$G$294,7,FALSE)</f>
        <v>PAI</v>
      </c>
      <c r="H450" s="89" t="str">
        <f>VLOOKUP(Revisión_Avance_Periodo!$A450,BD_Seguimiento_OAP_2019!$A$2:$J$294,10,FALSE)</f>
        <v>PAI_01 - Operacional</v>
      </c>
      <c r="I450" s="89" t="s">
        <v>491</v>
      </c>
      <c r="J450" s="89" t="str">
        <f>VLOOKUP(Revisión_Avance_Periodo!$I450,BD_Seguimiento_OAP_2019!$L:$M,2,FALSE)</f>
        <v>Promover la formalizacion de la prestación del servicio de los Terminal de Transporte Terrestre automotor</v>
      </c>
      <c r="K450" s="106" t="s">
        <v>45</v>
      </c>
      <c r="L450" s="172">
        <v>4.4642857142857152E-4</v>
      </c>
      <c r="M450" s="173" t="s">
        <v>108</v>
      </c>
      <c r="N450" s="190">
        <f>INDEX(BD_Seguimiento_OAP_2019!$AH$3:$AS$294,MATCH(Revisión_Avance_Periodo!$I450,BD_Seguimiento_OAP_2019!$L$3:$L$294,0),MATCH(Revisión_Avance_Periodo!$M450,BD_Seguimiento_OAP_2019!$AH$2:$AS$2,0))</f>
        <v>3</v>
      </c>
      <c r="O450" s="190">
        <f>INDEX(BD_Seguimiento_OAP_2019!$AV$3:$BG$294,MATCH(Revisión_Avance_Periodo!$I450,BD_Seguimiento_OAP_2019!$L$3:$L$294,0),MATCH(Revisión_Avance_Periodo!$M450,BD_Seguimiento_OAP_2019!$AV$2:$BG$2,0))</f>
        <v>8</v>
      </c>
      <c r="P450" s="197">
        <f t="shared" si="76"/>
        <v>2.6666666666666665</v>
      </c>
      <c r="Q450" s="173" t="str">
        <f>VLOOKUP(P450,Tabla_Indicador_Gestion4[#All],3,TRUE)</f>
        <v>Culminada</v>
      </c>
      <c r="R450" s="236">
        <f>SUBTOTAL(9,$N$446:$N450)</f>
        <v>11</v>
      </c>
      <c r="S450" s="230">
        <f>SUBTOTAL(9,$O$446:$O450)</f>
        <v>17</v>
      </c>
      <c r="T450" s="231">
        <f>IFERROR(+Revisión_Avance_Periodo!$S450/Revisión_Avance_Periodo!$R450,0)</f>
        <v>1.5454545454545454</v>
      </c>
      <c r="U450" s="184"/>
      <c r="V450" s="185"/>
      <c r="W450" s="183"/>
      <c r="X450" s="183"/>
      <c r="Y450" s="183"/>
      <c r="Z450" s="186"/>
      <c r="AA450" s="187"/>
    </row>
    <row r="451" spans="1:27" x14ac:dyDescent="0.25">
      <c r="A451" s="94">
        <v>38</v>
      </c>
      <c r="B451" s="96" t="str">
        <f>CONCATENATE(Revisión_Avance_Periodo!$C451,";",Revisión_Avance_Periodo!$E451,";",Revisión_Avance_Periodo!$I451)</f>
        <v>OE1;PR_10;ACT_238</v>
      </c>
      <c r="C451" s="180" t="s">
        <v>9</v>
      </c>
      <c r="D451" s="181" t="str">
        <f>VLOOKUP(Revisión_Avance_Periodo!$C451,Componentes_BD!$F$1:$G$5,2,FALSE)</f>
        <v>Fortalecer la Vigilancia.</v>
      </c>
      <c r="E451" s="119" t="s">
        <v>12</v>
      </c>
      <c r="F451" s="95">
        <v>2</v>
      </c>
      <c r="G451" s="95" t="str">
        <f>VLOOKUP(Revisión_Avance_Periodo!$A451,BD_Seguimiento_OAP_2019!$A$2:$G$294,7,FALSE)</f>
        <v>PAI</v>
      </c>
      <c r="H451" s="95" t="str">
        <f>VLOOKUP(Revisión_Avance_Periodo!$A451,BD_Seguimiento_OAP_2019!$A$2:$J$294,10,FALSE)</f>
        <v>PAI_01 - Operacional</v>
      </c>
      <c r="I451" s="95" t="s">
        <v>491</v>
      </c>
      <c r="J451" s="95" t="str">
        <f>VLOOKUP(Revisión_Avance_Periodo!$I451,BD_Seguimiento_OAP_2019!$L:$M,2,FALSE)</f>
        <v>Promover la formalizacion de la prestación del servicio de los Terminal de Transporte Terrestre automotor</v>
      </c>
      <c r="K451" s="119" t="s">
        <v>45</v>
      </c>
      <c r="L451" s="172">
        <v>4.4642857142857152E-4</v>
      </c>
      <c r="M451" s="182" t="s">
        <v>109</v>
      </c>
      <c r="N451" s="190">
        <f>INDEX(BD_Seguimiento_OAP_2019!$AH$3:$AS$294,MATCH(Revisión_Avance_Periodo!$I451,BD_Seguimiento_OAP_2019!$L$3:$L$294,0),MATCH(Revisión_Avance_Periodo!$M451,BD_Seguimiento_OAP_2019!$AH$2:$AS$2,0))</f>
        <v>4</v>
      </c>
      <c r="O451" s="190">
        <f>INDEX(BD_Seguimiento_OAP_2019!$AV$3:$BG$294,MATCH(Revisión_Avance_Periodo!$I451,BD_Seguimiento_OAP_2019!$L$3:$L$294,0),MATCH(Revisión_Avance_Periodo!$M451,BD_Seguimiento_OAP_2019!$AV$2:$BG$2,0))</f>
        <v>0</v>
      </c>
      <c r="P451" s="188">
        <f t="shared" ref="P451:P514" si="89">O451/N451</f>
        <v>0</v>
      </c>
      <c r="Q451" s="182" t="str">
        <f>VLOOKUP(P451,Tabla_Indicador_Gestion4[#All],3,TRUE)</f>
        <v>Por Ejecutar</v>
      </c>
      <c r="R451" s="236">
        <f>SUBTOTAL(9,$N$446:$N451)</f>
        <v>15</v>
      </c>
      <c r="S451" s="230">
        <f>SUBTOTAL(9,$O$446:$O451)</f>
        <v>17</v>
      </c>
      <c r="T451" s="231">
        <f>IFERROR(+Revisión_Avance_Periodo!$S451/Revisión_Avance_Periodo!$R451,0)</f>
        <v>1.1333333333333333</v>
      </c>
      <c r="U451" s="184"/>
      <c r="V451" s="185"/>
      <c r="W451" s="183"/>
      <c r="X451" s="183"/>
      <c r="Y451" s="183"/>
      <c r="Z451" s="186"/>
      <c r="AA451" s="187"/>
    </row>
    <row r="452" spans="1:27" x14ac:dyDescent="0.25">
      <c r="A452" s="88">
        <v>38</v>
      </c>
      <c r="B452" s="91" t="str">
        <f>CONCATENATE(Revisión_Avance_Periodo!$C452,";",Revisión_Avance_Periodo!$E452,";",Revisión_Avance_Periodo!$I452)</f>
        <v>OE1;PR_10;ACT_238</v>
      </c>
      <c r="C452" s="170" t="s">
        <v>9</v>
      </c>
      <c r="D452" s="171" t="str">
        <f>VLOOKUP(Revisión_Avance_Periodo!$C452,Componentes_BD!$F$1:$G$5,2,FALSE)</f>
        <v>Fortalecer la Vigilancia.</v>
      </c>
      <c r="E452" s="106" t="s">
        <v>12</v>
      </c>
      <c r="F452" s="89">
        <v>2</v>
      </c>
      <c r="G452" s="89" t="str">
        <f>VLOOKUP(Revisión_Avance_Periodo!$A452,BD_Seguimiento_OAP_2019!$A$2:$G$294,7,FALSE)</f>
        <v>PAI</v>
      </c>
      <c r="H452" s="89" t="str">
        <f>VLOOKUP(Revisión_Avance_Periodo!$A452,BD_Seguimiento_OAP_2019!$A$2:$J$294,10,FALSE)</f>
        <v>PAI_01 - Operacional</v>
      </c>
      <c r="I452" s="89" t="s">
        <v>491</v>
      </c>
      <c r="J452" s="89" t="str">
        <f>VLOOKUP(Revisión_Avance_Periodo!$I452,BD_Seguimiento_OAP_2019!$L:$M,2,FALSE)</f>
        <v>Promover la formalizacion de la prestación del servicio de los Terminal de Transporte Terrestre automotor</v>
      </c>
      <c r="K452" s="106" t="s">
        <v>45</v>
      </c>
      <c r="L452" s="172">
        <v>4.4642857142857152E-4</v>
      </c>
      <c r="M452" s="173" t="s">
        <v>110</v>
      </c>
      <c r="N452" s="190">
        <f>INDEX(BD_Seguimiento_OAP_2019!$AH$3:$AS$294,MATCH(Revisión_Avance_Periodo!$I452,BD_Seguimiento_OAP_2019!$L$3:$L$294,0),MATCH(Revisión_Avance_Periodo!$M452,BD_Seguimiento_OAP_2019!$AH$2:$AS$2,0))</f>
        <v>5</v>
      </c>
      <c r="O452" s="190">
        <f>INDEX(BD_Seguimiento_OAP_2019!$AV$3:$BG$294,MATCH(Revisión_Avance_Periodo!$I452,BD_Seguimiento_OAP_2019!$L$3:$L$294,0),MATCH(Revisión_Avance_Periodo!$M452,BD_Seguimiento_OAP_2019!$AV$2:$BG$2,0))</f>
        <v>0</v>
      </c>
      <c r="P452" s="189">
        <f t="shared" si="89"/>
        <v>0</v>
      </c>
      <c r="Q452" s="173" t="str">
        <f>VLOOKUP(P452,Tabla_Indicador_Gestion4[#All],3,TRUE)</f>
        <v>Por Ejecutar</v>
      </c>
      <c r="R452" s="236">
        <f>SUBTOTAL(9,$N$446:$N452)</f>
        <v>20</v>
      </c>
      <c r="S452" s="230">
        <f>SUBTOTAL(9,$O$446:$O452)</f>
        <v>17</v>
      </c>
      <c r="T452" s="231">
        <f>IFERROR(+Revisión_Avance_Periodo!$S452/Revisión_Avance_Periodo!$R452,0)</f>
        <v>0.85</v>
      </c>
      <c r="U452" s="184"/>
      <c r="V452" s="185"/>
      <c r="W452" s="183"/>
      <c r="X452" s="183"/>
      <c r="Y452" s="183"/>
      <c r="Z452" s="186"/>
      <c r="AA452" s="187"/>
    </row>
    <row r="453" spans="1:27" x14ac:dyDescent="0.25">
      <c r="A453" s="94">
        <v>38</v>
      </c>
      <c r="B453" s="96" t="str">
        <f>CONCATENATE(Revisión_Avance_Periodo!$C453,";",Revisión_Avance_Periodo!$E453,";",Revisión_Avance_Periodo!$I453)</f>
        <v>OE1;PR_10;ACT_238</v>
      </c>
      <c r="C453" s="180" t="s">
        <v>9</v>
      </c>
      <c r="D453" s="181" t="str">
        <f>VLOOKUP(Revisión_Avance_Periodo!$C453,Componentes_BD!$F$1:$G$5,2,FALSE)</f>
        <v>Fortalecer la Vigilancia.</v>
      </c>
      <c r="E453" s="119" t="s">
        <v>12</v>
      </c>
      <c r="F453" s="95">
        <v>2</v>
      </c>
      <c r="G453" s="95" t="str">
        <f>VLOOKUP(Revisión_Avance_Periodo!$A453,BD_Seguimiento_OAP_2019!$A$2:$G$294,7,FALSE)</f>
        <v>PAI</v>
      </c>
      <c r="H453" s="95" t="str">
        <f>VLOOKUP(Revisión_Avance_Periodo!$A453,BD_Seguimiento_OAP_2019!$A$2:$J$294,10,FALSE)</f>
        <v>PAI_01 - Operacional</v>
      </c>
      <c r="I453" s="95" t="s">
        <v>491</v>
      </c>
      <c r="J453" s="95" t="str">
        <f>VLOOKUP(Revisión_Avance_Periodo!$I453,BD_Seguimiento_OAP_2019!$L:$M,2,FALSE)</f>
        <v>Promover la formalizacion de la prestación del servicio de los Terminal de Transporte Terrestre automotor</v>
      </c>
      <c r="K453" s="119" t="s">
        <v>45</v>
      </c>
      <c r="L453" s="172">
        <v>4.4642857142857152E-4</v>
      </c>
      <c r="M453" s="182" t="s">
        <v>111</v>
      </c>
      <c r="N453" s="190">
        <f>INDEX(BD_Seguimiento_OAP_2019!$AH$3:$AS$294,MATCH(Revisión_Avance_Periodo!$I453,BD_Seguimiento_OAP_2019!$L$3:$L$294,0),MATCH(Revisión_Avance_Periodo!$M453,BD_Seguimiento_OAP_2019!$AH$2:$AS$2,0))</f>
        <v>5</v>
      </c>
      <c r="O453" s="190">
        <f>INDEX(BD_Seguimiento_OAP_2019!$AV$3:$BG$294,MATCH(Revisión_Avance_Periodo!$I453,BD_Seguimiento_OAP_2019!$L$3:$L$294,0),MATCH(Revisión_Avance_Periodo!$M453,BD_Seguimiento_OAP_2019!$AV$2:$BG$2,0))</f>
        <v>0</v>
      </c>
      <c r="P453" s="188">
        <f t="shared" si="89"/>
        <v>0</v>
      </c>
      <c r="Q453" s="182" t="str">
        <f>VLOOKUP(P453,Tabla_Indicador_Gestion4[#All],3,TRUE)</f>
        <v>Por Ejecutar</v>
      </c>
      <c r="R453" s="236">
        <f>SUBTOTAL(9,$N$446:$N453)</f>
        <v>25</v>
      </c>
      <c r="S453" s="230">
        <f>SUBTOTAL(9,$O$446:$O453)</f>
        <v>17</v>
      </c>
      <c r="T453" s="231">
        <f>IFERROR(+Revisión_Avance_Periodo!$S453/Revisión_Avance_Periodo!$R453,0)</f>
        <v>0.68</v>
      </c>
      <c r="U453" s="184"/>
      <c r="V453" s="185"/>
      <c r="W453" s="183"/>
      <c r="X453" s="183"/>
      <c r="Y453" s="183"/>
      <c r="Z453" s="186"/>
      <c r="AA453" s="187"/>
    </row>
    <row r="454" spans="1:27" x14ac:dyDescent="0.25">
      <c r="A454" s="88">
        <v>38</v>
      </c>
      <c r="B454" s="91" t="str">
        <f>CONCATENATE(Revisión_Avance_Periodo!$C454,";",Revisión_Avance_Periodo!$E454,";",Revisión_Avance_Periodo!$I454)</f>
        <v>OE1;PR_10;ACT_238</v>
      </c>
      <c r="C454" s="170" t="s">
        <v>9</v>
      </c>
      <c r="D454" s="171" t="str">
        <f>VLOOKUP(Revisión_Avance_Periodo!$C454,Componentes_BD!$F$1:$G$5,2,FALSE)</f>
        <v>Fortalecer la Vigilancia.</v>
      </c>
      <c r="E454" s="106" t="s">
        <v>12</v>
      </c>
      <c r="F454" s="89">
        <v>2</v>
      </c>
      <c r="G454" s="89" t="str">
        <f>VLOOKUP(Revisión_Avance_Periodo!$A454,BD_Seguimiento_OAP_2019!$A$2:$G$294,7,FALSE)</f>
        <v>PAI</v>
      </c>
      <c r="H454" s="89" t="str">
        <f>VLOOKUP(Revisión_Avance_Periodo!$A454,BD_Seguimiento_OAP_2019!$A$2:$J$294,10,FALSE)</f>
        <v>PAI_01 - Operacional</v>
      </c>
      <c r="I454" s="89" t="s">
        <v>491</v>
      </c>
      <c r="J454" s="89" t="str">
        <f>VLOOKUP(Revisión_Avance_Periodo!$I454,BD_Seguimiento_OAP_2019!$L:$M,2,FALSE)</f>
        <v>Promover la formalizacion de la prestación del servicio de los Terminal de Transporte Terrestre automotor</v>
      </c>
      <c r="K454" s="106" t="s">
        <v>45</v>
      </c>
      <c r="L454" s="172">
        <v>4.4642857142857152E-4</v>
      </c>
      <c r="M454" s="173" t="s">
        <v>112</v>
      </c>
      <c r="N454" s="190">
        <f>INDEX(BD_Seguimiento_OAP_2019!$AH$3:$AS$294,MATCH(Revisión_Avance_Periodo!$I454,BD_Seguimiento_OAP_2019!$L$3:$L$294,0),MATCH(Revisión_Avance_Periodo!$M454,BD_Seguimiento_OAP_2019!$AH$2:$AS$2,0))</f>
        <v>5</v>
      </c>
      <c r="O454" s="190">
        <f>INDEX(BD_Seguimiento_OAP_2019!$AV$3:$BG$294,MATCH(Revisión_Avance_Periodo!$I454,BD_Seguimiento_OAP_2019!$L$3:$L$294,0),MATCH(Revisión_Avance_Periodo!$M454,BD_Seguimiento_OAP_2019!$AV$2:$BG$2,0))</f>
        <v>0</v>
      </c>
      <c r="P454" s="189">
        <f t="shared" si="89"/>
        <v>0</v>
      </c>
      <c r="Q454" s="173" t="str">
        <f>VLOOKUP(P454,Tabla_Indicador_Gestion4[#All],3,TRUE)</f>
        <v>Por Ejecutar</v>
      </c>
      <c r="R454" s="236">
        <f>SUBTOTAL(9,$N$446:$N454)</f>
        <v>30</v>
      </c>
      <c r="S454" s="230">
        <f>SUBTOTAL(9,$O$446:$O454)</f>
        <v>17</v>
      </c>
      <c r="T454" s="231">
        <f>IFERROR(+Revisión_Avance_Periodo!$S454/Revisión_Avance_Periodo!$R454,0)</f>
        <v>0.56666666666666665</v>
      </c>
      <c r="U454" s="184"/>
      <c r="V454" s="185"/>
      <c r="W454" s="183"/>
      <c r="X454" s="183"/>
      <c r="Y454" s="183"/>
      <c r="Z454" s="186"/>
      <c r="AA454" s="187"/>
    </row>
    <row r="455" spans="1:27" x14ac:dyDescent="0.25">
      <c r="A455" s="94">
        <v>38</v>
      </c>
      <c r="B455" s="96" t="str">
        <f>CONCATENATE(Revisión_Avance_Periodo!$C455,";",Revisión_Avance_Periodo!$E455,";",Revisión_Avance_Periodo!$I455)</f>
        <v>OE1;PR_10;ACT_238</v>
      </c>
      <c r="C455" s="180" t="s">
        <v>9</v>
      </c>
      <c r="D455" s="181" t="str">
        <f>VLOOKUP(Revisión_Avance_Periodo!$C455,Componentes_BD!$F$1:$G$5,2,FALSE)</f>
        <v>Fortalecer la Vigilancia.</v>
      </c>
      <c r="E455" s="119" t="s">
        <v>12</v>
      </c>
      <c r="F455" s="95">
        <v>2</v>
      </c>
      <c r="G455" s="95" t="str">
        <f>VLOOKUP(Revisión_Avance_Periodo!$A455,BD_Seguimiento_OAP_2019!$A$2:$G$294,7,FALSE)</f>
        <v>PAI</v>
      </c>
      <c r="H455" s="95" t="str">
        <f>VLOOKUP(Revisión_Avance_Periodo!$A455,BD_Seguimiento_OAP_2019!$A$2:$J$294,10,FALSE)</f>
        <v>PAI_01 - Operacional</v>
      </c>
      <c r="I455" s="95" t="s">
        <v>491</v>
      </c>
      <c r="J455" s="95" t="str">
        <f>VLOOKUP(Revisión_Avance_Periodo!$I455,BD_Seguimiento_OAP_2019!$L:$M,2,FALSE)</f>
        <v>Promover la formalizacion de la prestación del servicio de los Terminal de Transporte Terrestre automotor</v>
      </c>
      <c r="K455" s="119" t="s">
        <v>45</v>
      </c>
      <c r="L455" s="172">
        <v>4.4642857142857152E-4</v>
      </c>
      <c r="M455" s="182" t="s">
        <v>113</v>
      </c>
      <c r="N455" s="190">
        <f>INDEX(BD_Seguimiento_OAP_2019!$AH$3:$AS$294,MATCH(Revisión_Avance_Periodo!$I455,BD_Seguimiento_OAP_2019!$L$3:$L$294,0),MATCH(Revisión_Avance_Periodo!$M455,BD_Seguimiento_OAP_2019!$AH$2:$AS$2,0))</f>
        <v>3</v>
      </c>
      <c r="O455" s="190">
        <f>INDEX(BD_Seguimiento_OAP_2019!$AV$3:$BG$294,MATCH(Revisión_Avance_Periodo!$I455,BD_Seguimiento_OAP_2019!$L$3:$L$294,0),MATCH(Revisión_Avance_Periodo!$M455,BD_Seguimiento_OAP_2019!$AV$2:$BG$2,0))</f>
        <v>0</v>
      </c>
      <c r="P455" s="188">
        <f t="shared" si="89"/>
        <v>0</v>
      </c>
      <c r="Q455" s="182" t="str">
        <f>VLOOKUP(P455,Tabla_Indicador_Gestion4[#All],3,TRUE)</f>
        <v>Por Ejecutar</v>
      </c>
      <c r="R455" s="236">
        <f>SUBTOTAL(9,$N$446:$N455)</f>
        <v>33</v>
      </c>
      <c r="S455" s="230">
        <f>SUBTOTAL(9,$O$446:$O455)</f>
        <v>17</v>
      </c>
      <c r="T455" s="231">
        <f>IFERROR(+Revisión_Avance_Periodo!$S455/Revisión_Avance_Periodo!$R455,0)</f>
        <v>0.51515151515151514</v>
      </c>
      <c r="U455" s="184"/>
      <c r="V455" s="185"/>
      <c r="W455" s="183"/>
      <c r="X455" s="183"/>
      <c r="Y455" s="183"/>
      <c r="Z455" s="186"/>
      <c r="AA455" s="187"/>
    </row>
    <row r="456" spans="1:27" x14ac:dyDescent="0.25">
      <c r="A456" s="88">
        <v>38</v>
      </c>
      <c r="B456" s="91" t="str">
        <f>CONCATENATE(Revisión_Avance_Periodo!$C456,";",Revisión_Avance_Periodo!$E456,";",Revisión_Avance_Periodo!$I456)</f>
        <v>OE1;PR_10;ACT_238</v>
      </c>
      <c r="C456" s="170" t="s">
        <v>9</v>
      </c>
      <c r="D456" s="171" t="str">
        <f>VLOOKUP(Revisión_Avance_Periodo!$C456,Componentes_BD!$F$1:$G$5,2,FALSE)</f>
        <v>Fortalecer la Vigilancia.</v>
      </c>
      <c r="E456" s="106" t="s">
        <v>12</v>
      </c>
      <c r="F456" s="89">
        <v>2</v>
      </c>
      <c r="G456" s="89" t="str">
        <f>VLOOKUP(Revisión_Avance_Periodo!$A456,BD_Seguimiento_OAP_2019!$A$2:$G$294,7,FALSE)</f>
        <v>PAI</v>
      </c>
      <c r="H456" s="89" t="str">
        <f>VLOOKUP(Revisión_Avance_Periodo!$A456,BD_Seguimiento_OAP_2019!$A$2:$J$294,10,FALSE)</f>
        <v>PAI_01 - Operacional</v>
      </c>
      <c r="I456" s="89" t="s">
        <v>491</v>
      </c>
      <c r="J456" s="89" t="str">
        <f>VLOOKUP(Revisión_Avance_Periodo!$I456,BD_Seguimiento_OAP_2019!$L:$M,2,FALSE)</f>
        <v>Promover la formalizacion de la prestación del servicio de los Terminal de Transporte Terrestre automotor</v>
      </c>
      <c r="K456" s="106" t="s">
        <v>45</v>
      </c>
      <c r="L456" s="172">
        <v>4.4642857142857152E-4</v>
      </c>
      <c r="M456" s="173" t="s">
        <v>114</v>
      </c>
      <c r="N456" s="190">
        <f>INDEX(BD_Seguimiento_OAP_2019!$AH$3:$AS$294,MATCH(Revisión_Avance_Periodo!$I456,BD_Seguimiento_OAP_2019!$L$3:$L$294,0),MATCH(Revisión_Avance_Periodo!$M456,BD_Seguimiento_OAP_2019!$AH$2:$AS$2,0))</f>
        <v>2</v>
      </c>
      <c r="O456" s="190">
        <f>INDEX(BD_Seguimiento_OAP_2019!$AV$3:$BG$294,MATCH(Revisión_Avance_Periodo!$I456,BD_Seguimiento_OAP_2019!$L$3:$L$294,0),MATCH(Revisión_Avance_Periodo!$M456,BD_Seguimiento_OAP_2019!$AV$2:$BG$2,0))</f>
        <v>0</v>
      </c>
      <c r="P456" s="189">
        <f t="shared" si="89"/>
        <v>0</v>
      </c>
      <c r="Q456" s="173" t="str">
        <f>VLOOKUP(P456,Tabla_Indicador_Gestion4[#All],3,TRUE)</f>
        <v>Por Ejecutar</v>
      </c>
      <c r="R456" s="236">
        <f>SUBTOTAL(9,$N$446:$N456)</f>
        <v>35</v>
      </c>
      <c r="S456" s="230">
        <f>SUBTOTAL(9,$O$446:$O456)</f>
        <v>17</v>
      </c>
      <c r="T456" s="231">
        <f>IFERROR(+Revisión_Avance_Periodo!$S456/Revisión_Avance_Periodo!$R456,0)</f>
        <v>0.48571428571428571</v>
      </c>
      <c r="U456" s="184"/>
      <c r="V456" s="185"/>
      <c r="W456" s="183"/>
      <c r="X456" s="183"/>
      <c r="Y456" s="183"/>
      <c r="Z456" s="186"/>
      <c r="AA456" s="187"/>
    </row>
    <row r="457" spans="1:27" ht="15.75" thickBot="1" x14ac:dyDescent="0.3">
      <c r="A457" s="94">
        <v>38</v>
      </c>
      <c r="B457" s="96" t="str">
        <f>CONCATENATE(Revisión_Avance_Periodo!$C457,";",Revisión_Avance_Periodo!$E457,";",Revisión_Avance_Periodo!$I457)</f>
        <v>OE1;PR_10;ACT_238</v>
      </c>
      <c r="C457" s="180" t="s">
        <v>9</v>
      </c>
      <c r="D457" s="181" t="str">
        <f>VLOOKUP(Revisión_Avance_Periodo!$C457,Componentes_BD!$F$1:$G$5,2,FALSE)</f>
        <v>Fortalecer la Vigilancia.</v>
      </c>
      <c r="E457" s="119" t="s">
        <v>12</v>
      </c>
      <c r="F457" s="95">
        <v>2</v>
      </c>
      <c r="G457" s="95" t="str">
        <f>VLOOKUP(Revisión_Avance_Periodo!$A457,BD_Seguimiento_OAP_2019!$A$2:$G$294,7,FALSE)</f>
        <v>PAI</v>
      </c>
      <c r="H457" s="95" t="str">
        <f>VLOOKUP(Revisión_Avance_Periodo!$A457,BD_Seguimiento_OAP_2019!$A$2:$J$294,10,FALSE)</f>
        <v>PAI_01 - Operacional</v>
      </c>
      <c r="I457" s="95" t="s">
        <v>491</v>
      </c>
      <c r="J457" s="95" t="str">
        <f>VLOOKUP(Revisión_Avance_Periodo!$I457,BD_Seguimiento_OAP_2019!$L:$M,2,FALSE)</f>
        <v>Promover la formalizacion de la prestación del servicio de los Terminal de Transporte Terrestre automotor</v>
      </c>
      <c r="K457" s="119" t="s">
        <v>45</v>
      </c>
      <c r="L457" s="172">
        <v>4.4642857142857152E-4</v>
      </c>
      <c r="M457" s="182" t="s">
        <v>115</v>
      </c>
      <c r="N457" s="190">
        <f>INDEX(BD_Seguimiento_OAP_2019!$AH$3:$AS$294,MATCH(Revisión_Avance_Periodo!$I457,BD_Seguimiento_OAP_2019!$L$3:$L$294,0),MATCH(Revisión_Avance_Periodo!$M457,BD_Seguimiento_OAP_2019!$AH$2:$AS$2,0))</f>
        <v>0</v>
      </c>
      <c r="O457" s="190">
        <f>INDEX(BD_Seguimiento_OAP_2019!$AV$3:$BG$294,MATCH(Revisión_Avance_Periodo!$I457,BD_Seguimiento_OAP_2019!$L$3:$L$294,0),MATCH(Revisión_Avance_Periodo!$M457,BD_Seguimiento_OAP_2019!$AV$2:$BG$2,0))</f>
        <v>0</v>
      </c>
      <c r="P457" s="175">
        <f t="shared" ref="P457:P458" si="90">IFERROR((O457/N457),0)</f>
        <v>0</v>
      </c>
      <c r="Q457" s="182" t="str">
        <f>VLOOKUP(P457,Tabla_Indicador_Gestion4[#All],3,TRUE)</f>
        <v>Por Ejecutar</v>
      </c>
      <c r="R457" s="236">
        <f>SUBTOTAL(9,$N$446:$N457)</f>
        <v>35</v>
      </c>
      <c r="S457" s="230">
        <f>SUBTOTAL(9,$O$446:$O457)</f>
        <v>17</v>
      </c>
      <c r="T457" s="231">
        <f>IFERROR(+Revisión_Avance_Periodo!$S457/Revisión_Avance_Periodo!$R457,0)</f>
        <v>0.48571428571428571</v>
      </c>
      <c r="U457" s="184"/>
      <c r="V457" s="185"/>
      <c r="W457" s="183"/>
      <c r="X457" s="183"/>
      <c r="Y457" s="183"/>
      <c r="Z457" s="186"/>
      <c r="AA457" s="187"/>
    </row>
    <row r="458" spans="1:27" x14ac:dyDescent="0.25">
      <c r="A458" s="88">
        <v>39</v>
      </c>
      <c r="B458" s="91" t="str">
        <f>CONCATENATE(Revisión_Avance_Periodo!$C458,";",Revisión_Avance_Periodo!$E458,";",Revisión_Avance_Periodo!$I458)</f>
        <v>OE1;PR_10;ACT_131</v>
      </c>
      <c r="C458" s="170" t="s">
        <v>9</v>
      </c>
      <c r="D458" s="171" t="str">
        <f>VLOOKUP(Revisión_Avance_Periodo!$C458,Componentes_BD!$F$1:$G$5,2,FALSE)</f>
        <v>Fortalecer la Vigilancia.</v>
      </c>
      <c r="E458" s="106" t="s">
        <v>12</v>
      </c>
      <c r="F458" s="89">
        <v>8</v>
      </c>
      <c r="G458" s="89" t="str">
        <f>VLOOKUP(Revisión_Avance_Periodo!$A458,BD_Seguimiento_OAP_2019!$A$2:$G$294,7,FALSE)</f>
        <v>PAI</v>
      </c>
      <c r="H458" s="89" t="str">
        <f>VLOOKUP(Revisión_Avance_Periodo!$A458,BD_Seguimiento_OAP_2019!$A$2:$J$294,10,FALSE)</f>
        <v>PAI_04 - Talento Humano</v>
      </c>
      <c r="I458" s="89" t="s">
        <v>503</v>
      </c>
      <c r="J458" s="89" t="str">
        <f>VLOOKUP(Revisión_Avance_Periodo!$I458,BD_Seguimiento_OAP_2019!$L:$M,2,FALSE)</f>
        <v>Ejecutar y hacer seguimiento al Plan de Formación y Capacitación. Llevar registro de todas las actividades</v>
      </c>
      <c r="K458" s="106" t="s">
        <v>8</v>
      </c>
      <c r="L458" s="172">
        <v>4.4642857142857152E-4</v>
      </c>
      <c r="M458" s="173" t="s">
        <v>104</v>
      </c>
      <c r="N458" s="190">
        <f>INDEX(BD_Seguimiento_OAP_2019!$AH$3:$AS$294,MATCH(Revisión_Avance_Periodo!$I458,BD_Seguimiento_OAP_2019!$L$3:$L$294,0),MATCH(Revisión_Avance_Periodo!$M458,BD_Seguimiento_OAP_2019!$AH$2:$AS$2,0))</f>
        <v>0</v>
      </c>
      <c r="O458" s="190">
        <f>INDEX(BD_Seguimiento_OAP_2019!$AV$3:$BG$294,MATCH(Revisión_Avance_Periodo!$I458,BD_Seguimiento_OAP_2019!$L$3:$L$294,0),MATCH(Revisión_Avance_Periodo!$M458,BD_Seguimiento_OAP_2019!$AV$2:$BG$2,0))</f>
        <v>0</v>
      </c>
      <c r="P458" s="175">
        <f t="shared" si="90"/>
        <v>0</v>
      </c>
      <c r="Q458" s="173" t="str">
        <f>VLOOKUP(P458,Tabla_Indicador_Gestion4[#All],3,TRUE)</f>
        <v>Por Ejecutar</v>
      </c>
      <c r="R458" s="235">
        <f>SUBTOTAL(9,$N$458:$N458)</f>
        <v>0</v>
      </c>
      <c r="S458" s="233">
        <f>SUBTOTAL(9,$O$458:$O458)</f>
        <v>0</v>
      </c>
      <c r="T458" s="234">
        <f>IFERROR(+Revisión_Avance_Periodo!$S458/Revisión_Avance_Periodo!$R458,0)</f>
        <v>0</v>
      </c>
      <c r="U458" s="191">
        <f>SUBTOTAL(9,N458:N469)</f>
        <v>16</v>
      </c>
      <c r="V458" s="192">
        <f>SUBTOTAL(9,O458:O469)</f>
        <v>16</v>
      </c>
      <c r="W458" s="176">
        <f>+V458/U458</f>
        <v>1</v>
      </c>
      <c r="X458" s="176"/>
      <c r="Y458" s="176">
        <f>100%-Revisión_Avance_Periodo!$W458</f>
        <v>0</v>
      </c>
      <c r="Z458" s="178" t="str">
        <f>VLOOKUP(W458,Tabla_Indicador_Gestion4[],3,TRUE)</f>
        <v>Culminada</v>
      </c>
      <c r="AA458" s="179">
        <f>Revisión_Avance_Periodo!$W458*Revisión_Avance_Periodo!$L458</f>
        <v>4.4642857142857152E-4</v>
      </c>
    </row>
    <row r="459" spans="1:27" x14ac:dyDescent="0.25">
      <c r="A459" s="94">
        <v>39</v>
      </c>
      <c r="B459" s="96" t="str">
        <f>CONCATENATE(Revisión_Avance_Periodo!$C459,";",Revisión_Avance_Periodo!$E459,";",Revisión_Avance_Periodo!$I459)</f>
        <v>OE1;PR_10;ACT_131</v>
      </c>
      <c r="C459" s="180" t="s">
        <v>9</v>
      </c>
      <c r="D459" s="181" t="str">
        <f>VLOOKUP(Revisión_Avance_Periodo!$C459,Componentes_BD!$F$1:$G$5,2,FALSE)</f>
        <v>Fortalecer la Vigilancia.</v>
      </c>
      <c r="E459" s="119" t="s">
        <v>12</v>
      </c>
      <c r="F459" s="95">
        <v>8</v>
      </c>
      <c r="G459" s="95" t="str">
        <f>VLOOKUP(Revisión_Avance_Periodo!$A459,BD_Seguimiento_OAP_2019!$A$2:$G$294,7,FALSE)</f>
        <v>PAI</v>
      </c>
      <c r="H459" s="95" t="str">
        <f>VLOOKUP(Revisión_Avance_Periodo!$A459,BD_Seguimiento_OAP_2019!$A$2:$J$294,10,FALSE)</f>
        <v>PAI_04 - Talento Humano</v>
      </c>
      <c r="I459" s="95" t="s">
        <v>503</v>
      </c>
      <c r="J459" s="95" t="str">
        <f>VLOOKUP(Revisión_Avance_Periodo!$I459,BD_Seguimiento_OAP_2019!$L:$M,2,FALSE)</f>
        <v>Ejecutar y hacer seguimiento al Plan de Formación y Capacitación. Llevar registro de todas las actividades</v>
      </c>
      <c r="K459" s="119" t="s">
        <v>8</v>
      </c>
      <c r="L459" s="172">
        <v>4.4642857142857152E-4</v>
      </c>
      <c r="M459" s="182" t="s">
        <v>105</v>
      </c>
      <c r="N459" s="190">
        <f>INDEX(BD_Seguimiento_OAP_2019!$AH$3:$AS$294,MATCH(Revisión_Avance_Periodo!$I459,BD_Seguimiento_OAP_2019!$L$3:$L$294,0),MATCH(Revisión_Avance_Periodo!$M459,BD_Seguimiento_OAP_2019!$AH$2:$AS$2,0))</f>
        <v>2</v>
      </c>
      <c r="O459" s="190">
        <f>INDEX(BD_Seguimiento_OAP_2019!$AV$3:$BG$294,MATCH(Revisión_Avance_Periodo!$I459,BD_Seguimiento_OAP_2019!$L$3:$L$294,0),MATCH(Revisión_Avance_Periodo!$M459,BD_Seguimiento_OAP_2019!$AV$2:$BG$2,0))</f>
        <v>2</v>
      </c>
      <c r="P459" s="188">
        <f t="shared" si="89"/>
        <v>1</v>
      </c>
      <c r="Q459" s="182" t="str">
        <f>VLOOKUP(P459,Tabla_Indicador_Gestion4[#All],3,TRUE)</f>
        <v>Culminada</v>
      </c>
      <c r="R459" s="236">
        <f>SUBTOTAL(9,$N$458:$N459)</f>
        <v>2</v>
      </c>
      <c r="S459" s="230">
        <f>SUBTOTAL(9,$O$458:$O459)</f>
        <v>2</v>
      </c>
      <c r="T459" s="231">
        <f>IFERROR(+Revisión_Avance_Periodo!$S459/Revisión_Avance_Periodo!$R459,0)</f>
        <v>1</v>
      </c>
      <c r="U459" s="184"/>
      <c r="V459" s="185"/>
      <c r="W459" s="183"/>
      <c r="X459" s="183"/>
      <c r="Y459" s="183"/>
      <c r="Z459" s="186"/>
      <c r="AA459" s="187"/>
    </row>
    <row r="460" spans="1:27" x14ac:dyDescent="0.25">
      <c r="A460" s="88">
        <v>39</v>
      </c>
      <c r="B460" s="91" t="str">
        <f>CONCATENATE(Revisión_Avance_Periodo!$C460,";",Revisión_Avance_Periodo!$E460,";",Revisión_Avance_Periodo!$I460)</f>
        <v>OE1;PR_10;ACT_131</v>
      </c>
      <c r="C460" s="170" t="s">
        <v>9</v>
      </c>
      <c r="D460" s="171" t="str">
        <f>VLOOKUP(Revisión_Avance_Periodo!$C460,Componentes_BD!$F$1:$G$5,2,FALSE)</f>
        <v>Fortalecer la Vigilancia.</v>
      </c>
      <c r="E460" s="106" t="s">
        <v>12</v>
      </c>
      <c r="F460" s="89">
        <v>8</v>
      </c>
      <c r="G460" s="89" t="str">
        <f>VLOOKUP(Revisión_Avance_Periodo!$A460,BD_Seguimiento_OAP_2019!$A$2:$G$294,7,FALSE)</f>
        <v>PAI</v>
      </c>
      <c r="H460" s="89" t="str">
        <f>VLOOKUP(Revisión_Avance_Periodo!$A460,BD_Seguimiento_OAP_2019!$A$2:$J$294,10,FALSE)</f>
        <v>PAI_04 - Talento Humano</v>
      </c>
      <c r="I460" s="89" t="s">
        <v>503</v>
      </c>
      <c r="J460" s="89" t="str">
        <f>VLOOKUP(Revisión_Avance_Periodo!$I460,BD_Seguimiento_OAP_2019!$L:$M,2,FALSE)</f>
        <v>Ejecutar y hacer seguimiento al Plan de Formación y Capacitación. Llevar registro de todas las actividades</v>
      </c>
      <c r="K460" s="106" t="s">
        <v>8</v>
      </c>
      <c r="L460" s="172">
        <v>4.4642857142857152E-4</v>
      </c>
      <c r="M460" s="173" t="s">
        <v>106</v>
      </c>
      <c r="N460" s="190">
        <f>INDEX(BD_Seguimiento_OAP_2019!$AH$3:$AS$294,MATCH(Revisión_Avance_Periodo!$I460,BD_Seguimiento_OAP_2019!$L$3:$L$294,0),MATCH(Revisión_Avance_Periodo!$M460,BD_Seguimiento_OAP_2019!$AH$2:$AS$2,0))</f>
        <v>5</v>
      </c>
      <c r="O460" s="190">
        <f>INDEX(BD_Seguimiento_OAP_2019!$AV$3:$BG$294,MATCH(Revisión_Avance_Periodo!$I460,BD_Seguimiento_OAP_2019!$L$3:$L$294,0),MATCH(Revisión_Avance_Periodo!$M460,BD_Seguimiento_OAP_2019!$AV$2:$BG$2,0))</f>
        <v>5</v>
      </c>
      <c r="P460" s="189">
        <f t="shared" si="89"/>
        <v>1</v>
      </c>
      <c r="Q460" s="173" t="str">
        <f>VLOOKUP(P460,Tabla_Indicador_Gestion4[#All],3,TRUE)</f>
        <v>Culminada</v>
      </c>
      <c r="R460" s="236">
        <f>SUBTOTAL(9,$N$458:$N460)</f>
        <v>7</v>
      </c>
      <c r="S460" s="230">
        <f>SUBTOTAL(9,$O$458:$O460)</f>
        <v>7</v>
      </c>
      <c r="T460" s="231">
        <f>IFERROR(+Revisión_Avance_Periodo!$S460/Revisión_Avance_Periodo!$R460,0)</f>
        <v>1</v>
      </c>
      <c r="U460" s="184"/>
      <c r="V460" s="185"/>
      <c r="W460" s="183"/>
      <c r="X460" s="183"/>
      <c r="Y460" s="183"/>
      <c r="Z460" s="186"/>
      <c r="AA460" s="187"/>
    </row>
    <row r="461" spans="1:27" x14ac:dyDescent="0.25">
      <c r="A461" s="94">
        <v>39</v>
      </c>
      <c r="B461" s="96" t="str">
        <f>CONCATENATE(Revisión_Avance_Periodo!$C461,";",Revisión_Avance_Periodo!$E461,";",Revisión_Avance_Periodo!$I461)</f>
        <v>OE1;PR_10;ACT_131</v>
      </c>
      <c r="C461" s="180" t="s">
        <v>9</v>
      </c>
      <c r="D461" s="181" t="str">
        <f>VLOOKUP(Revisión_Avance_Periodo!$C461,Componentes_BD!$F$1:$G$5,2,FALSE)</f>
        <v>Fortalecer la Vigilancia.</v>
      </c>
      <c r="E461" s="119" t="s">
        <v>12</v>
      </c>
      <c r="F461" s="95">
        <v>8</v>
      </c>
      <c r="G461" s="95" t="str">
        <f>VLOOKUP(Revisión_Avance_Periodo!$A461,BD_Seguimiento_OAP_2019!$A$2:$G$294,7,FALSE)</f>
        <v>PAI</v>
      </c>
      <c r="H461" s="95" t="str">
        <f>VLOOKUP(Revisión_Avance_Periodo!$A461,BD_Seguimiento_OAP_2019!$A$2:$J$294,10,FALSE)</f>
        <v>PAI_04 - Talento Humano</v>
      </c>
      <c r="I461" s="95" t="s">
        <v>503</v>
      </c>
      <c r="J461" s="95" t="str">
        <f>VLOOKUP(Revisión_Avance_Periodo!$I461,BD_Seguimiento_OAP_2019!$L:$M,2,FALSE)</f>
        <v>Ejecutar y hacer seguimiento al Plan de Formación y Capacitación. Llevar registro de todas las actividades</v>
      </c>
      <c r="K461" s="119" t="s">
        <v>8</v>
      </c>
      <c r="L461" s="172">
        <v>4.4642857142857152E-4</v>
      </c>
      <c r="M461" s="182" t="s">
        <v>107</v>
      </c>
      <c r="N461" s="190">
        <f>INDEX(BD_Seguimiento_OAP_2019!$AH$3:$AS$294,MATCH(Revisión_Avance_Periodo!$I461,BD_Seguimiento_OAP_2019!$L$3:$L$294,0),MATCH(Revisión_Avance_Periodo!$M461,BD_Seguimiento_OAP_2019!$AH$2:$AS$2,0))</f>
        <v>4</v>
      </c>
      <c r="O461" s="190">
        <f>INDEX(BD_Seguimiento_OAP_2019!$AV$3:$BG$294,MATCH(Revisión_Avance_Periodo!$I461,BD_Seguimiento_OAP_2019!$L$3:$L$294,0),MATCH(Revisión_Avance_Periodo!$M461,BD_Seguimiento_OAP_2019!$AV$2:$BG$2,0))</f>
        <v>4</v>
      </c>
      <c r="P461" s="188">
        <f t="shared" si="89"/>
        <v>1</v>
      </c>
      <c r="Q461" s="182" t="str">
        <f>VLOOKUP(P461,Tabla_Indicador_Gestion4[#All],3,TRUE)</f>
        <v>Culminada</v>
      </c>
      <c r="R461" s="236">
        <f>SUBTOTAL(9,$N$458:$N461)</f>
        <v>11</v>
      </c>
      <c r="S461" s="230">
        <f>SUBTOTAL(9,$O$458:$O461)</f>
        <v>11</v>
      </c>
      <c r="T461" s="231">
        <f>IFERROR(+Revisión_Avance_Periodo!$S461/Revisión_Avance_Periodo!$R461,0)</f>
        <v>1</v>
      </c>
      <c r="U461" s="184"/>
      <c r="V461" s="185"/>
      <c r="W461" s="183"/>
      <c r="X461" s="183"/>
      <c r="Y461" s="183"/>
      <c r="Z461" s="186"/>
      <c r="AA461" s="187"/>
    </row>
    <row r="462" spans="1:27" x14ac:dyDescent="0.25">
      <c r="A462" s="88">
        <v>39</v>
      </c>
      <c r="B462" s="91" t="str">
        <f>CONCATENATE(Revisión_Avance_Periodo!$C462,";",Revisión_Avance_Periodo!$E462,";",Revisión_Avance_Periodo!$I462)</f>
        <v>OE1;PR_10;ACT_131</v>
      </c>
      <c r="C462" s="170" t="s">
        <v>9</v>
      </c>
      <c r="D462" s="171" t="str">
        <f>VLOOKUP(Revisión_Avance_Periodo!$C462,Componentes_BD!$F$1:$G$5,2,FALSE)</f>
        <v>Fortalecer la Vigilancia.</v>
      </c>
      <c r="E462" s="106" t="s">
        <v>12</v>
      </c>
      <c r="F462" s="89">
        <v>8</v>
      </c>
      <c r="G462" s="89" t="str">
        <f>VLOOKUP(Revisión_Avance_Periodo!$A462,BD_Seguimiento_OAP_2019!$A$2:$G$294,7,FALSE)</f>
        <v>PAI</v>
      </c>
      <c r="H462" s="89" t="str">
        <f>VLOOKUP(Revisión_Avance_Periodo!$A462,BD_Seguimiento_OAP_2019!$A$2:$J$294,10,FALSE)</f>
        <v>PAI_04 - Talento Humano</v>
      </c>
      <c r="I462" s="89" t="s">
        <v>503</v>
      </c>
      <c r="J462" s="89" t="str">
        <f>VLOOKUP(Revisión_Avance_Periodo!$I462,BD_Seguimiento_OAP_2019!$L:$M,2,FALSE)</f>
        <v>Ejecutar y hacer seguimiento al Plan de Formación y Capacitación. Llevar registro de todas las actividades</v>
      </c>
      <c r="K462" s="106" t="s">
        <v>8</v>
      </c>
      <c r="L462" s="172">
        <v>4.4642857142857152E-4</v>
      </c>
      <c r="M462" s="173" t="s">
        <v>108</v>
      </c>
      <c r="N462" s="190">
        <f>INDEX(BD_Seguimiento_OAP_2019!$AH$3:$AS$294,MATCH(Revisión_Avance_Periodo!$I462,BD_Seguimiento_OAP_2019!$L$3:$L$294,0),MATCH(Revisión_Avance_Periodo!$M462,BD_Seguimiento_OAP_2019!$AH$2:$AS$2,0))</f>
        <v>0</v>
      </c>
      <c r="O462" s="190">
        <f>INDEX(BD_Seguimiento_OAP_2019!$AV$3:$BG$294,MATCH(Revisión_Avance_Periodo!$I462,BD_Seguimiento_OAP_2019!$L$3:$L$294,0),MATCH(Revisión_Avance_Periodo!$M462,BD_Seguimiento_OAP_2019!$AV$2:$BG$2,0))</f>
        <v>0</v>
      </c>
      <c r="P462" s="175">
        <f t="shared" ref="P462:P471" si="91">IFERROR((O462/N462),0)</f>
        <v>0</v>
      </c>
      <c r="Q462" s="173" t="str">
        <f>VLOOKUP(P462,Tabla_Indicador_Gestion4[#All],3,TRUE)</f>
        <v>Por Ejecutar</v>
      </c>
      <c r="R462" s="236">
        <f>SUBTOTAL(9,$N$458:$N462)</f>
        <v>11</v>
      </c>
      <c r="S462" s="230">
        <f>SUBTOTAL(9,$O$458:$O462)</f>
        <v>11</v>
      </c>
      <c r="T462" s="231">
        <f>IFERROR(+Revisión_Avance_Periodo!$S462/Revisión_Avance_Periodo!$R462,0)</f>
        <v>1</v>
      </c>
      <c r="U462" s="184"/>
      <c r="V462" s="185"/>
      <c r="W462" s="183"/>
      <c r="X462" s="183"/>
      <c r="Y462" s="183"/>
      <c r="Z462" s="186"/>
      <c r="AA462" s="187"/>
    </row>
    <row r="463" spans="1:27" x14ac:dyDescent="0.25">
      <c r="A463" s="94">
        <v>39</v>
      </c>
      <c r="B463" s="96" t="str">
        <f>CONCATENATE(Revisión_Avance_Periodo!$C463,";",Revisión_Avance_Periodo!$E463,";",Revisión_Avance_Periodo!$I463)</f>
        <v>OE1;PR_10;ACT_131</v>
      </c>
      <c r="C463" s="180" t="s">
        <v>9</v>
      </c>
      <c r="D463" s="181" t="str">
        <f>VLOOKUP(Revisión_Avance_Periodo!$C463,Componentes_BD!$F$1:$G$5,2,FALSE)</f>
        <v>Fortalecer la Vigilancia.</v>
      </c>
      <c r="E463" s="119" t="s">
        <v>12</v>
      </c>
      <c r="F463" s="95">
        <v>8</v>
      </c>
      <c r="G463" s="95" t="str">
        <f>VLOOKUP(Revisión_Avance_Periodo!$A463,BD_Seguimiento_OAP_2019!$A$2:$G$294,7,FALSE)</f>
        <v>PAI</v>
      </c>
      <c r="H463" s="95" t="str">
        <f>VLOOKUP(Revisión_Avance_Periodo!$A463,BD_Seguimiento_OAP_2019!$A$2:$J$294,10,FALSE)</f>
        <v>PAI_04 - Talento Humano</v>
      </c>
      <c r="I463" s="95" t="s">
        <v>503</v>
      </c>
      <c r="J463" s="95" t="str">
        <f>VLOOKUP(Revisión_Avance_Periodo!$I463,BD_Seguimiento_OAP_2019!$L:$M,2,FALSE)</f>
        <v>Ejecutar y hacer seguimiento al Plan de Formación y Capacitación. Llevar registro de todas las actividades</v>
      </c>
      <c r="K463" s="119" t="s">
        <v>8</v>
      </c>
      <c r="L463" s="172">
        <v>4.4642857142857152E-4</v>
      </c>
      <c r="M463" s="182" t="s">
        <v>109</v>
      </c>
      <c r="N463" s="190">
        <f>INDEX(BD_Seguimiento_OAP_2019!$AH$3:$AS$294,MATCH(Revisión_Avance_Periodo!$I463,BD_Seguimiento_OAP_2019!$L$3:$L$294,0),MATCH(Revisión_Avance_Periodo!$M463,BD_Seguimiento_OAP_2019!$AH$2:$AS$2,0))</f>
        <v>5</v>
      </c>
      <c r="O463" s="190">
        <f>INDEX(BD_Seguimiento_OAP_2019!$AV$3:$BG$294,MATCH(Revisión_Avance_Periodo!$I463,BD_Seguimiento_OAP_2019!$L$3:$L$294,0),MATCH(Revisión_Avance_Periodo!$M463,BD_Seguimiento_OAP_2019!$AV$2:$BG$2,0))</f>
        <v>5</v>
      </c>
      <c r="P463" s="175">
        <f t="shared" si="91"/>
        <v>1</v>
      </c>
      <c r="Q463" s="182" t="str">
        <f>VLOOKUP(P463,Tabla_Indicador_Gestion4[#All],3,TRUE)</f>
        <v>Culminada</v>
      </c>
      <c r="R463" s="236">
        <f>SUBTOTAL(9,$N$458:$N463)</f>
        <v>16</v>
      </c>
      <c r="S463" s="230">
        <f>SUBTOTAL(9,$O$458:$O463)</f>
        <v>16</v>
      </c>
      <c r="T463" s="231">
        <f>IFERROR(+Revisión_Avance_Periodo!$S463/Revisión_Avance_Periodo!$R463,0)</f>
        <v>1</v>
      </c>
      <c r="U463" s="184"/>
      <c r="V463" s="185"/>
      <c r="W463" s="183"/>
      <c r="X463" s="183"/>
      <c r="Y463" s="183"/>
      <c r="Z463" s="186"/>
      <c r="AA463" s="187"/>
    </row>
    <row r="464" spans="1:27" x14ac:dyDescent="0.25">
      <c r="A464" s="88">
        <v>39</v>
      </c>
      <c r="B464" s="91" t="str">
        <f>CONCATENATE(Revisión_Avance_Periodo!$C464,";",Revisión_Avance_Periodo!$E464,";",Revisión_Avance_Periodo!$I464)</f>
        <v>OE1;PR_10;ACT_131</v>
      </c>
      <c r="C464" s="170" t="s">
        <v>9</v>
      </c>
      <c r="D464" s="171" t="str">
        <f>VLOOKUP(Revisión_Avance_Periodo!$C464,Componentes_BD!$F$1:$G$5,2,FALSE)</f>
        <v>Fortalecer la Vigilancia.</v>
      </c>
      <c r="E464" s="106" t="s">
        <v>12</v>
      </c>
      <c r="F464" s="89">
        <v>8</v>
      </c>
      <c r="G464" s="89" t="str">
        <f>VLOOKUP(Revisión_Avance_Periodo!$A464,BD_Seguimiento_OAP_2019!$A$2:$G$294,7,FALSE)</f>
        <v>PAI</v>
      </c>
      <c r="H464" s="89" t="str">
        <f>VLOOKUP(Revisión_Avance_Periodo!$A464,BD_Seguimiento_OAP_2019!$A$2:$J$294,10,FALSE)</f>
        <v>PAI_04 - Talento Humano</v>
      </c>
      <c r="I464" s="89" t="s">
        <v>503</v>
      </c>
      <c r="J464" s="89" t="str">
        <f>VLOOKUP(Revisión_Avance_Periodo!$I464,BD_Seguimiento_OAP_2019!$L:$M,2,FALSE)</f>
        <v>Ejecutar y hacer seguimiento al Plan de Formación y Capacitación. Llevar registro de todas las actividades</v>
      </c>
      <c r="K464" s="106" t="s">
        <v>8</v>
      </c>
      <c r="L464" s="172">
        <v>4.4642857142857152E-4</v>
      </c>
      <c r="M464" s="173" t="s">
        <v>110</v>
      </c>
      <c r="N464" s="190">
        <f>INDEX(BD_Seguimiento_OAP_2019!$AH$3:$AS$294,MATCH(Revisión_Avance_Periodo!$I464,BD_Seguimiento_OAP_2019!$L$3:$L$294,0),MATCH(Revisión_Avance_Periodo!$M464,BD_Seguimiento_OAP_2019!$AH$2:$AS$2,0))</f>
        <v>0</v>
      </c>
      <c r="O464" s="190">
        <f>INDEX(BD_Seguimiento_OAP_2019!$AV$3:$BG$294,MATCH(Revisión_Avance_Periodo!$I464,BD_Seguimiento_OAP_2019!$L$3:$L$294,0),MATCH(Revisión_Avance_Periodo!$M464,BD_Seguimiento_OAP_2019!$AV$2:$BG$2,0))</f>
        <v>0</v>
      </c>
      <c r="P464" s="175">
        <f t="shared" si="91"/>
        <v>0</v>
      </c>
      <c r="Q464" s="173" t="str">
        <f>VLOOKUP(P464,Tabla_Indicador_Gestion4[#All],3,TRUE)</f>
        <v>Por Ejecutar</v>
      </c>
      <c r="R464" s="236">
        <f>SUBTOTAL(9,$N$458:$N464)</f>
        <v>16</v>
      </c>
      <c r="S464" s="230">
        <f>SUBTOTAL(9,$O$458:$O464)</f>
        <v>16</v>
      </c>
      <c r="T464" s="231">
        <f>IFERROR(+Revisión_Avance_Periodo!$S464/Revisión_Avance_Periodo!$R464,0)</f>
        <v>1</v>
      </c>
      <c r="U464" s="184"/>
      <c r="V464" s="185"/>
      <c r="W464" s="183"/>
      <c r="X464" s="183"/>
      <c r="Y464" s="183"/>
      <c r="Z464" s="186"/>
      <c r="AA464" s="187"/>
    </row>
    <row r="465" spans="1:27" x14ac:dyDescent="0.25">
      <c r="A465" s="94">
        <v>39</v>
      </c>
      <c r="B465" s="96" t="str">
        <f>CONCATENATE(Revisión_Avance_Periodo!$C465,";",Revisión_Avance_Periodo!$E465,";",Revisión_Avance_Periodo!$I465)</f>
        <v>OE1;PR_10;ACT_131</v>
      </c>
      <c r="C465" s="180" t="s">
        <v>9</v>
      </c>
      <c r="D465" s="181" t="str">
        <f>VLOOKUP(Revisión_Avance_Periodo!$C465,Componentes_BD!$F$1:$G$5,2,FALSE)</f>
        <v>Fortalecer la Vigilancia.</v>
      </c>
      <c r="E465" s="119" t="s">
        <v>12</v>
      </c>
      <c r="F465" s="95">
        <v>8</v>
      </c>
      <c r="G465" s="95" t="str">
        <f>VLOOKUP(Revisión_Avance_Periodo!$A465,BD_Seguimiento_OAP_2019!$A$2:$G$294,7,FALSE)</f>
        <v>PAI</v>
      </c>
      <c r="H465" s="95" t="str">
        <f>VLOOKUP(Revisión_Avance_Periodo!$A465,BD_Seguimiento_OAP_2019!$A$2:$J$294,10,FALSE)</f>
        <v>PAI_04 - Talento Humano</v>
      </c>
      <c r="I465" s="95" t="s">
        <v>503</v>
      </c>
      <c r="J465" s="95" t="str">
        <f>VLOOKUP(Revisión_Avance_Periodo!$I465,BD_Seguimiento_OAP_2019!$L:$M,2,FALSE)</f>
        <v>Ejecutar y hacer seguimiento al Plan de Formación y Capacitación. Llevar registro de todas las actividades</v>
      </c>
      <c r="K465" s="119" t="s">
        <v>8</v>
      </c>
      <c r="L465" s="172">
        <v>4.4642857142857152E-4</v>
      </c>
      <c r="M465" s="182" t="s">
        <v>111</v>
      </c>
      <c r="N465" s="190">
        <f>INDEX(BD_Seguimiento_OAP_2019!$AH$3:$AS$294,MATCH(Revisión_Avance_Periodo!$I465,BD_Seguimiento_OAP_2019!$L$3:$L$294,0),MATCH(Revisión_Avance_Periodo!$M465,BD_Seguimiento_OAP_2019!$AH$2:$AS$2,0))</f>
        <v>0</v>
      </c>
      <c r="O465" s="190">
        <f>INDEX(BD_Seguimiento_OAP_2019!$AV$3:$BG$294,MATCH(Revisión_Avance_Periodo!$I465,BD_Seguimiento_OAP_2019!$L$3:$L$294,0),MATCH(Revisión_Avance_Periodo!$M465,BD_Seguimiento_OAP_2019!$AV$2:$BG$2,0))</f>
        <v>0</v>
      </c>
      <c r="P465" s="175">
        <f t="shared" si="91"/>
        <v>0</v>
      </c>
      <c r="Q465" s="182" t="str">
        <f>VLOOKUP(P465,Tabla_Indicador_Gestion4[#All],3,TRUE)</f>
        <v>Por Ejecutar</v>
      </c>
      <c r="R465" s="236">
        <f>SUBTOTAL(9,$N$458:$N465)</f>
        <v>16</v>
      </c>
      <c r="S465" s="230">
        <f>SUBTOTAL(9,$O$458:$O465)</f>
        <v>16</v>
      </c>
      <c r="T465" s="231">
        <f>IFERROR(+Revisión_Avance_Periodo!$S465/Revisión_Avance_Periodo!$R465,0)</f>
        <v>1</v>
      </c>
      <c r="U465" s="184"/>
      <c r="V465" s="185"/>
      <c r="W465" s="183"/>
      <c r="X465" s="183"/>
      <c r="Y465" s="183"/>
      <c r="Z465" s="186"/>
      <c r="AA465" s="187"/>
    </row>
    <row r="466" spans="1:27" x14ac:dyDescent="0.25">
      <c r="A466" s="88">
        <v>39</v>
      </c>
      <c r="B466" s="91" t="str">
        <f>CONCATENATE(Revisión_Avance_Periodo!$C466,";",Revisión_Avance_Periodo!$E466,";",Revisión_Avance_Periodo!$I466)</f>
        <v>OE1;PR_10;ACT_131</v>
      </c>
      <c r="C466" s="170" t="s">
        <v>9</v>
      </c>
      <c r="D466" s="171" t="str">
        <f>VLOOKUP(Revisión_Avance_Periodo!$C466,Componentes_BD!$F$1:$G$5,2,FALSE)</f>
        <v>Fortalecer la Vigilancia.</v>
      </c>
      <c r="E466" s="106" t="s">
        <v>12</v>
      </c>
      <c r="F466" s="89">
        <v>8</v>
      </c>
      <c r="G466" s="89" t="str">
        <f>VLOOKUP(Revisión_Avance_Periodo!$A466,BD_Seguimiento_OAP_2019!$A$2:$G$294,7,FALSE)</f>
        <v>PAI</v>
      </c>
      <c r="H466" s="89" t="str">
        <f>VLOOKUP(Revisión_Avance_Periodo!$A466,BD_Seguimiento_OAP_2019!$A$2:$J$294,10,FALSE)</f>
        <v>PAI_04 - Talento Humano</v>
      </c>
      <c r="I466" s="89" t="s">
        <v>503</v>
      </c>
      <c r="J466" s="89" t="str">
        <f>VLOOKUP(Revisión_Avance_Periodo!$I466,BD_Seguimiento_OAP_2019!$L:$M,2,FALSE)</f>
        <v>Ejecutar y hacer seguimiento al Plan de Formación y Capacitación. Llevar registro de todas las actividades</v>
      </c>
      <c r="K466" s="106" t="s">
        <v>8</v>
      </c>
      <c r="L466" s="172">
        <v>4.4642857142857152E-4</v>
      </c>
      <c r="M466" s="173" t="s">
        <v>112</v>
      </c>
      <c r="N466" s="190">
        <f>INDEX(BD_Seguimiento_OAP_2019!$AH$3:$AS$294,MATCH(Revisión_Avance_Periodo!$I466,BD_Seguimiento_OAP_2019!$L$3:$L$294,0),MATCH(Revisión_Avance_Periodo!$M466,BD_Seguimiento_OAP_2019!$AH$2:$AS$2,0))</f>
        <v>0</v>
      </c>
      <c r="O466" s="190">
        <f>INDEX(BD_Seguimiento_OAP_2019!$AV$3:$BG$294,MATCH(Revisión_Avance_Periodo!$I466,BD_Seguimiento_OAP_2019!$L$3:$L$294,0),MATCH(Revisión_Avance_Periodo!$M466,BD_Seguimiento_OAP_2019!$AV$2:$BG$2,0))</f>
        <v>0</v>
      </c>
      <c r="P466" s="175">
        <f t="shared" si="91"/>
        <v>0</v>
      </c>
      <c r="Q466" s="173" t="str">
        <f>VLOOKUP(P466,Tabla_Indicador_Gestion4[#All],3,TRUE)</f>
        <v>Por Ejecutar</v>
      </c>
      <c r="R466" s="236">
        <f>SUBTOTAL(9,$N$458:$N466)</f>
        <v>16</v>
      </c>
      <c r="S466" s="230">
        <f>SUBTOTAL(9,$O$458:$O466)</f>
        <v>16</v>
      </c>
      <c r="T466" s="231">
        <f>IFERROR(+Revisión_Avance_Periodo!$S466/Revisión_Avance_Periodo!$R466,0)</f>
        <v>1</v>
      </c>
      <c r="U466" s="184"/>
      <c r="V466" s="185"/>
      <c r="W466" s="183"/>
      <c r="X466" s="183"/>
      <c r="Y466" s="183"/>
      <c r="Z466" s="186"/>
      <c r="AA466" s="187"/>
    </row>
    <row r="467" spans="1:27" x14ac:dyDescent="0.25">
      <c r="A467" s="94">
        <v>39</v>
      </c>
      <c r="B467" s="96" t="str">
        <f>CONCATENATE(Revisión_Avance_Periodo!$C467,";",Revisión_Avance_Periodo!$E467,";",Revisión_Avance_Periodo!$I467)</f>
        <v>OE1;PR_10;ACT_131</v>
      </c>
      <c r="C467" s="180" t="s">
        <v>9</v>
      </c>
      <c r="D467" s="181" t="str">
        <f>VLOOKUP(Revisión_Avance_Periodo!$C467,Componentes_BD!$F$1:$G$5,2,FALSE)</f>
        <v>Fortalecer la Vigilancia.</v>
      </c>
      <c r="E467" s="119" t="s">
        <v>12</v>
      </c>
      <c r="F467" s="95">
        <v>8</v>
      </c>
      <c r="G467" s="95" t="str">
        <f>VLOOKUP(Revisión_Avance_Periodo!$A467,BD_Seguimiento_OAP_2019!$A$2:$G$294,7,FALSE)</f>
        <v>PAI</v>
      </c>
      <c r="H467" s="95" t="str">
        <f>VLOOKUP(Revisión_Avance_Periodo!$A467,BD_Seguimiento_OAP_2019!$A$2:$J$294,10,FALSE)</f>
        <v>PAI_04 - Talento Humano</v>
      </c>
      <c r="I467" s="95" t="s">
        <v>503</v>
      </c>
      <c r="J467" s="95" t="str">
        <f>VLOOKUP(Revisión_Avance_Periodo!$I467,BD_Seguimiento_OAP_2019!$L:$M,2,FALSE)</f>
        <v>Ejecutar y hacer seguimiento al Plan de Formación y Capacitación. Llevar registro de todas las actividades</v>
      </c>
      <c r="K467" s="119" t="s">
        <v>8</v>
      </c>
      <c r="L467" s="172">
        <v>4.4642857142857152E-4</v>
      </c>
      <c r="M467" s="182" t="s">
        <v>113</v>
      </c>
      <c r="N467" s="190">
        <f>INDEX(BD_Seguimiento_OAP_2019!$AH$3:$AS$294,MATCH(Revisión_Avance_Periodo!$I467,BD_Seguimiento_OAP_2019!$L$3:$L$294,0),MATCH(Revisión_Avance_Periodo!$M467,BD_Seguimiento_OAP_2019!$AH$2:$AS$2,0))</f>
        <v>0</v>
      </c>
      <c r="O467" s="190">
        <f>INDEX(BD_Seguimiento_OAP_2019!$AV$3:$BG$294,MATCH(Revisión_Avance_Periodo!$I467,BD_Seguimiento_OAP_2019!$L$3:$L$294,0),MATCH(Revisión_Avance_Periodo!$M467,BD_Seguimiento_OAP_2019!$AV$2:$BG$2,0))</f>
        <v>0</v>
      </c>
      <c r="P467" s="175">
        <f t="shared" si="91"/>
        <v>0</v>
      </c>
      <c r="Q467" s="182" t="str">
        <f>VLOOKUP(P467,Tabla_Indicador_Gestion4[#All],3,TRUE)</f>
        <v>Por Ejecutar</v>
      </c>
      <c r="R467" s="236">
        <f>SUBTOTAL(9,$N$458:$N467)</f>
        <v>16</v>
      </c>
      <c r="S467" s="230">
        <f>SUBTOTAL(9,$O$458:$O467)</f>
        <v>16</v>
      </c>
      <c r="T467" s="231">
        <f>IFERROR(+Revisión_Avance_Periodo!$S467/Revisión_Avance_Periodo!$R467,0)</f>
        <v>1</v>
      </c>
      <c r="U467" s="184"/>
      <c r="V467" s="185"/>
      <c r="W467" s="183"/>
      <c r="X467" s="183"/>
      <c r="Y467" s="183"/>
      <c r="Z467" s="186"/>
      <c r="AA467" s="187"/>
    </row>
    <row r="468" spans="1:27" x14ac:dyDescent="0.25">
      <c r="A468" s="88">
        <v>39</v>
      </c>
      <c r="B468" s="91" t="str">
        <f>CONCATENATE(Revisión_Avance_Periodo!$C468,";",Revisión_Avance_Periodo!$E468,";",Revisión_Avance_Periodo!$I468)</f>
        <v>OE1;PR_10;ACT_131</v>
      </c>
      <c r="C468" s="170" t="s">
        <v>9</v>
      </c>
      <c r="D468" s="171" t="str">
        <f>VLOOKUP(Revisión_Avance_Periodo!$C468,Componentes_BD!$F$1:$G$5,2,FALSE)</f>
        <v>Fortalecer la Vigilancia.</v>
      </c>
      <c r="E468" s="106" t="s">
        <v>12</v>
      </c>
      <c r="F468" s="89">
        <v>8</v>
      </c>
      <c r="G468" s="89" t="str">
        <f>VLOOKUP(Revisión_Avance_Periodo!$A468,BD_Seguimiento_OAP_2019!$A$2:$G$294,7,FALSE)</f>
        <v>PAI</v>
      </c>
      <c r="H468" s="89" t="str">
        <f>VLOOKUP(Revisión_Avance_Periodo!$A468,BD_Seguimiento_OAP_2019!$A$2:$J$294,10,FALSE)</f>
        <v>PAI_04 - Talento Humano</v>
      </c>
      <c r="I468" s="89" t="s">
        <v>503</v>
      </c>
      <c r="J468" s="89" t="str">
        <f>VLOOKUP(Revisión_Avance_Periodo!$I468,BD_Seguimiento_OAP_2019!$L:$M,2,FALSE)</f>
        <v>Ejecutar y hacer seguimiento al Plan de Formación y Capacitación. Llevar registro de todas las actividades</v>
      </c>
      <c r="K468" s="106" t="s">
        <v>8</v>
      </c>
      <c r="L468" s="172">
        <v>4.4642857142857152E-4</v>
      </c>
      <c r="M468" s="173" t="s">
        <v>114</v>
      </c>
      <c r="N468" s="190">
        <f>INDEX(BD_Seguimiento_OAP_2019!$AH$3:$AS$294,MATCH(Revisión_Avance_Periodo!$I468,BD_Seguimiento_OAP_2019!$L$3:$L$294,0),MATCH(Revisión_Avance_Periodo!$M468,BD_Seguimiento_OAP_2019!$AH$2:$AS$2,0))</f>
        <v>0</v>
      </c>
      <c r="O468" s="190">
        <f>INDEX(BD_Seguimiento_OAP_2019!$AV$3:$BG$294,MATCH(Revisión_Avance_Periodo!$I468,BD_Seguimiento_OAP_2019!$L$3:$L$294,0),MATCH(Revisión_Avance_Periodo!$M468,BD_Seguimiento_OAP_2019!$AV$2:$BG$2,0))</f>
        <v>0</v>
      </c>
      <c r="P468" s="175">
        <f t="shared" si="91"/>
        <v>0</v>
      </c>
      <c r="Q468" s="173" t="str">
        <f>VLOOKUP(P468,Tabla_Indicador_Gestion4[#All],3,TRUE)</f>
        <v>Por Ejecutar</v>
      </c>
      <c r="R468" s="236">
        <f>SUBTOTAL(9,$N$458:$N468)</f>
        <v>16</v>
      </c>
      <c r="S468" s="230">
        <f>SUBTOTAL(9,$O$458:$O468)</f>
        <v>16</v>
      </c>
      <c r="T468" s="231">
        <f>IFERROR(+Revisión_Avance_Periodo!$S468/Revisión_Avance_Periodo!$R468,0)</f>
        <v>1</v>
      </c>
      <c r="U468" s="184"/>
      <c r="V468" s="185"/>
      <c r="W468" s="183"/>
      <c r="X468" s="183"/>
      <c r="Y468" s="183"/>
      <c r="Z468" s="186"/>
      <c r="AA468" s="187"/>
    </row>
    <row r="469" spans="1:27" ht="15.75" thickBot="1" x14ac:dyDescent="0.3">
      <c r="A469" s="94">
        <v>39</v>
      </c>
      <c r="B469" s="96" t="str">
        <f>CONCATENATE(Revisión_Avance_Periodo!$C469,";",Revisión_Avance_Periodo!$E469,";",Revisión_Avance_Periodo!$I469)</f>
        <v>OE1;PR_10;ACT_131</v>
      </c>
      <c r="C469" s="180" t="s">
        <v>9</v>
      </c>
      <c r="D469" s="181" t="str">
        <f>VLOOKUP(Revisión_Avance_Periodo!$C469,Componentes_BD!$F$1:$G$5,2,FALSE)</f>
        <v>Fortalecer la Vigilancia.</v>
      </c>
      <c r="E469" s="119" t="s">
        <v>12</v>
      </c>
      <c r="F469" s="95">
        <v>8</v>
      </c>
      <c r="G469" s="95" t="str">
        <f>VLOOKUP(Revisión_Avance_Periodo!$A469,BD_Seguimiento_OAP_2019!$A$2:$G$294,7,FALSE)</f>
        <v>PAI</v>
      </c>
      <c r="H469" s="95" t="str">
        <f>VLOOKUP(Revisión_Avance_Periodo!$A469,BD_Seguimiento_OAP_2019!$A$2:$J$294,10,FALSE)</f>
        <v>PAI_04 - Talento Humano</v>
      </c>
      <c r="I469" s="95" t="s">
        <v>503</v>
      </c>
      <c r="J469" s="95" t="str">
        <f>VLOOKUP(Revisión_Avance_Periodo!$I469,BD_Seguimiento_OAP_2019!$L:$M,2,FALSE)</f>
        <v>Ejecutar y hacer seguimiento al Plan de Formación y Capacitación. Llevar registro de todas las actividades</v>
      </c>
      <c r="K469" s="119" t="s">
        <v>8</v>
      </c>
      <c r="L469" s="172">
        <v>4.4642857142857152E-4</v>
      </c>
      <c r="M469" s="182" t="s">
        <v>115</v>
      </c>
      <c r="N469" s="190">
        <f>INDEX(BD_Seguimiento_OAP_2019!$AH$3:$AS$294,MATCH(Revisión_Avance_Periodo!$I469,BD_Seguimiento_OAP_2019!$L$3:$L$294,0),MATCH(Revisión_Avance_Periodo!$M469,BD_Seguimiento_OAP_2019!$AH$2:$AS$2,0))</f>
        <v>0</v>
      </c>
      <c r="O469" s="190">
        <f>INDEX(BD_Seguimiento_OAP_2019!$AV$3:$BG$294,MATCH(Revisión_Avance_Periodo!$I469,BD_Seguimiento_OAP_2019!$L$3:$L$294,0),MATCH(Revisión_Avance_Periodo!$M469,BD_Seguimiento_OAP_2019!$AV$2:$BG$2,0))</f>
        <v>0</v>
      </c>
      <c r="P469" s="175">
        <f t="shared" si="91"/>
        <v>0</v>
      </c>
      <c r="Q469" s="182" t="str">
        <f>VLOOKUP(P469,Tabla_Indicador_Gestion4[#All],3,TRUE)</f>
        <v>Por Ejecutar</v>
      </c>
      <c r="R469" s="236">
        <f>SUBTOTAL(9,$N$458:$N469)</f>
        <v>16</v>
      </c>
      <c r="S469" s="230">
        <f>SUBTOTAL(9,$O$458:$O469)</f>
        <v>16</v>
      </c>
      <c r="T469" s="231">
        <f>IFERROR(+Revisión_Avance_Periodo!$S469/Revisión_Avance_Periodo!$R469,0)</f>
        <v>1</v>
      </c>
      <c r="U469" s="184"/>
      <c r="V469" s="185"/>
      <c r="W469" s="183"/>
      <c r="X469" s="183"/>
      <c r="Y469" s="183"/>
      <c r="Z469" s="186"/>
      <c r="AA469" s="187"/>
    </row>
    <row r="470" spans="1:27" x14ac:dyDescent="0.25">
      <c r="A470" s="88">
        <v>40</v>
      </c>
      <c r="B470" s="91" t="str">
        <f>CONCATENATE(Revisión_Avance_Periodo!$C470,";",Revisión_Avance_Periodo!$E470,";",Revisión_Avance_Periodo!$I470)</f>
        <v>OE1;PR_10;ACT_132</v>
      </c>
      <c r="C470" s="170" t="s">
        <v>9</v>
      </c>
      <c r="D470" s="171" t="str">
        <f>VLOOKUP(Revisión_Avance_Periodo!$C470,Componentes_BD!$F$1:$G$5,2,FALSE)</f>
        <v>Fortalecer la Vigilancia.</v>
      </c>
      <c r="E470" s="106" t="s">
        <v>12</v>
      </c>
      <c r="F470" s="89">
        <v>7</v>
      </c>
      <c r="G470" s="89" t="str">
        <f>VLOOKUP(Revisión_Avance_Periodo!$A470,BD_Seguimiento_OAP_2019!$A$2:$G$294,7,FALSE)</f>
        <v>PAI</v>
      </c>
      <c r="H470" s="89" t="str">
        <f>VLOOKUP(Revisión_Avance_Periodo!$A470,BD_Seguimiento_OAP_2019!$A$2:$J$294,10,FALSE)</f>
        <v>PAI_04 - Talento Humano</v>
      </c>
      <c r="I470" s="89" t="s">
        <v>516</v>
      </c>
      <c r="J470" s="89" t="str">
        <f>VLOOKUP(Revisión_Avance_Periodo!$I470,BD_Seguimiento_OAP_2019!$L:$M,2,FALSE)</f>
        <v>Ejecutar actividades de bienestar social. Llevar registro de todas las actividades</v>
      </c>
      <c r="K470" s="106" t="s">
        <v>8</v>
      </c>
      <c r="L470" s="172">
        <v>4.4642857142857152E-4</v>
      </c>
      <c r="M470" s="173" t="s">
        <v>104</v>
      </c>
      <c r="N470" s="190">
        <f>INDEX(BD_Seguimiento_OAP_2019!$AH$3:$AS$294,MATCH(Revisión_Avance_Periodo!$I470,BD_Seguimiento_OAP_2019!$L$3:$L$294,0),MATCH(Revisión_Avance_Periodo!$M470,BD_Seguimiento_OAP_2019!$AH$2:$AS$2,0))</f>
        <v>0</v>
      </c>
      <c r="O470" s="190">
        <f>INDEX(BD_Seguimiento_OAP_2019!$AV$3:$BG$294,MATCH(Revisión_Avance_Periodo!$I470,BD_Seguimiento_OAP_2019!$L$3:$L$294,0),MATCH(Revisión_Avance_Periodo!$M470,BD_Seguimiento_OAP_2019!$AV$2:$BG$2,0))</f>
        <v>0</v>
      </c>
      <c r="P470" s="175">
        <f t="shared" si="91"/>
        <v>0</v>
      </c>
      <c r="Q470" s="173" t="str">
        <f>VLOOKUP(P470,Tabla_Indicador_Gestion4[#All],3,TRUE)</f>
        <v>Por Ejecutar</v>
      </c>
      <c r="R470" s="235">
        <f>SUBTOTAL(9,$N$470:$N470)</f>
        <v>0</v>
      </c>
      <c r="S470" s="233">
        <f>SUBTOTAL(9,$O$470:$O470)</f>
        <v>0</v>
      </c>
      <c r="T470" s="234">
        <f>IFERROR(+Revisión_Avance_Periodo!$S470/Revisión_Avance_Periodo!$R470,0)</f>
        <v>0</v>
      </c>
      <c r="U470" s="191">
        <f>SUBTOTAL(9,N470:N481)</f>
        <v>29</v>
      </c>
      <c r="V470" s="192">
        <f>SUBTOTAL(9,O470:O481)</f>
        <v>11</v>
      </c>
      <c r="W470" s="176">
        <f t="shared" ref="W470" si="92">+V470/U470</f>
        <v>0.37931034482758619</v>
      </c>
      <c r="X470" s="176"/>
      <c r="Y470" s="176">
        <f>100%-Revisión_Avance_Periodo!$W470</f>
        <v>0.62068965517241381</v>
      </c>
      <c r="Z470" s="178" t="str">
        <f>VLOOKUP(W470,Tabla_Indicador_Gestion4[],3,TRUE)</f>
        <v>En Tramite</v>
      </c>
      <c r="AA470" s="179">
        <f>Revisión_Avance_Periodo!$W470*Revisión_Avance_Periodo!$L470</f>
        <v>1.6933497536945815E-4</v>
      </c>
    </row>
    <row r="471" spans="1:27" x14ac:dyDescent="0.25">
      <c r="A471" s="94">
        <v>40</v>
      </c>
      <c r="B471" s="96" t="str">
        <f>CONCATENATE(Revisión_Avance_Periodo!$C471,";",Revisión_Avance_Periodo!$E471,";",Revisión_Avance_Periodo!$I471)</f>
        <v>OE1;PR_10;ACT_132</v>
      </c>
      <c r="C471" s="180" t="s">
        <v>9</v>
      </c>
      <c r="D471" s="181" t="str">
        <f>VLOOKUP(Revisión_Avance_Periodo!$C471,Componentes_BD!$F$1:$G$5,2,FALSE)</f>
        <v>Fortalecer la Vigilancia.</v>
      </c>
      <c r="E471" s="119" t="s">
        <v>12</v>
      </c>
      <c r="F471" s="95">
        <v>7</v>
      </c>
      <c r="G471" s="95" t="str">
        <f>VLOOKUP(Revisión_Avance_Periodo!$A471,BD_Seguimiento_OAP_2019!$A$2:$G$294,7,FALSE)</f>
        <v>PAI</v>
      </c>
      <c r="H471" s="95" t="str">
        <f>VLOOKUP(Revisión_Avance_Periodo!$A471,BD_Seguimiento_OAP_2019!$A$2:$J$294,10,FALSE)</f>
        <v>PAI_04 - Talento Humano</v>
      </c>
      <c r="I471" s="95" t="s">
        <v>516</v>
      </c>
      <c r="J471" s="95" t="str">
        <f>VLOOKUP(Revisión_Avance_Periodo!$I471,BD_Seguimiento_OAP_2019!$L:$M,2,FALSE)</f>
        <v>Ejecutar actividades de bienestar social. Llevar registro de todas las actividades</v>
      </c>
      <c r="K471" s="119" t="s">
        <v>8</v>
      </c>
      <c r="L471" s="172">
        <v>4.4642857142857152E-4</v>
      </c>
      <c r="M471" s="182" t="s">
        <v>105</v>
      </c>
      <c r="N471" s="190">
        <f>INDEX(BD_Seguimiento_OAP_2019!$AH$3:$AS$294,MATCH(Revisión_Avance_Periodo!$I471,BD_Seguimiento_OAP_2019!$L$3:$L$294,0),MATCH(Revisión_Avance_Periodo!$M471,BD_Seguimiento_OAP_2019!$AH$2:$AS$2,0))</f>
        <v>0</v>
      </c>
      <c r="O471" s="190">
        <f>INDEX(BD_Seguimiento_OAP_2019!$AV$3:$BG$294,MATCH(Revisión_Avance_Periodo!$I471,BD_Seguimiento_OAP_2019!$L$3:$L$294,0),MATCH(Revisión_Avance_Periodo!$M471,BD_Seguimiento_OAP_2019!$AV$2:$BG$2,0))</f>
        <v>0</v>
      </c>
      <c r="P471" s="175">
        <f t="shared" si="91"/>
        <v>0</v>
      </c>
      <c r="Q471" s="182" t="str">
        <f>VLOOKUP(P471,Tabla_Indicador_Gestion4[#All],3,TRUE)</f>
        <v>Por Ejecutar</v>
      </c>
      <c r="R471" s="236">
        <f>SUBTOTAL(9,$N$470:$N471)</f>
        <v>0</v>
      </c>
      <c r="S471" s="230">
        <f>SUBTOTAL(9,$O$470:$O471)</f>
        <v>0</v>
      </c>
      <c r="T471" s="231">
        <f>IFERROR(+Revisión_Avance_Periodo!$S471/Revisión_Avance_Periodo!$R471,0)</f>
        <v>0</v>
      </c>
      <c r="U471" s="184"/>
      <c r="V471" s="185"/>
      <c r="W471" s="183"/>
      <c r="X471" s="183"/>
      <c r="Y471" s="183"/>
      <c r="Z471" s="186"/>
      <c r="AA471" s="187"/>
    </row>
    <row r="472" spans="1:27" x14ac:dyDescent="0.25">
      <c r="A472" s="88">
        <v>40</v>
      </c>
      <c r="B472" s="91" t="str">
        <f>CONCATENATE(Revisión_Avance_Periodo!$C472,";",Revisión_Avance_Periodo!$E472,";",Revisión_Avance_Periodo!$I472)</f>
        <v>OE1;PR_10;ACT_132</v>
      </c>
      <c r="C472" s="170" t="s">
        <v>9</v>
      </c>
      <c r="D472" s="171" t="str">
        <f>VLOOKUP(Revisión_Avance_Periodo!$C472,Componentes_BD!$F$1:$G$5,2,FALSE)</f>
        <v>Fortalecer la Vigilancia.</v>
      </c>
      <c r="E472" s="106" t="s">
        <v>12</v>
      </c>
      <c r="F472" s="89">
        <v>7</v>
      </c>
      <c r="G472" s="89" t="str">
        <f>VLOOKUP(Revisión_Avance_Periodo!$A472,BD_Seguimiento_OAP_2019!$A$2:$G$294,7,FALSE)</f>
        <v>PAI</v>
      </c>
      <c r="H472" s="89" t="str">
        <f>VLOOKUP(Revisión_Avance_Periodo!$A472,BD_Seguimiento_OAP_2019!$A$2:$J$294,10,FALSE)</f>
        <v>PAI_04 - Talento Humano</v>
      </c>
      <c r="I472" s="89" t="s">
        <v>516</v>
      </c>
      <c r="J472" s="89" t="str">
        <f>VLOOKUP(Revisión_Avance_Periodo!$I472,BD_Seguimiento_OAP_2019!$L:$M,2,FALSE)</f>
        <v>Ejecutar actividades de bienestar social. Llevar registro de todas las actividades</v>
      </c>
      <c r="K472" s="106" t="s">
        <v>8</v>
      </c>
      <c r="L472" s="172">
        <v>4.4642857142857152E-4</v>
      </c>
      <c r="M472" s="173" t="s">
        <v>106</v>
      </c>
      <c r="N472" s="190">
        <f>INDEX(BD_Seguimiento_OAP_2019!$AH$3:$AS$294,MATCH(Revisión_Avance_Periodo!$I472,BD_Seguimiento_OAP_2019!$L$3:$L$294,0),MATCH(Revisión_Avance_Periodo!$M472,BD_Seguimiento_OAP_2019!$AH$2:$AS$2,0))</f>
        <v>1</v>
      </c>
      <c r="O472" s="190">
        <f>INDEX(BD_Seguimiento_OAP_2019!$AV$3:$BG$294,MATCH(Revisión_Avance_Periodo!$I472,BD_Seguimiento_OAP_2019!$L$3:$L$294,0),MATCH(Revisión_Avance_Periodo!$M472,BD_Seguimiento_OAP_2019!$AV$2:$BG$2,0))</f>
        <v>1</v>
      </c>
      <c r="P472" s="189">
        <f t="shared" si="89"/>
        <v>1</v>
      </c>
      <c r="Q472" s="173" t="str">
        <f>VLOOKUP(P472,Tabla_Indicador_Gestion4[#All],3,TRUE)</f>
        <v>Culminada</v>
      </c>
      <c r="R472" s="236">
        <f>SUBTOTAL(9,$N$470:$N472)</f>
        <v>1</v>
      </c>
      <c r="S472" s="230">
        <f>SUBTOTAL(9,$O$470:$O472)</f>
        <v>1</v>
      </c>
      <c r="T472" s="231">
        <f>IFERROR(+Revisión_Avance_Periodo!$S472/Revisión_Avance_Periodo!$R472,0)</f>
        <v>1</v>
      </c>
      <c r="U472" s="184"/>
      <c r="V472" s="185"/>
      <c r="W472" s="183"/>
      <c r="X472" s="183"/>
      <c r="Y472" s="183"/>
      <c r="Z472" s="186"/>
      <c r="AA472" s="187"/>
    </row>
    <row r="473" spans="1:27" x14ac:dyDescent="0.25">
      <c r="A473" s="94">
        <v>40</v>
      </c>
      <c r="B473" s="96" t="str">
        <f>CONCATENATE(Revisión_Avance_Periodo!$C473,";",Revisión_Avance_Periodo!$E473,";",Revisión_Avance_Periodo!$I473)</f>
        <v>OE1;PR_10;ACT_132</v>
      </c>
      <c r="C473" s="180" t="s">
        <v>9</v>
      </c>
      <c r="D473" s="181" t="str">
        <f>VLOOKUP(Revisión_Avance_Periodo!$C473,Componentes_BD!$F$1:$G$5,2,FALSE)</f>
        <v>Fortalecer la Vigilancia.</v>
      </c>
      <c r="E473" s="119" t="s">
        <v>12</v>
      </c>
      <c r="F473" s="95">
        <v>7</v>
      </c>
      <c r="G473" s="95" t="str">
        <f>VLOOKUP(Revisión_Avance_Periodo!$A473,BD_Seguimiento_OAP_2019!$A$2:$G$294,7,FALSE)</f>
        <v>PAI</v>
      </c>
      <c r="H473" s="95" t="str">
        <f>VLOOKUP(Revisión_Avance_Periodo!$A473,BD_Seguimiento_OAP_2019!$A$2:$J$294,10,FALSE)</f>
        <v>PAI_04 - Talento Humano</v>
      </c>
      <c r="I473" s="95" t="s">
        <v>516</v>
      </c>
      <c r="J473" s="95" t="str">
        <f>VLOOKUP(Revisión_Avance_Periodo!$I473,BD_Seguimiento_OAP_2019!$L:$M,2,FALSE)</f>
        <v>Ejecutar actividades de bienestar social. Llevar registro de todas las actividades</v>
      </c>
      <c r="K473" s="119" t="s">
        <v>8</v>
      </c>
      <c r="L473" s="172">
        <v>4.4642857142857152E-4</v>
      </c>
      <c r="M473" s="182" t="s">
        <v>107</v>
      </c>
      <c r="N473" s="190">
        <f>INDEX(BD_Seguimiento_OAP_2019!$AH$3:$AS$294,MATCH(Revisión_Avance_Periodo!$I473,BD_Seguimiento_OAP_2019!$L$3:$L$294,0),MATCH(Revisión_Avance_Periodo!$M473,BD_Seguimiento_OAP_2019!$AH$2:$AS$2,0))</f>
        <v>5</v>
      </c>
      <c r="O473" s="190">
        <f>INDEX(BD_Seguimiento_OAP_2019!$AV$3:$BG$294,MATCH(Revisión_Avance_Periodo!$I473,BD_Seguimiento_OAP_2019!$L$3:$L$294,0),MATCH(Revisión_Avance_Periodo!$M473,BD_Seguimiento_OAP_2019!$AV$2:$BG$2,0))</f>
        <v>5</v>
      </c>
      <c r="P473" s="188">
        <f t="shared" si="89"/>
        <v>1</v>
      </c>
      <c r="Q473" s="182" t="str">
        <f>VLOOKUP(P473,Tabla_Indicador_Gestion4[#All],3,TRUE)</f>
        <v>Culminada</v>
      </c>
      <c r="R473" s="236">
        <f>SUBTOTAL(9,$N$470:$N473)</f>
        <v>6</v>
      </c>
      <c r="S473" s="230">
        <f>SUBTOTAL(9,$O$470:$O473)</f>
        <v>6</v>
      </c>
      <c r="T473" s="231">
        <f>IFERROR(+Revisión_Avance_Periodo!$S473/Revisión_Avance_Periodo!$R473,0)</f>
        <v>1</v>
      </c>
      <c r="U473" s="184"/>
      <c r="V473" s="185"/>
      <c r="W473" s="183"/>
      <c r="X473" s="183"/>
      <c r="Y473" s="183"/>
      <c r="Z473" s="186"/>
      <c r="AA473" s="187"/>
    </row>
    <row r="474" spans="1:27" x14ac:dyDescent="0.25">
      <c r="A474" s="88">
        <v>40</v>
      </c>
      <c r="B474" s="91" t="str">
        <f>CONCATENATE(Revisión_Avance_Periodo!$C474,";",Revisión_Avance_Periodo!$E474,";",Revisión_Avance_Periodo!$I474)</f>
        <v>OE1;PR_10;ACT_132</v>
      </c>
      <c r="C474" s="170" t="s">
        <v>9</v>
      </c>
      <c r="D474" s="171" t="str">
        <f>VLOOKUP(Revisión_Avance_Periodo!$C474,Componentes_BD!$F$1:$G$5,2,FALSE)</f>
        <v>Fortalecer la Vigilancia.</v>
      </c>
      <c r="E474" s="106" t="s">
        <v>12</v>
      </c>
      <c r="F474" s="89">
        <v>7</v>
      </c>
      <c r="G474" s="89" t="str">
        <f>VLOOKUP(Revisión_Avance_Periodo!$A474,BD_Seguimiento_OAP_2019!$A$2:$G$294,7,FALSE)</f>
        <v>PAI</v>
      </c>
      <c r="H474" s="89" t="str">
        <f>VLOOKUP(Revisión_Avance_Periodo!$A474,BD_Seguimiento_OAP_2019!$A$2:$J$294,10,FALSE)</f>
        <v>PAI_04 - Talento Humano</v>
      </c>
      <c r="I474" s="89" t="s">
        <v>516</v>
      </c>
      <c r="J474" s="89" t="str">
        <f>VLOOKUP(Revisión_Avance_Periodo!$I474,BD_Seguimiento_OAP_2019!$L:$M,2,FALSE)</f>
        <v>Ejecutar actividades de bienestar social. Llevar registro de todas las actividades</v>
      </c>
      <c r="K474" s="106" t="s">
        <v>8</v>
      </c>
      <c r="L474" s="172">
        <v>4.4642857142857152E-4</v>
      </c>
      <c r="M474" s="173" t="s">
        <v>108</v>
      </c>
      <c r="N474" s="190">
        <f>INDEX(BD_Seguimiento_OAP_2019!$AH$3:$AS$294,MATCH(Revisión_Avance_Periodo!$I474,BD_Seguimiento_OAP_2019!$L$3:$L$294,0),MATCH(Revisión_Avance_Periodo!$M474,BD_Seguimiento_OAP_2019!$AH$2:$AS$2,0))</f>
        <v>2</v>
      </c>
      <c r="O474" s="190">
        <f>INDEX(BD_Seguimiento_OAP_2019!$AV$3:$BG$294,MATCH(Revisión_Avance_Periodo!$I474,BD_Seguimiento_OAP_2019!$L$3:$L$294,0),MATCH(Revisión_Avance_Periodo!$M474,BD_Seguimiento_OAP_2019!$AV$2:$BG$2,0))</f>
        <v>0</v>
      </c>
      <c r="P474" s="189">
        <f t="shared" si="89"/>
        <v>0</v>
      </c>
      <c r="Q474" s="173" t="str">
        <f>VLOOKUP(P474,Tabla_Indicador_Gestion4[#All],3,TRUE)</f>
        <v>Por Ejecutar</v>
      </c>
      <c r="R474" s="236">
        <f>SUBTOTAL(9,$N$470:$N474)</f>
        <v>8</v>
      </c>
      <c r="S474" s="230">
        <f>SUBTOTAL(9,$O$470:$O474)</f>
        <v>6</v>
      </c>
      <c r="T474" s="231">
        <f>IFERROR(+Revisión_Avance_Periodo!$S474/Revisión_Avance_Periodo!$R474,0)</f>
        <v>0.75</v>
      </c>
      <c r="U474" s="184"/>
      <c r="V474" s="185"/>
      <c r="W474" s="183"/>
      <c r="X474" s="183"/>
      <c r="Y474" s="183"/>
      <c r="Z474" s="186"/>
      <c r="AA474" s="187"/>
    </row>
    <row r="475" spans="1:27" x14ac:dyDescent="0.25">
      <c r="A475" s="94">
        <v>40</v>
      </c>
      <c r="B475" s="96" t="str">
        <f>CONCATENATE(Revisión_Avance_Periodo!$C475,";",Revisión_Avance_Periodo!$E475,";",Revisión_Avance_Periodo!$I475)</f>
        <v>OE1;PR_10;ACT_132</v>
      </c>
      <c r="C475" s="180" t="s">
        <v>9</v>
      </c>
      <c r="D475" s="181" t="str">
        <f>VLOOKUP(Revisión_Avance_Periodo!$C475,Componentes_BD!$F$1:$G$5,2,FALSE)</f>
        <v>Fortalecer la Vigilancia.</v>
      </c>
      <c r="E475" s="119" t="s">
        <v>12</v>
      </c>
      <c r="F475" s="95">
        <v>7</v>
      </c>
      <c r="G475" s="95" t="str">
        <f>VLOOKUP(Revisión_Avance_Periodo!$A475,BD_Seguimiento_OAP_2019!$A$2:$G$294,7,FALSE)</f>
        <v>PAI</v>
      </c>
      <c r="H475" s="95" t="str">
        <f>VLOOKUP(Revisión_Avance_Periodo!$A475,BD_Seguimiento_OAP_2019!$A$2:$J$294,10,FALSE)</f>
        <v>PAI_04 - Talento Humano</v>
      </c>
      <c r="I475" s="95" t="s">
        <v>516</v>
      </c>
      <c r="J475" s="95" t="str">
        <f>VLOOKUP(Revisión_Avance_Periodo!$I475,BD_Seguimiento_OAP_2019!$L:$M,2,FALSE)</f>
        <v>Ejecutar actividades de bienestar social. Llevar registro de todas las actividades</v>
      </c>
      <c r="K475" s="119" t="s">
        <v>8</v>
      </c>
      <c r="L475" s="172">
        <v>4.4642857142857152E-4</v>
      </c>
      <c r="M475" s="182" t="s">
        <v>109</v>
      </c>
      <c r="N475" s="190">
        <f>INDEX(BD_Seguimiento_OAP_2019!$AH$3:$AS$294,MATCH(Revisión_Avance_Periodo!$I475,BD_Seguimiento_OAP_2019!$L$3:$L$294,0),MATCH(Revisión_Avance_Periodo!$M475,BD_Seguimiento_OAP_2019!$AH$2:$AS$2,0))</f>
        <v>5</v>
      </c>
      <c r="O475" s="190">
        <f>INDEX(BD_Seguimiento_OAP_2019!$AV$3:$BG$294,MATCH(Revisión_Avance_Periodo!$I475,BD_Seguimiento_OAP_2019!$L$3:$L$294,0),MATCH(Revisión_Avance_Periodo!$M475,BD_Seguimiento_OAP_2019!$AV$2:$BG$2,0))</f>
        <v>5</v>
      </c>
      <c r="P475" s="188">
        <f t="shared" si="89"/>
        <v>1</v>
      </c>
      <c r="Q475" s="182" t="str">
        <f>VLOOKUP(P475,Tabla_Indicador_Gestion4[#All],3,TRUE)</f>
        <v>Culminada</v>
      </c>
      <c r="R475" s="236">
        <f>SUBTOTAL(9,$N$470:$N475)</f>
        <v>13</v>
      </c>
      <c r="S475" s="230">
        <f>SUBTOTAL(9,$O$470:$O475)</f>
        <v>11</v>
      </c>
      <c r="T475" s="231">
        <f>IFERROR(+Revisión_Avance_Periodo!$S475/Revisión_Avance_Periodo!$R475,0)</f>
        <v>0.84615384615384615</v>
      </c>
      <c r="U475" s="184"/>
      <c r="V475" s="185"/>
      <c r="W475" s="183"/>
      <c r="X475" s="183"/>
      <c r="Y475" s="183"/>
      <c r="Z475" s="186"/>
      <c r="AA475" s="187"/>
    </row>
    <row r="476" spans="1:27" x14ac:dyDescent="0.25">
      <c r="A476" s="88">
        <v>40</v>
      </c>
      <c r="B476" s="91" t="str">
        <f>CONCATENATE(Revisión_Avance_Periodo!$C476,";",Revisión_Avance_Periodo!$E476,";",Revisión_Avance_Periodo!$I476)</f>
        <v>OE1;PR_10;ACT_132</v>
      </c>
      <c r="C476" s="170" t="s">
        <v>9</v>
      </c>
      <c r="D476" s="171" t="str">
        <f>VLOOKUP(Revisión_Avance_Periodo!$C476,Componentes_BD!$F$1:$G$5,2,FALSE)</f>
        <v>Fortalecer la Vigilancia.</v>
      </c>
      <c r="E476" s="106" t="s">
        <v>12</v>
      </c>
      <c r="F476" s="89">
        <v>7</v>
      </c>
      <c r="G476" s="89" t="str">
        <f>VLOOKUP(Revisión_Avance_Periodo!$A476,BD_Seguimiento_OAP_2019!$A$2:$G$294,7,FALSE)</f>
        <v>PAI</v>
      </c>
      <c r="H476" s="89" t="str">
        <f>VLOOKUP(Revisión_Avance_Periodo!$A476,BD_Seguimiento_OAP_2019!$A$2:$J$294,10,FALSE)</f>
        <v>PAI_04 - Talento Humano</v>
      </c>
      <c r="I476" s="89" t="s">
        <v>516</v>
      </c>
      <c r="J476" s="89" t="str">
        <f>VLOOKUP(Revisión_Avance_Periodo!$I476,BD_Seguimiento_OAP_2019!$L:$M,2,FALSE)</f>
        <v>Ejecutar actividades de bienestar social. Llevar registro de todas las actividades</v>
      </c>
      <c r="K476" s="106" t="s">
        <v>8</v>
      </c>
      <c r="L476" s="172">
        <v>4.4642857142857152E-4</v>
      </c>
      <c r="M476" s="173" t="s">
        <v>110</v>
      </c>
      <c r="N476" s="190">
        <f>INDEX(BD_Seguimiento_OAP_2019!$AH$3:$AS$294,MATCH(Revisión_Avance_Periodo!$I476,BD_Seguimiento_OAP_2019!$L$3:$L$294,0),MATCH(Revisión_Avance_Periodo!$M476,BD_Seguimiento_OAP_2019!$AH$2:$AS$2,0))</f>
        <v>1</v>
      </c>
      <c r="O476" s="190">
        <f>INDEX(BD_Seguimiento_OAP_2019!$AV$3:$BG$294,MATCH(Revisión_Avance_Periodo!$I476,BD_Seguimiento_OAP_2019!$L$3:$L$294,0),MATCH(Revisión_Avance_Periodo!$M476,BD_Seguimiento_OAP_2019!$AV$2:$BG$2,0))</f>
        <v>0</v>
      </c>
      <c r="P476" s="189">
        <f t="shared" si="89"/>
        <v>0</v>
      </c>
      <c r="Q476" s="173" t="str">
        <f>VLOOKUP(P476,Tabla_Indicador_Gestion4[#All],3,TRUE)</f>
        <v>Por Ejecutar</v>
      </c>
      <c r="R476" s="236">
        <f>SUBTOTAL(9,$N$470:$N476)</f>
        <v>14</v>
      </c>
      <c r="S476" s="230">
        <f>SUBTOTAL(9,$O$470:$O476)</f>
        <v>11</v>
      </c>
      <c r="T476" s="231">
        <f>IFERROR(+Revisión_Avance_Periodo!$S476/Revisión_Avance_Periodo!$R476,0)</f>
        <v>0.7857142857142857</v>
      </c>
      <c r="U476" s="184"/>
      <c r="V476" s="185"/>
      <c r="W476" s="183"/>
      <c r="X476" s="183"/>
      <c r="Y476" s="183"/>
      <c r="Z476" s="186"/>
      <c r="AA476" s="187"/>
    </row>
    <row r="477" spans="1:27" x14ac:dyDescent="0.25">
      <c r="A477" s="94">
        <v>40</v>
      </c>
      <c r="B477" s="96" t="str">
        <f>CONCATENATE(Revisión_Avance_Periodo!$C477,";",Revisión_Avance_Periodo!$E477,";",Revisión_Avance_Periodo!$I477)</f>
        <v>OE1;PR_10;ACT_132</v>
      </c>
      <c r="C477" s="180" t="s">
        <v>9</v>
      </c>
      <c r="D477" s="181" t="str">
        <f>VLOOKUP(Revisión_Avance_Periodo!$C477,Componentes_BD!$F$1:$G$5,2,FALSE)</f>
        <v>Fortalecer la Vigilancia.</v>
      </c>
      <c r="E477" s="119" t="s">
        <v>12</v>
      </c>
      <c r="F477" s="95">
        <v>7</v>
      </c>
      <c r="G477" s="95" t="str">
        <f>VLOOKUP(Revisión_Avance_Periodo!$A477,BD_Seguimiento_OAP_2019!$A$2:$G$294,7,FALSE)</f>
        <v>PAI</v>
      </c>
      <c r="H477" s="95" t="str">
        <f>VLOOKUP(Revisión_Avance_Periodo!$A477,BD_Seguimiento_OAP_2019!$A$2:$J$294,10,FALSE)</f>
        <v>PAI_04 - Talento Humano</v>
      </c>
      <c r="I477" s="95" t="s">
        <v>516</v>
      </c>
      <c r="J477" s="95" t="str">
        <f>VLOOKUP(Revisión_Avance_Periodo!$I477,BD_Seguimiento_OAP_2019!$L:$M,2,FALSE)</f>
        <v>Ejecutar actividades de bienestar social. Llevar registro de todas las actividades</v>
      </c>
      <c r="K477" s="119" t="s">
        <v>8</v>
      </c>
      <c r="L477" s="172">
        <v>4.4642857142857152E-4</v>
      </c>
      <c r="M477" s="182" t="s">
        <v>111</v>
      </c>
      <c r="N477" s="190">
        <f>INDEX(BD_Seguimiento_OAP_2019!$AH$3:$AS$294,MATCH(Revisión_Avance_Periodo!$I477,BD_Seguimiento_OAP_2019!$L$3:$L$294,0),MATCH(Revisión_Avance_Periodo!$M477,BD_Seguimiento_OAP_2019!$AH$2:$AS$2,0))</f>
        <v>1</v>
      </c>
      <c r="O477" s="190">
        <f>INDEX(BD_Seguimiento_OAP_2019!$AV$3:$BG$294,MATCH(Revisión_Avance_Periodo!$I477,BD_Seguimiento_OAP_2019!$L$3:$L$294,0),MATCH(Revisión_Avance_Periodo!$M477,BD_Seguimiento_OAP_2019!$AV$2:$BG$2,0))</f>
        <v>0</v>
      </c>
      <c r="P477" s="188">
        <f t="shared" si="89"/>
        <v>0</v>
      </c>
      <c r="Q477" s="182" t="str">
        <f>VLOOKUP(P477,Tabla_Indicador_Gestion4[#All],3,TRUE)</f>
        <v>Por Ejecutar</v>
      </c>
      <c r="R477" s="236">
        <f>SUBTOTAL(9,$N$470:$N477)</f>
        <v>15</v>
      </c>
      <c r="S477" s="230">
        <f>SUBTOTAL(9,$O$470:$O477)</f>
        <v>11</v>
      </c>
      <c r="T477" s="231">
        <f>IFERROR(+Revisión_Avance_Periodo!$S477/Revisión_Avance_Periodo!$R477,0)</f>
        <v>0.73333333333333328</v>
      </c>
      <c r="U477" s="184"/>
      <c r="V477" s="185"/>
      <c r="W477" s="183"/>
      <c r="X477" s="183"/>
      <c r="Y477" s="183"/>
      <c r="Z477" s="186"/>
      <c r="AA477" s="187"/>
    </row>
    <row r="478" spans="1:27" x14ac:dyDescent="0.25">
      <c r="A478" s="88">
        <v>40</v>
      </c>
      <c r="B478" s="91" t="str">
        <f>CONCATENATE(Revisión_Avance_Periodo!$C478,";",Revisión_Avance_Periodo!$E478,";",Revisión_Avance_Periodo!$I478)</f>
        <v>OE1;PR_10;ACT_132</v>
      </c>
      <c r="C478" s="170" t="s">
        <v>9</v>
      </c>
      <c r="D478" s="171" t="str">
        <f>VLOOKUP(Revisión_Avance_Periodo!$C478,Componentes_BD!$F$1:$G$5,2,FALSE)</f>
        <v>Fortalecer la Vigilancia.</v>
      </c>
      <c r="E478" s="106" t="s">
        <v>12</v>
      </c>
      <c r="F478" s="89">
        <v>7</v>
      </c>
      <c r="G478" s="89" t="str">
        <f>VLOOKUP(Revisión_Avance_Periodo!$A478,BD_Seguimiento_OAP_2019!$A$2:$G$294,7,FALSE)</f>
        <v>PAI</v>
      </c>
      <c r="H478" s="89" t="str">
        <f>VLOOKUP(Revisión_Avance_Periodo!$A478,BD_Seguimiento_OAP_2019!$A$2:$J$294,10,FALSE)</f>
        <v>PAI_04 - Talento Humano</v>
      </c>
      <c r="I478" s="89" t="s">
        <v>516</v>
      </c>
      <c r="J478" s="89" t="str">
        <f>VLOOKUP(Revisión_Avance_Periodo!$I478,BD_Seguimiento_OAP_2019!$L:$M,2,FALSE)</f>
        <v>Ejecutar actividades de bienestar social. Llevar registro de todas las actividades</v>
      </c>
      <c r="K478" s="106" t="s">
        <v>8</v>
      </c>
      <c r="L478" s="172">
        <v>4.4642857142857152E-4</v>
      </c>
      <c r="M478" s="173" t="s">
        <v>112</v>
      </c>
      <c r="N478" s="190">
        <f>INDEX(BD_Seguimiento_OAP_2019!$AH$3:$AS$294,MATCH(Revisión_Avance_Periodo!$I478,BD_Seguimiento_OAP_2019!$L$3:$L$294,0),MATCH(Revisión_Avance_Periodo!$M478,BD_Seguimiento_OAP_2019!$AH$2:$AS$2,0))</f>
        <v>4</v>
      </c>
      <c r="O478" s="190">
        <f>INDEX(BD_Seguimiento_OAP_2019!$AV$3:$BG$294,MATCH(Revisión_Avance_Periodo!$I478,BD_Seguimiento_OAP_2019!$L$3:$L$294,0),MATCH(Revisión_Avance_Periodo!$M478,BD_Seguimiento_OAP_2019!$AV$2:$BG$2,0))</f>
        <v>0</v>
      </c>
      <c r="P478" s="189">
        <f t="shared" si="89"/>
        <v>0</v>
      </c>
      <c r="Q478" s="173" t="str">
        <f>VLOOKUP(P478,Tabla_Indicador_Gestion4[#All],3,TRUE)</f>
        <v>Por Ejecutar</v>
      </c>
      <c r="R478" s="236">
        <f>SUBTOTAL(9,$N$470:$N478)</f>
        <v>19</v>
      </c>
      <c r="S478" s="230">
        <f>SUBTOTAL(9,$O$470:$O478)</f>
        <v>11</v>
      </c>
      <c r="T478" s="231">
        <f>IFERROR(+Revisión_Avance_Periodo!$S478/Revisión_Avance_Periodo!$R478,0)</f>
        <v>0.57894736842105265</v>
      </c>
      <c r="U478" s="184"/>
      <c r="V478" s="185"/>
      <c r="W478" s="183"/>
      <c r="X478" s="183"/>
      <c r="Y478" s="183"/>
      <c r="Z478" s="186"/>
      <c r="AA478" s="187"/>
    </row>
    <row r="479" spans="1:27" x14ac:dyDescent="0.25">
      <c r="A479" s="94">
        <v>40</v>
      </c>
      <c r="B479" s="96" t="str">
        <f>CONCATENATE(Revisión_Avance_Periodo!$C479,";",Revisión_Avance_Periodo!$E479,";",Revisión_Avance_Periodo!$I479)</f>
        <v>OE1;PR_10;ACT_132</v>
      </c>
      <c r="C479" s="180" t="s">
        <v>9</v>
      </c>
      <c r="D479" s="181" t="str">
        <f>VLOOKUP(Revisión_Avance_Periodo!$C479,Componentes_BD!$F$1:$G$5,2,FALSE)</f>
        <v>Fortalecer la Vigilancia.</v>
      </c>
      <c r="E479" s="119" t="s">
        <v>12</v>
      </c>
      <c r="F479" s="95">
        <v>7</v>
      </c>
      <c r="G479" s="95" t="str">
        <f>VLOOKUP(Revisión_Avance_Periodo!$A479,BD_Seguimiento_OAP_2019!$A$2:$G$294,7,FALSE)</f>
        <v>PAI</v>
      </c>
      <c r="H479" s="95" t="str">
        <f>VLOOKUP(Revisión_Avance_Periodo!$A479,BD_Seguimiento_OAP_2019!$A$2:$J$294,10,FALSE)</f>
        <v>PAI_04 - Talento Humano</v>
      </c>
      <c r="I479" s="95" t="s">
        <v>516</v>
      </c>
      <c r="J479" s="95" t="str">
        <f>VLOOKUP(Revisión_Avance_Periodo!$I479,BD_Seguimiento_OAP_2019!$L:$M,2,FALSE)</f>
        <v>Ejecutar actividades de bienestar social. Llevar registro de todas las actividades</v>
      </c>
      <c r="K479" s="119" t="s">
        <v>8</v>
      </c>
      <c r="L479" s="172">
        <v>4.4642857142857152E-4</v>
      </c>
      <c r="M479" s="182" t="s">
        <v>113</v>
      </c>
      <c r="N479" s="190">
        <f>INDEX(BD_Seguimiento_OAP_2019!$AH$3:$AS$294,MATCH(Revisión_Avance_Periodo!$I479,BD_Seguimiento_OAP_2019!$L$3:$L$294,0),MATCH(Revisión_Avance_Periodo!$M479,BD_Seguimiento_OAP_2019!$AH$2:$AS$2,0))</f>
        <v>4</v>
      </c>
      <c r="O479" s="190">
        <f>INDEX(BD_Seguimiento_OAP_2019!$AV$3:$BG$294,MATCH(Revisión_Avance_Periodo!$I479,BD_Seguimiento_OAP_2019!$L$3:$L$294,0),MATCH(Revisión_Avance_Periodo!$M479,BD_Seguimiento_OAP_2019!$AV$2:$BG$2,0))</f>
        <v>0</v>
      </c>
      <c r="P479" s="188">
        <f t="shared" si="89"/>
        <v>0</v>
      </c>
      <c r="Q479" s="182" t="str">
        <f>VLOOKUP(P479,Tabla_Indicador_Gestion4[#All],3,TRUE)</f>
        <v>Por Ejecutar</v>
      </c>
      <c r="R479" s="236">
        <f>SUBTOTAL(9,$N$470:$N479)</f>
        <v>23</v>
      </c>
      <c r="S479" s="230">
        <f>SUBTOTAL(9,$O$470:$O479)</f>
        <v>11</v>
      </c>
      <c r="T479" s="231">
        <f>IFERROR(+Revisión_Avance_Periodo!$S479/Revisión_Avance_Periodo!$R479,0)</f>
        <v>0.47826086956521741</v>
      </c>
      <c r="U479" s="184"/>
      <c r="V479" s="185"/>
      <c r="W479" s="183"/>
      <c r="X479" s="183"/>
      <c r="Y479" s="183"/>
      <c r="Z479" s="186"/>
      <c r="AA479" s="187"/>
    </row>
    <row r="480" spans="1:27" x14ac:dyDescent="0.25">
      <c r="A480" s="88">
        <v>40</v>
      </c>
      <c r="B480" s="91" t="str">
        <f>CONCATENATE(Revisión_Avance_Periodo!$C480,";",Revisión_Avance_Periodo!$E480,";",Revisión_Avance_Periodo!$I480)</f>
        <v>OE1;PR_10;ACT_132</v>
      </c>
      <c r="C480" s="170" t="s">
        <v>9</v>
      </c>
      <c r="D480" s="171" t="str">
        <f>VLOOKUP(Revisión_Avance_Periodo!$C480,Componentes_BD!$F$1:$G$5,2,FALSE)</f>
        <v>Fortalecer la Vigilancia.</v>
      </c>
      <c r="E480" s="106" t="s">
        <v>12</v>
      </c>
      <c r="F480" s="89">
        <v>7</v>
      </c>
      <c r="G480" s="89" t="str">
        <f>VLOOKUP(Revisión_Avance_Periodo!$A480,BD_Seguimiento_OAP_2019!$A$2:$G$294,7,FALSE)</f>
        <v>PAI</v>
      </c>
      <c r="H480" s="89" t="str">
        <f>VLOOKUP(Revisión_Avance_Periodo!$A480,BD_Seguimiento_OAP_2019!$A$2:$J$294,10,FALSE)</f>
        <v>PAI_04 - Talento Humano</v>
      </c>
      <c r="I480" s="89" t="s">
        <v>516</v>
      </c>
      <c r="J480" s="89" t="str">
        <f>VLOOKUP(Revisión_Avance_Periodo!$I480,BD_Seguimiento_OAP_2019!$L:$M,2,FALSE)</f>
        <v>Ejecutar actividades de bienestar social. Llevar registro de todas las actividades</v>
      </c>
      <c r="K480" s="106" t="s">
        <v>8</v>
      </c>
      <c r="L480" s="172">
        <v>4.4642857142857152E-4</v>
      </c>
      <c r="M480" s="173" t="s">
        <v>114</v>
      </c>
      <c r="N480" s="190">
        <f>INDEX(BD_Seguimiento_OAP_2019!$AH$3:$AS$294,MATCH(Revisión_Avance_Periodo!$I480,BD_Seguimiento_OAP_2019!$L$3:$L$294,0),MATCH(Revisión_Avance_Periodo!$M480,BD_Seguimiento_OAP_2019!$AH$2:$AS$2,0))</f>
        <v>0</v>
      </c>
      <c r="O480" s="190">
        <f>INDEX(BD_Seguimiento_OAP_2019!$AV$3:$BG$294,MATCH(Revisión_Avance_Periodo!$I480,BD_Seguimiento_OAP_2019!$L$3:$L$294,0),MATCH(Revisión_Avance_Periodo!$M480,BD_Seguimiento_OAP_2019!$AV$2:$BG$2,0))</f>
        <v>0</v>
      </c>
      <c r="P480" s="175">
        <f>IFERROR((O480/N480),0)</f>
        <v>0</v>
      </c>
      <c r="Q480" s="173" t="str">
        <f>VLOOKUP(P480,Tabla_Indicador_Gestion4[#All],3,TRUE)</f>
        <v>Por Ejecutar</v>
      </c>
      <c r="R480" s="236">
        <f>SUBTOTAL(9,$N$470:$N480)</f>
        <v>23</v>
      </c>
      <c r="S480" s="230">
        <f>SUBTOTAL(9,$O$470:$O480)</f>
        <v>11</v>
      </c>
      <c r="T480" s="231">
        <f>IFERROR(+Revisión_Avance_Periodo!$S480/Revisión_Avance_Periodo!$R480,0)</f>
        <v>0.47826086956521741</v>
      </c>
      <c r="U480" s="184"/>
      <c r="V480" s="185"/>
      <c r="W480" s="183"/>
      <c r="X480" s="183"/>
      <c r="Y480" s="183"/>
      <c r="Z480" s="186"/>
      <c r="AA480" s="187"/>
    </row>
    <row r="481" spans="1:27" ht="15.75" thickBot="1" x14ac:dyDescent="0.3">
      <c r="A481" s="94">
        <v>40</v>
      </c>
      <c r="B481" s="96" t="str">
        <f>CONCATENATE(Revisión_Avance_Periodo!$C481,";",Revisión_Avance_Periodo!$E481,";",Revisión_Avance_Periodo!$I481)</f>
        <v>OE1;PR_10;ACT_132</v>
      </c>
      <c r="C481" s="180" t="s">
        <v>9</v>
      </c>
      <c r="D481" s="181" t="str">
        <f>VLOOKUP(Revisión_Avance_Periodo!$C481,Componentes_BD!$F$1:$G$5,2,FALSE)</f>
        <v>Fortalecer la Vigilancia.</v>
      </c>
      <c r="E481" s="119" t="s">
        <v>12</v>
      </c>
      <c r="F481" s="95">
        <v>7</v>
      </c>
      <c r="G481" s="95" t="str">
        <f>VLOOKUP(Revisión_Avance_Periodo!$A481,BD_Seguimiento_OAP_2019!$A$2:$G$294,7,FALSE)</f>
        <v>PAI</v>
      </c>
      <c r="H481" s="95" t="str">
        <f>VLOOKUP(Revisión_Avance_Periodo!$A481,BD_Seguimiento_OAP_2019!$A$2:$J$294,10,FALSE)</f>
        <v>PAI_04 - Talento Humano</v>
      </c>
      <c r="I481" s="95" t="s">
        <v>516</v>
      </c>
      <c r="J481" s="95" t="str">
        <f>VLOOKUP(Revisión_Avance_Periodo!$I481,BD_Seguimiento_OAP_2019!$L:$M,2,FALSE)</f>
        <v>Ejecutar actividades de bienestar social. Llevar registro de todas las actividades</v>
      </c>
      <c r="K481" s="119" t="s">
        <v>8</v>
      </c>
      <c r="L481" s="172">
        <v>4.4642857142857152E-4</v>
      </c>
      <c r="M481" s="182" t="s">
        <v>115</v>
      </c>
      <c r="N481" s="190">
        <f>INDEX(BD_Seguimiento_OAP_2019!$AH$3:$AS$294,MATCH(Revisión_Avance_Periodo!$I481,BD_Seguimiento_OAP_2019!$L$3:$L$294,0),MATCH(Revisión_Avance_Periodo!$M481,BD_Seguimiento_OAP_2019!$AH$2:$AS$2,0))</f>
        <v>6</v>
      </c>
      <c r="O481" s="190">
        <f>INDEX(BD_Seguimiento_OAP_2019!$AV$3:$BG$294,MATCH(Revisión_Avance_Periodo!$I481,BD_Seguimiento_OAP_2019!$L$3:$L$294,0),MATCH(Revisión_Avance_Periodo!$M481,BD_Seguimiento_OAP_2019!$AV$2:$BG$2,0))</f>
        <v>0</v>
      </c>
      <c r="P481" s="188">
        <f t="shared" si="89"/>
        <v>0</v>
      </c>
      <c r="Q481" s="182" t="str">
        <f>VLOOKUP(P481,Tabla_Indicador_Gestion4[#All],3,TRUE)</f>
        <v>Por Ejecutar</v>
      </c>
      <c r="R481" s="236">
        <f>SUBTOTAL(9,$N$470:$N481)</f>
        <v>29</v>
      </c>
      <c r="S481" s="230">
        <f>SUBTOTAL(9,$O$470:$O481)</f>
        <v>11</v>
      </c>
      <c r="T481" s="231">
        <f>IFERROR(+Revisión_Avance_Periodo!$S481/Revisión_Avance_Periodo!$R481,0)</f>
        <v>0.37931034482758619</v>
      </c>
      <c r="U481" s="184"/>
      <c r="V481" s="185"/>
      <c r="W481" s="183"/>
      <c r="X481" s="183"/>
      <c r="Y481" s="183"/>
      <c r="Z481" s="186"/>
      <c r="AA481" s="187"/>
    </row>
    <row r="482" spans="1:27" x14ac:dyDescent="0.25">
      <c r="A482" s="88">
        <v>41</v>
      </c>
      <c r="B482" s="91" t="str">
        <f>CONCATENATE(Revisión_Avance_Periodo!$C482,";",Revisión_Avance_Periodo!$E482,";",Revisión_Avance_Periodo!$I482)</f>
        <v>OE1;PR_10;ACT_133</v>
      </c>
      <c r="C482" s="170" t="s">
        <v>9</v>
      </c>
      <c r="D482" s="171" t="str">
        <f>VLOOKUP(Revisión_Avance_Periodo!$C482,Componentes_BD!$F$1:$G$5,2,FALSE)</f>
        <v>Fortalecer la Vigilancia.</v>
      </c>
      <c r="E482" s="106" t="s">
        <v>12</v>
      </c>
      <c r="F482" s="89">
        <v>9</v>
      </c>
      <c r="G482" s="89" t="str">
        <f>VLOOKUP(Revisión_Avance_Periodo!$A482,BD_Seguimiento_OAP_2019!$A$2:$G$294,7,FALSE)</f>
        <v>PAI</v>
      </c>
      <c r="H482" s="89" t="str">
        <f>VLOOKUP(Revisión_Avance_Periodo!$A482,BD_Seguimiento_OAP_2019!$A$2:$J$294,10,FALSE)</f>
        <v>PAI_04 - Talento Humano</v>
      </c>
      <c r="I482" s="89" t="s">
        <v>527</v>
      </c>
      <c r="J482" s="89" t="str">
        <f>VLOOKUP(Revisión_Avance_Periodo!$I482,BD_Seguimiento_OAP_2019!$L:$M,2,FALSE)</f>
        <v>Otorgar estímulos e incentivos.</v>
      </c>
      <c r="K482" s="106" t="s">
        <v>8</v>
      </c>
      <c r="L482" s="172">
        <v>4.4642857142857152E-4</v>
      </c>
      <c r="M482" s="173" t="s">
        <v>104</v>
      </c>
      <c r="N482" s="190">
        <f>INDEX(BD_Seguimiento_OAP_2019!$AH$3:$AS$294,MATCH(Revisión_Avance_Periodo!$I482,BD_Seguimiento_OAP_2019!$L$3:$L$294,0),MATCH(Revisión_Avance_Periodo!$M482,BD_Seguimiento_OAP_2019!$AH$2:$AS$2,0))</f>
        <v>0</v>
      </c>
      <c r="O482" s="190">
        <f>INDEX(BD_Seguimiento_OAP_2019!$AV$3:$BG$294,MATCH(Revisión_Avance_Periodo!$I482,BD_Seguimiento_OAP_2019!$L$3:$L$294,0),MATCH(Revisión_Avance_Periodo!$M482,BD_Seguimiento_OAP_2019!$AV$2:$BG$2,0))</f>
        <v>0</v>
      </c>
      <c r="P482" s="175">
        <f t="shared" ref="P482:P485" si="93">IFERROR((O482/N482),0)</f>
        <v>0</v>
      </c>
      <c r="Q482" s="173" t="str">
        <f>VLOOKUP(P482,Tabla_Indicador_Gestion4[#All],3,TRUE)</f>
        <v>Por Ejecutar</v>
      </c>
      <c r="R482" s="235">
        <f>SUBTOTAL(9,$N$482:$N482)</f>
        <v>0</v>
      </c>
      <c r="S482" s="233">
        <f>SUBTOTAL(9,$O$482:$O482)</f>
        <v>0</v>
      </c>
      <c r="T482" s="234">
        <f>IFERROR(+Revisión_Avance_Periodo!$S482/Revisión_Avance_Periodo!$R482,0)</f>
        <v>0</v>
      </c>
      <c r="U482" s="191">
        <f>SUBTOTAL(9,N482:N493)</f>
        <v>5</v>
      </c>
      <c r="V482" s="192">
        <f>SUBTOTAL(9,O482:O493)</f>
        <v>0</v>
      </c>
      <c r="W482" s="176">
        <f t="shared" ref="W482" si="94">+V482/U482</f>
        <v>0</v>
      </c>
      <c r="X482" s="176"/>
      <c r="Y482" s="176">
        <f>100%-Revisión_Avance_Periodo!$W482</f>
        <v>1</v>
      </c>
      <c r="Z482" s="178" t="str">
        <f>VLOOKUP(W482,Tabla_Indicador_Gestion4[],3,TRUE)</f>
        <v>Por Ejecutar</v>
      </c>
      <c r="AA482" s="179">
        <f>Revisión_Avance_Periodo!$W482*Revisión_Avance_Periodo!$L482</f>
        <v>0</v>
      </c>
    </row>
    <row r="483" spans="1:27" x14ac:dyDescent="0.25">
      <c r="A483" s="94">
        <v>41</v>
      </c>
      <c r="B483" s="96" t="str">
        <f>CONCATENATE(Revisión_Avance_Periodo!$C483,";",Revisión_Avance_Periodo!$E483,";",Revisión_Avance_Periodo!$I483)</f>
        <v>OE1;PR_10;ACT_133</v>
      </c>
      <c r="C483" s="180" t="s">
        <v>9</v>
      </c>
      <c r="D483" s="181" t="str">
        <f>VLOOKUP(Revisión_Avance_Periodo!$C483,Componentes_BD!$F$1:$G$5,2,FALSE)</f>
        <v>Fortalecer la Vigilancia.</v>
      </c>
      <c r="E483" s="119" t="s">
        <v>12</v>
      </c>
      <c r="F483" s="95">
        <v>9</v>
      </c>
      <c r="G483" s="95" t="str">
        <f>VLOOKUP(Revisión_Avance_Periodo!$A483,BD_Seguimiento_OAP_2019!$A$2:$G$294,7,FALSE)</f>
        <v>PAI</v>
      </c>
      <c r="H483" s="95" t="str">
        <f>VLOOKUP(Revisión_Avance_Periodo!$A483,BD_Seguimiento_OAP_2019!$A$2:$J$294,10,FALSE)</f>
        <v>PAI_04 - Talento Humano</v>
      </c>
      <c r="I483" s="95" t="s">
        <v>527</v>
      </c>
      <c r="J483" s="95" t="str">
        <f>VLOOKUP(Revisión_Avance_Periodo!$I483,BD_Seguimiento_OAP_2019!$L:$M,2,FALSE)</f>
        <v>Otorgar estímulos e incentivos.</v>
      </c>
      <c r="K483" s="119" t="s">
        <v>8</v>
      </c>
      <c r="L483" s="172">
        <v>4.4642857142857152E-4</v>
      </c>
      <c r="M483" s="182" t="s">
        <v>105</v>
      </c>
      <c r="N483" s="190">
        <f>INDEX(BD_Seguimiento_OAP_2019!$AH$3:$AS$294,MATCH(Revisión_Avance_Periodo!$I483,BD_Seguimiento_OAP_2019!$L$3:$L$294,0),MATCH(Revisión_Avance_Periodo!$M483,BD_Seguimiento_OAP_2019!$AH$2:$AS$2,0))</f>
        <v>0</v>
      </c>
      <c r="O483" s="190">
        <f>INDEX(BD_Seguimiento_OAP_2019!$AV$3:$BG$294,MATCH(Revisión_Avance_Periodo!$I483,BD_Seguimiento_OAP_2019!$L$3:$L$294,0),MATCH(Revisión_Avance_Periodo!$M483,BD_Seguimiento_OAP_2019!$AV$2:$BG$2,0))</f>
        <v>0</v>
      </c>
      <c r="P483" s="175">
        <f t="shared" si="93"/>
        <v>0</v>
      </c>
      <c r="Q483" s="182" t="str">
        <f>VLOOKUP(P483,Tabla_Indicador_Gestion4[#All],3,TRUE)</f>
        <v>Por Ejecutar</v>
      </c>
      <c r="R483" s="236">
        <f>SUBTOTAL(9,$N$482:$N483)</f>
        <v>0</v>
      </c>
      <c r="S483" s="230">
        <f>SUBTOTAL(9,$O$482:$O483)</f>
        <v>0</v>
      </c>
      <c r="T483" s="231">
        <f>IFERROR(+Revisión_Avance_Periodo!$S483/Revisión_Avance_Periodo!$R483,0)</f>
        <v>0</v>
      </c>
      <c r="U483" s="184"/>
      <c r="V483" s="185"/>
      <c r="W483" s="183"/>
      <c r="X483" s="183"/>
      <c r="Y483" s="183"/>
      <c r="Z483" s="186"/>
      <c r="AA483" s="187"/>
    </row>
    <row r="484" spans="1:27" x14ac:dyDescent="0.25">
      <c r="A484" s="88">
        <v>41</v>
      </c>
      <c r="B484" s="91" t="str">
        <f>CONCATENATE(Revisión_Avance_Periodo!$C484,";",Revisión_Avance_Periodo!$E484,";",Revisión_Avance_Periodo!$I484)</f>
        <v>OE1;PR_10;ACT_133</v>
      </c>
      <c r="C484" s="170" t="s">
        <v>9</v>
      </c>
      <c r="D484" s="171" t="str">
        <f>VLOOKUP(Revisión_Avance_Periodo!$C484,Componentes_BD!$F$1:$G$5,2,FALSE)</f>
        <v>Fortalecer la Vigilancia.</v>
      </c>
      <c r="E484" s="106" t="s">
        <v>12</v>
      </c>
      <c r="F484" s="89">
        <v>9</v>
      </c>
      <c r="G484" s="89" t="str">
        <f>VLOOKUP(Revisión_Avance_Periodo!$A484,BD_Seguimiento_OAP_2019!$A$2:$G$294,7,FALSE)</f>
        <v>PAI</v>
      </c>
      <c r="H484" s="89" t="str">
        <f>VLOOKUP(Revisión_Avance_Periodo!$A484,BD_Seguimiento_OAP_2019!$A$2:$J$294,10,FALSE)</f>
        <v>PAI_04 - Talento Humano</v>
      </c>
      <c r="I484" s="89" t="s">
        <v>527</v>
      </c>
      <c r="J484" s="89" t="str">
        <f>VLOOKUP(Revisión_Avance_Periodo!$I484,BD_Seguimiento_OAP_2019!$L:$M,2,FALSE)</f>
        <v>Otorgar estímulos e incentivos.</v>
      </c>
      <c r="K484" s="106" t="s">
        <v>8</v>
      </c>
      <c r="L484" s="172">
        <v>4.4642857142857152E-4</v>
      </c>
      <c r="M484" s="173" t="s">
        <v>106</v>
      </c>
      <c r="N484" s="190">
        <f>INDEX(BD_Seguimiento_OAP_2019!$AH$3:$AS$294,MATCH(Revisión_Avance_Periodo!$I484,BD_Seguimiento_OAP_2019!$L$3:$L$294,0),MATCH(Revisión_Avance_Periodo!$M484,BD_Seguimiento_OAP_2019!$AH$2:$AS$2,0))</f>
        <v>0</v>
      </c>
      <c r="O484" s="190">
        <f>INDEX(BD_Seguimiento_OAP_2019!$AV$3:$BG$294,MATCH(Revisión_Avance_Periodo!$I484,BD_Seguimiento_OAP_2019!$L$3:$L$294,0),MATCH(Revisión_Avance_Periodo!$M484,BD_Seguimiento_OAP_2019!$AV$2:$BG$2,0))</f>
        <v>0</v>
      </c>
      <c r="P484" s="175">
        <f t="shared" si="93"/>
        <v>0</v>
      </c>
      <c r="Q484" s="173" t="str">
        <f>VLOOKUP(P484,Tabla_Indicador_Gestion4[#All],3,TRUE)</f>
        <v>Por Ejecutar</v>
      </c>
      <c r="R484" s="236">
        <f>SUBTOTAL(9,$N$482:$N484)</f>
        <v>0</v>
      </c>
      <c r="S484" s="230">
        <f>SUBTOTAL(9,$O$482:$O484)</f>
        <v>0</v>
      </c>
      <c r="T484" s="231">
        <f>IFERROR(+Revisión_Avance_Periodo!$S484/Revisión_Avance_Periodo!$R484,0)</f>
        <v>0</v>
      </c>
      <c r="U484" s="184"/>
      <c r="V484" s="185"/>
      <c r="W484" s="183"/>
      <c r="X484" s="183"/>
      <c r="Y484" s="183"/>
      <c r="Z484" s="186"/>
      <c r="AA484" s="187"/>
    </row>
    <row r="485" spans="1:27" x14ac:dyDescent="0.25">
      <c r="A485" s="94">
        <v>41</v>
      </c>
      <c r="B485" s="96" t="str">
        <f>CONCATENATE(Revisión_Avance_Periodo!$C485,";",Revisión_Avance_Periodo!$E485,";",Revisión_Avance_Periodo!$I485)</f>
        <v>OE1;PR_10;ACT_133</v>
      </c>
      <c r="C485" s="180" t="s">
        <v>9</v>
      </c>
      <c r="D485" s="181" t="str">
        <f>VLOOKUP(Revisión_Avance_Periodo!$C485,Componentes_BD!$F$1:$G$5,2,FALSE)</f>
        <v>Fortalecer la Vigilancia.</v>
      </c>
      <c r="E485" s="119" t="s">
        <v>12</v>
      </c>
      <c r="F485" s="95">
        <v>9</v>
      </c>
      <c r="G485" s="95" t="str">
        <f>VLOOKUP(Revisión_Avance_Periodo!$A485,BD_Seguimiento_OAP_2019!$A$2:$G$294,7,FALSE)</f>
        <v>PAI</v>
      </c>
      <c r="H485" s="95" t="str">
        <f>VLOOKUP(Revisión_Avance_Periodo!$A485,BD_Seguimiento_OAP_2019!$A$2:$J$294,10,FALSE)</f>
        <v>PAI_04 - Talento Humano</v>
      </c>
      <c r="I485" s="95" t="s">
        <v>527</v>
      </c>
      <c r="J485" s="95" t="str">
        <f>VLOOKUP(Revisión_Avance_Periodo!$I485,BD_Seguimiento_OAP_2019!$L:$M,2,FALSE)</f>
        <v>Otorgar estímulos e incentivos.</v>
      </c>
      <c r="K485" s="119" t="s">
        <v>8</v>
      </c>
      <c r="L485" s="172">
        <v>4.4642857142857152E-4</v>
      </c>
      <c r="M485" s="182" t="s">
        <v>107</v>
      </c>
      <c r="N485" s="190">
        <f>INDEX(BD_Seguimiento_OAP_2019!$AH$3:$AS$294,MATCH(Revisión_Avance_Periodo!$I485,BD_Seguimiento_OAP_2019!$L$3:$L$294,0),MATCH(Revisión_Avance_Periodo!$M485,BD_Seguimiento_OAP_2019!$AH$2:$AS$2,0))</f>
        <v>0</v>
      </c>
      <c r="O485" s="190">
        <f>INDEX(BD_Seguimiento_OAP_2019!$AV$3:$BG$294,MATCH(Revisión_Avance_Periodo!$I485,BD_Seguimiento_OAP_2019!$L$3:$L$294,0),MATCH(Revisión_Avance_Periodo!$M485,BD_Seguimiento_OAP_2019!$AV$2:$BG$2,0))</f>
        <v>0</v>
      </c>
      <c r="P485" s="175">
        <f t="shared" si="93"/>
        <v>0</v>
      </c>
      <c r="Q485" s="182" t="str">
        <f>VLOOKUP(P485,Tabla_Indicador_Gestion4[#All],3,TRUE)</f>
        <v>Por Ejecutar</v>
      </c>
      <c r="R485" s="236">
        <f>SUBTOTAL(9,$N$482:$N485)</f>
        <v>0</v>
      </c>
      <c r="S485" s="230">
        <f>SUBTOTAL(9,$O$482:$O485)</f>
        <v>0</v>
      </c>
      <c r="T485" s="231">
        <f>IFERROR(+Revisión_Avance_Periodo!$S485/Revisión_Avance_Periodo!$R485,0)</f>
        <v>0</v>
      </c>
      <c r="U485" s="184"/>
      <c r="V485" s="185"/>
      <c r="W485" s="183"/>
      <c r="X485" s="183"/>
      <c r="Y485" s="183"/>
      <c r="Z485" s="186"/>
      <c r="AA485" s="187"/>
    </row>
    <row r="486" spans="1:27" x14ac:dyDescent="0.25">
      <c r="A486" s="88">
        <v>41</v>
      </c>
      <c r="B486" s="91" t="str">
        <f>CONCATENATE(Revisión_Avance_Periodo!$C486,";",Revisión_Avance_Periodo!$E486,";",Revisión_Avance_Periodo!$I486)</f>
        <v>OE1;PR_10;ACT_133</v>
      </c>
      <c r="C486" s="170" t="s">
        <v>9</v>
      </c>
      <c r="D486" s="171" t="str">
        <f>VLOOKUP(Revisión_Avance_Periodo!$C486,Componentes_BD!$F$1:$G$5,2,FALSE)</f>
        <v>Fortalecer la Vigilancia.</v>
      </c>
      <c r="E486" s="106" t="s">
        <v>12</v>
      </c>
      <c r="F486" s="89">
        <v>9</v>
      </c>
      <c r="G486" s="89" t="str">
        <f>VLOOKUP(Revisión_Avance_Periodo!$A486,BD_Seguimiento_OAP_2019!$A$2:$G$294,7,FALSE)</f>
        <v>PAI</v>
      </c>
      <c r="H486" s="89" t="str">
        <f>VLOOKUP(Revisión_Avance_Periodo!$A486,BD_Seguimiento_OAP_2019!$A$2:$J$294,10,FALSE)</f>
        <v>PAI_04 - Talento Humano</v>
      </c>
      <c r="I486" s="89" t="s">
        <v>527</v>
      </c>
      <c r="J486" s="89" t="str">
        <f>VLOOKUP(Revisión_Avance_Periodo!$I486,BD_Seguimiento_OAP_2019!$L:$M,2,FALSE)</f>
        <v>Otorgar estímulos e incentivos.</v>
      </c>
      <c r="K486" s="106" t="s">
        <v>8</v>
      </c>
      <c r="L486" s="172">
        <v>4.4642857142857152E-4</v>
      </c>
      <c r="M486" s="173" t="s">
        <v>108</v>
      </c>
      <c r="N486" s="190">
        <f>INDEX(BD_Seguimiento_OAP_2019!$AH$3:$AS$294,MATCH(Revisión_Avance_Periodo!$I486,BD_Seguimiento_OAP_2019!$L$3:$L$294,0),MATCH(Revisión_Avance_Periodo!$M486,BD_Seguimiento_OAP_2019!$AH$2:$AS$2,0))</f>
        <v>1</v>
      </c>
      <c r="O486" s="190">
        <f>INDEX(BD_Seguimiento_OAP_2019!$AV$3:$BG$294,MATCH(Revisión_Avance_Periodo!$I486,BD_Seguimiento_OAP_2019!$L$3:$L$294,0),MATCH(Revisión_Avance_Periodo!$M486,BD_Seguimiento_OAP_2019!$AV$2:$BG$2,0))</f>
        <v>0</v>
      </c>
      <c r="P486" s="189">
        <f t="shared" si="89"/>
        <v>0</v>
      </c>
      <c r="Q486" s="173" t="str">
        <f>VLOOKUP(P486,Tabla_Indicador_Gestion4[#All],3,TRUE)</f>
        <v>Por Ejecutar</v>
      </c>
      <c r="R486" s="236">
        <f>SUBTOTAL(9,$N$482:$N486)</f>
        <v>1</v>
      </c>
      <c r="S486" s="230">
        <f>SUBTOTAL(9,$O$482:$O486)</f>
        <v>0</v>
      </c>
      <c r="T486" s="231">
        <f>IFERROR(+Revisión_Avance_Periodo!$S486/Revisión_Avance_Periodo!$R486,0)</f>
        <v>0</v>
      </c>
      <c r="U486" s="184"/>
      <c r="V486" s="185"/>
      <c r="W486" s="183"/>
      <c r="X486" s="183"/>
      <c r="Y486" s="183"/>
      <c r="Z486" s="186"/>
      <c r="AA486" s="187"/>
    </row>
    <row r="487" spans="1:27" x14ac:dyDescent="0.25">
      <c r="A487" s="94">
        <v>41</v>
      </c>
      <c r="B487" s="96" t="str">
        <f>CONCATENATE(Revisión_Avance_Periodo!$C487,";",Revisión_Avance_Periodo!$E487,";",Revisión_Avance_Periodo!$I487)</f>
        <v>OE1;PR_10;ACT_133</v>
      </c>
      <c r="C487" s="180" t="s">
        <v>9</v>
      </c>
      <c r="D487" s="181" t="str">
        <f>VLOOKUP(Revisión_Avance_Periodo!$C487,Componentes_BD!$F$1:$G$5,2,FALSE)</f>
        <v>Fortalecer la Vigilancia.</v>
      </c>
      <c r="E487" s="119" t="s">
        <v>12</v>
      </c>
      <c r="F487" s="95">
        <v>9</v>
      </c>
      <c r="G487" s="95" t="str">
        <f>VLOOKUP(Revisión_Avance_Periodo!$A487,BD_Seguimiento_OAP_2019!$A$2:$G$294,7,FALSE)</f>
        <v>PAI</v>
      </c>
      <c r="H487" s="95" t="str">
        <f>VLOOKUP(Revisión_Avance_Periodo!$A487,BD_Seguimiento_OAP_2019!$A$2:$J$294,10,FALSE)</f>
        <v>PAI_04 - Talento Humano</v>
      </c>
      <c r="I487" s="95" t="s">
        <v>527</v>
      </c>
      <c r="J487" s="95" t="str">
        <f>VLOOKUP(Revisión_Avance_Periodo!$I487,BD_Seguimiento_OAP_2019!$L:$M,2,FALSE)</f>
        <v>Otorgar estímulos e incentivos.</v>
      </c>
      <c r="K487" s="119" t="s">
        <v>8</v>
      </c>
      <c r="L487" s="172">
        <v>4.4642857142857152E-4</v>
      </c>
      <c r="M487" s="182" t="s">
        <v>109</v>
      </c>
      <c r="N487" s="190">
        <f>INDEX(BD_Seguimiento_OAP_2019!$AH$3:$AS$294,MATCH(Revisión_Avance_Periodo!$I487,BD_Seguimiento_OAP_2019!$L$3:$L$294,0),MATCH(Revisión_Avance_Periodo!$M487,BD_Seguimiento_OAP_2019!$AH$2:$AS$2,0))</f>
        <v>0</v>
      </c>
      <c r="O487" s="190">
        <f>INDEX(BD_Seguimiento_OAP_2019!$AV$3:$BG$294,MATCH(Revisión_Avance_Periodo!$I487,BD_Seguimiento_OAP_2019!$L$3:$L$294,0),MATCH(Revisión_Avance_Periodo!$M487,BD_Seguimiento_OAP_2019!$AV$2:$BG$2,0))</f>
        <v>0</v>
      </c>
      <c r="P487" s="175">
        <f t="shared" ref="P487:P491" si="95">IFERROR((O487/N487),0)</f>
        <v>0</v>
      </c>
      <c r="Q487" s="182" t="str">
        <f>VLOOKUP(P487,Tabla_Indicador_Gestion4[#All],3,TRUE)</f>
        <v>Por Ejecutar</v>
      </c>
      <c r="R487" s="236">
        <f>SUBTOTAL(9,$N$482:$N487)</f>
        <v>1</v>
      </c>
      <c r="S487" s="230">
        <f>SUBTOTAL(9,$O$482:$O487)</f>
        <v>0</v>
      </c>
      <c r="T487" s="231">
        <f>IFERROR(+Revisión_Avance_Periodo!$S487/Revisión_Avance_Periodo!$R487,0)</f>
        <v>0</v>
      </c>
      <c r="U487" s="184"/>
      <c r="V487" s="185"/>
      <c r="W487" s="183"/>
      <c r="X487" s="183"/>
      <c r="Y487" s="183"/>
      <c r="Z487" s="186"/>
      <c r="AA487" s="187"/>
    </row>
    <row r="488" spans="1:27" x14ac:dyDescent="0.25">
      <c r="A488" s="88">
        <v>41</v>
      </c>
      <c r="B488" s="91" t="str">
        <f>CONCATENATE(Revisión_Avance_Periodo!$C488,";",Revisión_Avance_Periodo!$E488,";",Revisión_Avance_Periodo!$I488)</f>
        <v>OE1;PR_10;ACT_133</v>
      </c>
      <c r="C488" s="170" t="s">
        <v>9</v>
      </c>
      <c r="D488" s="171" t="str">
        <f>VLOOKUP(Revisión_Avance_Periodo!$C488,Componentes_BD!$F$1:$G$5,2,FALSE)</f>
        <v>Fortalecer la Vigilancia.</v>
      </c>
      <c r="E488" s="106" t="s">
        <v>12</v>
      </c>
      <c r="F488" s="89">
        <v>9</v>
      </c>
      <c r="G488" s="89" t="str">
        <f>VLOOKUP(Revisión_Avance_Periodo!$A488,BD_Seguimiento_OAP_2019!$A$2:$G$294,7,FALSE)</f>
        <v>PAI</v>
      </c>
      <c r="H488" s="89" t="str">
        <f>VLOOKUP(Revisión_Avance_Periodo!$A488,BD_Seguimiento_OAP_2019!$A$2:$J$294,10,FALSE)</f>
        <v>PAI_04 - Talento Humano</v>
      </c>
      <c r="I488" s="89" t="s">
        <v>527</v>
      </c>
      <c r="J488" s="89" t="str">
        <f>VLOOKUP(Revisión_Avance_Periodo!$I488,BD_Seguimiento_OAP_2019!$L:$M,2,FALSE)</f>
        <v>Otorgar estímulos e incentivos.</v>
      </c>
      <c r="K488" s="106" t="s">
        <v>8</v>
      </c>
      <c r="L488" s="172">
        <v>4.4642857142857152E-4</v>
      </c>
      <c r="M488" s="173" t="s">
        <v>110</v>
      </c>
      <c r="N488" s="190">
        <f>INDEX(BD_Seguimiento_OAP_2019!$AH$3:$AS$294,MATCH(Revisión_Avance_Periodo!$I488,BD_Seguimiento_OAP_2019!$L$3:$L$294,0),MATCH(Revisión_Avance_Periodo!$M488,BD_Seguimiento_OAP_2019!$AH$2:$AS$2,0))</f>
        <v>0</v>
      </c>
      <c r="O488" s="190">
        <f>INDEX(BD_Seguimiento_OAP_2019!$AV$3:$BG$294,MATCH(Revisión_Avance_Periodo!$I488,BD_Seguimiento_OAP_2019!$L$3:$L$294,0),MATCH(Revisión_Avance_Periodo!$M488,BD_Seguimiento_OAP_2019!$AV$2:$BG$2,0))</f>
        <v>0</v>
      </c>
      <c r="P488" s="175">
        <f t="shared" si="95"/>
        <v>0</v>
      </c>
      <c r="Q488" s="173" t="str">
        <f>VLOOKUP(P488,Tabla_Indicador_Gestion4[#All],3,TRUE)</f>
        <v>Por Ejecutar</v>
      </c>
      <c r="R488" s="236">
        <f>SUBTOTAL(9,$N$482:$N488)</f>
        <v>1</v>
      </c>
      <c r="S488" s="230">
        <f>SUBTOTAL(9,$O$482:$O488)</f>
        <v>0</v>
      </c>
      <c r="T488" s="231">
        <f>IFERROR(+Revisión_Avance_Periodo!$S488/Revisión_Avance_Periodo!$R488,0)</f>
        <v>0</v>
      </c>
      <c r="U488" s="184"/>
      <c r="V488" s="185"/>
      <c r="W488" s="183"/>
      <c r="X488" s="183"/>
      <c r="Y488" s="183"/>
      <c r="Z488" s="186"/>
      <c r="AA488" s="187"/>
    </row>
    <row r="489" spans="1:27" x14ac:dyDescent="0.25">
      <c r="A489" s="94">
        <v>41</v>
      </c>
      <c r="B489" s="96" t="str">
        <f>CONCATENATE(Revisión_Avance_Periodo!$C489,";",Revisión_Avance_Periodo!$E489,";",Revisión_Avance_Periodo!$I489)</f>
        <v>OE1;PR_10;ACT_133</v>
      </c>
      <c r="C489" s="180" t="s">
        <v>9</v>
      </c>
      <c r="D489" s="181" t="str">
        <f>VLOOKUP(Revisión_Avance_Periodo!$C489,Componentes_BD!$F$1:$G$5,2,FALSE)</f>
        <v>Fortalecer la Vigilancia.</v>
      </c>
      <c r="E489" s="119" t="s">
        <v>12</v>
      </c>
      <c r="F489" s="95">
        <v>9</v>
      </c>
      <c r="G489" s="95" t="str">
        <f>VLOOKUP(Revisión_Avance_Periodo!$A489,BD_Seguimiento_OAP_2019!$A$2:$G$294,7,FALSE)</f>
        <v>PAI</v>
      </c>
      <c r="H489" s="95" t="str">
        <f>VLOOKUP(Revisión_Avance_Periodo!$A489,BD_Seguimiento_OAP_2019!$A$2:$J$294,10,FALSE)</f>
        <v>PAI_04 - Talento Humano</v>
      </c>
      <c r="I489" s="95" t="s">
        <v>527</v>
      </c>
      <c r="J489" s="95" t="str">
        <f>VLOOKUP(Revisión_Avance_Periodo!$I489,BD_Seguimiento_OAP_2019!$L:$M,2,FALSE)</f>
        <v>Otorgar estímulos e incentivos.</v>
      </c>
      <c r="K489" s="119" t="s">
        <v>8</v>
      </c>
      <c r="L489" s="172">
        <v>4.4642857142857152E-4</v>
      </c>
      <c r="M489" s="182" t="s">
        <v>111</v>
      </c>
      <c r="N489" s="190">
        <f>INDEX(BD_Seguimiento_OAP_2019!$AH$3:$AS$294,MATCH(Revisión_Avance_Periodo!$I489,BD_Seguimiento_OAP_2019!$L$3:$L$294,0),MATCH(Revisión_Avance_Periodo!$M489,BD_Seguimiento_OAP_2019!$AH$2:$AS$2,0))</f>
        <v>0</v>
      </c>
      <c r="O489" s="190">
        <f>INDEX(BD_Seguimiento_OAP_2019!$AV$3:$BG$294,MATCH(Revisión_Avance_Periodo!$I489,BD_Seguimiento_OAP_2019!$L$3:$L$294,0),MATCH(Revisión_Avance_Periodo!$M489,BD_Seguimiento_OAP_2019!$AV$2:$BG$2,0))</f>
        <v>0</v>
      </c>
      <c r="P489" s="175">
        <f t="shared" si="95"/>
        <v>0</v>
      </c>
      <c r="Q489" s="182" t="str">
        <f>VLOOKUP(P489,Tabla_Indicador_Gestion4[#All],3,TRUE)</f>
        <v>Por Ejecutar</v>
      </c>
      <c r="R489" s="236">
        <f>SUBTOTAL(9,$N$482:$N489)</f>
        <v>1</v>
      </c>
      <c r="S489" s="230">
        <f>SUBTOTAL(9,$O$482:$O489)</f>
        <v>0</v>
      </c>
      <c r="T489" s="231">
        <f>IFERROR(+Revisión_Avance_Periodo!$S489/Revisión_Avance_Periodo!$R489,0)</f>
        <v>0</v>
      </c>
      <c r="U489" s="184"/>
      <c r="V489" s="185"/>
      <c r="W489" s="183"/>
      <c r="X489" s="183"/>
      <c r="Y489" s="183"/>
      <c r="Z489" s="186"/>
      <c r="AA489" s="187"/>
    </row>
    <row r="490" spans="1:27" x14ac:dyDescent="0.25">
      <c r="A490" s="88">
        <v>41</v>
      </c>
      <c r="B490" s="91" t="str">
        <f>CONCATENATE(Revisión_Avance_Periodo!$C490,";",Revisión_Avance_Periodo!$E490,";",Revisión_Avance_Periodo!$I490)</f>
        <v>OE1;PR_10;ACT_133</v>
      </c>
      <c r="C490" s="170" t="s">
        <v>9</v>
      </c>
      <c r="D490" s="171" t="str">
        <f>VLOOKUP(Revisión_Avance_Periodo!$C490,Componentes_BD!$F$1:$G$5,2,FALSE)</f>
        <v>Fortalecer la Vigilancia.</v>
      </c>
      <c r="E490" s="106" t="s">
        <v>12</v>
      </c>
      <c r="F490" s="89">
        <v>9</v>
      </c>
      <c r="G490" s="89" t="str">
        <f>VLOOKUP(Revisión_Avance_Periodo!$A490,BD_Seguimiento_OAP_2019!$A$2:$G$294,7,FALSE)</f>
        <v>PAI</v>
      </c>
      <c r="H490" s="89" t="str">
        <f>VLOOKUP(Revisión_Avance_Periodo!$A490,BD_Seguimiento_OAP_2019!$A$2:$J$294,10,FALSE)</f>
        <v>PAI_04 - Talento Humano</v>
      </c>
      <c r="I490" s="89" t="s">
        <v>527</v>
      </c>
      <c r="J490" s="89" t="str">
        <f>VLOOKUP(Revisión_Avance_Periodo!$I490,BD_Seguimiento_OAP_2019!$L:$M,2,FALSE)</f>
        <v>Otorgar estímulos e incentivos.</v>
      </c>
      <c r="K490" s="106" t="s">
        <v>8</v>
      </c>
      <c r="L490" s="172">
        <v>4.4642857142857152E-4</v>
      </c>
      <c r="M490" s="173" t="s">
        <v>112</v>
      </c>
      <c r="N490" s="190">
        <f>INDEX(BD_Seguimiento_OAP_2019!$AH$3:$AS$294,MATCH(Revisión_Avance_Periodo!$I490,BD_Seguimiento_OAP_2019!$L$3:$L$294,0),MATCH(Revisión_Avance_Periodo!$M490,BD_Seguimiento_OAP_2019!$AH$2:$AS$2,0))</f>
        <v>0</v>
      </c>
      <c r="O490" s="190">
        <f>INDEX(BD_Seguimiento_OAP_2019!$AV$3:$BG$294,MATCH(Revisión_Avance_Periodo!$I490,BD_Seguimiento_OAP_2019!$L$3:$L$294,0),MATCH(Revisión_Avance_Periodo!$M490,BD_Seguimiento_OAP_2019!$AV$2:$BG$2,0))</f>
        <v>0</v>
      </c>
      <c r="P490" s="175">
        <f t="shared" si="95"/>
        <v>0</v>
      </c>
      <c r="Q490" s="173" t="str">
        <f>VLOOKUP(P490,Tabla_Indicador_Gestion4[#All],3,TRUE)</f>
        <v>Por Ejecutar</v>
      </c>
      <c r="R490" s="236">
        <f>SUBTOTAL(9,$N$482:$N490)</f>
        <v>1</v>
      </c>
      <c r="S490" s="230">
        <f>SUBTOTAL(9,$O$482:$O490)</f>
        <v>0</v>
      </c>
      <c r="T490" s="231">
        <f>IFERROR(+Revisión_Avance_Periodo!$S490/Revisión_Avance_Periodo!$R490,0)</f>
        <v>0</v>
      </c>
      <c r="U490" s="184"/>
      <c r="V490" s="185"/>
      <c r="W490" s="183"/>
      <c r="X490" s="183"/>
      <c r="Y490" s="183"/>
      <c r="Z490" s="186"/>
      <c r="AA490" s="187"/>
    </row>
    <row r="491" spans="1:27" x14ac:dyDescent="0.25">
      <c r="A491" s="94">
        <v>41</v>
      </c>
      <c r="B491" s="96" t="str">
        <f>CONCATENATE(Revisión_Avance_Periodo!$C491,";",Revisión_Avance_Periodo!$E491,";",Revisión_Avance_Periodo!$I491)</f>
        <v>OE1;PR_10;ACT_133</v>
      </c>
      <c r="C491" s="180" t="s">
        <v>9</v>
      </c>
      <c r="D491" s="181" t="str">
        <f>VLOOKUP(Revisión_Avance_Periodo!$C491,Componentes_BD!$F$1:$G$5,2,FALSE)</f>
        <v>Fortalecer la Vigilancia.</v>
      </c>
      <c r="E491" s="119" t="s">
        <v>12</v>
      </c>
      <c r="F491" s="95">
        <v>9</v>
      </c>
      <c r="G491" s="95" t="str">
        <f>VLOOKUP(Revisión_Avance_Periodo!$A491,BD_Seguimiento_OAP_2019!$A$2:$G$294,7,FALSE)</f>
        <v>PAI</v>
      </c>
      <c r="H491" s="95" t="str">
        <f>VLOOKUP(Revisión_Avance_Periodo!$A491,BD_Seguimiento_OAP_2019!$A$2:$J$294,10,FALSE)</f>
        <v>PAI_04 - Talento Humano</v>
      </c>
      <c r="I491" s="95" t="s">
        <v>527</v>
      </c>
      <c r="J491" s="95" t="str">
        <f>VLOOKUP(Revisión_Avance_Periodo!$I491,BD_Seguimiento_OAP_2019!$L:$M,2,FALSE)</f>
        <v>Otorgar estímulos e incentivos.</v>
      </c>
      <c r="K491" s="119" t="s">
        <v>8</v>
      </c>
      <c r="L491" s="172">
        <v>4.4642857142857152E-4</v>
      </c>
      <c r="M491" s="182" t="s">
        <v>113</v>
      </c>
      <c r="N491" s="190">
        <f>INDEX(BD_Seguimiento_OAP_2019!$AH$3:$AS$294,MATCH(Revisión_Avance_Periodo!$I491,BD_Seguimiento_OAP_2019!$L$3:$L$294,0),MATCH(Revisión_Avance_Periodo!$M491,BD_Seguimiento_OAP_2019!$AH$2:$AS$2,0))</f>
        <v>0</v>
      </c>
      <c r="O491" s="190">
        <f>INDEX(BD_Seguimiento_OAP_2019!$AV$3:$BG$294,MATCH(Revisión_Avance_Periodo!$I491,BD_Seguimiento_OAP_2019!$L$3:$L$294,0),MATCH(Revisión_Avance_Periodo!$M491,BD_Seguimiento_OAP_2019!$AV$2:$BG$2,0))</f>
        <v>0</v>
      </c>
      <c r="P491" s="175">
        <f t="shared" si="95"/>
        <v>0</v>
      </c>
      <c r="Q491" s="182" t="str">
        <f>VLOOKUP(P491,Tabla_Indicador_Gestion4[#All],3,TRUE)</f>
        <v>Por Ejecutar</v>
      </c>
      <c r="R491" s="236">
        <f>SUBTOTAL(9,$N$482:$N491)</f>
        <v>1</v>
      </c>
      <c r="S491" s="230">
        <f>SUBTOTAL(9,$O$482:$O491)</f>
        <v>0</v>
      </c>
      <c r="T491" s="231">
        <f>IFERROR(+Revisión_Avance_Periodo!$S491/Revisión_Avance_Periodo!$R491,0)</f>
        <v>0</v>
      </c>
      <c r="U491" s="184"/>
      <c r="V491" s="185"/>
      <c r="W491" s="183"/>
      <c r="X491" s="183"/>
      <c r="Y491" s="183"/>
      <c r="Z491" s="186"/>
      <c r="AA491" s="187"/>
    </row>
    <row r="492" spans="1:27" x14ac:dyDescent="0.25">
      <c r="A492" s="88">
        <v>41</v>
      </c>
      <c r="B492" s="91" t="str">
        <f>CONCATENATE(Revisión_Avance_Periodo!$C492,";",Revisión_Avance_Periodo!$E492,";",Revisión_Avance_Periodo!$I492)</f>
        <v>OE1;PR_10;ACT_133</v>
      </c>
      <c r="C492" s="170" t="s">
        <v>9</v>
      </c>
      <c r="D492" s="171" t="str">
        <f>VLOOKUP(Revisión_Avance_Periodo!$C492,Componentes_BD!$F$1:$G$5,2,FALSE)</f>
        <v>Fortalecer la Vigilancia.</v>
      </c>
      <c r="E492" s="106" t="s">
        <v>12</v>
      </c>
      <c r="F492" s="89">
        <v>9</v>
      </c>
      <c r="G492" s="89" t="str">
        <f>VLOOKUP(Revisión_Avance_Periodo!$A492,BD_Seguimiento_OAP_2019!$A$2:$G$294,7,FALSE)</f>
        <v>PAI</v>
      </c>
      <c r="H492" s="89" t="str">
        <f>VLOOKUP(Revisión_Avance_Periodo!$A492,BD_Seguimiento_OAP_2019!$A$2:$J$294,10,FALSE)</f>
        <v>PAI_04 - Talento Humano</v>
      </c>
      <c r="I492" s="89" t="s">
        <v>527</v>
      </c>
      <c r="J492" s="89" t="str">
        <f>VLOOKUP(Revisión_Avance_Periodo!$I492,BD_Seguimiento_OAP_2019!$L:$M,2,FALSE)</f>
        <v>Otorgar estímulos e incentivos.</v>
      </c>
      <c r="K492" s="106" t="s">
        <v>8</v>
      </c>
      <c r="L492" s="172">
        <v>4.4642857142857152E-4</v>
      </c>
      <c r="M492" s="173" t="s">
        <v>114</v>
      </c>
      <c r="N492" s="190">
        <f>INDEX(BD_Seguimiento_OAP_2019!$AH$3:$AS$294,MATCH(Revisión_Avance_Periodo!$I492,BD_Seguimiento_OAP_2019!$L$3:$L$294,0),MATCH(Revisión_Avance_Periodo!$M492,BD_Seguimiento_OAP_2019!$AH$2:$AS$2,0))</f>
        <v>2</v>
      </c>
      <c r="O492" s="190">
        <f>INDEX(BD_Seguimiento_OAP_2019!$AV$3:$BG$294,MATCH(Revisión_Avance_Periodo!$I492,BD_Seguimiento_OAP_2019!$L$3:$L$294,0),MATCH(Revisión_Avance_Periodo!$M492,BD_Seguimiento_OAP_2019!$AV$2:$BG$2,0))</f>
        <v>0</v>
      </c>
      <c r="P492" s="189">
        <f t="shared" si="89"/>
        <v>0</v>
      </c>
      <c r="Q492" s="173" t="str">
        <f>VLOOKUP(P492,Tabla_Indicador_Gestion4[#All],3,TRUE)</f>
        <v>Por Ejecutar</v>
      </c>
      <c r="R492" s="236">
        <f>SUBTOTAL(9,$N$482:$N492)</f>
        <v>3</v>
      </c>
      <c r="S492" s="230">
        <f>SUBTOTAL(9,$O$482:$O492)</f>
        <v>0</v>
      </c>
      <c r="T492" s="231">
        <f>IFERROR(+Revisión_Avance_Periodo!$S492/Revisión_Avance_Periodo!$R492,0)</f>
        <v>0</v>
      </c>
      <c r="U492" s="184"/>
      <c r="V492" s="185"/>
      <c r="W492" s="183"/>
      <c r="X492" s="183"/>
      <c r="Y492" s="183"/>
      <c r="Z492" s="186"/>
      <c r="AA492" s="187"/>
    </row>
    <row r="493" spans="1:27" ht="15.75" thickBot="1" x14ac:dyDescent="0.3">
      <c r="A493" s="94">
        <v>41</v>
      </c>
      <c r="B493" s="96" t="str">
        <f>CONCATENATE(Revisión_Avance_Periodo!$C493,";",Revisión_Avance_Periodo!$E493,";",Revisión_Avance_Periodo!$I493)</f>
        <v>OE1;PR_10;ACT_133</v>
      </c>
      <c r="C493" s="180" t="s">
        <v>9</v>
      </c>
      <c r="D493" s="181" t="str">
        <f>VLOOKUP(Revisión_Avance_Periodo!$C493,Componentes_BD!$F$1:$G$5,2,FALSE)</f>
        <v>Fortalecer la Vigilancia.</v>
      </c>
      <c r="E493" s="119" t="s">
        <v>12</v>
      </c>
      <c r="F493" s="95">
        <v>9</v>
      </c>
      <c r="G493" s="95" t="str">
        <f>VLOOKUP(Revisión_Avance_Periodo!$A493,BD_Seguimiento_OAP_2019!$A$2:$G$294,7,FALSE)</f>
        <v>PAI</v>
      </c>
      <c r="H493" s="95" t="str">
        <f>VLOOKUP(Revisión_Avance_Periodo!$A493,BD_Seguimiento_OAP_2019!$A$2:$J$294,10,FALSE)</f>
        <v>PAI_04 - Talento Humano</v>
      </c>
      <c r="I493" s="95" t="s">
        <v>527</v>
      </c>
      <c r="J493" s="95" t="str">
        <f>VLOOKUP(Revisión_Avance_Periodo!$I493,BD_Seguimiento_OAP_2019!$L:$M,2,FALSE)</f>
        <v>Otorgar estímulos e incentivos.</v>
      </c>
      <c r="K493" s="119" t="s">
        <v>8</v>
      </c>
      <c r="L493" s="172">
        <v>4.4642857142857152E-4</v>
      </c>
      <c r="M493" s="182" t="s">
        <v>115</v>
      </c>
      <c r="N493" s="190">
        <f>INDEX(BD_Seguimiento_OAP_2019!$AH$3:$AS$294,MATCH(Revisión_Avance_Periodo!$I493,BD_Seguimiento_OAP_2019!$L$3:$L$294,0),MATCH(Revisión_Avance_Periodo!$M493,BD_Seguimiento_OAP_2019!$AH$2:$AS$2,0))</f>
        <v>2</v>
      </c>
      <c r="O493" s="190">
        <f>INDEX(BD_Seguimiento_OAP_2019!$AV$3:$BG$294,MATCH(Revisión_Avance_Periodo!$I493,BD_Seguimiento_OAP_2019!$L$3:$L$294,0),MATCH(Revisión_Avance_Periodo!$M493,BD_Seguimiento_OAP_2019!$AV$2:$BG$2,0))</f>
        <v>0</v>
      </c>
      <c r="P493" s="188">
        <f t="shared" si="89"/>
        <v>0</v>
      </c>
      <c r="Q493" s="182" t="str">
        <f>VLOOKUP(P493,Tabla_Indicador_Gestion4[#All],3,TRUE)</f>
        <v>Por Ejecutar</v>
      </c>
      <c r="R493" s="236">
        <f>SUBTOTAL(9,$N$482:$N493)</f>
        <v>5</v>
      </c>
      <c r="S493" s="230">
        <f>SUBTOTAL(9,$O$482:$O493)</f>
        <v>0</v>
      </c>
      <c r="T493" s="231">
        <f>IFERROR(+Revisión_Avance_Periodo!$S493/Revisión_Avance_Periodo!$R493,0)</f>
        <v>0</v>
      </c>
      <c r="U493" s="184"/>
      <c r="V493" s="185"/>
      <c r="W493" s="183"/>
      <c r="X493" s="183"/>
      <c r="Y493" s="183"/>
      <c r="Z493" s="186"/>
      <c r="AA493" s="187"/>
    </row>
    <row r="494" spans="1:27" x14ac:dyDescent="0.25">
      <c r="A494" s="88">
        <v>42</v>
      </c>
      <c r="B494" s="91" t="str">
        <f>CONCATENATE(Revisión_Avance_Periodo!$C494,";",Revisión_Avance_Periodo!$E494,";",Revisión_Avance_Periodo!$I494)</f>
        <v>OE1;PR_10;ACT_134</v>
      </c>
      <c r="C494" s="170" t="s">
        <v>9</v>
      </c>
      <c r="D494" s="171" t="str">
        <f>VLOOKUP(Revisión_Avance_Periodo!$C494,Componentes_BD!$F$1:$G$5,2,FALSE)</f>
        <v>Fortalecer la Vigilancia.</v>
      </c>
      <c r="E494" s="106" t="s">
        <v>12</v>
      </c>
      <c r="F494" s="89">
        <v>7</v>
      </c>
      <c r="G494" s="89" t="str">
        <f>VLOOKUP(Revisión_Avance_Periodo!$A494,BD_Seguimiento_OAP_2019!$A$2:$G$294,7,FALSE)</f>
        <v>PAI</v>
      </c>
      <c r="H494" s="89" t="str">
        <f>VLOOKUP(Revisión_Avance_Periodo!$A494,BD_Seguimiento_OAP_2019!$A$2:$J$294,10,FALSE)</f>
        <v>PAI_04 - Talento Humano</v>
      </c>
      <c r="I494" s="89" t="s">
        <v>532</v>
      </c>
      <c r="J494" s="89" t="str">
        <f>VLOOKUP(Revisión_Avance_Periodo!$I494,BD_Seguimiento_OAP_2019!$L:$M,2,FALSE)</f>
        <v>Implementar recomendaciones de la medición del clima organizacional</v>
      </c>
      <c r="K494" s="106" t="s">
        <v>8</v>
      </c>
      <c r="L494" s="172">
        <v>4.4642857142857152E-4</v>
      </c>
      <c r="M494" s="173" t="s">
        <v>104</v>
      </c>
      <c r="N494" s="190">
        <f>INDEX(BD_Seguimiento_OAP_2019!$AH$3:$AS$294,MATCH(Revisión_Avance_Periodo!$I494,BD_Seguimiento_OAP_2019!$L$3:$L$294,0),MATCH(Revisión_Avance_Periodo!$M494,BD_Seguimiento_OAP_2019!$AH$2:$AS$2,0))</f>
        <v>0</v>
      </c>
      <c r="O494" s="190">
        <f>INDEX(BD_Seguimiento_OAP_2019!$AV$3:$BG$294,MATCH(Revisión_Avance_Periodo!$I494,BD_Seguimiento_OAP_2019!$L$3:$L$294,0),MATCH(Revisión_Avance_Periodo!$M494,BD_Seguimiento_OAP_2019!$AV$2:$BG$2,0))</f>
        <v>0</v>
      </c>
      <c r="P494" s="175">
        <f t="shared" ref="P494:P498" si="96">IFERROR((O494/N494),0)</f>
        <v>0</v>
      </c>
      <c r="Q494" s="173" t="str">
        <f>VLOOKUP(P494,Tabla_Indicador_Gestion4[#All],3,TRUE)</f>
        <v>Por Ejecutar</v>
      </c>
      <c r="R494" s="232">
        <f>SUBTOTAL(9,$N$494:$N494)</f>
        <v>0</v>
      </c>
      <c r="S494" s="233">
        <f>SUBTOTAL(9,$O$494:$O494)</f>
        <v>0</v>
      </c>
      <c r="T494" s="234">
        <f>IFERROR(+Revisión_Avance_Periodo!$S494/Revisión_Avance_Periodo!$R494,0)</f>
        <v>0</v>
      </c>
      <c r="U494" s="191">
        <f>SUBTOTAL(9,N494:N505)</f>
        <v>2</v>
      </c>
      <c r="V494" s="192">
        <f>SUBTOTAL(9,O494:O505)</f>
        <v>1</v>
      </c>
      <c r="W494" s="176">
        <f t="shared" ref="W494" si="97">+V494/U494</f>
        <v>0.5</v>
      </c>
      <c r="X494" s="176"/>
      <c r="Y494" s="176">
        <f>100%-Revisión_Avance_Periodo!$W494</f>
        <v>0.5</v>
      </c>
      <c r="Z494" s="178" t="str">
        <f>VLOOKUP(W494,Tabla_Indicador_Gestion4[],3,TRUE)</f>
        <v>En Tramite</v>
      </c>
      <c r="AA494" s="179">
        <f>Revisión_Avance_Periodo!$W494*Revisión_Avance_Periodo!$L494</f>
        <v>2.2321428571428576E-4</v>
      </c>
    </row>
    <row r="495" spans="1:27" x14ac:dyDescent="0.25">
      <c r="A495" s="94">
        <v>42</v>
      </c>
      <c r="B495" s="96" t="str">
        <f>CONCATENATE(Revisión_Avance_Periodo!$C495,";",Revisión_Avance_Periodo!$E495,";",Revisión_Avance_Periodo!$I495)</f>
        <v>OE1;PR_10;ACT_134</v>
      </c>
      <c r="C495" s="180" t="s">
        <v>9</v>
      </c>
      <c r="D495" s="181" t="str">
        <f>VLOOKUP(Revisión_Avance_Periodo!$C495,Componentes_BD!$F$1:$G$5,2,FALSE)</f>
        <v>Fortalecer la Vigilancia.</v>
      </c>
      <c r="E495" s="119" t="s">
        <v>12</v>
      </c>
      <c r="F495" s="95">
        <v>7</v>
      </c>
      <c r="G495" s="95" t="str">
        <f>VLOOKUP(Revisión_Avance_Periodo!$A495,BD_Seguimiento_OAP_2019!$A$2:$G$294,7,FALSE)</f>
        <v>PAI</v>
      </c>
      <c r="H495" s="95" t="str">
        <f>VLOOKUP(Revisión_Avance_Periodo!$A495,BD_Seguimiento_OAP_2019!$A$2:$J$294,10,FALSE)</f>
        <v>PAI_04 - Talento Humano</v>
      </c>
      <c r="I495" s="95" t="s">
        <v>532</v>
      </c>
      <c r="J495" s="95" t="str">
        <f>VLOOKUP(Revisión_Avance_Periodo!$I495,BD_Seguimiento_OAP_2019!$L:$M,2,FALSE)</f>
        <v>Implementar recomendaciones de la medición del clima organizacional</v>
      </c>
      <c r="K495" s="119" t="s">
        <v>8</v>
      </c>
      <c r="L495" s="172">
        <v>4.4642857142857152E-4</v>
      </c>
      <c r="M495" s="182" t="s">
        <v>105</v>
      </c>
      <c r="N495" s="190">
        <f>INDEX(BD_Seguimiento_OAP_2019!$AH$3:$AS$294,MATCH(Revisión_Avance_Periodo!$I495,BD_Seguimiento_OAP_2019!$L$3:$L$294,0),MATCH(Revisión_Avance_Periodo!$M495,BD_Seguimiento_OAP_2019!$AH$2:$AS$2,0))</f>
        <v>0</v>
      </c>
      <c r="O495" s="190">
        <f>INDEX(BD_Seguimiento_OAP_2019!$AV$3:$BG$294,MATCH(Revisión_Avance_Periodo!$I495,BD_Seguimiento_OAP_2019!$L$3:$L$294,0),MATCH(Revisión_Avance_Periodo!$M495,BD_Seguimiento_OAP_2019!$AV$2:$BG$2,0))</f>
        <v>0</v>
      </c>
      <c r="P495" s="175">
        <f t="shared" si="96"/>
        <v>0</v>
      </c>
      <c r="Q495" s="182" t="str">
        <f>VLOOKUP(P495,Tabla_Indicador_Gestion4[#All],3,TRUE)</f>
        <v>Por Ejecutar</v>
      </c>
      <c r="R495" s="229">
        <f>SUBTOTAL(9,$N$494:$N495)</f>
        <v>0</v>
      </c>
      <c r="S495" s="230">
        <f>SUBTOTAL(9,$O$494:$O495)</f>
        <v>0</v>
      </c>
      <c r="T495" s="231">
        <f>IFERROR(+Revisión_Avance_Periodo!$S495/Revisión_Avance_Periodo!$R495,0)</f>
        <v>0</v>
      </c>
      <c r="U495" s="184"/>
      <c r="V495" s="185"/>
      <c r="W495" s="183"/>
      <c r="X495" s="183"/>
      <c r="Y495" s="183"/>
      <c r="Z495" s="186"/>
      <c r="AA495" s="187"/>
    </row>
    <row r="496" spans="1:27" x14ac:dyDescent="0.25">
      <c r="A496" s="88">
        <v>42</v>
      </c>
      <c r="B496" s="91" t="str">
        <f>CONCATENATE(Revisión_Avance_Periodo!$C496,";",Revisión_Avance_Periodo!$E496,";",Revisión_Avance_Periodo!$I496)</f>
        <v>OE1;PR_10;ACT_134</v>
      </c>
      <c r="C496" s="170" t="s">
        <v>9</v>
      </c>
      <c r="D496" s="171" t="str">
        <f>VLOOKUP(Revisión_Avance_Periodo!$C496,Componentes_BD!$F$1:$G$5,2,FALSE)</f>
        <v>Fortalecer la Vigilancia.</v>
      </c>
      <c r="E496" s="106" t="s">
        <v>12</v>
      </c>
      <c r="F496" s="89">
        <v>7</v>
      </c>
      <c r="G496" s="89" t="str">
        <f>VLOOKUP(Revisión_Avance_Periodo!$A496,BD_Seguimiento_OAP_2019!$A$2:$G$294,7,FALSE)</f>
        <v>PAI</v>
      </c>
      <c r="H496" s="89" t="str">
        <f>VLOOKUP(Revisión_Avance_Periodo!$A496,BD_Seguimiento_OAP_2019!$A$2:$J$294,10,FALSE)</f>
        <v>PAI_04 - Talento Humano</v>
      </c>
      <c r="I496" s="89" t="s">
        <v>532</v>
      </c>
      <c r="J496" s="89" t="str">
        <f>VLOOKUP(Revisión_Avance_Periodo!$I496,BD_Seguimiento_OAP_2019!$L:$M,2,FALSE)</f>
        <v>Implementar recomendaciones de la medición del clima organizacional</v>
      </c>
      <c r="K496" s="106" t="s">
        <v>8</v>
      </c>
      <c r="L496" s="172">
        <v>4.4642857142857152E-4</v>
      </c>
      <c r="M496" s="173" t="s">
        <v>106</v>
      </c>
      <c r="N496" s="190">
        <f>INDEX(BD_Seguimiento_OAP_2019!$AH$3:$AS$294,MATCH(Revisión_Avance_Periodo!$I496,BD_Seguimiento_OAP_2019!$L$3:$L$294,0),MATCH(Revisión_Avance_Periodo!$M496,BD_Seguimiento_OAP_2019!$AH$2:$AS$2,0))</f>
        <v>0</v>
      </c>
      <c r="O496" s="190">
        <f>INDEX(BD_Seguimiento_OAP_2019!$AV$3:$BG$294,MATCH(Revisión_Avance_Periodo!$I496,BD_Seguimiento_OAP_2019!$L$3:$L$294,0),MATCH(Revisión_Avance_Periodo!$M496,BD_Seguimiento_OAP_2019!$AV$2:$BG$2,0))</f>
        <v>0</v>
      </c>
      <c r="P496" s="175">
        <f t="shared" si="96"/>
        <v>0</v>
      </c>
      <c r="Q496" s="173" t="str">
        <f>VLOOKUP(P496,Tabla_Indicador_Gestion4[#All],3,TRUE)</f>
        <v>Por Ejecutar</v>
      </c>
      <c r="R496" s="229">
        <f>SUBTOTAL(9,$N$494:$N496)</f>
        <v>0</v>
      </c>
      <c r="S496" s="230">
        <f>SUBTOTAL(9,$O$494:$O496)</f>
        <v>0</v>
      </c>
      <c r="T496" s="231">
        <f>IFERROR(+Revisión_Avance_Periodo!$S496/Revisión_Avance_Periodo!$R496,0)</f>
        <v>0</v>
      </c>
      <c r="U496" s="184"/>
      <c r="V496" s="185"/>
      <c r="W496" s="183"/>
      <c r="X496" s="183"/>
      <c r="Y496" s="183"/>
      <c r="Z496" s="186"/>
      <c r="AA496" s="187"/>
    </row>
    <row r="497" spans="1:27" x14ac:dyDescent="0.25">
      <c r="A497" s="94">
        <v>42</v>
      </c>
      <c r="B497" s="96" t="str">
        <f>CONCATENATE(Revisión_Avance_Periodo!$C497,";",Revisión_Avance_Periodo!$E497,";",Revisión_Avance_Periodo!$I497)</f>
        <v>OE1;PR_10;ACT_134</v>
      </c>
      <c r="C497" s="180" t="s">
        <v>9</v>
      </c>
      <c r="D497" s="181" t="str">
        <f>VLOOKUP(Revisión_Avance_Periodo!$C497,Componentes_BD!$F$1:$G$5,2,FALSE)</f>
        <v>Fortalecer la Vigilancia.</v>
      </c>
      <c r="E497" s="119" t="s">
        <v>12</v>
      </c>
      <c r="F497" s="95">
        <v>7</v>
      </c>
      <c r="G497" s="95" t="str">
        <f>VLOOKUP(Revisión_Avance_Periodo!$A497,BD_Seguimiento_OAP_2019!$A$2:$G$294,7,FALSE)</f>
        <v>PAI</v>
      </c>
      <c r="H497" s="95" t="str">
        <f>VLOOKUP(Revisión_Avance_Periodo!$A497,BD_Seguimiento_OAP_2019!$A$2:$J$294,10,FALSE)</f>
        <v>PAI_04 - Talento Humano</v>
      </c>
      <c r="I497" s="95" t="s">
        <v>532</v>
      </c>
      <c r="J497" s="95" t="str">
        <f>VLOOKUP(Revisión_Avance_Periodo!$I497,BD_Seguimiento_OAP_2019!$L:$M,2,FALSE)</f>
        <v>Implementar recomendaciones de la medición del clima organizacional</v>
      </c>
      <c r="K497" s="119" t="s">
        <v>8</v>
      </c>
      <c r="L497" s="172">
        <v>4.4642857142857152E-4</v>
      </c>
      <c r="M497" s="182" t="s">
        <v>107</v>
      </c>
      <c r="N497" s="190">
        <f>INDEX(BD_Seguimiento_OAP_2019!$AH$3:$AS$294,MATCH(Revisión_Avance_Periodo!$I497,BD_Seguimiento_OAP_2019!$L$3:$L$294,0),MATCH(Revisión_Avance_Periodo!$M497,BD_Seguimiento_OAP_2019!$AH$2:$AS$2,0))</f>
        <v>0</v>
      </c>
      <c r="O497" s="190">
        <f>INDEX(BD_Seguimiento_OAP_2019!$AV$3:$BG$294,MATCH(Revisión_Avance_Periodo!$I497,BD_Seguimiento_OAP_2019!$L$3:$L$294,0),MATCH(Revisión_Avance_Periodo!$M497,BD_Seguimiento_OAP_2019!$AV$2:$BG$2,0))</f>
        <v>0</v>
      </c>
      <c r="P497" s="175">
        <f t="shared" si="96"/>
        <v>0</v>
      </c>
      <c r="Q497" s="182" t="str">
        <f>VLOOKUP(P497,Tabla_Indicador_Gestion4[#All],3,TRUE)</f>
        <v>Por Ejecutar</v>
      </c>
      <c r="R497" s="229">
        <f>SUBTOTAL(9,$N$494:$N497)</f>
        <v>0</v>
      </c>
      <c r="S497" s="230">
        <f>SUBTOTAL(9,$O$494:$O497)</f>
        <v>0</v>
      </c>
      <c r="T497" s="231">
        <f>IFERROR(+Revisión_Avance_Periodo!$S497/Revisión_Avance_Periodo!$R497,0)</f>
        <v>0</v>
      </c>
      <c r="U497" s="184"/>
      <c r="V497" s="185"/>
      <c r="W497" s="183"/>
      <c r="X497" s="183"/>
      <c r="Y497" s="183"/>
      <c r="Z497" s="186"/>
      <c r="AA497" s="187"/>
    </row>
    <row r="498" spans="1:27" x14ac:dyDescent="0.25">
      <c r="A498" s="88">
        <v>42</v>
      </c>
      <c r="B498" s="91" t="str">
        <f>CONCATENATE(Revisión_Avance_Periodo!$C498,";",Revisión_Avance_Periodo!$E498,";",Revisión_Avance_Periodo!$I498)</f>
        <v>OE1;PR_10;ACT_134</v>
      </c>
      <c r="C498" s="170" t="s">
        <v>9</v>
      </c>
      <c r="D498" s="171" t="str">
        <f>VLOOKUP(Revisión_Avance_Periodo!$C498,Componentes_BD!$F$1:$G$5,2,FALSE)</f>
        <v>Fortalecer la Vigilancia.</v>
      </c>
      <c r="E498" s="106" t="s">
        <v>12</v>
      </c>
      <c r="F498" s="89">
        <v>7</v>
      </c>
      <c r="G498" s="89" t="str">
        <f>VLOOKUP(Revisión_Avance_Periodo!$A498,BD_Seguimiento_OAP_2019!$A$2:$G$294,7,FALSE)</f>
        <v>PAI</v>
      </c>
      <c r="H498" s="89" t="str">
        <f>VLOOKUP(Revisión_Avance_Periodo!$A498,BD_Seguimiento_OAP_2019!$A$2:$J$294,10,FALSE)</f>
        <v>PAI_04 - Talento Humano</v>
      </c>
      <c r="I498" s="89" t="s">
        <v>532</v>
      </c>
      <c r="J498" s="89" t="str">
        <f>VLOOKUP(Revisión_Avance_Periodo!$I498,BD_Seguimiento_OAP_2019!$L:$M,2,FALSE)</f>
        <v>Implementar recomendaciones de la medición del clima organizacional</v>
      </c>
      <c r="K498" s="106" t="s">
        <v>8</v>
      </c>
      <c r="L498" s="172">
        <v>4.4642857142857152E-4</v>
      </c>
      <c r="M498" s="173" t="s">
        <v>108</v>
      </c>
      <c r="N498" s="190">
        <f>INDEX(BD_Seguimiento_OAP_2019!$AH$3:$AS$294,MATCH(Revisión_Avance_Periodo!$I498,BD_Seguimiento_OAP_2019!$L$3:$L$294,0),MATCH(Revisión_Avance_Periodo!$M498,BD_Seguimiento_OAP_2019!$AH$2:$AS$2,0))</f>
        <v>0</v>
      </c>
      <c r="O498" s="190">
        <f>INDEX(BD_Seguimiento_OAP_2019!$AV$3:$BG$294,MATCH(Revisión_Avance_Periodo!$I498,BD_Seguimiento_OAP_2019!$L$3:$L$294,0),MATCH(Revisión_Avance_Periodo!$M498,BD_Seguimiento_OAP_2019!$AV$2:$BG$2,0))</f>
        <v>0</v>
      </c>
      <c r="P498" s="175">
        <f t="shared" si="96"/>
        <v>0</v>
      </c>
      <c r="Q498" s="173" t="str">
        <f>VLOOKUP(P498,Tabla_Indicador_Gestion4[#All],3,TRUE)</f>
        <v>Por Ejecutar</v>
      </c>
      <c r="R498" s="229">
        <f>SUBTOTAL(9,$N$494:$N498)</f>
        <v>0</v>
      </c>
      <c r="S498" s="230">
        <f>SUBTOTAL(9,$O$494:$O498)</f>
        <v>0</v>
      </c>
      <c r="T498" s="231">
        <f>IFERROR(+Revisión_Avance_Periodo!$S498/Revisión_Avance_Periodo!$R498,0)</f>
        <v>0</v>
      </c>
      <c r="U498" s="184"/>
      <c r="V498" s="185"/>
      <c r="W498" s="183"/>
      <c r="X498" s="183"/>
      <c r="Y498" s="183"/>
      <c r="Z498" s="186"/>
      <c r="AA498" s="187"/>
    </row>
    <row r="499" spans="1:27" x14ac:dyDescent="0.25">
      <c r="A499" s="94">
        <v>42</v>
      </c>
      <c r="B499" s="96" t="str">
        <f>CONCATENATE(Revisión_Avance_Periodo!$C499,";",Revisión_Avance_Periodo!$E499,";",Revisión_Avance_Periodo!$I499)</f>
        <v>OE1;PR_10;ACT_134</v>
      </c>
      <c r="C499" s="180" t="s">
        <v>9</v>
      </c>
      <c r="D499" s="181" t="str">
        <f>VLOOKUP(Revisión_Avance_Periodo!$C499,Componentes_BD!$F$1:$G$5,2,FALSE)</f>
        <v>Fortalecer la Vigilancia.</v>
      </c>
      <c r="E499" s="119" t="s">
        <v>12</v>
      </c>
      <c r="F499" s="95">
        <v>7</v>
      </c>
      <c r="G499" s="95" t="str">
        <f>VLOOKUP(Revisión_Avance_Periodo!$A499,BD_Seguimiento_OAP_2019!$A$2:$G$294,7,FALSE)</f>
        <v>PAI</v>
      </c>
      <c r="H499" s="95" t="str">
        <f>VLOOKUP(Revisión_Avance_Periodo!$A499,BD_Seguimiento_OAP_2019!$A$2:$J$294,10,FALSE)</f>
        <v>PAI_04 - Talento Humano</v>
      </c>
      <c r="I499" s="95" t="s">
        <v>532</v>
      </c>
      <c r="J499" s="95" t="str">
        <f>VLOOKUP(Revisión_Avance_Periodo!$I499,BD_Seguimiento_OAP_2019!$L:$M,2,FALSE)</f>
        <v>Implementar recomendaciones de la medición del clima organizacional</v>
      </c>
      <c r="K499" s="119" t="s">
        <v>8</v>
      </c>
      <c r="L499" s="172">
        <v>4.4642857142857152E-4</v>
      </c>
      <c r="M499" s="182" t="s">
        <v>109</v>
      </c>
      <c r="N499" s="190">
        <f>INDEX(BD_Seguimiento_OAP_2019!$AH$3:$AS$294,MATCH(Revisión_Avance_Periodo!$I499,BD_Seguimiento_OAP_2019!$L$3:$L$294,0),MATCH(Revisión_Avance_Periodo!$M499,BD_Seguimiento_OAP_2019!$AH$2:$AS$2,0))</f>
        <v>1</v>
      </c>
      <c r="O499" s="190">
        <f>INDEX(BD_Seguimiento_OAP_2019!$AV$3:$BG$294,MATCH(Revisión_Avance_Periodo!$I499,BD_Seguimiento_OAP_2019!$L$3:$L$294,0),MATCH(Revisión_Avance_Periodo!$M499,BD_Seguimiento_OAP_2019!$AV$2:$BG$2,0))</f>
        <v>1</v>
      </c>
      <c r="P499" s="188">
        <f t="shared" si="89"/>
        <v>1</v>
      </c>
      <c r="Q499" s="182" t="str">
        <f>VLOOKUP(P499,Tabla_Indicador_Gestion4[#All],3,TRUE)</f>
        <v>Culminada</v>
      </c>
      <c r="R499" s="229">
        <f>SUBTOTAL(9,$N$494:$N499)</f>
        <v>1</v>
      </c>
      <c r="S499" s="230">
        <f>SUBTOTAL(9,$O$494:$O499)</f>
        <v>1</v>
      </c>
      <c r="T499" s="231">
        <f>IFERROR(+Revisión_Avance_Periodo!$S499/Revisión_Avance_Periodo!$R499,0)</f>
        <v>1</v>
      </c>
      <c r="U499" s="184"/>
      <c r="V499" s="185"/>
      <c r="W499" s="183"/>
      <c r="X499" s="183"/>
      <c r="Y499" s="183"/>
      <c r="Z499" s="186"/>
      <c r="AA499" s="187"/>
    </row>
    <row r="500" spans="1:27" x14ac:dyDescent="0.25">
      <c r="A500" s="88">
        <v>42</v>
      </c>
      <c r="B500" s="91" t="str">
        <f>CONCATENATE(Revisión_Avance_Periodo!$C500,";",Revisión_Avance_Periodo!$E500,";",Revisión_Avance_Periodo!$I500)</f>
        <v>OE1;PR_10;ACT_134</v>
      </c>
      <c r="C500" s="170" t="s">
        <v>9</v>
      </c>
      <c r="D500" s="171" t="str">
        <f>VLOOKUP(Revisión_Avance_Periodo!$C500,Componentes_BD!$F$1:$G$5,2,FALSE)</f>
        <v>Fortalecer la Vigilancia.</v>
      </c>
      <c r="E500" s="106" t="s">
        <v>12</v>
      </c>
      <c r="F500" s="89">
        <v>7</v>
      </c>
      <c r="G500" s="89" t="str">
        <f>VLOOKUP(Revisión_Avance_Periodo!$A500,BD_Seguimiento_OAP_2019!$A$2:$G$294,7,FALSE)</f>
        <v>PAI</v>
      </c>
      <c r="H500" s="89" t="str">
        <f>VLOOKUP(Revisión_Avance_Periodo!$A500,BD_Seguimiento_OAP_2019!$A$2:$J$294,10,FALSE)</f>
        <v>PAI_04 - Talento Humano</v>
      </c>
      <c r="I500" s="89" t="s">
        <v>532</v>
      </c>
      <c r="J500" s="89" t="str">
        <f>VLOOKUP(Revisión_Avance_Periodo!$I500,BD_Seguimiento_OAP_2019!$L:$M,2,FALSE)</f>
        <v>Implementar recomendaciones de la medición del clima organizacional</v>
      </c>
      <c r="K500" s="106" t="s">
        <v>8</v>
      </c>
      <c r="L500" s="172">
        <v>4.4642857142857152E-4</v>
      </c>
      <c r="M500" s="173" t="s">
        <v>110</v>
      </c>
      <c r="N500" s="190">
        <f>INDEX(BD_Seguimiento_OAP_2019!$AH$3:$AS$294,MATCH(Revisión_Avance_Periodo!$I500,BD_Seguimiento_OAP_2019!$L$3:$L$294,0),MATCH(Revisión_Avance_Periodo!$M500,BD_Seguimiento_OAP_2019!$AH$2:$AS$2,0))</f>
        <v>0</v>
      </c>
      <c r="O500" s="190">
        <f>INDEX(BD_Seguimiento_OAP_2019!$AV$3:$BG$294,MATCH(Revisión_Avance_Periodo!$I500,BD_Seguimiento_OAP_2019!$L$3:$L$294,0),MATCH(Revisión_Avance_Periodo!$M500,BD_Seguimiento_OAP_2019!$AV$2:$BG$2,0))</f>
        <v>0</v>
      </c>
      <c r="P500" s="175">
        <f t="shared" ref="P500:P504" si="98">IFERROR((O500/N500),0)</f>
        <v>0</v>
      </c>
      <c r="Q500" s="173" t="str">
        <f>VLOOKUP(P500,Tabla_Indicador_Gestion4[#All],3,TRUE)</f>
        <v>Por Ejecutar</v>
      </c>
      <c r="R500" s="229">
        <f>SUBTOTAL(9,$N$494:$N500)</f>
        <v>1</v>
      </c>
      <c r="S500" s="230">
        <f>SUBTOTAL(9,$O$494:$O500)</f>
        <v>1</v>
      </c>
      <c r="T500" s="231">
        <f>IFERROR(+Revisión_Avance_Periodo!$S500/Revisión_Avance_Periodo!$R500,0)</f>
        <v>1</v>
      </c>
      <c r="U500" s="184"/>
      <c r="V500" s="185"/>
      <c r="W500" s="183"/>
      <c r="X500" s="183"/>
      <c r="Y500" s="183"/>
      <c r="Z500" s="186"/>
      <c r="AA500" s="187"/>
    </row>
    <row r="501" spans="1:27" x14ac:dyDescent="0.25">
      <c r="A501" s="94">
        <v>42</v>
      </c>
      <c r="B501" s="96" t="str">
        <f>CONCATENATE(Revisión_Avance_Periodo!$C501,";",Revisión_Avance_Periodo!$E501,";",Revisión_Avance_Periodo!$I501)</f>
        <v>OE1;PR_10;ACT_134</v>
      </c>
      <c r="C501" s="180" t="s">
        <v>9</v>
      </c>
      <c r="D501" s="181" t="str">
        <f>VLOOKUP(Revisión_Avance_Periodo!$C501,Componentes_BD!$F$1:$G$5,2,FALSE)</f>
        <v>Fortalecer la Vigilancia.</v>
      </c>
      <c r="E501" s="119" t="s">
        <v>12</v>
      </c>
      <c r="F501" s="95">
        <v>7</v>
      </c>
      <c r="G501" s="95" t="str">
        <f>VLOOKUP(Revisión_Avance_Periodo!$A501,BD_Seguimiento_OAP_2019!$A$2:$G$294,7,FALSE)</f>
        <v>PAI</v>
      </c>
      <c r="H501" s="95" t="str">
        <f>VLOOKUP(Revisión_Avance_Periodo!$A501,BD_Seguimiento_OAP_2019!$A$2:$J$294,10,FALSE)</f>
        <v>PAI_04 - Talento Humano</v>
      </c>
      <c r="I501" s="95" t="s">
        <v>532</v>
      </c>
      <c r="J501" s="95" t="str">
        <f>VLOOKUP(Revisión_Avance_Periodo!$I501,BD_Seguimiento_OAP_2019!$L:$M,2,FALSE)</f>
        <v>Implementar recomendaciones de la medición del clima organizacional</v>
      </c>
      <c r="K501" s="119" t="s">
        <v>8</v>
      </c>
      <c r="L501" s="172">
        <v>4.4642857142857152E-4</v>
      </c>
      <c r="M501" s="182" t="s">
        <v>111</v>
      </c>
      <c r="N501" s="190">
        <f>INDEX(BD_Seguimiento_OAP_2019!$AH$3:$AS$294,MATCH(Revisión_Avance_Periodo!$I501,BD_Seguimiento_OAP_2019!$L$3:$L$294,0),MATCH(Revisión_Avance_Periodo!$M501,BD_Seguimiento_OAP_2019!$AH$2:$AS$2,0))</f>
        <v>0</v>
      </c>
      <c r="O501" s="190">
        <f>INDEX(BD_Seguimiento_OAP_2019!$AV$3:$BG$294,MATCH(Revisión_Avance_Periodo!$I501,BD_Seguimiento_OAP_2019!$L$3:$L$294,0),MATCH(Revisión_Avance_Periodo!$M501,BD_Seguimiento_OAP_2019!$AV$2:$BG$2,0))</f>
        <v>0</v>
      </c>
      <c r="P501" s="175">
        <f t="shared" si="98"/>
        <v>0</v>
      </c>
      <c r="Q501" s="182" t="str">
        <f>VLOOKUP(P501,Tabla_Indicador_Gestion4[#All],3,TRUE)</f>
        <v>Por Ejecutar</v>
      </c>
      <c r="R501" s="229">
        <f>SUBTOTAL(9,$N$494:$N501)</f>
        <v>1</v>
      </c>
      <c r="S501" s="230">
        <f>SUBTOTAL(9,$O$494:$O501)</f>
        <v>1</v>
      </c>
      <c r="T501" s="231">
        <f>IFERROR(+Revisión_Avance_Periodo!$S501/Revisión_Avance_Periodo!$R501,0)</f>
        <v>1</v>
      </c>
      <c r="U501" s="184"/>
      <c r="V501" s="185"/>
      <c r="W501" s="183"/>
      <c r="X501" s="183"/>
      <c r="Y501" s="183"/>
      <c r="Z501" s="186"/>
      <c r="AA501" s="187"/>
    </row>
    <row r="502" spans="1:27" x14ac:dyDescent="0.25">
      <c r="A502" s="88">
        <v>42</v>
      </c>
      <c r="B502" s="91" t="str">
        <f>CONCATENATE(Revisión_Avance_Periodo!$C502,";",Revisión_Avance_Periodo!$E502,";",Revisión_Avance_Periodo!$I502)</f>
        <v>OE1;PR_10;ACT_134</v>
      </c>
      <c r="C502" s="170" t="s">
        <v>9</v>
      </c>
      <c r="D502" s="171" t="str">
        <f>VLOOKUP(Revisión_Avance_Periodo!$C502,Componentes_BD!$F$1:$G$5,2,FALSE)</f>
        <v>Fortalecer la Vigilancia.</v>
      </c>
      <c r="E502" s="106" t="s">
        <v>12</v>
      </c>
      <c r="F502" s="89">
        <v>7</v>
      </c>
      <c r="G502" s="89" t="str">
        <f>VLOOKUP(Revisión_Avance_Periodo!$A502,BD_Seguimiento_OAP_2019!$A$2:$G$294,7,FALSE)</f>
        <v>PAI</v>
      </c>
      <c r="H502" s="89" t="str">
        <f>VLOOKUP(Revisión_Avance_Periodo!$A502,BD_Seguimiento_OAP_2019!$A$2:$J$294,10,FALSE)</f>
        <v>PAI_04 - Talento Humano</v>
      </c>
      <c r="I502" s="89" t="s">
        <v>532</v>
      </c>
      <c r="J502" s="89" t="str">
        <f>VLOOKUP(Revisión_Avance_Periodo!$I502,BD_Seguimiento_OAP_2019!$L:$M,2,FALSE)</f>
        <v>Implementar recomendaciones de la medición del clima organizacional</v>
      </c>
      <c r="K502" s="106" t="s">
        <v>8</v>
      </c>
      <c r="L502" s="172">
        <v>4.4642857142857152E-4</v>
      </c>
      <c r="M502" s="173" t="s">
        <v>112</v>
      </c>
      <c r="N502" s="190">
        <f>INDEX(BD_Seguimiento_OAP_2019!$AH$3:$AS$294,MATCH(Revisión_Avance_Periodo!$I502,BD_Seguimiento_OAP_2019!$L$3:$L$294,0),MATCH(Revisión_Avance_Periodo!$M502,BD_Seguimiento_OAP_2019!$AH$2:$AS$2,0))</f>
        <v>0</v>
      </c>
      <c r="O502" s="190">
        <f>INDEX(BD_Seguimiento_OAP_2019!$AV$3:$BG$294,MATCH(Revisión_Avance_Periodo!$I502,BD_Seguimiento_OAP_2019!$L$3:$L$294,0),MATCH(Revisión_Avance_Periodo!$M502,BD_Seguimiento_OAP_2019!$AV$2:$BG$2,0))</f>
        <v>0</v>
      </c>
      <c r="P502" s="175">
        <f t="shared" si="98"/>
        <v>0</v>
      </c>
      <c r="Q502" s="173" t="str">
        <f>VLOOKUP(P502,Tabla_Indicador_Gestion4[#All],3,TRUE)</f>
        <v>Por Ejecutar</v>
      </c>
      <c r="R502" s="229">
        <f>SUBTOTAL(9,$N$494:$N502)</f>
        <v>1</v>
      </c>
      <c r="S502" s="230">
        <f>SUBTOTAL(9,$O$494:$O502)</f>
        <v>1</v>
      </c>
      <c r="T502" s="231">
        <f>IFERROR(+Revisión_Avance_Periodo!$S502/Revisión_Avance_Periodo!$R502,0)</f>
        <v>1</v>
      </c>
      <c r="U502" s="184"/>
      <c r="V502" s="185"/>
      <c r="W502" s="183"/>
      <c r="X502" s="183"/>
      <c r="Y502" s="183"/>
      <c r="Z502" s="186"/>
      <c r="AA502" s="187"/>
    </row>
    <row r="503" spans="1:27" x14ac:dyDescent="0.25">
      <c r="A503" s="94">
        <v>42</v>
      </c>
      <c r="B503" s="96" t="str">
        <f>CONCATENATE(Revisión_Avance_Periodo!$C503,";",Revisión_Avance_Periodo!$E503,";",Revisión_Avance_Periodo!$I503)</f>
        <v>OE1;PR_10;ACT_134</v>
      </c>
      <c r="C503" s="180" t="s">
        <v>9</v>
      </c>
      <c r="D503" s="181" t="str">
        <f>VLOOKUP(Revisión_Avance_Periodo!$C503,Componentes_BD!$F$1:$G$5,2,FALSE)</f>
        <v>Fortalecer la Vigilancia.</v>
      </c>
      <c r="E503" s="119" t="s">
        <v>12</v>
      </c>
      <c r="F503" s="95">
        <v>7</v>
      </c>
      <c r="G503" s="95" t="str">
        <f>VLOOKUP(Revisión_Avance_Periodo!$A503,BD_Seguimiento_OAP_2019!$A$2:$G$294,7,FALSE)</f>
        <v>PAI</v>
      </c>
      <c r="H503" s="95" t="str">
        <f>VLOOKUP(Revisión_Avance_Periodo!$A503,BD_Seguimiento_OAP_2019!$A$2:$J$294,10,FALSE)</f>
        <v>PAI_04 - Talento Humano</v>
      </c>
      <c r="I503" s="95" t="s">
        <v>532</v>
      </c>
      <c r="J503" s="95" t="str">
        <f>VLOOKUP(Revisión_Avance_Periodo!$I503,BD_Seguimiento_OAP_2019!$L:$M,2,FALSE)</f>
        <v>Implementar recomendaciones de la medición del clima organizacional</v>
      </c>
      <c r="K503" s="119" t="s">
        <v>8</v>
      </c>
      <c r="L503" s="172">
        <v>4.4642857142857152E-4</v>
      </c>
      <c r="M503" s="182" t="s">
        <v>113</v>
      </c>
      <c r="N503" s="190">
        <f>INDEX(BD_Seguimiento_OAP_2019!$AH$3:$AS$294,MATCH(Revisión_Avance_Periodo!$I503,BD_Seguimiento_OAP_2019!$L$3:$L$294,0),MATCH(Revisión_Avance_Periodo!$M503,BD_Seguimiento_OAP_2019!$AH$2:$AS$2,0))</f>
        <v>0</v>
      </c>
      <c r="O503" s="190">
        <f>INDEX(BD_Seguimiento_OAP_2019!$AV$3:$BG$294,MATCH(Revisión_Avance_Periodo!$I503,BD_Seguimiento_OAP_2019!$L$3:$L$294,0),MATCH(Revisión_Avance_Periodo!$M503,BD_Seguimiento_OAP_2019!$AV$2:$BG$2,0))</f>
        <v>0</v>
      </c>
      <c r="P503" s="175">
        <f t="shared" si="98"/>
        <v>0</v>
      </c>
      <c r="Q503" s="182" t="str">
        <f>VLOOKUP(P503,Tabla_Indicador_Gestion4[#All],3,TRUE)</f>
        <v>Por Ejecutar</v>
      </c>
      <c r="R503" s="229">
        <f>SUBTOTAL(9,$N$494:$N503)</f>
        <v>1</v>
      </c>
      <c r="S503" s="230">
        <f>SUBTOTAL(9,$O$494:$O503)</f>
        <v>1</v>
      </c>
      <c r="T503" s="231">
        <f>IFERROR(+Revisión_Avance_Periodo!$S503/Revisión_Avance_Periodo!$R503,0)</f>
        <v>1</v>
      </c>
      <c r="U503" s="184"/>
      <c r="V503" s="185"/>
      <c r="W503" s="183"/>
      <c r="X503" s="183"/>
      <c r="Y503" s="183"/>
      <c r="Z503" s="186"/>
      <c r="AA503" s="187"/>
    </row>
    <row r="504" spans="1:27" x14ac:dyDescent="0.25">
      <c r="A504" s="88">
        <v>42</v>
      </c>
      <c r="B504" s="91" t="str">
        <f>CONCATENATE(Revisión_Avance_Periodo!$C504,";",Revisión_Avance_Periodo!$E504,";",Revisión_Avance_Periodo!$I504)</f>
        <v>OE1;PR_10;ACT_134</v>
      </c>
      <c r="C504" s="170" t="s">
        <v>9</v>
      </c>
      <c r="D504" s="171" t="str">
        <f>VLOOKUP(Revisión_Avance_Periodo!$C504,Componentes_BD!$F$1:$G$5,2,FALSE)</f>
        <v>Fortalecer la Vigilancia.</v>
      </c>
      <c r="E504" s="106" t="s">
        <v>12</v>
      </c>
      <c r="F504" s="89">
        <v>7</v>
      </c>
      <c r="G504" s="89" t="str">
        <f>VLOOKUP(Revisión_Avance_Periodo!$A504,BD_Seguimiento_OAP_2019!$A$2:$G$294,7,FALSE)</f>
        <v>PAI</v>
      </c>
      <c r="H504" s="89" t="str">
        <f>VLOOKUP(Revisión_Avance_Periodo!$A504,BD_Seguimiento_OAP_2019!$A$2:$J$294,10,FALSE)</f>
        <v>PAI_04 - Talento Humano</v>
      </c>
      <c r="I504" s="89" t="s">
        <v>532</v>
      </c>
      <c r="J504" s="89" t="str">
        <f>VLOOKUP(Revisión_Avance_Periodo!$I504,BD_Seguimiento_OAP_2019!$L:$M,2,FALSE)</f>
        <v>Implementar recomendaciones de la medición del clima organizacional</v>
      </c>
      <c r="K504" s="106" t="s">
        <v>8</v>
      </c>
      <c r="L504" s="172">
        <v>4.4642857142857152E-4</v>
      </c>
      <c r="M504" s="173" t="s">
        <v>114</v>
      </c>
      <c r="N504" s="190">
        <f>INDEX(BD_Seguimiento_OAP_2019!$AH$3:$AS$294,MATCH(Revisión_Avance_Periodo!$I504,BD_Seguimiento_OAP_2019!$L$3:$L$294,0),MATCH(Revisión_Avance_Periodo!$M504,BD_Seguimiento_OAP_2019!$AH$2:$AS$2,0))</f>
        <v>0</v>
      </c>
      <c r="O504" s="190">
        <f>INDEX(BD_Seguimiento_OAP_2019!$AV$3:$BG$294,MATCH(Revisión_Avance_Periodo!$I504,BD_Seguimiento_OAP_2019!$L$3:$L$294,0),MATCH(Revisión_Avance_Periodo!$M504,BD_Seguimiento_OAP_2019!$AV$2:$BG$2,0))</f>
        <v>0</v>
      </c>
      <c r="P504" s="175">
        <f t="shared" si="98"/>
        <v>0</v>
      </c>
      <c r="Q504" s="173" t="str">
        <f>VLOOKUP(P504,Tabla_Indicador_Gestion4[#All],3,TRUE)</f>
        <v>Por Ejecutar</v>
      </c>
      <c r="R504" s="229">
        <f>SUBTOTAL(9,$N$494:$N504)</f>
        <v>1</v>
      </c>
      <c r="S504" s="230">
        <f>SUBTOTAL(9,$O$494:$O504)</f>
        <v>1</v>
      </c>
      <c r="T504" s="231">
        <f>IFERROR(+Revisión_Avance_Periodo!$S504/Revisión_Avance_Periodo!$R504,0)</f>
        <v>1</v>
      </c>
      <c r="U504" s="184"/>
      <c r="V504" s="185"/>
      <c r="W504" s="183"/>
      <c r="X504" s="183"/>
      <c r="Y504" s="183"/>
      <c r="Z504" s="186"/>
      <c r="AA504" s="187"/>
    </row>
    <row r="505" spans="1:27" ht="15.75" thickBot="1" x14ac:dyDescent="0.3">
      <c r="A505" s="94">
        <v>42</v>
      </c>
      <c r="B505" s="96" t="str">
        <f>CONCATENATE(Revisión_Avance_Periodo!$C505,";",Revisión_Avance_Periodo!$E505,";",Revisión_Avance_Periodo!$I505)</f>
        <v>OE1;PR_10;ACT_134</v>
      </c>
      <c r="C505" s="180" t="s">
        <v>9</v>
      </c>
      <c r="D505" s="181" t="str">
        <f>VLOOKUP(Revisión_Avance_Periodo!$C505,Componentes_BD!$F$1:$G$5,2,FALSE)</f>
        <v>Fortalecer la Vigilancia.</v>
      </c>
      <c r="E505" s="119" t="s">
        <v>12</v>
      </c>
      <c r="F505" s="95">
        <v>7</v>
      </c>
      <c r="G505" s="95" t="str">
        <f>VLOOKUP(Revisión_Avance_Periodo!$A505,BD_Seguimiento_OAP_2019!$A$2:$G$294,7,FALSE)</f>
        <v>PAI</v>
      </c>
      <c r="H505" s="95" t="str">
        <f>VLOOKUP(Revisión_Avance_Periodo!$A505,BD_Seguimiento_OAP_2019!$A$2:$J$294,10,FALSE)</f>
        <v>PAI_04 - Talento Humano</v>
      </c>
      <c r="I505" s="95" t="s">
        <v>532</v>
      </c>
      <c r="J505" s="95" t="str">
        <f>VLOOKUP(Revisión_Avance_Periodo!$I505,BD_Seguimiento_OAP_2019!$L:$M,2,FALSE)</f>
        <v>Implementar recomendaciones de la medición del clima organizacional</v>
      </c>
      <c r="K505" s="119" t="s">
        <v>8</v>
      </c>
      <c r="L505" s="172">
        <v>4.4642857142857152E-4</v>
      </c>
      <c r="M505" s="182" t="s">
        <v>115</v>
      </c>
      <c r="N505" s="190">
        <f>INDEX(BD_Seguimiento_OAP_2019!$AH$3:$AS$294,MATCH(Revisión_Avance_Periodo!$I505,BD_Seguimiento_OAP_2019!$L$3:$L$294,0),MATCH(Revisión_Avance_Periodo!$M505,BD_Seguimiento_OAP_2019!$AH$2:$AS$2,0))</f>
        <v>1</v>
      </c>
      <c r="O505" s="190">
        <f>INDEX(BD_Seguimiento_OAP_2019!$AV$3:$BG$294,MATCH(Revisión_Avance_Periodo!$I505,BD_Seguimiento_OAP_2019!$L$3:$L$294,0),MATCH(Revisión_Avance_Periodo!$M505,BD_Seguimiento_OAP_2019!$AV$2:$BG$2,0))</f>
        <v>0</v>
      </c>
      <c r="P505" s="188">
        <f t="shared" si="89"/>
        <v>0</v>
      </c>
      <c r="Q505" s="182" t="str">
        <f>VLOOKUP(P505,Tabla_Indicador_Gestion4[#All],3,TRUE)</f>
        <v>Por Ejecutar</v>
      </c>
      <c r="R505" s="229">
        <f>SUBTOTAL(9,$N$494:$N505)</f>
        <v>2</v>
      </c>
      <c r="S505" s="230">
        <f>SUBTOTAL(9,$O$494:$O505)</f>
        <v>1</v>
      </c>
      <c r="T505" s="231">
        <f>IFERROR(+Revisión_Avance_Periodo!$S505/Revisión_Avance_Periodo!$R505,0)</f>
        <v>0.5</v>
      </c>
      <c r="U505" s="184"/>
      <c r="V505" s="185"/>
      <c r="W505" s="183"/>
      <c r="X505" s="183"/>
      <c r="Y505" s="183"/>
      <c r="Z505" s="186"/>
      <c r="AA505" s="187"/>
    </row>
    <row r="506" spans="1:27" x14ac:dyDescent="0.25">
      <c r="A506" s="88">
        <v>43</v>
      </c>
      <c r="B506" s="91" t="str">
        <f>CONCATENATE(Revisión_Avance_Periodo!$C506,";",Revisión_Avance_Periodo!$E506,";",Revisión_Avance_Periodo!$I506)</f>
        <v>OE1;PR_10;ACT_135</v>
      </c>
      <c r="C506" s="170" t="s">
        <v>9</v>
      </c>
      <c r="D506" s="171" t="str">
        <f>VLOOKUP(Revisión_Avance_Periodo!$C506,Componentes_BD!$F$1:$G$5,2,FALSE)</f>
        <v>Fortalecer la Vigilancia.</v>
      </c>
      <c r="E506" s="106" t="s">
        <v>12</v>
      </c>
      <c r="F506" s="89">
        <v>10</v>
      </c>
      <c r="G506" s="89" t="str">
        <f>VLOOKUP(Revisión_Avance_Periodo!$A506,BD_Seguimiento_OAP_2019!$A$2:$G$294,7,FALSE)</f>
        <v>PAI</v>
      </c>
      <c r="H506" s="89" t="str">
        <f>VLOOKUP(Revisión_Avance_Periodo!$A506,BD_Seguimiento_OAP_2019!$A$2:$J$294,10,FALSE)</f>
        <v>PAI_04 - Talento Humano</v>
      </c>
      <c r="I506" s="89" t="s">
        <v>539</v>
      </c>
      <c r="J506" s="89" t="str">
        <f>VLOOKUP(Revisión_Avance_Periodo!$I506,BD_Seguimiento_OAP_2019!$L:$M,2,FALSE)</f>
        <v>Entregar la dotación de vestido y calzado.</v>
      </c>
      <c r="K506" s="106" t="s">
        <v>8</v>
      </c>
      <c r="L506" s="172">
        <v>4.4642857142857152E-4</v>
      </c>
      <c r="M506" s="173" t="s">
        <v>104</v>
      </c>
      <c r="N506" s="190">
        <f>INDEX(BD_Seguimiento_OAP_2019!$AH$3:$AS$294,MATCH(Revisión_Avance_Periodo!$I506,BD_Seguimiento_OAP_2019!$L$3:$L$294,0),MATCH(Revisión_Avance_Periodo!$M506,BD_Seguimiento_OAP_2019!$AH$2:$AS$2,0))</f>
        <v>0</v>
      </c>
      <c r="O506" s="190">
        <f>INDEX(BD_Seguimiento_OAP_2019!$AV$3:$BG$294,MATCH(Revisión_Avance_Periodo!$I506,BD_Seguimiento_OAP_2019!$L$3:$L$294,0),MATCH(Revisión_Avance_Periodo!$M506,BD_Seguimiento_OAP_2019!$AV$2:$BG$2,0))</f>
        <v>0</v>
      </c>
      <c r="P506" s="175">
        <f t="shared" ref="P506:P509" si="99">IFERROR((O506/N506),0)</f>
        <v>0</v>
      </c>
      <c r="Q506" s="173" t="str">
        <f>VLOOKUP(P506,Tabla_Indicador_Gestion4[#All],3,TRUE)</f>
        <v>Por Ejecutar</v>
      </c>
      <c r="R506" s="232">
        <f>SUBTOTAL(9,$N$506:$N506)</f>
        <v>0</v>
      </c>
      <c r="S506" s="233">
        <f>SUBTOTAL(9,$O$506:$O506)</f>
        <v>0</v>
      </c>
      <c r="T506" s="234">
        <f>IFERROR(+Revisión_Avance_Periodo!$S506/Revisión_Avance_Periodo!$R506,0)</f>
        <v>0</v>
      </c>
      <c r="U506" s="191">
        <f>SUBTOTAL(9,N506:N517)</f>
        <v>3</v>
      </c>
      <c r="V506" s="192">
        <f>SUBTOTAL(9,O506:O517)</f>
        <v>0</v>
      </c>
      <c r="W506" s="176">
        <f t="shared" ref="W506" si="100">+V506/U506</f>
        <v>0</v>
      </c>
      <c r="X506" s="176"/>
      <c r="Y506" s="176">
        <f>100%-Revisión_Avance_Periodo!$W506</f>
        <v>1</v>
      </c>
      <c r="Z506" s="178" t="str">
        <f>VLOOKUP(W506,Tabla_Indicador_Gestion4[],3,TRUE)</f>
        <v>Por Ejecutar</v>
      </c>
      <c r="AA506" s="179">
        <f>Revisión_Avance_Periodo!$W506*Revisión_Avance_Periodo!$L506</f>
        <v>0</v>
      </c>
    </row>
    <row r="507" spans="1:27" x14ac:dyDescent="0.25">
      <c r="A507" s="94">
        <v>43</v>
      </c>
      <c r="B507" s="96" t="str">
        <f>CONCATENATE(Revisión_Avance_Periodo!$C507,";",Revisión_Avance_Periodo!$E507,";",Revisión_Avance_Periodo!$I507)</f>
        <v>OE1;PR_10;ACT_135</v>
      </c>
      <c r="C507" s="180" t="s">
        <v>9</v>
      </c>
      <c r="D507" s="181" t="str">
        <f>VLOOKUP(Revisión_Avance_Periodo!$C507,Componentes_BD!$F$1:$G$5,2,FALSE)</f>
        <v>Fortalecer la Vigilancia.</v>
      </c>
      <c r="E507" s="119" t="s">
        <v>12</v>
      </c>
      <c r="F507" s="95">
        <v>10</v>
      </c>
      <c r="G507" s="95" t="str">
        <f>VLOOKUP(Revisión_Avance_Periodo!$A507,BD_Seguimiento_OAP_2019!$A$2:$G$294,7,FALSE)</f>
        <v>PAI</v>
      </c>
      <c r="H507" s="95" t="str">
        <f>VLOOKUP(Revisión_Avance_Periodo!$A507,BD_Seguimiento_OAP_2019!$A$2:$J$294,10,FALSE)</f>
        <v>PAI_04 - Talento Humano</v>
      </c>
      <c r="I507" s="95" t="s">
        <v>539</v>
      </c>
      <c r="J507" s="95" t="str">
        <f>VLOOKUP(Revisión_Avance_Periodo!$I507,BD_Seguimiento_OAP_2019!$L:$M,2,FALSE)</f>
        <v>Entregar la dotación de vestido y calzado.</v>
      </c>
      <c r="K507" s="119" t="s">
        <v>8</v>
      </c>
      <c r="L507" s="172">
        <v>4.4642857142857152E-4</v>
      </c>
      <c r="M507" s="182" t="s">
        <v>105</v>
      </c>
      <c r="N507" s="190">
        <f>INDEX(BD_Seguimiento_OAP_2019!$AH$3:$AS$294,MATCH(Revisión_Avance_Periodo!$I507,BD_Seguimiento_OAP_2019!$L$3:$L$294,0),MATCH(Revisión_Avance_Periodo!$M507,BD_Seguimiento_OAP_2019!$AH$2:$AS$2,0))</f>
        <v>0</v>
      </c>
      <c r="O507" s="190">
        <f>INDEX(BD_Seguimiento_OAP_2019!$AV$3:$BG$294,MATCH(Revisión_Avance_Periodo!$I507,BD_Seguimiento_OAP_2019!$L$3:$L$294,0),MATCH(Revisión_Avance_Periodo!$M507,BD_Seguimiento_OAP_2019!$AV$2:$BG$2,0))</f>
        <v>0</v>
      </c>
      <c r="P507" s="175">
        <f t="shared" si="99"/>
        <v>0</v>
      </c>
      <c r="Q507" s="182" t="str">
        <f>VLOOKUP(P507,Tabla_Indicador_Gestion4[#All],3,TRUE)</f>
        <v>Por Ejecutar</v>
      </c>
      <c r="R507" s="229">
        <f>SUBTOTAL(9,$N$506:$N507)</f>
        <v>0</v>
      </c>
      <c r="S507" s="230">
        <f>SUBTOTAL(9,$O$506:$O507)</f>
        <v>0</v>
      </c>
      <c r="T507" s="231">
        <f>IFERROR(+Revisión_Avance_Periodo!$S507/Revisión_Avance_Periodo!$R507,0)</f>
        <v>0</v>
      </c>
      <c r="U507" s="184"/>
      <c r="V507" s="185"/>
      <c r="W507" s="183"/>
      <c r="X507" s="183"/>
      <c r="Y507" s="183"/>
      <c r="Z507" s="186"/>
      <c r="AA507" s="187"/>
    </row>
    <row r="508" spans="1:27" x14ac:dyDescent="0.25">
      <c r="A508" s="88">
        <v>43</v>
      </c>
      <c r="B508" s="91" t="str">
        <f>CONCATENATE(Revisión_Avance_Periodo!$C508,";",Revisión_Avance_Periodo!$E508,";",Revisión_Avance_Periodo!$I508)</f>
        <v>OE1;PR_10;ACT_135</v>
      </c>
      <c r="C508" s="170" t="s">
        <v>9</v>
      </c>
      <c r="D508" s="171" t="str">
        <f>VLOOKUP(Revisión_Avance_Periodo!$C508,Componentes_BD!$F$1:$G$5,2,FALSE)</f>
        <v>Fortalecer la Vigilancia.</v>
      </c>
      <c r="E508" s="106" t="s">
        <v>12</v>
      </c>
      <c r="F508" s="89">
        <v>10</v>
      </c>
      <c r="G508" s="89" t="str">
        <f>VLOOKUP(Revisión_Avance_Periodo!$A508,BD_Seguimiento_OAP_2019!$A$2:$G$294,7,FALSE)</f>
        <v>PAI</v>
      </c>
      <c r="H508" s="89" t="str">
        <f>VLOOKUP(Revisión_Avance_Periodo!$A508,BD_Seguimiento_OAP_2019!$A$2:$J$294,10,FALSE)</f>
        <v>PAI_04 - Talento Humano</v>
      </c>
      <c r="I508" s="89" t="s">
        <v>539</v>
      </c>
      <c r="J508" s="89" t="str">
        <f>VLOOKUP(Revisión_Avance_Periodo!$I508,BD_Seguimiento_OAP_2019!$L:$M,2,FALSE)</f>
        <v>Entregar la dotación de vestido y calzado.</v>
      </c>
      <c r="K508" s="106" t="s">
        <v>8</v>
      </c>
      <c r="L508" s="172">
        <v>4.4642857142857152E-4</v>
      </c>
      <c r="M508" s="173" t="s">
        <v>106</v>
      </c>
      <c r="N508" s="190">
        <f>INDEX(BD_Seguimiento_OAP_2019!$AH$3:$AS$294,MATCH(Revisión_Avance_Periodo!$I508,BD_Seguimiento_OAP_2019!$L$3:$L$294,0),MATCH(Revisión_Avance_Periodo!$M508,BD_Seguimiento_OAP_2019!$AH$2:$AS$2,0))</f>
        <v>0</v>
      </c>
      <c r="O508" s="190">
        <f>INDEX(BD_Seguimiento_OAP_2019!$AV$3:$BG$294,MATCH(Revisión_Avance_Periodo!$I508,BD_Seguimiento_OAP_2019!$L$3:$L$294,0),MATCH(Revisión_Avance_Periodo!$M508,BD_Seguimiento_OAP_2019!$AV$2:$BG$2,0))</f>
        <v>0</v>
      </c>
      <c r="P508" s="175">
        <f t="shared" si="99"/>
        <v>0</v>
      </c>
      <c r="Q508" s="173" t="str">
        <f>VLOOKUP(P508,Tabla_Indicador_Gestion4[#All],3,TRUE)</f>
        <v>Por Ejecutar</v>
      </c>
      <c r="R508" s="229">
        <f>SUBTOTAL(9,$N$506:$N508)</f>
        <v>0</v>
      </c>
      <c r="S508" s="230">
        <f>SUBTOTAL(9,$O$506:$O508)</f>
        <v>0</v>
      </c>
      <c r="T508" s="231">
        <f>IFERROR(+Revisión_Avance_Periodo!$S508/Revisión_Avance_Periodo!$R508,0)</f>
        <v>0</v>
      </c>
      <c r="U508" s="184"/>
      <c r="V508" s="185"/>
      <c r="W508" s="183"/>
      <c r="X508" s="183"/>
      <c r="Y508" s="183"/>
      <c r="Z508" s="186"/>
      <c r="AA508" s="187"/>
    </row>
    <row r="509" spans="1:27" x14ac:dyDescent="0.25">
      <c r="A509" s="94">
        <v>43</v>
      </c>
      <c r="B509" s="96" t="str">
        <f>CONCATENATE(Revisión_Avance_Periodo!$C509,";",Revisión_Avance_Periodo!$E509,";",Revisión_Avance_Periodo!$I509)</f>
        <v>OE1;PR_10;ACT_135</v>
      </c>
      <c r="C509" s="180" t="s">
        <v>9</v>
      </c>
      <c r="D509" s="181" t="str">
        <f>VLOOKUP(Revisión_Avance_Periodo!$C509,Componentes_BD!$F$1:$G$5,2,FALSE)</f>
        <v>Fortalecer la Vigilancia.</v>
      </c>
      <c r="E509" s="119" t="s">
        <v>12</v>
      </c>
      <c r="F509" s="95">
        <v>10</v>
      </c>
      <c r="G509" s="95" t="str">
        <f>VLOOKUP(Revisión_Avance_Periodo!$A509,BD_Seguimiento_OAP_2019!$A$2:$G$294,7,FALSE)</f>
        <v>PAI</v>
      </c>
      <c r="H509" s="95" t="str">
        <f>VLOOKUP(Revisión_Avance_Periodo!$A509,BD_Seguimiento_OAP_2019!$A$2:$J$294,10,FALSE)</f>
        <v>PAI_04 - Talento Humano</v>
      </c>
      <c r="I509" s="95" t="s">
        <v>539</v>
      </c>
      <c r="J509" s="95" t="str">
        <f>VLOOKUP(Revisión_Avance_Periodo!$I509,BD_Seguimiento_OAP_2019!$L:$M,2,FALSE)</f>
        <v>Entregar la dotación de vestido y calzado.</v>
      </c>
      <c r="K509" s="119" t="s">
        <v>8</v>
      </c>
      <c r="L509" s="172">
        <v>4.4642857142857152E-4</v>
      </c>
      <c r="M509" s="182" t="s">
        <v>107</v>
      </c>
      <c r="N509" s="190">
        <f>INDEX(BD_Seguimiento_OAP_2019!$AH$3:$AS$294,MATCH(Revisión_Avance_Periodo!$I509,BD_Seguimiento_OAP_2019!$L$3:$L$294,0),MATCH(Revisión_Avance_Periodo!$M509,BD_Seguimiento_OAP_2019!$AH$2:$AS$2,0))</f>
        <v>0</v>
      </c>
      <c r="O509" s="190">
        <f>INDEX(BD_Seguimiento_OAP_2019!$AV$3:$BG$294,MATCH(Revisión_Avance_Periodo!$I509,BD_Seguimiento_OAP_2019!$L$3:$L$294,0),MATCH(Revisión_Avance_Periodo!$M509,BD_Seguimiento_OAP_2019!$AV$2:$BG$2,0))</f>
        <v>0</v>
      </c>
      <c r="P509" s="175">
        <f t="shared" si="99"/>
        <v>0</v>
      </c>
      <c r="Q509" s="182" t="str">
        <f>VLOOKUP(P509,Tabla_Indicador_Gestion4[#All],3,TRUE)</f>
        <v>Por Ejecutar</v>
      </c>
      <c r="R509" s="229">
        <f>SUBTOTAL(9,$N$506:$N509)</f>
        <v>0</v>
      </c>
      <c r="S509" s="230">
        <f>SUBTOTAL(9,$O$506:$O509)</f>
        <v>0</v>
      </c>
      <c r="T509" s="231">
        <f>IFERROR(+Revisión_Avance_Periodo!$S509/Revisión_Avance_Periodo!$R509,0)</f>
        <v>0</v>
      </c>
      <c r="U509" s="184"/>
      <c r="V509" s="185"/>
      <c r="W509" s="183"/>
      <c r="X509" s="183"/>
      <c r="Y509" s="183"/>
      <c r="Z509" s="186"/>
      <c r="AA509" s="187"/>
    </row>
    <row r="510" spans="1:27" x14ac:dyDescent="0.25">
      <c r="A510" s="88">
        <v>43</v>
      </c>
      <c r="B510" s="91" t="str">
        <f>CONCATENATE(Revisión_Avance_Periodo!$C510,";",Revisión_Avance_Periodo!$E510,";",Revisión_Avance_Periodo!$I510)</f>
        <v>OE1;PR_10;ACT_135</v>
      </c>
      <c r="C510" s="170" t="s">
        <v>9</v>
      </c>
      <c r="D510" s="171" t="str">
        <f>VLOOKUP(Revisión_Avance_Periodo!$C510,Componentes_BD!$F$1:$G$5,2,FALSE)</f>
        <v>Fortalecer la Vigilancia.</v>
      </c>
      <c r="E510" s="106" t="s">
        <v>12</v>
      </c>
      <c r="F510" s="89">
        <v>10</v>
      </c>
      <c r="G510" s="89" t="str">
        <f>VLOOKUP(Revisión_Avance_Periodo!$A510,BD_Seguimiento_OAP_2019!$A$2:$G$294,7,FALSE)</f>
        <v>PAI</v>
      </c>
      <c r="H510" s="89" t="str">
        <f>VLOOKUP(Revisión_Avance_Periodo!$A510,BD_Seguimiento_OAP_2019!$A$2:$J$294,10,FALSE)</f>
        <v>PAI_04 - Talento Humano</v>
      </c>
      <c r="I510" s="89" t="s">
        <v>539</v>
      </c>
      <c r="J510" s="89" t="str">
        <f>VLOOKUP(Revisión_Avance_Periodo!$I510,BD_Seguimiento_OAP_2019!$L:$M,2,FALSE)</f>
        <v>Entregar la dotación de vestido y calzado.</v>
      </c>
      <c r="K510" s="106" t="s">
        <v>8</v>
      </c>
      <c r="L510" s="172">
        <v>4.4642857142857152E-4</v>
      </c>
      <c r="M510" s="173" t="s">
        <v>108</v>
      </c>
      <c r="N510" s="190">
        <f>INDEX(BD_Seguimiento_OAP_2019!$AH$3:$AS$294,MATCH(Revisión_Avance_Periodo!$I510,BD_Seguimiento_OAP_2019!$L$3:$L$294,0),MATCH(Revisión_Avance_Periodo!$M510,BD_Seguimiento_OAP_2019!$AH$2:$AS$2,0))</f>
        <v>1</v>
      </c>
      <c r="O510" s="190">
        <f>INDEX(BD_Seguimiento_OAP_2019!$AV$3:$BG$294,MATCH(Revisión_Avance_Periodo!$I510,BD_Seguimiento_OAP_2019!$L$3:$L$294,0),MATCH(Revisión_Avance_Periodo!$M510,BD_Seguimiento_OAP_2019!$AV$2:$BG$2,0))</f>
        <v>0</v>
      </c>
      <c r="P510" s="189">
        <f t="shared" si="89"/>
        <v>0</v>
      </c>
      <c r="Q510" s="173" t="str">
        <f>VLOOKUP(P510,Tabla_Indicador_Gestion4[#All],3,TRUE)</f>
        <v>Por Ejecutar</v>
      </c>
      <c r="R510" s="229">
        <f>SUBTOTAL(9,$N$506:$N510)</f>
        <v>1</v>
      </c>
      <c r="S510" s="230">
        <f>SUBTOTAL(9,$O$506:$O510)</f>
        <v>0</v>
      </c>
      <c r="T510" s="231">
        <f>IFERROR(+Revisión_Avance_Periodo!$S510/Revisión_Avance_Periodo!$R510,0)</f>
        <v>0</v>
      </c>
      <c r="U510" s="184"/>
      <c r="V510" s="185"/>
      <c r="W510" s="183"/>
      <c r="X510" s="183"/>
      <c r="Y510" s="183"/>
      <c r="Z510" s="186"/>
      <c r="AA510" s="187"/>
    </row>
    <row r="511" spans="1:27" x14ac:dyDescent="0.25">
      <c r="A511" s="94">
        <v>43</v>
      </c>
      <c r="B511" s="96" t="str">
        <f>CONCATENATE(Revisión_Avance_Periodo!$C511,";",Revisión_Avance_Periodo!$E511,";",Revisión_Avance_Periodo!$I511)</f>
        <v>OE1;PR_10;ACT_135</v>
      </c>
      <c r="C511" s="180" t="s">
        <v>9</v>
      </c>
      <c r="D511" s="181" t="str">
        <f>VLOOKUP(Revisión_Avance_Periodo!$C511,Componentes_BD!$F$1:$G$5,2,FALSE)</f>
        <v>Fortalecer la Vigilancia.</v>
      </c>
      <c r="E511" s="119" t="s">
        <v>12</v>
      </c>
      <c r="F511" s="95">
        <v>10</v>
      </c>
      <c r="G511" s="95" t="str">
        <f>VLOOKUP(Revisión_Avance_Periodo!$A511,BD_Seguimiento_OAP_2019!$A$2:$G$294,7,FALSE)</f>
        <v>PAI</v>
      </c>
      <c r="H511" s="95" t="str">
        <f>VLOOKUP(Revisión_Avance_Periodo!$A511,BD_Seguimiento_OAP_2019!$A$2:$J$294,10,FALSE)</f>
        <v>PAI_04 - Talento Humano</v>
      </c>
      <c r="I511" s="95" t="s">
        <v>539</v>
      </c>
      <c r="J511" s="95" t="str">
        <f>VLOOKUP(Revisión_Avance_Periodo!$I511,BD_Seguimiento_OAP_2019!$L:$M,2,FALSE)</f>
        <v>Entregar la dotación de vestido y calzado.</v>
      </c>
      <c r="K511" s="119" t="s">
        <v>8</v>
      </c>
      <c r="L511" s="172">
        <v>4.4642857142857152E-4</v>
      </c>
      <c r="M511" s="182" t="s">
        <v>109</v>
      </c>
      <c r="N511" s="190">
        <f>INDEX(BD_Seguimiento_OAP_2019!$AH$3:$AS$294,MATCH(Revisión_Avance_Periodo!$I511,BD_Seguimiento_OAP_2019!$L$3:$L$294,0),MATCH(Revisión_Avance_Periodo!$M511,BD_Seguimiento_OAP_2019!$AH$2:$AS$2,0))</f>
        <v>0</v>
      </c>
      <c r="O511" s="190">
        <f>INDEX(BD_Seguimiento_OAP_2019!$AV$3:$BG$294,MATCH(Revisión_Avance_Periodo!$I511,BD_Seguimiento_OAP_2019!$L$3:$L$294,0),MATCH(Revisión_Avance_Periodo!$M511,BD_Seguimiento_OAP_2019!$AV$2:$BG$2,0))</f>
        <v>0</v>
      </c>
      <c r="P511" s="175">
        <f t="shared" ref="P511:P513" si="101">IFERROR((O511/N511),0)</f>
        <v>0</v>
      </c>
      <c r="Q511" s="182" t="str">
        <f>VLOOKUP(P511,Tabla_Indicador_Gestion4[#All],3,TRUE)</f>
        <v>Por Ejecutar</v>
      </c>
      <c r="R511" s="229">
        <f>SUBTOTAL(9,$N$506:$N511)</f>
        <v>1</v>
      </c>
      <c r="S511" s="230">
        <f>SUBTOTAL(9,$O$506:$O511)</f>
        <v>0</v>
      </c>
      <c r="T511" s="231">
        <f>IFERROR(+Revisión_Avance_Periodo!$S511/Revisión_Avance_Periodo!$R511,0)</f>
        <v>0</v>
      </c>
      <c r="U511" s="184"/>
      <c r="V511" s="185"/>
      <c r="W511" s="183"/>
      <c r="X511" s="183"/>
      <c r="Y511" s="183"/>
      <c r="Z511" s="186"/>
      <c r="AA511" s="187"/>
    </row>
    <row r="512" spans="1:27" x14ac:dyDescent="0.25">
      <c r="A512" s="88">
        <v>43</v>
      </c>
      <c r="B512" s="91" t="str">
        <f>CONCATENATE(Revisión_Avance_Periodo!$C512,";",Revisión_Avance_Periodo!$E512,";",Revisión_Avance_Periodo!$I512)</f>
        <v>OE1;PR_10;ACT_135</v>
      </c>
      <c r="C512" s="170" t="s">
        <v>9</v>
      </c>
      <c r="D512" s="171" t="str">
        <f>VLOOKUP(Revisión_Avance_Periodo!$C512,Componentes_BD!$F$1:$G$5,2,FALSE)</f>
        <v>Fortalecer la Vigilancia.</v>
      </c>
      <c r="E512" s="106" t="s">
        <v>12</v>
      </c>
      <c r="F512" s="89">
        <v>10</v>
      </c>
      <c r="G512" s="89" t="str">
        <f>VLOOKUP(Revisión_Avance_Periodo!$A512,BD_Seguimiento_OAP_2019!$A$2:$G$294,7,FALSE)</f>
        <v>PAI</v>
      </c>
      <c r="H512" s="89" t="str">
        <f>VLOOKUP(Revisión_Avance_Periodo!$A512,BD_Seguimiento_OAP_2019!$A$2:$J$294,10,FALSE)</f>
        <v>PAI_04 - Talento Humano</v>
      </c>
      <c r="I512" s="89" t="s">
        <v>539</v>
      </c>
      <c r="J512" s="89" t="str">
        <f>VLOOKUP(Revisión_Avance_Periodo!$I512,BD_Seguimiento_OAP_2019!$L:$M,2,FALSE)</f>
        <v>Entregar la dotación de vestido y calzado.</v>
      </c>
      <c r="K512" s="106" t="s">
        <v>8</v>
      </c>
      <c r="L512" s="172">
        <v>4.4642857142857152E-4</v>
      </c>
      <c r="M512" s="173" t="s">
        <v>110</v>
      </c>
      <c r="N512" s="190">
        <f>INDEX(BD_Seguimiento_OAP_2019!$AH$3:$AS$294,MATCH(Revisión_Avance_Periodo!$I512,BD_Seguimiento_OAP_2019!$L$3:$L$294,0),MATCH(Revisión_Avance_Periodo!$M512,BD_Seguimiento_OAP_2019!$AH$2:$AS$2,0))</f>
        <v>0</v>
      </c>
      <c r="O512" s="190">
        <f>INDEX(BD_Seguimiento_OAP_2019!$AV$3:$BG$294,MATCH(Revisión_Avance_Periodo!$I512,BD_Seguimiento_OAP_2019!$L$3:$L$294,0),MATCH(Revisión_Avance_Periodo!$M512,BD_Seguimiento_OAP_2019!$AV$2:$BG$2,0))</f>
        <v>0</v>
      </c>
      <c r="P512" s="175">
        <f t="shared" si="101"/>
        <v>0</v>
      </c>
      <c r="Q512" s="173" t="str">
        <f>VLOOKUP(P512,Tabla_Indicador_Gestion4[#All],3,TRUE)</f>
        <v>Por Ejecutar</v>
      </c>
      <c r="R512" s="229">
        <f>SUBTOTAL(9,$N$506:$N512)</f>
        <v>1</v>
      </c>
      <c r="S512" s="230">
        <f>SUBTOTAL(9,$O$506:$O512)</f>
        <v>0</v>
      </c>
      <c r="T512" s="231">
        <f>IFERROR(+Revisión_Avance_Periodo!$S512/Revisión_Avance_Periodo!$R512,0)</f>
        <v>0</v>
      </c>
      <c r="U512" s="184"/>
      <c r="V512" s="185"/>
      <c r="W512" s="183"/>
      <c r="X512" s="183"/>
      <c r="Y512" s="183"/>
      <c r="Z512" s="186"/>
      <c r="AA512" s="187"/>
    </row>
    <row r="513" spans="1:27" x14ac:dyDescent="0.25">
      <c r="A513" s="94">
        <v>43</v>
      </c>
      <c r="B513" s="96" t="str">
        <f>CONCATENATE(Revisión_Avance_Periodo!$C513,";",Revisión_Avance_Periodo!$E513,";",Revisión_Avance_Periodo!$I513)</f>
        <v>OE1;PR_10;ACT_135</v>
      </c>
      <c r="C513" s="180" t="s">
        <v>9</v>
      </c>
      <c r="D513" s="181" t="str">
        <f>VLOOKUP(Revisión_Avance_Periodo!$C513,Componentes_BD!$F$1:$G$5,2,FALSE)</f>
        <v>Fortalecer la Vigilancia.</v>
      </c>
      <c r="E513" s="119" t="s">
        <v>12</v>
      </c>
      <c r="F513" s="95">
        <v>10</v>
      </c>
      <c r="G513" s="95" t="str">
        <f>VLOOKUP(Revisión_Avance_Periodo!$A513,BD_Seguimiento_OAP_2019!$A$2:$G$294,7,FALSE)</f>
        <v>PAI</v>
      </c>
      <c r="H513" s="95" t="str">
        <f>VLOOKUP(Revisión_Avance_Periodo!$A513,BD_Seguimiento_OAP_2019!$A$2:$J$294,10,FALSE)</f>
        <v>PAI_04 - Talento Humano</v>
      </c>
      <c r="I513" s="95" t="s">
        <v>539</v>
      </c>
      <c r="J513" s="95" t="str">
        <f>VLOOKUP(Revisión_Avance_Periodo!$I513,BD_Seguimiento_OAP_2019!$L:$M,2,FALSE)</f>
        <v>Entregar la dotación de vestido y calzado.</v>
      </c>
      <c r="K513" s="119" t="s">
        <v>8</v>
      </c>
      <c r="L513" s="172">
        <v>4.4642857142857152E-4</v>
      </c>
      <c r="M513" s="182" t="s">
        <v>111</v>
      </c>
      <c r="N513" s="190">
        <f>INDEX(BD_Seguimiento_OAP_2019!$AH$3:$AS$294,MATCH(Revisión_Avance_Periodo!$I513,BD_Seguimiento_OAP_2019!$L$3:$L$294,0),MATCH(Revisión_Avance_Periodo!$M513,BD_Seguimiento_OAP_2019!$AH$2:$AS$2,0))</f>
        <v>0</v>
      </c>
      <c r="O513" s="190">
        <f>INDEX(BD_Seguimiento_OAP_2019!$AV$3:$BG$294,MATCH(Revisión_Avance_Periodo!$I513,BD_Seguimiento_OAP_2019!$L$3:$L$294,0),MATCH(Revisión_Avance_Periodo!$M513,BD_Seguimiento_OAP_2019!$AV$2:$BG$2,0))</f>
        <v>0</v>
      </c>
      <c r="P513" s="175">
        <f t="shared" si="101"/>
        <v>0</v>
      </c>
      <c r="Q513" s="182" t="str">
        <f>VLOOKUP(P513,Tabla_Indicador_Gestion4[#All],3,TRUE)</f>
        <v>Por Ejecutar</v>
      </c>
      <c r="R513" s="229">
        <f>SUBTOTAL(9,$N$506:$N513)</f>
        <v>1</v>
      </c>
      <c r="S513" s="230">
        <f>SUBTOTAL(9,$O$506:$O513)</f>
        <v>0</v>
      </c>
      <c r="T513" s="231">
        <f>IFERROR(+Revisión_Avance_Periodo!$S513/Revisión_Avance_Periodo!$R513,0)</f>
        <v>0</v>
      </c>
      <c r="U513" s="184"/>
      <c r="V513" s="185"/>
      <c r="W513" s="183"/>
      <c r="X513" s="183"/>
      <c r="Y513" s="183"/>
      <c r="Z513" s="186"/>
      <c r="AA513" s="187"/>
    </row>
    <row r="514" spans="1:27" x14ac:dyDescent="0.25">
      <c r="A514" s="88">
        <v>43</v>
      </c>
      <c r="B514" s="91" t="str">
        <f>CONCATENATE(Revisión_Avance_Periodo!$C514,";",Revisión_Avance_Periodo!$E514,";",Revisión_Avance_Periodo!$I514)</f>
        <v>OE1;PR_10;ACT_135</v>
      </c>
      <c r="C514" s="170" t="s">
        <v>9</v>
      </c>
      <c r="D514" s="171" t="str">
        <f>VLOOKUP(Revisión_Avance_Periodo!$C514,Componentes_BD!$F$1:$G$5,2,FALSE)</f>
        <v>Fortalecer la Vigilancia.</v>
      </c>
      <c r="E514" s="106" t="s">
        <v>12</v>
      </c>
      <c r="F514" s="89">
        <v>10</v>
      </c>
      <c r="G514" s="89" t="str">
        <f>VLOOKUP(Revisión_Avance_Periodo!$A514,BD_Seguimiento_OAP_2019!$A$2:$G$294,7,FALSE)</f>
        <v>PAI</v>
      </c>
      <c r="H514" s="89" t="str">
        <f>VLOOKUP(Revisión_Avance_Periodo!$A514,BD_Seguimiento_OAP_2019!$A$2:$J$294,10,FALSE)</f>
        <v>PAI_04 - Talento Humano</v>
      </c>
      <c r="I514" s="89" t="s">
        <v>539</v>
      </c>
      <c r="J514" s="89" t="str">
        <f>VLOOKUP(Revisión_Avance_Periodo!$I514,BD_Seguimiento_OAP_2019!$L:$M,2,FALSE)</f>
        <v>Entregar la dotación de vestido y calzado.</v>
      </c>
      <c r="K514" s="106" t="s">
        <v>8</v>
      </c>
      <c r="L514" s="172">
        <v>4.4642857142857152E-4</v>
      </c>
      <c r="M514" s="173" t="s">
        <v>112</v>
      </c>
      <c r="N514" s="190">
        <f>INDEX(BD_Seguimiento_OAP_2019!$AH$3:$AS$294,MATCH(Revisión_Avance_Periodo!$I514,BD_Seguimiento_OAP_2019!$L$3:$L$294,0),MATCH(Revisión_Avance_Periodo!$M514,BD_Seguimiento_OAP_2019!$AH$2:$AS$2,0))</f>
        <v>1</v>
      </c>
      <c r="O514" s="190">
        <f>INDEX(BD_Seguimiento_OAP_2019!$AV$3:$BG$294,MATCH(Revisión_Avance_Periodo!$I514,BD_Seguimiento_OAP_2019!$L$3:$L$294,0),MATCH(Revisión_Avance_Periodo!$M514,BD_Seguimiento_OAP_2019!$AV$2:$BG$2,0))</f>
        <v>0</v>
      </c>
      <c r="P514" s="189">
        <f t="shared" si="89"/>
        <v>0</v>
      </c>
      <c r="Q514" s="173" t="str">
        <f>VLOOKUP(P514,Tabla_Indicador_Gestion4[#All],3,TRUE)</f>
        <v>Por Ejecutar</v>
      </c>
      <c r="R514" s="229">
        <f>SUBTOTAL(9,$N$506:$N514)</f>
        <v>2</v>
      </c>
      <c r="S514" s="230">
        <f>SUBTOTAL(9,$O$506:$O514)</f>
        <v>0</v>
      </c>
      <c r="T514" s="231">
        <f>IFERROR(+Revisión_Avance_Periodo!$S514/Revisión_Avance_Periodo!$R514,0)</f>
        <v>0</v>
      </c>
      <c r="U514" s="184"/>
      <c r="V514" s="185"/>
      <c r="W514" s="183"/>
      <c r="X514" s="183"/>
      <c r="Y514" s="183"/>
      <c r="Z514" s="186"/>
      <c r="AA514" s="187"/>
    </row>
    <row r="515" spans="1:27" x14ac:dyDescent="0.25">
      <c r="A515" s="94">
        <v>43</v>
      </c>
      <c r="B515" s="96" t="str">
        <f>CONCATENATE(Revisión_Avance_Periodo!$C515,";",Revisión_Avance_Periodo!$E515,";",Revisión_Avance_Periodo!$I515)</f>
        <v>OE1;PR_10;ACT_135</v>
      </c>
      <c r="C515" s="180" t="s">
        <v>9</v>
      </c>
      <c r="D515" s="181" t="str">
        <f>VLOOKUP(Revisión_Avance_Periodo!$C515,Componentes_BD!$F$1:$G$5,2,FALSE)</f>
        <v>Fortalecer la Vigilancia.</v>
      </c>
      <c r="E515" s="119" t="s">
        <v>12</v>
      </c>
      <c r="F515" s="95">
        <v>10</v>
      </c>
      <c r="G515" s="95" t="str">
        <f>VLOOKUP(Revisión_Avance_Periodo!$A515,BD_Seguimiento_OAP_2019!$A$2:$G$294,7,FALSE)</f>
        <v>PAI</v>
      </c>
      <c r="H515" s="95" t="str">
        <f>VLOOKUP(Revisión_Avance_Periodo!$A515,BD_Seguimiento_OAP_2019!$A$2:$J$294,10,FALSE)</f>
        <v>PAI_04 - Talento Humano</v>
      </c>
      <c r="I515" s="95" t="s">
        <v>539</v>
      </c>
      <c r="J515" s="95" t="str">
        <f>VLOOKUP(Revisión_Avance_Periodo!$I515,BD_Seguimiento_OAP_2019!$L:$M,2,FALSE)</f>
        <v>Entregar la dotación de vestido y calzado.</v>
      </c>
      <c r="K515" s="119" t="s">
        <v>8</v>
      </c>
      <c r="L515" s="172">
        <v>4.4642857142857152E-4</v>
      </c>
      <c r="M515" s="182" t="s">
        <v>113</v>
      </c>
      <c r="N515" s="190">
        <f>INDEX(BD_Seguimiento_OAP_2019!$AH$3:$AS$294,MATCH(Revisión_Avance_Periodo!$I515,BD_Seguimiento_OAP_2019!$L$3:$L$294,0),MATCH(Revisión_Avance_Periodo!$M515,BD_Seguimiento_OAP_2019!$AH$2:$AS$2,0))</f>
        <v>0</v>
      </c>
      <c r="O515" s="190">
        <f>INDEX(BD_Seguimiento_OAP_2019!$AV$3:$BG$294,MATCH(Revisión_Avance_Periodo!$I515,BD_Seguimiento_OAP_2019!$L$3:$L$294,0),MATCH(Revisión_Avance_Periodo!$M515,BD_Seguimiento_OAP_2019!$AV$2:$BG$2,0))</f>
        <v>0</v>
      </c>
      <c r="P515" s="175">
        <f t="shared" ref="P515:P516" si="102">IFERROR((O515/N515),0)</f>
        <v>0</v>
      </c>
      <c r="Q515" s="182" t="str">
        <f>VLOOKUP(P515,Tabla_Indicador_Gestion4[#All],3,TRUE)</f>
        <v>Por Ejecutar</v>
      </c>
      <c r="R515" s="229">
        <f>SUBTOTAL(9,$N$506:$N515)</f>
        <v>2</v>
      </c>
      <c r="S515" s="230">
        <f>SUBTOTAL(9,$O$506:$O515)</f>
        <v>0</v>
      </c>
      <c r="T515" s="231">
        <f>IFERROR(+Revisión_Avance_Periodo!$S515/Revisión_Avance_Periodo!$R515,0)</f>
        <v>0</v>
      </c>
      <c r="U515" s="184"/>
      <c r="V515" s="185"/>
      <c r="W515" s="183"/>
      <c r="X515" s="183"/>
      <c r="Y515" s="183"/>
      <c r="Z515" s="186"/>
      <c r="AA515" s="187"/>
    </row>
    <row r="516" spans="1:27" x14ac:dyDescent="0.25">
      <c r="A516" s="88">
        <v>43</v>
      </c>
      <c r="B516" s="91" t="str">
        <f>CONCATENATE(Revisión_Avance_Periodo!$C516,";",Revisión_Avance_Periodo!$E516,";",Revisión_Avance_Periodo!$I516)</f>
        <v>OE1;PR_10;ACT_135</v>
      </c>
      <c r="C516" s="170" t="s">
        <v>9</v>
      </c>
      <c r="D516" s="171" t="str">
        <f>VLOOKUP(Revisión_Avance_Periodo!$C516,Componentes_BD!$F$1:$G$5,2,FALSE)</f>
        <v>Fortalecer la Vigilancia.</v>
      </c>
      <c r="E516" s="106" t="s">
        <v>12</v>
      </c>
      <c r="F516" s="89">
        <v>10</v>
      </c>
      <c r="G516" s="89" t="str">
        <f>VLOOKUP(Revisión_Avance_Periodo!$A516,BD_Seguimiento_OAP_2019!$A$2:$G$294,7,FALSE)</f>
        <v>PAI</v>
      </c>
      <c r="H516" s="89" t="str">
        <f>VLOOKUP(Revisión_Avance_Periodo!$A516,BD_Seguimiento_OAP_2019!$A$2:$J$294,10,FALSE)</f>
        <v>PAI_04 - Talento Humano</v>
      </c>
      <c r="I516" s="89" t="s">
        <v>539</v>
      </c>
      <c r="J516" s="89" t="str">
        <f>VLOOKUP(Revisión_Avance_Periodo!$I516,BD_Seguimiento_OAP_2019!$L:$M,2,FALSE)</f>
        <v>Entregar la dotación de vestido y calzado.</v>
      </c>
      <c r="K516" s="106" t="s">
        <v>8</v>
      </c>
      <c r="L516" s="172">
        <v>4.4642857142857152E-4</v>
      </c>
      <c r="M516" s="173" t="s">
        <v>114</v>
      </c>
      <c r="N516" s="190">
        <f>INDEX(BD_Seguimiento_OAP_2019!$AH$3:$AS$294,MATCH(Revisión_Avance_Periodo!$I516,BD_Seguimiento_OAP_2019!$L$3:$L$294,0),MATCH(Revisión_Avance_Periodo!$M516,BD_Seguimiento_OAP_2019!$AH$2:$AS$2,0))</f>
        <v>0</v>
      </c>
      <c r="O516" s="190">
        <f>INDEX(BD_Seguimiento_OAP_2019!$AV$3:$BG$294,MATCH(Revisión_Avance_Periodo!$I516,BD_Seguimiento_OAP_2019!$L$3:$L$294,0),MATCH(Revisión_Avance_Periodo!$M516,BD_Seguimiento_OAP_2019!$AV$2:$BG$2,0))</f>
        <v>0</v>
      </c>
      <c r="P516" s="175">
        <f t="shared" si="102"/>
        <v>0</v>
      </c>
      <c r="Q516" s="173" t="str">
        <f>VLOOKUP(P516,Tabla_Indicador_Gestion4[#All],3,TRUE)</f>
        <v>Por Ejecutar</v>
      </c>
      <c r="R516" s="229">
        <f>SUBTOTAL(9,$N$506:$N516)</f>
        <v>2</v>
      </c>
      <c r="S516" s="230">
        <f>SUBTOTAL(9,$O$506:$O516)</f>
        <v>0</v>
      </c>
      <c r="T516" s="231">
        <f>IFERROR(+Revisión_Avance_Periodo!$S516/Revisión_Avance_Periodo!$R516,0)</f>
        <v>0</v>
      </c>
      <c r="U516" s="184"/>
      <c r="V516" s="185"/>
      <c r="W516" s="183"/>
      <c r="X516" s="183"/>
      <c r="Y516" s="183"/>
      <c r="Z516" s="186"/>
      <c r="AA516" s="187"/>
    </row>
    <row r="517" spans="1:27" ht="15.75" thickBot="1" x14ac:dyDescent="0.3">
      <c r="A517" s="94">
        <v>43</v>
      </c>
      <c r="B517" s="96" t="str">
        <f>CONCATENATE(Revisión_Avance_Periodo!$C517,";",Revisión_Avance_Periodo!$E517,";",Revisión_Avance_Periodo!$I517)</f>
        <v>OE1;PR_10;ACT_135</v>
      </c>
      <c r="C517" s="180" t="s">
        <v>9</v>
      </c>
      <c r="D517" s="181" t="str">
        <f>VLOOKUP(Revisión_Avance_Periodo!$C517,Componentes_BD!$F$1:$G$5,2,FALSE)</f>
        <v>Fortalecer la Vigilancia.</v>
      </c>
      <c r="E517" s="119" t="s">
        <v>12</v>
      </c>
      <c r="F517" s="95">
        <v>10</v>
      </c>
      <c r="G517" s="95" t="str">
        <f>VLOOKUP(Revisión_Avance_Periodo!$A517,BD_Seguimiento_OAP_2019!$A$2:$G$294,7,FALSE)</f>
        <v>PAI</v>
      </c>
      <c r="H517" s="95" t="str">
        <f>VLOOKUP(Revisión_Avance_Periodo!$A517,BD_Seguimiento_OAP_2019!$A$2:$J$294,10,FALSE)</f>
        <v>PAI_04 - Talento Humano</v>
      </c>
      <c r="I517" s="95" t="s">
        <v>539</v>
      </c>
      <c r="J517" s="95" t="str">
        <f>VLOOKUP(Revisión_Avance_Periodo!$I517,BD_Seguimiento_OAP_2019!$L:$M,2,FALSE)</f>
        <v>Entregar la dotación de vestido y calzado.</v>
      </c>
      <c r="K517" s="119" t="s">
        <v>8</v>
      </c>
      <c r="L517" s="172">
        <v>4.4642857142857152E-4</v>
      </c>
      <c r="M517" s="182" t="s">
        <v>115</v>
      </c>
      <c r="N517" s="190">
        <f>INDEX(BD_Seguimiento_OAP_2019!$AH$3:$AS$294,MATCH(Revisión_Avance_Periodo!$I517,BD_Seguimiento_OAP_2019!$L$3:$L$294,0),MATCH(Revisión_Avance_Periodo!$M517,BD_Seguimiento_OAP_2019!$AH$2:$AS$2,0))</f>
        <v>1</v>
      </c>
      <c r="O517" s="190">
        <f>INDEX(BD_Seguimiento_OAP_2019!$AV$3:$BG$294,MATCH(Revisión_Avance_Periodo!$I517,BD_Seguimiento_OAP_2019!$L$3:$L$294,0),MATCH(Revisión_Avance_Periodo!$M517,BD_Seguimiento_OAP_2019!$AV$2:$BG$2,0))</f>
        <v>0</v>
      </c>
      <c r="P517" s="188">
        <f t="shared" ref="P517:P578" si="103">O517/N517</f>
        <v>0</v>
      </c>
      <c r="Q517" s="182" t="str">
        <f>VLOOKUP(P517,Tabla_Indicador_Gestion4[#All],3,TRUE)</f>
        <v>Por Ejecutar</v>
      </c>
      <c r="R517" s="229">
        <f>SUBTOTAL(9,$N$506:$N517)</f>
        <v>3</v>
      </c>
      <c r="S517" s="230">
        <f>SUBTOTAL(9,$O$506:$O517)</f>
        <v>0</v>
      </c>
      <c r="T517" s="231">
        <f>IFERROR(+Revisión_Avance_Periodo!$S517/Revisión_Avance_Periodo!$R517,0)</f>
        <v>0</v>
      </c>
      <c r="U517" s="184"/>
      <c r="V517" s="185"/>
      <c r="W517" s="183"/>
      <c r="X517" s="183"/>
      <c r="Y517" s="183"/>
      <c r="Z517" s="186"/>
      <c r="AA517" s="187"/>
    </row>
    <row r="518" spans="1:27" x14ac:dyDescent="0.25">
      <c r="A518" s="88">
        <v>44</v>
      </c>
      <c r="B518" s="91" t="str">
        <f>CONCATENATE(Revisión_Avance_Periodo!$C518,";",Revisión_Avance_Periodo!$E518,";",Revisión_Avance_Periodo!$I518)</f>
        <v>OE1;PR_10;ACT_136</v>
      </c>
      <c r="C518" s="170" t="s">
        <v>9</v>
      </c>
      <c r="D518" s="171" t="str">
        <f>VLOOKUP(Revisión_Avance_Periodo!$C518,Componentes_BD!$F$1:$G$5,2,FALSE)</f>
        <v>Fortalecer la Vigilancia.</v>
      </c>
      <c r="E518" s="106" t="s">
        <v>12</v>
      </c>
      <c r="F518" s="89">
        <v>10</v>
      </c>
      <c r="G518" s="89" t="str">
        <f>VLOOKUP(Revisión_Avance_Periodo!$A518,BD_Seguimiento_OAP_2019!$A$2:$G$294,7,FALSE)</f>
        <v>PAI</v>
      </c>
      <c r="H518" s="89" t="str">
        <f>VLOOKUP(Revisión_Avance_Periodo!$A518,BD_Seguimiento_OAP_2019!$A$2:$J$294,10,FALSE)</f>
        <v>PAI_04 - Talento Humano</v>
      </c>
      <c r="I518" s="89" t="s">
        <v>544</v>
      </c>
      <c r="J518" s="89" t="str">
        <f>VLOOKUP(Revisión_Avance_Periodo!$I518,BD_Seguimiento_OAP_2019!$L:$M,2,FALSE)</f>
        <v>Organizar Gestión en SST ( Extender actividades a las regionales)</v>
      </c>
      <c r="K518" s="106" t="s">
        <v>8</v>
      </c>
      <c r="L518" s="172">
        <v>4.4642857142857152E-4</v>
      </c>
      <c r="M518" s="173" t="s">
        <v>104</v>
      </c>
      <c r="N518" s="190">
        <f>INDEX(BD_Seguimiento_OAP_2019!$AH$3:$AS$294,MATCH(Revisión_Avance_Periodo!$I518,BD_Seguimiento_OAP_2019!$L$3:$L$294,0),MATCH(Revisión_Avance_Periodo!$M518,BD_Seguimiento_OAP_2019!$AH$2:$AS$2,0))</f>
        <v>3</v>
      </c>
      <c r="O518" s="190">
        <f>INDEX(BD_Seguimiento_OAP_2019!$AV$3:$BG$294,MATCH(Revisión_Avance_Periodo!$I518,BD_Seguimiento_OAP_2019!$L$3:$L$294,0),MATCH(Revisión_Avance_Periodo!$M518,BD_Seguimiento_OAP_2019!$AV$2:$BG$2,0))</f>
        <v>3</v>
      </c>
      <c r="P518" s="189">
        <f t="shared" si="103"/>
        <v>1</v>
      </c>
      <c r="Q518" s="173" t="str">
        <f>VLOOKUP(P518,Tabla_Indicador_Gestion4[#All],3,TRUE)</f>
        <v>Culminada</v>
      </c>
      <c r="R518" s="232">
        <f>SUBTOTAL(9,$N$518:$N518)</f>
        <v>3</v>
      </c>
      <c r="S518" s="233">
        <f>SUBTOTAL(9,$O$518:$O518)</f>
        <v>3</v>
      </c>
      <c r="T518" s="234">
        <f>IFERROR(+Revisión_Avance_Periodo!$S518/Revisión_Avance_Periodo!$R518,0)</f>
        <v>1</v>
      </c>
      <c r="U518" s="191">
        <f>SUBTOTAL(9,N518:N529)</f>
        <v>41</v>
      </c>
      <c r="V518" s="192">
        <f>SUBTOTAL(9,O518:O529)</f>
        <v>19</v>
      </c>
      <c r="W518" s="176">
        <f t="shared" ref="W518" si="104">+V518/U518</f>
        <v>0.46341463414634149</v>
      </c>
      <c r="X518" s="176"/>
      <c r="Y518" s="176">
        <f>100%-Revisión_Avance_Periodo!$W518</f>
        <v>0.53658536585365857</v>
      </c>
      <c r="Z518" s="178" t="str">
        <f>VLOOKUP(W518,Tabla_Indicador_Gestion4[],3,TRUE)</f>
        <v>En Tramite</v>
      </c>
      <c r="AA518" s="179">
        <f>Revisión_Avance_Periodo!$W518*Revisión_Avance_Periodo!$L518</f>
        <v>2.0688153310104536E-4</v>
      </c>
    </row>
    <row r="519" spans="1:27" x14ac:dyDescent="0.25">
      <c r="A519" s="94">
        <v>44</v>
      </c>
      <c r="B519" s="96" t="str">
        <f>CONCATENATE(Revisión_Avance_Periodo!$C519,";",Revisión_Avance_Periodo!$E519,";",Revisión_Avance_Periodo!$I519)</f>
        <v>OE1;PR_10;ACT_136</v>
      </c>
      <c r="C519" s="180" t="s">
        <v>9</v>
      </c>
      <c r="D519" s="181" t="str">
        <f>VLOOKUP(Revisión_Avance_Periodo!$C519,Componentes_BD!$F$1:$G$5,2,FALSE)</f>
        <v>Fortalecer la Vigilancia.</v>
      </c>
      <c r="E519" s="119" t="s">
        <v>12</v>
      </c>
      <c r="F519" s="95">
        <v>10</v>
      </c>
      <c r="G519" s="95" t="str">
        <f>VLOOKUP(Revisión_Avance_Periodo!$A519,BD_Seguimiento_OAP_2019!$A$2:$G$294,7,FALSE)</f>
        <v>PAI</v>
      </c>
      <c r="H519" s="95" t="str">
        <f>VLOOKUP(Revisión_Avance_Periodo!$A519,BD_Seguimiento_OAP_2019!$A$2:$J$294,10,FALSE)</f>
        <v>PAI_04 - Talento Humano</v>
      </c>
      <c r="I519" s="95" t="s">
        <v>544</v>
      </c>
      <c r="J519" s="95" t="str">
        <f>VLOOKUP(Revisión_Avance_Periodo!$I519,BD_Seguimiento_OAP_2019!$L:$M,2,FALSE)</f>
        <v>Organizar Gestión en SST ( Extender actividades a las regionales)</v>
      </c>
      <c r="K519" s="119" t="s">
        <v>8</v>
      </c>
      <c r="L519" s="172">
        <v>4.4642857142857152E-4</v>
      </c>
      <c r="M519" s="182" t="s">
        <v>105</v>
      </c>
      <c r="N519" s="190">
        <f>INDEX(BD_Seguimiento_OAP_2019!$AH$3:$AS$294,MATCH(Revisión_Avance_Periodo!$I519,BD_Seguimiento_OAP_2019!$L$3:$L$294,0),MATCH(Revisión_Avance_Periodo!$M519,BD_Seguimiento_OAP_2019!$AH$2:$AS$2,0))</f>
        <v>4</v>
      </c>
      <c r="O519" s="190">
        <f>INDEX(BD_Seguimiento_OAP_2019!$AV$3:$BG$294,MATCH(Revisión_Avance_Periodo!$I519,BD_Seguimiento_OAP_2019!$L$3:$L$294,0),MATCH(Revisión_Avance_Periodo!$M519,BD_Seguimiento_OAP_2019!$AV$2:$BG$2,0))</f>
        <v>4</v>
      </c>
      <c r="P519" s="188">
        <f t="shared" si="103"/>
        <v>1</v>
      </c>
      <c r="Q519" s="182" t="str">
        <f>VLOOKUP(P519,Tabla_Indicador_Gestion4[#All],3,TRUE)</f>
        <v>Culminada</v>
      </c>
      <c r="R519" s="229">
        <f>SUBTOTAL(9,$N$518:$N519)</f>
        <v>7</v>
      </c>
      <c r="S519" s="230">
        <f>SUBTOTAL(9,$O$518:$O519)</f>
        <v>7</v>
      </c>
      <c r="T519" s="231">
        <f>IFERROR(+Revisión_Avance_Periodo!$S519/Revisión_Avance_Periodo!$R519,0)</f>
        <v>1</v>
      </c>
      <c r="U519" s="184"/>
      <c r="V519" s="185"/>
      <c r="W519" s="183"/>
      <c r="X519" s="183"/>
      <c r="Y519" s="183"/>
      <c r="Z519" s="186"/>
      <c r="AA519" s="187"/>
    </row>
    <row r="520" spans="1:27" x14ac:dyDescent="0.25">
      <c r="A520" s="88">
        <v>44</v>
      </c>
      <c r="B520" s="91" t="str">
        <f>CONCATENATE(Revisión_Avance_Periodo!$C520,";",Revisión_Avance_Periodo!$E520,";",Revisión_Avance_Periodo!$I520)</f>
        <v>OE1;PR_10;ACT_136</v>
      </c>
      <c r="C520" s="170" t="s">
        <v>9</v>
      </c>
      <c r="D520" s="171" t="str">
        <f>VLOOKUP(Revisión_Avance_Periodo!$C520,Componentes_BD!$F$1:$G$5,2,FALSE)</f>
        <v>Fortalecer la Vigilancia.</v>
      </c>
      <c r="E520" s="106" t="s">
        <v>12</v>
      </c>
      <c r="F520" s="89">
        <v>10</v>
      </c>
      <c r="G520" s="89" t="str">
        <f>VLOOKUP(Revisión_Avance_Periodo!$A520,BD_Seguimiento_OAP_2019!$A$2:$G$294,7,FALSE)</f>
        <v>PAI</v>
      </c>
      <c r="H520" s="89" t="str">
        <f>VLOOKUP(Revisión_Avance_Periodo!$A520,BD_Seguimiento_OAP_2019!$A$2:$J$294,10,FALSE)</f>
        <v>PAI_04 - Talento Humano</v>
      </c>
      <c r="I520" s="89" t="s">
        <v>544</v>
      </c>
      <c r="J520" s="89" t="str">
        <f>VLOOKUP(Revisión_Avance_Periodo!$I520,BD_Seguimiento_OAP_2019!$L:$M,2,FALSE)</f>
        <v>Organizar Gestión en SST ( Extender actividades a las regionales)</v>
      </c>
      <c r="K520" s="106" t="s">
        <v>8</v>
      </c>
      <c r="L520" s="172">
        <v>4.4642857142857152E-4</v>
      </c>
      <c r="M520" s="173" t="s">
        <v>106</v>
      </c>
      <c r="N520" s="190">
        <f>INDEX(BD_Seguimiento_OAP_2019!$AH$3:$AS$294,MATCH(Revisión_Avance_Periodo!$I520,BD_Seguimiento_OAP_2019!$L$3:$L$294,0),MATCH(Revisión_Avance_Periodo!$M520,BD_Seguimiento_OAP_2019!$AH$2:$AS$2,0))</f>
        <v>3</v>
      </c>
      <c r="O520" s="190">
        <f>INDEX(BD_Seguimiento_OAP_2019!$AV$3:$BG$294,MATCH(Revisión_Avance_Periodo!$I520,BD_Seguimiento_OAP_2019!$L$3:$L$294,0),MATCH(Revisión_Avance_Periodo!$M520,BD_Seguimiento_OAP_2019!$AV$2:$BG$2,0))</f>
        <v>3</v>
      </c>
      <c r="P520" s="189">
        <f t="shared" si="103"/>
        <v>1</v>
      </c>
      <c r="Q520" s="173" t="str">
        <f>VLOOKUP(P520,Tabla_Indicador_Gestion4[#All],3,TRUE)</f>
        <v>Culminada</v>
      </c>
      <c r="R520" s="229">
        <f>SUBTOTAL(9,$N$518:$N520)</f>
        <v>10</v>
      </c>
      <c r="S520" s="230">
        <f>SUBTOTAL(9,$O$518:$O520)</f>
        <v>10</v>
      </c>
      <c r="T520" s="231">
        <f>IFERROR(+Revisión_Avance_Periodo!$S520/Revisión_Avance_Periodo!$R520,0)</f>
        <v>1</v>
      </c>
      <c r="U520" s="184"/>
      <c r="V520" s="185"/>
      <c r="W520" s="183"/>
      <c r="X520" s="183"/>
      <c r="Y520" s="183"/>
      <c r="Z520" s="186"/>
      <c r="AA520" s="187"/>
    </row>
    <row r="521" spans="1:27" x14ac:dyDescent="0.25">
      <c r="A521" s="94">
        <v>44</v>
      </c>
      <c r="B521" s="96" t="str">
        <f>CONCATENATE(Revisión_Avance_Periodo!$C521,";",Revisión_Avance_Periodo!$E521,";",Revisión_Avance_Periodo!$I521)</f>
        <v>OE1;PR_10;ACT_136</v>
      </c>
      <c r="C521" s="180" t="s">
        <v>9</v>
      </c>
      <c r="D521" s="181" t="str">
        <f>VLOOKUP(Revisión_Avance_Periodo!$C521,Componentes_BD!$F$1:$G$5,2,FALSE)</f>
        <v>Fortalecer la Vigilancia.</v>
      </c>
      <c r="E521" s="119" t="s">
        <v>12</v>
      </c>
      <c r="F521" s="95">
        <v>10</v>
      </c>
      <c r="G521" s="95" t="str">
        <f>VLOOKUP(Revisión_Avance_Periodo!$A521,BD_Seguimiento_OAP_2019!$A$2:$G$294,7,FALSE)</f>
        <v>PAI</v>
      </c>
      <c r="H521" s="95" t="str">
        <f>VLOOKUP(Revisión_Avance_Periodo!$A521,BD_Seguimiento_OAP_2019!$A$2:$J$294,10,FALSE)</f>
        <v>PAI_04 - Talento Humano</v>
      </c>
      <c r="I521" s="95" t="s">
        <v>544</v>
      </c>
      <c r="J521" s="95" t="str">
        <f>VLOOKUP(Revisión_Avance_Periodo!$I521,BD_Seguimiento_OAP_2019!$L:$M,2,FALSE)</f>
        <v>Organizar Gestión en SST ( Extender actividades a las regionales)</v>
      </c>
      <c r="K521" s="119" t="s">
        <v>8</v>
      </c>
      <c r="L521" s="172">
        <v>4.4642857142857152E-4</v>
      </c>
      <c r="M521" s="182" t="s">
        <v>107</v>
      </c>
      <c r="N521" s="190">
        <f>INDEX(BD_Seguimiento_OAP_2019!$AH$3:$AS$294,MATCH(Revisión_Avance_Periodo!$I521,BD_Seguimiento_OAP_2019!$L$3:$L$294,0),MATCH(Revisión_Avance_Periodo!$M521,BD_Seguimiento_OAP_2019!$AH$2:$AS$2,0))</f>
        <v>3</v>
      </c>
      <c r="O521" s="190">
        <f>INDEX(BD_Seguimiento_OAP_2019!$AV$3:$BG$294,MATCH(Revisión_Avance_Periodo!$I521,BD_Seguimiento_OAP_2019!$L$3:$L$294,0),MATCH(Revisión_Avance_Periodo!$M521,BD_Seguimiento_OAP_2019!$AV$2:$BG$2,0))</f>
        <v>3</v>
      </c>
      <c r="P521" s="188">
        <f t="shared" si="103"/>
        <v>1</v>
      </c>
      <c r="Q521" s="182" t="str">
        <f>VLOOKUP(P521,Tabla_Indicador_Gestion4[#All],3,TRUE)</f>
        <v>Culminada</v>
      </c>
      <c r="R521" s="229">
        <f>SUBTOTAL(9,$N$518:$N521)</f>
        <v>13</v>
      </c>
      <c r="S521" s="230">
        <f>SUBTOTAL(9,$O$518:$O521)</f>
        <v>13</v>
      </c>
      <c r="T521" s="231">
        <f>IFERROR(+Revisión_Avance_Periodo!$S521/Revisión_Avance_Periodo!$R521,0)</f>
        <v>1</v>
      </c>
      <c r="U521" s="184"/>
      <c r="V521" s="185"/>
      <c r="W521" s="183"/>
      <c r="X521" s="183"/>
      <c r="Y521" s="183"/>
      <c r="Z521" s="186"/>
      <c r="AA521" s="187"/>
    </row>
    <row r="522" spans="1:27" x14ac:dyDescent="0.25">
      <c r="A522" s="88">
        <v>44</v>
      </c>
      <c r="B522" s="91" t="str">
        <f>CONCATENATE(Revisión_Avance_Periodo!$C522,";",Revisión_Avance_Periodo!$E522,";",Revisión_Avance_Periodo!$I522)</f>
        <v>OE1;PR_10;ACT_136</v>
      </c>
      <c r="C522" s="170" t="s">
        <v>9</v>
      </c>
      <c r="D522" s="171" t="str">
        <f>VLOOKUP(Revisión_Avance_Periodo!$C522,Componentes_BD!$F$1:$G$5,2,FALSE)</f>
        <v>Fortalecer la Vigilancia.</v>
      </c>
      <c r="E522" s="106" t="s">
        <v>12</v>
      </c>
      <c r="F522" s="89">
        <v>10</v>
      </c>
      <c r="G522" s="89" t="str">
        <f>VLOOKUP(Revisión_Avance_Periodo!$A522,BD_Seguimiento_OAP_2019!$A$2:$G$294,7,FALSE)</f>
        <v>PAI</v>
      </c>
      <c r="H522" s="89" t="str">
        <f>VLOOKUP(Revisión_Avance_Periodo!$A522,BD_Seguimiento_OAP_2019!$A$2:$J$294,10,FALSE)</f>
        <v>PAI_04 - Talento Humano</v>
      </c>
      <c r="I522" s="89" t="s">
        <v>544</v>
      </c>
      <c r="J522" s="89" t="str">
        <f>VLOOKUP(Revisión_Avance_Periodo!$I522,BD_Seguimiento_OAP_2019!$L:$M,2,FALSE)</f>
        <v>Organizar Gestión en SST ( Extender actividades a las regionales)</v>
      </c>
      <c r="K522" s="106" t="s">
        <v>8</v>
      </c>
      <c r="L522" s="172">
        <v>4.4642857142857152E-4</v>
      </c>
      <c r="M522" s="173" t="s">
        <v>108</v>
      </c>
      <c r="N522" s="190">
        <f>INDEX(BD_Seguimiento_OAP_2019!$AH$3:$AS$294,MATCH(Revisión_Avance_Periodo!$I522,BD_Seguimiento_OAP_2019!$L$3:$L$294,0),MATCH(Revisión_Avance_Periodo!$M522,BD_Seguimiento_OAP_2019!$AH$2:$AS$2,0))</f>
        <v>3</v>
      </c>
      <c r="O522" s="190">
        <f>INDEX(BD_Seguimiento_OAP_2019!$AV$3:$BG$294,MATCH(Revisión_Avance_Periodo!$I522,BD_Seguimiento_OAP_2019!$L$3:$L$294,0),MATCH(Revisión_Avance_Periodo!$M522,BD_Seguimiento_OAP_2019!$AV$2:$BG$2,0))</f>
        <v>3</v>
      </c>
      <c r="P522" s="189">
        <f t="shared" si="103"/>
        <v>1</v>
      </c>
      <c r="Q522" s="173" t="str">
        <f>VLOOKUP(P522,Tabla_Indicador_Gestion4[#All],3,TRUE)</f>
        <v>Culminada</v>
      </c>
      <c r="R522" s="229">
        <f>SUBTOTAL(9,$N$518:$N522)</f>
        <v>16</v>
      </c>
      <c r="S522" s="230">
        <f>SUBTOTAL(9,$O$518:$O522)</f>
        <v>16</v>
      </c>
      <c r="T522" s="231">
        <f>IFERROR(+Revisión_Avance_Periodo!$S522/Revisión_Avance_Periodo!$R522,0)</f>
        <v>1</v>
      </c>
      <c r="U522" s="184"/>
      <c r="V522" s="185"/>
      <c r="W522" s="183"/>
      <c r="X522" s="183"/>
      <c r="Y522" s="183"/>
      <c r="Z522" s="186"/>
      <c r="AA522" s="187"/>
    </row>
    <row r="523" spans="1:27" x14ac:dyDescent="0.25">
      <c r="A523" s="94">
        <v>44</v>
      </c>
      <c r="B523" s="96" t="str">
        <f>CONCATENATE(Revisión_Avance_Periodo!$C523,";",Revisión_Avance_Periodo!$E523,";",Revisión_Avance_Periodo!$I523)</f>
        <v>OE1;PR_10;ACT_136</v>
      </c>
      <c r="C523" s="180" t="s">
        <v>9</v>
      </c>
      <c r="D523" s="181" t="str">
        <f>VLOOKUP(Revisión_Avance_Periodo!$C523,Componentes_BD!$F$1:$G$5,2,FALSE)</f>
        <v>Fortalecer la Vigilancia.</v>
      </c>
      <c r="E523" s="119" t="s">
        <v>12</v>
      </c>
      <c r="F523" s="95">
        <v>10</v>
      </c>
      <c r="G523" s="95" t="str">
        <f>VLOOKUP(Revisión_Avance_Periodo!$A523,BD_Seguimiento_OAP_2019!$A$2:$G$294,7,FALSE)</f>
        <v>PAI</v>
      </c>
      <c r="H523" s="95" t="str">
        <f>VLOOKUP(Revisión_Avance_Periodo!$A523,BD_Seguimiento_OAP_2019!$A$2:$J$294,10,FALSE)</f>
        <v>PAI_04 - Talento Humano</v>
      </c>
      <c r="I523" s="95" t="s">
        <v>544</v>
      </c>
      <c r="J523" s="95" t="str">
        <f>VLOOKUP(Revisión_Avance_Periodo!$I523,BD_Seguimiento_OAP_2019!$L:$M,2,FALSE)</f>
        <v>Organizar Gestión en SST ( Extender actividades a las regionales)</v>
      </c>
      <c r="K523" s="119" t="s">
        <v>8</v>
      </c>
      <c r="L523" s="172">
        <v>4.4642857142857152E-4</v>
      </c>
      <c r="M523" s="182" t="s">
        <v>109</v>
      </c>
      <c r="N523" s="190">
        <f>INDEX(BD_Seguimiento_OAP_2019!$AH$3:$AS$294,MATCH(Revisión_Avance_Periodo!$I523,BD_Seguimiento_OAP_2019!$L$3:$L$294,0),MATCH(Revisión_Avance_Periodo!$M523,BD_Seguimiento_OAP_2019!$AH$2:$AS$2,0))</f>
        <v>3</v>
      </c>
      <c r="O523" s="190">
        <f>INDEX(BD_Seguimiento_OAP_2019!$AV$3:$BG$294,MATCH(Revisión_Avance_Periodo!$I523,BD_Seguimiento_OAP_2019!$L$3:$L$294,0),MATCH(Revisión_Avance_Periodo!$M523,BD_Seguimiento_OAP_2019!$AV$2:$BG$2,0))</f>
        <v>3</v>
      </c>
      <c r="P523" s="188">
        <f t="shared" si="103"/>
        <v>1</v>
      </c>
      <c r="Q523" s="182" t="str">
        <f>VLOOKUP(P523,Tabla_Indicador_Gestion4[#All],3,TRUE)</f>
        <v>Culminada</v>
      </c>
      <c r="R523" s="229">
        <f>SUBTOTAL(9,$N$518:$N523)</f>
        <v>19</v>
      </c>
      <c r="S523" s="230">
        <f>SUBTOTAL(9,$O$518:$O523)</f>
        <v>19</v>
      </c>
      <c r="T523" s="231">
        <f>IFERROR(+Revisión_Avance_Periodo!$S523/Revisión_Avance_Periodo!$R523,0)</f>
        <v>1</v>
      </c>
      <c r="U523" s="184"/>
      <c r="V523" s="185"/>
      <c r="W523" s="183"/>
      <c r="X523" s="183"/>
      <c r="Y523" s="183"/>
      <c r="Z523" s="186"/>
      <c r="AA523" s="187"/>
    </row>
    <row r="524" spans="1:27" x14ac:dyDescent="0.25">
      <c r="A524" s="88">
        <v>44</v>
      </c>
      <c r="B524" s="91" t="str">
        <f>CONCATENATE(Revisión_Avance_Periodo!$C524,";",Revisión_Avance_Periodo!$E524,";",Revisión_Avance_Periodo!$I524)</f>
        <v>OE1;PR_10;ACT_136</v>
      </c>
      <c r="C524" s="170" t="s">
        <v>9</v>
      </c>
      <c r="D524" s="171" t="str">
        <f>VLOOKUP(Revisión_Avance_Periodo!$C524,Componentes_BD!$F$1:$G$5,2,FALSE)</f>
        <v>Fortalecer la Vigilancia.</v>
      </c>
      <c r="E524" s="106" t="s">
        <v>12</v>
      </c>
      <c r="F524" s="89">
        <v>10</v>
      </c>
      <c r="G524" s="89" t="str">
        <f>VLOOKUP(Revisión_Avance_Periodo!$A524,BD_Seguimiento_OAP_2019!$A$2:$G$294,7,FALSE)</f>
        <v>PAI</v>
      </c>
      <c r="H524" s="89" t="str">
        <f>VLOOKUP(Revisión_Avance_Periodo!$A524,BD_Seguimiento_OAP_2019!$A$2:$J$294,10,FALSE)</f>
        <v>PAI_04 - Talento Humano</v>
      </c>
      <c r="I524" s="89" t="s">
        <v>544</v>
      </c>
      <c r="J524" s="89" t="str">
        <f>VLOOKUP(Revisión_Avance_Periodo!$I524,BD_Seguimiento_OAP_2019!$L:$M,2,FALSE)</f>
        <v>Organizar Gestión en SST ( Extender actividades a las regionales)</v>
      </c>
      <c r="K524" s="106" t="s">
        <v>8</v>
      </c>
      <c r="L524" s="172">
        <v>4.4642857142857152E-4</v>
      </c>
      <c r="M524" s="173" t="s">
        <v>110</v>
      </c>
      <c r="N524" s="190">
        <f>INDEX(BD_Seguimiento_OAP_2019!$AH$3:$AS$294,MATCH(Revisión_Avance_Periodo!$I524,BD_Seguimiento_OAP_2019!$L$3:$L$294,0),MATCH(Revisión_Avance_Periodo!$M524,BD_Seguimiento_OAP_2019!$AH$2:$AS$2,0))</f>
        <v>3</v>
      </c>
      <c r="O524" s="190">
        <f>INDEX(BD_Seguimiento_OAP_2019!$AV$3:$BG$294,MATCH(Revisión_Avance_Periodo!$I524,BD_Seguimiento_OAP_2019!$L$3:$L$294,0),MATCH(Revisión_Avance_Periodo!$M524,BD_Seguimiento_OAP_2019!$AV$2:$BG$2,0))</f>
        <v>0</v>
      </c>
      <c r="P524" s="189">
        <f t="shared" si="103"/>
        <v>0</v>
      </c>
      <c r="Q524" s="173" t="str">
        <f>VLOOKUP(P524,Tabla_Indicador_Gestion4[#All],3,TRUE)</f>
        <v>Por Ejecutar</v>
      </c>
      <c r="R524" s="229">
        <f>SUBTOTAL(9,$N$518:$N524)</f>
        <v>22</v>
      </c>
      <c r="S524" s="230">
        <f>SUBTOTAL(9,$O$518:$O524)</f>
        <v>19</v>
      </c>
      <c r="T524" s="231">
        <f>IFERROR(+Revisión_Avance_Periodo!$S524/Revisión_Avance_Periodo!$R524,0)</f>
        <v>0.86363636363636365</v>
      </c>
      <c r="U524" s="184"/>
      <c r="V524" s="185"/>
      <c r="W524" s="183"/>
      <c r="X524" s="183"/>
      <c r="Y524" s="183"/>
      <c r="Z524" s="186"/>
      <c r="AA524" s="187"/>
    </row>
    <row r="525" spans="1:27" x14ac:dyDescent="0.25">
      <c r="A525" s="94">
        <v>44</v>
      </c>
      <c r="B525" s="96" t="str">
        <f>CONCATENATE(Revisión_Avance_Periodo!$C525,";",Revisión_Avance_Periodo!$E525,";",Revisión_Avance_Periodo!$I525)</f>
        <v>OE1;PR_10;ACT_136</v>
      </c>
      <c r="C525" s="180" t="s">
        <v>9</v>
      </c>
      <c r="D525" s="181" t="str">
        <f>VLOOKUP(Revisión_Avance_Periodo!$C525,Componentes_BD!$F$1:$G$5,2,FALSE)</f>
        <v>Fortalecer la Vigilancia.</v>
      </c>
      <c r="E525" s="119" t="s">
        <v>12</v>
      </c>
      <c r="F525" s="95">
        <v>10</v>
      </c>
      <c r="G525" s="95" t="str">
        <f>VLOOKUP(Revisión_Avance_Periodo!$A525,BD_Seguimiento_OAP_2019!$A$2:$G$294,7,FALSE)</f>
        <v>PAI</v>
      </c>
      <c r="H525" s="95" t="str">
        <f>VLOOKUP(Revisión_Avance_Periodo!$A525,BD_Seguimiento_OAP_2019!$A$2:$J$294,10,FALSE)</f>
        <v>PAI_04 - Talento Humano</v>
      </c>
      <c r="I525" s="95" t="s">
        <v>544</v>
      </c>
      <c r="J525" s="95" t="str">
        <f>VLOOKUP(Revisión_Avance_Periodo!$I525,BD_Seguimiento_OAP_2019!$L:$M,2,FALSE)</f>
        <v>Organizar Gestión en SST ( Extender actividades a las regionales)</v>
      </c>
      <c r="K525" s="119" t="s">
        <v>8</v>
      </c>
      <c r="L525" s="172">
        <v>4.4642857142857152E-4</v>
      </c>
      <c r="M525" s="182" t="s">
        <v>111</v>
      </c>
      <c r="N525" s="190">
        <f>INDEX(BD_Seguimiento_OAP_2019!$AH$3:$AS$294,MATCH(Revisión_Avance_Periodo!$I525,BD_Seguimiento_OAP_2019!$L$3:$L$294,0),MATCH(Revisión_Avance_Periodo!$M525,BD_Seguimiento_OAP_2019!$AH$2:$AS$2,0))</f>
        <v>4</v>
      </c>
      <c r="O525" s="190">
        <f>INDEX(BD_Seguimiento_OAP_2019!$AV$3:$BG$294,MATCH(Revisión_Avance_Periodo!$I525,BD_Seguimiento_OAP_2019!$L$3:$L$294,0),MATCH(Revisión_Avance_Periodo!$M525,BD_Seguimiento_OAP_2019!$AV$2:$BG$2,0))</f>
        <v>0</v>
      </c>
      <c r="P525" s="188">
        <f t="shared" si="103"/>
        <v>0</v>
      </c>
      <c r="Q525" s="182" t="str">
        <f>VLOOKUP(P525,Tabla_Indicador_Gestion4[#All],3,TRUE)</f>
        <v>Por Ejecutar</v>
      </c>
      <c r="R525" s="229">
        <f>SUBTOTAL(9,$N$518:$N525)</f>
        <v>26</v>
      </c>
      <c r="S525" s="230">
        <f>SUBTOTAL(9,$O$518:$O525)</f>
        <v>19</v>
      </c>
      <c r="T525" s="231">
        <f>IFERROR(+Revisión_Avance_Periodo!$S525/Revisión_Avance_Periodo!$R525,0)</f>
        <v>0.73076923076923073</v>
      </c>
      <c r="U525" s="184"/>
      <c r="V525" s="185"/>
      <c r="W525" s="183"/>
      <c r="X525" s="183"/>
      <c r="Y525" s="183"/>
      <c r="Z525" s="186"/>
      <c r="AA525" s="187"/>
    </row>
    <row r="526" spans="1:27" x14ac:dyDescent="0.25">
      <c r="A526" s="88">
        <v>44</v>
      </c>
      <c r="B526" s="91" t="str">
        <f>CONCATENATE(Revisión_Avance_Periodo!$C526,";",Revisión_Avance_Periodo!$E526,";",Revisión_Avance_Periodo!$I526)</f>
        <v>OE1;PR_10;ACT_136</v>
      </c>
      <c r="C526" s="170" t="s">
        <v>9</v>
      </c>
      <c r="D526" s="171" t="str">
        <f>VLOOKUP(Revisión_Avance_Periodo!$C526,Componentes_BD!$F$1:$G$5,2,FALSE)</f>
        <v>Fortalecer la Vigilancia.</v>
      </c>
      <c r="E526" s="106" t="s">
        <v>12</v>
      </c>
      <c r="F526" s="89">
        <v>10</v>
      </c>
      <c r="G526" s="89" t="str">
        <f>VLOOKUP(Revisión_Avance_Periodo!$A526,BD_Seguimiento_OAP_2019!$A$2:$G$294,7,FALSE)</f>
        <v>PAI</v>
      </c>
      <c r="H526" s="89" t="str">
        <f>VLOOKUP(Revisión_Avance_Periodo!$A526,BD_Seguimiento_OAP_2019!$A$2:$J$294,10,FALSE)</f>
        <v>PAI_04 - Talento Humano</v>
      </c>
      <c r="I526" s="89" t="s">
        <v>544</v>
      </c>
      <c r="J526" s="89" t="str">
        <f>VLOOKUP(Revisión_Avance_Periodo!$I526,BD_Seguimiento_OAP_2019!$L:$M,2,FALSE)</f>
        <v>Organizar Gestión en SST ( Extender actividades a las regionales)</v>
      </c>
      <c r="K526" s="106" t="s">
        <v>8</v>
      </c>
      <c r="L526" s="172">
        <v>4.4642857142857152E-4</v>
      </c>
      <c r="M526" s="173" t="s">
        <v>112</v>
      </c>
      <c r="N526" s="190">
        <f>INDEX(BD_Seguimiento_OAP_2019!$AH$3:$AS$294,MATCH(Revisión_Avance_Periodo!$I526,BD_Seguimiento_OAP_2019!$L$3:$L$294,0),MATCH(Revisión_Avance_Periodo!$M526,BD_Seguimiento_OAP_2019!$AH$2:$AS$2,0))</f>
        <v>3</v>
      </c>
      <c r="O526" s="190">
        <f>INDEX(BD_Seguimiento_OAP_2019!$AV$3:$BG$294,MATCH(Revisión_Avance_Periodo!$I526,BD_Seguimiento_OAP_2019!$L$3:$L$294,0),MATCH(Revisión_Avance_Periodo!$M526,BD_Seguimiento_OAP_2019!$AV$2:$BG$2,0))</f>
        <v>0</v>
      </c>
      <c r="P526" s="189">
        <f t="shared" si="103"/>
        <v>0</v>
      </c>
      <c r="Q526" s="173" t="str">
        <f>VLOOKUP(P526,Tabla_Indicador_Gestion4[#All],3,TRUE)</f>
        <v>Por Ejecutar</v>
      </c>
      <c r="R526" s="229">
        <f>SUBTOTAL(9,$N$518:$N526)</f>
        <v>29</v>
      </c>
      <c r="S526" s="230">
        <f>SUBTOTAL(9,$O$518:$O526)</f>
        <v>19</v>
      </c>
      <c r="T526" s="231">
        <f>IFERROR(+Revisión_Avance_Periodo!$S526/Revisión_Avance_Periodo!$R526,0)</f>
        <v>0.65517241379310343</v>
      </c>
      <c r="U526" s="184"/>
      <c r="V526" s="185"/>
      <c r="W526" s="183"/>
      <c r="X526" s="183"/>
      <c r="Y526" s="183"/>
      <c r="Z526" s="186"/>
      <c r="AA526" s="187"/>
    </row>
    <row r="527" spans="1:27" x14ac:dyDescent="0.25">
      <c r="A527" s="94">
        <v>44</v>
      </c>
      <c r="B527" s="96" t="str">
        <f>CONCATENATE(Revisión_Avance_Periodo!$C527,";",Revisión_Avance_Periodo!$E527,";",Revisión_Avance_Periodo!$I527)</f>
        <v>OE1;PR_10;ACT_136</v>
      </c>
      <c r="C527" s="180" t="s">
        <v>9</v>
      </c>
      <c r="D527" s="181" t="str">
        <f>VLOOKUP(Revisión_Avance_Periodo!$C527,Componentes_BD!$F$1:$G$5,2,FALSE)</f>
        <v>Fortalecer la Vigilancia.</v>
      </c>
      <c r="E527" s="119" t="s">
        <v>12</v>
      </c>
      <c r="F527" s="95">
        <v>10</v>
      </c>
      <c r="G527" s="95" t="str">
        <f>VLOOKUP(Revisión_Avance_Periodo!$A527,BD_Seguimiento_OAP_2019!$A$2:$G$294,7,FALSE)</f>
        <v>PAI</v>
      </c>
      <c r="H527" s="95" t="str">
        <f>VLOOKUP(Revisión_Avance_Periodo!$A527,BD_Seguimiento_OAP_2019!$A$2:$J$294,10,FALSE)</f>
        <v>PAI_04 - Talento Humano</v>
      </c>
      <c r="I527" s="95" t="s">
        <v>544</v>
      </c>
      <c r="J527" s="95" t="str">
        <f>VLOOKUP(Revisión_Avance_Periodo!$I527,BD_Seguimiento_OAP_2019!$L:$M,2,FALSE)</f>
        <v>Organizar Gestión en SST ( Extender actividades a las regionales)</v>
      </c>
      <c r="K527" s="119" t="s">
        <v>8</v>
      </c>
      <c r="L527" s="172">
        <v>4.4642857142857152E-4</v>
      </c>
      <c r="M527" s="182" t="s">
        <v>113</v>
      </c>
      <c r="N527" s="190">
        <f>INDEX(BD_Seguimiento_OAP_2019!$AH$3:$AS$294,MATCH(Revisión_Avance_Periodo!$I527,BD_Seguimiento_OAP_2019!$L$3:$L$294,0),MATCH(Revisión_Avance_Periodo!$M527,BD_Seguimiento_OAP_2019!$AH$2:$AS$2,0))</f>
        <v>4</v>
      </c>
      <c r="O527" s="190">
        <f>INDEX(BD_Seguimiento_OAP_2019!$AV$3:$BG$294,MATCH(Revisión_Avance_Periodo!$I527,BD_Seguimiento_OAP_2019!$L$3:$L$294,0),MATCH(Revisión_Avance_Periodo!$M527,BD_Seguimiento_OAP_2019!$AV$2:$BG$2,0))</f>
        <v>0</v>
      </c>
      <c r="P527" s="188">
        <f t="shared" si="103"/>
        <v>0</v>
      </c>
      <c r="Q527" s="182" t="str">
        <f>VLOOKUP(P527,Tabla_Indicador_Gestion4[#All],3,TRUE)</f>
        <v>Por Ejecutar</v>
      </c>
      <c r="R527" s="229">
        <f>SUBTOTAL(9,$N$518:$N527)</f>
        <v>33</v>
      </c>
      <c r="S527" s="230">
        <f>SUBTOTAL(9,$O$518:$O527)</f>
        <v>19</v>
      </c>
      <c r="T527" s="231">
        <f>IFERROR(+Revisión_Avance_Periodo!$S527/Revisión_Avance_Periodo!$R527,0)</f>
        <v>0.5757575757575758</v>
      </c>
      <c r="U527" s="184"/>
      <c r="V527" s="185"/>
      <c r="W527" s="183"/>
      <c r="X527" s="183"/>
      <c r="Y527" s="183"/>
      <c r="Z527" s="186"/>
      <c r="AA527" s="187"/>
    </row>
    <row r="528" spans="1:27" x14ac:dyDescent="0.25">
      <c r="A528" s="88">
        <v>44</v>
      </c>
      <c r="B528" s="91" t="str">
        <f>CONCATENATE(Revisión_Avance_Periodo!$C528,";",Revisión_Avance_Periodo!$E528,";",Revisión_Avance_Periodo!$I528)</f>
        <v>OE1;PR_10;ACT_136</v>
      </c>
      <c r="C528" s="170" t="s">
        <v>9</v>
      </c>
      <c r="D528" s="171" t="str">
        <f>VLOOKUP(Revisión_Avance_Periodo!$C528,Componentes_BD!$F$1:$G$5,2,FALSE)</f>
        <v>Fortalecer la Vigilancia.</v>
      </c>
      <c r="E528" s="106" t="s">
        <v>12</v>
      </c>
      <c r="F528" s="89">
        <v>10</v>
      </c>
      <c r="G528" s="89" t="str">
        <f>VLOOKUP(Revisión_Avance_Periodo!$A528,BD_Seguimiento_OAP_2019!$A$2:$G$294,7,FALSE)</f>
        <v>PAI</v>
      </c>
      <c r="H528" s="89" t="str">
        <f>VLOOKUP(Revisión_Avance_Periodo!$A528,BD_Seguimiento_OAP_2019!$A$2:$J$294,10,FALSE)</f>
        <v>PAI_04 - Talento Humano</v>
      </c>
      <c r="I528" s="89" t="s">
        <v>544</v>
      </c>
      <c r="J528" s="89" t="str">
        <f>VLOOKUP(Revisión_Avance_Periodo!$I528,BD_Seguimiento_OAP_2019!$L:$M,2,FALSE)</f>
        <v>Organizar Gestión en SST ( Extender actividades a las regionales)</v>
      </c>
      <c r="K528" s="106" t="s">
        <v>8</v>
      </c>
      <c r="L528" s="172">
        <v>4.4642857142857152E-4</v>
      </c>
      <c r="M528" s="173" t="s">
        <v>114</v>
      </c>
      <c r="N528" s="190">
        <f>INDEX(BD_Seguimiento_OAP_2019!$AH$3:$AS$294,MATCH(Revisión_Avance_Periodo!$I528,BD_Seguimiento_OAP_2019!$L$3:$L$294,0),MATCH(Revisión_Avance_Periodo!$M528,BD_Seguimiento_OAP_2019!$AH$2:$AS$2,0))</f>
        <v>4</v>
      </c>
      <c r="O528" s="190">
        <f>INDEX(BD_Seguimiento_OAP_2019!$AV$3:$BG$294,MATCH(Revisión_Avance_Periodo!$I528,BD_Seguimiento_OAP_2019!$L$3:$L$294,0),MATCH(Revisión_Avance_Periodo!$M528,BD_Seguimiento_OAP_2019!$AV$2:$BG$2,0))</f>
        <v>0</v>
      </c>
      <c r="P528" s="189">
        <f t="shared" si="103"/>
        <v>0</v>
      </c>
      <c r="Q528" s="173" t="str">
        <f>VLOOKUP(P528,Tabla_Indicador_Gestion4[#All],3,TRUE)</f>
        <v>Por Ejecutar</v>
      </c>
      <c r="R528" s="229">
        <f>SUBTOTAL(9,$N$518:$N528)</f>
        <v>37</v>
      </c>
      <c r="S528" s="230">
        <f>SUBTOTAL(9,$O$518:$O528)</f>
        <v>19</v>
      </c>
      <c r="T528" s="231">
        <f>IFERROR(+Revisión_Avance_Periodo!$S528/Revisión_Avance_Periodo!$R528,0)</f>
        <v>0.51351351351351349</v>
      </c>
      <c r="U528" s="184"/>
      <c r="V528" s="185"/>
      <c r="W528" s="183"/>
      <c r="X528" s="183"/>
      <c r="Y528" s="183"/>
      <c r="Z528" s="186"/>
      <c r="AA528" s="187"/>
    </row>
    <row r="529" spans="1:27" ht="15.75" thickBot="1" x14ac:dyDescent="0.3">
      <c r="A529" s="94">
        <v>44</v>
      </c>
      <c r="B529" s="96" t="str">
        <f>CONCATENATE(Revisión_Avance_Periodo!$C529,";",Revisión_Avance_Periodo!$E529,";",Revisión_Avance_Periodo!$I529)</f>
        <v>OE1;PR_10;ACT_136</v>
      </c>
      <c r="C529" s="180" t="s">
        <v>9</v>
      </c>
      <c r="D529" s="181" t="str">
        <f>VLOOKUP(Revisión_Avance_Periodo!$C529,Componentes_BD!$F$1:$G$5,2,FALSE)</f>
        <v>Fortalecer la Vigilancia.</v>
      </c>
      <c r="E529" s="119" t="s">
        <v>12</v>
      </c>
      <c r="F529" s="95">
        <v>10</v>
      </c>
      <c r="G529" s="95" t="str">
        <f>VLOOKUP(Revisión_Avance_Periodo!$A529,BD_Seguimiento_OAP_2019!$A$2:$G$294,7,FALSE)</f>
        <v>PAI</v>
      </c>
      <c r="H529" s="95" t="str">
        <f>VLOOKUP(Revisión_Avance_Periodo!$A529,BD_Seguimiento_OAP_2019!$A$2:$J$294,10,FALSE)</f>
        <v>PAI_04 - Talento Humano</v>
      </c>
      <c r="I529" s="95" t="s">
        <v>544</v>
      </c>
      <c r="J529" s="95" t="str">
        <f>VLOOKUP(Revisión_Avance_Periodo!$I529,BD_Seguimiento_OAP_2019!$L:$M,2,FALSE)</f>
        <v>Organizar Gestión en SST ( Extender actividades a las regionales)</v>
      </c>
      <c r="K529" s="119" t="s">
        <v>8</v>
      </c>
      <c r="L529" s="172">
        <v>4.4642857142857152E-4</v>
      </c>
      <c r="M529" s="182" t="s">
        <v>115</v>
      </c>
      <c r="N529" s="190">
        <f>INDEX(BD_Seguimiento_OAP_2019!$AH$3:$AS$294,MATCH(Revisión_Avance_Periodo!$I529,BD_Seguimiento_OAP_2019!$L$3:$L$294,0),MATCH(Revisión_Avance_Periodo!$M529,BD_Seguimiento_OAP_2019!$AH$2:$AS$2,0))</f>
        <v>4</v>
      </c>
      <c r="O529" s="190">
        <f>INDEX(BD_Seguimiento_OAP_2019!$AV$3:$BG$294,MATCH(Revisión_Avance_Periodo!$I529,BD_Seguimiento_OAP_2019!$L$3:$L$294,0),MATCH(Revisión_Avance_Periodo!$M529,BD_Seguimiento_OAP_2019!$AV$2:$BG$2,0))</f>
        <v>0</v>
      </c>
      <c r="P529" s="188">
        <f t="shared" si="103"/>
        <v>0</v>
      </c>
      <c r="Q529" s="182" t="str">
        <f>VLOOKUP(P529,Tabla_Indicador_Gestion4[#All],3,TRUE)</f>
        <v>Por Ejecutar</v>
      </c>
      <c r="R529" s="229">
        <f>SUBTOTAL(9,$N$518:$N529)</f>
        <v>41</v>
      </c>
      <c r="S529" s="230">
        <f>SUBTOTAL(9,$O$518:$O529)</f>
        <v>19</v>
      </c>
      <c r="T529" s="231">
        <f>IFERROR(+Revisión_Avance_Periodo!$S529/Revisión_Avance_Periodo!$R529,0)</f>
        <v>0.46341463414634149</v>
      </c>
      <c r="U529" s="184"/>
      <c r="V529" s="185"/>
      <c r="W529" s="183"/>
      <c r="X529" s="183"/>
      <c r="Y529" s="183"/>
      <c r="Z529" s="186"/>
      <c r="AA529" s="187"/>
    </row>
    <row r="530" spans="1:27" x14ac:dyDescent="0.25">
      <c r="A530" s="88">
        <v>45</v>
      </c>
      <c r="B530" s="91" t="str">
        <f>CONCATENATE(Revisión_Avance_Periodo!$C530,";",Revisión_Avance_Periodo!$E530,";",Revisión_Avance_Periodo!$I530)</f>
        <v>OE1;PR_10;ACT_137</v>
      </c>
      <c r="C530" s="170" t="s">
        <v>9</v>
      </c>
      <c r="D530" s="171" t="str">
        <f>VLOOKUP(Revisión_Avance_Periodo!$C530,Componentes_BD!$F$1:$G$5,2,FALSE)</f>
        <v>Fortalecer la Vigilancia.</v>
      </c>
      <c r="E530" s="106" t="s">
        <v>12</v>
      </c>
      <c r="F530" s="89">
        <v>10</v>
      </c>
      <c r="G530" s="89" t="str">
        <f>VLOOKUP(Revisión_Avance_Periodo!$A530,BD_Seguimiento_OAP_2019!$A$2:$G$294,7,FALSE)</f>
        <v>PAI</v>
      </c>
      <c r="H530" s="89" t="str">
        <f>VLOOKUP(Revisión_Avance_Periodo!$A530,BD_Seguimiento_OAP_2019!$A$2:$J$294,10,FALSE)</f>
        <v>PAI_04 - Talento Humano</v>
      </c>
      <c r="I530" s="89" t="s">
        <v>556</v>
      </c>
      <c r="J530" s="89" t="str">
        <f>VLOOKUP(Revisión_Avance_Periodo!$I530,BD_Seguimiento_OAP_2019!$L:$M,2,FALSE)</f>
        <v>Implementar subprograma de Seguridad Industrial</v>
      </c>
      <c r="K530" s="106" t="s">
        <v>8</v>
      </c>
      <c r="L530" s="172">
        <v>4.4642857142857152E-4</v>
      </c>
      <c r="M530" s="173" t="s">
        <v>104</v>
      </c>
      <c r="N530" s="190">
        <f>INDEX(BD_Seguimiento_OAP_2019!$AH$3:$AS$294,MATCH(Revisión_Avance_Periodo!$I530,BD_Seguimiento_OAP_2019!$L$3:$L$294,0),MATCH(Revisión_Avance_Periodo!$M530,BD_Seguimiento_OAP_2019!$AH$2:$AS$2,0))</f>
        <v>0</v>
      </c>
      <c r="O530" s="190">
        <f>INDEX(BD_Seguimiento_OAP_2019!$AV$3:$BG$294,MATCH(Revisión_Avance_Periodo!$I530,BD_Seguimiento_OAP_2019!$L$3:$L$294,0),MATCH(Revisión_Avance_Periodo!$M530,BD_Seguimiento_OAP_2019!$AV$2:$BG$2,0))</f>
        <v>0</v>
      </c>
      <c r="P530" s="175">
        <f>IFERROR((O530/N530),0)</f>
        <v>0</v>
      </c>
      <c r="Q530" s="173" t="str">
        <f>VLOOKUP(P530,Tabla_Indicador_Gestion4[#All],3,TRUE)</f>
        <v>Por Ejecutar</v>
      </c>
      <c r="R530" s="232">
        <f>SUBTOTAL(9,$N$530:$N530)</f>
        <v>0</v>
      </c>
      <c r="S530" s="233">
        <f>SUBTOTAL(9,$O$530:$O530)</f>
        <v>0</v>
      </c>
      <c r="T530" s="234">
        <f>IFERROR(+Revisión_Avance_Periodo!$S530/Revisión_Avance_Periodo!$R530,0)</f>
        <v>0</v>
      </c>
      <c r="U530" s="191">
        <f>SUBTOTAL(9,N530:N541)</f>
        <v>48</v>
      </c>
      <c r="V530" s="192">
        <f>SUBTOTAL(9,O530:O541)</f>
        <v>21</v>
      </c>
      <c r="W530" s="176">
        <f t="shared" ref="W530" si="105">+V530/U530</f>
        <v>0.4375</v>
      </c>
      <c r="X530" s="176"/>
      <c r="Y530" s="176">
        <f>100%-Revisión_Avance_Periodo!$W530</f>
        <v>0.5625</v>
      </c>
      <c r="Z530" s="178" t="str">
        <f>VLOOKUP(W530,Tabla_Indicador_Gestion4[],3,TRUE)</f>
        <v>En Tramite</v>
      </c>
      <c r="AA530" s="179">
        <f>Revisión_Avance_Periodo!$W530*Revisión_Avance_Periodo!$L530</f>
        <v>1.9531250000000004E-4</v>
      </c>
    </row>
    <row r="531" spans="1:27" x14ac:dyDescent="0.25">
      <c r="A531" s="94">
        <v>45</v>
      </c>
      <c r="B531" s="96" t="str">
        <f>CONCATENATE(Revisión_Avance_Periodo!$C531,";",Revisión_Avance_Periodo!$E531,";",Revisión_Avance_Periodo!$I531)</f>
        <v>OE1;PR_10;ACT_137</v>
      </c>
      <c r="C531" s="180" t="s">
        <v>9</v>
      </c>
      <c r="D531" s="181" t="str">
        <f>VLOOKUP(Revisión_Avance_Periodo!$C531,Componentes_BD!$F$1:$G$5,2,FALSE)</f>
        <v>Fortalecer la Vigilancia.</v>
      </c>
      <c r="E531" s="119" t="s">
        <v>12</v>
      </c>
      <c r="F531" s="95">
        <v>10</v>
      </c>
      <c r="G531" s="95" t="str">
        <f>VLOOKUP(Revisión_Avance_Periodo!$A531,BD_Seguimiento_OAP_2019!$A$2:$G$294,7,FALSE)</f>
        <v>PAI</v>
      </c>
      <c r="H531" s="95" t="str">
        <f>VLOOKUP(Revisión_Avance_Periodo!$A531,BD_Seguimiento_OAP_2019!$A$2:$J$294,10,FALSE)</f>
        <v>PAI_04 - Talento Humano</v>
      </c>
      <c r="I531" s="95" t="s">
        <v>556</v>
      </c>
      <c r="J531" s="95" t="str">
        <f>VLOOKUP(Revisión_Avance_Periodo!$I531,BD_Seguimiento_OAP_2019!$L:$M,2,FALSE)</f>
        <v>Implementar subprograma de Seguridad Industrial</v>
      </c>
      <c r="K531" s="119" t="s">
        <v>8</v>
      </c>
      <c r="L531" s="172">
        <v>4.4642857142857152E-4</v>
      </c>
      <c r="M531" s="182" t="s">
        <v>105</v>
      </c>
      <c r="N531" s="190">
        <f>INDEX(BD_Seguimiento_OAP_2019!$AH$3:$AS$294,MATCH(Revisión_Avance_Periodo!$I531,BD_Seguimiento_OAP_2019!$L$3:$L$294,0),MATCH(Revisión_Avance_Periodo!$M531,BD_Seguimiento_OAP_2019!$AH$2:$AS$2,0))</f>
        <v>4</v>
      </c>
      <c r="O531" s="190">
        <f>INDEX(BD_Seguimiento_OAP_2019!$AV$3:$BG$294,MATCH(Revisión_Avance_Periodo!$I531,BD_Seguimiento_OAP_2019!$L$3:$L$294,0),MATCH(Revisión_Avance_Periodo!$M531,BD_Seguimiento_OAP_2019!$AV$2:$BG$2,0))</f>
        <v>6</v>
      </c>
      <c r="P531" s="188">
        <f t="shared" si="103"/>
        <v>1.5</v>
      </c>
      <c r="Q531" s="182" t="str">
        <f>VLOOKUP(P531,Tabla_Indicador_Gestion4[#All],3,TRUE)</f>
        <v>Culminada</v>
      </c>
      <c r="R531" s="229">
        <f>SUBTOTAL(9,$N$530:$N531)</f>
        <v>4</v>
      </c>
      <c r="S531" s="230">
        <f>SUBTOTAL(9,$O$530:$O531)</f>
        <v>6</v>
      </c>
      <c r="T531" s="231">
        <f>IFERROR(+Revisión_Avance_Periodo!$S531/Revisión_Avance_Periodo!$R531,0)</f>
        <v>1.5</v>
      </c>
      <c r="U531" s="184"/>
      <c r="V531" s="185"/>
      <c r="W531" s="183"/>
      <c r="X531" s="183"/>
      <c r="Y531" s="183"/>
      <c r="Z531" s="186"/>
      <c r="AA531" s="187"/>
    </row>
    <row r="532" spans="1:27" x14ac:dyDescent="0.25">
      <c r="A532" s="88">
        <v>45</v>
      </c>
      <c r="B532" s="91" t="str">
        <f>CONCATENATE(Revisión_Avance_Periodo!$C532,";",Revisión_Avance_Periodo!$E532,";",Revisión_Avance_Periodo!$I532)</f>
        <v>OE1;PR_10;ACT_137</v>
      </c>
      <c r="C532" s="170" t="s">
        <v>9</v>
      </c>
      <c r="D532" s="171" t="str">
        <f>VLOOKUP(Revisión_Avance_Periodo!$C532,Componentes_BD!$F$1:$G$5,2,FALSE)</f>
        <v>Fortalecer la Vigilancia.</v>
      </c>
      <c r="E532" s="106" t="s">
        <v>12</v>
      </c>
      <c r="F532" s="89">
        <v>10</v>
      </c>
      <c r="G532" s="89" t="str">
        <f>VLOOKUP(Revisión_Avance_Periodo!$A532,BD_Seguimiento_OAP_2019!$A$2:$G$294,7,FALSE)</f>
        <v>PAI</v>
      </c>
      <c r="H532" s="89" t="str">
        <f>VLOOKUP(Revisión_Avance_Periodo!$A532,BD_Seguimiento_OAP_2019!$A$2:$J$294,10,FALSE)</f>
        <v>PAI_04 - Talento Humano</v>
      </c>
      <c r="I532" s="89" t="s">
        <v>556</v>
      </c>
      <c r="J532" s="89" t="str">
        <f>VLOOKUP(Revisión_Avance_Periodo!$I532,BD_Seguimiento_OAP_2019!$L:$M,2,FALSE)</f>
        <v>Implementar subprograma de Seguridad Industrial</v>
      </c>
      <c r="K532" s="106" t="s">
        <v>8</v>
      </c>
      <c r="L532" s="172">
        <v>4.4642857142857152E-4</v>
      </c>
      <c r="M532" s="173" t="s">
        <v>106</v>
      </c>
      <c r="N532" s="190">
        <f>INDEX(BD_Seguimiento_OAP_2019!$AH$3:$AS$294,MATCH(Revisión_Avance_Periodo!$I532,BD_Seguimiento_OAP_2019!$L$3:$L$294,0),MATCH(Revisión_Avance_Periodo!$M532,BD_Seguimiento_OAP_2019!$AH$2:$AS$2,0))</f>
        <v>4</v>
      </c>
      <c r="O532" s="190">
        <f>INDEX(BD_Seguimiento_OAP_2019!$AV$3:$BG$294,MATCH(Revisión_Avance_Periodo!$I532,BD_Seguimiento_OAP_2019!$L$3:$L$294,0),MATCH(Revisión_Avance_Periodo!$M532,BD_Seguimiento_OAP_2019!$AV$2:$BG$2,0))</f>
        <v>4</v>
      </c>
      <c r="P532" s="189">
        <f t="shared" si="103"/>
        <v>1</v>
      </c>
      <c r="Q532" s="173" t="str">
        <f>VLOOKUP(P532,Tabla_Indicador_Gestion4[#All],3,TRUE)</f>
        <v>Culminada</v>
      </c>
      <c r="R532" s="229">
        <f>SUBTOTAL(9,$N$530:$N532)</f>
        <v>8</v>
      </c>
      <c r="S532" s="230">
        <f>SUBTOTAL(9,$O$530:$O532)</f>
        <v>10</v>
      </c>
      <c r="T532" s="231">
        <f>IFERROR(+Revisión_Avance_Periodo!$S532/Revisión_Avance_Periodo!$R532,0)</f>
        <v>1.25</v>
      </c>
      <c r="U532" s="184"/>
      <c r="V532" s="185"/>
      <c r="W532" s="183"/>
      <c r="X532" s="183"/>
      <c r="Y532" s="183"/>
      <c r="Z532" s="186"/>
      <c r="AA532" s="187"/>
    </row>
    <row r="533" spans="1:27" x14ac:dyDescent="0.25">
      <c r="A533" s="94">
        <v>45</v>
      </c>
      <c r="B533" s="96" t="str">
        <f>CONCATENATE(Revisión_Avance_Periodo!$C533,";",Revisión_Avance_Periodo!$E533,";",Revisión_Avance_Periodo!$I533)</f>
        <v>OE1;PR_10;ACT_137</v>
      </c>
      <c r="C533" s="180" t="s">
        <v>9</v>
      </c>
      <c r="D533" s="181" t="str">
        <f>VLOOKUP(Revisión_Avance_Periodo!$C533,Componentes_BD!$F$1:$G$5,2,FALSE)</f>
        <v>Fortalecer la Vigilancia.</v>
      </c>
      <c r="E533" s="119" t="s">
        <v>12</v>
      </c>
      <c r="F533" s="95">
        <v>10</v>
      </c>
      <c r="G533" s="95" t="str">
        <f>VLOOKUP(Revisión_Avance_Periodo!$A533,BD_Seguimiento_OAP_2019!$A$2:$G$294,7,FALSE)</f>
        <v>PAI</v>
      </c>
      <c r="H533" s="95" t="str">
        <f>VLOOKUP(Revisión_Avance_Periodo!$A533,BD_Seguimiento_OAP_2019!$A$2:$J$294,10,FALSE)</f>
        <v>PAI_04 - Talento Humano</v>
      </c>
      <c r="I533" s="95" t="s">
        <v>556</v>
      </c>
      <c r="J533" s="95" t="str">
        <f>VLOOKUP(Revisión_Avance_Periodo!$I533,BD_Seguimiento_OAP_2019!$L:$M,2,FALSE)</f>
        <v>Implementar subprograma de Seguridad Industrial</v>
      </c>
      <c r="K533" s="119" t="s">
        <v>8</v>
      </c>
      <c r="L533" s="172">
        <v>4.4642857142857152E-4</v>
      </c>
      <c r="M533" s="182" t="s">
        <v>107</v>
      </c>
      <c r="N533" s="190">
        <f>INDEX(BD_Seguimiento_OAP_2019!$AH$3:$AS$294,MATCH(Revisión_Avance_Periodo!$I533,BD_Seguimiento_OAP_2019!$L$3:$L$294,0),MATCH(Revisión_Avance_Periodo!$M533,BD_Seguimiento_OAP_2019!$AH$2:$AS$2,0))</f>
        <v>7</v>
      </c>
      <c r="O533" s="190">
        <f>INDEX(BD_Seguimiento_OAP_2019!$AV$3:$BG$294,MATCH(Revisión_Avance_Periodo!$I533,BD_Seguimiento_OAP_2019!$L$3:$L$294,0),MATCH(Revisión_Avance_Periodo!$M533,BD_Seguimiento_OAP_2019!$AV$2:$BG$2,0))</f>
        <v>7</v>
      </c>
      <c r="P533" s="188">
        <f t="shared" si="103"/>
        <v>1</v>
      </c>
      <c r="Q533" s="182" t="str">
        <f>VLOOKUP(P533,Tabla_Indicador_Gestion4[#All],3,TRUE)</f>
        <v>Culminada</v>
      </c>
      <c r="R533" s="229">
        <f>SUBTOTAL(9,$N$530:$N533)</f>
        <v>15</v>
      </c>
      <c r="S533" s="230">
        <f>SUBTOTAL(9,$O$530:$O533)</f>
        <v>17</v>
      </c>
      <c r="T533" s="231">
        <f>IFERROR(+Revisión_Avance_Periodo!$S533/Revisión_Avance_Periodo!$R533,0)</f>
        <v>1.1333333333333333</v>
      </c>
      <c r="U533" s="184"/>
      <c r="V533" s="185"/>
      <c r="W533" s="183"/>
      <c r="X533" s="183"/>
      <c r="Y533" s="183"/>
      <c r="Z533" s="186"/>
      <c r="AA533" s="187"/>
    </row>
    <row r="534" spans="1:27" x14ac:dyDescent="0.25">
      <c r="A534" s="88">
        <v>45</v>
      </c>
      <c r="B534" s="91" t="str">
        <f>CONCATENATE(Revisión_Avance_Periodo!$C534,";",Revisión_Avance_Periodo!$E534,";",Revisión_Avance_Periodo!$I534)</f>
        <v>OE1;PR_10;ACT_137</v>
      </c>
      <c r="C534" s="170" t="s">
        <v>9</v>
      </c>
      <c r="D534" s="171" t="str">
        <f>VLOOKUP(Revisión_Avance_Periodo!$C534,Componentes_BD!$F$1:$G$5,2,FALSE)</f>
        <v>Fortalecer la Vigilancia.</v>
      </c>
      <c r="E534" s="106" t="s">
        <v>12</v>
      </c>
      <c r="F534" s="89">
        <v>10</v>
      </c>
      <c r="G534" s="89" t="str">
        <f>VLOOKUP(Revisión_Avance_Periodo!$A534,BD_Seguimiento_OAP_2019!$A$2:$G$294,7,FALSE)</f>
        <v>PAI</v>
      </c>
      <c r="H534" s="89" t="str">
        <f>VLOOKUP(Revisión_Avance_Periodo!$A534,BD_Seguimiento_OAP_2019!$A$2:$J$294,10,FALSE)</f>
        <v>PAI_04 - Talento Humano</v>
      </c>
      <c r="I534" s="89" t="s">
        <v>556</v>
      </c>
      <c r="J534" s="89" t="str">
        <f>VLOOKUP(Revisión_Avance_Periodo!$I534,BD_Seguimiento_OAP_2019!$L:$M,2,FALSE)</f>
        <v>Implementar subprograma de Seguridad Industrial</v>
      </c>
      <c r="K534" s="106" t="s">
        <v>8</v>
      </c>
      <c r="L534" s="172">
        <v>4.4642857142857152E-4</v>
      </c>
      <c r="M534" s="173" t="s">
        <v>108</v>
      </c>
      <c r="N534" s="190">
        <f>INDEX(BD_Seguimiento_OAP_2019!$AH$3:$AS$294,MATCH(Revisión_Avance_Periodo!$I534,BD_Seguimiento_OAP_2019!$L$3:$L$294,0),MATCH(Revisión_Avance_Periodo!$M534,BD_Seguimiento_OAP_2019!$AH$2:$AS$2,0))</f>
        <v>4</v>
      </c>
      <c r="O534" s="190">
        <f>INDEX(BD_Seguimiento_OAP_2019!$AV$3:$BG$294,MATCH(Revisión_Avance_Periodo!$I534,BD_Seguimiento_OAP_2019!$L$3:$L$294,0),MATCH(Revisión_Avance_Periodo!$M534,BD_Seguimiento_OAP_2019!$AV$2:$BG$2,0))</f>
        <v>0</v>
      </c>
      <c r="P534" s="189">
        <f t="shared" si="103"/>
        <v>0</v>
      </c>
      <c r="Q534" s="173" t="str">
        <f>VLOOKUP(P534,Tabla_Indicador_Gestion4[#All],3,TRUE)</f>
        <v>Por Ejecutar</v>
      </c>
      <c r="R534" s="229">
        <f>SUBTOTAL(9,$N$530:$N534)</f>
        <v>19</v>
      </c>
      <c r="S534" s="230">
        <f>SUBTOTAL(9,$O$530:$O534)</f>
        <v>17</v>
      </c>
      <c r="T534" s="231">
        <f>IFERROR(+Revisión_Avance_Periodo!$S534/Revisión_Avance_Periodo!$R534,0)</f>
        <v>0.89473684210526316</v>
      </c>
      <c r="U534" s="184"/>
      <c r="V534" s="185"/>
      <c r="W534" s="183"/>
      <c r="X534" s="183"/>
      <c r="Y534" s="183"/>
      <c r="Z534" s="186"/>
      <c r="AA534" s="187"/>
    </row>
    <row r="535" spans="1:27" x14ac:dyDescent="0.25">
      <c r="A535" s="94">
        <v>45</v>
      </c>
      <c r="B535" s="96" t="str">
        <f>CONCATENATE(Revisión_Avance_Periodo!$C535,";",Revisión_Avance_Periodo!$E535,";",Revisión_Avance_Periodo!$I535)</f>
        <v>OE1;PR_10;ACT_137</v>
      </c>
      <c r="C535" s="180" t="s">
        <v>9</v>
      </c>
      <c r="D535" s="181" t="str">
        <f>VLOOKUP(Revisión_Avance_Periodo!$C535,Componentes_BD!$F$1:$G$5,2,FALSE)</f>
        <v>Fortalecer la Vigilancia.</v>
      </c>
      <c r="E535" s="119" t="s">
        <v>12</v>
      </c>
      <c r="F535" s="95">
        <v>10</v>
      </c>
      <c r="G535" s="95" t="str">
        <f>VLOOKUP(Revisión_Avance_Periodo!$A535,BD_Seguimiento_OAP_2019!$A$2:$G$294,7,FALSE)</f>
        <v>PAI</v>
      </c>
      <c r="H535" s="95" t="str">
        <f>VLOOKUP(Revisión_Avance_Periodo!$A535,BD_Seguimiento_OAP_2019!$A$2:$J$294,10,FALSE)</f>
        <v>PAI_04 - Talento Humano</v>
      </c>
      <c r="I535" s="95" t="s">
        <v>556</v>
      </c>
      <c r="J535" s="95" t="str">
        <f>VLOOKUP(Revisión_Avance_Periodo!$I535,BD_Seguimiento_OAP_2019!$L:$M,2,FALSE)</f>
        <v>Implementar subprograma de Seguridad Industrial</v>
      </c>
      <c r="K535" s="119" t="s">
        <v>8</v>
      </c>
      <c r="L535" s="172">
        <v>4.4642857142857152E-4</v>
      </c>
      <c r="M535" s="182" t="s">
        <v>109</v>
      </c>
      <c r="N535" s="190">
        <f>INDEX(BD_Seguimiento_OAP_2019!$AH$3:$AS$294,MATCH(Revisión_Avance_Periodo!$I535,BD_Seguimiento_OAP_2019!$L$3:$L$294,0),MATCH(Revisión_Avance_Periodo!$M535,BD_Seguimiento_OAP_2019!$AH$2:$AS$2,0))</f>
        <v>4</v>
      </c>
      <c r="O535" s="190">
        <f>INDEX(BD_Seguimiento_OAP_2019!$AV$3:$BG$294,MATCH(Revisión_Avance_Periodo!$I535,BD_Seguimiento_OAP_2019!$L$3:$L$294,0),MATCH(Revisión_Avance_Periodo!$M535,BD_Seguimiento_OAP_2019!$AV$2:$BG$2,0))</f>
        <v>4</v>
      </c>
      <c r="P535" s="188">
        <f t="shared" si="103"/>
        <v>1</v>
      </c>
      <c r="Q535" s="182" t="str">
        <f>VLOOKUP(P535,Tabla_Indicador_Gestion4[#All],3,TRUE)</f>
        <v>Culminada</v>
      </c>
      <c r="R535" s="229">
        <f>SUBTOTAL(9,$N$530:$N535)</f>
        <v>23</v>
      </c>
      <c r="S535" s="230">
        <f>SUBTOTAL(9,$O$530:$O535)</f>
        <v>21</v>
      </c>
      <c r="T535" s="231">
        <f>IFERROR(+Revisión_Avance_Periodo!$S535/Revisión_Avance_Periodo!$R535,0)</f>
        <v>0.91304347826086951</v>
      </c>
      <c r="U535" s="184"/>
      <c r="V535" s="185"/>
      <c r="W535" s="183"/>
      <c r="X535" s="183"/>
      <c r="Y535" s="183"/>
      <c r="Z535" s="186"/>
      <c r="AA535" s="187"/>
    </row>
    <row r="536" spans="1:27" x14ac:dyDescent="0.25">
      <c r="A536" s="88">
        <v>45</v>
      </c>
      <c r="B536" s="91" t="str">
        <f>CONCATENATE(Revisión_Avance_Periodo!$C536,";",Revisión_Avance_Periodo!$E536,";",Revisión_Avance_Periodo!$I536)</f>
        <v>OE1;PR_10;ACT_137</v>
      </c>
      <c r="C536" s="170" t="s">
        <v>9</v>
      </c>
      <c r="D536" s="171" t="str">
        <f>VLOOKUP(Revisión_Avance_Periodo!$C536,Componentes_BD!$F$1:$G$5,2,FALSE)</f>
        <v>Fortalecer la Vigilancia.</v>
      </c>
      <c r="E536" s="106" t="s">
        <v>12</v>
      </c>
      <c r="F536" s="89">
        <v>10</v>
      </c>
      <c r="G536" s="89" t="str">
        <f>VLOOKUP(Revisión_Avance_Periodo!$A536,BD_Seguimiento_OAP_2019!$A$2:$G$294,7,FALSE)</f>
        <v>PAI</v>
      </c>
      <c r="H536" s="89" t="str">
        <f>VLOOKUP(Revisión_Avance_Periodo!$A536,BD_Seguimiento_OAP_2019!$A$2:$J$294,10,FALSE)</f>
        <v>PAI_04 - Talento Humano</v>
      </c>
      <c r="I536" s="89" t="s">
        <v>556</v>
      </c>
      <c r="J536" s="89" t="str">
        <f>VLOOKUP(Revisión_Avance_Periodo!$I536,BD_Seguimiento_OAP_2019!$L:$M,2,FALSE)</f>
        <v>Implementar subprograma de Seguridad Industrial</v>
      </c>
      <c r="K536" s="106" t="s">
        <v>8</v>
      </c>
      <c r="L536" s="172">
        <v>4.4642857142857152E-4</v>
      </c>
      <c r="M536" s="173" t="s">
        <v>110</v>
      </c>
      <c r="N536" s="190">
        <f>INDEX(BD_Seguimiento_OAP_2019!$AH$3:$AS$294,MATCH(Revisión_Avance_Periodo!$I536,BD_Seguimiento_OAP_2019!$L$3:$L$294,0),MATCH(Revisión_Avance_Periodo!$M536,BD_Seguimiento_OAP_2019!$AH$2:$AS$2,0))</f>
        <v>4</v>
      </c>
      <c r="O536" s="190">
        <f>INDEX(BD_Seguimiento_OAP_2019!$AV$3:$BG$294,MATCH(Revisión_Avance_Periodo!$I536,BD_Seguimiento_OAP_2019!$L$3:$L$294,0),MATCH(Revisión_Avance_Periodo!$M536,BD_Seguimiento_OAP_2019!$AV$2:$BG$2,0))</f>
        <v>0</v>
      </c>
      <c r="P536" s="189">
        <f t="shared" si="103"/>
        <v>0</v>
      </c>
      <c r="Q536" s="173" t="str">
        <f>VLOOKUP(P536,Tabla_Indicador_Gestion4[#All],3,TRUE)</f>
        <v>Por Ejecutar</v>
      </c>
      <c r="R536" s="229">
        <f>SUBTOTAL(9,$N$530:$N536)</f>
        <v>27</v>
      </c>
      <c r="S536" s="230">
        <f>SUBTOTAL(9,$O$530:$O536)</f>
        <v>21</v>
      </c>
      <c r="T536" s="231">
        <f>IFERROR(+Revisión_Avance_Periodo!$S536/Revisión_Avance_Periodo!$R536,0)</f>
        <v>0.77777777777777779</v>
      </c>
      <c r="U536" s="184"/>
      <c r="V536" s="185"/>
      <c r="W536" s="183"/>
      <c r="X536" s="183"/>
      <c r="Y536" s="183"/>
      <c r="Z536" s="186"/>
      <c r="AA536" s="187"/>
    </row>
    <row r="537" spans="1:27" x14ac:dyDescent="0.25">
      <c r="A537" s="94">
        <v>45</v>
      </c>
      <c r="B537" s="96" t="str">
        <f>CONCATENATE(Revisión_Avance_Periodo!$C537,";",Revisión_Avance_Periodo!$E537,";",Revisión_Avance_Periodo!$I537)</f>
        <v>OE1;PR_10;ACT_137</v>
      </c>
      <c r="C537" s="180" t="s">
        <v>9</v>
      </c>
      <c r="D537" s="181" t="str">
        <f>VLOOKUP(Revisión_Avance_Periodo!$C537,Componentes_BD!$F$1:$G$5,2,FALSE)</f>
        <v>Fortalecer la Vigilancia.</v>
      </c>
      <c r="E537" s="119" t="s">
        <v>12</v>
      </c>
      <c r="F537" s="95">
        <v>10</v>
      </c>
      <c r="G537" s="95" t="str">
        <f>VLOOKUP(Revisión_Avance_Periodo!$A537,BD_Seguimiento_OAP_2019!$A$2:$G$294,7,FALSE)</f>
        <v>PAI</v>
      </c>
      <c r="H537" s="95" t="str">
        <f>VLOOKUP(Revisión_Avance_Periodo!$A537,BD_Seguimiento_OAP_2019!$A$2:$J$294,10,FALSE)</f>
        <v>PAI_04 - Talento Humano</v>
      </c>
      <c r="I537" s="95" t="s">
        <v>556</v>
      </c>
      <c r="J537" s="95" t="str">
        <f>VLOOKUP(Revisión_Avance_Periodo!$I537,BD_Seguimiento_OAP_2019!$L:$M,2,FALSE)</f>
        <v>Implementar subprograma de Seguridad Industrial</v>
      </c>
      <c r="K537" s="119" t="s">
        <v>8</v>
      </c>
      <c r="L537" s="172">
        <v>4.4642857142857152E-4</v>
      </c>
      <c r="M537" s="182" t="s">
        <v>111</v>
      </c>
      <c r="N537" s="190">
        <f>INDEX(BD_Seguimiento_OAP_2019!$AH$3:$AS$294,MATCH(Revisión_Avance_Periodo!$I537,BD_Seguimiento_OAP_2019!$L$3:$L$294,0),MATCH(Revisión_Avance_Periodo!$M537,BD_Seguimiento_OAP_2019!$AH$2:$AS$2,0))</f>
        <v>5</v>
      </c>
      <c r="O537" s="190">
        <f>INDEX(BD_Seguimiento_OAP_2019!$AV$3:$BG$294,MATCH(Revisión_Avance_Periodo!$I537,BD_Seguimiento_OAP_2019!$L$3:$L$294,0),MATCH(Revisión_Avance_Periodo!$M537,BD_Seguimiento_OAP_2019!$AV$2:$BG$2,0))</f>
        <v>0</v>
      </c>
      <c r="P537" s="188">
        <f t="shared" si="103"/>
        <v>0</v>
      </c>
      <c r="Q537" s="182" t="str">
        <f>VLOOKUP(P537,Tabla_Indicador_Gestion4[#All],3,TRUE)</f>
        <v>Por Ejecutar</v>
      </c>
      <c r="R537" s="229">
        <f>SUBTOTAL(9,$N$530:$N537)</f>
        <v>32</v>
      </c>
      <c r="S537" s="230">
        <f>SUBTOTAL(9,$O$530:$O537)</f>
        <v>21</v>
      </c>
      <c r="T537" s="231">
        <f>IFERROR(+Revisión_Avance_Periodo!$S537/Revisión_Avance_Periodo!$R537,0)</f>
        <v>0.65625</v>
      </c>
      <c r="U537" s="184"/>
      <c r="V537" s="185"/>
      <c r="W537" s="183"/>
      <c r="X537" s="183"/>
      <c r="Y537" s="183"/>
      <c r="Z537" s="186"/>
      <c r="AA537" s="187"/>
    </row>
    <row r="538" spans="1:27" x14ac:dyDescent="0.25">
      <c r="A538" s="88">
        <v>45</v>
      </c>
      <c r="B538" s="91" t="str">
        <f>CONCATENATE(Revisión_Avance_Periodo!$C538,";",Revisión_Avance_Periodo!$E538,";",Revisión_Avance_Periodo!$I538)</f>
        <v>OE1;PR_10;ACT_137</v>
      </c>
      <c r="C538" s="170" t="s">
        <v>9</v>
      </c>
      <c r="D538" s="171" t="str">
        <f>VLOOKUP(Revisión_Avance_Periodo!$C538,Componentes_BD!$F$1:$G$5,2,FALSE)</f>
        <v>Fortalecer la Vigilancia.</v>
      </c>
      <c r="E538" s="106" t="s">
        <v>12</v>
      </c>
      <c r="F538" s="89">
        <v>10</v>
      </c>
      <c r="G538" s="89" t="str">
        <f>VLOOKUP(Revisión_Avance_Periodo!$A538,BD_Seguimiento_OAP_2019!$A$2:$G$294,7,FALSE)</f>
        <v>PAI</v>
      </c>
      <c r="H538" s="89" t="str">
        <f>VLOOKUP(Revisión_Avance_Periodo!$A538,BD_Seguimiento_OAP_2019!$A$2:$J$294,10,FALSE)</f>
        <v>PAI_04 - Talento Humano</v>
      </c>
      <c r="I538" s="89" t="s">
        <v>556</v>
      </c>
      <c r="J538" s="89" t="str">
        <f>VLOOKUP(Revisión_Avance_Periodo!$I538,BD_Seguimiento_OAP_2019!$L:$M,2,FALSE)</f>
        <v>Implementar subprograma de Seguridad Industrial</v>
      </c>
      <c r="K538" s="106" t="s">
        <v>8</v>
      </c>
      <c r="L538" s="172">
        <v>4.4642857142857152E-4</v>
      </c>
      <c r="M538" s="173" t="s">
        <v>112</v>
      </c>
      <c r="N538" s="190">
        <f>INDEX(BD_Seguimiento_OAP_2019!$AH$3:$AS$294,MATCH(Revisión_Avance_Periodo!$I538,BD_Seguimiento_OAP_2019!$L$3:$L$294,0),MATCH(Revisión_Avance_Periodo!$M538,BD_Seguimiento_OAP_2019!$AH$2:$AS$2,0))</f>
        <v>4</v>
      </c>
      <c r="O538" s="190">
        <f>INDEX(BD_Seguimiento_OAP_2019!$AV$3:$BG$294,MATCH(Revisión_Avance_Periodo!$I538,BD_Seguimiento_OAP_2019!$L$3:$L$294,0),MATCH(Revisión_Avance_Periodo!$M538,BD_Seguimiento_OAP_2019!$AV$2:$BG$2,0))</f>
        <v>0</v>
      </c>
      <c r="P538" s="189">
        <f t="shared" si="103"/>
        <v>0</v>
      </c>
      <c r="Q538" s="173" t="str">
        <f>VLOOKUP(P538,Tabla_Indicador_Gestion4[#All],3,TRUE)</f>
        <v>Por Ejecutar</v>
      </c>
      <c r="R538" s="229">
        <f>SUBTOTAL(9,$N$530:$N538)</f>
        <v>36</v>
      </c>
      <c r="S538" s="230">
        <f>SUBTOTAL(9,$O$530:$O538)</f>
        <v>21</v>
      </c>
      <c r="T538" s="231">
        <f>IFERROR(+Revisión_Avance_Periodo!$S538/Revisión_Avance_Periodo!$R538,0)</f>
        <v>0.58333333333333337</v>
      </c>
      <c r="U538" s="184"/>
      <c r="V538" s="185"/>
      <c r="W538" s="183"/>
      <c r="X538" s="183"/>
      <c r="Y538" s="183"/>
      <c r="Z538" s="186"/>
      <c r="AA538" s="187"/>
    </row>
    <row r="539" spans="1:27" x14ac:dyDescent="0.25">
      <c r="A539" s="94">
        <v>45</v>
      </c>
      <c r="B539" s="96" t="str">
        <f>CONCATENATE(Revisión_Avance_Periodo!$C539,";",Revisión_Avance_Periodo!$E539,";",Revisión_Avance_Periodo!$I539)</f>
        <v>OE1;PR_10;ACT_137</v>
      </c>
      <c r="C539" s="180" t="s">
        <v>9</v>
      </c>
      <c r="D539" s="181" t="str">
        <f>VLOOKUP(Revisión_Avance_Periodo!$C539,Componentes_BD!$F$1:$G$5,2,FALSE)</f>
        <v>Fortalecer la Vigilancia.</v>
      </c>
      <c r="E539" s="119" t="s">
        <v>12</v>
      </c>
      <c r="F539" s="95">
        <v>10</v>
      </c>
      <c r="G539" s="95" t="str">
        <f>VLOOKUP(Revisión_Avance_Periodo!$A539,BD_Seguimiento_OAP_2019!$A$2:$G$294,7,FALSE)</f>
        <v>PAI</v>
      </c>
      <c r="H539" s="95" t="str">
        <f>VLOOKUP(Revisión_Avance_Periodo!$A539,BD_Seguimiento_OAP_2019!$A$2:$J$294,10,FALSE)</f>
        <v>PAI_04 - Talento Humano</v>
      </c>
      <c r="I539" s="95" t="s">
        <v>556</v>
      </c>
      <c r="J539" s="95" t="str">
        <f>VLOOKUP(Revisión_Avance_Periodo!$I539,BD_Seguimiento_OAP_2019!$L:$M,2,FALSE)</f>
        <v>Implementar subprograma de Seguridad Industrial</v>
      </c>
      <c r="K539" s="119" t="s">
        <v>8</v>
      </c>
      <c r="L539" s="172">
        <v>4.4642857142857152E-4</v>
      </c>
      <c r="M539" s="182" t="s">
        <v>113</v>
      </c>
      <c r="N539" s="190">
        <f>INDEX(BD_Seguimiento_OAP_2019!$AH$3:$AS$294,MATCH(Revisión_Avance_Periodo!$I539,BD_Seguimiento_OAP_2019!$L$3:$L$294,0),MATCH(Revisión_Avance_Periodo!$M539,BD_Seguimiento_OAP_2019!$AH$2:$AS$2,0))</f>
        <v>4</v>
      </c>
      <c r="O539" s="190">
        <f>INDEX(BD_Seguimiento_OAP_2019!$AV$3:$BG$294,MATCH(Revisión_Avance_Periodo!$I539,BD_Seguimiento_OAP_2019!$L$3:$L$294,0),MATCH(Revisión_Avance_Periodo!$M539,BD_Seguimiento_OAP_2019!$AV$2:$BG$2,0))</f>
        <v>0</v>
      </c>
      <c r="P539" s="188">
        <f t="shared" si="103"/>
        <v>0</v>
      </c>
      <c r="Q539" s="182" t="str">
        <f>VLOOKUP(P539,Tabla_Indicador_Gestion4[#All],3,TRUE)</f>
        <v>Por Ejecutar</v>
      </c>
      <c r="R539" s="229">
        <f>SUBTOTAL(9,$N$530:$N539)</f>
        <v>40</v>
      </c>
      <c r="S539" s="230">
        <f>SUBTOTAL(9,$O$530:$O539)</f>
        <v>21</v>
      </c>
      <c r="T539" s="231">
        <f>IFERROR(+Revisión_Avance_Periodo!$S539/Revisión_Avance_Periodo!$R539,0)</f>
        <v>0.52500000000000002</v>
      </c>
      <c r="U539" s="184"/>
      <c r="V539" s="185"/>
      <c r="W539" s="183"/>
      <c r="X539" s="183"/>
      <c r="Y539" s="183"/>
      <c r="Z539" s="186"/>
      <c r="AA539" s="187"/>
    </row>
    <row r="540" spans="1:27" x14ac:dyDescent="0.25">
      <c r="A540" s="88">
        <v>45</v>
      </c>
      <c r="B540" s="91" t="str">
        <f>CONCATENATE(Revisión_Avance_Periodo!$C540,";",Revisión_Avance_Periodo!$E540,";",Revisión_Avance_Periodo!$I540)</f>
        <v>OE1;PR_10;ACT_137</v>
      </c>
      <c r="C540" s="170" t="s">
        <v>9</v>
      </c>
      <c r="D540" s="171" t="str">
        <f>VLOOKUP(Revisión_Avance_Periodo!$C540,Componentes_BD!$F$1:$G$5,2,FALSE)</f>
        <v>Fortalecer la Vigilancia.</v>
      </c>
      <c r="E540" s="106" t="s">
        <v>12</v>
      </c>
      <c r="F540" s="89">
        <v>10</v>
      </c>
      <c r="G540" s="89" t="str">
        <f>VLOOKUP(Revisión_Avance_Periodo!$A540,BD_Seguimiento_OAP_2019!$A$2:$G$294,7,FALSE)</f>
        <v>PAI</v>
      </c>
      <c r="H540" s="89" t="str">
        <f>VLOOKUP(Revisión_Avance_Periodo!$A540,BD_Seguimiento_OAP_2019!$A$2:$J$294,10,FALSE)</f>
        <v>PAI_04 - Talento Humano</v>
      </c>
      <c r="I540" s="89" t="s">
        <v>556</v>
      </c>
      <c r="J540" s="89" t="str">
        <f>VLOOKUP(Revisión_Avance_Periodo!$I540,BD_Seguimiento_OAP_2019!$L:$M,2,FALSE)</f>
        <v>Implementar subprograma de Seguridad Industrial</v>
      </c>
      <c r="K540" s="106" t="s">
        <v>8</v>
      </c>
      <c r="L540" s="172">
        <v>4.4642857142857152E-4</v>
      </c>
      <c r="M540" s="173" t="s">
        <v>114</v>
      </c>
      <c r="N540" s="190">
        <f>INDEX(BD_Seguimiento_OAP_2019!$AH$3:$AS$294,MATCH(Revisión_Avance_Periodo!$I540,BD_Seguimiento_OAP_2019!$L$3:$L$294,0),MATCH(Revisión_Avance_Periodo!$M540,BD_Seguimiento_OAP_2019!$AH$2:$AS$2,0))</f>
        <v>4</v>
      </c>
      <c r="O540" s="190">
        <f>INDEX(BD_Seguimiento_OAP_2019!$AV$3:$BG$294,MATCH(Revisión_Avance_Periodo!$I540,BD_Seguimiento_OAP_2019!$L$3:$L$294,0),MATCH(Revisión_Avance_Periodo!$M540,BD_Seguimiento_OAP_2019!$AV$2:$BG$2,0))</f>
        <v>0</v>
      </c>
      <c r="P540" s="189">
        <f t="shared" si="103"/>
        <v>0</v>
      </c>
      <c r="Q540" s="173" t="str">
        <f>VLOOKUP(P540,Tabla_Indicador_Gestion4[#All],3,TRUE)</f>
        <v>Por Ejecutar</v>
      </c>
      <c r="R540" s="229">
        <f>SUBTOTAL(9,$N$530:$N540)</f>
        <v>44</v>
      </c>
      <c r="S540" s="230">
        <f>SUBTOTAL(9,$O$530:$O540)</f>
        <v>21</v>
      </c>
      <c r="T540" s="231">
        <f>IFERROR(+Revisión_Avance_Periodo!$S540/Revisión_Avance_Periodo!$R540,0)</f>
        <v>0.47727272727272729</v>
      </c>
      <c r="U540" s="184"/>
      <c r="V540" s="185"/>
      <c r="W540" s="183"/>
      <c r="X540" s="183"/>
      <c r="Y540" s="183"/>
      <c r="Z540" s="186"/>
      <c r="AA540" s="187"/>
    </row>
    <row r="541" spans="1:27" ht="15.75" thickBot="1" x14ac:dyDescent="0.3">
      <c r="A541" s="94">
        <v>45</v>
      </c>
      <c r="B541" s="96" t="str">
        <f>CONCATENATE(Revisión_Avance_Periodo!$C541,";",Revisión_Avance_Periodo!$E541,";",Revisión_Avance_Periodo!$I541)</f>
        <v>OE1;PR_10;ACT_137</v>
      </c>
      <c r="C541" s="180" t="s">
        <v>9</v>
      </c>
      <c r="D541" s="181" t="str">
        <f>VLOOKUP(Revisión_Avance_Periodo!$C541,Componentes_BD!$F$1:$G$5,2,FALSE)</f>
        <v>Fortalecer la Vigilancia.</v>
      </c>
      <c r="E541" s="119" t="s">
        <v>12</v>
      </c>
      <c r="F541" s="95">
        <v>10</v>
      </c>
      <c r="G541" s="95" t="str">
        <f>VLOOKUP(Revisión_Avance_Periodo!$A541,BD_Seguimiento_OAP_2019!$A$2:$G$294,7,FALSE)</f>
        <v>PAI</v>
      </c>
      <c r="H541" s="95" t="str">
        <f>VLOOKUP(Revisión_Avance_Periodo!$A541,BD_Seguimiento_OAP_2019!$A$2:$J$294,10,FALSE)</f>
        <v>PAI_04 - Talento Humano</v>
      </c>
      <c r="I541" s="95" t="s">
        <v>556</v>
      </c>
      <c r="J541" s="95" t="str">
        <f>VLOOKUP(Revisión_Avance_Periodo!$I541,BD_Seguimiento_OAP_2019!$L:$M,2,FALSE)</f>
        <v>Implementar subprograma de Seguridad Industrial</v>
      </c>
      <c r="K541" s="119" t="s">
        <v>8</v>
      </c>
      <c r="L541" s="172">
        <v>4.4642857142857152E-4</v>
      </c>
      <c r="M541" s="182" t="s">
        <v>115</v>
      </c>
      <c r="N541" s="190">
        <f>INDEX(BD_Seguimiento_OAP_2019!$AH$3:$AS$294,MATCH(Revisión_Avance_Periodo!$I541,BD_Seguimiento_OAP_2019!$L$3:$L$294,0),MATCH(Revisión_Avance_Periodo!$M541,BD_Seguimiento_OAP_2019!$AH$2:$AS$2,0))</f>
        <v>4</v>
      </c>
      <c r="O541" s="190">
        <f>INDEX(BD_Seguimiento_OAP_2019!$AV$3:$BG$294,MATCH(Revisión_Avance_Periodo!$I541,BD_Seguimiento_OAP_2019!$L$3:$L$294,0),MATCH(Revisión_Avance_Periodo!$M541,BD_Seguimiento_OAP_2019!$AV$2:$BG$2,0))</f>
        <v>0</v>
      </c>
      <c r="P541" s="188">
        <f t="shared" si="103"/>
        <v>0</v>
      </c>
      <c r="Q541" s="182" t="str">
        <f>VLOOKUP(P541,Tabla_Indicador_Gestion4[#All],3,TRUE)</f>
        <v>Por Ejecutar</v>
      </c>
      <c r="R541" s="229">
        <f>SUBTOTAL(9,$N$530:$N541)</f>
        <v>48</v>
      </c>
      <c r="S541" s="230">
        <f>SUBTOTAL(9,$O$530:$O541)</f>
        <v>21</v>
      </c>
      <c r="T541" s="231">
        <f>IFERROR(+Revisión_Avance_Periodo!$S541/Revisión_Avance_Periodo!$R541,0)</f>
        <v>0.4375</v>
      </c>
      <c r="U541" s="184"/>
      <c r="V541" s="185"/>
      <c r="W541" s="183"/>
      <c r="X541" s="183"/>
      <c r="Y541" s="183"/>
      <c r="Z541" s="186"/>
      <c r="AA541" s="187"/>
    </row>
    <row r="542" spans="1:27" x14ac:dyDescent="0.25">
      <c r="A542" s="88">
        <v>46</v>
      </c>
      <c r="B542" s="91" t="str">
        <f>CONCATENATE(Revisión_Avance_Periodo!$C542,";",Revisión_Avance_Periodo!$E542,";",Revisión_Avance_Periodo!$I542)</f>
        <v>OE1;PR_10;ACT_138</v>
      </c>
      <c r="C542" s="170" t="s">
        <v>9</v>
      </c>
      <c r="D542" s="171" t="str">
        <f>VLOOKUP(Revisión_Avance_Periodo!$C542,Componentes_BD!$F$1:$G$5,2,FALSE)</f>
        <v>Fortalecer la Vigilancia.</v>
      </c>
      <c r="E542" s="106" t="s">
        <v>12</v>
      </c>
      <c r="F542" s="89">
        <v>10</v>
      </c>
      <c r="G542" s="89" t="str">
        <f>VLOOKUP(Revisión_Avance_Periodo!$A542,BD_Seguimiento_OAP_2019!$A$2:$G$294,7,FALSE)</f>
        <v>PAI</v>
      </c>
      <c r="H542" s="89" t="str">
        <f>VLOOKUP(Revisión_Avance_Periodo!$A542,BD_Seguimiento_OAP_2019!$A$2:$J$294,10,FALSE)</f>
        <v>PAI_04 - Talento Humano</v>
      </c>
      <c r="I542" s="89" t="s">
        <v>566</v>
      </c>
      <c r="J542" s="89" t="str">
        <f>VLOOKUP(Revisión_Avance_Periodo!$I542,BD_Seguimiento_OAP_2019!$L:$M,2,FALSE)</f>
        <v>Implementar programa de Higiene Industrial</v>
      </c>
      <c r="K542" s="106" t="s">
        <v>8</v>
      </c>
      <c r="L542" s="172">
        <v>4.4642857142857152E-4</v>
      </c>
      <c r="M542" s="173" t="s">
        <v>104</v>
      </c>
      <c r="N542" s="190">
        <f>INDEX(BD_Seguimiento_OAP_2019!$AH$3:$AS$294,MATCH(Revisión_Avance_Periodo!$I542,BD_Seguimiento_OAP_2019!$L$3:$L$294,0),MATCH(Revisión_Avance_Periodo!$M542,BD_Seguimiento_OAP_2019!$AH$2:$AS$2,0))</f>
        <v>0</v>
      </c>
      <c r="O542" s="190">
        <f>INDEX(BD_Seguimiento_OAP_2019!$AV$3:$BG$294,MATCH(Revisión_Avance_Periodo!$I542,BD_Seguimiento_OAP_2019!$L$3:$L$294,0),MATCH(Revisión_Avance_Periodo!$M542,BD_Seguimiento_OAP_2019!$AV$2:$BG$2,0))</f>
        <v>0</v>
      </c>
      <c r="P542" s="175">
        <f t="shared" ref="P542:P548" si="106">IFERROR((O542/N542),0)</f>
        <v>0</v>
      </c>
      <c r="Q542" s="173" t="str">
        <f>VLOOKUP(P542,Tabla_Indicador_Gestion4[#All],3,TRUE)</f>
        <v>Por Ejecutar</v>
      </c>
      <c r="R542" s="232">
        <f>SUBTOTAL(9,$N$542:$N542)</f>
        <v>0</v>
      </c>
      <c r="S542" s="233">
        <f>SUBTOTAL(9,$O$542:$O542)</f>
        <v>0</v>
      </c>
      <c r="T542" s="234">
        <f>IFERROR(+Revisión_Avance_Periodo!$S542/Revisión_Avance_Periodo!$R542,0)</f>
        <v>0</v>
      </c>
      <c r="U542" s="191">
        <f>SUBTOTAL(9,N542:N553)</f>
        <v>2</v>
      </c>
      <c r="V542" s="192">
        <f>SUBTOTAL(9,O542:O553)</f>
        <v>0</v>
      </c>
      <c r="W542" s="176">
        <f t="shared" ref="W542" si="107">+V542/U542</f>
        <v>0</v>
      </c>
      <c r="X542" s="176"/>
      <c r="Y542" s="176">
        <f>100%-Revisión_Avance_Periodo!$W542</f>
        <v>1</v>
      </c>
      <c r="Z542" s="178" t="str">
        <f>VLOOKUP(W542,Tabla_Indicador_Gestion4[],3,TRUE)</f>
        <v>Por Ejecutar</v>
      </c>
      <c r="AA542" s="179">
        <f>Revisión_Avance_Periodo!$W542*Revisión_Avance_Periodo!$L542</f>
        <v>0</v>
      </c>
    </row>
    <row r="543" spans="1:27" x14ac:dyDescent="0.25">
      <c r="A543" s="94">
        <v>46</v>
      </c>
      <c r="B543" s="96" t="str">
        <f>CONCATENATE(Revisión_Avance_Periodo!$C543,";",Revisión_Avance_Periodo!$E543,";",Revisión_Avance_Periodo!$I543)</f>
        <v>OE1;PR_10;ACT_138</v>
      </c>
      <c r="C543" s="180" t="s">
        <v>9</v>
      </c>
      <c r="D543" s="181" t="str">
        <f>VLOOKUP(Revisión_Avance_Periodo!$C543,Componentes_BD!$F$1:$G$5,2,FALSE)</f>
        <v>Fortalecer la Vigilancia.</v>
      </c>
      <c r="E543" s="119" t="s">
        <v>12</v>
      </c>
      <c r="F543" s="95">
        <v>10</v>
      </c>
      <c r="G543" s="95" t="str">
        <f>VLOOKUP(Revisión_Avance_Periodo!$A543,BD_Seguimiento_OAP_2019!$A$2:$G$294,7,FALSE)</f>
        <v>PAI</v>
      </c>
      <c r="H543" s="95" t="str">
        <f>VLOOKUP(Revisión_Avance_Periodo!$A543,BD_Seguimiento_OAP_2019!$A$2:$J$294,10,FALSE)</f>
        <v>PAI_04 - Talento Humano</v>
      </c>
      <c r="I543" s="95" t="s">
        <v>566</v>
      </c>
      <c r="J543" s="95" t="str">
        <f>VLOOKUP(Revisión_Avance_Periodo!$I543,BD_Seguimiento_OAP_2019!$L:$M,2,FALSE)</f>
        <v>Implementar programa de Higiene Industrial</v>
      </c>
      <c r="K543" s="119" t="s">
        <v>8</v>
      </c>
      <c r="L543" s="172">
        <v>4.4642857142857152E-4</v>
      </c>
      <c r="M543" s="182" t="s">
        <v>105</v>
      </c>
      <c r="N543" s="190">
        <f>INDEX(BD_Seguimiento_OAP_2019!$AH$3:$AS$294,MATCH(Revisión_Avance_Periodo!$I543,BD_Seguimiento_OAP_2019!$L$3:$L$294,0),MATCH(Revisión_Avance_Periodo!$M543,BD_Seguimiento_OAP_2019!$AH$2:$AS$2,0))</f>
        <v>0</v>
      </c>
      <c r="O543" s="190">
        <f>INDEX(BD_Seguimiento_OAP_2019!$AV$3:$BG$294,MATCH(Revisión_Avance_Periodo!$I543,BD_Seguimiento_OAP_2019!$L$3:$L$294,0),MATCH(Revisión_Avance_Periodo!$M543,BD_Seguimiento_OAP_2019!$AV$2:$BG$2,0))</f>
        <v>0</v>
      </c>
      <c r="P543" s="175">
        <f t="shared" si="106"/>
        <v>0</v>
      </c>
      <c r="Q543" s="182" t="str">
        <f>VLOOKUP(P543,Tabla_Indicador_Gestion4[#All],3,TRUE)</f>
        <v>Por Ejecutar</v>
      </c>
      <c r="R543" s="229">
        <f>SUBTOTAL(9,$N$542:$N543)</f>
        <v>0</v>
      </c>
      <c r="S543" s="230">
        <f>SUBTOTAL(9,$O$542:$O543)</f>
        <v>0</v>
      </c>
      <c r="T543" s="231">
        <f>IFERROR(+Revisión_Avance_Periodo!$S543/Revisión_Avance_Periodo!$R543,0)</f>
        <v>0</v>
      </c>
      <c r="U543" s="184"/>
      <c r="V543" s="185"/>
      <c r="W543" s="183"/>
      <c r="X543" s="183"/>
      <c r="Y543" s="183"/>
      <c r="Z543" s="186"/>
      <c r="AA543" s="187"/>
    </row>
    <row r="544" spans="1:27" x14ac:dyDescent="0.25">
      <c r="A544" s="88">
        <v>46</v>
      </c>
      <c r="B544" s="91" t="str">
        <f>CONCATENATE(Revisión_Avance_Periodo!$C544,";",Revisión_Avance_Periodo!$E544,";",Revisión_Avance_Periodo!$I544)</f>
        <v>OE1;PR_10;ACT_138</v>
      </c>
      <c r="C544" s="170" t="s">
        <v>9</v>
      </c>
      <c r="D544" s="171" t="str">
        <f>VLOOKUP(Revisión_Avance_Periodo!$C544,Componentes_BD!$F$1:$G$5,2,FALSE)</f>
        <v>Fortalecer la Vigilancia.</v>
      </c>
      <c r="E544" s="106" t="s">
        <v>12</v>
      </c>
      <c r="F544" s="89">
        <v>10</v>
      </c>
      <c r="G544" s="89" t="str">
        <f>VLOOKUP(Revisión_Avance_Periodo!$A544,BD_Seguimiento_OAP_2019!$A$2:$G$294,7,FALSE)</f>
        <v>PAI</v>
      </c>
      <c r="H544" s="89" t="str">
        <f>VLOOKUP(Revisión_Avance_Periodo!$A544,BD_Seguimiento_OAP_2019!$A$2:$J$294,10,FALSE)</f>
        <v>PAI_04 - Talento Humano</v>
      </c>
      <c r="I544" s="89" t="s">
        <v>566</v>
      </c>
      <c r="J544" s="89" t="str">
        <f>VLOOKUP(Revisión_Avance_Periodo!$I544,BD_Seguimiento_OAP_2019!$L:$M,2,FALSE)</f>
        <v>Implementar programa de Higiene Industrial</v>
      </c>
      <c r="K544" s="106" t="s">
        <v>8</v>
      </c>
      <c r="L544" s="172">
        <v>4.4642857142857152E-4</v>
      </c>
      <c r="M544" s="173" t="s">
        <v>106</v>
      </c>
      <c r="N544" s="190">
        <f>INDEX(BD_Seguimiento_OAP_2019!$AH$3:$AS$294,MATCH(Revisión_Avance_Periodo!$I544,BD_Seguimiento_OAP_2019!$L$3:$L$294,0),MATCH(Revisión_Avance_Periodo!$M544,BD_Seguimiento_OAP_2019!$AH$2:$AS$2,0))</f>
        <v>0</v>
      </c>
      <c r="O544" s="190">
        <f>INDEX(BD_Seguimiento_OAP_2019!$AV$3:$BG$294,MATCH(Revisión_Avance_Periodo!$I544,BD_Seguimiento_OAP_2019!$L$3:$L$294,0),MATCH(Revisión_Avance_Periodo!$M544,BD_Seguimiento_OAP_2019!$AV$2:$BG$2,0))</f>
        <v>0</v>
      </c>
      <c r="P544" s="175">
        <f t="shared" si="106"/>
        <v>0</v>
      </c>
      <c r="Q544" s="173" t="str">
        <f>VLOOKUP(P544,Tabla_Indicador_Gestion4[#All],3,TRUE)</f>
        <v>Por Ejecutar</v>
      </c>
      <c r="R544" s="229">
        <f>SUBTOTAL(9,$N$542:$N544)</f>
        <v>0</v>
      </c>
      <c r="S544" s="230">
        <f>SUBTOTAL(9,$O$542:$O544)</f>
        <v>0</v>
      </c>
      <c r="T544" s="231">
        <f>IFERROR(+Revisión_Avance_Periodo!$S544/Revisión_Avance_Periodo!$R544,0)</f>
        <v>0</v>
      </c>
      <c r="U544" s="184"/>
      <c r="V544" s="185"/>
      <c r="W544" s="183"/>
      <c r="X544" s="183"/>
      <c r="Y544" s="183"/>
      <c r="Z544" s="186"/>
      <c r="AA544" s="187"/>
    </row>
    <row r="545" spans="1:27" x14ac:dyDescent="0.25">
      <c r="A545" s="94">
        <v>46</v>
      </c>
      <c r="B545" s="96" t="str">
        <f>CONCATENATE(Revisión_Avance_Periodo!$C545,";",Revisión_Avance_Periodo!$E545,";",Revisión_Avance_Periodo!$I545)</f>
        <v>OE1;PR_10;ACT_138</v>
      </c>
      <c r="C545" s="180" t="s">
        <v>9</v>
      </c>
      <c r="D545" s="181" t="str">
        <f>VLOOKUP(Revisión_Avance_Periodo!$C545,Componentes_BD!$F$1:$G$5,2,FALSE)</f>
        <v>Fortalecer la Vigilancia.</v>
      </c>
      <c r="E545" s="119" t="s">
        <v>12</v>
      </c>
      <c r="F545" s="95">
        <v>10</v>
      </c>
      <c r="G545" s="95" t="str">
        <f>VLOOKUP(Revisión_Avance_Periodo!$A545,BD_Seguimiento_OAP_2019!$A$2:$G$294,7,FALSE)</f>
        <v>PAI</v>
      </c>
      <c r="H545" s="95" t="str">
        <f>VLOOKUP(Revisión_Avance_Periodo!$A545,BD_Seguimiento_OAP_2019!$A$2:$J$294,10,FALSE)</f>
        <v>PAI_04 - Talento Humano</v>
      </c>
      <c r="I545" s="95" t="s">
        <v>566</v>
      </c>
      <c r="J545" s="95" t="str">
        <f>VLOOKUP(Revisión_Avance_Periodo!$I545,BD_Seguimiento_OAP_2019!$L:$M,2,FALSE)</f>
        <v>Implementar programa de Higiene Industrial</v>
      </c>
      <c r="K545" s="119" t="s">
        <v>8</v>
      </c>
      <c r="L545" s="172">
        <v>4.4642857142857152E-4</v>
      </c>
      <c r="M545" s="182" t="s">
        <v>107</v>
      </c>
      <c r="N545" s="190">
        <f>INDEX(BD_Seguimiento_OAP_2019!$AH$3:$AS$294,MATCH(Revisión_Avance_Periodo!$I545,BD_Seguimiento_OAP_2019!$L$3:$L$294,0),MATCH(Revisión_Avance_Periodo!$M545,BD_Seguimiento_OAP_2019!$AH$2:$AS$2,0))</f>
        <v>0</v>
      </c>
      <c r="O545" s="190">
        <f>INDEX(BD_Seguimiento_OAP_2019!$AV$3:$BG$294,MATCH(Revisión_Avance_Periodo!$I545,BD_Seguimiento_OAP_2019!$L$3:$L$294,0),MATCH(Revisión_Avance_Periodo!$M545,BD_Seguimiento_OAP_2019!$AV$2:$BG$2,0))</f>
        <v>0</v>
      </c>
      <c r="P545" s="175">
        <f t="shared" si="106"/>
        <v>0</v>
      </c>
      <c r="Q545" s="182" t="str">
        <f>VLOOKUP(P545,Tabla_Indicador_Gestion4[#All],3,TRUE)</f>
        <v>Por Ejecutar</v>
      </c>
      <c r="R545" s="229">
        <f>SUBTOTAL(9,$N$542:$N545)</f>
        <v>0</v>
      </c>
      <c r="S545" s="230">
        <f>SUBTOTAL(9,$O$542:$O545)</f>
        <v>0</v>
      </c>
      <c r="T545" s="231">
        <f>IFERROR(+Revisión_Avance_Periodo!$S545/Revisión_Avance_Periodo!$R545,0)</f>
        <v>0</v>
      </c>
      <c r="U545" s="184"/>
      <c r="V545" s="185"/>
      <c r="W545" s="183"/>
      <c r="X545" s="183"/>
      <c r="Y545" s="183"/>
      <c r="Z545" s="186"/>
      <c r="AA545" s="187"/>
    </row>
    <row r="546" spans="1:27" x14ac:dyDescent="0.25">
      <c r="A546" s="88">
        <v>46</v>
      </c>
      <c r="B546" s="91" t="str">
        <f>CONCATENATE(Revisión_Avance_Periodo!$C546,";",Revisión_Avance_Periodo!$E546,";",Revisión_Avance_Periodo!$I546)</f>
        <v>OE1;PR_10;ACT_138</v>
      </c>
      <c r="C546" s="170" t="s">
        <v>9</v>
      </c>
      <c r="D546" s="171" t="str">
        <f>VLOOKUP(Revisión_Avance_Periodo!$C546,Componentes_BD!$F$1:$G$5,2,FALSE)</f>
        <v>Fortalecer la Vigilancia.</v>
      </c>
      <c r="E546" s="106" t="s">
        <v>12</v>
      </c>
      <c r="F546" s="89">
        <v>10</v>
      </c>
      <c r="G546" s="89" t="str">
        <f>VLOOKUP(Revisión_Avance_Periodo!$A546,BD_Seguimiento_OAP_2019!$A$2:$G$294,7,FALSE)</f>
        <v>PAI</v>
      </c>
      <c r="H546" s="89" t="str">
        <f>VLOOKUP(Revisión_Avance_Periodo!$A546,BD_Seguimiento_OAP_2019!$A$2:$J$294,10,FALSE)</f>
        <v>PAI_04 - Talento Humano</v>
      </c>
      <c r="I546" s="89" t="s">
        <v>566</v>
      </c>
      <c r="J546" s="89" t="str">
        <f>VLOOKUP(Revisión_Avance_Periodo!$I546,BD_Seguimiento_OAP_2019!$L:$M,2,FALSE)</f>
        <v>Implementar programa de Higiene Industrial</v>
      </c>
      <c r="K546" s="106" t="s">
        <v>8</v>
      </c>
      <c r="L546" s="172">
        <v>4.4642857142857152E-4</v>
      </c>
      <c r="M546" s="173" t="s">
        <v>108</v>
      </c>
      <c r="N546" s="190">
        <f>INDEX(BD_Seguimiento_OAP_2019!$AH$3:$AS$294,MATCH(Revisión_Avance_Periodo!$I546,BD_Seguimiento_OAP_2019!$L$3:$L$294,0),MATCH(Revisión_Avance_Periodo!$M546,BD_Seguimiento_OAP_2019!$AH$2:$AS$2,0))</f>
        <v>0</v>
      </c>
      <c r="O546" s="190">
        <f>INDEX(BD_Seguimiento_OAP_2019!$AV$3:$BG$294,MATCH(Revisión_Avance_Periodo!$I546,BD_Seguimiento_OAP_2019!$L$3:$L$294,0),MATCH(Revisión_Avance_Periodo!$M546,BD_Seguimiento_OAP_2019!$AV$2:$BG$2,0))</f>
        <v>0</v>
      </c>
      <c r="P546" s="175">
        <f t="shared" si="106"/>
        <v>0</v>
      </c>
      <c r="Q546" s="173" t="str">
        <f>VLOOKUP(P546,Tabla_Indicador_Gestion4[#All],3,TRUE)</f>
        <v>Por Ejecutar</v>
      </c>
      <c r="R546" s="229">
        <f>SUBTOTAL(9,$N$542:$N546)</f>
        <v>0</v>
      </c>
      <c r="S546" s="230">
        <f>SUBTOTAL(9,$O$542:$O546)</f>
        <v>0</v>
      </c>
      <c r="T546" s="231">
        <f>IFERROR(+Revisión_Avance_Periodo!$S546/Revisión_Avance_Periodo!$R546,0)</f>
        <v>0</v>
      </c>
      <c r="U546" s="184"/>
      <c r="V546" s="185"/>
      <c r="W546" s="183"/>
      <c r="X546" s="183"/>
      <c r="Y546" s="183"/>
      <c r="Z546" s="186"/>
      <c r="AA546" s="187"/>
    </row>
    <row r="547" spans="1:27" x14ac:dyDescent="0.25">
      <c r="A547" s="94">
        <v>46</v>
      </c>
      <c r="B547" s="96" t="str">
        <f>CONCATENATE(Revisión_Avance_Periodo!$C547,";",Revisión_Avance_Periodo!$E547,";",Revisión_Avance_Periodo!$I547)</f>
        <v>OE1;PR_10;ACT_138</v>
      </c>
      <c r="C547" s="180" t="s">
        <v>9</v>
      </c>
      <c r="D547" s="181" t="str">
        <f>VLOOKUP(Revisión_Avance_Periodo!$C547,Componentes_BD!$F$1:$G$5,2,FALSE)</f>
        <v>Fortalecer la Vigilancia.</v>
      </c>
      <c r="E547" s="119" t="s">
        <v>12</v>
      </c>
      <c r="F547" s="95">
        <v>10</v>
      </c>
      <c r="G547" s="95" t="str">
        <f>VLOOKUP(Revisión_Avance_Periodo!$A547,BD_Seguimiento_OAP_2019!$A$2:$G$294,7,FALSE)</f>
        <v>PAI</v>
      </c>
      <c r="H547" s="95" t="str">
        <f>VLOOKUP(Revisión_Avance_Periodo!$A547,BD_Seguimiento_OAP_2019!$A$2:$J$294,10,FALSE)</f>
        <v>PAI_04 - Talento Humano</v>
      </c>
      <c r="I547" s="95" t="s">
        <v>566</v>
      </c>
      <c r="J547" s="95" t="str">
        <f>VLOOKUP(Revisión_Avance_Periodo!$I547,BD_Seguimiento_OAP_2019!$L:$M,2,FALSE)</f>
        <v>Implementar programa de Higiene Industrial</v>
      </c>
      <c r="K547" s="119" t="s">
        <v>8</v>
      </c>
      <c r="L547" s="172">
        <v>4.4642857142857152E-4</v>
      </c>
      <c r="M547" s="182" t="s">
        <v>109</v>
      </c>
      <c r="N547" s="190">
        <f>INDEX(BD_Seguimiento_OAP_2019!$AH$3:$AS$294,MATCH(Revisión_Avance_Periodo!$I547,BD_Seguimiento_OAP_2019!$L$3:$L$294,0),MATCH(Revisión_Avance_Periodo!$M547,BD_Seguimiento_OAP_2019!$AH$2:$AS$2,0))</f>
        <v>0</v>
      </c>
      <c r="O547" s="190">
        <f>INDEX(BD_Seguimiento_OAP_2019!$AV$3:$BG$294,MATCH(Revisión_Avance_Periodo!$I547,BD_Seguimiento_OAP_2019!$L$3:$L$294,0),MATCH(Revisión_Avance_Periodo!$M547,BD_Seguimiento_OAP_2019!$AV$2:$BG$2,0))</f>
        <v>0</v>
      </c>
      <c r="P547" s="175">
        <f t="shared" si="106"/>
        <v>0</v>
      </c>
      <c r="Q547" s="182" t="str">
        <f>VLOOKUP(P547,Tabla_Indicador_Gestion4[#All],3,TRUE)</f>
        <v>Por Ejecutar</v>
      </c>
      <c r="R547" s="229">
        <f>SUBTOTAL(9,$N$542:$N547)</f>
        <v>0</v>
      </c>
      <c r="S547" s="230">
        <f>SUBTOTAL(9,$O$542:$O547)</f>
        <v>0</v>
      </c>
      <c r="T547" s="231">
        <f>IFERROR(+Revisión_Avance_Periodo!$S547/Revisión_Avance_Periodo!$R547,0)</f>
        <v>0</v>
      </c>
      <c r="U547" s="184"/>
      <c r="V547" s="185"/>
      <c r="W547" s="183"/>
      <c r="X547" s="183"/>
      <c r="Y547" s="183"/>
      <c r="Z547" s="186"/>
      <c r="AA547" s="187"/>
    </row>
    <row r="548" spans="1:27" x14ac:dyDescent="0.25">
      <c r="A548" s="88">
        <v>46</v>
      </c>
      <c r="B548" s="91" t="str">
        <f>CONCATENATE(Revisión_Avance_Periodo!$C548,";",Revisión_Avance_Periodo!$E548,";",Revisión_Avance_Periodo!$I548)</f>
        <v>OE1;PR_10;ACT_138</v>
      </c>
      <c r="C548" s="170" t="s">
        <v>9</v>
      </c>
      <c r="D548" s="171" t="str">
        <f>VLOOKUP(Revisión_Avance_Periodo!$C548,Componentes_BD!$F$1:$G$5,2,FALSE)</f>
        <v>Fortalecer la Vigilancia.</v>
      </c>
      <c r="E548" s="106" t="s">
        <v>12</v>
      </c>
      <c r="F548" s="89">
        <v>10</v>
      </c>
      <c r="G548" s="89" t="str">
        <f>VLOOKUP(Revisión_Avance_Periodo!$A548,BD_Seguimiento_OAP_2019!$A$2:$G$294,7,FALSE)</f>
        <v>PAI</v>
      </c>
      <c r="H548" s="89" t="str">
        <f>VLOOKUP(Revisión_Avance_Periodo!$A548,BD_Seguimiento_OAP_2019!$A$2:$J$294,10,FALSE)</f>
        <v>PAI_04 - Talento Humano</v>
      </c>
      <c r="I548" s="89" t="s">
        <v>566</v>
      </c>
      <c r="J548" s="89" t="str">
        <f>VLOOKUP(Revisión_Avance_Periodo!$I548,BD_Seguimiento_OAP_2019!$L:$M,2,FALSE)</f>
        <v>Implementar programa de Higiene Industrial</v>
      </c>
      <c r="K548" s="106" t="s">
        <v>8</v>
      </c>
      <c r="L548" s="172">
        <v>4.4642857142857152E-4</v>
      </c>
      <c r="M548" s="173" t="s">
        <v>110</v>
      </c>
      <c r="N548" s="190">
        <f>INDEX(BD_Seguimiento_OAP_2019!$AH$3:$AS$294,MATCH(Revisión_Avance_Periodo!$I548,BD_Seguimiento_OAP_2019!$L$3:$L$294,0),MATCH(Revisión_Avance_Periodo!$M548,BD_Seguimiento_OAP_2019!$AH$2:$AS$2,0))</f>
        <v>0</v>
      </c>
      <c r="O548" s="190">
        <f>INDEX(BD_Seguimiento_OAP_2019!$AV$3:$BG$294,MATCH(Revisión_Avance_Periodo!$I548,BD_Seguimiento_OAP_2019!$L$3:$L$294,0),MATCH(Revisión_Avance_Periodo!$M548,BD_Seguimiento_OAP_2019!$AV$2:$BG$2,0))</f>
        <v>0</v>
      </c>
      <c r="P548" s="175">
        <f t="shared" si="106"/>
        <v>0</v>
      </c>
      <c r="Q548" s="173" t="str">
        <f>VLOOKUP(P548,Tabla_Indicador_Gestion4[#All],3,TRUE)</f>
        <v>Por Ejecutar</v>
      </c>
      <c r="R548" s="229">
        <f>SUBTOTAL(9,$N$542:$N548)</f>
        <v>0</v>
      </c>
      <c r="S548" s="230">
        <f>SUBTOTAL(9,$O$542:$O548)</f>
        <v>0</v>
      </c>
      <c r="T548" s="231">
        <f>IFERROR(+Revisión_Avance_Periodo!$S548/Revisión_Avance_Periodo!$R548,0)</f>
        <v>0</v>
      </c>
      <c r="U548" s="184"/>
      <c r="V548" s="185"/>
      <c r="W548" s="183"/>
      <c r="X548" s="183"/>
      <c r="Y548" s="183"/>
      <c r="Z548" s="186"/>
      <c r="AA548" s="187"/>
    </row>
    <row r="549" spans="1:27" x14ac:dyDescent="0.25">
      <c r="A549" s="94">
        <v>46</v>
      </c>
      <c r="B549" s="96" t="str">
        <f>CONCATENATE(Revisión_Avance_Periodo!$C549,";",Revisión_Avance_Periodo!$E549,";",Revisión_Avance_Periodo!$I549)</f>
        <v>OE1;PR_10;ACT_138</v>
      </c>
      <c r="C549" s="180" t="s">
        <v>9</v>
      </c>
      <c r="D549" s="181" t="str">
        <f>VLOOKUP(Revisión_Avance_Periodo!$C549,Componentes_BD!$F$1:$G$5,2,FALSE)</f>
        <v>Fortalecer la Vigilancia.</v>
      </c>
      <c r="E549" s="119" t="s">
        <v>12</v>
      </c>
      <c r="F549" s="95">
        <v>10</v>
      </c>
      <c r="G549" s="95" t="str">
        <f>VLOOKUP(Revisión_Avance_Periodo!$A549,BD_Seguimiento_OAP_2019!$A$2:$G$294,7,FALSE)</f>
        <v>PAI</v>
      </c>
      <c r="H549" s="95" t="str">
        <f>VLOOKUP(Revisión_Avance_Periodo!$A549,BD_Seguimiento_OAP_2019!$A$2:$J$294,10,FALSE)</f>
        <v>PAI_04 - Talento Humano</v>
      </c>
      <c r="I549" s="95" t="s">
        <v>566</v>
      </c>
      <c r="J549" s="95" t="str">
        <f>VLOOKUP(Revisión_Avance_Periodo!$I549,BD_Seguimiento_OAP_2019!$L:$M,2,FALSE)</f>
        <v>Implementar programa de Higiene Industrial</v>
      </c>
      <c r="K549" s="119" t="s">
        <v>8</v>
      </c>
      <c r="L549" s="172">
        <v>4.4642857142857152E-4</v>
      </c>
      <c r="M549" s="182" t="s">
        <v>111</v>
      </c>
      <c r="N549" s="190">
        <f>INDEX(BD_Seguimiento_OAP_2019!$AH$3:$AS$294,MATCH(Revisión_Avance_Periodo!$I549,BD_Seguimiento_OAP_2019!$L$3:$L$294,0),MATCH(Revisión_Avance_Periodo!$M549,BD_Seguimiento_OAP_2019!$AH$2:$AS$2,0))</f>
        <v>1</v>
      </c>
      <c r="O549" s="190">
        <f>INDEX(BD_Seguimiento_OAP_2019!$AV$3:$BG$294,MATCH(Revisión_Avance_Periodo!$I549,BD_Seguimiento_OAP_2019!$L$3:$L$294,0),MATCH(Revisión_Avance_Periodo!$M549,BD_Seguimiento_OAP_2019!$AV$2:$BG$2,0))</f>
        <v>0</v>
      </c>
      <c r="P549" s="188">
        <f t="shared" si="103"/>
        <v>0</v>
      </c>
      <c r="Q549" s="182" t="str">
        <f>VLOOKUP(P549,Tabla_Indicador_Gestion4[#All],3,TRUE)</f>
        <v>Por Ejecutar</v>
      </c>
      <c r="R549" s="229">
        <f>SUBTOTAL(9,$N$542:$N549)</f>
        <v>1</v>
      </c>
      <c r="S549" s="230">
        <f>SUBTOTAL(9,$O$542:$O549)</f>
        <v>0</v>
      </c>
      <c r="T549" s="231">
        <f>IFERROR(+Revisión_Avance_Periodo!$S549/Revisión_Avance_Periodo!$R549,0)</f>
        <v>0</v>
      </c>
      <c r="U549" s="184"/>
      <c r="V549" s="185"/>
      <c r="W549" s="183"/>
      <c r="X549" s="183"/>
      <c r="Y549" s="183"/>
      <c r="Z549" s="186"/>
      <c r="AA549" s="187"/>
    </row>
    <row r="550" spans="1:27" x14ac:dyDescent="0.25">
      <c r="A550" s="88">
        <v>46</v>
      </c>
      <c r="B550" s="91" t="str">
        <f>CONCATENATE(Revisión_Avance_Periodo!$C550,";",Revisión_Avance_Periodo!$E550,";",Revisión_Avance_Periodo!$I550)</f>
        <v>OE1;PR_10;ACT_138</v>
      </c>
      <c r="C550" s="170" t="s">
        <v>9</v>
      </c>
      <c r="D550" s="171" t="str">
        <f>VLOOKUP(Revisión_Avance_Periodo!$C550,Componentes_BD!$F$1:$G$5,2,FALSE)</f>
        <v>Fortalecer la Vigilancia.</v>
      </c>
      <c r="E550" s="106" t="s">
        <v>12</v>
      </c>
      <c r="F550" s="89">
        <v>10</v>
      </c>
      <c r="G550" s="89" t="str">
        <f>VLOOKUP(Revisión_Avance_Periodo!$A550,BD_Seguimiento_OAP_2019!$A$2:$G$294,7,FALSE)</f>
        <v>PAI</v>
      </c>
      <c r="H550" s="89" t="str">
        <f>VLOOKUP(Revisión_Avance_Periodo!$A550,BD_Seguimiento_OAP_2019!$A$2:$J$294,10,FALSE)</f>
        <v>PAI_04 - Talento Humano</v>
      </c>
      <c r="I550" s="89" t="s">
        <v>566</v>
      </c>
      <c r="J550" s="89" t="str">
        <f>VLOOKUP(Revisión_Avance_Periodo!$I550,BD_Seguimiento_OAP_2019!$L:$M,2,FALSE)</f>
        <v>Implementar programa de Higiene Industrial</v>
      </c>
      <c r="K550" s="106" t="s">
        <v>8</v>
      </c>
      <c r="L550" s="172">
        <v>4.4642857142857152E-4</v>
      </c>
      <c r="M550" s="173" t="s">
        <v>112</v>
      </c>
      <c r="N550" s="190">
        <f>INDEX(BD_Seguimiento_OAP_2019!$AH$3:$AS$294,MATCH(Revisión_Avance_Periodo!$I550,BD_Seguimiento_OAP_2019!$L$3:$L$294,0),MATCH(Revisión_Avance_Periodo!$M550,BD_Seguimiento_OAP_2019!$AH$2:$AS$2,0))</f>
        <v>0</v>
      </c>
      <c r="O550" s="190">
        <f>INDEX(BD_Seguimiento_OAP_2019!$AV$3:$BG$294,MATCH(Revisión_Avance_Periodo!$I550,BD_Seguimiento_OAP_2019!$L$3:$L$294,0),MATCH(Revisión_Avance_Periodo!$M550,BD_Seguimiento_OAP_2019!$AV$2:$BG$2,0))</f>
        <v>0</v>
      </c>
      <c r="P550" s="175">
        <f t="shared" ref="P550:P551" si="108">IFERROR((O550/N550),0)</f>
        <v>0</v>
      </c>
      <c r="Q550" s="173" t="str">
        <f>VLOOKUP(P550,Tabla_Indicador_Gestion4[#All],3,TRUE)</f>
        <v>Por Ejecutar</v>
      </c>
      <c r="R550" s="229">
        <f>SUBTOTAL(9,$N$542:$N550)</f>
        <v>1</v>
      </c>
      <c r="S550" s="230">
        <f>SUBTOTAL(9,$O$542:$O550)</f>
        <v>0</v>
      </c>
      <c r="T550" s="231">
        <f>IFERROR(+Revisión_Avance_Periodo!$S550/Revisión_Avance_Periodo!$R550,0)</f>
        <v>0</v>
      </c>
      <c r="U550" s="184"/>
      <c r="V550" s="185"/>
      <c r="W550" s="183"/>
      <c r="X550" s="183"/>
      <c r="Y550" s="183"/>
      <c r="Z550" s="186"/>
      <c r="AA550" s="187"/>
    </row>
    <row r="551" spans="1:27" x14ac:dyDescent="0.25">
      <c r="A551" s="94">
        <v>46</v>
      </c>
      <c r="B551" s="96" t="str">
        <f>CONCATENATE(Revisión_Avance_Periodo!$C551,";",Revisión_Avance_Periodo!$E551,";",Revisión_Avance_Periodo!$I551)</f>
        <v>OE1;PR_10;ACT_138</v>
      </c>
      <c r="C551" s="180" t="s">
        <v>9</v>
      </c>
      <c r="D551" s="181" t="str">
        <f>VLOOKUP(Revisión_Avance_Periodo!$C551,Componentes_BD!$F$1:$G$5,2,FALSE)</f>
        <v>Fortalecer la Vigilancia.</v>
      </c>
      <c r="E551" s="119" t="s">
        <v>12</v>
      </c>
      <c r="F551" s="95">
        <v>10</v>
      </c>
      <c r="G551" s="95" t="str">
        <f>VLOOKUP(Revisión_Avance_Periodo!$A551,BD_Seguimiento_OAP_2019!$A$2:$G$294,7,FALSE)</f>
        <v>PAI</v>
      </c>
      <c r="H551" s="95" t="str">
        <f>VLOOKUP(Revisión_Avance_Periodo!$A551,BD_Seguimiento_OAP_2019!$A$2:$J$294,10,FALSE)</f>
        <v>PAI_04 - Talento Humano</v>
      </c>
      <c r="I551" s="95" t="s">
        <v>566</v>
      </c>
      <c r="J551" s="95" t="str">
        <f>VLOOKUP(Revisión_Avance_Periodo!$I551,BD_Seguimiento_OAP_2019!$L:$M,2,FALSE)</f>
        <v>Implementar programa de Higiene Industrial</v>
      </c>
      <c r="K551" s="119" t="s">
        <v>8</v>
      </c>
      <c r="L551" s="172">
        <v>4.4642857142857152E-4</v>
      </c>
      <c r="M551" s="182" t="s">
        <v>113</v>
      </c>
      <c r="N551" s="190">
        <f>INDEX(BD_Seguimiento_OAP_2019!$AH$3:$AS$294,MATCH(Revisión_Avance_Periodo!$I551,BD_Seguimiento_OAP_2019!$L$3:$L$294,0),MATCH(Revisión_Avance_Periodo!$M551,BD_Seguimiento_OAP_2019!$AH$2:$AS$2,0))</f>
        <v>0</v>
      </c>
      <c r="O551" s="190">
        <f>INDEX(BD_Seguimiento_OAP_2019!$AV$3:$BG$294,MATCH(Revisión_Avance_Periodo!$I551,BD_Seguimiento_OAP_2019!$L$3:$L$294,0),MATCH(Revisión_Avance_Periodo!$M551,BD_Seguimiento_OAP_2019!$AV$2:$BG$2,0))</f>
        <v>0</v>
      </c>
      <c r="P551" s="175">
        <f t="shared" si="108"/>
        <v>0</v>
      </c>
      <c r="Q551" s="182" t="str">
        <f>VLOOKUP(P551,Tabla_Indicador_Gestion4[#All],3,TRUE)</f>
        <v>Por Ejecutar</v>
      </c>
      <c r="R551" s="229">
        <f>SUBTOTAL(9,$N$542:$N551)</f>
        <v>1</v>
      </c>
      <c r="S551" s="230">
        <f>SUBTOTAL(9,$O$542:$O551)</f>
        <v>0</v>
      </c>
      <c r="T551" s="231">
        <f>IFERROR(+Revisión_Avance_Periodo!$S551/Revisión_Avance_Periodo!$R551,0)</f>
        <v>0</v>
      </c>
      <c r="U551" s="184"/>
      <c r="V551" s="185"/>
      <c r="W551" s="183"/>
      <c r="X551" s="183"/>
      <c r="Y551" s="183"/>
      <c r="Z551" s="186"/>
      <c r="AA551" s="187"/>
    </row>
    <row r="552" spans="1:27" x14ac:dyDescent="0.25">
      <c r="A552" s="88">
        <v>46</v>
      </c>
      <c r="B552" s="91" t="str">
        <f>CONCATENATE(Revisión_Avance_Periodo!$C552,";",Revisión_Avance_Periodo!$E552,";",Revisión_Avance_Periodo!$I552)</f>
        <v>OE1;PR_10;ACT_138</v>
      </c>
      <c r="C552" s="170" t="s">
        <v>9</v>
      </c>
      <c r="D552" s="171" t="str">
        <f>VLOOKUP(Revisión_Avance_Periodo!$C552,Componentes_BD!$F$1:$G$5,2,FALSE)</f>
        <v>Fortalecer la Vigilancia.</v>
      </c>
      <c r="E552" s="106" t="s">
        <v>12</v>
      </c>
      <c r="F552" s="89">
        <v>10</v>
      </c>
      <c r="G552" s="89" t="str">
        <f>VLOOKUP(Revisión_Avance_Periodo!$A552,BD_Seguimiento_OAP_2019!$A$2:$G$294,7,FALSE)</f>
        <v>PAI</v>
      </c>
      <c r="H552" s="89" t="str">
        <f>VLOOKUP(Revisión_Avance_Periodo!$A552,BD_Seguimiento_OAP_2019!$A$2:$J$294,10,FALSE)</f>
        <v>PAI_04 - Talento Humano</v>
      </c>
      <c r="I552" s="89" t="s">
        <v>566</v>
      </c>
      <c r="J552" s="89" t="str">
        <f>VLOOKUP(Revisión_Avance_Periodo!$I552,BD_Seguimiento_OAP_2019!$L:$M,2,FALSE)</f>
        <v>Implementar programa de Higiene Industrial</v>
      </c>
      <c r="K552" s="106" t="s">
        <v>8</v>
      </c>
      <c r="L552" s="172">
        <v>4.4642857142857152E-4</v>
      </c>
      <c r="M552" s="173" t="s">
        <v>114</v>
      </c>
      <c r="N552" s="190">
        <f>INDEX(BD_Seguimiento_OAP_2019!$AH$3:$AS$294,MATCH(Revisión_Avance_Periodo!$I552,BD_Seguimiento_OAP_2019!$L$3:$L$294,0),MATCH(Revisión_Avance_Periodo!$M552,BD_Seguimiento_OAP_2019!$AH$2:$AS$2,0))</f>
        <v>1</v>
      </c>
      <c r="O552" s="190">
        <f>INDEX(BD_Seguimiento_OAP_2019!$AV$3:$BG$294,MATCH(Revisión_Avance_Periodo!$I552,BD_Seguimiento_OAP_2019!$L$3:$L$294,0),MATCH(Revisión_Avance_Periodo!$M552,BD_Seguimiento_OAP_2019!$AV$2:$BG$2,0))</f>
        <v>0</v>
      </c>
      <c r="P552" s="189">
        <f t="shared" si="103"/>
        <v>0</v>
      </c>
      <c r="Q552" s="173" t="str">
        <f>VLOOKUP(P552,Tabla_Indicador_Gestion4[#All],3,TRUE)</f>
        <v>Por Ejecutar</v>
      </c>
      <c r="R552" s="229">
        <f>SUBTOTAL(9,$N$542:$N552)</f>
        <v>2</v>
      </c>
      <c r="S552" s="230">
        <f>SUBTOTAL(9,$O$542:$O552)</f>
        <v>0</v>
      </c>
      <c r="T552" s="231">
        <f>IFERROR(+Revisión_Avance_Periodo!$S552/Revisión_Avance_Periodo!$R552,0)</f>
        <v>0</v>
      </c>
      <c r="U552" s="184"/>
      <c r="V552" s="185"/>
      <c r="W552" s="183"/>
      <c r="X552" s="183"/>
      <c r="Y552" s="183"/>
      <c r="Z552" s="186"/>
      <c r="AA552" s="187"/>
    </row>
    <row r="553" spans="1:27" ht="15.75" thickBot="1" x14ac:dyDescent="0.3">
      <c r="A553" s="94">
        <v>46</v>
      </c>
      <c r="B553" s="96" t="str">
        <f>CONCATENATE(Revisión_Avance_Periodo!$C553,";",Revisión_Avance_Periodo!$E553,";",Revisión_Avance_Periodo!$I553)</f>
        <v>OE1;PR_10;ACT_138</v>
      </c>
      <c r="C553" s="180" t="s">
        <v>9</v>
      </c>
      <c r="D553" s="181" t="str">
        <f>VLOOKUP(Revisión_Avance_Periodo!$C553,Componentes_BD!$F$1:$G$5,2,FALSE)</f>
        <v>Fortalecer la Vigilancia.</v>
      </c>
      <c r="E553" s="119" t="s">
        <v>12</v>
      </c>
      <c r="F553" s="95">
        <v>10</v>
      </c>
      <c r="G553" s="95" t="str">
        <f>VLOOKUP(Revisión_Avance_Periodo!$A553,BD_Seguimiento_OAP_2019!$A$2:$G$294,7,FALSE)</f>
        <v>PAI</v>
      </c>
      <c r="H553" s="95" t="str">
        <f>VLOOKUP(Revisión_Avance_Periodo!$A553,BD_Seguimiento_OAP_2019!$A$2:$J$294,10,FALSE)</f>
        <v>PAI_04 - Talento Humano</v>
      </c>
      <c r="I553" s="95" t="s">
        <v>566</v>
      </c>
      <c r="J553" s="95" t="str">
        <f>VLOOKUP(Revisión_Avance_Periodo!$I553,BD_Seguimiento_OAP_2019!$L:$M,2,FALSE)</f>
        <v>Implementar programa de Higiene Industrial</v>
      </c>
      <c r="K553" s="119" t="s">
        <v>8</v>
      </c>
      <c r="L553" s="172">
        <v>4.4642857142857152E-4</v>
      </c>
      <c r="M553" s="182" t="s">
        <v>115</v>
      </c>
      <c r="N553" s="190">
        <f>INDEX(BD_Seguimiento_OAP_2019!$AH$3:$AS$294,MATCH(Revisión_Avance_Periodo!$I553,BD_Seguimiento_OAP_2019!$L$3:$L$294,0),MATCH(Revisión_Avance_Periodo!$M553,BD_Seguimiento_OAP_2019!$AH$2:$AS$2,0))</f>
        <v>0</v>
      </c>
      <c r="O553" s="190">
        <f>INDEX(BD_Seguimiento_OAP_2019!$AV$3:$BG$294,MATCH(Revisión_Avance_Periodo!$I553,BD_Seguimiento_OAP_2019!$L$3:$L$294,0),MATCH(Revisión_Avance_Periodo!$M553,BD_Seguimiento_OAP_2019!$AV$2:$BG$2,0))</f>
        <v>0</v>
      </c>
      <c r="P553" s="175">
        <f>IFERROR((O553/N553),0)</f>
        <v>0</v>
      </c>
      <c r="Q553" s="182" t="str">
        <f>VLOOKUP(P553,Tabla_Indicador_Gestion4[#All],3,TRUE)</f>
        <v>Por Ejecutar</v>
      </c>
      <c r="R553" s="229">
        <f>SUBTOTAL(9,$N$542:$N553)</f>
        <v>2</v>
      </c>
      <c r="S553" s="230">
        <f>SUBTOTAL(9,$O$542:$O553)</f>
        <v>0</v>
      </c>
      <c r="T553" s="231">
        <f>IFERROR(+Revisión_Avance_Periodo!$S553/Revisión_Avance_Periodo!$R553,0)</f>
        <v>0</v>
      </c>
      <c r="U553" s="184"/>
      <c r="V553" s="185"/>
      <c r="W553" s="183"/>
      <c r="X553" s="183"/>
      <c r="Y553" s="183"/>
      <c r="Z553" s="186"/>
      <c r="AA553" s="187"/>
    </row>
    <row r="554" spans="1:27" x14ac:dyDescent="0.25">
      <c r="A554" s="88">
        <v>47</v>
      </c>
      <c r="B554" s="91" t="str">
        <f>CONCATENATE(Revisión_Avance_Periodo!$C554,";",Revisión_Avance_Periodo!$E554,";",Revisión_Avance_Periodo!$I554)</f>
        <v>OE1;PR_10;ACT_139</v>
      </c>
      <c r="C554" s="170" t="s">
        <v>9</v>
      </c>
      <c r="D554" s="171" t="str">
        <f>VLOOKUP(Revisión_Avance_Periodo!$C554,Componentes_BD!$F$1:$G$5,2,FALSE)</f>
        <v>Fortalecer la Vigilancia.</v>
      </c>
      <c r="E554" s="106" t="s">
        <v>12</v>
      </c>
      <c r="F554" s="89">
        <v>10</v>
      </c>
      <c r="G554" s="89" t="str">
        <f>VLOOKUP(Revisión_Avance_Periodo!$A554,BD_Seguimiento_OAP_2019!$A$2:$G$294,7,FALSE)</f>
        <v>PAI</v>
      </c>
      <c r="H554" s="89" t="str">
        <f>VLOOKUP(Revisión_Avance_Periodo!$A554,BD_Seguimiento_OAP_2019!$A$2:$J$294,10,FALSE)</f>
        <v>PAI_04 - Talento Humano</v>
      </c>
      <c r="I554" s="89" t="s">
        <v>570</v>
      </c>
      <c r="J554" s="89" t="str">
        <f>VLOOKUP(Revisión_Avance_Periodo!$I554,BD_Seguimiento_OAP_2019!$L:$M,2,FALSE)</f>
        <v>Subprograma de Medicina Preventiva y del Trabajo.</v>
      </c>
      <c r="K554" s="106" t="s">
        <v>8</v>
      </c>
      <c r="L554" s="172">
        <v>4.4642857142857152E-4</v>
      </c>
      <c r="M554" s="173" t="s">
        <v>104</v>
      </c>
      <c r="N554" s="190">
        <f>INDEX(BD_Seguimiento_OAP_2019!$AH$3:$AS$294,MATCH(Revisión_Avance_Periodo!$I554,BD_Seguimiento_OAP_2019!$L$3:$L$294,0),MATCH(Revisión_Avance_Periodo!$M554,BD_Seguimiento_OAP_2019!$AH$2:$AS$2,0))</f>
        <v>4</v>
      </c>
      <c r="O554" s="190">
        <f>INDEX(BD_Seguimiento_OAP_2019!$AV$3:$BG$294,MATCH(Revisión_Avance_Periodo!$I554,BD_Seguimiento_OAP_2019!$L$3:$L$294,0),MATCH(Revisión_Avance_Periodo!$M554,BD_Seguimiento_OAP_2019!$AV$2:$BG$2,0))</f>
        <v>4</v>
      </c>
      <c r="P554" s="189">
        <f t="shared" si="103"/>
        <v>1</v>
      </c>
      <c r="Q554" s="173" t="str">
        <f>VLOOKUP(P554,Tabla_Indicador_Gestion4[#All],3,TRUE)</f>
        <v>Culminada</v>
      </c>
      <c r="R554" s="232">
        <f>SUBTOTAL(9,$N$554:$N554)</f>
        <v>4</v>
      </c>
      <c r="S554" s="233">
        <f>SUBTOTAL(9,$O$554:$O554)</f>
        <v>4</v>
      </c>
      <c r="T554" s="234">
        <f>IFERROR(+Revisión_Avance_Periodo!$S554/Revisión_Avance_Periodo!$R554,0)</f>
        <v>1</v>
      </c>
      <c r="U554" s="191">
        <f>SUBTOTAL(9,N554:N565)</f>
        <v>43</v>
      </c>
      <c r="V554" s="192">
        <f>SUBTOTAL(9,O554:O565)</f>
        <v>20</v>
      </c>
      <c r="W554" s="176">
        <f t="shared" ref="W554" si="109">+V554/U554</f>
        <v>0.46511627906976744</v>
      </c>
      <c r="X554" s="176"/>
      <c r="Y554" s="176">
        <f>100%-Revisión_Avance_Periodo!$W554</f>
        <v>0.53488372093023262</v>
      </c>
      <c r="Z554" s="178" t="str">
        <f>VLOOKUP(W554,Tabla_Indicador_Gestion4[],3,TRUE)</f>
        <v>En Tramite</v>
      </c>
      <c r="AA554" s="179">
        <f>Revisión_Avance_Periodo!$W554*Revisión_Avance_Periodo!$L554</f>
        <v>2.0764119601328907E-4</v>
      </c>
    </row>
    <row r="555" spans="1:27" x14ac:dyDescent="0.25">
      <c r="A555" s="94">
        <v>47</v>
      </c>
      <c r="B555" s="96" t="str">
        <f>CONCATENATE(Revisión_Avance_Periodo!$C555,";",Revisión_Avance_Periodo!$E555,";",Revisión_Avance_Periodo!$I555)</f>
        <v>OE1;PR_10;ACT_139</v>
      </c>
      <c r="C555" s="180" t="s">
        <v>9</v>
      </c>
      <c r="D555" s="181" t="str">
        <f>VLOOKUP(Revisión_Avance_Periodo!$C555,Componentes_BD!$F$1:$G$5,2,FALSE)</f>
        <v>Fortalecer la Vigilancia.</v>
      </c>
      <c r="E555" s="119" t="s">
        <v>12</v>
      </c>
      <c r="F555" s="95">
        <v>10</v>
      </c>
      <c r="G555" s="95" t="str">
        <f>VLOOKUP(Revisión_Avance_Periodo!$A555,BD_Seguimiento_OAP_2019!$A$2:$G$294,7,FALSE)</f>
        <v>PAI</v>
      </c>
      <c r="H555" s="95" t="str">
        <f>VLOOKUP(Revisión_Avance_Periodo!$A555,BD_Seguimiento_OAP_2019!$A$2:$J$294,10,FALSE)</f>
        <v>PAI_04 - Talento Humano</v>
      </c>
      <c r="I555" s="95" t="s">
        <v>570</v>
      </c>
      <c r="J555" s="95" t="str">
        <f>VLOOKUP(Revisión_Avance_Periodo!$I555,BD_Seguimiento_OAP_2019!$L:$M,2,FALSE)</f>
        <v>Subprograma de Medicina Preventiva y del Trabajo.</v>
      </c>
      <c r="K555" s="119" t="s">
        <v>8</v>
      </c>
      <c r="L555" s="172">
        <v>4.4642857142857152E-4</v>
      </c>
      <c r="M555" s="182" t="s">
        <v>105</v>
      </c>
      <c r="N555" s="190">
        <f>INDEX(BD_Seguimiento_OAP_2019!$AH$3:$AS$294,MATCH(Revisión_Avance_Periodo!$I555,BD_Seguimiento_OAP_2019!$L$3:$L$294,0),MATCH(Revisión_Avance_Periodo!$M555,BD_Seguimiento_OAP_2019!$AH$2:$AS$2,0))</f>
        <v>4</v>
      </c>
      <c r="O555" s="190">
        <f>INDEX(BD_Seguimiento_OAP_2019!$AV$3:$BG$294,MATCH(Revisión_Avance_Periodo!$I555,BD_Seguimiento_OAP_2019!$L$3:$L$294,0),MATCH(Revisión_Avance_Periodo!$M555,BD_Seguimiento_OAP_2019!$AV$2:$BG$2,0))</f>
        <v>4</v>
      </c>
      <c r="P555" s="188">
        <f t="shared" si="103"/>
        <v>1</v>
      </c>
      <c r="Q555" s="182" t="str">
        <f>VLOOKUP(P555,Tabla_Indicador_Gestion4[#All],3,TRUE)</f>
        <v>Culminada</v>
      </c>
      <c r="R555" s="229">
        <f>SUBTOTAL(9,$N$554:$N555)</f>
        <v>8</v>
      </c>
      <c r="S555" s="230">
        <f>SUBTOTAL(9,$O$554:$O555)</f>
        <v>8</v>
      </c>
      <c r="T555" s="231">
        <f>IFERROR(+Revisión_Avance_Periodo!$S555/Revisión_Avance_Periodo!$R555,0)</f>
        <v>1</v>
      </c>
      <c r="U555" s="184"/>
      <c r="V555" s="185"/>
      <c r="W555" s="183"/>
      <c r="X555" s="183"/>
      <c r="Y555" s="183"/>
      <c r="Z555" s="186"/>
      <c r="AA555" s="187"/>
    </row>
    <row r="556" spans="1:27" x14ac:dyDescent="0.25">
      <c r="A556" s="88">
        <v>47</v>
      </c>
      <c r="B556" s="91" t="str">
        <f>CONCATENATE(Revisión_Avance_Periodo!$C556,";",Revisión_Avance_Periodo!$E556,";",Revisión_Avance_Periodo!$I556)</f>
        <v>OE1;PR_10;ACT_139</v>
      </c>
      <c r="C556" s="170" t="s">
        <v>9</v>
      </c>
      <c r="D556" s="171" t="str">
        <f>VLOOKUP(Revisión_Avance_Periodo!$C556,Componentes_BD!$F$1:$G$5,2,FALSE)</f>
        <v>Fortalecer la Vigilancia.</v>
      </c>
      <c r="E556" s="106" t="s">
        <v>12</v>
      </c>
      <c r="F556" s="89">
        <v>10</v>
      </c>
      <c r="G556" s="89" t="str">
        <f>VLOOKUP(Revisión_Avance_Periodo!$A556,BD_Seguimiento_OAP_2019!$A$2:$G$294,7,FALSE)</f>
        <v>PAI</v>
      </c>
      <c r="H556" s="89" t="str">
        <f>VLOOKUP(Revisión_Avance_Periodo!$A556,BD_Seguimiento_OAP_2019!$A$2:$J$294,10,FALSE)</f>
        <v>PAI_04 - Talento Humano</v>
      </c>
      <c r="I556" s="89" t="s">
        <v>570</v>
      </c>
      <c r="J556" s="89" t="str">
        <f>VLOOKUP(Revisión_Avance_Periodo!$I556,BD_Seguimiento_OAP_2019!$L:$M,2,FALSE)</f>
        <v>Subprograma de Medicina Preventiva y del Trabajo.</v>
      </c>
      <c r="K556" s="106" t="s">
        <v>8</v>
      </c>
      <c r="L556" s="172">
        <v>4.4642857142857152E-4</v>
      </c>
      <c r="M556" s="173" t="s">
        <v>106</v>
      </c>
      <c r="N556" s="190">
        <f>INDEX(BD_Seguimiento_OAP_2019!$AH$3:$AS$294,MATCH(Revisión_Avance_Periodo!$I556,BD_Seguimiento_OAP_2019!$L$3:$L$294,0),MATCH(Revisión_Avance_Periodo!$M556,BD_Seguimiento_OAP_2019!$AH$2:$AS$2,0))</f>
        <v>4</v>
      </c>
      <c r="O556" s="190">
        <f>INDEX(BD_Seguimiento_OAP_2019!$AV$3:$BG$294,MATCH(Revisión_Avance_Periodo!$I556,BD_Seguimiento_OAP_2019!$L$3:$L$294,0),MATCH(Revisión_Avance_Periodo!$M556,BD_Seguimiento_OAP_2019!$AV$2:$BG$2,0))</f>
        <v>4</v>
      </c>
      <c r="P556" s="189">
        <f t="shared" si="103"/>
        <v>1</v>
      </c>
      <c r="Q556" s="173" t="str">
        <f>VLOOKUP(P556,Tabla_Indicador_Gestion4[#All],3,TRUE)</f>
        <v>Culminada</v>
      </c>
      <c r="R556" s="229">
        <f>SUBTOTAL(9,$N$554:$N556)</f>
        <v>12</v>
      </c>
      <c r="S556" s="230">
        <f>SUBTOTAL(9,$O$554:$O556)</f>
        <v>12</v>
      </c>
      <c r="T556" s="231">
        <f>IFERROR(+Revisión_Avance_Periodo!$S556/Revisión_Avance_Periodo!$R556,0)</f>
        <v>1</v>
      </c>
      <c r="U556" s="184"/>
      <c r="V556" s="185"/>
      <c r="W556" s="183"/>
      <c r="X556" s="183"/>
      <c r="Y556" s="183"/>
      <c r="Z556" s="186"/>
      <c r="AA556" s="187"/>
    </row>
    <row r="557" spans="1:27" x14ac:dyDescent="0.25">
      <c r="A557" s="94">
        <v>47</v>
      </c>
      <c r="B557" s="96" t="str">
        <f>CONCATENATE(Revisión_Avance_Periodo!$C557,";",Revisión_Avance_Periodo!$E557,";",Revisión_Avance_Periodo!$I557)</f>
        <v>OE1;PR_10;ACT_139</v>
      </c>
      <c r="C557" s="180" t="s">
        <v>9</v>
      </c>
      <c r="D557" s="181" t="str">
        <f>VLOOKUP(Revisión_Avance_Periodo!$C557,Componentes_BD!$F$1:$G$5,2,FALSE)</f>
        <v>Fortalecer la Vigilancia.</v>
      </c>
      <c r="E557" s="119" t="s">
        <v>12</v>
      </c>
      <c r="F557" s="95">
        <v>10</v>
      </c>
      <c r="G557" s="95" t="str">
        <f>VLOOKUP(Revisión_Avance_Periodo!$A557,BD_Seguimiento_OAP_2019!$A$2:$G$294,7,FALSE)</f>
        <v>PAI</v>
      </c>
      <c r="H557" s="95" t="str">
        <f>VLOOKUP(Revisión_Avance_Periodo!$A557,BD_Seguimiento_OAP_2019!$A$2:$J$294,10,FALSE)</f>
        <v>PAI_04 - Talento Humano</v>
      </c>
      <c r="I557" s="95" t="s">
        <v>570</v>
      </c>
      <c r="J557" s="95" t="str">
        <f>VLOOKUP(Revisión_Avance_Periodo!$I557,BD_Seguimiento_OAP_2019!$L:$M,2,FALSE)</f>
        <v>Subprograma de Medicina Preventiva y del Trabajo.</v>
      </c>
      <c r="K557" s="119" t="s">
        <v>8</v>
      </c>
      <c r="L557" s="172">
        <v>4.4642857142857152E-4</v>
      </c>
      <c r="M557" s="182" t="s">
        <v>107</v>
      </c>
      <c r="N557" s="190">
        <f>INDEX(BD_Seguimiento_OAP_2019!$AH$3:$AS$294,MATCH(Revisión_Avance_Periodo!$I557,BD_Seguimiento_OAP_2019!$L$3:$L$294,0),MATCH(Revisión_Avance_Periodo!$M557,BD_Seguimiento_OAP_2019!$AH$2:$AS$2,0))</f>
        <v>4</v>
      </c>
      <c r="O557" s="190">
        <f>INDEX(BD_Seguimiento_OAP_2019!$AV$3:$BG$294,MATCH(Revisión_Avance_Periodo!$I557,BD_Seguimiento_OAP_2019!$L$3:$L$294,0),MATCH(Revisión_Avance_Periodo!$M557,BD_Seguimiento_OAP_2019!$AV$2:$BG$2,0))</f>
        <v>4</v>
      </c>
      <c r="P557" s="188">
        <f t="shared" si="103"/>
        <v>1</v>
      </c>
      <c r="Q557" s="182" t="str">
        <f>VLOOKUP(P557,Tabla_Indicador_Gestion4[#All],3,TRUE)</f>
        <v>Culminada</v>
      </c>
      <c r="R557" s="229">
        <f>SUBTOTAL(9,$N$554:$N557)</f>
        <v>16</v>
      </c>
      <c r="S557" s="230">
        <f>SUBTOTAL(9,$O$554:$O557)</f>
        <v>16</v>
      </c>
      <c r="T557" s="231">
        <f>IFERROR(+Revisión_Avance_Periodo!$S557/Revisión_Avance_Periodo!$R557,0)</f>
        <v>1</v>
      </c>
      <c r="U557" s="184"/>
      <c r="V557" s="185"/>
      <c r="W557" s="183"/>
      <c r="X557" s="183"/>
      <c r="Y557" s="183"/>
      <c r="Z557" s="186"/>
      <c r="AA557" s="187"/>
    </row>
    <row r="558" spans="1:27" x14ac:dyDescent="0.25">
      <c r="A558" s="88">
        <v>47</v>
      </c>
      <c r="B558" s="91" t="str">
        <f>CONCATENATE(Revisión_Avance_Periodo!$C558,";",Revisión_Avance_Periodo!$E558,";",Revisión_Avance_Periodo!$I558)</f>
        <v>OE1;PR_10;ACT_139</v>
      </c>
      <c r="C558" s="170" t="s">
        <v>9</v>
      </c>
      <c r="D558" s="171" t="str">
        <f>VLOOKUP(Revisión_Avance_Periodo!$C558,Componentes_BD!$F$1:$G$5,2,FALSE)</f>
        <v>Fortalecer la Vigilancia.</v>
      </c>
      <c r="E558" s="106" t="s">
        <v>12</v>
      </c>
      <c r="F558" s="89">
        <v>10</v>
      </c>
      <c r="G558" s="89" t="str">
        <f>VLOOKUP(Revisión_Avance_Periodo!$A558,BD_Seguimiento_OAP_2019!$A$2:$G$294,7,FALSE)</f>
        <v>PAI</v>
      </c>
      <c r="H558" s="89" t="str">
        <f>VLOOKUP(Revisión_Avance_Periodo!$A558,BD_Seguimiento_OAP_2019!$A$2:$J$294,10,FALSE)</f>
        <v>PAI_04 - Talento Humano</v>
      </c>
      <c r="I558" s="89" t="s">
        <v>570</v>
      </c>
      <c r="J558" s="89" t="str">
        <f>VLOOKUP(Revisión_Avance_Periodo!$I558,BD_Seguimiento_OAP_2019!$L:$M,2,FALSE)</f>
        <v>Subprograma de Medicina Preventiva y del Trabajo.</v>
      </c>
      <c r="K558" s="106" t="s">
        <v>8</v>
      </c>
      <c r="L558" s="172">
        <v>4.4642857142857152E-4</v>
      </c>
      <c r="M558" s="173" t="s">
        <v>108</v>
      </c>
      <c r="N558" s="190">
        <f>INDEX(BD_Seguimiento_OAP_2019!$AH$3:$AS$294,MATCH(Revisión_Avance_Periodo!$I558,BD_Seguimiento_OAP_2019!$L$3:$L$294,0),MATCH(Revisión_Avance_Periodo!$M558,BD_Seguimiento_OAP_2019!$AH$2:$AS$2,0))</f>
        <v>3</v>
      </c>
      <c r="O558" s="190">
        <f>INDEX(BD_Seguimiento_OAP_2019!$AV$3:$BG$294,MATCH(Revisión_Avance_Periodo!$I558,BD_Seguimiento_OAP_2019!$L$3:$L$294,0),MATCH(Revisión_Avance_Periodo!$M558,BD_Seguimiento_OAP_2019!$AV$2:$BG$2,0))</f>
        <v>0</v>
      </c>
      <c r="P558" s="189">
        <f t="shared" si="103"/>
        <v>0</v>
      </c>
      <c r="Q558" s="173" t="str">
        <f>VLOOKUP(P558,Tabla_Indicador_Gestion4[#All],3,TRUE)</f>
        <v>Por Ejecutar</v>
      </c>
      <c r="R558" s="229">
        <f>SUBTOTAL(9,$N$554:$N558)</f>
        <v>19</v>
      </c>
      <c r="S558" s="230">
        <f>SUBTOTAL(9,$O$554:$O558)</f>
        <v>16</v>
      </c>
      <c r="T558" s="231">
        <f>IFERROR(+Revisión_Avance_Periodo!$S558/Revisión_Avance_Periodo!$R558,0)</f>
        <v>0.84210526315789469</v>
      </c>
      <c r="U558" s="184"/>
      <c r="V558" s="185"/>
      <c r="W558" s="183"/>
      <c r="X558" s="183"/>
      <c r="Y558" s="183"/>
      <c r="Z558" s="186"/>
      <c r="AA558" s="187"/>
    </row>
    <row r="559" spans="1:27" x14ac:dyDescent="0.25">
      <c r="A559" s="94">
        <v>47</v>
      </c>
      <c r="B559" s="96" t="str">
        <f>CONCATENATE(Revisión_Avance_Periodo!$C559,";",Revisión_Avance_Periodo!$E559,";",Revisión_Avance_Periodo!$I559)</f>
        <v>OE1;PR_10;ACT_139</v>
      </c>
      <c r="C559" s="180" t="s">
        <v>9</v>
      </c>
      <c r="D559" s="181" t="str">
        <f>VLOOKUP(Revisión_Avance_Periodo!$C559,Componentes_BD!$F$1:$G$5,2,FALSE)</f>
        <v>Fortalecer la Vigilancia.</v>
      </c>
      <c r="E559" s="119" t="s">
        <v>12</v>
      </c>
      <c r="F559" s="95">
        <v>10</v>
      </c>
      <c r="G559" s="95" t="str">
        <f>VLOOKUP(Revisión_Avance_Periodo!$A559,BD_Seguimiento_OAP_2019!$A$2:$G$294,7,FALSE)</f>
        <v>PAI</v>
      </c>
      <c r="H559" s="95" t="str">
        <f>VLOOKUP(Revisión_Avance_Periodo!$A559,BD_Seguimiento_OAP_2019!$A$2:$J$294,10,FALSE)</f>
        <v>PAI_04 - Talento Humano</v>
      </c>
      <c r="I559" s="95" t="s">
        <v>570</v>
      </c>
      <c r="J559" s="95" t="str">
        <f>VLOOKUP(Revisión_Avance_Periodo!$I559,BD_Seguimiento_OAP_2019!$L:$M,2,FALSE)</f>
        <v>Subprograma de Medicina Preventiva y del Trabajo.</v>
      </c>
      <c r="K559" s="119" t="s">
        <v>8</v>
      </c>
      <c r="L559" s="172">
        <v>4.4642857142857152E-4</v>
      </c>
      <c r="M559" s="182" t="s">
        <v>109</v>
      </c>
      <c r="N559" s="190">
        <f>INDEX(BD_Seguimiento_OAP_2019!$AH$3:$AS$294,MATCH(Revisión_Avance_Periodo!$I559,BD_Seguimiento_OAP_2019!$L$3:$L$294,0),MATCH(Revisión_Avance_Periodo!$M559,BD_Seguimiento_OAP_2019!$AH$2:$AS$2,0))</f>
        <v>4</v>
      </c>
      <c r="O559" s="190">
        <f>INDEX(BD_Seguimiento_OAP_2019!$AV$3:$BG$294,MATCH(Revisión_Avance_Periodo!$I559,BD_Seguimiento_OAP_2019!$L$3:$L$294,0),MATCH(Revisión_Avance_Periodo!$M559,BD_Seguimiento_OAP_2019!$AV$2:$BG$2,0))</f>
        <v>4</v>
      </c>
      <c r="P559" s="188">
        <f t="shared" si="103"/>
        <v>1</v>
      </c>
      <c r="Q559" s="182" t="str">
        <f>VLOOKUP(P559,Tabla_Indicador_Gestion4[#All],3,TRUE)</f>
        <v>Culminada</v>
      </c>
      <c r="R559" s="229">
        <f>SUBTOTAL(9,$N$554:$N559)</f>
        <v>23</v>
      </c>
      <c r="S559" s="230">
        <f>SUBTOTAL(9,$O$554:$O559)</f>
        <v>20</v>
      </c>
      <c r="T559" s="231">
        <f>IFERROR(+Revisión_Avance_Periodo!$S559/Revisión_Avance_Periodo!$R559,0)</f>
        <v>0.86956521739130432</v>
      </c>
      <c r="U559" s="184"/>
      <c r="V559" s="185"/>
      <c r="W559" s="183"/>
      <c r="X559" s="183"/>
      <c r="Y559" s="183"/>
      <c r="Z559" s="186"/>
      <c r="AA559" s="187"/>
    </row>
    <row r="560" spans="1:27" x14ac:dyDescent="0.25">
      <c r="A560" s="88">
        <v>47</v>
      </c>
      <c r="B560" s="91" t="str">
        <f>CONCATENATE(Revisión_Avance_Periodo!$C560,";",Revisión_Avance_Periodo!$E560,";",Revisión_Avance_Periodo!$I560)</f>
        <v>OE1;PR_10;ACT_139</v>
      </c>
      <c r="C560" s="170" t="s">
        <v>9</v>
      </c>
      <c r="D560" s="171" t="str">
        <f>VLOOKUP(Revisión_Avance_Periodo!$C560,Componentes_BD!$F$1:$G$5,2,FALSE)</f>
        <v>Fortalecer la Vigilancia.</v>
      </c>
      <c r="E560" s="106" t="s">
        <v>12</v>
      </c>
      <c r="F560" s="89">
        <v>10</v>
      </c>
      <c r="G560" s="89" t="str">
        <f>VLOOKUP(Revisión_Avance_Periodo!$A560,BD_Seguimiento_OAP_2019!$A$2:$G$294,7,FALSE)</f>
        <v>PAI</v>
      </c>
      <c r="H560" s="89" t="str">
        <f>VLOOKUP(Revisión_Avance_Periodo!$A560,BD_Seguimiento_OAP_2019!$A$2:$J$294,10,FALSE)</f>
        <v>PAI_04 - Talento Humano</v>
      </c>
      <c r="I560" s="89" t="s">
        <v>570</v>
      </c>
      <c r="J560" s="89" t="str">
        <f>VLOOKUP(Revisión_Avance_Periodo!$I560,BD_Seguimiento_OAP_2019!$L:$M,2,FALSE)</f>
        <v>Subprograma de Medicina Preventiva y del Trabajo.</v>
      </c>
      <c r="K560" s="106" t="s">
        <v>8</v>
      </c>
      <c r="L560" s="172">
        <v>4.4642857142857152E-4</v>
      </c>
      <c r="M560" s="173" t="s">
        <v>110</v>
      </c>
      <c r="N560" s="190">
        <f>INDEX(BD_Seguimiento_OAP_2019!$AH$3:$AS$294,MATCH(Revisión_Avance_Periodo!$I560,BD_Seguimiento_OAP_2019!$L$3:$L$294,0),MATCH(Revisión_Avance_Periodo!$M560,BD_Seguimiento_OAP_2019!$AH$2:$AS$2,0))</f>
        <v>4</v>
      </c>
      <c r="O560" s="190">
        <f>INDEX(BD_Seguimiento_OAP_2019!$AV$3:$BG$294,MATCH(Revisión_Avance_Periodo!$I560,BD_Seguimiento_OAP_2019!$L$3:$L$294,0),MATCH(Revisión_Avance_Periodo!$M560,BD_Seguimiento_OAP_2019!$AV$2:$BG$2,0))</f>
        <v>0</v>
      </c>
      <c r="P560" s="189">
        <f t="shared" si="103"/>
        <v>0</v>
      </c>
      <c r="Q560" s="173" t="str">
        <f>VLOOKUP(P560,Tabla_Indicador_Gestion4[#All],3,TRUE)</f>
        <v>Por Ejecutar</v>
      </c>
      <c r="R560" s="229">
        <f>SUBTOTAL(9,$N$554:$N560)</f>
        <v>27</v>
      </c>
      <c r="S560" s="230">
        <f>SUBTOTAL(9,$O$554:$O560)</f>
        <v>20</v>
      </c>
      <c r="T560" s="231">
        <f>IFERROR(+Revisión_Avance_Periodo!$S560/Revisión_Avance_Periodo!$R560,0)</f>
        <v>0.7407407407407407</v>
      </c>
      <c r="U560" s="184"/>
      <c r="V560" s="185"/>
      <c r="W560" s="183"/>
      <c r="X560" s="183"/>
      <c r="Y560" s="183"/>
      <c r="Z560" s="186"/>
      <c r="AA560" s="187"/>
    </row>
    <row r="561" spans="1:27" x14ac:dyDescent="0.25">
      <c r="A561" s="94">
        <v>47</v>
      </c>
      <c r="B561" s="96" t="str">
        <f>CONCATENATE(Revisión_Avance_Periodo!$C561,";",Revisión_Avance_Periodo!$E561,";",Revisión_Avance_Periodo!$I561)</f>
        <v>OE1;PR_10;ACT_139</v>
      </c>
      <c r="C561" s="180" t="s">
        <v>9</v>
      </c>
      <c r="D561" s="181" t="str">
        <f>VLOOKUP(Revisión_Avance_Periodo!$C561,Componentes_BD!$F$1:$G$5,2,FALSE)</f>
        <v>Fortalecer la Vigilancia.</v>
      </c>
      <c r="E561" s="119" t="s">
        <v>12</v>
      </c>
      <c r="F561" s="95">
        <v>10</v>
      </c>
      <c r="G561" s="95" t="str">
        <f>VLOOKUP(Revisión_Avance_Periodo!$A561,BD_Seguimiento_OAP_2019!$A$2:$G$294,7,FALSE)</f>
        <v>PAI</v>
      </c>
      <c r="H561" s="95" t="str">
        <f>VLOOKUP(Revisión_Avance_Periodo!$A561,BD_Seguimiento_OAP_2019!$A$2:$J$294,10,FALSE)</f>
        <v>PAI_04 - Talento Humano</v>
      </c>
      <c r="I561" s="95" t="s">
        <v>570</v>
      </c>
      <c r="J561" s="95" t="str">
        <f>VLOOKUP(Revisión_Avance_Periodo!$I561,BD_Seguimiento_OAP_2019!$L:$M,2,FALSE)</f>
        <v>Subprograma de Medicina Preventiva y del Trabajo.</v>
      </c>
      <c r="K561" s="119" t="s">
        <v>8</v>
      </c>
      <c r="L561" s="172">
        <v>4.4642857142857152E-4</v>
      </c>
      <c r="M561" s="182" t="s">
        <v>111</v>
      </c>
      <c r="N561" s="190">
        <f>INDEX(BD_Seguimiento_OAP_2019!$AH$3:$AS$294,MATCH(Revisión_Avance_Periodo!$I561,BD_Seguimiento_OAP_2019!$L$3:$L$294,0),MATCH(Revisión_Avance_Periodo!$M561,BD_Seguimiento_OAP_2019!$AH$2:$AS$2,0))</f>
        <v>3</v>
      </c>
      <c r="O561" s="190">
        <f>INDEX(BD_Seguimiento_OAP_2019!$AV$3:$BG$294,MATCH(Revisión_Avance_Periodo!$I561,BD_Seguimiento_OAP_2019!$L$3:$L$294,0),MATCH(Revisión_Avance_Periodo!$M561,BD_Seguimiento_OAP_2019!$AV$2:$BG$2,0))</f>
        <v>0</v>
      </c>
      <c r="P561" s="188">
        <f t="shared" si="103"/>
        <v>0</v>
      </c>
      <c r="Q561" s="182" t="str">
        <f>VLOOKUP(P561,Tabla_Indicador_Gestion4[#All],3,TRUE)</f>
        <v>Por Ejecutar</v>
      </c>
      <c r="R561" s="229">
        <f>SUBTOTAL(9,$N$554:$N561)</f>
        <v>30</v>
      </c>
      <c r="S561" s="230">
        <f>SUBTOTAL(9,$O$554:$O561)</f>
        <v>20</v>
      </c>
      <c r="T561" s="231">
        <f>IFERROR(+Revisión_Avance_Periodo!$S561/Revisión_Avance_Periodo!$R561,0)</f>
        <v>0.66666666666666663</v>
      </c>
      <c r="U561" s="184"/>
      <c r="V561" s="185"/>
      <c r="W561" s="183"/>
      <c r="X561" s="183"/>
      <c r="Y561" s="183"/>
      <c r="Z561" s="186"/>
      <c r="AA561" s="187"/>
    </row>
    <row r="562" spans="1:27" x14ac:dyDescent="0.25">
      <c r="A562" s="88">
        <v>47</v>
      </c>
      <c r="B562" s="91" t="str">
        <f>CONCATENATE(Revisión_Avance_Periodo!$C562,";",Revisión_Avance_Periodo!$E562,";",Revisión_Avance_Periodo!$I562)</f>
        <v>OE1;PR_10;ACT_139</v>
      </c>
      <c r="C562" s="170" t="s">
        <v>9</v>
      </c>
      <c r="D562" s="171" t="str">
        <f>VLOOKUP(Revisión_Avance_Periodo!$C562,Componentes_BD!$F$1:$G$5,2,FALSE)</f>
        <v>Fortalecer la Vigilancia.</v>
      </c>
      <c r="E562" s="106" t="s">
        <v>12</v>
      </c>
      <c r="F562" s="89">
        <v>10</v>
      </c>
      <c r="G562" s="89" t="str">
        <f>VLOOKUP(Revisión_Avance_Periodo!$A562,BD_Seguimiento_OAP_2019!$A$2:$G$294,7,FALSE)</f>
        <v>PAI</v>
      </c>
      <c r="H562" s="89" t="str">
        <f>VLOOKUP(Revisión_Avance_Periodo!$A562,BD_Seguimiento_OAP_2019!$A$2:$J$294,10,FALSE)</f>
        <v>PAI_04 - Talento Humano</v>
      </c>
      <c r="I562" s="89" t="s">
        <v>570</v>
      </c>
      <c r="J562" s="89" t="str">
        <f>VLOOKUP(Revisión_Avance_Periodo!$I562,BD_Seguimiento_OAP_2019!$L:$M,2,FALSE)</f>
        <v>Subprograma de Medicina Preventiva y del Trabajo.</v>
      </c>
      <c r="K562" s="106" t="s">
        <v>8</v>
      </c>
      <c r="L562" s="172">
        <v>4.4642857142857152E-4</v>
      </c>
      <c r="M562" s="173" t="s">
        <v>112</v>
      </c>
      <c r="N562" s="190">
        <f>INDEX(BD_Seguimiento_OAP_2019!$AH$3:$AS$294,MATCH(Revisión_Avance_Periodo!$I562,BD_Seguimiento_OAP_2019!$L$3:$L$294,0),MATCH(Revisión_Avance_Periodo!$M562,BD_Seguimiento_OAP_2019!$AH$2:$AS$2,0))</f>
        <v>3</v>
      </c>
      <c r="O562" s="190">
        <f>INDEX(BD_Seguimiento_OAP_2019!$AV$3:$BG$294,MATCH(Revisión_Avance_Periodo!$I562,BD_Seguimiento_OAP_2019!$L$3:$L$294,0),MATCH(Revisión_Avance_Periodo!$M562,BD_Seguimiento_OAP_2019!$AV$2:$BG$2,0))</f>
        <v>0</v>
      </c>
      <c r="P562" s="189">
        <f t="shared" si="103"/>
        <v>0</v>
      </c>
      <c r="Q562" s="173" t="str">
        <f>VLOOKUP(P562,Tabla_Indicador_Gestion4[#All],3,TRUE)</f>
        <v>Por Ejecutar</v>
      </c>
      <c r="R562" s="229">
        <f>SUBTOTAL(9,$N$554:$N562)</f>
        <v>33</v>
      </c>
      <c r="S562" s="230">
        <f>SUBTOTAL(9,$O$554:$O562)</f>
        <v>20</v>
      </c>
      <c r="T562" s="231">
        <f>IFERROR(+Revisión_Avance_Periodo!$S562/Revisión_Avance_Periodo!$R562,0)</f>
        <v>0.60606060606060608</v>
      </c>
      <c r="U562" s="184"/>
      <c r="V562" s="185"/>
      <c r="W562" s="183"/>
      <c r="X562" s="183"/>
      <c r="Y562" s="183"/>
      <c r="Z562" s="186"/>
      <c r="AA562" s="187"/>
    </row>
    <row r="563" spans="1:27" x14ac:dyDescent="0.25">
      <c r="A563" s="94">
        <v>47</v>
      </c>
      <c r="B563" s="96" t="str">
        <f>CONCATENATE(Revisión_Avance_Periodo!$C563,";",Revisión_Avance_Periodo!$E563,";",Revisión_Avance_Periodo!$I563)</f>
        <v>OE1;PR_10;ACT_139</v>
      </c>
      <c r="C563" s="180" t="s">
        <v>9</v>
      </c>
      <c r="D563" s="181" t="str">
        <f>VLOOKUP(Revisión_Avance_Periodo!$C563,Componentes_BD!$F$1:$G$5,2,FALSE)</f>
        <v>Fortalecer la Vigilancia.</v>
      </c>
      <c r="E563" s="119" t="s">
        <v>12</v>
      </c>
      <c r="F563" s="95">
        <v>10</v>
      </c>
      <c r="G563" s="95" t="str">
        <f>VLOOKUP(Revisión_Avance_Periodo!$A563,BD_Seguimiento_OAP_2019!$A$2:$G$294,7,FALSE)</f>
        <v>PAI</v>
      </c>
      <c r="H563" s="95" t="str">
        <f>VLOOKUP(Revisión_Avance_Periodo!$A563,BD_Seguimiento_OAP_2019!$A$2:$J$294,10,FALSE)</f>
        <v>PAI_04 - Talento Humano</v>
      </c>
      <c r="I563" s="95" t="s">
        <v>570</v>
      </c>
      <c r="J563" s="95" t="str">
        <f>VLOOKUP(Revisión_Avance_Periodo!$I563,BD_Seguimiento_OAP_2019!$L:$M,2,FALSE)</f>
        <v>Subprograma de Medicina Preventiva y del Trabajo.</v>
      </c>
      <c r="K563" s="119" t="s">
        <v>8</v>
      </c>
      <c r="L563" s="172">
        <v>4.4642857142857152E-4</v>
      </c>
      <c r="M563" s="182" t="s">
        <v>113</v>
      </c>
      <c r="N563" s="190">
        <f>INDEX(BD_Seguimiento_OAP_2019!$AH$3:$AS$294,MATCH(Revisión_Avance_Periodo!$I563,BD_Seguimiento_OAP_2019!$L$3:$L$294,0),MATCH(Revisión_Avance_Periodo!$M563,BD_Seguimiento_OAP_2019!$AH$2:$AS$2,0))</f>
        <v>4</v>
      </c>
      <c r="O563" s="190">
        <f>INDEX(BD_Seguimiento_OAP_2019!$AV$3:$BG$294,MATCH(Revisión_Avance_Periodo!$I563,BD_Seguimiento_OAP_2019!$L$3:$L$294,0),MATCH(Revisión_Avance_Periodo!$M563,BD_Seguimiento_OAP_2019!$AV$2:$BG$2,0))</f>
        <v>0</v>
      </c>
      <c r="P563" s="188">
        <f t="shared" si="103"/>
        <v>0</v>
      </c>
      <c r="Q563" s="182" t="str">
        <f>VLOOKUP(P563,Tabla_Indicador_Gestion4[#All],3,TRUE)</f>
        <v>Por Ejecutar</v>
      </c>
      <c r="R563" s="229">
        <f>SUBTOTAL(9,$N$554:$N563)</f>
        <v>37</v>
      </c>
      <c r="S563" s="230">
        <f>SUBTOTAL(9,$O$554:$O563)</f>
        <v>20</v>
      </c>
      <c r="T563" s="231">
        <f>IFERROR(+Revisión_Avance_Periodo!$S563/Revisión_Avance_Periodo!$R563,0)</f>
        <v>0.54054054054054057</v>
      </c>
      <c r="U563" s="184"/>
      <c r="V563" s="185"/>
      <c r="W563" s="183"/>
      <c r="X563" s="183"/>
      <c r="Y563" s="183"/>
      <c r="Z563" s="186"/>
      <c r="AA563" s="187"/>
    </row>
    <row r="564" spans="1:27" x14ac:dyDescent="0.25">
      <c r="A564" s="88">
        <v>47</v>
      </c>
      <c r="B564" s="91" t="str">
        <f>CONCATENATE(Revisión_Avance_Periodo!$C564,";",Revisión_Avance_Periodo!$E564,";",Revisión_Avance_Periodo!$I564)</f>
        <v>OE1;PR_10;ACT_139</v>
      </c>
      <c r="C564" s="170" t="s">
        <v>9</v>
      </c>
      <c r="D564" s="171" t="str">
        <f>VLOOKUP(Revisión_Avance_Periodo!$C564,Componentes_BD!$F$1:$G$5,2,FALSE)</f>
        <v>Fortalecer la Vigilancia.</v>
      </c>
      <c r="E564" s="106" t="s">
        <v>12</v>
      </c>
      <c r="F564" s="89">
        <v>10</v>
      </c>
      <c r="G564" s="89" t="str">
        <f>VLOOKUP(Revisión_Avance_Periodo!$A564,BD_Seguimiento_OAP_2019!$A$2:$G$294,7,FALSE)</f>
        <v>PAI</v>
      </c>
      <c r="H564" s="89" t="str">
        <f>VLOOKUP(Revisión_Avance_Periodo!$A564,BD_Seguimiento_OAP_2019!$A$2:$J$294,10,FALSE)</f>
        <v>PAI_04 - Talento Humano</v>
      </c>
      <c r="I564" s="89" t="s">
        <v>570</v>
      </c>
      <c r="J564" s="89" t="str">
        <f>VLOOKUP(Revisión_Avance_Periodo!$I564,BD_Seguimiento_OAP_2019!$L:$M,2,FALSE)</f>
        <v>Subprograma de Medicina Preventiva y del Trabajo.</v>
      </c>
      <c r="K564" s="106" t="s">
        <v>8</v>
      </c>
      <c r="L564" s="172">
        <v>4.4642857142857152E-4</v>
      </c>
      <c r="M564" s="173" t="s">
        <v>114</v>
      </c>
      <c r="N564" s="190">
        <f>INDEX(BD_Seguimiento_OAP_2019!$AH$3:$AS$294,MATCH(Revisión_Avance_Periodo!$I564,BD_Seguimiento_OAP_2019!$L$3:$L$294,0),MATCH(Revisión_Avance_Periodo!$M564,BD_Seguimiento_OAP_2019!$AH$2:$AS$2,0))</f>
        <v>3</v>
      </c>
      <c r="O564" s="190">
        <f>INDEX(BD_Seguimiento_OAP_2019!$AV$3:$BG$294,MATCH(Revisión_Avance_Periodo!$I564,BD_Seguimiento_OAP_2019!$L$3:$L$294,0),MATCH(Revisión_Avance_Periodo!$M564,BD_Seguimiento_OAP_2019!$AV$2:$BG$2,0))</f>
        <v>0</v>
      </c>
      <c r="P564" s="189">
        <f t="shared" si="103"/>
        <v>0</v>
      </c>
      <c r="Q564" s="173" t="str">
        <f>VLOOKUP(P564,Tabla_Indicador_Gestion4[#All],3,TRUE)</f>
        <v>Por Ejecutar</v>
      </c>
      <c r="R564" s="229">
        <f>SUBTOTAL(9,$N$554:$N564)</f>
        <v>40</v>
      </c>
      <c r="S564" s="230">
        <f>SUBTOTAL(9,$O$554:$O564)</f>
        <v>20</v>
      </c>
      <c r="T564" s="231">
        <f>IFERROR(+Revisión_Avance_Periodo!$S564/Revisión_Avance_Periodo!$R564,0)</f>
        <v>0.5</v>
      </c>
      <c r="U564" s="184"/>
      <c r="V564" s="185"/>
      <c r="W564" s="183"/>
      <c r="X564" s="183"/>
      <c r="Y564" s="183"/>
      <c r="Z564" s="186"/>
      <c r="AA564" s="187"/>
    </row>
    <row r="565" spans="1:27" ht="15.75" thickBot="1" x14ac:dyDescent="0.3">
      <c r="A565" s="94">
        <v>47</v>
      </c>
      <c r="B565" s="96" t="str">
        <f>CONCATENATE(Revisión_Avance_Periodo!$C565,";",Revisión_Avance_Periodo!$E565,";",Revisión_Avance_Periodo!$I565)</f>
        <v>OE1;PR_10;ACT_139</v>
      </c>
      <c r="C565" s="180" t="s">
        <v>9</v>
      </c>
      <c r="D565" s="181" t="str">
        <f>VLOOKUP(Revisión_Avance_Periodo!$C565,Componentes_BD!$F$1:$G$5,2,FALSE)</f>
        <v>Fortalecer la Vigilancia.</v>
      </c>
      <c r="E565" s="119" t="s">
        <v>12</v>
      </c>
      <c r="F565" s="95">
        <v>10</v>
      </c>
      <c r="G565" s="95" t="str">
        <f>VLOOKUP(Revisión_Avance_Periodo!$A565,BD_Seguimiento_OAP_2019!$A$2:$G$294,7,FALSE)</f>
        <v>PAI</v>
      </c>
      <c r="H565" s="95" t="str">
        <f>VLOOKUP(Revisión_Avance_Periodo!$A565,BD_Seguimiento_OAP_2019!$A$2:$J$294,10,FALSE)</f>
        <v>PAI_04 - Talento Humano</v>
      </c>
      <c r="I565" s="95" t="s">
        <v>570</v>
      </c>
      <c r="J565" s="95" t="str">
        <f>VLOOKUP(Revisión_Avance_Periodo!$I565,BD_Seguimiento_OAP_2019!$L:$M,2,FALSE)</f>
        <v>Subprograma de Medicina Preventiva y del Trabajo.</v>
      </c>
      <c r="K565" s="119" t="s">
        <v>8</v>
      </c>
      <c r="L565" s="172">
        <v>4.4642857142857152E-4</v>
      </c>
      <c r="M565" s="182" t="s">
        <v>115</v>
      </c>
      <c r="N565" s="190">
        <f>INDEX(BD_Seguimiento_OAP_2019!$AH$3:$AS$294,MATCH(Revisión_Avance_Periodo!$I565,BD_Seguimiento_OAP_2019!$L$3:$L$294,0),MATCH(Revisión_Avance_Periodo!$M565,BD_Seguimiento_OAP_2019!$AH$2:$AS$2,0))</f>
        <v>3</v>
      </c>
      <c r="O565" s="190">
        <f>INDEX(BD_Seguimiento_OAP_2019!$AV$3:$BG$294,MATCH(Revisión_Avance_Periodo!$I565,BD_Seguimiento_OAP_2019!$L$3:$L$294,0),MATCH(Revisión_Avance_Periodo!$M565,BD_Seguimiento_OAP_2019!$AV$2:$BG$2,0))</f>
        <v>0</v>
      </c>
      <c r="P565" s="188">
        <f t="shared" si="103"/>
        <v>0</v>
      </c>
      <c r="Q565" s="182" t="str">
        <f>VLOOKUP(P565,Tabla_Indicador_Gestion4[#All],3,TRUE)</f>
        <v>Por Ejecutar</v>
      </c>
      <c r="R565" s="229">
        <f>SUBTOTAL(9,$N$554:$N565)</f>
        <v>43</v>
      </c>
      <c r="S565" s="230">
        <f>SUBTOTAL(9,$O$554:$O565)</f>
        <v>20</v>
      </c>
      <c r="T565" s="231">
        <f>IFERROR(+Revisión_Avance_Periodo!$S565/Revisión_Avance_Periodo!$R565,0)</f>
        <v>0.46511627906976744</v>
      </c>
      <c r="U565" s="184"/>
      <c r="V565" s="185"/>
      <c r="W565" s="183"/>
      <c r="X565" s="183"/>
      <c r="Y565" s="183"/>
      <c r="Z565" s="186"/>
      <c r="AA565" s="187"/>
    </row>
    <row r="566" spans="1:27" x14ac:dyDescent="0.25">
      <c r="A566" s="88">
        <v>48</v>
      </c>
      <c r="B566" s="91" t="str">
        <f>CONCATENATE(Revisión_Avance_Periodo!$C566,";",Revisión_Avance_Periodo!$E566,";",Revisión_Avance_Periodo!$I566)</f>
        <v>OE1;PR_10;ACT_140</v>
      </c>
      <c r="C566" s="170" t="s">
        <v>9</v>
      </c>
      <c r="D566" s="171" t="str">
        <f>VLOOKUP(Revisión_Avance_Periodo!$C566,Componentes_BD!$F$1:$G$5,2,FALSE)</f>
        <v>Fortalecer la Vigilancia.</v>
      </c>
      <c r="E566" s="106" t="s">
        <v>12</v>
      </c>
      <c r="F566" s="89">
        <v>10</v>
      </c>
      <c r="G566" s="89" t="str">
        <f>VLOOKUP(Revisión_Avance_Periodo!$A566,BD_Seguimiento_OAP_2019!$A$2:$G$294,7,FALSE)</f>
        <v>PAI</v>
      </c>
      <c r="H566" s="89" t="str">
        <f>VLOOKUP(Revisión_Avance_Periodo!$A566,BD_Seguimiento_OAP_2019!$A$2:$J$294,10,FALSE)</f>
        <v>PAI_04 - Talento Humano</v>
      </c>
      <c r="I566" s="89" t="s">
        <v>581</v>
      </c>
      <c r="J566" s="89" t="str">
        <f>VLOOKUP(Revisión_Avance_Periodo!$I566,BD_Seguimiento_OAP_2019!$L:$M,2,FALSE)</f>
        <v>Elaborar Planes y Programas SST</v>
      </c>
      <c r="K566" s="106" t="s">
        <v>8</v>
      </c>
      <c r="L566" s="172">
        <v>4.4642857142857152E-4</v>
      </c>
      <c r="M566" s="173" t="s">
        <v>104</v>
      </c>
      <c r="N566" s="190">
        <f>INDEX(BD_Seguimiento_OAP_2019!$AH$3:$AS$294,MATCH(Revisión_Avance_Periodo!$I566,BD_Seguimiento_OAP_2019!$L$3:$L$294,0),MATCH(Revisión_Avance_Periodo!$M566,BD_Seguimiento_OAP_2019!$AH$2:$AS$2,0))</f>
        <v>0</v>
      </c>
      <c r="O566" s="190">
        <f>INDEX(BD_Seguimiento_OAP_2019!$AV$3:$BG$294,MATCH(Revisión_Avance_Periodo!$I566,BD_Seguimiento_OAP_2019!$L$3:$L$294,0),MATCH(Revisión_Avance_Periodo!$M566,BD_Seguimiento_OAP_2019!$AV$2:$BG$2,0))</f>
        <v>0</v>
      </c>
      <c r="P566" s="175">
        <f>IFERROR((O566/N566),0)</f>
        <v>0</v>
      </c>
      <c r="Q566" s="173" t="str">
        <f>VLOOKUP(P566,Tabla_Indicador_Gestion4[#All],3,TRUE)</f>
        <v>Por Ejecutar</v>
      </c>
      <c r="R566" s="232">
        <f>SUBTOTAL(9,$N$566:$N566)</f>
        <v>0</v>
      </c>
      <c r="S566" s="233">
        <f>SUBTOTAL(9,$O$566:$O566)</f>
        <v>0</v>
      </c>
      <c r="T566" s="234">
        <f>IFERROR(+Revisión_Avance_Periodo!$S566/Revisión_Avance_Periodo!$R566,0)</f>
        <v>0</v>
      </c>
      <c r="U566" s="191">
        <f>SUBTOTAL(9,N566:N577)</f>
        <v>18</v>
      </c>
      <c r="V566" s="192">
        <f>SUBTOTAL(9,O566:O577)</f>
        <v>9</v>
      </c>
      <c r="W566" s="176">
        <f t="shared" ref="W566" si="110">+V566/U566</f>
        <v>0.5</v>
      </c>
      <c r="X566" s="176"/>
      <c r="Y566" s="176">
        <f>100%-Revisión_Avance_Periodo!$W566</f>
        <v>0.5</v>
      </c>
      <c r="Z566" s="178" t="str">
        <f>VLOOKUP(W566,Tabla_Indicador_Gestion4[],3,TRUE)</f>
        <v>En Tramite</v>
      </c>
      <c r="AA566" s="179">
        <f>Revisión_Avance_Periodo!$W566*Revisión_Avance_Periodo!$L566</f>
        <v>2.2321428571428576E-4</v>
      </c>
    </row>
    <row r="567" spans="1:27" x14ac:dyDescent="0.25">
      <c r="A567" s="94">
        <v>48</v>
      </c>
      <c r="B567" s="96" t="str">
        <f>CONCATENATE(Revisión_Avance_Periodo!$C567,";",Revisión_Avance_Periodo!$E567,";",Revisión_Avance_Periodo!$I567)</f>
        <v>OE1;PR_10;ACT_140</v>
      </c>
      <c r="C567" s="180" t="s">
        <v>9</v>
      </c>
      <c r="D567" s="181" t="str">
        <f>VLOOKUP(Revisión_Avance_Periodo!$C567,Componentes_BD!$F$1:$G$5,2,FALSE)</f>
        <v>Fortalecer la Vigilancia.</v>
      </c>
      <c r="E567" s="119" t="s">
        <v>12</v>
      </c>
      <c r="F567" s="95">
        <v>10</v>
      </c>
      <c r="G567" s="95" t="str">
        <f>VLOOKUP(Revisión_Avance_Periodo!$A567,BD_Seguimiento_OAP_2019!$A$2:$G$294,7,FALSE)</f>
        <v>PAI</v>
      </c>
      <c r="H567" s="95" t="str">
        <f>VLOOKUP(Revisión_Avance_Periodo!$A567,BD_Seguimiento_OAP_2019!$A$2:$J$294,10,FALSE)</f>
        <v>PAI_04 - Talento Humano</v>
      </c>
      <c r="I567" s="95" t="s">
        <v>581</v>
      </c>
      <c r="J567" s="95" t="str">
        <f>VLOOKUP(Revisión_Avance_Periodo!$I567,BD_Seguimiento_OAP_2019!$L:$M,2,FALSE)</f>
        <v>Elaborar Planes y Programas SST</v>
      </c>
      <c r="K567" s="119" t="s">
        <v>8</v>
      </c>
      <c r="L567" s="172">
        <v>4.4642857142857152E-4</v>
      </c>
      <c r="M567" s="182" t="s">
        <v>105</v>
      </c>
      <c r="N567" s="190">
        <f>INDEX(BD_Seguimiento_OAP_2019!$AH$3:$AS$294,MATCH(Revisión_Avance_Periodo!$I567,BD_Seguimiento_OAP_2019!$L$3:$L$294,0),MATCH(Revisión_Avance_Periodo!$M567,BD_Seguimiento_OAP_2019!$AH$2:$AS$2,0))</f>
        <v>2</v>
      </c>
      <c r="O567" s="190">
        <f>INDEX(BD_Seguimiento_OAP_2019!$AV$3:$BG$294,MATCH(Revisión_Avance_Periodo!$I567,BD_Seguimiento_OAP_2019!$L$3:$L$294,0),MATCH(Revisión_Avance_Periodo!$M567,BD_Seguimiento_OAP_2019!$AV$2:$BG$2,0))</f>
        <v>2</v>
      </c>
      <c r="P567" s="188">
        <f t="shared" si="103"/>
        <v>1</v>
      </c>
      <c r="Q567" s="182" t="str">
        <f>VLOOKUP(P567,Tabla_Indicador_Gestion4[#All],3,TRUE)</f>
        <v>Culminada</v>
      </c>
      <c r="R567" s="229">
        <f>SUBTOTAL(9,$N$566:$N567)</f>
        <v>2</v>
      </c>
      <c r="S567" s="230">
        <f>SUBTOTAL(9,$O$566:$O567)</f>
        <v>2</v>
      </c>
      <c r="T567" s="231">
        <f>IFERROR(+Revisión_Avance_Periodo!$S567/Revisión_Avance_Periodo!$R567,0)</f>
        <v>1</v>
      </c>
      <c r="U567" s="184"/>
      <c r="V567" s="185"/>
      <c r="W567" s="183"/>
      <c r="X567" s="183"/>
      <c r="Y567" s="183"/>
      <c r="Z567" s="186"/>
      <c r="AA567" s="187"/>
    </row>
    <row r="568" spans="1:27" x14ac:dyDescent="0.25">
      <c r="A568" s="88">
        <v>48</v>
      </c>
      <c r="B568" s="91" t="str">
        <f>CONCATENATE(Revisión_Avance_Periodo!$C568,";",Revisión_Avance_Periodo!$E568,";",Revisión_Avance_Periodo!$I568)</f>
        <v>OE1;PR_10;ACT_140</v>
      </c>
      <c r="C568" s="170" t="s">
        <v>9</v>
      </c>
      <c r="D568" s="171" t="str">
        <f>VLOOKUP(Revisión_Avance_Periodo!$C568,Componentes_BD!$F$1:$G$5,2,FALSE)</f>
        <v>Fortalecer la Vigilancia.</v>
      </c>
      <c r="E568" s="106" t="s">
        <v>12</v>
      </c>
      <c r="F568" s="89">
        <v>10</v>
      </c>
      <c r="G568" s="89" t="str">
        <f>VLOOKUP(Revisión_Avance_Periodo!$A568,BD_Seguimiento_OAP_2019!$A$2:$G$294,7,FALSE)</f>
        <v>PAI</v>
      </c>
      <c r="H568" s="89" t="str">
        <f>VLOOKUP(Revisión_Avance_Periodo!$A568,BD_Seguimiento_OAP_2019!$A$2:$J$294,10,FALSE)</f>
        <v>PAI_04 - Talento Humano</v>
      </c>
      <c r="I568" s="89" t="s">
        <v>581</v>
      </c>
      <c r="J568" s="89" t="str">
        <f>VLOOKUP(Revisión_Avance_Periodo!$I568,BD_Seguimiento_OAP_2019!$L:$M,2,FALSE)</f>
        <v>Elaborar Planes y Programas SST</v>
      </c>
      <c r="K568" s="106" t="s">
        <v>8</v>
      </c>
      <c r="L568" s="172">
        <v>4.4642857142857152E-4</v>
      </c>
      <c r="M568" s="173" t="s">
        <v>106</v>
      </c>
      <c r="N568" s="190">
        <f>INDEX(BD_Seguimiento_OAP_2019!$AH$3:$AS$294,MATCH(Revisión_Avance_Periodo!$I568,BD_Seguimiento_OAP_2019!$L$3:$L$294,0),MATCH(Revisión_Avance_Periodo!$M568,BD_Seguimiento_OAP_2019!$AH$2:$AS$2,0))</f>
        <v>2</v>
      </c>
      <c r="O568" s="190">
        <f>INDEX(BD_Seguimiento_OAP_2019!$AV$3:$BG$294,MATCH(Revisión_Avance_Periodo!$I568,BD_Seguimiento_OAP_2019!$L$3:$L$294,0),MATCH(Revisión_Avance_Periodo!$M568,BD_Seguimiento_OAP_2019!$AV$2:$BG$2,0))</f>
        <v>2</v>
      </c>
      <c r="P568" s="189">
        <f t="shared" si="103"/>
        <v>1</v>
      </c>
      <c r="Q568" s="173" t="str">
        <f>VLOOKUP(P568,Tabla_Indicador_Gestion4[#All],3,TRUE)</f>
        <v>Culminada</v>
      </c>
      <c r="R568" s="229">
        <f>SUBTOTAL(9,$N$566:$N568)</f>
        <v>4</v>
      </c>
      <c r="S568" s="230">
        <f>SUBTOTAL(9,$O$566:$O568)</f>
        <v>4</v>
      </c>
      <c r="T568" s="231">
        <f>IFERROR(+Revisión_Avance_Periodo!$S568/Revisión_Avance_Periodo!$R568,0)</f>
        <v>1</v>
      </c>
      <c r="U568" s="184"/>
      <c r="V568" s="185"/>
      <c r="W568" s="183"/>
      <c r="X568" s="183"/>
      <c r="Y568" s="183"/>
      <c r="Z568" s="186"/>
      <c r="AA568" s="187"/>
    </row>
    <row r="569" spans="1:27" x14ac:dyDescent="0.25">
      <c r="A569" s="94">
        <v>48</v>
      </c>
      <c r="B569" s="96" t="str">
        <f>CONCATENATE(Revisión_Avance_Periodo!$C569,";",Revisión_Avance_Periodo!$E569,";",Revisión_Avance_Periodo!$I569)</f>
        <v>OE1;PR_10;ACT_140</v>
      </c>
      <c r="C569" s="180" t="s">
        <v>9</v>
      </c>
      <c r="D569" s="181" t="str">
        <f>VLOOKUP(Revisión_Avance_Periodo!$C569,Componentes_BD!$F$1:$G$5,2,FALSE)</f>
        <v>Fortalecer la Vigilancia.</v>
      </c>
      <c r="E569" s="119" t="s">
        <v>12</v>
      </c>
      <c r="F569" s="95">
        <v>10</v>
      </c>
      <c r="G569" s="95" t="str">
        <f>VLOOKUP(Revisión_Avance_Periodo!$A569,BD_Seguimiento_OAP_2019!$A$2:$G$294,7,FALSE)</f>
        <v>PAI</v>
      </c>
      <c r="H569" s="95" t="str">
        <f>VLOOKUP(Revisión_Avance_Periodo!$A569,BD_Seguimiento_OAP_2019!$A$2:$J$294,10,FALSE)</f>
        <v>PAI_04 - Talento Humano</v>
      </c>
      <c r="I569" s="95" t="s">
        <v>581</v>
      </c>
      <c r="J569" s="95" t="str">
        <f>VLOOKUP(Revisión_Avance_Periodo!$I569,BD_Seguimiento_OAP_2019!$L:$M,2,FALSE)</f>
        <v>Elaborar Planes y Programas SST</v>
      </c>
      <c r="K569" s="119" t="s">
        <v>8</v>
      </c>
      <c r="L569" s="172">
        <v>4.4642857142857152E-4</v>
      </c>
      <c r="M569" s="182" t="s">
        <v>107</v>
      </c>
      <c r="N569" s="190">
        <f>INDEX(BD_Seguimiento_OAP_2019!$AH$3:$AS$294,MATCH(Revisión_Avance_Periodo!$I569,BD_Seguimiento_OAP_2019!$L$3:$L$294,0),MATCH(Revisión_Avance_Periodo!$M569,BD_Seguimiento_OAP_2019!$AH$2:$AS$2,0))</f>
        <v>2</v>
      </c>
      <c r="O569" s="190">
        <f>INDEX(BD_Seguimiento_OAP_2019!$AV$3:$BG$294,MATCH(Revisión_Avance_Periodo!$I569,BD_Seguimiento_OAP_2019!$L$3:$L$294,0),MATCH(Revisión_Avance_Periodo!$M569,BD_Seguimiento_OAP_2019!$AV$2:$BG$2,0))</f>
        <v>2</v>
      </c>
      <c r="P569" s="188">
        <f t="shared" si="103"/>
        <v>1</v>
      </c>
      <c r="Q569" s="182" t="str">
        <f>VLOOKUP(P569,Tabla_Indicador_Gestion4[#All],3,TRUE)</f>
        <v>Culminada</v>
      </c>
      <c r="R569" s="229">
        <f>SUBTOTAL(9,$N$566:$N569)</f>
        <v>6</v>
      </c>
      <c r="S569" s="230">
        <f>SUBTOTAL(9,$O$566:$O569)</f>
        <v>6</v>
      </c>
      <c r="T569" s="231">
        <f>IFERROR(+Revisión_Avance_Periodo!$S569/Revisión_Avance_Periodo!$R569,0)</f>
        <v>1</v>
      </c>
      <c r="U569" s="184"/>
      <c r="V569" s="185"/>
      <c r="W569" s="183"/>
      <c r="X569" s="183"/>
      <c r="Y569" s="183"/>
      <c r="Z569" s="186"/>
      <c r="AA569" s="187"/>
    </row>
    <row r="570" spans="1:27" x14ac:dyDescent="0.25">
      <c r="A570" s="88">
        <v>48</v>
      </c>
      <c r="B570" s="91" t="str">
        <f>CONCATENATE(Revisión_Avance_Periodo!$C570,";",Revisión_Avance_Periodo!$E570,";",Revisión_Avance_Periodo!$I570)</f>
        <v>OE1;PR_10;ACT_140</v>
      </c>
      <c r="C570" s="170" t="s">
        <v>9</v>
      </c>
      <c r="D570" s="171" t="str">
        <f>VLOOKUP(Revisión_Avance_Periodo!$C570,Componentes_BD!$F$1:$G$5,2,FALSE)</f>
        <v>Fortalecer la Vigilancia.</v>
      </c>
      <c r="E570" s="106" t="s">
        <v>12</v>
      </c>
      <c r="F570" s="89">
        <v>10</v>
      </c>
      <c r="G570" s="89" t="str">
        <f>VLOOKUP(Revisión_Avance_Periodo!$A570,BD_Seguimiento_OAP_2019!$A$2:$G$294,7,FALSE)</f>
        <v>PAI</v>
      </c>
      <c r="H570" s="89" t="str">
        <f>VLOOKUP(Revisión_Avance_Periodo!$A570,BD_Seguimiento_OAP_2019!$A$2:$J$294,10,FALSE)</f>
        <v>PAI_04 - Talento Humano</v>
      </c>
      <c r="I570" s="89" t="s">
        <v>581</v>
      </c>
      <c r="J570" s="89" t="str">
        <f>VLOOKUP(Revisión_Avance_Periodo!$I570,BD_Seguimiento_OAP_2019!$L:$M,2,FALSE)</f>
        <v>Elaborar Planes y Programas SST</v>
      </c>
      <c r="K570" s="106" t="s">
        <v>8</v>
      </c>
      <c r="L570" s="172">
        <v>4.4642857142857152E-4</v>
      </c>
      <c r="M570" s="173" t="s">
        <v>108</v>
      </c>
      <c r="N570" s="190">
        <f>INDEX(BD_Seguimiento_OAP_2019!$AH$3:$AS$294,MATCH(Revisión_Avance_Periodo!$I570,BD_Seguimiento_OAP_2019!$L$3:$L$294,0),MATCH(Revisión_Avance_Periodo!$M570,BD_Seguimiento_OAP_2019!$AH$2:$AS$2,0))</f>
        <v>2</v>
      </c>
      <c r="O570" s="190">
        <f>INDEX(BD_Seguimiento_OAP_2019!$AV$3:$BG$294,MATCH(Revisión_Avance_Periodo!$I570,BD_Seguimiento_OAP_2019!$L$3:$L$294,0),MATCH(Revisión_Avance_Periodo!$M570,BD_Seguimiento_OAP_2019!$AV$2:$BG$2,0))</f>
        <v>0</v>
      </c>
      <c r="P570" s="189">
        <f t="shared" si="103"/>
        <v>0</v>
      </c>
      <c r="Q570" s="173" t="str">
        <f>VLOOKUP(P570,Tabla_Indicador_Gestion4[#All],3,TRUE)</f>
        <v>Por Ejecutar</v>
      </c>
      <c r="R570" s="229">
        <f>SUBTOTAL(9,$N$566:$N570)</f>
        <v>8</v>
      </c>
      <c r="S570" s="230">
        <f>SUBTOTAL(9,$O$566:$O570)</f>
        <v>6</v>
      </c>
      <c r="T570" s="231">
        <f>IFERROR(+Revisión_Avance_Periodo!$S570/Revisión_Avance_Periodo!$R570,0)</f>
        <v>0.75</v>
      </c>
      <c r="U570" s="184"/>
      <c r="V570" s="185"/>
      <c r="W570" s="183"/>
      <c r="X570" s="183"/>
      <c r="Y570" s="183"/>
      <c r="Z570" s="186"/>
      <c r="AA570" s="187"/>
    </row>
    <row r="571" spans="1:27" x14ac:dyDescent="0.25">
      <c r="A571" s="94">
        <v>48</v>
      </c>
      <c r="B571" s="96" t="str">
        <f>CONCATENATE(Revisión_Avance_Periodo!$C571,";",Revisión_Avance_Periodo!$E571,";",Revisión_Avance_Periodo!$I571)</f>
        <v>OE1;PR_10;ACT_140</v>
      </c>
      <c r="C571" s="180" t="s">
        <v>9</v>
      </c>
      <c r="D571" s="181" t="str">
        <f>VLOOKUP(Revisión_Avance_Periodo!$C571,Componentes_BD!$F$1:$G$5,2,FALSE)</f>
        <v>Fortalecer la Vigilancia.</v>
      </c>
      <c r="E571" s="119" t="s">
        <v>12</v>
      </c>
      <c r="F571" s="95">
        <v>10</v>
      </c>
      <c r="G571" s="95" t="str">
        <f>VLOOKUP(Revisión_Avance_Periodo!$A571,BD_Seguimiento_OAP_2019!$A$2:$G$294,7,FALSE)</f>
        <v>PAI</v>
      </c>
      <c r="H571" s="95" t="str">
        <f>VLOOKUP(Revisión_Avance_Periodo!$A571,BD_Seguimiento_OAP_2019!$A$2:$J$294,10,FALSE)</f>
        <v>PAI_04 - Talento Humano</v>
      </c>
      <c r="I571" s="95" t="s">
        <v>581</v>
      </c>
      <c r="J571" s="95" t="str">
        <f>VLOOKUP(Revisión_Avance_Periodo!$I571,BD_Seguimiento_OAP_2019!$L:$M,2,FALSE)</f>
        <v>Elaborar Planes y Programas SST</v>
      </c>
      <c r="K571" s="119" t="s">
        <v>8</v>
      </c>
      <c r="L571" s="172">
        <v>4.4642857142857152E-4</v>
      </c>
      <c r="M571" s="182" t="s">
        <v>109</v>
      </c>
      <c r="N571" s="190">
        <f>INDEX(BD_Seguimiento_OAP_2019!$AH$3:$AS$294,MATCH(Revisión_Avance_Periodo!$I571,BD_Seguimiento_OAP_2019!$L$3:$L$294,0),MATCH(Revisión_Avance_Periodo!$M571,BD_Seguimiento_OAP_2019!$AH$2:$AS$2,0))</f>
        <v>3</v>
      </c>
      <c r="O571" s="190">
        <f>INDEX(BD_Seguimiento_OAP_2019!$AV$3:$BG$294,MATCH(Revisión_Avance_Periodo!$I571,BD_Seguimiento_OAP_2019!$L$3:$L$294,0),MATCH(Revisión_Avance_Periodo!$M571,BD_Seguimiento_OAP_2019!$AV$2:$BG$2,0))</f>
        <v>3</v>
      </c>
      <c r="P571" s="188">
        <f t="shared" si="103"/>
        <v>1</v>
      </c>
      <c r="Q571" s="182" t="str">
        <f>VLOOKUP(P571,Tabla_Indicador_Gestion4[#All],3,TRUE)</f>
        <v>Culminada</v>
      </c>
      <c r="R571" s="229">
        <f>SUBTOTAL(9,$N$566:$N571)</f>
        <v>11</v>
      </c>
      <c r="S571" s="230">
        <f>SUBTOTAL(9,$O$566:$O571)</f>
        <v>9</v>
      </c>
      <c r="T571" s="231">
        <f>IFERROR(+Revisión_Avance_Periodo!$S571/Revisión_Avance_Periodo!$R571,0)</f>
        <v>0.81818181818181823</v>
      </c>
      <c r="U571" s="184"/>
      <c r="V571" s="185"/>
      <c r="W571" s="183"/>
      <c r="X571" s="183"/>
      <c r="Y571" s="183"/>
      <c r="Z571" s="186"/>
      <c r="AA571" s="187"/>
    </row>
    <row r="572" spans="1:27" x14ac:dyDescent="0.25">
      <c r="A572" s="88">
        <v>48</v>
      </c>
      <c r="B572" s="91" t="str">
        <f>CONCATENATE(Revisión_Avance_Periodo!$C572,";",Revisión_Avance_Periodo!$E572,";",Revisión_Avance_Periodo!$I572)</f>
        <v>OE1;PR_10;ACT_140</v>
      </c>
      <c r="C572" s="170" t="s">
        <v>9</v>
      </c>
      <c r="D572" s="171" t="str">
        <f>VLOOKUP(Revisión_Avance_Periodo!$C572,Componentes_BD!$F$1:$G$5,2,FALSE)</f>
        <v>Fortalecer la Vigilancia.</v>
      </c>
      <c r="E572" s="106" t="s">
        <v>12</v>
      </c>
      <c r="F572" s="89">
        <v>10</v>
      </c>
      <c r="G572" s="89" t="str">
        <f>VLOOKUP(Revisión_Avance_Periodo!$A572,BD_Seguimiento_OAP_2019!$A$2:$G$294,7,FALSE)</f>
        <v>PAI</v>
      </c>
      <c r="H572" s="89" t="str">
        <f>VLOOKUP(Revisión_Avance_Periodo!$A572,BD_Seguimiento_OAP_2019!$A$2:$J$294,10,FALSE)</f>
        <v>PAI_04 - Talento Humano</v>
      </c>
      <c r="I572" s="89" t="s">
        <v>581</v>
      </c>
      <c r="J572" s="89" t="str">
        <f>VLOOKUP(Revisión_Avance_Periodo!$I572,BD_Seguimiento_OAP_2019!$L:$M,2,FALSE)</f>
        <v>Elaborar Planes y Programas SST</v>
      </c>
      <c r="K572" s="106" t="s">
        <v>8</v>
      </c>
      <c r="L572" s="172">
        <v>4.4642857142857152E-4</v>
      </c>
      <c r="M572" s="173" t="s">
        <v>110</v>
      </c>
      <c r="N572" s="190">
        <f>INDEX(BD_Seguimiento_OAP_2019!$AH$3:$AS$294,MATCH(Revisión_Avance_Periodo!$I572,BD_Seguimiento_OAP_2019!$L$3:$L$294,0),MATCH(Revisión_Avance_Periodo!$M572,BD_Seguimiento_OAP_2019!$AH$2:$AS$2,0))</f>
        <v>2</v>
      </c>
      <c r="O572" s="190">
        <f>INDEX(BD_Seguimiento_OAP_2019!$AV$3:$BG$294,MATCH(Revisión_Avance_Periodo!$I572,BD_Seguimiento_OAP_2019!$L$3:$L$294,0),MATCH(Revisión_Avance_Periodo!$M572,BD_Seguimiento_OAP_2019!$AV$2:$BG$2,0))</f>
        <v>0</v>
      </c>
      <c r="P572" s="189">
        <f t="shared" si="103"/>
        <v>0</v>
      </c>
      <c r="Q572" s="173" t="str">
        <f>VLOOKUP(P572,Tabla_Indicador_Gestion4[#All],3,TRUE)</f>
        <v>Por Ejecutar</v>
      </c>
      <c r="R572" s="229">
        <f>SUBTOTAL(9,$N$566:$N572)</f>
        <v>13</v>
      </c>
      <c r="S572" s="230">
        <f>SUBTOTAL(9,$O$566:$O572)</f>
        <v>9</v>
      </c>
      <c r="T572" s="231">
        <f>IFERROR(+Revisión_Avance_Periodo!$S572/Revisión_Avance_Periodo!$R572,0)</f>
        <v>0.69230769230769229</v>
      </c>
      <c r="U572" s="184"/>
      <c r="V572" s="185"/>
      <c r="W572" s="183"/>
      <c r="X572" s="183"/>
      <c r="Y572" s="183"/>
      <c r="Z572" s="186"/>
      <c r="AA572" s="187"/>
    </row>
    <row r="573" spans="1:27" x14ac:dyDescent="0.25">
      <c r="A573" s="94">
        <v>48</v>
      </c>
      <c r="B573" s="96" t="str">
        <f>CONCATENATE(Revisión_Avance_Periodo!$C573,";",Revisión_Avance_Periodo!$E573,";",Revisión_Avance_Periodo!$I573)</f>
        <v>OE1;PR_10;ACT_140</v>
      </c>
      <c r="C573" s="180" t="s">
        <v>9</v>
      </c>
      <c r="D573" s="181" t="str">
        <f>VLOOKUP(Revisión_Avance_Periodo!$C573,Componentes_BD!$F$1:$G$5,2,FALSE)</f>
        <v>Fortalecer la Vigilancia.</v>
      </c>
      <c r="E573" s="119" t="s">
        <v>12</v>
      </c>
      <c r="F573" s="95">
        <v>10</v>
      </c>
      <c r="G573" s="95" t="str">
        <f>VLOOKUP(Revisión_Avance_Periodo!$A573,BD_Seguimiento_OAP_2019!$A$2:$G$294,7,FALSE)</f>
        <v>PAI</v>
      </c>
      <c r="H573" s="95" t="str">
        <f>VLOOKUP(Revisión_Avance_Periodo!$A573,BD_Seguimiento_OAP_2019!$A$2:$J$294,10,FALSE)</f>
        <v>PAI_04 - Talento Humano</v>
      </c>
      <c r="I573" s="95" t="s">
        <v>581</v>
      </c>
      <c r="J573" s="95" t="str">
        <f>VLOOKUP(Revisión_Avance_Periodo!$I573,BD_Seguimiento_OAP_2019!$L:$M,2,FALSE)</f>
        <v>Elaborar Planes y Programas SST</v>
      </c>
      <c r="K573" s="119" t="s">
        <v>8</v>
      </c>
      <c r="L573" s="172">
        <v>4.4642857142857152E-4</v>
      </c>
      <c r="M573" s="182" t="s">
        <v>111</v>
      </c>
      <c r="N573" s="190">
        <f>INDEX(BD_Seguimiento_OAP_2019!$AH$3:$AS$294,MATCH(Revisión_Avance_Periodo!$I573,BD_Seguimiento_OAP_2019!$L$3:$L$294,0),MATCH(Revisión_Avance_Periodo!$M573,BD_Seguimiento_OAP_2019!$AH$2:$AS$2,0))</f>
        <v>0</v>
      </c>
      <c r="O573" s="190">
        <f>INDEX(BD_Seguimiento_OAP_2019!$AV$3:$BG$294,MATCH(Revisión_Avance_Periodo!$I573,BD_Seguimiento_OAP_2019!$L$3:$L$294,0),MATCH(Revisión_Avance_Periodo!$M573,BD_Seguimiento_OAP_2019!$AV$2:$BG$2,0))</f>
        <v>0</v>
      </c>
      <c r="P573" s="175">
        <f>IFERROR((O573/N573),0)</f>
        <v>0</v>
      </c>
      <c r="Q573" s="182" t="str">
        <f>VLOOKUP(P573,Tabla_Indicador_Gestion4[#All],3,TRUE)</f>
        <v>Por Ejecutar</v>
      </c>
      <c r="R573" s="229">
        <f>SUBTOTAL(9,$N$566:$N573)</f>
        <v>13</v>
      </c>
      <c r="S573" s="230">
        <f>SUBTOTAL(9,$O$566:$O573)</f>
        <v>9</v>
      </c>
      <c r="T573" s="231">
        <f>IFERROR(+Revisión_Avance_Periodo!$S573/Revisión_Avance_Periodo!$R573,0)</f>
        <v>0.69230769230769229</v>
      </c>
      <c r="U573" s="184"/>
      <c r="V573" s="185"/>
      <c r="W573" s="183"/>
      <c r="X573" s="183"/>
      <c r="Y573" s="183"/>
      <c r="Z573" s="186"/>
      <c r="AA573" s="187"/>
    </row>
    <row r="574" spans="1:27" x14ac:dyDescent="0.25">
      <c r="A574" s="88">
        <v>48</v>
      </c>
      <c r="B574" s="91" t="str">
        <f>CONCATENATE(Revisión_Avance_Periodo!$C574,";",Revisión_Avance_Periodo!$E574,";",Revisión_Avance_Periodo!$I574)</f>
        <v>OE1;PR_10;ACT_140</v>
      </c>
      <c r="C574" s="170" t="s">
        <v>9</v>
      </c>
      <c r="D574" s="171" t="str">
        <f>VLOOKUP(Revisión_Avance_Periodo!$C574,Componentes_BD!$F$1:$G$5,2,FALSE)</f>
        <v>Fortalecer la Vigilancia.</v>
      </c>
      <c r="E574" s="106" t="s">
        <v>12</v>
      </c>
      <c r="F574" s="89">
        <v>10</v>
      </c>
      <c r="G574" s="89" t="str">
        <f>VLOOKUP(Revisión_Avance_Periodo!$A574,BD_Seguimiento_OAP_2019!$A$2:$G$294,7,FALSE)</f>
        <v>PAI</v>
      </c>
      <c r="H574" s="89" t="str">
        <f>VLOOKUP(Revisión_Avance_Periodo!$A574,BD_Seguimiento_OAP_2019!$A$2:$J$294,10,FALSE)</f>
        <v>PAI_04 - Talento Humano</v>
      </c>
      <c r="I574" s="89" t="s">
        <v>581</v>
      </c>
      <c r="J574" s="89" t="str">
        <f>VLOOKUP(Revisión_Avance_Periodo!$I574,BD_Seguimiento_OAP_2019!$L:$M,2,FALSE)</f>
        <v>Elaborar Planes y Programas SST</v>
      </c>
      <c r="K574" s="106" t="s">
        <v>8</v>
      </c>
      <c r="L574" s="172">
        <v>4.4642857142857152E-4</v>
      </c>
      <c r="M574" s="173" t="s">
        <v>112</v>
      </c>
      <c r="N574" s="190">
        <f>INDEX(BD_Seguimiento_OAP_2019!$AH$3:$AS$294,MATCH(Revisión_Avance_Periodo!$I574,BD_Seguimiento_OAP_2019!$L$3:$L$294,0),MATCH(Revisión_Avance_Periodo!$M574,BD_Seguimiento_OAP_2019!$AH$2:$AS$2,0))</f>
        <v>2</v>
      </c>
      <c r="O574" s="190">
        <f>INDEX(BD_Seguimiento_OAP_2019!$AV$3:$BG$294,MATCH(Revisión_Avance_Periodo!$I574,BD_Seguimiento_OAP_2019!$L$3:$L$294,0),MATCH(Revisión_Avance_Periodo!$M574,BD_Seguimiento_OAP_2019!$AV$2:$BG$2,0))</f>
        <v>0</v>
      </c>
      <c r="P574" s="189">
        <f t="shared" si="103"/>
        <v>0</v>
      </c>
      <c r="Q574" s="173" t="str">
        <f>VLOOKUP(P574,Tabla_Indicador_Gestion4[#All],3,TRUE)</f>
        <v>Por Ejecutar</v>
      </c>
      <c r="R574" s="229">
        <f>SUBTOTAL(9,$N$566:$N574)</f>
        <v>15</v>
      </c>
      <c r="S574" s="230">
        <f>SUBTOTAL(9,$O$566:$O574)</f>
        <v>9</v>
      </c>
      <c r="T574" s="231">
        <f>IFERROR(+Revisión_Avance_Periodo!$S574/Revisión_Avance_Periodo!$R574,0)</f>
        <v>0.6</v>
      </c>
      <c r="U574" s="184"/>
      <c r="V574" s="185"/>
      <c r="W574" s="183"/>
      <c r="X574" s="183"/>
      <c r="Y574" s="183"/>
      <c r="Z574" s="186"/>
      <c r="AA574" s="187"/>
    </row>
    <row r="575" spans="1:27" x14ac:dyDescent="0.25">
      <c r="A575" s="94">
        <v>48</v>
      </c>
      <c r="B575" s="96" t="str">
        <f>CONCATENATE(Revisión_Avance_Periodo!$C575,";",Revisión_Avance_Periodo!$E575,";",Revisión_Avance_Periodo!$I575)</f>
        <v>OE1;PR_10;ACT_140</v>
      </c>
      <c r="C575" s="180" t="s">
        <v>9</v>
      </c>
      <c r="D575" s="181" t="str">
        <f>VLOOKUP(Revisión_Avance_Periodo!$C575,Componentes_BD!$F$1:$G$5,2,FALSE)</f>
        <v>Fortalecer la Vigilancia.</v>
      </c>
      <c r="E575" s="119" t="s">
        <v>12</v>
      </c>
      <c r="F575" s="95">
        <v>10</v>
      </c>
      <c r="G575" s="95" t="str">
        <f>VLOOKUP(Revisión_Avance_Periodo!$A575,BD_Seguimiento_OAP_2019!$A$2:$G$294,7,FALSE)</f>
        <v>PAI</v>
      </c>
      <c r="H575" s="95" t="str">
        <f>VLOOKUP(Revisión_Avance_Periodo!$A575,BD_Seguimiento_OAP_2019!$A$2:$J$294,10,FALSE)</f>
        <v>PAI_04 - Talento Humano</v>
      </c>
      <c r="I575" s="95" t="s">
        <v>581</v>
      </c>
      <c r="J575" s="95" t="str">
        <f>VLOOKUP(Revisión_Avance_Periodo!$I575,BD_Seguimiento_OAP_2019!$L:$M,2,FALSE)</f>
        <v>Elaborar Planes y Programas SST</v>
      </c>
      <c r="K575" s="119" t="s">
        <v>8</v>
      </c>
      <c r="L575" s="172">
        <v>4.4642857142857152E-4</v>
      </c>
      <c r="M575" s="182" t="s">
        <v>113</v>
      </c>
      <c r="N575" s="190">
        <f>INDEX(BD_Seguimiento_OAP_2019!$AH$3:$AS$294,MATCH(Revisión_Avance_Periodo!$I575,BD_Seguimiento_OAP_2019!$L$3:$L$294,0),MATCH(Revisión_Avance_Periodo!$M575,BD_Seguimiento_OAP_2019!$AH$2:$AS$2,0))</f>
        <v>1</v>
      </c>
      <c r="O575" s="190">
        <f>INDEX(BD_Seguimiento_OAP_2019!$AV$3:$BG$294,MATCH(Revisión_Avance_Periodo!$I575,BD_Seguimiento_OAP_2019!$L$3:$L$294,0),MATCH(Revisión_Avance_Periodo!$M575,BD_Seguimiento_OAP_2019!$AV$2:$BG$2,0))</f>
        <v>0</v>
      </c>
      <c r="P575" s="188">
        <f t="shared" si="103"/>
        <v>0</v>
      </c>
      <c r="Q575" s="182" t="str">
        <f>VLOOKUP(P575,Tabla_Indicador_Gestion4[#All],3,TRUE)</f>
        <v>Por Ejecutar</v>
      </c>
      <c r="R575" s="229">
        <f>SUBTOTAL(9,$N$566:$N575)</f>
        <v>16</v>
      </c>
      <c r="S575" s="230">
        <f>SUBTOTAL(9,$O$566:$O575)</f>
        <v>9</v>
      </c>
      <c r="T575" s="231">
        <f>IFERROR(+Revisión_Avance_Periodo!$S575/Revisión_Avance_Periodo!$R575,0)</f>
        <v>0.5625</v>
      </c>
      <c r="U575" s="184"/>
      <c r="V575" s="185"/>
      <c r="W575" s="183"/>
      <c r="X575" s="183"/>
      <c r="Y575" s="183"/>
      <c r="Z575" s="186"/>
      <c r="AA575" s="187"/>
    </row>
    <row r="576" spans="1:27" x14ac:dyDescent="0.25">
      <c r="A576" s="88">
        <v>48</v>
      </c>
      <c r="B576" s="91" t="str">
        <f>CONCATENATE(Revisión_Avance_Periodo!$C576,";",Revisión_Avance_Periodo!$E576,";",Revisión_Avance_Periodo!$I576)</f>
        <v>OE1;PR_10;ACT_140</v>
      </c>
      <c r="C576" s="170" t="s">
        <v>9</v>
      </c>
      <c r="D576" s="171" t="str">
        <f>VLOOKUP(Revisión_Avance_Periodo!$C576,Componentes_BD!$F$1:$G$5,2,FALSE)</f>
        <v>Fortalecer la Vigilancia.</v>
      </c>
      <c r="E576" s="106" t="s">
        <v>12</v>
      </c>
      <c r="F576" s="89">
        <v>10</v>
      </c>
      <c r="G576" s="89" t="str">
        <f>VLOOKUP(Revisión_Avance_Periodo!$A576,BD_Seguimiento_OAP_2019!$A$2:$G$294,7,FALSE)</f>
        <v>PAI</v>
      </c>
      <c r="H576" s="89" t="str">
        <f>VLOOKUP(Revisión_Avance_Periodo!$A576,BD_Seguimiento_OAP_2019!$A$2:$J$294,10,FALSE)</f>
        <v>PAI_04 - Talento Humano</v>
      </c>
      <c r="I576" s="89" t="s">
        <v>581</v>
      </c>
      <c r="J576" s="89" t="str">
        <f>VLOOKUP(Revisión_Avance_Periodo!$I576,BD_Seguimiento_OAP_2019!$L:$M,2,FALSE)</f>
        <v>Elaborar Planes y Programas SST</v>
      </c>
      <c r="K576" s="106" t="s">
        <v>8</v>
      </c>
      <c r="L576" s="172">
        <v>4.4642857142857152E-4</v>
      </c>
      <c r="M576" s="173" t="s">
        <v>114</v>
      </c>
      <c r="N576" s="190">
        <f>INDEX(BD_Seguimiento_OAP_2019!$AH$3:$AS$294,MATCH(Revisión_Avance_Periodo!$I576,BD_Seguimiento_OAP_2019!$L$3:$L$294,0),MATCH(Revisión_Avance_Periodo!$M576,BD_Seguimiento_OAP_2019!$AH$2:$AS$2,0))</f>
        <v>1</v>
      </c>
      <c r="O576" s="190">
        <f>INDEX(BD_Seguimiento_OAP_2019!$AV$3:$BG$294,MATCH(Revisión_Avance_Periodo!$I576,BD_Seguimiento_OAP_2019!$L$3:$L$294,0),MATCH(Revisión_Avance_Periodo!$M576,BD_Seguimiento_OAP_2019!$AV$2:$BG$2,0))</f>
        <v>0</v>
      </c>
      <c r="P576" s="189">
        <f t="shared" si="103"/>
        <v>0</v>
      </c>
      <c r="Q576" s="173" t="str">
        <f>VLOOKUP(P576,Tabla_Indicador_Gestion4[#All],3,TRUE)</f>
        <v>Por Ejecutar</v>
      </c>
      <c r="R576" s="229">
        <f>SUBTOTAL(9,$N$566:$N576)</f>
        <v>17</v>
      </c>
      <c r="S576" s="230">
        <f>SUBTOTAL(9,$O$566:$O576)</f>
        <v>9</v>
      </c>
      <c r="T576" s="231">
        <f>IFERROR(+Revisión_Avance_Periodo!$S576/Revisión_Avance_Periodo!$R576,0)</f>
        <v>0.52941176470588236</v>
      </c>
      <c r="U576" s="184"/>
      <c r="V576" s="185"/>
      <c r="W576" s="183"/>
      <c r="X576" s="183"/>
      <c r="Y576" s="183"/>
      <c r="Z576" s="186"/>
      <c r="AA576" s="187"/>
    </row>
    <row r="577" spans="1:27" ht="15.75" thickBot="1" x14ac:dyDescent="0.3">
      <c r="A577" s="94">
        <v>48</v>
      </c>
      <c r="B577" s="96" t="str">
        <f>CONCATENATE(Revisión_Avance_Periodo!$C577,";",Revisión_Avance_Periodo!$E577,";",Revisión_Avance_Periodo!$I577)</f>
        <v>OE1;PR_10;ACT_140</v>
      </c>
      <c r="C577" s="180" t="s">
        <v>9</v>
      </c>
      <c r="D577" s="181" t="str">
        <f>VLOOKUP(Revisión_Avance_Periodo!$C577,Componentes_BD!$F$1:$G$5,2,FALSE)</f>
        <v>Fortalecer la Vigilancia.</v>
      </c>
      <c r="E577" s="119" t="s">
        <v>12</v>
      </c>
      <c r="F577" s="95">
        <v>10</v>
      </c>
      <c r="G577" s="95" t="str">
        <f>VLOOKUP(Revisión_Avance_Periodo!$A577,BD_Seguimiento_OAP_2019!$A$2:$G$294,7,FALSE)</f>
        <v>PAI</v>
      </c>
      <c r="H577" s="95" t="str">
        <f>VLOOKUP(Revisión_Avance_Periodo!$A577,BD_Seguimiento_OAP_2019!$A$2:$J$294,10,FALSE)</f>
        <v>PAI_04 - Talento Humano</v>
      </c>
      <c r="I577" s="95" t="s">
        <v>581</v>
      </c>
      <c r="J577" s="95" t="str">
        <f>VLOOKUP(Revisión_Avance_Periodo!$I577,BD_Seguimiento_OAP_2019!$L:$M,2,FALSE)</f>
        <v>Elaborar Planes y Programas SST</v>
      </c>
      <c r="K577" s="119" t="s">
        <v>8</v>
      </c>
      <c r="L577" s="172">
        <v>4.4642857142857152E-4</v>
      </c>
      <c r="M577" s="182" t="s">
        <v>115</v>
      </c>
      <c r="N577" s="190">
        <f>INDEX(BD_Seguimiento_OAP_2019!$AH$3:$AS$294,MATCH(Revisión_Avance_Periodo!$I577,BD_Seguimiento_OAP_2019!$L$3:$L$294,0),MATCH(Revisión_Avance_Periodo!$M577,BD_Seguimiento_OAP_2019!$AH$2:$AS$2,0))</f>
        <v>1</v>
      </c>
      <c r="O577" s="190">
        <f>INDEX(BD_Seguimiento_OAP_2019!$AV$3:$BG$294,MATCH(Revisión_Avance_Periodo!$I577,BD_Seguimiento_OAP_2019!$L$3:$L$294,0),MATCH(Revisión_Avance_Periodo!$M577,BD_Seguimiento_OAP_2019!$AV$2:$BG$2,0))</f>
        <v>0</v>
      </c>
      <c r="P577" s="188">
        <f t="shared" si="103"/>
        <v>0</v>
      </c>
      <c r="Q577" s="182" t="str">
        <f>VLOOKUP(P577,Tabla_Indicador_Gestion4[#All],3,TRUE)</f>
        <v>Por Ejecutar</v>
      </c>
      <c r="R577" s="229">
        <f>SUBTOTAL(9,$N$566:$N577)</f>
        <v>18</v>
      </c>
      <c r="S577" s="230">
        <f>SUBTOTAL(9,$O$566:$O577)</f>
        <v>9</v>
      </c>
      <c r="T577" s="231">
        <f>IFERROR(+Revisión_Avance_Periodo!$S577/Revisión_Avance_Periodo!$R577,0)</f>
        <v>0.5</v>
      </c>
      <c r="U577" s="184"/>
      <c r="V577" s="185"/>
      <c r="W577" s="183"/>
      <c r="X577" s="183"/>
      <c r="Y577" s="183"/>
      <c r="Z577" s="186"/>
      <c r="AA577" s="187"/>
    </row>
    <row r="578" spans="1:27" x14ac:dyDescent="0.25">
      <c r="A578" s="88">
        <v>49</v>
      </c>
      <c r="B578" s="91" t="str">
        <f>CONCATENATE(Revisión_Avance_Periodo!$C578,";",Revisión_Avance_Periodo!$E578,";",Revisión_Avance_Periodo!$I578)</f>
        <v>OE1;PR_10;ACT_141</v>
      </c>
      <c r="C578" s="170" t="s">
        <v>9</v>
      </c>
      <c r="D578" s="171" t="str">
        <f>VLOOKUP(Revisión_Avance_Periodo!$C578,Componentes_BD!$F$1:$G$5,2,FALSE)</f>
        <v>Fortalecer la Vigilancia.</v>
      </c>
      <c r="E578" s="106" t="s">
        <v>12</v>
      </c>
      <c r="F578" s="89">
        <v>7</v>
      </c>
      <c r="G578" s="89" t="str">
        <f>VLOOKUP(Revisión_Avance_Periodo!$A578,BD_Seguimiento_OAP_2019!$A$2:$G$294,7,FALSE)</f>
        <v>PAI</v>
      </c>
      <c r="H578" s="89" t="str">
        <f>VLOOKUP(Revisión_Avance_Periodo!$A578,BD_Seguimiento_OAP_2019!$A$2:$J$294,10,FALSE)</f>
        <v>PAI_04 - Talento Humano</v>
      </c>
      <c r="I578" s="89" t="s">
        <v>590</v>
      </c>
      <c r="J578" s="89" t="str">
        <f>VLOOKUP(Revisión_Avance_Periodo!$I578,BD_Seguimiento_OAP_2019!$L:$M,2,FALSE)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78" s="106" t="s">
        <v>8</v>
      </c>
      <c r="L578" s="172">
        <v>4.4642857142857152E-4</v>
      </c>
      <c r="M578" s="173" t="s">
        <v>104</v>
      </c>
      <c r="N578" s="190">
        <f>INDEX(BD_Seguimiento_OAP_2019!$AH$3:$AS$294,MATCH(Revisión_Avance_Periodo!$I578,BD_Seguimiento_OAP_2019!$L$3:$L$294,0),MATCH(Revisión_Avance_Periodo!$M578,BD_Seguimiento_OAP_2019!$AH$2:$AS$2,0))</f>
        <v>43</v>
      </c>
      <c r="O578" s="190">
        <f>INDEX(BD_Seguimiento_OAP_2019!$AV$3:$BG$294,MATCH(Revisión_Avance_Periodo!$I578,BD_Seguimiento_OAP_2019!$L$3:$L$294,0),MATCH(Revisión_Avance_Periodo!$M578,BD_Seguimiento_OAP_2019!$AV$2:$BG$2,0))</f>
        <v>43</v>
      </c>
      <c r="P578" s="189">
        <f t="shared" si="103"/>
        <v>1</v>
      </c>
      <c r="Q578" s="173" t="str">
        <f>VLOOKUP(P578,Tabla_Indicador_Gestion4[#All],3,TRUE)</f>
        <v>Culminada</v>
      </c>
      <c r="R578" s="232">
        <f>SUBTOTAL(9,$N$578:$N578)</f>
        <v>43</v>
      </c>
      <c r="S578" s="233">
        <f>SUBTOTAL(9,$O$578:$O578)</f>
        <v>43</v>
      </c>
      <c r="T578" s="234">
        <f>IFERROR(+Revisión_Avance_Periodo!$S578/Revisión_Avance_Periodo!$R578,0)</f>
        <v>1</v>
      </c>
      <c r="U578" s="191">
        <f>SUBTOTAL(9,N578:N589)</f>
        <v>395</v>
      </c>
      <c r="V578" s="192">
        <f>SUBTOTAL(9,O578:O589)</f>
        <v>232</v>
      </c>
      <c r="W578" s="176">
        <f t="shared" ref="W578" si="111">+V578/U578</f>
        <v>0.58734177215189876</v>
      </c>
      <c r="X578" s="176"/>
      <c r="Y578" s="176">
        <f>100%-Revisión_Avance_Periodo!$W578</f>
        <v>0.41265822784810124</v>
      </c>
      <c r="Z578" s="178" t="str">
        <f>VLOOKUP(W578,Tabla_Indicador_Gestion4[],3,TRUE)</f>
        <v>En Tramite</v>
      </c>
      <c r="AA578" s="179">
        <f>Revisión_Avance_Periodo!$W578*Revisión_Avance_Periodo!$L578</f>
        <v>2.6220614828209772E-4</v>
      </c>
    </row>
    <row r="579" spans="1:27" x14ac:dyDescent="0.25">
      <c r="A579" s="94">
        <v>49</v>
      </c>
      <c r="B579" s="96" t="str">
        <f>CONCATENATE(Revisión_Avance_Periodo!$C579,";",Revisión_Avance_Periodo!$E579,";",Revisión_Avance_Periodo!$I579)</f>
        <v>OE1;PR_10;ACT_141</v>
      </c>
      <c r="C579" s="180" t="s">
        <v>9</v>
      </c>
      <c r="D579" s="181" t="str">
        <f>VLOOKUP(Revisión_Avance_Periodo!$C579,Componentes_BD!$F$1:$G$5,2,FALSE)</f>
        <v>Fortalecer la Vigilancia.</v>
      </c>
      <c r="E579" s="119" t="s">
        <v>12</v>
      </c>
      <c r="F579" s="95">
        <v>7</v>
      </c>
      <c r="G579" s="95" t="str">
        <f>VLOOKUP(Revisión_Avance_Periodo!$A579,BD_Seguimiento_OAP_2019!$A$2:$G$294,7,FALSE)</f>
        <v>PAI</v>
      </c>
      <c r="H579" s="95" t="str">
        <f>VLOOKUP(Revisión_Avance_Periodo!$A579,BD_Seguimiento_OAP_2019!$A$2:$J$294,10,FALSE)</f>
        <v>PAI_04 - Talento Humano</v>
      </c>
      <c r="I579" s="95" t="s">
        <v>590</v>
      </c>
      <c r="J579" s="95" t="str">
        <f>VLOOKUP(Revisión_Avance_Periodo!$I579,BD_Seguimiento_OAP_2019!$L:$M,2,FALSE)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79" s="119" t="s">
        <v>8</v>
      </c>
      <c r="L579" s="172">
        <v>4.4642857142857152E-4</v>
      </c>
      <c r="M579" s="182" t="s">
        <v>105</v>
      </c>
      <c r="N579" s="190">
        <f>INDEX(BD_Seguimiento_OAP_2019!$AH$3:$AS$294,MATCH(Revisión_Avance_Periodo!$I579,BD_Seguimiento_OAP_2019!$L$3:$L$294,0),MATCH(Revisión_Avance_Periodo!$M579,BD_Seguimiento_OAP_2019!$AH$2:$AS$2,0))</f>
        <v>0</v>
      </c>
      <c r="O579" s="190">
        <f>INDEX(BD_Seguimiento_OAP_2019!$AV$3:$BG$294,MATCH(Revisión_Avance_Periodo!$I579,BD_Seguimiento_OAP_2019!$L$3:$L$294,0),MATCH(Revisión_Avance_Periodo!$M579,BD_Seguimiento_OAP_2019!$AV$2:$BG$2,0))</f>
        <v>0</v>
      </c>
      <c r="P579" s="175">
        <f>IFERROR((O579/N579),0)</f>
        <v>0</v>
      </c>
      <c r="Q579" s="182" t="str">
        <f>VLOOKUP(P579,Tabla_Indicador_Gestion4[#All],3,TRUE)</f>
        <v>Por Ejecutar</v>
      </c>
      <c r="R579" s="229">
        <f>SUBTOTAL(9,$N$578:$N579)</f>
        <v>43</v>
      </c>
      <c r="S579" s="230">
        <f>SUBTOTAL(9,$O$578:$O579)</f>
        <v>43</v>
      </c>
      <c r="T579" s="231">
        <f>IFERROR(+Revisión_Avance_Periodo!$S579/Revisión_Avance_Periodo!$R579,0)</f>
        <v>1</v>
      </c>
      <c r="U579" s="184"/>
      <c r="V579" s="185"/>
      <c r="W579" s="183"/>
      <c r="X579" s="183"/>
      <c r="Y579" s="183"/>
      <c r="Z579" s="186"/>
      <c r="AA579" s="187"/>
    </row>
    <row r="580" spans="1:27" x14ac:dyDescent="0.25">
      <c r="A580" s="88">
        <v>49</v>
      </c>
      <c r="B580" s="91" t="str">
        <f>CONCATENATE(Revisión_Avance_Periodo!$C580,";",Revisión_Avance_Periodo!$E580,";",Revisión_Avance_Periodo!$I580)</f>
        <v>OE1;PR_10;ACT_141</v>
      </c>
      <c r="C580" s="170" t="s">
        <v>9</v>
      </c>
      <c r="D580" s="171" t="str">
        <f>VLOOKUP(Revisión_Avance_Periodo!$C580,Componentes_BD!$F$1:$G$5,2,FALSE)</f>
        <v>Fortalecer la Vigilancia.</v>
      </c>
      <c r="E580" s="106" t="s">
        <v>12</v>
      </c>
      <c r="F580" s="89">
        <v>7</v>
      </c>
      <c r="G580" s="89" t="str">
        <f>VLOOKUP(Revisión_Avance_Periodo!$A580,BD_Seguimiento_OAP_2019!$A$2:$G$294,7,FALSE)</f>
        <v>PAI</v>
      </c>
      <c r="H580" s="89" t="str">
        <f>VLOOKUP(Revisión_Avance_Periodo!$A580,BD_Seguimiento_OAP_2019!$A$2:$J$294,10,FALSE)</f>
        <v>PAI_04 - Talento Humano</v>
      </c>
      <c r="I580" s="89" t="s">
        <v>590</v>
      </c>
      <c r="J580" s="89" t="str">
        <f>VLOOKUP(Revisión_Avance_Periodo!$I580,BD_Seguimiento_OAP_2019!$L:$M,2,FALSE)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0" s="106" t="s">
        <v>8</v>
      </c>
      <c r="L580" s="172">
        <v>4.4642857142857152E-4</v>
      </c>
      <c r="M580" s="173" t="s">
        <v>106</v>
      </c>
      <c r="N580" s="190">
        <f>INDEX(BD_Seguimiento_OAP_2019!$AH$3:$AS$294,MATCH(Revisión_Avance_Periodo!$I580,BD_Seguimiento_OAP_2019!$L$3:$L$294,0),MATCH(Revisión_Avance_Periodo!$M580,BD_Seguimiento_OAP_2019!$AH$2:$AS$2,0))</f>
        <v>61</v>
      </c>
      <c r="O580" s="190">
        <f>INDEX(BD_Seguimiento_OAP_2019!$AV$3:$BG$294,MATCH(Revisión_Avance_Periodo!$I580,BD_Seguimiento_OAP_2019!$L$3:$L$294,0),MATCH(Revisión_Avance_Periodo!$M580,BD_Seguimiento_OAP_2019!$AV$2:$BG$2,0))</f>
        <v>61</v>
      </c>
      <c r="P580" s="189">
        <f t="shared" ref="P580:P642" si="112">O580/N580</f>
        <v>1</v>
      </c>
      <c r="Q580" s="173" t="str">
        <f>VLOOKUP(P580,Tabla_Indicador_Gestion4[#All],3,TRUE)</f>
        <v>Culminada</v>
      </c>
      <c r="R580" s="229">
        <f>SUBTOTAL(9,$N$578:$N580)</f>
        <v>104</v>
      </c>
      <c r="S580" s="230">
        <f>SUBTOTAL(9,$O$578:$O580)</f>
        <v>104</v>
      </c>
      <c r="T580" s="231">
        <f>IFERROR(+Revisión_Avance_Periodo!$S580/Revisión_Avance_Periodo!$R580,0)</f>
        <v>1</v>
      </c>
      <c r="U580" s="184"/>
      <c r="V580" s="185"/>
      <c r="W580" s="183"/>
      <c r="X580" s="183"/>
      <c r="Y580" s="183"/>
      <c r="Z580" s="186"/>
      <c r="AA580" s="187"/>
    </row>
    <row r="581" spans="1:27" x14ac:dyDescent="0.25">
      <c r="A581" s="94">
        <v>49</v>
      </c>
      <c r="B581" s="96" t="str">
        <f>CONCATENATE(Revisión_Avance_Periodo!$C581,";",Revisión_Avance_Periodo!$E581,";",Revisión_Avance_Periodo!$I581)</f>
        <v>OE1;PR_10;ACT_141</v>
      </c>
      <c r="C581" s="180" t="s">
        <v>9</v>
      </c>
      <c r="D581" s="181" t="str">
        <f>VLOOKUP(Revisión_Avance_Periodo!$C581,Componentes_BD!$F$1:$G$5,2,FALSE)</f>
        <v>Fortalecer la Vigilancia.</v>
      </c>
      <c r="E581" s="119" t="s">
        <v>12</v>
      </c>
      <c r="F581" s="95">
        <v>7</v>
      </c>
      <c r="G581" s="95" t="str">
        <f>VLOOKUP(Revisión_Avance_Periodo!$A581,BD_Seguimiento_OAP_2019!$A$2:$G$294,7,FALSE)</f>
        <v>PAI</v>
      </c>
      <c r="H581" s="95" t="str">
        <f>VLOOKUP(Revisión_Avance_Periodo!$A581,BD_Seguimiento_OAP_2019!$A$2:$J$294,10,FALSE)</f>
        <v>PAI_04 - Talento Humano</v>
      </c>
      <c r="I581" s="95" t="s">
        <v>590</v>
      </c>
      <c r="J581" s="95" t="str">
        <f>VLOOKUP(Revisión_Avance_Periodo!$I581,BD_Seguimiento_OAP_2019!$L:$M,2,FALSE)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1" s="119" t="s">
        <v>8</v>
      </c>
      <c r="L581" s="172">
        <v>4.4642857142857152E-4</v>
      </c>
      <c r="M581" s="182" t="s">
        <v>107</v>
      </c>
      <c r="N581" s="190">
        <f>INDEX(BD_Seguimiento_OAP_2019!$AH$3:$AS$294,MATCH(Revisión_Avance_Periodo!$I581,BD_Seguimiento_OAP_2019!$L$3:$L$294,0),MATCH(Revisión_Avance_Periodo!$M581,BD_Seguimiento_OAP_2019!$AH$2:$AS$2,0))</f>
        <v>72</v>
      </c>
      <c r="O581" s="190">
        <f>INDEX(BD_Seguimiento_OAP_2019!$AV$3:$BG$294,MATCH(Revisión_Avance_Periodo!$I581,BD_Seguimiento_OAP_2019!$L$3:$L$294,0),MATCH(Revisión_Avance_Periodo!$M581,BD_Seguimiento_OAP_2019!$AV$2:$BG$2,0))</f>
        <v>72</v>
      </c>
      <c r="P581" s="188">
        <f t="shared" si="112"/>
        <v>1</v>
      </c>
      <c r="Q581" s="182" t="str">
        <f>VLOOKUP(P581,Tabla_Indicador_Gestion4[#All],3,TRUE)</f>
        <v>Culminada</v>
      </c>
      <c r="R581" s="229">
        <f>SUBTOTAL(9,$N$578:$N581)</f>
        <v>176</v>
      </c>
      <c r="S581" s="230">
        <f>SUBTOTAL(9,$O$578:$O581)</f>
        <v>176</v>
      </c>
      <c r="T581" s="231">
        <f>IFERROR(+Revisión_Avance_Periodo!$S581/Revisión_Avance_Periodo!$R581,0)</f>
        <v>1</v>
      </c>
      <c r="U581" s="184"/>
      <c r="V581" s="185"/>
      <c r="W581" s="183"/>
      <c r="X581" s="183"/>
      <c r="Y581" s="183"/>
      <c r="Z581" s="186"/>
      <c r="AA581" s="187"/>
    </row>
    <row r="582" spans="1:27" x14ac:dyDescent="0.25">
      <c r="A582" s="88">
        <v>49</v>
      </c>
      <c r="B582" s="91" t="str">
        <f>CONCATENATE(Revisión_Avance_Periodo!$C582,";",Revisión_Avance_Periodo!$E582,";",Revisión_Avance_Periodo!$I582)</f>
        <v>OE1;PR_10;ACT_141</v>
      </c>
      <c r="C582" s="170" t="s">
        <v>9</v>
      </c>
      <c r="D582" s="171" t="str">
        <f>VLOOKUP(Revisión_Avance_Periodo!$C582,Componentes_BD!$F$1:$G$5,2,FALSE)</f>
        <v>Fortalecer la Vigilancia.</v>
      </c>
      <c r="E582" s="106" t="s">
        <v>12</v>
      </c>
      <c r="F582" s="89">
        <v>7</v>
      </c>
      <c r="G582" s="89" t="str">
        <f>VLOOKUP(Revisión_Avance_Periodo!$A582,BD_Seguimiento_OAP_2019!$A$2:$G$294,7,FALSE)</f>
        <v>PAI</v>
      </c>
      <c r="H582" s="89" t="str">
        <f>VLOOKUP(Revisión_Avance_Periodo!$A582,BD_Seguimiento_OAP_2019!$A$2:$J$294,10,FALSE)</f>
        <v>PAI_04 - Talento Humano</v>
      </c>
      <c r="I582" s="89" t="s">
        <v>590</v>
      </c>
      <c r="J582" s="89" t="str">
        <f>VLOOKUP(Revisión_Avance_Periodo!$I582,BD_Seguimiento_OAP_2019!$L:$M,2,FALSE)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2" s="106" t="s">
        <v>8</v>
      </c>
      <c r="L582" s="172">
        <v>4.4642857142857152E-4</v>
      </c>
      <c r="M582" s="173" t="s">
        <v>108</v>
      </c>
      <c r="N582" s="190">
        <f>INDEX(BD_Seguimiento_OAP_2019!$AH$3:$AS$294,MATCH(Revisión_Avance_Periodo!$I582,BD_Seguimiento_OAP_2019!$L$3:$L$294,0),MATCH(Revisión_Avance_Periodo!$M582,BD_Seguimiento_OAP_2019!$AH$2:$AS$2,0))</f>
        <v>0</v>
      </c>
      <c r="O582" s="190">
        <f>INDEX(BD_Seguimiento_OAP_2019!$AV$3:$BG$294,MATCH(Revisión_Avance_Periodo!$I582,BD_Seguimiento_OAP_2019!$L$3:$L$294,0),MATCH(Revisión_Avance_Periodo!$M582,BD_Seguimiento_OAP_2019!$AV$2:$BG$2,0))</f>
        <v>0</v>
      </c>
      <c r="P582" s="175">
        <f>IFERROR((O582/N582),0)</f>
        <v>0</v>
      </c>
      <c r="Q582" s="173" t="str">
        <f>VLOOKUP(P582,Tabla_Indicador_Gestion4[#All],3,TRUE)</f>
        <v>Por Ejecutar</v>
      </c>
      <c r="R582" s="229">
        <f>SUBTOTAL(9,$N$578:$N582)</f>
        <v>176</v>
      </c>
      <c r="S582" s="230">
        <f>SUBTOTAL(9,$O$578:$O582)</f>
        <v>176</v>
      </c>
      <c r="T582" s="231">
        <f>IFERROR(+Revisión_Avance_Periodo!$S582/Revisión_Avance_Periodo!$R582,0)</f>
        <v>1</v>
      </c>
      <c r="U582" s="184"/>
      <c r="V582" s="185"/>
      <c r="W582" s="183"/>
      <c r="X582" s="183"/>
      <c r="Y582" s="183"/>
      <c r="Z582" s="186"/>
      <c r="AA582" s="187"/>
    </row>
    <row r="583" spans="1:27" x14ac:dyDescent="0.25">
      <c r="A583" s="94">
        <v>49</v>
      </c>
      <c r="B583" s="96" t="str">
        <f>CONCATENATE(Revisión_Avance_Periodo!$C583,";",Revisión_Avance_Periodo!$E583,";",Revisión_Avance_Periodo!$I583)</f>
        <v>OE1;PR_10;ACT_141</v>
      </c>
      <c r="C583" s="180" t="s">
        <v>9</v>
      </c>
      <c r="D583" s="181" t="str">
        <f>VLOOKUP(Revisión_Avance_Periodo!$C583,Componentes_BD!$F$1:$G$5,2,FALSE)</f>
        <v>Fortalecer la Vigilancia.</v>
      </c>
      <c r="E583" s="119" t="s">
        <v>12</v>
      </c>
      <c r="F583" s="95">
        <v>7</v>
      </c>
      <c r="G583" s="95" t="str">
        <f>VLOOKUP(Revisión_Avance_Periodo!$A583,BD_Seguimiento_OAP_2019!$A$2:$G$294,7,FALSE)</f>
        <v>PAI</v>
      </c>
      <c r="H583" s="95" t="str">
        <f>VLOOKUP(Revisión_Avance_Periodo!$A583,BD_Seguimiento_OAP_2019!$A$2:$J$294,10,FALSE)</f>
        <v>PAI_04 - Talento Humano</v>
      </c>
      <c r="I583" s="95" t="s">
        <v>590</v>
      </c>
      <c r="J583" s="95" t="str">
        <f>VLOOKUP(Revisión_Avance_Periodo!$I583,BD_Seguimiento_OAP_2019!$L:$M,2,FALSE)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3" s="119" t="s">
        <v>8</v>
      </c>
      <c r="L583" s="172">
        <v>4.4642857142857152E-4</v>
      </c>
      <c r="M583" s="182" t="s">
        <v>109</v>
      </c>
      <c r="N583" s="190">
        <f>INDEX(BD_Seguimiento_OAP_2019!$AH$3:$AS$294,MATCH(Revisión_Avance_Periodo!$I583,BD_Seguimiento_OAP_2019!$L$3:$L$294,0),MATCH(Revisión_Avance_Periodo!$M583,BD_Seguimiento_OAP_2019!$AH$2:$AS$2,0))</f>
        <v>61</v>
      </c>
      <c r="O583" s="190">
        <f>INDEX(BD_Seguimiento_OAP_2019!$AV$3:$BG$294,MATCH(Revisión_Avance_Periodo!$I583,BD_Seguimiento_OAP_2019!$L$3:$L$294,0),MATCH(Revisión_Avance_Periodo!$M583,BD_Seguimiento_OAP_2019!$AV$2:$BG$2,0))</f>
        <v>56</v>
      </c>
      <c r="P583" s="188">
        <f t="shared" si="112"/>
        <v>0.91803278688524592</v>
      </c>
      <c r="Q583" s="182" t="str">
        <f>VLOOKUP(P583,Tabla_Indicador_Gestion4[#All],3,TRUE)</f>
        <v>Gestionado</v>
      </c>
      <c r="R583" s="229">
        <f>SUBTOTAL(9,$N$578:$N583)</f>
        <v>237</v>
      </c>
      <c r="S583" s="230">
        <f>SUBTOTAL(9,$O$578:$O583)</f>
        <v>232</v>
      </c>
      <c r="T583" s="231">
        <f>IFERROR(+Revisión_Avance_Periodo!$S583/Revisión_Avance_Periodo!$R583,0)</f>
        <v>0.97890295358649793</v>
      </c>
      <c r="U583" s="184"/>
      <c r="V583" s="185"/>
      <c r="W583" s="183"/>
      <c r="X583" s="183"/>
      <c r="Y583" s="183"/>
      <c r="Z583" s="186"/>
      <c r="AA583" s="187"/>
    </row>
    <row r="584" spans="1:27" x14ac:dyDescent="0.25">
      <c r="A584" s="88">
        <v>49</v>
      </c>
      <c r="B584" s="91" t="str">
        <f>CONCATENATE(Revisión_Avance_Periodo!$C584,";",Revisión_Avance_Periodo!$E584,";",Revisión_Avance_Periodo!$I584)</f>
        <v>OE1;PR_10;ACT_141</v>
      </c>
      <c r="C584" s="170" t="s">
        <v>9</v>
      </c>
      <c r="D584" s="171" t="str">
        <f>VLOOKUP(Revisión_Avance_Periodo!$C584,Componentes_BD!$F$1:$G$5,2,FALSE)</f>
        <v>Fortalecer la Vigilancia.</v>
      </c>
      <c r="E584" s="106" t="s">
        <v>12</v>
      </c>
      <c r="F584" s="89">
        <v>7</v>
      </c>
      <c r="G584" s="89" t="str">
        <f>VLOOKUP(Revisión_Avance_Periodo!$A584,BD_Seguimiento_OAP_2019!$A$2:$G$294,7,FALSE)</f>
        <v>PAI</v>
      </c>
      <c r="H584" s="89" t="str">
        <f>VLOOKUP(Revisión_Avance_Periodo!$A584,BD_Seguimiento_OAP_2019!$A$2:$J$294,10,FALSE)</f>
        <v>PAI_04 - Talento Humano</v>
      </c>
      <c r="I584" s="89" t="s">
        <v>590</v>
      </c>
      <c r="J584" s="89" t="str">
        <f>VLOOKUP(Revisión_Avance_Periodo!$I584,BD_Seguimiento_OAP_2019!$L:$M,2,FALSE)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4" s="106" t="s">
        <v>8</v>
      </c>
      <c r="L584" s="172">
        <v>4.4642857142857152E-4</v>
      </c>
      <c r="M584" s="173" t="s">
        <v>110</v>
      </c>
      <c r="N584" s="190">
        <f>INDEX(BD_Seguimiento_OAP_2019!$AH$3:$AS$294,MATCH(Revisión_Avance_Periodo!$I584,BD_Seguimiento_OAP_2019!$L$3:$L$294,0),MATCH(Revisión_Avance_Periodo!$M584,BD_Seguimiento_OAP_2019!$AH$2:$AS$2,0))</f>
        <v>90</v>
      </c>
      <c r="O584" s="190">
        <f>INDEX(BD_Seguimiento_OAP_2019!$AV$3:$BG$294,MATCH(Revisión_Avance_Periodo!$I584,BD_Seguimiento_OAP_2019!$L$3:$L$294,0),MATCH(Revisión_Avance_Periodo!$M584,BD_Seguimiento_OAP_2019!$AV$2:$BG$2,0))</f>
        <v>0</v>
      </c>
      <c r="P584" s="189">
        <f t="shared" si="112"/>
        <v>0</v>
      </c>
      <c r="Q584" s="173" t="str">
        <f>VLOOKUP(P584,Tabla_Indicador_Gestion4[#All],3,TRUE)</f>
        <v>Por Ejecutar</v>
      </c>
      <c r="R584" s="229">
        <f>SUBTOTAL(9,$N$578:$N584)</f>
        <v>327</v>
      </c>
      <c r="S584" s="230">
        <f>SUBTOTAL(9,$O$578:$O584)</f>
        <v>232</v>
      </c>
      <c r="T584" s="231">
        <f>IFERROR(+Revisión_Avance_Periodo!$S584/Revisión_Avance_Periodo!$R584,0)</f>
        <v>0.70948012232415902</v>
      </c>
      <c r="U584" s="184"/>
      <c r="V584" s="185"/>
      <c r="W584" s="183"/>
      <c r="X584" s="183"/>
      <c r="Y584" s="183"/>
      <c r="Z584" s="186"/>
      <c r="AA584" s="187"/>
    </row>
    <row r="585" spans="1:27" x14ac:dyDescent="0.25">
      <c r="A585" s="94">
        <v>49</v>
      </c>
      <c r="B585" s="96" t="str">
        <f>CONCATENATE(Revisión_Avance_Periodo!$C585,";",Revisión_Avance_Periodo!$E585,";",Revisión_Avance_Periodo!$I585)</f>
        <v>OE1;PR_10;ACT_141</v>
      </c>
      <c r="C585" s="180" t="s">
        <v>9</v>
      </c>
      <c r="D585" s="181" t="str">
        <f>VLOOKUP(Revisión_Avance_Periodo!$C585,Componentes_BD!$F$1:$G$5,2,FALSE)</f>
        <v>Fortalecer la Vigilancia.</v>
      </c>
      <c r="E585" s="119" t="s">
        <v>12</v>
      </c>
      <c r="F585" s="95">
        <v>7</v>
      </c>
      <c r="G585" s="95" t="str">
        <f>VLOOKUP(Revisión_Avance_Periodo!$A585,BD_Seguimiento_OAP_2019!$A$2:$G$294,7,FALSE)</f>
        <v>PAI</v>
      </c>
      <c r="H585" s="95" t="str">
        <f>VLOOKUP(Revisión_Avance_Periodo!$A585,BD_Seguimiento_OAP_2019!$A$2:$J$294,10,FALSE)</f>
        <v>PAI_04 - Talento Humano</v>
      </c>
      <c r="I585" s="95" t="s">
        <v>590</v>
      </c>
      <c r="J585" s="95" t="str">
        <f>VLOOKUP(Revisión_Avance_Periodo!$I585,BD_Seguimiento_OAP_2019!$L:$M,2,FALSE)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5" s="119" t="s">
        <v>8</v>
      </c>
      <c r="L585" s="172">
        <v>4.4642857142857152E-4</v>
      </c>
      <c r="M585" s="182" t="s">
        <v>111</v>
      </c>
      <c r="N585" s="190">
        <f>INDEX(BD_Seguimiento_OAP_2019!$AH$3:$AS$294,MATCH(Revisión_Avance_Periodo!$I585,BD_Seguimiento_OAP_2019!$L$3:$L$294,0),MATCH(Revisión_Avance_Periodo!$M585,BD_Seguimiento_OAP_2019!$AH$2:$AS$2,0))</f>
        <v>0</v>
      </c>
      <c r="O585" s="190">
        <f>INDEX(BD_Seguimiento_OAP_2019!$AV$3:$BG$294,MATCH(Revisión_Avance_Periodo!$I585,BD_Seguimiento_OAP_2019!$L$3:$L$294,0),MATCH(Revisión_Avance_Periodo!$M585,BD_Seguimiento_OAP_2019!$AV$2:$BG$2,0))</f>
        <v>0</v>
      </c>
      <c r="P585" s="175">
        <f t="shared" ref="P585:P586" si="113">IFERROR((O585/N585),0)</f>
        <v>0</v>
      </c>
      <c r="Q585" s="182" t="str">
        <f>VLOOKUP(P585,Tabla_Indicador_Gestion4[#All],3,TRUE)</f>
        <v>Por Ejecutar</v>
      </c>
      <c r="R585" s="229">
        <f>SUBTOTAL(9,$N$578:$N585)</f>
        <v>327</v>
      </c>
      <c r="S585" s="230">
        <f>SUBTOTAL(9,$O$578:$O585)</f>
        <v>232</v>
      </c>
      <c r="T585" s="231">
        <f>IFERROR(+Revisión_Avance_Periodo!$S585/Revisión_Avance_Periodo!$R585,0)</f>
        <v>0.70948012232415902</v>
      </c>
      <c r="U585" s="184"/>
      <c r="V585" s="185"/>
      <c r="W585" s="183"/>
      <c r="X585" s="183"/>
      <c r="Y585" s="183"/>
      <c r="Z585" s="186"/>
      <c r="AA585" s="187"/>
    </row>
    <row r="586" spans="1:27" x14ac:dyDescent="0.25">
      <c r="A586" s="88">
        <v>49</v>
      </c>
      <c r="B586" s="91" t="str">
        <f>CONCATENATE(Revisión_Avance_Periodo!$C586,";",Revisión_Avance_Periodo!$E586,";",Revisión_Avance_Periodo!$I586)</f>
        <v>OE1;PR_10;ACT_141</v>
      </c>
      <c r="C586" s="170" t="s">
        <v>9</v>
      </c>
      <c r="D586" s="171" t="str">
        <f>VLOOKUP(Revisión_Avance_Periodo!$C586,Componentes_BD!$F$1:$G$5,2,FALSE)</f>
        <v>Fortalecer la Vigilancia.</v>
      </c>
      <c r="E586" s="106" t="s">
        <v>12</v>
      </c>
      <c r="F586" s="89">
        <v>7</v>
      </c>
      <c r="G586" s="89" t="str">
        <f>VLOOKUP(Revisión_Avance_Periodo!$A586,BD_Seguimiento_OAP_2019!$A$2:$G$294,7,FALSE)</f>
        <v>PAI</v>
      </c>
      <c r="H586" s="89" t="str">
        <f>VLOOKUP(Revisión_Avance_Periodo!$A586,BD_Seguimiento_OAP_2019!$A$2:$J$294,10,FALSE)</f>
        <v>PAI_04 - Talento Humano</v>
      </c>
      <c r="I586" s="89" t="s">
        <v>590</v>
      </c>
      <c r="J586" s="89" t="str">
        <f>VLOOKUP(Revisión_Avance_Periodo!$I586,BD_Seguimiento_OAP_2019!$L:$M,2,FALSE)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6" s="106" t="s">
        <v>8</v>
      </c>
      <c r="L586" s="172">
        <v>4.4642857142857152E-4</v>
      </c>
      <c r="M586" s="173" t="s">
        <v>112</v>
      </c>
      <c r="N586" s="190">
        <f>INDEX(BD_Seguimiento_OAP_2019!$AH$3:$AS$294,MATCH(Revisión_Avance_Periodo!$I586,BD_Seguimiento_OAP_2019!$L$3:$L$294,0),MATCH(Revisión_Avance_Periodo!$M586,BD_Seguimiento_OAP_2019!$AH$2:$AS$2,0))</f>
        <v>0</v>
      </c>
      <c r="O586" s="190">
        <f>INDEX(BD_Seguimiento_OAP_2019!$AV$3:$BG$294,MATCH(Revisión_Avance_Periodo!$I586,BD_Seguimiento_OAP_2019!$L$3:$L$294,0),MATCH(Revisión_Avance_Periodo!$M586,BD_Seguimiento_OAP_2019!$AV$2:$BG$2,0))</f>
        <v>0</v>
      </c>
      <c r="P586" s="175">
        <f t="shared" si="113"/>
        <v>0</v>
      </c>
      <c r="Q586" s="173" t="str">
        <f>VLOOKUP(P586,Tabla_Indicador_Gestion4[#All],3,TRUE)</f>
        <v>Por Ejecutar</v>
      </c>
      <c r="R586" s="229">
        <f>SUBTOTAL(9,$N$578:$N586)</f>
        <v>327</v>
      </c>
      <c r="S586" s="230">
        <f>SUBTOTAL(9,$O$578:$O586)</f>
        <v>232</v>
      </c>
      <c r="T586" s="231">
        <f>IFERROR(+Revisión_Avance_Periodo!$S586/Revisión_Avance_Periodo!$R586,0)</f>
        <v>0.70948012232415902</v>
      </c>
      <c r="U586" s="184"/>
      <c r="V586" s="185"/>
      <c r="W586" s="183"/>
      <c r="X586" s="183"/>
      <c r="Y586" s="183"/>
      <c r="Z586" s="186"/>
      <c r="AA586" s="187"/>
    </row>
    <row r="587" spans="1:27" x14ac:dyDescent="0.25">
      <c r="A587" s="94">
        <v>49</v>
      </c>
      <c r="B587" s="96" t="str">
        <f>CONCATENATE(Revisión_Avance_Periodo!$C587,";",Revisión_Avance_Periodo!$E587,";",Revisión_Avance_Periodo!$I587)</f>
        <v>OE1;PR_10;ACT_141</v>
      </c>
      <c r="C587" s="180" t="s">
        <v>9</v>
      </c>
      <c r="D587" s="181" t="str">
        <f>VLOOKUP(Revisión_Avance_Periodo!$C587,Componentes_BD!$F$1:$G$5,2,FALSE)</f>
        <v>Fortalecer la Vigilancia.</v>
      </c>
      <c r="E587" s="119" t="s">
        <v>12</v>
      </c>
      <c r="F587" s="95">
        <v>7</v>
      </c>
      <c r="G587" s="95" t="str">
        <f>VLOOKUP(Revisión_Avance_Periodo!$A587,BD_Seguimiento_OAP_2019!$A$2:$G$294,7,FALSE)</f>
        <v>PAI</v>
      </c>
      <c r="H587" s="95" t="str">
        <f>VLOOKUP(Revisión_Avance_Periodo!$A587,BD_Seguimiento_OAP_2019!$A$2:$J$294,10,FALSE)</f>
        <v>PAI_04 - Talento Humano</v>
      </c>
      <c r="I587" s="95" t="s">
        <v>590</v>
      </c>
      <c r="J587" s="95" t="str">
        <f>VLOOKUP(Revisión_Avance_Periodo!$I587,BD_Seguimiento_OAP_2019!$L:$M,2,FALSE)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7" s="119" t="s">
        <v>8</v>
      </c>
      <c r="L587" s="172">
        <v>4.4642857142857152E-4</v>
      </c>
      <c r="M587" s="182" t="s">
        <v>113</v>
      </c>
      <c r="N587" s="190">
        <f>INDEX(BD_Seguimiento_OAP_2019!$AH$3:$AS$294,MATCH(Revisión_Avance_Periodo!$I587,BD_Seguimiento_OAP_2019!$L$3:$L$294,0),MATCH(Revisión_Avance_Periodo!$M587,BD_Seguimiento_OAP_2019!$AH$2:$AS$2,0))</f>
        <v>68</v>
      </c>
      <c r="O587" s="190">
        <f>INDEX(BD_Seguimiento_OAP_2019!$AV$3:$BG$294,MATCH(Revisión_Avance_Periodo!$I587,BD_Seguimiento_OAP_2019!$L$3:$L$294,0),MATCH(Revisión_Avance_Periodo!$M587,BD_Seguimiento_OAP_2019!$AV$2:$BG$2,0))</f>
        <v>0</v>
      </c>
      <c r="P587" s="188">
        <f t="shared" si="112"/>
        <v>0</v>
      </c>
      <c r="Q587" s="182" t="str">
        <f>VLOOKUP(P587,Tabla_Indicador_Gestion4[#All],3,TRUE)</f>
        <v>Por Ejecutar</v>
      </c>
      <c r="R587" s="229">
        <f>SUBTOTAL(9,$N$578:$N587)</f>
        <v>395</v>
      </c>
      <c r="S587" s="230">
        <f>SUBTOTAL(9,$O$578:$O587)</f>
        <v>232</v>
      </c>
      <c r="T587" s="231">
        <f>IFERROR(+Revisión_Avance_Periodo!$S587/Revisión_Avance_Periodo!$R587,0)</f>
        <v>0.58734177215189876</v>
      </c>
      <c r="U587" s="184"/>
      <c r="V587" s="185"/>
      <c r="W587" s="183"/>
      <c r="X587" s="183"/>
      <c r="Y587" s="183"/>
      <c r="Z587" s="186"/>
      <c r="AA587" s="187"/>
    </row>
    <row r="588" spans="1:27" x14ac:dyDescent="0.25">
      <c r="A588" s="88">
        <v>49</v>
      </c>
      <c r="B588" s="91" t="str">
        <f>CONCATENATE(Revisión_Avance_Periodo!$C588,";",Revisión_Avance_Periodo!$E588,";",Revisión_Avance_Periodo!$I588)</f>
        <v>OE1;PR_10;ACT_141</v>
      </c>
      <c r="C588" s="170" t="s">
        <v>9</v>
      </c>
      <c r="D588" s="171" t="str">
        <f>VLOOKUP(Revisión_Avance_Periodo!$C588,Componentes_BD!$F$1:$G$5,2,FALSE)</f>
        <v>Fortalecer la Vigilancia.</v>
      </c>
      <c r="E588" s="106" t="s">
        <v>12</v>
      </c>
      <c r="F588" s="89">
        <v>7</v>
      </c>
      <c r="G588" s="89" t="str">
        <f>VLOOKUP(Revisión_Avance_Periodo!$A588,BD_Seguimiento_OAP_2019!$A$2:$G$294,7,FALSE)</f>
        <v>PAI</v>
      </c>
      <c r="H588" s="89" t="str">
        <f>VLOOKUP(Revisión_Avance_Periodo!$A588,BD_Seguimiento_OAP_2019!$A$2:$J$294,10,FALSE)</f>
        <v>PAI_04 - Talento Humano</v>
      </c>
      <c r="I588" s="89" t="s">
        <v>590</v>
      </c>
      <c r="J588" s="89" t="str">
        <f>VLOOKUP(Revisión_Avance_Periodo!$I588,BD_Seguimiento_OAP_2019!$L:$M,2,FALSE)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8" s="106" t="s">
        <v>8</v>
      </c>
      <c r="L588" s="172">
        <v>4.4642857142857152E-4</v>
      </c>
      <c r="M588" s="173" t="s">
        <v>114</v>
      </c>
      <c r="N588" s="190">
        <f>INDEX(BD_Seguimiento_OAP_2019!$AH$3:$AS$294,MATCH(Revisión_Avance_Periodo!$I588,BD_Seguimiento_OAP_2019!$L$3:$L$294,0),MATCH(Revisión_Avance_Periodo!$M588,BD_Seguimiento_OAP_2019!$AH$2:$AS$2,0))</f>
        <v>0</v>
      </c>
      <c r="O588" s="190">
        <f>INDEX(BD_Seguimiento_OAP_2019!$AV$3:$BG$294,MATCH(Revisión_Avance_Periodo!$I588,BD_Seguimiento_OAP_2019!$L$3:$L$294,0),MATCH(Revisión_Avance_Periodo!$M588,BD_Seguimiento_OAP_2019!$AV$2:$BG$2,0))</f>
        <v>0</v>
      </c>
      <c r="P588" s="175">
        <f t="shared" ref="P588:P589" si="114">IFERROR((O588/N588),0)</f>
        <v>0</v>
      </c>
      <c r="Q588" s="173" t="str">
        <f>VLOOKUP(P588,Tabla_Indicador_Gestion4[#All],3,TRUE)</f>
        <v>Por Ejecutar</v>
      </c>
      <c r="R588" s="229">
        <f>SUBTOTAL(9,$N$578:$N588)</f>
        <v>395</v>
      </c>
      <c r="S588" s="230">
        <f>SUBTOTAL(9,$O$578:$O588)</f>
        <v>232</v>
      </c>
      <c r="T588" s="231">
        <f>IFERROR(+Revisión_Avance_Periodo!$S588/Revisión_Avance_Periodo!$R588,0)</f>
        <v>0.58734177215189876</v>
      </c>
      <c r="U588" s="184"/>
      <c r="V588" s="185"/>
      <c r="W588" s="183"/>
      <c r="X588" s="183"/>
      <c r="Y588" s="183"/>
      <c r="Z588" s="186"/>
      <c r="AA588" s="187"/>
    </row>
    <row r="589" spans="1:27" ht="15.75" thickBot="1" x14ac:dyDescent="0.3">
      <c r="A589" s="94">
        <v>49</v>
      </c>
      <c r="B589" s="96" t="str">
        <f>CONCATENATE(Revisión_Avance_Periodo!$C589,";",Revisión_Avance_Periodo!$E589,";",Revisión_Avance_Periodo!$I589)</f>
        <v>OE1;PR_10;ACT_141</v>
      </c>
      <c r="C589" s="180" t="s">
        <v>9</v>
      </c>
      <c r="D589" s="181" t="str">
        <f>VLOOKUP(Revisión_Avance_Periodo!$C589,Componentes_BD!$F$1:$G$5,2,FALSE)</f>
        <v>Fortalecer la Vigilancia.</v>
      </c>
      <c r="E589" s="119" t="s">
        <v>12</v>
      </c>
      <c r="F589" s="95">
        <v>7</v>
      </c>
      <c r="G589" s="95" t="str">
        <f>VLOOKUP(Revisión_Avance_Periodo!$A589,BD_Seguimiento_OAP_2019!$A$2:$G$294,7,FALSE)</f>
        <v>PAI</v>
      </c>
      <c r="H589" s="95" t="str">
        <f>VLOOKUP(Revisión_Avance_Periodo!$A589,BD_Seguimiento_OAP_2019!$A$2:$J$294,10,FALSE)</f>
        <v>PAI_04 - Talento Humano</v>
      </c>
      <c r="I589" s="95" t="s">
        <v>590</v>
      </c>
      <c r="J589" s="95" t="str">
        <f>VLOOKUP(Revisión_Avance_Periodo!$I589,BD_Seguimiento_OAP_2019!$L:$M,2,FALSE)</f>
        <v>Reportar calificación obtenida por funcionarios a Secretaría General y avisar a funcionaria encargada de otorgar estimulos  la información relacionada con la concertación de objetivos y evaluación de desempeño de carrera, provisionales y libre nombramiento.</v>
      </c>
      <c r="K589" s="119" t="s">
        <v>8</v>
      </c>
      <c r="L589" s="172">
        <v>4.4642857142857152E-4</v>
      </c>
      <c r="M589" s="182" t="s">
        <v>115</v>
      </c>
      <c r="N589" s="190">
        <f>INDEX(BD_Seguimiento_OAP_2019!$AH$3:$AS$294,MATCH(Revisión_Avance_Periodo!$I589,BD_Seguimiento_OAP_2019!$L$3:$L$294,0),MATCH(Revisión_Avance_Periodo!$M589,BD_Seguimiento_OAP_2019!$AH$2:$AS$2,0))</f>
        <v>0</v>
      </c>
      <c r="O589" s="190">
        <f>INDEX(BD_Seguimiento_OAP_2019!$AV$3:$BG$294,MATCH(Revisión_Avance_Periodo!$I589,BD_Seguimiento_OAP_2019!$L$3:$L$294,0),MATCH(Revisión_Avance_Periodo!$M589,BD_Seguimiento_OAP_2019!$AV$2:$BG$2,0))</f>
        <v>0</v>
      </c>
      <c r="P589" s="175">
        <f t="shared" si="114"/>
        <v>0</v>
      </c>
      <c r="Q589" s="182" t="str">
        <f>VLOOKUP(P589,Tabla_Indicador_Gestion4[#All],3,TRUE)</f>
        <v>Por Ejecutar</v>
      </c>
      <c r="R589" s="229">
        <f>SUBTOTAL(9,$N$578:$N589)</f>
        <v>395</v>
      </c>
      <c r="S589" s="230">
        <f>SUBTOTAL(9,$O$578:$O589)</f>
        <v>232</v>
      </c>
      <c r="T589" s="231">
        <f>IFERROR(+Revisión_Avance_Periodo!$S589/Revisión_Avance_Periodo!$R589,0)</f>
        <v>0.58734177215189876</v>
      </c>
      <c r="U589" s="184"/>
      <c r="V589" s="185"/>
      <c r="W589" s="183"/>
      <c r="X589" s="183"/>
      <c r="Y589" s="183"/>
      <c r="Z589" s="186"/>
      <c r="AA589" s="187"/>
    </row>
    <row r="590" spans="1:27" x14ac:dyDescent="0.25">
      <c r="A590" s="88">
        <v>50</v>
      </c>
      <c r="B590" s="91" t="str">
        <f>CONCATENATE(Revisión_Avance_Periodo!$C590,";",Revisión_Avance_Periodo!$E590,";",Revisión_Avance_Periodo!$I590)</f>
        <v>OE1;PR_10;ACT_142</v>
      </c>
      <c r="C590" s="170" t="s">
        <v>9</v>
      </c>
      <c r="D590" s="171" t="str">
        <f>VLOOKUP(Revisión_Avance_Periodo!$C590,Componentes_BD!$F$1:$G$5,2,FALSE)</f>
        <v>Fortalecer la Vigilancia.</v>
      </c>
      <c r="E590" s="106" t="s">
        <v>12</v>
      </c>
      <c r="F590" s="89">
        <v>7</v>
      </c>
      <c r="G590" s="89" t="str">
        <f>VLOOKUP(Revisión_Avance_Periodo!$A590,BD_Seguimiento_OAP_2019!$A$2:$G$294,7,FALSE)</f>
        <v>PAI</v>
      </c>
      <c r="H590" s="89" t="str">
        <f>VLOOKUP(Revisión_Avance_Periodo!$A590,BD_Seguimiento_OAP_2019!$A$2:$J$294,10,FALSE)</f>
        <v>PAI_04 - Talento Humano</v>
      </c>
      <c r="I590" s="89" t="s">
        <v>602</v>
      </c>
      <c r="J590" s="89" t="str">
        <f>VLOOKUP(Revisión_Avance_Periodo!$I590,BD_Seguimiento_OAP_2019!$L:$M,2,FALSE)</f>
        <v>Controlar el diligenciamiento de los acuerdos de Gestión  de los  Gerentes Públicos</v>
      </c>
      <c r="K590" s="106" t="s">
        <v>8</v>
      </c>
      <c r="L590" s="172">
        <v>4.4642857142857152E-4</v>
      </c>
      <c r="M590" s="173" t="s">
        <v>104</v>
      </c>
      <c r="N590" s="190">
        <f>INDEX(BD_Seguimiento_OAP_2019!$AH$3:$AS$294,MATCH(Revisión_Avance_Periodo!$I590,BD_Seguimiento_OAP_2019!$L$3:$L$294,0),MATCH(Revisión_Avance_Periodo!$M590,BD_Seguimiento_OAP_2019!$AH$2:$AS$2,0))</f>
        <v>4</v>
      </c>
      <c r="O590" s="190">
        <f>INDEX(BD_Seguimiento_OAP_2019!$AV$3:$BG$294,MATCH(Revisión_Avance_Periodo!$I590,BD_Seguimiento_OAP_2019!$L$3:$L$294,0),MATCH(Revisión_Avance_Periodo!$M590,BD_Seguimiento_OAP_2019!$AV$2:$BG$2,0))</f>
        <v>4</v>
      </c>
      <c r="P590" s="189">
        <f t="shared" si="112"/>
        <v>1</v>
      </c>
      <c r="Q590" s="173" t="str">
        <f>VLOOKUP(P590,Tabla_Indicador_Gestion4[#All],3,TRUE)</f>
        <v>Culminada</v>
      </c>
      <c r="R590" s="232">
        <f>SUBTOTAL(9,$N$590:$N590)</f>
        <v>4</v>
      </c>
      <c r="S590" s="233">
        <f>SUBTOTAL(9,$O$590:$O590)</f>
        <v>4</v>
      </c>
      <c r="T590" s="234">
        <f>IFERROR(+Revisión_Avance_Periodo!$S590/Revisión_Avance_Periodo!$R590,0)</f>
        <v>1</v>
      </c>
      <c r="U590" s="191">
        <f>SUBTOTAL(9,N590:N601)</f>
        <v>4</v>
      </c>
      <c r="V590" s="192">
        <f>SUBTOTAL(9,O590:O601)</f>
        <v>4</v>
      </c>
      <c r="W590" s="176">
        <f t="shared" ref="W590" si="115">+V590/U590</f>
        <v>1</v>
      </c>
      <c r="X590" s="176"/>
      <c r="Y590" s="176">
        <f>100%-Revisión_Avance_Periodo!$W590</f>
        <v>0</v>
      </c>
      <c r="Z590" s="178" t="str">
        <f>VLOOKUP(W590,Tabla_Indicador_Gestion4[],3,TRUE)</f>
        <v>Culminada</v>
      </c>
      <c r="AA590" s="179">
        <f>Revisión_Avance_Periodo!$W590*Revisión_Avance_Periodo!$L590</f>
        <v>4.4642857142857152E-4</v>
      </c>
    </row>
    <row r="591" spans="1:27" x14ac:dyDescent="0.25">
      <c r="A591" s="94">
        <v>50</v>
      </c>
      <c r="B591" s="96" t="str">
        <f>CONCATENATE(Revisión_Avance_Periodo!$C591,";",Revisión_Avance_Periodo!$E591,";",Revisión_Avance_Periodo!$I591)</f>
        <v>OE1;PR_10;ACT_142</v>
      </c>
      <c r="C591" s="180" t="s">
        <v>9</v>
      </c>
      <c r="D591" s="181" t="str">
        <f>VLOOKUP(Revisión_Avance_Periodo!$C591,Componentes_BD!$F$1:$G$5,2,FALSE)</f>
        <v>Fortalecer la Vigilancia.</v>
      </c>
      <c r="E591" s="119" t="s">
        <v>12</v>
      </c>
      <c r="F591" s="95">
        <v>7</v>
      </c>
      <c r="G591" s="95" t="str">
        <f>VLOOKUP(Revisión_Avance_Periodo!$A591,BD_Seguimiento_OAP_2019!$A$2:$G$294,7,FALSE)</f>
        <v>PAI</v>
      </c>
      <c r="H591" s="95" t="str">
        <f>VLOOKUP(Revisión_Avance_Periodo!$A591,BD_Seguimiento_OAP_2019!$A$2:$J$294,10,FALSE)</f>
        <v>PAI_04 - Talento Humano</v>
      </c>
      <c r="I591" s="95" t="s">
        <v>602</v>
      </c>
      <c r="J591" s="95" t="str">
        <f>VLOOKUP(Revisión_Avance_Periodo!$I591,BD_Seguimiento_OAP_2019!$L:$M,2,FALSE)</f>
        <v>Controlar el diligenciamiento de los acuerdos de Gestión  de los  Gerentes Públicos</v>
      </c>
      <c r="K591" s="119" t="s">
        <v>8</v>
      </c>
      <c r="L591" s="172">
        <v>4.4642857142857152E-4</v>
      </c>
      <c r="M591" s="182" t="s">
        <v>105</v>
      </c>
      <c r="N591" s="190">
        <f>INDEX(BD_Seguimiento_OAP_2019!$AH$3:$AS$294,MATCH(Revisión_Avance_Periodo!$I591,BD_Seguimiento_OAP_2019!$L$3:$L$294,0),MATCH(Revisión_Avance_Periodo!$M591,BD_Seguimiento_OAP_2019!$AH$2:$AS$2,0))</f>
        <v>0</v>
      </c>
      <c r="O591" s="190">
        <f>INDEX(BD_Seguimiento_OAP_2019!$AV$3:$BG$294,MATCH(Revisión_Avance_Periodo!$I591,BD_Seguimiento_OAP_2019!$L$3:$L$294,0),MATCH(Revisión_Avance_Periodo!$M591,BD_Seguimiento_OAP_2019!$AV$2:$BG$2,0))</f>
        <v>0</v>
      </c>
      <c r="P591" s="175">
        <f t="shared" ref="P591:P601" si="116">IFERROR((O591/N591),0)</f>
        <v>0</v>
      </c>
      <c r="Q591" s="182" t="str">
        <f>VLOOKUP(P591,Tabla_Indicador_Gestion4[#All],3,TRUE)</f>
        <v>Por Ejecutar</v>
      </c>
      <c r="R591" s="229">
        <f>SUBTOTAL(9,$N$590:$N591)</f>
        <v>4</v>
      </c>
      <c r="S591" s="230">
        <f>SUBTOTAL(9,$O$590:$O591)</f>
        <v>4</v>
      </c>
      <c r="T591" s="231">
        <f>IFERROR(+Revisión_Avance_Periodo!$S591/Revisión_Avance_Periodo!$R591,0)</f>
        <v>1</v>
      </c>
      <c r="U591" s="184"/>
      <c r="V591" s="185"/>
      <c r="W591" s="183"/>
      <c r="X591" s="183"/>
      <c r="Y591" s="183"/>
      <c r="Z591" s="186"/>
      <c r="AA591" s="187"/>
    </row>
    <row r="592" spans="1:27" x14ac:dyDescent="0.25">
      <c r="A592" s="88">
        <v>50</v>
      </c>
      <c r="B592" s="91" t="str">
        <f>CONCATENATE(Revisión_Avance_Periodo!$C592,";",Revisión_Avance_Periodo!$E592,";",Revisión_Avance_Periodo!$I592)</f>
        <v>OE1;PR_10;ACT_142</v>
      </c>
      <c r="C592" s="170" t="s">
        <v>9</v>
      </c>
      <c r="D592" s="171" t="str">
        <f>VLOOKUP(Revisión_Avance_Periodo!$C592,Componentes_BD!$F$1:$G$5,2,FALSE)</f>
        <v>Fortalecer la Vigilancia.</v>
      </c>
      <c r="E592" s="106" t="s">
        <v>12</v>
      </c>
      <c r="F592" s="89">
        <v>7</v>
      </c>
      <c r="G592" s="89" t="str">
        <f>VLOOKUP(Revisión_Avance_Periodo!$A592,BD_Seguimiento_OAP_2019!$A$2:$G$294,7,FALSE)</f>
        <v>PAI</v>
      </c>
      <c r="H592" s="89" t="str">
        <f>VLOOKUP(Revisión_Avance_Periodo!$A592,BD_Seguimiento_OAP_2019!$A$2:$J$294,10,FALSE)</f>
        <v>PAI_04 - Talento Humano</v>
      </c>
      <c r="I592" s="89" t="s">
        <v>602</v>
      </c>
      <c r="J592" s="89" t="str">
        <f>VLOOKUP(Revisión_Avance_Periodo!$I592,BD_Seguimiento_OAP_2019!$L:$M,2,FALSE)</f>
        <v>Controlar el diligenciamiento de los acuerdos de Gestión  de los  Gerentes Públicos</v>
      </c>
      <c r="K592" s="106" t="s">
        <v>8</v>
      </c>
      <c r="L592" s="172">
        <v>4.4642857142857152E-4</v>
      </c>
      <c r="M592" s="173" t="s">
        <v>106</v>
      </c>
      <c r="N592" s="190">
        <f>INDEX(BD_Seguimiento_OAP_2019!$AH$3:$AS$294,MATCH(Revisión_Avance_Periodo!$I592,BD_Seguimiento_OAP_2019!$L$3:$L$294,0),MATCH(Revisión_Avance_Periodo!$M592,BD_Seguimiento_OAP_2019!$AH$2:$AS$2,0))</f>
        <v>0</v>
      </c>
      <c r="O592" s="190">
        <f>INDEX(BD_Seguimiento_OAP_2019!$AV$3:$BG$294,MATCH(Revisión_Avance_Periodo!$I592,BD_Seguimiento_OAP_2019!$L$3:$L$294,0),MATCH(Revisión_Avance_Periodo!$M592,BD_Seguimiento_OAP_2019!$AV$2:$BG$2,0))</f>
        <v>0</v>
      </c>
      <c r="P592" s="175">
        <f t="shared" si="116"/>
        <v>0</v>
      </c>
      <c r="Q592" s="173" t="str">
        <f>VLOOKUP(P592,Tabla_Indicador_Gestion4[#All],3,TRUE)</f>
        <v>Por Ejecutar</v>
      </c>
      <c r="R592" s="229">
        <f>SUBTOTAL(9,$N$590:$N592)</f>
        <v>4</v>
      </c>
      <c r="S592" s="230">
        <f>SUBTOTAL(9,$O$590:$O592)</f>
        <v>4</v>
      </c>
      <c r="T592" s="231">
        <f>IFERROR(+Revisión_Avance_Periodo!$S592/Revisión_Avance_Periodo!$R592,0)</f>
        <v>1</v>
      </c>
      <c r="U592" s="184"/>
      <c r="V592" s="185"/>
      <c r="W592" s="183"/>
      <c r="X592" s="183"/>
      <c r="Y592" s="183"/>
      <c r="Z592" s="186"/>
      <c r="AA592" s="187"/>
    </row>
    <row r="593" spans="1:27" x14ac:dyDescent="0.25">
      <c r="A593" s="94">
        <v>50</v>
      </c>
      <c r="B593" s="96" t="str">
        <f>CONCATENATE(Revisión_Avance_Periodo!$C593,";",Revisión_Avance_Periodo!$E593,";",Revisión_Avance_Periodo!$I593)</f>
        <v>OE1;PR_10;ACT_142</v>
      </c>
      <c r="C593" s="180" t="s">
        <v>9</v>
      </c>
      <c r="D593" s="181" t="str">
        <f>VLOOKUP(Revisión_Avance_Periodo!$C593,Componentes_BD!$F$1:$G$5,2,FALSE)</f>
        <v>Fortalecer la Vigilancia.</v>
      </c>
      <c r="E593" s="119" t="s">
        <v>12</v>
      </c>
      <c r="F593" s="95">
        <v>7</v>
      </c>
      <c r="G593" s="95" t="str">
        <f>VLOOKUP(Revisión_Avance_Periodo!$A593,BD_Seguimiento_OAP_2019!$A$2:$G$294,7,FALSE)</f>
        <v>PAI</v>
      </c>
      <c r="H593" s="95" t="str">
        <f>VLOOKUP(Revisión_Avance_Periodo!$A593,BD_Seguimiento_OAP_2019!$A$2:$J$294,10,FALSE)</f>
        <v>PAI_04 - Talento Humano</v>
      </c>
      <c r="I593" s="95" t="s">
        <v>602</v>
      </c>
      <c r="J593" s="95" t="str">
        <f>VLOOKUP(Revisión_Avance_Periodo!$I593,BD_Seguimiento_OAP_2019!$L:$M,2,FALSE)</f>
        <v>Controlar el diligenciamiento de los acuerdos de Gestión  de los  Gerentes Públicos</v>
      </c>
      <c r="K593" s="119" t="s">
        <v>8</v>
      </c>
      <c r="L593" s="172">
        <v>4.4642857142857152E-4</v>
      </c>
      <c r="M593" s="182" t="s">
        <v>107</v>
      </c>
      <c r="N593" s="190">
        <f>INDEX(BD_Seguimiento_OAP_2019!$AH$3:$AS$294,MATCH(Revisión_Avance_Periodo!$I593,BD_Seguimiento_OAP_2019!$L$3:$L$294,0),MATCH(Revisión_Avance_Periodo!$M593,BD_Seguimiento_OAP_2019!$AH$2:$AS$2,0))</f>
        <v>0</v>
      </c>
      <c r="O593" s="190">
        <f>INDEX(BD_Seguimiento_OAP_2019!$AV$3:$BG$294,MATCH(Revisión_Avance_Periodo!$I593,BD_Seguimiento_OAP_2019!$L$3:$L$294,0),MATCH(Revisión_Avance_Periodo!$M593,BD_Seguimiento_OAP_2019!$AV$2:$BG$2,0))</f>
        <v>0</v>
      </c>
      <c r="P593" s="175">
        <f t="shared" si="116"/>
        <v>0</v>
      </c>
      <c r="Q593" s="182" t="str">
        <f>VLOOKUP(P593,Tabla_Indicador_Gestion4[#All],3,TRUE)</f>
        <v>Por Ejecutar</v>
      </c>
      <c r="R593" s="229">
        <f>SUBTOTAL(9,$N$590:$N593)</f>
        <v>4</v>
      </c>
      <c r="S593" s="230">
        <f>SUBTOTAL(9,$O$590:$O593)</f>
        <v>4</v>
      </c>
      <c r="T593" s="231">
        <f>IFERROR(+Revisión_Avance_Periodo!$S593/Revisión_Avance_Periodo!$R593,0)</f>
        <v>1</v>
      </c>
      <c r="U593" s="184"/>
      <c r="V593" s="185"/>
      <c r="W593" s="183"/>
      <c r="X593" s="183"/>
      <c r="Y593" s="183"/>
      <c r="Z593" s="186"/>
      <c r="AA593" s="187"/>
    </row>
    <row r="594" spans="1:27" x14ac:dyDescent="0.25">
      <c r="A594" s="88">
        <v>50</v>
      </c>
      <c r="B594" s="91" t="str">
        <f>CONCATENATE(Revisión_Avance_Periodo!$C594,";",Revisión_Avance_Periodo!$E594,";",Revisión_Avance_Periodo!$I594)</f>
        <v>OE1;PR_10;ACT_142</v>
      </c>
      <c r="C594" s="170" t="s">
        <v>9</v>
      </c>
      <c r="D594" s="171" t="str">
        <f>VLOOKUP(Revisión_Avance_Periodo!$C594,Componentes_BD!$F$1:$G$5,2,FALSE)</f>
        <v>Fortalecer la Vigilancia.</v>
      </c>
      <c r="E594" s="106" t="s">
        <v>12</v>
      </c>
      <c r="F594" s="89">
        <v>7</v>
      </c>
      <c r="G594" s="89" t="str">
        <f>VLOOKUP(Revisión_Avance_Periodo!$A594,BD_Seguimiento_OAP_2019!$A$2:$G$294,7,FALSE)</f>
        <v>PAI</v>
      </c>
      <c r="H594" s="89" t="str">
        <f>VLOOKUP(Revisión_Avance_Periodo!$A594,BD_Seguimiento_OAP_2019!$A$2:$J$294,10,FALSE)</f>
        <v>PAI_04 - Talento Humano</v>
      </c>
      <c r="I594" s="89" t="s">
        <v>602</v>
      </c>
      <c r="J594" s="89" t="str">
        <f>VLOOKUP(Revisión_Avance_Periodo!$I594,BD_Seguimiento_OAP_2019!$L:$M,2,FALSE)</f>
        <v>Controlar el diligenciamiento de los acuerdos de Gestión  de los  Gerentes Públicos</v>
      </c>
      <c r="K594" s="106" t="s">
        <v>8</v>
      </c>
      <c r="L594" s="172">
        <v>4.4642857142857152E-4</v>
      </c>
      <c r="M594" s="173" t="s">
        <v>108</v>
      </c>
      <c r="N594" s="190">
        <f>INDEX(BD_Seguimiento_OAP_2019!$AH$3:$AS$294,MATCH(Revisión_Avance_Periodo!$I594,BD_Seguimiento_OAP_2019!$L$3:$L$294,0),MATCH(Revisión_Avance_Periodo!$M594,BD_Seguimiento_OAP_2019!$AH$2:$AS$2,0))</f>
        <v>0</v>
      </c>
      <c r="O594" s="190">
        <f>INDEX(BD_Seguimiento_OAP_2019!$AV$3:$BG$294,MATCH(Revisión_Avance_Periodo!$I594,BD_Seguimiento_OAP_2019!$L$3:$L$294,0),MATCH(Revisión_Avance_Periodo!$M594,BD_Seguimiento_OAP_2019!$AV$2:$BG$2,0))</f>
        <v>0</v>
      </c>
      <c r="P594" s="175">
        <f t="shared" si="116"/>
        <v>0</v>
      </c>
      <c r="Q594" s="173" t="str">
        <f>VLOOKUP(P594,Tabla_Indicador_Gestion4[#All],3,TRUE)</f>
        <v>Por Ejecutar</v>
      </c>
      <c r="R594" s="229">
        <f>SUBTOTAL(9,$N$590:$N594)</f>
        <v>4</v>
      </c>
      <c r="S594" s="230">
        <f>SUBTOTAL(9,$O$590:$O594)</f>
        <v>4</v>
      </c>
      <c r="T594" s="231">
        <f>IFERROR(+Revisión_Avance_Periodo!$S594/Revisión_Avance_Periodo!$R594,0)</f>
        <v>1</v>
      </c>
      <c r="U594" s="184"/>
      <c r="V594" s="185"/>
      <c r="W594" s="183"/>
      <c r="X594" s="183"/>
      <c r="Y594" s="183"/>
      <c r="Z594" s="186"/>
      <c r="AA594" s="187"/>
    </row>
    <row r="595" spans="1:27" x14ac:dyDescent="0.25">
      <c r="A595" s="94">
        <v>50</v>
      </c>
      <c r="B595" s="96" t="str">
        <f>CONCATENATE(Revisión_Avance_Periodo!$C595,";",Revisión_Avance_Periodo!$E595,";",Revisión_Avance_Periodo!$I595)</f>
        <v>OE1;PR_10;ACT_142</v>
      </c>
      <c r="C595" s="180" t="s">
        <v>9</v>
      </c>
      <c r="D595" s="181" t="str">
        <f>VLOOKUP(Revisión_Avance_Periodo!$C595,Componentes_BD!$F$1:$G$5,2,FALSE)</f>
        <v>Fortalecer la Vigilancia.</v>
      </c>
      <c r="E595" s="119" t="s">
        <v>12</v>
      </c>
      <c r="F595" s="95">
        <v>7</v>
      </c>
      <c r="G595" s="95" t="str">
        <f>VLOOKUP(Revisión_Avance_Periodo!$A595,BD_Seguimiento_OAP_2019!$A$2:$G$294,7,FALSE)</f>
        <v>PAI</v>
      </c>
      <c r="H595" s="95" t="str">
        <f>VLOOKUP(Revisión_Avance_Periodo!$A595,BD_Seguimiento_OAP_2019!$A$2:$J$294,10,FALSE)</f>
        <v>PAI_04 - Talento Humano</v>
      </c>
      <c r="I595" s="95" t="s">
        <v>602</v>
      </c>
      <c r="J595" s="95" t="str">
        <f>VLOOKUP(Revisión_Avance_Periodo!$I595,BD_Seguimiento_OAP_2019!$L:$M,2,FALSE)</f>
        <v>Controlar el diligenciamiento de los acuerdos de Gestión  de los  Gerentes Públicos</v>
      </c>
      <c r="K595" s="119" t="s">
        <v>8</v>
      </c>
      <c r="L595" s="172">
        <v>4.4642857142857152E-4</v>
      </c>
      <c r="M595" s="182" t="s">
        <v>109</v>
      </c>
      <c r="N595" s="190">
        <f>INDEX(BD_Seguimiento_OAP_2019!$AH$3:$AS$294,MATCH(Revisión_Avance_Periodo!$I595,BD_Seguimiento_OAP_2019!$L$3:$L$294,0),MATCH(Revisión_Avance_Periodo!$M595,BD_Seguimiento_OAP_2019!$AH$2:$AS$2,0))</f>
        <v>0</v>
      </c>
      <c r="O595" s="190">
        <f>INDEX(BD_Seguimiento_OAP_2019!$AV$3:$BG$294,MATCH(Revisión_Avance_Periodo!$I595,BD_Seguimiento_OAP_2019!$L$3:$L$294,0),MATCH(Revisión_Avance_Periodo!$M595,BD_Seguimiento_OAP_2019!$AV$2:$BG$2,0))</f>
        <v>0</v>
      </c>
      <c r="P595" s="175">
        <f t="shared" si="116"/>
        <v>0</v>
      </c>
      <c r="Q595" s="182" t="str">
        <f>VLOOKUP(P595,Tabla_Indicador_Gestion4[#All],3,TRUE)</f>
        <v>Por Ejecutar</v>
      </c>
      <c r="R595" s="229">
        <f>SUBTOTAL(9,$N$590:$N595)</f>
        <v>4</v>
      </c>
      <c r="S595" s="230">
        <f>SUBTOTAL(9,$O$590:$O595)</f>
        <v>4</v>
      </c>
      <c r="T595" s="231">
        <f>IFERROR(+Revisión_Avance_Periodo!$S595/Revisión_Avance_Periodo!$R595,0)</f>
        <v>1</v>
      </c>
      <c r="U595" s="184"/>
      <c r="V595" s="185"/>
      <c r="W595" s="183"/>
      <c r="X595" s="183"/>
      <c r="Y595" s="183"/>
      <c r="Z595" s="186"/>
      <c r="AA595" s="187"/>
    </row>
    <row r="596" spans="1:27" x14ac:dyDescent="0.25">
      <c r="A596" s="88">
        <v>50</v>
      </c>
      <c r="B596" s="91" t="str">
        <f>CONCATENATE(Revisión_Avance_Periodo!$C596,";",Revisión_Avance_Periodo!$E596,";",Revisión_Avance_Periodo!$I596)</f>
        <v>OE1;PR_10;ACT_142</v>
      </c>
      <c r="C596" s="170" t="s">
        <v>9</v>
      </c>
      <c r="D596" s="171" t="str">
        <f>VLOOKUP(Revisión_Avance_Periodo!$C596,Componentes_BD!$F$1:$G$5,2,FALSE)</f>
        <v>Fortalecer la Vigilancia.</v>
      </c>
      <c r="E596" s="106" t="s">
        <v>12</v>
      </c>
      <c r="F596" s="89">
        <v>7</v>
      </c>
      <c r="G596" s="89" t="str">
        <f>VLOOKUP(Revisión_Avance_Periodo!$A596,BD_Seguimiento_OAP_2019!$A$2:$G$294,7,FALSE)</f>
        <v>PAI</v>
      </c>
      <c r="H596" s="89" t="str">
        <f>VLOOKUP(Revisión_Avance_Periodo!$A596,BD_Seguimiento_OAP_2019!$A$2:$J$294,10,FALSE)</f>
        <v>PAI_04 - Talento Humano</v>
      </c>
      <c r="I596" s="89" t="s">
        <v>602</v>
      </c>
      <c r="J596" s="89" t="str">
        <f>VLOOKUP(Revisión_Avance_Periodo!$I596,BD_Seguimiento_OAP_2019!$L:$M,2,FALSE)</f>
        <v>Controlar el diligenciamiento de los acuerdos de Gestión  de los  Gerentes Públicos</v>
      </c>
      <c r="K596" s="106" t="s">
        <v>8</v>
      </c>
      <c r="L596" s="172">
        <v>4.4642857142857152E-4</v>
      </c>
      <c r="M596" s="173" t="s">
        <v>110</v>
      </c>
      <c r="N596" s="190">
        <f>INDEX(BD_Seguimiento_OAP_2019!$AH$3:$AS$294,MATCH(Revisión_Avance_Periodo!$I596,BD_Seguimiento_OAP_2019!$L$3:$L$294,0),MATCH(Revisión_Avance_Periodo!$M596,BD_Seguimiento_OAP_2019!$AH$2:$AS$2,0))</f>
        <v>0</v>
      </c>
      <c r="O596" s="190">
        <f>INDEX(BD_Seguimiento_OAP_2019!$AV$3:$BG$294,MATCH(Revisión_Avance_Periodo!$I596,BD_Seguimiento_OAP_2019!$L$3:$L$294,0),MATCH(Revisión_Avance_Periodo!$M596,BD_Seguimiento_OAP_2019!$AV$2:$BG$2,0))</f>
        <v>0</v>
      </c>
      <c r="P596" s="175">
        <f t="shared" si="116"/>
        <v>0</v>
      </c>
      <c r="Q596" s="173" t="str">
        <f>VLOOKUP(P596,Tabla_Indicador_Gestion4[#All],3,TRUE)</f>
        <v>Por Ejecutar</v>
      </c>
      <c r="R596" s="229">
        <f>SUBTOTAL(9,$N$590:$N596)</f>
        <v>4</v>
      </c>
      <c r="S596" s="230">
        <f>SUBTOTAL(9,$O$590:$O596)</f>
        <v>4</v>
      </c>
      <c r="T596" s="231">
        <f>IFERROR(+Revisión_Avance_Periodo!$S596/Revisión_Avance_Periodo!$R596,0)</f>
        <v>1</v>
      </c>
      <c r="U596" s="184"/>
      <c r="V596" s="185"/>
      <c r="W596" s="183"/>
      <c r="X596" s="183"/>
      <c r="Y596" s="183"/>
      <c r="Z596" s="186"/>
      <c r="AA596" s="187"/>
    </row>
    <row r="597" spans="1:27" x14ac:dyDescent="0.25">
      <c r="A597" s="94">
        <v>50</v>
      </c>
      <c r="B597" s="96" t="str">
        <f>CONCATENATE(Revisión_Avance_Periodo!$C597,";",Revisión_Avance_Periodo!$E597,";",Revisión_Avance_Periodo!$I597)</f>
        <v>OE1;PR_10;ACT_142</v>
      </c>
      <c r="C597" s="180" t="s">
        <v>9</v>
      </c>
      <c r="D597" s="181" t="str">
        <f>VLOOKUP(Revisión_Avance_Periodo!$C597,Componentes_BD!$F$1:$G$5,2,FALSE)</f>
        <v>Fortalecer la Vigilancia.</v>
      </c>
      <c r="E597" s="119" t="s">
        <v>12</v>
      </c>
      <c r="F597" s="95">
        <v>7</v>
      </c>
      <c r="G597" s="95" t="str">
        <f>VLOOKUP(Revisión_Avance_Periodo!$A597,BD_Seguimiento_OAP_2019!$A$2:$G$294,7,FALSE)</f>
        <v>PAI</v>
      </c>
      <c r="H597" s="95" t="str">
        <f>VLOOKUP(Revisión_Avance_Periodo!$A597,BD_Seguimiento_OAP_2019!$A$2:$J$294,10,FALSE)</f>
        <v>PAI_04 - Talento Humano</v>
      </c>
      <c r="I597" s="95" t="s">
        <v>602</v>
      </c>
      <c r="J597" s="95" t="str">
        <f>VLOOKUP(Revisión_Avance_Periodo!$I597,BD_Seguimiento_OAP_2019!$L:$M,2,FALSE)</f>
        <v>Controlar el diligenciamiento de los acuerdos de Gestión  de los  Gerentes Públicos</v>
      </c>
      <c r="K597" s="119" t="s">
        <v>8</v>
      </c>
      <c r="L597" s="172">
        <v>4.4642857142857152E-4</v>
      </c>
      <c r="M597" s="182" t="s">
        <v>111</v>
      </c>
      <c r="N597" s="190">
        <f>INDEX(BD_Seguimiento_OAP_2019!$AH$3:$AS$294,MATCH(Revisión_Avance_Periodo!$I597,BD_Seguimiento_OAP_2019!$L$3:$L$294,0),MATCH(Revisión_Avance_Periodo!$M597,BD_Seguimiento_OAP_2019!$AH$2:$AS$2,0))</f>
        <v>0</v>
      </c>
      <c r="O597" s="190">
        <f>INDEX(BD_Seguimiento_OAP_2019!$AV$3:$BG$294,MATCH(Revisión_Avance_Periodo!$I597,BD_Seguimiento_OAP_2019!$L$3:$L$294,0),MATCH(Revisión_Avance_Periodo!$M597,BD_Seguimiento_OAP_2019!$AV$2:$BG$2,0))</f>
        <v>0</v>
      </c>
      <c r="P597" s="175">
        <f t="shared" si="116"/>
        <v>0</v>
      </c>
      <c r="Q597" s="182" t="str">
        <f>VLOOKUP(P597,Tabla_Indicador_Gestion4[#All],3,TRUE)</f>
        <v>Por Ejecutar</v>
      </c>
      <c r="R597" s="229">
        <f>SUBTOTAL(9,$N$590:$N597)</f>
        <v>4</v>
      </c>
      <c r="S597" s="230">
        <f>SUBTOTAL(9,$O$590:$O597)</f>
        <v>4</v>
      </c>
      <c r="T597" s="231">
        <f>IFERROR(+Revisión_Avance_Periodo!$S597/Revisión_Avance_Periodo!$R597,0)</f>
        <v>1</v>
      </c>
      <c r="U597" s="184"/>
      <c r="V597" s="185"/>
      <c r="W597" s="183"/>
      <c r="X597" s="183"/>
      <c r="Y597" s="183"/>
      <c r="Z597" s="186"/>
      <c r="AA597" s="187"/>
    </row>
    <row r="598" spans="1:27" x14ac:dyDescent="0.25">
      <c r="A598" s="88">
        <v>50</v>
      </c>
      <c r="B598" s="91" t="str">
        <f>CONCATENATE(Revisión_Avance_Periodo!$C598,";",Revisión_Avance_Periodo!$E598,";",Revisión_Avance_Periodo!$I598)</f>
        <v>OE1;PR_10;ACT_142</v>
      </c>
      <c r="C598" s="170" t="s">
        <v>9</v>
      </c>
      <c r="D598" s="171" t="str">
        <f>VLOOKUP(Revisión_Avance_Periodo!$C598,Componentes_BD!$F$1:$G$5,2,FALSE)</f>
        <v>Fortalecer la Vigilancia.</v>
      </c>
      <c r="E598" s="106" t="s">
        <v>12</v>
      </c>
      <c r="F598" s="89">
        <v>7</v>
      </c>
      <c r="G598" s="89" t="str">
        <f>VLOOKUP(Revisión_Avance_Periodo!$A598,BD_Seguimiento_OAP_2019!$A$2:$G$294,7,FALSE)</f>
        <v>PAI</v>
      </c>
      <c r="H598" s="89" t="str">
        <f>VLOOKUP(Revisión_Avance_Periodo!$A598,BD_Seguimiento_OAP_2019!$A$2:$J$294,10,FALSE)</f>
        <v>PAI_04 - Talento Humano</v>
      </c>
      <c r="I598" s="89" t="s">
        <v>602</v>
      </c>
      <c r="J598" s="89" t="str">
        <f>VLOOKUP(Revisión_Avance_Periodo!$I598,BD_Seguimiento_OAP_2019!$L:$M,2,FALSE)</f>
        <v>Controlar el diligenciamiento de los acuerdos de Gestión  de los  Gerentes Públicos</v>
      </c>
      <c r="K598" s="106" t="s">
        <v>8</v>
      </c>
      <c r="L598" s="172">
        <v>4.4642857142857152E-4</v>
      </c>
      <c r="M598" s="173" t="s">
        <v>112</v>
      </c>
      <c r="N598" s="190">
        <f>INDEX(BD_Seguimiento_OAP_2019!$AH$3:$AS$294,MATCH(Revisión_Avance_Periodo!$I598,BD_Seguimiento_OAP_2019!$L$3:$L$294,0),MATCH(Revisión_Avance_Periodo!$M598,BD_Seguimiento_OAP_2019!$AH$2:$AS$2,0))</f>
        <v>0</v>
      </c>
      <c r="O598" s="190">
        <f>INDEX(BD_Seguimiento_OAP_2019!$AV$3:$BG$294,MATCH(Revisión_Avance_Periodo!$I598,BD_Seguimiento_OAP_2019!$L$3:$L$294,0),MATCH(Revisión_Avance_Periodo!$M598,BD_Seguimiento_OAP_2019!$AV$2:$BG$2,0))</f>
        <v>0</v>
      </c>
      <c r="P598" s="175">
        <f t="shared" si="116"/>
        <v>0</v>
      </c>
      <c r="Q598" s="173" t="str">
        <f>VLOOKUP(P598,Tabla_Indicador_Gestion4[#All],3,TRUE)</f>
        <v>Por Ejecutar</v>
      </c>
      <c r="R598" s="229">
        <f>SUBTOTAL(9,$N$590:$N598)</f>
        <v>4</v>
      </c>
      <c r="S598" s="230">
        <f>SUBTOTAL(9,$O$590:$O598)</f>
        <v>4</v>
      </c>
      <c r="T598" s="231">
        <f>IFERROR(+Revisión_Avance_Periodo!$S598/Revisión_Avance_Periodo!$R598,0)</f>
        <v>1</v>
      </c>
      <c r="U598" s="184"/>
      <c r="V598" s="185"/>
      <c r="W598" s="183"/>
      <c r="X598" s="183"/>
      <c r="Y598" s="183"/>
      <c r="Z598" s="186"/>
      <c r="AA598" s="187"/>
    </row>
    <row r="599" spans="1:27" x14ac:dyDescent="0.25">
      <c r="A599" s="94">
        <v>50</v>
      </c>
      <c r="B599" s="96" t="str">
        <f>CONCATENATE(Revisión_Avance_Periodo!$C599,";",Revisión_Avance_Periodo!$E599,";",Revisión_Avance_Periodo!$I599)</f>
        <v>OE1;PR_10;ACT_142</v>
      </c>
      <c r="C599" s="180" t="s">
        <v>9</v>
      </c>
      <c r="D599" s="181" t="str">
        <f>VLOOKUP(Revisión_Avance_Periodo!$C599,Componentes_BD!$F$1:$G$5,2,FALSE)</f>
        <v>Fortalecer la Vigilancia.</v>
      </c>
      <c r="E599" s="119" t="s">
        <v>12</v>
      </c>
      <c r="F599" s="95">
        <v>7</v>
      </c>
      <c r="G599" s="95" t="str">
        <f>VLOOKUP(Revisión_Avance_Periodo!$A599,BD_Seguimiento_OAP_2019!$A$2:$G$294,7,FALSE)</f>
        <v>PAI</v>
      </c>
      <c r="H599" s="95" t="str">
        <f>VLOOKUP(Revisión_Avance_Periodo!$A599,BD_Seguimiento_OAP_2019!$A$2:$J$294,10,FALSE)</f>
        <v>PAI_04 - Talento Humano</v>
      </c>
      <c r="I599" s="95" t="s">
        <v>602</v>
      </c>
      <c r="J599" s="95" t="str">
        <f>VLOOKUP(Revisión_Avance_Periodo!$I599,BD_Seguimiento_OAP_2019!$L:$M,2,FALSE)</f>
        <v>Controlar el diligenciamiento de los acuerdos de Gestión  de los  Gerentes Públicos</v>
      </c>
      <c r="K599" s="119" t="s">
        <v>8</v>
      </c>
      <c r="L599" s="172">
        <v>4.4642857142857152E-4</v>
      </c>
      <c r="M599" s="182" t="s">
        <v>113</v>
      </c>
      <c r="N599" s="190">
        <f>INDEX(BD_Seguimiento_OAP_2019!$AH$3:$AS$294,MATCH(Revisión_Avance_Periodo!$I599,BD_Seguimiento_OAP_2019!$L$3:$L$294,0),MATCH(Revisión_Avance_Periodo!$M599,BD_Seguimiento_OAP_2019!$AH$2:$AS$2,0))</f>
        <v>0</v>
      </c>
      <c r="O599" s="190">
        <f>INDEX(BD_Seguimiento_OAP_2019!$AV$3:$BG$294,MATCH(Revisión_Avance_Periodo!$I599,BD_Seguimiento_OAP_2019!$L$3:$L$294,0),MATCH(Revisión_Avance_Periodo!$M599,BD_Seguimiento_OAP_2019!$AV$2:$BG$2,0))</f>
        <v>0</v>
      </c>
      <c r="P599" s="175">
        <f t="shared" si="116"/>
        <v>0</v>
      </c>
      <c r="Q599" s="182" t="str">
        <f>VLOOKUP(P599,Tabla_Indicador_Gestion4[#All],3,TRUE)</f>
        <v>Por Ejecutar</v>
      </c>
      <c r="R599" s="229">
        <f>SUBTOTAL(9,$N$590:$N599)</f>
        <v>4</v>
      </c>
      <c r="S599" s="230">
        <f>SUBTOTAL(9,$O$590:$O599)</f>
        <v>4</v>
      </c>
      <c r="T599" s="231">
        <f>IFERROR(+Revisión_Avance_Periodo!$S599/Revisión_Avance_Periodo!$R599,0)</f>
        <v>1</v>
      </c>
      <c r="U599" s="184"/>
      <c r="V599" s="185"/>
      <c r="W599" s="183"/>
      <c r="X599" s="183"/>
      <c r="Y599" s="183"/>
      <c r="Z599" s="186"/>
      <c r="AA599" s="187"/>
    </row>
    <row r="600" spans="1:27" x14ac:dyDescent="0.25">
      <c r="A600" s="88">
        <v>50</v>
      </c>
      <c r="B600" s="91" t="str">
        <f>CONCATENATE(Revisión_Avance_Periodo!$C600,";",Revisión_Avance_Periodo!$E600,";",Revisión_Avance_Periodo!$I600)</f>
        <v>OE1;PR_10;ACT_142</v>
      </c>
      <c r="C600" s="170" t="s">
        <v>9</v>
      </c>
      <c r="D600" s="171" t="str">
        <f>VLOOKUP(Revisión_Avance_Periodo!$C600,Componentes_BD!$F$1:$G$5,2,FALSE)</f>
        <v>Fortalecer la Vigilancia.</v>
      </c>
      <c r="E600" s="106" t="s">
        <v>12</v>
      </c>
      <c r="F600" s="89">
        <v>7</v>
      </c>
      <c r="G600" s="89" t="str">
        <f>VLOOKUP(Revisión_Avance_Periodo!$A600,BD_Seguimiento_OAP_2019!$A$2:$G$294,7,FALSE)</f>
        <v>PAI</v>
      </c>
      <c r="H600" s="89" t="str">
        <f>VLOOKUP(Revisión_Avance_Periodo!$A600,BD_Seguimiento_OAP_2019!$A$2:$J$294,10,FALSE)</f>
        <v>PAI_04 - Talento Humano</v>
      </c>
      <c r="I600" s="89" t="s">
        <v>602</v>
      </c>
      <c r="J600" s="89" t="str">
        <f>VLOOKUP(Revisión_Avance_Periodo!$I600,BD_Seguimiento_OAP_2019!$L:$M,2,FALSE)</f>
        <v>Controlar el diligenciamiento de los acuerdos de Gestión  de los  Gerentes Públicos</v>
      </c>
      <c r="K600" s="106" t="s">
        <v>8</v>
      </c>
      <c r="L600" s="172">
        <v>4.4642857142857152E-4</v>
      </c>
      <c r="M600" s="173" t="s">
        <v>114</v>
      </c>
      <c r="N600" s="190">
        <f>INDEX(BD_Seguimiento_OAP_2019!$AH$3:$AS$294,MATCH(Revisión_Avance_Periodo!$I600,BD_Seguimiento_OAP_2019!$L$3:$L$294,0),MATCH(Revisión_Avance_Periodo!$M600,BD_Seguimiento_OAP_2019!$AH$2:$AS$2,0))</f>
        <v>0</v>
      </c>
      <c r="O600" s="190">
        <f>INDEX(BD_Seguimiento_OAP_2019!$AV$3:$BG$294,MATCH(Revisión_Avance_Periodo!$I600,BD_Seguimiento_OAP_2019!$L$3:$L$294,0),MATCH(Revisión_Avance_Periodo!$M600,BD_Seguimiento_OAP_2019!$AV$2:$BG$2,0))</f>
        <v>0</v>
      </c>
      <c r="P600" s="175">
        <f t="shared" si="116"/>
        <v>0</v>
      </c>
      <c r="Q600" s="173" t="str">
        <f>VLOOKUP(P600,Tabla_Indicador_Gestion4[#All],3,TRUE)</f>
        <v>Por Ejecutar</v>
      </c>
      <c r="R600" s="229">
        <f>SUBTOTAL(9,$N$590:$N600)</f>
        <v>4</v>
      </c>
      <c r="S600" s="230">
        <f>SUBTOTAL(9,$O$590:$O600)</f>
        <v>4</v>
      </c>
      <c r="T600" s="231">
        <f>IFERROR(+Revisión_Avance_Periodo!$S600/Revisión_Avance_Periodo!$R600,0)</f>
        <v>1</v>
      </c>
      <c r="U600" s="184"/>
      <c r="V600" s="185"/>
      <c r="W600" s="183"/>
      <c r="X600" s="183"/>
      <c r="Y600" s="183"/>
      <c r="Z600" s="186"/>
      <c r="AA600" s="187"/>
    </row>
    <row r="601" spans="1:27" ht="15.75" thickBot="1" x14ac:dyDescent="0.3">
      <c r="A601" s="94">
        <v>50</v>
      </c>
      <c r="B601" s="96" t="str">
        <f>CONCATENATE(Revisión_Avance_Periodo!$C601,";",Revisión_Avance_Periodo!$E601,";",Revisión_Avance_Periodo!$I601)</f>
        <v>OE1;PR_10;ACT_142</v>
      </c>
      <c r="C601" s="180" t="s">
        <v>9</v>
      </c>
      <c r="D601" s="181" t="str">
        <f>VLOOKUP(Revisión_Avance_Periodo!$C601,Componentes_BD!$F$1:$G$5,2,FALSE)</f>
        <v>Fortalecer la Vigilancia.</v>
      </c>
      <c r="E601" s="119" t="s">
        <v>12</v>
      </c>
      <c r="F601" s="95">
        <v>7</v>
      </c>
      <c r="G601" s="95" t="str">
        <f>VLOOKUP(Revisión_Avance_Periodo!$A601,BD_Seguimiento_OAP_2019!$A$2:$G$294,7,FALSE)</f>
        <v>PAI</v>
      </c>
      <c r="H601" s="95" t="str">
        <f>VLOOKUP(Revisión_Avance_Periodo!$A601,BD_Seguimiento_OAP_2019!$A$2:$J$294,10,FALSE)</f>
        <v>PAI_04 - Talento Humano</v>
      </c>
      <c r="I601" s="95" t="s">
        <v>602</v>
      </c>
      <c r="J601" s="95" t="str">
        <f>VLOOKUP(Revisión_Avance_Periodo!$I601,BD_Seguimiento_OAP_2019!$L:$M,2,FALSE)</f>
        <v>Controlar el diligenciamiento de los acuerdos de Gestión  de los  Gerentes Públicos</v>
      </c>
      <c r="K601" s="119" t="s">
        <v>8</v>
      </c>
      <c r="L601" s="172">
        <v>4.4642857142857152E-4</v>
      </c>
      <c r="M601" s="182" t="s">
        <v>115</v>
      </c>
      <c r="N601" s="190">
        <f>INDEX(BD_Seguimiento_OAP_2019!$AH$3:$AS$294,MATCH(Revisión_Avance_Periodo!$I601,BD_Seguimiento_OAP_2019!$L$3:$L$294,0),MATCH(Revisión_Avance_Periodo!$M601,BD_Seguimiento_OAP_2019!$AH$2:$AS$2,0))</f>
        <v>0</v>
      </c>
      <c r="O601" s="190">
        <f>INDEX(BD_Seguimiento_OAP_2019!$AV$3:$BG$294,MATCH(Revisión_Avance_Periodo!$I601,BD_Seguimiento_OAP_2019!$L$3:$L$294,0),MATCH(Revisión_Avance_Periodo!$M601,BD_Seguimiento_OAP_2019!$AV$2:$BG$2,0))</f>
        <v>0</v>
      </c>
      <c r="P601" s="175">
        <f t="shared" si="116"/>
        <v>0</v>
      </c>
      <c r="Q601" s="182" t="str">
        <f>VLOOKUP(P601,Tabla_Indicador_Gestion4[#All],3,TRUE)</f>
        <v>Por Ejecutar</v>
      </c>
      <c r="R601" s="229">
        <f>SUBTOTAL(9,$N$590:$N601)</f>
        <v>4</v>
      </c>
      <c r="S601" s="230">
        <f>SUBTOTAL(9,$O$590:$O601)</f>
        <v>4</v>
      </c>
      <c r="T601" s="231">
        <f>IFERROR(+Revisión_Avance_Periodo!$S601/Revisión_Avance_Periodo!$R601,0)</f>
        <v>1</v>
      </c>
      <c r="U601" s="184"/>
      <c r="V601" s="185"/>
      <c r="W601" s="183"/>
      <c r="X601" s="183"/>
      <c r="Y601" s="183"/>
      <c r="Z601" s="186"/>
      <c r="AA601" s="187"/>
    </row>
    <row r="602" spans="1:27" x14ac:dyDescent="0.25">
      <c r="A602" s="88">
        <v>51</v>
      </c>
      <c r="B602" s="91" t="str">
        <f>CONCATENATE(Revisión_Avance_Periodo!$C602,";",Revisión_Avance_Periodo!$E602,";",Revisión_Avance_Periodo!$I602)</f>
        <v>OE1;PR_10;ACT_143</v>
      </c>
      <c r="C602" s="170" t="s">
        <v>9</v>
      </c>
      <c r="D602" s="171" t="str">
        <f>VLOOKUP(Revisión_Avance_Periodo!$C602,Componentes_BD!$F$1:$G$5,2,FALSE)</f>
        <v>Fortalecer la Vigilancia.</v>
      </c>
      <c r="E602" s="106" t="s">
        <v>12</v>
      </c>
      <c r="F602" s="89">
        <v>6</v>
      </c>
      <c r="G602" s="89" t="str">
        <f>VLOOKUP(Revisión_Avance_Periodo!$A602,BD_Seguimiento_OAP_2019!$A$2:$G$294,7,FALSE)</f>
        <v>PAI</v>
      </c>
      <c r="H602" s="89" t="str">
        <f>VLOOKUP(Revisión_Avance_Periodo!$A602,BD_Seguimiento_OAP_2019!$A$2:$J$294,10,FALSE)</f>
        <v>PAI_04 - Talento Humano</v>
      </c>
      <c r="I602" s="89" t="s">
        <v>610</v>
      </c>
      <c r="J602" s="89" t="str">
        <f>VLOOKUP(Revisión_Avance_Periodo!$I602,BD_Seguimiento_OAP_2019!$L:$M,2,FALSE)</f>
        <v>Gestionar resolución de nombramientos, encargos, nombramientos en provisionalidad y renuncias</v>
      </c>
      <c r="K602" s="106" t="s">
        <v>8</v>
      </c>
      <c r="L602" s="172">
        <v>4.4642857142857152E-4</v>
      </c>
      <c r="M602" s="173" t="s">
        <v>104</v>
      </c>
      <c r="N602" s="190">
        <f>INDEX(BD_Seguimiento_OAP_2019!$AH$3:$AS$294,MATCH(Revisión_Avance_Periodo!$I602,BD_Seguimiento_OAP_2019!$L$3:$L$294,0),MATCH(Revisión_Avance_Periodo!$M602,BD_Seguimiento_OAP_2019!$AH$2:$AS$2,0))</f>
        <v>4</v>
      </c>
      <c r="O602" s="190">
        <f>INDEX(BD_Seguimiento_OAP_2019!$AV$3:$BG$294,MATCH(Revisión_Avance_Periodo!$I602,BD_Seguimiento_OAP_2019!$L$3:$L$294,0),MATCH(Revisión_Avance_Periodo!$M602,BD_Seguimiento_OAP_2019!$AV$2:$BG$2,0))</f>
        <v>4</v>
      </c>
      <c r="P602" s="189">
        <f t="shared" si="112"/>
        <v>1</v>
      </c>
      <c r="Q602" s="173" t="str">
        <f>VLOOKUP(P602,Tabla_Indicador_Gestion4[#All],3,TRUE)</f>
        <v>Culminada</v>
      </c>
      <c r="R602" s="232">
        <f>SUBTOTAL(9,$N$602:$N602)</f>
        <v>4</v>
      </c>
      <c r="S602" s="233">
        <f>SUBTOTAL(9,$O$602:$O602)</f>
        <v>4</v>
      </c>
      <c r="T602" s="234">
        <f>IFERROR(+Revisión_Avance_Periodo!$S602/Revisión_Avance_Periodo!$R602,0)</f>
        <v>1</v>
      </c>
      <c r="U602" s="191">
        <f>SUBTOTAL(9,N602:N613)</f>
        <v>95</v>
      </c>
      <c r="V602" s="192">
        <f>SUBTOTAL(9,O602:O613)</f>
        <v>95</v>
      </c>
      <c r="W602" s="176">
        <f t="shared" ref="W602" si="117">+V602/U602</f>
        <v>1</v>
      </c>
      <c r="X602" s="176"/>
      <c r="Y602" s="176">
        <f>100%-Revisión_Avance_Periodo!$W602</f>
        <v>0</v>
      </c>
      <c r="Z602" s="178" t="str">
        <f>VLOOKUP(W602,Tabla_Indicador_Gestion4[],3,TRUE)</f>
        <v>Culminada</v>
      </c>
      <c r="AA602" s="179">
        <f>Revisión_Avance_Periodo!$W602*Revisión_Avance_Periodo!$L602</f>
        <v>4.4642857142857152E-4</v>
      </c>
    </row>
    <row r="603" spans="1:27" x14ac:dyDescent="0.25">
      <c r="A603" s="94">
        <v>51</v>
      </c>
      <c r="B603" s="96" t="str">
        <f>CONCATENATE(Revisión_Avance_Periodo!$C603,";",Revisión_Avance_Periodo!$E603,";",Revisión_Avance_Periodo!$I603)</f>
        <v>OE1;PR_10;ACT_143</v>
      </c>
      <c r="C603" s="180" t="s">
        <v>9</v>
      </c>
      <c r="D603" s="181" t="str">
        <f>VLOOKUP(Revisión_Avance_Periodo!$C603,Componentes_BD!$F$1:$G$5,2,FALSE)</f>
        <v>Fortalecer la Vigilancia.</v>
      </c>
      <c r="E603" s="119" t="s">
        <v>12</v>
      </c>
      <c r="F603" s="95">
        <v>6</v>
      </c>
      <c r="G603" s="95" t="str">
        <f>VLOOKUP(Revisión_Avance_Periodo!$A603,BD_Seguimiento_OAP_2019!$A$2:$G$294,7,FALSE)</f>
        <v>PAI</v>
      </c>
      <c r="H603" s="95" t="str">
        <f>VLOOKUP(Revisión_Avance_Periodo!$A603,BD_Seguimiento_OAP_2019!$A$2:$J$294,10,FALSE)</f>
        <v>PAI_04 - Talento Humano</v>
      </c>
      <c r="I603" s="95" t="s">
        <v>610</v>
      </c>
      <c r="J603" s="95" t="str">
        <f>VLOOKUP(Revisión_Avance_Periodo!$I603,BD_Seguimiento_OAP_2019!$L:$M,2,FALSE)</f>
        <v>Gestionar resolución de nombramientos, encargos, nombramientos en provisionalidad y renuncias</v>
      </c>
      <c r="K603" s="119" t="s">
        <v>8</v>
      </c>
      <c r="L603" s="172">
        <v>4.4642857142857152E-4</v>
      </c>
      <c r="M603" s="182" t="s">
        <v>105</v>
      </c>
      <c r="N603" s="190">
        <f>INDEX(BD_Seguimiento_OAP_2019!$AH$3:$AS$294,MATCH(Revisión_Avance_Periodo!$I603,BD_Seguimiento_OAP_2019!$L$3:$L$294,0),MATCH(Revisión_Avance_Periodo!$M603,BD_Seguimiento_OAP_2019!$AH$2:$AS$2,0))</f>
        <v>53</v>
      </c>
      <c r="O603" s="190">
        <f>INDEX(BD_Seguimiento_OAP_2019!$AV$3:$BG$294,MATCH(Revisión_Avance_Periodo!$I603,BD_Seguimiento_OAP_2019!$L$3:$L$294,0),MATCH(Revisión_Avance_Periodo!$M603,BD_Seguimiento_OAP_2019!$AV$2:$BG$2,0))</f>
        <v>53</v>
      </c>
      <c r="P603" s="188">
        <f t="shared" si="112"/>
        <v>1</v>
      </c>
      <c r="Q603" s="182" t="str">
        <f>VLOOKUP(P603,Tabla_Indicador_Gestion4[#All],3,TRUE)</f>
        <v>Culminada</v>
      </c>
      <c r="R603" s="229">
        <f>SUBTOTAL(9,$N$602:$N603)</f>
        <v>57</v>
      </c>
      <c r="S603" s="230">
        <f>SUBTOTAL(9,$O$602:$O603)</f>
        <v>57</v>
      </c>
      <c r="T603" s="231">
        <f>IFERROR(+Revisión_Avance_Periodo!$S603/Revisión_Avance_Periodo!$R603,0)</f>
        <v>1</v>
      </c>
      <c r="U603" s="184"/>
      <c r="V603" s="185"/>
      <c r="W603" s="183"/>
      <c r="X603" s="183"/>
      <c r="Y603" s="183"/>
      <c r="Z603" s="186"/>
      <c r="AA603" s="187"/>
    </row>
    <row r="604" spans="1:27" x14ac:dyDescent="0.25">
      <c r="A604" s="88">
        <v>51</v>
      </c>
      <c r="B604" s="91" t="str">
        <f>CONCATENATE(Revisión_Avance_Periodo!$C604,";",Revisión_Avance_Periodo!$E604,";",Revisión_Avance_Periodo!$I604)</f>
        <v>OE1;PR_10;ACT_143</v>
      </c>
      <c r="C604" s="170" t="s">
        <v>9</v>
      </c>
      <c r="D604" s="171" t="str">
        <f>VLOOKUP(Revisión_Avance_Periodo!$C604,Componentes_BD!$F$1:$G$5,2,FALSE)</f>
        <v>Fortalecer la Vigilancia.</v>
      </c>
      <c r="E604" s="106" t="s">
        <v>12</v>
      </c>
      <c r="F604" s="89">
        <v>6</v>
      </c>
      <c r="G604" s="89" t="str">
        <f>VLOOKUP(Revisión_Avance_Periodo!$A604,BD_Seguimiento_OAP_2019!$A$2:$G$294,7,FALSE)</f>
        <v>PAI</v>
      </c>
      <c r="H604" s="89" t="str">
        <f>VLOOKUP(Revisión_Avance_Periodo!$A604,BD_Seguimiento_OAP_2019!$A$2:$J$294,10,FALSE)</f>
        <v>PAI_04 - Talento Humano</v>
      </c>
      <c r="I604" s="89" t="s">
        <v>610</v>
      </c>
      <c r="J604" s="89" t="str">
        <f>VLOOKUP(Revisión_Avance_Periodo!$I604,BD_Seguimiento_OAP_2019!$L:$M,2,FALSE)</f>
        <v>Gestionar resolución de nombramientos, encargos, nombramientos en provisionalidad y renuncias</v>
      </c>
      <c r="K604" s="106" t="s">
        <v>8</v>
      </c>
      <c r="L604" s="172">
        <v>4.4642857142857152E-4</v>
      </c>
      <c r="M604" s="173" t="s">
        <v>106</v>
      </c>
      <c r="N604" s="190">
        <f>INDEX(BD_Seguimiento_OAP_2019!$AH$3:$AS$294,MATCH(Revisión_Avance_Periodo!$I604,BD_Seguimiento_OAP_2019!$L$3:$L$294,0),MATCH(Revisión_Avance_Periodo!$M604,BD_Seguimiento_OAP_2019!$AH$2:$AS$2,0))</f>
        <v>1</v>
      </c>
      <c r="O604" s="190">
        <f>INDEX(BD_Seguimiento_OAP_2019!$AV$3:$BG$294,MATCH(Revisión_Avance_Periodo!$I604,BD_Seguimiento_OAP_2019!$L$3:$L$294,0),MATCH(Revisión_Avance_Periodo!$M604,BD_Seguimiento_OAP_2019!$AV$2:$BG$2,0))</f>
        <v>1</v>
      </c>
      <c r="P604" s="189">
        <f t="shared" si="112"/>
        <v>1</v>
      </c>
      <c r="Q604" s="173" t="str">
        <f>VLOOKUP(P604,Tabla_Indicador_Gestion4[#All],3,TRUE)</f>
        <v>Culminada</v>
      </c>
      <c r="R604" s="229">
        <f>SUBTOTAL(9,$N$602:$N604)</f>
        <v>58</v>
      </c>
      <c r="S604" s="230">
        <f>SUBTOTAL(9,$O$602:$O604)</f>
        <v>58</v>
      </c>
      <c r="T604" s="231">
        <f>IFERROR(+Revisión_Avance_Periodo!$S604/Revisión_Avance_Periodo!$R604,0)</f>
        <v>1</v>
      </c>
      <c r="U604" s="184"/>
      <c r="V604" s="185"/>
      <c r="W604" s="183"/>
      <c r="X604" s="183"/>
      <c r="Y604" s="183"/>
      <c r="Z604" s="186"/>
      <c r="AA604" s="187"/>
    </row>
    <row r="605" spans="1:27" x14ac:dyDescent="0.25">
      <c r="A605" s="94">
        <v>51</v>
      </c>
      <c r="B605" s="96" t="str">
        <f>CONCATENATE(Revisión_Avance_Periodo!$C605,";",Revisión_Avance_Periodo!$E605,";",Revisión_Avance_Periodo!$I605)</f>
        <v>OE1;PR_10;ACT_143</v>
      </c>
      <c r="C605" s="180" t="s">
        <v>9</v>
      </c>
      <c r="D605" s="181" t="str">
        <f>VLOOKUP(Revisión_Avance_Periodo!$C605,Componentes_BD!$F$1:$G$5,2,FALSE)</f>
        <v>Fortalecer la Vigilancia.</v>
      </c>
      <c r="E605" s="119" t="s">
        <v>12</v>
      </c>
      <c r="F605" s="95">
        <v>6</v>
      </c>
      <c r="G605" s="95" t="str">
        <f>VLOOKUP(Revisión_Avance_Periodo!$A605,BD_Seguimiento_OAP_2019!$A$2:$G$294,7,FALSE)</f>
        <v>PAI</v>
      </c>
      <c r="H605" s="95" t="str">
        <f>VLOOKUP(Revisión_Avance_Periodo!$A605,BD_Seguimiento_OAP_2019!$A$2:$J$294,10,FALSE)</f>
        <v>PAI_04 - Talento Humano</v>
      </c>
      <c r="I605" s="95" t="s">
        <v>610</v>
      </c>
      <c r="J605" s="95" t="str">
        <f>VLOOKUP(Revisión_Avance_Periodo!$I605,BD_Seguimiento_OAP_2019!$L:$M,2,FALSE)</f>
        <v>Gestionar resolución de nombramientos, encargos, nombramientos en provisionalidad y renuncias</v>
      </c>
      <c r="K605" s="119" t="s">
        <v>8</v>
      </c>
      <c r="L605" s="172">
        <v>4.4642857142857152E-4</v>
      </c>
      <c r="M605" s="182" t="s">
        <v>107</v>
      </c>
      <c r="N605" s="190">
        <f>INDEX(BD_Seguimiento_OAP_2019!$AH$3:$AS$294,MATCH(Revisión_Avance_Periodo!$I605,BD_Seguimiento_OAP_2019!$L$3:$L$294,0),MATCH(Revisión_Avance_Periodo!$M605,BD_Seguimiento_OAP_2019!$AH$2:$AS$2,0))</f>
        <v>5</v>
      </c>
      <c r="O605" s="190">
        <f>INDEX(BD_Seguimiento_OAP_2019!$AV$3:$BG$294,MATCH(Revisión_Avance_Periodo!$I605,BD_Seguimiento_OAP_2019!$L$3:$L$294,0),MATCH(Revisión_Avance_Periodo!$M605,BD_Seguimiento_OAP_2019!$AV$2:$BG$2,0))</f>
        <v>5</v>
      </c>
      <c r="P605" s="175">
        <f t="shared" ref="P605:P613" si="118">IFERROR((O605/N605),0)</f>
        <v>1</v>
      </c>
      <c r="Q605" s="182" t="str">
        <f>VLOOKUP(P605,Tabla_Indicador_Gestion4[#All],3,TRUE)</f>
        <v>Culminada</v>
      </c>
      <c r="R605" s="229">
        <f>SUBTOTAL(9,$N$602:$N605)</f>
        <v>63</v>
      </c>
      <c r="S605" s="230">
        <f>SUBTOTAL(9,$O$602:$O605)</f>
        <v>63</v>
      </c>
      <c r="T605" s="231">
        <f>IFERROR(+Revisión_Avance_Periodo!$S605/Revisión_Avance_Periodo!$R605,0)</f>
        <v>1</v>
      </c>
      <c r="U605" s="184"/>
      <c r="V605" s="185"/>
      <c r="W605" s="183"/>
      <c r="X605" s="183"/>
      <c r="Y605" s="183"/>
      <c r="Z605" s="186"/>
      <c r="AA605" s="187"/>
    </row>
    <row r="606" spans="1:27" x14ac:dyDescent="0.25">
      <c r="A606" s="88">
        <v>51</v>
      </c>
      <c r="B606" s="91" t="str">
        <f>CONCATENATE(Revisión_Avance_Periodo!$C606,";",Revisión_Avance_Periodo!$E606,";",Revisión_Avance_Periodo!$I606)</f>
        <v>OE1;PR_10;ACT_143</v>
      </c>
      <c r="C606" s="170" t="s">
        <v>9</v>
      </c>
      <c r="D606" s="171" t="str">
        <f>VLOOKUP(Revisión_Avance_Periodo!$C606,Componentes_BD!$F$1:$G$5,2,FALSE)</f>
        <v>Fortalecer la Vigilancia.</v>
      </c>
      <c r="E606" s="106" t="s">
        <v>12</v>
      </c>
      <c r="F606" s="89">
        <v>6</v>
      </c>
      <c r="G606" s="89" t="str">
        <f>VLOOKUP(Revisión_Avance_Periodo!$A606,BD_Seguimiento_OAP_2019!$A$2:$G$294,7,FALSE)</f>
        <v>PAI</v>
      </c>
      <c r="H606" s="89" t="str">
        <f>VLOOKUP(Revisión_Avance_Periodo!$A606,BD_Seguimiento_OAP_2019!$A$2:$J$294,10,FALSE)</f>
        <v>PAI_04 - Talento Humano</v>
      </c>
      <c r="I606" s="89" t="s">
        <v>610</v>
      </c>
      <c r="J606" s="89" t="str">
        <f>VLOOKUP(Revisión_Avance_Periodo!$I606,BD_Seguimiento_OAP_2019!$L:$M,2,FALSE)</f>
        <v>Gestionar resolución de nombramientos, encargos, nombramientos en provisionalidad y renuncias</v>
      </c>
      <c r="K606" s="106" t="s">
        <v>8</v>
      </c>
      <c r="L606" s="172">
        <v>4.4642857142857152E-4</v>
      </c>
      <c r="M606" s="173" t="s">
        <v>108</v>
      </c>
      <c r="N606" s="190">
        <f>INDEX(BD_Seguimiento_OAP_2019!$AH$3:$AS$294,MATCH(Revisión_Avance_Periodo!$I606,BD_Seguimiento_OAP_2019!$L$3:$L$294,0),MATCH(Revisión_Avance_Periodo!$M606,BD_Seguimiento_OAP_2019!$AH$2:$AS$2,0))</f>
        <v>0</v>
      </c>
      <c r="O606" s="190">
        <f>INDEX(BD_Seguimiento_OAP_2019!$AV$3:$BG$294,MATCH(Revisión_Avance_Periodo!$I606,BD_Seguimiento_OAP_2019!$L$3:$L$294,0),MATCH(Revisión_Avance_Periodo!$M606,BD_Seguimiento_OAP_2019!$AV$2:$BG$2,0))</f>
        <v>0</v>
      </c>
      <c r="P606" s="175">
        <f t="shared" si="118"/>
        <v>0</v>
      </c>
      <c r="Q606" s="173" t="str">
        <f>VLOOKUP(P606,Tabla_Indicador_Gestion4[#All],3,TRUE)</f>
        <v>Por Ejecutar</v>
      </c>
      <c r="R606" s="229">
        <f>SUBTOTAL(9,$N$602:$N606)</f>
        <v>63</v>
      </c>
      <c r="S606" s="230">
        <f>SUBTOTAL(9,$O$602:$O606)</f>
        <v>63</v>
      </c>
      <c r="T606" s="231">
        <f>IFERROR(+Revisión_Avance_Periodo!$S606/Revisión_Avance_Periodo!$R606,0)</f>
        <v>1</v>
      </c>
      <c r="U606" s="184"/>
      <c r="V606" s="185"/>
      <c r="W606" s="183"/>
      <c r="X606" s="183"/>
      <c r="Y606" s="183"/>
      <c r="Z606" s="186"/>
      <c r="AA606" s="187"/>
    </row>
    <row r="607" spans="1:27" x14ac:dyDescent="0.25">
      <c r="A607" s="94">
        <v>51</v>
      </c>
      <c r="B607" s="96" t="str">
        <f>CONCATENATE(Revisión_Avance_Periodo!$C607,";",Revisión_Avance_Periodo!$E607,";",Revisión_Avance_Periodo!$I607)</f>
        <v>OE1;PR_10;ACT_143</v>
      </c>
      <c r="C607" s="180" t="s">
        <v>9</v>
      </c>
      <c r="D607" s="181" t="str">
        <f>VLOOKUP(Revisión_Avance_Periodo!$C607,Componentes_BD!$F$1:$G$5,2,FALSE)</f>
        <v>Fortalecer la Vigilancia.</v>
      </c>
      <c r="E607" s="119" t="s">
        <v>12</v>
      </c>
      <c r="F607" s="95">
        <v>6</v>
      </c>
      <c r="G607" s="95" t="str">
        <f>VLOOKUP(Revisión_Avance_Periodo!$A607,BD_Seguimiento_OAP_2019!$A$2:$G$294,7,FALSE)</f>
        <v>PAI</v>
      </c>
      <c r="H607" s="95" t="str">
        <f>VLOOKUP(Revisión_Avance_Periodo!$A607,BD_Seguimiento_OAP_2019!$A$2:$J$294,10,FALSE)</f>
        <v>PAI_04 - Talento Humano</v>
      </c>
      <c r="I607" s="95" t="s">
        <v>610</v>
      </c>
      <c r="J607" s="95" t="str">
        <f>VLOOKUP(Revisión_Avance_Periodo!$I607,BD_Seguimiento_OAP_2019!$L:$M,2,FALSE)</f>
        <v>Gestionar resolución de nombramientos, encargos, nombramientos en provisionalidad y renuncias</v>
      </c>
      <c r="K607" s="119" t="s">
        <v>8</v>
      </c>
      <c r="L607" s="172">
        <v>4.4642857142857152E-4</v>
      </c>
      <c r="M607" s="182" t="s">
        <v>109</v>
      </c>
      <c r="N607" s="190">
        <f>INDEX(BD_Seguimiento_OAP_2019!$AH$3:$AS$294,MATCH(Revisión_Avance_Periodo!$I607,BD_Seguimiento_OAP_2019!$L$3:$L$294,0),MATCH(Revisión_Avance_Periodo!$M607,BD_Seguimiento_OAP_2019!$AH$2:$AS$2,0))</f>
        <v>32</v>
      </c>
      <c r="O607" s="190">
        <f>INDEX(BD_Seguimiento_OAP_2019!$AV$3:$BG$294,MATCH(Revisión_Avance_Periodo!$I607,BD_Seguimiento_OAP_2019!$L$3:$L$294,0),MATCH(Revisión_Avance_Periodo!$M607,BD_Seguimiento_OAP_2019!$AV$2:$BG$2,0))</f>
        <v>32</v>
      </c>
      <c r="P607" s="175">
        <f t="shared" si="118"/>
        <v>1</v>
      </c>
      <c r="Q607" s="182" t="str">
        <f>VLOOKUP(P607,Tabla_Indicador_Gestion4[#All],3,TRUE)</f>
        <v>Culminada</v>
      </c>
      <c r="R607" s="229">
        <f>SUBTOTAL(9,$N$602:$N607)</f>
        <v>95</v>
      </c>
      <c r="S607" s="230">
        <f>SUBTOTAL(9,$O$602:$O607)</f>
        <v>95</v>
      </c>
      <c r="T607" s="231">
        <f>IFERROR(+Revisión_Avance_Periodo!$S607/Revisión_Avance_Periodo!$R607,0)</f>
        <v>1</v>
      </c>
      <c r="U607" s="184"/>
      <c r="V607" s="185"/>
      <c r="W607" s="183"/>
      <c r="X607" s="183"/>
      <c r="Y607" s="183"/>
      <c r="Z607" s="186"/>
      <c r="AA607" s="187"/>
    </row>
    <row r="608" spans="1:27" x14ac:dyDescent="0.25">
      <c r="A608" s="88">
        <v>51</v>
      </c>
      <c r="B608" s="91" t="str">
        <f>CONCATENATE(Revisión_Avance_Periodo!$C608,";",Revisión_Avance_Periodo!$E608,";",Revisión_Avance_Periodo!$I608)</f>
        <v>OE1;PR_10;ACT_143</v>
      </c>
      <c r="C608" s="170" t="s">
        <v>9</v>
      </c>
      <c r="D608" s="171" t="str">
        <f>VLOOKUP(Revisión_Avance_Periodo!$C608,Componentes_BD!$F$1:$G$5,2,FALSE)</f>
        <v>Fortalecer la Vigilancia.</v>
      </c>
      <c r="E608" s="106" t="s">
        <v>12</v>
      </c>
      <c r="F608" s="89">
        <v>6</v>
      </c>
      <c r="G608" s="89" t="str">
        <f>VLOOKUP(Revisión_Avance_Periodo!$A608,BD_Seguimiento_OAP_2019!$A$2:$G$294,7,FALSE)</f>
        <v>PAI</v>
      </c>
      <c r="H608" s="89" t="str">
        <f>VLOOKUP(Revisión_Avance_Periodo!$A608,BD_Seguimiento_OAP_2019!$A$2:$J$294,10,FALSE)</f>
        <v>PAI_04 - Talento Humano</v>
      </c>
      <c r="I608" s="89" t="s">
        <v>610</v>
      </c>
      <c r="J608" s="89" t="str">
        <f>VLOOKUP(Revisión_Avance_Periodo!$I608,BD_Seguimiento_OAP_2019!$L:$M,2,FALSE)</f>
        <v>Gestionar resolución de nombramientos, encargos, nombramientos en provisionalidad y renuncias</v>
      </c>
      <c r="K608" s="106" t="s">
        <v>8</v>
      </c>
      <c r="L608" s="172">
        <v>4.4642857142857152E-4</v>
      </c>
      <c r="M608" s="173" t="s">
        <v>110</v>
      </c>
      <c r="N608" s="190">
        <f>INDEX(BD_Seguimiento_OAP_2019!$AH$3:$AS$294,MATCH(Revisión_Avance_Periodo!$I608,BD_Seguimiento_OAP_2019!$L$3:$L$294,0),MATCH(Revisión_Avance_Periodo!$M608,BD_Seguimiento_OAP_2019!$AH$2:$AS$2,0))</f>
        <v>0</v>
      </c>
      <c r="O608" s="190">
        <f>INDEX(BD_Seguimiento_OAP_2019!$AV$3:$BG$294,MATCH(Revisión_Avance_Periodo!$I608,BD_Seguimiento_OAP_2019!$L$3:$L$294,0),MATCH(Revisión_Avance_Periodo!$M608,BD_Seguimiento_OAP_2019!$AV$2:$BG$2,0))</f>
        <v>0</v>
      </c>
      <c r="P608" s="175">
        <f t="shared" si="118"/>
        <v>0</v>
      </c>
      <c r="Q608" s="173" t="str">
        <f>VLOOKUP(P608,Tabla_Indicador_Gestion4[#All],3,TRUE)</f>
        <v>Por Ejecutar</v>
      </c>
      <c r="R608" s="229">
        <f>SUBTOTAL(9,$N$602:$N608)</f>
        <v>95</v>
      </c>
      <c r="S608" s="230">
        <f>SUBTOTAL(9,$O$602:$O608)</f>
        <v>95</v>
      </c>
      <c r="T608" s="231">
        <f>IFERROR(+Revisión_Avance_Periodo!$S608/Revisión_Avance_Periodo!$R608,0)</f>
        <v>1</v>
      </c>
      <c r="U608" s="184"/>
      <c r="V608" s="185"/>
      <c r="W608" s="183"/>
      <c r="X608" s="183"/>
      <c r="Y608" s="183"/>
      <c r="Z608" s="186"/>
      <c r="AA608" s="187"/>
    </row>
    <row r="609" spans="1:27" x14ac:dyDescent="0.25">
      <c r="A609" s="94">
        <v>51</v>
      </c>
      <c r="B609" s="96" t="str">
        <f>CONCATENATE(Revisión_Avance_Periodo!$C609,";",Revisión_Avance_Periodo!$E609,";",Revisión_Avance_Periodo!$I609)</f>
        <v>OE1;PR_10;ACT_143</v>
      </c>
      <c r="C609" s="180" t="s">
        <v>9</v>
      </c>
      <c r="D609" s="181" t="str">
        <f>VLOOKUP(Revisión_Avance_Periodo!$C609,Componentes_BD!$F$1:$G$5,2,FALSE)</f>
        <v>Fortalecer la Vigilancia.</v>
      </c>
      <c r="E609" s="119" t="s">
        <v>12</v>
      </c>
      <c r="F609" s="95">
        <v>6</v>
      </c>
      <c r="G609" s="95" t="str">
        <f>VLOOKUP(Revisión_Avance_Periodo!$A609,BD_Seguimiento_OAP_2019!$A$2:$G$294,7,FALSE)</f>
        <v>PAI</v>
      </c>
      <c r="H609" s="95" t="str">
        <f>VLOOKUP(Revisión_Avance_Periodo!$A609,BD_Seguimiento_OAP_2019!$A$2:$J$294,10,FALSE)</f>
        <v>PAI_04 - Talento Humano</v>
      </c>
      <c r="I609" s="95" t="s">
        <v>610</v>
      </c>
      <c r="J609" s="95" t="str">
        <f>VLOOKUP(Revisión_Avance_Periodo!$I609,BD_Seguimiento_OAP_2019!$L:$M,2,FALSE)</f>
        <v>Gestionar resolución de nombramientos, encargos, nombramientos en provisionalidad y renuncias</v>
      </c>
      <c r="K609" s="119" t="s">
        <v>8</v>
      </c>
      <c r="L609" s="172">
        <v>4.4642857142857152E-4</v>
      </c>
      <c r="M609" s="182" t="s">
        <v>111</v>
      </c>
      <c r="N609" s="190">
        <f>INDEX(BD_Seguimiento_OAP_2019!$AH$3:$AS$294,MATCH(Revisión_Avance_Periodo!$I609,BD_Seguimiento_OAP_2019!$L$3:$L$294,0),MATCH(Revisión_Avance_Periodo!$M609,BD_Seguimiento_OAP_2019!$AH$2:$AS$2,0))</f>
        <v>0</v>
      </c>
      <c r="O609" s="190">
        <f>INDEX(BD_Seguimiento_OAP_2019!$AV$3:$BG$294,MATCH(Revisión_Avance_Periodo!$I609,BD_Seguimiento_OAP_2019!$L$3:$L$294,0),MATCH(Revisión_Avance_Periodo!$M609,BD_Seguimiento_OAP_2019!$AV$2:$BG$2,0))</f>
        <v>0</v>
      </c>
      <c r="P609" s="175">
        <f t="shared" si="118"/>
        <v>0</v>
      </c>
      <c r="Q609" s="182" t="str">
        <f>VLOOKUP(P609,Tabla_Indicador_Gestion4[#All],3,TRUE)</f>
        <v>Por Ejecutar</v>
      </c>
      <c r="R609" s="229">
        <f>SUBTOTAL(9,$N$602:$N609)</f>
        <v>95</v>
      </c>
      <c r="S609" s="230">
        <f>SUBTOTAL(9,$O$602:$O609)</f>
        <v>95</v>
      </c>
      <c r="T609" s="231">
        <f>IFERROR(+Revisión_Avance_Periodo!$S609/Revisión_Avance_Periodo!$R609,0)</f>
        <v>1</v>
      </c>
      <c r="U609" s="184"/>
      <c r="V609" s="185"/>
      <c r="W609" s="183"/>
      <c r="X609" s="183"/>
      <c r="Y609" s="183"/>
      <c r="Z609" s="186"/>
      <c r="AA609" s="187"/>
    </row>
    <row r="610" spans="1:27" x14ac:dyDescent="0.25">
      <c r="A610" s="88">
        <v>51</v>
      </c>
      <c r="B610" s="91" t="str">
        <f>CONCATENATE(Revisión_Avance_Periodo!$C610,";",Revisión_Avance_Periodo!$E610,";",Revisión_Avance_Periodo!$I610)</f>
        <v>OE1;PR_10;ACT_143</v>
      </c>
      <c r="C610" s="170" t="s">
        <v>9</v>
      </c>
      <c r="D610" s="171" t="str">
        <f>VLOOKUP(Revisión_Avance_Periodo!$C610,Componentes_BD!$F$1:$G$5,2,FALSE)</f>
        <v>Fortalecer la Vigilancia.</v>
      </c>
      <c r="E610" s="106" t="s">
        <v>12</v>
      </c>
      <c r="F610" s="89">
        <v>6</v>
      </c>
      <c r="G610" s="89" t="str">
        <f>VLOOKUP(Revisión_Avance_Periodo!$A610,BD_Seguimiento_OAP_2019!$A$2:$G$294,7,FALSE)</f>
        <v>PAI</v>
      </c>
      <c r="H610" s="89" t="str">
        <f>VLOOKUP(Revisión_Avance_Periodo!$A610,BD_Seguimiento_OAP_2019!$A$2:$J$294,10,FALSE)</f>
        <v>PAI_04 - Talento Humano</v>
      </c>
      <c r="I610" s="89" t="s">
        <v>610</v>
      </c>
      <c r="J610" s="89" t="str">
        <f>VLOOKUP(Revisión_Avance_Periodo!$I610,BD_Seguimiento_OAP_2019!$L:$M,2,FALSE)</f>
        <v>Gestionar resolución de nombramientos, encargos, nombramientos en provisionalidad y renuncias</v>
      </c>
      <c r="K610" s="106" t="s">
        <v>8</v>
      </c>
      <c r="L610" s="172">
        <v>4.4642857142857152E-4</v>
      </c>
      <c r="M610" s="173" t="s">
        <v>112</v>
      </c>
      <c r="N610" s="190">
        <f>INDEX(BD_Seguimiento_OAP_2019!$AH$3:$AS$294,MATCH(Revisión_Avance_Periodo!$I610,BD_Seguimiento_OAP_2019!$L$3:$L$294,0),MATCH(Revisión_Avance_Periodo!$M610,BD_Seguimiento_OAP_2019!$AH$2:$AS$2,0))</f>
        <v>0</v>
      </c>
      <c r="O610" s="190">
        <f>INDEX(BD_Seguimiento_OAP_2019!$AV$3:$BG$294,MATCH(Revisión_Avance_Periodo!$I610,BD_Seguimiento_OAP_2019!$L$3:$L$294,0),MATCH(Revisión_Avance_Periodo!$M610,BD_Seguimiento_OAP_2019!$AV$2:$BG$2,0))</f>
        <v>0</v>
      </c>
      <c r="P610" s="175">
        <f t="shared" si="118"/>
        <v>0</v>
      </c>
      <c r="Q610" s="173" t="str">
        <f>VLOOKUP(P610,Tabla_Indicador_Gestion4[#All],3,TRUE)</f>
        <v>Por Ejecutar</v>
      </c>
      <c r="R610" s="229">
        <f>SUBTOTAL(9,$N$602:$N610)</f>
        <v>95</v>
      </c>
      <c r="S610" s="230">
        <f>SUBTOTAL(9,$O$602:$O610)</f>
        <v>95</v>
      </c>
      <c r="T610" s="231">
        <f>IFERROR(+Revisión_Avance_Periodo!$S610/Revisión_Avance_Periodo!$R610,0)</f>
        <v>1</v>
      </c>
      <c r="U610" s="184"/>
      <c r="V610" s="185"/>
      <c r="W610" s="183"/>
      <c r="X610" s="183"/>
      <c r="Y610" s="183"/>
      <c r="Z610" s="186"/>
      <c r="AA610" s="187"/>
    </row>
    <row r="611" spans="1:27" x14ac:dyDescent="0.25">
      <c r="A611" s="94">
        <v>51</v>
      </c>
      <c r="B611" s="96" t="str">
        <f>CONCATENATE(Revisión_Avance_Periodo!$C611,";",Revisión_Avance_Periodo!$E611,";",Revisión_Avance_Periodo!$I611)</f>
        <v>OE1;PR_10;ACT_143</v>
      </c>
      <c r="C611" s="180" t="s">
        <v>9</v>
      </c>
      <c r="D611" s="181" t="str">
        <f>VLOOKUP(Revisión_Avance_Periodo!$C611,Componentes_BD!$F$1:$G$5,2,FALSE)</f>
        <v>Fortalecer la Vigilancia.</v>
      </c>
      <c r="E611" s="119" t="s">
        <v>12</v>
      </c>
      <c r="F611" s="95">
        <v>6</v>
      </c>
      <c r="G611" s="95" t="str">
        <f>VLOOKUP(Revisión_Avance_Periodo!$A611,BD_Seguimiento_OAP_2019!$A$2:$G$294,7,FALSE)</f>
        <v>PAI</v>
      </c>
      <c r="H611" s="95" t="str">
        <f>VLOOKUP(Revisión_Avance_Periodo!$A611,BD_Seguimiento_OAP_2019!$A$2:$J$294,10,FALSE)</f>
        <v>PAI_04 - Talento Humano</v>
      </c>
      <c r="I611" s="95" t="s">
        <v>610</v>
      </c>
      <c r="J611" s="95" t="str">
        <f>VLOOKUP(Revisión_Avance_Periodo!$I611,BD_Seguimiento_OAP_2019!$L:$M,2,FALSE)</f>
        <v>Gestionar resolución de nombramientos, encargos, nombramientos en provisionalidad y renuncias</v>
      </c>
      <c r="K611" s="119" t="s">
        <v>8</v>
      </c>
      <c r="L611" s="172">
        <v>4.4642857142857152E-4</v>
      </c>
      <c r="M611" s="182" t="s">
        <v>113</v>
      </c>
      <c r="N611" s="190">
        <f>INDEX(BD_Seguimiento_OAP_2019!$AH$3:$AS$294,MATCH(Revisión_Avance_Periodo!$I611,BD_Seguimiento_OAP_2019!$L$3:$L$294,0),MATCH(Revisión_Avance_Periodo!$M611,BD_Seguimiento_OAP_2019!$AH$2:$AS$2,0))</f>
        <v>0</v>
      </c>
      <c r="O611" s="190">
        <f>INDEX(BD_Seguimiento_OAP_2019!$AV$3:$BG$294,MATCH(Revisión_Avance_Periodo!$I611,BD_Seguimiento_OAP_2019!$L$3:$L$294,0),MATCH(Revisión_Avance_Periodo!$M611,BD_Seguimiento_OAP_2019!$AV$2:$BG$2,0))</f>
        <v>0</v>
      </c>
      <c r="P611" s="175">
        <f t="shared" si="118"/>
        <v>0</v>
      </c>
      <c r="Q611" s="182" t="str">
        <f>VLOOKUP(P611,Tabla_Indicador_Gestion4[#All],3,TRUE)</f>
        <v>Por Ejecutar</v>
      </c>
      <c r="R611" s="229">
        <f>SUBTOTAL(9,$N$602:$N611)</f>
        <v>95</v>
      </c>
      <c r="S611" s="230">
        <f>SUBTOTAL(9,$O$602:$O611)</f>
        <v>95</v>
      </c>
      <c r="T611" s="231">
        <f>IFERROR(+Revisión_Avance_Periodo!$S611/Revisión_Avance_Periodo!$R611,0)</f>
        <v>1</v>
      </c>
      <c r="U611" s="184"/>
      <c r="V611" s="185"/>
      <c r="W611" s="183"/>
      <c r="X611" s="183"/>
      <c r="Y611" s="183"/>
      <c r="Z611" s="186"/>
      <c r="AA611" s="187"/>
    </row>
    <row r="612" spans="1:27" x14ac:dyDescent="0.25">
      <c r="A612" s="88">
        <v>51</v>
      </c>
      <c r="B612" s="91" t="str">
        <f>CONCATENATE(Revisión_Avance_Periodo!$C612,";",Revisión_Avance_Periodo!$E612,";",Revisión_Avance_Periodo!$I612)</f>
        <v>OE1;PR_10;ACT_143</v>
      </c>
      <c r="C612" s="170" t="s">
        <v>9</v>
      </c>
      <c r="D612" s="171" t="str">
        <f>VLOOKUP(Revisión_Avance_Periodo!$C612,Componentes_BD!$F$1:$G$5,2,FALSE)</f>
        <v>Fortalecer la Vigilancia.</v>
      </c>
      <c r="E612" s="106" t="s">
        <v>12</v>
      </c>
      <c r="F612" s="89">
        <v>6</v>
      </c>
      <c r="G612" s="89" t="str">
        <f>VLOOKUP(Revisión_Avance_Periodo!$A612,BD_Seguimiento_OAP_2019!$A$2:$G$294,7,FALSE)</f>
        <v>PAI</v>
      </c>
      <c r="H612" s="89" t="str">
        <f>VLOOKUP(Revisión_Avance_Periodo!$A612,BD_Seguimiento_OAP_2019!$A$2:$J$294,10,FALSE)</f>
        <v>PAI_04 - Talento Humano</v>
      </c>
      <c r="I612" s="89" t="s">
        <v>610</v>
      </c>
      <c r="J612" s="89" t="str">
        <f>VLOOKUP(Revisión_Avance_Periodo!$I612,BD_Seguimiento_OAP_2019!$L:$M,2,FALSE)</f>
        <v>Gestionar resolución de nombramientos, encargos, nombramientos en provisionalidad y renuncias</v>
      </c>
      <c r="K612" s="106" t="s">
        <v>8</v>
      </c>
      <c r="L612" s="172">
        <v>4.4642857142857152E-4</v>
      </c>
      <c r="M612" s="173" t="s">
        <v>114</v>
      </c>
      <c r="N612" s="190">
        <f>INDEX(BD_Seguimiento_OAP_2019!$AH$3:$AS$294,MATCH(Revisión_Avance_Periodo!$I612,BD_Seguimiento_OAP_2019!$L$3:$L$294,0),MATCH(Revisión_Avance_Periodo!$M612,BD_Seguimiento_OAP_2019!$AH$2:$AS$2,0))</f>
        <v>0</v>
      </c>
      <c r="O612" s="190">
        <f>INDEX(BD_Seguimiento_OAP_2019!$AV$3:$BG$294,MATCH(Revisión_Avance_Periodo!$I612,BD_Seguimiento_OAP_2019!$L$3:$L$294,0),MATCH(Revisión_Avance_Periodo!$M612,BD_Seguimiento_OAP_2019!$AV$2:$BG$2,0))</f>
        <v>0</v>
      </c>
      <c r="P612" s="175">
        <f t="shared" si="118"/>
        <v>0</v>
      </c>
      <c r="Q612" s="173" t="str">
        <f>VLOOKUP(P612,Tabla_Indicador_Gestion4[#All],3,TRUE)</f>
        <v>Por Ejecutar</v>
      </c>
      <c r="R612" s="229">
        <f>SUBTOTAL(9,$N$602:$N612)</f>
        <v>95</v>
      </c>
      <c r="S612" s="230">
        <f>SUBTOTAL(9,$O$602:$O612)</f>
        <v>95</v>
      </c>
      <c r="T612" s="231">
        <f>IFERROR(+Revisión_Avance_Periodo!$S612/Revisión_Avance_Periodo!$R612,0)</f>
        <v>1</v>
      </c>
      <c r="U612" s="184"/>
      <c r="V612" s="185"/>
      <c r="W612" s="183"/>
      <c r="X612" s="183"/>
      <c r="Y612" s="183"/>
      <c r="Z612" s="186"/>
      <c r="AA612" s="187"/>
    </row>
    <row r="613" spans="1:27" ht="15.75" thickBot="1" x14ac:dyDescent="0.3">
      <c r="A613" s="94">
        <v>51</v>
      </c>
      <c r="B613" s="96" t="str">
        <f>CONCATENATE(Revisión_Avance_Periodo!$C613,";",Revisión_Avance_Periodo!$E613,";",Revisión_Avance_Periodo!$I613)</f>
        <v>OE1;PR_10;ACT_143</v>
      </c>
      <c r="C613" s="180" t="s">
        <v>9</v>
      </c>
      <c r="D613" s="181" t="str">
        <f>VLOOKUP(Revisión_Avance_Periodo!$C613,Componentes_BD!$F$1:$G$5,2,FALSE)</f>
        <v>Fortalecer la Vigilancia.</v>
      </c>
      <c r="E613" s="119" t="s">
        <v>12</v>
      </c>
      <c r="F613" s="95">
        <v>6</v>
      </c>
      <c r="G613" s="95" t="str">
        <f>VLOOKUP(Revisión_Avance_Periodo!$A613,BD_Seguimiento_OAP_2019!$A$2:$G$294,7,FALSE)</f>
        <v>PAI</v>
      </c>
      <c r="H613" s="95" t="str">
        <f>VLOOKUP(Revisión_Avance_Periodo!$A613,BD_Seguimiento_OAP_2019!$A$2:$J$294,10,FALSE)</f>
        <v>PAI_04 - Talento Humano</v>
      </c>
      <c r="I613" s="95" t="s">
        <v>610</v>
      </c>
      <c r="J613" s="95" t="str">
        <f>VLOOKUP(Revisión_Avance_Periodo!$I613,BD_Seguimiento_OAP_2019!$L:$M,2,FALSE)</f>
        <v>Gestionar resolución de nombramientos, encargos, nombramientos en provisionalidad y renuncias</v>
      </c>
      <c r="K613" s="119" t="s">
        <v>8</v>
      </c>
      <c r="L613" s="172">
        <v>4.4642857142857152E-4</v>
      </c>
      <c r="M613" s="182" t="s">
        <v>115</v>
      </c>
      <c r="N613" s="190">
        <f>INDEX(BD_Seguimiento_OAP_2019!$AH$3:$AS$294,MATCH(Revisión_Avance_Periodo!$I613,BD_Seguimiento_OAP_2019!$L$3:$L$294,0),MATCH(Revisión_Avance_Periodo!$M613,BD_Seguimiento_OAP_2019!$AH$2:$AS$2,0))</f>
        <v>0</v>
      </c>
      <c r="O613" s="190">
        <f>INDEX(BD_Seguimiento_OAP_2019!$AV$3:$BG$294,MATCH(Revisión_Avance_Periodo!$I613,BD_Seguimiento_OAP_2019!$L$3:$L$294,0),MATCH(Revisión_Avance_Periodo!$M613,BD_Seguimiento_OAP_2019!$AV$2:$BG$2,0))</f>
        <v>0</v>
      </c>
      <c r="P613" s="175">
        <f t="shared" si="118"/>
        <v>0</v>
      </c>
      <c r="Q613" s="182" t="str">
        <f>VLOOKUP(P613,Tabla_Indicador_Gestion4[#All],3,TRUE)</f>
        <v>Por Ejecutar</v>
      </c>
      <c r="R613" s="229">
        <f>SUBTOTAL(9,$N$602:$N613)</f>
        <v>95</v>
      </c>
      <c r="S613" s="230">
        <f>SUBTOTAL(9,$O$602:$O613)</f>
        <v>95</v>
      </c>
      <c r="T613" s="231">
        <f>IFERROR(+Revisión_Avance_Periodo!$S613/Revisión_Avance_Periodo!$R613,0)</f>
        <v>1</v>
      </c>
      <c r="U613" s="184"/>
      <c r="V613" s="185"/>
      <c r="W613" s="183"/>
      <c r="X613" s="183"/>
      <c r="Y613" s="183"/>
      <c r="Z613" s="186"/>
      <c r="AA613" s="187"/>
    </row>
    <row r="614" spans="1:27" x14ac:dyDescent="0.25">
      <c r="A614" s="88">
        <v>52</v>
      </c>
      <c r="B614" s="91" t="str">
        <f>CONCATENATE(Revisión_Avance_Periodo!$C614,";",Revisión_Avance_Periodo!$E614,";",Revisión_Avance_Periodo!$I614)</f>
        <v>OE1;PR_10;ACT_144</v>
      </c>
      <c r="C614" s="170" t="s">
        <v>9</v>
      </c>
      <c r="D614" s="171" t="str">
        <f>VLOOKUP(Revisión_Avance_Periodo!$C614,Componentes_BD!$F$1:$G$5,2,FALSE)</f>
        <v>Fortalecer la Vigilancia.</v>
      </c>
      <c r="E614" s="106" t="s">
        <v>12</v>
      </c>
      <c r="F614" s="89">
        <v>7</v>
      </c>
      <c r="G614" s="89" t="str">
        <f>VLOOKUP(Revisión_Avance_Periodo!$A614,BD_Seguimiento_OAP_2019!$A$2:$G$294,7,FALSE)</f>
        <v>PAI</v>
      </c>
      <c r="H614" s="89" t="str">
        <f>VLOOKUP(Revisión_Avance_Periodo!$A614,BD_Seguimiento_OAP_2019!$A$2:$J$294,10,FALSE)</f>
        <v>PAI_04 - Talento Humano</v>
      </c>
      <c r="I614" s="89" t="s">
        <v>619</v>
      </c>
      <c r="J614" s="89" t="str">
        <f>VLOOKUP(Revisión_Avance_Periodo!$I614,BD_Seguimiento_OAP_2019!$L:$M,2,FALSE)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14" s="106" t="s">
        <v>8</v>
      </c>
      <c r="L614" s="172">
        <v>4.4642857142857152E-4</v>
      </c>
      <c r="M614" s="173" t="s">
        <v>104</v>
      </c>
      <c r="N614" s="190">
        <f>INDEX(BD_Seguimiento_OAP_2019!$AH$3:$AS$294,MATCH(Revisión_Avance_Periodo!$I614,BD_Seguimiento_OAP_2019!$L$3:$L$294,0),MATCH(Revisión_Avance_Periodo!$M614,BD_Seguimiento_OAP_2019!$AH$2:$AS$2,0))</f>
        <v>4</v>
      </c>
      <c r="O614" s="190">
        <f>INDEX(BD_Seguimiento_OAP_2019!$AV$3:$BG$294,MATCH(Revisión_Avance_Periodo!$I614,BD_Seguimiento_OAP_2019!$L$3:$L$294,0),MATCH(Revisión_Avance_Periodo!$M614,BD_Seguimiento_OAP_2019!$AV$2:$BG$2,0))</f>
        <v>4</v>
      </c>
      <c r="P614" s="189">
        <f t="shared" si="112"/>
        <v>1</v>
      </c>
      <c r="Q614" s="173" t="str">
        <f>VLOOKUP(P614,Tabla_Indicador_Gestion4[#All],3,TRUE)</f>
        <v>Culminada</v>
      </c>
      <c r="R614" s="232">
        <f>SUBTOTAL(9,$N$614:$N614)</f>
        <v>4</v>
      </c>
      <c r="S614" s="233">
        <f>SUBTOTAL(9,$O$614:$O614)</f>
        <v>4</v>
      </c>
      <c r="T614" s="234">
        <f>IFERROR(+Revisión_Avance_Periodo!$S614/Revisión_Avance_Periodo!$R614,0)</f>
        <v>1</v>
      </c>
      <c r="U614" s="191">
        <f>SUBTOTAL(9,N614:N625)</f>
        <v>7</v>
      </c>
      <c r="V614" s="192">
        <f>SUBTOTAL(9,O614:O625)</f>
        <v>7</v>
      </c>
      <c r="W614" s="176">
        <f t="shared" ref="W614" si="119">+V614/U614</f>
        <v>1</v>
      </c>
      <c r="X614" s="176"/>
      <c r="Y614" s="176">
        <f>100%-Revisión_Avance_Periodo!$W614</f>
        <v>0</v>
      </c>
      <c r="Z614" s="178" t="str">
        <f>VLOOKUP(W614,Tabla_Indicador_Gestion4[],3,TRUE)</f>
        <v>Culminada</v>
      </c>
      <c r="AA614" s="179">
        <f>Revisión_Avance_Periodo!$W614*Revisión_Avance_Periodo!$L614</f>
        <v>4.4642857142857152E-4</v>
      </c>
    </row>
    <row r="615" spans="1:27" x14ac:dyDescent="0.25">
      <c r="A615" s="94">
        <v>52</v>
      </c>
      <c r="B615" s="96" t="str">
        <f>CONCATENATE(Revisión_Avance_Periodo!$C615,";",Revisión_Avance_Periodo!$E615,";",Revisión_Avance_Periodo!$I615)</f>
        <v>OE1;PR_10;ACT_144</v>
      </c>
      <c r="C615" s="180" t="s">
        <v>9</v>
      </c>
      <c r="D615" s="181" t="str">
        <f>VLOOKUP(Revisión_Avance_Periodo!$C615,Componentes_BD!$F$1:$G$5,2,FALSE)</f>
        <v>Fortalecer la Vigilancia.</v>
      </c>
      <c r="E615" s="119" t="s">
        <v>12</v>
      </c>
      <c r="F615" s="95">
        <v>7</v>
      </c>
      <c r="G615" s="95" t="str">
        <f>VLOOKUP(Revisión_Avance_Periodo!$A615,BD_Seguimiento_OAP_2019!$A$2:$G$294,7,FALSE)</f>
        <v>PAI</v>
      </c>
      <c r="H615" s="95" t="str">
        <f>VLOOKUP(Revisión_Avance_Periodo!$A615,BD_Seguimiento_OAP_2019!$A$2:$J$294,10,FALSE)</f>
        <v>PAI_04 - Talento Humano</v>
      </c>
      <c r="I615" s="95" t="s">
        <v>619</v>
      </c>
      <c r="J615" s="95" t="str">
        <f>VLOOKUP(Revisión_Avance_Periodo!$I615,BD_Seguimiento_OAP_2019!$L:$M,2,FALSE)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15" s="119" t="s">
        <v>8</v>
      </c>
      <c r="L615" s="172">
        <v>4.4642857142857152E-4</v>
      </c>
      <c r="M615" s="182" t="s">
        <v>105</v>
      </c>
      <c r="N615" s="190">
        <f>INDEX(BD_Seguimiento_OAP_2019!$AH$3:$AS$294,MATCH(Revisión_Avance_Periodo!$I615,BD_Seguimiento_OAP_2019!$L$3:$L$294,0),MATCH(Revisión_Avance_Periodo!$M615,BD_Seguimiento_OAP_2019!$AH$2:$AS$2,0))</f>
        <v>1</v>
      </c>
      <c r="O615" s="190">
        <f>INDEX(BD_Seguimiento_OAP_2019!$AV$3:$BG$294,MATCH(Revisión_Avance_Periodo!$I615,BD_Seguimiento_OAP_2019!$L$3:$L$294,0),MATCH(Revisión_Avance_Periodo!$M615,BD_Seguimiento_OAP_2019!$AV$2:$BG$2,0))</f>
        <v>1</v>
      </c>
      <c r="P615" s="188">
        <f t="shared" si="112"/>
        <v>1</v>
      </c>
      <c r="Q615" s="182" t="str">
        <f>VLOOKUP(P615,Tabla_Indicador_Gestion4[#All],3,TRUE)</f>
        <v>Culminada</v>
      </c>
      <c r="R615" s="229">
        <f>SUBTOTAL(9,$N$614:$N615)</f>
        <v>5</v>
      </c>
      <c r="S615" s="230">
        <f>SUBTOTAL(9,$O$614:$O615)</f>
        <v>5</v>
      </c>
      <c r="T615" s="231">
        <f>IFERROR(+Revisión_Avance_Periodo!$S615/Revisión_Avance_Periodo!$R615,0)</f>
        <v>1</v>
      </c>
      <c r="U615" s="184"/>
      <c r="V615" s="185"/>
      <c r="W615" s="183"/>
      <c r="X615" s="183"/>
      <c r="Y615" s="183"/>
      <c r="Z615" s="186"/>
      <c r="AA615" s="187"/>
    </row>
    <row r="616" spans="1:27" x14ac:dyDescent="0.25">
      <c r="A616" s="88">
        <v>52</v>
      </c>
      <c r="B616" s="91" t="str">
        <f>CONCATENATE(Revisión_Avance_Periodo!$C616,";",Revisión_Avance_Periodo!$E616,";",Revisión_Avance_Periodo!$I616)</f>
        <v>OE1;PR_10;ACT_144</v>
      </c>
      <c r="C616" s="170" t="s">
        <v>9</v>
      </c>
      <c r="D616" s="171" t="str">
        <f>VLOOKUP(Revisión_Avance_Periodo!$C616,Componentes_BD!$F$1:$G$5,2,FALSE)</f>
        <v>Fortalecer la Vigilancia.</v>
      </c>
      <c r="E616" s="106" t="s">
        <v>12</v>
      </c>
      <c r="F616" s="89">
        <v>7</v>
      </c>
      <c r="G616" s="89" t="str">
        <f>VLOOKUP(Revisión_Avance_Periodo!$A616,BD_Seguimiento_OAP_2019!$A$2:$G$294,7,FALSE)</f>
        <v>PAI</v>
      </c>
      <c r="H616" s="89" t="str">
        <f>VLOOKUP(Revisión_Avance_Periodo!$A616,BD_Seguimiento_OAP_2019!$A$2:$J$294,10,FALSE)</f>
        <v>PAI_04 - Talento Humano</v>
      </c>
      <c r="I616" s="89" t="s">
        <v>619</v>
      </c>
      <c r="J616" s="89" t="str">
        <f>VLOOKUP(Revisión_Avance_Periodo!$I616,BD_Seguimiento_OAP_2019!$L:$M,2,FALSE)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16" s="106" t="s">
        <v>8</v>
      </c>
      <c r="L616" s="172">
        <v>4.4642857142857152E-4</v>
      </c>
      <c r="M616" s="173" t="s">
        <v>106</v>
      </c>
      <c r="N616" s="190">
        <f>INDEX(BD_Seguimiento_OAP_2019!$AH$3:$AS$294,MATCH(Revisión_Avance_Periodo!$I616,BD_Seguimiento_OAP_2019!$L$3:$L$294,0),MATCH(Revisión_Avance_Periodo!$M616,BD_Seguimiento_OAP_2019!$AH$2:$AS$2,0))</f>
        <v>1</v>
      </c>
      <c r="O616" s="190">
        <f>INDEX(BD_Seguimiento_OAP_2019!$AV$3:$BG$294,MATCH(Revisión_Avance_Periodo!$I616,BD_Seguimiento_OAP_2019!$L$3:$L$294,0),MATCH(Revisión_Avance_Periodo!$M616,BD_Seguimiento_OAP_2019!$AV$2:$BG$2,0))</f>
        <v>1</v>
      </c>
      <c r="P616" s="189">
        <f t="shared" si="112"/>
        <v>1</v>
      </c>
      <c r="Q616" s="173" t="str">
        <f>VLOOKUP(P616,Tabla_Indicador_Gestion4[#All],3,TRUE)</f>
        <v>Culminada</v>
      </c>
      <c r="R616" s="229">
        <f>SUBTOTAL(9,$N$614:$N616)</f>
        <v>6</v>
      </c>
      <c r="S616" s="230">
        <f>SUBTOTAL(9,$O$614:$O616)</f>
        <v>6</v>
      </c>
      <c r="T616" s="231">
        <f>IFERROR(+Revisión_Avance_Periodo!$S616/Revisión_Avance_Periodo!$R616,0)</f>
        <v>1</v>
      </c>
      <c r="U616" s="184"/>
      <c r="V616" s="185"/>
      <c r="W616" s="183"/>
      <c r="X616" s="183"/>
      <c r="Y616" s="183"/>
      <c r="Z616" s="186"/>
      <c r="AA616" s="187"/>
    </row>
    <row r="617" spans="1:27" x14ac:dyDescent="0.25">
      <c r="A617" s="94">
        <v>52</v>
      </c>
      <c r="B617" s="96" t="str">
        <f>CONCATENATE(Revisión_Avance_Periodo!$C617,";",Revisión_Avance_Periodo!$E617,";",Revisión_Avance_Periodo!$I617)</f>
        <v>OE1;PR_10;ACT_144</v>
      </c>
      <c r="C617" s="180" t="s">
        <v>9</v>
      </c>
      <c r="D617" s="181" t="str">
        <f>VLOOKUP(Revisión_Avance_Periodo!$C617,Componentes_BD!$F$1:$G$5,2,FALSE)</f>
        <v>Fortalecer la Vigilancia.</v>
      </c>
      <c r="E617" s="119" t="s">
        <v>12</v>
      </c>
      <c r="F617" s="95">
        <v>7</v>
      </c>
      <c r="G617" s="95" t="str">
        <f>VLOOKUP(Revisión_Avance_Periodo!$A617,BD_Seguimiento_OAP_2019!$A$2:$G$294,7,FALSE)</f>
        <v>PAI</v>
      </c>
      <c r="H617" s="95" t="str">
        <f>VLOOKUP(Revisión_Avance_Periodo!$A617,BD_Seguimiento_OAP_2019!$A$2:$J$294,10,FALSE)</f>
        <v>PAI_04 - Talento Humano</v>
      </c>
      <c r="I617" s="95" t="s">
        <v>619</v>
      </c>
      <c r="J617" s="95" t="str">
        <f>VLOOKUP(Revisión_Avance_Periodo!$I617,BD_Seguimiento_OAP_2019!$L:$M,2,FALSE)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17" s="119" t="s">
        <v>8</v>
      </c>
      <c r="L617" s="172">
        <v>4.4642857142857152E-4</v>
      </c>
      <c r="M617" s="182" t="s">
        <v>107</v>
      </c>
      <c r="N617" s="190">
        <f>INDEX(BD_Seguimiento_OAP_2019!$AH$3:$AS$294,MATCH(Revisión_Avance_Periodo!$I617,BD_Seguimiento_OAP_2019!$L$3:$L$294,0),MATCH(Revisión_Avance_Periodo!$M617,BD_Seguimiento_OAP_2019!$AH$2:$AS$2,0))</f>
        <v>0</v>
      </c>
      <c r="O617" s="190">
        <f>INDEX(BD_Seguimiento_OAP_2019!$AV$3:$BG$294,MATCH(Revisión_Avance_Periodo!$I617,BD_Seguimiento_OAP_2019!$L$3:$L$294,0),MATCH(Revisión_Avance_Periodo!$M617,BD_Seguimiento_OAP_2019!$AV$2:$BG$2,0))</f>
        <v>0</v>
      </c>
      <c r="P617" s="175">
        <f t="shared" ref="P617:P625" si="120">IFERROR((O617/N617),0)</f>
        <v>0</v>
      </c>
      <c r="Q617" s="182" t="str">
        <f>VLOOKUP(P617,Tabla_Indicador_Gestion4[#All],3,TRUE)</f>
        <v>Por Ejecutar</v>
      </c>
      <c r="R617" s="229">
        <f>SUBTOTAL(9,$N$614:$N617)</f>
        <v>6</v>
      </c>
      <c r="S617" s="230">
        <f>SUBTOTAL(9,$O$614:$O617)</f>
        <v>6</v>
      </c>
      <c r="T617" s="231">
        <f>IFERROR(+Revisión_Avance_Periodo!$S617/Revisión_Avance_Periodo!$R617,0)</f>
        <v>1</v>
      </c>
      <c r="U617" s="184"/>
      <c r="V617" s="185"/>
      <c r="W617" s="183"/>
      <c r="X617" s="183"/>
      <c r="Y617" s="183"/>
      <c r="Z617" s="186"/>
      <c r="AA617" s="187"/>
    </row>
    <row r="618" spans="1:27" x14ac:dyDescent="0.25">
      <c r="A618" s="88">
        <v>52</v>
      </c>
      <c r="B618" s="91" t="str">
        <f>CONCATENATE(Revisión_Avance_Periodo!$C618,";",Revisión_Avance_Periodo!$E618,";",Revisión_Avance_Periodo!$I618)</f>
        <v>OE1;PR_10;ACT_144</v>
      </c>
      <c r="C618" s="170" t="s">
        <v>9</v>
      </c>
      <c r="D618" s="171" t="str">
        <f>VLOOKUP(Revisión_Avance_Periodo!$C618,Componentes_BD!$F$1:$G$5,2,FALSE)</f>
        <v>Fortalecer la Vigilancia.</v>
      </c>
      <c r="E618" s="106" t="s">
        <v>12</v>
      </c>
      <c r="F618" s="89">
        <v>7</v>
      </c>
      <c r="G618" s="89" t="str">
        <f>VLOOKUP(Revisión_Avance_Periodo!$A618,BD_Seguimiento_OAP_2019!$A$2:$G$294,7,FALSE)</f>
        <v>PAI</v>
      </c>
      <c r="H618" s="89" t="str">
        <f>VLOOKUP(Revisión_Avance_Periodo!$A618,BD_Seguimiento_OAP_2019!$A$2:$J$294,10,FALSE)</f>
        <v>PAI_04 - Talento Humano</v>
      </c>
      <c r="I618" s="89" t="s">
        <v>619</v>
      </c>
      <c r="J618" s="89" t="str">
        <f>VLOOKUP(Revisión_Avance_Periodo!$I618,BD_Seguimiento_OAP_2019!$L:$M,2,FALSE)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18" s="106" t="s">
        <v>8</v>
      </c>
      <c r="L618" s="172">
        <v>4.4642857142857152E-4</v>
      </c>
      <c r="M618" s="173" t="s">
        <v>108</v>
      </c>
      <c r="N618" s="190">
        <f>INDEX(BD_Seguimiento_OAP_2019!$AH$3:$AS$294,MATCH(Revisión_Avance_Periodo!$I618,BD_Seguimiento_OAP_2019!$L$3:$L$294,0),MATCH(Revisión_Avance_Periodo!$M618,BD_Seguimiento_OAP_2019!$AH$2:$AS$2,0))</f>
        <v>0</v>
      </c>
      <c r="O618" s="190">
        <f>INDEX(BD_Seguimiento_OAP_2019!$AV$3:$BG$294,MATCH(Revisión_Avance_Periodo!$I618,BD_Seguimiento_OAP_2019!$L$3:$L$294,0),MATCH(Revisión_Avance_Periodo!$M618,BD_Seguimiento_OAP_2019!$AV$2:$BG$2,0))</f>
        <v>0</v>
      </c>
      <c r="P618" s="175">
        <f t="shared" si="120"/>
        <v>0</v>
      </c>
      <c r="Q618" s="173" t="str">
        <f>VLOOKUP(P618,Tabla_Indicador_Gestion4[#All],3,TRUE)</f>
        <v>Por Ejecutar</v>
      </c>
      <c r="R618" s="229">
        <f>SUBTOTAL(9,$N$614:$N618)</f>
        <v>6</v>
      </c>
      <c r="S618" s="230">
        <f>SUBTOTAL(9,$O$614:$O618)</f>
        <v>6</v>
      </c>
      <c r="T618" s="231">
        <f>IFERROR(+Revisión_Avance_Periodo!$S618/Revisión_Avance_Periodo!$R618,0)</f>
        <v>1</v>
      </c>
      <c r="U618" s="184"/>
      <c r="V618" s="185"/>
      <c r="W618" s="183"/>
      <c r="X618" s="183"/>
      <c r="Y618" s="183"/>
      <c r="Z618" s="186"/>
      <c r="AA618" s="187"/>
    </row>
    <row r="619" spans="1:27" x14ac:dyDescent="0.25">
      <c r="A619" s="94">
        <v>52</v>
      </c>
      <c r="B619" s="96" t="str">
        <f>CONCATENATE(Revisión_Avance_Periodo!$C619,";",Revisión_Avance_Periodo!$E619,";",Revisión_Avance_Periodo!$I619)</f>
        <v>OE1;PR_10;ACT_144</v>
      </c>
      <c r="C619" s="180" t="s">
        <v>9</v>
      </c>
      <c r="D619" s="181" t="str">
        <f>VLOOKUP(Revisión_Avance_Periodo!$C619,Componentes_BD!$F$1:$G$5,2,FALSE)</f>
        <v>Fortalecer la Vigilancia.</v>
      </c>
      <c r="E619" s="119" t="s">
        <v>12</v>
      </c>
      <c r="F619" s="95">
        <v>7</v>
      </c>
      <c r="G619" s="95" t="str">
        <f>VLOOKUP(Revisión_Avance_Periodo!$A619,BD_Seguimiento_OAP_2019!$A$2:$G$294,7,FALSE)</f>
        <v>PAI</v>
      </c>
      <c r="H619" s="95" t="str">
        <f>VLOOKUP(Revisión_Avance_Periodo!$A619,BD_Seguimiento_OAP_2019!$A$2:$J$294,10,FALSE)</f>
        <v>PAI_04 - Talento Humano</v>
      </c>
      <c r="I619" s="95" t="s">
        <v>619</v>
      </c>
      <c r="J619" s="95" t="str">
        <f>VLOOKUP(Revisión_Avance_Periodo!$I619,BD_Seguimiento_OAP_2019!$L:$M,2,FALSE)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19" s="119" t="s">
        <v>8</v>
      </c>
      <c r="L619" s="172">
        <v>4.4642857142857152E-4</v>
      </c>
      <c r="M619" s="182" t="s">
        <v>109</v>
      </c>
      <c r="N619" s="190">
        <f>INDEX(BD_Seguimiento_OAP_2019!$AH$3:$AS$294,MATCH(Revisión_Avance_Periodo!$I619,BD_Seguimiento_OAP_2019!$L$3:$L$294,0),MATCH(Revisión_Avance_Periodo!$M619,BD_Seguimiento_OAP_2019!$AH$2:$AS$2,0))</f>
        <v>1</v>
      </c>
      <c r="O619" s="190">
        <f>INDEX(BD_Seguimiento_OAP_2019!$AV$3:$BG$294,MATCH(Revisión_Avance_Periodo!$I619,BD_Seguimiento_OAP_2019!$L$3:$L$294,0),MATCH(Revisión_Avance_Periodo!$M619,BD_Seguimiento_OAP_2019!$AV$2:$BG$2,0))</f>
        <v>1</v>
      </c>
      <c r="P619" s="175">
        <f t="shared" si="120"/>
        <v>1</v>
      </c>
      <c r="Q619" s="182" t="str">
        <f>VLOOKUP(P619,Tabla_Indicador_Gestion4[#All],3,TRUE)</f>
        <v>Culminada</v>
      </c>
      <c r="R619" s="229">
        <f>SUBTOTAL(9,$N$614:$N619)</f>
        <v>7</v>
      </c>
      <c r="S619" s="230">
        <f>SUBTOTAL(9,$O$614:$O619)</f>
        <v>7</v>
      </c>
      <c r="T619" s="231">
        <f>IFERROR(+Revisión_Avance_Periodo!$S619/Revisión_Avance_Periodo!$R619,0)</f>
        <v>1</v>
      </c>
      <c r="U619" s="184"/>
      <c r="V619" s="185"/>
      <c r="W619" s="183"/>
      <c r="X619" s="183"/>
      <c r="Y619" s="183"/>
      <c r="Z619" s="186"/>
      <c r="AA619" s="187"/>
    </row>
    <row r="620" spans="1:27" x14ac:dyDescent="0.25">
      <c r="A620" s="88">
        <v>52</v>
      </c>
      <c r="B620" s="91" t="str">
        <f>CONCATENATE(Revisión_Avance_Periodo!$C620,";",Revisión_Avance_Periodo!$E620,";",Revisión_Avance_Periodo!$I620)</f>
        <v>OE1;PR_10;ACT_144</v>
      </c>
      <c r="C620" s="170" t="s">
        <v>9</v>
      </c>
      <c r="D620" s="171" t="str">
        <f>VLOOKUP(Revisión_Avance_Periodo!$C620,Componentes_BD!$F$1:$G$5,2,FALSE)</f>
        <v>Fortalecer la Vigilancia.</v>
      </c>
      <c r="E620" s="106" t="s">
        <v>12</v>
      </c>
      <c r="F620" s="89">
        <v>7</v>
      </c>
      <c r="G620" s="89" t="str">
        <f>VLOOKUP(Revisión_Avance_Periodo!$A620,BD_Seguimiento_OAP_2019!$A$2:$G$294,7,FALSE)</f>
        <v>PAI</v>
      </c>
      <c r="H620" s="89" t="str">
        <f>VLOOKUP(Revisión_Avance_Periodo!$A620,BD_Seguimiento_OAP_2019!$A$2:$J$294,10,FALSE)</f>
        <v>PAI_04 - Talento Humano</v>
      </c>
      <c r="I620" s="89" t="s">
        <v>619</v>
      </c>
      <c r="J620" s="89" t="str">
        <f>VLOOKUP(Revisión_Avance_Periodo!$I620,BD_Seguimiento_OAP_2019!$L:$M,2,FALSE)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20" s="106" t="s">
        <v>8</v>
      </c>
      <c r="L620" s="172">
        <v>4.4642857142857152E-4</v>
      </c>
      <c r="M620" s="173" t="s">
        <v>110</v>
      </c>
      <c r="N620" s="190">
        <f>INDEX(BD_Seguimiento_OAP_2019!$AH$3:$AS$294,MATCH(Revisión_Avance_Periodo!$I620,BD_Seguimiento_OAP_2019!$L$3:$L$294,0),MATCH(Revisión_Avance_Periodo!$M620,BD_Seguimiento_OAP_2019!$AH$2:$AS$2,0))</f>
        <v>0</v>
      </c>
      <c r="O620" s="190">
        <f>INDEX(BD_Seguimiento_OAP_2019!$AV$3:$BG$294,MATCH(Revisión_Avance_Periodo!$I620,BD_Seguimiento_OAP_2019!$L$3:$L$294,0),MATCH(Revisión_Avance_Periodo!$M620,BD_Seguimiento_OAP_2019!$AV$2:$BG$2,0))</f>
        <v>0</v>
      </c>
      <c r="P620" s="175">
        <f t="shared" si="120"/>
        <v>0</v>
      </c>
      <c r="Q620" s="173" t="str">
        <f>VLOOKUP(P620,Tabla_Indicador_Gestion4[#All],3,TRUE)</f>
        <v>Por Ejecutar</v>
      </c>
      <c r="R620" s="229">
        <f>SUBTOTAL(9,$N$614:$N620)</f>
        <v>7</v>
      </c>
      <c r="S620" s="230">
        <f>SUBTOTAL(9,$O$614:$O620)</f>
        <v>7</v>
      </c>
      <c r="T620" s="231">
        <f>IFERROR(+Revisión_Avance_Periodo!$S620/Revisión_Avance_Periodo!$R620,0)</f>
        <v>1</v>
      </c>
      <c r="U620" s="184"/>
      <c r="V620" s="185"/>
      <c r="W620" s="183"/>
      <c r="X620" s="183"/>
      <c r="Y620" s="183"/>
      <c r="Z620" s="186"/>
      <c r="AA620" s="187"/>
    </row>
    <row r="621" spans="1:27" x14ac:dyDescent="0.25">
      <c r="A621" s="94">
        <v>52</v>
      </c>
      <c r="B621" s="96" t="str">
        <f>CONCATENATE(Revisión_Avance_Periodo!$C621,";",Revisión_Avance_Periodo!$E621,";",Revisión_Avance_Periodo!$I621)</f>
        <v>OE1;PR_10;ACT_144</v>
      </c>
      <c r="C621" s="180" t="s">
        <v>9</v>
      </c>
      <c r="D621" s="181" t="str">
        <f>VLOOKUP(Revisión_Avance_Periodo!$C621,Componentes_BD!$F$1:$G$5,2,FALSE)</f>
        <v>Fortalecer la Vigilancia.</v>
      </c>
      <c r="E621" s="119" t="s">
        <v>12</v>
      </c>
      <c r="F621" s="95">
        <v>7</v>
      </c>
      <c r="G621" s="95" t="str">
        <f>VLOOKUP(Revisión_Avance_Periodo!$A621,BD_Seguimiento_OAP_2019!$A$2:$G$294,7,FALSE)</f>
        <v>PAI</v>
      </c>
      <c r="H621" s="95" t="str">
        <f>VLOOKUP(Revisión_Avance_Periodo!$A621,BD_Seguimiento_OAP_2019!$A$2:$J$294,10,FALSE)</f>
        <v>PAI_04 - Talento Humano</v>
      </c>
      <c r="I621" s="95" t="s">
        <v>619</v>
      </c>
      <c r="J621" s="95" t="str">
        <f>VLOOKUP(Revisión_Avance_Periodo!$I621,BD_Seguimiento_OAP_2019!$L:$M,2,FALSE)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21" s="119" t="s">
        <v>8</v>
      </c>
      <c r="L621" s="172">
        <v>4.4642857142857152E-4</v>
      </c>
      <c r="M621" s="182" t="s">
        <v>111</v>
      </c>
      <c r="N621" s="190">
        <f>INDEX(BD_Seguimiento_OAP_2019!$AH$3:$AS$294,MATCH(Revisión_Avance_Periodo!$I621,BD_Seguimiento_OAP_2019!$L$3:$L$294,0),MATCH(Revisión_Avance_Periodo!$M621,BD_Seguimiento_OAP_2019!$AH$2:$AS$2,0))</f>
        <v>0</v>
      </c>
      <c r="O621" s="190">
        <f>INDEX(BD_Seguimiento_OAP_2019!$AV$3:$BG$294,MATCH(Revisión_Avance_Periodo!$I621,BD_Seguimiento_OAP_2019!$L$3:$L$294,0),MATCH(Revisión_Avance_Periodo!$M621,BD_Seguimiento_OAP_2019!$AV$2:$BG$2,0))</f>
        <v>0</v>
      </c>
      <c r="P621" s="175">
        <f t="shared" si="120"/>
        <v>0</v>
      </c>
      <c r="Q621" s="182" t="str">
        <f>VLOOKUP(P621,Tabla_Indicador_Gestion4[#All],3,TRUE)</f>
        <v>Por Ejecutar</v>
      </c>
      <c r="R621" s="229">
        <f>SUBTOTAL(9,$N$614:$N621)</f>
        <v>7</v>
      </c>
      <c r="S621" s="230">
        <f>SUBTOTAL(9,$O$614:$O621)</f>
        <v>7</v>
      </c>
      <c r="T621" s="231">
        <f>IFERROR(+Revisión_Avance_Periodo!$S621/Revisión_Avance_Periodo!$R621,0)</f>
        <v>1</v>
      </c>
      <c r="U621" s="184"/>
      <c r="V621" s="185"/>
      <c r="W621" s="183"/>
      <c r="X621" s="183"/>
      <c r="Y621" s="183"/>
      <c r="Z621" s="186"/>
      <c r="AA621" s="187"/>
    </row>
    <row r="622" spans="1:27" x14ac:dyDescent="0.25">
      <c r="A622" s="88">
        <v>52</v>
      </c>
      <c r="B622" s="91" t="str">
        <f>CONCATENATE(Revisión_Avance_Periodo!$C622,";",Revisión_Avance_Periodo!$E622,";",Revisión_Avance_Periodo!$I622)</f>
        <v>OE1;PR_10;ACT_144</v>
      </c>
      <c r="C622" s="170" t="s">
        <v>9</v>
      </c>
      <c r="D622" s="171" t="str">
        <f>VLOOKUP(Revisión_Avance_Periodo!$C622,Componentes_BD!$F$1:$G$5,2,FALSE)</f>
        <v>Fortalecer la Vigilancia.</v>
      </c>
      <c r="E622" s="106" t="s">
        <v>12</v>
      </c>
      <c r="F622" s="89">
        <v>7</v>
      </c>
      <c r="G622" s="89" t="str">
        <f>VLOOKUP(Revisión_Avance_Periodo!$A622,BD_Seguimiento_OAP_2019!$A$2:$G$294,7,FALSE)</f>
        <v>PAI</v>
      </c>
      <c r="H622" s="89" t="str">
        <f>VLOOKUP(Revisión_Avance_Periodo!$A622,BD_Seguimiento_OAP_2019!$A$2:$J$294,10,FALSE)</f>
        <v>PAI_04 - Talento Humano</v>
      </c>
      <c r="I622" s="89" t="s">
        <v>619</v>
      </c>
      <c r="J622" s="89" t="str">
        <f>VLOOKUP(Revisión_Avance_Periodo!$I622,BD_Seguimiento_OAP_2019!$L:$M,2,FALSE)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22" s="106" t="s">
        <v>8</v>
      </c>
      <c r="L622" s="172">
        <v>4.4642857142857152E-4</v>
      </c>
      <c r="M622" s="173" t="s">
        <v>112</v>
      </c>
      <c r="N622" s="190">
        <f>INDEX(BD_Seguimiento_OAP_2019!$AH$3:$AS$294,MATCH(Revisión_Avance_Periodo!$I622,BD_Seguimiento_OAP_2019!$L$3:$L$294,0),MATCH(Revisión_Avance_Periodo!$M622,BD_Seguimiento_OAP_2019!$AH$2:$AS$2,0))</f>
        <v>0</v>
      </c>
      <c r="O622" s="190">
        <f>INDEX(BD_Seguimiento_OAP_2019!$AV$3:$BG$294,MATCH(Revisión_Avance_Periodo!$I622,BD_Seguimiento_OAP_2019!$L$3:$L$294,0),MATCH(Revisión_Avance_Periodo!$M622,BD_Seguimiento_OAP_2019!$AV$2:$BG$2,0))</f>
        <v>0</v>
      </c>
      <c r="P622" s="175">
        <f t="shared" si="120"/>
        <v>0</v>
      </c>
      <c r="Q622" s="173" t="str">
        <f>VLOOKUP(P622,Tabla_Indicador_Gestion4[#All],3,TRUE)</f>
        <v>Por Ejecutar</v>
      </c>
      <c r="R622" s="229">
        <f>SUBTOTAL(9,$N$614:$N622)</f>
        <v>7</v>
      </c>
      <c r="S622" s="230">
        <f>SUBTOTAL(9,$O$614:$O622)</f>
        <v>7</v>
      </c>
      <c r="T622" s="231">
        <f>IFERROR(+Revisión_Avance_Periodo!$S622/Revisión_Avance_Periodo!$R622,0)</f>
        <v>1</v>
      </c>
      <c r="U622" s="184"/>
      <c r="V622" s="185"/>
      <c r="W622" s="183"/>
      <c r="X622" s="183"/>
      <c r="Y622" s="183"/>
      <c r="Z622" s="186"/>
      <c r="AA622" s="187"/>
    </row>
    <row r="623" spans="1:27" x14ac:dyDescent="0.25">
      <c r="A623" s="94">
        <v>52</v>
      </c>
      <c r="B623" s="96" t="str">
        <f>CONCATENATE(Revisión_Avance_Periodo!$C623,";",Revisión_Avance_Periodo!$E623,";",Revisión_Avance_Periodo!$I623)</f>
        <v>OE1;PR_10;ACT_144</v>
      </c>
      <c r="C623" s="180" t="s">
        <v>9</v>
      </c>
      <c r="D623" s="181" t="str">
        <f>VLOOKUP(Revisión_Avance_Periodo!$C623,Componentes_BD!$F$1:$G$5,2,FALSE)</f>
        <v>Fortalecer la Vigilancia.</v>
      </c>
      <c r="E623" s="119" t="s">
        <v>12</v>
      </c>
      <c r="F623" s="95">
        <v>7</v>
      </c>
      <c r="G623" s="95" t="str">
        <f>VLOOKUP(Revisión_Avance_Periodo!$A623,BD_Seguimiento_OAP_2019!$A$2:$G$294,7,FALSE)</f>
        <v>PAI</v>
      </c>
      <c r="H623" s="95" t="str">
        <f>VLOOKUP(Revisión_Avance_Periodo!$A623,BD_Seguimiento_OAP_2019!$A$2:$J$294,10,FALSE)</f>
        <v>PAI_04 - Talento Humano</v>
      </c>
      <c r="I623" s="95" t="s">
        <v>619</v>
      </c>
      <c r="J623" s="95" t="str">
        <f>VLOOKUP(Revisión_Avance_Periodo!$I623,BD_Seguimiento_OAP_2019!$L:$M,2,FALSE)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23" s="119" t="s">
        <v>8</v>
      </c>
      <c r="L623" s="172">
        <v>4.4642857142857152E-4</v>
      </c>
      <c r="M623" s="182" t="s">
        <v>113</v>
      </c>
      <c r="N623" s="190">
        <f>INDEX(BD_Seguimiento_OAP_2019!$AH$3:$AS$294,MATCH(Revisión_Avance_Periodo!$I623,BD_Seguimiento_OAP_2019!$L$3:$L$294,0),MATCH(Revisión_Avance_Periodo!$M623,BD_Seguimiento_OAP_2019!$AH$2:$AS$2,0))</f>
        <v>0</v>
      </c>
      <c r="O623" s="190">
        <f>INDEX(BD_Seguimiento_OAP_2019!$AV$3:$BG$294,MATCH(Revisión_Avance_Periodo!$I623,BD_Seguimiento_OAP_2019!$L$3:$L$294,0),MATCH(Revisión_Avance_Periodo!$M623,BD_Seguimiento_OAP_2019!$AV$2:$BG$2,0))</f>
        <v>0</v>
      </c>
      <c r="P623" s="175">
        <f t="shared" si="120"/>
        <v>0</v>
      </c>
      <c r="Q623" s="182" t="str">
        <f>VLOOKUP(P623,Tabla_Indicador_Gestion4[#All],3,TRUE)</f>
        <v>Por Ejecutar</v>
      </c>
      <c r="R623" s="229">
        <f>SUBTOTAL(9,$N$614:$N623)</f>
        <v>7</v>
      </c>
      <c r="S623" s="230">
        <f>SUBTOTAL(9,$O$614:$O623)</f>
        <v>7</v>
      </c>
      <c r="T623" s="231">
        <f>IFERROR(+Revisión_Avance_Periodo!$S623/Revisión_Avance_Periodo!$R623,0)</f>
        <v>1</v>
      </c>
      <c r="U623" s="184"/>
      <c r="V623" s="185"/>
      <c r="W623" s="183"/>
      <c r="X623" s="183"/>
      <c r="Y623" s="183"/>
      <c r="Z623" s="186"/>
      <c r="AA623" s="187"/>
    </row>
    <row r="624" spans="1:27" x14ac:dyDescent="0.25">
      <c r="A624" s="88">
        <v>52</v>
      </c>
      <c r="B624" s="91" t="str">
        <f>CONCATENATE(Revisión_Avance_Periodo!$C624,";",Revisión_Avance_Periodo!$E624,";",Revisión_Avance_Periodo!$I624)</f>
        <v>OE1;PR_10;ACT_144</v>
      </c>
      <c r="C624" s="170" t="s">
        <v>9</v>
      </c>
      <c r="D624" s="171" t="str">
        <f>VLOOKUP(Revisión_Avance_Periodo!$C624,Componentes_BD!$F$1:$G$5,2,FALSE)</f>
        <v>Fortalecer la Vigilancia.</v>
      </c>
      <c r="E624" s="106" t="s">
        <v>12</v>
      </c>
      <c r="F624" s="89">
        <v>7</v>
      </c>
      <c r="G624" s="89" t="str">
        <f>VLOOKUP(Revisión_Avance_Periodo!$A624,BD_Seguimiento_OAP_2019!$A$2:$G$294,7,FALSE)</f>
        <v>PAI</v>
      </c>
      <c r="H624" s="89" t="str">
        <f>VLOOKUP(Revisión_Avance_Periodo!$A624,BD_Seguimiento_OAP_2019!$A$2:$J$294,10,FALSE)</f>
        <v>PAI_04 - Talento Humano</v>
      </c>
      <c r="I624" s="89" t="s">
        <v>619</v>
      </c>
      <c r="J624" s="89" t="str">
        <f>VLOOKUP(Revisión_Avance_Periodo!$I624,BD_Seguimiento_OAP_2019!$L:$M,2,FALSE)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24" s="106" t="s">
        <v>8</v>
      </c>
      <c r="L624" s="172">
        <v>4.4642857142857152E-4</v>
      </c>
      <c r="M624" s="173" t="s">
        <v>114</v>
      </c>
      <c r="N624" s="190">
        <f>INDEX(BD_Seguimiento_OAP_2019!$AH$3:$AS$294,MATCH(Revisión_Avance_Periodo!$I624,BD_Seguimiento_OAP_2019!$L$3:$L$294,0),MATCH(Revisión_Avance_Periodo!$M624,BD_Seguimiento_OAP_2019!$AH$2:$AS$2,0))</f>
        <v>0</v>
      </c>
      <c r="O624" s="190">
        <f>INDEX(BD_Seguimiento_OAP_2019!$AV$3:$BG$294,MATCH(Revisión_Avance_Periodo!$I624,BD_Seguimiento_OAP_2019!$L$3:$L$294,0),MATCH(Revisión_Avance_Periodo!$M624,BD_Seguimiento_OAP_2019!$AV$2:$BG$2,0))</f>
        <v>0</v>
      </c>
      <c r="P624" s="175">
        <f t="shared" si="120"/>
        <v>0</v>
      </c>
      <c r="Q624" s="173" t="str">
        <f>VLOOKUP(P624,Tabla_Indicador_Gestion4[#All],3,TRUE)</f>
        <v>Por Ejecutar</v>
      </c>
      <c r="R624" s="229">
        <f>SUBTOTAL(9,$N$614:$N624)</f>
        <v>7</v>
      </c>
      <c r="S624" s="230">
        <f>SUBTOTAL(9,$O$614:$O624)</f>
        <v>7</v>
      </c>
      <c r="T624" s="231">
        <f>IFERROR(+Revisión_Avance_Periodo!$S624/Revisión_Avance_Periodo!$R624,0)</f>
        <v>1</v>
      </c>
      <c r="U624" s="184"/>
      <c r="V624" s="185"/>
      <c r="W624" s="183"/>
      <c r="X624" s="183"/>
      <c r="Y624" s="183"/>
      <c r="Z624" s="186"/>
      <c r="AA624" s="187"/>
    </row>
    <row r="625" spans="1:27" ht="15.75" thickBot="1" x14ac:dyDescent="0.3">
      <c r="A625" s="94">
        <v>52</v>
      </c>
      <c r="B625" s="96" t="str">
        <f>CONCATENATE(Revisión_Avance_Periodo!$C625,";",Revisión_Avance_Periodo!$E625,";",Revisión_Avance_Periodo!$I625)</f>
        <v>OE1;PR_10;ACT_144</v>
      </c>
      <c r="C625" s="180" t="s">
        <v>9</v>
      </c>
      <c r="D625" s="181" t="str">
        <f>VLOOKUP(Revisión_Avance_Periodo!$C625,Componentes_BD!$F$1:$G$5,2,FALSE)</f>
        <v>Fortalecer la Vigilancia.</v>
      </c>
      <c r="E625" s="119" t="s">
        <v>12</v>
      </c>
      <c r="F625" s="95">
        <v>7</v>
      </c>
      <c r="G625" s="95" t="str">
        <f>VLOOKUP(Revisión_Avance_Periodo!$A625,BD_Seguimiento_OAP_2019!$A$2:$G$294,7,FALSE)</f>
        <v>PAI</v>
      </c>
      <c r="H625" s="95" t="str">
        <f>VLOOKUP(Revisión_Avance_Periodo!$A625,BD_Seguimiento_OAP_2019!$A$2:$J$294,10,FALSE)</f>
        <v>PAI_04 - Talento Humano</v>
      </c>
      <c r="I625" s="95" t="s">
        <v>619</v>
      </c>
      <c r="J625" s="95" t="str">
        <f>VLOOKUP(Revisión_Avance_Periodo!$I625,BD_Seguimiento_OAP_2019!$L:$M,2,FALSE)</f>
        <v>Elaborar estadistica de caracterización de los funcionarios: Planta global y planta estructural, por grupos internos de trabajo; Tipos de vinculación, Nivel, código, grado; Cargos en vacancia definitiva o temporal por niveles; Perfiles de Empleos</v>
      </c>
      <c r="K625" s="119" t="s">
        <v>8</v>
      </c>
      <c r="L625" s="172">
        <v>4.4642857142857152E-4</v>
      </c>
      <c r="M625" s="182" t="s">
        <v>115</v>
      </c>
      <c r="N625" s="190">
        <f>INDEX(BD_Seguimiento_OAP_2019!$AH$3:$AS$294,MATCH(Revisión_Avance_Periodo!$I625,BD_Seguimiento_OAP_2019!$L$3:$L$294,0),MATCH(Revisión_Avance_Periodo!$M625,BD_Seguimiento_OAP_2019!$AH$2:$AS$2,0))</f>
        <v>0</v>
      </c>
      <c r="O625" s="190">
        <f>INDEX(BD_Seguimiento_OAP_2019!$AV$3:$BG$294,MATCH(Revisión_Avance_Periodo!$I625,BD_Seguimiento_OAP_2019!$L$3:$L$294,0),MATCH(Revisión_Avance_Periodo!$M625,BD_Seguimiento_OAP_2019!$AV$2:$BG$2,0))</f>
        <v>0</v>
      </c>
      <c r="P625" s="175">
        <f t="shared" si="120"/>
        <v>0</v>
      </c>
      <c r="Q625" s="182" t="str">
        <f>VLOOKUP(P625,Tabla_Indicador_Gestion4[#All],3,TRUE)</f>
        <v>Por Ejecutar</v>
      </c>
      <c r="R625" s="229">
        <f>SUBTOTAL(9,$N$614:$N625)</f>
        <v>7</v>
      </c>
      <c r="S625" s="230">
        <f>SUBTOTAL(9,$O$614:$O625)</f>
        <v>7</v>
      </c>
      <c r="T625" s="231">
        <f>IFERROR(+Revisión_Avance_Periodo!$S625/Revisión_Avance_Periodo!$R625,0)</f>
        <v>1</v>
      </c>
      <c r="U625" s="184"/>
      <c r="V625" s="185"/>
      <c r="W625" s="183"/>
      <c r="X625" s="183"/>
      <c r="Y625" s="183"/>
      <c r="Z625" s="186"/>
      <c r="AA625" s="187"/>
    </row>
    <row r="626" spans="1:27" x14ac:dyDescent="0.25">
      <c r="A626" s="88">
        <v>53</v>
      </c>
      <c r="B626" s="91" t="str">
        <f>CONCATENATE(Revisión_Avance_Periodo!$C626,";",Revisión_Avance_Periodo!$E626,";",Revisión_Avance_Periodo!$I626)</f>
        <v>OE1;PR_10;ACT_145</v>
      </c>
      <c r="C626" s="170" t="s">
        <v>9</v>
      </c>
      <c r="D626" s="171" t="str">
        <f>VLOOKUP(Revisión_Avance_Periodo!$C626,Componentes_BD!$F$1:$G$5,2,FALSE)</f>
        <v>Fortalecer la Vigilancia.</v>
      </c>
      <c r="E626" s="106" t="s">
        <v>12</v>
      </c>
      <c r="F626" s="89">
        <v>6</v>
      </c>
      <c r="G626" s="89" t="str">
        <f>VLOOKUP(Revisión_Avance_Periodo!$A626,BD_Seguimiento_OAP_2019!$A$2:$G$294,7,FALSE)</f>
        <v>PAI</v>
      </c>
      <c r="H626" s="89" t="str">
        <f>VLOOKUP(Revisión_Avance_Periodo!$A626,BD_Seguimiento_OAP_2019!$A$2:$J$294,10,FALSE)</f>
        <v>PAI_04 - Talento Humano</v>
      </c>
      <c r="I626" s="89" t="s">
        <v>629</v>
      </c>
      <c r="J626" s="89" t="str">
        <f>VLOOKUP(Revisión_Avance_Periodo!$I626,BD_Seguimiento_OAP_2019!$L:$M,2,FALSE)</f>
        <v>Efectuar seguimiento a  la realización del proceso de entrenamiento por parte de los jefes inmediatos</v>
      </c>
      <c r="K626" s="106" t="s">
        <v>8</v>
      </c>
      <c r="L626" s="172">
        <v>4.4642857142857152E-4</v>
      </c>
      <c r="M626" s="173" t="s">
        <v>104</v>
      </c>
      <c r="N626" s="190">
        <f>INDEX(BD_Seguimiento_OAP_2019!$AH$3:$AS$294,MATCH(Revisión_Avance_Periodo!$I626,BD_Seguimiento_OAP_2019!$L$3:$L$294,0),MATCH(Revisión_Avance_Periodo!$M626,BD_Seguimiento_OAP_2019!$AH$2:$AS$2,0))</f>
        <v>2</v>
      </c>
      <c r="O626" s="190">
        <f>INDEX(BD_Seguimiento_OAP_2019!$AV$3:$BG$294,MATCH(Revisión_Avance_Periodo!$I626,BD_Seguimiento_OAP_2019!$L$3:$L$294,0),MATCH(Revisión_Avance_Periodo!$M626,BD_Seguimiento_OAP_2019!$AV$2:$BG$2,0))</f>
        <v>2</v>
      </c>
      <c r="P626" s="189">
        <f t="shared" si="112"/>
        <v>1</v>
      </c>
      <c r="Q626" s="173" t="str">
        <f>VLOOKUP(P626,Tabla_Indicador_Gestion4[#All],3,TRUE)</f>
        <v>Culminada</v>
      </c>
      <c r="R626" s="232">
        <f>SUBTOTAL(9,$N$626:$N626)</f>
        <v>2</v>
      </c>
      <c r="S626" s="233">
        <f>SUBTOTAL(9,$O$626:$O626)</f>
        <v>2</v>
      </c>
      <c r="T626" s="234">
        <f>IFERROR(+Revisión_Avance_Periodo!$S626/Revisión_Avance_Periodo!$R626,0)</f>
        <v>1</v>
      </c>
      <c r="U626" s="191">
        <f>SUBTOTAL(9,N626:N637)</f>
        <v>13</v>
      </c>
      <c r="V626" s="192">
        <f>SUBTOTAL(9,O626:O637)</f>
        <v>13</v>
      </c>
      <c r="W626" s="176">
        <f t="shared" ref="W626" si="121">+V626/U626</f>
        <v>1</v>
      </c>
      <c r="X626" s="176"/>
      <c r="Y626" s="176">
        <f>100%-Revisión_Avance_Periodo!$W626</f>
        <v>0</v>
      </c>
      <c r="Z626" s="178" t="str">
        <f>VLOOKUP(W626,Tabla_Indicador_Gestion4[],3,TRUE)</f>
        <v>Culminada</v>
      </c>
      <c r="AA626" s="179">
        <f>Revisión_Avance_Periodo!$W626*Revisión_Avance_Periodo!$L626</f>
        <v>4.4642857142857152E-4</v>
      </c>
    </row>
    <row r="627" spans="1:27" x14ac:dyDescent="0.25">
      <c r="A627" s="94">
        <v>53</v>
      </c>
      <c r="B627" s="96" t="str">
        <f>CONCATENATE(Revisión_Avance_Periodo!$C627,";",Revisión_Avance_Periodo!$E627,";",Revisión_Avance_Periodo!$I627)</f>
        <v>OE1;PR_10;ACT_145</v>
      </c>
      <c r="C627" s="180" t="s">
        <v>9</v>
      </c>
      <c r="D627" s="181" t="str">
        <f>VLOOKUP(Revisión_Avance_Periodo!$C627,Componentes_BD!$F$1:$G$5,2,FALSE)</f>
        <v>Fortalecer la Vigilancia.</v>
      </c>
      <c r="E627" s="119" t="s">
        <v>12</v>
      </c>
      <c r="F627" s="95">
        <v>6</v>
      </c>
      <c r="G627" s="95" t="str">
        <f>VLOOKUP(Revisión_Avance_Periodo!$A627,BD_Seguimiento_OAP_2019!$A$2:$G$294,7,FALSE)</f>
        <v>PAI</v>
      </c>
      <c r="H627" s="95" t="str">
        <f>VLOOKUP(Revisión_Avance_Periodo!$A627,BD_Seguimiento_OAP_2019!$A$2:$J$294,10,FALSE)</f>
        <v>PAI_04 - Talento Humano</v>
      </c>
      <c r="I627" s="95" t="s">
        <v>629</v>
      </c>
      <c r="J627" s="95" t="str">
        <f>VLOOKUP(Revisión_Avance_Periodo!$I627,BD_Seguimiento_OAP_2019!$L:$M,2,FALSE)</f>
        <v>Efectuar seguimiento a  la realización del proceso de entrenamiento por parte de los jefes inmediatos</v>
      </c>
      <c r="K627" s="119" t="s">
        <v>8</v>
      </c>
      <c r="L627" s="172">
        <v>4.4642857142857152E-4</v>
      </c>
      <c r="M627" s="182" t="s">
        <v>105</v>
      </c>
      <c r="N627" s="190">
        <f>INDEX(BD_Seguimiento_OAP_2019!$AH$3:$AS$294,MATCH(Revisión_Avance_Periodo!$I627,BD_Seguimiento_OAP_2019!$L$3:$L$294,0),MATCH(Revisión_Avance_Periodo!$M627,BD_Seguimiento_OAP_2019!$AH$2:$AS$2,0))</f>
        <v>0</v>
      </c>
      <c r="O627" s="190">
        <f>INDEX(BD_Seguimiento_OAP_2019!$AV$3:$BG$294,MATCH(Revisión_Avance_Periodo!$I627,BD_Seguimiento_OAP_2019!$L$3:$L$294,0),MATCH(Revisión_Avance_Periodo!$M627,BD_Seguimiento_OAP_2019!$AV$2:$BG$2,0))</f>
        <v>0</v>
      </c>
      <c r="P627" s="175">
        <f>IFERROR((O627/N627),0)</f>
        <v>0</v>
      </c>
      <c r="Q627" s="182" t="str">
        <f>VLOOKUP(P627,Tabla_Indicador_Gestion4[#All],3,TRUE)</f>
        <v>Por Ejecutar</v>
      </c>
      <c r="R627" s="229">
        <f>SUBTOTAL(9,$N$626:$N627)</f>
        <v>2</v>
      </c>
      <c r="S627" s="230">
        <f>SUBTOTAL(9,$O$626:$O627)</f>
        <v>2</v>
      </c>
      <c r="T627" s="231">
        <f>IFERROR(+Revisión_Avance_Periodo!$S627/Revisión_Avance_Periodo!$R627,0)</f>
        <v>1</v>
      </c>
      <c r="U627" s="184"/>
      <c r="V627" s="185"/>
      <c r="W627" s="183"/>
      <c r="X627" s="183"/>
      <c r="Y627" s="183"/>
      <c r="Z627" s="186"/>
      <c r="AA627" s="187"/>
    </row>
    <row r="628" spans="1:27" x14ac:dyDescent="0.25">
      <c r="A628" s="88">
        <v>53</v>
      </c>
      <c r="B628" s="91" t="str">
        <f>CONCATENATE(Revisión_Avance_Periodo!$C628,";",Revisión_Avance_Periodo!$E628,";",Revisión_Avance_Periodo!$I628)</f>
        <v>OE1;PR_10;ACT_145</v>
      </c>
      <c r="C628" s="170" t="s">
        <v>9</v>
      </c>
      <c r="D628" s="171" t="str">
        <f>VLOOKUP(Revisión_Avance_Periodo!$C628,Componentes_BD!$F$1:$G$5,2,FALSE)</f>
        <v>Fortalecer la Vigilancia.</v>
      </c>
      <c r="E628" s="106" t="s">
        <v>12</v>
      </c>
      <c r="F628" s="89">
        <v>6</v>
      </c>
      <c r="G628" s="89" t="str">
        <f>VLOOKUP(Revisión_Avance_Periodo!$A628,BD_Seguimiento_OAP_2019!$A$2:$G$294,7,FALSE)</f>
        <v>PAI</v>
      </c>
      <c r="H628" s="89" t="str">
        <f>VLOOKUP(Revisión_Avance_Periodo!$A628,BD_Seguimiento_OAP_2019!$A$2:$J$294,10,FALSE)</f>
        <v>PAI_04 - Talento Humano</v>
      </c>
      <c r="I628" s="89" t="s">
        <v>629</v>
      </c>
      <c r="J628" s="89" t="str">
        <f>VLOOKUP(Revisión_Avance_Periodo!$I628,BD_Seguimiento_OAP_2019!$L:$M,2,FALSE)</f>
        <v>Efectuar seguimiento a  la realización del proceso de entrenamiento por parte de los jefes inmediatos</v>
      </c>
      <c r="K628" s="106" t="s">
        <v>8</v>
      </c>
      <c r="L628" s="172">
        <v>4.4642857142857152E-4</v>
      </c>
      <c r="M628" s="173" t="s">
        <v>106</v>
      </c>
      <c r="N628" s="190">
        <f>INDEX(BD_Seguimiento_OAP_2019!$AH$3:$AS$294,MATCH(Revisión_Avance_Periodo!$I628,BD_Seguimiento_OAP_2019!$L$3:$L$294,0),MATCH(Revisión_Avance_Periodo!$M628,BD_Seguimiento_OAP_2019!$AH$2:$AS$2,0))</f>
        <v>1</v>
      </c>
      <c r="O628" s="190">
        <f>INDEX(BD_Seguimiento_OAP_2019!$AV$3:$BG$294,MATCH(Revisión_Avance_Periodo!$I628,BD_Seguimiento_OAP_2019!$L$3:$L$294,0),MATCH(Revisión_Avance_Periodo!$M628,BD_Seguimiento_OAP_2019!$AV$2:$BG$2,0))</f>
        <v>1</v>
      </c>
      <c r="P628" s="189">
        <f t="shared" si="112"/>
        <v>1</v>
      </c>
      <c r="Q628" s="173" t="str">
        <f>VLOOKUP(P628,Tabla_Indicador_Gestion4[#All],3,TRUE)</f>
        <v>Culminada</v>
      </c>
      <c r="R628" s="229">
        <f>SUBTOTAL(9,$N$626:$N628)</f>
        <v>3</v>
      </c>
      <c r="S628" s="230">
        <f>SUBTOTAL(9,$O$626:$O628)</f>
        <v>3</v>
      </c>
      <c r="T628" s="231">
        <f>IFERROR(+Revisión_Avance_Periodo!$S628/Revisión_Avance_Periodo!$R628,0)</f>
        <v>1</v>
      </c>
      <c r="U628" s="184"/>
      <c r="V628" s="185"/>
      <c r="W628" s="183"/>
      <c r="X628" s="183"/>
      <c r="Y628" s="183"/>
      <c r="Z628" s="186"/>
      <c r="AA628" s="187"/>
    </row>
    <row r="629" spans="1:27" x14ac:dyDescent="0.25">
      <c r="A629" s="94">
        <v>53</v>
      </c>
      <c r="B629" s="96" t="str">
        <f>CONCATENATE(Revisión_Avance_Periodo!$C629,";",Revisión_Avance_Periodo!$E629,";",Revisión_Avance_Periodo!$I629)</f>
        <v>OE1;PR_10;ACT_145</v>
      </c>
      <c r="C629" s="180" t="s">
        <v>9</v>
      </c>
      <c r="D629" s="181" t="str">
        <f>VLOOKUP(Revisión_Avance_Periodo!$C629,Componentes_BD!$F$1:$G$5,2,FALSE)</f>
        <v>Fortalecer la Vigilancia.</v>
      </c>
      <c r="E629" s="119" t="s">
        <v>12</v>
      </c>
      <c r="F629" s="95">
        <v>6</v>
      </c>
      <c r="G629" s="95" t="str">
        <f>VLOOKUP(Revisión_Avance_Periodo!$A629,BD_Seguimiento_OAP_2019!$A$2:$G$294,7,FALSE)</f>
        <v>PAI</v>
      </c>
      <c r="H629" s="95" t="str">
        <f>VLOOKUP(Revisión_Avance_Periodo!$A629,BD_Seguimiento_OAP_2019!$A$2:$J$294,10,FALSE)</f>
        <v>PAI_04 - Talento Humano</v>
      </c>
      <c r="I629" s="95" t="s">
        <v>629</v>
      </c>
      <c r="J629" s="95" t="str">
        <f>VLOOKUP(Revisión_Avance_Periodo!$I629,BD_Seguimiento_OAP_2019!$L:$M,2,FALSE)</f>
        <v>Efectuar seguimiento a  la realización del proceso de entrenamiento por parte de los jefes inmediatos</v>
      </c>
      <c r="K629" s="119" t="s">
        <v>8</v>
      </c>
      <c r="L629" s="172">
        <v>4.4642857142857152E-4</v>
      </c>
      <c r="M629" s="182" t="s">
        <v>107</v>
      </c>
      <c r="N629" s="190">
        <f>INDEX(BD_Seguimiento_OAP_2019!$AH$3:$AS$294,MATCH(Revisión_Avance_Periodo!$I629,BD_Seguimiento_OAP_2019!$L$3:$L$294,0),MATCH(Revisión_Avance_Periodo!$M629,BD_Seguimiento_OAP_2019!$AH$2:$AS$2,0))</f>
        <v>0</v>
      </c>
      <c r="O629" s="190">
        <f>INDEX(BD_Seguimiento_OAP_2019!$AV$3:$BG$294,MATCH(Revisión_Avance_Periodo!$I629,BD_Seguimiento_OAP_2019!$L$3:$L$294,0),MATCH(Revisión_Avance_Periodo!$M629,BD_Seguimiento_OAP_2019!$AV$2:$BG$2,0))</f>
        <v>0</v>
      </c>
      <c r="P629" s="175">
        <f t="shared" ref="P629:P637" si="122">IFERROR((O629/N629),0)</f>
        <v>0</v>
      </c>
      <c r="Q629" s="182" t="str">
        <f>VLOOKUP(P629,Tabla_Indicador_Gestion4[#All],3,TRUE)</f>
        <v>Por Ejecutar</v>
      </c>
      <c r="R629" s="229">
        <f>SUBTOTAL(9,$N$626:$N629)</f>
        <v>3</v>
      </c>
      <c r="S629" s="230">
        <f>SUBTOTAL(9,$O$626:$O629)</f>
        <v>3</v>
      </c>
      <c r="T629" s="231">
        <f>IFERROR(+Revisión_Avance_Periodo!$S629/Revisión_Avance_Periodo!$R629,0)</f>
        <v>1</v>
      </c>
      <c r="U629" s="184"/>
      <c r="V629" s="185"/>
      <c r="W629" s="183"/>
      <c r="X629" s="183"/>
      <c r="Y629" s="183"/>
      <c r="Z629" s="186"/>
      <c r="AA629" s="187"/>
    </row>
    <row r="630" spans="1:27" x14ac:dyDescent="0.25">
      <c r="A630" s="88">
        <v>53</v>
      </c>
      <c r="B630" s="91" t="str">
        <f>CONCATENATE(Revisión_Avance_Periodo!$C630,";",Revisión_Avance_Periodo!$E630,";",Revisión_Avance_Periodo!$I630)</f>
        <v>OE1;PR_10;ACT_145</v>
      </c>
      <c r="C630" s="170" t="s">
        <v>9</v>
      </c>
      <c r="D630" s="171" t="str">
        <f>VLOOKUP(Revisión_Avance_Periodo!$C630,Componentes_BD!$F$1:$G$5,2,FALSE)</f>
        <v>Fortalecer la Vigilancia.</v>
      </c>
      <c r="E630" s="106" t="s">
        <v>12</v>
      </c>
      <c r="F630" s="89">
        <v>6</v>
      </c>
      <c r="G630" s="89" t="str">
        <f>VLOOKUP(Revisión_Avance_Periodo!$A630,BD_Seguimiento_OAP_2019!$A$2:$G$294,7,FALSE)</f>
        <v>PAI</v>
      </c>
      <c r="H630" s="89" t="str">
        <f>VLOOKUP(Revisión_Avance_Periodo!$A630,BD_Seguimiento_OAP_2019!$A$2:$J$294,10,FALSE)</f>
        <v>PAI_04 - Talento Humano</v>
      </c>
      <c r="I630" s="89" t="s">
        <v>629</v>
      </c>
      <c r="J630" s="89" t="str">
        <f>VLOOKUP(Revisión_Avance_Periodo!$I630,BD_Seguimiento_OAP_2019!$L:$M,2,FALSE)</f>
        <v>Efectuar seguimiento a  la realización del proceso de entrenamiento por parte de los jefes inmediatos</v>
      </c>
      <c r="K630" s="106" t="s">
        <v>8</v>
      </c>
      <c r="L630" s="172">
        <v>4.4642857142857152E-4</v>
      </c>
      <c r="M630" s="173" t="s">
        <v>108</v>
      </c>
      <c r="N630" s="190">
        <f>INDEX(BD_Seguimiento_OAP_2019!$AH$3:$AS$294,MATCH(Revisión_Avance_Periodo!$I630,BD_Seguimiento_OAP_2019!$L$3:$L$294,0),MATCH(Revisión_Avance_Periodo!$M630,BD_Seguimiento_OAP_2019!$AH$2:$AS$2,0))</f>
        <v>0</v>
      </c>
      <c r="O630" s="190">
        <f>INDEX(BD_Seguimiento_OAP_2019!$AV$3:$BG$294,MATCH(Revisión_Avance_Periodo!$I630,BD_Seguimiento_OAP_2019!$L$3:$L$294,0),MATCH(Revisión_Avance_Periodo!$M630,BD_Seguimiento_OAP_2019!$AV$2:$BG$2,0))</f>
        <v>0</v>
      </c>
      <c r="P630" s="175">
        <f t="shared" si="122"/>
        <v>0</v>
      </c>
      <c r="Q630" s="173" t="str">
        <f>VLOOKUP(P630,Tabla_Indicador_Gestion4[#All],3,TRUE)</f>
        <v>Por Ejecutar</v>
      </c>
      <c r="R630" s="229">
        <f>SUBTOTAL(9,$N$626:$N630)</f>
        <v>3</v>
      </c>
      <c r="S630" s="230">
        <f>SUBTOTAL(9,$O$626:$O630)</f>
        <v>3</v>
      </c>
      <c r="T630" s="231">
        <f>IFERROR(+Revisión_Avance_Periodo!$S630/Revisión_Avance_Periodo!$R630,0)</f>
        <v>1</v>
      </c>
      <c r="U630" s="184"/>
      <c r="V630" s="185"/>
      <c r="W630" s="183"/>
      <c r="X630" s="183"/>
      <c r="Y630" s="183"/>
      <c r="Z630" s="186"/>
      <c r="AA630" s="187"/>
    </row>
    <row r="631" spans="1:27" x14ac:dyDescent="0.25">
      <c r="A631" s="94">
        <v>53</v>
      </c>
      <c r="B631" s="96" t="str">
        <f>CONCATENATE(Revisión_Avance_Periodo!$C631,";",Revisión_Avance_Periodo!$E631,";",Revisión_Avance_Periodo!$I631)</f>
        <v>OE1;PR_10;ACT_145</v>
      </c>
      <c r="C631" s="180" t="s">
        <v>9</v>
      </c>
      <c r="D631" s="181" t="str">
        <f>VLOOKUP(Revisión_Avance_Periodo!$C631,Componentes_BD!$F$1:$G$5,2,FALSE)</f>
        <v>Fortalecer la Vigilancia.</v>
      </c>
      <c r="E631" s="119" t="s">
        <v>12</v>
      </c>
      <c r="F631" s="95">
        <v>6</v>
      </c>
      <c r="G631" s="95" t="str">
        <f>VLOOKUP(Revisión_Avance_Periodo!$A631,BD_Seguimiento_OAP_2019!$A$2:$G$294,7,FALSE)</f>
        <v>PAI</v>
      </c>
      <c r="H631" s="95" t="str">
        <f>VLOOKUP(Revisión_Avance_Periodo!$A631,BD_Seguimiento_OAP_2019!$A$2:$J$294,10,FALSE)</f>
        <v>PAI_04 - Talento Humano</v>
      </c>
      <c r="I631" s="95" t="s">
        <v>629</v>
      </c>
      <c r="J631" s="95" t="str">
        <f>VLOOKUP(Revisión_Avance_Periodo!$I631,BD_Seguimiento_OAP_2019!$L:$M,2,FALSE)</f>
        <v>Efectuar seguimiento a  la realización del proceso de entrenamiento por parte de los jefes inmediatos</v>
      </c>
      <c r="K631" s="119" t="s">
        <v>8</v>
      </c>
      <c r="L631" s="172">
        <v>4.4642857142857152E-4</v>
      </c>
      <c r="M631" s="182" t="s">
        <v>109</v>
      </c>
      <c r="N631" s="190">
        <f>INDEX(BD_Seguimiento_OAP_2019!$AH$3:$AS$294,MATCH(Revisión_Avance_Periodo!$I631,BD_Seguimiento_OAP_2019!$L$3:$L$294,0),MATCH(Revisión_Avance_Periodo!$M631,BD_Seguimiento_OAP_2019!$AH$2:$AS$2,0))</f>
        <v>10</v>
      </c>
      <c r="O631" s="190">
        <f>INDEX(BD_Seguimiento_OAP_2019!$AV$3:$BG$294,MATCH(Revisión_Avance_Periodo!$I631,BD_Seguimiento_OAP_2019!$L$3:$L$294,0),MATCH(Revisión_Avance_Periodo!$M631,BD_Seguimiento_OAP_2019!$AV$2:$BG$2,0))</f>
        <v>10</v>
      </c>
      <c r="P631" s="175">
        <f t="shared" si="122"/>
        <v>1</v>
      </c>
      <c r="Q631" s="182" t="str">
        <f>VLOOKUP(P631,Tabla_Indicador_Gestion4[#All],3,TRUE)</f>
        <v>Culminada</v>
      </c>
      <c r="R631" s="229">
        <f>SUBTOTAL(9,$N$626:$N631)</f>
        <v>13</v>
      </c>
      <c r="S631" s="230">
        <f>SUBTOTAL(9,$O$626:$O631)</f>
        <v>13</v>
      </c>
      <c r="T631" s="231">
        <f>IFERROR(+Revisión_Avance_Periodo!$S631/Revisión_Avance_Periodo!$R631,0)</f>
        <v>1</v>
      </c>
      <c r="U631" s="184"/>
      <c r="V631" s="185"/>
      <c r="W631" s="183"/>
      <c r="X631" s="183"/>
      <c r="Y631" s="183"/>
      <c r="Z631" s="186"/>
      <c r="AA631" s="187"/>
    </row>
    <row r="632" spans="1:27" x14ac:dyDescent="0.25">
      <c r="A632" s="88">
        <v>53</v>
      </c>
      <c r="B632" s="91" t="str">
        <f>CONCATENATE(Revisión_Avance_Periodo!$C632,";",Revisión_Avance_Periodo!$E632,";",Revisión_Avance_Periodo!$I632)</f>
        <v>OE1;PR_10;ACT_145</v>
      </c>
      <c r="C632" s="170" t="s">
        <v>9</v>
      </c>
      <c r="D632" s="171" t="str">
        <f>VLOOKUP(Revisión_Avance_Periodo!$C632,Componentes_BD!$F$1:$G$5,2,FALSE)</f>
        <v>Fortalecer la Vigilancia.</v>
      </c>
      <c r="E632" s="106" t="s">
        <v>12</v>
      </c>
      <c r="F632" s="89">
        <v>6</v>
      </c>
      <c r="G632" s="89" t="str">
        <f>VLOOKUP(Revisión_Avance_Periodo!$A632,BD_Seguimiento_OAP_2019!$A$2:$G$294,7,FALSE)</f>
        <v>PAI</v>
      </c>
      <c r="H632" s="89" t="str">
        <f>VLOOKUP(Revisión_Avance_Periodo!$A632,BD_Seguimiento_OAP_2019!$A$2:$J$294,10,FALSE)</f>
        <v>PAI_04 - Talento Humano</v>
      </c>
      <c r="I632" s="89" t="s">
        <v>629</v>
      </c>
      <c r="J632" s="89" t="str">
        <f>VLOOKUP(Revisión_Avance_Periodo!$I632,BD_Seguimiento_OAP_2019!$L:$M,2,FALSE)</f>
        <v>Efectuar seguimiento a  la realización del proceso de entrenamiento por parte de los jefes inmediatos</v>
      </c>
      <c r="K632" s="106" t="s">
        <v>8</v>
      </c>
      <c r="L632" s="172">
        <v>4.4642857142857152E-4</v>
      </c>
      <c r="M632" s="173" t="s">
        <v>110</v>
      </c>
      <c r="N632" s="190">
        <f>INDEX(BD_Seguimiento_OAP_2019!$AH$3:$AS$294,MATCH(Revisión_Avance_Periodo!$I632,BD_Seguimiento_OAP_2019!$L$3:$L$294,0),MATCH(Revisión_Avance_Periodo!$M632,BD_Seguimiento_OAP_2019!$AH$2:$AS$2,0))</f>
        <v>0</v>
      </c>
      <c r="O632" s="190">
        <f>INDEX(BD_Seguimiento_OAP_2019!$AV$3:$BG$294,MATCH(Revisión_Avance_Periodo!$I632,BD_Seguimiento_OAP_2019!$L$3:$L$294,0),MATCH(Revisión_Avance_Periodo!$M632,BD_Seguimiento_OAP_2019!$AV$2:$BG$2,0))</f>
        <v>0</v>
      </c>
      <c r="P632" s="175">
        <f t="shared" si="122"/>
        <v>0</v>
      </c>
      <c r="Q632" s="173" t="str">
        <f>VLOOKUP(P632,Tabla_Indicador_Gestion4[#All],3,TRUE)</f>
        <v>Por Ejecutar</v>
      </c>
      <c r="R632" s="229">
        <f>SUBTOTAL(9,$N$626:$N632)</f>
        <v>13</v>
      </c>
      <c r="S632" s="230">
        <f>SUBTOTAL(9,$O$626:$O632)</f>
        <v>13</v>
      </c>
      <c r="T632" s="231">
        <f>IFERROR(+Revisión_Avance_Periodo!$S632/Revisión_Avance_Periodo!$R632,0)</f>
        <v>1</v>
      </c>
      <c r="U632" s="184"/>
      <c r="V632" s="185"/>
      <c r="W632" s="183"/>
      <c r="X632" s="183"/>
      <c r="Y632" s="183"/>
      <c r="Z632" s="186"/>
      <c r="AA632" s="187"/>
    </row>
    <row r="633" spans="1:27" x14ac:dyDescent="0.25">
      <c r="A633" s="94">
        <v>53</v>
      </c>
      <c r="B633" s="96" t="str">
        <f>CONCATENATE(Revisión_Avance_Periodo!$C633,";",Revisión_Avance_Periodo!$E633,";",Revisión_Avance_Periodo!$I633)</f>
        <v>OE1;PR_10;ACT_145</v>
      </c>
      <c r="C633" s="180" t="s">
        <v>9</v>
      </c>
      <c r="D633" s="181" t="str">
        <f>VLOOKUP(Revisión_Avance_Periodo!$C633,Componentes_BD!$F$1:$G$5,2,FALSE)</f>
        <v>Fortalecer la Vigilancia.</v>
      </c>
      <c r="E633" s="119" t="s">
        <v>12</v>
      </c>
      <c r="F633" s="95">
        <v>6</v>
      </c>
      <c r="G633" s="95" t="str">
        <f>VLOOKUP(Revisión_Avance_Periodo!$A633,BD_Seguimiento_OAP_2019!$A$2:$G$294,7,FALSE)</f>
        <v>PAI</v>
      </c>
      <c r="H633" s="95" t="str">
        <f>VLOOKUP(Revisión_Avance_Periodo!$A633,BD_Seguimiento_OAP_2019!$A$2:$J$294,10,FALSE)</f>
        <v>PAI_04 - Talento Humano</v>
      </c>
      <c r="I633" s="95" t="s">
        <v>629</v>
      </c>
      <c r="J633" s="95" t="str">
        <f>VLOOKUP(Revisión_Avance_Periodo!$I633,BD_Seguimiento_OAP_2019!$L:$M,2,FALSE)</f>
        <v>Efectuar seguimiento a  la realización del proceso de entrenamiento por parte de los jefes inmediatos</v>
      </c>
      <c r="K633" s="119" t="s">
        <v>8</v>
      </c>
      <c r="L633" s="172">
        <v>4.4642857142857152E-4</v>
      </c>
      <c r="M633" s="182" t="s">
        <v>111</v>
      </c>
      <c r="N633" s="190">
        <f>INDEX(BD_Seguimiento_OAP_2019!$AH$3:$AS$294,MATCH(Revisión_Avance_Periodo!$I633,BD_Seguimiento_OAP_2019!$L$3:$L$294,0),MATCH(Revisión_Avance_Periodo!$M633,BD_Seguimiento_OAP_2019!$AH$2:$AS$2,0))</f>
        <v>0</v>
      </c>
      <c r="O633" s="190">
        <f>INDEX(BD_Seguimiento_OAP_2019!$AV$3:$BG$294,MATCH(Revisión_Avance_Periodo!$I633,BD_Seguimiento_OAP_2019!$L$3:$L$294,0),MATCH(Revisión_Avance_Periodo!$M633,BD_Seguimiento_OAP_2019!$AV$2:$BG$2,0))</f>
        <v>0</v>
      </c>
      <c r="P633" s="175">
        <f t="shared" si="122"/>
        <v>0</v>
      </c>
      <c r="Q633" s="182" t="str">
        <f>VLOOKUP(P633,Tabla_Indicador_Gestion4[#All],3,TRUE)</f>
        <v>Por Ejecutar</v>
      </c>
      <c r="R633" s="229">
        <f>SUBTOTAL(9,$N$626:$N633)</f>
        <v>13</v>
      </c>
      <c r="S633" s="230">
        <f>SUBTOTAL(9,$O$626:$O633)</f>
        <v>13</v>
      </c>
      <c r="T633" s="231">
        <f>IFERROR(+Revisión_Avance_Periodo!$S633/Revisión_Avance_Periodo!$R633,0)</f>
        <v>1</v>
      </c>
      <c r="U633" s="184"/>
      <c r="V633" s="185"/>
      <c r="W633" s="183"/>
      <c r="X633" s="183"/>
      <c r="Y633" s="183"/>
      <c r="Z633" s="186"/>
      <c r="AA633" s="187"/>
    </row>
    <row r="634" spans="1:27" x14ac:dyDescent="0.25">
      <c r="A634" s="88">
        <v>53</v>
      </c>
      <c r="B634" s="91" t="str">
        <f>CONCATENATE(Revisión_Avance_Periodo!$C634,";",Revisión_Avance_Periodo!$E634,";",Revisión_Avance_Periodo!$I634)</f>
        <v>OE1;PR_10;ACT_145</v>
      </c>
      <c r="C634" s="170" t="s">
        <v>9</v>
      </c>
      <c r="D634" s="171" t="str">
        <f>VLOOKUP(Revisión_Avance_Periodo!$C634,Componentes_BD!$F$1:$G$5,2,FALSE)</f>
        <v>Fortalecer la Vigilancia.</v>
      </c>
      <c r="E634" s="106" t="s">
        <v>12</v>
      </c>
      <c r="F634" s="89">
        <v>6</v>
      </c>
      <c r="G634" s="89" t="str">
        <f>VLOOKUP(Revisión_Avance_Periodo!$A634,BD_Seguimiento_OAP_2019!$A$2:$G$294,7,FALSE)</f>
        <v>PAI</v>
      </c>
      <c r="H634" s="89" t="str">
        <f>VLOOKUP(Revisión_Avance_Periodo!$A634,BD_Seguimiento_OAP_2019!$A$2:$J$294,10,FALSE)</f>
        <v>PAI_04 - Talento Humano</v>
      </c>
      <c r="I634" s="89" t="s">
        <v>629</v>
      </c>
      <c r="J634" s="89" t="str">
        <f>VLOOKUP(Revisión_Avance_Periodo!$I634,BD_Seguimiento_OAP_2019!$L:$M,2,FALSE)</f>
        <v>Efectuar seguimiento a  la realización del proceso de entrenamiento por parte de los jefes inmediatos</v>
      </c>
      <c r="K634" s="106" t="s">
        <v>8</v>
      </c>
      <c r="L634" s="172">
        <v>4.4642857142857152E-4</v>
      </c>
      <c r="M634" s="173" t="s">
        <v>112</v>
      </c>
      <c r="N634" s="190">
        <f>INDEX(BD_Seguimiento_OAP_2019!$AH$3:$AS$294,MATCH(Revisión_Avance_Periodo!$I634,BD_Seguimiento_OAP_2019!$L$3:$L$294,0),MATCH(Revisión_Avance_Periodo!$M634,BD_Seguimiento_OAP_2019!$AH$2:$AS$2,0))</f>
        <v>0</v>
      </c>
      <c r="O634" s="190">
        <f>INDEX(BD_Seguimiento_OAP_2019!$AV$3:$BG$294,MATCH(Revisión_Avance_Periodo!$I634,BD_Seguimiento_OAP_2019!$L$3:$L$294,0),MATCH(Revisión_Avance_Periodo!$M634,BD_Seguimiento_OAP_2019!$AV$2:$BG$2,0))</f>
        <v>0</v>
      </c>
      <c r="P634" s="175">
        <f t="shared" si="122"/>
        <v>0</v>
      </c>
      <c r="Q634" s="173" t="str">
        <f>VLOOKUP(P634,Tabla_Indicador_Gestion4[#All],3,TRUE)</f>
        <v>Por Ejecutar</v>
      </c>
      <c r="R634" s="229">
        <f>SUBTOTAL(9,$N$626:$N634)</f>
        <v>13</v>
      </c>
      <c r="S634" s="230">
        <f>SUBTOTAL(9,$O$626:$O634)</f>
        <v>13</v>
      </c>
      <c r="T634" s="231">
        <f>IFERROR(+Revisión_Avance_Periodo!$S634/Revisión_Avance_Periodo!$R634,0)</f>
        <v>1</v>
      </c>
      <c r="U634" s="184"/>
      <c r="V634" s="185"/>
      <c r="W634" s="183"/>
      <c r="X634" s="183"/>
      <c r="Y634" s="183"/>
      <c r="Z634" s="186"/>
      <c r="AA634" s="187"/>
    </row>
    <row r="635" spans="1:27" x14ac:dyDescent="0.25">
      <c r="A635" s="94">
        <v>53</v>
      </c>
      <c r="B635" s="96" t="str">
        <f>CONCATENATE(Revisión_Avance_Periodo!$C635,";",Revisión_Avance_Periodo!$E635,";",Revisión_Avance_Periodo!$I635)</f>
        <v>OE1;PR_10;ACT_145</v>
      </c>
      <c r="C635" s="180" t="s">
        <v>9</v>
      </c>
      <c r="D635" s="181" t="str">
        <f>VLOOKUP(Revisión_Avance_Periodo!$C635,Componentes_BD!$F$1:$G$5,2,FALSE)</f>
        <v>Fortalecer la Vigilancia.</v>
      </c>
      <c r="E635" s="119" t="s">
        <v>12</v>
      </c>
      <c r="F635" s="95">
        <v>6</v>
      </c>
      <c r="G635" s="95" t="str">
        <f>VLOOKUP(Revisión_Avance_Periodo!$A635,BD_Seguimiento_OAP_2019!$A$2:$G$294,7,FALSE)</f>
        <v>PAI</v>
      </c>
      <c r="H635" s="95" t="str">
        <f>VLOOKUP(Revisión_Avance_Periodo!$A635,BD_Seguimiento_OAP_2019!$A$2:$J$294,10,FALSE)</f>
        <v>PAI_04 - Talento Humano</v>
      </c>
      <c r="I635" s="95" t="s">
        <v>629</v>
      </c>
      <c r="J635" s="95" t="str">
        <f>VLOOKUP(Revisión_Avance_Periodo!$I635,BD_Seguimiento_OAP_2019!$L:$M,2,FALSE)</f>
        <v>Efectuar seguimiento a  la realización del proceso de entrenamiento por parte de los jefes inmediatos</v>
      </c>
      <c r="K635" s="119" t="s">
        <v>8</v>
      </c>
      <c r="L635" s="172">
        <v>4.4642857142857152E-4</v>
      </c>
      <c r="M635" s="182" t="s">
        <v>113</v>
      </c>
      <c r="N635" s="190">
        <f>INDEX(BD_Seguimiento_OAP_2019!$AH$3:$AS$294,MATCH(Revisión_Avance_Periodo!$I635,BD_Seguimiento_OAP_2019!$L$3:$L$294,0),MATCH(Revisión_Avance_Periodo!$M635,BD_Seguimiento_OAP_2019!$AH$2:$AS$2,0))</f>
        <v>0</v>
      </c>
      <c r="O635" s="190">
        <f>INDEX(BD_Seguimiento_OAP_2019!$AV$3:$BG$294,MATCH(Revisión_Avance_Periodo!$I635,BD_Seguimiento_OAP_2019!$L$3:$L$294,0),MATCH(Revisión_Avance_Periodo!$M635,BD_Seguimiento_OAP_2019!$AV$2:$BG$2,0))</f>
        <v>0</v>
      </c>
      <c r="P635" s="175">
        <f t="shared" si="122"/>
        <v>0</v>
      </c>
      <c r="Q635" s="182" t="str">
        <f>VLOOKUP(P635,Tabla_Indicador_Gestion4[#All],3,TRUE)</f>
        <v>Por Ejecutar</v>
      </c>
      <c r="R635" s="229">
        <f>SUBTOTAL(9,$N$626:$N635)</f>
        <v>13</v>
      </c>
      <c r="S635" s="230">
        <f>SUBTOTAL(9,$O$626:$O635)</f>
        <v>13</v>
      </c>
      <c r="T635" s="231">
        <f>IFERROR(+Revisión_Avance_Periodo!$S635/Revisión_Avance_Periodo!$R635,0)</f>
        <v>1</v>
      </c>
      <c r="U635" s="184"/>
      <c r="V635" s="185"/>
      <c r="W635" s="183"/>
      <c r="X635" s="183"/>
      <c r="Y635" s="183"/>
      <c r="Z635" s="186"/>
      <c r="AA635" s="187"/>
    </row>
    <row r="636" spans="1:27" x14ac:dyDescent="0.25">
      <c r="A636" s="88">
        <v>53</v>
      </c>
      <c r="B636" s="91" t="str">
        <f>CONCATENATE(Revisión_Avance_Periodo!$C636,";",Revisión_Avance_Periodo!$E636,";",Revisión_Avance_Periodo!$I636)</f>
        <v>OE1;PR_10;ACT_145</v>
      </c>
      <c r="C636" s="170" t="s">
        <v>9</v>
      </c>
      <c r="D636" s="171" t="str">
        <f>VLOOKUP(Revisión_Avance_Periodo!$C636,Componentes_BD!$F$1:$G$5,2,FALSE)</f>
        <v>Fortalecer la Vigilancia.</v>
      </c>
      <c r="E636" s="106" t="s">
        <v>12</v>
      </c>
      <c r="F636" s="89">
        <v>6</v>
      </c>
      <c r="G636" s="89" t="str">
        <f>VLOOKUP(Revisión_Avance_Periodo!$A636,BD_Seguimiento_OAP_2019!$A$2:$G$294,7,FALSE)</f>
        <v>PAI</v>
      </c>
      <c r="H636" s="89" t="str">
        <f>VLOOKUP(Revisión_Avance_Periodo!$A636,BD_Seguimiento_OAP_2019!$A$2:$J$294,10,FALSE)</f>
        <v>PAI_04 - Talento Humano</v>
      </c>
      <c r="I636" s="89" t="s">
        <v>629</v>
      </c>
      <c r="J636" s="89" t="str">
        <f>VLOOKUP(Revisión_Avance_Periodo!$I636,BD_Seguimiento_OAP_2019!$L:$M,2,FALSE)</f>
        <v>Efectuar seguimiento a  la realización del proceso de entrenamiento por parte de los jefes inmediatos</v>
      </c>
      <c r="K636" s="106" t="s">
        <v>8</v>
      </c>
      <c r="L636" s="172">
        <v>4.4642857142857152E-4</v>
      </c>
      <c r="M636" s="173" t="s">
        <v>114</v>
      </c>
      <c r="N636" s="190">
        <f>INDEX(BD_Seguimiento_OAP_2019!$AH$3:$AS$294,MATCH(Revisión_Avance_Periodo!$I636,BD_Seguimiento_OAP_2019!$L$3:$L$294,0),MATCH(Revisión_Avance_Periodo!$M636,BD_Seguimiento_OAP_2019!$AH$2:$AS$2,0))</f>
        <v>0</v>
      </c>
      <c r="O636" s="190">
        <f>INDEX(BD_Seguimiento_OAP_2019!$AV$3:$BG$294,MATCH(Revisión_Avance_Periodo!$I636,BD_Seguimiento_OAP_2019!$L$3:$L$294,0),MATCH(Revisión_Avance_Periodo!$M636,BD_Seguimiento_OAP_2019!$AV$2:$BG$2,0))</f>
        <v>0</v>
      </c>
      <c r="P636" s="175">
        <f t="shared" si="122"/>
        <v>0</v>
      </c>
      <c r="Q636" s="173" t="str">
        <f>VLOOKUP(P636,Tabla_Indicador_Gestion4[#All],3,TRUE)</f>
        <v>Por Ejecutar</v>
      </c>
      <c r="R636" s="229">
        <f>SUBTOTAL(9,$N$626:$N636)</f>
        <v>13</v>
      </c>
      <c r="S636" s="230">
        <f>SUBTOTAL(9,$O$626:$O636)</f>
        <v>13</v>
      </c>
      <c r="T636" s="231">
        <f>IFERROR(+Revisión_Avance_Periodo!$S636/Revisión_Avance_Periodo!$R636,0)</f>
        <v>1</v>
      </c>
      <c r="U636" s="184"/>
      <c r="V636" s="185"/>
      <c r="W636" s="183"/>
      <c r="X636" s="183"/>
      <c r="Y636" s="183"/>
      <c r="Z636" s="186"/>
      <c r="AA636" s="187"/>
    </row>
    <row r="637" spans="1:27" ht="15.75" thickBot="1" x14ac:dyDescent="0.3">
      <c r="A637" s="94">
        <v>53</v>
      </c>
      <c r="B637" s="96" t="str">
        <f>CONCATENATE(Revisión_Avance_Periodo!$C637,";",Revisión_Avance_Periodo!$E637,";",Revisión_Avance_Periodo!$I637)</f>
        <v>OE1;PR_10;ACT_145</v>
      </c>
      <c r="C637" s="180" t="s">
        <v>9</v>
      </c>
      <c r="D637" s="181" t="str">
        <f>VLOOKUP(Revisión_Avance_Periodo!$C637,Componentes_BD!$F$1:$G$5,2,FALSE)</f>
        <v>Fortalecer la Vigilancia.</v>
      </c>
      <c r="E637" s="119" t="s">
        <v>12</v>
      </c>
      <c r="F637" s="95">
        <v>6</v>
      </c>
      <c r="G637" s="95" t="str">
        <f>VLOOKUP(Revisión_Avance_Periodo!$A637,BD_Seguimiento_OAP_2019!$A$2:$G$294,7,FALSE)</f>
        <v>PAI</v>
      </c>
      <c r="H637" s="95" t="str">
        <f>VLOOKUP(Revisión_Avance_Periodo!$A637,BD_Seguimiento_OAP_2019!$A$2:$J$294,10,FALSE)</f>
        <v>PAI_04 - Talento Humano</v>
      </c>
      <c r="I637" s="95" t="s">
        <v>629</v>
      </c>
      <c r="J637" s="95" t="str">
        <f>VLOOKUP(Revisión_Avance_Periodo!$I637,BD_Seguimiento_OAP_2019!$L:$M,2,FALSE)</f>
        <v>Efectuar seguimiento a  la realización del proceso de entrenamiento por parte de los jefes inmediatos</v>
      </c>
      <c r="K637" s="119" t="s">
        <v>8</v>
      </c>
      <c r="L637" s="172">
        <v>4.4642857142857152E-4</v>
      </c>
      <c r="M637" s="182" t="s">
        <v>115</v>
      </c>
      <c r="N637" s="190">
        <f>INDEX(BD_Seguimiento_OAP_2019!$AH$3:$AS$294,MATCH(Revisión_Avance_Periodo!$I637,BD_Seguimiento_OAP_2019!$L$3:$L$294,0),MATCH(Revisión_Avance_Periodo!$M637,BD_Seguimiento_OAP_2019!$AH$2:$AS$2,0))</f>
        <v>0</v>
      </c>
      <c r="O637" s="190">
        <f>INDEX(BD_Seguimiento_OAP_2019!$AV$3:$BG$294,MATCH(Revisión_Avance_Periodo!$I637,BD_Seguimiento_OAP_2019!$L$3:$L$294,0),MATCH(Revisión_Avance_Periodo!$M637,BD_Seguimiento_OAP_2019!$AV$2:$BG$2,0))</f>
        <v>0</v>
      </c>
      <c r="P637" s="175">
        <f t="shared" si="122"/>
        <v>0</v>
      </c>
      <c r="Q637" s="182" t="str">
        <f>VLOOKUP(P637,Tabla_Indicador_Gestion4[#All],3,TRUE)</f>
        <v>Por Ejecutar</v>
      </c>
      <c r="R637" s="229">
        <f>SUBTOTAL(9,$N$626:$N637)</f>
        <v>13</v>
      </c>
      <c r="S637" s="230">
        <f>SUBTOTAL(9,$O$626:$O637)</f>
        <v>13</v>
      </c>
      <c r="T637" s="231">
        <f>IFERROR(+Revisión_Avance_Periodo!$S637/Revisión_Avance_Periodo!$R637,0)</f>
        <v>1</v>
      </c>
      <c r="U637" s="184"/>
      <c r="V637" s="185"/>
      <c r="W637" s="183"/>
      <c r="X637" s="183"/>
      <c r="Y637" s="183"/>
      <c r="Z637" s="186"/>
      <c r="AA637" s="187"/>
    </row>
    <row r="638" spans="1:27" x14ac:dyDescent="0.25">
      <c r="A638" s="88">
        <v>54</v>
      </c>
      <c r="B638" s="91" t="str">
        <f>CONCATENATE(Revisión_Avance_Periodo!$C638,";",Revisión_Avance_Periodo!$E638,";",Revisión_Avance_Periodo!$I638)</f>
        <v>OE1;PR_10;ACT_146</v>
      </c>
      <c r="C638" s="170" t="s">
        <v>9</v>
      </c>
      <c r="D638" s="171" t="str">
        <f>VLOOKUP(Revisión_Avance_Periodo!$C638,Componentes_BD!$F$1:$G$5,2,FALSE)</f>
        <v>Fortalecer la Vigilancia.</v>
      </c>
      <c r="E638" s="106" t="s">
        <v>12</v>
      </c>
      <c r="F638" s="89">
        <v>2</v>
      </c>
      <c r="G638" s="89" t="str">
        <f>VLOOKUP(Revisión_Avance_Periodo!$A638,BD_Seguimiento_OAP_2019!$A$2:$G$294,7,FALSE)</f>
        <v>PAI</v>
      </c>
      <c r="H638" s="89" t="str">
        <f>VLOOKUP(Revisión_Avance_Periodo!$A638,BD_Seguimiento_OAP_2019!$A$2:$J$294,10,FALSE)</f>
        <v>PAI_01 - Operacional</v>
      </c>
      <c r="I638" s="89" t="s">
        <v>639</v>
      </c>
      <c r="J638" s="89" t="str">
        <f>VLOOKUP(Revisión_Avance_Periodo!$I638,BD_Seguimiento_OAP_2019!$L:$M,2,FALSE)</f>
        <v>Tramitar la nómina y llevar los registros estadísticos correspondientes.</v>
      </c>
      <c r="K638" s="106" t="s">
        <v>8</v>
      </c>
      <c r="L638" s="172">
        <v>4.4642857142857152E-4</v>
      </c>
      <c r="M638" s="173" t="s">
        <v>104</v>
      </c>
      <c r="N638" s="190">
        <f>INDEX(BD_Seguimiento_OAP_2019!$AH$3:$AS$294,MATCH(Revisión_Avance_Periodo!$I638,BD_Seguimiento_OAP_2019!$L$3:$L$294,0),MATCH(Revisión_Avance_Periodo!$M638,BD_Seguimiento_OAP_2019!$AH$2:$AS$2,0))</f>
        <v>1</v>
      </c>
      <c r="O638" s="190">
        <f>INDEX(BD_Seguimiento_OAP_2019!$AV$3:$BG$294,MATCH(Revisión_Avance_Periodo!$I638,BD_Seguimiento_OAP_2019!$L$3:$L$294,0),MATCH(Revisión_Avance_Periodo!$M638,BD_Seguimiento_OAP_2019!$AV$2:$BG$2,0))</f>
        <v>1</v>
      </c>
      <c r="P638" s="189">
        <f t="shared" si="112"/>
        <v>1</v>
      </c>
      <c r="Q638" s="173" t="str">
        <f>VLOOKUP(P638,Tabla_Indicador_Gestion4[#All],3,TRUE)</f>
        <v>Culminada</v>
      </c>
      <c r="R638" s="232">
        <f>SUBTOTAL(9,$N$638:$N638)</f>
        <v>1</v>
      </c>
      <c r="S638" s="233">
        <f>SUBTOTAL(9,$O$638:$O638)</f>
        <v>1</v>
      </c>
      <c r="T638" s="234">
        <f>IFERROR(+Revisión_Avance_Periodo!$S638/Revisión_Avance_Periodo!$R638,0)</f>
        <v>1</v>
      </c>
      <c r="U638" s="191">
        <f>SUBTOTAL(9,N638:N649)</f>
        <v>12</v>
      </c>
      <c r="V638" s="192">
        <f>SUBTOTAL(9,O638:O649)</f>
        <v>6</v>
      </c>
      <c r="W638" s="176">
        <f t="shared" ref="W638" si="123">+V638/U638</f>
        <v>0.5</v>
      </c>
      <c r="X638" s="176"/>
      <c r="Y638" s="176">
        <f>100%-Revisión_Avance_Periodo!$W638</f>
        <v>0.5</v>
      </c>
      <c r="Z638" s="178" t="str">
        <f>VLOOKUP(W638,Tabla_Indicador_Gestion4[],3,TRUE)</f>
        <v>En Tramite</v>
      </c>
      <c r="AA638" s="179">
        <f>Revisión_Avance_Periodo!$W638*Revisión_Avance_Periodo!$L638</f>
        <v>2.2321428571428576E-4</v>
      </c>
    </row>
    <row r="639" spans="1:27" x14ac:dyDescent="0.25">
      <c r="A639" s="94">
        <v>54</v>
      </c>
      <c r="B639" s="96" t="str">
        <f>CONCATENATE(Revisión_Avance_Periodo!$C639,";",Revisión_Avance_Periodo!$E639,";",Revisión_Avance_Periodo!$I639)</f>
        <v>OE1;PR_10;ACT_146</v>
      </c>
      <c r="C639" s="180" t="s">
        <v>9</v>
      </c>
      <c r="D639" s="181" t="str">
        <f>VLOOKUP(Revisión_Avance_Periodo!$C639,Componentes_BD!$F$1:$G$5,2,FALSE)</f>
        <v>Fortalecer la Vigilancia.</v>
      </c>
      <c r="E639" s="119" t="s">
        <v>12</v>
      </c>
      <c r="F639" s="95">
        <v>2</v>
      </c>
      <c r="G639" s="95" t="str">
        <f>VLOOKUP(Revisión_Avance_Periodo!$A639,BD_Seguimiento_OAP_2019!$A$2:$G$294,7,FALSE)</f>
        <v>PAI</v>
      </c>
      <c r="H639" s="95" t="str">
        <f>VLOOKUP(Revisión_Avance_Periodo!$A639,BD_Seguimiento_OAP_2019!$A$2:$J$294,10,FALSE)</f>
        <v>PAI_01 - Operacional</v>
      </c>
      <c r="I639" s="95" t="s">
        <v>639</v>
      </c>
      <c r="J639" s="95" t="str">
        <f>VLOOKUP(Revisión_Avance_Periodo!$I639,BD_Seguimiento_OAP_2019!$L:$M,2,FALSE)</f>
        <v>Tramitar la nómina y llevar los registros estadísticos correspondientes.</v>
      </c>
      <c r="K639" s="119" t="s">
        <v>8</v>
      </c>
      <c r="L639" s="172">
        <v>4.4642857142857152E-4</v>
      </c>
      <c r="M639" s="182" t="s">
        <v>105</v>
      </c>
      <c r="N639" s="190">
        <f>INDEX(BD_Seguimiento_OAP_2019!$AH$3:$AS$294,MATCH(Revisión_Avance_Periodo!$I639,BD_Seguimiento_OAP_2019!$L$3:$L$294,0),MATCH(Revisión_Avance_Periodo!$M639,BD_Seguimiento_OAP_2019!$AH$2:$AS$2,0))</f>
        <v>1</v>
      </c>
      <c r="O639" s="190">
        <f>INDEX(BD_Seguimiento_OAP_2019!$AV$3:$BG$294,MATCH(Revisión_Avance_Periodo!$I639,BD_Seguimiento_OAP_2019!$L$3:$L$294,0),MATCH(Revisión_Avance_Periodo!$M639,BD_Seguimiento_OAP_2019!$AV$2:$BG$2,0))</f>
        <v>1</v>
      </c>
      <c r="P639" s="188">
        <f t="shared" si="112"/>
        <v>1</v>
      </c>
      <c r="Q639" s="182" t="str">
        <f>VLOOKUP(P639,Tabla_Indicador_Gestion4[#All],3,TRUE)</f>
        <v>Culminada</v>
      </c>
      <c r="R639" s="229">
        <f>SUBTOTAL(9,$N$638:$N639)</f>
        <v>2</v>
      </c>
      <c r="S639" s="230">
        <f>SUBTOTAL(9,$O$638:$O639)</f>
        <v>2</v>
      </c>
      <c r="T639" s="231">
        <f>IFERROR(+Revisión_Avance_Periodo!$S639/Revisión_Avance_Periodo!$R639,0)</f>
        <v>1</v>
      </c>
      <c r="U639" s="184"/>
      <c r="V639" s="185"/>
      <c r="W639" s="183"/>
      <c r="X639" s="183"/>
      <c r="Y639" s="183"/>
      <c r="Z639" s="186"/>
      <c r="AA639" s="187"/>
    </row>
    <row r="640" spans="1:27" x14ac:dyDescent="0.25">
      <c r="A640" s="88">
        <v>54</v>
      </c>
      <c r="B640" s="91" t="str">
        <f>CONCATENATE(Revisión_Avance_Periodo!$C640,";",Revisión_Avance_Periodo!$E640,";",Revisión_Avance_Periodo!$I640)</f>
        <v>OE1;PR_10;ACT_146</v>
      </c>
      <c r="C640" s="170" t="s">
        <v>9</v>
      </c>
      <c r="D640" s="171" t="str">
        <f>VLOOKUP(Revisión_Avance_Periodo!$C640,Componentes_BD!$F$1:$G$5,2,FALSE)</f>
        <v>Fortalecer la Vigilancia.</v>
      </c>
      <c r="E640" s="106" t="s">
        <v>12</v>
      </c>
      <c r="F640" s="89">
        <v>2</v>
      </c>
      <c r="G640" s="89" t="str">
        <f>VLOOKUP(Revisión_Avance_Periodo!$A640,BD_Seguimiento_OAP_2019!$A$2:$G$294,7,FALSE)</f>
        <v>PAI</v>
      </c>
      <c r="H640" s="89" t="str">
        <f>VLOOKUP(Revisión_Avance_Periodo!$A640,BD_Seguimiento_OAP_2019!$A$2:$J$294,10,FALSE)</f>
        <v>PAI_01 - Operacional</v>
      </c>
      <c r="I640" s="89" t="s">
        <v>639</v>
      </c>
      <c r="J640" s="89" t="str">
        <f>VLOOKUP(Revisión_Avance_Periodo!$I640,BD_Seguimiento_OAP_2019!$L:$M,2,FALSE)</f>
        <v>Tramitar la nómina y llevar los registros estadísticos correspondientes.</v>
      </c>
      <c r="K640" s="106" t="s">
        <v>8</v>
      </c>
      <c r="L640" s="172">
        <v>4.4642857142857152E-4</v>
      </c>
      <c r="M640" s="173" t="s">
        <v>106</v>
      </c>
      <c r="N640" s="190">
        <f>INDEX(BD_Seguimiento_OAP_2019!$AH$3:$AS$294,MATCH(Revisión_Avance_Periodo!$I640,BD_Seguimiento_OAP_2019!$L$3:$L$294,0),MATCH(Revisión_Avance_Periodo!$M640,BD_Seguimiento_OAP_2019!$AH$2:$AS$2,0))</f>
        <v>1</v>
      </c>
      <c r="O640" s="190">
        <f>INDEX(BD_Seguimiento_OAP_2019!$AV$3:$BG$294,MATCH(Revisión_Avance_Periodo!$I640,BD_Seguimiento_OAP_2019!$L$3:$L$294,0),MATCH(Revisión_Avance_Periodo!$M640,BD_Seguimiento_OAP_2019!$AV$2:$BG$2,0))</f>
        <v>1</v>
      </c>
      <c r="P640" s="189">
        <f t="shared" si="112"/>
        <v>1</v>
      </c>
      <c r="Q640" s="173" t="str">
        <f>VLOOKUP(P640,Tabla_Indicador_Gestion4[#All],3,TRUE)</f>
        <v>Culminada</v>
      </c>
      <c r="R640" s="229">
        <f>SUBTOTAL(9,$N$638:$N640)</f>
        <v>3</v>
      </c>
      <c r="S640" s="230">
        <f>SUBTOTAL(9,$O$638:$O640)</f>
        <v>3</v>
      </c>
      <c r="T640" s="231">
        <f>IFERROR(+Revisión_Avance_Periodo!$S640/Revisión_Avance_Periodo!$R640,0)</f>
        <v>1</v>
      </c>
      <c r="U640" s="184"/>
      <c r="V640" s="185"/>
      <c r="W640" s="183"/>
      <c r="X640" s="183"/>
      <c r="Y640" s="183"/>
      <c r="Z640" s="186"/>
      <c r="AA640" s="187"/>
    </row>
    <row r="641" spans="1:27" x14ac:dyDescent="0.25">
      <c r="A641" s="94">
        <v>54</v>
      </c>
      <c r="B641" s="96" t="str">
        <f>CONCATENATE(Revisión_Avance_Periodo!$C641,";",Revisión_Avance_Periodo!$E641,";",Revisión_Avance_Periodo!$I641)</f>
        <v>OE1;PR_10;ACT_146</v>
      </c>
      <c r="C641" s="180" t="s">
        <v>9</v>
      </c>
      <c r="D641" s="181" t="str">
        <f>VLOOKUP(Revisión_Avance_Periodo!$C641,Componentes_BD!$F$1:$G$5,2,FALSE)</f>
        <v>Fortalecer la Vigilancia.</v>
      </c>
      <c r="E641" s="119" t="s">
        <v>12</v>
      </c>
      <c r="F641" s="95">
        <v>2</v>
      </c>
      <c r="G641" s="95" t="str">
        <f>VLOOKUP(Revisión_Avance_Periodo!$A641,BD_Seguimiento_OAP_2019!$A$2:$G$294,7,FALSE)</f>
        <v>PAI</v>
      </c>
      <c r="H641" s="95" t="str">
        <f>VLOOKUP(Revisión_Avance_Periodo!$A641,BD_Seguimiento_OAP_2019!$A$2:$J$294,10,FALSE)</f>
        <v>PAI_01 - Operacional</v>
      </c>
      <c r="I641" s="95" t="s">
        <v>639</v>
      </c>
      <c r="J641" s="95" t="str">
        <f>VLOOKUP(Revisión_Avance_Periodo!$I641,BD_Seguimiento_OAP_2019!$L:$M,2,FALSE)</f>
        <v>Tramitar la nómina y llevar los registros estadísticos correspondientes.</v>
      </c>
      <c r="K641" s="119" t="s">
        <v>8</v>
      </c>
      <c r="L641" s="172">
        <v>4.4642857142857152E-4</v>
      </c>
      <c r="M641" s="182" t="s">
        <v>107</v>
      </c>
      <c r="N641" s="190">
        <f>INDEX(BD_Seguimiento_OAP_2019!$AH$3:$AS$294,MATCH(Revisión_Avance_Periodo!$I641,BD_Seguimiento_OAP_2019!$L$3:$L$294,0),MATCH(Revisión_Avance_Periodo!$M641,BD_Seguimiento_OAP_2019!$AH$2:$AS$2,0))</f>
        <v>1</v>
      </c>
      <c r="O641" s="190">
        <f>INDEX(BD_Seguimiento_OAP_2019!$AV$3:$BG$294,MATCH(Revisión_Avance_Periodo!$I641,BD_Seguimiento_OAP_2019!$L$3:$L$294,0),MATCH(Revisión_Avance_Periodo!$M641,BD_Seguimiento_OAP_2019!$AV$2:$BG$2,0))</f>
        <v>1</v>
      </c>
      <c r="P641" s="188">
        <f t="shared" si="112"/>
        <v>1</v>
      </c>
      <c r="Q641" s="182" t="str">
        <f>VLOOKUP(P641,Tabla_Indicador_Gestion4[#All],3,TRUE)</f>
        <v>Culminada</v>
      </c>
      <c r="R641" s="229">
        <f>SUBTOTAL(9,$N$638:$N641)</f>
        <v>4</v>
      </c>
      <c r="S641" s="230">
        <f>SUBTOTAL(9,$O$638:$O641)</f>
        <v>4</v>
      </c>
      <c r="T641" s="231">
        <f>IFERROR(+Revisión_Avance_Periodo!$S641/Revisión_Avance_Periodo!$R641,0)</f>
        <v>1</v>
      </c>
      <c r="U641" s="184"/>
      <c r="V641" s="185"/>
      <c r="W641" s="183"/>
      <c r="X641" s="183"/>
      <c r="Y641" s="183"/>
      <c r="Z641" s="186"/>
      <c r="AA641" s="187"/>
    </row>
    <row r="642" spans="1:27" x14ac:dyDescent="0.25">
      <c r="A642" s="88">
        <v>54</v>
      </c>
      <c r="B642" s="91" t="str">
        <f>CONCATENATE(Revisión_Avance_Periodo!$C642,";",Revisión_Avance_Periodo!$E642,";",Revisión_Avance_Periodo!$I642)</f>
        <v>OE1;PR_10;ACT_146</v>
      </c>
      <c r="C642" s="170" t="s">
        <v>9</v>
      </c>
      <c r="D642" s="171" t="str">
        <f>VLOOKUP(Revisión_Avance_Periodo!$C642,Componentes_BD!$F$1:$G$5,2,FALSE)</f>
        <v>Fortalecer la Vigilancia.</v>
      </c>
      <c r="E642" s="106" t="s">
        <v>12</v>
      </c>
      <c r="F642" s="89">
        <v>2</v>
      </c>
      <c r="G642" s="89" t="str">
        <f>VLOOKUP(Revisión_Avance_Periodo!$A642,BD_Seguimiento_OAP_2019!$A$2:$G$294,7,FALSE)</f>
        <v>PAI</v>
      </c>
      <c r="H642" s="89" t="str">
        <f>VLOOKUP(Revisión_Avance_Periodo!$A642,BD_Seguimiento_OAP_2019!$A$2:$J$294,10,FALSE)</f>
        <v>PAI_01 - Operacional</v>
      </c>
      <c r="I642" s="89" t="s">
        <v>639</v>
      </c>
      <c r="J642" s="89" t="str">
        <f>VLOOKUP(Revisión_Avance_Periodo!$I642,BD_Seguimiento_OAP_2019!$L:$M,2,FALSE)</f>
        <v>Tramitar la nómina y llevar los registros estadísticos correspondientes.</v>
      </c>
      <c r="K642" s="106" t="s">
        <v>8</v>
      </c>
      <c r="L642" s="172">
        <v>4.4642857142857152E-4</v>
      </c>
      <c r="M642" s="173" t="s">
        <v>108</v>
      </c>
      <c r="N642" s="190">
        <f>INDEX(BD_Seguimiento_OAP_2019!$AH$3:$AS$294,MATCH(Revisión_Avance_Periodo!$I642,BD_Seguimiento_OAP_2019!$L$3:$L$294,0),MATCH(Revisión_Avance_Periodo!$M642,BD_Seguimiento_OAP_2019!$AH$2:$AS$2,0))</f>
        <v>1</v>
      </c>
      <c r="O642" s="190">
        <f>INDEX(BD_Seguimiento_OAP_2019!$AV$3:$BG$294,MATCH(Revisión_Avance_Periodo!$I642,BD_Seguimiento_OAP_2019!$L$3:$L$294,0),MATCH(Revisión_Avance_Periodo!$M642,BD_Seguimiento_OAP_2019!$AV$2:$BG$2,0))</f>
        <v>1</v>
      </c>
      <c r="P642" s="189">
        <f t="shared" si="112"/>
        <v>1</v>
      </c>
      <c r="Q642" s="173" t="str">
        <f>VLOOKUP(P642,Tabla_Indicador_Gestion4[#All],3,TRUE)</f>
        <v>Culminada</v>
      </c>
      <c r="R642" s="229">
        <f>SUBTOTAL(9,$N$638:$N642)</f>
        <v>5</v>
      </c>
      <c r="S642" s="230">
        <f>SUBTOTAL(9,$O$638:$O642)</f>
        <v>5</v>
      </c>
      <c r="T642" s="231">
        <f>IFERROR(+Revisión_Avance_Periodo!$S642/Revisión_Avance_Periodo!$R642,0)</f>
        <v>1</v>
      </c>
      <c r="U642" s="184"/>
      <c r="V642" s="185"/>
      <c r="W642" s="183"/>
      <c r="X642" s="183"/>
      <c r="Y642" s="183"/>
      <c r="Z642" s="186"/>
      <c r="AA642" s="187"/>
    </row>
    <row r="643" spans="1:27" x14ac:dyDescent="0.25">
      <c r="A643" s="94">
        <v>54</v>
      </c>
      <c r="B643" s="96" t="str">
        <f>CONCATENATE(Revisión_Avance_Periodo!$C643,";",Revisión_Avance_Periodo!$E643,";",Revisión_Avance_Periodo!$I643)</f>
        <v>OE1;PR_10;ACT_146</v>
      </c>
      <c r="C643" s="180" t="s">
        <v>9</v>
      </c>
      <c r="D643" s="181" t="str">
        <f>VLOOKUP(Revisión_Avance_Periodo!$C643,Componentes_BD!$F$1:$G$5,2,FALSE)</f>
        <v>Fortalecer la Vigilancia.</v>
      </c>
      <c r="E643" s="119" t="s">
        <v>12</v>
      </c>
      <c r="F643" s="95">
        <v>2</v>
      </c>
      <c r="G643" s="95" t="str">
        <f>VLOOKUP(Revisión_Avance_Periodo!$A643,BD_Seguimiento_OAP_2019!$A$2:$G$294,7,FALSE)</f>
        <v>PAI</v>
      </c>
      <c r="H643" s="95" t="str">
        <f>VLOOKUP(Revisión_Avance_Periodo!$A643,BD_Seguimiento_OAP_2019!$A$2:$J$294,10,FALSE)</f>
        <v>PAI_01 - Operacional</v>
      </c>
      <c r="I643" s="95" t="s">
        <v>639</v>
      </c>
      <c r="J643" s="95" t="str">
        <f>VLOOKUP(Revisión_Avance_Periodo!$I643,BD_Seguimiento_OAP_2019!$L:$M,2,FALSE)</f>
        <v>Tramitar la nómina y llevar los registros estadísticos correspondientes.</v>
      </c>
      <c r="K643" s="119" t="s">
        <v>8</v>
      </c>
      <c r="L643" s="172">
        <v>4.4642857142857152E-4</v>
      </c>
      <c r="M643" s="182" t="s">
        <v>109</v>
      </c>
      <c r="N643" s="190">
        <f>INDEX(BD_Seguimiento_OAP_2019!$AH$3:$AS$294,MATCH(Revisión_Avance_Periodo!$I643,BD_Seguimiento_OAP_2019!$L$3:$L$294,0),MATCH(Revisión_Avance_Periodo!$M643,BD_Seguimiento_OAP_2019!$AH$2:$AS$2,0))</f>
        <v>1</v>
      </c>
      <c r="O643" s="190">
        <f>INDEX(BD_Seguimiento_OAP_2019!$AV$3:$BG$294,MATCH(Revisión_Avance_Periodo!$I643,BD_Seguimiento_OAP_2019!$L$3:$L$294,0),MATCH(Revisión_Avance_Periodo!$M643,BD_Seguimiento_OAP_2019!$AV$2:$BG$2,0))</f>
        <v>1</v>
      </c>
      <c r="P643" s="188">
        <f t="shared" ref="P643:P703" si="124">O643/N643</f>
        <v>1</v>
      </c>
      <c r="Q643" s="182" t="str">
        <f>VLOOKUP(P643,Tabla_Indicador_Gestion4[#All],3,TRUE)</f>
        <v>Culminada</v>
      </c>
      <c r="R643" s="229">
        <f>SUBTOTAL(9,$N$638:$N643)</f>
        <v>6</v>
      </c>
      <c r="S643" s="230">
        <f>SUBTOTAL(9,$O$638:$O643)</f>
        <v>6</v>
      </c>
      <c r="T643" s="231">
        <f>IFERROR(+Revisión_Avance_Periodo!$S643/Revisión_Avance_Periodo!$R643,0)</f>
        <v>1</v>
      </c>
      <c r="U643" s="184"/>
      <c r="V643" s="185"/>
      <c r="W643" s="183"/>
      <c r="X643" s="183"/>
      <c r="Y643" s="183"/>
      <c r="Z643" s="186"/>
      <c r="AA643" s="187"/>
    </row>
    <row r="644" spans="1:27" x14ac:dyDescent="0.25">
      <c r="A644" s="88">
        <v>54</v>
      </c>
      <c r="B644" s="91" t="str">
        <f>CONCATENATE(Revisión_Avance_Periodo!$C644,";",Revisión_Avance_Periodo!$E644,";",Revisión_Avance_Periodo!$I644)</f>
        <v>OE1;PR_10;ACT_146</v>
      </c>
      <c r="C644" s="170" t="s">
        <v>9</v>
      </c>
      <c r="D644" s="171" t="str">
        <f>VLOOKUP(Revisión_Avance_Periodo!$C644,Componentes_BD!$F$1:$G$5,2,FALSE)</f>
        <v>Fortalecer la Vigilancia.</v>
      </c>
      <c r="E644" s="106" t="s">
        <v>12</v>
      </c>
      <c r="F644" s="89">
        <v>2</v>
      </c>
      <c r="G644" s="89" t="str">
        <f>VLOOKUP(Revisión_Avance_Periodo!$A644,BD_Seguimiento_OAP_2019!$A$2:$G$294,7,FALSE)</f>
        <v>PAI</v>
      </c>
      <c r="H644" s="89" t="str">
        <f>VLOOKUP(Revisión_Avance_Periodo!$A644,BD_Seguimiento_OAP_2019!$A$2:$J$294,10,FALSE)</f>
        <v>PAI_01 - Operacional</v>
      </c>
      <c r="I644" s="89" t="s">
        <v>639</v>
      </c>
      <c r="J644" s="89" t="str">
        <f>VLOOKUP(Revisión_Avance_Periodo!$I644,BD_Seguimiento_OAP_2019!$L:$M,2,FALSE)</f>
        <v>Tramitar la nómina y llevar los registros estadísticos correspondientes.</v>
      </c>
      <c r="K644" s="106" t="s">
        <v>8</v>
      </c>
      <c r="L644" s="172">
        <v>4.4642857142857152E-4</v>
      </c>
      <c r="M644" s="173" t="s">
        <v>110</v>
      </c>
      <c r="N644" s="190">
        <f>INDEX(BD_Seguimiento_OAP_2019!$AH$3:$AS$294,MATCH(Revisión_Avance_Periodo!$I644,BD_Seguimiento_OAP_2019!$L$3:$L$294,0),MATCH(Revisión_Avance_Periodo!$M644,BD_Seguimiento_OAP_2019!$AH$2:$AS$2,0))</f>
        <v>1</v>
      </c>
      <c r="O644" s="190">
        <f>INDEX(BD_Seguimiento_OAP_2019!$AV$3:$BG$294,MATCH(Revisión_Avance_Periodo!$I644,BD_Seguimiento_OAP_2019!$L$3:$L$294,0),MATCH(Revisión_Avance_Periodo!$M644,BD_Seguimiento_OAP_2019!$AV$2:$BG$2,0))</f>
        <v>0</v>
      </c>
      <c r="P644" s="189">
        <f t="shared" si="124"/>
        <v>0</v>
      </c>
      <c r="Q644" s="173" t="str">
        <f>VLOOKUP(P644,Tabla_Indicador_Gestion4[#All],3,TRUE)</f>
        <v>Por Ejecutar</v>
      </c>
      <c r="R644" s="229">
        <f>SUBTOTAL(9,$N$638:$N644)</f>
        <v>7</v>
      </c>
      <c r="S644" s="230">
        <f>SUBTOTAL(9,$O$638:$O644)</f>
        <v>6</v>
      </c>
      <c r="T644" s="231">
        <f>IFERROR(+Revisión_Avance_Periodo!$S644/Revisión_Avance_Periodo!$R644,0)</f>
        <v>0.8571428571428571</v>
      </c>
      <c r="U644" s="184"/>
      <c r="V644" s="185"/>
      <c r="W644" s="183"/>
      <c r="X644" s="183"/>
      <c r="Y644" s="183"/>
      <c r="Z644" s="186"/>
      <c r="AA644" s="187"/>
    </row>
    <row r="645" spans="1:27" x14ac:dyDescent="0.25">
      <c r="A645" s="94">
        <v>54</v>
      </c>
      <c r="B645" s="96" t="str">
        <f>CONCATENATE(Revisión_Avance_Periodo!$C645,";",Revisión_Avance_Periodo!$E645,";",Revisión_Avance_Periodo!$I645)</f>
        <v>OE1;PR_10;ACT_146</v>
      </c>
      <c r="C645" s="180" t="s">
        <v>9</v>
      </c>
      <c r="D645" s="181" t="str">
        <f>VLOOKUP(Revisión_Avance_Periodo!$C645,Componentes_BD!$F$1:$G$5,2,FALSE)</f>
        <v>Fortalecer la Vigilancia.</v>
      </c>
      <c r="E645" s="119" t="s">
        <v>12</v>
      </c>
      <c r="F645" s="95">
        <v>2</v>
      </c>
      <c r="G645" s="95" t="str">
        <f>VLOOKUP(Revisión_Avance_Periodo!$A645,BD_Seguimiento_OAP_2019!$A$2:$G$294,7,FALSE)</f>
        <v>PAI</v>
      </c>
      <c r="H645" s="95" t="str">
        <f>VLOOKUP(Revisión_Avance_Periodo!$A645,BD_Seguimiento_OAP_2019!$A$2:$J$294,10,FALSE)</f>
        <v>PAI_01 - Operacional</v>
      </c>
      <c r="I645" s="95" t="s">
        <v>639</v>
      </c>
      <c r="J645" s="95" t="str">
        <f>VLOOKUP(Revisión_Avance_Periodo!$I645,BD_Seguimiento_OAP_2019!$L:$M,2,FALSE)</f>
        <v>Tramitar la nómina y llevar los registros estadísticos correspondientes.</v>
      </c>
      <c r="K645" s="119" t="s">
        <v>8</v>
      </c>
      <c r="L645" s="172">
        <v>4.4642857142857152E-4</v>
      </c>
      <c r="M645" s="182" t="s">
        <v>111</v>
      </c>
      <c r="N645" s="190">
        <f>INDEX(BD_Seguimiento_OAP_2019!$AH$3:$AS$294,MATCH(Revisión_Avance_Periodo!$I645,BD_Seguimiento_OAP_2019!$L$3:$L$294,0),MATCH(Revisión_Avance_Periodo!$M645,BD_Seguimiento_OAP_2019!$AH$2:$AS$2,0))</f>
        <v>1</v>
      </c>
      <c r="O645" s="190">
        <f>INDEX(BD_Seguimiento_OAP_2019!$AV$3:$BG$294,MATCH(Revisión_Avance_Periodo!$I645,BD_Seguimiento_OAP_2019!$L$3:$L$294,0),MATCH(Revisión_Avance_Periodo!$M645,BD_Seguimiento_OAP_2019!$AV$2:$BG$2,0))</f>
        <v>0</v>
      </c>
      <c r="P645" s="188">
        <f t="shared" si="124"/>
        <v>0</v>
      </c>
      <c r="Q645" s="182" t="str">
        <f>VLOOKUP(P645,Tabla_Indicador_Gestion4[#All],3,TRUE)</f>
        <v>Por Ejecutar</v>
      </c>
      <c r="R645" s="229">
        <f>SUBTOTAL(9,$N$638:$N645)</f>
        <v>8</v>
      </c>
      <c r="S645" s="230">
        <f>SUBTOTAL(9,$O$638:$O645)</f>
        <v>6</v>
      </c>
      <c r="T645" s="231">
        <f>IFERROR(+Revisión_Avance_Periodo!$S645/Revisión_Avance_Periodo!$R645,0)</f>
        <v>0.75</v>
      </c>
      <c r="U645" s="184"/>
      <c r="V645" s="185"/>
      <c r="W645" s="183"/>
      <c r="X645" s="183"/>
      <c r="Y645" s="183"/>
      <c r="Z645" s="186"/>
      <c r="AA645" s="187"/>
    </row>
    <row r="646" spans="1:27" x14ac:dyDescent="0.25">
      <c r="A646" s="88">
        <v>54</v>
      </c>
      <c r="B646" s="91" t="str">
        <f>CONCATENATE(Revisión_Avance_Periodo!$C646,";",Revisión_Avance_Periodo!$E646,";",Revisión_Avance_Periodo!$I646)</f>
        <v>OE1;PR_10;ACT_146</v>
      </c>
      <c r="C646" s="170" t="s">
        <v>9</v>
      </c>
      <c r="D646" s="171" t="str">
        <f>VLOOKUP(Revisión_Avance_Periodo!$C646,Componentes_BD!$F$1:$G$5,2,FALSE)</f>
        <v>Fortalecer la Vigilancia.</v>
      </c>
      <c r="E646" s="106" t="s">
        <v>12</v>
      </c>
      <c r="F646" s="89">
        <v>2</v>
      </c>
      <c r="G646" s="89" t="str">
        <f>VLOOKUP(Revisión_Avance_Periodo!$A646,BD_Seguimiento_OAP_2019!$A$2:$G$294,7,FALSE)</f>
        <v>PAI</v>
      </c>
      <c r="H646" s="89" t="str">
        <f>VLOOKUP(Revisión_Avance_Periodo!$A646,BD_Seguimiento_OAP_2019!$A$2:$J$294,10,FALSE)</f>
        <v>PAI_01 - Operacional</v>
      </c>
      <c r="I646" s="89" t="s">
        <v>639</v>
      </c>
      <c r="J646" s="89" t="str">
        <f>VLOOKUP(Revisión_Avance_Periodo!$I646,BD_Seguimiento_OAP_2019!$L:$M,2,FALSE)</f>
        <v>Tramitar la nómina y llevar los registros estadísticos correspondientes.</v>
      </c>
      <c r="K646" s="106" t="s">
        <v>8</v>
      </c>
      <c r="L646" s="172">
        <v>4.4642857142857152E-4</v>
      </c>
      <c r="M646" s="173" t="s">
        <v>112</v>
      </c>
      <c r="N646" s="190">
        <f>INDEX(BD_Seguimiento_OAP_2019!$AH$3:$AS$294,MATCH(Revisión_Avance_Periodo!$I646,BD_Seguimiento_OAP_2019!$L$3:$L$294,0),MATCH(Revisión_Avance_Periodo!$M646,BD_Seguimiento_OAP_2019!$AH$2:$AS$2,0))</f>
        <v>1</v>
      </c>
      <c r="O646" s="190">
        <f>INDEX(BD_Seguimiento_OAP_2019!$AV$3:$BG$294,MATCH(Revisión_Avance_Periodo!$I646,BD_Seguimiento_OAP_2019!$L$3:$L$294,0),MATCH(Revisión_Avance_Periodo!$M646,BD_Seguimiento_OAP_2019!$AV$2:$BG$2,0))</f>
        <v>0</v>
      </c>
      <c r="P646" s="189">
        <f t="shared" si="124"/>
        <v>0</v>
      </c>
      <c r="Q646" s="173" t="str">
        <f>VLOOKUP(P646,Tabla_Indicador_Gestion4[#All],3,TRUE)</f>
        <v>Por Ejecutar</v>
      </c>
      <c r="R646" s="229">
        <f>SUBTOTAL(9,$N$638:$N646)</f>
        <v>9</v>
      </c>
      <c r="S646" s="230">
        <f>SUBTOTAL(9,$O$638:$O646)</f>
        <v>6</v>
      </c>
      <c r="T646" s="231">
        <f>IFERROR(+Revisión_Avance_Periodo!$S646/Revisión_Avance_Periodo!$R646,0)</f>
        <v>0.66666666666666663</v>
      </c>
      <c r="U646" s="184"/>
      <c r="V646" s="185"/>
      <c r="W646" s="183"/>
      <c r="X646" s="183"/>
      <c r="Y646" s="183"/>
      <c r="Z646" s="186"/>
      <c r="AA646" s="187"/>
    </row>
    <row r="647" spans="1:27" x14ac:dyDescent="0.25">
      <c r="A647" s="94">
        <v>54</v>
      </c>
      <c r="B647" s="96" t="str">
        <f>CONCATENATE(Revisión_Avance_Periodo!$C647,";",Revisión_Avance_Periodo!$E647,";",Revisión_Avance_Periodo!$I647)</f>
        <v>OE1;PR_10;ACT_146</v>
      </c>
      <c r="C647" s="180" t="s">
        <v>9</v>
      </c>
      <c r="D647" s="181" t="str">
        <f>VLOOKUP(Revisión_Avance_Periodo!$C647,Componentes_BD!$F$1:$G$5,2,FALSE)</f>
        <v>Fortalecer la Vigilancia.</v>
      </c>
      <c r="E647" s="119" t="s">
        <v>12</v>
      </c>
      <c r="F647" s="95">
        <v>2</v>
      </c>
      <c r="G647" s="95" t="str">
        <f>VLOOKUP(Revisión_Avance_Periodo!$A647,BD_Seguimiento_OAP_2019!$A$2:$G$294,7,FALSE)</f>
        <v>PAI</v>
      </c>
      <c r="H647" s="95" t="str">
        <f>VLOOKUP(Revisión_Avance_Periodo!$A647,BD_Seguimiento_OAP_2019!$A$2:$J$294,10,FALSE)</f>
        <v>PAI_01 - Operacional</v>
      </c>
      <c r="I647" s="95" t="s">
        <v>639</v>
      </c>
      <c r="J647" s="95" t="str">
        <f>VLOOKUP(Revisión_Avance_Periodo!$I647,BD_Seguimiento_OAP_2019!$L:$M,2,FALSE)</f>
        <v>Tramitar la nómina y llevar los registros estadísticos correspondientes.</v>
      </c>
      <c r="K647" s="119" t="s">
        <v>8</v>
      </c>
      <c r="L647" s="172">
        <v>4.4642857142857152E-4</v>
      </c>
      <c r="M647" s="182" t="s">
        <v>113</v>
      </c>
      <c r="N647" s="190">
        <f>INDEX(BD_Seguimiento_OAP_2019!$AH$3:$AS$294,MATCH(Revisión_Avance_Periodo!$I647,BD_Seguimiento_OAP_2019!$L$3:$L$294,0),MATCH(Revisión_Avance_Periodo!$M647,BD_Seguimiento_OAP_2019!$AH$2:$AS$2,0))</f>
        <v>1</v>
      </c>
      <c r="O647" s="190">
        <f>INDEX(BD_Seguimiento_OAP_2019!$AV$3:$BG$294,MATCH(Revisión_Avance_Periodo!$I647,BD_Seguimiento_OAP_2019!$L$3:$L$294,0),MATCH(Revisión_Avance_Periodo!$M647,BD_Seguimiento_OAP_2019!$AV$2:$BG$2,0))</f>
        <v>0</v>
      </c>
      <c r="P647" s="188">
        <f t="shared" si="124"/>
        <v>0</v>
      </c>
      <c r="Q647" s="182" t="str">
        <f>VLOOKUP(P647,Tabla_Indicador_Gestion4[#All],3,TRUE)</f>
        <v>Por Ejecutar</v>
      </c>
      <c r="R647" s="229">
        <f>SUBTOTAL(9,$N$638:$N647)</f>
        <v>10</v>
      </c>
      <c r="S647" s="230">
        <f>SUBTOTAL(9,$O$638:$O647)</f>
        <v>6</v>
      </c>
      <c r="T647" s="231">
        <f>IFERROR(+Revisión_Avance_Periodo!$S647/Revisión_Avance_Periodo!$R647,0)</f>
        <v>0.6</v>
      </c>
      <c r="U647" s="184"/>
      <c r="V647" s="185"/>
      <c r="W647" s="183"/>
      <c r="X647" s="183"/>
      <c r="Y647" s="183"/>
      <c r="Z647" s="186"/>
      <c r="AA647" s="187"/>
    </row>
    <row r="648" spans="1:27" x14ac:dyDescent="0.25">
      <c r="A648" s="88">
        <v>54</v>
      </c>
      <c r="B648" s="91" t="str">
        <f>CONCATENATE(Revisión_Avance_Periodo!$C648,";",Revisión_Avance_Periodo!$E648,";",Revisión_Avance_Periodo!$I648)</f>
        <v>OE1;PR_10;ACT_146</v>
      </c>
      <c r="C648" s="170" t="s">
        <v>9</v>
      </c>
      <c r="D648" s="171" t="str">
        <f>VLOOKUP(Revisión_Avance_Periodo!$C648,Componentes_BD!$F$1:$G$5,2,FALSE)</f>
        <v>Fortalecer la Vigilancia.</v>
      </c>
      <c r="E648" s="106" t="s">
        <v>12</v>
      </c>
      <c r="F648" s="89">
        <v>2</v>
      </c>
      <c r="G648" s="89" t="str">
        <f>VLOOKUP(Revisión_Avance_Periodo!$A648,BD_Seguimiento_OAP_2019!$A$2:$G$294,7,FALSE)</f>
        <v>PAI</v>
      </c>
      <c r="H648" s="89" t="str">
        <f>VLOOKUP(Revisión_Avance_Periodo!$A648,BD_Seguimiento_OAP_2019!$A$2:$J$294,10,FALSE)</f>
        <v>PAI_01 - Operacional</v>
      </c>
      <c r="I648" s="89" t="s">
        <v>639</v>
      </c>
      <c r="J648" s="89" t="str">
        <f>VLOOKUP(Revisión_Avance_Periodo!$I648,BD_Seguimiento_OAP_2019!$L:$M,2,FALSE)</f>
        <v>Tramitar la nómina y llevar los registros estadísticos correspondientes.</v>
      </c>
      <c r="K648" s="106" t="s">
        <v>8</v>
      </c>
      <c r="L648" s="172">
        <v>4.4642857142857152E-4</v>
      </c>
      <c r="M648" s="173" t="s">
        <v>114</v>
      </c>
      <c r="N648" s="190">
        <f>INDEX(BD_Seguimiento_OAP_2019!$AH$3:$AS$294,MATCH(Revisión_Avance_Periodo!$I648,BD_Seguimiento_OAP_2019!$L$3:$L$294,0),MATCH(Revisión_Avance_Periodo!$M648,BD_Seguimiento_OAP_2019!$AH$2:$AS$2,0))</f>
        <v>1</v>
      </c>
      <c r="O648" s="190">
        <f>INDEX(BD_Seguimiento_OAP_2019!$AV$3:$BG$294,MATCH(Revisión_Avance_Periodo!$I648,BD_Seguimiento_OAP_2019!$L$3:$L$294,0),MATCH(Revisión_Avance_Periodo!$M648,BD_Seguimiento_OAP_2019!$AV$2:$BG$2,0))</f>
        <v>0</v>
      </c>
      <c r="P648" s="189">
        <f t="shared" si="124"/>
        <v>0</v>
      </c>
      <c r="Q648" s="173" t="str">
        <f>VLOOKUP(P648,Tabla_Indicador_Gestion4[#All],3,TRUE)</f>
        <v>Por Ejecutar</v>
      </c>
      <c r="R648" s="229">
        <f>SUBTOTAL(9,$N$638:$N648)</f>
        <v>11</v>
      </c>
      <c r="S648" s="230">
        <f>SUBTOTAL(9,$O$638:$O648)</f>
        <v>6</v>
      </c>
      <c r="T648" s="231">
        <f>IFERROR(+Revisión_Avance_Periodo!$S648/Revisión_Avance_Periodo!$R648,0)</f>
        <v>0.54545454545454541</v>
      </c>
      <c r="U648" s="184"/>
      <c r="V648" s="185"/>
      <c r="W648" s="183"/>
      <c r="X648" s="183"/>
      <c r="Y648" s="183"/>
      <c r="Z648" s="186"/>
      <c r="AA648" s="187"/>
    </row>
    <row r="649" spans="1:27" ht="15.75" thickBot="1" x14ac:dyDescent="0.3">
      <c r="A649" s="94">
        <v>54</v>
      </c>
      <c r="B649" s="96" t="str">
        <f>CONCATENATE(Revisión_Avance_Periodo!$C649,";",Revisión_Avance_Periodo!$E649,";",Revisión_Avance_Periodo!$I649)</f>
        <v>OE1;PR_10;ACT_146</v>
      </c>
      <c r="C649" s="180" t="s">
        <v>9</v>
      </c>
      <c r="D649" s="181" t="str">
        <f>VLOOKUP(Revisión_Avance_Periodo!$C649,Componentes_BD!$F$1:$G$5,2,FALSE)</f>
        <v>Fortalecer la Vigilancia.</v>
      </c>
      <c r="E649" s="119" t="s">
        <v>12</v>
      </c>
      <c r="F649" s="95">
        <v>2</v>
      </c>
      <c r="G649" s="95" t="str">
        <f>VLOOKUP(Revisión_Avance_Periodo!$A649,BD_Seguimiento_OAP_2019!$A$2:$G$294,7,FALSE)</f>
        <v>PAI</v>
      </c>
      <c r="H649" s="95" t="str">
        <f>VLOOKUP(Revisión_Avance_Periodo!$A649,BD_Seguimiento_OAP_2019!$A$2:$J$294,10,FALSE)</f>
        <v>PAI_01 - Operacional</v>
      </c>
      <c r="I649" s="95" t="s">
        <v>639</v>
      </c>
      <c r="J649" s="95" t="str">
        <f>VLOOKUP(Revisión_Avance_Periodo!$I649,BD_Seguimiento_OAP_2019!$L:$M,2,FALSE)</f>
        <v>Tramitar la nómina y llevar los registros estadísticos correspondientes.</v>
      </c>
      <c r="K649" s="119" t="s">
        <v>8</v>
      </c>
      <c r="L649" s="172">
        <v>4.4642857142857152E-4</v>
      </c>
      <c r="M649" s="182" t="s">
        <v>115</v>
      </c>
      <c r="N649" s="190">
        <f>INDEX(BD_Seguimiento_OAP_2019!$AH$3:$AS$294,MATCH(Revisión_Avance_Periodo!$I649,BD_Seguimiento_OAP_2019!$L$3:$L$294,0),MATCH(Revisión_Avance_Periodo!$M649,BD_Seguimiento_OAP_2019!$AH$2:$AS$2,0))</f>
        <v>1</v>
      </c>
      <c r="O649" s="190">
        <f>INDEX(BD_Seguimiento_OAP_2019!$AV$3:$BG$294,MATCH(Revisión_Avance_Periodo!$I649,BD_Seguimiento_OAP_2019!$L$3:$L$294,0),MATCH(Revisión_Avance_Periodo!$M649,BD_Seguimiento_OAP_2019!$AV$2:$BG$2,0))</f>
        <v>0</v>
      </c>
      <c r="P649" s="188">
        <f t="shared" si="124"/>
        <v>0</v>
      </c>
      <c r="Q649" s="182" t="str">
        <f>VLOOKUP(P649,Tabla_Indicador_Gestion4[#All],3,TRUE)</f>
        <v>Por Ejecutar</v>
      </c>
      <c r="R649" s="229">
        <f>SUBTOTAL(9,$N$638:$N649)</f>
        <v>12</v>
      </c>
      <c r="S649" s="230">
        <f>SUBTOTAL(9,$O$638:$O649)</f>
        <v>6</v>
      </c>
      <c r="T649" s="231">
        <f>IFERROR(+Revisión_Avance_Periodo!$S649/Revisión_Avance_Periodo!$R649,0)</f>
        <v>0.5</v>
      </c>
      <c r="U649" s="184"/>
      <c r="V649" s="185"/>
      <c r="W649" s="183"/>
      <c r="X649" s="183"/>
      <c r="Y649" s="183"/>
      <c r="Z649" s="186"/>
      <c r="AA649" s="187"/>
    </row>
    <row r="650" spans="1:27" x14ac:dyDescent="0.25">
      <c r="A650" s="88">
        <v>55</v>
      </c>
      <c r="B650" s="91" t="str">
        <f>CONCATENATE(Revisión_Avance_Periodo!$C650,";",Revisión_Avance_Periodo!$E650,";",Revisión_Avance_Periodo!$I650)</f>
        <v>OE1;PR_10;ACT_147</v>
      </c>
      <c r="C650" s="170" t="s">
        <v>9</v>
      </c>
      <c r="D650" s="171" t="str">
        <f>VLOOKUP(Revisión_Avance_Periodo!$C650,Componentes_BD!$F$1:$G$5,2,FALSE)</f>
        <v>Fortalecer la Vigilancia.</v>
      </c>
      <c r="E650" s="106" t="s">
        <v>12</v>
      </c>
      <c r="F650" s="89">
        <v>2</v>
      </c>
      <c r="G650" s="89" t="str">
        <f>VLOOKUP(Revisión_Avance_Periodo!$A650,BD_Seguimiento_OAP_2019!$A$2:$G$294,7,FALSE)</f>
        <v>PAI</v>
      </c>
      <c r="H650" s="89" t="str">
        <f>VLOOKUP(Revisión_Avance_Periodo!$A650,BD_Seguimiento_OAP_2019!$A$2:$J$294,10,FALSE)</f>
        <v>PAI_01 - Operacional</v>
      </c>
      <c r="I650" s="89" t="s">
        <v>650</v>
      </c>
      <c r="J650" s="89" t="str">
        <f>VLOOKUP(Revisión_Avance_Periodo!$I650,BD_Seguimiento_OAP_2019!$L:$M,2,FALSE)</f>
        <v>Efectuar recobro de incapacidades a la EPS</v>
      </c>
      <c r="K650" s="106" t="s">
        <v>8</v>
      </c>
      <c r="L650" s="172">
        <v>4.4642857142857152E-4</v>
      </c>
      <c r="M650" s="173" t="s">
        <v>104</v>
      </c>
      <c r="N650" s="190">
        <f>INDEX(BD_Seguimiento_OAP_2019!$AH$3:$AS$294,MATCH(Revisión_Avance_Periodo!$I650,BD_Seguimiento_OAP_2019!$L$3:$L$294,0),MATCH(Revisión_Avance_Periodo!$M650,BD_Seguimiento_OAP_2019!$AH$2:$AS$2,0))</f>
        <v>1</v>
      </c>
      <c r="O650" s="190">
        <f>INDEX(BD_Seguimiento_OAP_2019!$AV$3:$BG$294,MATCH(Revisión_Avance_Periodo!$I650,BD_Seguimiento_OAP_2019!$L$3:$L$294,0),MATCH(Revisión_Avance_Periodo!$M650,BD_Seguimiento_OAP_2019!$AV$2:$BG$2,0))</f>
        <v>1</v>
      </c>
      <c r="P650" s="189">
        <f t="shared" si="124"/>
        <v>1</v>
      </c>
      <c r="Q650" s="173" t="str">
        <f>VLOOKUP(P650,Tabla_Indicador_Gestion4[#All],3,TRUE)</f>
        <v>Culminada</v>
      </c>
      <c r="R650" s="232">
        <f>SUBTOTAL(9,$N$650:$N650)</f>
        <v>1</v>
      </c>
      <c r="S650" s="233">
        <f>SUBTOTAL(9,$O$650:$O650)</f>
        <v>1</v>
      </c>
      <c r="T650" s="234">
        <f>IFERROR(+Revisión_Avance_Periodo!$S650/Revisión_Avance_Periodo!$R650,0)</f>
        <v>1</v>
      </c>
      <c r="U650" s="191">
        <f>SUBTOTAL(9,N650:N661)</f>
        <v>17</v>
      </c>
      <c r="V650" s="192">
        <f>SUBTOTAL(9,O650:O661)</f>
        <v>17</v>
      </c>
      <c r="W650" s="176">
        <f t="shared" ref="W650" si="125">+V650/U650</f>
        <v>1</v>
      </c>
      <c r="X650" s="176"/>
      <c r="Y650" s="176">
        <f>100%-Revisión_Avance_Periodo!$W650</f>
        <v>0</v>
      </c>
      <c r="Z650" s="178" t="str">
        <f>VLOOKUP(W650,Tabla_Indicador_Gestion4[],3,TRUE)</f>
        <v>Culminada</v>
      </c>
      <c r="AA650" s="179">
        <f>Revisión_Avance_Periodo!$W650*Revisión_Avance_Periodo!$L650</f>
        <v>4.4642857142857152E-4</v>
      </c>
    </row>
    <row r="651" spans="1:27" x14ac:dyDescent="0.25">
      <c r="A651" s="94">
        <v>55</v>
      </c>
      <c r="B651" s="96" t="str">
        <f>CONCATENATE(Revisión_Avance_Periodo!$C651,";",Revisión_Avance_Periodo!$E651,";",Revisión_Avance_Periodo!$I651)</f>
        <v>OE1;PR_10;ACT_147</v>
      </c>
      <c r="C651" s="180" t="s">
        <v>9</v>
      </c>
      <c r="D651" s="181" t="str">
        <f>VLOOKUP(Revisión_Avance_Periodo!$C651,Componentes_BD!$F$1:$G$5,2,FALSE)</f>
        <v>Fortalecer la Vigilancia.</v>
      </c>
      <c r="E651" s="119" t="s">
        <v>12</v>
      </c>
      <c r="F651" s="95">
        <v>2</v>
      </c>
      <c r="G651" s="95" t="str">
        <f>VLOOKUP(Revisión_Avance_Periodo!$A651,BD_Seguimiento_OAP_2019!$A$2:$G$294,7,FALSE)</f>
        <v>PAI</v>
      </c>
      <c r="H651" s="95" t="str">
        <f>VLOOKUP(Revisión_Avance_Periodo!$A651,BD_Seguimiento_OAP_2019!$A$2:$J$294,10,FALSE)</f>
        <v>PAI_01 - Operacional</v>
      </c>
      <c r="I651" s="95" t="s">
        <v>650</v>
      </c>
      <c r="J651" s="95" t="str">
        <f>VLOOKUP(Revisión_Avance_Periodo!$I651,BD_Seguimiento_OAP_2019!$L:$M,2,FALSE)</f>
        <v>Efectuar recobro de incapacidades a la EPS</v>
      </c>
      <c r="K651" s="119" t="s">
        <v>8</v>
      </c>
      <c r="L651" s="172">
        <v>4.4642857142857152E-4</v>
      </c>
      <c r="M651" s="182" t="s">
        <v>105</v>
      </c>
      <c r="N651" s="190">
        <f>INDEX(BD_Seguimiento_OAP_2019!$AH$3:$AS$294,MATCH(Revisión_Avance_Periodo!$I651,BD_Seguimiento_OAP_2019!$L$3:$L$294,0),MATCH(Revisión_Avance_Periodo!$M651,BD_Seguimiento_OAP_2019!$AH$2:$AS$2,0))</f>
        <v>5</v>
      </c>
      <c r="O651" s="190">
        <f>INDEX(BD_Seguimiento_OAP_2019!$AV$3:$BG$294,MATCH(Revisión_Avance_Periodo!$I651,BD_Seguimiento_OAP_2019!$L$3:$L$294,0),MATCH(Revisión_Avance_Periodo!$M651,BD_Seguimiento_OAP_2019!$AV$2:$BG$2,0))</f>
        <v>5</v>
      </c>
      <c r="P651" s="188">
        <f t="shared" si="124"/>
        <v>1</v>
      </c>
      <c r="Q651" s="182" t="str">
        <f>VLOOKUP(P651,Tabla_Indicador_Gestion4[#All],3,TRUE)</f>
        <v>Culminada</v>
      </c>
      <c r="R651" s="229">
        <f>SUBTOTAL(9,$N$650:$N651)</f>
        <v>6</v>
      </c>
      <c r="S651" s="230">
        <f>SUBTOTAL(9,$O$650:$O651)</f>
        <v>6</v>
      </c>
      <c r="T651" s="231">
        <f>IFERROR(+Revisión_Avance_Periodo!$S651/Revisión_Avance_Periodo!$R651,0)</f>
        <v>1</v>
      </c>
      <c r="U651" s="184"/>
      <c r="V651" s="185"/>
      <c r="W651" s="183"/>
      <c r="X651" s="183"/>
      <c r="Y651" s="183"/>
      <c r="Z651" s="186"/>
      <c r="AA651" s="187"/>
    </row>
    <row r="652" spans="1:27" x14ac:dyDescent="0.25">
      <c r="A652" s="88">
        <v>55</v>
      </c>
      <c r="B652" s="91" t="str">
        <f>CONCATENATE(Revisión_Avance_Periodo!$C652,";",Revisión_Avance_Periodo!$E652,";",Revisión_Avance_Periodo!$I652)</f>
        <v>OE1;PR_10;ACT_147</v>
      </c>
      <c r="C652" s="170" t="s">
        <v>9</v>
      </c>
      <c r="D652" s="171" t="str">
        <f>VLOOKUP(Revisión_Avance_Periodo!$C652,Componentes_BD!$F$1:$G$5,2,FALSE)</f>
        <v>Fortalecer la Vigilancia.</v>
      </c>
      <c r="E652" s="106" t="s">
        <v>12</v>
      </c>
      <c r="F652" s="89">
        <v>2</v>
      </c>
      <c r="G652" s="89" t="str">
        <f>VLOOKUP(Revisión_Avance_Periodo!$A652,BD_Seguimiento_OAP_2019!$A$2:$G$294,7,FALSE)</f>
        <v>PAI</v>
      </c>
      <c r="H652" s="89" t="str">
        <f>VLOOKUP(Revisión_Avance_Periodo!$A652,BD_Seguimiento_OAP_2019!$A$2:$J$294,10,FALSE)</f>
        <v>PAI_01 - Operacional</v>
      </c>
      <c r="I652" s="89" t="s">
        <v>650</v>
      </c>
      <c r="J652" s="89" t="str">
        <f>VLOOKUP(Revisión_Avance_Periodo!$I652,BD_Seguimiento_OAP_2019!$L:$M,2,FALSE)</f>
        <v>Efectuar recobro de incapacidades a la EPS</v>
      </c>
      <c r="K652" s="106" t="s">
        <v>8</v>
      </c>
      <c r="L652" s="172">
        <v>4.4642857142857152E-4</v>
      </c>
      <c r="M652" s="173" t="s">
        <v>106</v>
      </c>
      <c r="N652" s="190">
        <f>INDEX(BD_Seguimiento_OAP_2019!$AH$3:$AS$294,MATCH(Revisión_Avance_Periodo!$I652,BD_Seguimiento_OAP_2019!$L$3:$L$294,0),MATCH(Revisión_Avance_Periodo!$M652,BD_Seguimiento_OAP_2019!$AH$2:$AS$2,0))</f>
        <v>7</v>
      </c>
      <c r="O652" s="190">
        <f>INDEX(BD_Seguimiento_OAP_2019!$AV$3:$BG$294,MATCH(Revisión_Avance_Periodo!$I652,BD_Seguimiento_OAP_2019!$L$3:$L$294,0),MATCH(Revisión_Avance_Periodo!$M652,BD_Seguimiento_OAP_2019!$AV$2:$BG$2,0))</f>
        <v>7</v>
      </c>
      <c r="P652" s="189">
        <f t="shared" si="124"/>
        <v>1</v>
      </c>
      <c r="Q652" s="173" t="str">
        <f>VLOOKUP(P652,Tabla_Indicador_Gestion4[#All],3,TRUE)</f>
        <v>Culminada</v>
      </c>
      <c r="R652" s="229">
        <f>SUBTOTAL(9,$N$650:$N652)</f>
        <v>13</v>
      </c>
      <c r="S652" s="230">
        <f>SUBTOTAL(9,$O$650:$O652)</f>
        <v>13</v>
      </c>
      <c r="T652" s="231">
        <f>IFERROR(+Revisión_Avance_Periodo!$S652/Revisión_Avance_Periodo!$R652,0)</f>
        <v>1</v>
      </c>
      <c r="U652" s="184"/>
      <c r="V652" s="185"/>
      <c r="W652" s="183"/>
      <c r="X652" s="183"/>
      <c r="Y652" s="183"/>
      <c r="Z652" s="186"/>
      <c r="AA652" s="187"/>
    </row>
    <row r="653" spans="1:27" x14ac:dyDescent="0.25">
      <c r="A653" s="94">
        <v>55</v>
      </c>
      <c r="B653" s="96" t="str">
        <f>CONCATENATE(Revisión_Avance_Periodo!$C653,";",Revisión_Avance_Periodo!$E653,";",Revisión_Avance_Periodo!$I653)</f>
        <v>OE1;PR_10;ACT_147</v>
      </c>
      <c r="C653" s="180" t="s">
        <v>9</v>
      </c>
      <c r="D653" s="181" t="str">
        <f>VLOOKUP(Revisión_Avance_Periodo!$C653,Componentes_BD!$F$1:$G$5,2,FALSE)</f>
        <v>Fortalecer la Vigilancia.</v>
      </c>
      <c r="E653" s="119" t="s">
        <v>12</v>
      </c>
      <c r="F653" s="95">
        <v>2</v>
      </c>
      <c r="G653" s="95" t="str">
        <f>VLOOKUP(Revisión_Avance_Periodo!$A653,BD_Seguimiento_OAP_2019!$A$2:$G$294,7,FALSE)</f>
        <v>PAI</v>
      </c>
      <c r="H653" s="95" t="str">
        <f>VLOOKUP(Revisión_Avance_Periodo!$A653,BD_Seguimiento_OAP_2019!$A$2:$J$294,10,FALSE)</f>
        <v>PAI_01 - Operacional</v>
      </c>
      <c r="I653" s="95" t="s">
        <v>650</v>
      </c>
      <c r="J653" s="95" t="str">
        <f>VLOOKUP(Revisión_Avance_Periodo!$I653,BD_Seguimiento_OAP_2019!$L:$M,2,FALSE)</f>
        <v>Efectuar recobro de incapacidades a la EPS</v>
      </c>
      <c r="K653" s="119" t="s">
        <v>8</v>
      </c>
      <c r="L653" s="172">
        <v>4.4642857142857152E-4</v>
      </c>
      <c r="M653" s="182" t="s">
        <v>107</v>
      </c>
      <c r="N653" s="190">
        <f>INDEX(BD_Seguimiento_OAP_2019!$AH$3:$AS$294,MATCH(Revisión_Avance_Periodo!$I653,BD_Seguimiento_OAP_2019!$L$3:$L$294,0),MATCH(Revisión_Avance_Periodo!$M653,BD_Seguimiento_OAP_2019!$AH$2:$AS$2,0))</f>
        <v>0</v>
      </c>
      <c r="O653" s="190">
        <f>INDEX(BD_Seguimiento_OAP_2019!$AV$3:$BG$294,MATCH(Revisión_Avance_Periodo!$I653,BD_Seguimiento_OAP_2019!$L$3:$L$294,0),MATCH(Revisión_Avance_Periodo!$M653,BD_Seguimiento_OAP_2019!$AV$2:$BG$2,0))</f>
        <v>0</v>
      </c>
      <c r="P653" s="175">
        <f t="shared" ref="P653:P661" si="126">IFERROR((O653/N653),0)</f>
        <v>0</v>
      </c>
      <c r="Q653" s="182" t="str">
        <f>VLOOKUP(P653,Tabla_Indicador_Gestion4[#All],3,TRUE)</f>
        <v>Por Ejecutar</v>
      </c>
      <c r="R653" s="229">
        <f>SUBTOTAL(9,$N$650:$N653)</f>
        <v>13</v>
      </c>
      <c r="S653" s="230">
        <f>SUBTOTAL(9,$O$650:$O653)</f>
        <v>13</v>
      </c>
      <c r="T653" s="231">
        <f>IFERROR(+Revisión_Avance_Periodo!$S653/Revisión_Avance_Periodo!$R653,0)</f>
        <v>1</v>
      </c>
      <c r="U653" s="184"/>
      <c r="V653" s="185"/>
      <c r="W653" s="183"/>
      <c r="X653" s="183"/>
      <c r="Y653" s="183"/>
      <c r="Z653" s="186"/>
      <c r="AA653" s="187"/>
    </row>
    <row r="654" spans="1:27" x14ac:dyDescent="0.25">
      <c r="A654" s="88">
        <v>55</v>
      </c>
      <c r="B654" s="91" t="str">
        <f>CONCATENATE(Revisión_Avance_Periodo!$C654,";",Revisión_Avance_Periodo!$E654,";",Revisión_Avance_Periodo!$I654)</f>
        <v>OE1;PR_10;ACT_147</v>
      </c>
      <c r="C654" s="170" t="s">
        <v>9</v>
      </c>
      <c r="D654" s="171" t="str">
        <f>VLOOKUP(Revisión_Avance_Periodo!$C654,Componentes_BD!$F$1:$G$5,2,FALSE)</f>
        <v>Fortalecer la Vigilancia.</v>
      </c>
      <c r="E654" s="106" t="s">
        <v>12</v>
      </c>
      <c r="F654" s="89">
        <v>2</v>
      </c>
      <c r="G654" s="89" t="str">
        <f>VLOOKUP(Revisión_Avance_Periodo!$A654,BD_Seguimiento_OAP_2019!$A$2:$G$294,7,FALSE)</f>
        <v>PAI</v>
      </c>
      <c r="H654" s="89" t="str">
        <f>VLOOKUP(Revisión_Avance_Periodo!$A654,BD_Seguimiento_OAP_2019!$A$2:$J$294,10,FALSE)</f>
        <v>PAI_01 - Operacional</v>
      </c>
      <c r="I654" s="89" t="s">
        <v>650</v>
      </c>
      <c r="J654" s="89" t="str">
        <f>VLOOKUP(Revisión_Avance_Periodo!$I654,BD_Seguimiento_OAP_2019!$L:$M,2,FALSE)</f>
        <v>Efectuar recobro de incapacidades a la EPS</v>
      </c>
      <c r="K654" s="106" t="s">
        <v>8</v>
      </c>
      <c r="L654" s="172">
        <v>4.4642857142857152E-4</v>
      </c>
      <c r="M654" s="173" t="s">
        <v>108</v>
      </c>
      <c r="N654" s="190">
        <f>INDEX(BD_Seguimiento_OAP_2019!$AH$3:$AS$294,MATCH(Revisión_Avance_Periodo!$I654,BD_Seguimiento_OAP_2019!$L$3:$L$294,0),MATCH(Revisión_Avance_Periodo!$M654,BD_Seguimiento_OAP_2019!$AH$2:$AS$2,0))</f>
        <v>0</v>
      </c>
      <c r="O654" s="190">
        <f>INDEX(BD_Seguimiento_OAP_2019!$AV$3:$BG$294,MATCH(Revisión_Avance_Periodo!$I654,BD_Seguimiento_OAP_2019!$L$3:$L$294,0),MATCH(Revisión_Avance_Periodo!$M654,BD_Seguimiento_OAP_2019!$AV$2:$BG$2,0))</f>
        <v>0</v>
      </c>
      <c r="P654" s="175">
        <f t="shared" si="126"/>
        <v>0</v>
      </c>
      <c r="Q654" s="173" t="str">
        <f>VLOOKUP(P654,Tabla_Indicador_Gestion4[#All],3,TRUE)</f>
        <v>Por Ejecutar</v>
      </c>
      <c r="R654" s="229">
        <f>SUBTOTAL(9,$N$650:$N654)</f>
        <v>13</v>
      </c>
      <c r="S654" s="230">
        <f>SUBTOTAL(9,$O$650:$O654)</f>
        <v>13</v>
      </c>
      <c r="T654" s="231">
        <f>IFERROR(+Revisión_Avance_Periodo!$S654/Revisión_Avance_Periodo!$R654,0)</f>
        <v>1</v>
      </c>
      <c r="U654" s="184"/>
      <c r="V654" s="185"/>
      <c r="W654" s="183"/>
      <c r="X654" s="183"/>
      <c r="Y654" s="183"/>
      <c r="Z654" s="186"/>
      <c r="AA654" s="187"/>
    </row>
    <row r="655" spans="1:27" x14ac:dyDescent="0.25">
      <c r="A655" s="94">
        <v>55</v>
      </c>
      <c r="B655" s="96" t="str">
        <f>CONCATENATE(Revisión_Avance_Periodo!$C655,";",Revisión_Avance_Periodo!$E655,";",Revisión_Avance_Periodo!$I655)</f>
        <v>OE1;PR_10;ACT_147</v>
      </c>
      <c r="C655" s="180" t="s">
        <v>9</v>
      </c>
      <c r="D655" s="181" t="str">
        <f>VLOOKUP(Revisión_Avance_Periodo!$C655,Componentes_BD!$F$1:$G$5,2,FALSE)</f>
        <v>Fortalecer la Vigilancia.</v>
      </c>
      <c r="E655" s="119" t="s">
        <v>12</v>
      </c>
      <c r="F655" s="95">
        <v>2</v>
      </c>
      <c r="G655" s="95" t="str">
        <f>VLOOKUP(Revisión_Avance_Periodo!$A655,BD_Seguimiento_OAP_2019!$A$2:$G$294,7,FALSE)</f>
        <v>PAI</v>
      </c>
      <c r="H655" s="95" t="str">
        <f>VLOOKUP(Revisión_Avance_Periodo!$A655,BD_Seguimiento_OAP_2019!$A$2:$J$294,10,FALSE)</f>
        <v>PAI_01 - Operacional</v>
      </c>
      <c r="I655" s="95" t="s">
        <v>650</v>
      </c>
      <c r="J655" s="95" t="str">
        <f>VLOOKUP(Revisión_Avance_Periodo!$I655,BD_Seguimiento_OAP_2019!$L:$M,2,FALSE)</f>
        <v>Efectuar recobro de incapacidades a la EPS</v>
      </c>
      <c r="K655" s="119" t="s">
        <v>8</v>
      </c>
      <c r="L655" s="172">
        <v>4.4642857142857152E-4</v>
      </c>
      <c r="M655" s="182" t="s">
        <v>109</v>
      </c>
      <c r="N655" s="190">
        <f>INDEX(BD_Seguimiento_OAP_2019!$AH$3:$AS$294,MATCH(Revisión_Avance_Periodo!$I655,BD_Seguimiento_OAP_2019!$L$3:$L$294,0),MATCH(Revisión_Avance_Periodo!$M655,BD_Seguimiento_OAP_2019!$AH$2:$AS$2,0))</f>
        <v>4</v>
      </c>
      <c r="O655" s="190">
        <f>INDEX(BD_Seguimiento_OAP_2019!$AV$3:$BG$294,MATCH(Revisión_Avance_Periodo!$I655,BD_Seguimiento_OAP_2019!$L$3:$L$294,0),MATCH(Revisión_Avance_Periodo!$M655,BD_Seguimiento_OAP_2019!$AV$2:$BG$2,0))</f>
        <v>4</v>
      </c>
      <c r="P655" s="175">
        <f t="shared" si="126"/>
        <v>1</v>
      </c>
      <c r="Q655" s="182" t="str">
        <f>VLOOKUP(P655,Tabla_Indicador_Gestion4[#All],3,TRUE)</f>
        <v>Culminada</v>
      </c>
      <c r="R655" s="229">
        <f>SUBTOTAL(9,$N$650:$N655)</f>
        <v>17</v>
      </c>
      <c r="S655" s="230">
        <f>SUBTOTAL(9,$O$650:$O655)</f>
        <v>17</v>
      </c>
      <c r="T655" s="231">
        <f>IFERROR(+Revisión_Avance_Periodo!$S655/Revisión_Avance_Periodo!$R655,0)</f>
        <v>1</v>
      </c>
      <c r="U655" s="184"/>
      <c r="V655" s="185"/>
      <c r="W655" s="183"/>
      <c r="X655" s="183"/>
      <c r="Y655" s="183"/>
      <c r="Z655" s="186"/>
      <c r="AA655" s="187"/>
    </row>
    <row r="656" spans="1:27" x14ac:dyDescent="0.25">
      <c r="A656" s="88">
        <v>55</v>
      </c>
      <c r="B656" s="91" t="str">
        <f>CONCATENATE(Revisión_Avance_Periodo!$C656,";",Revisión_Avance_Periodo!$E656,";",Revisión_Avance_Periodo!$I656)</f>
        <v>OE1;PR_10;ACT_147</v>
      </c>
      <c r="C656" s="170" t="s">
        <v>9</v>
      </c>
      <c r="D656" s="171" t="str">
        <f>VLOOKUP(Revisión_Avance_Periodo!$C656,Componentes_BD!$F$1:$G$5,2,FALSE)</f>
        <v>Fortalecer la Vigilancia.</v>
      </c>
      <c r="E656" s="106" t="s">
        <v>12</v>
      </c>
      <c r="F656" s="89">
        <v>2</v>
      </c>
      <c r="G656" s="89" t="str">
        <f>VLOOKUP(Revisión_Avance_Periodo!$A656,BD_Seguimiento_OAP_2019!$A$2:$G$294,7,FALSE)</f>
        <v>PAI</v>
      </c>
      <c r="H656" s="89" t="str">
        <f>VLOOKUP(Revisión_Avance_Periodo!$A656,BD_Seguimiento_OAP_2019!$A$2:$J$294,10,FALSE)</f>
        <v>PAI_01 - Operacional</v>
      </c>
      <c r="I656" s="89" t="s">
        <v>650</v>
      </c>
      <c r="J656" s="89" t="str">
        <f>VLOOKUP(Revisión_Avance_Periodo!$I656,BD_Seguimiento_OAP_2019!$L:$M,2,FALSE)</f>
        <v>Efectuar recobro de incapacidades a la EPS</v>
      </c>
      <c r="K656" s="106" t="s">
        <v>8</v>
      </c>
      <c r="L656" s="172">
        <v>4.4642857142857152E-4</v>
      </c>
      <c r="M656" s="173" t="s">
        <v>110</v>
      </c>
      <c r="N656" s="190">
        <f>INDEX(BD_Seguimiento_OAP_2019!$AH$3:$AS$294,MATCH(Revisión_Avance_Periodo!$I656,BD_Seguimiento_OAP_2019!$L$3:$L$294,0),MATCH(Revisión_Avance_Periodo!$M656,BD_Seguimiento_OAP_2019!$AH$2:$AS$2,0))</f>
        <v>0</v>
      </c>
      <c r="O656" s="190">
        <f>INDEX(BD_Seguimiento_OAP_2019!$AV$3:$BG$294,MATCH(Revisión_Avance_Periodo!$I656,BD_Seguimiento_OAP_2019!$L$3:$L$294,0),MATCH(Revisión_Avance_Periodo!$M656,BD_Seguimiento_OAP_2019!$AV$2:$BG$2,0))</f>
        <v>0</v>
      </c>
      <c r="P656" s="175">
        <f t="shared" si="126"/>
        <v>0</v>
      </c>
      <c r="Q656" s="173" t="str">
        <f>VLOOKUP(P656,Tabla_Indicador_Gestion4[#All],3,TRUE)</f>
        <v>Por Ejecutar</v>
      </c>
      <c r="R656" s="229">
        <f>SUBTOTAL(9,$N$650:$N656)</f>
        <v>17</v>
      </c>
      <c r="S656" s="230">
        <f>SUBTOTAL(9,$O$650:$O656)</f>
        <v>17</v>
      </c>
      <c r="T656" s="231">
        <f>IFERROR(+Revisión_Avance_Periodo!$S656/Revisión_Avance_Periodo!$R656,0)</f>
        <v>1</v>
      </c>
      <c r="U656" s="184"/>
      <c r="V656" s="185"/>
      <c r="W656" s="183"/>
      <c r="X656" s="183"/>
      <c r="Y656" s="183"/>
      <c r="Z656" s="186"/>
      <c r="AA656" s="187"/>
    </row>
    <row r="657" spans="1:27" x14ac:dyDescent="0.25">
      <c r="A657" s="94">
        <v>55</v>
      </c>
      <c r="B657" s="96" t="str">
        <f>CONCATENATE(Revisión_Avance_Periodo!$C657,";",Revisión_Avance_Periodo!$E657,";",Revisión_Avance_Periodo!$I657)</f>
        <v>OE1;PR_10;ACT_147</v>
      </c>
      <c r="C657" s="180" t="s">
        <v>9</v>
      </c>
      <c r="D657" s="181" t="str">
        <f>VLOOKUP(Revisión_Avance_Periodo!$C657,Componentes_BD!$F$1:$G$5,2,FALSE)</f>
        <v>Fortalecer la Vigilancia.</v>
      </c>
      <c r="E657" s="119" t="s">
        <v>12</v>
      </c>
      <c r="F657" s="95">
        <v>2</v>
      </c>
      <c r="G657" s="95" t="str">
        <f>VLOOKUP(Revisión_Avance_Periodo!$A657,BD_Seguimiento_OAP_2019!$A$2:$G$294,7,FALSE)</f>
        <v>PAI</v>
      </c>
      <c r="H657" s="95" t="str">
        <f>VLOOKUP(Revisión_Avance_Periodo!$A657,BD_Seguimiento_OAP_2019!$A$2:$J$294,10,FALSE)</f>
        <v>PAI_01 - Operacional</v>
      </c>
      <c r="I657" s="95" t="s">
        <v>650</v>
      </c>
      <c r="J657" s="95" t="str">
        <f>VLOOKUP(Revisión_Avance_Periodo!$I657,BD_Seguimiento_OAP_2019!$L:$M,2,FALSE)</f>
        <v>Efectuar recobro de incapacidades a la EPS</v>
      </c>
      <c r="K657" s="119" t="s">
        <v>8</v>
      </c>
      <c r="L657" s="172">
        <v>4.4642857142857152E-4</v>
      </c>
      <c r="M657" s="182" t="s">
        <v>111</v>
      </c>
      <c r="N657" s="190">
        <f>INDEX(BD_Seguimiento_OAP_2019!$AH$3:$AS$294,MATCH(Revisión_Avance_Periodo!$I657,BD_Seguimiento_OAP_2019!$L$3:$L$294,0),MATCH(Revisión_Avance_Periodo!$M657,BD_Seguimiento_OAP_2019!$AH$2:$AS$2,0))</f>
        <v>0</v>
      </c>
      <c r="O657" s="190">
        <f>INDEX(BD_Seguimiento_OAP_2019!$AV$3:$BG$294,MATCH(Revisión_Avance_Periodo!$I657,BD_Seguimiento_OAP_2019!$L$3:$L$294,0),MATCH(Revisión_Avance_Periodo!$M657,BD_Seguimiento_OAP_2019!$AV$2:$BG$2,0))</f>
        <v>0</v>
      </c>
      <c r="P657" s="175">
        <f t="shared" si="126"/>
        <v>0</v>
      </c>
      <c r="Q657" s="182" t="str">
        <f>VLOOKUP(P657,Tabla_Indicador_Gestion4[#All],3,TRUE)</f>
        <v>Por Ejecutar</v>
      </c>
      <c r="R657" s="229">
        <f>SUBTOTAL(9,$N$650:$N657)</f>
        <v>17</v>
      </c>
      <c r="S657" s="230">
        <f>SUBTOTAL(9,$O$650:$O657)</f>
        <v>17</v>
      </c>
      <c r="T657" s="231">
        <f>IFERROR(+Revisión_Avance_Periodo!$S657/Revisión_Avance_Periodo!$R657,0)</f>
        <v>1</v>
      </c>
      <c r="U657" s="184"/>
      <c r="V657" s="185"/>
      <c r="W657" s="183"/>
      <c r="X657" s="183"/>
      <c r="Y657" s="183"/>
      <c r="Z657" s="186"/>
      <c r="AA657" s="187"/>
    </row>
    <row r="658" spans="1:27" x14ac:dyDescent="0.25">
      <c r="A658" s="88">
        <v>55</v>
      </c>
      <c r="B658" s="91" t="str">
        <f>CONCATENATE(Revisión_Avance_Periodo!$C658,";",Revisión_Avance_Periodo!$E658,";",Revisión_Avance_Periodo!$I658)</f>
        <v>OE1;PR_10;ACT_147</v>
      </c>
      <c r="C658" s="170" t="s">
        <v>9</v>
      </c>
      <c r="D658" s="171" t="str">
        <f>VLOOKUP(Revisión_Avance_Periodo!$C658,Componentes_BD!$F$1:$G$5,2,FALSE)</f>
        <v>Fortalecer la Vigilancia.</v>
      </c>
      <c r="E658" s="106" t="s">
        <v>12</v>
      </c>
      <c r="F658" s="89">
        <v>2</v>
      </c>
      <c r="G658" s="89" t="str">
        <f>VLOOKUP(Revisión_Avance_Periodo!$A658,BD_Seguimiento_OAP_2019!$A$2:$G$294,7,FALSE)</f>
        <v>PAI</v>
      </c>
      <c r="H658" s="89" t="str">
        <f>VLOOKUP(Revisión_Avance_Periodo!$A658,BD_Seguimiento_OAP_2019!$A$2:$J$294,10,FALSE)</f>
        <v>PAI_01 - Operacional</v>
      </c>
      <c r="I658" s="89" t="s">
        <v>650</v>
      </c>
      <c r="J658" s="89" t="str">
        <f>VLOOKUP(Revisión_Avance_Periodo!$I658,BD_Seguimiento_OAP_2019!$L:$M,2,FALSE)</f>
        <v>Efectuar recobro de incapacidades a la EPS</v>
      </c>
      <c r="K658" s="106" t="s">
        <v>8</v>
      </c>
      <c r="L658" s="172">
        <v>4.4642857142857152E-4</v>
      </c>
      <c r="M658" s="173" t="s">
        <v>112</v>
      </c>
      <c r="N658" s="190">
        <f>INDEX(BD_Seguimiento_OAP_2019!$AH$3:$AS$294,MATCH(Revisión_Avance_Periodo!$I658,BD_Seguimiento_OAP_2019!$L$3:$L$294,0),MATCH(Revisión_Avance_Periodo!$M658,BD_Seguimiento_OAP_2019!$AH$2:$AS$2,0))</f>
        <v>0</v>
      </c>
      <c r="O658" s="190">
        <f>INDEX(BD_Seguimiento_OAP_2019!$AV$3:$BG$294,MATCH(Revisión_Avance_Periodo!$I658,BD_Seguimiento_OAP_2019!$L$3:$L$294,0),MATCH(Revisión_Avance_Periodo!$M658,BD_Seguimiento_OAP_2019!$AV$2:$BG$2,0))</f>
        <v>0</v>
      </c>
      <c r="P658" s="175">
        <f t="shared" si="126"/>
        <v>0</v>
      </c>
      <c r="Q658" s="173" t="str">
        <f>VLOOKUP(P658,Tabla_Indicador_Gestion4[#All],3,TRUE)</f>
        <v>Por Ejecutar</v>
      </c>
      <c r="R658" s="229">
        <f>SUBTOTAL(9,$N$650:$N658)</f>
        <v>17</v>
      </c>
      <c r="S658" s="230">
        <f>SUBTOTAL(9,$O$650:$O658)</f>
        <v>17</v>
      </c>
      <c r="T658" s="231">
        <f>IFERROR(+Revisión_Avance_Periodo!$S658/Revisión_Avance_Periodo!$R658,0)</f>
        <v>1</v>
      </c>
      <c r="U658" s="184"/>
      <c r="V658" s="185"/>
      <c r="W658" s="183"/>
      <c r="X658" s="183"/>
      <c r="Y658" s="183"/>
      <c r="Z658" s="186"/>
      <c r="AA658" s="187"/>
    </row>
    <row r="659" spans="1:27" x14ac:dyDescent="0.25">
      <c r="A659" s="94">
        <v>55</v>
      </c>
      <c r="B659" s="96" t="str">
        <f>CONCATENATE(Revisión_Avance_Periodo!$C659,";",Revisión_Avance_Periodo!$E659,";",Revisión_Avance_Periodo!$I659)</f>
        <v>OE1;PR_10;ACT_147</v>
      </c>
      <c r="C659" s="180" t="s">
        <v>9</v>
      </c>
      <c r="D659" s="181" t="str">
        <f>VLOOKUP(Revisión_Avance_Periodo!$C659,Componentes_BD!$F$1:$G$5,2,FALSE)</f>
        <v>Fortalecer la Vigilancia.</v>
      </c>
      <c r="E659" s="119" t="s">
        <v>12</v>
      </c>
      <c r="F659" s="95">
        <v>2</v>
      </c>
      <c r="G659" s="95" t="str">
        <f>VLOOKUP(Revisión_Avance_Periodo!$A659,BD_Seguimiento_OAP_2019!$A$2:$G$294,7,FALSE)</f>
        <v>PAI</v>
      </c>
      <c r="H659" s="95" t="str">
        <f>VLOOKUP(Revisión_Avance_Periodo!$A659,BD_Seguimiento_OAP_2019!$A$2:$J$294,10,FALSE)</f>
        <v>PAI_01 - Operacional</v>
      </c>
      <c r="I659" s="95" t="s">
        <v>650</v>
      </c>
      <c r="J659" s="95" t="str">
        <f>VLOOKUP(Revisión_Avance_Periodo!$I659,BD_Seguimiento_OAP_2019!$L:$M,2,FALSE)</f>
        <v>Efectuar recobro de incapacidades a la EPS</v>
      </c>
      <c r="K659" s="119" t="s">
        <v>8</v>
      </c>
      <c r="L659" s="172">
        <v>4.4642857142857152E-4</v>
      </c>
      <c r="M659" s="182" t="s">
        <v>113</v>
      </c>
      <c r="N659" s="190">
        <f>INDEX(BD_Seguimiento_OAP_2019!$AH$3:$AS$294,MATCH(Revisión_Avance_Periodo!$I659,BD_Seguimiento_OAP_2019!$L$3:$L$294,0),MATCH(Revisión_Avance_Periodo!$M659,BD_Seguimiento_OAP_2019!$AH$2:$AS$2,0))</f>
        <v>0</v>
      </c>
      <c r="O659" s="190">
        <f>INDEX(BD_Seguimiento_OAP_2019!$AV$3:$BG$294,MATCH(Revisión_Avance_Periodo!$I659,BD_Seguimiento_OAP_2019!$L$3:$L$294,0),MATCH(Revisión_Avance_Periodo!$M659,BD_Seguimiento_OAP_2019!$AV$2:$BG$2,0))</f>
        <v>0</v>
      </c>
      <c r="P659" s="175">
        <f t="shared" si="126"/>
        <v>0</v>
      </c>
      <c r="Q659" s="182" t="str">
        <f>VLOOKUP(P659,Tabla_Indicador_Gestion4[#All],3,TRUE)</f>
        <v>Por Ejecutar</v>
      </c>
      <c r="R659" s="229">
        <f>SUBTOTAL(9,$N$650:$N659)</f>
        <v>17</v>
      </c>
      <c r="S659" s="230">
        <f>SUBTOTAL(9,$O$650:$O659)</f>
        <v>17</v>
      </c>
      <c r="T659" s="231">
        <f>IFERROR(+Revisión_Avance_Periodo!$S659/Revisión_Avance_Periodo!$R659,0)</f>
        <v>1</v>
      </c>
      <c r="U659" s="184"/>
      <c r="V659" s="185"/>
      <c r="W659" s="183"/>
      <c r="X659" s="183"/>
      <c r="Y659" s="183"/>
      <c r="Z659" s="186"/>
      <c r="AA659" s="187"/>
    </row>
    <row r="660" spans="1:27" x14ac:dyDescent="0.25">
      <c r="A660" s="88">
        <v>55</v>
      </c>
      <c r="B660" s="91" t="str">
        <f>CONCATENATE(Revisión_Avance_Periodo!$C660,";",Revisión_Avance_Periodo!$E660,";",Revisión_Avance_Periodo!$I660)</f>
        <v>OE1;PR_10;ACT_147</v>
      </c>
      <c r="C660" s="170" t="s">
        <v>9</v>
      </c>
      <c r="D660" s="171" t="str">
        <f>VLOOKUP(Revisión_Avance_Periodo!$C660,Componentes_BD!$F$1:$G$5,2,FALSE)</f>
        <v>Fortalecer la Vigilancia.</v>
      </c>
      <c r="E660" s="106" t="s">
        <v>12</v>
      </c>
      <c r="F660" s="89">
        <v>2</v>
      </c>
      <c r="G660" s="89" t="str">
        <f>VLOOKUP(Revisión_Avance_Periodo!$A660,BD_Seguimiento_OAP_2019!$A$2:$G$294,7,FALSE)</f>
        <v>PAI</v>
      </c>
      <c r="H660" s="89" t="str">
        <f>VLOOKUP(Revisión_Avance_Periodo!$A660,BD_Seguimiento_OAP_2019!$A$2:$J$294,10,FALSE)</f>
        <v>PAI_01 - Operacional</v>
      </c>
      <c r="I660" s="89" t="s">
        <v>650</v>
      </c>
      <c r="J660" s="89" t="str">
        <f>VLOOKUP(Revisión_Avance_Periodo!$I660,BD_Seguimiento_OAP_2019!$L:$M,2,FALSE)</f>
        <v>Efectuar recobro de incapacidades a la EPS</v>
      </c>
      <c r="K660" s="106" t="s">
        <v>8</v>
      </c>
      <c r="L660" s="172">
        <v>4.4642857142857152E-4</v>
      </c>
      <c r="M660" s="173" t="s">
        <v>114</v>
      </c>
      <c r="N660" s="190">
        <f>INDEX(BD_Seguimiento_OAP_2019!$AH$3:$AS$294,MATCH(Revisión_Avance_Periodo!$I660,BD_Seguimiento_OAP_2019!$L$3:$L$294,0),MATCH(Revisión_Avance_Periodo!$M660,BD_Seguimiento_OAP_2019!$AH$2:$AS$2,0))</f>
        <v>0</v>
      </c>
      <c r="O660" s="190">
        <f>INDEX(BD_Seguimiento_OAP_2019!$AV$3:$BG$294,MATCH(Revisión_Avance_Periodo!$I660,BD_Seguimiento_OAP_2019!$L$3:$L$294,0),MATCH(Revisión_Avance_Periodo!$M660,BD_Seguimiento_OAP_2019!$AV$2:$BG$2,0))</f>
        <v>0</v>
      </c>
      <c r="P660" s="175">
        <f t="shared" si="126"/>
        <v>0</v>
      </c>
      <c r="Q660" s="173" t="str">
        <f>VLOOKUP(P660,Tabla_Indicador_Gestion4[#All],3,TRUE)</f>
        <v>Por Ejecutar</v>
      </c>
      <c r="R660" s="229">
        <f>SUBTOTAL(9,$N$650:$N660)</f>
        <v>17</v>
      </c>
      <c r="S660" s="230">
        <f>SUBTOTAL(9,$O$650:$O660)</f>
        <v>17</v>
      </c>
      <c r="T660" s="231">
        <f>IFERROR(+Revisión_Avance_Periodo!$S660/Revisión_Avance_Periodo!$R660,0)</f>
        <v>1</v>
      </c>
      <c r="U660" s="184"/>
      <c r="V660" s="185"/>
      <c r="W660" s="183"/>
      <c r="X660" s="183"/>
      <c r="Y660" s="183"/>
      <c r="Z660" s="186"/>
      <c r="AA660" s="187"/>
    </row>
    <row r="661" spans="1:27" ht="15.75" thickBot="1" x14ac:dyDescent="0.3">
      <c r="A661" s="94">
        <v>55</v>
      </c>
      <c r="B661" s="96" t="str">
        <f>CONCATENATE(Revisión_Avance_Periodo!$C661,";",Revisión_Avance_Periodo!$E661,";",Revisión_Avance_Periodo!$I661)</f>
        <v>OE1;PR_10;ACT_147</v>
      </c>
      <c r="C661" s="180" t="s">
        <v>9</v>
      </c>
      <c r="D661" s="181" t="str">
        <f>VLOOKUP(Revisión_Avance_Periodo!$C661,Componentes_BD!$F$1:$G$5,2,FALSE)</f>
        <v>Fortalecer la Vigilancia.</v>
      </c>
      <c r="E661" s="119" t="s">
        <v>12</v>
      </c>
      <c r="F661" s="95">
        <v>2</v>
      </c>
      <c r="G661" s="95" t="str">
        <f>VLOOKUP(Revisión_Avance_Periodo!$A661,BD_Seguimiento_OAP_2019!$A$2:$G$294,7,FALSE)</f>
        <v>PAI</v>
      </c>
      <c r="H661" s="95" t="str">
        <f>VLOOKUP(Revisión_Avance_Periodo!$A661,BD_Seguimiento_OAP_2019!$A$2:$J$294,10,FALSE)</f>
        <v>PAI_01 - Operacional</v>
      </c>
      <c r="I661" s="95" t="s">
        <v>650</v>
      </c>
      <c r="J661" s="95" t="str">
        <f>VLOOKUP(Revisión_Avance_Periodo!$I661,BD_Seguimiento_OAP_2019!$L:$M,2,FALSE)</f>
        <v>Efectuar recobro de incapacidades a la EPS</v>
      </c>
      <c r="K661" s="119" t="s">
        <v>8</v>
      </c>
      <c r="L661" s="172">
        <v>4.4642857142857152E-4</v>
      </c>
      <c r="M661" s="182" t="s">
        <v>115</v>
      </c>
      <c r="N661" s="190">
        <f>INDEX(BD_Seguimiento_OAP_2019!$AH$3:$AS$294,MATCH(Revisión_Avance_Periodo!$I661,BD_Seguimiento_OAP_2019!$L$3:$L$294,0),MATCH(Revisión_Avance_Periodo!$M661,BD_Seguimiento_OAP_2019!$AH$2:$AS$2,0))</f>
        <v>0</v>
      </c>
      <c r="O661" s="190">
        <f>INDEX(BD_Seguimiento_OAP_2019!$AV$3:$BG$294,MATCH(Revisión_Avance_Periodo!$I661,BD_Seguimiento_OAP_2019!$L$3:$L$294,0),MATCH(Revisión_Avance_Periodo!$M661,BD_Seguimiento_OAP_2019!$AV$2:$BG$2,0))</f>
        <v>0</v>
      </c>
      <c r="P661" s="175">
        <f t="shared" si="126"/>
        <v>0</v>
      </c>
      <c r="Q661" s="182" t="str">
        <f>VLOOKUP(P661,Tabla_Indicador_Gestion4[#All],3,TRUE)</f>
        <v>Por Ejecutar</v>
      </c>
      <c r="R661" s="229">
        <f>SUBTOTAL(9,$N$650:$N661)</f>
        <v>17</v>
      </c>
      <c r="S661" s="230">
        <f>SUBTOTAL(9,$O$650:$O661)</f>
        <v>17</v>
      </c>
      <c r="T661" s="231">
        <f>IFERROR(+Revisión_Avance_Periodo!$S661/Revisión_Avance_Periodo!$R661,0)</f>
        <v>1</v>
      </c>
      <c r="U661" s="184"/>
      <c r="V661" s="185"/>
      <c r="W661" s="183"/>
      <c r="X661" s="183"/>
      <c r="Y661" s="183"/>
      <c r="Z661" s="186"/>
      <c r="AA661" s="187"/>
    </row>
    <row r="662" spans="1:27" x14ac:dyDescent="0.25">
      <c r="A662" s="88">
        <v>56</v>
      </c>
      <c r="B662" s="91" t="str">
        <f>CONCATENATE(Revisión_Avance_Periodo!$C662,";",Revisión_Avance_Periodo!$E662,";",Revisión_Avance_Periodo!$I662)</f>
        <v>OE1;PR_10;ACT_148</v>
      </c>
      <c r="C662" s="170" t="s">
        <v>9</v>
      </c>
      <c r="D662" s="171" t="str">
        <f>VLOOKUP(Revisión_Avance_Periodo!$C662,Componentes_BD!$F$1:$G$5,2,FALSE)</f>
        <v>Fortalecer la Vigilancia.</v>
      </c>
      <c r="E662" s="106" t="s">
        <v>12</v>
      </c>
      <c r="F662" s="89">
        <v>2</v>
      </c>
      <c r="G662" s="89" t="str">
        <f>VLOOKUP(Revisión_Avance_Periodo!$A662,BD_Seguimiento_OAP_2019!$A$2:$G$294,7,FALSE)</f>
        <v>PAI</v>
      </c>
      <c r="H662" s="89" t="str">
        <f>VLOOKUP(Revisión_Avance_Periodo!$A662,BD_Seguimiento_OAP_2019!$A$2:$J$294,10,FALSE)</f>
        <v>PAI_01 - Operacional</v>
      </c>
      <c r="I662" s="89" t="s">
        <v>661</v>
      </c>
      <c r="J662" s="89" t="str">
        <f>VLOOKUP(Revisión_Avance_Periodo!$I662,BD_Seguimiento_OAP_2019!$L:$M,2,FALSE)</f>
        <v>Efectuar liquidación gastos de viaje.</v>
      </c>
      <c r="K662" s="106" t="s">
        <v>8</v>
      </c>
      <c r="L662" s="172">
        <v>4.4642857142857152E-4</v>
      </c>
      <c r="M662" s="173" t="s">
        <v>104</v>
      </c>
      <c r="N662" s="190">
        <f>INDEX(BD_Seguimiento_OAP_2019!$AH$3:$AS$294,MATCH(Revisión_Avance_Periodo!$I662,BD_Seguimiento_OAP_2019!$L$3:$L$294,0),MATCH(Revisión_Avance_Periodo!$M662,BD_Seguimiento_OAP_2019!$AH$2:$AS$2,0))</f>
        <v>114</v>
      </c>
      <c r="O662" s="190">
        <f>INDEX(BD_Seguimiento_OAP_2019!$AV$3:$BG$294,MATCH(Revisión_Avance_Periodo!$I662,BD_Seguimiento_OAP_2019!$L$3:$L$294,0),MATCH(Revisión_Avance_Periodo!$M662,BD_Seguimiento_OAP_2019!$AV$2:$BG$2,0))</f>
        <v>114</v>
      </c>
      <c r="P662" s="189">
        <f t="shared" si="124"/>
        <v>1</v>
      </c>
      <c r="Q662" s="173" t="str">
        <f>VLOOKUP(P662,Tabla_Indicador_Gestion4[#All],3,TRUE)</f>
        <v>Culminada</v>
      </c>
      <c r="R662" s="232">
        <f>SUBTOTAL(9,$N$662:$N662)</f>
        <v>114</v>
      </c>
      <c r="S662" s="233">
        <f>SUBTOTAL(9,$O$662:$O662)</f>
        <v>114</v>
      </c>
      <c r="T662" s="234">
        <f>IFERROR(+Revisión_Avance_Periodo!$S662/Revisión_Avance_Periodo!$R662,0)</f>
        <v>1</v>
      </c>
      <c r="U662" s="191">
        <f>SUBTOTAL(9,N662:N673)</f>
        <v>342</v>
      </c>
      <c r="V662" s="192">
        <f>SUBTOTAL(9,O662:O673)</f>
        <v>342</v>
      </c>
      <c r="W662" s="176">
        <f t="shared" ref="W662" si="127">+V662/U662</f>
        <v>1</v>
      </c>
      <c r="X662" s="176"/>
      <c r="Y662" s="176">
        <f>100%-Revisión_Avance_Periodo!$W662</f>
        <v>0</v>
      </c>
      <c r="Z662" s="178" t="str">
        <f>VLOOKUP(W662,Tabla_Indicador_Gestion4[],3,TRUE)</f>
        <v>Culminada</v>
      </c>
      <c r="AA662" s="179">
        <f>Revisión_Avance_Periodo!$W662*Revisión_Avance_Periodo!$L662</f>
        <v>4.4642857142857152E-4</v>
      </c>
    </row>
    <row r="663" spans="1:27" x14ac:dyDescent="0.25">
      <c r="A663" s="94">
        <v>56</v>
      </c>
      <c r="B663" s="96" t="str">
        <f>CONCATENATE(Revisión_Avance_Periodo!$C663,";",Revisión_Avance_Periodo!$E663,";",Revisión_Avance_Periodo!$I663)</f>
        <v>OE1;PR_10;ACT_148</v>
      </c>
      <c r="C663" s="180" t="s">
        <v>9</v>
      </c>
      <c r="D663" s="181" t="str">
        <f>VLOOKUP(Revisión_Avance_Periodo!$C663,Componentes_BD!$F$1:$G$5,2,FALSE)</f>
        <v>Fortalecer la Vigilancia.</v>
      </c>
      <c r="E663" s="119" t="s">
        <v>12</v>
      </c>
      <c r="F663" s="95">
        <v>2</v>
      </c>
      <c r="G663" s="95" t="str">
        <f>VLOOKUP(Revisión_Avance_Periodo!$A663,BD_Seguimiento_OAP_2019!$A$2:$G$294,7,FALSE)</f>
        <v>PAI</v>
      </c>
      <c r="H663" s="95" t="str">
        <f>VLOOKUP(Revisión_Avance_Periodo!$A663,BD_Seguimiento_OAP_2019!$A$2:$J$294,10,FALSE)</f>
        <v>PAI_01 - Operacional</v>
      </c>
      <c r="I663" s="95" t="s">
        <v>661</v>
      </c>
      <c r="J663" s="95" t="str">
        <f>VLOOKUP(Revisión_Avance_Periodo!$I663,BD_Seguimiento_OAP_2019!$L:$M,2,FALSE)</f>
        <v>Efectuar liquidación gastos de viaje.</v>
      </c>
      <c r="K663" s="119" t="s">
        <v>8</v>
      </c>
      <c r="L663" s="172">
        <v>4.4642857142857152E-4</v>
      </c>
      <c r="M663" s="182" t="s">
        <v>105</v>
      </c>
      <c r="N663" s="190">
        <f>INDEX(BD_Seguimiento_OAP_2019!$AH$3:$AS$294,MATCH(Revisión_Avance_Periodo!$I663,BD_Seguimiento_OAP_2019!$L$3:$L$294,0),MATCH(Revisión_Avance_Periodo!$M663,BD_Seguimiento_OAP_2019!$AH$2:$AS$2,0))</f>
        <v>58</v>
      </c>
      <c r="O663" s="190">
        <f>INDEX(BD_Seguimiento_OAP_2019!$AV$3:$BG$294,MATCH(Revisión_Avance_Periodo!$I663,BD_Seguimiento_OAP_2019!$L$3:$L$294,0),MATCH(Revisión_Avance_Periodo!$M663,BD_Seguimiento_OAP_2019!$AV$2:$BG$2,0))</f>
        <v>58</v>
      </c>
      <c r="P663" s="188">
        <f t="shared" si="124"/>
        <v>1</v>
      </c>
      <c r="Q663" s="182" t="str">
        <f>VLOOKUP(P663,Tabla_Indicador_Gestion4[#All],3,TRUE)</f>
        <v>Culminada</v>
      </c>
      <c r="R663" s="229">
        <f>SUBTOTAL(9,$N$662:$N663)</f>
        <v>172</v>
      </c>
      <c r="S663" s="230">
        <f>SUBTOTAL(9,$O$662:$O663)</f>
        <v>172</v>
      </c>
      <c r="T663" s="231">
        <f>IFERROR(+Revisión_Avance_Periodo!$S663/Revisión_Avance_Periodo!$R663,0)</f>
        <v>1</v>
      </c>
      <c r="U663" s="184"/>
      <c r="V663" s="185"/>
      <c r="W663" s="183"/>
      <c r="X663" s="183"/>
      <c r="Y663" s="183"/>
      <c r="Z663" s="186"/>
      <c r="AA663" s="187"/>
    </row>
    <row r="664" spans="1:27" x14ac:dyDescent="0.25">
      <c r="A664" s="88">
        <v>56</v>
      </c>
      <c r="B664" s="91" t="str">
        <f>CONCATENATE(Revisión_Avance_Periodo!$C664,";",Revisión_Avance_Periodo!$E664,";",Revisión_Avance_Periodo!$I664)</f>
        <v>OE1;PR_10;ACT_148</v>
      </c>
      <c r="C664" s="170" t="s">
        <v>9</v>
      </c>
      <c r="D664" s="171" t="str">
        <f>VLOOKUP(Revisión_Avance_Periodo!$C664,Componentes_BD!$F$1:$G$5,2,FALSE)</f>
        <v>Fortalecer la Vigilancia.</v>
      </c>
      <c r="E664" s="106" t="s">
        <v>12</v>
      </c>
      <c r="F664" s="89">
        <v>2</v>
      </c>
      <c r="G664" s="89" t="str">
        <f>VLOOKUP(Revisión_Avance_Periodo!$A664,BD_Seguimiento_OAP_2019!$A$2:$G$294,7,FALSE)</f>
        <v>PAI</v>
      </c>
      <c r="H664" s="89" t="str">
        <f>VLOOKUP(Revisión_Avance_Periodo!$A664,BD_Seguimiento_OAP_2019!$A$2:$J$294,10,FALSE)</f>
        <v>PAI_01 - Operacional</v>
      </c>
      <c r="I664" s="89" t="s">
        <v>661</v>
      </c>
      <c r="J664" s="89" t="str">
        <f>VLOOKUP(Revisión_Avance_Periodo!$I664,BD_Seguimiento_OAP_2019!$L:$M,2,FALSE)</f>
        <v>Efectuar liquidación gastos de viaje.</v>
      </c>
      <c r="K664" s="106" t="s">
        <v>8</v>
      </c>
      <c r="L664" s="172">
        <v>4.4642857142857152E-4</v>
      </c>
      <c r="M664" s="173" t="s">
        <v>106</v>
      </c>
      <c r="N664" s="190">
        <f>INDEX(BD_Seguimiento_OAP_2019!$AH$3:$AS$294,MATCH(Revisión_Avance_Periodo!$I664,BD_Seguimiento_OAP_2019!$L$3:$L$294,0),MATCH(Revisión_Avance_Periodo!$M664,BD_Seguimiento_OAP_2019!$AH$2:$AS$2,0))</f>
        <v>46</v>
      </c>
      <c r="O664" s="190">
        <f>INDEX(BD_Seguimiento_OAP_2019!$AV$3:$BG$294,MATCH(Revisión_Avance_Periodo!$I664,BD_Seguimiento_OAP_2019!$L$3:$L$294,0),MATCH(Revisión_Avance_Periodo!$M664,BD_Seguimiento_OAP_2019!$AV$2:$BG$2,0))</f>
        <v>46</v>
      </c>
      <c r="P664" s="189">
        <f t="shared" si="124"/>
        <v>1</v>
      </c>
      <c r="Q664" s="173" t="str">
        <f>VLOOKUP(P664,Tabla_Indicador_Gestion4[#All],3,TRUE)</f>
        <v>Culminada</v>
      </c>
      <c r="R664" s="229">
        <f>SUBTOTAL(9,$N$662:$N664)</f>
        <v>218</v>
      </c>
      <c r="S664" s="230">
        <f>SUBTOTAL(9,$O$662:$O664)</f>
        <v>218</v>
      </c>
      <c r="T664" s="231">
        <f>IFERROR(+Revisión_Avance_Periodo!$S664/Revisión_Avance_Periodo!$R664,0)</f>
        <v>1</v>
      </c>
      <c r="U664" s="184"/>
      <c r="V664" s="185"/>
      <c r="W664" s="183"/>
      <c r="X664" s="183"/>
      <c r="Y664" s="183"/>
      <c r="Z664" s="186"/>
      <c r="AA664" s="187"/>
    </row>
    <row r="665" spans="1:27" x14ac:dyDescent="0.25">
      <c r="A665" s="94">
        <v>56</v>
      </c>
      <c r="B665" s="96" t="str">
        <f>CONCATENATE(Revisión_Avance_Periodo!$C665,";",Revisión_Avance_Periodo!$E665,";",Revisión_Avance_Periodo!$I665)</f>
        <v>OE1;PR_10;ACT_148</v>
      </c>
      <c r="C665" s="180" t="s">
        <v>9</v>
      </c>
      <c r="D665" s="181" t="str">
        <f>VLOOKUP(Revisión_Avance_Periodo!$C665,Componentes_BD!$F$1:$G$5,2,FALSE)</f>
        <v>Fortalecer la Vigilancia.</v>
      </c>
      <c r="E665" s="119" t="s">
        <v>12</v>
      </c>
      <c r="F665" s="95">
        <v>2</v>
      </c>
      <c r="G665" s="95" t="str">
        <f>VLOOKUP(Revisión_Avance_Periodo!$A665,BD_Seguimiento_OAP_2019!$A$2:$G$294,7,FALSE)</f>
        <v>PAI</v>
      </c>
      <c r="H665" s="95" t="str">
        <f>VLOOKUP(Revisión_Avance_Periodo!$A665,BD_Seguimiento_OAP_2019!$A$2:$J$294,10,FALSE)</f>
        <v>PAI_01 - Operacional</v>
      </c>
      <c r="I665" s="95" t="s">
        <v>661</v>
      </c>
      <c r="J665" s="95" t="str">
        <f>VLOOKUP(Revisión_Avance_Periodo!$I665,BD_Seguimiento_OAP_2019!$L:$M,2,FALSE)</f>
        <v>Efectuar liquidación gastos de viaje.</v>
      </c>
      <c r="K665" s="119" t="s">
        <v>8</v>
      </c>
      <c r="L665" s="172">
        <v>4.4642857142857152E-4</v>
      </c>
      <c r="M665" s="182" t="s">
        <v>107</v>
      </c>
      <c r="N665" s="190">
        <f>INDEX(BD_Seguimiento_OAP_2019!$AH$3:$AS$294,MATCH(Revisión_Avance_Periodo!$I665,BD_Seguimiento_OAP_2019!$L$3:$L$294,0),MATCH(Revisión_Avance_Periodo!$M665,BD_Seguimiento_OAP_2019!$AH$2:$AS$2,0))</f>
        <v>49</v>
      </c>
      <c r="O665" s="190">
        <f>INDEX(BD_Seguimiento_OAP_2019!$AV$3:$BG$294,MATCH(Revisión_Avance_Periodo!$I665,BD_Seguimiento_OAP_2019!$L$3:$L$294,0),MATCH(Revisión_Avance_Periodo!$M665,BD_Seguimiento_OAP_2019!$AV$2:$BG$2,0))</f>
        <v>49</v>
      </c>
      <c r="P665" s="188">
        <f t="shared" si="124"/>
        <v>1</v>
      </c>
      <c r="Q665" s="182" t="str">
        <f>VLOOKUP(P665,Tabla_Indicador_Gestion4[#All],3,TRUE)</f>
        <v>Culminada</v>
      </c>
      <c r="R665" s="229">
        <f>SUBTOTAL(9,$N$662:$N665)</f>
        <v>267</v>
      </c>
      <c r="S665" s="230">
        <f>SUBTOTAL(9,$O$662:$O665)</f>
        <v>267</v>
      </c>
      <c r="T665" s="231">
        <f>IFERROR(+Revisión_Avance_Periodo!$S665/Revisión_Avance_Periodo!$R665,0)</f>
        <v>1</v>
      </c>
      <c r="U665" s="184"/>
      <c r="V665" s="185"/>
      <c r="W665" s="183"/>
      <c r="X665" s="183"/>
      <c r="Y665" s="183"/>
      <c r="Z665" s="186"/>
      <c r="AA665" s="187"/>
    </row>
    <row r="666" spans="1:27" x14ac:dyDescent="0.25">
      <c r="A666" s="88">
        <v>56</v>
      </c>
      <c r="B666" s="91" t="str">
        <f>CONCATENATE(Revisión_Avance_Periodo!$C666,";",Revisión_Avance_Periodo!$E666,";",Revisión_Avance_Periodo!$I666)</f>
        <v>OE1;PR_10;ACT_148</v>
      </c>
      <c r="C666" s="170" t="s">
        <v>9</v>
      </c>
      <c r="D666" s="171" t="str">
        <f>VLOOKUP(Revisión_Avance_Periodo!$C666,Componentes_BD!$F$1:$G$5,2,FALSE)</f>
        <v>Fortalecer la Vigilancia.</v>
      </c>
      <c r="E666" s="106" t="s">
        <v>12</v>
      </c>
      <c r="F666" s="89">
        <v>2</v>
      </c>
      <c r="G666" s="89" t="str">
        <f>VLOOKUP(Revisión_Avance_Periodo!$A666,BD_Seguimiento_OAP_2019!$A$2:$G$294,7,FALSE)</f>
        <v>PAI</v>
      </c>
      <c r="H666" s="89" t="str">
        <f>VLOOKUP(Revisión_Avance_Periodo!$A666,BD_Seguimiento_OAP_2019!$A$2:$J$294,10,FALSE)</f>
        <v>PAI_01 - Operacional</v>
      </c>
      <c r="I666" s="89" t="s">
        <v>661</v>
      </c>
      <c r="J666" s="89" t="str">
        <f>VLOOKUP(Revisión_Avance_Periodo!$I666,BD_Seguimiento_OAP_2019!$L:$M,2,FALSE)</f>
        <v>Efectuar liquidación gastos de viaje.</v>
      </c>
      <c r="K666" s="106" t="s">
        <v>8</v>
      </c>
      <c r="L666" s="172">
        <v>4.4642857142857152E-4</v>
      </c>
      <c r="M666" s="173" t="s">
        <v>108</v>
      </c>
      <c r="N666" s="190">
        <f>INDEX(BD_Seguimiento_OAP_2019!$AH$3:$AS$294,MATCH(Revisión_Avance_Periodo!$I666,BD_Seguimiento_OAP_2019!$L$3:$L$294,0),MATCH(Revisión_Avance_Periodo!$M666,BD_Seguimiento_OAP_2019!$AH$2:$AS$2,0))</f>
        <v>0</v>
      </c>
      <c r="O666" s="190">
        <f>INDEX(BD_Seguimiento_OAP_2019!$AV$3:$BG$294,MATCH(Revisión_Avance_Periodo!$I666,BD_Seguimiento_OAP_2019!$L$3:$L$294,0),MATCH(Revisión_Avance_Periodo!$M666,BD_Seguimiento_OAP_2019!$AV$2:$BG$2,0))</f>
        <v>0</v>
      </c>
      <c r="P666" s="175">
        <f t="shared" ref="P666:P681" si="128">IFERROR((O666/N666),0)</f>
        <v>0</v>
      </c>
      <c r="Q666" s="173" t="str">
        <f>VLOOKUP(P666,Tabla_Indicador_Gestion4[#All],3,TRUE)</f>
        <v>Por Ejecutar</v>
      </c>
      <c r="R666" s="229">
        <f>SUBTOTAL(9,$N$662:$N666)</f>
        <v>267</v>
      </c>
      <c r="S666" s="230">
        <f>SUBTOTAL(9,$O$662:$O666)</f>
        <v>267</v>
      </c>
      <c r="T666" s="231">
        <f>IFERROR(+Revisión_Avance_Periodo!$S666/Revisión_Avance_Periodo!$R666,0)</f>
        <v>1</v>
      </c>
      <c r="U666" s="184"/>
      <c r="V666" s="185"/>
      <c r="W666" s="183"/>
      <c r="X666" s="183"/>
      <c r="Y666" s="183"/>
      <c r="Z666" s="186"/>
      <c r="AA666" s="187"/>
    </row>
    <row r="667" spans="1:27" x14ac:dyDescent="0.25">
      <c r="A667" s="94">
        <v>56</v>
      </c>
      <c r="B667" s="96" t="str">
        <f>CONCATENATE(Revisión_Avance_Periodo!$C667,";",Revisión_Avance_Periodo!$E667,";",Revisión_Avance_Periodo!$I667)</f>
        <v>OE1;PR_10;ACT_148</v>
      </c>
      <c r="C667" s="180" t="s">
        <v>9</v>
      </c>
      <c r="D667" s="181" t="str">
        <f>VLOOKUP(Revisión_Avance_Periodo!$C667,Componentes_BD!$F$1:$G$5,2,FALSE)</f>
        <v>Fortalecer la Vigilancia.</v>
      </c>
      <c r="E667" s="119" t="s">
        <v>12</v>
      </c>
      <c r="F667" s="95">
        <v>2</v>
      </c>
      <c r="G667" s="95" t="str">
        <f>VLOOKUP(Revisión_Avance_Periodo!$A667,BD_Seguimiento_OAP_2019!$A$2:$G$294,7,FALSE)</f>
        <v>PAI</v>
      </c>
      <c r="H667" s="95" t="str">
        <f>VLOOKUP(Revisión_Avance_Periodo!$A667,BD_Seguimiento_OAP_2019!$A$2:$J$294,10,FALSE)</f>
        <v>PAI_01 - Operacional</v>
      </c>
      <c r="I667" s="95" t="s">
        <v>661</v>
      </c>
      <c r="J667" s="95" t="str">
        <f>VLOOKUP(Revisión_Avance_Periodo!$I667,BD_Seguimiento_OAP_2019!$L:$M,2,FALSE)</f>
        <v>Efectuar liquidación gastos de viaje.</v>
      </c>
      <c r="K667" s="119" t="s">
        <v>8</v>
      </c>
      <c r="L667" s="172">
        <v>4.4642857142857152E-4</v>
      </c>
      <c r="M667" s="182" t="s">
        <v>109</v>
      </c>
      <c r="N667" s="190">
        <f>INDEX(BD_Seguimiento_OAP_2019!$AH$3:$AS$294,MATCH(Revisión_Avance_Periodo!$I667,BD_Seguimiento_OAP_2019!$L$3:$L$294,0),MATCH(Revisión_Avance_Periodo!$M667,BD_Seguimiento_OAP_2019!$AH$2:$AS$2,0))</f>
        <v>75</v>
      </c>
      <c r="O667" s="190">
        <f>INDEX(BD_Seguimiento_OAP_2019!$AV$3:$BG$294,MATCH(Revisión_Avance_Periodo!$I667,BD_Seguimiento_OAP_2019!$L$3:$L$294,0),MATCH(Revisión_Avance_Periodo!$M667,BD_Seguimiento_OAP_2019!$AV$2:$BG$2,0))</f>
        <v>75</v>
      </c>
      <c r="P667" s="175">
        <f t="shared" si="128"/>
        <v>1</v>
      </c>
      <c r="Q667" s="182" t="str">
        <f>VLOOKUP(P667,Tabla_Indicador_Gestion4[#All],3,TRUE)</f>
        <v>Culminada</v>
      </c>
      <c r="R667" s="229">
        <f>SUBTOTAL(9,$N$662:$N667)</f>
        <v>342</v>
      </c>
      <c r="S667" s="230">
        <f>SUBTOTAL(9,$O$662:$O667)</f>
        <v>342</v>
      </c>
      <c r="T667" s="231">
        <f>IFERROR(+Revisión_Avance_Periodo!$S667/Revisión_Avance_Periodo!$R667,0)</f>
        <v>1</v>
      </c>
      <c r="U667" s="184"/>
      <c r="V667" s="185"/>
      <c r="W667" s="183"/>
      <c r="X667" s="183"/>
      <c r="Y667" s="183"/>
      <c r="Z667" s="186"/>
      <c r="AA667" s="187"/>
    </row>
    <row r="668" spans="1:27" x14ac:dyDescent="0.25">
      <c r="A668" s="88">
        <v>56</v>
      </c>
      <c r="B668" s="91" t="str">
        <f>CONCATENATE(Revisión_Avance_Periodo!$C668,";",Revisión_Avance_Periodo!$E668,";",Revisión_Avance_Periodo!$I668)</f>
        <v>OE1;PR_10;ACT_148</v>
      </c>
      <c r="C668" s="170" t="s">
        <v>9</v>
      </c>
      <c r="D668" s="171" t="str">
        <f>VLOOKUP(Revisión_Avance_Periodo!$C668,Componentes_BD!$F$1:$G$5,2,FALSE)</f>
        <v>Fortalecer la Vigilancia.</v>
      </c>
      <c r="E668" s="106" t="s">
        <v>12</v>
      </c>
      <c r="F668" s="89">
        <v>2</v>
      </c>
      <c r="G668" s="89" t="str">
        <f>VLOOKUP(Revisión_Avance_Periodo!$A668,BD_Seguimiento_OAP_2019!$A$2:$G$294,7,FALSE)</f>
        <v>PAI</v>
      </c>
      <c r="H668" s="89" t="str">
        <f>VLOOKUP(Revisión_Avance_Periodo!$A668,BD_Seguimiento_OAP_2019!$A$2:$J$294,10,FALSE)</f>
        <v>PAI_01 - Operacional</v>
      </c>
      <c r="I668" s="89" t="s">
        <v>661</v>
      </c>
      <c r="J668" s="89" t="str">
        <f>VLOOKUP(Revisión_Avance_Periodo!$I668,BD_Seguimiento_OAP_2019!$L:$M,2,FALSE)</f>
        <v>Efectuar liquidación gastos de viaje.</v>
      </c>
      <c r="K668" s="106" t="s">
        <v>8</v>
      </c>
      <c r="L668" s="172">
        <v>4.4642857142857152E-4</v>
      </c>
      <c r="M668" s="173" t="s">
        <v>110</v>
      </c>
      <c r="N668" s="190">
        <f>INDEX(BD_Seguimiento_OAP_2019!$AH$3:$AS$294,MATCH(Revisión_Avance_Periodo!$I668,BD_Seguimiento_OAP_2019!$L$3:$L$294,0),MATCH(Revisión_Avance_Periodo!$M668,BD_Seguimiento_OAP_2019!$AH$2:$AS$2,0))</f>
        <v>0</v>
      </c>
      <c r="O668" s="190">
        <f>INDEX(BD_Seguimiento_OAP_2019!$AV$3:$BG$294,MATCH(Revisión_Avance_Periodo!$I668,BD_Seguimiento_OAP_2019!$L$3:$L$294,0),MATCH(Revisión_Avance_Periodo!$M668,BD_Seguimiento_OAP_2019!$AV$2:$BG$2,0))</f>
        <v>0</v>
      </c>
      <c r="P668" s="175">
        <f t="shared" si="128"/>
        <v>0</v>
      </c>
      <c r="Q668" s="173" t="str">
        <f>VLOOKUP(P668,Tabla_Indicador_Gestion4[#All],3,TRUE)</f>
        <v>Por Ejecutar</v>
      </c>
      <c r="R668" s="229">
        <f>SUBTOTAL(9,$N$662:$N668)</f>
        <v>342</v>
      </c>
      <c r="S668" s="230">
        <f>SUBTOTAL(9,$O$662:$O668)</f>
        <v>342</v>
      </c>
      <c r="T668" s="231">
        <f>IFERROR(+Revisión_Avance_Periodo!$S668/Revisión_Avance_Periodo!$R668,0)</f>
        <v>1</v>
      </c>
      <c r="U668" s="184"/>
      <c r="V668" s="185"/>
      <c r="W668" s="183"/>
      <c r="X668" s="183"/>
      <c r="Y668" s="183"/>
      <c r="Z668" s="186"/>
      <c r="AA668" s="187"/>
    </row>
    <row r="669" spans="1:27" x14ac:dyDescent="0.25">
      <c r="A669" s="94">
        <v>56</v>
      </c>
      <c r="B669" s="96" t="str">
        <f>CONCATENATE(Revisión_Avance_Periodo!$C669,";",Revisión_Avance_Periodo!$E669,";",Revisión_Avance_Periodo!$I669)</f>
        <v>OE1;PR_10;ACT_148</v>
      </c>
      <c r="C669" s="180" t="s">
        <v>9</v>
      </c>
      <c r="D669" s="181" t="str">
        <f>VLOOKUP(Revisión_Avance_Periodo!$C669,Componentes_BD!$F$1:$G$5,2,FALSE)</f>
        <v>Fortalecer la Vigilancia.</v>
      </c>
      <c r="E669" s="119" t="s">
        <v>12</v>
      </c>
      <c r="F669" s="95">
        <v>2</v>
      </c>
      <c r="G669" s="95" t="str">
        <f>VLOOKUP(Revisión_Avance_Periodo!$A669,BD_Seguimiento_OAP_2019!$A$2:$G$294,7,FALSE)</f>
        <v>PAI</v>
      </c>
      <c r="H669" s="95" t="str">
        <f>VLOOKUP(Revisión_Avance_Periodo!$A669,BD_Seguimiento_OAP_2019!$A$2:$J$294,10,FALSE)</f>
        <v>PAI_01 - Operacional</v>
      </c>
      <c r="I669" s="95" t="s">
        <v>661</v>
      </c>
      <c r="J669" s="95" t="str">
        <f>VLOOKUP(Revisión_Avance_Periodo!$I669,BD_Seguimiento_OAP_2019!$L:$M,2,FALSE)</f>
        <v>Efectuar liquidación gastos de viaje.</v>
      </c>
      <c r="K669" s="119" t="s">
        <v>8</v>
      </c>
      <c r="L669" s="172">
        <v>4.4642857142857152E-4</v>
      </c>
      <c r="M669" s="182" t="s">
        <v>111</v>
      </c>
      <c r="N669" s="190">
        <f>INDEX(BD_Seguimiento_OAP_2019!$AH$3:$AS$294,MATCH(Revisión_Avance_Periodo!$I669,BD_Seguimiento_OAP_2019!$L$3:$L$294,0),MATCH(Revisión_Avance_Periodo!$M669,BD_Seguimiento_OAP_2019!$AH$2:$AS$2,0))</f>
        <v>0</v>
      </c>
      <c r="O669" s="190">
        <f>INDEX(BD_Seguimiento_OAP_2019!$AV$3:$BG$294,MATCH(Revisión_Avance_Periodo!$I669,BD_Seguimiento_OAP_2019!$L$3:$L$294,0),MATCH(Revisión_Avance_Periodo!$M669,BD_Seguimiento_OAP_2019!$AV$2:$BG$2,0))</f>
        <v>0</v>
      </c>
      <c r="P669" s="175">
        <f t="shared" si="128"/>
        <v>0</v>
      </c>
      <c r="Q669" s="182" t="str">
        <f>VLOOKUP(P669,Tabla_Indicador_Gestion4[#All],3,TRUE)</f>
        <v>Por Ejecutar</v>
      </c>
      <c r="R669" s="229">
        <f>SUBTOTAL(9,$N$662:$N669)</f>
        <v>342</v>
      </c>
      <c r="S669" s="230">
        <f>SUBTOTAL(9,$O$662:$O669)</f>
        <v>342</v>
      </c>
      <c r="T669" s="231">
        <f>IFERROR(+Revisión_Avance_Periodo!$S669/Revisión_Avance_Periodo!$R669,0)</f>
        <v>1</v>
      </c>
      <c r="U669" s="184"/>
      <c r="V669" s="185"/>
      <c r="W669" s="183"/>
      <c r="X669" s="183"/>
      <c r="Y669" s="183"/>
      <c r="Z669" s="186"/>
      <c r="AA669" s="187"/>
    </row>
    <row r="670" spans="1:27" x14ac:dyDescent="0.25">
      <c r="A670" s="88">
        <v>56</v>
      </c>
      <c r="B670" s="91" t="str">
        <f>CONCATENATE(Revisión_Avance_Periodo!$C670,";",Revisión_Avance_Periodo!$E670,";",Revisión_Avance_Periodo!$I670)</f>
        <v>OE1;PR_10;ACT_148</v>
      </c>
      <c r="C670" s="170" t="s">
        <v>9</v>
      </c>
      <c r="D670" s="171" t="str">
        <f>VLOOKUP(Revisión_Avance_Periodo!$C670,Componentes_BD!$F$1:$G$5,2,FALSE)</f>
        <v>Fortalecer la Vigilancia.</v>
      </c>
      <c r="E670" s="106" t="s">
        <v>12</v>
      </c>
      <c r="F670" s="89">
        <v>2</v>
      </c>
      <c r="G670" s="89" t="str">
        <f>VLOOKUP(Revisión_Avance_Periodo!$A670,BD_Seguimiento_OAP_2019!$A$2:$G$294,7,FALSE)</f>
        <v>PAI</v>
      </c>
      <c r="H670" s="89" t="str">
        <f>VLOOKUP(Revisión_Avance_Periodo!$A670,BD_Seguimiento_OAP_2019!$A$2:$J$294,10,FALSE)</f>
        <v>PAI_01 - Operacional</v>
      </c>
      <c r="I670" s="89" t="s">
        <v>661</v>
      </c>
      <c r="J670" s="89" t="str">
        <f>VLOOKUP(Revisión_Avance_Periodo!$I670,BD_Seguimiento_OAP_2019!$L:$M,2,FALSE)</f>
        <v>Efectuar liquidación gastos de viaje.</v>
      </c>
      <c r="K670" s="106" t="s">
        <v>8</v>
      </c>
      <c r="L670" s="172">
        <v>4.4642857142857152E-4</v>
      </c>
      <c r="M670" s="173" t="s">
        <v>112</v>
      </c>
      <c r="N670" s="190">
        <f>INDEX(BD_Seguimiento_OAP_2019!$AH$3:$AS$294,MATCH(Revisión_Avance_Periodo!$I670,BD_Seguimiento_OAP_2019!$L$3:$L$294,0),MATCH(Revisión_Avance_Periodo!$M670,BD_Seguimiento_OAP_2019!$AH$2:$AS$2,0))</f>
        <v>0</v>
      </c>
      <c r="O670" s="190">
        <f>INDEX(BD_Seguimiento_OAP_2019!$AV$3:$BG$294,MATCH(Revisión_Avance_Periodo!$I670,BD_Seguimiento_OAP_2019!$L$3:$L$294,0),MATCH(Revisión_Avance_Periodo!$M670,BD_Seguimiento_OAP_2019!$AV$2:$BG$2,0))</f>
        <v>0</v>
      </c>
      <c r="P670" s="175">
        <f t="shared" si="128"/>
        <v>0</v>
      </c>
      <c r="Q670" s="173" t="str">
        <f>VLOOKUP(P670,Tabla_Indicador_Gestion4[#All],3,TRUE)</f>
        <v>Por Ejecutar</v>
      </c>
      <c r="R670" s="229">
        <f>SUBTOTAL(9,$N$662:$N670)</f>
        <v>342</v>
      </c>
      <c r="S670" s="230">
        <f>SUBTOTAL(9,$O$662:$O670)</f>
        <v>342</v>
      </c>
      <c r="T670" s="231">
        <f>IFERROR(+Revisión_Avance_Periodo!$S670/Revisión_Avance_Periodo!$R670,0)</f>
        <v>1</v>
      </c>
      <c r="U670" s="184"/>
      <c r="V670" s="185"/>
      <c r="W670" s="183"/>
      <c r="X670" s="183"/>
      <c r="Y670" s="183"/>
      <c r="Z670" s="186"/>
      <c r="AA670" s="187"/>
    </row>
    <row r="671" spans="1:27" x14ac:dyDescent="0.25">
      <c r="A671" s="94">
        <v>56</v>
      </c>
      <c r="B671" s="96" t="str">
        <f>CONCATENATE(Revisión_Avance_Periodo!$C671,";",Revisión_Avance_Periodo!$E671,";",Revisión_Avance_Periodo!$I671)</f>
        <v>OE1;PR_10;ACT_148</v>
      </c>
      <c r="C671" s="180" t="s">
        <v>9</v>
      </c>
      <c r="D671" s="181" t="str">
        <f>VLOOKUP(Revisión_Avance_Periodo!$C671,Componentes_BD!$F$1:$G$5,2,FALSE)</f>
        <v>Fortalecer la Vigilancia.</v>
      </c>
      <c r="E671" s="119" t="s">
        <v>12</v>
      </c>
      <c r="F671" s="95">
        <v>2</v>
      </c>
      <c r="G671" s="95" t="str">
        <f>VLOOKUP(Revisión_Avance_Periodo!$A671,BD_Seguimiento_OAP_2019!$A$2:$G$294,7,FALSE)</f>
        <v>PAI</v>
      </c>
      <c r="H671" s="95" t="str">
        <f>VLOOKUP(Revisión_Avance_Periodo!$A671,BD_Seguimiento_OAP_2019!$A$2:$J$294,10,FALSE)</f>
        <v>PAI_01 - Operacional</v>
      </c>
      <c r="I671" s="95" t="s">
        <v>661</v>
      </c>
      <c r="J671" s="95" t="str">
        <f>VLOOKUP(Revisión_Avance_Periodo!$I671,BD_Seguimiento_OAP_2019!$L:$M,2,FALSE)</f>
        <v>Efectuar liquidación gastos de viaje.</v>
      </c>
      <c r="K671" s="119" t="s">
        <v>8</v>
      </c>
      <c r="L671" s="172">
        <v>4.4642857142857152E-4</v>
      </c>
      <c r="M671" s="182" t="s">
        <v>113</v>
      </c>
      <c r="N671" s="190">
        <f>INDEX(BD_Seguimiento_OAP_2019!$AH$3:$AS$294,MATCH(Revisión_Avance_Periodo!$I671,BD_Seguimiento_OAP_2019!$L$3:$L$294,0),MATCH(Revisión_Avance_Periodo!$M671,BD_Seguimiento_OAP_2019!$AH$2:$AS$2,0))</f>
        <v>0</v>
      </c>
      <c r="O671" s="190">
        <f>INDEX(BD_Seguimiento_OAP_2019!$AV$3:$BG$294,MATCH(Revisión_Avance_Periodo!$I671,BD_Seguimiento_OAP_2019!$L$3:$L$294,0),MATCH(Revisión_Avance_Periodo!$M671,BD_Seguimiento_OAP_2019!$AV$2:$BG$2,0))</f>
        <v>0</v>
      </c>
      <c r="P671" s="175">
        <f t="shared" si="128"/>
        <v>0</v>
      </c>
      <c r="Q671" s="182" t="str">
        <f>VLOOKUP(P671,Tabla_Indicador_Gestion4[#All],3,TRUE)</f>
        <v>Por Ejecutar</v>
      </c>
      <c r="R671" s="229">
        <f>SUBTOTAL(9,$N$662:$N671)</f>
        <v>342</v>
      </c>
      <c r="S671" s="230">
        <f>SUBTOTAL(9,$O$662:$O671)</f>
        <v>342</v>
      </c>
      <c r="T671" s="231">
        <f>IFERROR(+Revisión_Avance_Periodo!$S671/Revisión_Avance_Periodo!$R671,0)</f>
        <v>1</v>
      </c>
      <c r="U671" s="184"/>
      <c r="V671" s="185"/>
      <c r="W671" s="183"/>
      <c r="X671" s="183"/>
      <c r="Y671" s="183"/>
      <c r="Z671" s="186"/>
      <c r="AA671" s="187"/>
    </row>
    <row r="672" spans="1:27" x14ac:dyDescent="0.25">
      <c r="A672" s="88">
        <v>56</v>
      </c>
      <c r="B672" s="91" t="str">
        <f>CONCATENATE(Revisión_Avance_Periodo!$C672,";",Revisión_Avance_Periodo!$E672,";",Revisión_Avance_Periodo!$I672)</f>
        <v>OE1;PR_10;ACT_148</v>
      </c>
      <c r="C672" s="170" t="s">
        <v>9</v>
      </c>
      <c r="D672" s="171" t="str">
        <f>VLOOKUP(Revisión_Avance_Periodo!$C672,Componentes_BD!$F$1:$G$5,2,FALSE)</f>
        <v>Fortalecer la Vigilancia.</v>
      </c>
      <c r="E672" s="106" t="s">
        <v>12</v>
      </c>
      <c r="F672" s="89">
        <v>2</v>
      </c>
      <c r="G672" s="89" t="str">
        <f>VLOOKUP(Revisión_Avance_Periodo!$A672,BD_Seguimiento_OAP_2019!$A$2:$G$294,7,FALSE)</f>
        <v>PAI</v>
      </c>
      <c r="H672" s="89" t="str">
        <f>VLOOKUP(Revisión_Avance_Periodo!$A672,BD_Seguimiento_OAP_2019!$A$2:$J$294,10,FALSE)</f>
        <v>PAI_01 - Operacional</v>
      </c>
      <c r="I672" s="89" t="s">
        <v>661</v>
      </c>
      <c r="J672" s="89" t="str">
        <f>VLOOKUP(Revisión_Avance_Periodo!$I672,BD_Seguimiento_OAP_2019!$L:$M,2,FALSE)</f>
        <v>Efectuar liquidación gastos de viaje.</v>
      </c>
      <c r="K672" s="106" t="s">
        <v>8</v>
      </c>
      <c r="L672" s="172">
        <v>4.4642857142857152E-4</v>
      </c>
      <c r="M672" s="173" t="s">
        <v>114</v>
      </c>
      <c r="N672" s="190">
        <f>INDEX(BD_Seguimiento_OAP_2019!$AH$3:$AS$294,MATCH(Revisión_Avance_Periodo!$I672,BD_Seguimiento_OAP_2019!$L$3:$L$294,0),MATCH(Revisión_Avance_Periodo!$M672,BD_Seguimiento_OAP_2019!$AH$2:$AS$2,0))</f>
        <v>0</v>
      </c>
      <c r="O672" s="190">
        <f>INDEX(BD_Seguimiento_OAP_2019!$AV$3:$BG$294,MATCH(Revisión_Avance_Periodo!$I672,BD_Seguimiento_OAP_2019!$L$3:$L$294,0),MATCH(Revisión_Avance_Periodo!$M672,BD_Seguimiento_OAP_2019!$AV$2:$BG$2,0))</f>
        <v>0</v>
      </c>
      <c r="P672" s="175">
        <f t="shared" si="128"/>
        <v>0</v>
      </c>
      <c r="Q672" s="173" t="str">
        <f>VLOOKUP(P672,Tabla_Indicador_Gestion4[#All],3,TRUE)</f>
        <v>Por Ejecutar</v>
      </c>
      <c r="R672" s="229">
        <f>SUBTOTAL(9,$N$662:$N672)</f>
        <v>342</v>
      </c>
      <c r="S672" s="230">
        <f>SUBTOTAL(9,$O$662:$O672)</f>
        <v>342</v>
      </c>
      <c r="T672" s="231">
        <f>IFERROR(+Revisión_Avance_Periodo!$S672/Revisión_Avance_Periodo!$R672,0)</f>
        <v>1</v>
      </c>
      <c r="U672" s="184"/>
      <c r="V672" s="185"/>
      <c r="W672" s="183"/>
      <c r="X672" s="183"/>
      <c r="Y672" s="183"/>
      <c r="Z672" s="186"/>
      <c r="AA672" s="187"/>
    </row>
    <row r="673" spans="1:27" ht="15.75" thickBot="1" x14ac:dyDescent="0.3">
      <c r="A673" s="94">
        <v>56</v>
      </c>
      <c r="B673" s="96" t="str">
        <f>CONCATENATE(Revisión_Avance_Periodo!$C673,";",Revisión_Avance_Periodo!$E673,";",Revisión_Avance_Periodo!$I673)</f>
        <v>OE1;PR_10;ACT_148</v>
      </c>
      <c r="C673" s="180" t="s">
        <v>9</v>
      </c>
      <c r="D673" s="181" t="str">
        <f>VLOOKUP(Revisión_Avance_Periodo!$C673,Componentes_BD!$F$1:$G$5,2,FALSE)</f>
        <v>Fortalecer la Vigilancia.</v>
      </c>
      <c r="E673" s="119" t="s">
        <v>12</v>
      </c>
      <c r="F673" s="95">
        <v>2</v>
      </c>
      <c r="G673" s="95" t="str">
        <f>VLOOKUP(Revisión_Avance_Periodo!$A673,BD_Seguimiento_OAP_2019!$A$2:$G$294,7,FALSE)</f>
        <v>PAI</v>
      </c>
      <c r="H673" s="95" t="str">
        <f>VLOOKUP(Revisión_Avance_Periodo!$A673,BD_Seguimiento_OAP_2019!$A$2:$J$294,10,FALSE)</f>
        <v>PAI_01 - Operacional</v>
      </c>
      <c r="I673" s="95" t="s">
        <v>661</v>
      </c>
      <c r="J673" s="95" t="str">
        <f>VLOOKUP(Revisión_Avance_Periodo!$I673,BD_Seguimiento_OAP_2019!$L:$M,2,FALSE)</f>
        <v>Efectuar liquidación gastos de viaje.</v>
      </c>
      <c r="K673" s="119" t="s">
        <v>8</v>
      </c>
      <c r="L673" s="172">
        <v>4.4642857142857152E-4</v>
      </c>
      <c r="M673" s="182" t="s">
        <v>115</v>
      </c>
      <c r="N673" s="190">
        <f>INDEX(BD_Seguimiento_OAP_2019!$AH$3:$AS$294,MATCH(Revisión_Avance_Periodo!$I673,BD_Seguimiento_OAP_2019!$L$3:$L$294,0),MATCH(Revisión_Avance_Periodo!$M673,BD_Seguimiento_OAP_2019!$AH$2:$AS$2,0))</f>
        <v>0</v>
      </c>
      <c r="O673" s="190">
        <f>INDEX(BD_Seguimiento_OAP_2019!$AV$3:$BG$294,MATCH(Revisión_Avance_Periodo!$I673,BD_Seguimiento_OAP_2019!$L$3:$L$294,0),MATCH(Revisión_Avance_Periodo!$M673,BD_Seguimiento_OAP_2019!$AV$2:$BG$2,0))</f>
        <v>0</v>
      </c>
      <c r="P673" s="175">
        <f t="shared" si="128"/>
        <v>0</v>
      </c>
      <c r="Q673" s="182" t="str">
        <f>VLOOKUP(P673,Tabla_Indicador_Gestion4[#All],3,TRUE)</f>
        <v>Por Ejecutar</v>
      </c>
      <c r="R673" s="229">
        <f>SUBTOTAL(9,$N$662:$N673)</f>
        <v>342</v>
      </c>
      <c r="S673" s="230">
        <f>SUBTOTAL(9,$O$662:$O673)</f>
        <v>342</v>
      </c>
      <c r="T673" s="231">
        <f>IFERROR(+Revisión_Avance_Periodo!$S673/Revisión_Avance_Periodo!$R673,0)</f>
        <v>1</v>
      </c>
      <c r="U673" s="184"/>
      <c r="V673" s="185"/>
      <c r="W673" s="183"/>
      <c r="X673" s="183"/>
      <c r="Y673" s="183"/>
      <c r="Z673" s="186"/>
      <c r="AA673" s="187"/>
    </row>
    <row r="674" spans="1:27" x14ac:dyDescent="0.25">
      <c r="A674" s="88">
        <v>57</v>
      </c>
      <c r="B674" s="91" t="str">
        <f>CONCATENATE(Revisión_Avance_Periodo!$C674,";",Revisión_Avance_Periodo!$E674,";",Revisión_Avance_Periodo!$I674)</f>
        <v>OE1;PR_10;ACT_149</v>
      </c>
      <c r="C674" s="170" t="s">
        <v>9</v>
      </c>
      <c r="D674" s="171" t="str">
        <f>VLOOKUP(Revisión_Avance_Periodo!$C674,Componentes_BD!$F$1:$G$5,2,FALSE)</f>
        <v>Fortalecer la Vigilancia.</v>
      </c>
      <c r="E674" s="106" t="s">
        <v>12</v>
      </c>
      <c r="F674" s="89">
        <v>2</v>
      </c>
      <c r="G674" s="89" t="str">
        <f>VLOOKUP(Revisión_Avance_Periodo!$A674,BD_Seguimiento_OAP_2019!$A$2:$G$294,7,FALSE)</f>
        <v>PAI</v>
      </c>
      <c r="H674" s="89" t="str">
        <f>VLOOKUP(Revisión_Avance_Periodo!$A674,BD_Seguimiento_OAP_2019!$A$2:$J$294,10,FALSE)</f>
        <v>PAI_01 - Operacional</v>
      </c>
      <c r="I674" s="89" t="s">
        <v>672</v>
      </c>
      <c r="J674" s="89" t="str">
        <f>VLOOKUP(Revisión_Avance_Periodo!$I674,BD_Seguimiento_OAP_2019!$L:$M,2,FALSE)</f>
        <v>Revisar, ajustar y socializar el Código de Integridad</v>
      </c>
      <c r="K674" s="106" t="s">
        <v>8</v>
      </c>
      <c r="L674" s="172">
        <v>4.4642857142857152E-4</v>
      </c>
      <c r="M674" s="173" t="s">
        <v>104</v>
      </c>
      <c r="N674" s="190">
        <f>INDEX(BD_Seguimiento_OAP_2019!$AH$3:$AS$294,MATCH(Revisión_Avance_Periodo!$I674,BD_Seguimiento_OAP_2019!$L$3:$L$294,0),MATCH(Revisión_Avance_Periodo!$M674,BD_Seguimiento_OAP_2019!$AH$2:$AS$2,0))</f>
        <v>0</v>
      </c>
      <c r="O674" s="190">
        <f>INDEX(BD_Seguimiento_OAP_2019!$AV$3:$BG$294,MATCH(Revisión_Avance_Periodo!$I674,BD_Seguimiento_OAP_2019!$L$3:$L$294,0),MATCH(Revisión_Avance_Periodo!$M674,BD_Seguimiento_OAP_2019!$AV$2:$BG$2,0))</f>
        <v>0</v>
      </c>
      <c r="P674" s="175">
        <f t="shared" si="128"/>
        <v>0</v>
      </c>
      <c r="Q674" s="173" t="str">
        <f>VLOOKUP(P674,Tabla_Indicador_Gestion4[#All],3,TRUE)</f>
        <v>Por Ejecutar</v>
      </c>
      <c r="R674" s="232">
        <f>SUBTOTAL(9,$N$674:$N674)</f>
        <v>0</v>
      </c>
      <c r="S674" s="233">
        <f>SUBTOTAL(9,$O$674:$O674)</f>
        <v>0</v>
      </c>
      <c r="T674" s="234">
        <f>IFERROR(+Revisión_Avance_Periodo!$S674/Revisión_Avance_Periodo!$R674,0)</f>
        <v>0</v>
      </c>
      <c r="U674" s="191">
        <f>SUBTOTAL(9,N674:N685)</f>
        <v>1</v>
      </c>
      <c r="V674" s="192">
        <f>SUBTOTAL(9,O674:O685)</f>
        <v>0</v>
      </c>
      <c r="W674" s="176">
        <f t="shared" ref="W674" si="129">+V674/U674</f>
        <v>0</v>
      </c>
      <c r="X674" s="176"/>
      <c r="Y674" s="176">
        <f>100%-Revisión_Avance_Periodo!$W674</f>
        <v>1</v>
      </c>
      <c r="Z674" s="178" t="str">
        <f>VLOOKUP(W674,Tabla_Indicador_Gestion4[],3,TRUE)</f>
        <v>Por Ejecutar</v>
      </c>
      <c r="AA674" s="179">
        <f>Revisión_Avance_Periodo!$W674*Revisión_Avance_Periodo!$L674</f>
        <v>0</v>
      </c>
    </row>
    <row r="675" spans="1:27" x14ac:dyDescent="0.25">
      <c r="A675" s="94">
        <v>57</v>
      </c>
      <c r="B675" s="96" t="str">
        <f>CONCATENATE(Revisión_Avance_Periodo!$C675,";",Revisión_Avance_Periodo!$E675,";",Revisión_Avance_Periodo!$I675)</f>
        <v>OE1;PR_10;ACT_149</v>
      </c>
      <c r="C675" s="180" t="s">
        <v>9</v>
      </c>
      <c r="D675" s="181" t="str">
        <f>VLOOKUP(Revisión_Avance_Periodo!$C675,Componentes_BD!$F$1:$G$5,2,FALSE)</f>
        <v>Fortalecer la Vigilancia.</v>
      </c>
      <c r="E675" s="119" t="s">
        <v>12</v>
      </c>
      <c r="F675" s="95">
        <v>2</v>
      </c>
      <c r="G675" s="95" t="str">
        <f>VLOOKUP(Revisión_Avance_Periodo!$A675,BD_Seguimiento_OAP_2019!$A$2:$G$294,7,FALSE)</f>
        <v>PAI</v>
      </c>
      <c r="H675" s="95" t="str">
        <f>VLOOKUP(Revisión_Avance_Periodo!$A675,BD_Seguimiento_OAP_2019!$A$2:$J$294,10,FALSE)</f>
        <v>PAI_01 - Operacional</v>
      </c>
      <c r="I675" s="95" t="s">
        <v>672</v>
      </c>
      <c r="J675" s="95" t="str">
        <f>VLOOKUP(Revisión_Avance_Periodo!$I675,BD_Seguimiento_OAP_2019!$L:$M,2,FALSE)</f>
        <v>Revisar, ajustar y socializar el Código de Integridad</v>
      </c>
      <c r="K675" s="119" t="s">
        <v>8</v>
      </c>
      <c r="L675" s="172">
        <v>4.4642857142857152E-4</v>
      </c>
      <c r="M675" s="182" t="s">
        <v>105</v>
      </c>
      <c r="N675" s="190">
        <f>INDEX(BD_Seguimiento_OAP_2019!$AH$3:$AS$294,MATCH(Revisión_Avance_Periodo!$I675,BD_Seguimiento_OAP_2019!$L$3:$L$294,0),MATCH(Revisión_Avance_Periodo!$M675,BD_Seguimiento_OAP_2019!$AH$2:$AS$2,0))</f>
        <v>0</v>
      </c>
      <c r="O675" s="190">
        <f>INDEX(BD_Seguimiento_OAP_2019!$AV$3:$BG$294,MATCH(Revisión_Avance_Periodo!$I675,BD_Seguimiento_OAP_2019!$L$3:$L$294,0),MATCH(Revisión_Avance_Periodo!$M675,BD_Seguimiento_OAP_2019!$AV$2:$BG$2,0))</f>
        <v>0</v>
      </c>
      <c r="P675" s="175">
        <f t="shared" si="128"/>
        <v>0</v>
      </c>
      <c r="Q675" s="182" t="str">
        <f>VLOOKUP(P675,Tabla_Indicador_Gestion4[#All],3,TRUE)</f>
        <v>Por Ejecutar</v>
      </c>
      <c r="R675" s="229">
        <f>SUBTOTAL(9,$N$674:$N675)</f>
        <v>0</v>
      </c>
      <c r="S675" s="230">
        <f>SUBTOTAL(9,$O$674:$O675)</f>
        <v>0</v>
      </c>
      <c r="T675" s="231">
        <f>IFERROR(+Revisión_Avance_Periodo!$S675/Revisión_Avance_Periodo!$R675,0)</f>
        <v>0</v>
      </c>
      <c r="U675" s="184"/>
      <c r="V675" s="185"/>
      <c r="W675" s="183"/>
      <c r="X675" s="183"/>
      <c r="Y675" s="183"/>
      <c r="Z675" s="186"/>
      <c r="AA675" s="187"/>
    </row>
    <row r="676" spans="1:27" x14ac:dyDescent="0.25">
      <c r="A676" s="88">
        <v>57</v>
      </c>
      <c r="B676" s="91" t="str">
        <f>CONCATENATE(Revisión_Avance_Periodo!$C676,";",Revisión_Avance_Periodo!$E676,";",Revisión_Avance_Periodo!$I676)</f>
        <v>OE1;PR_10;ACT_149</v>
      </c>
      <c r="C676" s="170" t="s">
        <v>9</v>
      </c>
      <c r="D676" s="171" t="str">
        <f>VLOOKUP(Revisión_Avance_Periodo!$C676,Componentes_BD!$F$1:$G$5,2,FALSE)</f>
        <v>Fortalecer la Vigilancia.</v>
      </c>
      <c r="E676" s="106" t="s">
        <v>12</v>
      </c>
      <c r="F676" s="89">
        <v>2</v>
      </c>
      <c r="G676" s="89" t="str">
        <f>VLOOKUP(Revisión_Avance_Periodo!$A676,BD_Seguimiento_OAP_2019!$A$2:$G$294,7,FALSE)</f>
        <v>PAI</v>
      </c>
      <c r="H676" s="89" t="str">
        <f>VLOOKUP(Revisión_Avance_Periodo!$A676,BD_Seguimiento_OAP_2019!$A$2:$J$294,10,FALSE)</f>
        <v>PAI_01 - Operacional</v>
      </c>
      <c r="I676" s="89" t="s">
        <v>672</v>
      </c>
      <c r="J676" s="89" t="str">
        <f>VLOOKUP(Revisión_Avance_Periodo!$I676,BD_Seguimiento_OAP_2019!$L:$M,2,FALSE)</f>
        <v>Revisar, ajustar y socializar el Código de Integridad</v>
      </c>
      <c r="K676" s="106" t="s">
        <v>8</v>
      </c>
      <c r="L676" s="172">
        <v>4.4642857142857152E-4</v>
      </c>
      <c r="M676" s="173" t="s">
        <v>106</v>
      </c>
      <c r="N676" s="190">
        <f>INDEX(BD_Seguimiento_OAP_2019!$AH$3:$AS$294,MATCH(Revisión_Avance_Periodo!$I676,BD_Seguimiento_OAP_2019!$L$3:$L$294,0),MATCH(Revisión_Avance_Periodo!$M676,BD_Seguimiento_OAP_2019!$AH$2:$AS$2,0))</f>
        <v>0</v>
      </c>
      <c r="O676" s="190">
        <f>INDEX(BD_Seguimiento_OAP_2019!$AV$3:$BG$294,MATCH(Revisión_Avance_Periodo!$I676,BD_Seguimiento_OAP_2019!$L$3:$L$294,0),MATCH(Revisión_Avance_Periodo!$M676,BD_Seguimiento_OAP_2019!$AV$2:$BG$2,0))</f>
        <v>0</v>
      </c>
      <c r="P676" s="175">
        <f t="shared" si="128"/>
        <v>0</v>
      </c>
      <c r="Q676" s="173" t="str">
        <f>VLOOKUP(P676,Tabla_Indicador_Gestion4[#All],3,TRUE)</f>
        <v>Por Ejecutar</v>
      </c>
      <c r="R676" s="229">
        <f>SUBTOTAL(9,$N$674:$N676)</f>
        <v>0</v>
      </c>
      <c r="S676" s="230">
        <f>SUBTOTAL(9,$O$674:$O676)</f>
        <v>0</v>
      </c>
      <c r="T676" s="231">
        <f>IFERROR(+Revisión_Avance_Periodo!$S676/Revisión_Avance_Periodo!$R676,0)</f>
        <v>0</v>
      </c>
      <c r="U676" s="184"/>
      <c r="V676" s="185"/>
      <c r="W676" s="183"/>
      <c r="X676" s="183"/>
      <c r="Y676" s="183"/>
      <c r="Z676" s="186"/>
      <c r="AA676" s="187"/>
    </row>
    <row r="677" spans="1:27" x14ac:dyDescent="0.25">
      <c r="A677" s="94">
        <v>57</v>
      </c>
      <c r="B677" s="96" t="str">
        <f>CONCATENATE(Revisión_Avance_Periodo!$C677,";",Revisión_Avance_Periodo!$E677,";",Revisión_Avance_Periodo!$I677)</f>
        <v>OE1;PR_10;ACT_149</v>
      </c>
      <c r="C677" s="180" t="s">
        <v>9</v>
      </c>
      <c r="D677" s="181" t="str">
        <f>VLOOKUP(Revisión_Avance_Periodo!$C677,Componentes_BD!$F$1:$G$5,2,FALSE)</f>
        <v>Fortalecer la Vigilancia.</v>
      </c>
      <c r="E677" s="119" t="s">
        <v>12</v>
      </c>
      <c r="F677" s="95">
        <v>2</v>
      </c>
      <c r="G677" s="95" t="str">
        <f>VLOOKUP(Revisión_Avance_Periodo!$A677,BD_Seguimiento_OAP_2019!$A$2:$G$294,7,FALSE)</f>
        <v>PAI</v>
      </c>
      <c r="H677" s="95" t="str">
        <f>VLOOKUP(Revisión_Avance_Periodo!$A677,BD_Seguimiento_OAP_2019!$A$2:$J$294,10,FALSE)</f>
        <v>PAI_01 - Operacional</v>
      </c>
      <c r="I677" s="95" t="s">
        <v>672</v>
      </c>
      <c r="J677" s="95" t="str">
        <f>VLOOKUP(Revisión_Avance_Periodo!$I677,BD_Seguimiento_OAP_2019!$L:$M,2,FALSE)</f>
        <v>Revisar, ajustar y socializar el Código de Integridad</v>
      </c>
      <c r="K677" s="119" t="s">
        <v>8</v>
      </c>
      <c r="L677" s="172">
        <v>4.4642857142857152E-4</v>
      </c>
      <c r="M677" s="182" t="s">
        <v>107</v>
      </c>
      <c r="N677" s="190">
        <f>INDEX(BD_Seguimiento_OAP_2019!$AH$3:$AS$294,MATCH(Revisión_Avance_Periodo!$I677,BD_Seguimiento_OAP_2019!$L$3:$L$294,0),MATCH(Revisión_Avance_Periodo!$M677,BD_Seguimiento_OAP_2019!$AH$2:$AS$2,0))</f>
        <v>0</v>
      </c>
      <c r="O677" s="190">
        <f>INDEX(BD_Seguimiento_OAP_2019!$AV$3:$BG$294,MATCH(Revisión_Avance_Periodo!$I677,BD_Seguimiento_OAP_2019!$L$3:$L$294,0),MATCH(Revisión_Avance_Periodo!$M677,BD_Seguimiento_OAP_2019!$AV$2:$BG$2,0))</f>
        <v>0</v>
      </c>
      <c r="P677" s="175">
        <f t="shared" si="128"/>
        <v>0</v>
      </c>
      <c r="Q677" s="182" t="str">
        <f>VLOOKUP(P677,Tabla_Indicador_Gestion4[#All],3,TRUE)</f>
        <v>Por Ejecutar</v>
      </c>
      <c r="R677" s="229">
        <f>SUBTOTAL(9,$N$674:$N677)</f>
        <v>0</v>
      </c>
      <c r="S677" s="230">
        <f>SUBTOTAL(9,$O$674:$O677)</f>
        <v>0</v>
      </c>
      <c r="T677" s="231">
        <f>IFERROR(+Revisión_Avance_Periodo!$S677/Revisión_Avance_Periodo!$R677,0)</f>
        <v>0</v>
      </c>
      <c r="U677" s="184"/>
      <c r="V677" s="185"/>
      <c r="W677" s="183"/>
      <c r="X677" s="183"/>
      <c r="Y677" s="183"/>
      <c r="Z677" s="186"/>
      <c r="AA677" s="187"/>
    </row>
    <row r="678" spans="1:27" x14ac:dyDescent="0.25">
      <c r="A678" s="88">
        <v>57</v>
      </c>
      <c r="B678" s="91" t="str">
        <f>CONCATENATE(Revisión_Avance_Periodo!$C678,";",Revisión_Avance_Periodo!$E678,";",Revisión_Avance_Periodo!$I678)</f>
        <v>OE1;PR_10;ACT_149</v>
      </c>
      <c r="C678" s="170" t="s">
        <v>9</v>
      </c>
      <c r="D678" s="171" t="str">
        <f>VLOOKUP(Revisión_Avance_Periodo!$C678,Componentes_BD!$F$1:$G$5,2,FALSE)</f>
        <v>Fortalecer la Vigilancia.</v>
      </c>
      <c r="E678" s="106" t="s">
        <v>12</v>
      </c>
      <c r="F678" s="89">
        <v>2</v>
      </c>
      <c r="G678" s="89" t="str">
        <f>VLOOKUP(Revisión_Avance_Periodo!$A678,BD_Seguimiento_OAP_2019!$A$2:$G$294,7,FALSE)</f>
        <v>PAI</v>
      </c>
      <c r="H678" s="89" t="str">
        <f>VLOOKUP(Revisión_Avance_Periodo!$A678,BD_Seguimiento_OAP_2019!$A$2:$J$294,10,FALSE)</f>
        <v>PAI_01 - Operacional</v>
      </c>
      <c r="I678" s="89" t="s">
        <v>672</v>
      </c>
      <c r="J678" s="89" t="str">
        <f>VLOOKUP(Revisión_Avance_Periodo!$I678,BD_Seguimiento_OAP_2019!$L:$M,2,FALSE)</f>
        <v>Revisar, ajustar y socializar el Código de Integridad</v>
      </c>
      <c r="K678" s="106" t="s">
        <v>8</v>
      </c>
      <c r="L678" s="172">
        <v>4.4642857142857152E-4</v>
      </c>
      <c r="M678" s="173" t="s">
        <v>108</v>
      </c>
      <c r="N678" s="190">
        <f>INDEX(BD_Seguimiento_OAP_2019!$AH$3:$AS$294,MATCH(Revisión_Avance_Periodo!$I678,BD_Seguimiento_OAP_2019!$L$3:$L$294,0),MATCH(Revisión_Avance_Periodo!$M678,BD_Seguimiento_OAP_2019!$AH$2:$AS$2,0))</f>
        <v>0</v>
      </c>
      <c r="O678" s="190">
        <f>INDEX(BD_Seguimiento_OAP_2019!$AV$3:$BG$294,MATCH(Revisión_Avance_Periodo!$I678,BD_Seguimiento_OAP_2019!$L$3:$L$294,0),MATCH(Revisión_Avance_Periodo!$M678,BD_Seguimiento_OAP_2019!$AV$2:$BG$2,0))</f>
        <v>0</v>
      </c>
      <c r="P678" s="175">
        <f t="shared" si="128"/>
        <v>0</v>
      </c>
      <c r="Q678" s="173" t="str">
        <f>VLOOKUP(P678,Tabla_Indicador_Gestion4[#All],3,TRUE)</f>
        <v>Por Ejecutar</v>
      </c>
      <c r="R678" s="229">
        <f>SUBTOTAL(9,$N$674:$N678)</f>
        <v>0</v>
      </c>
      <c r="S678" s="230">
        <f>SUBTOTAL(9,$O$674:$O678)</f>
        <v>0</v>
      </c>
      <c r="T678" s="231">
        <f>IFERROR(+Revisión_Avance_Periodo!$S678/Revisión_Avance_Periodo!$R678,0)</f>
        <v>0</v>
      </c>
      <c r="U678" s="184"/>
      <c r="V678" s="185"/>
      <c r="W678" s="183"/>
      <c r="X678" s="183"/>
      <c r="Y678" s="183"/>
      <c r="Z678" s="186"/>
      <c r="AA678" s="187"/>
    </row>
    <row r="679" spans="1:27" x14ac:dyDescent="0.25">
      <c r="A679" s="94">
        <v>57</v>
      </c>
      <c r="B679" s="96" t="str">
        <f>CONCATENATE(Revisión_Avance_Periodo!$C679,";",Revisión_Avance_Periodo!$E679,";",Revisión_Avance_Periodo!$I679)</f>
        <v>OE1;PR_10;ACT_149</v>
      </c>
      <c r="C679" s="180" t="s">
        <v>9</v>
      </c>
      <c r="D679" s="181" t="str">
        <f>VLOOKUP(Revisión_Avance_Periodo!$C679,Componentes_BD!$F$1:$G$5,2,FALSE)</f>
        <v>Fortalecer la Vigilancia.</v>
      </c>
      <c r="E679" s="119" t="s">
        <v>12</v>
      </c>
      <c r="F679" s="95">
        <v>2</v>
      </c>
      <c r="G679" s="95" t="str">
        <f>VLOOKUP(Revisión_Avance_Periodo!$A679,BD_Seguimiento_OAP_2019!$A$2:$G$294,7,FALSE)</f>
        <v>PAI</v>
      </c>
      <c r="H679" s="95" t="str">
        <f>VLOOKUP(Revisión_Avance_Periodo!$A679,BD_Seguimiento_OAP_2019!$A$2:$J$294,10,FALSE)</f>
        <v>PAI_01 - Operacional</v>
      </c>
      <c r="I679" s="95" t="s">
        <v>672</v>
      </c>
      <c r="J679" s="95" t="str">
        <f>VLOOKUP(Revisión_Avance_Periodo!$I679,BD_Seguimiento_OAP_2019!$L:$M,2,FALSE)</f>
        <v>Revisar, ajustar y socializar el Código de Integridad</v>
      </c>
      <c r="K679" s="119" t="s">
        <v>8</v>
      </c>
      <c r="L679" s="172">
        <v>4.4642857142857152E-4</v>
      </c>
      <c r="M679" s="182" t="s">
        <v>109</v>
      </c>
      <c r="N679" s="190">
        <f>INDEX(BD_Seguimiento_OAP_2019!$AH$3:$AS$294,MATCH(Revisión_Avance_Periodo!$I679,BD_Seguimiento_OAP_2019!$L$3:$L$294,0),MATCH(Revisión_Avance_Periodo!$M679,BD_Seguimiento_OAP_2019!$AH$2:$AS$2,0))</f>
        <v>0</v>
      </c>
      <c r="O679" s="190">
        <f>INDEX(BD_Seguimiento_OAP_2019!$AV$3:$BG$294,MATCH(Revisión_Avance_Periodo!$I679,BD_Seguimiento_OAP_2019!$L$3:$L$294,0),MATCH(Revisión_Avance_Periodo!$M679,BD_Seguimiento_OAP_2019!$AV$2:$BG$2,0))</f>
        <v>0</v>
      </c>
      <c r="P679" s="175">
        <f t="shared" si="128"/>
        <v>0</v>
      </c>
      <c r="Q679" s="182" t="str">
        <f>VLOOKUP(P679,Tabla_Indicador_Gestion4[#All],3,TRUE)</f>
        <v>Por Ejecutar</v>
      </c>
      <c r="R679" s="229">
        <f>SUBTOTAL(9,$N$674:$N679)</f>
        <v>0</v>
      </c>
      <c r="S679" s="230">
        <f>SUBTOTAL(9,$O$674:$O679)</f>
        <v>0</v>
      </c>
      <c r="T679" s="231">
        <f>IFERROR(+Revisión_Avance_Periodo!$S679/Revisión_Avance_Periodo!$R679,0)</f>
        <v>0</v>
      </c>
      <c r="U679" s="184"/>
      <c r="V679" s="185"/>
      <c r="W679" s="183"/>
      <c r="X679" s="183"/>
      <c r="Y679" s="183"/>
      <c r="Z679" s="186"/>
      <c r="AA679" s="187"/>
    </row>
    <row r="680" spans="1:27" x14ac:dyDescent="0.25">
      <c r="A680" s="88">
        <v>57</v>
      </c>
      <c r="B680" s="91" t="str">
        <f>CONCATENATE(Revisión_Avance_Periodo!$C680,";",Revisión_Avance_Periodo!$E680,";",Revisión_Avance_Periodo!$I680)</f>
        <v>OE1;PR_10;ACT_149</v>
      </c>
      <c r="C680" s="170" t="s">
        <v>9</v>
      </c>
      <c r="D680" s="171" t="str">
        <f>VLOOKUP(Revisión_Avance_Periodo!$C680,Componentes_BD!$F$1:$G$5,2,FALSE)</f>
        <v>Fortalecer la Vigilancia.</v>
      </c>
      <c r="E680" s="106" t="s">
        <v>12</v>
      </c>
      <c r="F680" s="89">
        <v>2</v>
      </c>
      <c r="G680" s="89" t="str">
        <f>VLOOKUP(Revisión_Avance_Periodo!$A680,BD_Seguimiento_OAP_2019!$A$2:$G$294,7,FALSE)</f>
        <v>PAI</v>
      </c>
      <c r="H680" s="89" t="str">
        <f>VLOOKUP(Revisión_Avance_Periodo!$A680,BD_Seguimiento_OAP_2019!$A$2:$J$294,10,FALSE)</f>
        <v>PAI_01 - Operacional</v>
      </c>
      <c r="I680" s="89" t="s">
        <v>672</v>
      </c>
      <c r="J680" s="89" t="str">
        <f>VLOOKUP(Revisión_Avance_Periodo!$I680,BD_Seguimiento_OAP_2019!$L:$M,2,FALSE)</f>
        <v>Revisar, ajustar y socializar el Código de Integridad</v>
      </c>
      <c r="K680" s="106" t="s">
        <v>8</v>
      </c>
      <c r="L680" s="172">
        <v>4.4642857142857152E-4</v>
      </c>
      <c r="M680" s="173" t="s">
        <v>110</v>
      </c>
      <c r="N680" s="190">
        <f>INDEX(BD_Seguimiento_OAP_2019!$AH$3:$AS$294,MATCH(Revisión_Avance_Periodo!$I680,BD_Seguimiento_OAP_2019!$L$3:$L$294,0),MATCH(Revisión_Avance_Periodo!$M680,BD_Seguimiento_OAP_2019!$AH$2:$AS$2,0))</f>
        <v>0</v>
      </c>
      <c r="O680" s="190">
        <f>INDEX(BD_Seguimiento_OAP_2019!$AV$3:$BG$294,MATCH(Revisión_Avance_Periodo!$I680,BD_Seguimiento_OAP_2019!$L$3:$L$294,0),MATCH(Revisión_Avance_Periodo!$M680,BD_Seguimiento_OAP_2019!$AV$2:$BG$2,0))</f>
        <v>0</v>
      </c>
      <c r="P680" s="175">
        <f t="shared" si="128"/>
        <v>0</v>
      </c>
      <c r="Q680" s="173" t="str">
        <f>VLOOKUP(P680,Tabla_Indicador_Gestion4[#All],3,TRUE)</f>
        <v>Por Ejecutar</v>
      </c>
      <c r="R680" s="229">
        <f>SUBTOTAL(9,$N$674:$N680)</f>
        <v>0</v>
      </c>
      <c r="S680" s="230">
        <f>SUBTOTAL(9,$O$674:$O680)</f>
        <v>0</v>
      </c>
      <c r="T680" s="231">
        <f>IFERROR(+Revisión_Avance_Periodo!$S680/Revisión_Avance_Periodo!$R680,0)</f>
        <v>0</v>
      </c>
      <c r="U680" s="184"/>
      <c r="V680" s="185"/>
      <c r="W680" s="183"/>
      <c r="X680" s="183"/>
      <c r="Y680" s="183"/>
      <c r="Z680" s="186"/>
      <c r="AA680" s="187"/>
    </row>
    <row r="681" spans="1:27" x14ac:dyDescent="0.25">
      <c r="A681" s="94">
        <v>57</v>
      </c>
      <c r="B681" s="96" t="str">
        <f>CONCATENATE(Revisión_Avance_Periodo!$C681,";",Revisión_Avance_Periodo!$E681,";",Revisión_Avance_Periodo!$I681)</f>
        <v>OE1;PR_10;ACT_149</v>
      </c>
      <c r="C681" s="180" t="s">
        <v>9</v>
      </c>
      <c r="D681" s="181" t="str">
        <f>VLOOKUP(Revisión_Avance_Periodo!$C681,Componentes_BD!$F$1:$G$5,2,FALSE)</f>
        <v>Fortalecer la Vigilancia.</v>
      </c>
      <c r="E681" s="119" t="s">
        <v>12</v>
      </c>
      <c r="F681" s="95">
        <v>2</v>
      </c>
      <c r="G681" s="95" t="str">
        <f>VLOOKUP(Revisión_Avance_Periodo!$A681,BD_Seguimiento_OAP_2019!$A$2:$G$294,7,FALSE)</f>
        <v>PAI</v>
      </c>
      <c r="H681" s="95" t="str">
        <f>VLOOKUP(Revisión_Avance_Periodo!$A681,BD_Seguimiento_OAP_2019!$A$2:$J$294,10,FALSE)</f>
        <v>PAI_01 - Operacional</v>
      </c>
      <c r="I681" s="95" t="s">
        <v>672</v>
      </c>
      <c r="J681" s="95" t="str">
        <f>VLOOKUP(Revisión_Avance_Periodo!$I681,BD_Seguimiento_OAP_2019!$L:$M,2,FALSE)</f>
        <v>Revisar, ajustar y socializar el Código de Integridad</v>
      </c>
      <c r="K681" s="119" t="s">
        <v>8</v>
      </c>
      <c r="L681" s="172">
        <v>4.4642857142857152E-4</v>
      </c>
      <c r="M681" s="182" t="s">
        <v>111</v>
      </c>
      <c r="N681" s="190">
        <f>INDEX(BD_Seguimiento_OAP_2019!$AH$3:$AS$294,MATCH(Revisión_Avance_Periodo!$I681,BD_Seguimiento_OAP_2019!$L$3:$L$294,0),MATCH(Revisión_Avance_Periodo!$M681,BD_Seguimiento_OAP_2019!$AH$2:$AS$2,0))</f>
        <v>0</v>
      </c>
      <c r="O681" s="190">
        <f>INDEX(BD_Seguimiento_OAP_2019!$AV$3:$BG$294,MATCH(Revisión_Avance_Periodo!$I681,BD_Seguimiento_OAP_2019!$L$3:$L$294,0),MATCH(Revisión_Avance_Periodo!$M681,BD_Seguimiento_OAP_2019!$AV$2:$BG$2,0))</f>
        <v>0</v>
      </c>
      <c r="P681" s="175">
        <f t="shared" si="128"/>
        <v>0</v>
      </c>
      <c r="Q681" s="182" t="str">
        <f>VLOOKUP(P681,Tabla_Indicador_Gestion4[#All],3,TRUE)</f>
        <v>Por Ejecutar</v>
      </c>
      <c r="R681" s="229">
        <f>SUBTOTAL(9,$N$674:$N681)</f>
        <v>0</v>
      </c>
      <c r="S681" s="230">
        <f>SUBTOTAL(9,$O$674:$O681)</f>
        <v>0</v>
      </c>
      <c r="T681" s="231">
        <f>IFERROR(+Revisión_Avance_Periodo!$S681/Revisión_Avance_Periodo!$R681,0)</f>
        <v>0</v>
      </c>
      <c r="U681" s="184"/>
      <c r="V681" s="185"/>
      <c r="W681" s="183"/>
      <c r="X681" s="183"/>
      <c r="Y681" s="183"/>
      <c r="Z681" s="186"/>
      <c r="AA681" s="187"/>
    </row>
    <row r="682" spans="1:27" x14ac:dyDescent="0.25">
      <c r="A682" s="88">
        <v>57</v>
      </c>
      <c r="B682" s="91" t="str">
        <f>CONCATENATE(Revisión_Avance_Periodo!$C682,";",Revisión_Avance_Periodo!$E682,";",Revisión_Avance_Periodo!$I682)</f>
        <v>OE1;PR_10;ACT_149</v>
      </c>
      <c r="C682" s="170" t="s">
        <v>9</v>
      </c>
      <c r="D682" s="171" t="str">
        <f>VLOOKUP(Revisión_Avance_Periodo!$C682,Componentes_BD!$F$1:$G$5,2,FALSE)</f>
        <v>Fortalecer la Vigilancia.</v>
      </c>
      <c r="E682" s="106" t="s">
        <v>12</v>
      </c>
      <c r="F682" s="89">
        <v>2</v>
      </c>
      <c r="G682" s="89" t="str">
        <f>VLOOKUP(Revisión_Avance_Periodo!$A682,BD_Seguimiento_OAP_2019!$A$2:$G$294,7,FALSE)</f>
        <v>PAI</v>
      </c>
      <c r="H682" s="89" t="str">
        <f>VLOOKUP(Revisión_Avance_Periodo!$A682,BD_Seguimiento_OAP_2019!$A$2:$J$294,10,FALSE)</f>
        <v>PAI_01 - Operacional</v>
      </c>
      <c r="I682" s="89" t="s">
        <v>672</v>
      </c>
      <c r="J682" s="89" t="str">
        <f>VLOOKUP(Revisión_Avance_Periodo!$I682,BD_Seguimiento_OAP_2019!$L:$M,2,FALSE)</f>
        <v>Revisar, ajustar y socializar el Código de Integridad</v>
      </c>
      <c r="K682" s="106" t="s">
        <v>8</v>
      </c>
      <c r="L682" s="172">
        <v>4.4642857142857152E-4</v>
      </c>
      <c r="M682" s="173" t="s">
        <v>112</v>
      </c>
      <c r="N682" s="190">
        <f>INDEX(BD_Seguimiento_OAP_2019!$AH$3:$AS$294,MATCH(Revisión_Avance_Periodo!$I682,BD_Seguimiento_OAP_2019!$L$3:$L$294,0),MATCH(Revisión_Avance_Periodo!$M682,BD_Seguimiento_OAP_2019!$AH$2:$AS$2,0))</f>
        <v>1</v>
      </c>
      <c r="O682" s="190">
        <f>INDEX(BD_Seguimiento_OAP_2019!$AV$3:$BG$294,MATCH(Revisión_Avance_Periodo!$I682,BD_Seguimiento_OAP_2019!$L$3:$L$294,0),MATCH(Revisión_Avance_Periodo!$M682,BD_Seguimiento_OAP_2019!$AV$2:$BG$2,0))</f>
        <v>0</v>
      </c>
      <c r="P682" s="189">
        <f t="shared" si="124"/>
        <v>0</v>
      </c>
      <c r="Q682" s="173" t="str">
        <f>VLOOKUP(P682,Tabla_Indicador_Gestion4[#All],3,TRUE)</f>
        <v>Por Ejecutar</v>
      </c>
      <c r="R682" s="229">
        <f>SUBTOTAL(9,$N$674:$N682)</f>
        <v>1</v>
      </c>
      <c r="S682" s="230">
        <f>SUBTOTAL(9,$O$674:$O682)</f>
        <v>0</v>
      </c>
      <c r="T682" s="231">
        <f>IFERROR(+Revisión_Avance_Periodo!$S682/Revisión_Avance_Periodo!$R682,0)</f>
        <v>0</v>
      </c>
      <c r="U682" s="184"/>
      <c r="V682" s="185"/>
      <c r="W682" s="183"/>
      <c r="X682" s="183"/>
      <c r="Y682" s="183"/>
      <c r="Z682" s="186"/>
      <c r="AA682" s="187"/>
    </row>
    <row r="683" spans="1:27" x14ac:dyDescent="0.25">
      <c r="A683" s="94">
        <v>57</v>
      </c>
      <c r="B683" s="96" t="str">
        <f>CONCATENATE(Revisión_Avance_Periodo!$C683,";",Revisión_Avance_Periodo!$E683,";",Revisión_Avance_Periodo!$I683)</f>
        <v>OE1;PR_10;ACT_149</v>
      </c>
      <c r="C683" s="180" t="s">
        <v>9</v>
      </c>
      <c r="D683" s="181" t="str">
        <f>VLOOKUP(Revisión_Avance_Periodo!$C683,Componentes_BD!$F$1:$G$5,2,FALSE)</f>
        <v>Fortalecer la Vigilancia.</v>
      </c>
      <c r="E683" s="119" t="s">
        <v>12</v>
      </c>
      <c r="F683" s="95">
        <v>2</v>
      </c>
      <c r="G683" s="95" t="str">
        <f>VLOOKUP(Revisión_Avance_Periodo!$A683,BD_Seguimiento_OAP_2019!$A$2:$G$294,7,FALSE)</f>
        <v>PAI</v>
      </c>
      <c r="H683" s="95" t="str">
        <f>VLOOKUP(Revisión_Avance_Periodo!$A683,BD_Seguimiento_OAP_2019!$A$2:$J$294,10,FALSE)</f>
        <v>PAI_01 - Operacional</v>
      </c>
      <c r="I683" s="95" t="s">
        <v>672</v>
      </c>
      <c r="J683" s="95" t="str">
        <f>VLOOKUP(Revisión_Avance_Periodo!$I683,BD_Seguimiento_OAP_2019!$L:$M,2,FALSE)</f>
        <v>Revisar, ajustar y socializar el Código de Integridad</v>
      </c>
      <c r="K683" s="119" t="s">
        <v>8</v>
      </c>
      <c r="L683" s="172">
        <v>4.4642857142857152E-4</v>
      </c>
      <c r="M683" s="182" t="s">
        <v>113</v>
      </c>
      <c r="N683" s="190">
        <f>INDEX(BD_Seguimiento_OAP_2019!$AH$3:$AS$294,MATCH(Revisión_Avance_Periodo!$I683,BD_Seguimiento_OAP_2019!$L$3:$L$294,0),MATCH(Revisión_Avance_Periodo!$M683,BD_Seguimiento_OAP_2019!$AH$2:$AS$2,0))</f>
        <v>0</v>
      </c>
      <c r="O683" s="190">
        <f>INDEX(BD_Seguimiento_OAP_2019!$AV$3:$BG$294,MATCH(Revisión_Avance_Periodo!$I683,BD_Seguimiento_OAP_2019!$L$3:$L$294,0),MATCH(Revisión_Avance_Periodo!$M683,BD_Seguimiento_OAP_2019!$AV$2:$BG$2,0))</f>
        <v>0</v>
      </c>
      <c r="P683" s="175">
        <f t="shared" ref="P683:P690" si="130">IFERROR((O683/N683),0)</f>
        <v>0</v>
      </c>
      <c r="Q683" s="182" t="str">
        <f>VLOOKUP(P683,Tabla_Indicador_Gestion4[#All],3,TRUE)</f>
        <v>Por Ejecutar</v>
      </c>
      <c r="R683" s="229">
        <f>SUBTOTAL(9,$N$674:$N683)</f>
        <v>1</v>
      </c>
      <c r="S683" s="230">
        <f>SUBTOTAL(9,$O$674:$O683)</f>
        <v>0</v>
      </c>
      <c r="T683" s="231">
        <f>IFERROR(+Revisión_Avance_Periodo!$S683/Revisión_Avance_Periodo!$R683,0)</f>
        <v>0</v>
      </c>
      <c r="U683" s="184"/>
      <c r="V683" s="185"/>
      <c r="W683" s="183"/>
      <c r="X683" s="183"/>
      <c r="Y683" s="183"/>
      <c r="Z683" s="186"/>
      <c r="AA683" s="187"/>
    </row>
    <row r="684" spans="1:27" x14ac:dyDescent="0.25">
      <c r="A684" s="88">
        <v>57</v>
      </c>
      <c r="B684" s="91" t="str">
        <f>CONCATENATE(Revisión_Avance_Periodo!$C684,";",Revisión_Avance_Periodo!$E684,";",Revisión_Avance_Periodo!$I684)</f>
        <v>OE1;PR_10;ACT_149</v>
      </c>
      <c r="C684" s="170" t="s">
        <v>9</v>
      </c>
      <c r="D684" s="171" t="str">
        <f>VLOOKUP(Revisión_Avance_Periodo!$C684,Componentes_BD!$F$1:$G$5,2,FALSE)</f>
        <v>Fortalecer la Vigilancia.</v>
      </c>
      <c r="E684" s="106" t="s">
        <v>12</v>
      </c>
      <c r="F684" s="89">
        <v>2</v>
      </c>
      <c r="G684" s="89" t="str">
        <f>VLOOKUP(Revisión_Avance_Periodo!$A684,BD_Seguimiento_OAP_2019!$A$2:$G$294,7,FALSE)</f>
        <v>PAI</v>
      </c>
      <c r="H684" s="89" t="str">
        <f>VLOOKUP(Revisión_Avance_Periodo!$A684,BD_Seguimiento_OAP_2019!$A$2:$J$294,10,FALSE)</f>
        <v>PAI_01 - Operacional</v>
      </c>
      <c r="I684" s="89" t="s">
        <v>672</v>
      </c>
      <c r="J684" s="89" t="str">
        <f>VLOOKUP(Revisión_Avance_Periodo!$I684,BD_Seguimiento_OAP_2019!$L:$M,2,FALSE)</f>
        <v>Revisar, ajustar y socializar el Código de Integridad</v>
      </c>
      <c r="K684" s="106" t="s">
        <v>8</v>
      </c>
      <c r="L684" s="172">
        <v>4.4642857142857152E-4</v>
      </c>
      <c r="M684" s="173" t="s">
        <v>114</v>
      </c>
      <c r="N684" s="190">
        <f>INDEX(BD_Seguimiento_OAP_2019!$AH$3:$AS$294,MATCH(Revisión_Avance_Periodo!$I684,BD_Seguimiento_OAP_2019!$L$3:$L$294,0),MATCH(Revisión_Avance_Periodo!$M684,BD_Seguimiento_OAP_2019!$AH$2:$AS$2,0))</f>
        <v>0</v>
      </c>
      <c r="O684" s="190">
        <f>INDEX(BD_Seguimiento_OAP_2019!$AV$3:$BG$294,MATCH(Revisión_Avance_Periodo!$I684,BD_Seguimiento_OAP_2019!$L$3:$L$294,0),MATCH(Revisión_Avance_Periodo!$M684,BD_Seguimiento_OAP_2019!$AV$2:$BG$2,0))</f>
        <v>0</v>
      </c>
      <c r="P684" s="175">
        <f t="shared" si="130"/>
        <v>0</v>
      </c>
      <c r="Q684" s="173" t="str">
        <f>VLOOKUP(P684,Tabla_Indicador_Gestion4[#All],3,TRUE)</f>
        <v>Por Ejecutar</v>
      </c>
      <c r="R684" s="229">
        <f>SUBTOTAL(9,$N$674:$N684)</f>
        <v>1</v>
      </c>
      <c r="S684" s="230">
        <f>SUBTOTAL(9,$O$674:$O684)</f>
        <v>0</v>
      </c>
      <c r="T684" s="231">
        <f>IFERROR(+Revisión_Avance_Periodo!$S684/Revisión_Avance_Periodo!$R684,0)</f>
        <v>0</v>
      </c>
      <c r="U684" s="184"/>
      <c r="V684" s="185"/>
      <c r="W684" s="183"/>
      <c r="X684" s="183"/>
      <c r="Y684" s="183"/>
      <c r="Z684" s="186"/>
      <c r="AA684" s="187"/>
    </row>
    <row r="685" spans="1:27" ht="15.75" thickBot="1" x14ac:dyDescent="0.3">
      <c r="A685" s="94">
        <v>57</v>
      </c>
      <c r="B685" s="96" t="str">
        <f>CONCATENATE(Revisión_Avance_Periodo!$C685,";",Revisión_Avance_Periodo!$E685,";",Revisión_Avance_Periodo!$I685)</f>
        <v>OE1;PR_10;ACT_149</v>
      </c>
      <c r="C685" s="180" t="s">
        <v>9</v>
      </c>
      <c r="D685" s="181" t="str">
        <f>VLOOKUP(Revisión_Avance_Periodo!$C685,Componentes_BD!$F$1:$G$5,2,FALSE)</f>
        <v>Fortalecer la Vigilancia.</v>
      </c>
      <c r="E685" s="119" t="s">
        <v>12</v>
      </c>
      <c r="F685" s="95">
        <v>2</v>
      </c>
      <c r="G685" s="95" t="str">
        <f>VLOOKUP(Revisión_Avance_Periodo!$A685,BD_Seguimiento_OAP_2019!$A$2:$G$294,7,FALSE)</f>
        <v>PAI</v>
      </c>
      <c r="H685" s="95" t="str">
        <f>VLOOKUP(Revisión_Avance_Periodo!$A685,BD_Seguimiento_OAP_2019!$A$2:$J$294,10,FALSE)</f>
        <v>PAI_01 - Operacional</v>
      </c>
      <c r="I685" s="95" t="s">
        <v>672</v>
      </c>
      <c r="J685" s="95" t="str">
        <f>VLOOKUP(Revisión_Avance_Periodo!$I685,BD_Seguimiento_OAP_2019!$L:$M,2,FALSE)</f>
        <v>Revisar, ajustar y socializar el Código de Integridad</v>
      </c>
      <c r="K685" s="119" t="s">
        <v>8</v>
      </c>
      <c r="L685" s="172">
        <v>4.4642857142857152E-4</v>
      </c>
      <c r="M685" s="182" t="s">
        <v>115</v>
      </c>
      <c r="N685" s="190">
        <f>INDEX(BD_Seguimiento_OAP_2019!$AH$3:$AS$294,MATCH(Revisión_Avance_Periodo!$I685,BD_Seguimiento_OAP_2019!$L$3:$L$294,0),MATCH(Revisión_Avance_Periodo!$M685,BD_Seguimiento_OAP_2019!$AH$2:$AS$2,0))</f>
        <v>0</v>
      </c>
      <c r="O685" s="190">
        <f>INDEX(BD_Seguimiento_OAP_2019!$AV$3:$BG$294,MATCH(Revisión_Avance_Periodo!$I685,BD_Seguimiento_OAP_2019!$L$3:$L$294,0),MATCH(Revisión_Avance_Periodo!$M685,BD_Seguimiento_OAP_2019!$AV$2:$BG$2,0))</f>
        <v>0</v>
      </c>
      <c r="P685" s="175">
        <f t="shared" si="130"/>
        <v>0</v>
      </c>
      <c r="Q685" s="182" t="str">
        <f>VLOOKUP(P685,Tabla_Indicador_Gestion4[#All],3,TRUE)</f>
        <v>Por Ejecutar</v>
      </c>
      <c r="R685" s="229">
        <f>SUBTOTAL(9,$N$674:$N685)</f>
        <v>1</v>
      </c>
      <c r="S685" s="230">
        <f>SUBTOTAL(9,$O$674:$O685)</f>
        <v>0</v>
      </c>
      <c r="T685" s="231">
        <f>IFERROR(+Revisión_Avance_Periodo!$S685/Revisión_Avance_Periodo!$R685,0)</f>
        <v>0</v>
      </c>
      <c r="U685" s="184"/>
      <c r="V685" s="185"/>
      <c r="W685" s="183"/>
      <c r="X685" s="183"/>
      <c r="Y685" s="183"/>
      <c r="Z685" s="186"/>
      <c r="AA685" s="187"/>
    </row>
    <row r="686" spans="1:27" x14ac:dyDescent="0.25">
      <c r="A686" s="88">
        <v>58</v>
      </c>
      <c r="B686" s="91" t="str">
        <f>CONCATENATE(Revisión_Avance_Periodo!$C686,";",Revisión_Avance_Periodo!$E686,";",Revisión_Avance_Periodo!$I686)</f>
        <v>OE1;PR_10;ACT_150</v>
      </c>
      <c r="C686" s="170" t="s">
        <v>9</v>
      </c>
      <c r="D686" s="171" t="str">
        <f>VLOOKUP(Revisión_Avance_Periodo!$C686,Componentes_BD!$F$1:$G$5,2,FALSE)</f>
        <v>Fortalecer la Vigilancia.</v>
      </c>
      <c r="E686" s="106" t="s">
        <v>12</v>
      </c>
      <c r="F686" s="89">
        <v>5</v>
      </c>
      <c r="G686" s="89" t="str">
        <f>VLOOKUP(Revisión_Avance_Periodo!$A686,BD_Seguimiento_OAP_2019!$A$2:$G$294,7,FALSE)</f>
        <v>PAI</v>
      </c>
      <c r="H686" s="89" t="str">
        <f>VLOOKUP(Revisión_Avance_Periodo!$A686,BD_Seguimiento_OAP_2019!$A$2:$J$294,10,FALSE)</f>
        <v>PAI_04 - Talento Humano</v>
      </c>
      <c r="I686" s="89" t="s">
        <v>680</v>
      </c>
      <c r="J686" s="89" t="str">
        <f>VLOOKUP(Revisión_Avance_Periodo!$I686,BD_Seguimiento_OAP_2019!$L:$M,2,FALSE)</f>
        <v>Formular instructivo para la provisión de vacantes</v>
      </c>
      <c r="K686" s="106" t="s">
        <v>8</v>
      </c>
      <c r="L686" s="172">
        <v>4.4642857142857152E-4</v>
      </c>
      <c r="M686" s="173" t="s">
        <v>104</v>
      </c>
      <c r="N686" s="190">
        <f>INDEX(BD_Seguimiento_OAP_2019!$AH$3:$AS$294,MATCH(Revisión_Avance_Periodo!$I686,BD_Seguimiento_OAP_2019!$L$3:$L$294,0),MATCH(Revisión_Avance_Periodo!$M686,BD_Seguimiento_OAP_2019!$AH$2:$AS$2,0))</f>
        <v>0</v>
      </c>
      <c r="O686" s="190">
        <f>INDEX(BD_Seguimiento_OAP_2019!$AV$3:$BG$294,MATCH(Revisión_Avance_Periodo!$I686,BD_Seguimiento_OAP_2019!$L$3:$L$294,0),MATCH(Revisión_Avance_Periodo!$M686,BD_Seguimiento_OAP_2019!$AV$2:$BG$2,0))</f>
        <v>0</v>
      </c>
      <c r="P686" s="175">
        <f t="shared" si="130"/>
        <v>0</v>
      </c>
      <c r="Q686" s="173" t="str">
        <f>VLOOKUP(P686,Tabla_Indicador_Gestion4[#All],3,TRUE)</f>
        <v>Por Ejecutar</v>
      </c>
      <c r="R686" s="232">
        <f>SUBTOTAL(9,$N$686:$N686)</f>
        <v>0</v>
      </c>
      <c r="S686" s="233">
        <f>SUBTOTAL(9,$O$686:$O686)</f>
        <v>0</v>
      </c>
      <c r="T686" s="234">
        <f>IFERROR(+Revisión_Avance_Periodo!$S686/Revisión_Avance_Periodo!$R686,0)</f>
        <v>0</v>
      </c>
      <c r="U686" s="191">
        <f>SUBTOTAL(9,N686:N697)</f>
        <v>2</v>
      </c>
      <c r="V686" s="192">
        <f>SUBTOTAL(9,O686:O697)</f>
        <v>1</v>
      </c>
      <c r="W686" s="176">
        <f t="shared" ref="W686" si="131">+V686/U686</f>
        <v>0.5</v>
      </c>
      <c r="X686" s="176"/>
      <c r="Y686" s="176">
        <f>100%-Revisión_Avance_Periodo!$W686</f>
        <v>0.5</v>
      </c>
      <c r="Z686" s="178" t="str">
        <f>VLOOKUP(W686,Tabla_Indicador_Gestion4[],3,TRUE)</f>
        <v>En Tramite</v>
      </c>
      <c r="AA686" s="179">
        <f>Revisión_Avance_Periodo!$W686*Revisión_Avance_Periodo!$L686</f>
        <v>2.2321428571428576E-4</v>
      </c>
    </row>
    <row r="687" spans="1:27" x14ac:dyDescent="0.25">
      <c r="A687" s="94">
        <v>58</v>
      </c>
      <c r="B687" s="96" t="str">
        <f>CONCATENATE(Revisión_Avance_Periodo!$C687,";",Revisión_Avance_Periodo!$E687,";",Revisión_Avance_Periodo!$I687)</f>
        <v>OE1;PR_10;ACT_150</v>
      </c>
      <c r="C687" s="180" t="s">
        <v>9</v>
      </c>
      <c r="D687" s="181" t="str">
        <f>VLOOKUP(Revisión_Avance_Periodo!$C687,Componentes_BD!$F$1:$G$5,2,FALSE)</f>
        <v>Fortalecer la Vigilancia.</v>
      </c>
      <c r="E687" s="119" t="s">
        <v>12</v>
      </c>
      <c r="F687" s="95">
        <v>5</v>
      </c>
      <c r="G687" s="95" t="str">
        <f>VLOOKUP(Revisión_Avance_Periodo!$A687,BD_Seguimiento_OAP_2019!$A$2:$G$294,7,FALSE)</f>
        <v>PAI</v>
      </c>
      <c r="H687" s="95" t="str">
        <f>VLOOKUP(Revisión_Avance_Periodo!$A687,BD_Seguimiento_OAP_2019!$A$2:$J$294,10,FALSE)</f>
        <v>PAI_04 - Talento Humano</v>
      </c>
      <c r="I687" s="95" t="s">
        <v>680</v>
      </c>
      <c r="J687" s="95" t="str">
        <f>VLOOKUP(Revisión_Avance_Periodo!$I687,BD_Seguimiento_OAP_2019!$L:$M,2,FALSE)</f>
        <v>Formular instructivo para la provisión de vacantes</v>
      </c>
      <c r="K687" s="119" t="s">
        <v>8</v>
      </c>
      <c r="L687" s="172">
        <v>4.4642857142857152E-4</v>
      </c>
      <c r="M687" s="182" t="s">
        <v>105</v>
      </c>
      <c r="N687" s="190">
        <f>INDEX(BD_Seguimiento_OAP_2019!$AH$3:$AS$294,MATCH(Revisión_Avance_Periodo!$I687,BD_Seguimiento_OAP_2019!$L$3:$L$294,0),MATCH(Revisión_Avance_Periodo!$M687,BD_Seguimiento_OAP_2019!$AH$2:$AS$2,0))</f>
        <v>0</v>
      </c>
      <c r="O687" s="190">
        <f>INDEX(BD_Seguimiento_OAP_2019!$AV$3:$BG$294,MATCH(Revisión_Avance_Periodo!$I687,BD_Seguimiento_OAP_2019!$L$3:$L$294,0),MATCH(Revisión_Avance_Periodo!$M687,BD_Seguimiento_OAP_2019!$AV$2:$BG$2,0))</f>
        <v>0</v>
      </c>
      <c r="P687" s="175">
        <f t="shared" si="130"/>
        <v>0</v>
      </c>
      <c r="Q687" s="182" t="str">
        <f>VLOOKUP(P687,Tabla_Indicador_Gestion4[#All],3,TRUE)</f>
        <v>Por Ejecutar</v>
      </c>
      <c r="R687" s="229">
        <f>SUBTOTAL(9,$N$686:$N687)</f>
        <v>0</v>
      </c>
      <c r="S687" s="230">
        <f>SUBTOTAL(9,$O$686:$O687)</f>
        <v>0</v>
      </c>
      <c r="T687" s="231">
        <f>IFERROR(+Revisión_Avance_Periodo!$S687/Revisión_Avance_Periodo!$R687,0)</f>
        <v>0</v>
      </c>
      <c r="U687" s="184"/>
      <c r="V687" s="185"/>
      <c r="W687" s="183"/>
      <c r="X687" s="183"/>
      <c r="Y687" s="183"/>
      <c r="Z687" s="186"/>
      <c r="AA687" s="187"/>
    </row>
    <row r="688" spans="1:27" x14ac:dyDescent="0.25">
      <c r="A688" s="88">
        <v>58</v>
      </c>
      <c r="B688" s="91" t="str">
        <f>CONCATENATE(Revisión_Avance_Periodo!$C688,";",Revisión_Avance_Periodo!$E688,";",Revisión_Avance_Periodo!$I688)</f>
        <v>OE1;PR_10;ACT_150</v>
      </c>
      <c r="C688" s="170" t="s">
        <v>9</v>
      </c>
      <c r="D688" s="171" t="str">
        <f>VLOOKUP(Revisión_Avance_Periodo!$C688,Componentes_BD!$F$1:$G$5,2,FALSE)</f>
        <v>Fortalecer la Vigilancia.</v>
      </c>
      <c r="E688" s="106" t="s">
        <v>12</v>
      </c>
      <c r="F688" s="89">
        <v>5</v>
      </c>
      <c r="G688" s="89" t="str">
        <f>VLOOKUP(Revisión_Avance_Periodo!$A688,BD_Seguimiento_OAP_2019!$A$2:$G$294,7,FALSE)</f>
        <v>PAI</v>
      </c>
      <c r="H688" s="89" t="str">
        <f>VLOOKUP(Revisión_Avance_Periodo!$A688,BD_Seguimiento_OAP_2019!$A$2:$J$294,10,FALSE)</f>
        <v>PAI_04 - Talento Humano</v>
      </c>
      <c r="I688" s="89" t="s">
        <v>680</v>
      </c>
      <c r="J688" s="89" t="str">
        <f>VLOOKUP(Revisión_Avance_Periodo!$I688,BD_Seguimiento_OAP_2019!$L:$M,2,FALSE)</f>
        <v>Formular instructivo para la provisión de vacantes</v>
      </c>
      <c r="K688" s="106" t="s">
        <v>8</v>
      </c>
      <c r="L688" s="172">
        <v>4.4642857142857152E-4</v>
      </c>
      <c r="M688" s="173" t="s">
        <v>106</v>
      </c>
      <c r="N688" s="190">
        <f>INDEX(BD_Seguimiento_OAP_2019!$AH$3:$AS$294,MATCH(Revisión_Avance_Periodo!$I688,BD_Seguimiento_OAP_2019!$L$3:$L$294,0),MATCH(Revisión_Avance_Periodo!$M688,BD_Seguimiento_OAP_2019!$AH$2:$AS$2,0))</f>
        <v>0</v>
      </c>
      <c r="O688" s="190">
        <f>INDEX(BD_Seguimiento_OAP_2019!$AV$3:$BG$294,MATCH(Revisión_Avance_Periodo!$I688,BD_Seguimiento_OAP_2019!$L$3:$L$294,0),MATCH(Revisión_Avance_Periodo!$M688,BD_Seguimiento_OAP_2019!$AV$2:$BG$2,0))</f>
        <v>0</v>
      </c>
      <c r="P688" s="175">
        <f t="shared" si="130"/>
        <v>0</v>
      </c>
      <c r="Q688" s="173" t="str">
        <f>VLOOKUP(P688,Tabla_Indicador_Gestion4[#All],3,TRUE)</f>
        <v>Por Ejecutar</v>
      </c>
      <c r="R688" s="229">
        <f>SUBTOTAL(9,$N$686:$N688)</f>
        <v>0</v>
      </c>
      <c r="S688" s="230">
        <f>SUBTOTAL(9,$O$686:$O688)</f>
        <v>0</v>
      </c>
      <c r="T688" s="231">
        <f>IFERROR(+Revisión_Avance_Periodo!$S688/Revisión_Avance_Periodo!$R688,0)</f>
        <v>0</v>
      </c>
      <c r="U688" s="184"/>
      <c r="V688" s="185"/>
      <c r="W688" s="183"/>
      <c r="X688" s="183"/>
      <c r="Y688" s="183"/>
      <c r="Z688" s="186"/>
      <c r="AA688" s="187"/>
    </row>
    <row r="689" spans="1:27" x14ac:dyDescent="0.25">
      <c r="A689" s="94">
        <v>58</v>
      </c>
      <c r="B689" s="96" t="str">
        <f>CONCATENATE(Revisión_Avance_Periodo!$C689,";",Revisión_Avance_Periodo!$E689,";",Revisión_Avance_Periodo!$I689)</f>
        <v>OE1;PR_10;ACT_150</v>
      </c>
      <c r="C689" s="180" t="s">
        <v>9</v>
      </c>
      <c r="D689" s="181" t="str">
        <f>VLOOKUP(Revisión_Avance_Periodo!$C689,Componentes_BD!$F$1:$G$5,2,FALSE)</f>
        <v>Fortalecer la Vigilancia.</v>
      </c>
      <c r="E689" s="119" t="s">
        <v>12</v>
      </c>
      <c r="F689" s="95">
        <v>5</v>
      </c>
      <c r="G689" s="95" t="str">
        <f>VLOOKUP(Revisión_Avance_Periodo!$A689,BD_Seguimiento_OAP_2019!$A$2:$G$294,7,FALSE)</f>
        <v>PAI</v>
      </c>
      <c r="H689" s="95" t="str">
        <f>VLOOKUP(Revisión_Avance_Periodo!$A689,BD_Seguimiento_OAP_2019!$A$2:$J$294,10,FALSE)</f>
        <v>PAI_04 - Talento Humano</v>
      </c>
      <c r="I689" s="95" t="s">
        <v>680</v>
      </c>
      <c r="J689" s="95" t="str">
        <f>VLOOKUP(Revisión_Avance_Periodo!$I689,BD_Seguimiento_OAP_2019!$L:$M,2,FALSE)</f>
        <v>Formular instructivo para la provisión de vacantes</v>
      </c>
      <c r="K689" s="119" t="s">
        <v>8</v>
      </c>
      <c r="L689" s="172">
        <v>4.4642857142857152E-4</v>
      </c>
      <c r="M689" s="182" t="s">
        <v>107</v>
      </c>
      <c r="N689" s="190">
        <f>INDEX(BD_Seguimiento_OAP_2019!$AH$3:$AS$294,MATCH(Revisión_Avance_Periodo!$I689,BD_Seguimiento_OAP_2019!$L$3:$L$294,0),MATCH(Revisión_Avance_Periodo!$M689,BD_Seguimiento_OAP_2019!$AH$2:$AS$2,0))</f>
        <v>0</v>
      </c>
      <c r="O689" s="190">
        <f>INDEX(BD_Seguimiento_OAP_2019!$AV$3:$BG$294,MATCH(Revisión_Avance_Periodo!$I689,BD_Seguimiento_OAP_2019!$L$3:$L$294,0),MATCH(Revisión_Avance_Periodo!$M689,BD_Seguimiento_OAP_2019!$AV$2:$BG$2,0))</f>
        <v>0</v>
      </c>
      <c r="P689" s="175">
        <f t="shared" si="130"/>
        <v>0</v>
      </c>
      <c r="Q689" s="182" t="str">
        <f>VLOOKUP(P689,Tabla_Indicador_Gestion4[#All],3,TRUE)</f>
        <v>Por Ejecutar</v>
      </c>
      <c r="R689" s="229">
        <f>SUBTOTAL(9,$N$686:$N689)</f>
        <v>0</v>
      </c>
      <c r="S689" s="230">
        <f>SUBTOTAL(9,$O$686:$O689)</f>
        <v>0</v>
      </c>
      <c r="T689" s="231">
        <f>IFERROR(+Revisión_Avance_Periodo!$S689/Revisión_Avance_Periodo!$R689,0)</f>
        <v>0</v>
      </c>
      <c r="U689" s="184"/>
      <c r="V689" s="185"/>
      <c r="W689" s="183"/>
      <c r="X689" s="183"/>
      <c r="Y689" s="183"/>
      <c r="Z689" s="186"/>
      <c r="AA689" s="187"/>
    </row>
    <row r="690" spans="1:27" x14ac:dyDescent="0.25">
      <c r="A690" s="88">
        <v>58</v>
      </c>
      <c r="B690" s="91" t="str">
        <f>CONCATENATE(Revisión_Avance_Periodo!$C690,";",Revisión_Avance_Periodo!$E690,";",Revisión_Avance_Periodo!$I690)</f>
        <v>OE1;PR_10;ACT_150</v>
      </c>
      <c r="C690" s="170" t="s">
        <v>9</v>
      </c>
      <c r="D690" s="171" t="str">
        <f>VLOOKUP(Revisión_Avance_Periodo!$C690,Componentes_BD!$F$1:$G$5,2,FALSE)</f>
        <v>Fortalecer la Vigilancia.</v>
      </c>
      <c r="E690" s="106" t="s">
        <v>12</v>
      </c>
      <c r="F690" s="89">
        <v>5</v>
      </c>
      <c r="G690" s="89" t="str">
        <f>VLOOKUP(Revisión_Avance_Periodo!$A690,BD_Seguimiento_OAP_2019!$A$2:$G$294,7,FALSE)</f>
        <v>PAI</v>
      </c>
      <c r="H690" s="89" t="str">
        <f>VLOOKUP(Revisión_Avance_Periodo!$A690,BD_Seguimiento_OAP_2019!$A$2:$J$294,10,FALSE)</f>
        <v>PAI_04 - Talento Humano</v>
      </c>
      <c r="I690" s="89" t="s">
        <v>680</v>
      </c>
      <c r="J690" s="89" t="str">
        <f>VLOOKUP(Revisión_Avance_Periodo!$I690,BD_Seguimiento_OAP_2019!$L:$M,2,FALSE)</f>
        <v>Formular instructivo para la provisión de vacantes</v>
      </c>
      <c r="K690" s="106" t="s">
        <v>8</v>
      </c>
      <c r="L690" s="172">
        <v>4.4642857142857152E-4</v>
      </c>
      <c r="M690" s="173" t="s">
        <v>108</v>
      </c>
      <c r="N690" s="190">
        <f>INDEX(BD_Seguimiento_OAP_2019!$AH$3:$AS$294,MATCH(Revisión_Avance_Periodo!$I690,BD_Seguimiento_OAP_2019!$L$3:$L$294,0),MATCH(Revisión_Avance_Periodo!$M690,BD_Seguimiento_OAP_2019!$AH$2:$AS$2,0))</f>
        <v>0</v>
      </c>
      <c r="O690" s="190">
        <f>INDEX(BD_Seguimiento_OAP_2019!$AV$3:$BG$294,MATCH(Revisión_Avance_Periodo!$I690,BD_Seguimiento_OAP_2019!$L$3:$L$294,0),MATCH(Revisión_Avance_Periodo!$M690,BD_Seguimiento_OAP_2019!$AV$2:$BG$2,0))</f>
        <v>0</v>
      </c>
      <c r="P690" s="175">
        <f t="shared" si="130"/>
        <v>0</v>
      </c>
      <c r="Q690" s="173" t="str">
        <f>VLOOKUP(P690,Tabla_Indicador_Gestion4[#All],3,TRUE)</f>
        <v>Por Ejecutar</v>
      </c>
      <c r="R690" s="229">
        <f>SUBTOTAL(9,$N$686:$N690)</f>
        <v>0</v>
      </c>
      <c r="S690" s="230">
        <f>SUBTOTAL(9,$O$686:$O690)</f>
        <v>0</v>
      </c>
      <c r="T690" s="231">
        <f>IFERROR(+Revisión_Avance_Periodo!$S690/Revisión_Avance_Periodo!$R690,0)</f>
        <v>0</v>
      </c>
      <c r="U690" s="184"/>
      <c r="V690" s="185"/>
      <c r="W690" s="183"/>
      <c r="X690" s="183"/>
      <c r="Y690" s="183"/>
      <c r="Z690" s="186"/>
      <c r="AA690" s="187"/>
    </row>
    <row r="691" spans="1:27" x14ac:dyDescent="0.25">
      <c r="A691" s="94">
        <v>58</v>
      </c>
      <c r="B691" s="96" t="str">
        <f>CONCATENATE(Revisión_Avance_Periodo!$C691,";",Revisión_Avance_Periodo!$E691,";",Revisión_Avance_Periodo!$I691)</f>
        <v>OE1;PR_10;ACT_150</v>
      </c>
      <c r="C691" s="180" t="s">
        <v>9</v>
      </c>
      <c r="D691" s="181" t="str">
        <f>VLOOKUP(Revisión_Avance_Periodo!$C691,Componentes_BD!$F$1:$G$5,2,FALSE)</f>
        <v>Fortalecer la Vigilancia.</v>
      </c>
      <c r="E691" s="119" t="s">
        <v>12</v>
      </c>
      <c r="F691" s="95">
        <v>5</v>
      </c>
      <c r="G691" s="95" t="str">
        <f>VLOOKUP(Revisión_Avance_Periodo!$A691,BD_Seguimiento_OAP_2019!$A$2:$G$294,7,FALSE)</f>
        <v>PAI</v>
      </c>
      <c r="H691" s="95" t="str">
        <f>VLOOKUP(Revisión_Avance_Periodo!$A691,BD_Seguimiento_OAP_2019!$A$2:$J$294,10,FALSE)</f>
        <v>PAI_04 - Talento Humano</v>
      </c>
      <c r="I691" s="95" t="s">
        <v>680</v>
      </c>
      <c r="J691" s="95" t="str">
        <f>VLOOKUP(Revisión_Avance_Periodo!$I691,BD_Seguimiento_OAP_2019!$L:$M,2,FALSE)</f>
        <v>Formular instructivo para la provisión de vacantes</v>
      </c>
      <c r="K691" s="119" t="s">
        <v>8</v>
      </c>
      <c r="L691" s="172">
        <v>4.4642857142857152E-4</v>
      </c>
      <c r="M691" s="182" t="s">
        <v>109</v>
      </c>
      <c r="N691" s="190">
        <f>INDEX(BD_Seguimiento_OAP_2019!$AH$3:$AS$294,MATCH(Revisión_Avance_Periodo!$I691,BD_Seguimiento_OAP_2019!$L$3:$L$294,0),MATCH(Revisión_Avance_Periodo!$M691,BD_Seguimiento_OAP_2019!$AH$2:$AS$2,0))</f>
        <v>1</v>
      </c>
      <c r="O691" s="190">
        <f>INDEX(BD_Seguimiento_OAP_2019!$AV$3:$BG$294,MATCH(Revisión_Avance_Periodo!$I691,BD_Seguimiento_OAP_2019!$L$3:$L$294,0),MATCH(Revisión_Avance_Periodo!$M691,BD_Seguimiento_OAP_2019!$AV$2:$BG$2,0))</f>
        <v>1</v>
      </c>
      <c r="P691" s="188">
        <f t="shared" si="124"/>
        <v>1</v>
      </c>
      <c r="Q691" s="182" t="str">
        <f>VLOOKUP(P691,Tabla_Indicador_Gestion4[#All],3,TRUE)</f>
        <v>Culminada</v>
      </c>
      <c r="R691" s="229">
        <f>SUBTOTAL(9,$N$686:$N691)</f>
        <v>1</v>
      </c>
      <c r="S691" s="230">
        <f>SUBTOTAL(9,$O$686:$O691)</f>
        <v>1</v>
      </c>
      <c r="T691" s="231">
        <f>IFERROR(+Revisión_Avance_Periodo!$S691/Revisión_Avance_Periodo!$R691,0)</f>
        <v>1</v>
      </c>
      <c r="U691" s="184"/>
      <c r="V691" s="185"/>
      <c r="W691" s="183"/>
      <c r="X691" s="183"/>
      <c r="Y691" s="183"/>
      <c r="Z691" s="186"/>
      <c r="AA691" s="187"/>
    </row>
    <row r="692" spans="1:27" x14ac:dyDescent="0.25">
      <c r="A692" s="88">
        <v>58</v>
      </c>
      <c r="B692" s="91" t="str">
        <f>CONCATENATE(Revisión_Avance_Periodo!$C692,";",Revisión_Avance_Periodo!$E692,";",Revisión_Avance_Periodo!$I692)</f>
        <v>OE1;PR_10;ACT_150</v>
      </c>
      <c r="C692" s="170" t="s">
        <v>9</v>
      </c>
      <c r="D692" s="171" t="str">
        <f>VLOOKUP(Revisión_Avance_Periodo!$C692,Componentes_BD!$F$1:$G$5,2,FALSE)</f>
        <v>Fortalecer la Vigilancia.</v>
      </c>
      <c r="E692" s="106" t="s">
        <v>12</v>
      </c>
      <c r="F692" s="89">
        <v>5</v>
      </c>
      <c r="G692" s="89" t="str">
        <f>VLOOKUP(Revisión_Avance_Periodo!$A692,BD_Seguimiento_OAP_2019!$A$2:$G$294,7,FALSE)</f>
        <v>PAI</v>
      </c>
      <c r="H692" s="89" t="str">
        <f>VLOOKUP(Revisión_Avance_Periodo!$A692,BD_Seguimiento_OAP_2019!$A$2:$J$294,10,FALSE)</f>
        <v>PAI_04 - Talento Humano</v>
      </c>
      <c r="I692" s="89" t="s">
        <v>680</v>
      </c>
      <c r="J692" s="89" t="str">
        <f>VLOOKUP(Revisión_Avance_Periodo!$I692,BD_Seguimiento_OAP_2019!$L:$M,2,FALSE)</f>
        <v>Formular instructivo para la provisión de vacantes</v>
      </c>
      <c r="K692" s="106" t="s">
        <v>8</v>
      </c>
      <c r="L692" s="172">
        <v>4.4642857142857152E-4</v>
      </c>
      <c r="M692" s="173" t="s">
        <v>110</v>
      </c>
      <c r="N692" s="190">
        <f>INDEX(BD_Seguimiento_OAP_2019!$AH$3:$AS$294,MATCH(Revisión_Avance_Periodo!$I692,BD_Seguimiento_OAP_2019!$L$3:$L$294,0),MATCH(Revisión_Avance_Periodo!$M692,BD_Seguimiento_OAP_2019!$AH$2:$AS$2,0))</f>
        <v>0</v>
      </c>
      <c r="O692" s="190">
        <f>INDEX(BD_Seguimiento_OAP_2019!$AV$3:$BG$294,MATCH(Revisión_Avance_Periodo!$I692,BD_Seguimiento_OAP_2019!$L$3:$L$294,0),MATCH(Revisión_Avance_Periodo!$M692,BD_Seguimiento_OAP_2019!$AV$2:$BG$2,0))</f>
        <v>0</v>
      </c>
      <c r="P692" s="175">
        <f t="shared" ref="P692:P693" si="132">IFERROR((O692/N692),0)</f>
        <v>0</v>
      </c>
      <c r="Q692" s="173" t="str">
        <f>VLOOKUP(P692,Tabla_Indicador_Gestion4[#All],3,TRUE)</f>
        <v>Por Ejecutar</v>
      </c>
      <c r="R692" s="229">
        <f>SUBTOTAL(9,$N$686:$N692)</f>
        <v>1</v>
      </c>
      <c r="S692" s="230">
        <f>SUBTOTAL(9,$O$686:$O692)</f>
        <v>1</v>
      </c>
      <c r="T692" s="231">
        <f>IFERROR(+Revisión_Avance_Periodo!$S692/Revisión_Avance_Periodo!$R692,0)</f>
        <v>1</v>
      </c>
      <c r="U692" s="184"/>
      <c r="V692" s="185"/>
      <c r="W692" s="183"/>
      <c r="X692" s="183"/>
      <c r="Y692" s="183"/>
      <c r="Z692" s="186"/>
      <c r="AA692" s="187"/>
    </row>
    <row r="693" spans="1:27" x14ac:dyDescent="0.25">
      <c r="A693" s="94">
        <v>58</v>
      </c>
      <c r="B693" s="96" t="str">
        <f>CONCATENATE(Revisión_Avance_Periodo!$C693,";",Revisión_Avance_Periodo!$E693,";",Revisión_Avance_Periodo!$I693)</f>
        <v>OE1;PR_10;ACT_150</v>
      </c>
      <c r="C693" s="180" t="s">
        <v>9</v>
      </c>
      <c r="D693" s="181" t="str">
        <f>VLOOKUP(Revisión_Avance_Periodo!$C693,Componentes_BD!$F$1:$G$5,2,FALSE)</f>
        <v>Fortalecer la Vigilancia.</v>
      </c>
      <c r="E693" s="119" t="s">
        <v>12</v>
      </c>
      <c r="F693" s="95">
        <v>5</v>
      </c>
      <c r="G693" s="95" t="str">
        <f>VLOOKUP(Revisión_Avance_Periodo!$A693,BD_Seguimiento_OAP_2019!$A$2:$G$294,7,FALSE)</f>
        <v>PAI</v>
      </c>
      <c r="H693" s="95" t="str">
        <f>VLOOKUP(Revisión_Avance_Periodo!$A693,BD_Seguimiento_OAP_2019!$A$2:$J$294,10,FALSE)</f>
        <v>PAI_04 - Talento Humano</v>
      </c>
      <c r="I693" s="95" t="s">
        <v>680</v>
      </c>
      <c r="J693" s="95" t="str">
        <f>VLOOKUP(Revisión_Avance_Periodo!$I693,BD_Seguimiento_OAP_2019!$L:$M,2,FALSE)</f>
        <v>Formular instructivo para la provisión de vacantes</v>
      </c>
      <c r="K693" s="119" t="s">
        <v>8</v>
      </c>
      <c r="L693" s="172">
        <v>4.4642857142857152E-4</v>
      </c>
      <c r="M693" s="182" t="s">
        <v>111</v>
      </c>
      <c r="N693" s="190">
        <f>INDEX(BD_Seguimiento_OAP_2019!$AH$3:$AS$294,MATCH(Revisión_Avance_Periodo!$I693,BD_Seguimiento_OAP_2019!$L$3:$L$294,0),MATCH(Revisión_Avance_Periodo!$M693,BD_Seguimiento_OAP_2019!$AH$2:$AS$2,0))</f>
        <v>0</v>
      </c>
      <c r="O693" s="190">
        <f>INDEX(BD_Seguimiento_OAP_2019!$AV$3:$BG$294,MATCH(Revisión_Avance_Periodo!$I693,BD_Seguimiento_OAP_2019!$L$3:$L$294,0),MATCH(Revisión_Avance_Periodo!$M693,BD_Seguimiento_OAP_2019!$AV$2:$BG$2,0))</f>
        <v>0</v>
      </c>
      <c r="P693" s="175">
        <f t="shared" si="132"/>
        <v>0</v>
      </c>
      <c r="Q693" s="182" t="str">
        <f>VLOOKUP(P693,Tabla_Indicador_Gestion4[#All],3,TRUE)</f>
        <v>Por Ejecutar</v>
      </c>
      <c r="R693" s="229">
        <f>SUBTOTAL(9,$N$686:$N693)</f>
        <v>1</v>
      </c>
      <c r="S693" s="230">
        <f>SUBTOTAL(9,$O$686:$O693)</f>
        <v>1</v>
      </c>
      <c r="T693" s="231">
        <f>IFERROR(+Revisión_Avance_Periodo!$S693/Revisión_Avance_Periodo!$R693,0)</f>
        <v>1</v>
      </c>
      <c r="U693" s="184"/>
      <c r="V693" s="185"/>
      <c r="W693" s="183"/>
      <c r="X693" s="183"/>
      <c r="Y693" s="183"/>
      <c r="Z693" s="186"/>
      <c r="AA693" s="187"/>
    </row>
    <row r="694" spans="1:27" x14ac:dyDescent="0.25">
      <c r="A694" s="88">
        <v>58</v>
      </c>
      <c r="B694" s="91" t="str">
        <f>CONCATENATE(Revisión_Avance_Periodo!$C694,";",Revisión_Avance_Periodo!$E694,";",Revisión_Avance_Periodo!$I694)</f>
        <v>OE1;PR_10;ACT_150</v>
      </c>
      <c r="C694" s="170" t="s">
        <v>9</v>
      </c>
      <c r="D694" s="171" t="str">
        <f>VLOOKUP(Revisión_Avance_Periodo!$C694,Componentes_BD!$F$1:$G$5,2,FALSE)</f>
        <v>Fortalecer la Vigilancia.</v>
      </c>
      <c r="E694" s="106" t="s">
        <v>12</v>
      </c>
      <c r="F694" s="89">
        <v>5</v>
      </c>
      <c r="G694" s="89" t="str">
        <f>VLOOKUP(Revisión_Avance_Periodo!$A694,BD_Seguimiento_OAP_2019!$A$2:$G$294,7,FALSE)</f>
        <v>PAI</v>
      </c>
      <c r="H694" s="89" t="str">
        <f>VLOOKUP(Revisión_Avance_Periodo!$A694,BD_Seguimiento_OAP_2019!$A$2:$J$294,10,FALSE)</f>
        <v>PAI_04 - Talento Humano</v>
      </c>
      <c r="I694" s="89" t="s">
        <v>680</v>
      </c>
      <c r="J694" s="89" t="str">
        <f>VLOOKUP(Revisión_Avance_Periodo!$I694,BD_Seguimiento_OAP_2019!$L:$M,2,FALSE)</f>
        <v>Formular instructivo para la provisión de vacantes</v>
      </c>
      <c r="K694" s="106" t="s">
        <v>8</v>
      </c>
      <c r="L694" s="172">
        <v>4.4642857142857152E-4</v>
      </c>
      <c r="M694" s="173" t="s">
        <v>112</v>
      </c>
      <c r="N694" s="190">
        <f>INDEX(BD_Seguimiento_OAP_2019!$AH$3:$AS$294,MATCH(Revisión_Avance_Periodo!$I694,BD_Seguimiento_OAP_2019!$L$3:$L$294,0),MATCH(Revisión_Avance_Periodo!$M694,BD_Seguimiento_OAP_2019!$AH$2:$AS$2,0))</f>
        <v>1</v>
      </c>
      <c r="O694" s="190">
        <f>INDEX(BD_Seguimiento_OAP_2019!$AV$3:$BG$294,MATCH(Revisión_Avance_Periodo!$I694,BD_Seguimiento_OAP_2019!$L$3:$L$294,0),MATCH(Revisión_Avance_Periodo!$M694,BD_Seguimiento_OAP_2019!$AV$2:$BG$2,0))</f>
        <v>0</v>
      </c>
      <c r="P694" s="189">
        <f t="shared" si="124"/>
        <v>0</v>
      </c>
      <c r="Q694" s="173" t="str">
        <f>VLOOKUP(P694,Tabla_Indicador_Gestion4[#All],3,TRUE)</f>
        <v>Por Ejecutar</v>
      </c>
      <c r="R694" s="229">
        <f>SUBTOTAL(9,$N$686:$N694)</f>
        <v>2</v>
      </c>
      <c r="S694" s="230">
        <f>SUBTOTAL(9,$O$686:$O694)</f>
        <v>1</v>
      </c>
      <c r="T694" s="231">
        <f>IFERROR(+Revisión_Avance_Periodo!$S694/Revisión_Avance_Periodo!$R694,0)</f>
        <v>0.5</v>
      </c>
      <c r="U694" s="184"/>
      <c r="V694" s="185"/>
      <c r="W694" s="183"/>
      <c r="X694" s="183"/>
      <c r="Y694" s="183"/>
      <c r="Z694" s="186"/>
      <c r="AA694" s="187"/>
    </row>
    <row r="695" spans="1:27" x14ac:dyDescent="0.25">
      <c r="A695" s="94">
        <v>58</v>
      </c>
      <c r="B695" s="96" t="str">
        <f>CONCATENATE(Revisión_Avance_Periodo!$C695,";",Revisión_Avance_Periodo!$E695,";",Revisión_Avance_Periodo!$I695)</f>
        <v>OE1;PR_10;ACT_150</v>
      </c>
      <c r="C695" s="180" t="s">
        <v>9</v>
      </c>
      <c r="D695" s="181" t="str">
        <f>VLOOKUP(Revisión_Avance_Periodo!$C695,Componentes_BD!$F$1:$G$5,2,FALSE)</f>
        <v>Fortalecer la Vigilancia.</v>
      </c>
      <c r="E695" s="119" t="s">
        <v>12</v>
      </c>
      <c r="F695" s="95">
        <v>5</v>
      </c>
      <c r="G695" s="95" t="str">
        <f>VLOOKUP(Revisión_Avance_Periodo!$A695,BD_Seguimiento_OAP_2019!$A$2:$G$294,7,FALSE)</f>
        <v>PAI</v>
      </c>
      <c r="H695" s="95" t="str">
        <f>VLOOKUP(Revisión_Avance_Periodo!$A695,BD_Seguimiento_OAP_2019!$A$2:$J$294,10,FALSE)</f>
        <v>PAI_04 - Talento Humano</v>
      </c>
      <c r="I695" s="95" t="s">
        <v>680</v>
      </c>
      <c r="J695" s="95" t="str">
        <f>VLOOKUP(Revisión_Avance_Periodo!$I695,BD_Seguimiento_OAP_2019!$L:$M,2,FALSE)</f>
        <v>Formular instructivo para la provisión de vacantes</v>
      </c>
      <c r="K695" s="119" t="s">
        <v>8</v>
      </c>
      <c r="L695" s="172">
        <v>4.4642857142857152E-4</v>
      </c>
      <c r="M695" s="182" t="s">
        <v>113</v>
      </c>
      <c r="N695" s="190">
        <f>INDEX(BD_Seguimiento_OAP_2019!$AH$3:$AS$294,MATCH(Revisión_Avance_Periodo!$I695,BD_Seguimiento_OAP_2019!$L$3:$L$294,0),MATCH(Revisión_Avance_Periodo!$M695,BD_Seguimiento_OAP_2019!$AH$2:$AS$2,0))</f>
        <v>0</v>
      </c>
      <c r="O695" s="190">
        <f>INDEX(BD_Seguimiento_OAP_2019!$AV$3:$BG$294,MATCH(Revisión_Avance_Periodo!$I695,BD_Seguimiento_OAP_2019!$L$3:$L$294,0),MATCH(Revisión_Avance_Periodo!$M695,BD_Seguimiento_OAP_2019!$AV$2:$BG$2,0))</f>
        <v>0</v>
      </c>
      <c r="P695" s="175">
        <f t="shared" ref="P695:P702" si="133">IFERROR((O695/N695),0)</f>
        <v>0</v>
      </c>
      <c r="Q695" s="182" t="str">
        <f>VLOOKUP(P695,Tabla_Indicador_Gestion4[#All],3,TRUE)</f>
        <v>Por Ejecutar</v>
      </c>
      <c r="R695" s="229">
        <f>SUBTOTAL(9,$N$686:$N695)</f>
        <v>2</v>
      </c>
      <c r="S695" s="230">
        <f>SUBTOTAL(9,$O$686:$O695)</f>
        <v>1</v>
      </c>
      <c r="T695" s="231">
        <f>IFERROR(+Revisión_Avance_Periodo!$S695/Revisión_Avance_Periodo!$R695,0)</f>
        <v>0.5</v>
      </c>
      <c r="U695" s="184"/>
      <c r="V695" s="185"/>
      <c r="W695" s="183"/>
      <c r="X695" s="183"/>
      <c r="Y695" s="183"/>
      <c r="Z695" s="186"/>
      <c r="AA695" s="187"/>
    </row>
    <row r="696" spans="1:27" x14ac:dyDescent="0.25">
      <c r="A696" s="88">
        <v>58</v>
      </c>
      <c r="B696" s="91" t="str">
        <f>CONCATENATE(Revisión_Avance_Periodo!$C696,";",Revisión_Avance_Periodo!$E696,";",Revisión_Avance_Periodo!$I696)</f>
        <v>OE1;PR_10;ACT_150</v>
      </c>
      <c r="C696" s="170" t="s">
        <v>9</v>
      </c>
      <c r="D696" s="171" t="str">
        <f>VLOOKUP(Revisión_Avance_Periodo!$C696,Componentes_BD!$F$1:$G$5,2,FALSE)</f>
        <v>Fortalecer la Vigilancia.</v>
      </c>
      <c r="E696" s="106" t="s">
        <v>12</v>
      </c>
      <c r="F696" s="89">
        <v>5</v>
      </c>
      <c r="G696" s="89" t="str">
        <f>VLOOKUP(Revisión_Avance_Periodo!$A696,BD_Seguimiento_OAP_2019!$A$2:$G$294,7,FALSE)</f>
        <v>PAI</v>
      </c>
      <c r="H696" s="89" t="str">
        <f>VLOOKUP(Revisión_Avance_Periodo!$A696,BD_Seguimiento_OAP_2019!$A$2:$J$294,10,FALSE)</f>
        <v>PAI_04 - Talento Humano</v>
      </c>
      <c r="I696" s="89" t="s">
        <v>680</v>
      </c>
      <c r="J696" s="89" t="str">
        <f>VLOOKUP(Revisión_Avance_Periodo!$I696,BD_Seguimiento_OAP_2019!$L:$M,2,FALSE)</f>
        <v>Formular instructivo para la provisión de vacantes</v>
      </c>
      <c r="K696" s="106" t="s">
        <v>8</v>
      </c>
      <c r="L696" s="172">
        <v>4.4642857142857152E-4</v>
      </c>
      <c r="M696" s="173" t="s">
        <v>114</v>
      </c>
      <c r="N696" s="190">
        <f>INDEX(BD_Seguimiento_OAP_2019!$AH$3:$AS$294,MATCH(Revisión_Avance_Periodo!$I696,BD_Seguimiento_OAP_2019!$L$3:$L$294,0),MATCH(Revisión_Avance_Periodo!$M696,BD_Seguimiento_OAP_2019!$AH$2:$AS$2,0))</f>
        <v>0</v>
      </c>
      <c r="O696" s="190">
        <f>INDEX(BD_Seguimiento_OAP_2019!$AV$3:$BG$294,MATCH(Revisión_Avance_Periodo!$I696,BD_Seguimiento_OAP_2019!$L$3:$L$294,0),MATCH(Revisión_Avance_Periodo!$M696,BD_Seguimiento_OAP_2019!$AV$2:$BG$2,0))</f>
        <v>0</v>
      </c>
      <c r="P696" s="175">
        <f t="shared" si="133"/>
        <v>0</v>
      </c>
      <c r="Q696" s="173" t="str">
        <f>VLOOKUP(P696,Tabla_Indicador_Gestion4[#All],3,TRUE)</f>
        <v>Por Ejecutar</v>
      </c>
      <c r="R696" s="229">
        <f>SUBTOTAL(9,$N$686:$N696)</f>
        <v>2</v>
      </c>
      <c r="S696" s="230">
        <f>SUBTOTAL(9,$O$686:$O696)</f>
        <v>1</v>
      </c>
      <c r="T696" s="231">
        <f>IFERROR(+Revisión_Avance_Periodo!$S696/Revisión_Avance_Periodo!$R696,0)</f>
        <v>0.5</v>
      </c>
      <c r="U696" s="184"/>
      <c r="V696" s="185"/>
      <c r="W696" s="183"/>
      <c r="X696" s="183"/>
      <c r="Y696" s="183"/>
      <c r="Z696" s="186"/>
      <c r="AA696" s="187"/>
    </row>
    <row r="697" spans="1:27" ht="15.75" thickBot="1" x14ac:dyDescent="0.3">
      <c r="A697" s="94">
        <v>58</v>
      </c>
      <c r="B697" s="96" t="str">
        <f>CONCATENATE(Revisión_Avance_Periodo!$C697,";",Revisión_Avance_Periodo!$E697,";",Revisión_Avance_Periodo!$I697)</f>
        <v>OE1;PR_10;ACT_150</v>
      </c>
      <c r="C697" s="180" t="s">
        <v>9</v>
      </c>
      <c r="D697" s="181" t="str">
        <f>VLOOKUP(Revisión_Avance_Periodo!$C697,Componentes_BD!$F$1:$G$5,2,FALSE)</f>
        <v>Fortalecer la Vigilancia.</v>
      </c>
      <c r="E697" s="119" t="s">
        <v>12</v>
      </c>
      <c r="F697" s="95">
        <v>5</v>
      </c>
      <c r="G697" s="95" t="str">
        <f>VLOOKUP(Revisión_Avance_Periodo!$A697,BD_Seguimiento_OAP_2019!$A$2:$G$294,7,FALSE)</f>
        <v>PAI</v>
      </c>
      <c r="H697" s="95" t="str">
        <f>VLOOKUP(Revisión_Avance_Periodo!$A697,BD_Seguimiento_OAP_2019!$A$2:$J$294,10,FALSE)</f>
        <v>PAI_04 - Talento Humano</v>
      </c>
      <c r="I697" s="95" t="s">
        <v>680</v>
      </c>
      <c r="J697" s="95" t="str">
        <f>VLOOKUP(Revisión_Avance_Periodo!$I697,BD_Seguimiento_OAP_2019!$L:$M,2,FALSE)</f>
        <v>Formular instructivo para la provisión de vacantes</v>
      </c>
      <c r="K697" s="119" t="s">
        <v>8</v>
      </c>
      <c r="L697" s="172">
        <v>4.4642857142857152E-4</v>
      </c>
      <c r="M697" s="182" t="s">
        <v>115</v>
      </c>
      <c r="N697" s="190">
        <f>INDEX(BD_Seguimiento_OAP_2019!$AH$3:$AS$294,MATCH(Revisión_Avance_Periodo!$I697,BD_Seguimiento_OAP_2019!$L$3:$L$294,0),MATCH(Revisión_Avance_Periodo!$M697,BD_Seguimiento_OAP_2019!$AH$2:$AS$2,0))</f>
        <v>0</v>
      </c>
      <c r="O697" s="190">
        <f>INDEX(BD_Seguimiento_OAP_2019!$AV$3:$BG$294,MATCH(Revisión_Avance_Periodo!$I697,BD_Seguimiento_OAP_2019!$L$3:$L$294,0),MATCH(Revisión_Avance_Periodo!$M697,BD_Seguimiento_OAP_2019!$AV$2:$BG$2,0))</f>
        <v>0</v>
      </c>
      <c r="P697" s="175">
        <f t="shared" si="133"/>
        <v>0</v>
      </c>
      <c r="Q697" s="182" t="str">
        <f>VLOOKUP(P697,Tabla_Indicador_Gestion4[#All],3,TRUE)</f>
        <v>Por Ejecutar</v>
      </c>
      <c r="R697" s="229">
        <f>SUBTOTAL(9,$N$686:$N697)</f>
        <v>2</v>
      </c>
      <c r="S697" s="230">
        <f>SUBTOTAL(9,$O$686:$O697)</f>
        <v>1</v>
      </c>
      <c r="T697" s="231">
        <f>IFERROR(+Revisión_Avance_Periodo!$S697/Revisión_Avance_Periodo!$R697,0)</f>
        <v>0.5</v>
      </c>
      <c r="U697" s="184"/>
      <c r="V697" s="185"/>
      <c r="W697" s="183"/>
      <c r="X697" s="183"/>
      <c r="Y697" s="183"/>
      <c r="Z697" s="186"/>
      <c r="AA697" s="187"/>
    </row>
    <row r="698" spans="1:27" x14ac:dyDescent="0.25">
      <c r="A698" s="88">
        <v>59</v>
      </c>
      <c r="B698" s="91" t="str">
        <f>CONCATENATE(Revisión_Avance_Periodo!$C698,";",Revisión_Avance_Periodo!$E698,";",Revisión_Avance_Periodo!$I698)</f>
        <v>OE1;PR_10;ACT_151</v>
      </c>
      <c r="C698" s="170" t="s">
        <v>9</v>
      </c>
      <c r="D698" s="171" t="str">
        <f>VLOOKUP(Revisión_Avance_Periodo!$C698,Componentes_BD!$F$1:$G$5,2,FALSE)</f>
        <v>Fortalecer la Vigilancia.</v>
      </c>
      <c r="E698" s="106" t="s">
        <v>12</v>
      </c>
      <c r="F698" s="89">
        <v>7</v>
      </c>
      <c r="G698" s="89" t="str">
        <f>VLOOKUP(Revisión_Avance_Periodo!$A698,BD_Seguimiento_OAP_2019!$A$2:$G$294,7,FALSE)</f>
        <v>PAI</v>
      </c>
      <c r="H698" s="89" t="str">
        <f>VLOOKUP(Revisión_Avance_Periodo!$A698,BD_Seguimiento_OAP_2019!$A$2:$J$294,10,FALSE)</f>
        <v>PAI_04 - Talento Humano</v>
      </c>
      <c r="I698" s="89" t="s">
        <v>687</v>
      </c>
      <c r="J698" s="89" t="str">
        <f>VLOOKUP(Revisión_Avance_Periodo!$I698,BD_Seguimiento_OAP_2019!$L:$M,2,FALSE)</f>
        <v xml:space="preserve">Incrementar la calificación en la Matriz Estratégica de Talento Humano del DAFP. </v>
      </c>
      <c r="K698" s="106" t="s">
        <v>8</v>
      </c>
      <c r="L698" s="172">
        <v>4.4642857142857152E-4</v>
      </c>
      <c r="M698" s="173" t="s">
        <v>104</v>
      </c>
      <c r="N698" s="174">
        <f>INDEX(BD_Seguimiento_OAP_2019!$AH$3:$AS$294,MATCH(Revisión_Avance_Periodo!$I698,BD_Seguimiento_OAP_2019!$L$3:$L$294,0),MATCH(Revisión_Avance_Periodo!$M698,BD_Seguimiento_OAP_2019!$AH$2:$AS$2,0))</f>
        <v>0</v>
      </c>
      <c r="O698" s="174">
        <f>INDEX(BD_Seguimiento_OAP_2019!$AV$3:$BG$294,MATCH(Revisión_Avance_Periodo!$I698,BD_Seguimiento_OAP_2019!$L$3:$L$294,0),MATCH(Revisión_Avance_Periodo!$M698,BD_Seguimiento_OAP_2019!$AV$2:$BG$2,0))</f>
        <v>0</v>
      </c>
      <c r="P698" s="175">
        <f t="shared" si="133"/>
        <v>0</v>
      </c>
      <c r="Q698" s="173" t="str">
        <f>VLOOKUP(P698,Tabla_Indicador_Gestion4[#All],3,TRUE)</f>
        <v>Por Ejecutar</v>
      </c>
      <c r="R698" s="213">
        <f>SUBTOTAL(9,$N$698:$N698)</f>
        <v>0</v>
      </c>
      <c r="S698" s="214">
        <f>SUBTOTAL(9,$O$698:$O698)</f>
        <v>0</v>
      </c>
      <c r="T698" s="234">
        <f>IFERROR(+Revisión_Avance_Periodo!$S698/Revisión_Avance_Periodo!$R698,0)</f>
        <v>0</v>
      </c>
      <c r="U698" s="177">
        <f>SUBTOTAL(9,N698:N709)</f>
        <v>0.2</v>
      </c>
      <c r="V698" s="176">
        <f>SUBTOTAL(9,O698:O709)</f>
        <v>0.1</v>
      </c>
      <c r="W698" s="176">
        <f t="shared" ref="W698" si="134">+V698/U698</f>
        <v>0.5</v>
      </c>
      <c r="X698" s="176"/>
      <c r="Y698" s="176">
        <f>100%-Revisión_Avance_Periodo!$W698</f>
        <v>0.5</v>
      </c>
      <c r="Z698" s="178" t="str">
        <f>VLOOKUP(W698,Tabla_Indicador_Gestion4[],3,TRUE)</f>
        <v>En Tramite</v>
      </c>
      <c r="AA698" s="179">
        <f>Revisión_Avance_Periodo!$W698*Revisión_Avance_Periodo!$L698</f>
        <v>2.2321428571428576E-4</v>
      </c>
    </row>
    <row r="699" spans="1:27" x14ac:dyDescent="0.25">
      <c r="A699" s="94">
        <v>59</v>
      </c>
      <c r="B699" s="96" t="str">
        <f>CONCATENATE(Revisión_Avance_Periodo!$C699,";",Revisión_Avance_Periodo!$E699,";",Revisión_Avance_Periodo!$I699)</f>
        <v>OE1;PR_10;ACT_151</v>
      </c>
      <c r="C699" s="180" t="s">
        <v>9</v>
      </c>
      <c r="D699" s="181" t="str">
        <f>VLOOKUP(Revisión_Avance_Periodo!$C699,Componentes_BD!$F$1:$G$5,2,FALSE)</f>
        <v>Fortalecer la Vigilancia.</v>
      </c>
      <c r="E699" s="119" t="s">
        <v>12</v>
      </c>
      <c r="F699" s="95">
        <v>7</v>
      </c>
      <c r="G699" s="95" t="str">
        <f>VLOOKUP(Revisión_Avance_Periodo!$A699,BD_Seguimiento_OAP_2019!$A$2:$G$294,7,FALSE)</f>
        <v>PAI</v>
      </c>
      <c r="H699" s="95" t="str">
        <f>VLOOKUP(Revisión_Avance_Periodo!$A699,BD_Seguimiento_OAP_2019!$A$2:$J$294,10,FALSE)</f>
        <v>PAI_04 - Talento Humano</v>
      </c>
      <c r="I699" s="95" t="s">
        <v>687</v>
      </c>
      <c r="J699" s="95" t="str">
        <f>VLOOKUP(Revisión_Avance_Periodo!$I699,BD_Seguimiento_OAP_2019!$L:$M,2,FALSE)</f>
        <v xml:space="preserve">Incrementar la calificación en la Matriz Estratégica de Talento Humano del DAFP. </v>
      </c>
      <c r="K699" s="119" t="s">
        <v>8</v>
      </c>
      <c r="L699" s="172">
        <v>4.4642857142857152E-4</v>
      </c>
      <c r="M699" s="182" t="s">
        <v>105</v>
      </c>
      <c r="N699" s="174">
        <f>INDEX(BD_Seguimiento_OAP_2019!$AH$3:$AS$294,MATCH(Revisión_Avance_Periodo!$I699,BD_Seguimiento_OAP_2019!$L$3:$L$294,0),MATCH(Revisión_Avance_Periodo!$M699,BD_Seguimiento_OAP_2019!$AH$2:$AS$2,0))</f>
        <v>0</v>
      </c>
      <c r="O699" s="174">
        <f>INDEX(BD_Seguimiento_OAP_2019!$AV$3:$BG$294,MATCH(Revisión_Avance_Periodo!$I699,BD_Seguimiento_OAP_2019!$L$3:$L$294,0),MATCH(Revisión_Avance_Periodo!$M699,BD_Seguimiento_OAP_2019!$AV$2:$BG$2,0))</f>
        <v>0</v>
      </c>
      <c r="P699" s="175">
        <f t="shared" si="133"/>
        <v>0</v>
      </c>
      <c r="Q699" s="182" t="str">
        <f>VLOOKUP(P699,Tabla_Indicador_Gestion4[#All],3,TRUE)</f>
        <v>Por Ejecutar</v>
      </c>
      <c r="R699" s="215">
        <f>SUBTOTAL(9,$N$698:$N699)</f>
        <v>0</v>
      </c>
      <c r="S699" s="216">
        <f>SUBTOTAL(9,$O$698:$O699)</f>
        <v>0</v>
      </c>
      <c r="T699" s="231">
        <f>IFERROR(+Revisión_Avance_Periodo!$S699/Revisión_Avance_Periodo!$R699,0)</f>
        <v>0</v>
      </c>
      <c r="U699" s="184"/>
      <c r="V699" s="185"/>
      <c r="W699" s="183"/>
      <c r="X699" s="183"/>
      <c r="Y699" s="183"/>
      <c r="Z699" s="186"/>
      <c r="AA699" s="187"/>
    </row>
    <row r="700" spans="1:27" x14ac:dyDescent="0.25">
      <c r="A700" s="88">
        <v>59</v>
      </c>
      <c r="B700" s="91" t="str">
        <f>CONCATENATE(Revisión_Avance_Periodo!$C700,";",Revisión_Avance_Periodo!$E700,";",Revisión_Avance_Periodo!$I700)</f>
        <v>OE1;PR_10;ACT_151</v>
      </c>
      <c r="C700" s="170" t="s">
        <v>9</v>
      </c>
      <c r="D700" s="171" t="str">
        <f>VLOOKUP(Revisión_Avance_Periodo!$C700,Componentes_BD!$F$1:$G$5,2,FALSE)</f>
        <v>Fortalecer la Vigilancia.</v>
      </c>
      <c r="E700" s="106" t="s">
        <v>12</v>
      </c>
      <c r="F700" s="89">
        <v>7</v>
      </c>
      <c r="G700" s="89" t="str">
        <f>VLOOKUP(Revisión_Avance_Periodo!$A700,BD_Seguimiento_OAP_2019!$A$2:$G$294,7,FALSE)</f>
        <v>PAI</v>
      </c>
      <c r="H700" s="89" t="str">
        <f>VLOOKUP(Revisión_Avance_Periodo!$A700,BD_Seguimiento_OAP_2019!$A$2:$J$294,10,FALSE)</f>
        <v>PAI_04 - Talento Humano</v>
      </c>
      <c r="I700" s="89" t="s">
        <v>687</v>
      </c>
      <c r="J700" s="89" t="str">
        <f>VLOOKUP(Revisión_Avance_Periodo!$I700,BD_Seguimiento_OAP_2019!$L:$M,2,FALSE)</f>
        <v xml:space="preserve">Incrementar la calificación en la Matriz Estratégica de Talento Humano del DAFP. </v>
      </c>
      <c r="K700" s="106" t="s">
        <v>8</v>
      </c>
      <c r="L700" s="172">
        <v>4.4642857142857152E-4</v>
      </c>
      <c r="M700" s="173" t="s">
        <v>106</v>
      </c>
      <c r="N700" s="174">
        <f>INDEX(BD_Seguimiento_OAP_2019!$AH$3:$AS$294,MATCH(Revisión_Avance_Periodo!$I700,BD_Seguimiento_OAP_2019!$L$3:$L$294,0),MATCH(Revisión_Avance_Periodo!$M700,BD_Seguimiento_OAP_2019!$AH$2:$AS$2,0))</f>
        <v>0</v>
      </c>
      <c r="O700" s="174">
        <f>INDEX(BD_Seguimiento_OAP_2019!$AV$3:$BG$294,MATCH(Revisión_Avance_Periodo!$I700,BD_Seguimiento_OAP_2019!$L$3:$L$294,0),MATCH(Revisión_Avance_Periodo!$M700,BD_Seguimiento_OAP_2019!$AV$2:$BG$2,0))</f>
        <v>0</v>
      </c>
      <c r="P700" s="175">
        <f t="shared" si="133"/>
        <v>0</v>
      </c>
      <c r="Q700" s="173" t="str">
        <f>VLOOKUP(P700,Tabla_Indicador_Gestion4[#All],3,TRUE)</f>
        <v>Por Ejecutar</v>
      </c>
      <c r="R700" s="215">
        <f>SUBTOTAL(9,$N$698:$N700)</f>
        <v>0</v>
      </c>
      <c r="S700" s="216">
        <f>SUBTOTAL(9,$O$698:$O700)</f>
        <v>0</v>
      </c>
      <c r="T700" s="231">
        <f>IFERROR(+Revisión_Avance_Periodo!$S700/Revisión_Avance_Periodo!$R700,0)</f>
        <v>0</v>
      </c>
      <c r="U700" s="184"/>
      <c r="V700" s="185"/>
      <c r="W700" s="183"/>
      <c r="X700" s="183"/>
      <c r="Y700" s="183"/>
      <c r="Z700" s="186"/>
      <c r="AA700" s="187"/>
    </row>
    <row r="701" spans="1:27" x14ac:dyDescent="0.25">
      <c r="A701" s="94">
        <v>59</v>
      </c>
      <c r="B701" s="96" t="str">
        <f>CONCATENATE(Revisión_Avance_Periodo!$C701,";",Revisión_Avance_Periodo!$E701,";",Revisión_Avance_Periodo!$I701)</f>
        <v>OE1;PR_10;ACT_151</v>
      </c>
      <c r="C701" s="180" t="s">
        <v>9</v>
      </c>
      <c r="D701" s="181" t="str">
        <f>VLOOKUP(Revisión_Avance_Periodo!$C701,Componentes_BD!$F$1:$G$5,2,FALSE)</f>
        <v>Fortalecer la Vigilancia.</v>
      </c>
      <c r="E701" s="119" t="s">
        <v>12</v>
      </c>
      <c r="F701" s="95">
        <v>7</v>
      </c>
      <c r="G701" s="95" t="str">
        <f>VLOOKUP(Revisión_Avance_Periodo!$A701,BD_Seguimiento_OAP_2019!$A$2:$G$294,7,FALSE)</f>
        <v>PAI</v>
      </c>
      <c r="H701" s="95" t="str">
        <f>VLOOKUP(Revisión_Avance_Periodo!$A701,BD_Seguimiento_OAP_2019!$A$2:$J$294,10,FALSE)</f>
        <v>PAI_04 - Talento Humano</v>
      </c>
      <c r="I701" s="95" t="s">
        <v>687</v>
      </c>
      <c r="J701" s="95" t="str">
        <f>VLOOKUP(Revisión_Avance_Periodo!$I701,BD_Seguimiento_OAP_2019!$L:$M,2,FALSE)</f>
        <v xml:space="preserve">Incrementar la calificación en la Matriz Estratégica de Talento Humano del DAFP. </v>
      </c>
      <c r="K701" s="119" t="s">
        <v>8</v>
      </c>
      <c r="L701" s="172">
        <v>4.4642857142857152E-4</v>
      </c>
      <c r="M701" s="182" t="s">
        <v>107</v>
      </c>
      <c r="N701" s="174">
        <f>INDEX(BD_Seguimiento_OAP_2019!$AH$3:$AS$294,MATCH(Revisión_Avance_Periodo!$I701,BD_Seguimiento_OAP_2019!$L$3:$L$294,0),MATCH(Revisión_Avance_Periodo!$M701,BD_Seguimiento_OAP_2019!$AH$2:$AS$2,0))</f>
        <v>0</v>
      </c>
      <c r="O701" s="174">
        <f>INDEX(BD_Seguimiento_OAP_2019!$AV$3:$BG$294,MATCH(Revisión_Avance_Periodo!$I701,BD_Seguimiento_OAP_2019!$L$3:$L$294,0),MATCH(Revisión_Avance_Periodo!$M701,BD_Seguimiento_OAP_2019!$AV$2:$BG$2,0))</f>
        <v>0</v>
      </c>
      <c r="P701" s="175">
        <f t="shared" si="133"/>
        <v>0</v>
      </c>
      <c r="Q701" s="182" t="str">
        <f>VLOOKUP(P701,Tabla_Indicador_Gestion4[#All],3,TRUE)</f>
        <v>Por Ejecutar</v>
      </c>
      <c r="R701" s="215">
        <f>SUBTOTAL(9,$N$698:$N701)</f>
        <v>0</v>
      </c>
      <c r="S701" s="216">
        <f>SUBTOTAL(9,$O$698:$O701)</f>
        <v>0</v>
      </c>
      <c r="T701" s="231">
        <f>IFERROR(+Revisión_Avance_Periodo!$S701/Revisión_Avance_Periodo!$R701,0)</f>
        <v>0</v>
      </c>
      <c r="U701" s="184"/>
      <c r="V701" s="185"/>
      <c r="W701" s="183"/>
      <c r="X701" s="183"/>
      <c r="Y701" s="183"/>
      <c r="Z701" s="186"/>
      <c r="AA701" s="187"/>
    </row>
    <row r="702" spans="1:27" x14ac:dyDescent="0.25">
      <c r="A702" s="88">
        <v>59</v>
      </c>
      <c r="B702" s="91" t="str">
        <f>CONCATENATE(Revisión_Avance_Periodo!$C702,";",Revisión_Avance_Periodo!$E702,";",Revisión_Avance_Periodo!$I702)</f>
        <v>OE1;PR_10;ACT_151</v>
      </c>
      <c r="C702" s="170" t="s">
        <v>9</v>
      </c>
      <c r="D702" s="171" t="str">
        <f>VLOOKUP(Revisión_Avance_Periodo!$C702,Componentes_BD!$F$1:$G$5,2,FALSE)</f>
        <v>Fortalecer la Vigilancia.</v>
      </c>
      <c r="E702" s="106" t="s">
        <v>12</v>
      </c>
      <c r="F702" s="89">
        <v>7</v>
      </c>
      <c r="G702" s="89" t="str">
        <f>VLOOKUP(Revisión_Avance_Periodo!$A702,BD_Seguimiento_OAP_2019!$A$2:$G$294,7,FALSE)</f>
        <v>PAI</v>
      </c>
      <c r="H702" s="89" t="str">
        <f>VLOOKUP(Revisión_Avance_Periodo!$A702,BD_Seguimiento_OAP_2019!$A$2:$J$294,10,FALSE)</f>
        <v>PAI_04 - Talento Humano</v>
      </c>
      <c r="I702" s="89" t="s">
        <v>687</v>
      </c>
      <c r="J702" s="89" t="str">
        <f>VLOOKUP(Revisión_Avance_Periodo!$I702,BD_Seguimiento_OAP_2019!$L:$M,2,FALSE)</f>
        <v xml:space="preserve">Incrementar la calificación en la Matriz Estratégica de Talento Humano del DAFP. </v>
      </c>
      <c r="K702" s="106" t="s">
        <v>8</v>
      </c>
      <c r="L702" s="172">
        <v>4.4642857142857152E-4</v>
      </c>
      <c r="M702" s="173" t="s">
        <v>108</v>
      </c>
      <c r="N702" s="174">
        <f>INDEX(BD_Seguimiento_OAP_2019!$AH$3:$AS$294,MATCH(Revisión_Avance_Periodo!$I702,BD_Seguimiento_OAP_2019!$L$3:$L$294,0),MATCH(Revisión_Avance_Periodo!$M702,BD_Seguimiento_OAP_2019!$AH$2:$AS$2,0))</f>
        <v>0</v>
      </c>
      <c r="O702" s="174">
        <f>INDEX(BD_Seguimiento_OAP_2019!$AV$3:$BG$294,MATCH(Revisión_Avance_Periodo!$I702,BD_Seguimiento_OAP_2019!$L$3:$L$294,0),MATCH(Revisión_Avance_Periodo!$M702,BD_Seguimiento_OAP_2019!$AV$2:$BG$2,0))</f>
        <v>0</v>
      </c>
      <c r="P702" s="175">
        <f t="shared" si="133"/>
        <v>0</v>
      </c>
      <c r="Q702" s="173" t="str">
        <f>VLOOKUP(P702,Tabla_Indicador_Gestion4[#All],3,TRUE)</f>
        <v>Por Ejecutar</v>
      </c>
      <c r="R702" s="215">
        <f>SUBTOTAL(9,$N$698:$N702)</f>
        <v>0</v>
      </c>
      <c r="S702" s="216">
        <f>SUBTOTAL(9,$O$698:$O702)</f>
        <v>0</v>
      </c>
      <c r="T702" s="231">
        <f>IFERROR(+Revisión_Avance_Periodo!$S702/Revisión_Avance_Periodo!$R702,0)</f>
        <v>0</v>
      </c>
      <c r="U702" s="184"/>
      <c r="V702" s="185"/>
      <c r="W702" s="183"/>
      <c r="X702" s="183"/>
      <c r="Y702" s="183"/>
      <c r="Z702" s="186"/>
      <c r="AA702" s="187"/>
    </row>
    <row r="703" spans="1:27" x14ac:dyDescent="0.25">
      <c r="A703" s="94">
        <v>59</v>
      </c>
      <c r="B703" s="96" t="str">
        <f>CONCATENATE(Revisión_Avance_Periodo!$C703,";",Revisión_Avance_Periodo!$E703,";",Revisión_Avance_Periodo!$I703)</f>
        <v>OE1;PR_10;ACT_151</v>
      </c>
      <c r="C703" s="180" t="s">
        <v>9</v>
      </c>
      <c r="D703" s="181" t="str">
        <f>VLOOKUP(Revisión_Avance_Periodo!$C703,Componentes_BD!$F$1:$G$5,2,FALSE)</f>
        <v>Fortalecer la Vigilancia.</v>
      </c>
      <c r="E703" s="119" t="s">
        <v>12</v>
      </c>
      <c r="F703" s="95">
        <v>7</v>
      </c>
      <c r="G703" s="95" t="str">
        <f>VLOOKUP(Revisión_Avance_Periodo!$A703,BD_Seguimiento_OAP_2019!$A$2:$G$294,7,FALSE)</f>
        <v>PAI</v>
      </c>
      <c r="H703" s="95" t="str">
        <f>VLOOKUP(Revisión_Avance_Periodo!$A703,BD_Seguimiento_OAP_2019!$A$2:$J$294,10,FALSE)</f>
        <v>PAI_04 - Talento Humano</v>
      </c>
      <c r="I703" s="95" t="s">
        <v>687</v>
      </c>
      <c r="J703" s="95" t="str">
        <f>VLOOKUP(Revisión_Avance_Periodo!$I703,BD_Seguimiento_OAP_2019!$L:$M,2,FALSE)</f>
        <v xml:space="preserve">Incrementar la calificación en la Matriz Estratégica de Talento Humano del DAFP. </v>
      </c>
      <c r="K703" s="119" t="s">
        <v>8</v>
      </c>
      <c r="L703" s="172">
        <v>4.4642857142857152E-4</v>
      </c>
      <c r="M703" s="182" t="s">
        <v>109</v>
      </c>
      <c r="N703" s="174">
        <f>INDEX(BD_Seguimiento_OAP_2019!$AH$3:$AS$294,MATCH(Revisión_Avance_Periodo!$I703,BD_Seguimiento_OAP_2019!$L$3:$L$294,0),MATCH(Revisión_Avance_Periodo!$M703,BD_Seguimiento_OAP_2019!$AH$2:$AS$2,0))</f>
        <v>0.1</v>
      </c>
      <c r="O703" s="174">
        <f>INDEX(BD_Seguimiento_OAP_2019!$AV$3:$BG$294,MATCH(Revisión_Avance_Periodo!$I703,BD_Seguimiento_OAP_2019!$L$3:$L$294,0),MATCH(Revisión_Avance_Periodo!$M703,BD_Seguimiento_OAP_2019!$AV$2:$BG$2,0))</f>
        <v>0.1</v>
      </c>
      <c r="P703" s="188">
        <f t="shared" si="124"/>
        <v>1</v>
      </c>
      <c r="Q703" s="182" t="str">
        <f>VLOOKUP(P703,Tabla_Indicador_Gestion4[#All],3,TRUE)</f>
        <v>Culminada</v>
      </c>
      <c r="R703" s="215">
        <f>SUBTOTAL(9,$N$698:$N703)</f>
        <v>0.1</v>
      </c>
      <c r="S703" s="216">
        <f>SUBTOTAL(9,$O$698:$O703)</f>
        <v>0.1</v>
      </c>
      <c r="T703" s="231">
        <f>IFERROR(+Revisión_Avance_Periodo!$S703/Revisión_Avance_Periodo!$R703,0)</f>
        <v>1</v>
      </c>
      <c r="U703" s="184"/>
      <c r="V703" s="185"/>
      <c r="W703" s="183"/>
      <c r="X703" s="183"/>
      <c r="Y703" s="183"/>
      <c r="Z703" s="186"/>
      <c r="AA703" s="187"/>
    </row>
    <row r="704" spans="1:27" x14ac:dyDescent="0.25">
      <c r="A704" s="88">
        <v>59</v>
      </c>
      <c r="B704" s="91" t="str">
        <f>CONCATENATE(Revisión_Avance_Periodo!$C704,";",Revisión_Avance_Periodo!$E704,";",Revisión_Avance_Periodo!$I704)</f>
        <v>OE1;PR_10;ACT_151</v>
      </c>
      <c r="C704" s="170" t="s">
        <v>9</v>
      </c>
      <c r="D704" s="171" t="str">
        <f>VLOOKUP(Revisión_Avance_Periodo!$C704,Componentes_BD!$F$1:$G$5,2,FALSE)</f>
        <v>Fortalecer la Vigilancia.</v>
      </c>
      <c r="E704" s="106" t="s">
        <v>12</v>
      </c>
      <c r="F704" s="89">
        <v>7</v>
      </c>
      <c r="G704" s="89" t="str">
        <f>VLOOKUP(Revisión_Avance_Periodo!$A704,BD_Seguimiento_OAP_2019!$A$2:$G$294,7,FALSE)</f>
        <v>PAI</v>
      </c>
      <c r="H704" s="89" t="str">
        <f>VLOOKUP(Revisión_Avance_Periodo!$A704,BD_Seguimiento_OAP_2019!$A$2:$J$294,10,FALSE)</f>
        <v>PAI_04 - Talento Humano</v>
      </c>
      <c r="I704" s="89" t="s">
        <v>687</v>
      </c>
      <c r="J704" s="89" t="str">
        <f>VLOOKUP(Revisión_Avance_Periodo!$I704,BD_Seguimiento_OAP_2019!$L:$M,2,FALSE)</f>
        <v xml:space="preserve">Incrementar la calificación en la Matriz Estratégica de Talento Humano del DAFP. </v>
      </c>
      <c r="K704" s="106" t="s">
        <v>8</v>
      </c>
      <c r="L704" s="172">
        <v>4.4642857142857152E-4</v>
      </c>
      <c r="M704" s="173" t="s">
        <v>110</v>
      </c>
      <c r="N704" s="174">
        <f>INDEX(BD_Seguimiento_OAP_2019!$AH$3:$AS$294,MATCH(Revisión_Avance_Periodo!$I704,BD_Seguimiento_OAP_2019!$L$3:$L$294,0),MATCH(Revisión_Avance_Periodo!$M704,BD_Seguimiento_OAP_2019!$AH$2:$AS$2,0))</f>
        <v>0</v>
      </c>
      <c r="O704" s="174">
        <f>INDEX(BD_Seguimiento_OAP_2019!$AV$3:$BG$294,MATCH(Revisión_Avance_Periodo!$I704,BD_Seguimiento_OAP_2019!$L$3:$L$294,0),MATCH(Revisión_Avance_Periodo!$M704,BD_Seguimiento_OAP_2019!$AV$2:$BG$2,0))</f>
        <v>0</v>
      </c>
      <c r="P704" s="175">
        <f t="shared" ref="P704:P708" si="135">IFERROR((O704/N704),0)</f>
        <v>0</v>
      </c>
      <c r="Q704" s="173" t="str">
        <f>VLOOKUP(P704,Tabla_Indicador_Gestion4[#All],3,TRUE)</f>
        <v>Por Ejecutar</v>
      </c>
      <c r="R704" s="215">
        <f>SUBTOTAL(9,$N$698:$N704)</f>
        <v>0.1</v>
      </c>
      <c r="S704" s="216">
        <f>SUBTOTAL(9,$O$698:$O704)</f>
        <v>0.1</v>
      </c>
      <c r="T704" s="231">
        <f>IFERROR(+Revisión_Avance_Periodo!$S704/Revisión_Avance_Periodo!$R704,0)</f>
        <v>1</v>
      </c>
      <c r="U704" s="184"/>
      <c r="V704" s="185"/>
      <c r="W704" s="183"/>
      <c r="X704" s="183"/>
      <c r="Y704" s="183"/>
      <c r="Z704" s="186"/>
      <c r="AA704" s="187"/>
    </row>
    <row r="705" spans="1:27" x14ac:dyDescent="0.25">
      <c r="A705" s="94">
        <v>59</v>
      </c>
      <c r="B705" s="96" t="str">
        <f>CONCATENATE(Revisión_Avance_Periodo!$C705,";",Revisión_Avance_Periodo!$E705,";",Revisión_Avance_Periodo!$I705)</f>
        <v>OE1;PR_10;ACT_151</v>
      </c>
      <c r="C705" s="180" t="s">
        <v>9</v>
      </c>
      <c r="D705" s="181" t="str">
        <f>VLOOKUP(Revisión_Avance_Periodo!$C705,Componentes_BD!$F$1:$G$5,2,FALSE)</f>
        <v>Fortalecer la Vigilancia.</v>
      </c>
      <c r="E705" s="119" t="s">
        <v>12</v>
      </c>
      <c r="F705" s="95">
        <v>7</v>
      </c>
      <c r="G705" s="95" t="str">
        <f>VLOOKUP(Revisión_Avance_Periodo!$A705,BD_Seguimiento_OAP_2019!$A$2:$G$294,7,FALSE)</f>
        <v>PAI</v>
      </c>
      <c r="H705" s="95" t="str">
        <f>VLOOKUP(Revisión_Avance_Periodo!$A705,BD_Seguimiento_OAP_2019!$A$2:$J$294,10,FALSE)</f>
        <v>PAI_04 - Talento Humano</v>
      </c>
      <c r="I705" s="95" t="s">
        <v>687</v>
      </c>
      <c r="J705" s="95" t="str">
        <f>VLOOKUP(Revisión_Avance_Periodo!$I705,BD_Seguimiento_OAP_2019!$L:$M,2,FALSE)</f>
        <v xml:space="preserve">Incrementar la calificación en la Matriz Estratégica de Talento Humano del DAFP. </v>
      </c>
      <c r="K705" s="119" t="s">
        <v>8</v>
      </c>
      <c r="L705" s="172">
        <v>4.4642857142857152E-4</v>
      </c>
      <c r="M705" s="182" t="s">
        <v>111</v>
      </c>
      <c r="N705" s="174">
        <f>INDEX(BD_Seguimiento_OAP_2019!$AH$3:$AS$294,MATCH(Revisión_Avance_Periodo!$I705,BD_Seguimiento_OAP_2019!$L$3:$L$294,0),MATCH(Revisión_Avance_Periodo!$M705,BD_Seguimiento_OAP_2019!$AH$2:$AS$2,0))</f>
        <v>0</v>
      </c>
      <c r="O705" s="174">
        <f>INDEX(BD_Seguimiento_OAP_2019!$AV$3:$BG$294,MATCH(Revisión_Avance_Periodo!$I705,BD_Seguimiento_OAP_2019!$L$3:$L$294,0),MATCH(Revisión_Avance_Periodo!$M705,BD_Seguimiento_OAP_2019!$AV$2:$BG$2,0))</f>
        <v>0</v>
      </c>
      <c r="P705" s="175">
        <f t="shared" si="135"/>
        <v>0</v>
      </c>
      <c r="Q705" s="182" t="str">
        <f>VLOOKUP(P705,Tabla_Indicador_Gestion4[#All],3,TRUE)</f>
        <v>Por Ejecutar</v>
      </c>
      <c r="R705" s="215">
        <f>SUBTOTAL(9,$N$698:$N705)</f>
        <v>0.1</v>
      </c>
      <c r="S705" s="216">
        <f>SUBTOTAL(9,$O$698:$O705)</f>
        <v>0.1</v>
      </c>
      <c r="T705" s="231">
        <f>IFERROR(+Revisión_Avance_Periodo!$S705/Revisión_Avance_Periodo!$R705,0)</f>
        <v>1</v>
      </c>
      <c r="U705" s="184"/>
      <c r="V705" s="185"/>
      <c r="W705" s="183"/>
      <c r="X705" s="183"/>
      <c r="Y705" s="183"/>
      <c r="Z705" s="186"/>
      <c r="AA705" s="187"/>
    </row>
    <row r="706" spans="1:27" x14ac:dyDescent="0.25">
      <c r="A706" s="88">
        <v>59</v>
      </c>
      <c r="B706" s="91" t="str">
        <f>CONCATENATE(Revisión_Avance_Periodo!$C706,";",Revisión_Avance_Periodo!$E706,";",Revisión_Avance_Periodo!$I706)</f>
        <v>OE1;PR_10;ACT_151</v>
      </c>
      <c r="C706" s="170" t="s">
        <v>9</v>
      </c>
      <c r="D706" s="171" t="str">
        <f>VLOOKUP(Revisión_Avance_Periodo!$C706,Componentes_BD!$F$1:$G$5,2,FALSE)</f>
        <v>Fortalecer la Vigilancia.</v>
      </c>
      <c r="E706" s="106" t="s">
        <v>12</v>
      </c>
      <c r="F706" s="89">
        <v>7</v>
      </c>
      <c r="G706" s="89" t="str">
        <f>VLOOKUP(Revisión_Avance_Periodo!$A706,BD_Seguimiento_OAP_2019!$A$2:$G$294,7,FALSE)</f>
        <v>PAI</v>
      </c>
      <c r="H706" s="89" t="str">
        <f>VLOOKUP(Revisión_Avance_Periodo!$A706,BD_Seguimiento_OAP_2019!$A$2:$J$294,10,FALSE)</f>
        <v>PAI_04 - Talento Humano</v>
      </c>
      <c r="I706" s="89" t="s">
        <v>687</v>
      </c>
      <c r="J706" s="89" t="str">
        <f>VLOOKUP(Revisión_Avance_Periodo!$I706,BD_Seguimiento_OAP_2019!$L:$M,2,FALSE)</f>
        <v xml:space="preserve">Incrementar la calificación en la Matriz Estratégica de Talento Humano del DAFP. </v>
      </c>
      <c r="K706" s="106" t="s">
        <v>8</v>
      </c>
      <c r="L706" s="172">
        <v>4.4642857142857152E-4</v>
      </c>
      <c r="M706" s="173" t="s">
        <v>112</v>
      </c>
      <c r="N706" s="174">
        <f>INDEX(BD_Seguimiento_OAP_2019!$AH$3:$AS$294,MATCH(Revisión_Avance_Periodo!$I706,BD_Seguimiento_OAP_2019!$L$3:$L$294,0),MATCH(Revisión_Avance_Periodo!$M706,BD_Seguimiento_OAP_2019!$AH$2:$AS$2,0))</f>
        <v>0</v>
      </c>
      <c r="O706" s="174">
        <f>INDEX(BD_Seguimiento_OAP_2019!$AV$3:$BG$294,MATCH(Revisión_Avance_Periodo!$I706,BD_Seguimiento_OAP_2019!$L$3:$L$294,0),MATCH(Revisión_Avance_Periodo!$M706,BD_Seguimiento_OAP_2019!$AV$2:$BG$2,0))</f>
        <v>0</v>
      </c>
      <c r="P706" s="175">
        <f t="shared" si="135"/>
        <v>0</v>
      </c>
      <c r="Q706" s="173" t="str">
        <f>VLOOKUP(P706,Tabla_Indicador_Gestion4[#All],3,TRUE)</f>
        <v>Por Ejecutar</v>
      </c>
      <c r="R706" s="215">
        <f>SUBTOTAL(9,$N$698:$N706)</f>
        <v>0.1</v>
      </c>
      <c r="S706" s="216">
        <f>SUBTOTAL(9,$O$698:$O706)</f>
        <v>0.1</v>
      </c>
      <c r="T706" s="231">
        <f>IFERROR(+Revisión_Avance_Periodo!$S706/Revisión_Avance_Periodo!$R706,0)</f>
        <v>1</v>
      </c>
      <c r="U706" s="184"/>
      <c r="V706" s="185"/>
      <c r="W706" s="183"/>
      <c r="X706" s="183"/>
      <c r="Y706" s="183"/>
      <c r="Z706" s="186"/>
      <c r="AA706" s="187"/>
    </row>
    <row r="707" spans="1:27" x14ac:dyDescent="0.25">
      <c r="A707" s="94">
        <v>59</v>
      </c>
      <c r="B707" s="96" t="str">
        <f>CONCATENATE(Revisión_Avance_Periodo!$C707,";",Revisión_Avance_Periodo!$E707,";",Revisión_Avance_Periodo!$I707)</f>
        <v>OE1;PR_10;ACT_151</v>
      </c>
      <c r="C707" s="180" t="s">
        <v>9</v>
      </c>
      <c r="D707" s="181" t="str">
        <f>VLOOKUP(Revisión_Avance_Periodo!$C707,Componentes_BD!$F$1:$G$5,2,FALSE)</f>
        <v>Fortalecer la Vigilancia.</v>
      </c>
      <c r="E707" s="119" t="s">
        <v>12</v>
      </c>
      <c r="F707" s="95">
        <v>7</v>
      </c>
      <c r="G707" s="95" t="str">
        <f>VLOOKUP(Revisión_Avance_Periodo!$A707,BD_Seguimiento_OAP_2019!$A$2:$G$294,7,FALSE)</f>
        <v>PAI</v>
      </c>
      <c r="H707" s="95" t="str">
        <f>VLOOKUP(Revisión_Avance_Periodo!$A707,BD_Seguimiento_OAP_2019!$A$2:$J$294,10,FALSE)</f>
        <v>PAI_04 - Talento Humano</v>
      </c>
      <c r="I707" s="95" t="s">
        <v>687</v>
      </c>
      <c r="J707" s="95" t="str">
        <f>VLOOKUP(Revisión_Avance_Periodo!$I707,BD_Seguimiento_OAP_2019!$L:$M,2,FALSE)</f>
        <v xml:space="preserve">Incrementar la calificación en la Matriz Estratégica de Talento Humano del DAFP. </v>
      </c>
      <c r="K707" s="119" t="s">
        <v>8</v>
      </c>
      <c r="L707" s="172">
        <v>4.4642857142857152E-4</v>
      </c>
      <c r="M707" s="182" t="s">
        <v>113</v>
      </c>
      <c r="N707" s="174">
        <f>INDEX(BD_Seguimiento_OAP_2019!$AH$3:$AS$294,MATCH(Revisión_Avance_Periodo!$I707,BD_Seguimiento_OAP_2019!$L$3:$L$294,0),MATCH(Revisión_Avance_Periodo!$M707,BD_Seguimiento_OAP_2019!$AH$2:$AS$2,0))</f>
        <v>0</v>
      </c>
      <c r="O707" s="174">
        <f>INDEX(BD_Seguimiento_OAP_2019!$AV$3:$BG$294,MATCH(Revisión_Avance_Periodo!$I707,BD_Seguimiento_OAP_2019!$L$3:$L$294,0),MATCH(Revisión_Avance_Periodo!$M707,BD_Seguimiento_OAP_2019!$AV$2:$BG$2,0))</f>
        <v>0</v>
      </c>
      <c r="P707" s="175">
        <f t="shared" si="135"/>
        <v>0</v>
      </c>
      <c r="Q707" s="182" t="str">
        <f>VLOOKUP(P707,Tabla_Indicador_Gestion4[#All],3,TRUE)</f>
        <v>Por Ejecutar</v>
      </c>
      <c r="R707" s="215">
        <f>SUBTOTAL(9,$N$698:$N707)</f>
        <v>0.1</v>
      </c>
      <c r="S707" s="216">
        <f>SUBTOTAL(9,$O$698:$O707)</f>
        <v>0.1</v>
      </c>
      <c r="T707" s="231">
        <f>IFERROR(+Revisión_Avance_Periodo!$S707/Revisión_Avance_Periodo!$R707,0)</f>
        <v>1</v>
      </c>
      <c r="U707" s="184"/>
      <c r="V707" s="185"/>
      <c r="W707" s="183"/>
      <c r="X707" s="183"/>
      <c r="Y707" s="183"/>
      <c r="Z707" s="186"/>
      <c r="AA707" s="187"/>
    </row>
    <row r="708" spans="1:27" x14ac:dyDescent="0.25">
      <c r="A708" s="88">
        <v>59</v>
      </c>
      <c r="B708" s="91" t="str">
        <f>CONCATENATE(Revisión_Avance_Periodo!$C708,";",Revisión_Avance_Periodo!$E708,";",Revisión_Avance_Periodo!$I708)</f>
        <v>OE1;PR_10;ACT_151</v>
      </c>
      <c r="C708" s="170" t="s">
        <v>9</v>
      </c>
      <c r="D708" s="171" t="str">
        <f>VLOOKUP(Revisión_Avance_Periodo!$C708,Componentes_BD!$F$1:$G$5,2,FALSE)</f>
        <v>Fortalecer la Vigilancia.</v>
      </c>
      <c r="E708" s="106" t="s">
        <v>12</v>
      </c>
      <c r="F708" s="89">
        <v>7</v>
      </c>
      <c r="G708" s="89" t="str">
        <f>VLOOKUP(Revisión_Avance_Periodo!$A708,BD_Seguimiento_OAP_2019!$A$2:$G$294,7,FALSE)</f>
        <v>PAI</v>
      </c>
      <c r="H708" s="89" t="str">
        <f>VLOOKUP(Revisión_Avance_Periodo!$A708,BD_Seguimiento_OAP_2019!$A$2:$J$294,10,FALSE)</f>
        <v>PAI_04 - Talento Humano</v>
      </c>
      <c r="I708" s="89" t="s">
        <v>687</v>
      </c>
      <c r="J708" s="89" t="str">
        <f>VLOOKUP(Revisión_Avance_Periodo!$I708,BD_Seguimiento_OAP_2019!$L:$M,2,FALSE)</f>
        <v xml:space="preserve">Incrementar la calificación en la Matriz Estratégica de Talento Humano del DAFP. </v>
      </c>
      <c r="K708" s="106" t="s">
        <v>8</v>
      </c>
      <c r="L708" s="172">
        <v>4.4642857142857152E-4</v>
      </c>
      <c r="M708" s="173" t="s">
        <v>114</v>
      </c>
      <c r="N708" s="174">
        <f>INDEX(BD_Seguimiento_OAP_2019!$AH$3:$AS$294,MATCH(Revisión_Avance_Periodo!$I708,BD_Seguimiento_OAP_2019!$L$3:$L$294,0),MATCH(Revisión_Avance_Periodo!$M708,BD_Seguimiento_OAP_2019!$AH$2:$AS$2,0))</f>
        <v>0</v>
      </c>
      <c r="O708" s="174">
        <f>INDEX(BD_Seguimiento_OAP_2019!$AV$3:$BG$294,MATCH(Revisión_Avance_Periodo!$I708,BD_Seguimiento_OAP_2019!$L$3:$L$294,0),MATCH(Revisión_Avance_Periodo!$M708,BD_Seguimiento_OAP_2019!$AV$2:$BG$2,0))</f>
        <v>0</v>
      </c>
      <c r="P708" s="175">
        <f t="shared" si="135"/>
        <v>0</v>
      </c>
      <c r="Q708" s="173" t="str">
        <f>VLOOKUP(P708,Tabla_Indicador_Gestion4[#All],3,TRUE)</f>
        <v>Por Ejecutar</v>
      </c>
      <c r="R708" s="215">
        <f>SUBTOTAL(9,$N$698:$N708)</f>
        <v>0.1</v>
      </c>
      <c r="S708" s="216">
        <f>SUBTOTAL(9,$O$698:$O708)</f>
        <v>0.1</v>
      </c>
      <c r="T708" s="231">
        <f>IFERROR(+Revisión_Avance_Periodo!$S708/Revisión_Avance_Periodo!$R708,0)</f>
        <v>1</v>
      </c>
      <c r="U708" s="184"/>
      <c r="V708" s="185"/>
      <c r="W708" s="183"/>
      <c r="X708" s="183"/>
      <c r="Y708" s="183"/>
      <c r="Z708" s="186"/>
      <c r="AA708" s="187"/>
    </row>
    <row r="709" spans="1:27" ht="15.75" thickBot="1" x14ac:dyDescent="0.3">
      <c r="A709" s="94">
        <v>59</v>
      </c>
      <c r="B709" s="96" t="str">
        <f>CONCATENATE(Revisión_Avance_Periodo!$C709,";",Revisión_Avance_Periodo!$E709,";",Revisión_Avance_Periodo!$I709)</f>
        <v>OE1;PR_10;ACT_151</v>
      </c>
      <c r="C709" s="180" t="s">
        <v>9</v>
      </c>
      <c r="D709" s="181" t="str">
        <f>VLOOKUP(Revisión_Avance_Periodo!$C709,Componentes_BD!$F$1:$G$5,2,FALSE)</f>
        <v>Fortalecer la Vigilancia.</v>
      </c>
      <c r="E709" s="119" t="s">
        <v>12</v>
      </c>
      <c r="F709" s="95">
        <v>7</v>
      </c>
      <c r="G709" s="95" t="str">
        <f>VLOOKUP(Revisión_Avance_Periodo!$A709,BD_Seguimiento_OAP_2019!$A$2:$G$294,7,FALSE)</f>
        <v>PAI</v>
      </c>
      <c r="H709" s="95" t="str">
        <f>VLOOKUP(Revisión_Avance_Periodo!$A709,BD_Seguimiento_OAP_2019!$A$2:$J$294,10,FALSE)</f>
        <v>PAI_04 - Talento Humano</v>
      </c>
      <c r="I709" s="95" t="s">
        <v>687</v>
      </c>
      <c r="J709" s="95" t="str">
        <f>VLOOKUP(Revisión_Avance_Periodo!$I709,BD_Seguimiento_OAP_2019!$L:$M,2,FALSE)</f>
        <v xml:space="preserve">Incrementar la calificación en la Matriz Estratégica de Talento Humano del DAFP. </v>
      </c>
      <c r="K709" s="119" t="s">
        <v>8</v>
      </c>
      <c r="L709" s="172">
        <v>4.4642857142857152E-4</v>
      </c>
      <c r="M709" s="182" t="s">
        <v>115</v>
      </c>
      <c r="N709" s="174">
        <f>INDEX(BD_Seguimiento_OAP_2019!$AH$3:$AS$294,MATCH(Revisión_Avance_Periodo!$I709,BD_Seguimiento_OAP_2019!$L$3:$L$294,0),MATCH(Revisión_Avance_Periodo!$M709,BD_Seguimiento_OAP_2019!$AH$2:$AS$2,0))</f>
        <v>0.1</v>
      </c>
      <c r="O709" s="174">
        <f>INDEX(BD_Seguimiento_OAP_2019!$AV$3:$BG$294,MATCH(Revisión_Avance_Periodo!$I709,BD_Seguimiento_OAP_2019!$L$3:$L$294,0),MATCH(Revisión_Avance_Periodo!$M709,BD_Seguimiento_OAP_2019!$AV$2:$BG$2,0))</f>
        <v>0</v>
      </c>
      <c r="P709" s="188">
        <f t="shared" ref="P709:P763" si="136">O709/N709</f>
        <v>0</v>
      </c>
      <c r="Q709" s="182" t="str">
        <f>VLOOKUP(P709,Tabla_Indicador_Gestion4[#All],3,TRUE)</f>
        <v>Por Ejecutar</v>
      </c>
      <c r="R709" s="215">
        <f>SUBTOTAL(9,$N$698:$N709)</f>
        <v>0.2</v>
      </c>
      <c r="S709" s="216">
        <f>SUBTOTAL(9,$O$698:$O709)</f>
        <v>0.1</v>
      </c>
      <c r="T709" s="231">
        <f>IFERROR(+Revisión_Avance_Periodo!$S709/Revisión_Avance_Periodo!$R709,0)</f>
        <v>0.5</v>
      </c>
      <c r="U709" s="184"/>
      <c r="V709" s="185"/>
      <c r="W709" s="183"/>
      <c r="X709" s="183"/>
      <c r="Y709" s="183"/>
      <c r="Z709" s="186"/>
      <c r="AA709" s="187"/>
    </row>
    <row r="710" spans="1:27" x14ac:dyDescent="0.25">
      <c r="A710" s="88">
        <v>60</v>
      </c>
      <c r="B710" s="91" t="str">
        <f>CONCATENATE(Revisión_Avance_Periodo!$C710,";",Revisión_Avance_Periodo!$E710,";",Revisión_Avance_Periodo!$I710)</f>
        <v>OE1;PR_10;ACT_152</v>
      </c>
      <c r="C710" s="170" t="s">
        <v>9</v>
      </c>
      <c r="D710" s="171" t="str">
        <f>VLOOKUP(Revisión_Avance_Periodo!$C710,Componentes_BD!$F$1:$G$5,2,FALSE)</f>
        <v>Fortalecer la Vigilancia.</v>
      </c>
      <c r="E710" s="106" t="s">
        <v>12</v>
      </c>
      <c r="F710" s="89">
        <v>2</v>
      </c>
      <c r="G710" s="89" t="str">
        <f>VLOOKUP(Revisión_Avance_Periodo!$A710,BD_Seguimiento_OAP_2019!$A$2:$G$294,7,FALSE)</f>
        <v>PAI</v>
      </c>
      <c r="H710" s="89" t="str">
        <f>VLOOKUP(Revisión_Avance_Periodo!$A710,BD_Seguimiento_OAP_2019!$A$2:$J$294,10,FALSE)</f>
        <v>PAI_01 - Operacional</v>
      </c>
      <c r="I710" s="89" t="s">
        <v>694</v>
      </c>
      <c r="J710" s="89" t="str">
        <f>VLOOKUP(Revisión_Avance_Periodo!$I710,BD_Seguimiento_OAP_2019!$L:$M,2,FALSE)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0" s="106" t="s">
        <v>8</v>
      </c>
      <c r="L710" s="172">
        <v>4.4642857142857152E-4</v>
      </c>
      <c r="M710" s="173" t="s">
        <v>104</v>
      </c>
      <c r="N710" s="190">
        <f>INDEX(BD_Seguimiento_OAP_2019!$AH$3:$AS$294,MATCH(Revisión_Avance_Periodo!$I710,BD_Seguimiento_OAP_2019!$L$3:$L$294,0),MATCH(Revisión_Avance_Periodo!$M710,BD_Seguimiento_OAP_2019!$AH$2:$AS$2,0))</f>
        <v>374</v>
      </c>
      <c r="O710" s="190">
        <f>INDEX(BD_Seguimiento_OAP_2019!$AV$3:$BG$294,MATCH(Revisión_Avance_Periodo!$I710,BD_Seguimiento_OAP_2019!$L$3:$L$294,0),MATCH(Revisión_Avance_Periodo!$M710,BD_Seguimiento_OAP_2019!$AV$2:$BG$2,0))</f>
        <v>374</v>
      </c>
      <c r="P710" s="189">
        <f t="shared" si="136"/>
        <v>1</v>
      </c>
      <c r="Q710" s="173" t="str">
        <f>VLOOKUP(P710,Tabla_Indicador_Gestion4[#All],3,TRUE)</f>
        <v>Culminada</v>
      </c>
      <c r="R710" s="232">
        <f>SUBTOTAL(9,$N$710:$N710)</f>
        <v>374</v>
      </c>
      <c r="S710" s="233">
        <f>SUBTOTAL(9,$O$710:$O710)</f>
        <v>374</v>
      </c>
      <c r="T710" s="234">
        <f>IFERROR(+Revisión_Avance_Periodo!$S710/Revisión_Avance_Periodo!$R710,0)</f>
        <v>1</v>
      </c>
      <c r="U710" s="191">
        <f>SUBTOTAL(9,N710:N721)</f>
        <v>3089</v>
      </c>
      <c r="V710" s="192">
        <f>SUBTOTAL(9,O710:O721)</f>
        <v>3089</v>
      </c>
      <c r="W710" s="176">
        <f t="shared" ref="W710" si="137">+V710/U710</f>
        <v>1</v>
      </c>
      <c r="X710" s="176"/>
      <c r="Y710" s="176">
        <f>100%-Revisión_Avance_Periodo!$W710</f>
        <v>0</v>
      </c>
      <c r="Z710" s="178" t="str">
        <f>VLOOKUP(W710,Tabla_Indicador_Gestion4[],3,TRUE)</f>
        <v>Culminada</v>
      </c>
      <c r="AA710" s="179">
        <f>Revisión_Avance_Periodo!$W710*Revisión_Avance_Periodo!$L710</f>
        <v>4.4642857142857152E-4</v>
      </c>
    </row>
    <row r="711" spans="1:27" x14ac:dyDescent="0.25">
      <c r="A711" s="94">
        <v>60</v>
      </c>
      <c r="B711" s="96" t="str">
        <f>CONCATENATE(Revisión_Avance_Periodo!$C711,";",Revisión_Avance_Periodo!$E711,";",Revisión_Avance_Periodo!$I711)</f>
        <v>OE1;PR_10;ACT_152</v>
      </c>
      <c r="C711" s="180" t="s">
        <v>9</v>
      </c>
      <c r="D711" s="181" t="str">
        <f>VLOOKUP(Revisión_Avance_Periodo!$C711,Componentes_BD!$F$1:$G$5,2,FALSE)</f>
        <v>Fortalecer la Vigilancia.</v>
      </c>
      <c r="E711" s="119" t="s">
        <v>12</v>
      </c>
      <c r="F711" s="95">
        <v>2</v>
      </c>
      <c r="G711" s="95" t="str">
        <f>VLOOKUP(Revisión_Avance_Periodo!$A711,BD_Seguimiento_OAP_2019!$A$2:$G$294,7,FALSE)</f>
        <v>PAI</v>
      </c>
      <c r="H711" s="95" t="str">
        <f>VLOOKUP(Revisión_Avance_Periodo!$A711,BD_Seguimiento_OAP_2019!$A$2:$J$294,10,FALSE)</f>
        <v>PAI_01 - Operacional</v>
      </c>
      <c r="I711" s="95" t="s">
        <v>694</v>
      </c>
      <c r="J711" s="95" t="str">
        <f>VLOOKUP(Revisión_Avance_Periodo!$I711,BD_Seguimiento_OAP_2019!$L:$M,2,FALSE)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1" s="119" t="s">
        <v>8</v>
      </c>
      <c r="L711" s="172">
        <v>4.4642857142857152E-4</v>
      </c>
      <c r="M711" s="182" t="s">
        <v>105</v>
      </c>
      <c r="N711" s="190">
        <f>INDEX(BD_Seguimiento_OAP_2019!$AH$3:$AS$294,MATCH(Revisión_Avance_Periodo!$I711,BD_Seguimiento_OAP_2019!$L$3:$L$294,0),MATCH(Revisión_Avance_Periodo!$M711,BD_Seguimiento_OAP_2019!$AH$2:$AS$2,0))</f>
        <v>1271</v>
      </c>
      <c r="O711" s="190">
        <f>INDEX(BD_Seguimiento_OAP_2019!$AV$3:$BG$294,MATCH(Revisión_Avance_Periodo!$I711,BD_Seguimiento_OAP_2019!$L$3:$L$294,0),MATCH(Revisión_Avance_Periodo!$M711,BD_Seguimiento_OAP_2019!$AV$2:$BG$2,0))</f>
        <v>1271</v>
      </c>
      <c r="P711" s="188">
        <f t="shared" si="136"/>
        <v>1</v>
      </c>
      <c r="Q711" s="182" t="str">
        <f>VLOOKUP(P711,Tabla_Indicador_Gestion4[#All],3,TRUE)</f>
        <v>Culminada</v>
      </c>
      <c r="R711" s="229">
        <f>SUBTOTAL(9,$N$710:$N711)</f>
        <v>1645</v>
      </c>
      <c r="S711" s="230">
        <f>SUBTOTAL(9,$O$710:$O711)</f>
        <v>1645</v>
      </c>
      <c r="T711" s="231">
        <f>IFERROR(+Revisión_Avance_Periodo!$S711/Revisión_Avance_Periodo!$R711,0)</f>
        <v>1</v>
      </c>
      <c r="U711" s="184"/>
      <c r="V711" s="185"/>
      <c r="W711" s="183"/>
      <c r="X711" s="183"/>
      <c r="Y711" s="183"/>
      <c r="Z711" s="186"/>
      <c r="AA711" s="187"/>
    </row>
    <row r="712" spans="1:27" x14ac:dyDescent="0.25">
      <c r="A712" s="88">
        <v>60</v>
      </c>
      <c r="B712" s="91" t="str">
        <f>CONCATENATE(Revisión_Avance_Periodo!$C712,";",Revisión_Avance_Periodo!$E712,";",Revisión_Avance_Periodo!$I712)</f>
        <v>OE1;PR_10;ACT_152</v>
      </c>
      <c r="C712" s="170" t="s">
        <v>9</v>
      </c>
      <c r="D712" s="171" t="str">
        <f>VLOOKUP(Revisión_Avance_Periodo!$C712,Componentes_BD!$F$1:$G$5,2,FALSE)</f>
        <v>Fortalecer la Vigilancia.</v>
      </c>
      <c r="E712" s="106" t="s">
        <v>12</v>
      </c>
      <c r="F712" s="89">
        <v>2</v>
      </c>
      <c r="G712" s="89" t="str">
        <f>VLOOKUP(Revisión_Avance_Periodo!$A712,BD_Seguimiento_OAP_2019!$A$2:$G$294,7,FALSE)</f>
        <v>PAI</v>
      </c>
      <c r="H712" s="89" t="str">
        <f>VLOOKUP(Revisión_Avance_Periodo!$A712,BD_Seguimiento_OAP_2019!$A$2:$J$294,10,FALSE)</f>
        <v>PAI_01 - Operacional</v>
      </c>
      <c r="I712" s="89" t="s">
        <v>694</v>
      </c>
      <c r="J712" s="89" t="str">
        <f>VLOOKUP(Revisión_Avance_Periodo!$I712,BD_Seguimiento_OAP_2019!$L:$M,2,FALSE)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2" s="106" t="s">
        <v>8</v>
      </c>
      <c r="L712" s="172">
        <v>4.4642857142857152E-4</v>
      </c>
      <c r="M712" s="173" t="s">
        <v>106</v>
      </c>
      <c r="N712" s="190">
        <f>INDEX(BD_Seguimiento_OAP_2019!$AH$3:$AS$294,MATCH(Revisión_Avance_Periodo!$I712,BD_Seguimiento_OAP_2019!$L$3:$L$294,0),MATCH(Revisión_Avance_Periodo!$M712,BD_Seguimiento_OAP_2019!$AH$2:$AS$2,0))</f>
        <v>774</v>
      </c>
      <c r="O712" s="190">
        <f>INDEX(BD_Seguimiento_OAP_2019!$AV$3:$BG$294,MATCH(Revisión_Avance_Periodo!$I712,BD_Seguimiento_OAP_2019!$L$3:$L$294,0),MATCH(Revisión_Avance_Periodo!$M712,BD_Seguimiento_OAP_2019!$AV$2:$BG$2,0))</f>
        <v>774</v>
      </c>
      <c r="P712" s="189">
        <f t="shared" si="136"/>
        <v>1</v>
      </c>
      <c r="Q712" s="173" t="str">
        <f>VLOOKUP(P712,Tabla_Indicador_Gestion4[#All],3,TRUE)</f>
        <v>Culminada</v>
      </c>
      <c r="R712" s="229">
        <f>SUBTOTAL(9,$N$710:$N712)</f>
        <v>2419</v>
      </c>
      <c r="S712" s="230">
        <f>SUBTOTAL(9,$O$710:$O712)</f>
        <v>2419</v>
      </c>
      <c r="T712" s="231">
        <f>IFERROR(+Revisión_Avance_Periodo!$S712/Revisión_Avance_Periodo!$R712,0)</f>
        <v>1</v>
      </c>
      <c r="U712" s="184"/>
      <c r="V712" s="185"/>
      <c r="W712" s="183"/>
      <c r="X712" s="183"/>
      <c r="Y712" s="183"/>
      <c r="Z712" s="186"/>
      <c r="AA712" s="187"/>
    </row>
    <row r="713" spans="1:27" x14ac:dyDescent="0.25">
      <c r="A713" s="94">
        <v>60</v>
      </c>
      <c r="B713" s="96" t="str">
        <f>CONCATENATE(Revisión_Avance_Periodo!$C713,";",Revisión_Avance_Periodo!$E713,";",Revisión_Avance_Periodo!$I713)</f>
        <v>OE1;PR_10;ACT_152</v>
      </c>
      <c r="C713" s="180" t="s">
        <v>9</v>
      </c>
      <c r="D713" s="181" t="str">
        <f>VLOOKUP(Revisión_Avance_Periodo!$C713,Componentes_BD!$F$1:$G$5,2,FALSE)</f>
        <v>Fortalecer la Vigilancia.</v>
      </c>
      <c r="E713" s="119" t="s">
        <v>12</v>
      </c>
      <c r="F713" s="95">
        <v>2</v>
      </c>
      <c r="G713" s="95" t="str">
        <f>VLOOKUP(Revisión_Avance_Periodo!$A713,BD_Seguimiento_OAP_2019!$A$2:$G$294,7,FALSE)</f>
        <v>PAI</v>
      </c>
      <c r="H713" s="95" t="str">
        <f>VLOOKUP(Revisión_Avance_Periodo!$A713,BD_Seguimiento_OAP_2019!$A$2:$J$294,10,FALSE)</f>
        <v>PAI_01 - Operacional</v>
      </c>
      <c r="I713" s="95" t="s">
        <v>694</v>
      </c>
      <c r="J713" s="95" t="str">
        <f>VLOOKUP(Revisión_Avance_Periodo!$I713,BD_Seguimiento_OAP_2019!$L:$M,2,FALSE)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3" s="119" t="s">
        <v>8</v>
      </c>
      <c r="L713" s="172">
        <v>4.4642857142857152E-4</v>
      </c>
      <c r="M713" s="182" t="s">
        <v>107</v>
      </c>
      <c r="N713" s="190">
        <f>INDEX(BD_Seguimiento_OAP_2019!$AH$3:$AS$294,MATCH(Revisión_Avance_Periodo!$I713,BD_Seguimiento_OAP_2019!$L$3:$L$294,0),MATCH(Revisión_Avance_Periodo!$M713,BD_Seguimiento_OAP_2019!$AH$2:$AS$2,0))</f>
        <v>670</v>
      </c>
      <c r="O713" s="190">
        <f>INDEX(BD_Seguimiento_OAP_2019!$AV$3:$BG$294,MATCH(Revisión_Avance_Periodo!$I713,BD_Seguimiento_OAP_2019!$L$3:$L$294,0),MATCH(Revisión_Avance_Periodo!$M713,BD_Seguimiento_OAP_2019!$AV$2:$BG$2,0))</f>
        <v>670</v>
      </c>
      <c r="P713" s="188">
        <f t="shared" si="136"/>
        <v>1</v>
      </c>
      <c r="Q713" s="182" t="str">
        <f>VLOOKUP(P713,Tabla_Indicador_Gestion4[#All],3,TRUE)</f>
        <v>Culminada</v>
      </c>
      <c r="R713" s="229">
        <f>SUBTOTAL(9,$N$710:$N713)</f>
        <v>3089</v>
      </c>
      <c r="S713" s="230">
        <f>SUBTOTAL(9,$O$710:$O713)</f>
        <v>3089</v>
      </c>
      <c r="T713" s="231">
        <f>IFERROR(+Revisión_Avance_Periodo!$S713/Revisión_Avance_Periodo!$R713,0)</f>
        <v>1</v>
      </c>
      <c r="U713" s="184"/>
      <c r="V713" s="185"/>
      <c r="W713" s="183"/>
      <c r="X713" s="183"/>
      <c r="Y713" s="183"/>
      <c r="Z713" s="186"/>
      <c r="AA713" s="187"/>
    </row>
    <row r="714" spans="1:27" x14ac:dyDescent="0.25">
      <c r="A714" s="88">
        <v>60</v>
      </c>
      <c r="B714" s="91" t="str">
        <f>CONCATENATE(Revisión_Avance_Periodo!$C714,";",Revisión_Avance_Periodo!$E714,";",Revisión_Avance_Periodo!$I714)</f>
        <v>OE1;PR_10;ACT_152</v>
      </c>
      <c r="C714" s="170" t="s">
        <v>9</v>
      </c>
      <c r="D714" s="171" t="str">
        <f>VLOOKUP(Revisión_Avance_Periodo!$C714,Componentes_BD!$F$1:$G$5,2,FALSE)</f>
        <v>Fortalecer la Vigilancia.</v>
      </c>
      <c r="E714" s="106" t="s">
        <v>12</v>
      </c>
      <c r="F714" s="89">
        <v>2</v>
      </c>
      <c r="G714" s="89" t="str">
        <f>VLOOKUP(Revisión_Avance_Periodo!$A714,BD_Seguimiento_OAP_2019!$A$2:$G$294,7,FALSE)</f>
        <v>PAI</v>
      </c>
      <c r="H714" s="89" t="str">
        <f>VLOOKUP(Revisión_Avance_Periodo!$A714,BD_Seguimiento_OAP_2019!$A$2:$J$294,10,FALSE)</f>
        <v>PAI_01 - Operacional</v>
      </c>
      <c r="I714" s="89" t="s">
        <v>694</v>
      </c>
      <c r="J714" s="89" t="str">
        <f>VLOOKUP(Revisión_Avance_Periodo!$I714,BD_Seguimiento_OAP_2019!$L:$M,2,FALSE)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4" s="106" t="s">
        <v>8</v>
      </c>
      <c r="L714" s="172">
        <v>4.4642857142857152E-4</v>
      </c>
      <c r="M714" s="173" t="s">
        <v>108</v>
      </c>
      <c r="N714" s="190">
        <f>INDEX(BD_Seguimiento_OAP_2019!$AH$3:$AS$294,MATCH(Revisión_Avance_Periodo!$I714,BD_Seguimiento_OAP_2019!$L$3:$L$294,0),MATCH(Revisión_Avance_Periodo!$M714,BD_Seguimiento_OAP_2019!$AH$2:$AS$2,0))</f>
        <v>0</v>
      </c>
      <c r="O714" s="190">
        <f>INDEX(BD_Seguimiento_OAP_2019!$AV$3:$BG$294,MATCH(Revisión_Avance_Periodo!$I714,BD_Seguimiento_OAP_2019!$L$3:$L$294,0),MATCH(Revisión_Avance_Periodo!$M714,BD_Seguimiento_OAP_2019!$AV$2:$BG$2,0))</f>
        <v>0</v>
      </c>
      <c r="P714" s="175">
        <f t="shared" ref="P714:P721" si="138">IFERROR((O714/N714),0)</f>
        <v>0</v>
      </c>
      <c r="Q714" s="173" t="str">
        <f>VLOOKUP(P714,Tabla_Indicador_Gestion4[#All],3,TRUE)</f>
        <v>Por Ejecutar</v>
      </c>
      <c r="R714" s="229">
        <f>SUBTOTAL(9,$N$710:$N714)</f>
        <v>3089</v>
      </c>
      <c r="S714" s="230">
        <f>SUBTOTAL(9,$O$710:$O714)</f>
        <v>3089</v>
      </c>
      <c r="T714" s="231">
        <f>IFERROR(+Revisión_Avance_Periodo!$S714/Revisión_Avance_Periodo!$R714,0)</f>
        <v>1</v>
      </c>
      <c r="U714" s="184"/>
      <c r="V714" s="185"/>
      <c r="W714" s="183"/>
      <c r="X714" s="183"/>
      <c r="Y714" s="183"/>
      <c r="Z714" s="186"/>
      <c r="AA714" s="187"/>
    </row>
    <row r="715" spans="1:27" x14ac:dyDescent="0.25">
      <c r="A715" s="94">
        <v>60</v>
      </c>
      <c r="B715" s="96" t="str">
        <f>CONCATENATE(Revisión_Avance_Periodo!$C715,";",Revisión_Avance_Periodo!$E715,";",Revisión_Avance_Periodo!$I715)</f>
        <v>OE1;PR_10;ACT_152</v>
      </c>
      <c r="C715" s="180" t="s">
        <v>9</v>
      </c>
      <c r="D715" s="181" t="str">
        <f>VLOOKUP(Revisión_Avance_Periodo!$C715,Componentes_BD!$F$1:$G$5,2,FALSE)</f>
        <v>Fortalecer la Vigilancia.</v>
      </c>
      <c r="E715" s="119" t="s">
        <v>12</v>
      </c>
      <c r="F715" s="95">
        <v>2</v>
      </c>
      <c r="G715" s="95" t="str">
        <f>VLOOKUP(Revisión_Avance_Periodo!$A715,BD_Seguimiento_OAP_2019!$A$2:$G$294,7,FALSE)</f>
        <v>PAI</v>
      </c>
      <c r="H715" s="95" t="str">
        <f>VLOOKUP(Revisión_Avance_Periodo!$A715,BD_Seguimiento_OAP_2019!$A$2:$J$294,10,FALSE)</f>
        <v>PAI_01 - Operacional</v>
      </c>
      <c r="I715" s="95" t="s">
        <v>694</v>
      </c>
      <c r="J715" s="95" t="str">
        <f>VLOOKUP(Revisión_Avance_Periodo!$I715,BD_Seguimiento_OAP_2019!$L:$M,2,FALSE)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5" s="119" t="s">
        <v>8</v>
      </c>
      <c r="L715" s="172">
        <v>4.4642857142857152E-4</v>
      </c>
      <c r="M715" s="182" t="s">
        <v>109</v>
      </c>
      <c r="N715" s="190">
        <f>INDEX(BD_Seguimiento_OAP_2019!$AH$3:$AS$294,MATCH(Revisión_Avance_Periodo!$I715,BD_Seguimiento_OAP_2019!$L$3:$L$294,0),MATCH(Revisión_Avance_Periodo!$M715,BD_Seguimiento_OAP_2019!$AH$2:$AS$2,0))</f>
        <v>0</v>
      </c>
      <c r="O715" s="190">
        <f>INDEX(BD_Seguimiento_OAP_2019!$AV$3:$BG$294,MATCH(Revisión_Avance_Periodo!$I715,BD_Seguimiento_OAP_2019!$L$3:$L$294,0),MATCH(Revisión_Avance_Periodo!$M715,BD_Seguimiento_OAP_2019!$AV$2:$BG$2,0))</f>
        <v>0</v>
      </c>
      <c r="P715" s="175">
        <f t="shared" si="138"/>
        <v>0</v>
      </c>
      <c r="Q715" s="182" t="str">
        <f>VLOOKUP(P715,Tabla_Indicador_Gestion4[#All],3,TRUE)</f>
        <v>Por Ejecutar</v>
      </c>
      <c r="R715" s="229">
        <f>SUBTOTAL(9,$N$710:$N715)</f>
        <v>3089</v>
      </c>
      <c r="S715" s="230">
        <f>SUBTOTAL(9,$O$710:$O715)</f>
        <v>3089</v>
      </c>
      <c r="T715" s="231">
        <f>IFERROR(+Revisión_Avance_Periodo!$S715/Revisión_Avance_Periodo!$R715,0)</f>
        <v>1</v>
      </c>
      <c r="U715" s="184"/>
      <c r="V715" s="185"/>
      <c r="W715" s="183"/>
      <c r="X715" s="183"/>
      <c r="Y715" s="183"/>
      <c r="Z715" s="186"/>
      <c r="AA715" s="187"/>
    </row>
    <row r="716" spans="1:27" x14ac:dyDescent="0.25">
      <c r="A716" s="88">
        <v>60</v>
      </c>
      <c r="B716" s="91" t="str">
        <f>CONCATENATE(Revisión_Avance_Periodo!$C716,";",Revisión_Avance_Periodo!$E716,";",Revisión_Avance_Periodo!$I716)</f>
        <v>OE1;PR_10;ACT_152</v>
      </c>
      <c r="C716" s="170" t="s">
        <v>9</v>
      </c>
      <c r="D716" s="171" t="str">
        <f>VLOOKUP(Revisión_Avance_Periodo!$C716,Componentes_BD!$F$1:$G$5,2,FALSE)</f>
        <v>Fortalecer la Vigilancia.</v>
      </c>
      <c r="E716" s="106" t="s">
        <v>12</v>
      </c>
      <c r="F716" s="89">
        <v>2</v>
      </c>
      <c r="G716" s="89" t="str">
        <f>VLOOKUP(Revisión_Avance_Periodo!$A716,BD_Seguimiento_OAP_2019!$A$2:$G$294,7,FALSE)</f>
        <v>PAI</v>
      </c>
      <c r="H716" s="89" t="str">
        <f>VLOOKUP(Revisión_Avance_Periodo!$A716,BD_Seguimiento_OAP_2019!$A$2:$J$294,10,FALSE)</f>
        <v>PAI_01 - Operacional</v>
      </c>
      <c r="I716" s="89" t="s">
        <v>694</v>
      </c>
      <c r="J716" s="89" t="str">
        <f>VLOOKUP(Revisión_Avance_Periodo!$I716,BD_Seguimiento_OAP_2019!$L:$M,2,FALSE)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6" s="106" t="s">
        <v>8</v>
      </c>
      <c r="L716" s="172">
        <v>4.4642857142857152E-4</v>
      </c>
      <c r="M716" s="173" t="s">
        <v>110</v>
      </c>
      <c r="N716" s="190">
        <f>INDEX(BD_Seguimiento_OAP_2019!$AH$3:$AS$294,MATCH(Revisión_Avance_Periodo!$I716,BD_Seguimiento_OAP_2019!$L$3:$L$294,0),MATCH(Revisión_Avance_Periodo!$M716,BD_Seguimiento_OAP_2019!$AH$2:$AS$2,0))</f>
        <v>0</v>
      </c>
      <c r="O716" s="190">
        <f>INDEX(BD_Seguimiento_OAP_2019!$AV$3:$BG$294,MATCH(Revisión_Avance_Periodo!$I716,BD_Seguimiento_OAP_2019!$L$3:$L$294,0),MATCH(Revisión_Avance_Periodo!$M716,BD_Seguimiento_OAP_2019!$AV$2:$BG$2,0))</f>
        <v>0</v>
      </c>
      <c r="P716" s="175">
        <f t="shared" si="138"/>
        <v>0</v>
      </c>
      <c r="Q716" s="173" t="str">
        <f>VLOOKUP(P716,Tabla_Indicador_Gestion4[#All],3,TRUE)</f>
        <v>Por Ejecutar</v>
      </c>
      <c r="R716" s="229">
        <f>SUBTOTAL(9,$N$710:$N716)</f>
        <v>3089</v>
      </c>
      <c r="S716" s="230">
        <f>SUBTOTAL(9,$O$710:$O716)</f>
        <v>3089</v>
      </c>
      <c r="T716" s="231">
        <f>IFERROR(+Revisión_Avance_Periodo!$S716/Revisión_Avance_Periodo!$R716,0)</f>
        <v>1</v>
      </c>
      <c r="U716" s="184"/>
      <c r="V716" s="185"/>
      <c r="W716" s="183"/>
      <c r="X716" s="183"/>
      <c r="Y716" s="183"/>
      <c r="Z716" s="186"/>
      <c r="AA716" s="187"/>
    </row>
    <row r="717" spans="1:27" x14ac:dyDescent="0.25">
      <c r="A717" s="94">
        <v>60</v>
      </c>
      <c r="B717" s="96" t="str">
        <f>CONCATENATE(Revisión_Avance_Periodo!$C717,";",Revisión_Avance_Periodo!$E717,";",Revisión_Avance_Periodo!$I717)</f>
        <v>OE1;PR_10;ACT_152</v>
      </c>
      <c r="C717" s="180" t="s">
        <v>9</v>
      </c>
      <c r="D717" s="181" t="str">
        <f>VLOOKUP(Revisión_Avance_Periodo!$C717,Componentes_BD!$F$1:$G$5,2,FALSE)</f>
        <v>Fortalecer la Vigilancia.</v>
      </c>
      <c r="E717" s="119" t="s">
        <v>12</v>
      </c>
      <c r="F717" s="95">
        <v>2</v>
      </c>
      <c r="G717" s="95" t="str">
        <f>VLOOKUP(Revisión_Avance_Periodo!$A717,BD_Seguimiento_OAP_2019!$A$2:$G$294,7,FALSE)</f>
        <v>PAI</v>
      </c>
      <c r="H717" s="95" t="str">
        <f>VLOOKUP(Revisión_Avance_Periodo!$A717,BD_Seguimiento_OAP_2019!$A$2:$J$294,10,FALSE)</f>
        <v>PAI_01 - Operacional</v>
      </c>
      <c r="I717" s="95" t="s">
        <v>694</v>
      </c>
      <c r="J717" s="95" t="str">
        <f>VLOOKUP(Revisión_Avance_Periodo!$I717,BD_Seguimiento_OAP_2019!$L:$M,2,FALSE)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7" s="119" t="s">
        <v>8</v>
      </c>
      <c r="L717" s="172">
        <v>4.4642857142857152E-4</v>
      </c>
      <c r="M717" s="182" t="s">
        <v>111</v>
      </c>
      <c r="N717" s="190">
        <f>INDEX(BD_Seguimiento_OAP_2019!$AH$3:$AS$294,MATCH(Revisión_Avance_Periodo!$I717,BD_Seguimiento_OAP_2019!$L$3:$L$294,0),MATCH(Revisión_Avance_Periodo!$M717,BD_Seguimiento_OAP_2019!$AH$2:$AS$2,0))</f>
        <v>0</v>
      </c>
      <c r="O717" s="190">
        <f>INDEX(BD_Seguimiento_OAP_2019!$AV$3:$BG$294,MATCH(Revisión_Avance_Periodo!$I717,BD_Seguimiento_OAP_2019!$L$3:$L$294,0),MATCH(Revisión_Avance_Periodo!$M717,BD_Seguimiento_OAP_2019!$AV$2:$BG$2,0))</f>
        <v>0</v>
      </c>
      <c r="P717" s="175">
        <f t="shared" si="138"/>
        <v>0</v>
      </c>
      <c r="Q717" s="182" t="str">
        <f>VLOOKUP(P717,Tabla_Indicador_Gestion4[#All],3,TRUE)</f>
        <v>Por Ejecutar</v>
      </c>
      <c r="R717" s="229">
        <f>SUBTOTAL(9,$N$710:$N717)</f>
        <v>3089</v>
      </c>
      <c r="S717" s="230">
        <f>SUBTOTAL(9,$O$710:$O717)</f>
        <v>3089</v>
      </c>
      <c r="T717" s="231">
        <f>IFERROR(+Revisión_Avance_Periodo!$S717/Revisión_Avance_Periodo!$R717,0)</f>
        <v>1</v>
      </c>
      <c r="U717" s="184"/>
      <c r="V717" s="185"/>
      <c r="W717" s="183"/>
      <c r="X717" s="183"/>
      <c r="Y717" s="183"/>
      <c r="Z717" s="186"/>
      <c r="AA717" s="187"/>
    </row>
    <row r="718" spans="1:27" x14ac:dyDescent="0.25">
      <c r="A718" s="88">
        <v>60</v>
      </c>
      <c r="B718" s="91" t="str">
        <f>CONCATENATE(Revisión_Avance_Periodo!$C718,";",Revisión_Avance_Periodo!$E718,";",Revisión_Avance_Periodo!$I718)</f>
        <v>OE1;PR_10;ACT_152</v>
      </c>
      <c r="C718" s="170" t="s">
        <v>9</v>
      </c>
      <c r="D718" s="171" t="str">
        <f>VLOOKUP(Revisión_Avance_Periodo!$C718,Componentes_BD!$F$1:$G$5,2,FALSE)</f>
        <v>Fortalecer la Vigilancia.</v>
      </c>
      <c r="E718" s="106" t="s">
        <v>12</v>
      </c>
      <c r="F718" s="89">
        <v>2</v>
      </c>
      <c r="G718" s="89" t="str">
        <f>VLOOKUP(Revisión_Avance_Periodo!$A718,BD_Seguimiento_OAP_2019!$A$2:$G$294,7,FALSE)</f>
        <v>PAI</v>
      </c>
      <c r="H718" s="89" t="str">
        <f>VLOOKUP(Revisión_Avance_Periodo!$A718,BD_Seguimiento_OAP_2019!$A$2:$J$294,10,FALSE)</f>
        <v>PAI_01 - Operacional</v>
      </c>
      <c r="I718" s="89" t="s">
        <v>694</v>
      </c>
      <c r="J718" s="89" t="str">
        <f>VLOOKUP(Revisión_Avance_Periodo!$I718,BD_Seguimiento_OAP_2019!$L:$M,2,FALSE)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8" s="106" t="s">
        <v>8</v>
      </c>
      <c r="L718" s="172">
        <v>4.4642857142857152E-4</v>
      </c>
      <c r="M718" s="173" t="s">
        <v>112</v>
      </c>
      <c r="N718" s="190">
        <f>INDEX(BD_Seguimiento_OAP_2019!$AH$3:$AS$294,MATCH(Revisión_Avance_Periodo!$I718,BD_Seguimiento_OAP_2019!$L$3:$L$294,0),MATCH(Revisión_Avance_Periodo!$M718,BD_Seguimiento_OAP_2019!$AH$2:$AS$2,0))</f>
        <v>0</v>
      </c>
      <c r="O718" s="190">
        <f>INDEX(BD_Seguimiento_OAP_2019!$AV$3:$BG$294,MATCH(Revisión_Avance_Periodo!$I718,BD_Seguimiento_OAP_2019!$L$3:$L$294,0),MATCH(Revisión_Avance_Periodo!$M718,BD_Seguimiento_OAP_2019!$AV$2:$BG$2,0))</f>
        <v>0</v>
      </c>
      <c r="P718" s="175">
        <f t="shared" si="138"/>
        <v>0</v>
      </c>
      <c r="Q718" s="173" t="str">
        <f>VLOOKUP(P718,Tabla_Indicador_Gestion4[#All],3,TRUE)</f>
        <v>Por Ejecutar</v>
      </c>
      <c r="R718" s="229">
        <f>SUBTOTAL(9,$N$710:$N718)</f>
        <v>3089</v>
      </c>
      <c r="S718" s="230">
        <f>SUBTOTAL(9,$O$710:$O718)</f>
        <v>3089</v>
      </c>
      <c r="T718" s="231">
        <f>IFERROR(+Revisión_Avance_Periodo!$S718/Revisión_Avance_Periodo!$R718,0)</f>
        <v>1</v>
      </c>
      <c r="U718" s="184"/>
      <c r="V718" s="185"/>
      <c r="W718" s="183"/>
      <c r="X718" s="183"/>
      <c r="Y718" s="183"/>
      <c r="Z718" s="186"/>
      <c r="AA718" s="187"/>
    </row>
    <row r="719" spans="1:27" x14ac:dyDescent="0.25">
      <c r="A719" s="94">
        <v>60</v>
      </c>
      <c r="B719" s="96" t="str">
        <f>CONCATENATE(Revisión_Avance_Periodo!$C719,";",Revisión_Avance_Periodo!$E719,";",Revisión_Avance_Periodo!$I719)</f>
        <v>OE1;PR_10;ACT_152</v>
      </c>
      <c r="C719" s="180" t="s">
        <v>9</v>
      </c>
      <c r="D719" s="181" t="str">
        <f>VLOOKUP(Revisión_Avance_Periodo!$C719,Componentes_BD!$F$1:$G$5,2,FALSE)</f>
        <v>Fortalecer la Vigilancia.</v>
      </c>
      <c r="E719" s="119" t="s">
        <v>12</v>
      </c>
      <c r="F719" s="95">
        <v>2</v>
      </c>
      <c r="G719" s="95" t="str">
        <f>VLOOKUP(Revisión_Avance_Periodo!$A719,BD_Seguimiento_OAP_2019!$A$2:$G$294,7,FALSE)</f>
        <v>PAI</v>
      </c>
      <c r="H719" s="95" t="str">
        <f>VLOOKUP(Revisión_Avance_Periodo!$A719,BD_Seguimiento_OAP_2019!$A$2:$J$294,10,FALSE)</f>
        <v>PAI_01 - Operacional</v>
      </c>
      <c r="I719" s="95" t="s">
        <v>694</v>
      </c>
      <c r="J719" s="95" t="str">
        <f>VLOOKUP(Revisión_Avance_Periodo!$I719,BD_Seguimiento_OAP_2019!$L:$M,2,FALSE)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19" s="119" t="s">
        <v>8</v>
      </c>
      <c r="L719" s="172">
        <v>4.4642857142857152E-4</v>
      </c>
      <c r="M719" s="182" t="s">
        <v>113</v>
      </c>
      <c r="N719" s="190">
        <f>INDEX(BD_Seguimiento_OAP_2019!$AH$3:$AS$294,MATCH(Revisión_Avance_Periodo!$I719,BD_Seguimiento_OAP_2019!$L$3:$L$294,0),MATCH(Revisión_Avance_Periodo!$M719,BD_Seguimiento_OAP_2019!$AH$2:$AS$2,0))</f>
        <v>0</v>
      </c>
      <c r="O719" s="190">
        <f>INDEX(BD_Seguimiento_OAP_2019!$AV$3:$BG$294,MATCH(Revisión_Avance_Periodo!$I719,BD_Seguimiento_OAP_2019!$L$3:$L$294,0),MATCH(Revisión_Avance_Periodo!$M719,BD_Seguimiento_OAP_2019!$AV$2:$BG$2,0))</f>
        <v>0</v>
      </c>
      <c r="P719" s="175">
        <f t="shared" si="138"/>
        <v>0</v>
      </c>
      <c r="Q719" s="182" t="str">
        <f>VLOOKUP(P719,Tabla_Indicador_Gestion4[#All],3,TRUE)</f>
        <v>Por Ejecutar</v>
      </c>
      <c r="R719" s="229">
        <f>SUBTOTAL(9,$N$710:$N719)</f>
        <v>3089</v>
      </c>
      <c r="S719" s="230">
        <f>SUBTOTAL(9,$O$710:$O719)</f>
        <v>3089</v>
      </c>
      <c r="T719" s="231">
        <f>IFERROR(+Revisión_Avance_Periodo!$S719/Revisión_Avance_Periodo!$R719,0)</f>
        <v>1</v>
      </c>
      <c r="U719" s="184"/>
      <c r="V719" s="185"/>
      <c r="W719" s="183"/>
      <c r="X719" s="183"/>
      <c r="Y719" s="183"/>
      <c r="Z719" s="186"/>
      <c r="AA719" s="187"/>
    </row>
    <row r="720" spans="1:27" x14ac:dyDescent="0.25">
      <c r="A720" s="88">
        <v>60</v>
      </c>
      <c r="B720" s="91" t="str">
        <f>CONCATENATE(Revisión_Avance_Periodo!$C720,";",Revisión_Avance_Periodo!$E720,";",Revisión_Avance_Periodo!$I720)</f>
        <v>OE1;PR_10;ACT_152</v>
      </c>
      <c r="C720" s="170" t="s">
        <v>9</v>
      </c>
      <c r="D720" s="171" t="str">
        <f>VLOOKUP(Revisión_Avance_Periodo!$C720,Componentes_BD!$F$1:$G$5,2,FALSE)</f>
        <v>Fortalecer la Vigilancia.</v>
      </c>
      <c r="E720" s="106" t="s">
        <v>12</v>
      </c>
      <c r="F720" s="89">
        <v>2</v>
      </c>
      <c r="G720" s="89" t="str">
        <f>VLOOKUP(Revisión_Avance_Periodo!$A720,BD_Seguimiento_OAP_2019!$A$2:$G$294,7,FALSE)</f>
        <v>PAI</v>
      </c>
      <c r="H720" s="89" t="str">
        <f>VLOOKUP(Revisión_Avance_Periodo!$A720,BD_Seguimiento_OAP_2019!$A$2:$J$294,10,FALSE)</f>
        <v>PAI_01 - Operacional</v>
      </c>
      <c r="I720" s="89" t="s">
        <v>694</v>
      </c>
      <c r="J720" s="89" t="str">
        <f>VLOOKUP(Revisión_Avance_Periodo!$I720,BD_Seguimiento_OAP_2019!$L:$M,2,FALSE)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20" s="106" t="s">
        <v>8</v>
      </c>
      <c r="L720" s="172">
        <v>4.4642857142857152E-4</v>
      </c>
      <c r="M720" s="173" t="s">
        <v>114</v>
      </c>
      <c r="N720" s="190">
        <f>INDEX(BD_Seguimiento_OAP_2019!$AH$3:$AS$294,MATCH(Revisión_Avance_Periodo!$I720,BD_Seguimiento_OAP_2019!$L$3:$L$294,0),MATCH(Revisión_Avance_Periodo!$M720,BD_Seguimiento_OAP_2019!$AH$2:$AS$2,0))</f>
        <v>0</v>
      </c>
      <c r="O720" s="190">
        <f>INDEX(BD_Seguimiento_OAP_2019!$AV$3:$BG$294,MATCH(Revisión_Avance_Periodo!$I720,BD_Seguimiento_OAP_2019!$L$3:$L$294,0),MATCH(Revisión_Avance_Periodo!$M720,BD_Seguimiento_OAP_2019!$AV$2:$BG$2,0))</f>
        <v>0</v>
      </c>
      <c r="P720" s="175">
        <f t="shared" si="138"/>
        <v>0</v>
      </c>
      <c r="Q720" s="173" t="str">
        <f>VLOOKUP(P720,Tabla_Indicador_Gestion4[#All],3,TRUE)</f>
        <v>Por Ejecutar</v>
      </c>
      <c r="R720" s="229">
        <f>SUBTOTAL(9,$N$710:$N720)</f>
        <v>3089</v>
      </c>
      <c r="S720" s="230">
        <f>SUBTOTAL(9,$O$710:$O720)</f>
        <v>3089</v>
      </c>
      <c r="T720" s="231">
        <f>IFERROR(+Revisión_Avance_Periodo!$S720/Revisión_Avance_Periodo!$R720,0)</f>
        <v>1</v>
      </c>
      <c r="U720" s="184"/>
      <c r="V720" s="185"/>
      <c r="W720" s="183"/>
      <c r="X720" s="183"/>
      <c r="Y720" s="183"/>
      <c r="Z720" s="186"/>
      <c r="AA720" s="187"/>
    </row>
    <row r="721" spans="1:27" ht="15.75" thickBot="1" x14ac:dyDescent="0.3">
      <c r="A721" s="94">
        <v>60</v>
      </c>
      <c r="B721" s="96" t="str">
        <f>CONCATENATE(Revisión_Avance_Periodo!$C721,";",Revisión_Avance_Periodo!$E721,";",Revisión_Avance_Periodo!$I721)</f>
        <v>OE1;PR_10;ACT_152</v>
      </c>
      <c r="C721" s="180" t="s">
        <v>9</v>
      </c>
      <c r="D721" s="181" t="str">
        <f>VLOOKUP(Revisión_Avance_Periodo!$C721,Componentes_BD!$F$1:$G$5,2,FALSE)</f>
        <v>Fortalecer la Vigilancia.</v>
      </c>
      <c r="E721" s="119" t="s">
        <v>12</v>
      </c>
      <c r="F721" s="95">
        <v>2</v>
      </c>
      <c r="G721" s="95" t="str">
        <f>VLOOKUP(Revisión_Avance_Periodo!$A721,BD_Seguimiento_OAP_2019!$A$2:$G$294,7,FALSE)</f>
        <v>PAI</v>
      </c>
      <c r="H721" s="95" t="str">
        <f>VLOOKUP(Revisión_Avance_Periodo!$A721,BD_Seguimiento_OAP_2019!$A$2:$J$294,10,FALSE)</f>
        <v>PAI_01 - Operacional</v>
      </c>
      <c r="I721" s="95" t="s">
        <v>694</v>
      </c>
      <c r="J721" s="95" t="str">
        <f>VLOOKUP(Revisión_Avance_Periodo!$I721,BD_Seguimiento_OAP_2019!$L:$M,2,FALSE)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721" s="119" t="s">
        <v>8</v>
      </c>
      <c r="L721" s="172">
        <v>4.4642857142857152E-4</v>
      </c>
      <c r="M721" s="182" t="s">
        <v>115</v>
      </c>
      <c r="N721" s="190">
        <f>INDEX(BD_Seguimiento_OAP_2019!$AH$3:$AS$294,MATCH(Revisión_Avance_Periodo!$I721,BD_Seguimiento_OAP_2019!$L$3:$L$294,0),MATCH(Revisión_Avance_Periodo!$M721,BD_Seguimiento_OAP_2019!$AH$2:$AS$2,0))</f>
        <v>0</v>
      </c>
      <c r="O721" s="190">
        <f>INDEX(BD_Seguimiento_OAP_2019!$AV$3:$BG$294,MATCH(Revisión_Avance_Periodo!$I721,BD_Seguimiento_OAP_2019!$L$3:$L$294,0),MATCH(Revisión_Avance_Periodo!$M721,BD_Seguimiento_OAP_2019!$AV$2:$BG$2,0))</f>
        <v>0</v>
      </c>
      <c r="P721" s="175">
        <f t="shared" si="138"/>
        <v>0</v>
      </c>
      <c r="Q721" s="182" t="str">
        <f>VLOOKUP(P721,Tabla_Indicador_Gestion4[#All],3,TRUE)</f>
        <v>Por Ejecutar</v>
      </c>
      <c r="R721" s="229">
        <f>SUBTOTAL(9,$N$710:$N721)</f>
        <v>3089</v>
      </c>
      <c r="S721" s="230">
        <f>SUBTOTAL(9,$O$710:$O721)</f>
        <v>3089</v>
      </c>
      <c r="T721" s="231">
        <f>IFERROR(+Revisión_Avance_Periodo!$S721/Revisión_Avance_Periodo!$R721,0)</f>
        <v>1</v>
      </c>
      <c r="U721" s="184"/>
      <c r="V721" s="185"/>
      <c r="W721" s="183"/>
      <c r="X721" s="183"/>
      <c r="Y721" s="183"/>
      <c r="Z721" s="186"/>
      <c r="AA721" s="187"/>
    </row>
    <row r="722" spans="1:27" x14ac:dyDescent="0.25">
      <c r="A722" s="88">
        <v>61</v>
      </c>
      <c r="B722" s="91" t="str">
        <f>CONCATENATE(Revisión_Avance_Periodo!$C722,";",Revisión_Avance_Periodo!$E722,";",Revisión_Avance_Periodo!$I722)</f>
        <v>OE1;PR_10;ACT_186</v>
      </c>
      <c r="C722" s="170" t="s">
        <v>9</v>
      </c>
      <c r="D722" s="171" t="str">
        <f>VLOOKUP(Revisión_Avance_Periodo!$C722,Componentes_BD!$F$1:$G$5,2,FALSE)</f>
        <v>Fortalecer la Vigilancia.</v>
      </c>
      <c r="E722" s="106" t="s">
        <v>12</v>
      </c>
      <c r="F722" s="89">
        <v>2</v>
      </c>
      <c r="G722" s="89" t="str">
        <f>VLOOKUP(Revisión_Avance_Periodo!$A722,BD_Seguimiento_OAP_2019!$A$2:$G$294,7,FALSE)</f>
        <v>PAI</v>
      </c>
      <c r="H722" s="89" t="str">
        <f>VLOOKUP(Revisión_Avance_Periodo!$A722,BD_Seguimiento_OAP_2019!$A$2:$J$294,10,FALSE)</f>
        <v>PAI_01 - Operacional</v>
      </c>
      <c r="I722" s="89" t="s">
        <v>702</v>
      </c>
      <c r="J722" s="89" t="str">
        <f>VLOOKUP(Revisión_Avance_Periodo!$I722,BD_Seguimiento_OAP_2019!$L:$M,2,FALSE)</f>
        <v>Implementar Modelo Integrado de Planeción y Gestión - Mipg en cada una de sus 7 dimensiones según corresponda</v>
      </c>
      <c r="K722" s="106" t="s">
        <v>8</v>
      </c>
      <c r="L722" s="172">
        <v>4.4642857142857152E-4</v>
      </c>
      <c r="M722" s="173" t="s">
        <v>104</v>
      </c>
      <c r="N722" s="190">
        <f>INDEX(BD_Seguimiento_OAP_2019!$AH$3:$AS$294,MATCH(Revisión_Avance_Periodo!$I722,BD_Seguimiento_OAP_2019!$L$3:$L$294,0),MATCH(Revisión_Avance_Periodo!$M722,BD_Seguimiento_OAP_2019!$AH$2:$AS$2,0))</f>
        <v>2</v>
      </c>
      <c r="O722" s="190">
        <f>INDEX(BD_Seguimiento_OAP_2019!$AV$3:$BG$294,MATCH(Revisión_Avance_Periodo!$I722,BD_Seguimiento_OAP_2019!$L$3:$L$294,0),MATCH(Revisión_Avance_Periodo!$M722,BD_Seguimiento_OAP_2019!$AV$2:$BG$2,0))</f>
        <v>2</v>
      </c>
      <c r="P722" s="189">
        <f t="shared" si="136"/>
        <v>1</v>
      </c>
      <c r="Q722" s="173" t="str">
        <f>VLOOKUP(P722,Tabla_Indicador_Gestion4[#All],3,TRUE)</f>
        <v>Culminada</v>
      </c>
      <c r="R722" s="232">
        <f>SUBTOTAL(9,$N$722:$N722)</f>
        <v>2</v>
      </c>
      <c r="S722" s="233">
        <f>SUBTOTAL(9,$O$722:$O722)</f>
        <v>2</v>
      </c>
      <c r="T722" s="234">
        <f>IFERROR(+Revisión_Avance_Periodo!$S722/Revisión_Avance_Periodo!$R722,0)</f>
        <v>1</v>
      </c>
      <c r="U722" s="191">
        <f>SUBTOTAL(9,N722:N733)</f>
        <v>16</v>
      </c>
      <c r="V722" s="192">
        <f>SUBTOTAL(9,O722:O733)</f>
        <v>16</v>
      </c>
      <c r="W722" s="176">
        <f t="shared" ref="W722" si="139">+V722/U722</f>
        <v>1</v>
      </c>
      <c r="X722" s="176"/>
      <c r="Y722" s="176">
        <f>100%-Revisión_Avance_Periodo!$W722</f>
        <v>0</v>
      </c>
      <c r="Z722" s="178" t="str">
        <f>VLOOKUP(W722,Tabla_Indicador_Gestion4[],3,TRUE)</f>
        <v>Culminada</v>
      </c>
      <c r="AA722" s="179">
        <f>Revisión_Avance_Periodo!$W722*Revisión_Avance_Periodo!$L722</f>
        <v>4.4642857142857152E-4</v>
      </c>
    </row>
    <row r="723" spans="1:27" x14ac:dyDescent="0.25">
      <c r="A723" s="94">
        <v>61</v>
      </c>
      <c r="B723" s="96" t="str">
        <f>CONCATENATE(Revisión_Avance_Periodo!$C723,";",Revisión_Avance_Periodo!$E723,";",Revisión_Avance_Periodo!$I723)</f>
        <v>OE1;PR_10;ACT_186</v>
      </c>
      <c r="C723" s="180" t="s">
        <v>9</v>
      </c>
      <c r="D723" s="181" t="str">
        <f>VLOOKUP(Revisión_Avance_Periodo!$C723,Componentes_BD!$F$1:$G$5,2,FALSE)</f>
        <v>Fortalecer la Vigilancia.</v>
      </c>
      <c r="E723" s="119" t="s">
        <v>12</v>
      </c>
      <c r="F723" s="95">
        <v>2</v>
      </c>
      <c r="G723" s="95" t="str">
        <f>VLOOKUP(Revisión_Avance_Periodo!$A723,BD_Seguimiento_OAP_2019!$A$2:$G$294,7,FALSE)</f>
        <v>PAI</v>
      </c>
      <c r="H723" s="95" t="str">
        <f>VLOOKUP(Revisión_Avance_Periodo!$A723,BD_Seguimiento_OAP_2019!$A$2:$J$294,10,FALSE)</f>
        <v>PAI_01 - Operacional</v>
      </c>
      <c r="I723" s="95" t="s">
        <v>702</v>
      </c>
      <c r="J723" s="95" t="str">
        <f>VLOOKUP(Revisión_Avance_Periodo!$I723,BD_Seguimiento_OAP_2019!$L:$M,2,FALSE)</f>
        <v>Implementar Modelo Integrado de Planeción y Gestión - Mipg en cada una de sus 7 dimensiones según corresponda</v>
      </c>
      <c r="K723" s="119" t="s">
        <v>8</v>
      </c>
      <c r="L723" s="172">
        <v>4.4642857142857152E-4</v>
      </c>
      <c r="M723" s="182" t="s">
        <v>105</v>
      </c>
      <c r="N723" s="190">
        <f>INDEX(BD_Seguimiento_OAP_2019!$AH$3:$AS$294,MATCH(Revisión_Avance_Periodo!$I723,BD_Seguimiento_OAP_2019!$L$3:$L$294,0),MATCH(Revisión_Avance_Periodo!$M723,BD_Seguimiento_OAP_2019!$AH$2:$AS$2,0))</f>
        <v>2</v>
      </c>
      <c r="O723" s="190">
        <f>INDEX(BD_Seguimiento_OAP_2019!$AV$3:$BG$294,MATCH(Revisión_Avance_Periodo!$I723,BD_Seguimiento_OAP_2019!$L$3:$L$294,0),MATCH(Revisión_Avance_Periodo!$M723,BD_Seguimiento_OAP_2019!$AV$2:$BG$2,0))</f>
        <v>2</v>
      </c>
      <c r="P723" s="188">
        <f t="shared" si="136"/>
        <v>1</v>
      </c>
      <c r="Q723" s="182" t="str">
        <f>VLOOKUP(P723,Tabla_Indicador_Gestion4[#All],3,TRUE)</f>
        <v>Culminada</v>
      </c>
      <c r="R723" s="229">
        <f>SUBTOTAL(9,$N$722:$N723)</f>
        <v>4</v>
      </c>
      <c r="S723" s="230">
        <f>SUBTOTAL(9,$O$722:$O723)</f>
        <v>4</v>
      </c>
      <c r="T723" s="231">
        <f>IFERROR(+Revisión_Avance_Periodo!$S723/Revisión_Avance_Periodo!$R723,0)</f>
        <v>1</v>
      </c>
      <c r="U723" s="184"/>
      <c r="V723" s="185"/>
      <c r="W723" s="183"/>
      <c r="X723" s="183"/>
      <c r="Y723" s="183"/>
      <c r="Z723" s="186"/>
      <c r="AA723" s="187"/>
    </row>
    <row r="724" spans="1:27" x14ac:dyDescent="0.25">
      <c r="A724" s="88">
        <v>61</v>
      </c>
      <c r="B724" s="91" t="str">
        <f>CONCATENATE(Revisión_Avance_Periodo!$C724,";",Revisión_Avance_Periodo!$E724,";",Revisión_Avance_Periodo!$I724)</f>
        <v>OE1;PR_10;ACT_186</v>
      </c>
      <c r="C724" s="170" t="s">
        <v>9</v>
      </c>
      <c r="D724" s="171" t="str">
        <f>VLOOKUP(Revisión_Avance_Periodo!$C724,Componentes_BD!$F$1:$G$5,2,FALSE)</f>
        <v>Fortalecer la Vigilancia.</v>
      </c>
      <c r="E724" s="106" t="s">
        <v>12</v>
      </c>
      <c r="F724" s="89">
        <v>2</v>
      </c>
      <c r="G724" s="89" t="str">
        <f>VLOOKUP(Revisión_Avance_Periodo!$A724,BD_Seguimiento_OAP_2019!$A$2:$G$294,7,FALSE)</f>
        <v>PAI</v>
      </c>
      <c r="H724" s="89" t="str">
        <f>VLOOKUP(Revisión_Avance_Periodo!$A724,BD_Seguimiento_OAP_2019!$A$2:$J$294,10,FALSE)</f>
        <v>PAI_01 - Operacional</v>
      </c>
      <c r="I724" s="89" t="s">
        <v>702</v>
      </c>
      <c r="J724" s="89" t="str">
        <f>VLOOKUP(Revisión_Avance_Periodo!$I724,BD_Seguimiento_OAP_2019!$L:$M,2,FALSE)</f>
        <v>Implementar Modelo Integrado de Planeción y Gestión - Mipg en cada una de sus 7 dimensiones según corresponda</v>
      </c>
      <c r="K724" s="106" t="s">
        <v>8</v>
      </c>
      <c r="L724" s="172">
        <v>4.4642857142857152E-4</v>
      </c>
      <c r="M724" s="173" t="s">
        <v>106</v>
      </c>
      <c r="N724" s="190">
        <f>INDEX(BD_Seguimiento_OAP_2019!$AH$3:$AS$294,MATCH(Revisión_Avance_Periodo!$I724,BD_Seguimiento_OAP_2019!$L$3:$L$294,0),MATCH(Revisión_Avance_Periodo!$M724,BD_Seguimiento_OAP_2019!$AH$2:$AS$2,0))</f>
        <v>4</v>
      </c>
      <c r="O724" s="190">
        <f>INDEX(BD_Seguimiento_OAP_2019!$AV$3:$BG$294,MATCH(Revisión_Avance_Periodo!$I724,BD_Seguimiento_OAP_2019!$L$3:$L$294,0),MATCH(Revisión_Avance_Periodo!$M724,BD_Seguimiento_OAP_2019!$AV$2:$BG$2,0))</f>
        <v>4</v>
      </c>
      <c r="P724" s="189">
        <f t="shared" si="136"/>
        <v>1</v>
      </c>
      <c r="Q724" s="173" t="str">
        <f>VLOOKUP(P724,Tabla_Indicador_Gestion4[#All],3,TRUE)</f>
        <v>Culminada</v>
      </c>
      <c r="R724" s="229">
        <f>SUBTOTAL(9,$N$722:$N724)</f>
        <v>8</v>
      </c>
      <c r="S724" s="230">
        <f>SUBTOTAL(9,$O$722:$O724)</f>
        <v>8</v>
      </c>
      <c r="T724" s="231">
        <f>IFERROR(+Revisión_Avance_Periodo!$S724/Revisión_Avance_Periodo!$R724,0)</f>
        <v>1</v>
      </c>
      <c r="U724" s="184"/>
      <c r="V724" s="185"/>
      <c r="W724" s="183"/>
      <c r="X724" s="183"/>
      <c r="Y724" s="183"/>
      <c r="Z724" s="186"/>
      <c r="AA724" s="187"/>
    </row>
    <row r="725" spans="1:27" x14ac:dyDescent="0.25">
      <c r="A725" s="94">
        <v>61</v>
      </c>
      <c r="B725" s="96" t="str">
        <f>CONCATENATE(Revisión_Avance_Periodo!$C725,";",Revisión_Avance_Periodo!$E725,";",Revisión_Avance_Periodo!$I725)</f>
        <v>OE1;PR_10;ACT_186</v>
      </c>
      <c r="C725" s="180" t="s">
        <v>9</v>
      </c>
      <c r="D725" s="181" t="str">
        <f>VLOOKUP(Revisión_Avance_Periodo!$C725,Componentes_BD!$F$1:$G$5,2,FALSE)</f>
        <v>Fortalecer la Vigilancia.</v>
      </c>
      <c r="E725" s="119" t="s">
        <v>12</v>
      </c>
      <c r="F725" s="95">
        <v>2</v>
      </c>
      <c r="G725" s="95" t="str">
        <f>VLOOKUP(Revisión_Avance_Periodo!$A725,BD_Seguimiento_OAP_2019!$A$2:$G$294,7,FALSE)</f>
        <v>PAI</v>
      </c>
      <c r="H725" s="95" t="str">
        <f>VLOOKUP(Revisión_Avance_Periodo!$A725,BD_Seguimiento_OAP_2019!$A$2:$J$294,10,FALSE)</f>
        <v>PAI_01 - Operacional</v>
      </c>
      <c r="I725" s="95" t="s">
        <v>702</v>
      </c>
      <c r="J725" s="95" t="str">
        <f>VLOOKUP(Revisión_Avance_Periodo!$I725,BD_Seguimiento_OAP_2019!$L:$M,2,FALSE)</f>
        <v>Implementar Modelo Integrado de Planeción y Gestión - Mipg en cada una de sus 7 dimensiones según corresponda</v>
      </c>
      <c r="K725" s="119" t="s">
        <v>8</v>
      </c>
      <c r="L725" s="172">
        <v>4.4642857142857152E-4</v>
      </c>
      <c r="M725" s="182" t="s">
        <v>107</v>
      </c>
      <c r="N725" s="190">
        <f>INDEX(BD_Seguimiento_OAP_2019!$AH$3:$AS$294,MATCH(Revisión_Avance_Periodo!$I725,BD_Seguimiento_OAP_2019!$L$3:$L$294,0),MATCH(Revisión_Avance_Periodo!$M725,BD_Seguimiento_OAP_2019!$AH$2:$AS$2,0))</f>
        <v>3</v>
      </c>
      <c r="O725" s="190">
        <f>INDEX(BD_Seguimiento_OAP_2019!$AV$3:$BG$294,MATCH(Revisión_Avance_Periodo!$I725,BD_Seguimiento_OAP_2019!$L$3:$L$294,0),MATCH(Revisión_Avance_Periodo!$M725,BD_Seguimiento_OAP_2019!$AV$2:$BG$2,0))</f>
        <v>3</v>
      </c>
      <c r="P725" s="188">
        <f t="shared" si="136"/>
        <v>1</v>
      </c>
      <c r="Q725" s="182" t="str">
        <f>VLOOKUP(P725,Tabla_Indicador_Gestion4[#All],3,TRUE)</f>
        <v>Culminada</v>
      </c>
      <c r="R725" s="229">
        <f>SUBTOTAL(9,$N$722:$N725)</f>
        <v>11</v>
      </c>
      <c r="S725" s="230">
        <f>SUBTOTAL(9,$O$722:$O725)</f>
        <v>11</v>
      </c>
      <c r="T725" s="231">
        <f>IFERROR(+Revisión_Avance_Periodo!$S725/Revisión_Avance_Periodo!$R725,0)</f>
        <v>1</v>
      </c>
      <c r="U725" s="184"/>
      <c r="V725" s="185"/>
      <c r="W725" s="183"/>
      <c r="X725" s="183"/>
      <c r="Y725" s="183"/>
      <c r="Z725" s="186"/>
      <c r="AA725" s="187"/>
    </row>
    <row r="726" spans="1:27" x14ac:dyDescent="0.25">
      <c r="A726" s="88">
        <v>61</v>
      </c>
      <c r="B726" s="91" t="str">
        <f>CONCATENATE(Revisión_Avance_Periodo!$C726,";",Revisión_Avance_Periodo!$E726,";",Revisión_Avance_Periodo!$I726)</f>
        <v>OE1;PR_10;ACT_186</v>
      </c>
      <c r="C726" s="170" t="s">
        <v>9</v>
      </c>
      <c r="D726" s="171" t="str">
        <f>VLOOKUP(Revisión_Avance_Periodo!$C726,Componentes_BD!$F$1:$G$5,2,FALSE)</f>
        <v>Fortalecer la Vigilancia.</v>
      </c>
      <c r="E726" s="106" t="s">
        <v>12</v>
      </c>
      <c r="F726" s="89">
        <v>2</v>
      </c>
      <c r="G726" s="89" t="str">
        <f>VLOOKUP(Revisión_Avance_Periodo!$A726,BD_Seguimiento_OAP_2019!$A$2:$G$294,7,FALSE)</f>
        <v>PAI</v>
      </c>
      <c r="H726" s="89" t="str">
        <f>VLOOKUP(Revisión_Avance_Periodo!$A726,BD_Seguimiento_OAP_2019!$A$2:$J$294,10,FALSE)</f>
        <v>PAI_01 - Operacional</v>
      </c>
      <c r="I726" s="89" t="s">
        <v>702</v>
      </c>
      <c r="J726" s="89" t="str">
        <f>VLOOKUP(Revisión_Avance_Periodo!$I726,BD_Seguimiento_OAP_2019!$L:$M,2,FALSE)</f>
        <v>Implementar Modelo Integrado de Planeción y Gestión - Mipg en cada una de sus 7 dimensiones según corresponda</v>
      </c>
      <c r="K726" s="106" t="s">
        <v>8</v>
      </c>
      <c r="L726" s="172">
        <v>4.4642857142857152E-4</v>
      </c>
      <c r="M726" s="173" t="s">
        <v>108</v>
      </c>
      <c r="N726" s="190">
        <f>INDEX(BD_Seguimiento_OAP_2019!$AH$3:$AS$294,MATCH(Revisión_Avance_Periodo!$I726,BD_Seguimiento_OAP_2019!$L$3:$L$294,0),MATCH(Revisión_Avance_Periodo!$M726,BD_Seguimiento_OAP_2019!$AH$2:$AS$2,0))</f>
        <v>0</v>
      </c>
      <c r="O726" s="190">
        <f>INDEX(BD_Seguimiento_OAP_2019!$AV$3:$BG$294,MATCH(Revisión_Avance_Periodo!$I726,BD_Seguimiento_OAP_2019!$L$3:$L$294,0),MATCH(Revisión_Avance_Periodo!$M726,BD_Seguimiento_OAP_2019!$AV$2:$BG$2,0))</f>
        <v>0</v>
      </c>
      <c r="P726" s="175">
        <f>IFERROR((O726/N726),0)</f>
        <v>0</v>
      </c>
      <c r="Q726" s="173" t="str">
        <f>VLOOKUP(P726,Tabla_Indicador_Gestion4[#All],3,TRUE)</f>
        <v>Por Ejecutar</v>
      </c>
      <c r="R726" s="229">
        <f>SUBTOTAL(9,$N$722:$N726)</f>
        <v>11</v>
      </c>
      <c r="S726" s="230">
        <f>SUBTOTAL(9,$O$722:$O726)</f>
        <v>11</v>
      </c>
      <c r="T726" s="231">
        <f>IFERROR(+Revisión_Avance_Periodo!$S726/Revisión_Avance_Periodo!$R726,0)</f>
        <v>1</v>
      </c>
      <c r="U726" s="184"/>
      <c r="V726" s="185"/>
      <c r="W726" s="183"/>
      <c r="X726" s="183"/>
      <c r="Y726" s="183"/>
      <c r="Z726" s="186"/>
      <c r="AA726" s="187"/>
    </row>
    <row r="727" spans="1:27" x14ac:dyDescent="0.25">
      <c r="A727" s="94">
        <v>61</v>
      </c>
      <c r="B727" s="96" t="str">
        <f>CONCATENATE(Revisión_Avance_Periodo!$C727,";",Revisión_Avance_Periodo!$E727,";",Revisión_Avance_Periodo!$I727)</f>
        <v>OE1;PR_10;ACT_186</v>
      </c>
      <c r="C727" s="180" t="s">
        <v>9</v>
      </c>
      <c r="D727" s="181" t="str">
        <f>VLOOKUP(Revisión_Avance_Periodo!$C727,Componentes_BD!$F$1:$G$5,2,FALSE)</f>
        <v>Fortalecer la Vigilancia.</v>
      </c>
      <c r="E727" s="119" t="s">
        <v>12</v>
      </c>
      <c r="F727" s="95">
        <v>2</v>
      </c>
      <c r="G727" s="95" t="str">
        <f>VLOOKUP(Revisión_Avance_Periodo!$A727,BD_Seguimiento_OAP_2019!$A$2:$G$294,7,FALSE)</f>
        <v>PAI</v>
      </c>
      <c r="H727" s="95" t="str">
        <f>VLOOKUP(Revisión_Avance_Periodo!$A727,BD_Seguimiento_OAP_2019!$A$2:$J$294,10,FALSE)</f>
        <v>PAI_01 - Operacional</v>
      </c>
      <c r="I727" s="95" t="s">
        <v>702</v>
      </c>
      <c r="J727" s="95" t="str">
        <f>VLOOKUP(Revisión_Avance_Periodo!$I727,BD_Seguimiento_OAP_2019!$L:$M,2,FALSE)</f>
        <v>Implementar Modelo Integrado de Planeción y Gestión - Mipg en cada una de sus 7 dimensiones según corresponda</v>
      </c>
      <c r="K727" s="119" t="s">
        <v>8</v>
      </c>
      <c r="L727" s="172">
        <v>4.4642857142857152E-4</v>
      </c>
      <c r="M727" s="182" t="s">
        <v>109</v>
      </c>
      <c r="N727" s="190">
        <f>INDEX(BD_Seguimiento_OAP_2019!$AH$3:$AS$294,MATCH(Revisión_Avance_Periodo!$I727,BD_Seguimiento_OAP_2019!$L$3:$L$294,0),MATCH(Revisión_Avance_Periodo!$M727,BD_Seguimiento_OAP_2019!$AH$2:$AS$2,0))</f>
        <v>5</v>
      </c>
      <c r="O727" s="190">
        <f>INDEX(BD_Seguimiento_OAP_2019!$AV$3:$BG$294,MATCH(Revisión_Avance_Periodo!$I727,BD_Seguimiento_OAP_2019!$L$3:$L$294,0),MATCH(Revisión_Avance_Periodo!$M727,BD_Seguimiento_OAP_2019!$AV$2:$BG$2,0))</f>
        <v>5</v>
      </c>
      <c r="P727" s="188">
        <f t="shared" si="136"/>
        <v>1</v>
      </c>
      <c r="Q727" s="182" t="str">
        <f>VLOOKUP(P727,Tabla_Indicador_Gestion4[#All],3,TRUE)</f>
        <v>Culminada</v>
      </c>
      <c r="R727" s="229">
        <f>SUBTOTAL(9,$N$722:$N727)</f>
        <v>16</v>
      </c>
      <c r="S727" s="230">
        <f>SUBTOTAL(9,$O$722:$O727)</f>
        <v>16</v>
      </c>
      <c r="T727" s="231">
        <f>IFERROR(+Revisión_Avance_Periodo!$S727/Revisión_Avance_Periodo!$R727,0)</f>
        <v>1</v>
      </c>
      <c r="U727" s="184"/>
      <c r="V727" s="185"/>
      <c r="W727" s="183"/>
      <c r="X727" s="183"/>
      <c r="Y727" s="183"/>
      <c r="Z727" s="186"/>
      <c r="AA727" s="187"/>
    </row>
    <row r="728" spans="1:27" x14ac:dyDescent="0.25">
      <c r="A728" s="88">
        <v>61</v>
      </c>
      <c r="B728" s="91" t="str">
        <f>CONCATENATE(Revisión_Avance_Periodo!$C728,";",Revisión_Avance_Periodo!$E728,";",Revisión_Avance_Periodo!$I728)</f>
        <v>OE1;PR_10;ACT_186</v>
      </c>
      <c r="C728" s="170" t="s">
        <v>9</v>
      </c>
      <c r="D728" s="171" t="str">
        <f>VLOOKUP(Revisión_Avance_Periodo!$C728,Componentes_BD!$F$1:$G$5,2,FALSE)</f>
        <v>Fortalecer la Vigilancia.</v>
      </c>
      <c r="E728" s="106" t="s">
        <v>12</v>
      </c>
      <c r="F728" s="89">
        <v>2</v>
      </c>
      <c r="G728" s="89" t="str">
        <f>VLOOKUP(Revisión_Avance_Periodo!$A728,BD_Seguimiento_OAP_2019!$A$2:$G$294,7,FALSE)</f>
        <v>PAI</v>
      </c>
      <c r="H728" s="89" t="str">
        <f>VLOOKUP(Revisión_Avance_Periodo!$A728,BD_Seguimiento_OAP_2019!$A$2:$J$294,10,FALSE)</f>
        <v>PAI_01 - Operacional</v>
      </c>
      <c r="I728" s="89" t="s">
        <v>702</v>
      </c>
      <c r="J728" s="89" t="str">
        <f>VLOOKUP(Revisión_Avance_Periodo!$I728,BD_Seguimiento_OAP_2019!$L:$M,2,FALSE)</f>
        <v>Implementar Modelo Integrado de Planeción y Gestión - Mipg en cada una de sus 7 dimensiones según corresponda</v>
      </c>
      <c r="K728" s="106" t="s">
        <v>8</v>
      </c>
      <c r="L728" s="172">
        <v>4.4642857142857152E-4</v>
      </c>
      <c r="M728" s="173" t="s">
        <v>110</v>
      </c>
      <c r="N728" s="190">
        <f>INDEX(BD_Seguimiento_OAP_2019!$AH$3:$AS$294,MATCH(Revisión_Avance_Periodo!$I728,BD_Seguimiento_OAP_2019!$L$3:$L$294,0),MATCH(Revisión_Avance_Periodo!$M728,BD_Seguimiento_OAP_2019!$AH$2:$AS$2,0))</f>
        <v>0</v>
      </c>
      <c r="O728" s="190">
        <f>INDEX(BD_Seguimiento_OAP_2019!$AV$3:$BG$294,MATCH(Revisión_Avance_Periodo!$I728,BD_Seguimiento_OAP_2019!$L$3:$L$294,0),MATCH(Revisión_Avance_Periodo!$M728,BD_Seguimiento_OAP_2019!$AV$2:$BG$2,0))</f>
        <v>0</v>
      </c>
      <c r="P728" s="175">
        <f t="shared" ref="P728:P738" si="140">IFERROR((O728/N728),0)</f>
        <v>0</v>
      </c>
      <c r="Q728" s="173" t="str">
        <f>VLOOKUP(P728,Tabla_Indicador_Gestion4[#All],3,TRUE)</f>
        <v>Por Ejecutar</v>
      </c>
      <c r="R728" s="229">
        <f>SUBTOTAL(9,$N$722:$N728)</f>
        <v>16</v>
      </c>
      <c r="S728" s="230">
        <f>SUBTOTAL(9,$O$722:$O728)</f>
        <v>16</v>
      </c>
      <c r="T728" s="231">
        <f>IFERROR(+Revisión_Avance_Periodo!$S728/Revisión_Avance_Periodo!$R728,0)</f>
        <v>1</v>
      </c>
      <c r="U728" s="184"/>
      <c r="V728" s="185"/>
      <c r="W728" s="183"/>
      <c r="X728" s="183"/>
      <c r="Y728" s="183"/>
      <c r="Z728" s="186"/>
      <c r="AA728" s="187"/>
    </row>
    <row r="729" spans="1:27" x14ac:dyDescent="0.25">
      <c r="A729" s="94">
        <v>61</v>
      </c>
      <c r="B729" s="96" t="str">
        <f>CONCATENATE(Revisión_Avance_Periodo!$C729,";",Revisión_Avance_Periodo!$E729,";",Revisión_Avance_Periodo!$I729)</f>
        <v>OE1;PR_10;ACT_186</v>
      </c>
      <c r="C729" s="180" t="s">
        <v>9</v>
      </c>
      <c r="D729" s="181" t="str">
        <f>VLOOKUP(Revisión_Avance_Periodo!$C729,Componentes_BD!$F$1:$G$5,2,FALSE)</f>
        <v>Fortalecer la Vigilancia.</v>
      </c>
      <c r="E729" s="119" t="s">
        <v>12</v>
      </c>
      <c r="F729" s="95">
        <v>2</v>
      </c>
      <c r="G729" s="95" t="str">
        <f>VLOOKUP(Revisión_Avance_Periodo!$A729,BD_Seguimiento_OAP_2019!$A$2:$G$294,7,FALSE)</f>
        <v>PAI</v>
      </c>
      <c r="H729" s="95" t="str">
        <f>VLOOKUP(Revisión_Avance_Periodo!$A729,BD_Seguimiento_OAP_2019!$A$2:$J$294,10,FALSE)</f>
        <v>PAI_01 - Operacional</v>
      </c>
      <c r="I729" s="95" t="s">
        <v>702</v>
      </c>
      <c r="J729" s="95" t="str">
        <f>VLOOKUP(Revisión_Avance_Periodo!$I729,BD_Seguimiento_OAP_2019!$L:$M,2,FALSE)</f>
        <v>Implementar Modelo Integrado de Planeción y Gestión - Mipg en cada una de sus 7 dimensiones según corresponda</v>
      </c>
      <c r="K729" s="119" t="s">
        <v>8</v>
      </c>
      <c r="L729" s="172">
        <v>4.4642857142857152E-4</v>
      </c>
      <c r="M729" s="182" t="s">
        <v>111</v>
      </c>
      <c r="N729" s="190">
        <f>INDEX(BD_Seguimiento_OAP_2019!$AH$3:$AS$294,MATCH(Revisión_Avance_Periodo!$I729,BD_Seguimiento_OAP_2019!$L$3:$L$294,0),MATCH(Revisión_Avance_Periodo!$M729,BD_Seguimiento_OAP_2019!$AH$2:$AS$2,0))</f>
        <v>0</v>
      </c>
      <c r="O729" s="190">
        <f>INDEX(BD_Seguimiento_OAP_2019!$AV$3:$BG$294,MATCH(Revisión_Avance_Periodo!$I729,BD_Seguimiento_OAP_2019!$L$3:$L$294,0),MATCH(Revisión_Avance_Periodo!$M729,BD_Seguimiento_OAP_2019!$AV$2:$BG$2,0))</f>
        <v>0</v>
      </c>
      <c r="P729" s="175">
        <f t="shared" si="140"/>
        <v>0</v>
      </c>
      <c r="Q729" s="182" t="str">
        <f>VLOOKUP(P729,Tabla_Indicador_Gestion4[#All],3,TRUE)</f>
        <v>Por Ejecutar</v>
      </c>
      <c r="R729" s="229">
        <f>SUBTOTAL(9,$N$722:$N729)</f>
        <v>16</v>
      </c>
      <c r="S729" s="230">
        <f>SUBTOTAL(9,$O$722:$O729)</f>
        <v>16</v>
      </c>
      <c r="T729" s="231">
        <f>IFERROR(+Revisión_Avance_Periodo!$S729/Revisión_Avance_Periodo!$R729,0)</f>
        <v>1</v>
      </c>
      <c r="U729" s="184"/>
      <c r="V729" s="185"/>
      <c r="W729" s="183"/>
      <c r="X729" s="183"/>
      <c r="Y729" s="183"/>
      <c r="Z729" s="186"/>
      <c r="AA729" s="187"/>
    </row>
    <row r="730" spans="1:27" x14ac:dyDescent="0.25">
      <c r="A730" s="88">
        <v>61</v>
      </c>
      <c r="B730" s="91" t="str">
        <f>CONCATENATE(Revisión_Avance_Periodo!$C730,";",Revisión_Avance_Periodo!$E730,";",Revisión_Avance_Periodo!$I730)</f>
        <v>OE1;PR_10;ACT_186</v>
      </c>
      <c r="C730" s="170" t="s">
        <v>9</v>
      </c>
      <c r="D730" s="171" t="str">
        <f>VLOOKUP(Revisión_Avance_Periodo!$C730,Componentes_BD!$F$1:$G$5,2,FALSE)</f>
        <v>Fortalecer la Vigilancia.</v>
      </c>
      <c r="E730" s="106" t="s">
        <v>12</v>
      </c>
      <c r="F730" s="89">
        <v>2</v>
      </c>
      <c r="G730" s="89" t="str">
        <f>VLOOKUP(Revisión_Avance_Periodo!$A730,BD_Seguimiento_OAP_2019!$A$2:$G$294,7,FALSE)</f>
        <v>PAI</v>
      </c>
      <c r="H730" s="89" t="str">
        <f>VLOOKUP(Revisión_Avance_Periodo!$A730,BD_Seguimiento_OAP_2019!$A$2:$J$294,10,FALSE)</f>
        <v>PAI_01 - Operacional</v>
      </c>
      <c r="I730" s="89" t="s">
        <v>702</v>
      </c>
      <c r="J730" s="89" t="str">
        <f>VLOOKUP(Revisión_Avance_Periodo!$I730,BD_Seguimiento_OAP_2019!$L:$M,2,FALSE)</f>
        <v>Implementar Modelo Integrado de Planeción y Gestión - Mipg en cada una de sus 7 dimensiones según corresponda</v>
      </c>
      <c r="K730" s="106" t="s">
        <v>8</v>
      </c>
      <c r="L730" s="172">
        <v>4.4642857142857152E-4</v>
      </c>
      <c r="M730" s="173" t="s">
        <v>112</v>
      </c>
      <c r="N730" s="190">
        <f>INDEX(BD_Seguimiento_OAP_2019!$AH$3:$AS$294,MATCH(Revisión_Avance_Periodo!$I730,BD_Seguimiento_OAP_2019!$L$3:$L$294,0),MATCH(Revisión_Avance_Periodo!$M730,BD_Seguimiento_OAP_2019!$AH$2:$AS$2,0))</f>
        <v>0</v>
      </c>
      <c r="O730" s="190">
        <f>INDEX(BD_Seguimiento_OAP_2019!$AV$3:$BG$294,MATCH(Revisión_Avance_Periodo!$I730,BD_Seguimiento_OAP_2019!$L$3:$L$294,0),MATCH(Revisión_Avance_Periodo!$M730,BD_Seguimiento_OAP_2019!$AV$2:$BG$2,0))</f>
        <v>0</v>
      </c>
      <c r="P730" s="175">
        <f t="shared" si="140"/>
        <v>0</v>
      </c>
      <c r="Q730" s="173" t="str">
        <f>VLOOKUP(P730,Tabla_Indicador_Gestion4[#All],3,TRUE)</f>
        <v>Por Ejecutar</v>
      </c>
      <c r="R730" s="229">
        <f>SUBTOTAL(9,$N$722:$N730)</f>
        <v>16</v>
      </c>
      <c r="S730" s="230">
        <f>SUBTOTAL(9,$O$722:$O730)</f>
        <v>16</v>
      </c>
      <c r="T730" s="231">
        <f>IFERROR(+Revisión_Avance_Periodo!$S730/Revisión_Avance_Periodo!$R730,0)</f>
        <v>1</v>
      </c>
      <c r="U730" s="184"/>
      <c r="V730" s="185"/>
      <c r="W730" s="183"/>
      <c r="X730" s="183"/>
      <c r="Y730" s="183"/>
      <c r="Z730" s="186"/>
      <c r="AA730" s="187"/>
    </row>
    <row r="731" spans="1:27" x14ac:dyDescent="0.25">
      <c r="A731" s="94">
        <v>61</v>
      </c>
      <c r="B731" s="96" t="str">
        <f>CONCATENATE(Revisión_Avance_Periodo!$C731,";",Revisión_Avance_Periodo!$E731,";",Revisión_Avance_Periodo!$I731)</f>
        <v>OE1;PR_10;ACT_186</v>
      </c>
      <c r="C731" s="180" t="s">
        <v>9</v>
      </c>
      <c r="D731" s="181" t="str">
        <f>VLOOKUP(Revisión_Avance_Periodo!$C731,Componentes_BD!$F$1:$G$5,2,FALSE)</f>
        <v>Fortalecer la Vigilancia.</v>
      </c>
      <c r="E731" s="119" t="s">
        <v>12</v>
      </c>
      <c r="F731" s="95">
        <v>2</v>
      </c>
      <c r="G731" s="95" t="str">
        <f>VLOOKUP(Revisión_Avance_Periodo!$A731,BD_Seguimiento_OAP_2019!$A$2:$G$294,7,FALSE)</f>
        <v>PAI</v>
      </c>
      <c r="H731" s="95" t="str">
        <f>VLOOKUP(Revisión_Avance_Periodo!$A731,BD_Seguimiento_OAP_2019!$A$2:$J$294,10,FALSE)</f>
        <v>PAI_01 - Operacional</v>
      </c>
      <c r="I731" s="95" t="s">
        <v>702</v>
      </c>
      <c r="J731" s="95" t="str">
        <f>VLOOKUP(Revisión_Avance_Periodo!$I731,BD_Seguimiento_OAP_2019!$L:$M,2,FALSE)</f>
        <v>Implementar Modelo Integrado de Planeción y Gestión - Mipg en cada una de sus 7 dimensiones según corresponda</v>
      </c>
      <c r="K731" s="119" t="s">
        <v>8</v>
      </c>
      <c r="L731" s="172">
        <v>4.4642857142857152E-4</v>
      </c>
      <c r="M731" s="182" t="s">
        <v>113</v>
      </c>
      <c r="N731" s="190">
        <f>INDEX(BD_Seguimiento_OAP_2019!$AH$3:$AS$294,MATCH(Revisión_Avance_Periodo!$I731,BD_Seguimiento_OAP_2019!$L$3:$L$294,0),MATCH(Revisión_Avance_Periodo!$M731,BD_Seguimiento_OAP_2019!$AH$2:$AS$2,0))</f>
        <v>0</v>
      </c>
      <c r="O731" s="190">
        <f>INDEX(BD_Seguimiento_OAP_2019!$AV$3:$BG$294,MATCH(Revisión_Avance_Periodo!$I731,BD_Seguimiento_OAP_2019!$L$3:$L$294,0),MATCH(Revisión_Avance_Periodo!$M731,BD_Seguimiento_OAP_2019!$AV$2:$BG$2,0))</f>
        <v>0</v>
      </c>
      <c r="P731" s="175">
        <f t="shared" si="140"/>
        <v>0</v>
      </c>
      <c r="Q731" s="182" t="str">
        <f>VLOOKUP(P731,Tabla_Indicador_Gestion4[#All],3,TRUE)</f>
        <v>Por Ejecutar</v>
      </c>
      <c r="R731" s="229">
        <f>SUBTOTAL(9,$N$722:$N731)</f>
        <v>16</v>
      </c>
      <c r="S731" s="230">
        <f>SUBTOTAL(9,$O$722:$O731)</f>
        <v>16</v>
      </c>
      <c r="T731" s="231">
        <f>IFERROR(+Revisión_Avance_Periodo!$S731/Revisión_Avance_Periodo!$R731,0)</f>
        <v>1</v>
      </c>
      <c r="U731" s="184"/>
      <c r="V731" s="185"/>
      <c r="W731" s="183"/>
      <c r="X731" s="183"/>
      <c r="Y731" s="183"/>
      <c r="Z731" s="186"/>
      <c r="AA731" s="187"/>
    </row>
    <row r="732" spans="1:27" x14ac:dyDescent="0.25">
      <c r="A732" s="88">
        <v>61</v>
      </c>
      <c r="B732" s="91" t="str">
        <f>CONCATENATE(Revisión_Avance_Periodo!$C732,";",Revisión_Avance_Periodo!$E732,";",Revisión_Avance_Periodo!$I732)</f>
        <v>OE1;PR_10;ACT_186</v>
      </c>
      <c r="C732" s="170" t="s">
        <v>9</v>
      </c>
      <c r="D732" s="171" t="str">
        <f>VLOOKUP(Revisión_Avance_Periodo!$C732,Componentes_BD!$F$1:$G$5,2,FALSE)</f>
        <v>Fortalecer la Vigilancia.</v>
      </c>
      <c r="E732" s="106" t="s">
        <v>12</v>
      </c>
      <c r="F732" s="89">
        <v>2</v>
      </c>
      <c r="G732" s="89" t="str">
        <f>VLOOKUP(Revisión_Avance_Periodo!$A732,BD_Seguimiento_OAP_2019!$A$2:$G$294,7,FALSE)</f>
        <v>PAI</v>
      </c>
      <c r="H732" s="89" t="str">
        <f>VLOOKUP(Revisión_Avance_Periodo!$A732,BD_Seguimiento_OAP_2019!$A$2:$J$294,10,FALSE)</f>
        <v>PAI_01 - Operacional</v>
      </c>
      <c r="I732" s="89" t="s">
        <v>702</v>
      </c>
      <c r="J732" s="89" t="str">
        <f>VLOOKUP(Revisión_Avance_Periodo!$I732,BD_Seguimiento_OAP_2019!$L:$M,2,FALSE)</f>
        <v>Implementar Modelo Integrado de Planeción y Gestión - Mipg en cada una de sus 7 dimensiones según corresponda</v>
      </c>
      <c r="K732" s="106" t="s">
        <v>8</v>
      </c>
      <c r="L732" s="172">
        <v>4.4642857142857152E-4</v>
      </c>
      <c r="M732" s="173" t="s">
        <v>114</v>
      </c>
      <c r="N732" s="190">
        <f>INDEX(BD_Seguimiento_OAP_2019!$AH$3:$AS$294,MATCH(Revisión_Avance_Periodo!$I732,BD_Seguimiento_OAP_2019!$L$3:$L$294,0),MATCH(Revisión_Avance_Periodo!$M732,BD_Seguimiento_OAP_2019!$AH$2:$AS$2,0))</f>
        <v>0</v>
      </c>
      <c r="O732" s="190">
        <f>INDEX(BD_Seguimiento_OAP_2019!$AV$3:$BG$294,MATCH(Revisión_Avance_Periodo!$I732,BD_Seguimiento_OAP_2019!$L$3:$L$294,0),MATCH(Revisión_Avance_Periodo!$M732,BD_Seguimiento_OAP_2019!$AV$2:$BG$2,0))</f>
        <v>0</v>
      </c>
      <c r="P732" s="175">
        <f t="shared" si="140"/>
        <v>0</v>
      </c>
      <c r="Q732" s="173" t="str">
        <f>VLOOKUP(P732,Tabla_Indicador_Gestion4[#All],3,TRUE)</f>
        <v>Por Ejecutar</v>
      </c>
      <c r="R732" s="229">
        <f>SUBTOTAL(9,$N$722:$N732)</f>
        <v>16</v>
      </c>
      <c r="S732" s="230">
        <f>SUBTOTAL(9,$O$722:$O732)</f>
        <v>16</v>
      </c>
      <c r="T732" s="231">
        <f>IFERROR(+Revisión_Avance_Periodo!$S732/Revisión_Avance_Periodo!$R732,0)</f>
        <v>1</v>
      </c>
      <c r="U732" s="184"/>
      <c r="V732" s="185"/>
      <c r="W732" s="183"/>
      <c r="X732" s="183"/>
      <c r="Y732" s="183"/>
      <c r="Z732" s="186"/>
      <c r="AA732" s="187"/>
    </row>
    <row r="733" spans="1:27" ht="15.75" thickBot="1" x14ac:dyDescent="0.3">
      <c r="A733" s="94">
        <v>61</v>
      </c>
      <c r="B733" s="96" t="str">
        <f>CONCATENATE(Revisión_Avance_Periodo!$C733,";",Revisión_Avance_Periodo!$E733,";",Revisión_Avance_Periodo!$I733)</f>
        <v>OE1;PR_10;ACT_186</v>
      </c>
      <c r="C733" s="180" t="s">
        <v>9</v>
      </c>
      <c r="D733" s="181" t="str">
        <f>VLOOKUP(Revisión_Avance_Periodo!$C733,Componentes_BD!$F$1:$G$5,2,FALSE)</f>
        <v>Fortalecer la Vigilancia.</v>
      </c>
      <c r="E733" s="119" t="s">
        <v>12</v>
      </c>
      <c r="F733" s="95">
        <v>2</v>
      </c>
      <c r="G733" s="95" t="str">
        <f>VLOOKUP(Revisión_Avance_Periodo!$A733,BD_Seguimiento_OAP_2019!$A$2:$G$294,7,FALSE)</f>
        <v>PAI</v>
      </c>
      <c r="H733" s="95" t="str">
        <f>VLOOKUP(Revisión_Avance_Periodo!$A733,BD_Seguimiento_OAP_2019!$A$2:$J$294,10,FALSE)</f>
        <v>PAI_01 - Operacional</v>
      </c>
      <c r="I733" s="95" t="s">
        <v>702</v>
      </c>
      <c r="J733" s="95" t="str">
        <f>VLOOKUP(Revisión_Avance_Periodo!$I733,BD_Seguimiento_OAP_2019!$L:$M,2,FALSE)</f>
        <v>Implementar Modelo Integrado de Planeción y Gestión - Mipg en cada una de sus 7 dimensiones según corresponda</v>
      </c>
      <c r="K733" s="119" t="s">
        <v>8</v>
      </c>
      <c r="L733" s="172">
        <v>4.4642857142857152E-4</v>
      </c>
      <c r="M733" s="182" t="s">
        <v>115</v>
      </c>
      <c r="N733" s="190">
        <f>INDEX(BD_Seguimiento_OAP_2019!$AH$3:$AS$294,MATCH(Revisión_Avance_Periodo!$I733,BD_Seguimiento_OAP_2019!$L$3:$L$294,0),MATCH(Revisión_Avance_Periodo!$M733,BD_Seguimiento_OAP_2019!$AH$2:$AS$2,0))</f>
        <v>0</v>
      </c>
      <c r="O733" s="190">
        <f>INDEX(BD_Seguimiento_OAP_2019!$AV$3:$BG$294,MATCH(Revisión_Avance_Periodo!$I733,BD_Seguimiento_OAP_2019!$L$3:$L$294,0),MATCH(Revisión_Avance_Periodo!$M733,BD_Seguimiento_OAP_2019!$AV$2:$BG$2,0))</f>
        <v>0</v>
      </c>
      <c r="P733" s="175">
        <f t="shared" si="140"/>
        <v>0</v>
      </c>
      <c r="Q733" s="182" t="str">
        <f>VLOOKUP(P733,Tabla_Indicador_Gestion4[#All],3,TRUE)</f>
        <v>Por Ejecutar</v>
      </c>
      <c r="R733" s="229">
        <f>SUBTOTAL(9,$N$722:$N733)</f>
        <v>16</v>
      </c>
      <c r="S733" s="230">
        <f>SUBTOTAL(9,$O$722:$O733)</f>
        <v>16</v>
      </c>
      <c r="T733" s="231">
        <f>IFERROR(+Revisión_Avance_Periodo!$S733/Revisión_Avance_Periodo!$R733,0)</f>
        <v>1</v>
      </c>
      <c r="U733" s="184"/>
      <c r="V733" s="185"/>
      <c r="W733" s="183"/>
      <c r="X733" s="183"/>
      <c r="Y733" s="183"/>
      <c r="Z733" s="186"/>
      <c r="AA733" s="187"/>
    </row>
    <row r="734" spans="1:27" x14ac:dyDescent="0.25">
      <c r="A734" s="88">
        <v>62</v>
      </c>
      <c r="B734" s="91" t="str">
        <f>CONCATENATE(Revisión_Avance_Periodo!$C734,";",Revisión_Avance_Periodo!$E734,";",Revisión_Avance_Periodo!$I734)</f>
        <v>OE1;PR_10;ACT_154</v>
      </c>
      <c r="C734" s="170" t="s">
        <v>9</v>
      </c>
      <c r="D734" s="171" t="str">
        <f>VLOOKUP(Revisión_Avance_Periodo!$C734,Componentes_BD!$F$1:$G$5,2,FALSE)</f>
        <v>Fortalecer la Vigilancia.</v>
      </c>
      <c r="E734" s="106" t="s">
        <v>12</v>
      </c>
      <c r="F734" s="89">
        <v>2</v>
      </c>
      <c r="G734" s="89" t="str">
        <f>VLOOKUP(Revisión_Avance_Periodo!$A734,BD_Seguimiento_OAP_2019!$A$2:$G$294,7,FALSE)</f>
        <v>PAI</v>
      </c>
      <c r="H734" s="89" t="str">
        <f>VLOOKUP(Revisión_Avance_Periodo!$A734,BD_Seguimiento_OAP_2019!$A$2:$J$294,10,FALSE)</f>
        <v>PAI_01 - Operacional</v>
      </c>
      <c r="I734" s="89" t="s">
        <v>710</v>
      </c>
      <c r="J734" s="89" t="str">
        <f>VLOOKUP(Revisión_Avance_Periodo!$I734,BD_Seguimiento_OAP_2019!$L:$M,2,FALSE)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34" s="106" t="s">
        <v>8</v>
      </c>
      <c r="L734" s="172">
        <v>4.4642857142857152E-4</v>
      </c>
      <c r="M734" s="173" t="s">
        <v>104</v>
      </c>
      <c r="N734" s="190">
        <f>INDEX(BD_Seguimiento_OAP_2019!$AH$3:$AS$294,MATCH(Revisión_Avance_Periodo!$I734,BD_Seguimiento_OAP_2019!$L$3:$L$294,0),MATCH(Revisión_Avance_Periodo!$M734,BD_Seguimiento_OAP_2019!$AH$2:$AS$2,0))</f>
        <v>0</v>
      </c>
      <c r="O734" s="190">
        <f>INDEX(BD_Seguimiento_OAP_2019!$AV$3:$BG$294,MATCH(Revisión_Avance_Periodo!$I734,BD_Seguimiento_OAP_2019!$L$3:$L$294,0),MATCH(Revisión_Avance_Periodo!$M734,BD_Seguimiento_OAP_2019!$AV$2:$BG$2,0))</f>
        <v>0</v>
      </c>
      <c r="P734" s="175">
        <f t="shared" si="140"/>
        <v>0</v>
      </c>
      <c r="Q734" s="173" t="str">
        <f>VLOOKUP(P734,Tabla_Indicador_Gestion4[#All],3,TRUE)</f>
        <v>Por Ejecutar</v>
      </c>
      <c r="R734" s="232">
        <f>SUBTOTAL(9,$N$734:$N734)</f>
        <v>0</v>
      </c>
      <c r="S734" s="233">
        <f>SUBTOTAL(9,$O$734:$O734)</f>
        <v>0</v>
      </c>
      <c r="T734" s="234">
        <f>IFERROR(+Revisión_Avance_Periodo!$S734/Revisión_Avance_Periodo!$R734,0)</f>
        <v>0</v>
      </c>
      <c r="U734" s="191">
        <f>SUBTOTAL(9,N734:N745)</f>
        <v>1</v>
      </c>
      <c r="V734" s="192">
        <f>SUBTOTAL(9,O734:O745)</f>
        <v>1</v>
      </c>
      <c r="W734" s="176">
        <f t="shared" ref="W734" si="141">+V734/U734</f>
        <v>1</v>
      </c>
      <c r="X734" s="176"/>
      <c r="Y734" s="176">
        <f>100%-Revisión_Avance_Periodo!$W734</f>
        <v>0</v>
      </c>
      <c r="Z734" s="178" t="str">
        <f>VLOOKUP(W734,Tabla_Indicador_Gestion4[],3,TRUE)</f>
        <v>Culminada</v>
      </c>
      <c r="AA734" s="179">
        <f>Revisión_Avance_Periodo!$W734*Revisión_Avance_Periodo!$L734</f>
        <v>4.4642857142857152E-4</v>
      </c>
    </row>
    <row r="735" spans="1:27" x14ac:dyDescent="0.25">
      <c r="A735" s="94">
        <v>62</v>
      </c>
      <c r="B735" s="96" t="str">
        <f>CONCATENATE(Revisión_Avance_Periodo!$C735,";",Revisión_Avance_Periodo!$E735,";",Revisión_Avance_Periodo!$I735)</f>
        <v>OE1;PR_10;ACT_154</v>
      </c>
      <c r="C735" s="180" t="s">
        <v>9</v>
      </c>
      <c r="D735" s="181" t="str">
        <f>VLOOKUP(Revisión_Avance_Periodo!$C735,Componentes_BD!$F$1:$G$5,2,FALSE)</f>
        <v>Fortalecer la Vigilancia.</v>
      </c>
      <c r="E735" s="119" t="s">
        <v>12</v>
      </c>
      <c r="F735" s="95">
        <v>2</v>
      </c>
      <c r="G735" s="95" t="str">
        <f>VLOOKUP(Revisión_Avance_Periodo!$A735,BD_Seguimiento_OAP_2019!$A$2:$G$294,7,FALSE)</f>
        <v>PAI</v>
      </c>
      <c r="H735" s="95" t="str">
        <f>VLOOKUP(Revisión_Avance_Periodo!$A735,BD_Seguimiento_OAP_2019!$A$2:$J$294,10,FALSE)</f>
        <v>PAI_01 - Operacional</v>
      </c>
      <c r="I735" s="95" t="s">
        <v>710</v>
      </c>
      <c r="J735" s="95" t="str">
        <f>VLOOKUP(Revisión_Avance_Periodo!$I735,BD_Seguimiento_OAP_2019!$L:$M,2,FALSE)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35" s="119" t="s">
        <v>8</v>
      </c>
      <c r="L735" s="172">
        <v>4.4642857142857152E-4</v>
      </c>
      <c r="M735" s="182" t="s">
        <v>105</v>
      </c>
      <c r="N735" s="190">
        <f>INDEX(BD_Seguimiento_OAP_2019!$AH$3:$AS$294,MATCH(Revisión_Avance_Periodo!$I735,BD_Seguimiento_OAP_2019!$L$3:$L$294,0),MATCH(Revisión_Avance_Periodo!$M735,BD_Seguimiento_OAP_2019!$AH$2:$AS$2,0))</f>
        <v>0</v>
      </c>
      <c r="O735" s="190">
        <f>INDEX(BD_Seguimiento_OAP_2019!$AV$3:$BG$294,MATCH(Revisión_Avance_Periodo!$I735,BD_Seguimiento_OAP_2019!$L$3:$L$294,0),MATCH(Revisión_Avance_Periodo!$M735,BD_Seguimiento_OAP_2019!$AV$2:$BG$2,0))</f>
        <v>0</v>
      </c>
      <c r="P735" s="175">
        <f t="shared" si="140"/>
        <v>0</v>
      </c>
      <c r="Q735" s="182" t="str">
        <f>VLOOKUP(P735,Tabla_Indicador_Gestion4[#All],3,TRUE)</f>
        <v>Por Ejecutar</v>
      </c>
      <c r="R735" s="229">
        <f>SUBTOTAL(9,$N$734:$N735)</f>
        <v>0</v>
      </c>
      <c r="S735" s="230">
        <f>SUBTOTAL(9,$O$734:$O735)</f>
        <v>0</v>
      </c>
      <c r="T735" s="231">
        <f>IFERROR(+Revisión_Avance_Periodo!$S735/Revisión_Avance_Periodo!$R735,0)</f>
        <v>0</v>
      </c>
      <c r="U735" s="184"/>
      <c r="V735" s="185"/>
      <c r="W735" s="183"/>
      <c r="X735" s="183"/>
      <c r="Y735" s="183"/>
      <c r="Z735" s="186"/>
      <c r="AA735" s="187"/>
    </row>
    <row r="736" spans="1:27" x14ac:dyDescent="0.25">
      <c r="A736" s="88">
        <v>62</v>
      </c>
      <c r="B736" s="91" t="str">
        <f>CONCATENATE(Revisión_Avance_Periodo!$C736,";",Revisión_Avance_Periodo!$E736,";",Revisión_Avance_Periodo!$I736)</f>
        <v>OE1;PR_10;ACT_154</v>
      </c>
      <c r="C736" s="170" t="s">
        <v>9</v>
      </c>
      <c r="D736" s="171" t="str">
        <f>VLOOKUP(Revisión_Avance_Periodo!$C736,Componentes_BD!$F$1:$G$5,2,FALSE)</f>
        <v>Fortalecer la Vigilancia.</v>
      </c>
      <c r="E736" s="106" t="s">
        <v>12</v>
      </c>
      <c r="F736" s="89">
        <v>2</v>
      </c>
      <c r="G736" s="89" t="str">
        <f>VLOOKUP(Revisión_Avance_Periodo!$A736,BD_Seguimiento_OAP_2019!$A$2:$G$294,7,FALSE)</f>
        <v>PAI</v>
      </c>
      <c r="H736" s="89" t="str">
        <f>VLOOKUP(Revisión_Avance_Periodo!$A736,BD_Seguimiento_OAP_2019!$A$2:$J$294,10,FALSE)</f>
        <v>PAI_01 - Operacional</v>
      </c>
      <c r="I736" s="89" t="s">
        <v>710</v>
      </c>
      <c r="J736" s="89" t="str">
        <f>VLOOKUP(Revisión_Avance_Periodo!$I736,BD_Seguimiento_OAP_2019!$L:$M,2,FALSE)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36" s="106" t="s">
        <v>8</v>
      </c>
      <c r="L736" s="172">
        <v>4.4642857142857152E-4</v>
      </c>
      <c r="M736" s="173" t="s">
        <v>106</v>
      </c>
      <c r="N736" s="190">
        <f>INDEX(BD_Seguimiento_OAP_2019!$AH$3:$AS$294,MATCH(Revisión_Avance_Periodo!$I736,BD_Seguimiento_OAP_2019!$L$3:$L$294,0),MATCH(Revisión_Avance_Periodo!$M736,BD_Seguimiento_OAP_2019!$AH$2:$AS$2,0))</f>
        <v>0</v>
      </c>
      <c r="O736" s="190">
        <f>INDEX(BD_Seguimiento_OAP_2019!$AV$3:$BG$294,MATCH(Revisión_Avance_Periodo!$I736,BD_Seguimiento_OAP_2019!$L$3:$L$294,0),MATCH(Revisión_Avance_Periodo!$M736,BD_Seguimiento_OAP_2019!$AV$2:$BG$2,0))</f>
        <v>0</v>
      </c>
      <c r="P736" s="175">
        <f t="shared" si="140"/>
        <v>0</v>
      </c>
      <c r="Q736" s="173" t="str">
        <f>VLOOKUP(P736,Tabla_Indicador_Gestion4[#All],3,TRUE)</f>
        <v>Por Ejecutar</v>
      </c>
      <c r="R736" s="229">
        <f>SUBTOTAL(9,$N$734:$N736)</f>
        <v>0</v>
      </c>
      <c r="S736" s="230">
        <f>SUBTOTAL(9,$O$734:$O736)</f>
        <v>0</v>
      </c>
      <c r="T736" s="231">
        <f>IFERROR(+Revisión_Avance_Periodo!$S736/Revisión_Avance_Periodo!$R736,0)</f>
        <v>0</v>
      </c>
      <c r="U736" s="184"/>
      <c r="V736" s="185"/>
      <c r="W736" s="183"/>
      <c r="X736" s="183"/>
      <c r="Y736" s="183"/>
      <c r="Z736" s="186"/>
      <c r="AA736" s="187"/>
    </row>
    <row r="737" spans="1:27" x14ac:dyDescent="0.25">
      <c r="A737" s="94">
        <v>62</v>
      </c>
      <c r="B737" s="96" t="str">
        <f>CONCATENATE(Revisión_Avance_Periodo!$C737,";",Revisión_Avance_Periodo!$E737,";",Revisión_Avance_Periodo!$I737)</f>
        <v>OE1;PR_10;ACT_154</v>
      </c>
      <c r="C737" s="180" t="s">
        <v>9</v>
      </c>
      <c r="D737" s="181" t="str">
        <f>VLOOKUP(Revisión_Avance_Periodo!$C737,Componentes_BD!$F$1:$G$5,2,FALSE)</f>
        <v>Fortalecer la Vigilancia.</v>
      </c>
      <c r="E737" s="119" t="s">
        <v>12</v>
      </c>
      <c r="F737" s="95">
        <v>2</v>
      </c>
      <c r="G737" s="95" t="str">
        <f>VLOOKUP(Revisión_Avance_Periodo!$A737,BD_Seguimiento_OAP_2019!$A$2:$G$294,7,FALSE)</f>
        <v>PAI</v>
      </c>
      <c r="H737" s="95" t="str">
        <f>VLOOKUP(Revisión_Avance_Periodo!$A737,BD_Seguimiento_OAP_2019!$A$2:$J$294,10,FALSE)</f>
        <v>PAI_01 - Operacional</v>
      </c>
      <c r="I737" s="95" t="s">
        <v>710</v>
      </c>
      <c r="J737" s="95" t="str">
        <f>VLOOKUP(Revisión_Avance_Periodo!$I737,BD_Seguimiento_OAP_2019!$L:$M,2,FALSE)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37" s="119" t="s">
        <v>8</v>
      </c>
      <c r="L737" s="172">
        <v>4.4642857142857152E-4</v>
      </c>
      <c r="M737" s="182" t="s">
        <v>107</v>
      </c>
      <c r="N737" s="190">
        <f>INDEX(BD_Seguimiento_OAP_2019!$AH$3:$AS$294,MATCH(Revisión_Avance_Periodo!$I737,BD_Seguimiento_OAP_2019!$L$3:$L$294,0),MATCH(Revisión_Avance_Periodo!$M737,BD_Seguimiento_OAP_2019!$AH$2:$AS$2,0))</f>
        <v>0</v>
      </c>
      <c r="O737" s="190">
        <f>INDEX(BD_Seguimiento_OAP_2019!$AV$3:$BG$294,MATCH(Revisión_Avance_Periodo!$I737,BD_Seguimiento_OAP_2019!$L$3:$L$294,0),MATCH(Revisión_Avance_Periodo!$M737,BD_Seguimiento_OAP_2019!$AV$2:$BG$2,0))</f>
        <v>0</v>
      </c>
      <c r="P737" s="175">
        <f t="shared" si="140"/>
        <v>0</v>
      </c>
      <c r="Q737" s="182" t="str">
        <f>VLOOKUP(P737,Tabla_Indicador_Gestion4[#All],3,TRUE)</f>
        <v>Por Ejecutar</v>
      </c>
      <c r="R737" s="229">
        <f>SUBTOTAL(9,$N$734:$N737)</f>
        <v>0</v>
      </c>
      <c r="S737" s="230">
        <f>SUBTOTAL(9,$O$734:$O737)</f>
        <v>0</v>
      </c>
      <c r="T737" s="231">
        <f>IFERROR(+Revisión_Avance_Periodo!$S737/Revisión_Avance_Periodo!$R737,0)</f>
        <v>0</v>
      </c>
      <c r="U737" s="184"/>
      <c r="V737" s="185"/>
      <c r="W737" s="183"/>
      <c r="X737" s="183"/>
      <c r="Y737" s="183"/>
      <c r="Z737" s="186"/>
      <c r="AA737" s="187"/>
    </row>
    <row r="738" spans="1:27" x14ac:dyDescent="0.25">
      <c r="A738" s="88">
        <v>62</v>
      </c>
      <c r="B738" s="91" t="str">
        <f>CONCATENATE(Revisión_Avance_Periodo!$C738,";",Revisión_Avance_Periodo!$E738,";",Revisión_Avance_Periodo!$I738)</f>
        <v>OE1;PR_10;ACT_154</v>
      </c>
      <c r="C738" s="170" t="s">
        <v>9</v>
      </c>
      <c r="D738" s="171" t="str">
        <f>VLOOKUP(Revisión_Avance_Periodo!$C738,Componentes_BD!$F$1:$G$5,2,FALSE)</f>
        <v>Fortalecer la Vigilancia.</v>
      </c>
      <c r="E738" s="106" t="s">
        <v>12</v>
      </c>
      <c r="F738" s="89">
        <v>2</v>
      </c>
      <c r="G738" s="89" t="str">
        <f>VLOOKUP(Revisión_Avance_Periodo!$A738,BD_Seguimiento_OAP_2019!$A$2:$G$294,7,FALSE)</f>
        <v>PAI</v>
      </c>
      <c r="H738" s="89" t="str">
        <f>VLOOKUP(Revisión_Avance_Periodo!$A738,BD_Seguimiento_OAP_2019!$A$2:$J$294,10,FALSE)</f>
        <v>PAI_01 - Operacional</v>
      </c>
      <c r="I738" s="89" t="s">
        <v>710</v>
      </c>
      <c r="J738" s="89" t="str">
        <f>VLOOKUP(Revisión_Avance_Periodo!$I738,BD_Seguimiento_OAP_2019!$L:$M,2,FALSE)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38" s="106" t="s">
        <v>8</v>
      </c>
      <c r="L738" s="172">
        <v>4.4642857142857152E-4</v>
      </c>
      <c r="M738" s="173" t="s">
        <v>108</v>
      </c>
      <c r="N738" s="190">
        <f>INDEX(BD_Seguimiento_OAP_2019!$AH$3:$AS$294,MATCH(Revisión_Avance_Periodo!$I738,BD_Seguimiento_OAP_2019!$L$3:$L$294,0),MATCH(Revisión_Avance_Periodo!$M738,BD_Seguimiento_OAP_2019!$AH$2:$AS$2,0))</f>
        <v>0</v>
      </c>
      <c r="O738" s="190">
        <f>INDEX(BD_Seguimiento_OAP_2019!$AV$3:$BG$294,MATCH(Revisión_Avance_Periodo!$I738,BD_Seguimiento_OAP_2019!$L$3:$L$294,0),MATCH(Revisión_Avance_Periodo!$M738,BD_Seguimiento_OAP_2019!$AV$2:$BG$2,0))</f>
        <v>0</v>
      </c>
      <c r="P738" s="175">
        <f t="shared" si="140"/>
        <v>0</v>
      </c>
      <c r="Q738" s="173" t="str">
        <f>VLOOKUP(P738,Tabla_Indicador_Gestion4[#All],3,TRUE)</f>
        <v>Por Ejecutar</v>
      </c>
      <c r="R738" s="229">
        <f>SUBTOTAL(9,$N$734:$N738)</f>
        <v>0</v>
      </c>
      <c r="S738" s="230">
        <f>SUBTOTAL(9,$O$734:$O738)</f>
        <v>0</v>
      </c>
      <c r="T738" s="231">
        <f>IFERROR(+Revisión_Avance_Periodo!$S738/Revisión_Avance_Periodo!$R738,0)</f>
        <v>0</v>
      </c>
      <c r="U738" s="184"/>
      <c r="V738" s="185"/>
      <c r="W738" s="183"/>
      <c r="X738" s="183"/>
      <c r="Y738" s="183"/>
      <c r="Z738" s="186"/>
      <c r="AA738" s="187"/>
    </row>
    <row r="739" spans="1:27" x14ac:dyDescent="0.25">
      <c r="A739" s="94">
        <v>62</v>
      </c>
      <c r="B739" s="96" t="str">
        <f>CONCATENATE(Revisión_Avance_Periodo!$C739,";",Revisión_Avance_Periodo!$E739,";",Revisión_Avance_Periodo!$I739)</f>
        <v>OE1;PR_10;ACT_154</v>
      </c>
      <c r="C739" s="180" t="s">
        <v>9</v>
      </c>
      <c r="D739" s="181" t="str">
        <f>VLOOKUP(Revisión_Avance_Periodo!$C739,Componentes_BD!$F$1:$G$5,2,FALSE)</f>
        <v>Fortalecer la Vigilancia.</v>
      </c>
      <c r="E739" s="119" t="s">
        <v>12</v>
      </c>
      <c r="F739" s="95">
        <v>2</v>
      </c>
      <c r="G739" s="95" t="str">
        <f>VLOOKUP(Revisión_Avance_Periodo!$A739,BD_Seguimiento_OAP_2019!$A$2:$G$294,7,FALSE)</f>
        <v>PAI</v>
      </c>
      <c r="H739" s="95" t="str">
        <f>VLOOKUP(Revisión_Avance_Periodo!$A739,BD_Seguimiento_OAP_2019!$A$2:$J$294,10,FALSE)</f>
        <v>PAI_01 - Operacional</v>
      </c>
      <c r="I739" s="95" t="s">
        <v>710</v>
      </c>
      <c r="J739" s="95" t="str">
        <f>VLOOKUP(Revisión_Avance_Periodo!$I739,BD_Seguimiento_OAP_2019!$L:$M,2,FALSE)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39" s="119" t="s">
        <v>8</v>
      </c>
      <c r="L739" s="172">
        <v>4.4642857142857152E-4</v>
      </c>
      <c r="M739" s="182" t="s">
        <v>109</v>
      </c>
      <c r="N739" s="190">
        <f>INDEX(BD_Seguimiento_OAP_2019!$AH$3:$AS$294,MATCH(Revisión_Avance_Periodo!$I739,BD_Seguimiento_OAP_2019!$L$3:$L$294,0),MATCH(Revisión_Avance_Periodo!$M739,BD_Seguimiento_OAP_2019!$AH$2:$AS$2,0))</f>
        <v>1</v>
      </c>
      <c r="O739" s="190">
        <f>INDEX(BD_Seguimiento_OAP_2019!$AV$3:$BG$294,MATCH(Revisión_Avance_Periodo!$I739,BD_Seguimiento_OAP_2019!$L$3:$L$294,0),MATCH(Revisión_Avance_Periodo!$M739,BD_Seguimiento_OAP_2019!$AV$2:$BG$2,0))</f>
        <v>1</v>
      </c>
      <c r="P739" s="188">
        <f t="shared" si="136"/>
        <v>1</v>
      </c>
      <c r="Q739" s="182" t="str">
        <f>VLOOKUP(P739,Tabla_Indicador_Gestion4[#All],3,TRUE)</f>
        <v>Culminada</v>
      </c>
      <c r="R739" s="229">
        <f>SUBTOTAL(9,$N$734:$N739)</f>
        <v>1</v>
      </c>
      <c r="S739" s="230">
        <f>SUBTOTAL(9,$O$734:$O739)</f>
        <v>1</v>
      </c>
      <c r="T739" s="231">
        <f>IFERROR(+Revisión_Avance_Periodo!$S739/Revisión_Avance_Periodo!$R739,0)</f>
        <v>1</v>
      </c>
      <c r="U739" s="184"/>
      <c r="V739" s="185"/>
      <c r="W739" s="183"/>
      <c r="X739" s="183"/>
      <c r="Y739" s="183"/>
      <c r="Z739" s="186"/>
      <c r="AA739" s="187"/>
    </row>
    <row r="740" spans="1:27" x14ac:dyDescent="0.25">
      <c r="A740" s="88">
        <v>62</v>
      </c>
      <c r="B740" s="91" t="str">
        <f>CONCATENATE(Revisión_Avance_Periodo!$C740,";",Revisión_Avance_Periodo!$E740,";",Revisión_Avance_Periodo!$I740)</f>
        <v>OE1;PR_10;ACT_154</v>
      </c>
      <c r="C740" s="170" t="s">
        <v>9</v>
      </c>
      <c r="D740" s="171" t="str">
        <f>VLOOKUP(Revisión_Avance_Periodo!$C740,Componentes_BD!$F$1:$G$5,2,FALSE)</f>
        <v>Fortalecer la Vigilancia.</v>
      </c>
      <c r="E740" s="106" t="s">
        <v>12</v>
      </c>
      <c r="F740" s="89">
        <v>2</v>
      </c>
      <c r="G740" s="89" t="str">
        <f>VLOOKUP(Revisión_Avance_Periodo!$A740,BD_Seguimiento_OAP_2019!$A$2:$G$294,7,FALSE)</f>
        <v>PAI</v>
      </c>
      <c r="H740" s="89" t="str">
        <f>VLOOKUP(Revisión_Avance_Periodo!$A740,BD_Seguimiento_OAP_2019!$A$2:$J$294,10,FALSE)</f>
        <v>PAI_01 - Operacional</v>
      </c>
      <c r="I740" s="89" t="s">
        <v>710</v>
      </c>
      <c r="J740" s="89" t="str">
        <f>VLOOKUP(Revisión_Avance_Periodo!$I740,BD_Seguimiento_OAP_2019!$L:$M,2,FALSE)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40" s="106" t="s">
        <v>8</v>
      </c>
      <c r="L740" s="172">
        <v>4.4642857142857152E-4</v>
      </c>
      <c r="M740" s="173" t="s">
        <v>110</v>
      </c>
      <c r="N740" s="190">
        <f>INDEX(BD_Seguimiento_OAP_2019!$AH$3:$AS$294,MATCH(Revisión_Avance_Periodo!$I740,BD_Seguimiento_OAP_2019!$L$3:$L$294,0),MATCH(Revisión_Avance_Periodo!$M740,BD_Seguimiento_OAP_2019!$AH$2:$AS$2,0))</f>
        <v>0</v>
      </c>
      <c r="O740" s="190">
        <f>INDEX(BD_Seguimiento_OAP_2019!$AV$3:$BG$294,MATCH(Revisión_Avance_Periodo!$I740,BD_Seguimiento_OAP_2019!$L$3:$L$294,0),MATCH(Revisión_Avance_Periodo!$M740,BD_Seguimiento_OAP_2019!$AV$2:$BG$2,0))</f>
        <v>0</v>
      </c>
      <c r="P740" s="175">
        <f t="shared" ref="P740:P756" si="142">IFERROR((O740/N740),0)</f>
        <v>0</v>
      </c>
      <c r="Q740" s="173" t="str">
        <f>VLOOKUP(P740,Tabla_Indicador_Gestion4[#All],3,TRUE)</f>
        <v>Por Ejecutar</v>
      </c>
      <c r="R740" s="229">
        <f>SUBTOTAL(9,$N$734:$N740)</f>
        <v>1</v>
      </c>
      <c r="S740" s="230">
        <f>SUBTOTAL(9,$O$734:$O740)</f>
        <v>1</v>
      </c>
      <c r="T740" s="231">
        <f>IFERROR(+Revisión_Avance_Periodo!$S740/Revisión_Avance_Periodo!$R740,0)</f>
        <v>1</v>
      </c>
      <c r="U740" s="184"/>
      <c r="V740" s="185"/>
      <c r="W740" s="183"/>
      <c r="X740" s="183"/>
      <c r="Y740" s="183"/>
      <c r="Z740" s="186"/>
      <c r="AA740" s="187"/>
    </row>
    <row r="741" spans="1:27" x14ac:dyDescent="0.25">
      <c r="A741" s="94">
        <v>62</v>
      </c>
      <c r="B741" s="96" t="str">
        <f>CONCATENATE(Revisión_Avance_Periodo!$C741,";",Revisión_Avance_Periodo!$E741,";",Revisión_Avance_Periodo!$I741)</f>
        <v>OE1;PR_10;ACT_154</v>
      </c>
      <c r="C741" s="180" t="s">
        <v>9</v>
      </c>
      <c r="D741" s="181" t="str">
        <f>VLOOKUP(Revisión_Avance_Periodo!$C741,Componentes_BD!$F$1:$G$5,2,FALSE)</f>
        <v>Fortalecer la Vigilancia.</v>
      </c>
      <c r="E741" s="119" t="s">
        <v>12</v>
      </c>
      <c r="F741" s="95">
        <v>2</v>
      </c>
      <c r="G741" s="95" t="str">
        <f>VLOOKUP(Revisión_Avance_Periodo!$A741,BD_Seguimiento_OAP_2019!$A$2:$G$294,7,FALSE)</f>
        <v>PAI</v>
      </c>
      <c r="H741" s="95" t="str">
        <f>VLOOKUP(Revisión_Avance_Periodo!$A741,BD_Seguimiento_OAP_2019!$A$2:$J$294,10,FALSE)</f>
        <v>PAI_01 - Operacional</v>
      </c>
      <c r="I741" s="95" t="s">
        <v>710</v>
      </c>
      <c r="J741" s="95" t="str">
        <f>VLOOKUP(Revisión_Avance_Periodo!$I741,BD_Seguimiento_OAP_2019!$L:$M,2,FALSE)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41" s="119" t="s">
        <v>8</v>
      </c>
      <c r="L741" s="172">
        <v>4.4642857142857152E-4</v>
      </c>
      <c r="M741" s="182" t="s">
        <v>111</v>
      </c>
      <c r="N741" s="190">
        <f>INDEX(BD_Seguimiento_OAP_2019!$AH$3:$AS$294,MATCH(Revisión_Avance_Periodo!$I741,BD_Seguimiento_OAP_2019!$L$3:$L$294,0),MATCH(Revisión_Avance_Periodo!$M741,BD_Seguimiento_OAP_2019!$AH$2:$AS$2,0))</f>
        <v>0</v>
      </c>
      <c r="O741" s="190">
        <f>INDEX(BD_Seguimiento_OAP_2019!$AV$3:$BG$294,MATCH(Revisión_Avance_Periodo!$I741,BD_Seguimiento_OAP_2019!$L$3:$L$294,0),MATCH(Revisión_Avance_Periodo!$M741,BD_Seguimiento_OAP_2019!$AV$2:$BG$2,0))</f>
        <v>0</v>
      </c>
      <c r="P741" s="175">
        <f t="shared" si="142"/>
        <v>0</v>
      </c>
      <c r="Q741" s="182" t="str">
        <f>VLOOKUP(P741,Tabla_Indicador_Gestion4[#All],3,TRUE)</f>
        <v>Por Ejecutar</v>
      </c>
      <c r="R741" s="229">
        <f>SUBTOTAL(9,$N$734:$N741)</f>
        <v>1</v>
      </c>
      <c r="S741" s="230">
        <f>SUBTOTAL(9,$O$734:$O741)</f>
        <v>1</v>
      </c>
      <c r="T741" s="231">
        <f>IFERROR(+Revisión_Avance_Periodo!$S741/Revisión_Avance_Periodo!$R741,0)</f>
        <v>1</v>
      </c>
      <c r="U741" s="184"/>
      <c r="V741" s="185"/>
      <c r="W741" s="183"/>
      <c r="X741" s="183"/>
      <c r="Y741" s="183"/>
      <c r="Z741" s="186"/>
      <c r="AA741" s="187"/>
    </row>
    <row r="742" spans="1:27" x14ac:dyDescent="0.25">
      <c r="A742" s="88">
        <v>62</v>
      </c>
      <c r="B742" s="91" t="str">
        <f>CONCATENATE(Revisión_Avance_Periodo!$C742,";",Revisión_Avance_Periodo!$E742,";",Revisión_Avance_Periodo!$I742)</f>
        <v>OE1;PR_10;ACT_154</v>
      </c>
      <c r="C742" s="170" t="s">
        <v>9</v>
      </c>
      <c r="D742" s="171" t="str">
        <f>VLOOKUP(Revisión_Avance_Periodo!$C742,Componentes_BD!$F$1:$G$5,2,FALSE)</f>
        <v>Fortalecer la Vigilancia.</v>
      </c>
      <c r="E742" s="106" t="s">
        <v>12</v>
      </c>
      <c r="F742" s="89">
        <v>2</v>
      </c>
      <c r="G742" s="89" t="str">
        <f>VLOOKUP(Revisión_Avance_Periodo!$A742,BD_Seguimiento_OAP_2019!$A$2:$G$294,7,FALSE)</f>
        <v>PAI</v>
      </c>
      <c r="H742" s="89" t="str">
        <f>VLOOKUP(Revisión_Avance_Periodo!$A742,BD_Seguimiento_OAP_2019!$A$2:$J$294,10,FALSE)</f>
        <v>PAI_01 - Operacional</v>
      </c>
      <c r="I742" s="89" t="s">
        <v>710</v>
      </c>
      <c r="J742" s="89" t="str">
        <f>VLOOKUP(Revisión_Avance_Periodo!$I742,BD_Seguimiento_OAP_2019!$L:$M,2,FALSE)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42" s="106" t="s">
        <v>8</v>
      </c>
      <c r="L742" s="172">
        <v>4.4642857142857152E-4</v>
      </c>
      <c r="M742" s="173" t="s">
        <v>112</v>
      </c>
      <c r="N742" s="190">
        <f>INDEX(BD_Seguimiento_OAP_2019!$AH$3:$AS$294,MATCH(Revisión_Avance_Periodo!$I742,BD_Seguimiento_OAP_2019!$L$3:$L$294,0),MATCH(Revisión_Avance_Periodo!$M742,BD_Seguimiento_OAP_2019!$AH$2:$AS$2,0))</f>
        <v>0</v>
      </c>
      <c r="O742" s="190">
        <f>INDEX(BD_Seguimiento_OAP_2019!$AV$3:$BG$294,MATCH(Revisión_Avance_Periodo!$I742,BD_Seguimiento_OAP_2019!$L$3:$L$294,0),MATCH(Revisión_Avance_Periodo!$M742,BD_Seguimiento_OAP_2019!$AV$2:$BG$2,0))</f>
        <v>0</v>
      </c>
      <c r="P742" s="175">
        <f t="shared" si="142"/>
        <v>0</v>
      </c>
      <c r="Q742" s="173" t="str">
        <f>VLOOKUP(P742,Tabla_Indicador_Gestion4[#All],3,TRUE)</f>
        <v>Por Ejecutar</v>
      </c>
      <c r="R742" s="229">
        <f>SUBTOTAL(9,$N$734:$N742)</f>
        <v>1</v>
      </c>
      <c r="S742" s="230">
        <f>SUBTOTAL(9,$O$734:$O742)</f>
        <v>1</v>
      </c>
      <c r="T742" s="231">
        <f>IFERROR(+Revisión_Avance_Periodo!$S742/Revisión_Avance_Periodo!$R742,0)</f>
        <v>1</v>
      </c>
      <c r="U742" s="184"/>
      <c r="V742" s="185"/>
      <c r="W742" s="183"/>
      <c r="X742" s="183"/>
      <c r="Y742" s="183"/>
      <c r="Z742" s="186"/>
      <c r="AA742" s="187"/>
    </row>
    <row r="743" spans="1:27" x14ac:dyDescent="0.25">
      <c r="A743" s="94">
        <v>62</v>
      </c>
      <c r="B743" s="96" t="str">
        <f>CONCATENATE(Revisión_Avance_Periodo!$C743,";",Revisión_Avance_Periodo!$E743,";",Revisión_Avance_Periodo!$I743)</f>
        <v>OE1;PR_10;ACT_154</v>
      </c>
      <c r="C743" s="180" t="s">
        <v>9</v>
      </c>
      <c r="D743" s="181" t="str">
        <f>VLOOKUP(Revisión_Avance_Periodo!$C743,Componentes_BD!$F$1:$G$5,2,FALSE)</f>
        <v>Fortalecer la Vigilancia.</v>
      </c>
      <c r="E743" s="119" t="s">
        <v>12</v>
      </c>
      <c r="F743" s="95">
        <v>2</v>
      </c>
      <c r="G743" s="95" t="str">
        <f>VLOOKUP(Revisión_Avance_Periodo!$A743,BD_Seguimiento_OAP_2019!$A$2:$G$294,7,FALSE)</f>
        <v>PAI</v>
      </c>
      <c r="H743" s="95" t="str">
        <f>VLOOKUP(Revisión_Avance_Periodo!$A743,BD_Seguimiento_OAP_2019!$A$2:$J$294,10,FALSE)</f>
        <v>PAI_01 - Operacional</v>
      </c>
      <c r="I743" s="95" t="s">
        <v>710</v>
      </c>
      <c r="J743" s="95" t="str">
        <f>VLOOKUP(Revisión_Avance_Periodo!$I743,BD_Seguimiento_OAP_2019!$L:$M,2,FALSE)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43" s="119" t="s">
        <v>8</v>
      </c>
      <c r="L743" s="172">
        <v>4.4642857142857152E-4</v>
      </c>
      <c r="M743" s="182" t="s">
        <v>113</v>
      </c>
      <c r="N743" s="190">
        <f>INDEX(BD_Seguimiento_OAP_2019!$AH$3:$AS$294,MATCH(Revisión_Avance_Periodo!$I743,BD_Seguimiento_OAP_2019!$L$3:$L$294,0),MATCH(Revisión_Avance_Periodo!$M743,BD_Seguimiento_OAP_2019!$AH$2:$AS$2,0))</f>
        <v>0</v>
      </c>
      <c r="O743" s="190">
        <f>INDEX(BD_Seguimiento_OAP_2019!$AV$3:$BG$294,MATCH(Revisión_Avance_Periodo!$I743,BD_Seguimiento_OAP_2019!$L$3:$L$294,0),MATCH(Revisión_Avance_Periodo!$M743,BD_Seguimiento_OAP_2019!$AV$2:$BG$2,0))</f>
        <v>0</v>
      </c>
      <c r="P743" s="175">
        <f t="shared" si="142"/>
        <v>0</v>
      </c>
      <c r="Q743" s="182" t="str">
        <f>VLOOKUP(P743,Tabla_Indicador_Gestion4[#All],3,TRUE)</f>
        <v>Por Ejecutar</v>
      </c>
      <c r="R743" s="229">
        <f>SUBTOTAL(9,$N$734:$N743)</f>
        <v>1</v>
      </c>
      <c r="S743" s="230">
        <f>SUBTOTAL(9,$O$734:$O743)</f>
        <v>1</v>
      </c>
      <c r="T743" s="231">
        <f>IFERROR(+Revisión_Avance_Periodo!$S743/Revisión_Avance_Periodo!$R743,0)</f>
        <v>1</v>
      </c>
      <c r="U743" s="184"/>
      <c r="V743" s="185"/>
      <c r="W743" s="183"/>
      <c r="X743" s="183"/>
      <c r="Y743" s="183"/>
      <c r="Z743" s="186"/>
      <c r="AA743" s="187"/>
    </row>
    <row r="744" spans="1:27" x14ac:dyDescent="0.25">
      <c r="A744" s="88">
        <v>62</v>
      </c>
      <c r="B744" s="91" t="str">
        <f>CONCATENATE(Revisión_Avance_Periodo!$C744,";",Revisión_Avance_Periodo!$E744,";",Revisión_Avance_Periodo!$I744)</f>
        <v>OE1;PR_10;ACT_154</v>
      </c>
      <c r="C744" s="170" t="s">
        <v>9</v>
      </c>
      <c r="D744" s="171" t="str">
        <f>VLOOKUP(Revisión_Avance_Periodo!$C744,Componentes_BD!$F$1:$G$5,2,FALSE)</f>
        <v>Fortalecer la Vigilancia.</v>
      </c>
      <c r="E744" s="106" t="s">
        <v>12</v>
      </c>
      <c r="F744" s="89">
        <v>2</v>
      </c>
      <c r="G744" s="89" t="str">
        <f>VLOOKUP(Revisión_Avance_Periodo!$A744,BD_Seguimiento_OAP_2019!$A$2:$G$294,7,FALSE)</f>
        <v>PAI</v>
      </c>
      <c r="H744" s="89" t="str">
        <f>VLOOKUP(Revisión_Avance_Periodo!$A744,BD_Seguimiento_OAP_2019!$A$2:$J$294,10,FALSE)</f>
        <v>PAI_01 - Operacional</v>
      </c>
      <c r="I744" s="89" t="s">
        <v>710</v>
      </c>
      <c r="J744" s="89" t="str">
        <f>VLOOKUP(Revisión_Avance_Periodo!$I744,BD_Seguimiento_OAP_2019!$L:$M,2,FALSE)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44" s="106" t="s">
        <v>8</v>
      </c>
      <c r="L744" s="172">
        <v>4.4642857142857152E-4</v>
      </c>
      <c r="M744" s="173" t="s">
        <v>114</v>
      </c>
      <c r="N744" s="190">
        <f>INDEX(BD_Seguimiento_OAP_2019!$AH$3:$AS$294,MATCH(Revisión_Avance_Periodo!$I744,BD_Seguimiento_OAP_2019!$L$3:$L$294,0),MATCH(Revisión_Avance_Periodo!$M744,BD_Seguimiento_OAP_2019!$AH$2:$AS$2,0))</f>
        <v>0</v>
      </c>
      <c r="O744" s="190">
        <f>INDEX(BD_Seguimiento_OAP_2019!$AV$3:$BG$294,MATCH(Revisión_Avance_Periodo!$I744,BD_Seguimiento_OAP_2019!$L$3:$L$294,0),MATCH(Revisión_Avance_Periodo!$M744,BD_Seguimiento_OAP_2019!$AV$2:$BG$2,0))</f>
        <v>0</v>
      </c>
      <c r="P744" s="175">
        <f t="shared" si="142"/>
        <v>0</v>
      </c>
      <c r="Q744" s="173" t="str">
        <f>VLOOKUP(P744,Tabla_Indicador_Gestion4[#All],3,TRUE)</f>
        <v>Por Ejecutar</v>
      </c>
      <c r="R744" s="229">
        <f>SUBTOTAL(9,$N$734:$N744)</f>
        <v>1</v>
      </c>
      <c r="S744" s="230">
        <f>SUBTOTAL(9,$O$734:$O744)</f>
        <v>1</v>
      </c>
      <c r="T744" s="231">
        <f>IFERROR(+Revisión_Avance_Periodo!$S744/Revisión_Avance_Periodo!$R744,0)</f>
        <v>1</v>
      </c>
      <c r="U744" s="184"/>
      <c r="V744" s="185"/>
      <c r="W744" s="183"/>
      <c r="X744" s="183"/>
      <c r="Y744" s="183"/>
      <c r="Z744" s="186"/>
      <c r="AA744" s="187"/>
    </row>
    <row r="745" spans="1:27" ht="15.75" thickBot="1" x14ac:dyDescent="0.3">
      <c r="A745" s="94">
        <v>62</v>
      </c>
      <c r="B745" s="96" t="str">
        <f>CONCATENATE(Revisión_Avance_Periodo!$C745,";",Revisión_Avance_Periodo!$E745,";",Revisión_Avance_Periodo!$I745)</f>
        <v>OE1;PR_10;ACT_154</v>
      </c>
      <c r="C745" s="180" t="s">
        <v>9</v>
      </c>
      <c r="D745" s="181" t="str">
        <f>VLOOKUP(Revisión_Avance_Periodo!$C745,Componentes_BD!$F$1:$G$5,2,FALSE)</f>
        <v>Fortalecer la Vigilancia.</v>
      </c>
      <c r="E745" s="119" t="s">
        <v>12</v>
      </c>
      <c r="F745" s="95">
        <v>2</v>
      </c>
      <c r="G745" s="95" t="str">
        <f>VLOOKUP(Revisión_Avance_Periodo!$A745,BD_Seguimiento_OAP_2019!$A$2:$G$294,7,FALSE)</f>
        <v>PAI</v>
      </c>
      <c r="H745" s="95" t="str">
        <f>VLOOKUP(Revisión_Avance_Periodo!$A745,BD_Seguimiento_OAP_2019!$A$2:$J$294,10,FALSE)</f>
        <v>PAI_01 - Operacional</v>
      </c>
      <c r="I745" s="95" t="s">
        <v>710</v>
      </c>
      <c r="J745" s="95" t="str">
        <f>VLOOKUP(Revisión_Avance_Periodo!$I745,BD_Seguimiento_OAP_2019!$L:$M,2,FALSE)</f>
        <v>Elaborar un documento para unificar  criterios que afectan la respuesta al ciudadano  en los diferentes canales de  atención (Presencial, Telefónico, Correo y PQRS) Si va homologado en la cadena de valor, se debe incorporar como parte del Sistema de Gestión de Calidad</v>
      </c>
      <c r="K745" s="119" t="s">
        <v>8</v>
      </c>
      <c r="L745" s="172">
        <v>4.4642857142857152E-4</v>
      </c>
      <c r="M745" s="182" t="s">
        <v>115</v>
      </c>
      <c r="N745" s="190">
        <f>INDEX(BD_Seguimiento_OAP_2019!$AH$3:$AS$294,MATCH(Revisión_Avance_Periodo!$I745,BD_Seguimiento_OAP_2019!$L$3:$L$294,0),MATCH(Revisión_Avance_Periodo!$M745,BD_Seguimiento_OAP_2019!$AH$2:$AS$2,0))</f>
        <v>0</v>
      </c>
      <c r="O745" s="190">
        <f>INDEX(BD_Seguimiento_OAP_2019!$AV$3:$BG$294,MATCH(Revisión_Avance_Periodo!$I745,BD_Seguimiento_OAP_2019!$L$3:$L$294,0),MATCH(Revisión_Avance_Periodo!$M745,BD_Seguimiento_OAP_2019!$AV$2:$BG$2,0))</f>
        <v>0</v>
      </c>
      <c r="P745" s="175">
        <f t="shared" si="142"/>
        <v>0</v>
      </c>
      <c r="Q745" s="182" t="str">
        <f>VLOOKUP(P745,Tabla_Indicador_Gestion4[#All],3,TRUE)</f>
        <v>Por Ejecutar</v>
      </c>
      <c r="R745" s="229">
        <f>SUBTOTAL(9,$N$734:$N745)</f>
        <v>1</v>
      </c>
      <c r="S745" s="230">
        <f>SUBTOTAL(9,$O$734:$O745)</f>
        <v>1</v>
      </c>
      <c r="T745" s="231">
        <f>IFERROR(+Revisión_Avance_Periodo!$S745/Revisión_Avance_Periodo!$R745,0)</f>
        <v>1</v>
      </c>
      <c r="U745" s="184"/>
      <c r="V745" s="185"/>
      <c r="W745" s="183"/>
      <c r="X745" s="183"/>
      <c r="Y745" s="183"/>
      <c r="Z745" s="186"/>
      <c r="AA745" s="187"/>
    </row>
    <row r="746" spans="1:27" x14ac:dyDescent="0.25">
      <c r="A746" s="88">
        <v>63</v>
      </c>
      <c r="B746" s="91" t="str">
        <f>CONCATENATE(Revisión_Avance_Periodo!$C746,";",Revisión_Avance_Periodo!$E746,";",Revisión_Avance_Periodo!$I746)</f>
        <v>OE1;PR_10;ACT_155</v>
      </c>
      <c r="C746" s="170" t="s">
        <v>9</v>
      </c>
      <c r="D746" s="171" t="str">
        <f>VLOOKUP(Revisión_Avance_Periodo!$C746,Componentes_BD!$F$1:$G$5,2,FALSE)</f>
        <v>Fortalecer la Vigilancia.</v>
      </c>
      <c r="E746" s="106" t="s">
        <v>12</v>
      </c>
      <c r="F746" s="89">
        <v>2</v>
      </c>
      <c r="G746" s="89" t="str">
        <f>VLOOKUP(Revisión_Avance_Periodo!$A746,BD_Seguimiento_OAP_2019!$A$2:$G$294,7,FALSE)</f>
        <v>PAI</v>
      </c>
      <c r="H746" s="89" t="str">
        <f>VLOOKUP(Revisión_Avance_Periodo!$A746,BD_Seguimiento_OAP_2019!$A$2:$J$294,10,FALSE)</f>
        <v>PAI_01 - Operacional</v>
      </c>
      <c r="I746" s="89" t="s">
        <v>719</v>
      </c>
      <c r="J746" s="89" t="str">
        <f>VLOOKUP(Revisión_Avance_Periodo!$I746,BD_Seguimiento_OAP_2019!$L:$M,2,FALSE)</f>
        <v>Elaborar un protocolo de Atención al Ciudadano .</v>
      </c>
      <c r="K746" s="106" t="s">
        <v>8</v>
      </c>
      <c r="L746" s="172">
        <v>4.4642857142857152E-4</v>
      </c>
      <c r="M746" s="173" t="s">
        <v>104</v>
      </c>
      <c r="N746" s="190">
        <f>INDEX(BD_Seguimiento_OAP_2019!$AH$3:$AS$294,MATCH(Revisión_Avance_Periodo!$I746,BD_Seguimiento_OAP_2019!$L$3:$L$294,0),MATCH(Revisión_Avance_Periodo!$M746,BD_Seguimiento_OAP_2019!$AH$2:$AS$2,0))</f>
        <v>0</v>
      </c>
      <c r="O746" s="190">
        <f>INDEX(BD_Seguimiento_OAP_2019!$AV$3:$BG$294,MATCH(Revisión_Avance_Periodo!$I746,BD_Seguimiento_OAP_2019!$L$3:$L$294,0),MATCH(Revisión_Avance_Periodo!$M746,BD_Seguimiento_OAP_2019!$AV$2:$BG$2,0))</f>
        <v>0</v>
      </c>
      <c r="P746" s="175">
        <f t="shared" si="142"/>
        <v>0</v>
      </c>
      <c r="Q746" s="173" t="str">
        <f>VLOOKUP(P746,Tabla_Indicador_Gestion4[#All],3,TRUE)</f>
        <v>Por Ejecutar</v>
      </c>
      <c r="R746" s="232">
        <f>SUBTOTAL(9,$N$746:$N746)</f>
        <v>0</v>
      </c>
      <c r="S746" s="233">
        <f>SUBTOTAL(9,$O$746:$O746)</f>
        <v>0</v>
      </c>
      <c r="T746" s="234">
        <f>IFERROR(+Revisión_Avance_Periodo!$S746/Revisión_Avance_Periodo!$R746,0)</f>
        <v>0</v>
      </c>
      <c r="U746" s="191">
        <f>SUBTOTAL(9,N746:N757)</f>
        <v>1</v>
      </c>
      <c r="V746" s="192">
        <f>SUBTOTAL(9,O746:O757)</f>
        <v>0</v>
      </c>
      <c r="W746" s="176">
        <f t="shared" ref="W746" si="143">+V746/U746</f>
        <v>0</v>
      </c>
      <c r="X746" s="176"/>
      <c r="Y746" s="176">
        <f>100%-Revisión_Avance_Periodo!$W746</f>
        <v>1</v>
      </c>
      <c r="Z746" s="178" t="str">
        <f>VLOOKUP(W746,Tabla_Indicador_Gestion4[],3,TRUE)</f>
        <v>Por Ejecutar</v>
      </c>
      <c r="AA746" s="179">
        <f>Revisión_Avance_Periodo!$W746*Revisión_Avance_Periodo!$L746</f>
        <v>0</v>
      </c>
    </row>
    <row r="747" spans="1:27" x14ac:dyDescent="0.25">
      <c r="A747" s="94">
        <v>63</v>
      </c>
      <c r="B747" s="96" t="str">
        <f>CONCATENATE(Revisión_Avance_Periodo!$C747,";",Revisión_Avance_Periodo!$E747,";",Revisión_Avance_Periodo!$I747)</f>
        <v>OE1;PR_10;ACT_155</v>
      </c>
      <c r="C747" s="180" t="s">
        <v>9</v>
      </c>
      <c r="D747" s="181" t="str">
        <f>VLOOKUP(Revisión_Avance_Periodo!$C747,Componentes_BD!$F$1:$G$5,2,FALSE)</f>
        <v>Fortalecer la Vigilancia.</v>
      </c>
      <c r="E747" s="119" t="s">
        <v>12</v>
      </c>
      <c r="F747" s="95">
        <v>2</v>
      </c>
      <c r="G747" s="95" t="str">
        <f>VLOOKUP(Revisión_Avance_Periodo!$A747,BD_Seguimiento_OAP_2019!$A$2:$G$294,7,FALSE)</f>
        <v>PAI</v>
      </c>
      <c r="H747" s="95" t="str">
        <f>VLOOKUP(Revisión_Avance_Periodo!$A747,BD_Seguimiento_OAP_2019!$A$2:$J$294,10,FALSE)</f>
        <v>PAI_01 - Operacional</v>
      </c>
      <c r="I747" s="95" t="s">
        <v>719</v>
      </c>
      <c r="J747" s="95" t="str">
        <f>VLOOKUP(Revisión_Avance_Periodo!$I747,BD_Seguimiento_OAP_2019!$L:$M,2,FALSE)</f>
        <v>Elaborar un protocolo de Atención al Ciudadano .</v>
      </c>
      <c r="K747" s="119" t="s">
        <v>8</v>
      </c>
      <c r="L747" s="172">
        <v>4.4642857142857152E-4</v>
      </c>
      <c r="M747" s="182" t="s">
        <v>105</v>
      </c>
      <c r="N747" s="190">
        <f>INDEX(BD_Seguimiento_OAP_2019!$AH$3:$AS$294,MATCH(Revisión_Avance_Periodo!$I747,BD_Seguimiento_OAP_2019!$L$3:$L$294,0),MATCH(Revisión_Avance_Periodo!$M747,BD_Seguimiento_OAP_2019!$AH$2:$AS$2,0))</f>
        <v>0</v>
      </c>
      <c r="O747" s="190">
        <f>INDEX(BD_Seguimiento_OAP_2019!$AV$3:$BG$294,MATCH(Revisión_Avance_Periodo!$I747,BD_Seguimiento_OAP_2019!$L$3:$L$294,0),MATCH(Revisión_Avance_Periodo!$M747,BD_Seguimiento_OAP_2019!$AV$2:$BG$2,0))</f>
        <v>0</v>
      </c>
      <c r="P747" s="175">
        <f t="shared" si="142"/>
        <v>0</v>
      </c>
      <c r="Q747" s="182" t="str">
        <f>VLOOKUP(P747,Tabla_Indicador_Gestion4[#All],3,TRUE)</f>
        <v>Por Ejecutar</v>
      </c>
      <c r="R747" s="229">
        <f>SUBTOTAL(9,$N$746:$N747)</f>
        <v>0</v>
      </c>
      <c r="S747" s="230">
        <f>SUBTOTAL(9,$O$746:$O747)</f>
        <v>0</v>
      </c>
      <c r="T747" s="231">
        <f>IFERROR(+Revisión_Avance_Periodo!$S747/Revisión_Avance_Periodo!$R747,0)</f>
        <v>0</v>
      </c>
      <c r="U747" s="184"/>
      <c r="V747" s="185"/>
      <c r="W747" s="183"/>
      <c r="X747" s="183"/>
      <c r="Y747" s="183"/>
      <c r="Z747" s="186"/>
      <c r="AA747" s="187"/>
    </row>
    <row r="748" spans="1:27" x14ac:dyDescent="0.25">
      <c r="A748" s="88">
        <v>63</v>
      </c>
      <c r="B748" s="91" t="str">
        <f>CONCATENATE(Revisión_Avance_Periodo!$C748,";",Revisión_Avance_Periodo!$E748,";",Revisión_Avance_Periodo!$I748)</f>
        <v>OE1;PR_10;ACT_155</v>
      </c>
      <c r="C748" s="170" t="s">
        <v>9</v>
      </c>
      <c r="D748" s="171" t="str">
        <f>VLOOKUP(Revisión_Avance_Periodo!$C748,Componentes_BD!$F$1:$G$5,2,FALSE)</f>
        <v>Fortalecer la Vigilancia.</v>
      </c>
      <c r="E748" s="106" t="s">
        <v>12</v>
      </c>
      <c r="F748" s="89">
        <v>2</v>
      </c>
      <c r="G748" s="89" t="str">
        <f>VLOOKUP(Revisión_Avance_Periodo!$A748,BD_Seguimiento_OAP_2019!$A$2:$G$294,7,FALSE)</f>
        <v>PAI</v>
      </c>
      <c r="H748" s="89" t="str">
        <f>VLOOKUP(Revisión_Avance_Periodo!$A748,BD_Seguimiento_OAP_2019!$A$2:$J$294,10,FALSE)</f>
        <v>PAI_01 - Operacional</v>
      </c>
      <c r="I748" s="89" t="s">
        <v>719</v>
      </c>
      <c r="J748" s="89" t="str">
        <f>VLOOKUP(Revisión_Avance_Periodo!$I748,BD_Seguimiento_OAP_2019!$L:$M,2,FALSE)</f>
        <v>Elaborar un protocolo de Atención al Ciudadano .</v>
      </c>
      <c r="K748" s="106" t="s">
        <v>8</v>
      </c>
      <c r="L748" s="172">
        <v>4.4642857142857152E-4</v>
      </c>
      <c r="M748" s="173" t="s">
        <v>106</v>
      </c>
      <c r="N748" s="190">
        <f>INDEX(BD_Seguimiento_OAP_2019!$AH$3:$AS$294,MATCH(Revisión_Avance_Periodo!$I748,BD_Seguimiento_OAP_2019!$L$3:$L$294,0),MATCH(Revisión_Avance_Periodo!$M748,BD_Seguimiento_OAP_2019!$AH$2:$AS$2,0))</f>
        <v>0</v>
      </c>
      <c r="O748" s="190">
        <f>INDEX(BD_Seguimiento_OAP_2019!$AV$3:$BG$294,MATCH(Revisión_Avance_Periodo!$I748,BD_Seguimiento_OAP_2019!$L$3:$L$294,0),MATCH(Revisión_Avance_Periodo!$M748,BD_Seguimiento_OAP_2019!$AV$2:$BG$2,0))</f>
        <v>0</v>
      </c>
      <c r="P748" s="175">
        <f t="shared" si="142"/>
        <v>0</v>
      </c>
      <c r="Q748" s="173" t="str">
        <f>VLOOKUP(P748,Tabla_Indicador_Gestion4[#All],3,TRUE)</f>
        <v>Por Ejecutar</v>
      </c>
      <c r="R748" s="229">
        <f>SUBTOTAL(9,$N$746:$N748)</f>
        <v>0</v>
      </c>
      <c r="S748" s="230">
        <f>SUBTOTAL(9,$O$746:$O748)</f>
        <v>0</v>
      </c>
      <c r="T748" s="231">
        <f>IFERROR(+Revisión_Avance_Periodo!$S748/Revisión_Avance_Periodo!$R748,0)</f>
        <v>0</v>
      </c>
      <c r="U748" s="184"/>
      <c r="V748" s="185"/>
      <c r="W748" s="183"/>
      <c r="X748" s="183"/>
      <c r="Y748" s="183"/>
      <c r="Z748" s="186"/>
      <c r="AA748" s="187"/>
    </row>
    <row r="749" spans="1:27" x14ac:dyDescent="0.25">
      <c r="A749" s="94">
        <v>63</v>
      </c>
      <c r="B749" s="96" t="str">
        <f>CONCATENATE(Revisión_Avance_Periodo!$C749,";",Revisión_Avance_Periodo!$E749,";",Revisión_Avance_Periodo!$I749)</f>
        <v>OE1;PR_10;ACT_155</v>
      </c>
      <c r="C749" s="180" t="s">
        <v>9</v>
      </c>
      <c r="D749" s="181" t="str">
        <f>VLOOKUP(Revisión_Avance_Periodo!$C749,Componentes_BD!$F$1:$G$5,2,FALSE)</f>
        <v>Fortalecer la Vigilancia.</v>
      </c>
      <c r="E749" s="119" t="s">
        <v>12</v>
      </c>
      <c r="F749" s="95">
        <v>2</v>
      </c>
      <c r="G749" s="95" t="str">
        <f>VLOOKUP(Revisión_Avance_Periodo!$A749,BD_Seguimiento_OAP_2019!$A$2:$G$294,7,FALSE)</f>
        <v>PAI</v>
      </c>
      <c r="H749" s="95" t="str">
        <f>VLOOKUP(Revisión_Avance_Periodo!$A749,BD_Seguimiento_OAP_2019!$A$2:$J$294,10,FALSE)</f>
        <v>PAI_01 - Operacional</v>
      </c>
      <c r="I749" s="95" t="s">
        <v>719</v>
      </c>
      <c r="J749" s="95" t="str">
        <f>VLOOKUP(Revisión_Avance_Periodo!$I749,BD_Seguimiento_OAP_2019!$L:$M,2,FALSE)</f>
        <v>Elaborar un protocolo de Atención al Ciudadano .</v>
      </c>
      <c r="K749" s="119" t="s">
        <v>8</v>
      </c>
      <c r="L749" s="172">
        <v>4.4642857142857152E-4</v>
      </c>
      <c r="M749" s="182" t="s">
        <v>107</v>
      </c>
      <c r="N749" s="190">
        <f>INDEX(BD_Seguimiento_OAP_2019!$AH$3:$AS$294,MATCH(Revisión_Avance_Periodo!$I749,BD_Seguimiento_OAP_2019!$L$3:$L$294,0),MATCH(Revisión_Avance_Periodo!$M749,BD_Seguimiento_OAP_2019!$AH$2:$AS$2,0))</f>
        <v>0</v>
      </c>
      <c r="O749" s="190">
        <f>INDEX(BD_Seguimiento_OAP_2019!$AV$3:$BG$294,MATCH(Revisión_Avance_Periodo!$I749,BD_Seguimiento_OAP_2019!$L$3:$L$294,0),MATCH(Revisión_Avance_Periodo!$M749,BD_Seguimiento_OAP_2019!$AV$2:$BG$2,0))</f>
        <v>0</v>
      </c>
      <c r="P749" s="175">
        <f t="shared" si="142"/>
        <v>0</v>
      </c>
      <c r="Q749" s="182" t="str">
        <f>VLOOKUP(P749,Tabla_Indicador_Gestion4[#All],3,TRUE)</f>
        <v>Por Ejecutar</v>
      </c>
      <c r="R749" s="229">
        <f>SUBTOTAL(9,$N$746:$N749)</f>
        <v>0</v>
      </c>
      <c r="S749" s="230">
        <f>SUBTOTAL(9,$O$746:$O749)</f>
        <v>0</v>
      </c>
      <c r="T749" s="231">
        <f>IFERROR(+Revisión_Avance_Periodo!$S749/Revisión_Avance_Periodo!$R749,0)</f>
        <v>0</v>
      </c>
      <c r="U749" s="184"/>
      <c r="V749" s="185"/>
      <c r="W749" s="183"/>
      <c r="X749" s="183"/>
      <c r="Y749" s="183"/>
      <c r="Z749" s="186"/>
      <c r="AA749" s="187"/>
    </row>
    <row r="750" spans="1:27" x14ac:dyDescent="0.25">
      <c r="A750" s="88">
        <v>63</v>
      </c>
      <c r="B750" s="91" t="str">
        <f>CONCATENATE(Revisión_Avance_Periodo!$C750,";",Revisión_Avance_Periodo!$E750,";",Revisión_Avance_Periodo!$I750)</f>
        <v>OE1;PR_10;ACT_155</v>
      </c>
      <c r="C750" s="170" t="s">
        <v>9</v>
      </c>
      <c r="D750" s="171" t="str">
        <f>VLOOKUP(Revisión_Avance_Periodo!$C750,Componentes_BD!$F$1:$G$5,2,FALSE)</f>
        <v>Fortalecer la Vigilancia.</v>
      </c>
      <c r="E750" s="106" t="s">
        <v>12</v>
      </c>
      <c r="F750" s="89">
        <v>2</v>
      </c>
      <c r="G750" s="89" t="str">
        <f>VLOOKUP(Revisión_Avance_Periodo!$A750,BD_Seguimiento_OAP_2019!$A$2:$G$294,7,FALSE)</f>
        <v>PAI</v>
      </c>
      <c r="H750" s="89" t="str">
        <f>VLOOKUP(Revisión_Avance_Periodo!$A750,BD_Seguimiento_OAP_2019!$A$2:$J$294,10,FALSE)</f>
        <v>PAI_01 - Operacional</v>
      </c>
      <c r="I750" s="89" t="s">
        <v>719</v>
      </c>
      <c r="J750" s="89" t="str">
        <f>VLOOKUP(Revisión_Avance_Periodo!$I750,BD_Seguimiento_OAP_2019!$L:$M,2,FALSE)</f>
        <v>Elaborar un protocolo de Atención al Ciudadano .</v>
      </c>
      <c r="K750" s="106" t="s">
        <v>8</v>
      </c>
      <c r="L750" s="172">
        <v>4.4642857142857152E-4</v>
      </c>
      <c r="M750" s="173" t="s">
        <v>108</v>
      </c>
      <c r="N750" s="190">
        <f>INDEX(BD_Seguimiento_OAP_2019!$AH$3:$AS$294,MATCH(Revisión_Avance_Periodo!$I750,BD_Seguimiento_OAP_2019!$L$3:$L$294,0),MATCH(Revisión_Avance_Periodo!$M750,BD_Seguimiento_OAP_2019!$AH$2:$AS$2,0))</f>
        <v>0</v>
      </c>
      <c r="O750" s="190">
        <f>INDEX(BD_Seguimiento_OAP_2019!$AV$3:$BG$294,MATCH(Revisión_Avance_Periodo!$I750,BD_Seguimiento_OAP_2019!$L$3:$L$294,0),MATCH(Revisión_Avance_Periodo!$M750,BD_Seguimiento_OAP_2019!$AV$2:$BG$2,0))</f>
        <v>0</v>
      </c>
      <c r="P750" s="175">
        <f t="shared" si="142"/>
        <v>0</v>
      </c>
      <c r="Q750" s="173" t="str">
        <f>VLOOKUP(P750,Tabla_Indicador_Gestion4[#All],3,TRUE)</f>
        <v>Por Ejecutar</v>
      </c>
      <c r="R750" s="229">
        <f>SUBTOTAL(9,$N$746:$N750)</f>
        <v>0</v>
      </c>
      <c r="S750" s="230">
        <f>SUBTOTAL(9,$O$746:$O750)</f>
        <v>0</v>
      </c>
      <c r="T750" s="231">
        <f>IFERROR(+Revisión_Avance_Periodo!$S750/Revisión_Avance_Periodo!$R750,0)</f>
        <v>0</v>
      </c>
      <c r="U750" s="184"/>
      <c r="V750" s="185"/>
      <c r="W750" s="183"/>
      <c r="X750" s="183"/>
      <c r="Y750" s="183"/>
      <c r="Z750" s="186"/>
      <c r="AA750" s="187"/>
    </row>
    <row r="751" spans="1:27" x14ac:dyDescent="0.25">
      <c r="A751" s="94">
        <v>63</v>
      </c>
      <c r="B751" s="96" t="str">
        <f>CONCATENATE(Revisión_Avance_Periodo!$C751,";",Revisión_Avance_Periodo!$E751,";",Revisión_Avance_Periodo!$I751)</f>
        <v>OE1;PR_10;ACT_155</v>
      </c>
      <c r="C751" s="180" t="s">
        <v>9</v>
      </c>
      <c r="D751" s="181" t="str">
        <f>VLOOKUP(Revisión_Avance_Periodo!$C751,Componentes_BD!$F$1:$G$5,2,FALSE)</f>
        <v>Fortalecer la Vigilancia.</v>
      </c>
      <c r="E751" s="119" t="s">
        <v>12</v>
      </c>
      <c r="F751" s="95">
        <v>2</v>
      </c>
      <c r="G751" s="95" t="str">
        <f>VLOOKUP(Revisión_Avance_Periodo!$A751,BD_Seguimiento_OAP_2019!$A$2:$G$294,7,FALSE)</f>
        <v>PAI</v>
      </c>
      <c r="H751" s="95" t="str">
        <f>VLOOKUP(Revisión_Avance_Periodo!$A751,BD_Seguimiento_OAP_2019!$A$2:$J$294,10,FALSE)</f>
        <v>PAI_01 - Operacional</v>
      </c>
      <c r="I751" s="95" t="s">
        <v>719</v>
      </c>
      <c r="J751" s="95" t="str">
        <f>VLOOKUP(Revisión_Avance_Periodo!$I751,BD_Seguimiento_OAP_2019!$L:$M,2,FALSE)</f>
        <v>Elaborar un protocolo de Atención al Ciudadano .</v>
      </c>
      <c r="K751" s="119" t="s">
        <v>8</v>
      </c>
      <c r="L751" s="172">
        <v>4.4642857142857152E-4</v>
      </c>
      <c r="M751" s="182" t="s">
        <v>109</v>
      </c>
      <c r="N751" s="190">
        <f>INDEX(BD_Seguimiento_OAP_2019!$AH$3:$AS$294,MATCH(Revisión_Avance_Periodo!$I751,BD_Seguimiento_OAP_2019!$L$3:$L$294,0),MATCH(Revisión_Avance_Periodo!$M751,BD_Seguimiento_OAP_2019!$AH$2:$AS$2,0))</f>
        <v>0</v>
      </c>
      <c r="O751" s="190">
        <f>INDEX(BD_Seguimiento_OAP_2019!$AV$3:$BG$294,MATCH(Revisión_Avance_Periodo!$I751,BD_Seguimiento_OAP_2019!$L$3:$L$294,0),MATCH(Revisión_Avance_Periodo!$M751,BD_Seguimiento_OAP_2019!$AV$2:$BG$2,0))</f>
        <v>0</v>
      </c>
      <c r="P751" s="175">
        <f t="shared" si="142"/>
        <v>0</v>
      </c>
      <c r="Q751" s="182" t="str">
        <f>VLOOKUP(P751,Tabla_Indicador_Gestion4[#All],3,TRUE)</f>
        <v>Por Ejecutar</v>
      </c>
      <c r="R751" s="229">
        <f>SUBTOTAL(9,$N$746:$N751)</f>
        <v>0</v>
      </c>
      <c r="S751" s="230">
        <f>SUBTOTAL(9,$O$746:$O751)</f>
        <v>0</v>
      </c>
      <c r="T751" s="231">
        <f>IFERROR(+Revisión_Avance_Periodo!$S751/Revisión_Avance_Periodo!$R751,0)</f>
        <v>0</v>
      </c>
      <c r="U751" s="184"/>
      <c r="V751" s="185"/>
      <c r="W751" s="183"/>
      <c r="X751" s="183"/>
      <c r="Y751" s="183"/>
      <c r="Z751" s="186"/>
      <c r="AA751" s="187"/>
    </row>
    <row r="752" spans="1:27" x14ac:dyDescent="0.25">
      <c r="A752" s="88">
        <v>63</v>
      </c>
      <c r="B752" s="91" t="str">
        <f>CONCATENATE(Revisión_Avance_Periodo!$C752,";",Revisión_Avance_Periodo!$E752,";",Revisión_Avance_Periodo!$I752)</f>
        <v>OE1;PR_10;ACT_155</v>
      </c>
      <c r="C752" s="170" t="s">
        <v>9</v>
      </c>
      <c r="D752" s="171" t="str">
        <f>VLOOKUP(Revisión_Avance_Periodo!$C752,Componentes_BD!$F$1:$G$5,2,FALSE)</f>
        <v>Fortalecer la Vigilancia.</v>
      </c>
      <c r="E752" s="106" t="s">
        <v>12</v>
      </c>
      <c r="F752" s="89">
        <v>2</v>
      </c>
      <c r="G752" s="89" t="str">
        <f>VLOOKUP(Revisión_Avance_Periodo!$A752,BD_Seguimiento_OAP_2019!$A$2:$G$294,7,FALSE)</f>
        <v>PAI</v>
      </c>
      <c r="H752" s="89" t="str">
        <f>VLOOKUP(Revisión_Avance_Periodo!$A752,BD_Seguimiento_OAP_2019!$A$2:$J$294,10,FALSE)</f>
        <v>PAI_01 - Operacional</v>
      </c>
      <c r="I752" s="89" t="s">
        <v>719</v>
      </c>
      <c r="J752" s="89" t="str">
        <f>VLOOKUP(Revisión_Avance_Periodo!$I752,BD_Seguimiento_OAP_2019!$L:$M,2,FALSE)</f>
        <v>Elaborar un protocolo de Atención al Ciudadano .</v>
      </c>
      <c r="K752" s="106" t="s">
        <v>8</v>
      </c>
      <c r="L752" s="172">
        <v>4.4642857142857152E-4</v>
      </c>
      <c r="M752" s="173" t="s">
        <v>110</v>
      </c>
      <c r="N752" s="190">
        <f>INDEX(BD_Seguimiento_OAP_2019!$AH$3:$AS$294,MATCH(Revisión_Avance_Periodo!$I752,BD_Seguimiento_OAP_2019!$L$3:$L$294,0),MATCH(Revisión_Avance_Periodo!$M752,BD_Seguimiento_OAP_2019!$AH$2:$AS$2,0))</f>
        <v>0</v>
      </c>
      <c r="O752" s="190">
        <f>INDEX(BD_Seguimiento_OAP_2019!$AV$3:$BG$294,MATCH(Revisión_Avance_Periodo!$I752,BD_Seguimiento_OAP_2019!$L$3:$L$294,0),MATCH(Revisión_Avance_Periodo!$M752,BD_Seguimiento_OAP_2019!$AV$2:$BG$2,0))</f>
        <v>0</v>
      </c>
      <c r="P752" s="175">
        <f t="shared" si="142"/>
        <v>0</v>
      </c>
      <c r="Q752" s="173" t="str">
        <f>VLOOKUP(P752,Tabla_Indicador_Gestion4[#All],3,TRUE)</f>
        <v>Por Ejecutar</v>
      </c>
      <c r="R752" s="229">
        <f>SUBTOTAL(9,$N$746:$N752)</f>
        <v>0</v>
      </c>
      <c r="S752" s="230">
        <f>SUBTOTAL(9,$O$746:$O752)</f>
        <v>0</v>
      </c>
      <c r="T752" s="231">
        <f>IFERROR(+Revisión_Avance_Periodo!$S752/Revisión_Avance_Periodo!$R752,0)</f>
        <v>0</v>
      </c>
      <c r="U752" s="184"/>
      <c r="V752" s="185"/>
      <c r="W752" s="183"/>
      <c r="X752" s="183"/>
      <c r="Y752" s="183"/>
      <c r="Z752" s="186"/>
      <c r="AA752" s="187"/>
    </row>
    <row r="753" spans="1:27" x14ac:dyDescent="0.25">
      <c r="A753" s="94">
        <v>63</v>
      </c>
      <c r="B753" s="96" t="str">
        <f>CONCATENATE(Revisión_Avance_Periodo!$C753,";",Revisión_Avance_Periodo!$E753,";",Revisión_Avance_Periodo!$I753)</f>
        <v>OE1;PR_10;ACT_155</v>
      </c>
      <c r="C753" s="180" t="s">
        <v>9</v>
      </c>
      <c r="D753" s="181" t="str">
        <f>VLOOKUP(Revisión_Avance_Periodo!$C753,Componentes_BD!$F$1:$G$5,2,FALSE)</f>
        <v>Fortalecer la Vigilancia.</v>
      </c>
      <c r="E753" s="119" t="s">
        <v>12</v>
      </c>
      <c r="F753" s="95">
        <v>2</v>
      </c>
      <c r="G753" s="95" t="str">
        <f>VLOOKUP(Revisión_Avance_Periodo!$A753,BD_Seguimiento_OAP_2019!$A$2:$G$294,7,FALSE)</f>
        <v>PAI</v>
      </c>
      <c r="H753" s="95" t="str">
        <f>VLOOKUP(Revisión_Avance_Periodo!$A753,BD_Seguimiento_OAP_2019!$A$2:$J$294,10,FALSE)</f>
        <v>PAI_01 - Operacional</v>
      </c>
      <c r="I753" s="95" t="s">
        <v>719</v>
      </c>
      <c r="J753" s="95" t="str">
        <f>VLOOKUP(Revisión_Avance_Periodo!$I753,BD_Seguimiento_OAP_2019!$L:$M,2,FALSE)</f>
        <v>Elaborar un protocolo de Atención al Ciudadano .</v>
      </c>
      <c r="K753" s="119" t="s">
        <v>8</v>
      </c>
      <c r="L753" s="172">
        <v>4.4642857142857152E-4</v>
      </c>
      <c r="M753" s="182" t="s">
        <v>111</v>
      </c>
      <c r="N753" s="190">
        <f>INDEX(BD_Seguimiento_OAP_2019!$AH$3:$AS$294,MATCH(Revisión_Avance_Periodo!$I753,BD_Seguimiento_OAP_2019!$L$3:$L$294,0),MATCH(Revisión_Avance_Periodo!$M753,BD_Seguimiento_OAP_2019!$AH$2:$AS$2,0))</f>
        <v>0</v>
      </c>
      <c r="O753" s="190">
        <f>INDEX(BD_Seguimiento_OAP_2019!$AV$3:$BG$294,MATCH(Revisión_Avance_Periodo!$I753,BD_Seguimiento_OAP_2019!$L$3:$L$294,0),MATCH(Revisión_Avance_Periodo!$M753,BD_Seguimiento_OAP_2019!$AV$2:$BG$2,0))</f>
        <v>0</v>
      </c>
      <c r="P753" s="175">
        <f t="shared" si="142"/>
        <v>0</v>
      </c>
      <c r="Q753" s="182" t="str">
        <f>VLOOKUP(P753,Tabla_Indicador_Gestion4[#All],3,TRUE)</f>
        <v>Por Ejecutar</v>
      </c>
      <c r="R753" s="229">
        <f>SUBTOTAL(9,$N$746:$N753)</f>
        <v>0</v>
      </c>
      <c r="S753" s="230">
        <f>SUBTOTAL(9,$O$746:$O753)</f>
        <v>0</v>
      </c>
      <c r="T753" s="231">
        <f>IFERROR(+Revisión_Avance_Periodo!$S753/Revisión_Avance_Periodo!$R753,0)</f>
        <v>0</v>
      </c>
      <c r="U753" s="184"/>
      <c r="V753" s="185"/>
      <c r="W753" s="183"/>
      <c r="X753" s="183"/>
      <c r="Y753" s="183"/>
      <c r="Z753" s="186"/>
      <c r="AA753" s="187"/>
    </row>
    <row r="754" spans="1:27" x14ac:dyDescent="0.25">
      <c r="A754" s="88">
        <v>63</v>
      </c>
      <c r="B754" s="91" t="str">
        <f>CONCATENATE(Revisión_Avance_Periodo!$C754,";",Revisión_Avance_Periodo!$E754,";",Revisión_Avance_Periodo!$I754)</f>
        <v>OE1;PR_10;ACT_155</v>
      </c>
      <c r="C754" s="170" t="s">
        <v>9</v>
      </c>
      <c r="D754" s="171" t="str">
        <f>VLOOKUP(Revisión_Avance_Periodo!$C754,Componentes_BD!$F$1:$G$5,2,FALSE)</f>
        <v>Fortalecer la Vigilancia.</v>
      </c>
      <c r="E754" s="106" t="s">
        <v>12</v>
      </c>
      <c r="F754" s="89">
        <v>2</v>
      </c>
      <c r="G754" s="89" t="str">
        <f>VLOOKUP(Revisión_Avance_Periodo!$A754,BD_Seguimiento_OAP_2019!$A$2:$G$294,7,FALSE)</f>
        <v>PAI</v>
      </c>
      <c r="H754" s="89" t="str">
        <f>VLOOKUP(Revisión_Avance_Periodo!$A754,BD_Seguimiento_OAP_2019!$A$2:$J$294,10,FALSE)</f>
        <v>PAI_01 - Operacional</v>
      </c>
      <c r="I754" s="89" t="s">
        <v>719</v>
      </c>
      <c r="J754" s="89" t="str">
        <f>VLOOKUP(Revisión_Avance_Periodo!$I754,BD_Seguimiento_OAP_2019!$L:$M,2,FALSE)</f>
        <v>Elaborar un protocolo de Atención al Ciudadano .</v>
      </c>
      <c r="K754" s="106" t="s">
        <v>8</v>
      </c>
      <c r="L754" s="172">
        <v>4.4642857142857152E-4</v>
      </c>
      <c r="M754" s="173" t="s">
        <v>112</v>
      </c>
      <c r="N754" s="190">
        <f>INDEX(BD_Seguimiento_OAP_2019!$AH$3:$AS$294,MATCH(Revisión_Avance_Periodo!$I754,BD_Seguimiento_OAP_2019!$L$3:$L$294,0),MATCH(Revisión_Avance_Periodo!$M754,BD_Seguimiento_OAP_2019!$AH$2:$AS$2,0))</f>
        <v>0</v>
      </c>
      <c r="O754" s="190">
        <f>INDEX(BD_Seguimiento_OAP_2019!$AV$3:$BG$294,MATCH(Revisión_Avance_Periodo!$I754,BD_Seguimiento_OAP_2019!$L$3:$L$294,0),MATCH(Revisión_Avance_Periodo!$M754,BD_Seguimiento_OAP_2019!$AV$2:$BG$2,0))</f>
        <v>0</v>
      </c>
      <c r="P754" s="175">
        <f t="shared" si="142"/>
        <v>0</v>
      </c>
      <c r="Q754" s="173" t="str">
        <f>VLOOKUP(P754,Tabla_Indicador_Gestion4[#All],3,TRUE)</f>
        <v>Por Ejecutar</v>
      </c>
      <c r="R754" s="229">
        <f>SUBTOTAL(9,$N$746:$N754)</f>
        <v>0</v>
      </c>
      <c r="S754" s="230">
        <f>SUBTOTAL(9,$O$746:$O754)</f>
        <v>0</v>
      </c>
      <c r="T754" s="231">
        <f>IFERROR(+Revisión_Avance_Periodo!$S754/Revisión_Avance_Periodo!$R754,0)</f>
        <v>0</v>
      </c>
      <c r="U754" s="184"/>
      <c r="V754" s="185"/>
      <c r="W754" s="183"/>
      <c r="X754" s="183"/>
      <c r="Y754" s="183"/>
      <c r="Z754" s="186"/>
      <c r="AA754" s="187"/>
    </row>
    <row r="755" spans="1:27" x14ac:dyDescent="0.25">
      <c r="A755" s="94">
        <v>63</v>
      </c>
      <c r="B755" s="96" t="str">
        <f>CONCATENATE(Revisión_Avance_Periodo!$C755,";",Revisión_Avance_Periodo!$E755,";",Revisión_Avance_Periodo!$I755)</f>
        <v>OE1;PR_10;ACT_155</v>
      </c>
      <c r="C755" s="180" t="s">
        <v>9</v>
      </c>
      <c r="D755" s="181" t="str">
        <f>VLOOKUP(Revisión_Avance_Periodo!$C755,Componentes_BD!$F$1:$G$5,2,FALSE)</f>
        <v>Fortalecer la Vigilancia.</v>
      </c>
      <c r="E755" s="119" t="s">
        <v>12</v>
      </c>
      <c r="F755" s="95">
        <v>2</v>
      </c>
      <c r="G755" s="95" t="str">
        <f>VLOOKUP(Revisión_Avance_Periodo!$A755,BD_Seguimiento_OAP_2019!$A$2:$G$294,7,FALSE)</f>
        <v>PAI</v>
      </c>
      <c r="H755" s="95" t="str">
        <f>VLOOKUP(Revisión_Avance_Periodo!$A755,BD_Seguimiento_OAP_2019!$A$2:$J$294,10,FALSE)</f>
        <v>PAI_01 - Operacional</v>
      </c>
      <c r="I755" s="95" t="s">
        <v>719</v>
      </c>
      <c r="J755" s="95" t="str">
        <f>VLOOKUP(Revisión_Avance_Periodo!$I755,BD_Seguimiento_OAP_2019!$L:$M,2,FALSE)</f>
        <v>Elaborar un protocolo de Atención al Ciudadano .</v>
      </c>
      <c r="K755" s="119" t="s">
        <v>8</v>
      </c>
      <c r="L755" s="172">
        <v>4.4642857142857152E-4</v>
      </c>
      <c r="M755" s="182" t="s">
        <v>113</v>
      </c>
      <c r="N755" s="190">
        <f>INDEX(BD_Seguimiento_OAP_2019!$AH$3:$AS$294,MATCH(Revisión_Avance_Periodo!$I755,BD_Seguimiento_OAP_2019!$L$3:$L$294,0),MATCH(Revisión_Avance_Periodo!$M755,BD_Seguimiento_OAP_2019!$AH$2:$AS$2,0))</f>
        <v>0</v>
      </c>
      <c r="O755" s="190">
        <f>INDEX(BD_Seguimiento_OAP_2019!$AV$3:$BG$294,MATCH(Revisión_Avance_Periodo!$I755,BD_Seguimiento_OAP_2019!$L$3:$L$294,0),MATCH(Revisión_Avance_Periodo!$M755,BD_Seguimiento_OAP_2019!$AV$2:$BG$2,0))</f>
        <v>0</v>
      </c>
      <c r="P755" s="175">
        <f t="shared" si="142"/>
        <v>0</v>
      </c>
      <c r="Q755" s="182" t="str">
        <f>VLOOKUP(P755,Tabla_Indicador_Gestion4[#All],3,TRUE)</f>
        <v>Por Ejecutar</v>
      </c>
      <c r="R755" s="229">
        <f>SUBTOTAL(9,$N$746:$N755)</f>
        <v>0</v>
      </c>
      <c r="S755" s="230">
        <f>SUBTOTAL(9,$O$746:$O755)</f>
        <v>0</v>
      </c>
      <c r="T755" s="231">
        <f>IFERROR(+Revisión_Avance_Periodo!$S755/Revisión_Avance_Periodo!$R755,0)</f>
        <v>0</v>
      </c>
      <c r="U755" s="184"/>
      <c r="V755" s="185"/>
      <c r="W755" s="183"/>
      <c r="X755" s="183"/>
      <c r="Y755" s="183"/>
      <c r="Z755" s="186"/>
      <c r="AA755" s="187"/>
    </row>
    <row r="756" spans="1:27" x14ac:dyDescent="0.25">
      <c r="A756" s="88">
        <v>63</v>
      </c>
      <c r="B756" s="91" t="str">
        <f>CONCATENATE(Revisión_Avance_Periodo!$C756,";",Revisión_Avance_Periodo!$E756,";",Revisión_Avance_Periodo!$I756)</f>
        <v>OE1;PR_10;ACT_155</v>
      </c>
      <c r="C756" s="170" t="s">
        <v>9</v>
      </c>
      <c r="D756" s="171" t="str">
        <f>VLOOKUP(Revisión_Avance_Periodo!$C756,Componentes_BD!$F$1:$G$5,2,FALSE)</f>
        <v>Fortalecer la Vigilancia.</v>
      </c>
      <c r="E756" s="106" t="s">
        <v>12</v>
      </c>
      <c r="F756" s="89">
        <v>2</v>
      </c>
      <c r="G756" s="89" t="str">
        <f>VLOOKUP(Revisión_Avance_Periodo!$A756,BD_Seguimiento_OAP_2019!$A$2:$G$294,7,FALSE)</f>
        <v>PAI</v>
      </c>
      <c r="H756" s="89" t="str">
        <f>VLOOKUP(Revisión_Avance_Periodo!$A756,BD_Seguimiento_OAP_2019!$A$2:$J$294,10,FALSE)</f>
        <v>PAI_01 - Operacional</v>
      </c>
      <c r="I756" s="89" t="s">
        <v>719</v>
      </c>
      <c r="J756" s="89" t="str">
        <f>VLOOKUP(Revisión_Avance_Periodo!$I756,BD_Seguimiento_OAP_2019!$L:$M,2,FALSE)</f>
        <v>Elaborar un protocolo de Atención al Ciudadano .</v>
      </c>
      <c r="K756" s="106" t="s">
        <v>8</v>
      </c>
      <c r="L756" s="172">
        <v>4.4642857142857152E-4</v>
      </c>
      <c r="M756" s="173" t="s">
        <v>114</v>
      </c>
      <c r="N756" s="190">
        <f>INDEX(BD_Seguimiento_OAP_2019!$AH$3:$AS$294,MATCH(Revisión_Avance_Periodo!$I756,BD_Seguimiento_OAP_2019!$L$3:$L$294,0),MATCH(Revisión_Avance_Periodo!$M756,BD_Seguimiento_OAP_2019!$AH$2:$AS$2,0))</f>
        <v>0</v>
      </c>
      <c r="O756" s="190">
        <f>INDEX(BD_Seguimiento_OAP_2019!$AV$3:$BG$294,MATCH(Revisión_Avance_Periodo!$I756,BD_Seguimiento_OAP_2019!$L$3:$L$294,0),MATCH(Revisión_Avance_Periodo!$M756,BD_Seguimiento_OAP_2019!$AV$2:$BG$2,0))</f>
        <v>0</v>
      </c>
      <c r="P756" s="175">
        <f t="shared" si="142"/>
        <v>0</v>
      </c>
      <c r="Q756" s="173" t="str">
        <f>VLOOKUP(P756,Tabla_Indicador_Gestion4[#All],3,TRUE)</f>
        <v>Por Ejecutar</v>
      </c>
      <c r="R756" s="229">
        <f>SUBTOTAL(9,$N$746:$N756)</f>
        <v>0</v>
      </c>
      <c r="S756" s="230">
        <f>SUBTOTAL(9,$O$746:$O756)</f>
        <v>0</v>
      </c>
      <c r="T756" s="231">
        <f>IFERROR(+Revisión_Avance_Periodo!$S756/Revisión_Avance_Periodo!$R756,0)</f>
        <v>0</v>
      </c>
      <c r="U756" s="184"/>
      <c r="V756" s="185"/>
      <c r="W756" s="183"/>
      <c r="X756" s="183"/>
      <c r="Y756" s="183"/>
      <c r="Z756" s="186"/>
      <c r="AA756" s="187"/>
    </row>
    <row r="757" spans="1:27" ht="15.75" thickBot="1" x14ac:dyDescent="0.3">
      <c r="A757" s="94">
        <v>63</v>
      </c>
      <c r="B757" s="96" t="str">
        <f>CONCATENATE(Revisión_Avance_Periodo!$C757,";",Revisión_Avance_Periodo!$E757,";",Revisión_Avance_Periodo!$I757)</f>
        <v>OE1;PR_10;ACT_155</v>
      </c>
      <c r="C757" s="180" t="s">
        <v>9</v>
      </c>
      <c r="D757" s="181" t="str">
        <f>VLOOKUP(Revisión_Avance_Periodo!$C757,Componentes_BD!$F$1:$G$5,2,FALSE)</f>
        <v>Fortalecer la Vigilancia.</v>
      </c>
      <c r="E757" s="119" t="s">
        <v>12</v>
      </c>
      <c r="F757" s="95">
        <v>2</v>
      </c>
      <c r="G757" s="95" t="str">
        <f>VLOOKUP(Revisión_Avance_Periodo!$A757,BD_Seguimiento_OAP_2019!$A$2:$G$294,7,FALSE)</f>
        <v>PAI</v>
      </c>
      <c r="H757" s="95" t="str">
        <f>VLOOKUP(Revisión_Avance_Periodo!$A757,BD_Seguimiento_OAP_2019!$A$2:$J$294,10,FALSE)</f>
        <v>PAI_01 - Operacional</v>
      </c>
      <c r="I757" s="95" t="s">
        <v>719</v>
      </c>
      <c r="J757" s="95" t="str">
        <f>VLOOKUP(Revisión_Avance_Periodo!$I757,BD_Seguimiento_OAP_2019!$L:$M,2,FALSE)</f>
        <v>Elaborar un protocolo de Atención al Ciudadano .</v>
      </c>
      <c r="K757" s="119" t="s">
        <v>8</v>
      </c>
      <c r="L757" s="172">
        <v>4.4642857142857152E-4</v>
      </c>
      <c r="M757" s="182" t="s">
        <v>115</v>
      </c>
      <c r="N757" s="190">
        <f>INDEX(BD_Seguimiento_OAP_2019!$AH$3:$AS$294,MATCH(Revisión_Avance_Periodo!$I757,BD_Seguimiento_OAP_2019!$L$3:$L$294,0),MATCH(Revisión_Avance_Periodo!$M757,BD_Seguimiento_OAP_2019!$AH$2:$AS$2,0))</f>
        <v>1</v>
      </c>
      <c r="O757" s="190">
        <f>INDEX(BD_Seguimiento_OAP_2019!$AV$3:$BG$294,MATCH(Revisión_Avance_Periodo!$I757,BD_Seguimiento_OAP_2019!$L$3:$L$294,0),MATCH(Revisión_Avance_Periodo!$M757,BD_Seguimiento_OAP_2019!$AV$2:$BG$2,0))</f>
        <v>0</v>
      </c>
      <c r="P757" s="188">
        <f t="shared" si="136"/>
        <v>0</v>
      </c>
      <c r="Q757" s="182" t="str">
        <f>VLOOKUP(P757,Tabla_Indicador_Gestion4[#All],3,TRUE)</f>
        <v>Por Ejecutar</v>
      </c>
      <c r="R757" s="229">
        <f>SUBTOTAL(9,$N$746:$N757)</f>
        <v>1</v>
      </c>
      <c r="S757" s="230">
        <f>SUBTOTAL(9,$O$746:$O757)</f>
        <v>0</v>
      </c>
      <c r="T757" s="231">
        <f>IFERROR(+Revisión_Avance_Periodo!$S757/Revisión_Avance_Periodo!$R757,0)</f>
        <v>0</v>
      </c>
      <c r="U757" s="184"/>
      <c r="V757" s="185"/>
      <c r="W757" s="183"/>
      <c r="X757" s="183"/>
      <c r="Y757" s="183"/>
      <c r="Z757" s="186"/>
      <c r="AA757" s="187"/>
    </row>
    <row r="758" spans="1:27" x14ac:dyDescent="0.25">
      <c r="A758" s="88">
        <v>64</v>
      </c>
      <c r="B758" s="91" t="str">
        <f>CONCATENATE(Revisión_Avance_Periodo!$C758,";",Revisión_Avance_Periodo!$E758,";",Revisión_Avance_Periodo!$I758)</f>
        <v>OE1;PR_10;ACT_156</v>
      </c>
      <c r="C758" s="170" t="s">
        <v>9</v>
      </c>
      <c r="D758" s="171" t="str">
        <f>VLOOKUP(Revisión_Avance_Periodo!$C758,Componentes_BD!$F$1:$G$5,2,FALSE)</f>
        <v>Fortalecer la Vigilancia.</v>
      </c>
      <c r="E758" s="106" t="s">
        <v>12</v>
      </c>
      <c r="F758" s="89">
        <v>2</v>
      </c>
      <c r="G758" s="89" t="str">
        <f>VLOOKUP(Revisión_Avance_Periodo!$A758,BD_Seguimiento_OAP_2019!$A$2:$G$294,7,FALSE)</f>
        <v>PAI</v>
      </c>
      <c r="H758" s="89" t="str">
        <f>VLOOKUP(Revisión_Avance_Periodo!$A758,BD_Seguimiento_OAP_2019!$A$2:$J$294,10,FALSE)</f>
        <v>PAI_01 - Operacional</v>
      </c>
      <c r="I758" s="89" t="s">
        <v>723</v>
      </c>
      <c r="J758" s="89" t="str">
        <f>VLOOKUP(Revisión_Avance_Periodo!$I758,BD_Seguimiento_OAP_2019!$L:$M,2,FALSE)</f>
        <v>Brindar atención al Ciudadano  de manera presencial</v>
      </c>
      <c r="K758" s="106" t="s">
        <v>8</v>
      </c>
      <c r="L758" s="172">
        <v>4.4642857142857152E-4</v>
      </c>
      <c r="M758" s="173" t="s">
        <v>104</v>
      </c>
      <c r="N758" s="190">
        <f>INDEX(BD_Seguimiento_OAP_2019!$AH$3:$AS$294,MATCH(Revisión_Avance_Periodo!$I758,BD_Seguimiento_OAP_2019!$L$3:$L$294,0),MATCH(Revisión_Avance_Periodo!$M758,BD_Seguimiento_OAP_2019!$AH$2:$AS$2,0))</f>
        <v>844</v>
      </c>
      <c r="O758" s="190">
        <f>INDEX(BD_Seguimiento_OAP_2019!$AV$3:$BG$294,MATCH(Revisión_Avance_Periodo!$I758,BD_Seguimiento_OAP_2019!$L$3:$L$294,0),MATCH(Revisión_Avance_Periodo!$M758,BD_Seguimiento_OAP_2019!$AV$2:$BG$2,0))</f>
        <v>810</v>
      </c>
      <c r="P758" s="189">
        <f t="shared" si="136"/>
        <v>0.95971563981042651</v>
      </c>
      <c r="Q758" s="173" t="str">
        <f>VLOOKUP(P758,Tabla_Indicador_Gestion4[#All],3,TRUE)</f>
        <v>Gestionado</v>
      </c>
      <c r="R758" s="232">
        <f>SUBTOTAL(9,$N$758:$N758)</f>
        <v>844</v>
      </c>
      <c r="S758" s="233">
        <f>SUBTOTAL(9,$O$758:$O758)</f>
        <v>810</v>
      </c>
      <c r="T758" s="234">
        <f>IFERROR(+Revisión_Avance_Periodo!$S758/Revisión_Avance_Periodo!$R758,0)</f>
        <v>0.95971563981042651</v>
      </c>
      <c r="U758" s="191">
        <f>SUBTOTAL(9,N758:N769)</f>
        <v>3926</v>
      </c>
      <c r="V758" s="192">
        <f>SUBTOTAL(9,O758:O769)</f>
        <v>3775</v>
      </c>
      <c r="W758" s="176">
        <f t="shared" ref="W758" si="144">+V758/U758</f>
        <v>0.96153846153846156</v>
      </c>
      <c r="X758" s="176"/>
      <c r="Y758" s="176">
        <f>100%-Revisión_Avance_Periodo!$W758</f>
        <v>3.8461538461538436E-2</v>
      </c>
      <c r="Z758" s="178" t="str">
        <f>VLOOKUP(W758,Tabla_Indicador_Gestion4[],3,TRUE)</f>
        <v>Culminada</v>
      </c>
      <c r="AA758" s="179">
        <f>Revisión_Avance_Periodo!$W758*Revisión_Avance_Periodo!$L758</f>
        <v>4.2925824175824186E-4</v>
      </c>
    </row>
    <row r="759" spans="1:27" x14ac:dyDescent="0.25">
      <c r="A759" s="94">
        <v>64</v>
      </c>
      <c r="B759" s="96" t="str">
        <f>CONCATENATE(Revisión_Avance_Periodo!$C759,";",Revisión_Avance_Periodo!$E759,";",Revisión_Avance_Periodo!$I759)</f>
        <v>OE1;PR_10;ACT_156</v>
      </c>
      <c r="C759" s="180" t="s">
        <v>9</v>
      </c>
      <c r="D759" s="181" t="str">
        <f>VLOOKUP(Revisión_Avance_Periodo!$C759,Componentes_BD!$F$1:$G$5,2,FALSE)</f>
        <v>Fortalecer la Vigilancia.</v>
      </c>
      <c r="E759" s="119" t="s">
        <v>12</v>
      </c>
      <c r="F759" s="95">
        <v>2</v>
      </c>
      <c r="G759" s="95" t="str">
        <f>VLOOKUP(Revisión_Avance_Periodo!$A759,BD_Seguimiento_OAP_2019!$A$2:$G$294,7,FALSE)</f>
        <v>PAI</v>
      </c>
      <c r="H759" s="95" t="str">
        <f>VLOOKUP(Revisión_Avance_Periodo!$A759,BD_Seguimiento_OAP_2019!$A$2:$J$294,10,FALSE)</f>
        <v>PAI_01 - Operacional</v>
      </c>
      <c r="I759" s="95" t="s">
        <v>723</v>
      </c>
      <c r="J759" s="95" t="str">
        <f>VLOOKUP(Revisión_Avance_Periodo!$I759,BD_Seguimiento_OAP_2019!$L:$M,2,FALSE)</f>
        <v>Brindar atención al Ciudadano  de manera presencial</v>
      </c>
      <c r="K759" s="119" t="s">
        <v>8</v>
      </c>
      <c r="L759" s="172">
        <v>4.4642857142857152E-4</v>
      </c>
      <c r="M759" s="182" t="s">
        <v>105</v>
      </c>
      <c r="N759" s="190">
        <f>INDEX(BD_Seguimiento_OAP_2019!$AH$3:$AS$294,MATCH(Revisión_Avance_Periodo!$I759,BD_Seguimiento_OAP_2019!$L$3:$L$294,0),MATCH(Revisión_Avance_Periodo!$M759,BD_Seguimiento_OAP_2019!$AH$2:$AS$2,0))</f>
        <v>793</v>
      </c>
      <c r="O759" s="190">
        <f>INDEX(BD_Seguimiento_OAP_2019!$AV$3:$BG$294,MATCH(Revisión_Avance_Periodo!$I759,BD_Seguimiento_OAP_2019!$L$3:$L$294,0),MATCH(Revisión_Avance_Periodo!$M759,BD_Seguimiento_OAP_2019!$AV$2:$BG$2,0))</f>
        <v>753</v>
      </c>
      <c r="P759" s="188">
        <f t="shared" si="136"/>
        <v>0.94955863808322827</v>
      </c>
      <c r="Q759" s="182" t="str">
        <f>VLOOKUP(P759,Tabla_Indicador_Gestion4[#All],3,TRUE)</f>
        <v>Gestionado</v>
      </c>
      <c r="R759" s="229">
        <f>SUBTOTAL(9,$N$758:$N759)</f>
        <v>1637</v>
      </c>
      <c r="S759" s="230">
        <f>SUBTOTAL(9,$O$758:$O759)</f>
        <v>1563</v>
      </c>
      <c r="T759" s="231">
        <f>IFERROR(+Revisión_Avance_Periodo!$S759/Revisión_Avance_Periodo!$R759,0)</f>
        <v>0.95479535736102628</v>
      </c>
      <c r="U759" s="184"/>
      <c r="V759" s="185"/>
      <c r="W759" s="183"/>
      <c r="X759" s="183"/>
      <c r="Y759" s="183"/>
      <c r="Z759" s="186"/>
      <c r="AA759" s="187"/>
    </row>
    <row r="760" spans="1:27" x14ac:dyDescent="0.25">
      <c r="A760" s="88">
        <v>64</v>
      </c>
      <c r="B760" s="91" t="str">
        <f>CONCATENATE(Revisión_Avance_Periodo!$C760,";",Revisión_Avance_Periodo!$E760,";",Revisión_Avance_Periodo!$I760)</f>
        <v>OE1;PR_10;ACT_156</v>
      </c>
      <c r="C760" s="170" t="s">
        <v>9</v>
      </c>
      <c r="D760" s="171" t="str">
        <f>VLOOKUP(Revisión_Avance_Periodo!$C760,Componentes_BD!$F$1:$G$5,2,FALSE)</f>
        <v>Fortalecer la Vigilancia.</v>
      </c>
      <c r="E760" s="106" t="s">
        <v>12</v>
      </c>
      <c r="F760" s="89">
        <v>2</v>
      </c>
      <c r="G760" s="89" t="str">
        <f>VLOOKUP(Revisión_Avance_Periodo!$A760,BD_Seguimiento_OAP_2019!$A$2:$G$294,7,FALSE)</f>
        <v>PAI</v>
      </c>
      <c r="H760" s="89" t="str">
        <f>VLOOKUP(Revisión_Avance_Periodo!$A760,BD_Seguimiento_OAP_2019!$A$2:$J$294,10,FALSE)</f>
        <v>PAI_01 - Operacional</v>
      </c>
      <c r="I760" s="89" t="s">
        <v>723</v>
      </c>
      <c r="J760" s="89" t="str">
        <f>VLOOKUP(Revisión_Avance_Periodo!$I760,BD_Seguimiento_OAP_2019!$L:$M,2,FALSE)</f>
        <v>Brindar atención al Ciudadano  de manera presencial</v>
      </c>
      <c r="K760" s="106" t="s">
        <v>8</v>
      </c>
      <c r="L760" s="172">
        <v>4.4642857142857152E-4</v>
      </c>
      <c r="M760" s="173" t="s">
        <v>106</v>
      </c>
      <c r="N760" s="190">
        <f>INDEX(BD_Seguimiento_OAP_2019!$AH$3:$AS$294,MATCH(Revisión_Avance_Periodo!$I760,BD_Seguimiento_OAP_2019!$L$3:$L$294,0),MATCH(Revisión_Avance_Periodo!$M760,BD_Seguimiento_OAP_2019!$AH$2:$AS$2,0))</f>
        <v>856</v>
      </c>
      <c r="O760" s="190">
        <f>INDEX(BD_Seguimiento_OAP_2019!$AV$3:$BG$294,MATCH(Revisión_Avance_Periodo!$I760,BD_Seguimiento_OAP_2019!$L$3:$L$294,0),MATCH(Revisión_Avance_Periodo!$M760,BD_Seguimiento_OAP_2019!$AV$2:$BG$2,0))</f>
        <v>829</v>
      </c>
      <c r="P760" s="189">
        <f t="shared" si="136"/>
        <v>0.96845794392523366</v>
      </c>
      <c r="Q760" s="173" t="str">
        <f>VLOOKUP(P760,Tabla_Indicador_Gestion4[#All],3,TRUE)</f>
        <v>Culminada</v>
      </c>
      <c r="R760" s="229">
        <f>SUBTOTAL(9,$N$758:$N760)</f>
        <v>2493</v>
      </c>
      <c r="S760" s="230">
        <f>SUBTOTAL(9,$O$758:$O760)</f>
        <v>2392</v>
      </c>
      <c r="T760" s="231">
        <f>IFERROR(+Revisión_Avance_Periodo!$S760/Revisión_Avance_Periodo!$R760,0)</f>
        <v>0.95948656237464902</v>
      </c>
      <c r="U760" s="184"/>
      <c r="V760" s="185"/>
      <c r="W760" s="183"/>
      <c r="X760" s="183"/>
      <c r="Y760" s="183"/>
      <c r="Z760" s="186"/>
      <c r="AA760" s="187"/>
    </row>
    <row r="761" spans="1:27" x14ac:dyDescent="0.25">
      <c r="A761" s="94">
        <v>64</v>
      </c>
      <c r="B761" s="96" t="str">
        <f>CONCATENATE(Revisión_Avance_Periodo!$C761,";",Revisión_Avance_Periodo!$E761,";",Revisión_Avance_Periodo!$I761)</f>
        <v>OE1;PR_10;ACT_156</v>
      </c>
      <c r="C761" s="180" t="s">
        <v>9</v>
      </c>
      <c r="D761" s="181" t="str">
        <f>VLOOKUP(Revisión_Avance_Periodo!$C761,Componentes_BD!$F$1:$G$5,2,FALSE)</f>
        <v>Fortalecer la Vigilancia.</v>
      </c>
      <c r="E761" s="119" t="s">
        <v>12</v>
      </c>
      <c r="F761" s="95">
        <v>2</v>
      </c>
      <c r="G761" s="95" t="str">
        <f>VLOOKUP(Revisión_Avance_Periodo!$A761,BD_Seguimiento_OAP_2019!$A$2:$G$294,7,FALSE)</f>
        <v>PAI</v>
      </c>
      <c r="H761" s="95" t="str">
        <f>VLOOKUP(Revisión_Avance_Periodo!$A761,BD_Seguimiento_OAP_2019!$A$2:$J$294,10,FALSE)</f>
        <v>PAI_01 - Operacional</v>
      </c>
      <c r="I761" s="95" t="s">
        <v>723</v>
      </c>
      <c r="J761" s="95" t="str">
        <f>VLOOKUP(Revisión_Avance_Periodo!$I761,BD_Seguimiento_OAP_2019!$L:$M,2,FALSE)</f>
        <v>Brindar atención al Ciudadano  de manera presencial</v>
      </c>
      <c r="K761" s="119" t="s">
        <v>8</v>
      </c>
      <c r="L761" s="172">
        <v>4.4642857142857152E-4</v>
      </c>
      <c r="M761" s="182" t="s">
        <v>107</v>
      </c>
      <c r="N761" s="190">
        <f>INDEX(BD_Seguimiento_OAP_2019!$AH$3:$AS$294,MATCH(Revisión_Avance_Periodo!$I761,BD_Seguimiento_OAP_2019!$L$3:$L$294,0),MATCH(Revisión_Avance_Periodo!$M761,BD_Seguimiento_OAP_2019!$AH$2:$AS$2,0))</f>
        <v>793</v>
      </c>
      <c r="O761" s="190">
        <f>INDEX(BD_Seguimiento_OAP_2019!$AV$3:$BG$294,MATCH(Revisión_Avance_Periodo!$I761,BD_Seguimiento_OAP_2019!$L$3:$L$294,0),MATCH(Revisión_Avance_Periodo!$M761,BD_Seguimiento_OAP_2019!$AV$2:$BG$2,0))</f>
        <v>761</v>
      </c>
      <c r="P761" s="188">
        <f t="shared" si="136"/>
        <v>0.95964691046658257</v>
      </c>
      <c r="Q761" s="182" t="str">
        <f>VLOOKUP(P761,Tabla_Indicador_Gestion4[#All],3,TRUE)</f>
        <v>Gestionado</v>
      </c>
      <c r="R761" s="229">
        <f>SUBTOTAL(9,$N$758:$N761)</f>
        <v>3286</v>
      </c>
      <c r="S761" s="230">
        <f>SUBTOTAL(9,$O$758:$O761)</f>
        <v>3153</v>
      </c>
      <c r="T761" s="231">
        <f>IFERROR(+Revisión_Avance_Periodo!$S761/Revisión_Avance_Periodo!$R761,0)</f>
        <v>0.95952525867315885</v>
      </c>
      <c r="U761" s="184"/>
      <c r="V761" s="185"/>
      <c r="W761" s="183"/>
      <c r="X761" s="183"/>
      <c r="Y761" s="183"/>
      <c r="Z761" s="186"/>
      <c r="AA761" s="187"/>
    </row>
    <row r="762" spans="1:27" x14ac:dyDescent="0.25">
      <c r="A762" s="88">
        <v>64</v>
      </c>
      <c r="B762" s="91" t="str">
        <f>CONCATENATE(Revisión_Avance_Periodo!$C762,";",Revisión_Avance_Periodo!$E762,";",Revisión_Avance_Periodo!$I762)</f>
        <v>OE1;PR_10;ACT_156</v>
      </c>
      <c r="C762" s="170" t="s">
        <v>9</v>
      </c>
      <c r="D762" s="171" t="str">
        <f>VLOOKUP(Revisión_Avance_Periodo!$C762,Componentes_BD!$F$1:$G$5,2,FALSE)</f>
        <v>Fortalecer la Vigilancia.</v>
      </c>
      <c r="E762" s="106" t="s">
        <v>12</v>
      </c>
      <c r="F762" s="89">
        <v>2</v>
      </c>
      <c r="G762" s="89" t="str">
        <f>VLOOKUP(Revisión_Avance_Periodo!$A762,BD_Seguimiento_OAP_2019!$A$2:$G$294,7,FALSE)</f>
        <v>PAI</v>
      </c>
      <c r="H762" s="89" t="str">
        <f>VLOOKUP(Revisión_Avance_Periodo!$A762,BD_Seguimiento_OAP_2019!$A$2:$J$294,10,FALSE)</f>
        <v>PAI_01 - Operacional</v>
      </c>
      <c r="I762" s="89" t="s">
        <v>723</v>
      </c>
      <c r="J762" s="89" t="str">
        <f>VLOOKUP(Revisión_Avance_Periodo!$I762,BD_Seguimiento_OAP_2019!$L:$M,2,FALSE)</f>
        <v>Brindar atención al Ciudadano  de manera presencial</v>
      </c>
      <c r="K762" s="106" t="s">
        <v>8</v>
      </c>
      <c r="L762" s="172">
        <v>4.4642857142857152E-4</v>
      </c>
      <c r="M762" s="173" t="s">
        <v>108</v>
      </c>
      <c r="N762" s="190">
        <f>INDEX(BD_Seguimiento_OAP_2019!$AH$3:$AS$294,MATCH(Revisión_Avance_Periodo!$I762,BD_Seguimiento_OAP_2019!$L$3:$L$294,0),MATCH(Revisión_Avance_Periodo!$M762,BD_Seguimiento_OAP_2019!$AH$2:$AS$2,0))</f>
        <v>0</v>
      </c>
      <c r="O762" s="190">
        <f>INDEX(BD_Seguimiento_OAP_2019!$AV$3:$BG$294,MATCH(Revisión_Avance_Periodo!$I762,BD_Seguimiento_OAP_2019!$L$3:$L$294,0),MATCH(Revisión_Avance_Periodo!$M762,BD_Seguimiento_OAP_2019!$AV$2:$BG$2,0))</f>
        <v>0</v>
      </c>
      <c r="P762" s="175">
        <f t="shared" ref="P762" si="145">IFERROR((O762/N762),0)</f>
        <v>0</v>
      </c>
      <c r="Q762" s="173" t="str">
        <f>VLOOKUP(P762,Tabla_Indicador_Gestion4[#All],3,TRUE)</f>
        <v>Por Ejecutar</v>
      </c>
      <c r="R762" s="229">
        <f>SUBTOTAL(9,$N$758:$N762)</f>
        <v>3286</v>
      </c>
      <c r="S762" s="230">
        <f>SUBTOTAL(9,$O$758:$O762)</f>
        <v>3153</v>
      </c>
      <c r="T762" s="231">
        <f>IFERROR(+Revisión_Avance_Periodo!$S762/Revisión_Avance_Periodo!$R762,0)</f>
        <v>0.95952525867315885</v>
      </c>
      <c r="U762" s="184"/>
      <c r="V762" s="185"/>
      <c r="W762" s="183"/>
      <c r="X762" s="183"/>
      <c r="Y762" s="183"/>
      <c r="Z762" s="186"/>
      <c r="AA762" s="187"/>
    </row>
    <row r="763" spans="1:27" x14ac:dyDescent="0.25">
      <c r="A763" s="94">
        <v>64</v>
      </c>
      <c r="B763" s="96" t="str">
        <f>CONCATENATE(Revisión_Avance_Periodo!$C763,";",Revisión_Avance_Periodo!$E763,";",Revisión_Avance_Periodo!$I763)</f>
        <v>OE1;PR_10;ACT_156</v>
      </c>
      <c r="C763" s="180" t="s">
        <v>9</v>
      </c>
      <c r="D763" s="181" t="str">
        <f>VLOOKUP(Revisión_Avance_Periodo!$C763,Componentes_BD!$F$1:$G$5,2,FALSE)</f>
        <v>Fortalecer la Vigilancia.</v>
      </c>
      <c r="E763" s="119" t="s">
        <v>12</v>
      </c>
      <c r="F763" s="95">
        <v>2</v>
      </c>
      <c r="G763" s="95" t="str">
        <f>VLOOKUP(Revisión_Avance_Periodo!$A763,BD_Seguimiento_OAP_2019!$A$2:$G$294,7,FALSE)</f>
        <v>PAI</v>
      </c>
      <c r="H763" s="95" t="str">
        <f>VLOOKUP(Revisión_Avance_Periodo!$A763,BD_Seguimiento_OAP_2019!$A$2:$J$294,10,FALSE)</f>
        <v>PAI_01 - Operacional</v>
      </c>
      <c r="I763" s="95" t="s">
        <v>723</v>
      </c>
      <c r="J763" s="95" t="str">
        <f>VLOOKUP(Revisión_Avance_Periodo!$I763,BD_Seguimiento_OAP_2019!$L:$M,2,FALSE)</f>
        <v>Brindar atención al Ciudadano  de manera presencial</v>
      </c>
      <c r="K763" s="119" t="s">
        <v>8</v>
      </c>
      <c r="L763" s="172">
        <v>4.4642857142857152E-4</v>
      </c>
      <c r="M763" s="182" t="s">
        <v>109</v>
      </c>
      <c r="N763" s="190">
        <f>INDEX(BD_Seguimiento_OAP_2019!$AH$3:$AS$294,MATCH(Revisión_Avance_Periodo!$I763,BD_Seguimiento_OAP_2019!$L$3:$L$294,0),MATCH(Revisión_Avance_Periodo!$M763,BD_Seguimiento_OAP_2019!$AH$2:$AS$2,0))</f>
        <v>640</v>
      </c>
      <c r="O763" s="190">
        <f>INDEX(BD_Seguimiento_OAP_2019!$AV$3:$BG$294,MATCH(Revisión_Avance_Periodo!$I763,BD_Seguimiento_OAP_2019!$L$3:$L$294,0),MATCH(Revisión_Avance_Periodo!$M763,BD_Seguimiento_OAP_2019!$AV$2:$BG$2,0))</f>
        <v>622</v>
      </c>
      <c r="P763" s="188">
        <f t="shared" si="136"/>
        <v>0.97187500000000004</v>
      </c>
      <c r="Q763" s="182" t="str">
        <f>VLOOKUP(P763,Tabla_Indicador_Gestion4[#All],3,TRUE)</f>
        <v>Culminada</v>
      </c>
      <c r="R763" s="229">
        <f>SUBTOTAL(9,$N$758:$N763)</f>
        <v>3926</v>
      </c>
      <c r="S763" s="230">
        <f>SUBTOTAL(9,$O$758:$O763)</f>
        <v>3775</v>
      </c>
      <c r="T763" s="231">
        <f>IFERROR(+Revisión_Avance_Periodo!$S763/Revisión_Avance_Periodo!$R763,0)</f>
        <v>0.96153846153846156</v>
      </c>
      <c r="U763" s="184"/>
      <c r="V763" s="185"/>
      <c r="W763" s="183"/>
      <c r="X763" s="183"/>
      <c r="Y763" s="183"/>
      <c r="Z763" s="186"/>
      <c r="AA763" s="187"/>
    </row>
    <row r="764" spans="1:27" x14ac:dyDescent="0.25">
      <c r="A764" s="88">
        <v>64</v>
      </c>
      <c r="B764" s="91" t="str">
        <f>CONCATENATE(Revisión_Avance_Periodo!$C764,";",Revisión_Avance_Periodo!$E764,";",Revisión_Avance_Periodo!$I764)</f>
        <v>OE1;PR_10;ACT_156</v>
      </c>
      <c r="C764" s="170" t="s">
        <v>9</v>
      </c>
      <c r="D764" s="171" t="str">
        <f>VLOOKUP(Revisión_Avance_Periodo!$C764,Componentes_BD!$F$1:$G$5,2,FALSE)</f>
        <v>Fortalecer la Vigilancia.</v>
      </c>
      <c r="E764" s="106" t="s">
        <v>12</v>
      </c>
      <c r="F764" s="89">
        <v>2</v>
      </c>
      <c r="G764" s="89" t="str">
        <f>VLOOKUP(Revisión_Avance_Periodo!$A764,BD_Seguimiento_OAP_2019!$A$2:$G$294,7,FALSE)</f>
        <v>PAI</v>
      </c>
      <c r="H764" s="89" t="str">
        <f>VLOOKUP(Revisión_Avance_Periodo!$A764,BD_Seguimiento_OAP_2019!$A$2:$J$294,10,FALSE)</f>
        <v>PAI_01 - Operacional</v>
      </c>
      <c r="I764" s="89" t="s">
        <v>723</v>
      </c>
      <c r="J764" s="89" t="str">
        <f>VLOOKUP(Revisión_Avance_Periodo!$I764,BD_Seguimiento_OAP_2019!$L:$M,2,FALSE)</f>
        <v>Brindar atención al Ciudadano  de manera presencial</v>
      </c>
      <c r="K764" s="106" t="s">
        <v>8</v>
      </c>
      <c r="L764" s="172">
        <v>4.4642857142857152E-4</v>
      </c>
      <c r="M764" s="173" t="s">
        <v>110</v>
      </c>
      <c r="N764" s="190">
        <f>INDEX(BD_Seguimiento_OAP_2019!$AH$3:$AS$294,MATCH(Revisión_Avance_Periodo!$I764,BD_Seguimiento_OAP_2019!$L$3:$L$294,0),MATCH(Revisión_Avance_Periodo!$M764,BD_Seguimiento_OAP_2019!$AH$2:$AS$2,0))</f>
        <v>0</v>
      </c>
      <c r="O764" s="190">
        <f>INDEX(BD_Seguimiento_OAP_2019!$AV$3:$BG$294,MATCH(Revisión_Avance_Periodo!$I764,BD_Seguimiento_OAP_2019!$L$3:$L$294,0),MATCH(Revisión_Avance_Periodo!$M764,BD_Seguimiento_OAP_2019!$AV$2:$BG$2,0))</f>
        <v>0</v>
      </c>
      <c r="P764" s="175">
        <f t="shared" ref="P764:P769" si="146">IFERROR((O764/N764),0)</f>
        <v>0</v>
      </c>
      <c r="Q764" s="173" t="str">
        <f>VLOOKUP(P764,Tabla_Indicador_Gestion4[#All],3,TRUE)</f>
        <v>Por Ejecutar</v>
      </c>
      <c r="R764" s="229">
        <f>SUBTOTAL(9,$N$758:$N764)</f>
        <v>3926</v>
      </c>
      <c r="S764" s="230">
        <f>SUBTOTAL(9,$O$758:$O764)</f>
        <v>3775</v>
      </c>
      <c r="T764" s="231">
        <f>IFERROR(+Revisión_Avance_Periodo!$S764/Revisión_Avance_Periodo!$R764,0)</f>
        <v>0.96153846153846156</v>
      </c>
      <c r="U764" s="184"/>
      <c r="V764" s="185"/>
      <c r="W764" s="183"/>
      <c r="X764" s="183"/>
      <c r="Y764" s="183"/>
      <c r="Z764" s="186"/>
      <c r="AA764" s="187"/>
    </row>
    <row r="765" spans="1:27" x14ac:dyDescent="0.25">
      <c r="A765" s="94">
        <v>64</v>
      </c>
      <c r="B765" s="96" t="str">
        <f>CONCATENATE(Revisión_Avance_Periodo!$C765,";",Revisión_Avance_Periodo!$E765,";",Revisión_Avance_Periodo!$I765)</f>
        <v>OE1;PR_10;ACT_156</v>
      </c>
      <c r="C765" s="180" t="s">
        <v>9</v>
      </c>
      <c r="D765" s="181" t="str">
        <f>VLOOKUP(Revisión_Avance_Periodo!$C765,Componentes_BD!$F$1:$G$5,2,FALSE)</f>
        <v>Fortalecer la Vigilancia.</v>
      </c>
      <c r="E765" s="119" t="s">
        <v>12</v>
      </c>
      <c r="F765" s="95">
        <v>2</v>
      </c>
      <c r="G765" s="95" t="str">
        <f>VLOOKUP(Revisión_Avance_Periodo!$A765,BD_Seguimiento_OAP_2019!$A$2:$G$294,7,FALSE)</f>
        <v>PAI</v>
      </c>
      <c r="H765" s="95" t="str">
        <f>VLOOKUP(Revisión_Avance_Periodo!$A765,BD_Seguimiento_OAP_2019!$A$2:$J$294,10,FALSE)</f>
        <v>PAI_01 - Operacional</v>
      </c>
      <c r="I765" s="95" t="s">
        <v>723</v>
      </c>
      <c r="J765" s="95" t="str">
        <f>VLOOKUP(Revisión_Avance_Periodo!$I765,BD_Seguimiento_OAP_2019!$L:$M,2,FALSE)</f>
        <v>Brindar atención al Ciudadano  de manera presencial</v>
      </c>
      <c r="K765" s="119" t="s">
        <v>8</v>
      </c>
      <c r="L765" s="172">
        <v>4.4642857142857152E-4</v>
      </c>
      <c r="M765" s="182" t="s">
        <v>111</v>
      </c>
      <c r="N765" s="190">
        <f>INDEX(BD_Seguimiento_OAP_2019!$AH$3:$AS$294,MATCH(Revisión_Avance_Periodo!$I765,BD_Seguimiento_OAP_2019!$L$3:$L$294,0),MATCH(Revisión_Avance_Periodo!$M765,BD_Seguimiento_OAP_2019!$AH$2:$AS$2,0))</f>
        <v>0</v>
      </c>
      <c r="O765" s="190">
        <f>INDEX(BD_Seguimiento_OAP_2019!$AV$3:$BG$294,MATCH(Revisión_Avance_Periodo!$I765,BD_Seguimiento_OAP_2019!$L$3:$L$294,0),MATCH(Revisión_Avance_Periodo!$M765,BD_Seguimiento_OAP_2019!$AV$2:$BG$2,0))</f>
        <v>0</v>
      </c>
      <c r="P765" s="175">
        <f t="shared" si="146"/>
        <v>0</v>
      </c>
      <c r="Q765" s="182" t="str">
        <f>VLOOKUP(P765,Tabla_Indicador_Gestion4[#All],3,TRUE)</f>
        <v>Por Ejecutar</v>
      </c>
      <c r="R765" s="229">
        <f>SUBTOTAL(9,$N$758:$N765)</f>
        <v>3926</v>
      </c>
      <c r="S765" s="230">
        <f>SUBTOTAL(9,$O$758:$O765)</f>
        <v>3775</v>
      </c>
      <c r="T765" s="231">
        <f>IFERROR(+Revisión_Avance_Periodo!$S765/Revisión_Avance_Periodo!$R765,0)</f>
        <v>0.96153846153846156</v>
      </c>
      <c r="U765" s="184"/>
      <c r="V765" s="185"/>
      <c r="W765" s="183"/>
      <c r="X765" s="183"/>
      <c r="Y765" s="183"/>
      <c r="Z765" s="186"/>
      <c r="AA765" s="187"/>
    </row>
    <row r="766" spans="1:27" x14ac:dyDescent="0.25">
      <c r="A766" s="88">
        <v>64</v>
      </c>
      <c r="B766" s="91" t="str">
        <f>CONCATENATE(Revisión_Avance_Periodo!$C766,";",Revisión_Avance_Periodo!$E766,";",Revisión_Avance_Periodo!$I766)</f>
        <v>OE1;PR_10;ACT_156</v>
      </c>
      <c r="C766" s="170" t="s">
        <v>9</v>
      </c>
      <c r="D766" s="171" t="str">
        <f>VLOOKUP(Revisión_Avance_Periodo!$C766,Componentes_BD!$F$1:$G$5,2,FALSE)</f>
        <v>Fortalecer la Vigilancia.</v>
      </c>
      <c r="E766" s="106" t="s">
        <v>12</v>
      </c>
      <c r="F766" s="89">
        <v>2</v>
      </c>
      <c r="G766" s="89" t="str">
        <f>VLOOKUP(Revisión_Avance_Periodo!$A766,BD_Seguimiento_OAP_2019!$A$2:$G$294,7,FALSE)</f>
        <v>PAI</v>
      </c>
      <c r="H766" s="89" t="str">
        <f>VLOOKUP(Revisión_Avance_Periodo!$A766,BD_Seguimiento_OAP_2019!$A$2:$J$294,10,FALSE)</f>
        <v>PAI_01 - Operacional</v>
      </c>
      <c r="I766" s="89" t="s">
        <v>723</v>
      </c>
      <c r="J766" s="89" t="str">
        <f>VLOOKUP(Revisión_Avance_Periodo!$I766,BD_Seguimiento_OAP_2019!$L:$M,2,FALSE)</f>
        <v>Brindar atención al Ciudadano  de manera presencial</v>
      </c>
      <c r="K766" s="106" t="s">
        <v>8</v>
      </c>
      <c r="L766" s="172">
        <v>4.4642857142857152E-4</v>
      </c>
      <c r="M766" s="173" t="s">
        <v>112</v>
      </c>
      <c r="N766" s="190">
        <f>INDEX(BD_Seguimiento_OAP_2019!$AH$3:$AS$294,MATCH(Revisión_Avance_Periodo!$I766,BD_Seguimiento_OAP_2019!$L$3:$L$294,0),MATCH(Revisión_Avance_Periodo!$M766,BD_Seguimiento_OAP_2019!$AH$2:$AS$2,0))</f>
        <v>0</v>
      </c>
      <c r="O766" s="190">
        <f>INDEX(BD_Seguimiento_OAP_2019!$AV$3:$BG$294,MATCH(Revisión_Avance_Periodo!$I766,BD_Seguimiento_OAP_2019!$L$3:$L$294,0),MATCH(Revisión_Avance_Periodo!$M766,BD_Seguimiento_OAP_2019!$AV$2:$BG$2,0))</f>
        <v>0</v>
      </c>
      <c r="P766" s="175">
        <f t="shared" si="146"/>
        <v>0</v>
      </c>
      <c r="Q766" s="173" t="str">
        <f>VLOOKUP(P766,Tabla_Indicador_Gestion4[#All],3,TRUE)</f>
        <v>Por Ejecutar</v>
      </c>
      <c r="R766" s="229">
        <f>SUBTOTAL(9,$N$758:$N766)</f>
        <v>3926</v>
      </c>
      <c r="S766" s="230">
        <f>SUBTOTAL(9,$O$758:$O766)</f>
        <v>3775</v>
      </c>
      <c r="T766" s="231">
        <f>IFERROR(+Revisión_Avance_Periodo!$S766/Revisión_Avance_Periodo!$R766,0)</f>
        <v>0.96153846153846156</v>
      </c>
      <c r="U766" s="184"/>
      <c r="V766" s="185"/>
      <c r="W766" s="183"/>
      <c r="X766" s="183"/>
      <c r="Y766" s="183"/>
      <c r="Z766" s="186"/>
      <c r="AA766" s="187"/>
    </row>
    <row r="767" spans="1:27" x14ac:dyDescent="0.25">
      <c r="A767" s="94">
        <v>64</v>
      </c>
      <c r="B767" s="96" t="str">
        <f>CONCATENATE(Revisión_Avance_Periodo!$C767,";",Revisión_Avance_Periodo!$E767,";",Revisión_Avance_Periodo!$I767)</f>
        <v>OE1;PR_10;ACT_156</v>
      </c>
      <c r="C767" s="180" t="s">
        <v>9</v>
      </c>
      <c r="D767" s="181" t="str">
        <f>VLOOKUP(Revisión_Avance_Periodo!$C767,Componentes_BD!$F$1:$G$5,2,FALSE)</f>
        <v>Fortalecer la Vigilancia.</v>
      </c>
      <c r="E767" s="119" t="s">
        <v>12</v>
      </c>
      <c r="F767" s="95">
        <v>2</v>
      </c>
      <c r="G767" s="95" t="str">
        <f>VLOOKUP(Revisión_Avance_Periodo!$A767,BD_Seguimiento_OAP_2019!$A$2:$G$294,7,FALSE)</f>
        <v>PAI</v>
      </c>
      <c r="H767" s="95" t="str">
        <f>VLOOKUP(Revisión_Avance_Periodo!$A767,BD_Seguimiento_OAP_2019!$A$2:$J$294,10,FALSE)</f>
        <v>PAI_01 - Operacional</v>
      </c>
      <c r="I767" s="95" t="s">
        <v>723</v>
      </c>
      <c r="J767" s="95" t="str">
        <f>VLOOKUP(Revisión_Avance_Periodo!$I767,BD_Seguimiento_OAP_2019!$L:$M,2,FALSE)</f>
        <v>Brindar atención al Ciudadano  de manera presencial</v>
      </c>
      <c r="K767" s="119" t="s">
        <v>8</v>
      </c>
      <c r="L767" s="172">
        <v>4.4642857142857152E-4</v>
      </c>
      <c r="M767" s="182" t="s">
        <v>113</v>
      </c>
      <c r="N767" s="190">
        <f>INDEX(BD_Seguimiento_OAP_2019!$AH$3:$AS$294,MATCH(Revisión_Avance_Periodo!$I767,BD_Seguimiento_OAP_2019!$L$3:$L$294,0),MATCH(Revisión_Avance_Periodo!$M767,BD_Seguimiento_OAP_2019!$AH$2:$AS$2,0))</f>
        <v>0</v>
      </c>
      <c r="O767" s="190">
        <f>INDEX(BD_Seguimiento_OAP_2019!$AV$3:$BG$294,MATCH(Revisión_Avance_Periodo!$I767,BD_Seguimiento_OAP_2019!$L$3:$L$294,0),MATCH(Revisión_Avance_Periodo!$M767,BD_Seguimiento_OAP_2019!$AV$2:$BG$2,0))</f>
        <v>0</v>
      </c>
      <c r="P767" s="175">
        <f t="shared" si="146"/>
        <v>0</v>
      </c>
      <c r="Q767" s="182" t="str">
        <f>VLOOKUP(P767,Tabla_Indicador_Gestion4[#All],3,TRUE)</f>
        <v>Por Ejecutar</v>
      </c>
      <c r="R767" s="229">
        <f>SUBTOTAL(9,$N$758:$N767)</f>
        <v>3926</v>
      </c>
      <c r="S767" s="230">
        <f>SUBTOTAL(9,$O$758:$O767)</f>
        <v>3775</v>
      </c>
      <c r="T767" s="231">
        <f>IFERROR(+Revisión_Avance_Periodo!$S767/Revisión_Avance_Periodo!$R767,0)</f>
        <v>0.96153846153846156</v>
      </c>
      <c r="U767" s="184"/>
      <c r="V767" s="185"/>
      <c r="W767" s="183"/>
      <c r="X767" s="183"/>
      <c r="Y767" s="183"/>
      <c r="Z767" s="186"/>
      <c r="AA767" s="187"/>
    </row>
    <row r="768" spans="1:27" x14ac:dyDescent="0.25">
      <c r="A768" s="88">
        <v>64</v>
      </c>
      <c r="B768" s="91" t="str">
        <f>CONCATENATE(Revisión_Avance_Periodo!$C768,";",Revisión_Avance_Periodo!$E768,";",Revisión_Avance_Periodo!$I768)</f>
        <v>OE1;PR_10;ACT_156</v>
      </c>
      <c r="C768" s="170" t="s">
        <v>9</v>
      </c>
      <c r="D768" s="171" t="str">
        <f>VLOOKUP(Revisión_Avance_Periodo!$C768,Componentes_BD!$F$1:$G$5,2,FALSE)</f>
        <v>Fortalecer la Vigilancia.</v>
      </c>
      <c r="E768" s="106" t="s">
        <v>12</v>
      </c>
      <c r="F768" s="89">
        <v>2</v>
      </c>
      <c r="G768" s="89" t="str">
        <f>VLOOKUP(Revisión_Avance_Periodo!$A768,BD_Seguimiento_OAP_2019!$A$2:$G$294,7,FALSE)</f>
        <v>PAI</v>
      </c>
      <c r="H768" s="89" t="str">
        <f>VLOOKUP(Revisión_Avance_Periodo!$A768,BD_Seguimiento_OAP_2019!$A$2:$J$294,10,FALSE)</f>
        <v>PAI_01 - Operacional</v>
      </c>
      <c r="I768" s="89" t="s">
        <v>723</v>
      </c>
      <c r="J768" s="89" t="str">
        <f>VLOOKUP(Revisión_Avance_Periodo!$I768,BD_Seguimiento_OAP_2019!$L:$M,2,FALSE)</f>
        <v>Brindar atención al Ciudadano  de manera presencial</v>
      </c>
      <c r="K768" s="106" t="s">
        <v>8</v>
      </c>
      <c r="L768" s="172">
        <v>4.4642857142857152E-4</v>
      </c>
      <c r="M768" s="173" t="s">
        <v>114</v>
      </c>
      <c r="N768" s="190">
        <f>INDEX(BD_Seguimiento_OAP_2019!$AH$3:$AS$294,MATCH(Revisión_Avance_Periodo!$I768,BD_Seguimiento_OAP_2019!$L$3:$L$294,0),MATCH(Revisión_Avance_Periodo!$M768,BD_Seguimiento_OAP_2019!$AH$2:$AS$2,0))</f>
        <v>0</v>
      </c>
      <c r="O768" s="190">
        <f>INDEX(BD_Seguimiento_OAP_2019!$AV$3:$BG$294,MATCH(Revisión_Avance_Periodo!$I768,BD_Seguimiento_OAP_2019!$L$3:$L$294,0),MATCH(Revisión_Avance_Periodo!$M768,BD_Seguimiento_OAP_2019!$AV$2:$BG$2,0))</f>
        <v>0</v>
      </c>
      <c r="P768" s="175">
        <f t="shared" si="146"/>
        <v>0</v>
      </c>
      <c r="Q768" s="173" t="str">
        <f>VLOOKUP(P768,Tabla_Indicador_Gestion4[#All],3,TRUE)</f>
        <v>Por Ejecutar</v>
      </c>
      <c r="R768" s="229">
        <f>SUBTOTAL(9,$N$758:$N768)</f>
        <v>3926</v>
      </c>
      <c r="S768" s="230">
        <f>SUBTOTAL(9,$O$758:$O768)</f>
        <v>3775</v>
      </c>
      <c r="T768" s="231">
        <f>IFERROR(+Revisión_Avance_Periodo!$S768/Revisión_Avance_Periodo!$R768,0)</f>
        <v>0.96153846153846156</v>
      </c>
      <c r="U768" s="184"/>
      <c r="V768" s="185"/>
      <c r="W768" s="183"/>
      <c r="X768" s="183"/>
      <c r="Y768" s="183"/>
      <c r="Z768" s="186"/>
      <c r="AA768" s="187"/>
    </row>
    <row r="769" spans="1:27" ht="15.75" thickBot="1" x14ac:dyDescent="0.3">
      <c r="A769" s="94">
        <v>64</v>
      </c>
      <c r="B769" s="96" t="str">
        <f>CONCATENATE(Revisión_Avance_Periodo!$C769,";",Revisión_Avance_Periodo!$E769,";",Revisión_Avance_Periodo!$I769)</f>
        <v>OE1;PR_10;ACT_156</v>
      </c>
      <c r="C769" s="180" t="s">
        <v>9</v>
      </c>
      <c r="D769" s="181" t="str">
        <f>VLOOKUP(Revisión_Avance_Periodo!$C769,Componentes_BD!$F$1:$G$5,2,FALSE)</f>
        <v>Fortalecer la Vigilancia.</v>
      </c>
      <c r="E769" s="119" t="s">
        <v>12</v>
      </c>
      <c r="F769" s="95">
        <v>2</v>
      </c>
      <c r="G769" s="95" t="str">
        <f>VLOOKUP(Revisión_Avance_Periodo!$A769,BD_Seguimiento_OAP_2019!$A$2:$G$294,7,FALSE)</f>
        <v>PAI</v>
      </c>
      <c r="H769" s="95" t="str">
        <f>VLOOKUP(Revisión_Avance_Periodo!$A769,BD_Seguimiento_OAP_2019!$A$2:$J$294,10,FALSE)</f>
        <v>PAI_01 - Operacional</v>
      </c>
      <c r="I769" s="95" t="s">
        <v>723</v>
      </c>
      <c r="J769" s="95" t="str">
        <f>VLOOKUP(Revisión_Avance_Periodo!$I769,BD_Seguimiento_OAP_2019!$L:$M,2,FALSE)</f>
        <v>Brindar atención al Ciudadano  de manera presencial</v>
      </c>
      <c r="K769" s="119" t="s">
        <v>8</v>
      </c>
      <c r="L769" s="172">
        <v>4.4642857142857152E-4</v>
      </c>
      <c r="M769" s="182" t="s">
        <v>115</v>
      </c>
      <c r="N769" s="190">
        <f>INDEX(BD_Seguimiento_OAP_2019!$AH$3:$AS$294,MATCH(Revisión_Avance_Periodo!$I769,BD_Seguimiento_OAP_2019!$L$3:$L$294,0),MATCH(Revisión_Avance_Periodo!$M769,BD_Seguimiento_OAP_2019!$AH$2:$AS$2,0))</f>
        <v>0</v>
      </c>
      <c r="O769" s="190">
        <f>INDEX(BD_Seguimiento_OAP_2019!$AV$3:$BG$294,MATCH(Revisión_Avance_Periodo!$I769,BD_Seguimiento_OAP_2019!$L$3:$L$294,0),MATCH(Revisión_Avance_Periodo!$M769,BD_Seguimiento_OAP_2019!$AV$2:$BG$2,0))</f>
        <v>0</v>
      </c>
      <c r="P769" s="175">
        <f t="shared" si="146"/>
        <v>0</v>
      </c>
      <c r="Q769" s="182" t="str">
        <f>VLOOKUP(P769,Tabla_Indicador_Gestion4[#All],3,TRUE)</f>
        <v>Por Ejecutar</v>
      </c>
      <c r="R769" s="229">
        <f>SUBTOTAL(9,$N$758:$N769)</f>
        <v>3926</v>
      </c>
      <c r="S769" s="230">
        <f>SUBTOTAL(9,$O$758:$O769)</f>
        <v>3775</v>
      </c>
      <c r="T769" s="231">
        <f>IFERROR(+Revisión_Avance_Periodo!$S769/Revisión_Avance_Periodo!$R769,0)</f>
        <v>0.96153846153846156</v>
      </c>
      <c r="U769" s="184"/>
      <c r="V769" s="185"/>
      <c r="W769" s="183"/>
      <c r="X769" s="183"/>
      <c r="Y769" s="183"/>
      <c r="Z769" s="186"/>
      <c r="AA769" s="187"/>
    </row>
    <row r="770" spans="1:27" x14ac:dyDescent="0.25">
      <c r="A770" s="88">
        <v>65</v>
      </c>
      <c r="B770" s="91" t="str">
        <f>CONCATENATE(Revisión_Avance_Periodo!$C770,";",Revisión_Avance_Periodo!$E770,";",Revisión_Avance_Periodo!$I770)</f>
        <v>OE1;PR_10;ACT_226</v>
      </c>
      <c r="C770" s="170" t="s">
        <v>9</v>
      </c>
      <c r="D770" s="171" t="str">
        <f>VLOOKUP(Revisión_Avance_Periodo!$C770,Componentes_BD!$F$1:$G$5,2,FALSE)</f>
        <v>Fortalecer la Vigilancia.</v>
      </c>
      <c r="E770" s="106" t="s">
        <v>12</v>
      </c>
      <c r="F770" s="89">
        <v>11</v>
      </c>
      <c r="G770" s="89" t="str">
        <f>VLOOKUP(Revisión_Avance_Periodo!$A770,BD_Seguimiento_OAP_2019!$A$2:$G$294,7,FALSE)</f>
        <v>PAI</v>
      </c>
      <c r="H770" s="89" t="str">
        <f>VLOOKUP(Revisión_Avance_Periodo!$A770,BD_Seguimiento_OAP_2019!$A$2:$J$294,10,FALSE)</f>
        <v>PAI_05 - Gestión del Riesgo de Corrupción  - Mapa de Riesgos de Corrupción</v>
      </c>
      <c r="I770" s="89" t="s">
        <v>734</v>
      </c>
      <c r="J770" s="89" t="str">
        <f>VLOOKUP(Revisión_Avance_Periodo!$I770,BD_Seguimiento_OAP_2019!$L:$M,2,FALSE)</f>
        <v>Monitorear y efectuar seguimiento a los riesgos de corrupción</v>
      </c>
      <c r="K770" s="106" t="s">
        <v>8</v>
      </c>
      <c r="L770" s="172">
        <v>4.4642857142857152E-4</v>
      </c>
      <c r="M770" s="173" t="s">
        <v>104</v>
      </c>
      <c r="N770" s="174">
        <f>INDEX(BD_Seguimiento_OAP_2019!$AH$3:$AS$294,MATCH(Revisión_Avance_Periodo!$I770,BD_Seguimiento_OAP_2019!$L$3:$L$294,0),MATCH(Revisión_Avance_Periodo!$M770,BD_Seguimiento_OAP_2019!$AH$2:$AS$2,0))</f>
        <v>0</v>
      </c>
      <c r="O770" s="174">
        <f>INDEX(BD_Seguimiento_OAP_2019!$AV$3:$BG$294,MATCH(Revisión_Avance_Periodo!$I770,BD_Seguimiento_OAP_2019!$L$3:$L$294,0),MATCH(Revisión_Avance_Periodo!$M770,BD_Seguimiento_OAP_2019!$AV$2:$BG$2,0))</f>
        <v>0</v>
      </c>
      <c r="P770" s="175">
        <f t="shared" ref="P770:P772" si="147">IFERROR((O770/N770),0)</f>
        <v>0</v>
      </c>
      <c r="Q770" s="173" t="str">
        <f>VLOOKUP(P770,Tabla_Indicador_Gestion4[#All],3,TRUE)</f>
        <v>Por Ejecutar</v>
      </c>
      <c r="R770" s="213">
        <f>SUBTOTAL(9,$N$770:$N770)</f>
        <v>0</v>
      </c>
      <c r="S770" s="234">
        <f>SUBTOTAL(9,$O$770:$O770)</f>
        <v>0</v>
      </c>
      <c r="T770" s="234">
        <f>IFERROR(+Revisión_Avance_Periodo!$S770/Revisión_Avance_Periodo!$R770,0)</f>
        <v>0</v>
      </c>
      <c r="U770" s="177">
        <f>SUBTOTAL(9,N770:N781)</f>
        <v>0.999996</v>
      </c>
      <c r="V770" s="176">
        <f>SUBTOTAL(9,O770:O781)</f>
        <v>0.33333299999999999</v>
      </c>
      <c r="W770" s="176">
        <f t="shared" ref="W770" si="148">+V770/U770</f>
        <v>0.33333433333733337</v>
      </c>
      <c r="X770" s="176"/>
      <c r="Y770" s="176">
        <f>100%-Revisión_Avance_Periodo!$W770</f>
        <v>0.66666566666266669</v>
      </c>
      <c r="Z770" s="178" t="str">
        <f>VLOOKUP(W770,Tabla_Indicador_Gestion4[],3,TRUE)</f>
        <v>En Tramite</v>
      </c>
      <c r="AA770" s="179">
        <f>Revisión_Avance_Periodo!$W770*Revisión_Avance_Periodo!$L770</f>
        <v>1.48809970239881E-4</v>
      </c>
    </row>
    <row r="771" spans="1:27" x14ac:dyDescent="0.25">
      <c r="A771" s="94">
        <v>65</v>
      </c>
      <c r="B771" s="96" t="str">
        <f>CONCATENATE(Revisión_Avance_Periodo!$C771,";",Revisión_Avance_Periodo!$E771,";",Revisión_Avance_Periodo!$I771)</f>
        <v>OE1;PR_10;ACT_226</v>
      </c>
      <c r="C771" s="180" t="s">
        <v>9</v>
      </c>
      <c r="D771" s="181" t="str">
        <f>VLOOKUP(Revisión_Avance_Periodo!$C771,Componentes_BD!$F$1:$G$5,2,FALSE)</f>
        <v>Fortalecer la Vigilancia.</v>
      </c>
      <c r="E771" s="119" t="s">
        <v>12</v>
      </c>
      <c r="F771" s="95">
        <v>11</v>
      </c>
      <c r="G771" s="95" t="str">
        <f>VLOOKUP(Revisión_Avance_Periodo!$A771,BD_Seguimiento_OAP_2019!$A$2:$G$294,7,FALSE)</f>
        <v>PAI</v>
      </c>
      <c r="H771" s="95" t="str">
        <f>VLOOKUP(Revisión_Avance_Periodo!$A771,BD_Seguimiento_OAP_2019!$A$2:$J$294,10,FALSE)</f>
        <v>PAI_05 - Gestión del Riesgo de Corrupción  - Mapa de Riesgos de Corrupción</v>
      </c>
      <c r="I771" s="95" t="s">
        <v>734</v>
      </c>
      <c r="J771" s="95" t="str">
        <f>VLOOKUP(Revisión_Avance_Periodo!$I771,BD_Seguimiento_OAP_2019!$L:$M,2,FALSE)</f>
        <v>Monitorear y efectuar seguimiento a los riesgos de corrupción</v>
      </c>
      <c r="K771" s="119" t="s">
        <v>8</v>
      </c>
      <c r="L771" s="172">
        <v>4.4642857142857152E-4</v>
      </c>
      <c r="M771" s="182" t="s">
        <v>105</v>
      </c>
      <c r="N771" s="174">
        <f>INDEX(BD_Seguimiento_OAP_2019!$AH$3:$AS$294,MATCH(Revisión_Avance_Periodo!$I771,BD_Seguimiento_OAP_2019!$L$3:$L$294,0),MATCH(Revisión_Avance_Periodo!$M771,BD_Seguimiento_OAP_2019!$AH$2:$AS$2,0))</f>
        <v>0</v>
      </c>
      <c r="O771" s="174">
        <f>INDEX(BD_Seguimiento_OAP_2019!$AV$3:$BG$294,MATCH(Revisión_Avance_Periodo!$I771,BD_Seguimiento_OAP_2019!$L$3:$L$294,0),MATCH(Revisión_Avance_Periodo!$M771,BD_Seguimiento_OAP_2019!$AV$2:$BG$2,0))</f>
        <v>0</v>
      </c>
      <c r="P771" s="175">
        <f t="shared" si="147"/>
        <v>0</v>
      </c>
      <c r="Q771" s="182" t="str">
        <f>VLOOKUP(P771,Tabla_Indicador_Gestion4[#All],3,TRUE)</f>
        <v>Por Ejecutar</v>
      </c>
      <c r="R771" s="215">
        <f>SUBTOTAL(9,$N$770:$N771)</f>
        <v>0</v>
      </c>
      <c r="S771" s="231">
        <f>SUBTOTAL(9,$O$770:$O771)</f>
        <v>0</v>
      </c>
      <c r="T771" s="231">
        <f>IFERROR(+Revisión_Avance_Periodo!$S771/Revisión_Avance_Periodo!$R771,0)</f>
        <v>0</v>
      </c>
      <c r="U771" s="184"/>
      <c r="V771" s="185"/>
      <c r="W771" s="183"/>
      <c r="X771" s="183"/>
      <c r="Y771" s="183"/>
      <c r="Z771" s="186"/>
      <c r="AA771" s="187"/>
    </row>
    <row r="772" spans="1:27" x14ac:dyDescent="0.25">
      <c r="A772" s="88">
        <v>65</v>
      </c>
      <c r="B772" s="91" t="str">
        <f>CONCATENATE(Revisión_Avance_Periodo!$C772,";",Revisión_Avance_Periodo!$E772,";",Revisión_Avance_Periodo!$I772)</f>
        <v>OE1;PR_10;ACT_226</v>
      </c>
      <c r="C772" s="170" t="s">
        <v>9</v>
      </c>
      <c r="D772" s="171" t="str">
        <f>VLOOKUP(Revisión_Avance_Periodo!$C772,Componentes_BD!$F$1:$G$5,2,FALSE)</f>
        <v>Fortalecer la Vigilancia.</v>
      </c>
      <c r="E772" s="106" t="s">
        <v>12</v>
      </c>
      <c r="F772" s="89">
        <v>11</v>
      </c>
      <c r="G772" s="89" t="str">
        <f>VLOOKUP(Revisión_Avance_Periodo!$A772,BD_Seguimiento_OAP_2019!$A$2:$G$294,7,FALSE)</f>
        <v>PAI</v>
      </c>
      <c r="H772" s="89" t="str">
        <f>VLOOKUP(Revisión_Avance_Periodo!$A772,BD_Seguimiento_OAP_2019!$A$2:$J$294,10,FALSE)</f>
        <v>PAI_05 - Gestión del Riesgo de Corrupción  - Mapa de Riesgos de Corrupción</v>
      </c>
      <c r="I772" s="89" t="s">
        <v>734</v>
      </c>
      <c r="J772" s="89" t="str">
        <f>VLOOKUP(Revisión_Avance_Periodo!$I772,BD_Seguimiento_OAP_2019!$L:$M,2,FALSE)</f>
        <v>Monitorear y efectuar seguimiento a los riesgos de corrupción</v>
      </c>
      <c r="K772" s="106" t="s">
        <v>8</v>
      </c>
      <c r="L772" s="172">
        <v>4.4642857142857152E-4</v>
      </c>
      <c r="M772" s="173" t="s">
        <v>106</v>
      </c>
      <c r="N772" s="174">
        <f>INDEX(BD_Seguimiento_OAP_2019!$AH$3:$AS$294,MATCH(Revisión_Avance_Periodo!$I772,BD_Seguimiento_OAP_2019!$L$3:$L$294,0),MATCH(Revisión_Avance_Periodo!$M772,BD_Seguimiento_OAP_2019!$AH$2:$AS$2,0))</f>
        <v>0</v>
      </c>
      <c r="O772" s="174">
        <f>INDEX(BD_Seguimiento_OAP_2019!$AV$3:$BG$294,MATCH(Revisión_Avance_Periodo!$I772,BD_Seguimiento_OAP_2019!$L$3:$L$294,0),MATCH(Revisión_Avance_Periodo!$M772,BD_Seguimiento_OAP_2019!$AV$2:$BG$2,0))</f>
        <v>0</v>
      </c>
      <c r="P772" s="175">
        <f t="shared" si="147"/>
        <v>0</v>
      </c>
      <c r="Q772" s="173" t="str">
        <f>VLOOKUP(P772,Tabla_Indicador_Gestion4[#All],3,TRUE)</f>
        <v>Por Ejecutar</v>
      </c>
      <c r="R772" s="215">
        <f>SUBTOTAL(9,$N$770:$N772)</f>
        <v>0</v>
      </c>
      <c r="S772" s="231">
        <f>SUBTOTAL(9,$O$770:$O772)</f>
        <v>0</v>
      </c>
      <c r="T772" s="231">
        <f>IFERROR(+Revisión_Avance_Periodo!$S772/Revisión_Avance_Periodo!$R772,0)</f>
        <v>0</v>
      </c>
      <c r="U772" s="184"/>
      <c r="V772" s="185"/>
      <c r="W772" s="183"/>
      <c r="X772" s="183"/>
      <c r="Y772" s="183"/>
      <c r="Z772" s="186"/>
      <c r="AA772" s="187"/>
    </row>
    <row r="773" spans="1:27" x14ac:dyDescent="0.25">
      <c r="A773" s="94">
        <v>65</v>
      </c>
      <c r="B773" s="96" t="str">
        <f>CONCATENATE(Revisión_Avance_Periodo!$C773,";",Revisión_Avance_Periodo!$E773,";",Revisión_Avance_Periodo!$I773)</f>
        <v>OE1;PR_10;ACT_226</v>
      </c>
      <c r="C773" s="180" t="s">
        <v>9</v>
      </c>
      <c r="D773" s="181" t="str">
        <f>VLOOKUP(Revisión_Avance_Periodo!$C773,Componentes_BD!$F$1:$G$5,2,FALSE)</f>
        <v>Fortalecer la Vigilancia.</v>
      </c>
      <c r="E773" s="119" t="s">
        <v>12</v>
      </c>
      <c r="F773" s="95">
        <v>11</v>
      </c>
      <c r="G773" s="95" t="str">
        <f>VLOOKUP(Revisión_Avance_Periodo!$A773,BD_Seguimiento_OAP_2019!$A$2:$G$294,7,FALSE)</f>
        <v>PAI</v>
      </c>
      <c r="H773" s="95" t="str">
        <f>VLOOKUP(Revisión_Avance_Periodo!$A773,BD_Seguimiento_OAP_2019!$A$2:$J$294,10,FALSE)</f>
        <v>PAI_05 - Gestión del Riesgo de Corrupción  - Mapa de Riesgos de Corrupción</v>
      </c>
      <c r="I773" s="95" t="s">
        <v>734</v>
      </c>
      <c r="J773" s="95" t="str">
        <f>VLOOKUP(Revisión_Avance_Periodo!$I773,BD_Seguimiento_OAP_2019!$L:$M,2,FALSE)</f>
        <v>Monitorear y efectuar seguimiento a los riesgos de corrupción</v>
      </c>
      <c r="K773" s="119" t="s">
        <v>8</v>
      </c>
      <c r="L773" s="172">
        <v>4.4642857142857152E-4</v>
      </c>
      <c r="M773" s="182" t="s">
        <v>107</v>
      </c>
      <c r="N773" s="174">
        <f>INDEX(BD_Seguimiento_OAP_2019!$AH$3:$AS$294,MATCH(Revisión_Avance_Periodo!$I773,BD_Seguimiento_OAP_2019!$L$3:$L$294,0),MATCH(Revisión_Avance_Periodo!$M773,BD_Seguimiento_OAP_2019!$AH$2:$AS$2,0))</f>
        <v>0.33333299999999999</v>
      </c>
      <c r="O773" s="174">
        <f>INDEX(BD_Seguimiento_OAP_2019!$AV$3:$BG$294,MATCH(Revisión_Avance_Periodo!$I773,BD_Seguimiento_OAP_2019!$L$3:$L$294,0),MATCH(Revisión_Avance_Periodo!$M773,BD_Seguimiento_OAP_2019!$AV$2:$BG$2,0))</f>
        <v>0.33333299999999999</v>
      </c>
      <c r="P773" s="188">
        <f t="shared" ref="P773:P834" si="149">O773/N773</f>
        <v>1</v>
      </c>
      <c r="Q773" s="182" t="str">
        <f>VLOOKUP(P773,Tabla_Indicador_Gestion4[#All],3,TRUE)</f>
        <v>Culminada</v>
      </c>
      <c r="R773" s="215">
        <f>SUBTOTAL(9,$N$770:$N773)</f>
        <v>0.33333299999999999</v>
      </c>
      <c r="S773" s="231">
        <f>SUBTOTAL(9,$O$770:$O773)</f>
        <v>0.33333299999999999</v>
      </c>
      <c r="T773" s="231">
        <f>IFERROR(+Revisión_Avance_Periodo!$S773/Revisión_Avance_Periodo!$R773,0)</f>
        <v>1</v>
      </c>
      <c r="U773" s="184"/>
      <c r="V773" s="185"/>
      <c r="W773" s="183"/>
      <c r="X773" s="183"/>
      <c r="Y773" s="183"/>
      <c r="Z773" s="186"/>
      <c r="AA773" s="187"/>
    </row>
    <row r="774" spans="1:27" x14ac:dyDescent="0.25">
      <c r="A774" s="88">
        <v>65</v>
      </c>
      <c r="B774" s="91" t="str">
        <f>CONCATENATE(Revisión_Avance_Periodo!$C774,";",Revisión_Avance_Periodo!$E774,";",Revisión_Avance_Periodo!$I774)</f>
        <v>OE1;PR_10;ACT_226</v>
      </c>
      <c r="C774" s="170" t="s">
        <v>9</v>
      </c>
      <c r="D774" s="171" t="str">
        <f>VLOOKUP(Revisión_Avance_Periodo!$C774,Componentes_BD!$F$1:$G$5,2,FALSE)</f>
        <v>Fortalecer la Vigilancia.</v>
      </c>
      <c r="E774" s="106" t="s">
        <v>12</v>
      </c>
      <c r="F774" s="89">
        <v>11</v>
      </c>
      <c r="G774" s="89" t="str">
        <f>VLOOKUP(Revisión_Avance_Periodo!$A774,BD_Seguimiento_OAP_2019!$A$2:$G$294,7,FALSE)</f>
        <v>PAI</v>
      </c>
      <c r="H774" s="89" t="str">
        <f>VLOOKUP(Revisión_Avance_Periodo!$A774,BD_Seguimiento_OAP_2019!$A$2:$J$294,10,FALSE)</f>
        <v>PAI_05 - Gestión del Riesgo de Corrupción  - Mapa de Riesgos de Corrupción</v>
      </c>
      <c r="I774" s="89" t="s">
        <v>734</v>
      </c>
      <c r="J774" s="89" t="str">
        <f>VLOOKUP(Revisión_Avance_Periodo!$I774,BD_Seguimiento_OAP_2019!$L:$M,2,FALSE)</f>
        <v>Monitorear y efectuar seguimiento a los riesgos de corrupción</v>
      </c>
      <c r="K774" s="106" t="s">
        <v>8</v>
      </c>
      <c r="L774" s="172">
        <v>4.4642857142857152E-4</v>
      </c>
      <c r="M774" s="173" t="s">
        <v>108</v>
      </c>
      <c r="N774" s="174">
        <f>INDEX(BD_Seguimiento_OAP_2019!$AH$3:$AS$294,MATCH(Revisión_Avance_Periodo!$I774,BD_Seguimiento_OAP_2019!$L$3:$L$294,0),MATCH(Revisión_Avance_Periodo!$M774,BD_Seguimiento_OAP_2019!$AH$2:$AS$2,0))</f>
        <v>0</v>
      </c>
      <c r="O774" s="174">
        <f>INDEX(BD_Seguimiento_OAP_2019!$AV$3:$BG$294,MATCH(Revisión_Avance_Periodo!$I774,BD_Seguimiento_OAP_2019!$L$3:$L$294,0),MATCH(Revisión_Avance_Periodo!$M774,BD_Seguimiento_OAP_2019!$AV$2:$BG$2,0))</f>
        <v>0</v>
      </c>
      <c r="P774" s="175">
        <f t="shared" ref="P774:P776" si="150">IFERROR((O774/N774),0)</f>
        <v>0</v>
      </c>
      <c r="Q774" s="173" t="str">
        <f>VLOOKUP(P774,Tabla_Indicador_Gestion4[#All],3,TRUE)</f>
        <v>Por Ejecutar</v>
      </c>
      <c r="R774" s="215">
        <f>SUBTOTAL(9,$N$770:$N774)</f>
        <v>0.33333299999999999</v>
      </c>
      <c r="S774" s="231">
        <f>SUBTOTAL(9,$O$770:$O774)</f>
        <v>0.33333299999999999</v>
      </c>
      <c r="T774" s="231">
        <f>IFERROR(+Revisión_Avance_Periodo!$S774/Revisión_Avance_Periodo!$R774,0)</f>
        <v>1</v>
      </c>
      <c r="U774" s="184"/>
      <c r="V774" s="185"/>
      <c r="W774" s="183"/>
      <c r="X774" s="183"/>
      <c r="Y774" s="183"/>
      <c r="Z774" s="186"/>
      <c r="AA774" s="187"/>
    </row>
    <row r="775" spans="1:27" x14ac:dyDescent="0.25">
      <c r="A775" s="94">
        <v>65</v>
      </c>
      <c r="B775" s="96" t="str">
        <f>CONCATENATE(Revisión_Avance_Periodo!$C775,";",Revisión_Avance_Periodo!$E775,";",Revisión_Avance_Periodo!$I775)</f>
        <v>OE1;PR_10;ACT_226</v>
      </c>
      <c r="C775" s="180" t="s">
        <v>9</v>
      </c>
      <c r="D775" s="181" t="str">
        <f>VLOOKUP(Revisión_Avance_Periodo!$C775,Componentes_BD!$F$1:$G$5,2,FALSE)</f>
        <v>Fortalecer la Vigilancia.</v>
      </c>
      <c r="E775" s="119" t="s">
        <v>12</v>
      </c>
      <c r="F775" s="95">
        <v>11</v>
      </c>
      <c r="G775" s="95" t="str">
        <f>VLOOKUP(Revisión_Avance_Periodo!$A775,BD_Seguimiento_OAP_2019!$A$2:$G$294,7,FALSE)</f>
        <v>PAI</v>
      </c>
      <c r="H775" s="95" t="str">
        <f>VLOOKUP(Revisión_Avance_Periodo!$A775,BD_Seguimiento_OAP_2019!$A$2:$J$294,10,FALSE)</f>
        <v>PAI_05 - Gestión del Riesgo de Corrupción  - Mapa de Riesgos de Corrupción</v>
      </c>
      <c r="I775" s="95" t="s">
        <v>734</v>
      </c>
      <c r="J775" s="95" t="str">
        <f>VLOOKUP(Revisión_Avance_Periodo!$I775,BD_Seguimiento_OAP_2019!$L:$M,2,FALSE)</f>
        <v>Monitorear y efectuar seguimiento a los riesgos de corrupción</v>
      </c>
      <c r="K775" s="119" t="s">
        <v>8</v>
      </c>
      <c r="L775" s="172">
        <v>4.4642857142857152E-4</v>
      </c>
      <c r="M775" s="182" t="s">
        <v>109</v>
      </c>
      <c r="N775" s="174">
        <f>INDEX(BD_Seguimiento_OAP_2019!$AH$3:$AS$294,MATCH(Revisión_Avance_Periodo!$I775,BD_Seguimiento_OAP_2019!$L$3:$L$294,0),MATCH(Revisión_Avance_Periodo!$M775,BD_Seguimiento_OAP_2019!$AH$2:$AS$2,0))</f>
        <v>0</v>
      </c>
      <c r="O775" s="174">
        <f>INDEX(BD_Seguimiento_OAP_2019!$AV$3:$BG$294,MATCH(Revisión_Avance_Periodo!$I775,BD_Seguimiento_OAP_2019!$L$3:$L$294,0),MATCH(Revisión_Avance_Periodo!$M775,BD_Seguimiento_OAP_2019!$AV$2:$BG$2,0))</f>
        <v>0</v>
      </c>
      <c r="P775" s="175">
        <f t="shared" si="150"/>
        <v>0</v>
      </c>
      <c r="Q775" s="182" t="str">
        <f>VLOOKUP(P775,Tabla_Indicador_Gestion4[#All],3,TRUE)</f>
        <v>Por Ejecutar</v>
      </c>
      <c r="R775" s="215">
        <f>SUBTOTAL(9,$N$770:$N775)</f>
        <v>0.33333299999999999</v>
      </c>
      <c r="S775" s="231">
        <f>SUBTOTAL(9,$O$770:$O775)</f>
        <v>0.33333299999999999</v>
      </c>
      <c r="T775" s="231">
        <f>IFERROR(+Revisión_Avance_Periodo!$S775/Revisión_Avance_Periodo!$R775,0)</f>
        <v>1</v>
      </c>
      <c r="U775" s="184"/>
      <c r="V775" s="185"/>
      <c r="W775" s="183"/>
      <c r="X775" s="183"/>
      <c r="Y775" s="183"/>
      <c r="Z775" s="186"/>
      <c r="AA775" s="187"/>
    </row>
    <row r="776" spans="1:27" x14ac:dyDescent="0.25">
      <c r="A776" s="88">
        <v>65</v>
      </c>
      <c r="B776" s="91" t="str">
        <f>CONCATENATE(Revisión_Avance_Periodo!$C776,";",Revisión_Avance_Periodo!$E776,";",Revisión_Avance_Periodo!$I776)</f>
        <v>OE1;PR_10;ACT_226</v>
      </c>
      <c r="C776" s="170" t="s">
        <v>9</v>
      </c>
      <c r="D776" s="171" t="str">
        <f>VLOOKUP(Revisión_Avance_Periodo!$C776,Componentes_BD!$F$1:$G$5,2,FALSE)</f>
        <v>Fortalecer la Vigilancia.</v>
      </c>
      <c r="E776" s="106" t="s">
        <v>12</v>
      </c>
      <c r="F776" s="89">
        <v>11</v>
      </c>
      <c r="G776" s="89" t="str">
        <f>VLOOKUP(Revisión_Avance_Periodo!$A776,BD_Seguimiento_OAP_2019!$A$2:$G$294,7,FALSE)</f>
        <v>PAI</v>
      </c>
      <c r="H776" s="89" t="str">
        <f>VLOOKUP(Revisión_Avance_Periodo!$A776,BD_Seguimiento_OAP_2019!$A$2:$J$294,10,FALSE)</f>
        <v>PAI_05 - Gestión del Riesgo de Corrupción  - Mapa de Riesgos de Corrupción</v>
      </c>
      <c r="I776" s="89" t="s">
        <v>734</v>
      </c>
      <c r="J776" s="89" t="str">
        <f>VLOOKUP(Revisión_Avance_Periodo!$I776,BD_Seguimiento_OAP_2019!$L:$M,2,FALSE)</f>
        <v>Monitorear y efectuar seguimiento a los riesgos de corrupción</v>
      </c>
      <c r="K776" s="106" t="s">
        <v>8</v>
      </c>
      <c r="L776" s="172">
        <v>4.4642857142857152E-4</v>
      </c>
      <c r="M776" s="173" t="s">
        <v>110</v>
      </c>
      <c r="N776" s="174">
        <f>INDEX(BD_Seguimiento_OAP_2019!$AH$3:$AS$294,MATCH(Revisión_Avance_Periodo!$I776,BD_Seguimiento_OAP_2019!$L$3:$L$294,0),MATCH(Revisión_Avance_Periodo!$M776,BD_Seguimiento_OAP_2019!$AH$2:$AS$2,0))</f>
        <v>0</v>
      </c>
      <c r="O776" s="174">
        <f>INDEX(BD_Seguimiento_OAP_2019!$AV$3:$BG$294,MATCH(Revisión_Avance_Periodo!$I776,BD_Seguimiento_OAP_2019!$L$3:$L$294,0),MATCH(Revisión_Avance_Periodo!$M776,BD_Seguimiento_OAP_2019!$AV$2:$BG$2,0))</f>
        <v>0</v>
      </c>
      <c r="P776" s="175">
        <f t="shared" si="150"/>
        <v>0</v>
      </c>
      <c r="Q776" s="173" t="str">
        <f>VLOOKUP(P776,Tabla_Indicador_Gestion4[#All],3,TRUE)</f>
        <v>Por Ejecutar</v>
      </c>
      <c r="R776" s="215">
        <f>SUBTOTAL(9,$N$770:$N776)</f>
        <v>0.33333299999999999</v>
      </c>
      <c r="S776" s="231">
        <f>SUBTOTAL(9,$O$770:$O776)</f>
        <v>0.33333299999999999</v>
      </c>
      <c r="T776" s="231">
        <f>IFERROR(+Revisión_Avance_Periodo!$S776/Revisión_Avance_Periodo!$R776,0)</f>
        <v>1</v>
      </c>
      <c r="U776" s="184"/>
      <c r="V776" s="185"/>
      <c r="W776" s="183"/>
      <c r="X776" s="183"/>
      <c r="Y776" s="183"/>
      <c r="Z776" s="186"/>
      <c r="AA776" s="187"/>
    </row>
    <row r="777" spans="1:27" x14ac:dyDescent="0.25">
      <c r="A777" s="94">
        <v>65</v>
      </c>
      <c r="B777" s="96" t="str">
        <f>CONCATENATE(Revisión_Avance_Periodo!$C777,";",Revisión_Avance_Periodo!$E777,";",Revisión_Avance_Periodo!$I777)</f>
        <v>OE1;PR_10;ACT_226</v>
      </c>
      <c r="C777" s="180" t="s">
        <v>9</v>
      </c>
      <c r="D777" s="181" t="str">
        <f>VLOOKUP(Revisión_Avance_Periodo!$C777,Componentes_BD!$F$1:$G$5,2,FALSE)</f>
        <v>Fortalecer la Vigilancia.</v>
      </c>
      <c r="E777" s="119" t="s">
        <v>12</v>
      </c>
      <c r="F777" s="95">
        <v>11</v>
      </c>
      <c r="G777" s="95" t="str">
        <f>VLOOKUP(Revisión_Avance_Periodo!$A777,BD_Seguimiento_OAP_2019!$A$2:$G$294,7,FALSE)</f>
        <v>PAI</v>
      </c>
      <c r="H777" s="95" t="str">
        <f>VLOOKUP(Revisión_Avance_Periodo!$A777,BD_Seguimiento_OAP_2019!$A$2:$J$294,10,FALSE)</f>
        <v>PAI_05 - Gestión del Riesgo de Corrupción  - Mapa de Riesgos de Corrupción</v>
      </c>
      <c r="I777" s="95" t="s">
        <v>734</v>
      </c>
      <c r="J777" s="95" t="str">
        <f>VLOOKUP(Revisión_Avance_Periodo!$I777,BD_Seguimiento_OAP_2019!$L:$M,2,FALSE)</f>
        <v>Monitorear y efectuar seguimiento a los riesgos de corrupción</v>
      </c>
      <c r="K777" s="119" t="s">
        <v>8</v>
      </c>
      <c r="L777" s="172">
        <v>4.4642857142857152E-4</v>
      </c>
      <c r="M777" s="182" t="s">
        <v>111</v>
      </c>
      <c r="N777" s="174">
        <f>INDEX(BD_Seguimiento_OAP_2019!$AH$3:$AS$294,MATCH(Revisión_Avance_Periodo!$I777,BD_Seguimiento_OAP_2019!$L$3:$L$294,0),MATCH(Revisión_Avance_Periodo!$M777,BD_Seguimiento_OAP_2019!$AH$2:$AS$2,0))</f>
        <v>0.33333000000000002</v>
      </c>
      <c r="O777" s="174">
        <f>INDEX(BD_Seguimiento_OAP_2019!$AV$3:$BG$294,MATCH(Revisión_Avance_Periodo!$I777,BD_Seguimiento_OAP_2019!$L$3:$L$294,0),MATCH(Revisión_Avance_Periodo!$M777,BD_Seguimiento_OAP_2019!$AV$2:$BG$2,0))</f>
        <v>0</v>
      </c>
      <c r="P777" s="188">
        <f t="shared" si="149"/>
        <v>0</v>
      </c>
      <c r="Q777" s="182" t="str">
        <f>VLOOKUP(P777,Tabla_Indicador_Gestion4[#All],3,TRUE)</f>
        <v>Por Ejecutar</v>
      </c>
      <c r="R777" s="215">
        <f>SUBTOTAL(9,$N$770:$N777)</f>
        <v>0.66666300000000001</v>
      </c>
      <c r="S777" s="231">
        <f>SUBTOTAL(9,$O$770:$O777)</f>
        <v>0.33333299999999999</v>
      </c>
      <c r="T777" s="231">
        <f>IFERROR(+Revisión_Avance_Periodo!$S777/Revisión_Avance_Periodo!$R777,0)</f>
        <v>0.50000225001237508</v>
      </c>
      <c r="U777" s="184"/>
      <c r="V777" s="185"/>
      <c r="W777" s="183"/>
      <c r="X777" s="183"/>
      <c r="Y777" s="183"/>
      <c r="Z777" s="186"/>
      <c r="AA777" s="187"/>
    </row>
    <row r="778" spans="1:27" x14ac:dyDescent="0.25">
      <c r="A778" s="88">
        <v>65</v>
      </c>
      <c r="B778" s="91" t="str">
        <f>CONCATENATE(Revisión_Avance_Periodo!$C778,";",Revisión_Avance_Periodo!$E778,";",Revisión_Avance_Periodo!$I778)</f>
        <v>OE1;PR_10;ACT_226</v>
      </c>
      <c r="C778" s="170" t="s">
        <v>9</v>
      </c>
      <c r="D778" s="171" t="str">
        <f>VLOOKUP(Revisión_Avance_Periodo!$C778,Componentes_BD!$F$1:$G$5,2,FALSE)</f>
        <v>Fortalecer la Vigilancia.</v>
      </c>
      <c r="E778" s="106" t="s">
        <v>12</v>
      </c>
      <c r="F778" s="89">
        <v>11</v>
      </c>
      <c r="G778" s="89" t="str">
        <f>VLOOKUP(Revisión_Avance_Periodo!$A778,BD_Seguimiento_OAP_2019!$A$2:$G$294,7,FALSE)</f>
        <v>PAI</v>
      </c>
      <c r="H778" s="89" t="str">
        <f>VLOOKUP(Revisión_Avance_Periodo!$A778,BD_Seguimiento_OAP_2019!$A$2:$J$294,10,FALSE)</f>
        <v>PAI_05 - Gestión del Riesgo de Corrupción  - Mapa de Riesgos de Corrupción</v>
      </c>
      <c r="I778" s="89" t="s">
        <v>734</v>
      </c>
      <c r="J778" s="89" t="str">
        <f>VLOOKUP(Revisión_Avance_Periodo!$I778,BD_Seguimiento_OAP_2019!$L:$M,2,FALSE)</f>
        <v>Monitorear y efectuar seguimiento a los riesgos de corrupción</v>
      </c>
      <c r="K778" s="106" t="s">
        <v>8</v>
      </c>
      <c r="L778" s="172">
        <v>4.4642857142857152E-4</v>
      </c>
      <c r="M778" s="173" t="s">
        <v>112</v>
      </c>
      <c r="N778" s="174">
        <f>INDEX(BD_Seguimiento_OAP_2019!$AH$3:$AS$294,MATCH(Revisión_Avance_Periodo!$I778,BD_Seguimiento_OAP_2019!$L$3:$L$294,0),MATCH(Revisión_Avance_Periodo!$M778,BD_Seguimiento_OAP_2019!$AH$2:$AS$2,0))</f>
        <v>0</v>
      </c>
      <c r="O778" s="174">
        <f>INDEX(BD_Seguimiento_OAP_2019!$AV$3:$BG$294,MATCH(Revisión_Avance_Periodo!$I778,BD_Seguimiento_OAP_2019!$L$3:$L$294,0),MATCH(Revisión_Avance_Periodo!$M778,BD_Seguimiento_OAP_2019!$AV$2:$BG$2,0))</f>
        <v>0</v>
      </c>
      <c r="P778" s="175">
        <f t="shared" ref="P778:P780" si="151">IFERROR((O778/N778),0)</f>
        <v>0</v>
      </c>
      <c r="Q778" s="173" t="str">
        <f>VLOOKUP(P778,Tabla_Indicador_Gestion4[#All],3,TRUE)</f>
        <v>Por Ejecutar</v>
      </c>
      <c r="R778" s="215">
        <f>SUBTOTAL(9,$N$770:$N778)</f>
        <v>0.66666300000000001</v>
      </c>
      <c r="S778" s="231">
        <f>SUBTOTAL(9,$O$770:$O778)</f>
        <v>0.33333299999999999</v>
      </c>
      <c r="T778" s="231">
        <f>IFERROR(+Revisión_Avance_Periodo!$S778/Revisión_Avance_Periodo!$R778,0)</f>
        <v>0.50000225001237508</v>
      </c>
      <c r="U778" s="184"/>
      <c r="V778" s="185"/>
      <c r="W778" s="183"/>
      <c r="X778" s="183"/>
      <c r="Y778" s="183"/>
      <c r="Z778" s="186"/>
      <c r="AA778" s="187"/>
    </row>
    <row r="779" spans="1:27" x14ac:dyDescent="0.25">
      <c r="A779" s="94">
        <v>65</v>
      </c>
      <c r="B779" s="96" t="str">
        <f>CONCATENATE(Revisión_Avance_Periodo!$C779,";",Revisión_Avance_Periodo!$E779,";",Revisión_Avance_Periodo!$I779)</f>
        <v>OE1;PR_10;ACT_226</v>
      </c>
      <c r="C779" s="180" t="s">
        <v>9</v>
      </c>
      <c r="D779" s="181" t="str">
        <f>VLOOKUP(Revisión_Avance_Periodo!$C779,Componentes_BD!$F$1:$G$5,2,FALSE)</f>
        <v>Fortalecer la Vigilancia.</v>
      </c>
      <c r="E779" s="119" t="s">
        <v>12</v>
      </c>
      <c r="F779" s="95">
        <v>11</v>
      </c>
      <c r="G779" s="95" t="str">
        <f>VLOOKUP(Revisión_Avance_Periodo!$A779,BD_Seguimiento_OAP_2019!$A$2:$G$294,7,FALSE)</f>
        <v>PAI</v>
      </c>
      <c r="H779" s="95" t="str">
        <f>VLOOKUP(Revisión_Avance_Periodo!$A779,BD_Seguimiento_OAP_2019!$A$2:$J$294,10,FALSE)</f>
        <v>PAI_05 - Gestión del Riesgo de Corrupción  - Mapa de Riesgos de Corrupción</v>
      </c>
      <c r="I779" s="95" t="s">
        <v>734</v>
      </c>
      <c r="J779" s="95" t="str">
        <f>VLOOKUP(Revisión_Avance_Periodo!$I779,BD_Seguimiento_OAP_2019!$L:$M,2,FALSE)</f>
        <v>Monitorear y efectuar seguimiento a los riesgos de corrupción</v>
      </c>
      <c r="K779" s="119" t="s">
        <v>8</v>
      </c>
      <c r="L779" s="172">
        <v>4.4642857142857152E-4</v>
      </c>
      <c r="M779" s="182" t="s">
        <v>113</v>
      </c>
      <c r="N779" s="174">
        <f>INDEX(BD_Seguimiento_OAP_2019!$AH$3:$AS$294,MATCH(Revisión_Avance_Periodo!$I779,BD_Seguimiento_OAP_2019!$L$3:$L$294,0),MATCH(Revisión_Avance_Periodo!$M779,BD_Seguimiento_OAP_2019!$AH$2:$AS$2,0))</f>
        <v>0</v>
      </c>
      <c r="O779" s="174">
        <f>INDEX(BD_Seguimiento_OAP_2019!$AV$3:$BG$294,MATCH(Revisión_Avance_Periodo!$I779,BD_Seguimiento_OAP_2019!$L$3:$L$294,0),MATCH(Revisión_Avance_Periodo!$M779,BD_Seguimiento_OAP_2019!$AV$2:$BG$2,0))</f>
        <v>0</v>
      </c>
      <c r="P779" s="175">
        <f t="shared" si="151"/>
        <v>0</v>
      </c>
      <c r="Q779" s="182" t="str">
        <f>VLOOKUP(P779,Tabla_Indicador_Gestion4[#All],3,TRUE)</f>
        <v>Por Ejecutar</v>
      </c>
      <c r="R779" s="215">
        <f>SUBTOTAL(9,$N$770:$N779)</f>
        <v>0.66666300000000001</v>
      </c>
      <c r="S779" s="231">
        <f>SUBTOTAL(9,$O$770:$O779)</f>
        <v>0.33333299999999999</v>
      </c>
      <c r="T779" s="231">
        <f>IFERROR(+Revisión_Avance_Periodo!$S779/Revisión_Avance_Periodo!$R779,0)</f>
        <v>0.50000225001237508</v>
      </c>
      <c r="U779" s="184"/>
      <c r="V779" s="185"/>
      <c r="W779" s="183"/>
      <c r="X779" s="183"/>
      <c r="Y779" s="183"/>
      <c r="Z779" s="186"/>
      <c r="AA779" s="187"/>
    </row>
    <row r="780" spans="1:27" x14ac:dyDescent="0.25">
      <c r="A780" s="88">
        <v>65</v>
      </c>
      <c r="B780" s="91" t="str">
        <f>CONCATENATE(Revisión_Avance_Periodo!$C780,";",Revisión_Avance_Periodo!$E780,";",Revisión_Avance_Periodo!$I780)</f>
        <v>OE1;PR_10;ACT_226</v>
      </c>
      <c r="C780" s="170" t="s">
        <v>9</v>
      </c>
      <c r="D780" s="171" t="str">
        <f>VLOOKUP(Revisión_Avance_Periodo!$C780,Componentes_BD!$F$1:$G$5,2,FALSE)</f>
        <v>Fortalecer la Vigilancia.</v>
      </c>
      <c r="E780" s="106" t="s">
        <v>12</v>
      </c>
      <c r="F780" s="89">
        <v>11</v>
      </c>
      <c r="G780" s="89" t="str">
        <f>VLOOKUP(Revisión_Avance_Periodo!$A780,BD_Seguimiento_OAP_2019!$A$2:$G$294,7,FALSE)</f>
        <v>PAI</v>
      </c>
      <c r="H780" s="89" t="str">
        <f>VLOOKUP(Revisión_Avance_Periodo!$A780,BD_Seguimiento_OAP_2019!$A$2:$J$294,10,FALSE)</f>
        <v>PAI_05 - Gestión del Riesgo de Corrupción  - Mapa de Riesgos de Corrupción</v>
      </c>
      <c r="I780" s="89" t="s">
        <v>734</v>
      </c>
      <c r="J780" s="89" t="str">
        <f>VLOOKUP(Revisión_Avance_Periodo!$I780,BD_Seguimiento_OAP_2019!$L:$M,2,FALSE)</f>
        <v>Monitorear y efectuar seguimiento a los riesgos de corrupción</v>
      </c>
      <c r="K780" s="106" t="s">
        <v>8</v>
      </c>
      <c r="L780" s="172">
        <v>4.4642857142857152E-4</v>
      </c>
      <c r="M780" s="173" t="s">
        <v>114</v>
      </c>
      <c r="N780" s="174">
        <f>INDEX(BD_Seguimiento_OAP_2019!$AH$3:$AS$294,MATCH(Revisión_Avance_Periodo!$I780,BD_Seguimiento_OAP_2019!$L$3:$L$294,0),MATCH(Revisión_Avance_Periodo!$M780,BD_Seguimiento_OAP_2019!$AH$2:$AS$2,0))</f>
        <v>0</v>
      </c>
      <c r="O780" s="174">
        <f>INDEX(BD_Seguimiento_OAP_2019!$AV$3:$BG$294,MATCH(Revisión_Avance_Periodo!$I780,BD_Seguimiento_OAP_2019!$L$3:$L$294,0),MATCH(Revisión_Avance_Periodo!$M780,BD_Seguimiento_OAP_2019!$AV$2:$BG$2,0))</f>
        <v>0</v>
      </c>
      <c r="P780" s="175">
        <f t="shared" si="151"/>
        <v>0</v>
      </c>
      <c r="Q780" s="173" t="str">
        <f>VLOOKUP(P780,Tabla_Indicador_Gestion4[#All],3,TRUE)</f>
        <v>Por Ejecutar</v>
      </c>
      <c r="R780" s="215">
        <f>SUBTOTAL(9,$N$770:$N780)</f>
        <v>0.66666300000000001</v>
      </c>
      <c r="S780" s="231">
        <f>SUBTOTAL(9,$O$770:$O780)</f>
        <v>0.33333299999999999</v>
      </c>
      <c r="T780" s="231">
        <f>IFERROR(+Revisión_Avance_Periodo!$S780/Revisión_Avance_Periodo!$R780,0)</f>
        <v>0.50000225001237508</v>
      </c>
      <c r="U780" s="184"/>
      <c r="V780" s="185"/>
      <c r="W780" s="183"/>
      <c r="X780" s="183"/>
      <c r="Y780" s="183"/>
      <c r="Z780" s="186"/>
      <c r="AA780" s="187"/>
    </row>
    <row r="781" spans="1:27" ht="15.75" thickBot="1" x14ac:dyDescent="0.3">
      <c r="A781" s="94">
        <v>65</v>
      </c>
      <c r="B781" s="96" t="str">
        <f>CONCATENATE(Revisión_Avance_Periodo!$C781,";",Revisión_Avance_Periodo!$E781,";",Revisión_Avance_Periodo!$I781)</f>
        <v>OE1;PR_10;ACT_226</v>
      </c>
      <c r="C781" s="180" t="s">
        <v>9</v>
      </c>
      <c r="D781" s="181" t="str">
        <f>VLOOKUP(Revisión_Avance_Periodo!$C781,Componentes_BD!$F$1:$G$5,2,FALSE)</f>
        <v>Fortalecer la Vigilancia.</v>
      </c>
      <c r="E781" s="119" t="s">
        <v>12</v>
      </c>
      <c r="F781" s="95">
        <v>11</v>
      </c>
      <c r="G781" s="95" t="str">
        <f>VLOOKUP(Revisión_Avance_Periodo!$A781,BD_Seguimiento_OAP_2019!$A$2:$G$294,7,FALSE)</f>
        <v>PAI</v>
      </c>
      <c r="H781" s="95" t="str">
        <f>VLOOKUP(Revisión_Avance_Periodo!$A781,BD_Seguimiento_OAP_2019!$A$2:$J$294,10,FALSE)</f>
        <v>PAI_05 - Gestión del Riesgo de Corrupción  - Mapa de Riesgos de Corrupción</v>
      </c>
      <c r="I781" s="95" t="s">
        <v>734</v>
      </c>
      <c r="J781" s="95" t="str">
        <f>VLOOKUP(Revisión_Avance_Periodo!$I781,BD_Seguimiento_OAP_2019!$L:$M,2,FALSE)</f>
        <v>Monitorear y efectuar seguimiento a los riesgos de corrupción</v>
      </c>
      <c r="K781" s="119" t="s">
        <v>8</v>
      </c>
      <c r="L781" s="172">
        <v>4.4642857142857152E-4</v>
      </c>
      <c r="M781" s="182" t="s">
        <v>115</v>
      </c>
      <c r="N781" s="174">
        <f>INDEX(BD_Seguimiento_OAP_2019!$AH$3:$AS$294,MATCH(Revisión_Avance_Periodo!$I781,BD_Seguimiento_OAP_2019!$L$3:$L$294,0),MATCH(Revisión_Avance_Periodo!$M781,BD_Seguimiento_OAP_2019!$AH$2:$AS$2,0))</f>
        <v>0.33333299999999999</v>
      </c>
      <c r="O781" s="174">
        <f>INDEX(BD_Seguimiento_OAP_2019!$AV$3:$BG$294,MATCH(Revisión_Avance_Periodo!$I781,BD_Seguimiento_OAP_2019!$L$3:$L$294,0),MATCH(Revisión_Avance_Periodo!$M781,BD_Seguimiento_OAP_2019!$AV$2:$BG$2,0))</f>
        <v>0</v>
      </c>
      <c r="P781" s="188">
        <f t="shared" si="149"/>
        <v>0</v>
      </c>
      <c r="Q781" s="182" t="str">
        <f>VLOOKUP(P781,Tabla_Indicador_Gestion4[#All],3,TRUE)</f>
        <v>Por Ejecutar</v>
      </c>
      <c r="R781" s="215">
        <f>SUBTOTAL(9,$N$770:$N781)</f>
        <v>0.999996</v>
      </c>
      <c r="S781" s="231">
        <f>SUBTOTAL(9,$O$770:$O781)</f>
        <v>0.33333299999999999</v>
      </c>
      <c r="T781" s="231">
        <f>IFERROR(+Revisión_Avance_Periodo!$S781/Revisión_Avance_Periodo!$R781,0)</f>
        <v>0.33333433333733337</v>
      </c>
      <c r="U781" s="184"/>
      <c r="V781" s="185"/>
      <c r="W781" s="183"/>
      <c r="X781" s="183"/>
      <c r="Y781" s="183"/>
      <c r="Z781" s="186"/>
      <c r="AA781" s="187"/>
    </row>
    <row r="782" spans="1:27" x14ac:dyDescent="0.25">
      <c r="A782" s="88">
        <v>66</v>
      </c>
      <c r="B782" s="91" t="str">
        <f>CONCATENATE(Revisión_Avance_Periodo!$C782,";",Revisión_Avance_Periodo!$E782,";",Revisión_Avance_Periodo!$I782)</f>
        <v>OE1;PR_10;ACT_188</v>
      </c>
      <c r="C782" s="170" t="s">
        <v>9</v>
      </c>
      <c r="D782" s="171" t="str">
        <f>VLOOKUP(Revisión_Avance_Periodo!$C782,Componentes_BD!$F$1:$G$5,2,FALSE)</f>
        <v>Fortalecer la Vigilancia.</v>
      </c>
      <c r="E782" s="106" t="s">
        <v>12</v>
      </c>
      <c r="F782" s="89">
        <v>2</v>
      </c>
      <c r="G782" s="89" t="str">
        <f>VLOOKUP(Revisión_Avance_Periodo!$A782,BD_Seguimiento_OAP_2019!$A$2:$G$294,7,FALSE)</f>
        <v>PAI</v>
      </c>
      <c r="H782" s="89" t="str">
        <f>VLOOKUP(Revisión_Avance_Periodo!$A782,BD_Seguimiento_OAP_2019!$A$2:$J$294,10,FALSE)</f>
        <v>PAI_01 - Operacional</v>
      </c>
      <c r="I782" s="89" t="s">
        <v>739</v>
      </c>
      <c r="J782" s="89" t="str">
        <f>VLOOKUP(Revisión_Avance_Periodo!$I782,BD_Seguimiento_OAP_2019!$L:$M,2,FALSE)</f>
        <v>Implementar Modelo Integrado de Planeción y Gestión - Mipg en cada una de sus 7 dimensiones según corresponda</v>
      </c>
      <c r="K782" s="106" t="s">
        <v>8</v>
      </c>
      <c r="L782" s="172">
        <v>4.4642857142857152E-4</v>
      </c>
      <c r="M782" s="173" t="s">
        <v>104</v>
      </c>
      <c r="N782" s="190">
        <f>INDEX(BD_Seguimiento_OAP_2019!$AH$3:$AS$294,MATCH(Revisión_Avance_Periodo!$I782,BD_Seguimiento_OAP_2019!$L$3:$L$294,0),MATCH(Revisión_Avance_Periodo!$M782,BD_Seguimiento_OAP_2019!$AH$2:$AS$2,0))</f>
        <v>10</v>
      </c>
      <c r="O782" s="190">
        <f>INDEX(BD_Seguimiento_OAP_2019!$AV$3:$BG$294,MATCH(Revisión_Avance_Periodo!$I782,BD_Seguimiento_OAP_2019!$L$3:$L$294,0),MATCH(Revisión_Avance_Periodo!$M782,BD_Seguimiento_OAP_2019!$AV$2:$BG$2,0))</f>
        <v>10</v>
      </c>
      <c r="P782" s="189">
        <f t="shared" si="149"/>
        <v>1</v>
      </c>
      <c r="Q782" s="173" t="str">
        <f>VLOOKUP(P782,Tabla_Indicador_Gestion4[#All],3,TRUE)</f>
        <v>Culminada</v>
      </c>
      <c r="R782" s="232">
        <f>SUBTOTAL(9,$N$782:$N782)</f>
        <v>10</v>
      </c>
      <c r="S782" s="233">
        <f>SUBTOTAL(9,$O$782:$O782)</f>
        <v>10</v>
      </c>
      <c r="T782" s="234">
        <f>IFERROR(+Revisión_Avance_Periodo!$S782/Revisión_Avance_Periodo!$R782,0)</f>
        <v>1</v>
      </c>
      <c r="U782" s="191">
        <f>SUBTOTAL(9,N782:N793)</f>
        <v>35</v>
      </c>
      <c r="V782" s="192">
        <f>SUBTOTAL(9,O782:O793)</f>
        <v>35</v>
      </c>
      <c r="W782" s="176">
        <f t="shared" ref="W782" si="152">+V782/U782</f>
        <v>1</v>
      </c>
      <c r="X782" s="176"/>
      <c r="Y782" s="176">
        <f>100%-Revisión_Avance_Periodo!$W782</f>
        <v>0</v>
      </c>
      <c r="Z782" s="178" t="str">
        <f>VLOOKUP(W782,Tabla_Indicador_Gestion4[],3,TRUE)</f>
        <v>Culminada</v>
      </c>
      <c r="AA782" s="179">
        <f>Revisión_Avance_Periodo!$W782*Revisión_Avance_Periodo!$L782</f>
        <v>4.4642857142857152E-4</v>
      </c>
    </row>
    <row r="783" spans="1:27" x14ac:dyDescent="0.25">
      <c r="A783" s="94">
        <v>66</v>
      </c>
      <c r="B783" s="96" t="str">
        <f>CONCATENATE(Revisión_Avance_Periodo!$C783,";",Revisión_Avance_Periodo!$E783,";",Revisión_Avance_Periodo!$I783)</f>
        <v>OE1;PR_10;ACT_188</v>
      </c>
      <c r="C783" s="180" t="s">
        <v>9</v>
      </c>
      <c r="D783" s="181" t="str">
        <f>VLOOKUP(Revisión_Avance_Periodo!$C783,Componentes_BD!$F$1:$G$5,2,FALSE)</f>
        <v>Fortalecer la Vigilancia.</v>
      </c>
      <c r="E783" s="119" t="s">
        <v>12</v>
      </c>
      <c r="F783" s="95">
        <v>2</v>
      </c>
      <c r="G783" s="95" t="str">
        <f>VLOOKUP(Revisión_Avance_Periodo!$A783,BD_Seguimiento_OAP_2019!$A$2:$G$294,7,FALSE)</f>
        <v>PAI</v>
      </c>
      <c r="H783" s="95" t="str">
        <f>VLOOKUP(Revisión_Avance_Periodo!$A783,BD_Seguimiento_OAP_2019!$A$2:$J$294,10,FALSE)</f>
        <v>PAI_01 - Operacional</v>
      </c>
      <c r="I783" s="95" t="s">
        <v>739</v>
      </c>
      <c r="J783" s="95" t="str">
        <f>VLOOKUP(Revisión_Avance_Periodo!$I783,BD_Seguimiento_OAP_2019!$L:$M,2,FALSE)</f>
        <v>Implementar Modelo Integrado de Planeción y Gestión - Mipg en cada una de sus 7 dimensiones según corresponda</v>
      </c>
      <c r="K783" s="119" t="s">
        <v>8</v>
      </c>
      <c r="L783" s="172">
        <v>4.4642857142857152E-4</v>
      </c>
      <c r="M783" s="182" t="s">
        <v>105</v>
      </c>
      <c r="N783" s="190">
        <f>INDEX(BD_Seguimiento_OAP_2019!$AH$3:$AS$294,MATCH(Revisión_Avance_Periodo!$I783,BD_Seguimiento_OAP_2019!$L$3:$L$294,0),MATCH(Revisión_Avance_Periodo!$M783,BD_Seguimiento_OAP_2019!$AH$2:$AS$2,0))</f>
        <v>6</v>
      </c>
      <c r="O783" s="190">
        <f>INDEX(BD_Seguimiento_OAP_2019!$AV$3:$BG$294,MATCH(Revisión_Avance_Periodo!$I783,BD_Seguimiento_OAP_2019!$L$3:$L$294,0),MATCH(Revisión_Avance_Periodo!$M783,BD_Seguimiento_OAP_2019!$AV$2:$BG$2,0))</f>
        <v>6</v>
      </c>
      <c r="P783" s="188">
        <f t="shared" si="149"/>
        <v>1</v>
      </c>
      <c r="Q783" s="182" t="str">
        <f>VLOOKUP(P783,Tabla_Indicador_Gestion4[#All],3,TRUE)</f>
        <v>Culminada</v>
      </c>
      <c r="R783" s="229">
        <f>SUBTOTAL(9,$N$782:$N783)</f>
        <v>16</v>
      </c>
      <c r="S783" s="230">
        <f>SUBTOTAL(9,$O$782:$O783)</f>
        <v>16</v>
      </c>
      <c r="T783" s="231">
        <f>IFERROR(+Revisión_Avance_Periodo!$S783/Revisión_Avance_Periodo!$R783,0)</f>
        <v>1</v>
      </c>
      <c r="U783" s="184"/>
      <c r="V783" s="185"/>
      <c r="W783" s="183"/>
      <c r="X783" s="183"/>
      <c r="Y783" s="183"/>
      <c r="Z783" s="186"/>
      <c r="AA783" s="187"/>
    </row>
    <row r="784" spans="1:27" x14ac:dyDescent="0.25">
      <c r="A784" s="88">
        <v>66</v>
      </c>
      <c r="B784" s="91" t="str">
        <f>CONCATENATE(Revisión_Avance_Periodo!$C784,";",Revisión_Avance_Periodo!$E784,";",Revisión_Avance_Periodo!$I784)</f>
        <v>OE1;PR_10;ACT_188</v>
      </c>
      <c r="C784" s="170" t="s">
        <v>9</v>
      </c>
      <c r="D784" s="171" t="str">
        <f>VLOOKUP(Revisión_Avance_Periodo!$C784,Componentes_BD!$F$1:$G$5,2,FALSE)</f>
        <v>Fortalecer la Vigilancia.</v>
      </c>
      <c r="E784" s="106" t="s">
        <v>12</v>
      </c>
      <c r="F784" s="89">
        <v>2</v>
      </c>
      <c r="G784" s="89" t="str">
        <f>VLOOKUP(Revisión_Avance_Periodo!$A784,BD_Seguimiento_OAP_2019!$A$2:$G$294,7,FALSE)</f>
        <v>PAI</v>
      </c>
      <c r="H784" s="89" t="str">
        <f>VLOOKUP(Revisión_Avance_Periodo!$A784,BD_Seguimiento_OAP_2019!$A$2:$J$294,10,FALSE)</f>
        <v>PAI_01 - Operacional</v>
      </c>
      <c r="I784" s="89" t="s">
        <v>739</v>
      </c>
      <c r="J784" s="89" t="str">
        <f>VLOOKUP(Revisión_Avance_Periodo!$I784,BD_Seguimiento_OAP_2019!$L:$M,2,FALSE)</f>
        <v>Implementar Modelo Integrado de Planeción y Gestión - Mipg en cada una de sus 7 dimensiones según corresponda</v>
      </c>
      <c r="K784" s="106" t="s">
        <v>8</v>
      </c>
      <c r="L784" s="172">
        <v>4.4642857142857152E-4</v>
      </c>
      <c r="M784" s="173" t="s">
        <v>106</v>
      </c>
      <c r="N784" s="190">
        <f>INDEX(BD_Seguimiento_OAP_2019!$AH$3:$AS$294,MATCH(Revisión_Avance_Periodo!$I784,BD_Seguimiento_OAP_2019!$L$3:$L$294,0),MATCH(Revisión_Avance_Periodo!$M784,BD_Seguimiento_OAP_2019!$AH$2:$AS$2,0))</f>
        <v>5</v>
      </c>
      <c r="O784" s="190">
        <f>INDEX(BD_Seguimiento_OAP_2019!$AV$3:$BG$294,MATCH(Revisión_Avance_Periodo!$I784,BD_Seguimiento_OAP_2019!$L$3:$L$294,0),MATCH(Revisión_Avance_Periodo!$M784,BD_Seguimiento_OAP_2019!$AV$2:$BG$2,0))</f>
        <v>5</v>
      </c>
      <c r="P784" s="189">
        <f t="shared" si="149"/>
        <v>1</v>
      </c>
      <c r="Q784" s="173" t="str">
        <f>VLOOKUP(P784,Tabla_Indicador_Gestion4[#All],3,TRUE)</f>
        <v>Culminada</v>
      </c>
      <c r="R784" s="229">
        <f>SUBTOTAL(9,$N$782:$N784)</f>
        <v>21</v>
      </c>
      <c r="S784" s="230">
        <f>SUBTOTAL(9,$O$782:$O784)</f>
        <v>21</v>
      </c>
      <c r="T784" s="231">
        <f>IFERROR(+Revisión_Avance_Periodo!$S784/Revisión_Avance_Periodo!$R784,0)</f>
        <v>1</v>
      </c>
      <c r="U784" s="184"/>
      <c r="V784" s="185"/>
      <c r="W784" s="183"/>
      <c r="X784" s="183"/>
      <c r="Y784" s="183"/>
      <c r="Z784" s="186"/>
      <c r="AA784" s="187"/>
    </row>
    <row r="785" spans="1:27" x14ac:dyDescent="0.25">
      <c r="A785" s="94">
        <v>66</v>
      </c>
      <c r="B785" s="96" t="str">
        <f>CONCATENATE(Revisión_Avance_Periodo!$C785,";",Revisión_Avance_Periodo!$E785,";",Revisión_Avance_Periodo!$I785)</f>
        <v>OE1;PR_10;ACT_188</v>
      </c>
      <c r="C785" s="180" t="s">
        <v>9</v>
      </c>
      <c r="D785" s="181" t="str">
        <f>VLOOKUP(Revisión_Avance_Periodo!$C785,Componentes_BD!$F$1:$G$5,2,FALSE)</f>
        <v>Fortalecer la Vigilancia.</v>
      </c>
      <c r="E785" s="119" t="s">
        <v>12</v>
      </c>
      <c r="F785" s="95">
        <v>2</v>
      </c>
      <c r="G785" s="95" t="str">
        <f>VLOOKUP(Revisión_Avance_Periodo!$A785,BD_Seguimiento_OAP_2019!$A$2:$G$294,7,FALSE)</f>
        <v>PAI</v>
      </c>
      <c r="H785" s="95" t="str">
        <f>VLOOKUP(Revisión_Avance_Periodo!$A785,BD_Seguimiento_OAP_2019!$A$2:$J$294,10,FALSE)</f>
        <v>PAI_01 - Operacional</v>
      </c>
      <c r="I785" s="95" t="s">
        <v>739</v>
      </c>
      <c r="J785" s="95" t="str">
        <f>VLOOKUP(Revisión_Avance_Periodo!$I785,BD_Seguimiento_OAP_2019!$L:$M,2,FALSE)</f>
        <v>Implementar Modelo Integrado de Planeción y Gestión - Mipg en cada una de sus 7 dimensiones según corresponda</v>
      </c>
      <c r="K785" s="119" t="s">
        <v>8</v>
      </c>
      <c r="L785" s="172">
        <v>4.4642857142857152E-4</v>
      </c>
      <c r="M785" s="182" t="s">
        <v>107</v>
      </c>
      <c r="N785" s="190">
        <f>INDEX(BD_Seguimiento_OAP_2019!$AH$3:$AS$294,MATCH(Revisión_Avance_Periodo!$I785,BD_Seguimiento_OAP_2019!$L$3:$L$294,0),MATCH(Revisión_Avance_Periodo!$M785,BD_Seguimiento_OAP_2019!$AH$2:$AS$2,0))</f>
        <v>5</v>
      </c>
      <c r="O785" s="190">
        <f>INDEX(BD_Seguimiento_OAP_2019!$AV$3:$BG$294,MATCH(Revisión_Avance_Periodo!$I785,BD_Seguimiento_OAP_2019!$L$3:$L$294,0),MATCH(Revisión_Avance_Periodo!$M785,BD_Seguimiento_OAP_2019!$AV$2:$BG$2,0))</f>
        <v>5</v>
      </c>
      <c r="P785" s="188">
        <f t="shared" si="149"/>
        <v>1</v>
      </c>
      <c r="Q785" s="182" t="str">
        <f>VLOOKUP(P785,Tabla_Indicador_Gestion4[#All],3,TRUE)</f>
        <v>Culminada</v>
      </c>
      <c r="R785" s="229">
        <f>SUBTOTAL(9,$N$782:$N785)</f>
        <v>26</v>
      </c>
      <c r="S785" s="230">
        <f>SUBTOTAL(9,$O$782:$O785)</f>
        <v>26</v>
      </c>
      <c r="T785" s="231">
        <f>IFERROR(+Revisión_Avance_Periodo!$S785/Revisión_Avance_Periodo!$R785,0)</f>
        <v>1</v>
      </c>
      <c r="U785" s="184"/>
      <c r="V785" s="185"/>
      <c r="W785" s="183"/>
      <c r="X785" s="183"/>
      <c r="Y785" s="183"/>
      <c r="Z785" s="186"/>
      <c r="AA785" s="187"/>
    </row>
    <row r="786" spans="1:27" x14ac:dyDescent="0.25">
      <c r="A786" s="88">
        <v>66</v>
      </c>
      <c r="B786" s="91" t="str">
        <f>CONCATENATE(Revisión_Avance_Periodo!$C786,";",Revisión_Avance_Periodo!$E786,";",Revisión_Avance_Periodo!$I786)</f>
        <v>OE1;PR_10;ACT_188</v>
      </c>
      <c r="C786" s="170" t="s">
        <v>9</v>
      </c>
      <c r="D786" s="171" t="str">
        <f>VLOOKUP(Revisión_Avance_Periodo!$C786,Componentes_BD!$F$1:$G$5,2,FALSE)</f>
        <v>Fortalecer la Vigilancia.</v>
      </c>
      <c r="E786" s="106" t="s">
        <v>12</v>
      </c>
      <c r="F786" s="89">
        <v>2</v>
      </c>
      <c r="G786" s="89" t="str">
        <f>VLOOKUP(Revisión_Avance_Periodo!$A786,BD_Seguimiento_OAP_2019!$A$2:$G$294,7,FALSE)</f>
        <v>PAI</v>
      </c>
      <c r="H786" s="89" t="str">
        <f>VLOOKUP(Revisión_Avance_Periodo!$A786,BD_Seguimiento_OAP_2019!$A$2:$J$294,10,FALSE)</f>
        <v>PAI_01 - Operacional</v>
      </c>
      <c r="I786" s="89" t="s">
        <v>739</v>
      </c>
      <c r="J786" s="89" t="str">
        <f>VLOOKUP(Revisión_Avance_Periodo!$I786,BD_Seguimiento_OAP_2019!$L:$M,2,FALSE)</f>
        <v>Implementar Modelo Integrado de Planeción y Gestión - Mipg en cada una de sus 7 dimensiones según corresponda</v>
      </c>
      <c r="K786" s="106" t="s">
        <v>8</v>
      </c>
      <c r="L786" s="172">
        <v>4.4642857142857152E-4</v>
      </c>
      <c r="M786" s="173" t="s">
        <v>108</v>
      </c>
      <c r="N786" s="190">
        <f>INDEX(BD_Seguimiento_OAP_2019!$AH$3:$AS$294,MATCH(Revisión_Avance_Periodo!$I786,BD_Seguimiento_OAP_2019!$L$3:$L$294,0),MATCH(Revisión_Avance_Periodo!$M786,BD_Seguimiento_OAP_2019!$AH$2:$AS$2,0))</f>
        <v>0</v>
      </c>
      <c r="O786" s="190">
        <f>INDEX(BD_Seguimiento_OAP_2019!$AV$3:$BG$294,MATCH(Revisión_Avance_Periodo!$I786,BD_Seguimiento_OAP_2019!$L$3:$L$294,0),MATCH(Revisión_Avance_Periodo!$M786,BD_Seguimiento_OAP_2019!$AV$2:$BG$2,0))</f>
        <v>0</v>
      </c>
      <c r="P786" s="175">
        <f>IFERROR((O786/N786),0)</f>
        <v>0</v>
      </c>
      <c r="Q786" s="173" t="str">
        <f>VLOOKUP(P786,Tabla_Indicador_Gestion4[#All],3,TRUE)</f>
        <v>Por Ejecutar</v>
      </c>
      <c r="R786" s="229">
        <f>SUBTOTAL(9,$N$782:$N786)</f>
        <v>26</v>
      </c>
      <c r="S786" s="230">
        <f>SUBTOTAL(9,$O$782:$O786)</f>
        <v>26</v>
      </c>
      <c r="T786" s="231">
        <f>IFERROR(+Revisión_Avance_Periodo!$S786/Revisión_Avance_Periodo!$R786,0)</f>
        <v>1</v>
      </c>
      <c r="U786" s="184"/>
      <c r="V786" s="185"/>
      <c r="W786" s="183"/>
      <c r="X786" s="183"/>
      <c r="Y786" s="183"/>
      <c r="Z786" s="186"/>
      <c r="AA786" s="187"/>
    </row>
    <row r="787" spans="1:27" x14ac:dyDescent="0.25">
      <c r="A787" s="94">
        <v>66</v>
      </c>
      <c r="B787" s="96" t="str">
        <f>CONCATENATE(Revisión_Avance_Periodo!$C787,";",Revisión_Avance_Periodo!$E787,";",Revisión_Avance_Periodo!$I787)</f>
        <v>OE1;PR_10;ACT_188</v>
      </c>
      <c r="C787" s="180" t="s">
        <v>9</v>
      </c>
      <c r="D787" s="181" t="str">
        <f>VLOOKUP(Revisión_Avance_Periodo!$C787,Componentes_BD!$F$1:$G$5,2,FALSE)</f>
        <v>Fortalecer la Vigilancia.</v>
      </c>
      <c r="E787" s="119" t="s">
        <v>12</v>
      </c>
      <c r="F787" s="95">
        <v>2</v>
      </c>
      <c r="G787" s="95" t="str">
        <f>VLOOKUP(Revisión_Avance_Periodo!$A787,BD_Seguimiento_OAP_2019!$A$2:$G$294,7,FALSE)</f>
        <v>PAI</v>
      </c>
      <c r="H787" s="95" t="str">
        <f>VLOOKUP(Revisión_Avance_Periodo!$A787,BD_Seguimiento_OAP_2019!$A$2:$J$294,10,FALSE)</f>
        <v>PAI_01 - Operacional</v>
      </c>
      <c r="I787" s="95" t="s">
        <v>739</v>
      </c>
      <c r="J787" s="95" t="str">
        <f>VLOOKUP(Revisión_Avance_Periodo!$I787,BD_Seguimiento_OAP_2019!$L:$M,2,FALSE)</f>
        <v>Implementar Modelo Integrado de Planeción y Gestión - Mipg en cada una de sus 7 dimensiones según corresponda</v>
      </c>
      <c r="K787" s="119" t="s">
        <v>8</v>
      </c>
      <c r="L787" s="172">
        <v>4.4642857142857152E-4</v>
      </c>
      <c r="M787" s="182" t="s">
        <v>109</v>
      </c>
      <c r="N787" s="190">
        <f>INDEX(BD_Seguimiento_OAP_2019!$AH$3:$AS$294,MATCH(Revisión_Avance_Periodo!$I787,BD_Seguimiento_OAP_2019!$L$3:$L$294,0),MATCH(Revisión_Avance_Periodo!$M787,BD_Seguimiento_OAP_2019!$AH$2:$AS$2,0))</f>
        <v>9</v>
      </c>
      <c r="O787" s="190">
        <f>INDEX(BD_Seguimiento_OAP_2019!$AV$3:$BG$294,MATCH(Revisión_Avance_Periodo!$I787,BD_Seguimiento_OAP_2019!$L$3:$L$294,0),MATCH(Revisión_Avance_Periodo!$M787,BD_Seguimiento_OAP_2019!$AV$2:$BG$2,0))</f>
        <v>9</v>
      </c>
      <c r="P787" s="188">
        <f t="shared" si="149"/>
        <v>1</v>
      </c>
      <c r="Q787" s="182" t="str">
        <f>VLOOKUP(P787,Tabla_Indicador_Gestion4[#All],3,TRUE)</f>
        <v>Culminada</v>
      </c>
      <c r="R787" s="229">
        <f>SUBTOTAL(9,$N$782:$N787)</f>
        <v>35</v>
      </c>
      <c r="S787" s="230">
        <f>SUBTOTAL(9,$O$782:$O787)</f>
        <v>35</v>
      </c>
      <c r="T787" s="231">
        <f>IFERROR(+Revisión_Avance_Periodo!$S787/Revisión_Avance_Periodo!$R787,0)</f>
        <v>1</v>
      </c>
      <c r="U787" s="184"/>
      <c r="V787" s="185"/>
      <c r="W787" s="183"/>
      <c r="X787" s="183"/>
      <c r="Y787" s="183"/>
      <c r="Z787" s="186"/>
      <c r="AA787" s="187"/>
    </row>
    <row r="788" spans="1:27" x14ac:dyDescent="0.25">
      <c r="A788" s="88">
        <v>66</v>
      </c>
      <c r="B788" s="91" t="str">
        <f>CONCATENATE(Revisión_Avance_Periodo!$C788,";",Revisión_Avance_Periodo!$E788,";",Revisión_Avance_Periodo!$I788)</f>
        <v>OE1;PR_10;ACT_188</v>
      </c>
      <c r="C788" s="170" t="s">
        <v>9</v>
      </c>
      <c r="D788" s="171" t="str">
        <f>VLOOKUP(Revisión_Avance_Periodo!$C788,Componentes_BD!$F$1:$G$5,2,FALSE)</f>
        <v>Fortalecer la Vigilancia.</v>
      </c>
      <c r="E788" s="106" t="s">
        <v>12</v>
      </c>
      <c r="F788" s="89">
        <v>2</v>
      </c>
      <c r="G788" s="89" t="str">
        <f>VLOOKUP(Revisión_Avance_Periodo!$A788,BD_Seguimiento_OAP_2019!$A$2:$G$294,7,FALSE)</f>
        <v>PAI</v>
      </c>
      <c r="H788" s="89" t="str">
        <f>VLOOKUP(Revisión_Avance_Periodo!$A788,BD_Seguimiento_OAP_2019!$A$2:$J$294,10,FALSE)</f>
        <v>PAI_01 - Operacional</v>
      </c>
      <c r="I788" s="89" t="s">
        <v>739</v>
      </c>
      <c r="J788" s="89" t="str">
        <f>VLOOKUP(Revisión_Avance_Periodo!$I788,BD_Seguimiento_OAP_2019!$L:$M,2,FALSE)</f>
        <v>Implementar Modelo Integrado de Planeción y Gestión - Mipg en cada una de sus 7 dimensiones según corresponda</v>
      </c>
      <c r="K788" s="106" t="s">
        <v>8</v>
      </c>
      <c r="L788" s="172">
        <v>4.4642857142857152E-4</v>
      </c>
      <c r="M788" s="173" t="s">
        <v>110</v>
      </c>
      <c r="N788" s="190">
        <f>INDEX(BD_Seguimiento_OAP_2019!$AH$3:$AS$294,MATCH(Revisión_Avance_Periodo!$I788,BD_Seguimiento_OAP_2019!$L$3:$L$294,0),MATCH(Revisión_Avance_Periodo!$M788,BD_Seguimiento_OAP_2019!$AH$2:$AS$2,0))</f>
        <v>0</v>
      </c>
      <c r="O788" s="190">
        <f>INDEX(BD_Seguimiento_OAP_2019!$AV$3:$BG$294,MATCH(Revisión_Avance_Periodo!$I788,BD_Seguimiento_OAP_2019!$L$3:$L$294,0),MATCH(Revisión_Avance_Periodo!$M788,BD_Seguimiento_OAP_2019!$AV$2:$BG$2,0))</f>
        <v>0</v>
      </c>
      <c r="P788" s="175">
        <f t="shared" ref="P788:P796" si="153">IFERROR((O788/N788),0)</f>
        <v>0</v>
      </c>
      <c r="Q788" s="173" t="str">
        <f>VLOOKUP(P788,Tabla_Indicador_Gestion4[#All],3,TRUE)</f>
        <v>Por Ejecutar</v>
      </c>
      <c r="R788" s="229">
        <f>SUBTOTAL(9,$N$782:$N788)</f>
        <v>35</v>
      </c>
      <c r="S788" s="230">
        <f>SUBTOTAL(9,$O$782:$O788)</f>
        <v>35</v>
      </c>
      <c r="T788" s="231">
        <f>IFERROR(+Revisión_Avance_Periodo!$S788/Revisión_Avance_Periodo!$R788,0)</f>
        <v>1</v>
      </c>
      <c r="U788" s="184"/>
      <c r="V788" s="185"/>
      <c r="W788" s="183"/>
      <c r="X788" s="183"/>
      <c r="Y788" s="183"/>
      <c r="Z788" s="186"/>
      <c r="AA788" s="187"/>
    </row>
    <row r="789" spans="1:27" x14ac:dyDescent="0.25">
      <c r="A789" s="94">
        <v>66</v>
      </c>
      <c r="B789" s="96" t="str">
        <f>CONCATENATE(Revisión_Avance_Periodo!$C789,";",Revisión_Avance_Periodo!$E789,";",Revisión_Avance_Periodo!$I789)</f>
        <v>OE1;PR_10;ACT_188</v>
      </c>
      <c r="C789" s="180" t="s">
        <v>9</v>
      </c>
      <c r="D789" s="181" t="str">
        <f>VLOOKUP(Revisión_Avance_Periodo!$C789,Componentes_BD!$F$1:$G$5,2,FALSE)</f>
        <v>Fortalecer la Vigilancia.</v>
      </c>
      <c r="E789" s="119" t="s">
        <v>12</v>
      </c>
      <c r="F789" s="95">
        <v>2</v>
      </c>
      <c r="G789" s="95" t="str">
        <f>VLOOKUP(Revisión_Avance_Periodo!$A789,BD_Seguimiento_OAP_2019!$A$2:$G$294,7,FALSE)</f>
        <v>PAI</v>
      </c>
      <c r="H789" s="95" t="str">
        <f>VLOOKUP(Revisión_Avance_Periodo!$A789,BD_Seguimiento_OAP_2019!$A$2:$J$294,10,FALSE)</f>
        <v>PAI_01 - Operacional</v>
      </c>
      <c r="I789" s="95" t="s">
        <v>739</v>
      </c>
      <c r="J789" s="95" t="str">
        <f>VLOOKUP(Revisión_Avance_Periodo!$I789,BD_Seguimiento_OAP_2019!$L:$M,2,FALSE)</f>
        <v>Implementar Modelo Integrado de Planeción y Gestión - Mipg en cada una de sus 7 dimensiones según corresponda</v>
      </c>
      <c r="K789" s="119" t="s">
        <v>8</v>
      </c>
      <c r="L789" s="172">
        <v>4.4642857142857152E-4</v>
      </c>
      <c r="M789" s="182" t="s">
        <v>111</v>
      </c>
      <c r="N789" s="190">
        <f>INDEX(BD_Seguimiento_OAP_2019!$AH$3:$AS$294,MATCH(Revisión_Avance_Periodo!$I789,BD_Seguimiento_OAP_2019!$L$3:$L$294,0),MATCH(Revisión_Avance_Periodo!$M789,BD_Seguimiento_OAP_2019!$AH$2:$AS$2,0))</f>
        <v>0</v>
      </c>
      <c r="O789" s="190">
        <f>INDEX(BD_Seguimiento_OAP_2019!$AV$3:$BG$294,MATCH(Revisión_Avance_Periodo!$I789,BD_Seguimiento_OAP_2019!$L$3:$L$294,0),MATCH(Revisión_Avance_Periodo!$M789,BD_Seguimiento_OAP_2019!$AV$2:$BG$2,0))</f>
        <v>0</v>
      </c>
      <c r="P789" s="175">
        <f t="shared" si="153"/>
        <v>0</v>
      </c>
      <c r="Q789" s="182" t="str">
        <f>VLOOKUP(P789,Tabla_Indicador_Gestion4[#All],3,TRUE)</f>
        <v>Por Ejecutar</v>
      </c>
      <c r="R789" s="229">
        <f>SUBTOTAL(9,$N$782:$N789)</f>
        <v>35</v>
      </c>
      <c r="S789" s="230">
        <f>SUBTOTAL(9,$O$782:$O789)</f>
        <v>35</v>
      </c>
      <c r="T789" s="231">
        <f>IFERROR(+Revisión_Avance_Periodo!$S789/Revisión_Avance_Periodo!$R789,0)</f>
        <v>1</v>
      </c>
      <c r="U789" s="184"/>
      <c r="V789" s="185"/>
      <c r="W789" s="183"/>
      <c r="X789" s="183"/>
      <c r="Y789" s="183"/>
      <c r="Z789" s="186"/>
      <c r="AA789" s="187"/>
    </row>
    <row r="790" spans="1:27" x14ac:dyDescent="0.25">
      <c r="A790" s="88">
        <v>66</v>
      </c>
      <c r="B790" s="91" t="str">
        <f>CONCATENATE(Revisión_Avance_Periodo!$C790,";",Revisión_Avance_Periodo!$E790,";",Revisión_Avance_Periodo!$I790)</f>
        <v>OE1;PR_10;ACT_188</v>
      </c>
      <c r="C790" s="170" t="s">
        <v>9</v>
      </c>
      <c r="D790" s="171" t="str">
        <f>VLOOKUP(Revisión_Avance_Periodo!$C790,Componentes_BD!$F$1:$G$5,2,FALSE)</f>
        <v>Fortalecer la Vigilancia.</v>
      </c>
      <c r="E790" s="106" t="s">
        <v>12</v>
      </c>
      <c r="F790" s="89">
        <v>2</v>
      </c>
      <c r="G790" s="89" t="str">
        <f>VLOOKUP(Revisión_Avance_Periodo!$A790,BD_Seguimiento_OAP_2019!$A$2:$G$294,7,FALSE)</f>
        <v>PAI</v>
      </c>
      <c r="H790" s="89" t="str">
        <f>VLOOKUP(Revisión_Avance_Periodo!$A790,BD_Seguimiento_OAP_2019!$A$2:$J$294,10,FALSE)</f>
        <v>PAI_01 - Operacional</v>
      </c>
      <c r="I790" s="89" t="s">
        <v>739</v>
      </c>
      <c r="J790" s="89" t="str">
        <f>VLOOKUP(Revisión_Avance_Periodo!$I790,BD_Seguimiento_OAP_2019!$L:$M,2,FALSE)</f>
        <v>Implementar Modelo Integrado de Planeción y Gestión - Mipg en cada una de sus 7 dimensiones según corresponda</v>
      </c>
      <c r="K790" s="106" t="s">
        <v>8</v>
      </c>
      <c r="L790" s="172">
        <v>4.4642857142857152E-4</v>
      </c>
      <c r="M790" s="173" t="s">
        <v>112</v>
      </c>
      <c r="N790" s="190">
        <f>INDEX(BD_Seguimiento_OAP_2019!$AH$3:$AS$294,MATCH(Revisión_Avance_Periodo!$I790,BD_Seguimiento_OAP_2019!$L$3:$L$294,0),MATCH(Revisión_Avance_Periodo!$M790,BD_Seguimiento_OAP_2019!$AH$2:$AS$2,0))</f>
        <v>0</v>
      </c>
      <c r="O790" s="190">
        <f>INDEX(BD_Seguimiento_OAP_2019!$AV$3:$BG$294,MATCH(Revisión_Avance_Periodo!$I790,BD_Seguimiento_OAP_2019!$L$3:$L$294,0),MATCH(Revisión_Avance_Periodo!$M790,BD_Seguimiento_OAP_2019!$AV$2:$BG$2,0))</f>
        <v>0</v>
      </c>
      <c r="P790" s="175">
        <f t="shared" si="153"/>
        <v>0</v>
      </c>
      <c r="Q790" s="173" t="str">
        <f>VLOOKUP(P790,Tabla_Indicador_Gestion4[#All],3,TRUE)</f>
        <v>Por Ejecutar</v>
      </c>
      <c r="R790" s="229">
        <f>SUBTOTAL(9,$N$782:$N790)</f>
        <v>35</v>
      </c>
      <c r="S790" s="230">
        <f>SUBTOTAL(9,$O$782:$O790)</f>
        <v>35</v>
      </c>
      <c r="T790" s="231">
        <f>IFERROR(+Revisión_Avance_Periodo!$S790/Revisión_Avance_Periodo!$R790,0)</f>
        <v>1</v>
      </c>
      <c r="U790" s="184"/>
      <c r="V790" s="185"/>
      <c r="W790" s="183"/>
      <c r="X790" s="183"/>
      <c r="Y790" s="183"/>
      <c r="Z790" s="186"/>
      <c r="AA790" s="187"/>
    </row>
    <row r="791" spans="1:27" x14ac:dyDescent="0.25">
      <c r="A791" s="94">
        <v>66</v>
      </c>
      <c r="B791" s="96" t="str">
        <f>CONCATENATE(Revisión_Avance_Periodo!$C791,";",Revisión_Avance_Periodo!$E791,";",Revisión_Avance_Periodo!$I791)</f>
        <v>OE1;PR_10;ACT_188</v>
      </c>
      <c r="C791" s="180" t="s">
        <v>9</v>
      </c>
      <c r="D791" s="181" t="str">
        <f>VLOOKUP(Revisión_Avance_Periodo!$C791,Componentes_BD!$F$1:$G$5,2,FALSE)</f>
        <v>Fortalecer la Vigilancia.</v>
      </c>
      <c r="E791" s="119" t="s">
        <v>12</v>
      </c>
      <c r="F791" s="95">
        <v>2</v>
      </c>
      <c r="G791" s="95" t="str">
        <f>VLOOKUP(Revisión_Avance_Periodo!$A791,BD_Seguimiento_OAP_2019!$A$2:$G$294,7,FALSE)</f>
        <v>PAI</v>
      </c>
      <c r="H791" s="95" t="str">
        <f>VLOOKUP(Revisión_Avance_Periodo!$A791,BD_Seguimiento_OAP_2019!$A$2:$J$294,10,FALSE)</f>
        <v>PAI_01 - Operacional</v>
      </c>
      <c r="I791" s="95" t="s">
        <v>739</v>
      </c>
      <c r="J791" s="95" t="str">
        <f>VLOOKUP(Revisión_Avance_Periodo!$I791,BD_Seguimiento_OAP_2019!$L:$M,2,FALSE)</f>
        <v>Implementar Modelo Integrado de Planeción y Gestión - Mipg en cada una de sus 7 dimensiones según corresponda</v>
      </c>
      <c r="K791" s="119" t="s">
        <v>8</v>
      </c>
      <c r="L791" s="172">
        <v>4.4642857142857152E-4</v>
      </c>
      <c r="M791" s="182" t="s">
        <v>113</v>
      </c>
      <c r="N791" s="190">
        <f>INDEX(BD_Seguimiento_OAP_2019!$AH$3:$AS$294,MATCH(Revisión_Avance_Periodo!$I791,BD_Seguimiento_OAP_2019!$L$3:$L$294,0),MATCH(Revisión_Avance_Periodo!$M791,BD_Seguimiento_OAP_2019!$AH$2:$AS$2,0))</f>
        <v>0</v>
      </c>
      <c r="O791" s="190">
        <f>INDEX(BD_Seguimiento_OAP_2019!$AV$3:$BG$294,MATCH(Revisión_Avance_Periodo!$I791,BD_Seguimiento_OAP_2019!$L$3:$L$294,0),MATCH(Revisión_Avance_Periodo!$M791,BD_Seguimiento_OAP_2019!$AV$2:$BG$2,0))</f>
        <v>0</v>
      </c>
      <c r="P791" s="175">
        <f t="shared" si="153"/>
        <v>0</v>
      </c>
      <c r="Q791" s="182" t="str">
        <f>VLOOKUP(P791,Tabla_Indicador_Gestion4[#All],3,TRUE)</f>
        <v>Por Ejecutar</v>
      </c>
      <c r="R791" s="229">
        <f>SUBTOTAL(9,$N$782:$N791)</f>
        <v>35</v>
      </c>
      <c r="S791" s="230">
        <f>SUBTOTAL(9,$O$782:$O791)</f>
        <v>35</v>
      </c>
      <c r="T791" s="231">
        <f>IFERROR(+Revisión_Avance_Periodo!$S791/Revisión_Avance_Periodo!$R791,0)</f>
        <v>1</v>
      </c>
      <c r="U791" s="184"/>
      <c r="V791" s="185"/>
      <c r="W791" s="183"/>
      <c r="X791" s="183"/>
      <c r="Y791" s="183"/>
      <c r="Z791" s="186"/>
      <c r="AA791" s="187"/>
    </row>
    <row r="792" spans="1:27" x14ac:dyDescent="0.25">
      <c r="A792" s="88">
        <v>66</v>
      </c>
      <c r="B792" s="91" t="str">
        <f>CONCATENATE(Revisión_Avance_Periodo!$C792,";",Revisión_Avance_Periodo!$E792,";",Revisión_Avance_Periodo!$I792)</f>
        <v>OE1;PR_10;ACT_188</v>
      </c>
      <c r="C792" s="170" t="s">
        <v>9</v>
      </c>
      <c r="D792" s="171" t="str">
        <f>VLOOKUP(Revisión_Avance_Periodo!$C792,Componentes_BD!$F$1:$G$5,2,FALSE)</f>
        <v>Fortalecer la Vigilancia.</v>
      </c>
      <c r="E792" s="106" t="s">
        <v>12</v>
      </c>
      <c r="F792" s="89">
        <v>2</v>
      </c>
      <c r="G792" s="89" t="str">
        <f>VLOOKUP(Revisión_Avance_Periodo!$A792,BD_Seguimiento_OAP_2019!$A$2:$G$294,7,FALSE)</f>
        <v>PAI</v>
      </c>
      <c r="H792" s="89" t="str">
        <f>VLOOKUP(Revisión_Avance_Periodo!$A792,BD_Seguimiento_OAP_2019!$A$2:$J$294,10,FALSE)</f>
        <v>PAI_01 - Operacional</v>
      </c>
      <c r="I792" s="89" t="s">
        <v>739</v>
      </c>
      <c r="J792" s="89" t="str">
        <f>VLOOKUP(Revisión_Avance_Periodo!$I792,BD_Seguimiento_OAP_2019!$L:$M,2,FALSE)</f>
        <v>Implementar Modelo Integrado de Planeción y Gestión - Mipg en cada una de sus 7 dimensiones según corresponda</v>
      </c>
      <c r="K792" s="106" t="s">
        <v>8</v>
      </c>
      <c r="L792" s="172">
        <v>4.4642857142857152E-4</v>
      </c>
      <c r="M792" s="173" t="s">
        <v>114</v>
      </c>
      <c r="N792" s="190">
        <f>INDEX(BD_Seguimiento_OAP_2019!$AH$3:$AS$294,MATCH(Revisión_Avance_Periodo!$I792,BD_Seguimiento_OAP_2019!$L$3:$L$294,0),MATCH(Revisión_Avance_Periodo!$M792,BD_Seguimiento_OAP_2019!$AH$2:$AS$2,0))</f>
        <v>0</v>
      </c>
      <c r="O792" s="190">
        <f>INDEX(BD_Seguimiento_OAP_2019!$AV$3:$BG$294,MATCH(Revisión_Avance_Periodo!$I792,BD_Seguimiento_OAP_2019!$L$3:$L$294,0),MATCH(Revisión_Avance_Periodo!$M792,BD_Seguimiento_OAP_2019!$AV$2:$BG$2,0))</f>
        <v>0</v>
      </c>
      <c r="P792" s="175">
        <f t="shared" si="153"/>
        <v>0</v>
      </c>
      <c r="Q792" s="173" t="str">
        <f>VLOOKUP(P792,Tabla_Indicador_Gestion4[#All],3,TRUE)</f>
        <v>Por Ejecutar</v>
      </c>
      <c r="R792" s="229">
        <f>SUBTOTAL(9,$N$782:$N792)</f>
        <v>35</v>
      </c>
      <c r="S792" s="230">
        <f>SUBTOTAL(9,$O$782:$O792)</f>
        <v>35</v>
      </c>
      <c r="T792" s="231">
        <f>IFERROR(+Revisión_Avance_Periodo!$S792/Revisión_Avance_Periodo!$R792,0)</f>
        <v>1</v>
      </c>
      <c r="U792" s="184"/>
      <c r="V792" s="185"/>
      <c r="W792" s="183"/>
      <c r="X792" s="183"/>
      <c r="Y792" s="183"/>
      <c r="Z792" s="186"/>
      <c r="AA792" s="187"/>
    </row>
    <row r="793" spans="1:27" ht="15.75" thickBot="1" x14ac:dyDescent="0.3">
      <c r="A793" s="94">
        <v>66</v>
      </c>
      <c r="B793" s="96" t="str">
        <f>CONCATENATE(Revisión_Avance_Periodo!$C793,";",Revisión_Avance_Periodo!$E793,";",Revisión_Avance_Periodo!$I793)</f>
        <v>OE1;PR_10;ACT_188</v>
      </c>
      <c r="C793" s="180" t="s">
        <v>9</v>
      </c>
      <c r="D793" s="181" t="str">
        <f>VLOOKUP(Revisión_Avance_Periodo!$C793,Componentes_BD!$F$1:$G$5,2,FALSE)</f>
        <v>Fortalecer la Vigilancia.</v>
      </c>
      <c r="E793" s="119" t="s">
        <v>12</v>
      </c>
      <c r="F793" s="95">
        <v>2</v>
      </c>
      <c r="G793" s="95" t="str">
        <f>VLOOKUP(Revisión_Avance_Periodo!$A793,BD_Seguimiento_OAP_2019!$A$2:$G$294,7,FALSE)</f>
        <v>PAI</v>
      </c>
      <c r="H793" s="95" t="str">
        <f>VLOOKUP(Revisión_Avance_Periodo!$A793,BD_Seguimiento_OAP_2019!$A$2:$J$294,10,FALSE)</f>
        <v>PAI_01 - Operacional</v>
      </c>
      <c r="I793" s="95" t="s">
        <v>739</v>
      </c>
      <c r="J793" s="95" t="str">
        <f>VLOOKUP(Revisión_Avance_Periodo!$I793,BD_Seguimiento_OAP_2019!$L:$M,2,FALSE)</f>
        <v>Implementar Modelo Integrado de Planeción y Gestión - Mipg en cada una de sus 7 dimensiones según corresponda</v>
      </c>
      <c r="K793" s="119" t="s">
        <v>8</v>
      </c>
      <c r="L793" s="172">
        <v>4.4642857142857152E-4</v>
      </c>
      <c r="M793" s="182" t="s">
        <v>115</v>
      </c>
      <c r="N793" s="190">
        <f>INDEX(BD_Seguimiento_OAP_2019!$AH$3:$AS$294,MATCH(Revisión_Avance_Periodo!$I793,BD_Seguimiento_OAP_2019!$L$3:$L$294,0),MATCH(Revisión_Avance_Periodo!$M793,BD_Seguimiento_OAP_2019!$AH$2:$AS$2,0))</f>
        <v>0</v>
      </c>
      <c r="O793" s="190">
        <f>INDEX(BD_Seguimiento_OAP_2019!$AV$3:$BG$294,MATCH(Revisión_Avance_Periodo!$I793,BD_Seguimiento_OAP_2019!$L$3:$L$294,0),MATCH(Revisión_Avance_Periodo!$M793,BD_Seguimiento_OAP_2019!$AV$2:$BG$2,0))</f>
        <v>0</v>
      </c>
      <c r="P793" s="175">
        <f t="shared" si="153"/>
        <v>0</v>
      </c>
      <c r="Q793" s="182" t="str">
        <f>VLOOKUP(P793,Tabla_Indicador_Gestion4[#All],3,TRUE)</f>
        <v>Por Ejecutar</v>
      </c>
      <c r="R793" s="229">
        <f>SUBTOTAL(9,$N$782:$N793)</f>
        <v>35</v>
      </c>
      <c r="S793" s="230">
        <f>SUBTOTAL(9,$O$782:$O793)</f>
        <v>35</v>
      </c>
      <c r="T793" s="231">
        <f>IFERROR(+Revisión_Avance_Periodo!$S793/Revisión_Avance_Periodo!$R793,0)</f>
        <v>1</v>
      </c>
      <c r="U793" s="184"/>
      <c r="V793" s="185"/>
      <c r="W793" s="183"/>
      <c r="X793" s="183"/>
      <c r="Y793" s="183"/>
      <c r="Z793" s="186"/>
      <c r="AA793" s="187"/>
    </row>
    <row r="794" spans="1:27" x14ac:dyDescent="0.25">
      <c r="A794" s="88">
        <v>67</v>
      </c>
      <c r="B794" s="91" t="str">
        <f>CONCATENATE(Revisión_Avance_Periodo!$C794,";",Revisión_Avance_Periodo!$E794,";",Revisión_Avance_Periodo!$I794)</f>
        <v>OE1;PR_10;ACT_159</v>
      </c>
      <c r="C794" s="170" t="s">
        <v>9</v>
      </c>
      <c r="D794" s="171" t="str">
        <f>VLOOKUP(Revisión_Avance_Periodo!$C794,Componentes_BD!$F$1:$G$5,2,FALSE)</f>
        <v>Fortalecer la Vigilancia.</v>
      </c>
      <c r="E794" s="106" t="s">
        <v>12</v>
      </c>
      <c r="F794" s="89">
        <v>2</v>
      </c>
      <c r="G794" s="89" t="str">
        <f>VLOOKUP(Revisión_Avance_Periodo!$A794,BD_Seguimiento_OAP_2019!$A$2:$G$294,7,FALSE)</f>
        <v>PAI</v>
      </c>
      <c r="H794" s="89" t="str">
        <f>VLOOKUP(Revisión_Avance_Periodo!$A794,BD_Seguimiento_OAP_2019!$A$2:$J$294,10,FALSE)</f>
        <v>PAI_01 - Operacional</v>
      </c>
      <c r="I794" s="89" t="s">
        <v>751</v>
      </c>
      <c r="J794" s="89" t="str">
        <f>VLOOKUP(Revisión_Avance_Periodo!$I794,BD_Seguimiento_OAP_2019!$L:$M,2,FALSE)</f>
        <v>Diseñar y aplicar una encuesta para calificar la atención prestada en el Centro Integral de Atención al Ciudadano</v>
      </c>
      <c r="K794" s="106" t="s">
        <v>8</v>
      </c>
      <c r="L794" s="172">
        <v>4.4642857142857152E-4</v>
      </c>
      <c r="M794" s="173" t="s">
        <v>104</v>
      </c>
      <c r="N794" s="174">
        <f>INDEX(BD_Seguimiento_OAP_2019!$AH$3:$AS$294,MATCH(Revisión_Avance_Periodo!$I794,BD_Seguimiento_OAP_2019!$L$3:$L$294,0),MATCH(Revisión_Avance_Periodo!$M794,BD_Seguimiento_OAP_2019!$AH$2:$AS$2,0))</f>
        <v>0</v>
      </c>
      <c r="O794" s="174">
        <f>INDEX(BD_Seguimiento_OAP_2019!$AV$3:$BG$294,MATCH(Revisión_Avance_Periodo!$I794,BD_Seguimiento_OAP_2019!$L$3:$L$294,0),MATCH(Revisión_Avance_Periodo!$M794,BD_Seguimiento_OAP_2019!$AV$2:$BG$2,0))</f>
        <v>0</v>
      </c>
      <c r="P794" s="175">
        <f t="shared" si="153"/>
        <v>0</v>
      </c>
      <c r="Q794" s="173" t="str">
        <f>VLOOKUP(P794,Tabla_Indicador_Gestion4[#All],3,TRUE)</f>
        <v>Por Ejecutar</v>
      </c>
      <c r="R794" s="213">
        <f>SUBTOTAL(9,$N$794:$N794)</f>
        <v>0</v>
      </c>
      <c r="S794" s="234">
        <f>SUBTOTAL(9,$O$794:$O794)</f>
        <v>0</v>
      </c>
      <c r="T794" s="234">
        <f>IFERROR(+Revisión_Avance_Periodo!$S794/Revisión_Avance_Periodo!$R794,0)</f>
        <v>0</v>
      </c>
      <c r="U794" s="177">
        <f>SUBTOTAL(9,N794:N805)</f>
        <v>0.99999000000000016</v>
      </c>
      <c r="V794" s="176">
        <f>SUBTOTAL(9,O794:O805)</f>
        <v>0.22222</v>
      </c>
      <c r="W794" s="176">
        <f t="shared" ref="W794" si="154">+V794/U794</f>
        <v>0.22222222222222218</v>
      </c>
      <c r="X794" s="176"/>
      <c r="Y794" s="176">
        <f>100%-Revisión_Avance_Periodo!$W794</f>
        <v>0.77777777777777779</v>
      </c>
      <c r="Z794" s="178" t="str">
        <f>VLOOKUP(W794,Tabla_Indicador_Gestion4[],3,TRUE)</f>
        <v>En Tramite</v>
      </c>
      <c r="AA794" s="179">
        <f>Revisión_Avance_Periodo!$W794*Revisión_Avance_Periodo!$L794</f>
        <v>9.9206349206349206E-5</v>
      </c>
    </row>
    <row r="795" spans="1:27" x14ac:dyDescent="0.25">
      <c r="A795" s="94">
        <v>67</v>
      </c>
      <c r="B795" s="96" t="str">
        <f>CONCATENATE(Revisión_Avance_Periodo!$C795,";",Revisión_Avance_Periodo!$E795,";",Revisión_Avance_Periodo!$I795)</f>
        <v>OE1;PR_10;ACT_159</v>
      </c>
      <c r="C795" s="180" t="s">
        <v>9</v>
      </c>
      <c r="D795" s="181" t="str">
        <f>VLOOKUP(Revisión_Avance_Periodo!$C795,Componentes_BD!$F$1:$G$5,2,FALSE)</f>
        <v>Fortalecer la Vigilancia.</v>
      </c>
      <c r="E795" s="119" t="s">
        <v>12</v>
      </c>
      <c r="F795" s="95">
        <v>2</v>
      </c>
      <c r="G795" s="95" t="str">
        <f>VLOOKUP(Revisión_Avance_Periodo!$A795,BD_Seguimiento_OAP_2019!$A$2:$G$294,7,FALSE)</f>
        <v>PAI</v>
      </c>
      <c r="H795" s="95" t="str">
        <f>VLOOKUP(Revisión_Avance_Periodo!$A795,BD_Seguimiento_OAP_2019!$A$2:$J$294,10,FALSE)</f>
        <v>PAI_01 - Operacional</v>
      </c>
      <c r="I795" s="95" t="s">
        <v>751</v>
      </c>
      <c r="J795" s="95" t="str">
        <f>VLOOKUP(Revisión_Avance_Periodo!$I795,BD_Seguimiento_OAP_2019!$L:$M,2,FALSE)</f>
        <v>Diseñar y aplicar una encuesta para calificar la atención prestada en el Centro Integral de Atención al Ciudadano</v>
      </c>
      <c r="K795" s="119" t="s">
        <v>8</v>
      </c>
      <c r="L795" s="172">
        <v>4.4642857142857152E-4</v>
      </c>
      <c r="M795" s="182" t="s">
        <v>105</v>
      </c>
      <c r="N795" s="174">
        <f>INDEX(BD_Seguimiento_OAP_2019!$AH$3:$AS$294,MATCH(Revisión_Avance_Periodo!$I795,BD_Seguimiento_OAP_2019!$L$3:$L$294,0),MATCH(Revisión_Avance_Periodo!$M795,BD_Seguimiento_OAP_2019!$AH$2:$AS$2,0))</f>
        <v>0</v>
      </c>
      <c r="O795" s="174">
        <f>INDEX(BD_Seguimiento_OAP_2019!$AV$3:$BG$294,MATCH(Revisión_Avance_Periodo!$I795,BD_Seguimiento_OAP_2019!$L$3:$L$294,0),MATCH(Revisión_Avance_Periodo!$M795,BD_Seguimiento_OAP_2019!$AV$2:$BG$2,0))</f>
        <v>0</v>
      </c>
      <c r="P795" s="175">
        <f t="shared" si="153"/>
        <v>0</v>
      </c>
      <c r="Q795" s="182" t="str">
        <f>VLOOKUP(P795,Tabla_Indicador_Gestion4[#All],3,TRUE)</f>
        <v>Por Ejecutar</v>
      </c>
      <c r="R795" s="215">
        <f>SUBTOTAL(9,$N$794:$N795)</f>
        <v>0</v>
      </c>
      <c r="S795" s="231">
        <f>SUBTOTAL(9,$O$794:$O795)</f>
        <v>0</v>
      </c>
      <c r="T795" s="231">
        <f>IFERROR(+Revisión_Avance_Periodo!$S795/Revisión_Avance_Periodo!$R795,0)</f>
        <v>0</v>
      </c>
      <c r="U795" s="184"/>
      <c r="V795" s="185"/>
      <c r="W795" s="183"/>
      <c r="X795" s="183"/>
      <c r="Y795" s="183"/>
      <c r="Z795" s="186"/>
      <c r="AA795" s="187"/>
    </row>
    <row r="796" spans="1:27" x14ac:dyDescent="0.25">
      <c r="A796" s="88">
        <v>67</v>
      </c>
      <c r="B796" s="91" t="str">
        <f>CONCATENATE(Revisión_Avance_Periodo!$C796,";",Revisión_Avance_Periodo!$E796,";",Revisión_Avance_Periodo!$I796)</f>
        <v>OE1;PR_10;ACT_159</v>
      </c>
      <c r="C796" s="170" t="s">
        <v>9</v>
      </c>
      <c r="D796" s="171" t="str">
        <f>VLOOKUP(Revisión_Avance_Periodo!$C796,Componentes_BD!$F$1:$G$5,2,FALSE)</f>
        <v>Fortalecer la Vigilancia.</v>
      </c>
      <c r="E796" s="106" t="s">
        <v>12</v>
      </c>
      <c r="F796" s="89">
        <v>2</v>
      </c>
      <c r="G796" s="89" t="str">
        <f>VLOOKUP(Revisión_Avance_Periodo!$A796,BD_Seguimiento_OAP_2019!$A$2:$G$294,7,FALSE)</f>
        <v>PAI</v>
      </c>
      <c r="H796" s="89" t="str">
        <f>VLOOKUP(Revisión_Avance_Periodo!$A796,BD_Seguimiento_OAP_2019!$A$2:$J$294,10,FALSE)</f>
        <v>PAI_01 - Operacional</v>
      </c>
      <c r="I796" s="89" t="s">
        <v>751</v>
      </c>
      <c r="J796" s="89" t="str">
        <f>VLOOKUP(Revisión_Avance_Periodo!$I796,BD_Seguimiento_OAP_2019!$L:$M,2,FALSE)</f>
        <v>Diseñar y aplicar una encuesta para calificar la atención prestada en el Centro Integral de Atención al Ciudadano</v>
      </c>
      <c r="K796" s="106" t="s">
        <v>8</v>
      </c>
      <c r="L796" s="172">
        <v>4.4642857142857152E-4</v>
      </c>
      <c r="M796" s="173" t="s">
        <v>106</v>
      </c>
      <c r="N796" s="174">
        <f>INDEX(BD_Seguimiento_OAP_2019!$AH$3:$AS$294,MATCH(Revisión_Avance_Periodo!$I796,BD_Seguimiento_OAP_2019!$L$3:$L$294,0),MATCH(Revisión_Avance_Periodo!$M796,BD_Seguimiento_OAP_2019!$AH$2:$AS$2,0))</f>
        <v>0</v>
      </c>
      <c r="O796" s="174">
        <f>INDEX(BD_Seguimiento_OAP_2019!$AV$3:$BG$294,MATCH(Revisión_Avance_Periodo!$I796,BD_Seguimiento_OAP_2019!$L$3:$L$294,0),MATCH(Revisión_Avance_Periodo!$M796,BD_Seguimiento_OAP_2019!$AV$2:$BG$2,0))</f>
        <v>0</v>
      </c>
      <c r="P796" s="175">
        <f t="shared" si="153"/>
        <v>0</v>
      </c>
      <c r="Q796" s="173" t="str">
        <f>VLOOKUP(P796,Tabla_Indicador_Gestion4[#All],3,TRUE)</f>
        <v>Por Ejecutar</v>
      </c>
      <c r="R796" s="215">
        <f>SUBTOTAL(9,$N$794:$N796)</f>
        <v>0</v>
      </c>
      <c r="S796" s="231">
        <f>SUBTOTAL(9,$O$794:$O796)</f>
        <v>0</v>
      </c>
      <c r="T796" s="231">
        <f>IFERROR(+Revisión_Avance_Periodo!$S796/Revisión_Avance_Periodo!$R796,0)</f>
        <v>0</v>
      </c>
      <c r="U796" s="184"/>
      <c r="V796" s="185"/>
      <c r="W796" s="183"/>
      <c r="X796" s="183"/>
      <c r="Y796" s="183"/>
      <c r="Z796" s="186"/>
      <c r="AA796" s="187"/>
    </row>
    <row r="797" spans="1:27" x14ac:dyDescent="0.25">
      <c r="A797" s="94">
        <v>67</v>
      </c>
      <c r="B797" s="96" t="str">
        <f>CONCATENATE(Revisión_Avance_Periodo!$C797,";",Revisión_Avance_Periodo!$E797,";",Revisión_Avance_Periodo!$I797)</f>
        <v>OE1;PR_10;ACT_159</v>
      </c>
      <c r="C797" s="180" t="s">
        <v>9</v>
      </c>
      <c r="D797" s="181" t="str">
        <f>VLOOKUP(Revisión_Avance_Periodo!$C797,Componentes_BD!$F$1:$G$5,2,FALSE)</f>
        <v>Fortalecer la Vigilancia.</v>
      </c>
      <c r="E797" s="119" t="s">
        <v>12</v>
      </c>
      <c r="F797" s="95">
        <v>2</v>
      </c>
      <c r="G797" s="95" t="str">
        <f>VLOOKUP(Revisión_Avance_Periodo!$A797,BD_Seguimiento_OAP_2019!$A$2:$G$294,7,FALSE)</f>
        <v>PAI</v>
      </c>
      <c r="H797" s="95" t="str">
        <f>VLOOKUP(Revisión_Avance_Periodo!$A797,BD_Seguimiento_OAP_2019!$A$2:$J$294,10,FALSE)</f>
        <v>PAI_01 - Operacional</v>
      </c>
      <c r="I797" s="95" t="s">
        <v>751</v>
      </c>
      <c r="J797" s="95" t="str">
        <f>VLOOKUP(Revisión_Avance_Periodo!$I797,BD_Seguimiento_OAP_2019!$L:$M,2,FALSE)</f>
        <v>Diseñar y aplicar una encuesta para calificar la atención prestada en el Centro Integral de Atención al Ciudadano</v>
      </c>
      <c r="K797" s="119" t="s">
        <v>8</v>
      </c>
      <c r="L797" s="172">
        <v>4.4642857142857152E-4</v>
      </c>
      <c r="M797" s="182" t="s">
        <v>107</v>
      </c>
      <c r="N797" s="174">
        <f>INDEX(BD_Seguimiento_OAP_2019!$AH$3:$AS$294,MATCH(Revisión_Avance_Periodo!$I797,BD_Seguimiento_OAP_2019!$L$3:$L$294,0),MATCH(Revisión_Avance_Periodo!$M797,BD_Seguimiento_OAP_2019!$AH$2:$AS$2,0))</f>
        <v>0.11111</v>
      </c>
      <c r="O797" s="174">
        <f>INDEX(BD_Seguimiento_OAP_2019!$AV$3:$BG$294,MATCH(Revisión_Avance_Periodo!$I797,BD_Seguimiento_OAP_2019!$L$3:$L$294,0),MATCH(Revisión_Avance_Periodo!$M797,BD_Seguimiento_OAP_2019!$AV$2:$BG$2,0))</f>
        <v>0.11111</v>
      </c>
      <c r="P797" s="188">
        <f t="shared" si="149"/>
        <v>1</v>
      </c>
      <c r="Q797" s="182" t="str">
        <f>VLOOKUP(P797,Tabla_Indicador_Gestion4[#All],3,TRUE)</f>
        <v>Culminada</v>
      </c>
      <c r="R797" s="215">
        <f>SUBTOTAL(9,$N$794:$N797)</f>
        <v>0.11111</v>
      </c>
      <c r="S797" s="231">
        <f>SUBTOTAL(9,$O$794:$O797)</f>
        <v>0.11111</v>
      </c>
      <c r="T797" s="231">
        <f>IFERROR(+Revisión_Avance_Periodo!$S797/Revisión_Avance_Periodo!$R797,0)</f>
        <v>1</v>
      </c>
      <c r="U797" s="184"/>
      <c r="V797" s="185"/>
      <c r="W797" s="183"/>
      <c r="X797" s="183"/>
      <c r="Y797" s="183"/>
      <c r="Z797" s="186"/>
      <c r="AA797" s="187"/>
    </row>
    <row r="798" spans="1:27" x14ac:dyDescent="0.25">
      <c r="A798" s="88">
        <v>67</v>
      </c>
      <c r="B798" s="91" t="str">
        <f>CONCATENATE(Revisión_Avance_Periodo!$C798,";",Revisión_Avance_Periodo!$E798,";",Revisión_Avance_Periodo!$I798)</f>
        <v>OE1;PR_10;ACT_159</v>
      </c>
      <c r="C798" s="170" t="s">
        <v>9</v>
      </c>
      <c r="D798" s="171" t="str">
        <f>VLOOKUP(Revisión_Avance_Periodo!$C798,Componentes_BD!$F$1:$G$5,2,FALSE)</f>
        <v>Fortalecer la Vigilancia.</v>
      </c>
      <c r="E798" s="106" t="s">
        <v>12</v>
      </c>
      <c r="F798" s="89">
        <v>2</v>
      </c>
      <c r="G798" s="89" t="str">
        <f>VLOOKUP(Revisión_Avance_Periodo!$A798,BD_Seguimiento_OAP_2019!$A$2:$G$294,7,FALSE)</f>
        <v>PAI</v>
      </c>
      <c r="H798" s="89" t="str">
        <f>VLOOKUP(Revisión_Avance_Periodo!$A798,BD_Seguimiento_OAP_2019!$A$2:$J$294,10,FALSE)</f>
        <v>PAI_01 - Operacional</v>
      </c>
      <c r="I798" s="89" t="s">
        <v>751</v>
      </c>
      <c r="J798" s="89" t="str">
        <f>VLOOKUP(Revisión_Avance_Periodo!$I798,BD_Seguimiento_OAP_2019!$L:$M,2,FALSE)</f>
        <v>Diseñar y aplicar una encuesta para calificar la atención prestada en el Centro Integral de Atención al Ciudadano</v>
      </c>
      <c r="K798" s="106" t="s">
        <v>8</v>
      </c>
      <c r="L798" s="172">
        <v>4.4642857142857152E-4</v>
      </c>
      <c r="M798" s="173" t="s">
        <v>108</v>
      </c>
      <c r="N798" s="174">
        <f>INDEX(BD_Seguimiento_OAP_2019!$AH$3:$AS$294,MATCH(Revisión_Avance_Periodo!$I798,BD_Seguimiento_OAP_2019!$L$3:$L$294,0),MATCH(Revisión_Avance_Periodo!$M798,BD_Seguimiento_OAP_2019!$AH$2:$AS$2,0))</f>
        <v>0.11111</v>
      </c>
      <c r="O798" s="174">
        <f>INDEX(BD_Seguimiento_OAP_2019!$AV$3:$BG$294,MATCH(Revisión_Avance_Periodo!$I798,BD_Seguimiento_OAP_2019!$L$3:$L$294,0),MATCH(Revisión_Avance_Periodo!$M798,BD_Seguimiento_OAP_2019!$AV$2:$BG$2,0))</f>
        <v>0</v>
      </c>
      <c r="P798" s="189">
        <f t="shared" si="149"/>
        <v>0</v>
      </c>
      <c r="Q798" s="173" t="str">
        <f>VLOOKUP(P798,Tabla_Indicador_Gestion4[#All],3,TRUE)</f>
        <v>Por Ejecutar</v>
      </c>
      <c r="R798" s="215">
        <f>SUBTOTAL(9,$N$794:$N798)</f>
        <v>0.22222</v>
      </c>
      <c r="S798" s="231">
        <f>SUBTOTAL(9,$O$794:$O798)</f>
        <v>0.11111</v>
      </c>
      <c r="T798" s="231">
        <f>IFERROR(+Revisión_Avance_Periodo!$S798/Revisión_Avance_Periodo!$R798,0)</f>
        <v>0.5</v>
      </c>
      <c r="U798" s="184"/>
      <c r="V798" s="185"/>
      <c r="W798" s="183"/>
      <c r="X798" s="183"/>
      <c r="Y798" s="183"/>
      <c r="Z798" s="186"/>
      <c r="AA798" s="187"/>
    </row>
    <row r="799" spans="1:27" x14ac:dyDescent="0.25">
      <c r="A799" s="94">
        <v>67</v>
      </c>
      <c r="B799" s="96" t="str">
        <f>CONCATENATE(Revisión_Avance_Periodo!$C799,";",Revisión_Avance_Periodo!$E799,";",Revisión_Avance_Periodo!$I799)</f>
        <v>OE1;PR_10;ACT_159</v>
      </c>
      <c r="C799" s="180" t="s">
        <v>9</v>
      </c>
      <c r="D799" s="181" t="str">
        <f>VLOOKUP(Revisión_Avance_Periodo!$C799,Componentes_BD!$F$1:$G$5,2,FALSE)</f>
        <v>Fortalecer la Vigilancia.</v>
      </c>
      <c r="E799" s="119" t="s">
        <v>12</v>
      </c>
      <c r="F799" s="95">
        <v>2</v>
      </c>
      <c r="G799" s="95" t="str">
        <f>VLOOKUP(Revisión_Avance_Periodo!$A799,BD_Seguimiento_OAP_2019!$A$2:$G$294,7,FALSE)</f>
        <v>PAI</v>
      </c>
      <c r="H799" s="95" t="str">
        <f>VLOOKUP(Revisión_Avance_Periodo!$A799,BD_Seguimiento_OAP_2019!$A$2:$J$294,10,FALSE)</f>
        <v>PAI_01 - Operacional</v>
      </c>
      <c r="I799" s="95" t="s">
        <v>751</v>
      </c>
      <c r="J799" s="95" t="str">
        <f>VLOOKUP(Revisión_Avance_Periodo!$I799,BD_Seguimiento_OAP_2019!$L:$M,2,FALSE)</f>
        <v>Diseñar y aplicar una encuesta para calificar la atención prestada en el Centro Integral de Atención al Ciudadano</v>
      </c>
      <c r="K799" s="119" t="s">
        <v>8</v>
      </c>
      <c r="L799" s="172">
        <v>4.4642857142857152E-4</v>
      </c>
      <c r="M799" s="182" t="s">
        <v>109</v>
      </c>
      <c r="N799" s="174">
        <f>INDEX(BD_Seguimiento_OAP_2019!$AH$3:$AS$294,MATCH(Revisión_Avance_Periodo!$I799,BD_Seguimiento_OAP_2019!$L$3:$L$294,0),MATCH(Revisión_Avance_Periodo!$M799,BD_Seguimiento_OAP_2019!$AH$2:$AS$2,0))</f>
        <v>0.11111</v>
      </c>
      <c r="O799" s="174">
        <f>INDEX(BD_Seguimiento_OAP_2019!$AV$3:$BG$294,MATCH(Revisión_Avance_Periodo!$I799,BD_Seguimiento_OAP_2019!$L$3:$L$294,0),MATCH(Revisión_Avance_Periodo!$M799,BD_Seguimiento_OAP_2019!$AV$2:$BG$2,0))</f>
        <v>0.11111</v>
      </c>
      <c r="P799" s="188">
        <f t="shared" si="149"/>
        <v>1</v>
      </c>
      <c r="Q799" s="182" t="str">
        <f>VLOOKUP(P799,Tabla_Indicador_Gestion4[#All],3,TRUE)</f>
        <v>Culminada</v>
      </c>
      <c r="R799" s="215">
        <f>SUBTOTAL(9,$N$794:$N799)</f>
        <v>0.33333000000000002</v>
      </c>
      <c r="S799" s="231">
        <f>SUBTOTAL(9,$O$794:$O799)</f>
        <v>0.22222</v>
      </c>
      <c r="T799" s="231">
        <f>IFERROR(+Revisión_Avance_Periodo!$S799/Revisión_Avance_Periodo!$R799,0)</f>
        <v>0.66666666666666663</v>
      </c>
      <c r="U799" s="184"/>
      <c r="V799" s="185"/>
      <c r="W799" s="183"/>
      <c r="X799" s="183"/>
      <c r="Y799" s="183"/>
      <c r="Z799" s="186"/>
      <c r="AA799" s="187"/>
    </row>
    <row r="800" spans="1:27" x14ac:dyDescent="0.25">
      <c r="A800" s="88">
        <v>67</v>
      </c>
      <c r="B800" s="91" t="str">
        <f>CONCATENATE(Revisión_Avance_Periodo!$C800,";",Revisión_Avance_Periodo!$E800,";",Revisión_Avance_Periodo!$I800)</f>
        <v>OE1;PR_10;ACT_159</v>
      </c>
      <c r="C800" s="170" t="s">
        <v>9</v>
      </c>
      <c r="D800" s="171" t="str">
        <f>VLOOKUP(Revisión_Avance_Periodo!$C800,Componentes_BD!$F$1:$G$5,2,FALSE)</f>
        <v>Fortalecer la Vigilancia.</v>
      </c>
      <c r="E800" s="106" t="s">
        <v>12</v>
      </c>
      <c r="F800" s="89">
        <v>2</v>
      </c>
      <c r="G800" s="89" t="str">
        <f>VLOOKUP(Revisión_Avance_Periodo!$A800,BD_Seguimiento_OAP_2019!$A$2:$G$294,7,FALSE)</f>
        <v>PAI</v>
      </c>
      <c r="H800" s="89" t="str">
        <f>VLOOKUP(Revisión_Avance_Periodo!$A800,BD_Seguimiento_OAP_2019!$A$2:$J$294,10,FALSE)</f>
        <v>PAI_01 - Operacional</v>
      </c>
      <c r="I800" s="89" t="s">
        <v>751</v>
      </c>
      <c r="J800" s="89" t="str">
        <f>VLOOKUP(Revisión_Avance_Periodo!$I800,BD_Seguimiento_OAP_2019!$L:$M,2,FALSE)</f>
        <v>Diseñar y aplicar una encuesta para calificar la atención prestada en el Centro Integral de Atención al Ciudadano</v>
      </c>
      <c r="K800" s="106" t="s">
        <v>8</v>
      </c>
      <c r="L800" s="172">
        <v>4.4642857142857152E-4</v>
      </c>
      <c r="M800" s="173" t="s">
        <v>110</v>
      </c>
      <c r="N800" s="174">
        <f>INDEX(BD_Seguimiento_OAP_2019!$AH$3:$AS$294,MATCH(Revisión_Avance_Periodo!$I800,BD_Seguimiento_OAP_2019!$L$3:$L$294,0),MATCH(Revisión_Avance_Periodo!$M800,BD_Seguimiento_OAP_2019!$AH$2:$AS$2,0))</f>
        <v>0.11111</v>
      </c>
      <c r="O800" s="174">
        <f>INDEX(BD_Seguimiento_OAP_2019!$AV$3:$BG$294,MATCH(Revisión_Avance_Periodo!$I800,BD_Seguimiento_OAP_2019!$L$3:$L$294,0),MATCH(Revisión_Avance_Periodo!$M800,BD_Seguimiento_OAP_2019!$AV$2:$BG$2,0))</f>
        <v>0</v>
      </c>
      <c r="P800" s="189">
        <f t="shared" si="149"/>
        <v>0</v>
      </c>
      <c r="Q800" s="173" t="str">
        <f>VLOOKUP(P800,Tabla_Indicador_Gestion4[#All],3,TRUE)</f>
        <v>Por Ejecutar</v>
      </c>
      <c r="R800" s="215">
        <f>SUBTOTAL(9,$N$794:$N800)</f>
        <v>0.44444</v>
      </c>
      <c r="S800" s="231">
        <f>SUBTOTAL(9,$O$794:$O800)</f>
        <v>0.22222</v>
      </c>
      <c r="T800" s="231">
        <f>IFERROR(+Revisión_Avance_Periodo!$S800/Revisión_Avance_Periodo!$R800,0)</f>
        <v>0.5</v>
      </c>
      <c r="U800" s="184"/>
      <c r="V800" s="185"/>
      <c r="W800" s="183"/>
      <c r="X800" s="183"/>
      <c r="Y800" s="183"/>
      <c r="Z800" s="186"/>
      <c r="AA800" s="187"/>
    </row>
    <row r="801" spans="1:27" x14ac:dyDescent="0.25">
      <c r="A801" s="94">
        <v>67</v>
      </c>
      <c r="B801" s="96" t="str">
        <f>CONCATENATE(Revisión_Avance_Periodo!$C801,";",Revisión_Avance_Periodo!$E801,";",Revisión_Avance_Periodo!$I801)</f>
        <v>OE1;PR_10;ACT_159</v>
      </c>
      <c r="C801" s="180" t="s">
        <v>9</v>
      </c>
      <c r="D801" s="181" t="str">
        <f>VLOOKUP(Revisión_Avance_Periodo!$C801,Componentes_BD!$F$1:$G$5,2,FALSE)</f>
        <v>Fortalecer la Vigilancia.</v>
      </c>
      <c r="E801" s="119" t="s">
        <v>12</v>
      </c>
      <c r="F801" s="95">
        <v>2</v>
      </c>
      <c r="G801" s="95" t="str">
        <f>VLOOKUP(Revisión_Avance_Periodo!$A801,BD_Seguimiento_OAP_2019!$A$2:$G$294,7,FALSE)</f>
        <v>PAI</v>
      </c>
      <c r="H801" s="95" t="str">
        <f>VLOOKUP(Revisión_Avance_Periodo!$A801,BD_Seguimiento_OAP_2019!$A$2:$J$294,10,FALSE)</f>
        <v>PAI_01 - Operacional</v>
      </c>
      <c r="I801" s="95" t="s">
        <v>751</v>
      </c>
      <c r="J801" s="95" t="str">
        <f>VLOOKUP(Revisión_Avance_Periodo!$I801,BD_Seguimiento_OAP_2019!$L:$M,2,FALSE)</f>
        <v>Diseñar y aplicar una encuesta para calificar la atención prestada en el Centro Integral de Atención al Ciudadano</v>
      </c>
      <c r="K801" s="119" t="s">
        <v>8</v>
      </c>
      <c r="L801" s="172">
        <v>4.4642857142857152E-4</v>
      </c>
      <c r="M801" s="182" t="s">
        <v>111</v>
      </c>
      <c r="N801" s="174">
        <f>INDEX(BD_Seguimiento_OAP_2019!$AH$3:$AS$294,MATCH(Revisión_Avance_Periodo!$I801,BD_Seguimiento_OAP_2019!$L$3:$L$294,0),MATCH(Revisión_Avance_Periodo!$M801,BD_Seguimiento_OAP_2019!$AH$2:$AS$2,0))</f>
        <v>0.11111</v>
      </c>
      <c r="O801" s="174">
        <f>INDEX(BD_Seguimiento_OAP_2019!$AV$3:$BG$294,MATCH(Revisión_Avance_Periodo!$I801,BD_Seguimiento_OAP_2019!$L$3:$L$294,0),MATCH(Revisión_Avance_Periodo!$M801,BD_Seguimiento_OAP_2019!$AV$2:$BG$2,0))</f>
        <v>0</v>
      </c>
      <c r="P801" s="188">
        <f t="shared" si="149"/>
        <v>0</v>
      </c>
      <c r="Q801" s="182" t="str">
        <f>VLOOKUP(P801,Tabla_Indicador_Gestion4[#All],3,TRUE)</f>
        <v>Por Ejecutar</v>
      </c>
      <c r="R801" s="215">
        <f>SUBTOTAL(9,$N$794:$N801)</f>
        <v>0.55554999999999999</v>
      </c>
      <c r="S801" s="231">
        <f>SUBTOTAL(9,$O$794:$O801)</f>
        <v>0.22222</v>
      </c>
      <c r="T801" s="231">
        <f>IFERROR(+Revisión_Avance_Periodo!$S801/Revisión_Avance_Periodo!$R801,0)</f>
        <v>0.4</v>
      </c>
      <c r="U801" s="184"/>
      <c r="V801" s="185"/>
      <c r="W801" s="183"/>
      <c r="X801" s="183"/>
      <c r="Y801" s="183"/>
      <c r="Z801" s="186"/>
      <c r="AA801" s="187"/>
    </row>
    <row r="802" spans="1:27" x14ac:dyDescent="0.25">
      <c r="A802" s="88">
        <v>67</v>
      </c>
      <c r="B802" s="91" t="str">
        <f>CONCATENATE(Revisión_Avance_Periodo!$C802,";",Revisión_Avance_Periodo!$E802,";",Revisión_Avance_Periodo!$I802)</f>
        <v>OE1;PR_10;ACT_159</v>
      </c>
      <c r="C802" s="170" t="s">
        <v>9</v>
      </c>
      <c r="D802" s="171" t="str">
        <f>VLOOKUP(Revisión_Avance_Periodo!$C802,Componentes_BD!$F$1:$G$5,2,FALSE)</f>
        <v>Fortalecer la Vigilancia.</v>
      </c>
      <c r="E802" s="106" t="s">
        <v>12</v>
      </c>
      <c r="F802" s="89">
        <v>2</v>
      </c>
      <c r="G802" s="89" t="str">
        <f>VLOOKUP(Revisión_Avance_Periodo!$A802,BD_Seguimiento_OAP_2019!$A$2:$G$294,7,FALSE)</f>
        <v>PAI</v>
      </c>
      <c r="H802" s="89" t="str">
        <f>VLOOKUP(Revisión_Avance_Periodo!$A802,BD_Seguimiento_OAP_2019!$A$2:$J$294,10,FALSE)</f>
        <v>PAI_01 - Operacional</v>
      </c>
      <c r="I802" s="89" t="s">
        <v>751</v>
      </c>
      <c r="J802" s="89" t="str">
        <f>VLOOKUP(Revisión_Avance_Periodo!$I802,BD_Seguimiento_OAP_2019!$L:$M,2,FALSE)</f>
        <v>Diseñar y aplicar una encuesta para calificar la atención prestada en el Centro Integral de Atención al Ciudadano</v>
      </c>
      <c r="K802" s="106" t="s">
        <v>8</v>
      </c>
      <c r="L802" s="172">
        <v>4.4642857142857152E-4</v>
      </c>
      <c r="M802" s="173" t="s">
        <v>112</v>
      </c>
      <c r="N802" s="174">
        <f>INDEX(BD_Seguimiento_OAP_2019!$AH$3:$AS$294,MATCH(Revisión_Avance_Periodo!$I802,BD_Seguimiento_OAP_2019!$L$3:$L$294,0),MATCH(Revisión_Avance_Periodo!$M802,BD_Seguimiento_OAP_2019!$AH$2:$AS$2,0))</f>
        <v>0.11111</v>
      </c>
      <c r="O802" s="174">
        <f>INDEX(BD_Seguimiento_OAP_2019!$AV$3:$BG$294,MATCH(Revisión_Avance_Periodo!$I802,BD_Seguimiento_OAP_2019!$L$3:$L$294,0),MATCH(Revisión_Avance_Periodo!$M802,BD_Seguimiento_OAP_2019!$AV$2:$BG$2,0))</f>
        <v>0</v>
      </c>
      <c r="P802" s="189">
        <f t="shared" si="149"/>
        <v>0</v>
      </c>
      <c r="Q802" s="173" t="str">
        <f>VLOOKUP(P802,Tabla_Indicador_Gestion4[#All],3,TRUE)</f>
        <v>Por Ejecutar</v>
      </c>
      <c r="R802" s="215">
        <f>SUBTOTAL(9,$N$794:$N802)</f>
        <v>0.66666000000000003</v>
      </c>
      <c r="S802" s="231">
        <f>SUBTOTAL(9,$O$794:$O802)</f>
        <v>0.22222</v>
      </c>
      <c r="T802" s="231">
        <f>IFERROR(+Revisión_Avance_Periodo!$S802/Revisión_Avance_Periodo!$R802,0)</f>
        <v>0.33333333333333331</v>
      </c>
      <c r="U802" s="184"/>
      <c r="V802" s="185"/>
      <c r="W802" s="183"/>
      <c r="X802" s="183"/>
      <c r="Y802" s="183"/>
      <c r="Z802" s="186"/>
      <c r="AA802" s="187"/>
    </row>
    <row r="803" spans="1:27" x14ac:dyDescent="0.25">
      <c r="A803" s="94">
        <v>67</v>
      </c>
      <c r="B803" s="96" t="str">
        <f>CONCATENATE(Revisión_Avance_Periodo!$C803,";",Revisión_Avance_Periodo!$E803,";",Revisión_Avance_Periodo!$I803)</f>
        <v>OE1;PR_10;ACT_159</v>
      </c>
      <c r="C803" s="180" t="s">
        <v>9</v>
      </c>
      <c r="D803" s="181" t="str">
        <f>VLOOKUP(Revisión_Avance_Periodo!$C803,Componentes_BD!$F$1:$G$5,2,FALSE)</f>
        <v>Fortalecer la Vigilancia.</v>
      </c>
      <c r="E803" s="119" t="s">
        <v>12</v>
      </c>
      <c r="F803" s="95">
        <v>2</v>
      </c>
      <c r="G803" s="95" t="str">
        <f>VLOOKUP(Revisión_Avance_Periodo!$A803,BD_Seguimiento_OAP_2019!$A$2:$G$294,7,FALSE)</f>
        <v>PAI</v>
      </c>
      <c r="H803" s="95" t="str">
        <f>VLOOKUP(Revisión_Avance_Periodo!$A803,BD_Seguimiento_OAP_2019!$A$2:$J$294,10,FALSE)</f>
        <v>PAI_01 - Operacional</v>
      </c>
      <c r="I803" s="95" t="s">
        <v>751</v>
      </c>
      <c r="J803" s="95" t="str">
        <f>VLOOKUP(Revisión_Avance_Periodo!$I803,BD_Seguimiento_OAP_2019!$L:$M,2,FALSE)</f>
        <v>Diseñar y aplicar una encuesta para calificar la atención prestada en el Centro Integral de Atención al Ciudadano</v>
      </c>
      <c r="K803" s="119" t="s">
        <v>8</v>
      </c>
      <c r="L803" s="172">
        <v>4.4642857142857152E-4</v>
      </c>
      <c r="M803" s="182" t="s">
        <v>113</v>
      </c>
      <c r="N803" s="174">
        <f>INDEX(BD_Seguimiento_OAP_2019!$AH$3:$AS$294,MATCH(Revisión_Avance_Periodo!$I803,BD_Seguimiento_OAP_2019!$L$3:$L$294,0),MATCH(Revisión_Avance_Periodo!$M803,BD_Seguimiento_OAP_2019!$AH$2:$AS$2,0))</f>
        <v>0.11111</v>
      </c>
      <c r="O803" s="174">
        <f>INDEX(BD_Seguimiento_OAP_2019!$AV$3:$BG$294,MATCH(Revisión_Avance_Periodo!$I803,BD_Seguimiento_OAP_2019!$L$3:$L$294,0),MATCH(Revisión_Avance_Periodo!$M803,BD_Seguimiento_OAP_2019!$AV$2:$BG$2,0))</f>
        <v>0</v>
      </c>
      <c r="P803" s="188">
        <f t="shared" si="149"/>
        <v>0</v>
      </c>
      <c r="Q803" s="182" t="str">
        <f>VLOOKUP(P803,Tabla_Indicador_Gestion4[#All],3,TRUE)</f>
        <v>Por Ejecutar</v>
      </c>
      <c r="R803" s="215">
        <f>SUBTOTAL(9,$N$794:$N803)</f>
        <v>0.77777000000000007</v>
      </c>
      <c r="S803" s="231">
        <f>SUBTOTAL(9,$O$794:$O803)</f>
        <v>0.22222</v>
      </c>
      <c r="T803" s="231">
        <f>IFERROR(+Revisión_Avance_Periodo!$S803/Revisión_Avance_Periodo!$R803,0)</f>
        <v>0.2857142857142857</v>
      </c>
      <c r="U803" s="184"/>
      <c r="V803" s="185"/>
      <c r="W803" s="183"/>
      <c r="X803" s="183"/>
      <c r="Y803" s="183"/>
      <c r="Z803" s="186"/>
      <c r="AA803" s="187"/>
    </row>
    <row r="804" spans="1:27" x14ac:dyDescent="0.25">
      <c r="A804" s="88">
        <v>67</v>
      </c>
      <c r="B804" s="91" t="str">
        <f>CONCATENATE(Revisión_Avance_Periodo!$C804,";",Revisión_Avance_Periodo!$E804,";",Revisión_Avance_Periodo!$I804)</f>
        <v>OE1;PR_10;ACT_159</v>
      </c>
      <c r="C804" s="170" t="s">
        <v>9</v>
      </c>
      <c r="D804" s="171" t="str">
        <f>VLOOKUP(Revisión_Avance_Periodo!$C804,Componentes_BD!$F$1:$G$5,2,FALSE)</f>
        <v>Fortalecer la Vigilancia.</v>
      </c>
      <c r="E804" s="106" t="s">
        <v>12</v>
      </c>
      <c r="F804" s="89">
        <v>2</v>
      </c>
      <c r="G804" s="89" t="str">
        <f>VLOOKUP(Revisión_Avance_Periodo!$A804,BD_Seguimiento_OAP_2019!$A$2:$G$294,7,FALSE)</f>
        <v>PAI</v>
      </c>
      <c r="H804" s="89" t="str">
        <f>VLOOKUP(Revisión_Avance_Periodo!$A804,BD_Seguimiento_OAP_2019!$A$2:$J$294,10,FALSE)</f>
        <v>PAI_01 - Operacional</v>
      </c>
      <c r="I804" s="89" t="s">
        <v>751</v>
      </c>
      <c r="J804" s="89" t="str">
        <f>VLOOKUP(Revisión_Avance_Periodo!$I804,BD_Seguimiento_OAP_2019!$L:$M,2,FALSE)</f>
        <v>Diseñar y aplicar una encuesta para calificar la atención prestada en el Centro Integral de Atención al Ciudadano</v>
      </c>
      <c r="K804" s="106" t="s">
        <v>8</v>
      </c>
      <c r="L804" s="172">
        <v>4.4642857142857152E-4</v>
      </c>
      <c r="M804" s="173" t="s">
        <v>114</v>
      </c>
      <c r="N804" s="174">
        <f>INDEX(BD_Seguimiento_OAP_2019!$AH$3:$AS$294,MATCH(Revisión_Avance_Periodo!$I804,BD_Seguimiento_OAP_2019!$L$3:$L$294,0),MATCH(Revisión_Avance_Periodo!$M804,BD_Seguimiento_OAP_2019!$AH$2:$AS$2,0))</f>
        <v>0.11111</v>
      </c>
      <c r="O804" s="174">
        <f>INDEX(BD_Seguimiento_OAP_2019!$AV$3:$BG$294,MATCH(Revisión_Avance_Periodo!$I804,BD_Seguimiento_OAP_2019!$L$3:$L$294,0),MATCH(Revisión_Avance_Periodo!$M804,BD_Seguimiento_OAP_2019!$AV$2:$BG$2,0))</f>
        <v>0</v>
      </c>
      <c r="P804" s="189">
        <f t="shared" si="149"/>
        <v>0</v>
      </c>
      <c r="Q804" s="173" t="str">
        <f>VLOOKUP(P804,Tabla_Indicador_Gestion4[#All],3,TRUE)</f>
        <v>Por Ejecutar</v>
      </c>
      <c r="R804" s="215">
        <f>SUBTOTAL(9,$N$794:$N804)</f>
        <v>0.88888000000000011</v>
      </c>
      <c r="S804" s="231">
        <f>SUBTOTAL(9,$O$794:$O804)</f>
        <v>0.22222</v>
      </c>
      <c r="T804" s="231">
        <f>IFERROR(+Revisión_Avance_Periodo!$S804/Revisión_Avance_Periodo!$R804,0)</f>
        <v>0.24999999999999997</v>
      </c>
      <c r="U804" s="184"/>
      <c r="V804" s="185"/>
      <c r="W804" s="183"/>
      <c r="X804" s="183"/>
      <c r="Y804" s="183"/>
      <c r="Z804" s="186"/>
      <c r="AA804" s="187"/>
    </row>
    <row r="805" spans="1:27" ht="15.75" thickBot="1" x14ac:dyDescent="0.3">
      <c r="A805" s="94">
        <v>67</v>
      </c>
      <c r="B805" s="96" t="str">
        <f>CONCATENATE(Revisión_Avance_Periodo!$C805,";",Revisión_Avance_Periodo!$E805,";",Revisión_Avance_Periodo!$I805)</f>
        <v>OE1;PR_10;ACT_159</v>
      </c>
      <c r="C805" s="180" t="s">
        <v>9</v>
      </c>
      <c r="D805" s="181" t="str">
        <f>VLOOKUP(Revisión_Avance_Periodo!$C805,Componentes_BD!$F$1:$G$5,2,FALSE)</f>
        <v>Fortalecer la Vigilancia.</v>
      </c>
      <c r="E805" s="119" t="s">
        <v>12</v>
      </c>
      <c r="F805" s="95">
        <v>2</v>
      </c>
      <c r="G805" s="95" t="str">
        <f>VLOOKUP(Revisión_Avance_Periodo!$A805,BD_Seguimiento_OAP_2019!$A$2:$G$294,7,FALSE)</f>
        <v>PAI</v>
      </c>
      <c r="H805" s="95" t="str">
        <f>VLOOKUP(Revisión_Avance_Periodo!$A805,BD_Seguimiento_OAP_2019!$A$2:$J$294,10,FALSE)</f>
        <v>PAI_01 - Operacional</v>
      </c>
      <c r="I805" s="95" t="s">
        <v>751</v>
      </c>
      <c r="J805" s="95" t="str">
        <f>VLOOKUP(Revisión_Avance_Periodo!$I805,BD_Seguimiento_OAP_2019!$L:$M,2,FALSE)</f>
        <v>Diseñar y aplicar una encuesta para calificar la atención prestada en el Centro Integral de Atención al Ciudadano</v>
      </c>
      <c r="K805" s="119" t="s">
        <v>8</v>
      </c>
      <c r="L805" s="172">
        <v>4.4642857142857152E-4</v>
      </c>
      <c r="M805" s="182" t="s">
        <v>115</v>
      </c>
      <c r="N805" s="174">
        <f>INDEX(BD_Seguimiento_OAP_2019!$AH$3:$AS$294,MATCH(Revisión_Avance_Periodo!$I805,BD_Seguimiento_OAP_2019!$L$3:$L$294,0),MATCH(Revisión_Avance_Periodo!$M805,BD_Seguimiento_OAP_2019!$AH$2:$AS$2,0))</f>
        <v>0.11111</v>
      </c>
      <c r="O805" s="174">
        <f>INDEX(BD_Seguimiento_OAP_2019!$AV$3:$BG$294,MATCH(Revisión_Avance_Periodo!$I805,BD_Seguimiento_OAP_2019!$L$3:$L$294,0),MATCH(Revisión_Avance_Periodo!$M805,BD_Seguimiento_OAP_2019!$AV$2:$BG$2,0))</f>
        <v>0</v>
      </c>
      <c r="P805" s="188">
        <f t="shared" si="149"/>
        <v>0</v>
      </c>
      <c r="Q805" s="182" t="str">
        <f>VLOOKUP(P805,Tabla_Indicador_Gestion4[#All],3,TRUE)</f>
        <v>Por Ejecutar</v>
      </c>
      <c r="R805" s="215">
        <f>SUBTOTAL(9,$N$794:$N805)</f>
        <v>0.99999000000000016</v>
      </c>
      <c r="S805" s="231">
        <f>SUBTOTAL(9,$O$794:$O805)</f>
        <v>0.22222</v>
      </c>
      <c r="T805" s="231">
        <f>IFERROR(+Revisión_Avance_Periodo!$S805/Revisión_Avance_Periodo!$R805,0)</f>
        <v>0.22222222222222218</v>
      </c>
      <c r="U805" s="184"/>
      <c r="V805" s="185"/>
      <c r="W805" s="183"/>
      <c r="X805" s="183"/>
      <c r="Y805" s="183"/>
      <c r="Z805" s="186"/>
      <c r="AA805" s="187"/>
    </row>
    <row r="806" spans="1:27" x14ac:dyDescent="0.25">
      <c r="A806" s="88">
        <v>68</v>
      </c>
      <c r="B806" s="91" t="str">
        <f>CONCATENATE(Revisión_Avance_Periodo!$C806,";",Revisión_Avance_Periodo!$E806,";",Revisión_Avance_Periodo!$I806)</f>
        <v>OE1;PR_10;ACT_88</v>
      </c>
      <c r="C806" s="170" t="s">
        <v>9</v>
      </c>
      <c r="D806" s="171" t="str">
        <f>VLOOKUP(Revisión_Avance_Periodo!$C806,Componentes_BD!$F$1:$G$5,2,FALSE)</f>
        <v>Fortalecer la Vigilancia.</v>
      </c>
      <c r="E806" s="106" t="s">
        <v>12</v>
      </c>
      <c r="F806" s="89">
        <v>2</v>
      </c>
      <c r="G806" s="89" t="str">
        <f>VLOOKUP(Revisión_Avance_Periodo!$A806,BD_Seguimiento_OAP_2019!$A$2:$G$294,7,FALSE)</f>
        <v>PAI</v>
      </c>
      <c r="H806" s="89" t="str">
        <f>VLOOKUP(Revisión_Avance_Periodo!$A806,BD_Seguimiento_OAP_2019!$A$2:$J$294,10,FALSE)</f>
        <v>PAI_01 - Operacional</v>
      </c>
      <c r="I806" s="89" t="s">
        <v>757</v>
      </c>
      <c r="J806" s="89" t="str">
        <f>VLOOKUP(Revisión_Avance_Periodo!$I806,BD_Seguimiento_OAP_2019!$L:$M,2,FALSE)</f>
        <v>Efectuar seguimiento a la Planeación Institucional.</v>
      </c>
      <c r="K806" s="106" t="s">
        <v>59</v>
      </c>
      <c r="L806" s="172">
        <v>4.4642857142857152E-4</v>
      </c>
      <c r="M806" s="173" t="s">
        <v>104</v>
      </c>
      <c r="N806" s="190">
        <f>INDEX(BD_Seguimiento_OAP_2019!$AH$3:$AS$294,MATCH(Revisión_Avance_Periodo!$I806,BD_Seguimiento_OAP_2019!$L$3:$L$294,0),MATCH(Revisión_Avance_Periodo!$M806,BD_Seguimiento_OAP_2019!$AH$2:$AS$2,0))</f>
        <v>1</v>
      </c>
      <c r="O806" s="190">
        <f>INDEX(BD_Seguimiento_OAP_2019!$AV$3:$BG$294,MATCH(Revisión_Avance_Periodo!$I806,BD_Seguimiento_OAP_2019!$L$3:$L$294,0),MATCH(Revisión_Avance_Periodo!$M806,BD_Seguimiento_OAP_2019!$AV$2:$BG$2,0))</f>
        <v>1</v>
      </c>
      <c r="P806" s="189">
        <f t="shared" si="149"/>
        <v>1</v>
      </c>
      <c r="Q806" s="173" t="str">
        <f>VLOOKUP(P806,Tabla_Indicador_Gestion4[#All],3,TRUE)</f>
        <v>Culminada</v>
      </c>
      <c r="R806" s="232">
        <f>SUBTOTAL(9,$N$806:$N806)</f>
        <v>1</v>
      </c>
      <c r="S806" s="233">
        <f>SUBTOTAL(9,$O$806:$O806)</f>
        <v>1</v>
      </c>
      <c r="T806" s="234">
        <f>IFERROR(+Revisión_Avance_Periodo!$S806/Revisión_Avance_Periodo!$R806,0)</f>
        <v>1</v>
      </c>
      <c r="U806" s="191">
        <f>SUBTOTAL(9,N806:N817)</f>
        <v>12</v>
      </c>
      <c r="V806" s="192">
        <f>SUBTOTAL(9,O806:O817)</f>
        <v>6</v>
      </c>
      <c r="W806" s="176">
        <f t="shared" ref="W806" si="155">+V806/U806</f>
        <v>0.5</v>
      </c>
      <c r="X806" s="176"/>
      <c r="Y806" s="176">
        <f>100%-Revisión_Avance_Periodo!$W806</f>
        <v>0.5</v>
      </c>
      <c r="Z806" s="178" t="str">
        <f>VLOOKUP(W806,Tabla_Indicador_Gestion4[],3,TRUE)</f>
        <v>En Tramite</v>
      </c>
      <c r="AA806" s="179">
        <f>Revisión_Avance_Periodo!$W806*Revisión_Avance_Periodo!$L806</f>
        <v>2.2321428571428576E-4</v>
      </c>
    </row>
    <row r="807" spans="1:27" x14ac:dyDescent="0.25">
      <c r="A807" s="94">
        <v>68</v>
      </c>
      <c r="B807" s="96" t="str">
        <f>CONCATENATE(Revisión_Avance_Periodo!$C807,";",Revisión_Avance_Periodo!$E807,";",Revisión_Avance_Periodo!$I807)</f>
        <v>OE1;PR_10;ACT_88</v>
      </c>
      <c r="C807" s="180" t="s">
        <v>9</v>
      </c>
      <c r="D807" s="181" t="str">
        <f>VLOOKUP(Revisión_Avance_Periodo!$C807,Componentes_BD!$F$1:$G$5,2,FALSE)</f>
        <v>Fortalecer la Vigilancia.</v>
      </c>
      <c r="E807" s="119" t="s">
        <v>12</v>
      </c>
      <c r="F807" s="95">
        <v>2</v>
      </c>
      <c r="G807" s="95" t="str">
        <f>VLOOKUP(Revisión_Avance_Periodo!$A807,BD_Seguimiento_OAP_2019!$A$2:$G$294,7,FALSE)</f>
        <v>PAI</v>
      </c>
      <c r="H807" s="95" t="str">
        <f>VLOOKUP(Revisión_Avance_Periodo!$A807,BD_Seguimiento_OAP_2019!$A$2:$J$294,10,FALSE)</f>
        <v>PAI_01 - Operacional</v>
      </c>
      <c r="I807" s="95" t="s">
        <v>757</v>
      </c>
      <c r="J807" s="95" t="str">
        <f>VLOOKUP(Revisión_Avance_Periodo!$I807,BD_Seguimiento_OAP_2019!$L:$M,2,FALSE)</f>
        <v>Efectuar seguimiento a la Planeación Institucional.</v>
      </c>
      <c r="K807" s="119" t="s">
        <v>59</v>
      </c>
      <c r="L807" s="172">
        <v>4.4642857142857152E-4</v>
      </c>
      <c r="M807" s="182" t="s">
        <v>105</v>
      </c>
      <c r="N807" s="190">
        <f>INDEX(BD_Seguimiento_OAP_2019!$AH$3:$AS$294,MATCH(Revisión_Avance_Periodo!$I807,BD_Seguimiento_OAP_2019!$L$3:$L$294,0),MATCH(Revisión_Avance_Periodo!$M807,BD_Seguimiento_OAP_2019!$AH$2:$AS$2,0))</f>
        <v>1</v>
      </c>
      <c r="O807" s="190">
        <f>INDEX(BD_Seguimiento_OAP_2019!$AV$3:$BG$294,MATCH(Revisión_Avance_Periodo!$I807,BD_Seguimiento_OAP_2019!$L$3:$L$294,0),MATCH(Revisión_Avance_Periodo!$M807,BD_Seguimiento_OAP_2019!$AV$2:$BG$2,0))</f>
        <v>1</v>
      </c>
      <c r="P807" s="188">
        <f t="shared" si="149"/>
        <v>1</v>
      </c>
      <c r="Q807" s="182" t="str">
        <f>VLOOKUP(P807,Tabla_Indicador_Gestion4[#All],3,TRUE)</f>
        <v>Culminada</v>
      </c>
      <c r="R807" s="229">
        <f>SUBTOTAL(9,$N$806:$N807)</f>
        <v>2</v>
      </c>
      <c r="S807" s="230">
        <f>SUBTOTAL(9,$O$806:$O807)</f>
        <v>2</v>
      </c>
      <c r="T807" s="231">
        <f>IFERROR(+Revisión_Avance_Periodo!$S807/Revisión_Avance_Periodo!$R807,0)</f>
        <v>1</v>
      </c>
      <c r="U807" s="184"/>
      <c r="V807" s="185"/>
      <c r="W807" s="183"/>
      <c r="X807" s="183"/>
      <c r="Y807" s="183"/>
      <c r="Z807" s="186"/>
      <c r="AA807" s="187"/>
    </row>
    <row r="808" spans="1:27" x14ac:dyDescent="0.25">
      <c r="A808" s="88">
        <v>68</v>
      </c>
      <c r="B808" s="91" t="str">
        <f>CONCATENATE(Revisión_Avance_Periodo!$C808,";",Revisión_Avance_Periodo!$E808,";",Revisión_Avance_Periodo!$I808)</f>
        <v>OE1;PR_10;ACT_88</v>
      </c>
      <c r="C808" s="170" t="s">
        <v>9</v>
      </c>
      <c r="D808" s="171" t="str">
        <f>VLOOKUP(Revisión_Avance_Periodo!$C808,Componentes_BD!$F$1:$G$5,2,FALSE)</f>
        <v>Fortalecer la Vigilancia.</v>
      </c>
      <c r="E808" s="106" t="s">
        <v>12</v>
      </c>
      <c r="F808" s="89">
        <v>2</v>
      </c>
      <c r="G808" s="89" t="str">
        <f>VLOOKUP(Revisión_Avance_Periodo!$A808,BD_Seguimiento_OAP_2019!$A$2:$G$294,7,FALSE)</f>
        <v>PAI</v>
      </c>
      <c r="H808" s="89" t="str">
        <f>VLOOKUP(Revisión_Avance_Periodo!$A808,BD_Seguimiento_OAP_2019!$A$2:$J$294,10,FALSE)</f>
        <v>PAI_01 - Operacional</v>
      </c>
      <c r="I808" s="89" t="s">
        <v>757</v>
      </c>
      <c r="J808" s="89" t="str">
        <f>VLOOKUP(Revisión_Avance_Periodo!$I808,BD_Seguimiento_OAP_2019!$L:$M,2,FALSE)</f>
        <v>Efectuar seguimiento a la Planeación Institucional.</v>
      </c>
      <c r="K808" s="106" t="s">
        <v>59</v>
      </c>
      <c r="L808" s="172">
        <v>4.4642857142857152E-4</v>
      </c>
      <c r="M808" s="173" t="s">
        <v>106</v>
      </c>
      <c r="N808" s="190">
        <f>INDEX(BD_Seguimiento_OAP_2019!$AH$3:$AS$294,MATCH(Revisión_Avance_Periodo!$I808,BD_Seguimiento_OAP_2019!$L$3:$L$294,0),MATCH(Revisión_Avance_Periodo!$M808,BD_Seguimiento_OAP_2019!$AH$2:$AS$2,0))</f>
        <v>1</v>
      </c>
      <c r="O808" s="190">
        <f>INDEX(BD_Seguimiento_OAP_2019!$AV$3:$BG$294,MATCH(Revisión_Avance_Periodo!$I808,BD_Seguimiento_OAP_2019!$L$3:$L$294,0),MATCH(Revisión_Avance_Periodo!$M808,BD_Seguimiento_OAP_2019!$AV$2:$BG$2,0))</f>
        <v>1</v>
      </c>
      <c r="P808" s="189">
        <f t="shared" si="149"/>
        <v>1</v>
      </c>
      <c r="Q808" s="173" t="str">
        <f>VLOOKUP(P808,Tabla_Indicador_Gestion4[#All],3,TRUE)</f>
        <v>Culminada</v>
      </c>
      <c r="R808" s="229">
        <f>SUBTOTAL(9,$N$806:$N808)</f>
        <v>3</v>
      </c>
      <c r="S808" s="230">
        <f>SUBTOTAL(9,$O$806:$O808)</f>
        <v>3</v>
      </c>
      <c r="T808" s="231">
        <f>IFERROR(+Revisión_Avance_Periodo!$S808/Revisión_Avance_Periodo!$R808,0)</f>
        <v>1</v>
      </c>
      <c r="U808" s="184"/>
      <c r="V808" s="185"/>
      <c r="W808" s="183"/>
      <c r="X808" s="183"/>
      <c r="Y808" s="183"/>
      <c r="Z808" s="186"/>
      <c r="AA808" s="187"/>
    </row>
    <row r="809" spans="1:27" x14ac:dyDescent="0.25">
      <c r="A809" s="94">
        <v>68</v>
      </c>
      <c r="B809" s="96" t="str">
        <f>CONCATENATE(Revisión_Avance_Periodo!$C809,";",Revisión_Avance_Periodo!$E809,";",Revisión_Avance_Periodo!$I809)</f>
        <v>OE1;PR_10;ACT_88</v>
      </c>
      <c r="C809" s="180" t="s">
        <v>9</v>
      </c>
      <c r="D809" s="181" t="str">
        <f>VLOOKUP(Revisión_Avance_Periodo!$C809,Componentes_BD!$F$1:$G$5,2,FALSE)</f>
        <v>Fortalecer la Vigilancia.</v>
      </c>
      <c r="E809" s="119" t="s">
        <v>12</v>
      </c>
      <c r="F809" s="95">
        <v>2</v>
      </c>
      <c r="G809" s="95" t="str">
        <f>VLOOKUP(Revisión_Avance_Periodo!$A809,BD_Seguimiento_OAP_2019!$A$2:$G$294,7,FALSE)</f>
        <v>PAI</v>
      </c>
      <c r="H809" s="95" t="str">
        <f>VLOOKUP(Revisión_Avance_Periodo!$A809,BD_Seguimiento_OAP_2019!$A$2:$J$294,10,FALSE)</f>
        <v>PAI_01 - Operacional</v>
      </c>
      <c r="I809" s="95" t="s">
        <v>757</v>
      </c>
      <c r="J809" s="95" t="str">
        <f>VLOOKUP(Revisión_Avance_Periodo!$I809,BD_Seguimiento_OAP_2019!$L:$M,2,FALSE)</f>
        <v>Efectuar seguimiento a la Planeación Institucional.</v>
      </c>
      <c r="K809" s="119" t="s">
        <v>59</v>
      </c>
      <c r="L809" s="172">
        <v>4.4642857142857152E-4</v>
      </c>
      <c r="M809" s="182" t="s">
        <v>107</v>
      </c>
      <c r="N809" s="190">
        <f>INDEX(BD_Seguimiento_OAP_2019!$AH$3:$AS$294,MATCH(Revisión_Avance_Periodo!$I809,BD_Seguimiento_OAP_2019!$L$3:$L$294,0),MATCH(Revisión_Avance_Periodo!$M809,BD_Seguimiento_OAP_2019!$AH$2:$AS$2,0))</f>
        <v>1</v>
      </c>
      <c r="O809" s="190">
        <f>INDEX(BD_Seguimiento_OAP_2019!$AV$3:$BG$294,MATCH(Revisión_Avance_Periodo!$I809,BD_Seguimiento_OAP_2019!$L$3:$L$294,0),MATCH(Revisión_Avance_Periodo!$M809,BD_Seguimiento_OAP_2019!$AV$2:$BG$2,0))</f>
        <v>1</v>
      </c>
      <c r="P809" s="188">
        <f t="shared" si="149"/>
        <v>1</v>
      </c>
      <c r="Q809" s="182" t="str">
        <f>VLOOKUP(P809,Tabla_Indicador_Gestion4[#All],3,TRUE)</f>
        <v>Culminada</v>
      </c>
      <c r="R809" s="229">
        <f>SUBTOTAL(9,$N$806:$N809)</f>
        <v>4</v>
      </c>
      <c r="S809" s="230">
        <f>SUBTOTAL(9,$O$806:$O809)</f>
        <v>4</v>
      </c>
      <c r="T809" s="231">
        <f>IFERROR(+Revisión_Avance_Periodo!$S809/Revisión_Avance_Periodo!$R809,0)</f>
        <v>1</v>
      </c>
      <c r="U809" s="184"/>
      <c r="V809" s="185"/>
      <c r="W809" s="183"/>
      <c r="X809" s="183"/>
      <c r="Y809" s="183"/>
      <c r="Z809" s="186"/>
      <c r="AA809" s="187"/>
    </row>
    <row r="810" spans="1:27" x14ac:dyDescent="0.25">
      <c r="A810" s="88">
        <v>68</v>
      </c>
      <c r="B810" s="91" t="str">
        <f>CONCATENATE(Revisión_Avance_Periodo!$C810,";",Revisión_Avance_Periodo!$E810,";",Revisión_Avance_Periodo!$I810)</f>
        <v>OE1;PR_10;ACT_88</v>
      </c>
      <c r="C810" s="170" t="s">
        <v>9</v>
      </c>
      <c r="D810" s="171" t="str">
        <f>VLOOKUP(Revisión_Avance_Periodo!$C810,Componentes_BD!$F$1:$G$5,2,FALSE)</f>
        <v>Fortalecer la Vigilancia.</v>
      </c>
      <c r="E810" s="106" t="s">
        <v>12</v>
      </c>
      <c r="F810" s="89">
        <v>2</v>
      </c>
      <c r="G810" s="89" t="str">
        <f>VLOOKUP(Revisión_Avance_Periodo!$A810,BD_Seguimiento_OAP_2019!$A$2:$G$294,7,FALSE)</f>
        <v>PAI</v>
      </c>
      <c r="H810" s="89" t="str">
        <f>VLOOKUP(Revisión_Avance_Periodo!$A810,BD_Seguimiento_OAP_2019!$A$2:$J$294,10,FALSE)</f>
        <v>PAI_01 - Operacional</v>
      </c>
      <c r="I810" s="89" t="s">
        <v>757</v>
      </c>
      <c r="J810" s="89" t="str">
        <f>VLOOKUP(Revisión_Avance_Periodo!$I810,BD_Seguimiento_OAP_2019!$L:$M,2,FALSE)</f>
        <v>Efectuar seguimiento a la Planeación Institucional.</v>
      </c>
      <c r="K810" s="106" t="s">
        <v>59</v>
      </c>
      <c r="L810" s="172">
        <v>4.4642857142857152E-4</v>
      </c>
      <c r="M810" s="173" t="s">
        <v>108</v>
      </c>
      <c r="N810" s="190">
        <f>INDEX(BD_Seguimiento_OAP_2019!$AH$3:$AS$294,MATCH(Revisión_Avance_Periodo!$I810,BD_Seguimiento_OAP_2019!$L$3:$L$294,0),MATCH(Revisión_Avance_Periodo!$M810,BD_Seguimiento_OAP_2019!$AH$2:$AS$2,0))</f>
        <v>1</v>
      </c>
      <c r="O810" s="190">
        <f>INDEX(BD_Seguimiento_OAP_2019!$AV$3:$BG$294,MATCH(Revisión_Avance_Periodo!$I810,BD_Seguimiento_OAP_2019!$L$3:$L$294,0),MATCH(Revisión_Avance_Periodo!$M810,BD_Seguimiento_OAP_2019!$AV$2:$BG$2,0))</f>
        <v>1</v>
      </c>
      <c r="P810" s="189">
        <f t="shared" si="149"/>
        <v>1</v>
      </c>
      <c r="Q810" s="173" t="str">
        <f>VLOOKUP(P810,Tabla_Indicador_Gestion4[#All],3,TRUE)</f>
        <v>Culminada</v>
      </c>
      <c r="R810" s="229">
        <f>SUBTOTAL(9,$N$806:$N810)</f>
        <v>5</v>
      </c>
      <c r="S810" s="230">
        <f>SUBTOTAL(9,$O$806:$O810)</f>
        <v>5</v>
      </c>
      <c r="T810" s="231">
        <f>IFERROR(+Revisión_Avance_Periodo!$S810/Revisión_Avance_Periodo!$R810,0)</f>
        <v>1</v>
      </c>
      <c r="U810" s="184"/>
      <c r="V810" s="185"/>
      <c r="W810" s="183"/>
      <c r="X810" s="183"/>
      <c r="Y810" s="183"/>
      <c r="Z810" s="186"/>
      <c r="AA810" s="187"/>
    </row>
    <row r="811" spans="1:27" x14ac:dyDescent="0.25">
      <c r="A811" s="94">
        <v>68</v>
      </c>
      <c r="B811" s="96" t="str">
        <f>CONCATENATE(Revisión_Avance_Periodo!$C811,";",Revisión_Avance_Periodo!$E811,";",Revisión_Avance_Periodo!$I811)</f>
        <v>OE1;PR_10;ACT_88</v>
      </c>
      <c r="C811" s="180" t="s">
        <v>9</v>
      </c>
      <c r="D811" s="181" t="str">
        <f>VLOOKUP(Revisión_Avance_Periodo!$C811,Componentes_BD!$F$1:$G$5,2,FALSE)</f>
        <v>Fortalecer la Vigilancia.</v>
      </c>
      <c r="E811" s="119" t="s">
        <v>12</v>
      </c>
      <c r="F811" s="95">
        <v>2</v>
      </c>
      <c r="G811" s="95" t="str">
        <f>VLOOKUP(Revisión_Avance_Periodo!$A811,BD_Seguimiento_OAP_2019!$A$2:$G$294,7,FALSE)</f>
        <v>PAI</v>
      </c>
      <c r="H811" s="95" t="str">
        <f>VLOOKUP(Revisión_Avance_Periodo!$A811,BD_Seguimiento_OAP_2019!$A$2:$J$294,10,FALSE)</f>
        <v>PAI_01 - Operacional</v>
      </c>
      <c r="I811" s="95" t="s">
        <v>757</v>
      </c>
      <c r="J811" s="95" t="str">
        <f>VLOOKUP(Revisión_Avance_Periodo!$I811,BD_Seguimiento_OAP_2019!$L:$M,2,FALSE)</f>
        <v>Efectuar seguimiento a la Planeación Institucional.</v>
      </c>
      <c r="K811" s="119" t="s">
        <v>59</v>
      </c>
      <c r="L811" s="172">
        <v>4.4642857142857152E-4</v>
      </c>
      <c r="M811" s="182" t="s">
        <v>109</v>
      </c>
      <c r="N811" s="190">
        <f>INDEX(BD_Seguimiento_OAP_2019!$AH$3:$AS$294,MATCH(Revisión_Avance_Periodo!$I811,BD_Seguimiento_OAP_2019!$L$3:$L$294,0),MATCH(Revisión_Avance_Periodo!$M811,BD_Seguimiento_OAP_2019!$AH$2:$AS$2,0))</f>
        <v>1</v>
      </c>
      <c r="O811" s="190">
        <f>INDEX(BD_Seguimiento_OAP_2019!$AV$3:$BG$294,MATCH(Revisión_Avance_Periodo!$I811,BD_Seguimiento_OAP_2019!$L$3:$L$294,0),MATCH(Revisión_Avance_Periodo!$M811,BD_Seguimiento_OAP_2019!$AV$2:$BG$2,0))</f>
        <v>1</v>
      </c>
      <c r="P811" s="188">
        <f t="shared" si="149"/>
        <v>1</v>
      </c>
      <c r="Q811" s="182" t="str">
        <f>VLOOKUP(P811,Tabla_Indicador_Gestion4[#All],3,TRUE)</f>
        <v>Culminada</v>
      </c>
      <c r="R811" s="229">
        <f>SUBTOTAL(9,$N$806:$N811)</f>
        <v>6</v>
      </c>
      <c r="S811" s="230">
        <f>SUBTOTAL(9,$O$806:$O811)</f>
        <v>6</v>
      </c>
      <c r="T811" s="231">
        <f>IFERROR(+Revisión_Avance_Periodo!$S811/Revisión_Avance_Periodo!$R811,0)</f>
        <v>1</v>
      </c>
      <c r="U811" s="184"/>
      <c r="V811" s="185"/>
      <c r="W811" s="183"/>
      <c r="X811" s="183"/>
      <c r="Y811" s="183"/>
      <c r="Z811" s="186"/>
      <c r="AA811" s="187"/>
    </row>
    <row r="812" spans="1:27" x14ac:dyDescent="0.25">
      <c r="A812" s="88">
        <v>68</v>
      </c>
      <c r="B812" s="91" t="str">
        <f>CONCATENATE(Revisión_Avance_Periodo!$C812,";",Revisión_Avance_Periodo!$E812,";",Revisión_Avance_Periodo!$I812)</f>
        <v>OE1;PR_10;ACT_88</v>
      </c>
      <c r="C812" s="170" t="s">
        <v>9</v>
      </c>
      <c r="D812" s="171" t="str">
        <f>VLOOKUP(Revisión_Avance_Periodo!$C812,Componentes_BD!$F$1:$G$5,2,FALSE)</f>
        <v>Fortalecer la Vigilancia.</v>
      </c>
      <c r="E812" s="106" t="s">
        <v>12</v>
      </c>
      <c r="F812" s="89">
        <v>2</v>
      </c>
      <c r="G812" s="89" t="str">
        <f>VLOOKUP(Revisión_Avance_Periodo!$A812,BD_Seguimiento_OAP_2019!$A$2:$G$294,7,FALSE)</f>
        <v>PAI</v>
      </c>
      <c r="H812" s="89" t="str">
        <f>VLOOKUP(Revisión_Avance_Periodo!$A812,BD_Seguimiento_OAP_2019!$A$2:$J$294,10,FALSE)</f>
        <v>PAI_01 - Operacional</v>
      </c>
      <c r="I812" s="89" t="s">
        <v>757</v>
      </c>
      <c r="J812" s="89" t="str">
        <f>VLOOKUP(Revisión_Avance_Periodo!$I812,BD_Seguimiento_OAP_2019!$L:$M,2,FALSE)</f>
        <v>Efectuar seguimiento a la Planeación Institucional.</v>
      </c>
      <c r="K812" s="106" t="s">
        <v>59</v>
      </c>
      <c r="L812" s="172">
        <v>4.4642857142857152E-4</v>
      </c>
      <c r="M812" s="173" t="s">
        <v>110</v>
      </c>
      <c r="N812" s="190">
        <f>INDEX(BD_Seguimiento_OAP_2019!$AH$3:$AS$294,MATCH(Revisión_Avance_Periodo!$I812,BD_Seguimiento_OAP_2019!$L$3:$L$294,0),MATCH(Revisión_Avance_Periodo!$M812,BD_Seguimiento_OAP_2019!$AH$2:$AS$2,0))</f>
        <v>1</v>
      </c>
      <c r="O812" s="190">
        <f>INDEX(BD_Seguimiento_OAP_2019!$AV$3:$BG$294,MATCH(Revisión_Avance_Periodo!$I812,BD_Seguimiento_OAP_2019!$L$3:$L$294,0),MATCH(Revisión_Avance_Periodo!$M812,BD_Seguimiento_OAP_2019!$AV$2:$BG$2,0))</f>
        <v>0</v>
      </c>
      <c r="P812" s="189">
        <f t="shared" si="149"/>
        <v>0</v>
      </c>
      <c r="Q812" s="173" t="str">
        <f>VLOOKUP(P812,Tabla_Indicador_Gestion4[#All],3,TRUE)</f>
        <v>Por Ejecutar</v>
      </c>
      <c r="R812" s="229">
        <f>SUBTOTAL(9,$N$806:$N812)</f>
        <v>7</v>
      </c>
      <c r="S812" s="230">
        <f>SUBTOTAL(9,$O$806:$O812)</f>
        <v>6</v>
      </c>
      <c r="T812" s="231">
        <f>IFERROR(+Revisión_Avance_Periodo!$S812/Revisión_Avance_Periodo!$R812,0)</f>
        <v>0.8571428571428571</v>
      </c>
      <c r="U812" s="184"/>
      <c r="V812" s="185"/>
      <c r="W812" s="183"/>
      <c r="X812" s="183"/>
      <c r="Y812" s="183"/>
      <c r="Z812" s="186"/>
      <c r="AA812" s="187"/>
    </row>
    <row r="813" spans="1:27" x14ac:dyDescent="0.25">
      <c r="A813" s="94">
        <v>68</v>
      </c>
      <c r="B813" s="96" t="str">
        <f>CONCATENATE(Revisión_Avance_Periodo!$C813,";",Revisión_Avance_Periodo!$E813,";",Revisión_Avance_Periodo!$I813)</f>
        <v>OE1;PR_10;ACT_88</v>
      </c>
      <c r="C813" s="180" t="s">
        <v>9</v>
      </c>
      <c r="D813" s="181" t="str">
        <f>VLOOKUP(Revisión_Avance_Periodo!$C813,Componentes_BD!$F$1:$G$5,2,FALSE)</f>
        <v>Fortalecer la Vigilancia.</v>
      </c>
      <c r="E813" s="119" t="s">
        <v>12</v>
      </c>
      <c r="F813" s="95">
        <v>2</v>
      </c>
      <c r="G813" s="95" t="str">
        <f>VLOOKUP(Revisión_Avance_Periodo!$A813,BD_Seguimiento_OAP_2019!$A$2:$G$294,7,FALSE)</f>
        <v>PAI</v>
      </c>
      <c r="H813" s="95" t="str">
        <f>VLOOKUP(Revisión_Avance_Periodo!$A813,BD_Seguimiento_OAP_2019!$A$2:$J$294,10,FALSE)</f>
        <v>PAI_01 - Operacional</v>
      </c>
      <c r="I813" s="95" t="s">
        <v>757</v>
      </c>
      <c r="J813" s="95" t="str">
        <f>VLOOKUP(Revisión_Avance_Periodo!$I813,BD_Seguimiento_OAP_2019!$L:$M,2,FALSE)</f>
        <v>Efectuar seguimiento a la Planeación Institucional.</v>
      </c>
      <c r="K813" s="119" t="s">
        <v>59</v>
      </c>
      <c r="L813" s="172">
        <v>4.4642857142857152E-4</v>
      </c>
      <c r="M813" s="182" t="s">
        <v>111</v>
      </c>
      <c r="N813" s="190">
        <f>INDEX(BD_Seguimiento_OAP_2019!$AH$3:$AS$294,MATCH(Revisión_Avance_Periodo!$I813,BD_Seguimiento_OAP_2019!$L$3:$L$294,0),MATCH(Revisión_Avance_Periodo!$M813,BD_Seguimiento_OAP_2019!$AH$2:$AS$2,0))</f>
        <v>1</v>
      </c>
      <c r="O813" s="190">
        <f>INDEX(BD_Seguimiento_OAP_2019!$AV$3:$BG$294,MATCH(Revisión_Avance_Periodo!$I813,BD_Seguimiento_OAP_2019!$L$3:$L$294,0),MATCH(Revisión_Avance_Periodo!$M813,BD_Seguimiento_OAP_2019!$AV$2:$BG$2,0))</f>
        <v>0</v>
      </c>
      <c r="P813" s="188">
        <f t="shared" si="149"/>
        <v>0</v>
      </c>
      <c r="Q813" s="182" t="str">
        <f>VLOOKUP(P813,Tabla_Indicador_Gestion4[#All],3,TRUE)</f>
        <v>Por Ejecutar</v>
      </c>
      <c r="R813" s="229">
        <f>SUBTOTAL(9,$N$806:$N813)</f>
        <v>8</v>
      </c>
      <c r="S813" s="230">
        <f>SUBTOTAL(9,$O$806:$O813)</f>
        <v>6</v>
      </c>
      <c r="T813" s="231">
        <f>IFERROR(+Revisión_Avance_Periodo!$S813/Revisión_Avance_Periodo!$R813,0)</f>
        <v>0.75</v>
      </c>
      <c r="U813" s="184"/>
      <c r="V813" s="185"/>
      <c r="W813" s="183"/>
      <c r="X813" s="183"/>
      <c r="Y813" s="183"/>
      <c r="Z813" s="186"/>
      <c r="AA813" s="187"/>
    </row>
    <row r="814" spans="1:27" x14ac:dyDescent="0.25">
      <c r="A814" s="88">
        <v>68</v>
      </c>
      <c r="B814" s="91" t="str">
        <f>CONCATENATE(Revisión_Avance_Periodo!$C814,";",Revisión_Avance_Periodo!$E814,";",Revisión_Avance_Periodo!$I814)</f>
        <v>OE1;PR_10;ACT_88</v>
      </c>
      <c r="C814" s="170" t="s">
        <v>9</v>
      </c>
      <c r="D814" s="171" t="str">
        <f>VLOOKUP(Revisión_Avance_Periodo!$C814,Componentes_BD!$F$1:$G$5,2,FALSE)</f>
        <v>Fortalecer la Vigilancia.</v>
      </c>
      <c r="E814" s="106" t="s">
        <v>12</v>
      </c>
      <c r="F814" s="89">
        <v>2</v>
      </c>
      <c r="G814" s="89" t="str">
        <f>VLOOKUP(Revisión_Avance_Periodo!$A814,BD_Seguimiento_OAP_2019!$A$2:$G$294,7,FALSE)</f>
        <v>PAI</v>
      </c>
      <c r="H814" s="89" t="str">
        <f>VLOOKUP(Revisión_Avance_Periodo!$A814,BD_Seguimiento_OAP_2019!$A$2:$J$294,10,FALSE)</f>
        <v>PAI_01 - Operacional</v>
      </c>
      <c r="I814" s="89" t="s">
        <v>757</v>
      </c>
      <c r="J814" s="89" t="str">
        <f>VLOOKUP(Revisión_Avance_Periodo!$I814,BD_Seguimiento_OAP_2019!$L:$M,2,FALSE)</f>
        <v>Efectuar seguimiento a la Planeación Institucional.</v>
      </c>
      <c r="K814" s="106" t="s">
        <v>59</v>
      </c>
      <c r="L814" s="172">
        <v>4.4642857142857152E-4</v>
      </c>
      <c r="M814" s="173" t="s">
        <v>112</v>
      </c>
      <c r="N814" s="190">
        <f>INDEX(BD_Seguimiento_OAP_2019!$AH$3:$AS$294,MATCH(Revisión_Avance_Periodo!$I814,BD_Seguimiento_OAP_2019!$L$3:$L$294,0),MATCH(Revisión_Avance_Periodo!$M814,BD_Seguimiento_OAP_2019!$AH$2:$AS$2,0))</f>
        <v>1</v>
      </c>
      <c r="O814" s="190">
        <f>INDEX(BD_Seguimiento_OAP_2019!$AV$3:$BG$294,MATCH(Revisión_Avance_Periodo!$I814,BD_Seguimiento_OAP_2019!$L$3:$L$294,0),MATCH(Revisión_Avance_Periodo!$M814,BD_Seguimiento_OAP_2019!$AV$2:$BG$2,0))</f>
        <v>0</v>
      </c>
      <c r="P814" s="189">
        <f t="shared" si="149"/>
        <v>0</v>
      </c>
      <c r="Q814" s="173" t="str">
        <f>VLOOKUP(P814,Tabla_Indicador_Gestion4[#All],3,TRUE)</f>
        <v>Por Ejecutar</v>
      </c>
      <c r="R814" s="229">
        <f>SUBTOTAL(9,$N$806:$N814)</f>
        <v>9</v>
      </c>
      <c r="S814" s="230">
        <f>SUBTOTAL(9,$O$806:$O814)</f>
        <v>6</v>
      </c>
      <c r="T814" s="231">
        <f>IFERROR(+Revisión_Avance_Periodo!$S814/Revisión_Avance_Periodo!$R814,0)</f>
        <v>0.66666666666666663</v>
      </c>
      <c r="U814" s="184"/>
      <c r="V814" s="185"/>
      <c r="W814" s="183"/>
      <c r="X814" s="183"/>
      <c r="Y814" s="183"/>
      <c r="Z814" s="186"/>
      <c r="AA814" s="187"/>
    </row>
    <row r="815" spans="1:27" x14ac:dyDescent="0.25">
      <c r="A815" s="94">
        <v>68</v>
      </c>
      <c r="B815" s="96" t="str">
        <f>CONCATENATE(Revisión_Avance_Periodo!$C815,";",Revisión_Avance_Periodo!$E815,";",Revisión_Avance_Periodo!$I815)</f>
        <v>OE1;PR_10;ACT_88</v>
      </c>
      <c r="C815" s="180" t="s">
        <v>9</v>
      </c>
      <c r="D815" s="181" t="str">
        <f>VLOOKUP(Revisión_Avance_Periodo!$C815,Componentes_BD!$F$1:$G$5,2,FALSE)</f>
        <v>Fortalecer la Vigilancia.</v>
      </c>
      <c r="E815" s="119" t="s">
        <v>12</v>
      </c>
      <c r="F815" s="95">
        <v>2</v>
      </c>
      <c r="G815" s="95" t="str">
        <f>VLOOKUP(Revisión_Avance_Periodo!$A815,BD_Seguimiento_OAP_2019!$A$2:$G$294,7,FALSE)</f>
        <v>PAI</v>
      </c>
      <c r="H815" s="95" t="str">
        <f>VLOOKUP(Revisión_Avance_Periodo!$A815,BD_Seguimiento_OAP_2019!$A$2:$J$294,10,FALSE)</f>
        <v>PAI_01 - Operacional</v>
      </c>
      <c r="I815" s="95" t="s">
        <v>757</v>
      </c>
      <c r="J815" s="95" t="str">
        <f>VLOOKUP(Revisión_Avance_Periodo!$I815,BD_Seguimiento_OAP_2019!$L:$M,2,FALSE)</f>
        <v>Efectuar seguimiento a la Planeación Institucional.</v>
      </c>
      <c r="K815" s="119" t="s">
        <v>59</v>
      </c>
      <c r="L815" s="172">
        <v>4.4642857142857152E-4</v>
      </c>
      <c r="M815" s="182" t="s">
        <v>113</v>
      </c>
      <c r="N815" s="190">
        <f>INDEX(BD_Seguimiento_OAP_2019!$AH$3:$AS$294,MATCH(Revisión_Avance_Periodo!$I815,BD_Seguimiento_OAP_2019!$L$3:$L$294,0),MATCH(Revisión_Avance_Periodo!$M815,BD_Seguimiento_OAP_2019!$AH$2:$AS$2,0))</f>
        <v>1</v>
      </c>
      <c r="O815" s="190">
        <f>INDEX(BD_Seguimiento_OAP_2019!$AV$3:$BG$294,MATCH(Revisión_Avance_Periodo!$I815,BD_Seguimiento_OAP_2019!$L$3:$L$294,0),MATCH(Revisión_Avance_Periodo!$M815,BD_Seguimiento_OAP_2019!$AV$2:$BG$2,0))</f>
        <v>0</v>
      </c>
      <c r="P815" s="188">
        <f t="shared" si="149"/>
        <v>0</v>
      </c>
      <c r="Q815" s="182" t="str">
        <f>VLOOKUP(P815,Tabla_Indicador_Gestion4[#All],3,TRUE)</f>
        <v>Por Ejecutar</v>
      </c>
      <c r="R815" s="229">
        <f>SUBTOTAL(9,$N$806:$N815)</f>
        <v>10</v>
      </c>
      <c r="S815" s="230">
        <f>SUBTOTAL(9,$O$806:$O815)</f>
        <v>6</v>
      </c>
      <c r="T815" s="231">
        <f>IFERROR(+Revisión_Avance_Periodo!$S815/Revisión_Avance_Periodo!$R815,0)</f>
        <v>0.6</v>
      </c>
      <c r="U815" s="184"/>
      <c r="V815" s="185"/>
      <c r="W815" s="183"/>
      <c r="X815" s="183"/>
      <c r="Y815" s="183"/>
      <c r="Z815" s="186"/>
      <c r="AA815" s="187"/>
    </row>
    <row r="816" spans="1:27" x14ac:dyDescent="0.25">
      <c r="A816" s="88">
        <v>68</v>
      </c>
      <c r="B816" s="91" t="str">
        <f>CONCATENATE(Revisión_Avance_Periodo!$C816,";",Revisión_Avance_Periodo!$E816,";",Revisión_Avance_Periodo!$I816)</f>
        <v>OE1;PR_10;ACT_88</v>
      </c>
      <c r="C816" s="170" t="s">
        <v>9</v>
      </c>
      <c r="D816" s="171" t="str">
        <f>VLOOKUP(Revisión_Avance_Periodo!$C816,Componentes_BD!$F$1:$G$5,2,FALSE)</f>
        <v>Fortalecer la Vigilancia.</v>
      </c>
      <c r="E816" s="106" t="s">
        <v>12</v>
      </c>
      <c r="F816" s="89">
        <v>2</v>
      </c>
      <c r="G816" s="89" t="str">
        <f>VLOOKUP(Revisión_Avance_Periodo!$A816,BD_Seguimiento_OAP_2019!$A$2:$G$294,7,FALSE)</f>
        <v>PAI</v>
      </c>
      <c r="H816" s="89" t="str">
        <f>VLOOKUP(Revisión_Avance_Periodo!$A816,BD_Seguimiento_OAP_2019!$A$2:$J$294,10,FALSE)</f>
        <v>PAI_01 - Operacional</v>
      </c>
      <c r="I816" s="89" t="s">
        <v>757</v>
      </c>
      <c r="J816" s="89" t="str">
        <f>VLOOKUP(Revisión_Avance_Periodo!$I816,BD_Seguimiento_OAP_2019!$L:$M,2,FALSE)</f>
        <v>Efectuar seguimiento a la Planeación Institucional.</v>
      </c>
      <c r="K816" s="106" t="s">
        <v>59</v>
      </c>
      <c r="L816" s="172">
        <v>4.4642857142857152E-4</v>
      </c>
      <c r="M816" s="173" t="s">
        <v>114</v>
      </c>
      <c r="N816" s="190">
        <f>INDEX(BD_Seguimiento_OAP_2019!$AH$3:$AS$294,MATCH(Revisión_Avance_Periodo!$I816,BD_Seguimiento_OAP_2019!$L$3:$L$294,0),MATCH(Revisión_Avance_Periodo!$M816,BD_Seguimiento_OAP_2019!$AH$2:$AS$2,0))</f>
        <v>1</v>
      </c>
      <c r="O816" s="190">
        <f>INDEX(BD_Seguimiento_OAP_2019!$AV$3:$BG$294,MATCH(Revisión_Avance_Periodo!$I816,BD_Seguimiento_OAP_2019!$L$3:$L$294,0),MATCH(Revisión_Avance_Periodo!$M816,BD_Seguimiento_OAP_2019!$AV$2:$BG$2,0))</f>
        <v>0</v>
      </c>
      <c r="P816" s="189">
        <f t="shared" si="149"/>
        <v>0</v>
      </c>
      <c r="Q816" s="173" t="str">
        <f>VLOOKUP(P816,Tabla_Indicador_Gestion4[#All],3,TRUE)</f>
        <v>Por Ejecutar</v>
      </c>
      <c r="R816" s="229">
        <f>SUBTOTAL(9,$N$806:$N816)</f>
        <v>11</v>
      </c>
      <c r="S816" s="230">
        <f>SUBTOTAL(9,$O$806:$O816)</f>
        <v>6</v>
      </c>
      <c r="T816" s="231">
        <f>IFERROR(+Revisión_Avance_Periodo!$S816/Revisión_Avance_Periodo!$R816,0)</f>
        <v>0.54545454545454541</v>
      </c>
      <c r="U816" s="184"/>
      <c r="V816" s="185"/>
      <c r="W816" s="183"/>
      <c r="X816" s="183"/>
      <c r="Y816" s="183"/>
      <c r="Z816" s="186"/>
      <c r="AA816" s="187"/>
    </row>
    <row r="817" spans="1:27" ht="15.75" thickBot="1" x14ac:dyDescent="0.3">
      <c r="A817" s="94">
        <v>68</v>
      </c>
      <c r="B817" s="96" t="str">
        <f>CONCATENATE(Revisión_Avance_Periodo!$C817,";",Revisión_Avance_Periodo!$E817,";",Revisión_Avance_Periodo!$I817)</f>
        <v>OE1;PR_10;ACT_88</v>
      </c>
      <c r="C817" s="180" t="s">
        <v>9</v>
      </c>
      <c r="D817" s="181" t="str">
        <f>VLOOKUP(Revisión_Avance_Periodo!$C817,Componentes_BD!$F$1:$G$5,2,FALSE)</f>
        <v>Fortalecer la Vigilancia.</v>
      </c>
      <c r="E817" s="119" t="s">
        <v>12</v>
      </c>
      <c r="F817" s="95">
        <v>2</v>
      </c>
      <c r="G817" s="95" t="str">
        <f>VLOOKUP(Revisión_Avance_Periodo!$A817,BD_Seguimiento_OAP_2019!$A$2:$G$294,7,FALSE)</f>
        <v>PAI</v>
      </c>
      <c r="H817" s="95" t="str">
        <f>VLOOKUP(Revisión_Avance_Periodo!$A817,BD_Seguimiento_OAP_2019!$A$2:$J$294,10,FALSE)</f>
        <v>PAI_01 - Operacional</v>
      </c>
      <c r="I817" s="95" t="s">
        <v>757</v>
      </c>
      <c r="J817" s="95" t="str">
        <f>VLOOKUP(Revisión_Avance_Periodo!$I817,BD_Seguimiento_OAP_2019!$L:$M,2,FALSE)</f>
        <v>Efectuar seguimiento a la Planeación Institucional.</v>
      </c>
      <c r="K817" s="119" t="s">
        <v>59</v>
      </c>
      <c r="L817" s="172">
        <v>4.4642857142857152E-4</v>
      </c>
      <c r="M817" s="182" t="s">
        <v>115</v>
      </c>
      <c r="N817" s="190">
        <f>INDEX(BD_Seguimiento_OAP_2019!$AH$3:$AS$294,MATCH(Revisión_Avance_Periodo!$I817,BD_Seguimiento_OAP_2019!$L$3:$L$294,0),MATCH(Revisión_Avance_Periodo!$M817,BD_Seguimiento_OAP_2019!$AH$2:$AS$2,0))</f>
        <v>1</v>
      </c>
      <c r="O817" s="190">
        <f>INDEX(BD_Seguimiento_OAP_2019!$AV$3:$BG$294,MATCH(Revisión_Avance_Periodo!$I817,BD_Seguimiento_OAP_2019!$L$3:$L$294,0),MATCH(Revisión_Avance_Periodo!$M817,BD_Seguimiento_OAP_2019!$AV$2:$BG$2,0))</f>
        <v>0</v>
      </c>
      <c r="P817" s="188">
        <f t="shared" si="149"/>
        <v>0</v>
      </c>
      <c r="Q817" s="182" t="str">
        <f>VLOOKUP(P817,Tabla_Indicador_Gestion4[#All],3,TRUE)</f>
        <v>Por Ejecutar</v>
      </c>
      <c r="R817" s="229">
        <f>SUBTOTAL(9,$N$806:$N817)</f>
        <v>12</v>
      </c>
      <c r="S817" s="230">
        <f>SUBTOTAL(9,$O$806:$O817)</f>
        <v>6</v>
      </c>
      <c r="T817" s="231">
        <f>IFERROR(+Revisión_Avance_Periodo!$S817/Revisión_Avance_Periodo!$R817,0)</f>
        <v>0.5</v>
      </c>
      <c r="U817" s="184"/>
      <c r="V817" s="185"/>
      <c r="W817" s="183"/>
      <c r="X817" s="183"/>
      <c r="Y817" s="183"/>
      <c r="Z817" s="186"/>
      <c r="AA817" s="187"/>
    </row>
    <row r="818" spans="1:27" x14ac:dyDescent="0.25">
      <c r="A818" s="88">
        <v>69</v>
      </c>
      <c r="B818" s="91" t="str">
        <f>CONCATENATE(Revisión_Avance_Periodo!$C818,";",Revisión_Avance_Periodo!$E818,";",Revisión_Avance_Periodo!$I818)</f>
        <v>OE1;PR_10;ACT_89</v>
      </c>
      <c r="C818" s="170" t="s">
        <v>9</v>
      </c>
      <c r="D818" s="171" t="str">
        <f>VLOOKUP(Revisión_Avance_Periodo!$C818,Componentes_BD!$F$1:$G$5,2,FALSE)</f>
        <v>Fortalecer la Vigilancia.</v>
      </c>
      <c r="E818" s="106" t="s">
        <v>12</v>
      </c>
      <c r="F818" s="89">
        <v>2</v>
      </c>
      <c r="G818" s="89" t="str">
        <f>VLOOKUP(Revisión_Avance_Periodo!$A818,BD_Seguimiento_OAP_2019!$A$2:$G$294,7,FALSE)</f>
        <v>PAI</v>
      </c>
      <c r="H818" s="89" t="str">
        <f>VLOOKUP(Revisión_Avance_Periodo!$A818,BD_Seguimiento_OAP_2019!$A$2:$J$294,10,FALSE)</f>
        <v>PAI_01 - Operacional</v>
      </c>
      <c r="I818" s="89" t="s">
        <v>771</v>
      </c>
      <c r="J818" s="89" t="str">
        <f>VLOOKUP(Revisión_Avance_Periodo!$I818,BD_Seguimiento_OAP_2019!$L:$M,2,FALSE)</f>
        <v>Efectuar seguimiento a proyectos de inversión</v>
      </c>
      <c r="K818" s="106" t="s">
        <v>59</v>
      </c>
      <c r="L818" s="172">
        <v>4.4642857142857152E-4</v>
      </c>
      <c r="M818" s="173" t="s">
        <v>104</v>
      </c>
      <c r="N818" s="190">
        <f>INDEX(BD_Seguimiento_OAP_2019!$AH$3:$AS$294,MATCH(Revisión_Avance_Periodo!$I818,BD_Seguimiento_OAP_2019!$L$3:$L$294,0),MATCH(Revisión_Avance_Periodo!$M818,BD_Seguimiento_OAP_2019!$AH$2:$AS$2,0))</f>
        <v>0</v>
      </c>
      <c r="O818" s="190">
        <f>INDEX(BD_Seguimiento_OAP_2019!$AV$3:$BG$294,MATCH(Revisión_Avance_Periodo!$I818,BD_Seguimiento_OAP_2019!$L$3:$L$294,0),MATCH(Revisión_Avance_Periodo!$M818,BD_Seguimiento_OAP_2019!$AV$2:$BG$2,0))</f>
        <v>0</v>
      </c>
      <c r="P818" s="175">
        <f t="shared" ref="P818:P819" si="156">IFERROR((O818/N818),0)</f>
        <v>0</v>
      </c>
      <c r="Q818" s="173" t="str">
        <f>VLOOKUP(P818,Tabla_Indicador_Gestion4[#All],3,TRUE)</f>
        <v>Por Ejecutar</v>
      </c>
      <c r="R818" s="232">
        <f>SUBTOTAL(9,$N$818:$N818)</f>
        <v>0</v>
      </c>
      <c r="S818" s="233">
        <f>SUBTOTAL(9,$O$818:$O818)</f>
        <v>0</v>
      </c>
      <c r="T818" s="234">
        <f>IFERROR(+Revisión_Avance_Periodo!$S818/Revisión_Avance_Periodo!$R818,0)</f>
        <v>0</v>
      </c>
      <c r="U818" s="191">
        <f>SUBTOTAL(9,N818:N829)</f>
        <v>10</v>
      </c>
      <c r="V818" s="192">
        <f>SUBTOTAL(9,O818:O829)</f>
        <v>4</v>
      </c>
      <c r="W818" s="176">
        <f t="shared" ref="W818" si="157">+V818/U818</f>
        <v>0.4</v>
      </c>
      <c r="X818" s="176"/>
      <c r="Y818" s="176">
        <f>100%-Revisión_Avance_Periodo!$W818</f>
        <v>0.6</v>
      </c>
      <c r="Z818" s="178" t="str">
        <f>VLOOKUP(W818,Tabla_Indicador_Gestion4[],3,TRUE)</f>
        <v>En Tramite</v>
      </c>
      <c r="AA818" s="179">
        <f>Revisión_Avance_Periodo!$W818*Revisión_Avance_Periodo!$L818</f>
        <v>1.7857142857142863E-4</v>
      </c>
    </row>
    <row r="819" spans="1:27" x14ac:dyDescent="0.25">
      <c r="A819" s="94">
        <v>69</v>
      </c>
      <c r="B819" s="96" t="str">
        <f>CONCATENATE(Revisión_Avance_Periodo!$C819,";",Revisión_Avance_Periodo!$E819,";",Revisión_Avance_Periodo!$I819)</f>
        <v>OE1;PR_10;ACT_89</v>
      </c>
      <c r="C819" s="180" t="s">
        <v>9</v>
      </c>
      <c r="D819" s="181" t="str">
        <f>VLOOKUP(Revisión_Avance_Periodo!$C819,Componentes_BD!$F$1:$G$5,2,FALSE)</f>
        <v>Fortalecer la Vigilancia.</v>
      </c>
      <c r="E819" s="119" t="s">
        <v>12</v>
      </c>
      <c r="F819" s="95">
        <v>2</v>
      </c>
      <c r="G819" s="95" t="str">
        <f>VLOOKUP(Revisión_Avance_Periodo!$A819,BD_Seguimiento_OAP_2019!$A$2:$G$294,7,FALSE)</f>
        <v>PAI</v>
      </c>
      <c r="H819" s="95" t="str">
        <f>VLOOKUP(Revisión_Avance_Periodo!$A819,BD_Seguimiento_OAP_2019!$A$2:$J$294,10,FALSE)</f>
        <v>PAI_01 - Operacional</v>
      </c>
      <c r="I819" s="95" t="s">
        <v>771</v>
      </c>
      <c r="J819" s="95" t="str">
        <f>VLOOKUP(Revisión_Avance_Periodo!$I819,BD_Seguimiento_OAP_2019!$L:$M,2,FALSE)</f>
        <v>Efectuar seguimiento a proyectos de inversión</v>
      </c>
      <c r="K819" s="119" t="s">
        <v>59</v>
      </c>
      <c r="L819" s="172">
        <v>4.4642857142857152E-4</v>
      </c>
      <c r="M819" s="182" t="s">
        <v>105</v>
      </c>
      <c r="N819" s="190">
        <f>INDEX(BD_Seguimiento_OAP_2019!$AH$3:$AS$294,MATCH(Revisión_Avance_Periodo!$I819,BD_Seguimiento_OAP_2019!$L$3:$L$294,0),MATCH(Revisión_Avance_Periodo!$M819,BD_Seguimiento_OAP_2019!$AH$2:$AS$2,0))</f>
        <v>0</v>
      </c>
      <c r="O819" s="190">
        <f>INDEX(BD_Seguimiento_OAP_2019!$AV$3:$BG$294,MATCH(Revisión_Avance_Periodo!$I819,BD_Seguimiento_OAP_2019!$L$3:$L$294,0),MATCH(Revisión_Avance_Periodo!$M819,BD_Seguimiento_OAP_2019!$AV$2:$BG$2,0))</f>
        <v>0</v>
      </c>
      <c r="P819" s="175">
        <f t="shared" si="156"/>
        <v>0</v>
      </c>
      <c r="Q819" s="182" t="str">
        <f>VLOOKUP(P819,Tabla_Indicador_Gestion4[#All],3,TRUE)</f>
        <v>Por Ejecutar</v>
      </c>
      <c r="R819" s="229">
        <f>SUBTOTAL(9,$N$818:$N819)</f>
        <v>0</v>
      </c>
      <c r="S819" s="230">
        <f>SUBTOTAL(9,$O$818:$O819)</f>
        <v>0</v>
      </c>
      <c r="T819" s="231">
        <f>IFERROR(+Revisión_Avance_Periodo!$S819/Revisión_Avance_Periodo!$R819,0)</f>
        <v>0</v>
      </c>
      <c r="U819" s="184"/>
      <c r="V819" s="185"/>
      <c r="W819" s="183"/>
      <c r="X819" s="183"/>
      <c r="Y819" s="183"/>
      <c r="Z819" s="186"/>
      <c r="AA819" s="187"/>
    </row>
    <row r="820" spans="1:27" x14ac:dyDescent="0.25">
      <c r="A820" s="88">
        <v>69</v>
      </c>
      <c r="B820" s="91" t="str">
        <f>CONCATENATE(Revisión_Avance_Periodo!$C820,";",Revisión_Avance_Periodo!$E820,";",Revisión_Avance_Periodo!$I820)</f>
        <v>OE1;PR_10;ACT_89</v>
      </c>
      <c r="C820" s="170" t="s">
        <v>9</v>
      </c>
      <c r="D820" s="171" t="str">
        <f>VLOOKUP(Revisión_Avance_Periodo!$C820,Componentes_BD!$F$1:$G$5,2,FALSE)</f>
        <v>Fortalecer la Vigilancia.</v>
      </c>
      <c r="E820" s="106" t="s">
        <v>12</v>
      </c>
      <c r="F820" s="89">
        <v>2</v>
      </c>
      <c r="G820" s="89" t="str">
        <f>VLOOKUP(Revisión_Avance_Periodo!$A820,BD_Seguimiento_OAP_2019!$A$2:$G$294,7,FALSE)</f>
        <v>PAI</v>
      </c>
      <c r="H820" s="89" t="str">
        <f>VLOOKUP(Revisión_Avance_Periodo!$A820,BD_Seguimiento_OAP_2019!$A$2:$J$294,10,FALSE)</f>
        <v>PAI_01 - Operacional</v>
      </c>
      <c r="I820" s="89" t="s">
        <v>771</v>
      </c>
      <c r="J820" s="89" t="str">
        <f>VLOOKUP(Revisión_Avance_Periodo!$I820,BD_Seguimiento_OAP_2019!$L:$M,2,FALSE)</f>
        <v>Efectuar seguimiento a proyectos de inversión</v>
      </c>
      <c r="K820" s="106" t="s">
        <v>59</v>
      </c>
      <c r="L820" s="172">
        <v>4.4642857142857152E-4</v>
      </c>
      <c r="M820" s="173" t="s">
        <v>106</v>
      </c>
      <c r="N820" s="190">
        <f>INDEX(BD_Seguimiento_OAP_2019!$AH$3:$AS$294,MATCH(Revisión_Avance_Periodo!$I820,BD_Seguimiento_OAP_2019!$L$3:$L$294,0),MATCH(Revisión_Avance_Periodo!$M820,BD_Seguimiento_OAP_2019!$AH$2:$AS$2,0))</f>
        <v>1</v>
      </c>
      <c r="O820" s="190">
        <f>INDEX(BD_Seguimiento_OAP_2019!$AV$3:$BG$294,MATCH(Revisión_Avance_Periodo!$I820,BD_Seguimiento_OAP_2019!$L$3:$L$294,0),MATCH(Revisión_Avance_Periodo!$M820,BD_Seguimiento_OAP_2019!$AV$2:$BG$2,0))</f>
        <v>1</v>
      </c>
      <c r="P820" s="189">
        <f t="shared" si="149"/>
        <v>1</v>
      </c>
      <c r="Q820" s="173" t="str">
        <f>VLOOKUP(P820,Tabla_Indicador_Gestion4[#All],3,TRUE)</f>
        <v>Culminada</v>
      </c>
      <c r="R820" s="229">
        <f>SUBTOTAL(9,$N$818:$N820)</f>
        <v>1</v>
      </c>
      <c r="S820" s="230">
        <f>SUBTOTAL(9,$O$818:$O820)</f>
        <v>1</v>
      </c>
      <c r="T820" s="231">
        <f>IFERROR(+Revisión_Avance_Periodo!$S820/Revisión_Avance_Periodo!$R820,0)</f>
        <v>1</v>
      </c>
      <c r="U820" s="184"/>
      <c r="V820" s="185"/>
      <c r="W820" s="183"/>
      <c r="X820" s="183"/>
      <c r="Y820" s="183"/>
      <c r="Z820" s="186"/>
      <c r="AA820" s="187"/>
    </row>
    <row r="821" spans="1:27" x14ac:dyDescent="0.25">
      <c r="A821" s="94">
        <v>69</v>
      </c>
      <c r="B821" s="96" t="str">
        <f>CONCATENATE(Revisión_Avance_Periodo!$C821,";",Revisión_Avance_Periodo!$E821,";",Revisión_Avance_Periodo!$I821)</f>
        <v>OE1;PR_10;ACT_89</v>
      </c>
      <c r="C821" s="180" t="s">
        <v>9</v>
      </c>
      <c r="D821" s="181" t="str">
        <f>VLOOKUP(Revisión_Avance_Periodo!$C821,Componentes_BD!$F$1:$G$5,2,FALSE)</f>
        <v>Fortalecer la Vigilancia.</v>
      </c>
      <c r="E821" s="119" t="s">
        <v>12</v>
      </c>
      <c r="F821" s="95">
        <v>2</v>
      </c>
      <c r="G821" s="95" t="str">
        <f>VLOOKUP(Revisión_Avance_Periodo!$A821,BD_Seguimiento_OAP_2019!$A$2:$G$294,7,FALSE)</f>
        <v>PAI</v>
      </c>
      <c r="H821" s="95" t="str">
        <f>VLOOKUP(Revisión_Avance_Periodo!$A821,BD_Seguimiento_OAP_2019!$A$2:$J$294,10,FALSE)</f>
        <v>PAI_01 - Operacional</v>
      </c>
      <c r="I821" s="95" t="s">
        <v>771</v>
      </c>
      <c r="J821" s="95" t="str">
        <f>VLOOKUP(Revisión_Avance_Periodo!$I821,BD_Seguimiento_OAP_2019!$L:$M,2,FALSE)</f>
        <v>Efectuar seguimiento a proyectos de inversión</v>
      </c>
      <c r="K821" s="119" t="s">
        <v>59</v>
      </c>
      <c r="L821" s="172">
        <v>4.4642857142857152E-4</v>
      </c>
      <c r="M821" s="182" t="s">
        <v>107</v>
      </c>
      <c r="N821" s="190">
        <f>INDEX(BD_Seguimiento_OAP_2019!$AH$3:$AS$294,MATCH(Revisión_Avance_Periodo!$I821,BD_Seguimiento_OAP_2019!$L$3:$L$294,0),MATCH(Revisión_Avance_Periodo!$M821,BD_Seguimiento_OAP_2019!$AH$2:$AS$2,0))</f>
        <v>1</v>
      </c>
      <c r="O821" s="190">
        <f>INDEX(BD_Seguimiento_OAP_2019!$AV$3:$BG$294,MATCH(Revisión_Avance_Periodo!$I821,BD_Seguimiento_OAP_2019!$L$3:$L$294,0),MATCH(Revisión_Avance_Periodo!$M821,BD_Seguimiento_OAP_2019!$AV$2:$BG$2,0))</f>
        <v>1</v>
      </c>
      <c r="P821" s="188">
        <f t="shared" si="149"/>
        <v>1</v>
      </c>
      <c r="Q821" s="182" t="str">
        <f>VLOOKUP(P821,Tabla_Indicador_Gestion4[#All],3,TRUE)</f>
        <v>Culminada</v>
      </c>
      <c r="R821" s="229">
        <f>SUBTOTAL(9,$N$818:$N821)</f>
        <v>2</v>
      </c>
      <c r="S821" s="230">
        <f>SUBTOTAL(9,$O$818:$O821)</f>
        <v>2</v>
      </c>
      <c r="T821" s="231">
        <f>IFERROR(+Revisión_Avance_Periodo!$S821/Revisión_Avance_Periodo!$R821,0)</f>
        <v>1</v>
      </c>
      <c r="U821" s="184"/>
      <c r="V821" s="185"/>
      <c r="W821" s="183"/>
      <c r="X821" s="183"/>
      <c r="Y821" s="183"/>
      <c r="Z821" s="186"/>
      <c r="AA821" s="187"/>
    </row>
    <row r="822" spans="1:27" x14ac:dyDescent="0.25">
      <c r="A822" s="88">
        <v>69</v>
      </c>
      <c r="B822" s="91" t="str">
        <f>CONCATENATE(Revisión_Avance_Periodo!$C822,";",Revisión_Avance_Periodo!$E822,";",Revisión_Avance_Periodo!$I822)</f>
        <v>OE1;PR_10;ACT_89</v>
      </c>
      <c r="C822" s="170" t="s">
        <v>9</v>
      </c>
      <c r="D822" s="171" t="str">
        <f>VLOOKUP(Revisión_Avance_Periodo!$C822,Componentes_BD!$F$1:$G$5,2,FALSE)</f>
        <v>Fortalecer la Vigilancia.</v>
      </c>
      <c r="E822" s="106" t="s">
        <v>12</v>
      </c>
      <c r="F822" s="89">
        <v>2</v>
      </c>
      <c r="G822" s="89" t="str">
        <f>VLOOKUP(Revisión_Avance_Periodo!$A822,BD_Seguimiento_OAP_2019!$A$2:$G$294,7,FALSE)</f>
        <v>PAI</v>
      </c>
      <c r="H822" s="89" t="str">
        <f>VLOOKUP(Revisión_Avance_Periodo!$A822,BD_Seguimiento_OAP_2019!$A$2:$J$294,10,FALSE)</f>
        <v>PAI_01 - Operacional</v>
      </c>
      <c r="I822" s="89" t="s">
        <v>771</v>
      </c>
      <c r="J822" s="89" t="str">
        <f>VLOOKUP(Revisión_Avance_Periodo!$I822,BD_Seguimiento_OAP_2019!$L:$M,2,FALSE)</f>
        <v>Efectuar seguimiento a proyectos de inversión</v>
      </c>
      <c r="K822" s="106" t="s">
        <v>59</v>
      </c>
      <c r="L822" s="172">
        <v>4.4642857142857152E-4</v>
      </c>
      <c r="M822" s="173" t="s">
        <v>108</v>
      </c>
      <c r="N822" s="190">
        <f>INDEX(BD_Seguimiento_OAP_2019!$AH$3:$AS$294,MATCH(Revisión_Avance_Periodo!$I822,BD_Seguimiento_OAP_2019!$L$3:$L$294,0),MATCH(Revisión_Avance_Periodo!$M822,BD_Seguimiento_OAP_2019!$AH$2:$AS$2,0))</f>
        <v>1</v>
      </c>
      <c r="O822" s="190">
        <f>INDEX(BD_Seguimiento_OAP_2019!$AV$3:$BG$294,MATCH(Revisión_Avance_Periodo!$I822,BD_Seguimiento_OAP_2019!$L$3:$L$294,0),MATCH(Revisión_Avance_Periodo!$M822,BD_Seguimiento_OAP_2019!$AV$2:$BG$2,0))</f>
        <v>1</v>
      </c>
      <c r="P822" s="189">
        <f t="shared" si="149"/>
        <v>1</v>
      </c>
      <c r="Q822" s="173" t="str">
        <f>VLOOKUP(P822,Tabla_Indicador_Gestion4[#All],3,TRUE)</f>
        <v>Culminada</v>
      </c>
      <c r="R822" s="229">
        <f>SUBTOTAL(9,$N$818:$N822)</f>
        <v>3</v>
      </c>
      <c r="S822" s="230">
        <f>SUBTOTAL(9,$O$818:$O822)</f>
        <v>3</v>
      </c>
      <c r="T822" s="231">
        <f>IFERROR(+Revisión_Avance_Periodo!$S822/Revisión_Avance_Periodo!$R822,0)</f>
        <v>1</v>
      </c>
      <c r="U822" s="184"/>
      <c r="V822" s="185"/>
      <c r="W822" s="183"/>
      <c r="X822" s="183"/>
      <c r="Y822" s="183"/>
      <c r="Z822" s="186"/>
      <c r="AA822" s="187"/>
    </row>
    <row r="823" spans="1:27" x14ac:dyDescent="0.25">
      <c r="A823" s="94">
        <v>69</v>
      </c>
      <c r="B823" s="96" t="str">
        <f>CONCATENATE(Revisión_Avance_Periodo!$C823,";",Revisión_Avance_Periodo!$E823,";",Revisión_Avance_Periodo!$I823)</f>
        <v>OE1;PR_10;ACT_89</v>
      </c>
      <c r="C823" s="180" t="s">
        <v>9</v>
      </c>
      <c r="D823" s="181" t="str">
        <f>VLOOKUP(Revisión_Avance_Periodo!$C823,Componentes_BD!$F$1:$G$5,2,FALSE)</f>
        <v>Fortalecer la Vigilancia.</v>
      </c>
      <c r="E823" s="119" t="s">
        <v>12</v>
      </c>
      <c r="F823" s="95">
        <v>2</v>
      </c>
      <c r="G823" s="95" t="str">
        <f>VLOOKUP(Revisión_Avance_Periodo!$A823,BD_Seguimiento_OAP_2019!$A$2:$G$294,7,FALSE)</f>
        <v>PAI</v>
      </c>
      <c r="H823" s="95" t="str">
        <f>VLOOKUP(Revisión_Avance_Periodo!$A823,BD_Seguimiento_OAP_2019!$A$2:$J$294,10,FALSE)</f>
        <v>PAI_01 - Operacional</v>
      </c>
      <c r="I823" s="95" t="s">
        <v>771</v>
      </c>
      <c r="J823" s="95" t="str">
        <f>VLOOKUP(Revisión_Avance_Periodo!$I823,BD_Seguimiento_OAP_2019!$L:$M,2,FALSE)</f>
        <v>Efectuar seguimiento a proyectos de inversión</v>
      </c>
      <c r="K823" s="119" t="s">
        <v>59</v>
      </c>
      <c r="L823" s="172">
        <v>4.4642857142857152E-4</v>
      </c>
      <c r="M823" s="182" t="s">
        <v>109</v>
      </c>
      <c r="N823" s="190">
        <f>INDEX(BD_Seguimiento_OAP_2019!$AH$3:$AS$294,MATCH(Revisión_Avance_Periodo!$I823,BD_Seguimiento_OAP_2019!$L$3:$L$294,0),MATCH(Revisión_Avance_Periodo!$M823,BD_Seguimiento_OAP_2019!$AH$2:$AS$2,0))</f>
        <v>1</v>
      </c>
      <c r="O823" s="190">
        <f>INDEX(BD_Seguimiento_OAP_2019!$AV$3:$BG$294,MATCH(Revisión_Avance_Periodo!$I823,BD_Seguimiento_OAP_2019!$L$3:$L$294,0),MATCH(Revisión_Avance_Periodo!$M823,BD_Seguimiento_OAP_2019!$AV$2:$BG$2,0))</f>
        <v>1</v>
      </c>
      <c r="P823" s="188">
        <f t="shared" si="149"/>
        <v>1</v>
      </c>
      <c r="Q823" s="182" t="str">
        <f>VLOOKUP(P823,Tabla_Indicador_Gestion4[#All],3,TRUE)</f>
        <v>Culminada</v>
      </c>
      <c r="R823" s="229">
        <f>SUBTOTAL(9,$N$818:$N823)</f>
        <v>4</v>
      </c>
      <c r="S823" s="230">
        <f>SUBTOTAL(9,$O$818:$O823)</f>
        <v>4</v>
      </c>
      <c r="T823" s="231">
        <f>IFERROR(+Revisión_Avance_Periodo!$S823/Revisión_Avance_Periodo!$R823,0)</f>
        <v>1</v>
      </c>
      <c r="U823" s="184"/>
      <c r="V823" s="185"/>
      <c r="W823" s="183"/>
      <c r="X823" s="183"/>
      <c r="Y823" s="183"/>
      <c r="Z823" s="186"/>
      <c r="AA823" s="187"/>
    </row>
    <row r="824" spans="1:27" x14ac:dyDescent="0.25">
      <c r="A824" s="88">
        <v>69</v>
      </c>
      <c r="B824" s="91" t="str">
        <f>CONCATENATE(Revisión_Avance_Periodo!$C824,";",Revisión_Avance_Periodo!$E824,";",Revisión_Avance_Periodo!$I824)</f>
        <v>OE1;PR_10;ACT_89</v>
      </c>
      <c r="C824" s="170" t="s">
        <v>9</v>
      </c>
      <c r="D824" s="171" t="str">
        <f>VLOOKUP(Revisión_Avance_Periodo!$C824,Componentes_BD!$F$1:$G$5,2,FALSE)</f>
        <v>Fortalecer la Vigilancia.</v>
      </c>
      <c r="E824" s="106" t="s">
        <v>12</v>
      </c>
      <c r="F824" s="89">
        <v>2</v>
      </c>
      <c r="G824" s="89" t="str">
        <f>VLOOKUP(Revisión_Avance_Periodo!$A824,BD_Seguimiento_OAP_2019!$A$2:$G$294,7,FALSE)</f>
        <v>PAI</v>
      </c>
      <c r="H824" s="89" t="str">
        <f>VLOOKUP(Revisión_Avance_Periodo!$A824,BD_Seguimiento_OAP_2019!$A$2:$J$294,10,FALSE)</f>
        <v>PAI_01 - Operacional</v>
      </c>
      <c r="I824" s="89" t="s">
        <v>771</v>
      </c>
      <c r="J824" s="89" t="str">
        <f>VLOOKUP(Revisión_Avance_Periodo!$I824,BD_Seguimiento_OAP_2019!$L:$M,2,FALSE)</f>
        <v>Efectuar seguimiento a proyectos de inversión</v>
      </c>
      <c r="K824" s="106" t="s">
        <v>59</v>
      </c>
      <c r="L824" s="172">
        <v>4.4642857142857152E-4</v>
      </c>
      <c r="M824" s="173" t="s">
        <v>110</v>
      </c>
      <c r="N824" s="190">
        <f>INDEX(BD_Seguimiento_OAP_2019!$AH$3:$AS$294,MATCH(Revisión_Avance_Periodo!$I824,BD_Seguimiento_OAP_2019!$L$3:$L$294,0),MATCH(Revisión_Avance_Periodo!$M824,BD_Seguimiento_OAP_2019!$AH$2:$AS$2,0))</f>
        <v>1</v>
      </c>
      <c r="O824" s="190">
        <f>INDEX(BD_Seguimiento_OAP_2019!$AV$3:$BG$294,MATCH(Revisión_Avance_Periodo!$I824,BD_Seguimiento_OAP_2019!$L$3:$L$294,0),MATCH(Revisión_Avance_Periodo!$M824,BD_Seguimiento_OAP_2019!$AV$2:$BG$2,0))</f>
        <v>0</v>
      </c>
      <c r="P824" s="189">
        <f t="shared" si="149"/>
        <v>0</v>
      </c>
      <c r="Q824" s="173" t="str">
        <f>VLOOKUP(P824,Tabla_Indicador_Gestion4[#All],3,TRUE)</f>
        <v>Por Ejecutar</v>
      </c>
      <c r="R824" s="229">
        <f>SUBTOTAL(9,$N$818:$N824)</f>
        <v>5</v>
      </c>
      <c r="S824" s="230">
        <f>SUBTOTAL(9,$O$818:$O824)</f>
        <v>4</v>
      </c>
      <c r="T824" s="231">
        <f>IFERROR(+Revisión_Avance_Periodo!$S824/Revisión_Avance_Periodo!$R824,0)</f>
        <v>0.8</v>
      </c>
      <c r="U824" s="184"/>
      <c r="V824" s="185"/>
      <c r="W824" s="183"/>
      <c r="X824" s="183"/>
      <c r="Y824" s="183"/>
      <c r="Z824" s="186"/>
      <c r="AA824" s="187"/>
    </row>
    <row r="825" spans="1:27" x14ac:dyDescent="0.25">
      <c r="A825" s="94">
        <v>69</v>
      </c>
      <c r="B825" s="96" t="str">
        <f>CONCATENATE(Revisión_Avance_Periodo!$C825,";",Revisión_Avance_Periodo!$E825,";",Revisión_Avance_Periodo!$I825)</f>
        <v>OE1;PR_10;ACT_89</v>
      </c>
      <c r="C825" s="180" t="s">
        <v>9</v>
      </c>
      <c r="D825" s="181" t="str">
        <f>VLOOKUP(Revisión_Avance_Periodo!$C825,Componentes_BD!$F$1:$G$5,2,FALSE)</f>
        <v>Fortalecer la Vigilancia.</v>
      </c>
      <c r="E825" s="119" t="s">
        <v>12</v>
      </c>
      <c r="F825" s="95">
        <v>2</v>
      </c>
      <c r="G825" s="95" t="str">
        <f>VLOOKUP(Revisión_Avance_Periodo!$A825,BD_Seguimiento_OAP_2019!$A$2:$G$294,7,FALSE)</f>
        <v>PAI</v>
      </c>
      <c r="H825" s="95" t="str">
        <f>VLOOKUP(Revisión_Avance_Periodo!$A825,BD_Seguimiento_OAP_2019!$A$2:$J$294,10,FALSE)</f>
        <v>PAI_01 - Operacional</v>
      </c>
      <c r="I825" s="95" t="s">
        <v>771</v>
      </c>
      <c r="J825" s="95" t="str">
        <f>VLOOKUP(Revisión_Avance_Periodo!$I825,BD_Seguimiento_OAP_2019!$L:$M,2,FALSE)</f>
        <v>Efectuar seguimiento a proyectos de inversión</v>
      </c>
      <c r="K825" s="119" t="s">
        <v>59</v>
      </c>
      <c r="L825" s="172">
        <v>4.4642857142857152E-4</v>
      </c>
      <c r="M825" s="182" t="s">
        <v>111</v>
      </c>
      <c r="N825" s="190">
        <f>INDEX(BD_Seguimiento_OAP_2019!$AH$3:$AS$294,MATCH(Revisión_Avance_Periodo!$I825,BD_Seguimiento_OAP_2019!$L$3:$L$294,0),MATCH(Revisión_Avance_Periodo!$M825,BD_Seguimiento_OAP_2019!$AH$2:$AS$2,0))</f>
        <v>1</v>
      </c>
      <c r="O825" s="190">
        <f>INDEX(BD_Seguimiento_OAP_2019!$AV$3:$BG$294,MATCH(Revisión_Avance_Periodo!$I825,BD_Seguimiento_OAP_2019!$L$3:$L$294,0),MATCH(Revisión_Avance_Periodo!$M825,BD_Seguimiento_OAP_2019!$AV$2:$BG$2,0))</f>
        <v>0</v>
      </c>
      <c r="P825" s="188">
        <f t="shared" si="149"/>
        <v>0</v>
      </c>
      <c r="Q825" s="182" t="str">
        <f>VLOOKUP(P825,Tabla_Indicador_Gestion4[#All],3,TRUE)</f>
        <v>Por Ejecutar</v>
      </c>
      <c r="R825" s="229">
        <f>SUBTOTAL(9,$N$818:$N825)</f>
        <v>6</v>
      </c>
      <c r="S825" s="230">
        <f>SUBTOTAL(9,$O$818:$O825)</f>
        <v>4</v>
      </c>
      <c r="T825" s="231">
        <f>IFERROR(+Revisión_Avance_Periodo!$S825/Revisión_Avance_Periodo!$R825,0)</f>
        <v>0.66666666666666663</v>
      </c>
      <c r="U825" s="184"/>
      <c r="V825" s="185"/>
      <c r="W825" s="183"/>
      <c r="X825" s="183"/>
      <c r="Y825" s="183"/>
      <c r="Z825" s="186"/>
      <c r="AA825" s="187"/>
    </row>
    <row r="826" spans="1:27" x14ac:dyDescent="0.25">
      <c r="A826" s="88">
        <v>69</v>
      </c>
      <c r="B826" s="91" t="str">
        <f>CONCATENATE(Revisión_Avance_Periodo!$C826,";",Revisión_Avance_Periodo!$E826,";",Revisión_Avance_Periodo!$I826)</f>
        <v>OE1;PR_10;ACT_89</v>
      </c>
      <c r="C826" s="170" t="s">
        <v>9</v>
      </c>
      <c r="D826" s="171" t="str">
        <f>VLOOKUP(Revisión_Avance_Periodo!$C826,Componentes_BD!$F$1:$G$5,2,FALSE)</f>
        <v>Fortalecer la Vigilancia.</v>
      </c>
      <c r="E826" s="106" t="s">
        <v>12</v>
      </c>
      <c r="F826" s="89">
        <v>2</v>
      </c>
      <c r="G826" s="89" t="str">
        <f>VLOOKUP(Revisión_Avance_Periodo!$A826,BD_Seguimiento_OAP_2019!$A$2:$G$294,7,FALSE)</f>
        <v>PAI</v>
      </c>
      <c r="H826" s="89" t="str">
        <f>VLOOKUP(Revisión_Avance_Periodo!$A826,BD_Seguimiento_OAP_2019!$A$2:$J$294,10,FALSE)</f>
        <v>PAI_01 - Operacional</v>
      </c>
      <c r="I826" s="89" t="s">
        <v>771</v>
      </c>
      <c r="J826" s="89" t="str">
        <f>VLOOKUP(Revisión_Avance_Periodo!$I826,BD_Seguimiento_OAP_2019!$L:$M,2,FALSE)</f>
        <v>Efectuar seguimiento a proyectos de inversión</v>
      </c>
      <c r="K826" s="106" t="s">
        <v>59</v>
      </c>
      <c r="L826" s="172">
        <v>4.4642857142857152E-4</v>
      </c>
      <c r="M826" s="173" t="s">
        <v>112</v>
      </c>
      <c r="N826" s="190">
        <f>INDEX(BD_Seguimiento_OAP_2019!$AH$3:$AS$294,MATCH(Revisión_Avance_Periodo!$I826,BD_Seguimiento_OAP_2019!$L$3:$L$294,0),MATCH(Revisión_Avance_Periodo!$M826,BD_Seguimiento_OAP_2019!$AH$2:$AS$2,0))</f>
        <v>1</v>
      </c>
      <c r="O826" s="190">
        <f>INDEX(BD_Seguimiento_OAP_2019!$AV$3:$BG$294,MATCH(Revisión_Avance_Periodo!$I826,BD_Seguimiento_OAP_2019!$L$3:$L$294,0),MATCH(Revisión_Avance_Periodo!$M826,BD_Seguimiento_OAP_2019!$AV$2:$BG$2,0))</f>
        <v>0</v>
      </c>
      <c r="P826" s="189">
        <f t="shared" si="149"/>
        <v>0</v>
      </c>
      <c r="Q826" s="173" t="str">
        <f>VLOOKUP(P826,Tabla_Indicador_Gestion4[#All],3,TRUE)</f>
        <v>Por Ejecutar</v>
      </c>
      <c r="R826" s="229">
        <f>SUBTOTAL(9,$N$818:$N826)</f>
        <v>7</v>
      </c>
      <c r="S826" s="230">
        <f>SUBTOTAL(9,$O$818:$O826)</f>
        <v>4</v>
      </c>
      <c r="T826" s="231">
        <f>IFERROR(+Revisión_Avance_Periodo!$S826/Revisión_Avance_Periodo!$R826,0)</f>
        <v>0.5714285714285714</v>
      </c>
      <c r="U826" s="184"/>
      <c r="V826" s="185"/>
      <c r="W826" s="183"/>
      <c r="X826" s="183"/>
      <c r="Y826" s="183"/>
      <c r="Z826" s="186"/>
      <c r="AA826" s="187"/>
    </row>
    <row r="827" spans="1:27" x14ac:dyDescent="0.25">
      <c r="A827" s="94">
        <v>69</v>
      </c>
      <c r="B827" s="96" t="str">
        <f>CONCATENATE(Revisión_Avance_Periodo!$C827,";",Revisión_Avance_Periodo!$E827,";",Revisión_Avance_Periodo!$I827)</f>
        <v>OE1;PR_10;ACT_89</v>
      </c>
      <c r="C827" s="180" t="s">
        <v>9</v>
      </c>
      <c r="D827" s="181" t="str">
        <f>VLOOKUP(Revisión_Avance_Periodo!$C827,Componentes_BD!$F$1:$G$5,2,FALSE)</f>
        <v>Fortalecer la Vigilancia.</v>
      </c>
      <c r="E827" s="119" t="s">
        <v>12</v>
      </c>
      <c r="F827" s="95">
        <v>2</v>
      </c>
      <c r="G827" s="95" t="str">
        <f>VLOOKUP(Revisión_Avance_Periodo!$A827,BD_Seguimiento_OAP_2019!$A$2:$G$294,7,FALSE)</f>
        <v>PAI</v>
      </c>
      <c r="H827" s="95" t="str">
        <f>VLOOKUP(Revisión_Avance_Periodo!$A827,BD_Seguimiento_OAP_2019!$A$2:$J$294,10,FALSE)</f>
        <v>PAI_01 - Operacional</v>
      </c>
      <c r="I827" s="95" t="s">
        <v>771</v>
      </c>
      <c r="J827" s="95" t="str">
        <f>VLOOKUP(Revisión_Avance_Periodo!$I827,BD_Seguimiento_OAP_2019!$L:$M,2,FALSE)</f>
        <v>Efectuar seguimiento a proyectos de inversión</v>
      </c>
      <c r="K827" s="119" t="s">
        <v>59</v>
      </c>
      <c r="L827" s="172">
        <v>4.4642857142857152E-4</v>
      </c>
      <c r="M827" s="182" t="s">
        <v>113</v>
      </c>
      <c r="N827" s="190">
        <f>INDEX(BD_Seguimiento_OAP_2019!$AH$3:$AS$294,MATCH(Revisión_Avance_Periodo!$I827,BD_Seguimiento_OAP_2019!$L$3:$L$294,0),MATCH(Revisión_Avance_Periodo!$M827,BD_Seguimiento_OAP_2019!$AH$2:$AS$2,0))</f>
        <v>1</v>
      </c>
      <c r="O827" s="190">
        <f>INDEX(BD_Seguimiento_OAP_2019!$AV$3:$BG$294,MATCH(Revisión_Avance_Periodo!$I827,BD_Seguimiento_OAP_2019!$L$3:$L$294,0),MATCH(Revisión_Avance_Periodo!$M827,BD_Seguimiento_OAP_2019!$AV$2:$BG$2,0))</f>
        <v>0</v>
      </c>
      <c r="P827" s="188">
        <f t="shared" si="149"/>
        <v>0</v>
      </c>
      <c r="Q827" s="182" t="str">
        <f>VLOOKUP(P827,Tabla_Indicador_Gestion4[#All],3,TRUE)</f>
        <v>Por Ejecutar</v>
      </c>
      <c r="R827" s="229">
        <f>SUBTOTAL(9,$N$818:$N827)</f>
        <v>8</v>
      </c>
      <c r="S827" s="230">
        <f>SUBTOTAL(9,$O$818:$O827)</f>
        <v>4</v>
      </c>
      <c r="T827" s="231">
        <f>IFERROR(+Revisión_Avance_Periodo!$S827/Revisión_Avance_Periodo!$R827,0)</f>
        <v>0.5</v>
      </c>
      <c r="U827" s="184"/>
      <c r="V827" s="185"/>
      <c r="W827" s="183"/>
      <c r="X827" s="183"/>
      <c r="Y827" s="183"/>
      <c r="Z827" s="186"/>
      <c r="AA827" s="187"/>
    </row>
    <row r="828" spans="1:27" x14ac:dyDescent="0.25">
      <c r="A828" s="88">
        <v>69</v>
      </c>
      <c r="B828" s="91" t="str">
        <f>CONCATENATE(Revisión_Avance_Periodo!$C828,";",Revisión_Avance_Periodo!$E828,";",Revisión_Avance_Periodo!$I828)</f>
        <v>OE1;PR_10;ACT_89</v>
      </c>
      <c r="C828" s="170" t="s">
        <v>9</v>
      </c>
      <c r="D828" s="171" t="str">
        <f>VLOOKUP(Revisión_Avance_Periodo!$C828,Componentes_BD!$F$1:$G$5,2,FALSE)</f>
        <v>Fortalecer la Vigilancia.</v>
      </c>
      <c r="E828" s="106" t="s">
        <v>12</v>
      </c>
      <c r="F828" s="89">
        <v>2</v>
      </c>
      <c r="G828" s="89" t="str">
        <f>VLOOKUP(Revisión_Avance_Periodo!$A828,BD_Seguimiento_OAP_2019!$A$2:$G$294,7,FALSE)</f>
        <v>PAI</v>
      </c>
      <c r="H828" s="89" t="str">
        <f>VLOOKUP(Revisión_Avance_Periodo!$A828,BD_Seguimiento_OAP_2019!$A$2:$J$294,10,FALSE)</f>
        <v>PAI_01 - Operacional</v>
      </c>
      <c r="I828" s="89" t="s">
        <v>771</v>
      </c>
      <c r="J828" s="89" t="str">
        <f>VLOOKUP(Revisión_Avance_Periodo!$I828,BD_Seguimiento_OAP_2019!$L:$M,2,FALSE)</f>
        <v>Efectuar seguimiento a proyectos de inversión</v>
      </c>
      <c r="K828" s="106" t="s">
        <v>59</v>
      </c>
      <c r="L828" s="172">
        <v>4.4642857142857152E-4</v>
      </c>
      <c r="M828" s="173" t="s">
        <v>114</v>
      </c>
      <c r="N828" s="190">
        <f>INDEX(BD_Seguimiento_OAP_2019!$AH$3:$AS$294,MATCH(Revisión_Avance_Periodo!$I828,BD_Seguimiento_OAP_2019!$L$3:$L$294,0),MATCH(Revisión_Avance_Periodo!$M828,BD_Seguimiento_OAP_2019!$AH$2:$AS$2,0))</f>
        <v>1</v>
      </c>
      <c r="O828" s="190">
        <f>INDEX(BD_Seguimiento_OAP_2019!$AV$3:$BG$294,MATCH(Revisión_Avance_Periodo!$I828,BD_Seguimiento_OAP_2019!$L$3:$L$294,0),MATCH(Revisión_Avance_Periodo!$M828,BD_Seguimiento_OAP_2019!$AV$2:$BG$2,0))</f>
        <v>0</v>
      </c>
      <c r="P828" s="189">
        <f t="shared" si="149"/>
        <v>0</v>
      </c>
      <c r="Q828" s="173" t="str">
        <f>VLOOKUP(P828,Tabla_Indicador_Gestion4[#All],3,TRUE)</f>
        <v>Por Ejecutar</v>
      </c>
      <c r="R828" s="229">
        <f>SUBTOTAL(9,$N$818:$N828)</f>
        <v>9</v>
      </c>
      <c r="S828" s="230">
        <f>SUBTOTAL(9,$O$818:$O828)</f>
        <v>4</v>
      </c>
      <c r="T828" s="231">
        <f>IFERROR(+Revisión_Avance_Periodo!$S828/Revisión_Avance_Periodo!$R828,0)</f>
        <v>0.44444444444444442</v>
      </c>
      <c r="U828" s="184"/>
      <c r="V828" s="185"/>
      <c r="W828" s="183"/>
      <c r="X828" s="183"/>
      <c r="Y828" s="183"/>
      <c r="Z828" s="186"/>
      <c r="AA828" s="187"/>
    </row>
    <row r="829" spans="1:27" ht="15.75" thickBot="1" x14ac:dyDescent="0.3">
      <c r="A829" s="94">
        <v>69</v>
      </c>
      <c r="B829" s="96" t="str">
        <f>CONCATENATE(Revisión_Avance_Periodo!$C829,";",Revisión_Avance_Periodo!$E829,";",Revisión_Avance_Periodo!$I829)</f>
        <v>OE1;PR_10;ACT_89</v>
      </c>
      <c r="C829" s="180" t="s">
        <v>9</v>
      </c>
      <c r="D829" s="181" t="str">
        <f>VLOOKUP(Revisión_Avance_Periodo!$C829,Componentes_BD!$F$1:$G$5,2,FALSE)</f>
        <v>Fortalecer la Vigilancia.</v>
      </c>
      <c r="E829" s="119" t="s">
        <v>12</v>
      </c>
      <c r="F829" s="95">
        <v>2</v>
      </c>
      <c r="G829" s="95" t="str">
        <f>VLOOKUP(Revisión_Avance_Periodo!$A829,BD_Seguimiento_OAP_2019!$A$2:$G$294,7,FALSE)</f>
        <v>PAI</v>
      </c>
      <c r="H829" s="95" t="str">
        <f>VLOOKUP(Revisión_Avance_Periodo!$A829,BD_Seguimiento_OAP_2019!$A$2:$J$294,10,FALSE)</f>
        <v>PAI_01 - Operacional</v>
      </c>
      <c r="I829" s="95" t="s">
        <v>771</v>
      </c>
      <c r="J829" s="95" t="str">
        <f>VLOOKUP(Revisión_Avance_Periodo!$I829,BD_Seguimiento_OAP_2019!$L:$M,2,FALSE)</f>
        <v>Efectuar seguimiento a proyectos de inversión</v>
      </c>
      <c r="K829" s="119" t="s">
        <v>59</v>
      </c>
      <c r="L829" s="172">
        <v>4.4642857142857152E-4</v>
      </c>
      <c r="M829" s="182" t="s">
        <v>115</v>
      </c>
      <c r="N829" s="190">
        <f>INDEX(BD_Seguimiento_OAP_2019!$AH$3:$AS$294,MATCH(Revisión_Avance_Periodo!$I829,BD_Seguimiento_OAP_2019!$L$3:$L$294,0),MATCH(Revisión_Avance_Periodo!$M829,BD_Seguimiento_OAP_2019!$AH$2:$AS$2,0))</f>
        <v>1</v>
      </c>
      <c r="O829" s="190">
        <f>INDEX(BD_Seguimiento_OAP_2019!$AV$3:$BG$294,MATCH(Revisión_Avance_Periodo!$I829,BD_Seguimiento_OAP_2019!$L$3:$L$294,0),MATCH(Revisión_Avance_Periodo!$M829,BD_Seguimiento_OAP_2019!$AV$2:$BG$2,0))</f>
        <v>0</v>
      </c>
      <c r="P829" s="188">
        <f t="shared" si="149"/>
        <v>0</v>
      </c>
      <c r="Q829" s="182" t="str">
        <f>VLOOKUP(P829,Tabla_Indicador_Gestion4[#All],3,TRUE)</f>
        <v>Por Ejecutar</v>
      </c>
      <c r="R829" s="229">
        <f>SUBTOTAL(9,$N$818:$N829)</f>
        <v>10</v>
      </c>
      <c r="S829" s="230">
        <f>SUBTOTAL(9,$O$818:$O829)</f>
        <v>4</v>
      </c>
      <c r="T829" s="231">
        <f>IFERROR(+Revisión_Avance_Periodo!$S829/Revisión_Avance_Periodo!$R829,0)</f>
        <v>0.4</v>
      </c>
      <c r="U829" s="184"/>
      <c r="V829" s="185"/>
      <c r="W829" s="183"/>
      <c r="X829" s="183"/>
      <c r="Y829" s="183"/>
      <c r="Z829" s="186"/>
      <c r="AA829" s="187"/>
    </row>
    <row r="830" spans="1:27" x14ac:dyDescent="0.25">
      <c r="A830" s="88">
        <v>70</v>
      </c>
      <c r="B830" s="91" t="str">
        <f>CONCATENATE(Revisión_Avance_Periodo!$C830,";",Revisión_Avance_Periodo!$E830,";",Revisión_Avance_Periodo!$I830)</f>
        <v>OE1;PR_10;ACT_90</v>
      </c>
      <c r="C830" s="170" t="s">
        <v>9</v>
      </c>
      <c r="D830" s="171" t="str">
        <f>VLOOKUP(Revisión_Avance_Periodo!$C830,Componentes_BD!$F$1:$G$5,2,FALSE)</f>
        <v>Fortalecer la Vigilancia.</v>
      </c>
      <c r="E830" s="106" t="s">
        <v>12</v>
      </c>
      <c r="F830" s="89">
        <v>2</v>
      </c>
      <c r="G830" s="89" t="str">
        <f>VLOOKUP(Revisión_Avance_Periodo!$A830,BD_Seguimiento_OAP_2019!$A$2:$G$294,7,FALSE)</f>
        <v>PAI</v>
      </c>
      <c r="H830" s="89" t="str">
        <f>VLOOKUP(Revisión_Avance_Periodo!$A830,BD_Seguimiento_OAP_2019!$A$2:$J$294,10,FALSE)</f>
        <v>PAI_01 - Operacional</v>
      </c>
      <c r="I830" s="89" t="s">
        <v>784</v>
      </c>
      <c r="J830" s="89" t="str">
        <f>VLOOKUP(Revisión_Avance_Periodo!$I830,BD_Seguimiento_OAP_2019!$L:$M,2,FALSE)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0" s="106" t="s">
        <v>59</v>
      </c>
      <c r="L830" s="172">
        <v>4.4642857142857152E-4</v>
      </c>
      <c r="M830" s="173" t="s">
        <v>104</v>
      </c>
      <c r="N830" s="190">
        <f>INDEX(BD_Seguimiento_OAP_2019!$AH$3:$AS$294,MATCH(Revisión_Avance_Periodo!$I830,BD_Seguimiento_OAP_2019!$L$3:$L$294,0),MATCH(Revisión_Avance_Periodo!$M830,BD_Seguimiento_OAP_2019!$AH$2:$AS$2,0))</f>
        <v>46</v>
      </c>
      <c r="O830" s="190">
        <f>INDEX(BD_Seguimiento_OAP_2019!$AV$3:$BG$294,MATCH(Revisión_Avance_Periodo!$I830,BD_Seguimiento_OAP_2019!$L$3:$L$294,0),MATCH(Revisión_Avance_Periodo!$M830,BD_Seguimiento_OAP_2019!$AV$2:$BG$2,0))</f>
        <v>46</v>
      </c>
      <c r="P830" s="189">
        <f t="shared" si="149"/>
        <v>1</v>
      </c>
      <c r="Q830" s="173" t="str">
        <f>VLOOKUP(P830,Tabla_Indicador_Gestion4[#All],3,TRUE)</f>
        <v>Culminada</v>
      </c>
      <c r="R830" s="232">
        <f>SUBTOTAL(9,$N$830:$N830)</f>
        <v>46</v>
      </c>
      <c r="S830" s="233">
        <f>SUBTOTAL(9,$O$830:$O830)</f>
        <v>46</v>
      </c>
      <c r="T830" s="234">
        <f>IFERROR(+Revisión_Avance_Periodo!$S830/Revisión_Avance_Periodo!$R830,0)</f>
        <v>1</v>
      </c>
      <c r="U830" s="191">
        <f>SUBTOTAL(9,N830:N841)</f>
        <v>300</v>
      </c>
      <c r="V830" s="192">
        <f>SUBTOTAL(9,O830:O841)</f>
        <v>300</v>
      </c>
      <c r="W830" s="176">
        <f t="shared" ref="W830" si="158">+V830/U830</f>
        <v>1</v>
      </c>
      <c r="X830" s="176"/>
      <c r="Y830" s="176">
        <f>100%-Revisión_Avance_Periodo!$W830</f>
        <v>0</v>
      </c>
      <c r="Z830" s="178" t="str">
        <f>VLOOKUP(W830,Tabla_Indicador_Gestion4[],3,TRUE)</f>
        <v>Culminada</v>
      </c>
      <c r="AA830" s="179">
        <f>Revisión_Avance_Periodo!$W830*Revisión_Avance_Periodo!$L830</f>
        <v>4.4642857142857152E-4</v>
      </c>
    </row>
    <row r="831" spans="1:27" x14ac:dyDescent="0.25">
      <c r="A831" s="94">
        <v>70</v>
      </c>
      <c r="B831" s="96" t="str">
        <f>CONCATENATE(Revisión_Avance_Periodo!$C831,";",Revisión_Avance_Periodo!$E831,";",Revisión_Avance_Periodo!$I831)</f>
        <v>OE1;PR_10;ACT_90</v>
      </c>
      <c r="C831" s="180" t="s">
        <v>9</v>
      </c>
      <c r="D831" s="181" t="str">
        <f>VLOOKUP(Revisión_Avance_Periodo!$C831,Componentes_BD!$F$1:$G$5,2,FALSE)</f>
        <v>Fortalecer la Vigilancia.</v>
      </c>
      <c r="E831" s="119" t="s">
        <v>12</v>
      </c>
      <c r="F831" s="95">
        <v>2</v>
      </c>
      <c r="G831" s="95" t="str">
        <f>VLOOKUP(Revisión_Avance_Periodo!$A831,BD_Seguimiento_OAP_2019!$A$2:$G$294,7,FALSE)</f>
        <v>PAI</v>
      </c>
      <c r="H831" s="95" t="str">
        <f>VLOOKUP(Revisión_Avance_Periodo!$A831,BD_Seguimiento_OAP_2019!$A$2:$J$294,10,FALSE)</f>
        <v>PAI_01 - Operacional</v>
      </c>
      <c r="I831" s="95" t="s">
        <v>784</v>
      </c>
      <c r="J831" s="95" t="str">
        <f>VLOOKUP(Revisión_Avance_Periodo!$I831,BD_Seguimiento_OAP_2019!$L:$M,2,FALSE)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1" s="119" t="s">
        <v>59</v>
      </c>
      <c r="L831" s="172">
        <v>4.4642857142857152E-4</v>
      </c>
      <c r="M831" s="182" t="s">
        <v>105</v>
      </c>
      <c r="N831" s="190">
        <f>INDEX(BD_Seguimiento_OAP_2019!$AH$3:$AS$294,MATCH(Revisión_Avance_Periodo!$I831,BD_Seguimiento_OAP_2019!$L$3:$L$294,0),MATCH(Revisión_Avance_Periodo!$M831,BD_Seguimiento_OAP_2019!$AH$2:$AS$2,0))</f>
        <v>21</v>
      </c>
      <c r="O831" s="190">
        <f>INDEX(BD_Seguimiento_OAP_2019!$AV$3:$BG$294,MATCH(Revisión_Avance_Periodo!$I831,BD_Seguimiento_OAP_2019!$L$3:$L$294,0),MATCH(Revisión_Avance_Periodo!$M831,BD_Seguimiento_OAP_2019!$AV$2:$BG$2,0))</f>
        <v>21</v>
      </c>
      <c r="P831" s="188">
        <f t="shared" si="149"/>
        <v>1</v>
      </c>
      <c r="Q831" s="182" t="str">
        <f>VLOOKUP(P831,Tabla_Indicador_Gestion4[#All],3,TRUE)</f>
        <v>Culminada</v>
      </c>
      <c r="R831" s="229">
        <f>SUBTOTAL(9,$N$830:$N831)</f>
        <v>67</v>
      </c>
      <c r="S831" s="230">
        <f>SUBTOTAL(9,$O$830:$O831)</f>
        <v>67</v>
      </c>
      <c r="T831" s="231">
        <f>IFERROR(+Revisión_Avance_Periodo!$S831/Revisión_Avance_Periodo!$R831,0)</f>
        <v>1</v>
      </c>
      <c r="U831" s="184"/>
      <c r="V831" s="185"/>
      <c r="W831" s="183"/>
      <c r="X831" s="183"/>
      <c r="Y831" s="183"/>
      <c r="Z831" s="186"/>
      <c r="AA831" s="187"/>
    </row>
    <row r="832" spans="1:27" x14ac:dyDescent="0.25">
      <c r="A832" s="88">
        <v>70</v>
      </c>
      <c r="B832" s="91" t="str">
        <f>CONCATENATE(Revisión_Avance_Periodo!$C832,";",Revisión_Avance_Periodo!$E832,";",Revisión_Avance_Periodo!$I832)</f>
        <v>OE1;PR_10;ACT_90</v>
      </c>
      <c r="C832" s="170" t="s">
        <v>9</v>
      </c>
      <c r="D832" s="171" t="str">
        <f>VLOOKUP(Revisión_Avance_Periodo!$C832,Componentes_BD!$F$1:$G$5,2,FALSE)</f>
        <v>Fortalecer la Vigilancia.</v>
      </c>
      <c r="E832" s="106" t="s">
        <v>12</v>
      </c>
      <c r="F832" s="89">
        <v>2</v>
      </c>
      <c r="G832" s="89" t="str">
        <f>VLOOKUP(Revisión_Avance_Periodo!$A832,BD_Seguimiento_OAP_2019!$A$2:$G$294,7,FALSE)</f>
        <v>PAI</v>
      </c>
      <c r="H832" s="89" t="str">
        <f>VLOOKUP(Revisión_Avance_Periodo!$A832,BD_Seguimiento_OAP_2019!$A$2:$J$294,10,FALSE)</f>
        <v>PAI_01 - Operacional</v>
      </c>
      <c r="I832" s="89" t="s">
        <v>784</v>
      </c>
      <c r="J832" s="89" t="str">
        <f>VLOOKUP(Revisión_Avance_Periodo!$I832,BD_Seguimiento_OAP_2019!$L:$M,2,FALSE)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2" s="106" t="s">
        <v>59</v>
      </c>
      <c r="L832" s="172">
        <v>4.4642857142857152E-4</v>
      </c>
      <c r="M832" s="173" t="s">
        <v>106</v>
      </c>
      <c r="N832" s="190">
        <f>INDEX(BD_Seguimiento_OAP_2019!$AH$3:$AS$294,MATCH(Revisión_Avance_Periodo!$I832,BD_Seguimiento_OAP_2019!$L$3:$L$294,0),MATCH(Revisión_Avance_Periodo!$M832,BD_Seguimiento_OAP_2019!$AH$2:$AS$2,0))</f>
        <v>63</v>
      </c>
      <c r="O832" s="190">
        <f>INDEX(BD_Seguimiento_OAP_2019!$AV$3:$BG$294,MATCH(Revisión_Avance_Periodo!$I832,BD_Seguimiento_OAP_2019!$L$3:$L$294,0),MATCH(Revisión_Avance_Periodo!$M832,BD_Seguimiento_OAP_2019!$AV$2:$BG$2,0))</f>
        <v>63</v>
      </c>
      <c r="P832" s="189">
        <f t="shared" si="149"/>
        <v>1</v>
      </c>
      <c r="Q832" s="173" t="str">
        <f>VLOOKUP(P832,Tabla_Indicador_Gestion4[#All],3,TRUE)</f>
        <v>Culminada</v>
      </c>
      <c r="R832" s="229">
        <f>SUBTOTAL(9,$N$830:$N832)</f>
        <v>130</v>
      </c>
      <c r="S832" s="230">
        <f>SUBTOTAL(9,$O$830:$O832)</f>
        <v>130</v>
      </c>
      <c r="T832" s="231">
        <f>IFERROR(+Revisión_Avance_Periodo!$S832/Revisión_Avance_Periodo!$R832,0)</f>
        <v>1</v>
      </c>
      <c r="U832" s="184"/>
      <c r="V832" s="185"/>
      <c r="W832" s="183"/>
      <c r="X832" s="183"/>
      <c r="Y832" s="183"/>
      <c r="Z832" s="186"/>
      <c r="AA832" s="187"/>
    </row>
    <row r="833" spans="1:27" x14ac:dyDescent="0.25">
      <c r="A833" s="94">
        <v>70</v>
      </c>
      <c r="B833" s="96" t="str">
        <f>CONCATENATE(Revisión_Avance_Periodo!$C833,";",Revisión_Avance_Periodo!$E833,";",Revisión_Avance_Periodo!$I833)</f>
        <v>OE1;PR_10;ACT_90</v>
      </c>
      <c r="C833" s="180" t="s">
        <v>9</v>
      </c>
      <c r="D833" s="181" t="str">
        <f>VLOOKUP(Revisión_Avance_Periodo!$C833,Componentes_BD!$F$1:$G$5,2,FALSE)</f>
        <v>Fortalecer la Vigilancia.</v>
      </c>
      <c r="E833" s="119" t="s">
        <v>12</v>
      </c>
      <c r="F833" s="95">
        <v>2</v>
      </c>
      <c r="G833" s="95" t="str">
        <f>VLOOKUP(Revisión_Avance_Periodo!$A833,BD_Seguimiento_OAP_2019!$A$2:$G$294,7,FALSE)</f>
        <v>PAI</v>
      </c>
      <c r="H833" s="95" t="str">
        <f>VLOOKUP(Revisión_Avance_Periodo!$A833,BD_Seguimiento_OAP_2019!$A$2:$J$294,10,FALSE)</f>
        <v>PAI_01 - Operacional</v>
      </c>
      <c r="I833" s="95" t="s">
        <v>784</v>
      </c>
      <c r="J833" s="95" t="str">
        <f>VLOOKUP(Revisión_Avance_Periodo!$I833,BD_Seguimiento_OAP_2019!$L:$M,2,FALSE)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3" s="119" t="s">
        <v>59</v>
      </c>
      <c r="L833" s="172">
        <v>4.4642857142857152E-4</v>
      </c>
      <c r="M833" s="182" t="s">
        <v>107</v>
      </c>
      <c r="N833" s="190">
        <f>INDEX(BD_Seguimiento_OAP_2019!$AH$3:$AS$294,MATCH(Revisión_Avance_Periodo!$I833,BD_Seguimiento_OAP_2019!$L$3:$L$294,0),MATCH(Revisión_Avance_Periodo!$M833,BD_Seguimiento_OAP_2019!$AH$2:$AS$2,0))</f>
        <v>53</v>
      </c>
      <c r="O833" s="190">
        <f>INDEX(BD_Seguimiento_OAP_2019!$AV$3:$BG$294,MATCH(Revisión_Avance_Periodo!$I833,BD_Seguimiento_OAP_2019!$L$3:$L$294,0),MATCH(Revisión_Avance_Periodo!$M833,BD_Seguimiento_OAP_2019!$AV$2:$BG$2,0))</f>
        <v>53</v>
      </c>
      <c r="P833" s="188">
        <f t="shared" si="149"/>
        <v>1</v>
      </c>
      <c r="Q833" s="182" t="str">
        <f>VLOOKUP(P833,Tabla_Indicador_Gestion4[#All],3,TRUE)</f>
        <v>Culminada</v>
      </c>
      <c r="R833" s="229">
        <f>SUBTOTAL(9,$N$830:$N833)</f>
        <v>183</v>
      </c>
      <c r="S833" s="230">
        <f>SUBTOTAL(9,$O$830:$O833)</f>
        <v>183</v>
      </c>
      <c r="T833" s="231">
        <f>IFERROR(+Revisión_Avance_Periodo!$S833/Revisión_Avance_Periodo!$R833,0)</f>
        <v>1</v>
      </c>
      <c r="U833" s="184"/>
      <c r="V833" s="185"/>
      <c r="W833" s="183"/>
      <c r="X833" s="183"/>
      <c r="Y833" s="183"/>
      <c r="Z833" s="186"/>
      <c r="AA833" s="187"/>
    </row>
    <row r="834" spans="1:27" x14ac:dyDescent="0.25">
      <c r="A834" s="88">
        <v>70</v>
      </c>
      <c r="B834" s="91" t="str">
        <f>CONCATENATE(Revisión_Avance_Periodo!$C834,";",Revisión_Avance_Periodo!$E834,";",Revisión_Avance_Periodo!$I834)</f>
        <v>OE1;PR_10;ACT_90</v>
      </c>
      <c r="C834" s="170" t="s">
        <v>9</v>
      </c>
      <c r="D834" s="171" t="str">
        <f>VLOOKUP(Revisión_Avance_Periodo!$C834,Componentes_BD!$F$1:$G$5,2,FALSE)</f>
        <v>Fortalecer la Vigilancia.</v>
      </c>
      <c r="E834" s="106" t="s">
        <v>12</v>
      </c>
      <c r="F834" s="89">
        <v>2</v>
      </c>
      <c r="G834" s="89" t="str">
        <f>VLOOKUP(Revisión_Avance_Periodo!$A834,BD_Seguimiento_OAP_2019!$A$2:$G$294,7,FALSE)</f>
        <v>PAI</v>
      </c>
      <c r="H834" s="89" t="str">
        <f>VLOOKUP(Revisión_Avance_Periodo!$A834,BD_Seguimiento_OAP_2019!$A$2:$J$294,10,FALSE)</f>
        <v>PAI_01 - Operacional</v>
      </c>
      <c r="I834" s="89" t="s">
        <v>784</v>
      </c>
      <c r="J834" s="89" t="str">
        <f>VLOOKUP(Revisión_Avance_Periodo!$I834,BD_Seguimiento_OAP_2019!$L:$M,2,FALSE)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4" s="106" t="s">
        <v>59</v>
      </c>
      <c r="L834" s="172">
        <v>4.4642857142857152E-4</v>
      </c>
      <c r="M834" s="173" t="s">
        <v>108</v>
      </c>
      <c r="N834" s="190">
        <f>INDEX(BD_Seguimiento_OAP_2019!$AH$3:$AS$294,MATCH(Revisión_Avance_Periodo!$I834,BD_Seguimiento_OAP_2019!$L$3:$L$294,0),MATCH(Revisión_Avance_Periodo!$M834,BD_Seguimiento_OAP_2019!$AH$2:$AS$2,0))</f>
        <v>62</v>
      </c>
      <c r="O834" s="190">
        <f>INDEX(BD_Seguimiento_OAP_2019!$AV$3:$BG$294,MATCH(Revisión_Avance_Periodo!$I834,BD_Seguimiento_OAP_2019!$L$3:$L$294,0),MATCH(Revisión_Avance_Periodo!$M834,BD_Seguimiento_OAP_2019!$AV$2:$BG$2,0))</f>
        <v>62</v>
      </c>
      <c r="P834" s="189">
        <f t="shared" si="149"/>
        <v>1</v>
      </c>
      <c r="Q834" s="173" t="str">
        <f>VLOOKUP(P834,Tabla_Indicador_Gestion4[#All],3,TRUE)</f>
        <v>Culminada</v>
      </c>
      <c r="R834" s="229">
        <f>SUBTOTAL(9,$N$830:$N834)</f>
        <v>245</v>
      </c>
      <c r="S834" s="230">
        <f>SUBTOTAL(9,$O$830:$O834)</f>
        <v>245</v>
      </c>
      <c r="T834" s="231">
        <f>IFERROR(+Revisión_Avance_Periodo!$S834/Revisión_Avance_Periodo!$R834,0)</f>
        <v>1</v>
      </c>
      <c r="U834" s="184"/>
      <c r="V834" s="185"/>
      <c r="W834" s="183"/>
      <c r="X834" s="183"/>
      <c r="Y834" s="183"/>
      <c r="Z834" s="186"/>
      <c r="AA834" s="187"/>
    </row>
    <row r="835" spans="1:27" x14ac:dyDescent="0.25">
      <c r="A835" s="94">
        <v>70</v>
      </c>
      <c r="B835" s="96" t="str">
        <f>CONCATENATE(Revisión_Avance_Periodo!$C835,";",Revisión_Avance_Periodo!$E835,";",Revisión_Avance_Periodo!$I835)</f>
        <v>OE1;PR_10;ACT_90</v>
      </c>
      <c r="C835" s="180" t="s">
        <v>9</v>
      </c>
      <c r="D835" s="181" t="str">
        <f>VLOOKUP(Revisión_Avance_Periodo!$C835,Componentes_BD!$F$1:$G$5,2,FALSE)</f>
        <v>Fortalecer la Vigilancia.</v>
      </c>
      <c r="E835" s="119" t="s">
        <v>12</v>
      </c>
      <c r="F835" s="95">
        <v>2</v>
      </c>
      <c r="G835" s="95" t="str">
        <f>VLOOKUP(Revisión_Avance_Periodo!$A835,BD_Seguimiento_OAP_2019!$A$2:$G$294,7,FALSE)</f>
        <v>PAI</v>
      </c>
      <c r="H835" s="95" t="str">
        <f>VLOOKUP(Revisión_Avance_Periodo!$A835,BD_Seguimiento_OAP_2019!$A$2:$J$294,10,FALSE)</f>
        <v>PAI_01 - Operacional</v>
      </c>
      <c r="I835" s="95" t="s">
        <v>784</v>
      </c>
      <c r="J835" s="95" t="str">
        <f>VLOOKUP(Revisión_Avance_Periodo!$I835,BD_Seguimiento_OAP_2019!$L:$M,2,FALSE)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5" s="119" t="s">
        <v>59</v>
      </c>
      <c r="L835" s="172">
        <v>4.4642857142857152E-4</v>
      </c>
      <c r="M835" s="182" t="s">
        <v>109</v>
      </c>
      <c r="N835" s="190">
        <f>INDEX(BD_Seguimiento_OAP_2019!$AH$3:$AS$294,MATCH(Revisión_Avance_Periodo!$I835,BD_Seguimiento_OAP_2019!$L$3:$L$294,0),MATCH(Revisión_Avance_Periodo!$M835,BD_Seguimiento_OAP_2019!$AH$2:$AS$2,0))</f>
        <v>55</v>
      </c>
      <c r="O835" s="190">
        <f>INDEX(BD_Seguimiento_OAP_2019!$AV$3:$BG$294,MATCH(Revisión_Avance_Periodo!$I835,BD_Seguimiento_OAP_2019!$L$3:$L$294,0),MATCH(Revisión_Avance_Periodo!$M835,BD_Seguimiento_OAP_2019!$AV$2:$BG$2,0))</f>
        <v>55</v>
      </c>
      <c r="P835" s="188">
        <f t="shared" ref="P835:P895" si="159">O835/N835</f>
        <v>1</v>
      </c>
      <c r="Q835" s="182" t="str">
        <f>VLOOKUP(P835,Tabla_Indicador_Gestion4[#All],3,TRUE)</f>
        <v>Culminada</v>
      </c>
      <c r="R835" s="229">
        <f>SUBTOTAL(9,$N$830:$N835)</f>
        <v>300</v>
      </c>
      <c r="S835" s="230">
        <f>SUBTOTAL(9,$O$830:$O835)</f>
        <v>300</v>
      </c>
      <c r="T835" s="231">
        <f>IFERROR(+Revisión_Avance_Periodo!$S835/Revisión_Avance_Periodo!$R835,0)</f>
        <v>1</v>
      </c>
      <c r="U835" s="184"/>
      <c r="V835" s="185"/>
      <c r="W835" s="183"/>
      <c r="X835" s="183"/>
      <c r="Y835" s="183"/>
      <c r="Z835" s="186"/>
      <c r="AA835" s="187"/>
    </row>
    <row r="836" spans="1:27" x14ac:dyDescent="0.25">
      <c r="A836" s="88">
        <v>70</v>
      </c>
      <c r="B836" s="91" t="str">
        <f>CONCATENATE(Revisión_Avance_Periodo!$C836,";",Revisión_Avance_Periodo!$E836,";",Revisión_Avance_Periodo!$I836)</f>
        <v>OE1;PR_10;ACT_90</v>
      </c>
      <c r="C836" s="170" t="s">
        <v>9</v>
      </c>
      <c r="D836" s="171" t="str">
        <f>VLOOKUP(Revisión_Avance_Periodo!$C836,Componentes_BD!$F$1:$G$5,2,FALSE)</f>
        <v>Fortalecer la Vigilancia.</v>
      </c>
      <c r="E836" s="106" t="s">
        <v>12</v>
      </c>
      <c r="F836" s="89">
        <v>2</v>
      </c>
      <c r="G836" s="89" t="str">
        <f>VLOOKUP(Revisión_Avance_Periodo!$A836,BD_Seguimiento_OAP_2019!$A$2:$G$294,7,FALSE)</f>
        <v>PAI</v>
      </c>
      <c r="H836" s="89" t="str">
        <f>VLOOKUP(Revisión_Avance_Periodo!$A836,BD_Seguimiento_OAP_2019!$A$2:$J$294,10,FALSE)</f>
        <v>PAI_01 - Operacional</v>
      </c>
      <c r="I836" s="89" t="s">
        <v>784</v>
      </c>
      <c r="J836" s="89" t="str">
        <f>VLOOKUP(Revisión_Avance_Periodo!$I836,BD_Seguimiento_OAP_2019!$L:$M,2,FALSE)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6" s="106" t="s">
        <v>59</v>
      </c>
      <c r="L836" s="172">
        <v>4.4642857142857152E-4</v>
      </c>
      <c r="M836" s="173" t="s">
        <v>110</v>
      </c>
      <c r="N836" s="190">
        <f>INDEX(BD_Seguimiento_OAP_2019!$AH$3:$AS$294,MATCH(Revisión_Avance_Periodo!$I836,BD_Seguimiento_OAP_2019!$L$3:$L$294,0),MATCH(Revisión_Avance_Periodo!$M836,BD_Seguimiento_OAP_2019!$AH$2:$AS$2,0))</f>
        <v>0</v>
      </c>
      <c r="O836" s="190">
        <f>INDEX(BD_Seguimiento_OAP_2019!$AV$3:$BG$294,MATCH(Revisión_Avance_Periodo!$I836,BD_Seguimiento_OAP_2019!$L$3:$L$294,0),MATCH(Revisión_Avance_Periodo!$M836,BD_Seguimiento_OAP_2019!$AV$2:$BG$2,0))</f>
        <v>0</v>
      </c>
      <c r="P836" s="175">
        <f t="shared" ref="P836:P841" si="160">IFERROR((O836/N836),0)</f>
        <v>0</v>
      </c>
      <c r="Q836" s="173" t="str">
        <f>VLOOKUP(P836,Tabla_Indicador_Gestion4[#All],3,TRUE)</f>
        <v>Por Ejecutar</v>
      </c>
      <c r="R836" s="229">
        <f>SUBTOTAL(9,$N$830:$N836)</f>
        <v>300</v>
      </c>
      <c r="S836" s="230">
        <f>SUBTOTAL(9,$O$830:$O836)</f>
        <v>300</v>
      </c>
      <c r="T836" s="231">
        <f>IFERROR(+Revisión_Avance_Periodo!$S836/Revisión_Avance_Periodo!$R836,0)</f>
        <v>1</v>
      </c>
      <c r="U836" s="184"/>
      <c r="V836" s="185"/>
      <c r="W836" s="183"/>
      <c r="X836" s="183"/>
      <c r="Y836" s="183"/>
      <c r="Z836" s="186"/>
      <c r="AA836" s="187"/>
    </row>
    <row r="837" spans="1:27" x14ac:dyDescent="0.25">
      <c r="A837" s="94">
        <v>70</v>
      </c>
      <c r="B837" s="96" t="str">
        <f>CONCATENATE(Revisión_Avance_Periodo!$C837,";",Revisión_Avance_Periodo!$E837,";",Revisión_Avance_Periodo!$I837)</f>
        <v>OE1;PR_10;ACT_90</v>
      </c>
      <c r="C837" s="180" t="s">
        <v>9</v>
      </c>
      <c r="D837" s="181" t="str">
        <f>VLOOKUP(Revisión_Avance_Periodo!$C837,Componentes_BD!$F$1:$G$5,2,FALSE)</f>
        <v>Fortalecer la Vigilancia.</v>
      </c>
      <c r="E837" s="119" t="s">
        <v>12</v>
      </c>
      <c r="F837" s="95">
        <v>2</v>
      </c>
      <c r="G837" s="95" t="str">
        <f>VLOOKUP(Revisión_Avance_Periodo!$A837,BD_Seguimiento_OAP_2019!$A$2:$G$294,7,FALSE)</f>
        <v>PAI</v>
      </c>
      <c r="H837" s="95" t="str">
        <f>VLOOKUP(Revisión_Avance_Periodo!$A837,BD_Seguimiento_OAP_2019!$A$2:$J$294,10,FALSE)</f>
        <v>PAI_01 - Operacional</v>
      </c>
      <c r="I837" s="95" t="s">
        <v>784</v>
      </c>
      <c r="J837" s="95" t="str">
        <f>VLOOKUP(Revisión_Avance_Periodo!$I837,BD_Seguimiento_OAP_2019!$L:$M,2,FALSE)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7" s="119" t="s">
        <v>59</v>
      </c>
      <c r="L837" s="172">
        <v>4.4642857142857152E-4</v>
      </c>
      <c r="M837" s="182" t="s">
        <v>111</v>
      </c>
      <c r="N837" s="190">
        <f>INDEX(BD_Seguimiento_OAP_2019!$AH$3:$AS$294,MATCH(Revisión_Avance_Periodo!$I837,BD_Seguimiento_OAP_2019!$L$3:$L$294,0),MATCH(Revisión_Avance_Periodo!$M837,BD_Seguimiento_OAP_2019!$AH$2:$AS$2,0))</f>
        <v>0</v>
      </c>
      <c r="O837" s="190">
        <f>INDEX(BD_Seguimiento_OAP_2019!$AV$3:$BG$294,MATCH(Revisión_Avance_Periodo!$I837,BD_Seguimiento_OAP_2019!$L$3:$L$294,0),MATCH(Revisión_Avance_Periodo!$M837,BD_Seguimiento_OAP_2019!$AV$2:$BG$2,0))</f>
        <v>0</v>
      </c>
      <c r="P837" s="175">
        <f t="shared" si="160"/>
        <v>0</v>
      </c>
      <c r="Q837" s="182" t="str">
        <f>VLOOKUP(P837,Tabla_Indicador_Gestion4[#All],3,TRUE)</f>
        <v>Por Ejecutar</v>
      </c>
      <c r="R837" s="229">
        <f>SUBTOTAL(9,$N$830:$N837)</f>
        <v>300</v>
      </c>
      <c r="S837" s="230">
        <f>SUBTOTAL(9,$O$830:$O837)</f>
        <v>300</v>
      </c>
      <c r="T837" s="231">
        <f>IFERROR(+Revisión_Avance_Periodo!$S837/Revisión_Avance_Periodo!$R837,0)</f>
        <v>1</v>
      </c>
      <c r="U837" s="184"/>
      <c r="V837" s="185"/>
      <c r="W837" s="183"/>
      <c r="X837" s="183"/>
      <c r="Y837" s="183"/>
      <c r="Z837" s="186"/>
      <c r="AA837" s="187"/>
    </row>
    <row r="838" spans="1:27" x14ac:dyDescent="0.25">
      <c r="A838" s="88">
        <v>70</v>
      </c>
      <c r="B838" s="91" t="str">
        <f>CONCATENATE(Revisión_Avance_Periodo!$C838,";",Revisión_Avance_Periodo!$E838,";",Revisión_Avance_Periodo!$I838)</f>
        <v>OE1;PR_10;ACT_90</v>
      </c>
      <c r="C838" s="170" t="s">
        <v>9</v>
      </c>
      <c r="D838" s="171" t="str">
        <f>VLOOKUP(Revisión_Avance_Periodo!$C838,Componentes_BD!$F$1:$G$5,2,FALSE)</f>
        <v>Fortalecer la Vigilancia.</v>
      </c>
      <c r="E838" s="106" t="s">
        <v>12</v>
      </c>
      <c r="F838" s="89">
        <v>2</v>
      </c>
      <c r="G838" s="89" t="str">
        <f>VLOOKUP(Revisión_Avance_Periodo!$A838,BD_Seguimiento_OAP_2019!$A$2:$G$294,7,FALSE)</f>
        <v>PAI</v>
      </c>
      <c r="H838" s="89" t="str">
        <f>VLOOKUP(Revisión_Avance_Periodo!$A838,BD_Seguimiento_OAP_2019!$A$2:$J$294,10,FALSE)</f>
        <v>PAI_01 - Operacional</v>
      </c>
      <c r="I838" s="89" t="s">
        <v>784</v>
      </c>
      <c r="J838" s="89" t="str">
        <f>VLOOKUP(Revisión_Avance_Periodo!$I838,BD_Seguimiento_OAP_2019!$L:$M,2,FALSE)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8" s="106" t="s">
        <v>59</v>
      </c>
      <c r="L838" s="172">
        <v>4.4642857142857152E-4</v>
      </c>
      <c r="M838" s="173" t="s">
        <v>112</v>
      </c>
      <c r="N838" s="190">
        <f>INDEX(BD_Seguimiento_OAP_2019!$AH$3:$AS$294,MATCH(Revisión_Avance_Periodo!$I838,BD_Seguimiento_OAP_2019!$L$3:$L$294,0),MATCH(Revisión_Avance_Periodo!$M838,BD_Seguimiento_OAP_2019!$AH$2:$AS$2,0))</f>
        <v>0</v>
      </c>
      <c r="O838" s="190">
        <f>INDEX(BD_Seguimiento_OAP_2019!$AV$3:$BG$294,MATCH(Revisión_Avance_Periodo!$I838,BD_Seguimiento_OAP_2019!$L$3:$L$294,0),MATCH(Revisión_Avance_Periodo!$M838,BD_Seguimiento_OAP_2019!$AV$2:$BG$2,0))</f>
        <v>0</v>
      </c>
      <c r="P838" s="175">
        <f t="shared" si="160"/>
        <v>0</v>
      </c>
      <c r="Q838" s="173" t="str">
        <f>VLOOKUP(P838,Tabla_Indicador_Gestion4[#All],3,TRUE)</f>
        <v>Por Ejecutar</v>
      </c>
      <c r="R838" s="229">
        <f>SUBTOTAL(9,$N$830:$N838)</f>
        <v>300</v>
      </c>
      <c r="S838" s="230">
        <f>SUBTOTAL(9,$O$830:$O838)</f>
        <v>300</v>
      </c>
      <c r="T838" s="231">
        <f>IFERROR(+Revisión_Avance_Periodo!$S838/Revisión_Avance_Periodo!$R838,0)</f>
        <v>1</v>
      </c>
      <c r="U838" s="184"/>
      <c r="V838" s="185"/>
      <c r="W838" s="183"/>
      <c r="X838" s="183"/>
      <c r="Y838" s="183"/>
      <c r="Z838" s="186"/>
      <c r="AA838" s="187"/>
    </row>
    <row r="839" spans="1:27" x14ac:dyDescent="0.25">
      <c r="A839" s="94">
        <v>70</v>
      </c>
      <c r="B839" s="96" t="str">
        <f>CONCATENATE(Revisión_Avance_Periodo!$C839,";",Revisión_Avance_Periodo!$E839,";",Revisión_Avance_Periodo!$I839)</f>
        <v>OE1;PR_10;ACT_90</v>
      </c>
      <c r="C839" s="180" t="s">
        <v>9</v>
      </c>
      <c r="D839" s="181" t="str">
        <f>VLOOKUP(Revisión_Avance_Periodo!$C839,Componentes_BD!$F$1:$G$5,2,FALSE)</f>
        <v>Fortalecer la Vigilancia.</v>
      </c>
      <c r="E839" s="119" t="s">
        <v>12</v>
      </c>
      <c r="F839" s="95">
        <v>2</v>
      </c>
      <c r="G839" s="95" t="str">
        <f>VLOOKUP(Revisión_Avance_Periodo!$A839,BD_Seguimiento_OAP_2019!$A$2:$G$294,7,FALSE)</f>
        <v>PAI</v>
      </c>
      <c r="H839" s="95" t="str">
        <f>VLOOKUP(Revisión_Avance_Periodo!$A839,BD_Seguimiento_OAP_2019!$A$2:$J$294,10,FALSE)</f>
        <v>PAI_01 - Operacional</v>
      </c>
      <c r="I839" s="95" t="s">
        <v>784</v>
      </c>
      <c r="J839" s="95" t="str">
        <f>VLOOKUP(Revisión_Avance_Periodo!$I839,BD_Seguimiento_OAP_2019!$L:$M,2,FALSE)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39" s="119" t="s">
        <v>59</v>
      </c>
      <c r="L839" s="172">
        <v>4.4642857142857152E-4</v>
      </c>
      <c r="M839" s="182" t="s">
        <v>113</v>
      </c>
      <c r="N839" s="190">
        <f>INDEX(BD_Seguimiento_OAP_2019!$AH$3:$AS$294,MATCH(Revisión_Avance_Periodo!$I839,BD_Seguimiento_OAP_2019!$L$3:$L$294,0),MATCH(Revisión_Avance_Periodo!$M839,BD_Seguimiento_OAP_2019!$AH$2:$AS$2,0))</f>
        <v>0</v>
      </c>
      <c r="O839" s="190">
        <f>INDEX(BD_Seguimiento_OAP_2019!$AV$3:$BG$294,MATCH(Revisión_Avance_Periodo!$I839,BD_Seguimiento_OAP_2019!$L$3:$L$294,0),MATCH(Revisión_Avance_Periodo!$M839,BD_Seguimiento_OAP_2019!$AV$2:$BG$2,0))</f>
        <v>0</v>
      </c>
      <c r="P839" s="175">
        <f t="shared" si="160"/>
        <v>0</v>
      </c>
      <c r="Q839" s="182" t="str">
        <f>VLOOKUP(P839,Tabla_Indicador_Gestion4[#All],3,TRUE)</f>
        <v>Por Ejecutar</v>
      </c>
      <c r="R839" s="229">
        <f>SUBTOTAL(9,$N$830:$N839)</f>
        <v>300</v>
      </c>
      <c r="S839" s="230">
        <f>SUBTOTAL(9,$O$830:$O839)</f>
        <v>300</v>
      </c>
      <c r="T839" s="231">
        <f>IFERROR(+Revisión_Avance_Periodo!$S839/Revisión_Avance_Periodo!$R839,0)</f>
        <v>1</v>
      </c>
      <c r="U839" s="184"/>
      <c r="V839" s="185"/>
      <c r="W839" s="183"/>
      <c r="X839" s="183"/>
      <c r="Y839" s="183"/>
      <c r="Z839" s="186"/>
      <c r="AA839" s="187"/>
    </row>
    <row r="840" spans="1:27" x14ac:dyDescent="0.25">
      <c r="A840" s="88">
        <v>70</v>
      </c>
      <c r="B840" s="91" t="str">
        <f>CONCATENATE(Revisión_Avance_Periodo!$C840,";",Revisión_Avance_Periodo!$E840,";",Revisión_Avance_Periodo!$I840)</f>
        <v>OE1;PR_10;ACT_90</v>
      </c>
      <c r="C840" s="170" t="s">
        <v>9</v>
      </c>
      <c r="D840" s="171" t="str">
        <f>VLOOKUP(Revisión_Avance_Periodo!$C840,Componentes_BD!$F$1:$G$5,2,FALSE)</f>
        <v>Fortalecer la Vigilancia.</v>
      </c>
      <c r="E840" s="106" t="s">
        <v>12</v>
      </c>
      <c r="F840" s="89">
        <v>2</v>
      </c>
      <c r="G840" s="89" t="str">
        <f>VLOOKUP(Revisión_Avance_Periodo!$A840,BD_Seguimiento_OAP_2019!$A$2:$G$294,7,FALSE)</f>
        <v>PAI</v>
      </c>
      <c r="H840" s="89" t="str">
        <f>VLOOKUP(Revisión_Avance_Periodo!$A840,BD_Seguimiento_OAP_2019!$A$2:$J$294,10,FALSE)</f>
        <v>PAI_01 - Operacional</v>
      </c>
      <c r="I840" s="89" t="s">
        <v>784</v>
      </c>
      <c r="J840" s="89" t="str">
        <f>VLOOKUP(Revisión_Avance_Periodo!$I840,BD_Seguimiento_OAP_2019!$L:$M,2,FALSE)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40" s="106" t="s">
        <v>59</v>
      </c>
      <c r="L840" s="172">
        <v>4.4642857142857152E-4</v>
      </c>
      <c r="M840" s="173" t="s">
        <v>114</v>
      </c>
      <c r="N840" s="190">
        <f>INDEX(BD_Seguimiento_OAP_2019!$AH$3:$AS$294,MATCH(Revisión_Avance_Periodo!$I840,BD_Seguimiento_OAP_2019!$L$3:$L$294,0),MATCH(Revisión_Avance_Periodo!$M840,BD_Seguimiento_OAP_2019!$AH$2:$AS$2,0))</f>
        <v>0</v>
      </c>
      <c r="O840" s="190">
        <f>INDEX(BD_Seguimiento_OAP_2019!$AV$3:$BG$294,MATCH(Revisión_Avance_Periodo!$I840,BD_Seguimiento_OAP_2019!$L$3:$L$294,0),MATCH(Revisión_Avance_Periodo!$M840,BD_Seguimiento_OAP_2019!$AV$2:$BG$2,0))</f>
        <v>0</v>
      </c>
      <c r="P840" s="175">
        <f t="shared" si="160"/>
        <v>0</v>
      </c>
      <c r="Q840" s="173" t="str">
        <f>VLOOKUP(P840,Tabla_Indicador_Gestion4[#All],3,TRUE)</f>
        <v>Por Ejecutar</v>
      </c>
      <c r="R840" s="229">
        <f>SUBTOTAL(9,$N$830:$N840)</f>
        <v>300</v>
      </c>
      <c r="S840" s="230">
        <f>SUBTOTAL(9,$O$830:$O840)</f>
        <v>300</v>
      </c>
      <c r="T840" s="231">
        <f>IFERROR(+Revisión_Avance_Periodo!$S840/Revisión_Avance_Periodo!$R840,0)</f>
        <v>1</v>
      </c>
      <c r="U840" s="184"/>
      <c r="V840" s="185"/>
      <c r="W840" s="183"/>
      <c r="X840" s="183"/>
      <c r="Y840" s="183"/>
      <c r="Z840" s="186"/>
      <c r="AA840" s="187"/>
    </row>
    <row r="841" spans="1:27" ht="15.75" thickBot="1" x14ac:dyDescent="0.3">
      <c r="A841" s="94">
        <v>70</v>
      </c>
      <c r="B841" s="96" t="str">
        <f>CONCATENATE(Revisión_Avance_Periodo!$C841,";",Revisión_Avance_Periodo!$E841,";",Revisión_Avance_Periodo!$I841)</f>
        <v>OE1;PR_10;ACT_90</v>
      </c>
      <c r="C841" s="180" t="s">
        <v>9</v>
      </c>
      <c r="D841" s="181" t="str">
        <f>VLOOKUP(Revisión_Avance_Periodo!$C841,Componentes_BD!$F$1:$G$5,2,FALSE)</f>
        <v>Fortalecer la Vigilancia.</v>
      </c>
      <c r="E841" s="119" t="s">
        <v>12</v>
      </c>
      <c r="F841" s="95">
        <v>2</v>
      </c>
      <c r="G841" s="95" t="str">
        <f>VLOOKUP(Revisión_Avance_Periodo!$A841,BD_Seguimiento_OAP_2019!$A$2:$G$294,7,FALSE)</f>
        <v>PAI</v>
      </c>
      <c r="H841" s="95" t="str">
        <f>VLOOKUP(Revisión_Avance_Periodo!$A841,BD_Seguimiento_OAP_2019!$A$2:$J$294,10,FALSE)</f>
        <v>PAI_01 - Operacional</v>
      </c>
      <c r="I841" s="95" t="s">
        <v>784</v>
      </c>
      <c r="J841" s="95" t="str">
        <f>VLOOKUP(Revisión_Avance_Periodo!$I841,BD_Seguimiento_OAP_2019!$L:$M,2,FALSE)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41" s="119" t="s">
        <v>59</v>
      </c>
      <c r="L841" s="172">
        <v>4.4642857142857152E-4</v>
      </c>
      <c r="M841" s="182" t="s">
        <v>115</v>
      </c>
      <c r="N841" s="190">
        <f>INDEX(BD_Seguimiento_OAP_2019!$AH$3:$AS$294,MATCH(Revisión_Avance_Periodo!$I841,BD_Seguimiento_OAP_2019!$L$3:$L$294,0),MATCH(Revisión_Avance_Periodo!$M841,BD_Seguimiento_OAP_2019!$AH$2:$AS$2,0))</f>
        <v>0</v>
      </c>
      <c r="O841" s="190">
        <f>INDEX(BD_Seguimiento_OAP_2019!$AV$3:$BG$294,MATCH(Revisión_Avance_Periodo!$I841,BD_Seguimiento_OAP_2019!$L$3:$L$294,0),MATCH(Revisión_Avance_Periodo!$M841,BD_Seguimiento_OAP_2019!$AV$2:$BG$2,0))</f>
        <v>0</v>
      </c>
      <c r="P841" s="175">
        <f t="shared" si="160"/>
        <v>0</v>
      </c>
      <c r="Q841" s="182" t="str">
        <f>VLOOKUP(P841,Tabla_Indicador_Gestion4[#All],3,TRUE)</f>
        <v>Por Ejecutar</v>
      </c>
      <c r="R841" s="229">
        <f>SUBTOTAL(9,$N$830:$N841)</f>
        <v>300</v>
      </c>
      <c r="S841" s="230">
        <f>SUBTOTAL(9,$O$830:$O841)</f>
        <v>300</v>
      </c>
      <c r="T841" s="231">
        <f>IFERROR(+Revisión_Avance_Periodo!$S841/Revisión_Avance_Periodo!$R841,0)</f>
        <v>1</v>
      </c>
      <c r="U841" s="184"/>
      <c r="V841" s="185"/>
      <c r="W841" s="183"/>
      <c r="X841" s="183"/>
      <c r="Y841" s="183"/>
      <c r="Z841" s="186"/>
      <c r="AA841" s="187"/>
    </row>
    <row r="842" spans="1:27" x14ac:dyDescent="0.25">
      <c r="A842" s="88">
        <v>71</v>
      </c>
      <c r="B842" s="91" t="str">
        <f>CONCATENATE(Revisión_Avance_Periodo!$C842,";",Revisión_Avance_Periodo!$E842,";",Revisión_Avance_Periodo!$I842)</f>
        <v>OE1;PR_10;ACT_163</v>
      </c>
      <c r="C842" s="170" t="s">
        <v>9</v>
      </c>
      <c r="D842" s="171" t="str">
        <f>VLOOKUP(Revisión_Avance_Periodo!$C842,Componentes_BD!$F$1:$G$5,2,FALSE)</f>
        <v>Fortalecer la Vigilancia.</v>
      </c>
      <c r="E842" s="106" t="s">
        <v>12</v>
      </c>
      <c r="F842" s="89">
        <v>2</v>
      </c>
      <c r="G842" s="89" t="str">
        <f>VLOOKUP(Revisión_Avance_Periodo!$A842,BD_Seguimiento_OAP_2019!$A$2:$G$294,7,FALSE)</f>
        <v>PAI</v>
      </c>
      <c r="H842" s="89" t="str">
        <f>VLOOKUP(Revisión_Avance_Periodo!$A842,BD_Seguimiento_OAP_2019!$A$2:$J$294,10,FALSE)</f>
        <v>PAI_01 - Operacional</v>
      </c>
      <c r="I842" s="89" t="s">
        <v>794</v>
      </c>
      <c r="J842" s="89" t="str">
        <f>VLOOKUP(Revisión_Avance_Periodo!$I842,BD_Seguimiento_OAP_2019!$L:$M,2,FALSE)</f>
        <v>Implementar Modelo Integrado de Planeción y Gestión - Mipg en cada una de sus 7 dimensiones según corresponda</v>
      </c>
      <c r="K842" s="106" t="s">
        <v>59</v>
      </c>
      <c r="L842" s="172">
        <v>4.4642857142857152E-4</v>
      </c>
      <c r="M842" s="173" t="s">
        <v>104</v>
      </c>
      <c r="N842" s="190">
        <f>INDEX(BD_Seguimiento_OAP_2019!$AH$3:$AS$294,MATCH(Revisión_Avance_Periodo!$I842,BD_Seguimiento_OAP_2019!$L$3:$L$294,0),MATCH(Revisión_Avance_Periodo!$M842,BD_Seguimiento_OAP_2019!$AH$2:$AS$2,0))</f>
        <v>9</v>
      </c>
      <c r="O842" s="190">
        <f>INDEX(BD_Seguimiento_OAP_2019!$AV$3:$BG$294,MATCH(Revisión_Avance_Periodo!$I842,BD_Seguimiento_OAP_2019!$L$3:$L$294,0),MATCH(Revisión_Avance_Periodo!$M842,BD_Seguimiento_OAP_2019!$AV$2:$BG$2,0))</f>
        <v>9</v>
      </c>
      <c r="P842" s="189">
        <f t="shared" si="159"/>
        <v>1</v>
      </c>
      <c r="Q842" s="173" t="str">
        <f>VLOOKUP(P842,Tabla_Indicador_Gestion4[#All],3,TRUE)</f>
        <v>Culminada</v>
      </c>
      <c r="R842" s="232">
        <f>SUBTOTAL(9,$N$842:$N842)</f>
        <v>9</v>
      </c>
      <c r="S842" s="233">
        <f>SUBTOTAL(9,$O$842:$O842)</f>
        <v>9</v>
      </c>
      <c r="T842" s="234">
        <f>IFERROR(+Revisión_Avance_Periodo!$S842/Revisión_Avance_Periodo!$R842,0)</f>
        <v>1</v>
      </c>
      <c r="U842" s="191">
        <f>SUBTOTAL(9,N842:N853)</f>
        <v>28</v>
      </c>
      <c r="V842" s="192">
        <f>SUBTOTAL(9,O842:O853)</f>
        <v>28</v>
      </c>
      <c r="W842" s="176">
        <f t="shared" ref="W842" si="161">+V842/U842</f>
        <v>1</v>
      </c>
      <c r="X842" s="176"/>
      <c r="Y842" s="176">
        <f>100%-Revisión_Avance_Periodo!$W842</f>
        <v>0</v>
      </c>
      <c r="Z842" s="178" t="str">
        <f>VLOOKUP(W842,Tabla_Indicador_Gestion4[],3,TRUE)</f>
        <v>Culminada</v>
      </c>
      <c r="AA842" s="179">
        <f>Revisión_Avance_Periodo!$W842*Revisión_Avance_Periodo!$L842</f>
        <v>4.4642857142857152E-4</v>
      </c>
    </row>
    <row r="843" spans="1:27" x14ac:dyDescent="0.25">
      <c r="A843" s="94">
        <v>71</v>
      </c>
      <c r="B843" s="96" t="str">
        <f>CONCATENATE(Revisión_Avance_Periodo!$C843,";",Revisión_Avance_Periodo!$E843,";",Revisión_Avance_Periodo!$I843)</f>
        <v>OE1;PR_10;ACT_163</v>
      </c>
      <c r="C843" s="180" t="s">
        <v>9</v>
      </c>
      <c r="D843" s="181" t="str">
        <f>VLOOKUP(Revisión_Avance_Periodo!$C843,Componentes_BD!$F$1:$G$5,2,FALSE)</f>
        <v>Fortalecer la Vigilancia.</v>
      </c>
      <c r="E843" s="119" t="s">
        <v>12</v>
      </c>
      <c r="F843" s="95">
        <v>2</v>
      </c>
      <c r="G843" s="95" t="str">
        <f>VLOOKUP(Revisión_Avance_Periodo!$A843,BD_Seguimiento_OAP_2019!$A$2:$G$294,7,FALSE)</f>
        <v>PAI</v>
      </c>
      <c r="H843" s="95" t="str">
        <f>VLOOKUP(Revisión_Avance_Periodo!$A843,BD_Seguimiento_OAP_2019!$A$2:$J$294,10,FALSE)</f>
        <v>PAI_01 - Operacional</v>
      </c>
      <c r="I843" s="95" t="s">
        <v>794</v>
      </c>
      <c r="J843" s="95" t="str">
        <f>VLOOKUP(Revisión_Avance_Periodo!$I843,BD_Seguimiento_OAP_2019!$L:$M,2,FALSE)</f>
        <v>Implementar Modelo Integrado de Planeción y Gestión - Mipg en cada una de sus 7 dimensiones según corresponda</v>
      </c>
      <c r="K843" s="119" t="s">
        <v>59</v>
      </c>
      <c r="L843" s="172">
        <v>4.4642857142857152E-4</v>
      </c>
      <c r="M843" s="182" t="s">
        <v>105</v>
      </c>
      <c r="N843" s="190">
        <f>INDEX(BD_Seguimiento_OAP_2019!$AH$3:$AS$294,MATCH(Revisión_Avance_Periodo!$I843,BD_Seguimiento_OAP_2019!$L$3:$L$294,0),MATCH(Revisión_Avance_Periodo!$M843,BD_Seguimiento_OAP_2019!$AH$2:$AS$2,0))</f>
        <v>10</v>
      </c>
      <c r="O843" s="190">
        <f>INDEX(BD_Seguimiento_OAP_2019!$AV$3:$BG$294,MATCH(Revisión_Avance_Periodo!$I843,BD_Seguimiento_OAP_2019!$L$3:$L$294,0),MATCH(Revisión_Avance_Periodo!$M843,BD_Seguimiento_OAP_2019!$AV$2:$BG$2,0))</f>
        <v>10</v>
      </c>
      <c r="P843" s="188">
        <f t="shared" si="159"/>
        <v>1</v>
      </c>
      <c r="Q843" s="182" t="str">
        <f>VLOOKUP(P843,Tabla_Indicador_Gestion4[#All],3,TRUE)</f>
        <v>Culminada</v>
      </c>
      <c r="R843" s="229">
        <f>SUBTOTAL(9,$N$842:$N843)</f>
        <v>19</v>
      </c>
      <c r="S843" s="230">
        <f>SUBTOTAL(9,$O$842:$O843)</f>
        <v>19</v>
      </c>
      <c r="T843" s="231">
        <f>IFERROR(+Revisión_Avance_Periodo!$S843/Revisión_Avance_Periodo!$R843,0)</f>
        <v>1</v>
      </c>
      <c r="U843" s="184"/>
      <c r="V843" s="185"/>
      <c r="W843" s="183"/>
      <c r="X843" s="183"/>
      <c r="Y843" s="183"/>
      <c r="Z843" s="186"/>
      <c r="AA843" s="187"/>
    </row>
    <row r="844" spans="1:27" x14ac:dyDescent="0.25">
      <c r="A844" s="88">
        <v>71</v>
      </c>
      <c r="B844" s="91" t="str">
        <f>CONCATENATE(Revisión_Avance_Periodo!$C844,";",Revisión_Avance_Periodo!$E844,";",Revisión_Avance_Periodo!$I844)</f>
        <v>OE1;PR_10;ACT_163</v>
      </c>
      <c r="C844" s="170" t="s">
        <v>9</v>
      </c>
      <c r="D844" s="171" t="str">
        <f>VLOOKUP(Revisión_Avance_Periodo!$C844,Componentes_BD!$F$1:$G$5,2,FALSE)</f>
        <v>Fortalecer la Vigilancia.</v>
      </c>
      <c r="E844" s="106" t="s">
        <v>12</v>
      </c>
      <c r="F844" s="89">
        <v>2</v>
      </c>
      <c r="G844" s="89" t="str">
        <f>VLOOKUP(Revisión_Avance_Periodo!$A844,BD_Seguimiento_OAP_2019!$A$2:$G$294,7,FALSE)</f>
        <v>PAI</v>
      </c>
      <c r="H844" s="89" t="str">
        <f>VLOOKUP(Revisión_Avance_Periodo!$A844,BD_Seguimiento_OAP_2019!$A$2:$J$294,10,FALSE)</f>
        <v>PAI_01 - Operacional</v>
      </c>
      <c r="I844" s="89" t="s">
        <v>794</v>
      </c>
      <c r="J844" s="89" t="str">
        <f>VLOOKUP(Revisión_Avance_Periodo!$I844,BD_Seguimiento_OAP_2019!$L:$M,2,FALSE)</f>
        <v>Implementar Modelo Integrado de Planeción y Gestión - Mipg en cada una de sus 7 dimensiones según corresponda</v>
      </c>
      <c r="K844" s="106" t="s">
        <v>59</v>
      </c>
      <c r="L844" s="172">
        <v>4.4642857142857152E-4</v>
      </c>
      <c r="M844" s="173" t="s">
        <v>106</v>
      </c>
      <c r="N844" s="190">
        <f>INDEX(BD_Seguimiento_OAP_2019!$AH$3:$AS$294,MATCH(Revisión_Avance_Periodo!$I844,BD_Seguimiento_OAP_2019!$L$3:$L$294,0),MATCH(Revisión_Avance_Periodo!$M844,BD_Seguimiento_OAP_2019!$AH$2:$AS$2,0))</f>
        <v>4</v>
      </c>
      <c r="O844" s="190">
        <f>INDEX(BD_Seguimiento_OAP_2019!$AV$3:$BG$294,MATCH(Revisión_Avance_Periodo!$I844,BD_Seguimiento_OAP_2019!$L$3:$L$294,0),MATCH(Revisión_Avance_Periodo!$M844,BD_Seguimiento_OAP_2019!$AV$2:$BG$2,0))</f>
        <v>4</v>
      </c>
      <c r="P844" s="189">
        <f t="shared" si="159"/>
        <v>1</v>
      </c>
      <c r="Q844" s="173" t="str">
        <f>VLOOKUP(P844,Tabla_Indicador_Gestion4[#All],3,TRUE)</f>
        <v>Culminada</v>
      </c>
      <c r="R844" s="229">
        <f>SUBTOTAL(9,$N$842:$N844)</f>
        <v>23</v>
      </c>
      <c r="S844" s="230">
        <f>SUBTOTAL(9,$O$842:$O844)</f>
        <v>23</v>
      </c>
      <c r="T844" s="231">
        <f>IFERROR(+Revisión_Avance_Periodo!$S844/Revisión_Avance_Periodo!$R844,0)</f>
        <v>1</v>
      </c>
      <c r="U844" s="184"/>
      <c r="V844" s="185"/>
      <c r="W844" s="183"/>
      <c r="X844" s="183"/>
      <c r="Y844" s="183"/>
      <c r="Z844" s="186"/>
      <c r="AA844" s="187"/>
    </row>
    <row r="845" spans="1:27" x14ac:dyDescent="0.25">
      <c r="A845" s="94">
        <v>71</v>
      </c>
      <c r="B845" s="96" t="str">
        <f>CONCATENATE(Revisión_Avance_Periodo!$C845,";",Revisión_Avance_Periodo!$E845,";",Revisión_Avance_Periodo!$I845)</f>
        <v>OE1;PR_10;ACT_163</v>
      </c>
      <c r="C845" s="180" t="s">
        <v>9</v>
      </c>
      <c r="D845" s="181" t="str">
        <f>VLOOKUP(Revisión_Avance_Periodo!$C845,Componentes_BD!$F$1:$G$5,2,FALSE)</f>
        <v>Fortalecer la Vigilancia.</v>
      </c>
      <c r="E845" s="119" t="s">
        <v>12</v>
      </c>
      <c r="F845" s="95">
        <v>2</v>
      </c>
      <c r="G845" s="95" t="str">
        <f>VLOOKUP(Revisión_Avance_Periodo!$A845,BD_Seguimiento_OAP_2019!$A$2:$G$294,7,FALSE)</f>
        <v>PAI</v>
      </c>
      <c r="H845" s="95" t="str">
        <f>VLOOKUP(Revisión_Avance_Periodo!$A845,BD_Seguimiento_OAP_2019!$A$2:$J$294,10,FALSE)</f>
        <v>PAI_01 - Operacional</v>
      </c>
      <c r="I845" s="95" t="s">
        <v>794</v>
      </c>
      <c r="J845" s="95" t="str">
        <f>VLOOKUP(Revisión_Avance_Periodo!$I845,BD_Seguimiento_OAP_2019!$L:$M,2,FALSE)</f>
        <v>Implementar Modelo Integrado de Planeción y Gestión - Mipg en cada una de sus 7 dimensiones según corresponda</v>
      </c>
      <c r="K845" s="119" t="s">
        <v>59</v>
      </c>
      <c r="L845" s="172">
        <v>4.4642857142857152E-4</v>
      </c>
      <c r="M845" s="182" t="s">
        <v>107</v>
      </c>
      <c r="N845" s="190">
        <f>INDEX(BD_Seguimiento_OAP_2019!$AH$3:$AS$294,MATCH(Revisión_Avance_Periodo!$I845,BD_Seguimiento_OAP_2019!$L$3:$L$294,0),MATCH(Revisión_Avance_Periodo!$M845,BD_Seguimiento_OAP_2019!$AH$2:$AS$2,0))</f>
        <v>5</v>
      </c>
      <c r="O845" s="190">
        <f>INDEX(BD_Seguimiento_OAP_2019!$AV$3:$BG$294,MATCH(Revisión_Avance_Periodo!$I845,BD_Seguimiento_OAP_2019!$L$3:$L$294,0),MATCH(Revisión_Avance_Periodo!$M845,BD_Seguimiento_OAP_2019!$AV$2:$BG$2,0))</f>
        <v>5</v>
      </c>
      <c r="P845" s="188">
        <f t="shared" si="159"/>
        <v>1</v>
      </c>
      <c r="Q845" s="182" t="str">
        <f>VLOOKUP(P845,Tabla_Indicador_Gestion4[#All],3,TRUE)</f>
        <v>Culminada</v>
      </c>
      <c r="R845" s="229">
        <f>SUBTOTAL(9,$N$842:$N845)</f>
        <v>28</v>
      </c>
      <c r="S845" s="230">
        <f>SUBTOTAL(9,$O$842:$O845)</f>
        <v>28</v>
      </c>
      <c r="T845" s="231">
        <f>IFERROR(+Revisión_Avance_Periodo!$S845/Revisión_Avance_Periodo!$R845,0)</f>
        <v>1</v>
      </c>
      <c r="U845" s="184"/>
      <c r="V845" s="185"/>
      <c r="W845" s="183"/>
      <c r="X845" s="183"/>
      <c r="Y845" s="183"/>
      <c r="Z845" s="186"/>
      <c r="AA845" s="187"/>
    </row>
    <row r="846" spans="1:27" x14ac:dyDescent="0.25">
      <c r="A846" s="88">
        <v>71</v>
      </c>
      <c r="B846" s="91" t="str">
        <f>CONCATENATE(Revisión_Avance_Periodo!$C846,";",Revisión_Avance_Periodo!$E846,";",Revisión_Avance_Periodo!$I846)</f>
        <v>OE1;PR_10;ACT_163</v>
      </c>
      <c r="C846" s="170" t="s">
        <v>9</v>
      </c>
      <c r="D846" s="171" t="str">
        <f>VLOOKUP(Revisión_Avance_Periodo!$C846,Componentes_BD!$F$1:$G$5,2,FALSE)</f>
        <v>Fortalecer la Vigilancia.</v>
      </c>
      <c r="E846" s="106" t="s">
        <v>12</v>
      </c>
      <c r="F846" s="89">
        <v>2</v>
      </c>
      <c r="G846" s="89" t="str">
        <f>VLOOKUP(Revisión_Avance_Periodo!$A846,BD_Seguimiento_OAP_2019!$A$2:$G$294,7,FALSE)</f>
        <v>PAI</v>
      </c>
      <c r="H846" s="89" t="str">
        <f>VLOOKUP(Revisión_Avance_Periodo!$A846,BD_Seguimiento_OAP_2019!$A$2:$J$294,10,FALSE)</f>
        <v>PAI_01 - Operacional</v>
      </c>
      <c r="I846" s="89" t="s">
        <v>794</v>
      </c>
      <c r="J846" s="89" t="str">
        <f>VLOOKUP(Revisión_Avance_Periodo!$I846,BD_Seguimiento_OAP_2019!$L:$M,2,FALSE)</f>
        <v>Implementar Modelo Integrado de Planeción y Gestión - Mipg en cada una de sus 7 dimensiones según corresponda</v>
      </c>
      <c r="K846" s="106" t="s">
        <v>59</v>
      </c>
      <c r="L846" s="172">
        <v>4.4642857142857152E-4</v>
      </c>
      <c r="M846" s="173" t="s">
        <v>108</v>
      </c>
      <c r="N846" s="190">
        <f>INDEX(BD_Seguimiento_OAP_2019!$AH$3:$AS$294,MATCH(Revisión_Avance_Periodo!$I846,BD_Seguimiento_OAP_2019!$L$3:$L$294,0),MATCH(Revisión_Avance_Periodo!$M846,BD_Seguimiento_OAP_2019!$AH$2:$AS$2,0))</f>
        <v>0</v>
      </c>
      <c r="O846" s="190">
        <f>INDEX(BD_Seguimiento_OAP_2019!$AV$3:$BG$294,MATCH(Revisión_Avance_Periodo!$I846,BD_Seguimiento_OAP_2019!$L$3:$L$294,0),MATCH(Revisión_Avance_Periodo!$M846,BD_Seguimiento_OAP_2019!$AV$2:$BG$2,0))</f>
        <v>0</v>
      </c>
      <c r="P846" s="175">
        <f t="shared" ref="P846" si="162">IFERROR((O846/N846),0)</f>
        <v>0</v>
      </c>
      <c r="Q846" s="173" t="str">
        <f>VLOOKUP(P846,Tabla_Indicador_Gestion4[#All],3,TRUE)</f>
        <v>Por Ejecutar</v>
      </c>
      <c r="R846" s="229">
        <f>SUBTOTAL(9,$N$842:$N846)</f>
        <v>28</v>
      </c>
      <c r="S846" s="230">
        <f>SUBTOTAL(9,$O$842:$O846)</f>
        <v>28</v>
      </c>
      <c r="T846" s="231">
        <f>IFERROR(+Revisión_Avance_Periodo!$S846/Revisión_Avance_Periodo!$R846,0)</f>
        <v>1</v>
      </c>
      <c r="U846" s="184"/>
      <c r="V846" s="185"/>
      <c r="W846" s="183"/>
      <c r="X846" s="183"/>
      <c r="Y846" s="183"/>
      <c r="Z846" s="186"/>
      <c r="AA846" s="187"/>
    </row>
    <row r="847" spans="1:27" x14ac:dyDescent="0.25">
      <c r="A847" s="94">
        <v>71</v>
      </c>
      <c r="B847" s="96" t="str">
        <f>CONCATENATE(Revisión_Avance_Periodo!$C847,";",Revisión_Avance_Periodo!$E847,";",Revisión_Avance_Periodo!$I847)</f>
        <v>OE1;PR_10;ACT_163</v>
      </c>
      <c r="C847" s="180" t="s">
        <v>9</v>
      </c>
      <c r="D847" s="181" t="str">
        <f>VLOOKUP(Revisión_Avance_Periodo!$C847,Componentes_BD!$F$1:$G$5,2,FALSE)</f>
        <v>Fortalecer la Vigilancia.</v>
      </c>
      <c r="E847" s="119" t="s">
        <v>12</v>
      </c>
      <c r="F847" s="95">
        <v>2</v>
      </c>
      <c r="G847" s="95" t="str">
        <f>VLOOKUP(Revisión_Avance_Periodo!$A847,BD_Seguimiento_OAP_2019!$A$2:$G$294,7,FALSE)</f>
        <v>PAI</v>
      </c>
      <c r="H847" s="95" t="str">
        <f>VLOOKUP(Revisión_Avance_Periodo!$A847,BD_Seguimiento_OAP_2019!$A$2:$J$294,10,FALSE)</f>
        <v>PAI_01 - Operacional</v>
      </c>
      <c r="I847" s="95" t="s">
        <v>794</v>
      </c>
      <c r="J847" s="95" t="str">
        <f>VLOOKUP(Revisión_Avance_Periodo!$I847,BD_Seguimiento_OAP_2019!$L:$M,2,FALSE)</f>
        <v>Implementar Modelo Integrado de Planeción y Gestión - Mipg en cada una de sus 7 dimensiones según corresponda</v>
      </c>
      <c r="K847" s="119" t="s">
        <v>59</v>
      </c>
      <c r="L847" s="172">
        <v>4.4642857142857152E-4</v>
      </c>
      <c r="M847" s="182" t="s">
        <v>109</v>
      </c>
      <c r="N847" s="190">
        <f>INDEX(BD_Seguimiento_OAP_2019!$AH$3:$AS$294,MATCH(Revisión_Avance_Periodo!$I847,BD_Seguimiento_OAP_2019!$L$3:$L$294,0),MATCH(Revisión_Avance_Periodo!$M847,BD_Seguimiento_OAP_2019!$AH$2:$AS$2,0))</f>
        <v>0</v>
      </c>
      <c r="O847" s="190">
        <f>INDEX(BD_Seguimiento_OAP_2019!$AV$3:$BG$294,MATCH(Revisión_Avance_Periodo!$I847,BD_Seguimiento_OAP_2019!$L$3:$L$294,0),MATCH(Revisión_Avance_Periodo!$M847,BD_Seguimiento_OAP_2019!$AV$2:$BG$2,0))</f>
        <v>0</v>
      </c>
      <c r="P847" s="175">
        <f t="shared" ref="P847:P853" si="163">IFERROR((O847/N847),0)</f>
        <v>0</v>
      </c>
      <c r="Q847" s="182" t="str">
        <f>VLOOKUP(P847,Tabla_Indicador_Gestion4[#All],3,TRUE)</f>
        <v>Por Ejecutar</v>
      </c>
      <c r="R847" s="229">
        <f>SUBTOTAL(9,$N$842:$N847)</f>
        <v>28</v>
      </c>
      <c r="S847" s="230">
        <f>SUBTOTAL(9,$O$842:$O847)</f>
        <v>28</v>
      </c>
      <c r="T847" s="231">
        <f>IFERROR(+Revisión_Avance_Periodo!$S847/Revisión_Avance_Periodo!$R847,0)</f>
        <v>1</v>
      </c>
      <c r="U847" s="184"/>
      <c r="V847" s="185"/>
      <c r="W847" s="183"/>
      <c r="X847" s="183"/>
      <c r="Y847" s="183"/>
      <c r="Z847" s="186"/>
      <c r="AA847" s="187"/>
    </row>
    <row r="848" spans="1:27" x14ac:dyDescent="0.25">
      <c r="A848" s="88">
        <v>71</v>
      </c>
      <c r="B848" s="91" t="str">
        <f>CONCATENATE(Revisión_Avance_Periodo!$C848,";",Revisión_Avance_Periodo!$E848,";",Revisión_Avance_Periodo!$I848)</f>
        <v>OE1;PR_10;ACT_163</v>
      </c>
      <c r="C848" s="170" t="s">
        <v>9</v>
      </c>
      <c r="D848" s="171" t="str">
        <f>VLOOKUP(Revisión_Avance_Periodo!$C848,Componentes_BD!$F$1:$G$5,2,FALSE)</f>
        <v>Fortalecer la Vigilancia.</v>
      </c>
      <c r="E848" s="106" t="s">
        <v>12</v>
      </c>
      <c r="F848" s="89">
        <v>2</v>
      </c>
      <c r="G848" s="89" t="str">
        <f>VLOOKUP(Revisión_Avance_Periodo!$A848,BD_Seguimiento_OAP_2019!$A$2:$G$294,7,FALSE)</f>
        <v>PAI</v>
      </c>
      <c r="H848" s="89" t="str">
        <f>VLOOKUP(Revisión_Avance_Periodo!$A848,BD_Seguimiento_OAP_2019!$A$2:$J$294,10,FALSE)</f>
        <v>PAI_01 - Operacional</v>
      </c>
      <c r="I848" s="89" t="s">
        <v>794</v>
      </c>
      <c r="J848" s="89" t="str">
        <f>VLOOKUP(Revisión_Avance_Periodo!$I848,BD_Seguimiento_OAP_2019!$L:$M,2,FALSE)</f>
        <v>Implementar Modelo Integrado de Planeción y Gestión - Mipg en cada una de sus 7 dimensiones según corresponda</v>
      </c>
      <c r="K848" s="106" t="s">
        <v>59</v>
      </c>
      <c r="L848" s="172">
        <v>4.4642857142857152E-4</v>
      </c>
      <c r="M848" s="173" t="s">
        <v>110</v>
      </c>
      <c r="N848" s="190">
        <f>INDEX(BD_Seguimiento_OAP_2019!$AH$3:$AS$294,MATCH(Revisión_Avance_Periodo!$I848,BD_Seguimiento_OAP_2019!$L$3:$L$294,0),MATCH(Revisión_Avance_Periodo!$M848,BD_Seguimiento_OAP_2019!$AH$2:$AS$2,0))</f>
        <v>0</v>
      </c>
      <c r="O848" s="190">
        <f>INDEX(BD_Seguimiento_OAP_2019!$AV$3:$BG$294,MATCH(Revisión_Avance_Periodo!$I848,BD_Seguimiento_OAP_2019!$L$3:$L$294,0),MATCH(Revisión_Avance_Periodo!$M848,BD_Seguimiento_OAP_2019!$AV$2:$BG$2,0))</f>
        <v>0</v>
      </c>
      <c r="P848" s="175">
        <f t="shared" si="163"/>
        <v>0</v>
      </c>
      <c r="Q848" s="173" t="str">
        <f>VLOOKUP(P848,Tabla_Indicador_Gestion4[#All],3,TRUE)</f>
        <v>Por Ejecutar</v>
      </c>
      <c r="R848" s="229">
        <f>SUBTOTAL(9,$N$842:$N848)</f>
        <v>28</v>
      </c>
      <c r="S848" s="230">
        <f>SUBTOTAL(9,$O$842:$O848)</f>
        <v>28</v>
      </c>
      <c r="T848" s="231">
        <f>IFERROR(+Revisión_Avance_Periodo!$S848/Revisión_Avance_Periodo!$R848,0)</f>
        <v>1</v>
      </c>
      <c r="U848" s="184"/>
      <c r="V848" s="185"/>
      <c r="W848" s="183"/>
      <c r="X848" s="183"/>
      <c r="Y848" s="183"/>
      <c r="Z848" s="186"/>
      <c r="AA848" s="187"/>
    </row>
    <row r="849" spans="1:27" x14ac:dyDescent="0.25">
      <c r="A849" s="94">
        <v>71</v>
      </c>
      <c r="B849" s="96" t="str">
        <f>CONCATENATE(Revisión_Avance_Periodo!$C849,";",Revisión_Avance_Periodo!$E849,";",Revisión_Avance_Periodo!$I849)</f>
        <v>OE1;PR_10;ACT_163</v>
      </c>
      <c r="C849" s="180" t="s">
        <v>9</v>
      </c>
      <c r="D849" s="181" t="str">
        <f>VLOOKUP(Revisión_Avance_Periodo!$C849,Componentes_BD!$F$1:$G$5,2,FALSE)</f>
        <v>Fortalecer la Vigilancia.</v>
      </c>
      <c r="E849" s="119" t="s">
        <v>12</v>
      </c>
      <c r="F849" s="95">
        <v>2</v>
      </c>
      <c r="G849" s="95" t="str">
        <f>VLOOKUP(Revisión_Avance_Periodo!$A849,BD_Seguimiento_OAP_2019!$A$2:$G$294,7,FALSE)</f>
        <v>PAI</v>
      </c>
      <c r="H849" s="95" t="str">
        <f>VLOOKUP(Revisión_Avance_Periodo!$A849,BD_Seguimiento_OAP_2019!$A$2:$J$294,10,FALSE)</f>
        <v>PAI_01 - Operacional</v>
      </c>
      <c r="I849" s="95" t="s">
        <v>794</v>
      </c>
      <c r="J849" s="95" t="str">
        <f>VLOOKUP(Revisión_Avance_Periodo!$I849,BD_Seguimiento_OAP_2019!$L:$M,2,FALSE)</f>
        <v>Implementar Modelo Integrado de Planeción y Gestión - Mipg en cada una de sus 7 dimensiones según corresponda</v>
      </c>
      <c r="K849" s="119" t="s">
        <v>59</v>
      </c>
      <c r="L849" s="172">
        <v>4.4642857142857152E-4</v>
      </c>
      <c r="M849" s="182" t="s">
        <v>111</v>
      </c>
      <c r="N849" s="190">
        <f>INDEX(BD_Seguimiento_OAP_2019!$AH$3:$AS$294,MATCH(Revisión_Avance_Periodo!$I849,BD_Seguimiento_OAP_2019!$L$3:$L$294,0),MATCH(Revisión_Avance_Periodo!$M849,BD_Seguimiento_OAP_2019!$AH$2:$AS$2,0))</f>
        <v>0</v>
      </c>
      <c r="O849" s="190">
        <f>INDEX(BD_Seguimiento_OAP_2019!$AV$3:$BG$294,MATCH(Revisión_Avance_Periodo!$I849,BD_Seguimiento_OAP_2019!$L$3:$L$294,0),MATCH(Revisión_Avance_Periodo!$M849,BD_Seguimiento_OAP_2019!$AV$2:$BG$2,0))</f>
        <v>0</v>
      </c>
      <c r="P849" s="175">
        <f t="shared" si="163"/>
        <v>0</v>
      </c>
      <c r="Q849" s="182" t="str">
        <f>VLOOKUP(P849,Tabla_Indicador_Gestion4[#All],3,TRUE)</f>
        <v>Por Ejecutar</v>
      </c>
      <c r="R849" s="229">
        <f>SUBTOTAL(9,$N$842:$N849)</f>
        <v>28</v>
      </c>
      <c r="S849" s="230">
        <f>SUBTOTAL(9,$O$842:$O849)</f>
        <v>28</v>
      </c>
      <c r="T849" s="231">
        <f>IFERROR(+Revisión_Avance_Periodo!$S849/Revisión_Avance_Periodo!$R849,0)</f>
        <v>1</v>
      </c>
      <c r="U849" s="184"/>
      <c r="V849" s="185"/>
      <c r="W849" s="183"/>
      <c r="X849" s="183"/>
      <c r="Y849" s="183"/>
      <c r="Z849" s="186"/>
      <c r="AA849" s="187"/>
    </row>
    <row r="850" spans="1:27" x14ac:dyDescent="0.25">
      <c r="A850" s="88">
        <v>71</v>
      </c>
      <c r="B850" s="91" t="str">
        <f>CONCATENATE(Revisión_Avance_Periodo!$C850,";",Revisión_Avance_Periodo!$E850,";",Revisión_Avance_Periodo!$I850)</f>
        <v>OE1;PR_10;ACT_163</v>
      </c>
      <c r="C850" s="170" t="s">
        <v>9</v>
      </c>
      <c r="D850" s="171" t="str">
        <f>VLOOKUP(Revisión_Avance_Periodo!$C850,Componentes_BD!$F$1:$G$5,2,FALSE)</f>
        <v>Fortalecer la Vigilancia.</v>
      </c>
      <c r="E850" s="106" t="s">
        <v>12</v>
      </c>
      <c r="F850" s="89">
        <v>2</v>
      </c>
      <c r="G850" s="89" t="str">
        <f>VLOOKUP(Revisión_Avance_Periodo!$A850,BD_Seguimiento_OAP_2019!$A$2:$G$294,7,FALSE)</f>
        <v>PAI</v>
      </c>
      <c r="H850" s="89" t="str">
        <f>VLOOKUP(Revisión_Avance_Periodo!$A850,BD_Seguimiento_OAP_2019!$A$2:$J$294,10,FALSE)</f>
        <v>PAI_01 - Operacional</v>
      </c>
      <c r="I850" s="89" t="s">
        <v>794</v>
      </c>
      <c r="J850" s="89" t="str">
        <f>VLOOKUP(Revisión_Avance_Periodo!$I850,BD_Seguimiento_OAP_2019!$L:$M,2,FALSE)</f>
        <v>Implementar Modelo Integrado de Planeción y Gestión - Mipg en cada una de sus 7 dimensiones según corresponda</v>
      </c>
      <c r="K850" s="106" t="s">
        <v>59</v>
      </c>
      <c r="L850" s="172">
        <v>4.4642857142857152E-4</v>
      </c>
      <c r="M850" s="173" t="s">
        <v>112</v>
      </c>
      <c r="N850" s="190">
        <f>INDEX(BD_Seguimiento_OAP_2019!$AH$3:$AS$294,MATCH(Revisión_Avance_Periodo!$I850,BD_Seguimiento_OAP_2019!$L$3:$L$294,0),MATCH(Revisión_Avance_Periodo!$M850,BD_Seguimiento_OAP_2019!$AH$2:$AS$2,0))</f>
        <v>0</v>
      </c>
      <c r="O850" s="190">
        <f>INDEX(BD_Seguimiento_OAP_2019!$AV$3:$BG$294,MATCH(Revisión_Avance_Periodo!$I850,BD_Seguimiento_OAP_2019!$L$3:$L$294,0),MATCH(Revisión_Avance_Periodo!$M850,BD_Seguimiento_OAP_2019!$AV$2:$BG$2,0))</f>
        <v>0</v>
      </c>
      <c r="P850" s="175">
        <f t="shared" si="163"/>
        <v>0</v>
      </c>
      <c r="Q850" s="173" t="str">
        <f>VLOOKUP(P850,Tabla_Indicador_Gestion4[#All],3,TRUE)</f>
        <v>Por Ejecutar</v>
      </c>
      <c r="R850" s="229">
        <f>SUBTOTAL(9,$N$842:$N850)</f>
        <v>28</v>
      </c>
      <c r="S850" s="230">
        <f>SUBTOTAL(9,$O$842:$O850)</f>
        <v>28</v>
      </c>
      <c r="T850" s="231">
        <f>IFERROR(+Revisión_Avance_Periodo!$S850/Revisión_Avance_Periodo!$R850,0)</f>
        <v>1</v>
      </c>
      <c r="U850" s="184"/>
      <c r="V850" s="185"/>
      <c r="W850" s="183"/>
      <c r="X850" s="183"/>
      <c r="Y850" s="183"/>
      <c r="Z850" s="186"/>
      <c r="AA850" s="187"/>
    </row>
    <row r="851" spans="1:27" x14ac:dyDescent="0.25">
      <c r="A851" s="94">
        <v>71</v>
      </c>
      <c r="B851" s="96" t="str">
        <f>CONCATENATE(Revisión_Avance_Periodo!$C851,";",Revisión_Avance_Periodo!$E851,";",Revisión_Avance_Periodo!$I851)</f>
        <v>OE1;PR_10;ACT_163</v>
      </c>
      <c r="C851" s="180" t="s">
        <v>9</v>
      </c>
      <c r="D851" s="181" t="str">
        <f>VLOOKUP(Revisión_Avance_Periodo!$C851,Componentes_BD!$F$1:$G$5,2,FALSE)</f>
        <v>Fortalecer la Vigilancia.</v>
      </c>
      <c r="E851" s="119" t="s">
        <v>12</v>
      </c>
      <c r="F851" s="95">
        <v>2</v>
      </c>
      <c r="G851" s="95" t="str">
        <f>VLOOKUP(Revisión_Avance_Periodo!$A851,BD_Seguimiento_OAP_2019!$A$2:$G$294,7,FALSE)</f>
        <v>PAI</v>
      </c>
      <c r="H851" s="95" t="str">
        <f>VLOOKUP(Revisión_Avance_Periodo!$A851,BD_Seguimiento_OAP_2019!$A$2:$J$294,10,FALSE)</f>
        <v>PAI_01 - Operacional</v>
      </c>
      <c r="I851" s="95" t="s">
        <v>794</v>
      </c>
      <c r="J851" s="95" t="str">
        <f>VLOOKUP(Revisión_Avance_Periodo!$I851,BD_Seguimiento_OAP_2019!$L:$M,2,FALSE)</f>
        <v>Implementar Modelo Integrado de Planeción y Gestión - Mipg en cada una de sus 7 dimensiones según corresponda</v>
      </c>
      <c r="K851" s="119" t="s">
        <v>59</v>
      </c>
      <c r="L851" s="172">
        <v>4.4642857142857152E-4</v>
      </c>
      <c r="M851" s="182" t="s">
        <v>113</v>
      </c>
      <c r="N851" s="190">
        <f>INDEX(BD_Seguimiento_OAP_2019!$AH$3:$AS$294,MATCH(Revisión_Avance_Periodo!$I851,BD_Seguimiento_OAP_2019!$L$3:$L$294,0),MATCH(Revisión_Avance_Periodo!$M851,BD_Seguimiento_OAP_2019!$AH$2:$AS$2,0))</f>
        <v>0</v>
      </c>
      <c r="O851" s="190">
        <f>INDEX(BD_Seguimiento_OAP_2019!$AV$3:$BG$294,MATCH(Revisión_Avance_Periodo!$I851,BD_Seguimiento_OAP_2019!$L$3:$L$294,0),MATCH(Revisión_Avance_Periodo!$M851,BD_Seguimiento_OAP_2019!$AV$2:$BG$2,0))</f>
        <v>0</v>
      </c>
      <c r="P851" s="175">
        <f t="shared" si="163"/>
        <v>0</v>
      </c>
      <c r="Q851" s="182" t="str">
        <f>VLOOKUP(P851,Tabla_Indicador_Gestion4[#All],3,TRUE)</f>
        <v>Por Ejecutar</v>
      </c>
      <c r="R851" s="229">
        <f>SUBTOTAL(9,$N$842:$N851)</f>
        <v>28</v>
      </c>
      <c r="S851" s="230">
        <f>SUBTOTAL(9,$O$842:$O851)</f>
        <v>28</v>
      </c>
      <c r="T851" s="231">
        <f>IFERROR(+Revisión_Avance_Periodo!$S851/Revisión_Avance_Periodo!$R851,0)</f>
        <v>1</v>
      </c>
      <c r="U851" s="184"/>
      <c r="V851" s="185"/>
      <c r="W851" s="183"/>
      <c r="X851" s="183"/>
      <c r="Y851" s="183"/>
      <c r="Z851" s="186"/>
      <c r="AA851" s="187"/>
    </row>
    <row r="852" spans="1:27" x14ac:dyDescent="0.25">
      <c r="A852" s="88">
        <v>71</v>
      </c>
      <c r="B852" s="91" t="str">
        <f>CONCATENATE(Revisión_Avance_Periodo!$C852,";",Revisión_Avance_Periodo!$E852,";",Revisión_Avance_Periodo!$I852)</f>
        <v>OE1;PR_10;ACT_163</v>
      </c>
      <c r="C852" s="170" t="s">
        <v>9</v>
      </c>
      <c r="D852" s="171" t="str">
        <f>VLOOKUP(Revisión_Avance_Periodo!$C852,Componentes_BD!$F$1:$G$5,2,FALSE)</f>
        <v>Fortalecer la Vigilancia.</v>
      </c>
      <c r="E852" s="106" t="s">
        <v>12</v>
      </c>
      <c r="F852" s="89">
        <v>2</v>
      </c>
      <c r="G852" s="89" t="str">
        <f>VLOOKUP(Revisión_Avance_Periodo!$A852,BD_Seguimiento_OAP_2019!$A$2:$G$294,7,FALSE)</f>
        <v>PAI</v>
      </c>
      <c r="H852" s="89" t="str">
        <f>VLOOKUP(Revisión_Avance_Periodo!$A852,BD_Seguimiento_OAP_2019!$A$2:$J$294,10,FALSE)</f>
        <v>PAI_01 - Operacional</v>
      </c>
      <c r="I852" s="89" t="s">
        <v>794</v>
      </c>
      <c r="J852" s="89" t="str">
        <f>VLOOKUP(Revisión_Avance_Periodo!$I852,BD_Seguimiento_OAP_2019!$L:$M,2,FALSE)</f>
        <v>Implementar Modelo Integrado de Planeción y Gestión - Mipg en cada una de sus 7 dimensiones según corresponda</v>
      </c>
      <c r="K852" s="106" t="s">
        <v>59</v>
      </c>
      <c r="L852" s="172">
        <v>4.4642857142857152E-4</v>
      </c>
      <c r="M852" s="173" t="s">
        <v>114</v>
      </c>
      <c r="N852" s="190">
        <f>INDEX(BD_Seguimiento_OAP_2019!$AH$3:$AS$294,MATCH(Revisión_Avance_Periodo!$I852,BD_Seguimiento_OAP_2019!$L$3:$L$294,0),MATCH(Revisión_Avance_Periodo!$M852,BD_Seguimiento_OAP_2019!$AH$2:$AS$2,0))</f>
        <v>0</v>
      </c>
      <c r="O852" s="190">
        <f>INDEX(BD_Seguimiento_OAP_2019!$AV$3:$BG$294,MATCH(Revisión_Avance_Periodo!$I852,BD_Seguimiento_OAP_2019!$L$3:$L$294,0),MATCH(Revisión_Avance_Periodo!$M852,BD_Seguimiento_OAP_2019!$AV$2:$BG$2,0))</f>
        <v>0</v>
      </c>
      <c r="P852" s="175">
        <f t="shared" si="163"/>
        <v>0</v>
      </c>
      <c r="Q852" s="173" t="str">
        <f>VLOOKUP(P852,Tabla_Indicador_Gestion4[#All],3,TRUE)</f>
        <v>Por Ejecutar</v>
      </c>
      <c r="R852" s="229">
        <f>SUBTOTAL(9,$N$842:$N852)</f>
        <v>28</v>
      </c>
      <c r="S852" s="230">
        <f>SUBTOTAL(9,$O$842:$O852)</f>
        <v>28</v>
      </c>
      <c r="T852" s="231">
        <f>IFERROR(+Revisión_Avance_Periodo!$S852/Revisión_Avance_Periodo!$R852,0)</f>
        <v>1</v>
      </c>
      <c r="U852" s="184"/>
      <c r="V852" s="185"/>
      <c r="W852" s="183"/>
      <c r="X852" s="183"/>
      <c r="Y852" s="183"/>
      <c r="Z852" s="186"/>
      <c r="AA852" s="187"/>
    </row>
    <row r="853" spans="1:27" ht="15.75" thickBot="1" x14ac:dyDescent="0.3">
      <c r="A853" s="94">
        <v>71</v>
      </c>
      <c r="B853" s="96" t="str">
        <f>CONCATENATE(Revisión_Avance_Periodo!$C853,";",Revisión_Avance_Periodo!$E853,";",Revisión_Avance_Periodo!$I853)</f>
        <v>OE1;PR_10;ACT_163</v>
      </c>
      <c r="C853" s="180" t="s">
        <v>9</v>
      </c>
      <c r="D853" s="181" t="str">
        <f>VLOOKUP(Revisión_Avance_Periodo!$C853,Componentes_BD!$F$1:$G$5,2,FALSE)</f>
        <v>Fortalecer la Vigilancia.</v>
      </c>
      <c r="E853" s="119" t="s">
        <v>12</v>
      </c>
      <c r="F853" s="95">
        <v>2</v>
      </c>
      <c r="G853" s="95" t="str">
        <f>VLOOKUP(Revisión_Avance_Periodo!$A853,BD_Seguimiento_OAP_2019!$A$2:$G$294,7,FALSE)</f>
        <v>PAI</v>
      </c>
      <c r="H853" s="95" t="str">
        <f>VLOOKUP(Revisión_Avance_Periodo!$A853,BD_Seguimiento_OAP_2019!$A$2:$J$294,10,FALSE)</f>
        <v>PAI_01 - Operacional</v>
      </c>
      <c r="I853" s="95" t="s">
        <v>794</v>
      </c>
      <c r="J853" s="95" t="str">
        <f>VLOOKUP(Revisión_Avance_Periodo!$I853,BD_Seguimiento_OAP_2019!$L:$M,2,FALSE)</f>
        <v>Implementar Modelo Integrado de Planeción y Gestión - Mipg en cada una de sus 7 dimensiones según corresponda</v>
      </c>
      <c r="K853" s="119" t="s">
        <v>59</v>
      </c>
      <c r="L853" s="172">
        <v>4.4642857142857152E-4</v>
      </c>
      <c r="M853" s="182" t="s">
        <v>115</v>
      </c>
      <c r="N853" s="190">
        <f>INDEX(BD_Seguimiento_OAP_2019!$AH$3:$AS$294,MATCH(Revisión_Avance_Periodo!$I853,BD_Seguimiento_OAP_2019!$L$3:$L$294,0),MATCH(Revisión_Avance_Periodo!$M853,BD_Seguimiento_OAP_2019!$AH$2:$AS$2,0))</f>
        <v>0</v>
      </c>
      <c r="O853" s="190">
        <f>INDEX(BD_Seguimiento_OAP_2019!$AV$3:$BG$294,MATCH(Revisión_Avance_Periodo!$I853,BD_Seguimiento_OAP_2019!$L$3:$L$294,0),MATCH(Revisión_Avance_Periodo!$M853,BD_Seguimiento_OAP_2019!$AV$2:$BG$2,0))</f>
        <v>0</v>
      </c>
      <c r="P853" s="175">
        <f t="shared" si="163"/>
        <v>0</v>
      </c>
      <c r="Q853" s="182" t="str">
        <f>VLOOKUP(P853,Tabla_Indicador_Gestion4[#All],3,TRUE)</f>
        <v>Por Ejecutar</v>
      </c>
      <c r="R853" s="229">
        <f>SUBTOTAL(9,$N$842:$N853)</f>
        <v>28</v>
      </c>
      <c r="S853" s="230">
        <f>SUBTOTAL(9,$O$842:$O853)</f>
        <v>28</v>
      </c>
      <c r="T853" s="231">
        <f>IFERROR(+Revisión_Avance_Periodo!$S853/Revisión_Avance_Periodo!$R853,0)</f>
        <v>1</v>
      </c>
      <c r="U853" s="184"/>
      <c r="V853" s="185"/>
      <c r="W853" s="183"/>
      <c r="X853" s="183"/>
      <c r="Y853" s="183"/>
      <c r="Z853" s="186"/>
      <c r="AA853" s="187"/>
    </row>
    <row r="854" spans="1:27" x14ac:dyDescent="0.25">
      <c r="A854" s="88">
        <v>72</v>
      </c>
      <c r="B854" s="91" t="str">
        <f>CONCATENATE(Revisión_Avance_Periodo!$C854,";",Revisión_Avance_Periodo!$E854,";",Revisión_Avance_Periodo!$I854)</f>
        <v>OE1;PR_10;ACT_160</v>
      </c>
      <c r="C854" s="170" t="s">
        <v>9</v>
      </c>
      <c r="D854" s="171" t="str">
        <f>VLOOKUP(Revisión_Avance_Periodo!$C854,Componentes_BD!$F$1:$G$5,2,FALSE)</f>
        <v>Fortalecer la Vigilancia.</v>
      </c>
      <c r="E854" s="106" t="s">
        <v>12</v>
      </c>
      <c r="F854" s="89">
        <v>2</v>
      </c>
      <c r="G854" s="89" t="str">
        <f>VLOOKUP(Revisión_Avance_Periodo!$A854,BD_Seguimiento_OAP_2019!$A$2:$G$294,7,FALSE)</f>
        <v>PAI</v>
      </c>
      <c r="H854" s="89" t="str">
        <f>VLOOKUP(Revisión_Avance_Periodo!$A854,BD_Seguimiento_OAP_2019!$A$2:$J$294,10,FALSE)</f>
        <v>PAI_01 - Operacional</v>
      </c>
      <c r="I854" s="89" t="s">
        <v>803</v>
      </c>
      <c r="J854" s="89" t="str">
        <f>VLOOKUP(Revisión_Avance_Periodo!$I854,BD_Seguimiento_OAP_2019!$L:$M,2,FALSE)</f>
        <v>Asegurar el procedimiento de notificaciones desplegado en la nueva versión de la cadena de valor, tramitando con oportunidad y calidad la notificacion del 100% de actos administrativos susceptibles de notificación.</v>
      </c>
      <c r="K854" s="106" t="s">
        <v>8</v>
      </c>
      <c r="L854" s="172">
        <v>4.4642857142857152E-4</v>
      </c>
      <c r="M854" s="173" t="s">
        <v>104</v>
      </c>
      <c r="N854" s="190">
        <f>INDEX(BD_Seguimiento_OAP_2019!$AH$3:$AS$294,MATCH(Revisión_Avance_Periodo!$I854,BD_Seguimiento_OAP_2019!$L$3:$L$294,0),MATCH(Revisión_Avance_Periodo!$M854,BD_Seguimiento_OAP_2019!$AH$2:$AS$2,0))</f>
        <v>338</v>
      </c>
      <c r="O854" s="190">
        <f>INDEX(BD_Seguimiento_OAP_2019!$AV$3:$BG$294,MATCH(Revisión_Avance_Periodo!$I854,BD_Seguimiento_OAP_2019!$L$3:$L$294,0),MATCH(Revisión_Avance_Periodo!$M854,BD_Seguimiento_OAP_2019!$AV$2:$BG$2,0))</f>
        <v>330</v>
      </c>
      <c r="P854" s="189">
        <f t="shared" si="159"/>
        <v>0.97633136094674555</v>
      </c>
      <c r="Q854" s="173" t="str">
        <f>VLOOKUP(P854,Tabla_Indicador_Gestion4[#All],3,TRUE)</f>
        <v>Culminada</v>
      </c>
      <c r="R854" s="232">
        <f>SUBTOTAL(9,$N$854:$N854)</f>
        <v>338</v>
      </c>
      <c r="S854" s="233">
        <f>SUBTOTAL(9,$O$854:$O854)</f>
        <v>330</v>
      </c>
      <c r="T854" s="234">
        <f>IFERROR(+Revisión_Avance_Periodo!$S854/Revisión_Avance_Periodo!$R854,0)</f>
        <v>0.97633136094674555</v>
      </c>
      <c r="U854" s="191">
        <f>SUBTOTAL(9,N854:N865)</f>
        <v>2743</v>
      </c>
      <c r="V854" s="192">
        <f>SUBTOTAL(9,O854:O865)</f>
        <v>2657</v>
      </c>
      <c r="W854" s="176">
        <f t="shared" ref="W854" si="164">+V854/U854</f>
        <v>0.96864746627779807</v>
      </c>
      <c r="X854" s="176"/>
      <c r="Y854" s="176">
        <f>100%-Revisión_Avance_Periodo!$W854</f>
        <v>3.1352533722201925E-2</v>
      </c>
      <c r="Z854" s="178" t="str">
        <f>VLOOKUP(W854,Tabla_Indicador_Gestion4[],3,TRUE)</f>
        <v>Culminada</v>
      </c>
      <c r="AA854" s="179">
        <f>Revisión_Avance_Periodo!$W854*Revisión_Avance_Periodo!$L854</f>
        <v>4.324319045883028E-4</v>
      </c>
    </row>
    <row r="855" spans="1:27" x14ac:dyDescent="0.25">
      <c r="A855" s="94">
        <v>72</v>
      </c>
      <c r="B855" s="96" t="str">
        <f>CONCATENATE(Revisión_Avance_Periodo!$C855,";",Revisión_Avance_Periodo!$E855,";",Revisión_Avance_Periodo!$I855)</f>
        <v>OE1;PR_10;ACT_160</v>
      </c>
      <c r="C855" s="180" t="s">
        <v>9</v>
      </c>
      <c r="D855" s="181" t="str">
        <f>VLOOKUP(Revisión_Avance_Periodo!$C855,Componentes_BD!$F$1:$G$5,2,FALSE)</f>
        <v>Fortalecer la Vigilancia.</v>
      </c>
      <c r="E855" s="119" t="s">
        <v>12</v>
      </c>
      <c r="F855" s="95">
        <v>2</v>
      </c>
      <c r="G855" s="95" t="str">
        <f>VLOOKUP(Revisión_Avance_Periodo!$A855,BD_Seguimiento_OAP_2019!$A$2:$G$294,7,FALSE)</f>
        <v>PAI</v>
      </c>
      <c r="H855" s="95" t="str">
        <f>VLOOKUP(Revisión_Avance_Periodo!$A855,BD_Seguimiento_OAP_2019!$A$2:$J$294,10,FALSE)</f>
        <v>PAI_01 - Operacional</v>
      </c>
      <c r="I855" s="95" t="s">
        <v>803</v>
      </c>
      <c r="J855" s="95" t="str">
        <f>VLOOKUP(Revisión_Avance_Periodo!$I855,BD_Seguimiento_OAP_2019!$L:$M,2,FALSE)</f>
        <v>Asegurar el procedimiento de notificaciones desplegado en la nueva versión de la cadena de valor, tramitando con oportunidad y calidad la notificacion del 100% de actos administrativos susceptibles de notificación.</v>
      </c>
      <c r="K855" s="119" t="s">
        <v>8</v>
      </c>
      <c r="L855" s="172">
        <v>4.4642857142857152E-4</v>
      </c>
      <c r="M855" s="182" t="s">
        <v>105</v>
      </c>
      <c r="N855" s="190">
        <f>INDEX(BD_Seguimiento_OAP_2019!$AH$3:$AS$294,MATCH(Revisión_Avance_Periodo!$I855,BD_Seguimiento_OAP_2019!$L$3:$L$294,0),MATCH(Revisión_Avance_Periodo!$M855,BD_Seguimiento_OAP_2019!$AH$2:$AS$2,0))</f>
        <v>267</v>
      </c>
      <c r="O855" s="190">
        <f>INDEX(BD_Seguimiento_OAP_2019!$AV$3:$BG$294,MATCH(Revisión_Avance_Periodo!$I855,BD_Seguimiento_OAP_2019!$L$3:$L$294,0),MATCH(Revisión_Avance_Periodo!$M855,BD_Seguimiento_OAP_2019!$AV$2:$BG$2,0))</f>
        <v>230</v>
      </c>
      <c r="P855" s="188">
        <f t="shared" si="159"/>
        <v>0.86142322097378277</v>
      </c>
      <c r="Q855" s="182" t="str">
        <f>VLOOKUP(P855,Tabla_Indicador_Gestion4[#All],3,TRUE)</f>
        <v>Gestionado</v>
      </c>
      <c r="R855" s="229">
        <f>SUBTOTAL(9,$N$854:$N855)</f>
        <v>605</v>
      </c>
      <c r="S855" s="230">
        <f>SUBTOTAL(9,$O$854:$O855)</f>
        <v>560</v>
      </c>
      <c r="T855" s="231">
        <f>IFERROR(+Revisión_Avance_Periodo!$S855/Revisión_Avance_Periodo!$R855,0)</f>
        <v>0.92561983471074383</v>
      </c>
      <c r="U855" s="184"/>
      <c r="V855" s="185"/>
      <c r="W855" s="183"/>
      <c r="X855" s="183"/>
      <c r="Y855" s="183"/>
      <c r="Z855" s="186"/>
      <c r="AA855" s="187"/>
    </row>
    <row r="856" spans="1:27" x14ac:dyDescent="0.25">
      <c r="A856" s="88">
        <v>72</v>
      </c>
      <c r="B856" s="91" t="str">
        <f>CONCATENATE(Revisión_Avance_Periodo!$C856,";",Revisión_Avance_Periodo!$E856,";",Revisión_Avance_Periodo!$I856)</f>
        <v>OE1;PR_10;ACT_160</v>
      </c>
      <c r="C856" s="170" t="s">
        <v>9</v>
      </c>
      <c r="D856" s="171" t="str">
        <f>VLOOKUP(Revisión_Avance_Periodo!$C856,Componentes_BD!$F$1:$G$5,2,FALSE)</f>
        <v>Fortalecer la Vigilancia.</v>
      </c>
      <c r="E856" s="106" t="s">
        <v>12</v>
      </c>
      <c r="F856" s="89">
        <v>2</v>
      </c>
      <c r="G856" s="89" t="str">
        <f>VLOOKUP(Revisión_Avance_Periodo!$A856,BD_Seguimiento_OAP_2019!$A$2:$G$294,7,FALSE)</f>
        <v>PAI</v>
      </c>
      <c r="H856" s="89" t="str">
        <f>VLOOKUP(Revisión_Avance_Periodo!$A856,BD_Seguimiento_OAP_2019!$A$2:$J$294,10,FALSE)</f>
        <v>PAI_01 - Operacional</v>
      </c>
      <c r="I856" s="89" t="s">
        <v>803</v>
      </c>
      <c r="J856" s="89" t="str">
        <f>VLOOKUP(Revisión_Avance_Periodo!$I856,BD_Seguimiento_OAP_2019!$L:$M,2,FALSE)</f>
        <v>Asegurar el procedimiento de notificaciones desplegado en la nueva versión de la cadena de valor, tramitando con oportunidad y calidad la notificacion del 100% de actos administrativos susceptibles de notificación.</v>
      </c>
      <c r="K856" s="106" t="s">
        <v>8</v>
      </c>
      <c r="L856" s="172">
        <v>4.4642857142857152E-4</v>
      </c>
      <c r="M856" s="173" t="s">
        <v>106</v>
      </c>
      <c r="N856" s="190">
        <f>INDEX(BD_Seguimiento_OAP_2019!$AH$3:$AS$294,MATCH(Revisión_Avance_Periodo!$I856,BD_Seguimiento_OAP_2019!$L$3:$L$294,0),MATCH(Revisión_Avance_Periodo!$M856,BD_Seguimiento_OAP_2019!$AH$2:$AS$2,0))</f>
        <v>297</v>
      </c>
      <c r="O856" s="190">
        <f>INDEX(BD_Seguimiento_OAP_2019!$AV$3:$BG$294,MATCH(Revisión_Avance_Periodo!$I856,BD_Seguimiento_OAP_2019!$L$3:$L$294,0),MATCH(Revisión_Avance_Periodo!$M856,BD_Seguimiento_OAP_2019!$AV$2:$BG$2,0))</f>
        <v>256</v>
      </c>
      <c r="P856" s="189">
        <f t="shared" si="159"/>
        <v>0.86195286195286192</v>
      </c>
      <c r="Q856" s="173" t="str">
        <f>VLOOKUP(P856,Tabla_Indicador_Gestion4[#All],3,TRUE)</f>
        <v>Gestionado</v>
      </c>
      <c r="R856" s="229">
        <f>SUBTOTAL(9,$N$854:$N856)</f>
        <v>902</v>
      </c>
      <c r="S856" s="230">
        <f>SUBTOTAL(9,$O$854:$O856)</f>
        <v>816</v>
      </c>
      <c r="T856" s="231">
        <f>IFERROR(+Revisión_Avance_Periodo!$S856/Revisión_Avance_Periodo!$R856,0)</f>
        <v>0.90465631929046564</v>
      </c>
      <c r="U856" s="184"/>
      <c r="V856" s="185"/>
      <c r="W856" s="183"/>
      <c r="X856" s="183"/>
      <c r="Y856" s="183"/>
      <c r="Z856" s="186"/>
      <c r="AA856" s="187"/>
    </row>
    <row r="857" spans="1:27" x14ac:dyDescent="0.25">
      <c r="A857" s="94">
        <v>72</v>
      </c>
      <c r="B857" s="96" t="str">
        <f>CONCATENATE(Revisión_Avance_Periodo!$C857,";",Revisión_Avance_Periodo!$E857,";",Revisión_Avance_Periodo!$I857)</f>
        <v>OE1;PR_10;ACT_160</v>
      </c>
      <c r="C857" s="180" t="s">
        <v>9</v>
      </c>
      <c r="D857" s="181" t="str">
        <f>VLOOKUP(Revisión_Avance_Periodo!$C857,Componentes_BD!$F$1:$G$5,2,FALSE)</f>
        <v>Fortalecer la Vigilancia.</v>
      </c>
      <c r="E857" s="119" t="s">
        <v>12</v>
      </c>
      <c r="F857" s="95">
        <v>2</v>
      </c>
      <c r="G857" s="95" t="str">
        <f>VLOOKUP(Revisión_Avance_Periodo!$A857,BD_Seguimiento_OAP_2019!$A$2:$G$294,7,FALSE)</f>
        <v>PAI</v>
      </c>
      <c r="H857" s="95" t="str">
        <f>VLOOKUP(Revisión_Avance_Periodo!$A857,BD_Seguimiento_OAP_2019!$A$2:$J$294,10,FALSE)</f>
        <v>PAI_01 - Operacional</v>
      </c>
      <c r="I857" s="95" t="s">
        <v>803</v>
      </c>
      <c r="J857" s="95" t="str">
        <f>VLOOKUP(Revisión_Avance_Periodo!$I857,BD_Seguimiento_OAP_2019!$L:$M,2,FALSE)</f>
        <v>Asegurar el procedimiento de notificaciones desplegado en la nueva versión de la cadena de valor, tramitando con oportunidad y calidad la notificacion del 100% de actos administrativos susceptibles de notificación.</v>
      </c>
      <c r="K857" s="119" t="s">
        <v>8</v>
      </c>
      <c r="L857" s="172">
        <v>4.4642857142857152E-4</v>
      </c>
      <c r="M857" s="182" t="s">
        <v>107</v>
      </c>
      <c r="N857" s="190">
        <f>INDEX(BD_Seguimiento_OAP_2019!$AH$3:$AS$294,MATCH(Revisión_Avance_Periodo!$I857,BD_Seguimiento_OAP_2019!$L$3:$L$294,0),MATCH(Revisión_Avance_Periodo!$M857,BD_Seguimiento_OAP_2019!$AH$2:$AS$2,0))</f>
        <v>634</v>
      </c>
      <c r="O857" s="190">
        <f>INDEX(BD_Seguimiento_OAP_2019!$AV$3:$BG$294,MATCH(Revisión_Avance_Periodo!$I857,BD_Seguimiento_OAP_2019!$L$3:$L$294,0),MATCH(Revisión_Avance_Periodo!$M857,BD_Seguimiento_OAP_2019!$AV$2:$BG$2,0))</f>
        <v>634</v>
      </c>
      <c r="P857" s="188">
        <f t="shared" si="159"/>
        <v>1</v>
      </c>
      <c r="Q857" s="182" t="str">
        <f>VLOOKUP(P857,Tabla_Indicador_Gestion4[#All],3,TRUE)</f>
        <v>Culminada</v>
      </c>
      <c r="R857" s="229">
        <f>SUBTOTAL(9,$N$854:$N857)</f>
        <v>1536</v>
      </c>
      <c r="S857" s="230">
        <f>SUBTOTAL(9,$O$854:$O857)</f>
        <v>1450</v>
      </c>
      <c r="T857" s="231">
        <f>IFERROR(+Revisión_Avance_Periodo!$S857/Revisión_Avance_Periodo!$R857,0)</f>
        <v>0.94401041666666663</v>
      </c>
      <c r="U857" s="184"/>
      <c r="V857" s="185"/>
      <c r="W857" s="183"/>
      <c r="X857" s="183"/>
      <c r="Y857" s="183"/>
      <c r="Z857" s="186"/>
      <c r="AA857" s="187"/>
    </row>
    <row r="858" spans="1:27" x14ac:dyDescent="0.25">
      <c r="A858" s="88">
        <v>72</v>
      </c>
      <c r="B858" s="91" t="str">
        <f>CONCATENATE(Revisión_Avance_Periodo!$C858,";",Revisión_Avance_Periodo!$E858,";",Revisión_Avance_Periodo!$I858)</f>
        <v>OE1;PR_10;ACT_160</v>
      </c>
      <c r="C858" s="170" t="s">
        <v>9</v>
      </c>
      <c r="D858" s="171" t="str">
        <f>VLOOKUP(Revisión_Avance_Periodo!$C858,Componentes_BD!$F$1:$G$5,2,FALSE)</f>
        <v>Fortalecer la Vigilancia.</v>
      </c>
      <c r="E858" s="106" t="s">
        <v>12</v>
      </c>
      <c r="F858" s="89">
        <v>2</v>
      </c>
      <c r="G858" s="89" t="str">
        <f>VLOOKUP(Revisión_Avance_Periodo!$A858,BD_Seguimiento_OAP_2019!$A$2:$G$294,7,FALSE)</f>
        <v>PAI</v>
      </c>
      <c r="H858" s="89" t="str">
        <f>VLOOKUP(Revisión_Avance_Periodo!$A858,BD_Seguimiento_OAP_2019!$A$2:$J$294,10,FALSE)</f>
        <v>PAI_01 - Operacional</v>
      </c>
      <c r="I858" s="89" t="s">
        <v>803</v>
      </c>
      <c r="J858" s="89" t="str">
        <f>VLOOKUP(Revisión_Avance_Periodo!$I858,BD_Seguimiento_OAP_2019!$L:$M,2,FALSE)</f>
        <v>Asegurar el procedimiento de notificaciones desplegado en la nueva versión de la cadena de valor, tramitando con oportunidad y calidad la notificacion del 100% de actos administrativos susceptibles de notificación.</v>
      </c>
      <c r="K858" s="106" t="s">
        <v>8</v>
      </c>
      <c r="L858" s="172">
        <v>4.4642857142857152E-4</v>
      </c>
      <c r="M858" s="173" t="s">
        <v>108</v>
      </c>
      <c r="N858" s="190">
        <f>INDEX(BD_Seguimiento_OAP_2019!$AH$3:$AS$294,MATCH(Revisión_Avance_Periodo!$I858,BD_Seguimiento_OAP_2019!$L$3:$L$294,0),MATCH(Revisión_Avance_Periodo!$M858,BD_Seguimiento_OAP_2019!$AH$2:$AS$2,0))</f>
        <v>0</v>
      </c>
      <c r="O858" s="190">
        <f>INDEX(BD_Seguimiento_OAP_2019!$AV$3:$BG$294,MATCH(Revisión_Avance_Periodo!$I858,BD_Seguimiento_OAP_2019!$L$3:$L$294,0),MATCH(Revisión_Avance_Periodo!$M858,BD_Seguimiento_OAP_2019!$AV$2:$BG$2,0))</f>
        <v>0</v>
      </c>
      <c r="P858" s="175">
        <f t="shared" ref="P858:P865" si="165">IFERROR((O858/N858),0)</f>
        <v>0</v>
      </c>
      <c r="Q858" s="173" t="str">
        <f>VLOOKUP(P858,Tabla_Indicador_Gestion4[#All],3,TRUE)</f>
        <v>Por Ejecutar</v>
      </c>
      <c r="R858" s="229">
        <f>SUBTOTAL(9,$N$854:$N858)</f>
        <v>1536</v>
      </c>
      <c r="S858" s="230">
        <f>SUBTOTAL(9,$O$854:$O858)</f>
        <v>1450</v>
      </c>
      <c r="T858" s="231">
        <f>IFERROR(+Revisión_Avance_Periodo!$S858/Revisión_Avance_Periodo!$R858,0)</f>
        <v>0.94401041666666663</v>
      </c>
      <c r="U858" s="184"/>
      <c r="V858" s="185"/>
      <c r="W858" s="183"/>
      <c r="X858" s="183"/>
      <c r="Y858" s="183"/>
      <c r="Z858" s="186"/>
      <c r="AA858" s="187"/>
    </row>
    <row r="859" spans="1:27" x14ac:dyDescent="0.25">
      <c r="A859" s="94">
        <v>72</v>
      </c>
      <c r="B859" s="96" t="str">
        <f>CONCATENATE(Revisión_Avance_Periodo!$C859,";",Revisión_Avance_Periodo!$E859,";",Revisión_Avance_Periodo!$I859)</f>
        <v>OE1;PR_10;ACT_160</v>
      </c>
      <c r="C859" s="180" t="s">
        <v>9</v>
      </c>
      <c r="D859" s="181" t="str">
        <f>VLOOKUP(Revisión_Avance_Periodo!$C859,Componentes_BD!$F$1:$G$5,2,FALSE)</f>
        <v>Fortalecer la Vigilancia.</v>
      </c>
      <c r="E859" s="119" t="s">
        <v>12</v>
      </c>
      <c r="F859" s="95">
        <v>2</v>
      </c>
      <c r="G859" s="95" t="str">
        <f>VLOOKUP(Revisión_Avance_Periodo!$A859,BD_Seguimiento_OAP_2019!$A$2:$G$294,7,FALSE)</f>
        <v>PAI</v>
      </c>
      <c r="H859" s="95" t="str">
        <f>VLOOKUP(Revisión_Avance_Periodo!$A859,BD_Seguimiento_OAP_2019!$A$2:$J$294,10,FALSE)</f>
        <v>PAI_01 - Operacional</v>
      </c>
      <c r="I859" s="95" t="s">
        <v>803</v>
      </c>
      <c r="J859" s="95" t="str">
        <f>VLOOKUP(Revisión_Avance_Periodo!$I859,BD_Seguimiento_OAP_2019!$L:$M,2,FALSE)</f>
        <v>Asegurar el procedimiento de notificaciones desplegado en la nueva versión de la cadena de valor, tramitando con oportunidad y calidad la notificacion del 100% de actos administrativos susceptibles de notificación.</v>
      </c>
      <c r="K859" s="119" t="s">
        <v>8</v>
      </c>
      <c r="L859" s="172">
        <v>4.4642857142857152E-4</v>
      </c>
      <c r="M859" s="182" t="s">
        <v>109</v>
      </c>
      <c r="N859" s="190">
        <f>INDEX(BD_Seguimiento_OAP_2019!$AH$3:$AS$294,MATCH(Revisión_Avance_Periodo!$I859,BD_Seguimiento_OAP_2019!$L$3:$L$294,0),MATCH(Revisión_Avance_Periodo!$M859,BD_Seguimiento_OAP_2019!$AH$2:$AS$2,0))</f>
        <v>1207</v>
      </c>
      <c r="O859" s="190">
        <f>INDEX(BD_Seguimiento_OAP_2019!$AV$3:$BG$294,MATCH(Revisión_Avance_Periodo!$I859,BD_Seguimiento_OAP_2019!$L$3:$L$294,0),MATCH(Revisión_Avance_Periodo!$M859,BD_Seguimiento_OAP_2019!$AV$2:$BG$2,0))</f>
        <v>1207</v>
      </c>
      <c r="P859" s="188">
        <f t="shared" si="159"/>
        <v>1</v>
      </c>
      <c r="Q859" s="182" t="str">
        <f>VLOOKUP(P859,Tabla_Indicador_Gestion4[#All],3,TRUE)</f>
        <v>Culminada</v>
      </c>
      <c r="R859" s="229">
        <f>SUBTOTAL(9,$N$854:$N859)</f>
        <v>2743</v>
      </c>
      <c r="S859" s="230">
        <f>SUBTOTAL(9,$O$854:$O859)</f>
        <v>2657</v>
      </c>
      <c r="T859" s="231">
        <f>IFERROR(+Revisión_Avance_Periodo!$S859/Revisión_Avance_Periodo!$R859,0)</f>
        <v>0.96864746627779807</v>
      </c>
      <c r="U859" s="184"/>
      <c r="V859" s="185"/>
      <c r="W859" s="183"/>
      <c r="X859" s="183"/>
      <c r="Y859" s="183"/>
      <c r="Z859" s="186"/>
      <c r="AA859" s="187"/>
    </row>
    <row r="860" spans="1:27" x14ac:dyDescent="0.25">
      <c r="A860" s="88">
        <v>72</v>
      </c>
      <c r="B860" s="91" t="str">
        <f>CONCATENATE(Revisión_Avance_Periodo!$C860,";",Revisión_Avance_Periodo!$E860,";",Revisión_Avance_Periodo!$I860)</f>
        <v>OE1;PR_10;ACT_160</v>
      </c>
      <c r="C860" s="170" t="s">
        <v>9</v>
      </c>
      <c r="D860" s="171" t="str">
        <f>VLOOKUP(Revisión_Avance_Periodo!$C860,Componentes_BD!$F$1:$G$5,2,FALSE)</f>
        <v>Fortalecer la Vigilancia.</v>
      </c>
      <c r="E860" s="106" t="s">
        <v>12</v>
      </c>
      <c r="F860" s="89">
        <v>2</v>
      </c>
      <c r="G860" s="89" t="str">
        <f>VLOOKUP(Revisión_Avance_Periodo!$A860,BD_Seguimiento_OAP_2019!$A$2:$G$294,7,FALSE)</f>
        <v>PAI</v>
      </c>
      <c r="H860" s="89" t="str">
        <f>VLOOKUP(Revisión_Avance_Periodo!$A860,BD_Seguimiento_OAP_2019!$A$2:$J$294,10,FALSE)</f>
        <v>PAI_01 - Operacional</v>
      </c>
      <c r="I860" s="89" t="s">
        <v>803</v>
      </c>
      <c r="J860" s="89" t="str">
        <f>VLOOKUP(Revisión_Avance_Periodo!$I860,BD_Seguimiento_OAP_2019!$L:$M,2,FALSE)</f>
        <v>Asegurar el procedimiento de notificaciones desplegado en la nueva versión de la cadena de valor, tramitando con oportunidad y calidad la notificacion del 100% de actos administrativos susceptibles de notificación.</v>
      </c>
      <c r="K860" s="106" t="s">
        <v>8</v>
      </c>
      <c r="L860" s="172">
        <v>4.4642857142857152E-4</v>
      </c>
      <c r="M860" s="173" t="s">
        <v>110</v>
      </c>
      <c r="N860" s="190">
        <f>INDEX(BD_Seguimiento_OAP_2019!$AH$3:$AS$294,MATCH(Revisión_Avance_Periodo!$I860,BD_Seguimiento_OAP_2019!$L$3:$L$294,0),MATCH(Revisión_Avance_Periodo!$M860,BD_Seguimiento_OAP_2019!$AH$2:$AS$2,0))</f>
        <v>0</v>
      </c>
      <c r="O860" s="190">
        <f>INDEX(BD_Seguimiento_OAP_2019!$AV$3:$BG$294,MATCH(Revisión_Avance_Periodo!$I860,BD_Seguimiento_OAP_2019!$L$3:$L$294,0),MATCH(Revisión_Avance_Periodo!$M860,BD_Seguimiento_OAP_2019!$AV$2:$BG$2,0))</f>
        <v>0</v>
      </c>
      <c r="P860" s="175">
        <f t="shared" si="165"/>
        <v>0</v>
      </c>
      <c r="Q860" s="173" t="str">
        <f>VLOOKUP(P860,Tabla_Indicador_Gestion4[#All],3,TRUE)</f>
        <v>Por Ejecutar</v>
      </c>
      <c r="R860" s="229">
        <f>SUBTOTAL(9,$N$854:$N860)</f>
        <v>2743</v>
      </c>
      <c r="S860" s="230">
        <f>SUBTOTAL(9,$O$854:$O860)</f>
        <v>2657</v>
      </c>
      <c r="T860" s="231">
        <f>IFERROR(+Revisión_Avance_Periodo!$S860/Revisión_Avance_Periodo!$R860,0)</f>
        <v>0.96864746627779807</v>
      </c>
      <c r="U860" s="184"/>
      <c r="V860" s="185"/>
      <c r="W860" s="183"/>
      <c r="X860" s="183"/>
      <c r="Y860" s="183"/>
      <c r="Z860" s="186"/>
      <c r="AA860" s="187"/>
    </row>
    <row r="861" spans="1:27" x14ac:dyDescent="0.25">
      <c r="A861" s="94">
        <v>72</v>
      </c>
      <c r="B861" s="96" t="str">
        <f>CONCATENATE(Revisión_Avance_Periodo!$C861,";",Revisión_Avance_Periodo!$E861,";",Revisión_Avance_Periodo!$I861)</f>
        <v>OE1;PR_10;ACT_160</v>
      </c>
      <c r="C861" s="180" t="s">
        <v>9</v>
      </c>
      <c r="D861" s="181" t="str">
        <f>VLOOKUP(Revisión_Avance_Periodo!$C861,Componentes_BD!$F$1:$G$5,2,FALSE)</f>
        <v>Fortalecer la Vigilancia.</v>
      </c>
      <c r="E861" s="119" t="s">
        <v>12</v>
      </c>
      <c r="F861" s="95">
        <v>2</v>
      </c>
      <c r="G861" s="95" t="str">
        <f>VLOOKUP(Revisión_Avance_Periodo!$A861,BD_Seguimiento_OAP_2019!$A$2:$G$294,7,FALSE)</f>
        <v>PAI</v>
      </c>
      <c r="H861" s="95" t="str">
        <f>VLOOKUP(Revisión_Avance_Periodo!$A861,BD_Seguimiento_OAP_2019!$A$2:$J$294,10,FALSE)</f>
        <v>PAI_01 - Operacional</v>
      </c>
      <c r="I861" s="95" t="s">
        <v>803</v>
      </c>
      <c r="J861" s="95" t="str">
        <f>VLOOKUP(Revisión_Avance_Periodo!$I861,BD_Seguimiento_OAP_2019!$L:$M,2,FALSE)</f>
        <v>Asegurar el procedimiento de notificaciones desplegado en la nueva versión de la cadena de valor, tramitando con oportunidad y calidad la notificacion del 100% de actos administrativos susceptibles de notificación.</v>
      </c>
      <c r="K861" s="119" t="s">
        <v>8</v>
      </c>
      <c r="L861" s="172">
        <v>4.4642857142857152E-4</v>
      </c>
      <c r="M861" s="182" t="s">
        <v>111</v>
      </c>
      <c r="N861" s="190">
        <f>INDEX(BD_Seguimiento_OAP_2019!$AH$3:$AS$294,MATCH(Revisión_Avance_Periodo!$I861,BD_Seguimiento_OAP_2019!$L$3:$L$294,0),MATCH(Revisión_Avance_Periodo!$M861,BD_Seguimiento_OAP_2019!$AH$2:$AS$2,0))</f>
        <v>0</v>
      </c>
      <c r="O861" s="190">
        <f>INDEX(BD_Seguimiento_OAP_2019!$AV$3:$BG$294,MATCH(Revisión_Avance_Periodo!$I861,BD_Seguimiento_OAP_2019!$L$3:$L$294,0),MATCH(Revisión_Avance_Periodo!$M861,BD_Seguimiento_OAP_2019!$AV$2:$BG$2,0))</f>
        <v>0</v>
      </c>
      <c r="P861" s="175">
        <f t="shared" si="165"/>
        <v>0</v>
      </c>
      <c r="Q861" s="182" t="str">
        <f>VLOOKUP(P861,Tabla_Indicador_Gestion4[#All],3,TRUE)</f>
        <v>Por Ejecutar</v>
      </c>
      <c r="R861" s="229">
        <f>SUBTOTAL(9,$N$854:$N861)</f>
        <v>2743</v>
      </c>
      <c r="S861" s="230">
        <f>SUBTOTAL(9,$O$854:$O861)</f>
        <v>2657</v>
      </c>
      <c r="T861" s="231">
        <f>IFERROR(+Revisión_Avance_Periodo!$S861/Revisión_Avance_Periodo!$R861,0)</f>
        <v>0.96864746627779807</v>
      </c>
      <c r="U861" s="184"/>
      <c r="V861" s="185"/>
      <c r="W861" s="183"/>
      <c r="X861" s="183"/>
      <c r="Y861" s="183"/>
      <c r="Z861" s="186"/>
      <c r="AA861" s="187"/>
    </row>
    <row r="862" spans="1:27" x14ac:dyDescent="0.25">
      <c r="A862" s="88">
        <v>72</v>
      </c>
      <c r="B862" s="91" t="str">
        <f>CONCATENATE(Revisión_Avance_Periodo!$C862,";",Revisión_Avance_Periodo!$E862,";",Revisión_Avance_Periodo!$I862)</f>
        <v>OE1;PR_10;ACT_160</v>
      </c>
      <c r="C862" s="170" t="s">
        <v>9</v>
      </c>
      <c r="D862" s="171" t="str">
        <f>VLOOKUP(Revisión_Avance_Periodo!$C862,Componentes_BD!$F$1:$G$5,2,FALSE)</f>
        <v>Fortalecer la Vigilancia.</v>
      </c>
      <c r="E862" s="106" t="s">
        <v>12</v>
      </c>
      <c r="F862" s="89">
        <v>2</v>
      </c>
      <c r="G862" s="89" t="str">
        <f>VLOOKUP(Revisión_Avance_Periodo!$A862,BD_Seguimiento_OAP_2019!$A$2:$G$294,7,FALSE)</f>
        <v>PAI</v>
      </c>
      <c r="H862" s="89" t="str">
        <f>VLOOKUP(Revisión_Avance_Periodo!$A862,BD_Seguimiento_OAP_2019!$A$2:$J$294,10,FALSE)</f>
        <v>PAI_01 - Operacional</v>
      </c>
      <c r="I862" s="89" t="s">
        <v>803</v>
      </c>
      <c r="J862" s="89" t="str">
        <f>VLOOKUP(Revisión_Avance_Periodo!$I862,BD_Seguimiento_OAP_2019!$L:$M,2,FALSE)</f>
        <v>Asegurar el procedimiento de notificaciones desplegado en la nueva versión de la cadena de valor, tramitando con oportunidad y calidad la notificacion del 100% de actos administrativos susceptibles de notificación.</v>
      </c>
      <c r="K862" s="106" t="s">
        <v>8</v>
      </c>
      <c r="L862" s="172">
        <v>4.4642857142857152E-4</v>
      </c>
      <c r="M862" s="173" t="s">
        <v>112</v>
      </c>
      <c r="N862" s="190">
        <f>INDEX(BD_Seguimiento_OAP_2019!$AH$3:$AS$294,MATCH(Revisión_Avance_Periodo!$I862,BD_Seguimiento_OAP_2019!$L$3:$L$294,0),MATCH(Revisión_Avance_Periodo!$M862,BD_Seguimiento_OAP_2019!$AH$2:$AS$2,0))</f>
        <v>0</v>
      </c>
      <c r="O862" s="190">
        <f>INDEX(BD_Seguimiento_OAP_2019!$AV$3:$BG$294,MATCH(Revisión_Avance_Periodo!$I862,BD_Seguimiento_OAP_2019!$L$3:$L$294,0),MATCH(Revisión_Avance_Periodo!$M862,BD_Seguimiento_OAP_2019!$AV$2:$BG$2,0))</f>
        <v>0</v>
      </c>
      <c r="P862" s="175">
        <f t="shared" si="165"/>
        <v>0</v>
      </c>
      <c r="Q862" s="173" t="str">
        <f>VLOOKUP(P862,Tabla_Indicador_Gestion4[#All],3,TRUE)</f>
        <v>Por Ejecutar</v>
      </c>
      <c r="R862" s="229">
        <f>SUBTOTAL(9,$N$854:$N862)</f>
        <v>2743</v>
      </c>
      <c r="S862" s="230">
        <f>SUBTOTAL(9,$O$854:$O862)</f>
        <v>2657</v>
      </c>
      <c r="T862" s="231">
        <f>IFERROR(+Revisión_Avance_Periodo!$S862/Revisión_Avance_Periodo!$R862,0)</f>
        <v>0.96864746627779807</v>
      </c>
      <c r="U862" s="184"/>
      <c r="V862" s="185"/>
      <c r="W862" s="183"/>
      <c r="X862" s="183"/>
      <c r="Y862" s="183"/>
      <c r="Z862" s="186"/>
      <c r="AA862" s="187"/>
    </row>
    <row r="863" spans="1:27" x14ac:dyDescent="0.25">
      <c r="A863" s="94">
        <v>72</v>
      </c>
      <c r="B863" s="96" t="str">
        <f>CONCATENATE(Revisión_Avance_Periodo!$C863,";",Revisión_Avance_Periodo!$E863,";",Revisión_Avance_Periodo!$I863)</f>
        <v>OE1;PR_10;ACT_160</v>
      </c>
      <c r="C863" s="180" t="s">
        <v>9</v>
      </c>
      <c r="D863" s="181" t="str">
        <f>VLOOKUP(Revisión_Avance_Periodo!$C863,Componentes_BD!$F$1:$G$5,2,FALSE)</f>
        <v>Fortalecer la Vigilancia.</v>
      </c>
      <c r="E863" s="119" t="s">
        <v>12</v>
      </c>
      <c r="F863" s="95">
        <v>2</v>
      </c>
      <c r="G863" s="95" t="str">
        <f>VLOOKUP(Revisión_Avance_Periodo!$A863,BD_Seguimiento_OAP_2019!$A$2:$G$294,7,FALSE)</f>
        <v>PAI</v>
      </c>
      <c r="H863" s="95" t="str">
        <f>VLOOKUP(Revisión_Avance_Periodo!$A863,BD_Seguimiento_OAP_2019!$A$2:$J$294,10,FALSE)</f>
        <v>PAI_01 - Operacional</v>
      </c>
      <c r="I863" s="95" t="s">
        <v>803</v>
      </c>
      <c r="J863" s="95" t="str">
        <f>VLOOKUP(Revisión_Avance_Periodo!$I863,BD_Seguimiento_OAP_2019!$L:$M,2,FALSE)</f>
        <v>Asegurar el procedimiento de notificaciones desplegado en la nueva versión de la cadena de valor, tramitando con oportunidad y calidad la notificacion del 100% de actos administrativos susceptibles de notificación.</v>
      </c>
      <c r="K863" s="119" t="s">
        <v>8</v>
      </c>
      <c r="L863" s="172">
        <v>4.4642857142857152E-4</v>
      </c>
      <c r="M863" s="182" t="s">
        <v>113</v>
      </c>
      <c r="N863" s="190">
        <f>INDEX(BD_Seguimiento_OAP_2019!$AH$3:$AS$294,MATCH(Revisión_Avance_Periodo!$I863,BD_Seguimiento_OAP_2019!$L$3:$L$294,0),MATCH(Revisión_Avance_Periodo!$M863,BD_Seguimiento_OAP_2019!$AH$2:$AS$2,0))</f>
        <v>0</v>
      </c>
      <c r="O863" s="190">
        <f>INDEX(BD_Seguimiento_OAP_2019!$AV$3:$BG$294,MATCH(Revisión_Avance_Periodo!$I863,BD_Seguimiento_OAP_2019!$L$3:$L$294,0),MATCH(Revisión_Avance_Periodo!$M863,BD_Seguimiento_OAP_2019!$AV$2:$BG$2,0))</f>
        <v>0</v>
      </c>
      <c r="P863" s="175">
        <f t="shared" si="165"/>
        <v>0</v>
      </c>
      <c r="Q863" s="182" t="str">
        <f>VLOOKUP(P863,Tabla_Indicador_Gestion4[#All],3,TRUE)</f>
        <v>Por Ejecutar</v>
      </c>
      <c r="R863" s="229">
        <f>SUBTOTAL(9,$N$854:$N863)</f>
        <v>2743</v>
      </c>
      <c r="S863" s="230">
        <f>SUBTOTAL(9,$O$854:$O863)</f>
        <v>2657</v>
      </c>
      <c r="T863" s="231">
        <f>IFERROR(+Revisión_Avance_Periodo!$S863/Revisión_Avance_Periodo!$R863,0)</f>
        <v>0.96864746627779807</v>
      </c>
      <c r="U863" s="184"/>
      <c r="V863" s="185"/>
      <c r="W863" s="183"/>
      <c r="X863" s="183"/>
      <c r="Y863" s="183"/>
      <c r="Z863" s="186"/>
      <c r="AA863" s="187"/>
    </row>
    <row r="864" spans="1:27" x14ac:dyDescent="0.25">
      <c r="A864" s="88">
        <v>72</v>
      </c>
      <c r="B864" s="91" t="str">
        <f>CONCATENATE(Revisión_Avance_Periodo!$C864,";",Revisión_Avance_Periodo!$E864,";",Revisión_Avance_Periodo!$I864)</f>
        <v>OE1;PR_10;ACT_160</v>
      </c>
      <c r="C864" s="170" t="s">
        <v>9</v>
      </c>
      <c r="D864" s="171" t="str">
        <f>VLOOKUP(Revisión_Avance_Periodo!$C864,Componentes_BD!$F$1:$G$5,2,FALSE)</f>
        <v>Fortalecer la Vigilancia.</v>
      </c>
      <c r="E864" s="106" t="s">
        <v>12</v>
      </c>
      <c r="F864" s="89">
        <v>2</v>
      </c>
      <c r="G864" s="89" t="str">
        <f>VLOOKUP(Revisión_Avance_Periodo!$A864,BD_Seguimiento_OAP_2019!$A$2:$G$294,7,FALSE)</f>
        <v>PAI</v>
      </c>
      <c r="H864" s="89" t="str">
        <f>VLOOKUP(Revisión_Avance_Periodo!$A864,BD_Seguimiento_OAP_2019!$A$2:$J$294,10,FALSE)</f>
        <v>PAI_01 - Operacional</v>
      </c>
      <c r="I864" s="89" t="s">
        <v>803</v>
      </c>
      <c r="J864" s="89" t="str">
        <f>VLOOKUP(Revisión_Avance_Periodo!$I864,BD_Seguimiento_OAP_2019!$L:$M,2,FALSE)</f>
        <v>Asegurar el procedimiento de notificaciones desplegado en la nueva versión de la cadena de valor, tramitando con oportunidad y calidad la notificacion del 100% de actos administrativos susceptibles de notificación.</v>
      </c>
      <c r="K864" s="106" t="s">
        <v>8</v>
      </c>
      <c r="L864" s="172">
        <v>4.4642857142857152E-4</v>
      </c>
      <c r="M864" s="173" t="s">
        <v>114</v>
      </c>
      <c r="N864" s="190">
        <f>INDEX(BD_Seguimiento_OAP_2019!$AH$3:$AS$294,MATCH(Revisión_Avance_Periodo!$I864,BD_Seguimiento_OAP_2019!$L$3:$L$294,0),MATCH(Revisión_Avance_Periodo!$M864,BD_Seguimiento_OAP_2019!$AH$2:$AS$2,0))</f>
        <v>0</v>
      </c>
      <c r="O864" s="190">
        <f>INDEX(BD_Seguimiento_OAP_2019!$AV$3:$BG$294,MATCH(Revisión_Avance_Periodo!$I864,BD_Seguimiento_OAP_2019!$L$3:$L$294,0),MATCH(Revisión_Avance_Periodo!$M864,BD_Seguimiento_OAP_2019!$AV$2:$BG$2,0))</f>
        <v>0</v>
      </c>
      <c r="P864" s="175">
        <f t="shared" si="165"/>
        <v>0</v>
      </c>
      <c r="Q864" s="173" t="str">
        <f>VLOOKUP(P864,Tabla_Indicador_Gestion4[#All],3,TRUE)</f>
        <v>Por Ejecutar</v>
      </c>
      <c r="R864" s="229">
        <f>SUBTOTAL(9,$N$854:$N864)</f>
        <v>2743</v>
      </c>
      <c r="S864" s="230">
        <f>SUBTOTAL(9,$O$854:$O864)</f>
        <v>2657</v>
      </c>
      <c r="T864" s="231">
        <f>IFERROR(+Revisión_Avance_Periodo!$S864/Revisión_Avance_Periodo!$R864,0)</f>
        <v>0.96864746627779807</v>
      </c>
      <c r="U864" s="184"/>
      <c r="V864" s="185"/>
      <c r="W864" s="183"/>
      <c r="X864" s="183"/>
      <c r="Y864" s="183"/>
      <c r="Z864" s="186"/>
      <c r="AA864" s="187"/>
    </row>
    <row r="865" spans="1:27" ht="15.75" thickBot="1" x14ac:dyDescent="0.3">
      <c r="A865" s="94">
        <v>72</v>
      </c>
      <c r="B865" s="96" t="str">
        <f>CONCATENATE(Revisión_Avance_Periodo!$C865,";",Revisión_Avance_Periodo!$E865,";",Revisión_Avance_Periodo!$I865)</f>
        <v>OE1;PR_10;ACT_160</v>
      </c>
      <c r="C865" s="180" t="s">
        <v>9</v>
      </c>
      <c r="D865" s="181" t="str">
        <f>VLOOKUP(Revisión_Avance_Periodo!$C865,Componentes_BD!$F$1:$G$5,2,FALSE)</f>
        <v>Fortalecer la Vigilancia.</v>
      </c>
      <c r="E865" s="119" t="s">
        <v>12</v>
      </c>
      <c r="F865" s="95">
        <v>2</v>
      </c>
      <c r="G865" s="95" t="str">
        <f>VLOOKUP(Revisión_Avance_Periodo!$A865,BD_Seguimiento_OAP_2019!$A$2:$G$294,7,FALSE)</f>
        <v>PAI</v>
      </c>
      <c r="H865" s="95" t="str">
        <f>VLOOKUP(Revisión_Avance_Periodo!$A865,BD_Seguimiento_OAP_2019!$A$2:$J$294,10,FALSE)</f>
        <v>PAI_01 - Operacional</v>
      </c>
      <c r="I865" s="95" t="s">
        <v>803</v>
      </c>
      <c r="J865" s="95" t="str">
        <f>VLOOKUP(Revisión_Avance_Periodo!$I865,BD_Seguimiento_OAP_2019!$L:$M,2,FALSE)</f>
        <v>Asegurar el procedimiento de notificaciones desplegado en la nueva versión de la cadena de valor, tramitando con oportunidad y calidad la notificacion del 100% de actos administrativos susceptibles de notificación.</v>
      </c>
      <c r="K865" s="119" t="s">
        <v>8</v>
      </c>
      <c r="L865" s="172">
        <v>4.4642857142857152E-4</v>
      </c>
      <c r="M865" s="182" t="s">
        <v>115</v>
      </c>
      <c r="N865" s="190">
        <f>INDEX(BD_Seguimiento_OAP_2019!$AH$3:$AS$294,MATCH(Revisión_Avance_Periodo!$I865,BD_Seguimiento_OAP_2019!$L$3:$L$294,0),MATCH(Revisión_Avance_Periodo!$M865,BD_Seguimiento_OAP_2019!$AH$2:$AS$2,0))</f>
        <v>0</v>
      </c>
      <c r="O865" s="190">
        <f>INDEX(BD_Seguimiento_OAP_2019!$AV$3:$BG$294,MATCH(Revisión_Avance_Periodo!$I865,BD_Seguimiento_OAP_2019!$L$3:$L$294,0),MATCH(Revisión_Avance_Periodo!$M865,BD_Seguimiento_OAP_2019!$AV$2:$BG$2,0))</f>
        <v>0</v>
      </c>
      <c r="P865" s="175">
        <f t="shared" si="165"/>
        <v>0</v>
      </c>
      <c r="Q865" s="182" t="str">
        <f>VLOOKUP(P865,Tabla_Indicador_Gestion4[#All],3,TRUE)</f>
        <v>Por Ejecutar</v>
      </c>
      <c r="R865" s="229">
        <f>SUBTOTAL(9,$N$854:$N865)</f>
        <v>2743</v>
      </c>
      <c r="S865" s="230">
        <f>SUBTOTAL(9,$O$854:$O865)</f>
        <v>2657</v>
      </c>
      <c r="T865" s="231">
        <f>IFERROR(+Revisión_Avance_Periodo!$S865/Revisión_Avance_Periodo!$R865,0)</f>
        <v>0.96864746627779807</v>
      </c>
      <c r="U865" s="184"/>
      <c r="V865" s="185"/>
      <c r="W865" s="183"/>
      <c r="X865" s="183"/>
      <c r="Y865" s="183"/>
      <c r="Z865" s="186"/>
      <c r="AA865" s="187"/>
    </row>
    <row r="866" spans="1:27" x14ac:dyDescent="0.25">
      <c r="A866" s="88">
        <v>73</v>
      </c>
      <c r="B866" s="91" t="str">
        <f>CONCATENATE(Revisión_Avance_Periodo!$C866,";",Revisión_Avance_Periodo!$E866,";",Revisión_Avance_Periodo!$I866)</f>
        <v>OE1;PR_10;ACT_189</v>
      </c>
      <c r="C866" s="170" t="s">
        <v>9</v>
      </c>
      <c r="D866" s="171" t="str">
        <f>VLOOKUP(Revisión_Avance_Periodo!$C866,Componentes_BD!$F$1:$G$5,2,FALSE)</f>
        <v>Fortalecer la Vigilancia.</v>
      </c>
      <c r="E866" s="106" t="s">
        <v>12</v>
      </c>
      <c r="F866" s="89">
        <v>2</v>
      </c>
      <c r="G866" s="89" t="str">
        <f>VLOOKUP(Revisión_Avance_Periodo!$A866,BD_Seguimiento_OAP_2019!$A$2:$G$294,7,FALSE)</f>
        <v>PAI</v>
      </c>
      <c r="H866" s="89" t="str">
        <f>VLOOKUP(Revisión_Avance_Periodo!$A866,BD_Seguimiento_OAP_2019!$A$2:$J$294,10,FALSE)</f>
        <v>PAI_01 - Operacional</v>
      </c>
      <c r="I866" s="89" t="s">
        <v>813</v>
      </c>
      <c r="J866" s="89" t="str">
        <f>VLOOKUP(Revisión_Avance_Periodo!$I866,BD_Seguimiento_OAP_2019!$L:$M,2,FALSE)</f>
        <v>Implementar Modelo Integrado de Planeción y Gestión - Mipg en cada una de sus 7 dimensiones según corresponda</v>
      </c>
      <c r="K866" s="106" t="s">
        <v>8</v>
      </c>
      <c r="L866" s="172">
        <v>4.4642857142857152E-4</v>
      </c>
      <c r="M866" s="173" t="s">
        <v>104</v>
      </c>
      <c r="N866" s="190">
        <f>INDEX(BD_Seguimiento_OAP_2019!$AH$3:$AS$294,MATCH(Revisión_Avance_Periodo!$I866,BD_Seguimiento_OAP_2019!$L$3:$L$294,0),MATCH(Revisión_Avance_Periodo!$M866,BD_Seguimiento_OAP_2019!$AH$2:$AS$2,0))</f>
        <v>6</v>
      </c>
      <c r="O866" s="190">
        <f>INDEX(BD_Seguimiento_OAP_2019!$AV$3:$BG$294,MATCH(Revisión_Avance_Periodo!$I866,BD_Seguimiento_OAP_2019!$L$3:$L$294,0),MATCH(Revisión_Avance_Periodo!$M866,BD_Seguimiento_OAP_2019!$AV$2:$BG$2,0))</f>
        <v>6</v>
      </c>
      <c r="P866" s="189">
        <f t="shared" si="159"/>
        <v>1</v>
      </c>
      <c r="Q866" s="173" t="str">
        <f>VLOOKUP(P866,Tabla_Indicador_Gestion4[#All],3,TRUE)</f>
        <v>Culminada</v>
      </c>
      <c r="R866" s="232">
        <f>SUBTOTAL(9,$N$866:$N866)</f>
        <v>6</v>
      </c>
      <c r="S866" s="233">
        <f>SUBTOTAL(9,$O$866:$O866)</f>
        <v>6</v>
      </c>
      <c r="T866" s="234">
        <f>IFERROR(+Revisión_Avance_Periodo!$S866/Revisión_Avance_Periodo!$R866,0)</f>
        <v>1</v>
      </c>
      <c r="U866" s="191">
        <f>SUBTOTAL(9,N866:N877)</f>
        <v>22</v>
      </c>
      <c r="V866" s="192">
        <f>SUBTOTAL(9,O866:O877)</f>
        <v>22</v>
      </c>
      <c r="W866" s="176">
        <f t="shared" ref="W866" si="166">+V866/U866</f>
        <v>1</v>
      </c>
      <c r="X866" s="176"/>
      <c r="Y866" s="176">
        <f>100%-Revisión_Avance_Periodo!$W866</f>
        <v>0</v>
      </c>
      <c r="Z866" s="178" t="str">
        <f>VLOOKUP(W866,Tabla_Indicador_Gestion4[],3,TRUE)</f>
        <v>Culminada</v>
      </c>
      <c r="AA866" s="179">
        <f>Revisión_Avance_Periodo!$W866*Revisión_Avance_Periodo!$L866</f>
        <v>4.4642857142857152E-4</v>
      </c>
    </row>
    <row r="867" spans="1:27" x14ac:dyDescent="0.25">
      <c r="A867" s="94">
        <v>73</v>
      </c>
      <c r="B867" s="96" t="str">
        <f>CONCATENATE(Revisión_Avance_Periodo!$C867,";",Revisión_Avance_Periodo!$E867,";",Revisión_Avance_Periodo!$I867)</f>
        <v>OE1;PR_10;ACT_189</v>
      </c>
      <c r="C867" s="180" t="s">
        <v>9</v>
      </c>
      <c r="D867" s="181" t="str">
        <f>VLOOKUP(Revisión_Avance_Periodo!$C867,Componentes_BD!$F$1:$G$5,2,FALSE)</f>
        <v>Fortalecer la Vigilancia.</v>
      </c>
      <c r="E867" s="119" t="s">
        <v>12</v>
      </c>
      <c r="F867" s="95">
        <v>2</v>
      </c>
      <c r="G867" s="95" t="str">
        <f>VLOOKUP(Revisión_Avance_Periodo!$A867,BD_Seguimiento_OAP_2019!$A$2:$G$294,7,FALSE)</f>
        <v>PAI</v>
      </c>
      <c r="H867" s="95" t="str">
        <f>VLOOKUP(Revisión_Avance_Periodo!$A867,BD_Seguimiento_OAP_2019!$A$2:$J$294,10,FALSE)</f>
        <v>PAI_01 - Operacional</v>
      </c>
      <c r="I867" s="95" t="s">
        <v>813</v>
      </c>
      <c r="J867" s="95" t="str">
        <f>VLOOKUP(Revisión_Avance_Periodo!$I867,BD_Seguimiento_OAP_2019!$L:$M,2,FALSE)</f>
        <v>Implementar Modelo Integrado de Planeción y Gestión - Mipg en cada una de sus 7 dimensiones según corresponda</v>
      </c>
      <c r="K867" s="119" t="s">
        <v>8</v>
      </c>
      <c r="L867" s="172">
        <v>4.4642857142857152E-4</v>
      </c>
      <c r="M867" s="182" t="s">
        <v>105</v>
      </c>
      <c r="N867" s="190">
        <f>INDEX(BD_Seguimiento_OAP_2019!$AH$3:$AS$294,MATCH(Revisión_Avance_Periodo!$I867,BD_Seguimiento_OAP_2019!$L$3:$L$294,0),MATCH(Revisión_Avance_Periodo!$M867,BD_Seguimiento_OAP_2019!$AH$2:$AS$2,0))</f>
        <v>1</v>
      </c>
      <c r="O867" s="190">
        <f>INDEX(BD_Seguimiento_OAP_2019!$AV$3:$BG$294,MATCH(Revisión_Avance_Periodo!$I867,BD_Seguimiento_OAP_2019!$L$3:$L$294,0),MATCH(Revisión_Avance_Periodo!$M867,BD_Seguimiento_OAP_2019!$AV$2:$BG$2,0))</f>
        <v>1</v>
      </c>
      <c r="P867" s="188">
        <f t="shared" si="159"/>
        <v>1</v>
      </c>
      <c r="Q867" s="182" t="str">
        <f>VLOOKUP(P867,Tabla_Indicador_Gestion4[#All],3,TRUE)</f>
        <v>Culminada</v>
      </c>
      <c r="R867" s="229">
        <f>SUBTOTAL(9,$N$866:$N867)</f>
        <v>7</v>
      </c>
      <c r="S867" s="230">
        <f>SUBTOTAL(9,$O$866:$O867)</f>
        <v>7</v>
      </c>
      <c r="T867" s="231">
        <f>IFERROR(+Revisión_Avance_Periodo!$S867/Revisión_Avance_Periodo!$R867,0)</f>
        <v>1</v>
      </c>
      <c r="U867" s="184"/>
      <c r="V867" s="185"/>
      <c r="W867" s="183"/>
      <c r="X867" s="183"/>
      <c r="Y867" s="183"/>
      <c r="Z867" s="186"/>
      <c r="AA867" s="187"/>
    </row>
    <row r="868" spans="1:27" x14ac:dyDescent="0.25">
      <c r="A868" s="88">
        <v>73</v>
      </c>
      <c r="B868" s="91" t="str">
        <f>CONCATENATE(Revisión_Avance_Periodo!$C868,";",Revisión_Avance_Periodo!$E868,";",Revisión_Avance_Periodo!$I868)</f>
        <v>OE1;PR_10;ACT_189</v>
      </c>
      <c r="C868" s="170" t="s">
        <v>9</v>
      </c>
      <c r="D868" s="171" t="str">
        <f>VLOOKUP(Revisión_Avance_Periodo!$C868,Componentes_BD!$F$1:$G$5,2,FALSE)</f>
        <v>Fortalecer la Vigilancia.</v>
      </c>
      <c r="E868" s="106" t="s">
        <v>12</v>
      </c>
      <c r="F868" s="89">
        <v>2</v>
      </c>
      <c r="G868" s="89" t="str">
        <f>VLOOKUP(Revisión_Avance_Periodo!$A868,BD_Seguimiento_OAP_2019!$A$2:$G$294,7,FALSE)</f>
        <v>PAI</v>
      </c>
      <c r="H868" s="89" t="str">
        <f>VLOOKUP(Revisión_Avance_Periodo!$A868,BD_Seguimiento_OAP_2019!$A$2:$J$294,10,FALSE)</f>
        <v>PAI_01 - Operacional</v>
      </c>
      <c r="I868" s="89" t="s">
        <v>813</v>
      </c>
      <c r="J868" s="89" t="str">
        <f>VLOOKUP(Revisión_Avance_Periodo!$I868,BD_Seguimiento_OAP_2019!$L:$M,2,FALSE)</f>
        <v>Implementar Modelo Integrado de Planeción y Gestión - Mipg en cada una de sus 7 dimensiones según corresponda</v>
      </c>
      <c r="K868" s="106" t="s">
        <v>8</v>
      </c>
      <c r="L868" s="172">
        <v>4.4642857142857152E-4</v>
      </c>
      <c r="M868" s="173" t="s">
        <v>106</v>
      </c>
      <c r="N868" s="190">
        <f>INDEX(BD_Seguimiento_OAP_2019!$AH$3:$AS$294,MATCH(Revisión_Avance_Periodo!$I868,BD_Seguimiento_OAP_2019!$L$3:$L$294,0),MATCH(Revisión_Avance_Periodo!$M868,BD_Seguimiento_OAP_2019!$AH$2:$AS$2,0))</f>
        <v>6</v>
      </c>
      <c r="O868" s="190">
        <f>INDEX(BD_Seguimiento_OAP_2019!$AV$3:$BG$294,MATCH(Revisión_Avance_Periodo!$I868,BD_Seguimiento_OAP_2019!$L$3:$L$294,0),MATCH(Revisión_Avance_Periodo!$M868,BD_Seguimiento_OAP_2019!$AV$2:$BG$2,0))</f>
        <v>6</v>
      </c>
      <c r="P868" s="189">
        <f t="shared" si="159"/>
        <v>1</v>
      </c>
      <c r="Q868" s="173" t="str">
        <f>VLOOKUP(P868,Tabla_Indicador_Gestion4[#All],3,TRUE)</f>
        <v>Culminada</v>
      </c>
      <c r="R868" s="229">
        <f>SUBTOTAL(9,$N$866:$N868)</f>
        <v>13</v>
      </c>
      <c r="S868" s="230">
        <f>SUBTOTAL(9,$O$866:$O868)</f>
        <v>13</v>
      </c>
      <c r="T868" s="231">
        <f>IFERROR(+Revisión_Avance_Periodo!$S868/Revisión_Avance_Periodo!$R868,0)</f>
        <v>1</v>
      </c>
      <c r="U868" s="184"/>
      <c r="V868" s="185"/>
      <c r="W868" s="183"/>
      <c r="X868" s="183"/>
      <c r="Y868" s="183"/>
      <c r="Z868" s="186"/>
      <c r="AA868" s="187"/>
    </row>
    <row r="869" spans="1:27" x14ac:dyDescent="0.25">
      <c r="A869" s="94">
        <v>73</v>
      </c>
      <c r="B869" s="96" t="str">
        <f>CONCATENATE(Revisión_Avance_Periodo!$C869,";",Revisión_Avance_Periodo!$E869,";",Revisión_Avance_Periodo!$I869)</f>
        <v>OE1;PR_10;ACT_189</v>
      </c>
      <c r="C869" s="180" t="s">
        <v>9</v>
      </c>
      <c r="D869" s="181" t="str">
        <f>VLOOKUP(Revisión_Avance_Periodo!$C869,Componentes_BD!$F$1:$G$5,2,FALSE)</f>
        <v>Fortalecer la Vigilancia.</v>
      </c>
      <c r="E869" s="119" t="s">
        <v>12</v>
      </c>
      <c r="F869" s="95">
        <v>2</v>
      </c>
      <c r="G869" s="95" t="str">
        <f>VLOOKUP(Revisión_Avance_Periodo!$A869,BD_Seguimiento_OAP_2019!$A$2:$G$294,7,FALSE)</f>
        <v>PAI</v>
      </c>
      <c r="H869" s="95" t="str">
        <f>VLOOKUP(Revisión_Avance_Periodo!$A869,BD_Seguimiento_OAP_2019!$A$2:$J$294,10,FALSE)</f>
        <v>PAI_01 - Operacional</v>
      </c>
      <c r="I869" s="95" t="s">
        <v>813</v>
      </c>
      <c r="J869" s="95" t="str">
        <f>VLOOKUP(Revisión_Avance_Periodo!$I869,BD_Seguimiento_OAP_2019!$L:$M,2,FALSE)</f>
        <v>Implementar Modelo Integrado de Planeción y Gestión - Mipg en cada una de sus 7 dimensiones según corresponda</v>
      </c>
      <c r="K869" s="119" t="s">
        <v>8</v>
      </c>
      <c r="L869" s="172">
        <v>4.4642857142857152E-4</v>
      </c>
      <c r="M869" s="182" t="s">
        <v>107</v>
      </c>
      <c r="N869" s="190">
        <f>INDEX(BD_Seguimiento_OAP_2019!$AH$3:$AS$294,MATCH(Revisión_Avance_Periodo!$I869,BD_Seguimiento_OAP_2019!$L$3:$L$294,0),MATCH(Revisión_Avance_Periodo!$M869,BD_Seguimiento_OAP_2019!$AH$2:$AS$2,0))</f>
        <v>6</v>
      </c>
      <c r="O869" s="190">
        <f>INDEX(BD_Seguimiento_OAP_2019!$AV$3:$BG$294,MATCH(Revisión_Avance_Periodo!$I869,BD_Seguimiento_OAP_2019!$L$3:$L$294,0),MATCH(Revisión_Avance_Periodo!$M869,BD_Seguimiento_OAP_2019!$AV$2:$BG$2,0))</f>
        <v>6</v>
      </c>
      <c r="P869" s="188">
        <f t="shared" si="159"/>
        <v>1</v>
      </c>
      <c r="Q869" s="182" t="str">
        <f>VLOOKUP(P869,Tabla_Indicador_Gestion4[#All],3,TRUE)</f>
        <v>Culminada</v>
      </c>
      <c r="R869" s="229">
        <f>SUBTOTAL(9,$N$866:$N869)</f>
        <v>19</v>
      </c>
      <c r="S869" s="230">
        <f>SUBTOTAL(9,$O$866:$O869)</f>
        <v>19</v>
      </c>
      <c r="T869" s="231">
        <f>IFERROR(+Revisión_Avance_Periodo!$S869/Revisión_Avance_Periodo!$R869,0)</f>
        <v>1</v>
      </c>
      <c r="U869" s="184"/>
      <c r="V869" s="185"/>
      <c r="W869" s="183"/>
      <c r="X869" s="183"/>
      <c r="Y869" s="183"/>
      <c r="Z869" s="186"/>
      <c r="AA869" s="187"/>
    </row>
    <row r="870" spans="1:27" x14ac:dyDescent="0.25">
      <c r="A870" s="88">
        <v>73</v>
      </c>
      <c r="B870" s="91" t="str">
        <f>CONCATENATE(Revisión_Avance_Periodo!$C870,";",Revisión_Avance_Periodo!$E870,";",Revisión_Avance_Periodo!$I870)</f>
        <v>OE1;PR_10;ACT_189</v>
      </c>
      <c r="C870" s="170" t="s">
        <v>9</v>
      </c>
      <c r="D870" s="171" t="str">
        <f>VLOOKUP(Revisión_Avance_Periodo!$C870,Componentes_BD!$F$1:$G$5,2,FALSE)</f>
        <v>Fortalecer la Vigilancia.</v>
      </c>
      <c r="E870" s="106" t="s">
        <v>12</v>
      </c>
      <c r="F870" s="89">
        <v>2</v>
      </c>
      <c r="G870" s="89" t="str">
        <f>VLOOKUP(Revisión_Avance_Periodo!$A870,BD_Seguimiento_OAP_2019!$A$2:$G$294,7,FALSE)</f>
        <v>PAI</v>
      </c>
      <c r="H870" s="89" t="str">
        <f>VLOOKUP(Revisión_Avance_Periodo!$A870,BD_Seguimiento_OAP_2019!$A$2:$J$294,10,FALSE)</f>
        <v>PAI_01 - Operacional</v>
      </c>
      <c r="I870" s="89" t="s">
        <v>813</v>
      </c>
      <c r="J870" s="89" t="str">
        <f>VLOOKUP(Revisión_Avance_Periodo!$I870,BD_Seguimiento_OAP_2019!$L:$M,2,FALSE)</f>
        <v>Implementar Modelo Integrado de Planeción y Gestión - Mipg en cada una de sus 7 dimensiones según corresponda</v>
      </c>
      <c r="K870" s="106" t="s">
        <v>8</v>
      </c>
      <c r="L870" s="172">
        <v>4.4642857142857152E-4</v>
      </c>
      <c r="M870" s="173" t="s">
        <v>108</v>
      </c>
      <c r="N870" s="190">
        <f>INDEX(BD_Seguimiento_OAP_2019!$AH$3:$AS$294,MATCH(Revisión_Avance_Periodo!$I870,BD_Seguimiento_OAP_2019!$L$3:$L$294,0),MATCH(Revisión_Avance_Periodo!$M870,BD_Seguimiento_OAP_2019!$AH$2:$AS$2,0))</f>
        <v>0</v>
      </c>
      <c r="O870" s="190">
        <f>INDEX(BD_Seguimiento_OAP_2019!$AV$3:$BG$294,MATCH(Revisión_Avance_Periodo!$I870,BD_Seguimiento_OAP_2019!$L$3:$L$294,0),MATCH(Revisión_Avance_Periodo!$M870,BD_Seguimiento_OAP_2019!$AV$2:$BG$2,0))</f>
        <v>0</v>
      </c>
      <c r="P870" s="175">
        <f>IFERROR((O870/N870),0)</f>
        <v>0</v>
      </c>
      <c r="Q870" s="173" t="str">
        <f>VLOOKUP(P870,Tabla_Indicador_Gestion4[#All],3,TRUE)</f>
        <v>Por Ejecutar</v>
      </c>
      <c r="R870" s="229">
        <f>SUBTOTAL(9,$N$866:$N870)</f>
        <v>19</v>
      </c>
      <c r="S870" s="230">
        <f>SUBTOTAL(9,$O$866:$O870)</f>
        <v>19</v>
      </c>
      <c r="T870" s="231">
        <f>IFERROR(+Revisión_Avance_Periodo!$S870/Revisión_Avance_Periodo!$R870,0)</f>
        <v>1</v>
      </c>
      <c r="U870" s="184"/>
      <c r="V870" s="185"/>
      <c r="W870" s="183"/>
      <c r="X870" s="183"/>
      <c r="Y870" s="183"/>
      <c r="Z870" s="186"/>
      <c r="AA870" s="187"/>
    </row>
    <row r="871" spans="1:27" x14ac:dyDescent="0.25">
      <c r="A871" s="94">
        <v>73</v>
      </c>
      <c r="B871" s="96" t="str">
        <f>CONCATENATE(Revisión_Avance_Periodo!$C871,";",Revisión_Avance_Periodo!$E871,";",Revisión_Avance_Periodo!$I871)</f>
        <v>OE1;PR_10;ACT_189</v>
      </c>
      <c r="C871" s="180" t="s">
        <v>9</v>
      </c>
      <c r="D871" s="181" t="str">
        <f>VLOOKUP(Revisión_Avance_Periodo!$C871,Componentes_BD!$F$1:$G$5,2,FALSE)</f>
        <v>Fortalecer la Vigilancia.</v>
      </c>
      <c r="E871" s="119" t="s">
        <v>12</v>
      </c>
      <c r="F871" s="95">
        <v>2</v>
      </c>
      <c r="G871" s="95" t="str">
        <f>VLOOKUP(Revisión_Avance_Periodo!$A871,BD_Seguimiento_OAP_2019!$A$2:$G$294,7,FALSE)</f>
        <v>PAI</v>
      </c>
      <c r="H871" s="95" t="str">
        <f>VLOOKUP(Revisión_Avance_Periodo!$A871,BD_Seguimiento_OAP_2019!$A$2:$J$294,10,FALSE)</f>
        <v>PAI_01 - Operacional</v>
      </c>
      <c r="I871" s="95" t="s">
        <v>813</v>
      </c>
      <c r="J871" s="95" t="str">
        <f>VLOOKUP(Revisión_Avance_Periodo!$I871,BD_Seguimiento_OAP_2019!$L:$M,2,FALSE)</f>
        <v>Implementar Modelo Integrado de Planeción y Gestión - Mipg en cada una de sus 7 dimensiones según corresponda</v>
      </c>
      <c r="K871" s="119" t="s">
        <v>8</v>
      </c>
      <c r="L871" s="172">
        <v>4.4642857142857152E-4</v>
      </c>
      <c r="M871" s="182" t="s">
        <v>109</v>
      </c>
      <c r="N871" s="190">
        <f>INDEX(BD_Seguimiento_OAP_2019!$AH$3:$AS$294,MATCH(Revisión_Avance_Periodo!$I871,BD_Seguimiento_OAP_2019!$L$3:$L$294,0),MATCH(Revisión_Avance_Periodo!$M871,BD_Seguimiento_OAP_2019!$AH$2:$AS$2,0))</f>
        <v>3</v>
      </c>
      <c r="O871" s="190">
        <f>INDEX(BD_Seguimiento_OAP_2019!$AV$3:$BG$294,MATCH(Revisión_Avance_Periodo!$I871,BD_Seguimiento_OAP_2019!$L$3:$L$294,0),MATCH(Revisión_Avance_Periodo!$M871,BD_Seguimiento_OAP_2019!$AV$2:$BG$2,0))</f>
        <v>3</v>
      </c>
      <c r="P871" s="188">
        <f t="shared" si="159"/>
        <v>1</v>
      </c>
      <c r="Q871" s="182" t="str">
        <f>VLOOKUP(P871,Tabla_Indicador_Gestion4[#All],3,TRUE)</f>
        <v>Culminada</v>
      </c>
      <c r="R871" s="229">
        <f>SUBTOTAL(9,$N$866:$N871)</f>
        <v>22</v>
      </c>
      <c r="S871" s="230">
        <f>SUBTOTAL(9,$O$866:$O871)</f>
        <v>22</v>
      </c>
      <c r="T871" s="231">
        <f>IFERROR(+Revisión_Avance_Periodo!$S871/Revisión_Avance_Periodo!$R871,0)</f>
        <v>1</v>
      </c>
      <c r="U871" s="184"/>
      <c r="V871" s="185"/>
      <c r="W871" s="183"/>
      <c r="X871" s="183"/>
      <c r="Y871" s="183"/>
      <c r="Z871" s="186"/>
      <c r="AA871" s="187"/>
    </row>
    <row r="872" spans="1:27" x14ac:dyDescent="0.25">
      <c r="A872" s="88">
        <v>73</v>
      </c>
      <c r="B872" s="91" t="str">
        <f>CONCATENATE(Revisión_Avance_Periodo!$C872,";",Revisión_Avance_Periodo!$E872,";",Revisión_Avance_Periodo!$I872)</f>
        <v>OE1;PR_10;ACT_189</v>
      </c>
      <c r="C872" s="170" t="s">
        <v>9</v>
      </c>
      <c r="D872" s="171" t="str">
        <f>VLOOKUP(Revisión_Avance_Periodo!$C872,Componentes_BD!$F$1:$G$5,2,FALSE)</f>
        <v>Fortalecer la Vigilancia.</v>
      </c>
      <c r="E872" s="106" t="s">
        <v>12</v>
      </c>
      <c r="F872" s="89">
        <v>2</v>
      </c>
      <c r="G872" s="89" t="str">
        <f>VLOOKUP(Revisión_Avance_Periodo!$A872,BD_Seguimiento_OAP_2019!$A$2:$G$294,7,FALSE)</f>
        <v>PAI</v>
      </c>
      <c r="H872" s="89" t="str">
        <f>VLOOKUP(Revisión_Avance_Periodo!$A872,BD_Seguimiento_OAP_2019!$A$2:$J$294,10,FALSE)</f>
        <v>PAI_01 - Operacional</v>
      </c>
      <c r="I872" s="89" t="s">
        <v>813</v>
      </c>
      <c r="J872" s="89" t="str">
        <f>VLOOKUP(Revisión_Avance_Periodo!$I872,BD_Seguimiento_OAP_2019!$L:$M,2,FALSE)</f>
        <v>Implementar Modelo Integrado de Planeción y Gestión - Mipg en cada una de sus 7 dimensiones según corresponda</v>
      </c>
      <c r="K872" s="106" t="s">
        <v>8</v>
      </c>
      <c r="L872" s="172">
        <v>4.4642857142857152E-4</v>
      </c>
      <c r="M872" s="173" t="s">
        <v>110</v>
      </c>
      <c r="N872" s="190">
        <f>INDEX(BD_Seguimiento_OAP_2019!$AH$3:$AS$294,MATCH(Revisión_Avance_Periodo!$I872,BD_Seguimiento_OAP_2019!$L$3:$L$294,0),MATCH(Revisión_Avance_Periodo!$M872,BD_Seguimiento_OAP_2019!$AH$2:$AS$2,0))</f>
        <v>0</v>
      </c>
      <c r="O872" s="190">
        <f>INDEX(BD_Seguimiento_OAP_2019!$AV$3:$BG$294,MATCH(Revisión_Avance_Periodo!$I872,BD_Seguimiento_OAP_2019!$L$3:$L$294,0),MATCH(Revisión_Avance_Periodo!$M872,BD_Seguimiento_OAP_2019!$AV$2:$BG$2,0))</f>
        <v>0</v>
      </c>
      <c r="P872" s="175">
        <f t="shared" ref="P872:P877" si="167">IFERROR((O872/N872),0)</f>
        <v>0</v>
      </c>
      <c r="Q872" s="173" t="str">
        <f>VLOOKUP(P872,Tabla_Indicador_Gestion4[#All],3,TRUE)</f>
        <v>Por Ejecutar</v>
      </c>
      <c r="R872" s="229">
        <f>SUBTOTAL(9,$N$866:$N872)</f>
        <v>22</v>
      </c>
      <c r="S872" s="230">
        <f>SUBTOTAL(9,$O$866:$O872)</f>
        <v>22</v>
      </c>
      <c r="T872" s="231">
        <f>IFERROR(+Revisión_Avance_Periodo!$S872/Revisión_Avance_Periodo!$R872,0)</f>
        <v>1</v>
      </c>
      <c r="U872" s="184"/>
      <c r="V872" s="185"/>
      <c r="W872" s="183"/>
      <c r="X872" s="183"/>
      <c r="Y872" s="183"/>
      <c r="Z872" s="186"/>
      <c r="AA872" s="187"/>
    </row>
    <row r="873" spans="1:27" x14ac:dyDescent="0.25">
      <c r="A873" s="94">
        <v>73</v>
      </c>
      <c r="B873" s="96" t="str">
        <f>CONCATENATE(Revisión_Avance_Periodo!$C873,";",Revisión_Avance_Periodo!$E873,";",Revisión_Avance_Periodo!$I873)</f>
        <v>OE1;PR_10;ACT_189</v>
      </c>
      <c r="C873" s="180" t="s">
        <v>9</v>
      </c>
      <c r="D873" s="181" t="str">
        <f>VLOOKUP(Revisión_Avance_Periodo!$C873,Componentes_BD!$F$1:$G$5,2,FALSE)</f>
        <v>Fortalecer la Vigilancia.</v>
      </c>
      <c r="E873" s="119" t="s">
        <v>12</v>
      </c>
      <c r="F873" s="95">
        <v>2</v>
      </c>
      <c r="G873" s="95" t="str">
        <f>VLOOKUP(Revisión_Avance_Periodo!$A873,BD_Seguimiento_OAP_2019!$A$2:$G$294,7,FALSE)</f>
        <v>PAI</v>
      </c>
      <c r="H873" s="95" t="str">
        <f>VLOOKUP(Revisión_Avance_Periodo!$A873,BD_Seguimiento_OAP_2019!$A$2:$J$294,10,FALSE)</f>
        <v>PAI_01 - Operacional</v>
      </c>
      <c r="I873" s="95" t="s">
        <v>813</v>
      </c>
      <c r="J873" s="95" t="str">
        <f>VLOOKUP(Revisión_Avance_Periodo!$I873,BD_Seguimiento_OAP_2019!$L:$M,2,FALSE)</f>
        <v>Implementar Modelo Integrado de Planeción y Gestión - Mipg en cada una de sus 7 dimensiones según corresponda</v>
      </c>
      <c r="K873" s="119" t="s">
        <v>8</v>
      </c>
      <c r="L873" s="172">
        <v>4.4642857142857152E-4</v>
      </c>
      <c r="M873" s="182" t="s">
        <v>111</v>
      </c>
      <c r="N873" s="190">
        <f>INDEX(BD_Seguimiento_OAP_2019!$AH$3:$AS$294,MATCH(Revisión_Avance_Periodo!$I873,BD_Seguimiento_OAP_2019!$L$3:$L$294,0),MATCH(Revisión_Avance_Periodo!$M873,BD_Seguimiento_OAP_2019!$AH$2:$AS$2,0))</f>
        <v>0</v>
      </c>
      <c r="O873" s="190">
        <f>INDEX(BD_Seguimiento_OAP_2019!$AV$3:$BG$294,MATCH(Revisión_Avance_Periodo!$I873,BD_Seguimiento_OAP_2019!$L$3:$L$294,0),MATCH(Revisión_Avance_Periodo!$M873,BD_Seguimiento_OAP_2019!$AV$2:$BG$2,0))</f>
        <v>0</v>
      </c>
      <c r="P873" s="175">
        <f t="shared" si="167"/>
        <v>0</v>
      </c>
      <c r="Q873" s="182" t="str">
        <f>VLOOKUP(P873,Tabla_Indicador_Gestion4[#All],3,TRUE)</f>
        <v>Por Ejecutar</v>
      </c>
      <c r="R873" s="229">
        <f>SUBTOTAL(9,$N$866:$N873)</f>
        <v>22</v>
      </c>
      <c r="S873" s="230">
        <f>SUBTOTAL(9,$O$866:$O873)</f>
        <v>22</v>
      </c>
      <c r="T873" s="231">
        <f>IFERROR(+Revisión_Avance_Periodo!$S873/Revisión_Avance_Periodo!$R873,0)</f>
        <v>1</v>
      </c>
      <c r="U873" s="184"/>
      <c r="V873" s="185"/>
      <c r="W873" s="183"/>
      <c r="X873" s="183"/>
      <c r="Y873" s="183"/>
      <c r="Z873" s="186"/>
      <c r="AA873" s="187"/>
    </row>
    <row r="874" spans="1:27" x14ac:dyDescent="0.25">
      <c r="A874" s="88">
        <v>73</v>
      </c>
      <c r="B874" s="91" t="str">
        <f>CONCATENATE(Revisión_Avance_Periodo!$C874,";",Revisión_Avance_Periodo!$E874,";",Revisión_Avance_Periodo!$I874)</f>
        <v>OE1;PR_10;ACT_189</v>
      </c>
      <c r="C874" s="170" t="s">
        <v>9</v>
      </c>
      <c r="D874" s="171" t="str">
        <f>VLOOKUP(Revisión_Avance_Periodo!$C874,Componentes_BD!$F$1:$G$5,2,FALSE)</f>
        <v>Fortalecer la Vigilancia.</v>
      </c>
      <c r="E874" s="106" t="s">
        <v>12</v>
      </c>
      <c r="F874" s="89">
        <v>2</v>
      </c>
      <c r="G874" s="89" t="str">
        <f>VLOOKUP(Revisión_Avance_Periodo!$A874,BD_Seguimiento_OAP_2019!$A$2:$G$294,7,FALSE)</f>
        <v>PAI</v>
      </c>
      <c r="H874" s="89" t="str">
        <f>VLOOKUP(Revisión_Avance_Periodo!$A874,BD_Seguimiento_OAP_2019!$A$2:$J$294,10,FALSE)</f>
        <v>PAI_01 - Operacional</v>
      </c>
      <c r="I874" s="89" t="s">
        <v>813</v>
      </c>
      <c r="J874" s="89" t="str">
        <f>VLOOKUP(Revisión_Avance_Periodo!$I874,BD_Seguimiento_OAP_2019!$L:$M,2,FALSE)</f>
        <v>Implementar Modelo Integrado de Planeción y Gestión - Mipg en cada una de sus 7 dimensiones según corresponda</v>
      </c>
      <c r="K874" s="106" t="s">
        <v>8</v>
      </c>
      <c r="L874" s="172">
        <v>4.4642857142857152E-4</v>
      </c>
      <c r="M874" s="173" t="s">
        <v>112</v>
      </c>
      <c r="N874" s="190">
        <f>INDEX(BD_Seguimiento_OAP_2019!$AH$3:$AS$294,MATCH(Revisión_Avance_Periodo!$I874,BD_Seguimiento_OAP_2019!$L$3:$L$294,0),MATCH(Revisión_Avance_Periodo!$M874,BD_Seguimiento_OAP_2019!$AH$2:$AS$2,0))</f>
        <v>0</v>
      </c>
      <c r="O874" s="190">
        <f>INDEX(BD_Seguimiento_OAP_2019!$AV$3:$BG$294,MATCH(Revisión_Avance_Periodo!$I874,BD_Seguimiento_OAP_2019!$L$3:$L$294,0),MATCH(Revisión_Avance_Periodo!$M874,BD_Seguimiento_OAP_2019!$AV$2:$BG$2,0))</f>
        <v>0</v>
      </c>
      <c r="P874" s="175">
        <f t="shared" si="167"/>
        <v>0</v>
      </c>
      <c r="Q874" s="173" t="str">
        <f>VLOOKUP(P874,Tabla_Indicador_Gestion4[#All],3,TRUE)</f>
        <v>Por Ejecutar</v>
      </c>
      <c r="R874" s="229">
        <f>SUBTOTAL(9,$N$866:$N874)</f>
        <v>22</v>
      </c>
      <c r="S874" s="230">
        <f>SUBTOTAL(9,$O$866:$O874)</f>
        <v>22</v>
      </c>
      <c r="T874" s="231">
        <f>IFERROR(+Revisión_Avance_Periodo!$S874/Revisión_Avance_Periodo!$R874,0)</f>
        <v>1</v>
      </c>
      <c r="U874" s="184"/>
      <c r="V874" s="185"/>
      <c r="W874" s="183"/>
      <c r="X874" s="183"/>
      <c r="Y874" s="183"/>
      <c r="Z874" s="186"/>
      <c r="AA874" s="187"/>
    </row>
    <row r="875" spans="1:27" x14ac:dyDescent="0.25">
      <c r="A875" s="94">
        <v>73</v>
      </c>
      <c r="B875" s="96" t="str">
        <f>CONCATENATE(Revisión_Avance_Periodo!$C875,";",Revisión_Avance_Periodo!$E875,";",Revisión_Avance_Periodo!$I875)</f>
        <v>OE1;PR_10;ACT_189</v>
      </c>
      <c r="C875" s="180" t="s">
        <v>9</v>
      </c>
      <c r="D875" s="181" t="str">
        <f>VLOOKUP(Revisión_Avance_Periodo!$C875,Componentes_BD!$F$1:$G$5,2,FALSE)</f>
        <v>Fortalecer la Vigilancia.</v>
      </c>
      <c r="E875" s="119" t="s">
        <v>12</v>
      </c>
      <c r="F875" s="95">
        <v>2</v>
      </c>
      <c r="G875" s="95" t="str">
        <f>VLOOKUP(Revisión_Avance_Periodo!$A875,BD_Seguimiento_OAP_2019!$A$2:$G$294,7,FALSE)</f>
        <v>PAI</v>
      </c>
      <c r="H875" s="95" t="str">
        <f>VLOOKUP(Revisión_Avance_Periodo!$A875,BD_Seguimiento_OAP_2019!$A$2:$J$294,10,FALSE)</f>
        <v>PAI_01 - Operacional</v>
      </c>
      <c r="I875" s="95" t="s">
        <v>813</v>
      </c>
      <c r="J875" s="95" t="str">
        <f>VLOOKUP(Revisión_Avance_Periodo!$I875,BD_Seguimiento_OAP_2019!$L:$M,2,FALSE)</f>
        <v>Implementar Modelo Integrado de Planeción y Gestión - Mipg en cada una de sus 7 dimensiones según corresponda</v>
      </c>
      <c r="K875" s="119" t="s">
        <v>8</v>
      </c>
      <c r="L875" s="172">
        <v>4.4642857142857152E-4</v>
      </c>
      <c r="M875" s="182" t="s">
        <v>113</v>
      </c>
      <c r="N875" s="190">
        <f>INDEX(BD_Seguimiento_OAP_2019!$AH$3:$AS$294,MATCH(Revisión_Avance_Periodo!$I875,BD_Seguimiento_OAP_2019!$L$3:$L$294,0),MATCH(Revisión_Avance_Periodo!$M875,BD_Seguimiento_OAP_2019!$AH$2:$AS$2,0))</f>
        <v>0</v>
      </c>
      <c r="O875" s="190">
        <f>INDEX(BD_Seguimiento_OAP_2019!$AV$3:$BG$294,MATCH(Revisión_Avance_Periodo!$I875,BD_Seguimiento_OAP_2019!$L$3:$L$294,0),MATCH(Revisión_Avance_Periodo!$M875,BD_Seguimiento_OAP_2019!$AV$2:$BG$2,0))</f>
        <v>0</v>
      </c>
      <c r="P875" s="175">
        <f t="shared" si="167"/>
        <v>0</v>
      </c>
      <c r="Q875" s="182" t="str">
        <f>VLOOKUP(P875,Tabla_Indicador_Gestion4[#All],3,TRUE)</f>
        <v>Por Ejecutar</v>
      </c>
      <c r="R875" s="229">
        <f>SUBTOTAL(9,$N$866:$N875)</f>
        <v>22</v>
      </c>
      <c r="S875" s="230">
        <f>SUBTOTAL(9,$O$866:$O875)</f>
        <v>22</v>
      </c>
      <c r="T875" s="231">
        <f>IFERROR(+Revisión_Avance_Periodo!$S875/Revisión_Avance_Periodo!$R875,0)</f>
        <v>1</v>
      </c>
      <c r="U875" s="184"/>
      <c r="V875" s="185"/>
      <c r="W875" s="183"/>
      <c r="X875" s="183"/>
      <c r="Y875" s="183"/>
      <c r="Z875" s="186"/>
      <c r="AA875" s="187"/>
    </row>
    <row r="876" spans="1:27" x14ac:dyDescent="0.25">
      <c r="A876" s="88">
        <v>73</v>
      </c>
      <c r="B876" s="91" t="str">
        <f>CONCATENATE(Revisión_Avance_Periodo!$C876,";",Revisión_Avance_Periodo!$E876,";",Revisión_Avance_Periodo!$I876)</f>
        <v>OE1;PR_10;ACT_189</v>
      </c>
      <c r="C876" s="170" t="s">
        <v>9</v>
      </c>
      <c r="D876" s="171" t="str">
        <f>VLOOKUP(Revisión_Avance_Periodo!$C876,Componentes_BD!$F$1:$G$5,2,FALSE)</f>
        <v>Fortalecer la Vigilancia.</v>
      </c>
      <c r="E876" s="106" t="s">
        <v>12</v>
      </c>
      <c r="F876" s="89">
        <v>2</v>
      </c>
      <c r="G876" s="89" t="str">
        <f>VLOOKUP(Revisión_Avance_Periodo!$A876,BD_Seguimiento_OAP_2019!$A$2:$G$294,7,FALSE)</f>
        <v>PAI</v>
      </c>
      <c r="H876" s="89" t="str">
        <f>VLOOKUP(Revisión_Avance_Periodo!$A876,BD_Seguimiento_OAP_2019!$A$2:$J$294,10,FALSE)</f>
        <v>PAI_01 - Operacional</v>
      </c>
      <c r="I876" s="89" t="s">
        <v>813</v>
      </c>
      <c r="J876" s="89" t="str">
        <f>VLOOKUP(Revisión_Avance_Periodo!$I876,BD_Seguimiento_OAP_2019!$L:$M,2,FALSE)</f>
        <v>Implementar Modelo Integrado de Planeción y Gestión - Mipg en cada una de sus 7 dimensiones según corresponda</v>
      </c>
      <c r="K876" s="106" t="s">
        <v>8</v>
      </c>
      <c r="L876" s="172">
        <v>4.4642857142857152E-4</v>
      </c>
      <c r="M876" s="173" t="s">
        <v>114</v>
      </c>
      <c r="N876" s="190">
        <f>INDEX(BD_Seguimiento_OAP_2019!$AH$3:$AS$294,MATCH(Revisión_Avance_Periodo!$I876,BD_Seguimiento_OAP_2019!$L$3:$L$294,0),MATCH(Revisión_Avance_Periodo!$M876,BD_Seguimiento_OAP_2019!$AH$2:$AS$2,0))</f>
        <v>0</v>
      </c>
      <c r="O876" s="190">
        <f>INDEX(BD_Seguimiento_OAP_2019!$AV$3:$BG$294,MATCH(Revisión_Avance_Periodo!$I876,BD_Seguimiento_OAP_2019!$L$3:$L$294,0),MATCH(Revisión_Avance_Periodo!$M876,BD_Seguimiento_OAP_2019!$AV$2:$BG$2,0))</f>
        <v>0</v>
      </c>
      <c r="P876" s="175">
        <f t="shared" si="167"/>
        <v>0</v>
      </c>
      <c r="Q876" s="173" t="str">
        <f>VLOOKUP(P876,Tabla_Indicador_Gestion4[#All],3,TRUE)</f>
        <v>Por Ejecutar</v>
      </c>
      <c r="R876" s="229">
        <f>SUBTOTAL(9,$N$866:$N876)</f>
        <v>22</v>
      </c>
      <c r="S876" s="230">
        <f>SUBTOTAL(9,$O$866:$O876)</f>
        <v>22</v>
      </c>
      <c r="T876" s="231">
        <f>IFERROR(+Revisión_Avance_Periodo!$S876/Revisión_Avance_Periodo!$R876,0)</f>
        <v>1</v>
      </c>
      <c r="U876" s="184"/>
      <c r="V876" s="185"/>
      <c r="W876" s="183"/>
      <c r="X876" s="183"/>
      <c r="Y876" s="183"/>
      <c r="Z876" s="186"/>
      <c r="AA876" s="187"/>
    </row>
    <row r="877" spans="1:27" ht="15.75" thickBot="1" x14ac:dyDescent="0.3">
      <c r="A877" s="94">
        <v>73</v>
      </c>
      <c r="B877" s="96" t="str">
        <f>CONCATENATE(Revisión_Avance_Periodo!$C877,";",Revisión_Avance_Periodo!$E877,";",Revisión_Avance_Periodo!$I877)</f>
        <v>OE1;PR_10;ACT_189</v>
      </c>
      <c r="C877" s="180" t="s">
        <v>9</v>
      </c>
      <c r="D877" s="181" t="str">
        <f>VLOOKUP(Revisión_Avance_Periodo!$C877,Componentes_BD!$F$1:$G$5,2,FALSE)</f>
        <v>Fortalecer la Vigilancia.</v>
      </c>
      <c r="E877" s="119" t="s">
        <v>12</v>
      </c>
      <c r="F877" s="95">
        <v>2</v>
      </c>
      <c r="G877" s="95" t="str">
        <f>VLOOKUP(Revisión_Avance_Periodo!$A877,BD_Seguimiento_OAP_2019!$A$2:$G$294,7,FALSE)</f>
        <v>PAI</v>
      </c>
      <c r="H877" s="95" t="str">
        <f>VLOOKUP(Revisión_Avance_Periodo!$A877,BD_Seguimiento_OAP_2019!$A$2:$J$294,10,FALSE)</f>
        <v>PAI_01 - Operacional</v>
      </c>
      <c r="I877" s="95" t="s">
        <v>813</v>
      </c>
      <c r="J877" s="95" t="str">
        <f>VLOOKUP(Revisión_Avance_Periodo!$I877,BD_Seguimiento_OAP_2019!$L:$M,2,FALSE)</f>
        <v>Implementar Modelo Integrado de Planeción y Gestión - Mipg en cada una de sus 7 dimensiones según corresponda</v>
      </c>
      <c r="K877" s="119" t="s">
        <v>8</v>
      </c>
      <c r="L877" s="172">
        <v>4.4642857142857152E-4</v>
      </c>
      <c r="M877" s="182" t="s">
        <v>115</v>
      </c>
      <c r="N877" s="190">
        <f>INDEX(BD_Seguimiento_OAP_2019!$AH$3:$AS$294,MATCH(Revisión_Avance_Periodo!$I877,BD_Seguimiento_OAP_2019!$L$3:$L$294,0),MATCH(Revisión_Avance_Periodo!$M877,BD_Seguimiento_OAP_2019!$AH$2:$AS$2,0))</f>
        <v>0</v>
      </c>
      <c r="O877" s="190">
        <f>INDEX(BD_Seguimiento_OAP_2019!$AV$3:$BG$294,MATCH(Revisión_Avance_Periodo!$I877,BD_Seguimiento_OAP_2019!$L$3:$L$294,0),MATCH(Revisión_Avance_Periodo!$M877,BD_Seguimiento_OAP_2019!$AV$2:$BG$2,0))</f>
        <v>0</v>
      </c>
      <c r="P877" s="175">
        <f t="shared" si="167"/>
        <v>0</v>
      </c>
      <c r="Q877" s="182" t="str">
        <f>VLOOKUP(P877,Tabla_Indicador_Gestion4[#All],3,TRUE)</f>
        <v>Por Ejecutar</v>
      </c>
      <c r="R877" s="229">
        <f>SUBTOTAL(9,$N$866:$N877)</f>
        <v>22</v>
      </c>
      <c r="S877" s="230">
        <f>SUBTOTAL(9,$O$866:$O877)</f>
        <v>22</v>
      </c>
      <c r="T877" s="231">
        <f>IFERROR(+Revisión_Avance_Periodo!$S877/Revisión_Avance_Periodo!$R877,0)</f>
        <v>1</v>
      </c>
      <c r="U877" s="184"/>
      <c r="V877" s="185"/>
      <c r="W877" s="183"/>
      <c r="X877" s="183"/>
      <c r="Y877" s="183"/>
      <c r="Z877" s="186"/>
      <c r="AA877" s="187"/>
    </row>
    <row r="878" spans="1:27" x14ac:dyDescent="0.25">
      <c r="A878" s="88">
        <v>74</v>
      </c>
      <c r="B878" s="91" t="str">
        <f>CONCATENATE(Revisión_Avance_Periodo!$C878,";",Revisión_Avance_Periodo!$E878,";",Revisión_Avance_Periodo!$I878)</f>
        <v>OE1;PR_10;ACT_162</v>
      </c>
      <c r="C878" s="170" t="s">
        <v>9</v>
      </c>
      <c r="D878" s="171" t="str">
        <f>VLOOKUP(Revisión_Avance_Periodo!$C878,Componentes_BD!$F$1:$G$5,2,FALSE)</f>
        <v>Fortalecer la Vigilancia.</v>
      </c>
      <c r="E878" s="106" t="s">
        <v>12</v>
      </c>
      <c r="F878" s="89">
        <v>2</v>
      </c>
      <c r="G878" s="89" t="str">
        <f>VLOOKUP(Revisión_Avance_Periodo!$A878,BD_Seguimiento_OAP_2019!$A$2:$G$294,7,FALSE)</f>
        <v>PAI</v>
      </c>
      <c r="H878" s="89" t="str">
        <f>VLOOKUP(Revisión_Avance_Periodo!$A878,BD_Seguimiento_OAP_2019!$A$2:$J$294,10,FALSE)</f>
        <v>PAI_01 - Operacional</v>
      </c>
      <c r="I878" s="89" t="s">
        <v>820</v>
      </c>
      <c r="J878" s="89" t="str">
        <f>VLOOKUP(Revisión_Avance_Periodo!$I878,BD_Seguimiento_OAP_2019!$L:$M,2,FALSE)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78" s="106" t="s">
        <v>8</v>
      </c>
      <c r="L878" s="172">
        <v>4.4642857142857152E-4</v>
      </c>
      <c r="M878" s="173" t="s">
        <v>104</v>
      </c>
      <c r="N878" s="190">
        <f>INDEX(BD_Seguimiento_OAP_2019!$AH$3:$AS$294,MATCH(Revisión_Avance_Periodo!$I878,BD_Seguimiento_OAP_2019!$L$3:$L$294,0),MATCH(Revisión_Avance_Periodo!$M878,BD_Seguimiento_OAP_2019!$AH$2:$AS$2,0))</f>
        <v>116</v>
      </c>
      <c r="O878" s="190">
        <f>INDEX(BD_Seguimiento_OAP_2019!$AV$3:$BG$294,MATCH(Revisión_Avance_Periodo!$I878,BD_Seguimiento_OAP_2019!$L$3:$L$294,0),MATCH(Revisión_Avance_Periodo!$M878,BD_Seguimiento_OAP_2019!$AV$2:$BG$2,0))</f>
        <v>98</v>
      </c>
      <c r="P878" s="189">
        <f t="shared" si="159"/>
        <v>0.84482758620689657</v>
      </c>
      <c r="Q878" s="173" t="str">
        <f>VLOOKUP(P878,Tabla_Indicador_Gestion4[#All],3,TRUE)</f>
        <v>En Seguimiento</v>
      </c>
      <c r="R878" s="232">
        <f>SUBTOTAL(9,$N$878:$N878)</f>
        <v>116</v>
      </c>
      <c r="S878" s="233">
        <f>SUBTOTAL(9,$O$878:$O878)</f>
        <v>98</v>
      </c>
      <c r="T878" s="234">
        <f>IFERROR(+Revisión_Avance_Periodo!$S878/Revisión_Avance_Periodo!$R878,0)</f>
        <v>0.84482758620689657</v>
      </c>
      <c r="U878" s="191">
        <f>SUBTOTAL(9,N878:N889)</f>
        <v>876</v>
      </c>
      <c r="V878" s="192">
        <f>SUBTOTAL(9,O878:O889)</f>
        <v>787</v>
      </c>
      <c r="W878" s="176">
        <f t="shared" ref="W878" si="168">+V878/U878</f>
        <v>0.89840182648401823</v>
      </c>
      <c r="X878" s="176"/>
      <c r="Y878" s="176">
        <f>100%-Revisión_Avance_Periodo!$W878</f>
        <v>0.10159817351598177</v>
      </c>
      <c r="Z878" s="178" t="str">
        <f>VLOOKUP(W878,Tabla_Indicador_Gestion4[],3,TRUE)</f>
        <v>Gestionado</v>
      </c>
      <c r="AA878" s="179">
        <f>Revisión_Avance_Periodo!$W878*Revisión_Avance_Periodo!$L878</f>
        <v>4.0107224396607964E-4</v>
      </c>
    </row>
    <row r="879" spans="1:27" x14ac:dyDescent="0.25">
      <c r="A879" s="94">
        <v>74</v>
      </c>
      <c r="B879" s="96" t="str">
        <f>CONCATENATE(Revisión_Avance_Periodo!$C879,";",Revisión_Avance_Periodo!$E879,";",Revisión_Avance_Periodo!$I879)</f>
        <v>OE1;PR_10;ACT_162</v>
      </c>
      <c r="C879" s="180" t="s">
        <v>9</v>
      </c>
      <c r="D879" s="181" t="str">
        <f>VLOOKUP(Revisión_Avance_Periodo!$C879,Componentes_BD!$F$1:$G$5,2,FALSE)</f>
        <v>Fortalecer la Vigilancia.</v>
      </c>
      <c r="E879" s="119" t="s">
        <v>12</v>
      </c>
      <c r="F879" s="95">
        <v>2</v>
      </c>
      <c r="G879" s="95" t="str">
        <f>VLOOKUP(Revisión_Avance_Periodo!$A879,BD_Seguimiento_OAP_2019!$A$2:$G$294,7,FALSE)</f>
        <v>PAI</v>
      </c>
      <c r="H879" s="95" t="str">
        <f>VLOOKUP(Revisión_Avance_Periodo!$A879,BD_Seguimiento_OAP_2019!$A$2:$J$294,10,FALSE)</f>
        <v>PAI_01 - Operacional</v>
      </c>
      <c r="I879" s="95" t="s">
        <v>820</v>
      </c>
      <c r="J879" s="95" t="str">
        <f>VLOOKUP(Revisión_Avance_Periodo!$I879,BD_Seguimiento_OAP_2019!$L:$M,2,FALSE)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79" s="119" t="s">
        <v>8</v>
      </c>
      <c r="L879" s="172">
        <v>4.4642857142857152E-4</v>
      </c>
      <c r="M879" s="182" t="s">
        <v>105</v>
      </c>
      <c r="N879" s="190">
        <f>INDEX(BD_Seguimiento_OAP_2019!$AH$3:$AS$294,MATCH(Revisión_Avance_Periodo!$I879,BD_Seguimiento_OAP_2019!$L$3:$L$294,0),MATCH(Revisión_Avance_Periodo!$M879,BD_Seguimiento_OAP_2019!$AH$2:$AS$2,0))</f>
        <v>202</v>
      </c>
      <c r="O879" s="190">
        <f>INDEX(BD_Seguimiento_OAP_2019!$AV$3:$BG$294,MATCH(Revisión_Avance_Periodo!$I879,BD_Seguimiento_OAP_2019!$L$3:$L$294,0),MATCH(Revisión_Avance_Periodo!$M879,BD_Seguimiento_OAP_2019!$AV$2:$BG$2,0))</f>
        <v>160</v>
      </c>
      <c r="P879" s="188">
        <f t="shared" si="159"/>
        <v>0.79207920792079212</v>
      </c>
      <c r="Q879" s="182" t="str">
        <f>VLOOKUP(P879,Tabla_Indicador_Gestion4[#All],3,TRUE)</f>
        <v>En Seguimiento</v>
      </c>
      <c r="R879" s="229">
        <f>SUBTOTAL(9,$N$878:$N879)</f>
        <v>318</v>
      </c>
      <c r="S879" s="230">
        <f>SUBTOTAL(9,$O$878:$O879)</f>
        <v>258</v>
      </c>
      <c r="T879" s="231">
        <f>IFERROR(+Revisión_Avance_Periodo!$S879/Revisión_Avance_Periodo!$R879,0)</f>
        <v>0.81132075471698117</v>
      </c>
      <c r="U879" s="184"/>
      <c r="V879" s="185"/>
      <c r="W879" s="183"/>
      <c r="X879" s="183"/>
      <c r="Y879" s="183"/>
      <c r="Z879" s="186"/>
      <c r="AA879" s="187"/>
    </row>
    <row r="880" spans="1:27" x14ac:dyDescent="0.25">
      <c r="A880" s="88">
        <v>74</v>
      </c>
      <c r="B880" s="91" t="str">
        <f>CONCATENATE(Revisión_Avance_Periodo!$C880,";",Revisión_Avance_Periodo!$E880,";",Revisión_Avance_Periodo!$I880)</f>
        <v>OE1;PR_10;ACT_162</v>
      </c>
      <c r="C880" s="170" t="s">
        <v>9</v>
      </c>
      <c r="D880" s="171" t="str">
        <f>VLOOKUP(Revisión_Avance_Periodo!$C880,Componentes_BD!$F$1:$G$5,2,FALSE)</f>
        <v>Fortalecer la Vigilancia.</v>
      </c>
      <c r="E880" s="106" t="s">
        <v>12</v>
      </c>
      <c r="F880" s="89">
        <v>2</v>
      </c>
      <c r="G880" s="89" t="str">
        <f>VLOOKUP(Revisión_Avance_Periodo!$A880,BD_Seguimiento_OAP_2019!$A$2:$G$294,7,FALSE)</f>
        <v>PAI</v>
      </c>
      <c r="H880" s="89" t="str">
        <f>VLOOKUP(Revisión_Avance_Periodo!$A880,BD_Seguimiento_OAP_2019!$A$2:$J$294,10,FALSE)</f>
        <v>PAI_01 - Operacional</v>
      </c>
      <c r="I880" s="89" t="s">
        <v>820</v>
      </c>
      <c r="J880" s="89" t="str">
        <f>VLOOKUP(Revisión_Avance_Periodo!$I880,BD_Seguimiento_OAP_2019!$L:$M,2,FALSE)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0" s="106" t="s">
        <v>8</v>
      </c>
      <c r="L880" s="172">
        <v>4.4642857142857152E-4</v>
      </c>
      <c r="M880" s="173" t="s">
        <v>106</v>
      </c>
      <c r="N880" s="190">
        <f>INDEX(BD_Seguimiento_OAP_2019!$AH$3:$AS$294,MATCH(Revisión_Avance_Periodo!$I880,BD_Seguimiento_OAP_2019!$L$3:$L$294,0),MATCH(Revisión_Avance_Periodo!$M880,BD_Seguimiento_OAP_2019!$AH$2:$AS$2,0))</f>
        <v>179</v>
      </c>
      <c r="O880" s="190">
        <f>INDEX(BD_Seguimiento_OAP_2019!$AV$3:$BG$294,MATCH(Revisión_Avance_Periodo!$I880,BD_Seguimiento_OAP_2019!$L$3:$L$294,0),MATCH(Revisión_Avance_Periodo!$M880,BD_Seguimiento_OAP_2019!$AV$2:$BG$2,0))</f>
        <v>150</v>
      </c>
      <c r="P880" s="189">
        <f t="shared" si="159"/>
        <v>0.83798882681564246</v>
      </c>
      <c r="Q880" s="173" t="str">
        <f>VLOOKUP(P880,Tabla_Indicador_Gestion4[#All],3,TRUE)</f>
        <v>En Seguimiento</v>
      </c>
      <c r="R880" s="229">
        <f>SUBTOTAL(9,$N$878:$N880)</f>
        <v>497</v>
      </c>
      <c r="S880" s="230">
        <f>SUBTOTAL(9,$O$878:$O880)</f>
        <v>408</v>
      </c>
      <c r="T880" s="231">
        <f>IFERROR(+Revisión_Avance_Periodo!$S880/Revisión_Avance_Periodo!$R880,0)</f>
        <v>0.82092555331991957</v>
      </c>
      <c r="U880" s="184"/>
      <c r="V880" s="185"/>
      <c r="W880" s="183"/>
      <c r="X880" s="183"/>
      <c r="Y880" s="183"/>
      <c r="Z880" s="186"/>
      <c r="AA880" s="187"/>
    </row>
    <row r="881" spans="1:27" x14ac:dyDescent="0.25">
      <c r="A881" s="94">
        <v>74</v>
      </c>
      <c r="B881" s="96" t="str">
        <f>CONCATENATE(Revisión_Avance_Periodo!$C881,";",Revisión_Avance_Periodo!$E881,";",Revisión_Avance_Periodo!$I881)</f>
        <v>OE1;PR_10;ACT_162</v>
      </c>
      <c r="C881" s="180" t="s">
        <v>9</v>
      </c>
      <c r="D881" s="181" t="str">
        <f>VLOOKUP(Revisión_Avance_Periodo!$C881,Componentes_BD!$F$1:$G$5,2,FALSE)</f>
        <v>Fortalecer la Vigilancia.</v>
      </c>
      <c r="E881" s="119" t="s">
        <v>12</v>
      </c>
      <c r="F881" s="95">
        <v>2</v>
      </c>
      <c r="G881" s="95" t="str">
        <f>VLOOKUP(Revisión_Avance_Periodo!$A881,BD_Seguimiento_OAP_2019!$A$2:$G$294,7,FALSE)</f>
        <v>PAI</v>
      </c>
      <c r="H881" s="95" t="str">
        <f>VLOOKUP(Revisión_Avance_Periodo!$A881,BD_Seguimiento_OAP_2019!$A$2:$J$294,10,FALSE)</f>
        <v>PAI_01 - Operacional</v>
      </c>
      <c r="I881" s="95" t="s">
        <v>820</v>
      </c>
      <c r="J881" s="95" t="str">
        <f>VLOOKUP(Revisión_Avance_Periodo!$I881,BD_Seguimiento_OAP_2019!$L:$M,2,FALSE)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1" s="119" t="s">
        <v>8</v>
      </c>
      <c r="L881" s="172">
        <v>4.4642857142857152E-4</v>
      </c>
      <c r="M881" s="182" t="s">
        <v>107</v>
      </c>
      <c r="N881" s="190">
        <f>INDEX(BD_Seguimiento_OAP_2019!$AH$3:$AS$294,MATCH(Revisión_Avance_Periodo!$I881,BD_Seguimiento_OAP_2019!$L$3:$L$294,0),MATCH(Revisión_Avance_Periodo!$M881,BD_Seguimiento_OAP_2019!$AH$2:$AS$2,0))</f>
        <v>191</v>
      </c>
      <c r="O881" s="190">
        <f>INDEX(BD_Seguimiento_OAP_2019!$AV$3:$BG$294,MATCH(Revisión_Avance_Periodo!$I881,BD_Seguimiento_OAP_2019!$L$3:$L$294,0),MATCH(Revisión_Avance_Periodo!$M881,BD_Seguimiento_OAP_2019!$AV$2:$BG$2,0))</f>
        <v>191</v>
      </c>
      <c r="P881" s="188">
        <f t="shared" si="159"/>
        <v>1</v>
      </c>
      <c r="Q881" s="182" t="str">
        <f>VLOOKUP(P881,Tabla_Indicador_Gestion4[#All],3,TRUE)</f>
        <v>Culminada</v>
      </c>
      <c r="R881" s="229">
        <f>SUBTOTAL(9,$N$878:$N881)</f>
        <v>688</v>
      </c>
      <c r="S881" s="230">
        <f>SUBTOTAL(9,$O$878:$O881)</f>
        <v>599</v>
      </c>
      <c r="T881" s="231">
        <f>IFERROR(+Revisión_Avance_Periodo!$S881/Revisión_Avance_Periodo!$R881,0)</f>
        <v>0.87063953488372092</v>
      </c>
      <c r="U881" s="184"/>
      <c r="V881" s="185"/>
      <c r="W881" s="183"/>
      <c r="X881" s="183"/>
      <c r="Y881" s="183"/>
      <c r="Z881" s="186"/>
      <c r="AA881" s="187"/>
    </row>
    <row r="882" spans="1:27" x14ac:dyDescent="0.25">
      <c r="A882" s="88">
        <v>74</v>
      </c>
      <c r="B882" s="91" t="str">
        <f>CONCATENATE(Revisión_Avance_Periodo!$C882,";",Revisión_Avance_Periodo!$E882,";",Revisión_Avance_Periodo!$I882)</f>
        <v>OE1;PR_10;ACT_162</v>
      </c>
      <c r="C882" s="170" t="s">
        <v>9</v>
      </c>
      <c r="D882" s="171" t="str">
        <f>VLOOKUP(Revisión_Avance_Periodo!$C882,Componentes_BD!$F$1:$G$5,2,FALSE)</f>
        <v>Fortalecer la Vigilancia.</v>
      </c>
      <c r="E882" s="106" t="s">
        <v>12</v>
      </c>
      <c r="F882" s="89">
        <v>2</v>
      </c>
      <c r="G882" s="89" t="str">
        <f>VLOOKUP(Revisión_Avance_Periodo!$A882,BD_Seguimiento_OAP_2019!$A$2:$G$294,7,FALSE)</f>
        <v>PAI</v>
      </c>
      <c r="H882" s="89" t="str">
        <f>VLOOKUP(Revisión_Avance_Periodo!$A882,BD_Seguimiento_OAP_2019!$A$2:$J$294,10,FALSE)</f>
        <v>PAI_01 - Operacional</v>
      </c>
      <c r="I882" s="89" t="s">
        <v>820</v>
      </c>
      <c r="J882" s="89" t="str">
        <f>VLOOKUP(Revisión_Avance_Periodo!$I882,BD_Seguimiento_OAP_2019!$L:$M,2,FALSE)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2" s="106" t="s">
        <v>8</v>
      </c>
      <c r="L882" s="172">
        <v>4.4642857142857152E-4</v>
      </c>
      <c r="M882" s="173" t="s">
        <v>108</v>
      </c>
      <c r="N882" s="190">
        <f>INDEX(BD_Seguimiento_OAP_2019!$AH$3:$AS$294,MATCH(Revisión_Avance_Periodo!$I882,BD_Seguimiento_OAP_2019!$L$3:$L$294,0),MATCH(Revisión_Avance_Periodo!$M882,BD_Seguimiento_OAP_2019!$AH$2:$AS$2,0))</f>
        <v>0</v>
      </c>
      <c r="O882" s="190">
        <f>INDEX(BD_Seguimiento_OAP_2019!$AV$3:$BG$294,MATCH(Revisión_Avance_Periodo!$I882,BD_Seguimiento_OAP_2019!$L$3:$L$294,0),MATCH(Revisión_Avance_Periodo!$M882,BD_Seguimiento_OAP_2019!$AV$2:$BG$2,0))</f>
        <v>0</v>
      </c>
      <c r="P882" s="175">
        <f>IFERROR((O882/N882),0)</f>
        <v>0</v>
      </c>
      <c r="Q882" s="173" t="str">
        <f>VLOOKUP(P882,Tabla_Indicador_Gestion4[#All],3,TRUE)</f>
        <v>Por Ejecutar</v>
      </c>
      <c r="R882" s="229">
        <f>SUBTOTAL(9,$N$878:$N882)</f>
        <v>688</v>
      </c>
      <c r="S882" s="230">
        <f>SUBTOTAL(9,$O$878:$O882)</f>
        <v>599</v>
      </c>
      <c r="T882" s="231">
        <f>IFERROR(+Revisión_Avance_Periodo!$S882/Revisión_Avance_Periodo!$R882,0)</f>
        <v>0.87063953488372092</v>
      </c>
      <c r="U882" s="184"/>
      <c r="V882" s="185"/>
      <c r="W882" s="183"/>
      <c r="X882" s="183"/>
      <c r="Y882" s="183"/>
      <c r="Z882" s="186"/>
      <c r="AA882" s="187"/>
    </row>
    <row r="883" spans="1:27" x14ac:dyDescent="0.25">
      <c r="A883" s="94">
        <v>74</v>
      </c>
      <c r="B883" s="96" t="str">
        <f>CONCATENATE(Revisión_Avance_Periodo!$C883,";",Revisión_Avance_Periodo!$E883,";",Revisión_Avance_Periodo!$I883)</f>
        <v>OE1;PR_10;ACT_162</v>
      </c>
      <c r="C883" s="180" t="s">
        <v>9</v>
      </c>
      <c r="D883" s="181" t="str">
        <f>VLOOKUP(Revisión_Avance_Periodo!$C883,Componentes_BD!$F$1:$G$5,2,FALSE)</f>
        <v>Fortalecer la Vigilancia.</v>
      </c>
      <c r="E883" s="119" t="s">
        <v>12</v>
      </c>
      <c r="F883" s="95">
        <v>2</v>
      </c>
      <c r="G883" s="95" t="str">
        <f>VLOOKUP(Revisión_Avance_Periodo!$A883,BD_Seguimiento_OAP_2019!$A$2:$G$294,7,FALSE)</f>
        <v>PAI</v>
      </c>
      <c r="H883" s="95" t="str">
        <f>VLOOKUP(Revisión_Avance_Periodo!$A883,BD_Seguimiento_OAP_2019!$A$2:$J$294,10,FALSE)</f>
        <v>PAI_01 - Operacional</v>
      </c>
      <c r="I883" s="95" t="s">
        <v>820</v>
      </c>
      <c r="J883" s="95" t="str">
        <f>VLOOKUP(Revisión_Avance_Periodo!$I883,BD_Seguimiento_OAP_2019!$L:$M,2,FALSE)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3" s="119" t="s">
        <v>8</v>
      </c>
      <c r="L883" s="172">
        <v>4.4642857142857152E-4</v>
      </c>
      <c r="M883" s="182" t="s">
        <v>109</v>
      </c>
      <c r="N883" s="190">
        <f>INDEX(BD_Seguimiento_OAP_2019!$AH$3:$AS$294,MATCH(Revisión_Avance_Periodo!$I883,BD_Seguimiento_OAP_2019!$L$3:$L$294,0),MATCH(Revisión_Avance_Periodo!$M883,BD_Seguimiento_OAP_2019!$AH$2:$AS$2,0))</f>
        <v>188</v>
      </c>
      <c r="O883" s="190">
        <f>INDEX(BD_Seguimiento_OAP_2019!$AV$3:$BG$294,MATCH(Revisión_Avance_Periodo!$I883,BD_Seguimiento_OAP_2019!$L$3:$L$294,0),MATCH(Revisión_Avance_Periodo!$M883,BD_Seguimiento_OAP_2019!$AV$2:$BG$2,0))</f>
        <v>188</v>
      </c>
      <c r="P883" s="188">
        <f t="shared" si="159"/>
        <v>1</v>
      </c>
      <c r="Q883" s="182" t="str">
        <f>VLOOKUP(P883,Tabla_Indicador_Gestion4[#All],3,TRUE)</f>
        <v>Culminada</v>
      </c>
      <c r="R883" s="229">
        <f>SUBTOTAL(9,$N$878:$N883)</f>
        <v>876</v>
      </c>
      <c r="S883" s="230">
        <f>SUBTOTAL(9,$O$878:$O883)</f>
        <v>787</v>
      </c>
      <c r="T883" s="231">
        <f>IFERROR(+Revisión_Avance_Periodo!$S883/Revisión_Avance_Periodo!$R883,0)</f>
        <v>0.89840182648401823</v>
      </c>
      <c r="U883" s="184"/>
      <c r="V883" s="185"/>
      <c r="W883" s="183"/>
      <c r="X883" s="183"/>
      <c r="Y883" s="183"/>
      <c r="Z883" s="186"/>
      <c r="AA883" s="187"/>
    </row>
    <row r="884" spans="1:27" x14ac:dyDescent="0.25">
      <c r="A884" s="88">
        <v>74</v>
      </c>
      <c r="B884" s="91" t="str">
        <f>CONCATENATE(Revisión_Avance_Periodo!$C884,";",Revisión_Avance_Periodo!$E884,";",Revisión_Avance_Periodo!$I884)</f>
        <v>OE1;PR_10;ACT_162</v>
      </c>
      <c r="C884" s="170" t="s">
        <v>9</v>
      </c>
      <c r="D884" s="171" t="str">
        <f>VLOOKUP(Revisión_Avance_Periodo!$C884,Componentes_BD!$F$1:$G$5,2,FALSE)</f>
        <v>Fortalecer la Vigilancia.</v>
      </c>
      <c r="E884" s="106" t="s">
        <v>12</v>
      </c>
      <c r="F884" s="89">
        <v>2</v>
      </c>
      <c r="G884" s="89" t="str">
        <f>VLOOKUP(Revisión_Avance_Periodo!$A884,BD_Seguimiento_OAP_2019!$A$2:$G$294,7,FALSE)</f>
        <v>PAI</v>
      </c>
      <c r="H884" s="89" t="str">
        <f>VLOOKUP(Revisión_Avance_Periodo!$A884,BD_Seguimiento_OAP_2019!$A$2:$J$294,10,FALSE)</f>
        <v>PAI_01 - Operacional</v>
      </c>
      <c r="I884" s="89" t="s">
        <v>820</v>
      </c>
      <c r="J884" s="89" t="str">
        <f>VLOOKUP(Revisión_Avance_Periodo!$I884,BD_Seguimiento_OAP_2019!$L:$M,2,FALSE)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4" s="106" t="s">
        <v>8</v>
      </c>
      <c r="L884" s="172">
        <v>4.4642857142857152E-4</v>
      </c>
      <c r="M884" s="173" t="s">
        <v>110</v>
      </c>
      <c r="N884" s="190">
        <f>INDEX(BD_Seguimiento_OAP_2019!$AH$3:$AS$294,MATCH(Revisión_Avance_Periodo!$I884,BD_Seguimiento_OAP_2019!$L$3:$L$294,0),MATCH(Revisión_Avance_Periodo!$M884,BD_Seguimiento_OAP_2019!$AH$2:$AS$2,0))</f>
        <v>0</v>
      </c>
      <c r="O884" s="190">
        <f>INDEX(BD_Seguimiento_OAP_2019!$AV$3:$BG$294,MATCH(Revisión_Avance_Periodo!$I884,BD_Seguimiento_OAP_2019!$L$3:$L$294,0),MATCH(Revisión_Avance_Periodo!$M884,BD_Seguimiento_OAP_2019!$AV$2:$BG$2,0))</f>
        <v>0</v>
      </c>
      <c r="P884" s="175">
        <f t="shared" ref="P884:P893" si="169">IFERROR((O884/N884),0)</f>
        <v>0</v>
      </c>
      <c r="Q884" s="173" t="str">
        <f>VLOOKUP(P884,Tabla_Indicador_Gestion4[#All],3,TRUE)</f>
        <v>Por Ejecutar</v>
      </c>
      <c r="R884" s="229">
        <f>SUBTOTAL(9,$N$878:$N884)</f>
        <v>876</v>
      </c>
      <c r="S884" s="230">
        <f>SUBTOTAL(9,$O$878:$O884)</f>
        <v>787</v>
      </c>
      <c r="T884" s="231">
        <f>IFERROR(+Revisión_Avance_Periodo!$S884/Revisión_Avance_Periodo!$R884,0)</f>
        <v>0.89840182648401823</v>
      </c>
      <c r="U884" s="184"/>
      <c r="V884" s="185"/>
      <c r="W884" s="183"/>
      <c r="X884" s="183"/>
      <c r="Y884" s="183"/>
      <c r="Z884" s="186"/>
      <c r="AA884" s="187"/>
    </row>
    <row r="885" spans="1:27" x14ac:dyDescent="0.25">
      <c r="A885" s="94">
        <v>74</v>
      </c>
      <c r="B885" s="96" t="str">
        <f>CONCATENATE(Revisión_Avance_Periodo!$C885,";",Revisión_Avance_Periodo!$E885,";",Revisión_Avance_Periodo!$I885)</f>
        <v>OE1;PR_10;ACT_162</v>
      </c>
      <c r="C885" s="180" t="s">
        <v>9</v>
      </c>
      <c r="D885" s="181" t="str">
        <f>VLOOKUP(Revisión_Avance_Periodo!$C885,Componentes_BD!$F$1:$G$5,2,FALSE)</f>
        <v>Fortalecer la Vigilancia.</v>
      </c>
      <c r="E885" s="119" t="s">
        <v>12</v>
      </c>
      <c r="F885" s="95">
        <v>2</v>
      </c>
      <c r="G885" s="95" t="str">
        <f>VLOOKUP(Revisión_Avance_Periodo!$A885,BD_Seguimiento_OAP_2019!$A$2:$G$294,7,FALSE)</f>
        <v>PAI</v>
      </c>
      <c r="H885" s="95" t="str">
        <f>VLOOKUP(Revisión_Avance_Periodo!$A885,BD_Seguimiento_OAP_2019!$A$2:$J$294,10,FALSE)</f>
        <v>PAI_01 - Operacional</v>
      </c>
      <c r="I885" s="95" t="s">
        <v>820</v>
      </c>
      <c r="J885" s="95" t="str">
        <f>VLOOKUP(Revisión_Avance_Periodo!$I885,BD_Seguimiento_OAP_2019!$L:$M,2,FALSE)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5" s="119" t="s">
        <v>8</v>
      </c>
      <c r="L885" s="172">
        <v>4.4642857142857152E-4</v>
      </c>
      <c r="M885" s="182" t="s">
        <v>111</v>
      </c>
      <c r="N885" s="190">
        <f>INDEX(BD_Seguimiento_OAP_2019!$AH$3:$AS$294,MATCH(Revisión_Avance_Periodo!$I885,BD_Seguimiento_OAP_2019!$L$3:$L$294,0),MATCH(Revisión_Avance_Periodo!$M885,BD_Seguimiento_OAP_2019!$AH$2:$AS$2,0))</f>
        <v>0</v>
      </c>
      <c r="O885" s="190">
        <f>INDEX(BD_Seguimiento_OAP_2019!$AV$3:$BG$294,MATCH(Revisión_Avance_Periodo!$I885,BD_Seguimiento_OAP_2019!$L$3:$L$294,0),MATCH(Revisión_Avance_Periodo!$M885,BD_Seguimiento_OAP_2019!$AV$2:$BG$2,0))</f>
        <v>0</v>
      </c>
      <c r="P885" s="175">
        <f t="shared" si="169"/>
        <v>0</v>
      </c>
      <c r="Q885" s="182" t="str">
        <f>VLOOKUP(P885,Tabla_Indicador_Gestion4[#All],3,TRUE)</f>
        <v>Por Ejecutar</v>
      </c>
      <c r="R885" s="229">
        <f>SUBTOTAL(9,$N$878:$N885)</f>
        <v>876</v>
      </c>
      <c r="S885" s="230">
        <f>SUBTOTAL(9,$O$878:$O885)</f>
        <v>787</v>
      </c>
      <c r="T885" s="231">
        <f>IFERROR(+Revisión_Avance_Periodo!$S885/Revisión_Avance_Periodo!$R885,0)</f>
        <v>0.89840182648401823</v>
      </c>
      <c r="U885" s="184"/>
      <c r="V885" s="185"/>
      <c r="W885" s="183"/>
      <c r="X885" s="183"/>
      <c r="Y885" s="183"/>
      <c r="Z885" s="186"/>
      <c r="AA885" s="187"/>
    </row>
    <row r="886" spans="1:27" x14ac:dyDescent="0.25">
      <c r="A886" s="88">
        <v>74</v>
      </c>
      <c r="B886" s="91" t="str">
        <f>CONCATENATE(Revisión_Avance_Periodo!$C886,";",Revisión_Avance_Periodo!$E886,";",Revisión_Avance_Periodo!$I886)</f>
        <v>OE1;PR_10;ACT_162</v>
      </c>
      <c r="C886" s="170" t="s">
        <v>9</v>
      </c>
      <c r="D886" s="171" t="str">
        <f>VLOOKUP(Revisión_Avance_Periodo!$C886,Componentes_BD!$F$1:$G$5,2,FALSE)</f>
        <v>Fortalecer la Vigilancia.</v>
      </c>
      <c r="E886" s="106" t="s">
        <v>12</v>
      </c>
      <c r="F886" s="89">
        <v>2</v>
      </c>
      <c r="G886" s="89" t="str">
        <f>VLOOKUP(Revisión_Avance_Periodo!$A886,BD_Seguimiento_OAP_2019!$A$2:$G$294,7,FALSE)</f>
        <v>PAI</v>
      </c>
      <c r="H886" s="89" t="str">
        <f>VLOOKUP(Revisión_Avance_Periodo!$A886,BD_Seguimiento_OAP_2019!$A$2:$J$294,10,FALSE)</f>
        <v>PAI_01 - Operacional</v>
      </c>
      <c r="I886" s="89" t="s">
        <v>820</v>
      </c>
      <c r="J886" s="89" t="str">
        <f>VLOOKUP(Revisión_Avance_Periodo!$I886,BD_Seguimiento_OAP_2019!$L:$M,2,FALSE)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6" s="106" t="s">
        <v>8</v>
      </c>
      <c r="L886" s="172">
        <v>4.4642857142857152E-4</v>
      </c>
      <c r="M886" s="173" t="s">
        <v>112</v>
      </c>
      <c r="N886" s="190">
        <f>INDEX(BD_Seguimiento_OAP_2019!$AH$3:$AS$294,MATCH(Revisión_Avance_Periodo!$I886,BD_Seguimiento_OAP_2019!$L$3:$L$294,0),MATCH(Revisión_Avance_Periodo!$M886,BD_Seguimiento_OAP_2019!$AH$2:$AS$2,0))</f>
        <v>0</v>
      </c>
      <c r="O886" s="190">
        <f>INDEX(BD_Seguimiento_OAP_2019!$AV$3:$BG$294,MATCH(Revisión_Avance_Periodo!$I886,BD_Seguimiento_OAP_2019!$L$3:$L$294,0),MATCH(Revisión_Avance_Periodo!$M886,BD_Seguimiento_OAP_2019!$AV$2:$BG$2,0))</f>
        <v>0</v>
      </c>
      <c r="P886" s="175">
        <f t="shared" si="169"/>
        <v>0</v>
      </c>
      <c r="Q886" s="173" t="str">
        <f>VLOOKUP(P886,Tabla_Indicador_Gestion4[#All],3,TRUE)</f>
        <v>Por Ejecutar</v>
      </c>
      <c r="R886" s="229">
        <f>SUBTOTAL(9,$N$878:$N886)</f>
        <v>876</v>
      </c>
      <c r="S886" s="230">
        <f>SUBTOTAL(9,$O$878:$O886)</f>
        <v>787</v>
      </c>
      <c r="T886" s="231">
        <f>IFERROR(+Revisión_Avance_Periodo!$S886/Revisión_Avance_Periodo!$R886,0)</f>
        <v>0.89840182648401823</v>
      </c>
      <c r="U886" s="184"/>
      <c r="V886" s="185"/>
      <c r="W886" s="183"/>
      <c r="X886" s="183"/>
      <c r="Y886" s="183"/>
      <c r="Z886" s="186"/>
      <c r="AA886" s="187"/>
    </row>
    <row r="887" spans="1:27" x14ac:dyDescent="0.25">
      <c r="A887" s="94">
        <v>74</v>
      </c>
      <c r="B887" s="96" t="str">
        <f>CONCATENATE(Revisión_Avance_Periodo!$C887,";",Revisión_Avance_Periodo!$E887,";",Revisión_Avance_Periodo!$I887)</f>
        <v>OE1;PR_10;ACT_162</v>
      </c>
      <c r="C887" s="180" t="s">
        <v>9</v>
      </c>
      <c r="D887" s="181" t="str">
        <f>VLOOKUP(Revisión_Avance_Periodo!$C887,Componentes_BD!$F$1:$G$5,2,FALSE)</f>
        <v>Fortalecer la Vigilancia.</v>
      </c>
      <c r="E887" s="119" t="s">
        <v>12</v>
      </c>
      <c r="F887" s="95">
        <v>2</v>
      </c>
      <c r="G887" s="95" t="str">
        <f>VLOOKUP(Revisión_Avance_Periodo!$A887,BD_Seguimiento_OAP_2019!$A$2:$G$294,7,FALSE)</f>
        <v>PAI</v>
      </c>
      <c r="H887" s="95" t="str">
        <f>VLOOKUP(Revisión_Avance_Periodo!$A887,BD_Seguimiento_OAP_2019!$A$2:$J$294,10,FALSE)</f>
        <v>PAI_01 - Operacional</v>
      </c>
      <c r="I887" s="95" t="s">
        <v>820</v>
      </c>
      <c r="J887" s="95" t="str">
        <f>VLOOKUP(Revisión_Avance_Periodo!$I887,BD_Seguimiento_OAP_2019!$L:$M,2,FALSE)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7" s="119" t="s">
        <v>8</v>
      </c>
      <c r="L887" s="172">
        <v>4.4642857142857152E-4</v>
      </c>
      <c r="M887" s="182" t="s">
        <v>113</v>
      </c>
      <c r="N887" s="190">
        <f>INDEX(BD_Seguimiento_OAP_2019!$AH$3:$AS$294,MATCH(Revisión_Avance_Periodo!$I887,BD_Seguimiento_OAP_2019!$L$3:$L$294,0),MATCH(Revisión_Avance_Periodo!$M887,BD_Seguimiento_OAP_2019!$AH$2:$AS$2,0))</f>
        <v>0</v>
      </c>
      <c r="O887" s="190">
        <f>INDEX(BD_Seguimiento_OAP_2019!$AV$3:$BG$294,MATCH(Revisión_Avance_Periodo!$I887,BD_Seguimiento_OAP_2019!$L$3:$L$294,0),MATCH(Revisión_Avance_Periodo!$M887,BD_Seguimiento_OAP_2019!$AV$2:$BG$2,0))</f>
        <v>0</v>
      </c>
      <c r="P887" s="175">
        <f t="shared" si="169"/>
        <v>0</v>
      </c>
      <c r="Q887" s="182" t="str">
        <f>VLOOKUP(P887,Tabla_Indicador_Gestion4[#All],3,TRUE)</f>
        <v>Por Ejecutar</v>
      </c>
      <c r="R887" s="229">
        <f>SUBTOTAL(9,$N$878:$N887)</f>
        <v>876</v>
      </c>
      <c r="S887" s="230">
        <f>SUBTOTAL(9,$O$878:$O887)</f>
        <v>787</v>
      </c>
      <c r="T887" s="231">
        <f>IFERROR(+Revisión_Avance_Periodo!$S887/Revisión_Avance_Periodo!$R887,0)</f>
        <v>0.89840182648401823</v>
      </c>
      <c r="U887" s="184"/>
      <c r="V887" s="185"/>
      <c r="W887" s="183"/>
      <c r="X887" s="183"/>
      <c r="Y887" s="183"/>
      <c r="Z887" s="186"/>
      <c r="AA887" s="187"/>
    </row>
    <row r="888" spans="1:27" x14ac:dyDescent="0.25">
      <c r="A888" s="88">
        <v>74</v>
      </c>
      <c r="B888" s="91" t="str">
        <f>CONCATENATE(Revisión_Avance_Periodo!$C888,";",Revisión_Avance_Periodo!$E888,";",Revisión_Avance_Periodo!$I888)</f>
        <v>OE1;PR_10;ACT_162</v>
      </c>
      <c r="C888" s="170" t="s">
        <v>9</v>
      </c>
      <c r="D888" s="171" t="str">
        <f>VLOOKUP(Revisión_Avance_Periodo!$C888,Componentes_BD!$F$1:$G$5,2,FALSE)</f>
        <v>Fortalecer la Vigilancia.</v>
      </c>
      <c r="E888" s="106" t="s">
        <v>12</v>
      </c>
      <c r="F888" s="89">
        <v>2</v>
      </c>
      <c r="G888" s="89" t="str">
        <f>VLOOKUP(Revisión_Avance_Periodo!$A888,BD_Seguimiento_OAP_2019!$A$2:$G$294,7,FALSE)</f>
        <v>PAI</v>
      </c>
      <c r="H888" s="89" t="str">
        <f>VLOOKUP(Revisión_Avance_Periodo!$A888,BD_Seguimiento_OAP_2019!$A$2:$J$294,10,FALSE)</f>
        <v>PAI_01 - Operacional</v>
      </c>
      <c r="I888" s="89" t="s">
        <v>820</v>
      </c>
      <c r="J888" s="89" t="str">
        <f>VLOOKUP(Revisión_Avance_Periodo!$I888,BD_Seguimiento_OAP_2019!$L:$M,2,FALSE)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8" s="106" t="s">
        <v>8</v>
      </c>
      <c r="L888" s="172">
        <v>4.4642857142857152E-4</v>
      </c>
      <c r="M888" s="173" t="s">
        <v>114</v>
      </c>
      <c r="N888" s="190">
        <f>INDEX(BD_Seguimiento_OAP_2019!$AH$3:$AS$294,MATCH(Revisión_Avance_Periodo!$I888,BD_Seguimiento_OAP_2019!$L$3:$L$294,0),MATCH(Revisión_Avance_Periodo!$M888,BD_Seguimiento_OAP_2019!$AH$2:$AS$2,0))</f>
        <v>0</v>
      </c>
      <c r="O888" s="190">
        <f>INDEX(BD_Seguimiento_OAP_2019!$AV$3:$BG$294,MATCH(Revisión_Avance_Periodo!$I888,BD_Seguimiento_OAP_2019!$L$3:$L$294,0),MATCH(Revisión_Avance_Periodo!$M888,BD_Seguimiento_OAP_2019!$AV$2:$BG$2,0))</f>
        <v>0</v>
      </c>
      <c r="P888" s="175">
        <f t="shared" si="169"/>
        <v>0</v>
      </c>
      <c r="Q888" s="173" t="str">
        <f>VLOOKUP(P888,Tabla_Indicador_Gestion4[#All],3,TRUE)</f>
        <v>Por Ejecutar</v>
      </c>
      <c r="R888" s="229">
        <f>SUBTOTAL(9,$N$878:$N888)</f>
        <v>876</v>
      </c>
      <c r="S888" s="230">
        <f>SUBTOTAL(9,$O$878:$O888)</f>
        <v>787</v>
      </c>
      <c r="T888" s="231">
        <f>IFERROR(+Revisión_Avance_Periodo!$S888/Revisión_Avance_Periodo!$R888,0)</f>
        <v>0.89840182648401823</v>
      </c>
      <c r="U888" s="184"/>
      <c r="V888" s="185"/>
      <c r="W888" s="183"/>
      <c r="X888" s="183"/>
      <c r="Y888" s="183"/>
      <c r="Z888" s="186"/>
      <c r="AA888" s="187"/>
    </row>
    <row r="889" spans="1:27" ht="15.75" thickBot="1" x14ac:dyDescent="0.3">
      <c r="A889" s="94">
        <v>74</v>
      </c>
      <c r="B889" s="96" t="str">
        <f>CONCATENATE(Revisión_Avance_Periodo!$C889,";",Revisión_Avance_Periodo!$E889,";",Revisión_Avance_Periodo!$I889)</f>
        <v>OE1;PR_10;ACT_162</v>
      </c>
      <c r="C889" s="180" t="s">
        <v>9</v>
      </c>
      <c r="D889" s="181" t="str">
        <f>VLOOKUP(Revisión_Avance_Periodo!$C889,Componentes_BD!$F$1:$G$5,2,FALSE)</f>
        <v>Fortalecer la Vigilancia.</v>
      </c>
      <c r="E889" s="119" t="s">
        <v>12</v>
      </c>
      <c r="F889" s="95">
        <v>2</v>
      </c>
      <c r="G889" s="95" t="str">
        <f>VLOOKUP(Revisión_Avance_Periodo!$A889,BD_Seguimiento_OAP_2019!$A$2:$G$294,7,FALSE)</f>
        <v>PAI</v>
      </c>
      <c r="H889" s="95" t="str">
        <f>VLOOKUP(Revisión_Avance_Periodo!$A889,BD_Seguimiento_OAP_2019!$A$2:$J$294,10,FALSE)</f>
        <v>PAI_01 - Operacional</v>
      </c>
      <c r="I889" s="95" t="s">
        <v>820</v>
      </c>
      <c r="J889" s="95" t="str">
        <f>VLOOKUP(Revisión_Avance_Periodo!$I889,BD_Seguimiento_OAP_2019!$L:$M,2,FALSE)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889" s="119" t="s">
        <v>8</v>
      </c>
      <c r="L889" s="172">
        <v>4.4642857142857152E-4</v>
      </c>
      <c r="M889" s="182" t="s">
        <v>115</v>
      </c>
      <c r="N889" s="190">
        <f>INDEX(BD_Seguimiento_OAP_2019!$AH$3:$AS$294,MATCH(Revisión_Avance_Periodo!$I889,BD_Seguimiento_OAP_2019!$L$3:$L$294,0),MATCH(Revisión_Avance_Periodo!$M889,BD_Seguimiento_OAP_2019!$AH$2:$AS$2,0))</f>
        <v>0</v>
      </c>
      <c r="O889" s="190">
        <f>INDEX(BD_Seguimiento_OAP_2019!$AV$3:$BG$294,MATCH(Revisión_Avance_Periodo!$I889,BD_Seguimiento_OAP_2019!$L$3:$L$294,0),MATCH(Revisión_Avance_Periodo!$M889,BD_Seguimiento_OAP_2019!$AV$2:$BG$2,0))</f>
        <v>0</v>
      </c>
      <c r="P889" s="175">
        <f t="shared" si="169"/>
        <v>0</v>
      </c>
      <c r="Q889" s="182" t="str">
        <f>VLOOKUP(P889,Tabla_Indicador_Gestion4[#All],3,TRUE)</f>
        <v>Por Ejecutar</v>
      </c>
      <c r="R889" s="229">
        <f>SUBTOTAL(9,$N$878:$N889)</f>
        <v>876</v>
      </c>
      <c r="S889" s="230">
        <f>SUBTOTAL(9,$O$878:$O889)</f>
        <v>787</v>
      </c>
      <c r="T889" s="231">
        <f>IFERROR(+Revisión_Avance_Periodo!$S889/Revisión_Avance_Periodo!$R889,0)</f>
        <v>0.89840182648401823</v>
      </c>
      <c r="U889" s="184"/>
      <c r="V889" s="185"/>
      <c r="W889" s="183"/>
      <c r="X889" s="183"/>
      <c r="Y889" s="183"/>
      <c r="Z889" s="186"/>
      <c r="AA889" s="187"/>
    </row>
    <row r="890" spans="1:27" x14ac:dyDescent="0.25">
      <c r="A890" s="88">
        <v>75</v>
      </c>
      <c r="B890" s="91" t="str">
        <f>CONCATENATE(Revisión_Avance_Periodo!$C890,";",Revisión_Avance_Periodo!$E890,";",Revisión_Avance_Periodo!$I890)</f>
        <v>OE1;PR_10;ACT_157</v>
      </c>
      <c r="C890" s="170" t="s">
        <v>9</v>
      </c>
      <c r="D890" s="171" t="str">
        <f>VLOOKUP(Revisión_Avance_Periodo!$C890,Componentes_BD!$F$1:$G$5,2,FALSE)</f>
        <v>Fortalecer la Vigilancia.</v>
      </c>
      <c r="E890" s="106" t="s">
        <v>12</v>
      </c>
      <c r="F890" s="89">
        <v>2</v>
      </c>
      <c r="G890" s="89" t="str">
        <f>VLOOKUP(Revisión_Avance_Periodo!$A890,BD_Seguimiento_OAP_2019!$A$2:$G$294,7,FALSE)</f>
        <v>PAI</v>
      </c>
      <c r="H890" s="89" t="str">
        <f>VLOOKUP(Revisión_Avance_Periodo!$A890,BD_Seguimiento_OAP_2019!$A$2:$J$294,10,FALSE)</f>
        <v>PAI_01 - Operacional</v>
      </c>
      <c r="I890" s="89" t="s">
        <v>826</v>
      </c>
      <c r="J890" s="89" t="str">
        <f>VLOOKUP(Revisión_Avance_Periodo!$I890,BD_Seguimiento_OAP_2019!$L:$M,2,FALSE)</f>
        <v>Fallar investigaciones administrativas en el término legal.</v>
      </c>
      <c r="K890" s="106" t="s">
        <v>57</v>
      </c>
      <c r="L890" s="172">
        <v>4.4642857142857152E-4</v>
      </c>
      <c r="M890" s="173" t="s">
        <v>104</v>
      </c>
      <c r="N890" s="190">
        <f>INDEX(BD_Seguimiento_OAP_2019!$AH$3:$AS$294,MATCH(Revisión_Avance_Periodo!$I890,BD_Seguimiento_OAP_2019!$L$3:$L$294,0),MATCH(Revisión_Avance_Periodo!$M890,BD_Seguimiento_OAP_2019!$AH$2:$AS$2,0))</f>
        <v>0</v>
      </c>
      <c r="O890" s="190">
        <f>INDEX(BD_Seguimiento_OAP_2019!$AV$3:$BG$294,MATCH(Revisión_Avance_Periodo!$I890,BD_Seguimiento_OAP_2019!$L$3:$L$294,0),MATCH(Revisión_Avance_Periodo!$M890,BD_Seguimiento_OAP_2019!$AV$2:$BG$2,0))</f>
        <v>0</v>
      </c>
      <c r="P890" s="175">
        <f t="shared" si="169"/>
        <v>0</v>
      </c>
      <c r="Q890" s="173" t="str">
        <f>VLOOKUP(P890,Tabla_Indicador_Gestion4[#All],3,TRUE)</f>
        <v>Por Ejecutar</v>
      </c>
      <c r="R890" s="232">
        <f>SUBTOTAL(9,$N$890:$N890)</f>
        <v>0</v>
      </c>
      <c r="S890" s="233">
        <f>SUBTOTAL(9,$O$890:$O890)</f>
        <v>0</v>
      </c>
      <c r="T890" s="234">
        <f>IFERROR(+Revisión_Avance_Periodo!$S890/Revisión_Avance_Periodo!$R890,0)</f>
        <v>0</v>
      </c>
      <c r="U890" s="191">
        <f>SUBTOTAL(9,N890:N901)</f>
        <v>281</v>
      </c>
      <c r="V890" s="192">
        <f>SUBTOTAL(9,O890:O901)</f>
        <v>281</v>
      </c>
      <c r="W890" s="176">
        <f t="shared" ref="W890" si="170">+V890/U890</f>
        <v>1</v>
      </c>
      <c r="X890" s="176"/>
      <c r="Y890" s="176">
        <f>100%-Revisión_Avance_Periodo!$W890</f>
        <v>0</v>
      </c>
      <c r="Z890" s="178" t="str">
        <f>VLOOKUP(W890,Tabla_Indicador_Gestion4[],3,TRUE)</f>
        <v>Culminada</v>
      </c>
      <c r="AA890" s="179">
        <f>Revisión_Avance_Periodo!$W890*Revisión_Avance_Periodo!$L890</f>
        <v>4.4642857142857152E-4</v>
      </c>
    </row>
    <row r="891" spans="1:27" x14ac:dyDescent="0.25">
      <c r="A891" s="94">
        <v>75</v>
      </c>
      <c r="B891" s="96" t="str">
        <f>CONCATENATE(Revisión_Avance_Periodo!$C891,";",Revisión_Avance_Periodo!$E891,";",Revisión_Avance_Periodo!$I891)</f>
        <v>OE1;PR_10;ACT_157</v>
      </c>
      <c r="C891" s="180" t="s">
        <v>9</v>
      </c>
      <c r="D891" s="181" t="str">
        <f>VLOOKUP(Revisión_Avance_Periodo!$C891,Componentes_BD!$F$1:$G$5,2,FALSE)</f>
        <v>Fortalecer la Vigilancia.</v>
      </c>
      <c r="E891" s="119" t="s">
        <v>12</v>
      </c>
      <c r="F891" s="95">
        <v>2</v>
      </c>
      <c r="G891" s="95" t="str">
        <f>VLOOKUP(Revisión_Avance_Periodo!$A891,BD_Seguimiento_OAP_2019!$A$2:$G$294,7,FALSE)</f>
        <v>PAI</v>
      </c>
      <c r="H891" s="95" t="str">
        <f>VLOOKUP(Revisión_Avance_Periodo!$A891,BD_Seguimiento_OAP_2019!$A$2:$J$294,10,FALSE)</f>
        <v>PAI_01 - Operacional</v>
      </c>
      <c r="I891" s="95" t="s">
        <v>826</v>
      </c>
      <c r="J891" s="95" t="str">
        <f>VLOOKUP(Revisión_Avance_Periodo!$I891,BD_Seguimiento_OAP_2019!$L:$M,2,FALSE)</f>
        <v>Fallar investigaciones administrativas en el término legal.</v>
      </c>
      <c r="K891" s="119" t="s">
        <v>57</v>
      </c>
      <c r="L891" s="172">
        <v>4.4642857142857152E-4</v>
      </c>
      <c r="M891" s="182" t="s">
        <v>105</v>
      </c>
      <c r="N891" s="190">
        <f>INDEX(BD_Seguimiento_OAP_2019!$AH$3:$AS$294,MATCH(Revisión_Avance_Periodo!$I891,BD_Seguimiento_OAP_2019!$L$3:$L$294,0),MATCH(Revisión_Avance_Periodo!$M891,BD_Seguimiento_OAP_2019!$AH$2:$AS$2,0))</f>
        <v>0</v>
      </c>
      <c r="O891" s="190">
        <f>INDEX(BD_Seguimiento_OAP_2019!$AV$3:$BG$294,MATCH(Revisión_Avance_Periodo!$I891,BD_Seguimiento_OAP_2019!$L$3:$L$294,0),MATCH(Revisión_Avance_Periodo!$M891,BD_Seguimiento_OAP_2019!$AV$2:$BG$2,0))</f>
        <v>0</v>
      </c>
      <c r="P891" s="175">
        <f t="shared" si="169"/>
        <v>0</v>
      </c>
      <c r="Q891" s="182" t="str">
        <f>VLOOKUP(P891,Tabla_Indicador_Gestion4[#All],3,TRUE)</f>
        <v>Por Ejecutar</v>
      </c>
      <c r="R891" s="229">
        <f>SUBTOTAL(9,$N$890:$N891)</f>
        <v>0</v>
      </c>
      <c r="S891" s="230">
        <f>SUBTOTAL(9,$O$890:$O891)</f>
        <v>0</v>
      </c>
      <c r="T891" s="231">
        <f>IFERROR(+Revisión_Avance_Periodo!$S891/Revisión_Avance_Periodo!$R891,0)</f>
        <v>0</v>
      </c>
      <c r="U891" s="184"/>
      <c r="V891" s="185"/>
      <c r="W891" s="183"/>
      <c r="X891" s="183"/>
      <c r="Y891" s="183"/>
      <c r="Z891" s="186"/>
      <c r="AA891" s="187"/>
    </row>
    <row r="892" spans="1:27" x14ac:dyDescent="0.25">
      <c r="A892" s="88">
        <v>75</v>
      </c>
      <c r="B892" s="91" t="str">
        <f>CONCATENATE(Revisión_Avance_Periodo!$C892,";",Revisión_Avance_Periodo!$E892,";",Revisión_Avance_Periodo!$I892)</f>
        <v>OE1;PR_10;ACT_157</v>
      </c>
      <c r="C892" s="170" t="s">
        <v>9</v>
      </c>
      <c r="D892" s="171" t="str">
        <f>VLOOKUP(Revisión_Avance_Periodo!$C892,Componentes_BD!$F$1:$G$5,2,FALSE)</f>
        <v>Fortalecer la Vigilancia.</v>
      </c>
      <c r="E892" s="106" t="s">
        <v>12</v>
      </c>
      <c r="F892" s="89">
        <v>2</v>
      </c>
      <c r="G892" s="89" t="str">
        <f>VLOOKUP(Revisión_Avance_Periodo!$A892,BD_Seguimiento_OAP_2019!$A$2:$G$294,7,FALSE)</f>
        <v>PAI</v>
      </c>
      <c r="H892" s="89" t="str">
        <f>VLOOKUP(Revisión_Avance_Periodo!$A892,BD_Seguimiento_OAP_2019!$A$2:$J$294,10,FALSE)</f>
        <v>PAI_01 - Operacional</v>
      </c>
      <c r="I892" s="89" t="s">
        <v>826</v>
      </c>
      <c r="J892" s="89" t="str">
        <f>VLOOKUP(Revisión_Avance_Periodo!$I892,BD_Seguimiento_OAP_2019!$L:$M,2,FALSE)</f>
        <v>Fallar investigaciones administrativas en el término legal.</v>
      </c>
      <c r="K892" s="106" t="s">
        <v>57</v>
      </c>
      <c r="L892" s="172">
        <v>4.4642857142857152E-4</v>
      </c>
      <c r="M892" s="173" t="s">
        <v>106</v>
      </c>
      <c r="N892" s="190">
        <f>INDEX(BD_Seguimiento_OAP_2019!$AH$3:$AS$294,MATCH(Revisión_Avance_Periodo!$I892,BD_Seguimiento_OAP_2019!$L$3:$L$294,0),MATCH(Revisión_Avance_Periodo!$M892,BD_Seguimiento_OAP_2019!$AH$2:$AS$2,0))</f>
        <v>0</v>
      </c>
      <c r="O892" s="190">
        <f>INDEX(BD_Seguimiento_OAP_2019!$AV$3:$BG$294,MATCH(Revisión_Avance_Periodo!$I892,BD_Seguimiento_OAP_2019!$L$3:$L$294,0),MATCH(Revisión_Avance_Periodo!$M892,BD_Seguimiento_OAP_2019!$AV$2:$BG$2,0))</f>
        <v>0</v>
      </c>
      <c r="P892" s="175">
        <f t="shared" si="169"/>
        <v>0</v>
      </c>
      <c r="Q892" s="173" t="str">
        <f>VLOOKUP(P892,Tabla_Indicador_Gestion4[#All],3,TRUE)</f>
        <v>Por Ejecutar</v>
      </c>
      <c r="R892" s="229">
        <f>SUBTOTAL(9,$N$890:$N892)</f>
        <v>0</v>
      </c>
      <c r="S892" s="230">
        <f>SUBTOTAL(9,$O$890:$O892)</f>
        <v>0</v>
      </c>
      <c r="T892" s="231">
        <f>IFERROR(+Revisión_Avance_Periodo!$S892/Revisión_Avance_Periodo!$R892,0)</f>
        <v>0</v>
      </c>
      <c r="U892" s="184"/>
      <c r="V892" s="185"/>
      <c r="W892" s="183"/>
      <c r="X892" s="183"/>
      <c r="Y892" s="183"/>
      <c r="Z892" s="186"/>
      <c r="AA892" s="187"/>
    </row>
    <row r="893" spans="1:27" x14ac:dyDescent="0.25">
      <c r="A893" s="94">
        <v>75</v>
      </c>
      <c r="B893" s="96" t="str">
        <f>CONCATENATE(Revisión_Avance_Periodo!$C893,";",Revisión_Avance_Periodo!$E893,";",Revisión_Avance_Periodo!$I893)</f>
        <v>OE1;PR_10;ACT_157</v>
      </c>
      <c r="C893" s="180" t="s">
        <v>9</v>
      </c>
      <c r="D893" s="181" t="str">
        <f>VLOOKUP(Revisión_Avance_Periodo!$C893,Componentes_BD!$F$1:$G$5,2,FALSE)</f>
        <v>Fortalecer la Vigilancia.</v>
      </c>
      <c r="E893" s="119" t="s">
        <v>12</v>
      </c>
      <c r="F893" s="95">
        <v>2</v>
      </c>
      <c r="G893" s="95" t="str">
        <f>VLOOKUP(Revisión_Avance_Periodo!$A893,BD_Seguimiento_OAP_2019!$A$2:$G$294,7,FALSE)</f>
        <v>PAI</v>
      </c>
      <c r="H893" s="95" t="str">
        <f>VLOOKUP(Revisión_Avance_Periodo!$A893,BD_Seguimiento_OAP_2019!$A$2:$J$294,10,FALSE)</f>
        <v>PAI_01 - Operacional</v>
      </c>
      <c r="I893" s="95" t="s">
        <v>826</v>
      </c>
      <c r="J893" s="95" t="str">
        <f>VLOOKUP(Revisión_Avance_Periodo!$I893,BD_Seguimiento_OAP_2019!$L:$M,2,FALSE)</f>
        <v>Fallar investigaciones administrativas en el término legal.</v>
      </c>
      <c r="K893" s="119" t="s">
        <v>57</v>
      </c>
      <c r="L893" s="172">
        <v>4.4642857142857152E-4</v>
      </c>
      <c r="M893" s="182" t="s">
        <v>107</v>
      </c>
      <c r="N893" s="190">
        <f>INDEX(BD_Seguimiento_OAP_2019!$AH$3:$AS$294,MATCH(Revisión_Avance_Periodo!$I893,BD_Seguimiento_OAP_2019!$L$3:$L$294,0),MATCH(Revisión_Avance_Periodo!$M893,BD_Seguimiento_OAP_2019!$AH$2:$AS$2,0))</f>
        <v>0</v>
      </c>
      <c r="O893" s="190">
        <f>INDEX(BD_Seguimiento_OAP_2019!$AV$3:$BG$294,MATCH(Revisión_Avance_Periodo!$I893,BD_Seguimiento_OAP_2019!$L$3:$L$294,0),MATCH(Revisión_Avance_Periodo!$M893,BD_Seguimiento_OAP_2019!$AV$2:$BG$2,0))</f>
        <v>0</v>
      </c>
      <c r="P893" s="175">
        <f t="shared" si="169"/>
        <v>0</v>
      </c>
      <c r="Q893" s="182" t="str">
        <f>VLOOKUP(P893,Tabla_Indicador_Gestion4[#All],3,TRUE)</f>
        <v>Por Ejecutar</v>
      </c>
      <c r="R893" s="229">
        <f>SUBTOTAL(9,$N$890:$N893)</f>
        <v>0</v>
      </c>
      <c r="S893" s="230">
        <f>SUBTOTAL(9,$O$890:$O893)</f>
        <v>0</v>
      </c>
      <c r="T893" s="231">
        <f>IFERROR(+Revisión_Avance_Periodo!$S893/Revisión_Avance_Periodo!$R893,0)</f>
        <v>0</v>
      </c>
      <c r="U893" s="184"/>
      <c r="V893" s="185"/>
      <c r="W893" s="183"/>
      <c r="X893" s="183"/>
      <c r="Y893" s="183"/>
      <c r="Z893" s="186"/>
      <c r="AA893" s="187"/>
    </row>
    <row r="894" spans="1:27" x14ac:dyDescent="0.25">
      <c r="A894" s="88">
        <v>75</v>
      </c>
      <c r="B894" s="91" t="str">
        <f>CONCATENATE(Revisión_Avance_Periodo!$C894,";",Revisión_Avance_Periodo!$E894,";",Revisión_Avance_Periodo!$I894)</f>
        <v>OE1;PR_10;ACT_157</v>
      </c>
      <c r="C894" s="170" t="s">
        <v>9</v>
      </c>
      <c r="D894" s="171" t="str">
        <f>VLOOKUP(Revisión_Avance_Periodo!$C894,Componentes_BD!$F$1:$G$5,2,FALSE)</f>
        <v>Fortalecer la Vigilancia.</v>
      </c>
      <c r="E894" s="106" t="s">
        <v>12</v>
      </c>
      <c r="F894" s="89">
        <v>2</v>
      </c>
      <c r="G894" s="89" t="str">
        <f>VLOOKUP(Revisión_Avance_Periodo!$A894,BD_Seguimiento_OAP_2019!$A$2:$G$294,7,FALSE)</f>
        <v>PAI</v>
      </c>
      <c r="H894" s="89" t="str">
        <f>VLOOKUP(Revisión_Avance_Periodo!$A894,BD_Seguimiento_OAP_2019!$A$2:$J$294,10,FALSE)</f>
        <v>PAI_01 - Operacional</v>
      </c>
      <c r="I894" s="89" t="s">
        <v>826</v>
      </c>
      <c r="J894" s="89" t="str">
        <f>VLOOKUP(Revisión_Avance_Periodo!$I894,BD_Seguimiento_OAP_2019!$L:$M,2,FALSE)</f>
        <v>Fallar investigaciones administrativas en el término legal.</v>
      </c>
      <c r="K894" s="106" t="s">
        <v>57</v>
      </c>
      <c r="L894" s="172">
        <v>4.4642857142857152E-4</v>
      </c>
      <c r="M894" s="173" t="s">
        <v>108</v>
      </c>
      <c r="N894" s="190">
        <f>INDEX(BD_Seguimiento_OAP_2019!$AH$3:$AS$294,MATCH(Revisión_Avance_Periodo!$I894,BD_Seguimiento_OAP_2019!$L$3:$L$294,0),MATCH(Revisión_Avance_Periodo!$M894,BD_Seguimiento_OAP_2019!$AH$2:$AS$2,0))</f>
        <v>279</v>
      </c>
      <c r="O894" s="190">
        <f>INDEX(BD_Seguimiento_OAP_2019!$AV$3:$BG$294,MATCH(Revisión_Avance_Periodo!$I894,BD_Seguimiento_OAP_2019!$L$3:$L$294,0),MATCH(Revisión_Avance_Periodo!$M894,BD_Seguimiento_OAP_2019!$AV$2:$BG$2,0))</f>
        <v>279</v>
      </c>
      <c r="P894" s="189">
        <f t="shared" si="159"/>
        <v>1</v>
      </c>
      <c r="Q894" s="173" t="str">
        <f>VLOOKUP(P894,Tabla_Indicador_Gestion4[#All],3,TRUE)</f>
        <v>Culminada</v>
      </c>
      <c r="R894" s="229">
        <f>SUBTOTAL(9,$N$890:$N894)</f>
        <v>279</v>
      </c>
      <c r="S894" s="230">
        <f>SUBTOTAL(9,$O$890:$O894)</f>
        <v>279</v>
      </c>
      <c r="T894" s="231">
        <f>IFERROR(+Revisión_Avance_Periodo!$S894/Revisión_Avance_Periodo!$R894,0)</f>
        <v>1</v>
      </c>
      <c r="U894" s="184"/>
      <c r="V894" s="185"/>
      <c r="W894" s="183"/>
      <c r="X894" s="183"/>
      <c r="Y894" s="183"/>
      <c r="Z894" s="186"/>
      <c r="AA894" s="187"/>
    </row>
    <row r="895" spans="1:27" x14ac:dyDescent="0.25">
      <c r="A895" s="94">
        <v>75</v>
      </c>
      <c r="B895" s="96" t="str">
        <f>CONCATENATE(Revisión_Avance_Periodo!$C895,";",Revisión_Avance_Periodo!$E895,";",Revisión_Avance_Periodo!$I895)</f>
        <v>OE1;PR_10;ACT_157</v>
      </c>
      <c r="C895" s="180" t="s">
        <v>9</v>
      </c>
      <c r="D895" s="181" t="str">
        <f>VLOOKUP(Revisión_Avance_Periodo!$C895,Componentes_BD!$F$1:$G$5,2,FALSE)</f>
        <v>Fortalecer la Vigilancia.</v>
      </c>
      <c r="E895" s="119" t="s">
        <v>12</v>
      </c>
      <c r="F895" s="95">
        <v>2</v>
      </c>
      <c r="G895" s="95" t="str">
        <f>VLOOKUP(Revisión_Avance_Periodo!$A895,BD_Seguimiento_OAP_2019!$A$2:$G$294,7,FALSE)</f>
        <v>PAI</v>
      </c>
      <c r="H895" s="95" t="str">
        <f>VLOOKUP(Revisión_Avance_Periodo!$A895,BD_Seguimiento_OAP_2019!$A$2:$J$294,10,FALSE)</f>
        <v>PAI_01 - Operacional</v>
      </c>
      <c r="I895" s="95" t="s">
        <v>826</v>
      </c>
      <c r="J895" s="95" t="str">
        <f>VLOOKUP(Revisión_Avance_Periodo!$I895,BD_Seguimiento_OAP_2019!$L:$M,2,FALSE)</f>
        <v>Fallar investigaciones administrativas en el término legal.</v>
      </c>
      <c r="K895" s="119" t="s">
        <v>57</v>
      </c>
      <c r="L895" s="172">
        <v>4.4642857142857152E-4</v>
      </c>
      <c r="M895" s="182" t="s">
        <v>109</v>
      </c>
      <c r="N895" s="190">
        <f>INDEX(BD_Seguimiento_OAP_2019!$AH$3:$AS$294,MATCH(Revisión_Avance_Periodo!$I895,BD_Seguimiento_OAP_2019!$L$3:$L$294,0),MATCH(Revisión_Avance_Periodo!$M895,BD_Seguimiento_OAP_2019!$AH$2:$AS$2,0))</f>
        <v>2</v>
      </c>
      <c r="O895" s="190">
        <f>INDEX(BD_Seguimiento_OAP_2019!$AV$3:$BG$294,MATCH(Revisión_Avance_Periodo!$I895,BD_Seguimiento_OAP_2019!$L$3:$L$294,0),MATCH(Revisión_Avance_Periodo!$M895,BD_Seguimiento_OAP_2019!$AV$2:$BG$2,0))</f>
        <v>2</v>
      </c>
      <c r="P895" s="188">
        <f t="shared" si="159"/>
        <v>1</v>
      </c>
      <c r="Q895" s="182" t="str">
        <f>VLOOKUP(P895,Tabla_Indicador_Gestion4[#All],3,TRUE)</f>
        <v>Culminada</v>
      </c>
      <c r="R895" s="229">
        <f>SUBTOTAL(9,$N$890:$N895)</f>
        <v>281</v>
      </c>
      <c r="S895" s="230">
        <f>SUBTOTAL(9,$O$890:$O895)</f>
        <v>281</v>
      </c>
      <c r="T895" s="231">
        <f>IFERROR(+Revisión_Avance_Periodo!$S895/Revisión_Avance_Periodo!$R895,0)</f>
        <v>1</v>
      </c>
      <c r="U895" s="184"/>
      <c r="V895" s="185"/>
      <c r="W895" s="183"/>
      <c r="X895" s="183"/>
      <c r="Y895" s="183"/>
      <c r="Z895" s="186"/>
      <c r="AA895" s="187"/>
    </row>
    <row r="896" spans="1:27" x14ac:dyDescent="0.25">
      <c r="A896" s="88">
        <v>75</v>
      </c>
      <c r="B896" s="91" t="str">
        <f>CONCATENATE(Revisión_Avance_Periodo!$C896,";",Revisión_Avance_Periodo!$E896,";",Revisión_Avance_Periodo!$I896)</f>
        <v>OE1;PR_10;ACT_157</v>
      </c>
      <c r="C896" s="170" t="s">
        <v>9</v>
      </c>
      <c r="D896" s="171" t="str">
        <f>VLOOKUP(Revisión_Avance_Periodo!$C896,Componentes_BD!$F$1:$G$5,2,FALSE)</f>
        <v>Fortalecer la Vigilancia.</v>
      </c>
      <c r="E896" s="106" t="s">
        <v>12</v>
      </c>
      <c r="F896" s="89">
        <v>2</v>
      </c>
      <c r="G896" s="89" t="str">
        <f>VLOOKUP(Revisión_Avance_Periodo!$A896,BD_Seguimiento_OAP_2019!$A$2:$G$294,7,FALSE)</f>
        <v>PAI</v>
      </c>
      <c r="H896" s="89" t="str">
        <f>VLOOKUP(Revisión_Avance_Periodo!$A896,BD_Seguimiento_OAP_2019!$A$2:$J$294,10,FALSE)</f>
        <v>PAI_01 - Operacional</v>
      </c>
      <c r="I896" s="89" t="s">
        <v>826</v>
      </c>
      <c r="J896" s="89" t="str">
        <f>VLOOKUP(Revisión_Avance_Periodo!$I896,BD_Seguimiento_OAP_2019!$L:$M,2,FALSE)</f>
        <v>Fallar investigaciones administrativas en el término legal.</v>
      </c>
      <c r="K896" s="106" t="s">
        <v>57</v>
      </c>
      <c r="L896" s="172">
        <v>4.4642857142857152E-4</v>
      </c>
      <c r="M896" s="173" t="s">
        <v>110</v>
      </c>
      <c r="N896" s="190">
        <f>INDEX(BD_Seguimiento_OAP_2019!$AH$3:$AS$294,MATCH(Revisión_Avance_Periodo!$I896,BD_Seguimiento_OAP_2019!$L$3:$L$294,0),MATCH(Revisión_Avance_Periodo!$M896,BD_Seguimiento_OAP_2019!$AH$2:$AS$2,0))</f>
        <v>0</v>
      </c>
      <c r="O896" s="190">
        <f>INDEX(BD_Seguimiento_OAP_2019!$AV$3:$BG$294,MATCH(Revisión_Avance_Periodo!$I896,BD_Seguimiento_OAP_2019!$L$3:$L$294,0),MATCH(Revisión_Avance_Periodo!$M896,BD_Seguimiento_OAP_2019!$AV$2:$BG$2,0))</f>
        <v>0</v>
      </c>
      <c r="P896" s="175">
        <f t="shared" ref="P896:P901" si="171">IFERROR((O896/N896),0)</f>
        <v>0</v>
      </c>
      <c r="Q896" s="173" t="str">
        <f>VLOOKUP(P896,Tabla_Indicador_Gestion4[#All],3,TRUE)</f>
        <v>Por Ejecutar</v>
      </c>
      <c r="R896" s="229">
        <f>SUBTOTAL(9,$N$890:$N896)</f>
        <v>281</v>
      </c>
      <c r="S896" s="230">
        <f>SUBTOTAL(9,$O$890:$O896)</f>
        <v>281</v>
      </c>
      <c r="T896" s="231">
        <f>IFERROR(+Revisión_Avance_Periodo!$S896/Revisión_Avance_Periodo!$R896,0)</f>
        <v>1</v>
      </c>
      <c r="U896" s="184"/>
      <c r="V896" s="185"/>
      <c r="W896" s="183"/>
      <c r="X896" s="183"/>
      <c r="Y896" s="183"/>
      <c r="Z896" s="186"/>
      <c r="AA896" s="187"/>
    </row>
    <row r="897" spans="1:27" x14ac:dyDescent="0.25">
      <c r="A897" s="94">
        <v>75</v>
      </c>
      <c r="B897" s="96" t="str">
        <f>CONCATENATE(Revisión_Avance_Periodo!$C897,";",Revisión_Avance_Periodo!$E897,";",Revisión_Avance_Periodo!$I897)</f>
        <v>OE1;PR_10;ACT_157</v>
      </c>
      <c r="C897" s="180" t="s">
        <v>9</v>
      </c>
      <c r="D897" s="181" t="str">
        <f>VLOOKUP(Revisión_Avance_Periodo!$C897,Componentes_BD!$F$1:$G$5,2,FALSE)</f>
        <v>Fortalecer la Vigilancia.</v>
      </c>
      <c r="E897" s="119" t="s">
        <v>12</v>
      </c>
      <c r="F897" s="95">
        <v>2</v>
      </c>
      <c r="G897" s="95" t="str">
        <f>VLOOKUP(Revisión_Avance_Periodo!$A897,BD_Seguimiento_OAP_2019!$A$2:$G$294,7,FALSE)</f>
        <v>PAI</v>
      </c>
      <c r="H897" s="95" t="str">
        <f>VLOOKUP(Revisión_Avance_Periodo!$A897,BD_Seguimiento_OAP_2019!$A$2:$J$294,10,FALSE)</f>
        <v>PAI_01 - Operacional</v>
      </c>
      <c r="I897" s="95" t="s">
        <v>826</v>
      </c>
      <c r="J897" s="95" t="str">
        <f>VLOOKUP(Revisión_Avance_Periodo!$I897,BD_Seguimiento_OAP_2019!$L:$M,2,FALSE)</f>
        <v>Fallar investigaciones administrativas en el término legal.</v>
      </c>
      <c r="K897" s="119" t="s">
        <v>57</v>
      </c>
      <c r="L897" s="172">
        <v>4.4642857142857152E-4</v>
      </c>
      <c r="M897" s="182" t="s">
        <v>111</v>
      </c>
      <c r="N897" s="190">
        <f>INDEX(BD_Seguimiento_OAP_2019!$AH$3:$AS$294,MATCH(Revisión_Avance_Periodo!$I897,BD_Seguimiento_OAP_2019!$L$3:$L$294,0),MATCH(Revisión_Avance_Periodo!$M897,BD_Seguimiento_OAP_2019!$AH$2:$AS$2,0))</f>
        <v>0</v>
      </c>
      <c r="O897" s="190">
        <f>INDEX(BD_Seguimiento_OAP_2019!$AV$3:$BG$294,MATCH(Revisión_Avance_Periodo!$I897,BD_Seguimiento_OAP_2019!$L$3:$L$294,0),MATCH(Revisión_Avance_Periodo!$M897,BD_Seguimiento_OAP_2019!$AV$2:$BG$2,0))</f>
        <v>0</v>
      </c>
      <c r="P897" s="175">
        <f t="shared" si="171"/>
        <v>0</v>
      </c>
      <c r="Q897" s="182" t="str">
        <f>VLOOKUP(P897,Tabla_Indicador_Gestion4[#All],3,TRUE)</f>
        <v>Por Ejecutar</v>
      </c>
      <c r="R897" s="229">
        <f>SUBTOTAL(9,$N$890:$N897)</f>
        <v>281</v>
      </c>
      <c r="S897" s="230">
        <f>SUBTOTAL(9,$O$890:$O897)</f>
        <v>281</v>
      </c>
      <c r="T897" s="231">
        <f>IFERROR(+Revisión_Avance_Periodo!$S897/Revisión_Avance_Periodo!$R897,0)</f>
        <v>1</v>
      </c>
      <c r="U897" s="184"/>
      <c r="V897" s="185"/>
      <c r="W897" s="183"/>
      <c r="X897" s="183"/>
      <c r="Y897" s="183"/>
      <c r="Z897" s="186"/>
      <c r="AA897" s="187"/>
    </row>
    <row r="898" spans="1:27" x14ac:dyDescent="0.25">
      <c r="A898" s="88">
        <v>75</v>
      </c>
      <c r="B898" s="91" t="str">
        <f>CONCATENATE(Revisión_Avance_Periodo!$C898,";",Revisión_Avance_Periodo!$E898,";",Revisión_Avance_Periodo!$I898)</f>
        <v>OE1;PR_10;ACT_157</v>
      </c>
      <c r="C898" s="170" t="s">
        <v>9</v>
      </c>
      <c r="D898" s="171" t="str">
        <f>VLOOKUP(Revisión_Avance_Periodo!$C898,Componentes_BD!$F$1:$G$5,2,FALSE)</f>
        <v>Fortalecer la Vigilancia.</v>
      </c>
      <c r="E898" s="106" t="s">
        <v>12</v>
      </c>
      <c r="F898" s="89">
        <v>2</v>
      </c>
      <c r="G898" s="89" t="str">
        <f>VLOOKUP(Revisión_Avance_Periodo!$A898,BD_Seguimiento_OAP_2019!$A$2:$G$294,7,FALSE)</f>
        <v>PAI</v>
      </c>
      <c r="H898" s="89" t="str">
        <f>VLOOKUP(Revisión_Avance_Periodo!$A898,BD_Seguimiento_OAP_2019!$A$2:$J$294,10,FALSE)</f>
        <v>PAI_01 - Operacional</v>
      </c>
      <c r="I898" s="89" t="s">
        <v>826</v>
      </c>
      <c r="J898" s="89" t="str">
        <f>VLOOKUP(Revisión_Avance_Periodo!$I898,BD_Seguimiento_OAP_2019!$L:$M,2,FALSE)</f>
        <v>Fallar investigaciones administrativas en el término legal.</v>
      </c>
      <c r="K898" s="106" t="s">
        <v>57</v>
      </c>
      <c r="L898" s="172">
        <v>4.4642857142857152E-4</v>
      </c>
      <c r="M898" s="173" t="s">
        <v>112</v>
      </c>
      <c r="N898" s="190">
        <f>INDEX(BD_Seguimiento_OAP_2019!$AH$3:$AS$294,MATCH(Revisión_Avance_Periodo!$I898,BD_Seguimiento_OAP_2019!$L$3:$L$294,0),MATCH(Revisión_Avance_Periodo!$M898,BD_Seguimiento_OAP_2019!$AH$2:$AS$2,0))</f>
        <v>0</v>
      </c>
      <c r="O898" s="190">
        <f>INDEX(BD_Seguimiento_OAP_2019!$AV$3:$BG$294,MATCH(Revisión_Avance_Periodo!$I898,BD_Seguimiento_OAP_2019!$L$3:$L$294,0),MATCH(Revisión_Avance_Periodo!$M898,BD_Seguimiento_OAP_2019!$AV$2:$BG$2,0))</f>
        <v>0</v>
      </c>
      <c r="P898" s="175">
        <f t="shared" si="171"/>
        <v>0</v>
      </c>
      <c r="Q898" s="173" t="str">
        <f>VLOOKUP(P898,Tabla_Indicador_Gestion4[#All],3,TRUE)</f>
        <v>Por Ejecutar</v>
      </c>
      <c r="R898" s="229">
        <f>SUBTOTAL(9,$N$890:$N898)</f>
        <v>281</v>
      </c>
      <c r="S898" s="230">
        <f>SUBTOTAL(9,$O$890:$O898)</f>
        <v>281</v>
      </c>
      <c r="T898" s="231">
        <f>IFERROR(+Revisión_Avance_Periodo!$S898/Revisión_Avance_Periodo!$R898,0)</f>
        <v>1</v>
      </c>
      <c r="U898" s="184"/>
      <c r="V898" s="185"/>
      <c r="W898" s="183"/>
      <c r="X898" s="183"/>
      <c r="Y898" s="183"/>
      <c r="Z898" s="186"/>
      <c r="AA898" s="187"/>
    </row>
    <row r="899" spans="1:27" x14ac:dyDescent="0.25">
      <c r="A899" s="94">
        <v>75</v>
      </c>
      <c r="B899" s="96" t="str">
        <f>CONCATENATE(Revisión_Avance_Periodo!$C899,";",Revisión_Avance_Periodo!$E899,";",Revisión_Avance_Periodo!$I899)</f>
        <v>OE1;PR_10;ACT_157</v>
      </c>
      <c r="C899" s="180" t="s">
        <v>9</v>
      </c>
      <c r="D899" s="181" t="str">
        <f>VLOOKUP(Revisión_Avance_Periodo!$C899,Componentes_BD!$F$1:$G$5,2,FALSE)</f>
        <v>Fortalecer la Vigilancia.</v>
      </c>
      <c r="E899" s="119" t="s">
        <v>12</v>
      </c>
      <c r="F899" s="95">
        <v>2</v>
      </c>
      <c r="G899" s="95" t="str">
        <f>VLOOKUP(Revisión_Avance_Periodo!$A899,BD_Seguimiento_OAP_2019!$A$2:$G$294,7,FALSE)</f>
        <v>PAI</v>
      </c>
      <c r="H899" s="95" t="str">
        <f>VLOOKUP(Revisión_Avance_Periodo!$A899,BD_Seguimiento_OAP_2019!$A$2:$J$294,10,FALSE)</f>
        <v>PAI_01 - Operacional</v>
      </c>
      <c r="I899" s="95" t="s">
        <v>826</v>
      </c>
      <c r="J899" s="95" t="str">
        <f>VLOOKUP(Revisión_Avance_Periodo!$I899,BD_Seguimiento_OAP_2019!$L:$M,2,FALSE)</f>
        <v>Fallar investigaciones administrativas en el término legal.</v>
      </c>
      <c r="K899" s="119" t="s">
        <v>57</v>
      </c>
      <c r="L899" s="172">
        <v>4.4642857142857152E-4</v>
      </c>
      <c r="M899" s="182" t="s">
        <v>113</v>
      </c>
      <c r="N899" s="190">
        <f>INDEX(BD_Seguimiento_OAP_2019!$AH$3:$AS$294,MATCH(Revisión_Avance_Periodo!$I899,BD_Seguimiento_OAP_2019!$L$3:$L$294,0),MATCH(Revisión_Avance_Periodo!$M899,BD_Seguimiento_OAP_2019!$AH$2:$AS$2,0))</f>
        <v>0</v>
      </c>
      <c r="O899" s="190">
        <f>INDEX(BD_Seguimiento_OAP_2019!$AV$3:$BG$294,MATCH(Revisión_Avance_Periodo!$I899,BD_Seguimiento_OAP_2019!$L$3:$L$294,0),MATCH(Revisión_Avance_Periodo!$M899,BD_Seguimiento_OAP_2019!$AV$2:$BG$2,0))</f>
        <v>0</v>
      </c>
      <c r="P899" s="175">
        <f t="shared" si="171"/>
        <v>0</v>
      </c>
      <c r="Q899" s="182" t="str">
        <f>VLOOKUP(P899,Tabla_Indicador_Gestion4[#All],3,TRUE)</f>
        <v>Por Ejecutar</v>
      </c>
      <c r="R899" s="229">
        <f>SUBTOTAL(9,$N$890:$N899)</f>
        <v>281</v>
      </c>
      <c r="S899" s="230">
        <f>SUBTOTAL(9,$O$890:$O899)</f>
        <v>281</v>
      </c>
      <c r="T899" s="231">
        <f>IFERROR(+Revisión_Avance_Periodo!$S899/Revisión_Avance_Periodo!$R899,0)</f>
        <v>1</v>
      </c>
      <c r="U899" s="184"/>
      <c r="V899" s="185"/>
      <c r="W899" s="183"/>
      <c r="X899" s="183"/>
      <c r="Y899" s="183"/>
      <c r="Z899" s="186"/>
      <c r="AA899" s="187"/>
    </row>
    <row r="900" spans="1:27" x14ac:dyDescent="0.25">
      <c r="A900" s="88">
        <v>75</v>
      </c>
      <c r="B900" s="91" t="str">
        <f>CONCATENATE(Revisión_Avance_Periodo!$C900,";",Revisión_Avance_Periodo!$E900,";",Revisión_Avance_Periodo!$I900)</f>
        <v>OE1;PR_10;ACT_157</v>
      </c>
      <c r="C900" s="170" t="s">
        <v>9</v>
      </c>
      <c r="D900" s="171" t="str">
        <f>VLOOKUP(Revisión_Avance_Periodo!$C900,Componentes_BD!$F$1:$G$5,2,FALSE)</f>
        <v>Fortalecer la Vigilancia.</v>
      </c>
      <c r="E900" s="106" t="s">
        <v>12</v>
      </c>
      <c r="F900" s="89">
        <v>2</v>
      </c>
      <c r="G900" s="89" t="str">
        <f>VLOOKUP(Revisión_Avance_Periodo!$A900,BD_Seguimiento_OAP_2019!$A$2:$G$294,7,FALSE)</f>
        <v>PAI</v>
      </c>
      <c r="H900" s="89" t="str">
        <f>VLOOKUP(Revisión_Avance_Periodo!$A900,BD_Seguimiento_OAP_2019!$A$2:$J$294,10,FALSE)</f>
        <v>PAI_01 - Operacional</v>
      </c>
      <c r="I900" s="89" t="s">
        <v>826</v>
      </c>
      <c r="J900" s="89" t="str">
        <f>VLOOKUP(Revisión_Avance_Periodo!$I900,BD_Seguimiento_OAP_2019!$L:$M,2,FALSE)</f>
        <v>Fallar investigaciones administrativas en el término legal.</v>
      </c>
      <c r="K900" s="106" t="s">
        <v>57</v>
      </c>
      <c r="L900" s="172">
        <v>4.4642857142857152E-4</v>
      </c>
      <c r="M900" s="173" t="s">
        <v>114</v>
      </c>
      <c r="N900" s="190">
        <f>INDEX(BD_Seguimiento_OAP_2019!$AH$3:$AS$294,MATCH(Revisión_Avance_Periodo!$I900,BD_Seguimiento_OAP_2019!$L$3:$L$294,0),MATCH(Revisión_Avance_Periodo!$M900,BD_Seguimiento_OAP_2019!$AH$2:$AS$2,0))</f>
        <v>0</v>
      </c>
      <c r="O900" s="190">
        <f>INDEX(BD_Seguimiento_OAP_2019!$AV$3:$BG$294,MATCH(Revisión_Avance_Periodo!$I900,BD_Seguimiento_OAP_2019!$L$3:$L$294,0),MATCH(Revisión_Avance_Periodo!$M900,BD_Seguimiento_OAP_2019!$AV$2:$BG$2,0))</f>
        <v>0</v>
      </c>
      <c r="P900" s="175">
        <f t="shared" si="171"/>
        <v>0</v>
      </c>
      <c r="Q900" s="173" t="str">
        <f>VLOOKUP(P900,Tabla_Indicador_Gestion4[#All],3,TRUE)</f>
        <v>Por Ejecutar</v>
      </c>
      <c r="R900" s="229">
        <f>SUBTOTAL(9,$N$890:$N900)</f>
        <v>281</v>
      </c>
      <c r="S900" s="230">
        <f>SUBTOTAL(9,$O$890:$O900)</f>
        <v>281</v>
      </c>
      <c r="T900" s="231">
        <f>IFERROR(+Revisión_Avance_Periodo!$S900/Revisión_Avance_Periodo!$R900,0)</f>
        <v>1</v>
      </c>
      <c r="U900" s="184"/>
      <c r="V900" s="185"/>
      <c r="W900" s="183"/>
      <c r="X900" s="183"/>
      <c r="Y900" s="183"/>
      <c r="Z900" s="186"/>
      <c r="AA900" s="187"/>
    </row>
    <row r="901" spans="1:27" ht="15.75" thickBot="1" x14ac:dyDescent="0.3">
      <c r="A901" s="94">
        <v>75</v>
      </c>
      <c r="B901" s="96" t="str">
        <f>CONCATENATE(Revisión_Avance_Periodo!$C901,";",Revisión_Avance_Periodo!$E901,";",Revisión_Avance_Periodo!$I901)</f>
        <v>OE1;PR_10;ACT_157</v>
      </c>
      <c r="C901" s="180" t="s">
        <v>9</v>
      </c>
      <c r="D901" s="181" t="str">
        <f>VLOOKUP(Revisión_Avance_Periodo!$C901,Componentes_BD!$F$1:$G$5,2,FALSE)</f>
        <v>Fortalecer la Vigilancia.</v>
      </c>
      <c r="E901" s="119" t="s">
        <v>12</v>
      </c>
      <c r="F901" s="95">
        <v>2</v>
      </c>
      <c r="G901" s="95" t="str">
        <f>VLOOKUP(Revisión_Avance_Periodo!$A901,BD_Seguimiento_OAP_2019!$A$2:$G$294,7,FALSE)</f>
        <v>PAI</v>
      </c>
      <c r="H901" s="95" t="str">
        <f>VLOOKUP(Revisión_Avance_Periodo!$A901,BD_Seguimiento_OAP_2019!$A$2:$J$294,10,FALSE)</f>
        <v>PAI_01 - Operacional</v>
      </c>
      <c r="I901" s="95" t="s">
        <v>826</v>
      </c>
      <c r="J901" s="95" t="str">
        <f>VLOOKUP(Revisión_Avance_Periodo!$I901,BD_Seguimiento_OAP_2019!$L:$M,2,FALSE)</f>
        <v>Fallar investigaciones administrativas en el término legal.</v>
      </c>
      <c r="K901" s="119" t="s">
        <v>57</v>
      </c>
      <c r="L901" s="172">
        <v>4.4642857142857152E-4</v>
      </c>
      <c r="M901" s="182" t="s">
        <v>115</v>
      </c>
      <c r="N901" s="190">
        <f>INDEX(BD_Seguimiento_OAP_2019!$AH$3:$AS$294,MATCH(Revisión_Avance_Periodo!$I901,BD_Seguimiento_OAP_2019!$L$3:$L$294,0),MATCH(Revisión_Avance_Periodo!$M901,BD_Seguimiento_OAP_2019!$AH$2:$AS$2,0))</f>
        <v>0</v>
      </c>
      <c r="O901" s="190">
        <f>INDEX(BD_Seguimiento_OAP_2019!$AV$3:$BG$294,MATCH(Revisión_Avance_Periodo!$I901,BD_Seguimiento_OAP_2019!$L$3:$L$294,0),MATCH(Revisión_Avance_Periodo!$M901,BD_Seguimiento_OAP_2019!$AV$2:$BG$2,0))</f>
        <v>0</v>
      </c>
      <c r="P901" s="175">
        <f t="shared" si="171"/>
        <v>0</v>
      </c>
      <c r="Q901" s="182" t="str">
        <f>VLOOKUP(P901,Tabla_Indicador_Gestion4[#All],3,TRUE)</f>
        <v>Por Ejecutar</v>
      </c>
      <c r="R901" s="229">
        <f>SUBTOTAL(9,$N$890:$N901)</f>
        <v>281</v>
      </c>
      <c r="S901" s="230">
        <f>SUBTOTAL(9,$O$890:$O901)</f>
        <v>281</v>
      </c>
      <c r="T901" s="231">
        <f>IFERROR(+Revisión_Avance_Periodo!$S901/Revisión_Avance_Periodo!$R901,0)</f>
        <v>1</v>
      </c>
      <c r="U901" s="184"/>
      <c r="V901" s="185"/>
      <c r="W901" s="183"/>
      <c r="X901" s="183"/>
      <c r="Y901" s="183"/>
      <c r="Z901" s="186"/>
      <c r="AA901" s="187"/>
    </row>
    <row r="902" spans="1:27" x14ac:dyDescent="0.25">
      <c r="A902" s="88">
        <v>76</v>
      </c>
      <c r="B902" s="91" t="str">
        <f>CONCATENATE(Revisión_Avance_Periodo!$C902,";",Revisión_Avance_Periodo!$E902,";",Revisión_Avance_Periodo!$I902)</f>
        <v>OE2;PR_10;ACT_158</v>
      </c>
      <c r="C902" s="170" t="s">
        <v>47</v>
      </c>
      <c r="D902" s="171" t="str">
        <f>VLOOKUP(Revisión_Avance_Periodo!$C902,Componentes_BD!$F$1:$G$5,2,FALSE)</f>
        <v>Fortalecer las Tecnologías de la Información y las Telecomunicaciones.</v>
      </c>
      <c r="E902" s="106" t="s">
        <v>12</v>
      </c>
      <c r="F902" s="89">
        <v>2</v>
      </c>
      <c r="G902" s="89" t="str">
        <f>VLOOKUP(Revisión_Avance_Periodo!$A902,BD_Seguimiento_OAP_2019!$A$2:$G$294,7,FALSE)</f>
        <v>PAI</v>
      </c>
      <c r="H902" s="89" t="str">
        <f>VLOOKUP(Revisión_Avance_Periodo!$A902,BD_Seguimiento_OAP_2019!$A$2:$J$294,10,FALSE)</f>
        <v>PAI_01 - Operacional</v>
      </c>
      <c r="I902" s="89" t="s">
        <v>834</v>
      </c>
      <c r="J902" s="89" t="str">
        <f>VLOOKUP(Revisión_Avance_Periodo!$I902,BD_Seguimiento_OAP_2019!$L:$M,2,FALSE)</f>
        <v>Implementar Modelo Integrado de Planeción y Gestión - Mipg en cada una de sus 7 dimensiones según corresponda</v>
      </c>
      <c r="K902" s="106" t="s">
        <v>64</v>
      </c>
      <c r="L902" s="172">
        <v>4.4642857142857152E-4</v>
      </c>
      <c r="M902" s="173" t="s">
        <v>104</v>
      </c>
      <c r="N902" s="190">
        <f>INDEX(BD_Seguimiento_OAP_2019!$AH$3:$AS$294,MATCH(Revisión_Avance_Periodo!$I902,BD_Seguimiento_OAP_2019!$L$3:$L$294,0),MATCH(Revisión_Avance_Periodo!$M902,BD_Seguimiento_OAP_2019!$AH$2:$AS$2,0))</f>
        <v>1</v>
      </c>
      <c r="O902" s="190">
        <f>INDEX(BD_Seguimiento_OAP_2019!$AV$3:$BG$294,MATCH(Revisión_Avance_Periodo!$I902,BD_Seguimiento_OAP_2019!$L$3:$L$294,0),MATCH(Revisión_Avance_Periodo!$M902,BD_Seguimiento_OAP_2019!$AV$2:$BG$2,0))</f>
        <v>1</v>
      </c>
      <c r="P902" s="189">
        <f t="shared" ref="P902:P961" si="172">O902/N902</f>
        <v>1</v>
      </c>
      <c r="Q902" s="173" t="str">
        <f>VLOOKUP(P902,Tabla_Indicador_Gestion4[#All],3,TRUE)</f>
        <v>Culminada</v>
      </c>
      <c r="R902" s="232">
        <f>SUBTOTAL(9,$N$902:$N902)</f>
        <v>1</v>
      </c>
      <c r="S902" s="233">
        <f>SUBTOTAL(9,$O$902:$O902)</f>
        <v>1</v>
      </c>
      <c r="T902" s="234">
        <f>IFERROR(+Revisión_Avance_Periodo!$S902/Revisión_Avance_Periodo!$R902,0)</f>
        <v>1</v>
      </c>
      <c r="U902" s="191">
        <f>SUBTOTAL(9,N902:N913)</f>
        <v>15</v>
      </c>
      <c r="V902" s="192">
        <f>SUBTOTAL(9,O902:O913)</f>
        <v>15</v>
      </c>
      <c r="W902" s="176">
        <f t="shared" ref="W902" si="173">+V902/U902</f>
        <v>1</v>
      </c>
      <c r="X902" s="176"/>
      <c r="Y902" s="176">
        <f>100%-Revisión_Avance_Periodo!$W902</f>
        <v>0</v>
      </c>
      <c r="Z902" s="178" t="str">
        <f>VLOOKUP(W902,Tabla_Indicador_Gestion4[],3,TRUE)</f>
        <v>Culminada</v>
      </c>
      <c r="AA902" s="179">
        <f>Revisión_Avance_Periodo!$W902*Revisión_Avance_Periodo!$L902</f>
        <v>4.4642857142857152E-4</v>
      </c>
    </row>
    <row r="903" spans="1:27" x14ac:dyDescent="0.25">
      <c r="A903" s="94">
        <v>76</v>
      </c>
      <c r="B903" s="96" t="str">
        <f>CONCATENATE(Revisión_Avance_Periodo!$C903,";",Revisión_Avance_Periodo!$E903,";",Revisión_Avance_Periodo!$I903)</f>
        <v>OE2;PR_10;ACT_158</v>
      </c>
      <c r="C903" s="180" t="s">
        <v>47</v>
      </c>
      <c r="D903" s="181" t="str">
        <f>VLOOKUP(Revisión_Avance_Periodo!$C903,Componentes_BD!$F$1:$G$5,2,FALSE)</f>
        <v>Fortalecer las Tecnologías de la Información y las Telecomunicaciones.</v>
      </c>
      <c r="E903" s="119" t="s">
        <v>12</v>
      </c>
      <c r="F903" s="95">
        <v>2</v>
      </c>
      <c r="G903" s="95" t="str">
        <f>VLOOKUP(Revisión_Avance_Periodo!$A903,BD_Seguimiento_OAP_2019!$A$2:$G$294,7,FALSE)</f>
        <v>PAI</v>
      </c>
      <c r="H903" s="95" t="str">
        <f>VLOOKUP(Revisión_Avance_Periodo!$A903,BD_Seguimiento_OAP_2019!$A$2:$J$294,10,FALSE)</f>
        <v>PAI_01 - Operacional</v>
      </c>
      <c r="I903" s="95" t="s">
        <v>834</v>
      </c>
      <c r="J903" s="95" t="str">
        <f>VLOOKUP(Revisión_Avance_Periodo!$I903,BD_Seguimiento_OAP_2019!$L:$M,2,FALSE)</f>
        <v>Implementar Modelo Integrado de Planeción y Gestión - Mipg en cada una de sus 7 dimensiones según corresponda</v>
      </c>
      <c r="K903" s="119" t="s">
        <v>64</v>
      </c>
      <c r="L903" s="172">
        <v>4.4642857142857152E-4</v>
      </c>
      <c r="M903" s="182" t="s">
        <v>105</v>
      </c>
      <c r="N903" s="190">
        <f>INDEX(BD_Seguimiento_OAP_2019!$AH$3:$AS$294,MATCH(Revisión_Avance_Periodo!$I903,BD_Seguimiento_OAP_2019!$L$3:$L$294,0),MATCH(Revisión_Avance_Periodo!$M903,BD_Seguimiento_OAP_2019!$AH$2:$AS$2,0))</f>
        <v>2</v>
      </c>
      <c r="O903" s="190">
        <f>INDEX(BD_Seguimiento_OAP_2019!$AV$3:$BG$294,MATCH(Revisión_Avance_Periodo!$I903,BD_Seguimiento_OAP_2019!$L$3:$L$294,0),MATCH(Revisión_Avance_Periodo!$M903,BD_Seguimiento_OAP_2019!$AV$2:$BG$2,0))</f>
        <v>2</v>
      </c>
      <c r="P903" s="188">
        <f t="shared" si="172"/>
        <v>1</v>
      </c>
      <c r="Q903" s="182" t="str">
        <f>VLOOKUP(P903,Tabla_Indicador_Gestion4[#All],3,TRUE)</f>
        <v>Culminada</v>
      </c>
      <c r="R903" s="229">
        <f>SUBTOTAL(9,$N$902:$N903)</f>
        <v>3</v>
      </c>
      <c r="S903" s="230">
        <f>SUBTOTAL(9,$O$902:$O903)</f>
        <v>3</v>
      </c>
      <c r="T903" s="231">
        <f>IFERROR(+Revisión_Avance_Periodo!$S903/Revisión_Avance_Periodo!$R903,0)</f>
        <v>1</v>
      </c>
      <c r="U903" s="184"/>
      <c r="V903" s="185"/>
      <c r="W903" s="183"/>
      <c r="X903" s="183"/>
      <c r="Y903" s="183"/>
      <c r="Z903" s="186"/>
      <c r="AA903" s="187"/>
    </row>
    <row r="904" spans="1:27" x14ac:dyDescent="0.25">
      <c r="A904" s="88">
        <v>76</v>
      </c>
      <c r="B904" s="91" t="str">
        <f>CONCATENATE(Revisión_Avance_Periodo!$C904,";",Revisión_Avance_Periodo!$E904,";",Revisión_Avance_Periodo!$I904)</f>
        <v>OE2;PR_10;ACT_158</v>
      </c>
      <c r="C904" s="170" t="s">
        <v>47</v>
      </c>
      <c r="D904" s="171" t="str">
        <f>VLOOKUP(Revisión_Avance_Periodo!$C904,Componentes_BD!$F$1:$G$5,2,FALSE)</f>
        <v>Fortalecer las Tecnologías de la Información y las Telecomunicaciones.</v>
      </c>
      <c r="E904" s="106" t="s">
        <v>12</v>
      </c>
      <c r="F904" s="89">
        <v>2</v>
      </c>
      <c r="G904" s="89" t="str">
        <f>VLOOKUP(Revisión_Avance_Periodo!$A904,BD_Seguimiento_OAP_2019!$A$2:$G$294,7,FALSE)</f>
        <v>PAI</v>
      </c>
      <c r="H904" s="89" t="str">
        <f>VLOOKUP(Revisión_Avance_Periodo!$A904,BD_Seguimiento_OAP_2019!$A$2:$J$294,10,FALSE)</f>
        <v>PAI_01 - Operacional</v>
      </c>
      <c r="I904" s="89" t="s">
        <v>834</v>
      </c>
      <c r="J904" s="89" t="str">
        <f>VLOOKUP(Revisión_Avance_Periodo!$I904,BD_Seguimiento_OAP_2019!$L:$M,2,FALSE)</f>
        <v>Implementar Modelo Integrado de Planeción y Gestión - Mipg en cada una de sus 7 dimensiones según corresponda</v>
      </c>
      <c r="K904" s="106" t="s">
        <v>64</v>
      </c>
      <c r="L904" s="172">
        <v>4.4642857142857152E-4</v>
      </c>
      <c r="M904" s="173" t="s">
        <v>106</v>
      </c>
      <c r="N904" s="190">
        <f>INDEX(BD_Seguimiento_OAP_2019!$AH$3:$AS$294,MATCH(Revisión_Avance_Periodo!$I904,BD_Seguimiento_OAP_2019!$L$3:$L$294,0),MATCH(Revisión_Avance_Periodo!$M904,BD_Seguimiento_OAP_2019!$AH$2:$AS$2,0))</f>
        <v>4</v>
      </c>
      <c r="O904" s="190">
        <f>INDEX(BD_Seguimiento_OAP_2019!$AV$3:$BG$294,MATCH(Revisión_Avance_Periodo!$I904,BD_Seguimiento_OAP_2019!$L$3:$L$294,0),MATCH(Revisión_Avance_Periodo!$M904,BD_Seguimiento_OAP_2019!$AV$2:$BG$2,0))</f>
        <v>4</v>
      </c>
      <c r="P904" s="189">
        <f t="shared" si="172"/>
        <v>1</v>
      </c>
      <c r="Q904" s="173" t="str">
        <f>VLOOKUP(P904,Tabla_Indicador_Gestion4[#All],3,TRUE)</f>
        <v>Culminada</v>
      </c>
      <c r="R904" s="229">
        <f>SUBTOTAL(9,$N$902:$N904)</f>
        <v>7</v>
      </c>
      <c r="S904" s="230">
        <f>SUBTOTAL(9,$O$902:$O904)</f>
        <v>7</v>
      </c>
      <c r="T904" s="231">
        <f>IFERROR(+Revisión_Avance_Periodo!$S904/Revisión_Avance_Periodo!$R904,0)</f>
        <v>1</v>
      </c>
      <c r="U904" s="184"/>
      <c r="V904" s="185"/>
      <c r="W904" s="183"/>
      <c r="X904" s="183"/>
      <c r="Y904" s="183"/>
      <c r="Z904" s="186"/>
      <c r="AA904" s="187"/>
    </row>
    <row r="905" spans="1:27" x14ac:dyDescent="0.25">
      <c r="A905" s="94">
        <v>76</v>
      </c>
      <c r="B905" s="96" t="str">
        <f>CONCATENATE(Revisión_Avance_Periodo!$C905,";",Revisión_Avance_Periodo!$E905,";",Revisión_Avance_Periodo!$I905)</f>
        <v>OE2;PR_10;ACT_158</v>
      </c>
      <c r="C905" s="180" t="s">
        <v>47</v>
      </c>
      <c r="D905" s="181" t="str">
        <f>VLOOKUP(Revisión_Avance_Periodo!$C905,Componentes_BD!$F$1:$G$5,2,FALSE)</f>
        <v>Fortalecer las Tecnologías de la Información y las Telecomunicaciones.</v>
      </c>
      <c r="E905" s="119" t="s">
        <v>12</v>
      </c>
      <c r="F905" s="95">
        <v>2</v>
      </c>
      <c r="G905" s="95" t="str">
        <f>VLOOKUP(Revisión_Avance_Periodo!$A905,BD_Seguimiento_OAP_2019!$A$2:$G$294,7,FALSE)</f>
        <v>PAI</v>
      </c>
      <c r="H905" s="95" t="str">
        <f>VLOOKUP(Revisión_Avance_Periodo!$A905,BD_Seguimiento_OAP_2019!$A$2:$J$294,10,FALSE)</f>
        <v>PAI_01 - Operacional</v>
      </c>
      <c r="I905" s="95" t="s">
        <v>834</v>
      </c>
      <c r="J905" s="95" t="str">
        <f>VLOOKUP(Revisión_Avance_Periodo!$I905,BD_Seguimiento_OAP_2019!$L:$M,2,FALSE)</f>
        <v>Implementar Modelo Integrado de Planeción y Gestión - Mipg en cada una de sus 7 dimensiones según corresponda</v>
      </c>
      <c r="K905" s="119" t="s">
        <v>64</v>
      </c>
      <c r="L905" s="172">
        <v>4.4642857142857152E-4</v>
      </c>
      <c r="M905" s="182" t="s">
        <v>107</v>
      </c>
      <c r="N905" s="190">
        <f>INDEX(BD_Seguimiento_OAP_2019!$AH$3:$AS$294,MATCH(Revisión_Avance_Periodo!$I905,BD_Seguimiento_OAP_2019!$L$3:$L$294,0),MATCH(Revisión_Avance_Periodo!$M905,BD_Seguimiento_OAP_2019!$AH$2:$AS$2,0))</f>
        <v>3</v>
      </c>
      <c r="O905" s="190">
        <f>INDEX(BD_Seguimiento_OAP_2019!$AV$3:$BG$294,MATCH(Revisión_Avance_Periodo!$I905,BD_Seguimiento_OAP_2019!$L$3:$L$294,0),MATCH(Revisión_Avance_Periodo!$M905,BD_Seguimiento_OAP_2019!$AV$2:$BG$2,0))</f>
        <v>3</v>
      </c>
      <c r="P905" s="188">
        <f t="shared" si="172"/>
        <v>1</v>
      </c>
      <c r="Q905" s="182" t="str">
        <f>VLOOKUP(P905,Tabla_Indicador_Gestion4[#All],3,TRUE)</f>
        <v>Culminada</v>
      </c>
      <c r="R905" s="229">
        <f>SUBTOTAL(9,$N$902:$N905)</f>
        <v>10</v>
      </c>
      <c r="S905" s="230">
        <f>SUBTOTAL(9,$O$902:$O905)</f>
        <v>10</v>
      </c>
      <c r="T905" s="231">
        <f>IFERROR(+Revisión_Avance_Periodo!$S905/Revisión_Avance_Periodo!$R905,0)</f>
        <v>1</v>
      </c>
      <c r="U905" s="184"/>
      <c r="V905" s="185"/>
      <c r="W905" s="183"/>
      <c r="X905" s="183"/>
      <c r="Y905" s="183"/>
      <c r="Z905" s="186"/>
      <c r="AA905" s="187"/>
    </row>
    <row r="906" spans="1:27" x14ac:dyDescent="0.25">
      <c r="A906" s="88">
        <v>76</v>
      </c>
      <c r="B906" s="91" t="str">
        <f>CONCATENATE(Revisión_Avance_Periodo!$C906,";",Revisión_Avance_Periodo!$E906,";",Revisión_Avance_Periodo!$I906)</f>
        <v>OE2;PR_10;ACT_158</v>
      </c>
      <c r="C906" s="170" t="s">
        <v>47</v>
      </c>
      <c r="D906" s="171" t="str">
        <f>VLOOKUP(Revisión_Avance_Periodo!$C906,Componentes_BD!$F$1:$G$5,2,FALSE)</f>
        <v>Fortalecer las Tecnologías de la Información y las Telecomunicaciones.</v>
      </c>
      <c r="E906" s="106" t="s">
        <v>12</v>
      </c>
      <c r="F906" s="89">
        <v>2</v>
      </c>
      <c r="G906" s="89" t="str">
        <f>VLOOKUP(Revisión_Avance_Periodo!$A906,BD_Seguimiento_OAP_2019!$A$2:$G$294,7,FALSE)</f>
        <v>PAI</v>
      </c>
      <c r="H906" s="89" t="str">
        <f>VLOOKUP(Revisión_Avance_Periodo!$A906,BD_Seguimiento_OAP_2019!$A$2:$J$294,10,FALSE)</f>
        <v>PAI_01 - Operacional</v>
      </c>
      <c r="I906" s="89" t="s">
        <v>834</v>
      </c>
      <c r="J906" s="89" t="str">
        <f>VLOOKUP(Revisión_Avance_Periodo!$I906,BD_Seguimiento_OAP_2019!$L:$M,2,FALSE)</f>
        <v>Implementar Modelo Integrado de Planeción y Gestión - Mipg en cada una de sus 7 dimensiones según corresponda</v>
      </c>
      <c r="K906" s="106" t="s">
        <v>64</v>
      </c>
      <c r="L906" s="172">
        <v>4.4642857142857152E-4</v>
      </c>
      <c r="M906" s="173" t="s">
        <v>108</v>
      </c>
      <c r="N906" s="190">
        <f>INDEX(BD_Seguimiento_OAP_2019!$AH$3:$AS$294,MATCH(Revisión_Avance_Periodo!$I906,BD_Seguimiento_OAP_2019!$L$3:$L$294,0),MATCH(Revisión_Avance_Periodo!$M906,BD_Seguimiento_OAP_2019!$AH$2:$AS$2,0))</f>
        <v>3</v>
      </c>
      <c r="O906" s="190">
        <f>INDEX(BD_Seguimiento_OAP_2019!$AV$3:$BG$294,MATCH(Revisión_Avance_Periodo!$I906,BD_Seguimiento_OAP_2019!$L$3:$L$294,0),MATCH(Revisión_Avance_Periodo!$M906,BD_Seguimiento_OAP_2019!$AV$2:$BG$2,0))</f>
        <v>3</v>
      </c>
      <c r="P906" s="189">
        <f t="shared" si="172"/>
        <v>1</v>
      </c>
      <c r="Q906" s="173" t="str">
        <f>VLOOKUP(P906,Tabla_Indicador_Gestion4[#All],3,TRUE)</f>
        <v>Culminada</v>
      </c>
      <c r="R906" s="229">
        <f>SUBTOTAL(9,$N$902:$N906)</f>
        <v>13</v>
      </c>
      <c r="S906" s="230">
        <f>SUBTOTAL(9,$O$902:$O906)</f>
        <v>13</v>
      </c>
      <c r="T906" s="231">
        <f>IFERROR(+Revisión_Avance_Periodo!$S906/Revisión_Avance_Periodo!$R906,0)</f>
        <v>1</v>
      </c>
      <c r="U906" s="184"/>
      <c r="V906" s="185"/>
      <c r="W906" s="183"/>
      <c r="X906" s="183"/>
      <c r="Y906" s="183"/>
      <c r="Z906" s="186"/>
      <c r="AA906" s="187"/>
    </row>
    <row r="907" spans="1:27" x14ac:dyDescent="0.25">
      <c r="A907" s="94">
        <v>76</v>
      </c>
      <c r="B907" s="96" t="str">
        <f>CONCATENATE(Revisión_Avance_Periodo!$C907,";",Revisión_Avance_Periodo!$E907,";",Revisión_Avance_Periodo!$I907)</f>
        <v>OE2;PR_10;ACT_158</v>
      </c>
      <c r="C907" s="180" t="s">
        <v>47</v>
      </c>
      <c r="D907" s="181" t="str">
        <f>VLOOKUP(Revisión_Avance_Periodo!$C907,Componentes_BD!$F$1:$G$5,2,FALSE)</f>
        <v>Fortalecer las Tecnologías de la Información y las Telecomunicaciones.</v>
      </c>
      <c r="E907" s="119" t="s">
        <v>12</v>
      </c>
      <c r="F907" s="95">
        <v>2</v>
      </c>
      <c r="G907" s="95" t="str">
        <f>VLOOKUP(Revisión_Avance_Periodo!$A907,BD_Seguimiento_OAP_2019!$A$2:$G$294,7,FALSE)</f>
        <v>PAI</v>
      </c>
      <c r="H907" s="95" t="str">
        <f>VLOOKUP(Revisión_Avance_Periodo!$A907,BD_Seguimiento_OAP_2019!$A$2:$J$294,10,FALSE)</f>
        <v>PAI_01 - Operacional</v>
      </c>
      <c r="I907" s="95" t="s">
        <v>834</v>
      </c>
      <c r="J907" s="95" t="str">
        <f>VLOOKUP(Revisión_Avance_Periodo!$I907,BD_Seguimiento_OAP_2019!$L:$M,2,FALSE)</f>
        <v>Implementar Modelo Integrado de Planeción y Gestión - Mipg en cada una de sus 7 dimensiones según corresponda</v>
      </c>
      <c r="K907" s="119" t="s">
        <v>64</v>
      </c>
      <c r="L907" s="172">
        <v>4.4642857142857152E-4</v>
      </c>
      <c r="M907" s="182" t="s">
        <v>109</v>
      </c>
      <c r="N907" s="190">
        <f>INDEX(BD_Seguimiento_OAP_2019!$AH$3:$AS$294,MATCH(Revisión_Avance_Periodo!$I907,BD_Seguimiento_OAP_2019!$L$3:$L$294,0),MATCH(Revisión_Avance_Periodo!$M907,BD_Seguimiento_OAP_2019!$AH$2:$AS$2,0))</f>
        <v>2</v>
      </c>
      <c r="O907" s="190">
        <f>INDEX(BD_Seguimiento_OAP_2019!$AV$3:$BG$294,MATCH(Revisión_Avance_Periodo!$I907,BD_Seguimiento_OAP_2019!$L$3:$L$294,0),MATCH(Revisión_Avance_Periodo!$M907,BD_Seguimiento_OAP_2019!$AV$2:$BG$2,0))</f>
        <v>2</v>
      </c>
      <c r="P907" s="188">
        <f t="shared" si="172"/>
        <v>1</v>
      </c>
      <c r="Q907" s="182" t="str">
        <f>VLOOKUP(P907,Tabla_Indicador_Gestion4[#All],3,TRUE)</f>
        <v>Culminada</v>
      </c>
      <c r="R907" s="229">
        <f>SUBTOTAL(9,$N$902:$N907)</f>
        <v>15</v>
      </c>
      <c r="S907" s="230">
        <f>SUBTOTAL(9,$O$902:$O907)</f>
        <v>15</v>
      </c>
      <c r="T907" s="231">
        <f>IFERROR(+Revisión_Avance_Periodo!$S907/Revisión_Avance_Periodo!$R907,0)</f>
        <v>1</v>
      </c>
      <c r="U907" s="184"/>
      <c r="V907" s="185"/>
      <c r="W907" s="183"/>
      <c r="X907" s="183"/>
      <c r="Y907" s="183"/>
      <c r="Z907" s="186"/>
      <c r="AA907" s="187"/>
    </row>
    <row r="908" spans="1:27" x14ac:dyDescent="0.25">
      <c r="A908" s="88">
        <v>76</v>
      </c>
      <c r="B908" s="91" t="str">
        <f>CONCATENATE(Revisión_Avance_Periodo!$C908,";",Revisión_Avance_Periodo!$E908,";",Revisión_Avance_Periodo!$I908)</f>
        <v>OE2;PR_10;ACT_158</v>
      </c>
      <c r="C908" s="170" t="s">
        <v>47</v>
      </c>
      <c r="D908" s="171" t="str">
        <f>VLOOKUP(Revisión_Avance_Periodo!$C908,Componentes_BD!$F$1:$G$5,2,FALSE)</f>
        <v>Fortalecer las Tecnologías de la Información y las Telecomunicaciones.</v>
      </c>
      <c r="E908" s="106" t="s">
        <v>12</v>
      </c>
      <c r="F908" s="89">
        <v>2</v>
      </c>
      <c r="G908" s="89" t="str">
        <f>VLOOKUP(Revisión_Avance_Periodo!$A908,BD_Seguimiento_OAP_2019!$A$2:$G$294,7,FALSE)</f>
        <v>PAI</v>
      </c>
      <c r="H908" s="89" t="str">
        <f>VLOOKUP(Revisión_Avance_Periodo!$A908,BD_Seguimiento_OAP_2019!$A$2:$J$294,10,FALSE)</f>
        <v>PAI_01 - Operacional</v>
      </c>
      <c r="I908" s="89" t="s">
        <v>834</v>
      </c>
      <c r="J908" s="89" t="str">
        <f>VLOOKUP(Revisión_Avance_Periodo!$I908,BD_Seguimiento_OAP_2019!$L:$M,2,FALSE)</f>
        <v>Implementar Modelo Integrado de Planeción y Gestión - Mipg en cada una de sus 7 dimensiones según corresponda</v>
      </c>
      <c r="K908" s="106" t="s">
        <v>64</v>
      </c>
      <c r="L908" s="172">
        <v>4.4642857142857152E-4</v>
      </c>
      <c r="M908" s="173" t="s">
        <v>110</v>
      </c>
      <c r="N908" s="190">
        <f>INDEX(BD_Seguimiento_OAP_2019!$AH$3:$AS$294,MATCH(Revisión_Avance_Periodo!$I908,BD_Seguimiento_OAP_2019!$L$3:$L$294,0),MATCH(Revisión_Avance_Periodo!$M908,BD_Seguimiento_OAP_2019!$AH$2:$AS$2,0))</f>
        <v>0</v>
      </c>
      <c r="O908" s="190">
        <f>INDEX(BD_Seguimiento_OAP_2019!$AV$3:$BG$294,MATCH(Revisión_Avance_Periodo!$I908,BD_Seguimiento_OAP_2019!$L$3:$L$294,0),MATCH(Revisión_Avance_Periodo!$M908,BD_Seguimiento_OAP_2019!$AV$2:$BG$2,0))</f>
        <v>0</v>
      </c>
      <c r="P908" s="175">
        <f t="shared" ref="P908:P913" si="174">IFERROR((O908/N908),0)</f>
        <v>0</v>
      </c>
      <c r="Q908" s="173" t="str">
        <f>VLOOKUP(P908,Tabla_Indicador_Gestion4[#All],3,TRUE)</f>
        <v>Por Ejecutar</v>
      </c>
      <c r="R908" s="229">
        <f>SUBTOTAL(9,$N$902:$N908)</f>
        <v>15</v>
      </c>
      <c r="S908" s="230">
        <f>SUBTOTAL(9,$O$902:$O908)</f>
        <v>15</v>
      </c>
      <c r="T908" s="231">
        <f>IFERROR(+Revisión_Avance_Periodo!$S908/Revisión_Avance_Periodo!$R908,0)</f>
        <v>1</v>
      </c>
      <c r="U908" s="184"/>
      <c r="V908" s="185"/>
      <c r="W908" s="183"/>
      <c r="X908" s="183"/>
      <c r="Y908" s="183"/>
      <c r="Z908" s="186"/>
      <c r="AA908" s="187"/>
    </row>
    <row r="909" spans="1:27" x14ac:dyDescent="0.25">
      <c r="A909" s="94">
        <v>76</v>
      </c>
      <c r="B909" s="96" t="str">
        <f>CONCATENATE(Revisión_Avance_Periodo!$C909,";",Revisión_Avance_Periodo!$E909,";",Revisión_Avance_Periodo!$I909)</f>
        <v>OE2;PR_10;ACT_158</v>
      </c>
      <c r="C909" s="180" t="s">
        <v>47</v>
      </c>
      <c r="D909" s="181" t="str">
        <f>VLOOKUP(Revisión_Avance_Periodo!$C909,Componentes_BD!$F$1:$G$5,2,FALSE)</f>
        <v>Fortalecer las Tecnologías de la Información y las Telecomunicaciones.</v>
      </c>
      <c r="E909" s="119" t="s">
        <v>12</v>
      </c>
      <c r="F909" s="95">
        <v>2</v>
      </c>
      <c r="G909" s="95" t="str">
        <f>VLOOKUP(Revisión_Avance_Periodo!$A909,BD_Seguimiento_OAP_2019!$A$2:$G$294,7,FALSE)</f>
        <v>PAI</v>
      </c>
      <c r="H909" s="95" t="str">
        <f>VLOOKUP(Revisión_Avance_Periodo!$A909,BD_Seguimiento_OAP_2019!$A$2:$J$294,10,FALSE)</f>
        <v>PAI_01 - Operacional</v>
      </c>
      <c r="I909" s="95" t="s">
        <v>834</v>
      </c>
      <c r="J909" s="95" t="str">
        <f>VLOOKUP(Revisión_Avance_Periodo!$I909,BD_Seguimiento_OAP_2019!$L:$M,2,FALSE)</f>
        <v>Implementar Modelo Integrado de Planeción y Gestión - Mipg en cada una de sus 7 dimensiones según corresponda</v>
      </c>
      <c r="K909" s="119" t="s">
        <v>64</v>
      </c>
      <c r="L909" s="172">
        <v>4.4642857142857152E-4</v>
      </c>
      <c r="M909" s="182" t="s">
        <v>111</v>
      </c>
      <c r="N909" s="190">
        <f>INDEX(BD_Seguimiento_OAP_2019!$AH$3:$AS$294,MATCH(Revisión_Avance_Periodo!$I909,BD_Seguimiento_OAP_2019!$L$3:$L$294,0),MATCH(Revisión_Avance_Periodo!$M909,BD_Seguimiento_OAP_2019!$AH$2:$AS$2,0))</f>
        <v>0</v>
      </c>
      <c r="O909" s="190">
        <f>INDEX(BD_Seguimiento_OAP_2019!$AV$3:$BG$294,MATCH(Revisión_Avance_Periodo!$I909,BD_Seguimiento_OAP_2019!$L$3:$L$294,0),MATCH(Revisión_Avance_Periodo!$M909,BD_Seguimiento_OAP_2019!$AV$2:$BG$2,0))</f>
        <v>0</v>
      </c>
      <c r="P909" s="175">
        <f t="shared" si="174"/>
        <v>0</v>
      </c>
      <c r="Q909" s="182" t="str">
        <f>VLOOKUP(P909,Tabla_Indicador_Gestion4[#All],3,TRUE)</f>
        <v>Por Ejecutar</v>
      </c>
      <c r="R909" s="229">
        <f>SUBTOTAL(9,$N$902:$N909)</f>
        <v>15</v>
      </c>
      <c r="S909" s="230">
        <f>SUBTOTAL(9,$O$902:$O909)</f>
        <v>15</v>
      </c>
      <c r="T909" s="231">
        <f>IFERROR(+Revisión_Avance_Periodo!$S909/Revisión_Avance_Periodo!$R909,0)</f>
        <v>1</v>
      </c>
      <c r="U909" s="184"/>
      <c r="V909" s="185"/>
      <c r="W909" s="183"/>
      <c r="X909" s="183"/>
      <c r="Y909" s="183"/>
      <c r="Z909" s="186"/>
      <c r="AA909" s="187"/>
    </row>
    <row r="910" spans="1:27" x14ac:dyDescent="0.25">
      <c r="A910" s="88">
        <v>76</v>
      </c>
      <c r="B910" s="91" t="str">
        <f>CONCATENATE(Revisión_Avance_Periodo!$C910,";",Revisión_Avance_Periodo!$E910,";",Revisión_Avance_Periodo!$I910)</f>
        <v>OE2;PR_10;ACT_158</v>
      </c>
      <c r="C910" s="170" t="s">
        <v>47</v>
      </c>
      <c r="D910" s="171" t="str">
        <f>VLOOKUP(Revisión_Avance_Periodo!$C910,Componentes_BD!$F$1:$G$5,2,FALSE)</f>
        <v>Fortalecer las Tecnologías de la Información y las Telecomunicaciones.</v>
      </c>
      <c r="E910" s="106" t="s">
        <v>12</v>
      </c>
      <c r="F910" s="89">
        <v>2</v>
      </c>
      <c r="G910" s="89" t="str">
        <f>VLOOKUP(Revisión_Avance_Periodo!$A910,BD_Seguimiento_OAP_2019!$A$2:$G$294,7,FALSE)</f>
        <v>PAI</v>
      </c>
      <c r="H910" s="89" t="str">
        <f>VLOOKUP(Revisión_Avance_Periodo!$A910,BD_Seguimiento_OAP_2019!$A$2:$J$294,10,FALSE)</f>
        <v>PAI_01 - Operacional</v>
      </c>
      <c r="I910" s="89" t="s">
        <v>834</v>
      </c>
      <c r="J910" s="89" t="str">
        <f>VLOOKUP(Revisión_Avance_Periodo!$I910,BD_Seguimiento_OAP_2019!$L:$M,2,FALSE)</f>
        <v>Implementar Modelo Integrado de Planeción y Gestión - Mipg en cada una de sus 7 dimensiones según corresponda</v>
      </c>
      <c r="K910" s="106" t="s">
        <v>64</v>
      </c>
      <c r="L910" s="172">
        <v>4.4642857142857152E-4</v>
      </c>
      <c r="M910" s="173" t="s">
        <v>112</v>
      </c>
      <c r="N910" s="190">
        <f>INDEX(BD_Seguimiento_OAP_2019!$AH$3:$AS$294,MATCH(Revisión_Avance_Periodo!$I910,BD_Seguimiento_OAP_2019!$L$3:$L$294,0),MATCH(Revisión_Avance_Periodo!$M910,BD_Seguimiento_OAP_2019!$AH$2:$AS$2,0))</f>
        <v>0</v>
      </c>
      <c r="O910" s="190">
        <f>INDEX(BD_Seguimiento_OAP_2019!$AV$3:$BG$294,MATCH(Revisión_Avance_Periodo!$I910,BD_Seguimiento_OAP_2019!$L$3:$L$294,0),MATCH(Revisión_Avance_Periodo!$M910,BD_Seguimiento_OAP_2019!$AV$2:$BG$2,0))</f>
        <v>0</v>
      </c>
      <c r="P910" s="175">
        <f t="shared" si="174"/>
        <v>0</v>
      </c>
      <c r="Q910" s="173" t="str">
        <f>VLOOKUP(P910,Tabla_Indicador_Gestion4[#All],3,TRUE)</f>
        <v>Por Ejecutar</v>
      </c>
      <c r="R910" s="229">
        <f>SUBTOTAL(9,$N$902:$N910)</f>
        <v>15</v>
      </c>
      <c r="S910" s="230">
        <f>SUBTOTAL(9,$O$902:$O910)</f>
        <v>15</v>
      </c>
      <c r="T910" s="231">
        <f>IFERROR(+Revisión_Avance_Periodo!$S910/Revisión_Avance_Periodo!$R910,0)</f>
        <v>1</v>
      </c>
      <c r="U910" s="184"/>
      <c r="V910" s="185"/>
      <c r="W910" s="183"/>
      <c r="X910" s="183"/>
      <c r="Y910" s="183"/>
      <c r="Z910" s="186"/>
      <c r="AA910" s="187"/>
    </row>
    <row r="911" spans="1:27" x14ac:dyDescent="0.25">
      <c r="A911" s="94">
        <v>76</v>
      </c>
      <c r="B911" s="96" t="str">
        <f>CONCATENATE(Revisión_Avance_Periodo!$C911,";",Revisión_Avance_Periodo!$E911,";",Revisión_Avance_Periodo!$I911)</f>
        <v>OE2;PR_10;ACT_158</v>
      </c>
      <c r="C911" s="180" t="s">
        <v>47</v>
      </c>
      <c r="D911" s="181" t="str">
        <f>VLOOKUP(Revisión_Avance_Periodo!$C911,Componentes_BD!$F$1:$G$5,2,FALSE)</f>
        <v>Fortalecer las Tecnologías de la Información y las Telecomunicaciones.</v>
      </c>
      <c r="E911" s="119" t="s">
        <v>12</v>
      </c>
      <c r="F911" s="95">
        <v>2</v>
      </c>
      <c r="G911" s="95" t="str">
        <f>VLOOKUP(Revisión_Avance_Periodo!$A911,BD_Seguimiento_OAP_2019!$A$2:$G$294,7,FALSE)</f>
        <v>PAI</v>
      </c>
      <c r="H911" s="95" t="str">
        <f>VLOOKUP(Revisión_Avance_Periodo!$A911,BD_Seguimiento_OAP_2019!$A$2:$J$294,10,FALSE)</f>
        <v>PAI_01 - Operacional</v>
      </c>
      <c r="I911" s="95" t="s">
        <v>834</v>
      </c>
      <c r="J911" s="95" t="str">
        <f>VLOOKUP(Revisión_Avance_Periodo!$I911,BD_Seguimiento_OAP_2019!$L:$M,2,FALSE)</f>
        <v>Implementar Modelo Integrado de Planeción y Gestión - Mipg en cada una de sus 7 dimensiones según corresponda</v>
      </c>
      <c r="K911" s="119" t="s">
        <v>64</v>
      </c>
      <c r="L911" s="172">
        <v>4.4642857142857152E-4</v>
      </c>
      <c r="M911" s="182" t="s">
        <v>113</v>
      </c>
      <c r="N911" s="190">
        <f>INDEX(BD_Seguimiento_OAP_2019!$AH$3:$AS$294,MATCH(Revisión_Avance_Periodo!$I911,BD_Seguimiento_OAP_2019!$L$3:$L$294,0),MATCH(Revisión_Avance_Periodo!$M911,BD_Seguimiento_OAP_2019!$AH$2:$AS$2,0))</f>
        <v>0</v>
      </c>
      <c r="O911" s="190">
        <f>INDEX(BD_Seguimiento_OAP_2019!$AV$3:$BG$294,MATCH(Revisión_Avance_Periodo!$I911,BD_Seguimiento_OAP_2019!$L$3:$L$294,0),MATCH(Revisión_Avance_Periodo!$M911,BD_Seguimiento_OAP_2019!$AV$2:$BG$2,0))</f>
        <v>0</v>
      </c>
      <c r="P911" s="175">
        <f t="shared" si="174"/>
        <v>0</v>
      </c>
      <c r="Q911" s="182" t="str">
        <f>VLOOKUP(P911,Tabla_Indicador_Gestion4[#All],3,TRUE)</f>
        <v>Por Ejecutar</v>
      </c>
      <c r="R911" s="229">
        <f>SUBTOTAL(9,$N$902:$N911)</f>
        <v>15</v>
      </c>
      <c r="S911" s="230">
        <f>SUBTOTAL(9,$O$902:$O911)</f>
        <v>15</v>
      </c>
      <c r="T911" s="231">
        <f>IFERROR(+Revisión_Avance_Periodo!$S911/Revisión_Avance_Periodo!$R911,0)</f>
        <v>1</v>
      </c>
      <c r="U911" s="184"/>
      <c r="V911" s="185"/>
      <c r="W911" s="183"/>
      <c r="X911" s="183"/>
      <c r="Y911" s="183"/>
      <c r="Z911" s="186"/>
      <c r="AA911" s="187"/>
    </row>
    <row r="912" spans="1:27" x14ac:dyDescent="0.25">
      <c r="A912" s="88">
        <v>76</v>
      </c>
      <c r="B912" s="91" t="str">
        <f>CONCATENATE(Revisión_Avance_Periodo!$C912,";",Revisión_Avance_Periodo!$E912,";",Revisión_Avance_Periodo!$I912)</f>
        <v>OE2;PR_10;ACT_158</v>
      </c>
      <c r="C912" s="170" t="s">
        <v>47</v>
      </c>
      <c r="D912" s="171" t="str">
        <f>VLOOKUP(Revisión_Avance_Periodo!$C912,Componentes_BD!$F$1:$G$5,2,FALSE)</f>
        <v>Fortalecer las Tecnologías de la Información y las Telecomunicaciones.</v>
      </c>
      <c r="E912" s="106" t="s">
        <v>12</v>
      </c>
      <c r="F912" s="89">
        <v>2</v>
      </c>
      <c r="G912" s="89" t="str">
        <f>VLOOKUP(Revisión_Avance_Periodo!$A912,BD_Seguimiento_OAP_2019!$A$2:$G$294,7,FALSE)</f>
        <v>PAI</v>
      </c>
      <c r="H912" s="89" t="str">
        <f>VLOOKUP(Revisión_Avance_Periodo!$A912,BD_Seguimiento_OAP_2019!$A$2:$J$294,10,FALSE)</f>
        <v>PAI_01 - Operacional</v>
      </c>
      <c r="I912" s="89" t="s">
        <v>834</v>
      </c>
      <c r="J912" s="89" t="str">
        <f>VLOOKUP(Revisión_Avance_Periodo!$I912,BD_Seguimiento_OAP_2019!$L:$M,2,FALSE)</f>
        <v>Implementar Modelo Integrado de Planeción y Gestión - Mipg en cada una de sus 7 dimensiones según corresponda</v>
      </c>
      <c r="K912" s="106" t="s">
        <v>64</v>
      </c>
      <c r="L912" s="172">
        <v>4.4642857142857152E-4</v>
      </c>
      <c r="M912" s="173" t="s">
        <v>114</v>
      </c>
      <c r="N912" s="190">
        <f>INDEX(BD_Seguimiento_OAP_2019!$AH$3:$AS$294,MATCH(Revisión_Avance_Periodo!$I912,BD_Seguimiento_OAP_2019!$L$3:$L$294,0),MATCH(Revisión_Avance_Periodo!$M912,BD_Seguimiento_OAP_2019!$AH$2:$AS$2,0))</f>
        <v>0</v>
      </c>
      <c r="O912" s="190">
        <f>INDEX(BD_Seguimiento_OAP_2019!$AV$3:$BG$294,MATCH(Revisión_Avance_Periodo!$I912,BD_Seguimiento_OAP_2019!$L$3:$L$294,0),MATCH(Revisión_Avance_Periodo!$M912,BD_Seguimiento_OAP_2019!$AV$2:$BG$2,0))</f>
        <v>0</v>
      </c>
      <c r="P912" s="175">
        <f t="shared" si="174"/>
        <v>0</v>
      </c>
      <c r="Q912" s="173" t="str">
        <f>VLOOKUP(P912,Tabla_Indicador_Gestion4[#All],3,TRUE)</f>
        <v>Por Ejecutar</v>
      </c>
      <c r="R912" s="229">
        <f>SUBTOTAL(9,$N$902:$N912)</f>
        <v>15</v>
      </c>
      <c r="S912" s="230">
        <f>SUBTOTAL(9,$O$902:$O912)</f>
        <v>15</v>
      </c>
      <c r="T912" s="231">
        <f>IFERROR(+Revisión_Avance_Periodo!$S912/Revisión_Avance_Periodo!$R912,0)</f>
        <v>1</v>
      </c>
      <c r="U912" s="184"/>
      <c r="V912" s="185"/>
      <c r="W912" s="183"/>
      <c r="X912" s="183"/>
      <c r="Y912" s="183"/>
      <c r="Z912" s="186"/>
      <c r="AA912" s="187"/>
    </row>
    <row r="913" spans="1:27" ht="15.75" thickBot="1" x14ac:dyDescent="0.3">
      <c r="A913" s="94">
        <v>76</v>
      </c>
      <c r="B913" s="96" t="str">
        <f>CONCATENATE(Revisión_Avance_Periodo!$C913,";",Revisión_Avance_Periodo!$E913,";",Revisión_Avance_Periodo!$I913)</f>
        <v>OE2;PR_10;ACT_158</v>
      </c>
      <c r="C913" s="180" t="s">
        <v>47</v>
      </c>
      <c r="D913" s="181" t="str">
        <f>VLOOKUP(Revisión_Avance_Periodo!$C913,Componentes_BD!$F$1:$G$5,2,FALSE)</f>
        <v>Fortalecer las Tecnologías de la Información y las Telecomunicaciones.</v>
      </c>
      <c r="E913" s="119" t="s">
        <v>12</v>
      </c>
      <c r="F913" s="95">
        <v>2</v>
      </c>
      <c r="G913" s="95" t="str">
        <f>VLOOKUP(Revisión_Avance_Periodo!$A913,BD_Seguimiento_OAP_2019!$A$2:$G$294,7,FALSE)</f>
        <v>PAI</v>
      </c>
      <c r="H913" s="95" t="str">
        <f>VLOOKUP(Revisión_Avance_Periodo!$A913,BD_Seguimiento_OAP_2019!$A$2:$J$294,10,FALSE)</f>
        <v>PAI_01 - Operacional</v>
      </c>
      <c r="I913" s="95" t="s">
        <v>834</v>
      </c>
      <c r="J913" s="95" t="str">
        <f>VLOOKUP(Revisión_Avance_Periodo!$I913,BD_Seguimiento_OAP_2019!$L:$M,2,FALSE)</f>
        <v>Implementar Modelo Integrado de Planeción y Gestión - Mipg en cada una de sus 7 dimensiones según corresponda</v>
      </c>
      <c r="K913" s="119" t="s">
        <v>64</v>
      </c>
      <c r="L913" s="172">
        <v>4.4642857142857152E-4</v>
      </c>
      <c r="M913" s="182" t="s">
        <v>115</v>
      </c>
      <c r="N913" s="190">
        <f>INDEX(BD_Seguimiento_OAP_2019!$AH$3:$AS$294,MATCH(Revisión_Avance_Periodo!$I913,BD_Seguimiento_OAP_2019!$L$3:$L$294,0),MATCH(Revisión_Avance_Periodo!$M913,BD_Seguimiento_OAP_2019!$AH$2:$AS$2,0))</f>
        <v>0</v>
      </c>
      <c r="O913" s="190">
        <f>INDEX(BD_Seguimiento_OAP_2019!$AV$3:$BG$294,MATCH(Revisión_Avance_Periodo!$I913,BD_Seguimiento_OAP_2019!$L$3:$L$294,0),MATCH(Revisión_Avance_Periodo!$M913,BD_Seguimiento_OAP_2019!$AV$2:$BG$2,0))</f>
        <v>0</v>
      </c>
      <c r="P913" s="175">
        <f t="shared" si="174"/>
        <v>0</v>
      </c>
      <c r="Q913" s="182" t="str">
        <f>VLOOKUP(P913,Tabla_Indicador_Gestion4[#All],3,TRUE)</f>
        <v>Por Ejecutar</v>
      </c>
      <c r="R913" s="229">
        <f>SUBTOTAL(9,$N$902:$N913)</f>
        <v>15</v>
      </c>
      <c r="S913" s="230">
        <f>SUBTOTAL(9,$O$902:$O913)</f>
        <v>15</v>
      </c>
      <c r="T913" s="231">
        <f>IFERROR(+Revisión_Avance_Periodo!$S913/Revisión_Avance_Periodo!$R913,0)</f>
        <v>1</v>
      </c>
      <c r="U913" s="184"/>
      <c r="V913" s="185"/>
      <c r="W913" s="183"/>
      <c r="X913" s="183"/>
      <c r="Y913" s="183"/>
      <c r="Z913" s="186"/>
      <c r="AA913" s="187"/>
    </row>
    <row r="914" spans="1:27" x14ac:dyDescent="0.25">
      <c r="A914" s="88">
        <v>77</v>
      </c>
      <c r="B914" s="91" t="str">
        <f>CONCATENATE(Revisión_Avance_Periodo!$C914,";",Revisión_Avance_Periodo!$E914,";",Revisión_Avance_Periodo!$I914)</f>
        <v>OE2;PR_10;ACT_19</v>
      </c>
      <c r="C914" s="170" t="s">
        <v>47</v>
      </c>
      <c r="D914" s="171" t="str">
        <f>VLOOKUP(Revisión_Avance_Periodo!$C914,Componentes_BD!$F$1:$G$5,2,FALSE)</f>
        <v>Fortalecer las Tecnologías de la Información y las Telecomunicaciones.</v>
      </c>
      <c r="E914" s="106" t="s">
        <v>12</v>
      </c>
      <c r="F914" s="89">
        <v>2</v>
      </c>
      <c r="G914" s="89" t="str">
        <f>VLOOKUP(Revisión_Avance_Periodo!$A914,BD_Seguimiento_OAP_2019!$A$2:$G$294,7,FALSE)</f>
        <v>PAI</v>
      </c>
      <c r="H914" s="89" t="str">
        <f>VLOOKUP(Revisión_Avance_Periodo!$A914,BD_Seguimiento_OAP_2019!$A$2:$J$294,10,FALSE)</f>
        <v>PAI_01 - Operacional</v>
      </c>
      <c r="I914" s="89" t="s">
        <v>849</v>
      </c>
      <c r="J914" s="89" t="str">
        <f>VLOOKUP(Revisión_Avance_Periodo!$I914,BD_Seguimiento_OAP_2019!$L:$M,2,FALSE)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14" s="106" t="s">
        <v>64</v>
      </c>
      <c r="L914" s="172">
        <v>4.4642857142857152E-4</v>
      </c>
      <c r="M914" s="173" t="s">
        <v>104</v>
      </c>
      <c r="N914" s="190">
        <f>INDEX(BD_Seguimiento_OAP_2019!$AH$3:$AS$294,MATCH(Revisión_Avance_Periodo!$I914,BD_Seguimiento_OAP_2019!$L$3:$L$294,0),MATCH(Revisión_Avance_Periodo!$M914,BD_Seguimiento_OAP_2019!$AH$2:$AS$2,0))</f>
        <v>3</v>
      </c>
      <c r="O914" s="190">
        <f>INDEX(BD_Seguimiento_OAP_2019!$AV$3:$BG$294,MATCH(Revisión_Avance_Periodo!$I914,BD_Seguimiento_OAP_2019!$L$3:$L$294,0),MATCH(Revisión_Avance_Periodo!$M914,BD_Seguimiento_OAP_2019!$AV$2:$BG$2,0))</f>
        <v>3</v>
      </c>
      <c r="P914" s="189">
        <f t="shared" si="172"/>
        <v>1</v>
      </c>
      <c r="Q914" s="173" t="str">
        <f>VLOOKUP(P914,Tabla_Indicador_Gestion4[#All],3,TRUE)</f>
        <v>Culminada</v>
      </c>
      <c r="R914" s="232">
        <f>SUBTOTAL(9,$N$914:$N914)</f>
        <v>3</v>
      </c>
      <c r="S914" s="233">
        <f>SUBTOTAL(9,$O$914:$O914)</f>
        <v>3</v>
      </c>
      <c r="T914" s="234">
        <f>IFERROR(+Revisión_Avance_Periodo!$S914/Revisión_Avance_Periodo!$R914,0)</f>
        <v>1</v>
      </c>
      <c r="U914" s="191">
        <f>SUBTOTAL(9,N914:N925)</f>
        <v>18</v>
      </c>
      <c r="V914" s="192">
        <f>SUBTOTAL(9,O914:O925)</f>
        <v>18</v>
      </c>
      <c r="W914" s="176">
        <f t="shared" ref="W914" si="175">+V914/U914</f>
        <v>1</v>
      </c>
      <c r="X914" s="176"/>
      <c r="Y914" s="176">
        <f>100%-Revisión_Avance_Periodo!$W914</f>
        <v>0</v>
      </c>
      <c r="Z914" s="178" t="str">
        <f>VLOOKUP(W914,Tabla_Indicador_Gestion4[],3,TRUE)</f>
        <v>Culminada</v>
      </c>
      <c r="AA914" s="179">
        <f>Revisión_Avance_Periodo!$W914*Revisión_Avance_Periodo!$L914</f>
        <v>4.4642857142857152E-4</v>
      </c>
    </row>
    <row r="915" spans="1:27" x14ac:dyDescent="0.25">
      <c r="A915" s="94">
        <v>77</v>
      </c>
      <c r="B915" s="96" t="str">
        <f>CONCATENATE(Revisión_Avance_Periodo!$C915,";",Revisión_Avance_Periodo!$E915,";",Revisión_Avance_Periodo!$I915)</f>
        <v>OE2;PR_10;ACT_19</v>
      </c>
      <c r="C915" s="180" t="s">
        <v>47</v>
      </c>
      <c r="D915" s="181" t="str">
        <f>VLOOKUP(Revisión_Avance_Periodo!$C915,Componentes_BD!$F$1:$G$5,2,FALSE)</f>
        <v>Fortalecer las Tecnologías de la Información y las Telecomunicaciones.</v>
      </c>
      <c r="E915" s="119" t="s">
        <v>12</v>
      </c>
      <c r="F915" s="95">
        <v>2</v>
      </c>
      <c r="G915" s="95" t="str">
        <f>VLOOKUP(Revisión_Avance_Periodo!$A915,BD_Seguimiento_OAP_2019!$A$2:$G$294,7,FALSE)</f>
        <v>PAI</v>
      </c>
      <c r="H915" s="95" t="str">
        <f>VLOOKUP(Revisión_Avance_Periodo!$A915,BD_Seguimiento_OAP_2019!$A$2:$J$294,10,FALSE)</f>
        <v>PAI_01 - Operacional</v>
      </c>
      <c r="I915" s="95" t="s">
        <v>849</v>
      </c>
      <c r="J915" s="95" t="str">
        <f>VLOOKUP(Revisión_Avance_Periodo!$I915,BD_Seguimiento_OAP_2019!$L:$M,2,FALSE)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15" s="119" t="s">
        <v>64</v>
      </c>
      <c r="L915" s="172">
        <v>4.4642857142857152E-4</v>
      </c>
      <c r="M915" s="182" t="s">
        <v>105</v>
      </c>
      <c r="N915" s="190">
        <f>INDEX(BD_Seguimiento_OAP_2019!$AH$3:$AS$294,MATCH(Revisión_Avance_Periodo!$I915,BD_Seguimiento_OAP_2019!$L$3:$L$294,0),MATCH(Revisión_Avance_Periodo!$M915,BD_Seguimiento_OAP_2019!$AH$2:$AS$2,0))</f>
        <v>3</v>
      </c>
      <c r="O915" s="190">
        <f>INDEX(BD_Seguimiento_OAP_2019!$AV$3:$BG$294,MATCH(Revisión_Avance_Periodo!$I915,BD_Seguimiento_OAP_2019!$L$3:$L$294,0),MATCH(Revisión_Avance_Periodo!$M915,BD_Seguimiento_OAP_2019!$AV$2:$BG$2,0))</f>
        <v>3</v>
      </c>
      <c r="P915" s="188">
        <f t="shared" si="172"/>
        <v>1</v>
      </c>
      <c r="Q915" s="182" t="str">
        <f>VLOOKUP(P915,Tabla_Indicador_Gestion4[#All],3,TRUE)</f>
        <v>Culminada</v>
      </c>
      <c r="R915" s="229">
        <f>SUBTOTAL(9,$N$914:$N915)</f>
        <v>6</v>
      </c>
      <c r="S915" s="230">
        <f>SUBTOTAL(9,$O$914:$O915)</f>
        <v>6</v>
      </c>
      <c r="T915" s="231">
        <f>IFERROR(+Revisión_Avance_Periodo!$S915/Revisión_Avance_Periodo!$R915,0)</f>
        <v>1</v>
      </c>
      <c r="U915" s="184"/>
      <c r="V915" s="185"/>
      <c r="W915" s="183"/>
      <c r="X915" s="183"/>
      <c r="Y915" s="183"/>
      <c r="Z915" s="186"/>
      <c r="AA915" s="187"/>
    </row>
    <row r="916" spans="1:27" x14ac:dyDescent="0.25">
      <c r="A916" s="88">
        <v>77</v>
      </c>
      <c r="B916" s="91" t="str">
        <f>CONCATENATE(Revisión_Avance_Periodo!$C916,";",Revisión_Avance_Periodo!$E916,";",Revisión_Avance_Periodo!$I916)</f>
        <v>OE2;PR_10;ACT_19</v>
      </c>
      <c r="C916" s="170" t="s">
        <v>47</v>
      </c>
      <c r="D916" s="171" t="str">
        <f>VLOOKUP(Revisión_Avance_Periodo!$C916,Componentes_BD!$F$1:$G$5,2,FALSE)</f>
        <v>Fortalecer las Tecnologías de la Información y las Telecomunicaciones.</v>
      </c>
      <c r="E916" s="106" t="s">
        <v>12</v>
      </c>
      <c r="F916" s="89">
        <v>2</v>
      </c>
      <c r="G916" s="89" t="str">
        <f>VLOOKUP(Revisión_Avance_Periodo!$A916,BD_Seguimiento_OAP_2019!$A$2:$G$294,7,FALSE)</f>
        <v>PAI</v>
      </c>
      <c r="H916" s="89" t="str">
        <f>VLOOKUP(Revisión_Avance_Periodo!$A916,BD_Seguimiento_OAP_2019!$A$2:$J$294,10,FALSE)</f>
        <v>PAI_01 - Operacional</v>
      </c>
      <c r="I916" s="89" t="s">
        <v>849</v>
      </c>
      <c r="J916" s="89" t="str">
        <f>VLOOKUP(Revisión_Avance_Periodo!$I916,BD_Seguimiento_OAP_2019!$L:$M,2,FALSE)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16" s="106" t="s">
        <v>64</v>
      </c>
      <c r="L916" s="172">
        <v>4.4642857142857152E-4</v>
      </c>
      <c r="M916" s="173" t="s">
        <v>106</v>
      </c>
      <c r="N916" s="190">
        <f>INDEX(BD_Seguimiento_OAP_2019!$AH$3:$AS$294,MATCH(Revisión_Avance_Periodo!$I916,BD_Seguimiento_OAP_2019!$L$3:$L$294,0),MATCH(Revisión_Avance_Periodo!$M916,BD_Seguimiento_OAP_2019!$AH$2:$AS$2,0))</f>
        <v>3</v>
      </c>
      <c r="O916" s="190">
        <f>INDEX(BD_Seguimiento_OAP_2019!$AV$3:$BG$294,MATCH(Revisión_Avance_Periodo!$I916,BD_Seguimiento_OAP_2019!$L$3:$L$294,0),MATCH(Revisión_Avance_Periodo!$M916,BD_Seguimiento_OAP_2019!$AV$2:$BG$2,0))</f>
        <v>3</v>
      </c>
      <c r="P916" s="189">
        <f t="shared" si="172"/>
        <v>1</v>
      </c>
      <c r="Q916" s="173" t="str">
        <f>VLOOKUP(P916,Tabla_Indicador_Gestion4[#All],3,TRUE)</f>
        <v>Culminada</v>
      </c>
      <c r="R916" s="229">
        <f>SUBTOTAL(9,$N$914:$N916)</f>
        <v>9</v>
      </c>
      <c r="S916" s="230">
        <f>SUBTOTAL(9,$O$914:$O916)</f>
        <v>9</v>
      </c>
      <c r="T916" s="231">
        <f>IFERROR(+Revisión_Avance_Periodo!$S916/Revisión_Avance_Periodo!$R916,0)</f>
        <v>1</v>
      </c>
      <c r="U916" s="184"/>
      <c r="V916" s="185"/>
      <c r="W916" s="183"/>
      <c r="X916" s="183"/>
      <c r="Y916" s="183"/>
      <c r="Z916" s="186"/>
      <c r="AA916" s="187"/>
    </row>
    <row r="917" spans="1:27" x14ac:dyDescent="0.25">
      <c r="A917" s="94">
        <v>77</v>
      </c>
      <c r="B917" s="96" t="str">
        <f>CONCATENATE(Revisión_Avance_Periodo!$C917,";",Revisión_Avance_Periodo!$E917,";",Revisión_Avance_Periodo!$I917)</f>
        <v>OE2;PR_10;ACT_19</v>
      </c>
      <c r="C917" s="180" t="s">
        <v>47</v>
      </c>
      <c r="D917" s="181" t="str">
        <f>VLOOKUP(Revisión_Avance_Periodo!$C917,Componentes_BD!$F$1:$G$5,2,FALSE)</f>
        <v>Fortalecer las Tecnologías de la Información y las Telecomunicaciones.</v>
      </c>
      <c r="E917" s="119" t="s">
        <v>12</v>
      </c>
      <c r="F917" s="95">
        <v>2</v>
      </c>
      <c r="G917" s="95" t="str">
        <f>VLOOKUP(Revisión_Avance_Periodo!$A917,BD_Seguimiento_OAP_2019!$A$2:$G$294,7,FALSE)</f>
        <v>PAI</v>
      </c>
      <c r="H917" s="95" t="str">
        <f>VLOOKUP(Revisión_Avance_Periodo!$A917,BD_Seguimiento_OAP_2019!$A$2:$J$294,10,FALSE)</f>
        <v>PAI_01 - Operacional</v>
      </c>
      <c r="I917" s="95" t="s">
        <v>849</v>
      </c>
      <c r="J917" s="95" t="str">
        <f>VLOOKUP(Revisión_Avance_Periodo!$I917,BD_Seguimiento_OAP_2019!$L:$M,2,FALSE)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17" s="119" t="s">
        <v>64</v>
      </c>
      <c r="L917" s="172">
        <v>4.4642857142857152E-4</v>
      </c>
      <c r="M917" s="182" t="s">
        <v>107</v>
      </c>
      <c r="N917" s="190">
        <f>INDEX(BD_Seguimiento_OAP_2019!$AH$3:$AS$294,MATCH(Revisión_Avance_Periodo!$I917,BD_Seguimiento_OAP_2019!$L$3:$L$294,0),MATCH(Revisión_Avance_Periodo!$M917,BD_Seguimiento_OAP_2019!$AH$2:$AS$2,0))</f>
        <v>3</v>
      </c>
      <c r="O917" s="190">
        <f>INDEX(BD_Seguimiento_OAP_2019!$AV$3:$BG$294,MATCH(Revisión_Avance_Periodo!$I917,BD_Seguimiento_OAP_2019!$L$3:$L$294,0),MATCH(Revisión_Avance_Periodo!$M917,BD_Seguimiento_OAP_2019!$AV$2:$BG$2,0))</f>
        <v>3</v>
      </c>
      <c r="P917" s="188">
        <f t="shared" si="172"/>
        <v>1</v>
      </c>
      <c r="Q917" s="182" t="str">
        <f>VLOOKUP(P917,Tabla_Indicador_Gestion4[#All],3,TRUE)</f>
        <v>Culminada</v>
      </c>
      <c r="R917" s="229">
        <f>SUBTOTAL(9,$N$914:$N917)</f>
        <v>12</v>
      </c>
      <c r="S917" s="230">
        <f>SUBTOTAL(9,$O$914:$O917)</f>
        <v>12</v>
      </c>
      <c r="T917" s="231">
        <f>IFERROR(+Revisión_Avance_Periodo!$S917/Revisión_Avance_Periodo!$R917,0)</f>
        <v>1</v>
      </c>
      <c r="U917" s="184"/>
      <c r="V917" s="185"/>
      <c r="W917" s="183"/>
      <c r="X917" s="183"/>
      <c r="Y917" s="183"/>
      <c r="Z917" s="186"/>
      <c r="AA917" s="187"/>
    </row>
    <row r="918" spans="1:27" x14ac:dyDescent="0.25">
      <c r="A918" s="88">
        <v>77</v>
      </c>
      <c r="B918" s="91" t="str">
        <f>CONCATENATE(Revisión_Avance_Periodo!$C918,";",Revisión_Avance_Periodo!$E918,";",Revisión_Avance_Periodo!$I918)</f>
        <v>OE2;PR_10;ACT_19</v>
      </c>
      <c r="C918" s="170" t="s">
        <v>47</v>
      </c>
      <c r="D918" s="171" t="str">
        <f>VLOOKUP(Revisión_Avance_Periodo!$C918,Componentes_BD!$F$1:$G$5,2,FALSE)</f>
        <v>Fortalecer las Tecnologías de la Información y las Telecomunicaciones.</v>
      </c>
      <c r="E918" s="106" t="s">
        <v>12</v>
      </c>
      <c r="F918" s="89">
        <v>2</v>
      </c>
      <c r="G918" s="89" t="str">
        <f>VLOOKUP(Revisión_Avance_Periodo!$A918,BD_Seguimiento_OAP_2019!$A$2:$G$294,7,FALSE)</f>
        <v>PAI</v>
      </c>
      <c r="H918" s="89" t="str">
        <f>VLOOKUP(Revisión_Avance_Periodo!$A918,BD_Seguimiento_OAP_2019!$A$2:$J$294,10,FALSE)</f>
        <v>PAI_01 - Operacional</v>
      </c>
      <c r="I918" s="89" t="s">
        <v>849</v>
      </c>
      <c r="J918" s="89" t="str">
        <f>VLOOKUP(Revisión_Avance_Periodo!$I918,BD_Seguimiento_OAP_2019!$L:$M,2,FALSE)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18" s="106" t="s">
        <v>64</v>
      </c>
      <c r="L918" s="172">
        <v>4.4642857142857152E-4</v>
      </c>
      <c r="M918" s="173" t="s">
        <v>108</v>
      </c>
      <c r="N918" s="190">
        <f>INDEX(BD_Seguimiento_OAP_2019!$AH$3:$AS$294,MATCH(Revisión_Avance_Periodo!$I918,BD_Seguimiento_OAP_2019!$L$3:$L$294,0),MATCH(Revisión_Avance_Periodo!$M918,BD_Seguimiento_OAP_2019!$AH$2:$AS$2,0))</f>
        <v>3</v>
      </c>
      <c r="O918" s="190">
        <f>INDEX(BD_Seguimiento_OAP_2019!$AV$3:$BG$294,MATCH(Revisión_Avance_Periodo!$I918,BD_Seguimiento_OAP_2019!$L$3:$L$294,0),MATCH(Revisión_Avance_Periodo!$M918,BD_Seguimiento_OAP_2019!$AV$2:$BG$2,0))</f>
        <v>3</v>
      </c>
      <c r="P918" s="189">
        <f t="shared" si="172"/>
        <v>1</v>
      </c>
      <c r="Q918" s="173" t="str">
        <f>VLOOKUP(P918,Tabla_Indicador_Gestion4[#All],3,TRUE)</f>
        <v>Culminada</v>
      </c>
      <c r="R918" s="229">
        <f>SUBTOTAL(9,$N$914:$N918)</f>
        <v>15</v>
      </c>
      <c r="S918" s="230">
        <f>SUBTOTAL(9,$O$914:$O918)</f>
        <v>15</v>
      </c>
      <c r="T918" s="231">
        <f>IFERROR(+Revisión_Avance_Periodo!$S918/Revisión_Avance_Periodo!$R918,0)</f>
        <v>1</v>
      </c>
      <c r="U918" s="184"/>
      <c r="V918" s="185"/>
      <c r="W918" s="183"/>
      <c r="X918" s="183"/>
      <c r="Y918" s="183"/>
      <c r="Z918" s="186"/>
      <c r="AA918" s="187"/>
    </row>
    <row r="919" spans="1:27" x14ac:dyDescent="0.25">
      <c r="A919" s="94">
        <v>77</v>
      </c>
      <c r="B919" s="96" t="str">
        <f>CONCATENATE(Revisión_Avance_Periodo!$C919,";",Revisión_Avance_Periodo!$E919,";",Revisión_Avance_Periodo!$I919)</f>
        <v>OE2;PR_10;ACT_19</v>
      </c>
      <c r="C919" s="180" t="s">
        <v>47</v>
      </c>
      <c r="D919" s="181" t="str">
        <f>VLOOKUP(Revisión_Avance_Periodo!$C919,Componentes_BD!$F$1:$G$5,2,FALSE)</f>
        <v>Fortalecer las Tecnologías de la Información y las Telecomunicaciones.</v>
      </c>
      <c r="E919" s="119" t="s">
        <v>12</v>
      </c>
      <c r="F919" s="95">
        <v>2</v>
      </c>
      <c r="G919" s="95" t="str">
        <f>VLOOKUP(Revisión_Avance_Periodo!$A919,BD_Seguimiento_OAP_2019!$A$2:$G$294,7,FALSE)</f>
        <v>PAI</v>
      </c>
      <c r="H919" s="95" t="str">
        <f>VLOOKUP(Revisión_Avance_Periodo!$A919,BD_Seguimiento_OAP_2019!$A$2:$J$294,10,FALSE)</f>
        <v>PAI_01 - Operacional</v>
      </c>
      <c r="I919" s="95" t="s">
        <v>849</v>
      </c>
      <c r="J919" s="95" t="str">
        <f>VLOOKUP(Revisión_Avance_Periodo!$I919,BD_Seguimiento_OAP_2019!$L:$M,2,FALSE)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19" s="119" t="s">
        <v>64</v>
      </c>
      <c r="L919" s="172">
        <v>4.4642857142857152E-4</v>
      </c>
      <c r="M919" s="182" t="s">
        <v>109</v>
      </c>
      <c r="N919" s="190">
        <f>INDEX(BD_Seguimiento_OAP_2019!$AH$3:$AS$294,MATCH(Revisión_Avance_Periodo!$I919,BD_Seguimiento_OAP_2019!$L$3:$L$294,0),MATCH(Revisión_Avance_Periodo!$M919,BD_Seguimiento_OAP_2019!$AH$2:$AS$2,0))</f>
        <v>3</v>
      </c>
      <c r="O919" s="190">
        <f>INDEX(BD_Seguimiento_OAP_2019!$AV$3:$BG$294,MATCH(Revisión_Avance_Periodo!$I919,BD_Seguimiento_OAP_2019!$L$3:$L$294,0),MATCH(Revisión_Avance_Periodo!$M919,BD_Seguimiento_OAP_2019!$AV$2:$BG$2,0))</f>
        <v>3</v>
      </c>
      <c r="P919" s="188">
        <f t="shared" si="172"/>
        <v>1</v>
      </c>
      <c r="Q919" s="182" t="str">
        <f>VLOOKUP(P919,Tabla_Indicador_Gestion4[#All],3,TRUE)</f>
        <v>Culminada</v>
      </c>
      <c r="R919" s="229">
        <f>SUBTOTAL(9,$N$914:$N919)</f>
        <v>18</v>
      </c>
      <c r="S919" s="230">
        <f>SUBTOTAL(9,$O$914:$O919)</f>
        <v>18</v>
      </c>
      <c r="T919" s="231">
        <f>IFERROR(+Revisión_Avance_Periodo!$S919/Revisión_Avance_Periodo!$R919,0)</f>
        <v>1</v>
      </c>
      <c r="U919" s="184"/>
      <c r="V919" s="185"/>
      <c r="W919" s="183"/>
      <c r="X919" s="183"/>
      <c r="Y919" s="183"/>
      <c r="Z919" s="186"/>
      <c r="AA919" s="187"/>
    </row>
    <row r="920" spans="1:27" x14ac:dyDescent="0.25">
      <c r="A920" s="88">
        <v>77</v>
      </c>
      <c r="B920" s="91" t="str">
        <f>CONCATENATE(Revisión_Avance_Periodo!$C920,";",Revisión_Avance_Periodo!$E920,";",Revisión_Avance_Periodo!$I920)</f>
        <v>OE2;PR_10;ACT_19</v>
      </c>
      <c r="C920" s="170" t="s">
        <v>47</v>
      </c>
      <c r="D920" s="171" t="str">
        <f>VLOOKUP(Revisión_Avance_Periodo!$C920,Componentes_BD!$F$1:$G$5,2,FALSE)</f>
        <v>Fortalecer las Tecnologías de la Información y las Telecomunicaciones.</v>
      </c>
      <c r="E920" s="106" t="s">
        <v>12</v>
      </c>
      <c r="F920" s="89">
        <v>2</v>
      </c>
      <c r="G920" s="89" t="str">
        <f>VLOOKUP(Revisión_Avance_Periodo!$A920,BD_Seguimiento_OAP_2019!$A$2:$G$294,7,FALSE)</f>
        <v>PAI</v>
      </c>
      <c r="H920" s="89" t="str">
        <f>VLOOKUP(Revisión_Avance_Periodo!$A920,BD_Seguimiento_OAP_2019!$A$2:$J$294,10,FALSE)</f>
        <v>PAI_01 - Operacional</v>
      </c>
      <c r="I920" s="89" t="s">
        <v>849</v>
      </c>
      <c r="J920" s="89" t="str">
        <f>VLOOKUP(Revisión_Avance_Periodo!$I920,BD_Seguimiento_OAP_2019!$L:$M,2,FALSE)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20" s="106" t="s">
        <v>64</v>
      </c>
      <c r="L920" s="172">
        <v>4.4642857142857152E-4</v>
      </c>
      <c r="M920" s="173" t="s">
        <v>110</v>
      </c>
      <c r="N920" s="190">
        <f>INDEX(BD_Seguimiento_OAP_2019!$AH$3:$AS$294,MATCH(Revisión_Avance_Periodo!$I920,BD_Seguimiento_OAP_2019!$L$3:$L$294,0),MATCH(Revisión_Avance_Periodo!$M920,BD_Seguimiento_OAP_2019!$AH$2:$AS$2,0))</f>
        <v>0</v>
      </c>
      <c r="O920" s="190">
        <f>INDEX(BD_Seguimiento_OAP_2019!$AV$3:$BG$294,MATCH(Revisión_Avance_Periodo!$I920,BD_Seguimiento_OAP_2019!$L$3:$L$294,0),MATCH(Revisión_Avance_Periodo!$M920,BD_Seguimiento_OAP_2019!$AV$2:$BG$2,0))</f>
        <v>0</v>
      </c>
      <c r="P920" s="175">
        <f t="shared" ref="P920:P925" si="176">IFERROR((O920/N920),0)</f>
        <v>0</v>
      </c>
      <c r="Q920" s="173" t="str">
        <f>VLOOKUP(P920,Tabla_Indicador_Gestion4[#All],3,TRUE)</f>
        <v>Por Ejecutar</v>
      </c>
      <c r="R920" s="229">
        <f>SUBTOTAL(9,$N$914:$N920)</f>
        <v>18</v>
      </c>
      <c r="S920" s="230">
        <f>SUBTOTAL(9,$O$914:$O920)</f>
        <v>18</v>
      </c>
      <c r="T920" s="231">
        <f>IFERROR(+Revisión_Avance_Periodo!$S920/Revisión_Avance_Periodo!$R920,0)</f>
        <v>1</v>
      </c>
      <c r="U920" s="184"/>
      <c r="V920" s="185"/>
      <c r="W920" s="183"/>
      <c r="X920" s="183"/>
      <c r="Y920" s="183"/>
      <c r="Z920" s="186"/>
      <c r="AA920" s="187"/>
    </row>
    <row r="921" spans="1:27" x14ac:dyDescent="0.25">
      <c r="A921" s="94">
        <v>77</v>
      </c>
      <c r="B921" s="96" t="str">
        <f>CONCATENATE(Revisión_Avance_Periodo!$C921,";",Revisión_Avance_Periodo!$E921,";",Revisión_Avance_Periodo!$I921)</f>
        <v>OE2;PR_10;ACT_19</v>
      </c>
      <c r="C921" s="180" t="s">
        <v>47</v>
      </c>
      <c r="D921" s="181" t="str">
        <f>VLOOKUP(Revisión_Avance_Periodo!$C921,Componentes_BD!$F$1:$G$5,2,FALSE)</f>
        <v>Fortalecer las Tecnologías de la Información y las Telecomunicaciones.</v>
      </c>
      <c r="E921" s="119" t="s">
        <v>12</v>
      </c>
      <c r="F921" s="95">
        <v>2</v>
      </c>
      <c r="G921" s="95" t="str">
        <f>VLOOKUP(Revisión_Avance_Periodo!$A921,BD_Seguimiento_OAP_2019!$A$2:$G$294,7,FALSE)</f>
        <v>PAI</v>
      </c>
      <c r="H921" s="95" t="str">
        <f>VLOOKUP(Revisión_Avance_Periodo!$A921,BD_Seguimiento_OAP_2019!$A$2:$J$294,10,FALSE)</f>
        <v>PAI_01 - Operacional</v>
      </c>
      <c r="I921" s="95" t="s">
        <v>849</v>
      </c>
      <c r="J921" s="95" t="str">
        <f>VLOOKUP(Revisión_Avance_Periodo!$I921,BD_Seguimiento_OAP_2019!$L:$M,2,FALSE)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21" s="119" t="s">
        <v>64</v>
      </c>
      <c r="L921" s="172">
        <v>4.4642857142857152E-4</v>
      </c>
      <c r="M921" s="182" t="s">
        <v>111</v>
      </c>
      <c r="N921" s="190">
        <f>INDEX(BD_Seguimiento_OAP_2019!$AH$3:$AS$294,MATCH(Revisión_Avance_Periodo!$I921,BD_Seguimiento_OAP_2019!$L$3:$L$294,0),MATCH(Revisión_Avance_Periodo!$M921,BD_Seguimiento_OAP_2019!$AH$2:$AS$2,0))</f>
        <v>0</v>
      </c>
      <c r="O921" s="190">
        <f>INDEX(BD_Seguimiento_OAP_2019!$AV$3:$BG$294,MATCH(Revisión_Avance_Periodo!$I921,BD_Seguimiento_OAP_2019!$L$3:$L$294,0),MATCH(Revisión_Avance_Periodo!$M921,BD_Seguimiento_OAP_2019!$AV$2:$BG$2,0))</f>
        <v>0</v>
      </c>
      <c r="P921" s="175">
        <f t="shared" si="176"/>
        <v>0</v>
      </c>
      <c r="Q921" s="182" t="str">
        <f>VLOOKUP(P921,Tabla_Indicador_Gestion4[#All],3,TRUE)</f>
        <v>Por Ejecutar</v>
      </c>
      <c r="R921" s="229">
        <f>SUBTOTAL(9,$N$914:$N921)</f>
        <v>18</v>
      </c>
      <c r="S921" s="230">
        <f>SUBTOTAL(9,$O$914:$O921)</f>
        <v>18</v>
      </c>
      <c r="T921" s="231">
        <f>IFERROR(+Revisión_Avance_Periodo!$S921/Revisión_Avance_Periodo!$R921,0)</f>
        <v>1</v>
      </c>
      <c r="U921" s="184"/>
      <c r="V921" s="185"/>
      <c r="W921" s="183"/>
      <c r="X921" s="183"/>
      <c r="Y921" s="183"/>
      <c r="Z921" s="186"/>
      <c r="AA921" s="187"/>
    </row>
    <row r="922" spans="1:27" x14ac:dyDescent="0.25">
      <c r="A922" s="88">
        <v>77</v>
      </c>
      <c r="B922" s="91" t="str">
        <f>CONCATENATE(Revisión_Avance_Periodo!$C922,";",Revisión_Avance_Periodo!$E922,";",Revisión_Avance_Periodo!$I922)</f>
        <v>OE2;PR_10;ACT_19</v>
      </c>
      <c r="C922" s="170" t="s">
        <v>47</v>
      </c>
      <c r="D922" s="171" t="str">
        <f>VLOOKUP(Revisión_Avance_Periodo!$C922,Componentes_BD!$F$1:$G$5,2,FALSE)</f>
        <v>Fortalecer las Tecnologías de la Información y las Telecomunicaciones.</v>
      </c>
      <c r="E922" s="106" t="s">
        <v>12</v>
      </c>
      <c r="F922" s="89">
        <v>2</v>
      </c>
      <c r="G922" s="89" t="str">
        <f>VLOOKUP(Revisión_Avance_Periodo!$A922,BD_Seguimiento_OAP_2019!$A$2:$G$294,7,FALSE)</f>
        <v>PAI</v>
      </c>
      <c r="H922" s="89" t="str">
        <f>VLOOKUP(Revisión_Avance_Periodo!$A922,BD_Seguimiento_OAP_2019!$A$2:$J$294,10,FALSE)</f>
        <v>PAI_01 - Operacional</v>
      </c>
      <c r="I922" s="89" t="s">
        <v>849</v>
      </c>
      <c r="J922" s="89" t="str">
        <f>VLOOKUP(Revisión_Avance_Periodo!$I922,BD_Seguimiento_OAP_2019!$L:$M,2,FALSE)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22" s="106" t="s">
        <v>64</v>
      </c>
      <c r="L922" s="172">
        <v>4.4642857142857152E-4</v>
      </c>
      <c r="M922" s="173" t="s">
        <v>112</v>
      </c>
      <c r="N922" s="190">
        <f>INDEX(BD_Seguimiento_OAP_2019!$AH$3:$AS$294,MATCH(Revisión_Avance_Periodo!$I922,BD_Seguimiento_OAP_2019!$L$3:$L$294,0),MATCH(Revisión_Avance_Periodo!$M922,BD_Seguimiento_OAP_2019!$AH$2:$AS$2,0))</f>
        <v>0</v>
      </c>
      <c r="O922" s="190">
        <f>INDEX(BD_Seguimiento_OAP_2019!$AV$3:$BG$294,MATCH(Revisión_Avance_Periodo!$I922,BD_Seguimiento_OAP_2019!$L$3:$L$294,0),MATCH(Revisión_Avance_Periodo!$M922,BD_Seguimiento_OAP_2019!$AV$2:$BG$2,0))</f>
        <v>0</v>
      </c>
      <c r="P922" s="175">
        <f t="shared" si="176"/>
        <v>0</v>
      </c>
      <c r="Q922" s="173" t="str">
        <f>VLOOKUP(P922,Tabla_Indicador_Gestion4[#All],3,TRUE)</f>
        <v>Por Ejecutar</v>
      </c>
      <c r="R922" s="229">
        <f>SUBTOTAL(9,$N$914:$N922)</f>
        <v>18</v>
      </c>
      <c r="S922" s="230">
        <f>SUBTOTAL(9,$O$914:$O922)</f>
        <v>18</v>
      </c>
      <c r="T922" s="231">
        <f>IFERROR(+Revisión_Avance_Periodo!$S922/Revisión_Avance_Periodo!$R922,0)</f>
        <v>1</v>
      </c>
      <c r="U922" s="184"/>
      <c r="V922" s="185"/>
      <c r="W922" s="183"/>
      <c r="X922" s="183"/>
      <c r="Y922" s="183"/>
      <c r="Z922" s="186"/>
      <c r="AA922" s="187"/>
    </row>
    <row r="923" spans="1:27" x14ac:dyDescent="0.25">
      <c r="A923" s="94">
        <v>77</v>
      </c>
      <c r="B923" s="96" t="str">
        <f>CONCATENATE(Revisión_Avance_Periodo!$C923,";",Revisión_Avance_Periodo!$E923,";",Revisión_Avance_Periodo!$I923)</f>
        <v>OE2;PR_10;ACT_19</v>
      </c>
      <c r="C923" s="180" t="s">
        <v>47</v>
      </c>
      <c r="D923" s="181" t="str">
        <f>VLOOKUP(Revisión_Avance_Periodo!$C923,Componentes_BD!$F$1:$G$5,2,FALSE)</f>
        <v>Fortalecer las Tecnologías de la Información y las Telecomunicaciones.</v>
      </c>
      <c r="E923" s="119" t="s">
        <v>12</v>
      </c>
      <c r="F923" s="95">
        <v>2</v>
      </c>
      <c r="G923" s="95" t="str">
        <f>VLOOKUP(Revisión_Avance_Periodo!$A923,BD_Seguimiento_OAP_2019!$A$2:$G$294,7,FALSE)</f>
        <v>PAI</v>
      </c>
      <c r="H923" s="95" t="str">
        <f>VLOOKUP(Revisión_Avance_Periodo!$A923,BD_Seguimiento_OAP_2019!$A$2:$J$294,10,FALSE)</f>
        <v>PAI_01 - Operacional</v>
      </c>
      <c r="I923" s="95" t="s">
        <v>849</v>
      </c>
      <c r="J923" s="95" t="str">
        <f>VLOOKUP(Revisión_Avance_Periodo!$I923,BD_Seguimiento_OAP_2019!$L:$M,2,FALSE)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23" s="119" t="s">
        <v>64</v>
      </c>
      <c r="L923" s="172">
        <v>4.4642857142857152E-4</v>
      </c>
      <c r="M923" s="182" t="s">
        <v>113</v>
      </c>
      <c r="N923" s="190">
        <f>INDEX(BD_Seguimiento_OAP_2019!$AH$3:$AS$294,MATCH(Revisión_Avance_Periodo!$I923,BD_Seguimiento_OAP_2019!$L$3:$L$294,0),MATCH(Revisión_Avance_Periodo!$M923,BD_Seguimiento_OAP_2019!$AH$2:$AS$2,0))</f>
        <v>0</v>
      </c>
      <c r="O923" s="190">
        <f>INDEX(BD_Seguimiento_OAP_2019!$AV$3:$BG$294,MATCH(Revisión_Avance_Periodo!$I923,BD_Seguimiento_OAP_2019!$L$3:$L$294,0),MATCH(Revisión_Avance_Periodo!$M923,BD_Seguimiento_OAP_2019!$AV$2:$BG$2,0))</f>
        <v>0</v>
      </c>
      <c r="P923" s="175">
        <f t="shared" si="176"/>
        <v>0</v>
      </c>
      <c r="Q923" s="182" t="str">
        <f>VLOOKUP(P923,Tabla_Indicador_Gestion4[#All],3,TRUE)</f>
        <v>Por Ejecutar</v>
      </c>
      <c r="R923" s="229">
        <f>SUBTOTAL(9,$N$914:$N923)</f>
        <v>18</v>
      </c>
      <c r="S923" s="230">
        <f>SUBTOTAL(9,$O$914:$O923)</f>
        <v>18</v>
      </c>
      <c r="T923" s="231">
        <f>IFERROR(+Revisión_Avance_Periodo!$S923/Revisión_Avance_Periodo!$R923,0)</f>
        <v>1</v>
      </c>
      <c r="U923" s="184"/>
      <c r="V923" s="185"/>
      <c r="W923" s="183"/>
      <c r="X923" s="183"/>
      <c r="Y923" s="183"/>
      <c r="Z923" s="186"/>
      <c r="AA923" s="187"/>
    </row>
    <row r="924" spans="1:27" x14ac:dyDescent="0.25">
      <c r="A924" s="88">
        <v>77</v>
      </c>
      <c r="B924" s="91" t="str">
        <f>CONCATENATE(Revisión_Avance_Periodo!$C924,";",Revisión_Avance_Periodo!$E924,";",Revisión_Avance_Periodo!$I924)</f>
        <v>OE2;PR_10;ACT_19</v>
      </c>
      <c r="C924" s="170" t="s">
        <v>47</v>
      </c>
      <c r="D924" s="171" t="str">
        <f>VLOOKUP(Revisión_Avance_Periodo!$C924,Componentes_BD!$F$1:$G$5,2,FALSE)</f>
        <v>Fortalecer las Tecnologías de la Información y las Telecomunicaciones.</v>
      </c>
      <c r="E924" s="106" t="s">
        <v>12</v>
      </c>
      <c r="F924" s="89">
        <v>2</v>
      </c>
      <c r="G924" s="89" t="str">
        <f>VLOOKUP(Revisión_Avance_Periodo!$A924,BD_Seguimiento_OAP_2019!$A$2:$G$294,7,FALSE)</f>
        <v>PAI</v>
      </c>
      <c r="H924" s="89" t="str">
        <f>VLOOKUP(Revisión_Avance_Periodo!$A924,BD_Seguimiento_OAP_2019!$A$2:$J$294,10,FALSE)</f>
        <v>PAI_01 - Operacional</v>
      </c>
      <c r="I924" s="89" t="s">
        <v>849</v>
      </c>
      <c r="J924" s="89" t="str">
        <f>VLOOKUP(Revisión_Avance_Periodo!$I924,BD_Seguimiento_OAP_2019!$L:$M,2,FALSE)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24" s="106" t="s">
        <v>64</v>
      </c>
      <c r="L924" s="172">
        <v>4.4642857142857152E-4</v>
      </c>
      <c r="M924" s="173" t="s">
        <v>114</v>
      </c>
      <c r="N924" s="190">
        <f>INDEX(BD_Seguimiento_OAP_2019!$AH$3:$AS$294,MATCH(Revisión_Avance_Periodo!$I924,BD_Seguimiento_OAP_2019!$L$3:$L$294,0),MATCH(Revisión_Avance_Periodo!$M924,BD_Seguimiento_OAP_2019!$AH$2:$AS$2,0))</f>
        <v>0</v>
      </c>
      <c r="O924" s="190">
        <f>INDEX(BD_Seguimiento_OAP_2019!$AV$3:$BG$294,MATCH(Revisión_Avance_Periodo!$I924,BD_Seguimiento_OAP_2019!$L$3:$L$294,0),MATCH(Revisión_Avance_Periodo!$M924,BD_Seguimiento_OAP_2019!$AV$2:$BG$2,0))</f>
        <v>0</v>
      </c>
      <c r="P924" s="175">
        <f t="shared" si="176"/>
        <v>0</v>
      </c>
      <c r="Q924" s="173" t="str">
        <f>VLOOKUP(P924,Tabla_Indicador_Gestion4[#All],3,TRUE)</f>
        <v>Por Ejecutar</v>
      </c>
      <c r="R924" s="229">
        <f>SUBTOTAL(9,$N$914:$N924)</f>
        <v>18</v>
      </c>
      <c r="S924" s="230">
        <f>SUBTOTAL(9,$O$914:$O924)</f>
        <v>18</v>
      </c>
      <c r="T924" s="231">
        <f>IFERROR(+Revisión_Avance_Periodo!$S924/Revisión_Avance_Periodo!$R924,0)</f>
        <v>1</v>
      </c>
      <c r="U924" s="184"/>
      <c r="V924" s="185"/>
      <c r="W924" s="183"/>
      <c r="X924" s="183"/>
      <c r="Y924" s="183"/>
      <c r="Z924" s="186"/>
      <c r="AA924" s="187"/>
    </row>
    <row r="925" spans="1:27" ht="15.75" thickBot="1" x14ac:dyDescent="0.3">
      <c r="A925" s="94">
        <v>77</v>
      </c>
      <c r="B925" s="96" t="str">
        <f>CONCATENATE(Revisión_Avance_Periodo!$C925,";",Revisión_Avance_Periodo!$E925,";",Revisión_Avance_Periodo!$I925)</f>
        <v>OE2;PR_10;ACT_19</v>
      </c>
      <c r="C925" s="180" t="s">
        <v>47</v>
      </c>
      <c r="D925" s="181" t="str">
        <f>VLOOKUP(Revisión_Avance_Periodo!$C925,Componentes_BD!$F$1:$G$5,2,FALSE)</f>
        <v>Fortalecer las Tecnologías de la Información y las Telecomunicaciones.</v>
      </c>
      <c r="E925" s="119" t="s">
        <v>12</v>
      </c>
      <c r="F925" s="95">
        <v>2</v>
      </c>
      <c r="G925" s="95" t="str">
        <f>VLOOKUP(Revisión_Avance_Periodo!$A925,BD_Seguimiento_OAP_2019!$A$2:$G$294,7,FALSE)</f>
        <v>PAI</v>
      </c>
      <c r="H925" s="95" t="str">
        <f>VLOOKUP(Revisión_Avance_Periodo!$A925,BD_Seguimiento_OAP_2019!$A$2:$J$294,10,FALSE)</f>
        <v>PAI_01 - Operacional</v>
      </c>
      <c r="I925" s="95" t="s">
        <v>849</v>
      </c>
      <c r="J925" s="95" t="str">
        <f>VLOOKUP(Revisión_Avance_Periodo!$I925,BD_Seguimiento_OAP_2019!$L:$M,2,FALSE)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925" s="119" t="s">
        <v>64</v>
      </c>
      <c r="L925" s="172">
        <v>4.4642857142857152E-4</v>
      </c>
      <c r="M925" s="182" t="s">
        <v>115</v>
      </c>
      <c r="N925" s="190">
        <f>INDEX(BD_Seguimiento_OAP_2019!$AH$3:$AS$294,MATCH(Revisión_Avance_Periodo!$I925,BD_Seguimiento_OAP_2019!$L$3:$L$294,0),MATCH(Revisión_Avance_Periodo!$M925,BD_Seguimiento_OAP_2019!$AH$2:$AS$2,0))</f>
        <v>0</v>
      </c>
      <c r="O925" s="190">
        <f>INDEX(BD_Seguimiento_OAP_2019!$AV$3:$BG$294,MATCH(Revisión_Avance_Periodo!$I925,BD_Seguimiento_OAP_2019!$L$3:$L$294,0),MATCH(Revisión_Avance_Periodo!$M925,BD_Seguimiento_OAP_2019!$AV$2:$BG$2,0))</f>
        <v>0</v>
      </c>
      <c r="P925" s="175">
        <f t="shared" si="176"/>
        <v>0</v>
      </c>
      <c r="Q925" s="182" t="str">
        <f>VLOOKUP(P925,Tabla_Indicador_Gestion4[#All],3,TRUE)</f>
        <v>Por Ejecutar</v>
      </c>
      <c r="R925" s="229">
        <f>SUBTOTAL(9,$N$914:$N925)</f>
        <v>18</v>
      </c>
      <c r="S925" s="230">
        <f>SUBTOTAL(9,$O$914:$O925)</f>
        <v>18</v>
      </c>
      <c r="T925" s="231">
        <f>IFERROR(+Revisión_Avance_Periodo!$S925/Revisión_Avance_Periodo!$R925,0)</f>
        <v>1</v>
      </c>
      <c r="U925" s="184"/>
      <c r="V925" s="185"/>
      <c r="W925" s="183"/>
      <c r="X925" s="183"/>
      <c r="Y925" s="183"/>
      <c r="Z925" s="186"/>
      <c r="AA925" s="187"/>
    </row>
    <row r="926" spans="1:27" x14ac:dyDescent="0.25">
      <c r="A926" s="88">
        <v>78</v>
      </c>
      <c r="B926" s="91" t="str">
        <f>CONCATENATE(Revisión_Avance_Periodo!$C926,";",Revisión_Avance_Periodo!$E926,";",Revisión_Avance_Periodo!$I926)</f>
        <v>OE2;PR_10;ACT_20</v>
      </c>
      <c r="C926" s="170" t="s">
        <v>47</v>
      </c>
      <c r="D926" s="171" t="str">
        <f>VLOOKUP(Revisión_Avance_Periodo!$C926,Componentes_BD!$F$1:$G$5,2,FALSE)</f>
        <v>Fortalecer las Tecnologías de la Información y las Telecomunicaciones.</v>
      </c>
      <c r="E926" s="106" t="s">
        <v>12</v>
      </c>
      <c r="F926" s="89">
        <v>12</v>
      </c>
      <c r="G926" s="89" t="str">
        <f>VLOOKUP(Revisión_Avance_Periodo!$A926,BD_Seguimiento_OAP_2019!$A$2:$G$294,7,FALSE)</f>
        <v>PAI</v>
      </c>
      <c r="H926" s="89" t="str">
        <f>VLOOKUP(Revisión_Avance_Periodo!$A926,BD_Seguimiento_OAP_2019!$A$2:$J$294,10,FALSE)</f>
        <v>PAI_10 - Tecnologías de la Información y las Comunicaciones</v>
      </c>
      <c r="I926" s="89" t="s">
        <v>865</v>
      </c>
      <c r="J926" s="89" t="str">
        <f>VLOOKUP(Revisión_Avance_Periodo!$I926,BD_Seguimiento_OAP_2019!$L:$M,2,FALSE)</f>
        <v>Implementar IPV6 desde el punto de vista de Activos Fijos</v>
      </c>
      <c r="K926" s="106" t="s">
        <v>64</v>
      </c>
      <c r="L926" s="172">
        <v>4.4642857142857152E-4</v>
      </c>
      <c r="M926" s="173" t="s">
        <v>104</v>
      </c>
      <c r="N926" s="174">
        <f>INDEX(BD_Seguimiento_OAP_2019!$AH$3:$AS$294,MATCH(Revisión_Avance_Periodo!$I926,BD_Seguimiento_OAP_2019!$L$3:$L$294,0),MATCH(Revisión_Avance_Periodo!$M926,BD_Seguimiento_OAP_2019!$AH$2:$AS$2,0))</f>
        <v>0.16</v>
      </c>
      <c r="O926" s="174">
        <f>INDEX(BD_Seguimiento_OAP_2019!$AV$3:$BG$294,MATCH(Revisión_Avance_Periodo!$I926,BD_Seguimiento_OAP_2019!$L$3:$L$294,0),MATCH(Revisión_Avance_Periodo!$M926,BD_Seguimiento_OAP_2019!$AV$2:$BG$2,0))</f>
        <v>0.16</v>
      </c>
      <c r="P926" s="189">
        <f t="shared" si="172"/>
        <v>1</v>
      </c>
      <c r="Q926" s="173" t="str">
        <f>VLOOKUP(P926,Tabla_Indicador_Gestion4[#All],3,TRUE)</f>
        <v>Culminada</v>
      </c>
      <c r="R926" s="213">
        <f>SUBTOTAL(9,$N$926:$N926)</f>
        <v>0.16</v>
      </c>
      <c r="S926" s="234">
        <f>SUBTOTAL(9,$O$926:$O926)</f>
        <v>0.16</v>
      </c>
      <c r="T926" s="234">
        <f>IFERROR(+Revisión_Avance_Periodo!$S926/Revisión_Avance_Periodo!$R926,0)</f>
        <v>1</v>
      </c>
      <c r="U926" s="177">
        <f>SUBTOTAL(9,N926:N937)</f>
        <v>0.99999699999999991</v>
      </c>
      <c r="V926" s="176">
        <f>SUBTOTAL(9,O926:O937)</f>
        <v>0.49999899999999997</v>
      </c>
      <c r="W926" s="176">
        <f t="shared" ref="W926" si="177">+V926/U926</f>
        <v>0.50000050000149998</v>
      </c>
      <c r="X926" s="176"/>
      <c r="Y926" s="176">
        <f>100%-Revisión_Avance_Periodo!$W926</f>
        <v>0.49999949999850002</v>
      </c>
      <c r="Z926" s="178" t="str">
        <f>VLOOKUP(W926,Tabla_Indicador_Gestion4[],3,TRUE)</f>
        <v>En Tramite</v>
      </c>
      <c r="AA926" s="179">
        <f>Revisión_Avance_Periodo!$W926*Revisión_Avance_Periodo!$L926</f>
        <v>2.232145089292411E-4</v>
      </c>
    </row>
    <row r="927" spans="1:27" x14ac:dyDescent="0.25">
      <c r="A927" s="94">
        <v>78</v>
      </c>
      <c r="B927" s="96" t="str">
        <f>CONCATENATE(Revisión_Avance_Periodo!$C927,";",Revisión_Avance_Periodo!$E927,";",Revisión_Avance_Periodo!$I927)</f>
        <v>OE2;PR_10;ACT_20</v>
      </c>
      <c r="C927" s="180" t="s">
        <v>47</v>
      </c>
      <c r="D927" s="181" t="str">
        <f>VLOOKUP(Revisión_Avance_Periodo!$C927,Componentes_BD!$F$1:$G$5,2,FALSE)</f>
        <v>Fortalecer las Tecnologías de la Información y las Telecomunicaciones.</v>
      </c>
      <c r="E927" s="119" t="s">
        <v>12</v>
      </c>
      <c r="F927" s="95">
        <v>12</v>
      </c>
      <c r="G927" s="95" t="str">
        <f>VLOOKUP(Revisión_Avance_Periodo!$A927,BD_Seguimiento_OAP_2019!$A$2:$G$294,7,FALSE)</f>
        <v>PAI</v>
      </c>
      <c r="H927" s="95" t="str">
        <f>VLOOKUP(Revisión_Avance_Periodo!$A927,BD_Seguimiento_OAP_2019!$A$2:$J$294,10,FALSE)</f>
        <v>PAI_10 - Tecnologías de la Información y las Comunicaciones</v>
      </c>
      <c r="I927" s="95" t="s">
        <v>865</v>
      </c>
      <c r="J927" s="95" t="str">
        <f>VLOOKUP(Revisión_Avance_Periodo!$I927,BD_Seguimiento_OAP_2019!$L:$M,2,FALSE)</f>
        <v>Implementar IPV6 desde el punto de vista de Activos Fijos</v>
      </c>
      <c r="K927" s="119" t="s">
        <v>64</v>
      </c>
      <c r="L927" s="172">
        <v>4.4642857142857152E-4</v>
      </c>
      <c r="M927" s="182" t="s">
        <v>105</v>
      </c>
      <c r="N927" s="174">
        <f>INDEX(BD_Seguimiento_OAP_2019!$AH$3:$AS$294,MATCH(Revisión_Avance_Periodo!$I927,BD_Seguimiento_OAP_2019!$L$3:$L$294,0),MATCH(Revisión_Avance_Periodo!$M927,BD_Seguimiento_OAP_2019!$AH$2:$AS$2,0))</f>
        <v>0.01</v>
      </c>
      <c r="O927" s="174">
        <f>INDEX(BD_Seguimiento_OAP_2019!$AV$3:$BG$294,MATCH(Revisión_Avance_Periodo!$I927,BD_Seguimiento_OAP_2019!$L$3:$L$294,0),MATCH(Revisión_Avance_Periodo!$M927,BD_Seguimiento_OAP_2019!$AV$2:$BG$2,0))</f>
        <v>0.01</v>
      </c>
      <c r="P927" s="188">
        <f t="shared" si="172"/>
        <v>1</v>
      </c>
      <c r="Q927" s="182" t="str">
        <f>VLOOKUP(P927,Tabla_Indicador_Gestion4[#All],3,TRUE)</f>
        <v>Culminada</v>
      </c>
      <c r="R927" s="215">
        <f>SUBTOTAL(9,$N$926:$N927)</f>
        <v>0.17</v>
      </c>
      <c r="S927" s="231">
        <f>SUBTOTAL(9,$O$926:$O927)</f>
        <v>0.17</v>
      </c>
      <c r="T927" s="231">
        <f>IFERROR(+Revisión_Avance_Periodo!$S927/Revisión_Avance_Periodo!$R927,0)</f>
        <v>1</v>
      </c>
      <c r="U927" s="184"/>
      <c r="V927" s="185"/>
      <c r="W927" s="183"/>
      <c r="X927" s="183"/>
      <c r="Y927" s="183"/>
      <c r="Z927" s="186"/>
      <c r="AA927" s="187"/>
    </row>
    <row r="928" spans="1:27" x14ac:dyDescent="0.25">
      <c r="A928" s="88">
        <v>78</v>
      </c>
      <c r="B928" s="91" t="str">
        <f>CONCATENATE(Revisión_Avance_Periodo!$C928,";",Revisión_Avance_Periodo!$E928,";",Revisión_Avance_Periodo!$I928)</f>
        <v>OE2;PR_10;ACT_20</v>
      </c>
      <c r="C928" s="170" t="s">
        <v>47</v>
      </c>
      <c r="D928" s="171" t="str">
        <f>VLOOKUP(Revisión_Avance_Periodo!$C928,Componentes_BD!$F$1:$G$5,2,FALSE)</f>
        <v>Fortalecer las Tecnologías de la Información y las Telecomunicaciones.</v>
      </c>
      <c r="E928" s="106" t="s">
        <v>12</v>
      </c>
      <c r="F928" s="89">
        <v>12</v>
      </c>
      <c r="G928" s="89" t="str">
        <f>VLOOKUP(Revisión_Avance_Periodo!$A928,BD_Seguimiento_OAP_2019!$A$2:$G$294,7,FALSE)</f>
        <v>PAI</v>
      </c>
      <c r="H928" s="89" t="str">
        <f>VLOOKUP(Revisión_Avance_Periodo!$A928,BD_Seguimiento_OAP_2019!$A$2:$J$294,10,FALSE)</f>
        <v>PAI_10 - Tecnologías de la Información y las Comunicaciones</v>
      </c>
      <c r="I928" s="89" t="s">
        <v>865</v>
      </c>
      <c r="J928" s="89" t="str">
        <f>VLOOKUP(Revisión_Avance_Periodo!$I928,BD_Seguimiento_OAP_2019!$L:$M,2,FALSE)</f>
        <v>Implementar IPV6 desde el punto de vista de Activos Fijos</v>
      </c>
      <c r="K928" s="106" t="s">
        <v>64</v>
      </c>
      <c r="L928" s="172">
        <v>4.4642857142857152E-4</v>
      </c>
      <c r="M928" s="173" t="s">
        <v>106</v>
      </c>
      <c r="N928" s="174">
        <f>INDEX(BD_Seguimiento_OAP_2019!$AH$3:$AS$294,MATCH(Revisión_Avance_Periodo!$I928,BD_Seguimiento_OAP_2019!$L$3:$L$294,0),MATCH(Revisión_Avance_Periodo!$M928,BD_Seguimiento_OAP_2019!$AH$2:$AS$2,0))</f>
        <v>0.08</v>
      </c>
      <c r="O928" s="174">
        <f>INDEX(BD_Seguimiento_OAP_2019!$AV$3:$BG$294,MATCH(Revisión_Avance_Periodo!$I928,BD_Seguimiento_OAP_2019!$L$3:$L$294,0),MATCH(Revisión_Avance_Periodo!$M928,BD_Seguimiento_OAP_2019!$AV$2:$BG$2,0))</f>
        <v>0.08</v>
      </c>
      <c r="P928" s="189">
        <f t="shared" si="172"/>
        <v>1</v>
      </c>
      <c r="Q928" s="173" t="str">
        <f>VLOOKUP(P928,Tabla_Indicador_Gestion4[#All],3,TRUE)</f>
        <v>Culminada</v>
      </c>
      <c r="R928" s="215">
        <f>SUBTOTAL(9,$N$926:$N928)</f>
        <v>0.25</v>
      </c>
      <c r="S928" s="231">
        <f>SUBTOTAL(9,$O$926:$O928)</f>
        <v>0.25</v>
      </c>
      <c r="T928" s="231">
        <f>IFERROR(+Revisión_Avance_Periodo!$S928/Revisión_Avance_Periodo!$R928,0)</f>
        <v>1</v>
      </c>
      <c r="U928" s="184"/>
      <c r="V928" s="185"/>
      <c r="W928" s="183"/>
      <c r="X928" s="183"/>
      <c r="Y928" s="183"/>
      <c r="Z928" s="186"/>
      <c r="AA928" s="187"/>
    </row>
    <row r="929" spans="1:27" x14ac:dyDescent="0.25">
      <c r="A929" s="94">
        <v>78</v>
      </c>
      <c r="B929" s="96" t="str">
        <f>CONCATENATE(Revisión_Avance_Periodo!$C929,";",Revisión_Avance_Periodo!$E929,";",Revisión_Avance_Periodo!$I929)</f>
        <v>OE2;PR_10;ACT_20</v>
      </c>
      <c r="C929" s="180" t="s">
        <v>47</v>
      </c>
      <c r="D929" s="181" t="str">
        <f>VLOOKUP(Revisión_Avance_Periodo!$C929,Componentes_BD!$F$1:$G$5,2,FALSE)</f>
        <v>Fortalecer las Tecnologías de la Información y las Telecomunicaciones.</v>
      </c>
      <c r="E929" s="119" t="s">
        <v>12</v>
      </c>
      <c r="F929" s="95">
        <v>12</v>
      </c>
      <c r="G929" s="95" t="str">
        <f>VLOOKUP(Revisión_Avance_Periodo!$A929,BD_Seguimiento_OAP_2019!$A$2:$G$294,7,FALSE)</f>
        <v>PAI</v>
      </c>
      <c r="H929" s="95" t="str">
        <f>VLOOKUP(Revisión_Avance_Periodo!$A929,BD_Seguimiento_OAP_2019!$A$2:$J$294,10,FALSE)</f>
        <v>PAI_10 - Tecnologías de la Información y las Comunicaciones</v>
      </c>
      <c r="I929" s="95" t="s">
        <v>865</v>
      </c>
      <c r="J929" s="95" t="str">
        <f>VLOOKUP(Revisión_Avance_Periodo!$I929,BD_Seguimiento_OAP_2019!$L:$M,2,FALSE)</f>
        <v>Implementar IPV6 desde el punto de vista de Activos Fijos</v>
      </c>
      <c r="K929" s="119" t="s">
        <v>64</v>
      </c>
      <c r="L929" s="172">
        <v>4.4642857142857152E-4</v>
      </c>
      <c r="M929" s="182" t="s">
        <v>107</v>
      </c>
      <c r="N929" s="174">
        <f>INDEX(BD_Seguimiento_OAP_2019!$AH$3:$AS$294,MATCH(Revisión_Avance_Periodo!$I929,BD_Seguimiento_OAP_2019!$L$3:$L$294,0),MATCH(Revisión_Avance_Periodo!$M929,BD_Seguimiento_OAP_2019!$AH$2:$AS$2,0))</f>
        <v>8.3333000000000004E-2</v>
      </c>
      <c r="O929" s="174">
        <f>INDEX(BD_Seguimiento_OAP_2019!$AV$3:$BG$294,MATCH(Revisión_Avance_Periodo!$I929,BD_Seguimiento_OAP_2019!$L$3:$L$294,0),MATCH(Revisión_Avance_Periodo!$M929,BD_Seguimiento_OAP_2019!$AV$2:$BG$2,0))</f>
        <v>8.3333000000000004E-2</v>
      </c>
      <c r="P929" s="188">
        <f t="shared" si="172"/>
        <v>1</v>
      </c>
      <c r="Q929" s="182" t="str">
        <f>VLOOKUP(P929,Tabla_Indicador_Gestion4[#All],3,TRUE)</f>
        <v>Culminada</v>
      </c>
      <c r="R929" s="215">
        <f>SUBTOTAL(9,$N$926:$N929)</f>
        <v>0.33333299999999999</v>
      </c>
      <c r="S929" s="231">
        <f>SUBTOTAL(9,$O$926:$O929)</f>
        <v>0.33333299999999999</v>
      </c>
      <c r="T929" s="231">
        <f>IFERROR(+Revisión_Avance_Periodo!$S929/Revisión_Avance_Periodo!$R929,0)</f>
        <v>1</v>
      </c>
      <c r="U929" s="184"/>
      <c r="V929" s="185"/>
      <c r="W929" s="183"/>
      <c r="X929" s="183"/>
      <c r="Y929" s="183"/>
      <c r="Z929" s="186"/>
      <c r="AA929" s="187"/>
    </row>
    <row r="930" spans="1:27" x14ac:dyDescent="0.25">
      <c r="A930" s="88">
        <v>78</v>
      </c>
      <c r="B930" s="91" t="str">
        <f>CONCATENATE(Revisión_Avance_Periodo!$C930,";",Revisión_Avance_Periodo!$E930,";",Revisión_Avance_Periodo!$I930)</f>
        <v>OE2;PR_10;ACT_20</v>
      </c>
      <c r="C930" s="170" t="s">
        <v>47</v>
      </c>
      <c r="D930" s="171" t="str">
        <f>VLOOKUP(Revisión_Avance_Periodo!$C930,Componentes_BD!$F$1:$G$5,2,FALSE)</f>
        <v>Fortalecer las Tecnologías de la Información y las Telecomunicaciones.</v>
      </c>
      <c r="E930" s="106" t="s">
        <v>12</v>
      </c>
      <c r="F930" s="89">
        <v>12</v>
      </c>
      <c r="G930" s="89" t="str">
        <f>VLOOKUP(Revisión_Avance_Periodo!$A930,BD_Seguimiento_OAP_2019!$A$2:$G$294,7,FALSE)</f>
        <v>PAI</v>
      </c>
      <c r="H930" s="89" t="str">
        <f>VLOOKUP(Revisión_Avance_Periodo!$A930,BD_Seguimiento_OAP_2019!$A$2:$J$294,10,FALSE)</f>
        <v>PAI_10 - Tecnologías de la Información y las Comunicaciones</v>
      </c>
      <c r="I930" s="89" t="s">
        <v>865</v>
      </c>
      <c r="J930" s="89" t="str">
        <f>VLOOKUP(Revisión_Avance_Periodo!$I930,BD_Seguimiento_OAP_2019!$L:$M,2,FALSE)</f>
        <v>Implementar IPV6 desde el punto de vista de Activos Fijos</v>
      </c>
      <c r="K930" s="106" t="s">
        <v>64</v>
      </c>
      <c r="L930" s="172">
        <v>4.4642857142857152E-4</v>
      </c>
      <c r="M930" s="173" t="s">
        <v>108</v>
      </c>
      <c r="N930" s="174">
        <f>INDEX(BD_Seguimiento_OAP_2019!$AH$3:$AS$294,MATCH(Revisión_Avance_Periodo!$I930,BD_Seguimiento_OAP_2019!$L$3:$L$294,0),MATCH(Revisión_Avance_Periodo!$M930,BD_Seguimiento_OAP_2019!$AH$2:$AS$2,0))</f>
        <v>8.3333000000000004E-2</v>
      </c>
      <c r="O930" s="174">
        <f>INDEX(BD_Seguimiento_OAP_2019!$AV$3:$BG$294,MATCH(Revisión_Avance_Periodo!$I930,BD_Seguimiento_OAP_2019!$L$3:$L$294,0),MATCH(Revisión_Avance_Periodo!$M930,BD_Seguimiento_OAP_2019!$AV$2:$BG$2,0))</f>
        <v>8.3333000000000004E-2</v>
      </c>
      <c r="P930" s="189">
        <f t="shared" si="172"/>
        <v>1</v>
      </c>
      <c r="Q930" s="173" t="str">
        <f>VLOOKUP(P930,Tabla_Indicador_Gestion4[#All],3,TRUE)</f>
        <v>Culminada</v>
      </c>
      <c r="R930" s="215">
        <f>SUBTOTAL(9,$N$926:$N930)</f>
        <v>0.41666599999999998</v>
      </c>
      <c r="S930" s="231">
        <f>SUBTOTAL(9,$O$926:$O930)</f>
        <v>0.41666599999999998</v>
      </c>
      <c r="T930" s="231">
        <f>IFERROR(+Revisión_Avance_Periodo!$S930/Revisión_Avance_Periodo!$R930,0)</f>
        <v>1</v>
      </c>
      <c r="U930" s="184"/>
      <c r="V930" s="185"/>
      <c r="W930" s="183"/>
      <c r="X930" s="183"/>
      <c r="Y930" s="183"/>
      <c r="Z930" s="186"/>
      <c r="AA930" s="187"/>
    </row>
    <row r="931" spans="1:27" x14ac:dyDescent="0.25">
      <c r="A931" s="94">
        <v>78</v>
      </c>
      <c r="B931" s="96" t="str">
        <f>CONCATENATE(Revisión_Avance_Periodo!$C931,";",Revisión_Avance_Periodo!$E931,";",Revisión_Avance_Periodo!$I931)</f>
        <v>OE2;PR_10;ACT_20</v>
      </c>
      <c r="C931" s="180" t="s">
        <v>47</v>
      </c>
      <c r="D931" s="181" t="str">
        <f>VLOOKUP(Revisión_Avance_Periodo!$C931,Componentes_BD!$F$1:$G$5,2,FALSE)</f>
        <v>Fortalecer las Tecnologías de la Información y las Telecomunicaciones.</v>
      </c>
      <c r="E931" s="119" t="s">
        <v>12</v>
      </c>
      <c r="F931" s="95">
        <v>12</v>
      </c>
      <c r="G931" s="95" t="str">
        <f>VLOOKUP(Revisión_Avance_Periodo!$A931,BD_Seguimiento_OAP_2019!$A$2:$G$294,7,FALSE)</f>
        <v>PAI</v>
      </c>
      <c r="H931" s="95" t="str">
        <f>VLOOKUP(Revisión_Avance_Periodo!$A931,BD_Seguimiento_OAP_2019!$A$2:$J$294,10,FALSE)</f>
        <v>PAI_10 - Tecnologías de la Información y las Comunicaciones</v>
      </c>
      <c r="I931" s="95" t="s">
        <v>865</v>
      </c>
      <c r="J931" s="95" t="str">
        <f>VLOOKUP(Revisión_Avance_Periodo!$I931,BD_Seguimiento_OAP_2019!$L:$M,2,FALSE)</f>
        <v>Implementar IPV6 desde el punto de vista de Activos Fijos</v>
      </c>
      <c r="K931" s="119" t="s">
        <v>64</v>
      </c>
      <c r="L931" s="172">
        <v>4.4642857142857152E-4</v>
      </c>
      <c r="M931" s="182" t="s">
        <v>109</v>
      </c>
      <c r="N931" s="174">
        <f>INDEX(BD_Seguimiento_OAP_2019!$AH$3:$AS$294,MATCH(Revisión_Avance_Periodo!$I931,BD_Seguimiento_OAP_2019!$L$3:$L$294,0),MATCH(Revisión_Avance_Periodo!$M931,BD_Seguimiento_OAP_2019!$AH$2:$AS$2,0))</f>
        <v>8.3333000000000004E-2</v>
      </c>
      <c r="O931" s="174">
        <f>INDEX(BD_Seguimiento_OAP_2019!$AV$3:$BG$294,MATCH(Revisión_Avance_Periodo!$I931,BD_Seguimiento_OAP_2019!$L$3:$L$294,0),MATCH(Revisión_Avance_Periodo!$M931,BD_Seguimiento_OAP_2019!$AV$2:$BG$2,0))</f>
        <v>8.3333000000000004E-2</v>
      </c>
      <c r="P931" s="188">
        <f t="shared" si="172"/>
        <v>1</v>
      </c>
      <c r="Q931" s="182" t="str">
        <f>VLOOKUP(P931,Tabla_Indicador_Gestion4[#All],3,TRUE)</f>
        <v>Culminada</v>
      </c>
      <c r="R931" s="215">
        <f>SUBTOTAL(9,$N$926:$N931)</f>
        <v>0.49999899999999997</v>
      </c>
      <c r="S931" s="231">
        <f>SUBTOTAL(9,$O$926:$O931)</f>
        <v>0.49999899999999997</v>
      </c>
      <c r="T931" s="231">
        <f>IFERROR(+Revisión_Avance_Periodo!$S931/Revisión_Avance_Periodo!$R931,0)</f>
        <v>1</v>
      </c>
      <c r="U931" s="184"/>
      <c r="V931" s="185"/>
      <c r="W931" s="183"/>
      <c r="X931" s="183"/>
      <c r="Y931" s="183"/>
      <c r="Z931" s="186"/>
      <c r="AA931" s="187"/>
    </row>
    <row r="932" spans="1:27" x14ac:dyDescent="0.25">
      <c r="A932" s="88">
        <v>78</v>
      </c>
      <c r="B932" s="91" t="str">
        <f>CONCATENATE(Revisión_Avance_Periodo!$C932,";",Revisión_Avance_Periodo!$E932,";",Revisión_Avance_Periodo!$I932)</f>
        <v>OE2;PR_10;ACT_20</v>
      </c>
      <c r="C932" s="170" t="s">
        <v>47</v>
      </c>
      <c r="D932" s="171" t="str">
        <f>VLOOKUP(Revisión_Avance_Periodo!$C932,Componentes_BD!$F$1:$G$5,2,FALSE)</f>
        <v>Fortalecer las Tecnologías de la Información y las Telecomunicaciones.</v>
      </c>
      <c r="E932" s="106" t="s">
        <v>12</v>
      </c>
      <c r="F932" s="89">
        <v>12</v>
      </c>
      <c r="G932" s="89" t="str">
        <f>VLOOKUP(Revisión_Avance_Periodo!$A932,BD_Seguimiento_OAP_2019!$A$2:$G$294,7,FALSE)</f>
        <v>PAI</v>
      </c>
      <c r="H932" s="89" t="str">
        <f>VLOOKUP(Revisión_Avance_Periodo!$A932,BD_Seguimiento_OAP_2019!$A$2:$J$294,10,FALSE)</f>
        <v>PAI_10 - Tecnologías de la Información y las Comunicaciones</v>
      </c>
      <c r="I932" s="89" t="s">
        <v>865</v>
      </c>
      <c r="J932" s="89" t="str">
        <f>VLOOKUP(Revisión_Avance_Periodo!$I932,BD_Seguimiento_OAP_2019!$L:$M,2,FALSE)</f>
        <v>Implementar IPV6 desde el punto de vista de Activos Fijos</v>
      </c>
      <c r="K932" s="106" t="s">
        <v>64</v>
      </c>
      <c r="L932" s="172">
        <v>4.4642857142857152E-4</v>
      </c>
      <c r="M932" s="173" t="s">
        <v>110</v>
      </c>
      <c r="N932" s="174">
        <f>INDEX(BD_Seguimiento_OAP_2019!$AH$3:$AS$294,MATCH(Revisión_Avance_Periodo!$I932,BD_Seguimiento_OAP_2019!$L$3:$L$294,0),MATCH(Revisión_Avance_Periodo!$M932,BD_Seguimiento_OAP_2019!$AH$2:$AS$2,0))</f>
        <v>8.3333000000000004E-2</v>
      </c>
      <c r="O932" s="174">
        <f>INDEX(BD_Seguimiento_OAP_2019!$AV$3:$BG$294,MATCH(Revisión_Avance_Periodo!$I932,BD_Seguimiento_OAP_2019!$L$3:$L$294,0),MATCH(Revisión_Avance_Periodo!$M932,BD_Seguimiento_OAP_2019!$AV$2:$BG$2,0))</f>
        <v>0</v>
      </c>
      <c r="P932" s="189">
        <f t="shared" si="172"/>
        <v>0</v>
      </c>
      <c r="Q932" s="173" t="str">
        <f>VLOOKUP(P932,Tabla_Indicador_Gestion4[#All],3,TRUE)</f>
        <v>Por Ejecutar</v>
      </c>
      <c r="R932" s="215">
        <f>SUBTOTAL(9,$N$926:$N932)</f>
        <v>0.58333199999999996</v>
      </c>
      <c r="S932" s="231">
        <f>SUBTOTAL(9,$O$926:$O932)</f>
        <v>0.49999899999999997</v>
      </c>
      <c r="T932" s="231">
        <f>IFERROR(+Revisión_Avance_Periodo!$S932/Revisión_Avance_Periodo!$R932,0)</f>
        <v>0.85714310204137611</v>
      </c>
      <c r="U932" s="184"/>
      <c r="V932" s="185"/>
      <c r="W932" s="183"/>
      <c r="X932" s="183"/>
      <c r="Y932" s="183"/>
      <c r="Z932" s="186"/>
      <c r="AA932" s="187"/>
    </row>
    <row r="933" spans="1:27" x14ac:dyDescent="0.25">
      <c r="A933" s="94">
        <v>78</v>
      </c>
      <c r="B933" s="96" t="str">
        <f>CONCATENATE(Revisión_Avance_Periodo!$C933,";",Revisión_Avance_Periodo!$E933,";",Revisión_Avance_Periodo!$I933)</f>
        <v>OE2;PR_10;ACT_20</v>
      </c>
      <c r="C933" s="180" t="s">
        <v>47</v>
      </c>
      <c r="D933" s="181" t="str">
        <f>VLOOKUP(Revisión_Avance_Periodo!$C933,Componentes_BD!$F$1:$G$5,2,FALSE)</f>
        <v>Fortalecer las Tecnologías de la Información y las Telecomunicaciones.</v>
      </c>
      <c r="E933" s="119" t="s">
        <v>12</v>
      </c>
      <c r="F933" s="95">
        <v>12</v>
      </c>
      <c r="G933" s="95" t="str">
        <f>VLOOKUP(Revisión_Avance_Periodo!$A933,BD_Seguimiento_OAP_2019!$A$2:$G$294,7,FALSE)</f>
        <v>PAI</v>
      </c>
      <c r="H933" s="95" t="str">
        <f>VLOOKUP(Revisión_Avance_Periodo!$A933,BD_Seguimiento_OAP_2019!$A$2:$J$294,10,FALSE)</f>
        <v>PAI_10 - Tecnologías de la Información y las Comunicaciones</v>
      </c>
      <c r="I933" s="95" t="s">
        <v>865</v>
      </c>
      <c r="J933" s="95" t="str">
        <f>VLOOKUP(Revisión_Avance_Periodo!$I933,BD_Seguimiento_OAP_2019!$L:$M,2,FALSE)</f>
        <v>Implementar IPV6 desde el punto de vista de Activos Fijos</v>
      </c>
      <c r="K933" s="119" t="s">
        <v>64</v>
      </c>
      <c r="L933" s="172">
        <v>4.4642857142857152E-4</v>
      </c>
      <c r="M933" s="182" t="s">
        <v>111</v>
      </c>
      <c r="N933" s="174">
        <f>INDEX(BD_Seguimiento_OAP_2019!$AH$3:$AS$294,MATCH(Revisión_Avance_Periodo!$I933,BD_Seguimiento_OAP_2019!$L$3:$L$294,0),MATCH(Revisión_Avance_Periodo!$M933,BD_Seguimiento_OAP_2019!$AH$2:$AS$2,0))</f>
        <v>8.3333000000000004E-2</v>
      </c>
      <c r="O933" s="174">
        <f>INDEX(BD_Seguimiento_OAP_2019!$AV$3:$BG$294,MATCH(Revisión_Avance_Periodo!$I933,BD_Seguimiento_OAP_2019!$L$3:$L$294,0),MATCH(Revisión_Avance_Periodo!$M933,BD_Seguimiento_OAP_2019!$AV$2:$BG$2,0))</f>
        <v>0</v>
      </c>
      <c r="P933" s="188">
        <f t="shared" si="172"/>
        <v>0</v>
      </c>
      <c r="Q933" s="182" t="str">
        <f>VLOOKUP(P933,Tabla_Indicador_Gestion4[#All],3,TRUE)</f>
        <v>Por Ejecutar</v>
      </c>
      <c r="R933" s="215">
        <f>SUBTOTAL(9,$N$926:$N933)</f>
        <v>0.66666499999999995</v>
      </c>
      <c r="S933" s="231">
        <f>SUBTOTAL(9,$O$926:$O933)</f>
        <v>0.49999899999999997</v>
      </c>
      <c r="T933" s="231">
        <f>IFERROR(+Revisión_Avance_Periodo!$S933/Revisión_Avance_Periodo!$R933,0)</f>
        <v>0.75000037500093752</v>
      </c>
      <c r="U933" s="184"/>
      <c r="V933" s="185"/>
      <c r="W933" s="183"/>
      <c r="X933" s="183"/>
      <c r="Y933" s="183"/>
      <c r="Z933" s="186"/>
      <c r="AA933" s="187"/>
    </row>
    <row r="934" spans="1:27" x14ac:dyDescent="0.25">
      <c r="A934" s="88">
        <v>78</v>
      </c>
      <c r="B934" s="91" t="str">
        <f>CONCATENATE(Revisión_Avance_Periodo!$C934,";",Revisión_Avance_Periodo!$E934,";",Revisión_Avance_Periodo!$I934)</f>
        <v>OE2;PR_10;ACT_20</v>
      </c>
      <c r="C934" s="170" t="s">
        <v>47</v>
      </c>
      <c r="D934" s="171" t="str">
        <f>VLOOKUP(Revisión_Avance_Periodo!$C934,Componentes_BD!$F$1:$G$5,2,FALSE)</f>
        <v>Fortalecer las Tecnologías de la Información y las Telecomunicaciones.</v>
      </c>
      <c r="E934" s="106" t="s">
        <v>12</v>
      </c>
      <c r="F934" s="89">
        <v>12</v>
      </c>
      <c r="G934" s="89" t="str">
        <f>VLOOKUP(Revisión_Avance_Periodo!$A934,BD_Seguimiento_OAP_2019!$A$2:$G$294,7,FALSE)</f>
        <v>PAI</v>
      </c>
      <c r="H934" s="89" t="str">
        <f>VLOOKUP(Revisión_Avance_Periodo!$A934,BD_Seguimiento_OAP_2019!$A$2:$J$294,10,FALSE)</f>
        <v>PAI_10 - Tecnologías de la Información y las Comunicaciones</v>
      </c>
      <c r="I934" s="89" t="s">
        <v>865</v>
      </c>
      <c r="J934" s="89" t="str">
        <f>VLOOKUP(Revisión_Avance_Periodo!$I934,BD_Seguimiento_OAP_2019!$L:$M,2,FALSE)</f>
        <v>Implementar IPV6 desde el punto de vista de Activos Fijos</v>
      </c>
      <c r="K934" s="106" t="s">
        <v>64</v>
      </c>
      <c r="L934" s="172">
        <v>4.4642857142857152E-4</v>
      </c>
      <c r="M934" s="173" t="s">
        <v>112</v>
      </c>
      <c r="N934" s="174">
        <f>INDEX(BD_Seguimiento_OAP_2019!$AH$3:$AS$294,MATCH(Revisión_Avance_Periodo!$I934,BD_Seguimiento_OAP_2019!$L$3:$L$294,0),MATCH(Revisión_Avance_Periodo!$M934,BD_Seguimiento_OAP_2019!$AH$2:$AS$2,0))</f>
        <v>8.3333000000000004E-2</v>
      </c>
      <c r="O934" s="174">
        <f>INDEX(BD_Seguimiento_OAP_2019!$AV$3:$BG$294,MATCH(Revisión_Avance_Periodo!$I934,BD_Seguimiento_OAP_2019!$L$3:$L$294,0),MATCH(Revisión_Avance_Periodo!$M934,BD_Seguimiento_OAP_2019!$AV$2:$BG$2,0))</f>
        <v>0</v>
      </c>
      <c r="P934" s="189">
        <f t="shared" si="172"/>
        <v>0</v>
      </c>
      <c r="Q934" s="173" t="str">
        <f>VLOOKUP(P934,Tabla_Indicador_Gestion4[#All],3,TRUE)</f>
        <v>Por Ejecutar</v>
      </c>
      <c r="R934" s="215">
        <f>SUBTOTAL(9,$N$926:$N934)</f>
        <v>0.74999799999999994</v>
      </c>
      <c r="S934" s="231">
        <f>SUBTOTAL(9,$O$926:$O934)</f>
        <v>0.49999899999999997</v>
      </c>
      <c r="T934" s="231">
        <f>IFERROR(+Revisión_Avance_Periodo!$S934/Revisión_Avance_Periodo!$R934,0)</f>
        <v>0.66666711111229626</v>
      </c>
      <c r="U934" s="184"/>
      <c r="V934" s="185"/>
      <c r="W934" s="183"/>
      <c r="X934" s="183"/>
      <c r="Y934" s="183"/>
      <c r="Z934" s="186"/>
      <c r="AA934" s="187"/>
    </row>
    <row r="935" spans="1:27" x14ac:dyDescent="0.25">
      <c r="A935" s="94">
        <v>78</v>
      </c>
      <c r="B935" s="96" t="str">
        <f>CONCATENATE(Revisión_Avance_Periodo!$C935,";",Revisión_Avance_Periodo!$E935,";",Revisión_Avance_Periodo!$I935)</f>
        <v>OE2;PR_10;ACT_20</v>
      </c>
      <c r="C935" s="180" t="s">
        <v>47</v>
      </c>
      <c r="D935" s="181" t="str">
        <f>VLOOKUP(Revisión_Avance_Periodo!$C935,Componentes_BD!$F$1:$G$5,2,FALSE)</f>
        <v>Fortalecer las Tecnologías de la Información y las Telecomunicaciones.</v>
      </c>
      <c r="E935" s="119" t="s">
        <v>12</v>
      </c>
      <c r="F935" s="95">
        <v>12</v>
      </c>
      <c r="G935" s="95" t="str">
        <f>VLOOKUP(Revisión_Avance_Periodo!$A935,BD_Seguimiento_OAP_2019!$A$2:$G$294,7,FALSE)</f>
        <v>PAI</v>
      </c>
      <c r="H935" s="95" t="str">
        <f>VLOOKUP(Revisión_Avance_Periodo!$A935,BD_Seguimiento_OAP_2019!$A$2:$J$294,10,FALSE)</f>
        <v>PAI_10 - Tecnologías de la Información y las Comunicaciones</v>
      </c>
      <c r="I935" s="95" t="s">
        <v>865</v>
      </c>
      <c r="J935" s="95" t="str">
        <f>VLOOKUP(Revisión_Avance_Periodo!$I935,BD_Seguimiento_OAP_2019!$L:$M,2,FALSE)</f>
        <v>Implementar IPV6 desde el punto de vista de Activos Fijos</v>
      </c>
      <c r="K935" s="119" t="s">
        <v>64</v>
      </c>
      <c r="L935" s="172">
        <v>4.4642857142857152E-4</v>
      </c>
      <c r="M935" s="182" t="s">
        <v>113</v>
      </c>
      <c r="N935" s="174">
        <f>INDEX(BD_Seguimiento_OAP_2019!$AH$3:$AS$294,MATCH(Revisión_Avance_Periodo!$I935,BD_Seguimiento_OAP_2019!$L$3:$L$294,0),MATCH(Revisión_Avance_Periodo!$M935,BD_Seguimiento_OAP_2019!$AH$2:$AS$2,0))</f>
        <v>8.3333000000000004E-2</v>
      </c>
      <c r="O935" s="174">
        <f>INDEX(BD_Seguimiento_OAP_2019!$AV$3:$BG$294,MATCH(Revisión_Avance_Periodo!$I935,BD_Seguimiento_OAP_2019!$L$3:$L$294,0),MATCH(Revisión_Avance_Periodo!$M935,BD_Seguimiento_OAP_2019!$AV$2:$BG$2,0))</f>
        <v>0</v>
      </c>
      <c r="P935" s="188">
        <f t="shared" si="172"/>
        <v>0</v>
      </c>
      <c r="Q935" s="182" t="str">
        <f>VLOOKUP(P935,Tabla_Indicador_Gestion4[#All],3,TRUE)</f>
        <v>Por Ejecutar</v>
      </c>
      <c r="R935" s="215">
        <f>SUBTOTAL(9,$N$926:$N935)</f>
        <v>0.83333099999999993</v>
      </c>
      <c r="S935" s="231">
        <f>SUBTOTAL(9,$O$926:$O935)</f>
        <v>0.49999899999999997</v>
      </c>
      <c r="T935" s="231">
        <f>IFERROR(+Revisión_Avance_Periodo!$S935/Revisión_Avance_Periodo!$R935,0)</f>
        <v>0.60000048000134398</v>
      </c>
      <c r="U935" s="184"/>
      <c r="V935" s="185"/>
      <c r="W935" s="183"/>
      <c r="X935" s="183"/>
      <c r="Y935" s="183"/>
      <c r="Z935" s="186"/>
      <c r="AA935" s="187"/>
    </row>
    <row r="936" spans="1:27" x14ac:dyDescent="0.25">
      <c r="A936" s="88">
        <v>78</v>
      </c>
      <c r="B936" s="91" t="str">
        <f>CONCATENATE(Revisión_Avance_Periodo!$C936,";",Revisión_Avance_Periodo!$E936,";",Revisión_Avance_Periodo!$I936)</f>
        <v>OE2;PR_10;ACT_20</v>
      </c>
      <c r="C936" s="170" t="s">
        <v>47</v>
      </c>
      <c r="D936" s="171" t="str">
        <f>VLOOKUP(Revisión_Avance_Periodo!$C936,Componentes_BD!$F$1:$G$5,2,FALSE)</f>
        <v>Fortalecer las Tecnologías de la Información y las Telecomunicaciones.</v>
      </c>
      <c r="E936" s="106" t="s">
        <v>12</v>
      </c>
      <c r="F936" s="89">
        <v>12</v>
      </c>
      <c r="G936" s="89" t="str">
        <f>VLOOKUP(Revisión_Avance_Periodo!$A936,BD_Seguimiento_OAP_2019!$A$2:$G$294,7,FALSE)</f>
        <v>PAI</v>
      </c>
      <c r="H936" s="89" t="str">
        <f>VLOOKUP(Revisión_Avance_Periodo!$A936,BD_Seguimiento_OAP_2019!$A$2:$J$294,10,FALSE)</f>
        <v>PAI_10 - Tecnologías de la Información y las Comunicaciones</v>
      </c>
      <c r="I936" s="89" t="s">
        <v>865</v>
      </c>
      <c r="J936" s="89" t="str">
        <f>VLOOKUP(Revisión_Avance_Periodo!$I936,BD_Seguimiento_OAP_2019!$L:$M,2,FALSE)</f>
        <v>Implementar IPV6 desde el punto de vista de Activos Fijos</v>
      </c>
      <c r="K936" s="106" t="s">
        <v>64</v>
      </c>
      <c r="L936" s="172">
        <v>4.4642857142857152E-4</v>
      </c>
      <c r="M936" s="173" t="s">
        <v>114</v>
      </c>
      <c r="N936" s="174">
        <f>INDEX(BD_Seguimiento_OAP_2019!$AH$3:$AS$294,MATCH(Revisión_Avance_Periodo!$I936,BD_Seguimiento_OAP_2019!$L$3:$L$294,0),MATCH(Revisión_Avance_Periodo!$M936,BD_Seguimiento_OAP_2019!$AH$2:$AS$2,0))</f>
        <v>8.3333000000000004E-2</v>
      </c>
      <c r="O936" s="174">
        <f>INDEX(BD_Seguimiento_OAP_2019!$AV$3:$BG$294,MATCH(Revisión_Avance_Periodo!$I936,BD_Seguimiento_OAP_2019!$L$3:$L$294,0),MATCH(Revisión_Avance_Periodo!$M936,BD_Seguimiento_OAP_2019!$AV$2:$BG$2,0))</f>
        <v>0</v>
      </c>
      <c r="P936" s="189">
        <f t="shared" si="172"/>
        <v>0</v>
      </c>
      <c r="Q936" s="173" t="str">
        <f>VLOOKUP(P936,Tabla_Indicador_Gestion4[#All],3,TRUE)</f>
        <v>Por Ejecutar</v>
      </c>
      <c r="R936" s="215">
        <f>SUBTOTAL(9,$N$926:$N936)</f>
        <v>0.91666399999999992</v>
      </c>
      <c r="S936" s="231">
        <f>SUBTOTAL(9,$O$926:$O936)</f>
        <v>0.49999899999999997</v>
      </c>
      <c r="T936" s="231">
        <f>IFERROR(+Revisión_Avance_Periodo!$S936/Revisión_Avance_Periodo!$R936,0)</f>
        <v>0.54545504132375655</v>
      </c>
      <c r="U936" s="184"/>
      <c r="V936" s="185"/>
      <c r="W936" s="183"/>
      <c r="X936" s="183"/>
      <c r="Y936" s="183"/>
      <c r="Z936" s="186"/>
      <c r="AA936" s="187"/>
    </row>
    <row r="937" spans="1:27" ht="15.75" thickBot="1" x14ac:dyDescent="0.3">
      <c r="A937" s="94">
        <v>78</v>
      </c>
      <c r="B937" s="96" t="str">
        <f>CONCATENATE(Revisión_Avance_Periodo!$C937,";",Revisión_Avance_Periodo!$E937,";",Revisión_Avance_Periodo!$I937)</f>
        <v>OE2;PR_10;ACT_20</v>
      </c>
      <c r="C937" s="180" t="s">
        <v>47</v>
      </c>
      <c r="D937" s="181" t="str">
        <f>VLOOKUP(Revisión_Avance_Periodo!$C937,Componentes_BD!$F$1:$G$5,2,FALSE)</f>
        <v>Fortalecer las Tecnologías de la Información y las Telecomunicaciones.</v>
      </c>
      <c r="E937" s="119" t="s">
        <v>12</v>
      </c>
      <c r="F937" s="95">
        <v>12</v>
      </c>
      <c r="G937" s="95" t="str">
        <f>VLOOKUP(Revisión_Avance_Periodo!$A937,BD_Seguimiento_OAP_2019!$A$2:$G$294,7,FALSE)</f>
        <v>PAI</v>
      </c>
      <c r="H937" s="95" t="str">
        <f>VLOOKUP(Revisión_Avance_Periodo!$A937,BD_Seguimiento_OAP_2019!$A$2:$J$294,10,FALSE)</f>
        <v>PAI_10 - Tecnologías de la Información y las Comunicaciones</v>
      </c>
      <c r="I937" s="95" t="s">
        <v>865</v>
      </c>
      <c r="J937" s="95" t="str">
        <f>VLOOKUP(Revisión_Avance_Periodo!$I937,BD_Seguimiento_OAP_2019!$L:$M,2,FALSE)</f>
        <v>Implementar IPV6 desde el punto de vista de Activos Fijos</v>
      </c>
      <c r="K937" s="119" t="s">
        <v>64</v>
      </c>
      <c r="L937" s="172">
        <v>4.4642857142857152E-4</v>
      </c>
      <c r="M937" s="182" t="s">
        <v>115</v>
      </c>
      <c r="N937" s="174">
        <f>INDEX(BD_Seguimiento_OAP_2019!$AH$3:$AS$294,MATCH(Revisión_Avance_Periodo!$I937,BD_Seguimiento_OAP_2019!$L$3:$L$294,0),MATCH(Revisión_Avance_Periodo!$M937,BD_Seguimiento_OAP_2019!$AH$2:$AS$2,0))</f>
        <v>8.3333000000000004E-2</v>
      </c>
      <c r="O937" s="174">
        <f>INDEX(BD_Seguimiento_OAP_2019!$AV$3:$BG$294,MATCH(Revisión_Avance_Periodo!$I937,BD_Seguimiento_OAP_2019!$L$3:$L$294,0),MATCH(Revisión_Avance_Periodo!$M937,BD_Seguimiento_OAP_2019!$AV$2:$BG$2,0))</f>
        <v>0</v>
      </c>
      <c r="P937" s="188">
        <f t="shared" si="172"/>
        <v>0</v>
      </c>
      <c r="Q937" s="182" t="str">
        <f>VLOOKUP(P937,Tabla_Indicador_Gestion4[#All],3,TRUE)</f>
        <v>Por Ejecutar</v>
      </c>
      <c r="R937" s="215">
        <f>SUBTOTAL(9,$N$926:$N937)</f>
        <v>0.99999699999999991</v>
      </c>
      <c r="S937" s="231">
        <f>SUBTOTAL(9,$O$926:$O937)</f>
        <v>0.49999899999999997</v>
      </c>
      <c r="T937" s="231">
        <f>IFERROR(+Revisión_Avance_Periodo!$S937/Revisión_Avance_Periodo!$R937,0)</f>
        <v>0.50000050000149998</v>
      </c>
      <c r="U937" s="184"/>
      <c r="V937" s="185"/>
      <c r="W937" s="183"/>
      <c r="X937" s="183"/>
      <c r="Y937" s="183"/>
      <c r="Z937" s="186"/>
      <c r="AA937" s="187"/>
    </row>
    <row r="938" spans="1:27" x14ac:dyDescent="0.25">
      <c r="A938" s="88">
        <v>79</v>
      </c>
      <c r="B938" s="91" t="str">
        <f>CONCATENATE(Revisión_Avance_Periodo!$C938,";",Revisión_Avance_Periodo!$E938,";",Revisión_Avance_Periodo!$I938)</f>
        <v>OE2;PR_10;ACT_21</v>
      </c>
      <c r="C938" s="170" t="s">
        <v>47</v>
      </c>
      <c r="D938" s="171" t="str">
        <f>VLOOKUP(Revisión_Avance_Periodo!$C938,Componentes_BD!$F$1:$G$5,2,FALSE)</f>
        <v>Fortalecer las Tecnologías de la Información y las Telecomunicaciones.</v>
      </c>
      <c r="E938" s="106" t="s">
        <v>12</v>
      </c>
      <c r="F938" s="89">
        <v>12</v>
      </c>
      <c r="G938" s="89" t="str">
        <f>VLOOKUP(Revisión_Avance_Periodo!$A938,BD_Seguimiento_OAP_2019!$A$2:$G$294,7,FALSE)</f>
        <v>PAI</v>
      </c>
      <c r="H938" s="89" t="str">
        <f>VLOOKUP(Revisión_Avance_Periodo!$A938,BD_Seguimiento_OAP_2019!$A$2:$J$294,10,FALSE)</f>
        <v>PAI_10 - Tecnologías de la Información y las Comunicaciones</v>
      </c>
      <c r="I938" s="89" t="s">
        <v>881</v>
      </c>
      <c r="J938" s="89" t="str">
        <f>VLOOKUP(Revisión_Avance_Periodo!$I938,BD_Seguimiento_OAP_2019!$L:$M,2,FALSE)</f>
        <v>Implementar avances en el modelo de Seguridad y Privacidad de la información - MSPI</v>
      </c>
      <c r="K938" s="106" t="s">
        <v>64</v>
      </c>
      <c r="L938" s="172">
        <v>4.4642857142857152E-4</v>
      </c>
      <c r="M938" s="173" t="s">
        <v>104</v>
      </c>
      <c r="N938" s="174">
        <f>INDEX(BD_Seguimiento_OAP_2019!$AH$3:$AS$294,MATCH(Revisión_Avance_Periodo!$I938,BD_Seguimiento_OAP_2019!$L$3:$L$294,0),MATCH(Revisión_Avance_Periodo!$M938,BD_Seguimiento_OAP_2019!$AH$2:$AS$2,0))</f>
        <v>0.05</v>
      </c>
      <c r="O938" s="174">
        <f>INDEX(BD_Seguimiento_OAP_2019!$AV$3:$BG$294,MATCH(Revisión_Avance_Periodo!$I938,BD_Seguimiento_OAP_2019!$L$3:$L$294,0),MATCH(Revisión_Avance_Periodo!$M938,BD_Seguimiento_OAP_2019!$AV$2:$BG$2,0))</f>
        <v>0.05</v>
      </c>
      <c r="P938" s="189">
        <f t="shared" si="172"/>
        <v>1</v>
      </c>
      <c r="Q938" s="173" t="str">
        <f>VLOOKUP(P938,Tabla_Indicador_Gestion4[#All],3,TRUE)</f>
        <v>Culminada</v>
      </c>
      <c r="R938" s="213">
        <f>SUBTOTAL(9,$N$938:$N938)</f>
        <v>0.05</v>
      </c>
      <c r="S938" s="234">
        <f>SUBTOTAL(9,$O$938:$O938)</f>
        <v>0.05</v>
      </c>
      <c r="T938" s="234">
        <f>IFERROR(+Revisión_Avance_Periodo!$S938/Revisión_Avance_Periodo!$R938,0)</f>
        <v>1</v>
      </c>
      <c r="U938" s="177">
        <f>SUBTOTAL(9,N938:N949)</f>
        <v>0.8</v>
      </c>
      <c r="V938" s="176">
        <f>SUBTOTAL(9,O938:O949)</f>
        <v>0.4</v>
      </c>
      <c r="W938" s="176">
        <f t="shared" ref="W938" si="178">+V938/U938</f>
        <v>0.5</v>
      </c>
      <c r="X938" s="176"/>
      <c r="Y938" s="176">
        <f>100%-Revisión_Avance_Periodo!$W938</f>
        <v>0.5</v>
      </c>
      <c r="Z938" s="178" t="str">
        <f>VLOOKUP(W938,Tabla_Indicador_Gestion4[],3,TRUE)</f>
        <v>En Tramite</v>
      </c>
      <c r="AA938" s="179">
        <f>Revisión_Avance_Periodo!$W938*Revisión_Avance_Periodo!$L938</f>
        <v>2.2321428571428576E-4</v>
      </c>
    </row>
    <row r="939" spans="1:27" x14ac:dyDescent="0.25">
      <c r="A939" s="94">
        <v>79</v>
      </c>
      <c r="B939" s="96" t="str">
        <f>CONCATENATE(Revisión_Avance_Periodo!$C939,";",Revisión_Avance_Periodo!$E939,";",Revisión_Avance_Periodo!$I939)</f>
        <v>OE2;PR_10;ACT_21</v>
      </c>
      <c r="C939" s="180" t="s">
        <v>47</v>
      </c>
      <c r="D939" s="181" t="str">
        <f>VLOOKUP(Revisión_Avance_Periodo!$C939,Componentes_BD!$F$1:$G$5,2,FALSE)</f>
        <v>Fortalecer las Tecnologías de la Información y las Telecomunicaciones.</v>
      </c>
      <c r="E939" s="119" t="s">
        <v>12</v>
      </c>
      <c r="F939" s="95">
        <v>12</v>
      </c>
      <c r="G939" s="95" t="str">
        <f>VLOOKUP(Revisión_Avance_Periodo!$A939,BD_Seguimiento_OAP_2019!$A$2:$G$294,7,FALSE)</f>
        <v>PAI</v>
      </c>
      <c r="H939" s="95" t="str">
        <f>VLOOKUP(Revisión_Avance_Periodo!$A939,BD_Seguimiento_OAP_2019!$A$2:$J$294,10,FALSE)</f>
        <v>PAI_10 - Tecnologías de la Información y las Comunicaciones</v>
      </c>
      <c r="I939" s="95" t="s">
        <v>881</v>
      </c>
      <c r="J939" s="95" t="str">
        <f>VLOOKUP(Revisión_Avance_Periodo!$I939,BD_Seguimiento_OAP_2019!$L:$M,2,FALSE)</f>
        <v>Implementar avances en el modelo de Seguridad y Privacidad de la información - MSPI</v>
      </c>
      <c r="K939" s="119" t="s">
        <v>64</v>
      </c>
      <c r="L939" s="172">
        <v>4.4642857142857152E-4</v>
      </c>
      <c r="M939" s="182" t="s">
        <v>105</v>
      </c>
      <c r="N939" s="174">
        <f>INDEX(BD_Seguimiento_OAP_2019!$AH$3:$AS$294,MATCH(Revisión_Avance_Periodo!$I939,BD_Seguimiento_OAP_2019!$L$3:$L$294,0),MATCH(Revisión_Avance_Periodo!$M939,BD_Seguimiento_OAP_2019!$AH$2:$AS$2,0))</f>
        <v>0.05</v>
      </c>
      <c r="O939" s="174">
        <f>INDEX(BD_Seguimiento_OAP_2019!$AV$3:$BG$294,MATCH(Revisión_Avance_Periodo!$I939,BD_Seguimiento_OAP_2019!$L$3:$L$294,0),MATCH(Revisión_Avance_Periodo!$M939,BD_Seguimiento_OAP_2019!$AV$2:$BG$2,0))</f>
        <v>0.05</v>
      </c>
      <c r="P939" s="188">
        <f t="shared" si="172"/>
        <v>1</v>
      </c>
      <c r="Q939" s="182" t="str">
        <f>VLOOKUP(P939,Tabla_Indicador_Gestion4[#All],3,TRUE)</f>
        <v>Culminada</v>
      </c>
      <c r="R939" s="215">
        <f>SUBTOTAL(9,$N$938:$N939)</f>
        <v>0.1</v>
      </c>
      <c r="S939" s="231">
        <f>SUBTOTAL(9,$O$938:$O939)</f>
        <v>0.1</v>
      </c>
      <c r="T939" s="231">
        <f>IFERROR(+Revisión_Avance_Periodo!$S939/Revisión_Avance_Periodo!$R939,0)</f>
        <v>1</v>
      </c>
      <c r="U939" s="184"/>
      <c r="V939" s="185"/>
      <c r="W939" s="183"/>
      <c r="X939" s="183"/>
      <c r="Y939" s="183"/>
      <c r="Z939" s="186"/>
      <c r="AA939" s="187"/>
    </row>
    <row r="940" spans="1:27" x14ac:dyDescent="0.25">
      <c r="A940" s="88">
        <v>79</v>
      </c>
      <c r="B940" s="91" t="str">
        <f>CONCATENATE(Revisión_Avance_Periodo!$C940,";",Revisión_Avance_Periodo!$E940,";",Revisión_Avance_Periodo!$I940)</f>
        <v>OE2;PR_10;ACT_21</v>
      </c>
      <c r="C940" s="170" t="s">
        <v>47</v>
      </c>
      <c r="D940" s="171" t="str">
        <f>VLOOKUP(Revisión_Avance_Periodo!$C940,Componentes_BD!$F$1:$G$5,2,FALSE)</f>
        <v>Fortalecer las Tecnologías de la Información y las Telecomunicaciones.</v>
      </c>
      <c r="E940" s="106" t="s">
        <v>12</v>
      </c>
      <c r="F940" s="89">
        <v>12</v>
      </c>
      <c r="G940" s="89" t="str">
        <f>VLOOKUP(Revisión_Avance_Periodo!$A940,BD_Seguimiento_OAP_2019!$A$2:$G$294,7,FALSE)</f>
        <v>PAI</v>
      </c>
      <c r="H940" s="89" t="str">
        <f>VLOOKUP(Revisión_Avance_Periodo!$A940,BD_Seguimiento_OAP_2019!$A$2:$J$294,10,FALSE)</f>
        <v>PAI_10 - Tecnologías de la Información y las Comunicaciones</v>
      </c>
      <c r="I940" s="89" t="s">
        <v>881</v>
      </c>
      <c r="J940" s="89" t="str">
        <f>VLOOKUP(Revisión_Avance_Periodo!$I940,BD_Seguimiento_OAP_2019!$L:$M,2,FALSE)</f>
        <v>Implementar avances en el modelo de Seguridad y Privacidad de la información - MSPI</v>
      </c>
      <c r="K940" s="106" t="s">
        <v>64</v>
      </c>
      <c r="L940" s="172">
        <v>4.4642857142857152E-4</v>
      </c>
      <c r="M940" s="173" t="s">
        <v>106</v>
      </c>
      <c r="N940" s="174">
        <f>INDEX(BD_Seguimiento_OAP_2019!$AH$3:$AS$294,MATCH(Revisión_Avance_Periodo!$I940,BD_Seguimiento_OAP_2019!$L$3:$L$294,0),MATCH(Revisión_Avance_Periodo!$M940,BD_Seguimiento_OAP_2019!$AH$2:$AS$2,0))</f>
        <v>0.1</v>
      </c>
      <c r="O940" s="174">
        <f>INDEX(BD_Seguimiento_OAP_2019!$AV$3:$BG$294,MATCH(Revisión_Avance_Periodo!$I940,BD_Seguimiento_OAP_2019!$L$3:$L$294,0),MATCH(Revisión_Avance_Periodo!$M940,BD_Seguimiento_OAP_2019!$AV$2:$BG$2,0))</f>
        <v>0.1</v>
      </c>
      <c r="P940" s="189">
        <f t="shared" si="172"/>
        <v>1</v>
      </c>
      <c r="Q940" s="173" t="str">
        <f>VLOOKUP(P940,Tabla_Indicador_Gestion4[#All],3,TRUE)</f>
        <v>Culminada</v>
      </c>
      <c r="R940" s="215">
        <f>SUBTOTAL(9,$N$938:$N940)</f>
        <v>0.2</v>
      </c>
      <c r="S940" s="231">
        <f>SUBTOTAL(9,$O$938:$O940)</f>
        <v>0.2</v>
      </c>
      <c r="T940" s="231">
        <f>IFERROR(+Revisión_Avance_Periodo!$S940/Revisión_Avance_Periodo!$R940,0)</f>
        <v>1</v>
      </c>
      <c r="U940" s="184"/>
      <c r="V940" s="185"/>
      <c r="W940" s="183"/>
      <c r="X940" s="183"/>
      <c r="Y940" s="183"/>
      <c r="Z940" s="186"/>
      <c r="AA940" s="187"/>
    </row>
    <row r="941" spans="1:27" x14ac:dyDescent="0.25">
      <c r="A941" s="94">
        <v>79</v>
      </c>
      <c r="B941" s="96" t="str">
        <f>CONCATENATE(Revisión_Avance_Periodo!$C941,";",Revisión_Avance_Periodo!$E941,";",Revisión_Avance_Periodo!$I941)</f>
        <v>OE2;PR_10;ACT_21</v>
      </c>
      <c r="C941" s="180" t="s">
        <v>47</v>
      </c>
      <c r="D941" s="181" t="str">
        <f>VLOOKUP(Revisión_Avance_Periodo!$C941,Componentes_BD!$F$1:$G$5,2,FALSE)</f>
        <v>Fortalecer las Tecnologías de la Información y las Telecomunicaciones.</v>
      </c>
      <c r="E941" s="119" t="s">
        <v>12</v>
      </c>
      <c r="F941" s="95">
        <v>12</v>
      </c>
      <c r="G941" s="95" t="str">
        <f>VLOOKUP(Revisión_Avance_Periodo!$A941,BD_Seguimiento_OAP_2019!$A$2:$G$294,7,FALSE)</f>
        <v>PAI</v>
      </c>
      <c r="H941" s="95" t="str">
        <f>VLOOKUP(Revisión_Avance_Periodo!$A941,BD_Seguimiento_OAP_2019!$A$2:$J$294,10,FALSE)</f>
        <v>PAI_10 - Tecnologías de la Información y las Comunicaciones</v>
      </c>
      <c r="I941" s="95" t="s">
        <v>881</v>
      </c>
      <c r="J941" s="95" t="str">
        <f>VLOOKUP(Revisión_Avance_Periodo!$I941,BD_Seguimiento_OAP_2019!$L:$M,2,FALSE)</f>
        <v>Implementar avances en el modelo de Seguridad y Privacidad de la información - MSPI</v>
      </c>
      <c r="K941" s="119" t="s">
        <v>64</v>
      </c>
      <c r="L941" s="172">
        <v>4.4642857142857152E-4</v>
      </c>
      <c r="M941" s="182" t="s">
        <v>107</v>
      </c>
      <c r="N941" s="174">
        <f>INDEX(BD_Seguimiento_OAP_2019!$AH$3:$AS$294,MATCH(Revisión_Avance_Periodo!$I941,BD_Seguimiento_OAP_2019!$L$3:$L$294,0),MATCH(Revisión_Avance_Periodo!$M941,BD_Seguimiento_OAP_2019!$AH$2:$AS$2,0))</f>
        <v>0.05</v>
      </c>
      <c r="O941" s="174">
        <f>INDEX(BD_Seguimiento_OAP_2019!$AV$3:$BG$294,MATCH(Revisión_Avance_Periodo!$I941,BD_Seguimiento_OAP_2019!$L$3:$L$294,0),MATCH(Revisión_Avance_Periodo!$M941,BD_Seguimiento_OAP_2019!$AV$2:$BG$2,0))</f>
        <v>0.05</v>
      </c>
      <c r="P941" s="188">
        <f t="shared" si="172"/>
        <v>1</v>
      </c>
      <c r="Q941" s="182" t="str">
        <f>VLOOKUP(P941,Tabla_Indicador_Gestion4[#All],3,TRUE)</f>
        <v>Culminada</v>
      </c>
      <c r="R941" s="215">
        <f>SUBTOTAL(9,$N$938:$N941)</f>
        <v>0.25</v>
      </c>
      <c r="S941" s="231">
        <f>SUBTOTAL(9,$O$938:$O941)</f>
        <v>0.25</v>
      </c>
      <c r="T941" s="231">
        <f>IFERROR(+Revisión_Avance_Periodo!$S941/Revisión_Avance_Periodo!$R941,0)</f>
        <v>1</v>
      </c>
      <c r="U941" s="184"/>
      <c r="V941" s="185"/>
      <c r="W941" s="183"/>
      <c r="X941" s="183"/>
      <c r="Y941" s="183"/>
      <c r="Z941" s="186"/>
      <c r="AA941" s="187"/>
    </row>
    <row r="942" spans="1:27" x14ac:dyDescent="0.25">
      <c r="A942" s="88">
        <v>79</v>
      </c>
      <c r="B942" s="91" t="str">
        <f>CONCATENATE(Revisión_Avance_Periodo!$C942,";",Revisión_Avance_Periodo!$E942,";",Revisión_Avance_Periodo!$I942)</f>
        <v>OE2;PR_10;ACT_21</v>
      </c>
      <c r="C942" s="170" t="s">
        <v>47</v>
      </c>
      <c r="D942" s="171" t="str">
        <f>VLOOKUP(Revisión_Avance_Periodo!$C942,Componentes_BD!$F$1:$G$5,2,FALSE)</f>
        <v>Fortalecer las Tecnologías de la Información y las Telecomunicaciones.</v>
      </c>
      <c r="E942" s="106" t="s">
        <v>12</v>
      </c>
      <c r="F942" s="89">
        <v>12</v>
      </c>
      <c r="G942" s="89" t="str">
        <f>VLOOKUP(Revisión_Avance_Periodo!$A942,BD_Seguimiento_OAP_2019!$A$2:$G$294,7,FALSE)</f>
        <v>PAI</v>
      </c>
      <c r="H942" s="89" t="str">
        <f>VLOOKUP(Revisión_Avance_Periodo!$A942,BD_Seguimiento_OAP_2019!$A$2:$J$294,10,FALSE)</f>
        <v>PAI_10 - Tecnologías de la Información y las Comunicaciones</v>
      </c>
      <c r="I942" s="89" t="s">
        <v>881</v>
      </c>
      <c r="J942" s="89" t="str">
        <f>VLOOKUP(Revisión_Avance_Periodo!$I942,BD_Seguimiento_OAP_2019!$L:$M,2,FALSE)</f>
        <v>Implementar avances en el modelo de Seguridad y Privacidad de la información - MSPI</v>
      </c>
      <c r="K942" s="106" t="s">
        <v>64</v>
      </c>
      <c r="L942" s="172">
        <v>4.4642857142857152E-4</v>
      </c>
      <c r="M942" s="173" t="s">
        <v>108</v>
      </c>
      <c r="N942" s="174">
        <f>INDEX(BD_Seguimiento_OAP_2019!$AH$3:$AS$294,MATCH(Revisión_Avance_Periodo!$I942,BD_Seguimiento_OAP_2019!$L$3:$L$294,0),MATCH(Revisión_Avance_Periodo!$M942,BD_Seguimiento_OAP_2019!$AH$2:$AS$2,0))</f>
        <v>0.05</v>
      </c>
      <c r="O942" s="174">
        <f>INDEX(BD_Seguimiento_OAP_2019!$AV$3:$BG$294,MATCH(Revisión_Avance_Periodo!$I942,BD_Seguimiento_OAP_2019!$L$3:$L$294,0),MATCH(Revisión_Avance_Periodo!$M942,BD_Seguimiento_OAP_2019!$AV$2:$BG$2,0))</f>
        <v>0.05</v>
      </c>
      <c r="P942" s="189">
        <f t="shared" si="172"/>
        <v>1</v>
      </c>
      <c r="Q942" s="173" t="str">
        <f>VLOOKUP(P942,Tabla_Indicador_Gestion4[#All],3,TRUE)</f>
        <v>Culminada</v>
      </c>
      <c r="R942" s="215">
        <f>SUBTOTAL(9,$N$938:$N942)</f>
        <v>0.3</v>
      </c>
      <c r="S942" s="231">
        <f>SUBTOTAL(9,$O$938:$O942)</f>
        <v>0.3</v>
      </c>
      <c r="T942" s="231">
        <f>IFERROR(+Revisión_Avance_Periodo!$S942/Revisión_Avance_Periodo!$R942,0)</f>
        <v>1</v>
      </c>
      <c r="U942" s="184"/>
      <c r="V942" s="185"/>
      <c r="W942" s="183"/>
      <c r="X942" s="183"/>
      <c r="Y942" s="183"/>
      <c r="Z942" s="186"/>
      <c r="AA942" s="187"/>
    </row>
    <row r="943" spans="1:27" x14ac:dyDescent="0.25">
      <c r="A943" s="94">
        <v>79</v>
      </c>
      <c r="B943" s="96" t="str">
        <f>CONCATENATE(Revisión_Avance_Periodo!$C943,";",Revisión_Avance_Periodo!$E943,";",Revisión_Avance_Periodo!$I943)</f>
        <v>OE2;PR_10;ACT_21</v>
      </c>
      <c r="C943" s="180" t="s">
        <v>47</v>
      </c>
      <c r="D943" s="181" t="str">
        <f>VLOOKUP(Revisión_Avance_Periodo!$C943,Componentes_BD!$F$1:$G$5,2,FALSE)</f>
        <v>Fortalecer las Tecnologías de la Información y las Telecomunicaciones.</v>
      </c>
      <c r="E943" s="119" t="s">
        <v>12</v>
      </c>
      <c r="F943" s="95">
        <v>12</v>
      </c>
      <c r="G943" s="95" t="str">
        <f>VLOOKUP(Revisión_Avance_Periodo!$A943,BD_Seguimiento_OAP_2019!$A$2:$G$294,7,FALSE)</f>
        <v>PAI</v>
      </c>
      <c r="H943" s="95" t="str">
        <f>VLOOKUP(Revisión_Avance_Periodo!$A943,BD_Seguimiento_OAP_2019!$A$2:$J$294,10,FALSE)</f>
        <v>PAI_10 - Tecnologías de la Información y las Comunicaciones</v>
      </c>
      <c r="I943" s="95" t="s">
        <v>881</v>
      </c>
      <c r="J943" s="95" t="str">
        <f>VLOOKUP(Revisión_Avance_Periodo!$I943,BD_Seguimiento_OAP_2019!$L:$M,2,FALSE)</f>
        <v>Implementar avances en el modelo de Seguridad y Privacidad de la información - MSPI</v>
      </c>
      <c r="K943" s="119" t="s">
        <v>64</v>
      </c>
      <c r="L943" s="172">
        <v>4.4642857142857152E-4</v>
      </c>
      <c r="M943" s="182" t="s">
        <v>109</v>
      </c>
      <c r="N943" s="174">
        <f>INDEX(BD_Seguimiento_OAP_2019!$AH$3:$AS$294,MATCH(Revisión_Avance_Periodo!$I943,BD_Seguimiento_OAP_2019!$L$3:$L$294,0),MATCH(Revisión_Avance_Periodo!$M943,BD_Seguimiento_OAP_2019!$AH$2:$AS$2,0))</f>
        <v>0.1</v>
      </c>
      <c r="O943" s="174">
        <f>INDEX(BD_Seguimiento_OAP_2019!$AV$3:$BG$294,MATCH(Revisión_Avance_Periodo!$I943,BD_Seguimiento_OAP_2019!$L$3:$L$294,0),MATCH(Revisión_Avance_Periodo!$M943,BD_Seguimiento_OAP_2019!$AV$2:$BG$2,0))</f>
        <v>0.1</v>
      </c>
      <c r="P943" s="188">
        <f t="shared" si="172"/>
        <v>1</v>
      </c>
      <c r="Q943" s="182" t="str">
        <f>VLOOKUP(P943,Tabla_Indicador_Gestion4[#All],3,TRUE)</f>
        <v>Culminada</v>
      </c>
      <c r="R943" s="215">
        <f>SUBTOTAL(9,$N$938:$N943)</f>
        <v>0.4</v>
      </c>
      <c r="S943" s="231">
        <f>SUBTOTAL(9,$O$938:$O943)</f>
        <v>0.4</v>
      </c>
      <c r="T943" s="231">
        <f>IFERROR(+Revisión_Avance_Periodo!$S943/Revisión_Avance_Periodo!$R943,0)</f>
        <v>1</v>
      </c>
      <c r="U943" s="184"/>
      <c r="V943" s="185"/>
      <c r="W943" s="183"/>
      <c r="X943" s="183"/>
      <c r="Y943" s="183"/>
      <c r="Z943" s="186"/>
      <c r="AA943" s="187"/>
    </row>
    <row r="944" spans="1:27" x14ac:dyDescent="0.25">
      <c r="A944" s="88">
        <v>79</v>
      </c>
      <c r="B944" s="91" t="str">
        <f>CONCATENATE(Revisión_Avance_Periodo!$C944,";",Revisión_Avance_Periodo!$E944,";",Revisión_Avance_Periodo!$I944)</f>
        <v>OE2;PR_10;ACT_21</v>
      </c>
      <c r="C944" s="170" t="s">
        <v>47</v>
      </c>
      <c r="D944" s="171" t="str">
        <f>VLOOKUP(Revisión_Avance_Periodo!$C944,Componentes_BD!$F$1:$G$5,2,FALSE)</f>
        <v>Fortalecer las Tecnologías de la Información y las Telecomunicaciones.</v>
      </c>
      <c r="E944" s="106" t="s">
        <v>12</v>
      </c>
      <c r="F944" s="89">
        <v>12</v>
      </c>
      <c r="G944" s="89" t="str">
        <f>VLOOKUP(Revisión_Avance_Periodo!$A944,BD_Seguimiento_OAP_2019!$A$2:$G$294,7,FALSE)</f>
        <v>PAI</v>
      </c>
      <c r="H944" s="89" t="str">
        <f>VLOOKUP(Revisión_Avance_Periodo!$A944,BD_Seguimiento_OAP_2019!$A$2:$J$294,10,FALSE)</f>
        <v>PAI_10 - Tecnologías de la Información y las Comunicaciones</v>
      </c>
      <c r="I944" s="89" t="s">
        <v>881</v>
      </c>
      <c r="J944" s="89" t="str">
        <f>VLOOKUP(Revisión_Avance_Periodo!$I944,BD_Seguimiento_OAP_2019!$L:$M,2,FALSE)</f>
        <v>Implementar avances en el modelo de Seguridad y Privacidad de la información - MSPI</v>
      </c>
      <c r="K944" s="106" t="s">
        <v>64</v>
      </c>
      <c r="L944" s="172">
        <v>4.4642857142857152E-4</v>
      </c>
      <c r="M944" s="173" t="s">
        <v>110</v>
      </c>
      <c r="N944" s="174">
        <f>INDEX(BD_Seguimiento_OAP_2019!$AH$3:$AS$294,MATCH(Revisión_Avance_Periodo!$I944,BD_Seguimiento_OAP_2019!$L$3:$L$294,0),MATCH(Revisión_Avance_Periodo!$M944,BD_Seguimiento_OAP_2019!$AH$2:$AS$2,0))</f>
        <v>0.05</v>
      </c>
      <c r="O944" s="174">
        <f>INDEX(BD_Seguimiento_OAP_2019!$AV$3:$BG$294,MATCH(Revisión_Avance_Periodo!$I944,BD_Seguimiento_OAP_2019!$L$3:$L$294,0),MATCH(Revisión_Avance_Periodo!$M944,BD_Seguimiento_OAP_2019!$AV$2:$BG$2,0))</f>
        <v>0</v>
      </c>
      <c r="P944" s="189">
        <f t="shared" si="172"/>
        <v>0</v>
      </c>
      <c r="Q944" s="173" t="str">
        <f>VLOOKUP(P944,Tabla_Indicador_Gestion4[#All],3,TRUE)</f>
        <v>Por Ejecutar</v>
      </c>
      <c r="R944" s="215">
        <f>SUBTOTAL(9,$N$938:$N944)</f>
        <v>0.45</v>
      </c>
      <c r="S944" s="231">
        <f>SUBTOTAL(9,$O$938:$O944)</f>
        <v>0.4</v>
      </c>
      <c r="T944" s="231">
        <f>IFERROR(+Revisión_Avance_Periodo!$S944/Revisión_Avance_Periodo!$R944,0)</f>
        <v>0.88888888888888895</v>
      </c>
      <c r="U944" s="184"/>
      <c r="V944" s="185"/>
      <c r="W944" s="183"/>
      <c r="X944" s="183"/>
      <c r="Y944" s="183"/>
      <c r="Z944" s="186"/>
      <c r="AA944" s="187"/>
    </row>
    <row r="945" spans="1:27" x14ac:dyDescent="0.25">
      <c r="A945" s="94">
        <v>79</v>
      </c>
      <c r="B945" s="96" t="str">
        <f>CONCATENATE(Revisión_Avance_Periodo!$C945,";",Revisión_Avance_Periodo!$E945,";",Revisión_Avance_Periodo!$I945)</f>
        <v>OE2;PR_10;ACT_21</v>
      </c>
      <c r="C945" s="180" t="s">
        <v>47</v>
      </c>
      <c r="D945" s="181" t="str">
        <f>VLOOKUP(Revisión_Avance_Periodo!$C945,Componentes_BD!$F$1:$G$5,2,FALSE)</f>
        <v>Fortalecer las Tecnologías de la Información y las Telecomunicaciones.</v>
      </c>
      <c r="E945" s="119" t="s">
        <v>12</v>
      </c>
      <c r="F945" s="95">
        <v>12</v>
      </c>
      <c r="G945" s="95" t="str">
        <f>VLOOKUP(Revisión_Avance_Periodo!$A945,BD_Seguimiento_OAP_2019!$A$2:$G$294,7,FALSE)</f>
        <v>PAI</v>
      </c>
      <c r="H945" s="95" t="str">
        <f>VLOOKUP(Revisión_Avance_Periodo!$A945,BD_Seguimiento_OAP_2019!$A$2:$J$294,10,FALSE)</f>
        <v>PAI_10 - Tecnologías de la Información y las Comunicaciones</v>
      </c>
      <c r="I945" s="95" t="s">
        <v>881</v>
      </c>
      <c r="J945" s="95" t="str">
        <f>VLOOKUP(Revisión_Avance_Periodo!$I945,BD_Seguimiento_OAP_2019!$L:$M,2,FALSE)</f>
        <v>Implementar avances en el modelo de Seguridad y Privacidad de la información - MSPI</v>
      </c>
      <c r="K945" s="119" t="s">
        <v>64</v>
      </c>
      <c r="L945" s="172">
        <v>4.4642857142857152E-4</v>
      </c>
      <c r="M945" s="182" t="s">
        <v>111</v>
      </c>
      <c r="N945" s="174">
        <f>INDEX(BD_Seguimiento_OAP_2019!$AH$3:$AS$294,MATCH(Revisión_Avance_Periodo!$I945,BD_Seguimiento_OAP_2019!$L$3:$L$294,0),MATCH(Revisión_Avance_Periodo!$M945,BD_Seguimiento_OAP_2019!$AH$2:$AS$2,0))</f>
        <v>0.05</v>
      </c>
      <c r="O945" s="174">
        <f>INDEX(BD_Seguimiento_OAP_2019!$AV$3:$BG$294,MATCH(Revisión_Avance_Periodo!$I945,BD_Seguimiento_OAP_2019!$L$3:$L$294,0),MATCH(Revisión_Avance_Periodo!$M945,BD_Seguimiento_OAP_2019!$AV$2:$BG$2,0))</f>
        <v>0</v>
      </c>
      <c r="P945" s="188">
        <f t="shared" si="172"/>
        <v>0</v>
      </c>
      <c r="Q945" s="182" t="str">
        <f>VLOOKUP(P945,Tabla_Indicador_Gestion4[#All],3,TRUE)</f>
        <v>Por Ejecutar</v>
      </c>
      <c r="R945" s="215">
        <f>SUBTOTAL(9,$N$938:$N945)</f>
        <v>0.5</v>
      </c>
      <c r="S945" s="231">
        <f>SUBTOTAL(9,$O$938:$O945)</f>
        <v>0.4</v>
      </c>
      <c r="T945" s="231">
        <f>IFERROR(+Revisión_Avance_Periodo!$S945/Revisión_Avance_Periodo!$R945,0)</f>
        <v>0.8</v>
      </c>
      <c r="U945" s="184"/>
      <c r="V945" s="185"/>
      <c r="W945" s="183"/>
      <c r="X945" s="183"/>
      <c r="Y945" s="183"/>
      <c r="Z945" s="186"/>
      <c r="AA945" s="187"/>
    </row>
    <row r="946" spans="1:27" x14ac:dyDescent="0.25">
      <c r="A946" s="88">
        <v>79</v>
      </c>
      <c r="B946" s="91" t="str">
        <f>CONCATENATE(Revisión_Avance_Periodo!$C946,";",Revisión_Avance_Periodo!$E946,";",Revisión_Avance_Periodo!$I946)</f>
        <v>OE2;PR_10;ACT_21</v>
      </c>
      <c r="C946" s="170" t="s">
        <v>47</v>
      </c>
      <c r="D946" s="171" t="str">
        <f>VLOOKUP(Revisión_Avance_Periodo!$C946,Componentes_BD!$F$1:$G$5,2,FALSE)</f>
        <v>Fortalecer las Tecnologías de la Información y las Telecomunicaciones.</v>
      </c>
      <c r="E946" s="106" t="s">
        <v>12</v>
      </c>
      <c r="F946" s="89">
        <v>12</v>
      </c>
      <c r="G946" s="89" t="str">
        <f>VLOOKUP(Revisión_Avance_Periodo!$A946,BD_Seguimiento_OAP_2019!$A$2:$G$294,7,FALSE)</f>
        <v>PAI</v>
      </c>
      <c r="H946" s="89" t="str">
        <f>VLOOKUP(Revisión_Avance_Periodo!$A946,BD_Seguimiento_OAP_2019!$A$2:$J$294,10,FALSE)</f>
        <v>PAI_10 - Tecnologías de la Información y las Comunicaciones</v>
      </c>
      <c r="I946" s="89" t="s">
        <v>881</v>
      </c>
      <c r="J946" s="89" t="str">
        <f>VLOOKUP(Revisión_Avance_Periodo!$I946,BD_Seguimiento_OAP_2019!$L:$M,2,FALSE)</f>
        <v>Implementar avances en el modelo de Seguridad y Privacidad de la información - MSPI</v>
      </c>
      <c r="K946" s="106" t="s">
        <v>64</v>
      </c>
      <c r="L946" s="172">
        <v>4.4642857142857152E-4</v>
      </c>
      <c r="M946" s="173" t="s">
        <v>112</v>
      </c>
      <c r="N946" s="174">
        <f>INDEX(BD_Seguimiento_OAP_2019!$AH$3:$AS$294,MATCH(Revisión_Avance_Periodo!$I946,BD_Seguimiento_OAP_2019!$L$3:$L$294,0),MATCH(Revisión_Avance_Periodo!$M946,BD_Seguimiento_OAP_2019!$AH$2:$AS$2,0))</f>
        <v>0.1</v>
      </c>
      <c r="O946" s="174">
        <f>INDEX(BD_Seguimiento_OAP_2019!$AV$3:$BG$294,MATCH(Revisión_Avance_Periodo!$I946,BD_Seguimiento_OAP_2019!$L$3:$L$294,0),MATCH(Revisión_Avance_Periodo!$M946,BD_Seguimiento_OAP_2019!$AV$2:$BG$2,0))</f>
        <v>0</v>
      </c>
      <c r="P946" s="189">
        <f t="shared" si="172"/>
        <v>0</v>
      </c>
      <c r="Q946" s="173" t="str">
        <f>VLOOKUP(P946,Tabla_Indicador_Gestion4[#All],3,TRUE)</f>
        <v>Por Ejecutar</v>
      </c>
      <c r="R946" s="215">
        <f>SUBTOTAL(9,$N$938:$N946)</f>
        <v>0.6</v>
      </c>
      <c r="S946" s="231">
        <f>SUBTOTAL(9,$O$938:$O946)</f>
        <v>0.4</v>
      </c>
      <c r="T946" s="231">
        <f>IFERROR(+Revisión_Avance_Periodo!$S946/Revisión_Avance_Periodo!$R946,0)</f>
        <v>0.66666666666666674</v>
      </c>
      <c r="U946" s="184"/>
      <c r="V946" s="185"/>
      <c r="W946" s="183"/>
      <c r="X946" s="183"/>
      <c r="Y946" s="183"/>
      <c r="Z946" s="186"/>
      <c r="AA946" s="187"/>
    </row>
    <row r="947" spans="1:27" x14ac:dyDescent="0.25">
      <c r="A947" s="94">
        <v>79</v>
      </c>
      <c r="B947" s="96" t="str">
        <f>CONCATENATE(Revisión_Avance_Periodo!$C947,";",Revisión_Avance_Periodo!$E947,";",Revisión_Avance_Periodo!$I947)</f>
        <v>OE2;PR_10;ACT_21</v>
      </c>
      <c r="C947" s="180" t="s">
        <v>47</v>
      </c>
      <c r="D947" s="181" t="str">
        <f>VLOOKUP(Revisión_Avance_Periodo!$C947,Componentes_BD!$F$1:$G$5,2,FALSE)</f>
        <v>Fortalecer las Tecnologías de la Información y las Telecomunicaciones.</v>
      </c>
      <c r="E947" s="119" t="s">
        <v>12</v>
      </c>
      <c r="F947" s="95">
        <v>12</v>
      </c>
      <c r="G947" s="95" t="str">
        <f>VLOOKUP(Revisión_Avance_Periodo!$A947,BD_Seguimiento_OAP_2019!$A$2:$G$294,7,FALSE)</f>
        <v>PAI</v>
      </c>
      <c r="H947" s="95" t="str">
        <f>VLOOKUP(Revisión_Avance_Periodo!$A947,BD_Seguimiento_OAP_2019!$A$2:$J$294,10,FALSE)</f>
        <v>PAI_10 - Tecnologías de la Información y las Comunicaciones</v>
      </c>
      <c r="I947" s="95" t="s">
        <v>881</v>
      </c>
      <c r="J947" s="95" t="str">
        <f>VLOOKUP(Revisión_Avance_Periodo!$I947,BD_Seguimiento_OAP_2019!$L:$M,2,FALSE)</f>
        <v>Implementar avances en el modelo de Seguridad y Privacidad de la información - MSPI</v>
      </c>
      <c r="K947" s="119" t="s">
        <v>64</v>
      </c>
      <c r="L947" s="172">
        <v>4.4642857142857152E-4</v>
      </c>
      <c r="M947" s="182" t="s">
        <v>113</v>
      </c>
      <c r="N947" s="174">
        <f>INDEX(BD_Seguimiento_OAP_2019!$AH$3:$AS$294,MATCH(Revisión_Avance_Periodo!$I947,BD_Seguimiento_OAP_2019!$L$3:$L$294,0),MATCH(Revisión_Avance_Periodo!$M947,BD_Seguimiento_OAP_2019!$AH$2:$AS$2,0))</f>
        <v>0.05</v>
      </c>
      <c r="O947" s="174">
        <f>INDEX(BD_Seguimiento_OAP_2019!$AV$3:$BG$294,MATCH(Revisión_Avance_Periodo!$I947,BD_Seguimiento_OAP_2019!$L$3:$L$294,0),MATCH(Revisión_Avance_Periodo!$M947,BD_Seguimiento_OAP_2019!$AV$2:$BG$2,0))</f>
        <v>0</v>
      </c>
      <c r="P947" s="188">
        <f t="shared" si="172"/>
        <v>0</v>
      </c>
      <c r="Q947" s="182" t="str">
        <f>VLOOKUP(P947,Tabla_Indicador_Gestion4[#All],3,TRUE)</f>
        <v>Por Ejecutar</v>
      </c>
      <c r="R947" s="215">
        <f>SUBTOTAL(9,$N$938:$N947)</f>
        <v>0.65</v>
      </c>
      <c r="S947" s="231">
        <f>SUBTOTAL(9,$O$938:$O947)</f>
        <v>0.4</v>
      </c>
      <c r="T947" s="231">
        <f>IFERROR(+Revisión_Avance_Periodo!$S947/Revisión_Avance_Periodo!$R947,0)</f>
        <v>0.61538461538461542</v>
      </c>
      <c r="U947" s="184"/>
      <c r="V947" s="185"/>
      <c r="W947" s="183"/>
      <c r="X947" s="183"/>
      <c r="Y947" s="183"/>
      <c r="Z947" s="186"/>
      <c r="AA947" s="187"/>
    </row>
    <row r="948" spans="1:27" x14ac:dyDescent="0.25">
      <c r="A948" s="88">
        <v>79</v>
      </c>
      <c r="B948" s="91" t="str">
        <f>CONCATENATE(Revisión_Avance_Periodo!$C948,";",Revisión_Avance_Periodo!$E948,";",Revisión_Avance_Periodo!$I948)</f>
        <v>OE2;PR_10;ACT_21</v>
      </c>
      <c r="C948" s="170" t="s">
        <v>47</v>
      </c>
      <c r="D948" s="171" t="str">
        <f>VLOOKUP(Revisión_Avance_Periodo!$C948,Componentes_BD!$F$1:$G$5,2,FALSE)</f>
        <v>Fortalecer las Tecnologías de la Información y las Telecomunicaciones.</v>
      </c>
      <c r="E948" s="106" t="s">
        <v>12</v>
      </c>
      <c r="F948" s="89">
        <v>12</v>
      </c>
      <c r="G948" s="89" t="str">
        <f>VLOOKUP(Revisión_Avance_Periodo!$A948,BD_Seguimiento_OAP_2019!$A$2:$G$294,7,FALSE)</f>
        <v>PAI</v>
      </c>
      <c r="H948" s="89" t="str">
        <f>VLOOKUP(Revisión_Avance_Periodo!$A948,BD_Seguimiento_OAP_2019!$A$2:$J$294,10,FALSE)</f>
        <v>PAI_10 - Tecnologías de la Información y las Comunicaciones</v>
      </c>
      <c r="I948" s="89" t="s">
        <v>881</v>
      </c>
      <c r="J948" s="89" t="str">
        <f>VLOOKUP(Revisión_Avance_Periodo!$I948,BD_Seguimiento_OAP_2019!$L:$M,2,FALSE)</f>
        <v>Implementar avances en el modelo de Seguridad y Privacidad de la información - MSPI</v>
      </c>
      <c r="K948" s="106" t="s">
        <v>64</v>
      </c>
      <c r="L948" s="172">
        <v>4.4642857142857152E-4</v>
      </c>
      <c r="M948" s="173" t="s">
        <v>114</v>
      </c>
      <c r="N948" s="174">
        <f>INDEX(BD_Seguimiento_OAP_2019!$AH$3:$AS$294,MATCH(Revisión_Avance_Periodo!$I948,BD_Seguimiento_OAP_2019!$L$3:$L$294,0),MATCH(Revisión_Avance_Periodo!$M948,BD_Seguimiento_OAP_2019!$AH$2:$AS$2,0))</f>
        <v>0.05</v>
      </c>
      <c r="O948" s="174">
        <f>INDEX(BD_Seguimiento_OAP_2019!$AV$3:$BG$294,MATCH(Revisión_Avance_Periodo!$I948,BD_Seguimiento_OAP_2019!$L$3:$L$294,0),MATCH(Revisión_Avance_Periodo!$M948,BD_Seguimiento_OAP_2019!$AV$2:$BG$2,0))</f>
        <v>0</v>
      </c>
      <c r="P948" s="189">
        <f t="shared" si="172"/>
        <v>0</v>
      </c>
      <c r="Q948" s="173" t="str">
        <f>VLOOKUP(P948,Tabla_Indicador_Gestion4[#All],3,TRUE)</f>
        <v>Por Ejecutar</v>
      </c>
      <c r="R948" s="215">
        <f>SUBTOTAL(9,$N$938:$N948)</f>
        <v>0.70000000000000007</v>
      </c>
      <c r="S948" s="231">
        <f>SUBTOTAL(9,$O$938:$O948)</f>
        <v>0.4</v>
      </c>
      <c r="T948" s="231">
        <f>IFERROR(+Revisión_Avance_Periodo!$S948/Revisión_Avance_Periodo!$R948,0)</f>
        <v>0.5714285714285714</v>
      </c>
      <c r="U948" s="184"/>
      <c r="V948" s="185"/>
      <c r="W948" s="183"/>
      <c r="X948" s="183"/>
      <c r="Y948" s="183"/>
      <c r="Z948" s="186"/>
      <c r="AA948" s="187"/>
    </row>
    <row r="949" spans="1:27" ht="15.75" thickBot="1" x14ac:dyDescent="0.3">
      <c r="A949" s="94">
        <v>79</v>
      </c>
      <c r="B949" s="96" t="str">
        <f>CONCATENATE(Revisión_Avance_Periodo!$C949,";",Revisión_Avance_Periodo!$E949,";",Revisión_Avance_Periodo!$I949)</f>
        <v>OE2;PR_10;ACT_21</v>
      </c>
      <c r="C949" s="180" t="s">
        <v>47</v>
      </c>
      <c r="D949" s="181" t="str">
        <f>VLOOKUP(Revisión_Avance_Periodo!$C949,Componentes_BD!$F$1:$G$5,2,FALSE)</f>
        <v>Fortalecer las Tecnologías de la Información y las Telecomunicaciones.</v>
      </c>
      <c r="E949" s="119" t="s">
        <v>12</v>
      </c>
      <c r="F949" s="95">
        <v>12</v>
      </c>
      <c r="G949" s="95" t="str">
        <f>VLOOKUP(Revisión_Avance_Periodo!$A949,BD_Seguimiento_OAP_2019!$A$2:$G$294,7,FALSE)</f>
        <v>PAI</v>
      </c>
      <c r="H949" s="95" t="str">
        <f>VLOOKUP(Revisión_Avance_Periodo!$A949,BD_Seguimiento_OAP_2019!$A$2:$J$294,10,FALSE)</f>
        <v>PAI_10 - Tecnologías de la Información y las Comunicaciones</v>
      </c>
      <c r="I949" s="95" t="s">
        <v>881</v>
      </c>
      <c r="J949" s="95" t="str">
        <f>VLOOKUP(Revisión_Avance_Periodo!$I949,BD_Seguimiento_OAP_2019!$L:$M,2,FALSE)</f>
        <v>Implementar avances en el modelo de Seguridad y Privacidad de la información - MSPI</v>
      </c>
      <c r="K949" s="119" t="s">
        <v>64</v>
      </c>
      <c r="L949" s="172">
        <v>4.4642857142857152E-4</v>
      </c>
      <c r="M949" s="182" t="s">
        <v>115</v>
      </c>
      <c r="N949" s="174">
        <f>INDEX(BD_Seguimiento_OAP_2019!$AH$3:$AS$294,MATCH(Revisión_Avance_Periodo!$I949,BD_Seguimiento_OAP_2019!$L$3:$L$294,0),MATCH(Revisión_Avance_Periodo!$M949,BD_Seguimiento_OAP_2019!$AH$2:$AS$2,0))</f>
        <v>0.1</v>
      </c>
      <c r="O949" s="174">
        <f>INDEX(BD_Seguimiento_OAP_2019!$AV$3:$BG$294,MATCH(Revisión_Avance_Periodo!$I949,BD_Seguimiento_OAP_2019!$L$3:$L$294,0),MATCH(Revisión_Avance_Periodo!$M949,BD_Seguimiento_OAP_2019!$AV$2:$BG$2,0))</f>
        <v>0</v>
      </c>
      <c r="P949" s="188">
        <f t="shared" si="172"/>
        <v>0</v>
      </c>
      <c r="Q949" s="182" t="str">
        <f>VLOOKUP(P949,Tabla_Indicador_Gestion4[#All],3,TRUE)</f>
        <v>Por Ejecutar</v>
      </c>
      <c r="R949" s="215">
        <f>SUBTOTAL(9,$N$938:$N949)</f>
        <v>0.8</v>
      </c>
      <c r="S949" s="231">
        <f>SUBTOTAL(9,$O$938:$O949)</f>
        <v>0.4</v>
      </c>
      <c r="T949" s="231">
        <f>IFERROR(+Revisión_Avance_Periodo!$S949/Revisión_Avance_Periodo!$R949,0)</f>
        <v>0.5</v>
      </c>
      <c r="U949" s="184"/>
      <c r="V949" s="185"/>
      <c r="W949" s="183"/>
      <c r="X949" s="183"/>
      <c r="Y949" s="183"/>
      <c r="Z949" s="186"/>
      <c r="AA949" s="187"/>
    </row>
    <row r="950" spans="1:27" x14ac:dyDescent="0.25">
      <c r="A950" s="88">
        <v>80</v>
      </c>
      <c r="B950" s="91" t="str">
        <f>CONCATENATE(Revisión_Avance_Periodo!$C950,";",Revisión_Avance_Periodo!$E950,";",Revisión_Avance_Periodo!$I950)</f>
        <v>OE2;PR_10;ACT_22</v>
      </c>
      <c r="C950" s="170" t="s">
        <v>47</v>
      </c>
      <c r="D950" s="171" t="str">
        <f>VLOOKUP(Revisión_Avance_Periodo!$C950,Componentes_BD!$F$1:$G$5,2,FALSE)</f>
        <v>Fortalecer las Tecnologías de la Información y las Telecomunicaciones.</v>
      </c>
      <c r="E950" s="106" t="s">
        <v>12</v>
      </c>
      <c r="F950" s="89">
        <v>12</v>
      </c>
      <c r="G950" s="89" t="str">
        <f>VLOOKUP(Revisión_Avance_Periodo!$A950,BD_Seguimiento_OAP_2019!$A$2:$G$294,7,FALSE)</f>
        <v>PAI</v>
      </c>
      <c r="H950" s="89" t="str">
        <f>VLOOKUP(Revisión_Avance_Periodo!$A950,BD_Seguimiento_OAP_2019!$A$2:$J$294,10,FALSE)</f>
        <v>PAI_10 - Tecnologías de la Información y las Comunicaciones</v>
      </c>
      <c r="I950" s="89" t="s">
        <v>896</v>
      </c>
      <c r="J950" s="89" t="str">
        <f>VLOOKUP(Revisión_Avance_Periodo!$I950,BD_Seguimiento_OAP_2019!$L:$M,2,FALSE)</f>
        <v>Implementar ruta de excelencia GEL - Plan de Gestión documental, desde el punto de vista personas</v>
      </c>
      <c r="K950" s="106" t="s">
        <v>64</v>
      </c>
      <c r="L950" s="172">
        <v>4.4642857142857152E-4</v>
      </c>
      <c r="M950" s="173" t="s">
        <v>104</v>
      </c>
      <c r="N950" s="190">
        <f>INDEX(BD_Seguimiento_OAP_2019!$AH$3:$AS$294,MATCH(Revisión_Avance_Periodo!$I950,BD_Seguimiento_OAP_2019!$L$3:$L$294,0),MATCH(Revisión_Avance_Periodo!$M950,BD_Seguimiento_OAP_2019!$AH$2:$AS$2,0))</f>
        <v>0</v>
      </c>
      <c r="O950" s="190">
        <f>INDEX(BD_Seguimiento_OAP_2019!$AV$3:$BG$294,MATCH(Revisión_Avance_Periodo!$I950,BD_Seguimiento_OAP_2019!$L$3:$L$294,0),MATCH(Revisión_Avance_Periodo!$M950,BD_Seguimiento_OAP_2019!$AV$2:$BG$2,0))</f>
        <v>0</v>
      </c>
      <c r="P950" s="175">
        <f t="shared" ref="P950:P954" si="179">IFERROR((O950/N950),0)</f>
        <v>0</v>
      </c>
      <c r="Q950" s="173" t="str">
        <f>VLOOKUP(P950,Tabla_Indicador_Gestion4[#All],3,TRUE)</f>
        <v>Por Ejecutar</v>
      </c>
      <c r="R950" s="232">
        <f>SUBTOTAL(9,$N$950:$N950)</f>
        <v>0</v>
      </c>
      <c r="S950" s="233">
        <f>SUBTOTAL(9,$O$950:$O950)</f>
        <v>0</v>
      </c>
      <c r="T950" s="234">
        <f>IFERROR(+Revisión_Avance_Periodo!$S950/Revisión_Avance_Periodo!$R950,0)</f>
        <v>0</v>
      </c>
      <c r="U950" s="191">
        <f>SUBTOTAL(9,N950:N961)</f>
        <v>3</v>
      </c>
      <c r="V950" s="192">
        <f>SUBTOTAL(9,O950:O961)</f>
        <v>1.5</v>
      </c>
      <c r="W950" s="176">
        <f t="shared" ref="W950" si="180">+V950/U950</f>
        <v>0.5</v>
      </c>
      <c r="X950" s="176"/>
      <c r="Y950" s="176">
        <f>100%-Revisión_Avance_Periodo!$W950</f>
        <v>0.5</v>
      </c>
      <c r="Z950" s="178" t="str">
        <f>VLOOKUP(W950,Tabla_Indicador_Gestion4[],3,TRUE)</f>
        <v>En Tramite</v>
      </c>
      <c r="AA950" s="179">
        <f>Revisión_Avance_Periodo!$W950*Revisión_Avance_Periodo!$L950</f>
        <v>2.2321428571428576E-4</v>
      </c>
    </row>
    <row r="951" spans="1:27" x14ac:dyDescent="0.25">
      <c r="A951" s="94">
        <v>80</v>
      </c>
      <c r="B951" s="96" t="str">
        <f>CONCATENATE(Revisión_Avance_Periodo!$C951,";",Revisión_Avance_Periodo!$E951,";",Revisión_Avance_Periodo!$I951)</f>
        <v>OE2;PR_10;ACT_22</v>
      </c>
      <c r="C951" s="180" t="s">
        <v>47</v>
      </c>
      <c r="D951" s="181" t="str">
        <f>VLOOKUP(Revisión_Avance_Periodo!$C951,Componentes_BD!$F$1:$G$5,2,FALSE)</f>
        <v>Fortalecer las Tecnologías de la Información y las Telecomunicaciones.</v>
      </c>
      <c r="E951" s="119" t="s">
        <v>12</v>
      </c>
      <c r="F951" s="95">
        <v>12</v>
      </c>
      <c r="G951" s="95" t="str">
        <f>VLOOKUP(Revisión_Avance_Periodo!$A951,BD_Seguimiento_OAP_2019!$A$2:$G$294,7,FALSE)</f>
        <v>PAI</v>
      </c>
      <c r="H951" s="95" t="str">
        <f>VLOOKUP(Revisión_Avance_Periodo!$A951,BD_Seguimiento_OAP_2019!$A$2:$J$294,10,FALSE)</f>
        <v>PAI_10 - Tecnologías de la Información y las Comunicaciones</v>
      </c>
      <c r="I951" s="95" t="s">
        <v>896</v>
      </c>
      <c r="J951" s="95" t="str">
        <f>VLOOKUP(Revisión_Avance_Periodo!$I951,BD_Seguimiento_OAP_2019!$L:$M,2,FALSE)</f>
        <v>Implementar ruta de excelencia GEL - Plan de Gestión documental, desde el punto de vista personas</v>
      </c>
      <c r="K951" s="119" t="s">
        <v>64</v>
      </c>
      <c r="L951" s="172">
        <v>4.4642857142857152E-4</v>
      </c>
      <c r="M951" s="182" t="s">
        <v>105</v>
      </c>
      <c r="N951" s="190">
        <f>INDEX(BD_Seguimiento_OAP_2019!$AH$3:$AS$294,MATCH(Revisión_Avance_Periodo!$I951,BD_Seguimiento_OAP_2019!$L$3:$L$294,0),MATCH(Revisión_Avance_Periodo!$M951,BD_Seguimiento_OAP_2019!$AH$2:$AS$2,0))</f>
        <v>0</v>
      </c>
      <c r="O951" s="190">
        <f>INDEX(BD_Seguimiento_OAP_2019!$AV$3:$BG$294,MATCH(Revisión_Avance_Periodo!$I951,BD_Seguimiento_OAP_2019!$L$3:$L$294,0),MATCH(Revisión_Avance_Periodo!$M951,BD_Seguimiento_OAP_2019!$AV$2:$BG$2,0))</f>
        <v>0</v>
      </c>
      <c r="P951" s="175">
        <f t="shared" si="179"/>
        <v>0</v>
      </c>
      <c r="Q951" s="182" t="str">
        <f>VLOOKUP(P951,Tabla_Indicador_Gestion4[#All],3,TRUE)</f>
        <v>Por Ejecutar</v>
      </c>
      <c r="R951" s="229">
        <f>SUBTOTAL(9,$N$950:$N951)</f>
        <v>0</v>
      </c>
      <c r="S951" s="230">
        <f>SUBTOTAL(9,$O$950:$O951)</f>
        <v>0</v>
      </c>
      <c r="T951" s="231">
        <f>IFERROR(+Revisión_Avance_Periodo!$S951/Revisión_Avance_Periodo!$R951,0)</f>
        <v>0</v>
      </c>
      <c r="U951" s="184"/>
      <c r="V951" s="185"/>
      <c r="W951" s="183"/>
      <c r="X951" s="183"/>
      <c r="Y951" s="183"/>
      <c r="Z951" s="186"/>
      <c r="AA951" s="187"/>
    </row>
    <row r="952" spans="1:27" x14ac:dyDescent="0.25">
      <c r="A952" s="88">
        <v>80</v>
      </c>
      <c r="B952" s="91" t="str">
        <f>CONCATENATE(Revisión_Avance_Periodo!$C952,";",Revisión_Avance_Periodo!$E952,";",Revisión_Avance_Periodo!$I952)</f>
        <v>OE2;PR_10;ACT_22</v>
      </c>
      <c r="C952" s="170" t="s">
        <v>47</v>
      </c>
      <c r="D952" s="171" t="str">
        <f>VLOOKUP(Revisión_Avance_Periodo!$C952,Componentes_BD!$F$1:$G$5,2,FALSE)</f>
        <v>Fortalecer las Tecnologías de la Información y las Telecomunicaciones.</v>
      </c>
      <c r="E952" s="106" t="s">
        <v>12</v>
      </c>
      <c r="F952" s="89">
        <v>12</v>
      </c>
      <c r="G952" s="89" t="str">
        <f>VLOOKUP(Revisión_Avance_Periodo!$A952,BD_Seguimiento_OAP_2019!$A$2:$G$294,7,FALSE)</f>
        <v>PAI</v>
      </c>
      <c r="H952" s="89" t="str">
        <f>VLOOKUP(Revisión_Avance_Periodo!$A952,BD_Seguimiento_OAP_2019!$A$2:$J$294,10,FALSE)</f>
        <v>PAI_10 - Tecnologías de la Información y las Comunicaciones</v>
      </c>
      <c r="I952" s="89" t="s">
        <v>896</v>
      </c>
      <c r="J952" s="89" t="str">
        <f>VLOOKUP(Revisión_Avance_Periodo!$I952,BD_Seguimiento_OAP_2019!$L:$M,2,FALSE)</f>
        <v>Implementar ruta de excelencia GEL - Plan de Gestión documental, desde el punto de vista personas</v>
      </c>
      <c r="K952" s="106" t="s">
        <v>64</v>
      </c>
      <c r="L952" s="172">
        <v>4.4642857142857152E-4</v>
      </c>
      <c r="M952" s="173" t="s">
        <v>106</v>
      </c>
      <c r="N952" s="190">
        <f>INDEX(BD_Seguimiento_OAP_2019!$AH$3:$AS$294,MATCH(Revisión_Avance_Periodo!$I952,BD_Seguimiento_OAP_2019!$L$3:$L$294,0),MATCH(Revisión_Avance_Periodo!$M952,BD_Seguimiento_OAP_2019!$AH$2:$AS$2,0))</f>
        <v>0</v>
      </c>
      <c r="O952" s="190">
        <f>INDEX(BD_Seguimiento_OAP_2019!$AV$3:$BG$294,MATCH(Revisión_Avance_Periodo!$I952,BD_Seguimiento_OAP_2019!$L$3:$L$294,0),MATCH(Revisión_Avance_Periodo!$M952,BD_Seguimiento_OAP_2019!$AV$2:$BG$2,0))</f>
        <v>0</v>
      </c>
      <c r="P952" s="175">
        <f t="shared" si="179"/>
        <v>0</v>
      </c>
      <c r="Q952" s="173" t="str">
        <f>VLOOKUP(P952,Tabla_Indicador_Gestion4[#All],3,TRUE)</f>
        <v>Por Ejecutar</v>
      </c>
      <c r="R952" s="229">
        <f>SUBTOTAL(9,$N$950:$N952)</f>
        <v>0</v>
      </c>
      <c r="S952" s="230">
        <f>SUBTOTAL(9,$O$950:$O952)</f>
        <v>0</v>
      </c>
      <c r="T952" s="231">
        <f>IFERROR(+Revisión_Avance_Periodo!$S952/Revisión_Avance_Periodo!$R952,0)</f>
        <v>0</v>
      </c>
      <c r="U952" s="184"/>
      <c r="V952" s="185"/>
      <c r="W952" s="183"/>
      <c r="X952" s="183"/>
      <c r="Y952" s="183"/>
      <c r="Z952" s="186"/>
      <c r="AA952" s="187"/>
    </row>
    <row r="953" spans="1:27" x14ac:dyDescent="0.25">
      <c r="A953" s="94">
        <v>80</v>
      </c>
      <c r="B953" s="96" t="str">
        <f>CONCATENATE(Revisión_Avance_Periodo!$C953,";",Revisión_Avance_Periodo!$E953,";",Revisión_Avance_Periodo!$I953)</f>
        <v>OE2;PR_10;ACT_22</v>
      </c>
      <c r="C953" s="180" t="s">
        <v>47</v>
      </c>
      <c r="D953" s="181" t="str">
        <f>VLOOKUP(Revisión_Avance_Periodo!$C953,Componentes_BD!$F$1:$G$5,2,FALSE)</f>
        <v>Fortalecer las Tecnologías de la Información y las Telecomunicaciones.</v>
      </c>
      <c r="E953" s="119" t="s">
        <v>12</v>
      </c>
      <c r="F953" s="95">
        <v>12</v>
      </c>
      <c r="G953" s="95" t="str">
        <f>VLOOKUP(Revisión_Avance_Periodo!$A953,BD_Seguimiento_OAP_2019!$A$2:$G$294,7,FALSE)</f>
        <v>PAI</v>
      </c>
      <c r="H953" s="95" t="str">
        <f>VLOOKUP(Revisión_Avance_Periodo!$A953,BD_Seguimiento_OAP_2019!$A$2:$J$294,10,FALSE)</f>
        <v>PAI_10 - Tecnologías de la Información y las Comunicaciones</v>
      </c>
      <c r="I953" s="95" t="s">
        <v>896</v>
      </c>
      <c r="J953" s="95" t="str">
        <f>VLOOKUP(Revisión_Avance_Periodo!$I953,BD_Seguimiento_OAP_2019!$L:$M,2,FALSE)</f>
        <v>Implementar ruta de excelencia GEL - Plan de Gestión documental, desde el punto de vista personas</v>
      </c>
      <c r="K953" s="119" t="s">
        <v>64</v>
      </c>
      <c r="L953" s="172">
        <v>4.4642857142857152E-4</v>
      </c>
      <c r="M953" s="182" t="s">
        <v>107</v>
      </c>
      <c r="N953" s="190">
        <f>INDEX(BD_Seguimiento_OAP_2019!$AH$3:$AS$294,MATCH(Revisión_Avance_Periodo!$I953,BD_Seguimiento_OAP_2019!$L$3:$L$294,0),MATCH(Revisión_Avance_Periodo!$M953,BD_Seguimiento_OAP_2019!$AH$2:$AS$2,0))</f>
        <v>0</v>
      </c>
      <c r="O953" s="198">
        <f>INDEX(BD_Seguimiento_OAP_2019!$AV$3:$BG$294,MATCH(Revisión_Avance_Periodo!$I953,BD_Seguimiento_OAP_2019!$L$3:$L$294,0),MATCH(Revisión_Avance_Periodo!$M953,BD_Seguimiento_OAP_2019!$AV$2:$BG$2,0))</f>
        <v>0.5</v>
      </c>
      <c r="P953" s="175">
        <f t="shared" si="179"/>
        <v>0</v>
      </c>
      <c r="Q953" s="182" t="str">
        <f>VLOOKUP(P953,Tabla_Indicador_Gestion4[#All],3,TRUE)</f>
        <v>Por Ejecutar</v>
      </c>
      <c r="R953" s="229">
        <f>SUBTOTAL(9,$N$950:$N953)</f>
        <v>0</v>
      </c>
      <c r="S953" s="230">
        <f>SUBTOTAL(9,$O$950:$O953)</f>
        <v>0.5</v>
      </c>
      <c r="T953" s="231">
        <f>IFERROR(+Revisión_Avance_Periodo!$S953/Revisión_Avance_Periodo!$R953,0)</f>
        <v>0</v>
      </c>
      <c r="U953" s="184"/>
      <c r="V953" s="185"/>
      <c r="W953" s="183"/>
      <c r="X953" s="183"/>
      <c r="Y953" s="183"/>
      <c r="Z953" s="186"/>
      <c r="AA953" s="187"/>
    </row>
    <row r="954" spans="1:27" x14ac:dyDescent="0.25">
      <c r="A954" s="88">
        <v>80</v>
      </c>
      <c r="B954" s="91" t="str">
        <f>CONCATENATE(Revisión_Avance_Periodo!$C954,";",Revisión_Avance_Periodo!$E954,";",Revisión_Avance_Periodo!$I954)</f>
        <v>OE2;PR_10;ACT_22</v>
      </c>
      <c r="C954" s="170" t="s">
        <v>47</v>
      </c>
      <c r="D954" s="171" t="str">
        <f>VLOOKUP(Revisión_Avance_Periodo!$C954,Componentes_BD!$F$1:$G$5,2,FALSE)</f>
        <v>Fortalecer las Tecnologías de la Información y las Telecomunicaciones.</v>
      </c>
      <c r="E954" s="106" t="s">
        <v>12</v>
      </c>
      <c r="F954" s="89">
        <v>12</v>
      </c>
      <c r="G954" s="89" t="str">
        <f>VLOOKUP(Revisión_Avance_Periodo!$A954,BD_Seguimiento_OAP_2019!$A$2:$G$294,7,FALSE)</f>
        <v>PAI</v>
      </c>
      <c r="H954" s="89" t="str">
        <f>VLOOKUP(Revisión_Avance_Periodo!$A954,BD_Seguimiento_OAP_2019!$A$2:$J$294,10,FALSE)</f>
        <v>PAI_10 - Tecnologías de la Información y las Comunicaciones</v>
      </c>
      <c r="I954" s="89" t="s">
        <v>896</v>
      </c>
      <c r="J954" s="89" t="str">
        <f>VLOOKUP(Revisión_Avance_Periodo!$I954,BD_Seguimiento_OAP_2019!$L:$M,2,FALSE)</f>
        <v>Implementar ruta de excelencia GEL - Plan de Gestión documental, desde el punto de vista personas</v>
      </c>
      <c r="K954" s="106" t="s">
        <v>64</v>
      </c>
      <c r="L954" s="172">
        <v>4.4642857142857152E-4</v>
      </c>
      <c r="M954" s="173" t="s">
        <v>108</v>
      </c>
      <c r="N954" s="190">
        <f>INDEX(BD_Seguimiento_OAP_2019!$AH$3:$AS$294,MATCH(Revisión_Avance_Periodo!$I954,BD_Seguimiento_OAP_2019!$L$3:$L$294,0),MATCH(Revisión_Avance_Periodo!$M954,BD_Seguimiento_OAP_2019!$AH$2:$AS$2,0))</f>
        <v>0</v>
      </c>
      <c r="O954" s="190">
        <f>INDEX(BD_Seguimiento_OAP_2019!$AV$3:$BG$294,MATCH(Revisión_Avance_Periodo!$I954,BD_Seguimiento_OAP_2019!$L$3:$L$294,0),MATCH(Revisión_Avance_Periodo!$M954,BD_Seguimiento_OAP_2019!$AV$2:$BG$2,0))</f>
        <v>0</v>
      </c>
      <c r="P954" s="175">
        <f t="shared" si="179"/>
        <v>0</v>
      </c>
      <c r="Q954" s="173" t="str">
        <f>VLOOKUP(P954,Tabla_Indicador_Gestion4[#All],3,TRUE)</f>
        <v>Por Ejecutar</v>
      </c>
      <c r="R954" s="229">
        <f>SUBTOTAL(9,$N$950:$N954)</f>
        <v>0</v>
      </c>
      <c r="S954" s="230">
        <f>SUBTOTAL(9,$O$950:$O954)</f>
        <v>0.5</v>
      </c>
      <c r="T954" s="231">
        <f>IFERROR(+Revisión_Avance_Periodo!$S954/Revisión_Avance_Periodo!$R954,0)</f>
        <v>0</v>
      </c>
      <c r="U954" s="184"/>
      <c r="V954" s="185"/>
      <c r="W954" s="183"/>
      <c r="X954" s="183"/>
      <c r="Y954" s="183"/>
      <c r="Z954" s="186"/>
      <c r="AA954" s="187"/>
    </row>
    <row r="955" spans="1:27" x14ac:dyDescent="0.25">
      <c r="A955" s="94">
        <v>80</v>
      </c>
      <c r="B955" s="96" t="str">
        <f>CONCATENATE(Revisión_Avance_Periodo!$C955,";",Revisión_Avance_Periodo!$E955,";",Revisión_Avance_Periodo!$I955)</f>
        <v>OE2;PR_10;ACT_22</v>
      </c>
      <c r="C955" s="180" t="s">
        <v>47</v>
      </c>
      <c r="D955" s="181" t="str">
        <f>VLOOKUP(Revisión_Avance_Periodo!$C955,Componentes_BD!$F$1:$G$5,2,FALSE)</f>
        <v>Fortalecer las Tecnologías de la Información y las Telecomunicaciones.</v>
      </c>
      <c r="E955" s="119" t="s">
        <v>12</v>
      </c>
      <c r="F955" s="95">
        <v>12</v>
      </c>
      <c r="G955" s="95" t="str">
        <f>VLOOKUP(Revisión_Avance_Periodo!$A955,BD_Seguimiento_OAP_2019!$A$2:$G$294,7,FALSE)</f>
        <v>PAI</v>
      </c>
      <c r="H955" s="95" t="str">
        <f>VLOOKUP(Revisión_Avance_Periodo!$A955,BD_Seguimiento_OAP_2019!$A$2:$J$294,10,FALSE)</f>
        <v>PAI_10 - Tecnologías de la Información y las Comunicaciones</v>
      </c>
      <c r="I955" s="95" t="s">
        <v>896</v>
      </c>
      <c r="J955" s="95" t="str">
        <f>VLOOKUP(Revisión_Avance_Periodo!$I955,BD_Seguimiento_OAP_2019!$L:$M,2,FALSE)</f>
        <v>Implementar ruta de excelencia GEL - Plan de Gestión documental, desde el punto de vista personas</v>
      </c>
      <c r="K955" s="119" t="s">
        <v>64</v>
      </c>
      <c r="L955" s="172">
        <v>4.4642857142857152E-4</v>
      </c>
      <c r="M955" s="182" t="s">
        <v>109</v>
      </c>
      <c r="N955" s="190">
        <f>INDEX(BD_Seguimiento_OAP_2019!$AH$3:$AS$294,MATCH(Revisión_Avance_Periodo!$I955,BD_Seguimiento_OAP_2019!$L$3:$L$294,0),MATCH(Revisión_Avance_Periodo!$M955,BD_Seguimiento_OAP_2019!$AH$2:$AS$2,0))</f>
        <v>1</v>
      </c>
      <c r="O955" s="190">
        <f>INDEX(BD_Seguimiento_OAP_2019!$AV$3:$BG$294,MATCH(Revisión_Avance_Periodo!$I955,BD_Seguimiento_OAP_2019!$L$3:$L$294,0),MATCH(Revisión_Avance_Periodo!$M955,BD_Seguimiento_OAP_2019!$AV$2:$BG$2,0))</f>
        <v>1</v>
      </c>
      <c r="P955" s="188">
        <f t="shared" si="172"/>
        <v>1</v>
      </c>
      <c r="Q955" s="182" t="str">
        <f>VLOOKUP(P955,Tabla_Indicador_Gestion4[#All],3,TRUE)</f>
        <v>Culminada</v>
      </c>
      <c r="R955" s="229">
        <f>SUBTOTAL(9,$N$950:$N955)</f>
        <v>1</v>
      </c>
      <c r="S955" s="230">
        <f>SUBTOTAL(9,$O$950:$O955)</f>
        <v>1.5</v>
      </c>
      <c r="T955" s="231">
        <f>IFERROR(+Revisión_Avance_Periodo!$S955/Revisión_Avance_Periodo!$R955,0)</f>
        <v>1.5</v>
      </c>
      <c r="U955" s="184"/>
      <c r="V955" s="185"/>
      <c r="W955" s="183"/>
      <c r="X955" s="183"/>
      <c r="Y955" s="183"/>
      <c r="Z955" s="186"/>
      <c r="AA955" s="187"/>
    </row>
    <row r="956" spans="1:27" x14ac:dyDescent="0.25">
      <c r="A956" s="88">
        <v>80</v>
      </c>
      <c r="B956" s="91" t="str">
        <f>CONCATENATE(Revisión_Avance_Periodo!$C956,";",Revisión_Avance_Periodo!$E956,";",Revisión_Avance_Periodo!$I956)</f>
        <v>OE2;PR_10;ACT_22</v>
      </c>
      <c r="C956" s="170" t="s">
        <v>47</v>
      </c>
      <c r="D956" s="171" t="str">
        <f>VLOOKUP(Revisión_Avance_Periodo!$C956,Componentes_BD!$F$1:$G$5,2,FALSE)</f>
        <v>Fortalecer las Tecnologías de la Información y las Telecomunicaciones.</v>
      </c>
      <c r="E956" s="106" t="s">
        <v>12</v>
      </c>
      <c r="F956" s="89">
        <v>12</v>
      </c>
      <c r="G956" s="89" t="str">
        <f>VLOOKUP(Revisión_Avance_Periodo!$A956,BD_Seguimiento_OAP_2019!$A$2:$G$294,7,FALSE)</f>
        <v>PAI</v>
      </c>
      <c r="H956" s="89" t="str">
        <f>VLOOKUP(Revisión_Avance_Periodo!$A956,BD_Seguimiento_OAP_2019!$A$2:$J$294,10,FALSE)</f>
        <v>PAI_10 - Tecnologías de la Información y las Comunicaciones</v>
      </c>
      <c r="I956" s="89" t="s">
        <v>896</v>
      </c>
      <c r="J956" s="89" t="str">
        <f>VLOOKUP(Revisión_Avance_Periodo!$I956,BD_Seguimiento_OAP_2019!$L:$M,2,FALSE)</f>
        <v>Implementar ruta de excelencia GEL - Plan de Gestión documental, desde el punto de vista personas</v>
      </c>
      <c r="K956" s="106" t="s">
        <v>64</v>
      </c>
      <c r="L956" s="172">
        <v>4.4642857142857152E-4</v>
      </c>
      <c r="M956" s="173" t="s">
        <v>110</v>
      </c>
      <c r="N956" s="190">
        <f>INDEX(BD_Seguimiento_OAP_2019!$AH$3:$AS$294,MATCH(Revisión_Avance_Periodo!$I956,BD_Seguimiento_OAP_2019!$L$3:$L$294,0),MATCH(Revisión_Avance_Periodo!$M956,BD_Seguimiento_OAP_2019!$AH$2:$AS$2,0))</f>
        <v>0</v>
      </c>
      <c r="O956" s="190">
        <f>INDEX(BD_Seguimiento_OAP_2019!$AV$3:$BG$294,MATCH(Revisión_Avance_Periodo!$I956,BD_Seguimiento_OAP_2019!$L$3:$L$294,0),MATCH(Revisión_Avance_Periodo!$M956,BD_Seguimiento_OAP_2019!$AV$2:$BG$2,0))</f>
        <v>0</v>
      </c>
      <c r="P956" s="175">
        <f t="shared" ref="P956:P957" si="181">IFERROR((O956/N956),0)</f>
        <v>0</v>
      </c>
      <c r="Q956" s="173" t="str">
        <f>VLOOKUP(P956,Tabla_Indicador_Gestion4[#All],3,TRUE)</f>
        <v>Por Ejecutar</v>
      </c>
      <c r="R956" s="229">
        <f>SUBTOTAL(9,$N$950:$N956)</f>
        <v>1</v>
      </c>
      <c r="S956" s="230">
        <f>SUBTOTAL(9,$O$950:$O956)</f>
        <v>1.5</v>
      </c>
      <c r="T956" s="231">
        <f>IFERROR(+Revisión_Avance_Periodo!$S956/Revisión_Avance_Periodo!$R956,0)</f>
        <v>1.5</v>
      </c>
      <c r="U956" s="184"/>
      <c r="V956" s="185"/>
      <c r="W956" s="183"/>
      <c r="X956" s="183"/>
      <c r="Y956" s="183"/>
      <c r="Z956" s="186"/>
      <c r="AA956" s="187"/>
    </row>
    <row r="957" spans="1:27" x14ac:dyDescent="0.25">
      <c r="A957" s="94">
        <v>80</v>
      </c>
      <c r="B957" s="96" t="str">
        <f>CONCATENATE(Revisión_Avance_Periodo!$C957,";",Revisión_Avance_Periodo!$E957,";",Revisión_Avance_Periodo!$I957)</f>
        <v>OE2;PR_10;ACT_22</v>
      </c>
      <c r="C957" s="180" t="s">
        <v>47</v>
      </c>
      <c r="D957" s="181" t="str">
        <f>VLOOKUP(Revisión_Avance_Periodo!$C957,Componentes_BD!$F$1:$G$5,2,FALSE)</f>
        <v>Fortalecer las Tecnologías de la Información y las Telecomunicaciones.</v>
      </c>
      <c r="E957" s="119" t="s">
        <v>12</v>
      </c>
      <c r="F957" s="95">
        <v>12</v>
      </c>
      <c r="G957" s="95" t="str">
        <f>VLOOKUP(Revisión_Avance_Periodo!$A957,BD_Seguimiento_OAP_2019!$A$2:$G$294,7,FALSE)</f>
        <v>PAI</v>
      </c>
      <c r="H957" s="95" t="str">
        <f>VLOOKUP(Revisión_Avance_Periodo!$A957,BD_Seguimiento_OAP_2019!$A$2:$J$294,10,FALSE)</f>
        <v>PAI_10 - Tecnologías de la Información y las Comunicaciones</v>
      </c>
      <c r="I957" s="95" t="s">
        <v>896</v>
      </c>
      <c r="J957" s="95" t="str">
        <f>VLOOKUP(Revisión_Avance_Periodo!$I957,BD_Seguimiento_OAP_2019!$L:$M,2,FALSE)</f>
        <v>Implementar ruta de excelencia GEL - Plan de Gestión documental, desde el punto de vista personas</v>
      </c>
      <c r="K957" s="119" t="s">
        <v>64</v>
      </c>
      <c r="L957" s="172">
        <v>4.4642857142857152E-4</v>
      </c>
      <c r="M957" s="182" t="s">
        <v>111</v>
      </c>
      <c r="N957" s="190">
        <f>INDEX(BD_Seguimiento_OAP_2019!$AH$3:$AS$294,MATCH(Revisión_Avance_Periodo!$I957,BD_Seguimiento_OAP_2019!$L$3:$L$294,0),MATCH(Revisión_Avance_Periodo!$M957,BD_Seguimiento_OAP_2019!$AH$2:$AS$2,0))</f>
        <v>0</v>
      </c>
      <c r="O957" s="190">
        <f>INDEX(BD_Seguimiento_OAP_2019!$AV$3:$BG$294,MATCH(Revisión_Avance_Periodo!$I957,BD_Seguimiento_OAP_2019!$L$3:$L$294,0),MATCH(Revisión_Avance_Periodo!$M957,BD_Seguimiento_OAP_2019!$AV$2:$BG$2,0))</f>
        <v>0</v>
      </c>
      <c r="P957" s="175">
        <f t="shared" si="181"/>
        <v>0</v>
      </c>
      <c r="Q957" s="182" t="str">
        <f>VLOOKUP(P957,Tabla_Indicador_Gestion4[#All],3,TRUE)</f>
        <v>Por Ejecutar</v>
      </c>
      <c r="R957" s="229">
        <f>SUBTOTAL(9,$N$950:$N957)</f>
        <v>1</v>
      </c>
      <c r="S957" s="230">
        <f>SUBTOTAL(9,$O$950:$O957)</f>
        <v>1.5</v>
      </c>
      <c r="T957" s="231">
        <f>IFERROR(+Revisión_Avance_Periodo!$S957/Revisión_Avance_Periodo!$R957,0)</f>
        <v>1.5</v>
      </c>
      <c r="U957" s="184"/>
      <c r="V957" s="185"/>
      <c r="W957" s="183"/>
      <c r="X957" s="183"/>
      <c r="Y957" s="183"/>
      <c r="Z957" s="186"/>
      <c r="AA957" s="187"/>
    </row>
    <row r="958" spans="1:27" x14ac:dyDescent="0.25">
      <c r="A958" s="88">
        <v>80</v>
      </c>
      <c r="B958" s="91" t="str">
        <f>CONCATENATE(Revisión_Avance_Periodo!$C958,";",Revisión_Avance_Periodo!$E958,";",Revisión_Avance_Periodo!$I958)</f>
        <v>OE2;PR_10;ACT_22</v>
      </c>
      <c r="C958" s="170" t="s">
        <v>47</v>
      </c>
      <c r="D958" s="171" t="str">
        <f>VLOOKUP(Revisión_Avance_Periodo!$C958,Componentes_BD!$F$1:$G$5,2,FALSE)</f>
        <v>Fortalecer las Tecnologías de la Información y las Telecomunicaciones.</v>
      </c>
      <c r="E958" s="106" t="s">
        <v>12</v>
      </c>
      <c r="F958" s="89">
        <v>12</v>
      </c>
      <c r="G958" s="89" t="str">
        <f>VLOOKUP(Revisión_Avance_Periodo!$A958,BD_Seguimiento_OAP_2019!$A$2:$G$294,7,FALSE)</f>
        <v>PAI</v>
      </c>
      <c r="H958" s="89" t="str">
        <f>VLOOKUP(Revisión_Avance_Periodo!$A958,BD_Seguimiento_OAP_2019!$A$2:$J$294,10,FALSE)</f>
        <v>PAI_10 - Tecnologías de la Información y las Comunicaciones</v>
      </c>
      <c r="I958" s="89" t="s">
        <v>896</v>
      </c>
      <c r="J958" s="89" t="str">
        <f>VLOOKUP(Revisión_Avance_Periodo!$I958,BD_Seguimiento_OAP_2019!$L:$M,2,FALSE)</f>
        <v>Implementar ruta de excelencia GEL - Plan de Gestión documental, desde el punto de vista personas</v>
      </c>
      <c r="K958" s="106" t="s">
        <v>64</v>
      </c>
      <c r="L958" s="172">
        <v>4.4642857142857152E-4</v>
      </c>
      <c r="M958" s="173" t="s">
        <v>112</v>
      </c>
      <c r="N958" s="190">
        <f>INDEX(BD_Seguimiento_OAP_2019!$AH$3:$AS$294,MATCH(Revisión_Avance_Periodo!$I958,BD_Seguimiento_OAP_2019!$L$3:$L$294,0),MATCH(Revisión_Avance_Periodo!$M958,BD_Seguimiento_OAP_2019!$AH$2:$AS$2,0))</f>
        <v>1</v>
      </c>
      <c r="O958" s="190">
        <f>INDEX(BD_Seguimiento_OAP_2019!$AV$3:$BG$294,MATCH(Revisión_Avance_Periodo!$I958,BD_Seguimiento_OAP_2019!$L$3:$L$294,0),MATCH(Revisión_Avance_Periodo!$M958,BD_Seguimiento_OAP_2019!$AV$2:$BG$2,0))</f>
        <v>0</v>
      </c>
      <c r="P958" s="189">
        <f t="shared" si="172"/>
        <v>0</v>
      </c>
      <c r="Q958" s="173" t="str">
        <f>VLOOKUP(P958,Tabla_Indicador_Gestion4[#All],3,TRUE)</f>
        <v>Por Ejecutar</v>
      </c>
      <c r="R958" s="229">
        <f>SUBTOTAL(9,$N$950:$N958)</f>
        <v>2</v>
      </c>
      <c r="S958" s="230">
        <f>SUBTOTAL(9,$O$950:$O958)</f>
        <v>1.5</v>
      </c>
      <c r="T958" s="231">
        <f>IFERROR(+Revisión_Avance_Periodo!$S958/Revisión_Avance_Periodo!$R958,0)</f>
        <v>0.75</v>
      </c>
      <c r="U958" s="184"/>
      <c r="V958" s="185"/>
      <c r="W958" s="183"/>
      <c r="X958" s="183"/>
      <c r="Y958" s="183"/>
      <c r="Z958" s="186"/>
      <c r="AA958" s="187"/>
    </row>
    <row r="959" spans="1:27" x14ac:dyDescent="0.25">
      <c r="A959" s="94">
        <v>80</v>
      </c>
      <c r="B959" s="96" t="str">
        <f>CONCATENATE(Revisión_Avance_Periodo!$C959,";",Revisión_Avance_Periodo!$E959,";",Revisión_Avance_Periodo!$I959)</f>
        <v>OE2;PR_10;ACT_22</v>
      </c>
      <c r="C959" s="180" t="s">
        <v>47</v>
      </c>
      <c r="D959" s="181" t="str">
        <f>VLOOKUP(Revisión_Avance_Periodo!$C959,Componentes_BD!$F$1:$G$5,2,FALSE)</f>
        <v>Fortalecer las Tecnologías de la Información y las Telecomunicaciones.</v>
      </c>
      <c r="E959" s="119" t="s">
        <v>12</v>
      </c>
      <c r="F959" s="95">
        <v>12</v>
      </c>
      <c r="G959" s="95" t="str">
        <f>VLOOKUP(Revisión_Avance_Periodo!$A959,BD_Seguimiento_OAP_2019!$A$2:$G$294,7,FALSE)</f>
        <v>PAI</v>
      </c>
      <c r="H959" s="95" t="str">
        <f>VLOOKUP(Revisión_Avance_Periodo!$A959,BD_Seguimiento_OAP_2019!$A$2:$J$294,10,FALSE)</f>
        <v>PAI_10 - Tecnologías de la Información y las Comunicaciones</v>
      </c>
      <c r="I959" s="95" t="s">
        <v>896</v>
      </c>
      <c r="J959" s="95" t="str">
        <f>VLOOKUP(Revisión_Avance_Periodo!$I959,BD_Seguimiento_OAP_2019!$L:$M,2,FALSE)</f>
        <v>Implementar ruta de excelencia GEL - Plan de Gestión documental, desde el punto de vista personas</v>
      </c>
      <c r="K959" s="119" t="s">
        <v>64</v>
      </c>
      <c r="L959" s="172">
        <v>4.4642857142857152E-4</v>
      </c>
      <c r="M959" s="182" t="s">
        <v>113</v>
      </c>
      <c r="N959" s="190">
        <f>INDEX(BD_Seguimiento_OAP_2019!$AH$3:$AS$294,MATCH(Revisión_Avance_Periodo!$I959,BD_Seguimiento_OAP_2019!$L$3:$L$294,0),MATCH(Revisión_Avance_Periodo!$M959,BD_Seguimiento_OAP_2019!$AH$2:$AS$2,0))</f>
        <v>0</v>
      </c>
      <c r="O959" s="190">
        <f>INDEX(BD_Seguimiento_OAP_2019!$AV$3:$BG$294,MATCH(Revisión_Avance_Periodo!$I959,BD_Seguimiento_OAP_2019!$L$3:$L$294,0),MATCH(Revisión_Avance_Periodo!$M959,BD_Seguimiento_OAP_2019!$AV$2:$BG$2,0))</f>
        <v>0</v>
      </c>
      <c r="P959" s="175">
        <f t="shared" ref="P959:P960" si="182">IFERROR((O959/N959),0)</f>
        <v>0</v>
      </c>
      <c r="Q959" s="182" t="str">
        <f>VLOOKUP(P959,Tabla_Indicador_Gestion4[#All],3,TRUE)</f>
        <v>Por Ejecutar</v>
      </c>
      <c r="R959" s="229">
        <f>SUBTOTAL(9,$N$950:$N959)</f>
        <v>2</v>
      </c>
      <c r="S959" s="230">
        <f>SUBTOTAL(9,$O$950:$O959)</f>
        <v>1.5</v>
      </c>
      <c r="T959" s="231">
        <f>IFERROR(+Revisión_Avance_Periodo!$S959/Revisión_Avance_Periodo!$R959,0)</f>
        <v>0.75</v>
      </c>
      <c r="U959" s="184"/>
      <c r="V959" s="185"/>
      <c r="W959" s="183"/>
      <c r="X959" s="183"/>
      <c r="Y959" s="183"/>
      <c r="Z959" s="186"/>
      <c r="AA959" s="187"/>
    </row>
    <row r="960" spans="1:27" x14ac:dyDescent="0.25">
      <c r="A960" s="88">
        <v>80</v>
      </c>
      <c r="B960" s="91" t="str">
        <f>CONCATENATE(Revisión_Avance_Periodo!$C960,";",Revisión_Avance_Periodo!$E960,";",Revisión_Avance_Periodo!$I960)</f>
        <v>OE2;PR_10;ACT_22</v>
      </c>
      <c r="C960" s="170" t="s">
        <v>47</v>
      </c>
      <c r="D960" s="171" t="str">
        <f>VLOOKUP(Revisión_Avance_Periodo!$C960,Componentes_BD!$F$1:$G$5,2,FALSE)</f>
        <v>Fortalecer las Tecnologías de la Información y las Telecomunicaciones.</v>
      </c>
      <c r="E960" s="106" t="s">
        <v>12</v>
      </c>
      <c r="F960" s="89">
        <v>12</v>
      </c>
      <c r="G960" s="89" t="str">
        <f>VLOOKUP(Revisión_Avance_Periodo!$A960,BD_Seguimiento_OAP_2019!$A$2:$G$294,7,FALSE)</f>
        <v>PAI</v>
      </c>
      <c r="H960" s="89" t="str">
        <f>VLOOKUP(Revisión_Avance_Periodo!$A960,BD_Seguimiento_OAP_2019!$A$2:$J$294,10,FALSE)</f>
        <v>PAI_10 - Tecnologías de la Información y las Comunicaciones</v>
      </c>
      <c r="I960" s="89" t="s">
        <v>896</v>
      </c>
      <c r="J960" s="89" t="str">
        <f>VLOOKUP(Revisión_Avance_Periodo!$I960,BD_Seguimiento_OAP_2019!$L:$M,2,FALSE)</f>
        <v>Implementar ruta de excelencia GEL - Plan de Gestión documental, desde el punto de vista personas</v>
      </c>
      <c r="K960" s="106" t="s">
        <v>64</v>
      </c>
      <c r="L960" s="172">
        <v>4.4642857142857152E-4</v>
      </c>
      <c r="M960" s="173" t="s">
        <v>114</v>
      </c>
      <c r="N960" s="190">
        <f>INDEX(BD_Seguimiento_OAP_2019!$AH$3:$AS$294,MATCH(Revisión_Avance_Periodo!$I960,BD_Seguimiento_OAP_2019!$L$3:$L$294,0),MATCH(Revisión_Avance_Periodo!$M960,BD_Seguimiento_OAP_2019!$AH$2:$AS$2,0))</f>
        <v>0</v>
      </c>
      <c r="O960" s="190">
        <f>INDEX(BD_Seguimiento_OAP_2019!$AV$3:$BG$294,MATCH(Revisión_Avance_Periodo!$I960,BD_Seguimiento_OAP_2019!$L$3:$L$294,0),MATCH(Revisión_Avance_Periodo!$M960,BD_Seguimiento_OAP_2019!$AV$2:$BG$2,0))</f>
        <v>0</v>
      </c>
      <c r="P960" s="175">
        <f t="shared" si="182"/>
        <v>0</v>
      </c>
      <c r="Q960" s="173" t="str">
        <f>VLOOKUP(P960,Tabla_Indicador_Gestion4[#All],3,TRUE)</f>
        <v>Por Ejecutar</v>
      </c>
      <c r="R960" s="229">
        <f>SUBTOTAL(9,$N$950:$N960)</f>
        <v>2</v>
      </c>
      <c r="S960" s="230">
        <f>SUBTOTAL(9,$O$950:$O960)</f>
        <v>1.5</v>
      </c>
      <c r="T960" s="231">
        <f>IFERROR(+Revisión_Avance_Periodo!$S960/Revisión_Avance_Periodo!$R960,0)</f>
        <v>0.75</v>
      </c>
      <c r="U960" s="184"/>
      <c r="V960" s="185"/>
      <c r="W960" s="183"/>
      <c r="X960" s="183"/>
      <c r="Y960" s="183"/>
      <c r="Z960" s="186"/>
      <c r="AA960" s="187"/>
    </row>
    <row r="961" spans="1:27" ht="15.75" thickBot="1" x14ac:dyDescent="0.3">
      <c r="A961" s="94">
        <v>80</v>
      </c>
      <c r="B961" s="96" t="str">
        <f>CONCATENATE(Revisión_Avance_Periodo!$C961,";",Revisión_Avance_Periodo!$E961,";",Revisión_Avance_Periodo!$I961)</f>
        <v>OE2;PR_10;ACT_22</v>
      </c>
      <c r="C961" s="180" t="s">
        <v>47</v>
      </c>
      <c r="D961" s="181" t="str">
        <f>VLOOKUP(Revisión_Avance_Periodo!$C961,Componentes_BD!$F$1:$G$5,2,FALSE)</f>
        <v>Fortalecer las Tecnologías de la Información y las Telecomunicaciones.</v>
      </c>
      <c r="E961" s="119" t="s">
        <v>12</v>
      </c>
      <c r="F961" s="95">
        <v>12</v>
      </c>
      <c r="G961" s="95" t="str">
        <f>VLOOKUP(Revisión_Avance_Periodo!$A961,BD_Seguimiento_OAP_2019!$A$2:$G$294,7,FALSE)</f>
        <v>PAI</v>
      </c>
      <c r="H961" s="95" t="str">
        <f>VLOOKUP(Revisión_Avance_Periodo!$A961,BD_Seguimiento_OAP_2019!$A$2:$J$294,10,FALSE)</f>
        <v>PAI_10 - Tecnologías de la Información y las Comunicaciones</v>
      </c>
      <c r="I961" s="95" t="s">
        <v>896</v>
      </c>
      <c r="J961" s="95" t="str">
        <f>VLOOKUP(Revisión_Avance_Periodo!$I961,BD_Seguimiento_OAP_2019!$L:$M,2,FALSE)</f>
        <v>Implementar ruta de excelencia GEL - Plan de Gestión documental, desde el punto de vista personas</v>
      </c>
      <c r="K961" s="119" t="s">
        <v>64</v>
      </c>
      <c r="L961" s="172">
        <v>4.4642857142857152E-4</v>
      </c>
      <c r="M961" s="182" t="s">
        <v>115</v>
      </c>
      <c r="N961" s="190">
        <f>INDEX(BD_Seguimiento_OAP_2019!$AH$3:$AS$294,MATCH(Revisión_Avance_Periodo!$I961,BD_Seguimiento_OAP_2019!$L$3:$L$294,0),MATCH(Revisión_Avance_Periodo!$M961,BD_Seguimiento_OAP_2019!$AH$2:$AS$2,0))</f>
        <v>1</v>
      </c>
      <c r="O961" s="190">
        <f>INDEX(BD_Seguimiento_OAP_2019!$AV$3:$BG$294,MATCH(Revisión_Avance_Periodo!$I961,BD_Seguimiento_OAP_2019!$L$3:$L$294,0),MATCH(Revisión_Avance_Periodo!$M961,BD_Seguimiento_OAP_2019!$AV$2:$BG$2,0))</f>
        <v>0</v>
      </c>
      <c r="P961" s="188">
        <f t="shared" si="172"/>
        <v>0</v>
      </c>
      <c r="Q961" s="182" t="str">
        <f>VLOOKUP(P961,Tabla_Indicador_Gestion4[#All],3,TRUE)</f>
        <v>Por Ejecutar</v>
      </c>
      <c r="R961" s="229">
        <f>SUBTOTAL(9,$N$950:$N961)</f>
        <v>3</v>
      </c>
      <c r="S961" s="230">
        <f>SUBTOTAL(9,$O$950:$O961)</f>
        <v>1.5</v>
      </c>
      <c r="T961" s="231">
        <f>IFERROR(+Revisión_Avance_Periodo!$S961/Revisión_Avance_Periodo!$R961,0)</f>
        <v>0.5</v>
      </c>
      <c r="U961" s="184"/>
      <c r="V961" s="185"/>
      <c r="W961" s="183"/>
      <c r="X961" s="183"/>
      <c r="Y961" s="183"/>
      <c r="Z961" s="186"/>
      <c r="AA961" s="187"/>
    </row>
    <row r="962" spans="1:27" x14ac:dyDescent="0.25">
      <c r="A962" s="88">
        <v>81</v>
      </c>
      <c r="B962" s="91" t="str">
        <f>CONCATENATE(Revisión_Avance_Periodo!$C962,";",Revisión_Avance_Periodo!$E962,";",Revisión_Avance_Periodo!$I962)</f>
        <v>OE2;PR_10;ACT_23</v>
      </c>
      <c r="C962" s="170" t="s">
        <v>47</v>
      </c>
      <c r="D962" s="171" t="str">
        <f>VLOOKUP(Revisión_Avance_Periodo!$C962,Componentes_BD!$F$1:$G$5,2,FALSE)</f>
        <v>Fortalecer las Tecnologías de la Información y las Telecomunicaciones.</v>
      </c>
      <c r="E962" s="106" t="s">
        <v>12</v>
      </c>
      <c r="F962" s="89">
        <v>13</v>
      </c>
      <c r="G962" s="89" t="str">
        <f>VLOOKUP(Revisión_Avance_Periodo!$A962,BD_Seguimiento_OAP_2019!$A$2:$G$294,7,FALSE)</f>
        <v>PAI</v>
      </c>
      <c r="H962" s="89" t="str">
        <f>VLOOKUP(Revisión_Avance_Periodo!$A962,BD_Seguimiento_OAP_2019!$A$2:$J$294,10,FALSE)</f>
        <v>PAI_10 - Tecnologías de la Información y las Comunicaciones</v>
      </c>
      <c r="I962" s="89" t="s">
        <v>906</v>
      </c>
      <c r="J962" s="89" t="str">
        <f>VLOOKUP(Revisión_Avance_Periodo!$I962,BD_Seguimiento_OAP_2019!$L:$M,2,FALSE)</f>
        <v>Mitigar y evitar los riesgos de Seguridad identificados en la matriz de riesgos de Seguridad, de acuerdo a los lineamientos para el tratamiento de riesgos definidos en la SPT.</v>
      </c>
      <c r="K962" s="106" t="s">
        <v>64</v>
      </c>
      <c r="L962" s="172">
        <v>4.4642857142857152E-4</v>
      </c>
      <c r="M962" s="173" t="s">
        <v>104</v>
      </c>
      <c r="N962" s="190">
        <f>INDEX(BD_Seguimiento_OAP_2019!$AH$3:$AS$294,MATCH(Revisión_Avance_Periodo!$I962,BD_Seguimiento_OAP_2019!$L$3:$L$294,0),MATCH(Revisión_Avance_Periodo!$M962,BD_Seguimiento_OAP_2019!$AH$2:$AS$2,0))</f>
        <v>0</v>
      </c>
      <c r="O962" s="190">
        <f>INDEX(BD_Seguimiento_OAP_2019!$AV$3:$BG$294,MATCH(Revisión_Avance_Periodo!$I962,BD_Seguimiento_OAP_2019!$L$3:$L$294,0),MATCH(Revisión_Avance_Periodo!$M962,BD_Seguimiento_OAP_2019!$AV$2:$BG$2,0))</f>
        <v>0</v>
      </c>
      <c r="P962" s="175">
        <f t="shared" ref="P962:P964" si="183">IFERROR((O962/N962),0)</f>
        <v>0</v>
      </c>
      <c r="Q962" s="173" t="str">
        <f>VLOOKUP(P962,Tabla_Indicador_Gestion4[#All],3,TRUE)</f>
        <v>Por Ejecutar</v>
      </c>
      <c r="R962" s="232">
        <f>SUBTOTAL(9,$N$962:$N962)</f>
        <v>0</v>
      </c>
      <c r="S962" s="233">
        <f>SUBTOTAL(9,$O$962:$O962)</f>
        <v>0</v>
      </c>
      <c r="T962" s="234">
        <f>IFERROR(+Revisión_Avance_Periodo!$S962/Revisión_Avance_Periodo!$R962,0)</f>
        <v>0</v>
      </c>
      <c r="U962" s="191">
        <f>SUBTOTAL(9,N962:N973)</f>
        <v>5</v>
      </c>
      <c r="V962" s="192">
        <f>SUBTOTAL(9,O962:O973)</f>
        <v>3</v>
      </c>
      <c r="W962" s="176">
        <f t="shared" ref="W962" si="184">+V962/U962</f>
        <v>0.6</v>
      </c>
      <c r="X962" s="176"/>
      <c r="Y962" s="176">
        <f>100%-Revisión_Avance_Periodo!$W962</f>
        <v>0.4</v>
      </c>
      <c r="Z962" s="178" t="str">
        <f>VLOOKUP(W962,Tabla_Indicador_Gestion4[],3,TRUE)</f>
        <v>En Tramite</v>
      </c>
      <c r="AA962" s="179">
        <f>Revisión_Avance_Periodo!$W962*Revisión_Avance_Periodo!$L962</f>
        <v>2.6785714285714292E-4</v>
      </c>
    </row>
    <row r="963" spans="1:27" x14ac:dyDescent="0.25">
      <c r="A963" s="94">
        <v>81</v>
      </c>
      <c r="B963" s="96" t="str">
        <f>CONCATENATE(Revisión_Avance_Periodo!$C963,";",Revisión_Avance_Periodo!$E963,";",Revisión_Avance_Periodo!$I963)</f>
        <v>OE2;PR_10;ACT_23</v>
      </c>
      <c r="C963" s="180" t="s">
        <v>47</v>
      </c>
      <c r="D963" s="181" t="str">
        <f>VLOOKUP(Revisión_Avance_Periodo!$C963,Componentes_BD!$F$1:$G$5,2,FALSE)</f>
        <v>Fortalecer las Tecnologías de la Información y las Telecomunicaciones.</v>
      </c>
      <c r="E963" s="119" t="s">
        <v>12</v>
      </c>
      <c r="F963" s="95">
        <v>13</v>
      </c>
      <c r="G963" s="95" t="str">
        <f>VLOOKUP(Revisión_Avance_Periodo!$A963,BD_Seguimiento_OAP_2019!$A$2:$G$294,7,FALSE)</f>
        <v>PAI</v>
      </c>
      <c r="H963" s="95" t="str">
        <f>VLOOKUP(Revisión_Avance_Periodo!$A963,BD_Seguimiento_OAP_2019!$A$2:$J$294,10,FALSE)</f>
        <v>PAI_10 - Tecnologías de la Información y las Comunicaciones</v>
      </c>
      <c r="I963" s="95" t="s">
        <v>906</v>
      </c>
      <c r="J963" s="95" t="str">
        <f>VLOOKUP(Revisión_Avance_Periodo!$I963,BD_Seguimiento_OAP_2019!$L:$M,2,FALSE)</f>
        <v>Mitigar y evitar los riesgos de Seguridad identificados en la matriz de riesgos de Seguridad, de acuerdo a los lineamientos para el tratamiento de riesgos definidos en la SPT.</v>
      </c>
      <c r="K963" s="119" t="s">
        <v>64</v>
      </c>
      <c r="L963" s="172">
        <v>4.4642857142857152E-4</v>
      </c>
      <c r="M963" s="182" t="s">
        <v>105</v>
      </c>
      <c r="N963" s="190">
        <f>INDEX(BD_Seguimiento_OAP_2019!$AH$3:$AS$294,MATCH(Revisión_Avance_Periodo!$I963,BD_Seguimiento_OAP_2019!$L$3:$L$294,0),MATCH(Revisión_Avance_Periodo!$M963,BD_Seguimiento_OAP_2019!$AH$2:$AS$2,0))</f>
        <v>0</v>
      </c>
      <c r="O963" s="198">
        <f>INDEX(BD_Seguimiento_OAP_2019!$AV$3:$BG$294,MATCH(Revisión_Avance_Periodo!$I963,BD_Seguimiento_OAP_2019!$L$3:$L$294,0),MATCH(Revisión_Avance_Periodo!$M963,BD_Seguimiento_OAP_2019!$AV$2:$BG$2,0))</f>
        <v>1</v>
      </c>
      <c r="P963" s="175">
        <f t="shared" si="183"/>
        <v>0</v>
      </c>
      <c r="Q963" s="182" t="str">
        <f>VLOOKUP(P963,Tabla_Indicador_Gestion4[#All],3,TRUE)</f>
        <v>Por Ejecutar</v>
      </c>
      <c r="R963" s="229">
        <f>SUBTOTAL(9,$N$962:$N963)</f>
        <v>0</v>
      </c>
      <c r="S963" s="230">
        <f>SUBTOTAL(9,$O$962:$O963)</f>
        <v>1</v>
      </c>
      <c r="T963" s="231">
        <f>IFERROR(+Revisión_Avance_Periodo!$S963/Revisión_Avance_Periodo!$R963,0)</f>
        <v>0</v>
      </c>
      <c r="U963" s="184"/>
      <c r="V963" s="185"/>
      <c r="W963" s="183"/>
      <c r="X963" s="183"/>
      <c r="Y963" s="183"/>
      <c r="Z963" s="186"/>
      <c r="AA963" s="187"/>
    </row>
    <row r="964" spans="1:27" x14ac:dyDescent="0.25">
      <c r="A964" s="88">
        <v>81</v>
      </c>
      <c r="B964" s="91" t="str">
        <f>CONCATENATE(Revisión_Avance_Periodo!$C964,";",Revisión_Avance_Periodo!$E964,";",Revisión_Avance_Periodo!$I964)</f>
        <v>OE2;PR_10;ACT_23</v>
      </c>
      <c r="C964" s="170" t="s">
        <v>47</v>
      </c>
      <c r="D964" s="171" t="str">
        <f>VLOOKUP(Revisión_Avance_Periodo!$C964,Componentes_BD!$F$1:$G$5,2,FALSE)</f>
        <v>Fortalecer las Tecnologías de la Información y las Telecomunicaciones.</v>
      </c>
      <c r="E964" s="106" t="s">
        <v>12</v>
      </c>
      <c r="F964" s="89">
        <v>13</v>
      </c>
      <c r="G964" s="89" t="str">
        <f>VLOOKUP(Revisión_Avance_Periodo!$A964,BD_Seguimiento_OAP_2019!$A$2:$G$294,7,FALSE)</f>
        <v>PAI</v>
      </c>
      <c r="H964" s="89" t="str">
        <f>VLOOKUP(Revisión_Avance_Periodo!$A964,BD_Seguimiento_OAP_2019!$A$2:$J$294,10,FALSE)</f>
        <v>PAI_10 - Tecnologías de la Información y las Comunicaciones</v>
      </c>
      <c r="I964" s="89" t="s">
        <v>906</v>
      </c>
      <c r="J964" s="89" t="str">
        <f>VLOOKUP(Revisión_Avance_Periodo!$I964,BD_Seguimiento_OAP_2019!$L:$M,2,FALSE)</f>
        <v>Mitigar y evitar los riesgos de Seguridad identificados en la matriz de riesgos de Seguridad, de acuerdo a los lineamientos para el tratamiento de riesgos definidos en la SPT.</v>
      </c>
      <c r="K964" s="106" t="s">
        <v>64</v>
      </c>
      <c r="L964" s="172">
        <v>4.4642857142857152E-4</v>
      </c>
      <c r="M964" s="173" t="s">
        <v>106</v>
      </c>
      <c r="N964" s="190">
        <f>INDEX(BD_Seguimiento_OAP_2019!$AH$3:$AS$294,MATCH(Revisión_Avance_Periodo!$I964,BD_Seguimiento_OAP_2019!$L$3:$L$294,0),MATCH(Revisión_Avance_Periodo!$M964,BD_Seguimiento_OAP_2019!$AH$2:$AS$2,0))</f>
        <v>0</v>
      </c>
      <c r="O964" s="190">
        <f>INDEX(BD_Seguimiento_OAP_2019!$AV$3:$BG$294,MATCH(Revisión_Avance_Periodo!$I964,BD_Seguimiento_OAP_2019!$L$3:$L$294,0),MATCH(Revisión_Avance_Periodo!$M964,BD_Seguimiento_OAP_2019!$AV$2:$BG$2,0))</f>
        <v>0</v>
      </c>
      <c r="P964" s="175">
        <f t="shared" si="183"/>
        <v>0</v>
      </c>
      <c r="Q964" s="173" t="str">
        <f>VLOOKUP(P964,Tabla_Indicador_Gestion4[#All],3,TRUE)</f>
        <v>Por Ejecutar</v>
      </c>
      <c r="R964" s="229">
        <f>SUBTOTAL(9,$N$962:$N964)</f>
        <v>0</v>
      </c>
      <c r="S964" s="230">
        <f>SUBTOTAL(9,$O$962:$O964)</f>
        <v>1</v>
      </c>
      <c r="T964" s="231">
        <f>IFERROR(+Revisión_Avance_Periodo!$S964/Revisión_Avance_Periodo!$R964,0)</f>
        <v>0</v>
      </c>
      <c r="U964" s="184"/>
      <c r="V964" s="185"/>
      <c r="W964" s="183"/>
      <c r="X964" s="183"/>
      <c r="Y964" s="183"/>
      <c r="Z964" s="186"/>
      <c r="AA964" s="187"/>
    </row>
    <row r="965" spans="1:27" x14ac:dyDescent="0.25">
      <c r="A965" s="94">
        <v>81</v>
      </c>
      <c r="B965" s="96" t="str">
        <f>CONCATENATE(Revisión_Avance_Periodo!$C965,";",Revisión_Avance_Periodo!$E965,";",Revisión_Avance_Periodo!$I965)</f>
        <v>OE2;PR_10;ACT_23</v>
      </c>
      <c r="C965" s="180" t="s">
        <v>47</v>
      </c>
      <c r="D965" s="181" t="str">
        <f>VLOOKUP(Revisión_Avance_Periodo!$C965,Componentes_BD!$F$1:$G$5,2,FALSE)</f>
        <v>Fortalecer las Tecnologías de la Información y las Telecomunicaciones.</v>
      </c>
      <c r="E965" s="119" t="s">
        <v>12</v>
      </c>
      <c r="F965" s="95">
        <v>13</v>
      </c>
      <c r="G965" s="95" t="str">
        <f>VLOOKUP(Revisión_Avance_Periodo!$A965,BD_Seguimiento_OAP_2019!$A$2:$G$294,7,FALSE)</f>
        <v>PAI</v>
      </c>
      <c r="H965" s="95" t="str">
        <f>VLOOKUP(Revisión_Avance_Periodo!$A965,BD_Seguimiento_OAP_2019!$A$2:$J$294,10,FALSE)</f>
        <v>PAI_10 - Tecnologías de la Información y las Comunicaciones</v>
      </c>
      <c r="I965" s="95" t="s">
        <v>906</v>
      </c>
      <c r="J965" s="95" t="str">
        <f>VLOOKUP(Revisión_Avance_Periodo!$I965,BD_Seguimiento_OAP_2019!$L:$M,2,FALSE)</f>
        <v>Mitigar y evitar los riesgos de Seguridad identificados en la matriz de riesgos de Seguridad, de acuerdo a los lineamientos para el tratamiento de riesgos definidos en la SPT.</v>
      </c>
      <c r="K965" s="119" t="s">
        <v>64</v>
      </c>
      <c r="L965" s="172">
        <v>4.4642857142857152E-4</v>
      </c>
      <c r="M965" s="182" t="s">
        <v>107</v>
      </c>
      <c r="N965" s="190">
        <f>INDEX(BD_Seguimiento_OAP_2019!$AH$3:$AS$294,MATCH(Revisión_Avance_Periodo!$I965,BD_Seguimiento_OAP_2019!$L$3:$L$294,0),MATCH(Revisión_Avance_Periodo!$M965,BD_Seguimiento_OAP_2019!$AH$2:$AS$2,0))</f>
        <v>1</v>
      </c>
      <c r="O965" s="190">
        <f>INDEX(BD_Seguimiento_OAP_2019!$AV$3:$BG$294,MATCH(Revisión_Avance_Periodo!$I965,BD_Seguimiento_OAP_2019!$L$3:$L$294,0),MATCH(Revisión_Avance_Periodo!$M965,BD_Seguimiento_OAP_2019!$AV$2:$BG$2,0))</f>
        <v>1</v>
      </c>
      <c r="P965" s="188">
        <f t="shared" ref="P965:P1025" si="185">O965/N965</f>
        <v>1</v>
      </c>
      <c r="Q965" s="182" t="str">
        <f>VLOOKUP(P965,Tabla_Indicador_Gestion4[#All],3,TRUE)</f>
        <v>Culminada</v>
      </c>
      <c r="R965" s="229">
        <f>SUBTOTAL(9,$N$962:$N965)</f>
        <v>1</v>
      </c>
      <c r="S965" s="230">
        <f>SUBTOTAL(9,$O$962:$O965)</f>
        <v>2</v>
      </c>
      <c r="T965" s="231">
        <f>IFERROR(+Revisión_Avance_Periodo!$S965/Revisión_Avance_Periodo!$R965,0)</f>
        <v>2</v>
      </c>
      <c r="U965" s="184"/>
      <c r="V965" s="185"/>
      <c r="W965" s="183"/>
      <c r="X965" s="183"/>
      <c r="Y965" s="183"/>
      <c r="Z965" s="186"/>
      <c r="AA965" s="187"/>
    </row>
    <row r="966" spans="1:27" x14ac:dyDescent="0.25">
      <c r="A966" s="88">
        <v>81</v>
      </c>
      <c r="B966" s="91" t="str">
        <f>CONCATENATE(Revisión_Avance_Periodo!$C966,";",Revisión_Avance_Periodo!$E966,";",Revisión_Avance_Periodo!$I966)</f>
        <v>OE2;PR_10;ACT_23</v>
      </c>
      <c r="C966" s="170" t="s">
        <v>47</v>
      </c>
      <c r="D966" s="171" t="str">
        <f>VLOOKUP(Revisión_Avance_Periodo!$C966,Componentes_BD!$F$1:$G$5,2,FALSE)</f>
        <v>Fortalecer las Tecnologías de la Información y las Telecomunicaciones.</v>
      </c>
      <c r="E966" s="106" t="s">
        <v>12</v>
      </c>
      <c r="F966" s="89">
        <v>13</v>
      </c>
      <c r="G966" s="89" t="str">
        <f>VLOOKUP(Revisión_Avance_Periodo!$A966,BD_Seguimiento_OAP_2019!$A$2:$G$294,7,FALSE)</f>
        <v>PAI</v>
      </c>
      <c r="H966" s="89" t="str">
        <f>VLOOKUP(Revisión_Avance_Periodo!$A966,BD_Seguimiento_OAP_2019!$A$2:$J$294,10,FALSE)</f>
        <v>PAI_10 - Tecnologías de la Información y las Comunicaciones</v>
      </c>
      <c r="I966" s="89" t="s">
        <v>906</v>
      </c>
      <c r="J966" s="89" t="str">
        <f>VLOOKUP(Revisión_Avance_Periodo!$I966,BD_Seguimiento_OAP_2019!$L:$M,2,FALSE)</f>
        <v>Mitigar y evitar los riesgos de Seguridad identificados en la matriz de riesgos de Seguridad, de acuerdo a los lineamientos para el tratamiento de riesgos definidos en la SPT.</v>
      </c>
      <c r="K966" s="106" t="s">
        <v>64</v>
      </c>
      <c r="L966" s="172">
        <v>4.4642857142857152E-4</v>
      </c>
      <c r="M966" s="173" t="s">
        <v>108</v>
      </c>
      <c r="N966" s="190">
        <f>INDEX(BD_Seguimiento_OAP_2019!$AH$3:$AS$294,MATCH(Revisión_Avance_Periodo!$I966,BD_Seguimiento_OAP_2019!$L$3:$L$294,0),MATCH(Revisión_Avance_Periodo!$M966,BD_Seguimiento_OAP_2019!$AH$2:$AS$2,0))</f>
        <v>0</v>
      </c>
      <c r="O966" s="190">
        <f>INDEX(BD_Seguimiento_OAP_2019!$AV$3:$BG$294,MATCH(Revisión_Avance_Periodo!$I966,BD_Seguimiento_OAP_2019!$L$3:$L$294,0),MATCH(Revisión_Avance_Periodo!$M966,BD_Seguimiento_OAP_2019!$AV$2:$BG$2,0))</f>
        <v>0</v>
      </c>
      <c r="P966" s="175">
        <f t="shared" ref="P966:P968" si="186">IFERROR((O966/N966),0)</f>
        <v>0</v>
      </c>
      <c r="Q966" s="173" t="str">
        <f>VLOOKUP(P966,Tabla_Indicador_Gestion4[#All],3,TRUE)</f>
        <v>Por Ejecutar</v>
      </c>
      <c r="R966" s="229">
        <f>SUBTOTAL(9,$N$962:$N966)</f>
        <v>1</v>
      </c>
      <c r="S966" s="230">
        <f>SUBTOTAL(9,$O$962:$O966)</f>
        <v>2</v>
      </c>
      <c r="T966" s="231">
        <f>IFERROR(+Revisión_Avance_Periodo!$S966/Revisión_Avance_Periodo!$R966,0)</f>
        <v>2</v>
      </c>
      <c r="U966" s="184"/>
      <c r="V966" s="185"/>
      <c r="W966" s="183"/>
      <c r="X966" s="183"/>
      <c r="Y966" s="183"/>
      <c r="Z966" s="186"/>
      <c r="AA966" s="187"/>
    </row>
    <row r="967" spans="1:27" x14ac:dyDescent="0.25">
      <c r="A967" s="94">
        <v>81</v>
      </c>
      <c r="B967" s="96" t="str">
        <f>CONCATENATE(Revisión_Avance_Periodo!$C967,";",Revisión_Avance_Periodo!$E967,";",Revisión_Avance_Periodo!$I967)</f>
        <v>OE2;PR_10;ACT_23</v>
      </c>
      <c r="C967" s="180" t="s">
        <v>47</v>
      </c>
      <c r="D967" s="181" t="str">
        <f>VLOOKUP(Revisión_Avance_Periodo!$C967,Componentes_BD!$F$1:$G$5,2,FALSE)</f>
        <v>Fortalecer las Tecnologías de la Información y las Telecomunicaciones.</v>
      </c>
      <c r="E967" s="119" t="s">
        <v>12</v>
      </c>
      <c r="F967" s="95">
        <v>13</v>
      </c>
      <c r="G967" s="95" t="str">
        <f>VLOOKUP(Revisión_Avance_Periodo!$A967,BD_Seguimiento_OAP_2019!$A$2:$G$294,7,FALSE)</f>
        <v>PAI</v>
      </c>
      <c r="H967" s="95" t="str">
        <f>VLOOKUP(Revisión_Avance_Periodo!$A967,BD_Seguimiento_OAP_2019!$A$2:$J$294,10,FALSE)</f>
        <v>PAI_10 - Tecnologías de la Información y las Comunicaciones</v>
      </c>
      <c r="I967" s="95" t="s">
        <v>906</v>
      </c>
      <c r="J967" s="95" t="str">
        <f>VLOOKUP(Revisión_Avance_Periodo!$I967,BD_Seguimiento_OAP_2019!$L:$M,2,FALSE)</f>
        <v>Mitigar y evitar los riesgos de Seguridad identificados en la matriz de riesgos de Seguridad, de acuerdo a los lineamientos para el tratamiento de riesgos definidos en la SPT.</v>
      </c>
      <c r="K967" s="119" t="s">
        <v>64</v>
      </c>
      <c r="L967" s="172">
        <v>4.4642857142857152E-4</v>
      </c>
      <c r="M967" s="182" t="s">
        <v>109</v>
      </c>
      <c r="N967" s="190">
        <f>INDEX(BD_Seguimiento_OAP_2019!$AH$3:$AS$294,MATCH(Revisión_Avance_Periodo!$I967,BD_Seguimiento_OAP_2019!$L$3:$L$294,0),MATCH(Revisión_Avance_Periodo!$M967,BD_Seguimiento_OAP_2019!$AH$2:$AS$2,0))</f>
        <v>0</v>
      </c>
      <c r="O967" s="198">
        <f>INDEX(BD_Seguimiento_OAP_2019!$AV$3:$BG$294,MATCH(Revisión_Avance_Periodo!$I967,BD_Seguimiento_OAP_2019!$L$3:$L$294,0),MATCH(Revisión_Avance_Periodo!$M967,BD_Seguimiento_OAP_2019!$AV$2:$BG$2,0))</f>
        <v>1</v>
      </c>
      <c r="P967" s="175">
        <f t="shared" si="186"/>
        <v>0</v>
      </c>
      <c r="Q967" s="182" t="str">
        <f>VLOOKUP(P967,Tabla_Indicador_Gestion4[#All],3,TRUE)</f>
        <v>Por Ejecutar</v>
      </c>
      <c r="R967" s="229">
        <f>SUBTOTAL(9,$N$962:$N967)</f>
        <v>1</v>
      </c>
      <c r="S967" s="230">
        <f>SUBTOTAL(9,$O$962:$O967)</f>
        <v>3</v>
      </c>
      <c r="T967" s="231">
        <f>IFERROR(+Revisión_Avance_Periodo!$S967/Revisión_Avance_Periodo!$R967,0)</f>
        <v>3</v>
      </c>
      <c r="U967" s="184"/>
      <c r="V967" s="185"/>
      <c r="W967" s="183"/>
      <c r="X967" s="183"/>
      <c r="Y967" s="183"/>
      <c r="Z967" s="186"/>
      <c r="AA967" s="187"/>
    </row>
    <row r="968" spans="1:27" x14ac:dyDescent="0.25">
      <c r="A968" s="88">
        <v>81</v>
      </c>
      <c r="B968" s="91" t="str">
        <f>CONCATENATE(Revisión_Avance_Periodo!$C968,";",Revisión_Avance_Periodo!$E968,";",Revisión_Avance_Periodo!$I968)</f>
        <v>OE2;PR_10;ACT_23</v>
      </c>
      <c r="C968" s="170" t="s">
        <v>47</v>
      </c>
      <c r="D968" s="171" t="str">
        <f>VLOOKUP(Revisión_Avance_Periodo!$C968,Componentes_BD!$F$1:$G$5,2,FALSE)</f>
        <v>Fortalecer las Tecnologías de la Información y las Telecomunicaciones.</v>
      </c>
      <c r="E968" s="106" t="s">
        <v>12</v>
      </c>
      <c r="F968" s="89">
        <v>13</v>
      </c>
      <c r="G968" s="89" t="str">
        <f>VLOOKUP(Revisión_Avance_Periodo!$A968,BD_Seguimiento_OAP_2019!$A$2:$G$294,7,FALSE)</f>
        <v>PAI</v>
      </c>
      <c r="H968" s="89" t="str">
        <f>VLOOKUP(Revisión_Avance_Periodo!$A968,BD_Seguimiento_OAP_2019!$A$2:$J$294,10,FALSE)</f>
        <v>PAI_10 - Tecnologías de la Información y las Comunicaciones</v>
      </c>
      <c r="I968" s="89" t="s">
        <v>906</v>
      </c>
      <c r="J968" s="89" t="str">
        <f>VLOOKUP(Revisión_Avance_Periodo!$I968,BD_Seguimiento_OAP_2019!$L:$M,2,FALSE)</f>
        <v>Mitigar y evitar los riesgos de Seguridad identificados en la matriz de riesgos de Seguridad, de acuerdo a los lineamientos para el tratamiento de riesgos definidos en la SPT.</v>
      </c>
      <c r="K968" s="106" t="s">
        <v>64</v>
      </c>
      <c r="L968" s="172">
        <v>4.4642857142857152E-4</v>
      </c>
      <c r="M968" s="173" t="s">
        <v>110</v>
      </c>
      <c r="N968" s="190">
        <f>INDEX(BD_Seguimiento_OAP_2019!$AH$3:$AS$294,MATCH(Revisión_Avance_Periodo!$I968,BD_Seguimiento_OAP_2019!$L$3:$L$294,0),MATCH(Revisión_Avance_Periodo!$M968,BD_Seguimiento_OAP_2019!$AH$2:$AS$2,0))</f>
        <v>0</v>
      </c>
      <c r="O968" s="190">
        <f>INDEX(BD_Seguimiento_OAP_2019!$AV$3:$BG$294,MATCH(Revisión_Avance_Periodo!$I968,BD_Seguimiento_OAP_2019!$L$3:$L$294,0),MATCH(Revisión_Avance_Periodo!$M968,BD_Seguimiento_OAP_2019!$AV$2:$BG$2,0))</f>
        <v>0</v>
      </c>
      <c r="P968" s="175">
        <f t="shared" si="186"/>
        <v>0</v>
      </c>
      <c r="Q968" s="173" t="str">
        <f>VLOOKUP(P968,Tabla_Indicador_Gestion4[#All],3,TRUE)</f>
        <v>Por Ejecutar</v>
      </c>
      <c r="R968" s="229">
        <f>SUBTOTAL(9,$N$962:$N968)</f>
        <v>1</v>
      </c>
      <c r="S968" s="230">
        <f>SUBTOTAL(9,$O$962:$O968)</f>
        <v>3</v>
      </c>
      <c r="T968" s="231">
        <f>IFERROR(+Revisión_Avance_Periodo!$S968/Revisión_Avance_Periodo!$R968,0)</f>
        <v>3</v>
      </c>
      <c r="U968" s="184"/>
      <c r="V968" s="185"/>
      <c r="W968" s="183"/>
      <c r="X968" s="183"/>
      <c r="Y968" s="183"/>
      <c r="Z968" s="186"/>
      <c r="AA968" s="187"/>
    </row>
    <row r="969" spans="1:27" x14ac:dyDescent="0.25">
      <c r="A969" s="94">
        <v>81</v>
      </c>
      <c r="B969" s="96" t="str">
        <f>CONCATENATE(Revisión_Avance_Periodo!$C969,";",Revisión_Avance_Periodo!$E969,";",Revisión_Avance_Periodo!$I969)</f>
        <v>OE2;PR_10;ACT_23</v>
      </c>
      <c r="C969" s="180" t="s">
        <v>47</v>
      </c>
      <c r="D969" s="181" t="str">
        <f>VLOOKUP(Revisión_Avance_Periodo!$C969,Componentes_BD!$F$1:$G$5,2,FALSE)</f>
        <v>Fortalecer las Tecnologías de la Información y las Telecomunicaciones.</v>
      </c>
      <c r="E969" s="119" t="s">
        <v>12</v>
      </c>
      <c r="F969" s="95">
        <v>13</v>
      </c>
      <c r="G969" s="95" t="str">
        <f>VLOOKUP(Revisión_Avance_Periodo!$A969,BD_Seguimiento_OAP_2019!$A$2:$G$294,7,FALSE)</f>
        <v>PAI</v>
      </c>
      <c r="H969" s="95" t="str">
        <f>VLOOKUP(Revisión_Avance_Periodo!$A969,BD_Seguimiento_OAP_2019!$A$2:$J$294,10,FALSE)</f>
        <v>PAI_10 - Tecnologías de la Información y las Comunicaciones</v>
      </c>
      <c r="I969" s="95" t="s">
        <v>906</v>
      </c>
      <c r="J969" s="95" t="str">
        <f>VLOOKUP(Revisión_Avance_Periodo!$I969,BD_Seguimiento_OAP_2019!$L:$M,2,FALSE)</f>
        <v>Mitigar y evitar los riesgos de Seguridad identificados en la matriz de riesgos de Seguridad, de acuerdo a los lineamientos para el tratamiento de riesgos definidos en la SPT.</v>
      </c>
      <c r="K969" s="119" t="s">
        <v>64</v>
      </c>
      <c r="L969" s="172">
        <v>4.4642857142857152E-4</v>
      </c>
      <c r="M969" s="182" t="s">
        <v>111</v>
      </c>
      <c r="N969" s="190">
        <f>INDEX(BD_Seguimiento_OAP_2019!$AH$3:$AS$294,MATCH(Revisión_Avance_Periodo!$I969,BD_Seguimiento_OAP_2019!$L$3:$L$294,0),MATCH(Revisión_Avance_Periodo!$M969,BD_Seguimiento_OAP_2019!$AH$2:$AS$2,0))</f>
        <v>1</v>
      </c>
      <c r="O969" s="190">
        <f>INDEX(BD_Seguimiento_OAP_2019!$AV$3:$BG$294,MATCH(Revisión_Avance_Periodo!$I969,BD_Seguimiento_OAP_2019!$L$3:$L$294,0),MATCH(Revisión_Avance_Periodo!$M969,BD_Seguimiento_OAP_2019!$AV$2:$BG$2,0))</f>
        <v>0</v>
      </c>
      <c r="P969" s="188">
        <f t="shared" si="185"/>
        <v>0</v>
      </c>
      <c r="Q969" s="182" t="str">
        <f>VLOOKUP(P969,Tabla_Indicador_Gestion4[#All],3,TRUE)</f>
        <v>Por Ejecutar</v>
      </c>
      <c r="R969" s="229">
        <f>SUBTOTAL(9,$N$962:$N969)</f>
        <v>2</v>
      </c>
      <c r="S969" s="230">
        <f>SUBTOTAL(9,$O$962:$O969)</f>
        <v>3</v>
      </c>
      <c r="T969" s="231">
        <f>IFERROR(+Revisión_Avance_Periodo!$S969/Revisión_Avance_Periodo!$R969,0)</f>
        <v>1.5</v>
      </c>
      <c r="U969" s="184"/>
      <c r="V969" s="185"/>
      <c r="W969" s="183"/>
      <c r="X969" s="183"/>
      <c r="Y969" s="183"/>
      <c r="Z969" s="186"/>
      <c r="AA969" s="187"/>
    </row>
    <row r="970" spans="1:27" x14ac:dyDescent="0.25">
      <c r="A970" s="88">
        <v>81</v>
      </c>
      <c r="B970" s="91" t="str">
        <f>CONCATENATE(Revisión_Avance_Periodo!$C970,";",Revisión_Avance_Periodo!$E970,";",Revisión_Avance_Periodo!$I970)</f>
        <v>OE2;PR_10;ACT_23</v>
      </c>
      <c r="C970" s="170" t="s">
        <v>47</v>
      </c>
      <c r="D970" s="171" t="str">
        <f>VLOOKUP(Revisión_Avance_Periodo!$C970,Componentes_BD!$F$1:$G$5,2,FALSE)</f>
        <v>Fortalecer las Tecnologías de la Información y las Telecomunicaciones.</v>
      </c>
      <c r="E970" s="106" t="s">
        <v>12</v>
      </c>
      <c r="F970" s="89">
        <v>13</v>
      </c>
      <c r="G970" s="89" t="str">
        <f>VLOOKUP(Revisión_Avance_Periodo!$A970,BD_Seguimiento_OAP_2019!$A$2:$G$294,7,FALSE)</f>
        <v>PAI</v>
      </c>
      <c r="H970" s="89" t="str">
        <f>VLOOKUP(Revisión_Avance_Periodo!$A970,BD_Seguimiento_OAP_2019!$A$2:$J$294,10,FALSE)</f>
        <v>PAI_10 - Tecnologías de la Información y las Comunicaciones</v>
      </c>
      <c r="I970" s="89" t="s">
        <v>906</v>
      </c>
      <c r="J970" s="89" t="str">
        <f>VLOOKUP(Revisión_Avance_Periodo!$I970,BD_Seguimiento_OAP_2019!$L:$M,2,FALSE)</f>
        <v>Mitigar y evitar los riesgos de Seguridad identificados en la matriz de riesgos de Seguridad, de acuerdo a los lineamientos para el tratamiento de riesgos definidos en la SPT.</v>
      </c>
      <c r="K970" s="106" t="s">
        <v>64</v>
      </c>
      <c r="L970" s="172">
        <v>4.4642857142857152E-4</v>
      </c>
      <c r="M970" s="173" t="s">
        <v>112</v>
      </c>
      <c r="N970" s="190">
        <f>INDEX(BD_Seguimiento_OAP_2019!$AH$3:$AS$294,MATCH(Revisión_Avance_Periodo!$I970,BD_Seguimiento_OAP_2019!$L$3:$L$294,0),MATCH(Revisión_Avance_Periodo!$M970,BD_Seguimiento_OAP_2019!$AH$2:$AS$2,0))</f>
        <v>1</v>
      </c>
      <c r="O970" s="190">
        <f>INDEX(BD_Seguimiento_OAP_2019!$AV$3:$BG$294,MATCH(Revisión_Avance_Periodo!$I970,BD_Seguimiento_OAP_2019!$L$3:$L$294,0),MATCH(Revisión_Avance_Periodo!$M970,BD_Seguimiento_OAP_2019!$AV$2:$BG$2,0))</f>
        <v>0</v>
      </c>
      <c r="P970" s="189">
        <f t="shared" si="185"/>
        <v>0</v>
      </c>
      <c r="Q970" s="173" t="str">
        <f>VLOOKUP(P970,Tabla_Indicador_Gestion4[#All],3,TRUE)</f>
        <v>Por Ejecutar</v>
      </c>
      <c r="R970" s="229">
        <f>SUBTOTAL(9,$N$962:$N970)</f>
        <v>3</v>
      </c>
      <c r="S970" s="230">
        <f>SUBTOTAL(9,$O$962:$O970)</f>
        <v>3</v>
      </c>
      <c r="T970" s="231">
        <f>IFERROR(+Revisión_Avance_Periodo!$S970/Revisión_Avance_Periodo!$R970,0)</f>
        <v>1</v>
      </c>
      <c r="U970" s="184"/>
      <c r="V970" s="185"/>
      <c r="W970" s="183"/>
      <c r="X970" s="183"/>
      <c r="Y970" s="183"/>
      <c r="Z970" s="186"/>
      <c r="AA970" s="187"/>
    </row>
    <row r="971" spans="1:27" x14ac:dyDescent="0.25">
      <c r="A971" s="94">
        <v>81</v>
      </c>
      <c r="B971" s="96" t="str">
        <f>CONCATENATE(Revisión_Avance_Periodo!$C971,";",Revisión_Avance_Periodo!$E971,";",Revisión_Avance_Periodo!$I971)</f>
        <v>OE2;PR_10;ACT_23</v>
      </c>
      <c r="C971" s="180" t="s">
        <v>47</v>
      </c>
      <c r="D971" s="181" t="str">
        <f>VLOOKUP(Revisión_Avance_Periodo!$C971,Componentes_BD!$F$1:$G$5,2,FALSE)</f>
        <v>Fortalecer las Tecnologías de la Información y las Telecomunicaciones.</v>
      </c>
      <c r="E971" s="119" t="s">
        <v>12</v>
      </c>
      <c r="F971" s="95">
        <v>13</v>
      </c>
      <c r="G971" s="95" t="str">
        <f>VLOOKUP(Revisión_Avance_Periodo!$A971,BD_Seguimiento_OAP_2019!$A$2:$G$294,7,FALSE)</f>
        <v>PAI</v>
      </c>
      <c r="H971" s="95" t="str">
        <f>VLOOKUP(Revisión_Avance_Periodo!$A971,BD_Seguimiento_OAP_2019!$A$2:$J$294,10,FALSE)</f>
        <v>PAI_10 - Tecnologías de la Información y las Comunicaciones</v>
      </c>
      <c r="I971" s="95" t="s">
        <v>906</v>
      </c>
      <c r="J971" s="95" t="str">
        <f>VLOOKUP(Revisión_Avance_Periodo!$I971,BD_Seguimiento_OAP_2019!$L:$M,2,FALSE)</f>
        <v>Mitigar y evitar los riesgos de Seguridad identificados en la matriz de riesgos de Seguridad, de acuerdo a los lineamientos para el tratamiento de riesgos definidos en la SPT.</v>
      </c>
      <c r="K971" s="119" t="s">
        <v>64</v>
      </c>
      <c r="L971" s="172">
        <v>4.4642857142857152E-4</v>
      </c>
      <c r="M971" s="182" t="s">
        <v>113</v>
      </c>
      <c r="N971" s="190">
        <f>INDEX(BD_Seguimiento_OAP_2019!$AH$3:$AS$294,MATCH(Revisión_Avance_Periodo!$I971,BD_Seguimiento_OAP_2019!$L$3:$L$294,0),MATCH(Revisión_Avance_Periodo!$M971,BD_Seguimiento_OAP_2019!$AH$2:$AS$2,0))</f>
        <v>0</v>
      </c>
      <c r="O971" s="190">
        <f>INDEX(BD_Seguimiento_OAP_2019!$AV$3:$BG$294,MATCH(Revisión_Avance_Periodo!$I971,BD_Seguimiento_OAP_2019!$L$3:$L$294,0),MATCH(Revisión_Avance_Periodo!$M971,BD_Seguimiento_OAP_2019!$AV$2:$BG$2,0))</f>
        <v>0</v>
      </c>
      <c r="P971" s="175">
        <f>IFERROR((O971/N971),0)</f>
        <v>0</v>
      </c>
      <c r="Q971" s="182" t="str">
        <f>VLOOKUP(P971,Tabla_Indicador_Gestion4[#All],3,TRUE)</f>
        <v>Por Ejecutar</v>
      </c>
      <c r="R971" s="229">
        <f>SUBTOTAL(9,$N$962:$N971)</f>
        <v>3</v>
      </c>
      <c r="S971" s="230">
        <f>SUBTOTAL(9,$O$962:$O971)</f>
        <v>3</v>
      </c>
      <c r="T971" s="231">
        <f>IFERROR(+Revisión_Avance_Periodo!$S971/Revisión_Avance_Periodo!$R971,0)</f>
        <v>1</v>
      </c>
      <c r="U971" s="184"/>
      <c r="V971" s="185"/>
      <c r="W971" s="183"/>
      <c r="X971" s="183"/>
      <c r="Y971" s="183"/>
      <c r="Z971" s="186"/>
      <c r="AA971" s="187"/>
    </row>
    <row r="972" spans="1:27" x14ac:dyDescent="0.25">
      <c r="A972" s="88">
        <v>81</v>
      </c>
      <c r="B972" s="91" t="str">
        <f>CONCATENATE(Revisión_Avance_Periodo!$C972,";",Revisión_Avance_Periodo!$E972,";",Revisión_Avance_Periodo!$I972)</f>
        <v>OE2;PR_10;ACT_23</v>
      </c>
      <c r="C972" s="170" t="s">
        <v>47</v>
      </c>
      <c r="D972" s="171" t="str">
        <f>VLOOKUP(Revisión_Avance_Periodo!$C972,Componentes_BD!$F$1:$G$5,2,FALSE)</f>
        <v>Fortalecer las Tecnologías de la Información y las Telecomunicaciones.</v>
      </c>
      <c r="E972" s="106" t="s">
        <v>12</v>
      </c>
      <c r="F972" s="89">
        <v>13</v>
      </c>
      <c r="G972" s="89" t="str">
        <f>VLOOKUP(Revisión_Avance_Periodo!$A972,BD_Seguimiento_OAP_2019!$A$2:$G$294,7,FALSE)</f>
        <v>PAI</v>
      </c>
      <c r="H972" s="89" t="str">
        <f>VLOOKUP(Revisión_Avance_Periodo!$A972,BD_Seguimiento_OAP_2019!$A$2:$J$294,10,FALSE)</f>
        <v>PAI_10 - Tecnologías de la Información y las Comunicaciones</v>
      </c>
      <c r="I972" s="89" t="s">
        <v>906</v>
      </c>
      <c r="J972" s="89" t="str">
        <f>VLOOKUP(Revisión_Avance_Periodo!$I972,BD_Seguimiento_OAP_2019!$L:$M,2,FALSE)</f>
        <v>Mitigar y evitar los riesgos de Seguridad identificados en la matriz de riesgos de Seguridad, de acuerdo a los lineamientos para el tratamiento de riesgos definidos en la SPT.</v>
      </c>
      <c r="K972" s="106" t="s">
        <v>64</v>
      </c>
      <c r="L972" s="172">
        <v>4.4642857142857152E-4</v>
      </c>
      <c r="M972" s="173" t="s">
        <v>114</v>
      </c>
      <c r="N972" s="190">
        <f>INDEX(BD_Seguimiento_OAP_2019!$AH$3:$AS$294,MATCH(Revisión_Avance_Periodo!$I972,BD_Seguimiento_OAP_2019!$L$3:$L$294,0),MATCH(Revisión_Avance_Periodo!$M972,BD_Seguimiento_OAP_2019!$AH$2:$AS$2,0))</f>
        <v>1</v>
      </c>
      <c r="O972" s="190">
        <f>INDEX(BD_Seguimiento_OAP_2019!$AV$3:$BG$294,MATCH(Revisión_Avance_Periodo!$I972,BD_Seguimiento_OAP_2019!$L$3:$L$294,0),MATCH(Revisión_Avance_Periodo!$M972,BD_Seguimiento_OAP_2019!$AV$2:$BG$2,0))</f>
        <v>0</v>
      </c>
      <c r="P972" s="189">
        <f t="shared" si="185"/>
        <v>0</v>
      </c>
      <c r="Q972" s="173" t="str">
        <f>VLOOKUP(P972,Tabla_Indicador_Gestion4[#All],3,TRUE)</f>
        <v>Por Ejecutar</v>
      </c>
      <c r="R972" s="229">
        <f>SUBTOTAL(9,$N$962:$N972)</f>
        <v>4</v>
      </c>
      <c r="S972" s="230">
        <f>SUBTOTAL(9,$O$962:$O972)</f>
        <v>3</v>
      </c>
      <c r="T972" s="231">
        <f>IFERROR(+Revisión_Avance_Periodo!$S972/Revisión_Avance_Periodo!$R972,0)</f>
        <v>0.75</v>
      </c>
      <c r="U972" s="184"/>
      <c r="V972" s="185"/>
      <c r="W972" s="183"/>
      <c r="X972" s="183"/>
      <c r="Y972" s="183"/>
      <c r="Z972" s="186"/>
      <c r="AA972" s="187"/>
    </row>
    <row r="973" spans="1:27" ht="15.75" thickBot="1" x14ac:dyDescent="0.3">
      <c r="A973" s="94">
        <v>81</v>
      </c>
      <c r="B973" s="96" t="str">
        <f>CONCATENATE(Revisión_Avance_Periodo!$C973,";",Revisión_Avance_Periodo!$E973,";",Revisión_Avance_Periodo!$I973)</f>
        <v>OE2;PR_10;ACT_23</v>
      </c>
      <c r="C973" s="180" t="s">
        <v>47</v>
      </c>
      <c r="D973" s="181" t="str">
        <f>VLOOKUP(Revisión_Avance_Periodo!$C973,Componentes_BD!$F$1:$G$5,2,FALSE)</f>
        <v>Fortalecer las Tecnologías de la Información y las Telecomunicaciones.</v>
      </c>
      <c r="E973" s="119" t="s">
        <v>12</v>
      </c>
      <c r="F973" s="95">
        <v>13</v>
      </c>
      <c r="G973" s="95" t="str">
        <f>VLOOKUP(Revisión_Avance_Periodo!$A973,BD_Seguimiento_OAP_2019!$A$2:$G$294,7,FALSE)</f>
        <v>PAI</v>
      </c>
      <c r="H973" s="95" t="str">
        <f>VLOOKUP(Revisión_Avance_Periodo!$A973,BD_Seguimiento_OAP_2019!$A$2:$J$294,10,FALSE)</f>
        <v>PAI_10 - Tecnologías de la Información y las Comunicaciones</v>
      </c>
      <c r="I973" s="95" t="s">
        <v>906</v>
      </c>
      <c r="J973" s="95" t="str">
        <f>VLOOKUP(Revisión_Avance_Periodo!$I973,BD_Seguimiento_OAP_2019!$L:$M,2,FALSE)</f>
        <v>Mitigar y evitar los riesgos de Seguridad identificados en la matriz de riesgos de Seguridad, de acuerdo a los lineamientos para el tratamiento de riesgos definidos en la SPT.</v>
      </c>
      <c r="K973" s="119" t="s">
        <v>64</v>
      </c>
      <c r="L973" s="172">
        <v>4.4642857142857152E-4</v>
      </c>
      <c r="M973" s="182" t="s">
        <v>115</v>
      </c>
      <c r="N973" s="190">
        <f>INDEX(BD_Seguimiento_OAP_2019!$AH$3:$AS$294,MATCH(Revisión_Avance_Periodo!$I973,BD_Seguimiento_OAP_2019!$L$3:$L$294,0),MATCH(Revisión_Avance_Periodo!$M973,BD_Seguimiento_OAP_2019!$AH$2:$AS$2,0))</f>
        <v>1</v>
      </c>
      <c r="O973" s="190">
        <f>INDEX(BD_Seguimiento_OAP_2019!$AV$3:$BG$294,MATCH(Revisión_Avance_Periodo!$I973,BD_Seguimiento_OAP_2019!$L$3:$L$294,0),MATCH(Revisión_Avance_Periodo!$M973,BD_Seguimiento_OAP_2019!$AV$2:$BG$2,0))</f>
        <v>0</v>
      </c>
      <c r="P973" s="188">
        <f t="shared" si="185"/>
        <v>0</v>
      </c>
      <c r="Q973" s="182" t="str">
        <f>VLOOKUP(P973,Tabla_Indicador_Gestion4[#All],3,TRUE)</f>
        <v>Por Ejecutar</v>
      </c>
      <c r="R973" s="229">
        <f>SUBTOTAL(9,$N$962:$N973)</f>
        <v>5</v>
      </c>
      <c r="S973" s="230">
        <f>SUBTOTAL(9,$O$962:$O973)</f>
        <v>3</v>
      </c>
      <c r="T973" s="231">
        <f>IFERROR(+Revisión_Avance_Periodo!$S973/Revisión_Avance_Periodo!$R973,0)</f>
        <v>0.6</v>
      </c>
      <c r="U973" s="184"/>
      <c r="V973" s="185"/>
      <c r="W973" s="183"/>
      <c r="X973" s="183"/>
      <c r="Y973" s="183"/>
      <c r="Z973" s="186"/>
      <c r="AA973" s="187"/>
    </row>
    <row r="974" spans="1:27" x14ac:dyDescent="0.25">
      <c r="A974" s="88">
        <v>82</v>
      </c>
      <c r="B974" s="91" t="str">
        <f>CONCATENATE(Revisión_Avance_Periodo!$C974,";",Revisión_Avance_Periodo!$E974,";",Revisión_Avance_Periodo!$I974)</f>
        <v>OE2;PR_10;ACT_24</v>
      </c>
      <c r="C974" s="170" t="s">
        <v>47</v>
      </c>
      <c r="D974" s="171" t="str">
        <f>VLOOKUP(Revisión_Avance_Periodo!$C974,Componentes_BD!$F$1:$G$5,2,FALSE)</f>
        <v>Fortalecer las Tecnologías de la Información y las Telecomunicaciones.</v>
      </c>
      <c r="E974" s="106" t="s">
        <v>12</v>
      </c>
      <c r="F974" s="89">
        <v>14</v>
      </c>
      <c r="G974" s="89" t="str">
        <f>VLOOKUP(Revisión_Avance_Periodo!$A974,BD_Seguimiento_OAP_2019!$A$2:$G$294,7,FALSE)</f>
        <v>PAI</v>
      </c>
      <c r="H974" s="89" t="str">
        <f>VLOOKUP(Revisión_Avance_Periodo!$A974,BD_Seguimiento_OAP_2019!$A$2:$J$294,10,FALSE)</f>
        <v>PAI_10 - Tecnologías de la Información y las Comunicaciones</v>
      </c>
      <c r="I974" s="89" t="s">
        <v>917</v>
      </c>
      <c r="J974" s="89" t="str">
        <f>VLOOKUP(Revisión_Avance_Periodo!$I974,BD_Seguimiento_OAP_2019!$L:$M,2,FALSE)</f>
        <v>Implementar el plan de tratamiento de riesgos de seguridad y privacidad de la información</v>
      </c>
      <c r="K974" s="106" t="s">
        <v>64</v>
      </c>
      <c r="L974" s="172">
        <v>4.4642857142857152E-4</v>
      </c>
      <c r="M974" s="173" t="s">
        <v>104</v>
      </c>
      <c r="N974" s="174">
        <f>INDEX(BD_Seguimiento_OAP_2019!$AH$3:$AS$294,MATCH(Revisión_Avance_Periodo!$I974,BD_Seguimiento_OAP_2019!$L$3:$L$294,0),MATCH(Revisión_Avance_Periodo!$M974,BD_Seguimiento_OAP_2019!$AH$2:$AS$2,0))</f>
        <v>0</v>
      </c>
      <c r="O974" s="174">
        <f>INDEX(BD_Seguimiento_OAP_2019!$AV$3:$BG$294,MATCH(Revisión_Avance_Periodo!$I974,BD_Seguimiento_OAP_2019!$L$3:$L$294,0),MATCH(Revisión_Avance_Periodo!$M974,BD_Seguimiento_OAP_2019!$AV$2:$BG$2,0))</f>
        <v>0</v>
      </c>
      <c r="P974" s="175">
        <f>IFERROR((O974/N974),0)</f>
        <v>0</v>
      </c>
      <c r="Q974" s="173" t="str">
        <f>VLOOKUP(P974,Tabla_Indicador_Gestion4[#All],3,TRUE)</f>
        <v>Por Ejecutar</v>
      </c>
      <c r="R974" s="213">
        <f>SUBTOTAL(9,$N$974:$N974)</f>
        <v>0</v>
      </c>
      <c r="S974" s="234">
        <f>SUBTOTAL(9,$O$974:$O974)</f>
        <v>0</v>
      </c>
      <c r="T974" s="234">
        <f>IFERROR(+Revisión_Avance_Periodo!$S974/Revisión_Avance_Periodo!$R974,0)</f>
        <v>0</v>
      </c>
      <c r="U974" s="177">
        <f>SUBTOTAL(9,N974:N985)</f>
        <v>1</v>
      </c>
      <c r="V974" s="176">
        <f>SUBTOTAL(9,O974:O985)</f>
        <v>0.5</v>
      </c>
      <c r="W974" s="176">
        <f t="shared" ref="W974" si="187">+V974/U974</f>
        <v>0.5</v>
      </c>
      <c r="X974" s="176"/>
      <c r="Y974" s="176">
        <f>100%-Revisión_Avance_Periodo!$W974</f>
        <v>0.5</v>
      </c>
      <c r="Z974" s="178" t="str">
        <f>VLOOKUP(W974,Tabla_Indicador_Gestion4[],3,TRUE)</f>
        <v>En Tramite</v>
      </c>
      <c r="AA974" s="179">
        <f>Revisión_Avance_Periodo!$W974*Revisión_Avance_Periodo!$L974</f>
        <v>2.2321428571428576E-4</v>
      </c>
    </row>
    <row r="975" spans="1:27" x14ac:dyDescent="0.25">
      <c r="A975" s="94">
        <v>82</v>
      </c>
      <c r="B975" s="96" t="str">
        <f>CONCATENATE(Revisión_Avance_Periodo!$C975,";",Revisión_Avance_Periodo!$E975,";",Revisión_Avance_Periodo!$I975)</f>
        <v>OE2;PR_10;ACT_24</v>
      </c>
      <c r="C975" s="180" t="s">
        <v>47</v>
      </c>
      <c r="D975" s="181" t="str">
        <f>VLOOKUP(Revisión_Avance_Periodo!$C975,Componentes_BD!$F$1:$G$5,2,FALSE)</f>
        <v>Fortalecer las Tecnologías de la Información y las Telecomunicaciones.</v>
      </c>
      <c r="E975" s="119" t="s">
        <v>12</v>
      </c>
      <c r="F975" s="95">
        <v>14</v>
      </c>
      <c r="G975" s="95" t="str">
        <f>VLOOKUP(Revisión_Avance_Periodo!$A975,BD_Seguimiento_OAP_2019!$A$2:$G$294,7,FALSE)</f>
        <v>PAI</v>
      </c>
      <c r="H975" s="95" t="str">
        <f>VLOOKUP(Revisión_Avance_Periodo!$A975,BD_Seguimiento_OAP_2019!$A$2:$J$294,10,FALSE)</f>
        <v>PAI_10 - Tecnologías de la Información y las Comunicaciones</v>
      </c>
      <c r="I975" s="95" t="s">
        <v>917</v>
      </c>
      <c r="J975" s="95" t="str">
        <f>VLOOKUP(Revisión_Avance_Periodo!$I975,BD_Seguimiento_OAP_2019!$L:$M,2,FALSE)</f>
        <v>Implementar el plan de tratamiento de riesgos de seguridad y privacidad de la información</v>
      </c>
      <c r="K975" s="119" t="s">
        <v>64</v>
      </c>
      <c r="L975" s="172">
        <v>4.4642857142857152E-4</v>
      </c>
      <c r="M975" s="182" t="s">
        <v>105</v>
      </c>
      <c r="N975" s="174">
        <f>INDEX(BD_Seguimiento_OAP_2019!$AH$3:$AS$294,MATCH(Revisión_Avance_Periodo!$I975,BD_Seguimiento_OAP_2019!$L$3:$L$294,0),MATCH(Revisión_Avance_Periodo!$M975,BD_Seguimiento_OAP_2019!$AH$2:$AS$2,0))</f>
        <v>0.1</v>
      </c>
      <c r="O975" s="174">
        <f>INDEX(BD_Seguimiento_OAP_2019!$AV$3:$BG$294,MATCH(Revisión_Avance_Periodo!$I975,BD_Seguimiento_OAP_2019!$L$3:$L$294,0),MATCH(Revisión_Avance_Periodo!$M975,BD_Seguimiento_OAP_2019!$AV$2:$BG$2,0))</f>
        <v>0.1</v>
      </c>
      <c r="P975" s="188">
        <f t="shared" si="185"/>
        <v>1</v>
      </c>
      <c r="Q975" s="182" t="str">
        <f>VLOOKUP(P975,Tabla_Indicador_Gestion4[#All],3,TRUE)</f>
        <v>Culminada</v>
      </c>
      <c r="R975" s="215">
        <f>SUBTOTAL(9,$N$974:$N975)</f>
        <v>0.1</v>
      </c>
      <c r="S975" s="231">
        <f>SUBTOTAL(9,$O$974:$O975)</f>
        <v>0.1</v>
      </c>
      <c r="T975" s="231">
        <f>IFERROR(+Revisión_Avance_Periodo!$S975/Revisión_Avance_Periodo!$R975,0)</f>
        <v>1</v>
      </c>
      <c r="U975" s="184"/>
      <c r="V975" s="185"/>
      <c r="W975" s="183"/>
      <c r="X975" s="183"/>
      <c r="Y975" s="183"/>
      <c r="Z975" s="186"/>
      <c r="AA975" s="187"/>
    </row>
    <row r="976" spans="1:27" x14ac:dyDescent="0.25">
      <c r="A976" s="88">
        <v>82</v>
      </c>
      <c r="B976" s="91" t="str">
        <f>CONCATENATE(Revisión_Avance_Periodo!$C976,";",Revisión_Avance_Periodo!$E976,";",Revisión_Avance_Periodo!$I976)</f>
        <v>OE2;PR_10;ACT_24</v>
      </c>
      <c r="C976" s="170" t="s">
        <v>47</v>
      </c>
      <c r="D976" s="171" t="str">
        <f>VLOOKUP(Revisión_Avance_Periodo!$C976,Componentes_BD!$F$1:$G$5,2,FALSE)</f>
        <v>Fortalecer las Tecnologías de la Información y las Telecomunicaciones.</v>
      </c>
      <c r="E976" s="106" t="s">
        <v>12</v>
      </c>
      <c r="F976" s="89">
        <v>14</v>
      </c>
      <c r="G976" s="89" t="str">
        <f>VLOOKUP(Revisión_Avance_Periodo!$A976,BD_Seguimiento_OAP_2019!$A$2:$G$294,7,FALSE)</f>
        <v>PAI</v>
      </c>
      <c r="H976" s="89" t="str">
        <f>VLOOKUP(Revisión_Avance_Periodo!$A976,BD_Seguimiento_OAP_2019!$A$2:$J$294,10,FALSE)</f>
        <v>PAI_10 - Tecnologías de la Información y las Comunicaciones</v>
      </c>
      <c r="I976" s="89" t="s">
        <v>917</v>
      </c>
      <c r="J976" s="89" t="str">
        <f>VLOOKUP(Revisión_Avance_Periodo!$I976,BD_Seguimiento_OAP_2019!$L:$M,2,FALSE)</f>
        <v>Implementar el plan de tratamiento de riesgos de seguridad y privacidad de la información</v>
      </c>
      <c r="K976" s="106" t="s">
        <v>64</v>
      </c>
      <c r="L976" s="172">
        <v>4.4642857142857152E-4</v>
      </c>
      <c r="M976" s="173" t="s">
        <v>106</v>
      </c>
      <c r="N976" s="174">
        <f>INDEX(BD_Seguimiento_OAP_2019!$AH$3:$AS$294,MATCH(Revisión_Avance_Periodo!$I976,BD_Seguimiento_OAP_2019!$L$3:$L$294,0),MATCH(Revisión_Avance_Periodo!$M976,BD_Seguimiento_OAP_2019!$AH$2:$AS$2,0))</f>
        <v>0.15</v>
      </c>
      <c r="O976" s="174">
        <f>INDEX(BD_Seguimiento_OAP_2019!$AV$3:$BG$294,MATCH(Revisión_Avance_Periodo!$I976,BD_Seguimiento_OAP_2019!$L$3:$L$294,0),MATCH(Revisión_Avance_Periodo!$M976,BD_Seguimiento_OAP_2019!$AV$2:$BG$2,0))</f>
        <v>0.15</v>
      </c>
      <c r="P976" s="189">
        <f t="shared" si="185"/>
        <v>1</v>
      </c>
      <c r="Q976" s="173" t="str">
        <f>VLOOKUP(P976,Tabla_Indicador_Gestion4[#All],3,TRUE)</f>
        <v>Culminada</v>
      </c>
      <c r="R976" s="215">
        <f>SUBTOTAL(9,$N$974:$N976)</f>
        <v>0.25</v>
      </c>
      <c r="S976" s="231">
        <f>SUBTOTAL(9,$O$974:$O976)</f>
        <v>0.25</v>
      </c>
      <c r="T976" s="231">
        <f>IFERROR(+Revisión_Avance_Periodo!$S976/Revisión_Avance_Periodo!$R976,0)</f>
        <v>1</v>
      </c>
      <c r="U976" s="184"/>
      <c r="V976" s="185"/>
      <c r="W976" s="183"/>
      <c r="X976" s="183"/>
      <c r="Y976" s="183"/>
      <c r="Z976" s="186"/>
      <c r="AA976" s="187"/>
    </row>
    <row r="977" spans="1:27" x14ac:dyDescent="0.25">
      <c r="A977" s="94">
        <v>82</v>
      </c>
      <c r="B977" s="96" t="str">
        <f>CONCATENATE(Revisión_Avance_Periodo!$C977,";",Revisión_Avance_Periodo!$E977,";",Revisión_Avance_Periodo!$I977)</f>
        <v>OE2;PR_10;ACT_24</v>
      </c>
      <c r="C977" s="180" t="s">
        <v>47</v>
      </c>
      <c r="D977" s="181" t="str">
        <f>VLOOKUP(Revisión_Avance_Periodo!$C977,Componentes_BD!$F$1:$G$5,2,FALSE)</f>
        <v>Fortalecer las Tecnologías de la Información y las Telecomunicaciones.</v>
      </c>
      <c r="E977" s="119" t="s">
        <v>12</v>
      </c>
      <c r="F977" s="95">
        <v>14</v>
      </c>
      <c r="G977" s="95" t="str">
        <f>VLOOKUP(Revisión_Avance_Periodo!$A977,BD_Seguimiento_OAP_2019!$A$2:$G$294,7,FALSE)</f>
        <v>PAI</v>
      </c>
      <c r="H977" s="95" t="str">
        <f>VLOOKUP(Revisión_Avance_Periodo!$A977,BD_Seguimiento_OAP_2019!$A$2:$J$294,10,FALSE)</f>
        <v>PAI_10 - Tecnologías de la Información y las Comunicaciones</v>
      </c>
      <c r="I977" s="95" t="s">
        <v>917</v>
      </c>
      <c r="J977" s="95" t="str">
        <f>VLOOKUP(Revisión_Avance_Periodo!$I977,BD_Seguimiento_OAP_2019!$L:$M,2,FALSE)</f>
        <v>Implementar el plan de tratamiento de riesgos de seguridad y privacidad de la información</v>
      </c>
      <c r="K977" s="119" t="s">
        <v>64</v>
      </c>
      <c r="L977" s="172">
        <v>4.4642857142857152E-4</v>
      </c>
      <c r="M977" s="182" t="s">
        <v>107</v>
      </c>
      <c r="N977" s="174">
        <f>INDEX(BD_Seguimiento_OAP_2019!$AH$3:$AS$294,MATCH(Revisión_Avance_Periodo!$I977,BD_Seguimiento_OAP_2019!$L$3:$L$294,0),MATCH(Revisión_Avance_Periodo!$M977,BD_Seguimiento_OAP_2019!$AH$2:$AS$2,0))</f>
        <v>0.05</v>
      </c>
      <c r="O977" s="174">
        <f>INDEX(BD_Seguimiento_OAP_2019!$AV$3:$BG$294,MATCH(Revisión_Avance_Periodo!$I977,BD_Seguimiento_OAP_2019!$L$3:$L$294,0),MATCH(Revisión_Avance_Periodo!$M977,BD_Seguimiento_OAP_2019!$AV$2:$BG$2,0))</f>
        <v>0.05</v>
      </c>
      <c r="P977" s="188">
        <f t="shared" si="185"/>
        <v>1</v>
      </c>
      <c r="Q977" s="182" t="str">
        <f>VLOOKUP(P977,Tabla_Indicador_Gestion4[#All],3,TRUE)</f>
        <v>Culminada</v>
      </c>
      <c r="R977" s="215">
        <f>SUBTOTAL(9,$N$974:$N977)</f>
        <v>0.3</v>
      </c>
      <c r="S977" s="231">
        <f>SUBTOTAL(9,$O$974:$O977)</f>
        <v>0.3</v>
      </c>
      <c r="T977" s="231">
        <f>IFERROR(+Revisión_Avance_Periodo!$S977/Revisión_Avance_Periodo!$R977,0)</f>
        <v>1</v>
      </c>
      <c r="U977" s="184"/>
      <c r="V977" s="185"/>
      <c r="W977" s="183"/>
      <c r="X977" s="183"/>
      <c r="Y977" s="183"/>
      <c r="Z977" s="186"/>
      <c r="AA977" s="187"/>
    </row>
    <row r="978" spans="1:27" x14ac:dyDescent="0.25">
      <c r="A978" s="88">
        <v>82</v>
      </c>
      <c r="B978" s="91" t="str">
        <f>CONCATENATE(Revisión_Avance_Periodo!$C978,";",Revisión_Avance_Periodo!$E978,";",Revisión_Avance_Periodo!$I978)</f>
        <v>OE2;PR_10;ACT_24</v>
      </c>
      <c r="C978" s="170" t="s">
        <v>47</v>
      </c>
      <c r="D978" s="171" t="str">
        <f>VLOOKUP(Revisión_Avance_Periodo!$C978,Componentes_BD!$F$1:$G$5,2,FALSE)</f>
        <v>Fortalecer las Tecnologías de la Información y las Telecomunicaciones.</v>
      </c>
      <c r="E978" s="106" t="s">
        <v>12</v>
      </c>
      <c r="F978" s="89">
        <v>14</v>
      </c>
      <c r="G978" s="89" t="str">
        <f>VLOOKUP(Revisión_Avance_Periodo!$A978,BD_Seguimiento_OAP_2019!$A$2:$G$294,7,FALSE)</f>
        <v>PAI</v>
      </c>
      <c r="H978" s="89" t="str">
        <f>VLOOKUP(Revisión_Avance_Periodo!$A978,BD_Seguimiento_OAP_2019!$A$2:$J$294,10,FALSE)</f>
        <v>PAI_10 - Tecnologías de la Información y las Comunicaciones</v>
      </c>
      <c r="I978" s="89" t="s">
        <v>917</v>
      </c>
      <c r="J978" s="89" t="str">
        <f>VLOOKUP(Revisión_Avance_Periodo!$I978,BD_Seguimiento_OAP_2019!$L:$M,2,FALSE)</f>
        <v>Implementar el plan de tratamiento de riesgos de seguridad y privacidad de la información</v>
      </c>
      <c r="K978" s="106" t="s">
        <v>64</v>
      </c>
      <c r="L978" s="172">
        <v>4.4642857142857152E-4</v>
      </c>
      <c r="M978" s="173" t="s">
        <v>108</v>
      </c>
      <c r="N978" s="174">
        <f>INDEX(BD_Seguimiento_OAP_2019!$AH$3:$AS$294,MATCH(Revisión_Avance_Periodo!$I978,BD_Seguimiento_OAP_2019!$L$3:$L$294,0),MATCH(Revisión_Avance_Periodo!$M978,BD_Seguimiento_OAP_2019!$AH$2:$AS$2,0))</f>
        <v>0.1</v>
      </c>
      <c r="O978" s="174">
        <f>INDEX(BD_Seguimiento_OAP_2019!$AV$3:$BG$294,MATCH(Revisión_Avance_Periodo!$I978,BD_Seguimiento_OAP_2019!$L$3:$L$294,0),MATCH(Revisión_Avance_Periodo!$M978,BD_Seguimiento_OAP_2019!$AV$2:$BG$2,0))</f>
        <v>0.1</v>
      </c>
      <c r="P978" s="189">
        <f t="shared" si="185"/>
        <v>1</v>
      </c>
      <c r="Q978" s="173" t="str">
        <f>VLOOKUP(P978,Tabla_Indicador_Gestion4[#All],3,TRUE)</f>
        <v>Culminada</v>
      </c>
      <c r="R978" s="215">
        <f>SUBTOTAL(9,$N$974:$N978)</f>
        <v>0.4</v>
      </c>
      <c r="S978" s="231">
        <f>SUBTOTAL(9,$O$974:$O978)</f>
        <v>0.4</v>
      </c>
      <c r="T978" s="231">
        <f>IFERROR(+Revisión_Avance_Periodo!$S978/Revisión_Avance_Periodo!$R978,0)</f>
        <v>1</v>
      </c>
      <c r="U978" s="184"/>
      <c r="V978" s="185"/>
      <c r="W978" s="183"/>
      <c r="X978" s="183"/>
      <c r="Y978" s="183"/>
      <c r="Z978" s="186"/>
      <c r="AA978" s="187"/>
    </row>
    <row r="979" spans="1:27" x14ac:dyDescent="0.25">
      <c r="A979" s="94">
        <v>82</v>
      </c>
      <c r="B979" s="96" t="str">
        <f>CONCATENATE(Revisión_Avance_Periodo!$C979,";",Revisión_Avance_Periodo!$E979,";",Revisión_Avance_Periodo!$I979)</f>
        <v>OE2;PR_10;ACT_24</v>
      </c>
      <c r="C979" s="180" t="s">
        <v>47</v>
      </c>
      <c r="D979" s="181" t="str">
        <f>VLOOKUP(Revisión_Avance_Periodo!$C979,Componentes_BD!$F$1:$G$5,2,FALSE)</f>
        <v>Fortalecer las Tecnologías de la Información y las Telecomunicaciones.</v>
      </c>
      <c r="E979" s="119" t="s">
        <v>12</v>
      </c>
      <c r="F979" s="95">
        <v>14</v>
      </c>
      <c r="G979" s="95" t="str">
        <f>VLOOKUP(Revisión_Avance_Periodo!$A979,BD_Seguimiento_OAP_2019!$A$2:$G$294,7,FALSE)</f>
        <v>PAI</v>
      </c>
      <c r="H979" s="95" t="str">
        <f>VLOOKUP(Revisión_Avance_Periodo!$A979,BD_Seguimiento_OAP_2019!$A$2:$J$294,10,FALSE)</f>
        <v>PAI_10 - Tecnologías de la Información y las Comunicaciones</v>
      </c>
      <c r="I979" s="95" t="s">
        <v>917</v>
      </c>
      <c r="J979" s="95" t="str">
        <f>VLOOKUP(Revisión_Avance_Periodo!$I979,BD_Seguimiento_OAP_2019!$L:$M,2,FALSE)</f>
        <v>Implementar el plan de tratamiento de riesgos de seguridad y privacidad de la información</v>
      </c>
      <c r="K979" s="119" t="s">
        <v>64</v>
      </c>
      <c r="L979" s="172">
        <v>4.4642857142857152E-4</v>
      </c>
      <c r="M979" s="182" t="s">
        <v>109</v>
      </c>
      <c r="N979" s="174">
        <f>INDEX(BD_Seguimiento_OAP_2019!$AH$3:$AS$294,MATCH(Revisión_Avance_Periodo!$I979,BD_Seguimiento_OAP_2019!$L$3:$L$294,0),MATCH(Revisión_Avance_Periodo!$M979,BD_Seguimiento_OAP_2019!$AH$2:$AS$2,0))</f>
        <v>0.1</v>
      </c>
      <c r="O979" s="174">
        <f>INDEX(BD_Seguimiento_OAP_2019!$AV$3:$BG$294,MATCH(Revisión_Avance_Periodo!$I979,BD_Seguimiento_OAP_2019!$L$3:$L$294,0),MATCH(Revisión_Avance_Periodo!$M979,BD_Seguimiento_OAP_2019!$AV$2:$BG$2,0))</f>
        <v>0.1</v>
      </c>
      <c r="P979" s="188">
        <f t="shared" si="185"/>
        <v>1</v>
      </c>
      <c r="Q979" s="182" t="str">
        <f>VLOOKUP(P979,Tabla_Indicador_Gestion4[#All],3,TRUE)</f>
        <v>Culminada</v>
      </c>
      <c r="R979" s="215">
        <f>SUBTOTAL(9,$N$974:$N979)</f>
        <v>0.5</v>
      </c>
      <c r="S979" s="231">
        <f>SUBTOTAL(9,$O$974:$O979)</f>
        <v>0.5</v>
      </c>
      <c r="T979" s="231">
        <f>IFERROR(+Revisión_Avance_Periodo!$S979/Revisión_Avance_Periodo!$R979,0)</f>
        <v>1</v>
      </c>
      <c r="U979" s="184"/>
      <c r="V979" s="185"/>
      <c r="W979" s="183"/>
      <c r="X979" s="183"/>
      <c r="Y979" s="183"/>
      <c r="Z979" s="186"/>
      <c r="AA979" s="187"/>
    </row>
    <row r="980" spans="1:27" x14ac:dyDescent="0.25">
      <c r="A980" s="88">
        <v>82</v>
      </c>
      <c r="B980" s="91" t="str">
        <f>CONCATENATE(Revisión_Avance_Periodo!$C980,";",Revisión_Avance_Periodo!$E980,";",Revisión_Avance_Periodo!$I980)</f>
        <v>OE2;PR_10;ACT_24</v>
      </c>
      <c r="C980" s="170" t="s">
        <v>47</v>
      </c>
      <c r="D980" s="171" t="str">
        <f>VLOOKUP(Revisión_Avance_Periodo!$C980,Componentes_BD!$F$1:$G$5,2,FALSE)</f>
        <v>Fortalecer las Tecnologías de la Información y las Telecomunicaciones.</v>
      </c>
      <c r="E980" s="106" t="s">
        <v>12</v>
      </c>
      <c r="F980" s="89">
        <v>14</v>
      </c>
      <c r="G980" s="89" t="str">
        <f>VLOOKUP(Revisión_Avance_Periodo!$A980,BD_Seguimiento_OAP_2019!$A$2:$G$294,7,FALSE)</f>
        <v>PAI</v>
      </c>
      <c r="H980" s="89" t="str">
        <f>VLOOKUP(Revisión_Avance_Periodo!$A980,BD_Seguimiento_OAP_2019!$A$2:$J$294,10,FALSE)</f>
        <v>PAI_10 - Tecnologías de la Información y las Comunicaciones</v>
      </c>
      <c r="I980" s="89" t="s">
        <v>917</v>
      </c>
      <c r="J980" s="89" t="str">
        <f>VLOOKUP(Revisión_Avance_Periodo!$I980,BD_Seguimiento_OAP_2019!$L:$M,2,FALSE)</f>
        <v>Implementar el plan de tratamiento de riesgos de seguridad y privacidad de la información</v>
      </c>
      <c r="K980" s="106" t="s">
        <v>64</v>
      </c>
      <c r="L980" s="172">
        <v>4.4642857142857152E-4</v>
      </c>
      <c r="M980" s="173" t="s">
        <v>110</v>
      </c>
      <c r="N980" s="174">
        <f>INDEX(BD_Seguimiento_OAP_2019!$AH$3:$AS$294,MATCH(Revisión_Avance_Periodo!$I980,BD_Seguimiento_OAP_2019!$L$3:$L$294,0),MATCH(Revisión_Avance_Periodo!$M980,BD_Seguimiento_OAP_2019!$AH$2:$AS$2,0))</f>
        <v>0.05</v>
      </c>
      <c r="O980" s="174">
        <f>INDEX(BD_Seguimiento_OAP_2019!$AV$3:$BG$294,MATCH(Revisión_Avance_Periodo!$I980,BD_Seguimiento_OAP_2019!$L$3:$L$294,0),MATCH(Revisión_Avance_Periodo!$M980,BD_Seguimiento_OAP_2019!$AV$2:$BG$2,0))</f>
        <v>0</v>
      </c>
      <c r="P980" s="189">
        <f t="shared" si="185"/>
        <v>0</v>
      </c>
      <c r="Q980" s="173" t="str">
        <f>VLOOKUP(P980,Tabla_Indicador_Gestion4[#All],3,TRUE)</f>
        <v>Por Ejecutar</v>
      </c>
      <c r="R980" s="215">
        <f>SUBTOTAL(9,$N$974:$N980)</f>
        <v>0.55000000000000004</v>
      </c>
      <c r="S980" s="231">
        <f>SUBTOTAL(9,$O$974:$O980)</f>
        <v>0.5</v>
      </c>
      <c r="T980" s="231">
        <f>IFERROR(+Revisión_Avance_Periodo!$S980/Revisión_Avance_Periodo!$R980,0)</f>
        <v>0.90909090909090906</v>
      </c>
      <c r="U980" s="184"/>
      <c r="V980" s="185"/>
      <c r="W980" s="183"/>
      <c r="X980" s="183"/>
      <c r="Y980" s="183"/>
      <c r="Z980" s="186"/>
      <c r="AA980" s="187"/>
    </row>
    <row r="981" spans="1:27" x14ac:dyDescent="0.25">
      <c r="A981" s="94">
        <v>82</v>
      </c>
      <c r="B981" s="96" t="str">
        <f>CONCATENATE(Revisión_Avance_Periodo!$C981,";",Revisión_Avance_Periodo!$E981,";",Revisión_Avance_Periodo!$I981)</f>
        <v>OE2;PR_10;ACT_24</v>
      </c>
      <c r="C981" s="180" t="s">
        <v>47</v>
      </c>
      <c r="D981" s="181" t="str">
        <f>VLOOKUP(Revisión_Avance_Periodo!$C981,Componentes_BD!$F$1:$G$5,2,FALSE)</f>
        <v>Fortalecer las Tecnologías de la Información y las Telecomunicaciones.</v>
      </c>
      <c r="E981" s="119" t="s">
        <v>12</v>
      </c>
      <c r="F981" s="95">
        <v>14</v>
      </c>
      <c r="G981" s="95" t="str">
        <f>VLOOKUP(Revisión_Avance_Periodo!$A981,BD_Seguimiento_OAP_2019!$A$2:$G$294,7,FALSE)</f>
        <v>PAI</v>
      </c>
      <c r="H981" s="95" t="str">
        <f>VLOOKUP(Revisión_Avance_Periodo!$A981,BD_Seguimiento_OAP_2019!$A$2:$J$294,10,FALSE)</f>
        <v>PAI_10 - Tecnologías de la Información y las Comunicaciones</v>
      </c>
      <c r="I981" s="95" t="s">
        <v>917</v>
      </c>
      <c r="J981" s="95" t="str">
        <f>VLOOKUP(Revisión_Avance_Periodo!$I981,BD_Seguimiento_OAP_2019!$L:$M,2,FALSE)</f>
        <v>Implementar el plan de tratamiento de riesgos de seguridad y privacidad de la información</v>
      </c>
      <c r="K981" s="119" t="s">
        <v>64</v>
      </c>
      <c r="L981" s="172">
        <v>4.4642857142857152E-4</v>
      </c>
      <c r="M981" s="182" t="s">
        <v>111</v>
      </c>
      <c r="N981" s="174">
        <f>INDEX(BD_Seguimiento_OAP_2019!$AH$3:$AS$294,MATCH(Revisión_Avance_Periodo!$I981,BD_Seguimiento_OAP_2019!$L$3:$L$294,0),MATCH(Revisión_Avance_Periodo!$M981,BD_Seguimiento_OAP_2019!$AH$2:$AS$2,0))</f>
        <v>0.1</v>
      </c>
      <c r="O981" s="174">
        <f>INDEX(BD_Seguimiento_OAP_2019!$AV$3:$BG$294,MATCH(Revisión_Avance_Periodo!$I981,BD_Seguimiento_OAP_2019!$L$3:$L$294,0),MATCH(Revisión_Avance_Periodo!$M981,BD_Seguimiento_OAP_2019!$AV$2:$BG$2,0))</f>
        <v>0</v>
      </c>
      <c r="P981" s="188">
        <f t="shared" si="185"/>
        <v>0</v>
      </c>
      <c r="Q981" s="182" t="str">
        <f>VLOOKUP(P981,Tabla_Indicador_Gestion4[#All],3,TRUE)</f>
        <v>Por Ejecutar</v>
      </c>
      <c r="R981" s="215">
        <f>SUBTOTAL(9,$N$974:$N981)</f>
        <v>0.65</v>
      </c>
      <c r="S981" s="231">
        <f>SUBTOTAL(9,$O$974:$O981)</f>
        <v>0.5</v>
      </c>
      <c r="T981" s="231">
        <f>IFERROR(+Revisión_Avance_Periodo!$S981/Revisión_Avance_Periodo!$R981,0)</f>
        <v>0.76923076923076916</v>
      </c>
      <c r="U981" s="184"/>
      <c r="V981" s="185"/>
      <c r="W981" s="183"/>
      <c r="X981" s="183"/>
      <c r="Y981" s="183"/>
      <c r="Z981" s="186"/>
      <c r="AA981" s="187"/>
    </row>
    <row r="982" spans="1:27" x14ac:dyDescent="0.25">
      <c r="A982" s="88">
        <v>82</v>
      </c>
      <c r="B982" s="91" t="str">
        <f>CONCATENATE(Revisión_Avance_Periodo!$C982,";",Revisión_Avance_Periodo!$E982,";",Revisión_Avance_Periodo!$I982)</f>
        <v>OE2;PR_10;ACT_24</v>
      </c>
      <c r="C982" s="170" t="s">
        <v>47</v>
      </c>
      <c r="D982" s="171" t="str">
        <f>VLOOKUP(Revisión_Avance_Periodo!$C982,Componentes_BD!$F$1:$G$5,2,FALSE)</f>
        <v>Fortalecer las Tecnologías de la Información y las Telecomunicaciones.</v>
      </c>
      <c r="E982" s="106" t="s">
        <v>12</v>
      </c>
      <c r="F982" s="89">
        <v>14</v>
      </c>
      <c r="G982" s="89" t="str">
        <f>VLOOKUP(Revisión_Avance_Periodo!$A982,BD_Seguimiento_OAP_2019!$A$2:$G$294,7,FALSE)</f>
        <v>PAI</v>
      </c>
      <c r="H982" s="89" t="str">
        <f>VLOOKUP(Revisión_Avance_Periodo!$A982,BD_Seguimiento_OAP_2019!$A$2:$J$294,10,FALSE)</f>
        <v>PAI_10 - Tecnologías de la Información y las Comunicaciones</v>
      </c>
      <c r="I982" s="89" t="s">
        <v>917</v>
      </c>
      <c r="J982" s="89" t="str">
        <f>VLOOKUP(Revisión_Avance_Periodo!$I982,BD_Seguimiento_OAP_2019!$L:$M,2,FALSE)</f>
        <v>Implementar el plan de tratamiento de riesgos de seguridad y privacidad de la información</v>
      </c>
      <c r="K982" s="106" t="s">
        <v>64</v>
      </c>
      <c r="L982" s="172">
        <v>4.4642857142857152E-4</v>
      </c>
      <c r="M982" s="173" t="s">
        <v>112</v>
      </c>
      <c r="N982" s="174">
        <f>INDEX(BD_Seguimiento_OAP_2019!$AH$3:$AS$294,MATCH(Revisión_Avance_Periodo!$I982,BD_Seguimiento_OAP_2019!$L$3:$L$294,0),MATCH(Revisión_Avance_Periodo!$M982,BD_Seguimiento_OAP_2019!$AH$2:$AS$2,0))</f>
        <v>0.1</v>
      </c>
      <c r="O982" s="174">
        <f>INDEX(BD_Seguimiento_OAP_2019!$AV$3:$BG$294,MATCH(Revisión_Avance_Periodo!$I982,BD_Seguimiento_OAP_2019!$L$3:$L$294,0),MATCH(Revisión_Avance_Periodo!$M982,BD_Seguimiento_OAP_2019!$AV$2:$BG$2,0))</f>
        <v>0</v>
      </c>
      <c r="P982" s="189">
        <f t="shared" si="185"/>
        <v>0</v>
      </c>
      <c r="Q982" s="173" t="str">
        <f>VLOOKUP(P982,Tabla_Indicador_Gestion4[#All],3,TRUE)</f>
        <v>Por Ejecutar</v>
      </c>
      <c r="R982" s="215">
        <f>SUBTOTAL(9,$N$974:$N982)</f>
        <v>0.75</v>
      </c>
      <c r="S982" s="231">
        <f>SUBTOTAL(9,$O$974:$O982)</f>
        <v>0.5</v>
      </c>
      <c r="T982" s="231">
        <f>IFERROR(+Revisión_Avance_Periodo!$S982/Revisión_Avance_Periodo!$R982,0)</f>
        <v>0.66666666666666663</v>
      </c>
      <c r="U982" s="184"/>
      <c r="V982" s="185"/>
      <c r="W982" s="183"/>
      <c r="X982" s="183"/>
      <c r="Y982" s="183"/>
      <c r="Z982" s="186"/>
      <c r="AA982" s="187"/>
    </row>
    <row r="983" spans="1:27" x14ac:dyDescent="0.25">
      <c r="A983" s="94">
        <v>82</v>
      </c>
      <c r="B983" s="96" t="str">
        <f>CONCATENATE(Revisión_Avance_Periodo!$C983,";",Revisión_Avance_Periodo!$E983,";",Revisión_Avance_Periodo!$I983)</f>
        <v>OE2;PR_10;ACT_24</v>
      </c>
      <c r="C983" s="180" t="s">
        <v>47</v>
      </c>
      <c r="D983" s="181" t="str">
        <f>VLOOKUP(Revisión_Avance_Periodo!$C983,Componentes_BD!$F$1:$G$5,2,FALSE)</f>
        <v>Fortalecer las Tecnologías de la Información y las Telecomunicaciones.</v>
      </c>
      <c r="E983" s="119" t="s">
        <v>12</v>
      </c>
      <c r="F983" s="95">
        <v>14</v>
      </c>
      <c r="G983" s="95" t="str">
        <f>VLOOKUP(Revisión_Avance_Periodo!$A983,BD_Seguimiento_OAP_2019!$A$2:$G$294,7,FALSE)</f>
        <v>PAI</v>
      </c>
      <c r="H983" s="95" t="str">
        <f>VLOOKUP(Revisión_Avance_Periodo!$A983,BD_Seguimiento_OAP_2019!$A$2:$J$294,10,FALSE)</f>
        <v>PAI_10 - Tecnologías de la Información y las Comunicaciones</v>
      </c>
      <c r="I983" s="95" t="s">
        <v>917</v>
      </c>
      <c r="J983" s="95" t="str">
        <f>VLOOKUP(Revisión_Avance_Periodo!$I983,BD_Seguimiento_OAP_2019!$L:$M,2,FALSE)</f>
        <v>Implementar el plan de tratamiento de riesgos de seguridad y privacidad de la información</v>
      </c>
      <c r="K983" s="119" t="s">
        <v>64</v>
      </c>
      <c r="L983" s="172">
        <v>4.4642857142857152E-4</v>
      </c>
      <c r="M983" s="182" t="s">
        <v>113</v>
      </c>
      <c r="N983" s="174">
        <f>INDEX(BD_Seguimiento_OAP_2019!$AH$3:$AS$294,MATCH(Revisión_Avance_Periodo!$I983,BD_Seguimiento_OAP_2019!$L$3:$L$294,0),MATCH(Revisión_Avance_Periodo!$M983,BD_Seguimiento_OAP_2019!$AH$2:$AS$2,0))</f>
        <v>0.05</v>
      </c>
      <c r="O983" s="174">
        <f>INDEX(BD_Seguimiento_OAP_2019!$AV$3:$BG$294,MATCH(Revisión_Avance_Periodo!$I983,BD_Seguimiento_OAP_2019!$L$3:$L$294,0),MATCH(Revisión_Avance_Periodo!$M983,BD_Seguimiento_OAP_2019!$AV$2:$BG$2,0))</f>
        <v>0</v>
      </c>
      <c r="P983" s="188">
        <f t="shared" si="185"/>
        <v>0</v>
      </c>
      <c r="Q983" s="182" t="str">
        <f>VLOOKUP(P983,Tabla_Indicador_Gestion4[#All],3,TRUE)</f>
        <v>Por Ejecutar</v>
      </c>
      <c r="R983" s="215">
        <f>SUBTOTAL(9,$N$974:$N983)</f>
        <v>0.8</v>
      </c>
      <c r="S983" s="231">
        <f>SUBTOTAL(9,$O$974:$O983)</f>
        <v>0.5</v>
      </c>
      <c r="T983" s="231">
        <f>IFERROR(+Revisión_Avance_Periodo!$S983/Revisión_Avance_Periodo!$R983,0)</f>
        <v>0.625</v>
      </c>
      <c r="U983" s="184"/>
      <c r="V983" s="185"/>
      <c r="W983" s="183"/>
      <c r="X983" s="183"/>
      <c r="Y983" s="183"/>
      <c r="Z983" s="186"/>
      <c r="AA983" s="187"/>
    </row>
    <row r="984" spans="1:27" x14ac:dyDescent="0.25">
      <c r="A984" s="88">
        <v>82</v>
      </c>
      <c r="B984" s="91" t="str">
        <f>CONCATENATE(Revisión_Avance_Periodo!$C984,";",Revisión_Avance_Periodo!$E984,";",Revisión_Avance_Periodo!$I984)</f>
        <v>OE2;PR_10;ACT_24</v>
      </c>
      <c r="C984" s="170" t="s">
        <v>47</v>
      </c>
      <c r="D984" s="171" t="str">
        <f>VLOOKUP(Revisión_Avance_Periodo!$C984,Componentes_BD!$F$1:$G$5,2,FALSE)</f>
        <v>Fortalecer las Tecnologías de la Información y las Telecomunicaciones.</v>
      </c>
      <c r="E984" s="106" t="s">
        <v>12</v>
      </c>
      <c r="F984" s="89">
        <v>14</v>
      </c>
      <c r="G984" s="89" t="str">
        <f>VLOOKUP(Revisión_Avance_Periodo!$A984,BD_Seguimiento_OAP_2019!$A$2:$G$294,7,FALSE)</f>
        <v>PAI</v>
      </c>
      <c r="H984" s="89" t="str">
        <f>VLOOKUP(Revisión_Avance_Periodo!$A984,BD_Seguimiento_OAP_2019!$A$2:$J$294,10,FALSE)</f>
        <v>PAI_10 - Tecnologías de la Información y las Comunicaciones</v>
      </c>
      <c r="I984" s="89" t="s">
        <v>917</v>
      </c>
      <c r="J984" s="89" t="str">
        <f>VLOOKUP(Revisión_Avance_Periodo!$I984,BD_Seguimiento_OAP_2019!$L:$M,2,FALSE)</f>
        <v>Implementar el plan de tratamiento de riesgos de seguridad y privacidad de la información</v>
      </c>
      <c r="K984" s="106" t="s">
        <v>64</v>
      </c>
      <c r="L984" s="172">
        <v>4.4642857142857152E-4</v>
      </c>
      <c r="M984" s="173" t="s">
        <v>114</v>
      </c>
      <c r="N984" s="174">
        <f>INDEX(BD_Seguimiento_OAP_2019!$AH$3:$AS$294,MATCH(Revisión_Avance_Periodo!$I984,BD_Seguimiento_OAP_2019!$L$3:$L$294,0),MATCH(Revisión_Avance_Periodo!$M984,BD_Seguimiento_OAP_2019!$AH$2:$AS$2,0))</f>
        <v>0.1</v>
      </c>
      <c r="O984" s="174">
        <f>INDEX(BD_Seguimiento_OAP_2019!$AV$3:$BG$294,MATCH(Revisión_Avance_Periodo!$I984,BD_Seguimiento_OAP_2019!$L$3:$L$294,0),MATCH(Revisión_Avance_Periodo!$M984,BD_Seguimiento_OAP_2019!$AV$2:$BG$2,0))</f>
        <v>0</v>
      </c>
      <c r="P984" s="189">
        <f t="shared" si="185"/>
        <v>0</v>
      </c>
      <c r="Q984" s="173" t="str">
        <f>VLOOKUP(P984,Tabla_Indicador_Gestion4[#All],3,TRUE)</f>
        <v>Por Ejecutar</v>
      </c>
      <c r="R984" s="215">
        <f>SUBTOTAL(9,$N$974:$N984)</f>
        <v>0.9</v>
      </c>
      <c r="S984" s="231">
        <f>SUBTOTAL(9,$O$974:$O984)</f>
        <v>0.5</v>
      </c>
      <c r="T984" s="231">
        <f>IFERROR(+Revisión_Avance_Periodo!$S984/Revisión_Avance_Periodo!$R984,0)</f>
        <v>0.55555555555555558</v>
      </c>
      <c r="U984" s="184"/>
      <c r="V984" s="185"/>
      <c r="W984" s="183"/>
      <c r="X984" s="183"/>
      <c r="Y984" s="183"/>
      <c r="Z984" s="186"/>
      <c r="AA984" s="187"/>
    </row>
    <row r="985" spans="1:27" ht="15.75" thickBot="1" x14ac:dyDescent="0.3">
      <c r="A985" s="94">
        <v>82</v>
      </c>
      <c r="B985" s="96" t="str">
        <f>CONCATENATE(Revisión_Avance_Periodo!$C985,";",Revisión_Avance_Periodo!$E985,";",Revisión_Avance_Periodo!$I985)</f>
        <v>OE2;PR_10;ACT_24</v>
      </c>
      <c r="C985" s="180" t="s">
        <v>47</v>
      </c>
      <c r="D985" s="181" t="str">
        <f>VLOOKUP(Revisión_Avance_Periodo!$C985,Componentes_BD!$F$1:$G$5,2,FALSE)</f>
        <v>Fortalecer las Tecnologías de la Información y las Telecomunicaciones.</v>
      </c>
      <c r="E985" s="119" t="s">
        <v>12</v>
      </c>
      <c r="F985" s="95">
        <v>14</v>
      </c>
      <c r="G985" s="95" t="str">
        <f>VLOOKUP(Revisión_Avance_Periodo!$A985,BD_Seguimiento_OAP_2019!$A$2:$G$294,7,FALSE)</f>
        <v>PAI</v>
      </c>
      <c r="H985" s="95" t="str">
        <f>VLOOKUP(Revisión_Avance_Periodo!$A985,BD_Seguimiento_OAP_2019!$A$2:$J$294,10,FALSE)</f>
        <v>PAI_10 - Tecnologías de la Información y las Comunicaciones</v>
      </c>
      <c r="I985" s="95" t="s">
        <v>917</v>
      </c>
      <c r="J985" s="95" t="str">
        <f>VLOOKUP(Revisión_Avance_Periodo!$I985,BD_Seguimiento_OAP_2019!$L:$M,2,FALSE)</f>
        <v>Implementar el plan de tratamiento de riesgos de seguridad y privacidad de la información</v>
      </c>
      <c r="K985" s="119" t="s">
        <v>64</v>
      </c>
      <c r="L985" s="172">
        <v>4.4642857142857152E-4</v>
      </c>
      <c r="M985" s="182" t="s">
        <v>115</v>
      </c>
      <c r="N985" s="174">
        <f>INDEX(BD_Seguimiento_OAP_2019!$AH$3:$AS$294,MATCH(Revisión_Avance_Periodo!$I985,BD_Seguimiento_OAP_2019!$L$3:$L$294,0),MATCH(Revisión_Avance_Periodo!$M985,BD_Seguimiento_OAP_2019!$AH$2:$AS$2,0))</f>
        <v>0.1</v>
      </c>
      <c r="O985" s="174">
        <f>INDEX(BD_Seguimiento_OAP_2019!$AV$3:$BG$294,MATCH(Revisión_Avance_Periodo!$I985,BD_Seguimiento_OAP_2019!$L$3:$L$294,0),MATCH(Revisión_Avance_Periodo!$M985,BD_Seguimiento_OAP_2019!$AV$2:$BG$2,0))</f>
        <v>0</v>
      </c>
      <c r="P985" s="188">
        <f t="shared" si="185"/>
        <v>0</v>
      </c>
      <c r="Q985" s="182" t="str">
        <f>VLOOKUP(P985,Tabla_Indicador_Gestion4[#All],3,TRUE)</f>
        <v>Por Ejecutar</v>
      </c>
      <c r="R985" s="215">
        <f>SUBTOTAL(9,$N$974:$N985)</f>
        <v>1</v>
      </c>
      <c r="S985" s="231">
        <f>SUBTOTAL(9,$O$974:$O985)</f>
        <v>0.5</v>
      </c>
      <c r="T985" s="231">
        <f>IFERROR(+Revisión_Avance_Periodo!$S985/Revisión_Avance_Periodo!$R985,0)</f>
        <v>0.5</v>
      </c>
      <c r="U985" s="184"/>
      <c r="V985" s="185"/>
      <c r="W985" s="183"/>
      <c r="X985" s="183"/>
      <c r="Y985" s="183"/>
      <c r="Z985" s="186"/>
      <c r="AA985" s="187"/>
    </row>
    <row r="986" spans="1:27" x14ac:dyDescent="0.25">
      <c r="A986" s="88">
        <v>83</v>
      </c>
      <c r="B986" s="91" t="str">
        <f>CONCATENATE(Revisión_Avance_Periodo!$C986,";",Revisión_Avance_Periodo!$E986,";",Revisión_Avance_Periodo!$I986)</f>
        <v>OE2;PR_10;ACT_25</v>
      </c>
      <c r="C986" s="170" t="s">
        <v>47</v>
      </c>
      <c r="D986" s="171" t="str">
        <f>VLOOKUP(Revisión_Avance_Periodo!$C986,Componentes_BD!$F$1:$G$5,2,FALSE)</f>
        <v>Fortalecer las Tecnologías de la Información y las Telecomunicaciones.</v>
      </c>
      <c r="E986" s="106" t="s">
        <v>12</v>
      </c>
      <c r="F986" s="89">
        <v>14</v>
      </c>
      <c r="G986" s="89" t="str">
        <f>VLOOKUP(Revisión_Avance_Periodo!$A986,BD_Seguimiento_OAP_2019!$A$2:$G$294,7,FALSE)</f>
        <v>PAI</v>
      </c>
      <c r="H986" s="89" t="str">
        <f>VLOOKUP(Revisión_Avance_Periodo!$A986,BD_Seguimiento_OAP_2019!$A$2:$J$294,10,FALSE)</f>
        <v>PAI_10 - Tecnologías de la Información y las Comunicaciones</v>
      </c>
      <c r="I986" s="89" t="s">
        <v>928</v>
      </c>
      <c r="J986" s="89" t="str">
        <f>VLOOKUP(Revisión_Avance_Periodo!$I986,BD_Seguimiento_OAP_2019!$L:$M,2,FALSE)</f>
        <v>Actualizar la Política de Seguridad de la Información de la Entidad.</v>
      </c>
      <c r="K986" s="106" t="s">
        <v>64</v>
      </c>
      <c r="L986" s="172">
        <v>4.4642857142857152E-4</v>
      </c>
      <c r="M986" s="173" t="s">
        <v>104</v>
      </c>
      <c r="N986" s="190">
        <f>INDEX(BD_Seguimiento_OAP_2019!$AH$3:$AS$294,MATCH(Revisión_Avance_Periodo!$I986,BD_Seguimiento_OAP_2019!$L$3:$L$294,0),MATCH(Revisión_Avance_Periodo!$M986,BD_Seguimiento_OAP_2019!$AH$2:$AS$2,0))</f>
        <v>0</v>
      </c>
      <c r="O986" s="190">
        <f>INDEX(BD_Seguimiento_OAP_2019!$AV$3:$BG$294,MATCH(Revisión_Avance_Periodo!$I986,BD_Seguimiento_OAP_2019!$L$3:$L$294,0),MATCH(Revisión_Avance_Periodo!$M986,BD_Seguimiento_OAP_2019!$AV$2:$BG$2,0))</f>
        <v>0</v>
      </c>
      <c r="P986" s="175">
        <f t="shared" ref="P986:P990" si="188">IFERROR((O986/N986),0)</f>
        <v>0</v>
      </c>
      <c r="Q986" s="173" t="str">
        <f>VLOOKUP(P986,Tabla_Indicador_Gestion4[#All],3,TRUE)</f>
        <v>Por Ejecutar</v>
      </c>
      <c r="R986" s="232">
        <f>SUBTOTAL(9,$N$986:$N986)</f>
        <v>0</v>
      </c>
      <c r="S986" s="233">
        <f>SUBTOTAL(9,$O$986:$O986)</f>
        <v>0</v>
      </c>
      <c r="T986" s="234">
        <f>IFERROR(+Revisión_Avance_Periodo!$S986/Revisión_Avance_Periodo!$R986,0)</f>
        <v>0</v>
      </c>
      <c r="U986" s="191">
        <f>SUBTOTAL(9,N986:N997)</f>
        <v>1</v>
      </c>
      <c r="V986" s="192">
        <f>SUBTOTAL(9,O986:O997)</f>
        <v>1</v>
      </c>
      <c r="W986" s="176">
        <f t="shared" ref="W986" si="189">+V986/U986</f>
        <v>1</v>
      </c>
      <c r="X986" s="176"/>
      <c r="Y986" s="176">
        <f>100%-Revisión_Avance_Periodo!$W986</f>
        <v>0</v>
      </c>
      <c r="Z986" s="178" t="str">
        <f>VLOOKUP(W986,Tabla_Indicador_Gestion4[],3,TRUE)</f>
        <v>Culminada</v>
      </c>
      <c r="AA986" s="179">
        <f>Revisión_Avance_Periodo!$W986*Revisión_Avance_Periodo!$L986</f>
        <v>4.4642857142857152E-4</v>
      </c>
    </row>
    <row r="987" spans="1:27" x14ac:dyDescent="0.25">
      <c r="A987" s="94">
        <v>83</v>
      </c>
      <c r="B987" s="96" t="str">
        <f>CONCATENATE(Revisión_Avance_Periodo!$C987,";",Revisión_Avance_Periodo!$E987,";",Revisión_Avance_Periodo!$I987)</f>
        <v>OE2;PR_10;ACT_25</v>
      </c>
      <c r="C987" s="180" t="s">
        <v>47</v>
      </c>
      <c r="D987" s="181" t="str">
        <f>VLOOKUP(Revisión_Avance_Periodo!$C987,Componentes_BD!$F$1:$G$5,2,FALSE)</f>
        <v>Fortalecer las Tecnologías de la Información y las Telecomunicaciones.</v>
      </c>
      <c r="E987" s="119" t="s">
        <v>12</v>
      </c>
      <c r="F987" s="95">
        <v>14</v>
      </c>
      <c r="G987" s="95" t="str">
        <f>VLOOKUP(Revisión_Avance_Periodo!$A987,BD_Seguimiento_OAP_2019!$A$2:$G$294,7,FALSE)</f>
        <v>PAI</v>
      </c>
      <c r="H987" s="95" t="str">
        <f>VLOOKUP(Revisión_Avance_Periodo!$A987,BD_Seguimiento_OAP_2019!$A$2:$J$294,10,FALSE)</f>
        <v>PAI_10 - Tecnologías de la Información y las Comunicaciones</v>
      </c>
      <c r="I987" s="95" t="s">
        <v>928</v>
      </c>
      <c r="J987" s="95" t="str">
        <f>VLOOKUP(Revisión_Avance_Periodo!$I987,BD_Seguimiento_OAP_2019!$L:$M,2,FALSE)</f>
        <v>Actualizar la Política de Seguridad de la Información de la Entidad.</v>
      </c>
      <c r="K987" s="119" t="s">
        <v>64</v>
      </c>
      <c r="L987" s="172">
        <v>4.4642857142857152E-4</v>
      </c>
      <c r="M987" s="182" t="s">
        <v>105</v>
      </c>
      <c r="N987" s="190">
        <f>INDEX(BD_Seguimiento_OAP_2019!$AH$3:$AS$294,MATCH(Revisión_Avance_Periodo!$I987,BD_Seguimiento_OAP_2019!$L$3:$L$294,0),MATCH(Revisión_Avance_Periodo!$M987,BD_Seguimiento_OAP_2019!$AH$2:$AS$2,0))</f>
        <v>0</v>
      </c>
      <c r="O987" s="190">
        <f>INDEX(BD_Seguimiento_OAP_2019!$AV$3:$BG$294,MATCH(Revisión_Avance_Periodo!$I987,BD_Seguimiento_OAP_2019!$L$3:$L$294,0),MATCH(Revisión_Avance_Periodo!$M987,BD_Seguimiento_OAP_2019!$AV$2:$BG$2,0))</f>
        <v>0</v>
      </c>
      <c r="P987" s="175">
        <f t="shared" si="188"/>
        <v>0</v>
      </c>
      <c r="Q987" s="182" t="str">
        <f>VLOOKUP(P987,Tabla_Indicador_Gestion4[#All],3,TRUE)</f>
        <v>Por Ejecutar</v>
      </c>
      <c r="R987" s="229">
        <f>SUBTOTAL(9,$N$986:$N987)</f>
        <v>0</v>
      </c>
      <c r="S987" s="230">
        <f>SUBTOTAL(9,$O$986:$O987)</f>
        <v>0</v>
      </c>
      <c r="T987" s="231">
        <f>IFERROR(+Revisión_Avance_Periodo!$S987/Revisión_Avance_Periodo!$R987,0)</f>
        <v>0</v>
      </c>
      <c r="U987" s="184"/>
      <c r="V987" s="185"/>
      <c r="W987" s="183"/>
      <c r="X987" s="183"/>
      <c r="Y987" s="183"/>
      <c r="Z987" s="186"/>
      <c r="AA987" s="187"/>
    </row>
    <row r="988" spans="1:27" x14ac:dyDescent="0.25">
      <c r="A988" s="88">
        <v>83</v>
      </c>
      <c r="B988" s="91" t="str">
        <f>CONCATENATE(Revisión_Avance_Periodo!$C988,";",Revisión_Avance_Periodo!$E988,";",Revisión_Avance_Periodo!$I988)</f>
        <v>OE2;PR_10;ACT_25</v>
      </c>
      <c r="C988" s="170" t="s">
        <v>47</v>
      </c>
      <c r="D988" s="171" t="str">
        <f>VLOOKUP(Revisión_Avance_Periodo!$C988,Componentes_BD!$F$1:$G$5,2,FALSE)</f>
        <v>Fortalecer las Tecnologías de la Información y las Telecomunicaciones.</v>
      </c>
      <c r="E988" s="106" t="s">
        <v>12</v>
      </c>
      <c r="F988" s="89">
        <v>14</v>
      </c>
      <c r="G988" s="89" t="str">
        <f>VLOOKUP(Revisión_Avance_Periodo!$A988,BD_Seguimiento_OAP_2019!$A$2:$G$294,7,FALSE)</f>
        <v>PAI</v>
      </c>
      <c r="H988" s="89" t="str">
        <f>VLOOKUP(Revisión_Avance_Periodo!$A988,BD_Seguimiento_OAP_2019!$A$2:$J$294,10,FALSE)</f>
        <v>PAI_10 - Tecnologías de la Información y las Comunicaciones</v>
      </c>
      <c r="I988" s="89" t="s">
        <v>928</v>
      </c>
      <c r="J988" s="89" t="str">
        <f>VLOOKUP(Revisión_Avance_Periodo!$I988,BD_Seguimiento_OAP_2019!$L:$M,2,FALSE)</f>
        <v>Actualizar la Política de Seguridad de la Información de la Entidad.</v>
      </c>
      <c r="K988" s="106" t="s">
        <v>64</v>
      </c>
      <c r="L988" s="172">
        <v>4.4642857142857152E-4</v>
      </c>
      <c r="M988" s="173" t="s">
        <v>106</v>
      </c>
      <c r="N988" s="190">
        <f>INDEX(BD_Seguimiento_OAP_2019!$AH$3:$AS$294,MATCH(Revisión_Avance_Periodo!$I988,BD_Seguimiento_OAP_2019!$L$3:$L$294,0),MATCH(Revisión_Avance_Periodo!$M988,BD_Seguimiento_OAP_2019!$AH$2:$AS$2,0))</f>
        <v>0</v>
      </c>
      <c r="O988" s="190">
        <f>INDEX(BD_Seguimiento_OAP_2019!$AV$3:$BG$294,MATCH(Revisión_Avance_Periodo!$I988,BD_Seguimiento_OAP_2019!$L$3:$L$294,0),MATCH(Revisión_Avance_Periodo!$M988,BD_Seguimiento_OAP_2019!$AV$2:$BG$2,0))</f>
        <v>0</v>
      </c>
      <c r="P988" s="175">
        <f t="shared" si="188"/>
        <v>0</v>
      </c>
      <c r="Q988" s="173" t="str">
        <f>VLOOKUP(P988,Tabla_Indicador_Gestion4[#All],3,TRUE)</f>
        <v>Por Ejecutar</v>
      </c>
      <c r="R988" s="229">
        <f>SUBTOTAL(9,$N$986:$N988)</f>
        <v>0</v>
      </c>
      <c r="S988" s="230">
        <f>SUBTOTAL(9,$O$986:$O988)</f>
        <v>0</v>
      </c>
      <c r="T988" s="231">
        <f>IFERROR(+Revisión_Avance_Periodo!$S988/Revisión_Avance_Periodo!$R988,0)</f>
        <v>0</v>
      </c>
      <c r="U988" s="184"/>
      <c r="V988" s="185"/>
      <c r="W988" s="183"/>
      <c r="X988" s="183"/>
      <c r="Y988" s="183"/>
      <c r="Z988" s="186"/>
      <c r="AA988" s="187"/>
    </row>
    <row r="989" spans="1:27" x14ac:dyDescent="0.25">
      <c r="A989" s="94">
        <v>83</v>
      </c>
      <c r="B989" s="96" t="str">
        <f>CONCATENATE(Revisión_Avance_Periodo!$C989,";",Revisión_Avance_Periodo!$E989,";",Revisión_Avance_Periodo!$I989)</f>
        <v>OE2;PR_10;ACT_25</v>
      </c>
      <c r="C989" s="180" t="s">
        <v>47</v>
      </c>
      <c r="D989" s="181" t="str">
        <f>VLOOKUP(Revisión_Avance_Periodo!$C989,Componentes_BD!$F$1:$G$5,2,FALSE)</f>
        <v>Fortalecer las Tecnologías de la Información y las Telecomunicaciones.</v>
      </c>
      <c r="E989" s="119" t="s">
        <v>12</v>
      </c>
      <c r="F989" s="95">
        <v>14</v>
      </c>
      <c r="G989" s="95" t="str">
        <f>VLOOKUP(Revisión_Avance_Periodo!$A989,BD_Seguimiento_OAP_2019!$A$2:$G$294,7,FALSE)</f>
        <v>PAI</v>
      </c>
      <c r="H989" s="95" t="str">
        <f>VLOOKUP(Revisión_Avance_Periodo!$A989,BD_Seguimiento_OAP_2019!$A$2:$J$294,10,FALSE)</f>
        <v>PAI_10 - Tecnologías de la Información y las Comunicaciones</v>
      </c>
      <c r="I989" s="95" t="s">
        <v>928</v>
      </c>
      <c r="J989" s="95" t="str">
        <f>VLOOKUP(Revisión_Avance_Periodo!$I989,BD_Seguimiento_OAP_2019!$L:$M,2,FALSE)</f>
        <v>Actualizar la Política de Seguridad de la Información de la Entidad.</v>
      </c>
      <c r="K989" s="119" t="s">
        <v>64</v>
      </c>
      <c r="L989" s="172">
        <v>4.4642857142857152E-4</v>
      </c>
      <c r="M989" s="182" t="s">
        <v>107</v>
      </c>
      <c r="N989" s="190">
        <f>INDEX(BD_Seguimiento_OAP_2019!$AH$3:$AS$294,MATCH(Revisión_Avance_Periodo!$I989,BD_Seguimiento_OAP_2019!$L$3:$L$294,0),MATCH(Revisión_Avance_Periodo!$M989,BD_Seguimiento_OAP_2019!$AH$2:$AS$2,0))</f>
        <v>0</v>
      </c>
      <c r="O989" s="190">
        <f>INDEX(BD_Seguimiento_OAP_2019!$AV$3:$BG$294,MATCH(Revisión_Avance_Periodo!$I989,BD_Seguimiento_OAP_2019!$L$3:$L$294,0),MATCH(Revisión_Avance_Periodo!$M989,BD_Seguimiento_OAP_2019!$AV$2:$BG$2,0))</f>
        <v>0</v>
      </c>
      <c r="P989" s="175">
        <f t="shared" si="188"/>
        <v>0</v>
      </c>
      <c r="Q989" s="182" t="str">
        <f>VLOOKUP(P989,Tabla_Indicador_Gestion4[#All],3,TRUE)</f>
        <v>Por Ejecutar</v>
      </c>
      <c r="R989" s="229">
        <f>SUBTOTAL(9,$N$986:$N989)</f>
        <v>0</v>
      </c>
      <c r="S989" s="230">
        <f>SUBTOTAL(9,$O$986:$O989)</f>
        <v>0</v>
      </c>
      <c r="T989" s="231">
        <f>IFERROR(+Revisión_Avance_Periodo!$S989/Revisión_Avance_Periodo!$R989,0)</f>
        <v>0</v>
      </c>
      <c r="U989" s="184"/>
      <c r="V989" s="185"/>
      <c r="W989" s="183"/>
      <c r="X989" s="183"/>
      <c r="Y989" s="183"/>
      <c r="Z989" s="186"/>
      <c r="AA989" s="187"/>
    </row>
    <row r="990" spans="1:27" x14ac:dyDescent="0.25">
      <c r="A990" s="88">
        <v>83</v>
      </c>
      <c r="B990" s="91" t="str">
        <f>CONCATENATE(Revisión_Avance_Periodo!$C990,";",Revisión_Avance_Periodo!$E990,";",Revisión_Avance_Periodo!$I990)</f>
        <v>OE2;PR_10;ACT_25</v>
      </c>
      <c r="C990" s="170" t="s">
        <v>47</v>
      </c>
      <c r="D990" s="171" t="str">
        <f>VLOOKUP(Revisión_Avance_Periodo!$C990,Componentes_BD!$F$1:$G$5,2,FALSE)</f>
        <v>Fortalecer las Tecnologías de la Información y las Telecomunicaciones.</v>
      </c>
      <c r="E990" s="106" t="s">
        <v>12</v>
      </c>
      <c r="F990" s="89">
        <v>14</v>
      </c>
      <c r="G990" s="89" t="str">
        <f>VLOOKUP(Revisión_Avance_Periodo!$A990,BD_Seguimiento_OAP_2019!$A$2:$G$294,7,FALSE)</f>
        <v>PAI</v>
      </c>
      <c r="H990" s="89" t="str">
        <f>VLOOKUP(Revisión_Avance_Periodo!$A990,BD_Seguimiento_OAP_2019!$A$2:$J$294,10,FALSE)</f>
        <v>PAI_10 - Tecnologías de la Información y las Comunicaciones</v>
      </c>
      <c r="I990" s="89" t="s">
        <v>928</v>
      </c>
      <c r="J990" s="89" t="str">
        <f>VLOOKUP(Revisión_Avance_Periodo!$I990,BD_Seguimiento_OAP_2019!$L:$M,2,FALSE)</f>
        <v>Actualizar la Política de Seguridad de la Información de la Entidad.</v>
      </c>
      <c r="K990" s="106" t="s">
        <v>64</v>
      </c>
      <c r="L990" s="172">
        <v>4.4642857142857152E-4</v>
      </c>
      <c r="M990" s="173" t="s">
        <v>108</v>
      </c>
      <c r="N990" s="190">
        <f>INDEX(BD_Seguimiento_OAP_2019!$AH$3:$AS$294,MATCH(Revisión_Avance_Periodo!$I990,BD_Seguimiento_OAP_2019!$L$3:$L$294,0),MATCH(Revisión_Avance_Periodo!$M990,BD_Seguimiento_OAP_2019!$AH$2:$AS$2,0))</f>
        <v>0</v>
      </c>
      <c r="O990" s="198">
        <f>INDEX(BD_Seguimiento_OAP_2019!$AV$3:$BG$294,MATCH(Revisión_Avance_Periodo!$I990,BD_Seguimiento_OAP_2019!$L$3:$L$294,0),MATCH(Revisión_Avance_Periodo!$M990,BD_Seguimiento_OAP_2019!$AV$2:$BG$2,0))</f>
        <v>0</v>
      </c>
      <c r="P990" s="175">
        <f t="shared" si="188"/>
        <v>0</v>
      </c>
      <c r="Q990" s="173" t="str">
        <f>VLOOKUP(P990,Tabla_Indicador_Gestion4[#All],3,TRUE)</f>
        <v>Por Ejecutar</v>
      </c>
      <c r="R990" s="229">
        <f>SUBTOTAL(9,$N$986:$N990)</f>
        <v>0</v>
      </c>
      <c r="S990" s="230">
        <f>SUBTOTAL(9,$O$986:$O990)</f>
        <v>0</v>
      </c>
      <c r="T990" s="231">
        <f>IFERROR(+Revisión_Avance_Periodo!$S990/Revisión_Avance_Periodo!$R990,0)</f>
        <v>0</v>
      </c>
      <c r="U990" s="184"/>
      <c r="V990" s="185"/>
      <c r="W990" s="183"/>
      <c r="X990" s="183"/>
      <c r="Y990" s="183"/>
      <c r="Z990" s="186"/>
      <c r="AA990" s="187"/>
    </row>
    <row r="991" spans="1:27" x14ac:dyDescent="0.25">
      <c r="A991" s="94">
        <v>83</v>
      </c>
      <c r="B991" s="96" t="str">
        <f>CONCATENATE(Revisión_Avance_Periodo!$C991,";",Revisión_Avance_Periodo!$E991,";",Revisión_Avance_Periodo!$I991)</f>
        <v>OE2;PR_10;ACT_25</v>
      </c>
      <c r="C991" s="180" t="s">
        <v>47</v>
      </c>
      <c r="D991" s="181" t="str">
        <f>VLOOKUP(Revisión_Avance_Periodo!$C991,Componentes_BD!$F$1:$G$5,2,FALSE)</f>
        <v>Fortalecer las Tecnologías de la Información y las Telecomunicaciones.</v>
      </c>
      <c r="E991" s="119" t="s">
        <v>12</v>
      </c>
      <c r="F991" s="95">
        <v>14</v>
      </c>
      <c r="G991" s="95" t="str">
        <f>VLOOKUP(Revisión_Avance_Periodo!$A991,BD_Seguimiento_OAP_2019!$A$2:$G$294,7,FALSE)</f>
        <v>PAI</v>
      </c>
      <c r="H991" s="95" t="str">
        <f>VLOOKUP(Revisión_Avance_Periodo!$A991,BD_Seguimiento_OAP_2019!$A$2:$J$294,10,FALSE)</f>
        <v>PAI_10 - Tecnologías de la Información y las Comunicaciones</v>
      </c>
      <c r="I991" s="95" t="s">
        <v>928</v>
      </c>
      <c r="J991" s="95" t="str">
        <f>VLOOKUP(Revisión_Avance_Periodo!$I991,BD_Seguimiento_OAP_2019!$L:$M,2,FALSE)</f>
        <v>Actualizar la Política de Seguridad de la Información de la Entidad.</v>
      </c>
      <c r="K991" s="119" t="s">
        <v>64</v>
      </c>
      <c r="L991" s="172">
        <v>4.4642857142857152E-4</v>
      </c>
      <c r="M991" s="182" t="s">
        <v>109</v>
      </c>
      <c r="N991" s="190">
        <f>INDEX(BD_Seguimiento_OAP_2019!$AH$3:$AS$294,MATCH(Revisión_Avance_Periodo!$I991,BD_Seguimiento_OAP_2019!$L$3:$L$294,0),MATCH(Revisión_Avance_Periodo!$M991,BD_Seguimiento_OAP_2019!$AH$2:$AS$2,0))</f>
        <v>1</v>
      </c>
      <c r="O991" s="190">
        <f>INDEX(BD_Seguimiento_OAP_2019!$AV$3:$BG$294,MATCH(Revisión_Avance_Periodo!$I991,BD_Seguimiento_OAP_2019!$L$3:$L$294,0),MATCH(Revisión_Avance_Periodo!$M991,BD_Seguimiento_OAP_2019!$AV$2:$BG$2,0))</f>
        <v>1</v>
      </c>
      <c r="P991" s="188">
        <f t="shared" si="185"/>
        <v>1</v>
      </c>
      <c r="Q991" s="182" t="str">
        <f>VLOOKUP(P991,Tabla_Indicador_Gestion4[#All],3,TRUE)</f>
        <v>Culminada</v>
      </c>
      <c r="R991" s="229">
        <f>SUBTOTAL(9,$N$986:$N991)</f>
        <v>1</v>
      </c>
      <c r="S991" s="230">
        <f>SUBTOTAL(9,$O$986:$O991)</f>
        <v>1</v>
      </c>
      <c r="T991" s="231">
        <f>IFERROR(+Revisión_Avance_Periodo!$S991/Revisión_Avance_Periodo!$R991,0)</f>
        <v>1</v>
      </c>
      <c r="U991" s="184"/>
      <c r="V991" s="185"/>
      <c r="W991" s="183"/>
      <c r="X991" s="183"/>
      <c r="Y991" s="183"/>
      <c r="Z991" s="186"/>
      <c r="AA991" s="187"/>
    </row>
    <row r="992" spans="1:27" x14ac:dyDescent="0.25">
      <c r="A992" s="88">
        <v>83</v>
      </c>
      <c r="B992" s="91" t="str">
        <f>CONCATENATE(Revisión_Avance_Periodo!$C992,";",Revisión_Avance_Periodo!$E992,";",Revisión_Avance_Periodo!$I992)</f>
        <v>OE2;PR_10;ACT_25</v>
      </c>
      <c r="C992" s="170" t="s">
        <v>47</v>
      </c>
      <c r="D992" s="171" t="str">
        <f>VLOOKUP(Revisión_Avance_Periodo!$C992,Componentes_BD!$F$1:$G$5,2,FALSE)</f>
        <v>Fortalecer las Tecnologías de la Información y las Telecomunicaciones.</v>
      </c>
      <c r="E992" s="106" t="s">
        <v>12</v>
      </c>
      <c r="F992" s="89">
        <v>14</v>
      </c>
      <c r="G992" s="89" t="str">
        <f>VLOOKUP(Revisión_Avance_Periodo!$A992,BD_Seguimiento_OAP_2019!$A$2:$G$294,7,FALSE)</f>
        <v>PAI</v>
      </c>
      <c r="H992" s="89" t="str">
        <f>VLOOKUP(Revisión_Avance_Periodo!$A992,BD_Seguimiento_OAP_2019!$A$2:$J$294,10,FALSE)</f>
        <v>PAI_10 - Tecnologías de la Información y las Comunicaciones</v>
      </c>
      <c r="I992" s="89" t="s">
        <v>928</v>
      </c>
      <c r="J992" s="89" t="str">
        <f>VLOOKUP(Revisión_Avance_Periodo!$I992,BD_Seguimiento_OAP_2019!$L:$M,2,FALSE)</f>
        <v>Actualizar la Política de Seguridad de la Información de la Entidad.</v>
      </c>
      <c r="K992" s="106" t="s">
        <v>64</v>
      </c>
      <c r="L992" s="172">
        <v>4.4642857142857152E-4</v>
      </c>
      <c r="M992" s="173" t="s">
        <v>110</v>
      </c>
      <c r="N992" s="190">
        <f>INDEX(BD_Seguimiento_OAP_2019!$AH$3:$AS$294,MATCH(Revisión_Avance_Periodo!$I992,BD_Seguimiento_OAP_2019!$L$3:$L$294,0),MATCH(Revisión_Avance_Periodo!$M992,BD_Seguimiento_OAP_2019!$AH$2:$AS$2,0))</f>
        <v>0</v>
      </c>
      <c r="O992" s="190">
        <f>INDEX(BD_Seguimiento_OAP_2019!$AV$3:$BG$294,MATCH(Revisión_Avance_Periodo!$I992,BD_Seguimiento_OAP_2019!$L$3:$L$294,0),MATCH(Revisión_Avance_Periodo!$M992,BD_Seguimiento_OAP_2019!$AV$2:$BG$2,0))</f>
        <v>0</v>
      </c>
      <c r="P992" s="175">
        <f t="shared" ref="P992:P998" si="190">IFERROR((O992/N992),0)</f>
        <v>0</v>
      </c>
      <c r="Q992" s="173" t="str">
        <f>VLOOKUP(P992,Tabla_Indicador_Gestion4[#All],3,TRUE)</f>
        <v>Por Ejecutar</v>
      </c>
      <c r="R992" s="229">
        <f>SUBTOTAL(9,$N$986:$N992)</f>
        <v>1</v>
      </c>
      <c r="S992" s="230">
        <f>SUBTOTAL(9,$O$986:$O992)</f>
        <v>1</v>
      </c>
      <c r="T992" s="231">
        <f>IFERROR(+Revisión_Avance_Periodo!$S992/Revisión_Avance_Periodo!$R992,0)</f>
        <v>1</v>
      </c>
      <c r="U992" s="184"/>
      <c r="V992" s="185"/>
      <c r="W992" s="183"/>
      <c r="X992" s="183"/>
      <c r="Y992" s="183"/>
      <c r="Z992" s="186"/>
      <c r="AA992" s="187"/>
    </row>
    <row r="993" spans="1:27" x14ac:dyDescent="0.25">
      <c r="A993" s="94">
        <v>83</v>
      </c>
      <c r="B993" s="96" t="str">
        <f>CONCATENATE(Revisión_Avance_Periodo!$C993,";",Revisión_Avance_Periodo!$E993,";",Revisión_Avance_Periodo!$I993)</f>
        <v>OE2;PR_10;ACT_25</v>
      </c>
      <c r="C993" s="180" t="s">
        <v>47</v>
      </c>
      <c r="D993" s="181" t="str">
        <f>VLOOKUP(Revisión_Avance_Periodo!$C993,Componentes_BD!$F$1:$G$5,2,FALSE)</f>
        <v>Fortalecer las Tecnologías de la Información y las Telecomunicaciones.</v>
      </c>
      <c r="E993" s="119" t="s">
        <v>12</v>
      </c>
      <c r="F993" s="95">
        <v>14</v>
      </c>
      <c r="G993" s="95" t="str">
        <f>VLOOKUP(Revisión_Avance_Periodo!$A993,BD_Seguimiento_OAP_2019!$A$2:$G$294,7,FALSE)</f>
        <v>PAI</v>
      </c>
      <c r="H993" s="95" t="str">
        <f>VLOOKUP(Revisión_Avance_Periodo!$A993,BD_Seguimiento_OAP_2019!$A$2:$J$294,10,FALSE)</f>
        <v>PAI_10 - Tecnologías de la Información y las Comunicaciones</v>
      </c>
      <c r="I993" s="95" t="s">
        <v>928</v>
      </c>
      <c r="J993" s="95" t="str">
        <f>VLOOKUP(Revisión_Avance_Periodo!$I993,BD_Seguimiento_OAP_2019!$L:$M,2,FALSE)</f>
        <v>Actualizar la Política de Seguridad de la Información de la Entidad.</v>
      </c>
      <c r="K993" s="119" t="s">
        <v>64</v>
      </c>
      <c r="L993" s="172">
        <v>4.4642857142857152E-4</v>
      </c>
      <c r="M993" s="182" t="s">
        <v>111</v>
      </c>
      <c r="N993" s="190">
        <f>INDEX(BD_Seguimiento_OAP_2019!$AH$3:$AS$294,MATCH(Revisión_Avance_Periodo!$I993,BD_Seguimiento_OAP_2019!$L$3:$L$294,0),MATCH(Revisión_Avance_Periodo!$M993,BD_Seguimiento_OAP_2019!$AH$2:$AS$2,0))</f>
        <v>0</v>
      </c>
      <c r="O993" s="190">
        <f>INDEX(BD_Seguimiento_OAP_2019!$AV$3:$BG$294,MATCH(Revisión_Avance_Periodo!$I993,BD_Seguimiento_OAP_2019!$L$3:$L$294,0),MATCH(Revisión_Avance_Periodo!$M993,BD_Seguimiento_OAP_2019!$AV$2:$BG$2,0))</f>
        <v>0</v>
      </c>
      <c r="P993" s="175">
        <f t="shared" si="190"/>
        <v>0</v>
      </c>
      <c r="Q993" s="182" t="str">
        <f>VLOOKUP(P993,Tabla_Indicador_Gestion4[#All],3,TRUE)</f>
        <v>Por Ejecutar</v>
      </c>
      <c r="R993" s="229">
        <f>SUBTOTAL(9,$N$986:$N993)</f>
        <v>1</v>
      </c>
      <c r="S993" s="230">
        <f>SUBTOTAL(9,$O$986:$O993)</f>
        <v>1</v>
      </c>
      <c r="T993" s="231">
        <f>IFERROR(+Revisión_Avance_Periodo!$S993/Revisión_Avance_Periodo!$R993,0)</f>
        <v>1</v>
      </c>
      <c r="U993" s="184"/>
      <c r="V993" s="185"/>
      <c r="W993" s="183"/>
      <c r="X993" s="183"/>
      <c r="Y993" s="183"/>
      <c r="Z993" s="186"/>
      <c r="AA993" s="187"/>
    </row>
    <row r="994" spans="1:27" x14ac:dyDescent="0.25">
      <c r="A994" s="88">
        <v>83</v>
      </c>
      <c r="B994" s="91" t="str">
        <f>CONCATENATE(Revisión_Avance_Periodo!$C994,";",Revisión_Avance_Periodo!$E994,";",Revisión_Avance_Periodo!$I994)</f>
        <v>OE2;PR_10;ACT_25</v>
      </c>
      <c r="C994" s="170" t="s">
        <v>47</v>
      </c>
      <c r="D994" s="171" t="str">
        <f>VLOOKUP(Revisión_Avance_Periodo!$C994,Componentes_BD!$F$1:$G$5,2,FALSE)</f>
        <v>Fortalecer las Tecnologías de la Información y las Telecomunicaciones.</v>
      </c>
      <c r="E994" s="106" t="s">
        <v>12</v>
      </c>
      <c r="F994" s="89">
        <v>14</v>
      </c>
      <c r="G994" s="89" t="str">
        <f>VLOOKUP(Revisión_Avance_Periodo!$A994,BD_Seguimiento_OAP_2019!$A$2:$G$294,7,FALSE)</f>
        <v>PAI</v>
      </c>
      <c r="H994" s="89" t="str">
        <f>VLOOKUP(Revisión_Avance_Periodo!$A994,BD_Seguimiento_OAP_2019!$A$2:$J$294,10,FALSE)</f>
        <v>PAI_10 - Tecnologías de la Información y las Comunicaciones</v>
      </c>
      <c r="I994" s="89" t="s">
        <v>928</v>
      </c>
      <c r="J994" s="89" t="str">
        <f>VLOOKUP(Revisión_Avance_Periodo!$I994,BD_Seguimiento_OAP_2019!$L:$M,2,FALSE)</f>
        <v>Actualizar la Política de Seguridad de la Información de la Entidad.</v>
      </c>
      <c r="K994" s="106" t="s">
        <v>64</v>
      </c>
      <c r="L994" s="172">
        <v>4.4642857142857152E-4</v>
      </c>
      <c r="M994" s="173" t="s">
        <v>112</v>
      </c>
      <c r="N994" s="190">
        <f>INDEX(BD_Seguimiento_OAP_2019!$AH$3:$AS$294,MATCH(Revisión_Avance_Periodo!$I994,BD_Seguimiento_OAP_2019!$L$3:$L$294,0),MATCH(Revisión_Avance_Periodo!$M994,BD_Seguimiento_OAP_2019!$AH$2:$AS$2,0))</f>
        <v>0</v>
      </c>
      <c r="O994" s="190">
        <f>INDEX(BD_Seguimiento_OAP_2019!$AV$3:$BG$294,MATCH(Revisión_Avance_Periodo!$I994,BD_Seguimiento_OAP_2019!$L$3:$L$294,0),MATCH(Revisión_Avance_Periodo!$M994,BD_Seguimiento_OAP_2019!$AV$2:$BG$2,0))</f>
        <v>0</v>
      </c>
      <c r="P994" s="175">
        <f t="shared" si="190"/>
        <v>0</v>
      </c>
      <c r="Q994" s="173" t="str">
        <f>VLOOKUP(P994,Tabla_Indicador_Gestion4[#All],3,TRUE)</f>
        <v>Por Ejecutar</v>
      </c>
      <c r="R994" s="229">
        <f>SUBTOTAL(9,$N$986:$N994)</f>
        <v>1</v>
      </c>
      <c r="S994" s="230">
        <f>SUBTOTAL(9,$O$986:$O994)</f>
        <v>1</v>
      </c>
      <c r="T994" s="231">
        <f>IFERROR(+Revisión_Avance_Periodo!$S994/Revisión_Avance_Periodo!$R994,0)</f>
        <v>1</v>
      </c>
      <c r="U994" s="184"/>
      <c r="V994" s="185"/>
      <c r="W994" s="183"/>
      <c r="X994" s="183"/>
      <c r="Y994" s="183"/>
      <c r="Z994" s="186"/>
      <c r="AA994" s="187"/>
    </row>
    <row r="995" spans="1:27" x14ac:dyDescent="0.25">
      <c r="A995" s="94">
        <v>83</v>
      </c>
      <c r="B995" s="96" t="str">
        <f>CONCATENATE(Revisión_Avance_Periodo!$C995,";",Revisión_Avance_Periodo!$E995,";",Revisión_Avance_Periodo!$I995)</f>
        <v>OE2;PR_10;ACT_25</v>
      </c>
      <c r="C995" s="180" t="s">
        <v>47</v>
      </c>
      <c r="D995" s="181" t="str">
        <f>VLOOKUP(Revisión_Avance_Periodo!$C995,Componentes_BD!$F$1:$G$5,2,FALSE)</f>
        <v>Fortalecer las Tecnologías de la Información y las Telecomunicaciones.</v>
      </c>
      <c r="E995" s="119" t="s">
        <v>12</v>
      </c>
      <c r="F995" s="95">
        <v>14</v>
      </c>
      <c r="G995" s="95" t="str">
        <f>VLOOKUP(Revisión_Avance_Periodo!$A995,BD_Seguimiento_OAP_2019!$A$2:$G$294,7,FALSE)</f>
        <v>PAI</v>
      </c>
      <c r="H995" s="95" t="str">
        <f>VLOOKUP(Revisión_Avance_Periodo!$A995,BD_Seguimiento_OAP_2019!$A$2:$J$294,10,FALSE)</f>
        <v>PAI_10 - Tecnologías de la Información y las Comunicaciones</v>
      </c>
      <c r="I995" s="95" t="s">
        <v>928</v>
      </c>
      <c r="J995" s="95" t="str">
        <f>VLOOKUP(Revisión_Avance_Periodo!$I995,BD_Seguimiento_OAP_2019!$L:$M,2,FALSE)</f>
        <v>Actualizar la Política de Seguridad de la Información de la Entidad.</v>
      </c>
      <c r="K995" s="119" t="s">
        <v>64</v>
      </c>
      <c r="L995" s="172">
        <v>4.4642857142857152E-4</v>
      </c>
      <c r="M995" s="182" t="s">
        <v>113</v>
      </c>
      <c r="N995" s="190">
        <f>INDEX(BD_Seguimiento_OAP_2019!$AH$3:$AS$294,MATCH(Revisión_Avance_Periodo!$I995,BD_Seguimiento_OAP_2019!$L$3:$L$294,0),MATCH(Revisión_Avance_Periodo!$M995,BD_Seguimiento_OAP_2019!$AH$2:$AS$2,0))</f>
        <v>0</v>
      </c>
      <c r="O995" s="190">
        <f>INDEX(BD_Seguimiento_OAP_2019!$AV$3:$BG$294,MATCH(Revisión_Avance_Periodo!$I995,BD_Seguimiento_OAP_2019!$L$3:$L$294,0),MATCH(Revisión_Avance_Periodo!$M995,BD_Seguimiento_OAP_2019!$AV$2:$BG$2,0))</f>
        <v>0</v>
      </c>
      <c r="P995" s="175">
        <f t="shared" si="190"/>
        <v>0</v>
      </c>
      <c r="Q995" s="182" t="str">
        <f>VLOOKUP(P995,Tabla_Indicador_Gestion4[#All],3,TRUE)</f>
        <v>Por Ejecutar</v>
      </c>
      <c r="R995" s="229">
        <f>SUBTOTAL(9,$N$986:$N995)</f>
        <v>1</v>
      </c>
      <c r="S995" s="230">
        <f>SUBTOTAL(9,$O$986:$O995)</f>
        <v>1</v>
      </c>
      <c r="T995" s="231">
        <f>IFERROR(+Revisión_Avance_Periodo!$S995/Revisión_Avance_Periodo!$R995,0)</f>
        <v>1</v>
      </c>
      <c r="U995" s="184"/>
      <c r="V995" s="185"/>
      <c r="W995" s="183"/>
      <c r="X995" s="183"/>
      <c r="Y995" s="183"/>
      <c r="Z995" s="186"/>
      <c r="AA995" s="187"/>
    </row>
    <row r="996" spans="1:27" x14ac:dyDescent="0.25">
      <c r="A996" s="88">
        <v>83</v>
      </c>
      <c r="B996" s="91" t="str">
        <f>CONCATENATE(Revisión_Avance_Periodo!$C996,";",Revisión_Avance_Periodo!$E996,";",Revisión_Avance_Periodo!$I996)</f>
        <v>OE2;PR_10;ACT_25</v>
      </c>
      <c r="C996" s="170" t="s">
        <v>47</v>
      </c>
      <c r="D996" s="171" t="str">
        <f>VLOOKUP(Revisión_Avance_Periodo!$C996,Componentes_BD!$F$1:$G$5,2,FALSE)</f>
        <v>Fortalecer las Tecnologías de la Información y las Telecomunicaciones.</v>
      </c>
      <c r="E996" s="106" t="s">
        <v>12</v>
      </c>
      <c r="F996" s="89">
        <v>14</v>
      </c>
      <c r="G996" s="89" t="str">
        <f>VLOOKUP(Revisión_Avance_Periodo!$A996,BD_Seguimiento_OAP_2019!$A$2:$G$294,7,FALSE)</f>
        <v>PAI</v>
      </c>
      <c r="H996" s="89" t="str">
        <f>VLOOKUP(Revisión_Avance_Periodo!$A996,BD_Seguimiento_OAP_2019!$A$2:$J$294,10,FALSE)</f>
        <v>PAI_10 - Tecnologías de la Información y las Comunicaciones</v>
      </c>
      <c r="I996" s="89" t="s">
        <v>928</v>
      </c>
      <c r="J996" s="89" t="str">
        <f>VLOOKUP(Revisión_Avance_Periodo!$I996,BD_Seguimiento_OAP_2019!$L:$M,2,FALSE)</f>
        <v>Actualizar la Política de Seguridad de la Información de la Entidad.</v>
      </c>
      <c r="K996" s="106" t="s">
        <v>64</v>
      </c>
      <c r="L996" s="172">
        <v>4.4642857142857152E-4</v>
      </c>
      <c r="M996" s="173" t="s">
        <v>114</v>
      </c>
      <c r="N996" s="190">
        <f>INDEX(BD_Seguimiento_OAP_2019!$AH$3:$AS$294,MATCH(Revisión_Avance_Periodo!$I996,BD_Seguimiento_OAP_2019!$L$3:$L$294,0),MATCH(Revisión_Avance_Periodo!$M996,BD_Seguimiento_OAP_2019!$AH$2:$AS$2,0))</f>
        <v>0</v>
      </c>
      <c r="O996" s="190">
        <f>INDEX(BD_Seguimiento_OAP_2019!$AV$3:$BG$294,MATCH(Revisión_Avance_Periodo!$I996,BD_Seguimiento_OAP_2019!$L$3:$L$294,0),MATCH(Revisión_Avance_Periodo!$M996,BD_Seguimiento_OAP_2019!$AV$2:$BG$2,0))</f>
        <v>0</v>
      </c>
      <c r="P996" s="175">
        <f t="shared" si="190"/>
        <v>0</v>
      </c>
      <c r="Q996" s="173" t="str">
        <f>VLOOKUP(P996,Tabla_Indicador_Gestion4[#All],3,TRUE)</f>
        <v>Por Ejecutar</v>
      </c>
      <c r="R996" s="229">
        <f>SUBTOTAL(9,$N$986:$N996)</f>
        <v>1</v>
      </c>
      <c r="S996" s="230">
        <f>SUBTOTAL(9,$O$986:$O996)</f>
        <v>1</v>
      </c>
      <c r="T996" s="231">
        <f>IFERROR(+Revisión_Avance_Periodo!$S996/Revisión_Avance_Periodo!$R996,0)</f>
        <v>1</v>
      </c>
      <c r="U996" s="184"/>
      <c r="V996" s="185"/>
      <c r="W996" s="183"/>
      <c r="X996" s="183"/>
      <c r="Y996" s="183"/>
      <c r="Z996" s="186"/>
      <c r="AA996" s="187"/>
    </row>
    <row r="997" spans="1:27" ht="15.75" thickBot="1" x14ac:dyDescent="0.3">
      <c r="A997" s="94">
        <v>83</v>
      </c>
      <c r="B997" s="96" t="str">
        <f>CONCATENATE(Revisión_Avance_Periodo!$C997,";",Revisión_Avance_Periodo!$E997,";",Revisión_Avance_Periodo!$I997)</f>
        <v>OE2;PR_10;ACT_25</v>
      </c>
      <c r="C997" s="180" t="s">
        <v>47</v>
      </c>
      <c r="D997" s="181" t="str">
        <f>VLOOKUP(Revisión_Avance_Periodo!$C997,Componentes_BD!$F$1:$G$5,2,FALSE)</f>
        <v>Fortalecer las Tecnologías de la Información y las Telecomunicaciones.</v>
      </c>
      <c r="E997" s="119" t="s">
        <v>12</v>
      </c>
      <c r="F997" s="95">
        <v>14</v>
      </c>
      <c r="G997" s="95" t="str">
        <f>VLOOKUP(Revisión_Avance_Periodo!$A997,BD_Seguimiento_OAP_2019!$A$2:$G$294,7,FALSE)</f>
        <v>PAI</v>
      </c>
      <c r="H997" s="95" t="str">
        <f>VLOOKUP(Revisión_Avance_Periodo!$A997,BD_Seguimiento_OAP_2019!$A$2:$J$294,10,FALSE)</f>
        <v>PAI_10 - Tecnologías de la Información y las Comunicaciones</v>
      </c>
      <c r="I997" s="95" t="s">
        <v>928</v>
      </c>
      <c r="J997" s="95" t="str">
        <f>VLOOKUP(Revisión_Avance_Periodo!$I997,BD_Seguimiento_OAP_2019!$L:$M,2,FALSE)</f>
        <v>Actualizar la Política de Seguridad de la Información de la Entidad.</v>
      </c>
      <c r="K997" s="119" t="s">
        <v>64</v>
      </c>
      <c r="L997" s="172">
        <v>4.4642857142857152E-4</v>
      </c>
      <c r="M997" s="182" t="s">
        <v>115</v>
      </c>
      <c r="N997" s="190">
        <f>INDEX(BD_Seguimiento_OAP_2019!$AH$3:$AS$294,MATCH(Revisión_Avance_Periodo!$I997,BD_Seguimiento_OAP_2019!$L$3:$L$294,0),MATCH(Revisión_Avance_Periodo!$M997,BD_Seguimiento_OAP_2019!$AH$2:$AS$2,0))</f>
        <v>0</v>
      </c>
      <c r="O997" s="190">
        <f>INDEX(BD_Seguimiento_OAP_2019!$AV$3:$BG$294,MATCH(Revisión_Avance_Periodo!$I997,BD_Seguimiento_OAP_2019!$L$3:$L$294,0),MATCH(Revisión_Avance_Periodo!$M997,BD_Seguimiento_OAP_2019!$AV$2:$BG$2,0))</f>
        <v>0</v>
      </c>
      <c r="P997" s="175">
        <f t="shared" si="190"/>
        <v>0</v>
      </c>
      <c r="Q997" s="182" t="str">
        <f>VLOOKUP(P997,Tabla_Indicador_Gestion4[#All],3,TRUE)</f>
        <v>Por Ejecutar</v>
      </c>
      <c r="R997" s="229">
        <f>SUBTOTAL(9,$N$986:$N997)</f>
        <v>1</v>
      </c>
      <c r="S997" s="230">
        <f>SUBTOTAL(9,$O$986:$O997)</f>
        <v>1</v>
      </c>
      <c r="T997" s="231">
        <f>IFERROR(+Revisión_Avance_Periodo!$S997/Revisión_Avance_Periodo!$R997,0)</f>
        <v>1</v>
      </c>
      <c r="U997" s="184"/>
      <c r="V997" s="185"/>
      <c r="W997" s="183"/>
      <c r="X997" s="183"/>
      <c r="Y997" s="183"/>
      <c r="Z997" s="186"/>
      <c r="AA997" s="187"/>
    </row>
    <row r="998" spans="1:27" x14ac:dyDescent="0.25">
      <c r="A998" s="88">
        <v>84</v>
      </c>
      <c r="B998" s="91" t="str">
        <f>CONCATENATE(Revisión_Avance_Periodo!$C998,";",Revisión_Avance_Periodo!$E998,";",Revisión_Avance_Periodo!$I998)</f>
        <v>OE2;PR_10;ACT_26</v>
      </c>
      <c r="C998" s="170" t="s">
        <v>47</v>
      </c>
      <c r="D998" s="171" t="str">
        <f>VLOOKUP(Revisión_Avance_Periodo!$C998,Componentes_BD!$F$1:$G$5,2,FALSE)</f>
        <v>Fortalecer las Tecnologías de la Información y las Telecomunicaciones.</v>
      </c>
      <c r="E998" s="106" t="s">
        <v>12</v>
      </c>
      <c r="F998" s="89">
        <v>2</v>
      </c>
      <c r="G998" s="89" t="str">
        <f>VLOOKUP(Revisión_Avance_Periodo!$A998,BD_Seguimiento_OAP_2019!$A$2:$G$294,7,FALSE)</f>
        <v>PAI</v>
      </c>
      <c r="H998" s="89" t="str">
        <f>VLOOKUP(Revisión_Avance_Periodo!$A998,BD_Seguimiento_OAP_2019!$A$2:$J$294,10,FALSE)</f>
        <v>PAI_01 - Operacional</v>
      </c>
      <c r="I998" s="89" t="s">
        <v>937</v>
      </c>
      <c r="J998" s="89" t="str">
        <f>VLOOKUP(Revisión_Avance_Periodo!$I998,BD_Seguimiento_OAP_2019!$L:$M,2,FALSE)</f>
        <v>Implementar Políticas de Seguridad</v>
      </c>
      <c r="K998" s="106" t="s">
        <v>64</v>
      </c>
      <c r="L998" s="172">
        <v>4.4642857142857152E-4</v>
      </c>
      <c r="M998" s="173" t="s">
        <v>104</v>
      </c>
      <c r="N998" s="190">
        <f>INDEX(BD_Seguimiento_OAP_2019!$AH$3:$AS$294,MATCH(Revisión_Avance_Periodo!$I998,BD_Seguimiento_OAP_2019!$L$3:$L$294,0),MATCH(Revisión_Avance_Periodo!$M998,BD_Seguimiento_OAP_2019!$AH$2:$AS$2,0))</f>
        <v>0</v>
      </c>
      <c r="O998" s="190">
        <f>INDEX(BD_Seguimiento_OAP_2019!$AV$3:$BG$294,MATCH(Revisión_Avance_Periodo!$I998,BD_Seguimiento_OAP_2019!$L$3:$L$294,0),MATCH(Revisión_Avance_Periodo!$M998,BD_Seguimiento_OAP_2019!$AV$2:$BG$2,0))</f>
        <v>0</v>
      </c>
      <c r="P998" s="175">
        <f t="shared" si="190"/>
        <v>0</v>
      </c>
      <c r="Q998" s="173" t="str">
        <f>VLOOKUP(P998,Tabla_Indicador_Gestion4[#All],3,TRUE)</f>
        <v>Por Ejecutar</v>
      </c>
      <c r="R998" s="232">
        <f>SUBTOTAL(9,$N$998:$N998)</f>
        <v>0</v>
      </c>
      <c r="S998" s="233">
        <f>SUBTOTAL(9,$O$998:$O998)</f>
        <v>0</v>
      </c>
      <c r="T998" s="234">
        <f>IFERROR(+Revisión_Avance_Periodo!$S998/Revisión_Avance_Periodo!$R998,0)</f>
        <v>0</v>
      </c>
      <c r="U998" s="191">
        <f>SUBTOTAL(9,N998:N1009)</f>
        <v>4</v>
      </c>
      <c r="V998" s="192">
        <f>SUBTOTAL(9,O998:O1009)</f>
        <v>2</v>
      </c>
      <c r="W998" s="176">
        <f t="shared" ref="W998" si="191">+V998/U998</f>
        <v>0.5</v>
      </c>
      <c r="X998" s="176"/>
      <c r="Y998" s="176">
        <f>100%-Revisión_Avance_Periodo!$W998</f>
        <v>0.5</v>
      </c>
      <c r="Z998" s="178" t="str">
        <f>VLOOKUP(W998,Tabla_Indicador_Gestion4[],3,TRUE)</f>
        <v>En Tramite</v>
      </c>
      <c r="AA998" s="179">
        <f>Revisión_Avance_Periodo!$W998*Revisión_Avance_Periodo!$L998</f>
        <v>2.2321428571428576E-4</v>
      </c>
    </row>
    <row r="999" spans="1:27" x14ac:dyDescent="0.25">
      <c r="A999" s="94">
        <v>84</v>
      </c>
      <c r="B999" s="96" t="str">
        <f>CONCATENATE(Revisión_Avance_Periodo!$C999,";",Revisión_Avance_Periodo!$E999,";",Revisión_Avance_Periodo!$I999)</f>
        <v>OE2;PR_10;ACT_26</v>
      </c>
      <c r="C999" s="180" t="s">
        <v>47</v>
      </c>
      <c r="D999" s="181" t="str">
        <f>VLOOKUP(Revisión_Avance_Periodo!$C999,Componentes_BD!$F$1:$G$5,2,FALSE)</f>
        <v>Fortalecer las Tecnologías de la Información y las Telecomunicaciones.</v>
      </c>
      <c r="E999" s="119" t="s">
        <v>12</v>
      </c>
      <c r="F999" s="95">
        <v>2</v>
      </c>
      <c r="G999" s="95" t="str">
        <f>VLOOKUP(Revisión_Avance_Periodo!$A999,BD_Seguimiento_OAP_2019!$A$2:$G$294,7,FALSE)</f>
        <v>PAI</v>
      </c>
      <c r="H999" s="95" t="str">
        <f>VLOOKUP(Revisión_Avance_Periodo!$A999,BD_Seguimiento_OAP_2019!$A$2:$J$294,10,FALSE)</f>
        <v>PAI_01 - Operacional</v>
      </c>
      <c r="I999" s="95" t="s">
        <v>937</v>
      </c>
      <c r="J999" s="95" t="str">
        <f>VLOOKUP(Revisión_Avance_Periodo!$I999,BD_Seguimiento_OAP_2019!$L:$M,2,FALSE)</f>
        <v>Implementar Políticas de Seguridad</v>
      </c>
      <c r="K999" s="119" t="s">
        <v>64</v>
      </c>
      <c r="L999" s="172">
        <v>4.4642857142857152E-4</v>
      </c>
      <c r="M999" s="182" t="s">
        <v>105</v>
      </c>
      <c r="N999" s="190">
        <f>INDEX(BD_Seguimiento_OAP_2019!$AH$3:$AS$294,MATCH(Revisión_Avance_Periodo!$I999,BD_Seguimiento_OAP_2019!$L$3:$L$294,0),MATCH(Revisión_Avance_Periodo!$M999,BD_Seguimiento_OAP_2019!$AH$2:$AS$2,0))</f>
        <v>1</v>
      </c>
      <c r="O999" s="190">
        <f>INDEX(BD_Seguimiento_OAP_2019!$AV$3:$BG$294,MATCH(Revisión_Avance_Periodo!$I999,BD_Seguimiento_OAP_2019!$L$3:$L$294,0),MATCH(Revisión_Avance_Periodo!$M999,BD_Seguimiento_OAP_2019!$AV$2:$BG$2,0))</f>
        <v>1</v>
      </c>
      <c r="P999" s="188">
        <f t="shared" si="185"/>
        <v>1</v>
      </c>
      <c r="Q999" s="182" t="str">
        <f>VLOOKUP(P999,Tabla_Indicador_Gestion4[#All],3,TRUE)</f>
        <v>Culminada</v>
      </c>
      <c r="R999" s="229">
        <f>SUBTOTAL(9,$N$998:$N999)</f>
        <v>1</v>
      </c>
      <c r="S999" s="230">
        <f>SUBTOTAL(9,$O$998:$O999)</f>
        <v>1</v>
      </c>
      <c r="T999" s="231">
        <f>IFERROR(+Revisión_Avance_Periodo!$S999/Revisión_Avance_Periodo!$R999,0)</f>
        <v>1</v>
      </c>
      <c r="U999" s="184"/>
      <c r="V999" s="185"/>
      <c r="W999" s="183"/>
      <c r="X999" s="183"/>
      <c r="Y999" s="183"/>
      <c r="Z999" s="186"/>
      <c r="AA999" s="187"/>
    </row>
    <row r="1000" spans="1:27" x14ac:dyDescent="0.25">
      <c r="A1000" s="88">
        <v>84</v>
      </c>
      <c r="B1000" s="91" t="str">
        <f>CONCATENATE(Revisión_Avance_Periodo!$C1000,";",Revisión_Avance_Periodo!$E1000,";",Revisión_Avance_Periodo!$I1000)</f>
        <v>OE2;PR_10;ACT_26</v>
      </c>
      <c r="C1000" s="170" t="s">
        <v>47</v>
      </c>
      <c r="D1000" s="171" t="str">
        <f>VLOOKUP(Revisión_Avance_Periodo!$C1000,Componentes_BD!$F$1:$G$5,2,FALSE)</f>
        <v>Fortalecer las Tecnologías de la Información y las Telecomunicaciones.</v>
      </c>
      <c r="E1000" s="106" t="s">
        <v>12</v>
      </c>
      <c r="F1000" s="89">
        <v>2</v>
      </c>
      <c r="G1000" s="89" t="str">
        <f>VLOOKUP(Revisión_Avance_Periodo!$A1000,BD_Seguimiento_OAP_2019!$A$2:$G$294,7,FALSE)</f>
        <v>PAI</v>
      </c>
      <c r="H1000" s="89" t="str">
        <f>VLOOKUP(Revisión_Avance_Periodo!$A1000,BD_Seguimiento_OAP_2019!$A$2:$J$294,10,FALSE)</f>
        <v>PAI_01 - Operacional</v>
      </c>
      <c r="I1000" s="89" t="s">
        <v>937</v>
      </c>
      <c r="J1000" s="89" t="str">
        <f>VLOOKUP(Revisión_Avance_Periodo!$I1000,BD_Seguimiento_OAP_2019!$L:$M,2,FALSE)</f>
        <v>Implementar Políticas de Seguridad</v>
      </c>
      <c r="K1000" s="106" t="s">
        <v>64</v>
      </c>
      <c r="L1000" s="172">
        <v>4.4642857142857152E-4</v>
      </c>
      <c r="M1000" s="173" t="s">
        <v>106</v>
      </c>
      <c r="N1000" s="190">
        <f>INDEX(BD_Seguimiento_OAP_2019!$AH$3:$AS$294,MATCH(Revisión_Avance_Periodo!$I1000,BD_Seguimiento_OAP_2019!$L$3:$L$294,0),MATCH(Revisión_Avance_Periodo!$M1000,BD_Seguimiento_OAP_2019!$AH$2:$AS$2,0))</f>
        <v>0</v>
      </c>
      <c r="O1000" s="190">
        <f>INDEX(BD_Seguimiento_OAP_2019!$AV$3:$BG$294,MATCH(Revisión_Avance_Periodo!$I1000,BD_Seguimiento_OAP_2019!$L$3:$L$294,0),MATCH(Revisión_Avance_Periodo!$M1000,BD_Seguimiento_OAP_2019!$AV$2:$BG$2,0))</f>
        <v>0</v>
      </c>
      <c r="P1000" s="175">
        <f t="shared" ref="P1000:P1001" si="192">IFERROR((O1000/N1000),0)</f>
        <v>0</v>
      </c>
      <c r="Q1000" s="173" t="str">
        <f>VLOOKUP(P1000,Tabla_Indicador_Gestion4[#All],3,TRUE)</f>
        <v>Por Ejecutar</v>
      </c>
      <c r="R1000" s="229">
        <f>SUBTOTAL(9,$N$998:$N1000)</f>
        <v>1</v>
      </c>
      <c r="S1000" s="230">
        <f>SUBTOTAL(9,$O$998:$O1000)</f>
        <v>1</v>
      </c>
      <c r="T1000" s="231">
        <f>IFERROR(+Revisión_Avance_Periodo!$S1000/Revisión_Avance_Periodo!$R1000,0)</f>
        <v>1</v>
      </c>
      <c r="U1000" s="184"/>
      <c r="V1000" s="185"/>
      <c r="W1000" s="183"/>
      <c r="X1000" s="183"/>
      <c r="Y1000" s="183"/>
      <c r="Z1000" s="186"/>
      <c r="AA1000" s="187"/>
    </row>
    <row r="1001" spans="1:27" x14ac:dyDescent="0.25">
      <c r="A1001" s="94">
        <v>84</v>
      </c>
      <c r="B1001" s="96" t="str">
        <f>CONCATENATE(Revisión_Avance_Periodo!$C1001,";",Revisión_Avance_Periodo!$E1001,";",Revisión_Avance_Periodo!$I1001)</f>
        <v>OE2;PR_10;ACT_26</v>
      </c>
      <c r="C1001" s="180" t="s">
        <v>47</v>
      </c>
      <c r="D1001" s="181" t="str">
        <f>VLOOKUP(Revisión_Avance_Periodo!$C1001,Componentes_BD!$F$1:$G$5,2,FALSE)</f>
        <v>Fortalecer las Tecnologías de la Información y las Telecomunicaciones.</v>
      </c>
      <c r="E1001" s="119" t="s">
        <v>12</v>
      </c>
      <c r="F1001" s="95">
        <v>2</v>
      </c>
      <c r="G1001" s="95" t="str">
        <f>VLOOKUP(Revisión_Avance_Periodo!$A1001,BD_Seguimiento_OAP_2019!$A$2:$G$294,7,FALSE)</f>
        <v>PAI</v>
      </c>
      <c r="H1001" s="95" t="str">
        <f>VLOOKUP(Revisión_Avance_Periodo!$A1001,BD_Seguimiento_OAP_2019!$A$2:$J$294,10,FALSE)</f>
        <v>PAI_01 - Operacional</v>
      </c>
      <c r="I1001" s="95" t="s">
        <v>937</v>
      </c>
      <c r="J1001" s="95" t="str">
        <f>VLOOKUP(Revisión_Avance_Periodo!$I1001,BD_Seguimiento_OAP_2019!$L:$M,2,FALSE)</f>
        <v>Implementar Políticas de Seguridad</v>
      </c>
      <c r="K1001" s="119" t="s">
        <v>64</v>
      </c>
      <c r="L1001" s="172">
        <v>4.4642857142857152E-4</v>
      </c>
      <c r="M1001" s="182" t="s">
        <v>107</v>
      </c>
      <c r="N1001" s="190">
        <f>INDEX(BD_Seguimiento_OAP_2019!$AH$3:$AS$294,MATCH(Revisión_Avance_Periodo!$I1001,BD_Seguimiento_OAP_2019!$L$3:$L$294,0),MATCH(Revisión_Avance_Periodo!$M1001,BD_Seguimiento_OAP_2019!$AH$2:$AS$2,0))</f>
        <v>0</v>
      </c>
      <c r="O1001" s="190">
        <f>INDEX(BD_Seguimiento_OAP_2019!$AV$3:$BG$294,MATCH(Revisión_Avance_Periodo!$I1001,BD_Seguimiento_OAP_2019!$L$3:$L$294,0),MATCH(Revisión_Avance_Periodo!$M1001,BD_Seguimiento_OAP_2019!$AV$2:$BG$2,0))</f>
        <v>0</v>
      </c>
      <c r="P1001" s="175">
        <f t="shared" si="192"/>
        <v>0</v>
      </c>
      <c r="Q1001" s="182" t="str">
        <f>VLOOKUP(P1001,Tabla_Indicador_Gestion4[#All],3,TRUE)</f>
        <v>Por Ejecutar</v>
      </c>
      <c r="R1001" s="229">
        <f>SUBTOTAL(9,$N$998:$N1001)</f>
        <v>1</v>
      </c>
      <c r="S1001" s="230">
        <f>SUBTOTAL(9,$O$998:$O1001)</f>
        <v>1</v>
      </c>
      <c r="T1001" s="231">
        <f>IFERROR(+Revisión_Avance_Periodo!$S1001/Revisión_Avance_Periodo!$R1001,0)</f>
        <v>1</v>
      </c>
      <c r="U1001" s="184"/>
      <c r="V1001" s="185"/>
      <c r="W1001" s="183"/>
      <c r="X1001" s="183"/>
      <c r="Y1001" s="183"/>
      <c r="Z1001" s="186"/>
      <c r="AA1001" s="187"/>
    </row>
    <row r="1002" spans="1:27" x14ac:dyDescent="0.25">
      <c r="A1002" s="88">
        <v>84</v>
      </c>
      <c r="B1002" s="91" t="str">
        <f>CONCATENATE(Revisión_Avance_Periodo!$C1002,";",Revisión_Avance_Periodo!$E1002,";",Revisión_Avance_Periodo!$I1002)</f>
        <v>OE2;PR_10;ACT_26</v>
      </c>
      <c r="C1002" s="170" t="s">
        <v>47</v>
      </c>
      <c r="D1002" s="171" t="str">
        <f>VLOOKUP(Revisión_Avance_Periodo!$C1002,Componentes_BD!$F$1:$G$5,2,FALSE)</f>
        <v>Fortalecer las Tecnologías de la Información y las Telecomunicaciones.</v>
      </c>
      <c r="E1002" s="106" t="s">
        <v>12</v>
      </c>
      <c r="F1002" s="89">
        <v>2</v>
      </c>
      <c r="G1002" s="89" t="str">
        <f>VLOOKUP(Revisión_Avance_Periodo!$A1002,BD_Seguimiento_OAP_2019!$A$2:$G$294,7,FALSE)</f>
        <v>PAI</v>
      </c>
      <c r="H1002" s="89" t="str">
        <f>VLOOKUP(Revisión_Avance_Periodo!$A1002,BD_Seguimiento_OAP_2019!$A$2:$J$294,10,FALSE)</f>
        <v>PAI_01 - Operacional</v>
      </c>
      <c r="I1002" s="89" t="s">
        <v>937</v>
      </c>
      <c r="J1002" s="89" t="str">
        <f>VLOOKUP(Revisión_Avance_Periodo!$I1002,BD_Seguimiento_OAP_2019!$L:$M,2,FALSE)</f>
        <v>Implementar Políticas de Seguridad</v>
      </c>
      <c r="K1002" s="106" t="s">
        <v>64</v>
      </c>
      <c r="L1002" s="172">
        <v>4.4642857142857152E-4</v>
      </c>
      <c r="M1002" s="173" t="s">
        <v>108</v>
      </c>
      <c r="N1002" s="190">
        <f>INDEX(BD_Seguimiento_OAP_2019!$AH$3:$AS$294,MATCH(Revisión_Avance_Periodo!$I1002,BD_Seguimiento_OAP_2019!$L$3:$L$294,0),MATCH(Revisión_Avance_Periodo!$M1002,BD_Seguimiento_OAP_2019!$AH$2:$AS$2,0))</f>
        <v>1</v>
      </c>
      <c r="O1002" s="190">
        <f>INDEX(BD_Seguimiento_OAP_2019!$AV$3:$BG$294,MATCH(Revisión_Avance_Periodo!$I1002,BD_Seguimiento_OAP_2019!$L$3:$L$294,0),MATCH(Revisión_Avance_Periodo!$M1002,BD_Seguimiento_OAP_2019!$AV$2:$BG$2,0))</f>
        <v>1</v>
      </c>
      <c r="P1002" s="189">
        <f t="shared" si="185"/>
        <v>1</v>
      </c>
      <c r="Q1002" s="173" t="str">
        <f>VLOOKUP(P1002,Tabla_Indicador_Gestion4[#All],3,TRUE)</f>
        <v>Culminada</v>
      </c>
      <c r="R1002" s="229">
        <f>SUBTOTAL(9,$N$998:$N1002)</f>
        <v>2</v>
      </c>
      <c r="S1002" s="230">
        <f>SUBTOTAL(9,$O$998:$O1002)</f>
        <v>2</v>
      </c>
      <c r="T1002" s="231">
        <f>IFERROR(+Revisión_Avance_Periodo!$S1002/Revisión_Avance_Periodo!$R1002,0)</f>
        <v>1</v>
      </c>
      <c r="U1002" s="184"/>
      <c r="V1002" s="185"/>
      <c r="W1002" s="183"/>
      <c r="X1002" s="183"/>
      <c r="Y1002" s="183"/>
      <c r="Z1002" s="186"/>
      <c r="AA1002" s="187"/>
    </row>
    <row r="1003" spans="1:27" x14ac:dyDescent="0.25">
      <c r="A1003" s="94">
        <v>84</v>
      </c>
      <c r="B1003" s="96" t="str">
        <f>CONCATENATE(Revisión_Avance_Periodo!$C1003,";",Revisión_Avance_Periodo!$E1003,";",Revisión_Avance_Periodo!$I1003)</f>
        <v>OE2;PR_10;ACT_26</v>
      </c>
      <c r="C1003" s="180" t="s">
        <v>47</v>
      </c>
      <c r="D1003" s="181" t="str">
        <f>VLOOKUP(Revisión_Avance_Periodo!$C1003,Componentes_BD!$F$1:$G$5,2,FALSE)</f>
        <v>Fortalecer las Tecnologías de la Información y las Telecomunicaciones.</v>
      </c>
      <c r="E1003" s="119" t="s">
        <v>12</v>
      </c>
      <c r="F1003" s="95">
        <v>2</v>
      </c>
      <c r="G1003" s="95" t="str">
        <f>VLOOKUP(Revisión_Avance_Periodo!$A1003,BD_Seguimiento_OAP_2019!$A$2:$G$294,7,FALSE)</f>
        <v>PAI</v>
      </c>
      <c r="H1003" s="95" t="str">
        <f>VLOOKUP(Revisión_Avance_Periodo!$A1003,BD_Seguimiento_OAP_2019!$A$2:$J$294,10,FALSE)</f>
        <v>PAI_01 - Operacional</v>
      </c>
      <c r="I1003" s="95" t="s">
        <v>937</v>
      </c>
      <c r="J1003" s="95" t="str">
        <f>VLOOKUP(Revisión_Avance_Periodo!$I1003,BD_Seguimiento_OAP_2019!$L:$M,2,FALSE)</f>
        <v>Implementar Políticas de Seguridad</v>
      </c>
      <c r="K1003" s="119" t="s">
        <v>64</v>
      </c>
      <c r="L1003" s="172">
        <v>4.4642857142857152E-4</v>
      </c>
      <c r="M1003" s="182" t="s">
        <v>109</v>
      </c>
      <c r="N1003" s="190">
        <f>INDEX(BD_Seguimiento_OAP_2019!$AH$3:$AS$294,MATCH(Revisión_Avance_Periodo!$I1003,BD_Seguimiento_OAP_2019!$L$3:$L$294,0),MATCH(Revisión_Avance_Periodo!$M1003,BD_Seguimiento_OAP_2019!$AH$2:$AS$2,0))</f>
        <v>0</v>
      </c>
      <c r="O1003" s="190">
        <f>INDEX(BD_Seguimiento_OAP_2019!$AV$3:$BG$294,MATCH(Revisión_Avance_Periodo!$I1003,BD_Seguimiento_OAP_2019!$L$3:$L$294,0),MATCH(Revisión_Avance_Periodo!$M1003,BD_Seguimiento_OAP_2019!$AV$2:$BG$2,0))</f>
        <v>0</v>
      </c>
      <c r="P1003" s="175">
        <f t="shared" ref="P1003:P1004" si="193">IFERROR((O1003/N1003),0)</f>
        <v>0</v>
      </c>
      <c r="Q1003" s="182" t="str">
        <f>VLOOKUP(P1003,Tabla_Indicador_Gestion4[#All],3,TRUE)</f>
        <v>Por Ejecutar</v>
      </c>
      <c r="R1003" s="229">
        <f>SUBTOTAL(9,$N$998:$N1003)</f>
        <v>2</v>
      </c>
      <c r="S1003" s="230">
        <f>SUBTOTAL(9,$O$998:$O1003)</f>
        <v>2</v>
      </c>
      <c r="T1003" s="231">
        <f>IFERROR(+Revisión_Avance_Periodo!$S1003/Revisión_Avance_Periodo!$R1003,0)</f>
        <v>1</v>
      </c>
      <c r="U1003" s="184"/>
      <c r="V1003" s="185"/>
      <c r="W1003" s="183"/>
      <c r="X1003" s="183"/>
      <c r="Y1003" s="183"/>
      <c r="Z1003" s="186"/>
      <c r="AA1003" s="187"/>
    </row>
    <row r="1004" spans="1:27" x14ac:dyDescent="0.25">
      <c r="A1004" s="88">
        <v>84</v>
      </c>
      <c r="B1004" s="91" t="str">
        <f>CONCATENATE(Revisión_Avance_Periodo!$C1004,";",Revisión_Avance_Periodo!$E1004,";",Revisión_Avance_Periodo!$I1004)</f>
        <v>OE2;PR_10;ACT_26</v>
      </c>
      <c r="C1004" s="170" t="s">
        <v>47</v>
      </c>
      <c r="D1004" s="171" t="str">
        <f>VLOOKUP(Revisión_Avance_Periodo!$C1004,Componentes_BD!$F$1:$G$5,2,FALSE)</f>
        <v>Fortalecer las Tecnologías de la Información y las Telecomunicaciones.</v>
      </c>
      <c r="E1004" s="106" t="s">
        <v>12</v>
      </c>
      <c r="F1004" s="89">
        <v>2</v>
      </c>
      <c r="G1004" s="89" t="str">
        <f>VLOOKUP(Revisión_Avance_Periodo!$A1004,BD_Seguimiento_OAP_2019!$A$2:$G$294,7,FALSE)</f>
        <v>PAI</v>
      </c>
      <c r="H1004" s="89" t="str">
        <f>VLOOKUP(Revisión_Avance_Periodo!$A1004,BD_Seguimiento_OAP_2019!$A$2:$J$294,10,FALSE)</f>
        <v>PAI_01 - Operacional</v>
      </c>
      <c r="I1004" s="89" t="s">
        <v>937</v>
      </c>
      <c r="J1004" s="89" t="str">
        <f>VLOOKUP(Revisión_Avance_Periodo!$I1004,BD_Seguimiento_OAP_2019!$L:$M,2,FALSE)</f>
        <v>Implementar Políticas de Seguridad</v>
      </c>
      <c r="K1004" s="106" t="s">
        <v>64</v>
      </c>
      <c r="L1004" s="172">
        <v>4.4642857142857152E-4</v>
      </c>
      <c r="M1004" s="173" t="s">
        <v>110</v>
      </c>
      <c r="N1004" s="190">
        <f>INDEX(BD_Seguimiento_OAP_2019!$AH$3:$AS$294,MATCH(Revisión_Avance_Periodo!$I1004,BD_Seguimiento_OAP_2019!$L$3:$L$294,0),MATCH(Revisión_Avance_Periodo!$M1004,BD_Seguimiento_OAP_2019!$AH$2:$AS$2,0))</f>
        <v>0</v>
      </c>
      <c r="O1004" s="190">
        <f>INDEX(BD_Seguimiento_OAP_2019!$AV$3:$BG$294,MATCH(Revisión_Avance_Periodo!$I1004,BD_Seguimiento_OAP_2019!$L$3:$L$294,0),MATCH(Revisión_Avance_Periodo!$M1004,BD_Seguimiento_OAP_2019!$AV$2:$BG$2,0))</f>
        <v>0</v>
      </c>
      <c r="P1004" s="175">
        <f t="shared" si="193"/>
        <v>0</v>
      </c>
      <c r="Q1004" s="173" t="str">
        <f>VLOOKUP(P1004,Tabla_Indicador_Gestion4[#All],3,TRUE)</f>
        <v>Por Ejecutar</v>
      </c>
      <c r="R1004" s="229">
        <f>SUBTOTAL(9,$N$998:$N1004)</f>
        <v>2</v>
      </c>
      <c r="S1004" s="230">
        <f>SUBTOTAL(9,$O$998:$O1004)</f>
        <v>2</v>
      </c>
      <c r="T1004" s="231">
        <f>IFERROR(+Revisión_Avance_Periodo!$S1004/Revisión_Avance_Periodo!$R1004,0)</f>
        <v>1</v>
      </c>
      <c r="U1004" s="184"/>
      <c r="V1004" s="185"/>
      <c r="W1004" s="183"/>
      <c r="X1004" s="183"/>
      <c r="Y1004" s="183"/>
      <c r="Z1004" s="186"/>
      <c r="AA1004" s="187"/>
    </row>
    <row r="1005" spans="1:27" x14ac:dyDescent="0.25">
      <c r="A1005" s="94">
        <v>84</v>
      </c>
      <c r="B1005" s="96" t="str">
        <f>CONCATENATE(Revisión_Avance_Periodo!$C1005,";",Revisión_Avance_Periodo!$E1005,";",Revisión_Avance_Periodo!$I1005)</f>
        <v>OE2;PR_10;ACT_26</v>
      </c>
      <c r="C1005" s="180" t="s">
        <v>47</v>
      </c>
      <c r="D1005" s="181" t="str">
        <f>VLOOKUP(Revisión_Avance_Periodo!$C1005,Componentes_BD!$F$1:$G$5,2,FALSE)</f>
        <v>Fortalecer las Tecnologías de la Información y las Telecomunicaciones.</v>
      </c>
      <c r="E1005" s="119" t="s">
        <v>12</v>
      </c>
      <c r="F1005" s="95">
        <v>2</v>
      </c>
      <c r="G1005" s="95" t="str">
        <f>VLOOKUP(Revisión_Avance_Periodo!$A1005,BD_Seguimiento_OAP_2019!$A$2:$G$294,7,FALSE)</f>
        <v>PAI</v>
      </c>
      <c r="H1005" s="95" t="str">
        <f>VLOOKUP(Revisión_Avance_Periodo!$A1005,BD_Seguimiento_OAP_2019!$A$2:$J$294,10,FALSE)</f>
        <v>PAI_01 - Operacional</v>
      </c>
      <c r="I1005" s="95" t="s">
        <v>937</v>
      </c>
      <c r="J1005" s="95" t="str">
        <f>VLOOKUP(Revisión_Avance_Periodo!$I1005,BD_Seguimiento_OAP_2019!$L:$M,2,FALSE)</f>
        <v>Implementar Políticas de Seguridad</v>
      </c>
      <c r="K1005" s="119" t="s">
        <v>64</v>
      </c>
      <c r="L1005" s="172">
        <v>4.4642857142857152E-4</v>
      </c>
      <c r="M1005" s="182" t="s">
        <v>111</v>
      </c>
      <c r="N1005" s="190">
        <f>INDEX(BD_Seguimiento_OAP_2019!$AH$3:$AS$294,MATCH(Revisión_Avance_Periodo!$I1005,BD_Seguimiento_OAP_2019!$L$3:$L$294,0),MATCH(Revisión_Avance_Periodo!$M1005,BD_Seguimiento_OAP_2019!$AH$2:$AS$2,0))</f>
        <v>1</v>
      </c>
      <c r="O1005" s="190">
        <f>INDEX(BD_Seguimiento_OAP_2019!$AV$3:$BG$294,MATCH(Revisión_Avance_Periodo!$I1005,BD_Seguimiento_OAP_2019!$L$3:$L$294,0),MATCH(Revisión_Avance_Periodo!$M1005,BD_Seguimiento_OAP_2019!$AV$2:$BG$2,0))</f>
        <v>0</v>
      </c>
      <c r="P1005" s="188">
        <f t="shared" si="185"/>
        <v>0</v>
      </c>
      <c r="Q1005" s="182" t="str">
        <f>VLOOKUP(P1005,Tabla_Indicador_Gestion4[#All],3,TRUE)</f>
        <v>Por Ejecutar</v>
      </c>
      <c r="R1005" s="229">
        <f>SUBTOTAL(9,$N$998:$N1005)</f>
        <v>3</v>
      </c>
      <c r="S1005" s="230">
        <f>SUBTOTAL(9,$O$998:$O1005)</f>
        <v>2</v>
      </c>
      <c r="T1005" s="231">
        <f>IFERROR(+Revisión_Avance_Periodo!$S1005/Revisión_Avance_Periodo!$R1005,0)</f>
        <v>0.66666666666666663</v>
      </c>
      <c r="U1005" s="184"/>
      <c r="V1005" s="185"/>
      <c r="W1005" s="183"/>
      <c r="X1005" s="183"/>
      <c r="Y1005" s="183"/>
      <c r="Z1005" s="186"/>
      <c r="AA1005" s="187"/>
    </row>
    <row r="1006" spans="1:27" x14ac:dyDescent="0.25">
      <c r="A1006" s="88">
        <v>84</v>
      </c>
      <c r="B1006" s="91" t="str">
        <f>CONCATENATE(Revisión_Avance_Periodo!$C1006,";",Revisión_Avance_Periodo!$E1006,";",Revisión_Avance_Periodo!$I1006)</f>
        <v>OE2;PR_10;ACT_26</v>
      </c>
      <c r="C1006" s="170" t="s">
        <v>47</v>
      </c>
      <c r="D1006" s="171" t="str">
        <f>VLOOKUP(Revisión_Avance_Periodo!$C1006,Componentes_BD!$F$1:$G$5,2,FALSE)</f>
        <v>Fortalecer las Tecnologías de la Información y las Telecomunicaciones.</v>
      </c>
      <c r="E1006" s="106" t="s">
        <v>12</v>
      </c>
      <c r="F1006" s="89">
        <v>2</v>
      </c>
      <c r="G1006" s="89" t="str">
        <f>VLOOKUP(Revisión_Avance_Periodo!$A1006,BD_Seguimiento_OAP_2019!$A$2:$G$294,7,FALSE)</f>
        <v>PAI</v>
      </c>
      <c r="H1006" s="89" t="str">
        <f>VLOOKUP(Revisión_Avance_Periodo!$A1006,BD_Seguimiento_OAP_2019!$A$2:$J$294,10,FALSE)</f>
        <v>PAI_01 - Operacional</v>
      </c>
      <c r="I1006" s="89" t="s">
        <v>937</v>
      </c>
      <c r="J1006" s="89" t="str">
        <f>VLOOKUP(Revisión_Avance_Periodo!$I1006,BD_Seguimiento_OAP_2019!$L:$M,2,FALSE)</f>
        <v>Implementar Políticas de Seguridad</v>
      </c>
      <c r="K1006" s="106" t="s">
        <v>64</v>
      </c>
      <c r="L1006" s="172">
        <v>4.4642857142857152E-4</v>
      </c>
      <c r="M1006" s="173" t="s">
        <v>112</v>
      </c>
      <c r="N1006" s="190">
        <f>INDEX(BD_Seguimiento_OAP_2019!$AH$3:$AS$294,MATCH(Revisión_Avance_Periodo!$I1006,BD_Seguimiento_OAP_2019!$L$3:$L$294,0),MATCH(Revisión_Avance_Periodo!$M1006,BD_Seguimiento_OAP_2019!$AH$2:$AS$2,0))</f>
        <v>0</v>
      </c>
      <c r="O1006" s="190">
        <f>INDEX(BD_Seguimiento_OAP_2019!$AV$3:$BG$294,MATCH(Revisión_Avance_Periodo!$I1006,BD_Seguimiento_OAP_2019!$L$3:$L$294,0),MATCH(Revisión_Avance_Periodo!$M1006,BD_Seguimiento_OAP_2019!$AV$2:$BG$2,0))</f>
        <v>0</v>
      </c>
      <c r="P1006" s="175">
        <f t="shared" ref="P1006:P1007" si="194">IFERROR((O1006/N1006),0)</f>
        <v>0</v>
      </c>
      <c r="Q1006" s="173" t="str">
        <f>VLOOKUP(P1006,Tabla_Indicador_Gestion4[#All],3,TRUE)</f>
        <v>Por Ejecutar</v>
      </c>
      <c r="R1006" s="229">
        <f>SUBTOTAL(9,$N$998:$N1006)</f>
        <v>3</v>
      </c>
      <c r="S1006" s="230">
        <f>SUBTOTAL(9,$O$998:$O1006)</f>
        <v>2</v>
      </c>
      <c r="T1006" s="231">
        <f>IFERROR(+Revisión_Avance_Periodo!$S1006/Revisión_Avance_Periodo!$R1006,0)</f>
        <v>0.66666666666666663</v>
      </c>
      <c r="U1006" s="184"/>
      <c r="V1006" s="185"/>
      <c r="W1006" s="183"/>
      <c r="X1006" s="183"/>
      <c r="Y1006" s="183"/>
      <c r="Z1006" s="186"/>
      <c r="AA1006" s="187"/>
    </row>
    <row r="1007" spans="1:27" x14ac:dyDescent="0.25">
      <c r="A1007" s="94">
        <v>84</v>
      </c>
      <c r="B1007" s="96" t="str">
        <f>CONCATENATE(Revisión_Avance_Periodo!$C1007,";",Revisión_Avance_Periodo!$E1007,";",Revisión_Avance_Periodo!$I1007)</f>
        <v>OE2;PR_10;ACT_26</v>
      </c>
      <c r="C1007" s="180" t="s">
        <v>47</v>
      </c>
      <c r="D1007" s="181" t="str">
        <f>VLOOKUP(Revisión_Avance_Periodo!$C1007,Componentes_BD!$F$1:$G$5,2,FALSE)</f>
        <v>Fortalecer las Tecnologías de la Información y las Telecomunicaciones.</v>
      </c>
      <c r="E1007" s="119" t="s">
        <v>12</v>
      </c>
      <c r="F1007" s="95">
        <v>2</v>
      </c>
      <c r="G1007" s="95" t="str">
        <f>VLOOKUP(Revisión_Avance_Periodo!$A1007,BD_Seguimiento_OAP_2019!$A$2:$G$294,7,FALSE)</f>
        <v>PAI</v>
      </c>
      <c r="H1007" s="95" t="str">
        <f>VLOOKUP(Revisión_Avance_Periodo!$A1007,BD_Seguimiento_OAP_2019!$A$2:$J$294,10,FALSE)</f>
        <v>PAI_01 - Operacional</v>
      </c>
      <c r="I1007" s="95" t="s">
        <v>937</v>
      </c>
      <c r="J1007" s="95" t="str">
        <f>VLOOKUP(Revisión_Avance_Periodo!$I1007,BD_Seguimiento_OAP_2019!$L:$M,2,FALSE)</f>
        <v>Implementar Políticas de Seguridad</v>
      </c>
      <c r="K1007" s="119" t="s">
        <v>64</v>
      </c>
      <c r="L1007" s="172">
        <v>4.4642857142857152E-4</v>
      </c>
      <c r="M1007" s="182" t="s">
        <v>113</v>
      </c>
      <c r="N1007" s="190">
        <f>INDEX(BD_Seguimiento_OAP_2019!$AH$3:$AS$294,MATCH(Revisión_Avance_Periodo!$I1007,BD_Seguimiento_OAP_2019!$L$3:$L$294,0),MATCH(Revisión_Avance_Periodo!$M1007,BD_Seguimiento_OAP_2019!$AH$2:$AS$2,0))</f>
        <v>0</v>
      </c>
      <c r="O1007" s="190">
        <f>INDEX(BD_Seguimiento_OAP_2019!$AV$3:$BG$294,MATCH(Revisión_Avance_Periodo!$I1007,BD_Seguimiento_OAP_2019!$L$3:$L$294,0),MATCH(Revisión_Avance_Periodo!$M1007,BD_Seguimiento_OAP_2019!$AV$2:$BG$2,0))</f>
        <v>0</v>
      </c>
      <c r="P1007" s="175">
        <f t="shared" si="194"/>
        <v>0</v>
      </c>
      <c r="Q1007" s="182" t="str">
        <f>VLOOKUP(P1007,Tabla_Indicador_Gestion4[#All],3,TRUE)</f>
        <v>Por Ejecutar</v>
      </c>
      <c r="R1007" s="229">
        <f>SUBTOTAL(9,$N$998:$N1007)</f>
        <v>3</v>
      </c>
      <c r="S1007" s="230">
        <f>SUBTOTAL(9,$O$998:$O1007)</f>
        <v>2</v>
      </c>
      <c r="T1007" s="231">
        <f>IFERROR(+Revisión_Avance_Periodo!$S1007/Revisión_Avance_Periodo!$R1007,0)</f>
        <v>0.66666666666666663</v>
      </c>
      <c r="U1007" s="184"/>
      <c r="V1007" s="185"/>
      <c r="W1007" s="183"/>
      <c r="X1007" s="183"/>
      <c r="Y1007" s="183"/>
      <c r="Z1007" s="186"/>
      <c r="AA1007" s="187"/>
    </row>
    <row r="1008" spans="1:27" x14ac:dyDescent="0.25">
      <c r="A1008" s="88">
        <v>84</v>
      </c>
      <c r="B1008" s="91" t="str">
        <f>CONCATENATE(Revisión_Avance_Periodo!$C1008,";",Revisión_Avance_Periodo!$E1008,";",Revisión_Avance_Periodo!$I1008)</f>
        <v>OE2;PR_10;ACT_26</v>
      </c>
      <c r="C1008" s="170" t="s">
        <v>47</v>
      </c>
      <c r="D1008" s="171" t="str">
        <f>VLOOKUP(Revisión_Avance_Periodo!$C1008,Componentes_BD!$F$1:$G$5,2,FALSE)</f>
        <v>Fortalecer las Tecnologías de la Información y las Telecomunicaciones.</v>
      </c>
      <c r="E1008" s="106" t="s">
        <v>12</v>
      </c>
      <c r="F1008" s="89">
        <v>2</v>
      </c>
      <c r="G1008" s="89" t="str">
        <f>VLOOKUP(Revisión_Avance_Periodo!$A1008,BD_Seguimiento_OAP_2019!$A$2:$G$294,7,FALSE)</f>
        <v>PAI</v>
      </c>
      <c r="H1008" s="89" t="str">
        <f>VLOOKUP(Revisión_Avance_Periodo!$A1008,BD_Seguimiento_OAP_2019!$A$2:$J$294,10,FALSE)</f>
        <v>PAI_01 - Operacional</v>
      </c>
      <c r="I1008" s="89" t="s">
        <v>937</v>
      </c>
      <c r="J1008" s="89" t="str">
        <f>VLOOKUP(Revisión_Avance_Periodo!$I1008,BD_Seguimiento_OAP_2019!$L:$M,2,FALSE)</f>
        <v>Implementar Políticas de Seguridad</v>
      </c>
      <c r="K1008" s="106" t="s">
        <v>64</v>
      </c>
      <c r="L1008" s="172">
        <v>4.4642857142857152E-4</v>
      </c>
      <c r="M1008" s="173" t="s">
        <v>114</v>
      </c>
      <c r="N1008" s="190">
        <f>INDEX(BD_Seguimiento_OAP_2019!$AH$3:$AS$294,MATCH(Revisión_Avance_Periodo!$I1008,BD_Seguimiento_OAP_2019!$L$3:$L$294,0),MATCH(Revisión_Avance_Periodo!$M1008,BD_Seguimiento_OAP_2019!$AH$2:$AS$2,0))</f>
        <v>1</v>
      </c>
      <c r="O1008" s="190">
        <f>INDEX(BD_Seguimiento_OAP_2019!$AV$3:$BG$294,MATCH(Revisión_Avance_Periodo!$I1008,BD_Seguimiento_OAP_2019!$L$3:$L$294,0),MATCH(Revisión_Avance_Periodo!$M1008,BD_Seguimiento_OAP_2019!$AV$2:$BG$2,0))</f>
        <v>0</v>
      </c>
      <c r="P1008" s="189">
        <f t="shared" si="185"/>
        <v>0</v>
      </c>
      <c r="Q1008" s="173" t="str">
        <f>VLOOKUP(P1008,Tabla_Indicador_Gestion4[#All],3,TRUE)</f>
        <v>Por Ejecutar</v>
      </c>
      <c r="R1008" s="229">
        <f>SUBTOTAL(9,$N$998:$N1008)</f>
        <v>4</v>
      </c>
      <c r="S1008" s="230">
        <f>SUBTOTAL(9,$O$998:$O1008)</f>
        <v>2</v>
      </c>
      <c r="T1008" s="231">
        <f>IFERROR(+Revisión_Avance_Periodo!$S1008/Revisión_Avance_Periodo!$R1008,0)</f>
        <v>0.5</v>
      </c>
      <c r="U1008" s="184"/>
      <c r="V1008" s="185"/>
      <c r="W1008" s="183"/>
      <c r="X1008" s="183"/>
      <c r="Y1008" s="183"/>
      <c r="Z1008" s="186"/>
      <c r="AA1008" s="187"/>
    </row>
    <row r="1009" spans="1:27" ht="15.75" thickBot="1" x14ac:dyDescent="0.3">
      <c r="A1009" s="94">
        <v>84</v>
      </c>
      <c r="B1009" s="96" t="str">
        <f>CONCATENATE(Revisión_Avance_Periodo!$C1009,";",Revisión_Avance_Periodo!$E1009,";",Revisión_Avance_Periodo!$I1009)</f>
        <v>OE2;PR_10;ACT_26</v>
      </c>
      <c r="C1009" s="180" t="s">
        <v>47</v>
      </c>
      <c r="D1009" s="181" t="str">
        <f>VLOOKUP(Revisión_Avance_Periodo!$C1009,Componentes_BD!$F$1:$G$5,2,FALSE)</f>
        <v>Fortalecer las Tecnologías de la Información y las Telecomunicaciones.</v>
      </c>
      <c r="E1009" s="119" t="s">
        <v>12</v>
      </c>
      <c r="F1009" s="95">
        <v>2</v>
      </c>
      <c r="G1009" s="95" t="str">
        <f>VLOOKUP(Revisión_Avance_Periodo!$A1009,BD_Seguimiento_OAP_2019!$A$2:$G$294,7,FALSE)</f>
        <v>PAI</v>
      </c>
      <c r="H1009" s="95" t="str">
        <f>VLOOKUP(Revisión_Avance_Periodo!$A1009,BD_Seguimiento_OAP_2019!$A$2:$J$294,10,FALSE)</f>
        <v>PAI_01 - Operacional</v>
      </c>
      <c r="I1009" s="95" t="s">
        <v>937</v>
      </c>
      <c r="J1009" s="95" t="str">
        <f>VLOOKUP(Revisión_Avance_Periodo!$I1009,BD_Seguimiento_OAP_2019!$L:$M,2,FALSE)</f>
        <v>Implementar Políticas de Seguridad</v>
      </c>
      <c r="K1009" s="119" t="s">
        <v>64</v>
      </c>
      <c r="L1009" s="172">
        <v>4.4642857142857152E-4</v>
      </c>
      <c r="M1009" s="182" t="s">
        <v>115</v>
      </c>
      <c r="N1009" s="190">
        <f>INDEX(BD_Seguimiento_OAP_2019!$AH$3:$AS$294,MATCH(Revisión_Avance_Periodo!$I1009,BD_Seguimiento_OAP_2019!$L$3:$L$294,0),MATCH(Revisión_Avance_Periodo!$M1009,BD_Seguimiento_OAP_2019!$AH$2:$AS$2,0))</f>
        <v>0</v>
      </c>
      <c r="O1009" s="190">
        <f>INDEX(BD_Seguimiento_OAP_2019!$AV$3:$BG$294,MATCH(Revisión_Avance_Periodo!$I1009,BD_Seguimiento_OAP_2019!$L$3:$L$294,0),MATCH(Revisión_Avance_Periodo!$M1009,BD_Seguimiento_OAP_2019!$AV$2:$BG$2,0))</f>
        <v>0</v>
      </c>
      <c r="P1009" s="175">
        <f t="shared" ref="P1009:P1017" si="195">IFERROR((O1009/N1009),0)</f>
        <v>0</v>
      </c>
      <c r="Q1009" s="182" t="str">
        <f>VLOOKUP(P1009,Tabla_Indicador_Gestion4[#All],3,TRUE)</f>
        <v>Por Ejecutar</v>
      </c>
      <c r="R1009" s="229">
        <f>SUBTOTAL(9,$N$998:$N1009)</f>
        <v>4</v>
      </c>
      <c r="S1009" s="230">
        <f>SUBTOTAL(9,$O$998:$O1009)</f>
        <v>2</v>
      </c>
      <c r="T1009" s="231">
        <f>IFERROR(+Revisión_Avance_Periodo!$S1009/Revisión_Avance_Periodo!$R1009,0)</f>
        <v>0.5</v>
      </c>
      <c r="U1009" s="184"/>
      <c r="V1009" s="185"/>
      <c r="W1009" s="183"/>
      <c r="X1009" s="183"/>
      <c r="Y1009" s="183"/>
      <c r="Z1009" s="186"/>
      <c r="AA1009" s="187"/>
    </row>
    <row r="1010" spans="1:27" x14ac:dyDescent="0.25">
      <c r="A1010" s="88">
        <v>85</v>
      </c>
      <c r="B1010" s="91" t="str">
        <f>CONCATENATE(Revisión_Avance_Periodo!$C1010,";",Revisión_Avance_Periodo!$E1010,";",Revisión_Avance_Periodo!$I1010)</f>
        <v>OE2;PR_10;ACT_27</v>
      </c>
      <c r="C1010" s="170" t="s">
        <v>47</v>
      </c>
      <c r="D1010" s="171" t="str">
        <f>VLOOKUP(Revisión_Avance_Periodo!$C1010,Componentes_BD!$F$1:$G$5,2,FALSE)</f>
        <v>Fortalecer las Tecnologías de la Información y las Telecomunicaciones.</v>
      </c>
      <c r="E1010" s="106" t="s">
        <v>12</v>
      </c>
      <c r="F1010" s="89">
        <v>2</v>
      </c>
      <c r="G1010" s="89" t="str">
        <f>VLOOKUP(Revisión_Avance_Periodo!$A1010,BD_Seguimiento_OAP_2019!$A$2:$G$294,7,FALSE)</f>
        <v>PAI</v>
      </c>
      <c r="H1010" s="89" t="str">
        <f>VLOOKUP(Revisión_Avance_Periodo!$A1010,BD_Seguimiento_OAP_2019!$A$2:$J$294,10,FALSE)</f>
        <v>PAI_01 - Operacional</v>
      </c>
      <c r="I1010" s="89" t="s">
        <v>944</v>
      </c>
      <c r="J1010" s="89" t="str">
        <f>VLOOKUP(Revisión_Avance_Periodo!$I1010,BD_Seguimiento_OAP_2019!$L:$M,2,FALSE)</f>
        <v>Mantener y ajustar modelo de continuidad de negocio</v>
      </c>
      <c r="K1010" s="106" t="s">
        <v>64</v>
      </c>
      <c r="L1010" s="172">
        <v>4.4642857142857152E-4</v>
      </c>
      <c r="M1010" s="173" t="s">
        <v>104</v>
      </c>
      <c r="N1010" s="190">
        <f>INDEX(BD_Seguimiento_OAP_2019!$AH$3:$AS$294,MATCH(Revisión_Avance_Periodo!$I1010,BD_Seguimiento_OAP_2019!$L$3:$L$294,0),MATCH(Revisión_Avance_Periodo!$M1010,BD_Seguimiento_OAP_2019!$AH$2:$AS$2,0))</f>
        <v>0</v>
      </c>
      <c r="O1010" s="190">
        <f>INDEX(BD_Seguimiento_OAP_2019!$AV$3:$BG$294,MATCH(Revisión_Avance_Periodo!$I1010,BD_Seguimiento_OAP_2019!$L$3:$L$294,0),MATCH(Revisión_Avance_Periodo!$M1010,BD_Seguimiento_OAP_2019!$AV$2:$BG$2,0))</f>
        <v>0</v>
      </c>
      <c r="P1010" s="175">
        <f t="shared" si="195"/>
        <v>0</v>
      </c>
      <c r="Q1010" s="173" t="str">
        <f>VLOOKUP(P1010,Tabla_Indicador_Gestion4[#All],3,TRUE)</f>
        <v>Por Ejecutar</v>
      </c>
      <c r="R1010" s="232">
        <f>SUBTOTAL(9,$N$1010:$N1010)</f>
        <v>0</v>
      </c>
      <c r="S1010" s="233">
        <f>SUBTOTAL(9,$O$1010:$O1010)</f>
        <v>0</v>
      </c>
      <c r="T1010" s="234">
        <f>IFERROR(+Revisión_Avance_Periodo!$S1010/Revisión_Avance_Periodo!$R1010,0)</f>
        <v>0</v>
      </c>
      <c r="U1010" s="191">
        <f>SUBTOTAL(9,N1010:N1021)</f>
        <v>1</v>
      </c>
      <c r="V1010" s="192">
        <f>SUBTOTAL(9,O1010:O1021)</f>
        <v>0</v>
      </c>
      <c r="W1010" s="176">
        <f t="shared" ref="W1010" si="196">+V1010/U1010</f>
        <v>0</v>
      </c>
      <c r="X1010" s="176"/>
      <c r="Y1010" s="176">
        <f>100%-Revisión_Avance_Periodo!$W1010</f>
        <v>1</v>
      </c>
      <c r="Z1010" s="178" t="str">
        <f>VLOOKUP(W1010,Tabla_Indicador_Gestion4[],3,TRUE)</f>
        <v>Por Ejecutar</v>
      </c>
      <c r="AA1010" s="179">
        <f>Revisión_Avance_Periodo!$W1010*Revisión_Avance_Periodo!$L1010</f>
        <v>0</v>
      </c>
    </row>
    <row r="1011" spans="1:27" x14ac:dyDescent="0.25">
      <c r="A1011" s="94">
        <v>85</v>
      </c>
      <c r="B1011" s="96" t="str">
        <f>CONCATENATE(Revisión_Avance_Periodo!$C1011,";",Revisión_Avance_Periodo!$E1011,";",Revisión_Avance_Periodo!$I1011)</f>
        <v>OE2;PR_10;ACT_27</v>
      </c>
      <c r="C1011" s="180" t="s">
        <v>47</v>
      </c>
      <c r="D1011" s="181" t="str">
        <f>VLOOKUP(Revisión_Avance_Periodo!$C1011,Componentes_BD!$F$1:$G$5,2,FALSE)</f>
        <v>Fortalecer las Tecnologías de la Información y las Telecomunicaciones.</v>
      </c>
      <c r="E1011" s="119" t="s">
        <v>12</v>
      </c>
      <c r="F1011" s="95">
        <v>2</v>
      </c>
      <c r="G1011" s="95" t="str">
        <f>VLOOKUP(Revisión_Avance_Periodo!$A1011,BD_Seguimiento_OAP_2019!$A$2:$G$294,7,FALSE)</f>
        <v>PAI</v>
      </c>
      <c r="H1011" s="95" t="str">
        <f>VLOOKUP(Revisión_Avance_Periodo!$A1011,BD_Seguimiento_OAP_2019!$A$2:$J$294,10,FALSE)</f>
        <v>PAI_01 - Operacional</v>
      </c>
      <c r="I1011" s="95" t="s">
        <v>944</v>
      </c>
      <c r="J1011" s="95" t="str">
        <f>VLOOKUP(Revisión_Avance_Periodo!$I1011,BD_Seguimiento_OAP_2019!$L:$M,2,FALSE)</f>
        <v>Mantener y ajustar modelo de continuidad de negocio</v>
      </c>
      <c r="K1011" s="119" t="s">
        <v>64</v>
      </c>
      <c r="L1011" s="172">
        <v>4.4642857142857152E-4</v>
      </c>
      <c r="M1011" s="182" t="s">
        <v>105</v>
      </c>
      <c r="N1011" s="190">
        <f>INDEX(BD_Seguimiento_OAP_2019!$AH$3:$AS$294,MATCH(Revisión_Avance_Periodo!$I1011,BD_Seguimiento_OAP_2019!$L$3:$L$294,0),MATCH(Revisión_Avance_Periodo!$M1011,BD_Seguimiento_OAP_2019!$AH$2:$AS$2,0))</f>
        <v>0</v>
      </c>
      <c r="O1011" s="190">
        <f>INDEX(BD_Seguimiento_OAP_2019!$AV$3:$BG$294,MATCH(Revisión_Avance_Periodo!$I1011,BD_Seguimiento_OAP_2019!$L$3:$L$294,0),MATCH(Revisión_Avance_Periodo!$M1011,BD_Seguimiento_OAP_2019!$AV$2:$BG$2,0))</f>
        <v>0</v>
      </c>
      <c r="P1011" s="175">
        <f t="shared" si="195"/>
        <v>0</v>
      </c>
      <c r="Q1011" s="182" t="str">
        <f>VLOOKUP(P1011,Tabla_Indicador_Gestion4[#All],3,TRUE)</f>
        <v>Por Ejecutar</v>
      </c>
      <c r="R1011" s="229">
        <f>SUBTOTAL(9,$N$1010:$N1011)</f>
        <v>0</v>
      </c>
      <c r="S1011" s="230">
        <f>SUBTOTAL(9,$O$1010:$O1011)</f>
        <v>0</v>
      </c>
      <c r="T1011" s="231">
        <f>IFERROR(+Revisión_Avance_Periodo!$S1011/Revisión_Avance_Periodo!$R1011,0)</f>
        <v>0</v>
      </c>
      <c r="U1011" s="184"/>
      <c r="V1011" s="185"/>
      <c r="W1011" s="183"/>
      <c r="X1011" s="183"/>
      <c r="Y1011" s="183"/>
      <c r="Z1011" s="186"/>
      <c r="AA1011" s="187"/>
    </row>
    <row r="1012" spans="1:27" x14ac:dyDescent="0.25">
      <c r="A1012" s="88">
        <v>85</v>
      </c>
      <c r="B1012" s="91" t="str">
        <f>CONCATENATE(Revisión_Avance_Periodo!$C1012,";",Revisión_Avance_Periodo!$E1012,";",Revisión_Avance_Periodo!$I1012)</f>
        <v>OE2;PR_10;ACT_27</v>
      </c>
      <c r="C1012" s="170" t="s">
        <v>47</v>
      </c>
      <c r="D1012" s="171" t="str">
        <f>VLOOKUP(Revisión_Avance_Periodo!$C1012,Componentes_BD!$F$1:$G$5,2,FALSE)</f>
        <v>Fortalecer las Tecnologías de la Información y las Telecomunicaciones.</v>
      </c>
      <c r="E1012" s="106" t="s">
        <v>12</v>
      </c>
      <c r="F1012" s="89">
        <v>2</v>
      </c>
      <c r="G1012" s="89" t="str">
        <f>VLOOKUP(Revisión_Avance_Periodo!$A1012,BD_Seguimiento_OAP_2019!$A$2:$G$294,7,FALSE)</f>
        <v>PAI</v>
      </c>
      <c r="H1012" s="89" t="str">
        <f>VLOOKUP(Revisión_Avance_Periodo!$A1012,BD_Seguimiento_OAP_2019!$A$2:$J$294,10,FALSE)</f>
        <v>PAI_01 - Operacional</v>
      </c>
      <c r="I1012" s="89" t="s">
        <v>944</v>
      </c>
      <c r="J1012" s="89" t="str">
        <f>VLOOKUP(Revisión_Avance_Periodo!$I1012,BD_Seguimiento_OAP_2019!$L:$M,2,FALSE)</f>
        <v>Mantener y ajustar modelo de continuidad de negocio</v>
      </c>
      <c r="K1012" s="106" t="s">
        <v>64</v>
      </c>
      <c r="L1012" s="172">
        <v>4.4642857142857152E-4</v>
      </c>
      <c r="M1012" s="173" t="s">
        <v>106</v>
      </c>
      <c r="N1012" s="190">
        <f>INDEX(BD_Seguimiento_OAP_2019!$AH$3:$AS$294,MATCH(Revisión_Avance_Periodo!$I1012,BD_Seguimiento_OAP_2019!$L$3:$L$294,0),MATCH(Revisión_Avance_Periodo!$M1012,BD_Seguimiento_OAP_2019!$AH$2:$AS$2,0))</f>
        <v>0</v>
      </c>
      <c r="O1012" s="190">
        <f>INDEX(BD_Seguimiento_OAP_2019!$AV$3:$BG$294,MATCH(Revisión_Avance_Periodo!$I1012,BD_Seguimiento_OAP_2019!$L$3:$L$294,0),MATCH(Revisión_Avance_Periodo!$M1012,BD_Seguimiento_OAP_2019!$AV$2:$BG$2,0))</f>
        <v>0</v>
      </c>
      <c r="P1012" s="175">
        <f t="shared" si="195"/>
        <v>0</v>
      </c>
      <c r="Q1012" s="173" t="str">
        <f>VLOOKUP(P1012,Tabla_Indicador_Gestion4[#All],3,TRUE)</f>
        <v>Por Ejecutar</v>
      </c>
      <c r="R1012" s="229">
        <f>SUBTOTAL(9,$N$1010:$N1012)</f>
        <v>0</v>
      </c>
      <c r="S1012" s="230">
        <f>SUBTOTAL(9,$O$1010:$O1012)</f>
        <v>0</v>
      </c>
      <c r="T1012" s="231">
        <f>IFERROR(+Revisión_Avance_Periodo!$S1012/Revisión_Avance_Periodo!$R1012,0)</f>
        <v>0</v>
      </c>
      <c r="U1012" s="184"/>
      <c r="V1012" s="185"/>
      <c r="W1012" s="183"/>
      <c r="X1012" s="183"/>
      <c r="Y1012" s="183"/>
      <c r="Z1012" s="186"/>
      <c r="AA1012" s="187"/>
    </row>
    <row r="1013" spans="1:27" x14ac:dyDescent="0.25">
      <c r="A1013" s="94">
        <v>85</v>
      </c>
      <c r="B1013" s="96" t="str">
        <f>CONCATENATE(Revisión_Avance_Periodo!$C1013,";",Revisión_Avance_Periodo!$E1013,";",Revisión_Avance_Periodo!$I1013)</f>
        <v>OE2;PR_10;ACT_27</v>
      </c>
      <c r="C1013" s="180" t="s">
        <v>47</v>
      </c>
      <c r="D1013" s="181" t="str">
        <f>VLOOKUP(Revisión_Avance_Periodo!$C1013,Componentes_BD!$F$1:$G$5,2,FALSE)</f>
        <v>Fortalecer las Tecnologías de la Información y las Telecomunicaciones.</v>
      </c>
      <c r="E1013" s="119" t="s">
        <v>12</v>
      </c>
      <c r="F1013" s="95">
        <v>2</v>
      </c>
      <c r="G1013" s="95" t="str">
        <f>VLOOKUP(Revisión_Avance_Periodo!$A1013,BD_Seguimiento_OAP_2019!$A$2:$G$294,7,FALSE)</f>
        <v>PAI</v>
      </c>
      <c r="H1013" s="95" t="str">
        <f>VLOOKUP(Revisión_Avance_Periodo!$A1013,BD_Seguimiento_OAP_2019!$A$2:$J$294,10,FALSE)</f>
        <v>PAI_01 - Operacional</v>
      </c>
      <c r="I1013" s="95" t="s">
        <v>944</v>
      </c>
      <c r="J1013" s="95" t="str">
        <f>VLOOKUP(Revisión_Avance_Periodo!$I1013,BD_Seguimiento_OAP_2019!$L:$M,2,FALSE)</f>
        <v>Mantener y ajustar modelo de continuidad de negocio</v>
      </c>
      <c r="K1013" s="119" t="s">
        <v>64</v>
      </c>
      <c r="L1013" s="172">
        <v>4.4642857142857152E-4</v>
      </c>
      <c r="M1013" s="182" t="s">
        <v>107</v>
      </c>
      <c r="N1013" s="190">
        <f>INDEX(BD_Seguimiento_OAP_2019!$AH$3:$AS$294,MATCH(Revisión_Avance_Periodo!$I1013,BD_Seguimiento_OAP_2019!$L$3:$L$294,0),MATCH(Revisión_Avance_Periodo!$M1013,BD_Seguimiento_OAP_2019!$AH$2:$AS$2,0))</f>
        <v>0</v>
      </c>
      <c r="O1013" s="190">
        <f>INDEX(BD_Seguimiento_OAP_2019!$AV$3:$BG$294,MATCH(Revisión_Avance_Periodo!$I1013,BD_Seguimiento_OAP_2019!$L$3:$L$294,0),MATCH(Revisión_Avance_Periodo!$M1013,BD_Seguimiento_OAP_2019!$AV$2:$BG$2,0))</f>
        <v>0</v>
      </c>
      <c r="P1013" s="175">
        <f t="shared" si="195"/>
        <v>0</v>
      </c>
      <c r="Q1013" s="182" t="str">
        <f>VLOOKUP(P1013,Tabla_Indicador_Gestion4[#All],3,TRUE)</f>
        <v>Por Ejecutar</v>
      </c>
      <c r="R1013" s="229">
        <f>SUBTOTAL(9,$N$1010:$N1013)</f>
        <v>0</v>
      </c>
      <c r="S1013" s="230">
        <f>SUBTOTAL(9,$O$1010:$O1013)</f>
        <v>0</v>
      </c>
      <c r="T1013" s="231">
        <f>IFERROR(+Revisión_Avance_Periodo!$S1013/Revisión_Avance_Periodo!$R1013,0)</f>
        <v>0</v>
      </c>
      <c r="U1013" s="184"/>
      <c r="V1013" s="185"/>
      <c r="W1013" s="183"/>
      <c r="X1013" s="183"/>
      <c r="Y1013" s="183"/>
      <c r="Z1013" s="186"/>
      <c r="AA1013" s="187"/>
    </row>
    <row r="1014" spans="1:27" x14ac:dyDescent="0.25">
      <c r="A1014" s="88">
        <v>85</v>
      </c>
      <c r="B1014" s="91" t="str">
        <f>CONCATENATE(Revisión_Avance_Periodo!$C1014,";",Revisión_Avance_Periodo!$E1014,";",Revisión_Avance_Periodo!$I1014)</f>
        <v>OE2;PR_10;ACT_27</v>
      </c>
      <c r="C1014" s="170" t="s">
        <v>47</v>
      </c>
      <c r="D1014" s="171" t="str">
        <f>VLOOKUP(Revisión_Avance_Periodo!$C1014,Componentes_BD!$F$1:$G$5,2,FALSE)</f>
        <v>Fortalecer las Tecnologías de la Información y las Telecomunicaciones.</v>
      </c>
      <c r="E1014" s="106" t="s">
        <v>12</v>
      </c>
      <c r="F1014" s="89">
        <v>2</v>
      </c>
      <c r="G1014" s="89" t="str">
        <f>VLOOKUP(Revisión_Avance_Periodo!$A1014,BD_Seguimiento_OAP_2019!$A$2:$G$294,7,FALSE)</f>
        <v>PAI</v>
      </c>
      <c r="H1014" s="89" t="str">
        <f>VLOOKUP(Revisión_Avance_Periodo!$A1014,BD_Seguimiento_OAP_2019!$A$2:$J$294,10,FALSE)</f>
        <v>PAI_01 - Operacional</v>
      </c>
      <c r="I1014" s="89" t="s">
        <v>944</v>
      </c>
      <c r="J1014" s="89" t="str">
        <f>VLOOKUP(Revisión_Avance_Periodo!$I1014,BD_Seguimiento_OAP_2019!$L:$M,2,FALSE)</f>
        <v>Mantener y ajustar modelo de continuidad de negocio</v>
      </c>
      <c r="K1014" s="106" t="s">
        <v>64</v>
      </c>
      <c r="L1014" s="172">
        <v>4.4642857142857152E-4</v>
      </c>
      <c r="M1014" s="173" t="s">
        <v>108</v>
      </c>
      <c r="N1014" s="190">
        <f>INDEX(BD_Seguimiento_OAP_2019!$AH$3:$AS$294,MATCH(Revisión_Avance_Periodo!$I1014,BD_Seguimiento_OAP_2019!$L$3:$L$294,0),MATCH(Revisión_Avance_Periodo!$M1014,BD_Seguimiento_OAP_2019!$AH$2:$AS$2,0))</f>
        <v>0</v>
      </c>
      <c r="O1014" s="190">
        <f>INDEX(BD_Seguimiento_OAP_2019!$AV$3:$BG$294,MATCH(Revisión_Avance_Periodo!$I1014,BD_Seguimiento_OAP_2019!$L$3:$L$294,0),MATCH(Revisión_Avance_Periodo!$M1014,BD_Seguimiento_OAP_2019!$AV$2:$BG$2,0))</f>
        <v>0</v>
      </c>
      <c r="P1014" s="175">
        <f t="shared" si="195"/>
        <v>0</v>
      </c>
      <c r="Q1014" s="173" t="str">
        <f>VLOOKUP(P1014,Tabla_Indicador_Gestion4[#All],3,TRUE)</f>
        <v>Por Ejecutar</v>
      </c>
      <c r="R1014" s="229">
        <f>SUBTOTAL(9,$N$1010:$N1014)</f>
        <v>0</v>
      </c>
      <c r="S1014" s="230">
        <f>SUBTOTAL(9,$O$1010:$O1014)</f>
        <v>0</v>
      </c>
      <c r="T1014" s="231">
        <f>IFERROR(+Revisión_Avance_Periodo!$S1014/Revisión_Avance_Periodo!$R1014,0)</f>
        <v>0</v>
      </c>
      <c r="U1014" s="184"/>
      <c r="V1014" s="185"/>
      <c r="W1014" s="183"/>
      <c r="X1014" s="183"/>
      <c r="Y1014" s="183"/>
      <c r="Z1014" s="186"/>
      <c r="AA1014" s="187"/>
    </row>
    <row r="1015" spans="1:27" x14ac:dyDescent="0.25">
      <c r="A1015" s="94">
        <v>85</v>
      </c>
      <c r="B1015" s="96" t="str">
        <f>CONCATENATE(Revisión_Avance_Periodo!$C1015,";",Revisión_Avance_Periodo!$E1015,";",Revisión_Avance_Periodo!$I1015)</f>
        <v>OE2;PR_10;ACT_27</v>
      </c>
      <c r="C1015" s="180" t="s">
        <v>47</v>
      </c>
      <c r="D1015" s="181" t="str">
        <f>VLOOKUP(Revisión_Avance_Periodo!$C1015,Componentes_BD!$F$1:$G$5,2,FALSE)</f>
        <v>Fortalecer las Tecnologías de la Información y las Telecomunicaciones.</v>
      </c>
      <c r="E1015" s="119" t="s">
        <v>12</v>
      </c>
      <c r="F1015" s="95">
        <v>2</v>
      </c>
      <c r="G1015" s="95" t="str">
        <f>VLOOKUP(Revisión_Avance_Periodo!$A1015,BD_Seguimiento_OAP_2019!$A$2:$G$294,7,FALSE)</f>
        <v>PAI</v>
      </c>
      <c r="H1015" s="95" t="str">
        <f>VLOOKUP(Revisión_Avance_Periodo!$A1015,BD_Seguimiento_OAP_2019!$A$2:$J$294,10,FALSE)</f>
        <v>PAI_01 - Operacional</v>
      </c>
      <c r="I1015" s="95" t="s">
        <v>944</v>
      </c>
      <c r="J1015" s="95" t="str">
        <f>VLOOKUP(Revisión_Avance_Periodo!$I1015,BD_Seguimiento_OAP_2019!$L:$M,2,FALSE)</f>
        <v>Mantener y ajustar modelo de continuidad de negocio</v>
      </c>
      <c r="K1015" s="119" t="s">
        <v>64</v>
      </c>
      <c r="L1015" s="172">
        <v>4.4642857142857152E-4</v>
      </c>
      <c r="M1015" s="182" t="s">
        <v>109</v>
      </c>
      <c r="N1015" s="190">
        <f>INDEX(BD_Seguimiento_OAP_2019!$AH$3:$AS$294,MATCH(Revisión_Avance_Periodo!$I1015,BD_Seguimiento_OAP_2019!$L$3:$L$294,0),MATCH(Revisión_Avance_Periodo!$M1015,BD_Seguimiento_OAP_2019!$AH$2:$AS$2,0))</f>
        <v>0</v>
      </c>
      <c r="O1015" s="190">
        <f>INDEX(BD_Seguimiento_OAP_2019!$AV$3:$BG$294,MATCH(Revisión_Avance_Periodo!$I1015,BD_Seguimiento_OAP_2019!$L$3:$L$294,0),MATCH(Revisión_Avance_Periodo!$M1015,BD_Seguimiento_OAP_2019!$AV$2:$BG$2,0))</f>
        <v>0</v>
      </c>
      <c r="P1015" s="175">
        <f t="shared" si="195"/>
        <v>0</v>
      </c>
      <c r="Q1015" s="182" t="str">
        <f>VLOOKUP(P1015,Tabla_Indicador_Gestion4[#All],3,TRUE)</f>
        <v>Por Ejecutar</v>
      </c>
      <c r="R1015" s="229">
        <f>SUBTOTAL(9,$N$1010:$N1015)</f>
        <v>0</v>
      </c>
      <c r="S1015" s="230">
        <f>SUBTOTAL(9,$O$1010:$O1015)</f>
        <v>0</v>
      </c>
      <c r="T1015" s="231">
        <f>IFERROR(+Revisión_Avance_Periodo!$S1015/Revisión_Avance_Periodo!$R1015,0)</f>
        <v>0</v>
      </c>
      <c r="U1015" s="184"/>
      <c r="V1015" s="185"/>
      <c r="W1015" s="183"/>
      <c r="X1015" s="183"/>
      <c r="Y1015" s="183"/>
      <c r="Z1015" s="186"/>
      <c r="AA1015" s="187"/>
    </row>
    <row r="1016" spans="1:27" x14ac:dyDescent="0.25">
      <c r="A1016" s="88">
        <v>85</v>
      </c>
      <c r="B1016" s="91" t="str">
        <f>CONCATENATE(Revisión_Avance_Periodo!$C1016,";",Revisión_Avance_Periodo!$E1016,";",Revisión_Avance_Periodo!$I1016)</f>
        <v>OE2;PR_10;ACT_27</v>
      </c>
      <c r="C1016" s="170" t="s">
        <v>47</v>
      </c>
      <c r="D1016" s="171" t="str">
        <f>VLOOKUP(Revisión_Avance_Periodo!$C1016,Componentes_BD!$F$1:$G$5,2,FALSE)</f>
        <v>Fortalecer las Tecnologías de la Información y las Telecomunicaciones.</v>
      </c>
      <c r="E1016" s="106" t="s">
        <v>12</v>
      </c>
      <c r="F1016" s="89">
        <v>2</v>
      </c>
      <c r="G1016" s="89" t="str">
        <f>VLOOKUP(Revisión_Avance_Periodo!$A1016,BD_Seguimiento_OAP_2019!$A$2:$G$294,7,FALSE)</f>
        <v>PAI</v>
      </c>
      <c r="H1016" s="89" t="str">
        <f>VLOOKUP(Revisión_Avance_Periodo!$A1016,BD_Seguimiento_OAP_2019!$A$2:$J$294,10,FALSE)</f>
        <v>PAI_01 - Operacional</v>
      </c>
      <c r="I1016" s="89" t="s">
        <v>944</v>
      </c>
      <c r="J1016" s="89" t="str">
        <f>VLOOKUP(Revisión_Avance_Periodo!$I1016,BD_Seguimiento_OAP_2019!$L:$M,2,FALSE)</f>
        <v>Mantener y ajustar modelo de continuidad de negocio</v>
      </c>
      <c r="K1016" s="106" t="s">
        <v>64</v>
      </c>
      <c r="L1016" s="172">
        <v>4.4642857142857152E-4</v>
      </c>
      <c r="M1016" s="173" t="s">
        <v>110</v>
      </c>
      <c r="N1016" s="190">
        <f>INDEX(BD_Seguimiento_OAP_2019!$AH$3:$AS$294,MATCH(Revisión_Avance_Periodo!$I1016,BD_Seguimiento_OAP_2019!$L$3:$L$294,0),MATCH(Revisión_Avance_Periodo!$M1016,BD_Seguimiento_OAP_2019!$AH$2:$AS$2,0))</f>
        <v>0</v>
      </c>
      <c r="O1016" s="190">
        <f>INDEX(BD_Seguimiento_OAP_2019!$AV$3:$BG$294,MATCH(Revisión_Avance_Periodo!$I1016,BD_Seguimiento_OAP_2019!$L$3:$L$294,0),MATCH(Revisión_Avance_Periodo!$M1016,BD_Seguimiento_OAP_2019!$AV$2:$BG$2,0))</f>
        <v>0</v>
      </c>
      <c r="P1016" s="175">
        <f t="shared" si="195"/>
        <v>0</v>
      </c>
      <c r="Q1016" s="173" t="str">
        <f>VLOOKUP(P1016,Tabla_Indicador_Gestion4[#All],3,TRUE)</f>
        <v>Por Ejecutar</v>
      </c>
      <c r="R1016" s="229">
        <f>SUBTOTAL(9,$N$1010:$N1016)</f>
        <v>0</v>
      </c>
      <c r="S1016" s="230">
        <f>SUBTOTAL(9,$O$1010:$O1016)</f>
        <v>0</v>
      </c>
      <c r="T1016" s="231">
        <f>IFERROR(+Revisión_Avance_Periodo!$S1016/Revisión_Avance_Periodo!$R1016,0)</f>
        <v>0</v>
      </c>
      <c r="U1016" s="184"/>
      <c r="V1016" s="185"/>
      <c r="W1016" s="183"/>
      <c r="X1016" s="183"/>
      <c r="Y1016" s="183"/>
      <c r="Z1016" s="186"/>
      <c r="AA1016" s="187"/>
    </row>
    <row r="1017" spans="1:27" x14ac:dyDescent="0.25">
      <c r="A1017" s="94">
        <v>85</v>
      </c>
      <c r="B1017" s="96" t="str">
        <f>CONCATENATE(Revisión_Avance_Periodo!$C1017,";",Revisión_Avance_Periodo!$E1017,";",Revisión_Avance_Periodo!$I1017)</f>
        <v>OE2;PR_10;ACT_27</v>
      </c>
      <c r="C1017" s="180" t="s">
        <v>47</v>
      </c>
      <c r="D1017" s="181" t="str">
        <f>VLOOKUP(Revisión_Avance_Periodo!$C1017,Componentes_BD!$F$1:$G$5,2,FALSE)</f>
        <v>Fortalecer las Tecnologías de la Información y las Telecomunicaciones.</v>
      </c>
      <c r="E1017" s="119" t="s">
        <v>12</v>
      </c>
      <c r="F1017" s="95">
        <v>2</v>
      </c>
      <c r="G1017" s="95" t="str">
        <f>VLOOKUP(Revisión_Avance_Periodo!$A1017,BD_Seguimiento_OAP_2019!$A$2:$G$294,7,FALSE)</f>
        <v>PAI</v>
      </c>
      <c r="H1017" s="95" t="str">
        <f>VLOOKUP(Revisión_Avance_Periodo!$A1017,BD_Seguimiento_OAP_2019!$A$2:$J$294,10,FALSE)</f>
        <v>PAI_01 - Operacional</v>
      </c>
      <c r="I1017" s="95" t="s">
        <v>944</v>
      </c>
      <c r="J1017" s="95" t="str">
        <f>VLOOKUP(Revisión_Avance_Periodo!$I1017,BD_Seguimiento_OAP_2019!$L:$M,2,FALSE)</f>
        <v>Mantener y ajustar modelo de continuidad de negocio</v>
      </c>
      <c r="K1017" s="119" t="s">
        <v>64</v>
      </c>
      <c r="L1017" s="172">
        <v>4.4642857142857152E-4</v>
      </c>
      <c r="M1017" s="182" t="s">
        <v>111</v>
      </c>
      <c r="N1017" s="190">
        <f>INDEX(BD_Seguimiento_OAP_2019!$AH$3:$AS$294,MATCH(Revisión_Avance_Periodo!$I1017,BD_Seguimiento_OAP_2019!$L$3:$L$294,0),MATCH(Revisión_Avance_Periodo!$M1017,BD_Seguimiento_OAP_2019!$AH$2:$AS$2,0))</f>
        <v>0</v>
      </c>
      <c r="O1017" s="190">
        <f>INDEX(BD_Seguimiento_OAP_2019!$AV$3:$BG$294,MATCH(Revisión_Avance_Periodo!$I1017,BD_Seguimiento_OAP_2019!$L$3:$L$294,0),MATCH(Revisión_Avance_Periodo!$M1017,BD_Seguimiento_OAP_2019!$AV$2:$BG$2,0))</f>
        <v>0</v>
      </c>
      <c r="P1017" s="175">
        <f t="shared" si="195"/>
        <v>0</v>
      </c>
      <c r="Q1017" s="182" t="str">
        <f>VLOOKUP(P1017,Tabla_Indicador_Gestion4[#All],3,TRUE)</f>
        <v>Por Ejecutar</v>
      </c>
      <c r="R1017" s="229">
        <f>SUBTOTAL(9,$N$1010:$N1017)</f>
        <v>0</v>
      </c>
      <c r="S1017" s="230">
        <f>SUBTOTAL(9,$O$1010:$O1017)</f>
        <v>0</v>
      </c>
      <c r="T1017" s="231">
        <f>IFERROR(+Revisión_Avance_Periodo!$S1017/Revisión_Avance_Periodo!$R1017,0)</f>
        <v>0</v>
      </c>
      <c r="U1017" s="184"/>
      <c r="V1017" s="185"/>
      <c r="W1017" s="183"/>
      <c r="X1017" s="183"/>
      <c r="Y1017" s="183"/>
      <c r="Z1017" s="186"/>
      <c r="AA1017" s="187"/>
    </row>
    <row r="1018" spans="1:27" x14ac:dyDescent="0.25">
      <c r="A1018" s="88">
        <v>85</v>
      </c>
      <c r="B1018" s="91" t="str">
        <f>CONCATENATE(Revisión_Avance_Periodo!$C1018,";",Revisión_Avance_Periodo!$E1018,";",Revisión_Avance_Periodo!$I1018)</f>
        <v>OE2;PR_10;ACT_27</v>
      </c>
      <c r="C1018" s="170" t="s">
        <v>47</v>
      </c>
      <c r="D1018" s="171" t="str">
        <f>VLOOKUP(Revisión_Avance_Periodo!$C1018,Componentes_BD!$F$1:$G$5,2,FALSE)</f>
        <v>Fortalecer las Tecnologías de la Información y las Telecomunicaciones.</v>
      </c>
      <c r="E1018" s="106" t="s">
        <v>12</v>
      </c>
      <c r="F1018" s="89">
        <v>2</v>
      </c>
      <c r="G1018" s="89" t="str">
        <f>VLOOKUP(Revisión_Avance_Periodo!$A1018,BD_Seguimiento_OAP_2019!$A$2:$G$294,7,FALSE)</f>
        <v>PAI</v>
      </c>
      <c r="H1018" s="89" t="str">
        <f>VLOOKUP(Revisión_Avance_Periodo!$A1018,BD_Seguimiento_OAP_2019!$A$2:$J$294,10,FALSE)</f>
        <v>PAI_01 - Operacional</v>
      </c>
      <c r="I1018" s="89" t="s">
        <v>944</v>
      </c>
      <c r="J1018" s="89" t="str">
        <f>VLOOKUP(Revisión_Avance_Periodo!$I1018,BD_Seguimiento_OAP_2019!$L:$M,2,FALSE)</f>
        <v>Mantener y ajustar modelo de continuidad de negocio</v>
      </c>
      <c r="K1018" s="106" t="s">
        <v>64</v>
      </c>
      <c r="L1018" s="172">
        <v>4.4642857142857152E-4</v>
      </c>
      <c r="M1018" s="173" t="s">
        <v>112</v>
      </c>
      <c r="N1018" s="190">
        <f>INDEX(BD_Seguimiento_OAP_2019!$AH$3:$AS$294,MATCH(Revisión_Avance_Periodo!$I1018,BD_Seguimiento_OAP_2019!$L$3:$L$294,0),MATCH(Revisión_Avance_Periodo!$M1018,BD_Seguimiento_OAP_2019!$AH$2:$AS$2,0))</f>
        <v>1</v>
      </c>
      <c r="O1018" s="190">
        <f>INDEX(BD_Seguimiento_OAP_2019!$AV$3:$BG$294,MATCH(Revisión_Avance_Periodo!$I1018,BD_Seguimiento_OAP_2019!$L$3:$L$294,0),MATCH(Revisión_Avance_Periodo!$M1018,BD_Seguimiento_OAP_2019!$AV$2:$BG$2,0))</f>
        <v>0</v>
      </c>
      <c r="P1018" s="189">
        <f t="shared" si="185"/>
        <v>0</v>
      </c>
      <c r="Q1018" s="173" t="str">
        <f>VLOOKUP(P1018,Tabla_Indicador_Gestion4[#All],3,TRUE)</f>
        <v>Por Ejecutar</v>
      </c>
      <c r="R1018" s="229">
        <f>SUBTOTAL(9,$N$1010:$N1018)</f>
        <v>1</v>
      </c>
      <c r="S1018" s="230">
        <f>SUBTOTAL(9,$O$1010:$O1018)</f>
        <v>0</v>
      </c>
      <c r="T1018" s="231">
        <f>IFERROR(+Revisión_Avance_Periodo!$S1018/Revisión_Avance_Periodo!$R1018,0)</f>
        <v>0</v>
      </c>
      <c r="U1018" s="184"/>
      <c r="V1018" s="185"/>
      <c r="W1018" s="183"/>
      <c r="X1018" s="183"/>
      <c r="Y1018" s="183"/>
      <c r="Z1018" s="186"/>
      <c r="AA1018" s="187"/>
    </row>
    <row r="1019" spans="1:27" x14ac:dyDescent="0.25">
      <c r="A1019" s="94">
        <v>85</v>
      </c>
      <c r="B1019" s="96" t="str">
        <f>CONCATENATE(Revisión_Avance_Periodo!$C1019,";",Revisión_Avance_Periodo!$E1019,";",Revisión_Avance_Periodo!$I1019)</f>
        <v>OE2;PR_10;ACT_27</v>
      </c>
      <c r="C1019" s="180" t="s">
        <v>47</v>
      </c>
      <c r="D1019" s="181" t="str">
        <f>VLOOKUP(Revisión_Avance_Periodo!$C1019,Componentes_BD!$F$1:$G$5,2,FALSE)</f>
        <v>Fortalecer las Tecnologías de la Información y las Telecomunicaciones.</v>
      </c>
      <c r="E1019" s="119" t="s">
        <v>12</v>
      </c>
      <c r="F1019" s="95">
        <v>2</v>
      </c>
      <c r="G1019" s="95" t="str">
        <f>VLOOKUP(Revisión_Avance_Periodo!$A1019,BD_Seguimiento_OAP_2019!$A$2:$G$294,7,FALSE)</f>
        <v>PAI</v>
      </c>
      <c r="H1019" s="95" t="str">
        <f>VLOOKUP(Revisión_Avance_Periodo!$A1019,BD_Seguimiento_OAP_2019!$A$2:$J$294,10,FALSE)</f>
        <v>PAI_01 - Operacional</v>
      </c>
      <c r="I1019" s="95" t="s">
        <v>944</v>
      </c>
      <c r="J1019" s="95" t="str">
        <f>VLOOKUP(Revisión_Avance_Periodo!$I1019,BD_Seguimiento_OAP_2019!$L:$M,2,FALSE)</f>
        <v>Mantener y ajustar modelo de continuidad de negocio</v>
      </c>
      <c r="K1019" s="119" t="s">
        <v>64</v>
      </c>
      <c r="L1019" s="172">
        <v>4.4642857142857152E-4</v>
      </c>
      <c r="M1019" s="182" t="s">
        <v>113</v>
      </c>
      <c r="N1019" s="190">
        <f>INDEX(BD_Seguimiento_OAP_2019!$AH$3:$AS$294,MATCH(Revisión_Avance_Periodo!$I1019,BD_Seguimiento_OAP_2019!$L$3:$L$294,0),MATCH(Revisión_Avance_Periodo!$M1019,BD_Seguimiento_OAP_2019!$AH$2:$AS$2,0))</f>
        <v>0</v>
      </c>
      <c r="O1019" s="190">
        <f>INDEX(BD_Seguimiento_OAP_2019!$AV$3:$BG$294,MATCH(Revisión_Avance_Periodo!$I1019,BD_Seguimiento_OAP_2019!$L$3:$L$294,0),MATCH(Revisión_Avance_Periodo!$M1019,BD_Seguimiento_OAP_2019!$AV$2:$BG$2,0))</f>
        <v>0</v>
      </c>
      <c r="P1019" s="175">
        <f t="shared" ref="P1019:P1022" si="197">IFERROR((O1019/N1019),0)</f>
        <v>0</v>
      </c>
      <c r="Q1019" s="182" t="str">
        <f>VLOOKUP(P1019,Tabla_Indicador_Gestion4[#All],3,TRUE)</f>
        <v>Por Ejecutar</v>
      </c>
      <c r="R1019" s="229">
        <f>SUBTOTAL(9,$N$1010:$N1019)</f>
        <v>1</v>
      </c>
      <c r="S1019" s="230">
        <f>SUBTOTAL(9,$O$1010:$O1019)</f>
        <v>0</v>
      </c>
      <c r="T1019" s="231">
        <f>IFERROR(+Revisión_Avance_Periodo!$S1019/Revisión_Avance_Periodo!$R1019,0)</f>
        <v>0</v>
      </c>
      <c r="U1019" s="184"/>
      <c r="V1019" s="185"/>
      <c r="W1019" s="183"/>
      <c r="X1019" s="183"/>
      <c r="Y1019" s="183"/>
      <c r="Z1019" s="186"/>
      <c r="AA1019" s="187"/>
    </row>
    <row r="1020" spans="1:27" x14ac:dyDescent="0.25">
      <c r="A1020" s="88">
        <v>85</v>
      </c>
      <c r="B1020" s="91" t="str">
        <f>CONCATENATE(Revisión_Avance_Periodo!$C1020,";",Revisión_Avance_Periodo!$E1020,";",Revisión_Avance_Periodo!$I1020)</f>
        <v>OE2;PR_10;ACT_27</v>
      </c>
      <c r="C1020" s="170" t="s">
        <v>47</v>
      </c>
      <c r="D1020" s="171" t="str">
        <f>VLOOKUP(Revisión_Avance_Periodo!$C1020,Componentes_BD!$F$1:$G$5,2,FALSE)</f>
        <v>Fortalecer las Tecnologías de la Información y las Telecomunicaciones.</v>
      </c>
      <c r="E1020" s="106" t="s">
        <v>12</v>
      </c>
      <c r="F1020" s="89">
        <v>2</v>
      </c>
      <c r="G1020" s="89" t="str">
        <f>VLOOKUP(Revisión_Avance_Periodo!$A1020,BD_Seguimiento_OAP_2019!$A$2:$G$294,7,FALSE)</f>
        <v>PAI</v>
      </c>
      <c r="H1020" s="89" t="str">
        <f>VLOOKUP(Revisión_Avance_Periodo!$A1020,BD_Seguimiento_OAP_2019!$A$2:$J$294,10,FALSE)</f>
        <v>PAI_01 - Operacional</v>
      </c>
      <c r="I1020" s="89" t="s">
        <v>944</v>
      </c>
      <c r="J1020" s="89" t="str">
        <f>VLOOKUP(Revisión_Avance_Periodo!$I1020,BD_Seguimiento_OAP_2019!$L:$M,2,FALSE)</f>
        <v>Mantener y ajustar modelo de continuidad de negocio</v>
      </c>
      <c r="K1020" s="106" t="s">
        <v>64</v>
      </c>
      <c r="L1020" s="172">
        <v>4.4642857142857152E-4</v>
      </c>
      <c r="M1020" s="173" t="s">
        <v>114</v>
      </c>
      <c r="N1020" s="190">
        <f>INDEX(BD_Seguimiento_OAP_2019!$AH$3:$AS$294,MATCH(Revisión_Avance_Periodo!$I1020,BD_Seguimiento_OAP_2019!$L$3:$L$294,0),MATCH(Revisión_Avance_Periodo!$M1020,BD_Seguimiento_OAP_2019!$AH$2:$AS$2,0))</f>
        <v>0</v>
      </c>
      <c r="O1020" s="190">
        <f>INDEX(BD_Seguimiento_OAP_2019!$AV$3:$BG$294,MATCH(Revisión_Avance_Periodo!$I1020,BD_Seguimiento_OAP_2019!$L$3:$L$294,0),MATCH(Revisión_Avance_Periodo!$M1020,BD_Seguimiento_OAP_2019!$AV$2:$BG$2,0))</f>
        <v>0</v>
      </c>
      <c r="P1020" s="175">
        <f t="shared" si="197"/>
        <v>0</v>
      </c>
      <c r="Q1020" s="173" t="str">
        <f>VLOOKUP(P1020,Tabla_Indicador_Gestion4[#All],3,TRUE)</f>
        <v>Por Ejecutar</v>
      </c>
      <c r="R1020" s="229">
        <f>SUBTOTAL(9,$N$1010:$N1020)</f>
        <v>1</v>
      </c>
      <c r="S1020" s="230">
        <f>SUBTOTAL(9,$O$1010:$O1020)</f>
        <v>0</v>
      </c>
      <c r="T1020" s="231">
        <f>IFERROR(+Revisión_Avance_Periodo!$S1020/Revisión_Avance_Periodo!$R1020,0)</f>
        <v>0</v>
      </c>
      <c r="U1020" s="184"/>
      <c r="V1020" s="185"/>
      <c r="W1020" s="183"/>
      <c r="X1020" s="183"/>
      <c r="Y1020" s="183"/>
      <c r="Z1020" s="186"/>
      <c r="AA1020" s="187"/>
    </row>
    <row r="1021" spans="1:27" ht="15.75" thickBot="1" x14ac:dyDescent="0.3">
      <c r="A1021" s="94">
        <v>85</v>
      </c>
      <c r="B1021" s="96" t="str">
        <f>CONCATENATE(Revisión_Avance_Periodo!$C1021,";",Revisión_Avance_Periodo!$E1021,";",Revisión_Avance_Periodo!$I1021)</f>
        <v>OE2;PR_10;ACT_27</v>
      </c>
      <c r="C1021" s="180" t="s">
        <v>47</v>
      </c>
      <c r="D1021" s="181" t="str">
        <f>VLOOKUP(Revisión_Avance_Periodo!$C1021,Componentes_BD!$F$1:$G$5,2,FALSE)</f>
        <v>Fortalecer las Tecnologías de la Información y las Telecomunicaciones.</v>
      </c>
      <c r="E1021" s="119" t="s">
        <v>12</v>
      </c>
      <c r="F1021" s="95">
        <v>2</v>
      </c>
      <c r="G1021" s="95" t="str">
        <f>VLOOKUP(Revisión_Avance_Periodo!$A1021,BD_Seguimiento_OAP_2019!$A$2:$G$294,7,FALSE)</f>
        <v>PAI</v>
      </c>
      <c r="H1021" s="95" t="str">
        <f>VLOOKUP(Revisión_Avance_Periodo!$A1021,BD_Seguimiento_OAP_2019!$A$2:$J$294,10,FALSE)</f>
        <v>PAI_01 - Operacional</v>
      </c>
      <c r="I1021" s="95" t="s">
        <v>944</v>
      </c>
      <c r="J1021" s="95" t="str">
        <f>VLOOKUP(Revisión_Avance_Periodo!$I1021,BD_Seguimiento_OAP_2019!$L:$M,2,FALSE)</f>
        <v>Mantener y ajustar modelo de continuidad de negocio</v>
      </c>
      <c r="K1021" s="119" t="s">
        <v>64</v>
      </c>
      <c r="L1021" s="172">
        <v>4.4642857142857152E-4</v>
      </c>
      <c r="M1021" s="182" t="s">
        <v>115</v>
      </c>
      <c r="N1021" s="190">
        <f>INDEX(BD_Seguimiento_OAP_2019!$AH$3:$AS$294,MATCH(Revisión_Avance_Periodo!$I1021,BD_Seguimiento_OAP_2019!$L$3:$L$294,0),MATCH(Revisión_Avance_Periodo!$M1021,BD_Seguimiento_OAP_2019!$AH$2:$AS$2,0))</f>
        <v>0</v>
      </c>
      <c r="O1021" s="190">
        <f>INDEX(BD_Seguimiento_OAP_2019!$AV$3:$BG$294,MATCH(Revisión_Avance_Periodo!$I1021,BD_Seguimiento_OAP_2019!$L$3:$L$294,0),MATCH(Revisión_Avance_Periodo!$M1021,BD_Seguimiento_OAP_2019!$AV$2:$BG$2,0))</f>
        <v>0</v>
      </c>
      <c r="P1021" s="175">
        <f t="shared" si="197"/>
        <v>0</v>
      </c>
      <c r="Q1021" s="182" t="str">
        <f>VLOOKUP(P1021,Tabla_Indicador_Gestion4[#All],3,TRUE)</f>
        <v>Por Ejecutar</v>
      </c>
      <c r="R1021" s="229">
        <f>SUBTOTAL(9,$N$1010:$N1021)</f>
        <v>1</v>
      </c>
      <c r="S1021" s="230">
        <f>SUBTOTAL(9,$O$1010:$O1021)</f>
        <v>0</v>
      </c>
      <c r="T1021" s="231">
        <f>IFERROR(+Revisión_Avance_Periodo!$S1021/Revisión_Avance_Periodo!$R1021,0)</f>
        <v>0</v>
      </c>
      <c r="U1021" s="184"/>
      <c r="V1021" s="185"/>
      <c r="W1021" s="183"/>
      <c r="X1021" s="183"/>
      <c r="Y1021" s="183"/>
      <c r="Z1021" s="186"/>
      <c r="AA1021" s="187"/>
    </row>
    <row r="1022" spans="1:27" x14ac:dyDescent="0.25">
      <c r="A1022" s="88">
        <v>86</v>
      </c>
      <c r="B1022" s="91" t="str">
        <f>CONCATENATE(Revisión_Avance_Periodo!$C1022,";",Revisión_Avance_Periodo!$E1022,";",Revisión_Avance_Periodo!$I1022)</f>
        <v>OE2;PR_10;ACT_28</v>
      </c>
      <c r="C1022" s="170" t="s">
        <v>47</v>
      </c>
      <c r="D1022" s="171" t="str">
        <f>VLOOKUP(Revisión_Avance_Periodo!$C1022,Componentes_BD!$F$1:$G$5,2,FALSE)</f>
        <v>Fortalecer las Tecnologías de la Información y las Telecomunicaciones.</v>
      </c>
      <c r="E1022" s="106" t="s">
        <v>12</v>
      </c>
      <c r="F1022" s="89">
        <v>2</v>
      </c>
      <c r="G1022" s="89" t="str">
        <f>VLOOKUP(Revisión_Avance_Periodo!$A1022,BD_Seguimiento_OAP_2019!$A$2:$G$294,7,FALSE)</f>
        <v>PAI</v>
      </c>
      <c r="H1022" s="89" t="str">
        <f>VLOOKUP(Revisión_Avance_Periodo!$A1022,BD_Seguimiento_OAP_2019!$A$2:$J$294,10,FALSE)</f>
        <v>PAI_01 - Operacional</v>
      </c>
      <c r="I1022" s="89" t="s">
        <v>946</v>
      </c>
      <c r="J1022" s="89" t="str">
        <f>VLOOKUP(Revisión_Avance_Periodo!$I1022,BD_Seguimiento_OAP_2019!$L:$M,2,FALSE)</f>
        <v>Definir el futuro del sistema Misional VIGIA mediante mesas de trabajo con las áreas involucradas</v>
      </c>
      <c r="K1022" s="106" t="s">
        <v>64</v>
      </c>
      <c r="L1022" s="172">
        <v>4.4642857142857152E-4</v>
      </c>
      <c r="M1022" s="173" t="s">
        <v>104</v>
      </c>
      <c r="N1022" s="174">
        <f>INDEX(BD_Seguimiento_OAP_2019!$AH$3:$AS$294,MATCH(Revisión_Avance_Periodo!$I1022,BD_Seguimiento_OAP_2019!$L$3:$L$294,0),MATCH(Revisión_Avance_Periodo!$M1022,BD_Seguimiento_OAP_2019!$AH$2:$AS$2,0))</f>
        <v>0</v>
      </c>
      <c r="O1022" s="174">
        <f>INDEX(BD_Seguimiento_OAP_2019!$AV$3:$BG$294,MATCH(Revisión_Avance_Periodo!$I1022,BD_Seguimiento_OAP_2019!$L$3:$L$294,0),MATCH(Revisión_Avance_Periodo!$M1022,BD_Seguimiento_OAP_2019!$AV$2:$BG$2,0))</f>
        <v>0</v>
      </c>
      <c r="P1022" s="175">
        <f t="shared" si="197"/>
        <v>0</v>
      </c>
      <c r="Q1022" s="173" t="str">
        <f>VLOOKUP(P1022,Tabla_Indicador_Gestion4[#All],3,TRUE)</f>
        <v>Por Ejecutar</v>
      </c>
      <c r="R1022" s="213">
        <f>SUBTOTAL(9,$N$1022:$N1022)</f>
        <v>0</v>
      </c>
      <c r="S1022" s="234">
        <f>SUBTOTAL(9,$O$1022:$O1022)</f>
        <v>0</v>
      </c>
      <c r="T1022" s="234">
        <f>IFERROR(+Revisión_Avance_Periodo!$S1022/Revisión_Avance_Periodo!$R1022,0)</f>
        <v>0</v>
      </c>
      <c r="U1022" s="177">
        <f>SUBTOTAL(9,N1022:N1033)</f>
        <v>1</v>
      </c>
      <c r="V1022" s="176">
        <f>SUBTOTAL(9,O1022:O1033)</f>
        <v>1</v>
      </c>
      <c r="W1022" s="176">
        <f t="shared" ref="W1022" si="198">+V1022/U1022</f>
        <v>1</v>
      </c>
      <c r="X1022" s="176"/>
      <c r="Y1022" s="176">
        <f>100%-Revisión_Avance_Periodo!$W1022</f>
        <v>0</v>
      </c>
      <c r="Z1022" s="178" t="str">
        <f>VLOOKUP(W1022,Tabla_Indicador_Gestion4[],3,TRUE)</f>
        <v>Culminada</v>
      </c>
      <c r="AA1022" s="179">
        <f>Revisión_Avance_Periodo!$W1022*Revisión_Avance_Periodo!$L1022</f>
        <v>4.4642857142857152E-4</v>
      </c>
    </row>
    <row r="1023" spans="1:27" x14ac:dyDescent="0.25">
      <c r="A1023" s="94">
        <v>86</v>
      </c>
      <c r="B1023" s="96" t="str">
        <f>CONCATENATE(Revisión_Avance_Periodo!$C1023,";",Revisión_Avance_Periodo!$E1023,";",Revisión_Avance_Periodo!$I1023)</f>
        <v>OE2;PR_10;ACT_28</v>
      </c>
      <c r="C1023" s="180" t="s">
        <v>47</v>
      </c>
      <c r="D1023" s="181" t="str">
        <f>VLOOKUP(Revisión_Avance_Periodo!$C1023,Componentes_BD!$F$1:$G$5,2,FALSE)</f>
        <v>Fortalecer las Tecnologías de la Información y las Telecomunicaciones.</v>
      </c>
      <c r="E1023" s="119" t="s">
        <v>12</v>
      </c>
      <c r="F1023" s="95">
        <v>2</v>
      </c>
      <c r="G1023" s="95" t="str">
        <f>VLOOKUP(Revisión_Avance_Periodo!$A1023,BD_Seguimiento_OAP_2019!$A$2:$G$294,7,FALSE)</f>
        <v>PAI</v>
      </c>
      <c r="H1023" s="95" t="str">
        <f>VLOOKUP(Revisión_Avance_Periodo!$A1023,BD_Seguimiento_OAP_2019!$A$2:$J$294,10,FALSE)</f>
        <v>PAI_01 - Operacional</v>
      </c>
      <c r="I1023" s="95" t="s">
        <v>946</v>
      </c>
      <c r="J1023" s="95" t="str">
        <f>VLOOKUP(Revisión_Avance_Periodo!$I1023,BD_Seguimiento_OAP_2019!$L:$M,2,FALSE)</f>
        <v>Definir el futuro del sistema Misional VIGIA mediante mesas de trabajo con las áreas involucradas</v>
      </c>
      <c r="K1023" s="119" t="s">
        <v>64</v>
      </c>
      <c r="L1023" s="172">
        <v>4.4642857142857152E-4</v>
      </c>
      <c r="M1023" s="182" t="s">
        <v>105</v>
      </c>
      <c r="N1023" s="174">
        <f>INDEX(BD_Seguimiento_OAP_2019!$AH$3:$AS$294,MATCH(Revisión_Avance_Periodo!$I1023,BD_Seguimiento_OAP_2019!$L$3:$L$294,0),MATCH(Revisión_Avance_Periodo!$M1023,BD_Seguimiento_OAP_2019!$AH$2:$AS$2,0))</f>
        <v>0.25</v>
      </c>
      <c r="O1023" s="174">
        <f>INDEX(BD_Seguimiento_OAP_2019!$AV$3:$BG$294,MATCH(Revisión_Avance_Periodo!$I1023,BD_Seguimiento_OAP_2019!$L$3:$L$294,0),MATCH(Revisión_Avance_Periodo!$M1023,BD_Seguimiento_OAP_2019!$AV$2:$BG$2,0))</f>
        <v>0.25</v>
      </c>
      <c r="P1023" s="188">
        <f t="shared" si="185"/>
        <v>1</v>
      </c>
      <c r="Q1023" s="182" t="str">
        <f>VLOOKUP(P1023,Tabla_Indicador_Gestion4[#All],3,TRUE)</f>
        <v>Culminada</v>
      </c>
      <c r="R1023" s="215">
        <f>SUBTOTAL(9,$N$1022:$N1023)</f>
        <v>0.25</v>
      </c>
      <c r="S1023" s="231">
        <f>SUBTOTAL(9,$O$1022:$O1023)</f>
        <v>0.25</v>
      </c>
      <c r="T1023" s="231">
        <f>IFERROR(+Revisión_Avance_Periodo!$S1023/Revisión_Avance_Periodo!$R1023,0)</f>
        <v>1</v>
      </c>
      <c r="U1023" s="184"/>
      <c r="V1023" s="185"/>
      <c r="W1023" s="183"/>
      <c r="X1023" s="183"/>
      <c r="Y1023" s="183"/>
      <c r="Z1023" s="186"/>
      <c r="AA1023" s="187"/>
    </row>
    <row r="1024" spans="1:27" x14ac:dyDescent="0.25">
      <c r="A1024" s="88">
        <v>86</v>
      </c>
      <c r="B1024" s="91" t="str">
        <f>CONCATENATE(Revisión_Avance_Periodo!$C1024,";",Revisión_Avance_Periodo!$E1024,";",Revisión_Avance_Periodo!$I1024)</f>
        <v>OE2;PR_10;ACT_28</v>
      </c>
      <c r="C1024" s="170" t="s">
        <v>47</v>
      </c>
      <c r="D1024" s="171" t="str">
        <f>VLOOKUP(Revisión_Avance_Periodo!$C1024,Componentes_BD!$F$1:$G$5,2,FALSE)</f>
        <v>Fortalecer las Tecnologías de la Información y las Telecomunicaciones.</v>
      </c>
      <c r="E1024" s="106" t="s">
        <v>12</v>
      </c>
      <c r="F1024" s="89">
        <v>2</v>
      </c>
      <c r="G1024" s="89" t="str">
        <f>VLOOKUP(Revisión_Avance_Periodo!$A1024,BD_Seguimiento_OAP_2019!$A$2:$G$294,7,FALSE)</f>
        <v>PAI</v>
      </c>
      <c r="H1024" s="89" t="str">
        <f>VLOOKUP(Revisión_Avance_Periodo!$A1024,BD_Seguimiento_OAP_2019!$A$2:$J$294,10,FALSE)</f>
        <v>PAI_01 - Operacional</v>
      </c>
      <c r="I1024" s="89" t="s">
        <v>946</v>
      </c>
      <c r="J1024" s="89" t="str">
        <f>VLOOKUP(Revisión_Avance_Periodo!$I1024,BD_Seguimiento_OAP_2019!$L:$M,2,FALSE)</f>
        <v>Definir el futuro del sistema Misional VIGIA mediante mesas de trabajo con las áreas involucradas</v>
      </c>
      <c r="K1024" s="106" t="s">
        <v>64</v>
      </c>
      <c r="L1024" s="172">
        <v>4.4642857142857152E-4</v>
      </c>
      <c r="M1024" s="173" t="s">
        <v>106</v>
      </c>
      <c r="N1024" s="174">
        <f>INDEX(BD_Seguimiento_OAP_2019!$AH$3:$AS$294,MATCH(Revisión_Avance_Periodo!$I1024,BD_Seguimiento_OAP_2019!$L$3:$L$294,0),MATCH(Revisión_Avance_Periodo!$M1024,BD_Seguimiento_OAP_2019!$AH$2:$AS$2,0))</f>
        <v>0.25</v>
      </c>
      <c r="O1024" s="174">
        <f>INDEX(BD_Seguimiento_OAP_2019!$AV$3:$BG$294,MATCH(Revisión_Avance_Periodo!$I1024,BD_Seguimiento_OAP_2019!$L$3:$L$294,0),MATCH(Revisión_Avance_Periodo!$M1024,BD_Seguimiento_OAP_2019!$AV$2:$BG$2,0))</f>
        <v>0.25</v>
      </c>
      <c r="P1024" s="189">
        <f t="shared" si="185"/>
        <v>1</v>
      </c>
      <c r="Q1024" s="173" t="str">
        <f>VLOOKUP(P1024,Tabla_Indicador_Gestion4[#All],3,TRUE)</f>
        <v>Culminada</v>
      </c>
      <c r="R1024" s="215">
        <f>SUBTOTAL(9,$N$1022:$N1024)</f>
        <v>0.5</v>
      </c>
      <c r="S1024" s="231">
        <f>SUBTOTAL(9,$O$1022:$O1024)</f>
        <v>0.5</v>
      </c>
      <c r="T1024" s="231">
        <f>IFERROR(+Revisión_Avance_Periodo!$S1024/Revisión_Avance_Periodo!$R1024,0)</f>
        <v>1</v>
      </c>
      <c r="U1024" s="184"/>
      <c r="V1024" s="185"/>
      <c r="W1024" s="183"/>
      <c r="X1024" s="183"/>
      <c r="Y1024" s="183"/>
      <c r="Z1024" s="186"/>
      <c r="AA1024" s="187"/>
    </row>
    <row r="1025" spans="1:27" x14ac:dyDescent="0.25">
      <c r="A1025" s="94">
        <v>86</v>
      </c>
      <c r="B1025" s="96" t="str">
        <f>CONCATENATE(Revisión_Avance_Periodo!$C1025,";",Revisión_Avance_Periodo!$E1025,";",Revisión_Avance_Periodo!$I1025)</f>
        <v>OE2;PR_10;ACT_28</v>
      </c>
      <c r="C1025" s="180" t="s">
        <v>47</v>
      </c>
      <c r="D1025" s="181" t="str">
        <f>VLOOKUP(Revisión_Avance_Periodo!$C1025,Componentes_BD!$F$1:$G$5,2,FALSE)</f>
        <v>Fortalecer las Tecnologías de la Información y las Telecomunicaciones.</v>
      </c>
      <c r="E1025" s="119" t="s">
        <v>12</v>
      </c>
      <c r="F1025" s="95">
        <v>2</v>
      </c>
      <c r="G1025" s="95" t="str">
        <f>VLOOKUP(Revisión_Avance_Periodo!$A1025,BD_Seguimiento_OAP_2019!$A$2:$G$294,7,FALSE)</f>
        <v>PAI</v>
      </c>
      <c r="H1025" s="95" t="str">
        <f>VLOOKUP(Revisión_Avance_Periodo!$A1025,BD_Seguimiento_OAP_2019!$A$2:$J$294,10,FALSE)</f>
        <v>PAI_01 - Operacional</v>
      </c>
      <c r="I1025" s="95" t="s">
        <v>946</v>
      </c>
      <c r="J1025" s="95" t="str">
        <f>VLOOKUP(Revisión_Avance_Periodo!$I1025,BD_Seguimiento_OAP_2019!$L:$M,2,FALSE)</f>
        <v>Definir el futuro del sistema Misional VIGIA mediante mesas de trabajo con las áreas involucradas</v>
      </c>
      <c r="K1025" s="119" t="s">
        <v>64</v>
      </c>
      <c r="L1025" s="172">
        <v>4.4642857142857152E-4</v>
      </c>
      <c r="M1025" s="182" t="s">
        <v>107</v>
      </c>
      <c r="N1025" s="174">
        <f>INDEX(BD_Seguimiento_OAP_2019!$AH$3:$AS$294,MATCH(Revisión_Avance_Periodo!$I1025,BD_Seguimiento_OAP_2019!$L$3:$L$294,0),MATCH(Revisión_Avance_Periodo!$M1025,BD_Seguimiento_OAP_2019!$AH$2:$AS$2,0))</f>
        <v>0.25</v>
      </c>
      <c r="O1025" s="174">
        <f>INDEX(BD_Seguimiento_OAP_2019!$AV$3:$BG$294,MATCH(Revisión_Avance_Periodo!$I1025,BD_Seguimiento_OAP_2019!$L$3:$L$294,0),MATCH(Revisión_Avance_Periodo!$M1025,BD_Seguimiento_OAP_2019!$AV$2:$BG$2,0))</f>
        <v>0.25</v>
      </c>
      <c r="P1025" s="188">
        <f t="shared" si="185"/>
        <v>1</v>
      </c>
      <c r="Q1025" s="182" t="str">
        <f>VLOOKUP(P1025,Tabla_Indicador_Gestion4[#All],3,TRUE)</f>
        <v>Culminada</v>
      </c>
      <c r="R1025" s="215">
        <f>SUBTOTAL(9,$N$1022:$N1025)</f>
        <v>0.75</v>
      </c>
      <c r="S1025" s="231">
        <f>SUBTOTAL(9,$O$1022:$O1025)</f>
        <v>0.75</v>
      </c>
      <c r="T1025" s="231">
        <f>IFERROR(+Revisión_Avance_Periodo!$S1025/Revisión_Avance_Periodo!$R1025,0)</f>
        <v>1</v>
      </c>
      <c r="U1025" s="184"/>
      <c r="V1025" s="185"/>
      <c r="W1025" s="183"/>
      <c r="X1025" s="183"/>
      <c r="Y1025" s="183"/>
      <c r="Z1025" s="186"/>
      <c r="AA1025" s="187"/>
    </row>
    <row r="1026" spans="1:27" x14ac:dyDescent="0.25">
      <c r="A1026" s="88">
        <v>86</v>
      </c>
      <c r="B1026" s="91" t="str">
        <f>CONCATENATE(Revisión_Avance_Periodo!$C1026,";",Revisión_Avance_Periodo!$E1026,";",Revisión_Avance_Periodo!$I1026)</f>
        <v>OE2;PR_10;ACT_28</v>
      </c>
      <c r="C1026" s="170" t="s">
        <v>47</v>
      </c>
      <c r="D1026" s="171" t="str">
        <f>VLOOKUP(Revisión_Avance_Periodo!$C1026,Componentes_BD!$F$1:$G$5,2,FALSE)</f>
        <v>Fortalecer las Tecnologías de la Información y las Telecomunicaciones.</v>
      </c>
      <c r="E1026" s="106" t="s">
        <v>12</v>
      </c>
      <c r="F1026" s="89">
        <v>2</v>
      </c>
      <c r="G1026" s="89" t="str">
        <f>VLOOKUP(Revisión_Avance_Periodo!$A1026,BD_Seguimiento_OAP_2019!$A$2:$G$294,7,FALSE)</f>
        <v>PAI</v>
      </c>
      <c r="H1026" s="89" t="str">
        <f>VLOOKUP(Revisión_Avance_Periodo!$A1026,BD_Seguimiento_OAP_2019!$A$2:$J$294,10,FALSE)</f>
        <v>PAI_01 - Operacional</v>
      </c>
      <c r="I1026" s="89" t="s">
        <v>946</v>
      </c>
      <c r="J1026" s="89" t="str">
        <f>VLOOKUP(Revisión_Avance_Periodo!$I1026,BD_Seguimiento_OAP_2019!$L:$M,2,FALSE)</f>
        <v>Definir el futuro del sistema Misional VIGIA mediante mesas de trabajo con las áreas involucradas</v>
      </c>
      <c r="K1026" s="106" t="s">
        <v>64</v>
      </c>
      <c r="L1026" s="172">
        <v>4.4642857142857152E-4</v>
      </c>
      <c r="M1026" s="173" t="s">
        <v>108</v>
      </c>
      <c r="N1026" s="174">
        <f>INDEX(BD_Seguimiento_OAP_2019!$AH$3:$AS$294,MATCH(Revisión_Avance_Periodo!$I1026,BD_Seguimiento_OAP_2019!$L$3:$L$294,0),MATCH(Revisión_Avance_Periodo!$M1026,BD_Seguimiento_OAP_2019!$AH$2:$AS$2,0))</f>
        <v>0</v>
      </c>
      <c r="O1026" s="174">
        <f>INDEX(BD_Seguimiento_OAP_2019!$AV$3:$BG$294,MATCH(Revisión_Avance_Periodo!$I1026,BD_Seguimiento_OAP_2019!$L$3:$L$294,0),MATCH(Revisión_Avance_Periodo!$M1026,BD_Seguimiento_OAP_2019!$AV$2:$BG$2,0))</f>
        <v>0</v>
      </c>
      <c r="P1026" s="175">
        <f>IFERROR((O1026/N1026),0)</f>
        <v>0</v>
      </c>
      <c r="Q1026" s="173" t="str">
        <f>VLOOKUP(P1026,Tabla_Indicador_Gestion4[#All],3,TRUE)</f>
        <v>Por Ejecutar</v>
      </c>
      <c r="R1026" s="215">
        <f>SUBTOTAL(9,$N$1022:$N1026)</f>
        <v>0.75</v>
      </c>
      <c r="S1026" s="231">
        <f>SUBTOTAL(9,$O$1022:$O1026)</f>
        <v>0.75</v>
      </c>
      <c r="T1026" s="231">
        <f>IFERROR(+Revisión_Avance_Periodo!$S1026/Revisión_Avance_Periodo!$R1026,0)</f>
        <v>1</v>
      </c>
      <c r="U1026" s="184"/>
      <c r="V1026" s="185"/>
      <c r="W1026" s="183"/>
      <c r="X1026" s="183"/>
      <c r="Y1026" s="183"/>
      <c r="Z1026" s="186"/>
      <c r="AA1026" s="187"/>
    </row>
    <row r="1027" spans="1:27" x14ac:dyDescent="0.25">
      <c r="A1027" s="94">
        <v>86</v>
      </c>
      <c r="B1027" s="96" t="str">
        <f>CONCATENATE(Revisión_Avance_Periodo!$C1027,";",Revisión_Avance_Periodo!$E1027,";",Revisión_Avance_Periodo!$I1027)</f>
        <v>OE2;PR_10;ACT_28</v>
      </c>
      <c r="C1027" s="180" t="s">
        <v>47</v>
      </c>
      <c r="D1027" s="181" t="str">
        <f>VLOOKUP(Revisión_Avance_Periodo!$C1027,Componentes_BD!$F$1:$G$5,2,FALSE)</f>
        <v>Fortalecer las Tecnologías de la Información y las Telecomunicaciones.</v>
      </c>
      <c r="E1027" s="119" t="s">
        <v>12</v>
      </c>
      <c r="F1027" s="95">
        <v>2</v>
      </c>
      <c r="G1027" s="95" t="str">
        <f>VLOOKUP(Revisión_Avance_Periodo!$A1027,BD_Seguimiento_OAP_2019!$A$2:$G$294,7,FALSE)</f>
        <v>PAI</v>
      </c>
      <c r="H1027" s="95" t="str">
        <f>VLOOKUP(Revisión_Avance_Periodo!$A1027,BD_Seguimiento_OAP_2019!$A$2:$J$294,10,FALSE)</f>
        <v>PAI_01 - Operacional</v>
      </c>
      <c r="I1027" s="95" t="s">
        <v>946</v>
      </c>
      <c r="J1027" s="95" t="str">
        <f>VLOOKUP(Revisión_Avance_Periodo!$I1027,BD_Seguimiento_OAP_2019!$L:$M,2,FALSE)</f>
        <v>Definir el futuro del sistema Misional VIGIA mediante mesas de trabajo con las áreas involucradas</v>
      </c>
      <c r="K1027" s="119" t="s">
        <v>64</v>
      </c>
      <c r="L1027" s="172">
        <v>4.4642857142857152E-4</v>
      </c>
      <c r="M1027" s="182" t="s">
        <v>109</v>
      </c>
      <c r="N1027" s="174">
        <f>INDEX(BD_Seguimiento_OAP_2019!$AH$3:$AS$294,MATCH(Revisión_Avance_Periodo!$I1027,BD_Seguimiento_OAP_2019!$L$3:$L$294,0),MATCH(Revisión_Avance_Periodo!$M1027,BD_Seguimiento_OAP_2019!$AH$2:$AS$2,0))</f>
        <v>0.25</v>
      </c>
      <c r="O1027" s="174">
        <f>INDEX(BD_Seguimiento_OAP_2019!$AV$3:$BG$294,MATCH(Revisión_Avance_Periodo!$I1027,BD_Seguimiento_OAP_2019!$L$3:$L$294,0),MATCH(Revisión_Avance_Periodo!$M1027,BD_Seguimiento_OAP_2019!$AV$2:$BG$2,0))</f>
        <v>0.25</v>
      </c>
      <c r="P1027" s="188">
        <f t="shared" ref="P1027:P1087" si="199">O1027/N1027</f>
        <v>1</v>
      </c>
      <c r="Q1027" s="182" t="str">
        <f>VLOOKUP(P1027,Tabla_Indicador_Gestion4[#All],3,TRUE)</f>
        <v>Culminada</v>
      </c>
      <c r="R1027" s="215">
        <f>SUBTOTAL(9,$N$1022:$N1027)</f>
        <v>1</v>
      </c>
      <c r="S1027" s="231">
        <f>SUBTOTAL(9,$O$1022:$O1027)</f>
        <v>1</v>
      </c>
      <c r="T1027" s="231">
        <f>IFERROR(+Revisión_Avance_Periodo!$S1027/Revisión_Avance_Periodo!$R1027,0)</f>
        <v>1</v>
      </c>
      <c r="U1027" s="184"/>
      <c r="V1027" s="185"/>
      <c r="W1027" s="183"/>
      <c r="X1027" s="183"/>
      <c r="Y1027" s="183"/>
      <c r="Z1027" s="186"/>
      <c r="AA1027" s="187"/>
    </row>
    <row r="1028" spans="1:27" x14ac:dyDescent="0.25">
      <c r="A1028" s="88">
        <v>86</v>
      </c>
      <c r="B1028" s="91" t="str">
        <f>CONCATENATE(Revisión_Avance_Periodo!$C1028,";",Revisión_Avance_Periodo!$E1028,";",Revisión_Avance_Periodo!$I1028)</f>
        <v>OE2;PR_10;ACT_28</v>
      </c>
      <c r="C1028" s="170" t="s">
        <v>47</v>
      </c>
      <c r="D1028" s="171" t="str">
        <f>VLOOKUP(Revisión_Avance_Periodo!$C1028,Componentes_BD!$F$1:$G$5,2,FALSE)</f>
        <v>Fortalecer las Tecnologías de la Información y las Telecomunicaciones.</v>
      </c>
      <c r="E1028" s="106" t="s">
        <v>12</v>
      </c>
      <c r="F1028" s="89">
        <v>2</v>
      </c>
      <c r="G1028" s="89" t="str">
        <f>VLOOKUP(Revisión_Avance_Periodo!$A1028,BD_Seguimiento_OAP_2019!$A$2:$G$294,7,FALSE)</f>
        <v>PAI</v>
      </c>
      <c r="H1028" s="89" t="str">
        <f>VLOOKUP(Revisión_Avance_Periodo!$A1028,BD_Seguimiento_OAP_2019!$A$2:$J$294,10,FALSE)</f>
        <v>PAI_01 - Operacional</v>
      </c>
      <c r="I1028" s="89" t="s">
        <v>946</v>
      </c>
      <c r="J1028" s="89" t="str">
        <f>VLOOKUP(Revisión_Avance_Periodo!$I1028,BD_Seguimiento_OAP_2019!$L:$M,2,FALSE)</f>
        <v>Definir el futuro del sistema Misional VIGIA mediante mesas de trabajo con las áreas involucradas</v>
      </c>
      <c r="K1028" s="106" t="s">
        <v>64</v>
      </c>
      <c r="L1028" s="172">
        <v>4.4642857142857152E-4</v>
      </c>
      <c r="M1028" s="173" t="s">
        <v>110</v>
      </c>
      <c r="N1028" s="174">
        <f>INDEX(BD_Seguimiento_OAP_2019!$AH$3:$AS$294,MATCH(Revisión_Avance_Periodo!$I1028,BD_Seguimiento_OAP_2019!$L$3:$L$294,0),MATCH(Revisión_Avance_Periodo!$M1028,BD_Seguimiento_OAP_2019!$AH$2:$AS$2,0))</f>
        <v>0</v>
      </c>
      <c r="O1028" s="174">
        <f>INDEX(BD_Seguimiento_OAP_2019!$AV$3:$BG$294,MATCH(Revisión_Avance_Periodo!$I1028,BD_Seguimiento_OAP_2019!$L$3:$L$294,0),MATCH(Revisión_Avance_Periodo!$M1028,BD_Seguimiento_OAP_2019!$AV$2:$BG$2,0))</f>
        <v>0</v>
      </c>
      <c r="P1028" s="175">
        <f t="shared" ref="P1028:P1035" si="200">IFERROR((O1028/N1028),0)</f>
        <v>0</v>
      </c>
      <c r="Q1028" s="173" t="str">
        <f>VLOOKUP(P1028,Tabla_Indicador_Gestion4[#All],3,TRUE)</f>
        <v>Por Ejecutar</v>
      </c>
      <c r="R1028" s="215">
        <f>SUBTOTAL(9,$N$1022:$N1028)</f>
        <v>1</v>
      </c>
      <c r="S1028" s="231">
        <f>SUBTOTAL(9,$O$1022:$O1028)</f>
        <v>1</v>
      </c>
      <c r="T1028" s="231">
        <f>IFERROR(+Revisión_Avance_Periodo!$S1028/Revisión_Avance_Periodo!$R1028,0)</f>
        <v>1</v>
      </c>
      <c r="U1028" s="184"/>
      <c r="V1028" s="185"/>
      <c r="W1028" s="183"/>
      <c r="X1028" s="183"/>
      <c r="Y1028" s="183"/>
      <c r="Z1028" s="186"/>
      <c r="AA1028" s="187"/>
    </row>
    <row r="1029" spans="1:27" x14ac:dyDescent="0.25">
      <c r="A1029" s="94">
        <v>86</v>
      </c>
      <c r="B1029" s="96" t="str">
        <f>CONCATENATE(Revisión_Avance_Periodo!$C1029,";",Revisión_Avance_Periodo!$E1029,";",Revisión_Avance_Periodo!$I1029)</f>
        <v>OE2;PR_10;ACT_28</v>
      </c>
      <c r="C1029" s="180" t="s">
        <v>47</v>
      </c>
      <c r="D1029" s="181" t="str">
        <f>VLOOKUP(Revisión_Avance_Periodo!$C1029,Componentes_BD!$F$1:$G$5,2,FALSE)</f>
        <v>Fortalecer las Tecnologías de la Información y las Telecomunicaciones.</v>
      </c>
      <c r="E1029" s="119" t="s">
        <v>12</v>
      </c>
      <c r="F1029" s="95">
        <v>2</v>
      </c>
      <c r="G1029" s="95" t="str">
        <f>VLOOKUP(Revisión_Avance_Periodo!$A1029,BD_Seguimiento_OAP_2019!$A$2:$G$294,7,FALSE)</f>
        <v>PAI</v>
      </c>
      <c r="H1029" s="95" t="str">
        <f>VLOOKUP(Revisión_Avance_Periodo!$A1029,BD_Seguimiento_OAP_2019!$A$2:$J$294,10,FALSE)</f>
        <v>PAI_01 - Operacional</v>
      </c>
      <c r="I1029" s="95" t="s">
        <v>946</v>
      </c>
      <c r="J1029" s="95" t="str">
        <f>VLOOKUP(Revisión_Avance_Periodo!$I1029,BD_Seguimiento_OAP_2019!$L:$M,2,FALSE)</f>
        <v>Definir el futuro del sistema Misional VIGIA mediante mesas de trabajo con las áreas involucradas</v>
      </c>
      <c r="K1029" s="119" t="s">
        <v>64</v>
      </c>
      <c r="L1029" s="172">
        <v>4.4642857142857152E-4</v>
      </c>
      <c r="M1029" s="182" t="s">
        <v>111</v>
      </c>
      <c r="N1029" s="174">
        <f>INDEX(BD_Seguimiento_OAP_2019!$AH$3:$AS$294,MATCH(Revisión_Avance_Periodo!$I1029,BD_Seguimiento_OAP_2019!$L$3:$L$294,0),MATCH(Revisión_Avance_Periodo!$M1029,BD_Seguimiento_OAP_2019!$AH$2:$AS$2,0))</f>
        <v>0</v>
      </c>
      <c r="O1029" s="174">
        <f>INDEX(BD_Seguimiento_OAP_2019!$AV$3:$BG$294,MATCH(Revisión_Avance_Periodo!$I1029,BD_Seguimiento_OAP_2019!$L$3:$L$294,0),MATCH(Revisión_Avance_Periodo!$M1029,BD_Seguimiento_OAP_2019!$AV$2:$BG$2,0))</f>
        <v>0</v>
      </c>
      <c r="P1029" s="175">
        <f t="shared" si="200"/>
        <v>0</v>
      </c>
      <c r="Q1029" s="182" t="str">
        <f>VLOOKUP(P1029,Tabla_Indicador_Gestion4[#All],3,TRUE)</f>
        <v>Por Ejecutar</v>
      </c>
      <c r="R1029" s="215">
        <f>SUBTOTAL(9,$N$1022:$N1029)</f>
        <v>1</v>
      </c>
      <c r="S1029" s="231">
        <f>SUBTOTAL(9,$O$1022:$O1029)</f>
        <v>1</v>
      </c>
      <c r="T1029" s="231">
        <f>IFERROR(+Revisión_Avance_Periodo!$S1029/Revisión_Avance_Periodo!$R1029,0)</f>
        <v>1</v>
      </c>
      <c r="U1029" s="184"/>
      <c r="V1029" s="185"/>
      <c r="W1029" s="183"/>
      <c r="X1029" s="183"/>
      <c r="Y1029" s="183"/>
      <c r="Z1029" s="186"/>
      <c r="AA1029" s="187"/>
    </row>
    <row r="1030" spans="1:27" x14ac:dyDescent="0.25">
      <c r="A1030" s="88">
        <v>86</v>
      </c>
      <c r="B1030" s="91" t="str">
        <f>CONCATENATE(Revisión_Avance_Periodo!$C1030,";",Revisión_Avance_Periodo!$E1030,";",Revisión_Avance_Periodo!$I1030)</f>
        <v>OE2;PR_10;ACT_28</v>
      </c>
      <c r="C1030" s="170" t="s">
        <v>47</v>
      </c>
      <c r="D1030" s="171" t="str">
        <f>VLOOKUP(Revisión_Avance_Periodo!$C1030,Componentes_BD!$F$1:$G$5,2,FALSE)</f>
        <v>Fortalecer las Tecnologías de la Información y las Telecomunicaciones.</v>
      </c>
      <c r="E1030" s="106" t="s">
        <v>12</v>
      </c>
      <c r="F1030" s="89">
        <v>2</v>
      </c>
      <c r="G1030" s="89" t="str">
        <f>VLOOKUP(Revisión_Avance_Periodo!$A1030,BD_Seguimiento_OAP_2019!$A$2:$G$294,7,FALSE)</f>
        <v>PAI</v>
      </c>
      <c r="H1030" s="89" t="str">
        <f>VLOOKUP(Revisión_Avance_Periodo!$A1030,BD_Seguimiento_OAP_2019!$A$2:$J$294,10,FALSE)</f>
        <v>PAI_01 - Operacional</v>
      </c>
      <c r="I1030" s="89" t="s">
        <v>946</v>
      </c>
      <c r="J1030" s="89" t="str">
        <f>VLOOKUP(Revisión_Avance_Periodo!$I1030,BD_Seguimiento_OAP_2019!$L:$M,2,FALSE)</f>
        <v>Definir el futuro del sistema Misional VIGIA mediante mesas de trabajo con las áreas involucradas</v>
      </c>
      <c r="K1030" s="106" t="s">
        <v>64</v>
      </c>
      <c r="L1030" s="172">
        <v>4.4642857142857152E-4</v>
      </c>
      <c r="M1030" s="173" t="s">
        <v>112</v>
      </c>
      <c r="N1030" s="174">
        <f>INDEX(BD_Seguimiento_OAP_2019!$AH$3:$AS$294,MATCH(Revisión_Avance_Periodo!$I1030,BD_Seguimiento_OAP_2019!$L$3:$L$294,0),MATCH(Revisión_Avance_Periodo!$M1030,BD_Seguimiento_OAP_2019!$AH$2:$AS$2,0))</f>
        <v>0</v>
      </c>
      <c r="O1030" s="174">
        <f>INDEX(BD_Seguimiento_OAP_2019!$AV$3:$BG$294,MATCH(Revisión_Avance_Periodo!$I1030,BD_Seguimiento_OAP_2019!$L$3:$L$294,0),MATCH(Revisión_Avance_Periodo!$M1030,BD_Seguimiento_OAP_2019!$AV$2:$BG$2,0))</f>
        <v>0</v>
      </c>
      <c r="P1030" s="175">
        <f t="shared" si="200"/>
        <v>0</v>
      </c>
      <c r="Q1030" s="173" t="str">
        <f>VLOOKUP(P1030,Tabla_Indicador_Gestion4[#All],3,TRUE)</f>
        <v>Por Ejecutar</v>
      </c>
      <c r="R1030" s="215">
        <f>SUBTOTAL(9,$N$1022:$N1030)</f>
        <v>1</v>
      </c>
      <c r="S1030" s="231">
        <f>SUBTOTAL(9,$O$1022:$O1030)</f>
        <v>1</v>
      </c>
      <c r="T1030" s="231">
        <f>IFERROR(+Revisión_Avance_Periodo!$S1030/Revisión_Avance_Periodo!$R1030,0)</f>
        <v>1</v>
      </c>
      <c r="U1030" s="184"/>
      <c r="V1030" s="185"/>
      <c r="W1030" s="183"/>
      <c r="X1030" s="183"/>
      <c r="Y1030" s="183"/>
      <c r="Z1030" s="186"/>
      <c r="AA1030" s="187"/>
    </row>
    <row r="1031" spans="1:27" x14ac:dyDescent="0.25">
      <c r="A1031" s="94">
        <v>86</v>
      </c>
      <c r="B1031" s="96" t="str">
        <f>CONCATENATE(Revisión_Avance_Periodo!$C1031,";",Revisión_Avance_Periodo!$E1031,";",Revisión_Avance_Periodo!$I1031)</f>
        <v>OE2;PR_10;ACT_28</v>
      </c>
      <c r="C1031" s="180" t="s">
        <v>47</v>
      </c>
      <c r="D1031" s="181" t="str">
        <f>VLOOKUP(Revisión_Avance_Periodo!$C1031,Componentes_BD!$F$1:$G$5,2,FALSE)</f>
        <v>Fortalecer las Tecnologías de la Información y las Telecomunicaciones.</v>
      </c>
      <c r="E1031" s="119" t="s">
        <v>12</v>
      </c>
      <c r="F1031" s="95">
        <v>2</v>
      </c>
      <c r="G1031" s="95" t="str">
        <f>VLOOKUP(Revisión_Avance_Periodo!$A1031,BD_Seguimiento_OAP_2019!$A$2:$G$294,7,FALSE)</f>
        <v>PAI</v>
      </c>
      <c r="H1031" s="95" t="str">
        <f>VLOOKUP(Revisión_Avance_Periodo!$A1031,BD_Seguimiento_OAP_2019!$A$2:$J$294,10,FALSE)</f>
        <v>PAI_01 - Operacional</v>
      </c>
      <c r="I1031" s="95" t="s">
        <v>946</v>
      </c>
      <c r="J1031" s="95" t="str">
        <f>VLOOKUP(Revisión_Avance_Periodo!$I1031,BD_Seguimiento_OAP_2019!$L:$M,2,FALSE)</f>
        <v>Definir el futuro del sistema Misional VIGIA mediante mesas de trabajo con las áreas involucradas</v>
      </c>
      <c r="K1031" s="119" t="s">
        <v>64</v>
      </c>
      <c r="L1031" s="172">
        <v>4.4642857142857152E-4</v>
      </c>
      <c r="M1031" s="182" t="s">
        <v>113</v>
      </c>
      <c r="N1031" s="174">
        <f>INDEX(BD_Seguimiento_OAP_2019!$AH$3:$AS$294,MATCH(Revisión_Avance_Periodo!$I1031,BD_Seguimiento_OAP_2019!$L$3:$L$294,0),MATCH(Revisión_Avance_Periodo!$M1031,BD_Seguimiento_OAP_2019!$AH$2:$AS$2,0))</f>
        <v>0</v>
      </c>
      <c r="O1031" s="174">
        <f>INDEX(BD_Seguimiento_OAP_2019!$AV$3:$BG$294,MATCH(Revisión_Avance_Periodo!$I1031,BD_Seguimiento_OAP_2019!$L$3:$L$294,0),MATCH(Revisión_Avance_Periodo!$M1031,BD_Seguimiento_OAP_2019!$AV$2:$BG$2,0))</f>
        <v>0</v>
      </c>
      <c r="P1031" s="175">
        <f t="shared" si="200"/>
        <v>0</v>
      </c>
      <c r="Q1031" s="182" t="str">
        <f>VLOOKUP(P1031,Tabla_Indicador_Gestion4[#All],3,TRUE)</f>
        <v>Por Ejecutar</v>
      </c>
      <c r="R1031" s="215">
        <f>SUBTOTAL(9,$N$1022:$N1031)</f>
        <v>1</v>
      </c>
      <c r="S1031" s="231">
        <f>SUBTOTAL(9,$O$1022:$O1031)</f>
        <v>1</v>
      </c>
      <c r="T1031" s="231">
        <f>IFERROR(+Revisión_Avance_Periodo!$S1031/Revisión_Avance_Periodo!$R1031,0)</f>
        <v>1</v>
      </c>
      <c r="U1031" s="184"/>
      <c r="V1031" s="185"/>
      <c r="W1031" s="183"/>
      <c r="X1031" s="183"/>
      <c r="Y1031" s="183"/>
      <c r="Z1031" s="186"/>
      <c r="AA1031" s="187"/>
    </row>
    <row r="1032" spans="1:27" x14ac:dyDescent="0.25">
      <c r="A1032" s="88">
        <v>86</v>
      </c>
      <c r="B1032" s="91" t="str">
        <f>CONCATENATE(Revisión_Avance_Periodo!$C1032,";",Revisión_Avance_Periodo!$E1032,";",Revisión_Avance_Periodo!$I1032)</f>
        <v>OE2;PR_10;ACT_28</v>
      </c>
      <c r="C1032" s="170" t="s">
        <v>47</v>
      </c>
      <c r="D1032" s="171" t="str">
        <f>VLOOKUP(Revisión_Avance_Periodo!$C1032,Componentes_BD!$F$1:$G$5,2,FALSE)</f>
        <v>Fortalecer las Tecnologías de la Información y las Telecomunicaciones.</v>
      </c>
      <c r="E1032" s="106" t="s">
        <v>12</v>
      </c>
      <c r="F1032" s="89">
        <v>2</v>
      </c>
      <c r="G1032" s="89" t="str">
        <f>VLOOKUP(Revisión_Avance_Periodo!$A1032,BD_Seguimiento_OAP_2019!$A$2:$G$294,7,FALSE)</f>
        <v>PAI</v>
      </c>
      <c r="H1032" s="89" t="str">
        <f>VLOOKUP(Revisión_Avance_Periodo!$A1032,BD_Seguimiento_OAP_2019!$A$2:$J$294,10,FALSE)</f>
        <v>PAI_01 - Operacional</v>
      </c>
      <c r="I1032" s="89" t="s">
        <v>946</v>
      </c>
      <c r="J1032" s="89" t="str">
        <f>VLOOKUP(Revisión_Avance_Periodo!$I1032,BD_Seguimiento_OAP_2019!$L:$M,2,FALSE)</f>
        <v>Definir el futuro del sistema Misional VIGIA mediante mesas de trabajo con las áreas involucradas</v>
      </c>
      <c r="K1032" s="106" t="s">
        <v>64</v>
      </c>
      <c r="L1032" s="172">
        <v>4.4642857142857152E-4</v>
      </c>
      <c r="M1032" s="173" t="s">
        <v>114</v>
      </c>
      <c r="N1032" s="174">
        <f>INDEX(BD_Seguimiento_OAP_2019!$AH$3:$AS$294,MATCH(Revisión_Avance_Periodo!$I1032,BD_Seguimiento_OAP_2019!$L$3:$L$294,0),MATCH(Revisión_Avance_Periodo!$M1032,BD_Seguimiento_OAP_2019!$AH$2:$AS$2,0))</f>
        <v>0</v>
      </c>
      <c r="O1032" s="174">
        <f>INDEX(BD_Seguimiento_OAP_2019!$AV$3:$BG$294,MATCH(Revisión_Avance_Periodo!$I1032,BD_Seguimiento_OAP_2019!$L$3:$L$294,0),MATCH(Revisión_Avance_Periodo!$M1032,BD_Seguimiento_OAP_2019!$AV$2:$BG$2,0))</f>
        <v>0</v>
      </c>
      <c r="P1032" s="175">
        <f t="shared" si="200"/>
        <v>0</v>
      </c>
      <c r="Q1032" s="173" t="str">
        <f>VLOOKUP(P1032,Tabla_Indicador_Gestion4[#All],3,TRUE)</f>
        <v>Por Ejecutar</v>
      </c>
      <c r="R1032" s="215">
        <f>SUBTOTAL(9,$N$1022:$N1032)</f>
        <v>1</v>
      </c>
      <c r="S1032" s="231">
        <f>SUBTOTAL(9,$O$1022:$O1032)</f>
        <v>1</v>
      </c>
      <c r="T1032" s="231">
        <f>IFERROR(+Revisión_Avance_Periodo!$S1032/Revisión_Avance_Periodo!$R1032,0)</f>
        <v>1</v>
      </c>
      <c r="U1032" s="184"/>
      <c r="V1032" s="185"/>
      <c r="W1032" s="183"/>
      <c r="X1032" s="183"/>
      <c r="Y1032" s="183"/>
      <c r="Z1032" s="186"/>
      <c r="AA1032" s="187"/>
    </row>
    <row r="1033" spans="1:27" ht="15.75" thickBot="1" x14ac:dyDescent="0.3">
      <c r="A1033" s="94">
        <v>86</v>
      </c>
      <c r="B1033" s="96" t="str">
        <f>CONCATENATE(Revisión_Avance_Periodo!$C1033,";",Revisión_Avance_Periodo!$E1033,";",Revisión_Avance_Periodo!$I1033)</f>
        <v>OE2;PR_10;ACT_28</v>
      </c>
      <c r="C1033" s="180" t="s">
        <v>47</v>
      </c>
      <c r="D1033" s="181" t="str">
        <f>VLOOKUP(Revisión_Avance_Periodo!$C1033,Componentes_BD!$F$1:$G$5,2,FALSE)</f>
        <v>Fortalecer las Tecnologías de la Información y las Telecomunicaciones.</v>
      </c>
      <c r="E1033" s="119" t="s">
        <v>12</v>
      </c>
      <c r="F1033" s="95">
        <v>2</v>
      </c>
      <c r="G1033" s="95" t="str">
        <f>VLOOKUP(Revisión_Avance_Periodo!$A1033,BD_Seguimiento_OAP_2019!$A$2:$G$294,7,FALSE)</f>
        <v>PAI</v>
      </c>
      <c r="H1033" s="95" t="str">
        <f>VLOOKUP(Revisión_Avance_Periodo!$A1033,BD_Seguimiento_OAP_2019!$A$2:$J$294,10,FALSE)</f>
        <v>PAI_01 - Operacional</v>
      </c>
      <c r="I1033" s="95" t="s">
        <v>946</v>
      </c>
      <c r="J1033" s="95" t="str">
        <f>VLOOKUP(Revisión_Avance_Periodo!$I1033,BD_Seguimiento_OAP_2019!$L:$M,2,FALSE)</f>
        <v>Definir el futuro del sistema Misional VIGIA mediante mesas de trabajo con las áreas involucradas</v>
      </c>
      <c r="K1033" s="119" t="s">
        <v>64</v>
      </c>
      <c r="L1033" s="172">
        <v>4.4642857142857152E-4</v>
      </c>
      <c r="M1033" s="182" t="s">
        <v>115</v>
      </c>
      <c r="N1033" s="174">
        <f>INDEX(BD_Seguimiento_OAP_2019!$AH$3:$AS$294,MATCH(Revisión_Avance_Periodo!$I1033,BD_Seguimiento_OAP_2019!$L$3:$L$294,0),MATCH(Revisión_Avance_Periodo!$M1033,BD_Seguimiento_OAP_2019!$AH$2:$AS$2,0))</f>
        <v>0</v>
      </c>
      <c r="O1033" s="174">
        <f>INDEX(BD_Seguimiento_OAP_2019!$AV$3:$BG$294,MATCH(Revisión_Avance_Periodo!$I1033,BD_Seguimiento_OAP_2019!$L$3:$L$294,0),MATCH(Revisión_Avance_Periodo!$M1033,BD_Seguimiento_OAP_2019!$AV$2:$BG$2,0))</f>
        <v>0</v>
      </c>
      <c r="P1033" s="175">
        <f t="shared" si="200"/>
        <v>0</v>
      </c>
      <c r="Q1033" s="182" t="str">
        <f>VLOOKUP(P1033,Tabla_Indicador_Gestion4[#All],3,TRUE)</f>
        <v>Por Ejecutar</v>
      </c>
      <c r="R1033" s="215">
        <f>SUBTOTAL(9,$N$1022:$N1033)</f>
        <v>1</v>
      </c>
      <c r="S1033" s="231">
        <f>SUBTOTAL(9,$O$1022:$O1033)</f>
        <v>1</v>
      </c>
      <c r="T1033" s="231">
        <f>IFERROR(+Revisión_Avance_Periodo!$S1033/Revisión_Avance_Periodo!$R1033,0)</f>
        <v>1</v>
      </c>
      <c r="U1033" s="184"/>
      <c r="V1033" s="185"/>
      <c r="W1033" s="183"/>
      <c r="X1033" s="183"/>
      <c r="Y1033" s="183"/>
      <c r="Z1033" s="186"/>
      <c r="AA1033" s="187"/>
    </row>
    <row r="1034" spans="1:27" x14ac:dyDescent="0.25">
      <c r="A1034" s="88">
        <v>87</v>
      </c>
      <c r="B1034" s="91" t="str">
        <f>CONCATENATE(Revisión_Avance_Periodo!$C1034,";",Revisión_Avance_Periodo!$E1034,";",Revisión_Avance_Periodo!$I1034)</f>
        <v>OE2;PR_10;ACT_29</v>
      </c>
      <c r="C1034" s="170" t="s">
        <v>47</v>
      </c>
      <c r="D1034" s="171" t="str">
        <f>VLOOKUP(Revisión_Avance_Periodo!$C1034,Componentes_BD!$F$1:$G$5,2,FALSE)</f>
        <v>Fortalecer las Tecnologías de la Información y las Telecomunicaciones.</v>
      </c>
      <c r="E1034" s="106" t="s">
        <v>12</v>
      </c>
      <c r="F1034" s="89">
        <v>2</v>
      </c>
      <c r="G1034" s="89" t="str">
        <f>VLOOKUP(Revisión_Avance_Periodo!$A1034,BD_Seguimiento_OAP_2019!$A$2:$G$294,7,FALSE)</f>
        <v>PAI</v>
      </c>
      <c r="H1034" s="89" t="str">
        <f>VLOOKUP(Revisión_Avance_Periodo!$A1034,BD_Seguimiento_OAP_2019!$A$2:$J$294,10,FALSE)</f>
        <v>PAI_01 - Operacional</v>
      </c>
      <c r="I1034" s="89" t="s">
        <v>955</v>
      </c>
      <c r="J1034" s="89" t="str">
        <f>VLOOKUP(Revisión_Avance_Periodo!$I1034,BD_Seguimiento_OAP_2019!$L:$M,2,FALSE)</f>
        <v xml:space="preserve">Implementar el sistema de telefonía IP </v>
      </c>
      <c r="K1034" s="106" t="s">
        <v>64</v>
      </c>
      <c r="L1034" s="172">
        <v>4.4642857142857152E-4</v>
      </c>
      <c r="M1034" s="173" t="s">
        <v>104</v>
      </c>
      <c r="N1034" s="174">
        <f>INDEX(BD_Seguimiento_OAP_2019!$AH$3:$AS$294,MATCH(Revisión_Avance_Periodo!$I1034,BD_Seguimiento_OAP_2019!$L$3:$L$294,0),MATCH(Revisión_Avance_Periodo!$M1034,BD_Seguimiento_OAP_2019!$AH$2:$AS$2,0))</f>
        <v>0</v>
      </c>
      <c r="O1034" s="174">
        <f>INDEX(BD_Seguimiento_OAP_2019!$AV$3:$BG$294,MATCH(Revisión_Avance_Periodo!$I1034,BD_Seguimiento_OAP_2019!$L$3:$L$294,0),MATCH(Revisión_Avance_Periodo!$M1034,BD_Seguimiento_OAP_2019!$AV$2:$BG$2,0))</f>
        <v>0</v>
      </c>
      <c r="P1034" s="175">
        <f t="shared" si="200"/>
        <v>0</v>
      </c>
      <c r="Q1034" s="173" t="str">
        <f>VLOOKUP(P1034,Tabla_Indicador_Gestion4[#All],3,TRUE)</f>
        <v>Por Ejecutar</v>
      </c>
      <c r="R1034" s="213">
        <f>SUBTOTAL(9,$N1034:$N$1035)</f>
        <v>0</v>
      </c>
      <c r="S1034" s="234">
        <f>SUBTOTAL(9,$O$1034:$O1034)</f>
        <v>0</v>
      </c>
      <c r="T1034" s="234">
        <f>IFERROR(+Revisión_Avance_Periodo!$S1034/Revisión_Avance_Periodo!$R1034,0)</f>
        <v>0</v>
      </c>
      <c r="U1034" s="177">
        <f>SUBTOTAL(9,N1034:N1045)</f>
        <v>1</v>
      </c>
      <c r="V1034" s="176">
        <f>SUBTOTAL(9,O1034:O1045)</f>
        <v>1</v>
      </c>
      <c r="W1034" s="176">
        <f t="shared" ref="W1034" si="201">+V1034/U1034</f>
        <v>1</v>
      </c>
      <c r="X1034" s="176"/>
      <c r="Y1034" s="176">
        <f>100%-Revisión_Avance_Periodo!$W1034</f>
        <v>0</v>
      </c>
      <c r="Z1034" s="178" t="str">
        <f>VLOOKUP(W1034,Tabla_Indicador_Gestion4[],3,TRUE)</f>
        <v>Culminada</v>
      </c>
      <c r="AA1034" s="179">
        <f>Revisión_Avance_Periodo!$W1034*Revisión_Avance_Periodo!$L1034</f>
        <v>4.4642857142857152E-4</v>
      </c>
    </row>
    <row r="1035" spans="1:27" x14ac:dyDescent="0.25">
      <c r="A1035" s="94">
        <v>87</v>
      </c>
      <c r="B1035" s="96" t="str">
        <f>CONCATENATE(Revisión_Avance_Periodo!$C1035,";",Revisión_Avance_Periodo!$E1035,";",Revisión_Avance_Periodo!$I1035)</f>
        <v>OE2;PR_10;ACT_29</v>
      </c>
      <c r="C1035" s="180" t="s">
        <v>47</v>
      </c>
      <c r="D1035" s="181" t="str">
        <f>VLOOKUP(Revisión_Avance_Periodo!$C1035,Componentes_BD!$F$1:$G$5,2,FALSE)</f>
        <v>Fortalecer las Tecnologías de la Información y las Telecomunicaciones.</v>
      </c>
      <c r="E1035" s="119" t="s">
        <v>12</v>
      </c>
      <c r="F1035" s="95">
        <v>2</v>
      </c>
      <c r="G1035" s="95" t="str">
        <f>VLOOKUP(Revisión_Avance_Periodo!$A1035,BD_Seguimiento_OAP_2019!$A$2:$G$294,7,FALSE)</f>
        <v>PAI</v>
      </c>
      <c r="H1035" s="95" t="str">
        <f>VLOOKUP(Revisión_Avance_Periodo!$A1035,BD_Seguimiento_OAP_2019!$A$2:$J$294,10,FALSE)</f>
        <v>PAI_01 - Operacional</v>
      </c>
      <c r="I1035" s="95" t="s">
        <v>955</v>
      </c>
      <c r="J1035" s="95" t="str">
        <f>VLOOKUP(Revisión_Avance_Periodo!$I1035,BD_Seguimiento_OAP_2019!$L:$M,2,FALSE)</f>
        <v xml:space="preserve">Implementar el sistema de telefonía IP </v>
      </c>
      <c r="K1035" s="119" t="s">
        <v>64</v>
      </c>
      <c r="L1035" s="172">
        <v>4.4642857142857152E-4</v>
      </c>
      <c r="M1035" s="182" t="s">
        <v>105</v>
      </c>
      <c r="N1035" s="174">
        <f>INDEX(BD_Seguimiento_OAP_2019!$AH$3:$AS$294,MATCH(Revisión_Avance_Periodo!$I1035,BD_Seguimiento_OAP_2019!$L$3:$L$294,0),MATCH(Revisión_Avance_Periodo!$M1035,BD_Seguimiento_OAP_2019!$AH$2:$AS$2,0))</f>
        <v>0</v>
      </c>
      <c r="O1035" s="174">
        <f>INDEX(BD_Seguimiento_OAP_2019!$AV$3:$BG$294,MATCH(Revisión_Avance_Periodo!$I1035,BD_Seguimiento_OAP_2019!$L$3:$L$294,0),MATCH(Revisión_Avance_Periodo!$M1035,BD_Seguimiento_OAP_2019!$AV$2:$BG$2,0))</f>
        <v>0</v>
      </c>
      <c r="P1035" s="175">
        <f t="shared" si="200"/>
        <v>0</v>
      </c>
      <c r="Q1035" s="182" t="str">
        <f>VLOOKUP(P1035,Tabla_Indicador_Gestion4[#All],3,TRUE)</f>
        <v>Por Ejecutar</v>
      </c>
      <c r="R1035" s="215">
        <f>SUBTOTAL(9,$N$1035:$N1035)</f>
        <v>0</v>
      </c>
      <c r="S1035" s="231">
        <f>SUBTOTAL(9,$O$1034:$O1035)</f>
        <v>0</v>
      </c>
      <c r="T1035" s="231">
        <f>IFERROR(+Revisión_Avance_Periodo!$S1035/Revisión_Avance_Periodo!$R1035,0)</f>
        <v>0</v>
      </c>
      <c r="U1035" s="184"/>
      <c r="V1035" s="185"/>
      <c r="W1035" s="183"/>
      <c r="X1035" s="183"/>
      <c r="Y1035" s="183"/>
      <c r="Z1035" s="186"/>
      <c r="AA1035" s="187"/>
    </row>
    <row r="1036" spans="1:27" x14ac:dyDescent="0.25">
      <c r="A1036" s="88">
        <v>87</v>
      </c>
      <c r="B1036" s="91" t="str">
        <f>CONCATENATE(Revisión_Avance_Periodo!$C1036,";",Revisión_Avance_Periodo!$E1036,";",Revisión_Avance_Periodo!$I1036)</f>
        <v>OE2;PR_10;ACT_29</v>
      </c>
      <c r="C1036" s="170" t="s">
        <v>47</v>
      </c>
      <c r="D1036" s="171" t="str">
        <f>VLOOKUP(Revisión_Avance_Periodo!$C1036,Componentes_BD!$F$1:$G$5,2,FALSE)</f>
        <v>Fortalecer las Tecnologías de la Información y las Telecomunicaciones.</v>
      </c>
      <c r="E1036" s="106" t="s">
        <v>12</v>
      </c>
      <c r="F1036" s="89">
        <v>2</v>
      </c>
      <c r="G1036" s="89" t="str">
        <f>VLOOKUP(Revisión_Avance_Periodo!$A1036,BD_Seguimiento_OAP_2019!$A$2:$G$294,7,FALSE)</f>
        <v>PAI</v>
      </c>
      <c r="H1036" s="89" t="str">
        <f>VLOOKUP(Revisión_Avance_Periodo!$A1036,BD_Seguimiento_OAP_2019!$A$2:$J$294,10,FALSE)</f>
        <v>PAI_01 - Operacional</v>
      </c>
      <c r="I1036" s="89" t="s">
        <v>955</v>
      </c>
      <c r="J1036" s="89" t="str">
        <f>VLOOKUP(Revisión_Avance_Periodo!$I1036,BD_Seguimiento_OAP_2019!$L:$M,2,FALSE)</f>
        <v xml:space="preserve">Implementar el sistema de telefonía IP </v>
      </c>
      <c r="K1036" s="106" t="s">
        <v>64</v>
      </c>
      <c r="L1036" s="172">
        <v>4.4642857142857152E-4</v>
      </c>
      <c r="M1036" s="173" t="s">
        <v>106</v>
      </c>
      <c r="N1036" s="174">
        <f>INDEX(BD_Seguimiento_OAP_2019!$AH$3:$AS$294,MATCH(Revisión_Avance_Periodo!$I1036,BD_Seguimiento_OAP_2019!$L$3:$L$294,0),MATCH(Revisión_Avance_Periodo!$M1036,BD_Seguimiento_OAP_2019!$AH$2:$AS$2,0))</f>
        <v>0.5</v>
      </c>
      <c r="O1036" s="174">
        <f>INDEX(BD_Seguimiento_OAP_2019!$AV$3:$BG$294,MATCH(Revisión_Avance_Periodo!$I1036,BD_Seguimiento_OAP_2019!$L$3:$L$294,0),MATCH(Revisión_Avance_Periodo!$M1036,BD_Seguimiento_OAP_2019!$AV$2:$BG$2,0))</f>
        <v>0.5</v>
      </c>
      <c r="P1036" s="189">
        <f t="shared" si="199"/>
        <v>1</v>
      </c>
      <c r="Q1036" s="173" t="str">
        <f>VLOOKUP(P1036,Tabla_Indicador_Gestion4[#All],3,TRUE)</f>
        <v>Culminada</v>
      </c>
      <c r="R1036" s="215">
        <f>SUBTOTAL(9,$N$1035:$N1036)</f>
        <v>0.5</v>
      </c>
      <c r="S1036" s="231">
        <f>SUBTOTAL(9,$O$1034:$O1036)</f>
        <v>0.5</v>
      </c>
      <c r="T1036" s="231">
        <f>IFERROR(+Revisión_Avance_Periodo!$S1036/Revisión_Avance_Periodo!$R1036,0)</f>
        <v>1</v>
      </c>
      <c r="U1036" s="184"/>
      <c r="V1036" s="185"/>
      <c r="W1036" s="183"/>
      <c r="X1036" s="183"/>
      <c r="Y1036" s="183"/>
      <c r="Z1036" s="186"/>
      <c r="AA1036" s="187"/>
    </row>
    <row r="1037" spans="1:27" x14ac:dyDescent="0.25">
      <c r="A1037" s="94">
        <v>87</v>
      </c>
      <c r="B1037" s="96" t="str">
        <f>CONCATENATE(Revisión_Avance_Periodo!$C1037,";",Revisión_Avance_Periodo!$E1037,";",Revisión_Avance_Periodo!$I1037)</f>
        <v>OE2;PR_10;ACT_29</v>
      </c>
      <c r="C1037" s="180" t="s">
        <v>47</v>
      </c>
      <c r="D1037" s="181" t="str">
        <f>VLOOKUP(Revisión_Avance_Periodo!$C1037,Componentes_BD!$F$1:$G$5,2,FALSE)</f>
        <v>Fortalecer las Tecnologías de la Información y las Telecomunicaciones.</v>
      </c>
      <c r="E1037" s="119" t="s">
        <v>12</v>
      </c>
      <c r="F1037" s="95">
        <v>2</v>
      </c>
      <c r="G1037" s="95" t="str">
        <f>VLOOKUP(Revisión_Avance_Periodo!$A1037,BD_Seguimiento_OAP_2019!$A$2:$G$294,7,FALSE)</f>
        <v>PAI</v>
      </c>
      <c r="H1037" s="95" t="str">
        <f>VLOOKUP(Revisión_Avance_Periodo!$A1037,BD_Seguimiento_OAP_2019!$A$2:$J$294,10,FALSE)</f>
        <v>PAI_01 - Operacional</v>
      </c>
      <c r="I1037" s="95" t="s">
        <v>955</v>
      </c>
      <c r="J1037" s="95" t="str">
        <f>VLOOKUP(Revisión_Avance_Periodo!$I1037,BD_Seguimiento_OAP_2019!$L:$M,2,FALSE)</f>
        <v xml:space="preserve">Implementar el sistema de telefonía IP </v>
      </c>
      <c r="K1037" s="119" t="s">
        <v>64</v>
      </c>
      <c r="L1037" s="172">
        <v>4.4642857142857152E-4</v>
      </c>
      <c r="M1037" s="182" t="s">
        <v>107</v>
      </c>
      <c r="N1037" s="174">
        <f>INDEX(BD_Seguimiento_OAP_2019!$AH$3:$AS$294,MATCH(Revisión_Avance_Periodo!$I1037,BD_Seguimiento_OAP_2019!$L$3:$L$294,0),MATCH(Revisión_Avance_Periodo!$M1037,BD_Seguimiento_OAP_2019!$AH$2:$AS$2,0))</f>
        <v>0.25</v>
      </c>
      <c r="O1037" s="174">
        <f>INDEX(BD_Seguimiento_OAP_2019!$AV$3:$BG$294,MATCH(Revisión_Avance_Periodo!$I1037,BD_Seguimiento_OAP_2019!$L$3:$L$294,0),MATCH(Revisión_Avance_Periodo!$M1037,BD_Seguimiento_OAP_2019!$AV$2:$BG$2,0))</f>
        <v>0.25</v>
      </c>
      <c r="P1037" s="188">
        <f t="shared" si="199"/>
        <v>1</v>
      </c>
      <c r="Q1037" s="182" t="str">
        <f>VLOOKUP(P1037,Tabla_Indicador_Gestion4[#All],3,TRUE)</f>
        <v>Culminada</v>
      </c>
      <c r="R1037" s="215">
        <f>SUBTOTAL(9,$N$1035:$N1037)</f>
        <v>0.75</v>
      </c>
      <c r="S1037" s="231">
        <f>SUBTOTAL(9,$O$1034:$O1037)</f>
        <v>0.75</v>
      </c>
      <c r="T1037" s="231">
        <f>IFERROR(+Revisión_Avance_Periodo!$S1037/Revisión_Avance_Periodo!$R1037,0)</f>
        <v>1</v>
      </c>
      <c r="U1037" s="184"/>
      <c r="V1037" s="185"/>
      <c r="W1037" s="183"/>
      <c r="X1037" s="183"/>
      <c r="Y1037" s="183"/>
      <c r="Z1037" s="186"/>
      <c r="AA1037" s="187"/>
    </row>
    <row r="1038" spans="1:27" x14ac:dyDescent="0.25">
      <c r="A1038" s="88">
        <v>87</v>
      </c>
      <c r="B1038" s="91" t="str">
        <f>CONCATENATE(Revisión_Avance_Periodo!$C1038,";",Revisión_Avance_Periodo!$E1038,";",Revisión_Avance_Periodo!$I1038)</f>
        <v>OE2;PR_10;ACT_29</v>
      </c>
      <c r="C1038" s="170" t="s">
        <v>47</v>
      </c>
      <c r="D1038" s="171" t="str">
        <f>VLOOKUP(Revisión_Avance_Periodo!$C1038,Componentes_BD!$F$1:$G$5,2,FALSE)</f>
        <v>Fortalecer las Tecnologías de la Información y las Telecomunicaciones.</v>
      </c>
      <c r="E1038" s="106" t="s">
        <v>12</v>
      </c>
      <c r="F1038" s="89">
        <v>2</v>
      </c>
      <c r="G1038" s="89" t="str">
        <f>VLOOKUP(Revisión_Avance_Periodo!$A1038,BD_Seguimiento_OAP_2019!$A$2:$G$294,7,FALSE)</f>
        <v>PAI</v>
      </c>
      <c r="H1038" s="89" t="str">
        <f>VLOOKUP(Revisión_Avance_Periodo!$A1038,BD_Seguimiento_OAP_2019!$A$2:$J$294,10,FALSE)</f>
        <v>PAI_01 - Operacional</v>
      </c>
      <c r="I1038" s="89" t="s">
        <v>955</v>
      </c>
      <c r="J1038" s="89" t="str">
        <f>VLOOKUP(Revisión_Avance_Periodo!$I1038,BD_Seguimiento_OAP_2019!$L:$M,2,FALSE)</f>
        <v xml:space="preserve">Implementar el sistema de telefonía IP </v>
      </c>
      <c r="K1038" s="106" t="s">
        <v>64</v>
      </c>
      <c r="L1038" s="172">
        <v>4.4642857142857152E-4</v>
      </c>
      <c r="M1038" s="173" t="s">
        <v>108</v>
      </c>
      <c r="N1038" s="174">
        <f>INDEX(BD_Seguimiento_OAP_2019!$AH$3:$AS$294,MATCH(Revisión_Avance_Periodo!$I1038,BD_Seguimiento_OAP_2019!$L$3:$L$294,0),MATCH(Revisión_Avance_Periodo!$M1038,BD_Seguimiento_OAP_2019!$AH$2:$AS$2,0))</f>
        <v>0</v>
      </c>
      <c r="O1038" s="174">
        <f>INDEX(BD_Seguimiento_OAP_2019!$AV$3:$BG$294,MATCH(Revisión_Avance_Periodo!$I1038,BD_Seguimiento_OAP_2019!$L$3:$L$294,0),MATCH(Revisión_Avance_Periodo!$M1038,BD_Seguimiento_OAP_2019!$AV$2:$BG$2,0))</f>
        <v>0</v>
      </c>
      <c r="P1038" s="175">
        <f>IFERROR((O1038/N1038),0)</f>
        <v>0</v>
      </c>
      <c r="Q1038" s="173" t="str">
        <f>VLOOKUP(P1038,Tabla_Indicador_Gestion4[#All],3,TRUE)</f>
        <v>Por Ejecutar</v>
      </c>
      <c r="R1038" s="215">
        <f>SUBTOTAL(9,$N$1035:$N1038)</f>
        <v>0.75</v>
      </c>
      <c r="S1038" s="231">
        <f>SUBTOTAL(9,$O$1034:$O1038)</f>
        <v>0.75</v>
      </c>
      <c r="T1038" s="231">
        <f>IFERROR(+Revisión_Avance_Periodo!$S1038/Revisión_Avance_Periodo!$R1038,0)</f>
        <v>1</v>
      </c>
      <c r="U1038" s="184"/>
      <c r="V1038" s="185"/>
      <c r="W1038" s="183"/>
      <c r="X1038" s="183"/>
      <c r="Y1038" s="183"/>
      <c r="Z1038" s="186"/>
      <c r="AA1038" s="187"/>
    </row>
    <row r="1039" spans="1:27" x14ac:dyDescent="0.25">
      <c r="A1039" s="94">
        <v>87</v>
      </c>
      <c r="B1039" s="96" t="str">
        <f>CONCATENATE(Revisión_Avance_Periodo!$C1039,";",Revisión_Avance_Periodo!$E1039,";",Revisión_Avance_Periodo!$I1039)</f>
        <v>OE2;PR_10;ACT_29</v>
      </c>
      <c r="C1039" s="180" t="s">
        <v>47</v>
      </c>
      <c r="D1039" s="181" t="str">
        <f>VLOOKUP(Revisión_Avance_Periodo!$C1039,Componentes_BD!$F$1:$G$5,2,FALSE)</f>
        <v>Fortalecer las Tecnologías de la Información y las Telecomunicaciones.</v>
      </c>
      <c r="E1039" s="119" t="s">
        <v>12</v>
      </c>
      <c r="F1039" s="95">
        <v>2</v>
      </c>
      <c r="G1039" s="95" t="str">
        <f>VLOOKUP(Revisión_Avance_Periodo!$A1039,BD_Seguimiento_OAP_2019!$A$2:$G$294,7,FALSE)</f>
        <v>PAI</v>
      </c>
      <c r="H1039" s="95" t="str">
        <f>VLOOKUP(Revisión_Avance_Periodo!$A1039,BD_Seguimiento_OAP_2019!$A$2:$J$294,10,FALSE)</f>
        <v>PAI_01 - Operacional</v>
      </c>
      <c r="I1039" s="95" t="s">
        <v>955</v>
      </c>
      <c r="J1039" s="95" t="str">
        <f>VLOOKUP(Revisión_Avance_Periodo!$I1039,BD_Seguimiento_OAP_2019!$L:$M,2,FALSE)</f>
        <v xml:space="preserve">Implementar el sistema de telefonía IP </v>
      </c>
      <c r="K1039" s="119" t="s">
        <v>64</v>
      </c>
      <c r="L1039" s="172">
        <v>4.4642857142857152E-4</v>
      </c>
      <c r="M1039" s="182" t="s">
        <v>109</v>
      </c>
      <c r="N1039" s="174">
        <f>INDEX(BD_Seguimiento_OAP_2019!$AH$3:$AS$294,MATCH(Revisión_Avance_Periodo!$I1039,BD_Seguimiento_OAP_2019!$L$3:$L$294,0),MATCH(Revisión_Avance_Periodo!$M1039,BD_Seguimiento_OAP_2019!$AH$2:$AS$2,0))</f>
        <v>0.25</v>
      </c>
      <c r="O1039" s="174">
        <f>INDEX(BD_Seguimiento_OAP_2019!$AV$3:$BG$294,MATCH(Revisión_Avance_Periodo!$I1039,BD_Seguimiento_OAP_2019!$L$3:$L$294,0),MATCH(Revisión_Avance_Periodo!$M1039,BD_Seguimiento_OAP_2019!$AV$2:$BG$2,0))</f>
        <v>0.25</v>
      </c>
      <c r="P1039" s="188">
        <f t="shared" si="199"/>
        <v>1</v>
      </c>
      <c r="Q1039" s="182" t="str">
        <f>VLOOKUP(P1039,Tabla_Indicador_Gestion4[#All],3,TRUE)</f>
        <v>Culminada</v>
      </c>
      <c r="R1039" s="215">
        <f>SUBTOTAL(9,$N$1035:$N1039)</f>
        <v>1</v>
      </c>
      <c r="S1039" s="231">
        <f>SUBTOTAL(9,$O$1034:$O1039)</f>
        <v>1</v>
      </c>
      <c r="T1039" s="231">
        <f>IFERROR(+Revisión_Avance_Periodo!$S1039/Revisión_Avance_Periodo!$R1039,0)</f>
        <v>1</v>
      </c>
      <c r="U1039" s="184"/>
      <c r="V1039" s="185"/>
      <c r="W1039" s="183"/>
      <c r="X1039" s="183"/>
      <c r="Y1039" s="183"/>
      <c r="Z1039" s="186"/>
      <c r="AA1039" s="187"/>
    </row>
    <row r="1040" spans="1:27" x14ac:dyDescent="0.25">
      <c r="A1040" s="88">
        <v>87</v>
      </c>
      <c r="B1040" s="91" t="str">
        <f>CONCATENATE(Revisión_Avance_Periodo!$C1040,";",Revisión_Avance_Periodo!$E1040,";",Revisión_Avance_Periodo!$I1040)</f>
        <v>OE2;PR_10;ACT_29</v>
      </c>
      <c r="C1040" s="170" t="s">
        <v>47</v>
      </c>
      <c r="D1040" s="171" t="str">
        <f>VLOOKUP(Revisión_Avance_Periodo!$C1040,Componentes_BD!$F$1:$G$5,2,FALSE)</f>
        <v>Fortalecer las Tecnologías de la Información y las Telecomunicaciones.</v>
      </c>
      <c r="E1040" s="106" t="s">
        <v>12</v>
      </c>
      <c r="F1040" s="89">
        <v>2</v>
      </c>
      <c r="G1040" s="89" t="str">
        <f>VLOOKUP(Revisión_Avance_Periodo!$A1040,BD_Seguimiento_OAP_2019!$A$2:$G$294,7,FALSE)</f>
        <v>PAI</v>
      </c>
      <c r="H1040" s="89" t="str">
        <f>VLOOKUP(Revisión_Avance_Periodo!$A1040,BD_Seguimiento_OAP_2019!$A$2:$J$294,10,FALSE)</f>
        <v>PAI_01 - Operacional</v>
      </c>
      <c r="I1040" s="89" t="s">
        <v>955</v>
      </c>
      <c r="J1040" s="89" t="str">
        <f>VLOOKUP(Revisión_Avance_Periodo!$I1040,BD_Seguimiento_OAP_2019!$L:$M,2,FALSE)</f>
        <v xml:space="preserve">Implementar el sistema de telefonía IP </v>
      </c>
      <c r="K1040" s="106" t="s">
        <v>64</v>
      </c>
      <c r="L1040" s="172">
        <v>4.4642857142857152E-4</v>
      </c>
      <c r="M1040" s="173" t="s">
        <v>110</v>
      </c>
      <c r="N1040" s="174">
        <f>INDEX(BD_Seguimiento_OAP_2019!$AH$3:$AS$294,MATCH(Revisión_Avance_Periodo!$I1040,BD_Seguimiento_OAP_2019!$L$3:$L$294,0),MATCH(Revisión_Avance_Periodo!$M1040,BD_Seguimiento_OAP_2019!$AH$2:$AS$2,0))</f>
        <v>0</v>
      </c>
      <c r="O1040" s="174">
        <f>INDEX(BD_Seguimiento_OAP_2019!$AV$3:$BG$294,MATCH(Revisión_Avance_Periodo!$I1040,BD_Seguimiento_OAP_2019!$L$3:$L$294,0),MATCH(Revisión_Avance_Periodo!$M1040,BD_Seguimiento_OAP_2019!$AV$2:$BG$2,0))</f>
        <v>0</v>
      </c>
      <c r="P1040" s="175">
        <f t="shared" ref="P1040:P1046" si="202">IFERROR((O1040/N1040),0)</f>
        <v>0</v>
      </c>
      <c r="Q1040" s="173" t="str">
        <f>VLOOKUP(P1040,Tabla_Indicador_Gestion4[#All],3,TRUE)</f>
        <v>Por Ejecutar</v>
      </c>
      <c r="R1040" s="215">
        <f>SUBTOTAL(9,$N$1035:$N1040)</f>
        <v>1</v>
      </c>
      <c r="S1040" s="231">
        <f>SUBTOTAL(9,$O$1034:$O1040)</f>
        <v>1</v>
      </c>
      <c r="T1040" s="231">
        <f>IFERROR(+Revisión_Avance_Periodo!$S1040/Revisión_Avance_Periodo!$R1040,0)</f>
        <v>1</v>
      </c>
      <c r="U1040" s="184"/>
      <c r="V1040" s="185"/>
      <c r="W1040" s="183"/>
      <c r="X1040" s="183"/>
      <c r="Y1040" s="183"/>
      <c r="Z1040" s="186"/>
      <c r="AA1040" s="187"/>
    </row>
    <row r="1041" spans="1:27" x14ac:dyDescent="0.25">
      <c r="A1041" s="94">
        <v>87</v>
      </c>
      <c r="B1041" s="96" t="str">
        <f>CONCATENATE(Revisión_Avance_Periodo!$C1041,";",Revisión_Avance_Periodo!$E1041,";",Revisión_Avance_Periodo!$I1041)</f>
        <v>OE2;PR_10;ACT_29</v>
      </c>
      <c r="C1041" s="180" t="s">
        <v>47</v>
      </c>
      <c r="D1041" s="181" t="str">
        <f>VLOOKUP(Revisión_Avance_Periodo!$C1041,Componentes_BD!$F$1:$G$5,2,FALSE)</f>
        <v>Fortalecer las Tecnologías de la Información y las Telecomunicaciones.</v>
      </c>
      <c r="E1041" s="119" t="s">
        <v>12</v>
      </c>
      <c r="F1041" s="95">
        <v>2</v>
      </c>
      <c r="G1041" s="95" t="str">
        <f>VLOOKUP(Revisión_Avance_Periodo!$A1041,BD_Seguimiento_OAP_2019!$A$2:$G$294,7,FALSE)</f>
        <v>PAI</v>
      </c>
      <c r="H1041" s="95" t="str">
        <f>VLOOKUP(Revisión_Avance_Periodo!$A1041,BD_Seguimiento_OAP_2019!$A$2:$J$294,10,FALSE)</f>
        <v>PAI_01 - Operacional</v>
      </c>
      <c r="I1041" s="95" t="s">
        <v>955</v>
      </c>
      <c r="J1041" s="95" t="str">
        <f>VLOOKUP(Revisión_Avance_Periodo!$I1041,BD_Seguimiento_OAP_2019!$L:$M,2,FALSE)</f>
        <v xml:space="preserve">Implementar el sistema de telefonía IP </v>
      </c>
      <c r="K1041" s="119" t="s">
        <v>64</v>
      </c>
      <c r="L1041" s="172">
        <v>4.4642857142857152E-4</v>
      </c>
      <c r="M1041" s="182" t="s">
        <v>111</v>
      </c>
      <c r="N1041" s="174">
        <f>INDEX(BD_Seguimiento_OAP_2019!$AH$3:$AS$294,MATCH(Revisión_Avance_Periodo!$I1041,BD_Seguimiento_OAP_2019!$L$3:$L$294,0),MATCH(Revisión_Avance_Periodo!$M1041,BD_Seguimiento_OAP_2019!$AH$2:$AS$2,0))</f>
        <v>0</v>
      </c>
      <c r="O1041" s="174">
        <f>INDEX(BD_Seguimiento_OAP_2019!$AV$3:$BG$294,MATCH(Revisión_Avance_Periodo!$I1041,BD_Seguimiento_OAP_2019!$L$3:$L$294,0),MATCH(Revisión_Avance_Periodo!$M1041,BD_Seguimiento_OAP_2019!$AV$2:$BG$2,0))</f>
        <v>0</v>
      </c>
      <c r="P1041" s="175">
        <f t="shared" si="202"/>
        <v>0</v>
      </c>
      <c r="Q1041" s="182" t="str">
        <f>VLOOKUP(P1041,Tabla_Indicador_Gestion4[#All],3,TRUE)</f>
        <v>Por Ejecutar</v>
      </c>
      <c r="R1041" s="215">
        <f>SUBTOTAL(9,$N$1035:$N1041)</f>
        <v>1</v>
      </c>
      <c r="S1041" s="231">
        <f>SUBTOTAL(9,$O$1034:$O1041)</f>
        <v>1</v>
      </c>
      <c r="T1041" s="231">
        <f>IFERROR(+Revisión_Avance_Periodo!$S1041/Revisión_Avance_Periodo!$R1041,0)</f>
        <v>1</v>
      </c>
      <c r="U1041" s="184"/>
      <c r="V1041" s="185"/>
      <c r="W1041" s="183"/>
      <c r="X1041" s="183"/>
      <c r="Y1041" s="183"/>
      <c r="Z1041" s="186"/>
      <c r="AA1041" s="187"/>
    </row>
    <row r="1042" spans="1:27" x14ac:dyDescent="0.25">
      <c r="A1042" s="88">
        <v>87</v>
      </c>
      <c r="B1042" s="91" t="str">
        <f>CONCATENATE(Revisión_Avance_Periodo!$C1042,";",Revisión_Avance_Periodo!$E1042,";",Revisión_Avance_Periodo!$I1042)</f>
        <v>OE2;PR_10;ACT_29</v>
      </c>
      <c r="C1042" s="170" t="s">
        <v>47</v>
      </c>
      <c r="D1042" s="171" t="str">
        <f>VLOOKUP(Revisión_Avance_Periodo!$C1042,Componentes_BD!$F$1:$G$5,2,FALSE)</f>
        <v>Fortalecer las Tecnologías de la Información y las Telecomunicaciones.</v>
      </c>
      <c r="E1042" s="106" t="s">
        <v>12</v>
      </c>
      <c r="F1042" s="89">
        <v>2</v>
      </c>
      <c r="G1042" s="89" t="str">
        <f>VLOOKUP(Revisión_Avance_Periodo!$A1042,BD_Seguimiento_OAP_2019!$A$2:$G$294,7,FALSE)</f>
        <v>PAI</v>
      </c>
      <c r="H1042" s="89" t="str">
        <f>VLOOKUP(Revisión_Avance_Periodo!$A1042,BD_Seguimiento_OAP_2019!$A$2:$J$294,10,FALSE)</f>
        <v>PAI_01 - Operacional</v>
      </c>
      <c r="I1042" s="89" t="s">
        <v>955</v>
      </c>
      <c r="J1042" s="89" t="str">
        <f>VLOOKUP(Revisión_Avance_Periodo!$I1042,BD_Seguimiento_OAP_2019!$L:$M,2,FALSE)</f>
        <v xml:space="preserve">Implementar el sistema de telefonía IP </v>
      </c>
      <c r="K1042" s="106" t="s">
        <v>64</v>
      </c>
      <c r="L1042" s="172">
        <v>4.4642857142857152E-4</v>
      </c>
      <c r="M1042" s="173" t="s">
        <v>112</v>
      </c>
      <c r="N1042" s="174">
        <f>INDEX(BD_Seguimiento_OAP_2019!$AH$3:$AS$294,MATCH(Revisión_Avance_Periodo!$I1042,BD_Seguimiento_OAP_2019!$L$3:$L$294,0),MATCH(Revisión_Avance_Periodo!$M1042,BD_Seguimiento_OAP_2019!$AH$2:$AS$2,0))</f>
        <v>0</v>
      </c>
      <c r="O1042" s="174">
        <f>INDEX(BD_Seguimiento_OAP_2019!$AV$3:$BG$294,MATCH(Revisión_Avance_Periodo!$I1042,BD_Seguimiento_OAP_2019!$L$3:$L$294,0),MATCH(Revisión_Avance_Periodo!$M1042,BD_Seguimiento_OAP_2019!$AV$2:$BG$2,0))</f>
        <v>0</v>
      </c>
      <c r="P1042" s="175">
        <f t="shared" si="202"/>
        <v>0</v>
      </c>
      <c r="Q1042" s="173" t="str">
        <f>VLOOKUP(P1042,Tabla_Indicador_Gestion4[#All],3,TRUE)</f>
        <v>Por Ejecutar</v>
      </c>
      <c r="R1042" s="215">
        <f>SUBTOTAL(9,$N$1035:$N1042)</f>
        <v>1</v>
      </c>
      <c r="S1042" s="231">
        <f>SUBTOTAL(9,$O$1034:$O1042)</f>
        <v>1</v>
      </c>
      <c r="T1042" s="231">
        <f>IFERROR(+Revisión_Avance_Periodo!$S1042/Revisión_Avance_Periodo!$R1042,0)</f>
        <v>1</v>
      </c>
      <c r="U1042" s="184"/>
      <c r="V1042" s="185"/>
      <c r="W1042" s="183"/>
      <c r="X1042" s="183"/>
      <c r="Y1042" s="183"/>
      <c r="Z1042" s="186"/>
      <c r="AA1042" s="187"/>
    </row>
    <row r="1043" spans="1:27" x14ac:dyDescent="0.25">
      <c r="A1043" s="94">
        <v>87</v>
      </c>
      <c r="B1043" s="96" t="str">
        <f>CONCATENATE(Revisión_Avance_Periodo!$C1043,";",Revisión_Avance_Periodo!$E1043,";",Revisión_Avance_Periodo!$I1043)</f>
        <v>OE2;PR_10;ACT_29</v>
      </c>
      <c r="C1043" s="180" t="s">
        <v>47</v>
      </c>
      <c r="D1043" s="181" t="str">
        <f>VLOOKUP(Revisión_Avance_Periodo!$C1043,Componentes_BD!$F$1:$G$5,2,FALSE)</f>
        <v>Fortalecer las Tecnologías de la Información y las Telecomunicaciones.</v>
      </c>
      <c r="E1043" s="119" t="s">
        <v>12</v>
      </c>
      <c r="F1043" s="95">
        <v>2</v>
      </c>
      <c r="G1043" s="95" t="str">
        <f>VLOOKUP(Revisión_Avance_Periodo!$A1043,BD_Seguimiento_OAP_2019!$A$2:$G$294,7,FALSE)</f>
        <v>PAI</v>
      </c>
      <c r="H1043" s="95" t="str">
        <f>VLOOKUP(Revisión_Avance_Periodo!$A1043,BD_Seguimiento_OAP_2019!$A$2:$J$294,10,FALSE)</f>
        <v>PAI_01 - Operacional</v>
      </c>
      <c r="I1043" s="95" t="s">
        <v>955</v>
      </c>
      <c r="J1043" s="95" t="str">
        <f>VLOOKUP(Revisión_Avance_Periodo!$I1043,BD_Seguimiento_OAP_2019!$L:$M,2,FALSE)</f>
        <v xml:space="preserve">Implementar el sistema de telefonía IP </v>
      </c>
      <c r="K1043" s="119" t="s">
        <v>64</v>
      </c>
      <c r="L1043" s="172">
        <v>4.4642857142857152E-4</v>
      </c>
      <c r="M1043" s="182" t="s">
        <v>113</v>
      </c>
      <c r="N1043" s="174">
        <f>INDEX(BD_Seguimiento_OAP_2019!$AH$3:$AS$294,MATCH(Revisión_Avance_Periodo!$I1043,BD_Seguimiento_OAP_2019!$L$3:$L$294,0),MATCH(Revisión_Avance_Periodo!$M1043,BD_Seguimiento_OAP_2019!$AH$2:$AS$2,0))</f>
        <v>0</v>
      </c>
      <c r="O1043" s="174">
        <f>INDEX(BD_Seguimiento_OAP_2019!$AV$3:$BG$294,MATCH(Revisión_Avance_Periodo!$I1043,BD_Seguimiento_OAP_2019!$L$3:$L$294,0),MATCH(Revisión_Avance_Periodo!$M1043,BD_Seguimiento_OAP_2019!$AV$2:$BG$2,0))</f>
        <v>0</v>
      </c>
      <c r="P1043" s="175">
        <f t="shared" si="202"/>
        <v>0</v>
      </c>
      <c r="Q1043" s="182" t="str">
        <f>VLOOKUP(P1043,Tabla_Indicador_Gestion4[#All],3,TRUE)</f>
        <v>Por Ejecutar</v>
      </c>
      <c r="R1043" s="215">
        <f>SUBTOTAL(9,$N$1035:$N1043)</f>
        <v>1</v>
      </c>
      <c r="S1043" s="231">
        <f>SUBTOTAL(9,$O$1034:$O1043)</f>
        <v>1</v>
      </c>
      <c r="T1043" s="231">
        <f>IFERROR(+Revisión_Avance_Periodo!$S1043/Revisión_Avance_Periodo!$R1043,0)</f>
        <v>1</v>
      </c>
      <c r="U1043" s="184"/>
      <c r="V1043" s="185"/>
      <c r="W1043" s="183"/>
      <c r="X1043" s="183"/>
      <c r="Y1043" s="183"/>
      <c r="Z1043" s="186"/>
      <c r="AA1043" s="187"/>
    </row>
    <row r="1044" spans="1:27" x14ac:dyDescent="0.25">
      <c r="A1044" s="88">
        <v>87</v>
      </c>
      <c r="B1044" s="91" t="str">
        <f>CONCATENATE(Revisión_Avance_Periodo!$C1044,";",Revisión_Avance_Periodo!$E1044,";",Revisión_Avance_Periodo!$I1044)</f>
        <v>OE2;PR_10;ACT_29</v>
      </c>
      <c r="C1044" s="170" t="s">
        <v>47</v>
      </c>
      <c r="D1044" s="171" t="str">
        <f>VLOOKUP(Revisión_Avance_Periodo!$C1044,Componentes_BD!$F$1:$G$5,2,FALSE)</f>
        <v>Fortalecer las Tecnologías de la Información y las Telecomunicaciones.</v>
      </c>
      <c r="E1044" s="106" t="s">
        <v>12</v>
      </c>
      <c r="F1044" s="89">
        <v>2</v>
      </c>
      <c r="G1044" s="89" t="str">
        <f>VLOOKUP(Revisión_Avance_Periodo!$A1044,BD_Seguimiento_OAP_2019!$A$2:$G$294,7,FALSE)</f>
        <v>PAI</v>
      </c>
      <c r="H1044" s="89" t="str">
        <f>VLOOKUP(Revisión_Avance_Periodo!$A1044,BD_Seguimiento_OAP_2019!$A$2:$J$294,10,FALSE)</f>
        <v>PAI_01 - Operacional</v>
      </c>
      <c r="I1044" s="89" t="s">
        <v>955</v>
      </c>
      <c r="J1044" s="89" t="str">
        <f>VLOOKUP(Revisión_Avance_Periodo!$I1044,BD_Seguimiento_OAP_2019!$L:$M,2,FALSE)</f>
        <v xml:space="preserve">Implementar el sistema de telefonía IP </v>
      </c>
      <c r="K1044" s="106" t="s">
        <v>64</v>
      </c>
      <c r="L1044" s="172">
        <v>4.4642857142857152E-4</v>
      </c>
      <c r="M1044" s="173" t="s">
        <v>114</v>
      </c>
      <c r="N1044" s="174">
        <f>INDEX(BD_Seguimiento_OAP_2019!$AH$3:$AS$294,MATCH(Revisión_Avance_Periodo!$I1044,BD_Seguimiento_OAP_2019!$L$3:$L$294,0),MATCH(Revisión_Avance_Periodo!$M1044,BD_Seguimiento_OAP_2019!$AH$2:$AS$2,0))</f>
        <v>0</v>
      </c>
      <c r="O1044" s="174">
        <f>INDEX(BD_Seguimiento_OAP_2019!$AV$3:$BG$294,MATCH(Revisión_Avance_Periodo!$I1044,BD_Seguimiento_OAP_2019!$L$3:$L$294,0),MATCH(Revisión_Avance_Periodo!$M1044,BD_Seguimiento_OAP_2019!$AV$2:$BG$2,0))</f>
        <v>0</v>
      </c>
      <c r="P1044" s="175">
        <f t="shared" si="202"/>
        <v>0</v>
      </c>
      <c r="Q1044" s="173" t="str">
        <f>VLOOKUP(P1044,Tabla_Indicador_Gestion4[#All],3,TRUE)</f>
        <v>Por Ejecutar</v>
      </c>
      <c r="R1044" s="215">
        <f>SUBTOTAL(9,$N$1035:$N1044)</f>
        <v>1</v>
      </c>
      <c r="S1044" s="231">
        <f>SUBTOTAL(9,$O$1034:$O1044)</f>
        <v>1</v>
      </c>
      <c r="T1044" s="231">
        <f>IFERROR(+Revisión_Avance_Periodo!$S1044/Revisión_Avance_Periodo!$R1044,0)</f>
        <v>1</v>
      </c>
      <c r="U1044" s="184"/>
      <c r="V1044" s="185"/>
      <c r="W1044" s="183"/>
      <c r="X1044" s="183"/>
      <c r="Y1044" s="183"/>
      <c r="Z1044" s="186"/>
      <c r="AA1044" s="187"/>
    </row>
    <row r="1045" spans="1:27" ht="15.75" thickBot="1" x14ac:dyDescent="0.3">
      <c r="A1045" s="94">
        <v>87</v>
      </c>
      <c r="B1045" s="96" t="str">
        <f>CONCATENATE(Revisión_Avance_Periodo!$C1045,";",Revisión_Avance_Periodo!$E1045,";",Revisión_Avance_Periodo!$I1045)</f>
        <v>OE2;PR_10;ACT_29</v>
      </c>
      <c r="C1045" s="180" t="s">
        <v>47</v>
      </c>
      <c r="D1045" s="181" t="str">
        <f>VLOOKUP(Revisión_Avance_Periodo!$C1045,Componentes_BD!$F$1:$G$5,2,FALSE)</f>
        <v>Fortalecer las Tecnologías de la Información y las Telecomunicaciones.</v>
      </c>
      <c r="E1045" s="119" t="s">
        <v>12</v>
      </c>
      <c r="F1045" s="95">
        <v>2</v>
      </c>
      <c r="G1045" s="95" t="str">
        <f>VLOOKUP(Revisión_Avance_Periodo!$A1045,BD_Seguimiento_OAP_2019!$A$2:$G$294,7,FALSE)</f>
        <v>PAI</v>
      </c>
      <c r="H1045" s="95" t="str">
        <f>VLOOKUP(Revisión_Avance_Periodo!$A1045,BD_Seguimiento_OAP_2019!$A$2:$J$294,10,FALSE)</f>
        <v>PAI_01 - Operacional</v>
      </c>
      <c r="I1045" s="95" t="s">
        <v>955</v>
      </c>
      <c r="J1045" s="95" t="str">
        <f>VLOOKUP(Revisión_Avance_Periodo!$I1045,BD_Seguimiento_OAP_2019!$L:$M,2,FALSE)</f>
        <v xml:space="preserve">Implementar el sistema de telefonía IP </v>
      </c>
      <c r="K1045" s="119" t="s">
        <v>64</v>
      </c>
      <c r="L1045" s="172">
        <v>4.4642857142857152E-4</v>
      </c>
      <c r="M1045" s="182" t="s">
        <v>115</v>
      </c>
      <c r="N1045" s="174">
        <f>INDEX(BD_Seguimiento_OAP_2019!$AH$3:$AS$294,MATCH(Revisión_Avance_Periodo!$I1045,BD_Seguimiento_OAP_2019!$L$3:$L$294,0),MATCH(Revisión_Avance_Periodo!$M1045,BD_Seguimiento_OAP_2019!$AH$2:$AS$2,0))</f>
        <v>0</v>
      </c>
      <c r="O1045" s="174">
        <f>INDEX(BD_Seguimiento_OAP_2019!$AV$3:$BG$294,MATCH(Revisión_Avance_Periodo!$I1045,BD_Seguimiento_OAP_2019!$L$3:$L$294,0),MATCH(Revisión_Avance_Periodo!$M1045,BD_Seguimiento_OAP_2019!$AV$2:$BG$2,0))</f>
        <v>0</v>
      </c>
      <c r="P1045" s="175">
        <f t="shared" si="202"/>
        <v>0</v>
      </c>
      <c r="Q1045" s="182" t="str">
        <f>VLOOKUP(P1045,Tabla_Indicador_Gestion4[#All],3,TRUE)</f>
        <v>Por Ejecutar</v>
      </c>
      <c r="R1045" s="215">
        <f>SUBTOTAL(9,$N$1035:$N1045)</f>
        <v>1</v>
      </c>
      <c r="S1045" s="231">
        <f>SUBTOTAL(9,$O$1034:$O1045)</f>
        <v>1</v>
      </c>
      <c r="T1045" s="231">
        <f>IFERROR(+Revisión_Avance_Periodo!$S1045/Revisión_Avance_Periodo!$R1045,0)</f>
        <v>1</v>
      </c>
      <c r="U1045" s="184"/>
      <c r="V1045" s="185"/>
      <c r="W1045" s="183"/>
      <c r="X1045" s="183"/>
      <c r="Y1045" s="183"/>
      <c r="Z1045" s="186"/>
      <c r="AA1045" s="187"/>
    </row>
    <row r="1046" spans="1:27" x14ac:dyDescent="0.25">
      <c r="A1046" s="88">
        <v>88</v>
      </c>
      <c r="B1046" s="91" t="str">
        <f>CONCATENATE(Revisión_Avance_Periodo!$C1046,";",Revisión_Avance_Periodo!$E1046,";",Revisión_Avance_Periodo!$I1046)</f>
        <v>OE2;PR_10;ACT_30</v>
      </c>
      <c r="C1046" s="170" t="s">
        <v>47</v>
      </c>
      <c r="D1046" s="171" t="str">
        <f>VLOOKUP(Revisión_Avance_Periodo!$C1046,Componentes_BD!$F$1:$G$5,2,FALSE)</f>
        <v>Fortalecer las Tecnologías de la Información y las Telecomunicaciones.</v>
      </c>
      <c r="E1046" s="106" t="s">
        <v>12</v>
      </c>
      <c r="F1046" s="89">
        <v>2</v>
      </c>
      <c r="G1046" s="89" t="str">
        <f>VLOOKUP(Revisión_Avance_Periodo!$A1046,BD_Seguimiento_OAP_2019!$A$2:$G$294,7,FALSE)</f>
        <v>PAI</v>
      </c>
      <c r="H1046" s="89" t="str">
        <f>VLOOKUP(Revisión_Avance_Periodo!$A1046,BD_Seguimiento_OAP_2019!$A$2:$J$294,10,FALSE)</f>
        <v>PAI_01 - Operacional</v>
      </c>
      <c r="I1046" s="89" t="s">
        <v>966</v>
      </c>
      <c r="J1046" s="89" t="str">
        <f>VLOOKUP(Revisión_Avance_Periodo!$I1046,BD_Seguimiento_OAP_2019!$L:$M,2,FALSE)</f>
        <v>Efectuar mantenimiento software GLPI (reporte de cierre incorpore  en el trimestre correspondiente)</v>
      </c>
      <c r="K1046" s="106" t="s">
        <v>64</v>
      </c>
      <c r="L1046" s="172">
        <v>4.4642857142857152E-4</v>
      </c>
      <c r="M1046" s="173" t="s">
        <v>104</v>
      </c>
      <c r="N1046" s="174">
        <f>INDEX(BD_Seguimiento_OAP_2019!$AH$3:$AS$294,MATCH(Revisión_Avance_Periodo!$I1046,BD_Seguimiento_OAP_2019!$L$3:$L$294,0),MATCH(Revisión_Avance_Periodo!$M1046,BD_Seguimiento_OAP_2019!$AH$2:$AS$2,0))</f>
        <v>0</v>
      </c>
      <c r="O1046" s="174">
        <f>INDEX(BD_Seguimiento_OAP_2019!$AV$3:$BG$294,MATCH(Revisión_Avance_Periodo!$I1046,BD_Seguimiento_OAP_2019!$L$3:$L$294,0),MATCH(Revisión_Avance_Periodo!$M1046,BD_Seguimiento_OAP_2019!$AV$2:$BG$2,0))</f>
        <v>0</v>
      </c>
      <c r="P1046" s="175">
        <f t="shared" si="202"/>
        <v>0</v>
      </c>
      <c r="Q1046" s="173" t="str">
        <f>VLOOKUP(P1046,Tabla_Indicador_Gestion4[#All],3,TRUE)</f>
        <v>Por Ejecutar</v>
      </c>
      <c r="R1046" s="213">
        <f>SUBTOTAL(9,$N$1046:$N1046)</f>
        <v>0</v>
      </c>
      <c r="S1046" s="234">
        <f>SUBTOTAL(9,$O$1046:$O1046)</f>
        <v>0</v>
      </c>
      <c r="T1046" s="234">
        <f>IFERROR(+Revisión_Avance_Periodo!$S1046/Revisión_Avance_Periodo!$R1046,0)</f>
        <v>0</v>
      </c>
      <c r="U1046" s="177">
        <f>SUBTOTAL(9,N1046:N1057)</f>
        <v>1</v>
      </c>
      <c r="V1046" s="176">
        <f>SUBTOTAL(9,O1046:O1057)</f>
        <v>0.70000000000000007</v>
      </c>
      <c r="W1046" s="176">
        <f t="shared" ref="W1046" si="203">+V1046/U1046</f>
        <v>0.70000000000000007</v>
      </c>
      <c r="X1046" s="176"/>
      <c r="Y1046" s="176">
        <f>100%-Revisión_Avance_Periodo!$W1046</f>
        <v>0.29999999999999993</v>
      </c>
      <c r="Z1046" s="178" t="str">
        <f>VLOOKUP(W1046,Tabla_Indicador_Gestion4[],3,TRUE)</f>
        <v>En Seguimiento</v>
      </c>
      <c r="AA1046" s="179">
        <f>Revisión_Avance_Periodo!$W1046*Revisión_Avance_Periodo!$L1046</f>
        <v>3.1250000000000011E-4</v>
      </c>
    </row>
    <row r="1047" spans="1:27" x14ac:dyDescent="0.25">
      <c r="A1047" s="94">
        <v>88</v>
      </c>
      <c r="B1047" s="96" t="str">
        <f>CONCATENATE(Revisión_Avance_Periodo!$C1047,";",Revisión_Avance_Periodo!$E1047,";",Revisión_Avance_Periodo!$I1047)</f>
        <v>OE2;PR_10;ACT_30</v>
      </c>
      <c r="C1047" s="180" t="s">
        <v>47</v>
      </c>
      <c r="D1047" s="181" t="str">
        <f>VLOOKUP(Revisión_Avance_Periodo!$C1047,Componentes_BD!$F$1:$G$5,2,FALSE)</f>
        <v>Fortalecer las Tecnologías de la Información y las Telecomunicaciones.</v>
      </c>
      <c r="E1047" s="119" t="s">
        <v>12</v>
      </c>
      <c r="F1047" s="95">
        <v>2</v>
      </c>
      <c r="G1047" s="95" t="str">
        <f>VLOOKUP(Revisión_Avance_Periodo!$A1047,BD_Seguimiento_OAP_2019!$A$2:$G$294,7,FALSE)</f>
        <v>PAI</v>
      </c>
      <c r="H1047" s="95" t="str">
        <f>VLOOKUP(Revisión_Avance_Periodo!$A1047,BD_Seguimiento_OAP_2019!$A$2:$J$294,10,FALSE)</f>
        <v>PAI_01 - Operacional</v>
      </c>
      <c r="I1047" s="95" t="s">
        <v>966</v>
      </c>
      <c r="J1047" s="95" t="str">
        <f>VLOOKUP(Revisión_Avance_Periodo!$I1047,BD_Seguimiento_OAP_2019!$L:$M,2,FALSE)</f>
        <v>Efectuar mantenimiento software GLPI (reporte de cierre incorpore  en el trimestre correspondiente)</v>
      </c>
      <c r="K1047" s="119" t="s">
        <v>64</v>
      </c>
      <c r="L1047" s="172">
        <v>4.4642857142857152E-4</v>
      </c>
      <c r="M1047" s="182" t="s">
        <v>105</v>
      </c>
      <c r="N1047" s="174">
        <f>INDEX(BD_Seguimiento_OAP_2019!$AH$3:$AS$294,MATCH(Revisión_Avance_Periodo!$I1047,BD_Seguimiento_OAP_2019!$L$3:$L$294,0),MATCH(Revisión_Avance_Periodo!$M1047,BD_Seguimiento_OAP_2019!$AH$2:$AS$2,0))</f>
        <v>0.1</v>
      </c>
      <c r="O1047" s="174">
        <f>INDEX(BD_Seguimiento_OAP_2019!$AV$3:$BG$294,MATCH(Revisión_Avance_Periodo!$I1047,BD_Seguimiento_OAP_2019!$L$3:$L$294,0),MATCH(Revisión_Avance_Periodo!$M1047,BD_Seguimiento_OAP_2019!$AV$2:$BG$2,0))</f>
        <v>0.1</v>
      </c>
      <c r="P1047" s="188">
        <f t="shared" si="199"/>
        <v>1</v>
      </c>
      <c r="Q1047" s="182" t="str">
        <f>VLOOKUP(P1047,Tabla_Indicador_Gestion4[#All],3,TRUE)</f>
        <v>Culminada</v>
      </c>
      <c r="R1047" s="215">
        <f>SUBTOTAL(9,$N$1046:$N1047)</f>
        <v>0.1</v>
      </c>
      <c r="S1047" s="231">
        <f>SUBTOTAL(9,$O$1046:$O1047)</f>
        <v>0.1</v>
      </c>
      <c r="T1047" s="231">
        <f>IFERROR(+Revisión_Avance_Periodo!$S1047/Revisión_Avance_Periodo!$R1047,0)</f>
        <v>1</v>
      </c>
      <c r="U1047" s="184"/>
      <c r="V1047" s="185"/>
      <c r="W1047" s="183"/>
      <c r="X1047" s="183"/>
      <c r="Y1047" s="183"/>
      <c r="Z1047" s="186"/>
      <c r="AA1047" s="187"/>
    </row>
    <row r="1048" spans="1:27" x14ac:dyDescent="0.25">
      <c r="A1048" s="88">
        <v>88</v>
      </c>
      <c r="B1048" s="91" t="str">
        <f>CONCATENATE(Revisión_Avance_Periodo!$C1048,";",Revisión_Avance_Periodo!$E1048,";",Revisión_Avance_Periodo!$I1048)</f>
        <v>OE2;PR_10;ACT_30</v>
      </c>
      <c r="C1048" s="170" t="s">
        <v>47</v>
      </c>
      <c r="D1048" s="171" t="str">
        <f>VLOOKUP(Revisión_Avance_Periodo!$C1048,Componentes_BD!$F$1:$G$5,2,FALSE)</f>
        <v>Fortalecer las Tecnologías de la Información y las Telecomunicaciones.</v>
      </c>
      <c r="E1048" s="106" t="s">
        <v>12</v>
      </c>
      <c r="F1048" s="89">
        <v>2</v>
      </c>
      <c r="G1048" s="89" t="str">
        <f>VLOOKUP(Revisión_Avance_Periodo!$A1048,BD_Seguimiento_OAP_2019!$A$2:$G$294,7,FALSE)</f>
        <v>PAI</v>
      </c>
      <c r="H1048" s="89" t="str">
        <f>VLOOKUP(Revisión_Avance_Periodo!$A1048,BD_Seguimiento_OAP_2019!$A$2:$J$294,10,FALSE)</f>
        <v>PAI_01 - Operacional</v>
      </c>
      <c r="I1048" s="89" t="s">
        <v>966</v>
      </c>
      <c r="J1048" s="89" t="str">
        <f>VLOOKUP(Revisión_Avance_Periodo!$I1048,BD_Seguimiento_OAP_2019!$L:$M,2,FALSE)</f>
        <v>Efectuar mantenimiento software GLPI (reporte de cierre incorpore  en el trimestre correspondiente)</v>
      </c>
      <c r="K1048" s="106" t="s">
        <v>64</v>
      </c>
      <c r="L1048" s="172">
        <v>4.4642857142857152E-4</v>
      </c>
      <c r="M1048" s="173" t="s">
        <v>106</v>
      </c>
      <c r="N1048" s="174">
        <f>INDEX(BD_Seguimiento_OAP_2019!$AH$3:$AS$294,MATCH(Revisión_Avance_Periodo!$I1048,BD_Seguimiento_OAP_2019!$L$3:$L$294,0),MATCH(Revisión_Avance_Periodo!$M1048,BD_Seguimiento_OAP_2019!$AH$2:$AS$2,0))</f>
        <v>0.3</v>
      </c>
      <c r="O1048" s="174">
        <f>INDEX(BD_Seguimiento_OAP_2019!$AV$3:$BG$294,MATCH(Revisión_Avance_Periodo!$I1048,BD_Seguimiento_OAP_2019!$L$3:$L$294,0),MATCH(Revisión_Avance_Periodo!$M1048,BD_Seguimiento_OAP_2019!$AV$2:$BG$2,0))</f>
        <v>0.3</v>
      </c>
      <c r="P1048" s="189">
        <f t="shared" si="199"/>
        <v>1</v>
      </c>
      <c r="Q1048" s="173" t="str">
        <f>VLOOKUP(P1048,Tabla_Indicador_Gestion4[#All],3,TRUE)</f>
        <v>Culminada</v>
      </c>
      <c r="R1048" s="215">
        <f>SUBTOTAL(9,$N$1046:$N1048)</f>
        <v>0.4</v>
      </c>
      <c r="S1048" s="231">
        <f>SUBTOTAL(9,$O$1046:$O1048)</f>
        <v>0.4</v>
      </c>
      <c r="T1048" s="231">
        <f>IFERROR(+Revisión_Avance_Periodo!$S1048/Revisión_Avance_Periodo!$R1048,0)</f>
        <v>1</v>
      </c>
      <c r="U1048" s="184"/>
      <c r="V1048" s="185"/>
      <c r="W1048" s="183"/>
      <c r="X1048" s="183"/>
      <c r="Y1048" s="183"/>
      <c r="Z1048" s="186"/>
      <c r="AA1048" s="187"/>
    </row>
    <row r="1049" spans="1:27" x14ac:dyDescent="0.25">
      <c r="A1049" s="94">
        <v>88</v>
      </c>
      <c r="B1049" s="96" t="str">
        <f>CONCATENATE(Revisión_Avance_Periodo!$C1049,";",Revisión_Avance_Periodo!$E1049,";",Revisión_Avance_Periodo!$I1049)</f>
        <v>OE2;PR_10;ACT_30</v>
      </c>
      <c r="C1049" s="180" t="s">
        <v>47</v>
      </c>
      <c r="D1049" s="181" t="str">
        <f>VLOOKUP(Revisión_Avance_Periodo!$C1049,Componentes_BD!$F$1:$G$5,2,FALSE)</f>
        <v>Fortalecer las Tecnologías de la Información y las Telecomunicaciones.</v>
      </c>
      <c r="E1049" s="119" t="s">
        <v>12</v>
      </c>
      <c r="F1049" s="95">
        <v>2</v>
      </c>
      <c r="G1049" s="95" t="str">
        <f>VLOOKUP(Revisión_Avance_Periodo!$A1049,BD_Seguimiento_OAP_2019!$A$2:$G$294,7,FALSE)</f>
        <v>PAI</v>
      </c>
      <c r="H1049" s="95" t="str">
        <f>VLOOKUP(Revisión_Avance_Periodo!$A1049,BD_Seguimiento_OAP_2019!$A$2:$J$294,10,FALSE)</f>
        <v>PAI_01 - Operacional</v>
      </c>
      <c r="I1049" s="95" t="s">
        <v>966</v>
      </c>
      <c r="J1049" s="95" t="str">
        <f>VLOOKUP(Revisión_Avance_Periodo!$I1049,BD_Seguimiento_OAP_2019!$L:$M,2,FALSE)</f>
        <v>Efectuar mantenimiento software GLPI (reporte de cierre incorpore  en el trimestre correspondiente)</v>
      </c>
      <c r="K1049" s="119" t="s">
        <v>64</v>
      </c>
      <c r="L1049" s="172">
        <v>4.4642857142857152E-4</v>
      </c>
      <c r="M1049" s="182" t="s">
        <v>107</v>
      </c>
      <c r="N1049" s="174">
        <f>INDEX(BD_Seguimiento_OAP_2019!$AH$3:$AS$294,MATCH(Revisión_Avance_Periodo!$I1049,BD_Seguimiento_OAP_2019!$L$3:$L$294,0),MATCH(Revisión_Avance_Periodo!$M1049,BD_Seguimiento_OAP_2019!$AH$2:$AS$2,0))</f>
        <v>0</v>
      </c>
      <c r="O1049" s="174">
        <f>INDEX(BD_Seguimiento_OAP_2019!$AV$3:$BG$294,MATCH(Revisión_Avance_Periodo!$I1049,BD_Seguimiento_OAP_2019!$L$3:$L$294,0),MATCH(Revisión_Avance_Periodo!$M1049,BD_Seguimiento_OAP_2019!$AV$2:$BG$2,0))</f>
        <v>0</v>
      </c>
      <c r="P1049" s="175">
        <f>IFERROR((O1049/N1049),0)</f>
        <v>0</v>
      </c>
      <c r="Q1049" s="182" t="str">
        <f>VLOOKUP(P1049,Tabla_Indicador_Gestion4[#All],3,TRUE)</f>
        <v>Por Ejecutar</v>
      </c>
      <c r="R1049" s="215">
        <f>SUBTOTAL(9,$N$1046:$N1049)</f>
        <v>0.4</v>
      </c>
      <c r="S1049" s="231">
        <f>SUBTOTAL(9,$O$1046:$O1049)</f>
        <v>0.4</v>
      </c>
      <c r="T1049" s="231">
        <f>IFERROR(+Revisión_Avance_Periodo!$S1049/Revisión_Avance_Periodo!$R1049,0)</f>
        <v>1</v>
      </c>
      <c r="U1049" s="184"/>
      <c r="V1049" s="185"/>
      <c r="W1049" s="183"/>
      <c r="X1049" s="183"/>
      <c r="Y1049" s="183"/>
      <c r="Z1049" s="186"/>
      <c r="AA1049" s="187"/>
    </row>
    <row r="1050" spans="1:27" x14ac:dyDescent="0.25">
      <c r="A1050" s="88">
        <v>88</v>
      </c>
      <c r="B1050" s="91" t="str">
        <f>CONCATENATE(Revisión_Avance_Periodo!$C1050,";",Revisión_Avance_Periodo!$E1050,";",Revisión_Avance_Periodo!$I1050)</f>
        <v>OE2;PR_10;ACT_30</v>
      </c>
      <c r="C1050" s="170" t="s">
        <v>47</v>
      </c>
      <c r="D1050" s="171" t="str">
        <f>VLOOKUP(Revisión_Avance_Periodo!$C1050,Componentes_BD!$F$1:$G$5,2,FALSE)</f>
        <v>Fortalecer las Tecnologías de la Información y las Telecomunicaciones.</v>
      </c>
      <c r="E1050" s="106" t="s">
        <v>12</v>
      </c>
      <c r="F1050" s="89">
        <v>2</v>
      </c>
      <c r="G1050" s="89" t="str">
        <f>VLOOKUP(Revisión_Avance_Periodo!$A1050,BD_Seguimiento_OAP_2019!$A$2:$G$294,7,FALSE)</f>
        <v>PAI</v>
      </c>
      <c r="H1050" s="89" t="str">
        <f>VLOOKUP(Revisión_Avance_Periodo!$A1050,BD_Seguimiento_OAP_2019!$A$2:$J$294,10,FALSE)</f>
        <v>PAI_01 - Operacional</v>
      </c>
      <c r="I1050" s="89" t="s">
        <v>966</v>
      </c>
      <c r="J1050" s="89" t="str">
        <f>VLOOKUP(Revisión_Avance_Periodo!$I1050,BD_Seguimiento_OAP_2019!$L:$M,2,FALSE)</f>
        <v>Efectuar mantenimiento software GLPI (reporte de cierre incorpore  en el trimestre correspondiente)</v>
      </c>
      <c r="K1050" s="106" t="s">
        <v>64</v>
      </c>
      <c r="L1050" s="172">
        <v>4.4642857142857152E-4</v>
      </c>
      <c r="M1050" s="173" t="s">
        <v>108</v>
      </c>
      <c r="N1050" s="174">
        <f>INDEX(BD_Seguimiento_OAP_2019!$AH$3:$AS$294,MATCH(Revisión_Avance_Periodo!$I1050,BD_Seguimiento_OAP_2019!$L$3:$L$294,0),MATCH(Revisión_Avance_Periodo!$M1050,BD_Seguimiento_OAP_2019!$AH$2:$AS$2,0))</f>
        <v>0.15</v>
      </c>
      <c r="O1050" s="174">
        <f>INDEX(BD_Seguimiento_OAP_2019!$AV$3:$BG$294,MATCH(Revisión_Avance_Periodo!$I1050,BD_Seguimiento_OAP_2019!$L$3:$L$294,0),MATCH(Revisión_Avance_Periodo!$M1050,BD_Seguimiento_OAP_2019!$AV$2:$BG$2,0))</f>
        <v>0.15</v>
      </c>
      <c r="P1050" s="189">
        <f t="shared" si="199"/>
        <v>1</v>
      </c>
      <c r="Q1050" s="173" t="str">
        <f>VLOOKUP(P1050,Tabla_Indicador_Gestion4[#All],3,TRUE)</f>
        <v>Culminada</v>
      </c>
      <c r="R1050" s="215">
        <f>SUBTOTAL(9,$N$1046:$N1050)</f>
        <v>0.55000000000000004</v>
      </c>
      <c r="S1050" s="231">
        <f>SUBTOTAL(9,$O$1046:$O1050)</f>
        <v>0.55000000000000004</v>
      </c>
      <c r="T1050" s="231">
        <f>IFERROR(+Revisión_Avance_Periodo!$S1050/Revisión_Avance_Periodo!$R1050,0)</f>
        <v>1</v>
      </c>
      <c r="U1050" s="184"/>
      <c r="V1050" s="185"/>
      <c r="W1050" s="183"/>
      <c r="X1050" s="183"/>
      <c r="Y1050" s="183"/>
      <c r="Z1050" s="186"/>
      <c r="AA1050" s="187"/>
    </row>
    <row r="1051" spans="1:27" x14ac:dyDescent="0.25">
      <c r="A1051" s="94">
        <v>88</v>
      </c>
      <c r="B1051" s="96" t="str">
        <f>CONCATENATE(Revisión_Avance_Periodo!$C1051,";",Revisión_Avance_Periodo!$E1051,";",Revisión_Avance_Periodo!$I1051)</f>
        <v>OE2;PR_10;ACT_30</v>
      </c>
      <c r="C1051" s="180" t="s">
        <v>47</v>
      </c>
      <c r="D1051" s="181" t="str">
        <f>VLOOKUP(Revisión_Avance_Periodo!$C1051,Componentes_BD!$F$1:$G$5,2,FALSE)</f>
        <v>Fortalecer las Tecnologías de la Información y las Telecomunicaciones.</v>
      </c>
      <c r="E1051" s="119" t="s">
        <v>12</v>
      </c>
      <c r="F1051" s="95">
        <v>2</v>
      </c>
      <c r="G1051" s="95" t="str">
        <f>VLOOKUP(Revisión_Avance_Periodo!$A1051,BD_Seguimiento_OAP_2019!$A$2:$G$294,7,FALSE)</f>
        <v>PAI</v>
      </c>
      <c r="H1051" s="95" t="str">
        <f>VLOOKUP(Revisión_Avance_Periodo!$A1051,BD_Seguimiento_OAP_2019!$A$2:$J$294,10,FALSE)</f>
        <v>PAI_01 - Operacional</v>
      </c>
      <c r="I1051" s="95" t="s">
        <v>966</v>
      </c>
      <c r="J1051" s="95" t="str">
        <f>VLOOKUP(Revisión_Avance_Periodo!$I1051,BD_Seguimiento_OAP_2019!$L:$M,2,FALSE)</f>
        <v>Efectuar mantenimiento software GLPI (reporte de cierre incorpore  en el trimestre correspondiente)</v>
      </c>
      <c r="K1051" s="119" t="s">
        <v>64</v>
      </c>
      <c r="L1051" s="172">
        <v>4.4642857142857152E-4</v>
      </c>
      <c r="M1051" s="182" t="s">
        <v>109</v>
      </c>
      <c r="N1051" s="174">
        <f>INDEX(BD_Seguimiento_OAP_2019!$AH$3:$AS$294,MATCH(Revisión_Avance_Periodo!$I1051,BD_Seguimiento_OAP_2019!$L$3:$L$294,0),MATCH(Revisión_Avance_Periodo!$M1051,BD_Seguimiento_OAP_2019!$AH$2:$AS$2,0))</f>
        <v>0.15</v>
      </c>
      <c r="O1051" s="174">
        <f>INDEX(BD_Seguimiento_OAP_2019!$AV$3:$BG$294,MATCH(Revisión_Avance_Periodo!$I1051,BD_Seguimiento_OAP_2019!$L$3:$L$294,0),MATCH(Revisión_Avance_Periodo!$M1051,BD_Seguimiento_OAP_2019!$AV$2:$BG$2,0))</f>
        <v>0.15</v>
      </c>
      <c r="P1051" s="188">
        <f t="shared" si="199"/>
        <v>1</v>
      </c>
      <c r="Q1051" s="182" t="str">
        <f>VLOOKUP(P1051,Tabla_Indicador_Gestion4[#All],3,TRUE)</f>
        <v>Culminada</v>
      </c>
      <c r="R1051" s="215">
        <f>SUBTOTAL(9,$N$1046:$N1051)</f>
        <v>0.70000000000000007</v>
      </c>
      <c r="S1051" s="231">
        <f>SUBTOTAL(9,$O$1046:$O1051)</f>
        <v>0.70000000000000007</v>
      </c>
      <c r="T1051" s="231">
        <f>IFERROR(+Revisión_Avance_Periodo!$S1051/Revisión_Avance_Periodo!$R1051,0)</f>
        <v>1</v>
      </c>
      <c r="U1051" s="184"/>
      <c r="V1051" s="185"/>
      <c r="W1051" s="183"/>
      <c r="X1051" s="183"/>
      <c r="Y1051" s="183"/>
      <c r="Z1051" s="186"/>
      <c r="AA1051" s="187"/>
    </row>
    <row r="1052" spans="1:27" x14ac:dyDescent="0.25">
      <c r="A1052" s="88">
        <v>88</v>
      </c>
      <c r="B1052" s="91" t="str">
        <f>CONCATENATE(Revisión_Avance_Periodo!$C1052,";",Revisión_Avance_Periodo!$E1052,";",Revisión_Avance_Periodo!$I1052)</f>
        <v>OE2;PR_10;ACT_30</v>
      </c>
      <c r="C1052" s="170" t="s">
        <v>47</v>
      </c>
      <c r="D1052" s="171" t="str">
        <f>VLOOKUP(Revisión_Avance_Periodo!$C1052,Componentes_BD!$F$1:$G$5,2,FALSE)</f>
        <v>Fortalecer las Tecnologías de la Información y las Telecomunicaciones.</v>
      </c>
      <c r="E1052" s="106" t="s">
        <v>12</v>
      </c>
      <c r="F1052" s="89">
        <v>2</v>
      </c>
      <c r="G1052" s="89" t="str">
        <f>VLOOKUP(Revisión_Avance_Periodo!$A1052,BD_Seguimiento_OAP_2019!$A$2:$G$294,7,FALSE)</f>
        <v>PAI</v>
      </c>
      <c r="H1052" s="89" t="str">
        <f>VLOOKUP(Revisión_Avance_Periodo!$A1052,BD_Seguimiento_OAP_2019!$A$2:$J$294,10,FALSE)</f>
        <v>PAI_01 - Operacional</v>
      </c>
      <c r="I1052" s="89" t="s">
        <v>966</v>
      </c>
      <c r="J1052" s="89" t="str">
        <f>VLOOKUP(Revisión_Avance_Periodo!$I1052,BD_Seguimiento_OAP_2019!$L:$M,2,FALSE)</f>
        <v>Efectuar mantenimiento software GLPI (reporte de cierre incorpore  en el trimestre correspondiente)</v>
      </c>
      <c r="K1052" s="106" t="s">
        <v>64</v>
      </c>
      <c r="L1052" s="172">
        <v>4.4642857142857152E-4</v>
      </c>
      <c r="M1052" s="173" t="s">
        <v>110</v>
      </c>
      <c r="N1052" s="174">
        <f>INDEX(BD_Seguimiento_OAP_2019!$AH$3:$AS$294,MATCH(Revisión_Avance_Periodo!$I1052,BD_Seguimiento_OAP_2019!$L$3:$L$294,0),MATCH(Revisión_Avance_Periodo!$M1052,BD_Seguimiento_OAP_2019!$AH$2:$AS$2,0))</f>
        <v>0</v>
      </c>
      <c r="O1052" s="174">
        <f>INDEX(BD_Seguimiento_OAP_2019!$AV$3:$BG$294,MATCH(Revisión_Avance_Periodo!$I1052,BD_Seguimiento_OAP_2019!$L$3:$L$294,0),MATCH(Revisión_Avance_Periodo!$M1052,BD_Seguimiento_OAP_2019!$AV$2:$BG$2,0))</f>
        <v>0</v>
      </c>
      <c r="P1052" s="175">
        <f>IFERROR((O1052/N1052),0)</f>
        <v>0</v>
      </c>
      <c r="Q1052" s="173" t="str">
        <f>VLOOKUP(P1052,Tabla_Indicador_Gestion4[#All],3,TRUE)</f>
        <v>Por Ejecutar</v>
      </c>
      <c r="R1052" s="215">
        <f>SUBTOTAL(9,$N$1046:$N1052)</f>
        <v>0.70000000000000007</v>
      </c>
      <c r="S1052" s="231">
        <f>SUBTOTAL(9,$O$1046:$O1052)</f>
        <v>0.70000000000000007</v>
      </c>
      <c r="T1052" s="231">
        <f>IFERROR(+Revisión_Avance_Periodo!$S1052/Revisión_Avance_Periodo!$R1052,0)</f>
        <v>1</v>
      </c>
      <c r="U1052" s="184"/>
      <c r="V1052" s="185"/>
      <c r="W1052" s="183"/>
      <c r="X1052" s="183"/>
      <c r="Y1052" s="183"/>
      <c r="Z1052" s="186"/>
      <c r="AA1052" s="187"/>
    </row>
    <row r="1053" spans="1:27" x14ac:dyDescent="0.25">
      <c r="A1053" s="94">
        <v>88</v>
      </c>
      <c r="B1053" s="96" t="str">
        <f>CONCATENATE(Revisión_Avance_Periodo!$C1053,";",Revisión_Avance_Periodo!$E1053,";",Revisión_Avance_Periodo!$I1053)</f>
        <v>OE2;PR_10;ACT_30</v>
      </c>
      <c r="C1053" s="180" t="s">
        <v>47</v>
      </c>
      <c r="D1053" s="181" t="str">
        <f>VLOOKUP(Revisión_Avance_Periodo!$C1053,Componentes_BD!$F$1:$G$5,2,FALSE)</f>
        <v>Fortalecer las Tecnologías de la Información y las Telecomunicaciones.</v>
      </c>
      <c r="E1053" s="119" t="s">
        <v>12</v>
      </c>
      <c r="F1053" s="95">
        <v>2</v>
      </c>
      <c r="G1053" s="95" t="str">
        <f>VLOOKUP(Revisión_Avance_Periodo!$A1053,BD_Seguimiento_OAP_2019!$A$2:$G$294,7,FALSE)</f>
        <v>PAI</v>
      </c>
      <c r="H1053" s="95" t="str">
        <f>VLOOKUP(Revisión_Avance_Periodo!$A1053,BD_Seguimiento_OAP_2019!$A$2:$J$294,10,FALSE)</f>
        <v>PAI_01 - Operacional</v>
      </c>
      <c r="I1053" s="95" t="s">
        <v>966</v>
      </c>
      <c r="J1053" s="95" t="str">
        <f>VLOOKUP(Revisión_Avance_Periodo!$I1053,BD_Seguimiento_OAP_2019!$L:$M,2,FALSE)</f>
        <v>Efectuar mantenimiento software GLPI (reporte de cierre incorpore  en el trimestre correspondiente)</v>
      </c>
      <c r="K1053" s="119" t="s">
        <v>64</v>
      </c>
      <c r="L1053" s="172">
        <v>4.4642857142857152E-4</v>
      </c>
      <c r="M1053" s="182" t="s">
        <v>111</v>
      </c>
      <c r="N1053" s="174">
        <f>INDEX(BD_Seguimiento_OAP_2019!$AH$3:$AS$294,MATCH(Revisión_Avance_Periodo!$I1053,BD_Seguimiento_OAP_2019!$L$3:$L$294,0),MATCH(Revisión_Avance_Periodo!$M1053,BD_Seguimiento_OAP_2019!$AH$2:$AS$2,0))</f>
        <v>0.15</v>
      </c>
      <c r="O1053" s="174">
        <f>INDEX(BD_Seguimiento_OAP_2019!$AV$3:$BG$294,MATCH(Revisión_Avance_Periodo!$I1053,BD_Seguimiento_OAP_2019!$L$3:$L$294,0),MATCH(Revisión_Avance_Periodo!$M1053,BD_Seguimiento_OAP_2019!$AV$2:$BG$2,0))</f>
        <v>0</v>
      </c>
      <c r="P1053" s="188">
        <f t="shared" si="199"/>
        <v>0</v>
      </c>
      <c r="Q1053" s="182" t="str">
        <f>VLOOKUP(P1053,Tabla_Indicador_Gestion4[#All],3,TRUE)</f>
        <v>Por Ejecutar</v>
      </c>
      <c r="R1053" s="215">
        <f>SUBTOTAL(9,$N$1046:$N1053)</f>
        <v>0.85000000000000009</v>
      </c>
      <c r="S1053" s="231">
        <f>SUBTOTAL(9,$O$1046:$O1053)</f>
        <v>0.70000000000000007</v>
      </c>
      <c r="T1053" s="231">
        <f>IFERROR(+Revisión_Avance_Periodo!$S1053/Revisión_Avance_Periodo!$R1053,0)</f>
        <v>0.82352941176470584</v>
      </c>
      <c r="U1053" s="184"/>
      <c r="V1053" s="185"/>
      <c r="W1053" s="183"/>
      <c r="X1053" s="183"/>
      <c r="Y1053" s="183"/>
      <c r="Z1053" s="186"/>
      <c r="AA1053" s="187"/>
    </row>
    <row r="1054" spans="1:27" x14ac:dyDescent="0.25">
      <c r="A1054" s="88">
        <v>88</v>
      </c>
      <c r="B1054" s="91" t="str">
        <f>CONCATENATE(Revisión_Avance_Periodo!$C1054,";",Revisión_Avance_Periodo!$E1054,";",Revisión_Avance_Periodo!$I1054)</f>
        <v>OE2;PR_10;ACT_30</v>
      </c>
      <c r="C1054" s="170" t="s">
        <v>47</v>
      </c>
      <c r="D1054" s="171" t="str">
        <f>VLOOKUP(Revisión_Avance_Periodo!$C1054,Componentes_BD!$F$1:$G$5,2,FALSE)</f>
        <v>Fortalecer las Tecnologías de la Información y las Telecomunicaciones.</v>
      </c>
      <c r="E1054" s="106" t="s">
        <v>12</v>
      </c>
      <c r="F1054" s="89">
        <v>2</v>
      </c>
      <c r="G1054" s="89" t="str">
        <f>VLOOKUP(Revisión_Avance_Periodo!$A1054,BD_Seguimiento_OAP_2019!$A$2:$G$294,7,FALSE)</f>
        <v>PAI</v>
      </c>
      <c r="H1054" s="89" t="str">
        <f>VLOOKUP(Revisión_Avance_Periodo!$A1054,BD_Seguimiento_OAP_2019!$A$2:$J$294,10,FALSE)</f>
        <v>PAI_01 - Operacional</v>
      </c>
      <c r="I1054" s="89" t="s">
        <v>966</v>
      </c>
      <c r="J1054" s="89" t="str">
        <f>VLOOKUP(Revisión_Avance_Periodo!$I1054,BD_Seguimiento_OAP_2019!$L:$M,2,FALSE)</f>
        <v>Efectuar mantenimiento software GLPI (reporte de cierre incorpore  en el trimestre correspondiente)</v>
      </c>
      <c r="K1054" s="106" t="s">
        <v>64</v>
      </c>
      <c r="L1054" s="172">
        <v>4.4642857142857152E-4</v>
      </c>
      <c r="M1054" s="173" t="s">
        <v>112</v>
      </c>
      <c r="N1054" s="174">
        <f>INDEX(BD_Seguimiento_OAP_2019!$AH$3:$AS$294,MATCH(Revisión_Avance_Periodo!$I1054,BD_Seguimiento_OAP_2019!$L$3:$L$294,0),MATCH(Revisión_Avance_Periodo!$M1054,BD_Seguimiento_OAP_2019!$AH$2:$AS$2,0))</f>
        <v>0.15</v>
      </c>
      <c r="O1054" s="174">
        <f>INDEX(BD_Seguimiento_OAP_2019!$AV$3:$BG$294,MATCH(Revisión_Avance_Periodo!$I1054,BD_Seguimiento_OAP_2019!$L$3:$L$294,0),MATCH(Revisión_Avance_Periodo!$M1054,BD_Seguimiento_OAP_2019!$AV$2:$BG$2,0))</f>
        <v>0</v>
      </c>
      <c r="P1054" s="189">
        <f t="shared" si="199"/>
        <v>0</v>
      </c>
      <c r="Q1054" s="173" t="str">
        <f>VLOOKUP(P1054,Tabla_Indicador_Gestion4[#All],3,TRUE)</f>
        <v>Por Ejecutar</v>
      </c>
      <c r="R1054" s="215">
        <f>SUBTOTAL(9,$N$1046:$N1054)</f>
        <v>1</v>
      </c>
      <c r="S1054" s="231">
        <f>SUBTOTAL(9,$O$1046:$O1054)</f>
        <v>0.70000000000000007</v>
      </c>
      <c r="T1054" s="231">
        <f>IFERROR(+Revisión_Avance_Periodo!$S1054/Revisión_Avance_Periodo!$R1054,0)</f>
        <v>0.70000000000000007</v>
      </c>
      <c r="U1054" s="184"/>
      <c r="V1054" s="185"/>
      <c r="W1054" s="183"/>
      <c r="X1054" s="183"/>
      <c r="Y1054" s="183"/>
      <c r="Z1054" s="186"/>
      <c r="AA1054" s="187"/>
    </row>
    <row r="1055" spans="1:27" x14ac:dyDescent="0.25">
      <c r="A1055" s="94">
        <v>88</v>
      </c>
      <c r="B1055" s="96" t="str">
        <f>CONCATENATE(Revisión_Avance_Periodo!$C1055,";",Revisión_Avance_Periodo!$E1055,";",Revisión_Avance_Periodo!$I1055)</f>
        <v>OE2;PR_10;ACT_30</v>
      </c>
      <c r="C1055" s="180" t="s">
        <v>47</v>
      </c>
      <c r="D1055" s="181" t="str">
        <f>VLOOKUP(Revisión_Avance_Periodo!$C1055,Componentes_BD!$F$1:$G$5,2,FALSE)</f>
        <v>Fortalecer las Tecnologías de la Información y las Telecomunicaciones.</v>
      </c>
      <c r="E1055" s="119" t="s">
        <v>12</v>
      </c>
      <c r="F1055" s="95">
        <v>2</v>
      </c>
      <c r="G1055" s="95" t="str">
        <f>VLOOKUP(Revisión_Avance_Periodo!$A1055,BD_Seguimiento_OAP_2019!$A$2:$G$294,7,FALSE)</f>
        <v>PAI</v>
      </c>
      <c r="H1055" s="95" t="str">
        <f>VLOOKUP(Revisión_Avance_Periodo!$A1055,BD_Seguimiento_OAP_2019!$A$2:$J$294,10,FALSE)</f>
        <v>PAI_01 - Operacional</v>
      </c>
      <c r="I1055" s="95" t="s">
        <v>966</v>
      </c>
      <c r="J1055" s="95" t="str">
        <f>VLOOKUP(Revisión_Avance_Periodo!$I1055,BD_Seguimiento_OAP_2019!$L:$M,2,FALSE)</f>
        <v>Efectuar mantenimiento software GLPI (reporte de cierre incorpore  en el trimestre correspondiente)</v>
      </c>
      <c r="K1055" s="119" t="s">
        <v>64</v>
      </c>
      <c r="L1055" s="172">
        <v>4.4642857142857152E-4</v>
      </c>
      <c r="M1055" s="182" t="s">
        <v>113</v>
      </c>
      <c r="N1055" s="174">
        <f>INDEX(BD_Seguimiento_OAP_2019!$AH$3:$AS$294,MATCH(Revisión_Avance_Periodo!$I1055,BD_Seguimiento_OAP_2019!$L$3:$L$294,0),MATCH(Revisión_Avance_Periodo!$M1055,BD_Seguimiento_OAP_2019!$AH$2:$AS$2,0))</f>
        <v>0</v>
      </c>
      <c r="O1055" s="174">
        <f>INDEX(BD_Seguimiento_OAP_2019!$AV$3:$BG$294,MATCH(Revisión_Avance_Periodo!$I1055,BD_Seguimiento_OAP_2019!$L$3:$L$294,0),MATCH(Revisión_Avance_Periodo!$M1055,BD_Seguimiento_OAP_2019!$AV$2:$BG$2,0))</f>
        <v>0</v>
      </c>
      <c r="P1055" s="175">
        <f t="shared" ref="P1055:P1058" si="204">IFERROR((O1055/N1055),0)</f>
        <v>0</v>
      </c>
      <c r="Q1055" s="182" t="str">
        <f>VLOOKUP(P1055,Tabla_Indicador_Gestion4[#All],3,TRUE)</f>
        <v>Por Ejecutar</v>
      </c>
      <c r="R1055" s="215">
        <f>SUBTOTAL(9,$N$1046:$N1055)</f>
        <v>1</v>
      </c>
      <c r="S1055" s="231">
        <f>SUBTOTAL(9,$O$1046:$O1055)</f>
        <v>0.70000000000000007</v>
      </c>
      <c r="T1055" s="231">
        <f>IFERROR(+Revisión_Avance_Periodo!$S1055/Revisión_Avance_Periodo!$R1055,0)</f>
        <v>0.70000000000000007</v>
      </c>
      <c r="U1055" s="184"/>
      <c r="V1055" s="185"/>
      <c r="W1055" s="183"/>
      <c r="X1055" s="183"/>
      <c r="Y1055" s="183"/>
      <c r="Z1055" s="186"/>
      <c r="AA1055" s="187"/>
    </row>
    <row r="1056" spans="1:27" x14ac:dyDescent="0.25">
      <c r="A1056" s="88">
        <v>88</v>
      </c>
      <c r="B1056" s="91" t="str">
        <f>CONCATENATE(Revisión_Avance_Periodo!$C1056,";",Revisión_Avance_Periodo!$E1056,";",Revisión_Avance_Periodo!$I1056)</f>
        <v>OE2;PR_10;ACT_30</v>
      </c>
      <c r="C1056" s="170" t="s">
        <v>47</v>
      </c>
      <c r="D1056" s="171" t="str">
        <f>VLOOKUP(Revisión_Avance_Periodo!$C1056,Componentes_BD!$F$1:$G$5,2,FALSE)</f>
        <v>Fortalecer las Tecnologías de la Información y las Telecomunicaciones.</v>
      </c>
      <c r="E1056" s="106" t="s">
        <v>12</v>
      </c>
      <c r="F1056" s="89">
        <v>2</v>
      </c>
      <c r="G1056" s="89" t="str">
        <f>VLOOKUP(Revisión_Avance_Periodo!$A1056,BD_Seguimiento_OAP_2019!$A$2:$G$294,7,FALSE)</f>
        <v>PAI</v>
      </c>
      <c r="H1056" s="89" t="str">
        <f>VLOOKUP(Revisión_Avance_Periodo!$A1056,BD_Seguimiento_OAP_2019!$A$2:$J$294,10,FALSE)</f>
        <v>PAI_01 - Operacional</v>
      </c>
      <c r="I1056" s="89" t="s">
        <v>966</v>
      </c>
      <c r="J1056" s="89" t="str">
        <f>VLOOKUP(Revisión_Avance_Periodo!$I1056,BD_Seguimiento_OAP_2019!$L:$M,2,FALSE)</f>
        <v>Efectuar mantenimiento software GLPI (reporte de cierre incorpore  en el trimestre correspondiente)</v>
      </c>
      <c r="K1056" s="106" t="s">
        <v>64</v>
      </c>
      <c r="L1056" s="172">
        <v>4.4642857142857152E-4</v>
      </c>
      <c r="M1056" s="173" t="s">
        <v>114</v>
      </c>
      <c r="N1056" s="174">
        <f>INDEX(BD_Seguimiento_OAP_2019!$AH$3:$AS$294,MATCH(Revisión_Avance_Periodo!$I1056,BD_Seguimiento_OAP_2019!$L$3:$L$294,0),MATCH(Revisión_Avance_Periodo!$M1056,BD_Seguimiento_OAP_2019!$AH$2:$AS$2,0))</f>
        <v>0</v>
      </c>
      <c r="O1056" s="174">
        <f>INDEX(BD_Seguimiento_OAP_2019!$AV$3:$BG$294,MATCH(Revisión_Avance_Periodo!$I1056,BD_Seguimiento_OAP_2019!$L$3:$L$294,0),MATCH(Revisión_Avance_Periodo!$M1056,BD_Seguimiento_OAP_2019!$AV$2:$BG$2,0))</f>
        <v>0</v>
      </c>
      <c r="P1056" s="175">
        <f t="shared" si="204"/>
        <v>0</v>
      </c>
      <c r="Q1056" s="173" t="str">
        <f>VLOOKUP(P1056,Tabla_Indicador_Gestion4[#All],3,TRUE)</f>
        <v>Por Ejecutar</v>
      </c>
      <c r="R1056" s="215">
        <f>SUBTOTAL(9,$N$1046:$N1056)</f>
        <v>1</v>
      </c>
      <c r="S1056" s="231">
        <f>SUBTOTAL(9,$O$1046:$O1056)</f>
        <v>0.70000000000000007</v>
      </c>
      <c r="T1056" s="231">
        <f>IFERROR(+Revisión_Avance_Periodo!$S1056/Revisión_Avance_Periodo!$R1056,0)</f>
        <v>0.70000000000000007</v>
      </c>
      <c r="U1056" s="184"/>
      <c r="V1056" s="185"/>
      <c r="W1056" s="183"/>
      <c r="X1056" s="183"/>
      <c r="Y1056" s="183"/>
      <c r="Z1056" s="186"/>
      <c r="AA1056" s="187"/>
    </row>
    <row r="1057" spans="1:27" ht="15.75" thickBot="1" x14ac:dyDescent="0.3">
      <c r="A1057" s="94">
        <v>88</v>
      </c>
      <c r="B1057" s="96" t="str">
        <f>CONCATENATE(Revisión_Avance_Periodo!$C1057,";",Revisión_Avance_Periodo!$E1057,";",Revisión_Avance_Periodo!$I1057)</f>
        <v>OE2;PR_10;ACT_30</v>
      </c>
      <c r="C1057" s="180" t="s">
        <v>47</v>
      </c>
      <c r="D1057" s="181" t="str">
        <f>VLOOKUP(Revisión_Avance_Periodo!$C1057,Componentes_BD!$F$1:$G$5,2,FALSE)</f>
        <v>Fortalecer las Tecnologías de la Información y las Telecomunicaciones.</v>
      </c>
      <c r="E1057" s="119" t="s">
        <v>12</v>
      </c>
      <c r="F1057" s="95">
        <v>2</v>
      </c>
      <c r="G1057" s="95" t="str">
        <f>VLOOKUP(Revisión_Avance_Periodo!$A1057,BD_Seguimiento_OAP_2019!$A$2:$G$294,7,FALSE)</f>
        <v>PAI</v>
      </c>
      <c r="H1057" s="95" t="str">
        <f>VLOOKUP(Revisión_Avance_Periodo!$A1057,BD_Seguimiento_OAP_2019!$A$2:$J$294,10,FALSE)</f>
        <v>PAI_01 - Operacional</v>
      </c>
      <c r="I1057" s="95" t="s">
        <v>966</v>
      </c>
      <c r="J1057" s="95" t="str">
        <f>VLOOKUP(Revisión_Avance_Periodo!$I1057,BD_Seguimiento_OAP_2019!$L:$M,2,FALSE)</f>
        <v>Efectuar mantenimiento software GLPI (reporte de cierre incorpore  en el trimestre correspondiente)</v>
      </c>
      <c r="K1057" s="119" t="s">
        <v>64</v>
      </c>
      <c r="L1057" s="172">
        <v>4.4642857142857152E-4</v>
      </c>
      <c r="M1057" s="182" t="s">
        <v>115</v>
      </c>
      <c r="N1057" s="174">
        <f>INDEX(BD_Seguimiento_OAP_2019!$AH$3:$AS$294,MATCH(Revisión_Avance_Periodo!$I1057,BD_Seguimiento_OAP_2019!$L$3:$L$294,0),MATCH(Revisión_Avance_Periodo!$M1057,BD_Seguimiento_OAP_2019!$AH$2:$AS$2,0))</f>
        <v>0</v>
      </c>
      <c r="O1057" s="174">
        <f>INDEX(BD_Seguimiento_OAP_2019!$AV$3:$BG$294,MATCH(Revisión_Avance_Periodo!$I1057,BD_Seguimiento_OAP_2019!$L$3:$L$294,0),MATCH(Revisión_Avance_Periodo!$M1057,BD_Seguimiento_OAP_2019!$AV$2:$BG$2,0))</f>
        <v>0</v>
      </c>
      <c r="P1057" s="175">
        <f t="shared" si="204"/>
        <v>0</v>
      </c>
      <c r="Q1057" s="182" t="str">
        <f>VLOOKUP(P1057,Tabla_Indicador_Gestion4[#All],3,TRUE)</f>
        <v>Por Ejecutar</v>
      </c>
      <c r="R1057" s="215">
        <f>SUBTOTAL(9,$N$1046:$N1057)</f>
        <v>1</v>
      </c>
      <c r="S1057" s="231">
        <f>SUBTOTAL(9,$O$1046:$O1057)</f>
        <v>0.70000000000000007</v>
      </c>
      <c r="T1057" s="231">
        <f>IFERROR(+Revisión_Avance_Periodo!$S1057/Revisión_Avance_Periodo!$R1057,0)</f>
        <v>0.70000000000000007</v>
      </c>
      <c r="U1057" s="184"/>
      <c r="V1057" s="185"/>
      <c r="W1057" s="183"/>
      <c r="X1057" s="183"/>
      <c r="Y1057" s="183"/>
      <c r="Z1057" s="186"/>
      <c r="AA1057" s="187"/>
    </row>
    <row r="1058" spans="1:27" x14ac:dyDescent="0.25">
      <c r="A1058" s="88">
        <v>89</v>
      </c>
      <c r="B1058" s="91" t="str">
        <f>CONCATENATE(Revisión_Avance_Periodo!$C1058,";",Revisión_Avance_Periodo!$E1058,";",Revisión_Avance_Periodo!$I1058)</f>
        <v>OE2;PR_06;ACT_31</v>
      </c>
      <c r="C1058" s="170" t="s">
        <v>47</v>
      </c>
      <c r="D1058" s="171" t="str">
        <f>VLOOKUP(Revisión_Avance_Periodo!$C1058,Componentes_BD!$F$1:$G$5,2,FALSE)</f>
        <v>Fortalecer las Tecnologías de la Información y las Telecomunicaciones.</v>
      </c>
      <c r="E1058" s="106" t="s">
        <v>1036</v>
      </c>
      <c r="F1058" s="89">
        <v>1</v>
      </c>
      <c r="G1058" s="89" t="str">
        <f>VLOOKUP(Revisión_Avance_Periodo!$A1058,BD_Seguimiento_OAP_2019!$A$2:$G$294,7,FALSE)</f>
        <v>PEI</v>
      </c>
      <c r="H1058" s="89" t="str">
        <f>VLOOKUP(Revisión_Avance_Periodo!$A1058,BD_Seguimiento_OAP_2019!$A$2:$J$294,10,FALSE)</f>
        <v xml:space="preserve">PEI_06 - Implementación Sistema Único de Trámites </v>
      </c>
      <c r="I1058" s="89" t="s">
        <v>1039</v>
      </c>
      <c r="J1058" s="89" t="str">
        <f>VLOOKUP(Revisión_Avance_Periodo!$I1058,BD_Seguimiento_OAP_2019!$L:$M,2,FALSE)</f>
        <v>6.1 Levantar procesos y estructurar el sistema</v>
      </c>
      <c r="K1058" s="106" t="s">
        <v>64</v>
      </c>
      <c r="L1058" s="172">
        <v>4.4642857142857152E-4</v>
      </c>
      <c r="M1058" s="173" t="s">
        <v>104</v>
      </c>
      <c r="N1058" s="174">
        <f>INDEX(BD_Seguimiento_OAP_2019!$AH$3:$AS$294,MATCH(Revisión_Avance_Periodo!$I1058,BD_Seguimiento_OAP_2019!$L$3:$L$294,0),MATCH(Revisión_Avance_Periodo!$M1058,BD_Seguimiento_OAP_2019!$AH$2:$AS$2,0))</f>
        <v>0</v>
      </c>
      <c r="O1058" s="174">
        <f>INDEX(BD_Seguimiento_OAP_2019!$AV$3:$BG$294,MATCH(Revisión_Avance_Periodo!$I1058,BD_Seguimiento_OAP_2019!$L$3:$L$294,0),MATCH(Revisión_Avance_Periodo!$M1058,BD_Seguimiento_OAP_2019!$AV$2:$BG$2,0))</f>
        <v>0</v>
      </c>
      <c r="P1058" s="175">
        <f t="shared" si="204"/>
        <v>0</v>
      </c>
      <c r="Q1058" s="173" t="str">
        <f>VLOOKUP(P1058,Tabla_Indicador_Gestion4[#All],3,TRUE)</f>
        <v>Por Ejecutar</v>
      </c>
      <c r="R1058" s="213">
        <f>SUBTOTAL(9,$N$1058:$N1058)</f>
        <v>0</v>
      </c>
      <c r="S1058" s="234">
        <f>SUBTOTAL(9,$O$1058:$O1058)</f>
        <v>0</v>
      </c>
      <c r="T1058" s="234">
        <f>IFERROR(+Revisión_Avance_Periodo!$S1058/Revisión_Avance_Periodo!$R1058,0)</f>
        <v>0</v>
      </c>
      <c r="U1058" s="177">
        <f>SUBTOTAL(9,N1058:N1069)</f>
        <v>0.02</v>
      </c>
      <c r="V1058" s="176">
        <f>SUBTOTAL(9,O1058:O1069)</f>
        <v>0.02</v>
      </c>
      <c r="W1058" s="176">
        <f t="shared" ref="W1058" si="205">+V1058/U1058</f>
        <v>1</v>
      </c>
      <c r="X1058" s="176"/>
      <c r="Y1058" s="176">
        <f>100%-Revisión_Avance_Periodo!$W1058</f>
        <v>0</v>
      </c>
      <c r="Z1058" s="178" t="str">
        <f>VLOOKUP(W1058,Tabla_Indicador_Gestion4[],3,TRUE)</f>
        <v>Culminada</v>
      </c>
      <c r="AA1058" s="179">
        <f>Revisión_Avance_Periodo!$W1058*Revisión_Avance_Periodo!$L1058</f>
        <v>4.4642857142857152E-4</v>
      </c>
    </row>
    <row r="1059" spans="1:27" x14ac:dyDescent="0.25">
      <c r="A1059" s="94">
        <v>89</v>
      </c>
      <c r="B1059" s="96" t="str">
        <f>CONCATENATE(Revisión_Avance_Periodo!$C1059,";",Revisión_Avance_Periodo!$E1059,";",Revisión_Avance_Periodo!$I1059)</f>
        <v>OE2;PR_06;ACT_31</v>
      </c>
      <c r="C1059" s="180" t="s">
        <v>47</v>
      </c>
      <c r="D1059" s="181" t="str">
        <f>VLOOKUP(Revisión_Avance_Periodo!$C1059,Componentes_BD!$F$1:$G$5,2,FALSE)</f>
        <v>Fortalecer las Tecnologías de la Información y las Telecomunicaciones.</v>
      </c>
      <c r="E1059" s="119" t="s">
        <v>1036</v>
      </c>
      <c r="F1059" s="95">
        <v>1</v>
      </c>
      <c r="G1059" s="95" t="str">
        <f>VLOOKUP(Revisión_Avance_Periodo!$A1059,BD_Seguimiento_OAP_2019!$A$2:$G$294,7,FALSE)</f>
        <v>PEI</v>
      </c>
      <c r="H1059" s="95" t="str">
        <f>VLOOKUP(Revisión_Avance_Periodo!$A1059,BD_Seguimiento_OAP_2019!$A$2:$J$294,10,FALSE)</f>
        <v xml:space="preserve">PEI_06 - Implementación Sistema Único de Trámites </v>
      </c>
      <c r="I1059" s="95" t="s">
        <v>1039</v>
      </c>
      <c r="J1059" s="95" t="str">
        <f>VLOOKUP(Revisión_Avance_Periodo!$I1059,BD_Seguimiento_OAP_2019!$L:$M,2,FALSE)</f>
        <v>6.1 Levantar procesos y estructurar el sistema</v>
      </c>
      <c r="K1059" s="119" t="s">
        <v>64</v>
      </c>
      <c r="L1059" s="172">
        <v>4.4642857142857152E-4</v>
      </c>
      <c r="M1059" s="182" t="s">
        <v>105</v>
      </c>
      <c r="N1059" s="174">
        <f>INDEX(BD_Seguimiento_OAP_2019!$AH$3:$AS$294,MATCH(Revisión_Avance_Periodo!$I1059,BD_Seguimiento_OAP_2019!$L$3:$L$294,0),MATCH(Revisión_Avance_Periodo!$M1059,BD_Seguimiento_OAP_2019!$AH$2:$AS$2,0))</f>
        <v>5.0000000000000001E-3</v>
      </c>
      <c r="O1059" s="174">
        <f>INDEX(BD_Seguimiento_OAP_2019!$AV$3:$BG$294,MATCH(Revisión_Avance_Periodo!$I1059,BD_Seguimiento_OAP_2019!$L$3:$L$294,0),MATCH(Revisión_Avance_Periodo!$M1059,BD_Seguimiento_OAP_2019!$AV$2:$BG$2,0))</f>
        <v>5.0000000000000001E-3</v>
      </c>
      <c r="P1059" s="188">
        <f t="shared" si="199"/>
        <v>1</v>
      </c>
      <c r="Q1059" s="182" t="str">
        <f>VLOOKUP(P1059,Tabla_Indicador_Gestion4[#All],3,TRUE)</f>
        <v>Culminada</v>
      </c>
      <c r="R1059" s="215">
        <f>SUBTOTAL(9,$N$1058:$N1059)</f>
        <v>5.0000000000000001E-3</v>
      </c>
      <c r="S1059" s="231">
        <f>SUBTOTAL(9,$O$1058:$O1059)</f>
        <v>5.0000000000000001E-3</v>
      </c>
      <c r="T1059" s="231">
        <f>IFERROR(+Revisión_Avance_Periodo!$S1059/Revisión_Avance_Periodo!$R1059,0)</f>
        <v>1</v>
      </c>
      <c r="U1059" s="184"/>
      <c r="V1059" s="185"/>
      <c r="W1059" s="183"/>
      <c r="X1059" s="183"/>
      <c r="Y1059" s="183"/>
      <c r="Z1059" s="186"/>
      <c r="AA1059" s="187"/>
    </row>
    <row r="1060" spans="1:27" x14ac:dyDescent="0.25">
      <c r="A1060" s="88">
        <v>89</v>
      </c>
      <c r="B1060" s="91" t="str">
        <f>CONCATENATE(Revisión_Avance_Periodo!$C1060,";",Revisión_Avance_Periodo!$E1060,";",Revisión_Avance_Periodo!$I1060)</f>
        <v>OE2;PR_06;ACT_31</v>
      </c>
      <c r="C1060" s="170" t="s">
        <v>47</v>
      </c>
      <c r="D1060" s="171" t="str">
        <f>VLOOKUP(Revisión_Avance_Periodo!$C1060,Componentes_BD!$F$1:$G$5,2,FALSE)</f>
        <v>Fortalecer las Tecnologías de la Información y las Telecomunicaciones.</v>
      </c>
      <c r="E1060" s="106" t="s">
        <v>1036</v>
      </c>
      <c r="F1060" s="89">
        <v>1</v>
      </c>
      <c r="G1060" s="89" t="str">
        <f>VLOOKUP(Revisión_Avance_Periodo!$A1060,BD_Seguimiento_OAP_2019!$A$2:$G$294,7,FALSE)</f>
        <v>PEI</v>
      </c>
      <c r="H1060" s="89" t="str">
        <f>VLOOKUP(Revisión_Avance_Periodo!$A1060,BD_Seguimiento_OAP_2019!$A$2:$J$294,10,FALSE)</f>
        <v xml:space="preserve">PEI_06 - Implementación Sistema Único de Trámites </v>
      </c>
      <c r="I1060" s="89" t="s">
        <v>1039</v>
      </c>
      <c r="J1060" s="89" t="str">
        <f>VLOOKUP(Revisión_Avance_Periodo!$I1060,BD_Seguimiento_OAP_2019!$L:$M,2,FALSE)</f>
        <v>6.1 Levantar procesos y estructurar el sistema</v>
      </c>
      <c r="K1060" s="106" t="s">
        <v>64</v>
      </c>
      <c r="L1060" s="172">
        <v>4.4642857142857152E-4</v>
      </c>
      <c r="M1060" s="173" t="s">
        <v>106</v>
      </c>
      <c r="N1060" s="174">
        <f>INDEX(BD_Seguimiento_OAP_2019!$AH$3:$AS$294,MATCH(Revisión_Avance_Periodo!$I1060,BD_Seguimiento_OAP_2019!$L$3:$L$294,0),MATCH(Revisión_Avance_Periodo!$M1060,BD_Seguimiento_OAP_2019!$AH$2:$AS$2,0))</f>
        <v>5.0000000000000001E-3</v>
      </c>
      <c r="O1060" s="174">
        <f>INDEX(BD_Seguimiento_OAP_2019!$AV$3:$BG$294,MATCH(Revisión_Avance_Periodo!$I1060,BD_Seguimiento_OAP_2019!$L$3:$L$294,0),MATCH(Revisión_Avance_Periodo!$M1060,BD_Seguimiento_OAP_2019!$AV$2:$BG$2,0))</f>
        <v>5.0000000000000001E-3</v>
      </c>
      <c r="P1060" s="189">
        <f t="shared" si="199"/>
        <v>1</v>
      </c>
      <c r="Q1060" s="173" t="str">
        <f>VLOOKUP(P1060,Tabla_Indicador_Gestion4[#All],3,TRUE)</f>
        <v>Culminada</v>
      </c>
      <c r="R1060" s="215">
        <f>SUBTOTAL(9,$N$1058:$N1060)</f>
        <v>0.01</v>
      </c>
      <c r="S1060" s="231">
        <f>SUBTOTAL(9,$O$1058:$O1060)</f>
        <v>0.01</v>
      </c>
      <c r="T1060" s="231">
        <f>IFERROR(+Revisión_Avance_Periodo!$S1060/Revisión_Avance_Periodo!$R1060,0)</f>
        <v>1</v>
      </c>
      <c r="U1060" s="184"/>
      <c r="V1060" s="185"/>
      <c r="W1060" s="183"/>
      <c r="X1060" s="183"/>
      <c r="Y1060" s="183"/>
      <c r="Z1060" s="186"/>
      <c r="AA1060" s="187"/>
    </row>
    <row r="1061" spans="1:27" x14ac:dyDescent="0.25">
      <c r="A1061" s="94">
        <v>89</v>
      </c>
      <c r="B1061" s="96" t="str">
        <f>CONCATENATE(Revisión_Avance_Periodo!$C1061,";",Revisión_Avance_Periodo!$E1061,";",Revisión_Avance_Periodo!$I1061)</f>
        <v>OE2;PR_06;ACT_31</v>
      </c>
      <c r="C1061" s="180" t="s">
        <v>47</v>
      </c>
      <c r="D1061" s="181" t="str">
        <f>VLOOKUP(Revisión_Avance_Periodo!$C1061,Componentes_BD!$F$1:$G$5,2,FALSE)</f>
        <v>Fortalecer las Tecnologías de la Información y las Telecomunicaciones.</v>
      </c>
      <c r="E1061" s="119" t="s">
        <v>1036</v>
      </c>
      <c r="F1061" s="95">
        <v>1</v>
      </c>
      <c r="G1061" s="95" t="str">
        <f>VLOOKUP(Revisión_Avance_Periodo!$A1061,BD_Seguimiento_OAP_2019!$A$2:$G$294,7,FALSE)</f>
        <v>PEI</v>
      </c>
      <c r="H1061" s="95" t="str">
        <f>VLOOKUP(Revisión_Avance_Periodo!$A1061,BD_Seguimiento_OAP_2019!$A$2:$J$294,10,FALSE)</f>
        <v xml:space="preserve">PEI_06 - Implementación Sistema Único de Trámites </v>
      </c>
      <c r="I1061" s="95" t="s">
        <v>1039</v>
      </c>
      <c r="J1061" s="95" t="str">
        <f>VLOOKUP(Revisión_Avance_Periodo!$I1061,BD_Seguimiento_OAP_2019!$L:$M,2,FALSE)</f>
        <v>6.1 Levantar procesos y estructurar el sistema</v>
      </c>
      <c r="K1061" s="119" t="s">
        <v>64</v>
      </c>
      <c r="L1061" s="172">
        <v>4.4642857142857152E-4</v>
      </c>
      <c r="M1061" s="182" t="s">
        <v>107</v>
      </c>
      <c r="N1061" s="174">
        <f>INDEX(BD_Seguimiento_OAP_2019!$AH$3:$AS$294,MATCH(Revisión_Avance_Periodo!$I1061,BD_Seguimiento_OAP_2019!$L$3:$L$294,0),MATCH(Revisión_Avance_Periodo!$M1061,BD_Seguimiento_OAP_2019!$AH$2:$AS$2,0))</f>
        <v>0.01</v>
      </c>
      <c r="O1061" s="174">
        <f>INDEX(BD_Seguimiento_OAP_2019!$AV$3:$BG$294,MATCH(Revisión_Avance_Periodo!$I1061,BD_Seguimiento_OAP_2019!$L$3:$L$294,0),MATCH(Revisión_Avance_Periodo!$M1061,BD_Seguimiento_OAP_2019!$AV$2:$BG$2,0))</f>
        <v>0.01</v>
      </c>
      <c r="P1061" s="188">
        <f t="shared" si="199"/>
        <v>1</v>
      </c>
      <c r="Q1061" s="182" t="str">
        <f>VLOOKUP(P1061,Tabla_Indicador_Gestion4[#All],3,TRUE)</f>
        <v>Culminada</v>
      </c>
      <c r="R1061" s="215">
        <f>SUBTOTAL(9,$N$1058:$N1061)</f>
        <v>0.02</v>
      </c>
      <c r="S1061" s="231">
        <f>SUBTOTAL(9,$O$1058:$O1061)</f>
        <v>0.02</v>
      </c>
      <c r="T1061" s="231">
        <f>IFERROR(+Revisión_Avance_Periodo!$S1061/Revisión_Avance_Periodo!$R1061,0)</f>
        <v>1</v>
      </c>
      <c r="U1061" s="184"/>
      <c r="V1061" s="185"/>
      <c r="W1061" s="183"/>
      <c r="X1061" s="183"/>
      <c r="Y1061" s="183"/>
      <c r="Z1061" s="186"/>
      <c r="AA1061" s="187"/>
    </row>
    <row r="1062" spans="1:27" x14ac:dyDescent="0.25">
      <c r="A1062" s="88">
        <v>89</v>
      </c>
      <c r="B1062" s="91" t="str">
        <f>CONCATENATE(Revisión_Avance_Periodo!$C1062,";",Revisión_Avance_Periodo!$E1062,";",Revisión_Avance_Periodo!$I1062)</f>
        <v>OE2;PR_06;ACT_31</v>
      </c>
      <c r="C1062" s="170" t="s">
        <v>47</v>
      </c>
      <c r="D1062" s="171" t="str">
        <f>VLOOKUP(Revisión_Avance_Periodo!$C1062,Componentes_BD!$F$1:$G$5,2,FALSE)</f>
        <v>Fortalecer las Tecnologías de la Información y las Telecomunicaciones.</v>
      </c>
      <c r="E1062" s="106" t="s">
        <v>1036</v>
      </c>
      <c r="F1062" s="89">
        <v>1</v>
      </c>
      <c r="G1062" s="89" t="str">
        <f>VLOOKUP(Revisión_Avance_Periodo!$A1062,BD_Seguimiento_OAP_2019!$A$2:$G$294,7,FALSE)</f>
        <v>PEI</v>
      </c>
      <c r="H1062" s="89" t="str">
        <f>VLOOKUP(Revisión_Avance_Periodo!$A1062,BD_Seguimiento_OAP_2019!$A$2:$J$294,10,FALSE)</f>
        <v xml:space="preserve">PEI_06 - Implementación Sistema Único de Trámites </v>
      </c>
      <c r="I1062" s="89" t="s">
        <v>1039</v>
      </c>
      <c r="J1062" s="89" t="str">
        <f>VLOOKUP(Revisión_Avance_Periodo!$I1062,BD_Seguimiento_OAP_2019!$L:$M,2,FALSE)</f>
        <v>6.1 Levantar procesos y estructurar el sistema</v>
      </c>
      <c r="K1062" s="106" t="s">
        <v>64</v>
      </c>
      <c r="L1062" s="172">
        <v>4.4642857142857152E-4</v>
      </c>
      <c r="M1062" s="173" t="s">
        <v>108</v>
      </c>
      <c r="N1062" s="174">
        <f>INDEX(BD_Seguimiento_OAP_2019!$AH$3:$AS$294,MATCH(Revisión_Avance_Periodo!$I1062,BD_Seguimiento_OAP_2019!$L$3:$L$294,0),MATCH(Revisión_Avance_Periodo!$M1062,BD_Seguimiento_OAP_2019!$AH$2:$AS$2,0))</f>
        <v>0</v>
      </c>
      <c r="O1062" s="174">
        <f>INDEX(BD_Seguimiento_OAP_2019!$AV$3:$BG$294,MATCH(Revisión_Avance_Periodo!$I1062,BD_Seguimiento_OAP_2019!$L$3:$L$294,0),MATCH(Revisión_Avance_Periodo!$M1062,BD_Seguimiento_OAP_2019!$AV$2:$BG$2,0))</f>
        <v>0</v>
      </c>
      <c r="P1062" s="175">
        <f t="shared" ref="P1062:P1072" si="206">IFERROR((O1062/N1062),0)</f>
        <v>0</v>
      </c>
      <c r="Q1062" s="173" t="str">
        <f>VLOOKUP(P1062,Tabla_Indicador_Gestion4[#All],3,TRUE)</f>
        <v>Por Ejecutar</v>
      </c>
      <c r="R1062" s="215">
        <f>SUBTOTAL(9,$N$1058:$N1062)</f>
        <v>0.02</v>
      </c>
      <c r="S1062" s="231">
        <f>SUBTOTAL(9,$O$1058:$O1062)</f>
        <v>0.02</v>
      </c>
      <c r="T1062" s="231">
        <f>IFERROR(+Revisión_Avance_Periodo!$S1062/Revisión_Avance_Periodo!$R1062,0)</f>
        <v>1</v>
      </c>
      <c r="U1062" s="184"/>
      <c r="V1062" s="185"/>
      <c r="W1062" s="183"/>
      <c r="X1062" s="183"/>
      <c r="Y1062" s="183"/>
      <c r="Z1062" s="186"/>
      <c r="AA1062" s="187"/>
    </row>
    <row r="1063" spans="1:27" x14ac:dyDescent="0.25">
      <c r="A1063" s="94">
        <v>89</v>
      </c>
      <c r="B1063" s="96" t="str">
        <f>CONCATENATE(Revisión_Avance_Periodo!$C1063,";",Revisión_Avance_Periodo!$E1063,";",Revisión_Avance_Periodo!$I1063)</f>
        <v>OE2;PR_06;ACT_31</v>
      </c>
      <c r="C1063" s="180" t="s">
        <v>47</v>
      </c>
      <c r="D1063" s="181" t="str">
        <f>VLOOKUP(Revisión_Avance_Periodo!$C1063,Componentes_BD!$F$1:$G$5,2,FALSE)</f>
        <v>Fortalecer las Tecnologías de la Información y las Telecomunicaciones.</v>
      </c>
      <c r="E1063" s="119" t="s">
        <v>1036</v>
      </c>
      <c r="F1063" s="95">
        <v>1</v>
      </c>
      <c r="G1063" s="95" t="str">
        <f>VLOOKUP(Revisión_Avance_Periodo!$A1063,BD_Seguimiento_OAP_2019!$A$2:$G$294,7,FALSE)</f>
        <v>PEI</v>
      </c>
      <c r="H1063" s="95" t="str">
        <f>VLOOKUP(Revisión_Avance_Periodo!$A1063,BD_Seguimiento_OAP_2019!$A$2:$J$294,10,FALSE)</f>
        <v xml:space="preserve">PEI_06 - Implementación Sistema Único de Trámites </v>
      </c>
      <c r="I1063" s="95" t="s">
        <v>1039</v>
      </c>
      <c r="J1063" s="95" t="str">
        <f>VLOOKUP(Revisión_Avance_Periodo!$I1063,BD_Seguimiento_OAP_2019!$L:$M,2,FALSE)</f>
        <v>6.1 Levantar procesos y estructurar el sistema</v>
      </c>
      <c r="K1063" s="119" t="s">
        <v>64</v>
      </c>
      <c r="L1063" s="172">
        <v>4.4642857142857152E-4</v>
      </c>
      <c r="M1063" s="182" t="s">
        <v>109</v>
      </c>
      <c r="N1063" s="174">
        <f>INDEX(BD_Seguimiento_OAP_2019!$AH$3:$AS$294,MATCH(Revisión_Avance_Periodo!$I1063,BD_Seguimiento_OAP_2019!$L$3:$L$294,0),MATCH(Revisión_Avance_Periodo!$M1063,BD_Seguimiento_OAP_2019!$AH$2:$AS$2,0))</f>
        <v>0</v>
      </c>
      <c r="O1063" s="174">
        <f>INDEX(BD_Seguimiento_OAP_2019!$AV$3:$BG$294,MATCH(Revisión_Avance_Periodo!$I1063,BD_Seguimiento_OAP_2019!$L$3:$L$294,0),MATCH(Revisión_Avance_Periodo!$M1063,BD_Seguimiento_OAP_2019!$AV$2:$BG$2,0))</f>
        <v>0</v>
      </c>
      <c r="P1063" s="175">
        <f t="shared" si="206"/>
        <v>0</v>
      </c>
      <c r="Q1063" s="182" t="str">
        <f>VLOOKUP(P1063,Tabla_Indicador_Gestion4[#All],3,TRUE)</f>
        <v>Por Ejecutar</v>
      </c>
      <c r="R1063" s="215">
        <f>SUBTOTAL(9,$N$1058:$N1063)</f>
        <v>0.02</v>
      </c>
      <c r="S1063" s="231">
        <f>SUBTOTAL(9,$O$1058:$O1063)</f>
        <v>0.02</v>
      </c>
      <c r="T1063" s="231">
        <f>IFERROR(+Revisión_Avance_Periodo!$S1063/Revisión_Avance_Periodo!$R1063,0)</f>
        <v>1</v>
      </c>
      <c r="U1063" s="184"/>
      <c r="V1063" s="185"/>
      <c r="W1063" s="183"/>
      <c r="X1063" s="183"/>
      <c r="Y1063" s="183"/>
      <c r="Z1063" s="186"/>
      <c r="AA1063" s="187"/>
    </row>
    <row r="1064" spans="1:27" x14ac:dyDescent="0.25">
      <c r="A1064" s="88">
        <v>89</v>
      </c>
      <c r="B1064" s="91" t="str">
        <f>CONCATENATE(Revisión_Avance_Periodo!$C1064,";",Revisión_Avance_Periodo!$E1064,";",Revisión_Avance_Periodo!$I1064)</f>
        <v>OE2;PR_06;ACT_31</v>
      </c>
      <c r="C1064" s="170" t="s">
        <v>47</v>
      </c>
      <c r="D1064" s="171" t="str">
        <f>VLOOKUP(Revisión_Avance_Periodo!$C1064,Componentes_BD!$F$1:$G$5,2,FALSE)</f>
        <v>Fortalecer las Tecnologías de la Información y las Telecomunicaciones.</v>
      </c>
      <c r="E1064" s="106" t="s">
        <v>1036</v>
      </c>
      <c r="F1064" s="89">
        <v>1</v>
      </c>
      <c r="G1064" s="89" t="str">
        <f>VLOOKUP(Revisión_Avance_Periodo!$A1064,BD_Seguimiento_OAP_2019!$A$2:$G$294,7,FALSE)</f>
        <v>PEI</v>
      </c>
      <c r="H1064" s="89" t="str">
        <f>VLOOKUP(Revisión_Avance_Periodo!$A1064,BD_Seguimiento_OAP_2019!$A$2:$J$294,10,FALSE)</f>
        <v xml:space="preserve">PEI_06 - Implementación Sistema Único de Trámites </v>
      </c>
      <c r="I1064" s="89" t="s">
        <v>1039</v>
      </c>
      <c r="J1064" s="89" t="str">
        <f>VLOOKUP(Revisión_Avance_Periodo!$I1064,BD_Seguimiento_OAP_2019!$L:$M,2,FALSE)</f>
        <v>6.1 Levantar procesos y estructurar el sistema</v>
      </c>
      <c r="K1064" s="106" t="s">
        <v>64</v>
      </c>
      <c r="L1064" s="172">
        <v>4.4642857142857152E-4</v>
      </c>
      <c r="M1064" s="173" t="s">
        <v>110</v>
      </c>
      <c r="N1064" s="174">
        <f>INDEX(BD_Seguimiento_OAP_2019!$AH$3:$AS$294,MATCH(Revisión_Avance_Periodo!$I1064,BD_Seguimiento_OAP_2019!$L$3:$L$294,0),MATCH(Revisión_Avance_Periodo!$M1064,BD_Seguimiento_OAP_2019!$AH$2:$AS$2,0))</f>
        <v>0</v>
      </c>
      <c r="O1064" s="174">
        <f>INDEX(BD_Seguimiento_OAP_2019!$AV$3:$BG$294,MATCH(Revisión_Avance_Periodo!$I1064,BD_Seguimiento_OAP_2019!$L$3:$L$294,0),MATCH(Revisión_Avance_Periodo!$M1064,BD_Seguimiento_OAP_2019!$AV$2:$BG$2,0))</f>
        <v>0</v>
      </c>
      <c r="P1064" s="175">
        <f t="shared" si="206"/>
        <v>0</v>
      </c>
      <c r="Q1064" s="173" t="str">
        <f>VLOOKUP(P1064,Tabla_Indicador_Gestion4[#All],3,TRUE)</f>
        <v>Por Ejecutar</v>
      </c>
      <c r="R1064" s="215">
        <f>SUBTOTAL(9,$N$1058:$N1064)</f>
        <v>0.02</v>
      </c>
      <c r="S1064" s="231">
        <f>SUBTOTAL(9,$O$1058:$O1064)</f>
        <v>0.02</v>
      </c>
      <c r="T1064" s="231">
        <f>IFERROR(+Revisión_Avance_Periodo!$S1064/Revisión_Avance_Periodo!$R1064,0)</f>
        <v>1</v>
      </c>
      <c r="U1064" s="184"/>
      <c r="V1064" s="185"/>
      <c r="W1064" s="183"/>
      <c r="X1064" s="183"/>
      <c r="Y1064" s="183"/>
      <c r="Z1064" s="186"/>
      <c r="AA1064" s="187"/>
    </row>
    <row r="1065" spans="1:27" x14ac:dyDescent="0.25">
      <c r="A1065" s="94">
        <v>89</v>
      </c>
      <c r="B1065" s="96" t="str">
        <f>CONCATENATE(Revisión_Avance_Periodo!$C1065,";",Revisión_Avance_Periodo!$E1065,";",Revisión_Avance_Periodo!$I1065)</f>
        <v>OE2;PR_06;ACT_31</v>
      </c>
      <c r="C1065" s="180" t="s">
        <v>47</v>
      </c>
      <c r="D1065" s="181" t="str">
        <f>VLOOKUP(Revisión_Avance_Periodo!$C1065,Componentes_BD!$F$1:$G$5,2,FALSE)</f>
        <v>Fortalecer las Tecnologías de la Información y las Telecomunicaciones.</v>
      </c>
      <c r="E1065" s="119" t="s">
        <v>1036</v>
      </c>
      <c r="F1065" s="95">
        <v>1</v>
      </c>
      <c r="G1065" s="95" t="str">
        <f>VLOOKUP(Revisión_Avance_Periodo!$A1065,BD_Seguimiento_OAP_2019!$A$2:$G$294,7,FALSE)</f>
        <v>PEI</v>
      </c>
      <c r="H1065" s="95" t="str">
        <f>VLOOKUP(Revisión_Avance_Periodo!$A1065,BD_Seguimiento_OAP_2019!$A$2:$J$294,10,FALSE)</f>
        <v xml:space="preserve">PEI_06 - Implementación Sistema Único de Trámites </v>
      </c>
      <c r="I1065" s="95" t="s">
        <v>1039</v>
      </c>
      <c r="J1065" s="95" t="str">
        <f>VLOOKUP(Revisión_Avance_Periodo!$I1065,BD_Seguimiento_OAP_2019!$L:$M,2,FALSE)</f>
        <v>6.1 Levantar procesos y estructurar el sistema</v>
      </c>
      <c r="K1065" s="119" t="s">
        <v>64</v>
      </c>
      <c r="L1065" s="172">
        <v>4.4642857142857152E-4</v>
      </c>
      <c r="M1065" s="182" t="s">
        <v>111</v>
      </c>
      <c r="N1065" s="174">
        <f>INDEX(BD_Seguimiento_OAP_2019!$AH$3:$AS$294,MATCH(Revisión_Avance_Periodo!$I1065,BD_Seguimiento_OAP_2019!$L$3:$L$294,0),MATCH(Revisión_Avance_Periodo!$M1065,BD_Seguimiento_OAP_2019!$AH$2:$AS$2,0))</f>
        <v>0</v>
      </c>
      <c r="O1065" s="174">
        <f>INDEX(BD_Seguimiento_OAP_2019!$AV$3:$BG$294,MATCH(Revisión_Avance_Periodo!$I1065,BD_Seguimiento_OAP_2019!$L$3:$L$294,0),MATCH(Revisión_Avance_Periodo!$M1065,BD_Seguimiento_OAP_2019!$AV$2:$BG$2,0))</f>
        <v>0</v>
      </c>
      <c r="P1065" s="175">
        <f t="shared" si="206"/>
        <v>0</v>
      </c>
      <c r="Q1065" s="182" t="str">
        <f>VLOOKUP(P1065,Tabla_Indicador_Gestion4[#All],3,TRUE)</f>
        <v>Por Ejecutar</v>
      </c>
      <c r="R1065" s="215">
        <f>SUBTOTAL(9,$N$1058:$N1065)</f>
        <v>0.02</v>
      </c>
      <c r="S1065" s="231">
        <f>SUBTOTAL(9,$O$1058:$O1065)</f>
        <v>0.02</v>
      </c>
      <c r="T1065" s="231">
        <f>IFERROR(+Revisión_Avance_Periodo!$S1065/Revisión_Avance_Periodo!$R1065,0)</f>
        <v>1</v>
      </c>
      <c r="U1065" s="184"/>
      <c r="V1065" s="185"/>
      <c r="W1065" s="183"/>
      <c r="X1065" s="183"/>
      <c r="Y1065" s="183"/>
      <c r="Z1065" s="186"/>
      <c r="AA1065" s="187"/>
    </row>
    <row r="1066" spans="1:27" x14ac:dyDescent="0.25">
      <c r="A1066" s="88">
        <v>89</v>
      </c>
      <c r="B1066" s="91" t="str">
        <f>CONCATENATE(Revisión_Avance_Periodo!$C1066,";",Revisión_Avance_Periodo!$E1066,";",Revisión_Avance_Periodo!$I1066)</f>
        <v>OE2;PR_06;ACT_31</v>
      </c>
      <c r="C1066" s="170" t="s">
        <v>47</v>
      </c>
      <c r="D1066" s="171" t="str">
        <f>VLOOKUP(Revisión_Avance_Periodo!$C1066,Componentes_BD!$F$1:$G$5,2,FALSE)</f>
        <v>Fortalecer las Tecnologías de la Información y las Telecomunicaciones.</v>
      </c>
      <c r="E1066" s="106" t="s">
        <v>1036</v>
      </c>
      <c r="F1066" s="89">
        <v>1</v>
      </c>
      <c r="G1066" s="89" t="str">
        <f>VLOOKUP(Revisión_Avance_Periodo!$A1066,BD_Seguimiento_OAP_2019!$A$2:$G$294,7,FALSE)</f>
        <v>PEI</v>
      </c>
      <c r="H1066" s="89" t="str">
        <f>VLOOKUP(Revisión_Avance_Periodo!$A1066,BD_Seguimiento_OAP_2019!$A$2:$J$294,10,FALSE)</f>
        <v xml:space="preserve">PEI_06 - Implementación Sistema Único de Trámites </v>
      </c>
      <c r="I1066" s="89" t="s">
        <v>1039</v>
      </c>
      <c r="J1066" s="89" t="str">
        <f>VLOOKUP(Revisión_Avance_Periodo!$I1066,BD_Seguimiento_OAP_2019!$L:$M,2,FALSE)</f>
        <v>6.1 Levantar procesos y estructurar el sistema</v>
      </c>
      <c r="K1066" s="106" t="s">
        <v>64</v>
      </c>
      <c r="L1066" s="172">
        <v>4.4642857142857152E-4</v>
      </c>
      <c r="M1066" s="173" t="s">
        <v>112</v>
      </c>
      <c r="N1066" s="174">
        <f>INDEX(BD_Seguimiento_OAP_2019!$AH$3:$AS$294,MATCH(Revisión_Avance_Periodo!$I1066,BD_Seguimiento_OAP_2019!$L$3:$L$294,0),MATCH(Revisión_Avance_Periodo!$M1066,BD_Seguimiento_OAP_2019!$AH$2:$AS$2,0))</f>
        <v>0</v>
      </c>
      <c r="O1066" s="174">
        <f>INDEX(BD_Seguimiento_OAP_2019!$AV$3:$BG$294,MATCH(Revisión_Avance_Periodo!$I1066,BD_Seguimiento_OAP_2019!$L$3:$L$294,0),MATCH(Revisión_Avance_Periodo!$M1066,BD_Seguimiento_OAP_2019!$AV$2:$BG$2,0))</f>
        <v>0</v>
      </c>
      <c r="P1066" s="175">
        <f t="shared" si="206"/>
        <v>0</v>
      </c>
      <c r="Q1066" s="173" t="str">
        <f>VLOOKUP(P1066,Tabla_Indicador_Gestion4[#All],3,TRUE)</f>
        <v>Por Ejecutar</v>
      </c>
      <c r="R1066" s="215">
        <f>SUBTOTAL(9,$N$1058:$N1066)</f>
        <v>0.02</v>
      </c>
      <c r="S1066" s="231">
        <f>SUBTOTAL(9,$O$1058:$O1066)</f>
        <v>0.02</v>
      </c>
      <c r="T1066" s="231">
        <f>IFERROR(+Revisión_Avance_Periodo!$S1066/Revisión_Avance_Periodo!$R1066,0)</f>
        <v>1</v>
      </c>
      <c r="U1066" s="184"/>
      <c r="V1066" s="185"/>
      <c r="W1066" s="183"/>
      <c r="X1066" s="183"/>
      <c r="Y1066" s="183"/>
      <c r="Z1066" s="186"/>
      <c r="AA1066" s="187"/>
    </row>
    <row r="1067" spans="1:27" x14ac:dyDescent="0.25">
      <c r="A1067" s="94">
        <v>89</v>
      </c>
      <c r="B1067" s="96" t="str">
        <f>CONCATENATE(Revisión_Avance_Periodo!$C1067,";",Revisión_Avance_Periodo!$E1067,";",Revisión_Avance_Periodo!$I1067)</f>
        <v>OE2;PR_06;ACT_31</v>
      </c>
      <c r="C1067" s="180" t="s">
        <v>47</v>
      </c>
      <c r="D1067" s="181" t="str">
        <f>VLOOKUP(Revisión_Avance_Periodo!$C1067,Componentes_BD!$F$1:$G$5,2,FALSE)</f>
        <v>Fortalecer las Tecnologías de la Información y las Telecomunicaciones.</v>
      </c>
      <c r="E1067" s="119" t="s">
        <v>1036</v>
      </c>
      <c r="F1067" s="95">
        <v>1</v>
      </c>
      <c r="G1067" s="95" t="str">
        <f>VLOOKUP(Revisión_Avance_Periodo!$A1067,BD_Seguimiento_OAP_2019!$A$2:$G$294,7,FALSE)</f>
        <v>PEI</v>
      </c>
      <c r="H1067" s="95" t="str">
        <f>VLOOKUP(Revisión_Avance_Periodo!$A1067,BD_Seguimiento_OAP_2019!$A$2:$J$294,10,FALSE)</f>
        <v xml:space="preserve">PEI_06 - Implementación Sistema Único de Trámites </v>
      </c>
      <c r="I1067" s="95" t="s">
        <v>1039</v>
      </c>
      <c r="J1067" s="95" t="str">
        <f>VLOOKUP(Revisión_Avance_Periodo!$I1067,BD_Seguimiento_OAP_2019!$L:$M,2,FALSE)</f>
        <v>6.1 Levantar procesos y estructurar el sistema</v>
      </c>
      <c r="K1067" s="119" t="s">
        <v>64</v>
      </c>
      <c r="L1067" s="172">
        <v>4.4642857142857152E-4</v>
      </c>
      <c r="M1067" s="182" t="s">
        <v>113</v>
      </c>
      <c r="N1067" s="174">
        <f>INDEX(BD_Seguimiento_OAP_2019!$AH$3:$AS$294,MATCH(Revisión_Avance_Periodo!$I1067,BD_Seguimiento_OAP_2019!$L$3:$L$294,0),MATCH(Revisión_Avance_Periodo!$M1067,BD_Seguimiento_OAP_2019!$AH$2:$AS$2,0))</f>
        <v>0</v>
      </c>
      <c r="O1067" s="174">
        <f>INDEX(BD_Seguimiento_OAP_2019!$AV$3:$BG$294,MATCH(Revisión_Avance_Periodo!$I1067,BD_Seguimiento_OAP_2019!$L$3:$L$294,0),MATCH(Revisión_Avance_Periodo!$M1067,BD_Seguimiento_OAP_2019!$AV$2:$BG$2,0))</f>
        <v>0</v>
      </c>
      <c r="P1067" s="175">
        <f t="shared" si="206"/>
        <v>0</v>
      </c>
      <c r="Q1067" s="182" t="str">
        <f>VLOOKUP(P1067,Tabla_Indicador_Gestion4[#All],3,TRUE)</f>
        <v>Por Ejecutar</v>
      </c>
      <c r="R1067" s="215">
        <f>SUBTOTAL(9,$N$1058:$N1067)</f>
        <v>0.02</v>
      </c>
      <c r="S1067" s="231">
        <f>SUBTOTAL(9,$O$1058:$O1067)</f>
        <v>0.02</v>
      </c>
      <c r="T1067" s="231">
        <f>IFERROR(+Revisión_Avance_Periodo!$S1067/Revisión_Avance_Periodo!$R1067,0)</f>
        <v>1</v>
      </c>
      <c r="U1067" s="184"/>
      <c r="V1067" s="185"/>
      <c r="W1067" s="183"/>
      <c r="X1067" s="183"/>
      <c r="Y1067" s="183"/>
      <c r="Z1067" s="186"/>
      <c r="AA1067" s="187"/>
    </row>
    <row r="1068" spans="1:27" x14ac:dyDescent="0.25">
      <c r="A1068" s="88">
        <v>89</v>
      </c>
      <c r="B1068" s="91" t="str">
        <f>CONCATENATE(Revisión_Avance_Periodo!$C1068,";",Revisión_Avance_Periodo!$E1068,";",Revisión_Avance_Periodo!$I1068)</f>
        <v>OE2;PR_06;ACT_31</v>
      </c>
      <c r="C1068" s="170" t="s">
        <v>47</v>
      </c>
      <c r="D1068" s="171" t="str">
        <f>VLOOKUP(Revisión_Avance_Periodo!$C1068,Componentes_BD!$F$1:$G$5,2,FALSE)</f>
        <v>Fortalecer las Tecnologías de la Información y las Telecomunicaciones.</v>
      </c>
      <c r="E1068" s="106" t="s">
        <v>1036</v>
      </c>
      <c r="F1068" s="89">
        <v>1</v>
      </c>
      <c r="G1068" s="89" t="str">
        <f>VLOOKUP(Revisión_Avance_Periodo!$A1068,BD_Seguimiento_OAP_2019!$A$2:$G$294,7,FALSE)</f>
        <v>PEI</v>
      </c>
      <c r="H1068" s="89" t="str">
        <f>VLOOKUP(Revisión_Avance_Periodo!$A1068,BD_Seguimiento_OAP_2019!$A$2:$J$294,10,FALSE)</f>
        <v xml:space="preserve">PEI_06 - Implementación Sistema Único de Trámites </v>
      </c>
      <c r="I1068" s="89" t="s">
        <v>1039</v>
      </c>
      <c r="J1068" s="89" t="str">
        <f>VLOOKUP(Revisión_Avance_Periodo!$I1068,BD_Seguimiento_OAP_2019!$L:$M,2,FALSE)</f>
        <v>6.1 Levantar procesos y estructurar el sistema</v>
      </c>
      <c r="K1068" s="106" t="s">
        <v>64</v>
      </c>
      <c r="L1068" s="172">
        <v>4.4642857142857152E-4</v>
      </c>
      <c r="M1068" s="173" t="s">
        <v>114</v>
      </c>
      <c r="N1068" s="174">
        <f>INDEX(BD_Seguimiento_OAP_2019!$AH$3:$AS$294,MATCH(Revisión_Avance_Periodo!$I1068,BD_Seguimiento_OAP_2019!$L$3:$L$294,0),MATCH(Revisión_Avance_Periodo!$M1068,BD_Seguimiento_OAP_2019!$AH$2:$AS$2,0))</f>
        <v>0</v>
      </c>
      <c r="O1068" s="174">
        <f>INDEX(BD_Seguimiento_OAP_2019!$AV$3:$BG$294,MATCH(Revisión_Avance_Periodo!$I1068,BD_Seguimiento_OAP_2019!$L$3:$L$294,0),MATCH(Revisión_Avance_Periodo!$M1068,BD_Seguimiento_OAP_2019!$AV$2:$BG$2,0))</f>
        <v>0</v>
      </c>
      <c r="P1068" s="175">
        <f t="shared" si="206"/>
        <v>0</v>
      </c>
      <c r="Q1068" s="173" t="str">
        <f>VLOOKUP(P1068,Tabla_Indicador_Gestion4[#All],3,TRUE)</f>
        <v>Por Ejecutar</v>
      </c>
      <c r="R1068" s="215">
        <f>SUBTOTAL(9,$N$1058:$N1068)</f>
        <v>0.02</v>
      </c>
      <c r="S1068" s="231">
        <f>SUBTOTAL(9,$O$1058:$O1068)</f>
        <v>0.02</v>
      </c>
      <c r="T1068" s="231">
        <f>IFERROR(+Revisión_Avance_Periodo!$S1068/Revisión_Avance_Periodo!$R1068,0)</f>
        <v>1</v>
      </c>
      <c r="U1068" s="184"/>
      <c r="V1068" s="185"/>
      <c r="W1068" s="183"/>
      <c r="X1068" s="183"/>
      <c r="Y1068" s="183"/>
      <c r="Z1068" s="186"/>
      <c r="AA1068" s="187"/>
    </row>
    <row r="1069" spans="1:27" ht="15.75" thickBot="1" x14ac:dyDescent="0.3">
      <c r="A1069" s="94">
        <v>89</v>
      </c>
      <c r="B1069" s="96" t="str">
        <f>CONCATENATE(Revisión_Avance_Periodo!$C1069,";",Revisión_Avance_Periodo!$E1069,";",Revisión_Avance_Periodo!$I1069)</f>
        <v>OE2;PR_06;ACT_31</v>
      </c>
      <c r="C1069" s="180" t="s">
        <v>47</v>
      </c>
      <c r="D1069" s="181" t="str">
        <f>VLOOKUP(Revisión_Avance_Periodo!$C1069,Componentes_BD!$F$1:$G$5,2,FALSE)</f>
        <v>Fortalecer las Tecnologías de la Información y las Telecomunicaciones.</v>
      </c>
      <c r="E1069" s="119" t="s">
        <v>1036</v>
      </c>
      <c r="F1069" s="95">
        <v>1</v>
      </c>
      <c r="G1069" s="95" t="str">
        <f>VLOOKUP(Revisión_Avance_Periodo!$A1069,BD_Seguimiento_OAP_2019!$A$2:$G$294,7,FALSE)</f>
        <v>PEI</v>
      </c>
      <c r="H1069" s="95" t="str">
        <f>VLOOKUP(Revisión_Avance_Periodo!$A1069,BD_Seguimiento_OAP_2019!$A$2:$J$294,10,FALSE)</f>
        <v xml:space="preserve">PEI_06 - Implementación Sistema Único de Trámites </v>
      </c>
      <c r="I1069" s="95" t="s">
        <v>1039</v>
      </c>
      <c r="J1069" s="95" t="str">
        <f>VLOOKUP(Revisión_Avance_Periodo!$I1069,BD_Seguimiento_OAP_2019!$L:$M,2,FALSE)</f>
        <v>6.1 Levantar procesos y estructurar el sistema</v>
      </c>
      <c r="K1069" s="119" t="s">
        <v>64</v>
      </c>
      <c r="L1069" s="172">
        <v>4.4642857142857152E-4</v>
      </c>
      <c r="M1069" s="182" t="s">
        <v>115</v>
      </c>
      <c r="N1069" s="174">
        <f>INDEX(BD_Seguimiento_OAP_2019!$AH$3:$AS$294,MATCH(Revisión_Avance_Periodo!$I1069,BD_Seguimiento_OAP_2019!$L$3:$L$294,0),MATCH(Revisión_Avance_Periodo!$M1069,BD_Seguimiento_OAP_2019!$AH$2:$AS$2,0))</f>
        <v>0</v>
      </c>
      <c r="O1069" s="174">
        <f>INDEX(BD_Seguimiento_OAP_2019!$AV$3:$BG$294,MATCH(Revisión_Avance_Periodo!$I1069,BD_Seguimiento_OAP_2019!$L$3:$L$294,0),MATCH(Revisión_Avance_Periodo!$M1069,BD_Seguimiento_OAP_2019!$AV$2:$BG$2,0))</f>
        <v>0</v>
      </c>
      <c r="P1069" s="175">
        <f t="shared" si="206"/>
        <v>0</v>
      </c>
      <c r="Q1069" s="182" t="str">
        <f>VLOOKUP(P1069,Tabla_Indicador_Gestion4[#All],3,TRUE)</f>
        <v>Por Ejecutar</v>
      </c>
      <c r="R1069" s="215">
        <f>SUBTOTAL(9,$N$1058:$N1069)</f>
        <v>0.02</v>
      </c>
      <c r="S1069" s="231">
        <f>SUBTOTAL(9,$O$1058:$O1069)</f>
        <v>0.02</v>
      </c>
      <c r="T1069" s="231">
        <f>IFERROR(+Revisión_Avance_Periodo!$S1069/Revisión_Avance_Periodo!$R1069,0)</f>
        <v>1</v>
      </c>
      <c r="U1069" s="184"/>
      <c r="V1069" s="185"/>
      <c r="W1069" s="183"/>
      <c r="X1069" s="183"/>
      <c r="Y1069" s="183"/>
      <c r="Z1069" s="186"/>
      <c r="AA1069" s="187"/>
    </row>
    <row r="1070" spans="1:27" x14ac:dyDescent="0.25">
      <c r="A1070" s="88">
        <v>90</v>
      </c>
      <c r="B1070" s="91" t="str">
        <f>CONCATENATE(Revisión_Avance_Periodo!$C1070,";",Revisión_Avance_Periodo!$E1070,";",Revisión_Avance_Periodo!$I1070)</f>
        <v>OE2;PR_06;ACT_32</v>
      </c>
      <c r="C1070" s="170" t="s">
        <v>47</v>
      </c>
      <c r="D1070" s="171" t="str">
        <f>VLOOKUP(Revisión_Avance_Periodo!$C1070,Componentes_BD!$F$1:$G$5,2,FALSE)</f>
        <v>Fortalecer las Tecnologías de la Información y las Telecomunicaciones.</v>
      </c>
      <c r="E1070" s="106" t="s">
        <v>1036</v>
      </c>
      <c r="F1070" s="89">
        <v>1</v>
      </c>
      <c r="G1070" s="89" t="str">
        <f>VLOOKUP(Revisión_Avance_Periodo!$A1070,BD_Seguimiento_OAP_2019!$A$2:$G$294,7,FALSE)</f>
        <v>PEI</v>
      </c>
      <c r="H1070" s="89" t="str">
        <f>VLOOKUP(Revisión_Avance_Periodo!$A1070,BD_Seguimiento_OAP_2019!$A$2:$J$294,10,FALSE)</f>
        <v xml:space="preserve">PEI_06 - Implementación Sistema Único de Trámites </v>
      </c>
      <c r="I1070" s="89" t="s">
        <v>1047</v>
      </c>
      <c r="J1070" s="89" t="str">
        <f>VLOOKUP(Revisión_Avance_Periodo!$I1070,BD_Seguimiento_OAP_2019!$L:$M,2,FALSE)</f>
        <v>6.2 Elaborar terminos de referencia</v>
      </c>
      <c r="K1070" s="106" t="s">
        <v>64</v>
      </c>
      <c r="L1070" s="172">
        <v>4.4642857142857152E-4</v>
      </c>
      <c r="M1070" s="173" t="s">
        <v>104</v>
      </c>
      <c r="N1070" s="174">
        <f>INDEX(BD_Seguimiento_OAP_2019!$AH$3:$AS$294,MATCH(Revisión_Avance_Periodo!$I1070,BD_Seguimiento_OAP_2019!$L$3:$L$294,0),MATCH(Revisión_Avance_Periodo!$M1070,BD_Seguimiento_OAP_2019!$AH$2:$AS$2,0))</f>
        <v>0</v>
      </c>
      <c r="O1070" s="174">
        <f>INDEX(BD_Seguimiento_OAP_2019!$AV$3:$BG$294,MATCH(Revisión_Avance_Periodo!$I1070,BD_Seguimiento_OAP_2019!$L$3:$L$294,0),MATCH(Revisión_Avance_Periodo!$M1070,BD_Seguimiento_OAP_2019!$AV$2:$BG$2,0))</f>
        <v>0</v>
      </c>
      <c r="P1070" s="175">
        <f t="shared" si="206"/>
        <v>0</v>
      </c>
      <c r="Q1070" s="173" t="str">
        <f>VLOOKUP(P1070,Tabla_Indicador_Gestion4[#All],3,TRUE)</f>
        <v>Por Ejecutar</v>
      </c>
      <c r="R1070" s="213">
        <f>SUBTOTAL(9,$N$1070:$N1070)</f>
        <v>0</v>
      </c>
      <c r="S1070" s="234">
        <f>SUBTOTAL(9,$O$1070:$O1070)</f>
        <v>0</v>
      </c>
      <c r="T1070" s="234">
        <f>IFERROR(+Revisión_Avance_Periodo!$S1070/Revisión_Avance_Periodo!$R1070,0)</f>
        <v>0</v>
      </c>
      <c r="U1070" s="177">
        <f>SUBTOTAL(9,N1070:N1081)</f>
        <v>0.02</v>
      </c>
      <c r="V1070" s="176">
        <f>SUBTOTAL(9,O1070:O1081)</f>
        <v>1.4999999999999999E-2</v>
      </c>
      <c r="W1070" s="176">
        <f t="shared" ref="W1070" si="207">+V1070/U1070</f>
        <v>0.75</v>
      </c>
      <c r="X1070" s="176"/>
      <c r="Y1070" s="176">
        <f>100%-Revisión_Avance_Periodo!$W1070</f>
        <v>0.25</v>
      </c>
      <c r="Z1070" s="178" t="str">
        <f>VLOOKUP(W1070,Tabla_Indicador_Gestion4[],3,TRUE)</f>
        <v>En Seguimiento</v>
      </c>
      <c r="AA1070" s="179">
        <f>Revisión_Avance_Periodo!$W1070*Revisión_Avance_Periodo!$L1070</f>
        <v>3.3482142857142863E-4</v>
      </c>
    </row>
    <row r="1071" spans="1:27" x14ac:dyDescent="0.25">
      <c r="A1071" s="94">
        <v>90</v>
      </c>
      <c r="B1071" s="96" t="str">
        <f>CONCATENATE(Revisión_Avance_Periodo!$C1071,";",Revisión_Avance_Periodo!$E1071,";",Revisión_Avance_Periodo!$I1071)</f>
        <v>OE2;PR_06;ACT_32</v>
      </c>
      <c r="C1071" s="180" t="s">
        <v>47</v>
      </c>
      <c r="D1071" s="181" t="str">
        <f>VLOOKUP(Revisión_Avance_Periodo!$C1071,Componentes_BD!$F$1:$G$5,2,FALSE)</f>
        <v>Fortalecer las Tecnologías de la Información y las Telecomunicaciones.</v>
      </c>
      <c r="E1071" s="119" t="s">
        <v>1036</v>
      </c>
      <c r="F1071" s="95">
        <v>1</v>
      </c>
      <c r="G1071" s="95" t="str">
        <f>VLOOKUP(Revisión_Avance_Periodo!$A1071,BD_Seguimiento_OAP_2019!$A$2:$G$294,7,FALSE)</f>
        <v>PEI</v>
      </c>
      <c r="H1071" s="95" t="str">
        <f>VLOOKUP(Revisión_Avance_Periodo!$A1071,BD_Seguimiento_OAP_2019!$A$2:$J$294,10,FALSE)</f>
        <v xml:space="preserve">PEI_06 - Implementación Sistema Único de Trámites </v>
      </c>
      <c r="I1071" s="95" t="s">
        <v>1047</v>
      </c>
      <c r="J1071" s="95" t="str">
        <f>VLOOKUP(Revisión_Avance_Periodo!$I1071,BD_Seguimiento_OAP_2019!$L:$M,2,FALSE)</f>
        <v>6.2 Elaborar terminos de referencia</v>
      </c>
      <c r="K1071" s="119" t="s">
        <v>64</v>
      </c>
      <c r="L1071" s="172">
        <v>4.4642857142857152E-4</v>
      </c>
      <c r="M1071" s="182" t="s">
        <v>105</v>
      </c>
      <c r="N1071" s="174">
        <f>INDEX(BD_Seguimiento_OAP_2019!$AH$3:$AS$294,MATCH(Revisión_Avance_Periodo!$I1071,BD_Seguimiento_OAP_2019!$L$3:$L$294,0),MATCH(Revisión_Avance_Periodo!$M1071,BD_Seguimiento_OAP_2019!$AH$2:$AS$2,0))</f>
        <v>0</v>
      </c>
      <c r="O1071" s="174">
        <f>INDEX(BD_Seguimiento_OAP_2019!$AV$3:$BG$294,MATCH(Revisión_Avance_Periodo!$I1071,BD_Seguimiento_OAP_2019!$L$3:$L$294,0),MATCH(Revisión_Avance_Periodo!$M1071,BD_Seguimiento_OAP_2019!$AV$2:$BG$2,0))</f>
        <v>0</v>
      </c>
      <c r="P1071" s="175">
        <f t="shared" si="206"/>
        <v>0</v>
      </c>
      <c r="Q1071" s="182" t="str">
        <f>VLOOKUP(P1071,Tabla_Indicador_Gestion4[#All],3,TRUE)</f>
        <v>Por Ejecutar</v>
      </c>
      <c r="R1071" s="215">
        <f>SUBTOTAL(9,$N$1070:$N1071)</f>
        <v>0</v>
      </c>
      <c r="S1071" s="231">
        <f>SUBTOTAL(9,$O$1070:$O1071)</f>
        <v>0</v>
      </c>
      <c r="T1071" s="231">
        <f>IFERROR(+Revisión_Avance_Periodo!$S1071/Revisión_Avance_Periodo!$R1071,0)</f>
        <v>0</v>
      </c>
      <c r="U1071" s="184"/>
      <c r="V1071" s="185"/>
      <c r="W1071" s="183"/>
      <c r="X1071" s="183"/>
      <c r="Y1071" s="183"/>
      <c r="Z1071" s="186"/>
      <c r="AA1071" s="187"/>
    </row>
    <row r="1072" spans="1:27" x14ac:dyDescent="0.25">
      <c r="A1072" s="88">
        <v>90</v>
      </c>
      <c r="B1072" s="91" t="str">
        <f>CONCATENATE(Revisión_Avance_Periodo!$C1072,";",Revisión_Avance_Periodo!$E1072,";",Revisión_Avance_Periodo!$I1072)</f>
        <v>OE2;PR_06;ACT_32</v>
      </c>
      <c r="C1072" s="170" t="s">
        <v>47</v>
      </c>
      <c r="D1072" s="171" t="str">
        <f>VLOOKUP(Revisión_Avance_Periodo!$C1072,Componentes_BD!$F$1:$G$5,2,FALSE)</f>
        <v>Fortalecer las Tecnologías de la Información y las Telecomunicaciones.</v>
      </c>
      <c r="E1072" s="106" t="s">
        <v>1036</v>
      </c>
      <c r="F1072" s="89">
        <v>1</v>
      </c>
      <c r="G1072" s="89" t="str">
        <f>VLOOKUP(Revisión_Avance_Periodo!$A1072,BD_Seguimiento_OAP_2019!$A$2:$G$294,7,FALSE)</f>
        <v>PEI</v>
      </c>
      <c r="H1072" s="89" t="str">
        <f>VLOOKUP(Revisión_Avance_Periodo!$A1072,BD_Seguimiento_OAP_2019!$A$2:$J$294,10,FALSE)</f>
        <v xml:space="preserve">PEI_06 - Implementación Sistema Único de Trámites </v>
      </c>
      <c r="I1072" s="89" t="s">
        <v>1047</v>
      </c>
      <c r="J1072" s="89" t="str">
        <f>VLOOKUP(Revisión_Avance_Periodo!$I1072,BD_Seguimiento_OAP_2019!$L:$M,2,FALSE)</f>
        <v>6.2 Elaborar terminos de referencia</v>
      </c>
      <c r="K1072" s="106" t="s">
        <v>64</v>
      </c>
      <c r="L1072" s="172">
        <v>4.4642857142857152E-4</v>
      </c>
      <c r="M1072" s="173" t="s">
        <v>106</v>
      </c>
      <c r="N1072" s="174">
        <f>INDEX(BD_Seguimiento_OAP_2019!$AH$3:$AS$294,MATCH(Revisión_Avance_Periodo!$I1072,BD_Seguimiento_OAP_2019!$L$3:$L$294,0),MATCH(Revisión_Avance_Periodo!$M1072,BD_Seguimiento_OAP_2019!$AH$2:$AS$2,0))</f>
        <v>0</v>
      </c>
      <c r="O1072" s="174">
        <f>INDEX(BD_Seguimiento_OAP_2019!$AV$3:$BG$294,MATCH(Revisión_Avance_Periodo!$I1072,BD_Seguimiento_OAP_2019!$L$3:$L$294,0),MATCH(Revisión_Avance_Periodo!$M1072,BD_Seguimiento_OAP_2019!$AV$2:$BG$2,0))</f>
        <v>0</v>
      </c>
      <c r="P1072" s="175">
        <f t="shared" si="206"/>
        <v>0</v>
      </c>
      <c r="Q1072" s="173" t="str">
        <f>VLOOKUP(P1072,Tabla_Indicador_Gestion4[#All],3,TRUE)</f>
        <v>Por Ejecutar</v>
      </c>
      <c r="R1072" s="215">
        <f>SUBTOTAL(9,$N$1070:$N1072)</f>
        <v>0</v>
      </c>
      <c r="S1072" s="231">
        <f>SUBTOTAL(9,$O$1070:$O1072)</f>
        <v>0</v>
      </c>
      <c r="T1072" s="231">
        <f>IFERROR(+Revisión_Avance_Periodo!$S1072/Revisión_Avance_Periodo!$R1072,0)</f>
        <v>0</v>
      </c>
      <c r="U1072" s="184"/>
      <c r="V1072" s="185"/>
      <c r="W1072" s="183"/>
      <c r="X1072" s="183"/>
      <c r="Y1072" s="183"/>
      <c r="Z1072" s="186"/>
      <c r="AA1072" s="187"/>
    </row>
    <row r="1073" spans="1:27" x14ac:dyDescent="0.25">
      <c r="A1073" s="94">
        <v>90</v>
      </c>
      <c r="B1073" s="96" t="str">
        <f>CONCATENATE(Revisión_Avance_Periodo!$C1073,";",Revisión_Avance_Periodo!$E1073,";",Revisión_Avance_Periodo!$I1073)</f>
        <v>OE2;PR_06;ACT_32</v>
      </c>
      <c r="C1073" s="180" t="s">
        <v>47</v>
      </c>
      <c r="D1073" s="181" t="str">
        <f>VLOOKUP(Revisión_Avance_Periodo!$C1073,Componentes_BD!$F$1:$G$5,2,FALSE)</f>
        <v>Fortalecer las Tecnologías de la Información y las Telecomunicaciones.</v>
      </c>
      <c r="E1073" s="119" t="s">
        <v>1036</v>
      </c>
      <c r="F1073" s="95">
        <v>1</v>
      </c>
      <c r="G1073" s="95" t="str">
        <f>VLOOKUP(Revisión_Avance_Periodo!$A1073,BD_Seguimiento_OAP_2019!$A$2:$G$294,7,FALSE)</f>
        <v>PEI</v>
      </c>
      <c r="H1073" s="95" t="str">
        <f>VLOOKUP(Revisión_Avance_Periodo!$A1073,BD_Seguimiento_OAP_2019!$A$2:$J$294,10,FALSE)</f>
        <v xml:space="preserve">PEI_06 - Implementación Sistema Único de Trámites </v>
      </c>
      <c r="I1073" s="95" t="s">
        <v>1047</v>
      </c>
      <c r="J1073" s="95" t="str">
        <f>VLOOKUP(Revisión_Avance_Periodo!$I1073,BD_Seguimiento_OAP_2019!$L:$M,2,FALSE)</f>
        <v>6.2 Elaborar terminos de referencia</v>
      </c>
      <c r="K1073" s="119" t="s">
        <v>64</v>
      </c>
      <c r="L1073" s="172">
        <v>4.4642857142857152E-4</v>
      </c>
      <c r="M1073" s="182" t="s">
        <v>107</v>
      </c>
      <c r="N1073" s="174">
        <f>INDEX(BD_Seguimiento_OAP_2019!$AH$3:$AS$294,MATCH(Revisión_Avance_Periodo!$I1073,BD_Seguimiento_OAP_2019!$L$3:$L$294,0),MATCH(Revisión_Avance_Periodo!$M1073,BD_Seguimiento_OAP_2019!$AH$2:$AS$2,0))</f>
        <v>5.0000000000000001E-3</v>
      </c>
      <c r="O1073" s="174">
        <f>INDEX(BD_Seguimiento_OAP_2019!$AV$3:$BG$294,MATCH(Revisión_Avance_Periodo!$I1073,BD_Seguimiento_OAP_2019!$L$3:$L$294,0),MATCH(Revisión_Avance_Periodo!$M1073,BD_Seguimiento_OAP_2019!$AV$2:$BG$2,0))</f>
        <v>0</v>
      </c>
      <c r="P1073" s="188">
        <f t="shared" si="199"/>
        <v>0</v>
      </c>
      <c r="Q1073" s="182" t="str">
        <f>VLOOKUP(P1073,Tabla_Indicador_Gestion4[#All],3,TRUE)</f>
        <v>Por Ejecutar</v>
      </c>
      <c r="R1073" s="215">
        <f>SUBTOTAL(9,$N$1070:$N1073)</f>
        <v>5.0000000000000001E-3</v>
      </c>
      <c r="S1073" s="231">
        <f>SUBTOTAL(9,$O$1070:$O1073)</f>
        <v>0</v>
      </c>
      <c r="T1073" s="231">
        <f>IFERROR(+Revisión_Avance_Periodo!$S1073/Revisión_Avance_Periodo!$R1073,0)</f>
        <v>0</v>
      </c>
      <c r="U1073" s="184"/>
      <c r="V1073" s="185"/>
      <c r="W1073" s="183"/>
      <c r="X1073" s="183"/>
      <c r="Y1073" s="183"/>
      <c r="Z1073" s="186"/>
      <c r="AA1073" s="187"/>
    </row>
    <row r="1074" spans="1:27" x14ac:dyDescent="0.25">
      <c r="A1074" s="88">
        <v>90</v>
      </c>
      <c r="B1074" s="91" t="str">
        <f>CONCATENATE(Revisión_Avance_Periodo!$C1074,";",Revisión_Avance_Periodo!$E1074,";",Revisión_Avance_Periodo!$I1074)</f>
        <v>OE2;PR_06;ACT_32</v>
      </c>
      <c r="C1074" s="170" t="s">
        <v>47</v>
      </c>
      <c r="D1074" s="171" t="str">
        <f>VLOOKUP(Revisión_Avance_Periodo!$C1074,Componentes_BD!$F$1:$G$5,2,FALSE)</f>
        <v>Fortalecer las Tecnologías de la Información y las Telecomunicaciones.</v>
      </c>
      <c r="E1074" s="106" t="s">
        <v>1036</v>
      </c>
      <c r="F1074" s="89">
        <v>1</v>
      </c>
      <c r="G1074" s="89" t="str">
        <f>VLOOKUP(Revisión_Avance_Periodo!$A1074,BD_Seguimiento_OAP_2019!$A$2:$G$294,7,FALSE)</f>
        <v>PEI</v>
      </c>
      <c r="H1074" s="89" t="str">
        <f>VLOOKUP(Revisión_Avance_Periodo!$A1074,BD_Seguimiento_OAP_2019!$A$2:$J$294,10,FALSE)</f>
        <v xml:space="preserve">PEI_06 - Implementación Sistema Único de Trámites </v>
      </c>
      <c r="I1074" s="89" t="s">
        <v>1047</v>
      </c>
      <c r="J1074" s="89" t="str">
        <f>VLOOKUP(Revisión_Avance_Periodo!$I1074,BD_Seguimiento_OAP_2019!$L:$M,2,FALSE)</f>
        <v>6.2 Elaborar terminos de referencia</v>
      </c>
      <c r="K1074" s="106" t="s">
        <v>64</v>
      </c>
      <c r="L1074" s="172">
        <v>4.4642857142857152E-4</v>
      </c>
      <c r="M1074" s="173" t="s">
        <v>108</v>
      </c>
      <c r="N1074" s="174">
        <f>INDEX(BD_Seguimiento_OAP_2019!$AH$3:$AS$294,MATCH(Revisión_Avance_Periodo!$I1074,BD_Seguimiento_OAP_2019!$L$3:$L$294,0),MATCH(Revisión_Avance_Periodo!$M1074,BD_Seguimiento_OAP_2019!$AH$2:$AS$2,0))</f>
        <v>1.4999999999999999E-2</v>
      </c>
      <c r="O1074" s="174">
        <f>INDEX(BD_Seguimiento_OAP_2019!$AV$3:$BG$294,MATCH(Revisión_Avance_Periodo!$I1074,BD_Seguimiento_OAP_2019!$L$3:$L$294,0),MATCH(Revisión_Avance_Periodo!$M1074,BD_Seguimiento_OAP_2019!$AV$2:$BG$2,0))</f>
        <v>1.4999999999999999E-2</v>
      </c>
      <c r="P1074" s="189">
        <f t="shared" si="199"/>
        <v>1</v>
      </c>
      <c r="Q1074" s="173" t="str">
        <f>VLOOKUP(P1074,Tabla_Indicador_Gestion4[#All],3,TRUE)</f>
        <v>Culminada</v>
      </c>
      <c r="R1074" s="215">
        <f>SUBTOTAL(9,$N$1070:$N1074)</f>
        <v>0.02</v>
      </c>
      <c r="S1074" s="231">
        <f>SUBTOTAL(9,$O$1070:$O1074)</f>
        <v>1.4999999999999999E-2</v>
      </c>
      <c r="T1074" s="231">
        <f>IFERROR(+Revisión_Avance_Periodo!$S1074/Revisión_Avance_Periodo!$R1074,0)</f>
        <v>0.75</v>
      </c>
      <c r="U1074" s="184"/>
      <c r="V1074" s="185"/>
      <c r="W1074" s="183"/>
      <c r="X1074" s="183"/>
      <c r="Y1074" s="183"/>
      <c r="Z1074" s="186"/>
      <c r="AA1074" s="187"/>
    </row>
    <row r="1075" spans="1:27" x14ac:dyDescent="0.25">
      <c r="A1075" s="94">
        <v>90</v>
      </c>
      <c r="B1075" s="96" t="str">
        <f>CONCATENATE(Revisión_Avance_Periodo!$C1075,";",Revisión_Avance_Periodo!$E1075,";",Revisión_Avance_Periodo!$I1075)</f>
        <v>OE2;PR_06;ACT_32</v>
      </c>
      <c r="C1075" s="180" t="s">
        <v>47</v>
      </c>
      <c r="D1075" s="181" t="str">
        <f>VLOOKUP(Revisión_Avance_Periodo!$C1075,Componentes_BD!$F$1:$G$5,2,FALSE)</f>
        <v>Fortalecer las Tecnologías de la Información y las Telecomunicaciones.</v>
      </c>
      <c r="E1075" s="119" t="s">
        <v>1036</v>
      </c>
      <c r="F1075" s="95">
        <v>1</v>
      </c>
      <c r="G1075" s="95" t="str">
        <f>VLOOKUP(Revisión_Avance_Periodo!$A1075,BD_Seguimiento_OAP_2019!$A$2:$G$294,7,FALSE)</f>
        <v>PEI</v>
      </c>
      <c r="H1075" s="95" t="str">
        <f>VLOOKUP(Revisión_Avance_Periodo!$A1075,BD_Seguimiento_OAP_2019!$A$2:$J$294,10,FALSE)</f>
        <v xml:space="preserve">PEI_06 - Implementación Sistema Único de Trámites </v>
      </c>
      <c r="I1075" s="95" t="s">
        <v>1047</v>
      </c>
      <c r="J1075" s="95" t="str">
        <f>VLOOKUP(Revisión_Avance_Periodo!$I1075,BD_Seguimiento_OAP_2019!$L:$M,2,FALSE)</f>
        <v>6.2 Elaborar terminos de referencia</v>
      </c>
      <c r="K1075" s="119" t="s">
        <v>64</v>
      </c>
      <c r="L1075" s="172">
        <v>4.4642857142857152E-4</v>
      </c>
      <c r="M1075" s="182" t="s">
        <v>109</v>
      </c>
      <c r="N1075" s="174">
        <f>INDEX(BD_Seguimiento_OAP_2019!$AH$3:$AS$294,MATCH(Revisión_Avance_Periodo!$I1075,BD_Seguimiento_OAP_2019!$L$3:$L$294,0),MATCH(Revisión_Avance_Periodo!$M1075,BD_Seguimiento_OAP_2019!$AH$2:$AS$2,0))</f>
        <v>0</v>
      </c>
      <c r="O1075" s="174">
        <f>INDEX(BD_Seguimiento_OAP_2019!$AV$3:$BG$294,MATCH(Revisión_Avance_Periodo!$I1075,BD_Seguimiento_OAP_2019!$L$3:$L$294,0),MATCH(Revisión_Avance_Periodo!$M1075,BD_Seguimiento_OAP_2019!$AV$2:$BG$2,0))</f>
        <v>0</v>
      </c>
      <c r="P1075" s="175">
        <f t="shared" ref="P1075:P1085" si="208">IFERROR((O1075/N1075),0)</f>
        <v>0</v>
      </c>
      <c r="Q1075" s="182" t="str">
        <f>VLOOKUP(P1075,Tabla_Indicador_Gestion4[#All],3,TRUE)</f>
        <v>Por Ejecutar</v>
      </c>
      <c r="R1075" s="215">
        <f>SUBTOTAL(9,$N$1070:$N1075)</f>
        <v>0.02</v>
      </c>
      <c r="S1075" s="231">
        <f>SUBTOTAL(9,$O$1070:$O1075)</f>
        <v>1.4999999999999999E-2</v>
      </c>
      <c r="T1075" s="231">
        <f>IFERROR(+Revisión_Avance_Periodo!$S1075/Revisión_Avance_Periodo!$R1075,0)</f>
        <v>0.75</v>
      </c>
      <c r="U1075" s="184"/>
      <c r="V1075" s="185"/>
      <c r="W1075" s="183"/>
      <c r="X1075" s="183"/>
      <c r="Y1075" s="183"/>
      <c r="Z1075" s="186"/>
      <c r="AA1075" s="187"/>
    </row>
    <row r="1076" spans="1:27" x14ac:dyDescent="0.25">
      <c r="A1076" s="88">
        <v>90</v>
      </c>
      <c r="B1076" s="91" t="str">
        <f>CONCATENATE(Revisión_Avance_Periodo!$C1076,";",Revisión_Avance_Periodo!$E1076,";",Revisión_Avance_Periodo!$I1076)</f>
        <v>OE2;PR_06;ACT_32</v>
      </c>
      <c r="C1076" s="170" t="s">
        <v>47</v>
      </c>
      <c r="D1076" s="171" t="str">
        <f>VLOOKUP(Revisión_Avance_Periodo!$C1076,Componentes_BD!$F$1:$G$5,2,FALSE)</f>
        <v>Fortalecer las Tecnologías de la Información y las Telecomunicaciones.</v>
      </c>
      <c r="E1076" s="106" t="s">
        <v>1036</v>
      </c>
      <c r="F1076" s="89">
        <v>1</v>
      </c>
      <c r="G1076" s="89" t="str">
        <f>VLOOKUP(Revisión_Avance_Periodo!$A1076,BD_Seguimiento_OAP_2019!$A$2:$G$294,7,FALSE)</f>
        <v>PEI</v>
      </c>
      <c r="H1076" s="89" t="str">
        <f>VLOOKUP(Revisión_Avance_Periodo!$A1076,BD_Seguimiento_OAP_2019!$A$2:$J$294,10,FALSE)</f>
        <v xml:space="preserve">PEI_06 - Implementación Sistema Único de Trámites </v>
      </c>
      <c r="I1076" s="89" t="s">
        <v>1047</v>
      </c>
      <c r="J1076" s="89" t="str">
        <f>VLOOKUP(Revisión_Avance_Periodo!$I1076,BD_Seguimiento_OAP_2019!$L:$M,2,FALSE)</f>
        <v>6.2 Elaborar terminos de referencia</v>
      </c>
      <c r="K1076" s="106" t="s">
        <v>64</v>
      </c>
      <c r="L1076" s="172">
        <v>4.4642857142857152E-4</v>
      </c>
      <c r="M1076" s="173" t="s">
        <v>110</v>
      </c>
      <c r="N1076" s="174">
        <f>INDEX(BD_Seguimiento_OAP_2019!$AH$3:$AS$294,MATCH(Revisión_Avance_Periodo!$I1076,BD_Seguimiento_OAP_2019!$L$3:$L$294,0),MATCH(Revisión_Avance_Periodo!$M1076,BD_Seguimiento_OAP_2019!$AH$2:$AS$2,0))</f>
        <v>0</v>
      </c>
      <c r="O1076" s="174">
        <f>INDEX(BD_Seguimiento_OAP_2019!$AV$3:$BG$294,MATCH(Revisión_Avance_Periodo!$I1076,BD_Seguimiento_OAP_2019!$L$3:$L$294,0),MATCH(Revisión_Avance_Periodo!$M1076,BD_Seguimiento_OAP_2019!$AV$2:$BG$2,0))</f>
        <v>0</v>
      </c>
      <c r="P1076" s="175">
        <f t="shared" si="208"/>
        <v>0</v>
      </c>
      <c r="Q1076" s="173" t="str">
        <f>VLOOKUP(P1076,Tabla_Indicador_Gestion4[#All],3,TRUE)</f>
        <v>Por Ejecutar</v>
      </c>
      <c r="R1076" s="215">
        <f>SUBTOTAL(9,$N$1070:$N1076)</f>
        <v>0.02</v>
      </c>
      <c r="S1076" s="231">
        <f>SUBTOTAL(9,$O$1070:$O1076)</f>
        <v>1.4999999999999999E-2</v>
      </c>
      <c r="T1076" s="231">
        <f>IFERROR(+Revisión_Avance_Periodo!$S1076/Revisión_Avance_Periodo!$R1076,0)</f>
        <v>0.75</v>
      </c>
      <c r="U1076" s="184"/>
      <c r="V1076" s="185"/>
      <c r="W1076" s="183"/>
      <c r="X1076" s="183"/>
      <c r="Y1076" s="183"/>
      <c r="Z1076" s="186"/>
      <c r="AA1076" s="187"/>
    </row>
    <row r="1077" spans="1:27" x14ac:dyDescent="0.25">
      <c r="A1077" s="94">
        <v>90</v>
      </c>
      <c r="B1077" s="96" t="str">
        <f>CONCATENATE(Revisión_Avance_Periodo!$C1077,";",Revisión_Avance_Periodo!$E1077,";",Revisión_Avance_Periodo!$I1077)</f>
        <v>OE2;PR_06;ACT_32</v>
      </c>
      <c r="C1077" s="180" t="s">
        <v>47</v>
      </c>
      <c r="D1077" s="181" t="str">
        <f>VLOOKUP(Revisión_Avance_Periodo!$C1077,Componentes_BD!$F$1:$G$5,2,FALSE)</f>
        <v>Fortalecer las Tecnologías de la Información y las Telecomunicaciones.</v>
      </c>
      <c r="E1077" s="119" t="s">
        <v>1036</v>
      </c>
      <c r="F1077" s="95">
        <v>1</v>
      </c>
      <c r="G1077" s="95" t="str">
        <f>VLOOKUP(Revisión_Avance_Periodo!$A1077,BD_Seguimiento_OAP_2019!$A$2:$G$294,7,FALSE)</f>
        <v>PEI</v>
      </c>
      <c r="H1077" s="95" t="str">
        <f>VLOOKUP(Revisión_Avance_Periodo!$A1077,BD_Seguimiento_OAP_2019!$A$2:$J$294,10,FALSE)</f>
        <v xml:space="preserve">PEI_06 - Implementación Sistema Único de Trámites </v>
      </c>
      <c r="I1077" s="95" t="s">
        <v>1047</v>
      </c>
      <c r="J1077" s="95" t="str">
        <f>VLOOKUP(Revisión_Avance_Periodo!$I1077,BD_Seguimiento_OAP_2019!$L:$M,2,FALSE)</f>
        <v>6.2 Elaborar terminos de referencia</v>
      </c>
      <c r="K1077" s="119" t="s">
        <v>64</v>
      </c>
      <c r="L1077" s="172">
        <v>4.4642857142857152E-4</v>
      </c>
      <c r="M1077" s="182" t="s">
        <v>111</v>
      </c>
      <c r="N1077" s="174">
        <f>INDEX(BD_Seguimiento_OAP_2019!$AH$3:$AS$294,MATCH(Revisión_Avance_Periodo!$I1077,BD_Seguimiento_OAP_2019!$L$3:$L$294,0),MATCH(Revisión_Avance_Periodo!$M1077,BD_Seguimiento_OAP_2019!$AH$2:$AS$2,0))</f>
        <v>0</v>
      </c>
      <c r="O1077" s="174">
        <f>INDEX(BD_Seguimiento_OAP_2019!$AV$3:$BG$294,MATCH(Revisión_Avance_Periodo!$I1077,BD_Seguimiento_OAP_2019!$L$3:$L$294,0),MATCH(Revisión_Avance_Periodo!$M1077,BD_Seguimiento_OAP_2019!$AV$2:$BG$2,0))</f>
        <v>0</v>
      </c>
      <c r="P1077" s="175">
        <f t="shared" si="208"/>
        <v>0</v>
      </c>
      <c r="Q1077" s="182" t="str">
        <f>VLOOKUP(P1077,Tabla_Indicador_Gestion4[#All],3,TRUE)</f>
        <v>Por Ejecutar</v>
      </c>
      <c r="R1077" s="215">
        <f>SUBTOTAL(9,$N$1070:$N1077)</f>
        <v>0.02</v>
      </c>
      <c r="S1077" s="231">
        <f>SUBTOTAL(9,$O$1070:$O1077)</f>
        <v>1.4999999999999999E-2</v>
      </c>
      <c r="T1077" s="231">
        <f>IFERROR(+Revisión_Avance_Periodo!$S1077/Revisión_Avance_Periodo!$R1077,0)</f>
        <v>0.75</v>
      </c>
      <c r="U1077" s="184"/>
      <c r="V1077" s="185"/>
      <c r="W1077" s="183"/>
      <c r="X1077" s="183"/>
      <c r="Y1077" s="183"/>
      <c r="Z1077" s="186"/>
      <c r="AA1077" s="187"/>
    </row>
    <row r="1078" spans="1:27" x14ac:dyDescent="0.25">
      <c r="A1078" s="88">
        <v>90</v>
      </c>
      <c r="B1078" s="91" t="str">
        <f>CONCATENATE(Revisión_Avance_Periodo!$C1078,";",Revisión_Avance_Periodo!$E1078,";",Revisión_Avance_Periodo!$I1078)</f>
        <v>OE2;PR_06;ACT_32</v>
      </c>
      <c r="C1078" s="170" t="s">
        <v>47</v>
      </c>
      <c r="D1078" s="171" t="str">
        <f>VLOOKUP(Revisión_Avance_Periodo!$C1078,Componentes_BD!$F$1:$G$5,2,FALSE)</f>
        <v>Fortalecer las Tecnologías de la Información y las Telecomunicaciones.</v>
      </c>
      <c r="E1078" s="106" t="s">
        <v>1036</v>
      </c>
      <c r="F1078" s="89">
        <v>1</v>
      </c>
      <c r="G1078" s="89" t="str">
        <f>VLOOKUP(Revisión_Avance_Periodo!$A1078,BD_Seguimiento_OAP_2019!$A$2:$G$294,7,FALSE)</f>
        <v>PEI</v>
      </c>
      <c r="H1078" s="89" t="str">
        <f>VLOOKUP(Revisión_Avance_Periodo!$A1078,BD_Seguimiento_OAP_2019!$A$2:$J$294,10,FALSE)</f>
        <v xml:space="preserve">PEI_06 - Implementación Sistema Único de Trámites </v>
      </c>
      <c r="I1078" s="89" t="s">
        <v>1047</v>
      </c>
      <c r="J1078" s="89" t="str">
        <f>VLOOKUP(Revisión_Avance_Periodo!$I1078,BD_Seguimiento_OAP_2019!$L:$M,2,FALSE)</f>
        <v>6.2 Elaborar terminos de referencia</v>
      </c>
      <c r="K1078" s="106" t="s">
        <v>64</v>
      </c>
      <c r="L1078" s="172">
        <v>4.4642857142857152E-4</v>
      </c>
      <c r="M1078" s="173" t="s">
        <v>112</v>
      </c>
      <c r="N1078" s="174">
        <f>INDEX(BD_Seguimiento_OAP_2019!$AH$3:$AS$294,MATCH(Revisión_Avance_Periodo!$I1078,BD_Seguimiento_OAP_2019!$L$3:$L$294,0),MATCH(Revisión_Avance_Periodo!$M1078,BD_Seguimiento_OAP_2019!$AH$2:$AS$2,0))</f>
        <v>0</v>
      </c>
      <c r="O1078" s="174">
        <f>INDEX(BD_Seguimiento_OAP_2019!$AV$3:$BG$294,MATCH(Revisión_Avance_Periodo!$I1078,BD_Seguimiento_OAP_2019!$L$3:$L$294,0),MATCH(Revisión_Avance_Periodo!$M1078,BD_Seguimiento_OAP_2019!$AV$2:$BG$2,0))</f>
        <v>0</v>
      </c>
      <c r="P1078" s="175">
        <f t="shared" si="208"/>
        <v>0</v>
      </c>
      <c r="Q1078" s="173" t="str">
        <f>VLOOKUP(P1078,Tabla_Indicador_Gestion4[#All],3,TRUE)</f>
        <v>Por Ejecutar</v>
      </c>
      <c r="R1078" s="215">
        <f>SUBTOTAL(9,$N$1070:$N1078)</f>
        <v>0.02</v>
      </c>
      <c r="S1078" s="231">
        <f>SUBTOTAL(9,$O$1070:$O1078)</f>
        <v>1.4999999999999999E-2</v>
      </c>
      <c r="T1078" s="231">
        <f>IFERROR(+Revisión_Avance_Periodo!$S1078/Revisión_Avance_Periodo!$R1078,0)</f>
        <v>0.75</v>
      </c>
      <c r="U1078" s="184"/>
      <c r="V1078" s="185"/>
      <c r="W1078" s="183"/>
      <c r="X1078" s="183"/>
      <c r="Y1078" s="183"/>
      <c r="Z1078" s="186"/>
      <c r="AA1078" s="187"/>
    </row>
    <row r="1079" spans="1:27" x14ac:dyDescent="0.25">
      <c r="A1079" s="94">
        <v>90</v>
      </c>
      <c r="B1079" s="96" t="str">
        <f>CONCATENATE(Revisión_Avance_Periodo!$C1079,";",Revisión_Avance_Periodo!$E1079,";",Revisión_Avance_Periodo!$I1079)</f>
        <v>OE2;PR_06;ACT_32</v>
      </c>
      <c r="C1079" s="180" t="s">
        <v>47</v>
      </c>
      <c r="D1079" s="181" t="str">
        <f>VLOOKUP(Revisión_Avance_Periodo!$C1079,Componentes_BD!$F$1:$G$5,2,FALSE)</f>
        <v>Fortalecer las Tecnologías de la Información y las Telecomunicaciones.</v>
      </c>
      <c r="E1079" s="119" t="s">
        <v>1036</v>
      </c>
      <c r="F1079" s="95">
        <v>1</v>
      </c>
      <c r="G1079" s="95" t="str">
        <f>VLOOKUP(Revisión_Avance_Periodo!$A1079,BD_Seguimiento_OAP_2019!$A$2:$G$294,7,FALSE)</f>
        <v>PEI</v>
      </c>
      <c r="H1079" s="95" t="str">
        <f>VLOOKUP(Revisión_Avance_Periodo!$A1079,BD_Seguimiento_OAP_2019!$A$2:$J$294,10,FALSE)</f>
        <v xml:space="preserve">PEI_06 - Implementación Sistema Único de Trámites </v>
      </c>
      <c r="I1079" s="95" t="s">
        <v>1047</v>
      </c>
      <c r="J1079" s="95" t="str">
        <f>VLOOKUP(Revisión_Avance_Periodo!$I1079,BD_Seguimiento_OAP_2019!$L:$M,2,FALSE)</f>
        <v>6.2 Elaborar terminos de referencia</v>
      </c>
      <c r="K1079" s="119" t="s">
        <v>64</v>
      </c>
      <c r="L1079" s="172">
        <v>4.4642857142857152E-4</v>
      </c>
      <c r="M1079" s="182" t="s">
        <v>113</v>
      </c>
      <c r="N1079" s="174">
        <f>INDEX(BD_Seguimiento_OAP_2019!$AH$3:$AS$294,MATCH(Revisión_Avance_Periodo!$I1079,BD_Seguimiento_OAP_2019!$L$3:$L$294,0),MATCH(Revisión_Avance_Periodo!$M1079,BD_Seguimiento_OAP_2019!$AH$2:$AS$2,0))</f>
        <v>0</v>
      </c>
      <c r="O1079" s="174">
        <f>INDEX(BD_Seguimiento_OAP_2019!$AV$3:$BG$294,MATCH(Revisión_Avance_Periodo!$I1079,BD_Seguimiento_OAP_2019!$L$3:$L$294,0),MATCH(Revisión_Avance_Periodo!$M1079,BD_Seguimiento_OAP_2019!$AV$2:$BG$2,0))</f>
        <v>0</v>
      </c>
      <c r="P1079" s="175">
        <f t="shared" si="208"/>
        <v>0</v>
      </c>
      <c r="Q1079" s="182" t="str">
        <f>VLOOKUP(P1079,Tabla_Indicador_Gestion4[#All],3,TRUE)</f>
        <v>Por Ejecutar</v>
      </c>
      <c r="R1079" s="215">
        <f>SUBTOTAL(9,$N$1070:$N1079)</f>
        <v>0.02</v>
      </c>
      <c r="S1079" s="231">
        <f>SUBTOTAL(9,$O$1070:$O1079)</f>
        <v>1.4999999999999999E-2</v>
      </c>
      <c r="T1079" s="231">
        <f>IFERROR(+Revisión_Avance_Periodo!$S1079/Revisión_Avance_Periodo!$R1079,0)</f>
        <v>0.75</v>
      </c>
      <c r="U1079" s="184"/>
      <c r="V1079" s="185"/>
      <c r="W1079" s="183"/>
      <c r="X1079" s="183"/>
      <c r="Y1079" s="183"/>
      <c r="Z1079" s="186"/>
      <c r="AA1079" s="187"/>
    </row>
    <row r="1080" spans="1:27" x14ac:dyDescent="0.25">
      <c r="A1080" s="88">
        <v>90</v>
      </c>
      <c r="B1080" s="91" t="str">
        <f>CONCATENATE(Revisión_Avance_Periodo!$C1080,";",Revisión_Avance_Periodo!$E1080,";",Revisión_Avance_Periodo!$I1080)</f>
        <v>OE2;PR_06;ACT_32</v>
      </c>
      <c r="C1080" s="170" t="s">
        <v>47</v>
      </c>
      <c r="D1080" s="171" t="str">
        <f>VLOOKUP(Revisión_Avance_Periodo!$C1080,Componentes_BD!$F$1:$G$5,2,FALSE)</f>
        <v>Fortalecer las Tecnologías de la Información y las Telecomunicaciones.</v>
      </c>
      <c r="E1080" s="106" t="s">
        <v>1036</v>
      </c>
      <c r="F1080" s="89">
        <v>1</v>
      </c>
      <c r="G1080" s="89" t="str">
        <f>VLOOKUP(Revisión_Avance_Periodo!$A1080,BD_Seguimiento_OAP_2019!$A$2:$G$294,7,FALSE)</f>
        <v>PEI</v>
      </c>
      <c r="H1080" s="89" t="str">
        <f>VLOOKUP(Revisión_Avance_Periodo!$A1080,BD_Seguimiento_OAP_2019!$A$2:$J$294,10,FALSE)</f>
        <v xml:space="preserve">PEI_06 - Implementación Sistema Único de Trámites </v>
      </c>
      <c r="I1080" s="89" t="s">
        <v>1047</v>
      </c>
      <c r="J1080" s="89" t="str">
        <f>VLOOKUP(Revisión_Avance_Periodo!$I1080,BD_Seguimiento_OAP_2019!$L:$M,2,FALSE)</f>
        <v>6.2 Elaborar terminos de referencia</v>
      </c>
      <c r="K1080" s="106" t="s">
        <v>64</v>
      </c>
      <c r="L1080" s="172">
        <v>4.4642857142857152E-4</v>
      </c>
      <c r="M1080" s="173" t="s">
        <v>114</v>
      </c>
      <c r="N1080" s="174">
        <f>INDEX(BD_Seguimiento_OAP_2019!$AH$3:$AS$294,MATCH(Revisión_Avance_Periodo!$I1080,BD_Seguimiento_OAP_2019!$L$3:$L$294,0),MATCH(Revisión_Avance_Periodo!$M1080,BD_Seguimiento_OAP_2019!$AH$2:$AS$2,0))</f>
        <v>0</v>
      </c>
      <c r="O1080" s="174">
        <f>INDEX(BD_Seguimiento_OAP_2019!$AV$3:$BG$294,MATCH(Revisión_Avance_Periodo!$I1080,BD_Seguimiento_OAP_2019!$L$3:$L$294,0),MATCH(Revisión_Avance_Periodo!$M1080,BD_Seguimiento_OAP_2019!$AV$2:$BG$2,0))</f>
        <v>0</v>
      </c>
      <c r="P1080" s="175">
        <f t="shared" si="208"/>
        <v>0</v>
      </c>
      <c r="Q1080" s="173" t="str">
        <f>VLOOKUP(P1080,Tabla_Indicador_Gestion4[#All],3,TRUE)</f>
        <v>Por Ejecutar</v>
      </c>
      <c r="R1080" s="215">
        <f>SUBTOTAL(9,$N$1070:$N1080)</f>
        <v>0.02</v>
      </c>
      <c r="S1080" s="231">
        <f>SUBTOTAL(9,$O$1070:$O1080)</f>
        <v>1.4999999999999999E-2</v>
      </c>
      <c r="T1080" s="231">
        <f>IFERROR(+Revisión_Avance_Periodo!$S1080/Revisión_Avance_Periodo!$R1080,0)</f>
        <v>0.75</v>
      </c>
      <c r="U1080" s="184"/>
      <c r="V1080" s="185"/>
      <c r="W1080" s="183"/>
      <c r="X1080" s="183"/>
      <c r="Y1080" s="183"/>
      <c r="Z1080" s="186"/>
      <c r="AA1080" s="187"/>
    </row>
    <row r="1081" spans="1:27" ht="15.75" thickBot="1" x14ac:dyDescent="0.3">
      <c r="A1081" s="94">
        <v>90</v>
      </c>
      <c r="B1081" s="96" t="str">
        <f>CONCATENATE(Revisión_Avance_Periodo!$C1081,";",Revisión_Avance_Periodo!$E1081,";",Revisión_Avance_Periodo!$I1081)</f>
        <v>OE2;PR_06;ACT_32</v>
      </c>
      <c r="C1081" s="180" t="s">
        <v>47</v>
      </c>
      <c r="D1081" s="181" t="str">
        <f>VLOOKUP(Revisión_Avance_Periodo!$C1081,Componentes_BD!$F$1:$G$5,2,FALSE)</f>
        <v>Fortalecer las Tecnologías de la Información y las Telecomunicaciones.</v>
      </c>
      <c r="E1081" s="119" t="s">
        <v>1036</v>
      </c>
      <c r="F1081" s="95">
        <v>1</v>
      </c>
      <c r="G1081" s="95" t="str">
        <f>VLOOKUP(Revisión_Avance_Periodo!$A1081,BD_Seguimiento_OAP_2019!$A$2:$G$294,7,FALSE)</f>
        <v>PEI</v>
      </c>
      <c r="H1081" s="95" t="str">
        <f>VLOOKUP(Revisión_Avance_Periodo!$A1081,BD_Seguimiento_OAP_2019!$A$2:$J$294,10,FALSE)</f>
        <v xml:space="preserve">PEI_06 - Implementación Sistema Único de Trámites </v>
      </c>
      <c r="I1081" s="95" t="s">
        <v>1047</v>
      </c>
      <c r="J1081" s="95" t="str">
        <f>VLOOKUP(Revisión_Avance_Periodo!$I1081,BD_Seguimiento_OAP_2019!$L:$M,2,FALSE)</f>
        <v>6.2 Elaborar terminos de referencia</v>
      </c>
      <c r="K1081" s="119" t="s">
        <v>64</v>
      </c>
      <c r="L1081" s="172">
        <v>4.4642857142857152E-4</v>
      </c>
      <c r="M1081" s="182" t="s">
        <v>115</v>
      </c>
      <c r="N1081" s="174">
        <f>INDEX(BD_Seguimiento_OAP_2019!$AH$3:$AS$294,MATCH(Revisión_Avance_Periodo!$I1081,BD_Seguimiento_OAP_2019!$L$3:$L$294,0),MATCH(Revisión_Avance_Periodo!$M1081,BD_Seguimiento_OAP_2019!$AH$2:$AS$2,0))</f>
        <v>0</v>
      </c>
      <c r="O1081" s="174">
        <f>INDEX(BD_Seguimiento_OAP_2019!$AV$3:$BG$294,MATCH(Revisión_Avance_Periodo!$I1081,BD_Seguimiento_OAP_2019!$L$3:$L$294,0),MATCH(Revisión_Avance_Periodo!$M1081,BD_Seguimiento_OAP_2019!$AV$2:$BG$2,0))</f>
        <v>0</v>
      </c>
      <c r="P1081" s="175">
        <f t="shared" si="208"/>
        <v>0</v>
      </c>
      <c r="Q1081" s="182" t="str">
        <f>VLOOKUP(P1081,Tabla_Indicador_Gestion4[#All],3,TRUE)</f>
        <v>Por Ejecutar</v>
      </c>
      <c r="R1081" s="215">
        <f>SUBTOTAL(9,$N$1070:$N1081)</f>
        <v>0.02</v>
      </c>
      <c r="S1081" s="231">
        <f>SUBTOTAL(9,$O$1070:$O1081)</f>
        <v>1.4999999999999999E-2</v>
      </c>
      <c r="T1081" s="231">
        <f>IFERROR(+Revisión_Avance_Periodo!$S1081/Revisión_Avance_Periodo!$R1081,0)</f>
        <v>0.75</v>
      </c>
      <c r="U1081" s="184"/>
      <c r="V1081" s="185"/>
      <c r="W1081" s="183"/>
      <c r="X1081" s="183"/>
      <c r="Y1081" s="183"/>
      <c r="Z1081" s="186"/>
      <c r="AA1081" s="187"/>
    </row>
    <row r="1082" spans="1:27" x14ac:dyDescent="0.25">
      <c r="A1082" s="88">
        <v>91</v>
      </c>
      <c r="B1082" s="91" t="str">
        <f>CONCATENATE(Revisión_Avance_Periodo!$C1082,";",Revisión_Avance_Periodo!$E1082,";",Revisión_Avance_Periodo!$I1082)</f>
        <v>OE2;PR_06;ACT_33</v>
      </c>
      <c r="C1082" s="170" t="s">
        <v>47</v>
      </c>
      <c r="D1082" s="171" t="str">
        <f>VLOOKUP(Revisión_Avance_Periodo!$C1082,Componentes_BD!$F$1:$G$5,2,FALSE)</f>
        <v>Fortalecer las Tecnologías de la Información y las Telecomunicaciones.</v>
      </c>
      <c r="E1082" s="106" t="s">
        <v>1036</v>
      </c>
      <c r="F1082" s="89">
        <v>1</v>
      </c>
      <c r="G1082" s="89" t="str">
        <f>VLOOKUP(Revisión_Avance_Periodo!$A1082,BD_Seguimiento_OAP_2019!$A$2:$G$294,7,FALSE)</f>
        <v>PEI</v>
      </c>
      <c r="H1082" s="89" t="str">
        <f>VLOOKUP(Revisión_Avance_Periodo!$A1082,BD_Seguimiento_OAP_2019!$A$2:$J$294,10,FALSE)</f>
        <v xml:space="preserve">PEI_06 - Implementación Sistema Único de Trámites </v>
      </c>
      <c r="I1082" s="89" t="s">
        <v>1051</v>
      </c>
      <c r="J1082" s="89" t="str">
        <f>VLOOKUP(Revisión_Avance_Periodo!$I1082,BD_Seguimiento_OAP_2019!$L:$M,2,FALSE)</f>
        <v>6.3 Seleccionar herramientas de desarrollo</v>
      </c>
      <c r="K1082" s="106" t="s">
        <v>64</v>
      </c>
      <c r="L1082" s="172">
        <v>4.4642857142857152E-4</v>
      </c>
      <c r="M1082" s="173" t="s">
        <v>104</v>
      </c>
      <c r="N1082" s="174">
        <f>INDEX(BD_Seguimiento_OAP_2019!$AH$3:$AS$294,MATCH(Revisión_Avance_Periodo!$I1082,BD_Seguimiento_OAP_2019!$L$3:$L$294,0),MATCH(Revisión_Avance_Periodo!$M1082,BD_Seguimiento_OAP_2019!$AH$2:$AS$2,0))</f>
        <v>0</v>
      </c>
      <c r="O1082" s="174">
        <f>INDEX(BD_Seguimiento_OAP_2019!$AV$3:$BG$294,MATCH(Revisión_Avance_Periodo!$I1082,BD_Seguimiento_OAP_2019!$L$3:$L$294,0),MATCH(Revisión_Avance_Periodo!$M1082,BD_Seguimiento_OAP_2019!$AV$2:$BG$2,0))</f>
        <v>0</v>
      </c>
      <c r="P1082" s="175">
        <f t="shared" si="208"/>
        <v>0</v>
      </c>
      <c r="Q1082" s="173" t="str">
        <f>VLOOKUP(P1082,Tabla_Indicador_Gestion4[#All],3,TRUE)</f>
        <v>Por Ejecutar</v>
      </c>
      <c r="R1082" s="213">
        <f>SUBTOTAL(9,$N$1082:$N1082)</f>
        <v>0</v>
      </c>
      <c r="S1082" s="234">
        <f>SUBTOTAL(9,$O$1082:$O1082)</f>
        <v>0</v>
      </c>
      <c r="T1082" s="234">
        <f>IFERROR(+Revisión_Avance_Periodo!$S1082/Revisión_Avance_Periodo!$R1082,0)</f>
        <v>0</v>
      </c>
      <c r="U1082" s="177">
        <f>SUBTOTAL(9,N1082:N1093)</f>
        <v>0.02</v>
      </c>
      <c r="V1082" s="176">
        <f>SUBTOTAL(9,O1082:O1093)</f>
        <v>0.02</v>
      </c>
      <c r="W1082" s="176">
        <f t="shared" ref="W1082" si="209">+V1082/U1082</f>
        <v>1</v>
      </c>
      <c r="X1082" s="176"/>
      <c r="Y1082" s="176">
        <f>100%-Revisión_Avance_Periodo!$W1082</f>
        <v>0</v>
      </c>
      <c r="Z1082" s="178" t="str">
        <f>VLOOKUP(W1082,Tabla_Indicador_Gestion4[],3,TRUE)</f>
        <v>Culminada</v>
      </c>
      <c r="AA1082" s="179">
        <f>Revisión_Avance_Periodo!$W1082*Revisión_Avance_Periodo!$L1082</f>
        <v>4.4642857142857152E-4</v>
      </c>
    </row>
    <row r="1083" spans="1:27" x14ac:dyDescent="0.25">
      <c r="A1083" s="94">
        <v>91</v>
      </c>
      <c r="B1083" s="96" t="str">
        <f>CONCATENATE(Revisión_Avance_Periodo!$C1083,";",Revisión_Avance_Periodo!$E1083,";",Revisión_Avance_Periodo!$I1083)</f>
        <v>OE2;PR_06;ACT_33</v>
      </c>
      <c r="C1083" s="180" t="s">
        <v>47</v>
      </c>
      <c r="D1083" s="181" t="str">
        <f>VLOOKUP(Revisión_Avance_Periodo!$C1083,Componentes_BD!$F$1:$G$5,2,FALSE)</f>
        <v>Fortalecer las Tecnologías de la Información y las Telecomunicaciones.</v>
      </c>
      <c r="E1083" s="119" t="s">
        <v>1036</v>
      </c>
      <c r="F1083" s="95">
        <v>1</v>
      </c>
      <c r="G1083" s="95" t="str">
        <f>VLOOKUP(Revisión_Avance_Periodo!$A1083,BD_Seguimiento_OAP_2019!$A$2:$G$294,7,FALSE)</f>
        <v>PEI</v>
      </c>
      <c r="H1083" s="95" t="str">
        <f>VLOOKUP(Revisión_Avance_Periodo!$A1083,BD_Seguimiento_OAP_2019!$A$2:$J$294,10,FALSE)</f>
        <v xml:space="preserve">PEI_06 - Implementación Sistema Único de Trámites </v>
      </c>
      <c r="I1083" s="95" t="s">
        <v>1051</v>
      </c>
      <c r="J1083" s="95" t="str">
        <f>VLOOKUP(Revisión_Avance_Periodo!$I1083,BD_Seguimiento_OAP_2019!$L:$M,2,FALSE)</f>
        <v>6.3 Seleccionar herramientas de desarrollo</v>
      </c>
      <c r="K1083" s="119" t="s">
        <v>64</v>
      </c>
      <c r="L1083" s="172">
        <v>4.4642857142857152E-4</v>
      </c>
      <c r="M1083" s="182" t="s">
        <v>105</v>
      </c>
      <c r="N1083" s="174">
        <f>INDEX(BD_Seguimiento_OAP_2019!$AH$3:$AS$294,MATCH(Revisión_Avance_Periodo!$I1083,BD_Seguimiento_OAP_2019!$L$3:$L$294,0),MATCH(Revisión_Avance_Periodo!$M1083,BD_Seguimiento_OAP_2019!$AH$2:$AS$2,0))</f>
        <v>0</v>
      </c>
      <c r="O1083" s="174">
        <f>INDEX(BD_Seguimiento_OAP_2019!$AV$3:$BG$294,MATCH(Revisión_Avance_Periodo!$I1083,BD_Seguimiento_OAP_2019!$L$3:$L$294,0),MATCH(Revisión_Avance_Periodo!$M1083,BD_Seguimiento_OAP_2019!$AV$2:$BG$2,0))</f>
        <v>0</v>
      </c>
      <c r="P1083" s="175">
        <f t="shared" si="208"/>
        <v>0</v>
      </c>
      <c r="Q1083" s="182" t="str">
        <f>VLOOKUP(P1083,Tabla_Indicador_Gestion4[#All],3,TRUE)</f>
        <v>Por Ejecutar</v>
      </c>
      <c r="R1083" s="215">
        <f>SUBTOTAL(9,$N$1082:$N1083)</f>
        <v>0</v>
      </c>
      <c r="S1083" s="231">
        <f>SUBTOTAL(9,$O$1082:$O1083)</f>
        <v>0</v>
      </c>
      <c r="T1083" s="231">
        <f>IFERROR(+Revisión_Avance_Periodo!$S1083/Revisión_Avance_Periodo!$R1083,0)</f>
        <v>0</v>
      </c>
      <c r="U1083" s="184"/>
      <c r="V1083" s="185"/>
      <c r="W1083" s="183"/>
      <c r="X1083" s="183"/>
      <c r="Y1083" s="183"/>
      <c r="Z1083" s="186"/>
      <c r="AA1083" s="187"/>
    </row>
    <row r="1084" spans="1:27" x14ac:dyDescent="0.25">
      <c r="A1084" s="88">
        <v>91</v>
      </c>
      <c r="B1084" s="91" t="str">
        <f>CONCATENATE(Revisión_Avance_Periodo!$C1084,";",Revisión_Avance_Periodo!$E1084,";",Revisión_Avance_Periodo!$I1084)</f>
        <v>OE2;PR_06;ACT_33</v>
      </c>
      <c r="C1084" s="170" t="s">
        <v>47</v>
      </c>
      <c r="D1084" s="171" t="str">
        <f>VLOOKUP(Revisión_Avance_Periodo!$C1084,Componentes_BD!$F$1:$G$5,2,FALSE)</f>
        <v>Fortalecer las Tecnologías de la Información y las Telecomunicaciones.</v>
      </c>
      <c r="E1084" s="106" t="s">
        <v>1036</v>
      </c>
      <c r="F1084" s="89">
        <v>1</v>
      </c>
      <c r="G1084" s="89" t="str">
        <f>VLOOKUP(Revisión_Avance_Periodo!$A1084,BD_Seguimiento_OAP_2019!$A$2:$G$294,7,FALSE)</f>
        <v>PEI</v>
      </c>
      <c r="H1084" s="89" t="str">
        <f>VLOOKUP(Revisión_Avance_Periodo!$A1084,BD_Seguimiento_OAP_2019!$A$2:$J$294,10,FALSE)</f>
        <v xml:space="preserve">PEI_06 - Implementación Sistema Único de Trámites </v>
      </c>
      <c r="I1084" s="89" t="s">
        <v>1051</v>
      </c>
      <c r="J1084" s="89" t="str">
        <f>VLOOKUP(Revisión_Avance_Periodo!$I1084,BD_Seguimiento_OAP_2019!$L:$M,2,FALSE)</f>
        <v>6.3 Seleccionar herramientas de desarrollo</v>
      </c>
      <c r="K1084" s="106" t="s">
        <v>64</v>
      </c>
      <c r="L1084" s="172">
        <v>4.4642857142857152E-4</v>
      </c>
      <c r="M1084" s="173" t="s">
        <v>106</v>
      </c>
      <c r="N1084" s="174">
        <f>INDEX(BD_Seguimiento_OAP_2019!$AH$3:$AS$294,MATCH(Revisión_Avance_Periodo!$I1084,BD_Seguimiento_OAP_2019!$L$3:$L$294,0),MATCH(Revisión_Avance_Periodo!$M1084,BD_Seguimiento_OAP_2019!$AH$2:$AS$2,0))</f>
        <v>0</v>
      </c>
      <c r="O1084" s="174">
        <f>INDEX(BD_Seguimiento_OAP_2019!$AV$3:$BG$294,MATCH(Revisión_Avance_Periodo!$I1084,BD_Seguimiento_OAP_2019!$L$3:$L$294,0),MATCH(Revisión_Avance_Periodo!$M1084,BD_Seguimiento_OAP_2019!$AV$2:$BG$2,0))</f>
        <v>0</v>
      </c>
      <c r="P1084" s="175">
        <f t="shared" si="208"/>
        <v>0</v>
      </c>
      <c r="Q1084" s="173" t="str">
        <f>VLOOKUP(P1084,Tabla_Indicador_Gestion4[#All],3,TRUE)</f>
        <v>Por Ejecutar</v>
      </c>
      <c r="R1084" s="215">
        <f>SUBTOTAL(9,$N$1082:$N1084)</f>
        <v>0</v>
      </c>
      <c r="S1084" s="231">
        <f>SUBTOTAL(9,$O$1082:$O1084)</f>
        <v>0</v>
      </c>
      <c r="T1084" s="231">
        <f>IFERROR(+Revisión_Avance_Periodo!$S1084/Revisión_Avance_Periodo!$R1084,0)</f>
        <v>0</v>
      </c>
      <c r="U1084" s="184"/>
      <c r="V1084" s="185"/>
      <c r="W1084" s="183"/>
      <c r="X1084" s="183"/>
      <c r="Y1084" s="183"/>
      <c r="Z1084" s="186"/>
      <c r="AA1084" s="187"/>
    </row>
    <row r="1085" spans="1:27" x14ac:dyDescent="0.25">
      <c r="A1085" s="94">
        <v>91</v>
      </c>
      <c r="B1085" s="96" t="str">
        <f>CONCATENATE(Revisión_Avance_Periodo!$C1085,";",Revisión_Avance_Periodo!$E1085,";",Revisión_Avance_Periodo!$I1085)</f>
        <v>OE2;PR_06;ACT_33</v>
      </c>
      <c r="C1085" s="180" t="s">
        <v>47</v>
      </c>
      <c r="D1085" s="181" t="str">
        <f>VLOOKUP(Revisión_Avance_Periodo!$C1085,Componentes_BD!$F$1:$G$5,2,FALSE)</f>
        <v>Fortalecer las Tecnologías de la Información y las Telecomunicaciones.</v>
      </c>
      <c r="E1085" s="119" t="s">
        <v>1036</v>
      </c>
      <c r="F1085" s="95">
        <v>1</v>
      </c>
      <c r="G1085" s="95" t="str">
        <f>VLOOKUP(Revisión_Avance_Periodo!$A1085,BD_Seguimiento_OAP_2019!$A$2:$G$294,7,FALSE)</f>
        <v>PEI</v>
      </c>
      <c r="H1085" s="95" t="str">
        <f>VLOOKUP(Revisión_Avance_Periodo!$A1085,BD_Seguimiento_OAP_2019!$A$2:$J$294,10,FALSE)</f>
        <v xml:space="preserve">PEI_06 - Implementación Sistema Único de Trámites </v>
      </c>
      <c r="I1085" s="95" t="s">
        <v>1051</v>
      </c>
      <c r="J1085" s="95" t="str">
        <f>VLOOKUP(Revisión_Avance_Periodo!$I1085,BD_Seguimiento_OAP_2019!$L:$M,2,FALSE)</f>
        <v>6.3 Seleccionar herramientas de desarrollo</v>
      </c>
      <c r="K1085" s="119" t="s">
        <v>64</v>
      </c>
      <c r="L1085" s="172">
        <v>4.4642857142857152E-4</v>
      </c>
      <c r="M1085" s="182" t="s">
        <v>107</v>
      </c>
      <c r="N1085" s="174">
        <f>INDEX(BD_Seguimiento_OAP_2019!$AH$3:$AS$294,MATCH(Revisión_Avance_Periodo!$I1085,BD_Seguimiento_OAP_2019!$L$3:$L$294,0),MATCH(Revisión_Avance_Periodo!$M1085,BD_Seguimiento_OAP_2019!$AH$2:$AS$2,0))</f>
        <v>0</v>
      </c>
      <c r="O1085" s="174">
        <f>INDEX(BD_Seguimiento_OAP_2019!$AV$3:$BG$294,MATCH(Revisión_Avance_Periodo!$I1085,BD_Seguimiento_OAP_2019!$L$3:$L$294,0),MATCH(Revisión_Avance_Periodo!$M1085,BD_Seguimiento_OAP_2019!$AV$2:$BG$2,0))</f>
        <v>0</v>
      </c>
      <c r="P1085" s="175">
        <f t="shared" si="208"/>
        <v>0</v>
      </c>
      <c r="Q1085" s="182" t="str">
        <f>VLOOKUP(P1085,Tabla_Indicador_Gestion4[#All],3,TRUE)</f>
        <v>Por Ejecutar</v>
      </c>
      <c r="R1085" s="215">
        <f>SUBTOTAL(9,$N$1082:$N1085)</f>
        <v>0</v>
      </c>
      <c r="S1085" s="231">
        <f>SUBTOTAL(9,$O$1082:$O1085)</f>
        <v>0</v>
      </c>
      <c r="T1085" s="231">
        <f>IFERROR(+Revisión_Avance_Periodo!$S1085/Revisión_Avance_Periodo!$R1085,0)</f>
        <v>0</v>
      </c>
      <c r="U1085" s="184"/>
      <c r="V1085" s="185"/>
      <c r="W1085" s="183"/>
      <c r="X1085" s="183"/>
      <c r="Y1085" s="183"/>
      <c r="Z1085" s="186"/>
      <c r="AA1085" s="187"/>
    </row>
    <row r="1086" spans="1:27" x14ac:dyDescent="0.25">
      <c r="A1086" s="88">
        <v>91</v>
      </c>
      <c r="B1086" s="91" t="str">
        <f>CONCATENATE(Revisión_Avance_Periodo!$C1086,";",Revisión_Avance_Periodo!$E1086,";",Revisión_Avance_Periodo!$I1086)</f>
        <v>OE2;PR_06;ACT_33</v>
      </c>
      <c r="C1086" s="170" t="s">
        <v>47</v>
      </c>
      <c r="D1086" s="171" t="str">
        <f>VLOOKUP(Revisión_Avance_Periodo!$C1086,Componentes_BD!$F$1:$G$5,2,FALSE)</f>
        <v>Fortalecer las Tecnologías de la Información y las Telecomunicaciones.</v>
      </c>
      <c r="E1086" s="106" t="s">
        <v>1036</v>
      </c>
      <c r="F1086" s="89">
        <v>1</v>
      </c>
      <c r="G1086" s="89" t="str">
        <f>VLOOKUP(Revisión_Avance_Periodo!$A1086,BD_Seguimiento_OAP_2019!$A$2:$G$294,7,FALSE)</f>
        <v>PEI</v>
      </c>
      <c r="H1086" s="89" t="str">
        <f>VLOOKUP(Revisión_Avance_Periodo!$A1086,BD_Seguimiento_OAP_2019!$A$2:$J$294,10,FALSE)</f>
        <v xml:space="preserve">PEI_06 - Implementación Sistema Único de Trámites </v>
      </c>
      <c r="I1086" s="89" t="s">
        <v>1051</v>
      </c>
      <c r="J1086" s="89" t="str">
        <f>VLOOKUP(Revisión_Avance_Periodo!$I1086,BD_Seguimiento_OAP_2019!$L:$M,2,FALSE)</f>
        <v>6.3 Seleccionar herramientas de desarrollo</v>
      </c>
      <c r="K1086" s="106" t="s">
        <v>64</v>
      </c>
      <c r="L1086" s="172">
        <v>4.4642857142857152E-4</v>
      </c>
      <c r="M1086" s="173" t="s">
        <v>108</v>
      </c>
      <c r="N1086" s="174">
        <f>INDEX(BD_Seguimiento_OAP_2019!$AH$3:$AS$294,MATCH(Revisión_Avance_Periodo!$I1086,BD_Seguimiento_OAP_2019!$L$3:$L$294,0),MATCH(Revisión_Avance_Periodo!$M1086,BD_Seguimiento_OAP_2019!$AH$2:$AS$2,0))</f>
        <v>0.01</v>
      </c>
      <c r="O1086" s="174">
        <f>INDEX(BD_Seguimiento_OAP_2019!$AV$3:$BG$294,MATCH(Revisión_Avance_Periodo!$I1086,BD_Seguimiento_OAP_2019!$L$3:$L$294,0),MATCH(Revisión_Avance_Periodo!$M1086,BD_Seguimiento_OAP_2019!$AV$2:$BG$2,0))</f>
        <v>0.01</v>
      </c>
      <c r="P1086" s="189">
        <f t="shared" si="199"/>
        <v>1</v>
      </c>
      <c r="Q1086" s="173" t="str">
        <f>VLOOKUP(P1086,Tabla_Indicador_Gestion4[#All],3,TRUE)</f>
        <v>Culminada</v>
      </c>
      <c r="R1086" s="215">
        <f>SUBTOTAL(9,$N$1082:$N1086)</f>
        <v>0.01</v>
      </c>
      <c r="S1086" s="231">
        <f>SUBTOTAL(9,$O$1082:$O1086)</f>
        <v>0.01</v>
      </c>
      <c r="T1086" s="231">
        <f>IFERROR(+Revisión_Avance_Periodo!$S1086/Revisión_Avance_Periodo!$R1086,0)</f>
        <v>1</v>
      </c>
      <c r="U1086" s="184"/>
      <c r="V1086" s="185"/>
      <c r="W1086" s="183"/>
      <c r="X1086" s="183"/>
      <c r="Y1086" s="183"/>
      <c r="Z1086" s="186"/>
      <c r="AA1086" s="187"/>
    </row>
    <row r="1087" spans="1:27" x14ac:dyDescent="0.25">
      <c r="A1087" s="94">
        <v>91</v>
      </c>
      <c r="B1087" s="96" t="str">
        <f>CONCATENATE(Revisión_Avance_Periodo!$C1087,";",Revisión_Avance_Periodo!$E1087,";",Revisión_Avance_Periodo!$I1087)</f>
        <v>OE2;PR_06;ACT_33</v>
      </c>
      <c r="C1087" s="180" t="s">
        <v>47</v>
      </c>
      <c r="D1087" s="181" t="str">
        <f>VLOOKUP(Revisión_Avance_Periodo!$C1087,Componentes_BD!$F$1:$G$5,2,FALSE)</f>
        <v>Fortalecer las Tecnologías de la Información y las Telecomunicaciones.</v>
      </c>
      <c r="E1087" s="119" t="s">
        <v>1036</v>
      </c>
      <c r="F1087" s="95">
        <v>1</v>
      </c>
      <c r="G1087" s="95" t="str">
        <f>VLOOKUP(Revisión_Avance_Periodo!$A1087,BD_Seguimiento_OAP_2019!$A$2:$G$294,7,FALSE)</f>
        <v>PEI</v>
      </c>
      <c r="H1087" s="95" t="str">
        <f>VLOOKUP(Revisión_Avance_Periodo!$A1087,BD_Seguimiento_OAP_2019!$A$2:$J$294,10,FALSE)</f>
        <v xml:space="preserve">PEI_06 - Implementación Sistema Único de Trámites </v>
      </c>
      <c r="I1087" s="95" t="s">
        <v>1051</v>
      </c>
      <c r="J1087" s="95" t="str">
        <f>VLOOKUP(Revisión_Avance_Periodo!$I1087,BD_Seguimiento_OAP_2019!$L:$M,2,FALSE)</f>
        <v>6.3 Seleccionar herramientas de desarrollo</v>
      </c>
      <c r="K1087" s="119" t="s">
        <v>64</v>
      </c>
      <c r="L1087" s="172">
        <v>4.4642857142857152E-4</v>
      </c>
      <c r="M1087" s="182" t="s">
        <v>109</v>
      </c>
      <c r="N1087" s="174">
        <f>INDEX(BD_Seguimiento_OAP_2019!$AH$3:$AS$294,MATCH(Revisión_Avance_Periodo!$I1087,BD_Seguimiento_OAP_2019!$L$3:$L$294,0),MATCH(Revisión_Avance_Periodo!$M1087,BD_Seguimiento_OAP_2019!$AH$2:$AS$2,0))</f>
        <v>0.01</v>
      </c>
      <c r="O1087" s="174">
        <f>INDEX(BD_Seguimiento_OAP_2019!$AV$3:$BG$294,MATCH(Revisión_Avance_Periodo!$I1087,BD_Seguimiento_OAP_2019!$L$3:$L$294,0),MATCH(Revisión_Avance_Periodo!$M1087,BD_Seguimiento_OAP_2019!$AV$2:$BG$2,0))</f>
        <v>0.01</v>
      </c>
      <c r="P1087" s="188">
        <f t="shared" si="199"/>
        <v>1</v>
      </c>
      <c r="Q1087" s="182" t="str">
        <f>VLOOKUP(P1087,Tabla_Indicador_Gestion4[#All],3,TRUE)</f>
        <v>Culminada</v>
      </c>
      <c r="R1087" s="215">
        <f>SUBTOTAL(9,$N$1082:$N1087)</f>
        <v>0.02</v>
      </c>
      <c r="S1087" s="231">
        <f>SUBTOTAL(9,$O$1082:$O1087)</f>
        <v>0.02</v>
      </c>
      <c r="T1087" s="231">
        <f>IFERROR(+Revisión_Avance_Periodo!$S1087/Revisión_Avance_Periodo!$R1087,0)</f>
        <v>1</v>
      </c>
      <c r="U1087" s="184"/>
      <c r="V1087" s="185"/>
      <c r="W1087" s="183"/>
      <c r="X1087" s="183"/>
      <c r="Y1087" s="183"/>
      <c r="Z1087" s="186"/>
      <c r="AA1087" s="187"/>
    </row>
    <row r="1088" spans="1:27" x14ac:dyDescent="0.25">
      <c r="A1088" s="88">
        <v>91</v>
      </c>
      <c r="B1088" s="91" t="str">
        <f>CONCATENATE(Revisión_Avance_Periodo!$C1088,";",Revisión_Avance_Periodo!$E1088,";",Revisión_Avance_Periodo!$I1088)</f>
        <v>OE2;PR_06;ACT_33</v>
      </c>
      <c r="C1088" s="170" t="s">
        <v>47</v>
      </c>
      <c r="D1088" s="171" t="str">
        <f>VLOOKUP(Revisión_Avance_Periodo!$C1088,Componentes_BD!$F$1:$G$5,2,FALSE)</f>
        <v>Fortalecer las Tecnologías de la Información y las Telecomunicaciones.</v>
      </c>
      <c r="E1088" s="106" t="s">
        <v>1036</v>
      </c>
      <c r="F1088" s="89">
        <v>1</v>
      </c>
      <c r="G1088" s="89" t="str">
        <f>VLOOKUP(Revisión_Avance_Periodo!$A1088,BD_Seguimiento_OAP_2019!$A$2:$G$294,7,FALSE)</f>
        <v>PEI</v>
      </c>
      <c r="H1088" s="89" t="str">
        <f>VLOOKUP(Revisión_Avance_Periodo!$A1088,BD_Seguimiento_OAP_2019!$A$2:$J$294,10,FALSE)</f>
        <v xml:space="preserve">PEI_06 - Implementación Sistema Único de Trámites </v>
      </c>
      <c r="I1088" s="89" t="s">
        <v>1051</v>
      </c>
      <c r="J1088" s="89" t="str">
        <f>VLOOKUP(Revisión_Avance_Periodo!$I1088,BD_Seguimiento_OAP_2019!$L:$M,2,FALSE)</f>
        <v>6.3 Seleccionar herramientas de desarrollo</v>
      </c>
      <c r="K1088" s="106" t="s">
        <v>64</v>
      </c>
      <c r="L1088" s="172">
        <v>4.4642857142857152E-4</v>
      </c>
      <c r="M1088" s="173" t="s">
        <v>110</v>
      </c>
      <c r="N1088" s="174">
        <f>INDEX(BD_Seguimiento_OAP_2019!$AH$3:$AS$294,MATCH(Revisión_Avance_Periodo!$I1088,BD_Seguimiento_OAP_2019!$L$3:$L$294,0),MATCH(Revisión_Avance_Periodo!$M1088,BD_Seguimiento_OAP_2019!$AH$2:$AS$2,0))</f>
        <v>0</v>
      </c>
      <c r="O1088" s="174">
        <f>INDEX(BD_Seguimiento_OAP_2019!$AV$3:$BG$294,MATCH(Revisión_Avance_Periodo!$I1088,BD_Seguimiento_OAP_2019!$L$3:$L$294,0),MATCH(Revisión_Avance_Periodo!$M1088,BD_Seguimiento_OAP_2019!$AV$2:$BG$2,0))</f>
        <v>0</v>
      </c>
      <c r="P1088" s="175">
        <f t="shared" ref="P1088:P1098" si="210">IFERROR((O1088/N1088),0)</f>
        <v>0</v>
      </c>
      <c r="Q1088" s="173" t="str">
        <f>VLOOKUP(P1088,Tabla_Indicador_Gestion4[#All],3,TRUE)</f>
        <v>Por Ejecutar</v>
      </c>
      <c r="R1088" s="215">
        <f>SUBTOTAL(9,$N$1082:$N1088)</f>
        <v>0.02</v>
      </c>
      <c r="S1088" s="231">
        <f>SUBTOTAL(9,$O$1082:$O1088)</f>
        <v>0.02</v>
      </c>
      <c r="T1088" s="231">
        <f>IFERROR(+Revisión_Avance_Periodo!$S1088/Revisión_Avance_Periodo!$R1088,0)</f>
        <v>1</v>
      </c>
      <c r="U1088" s="184"/>
      <c r="V1088" s="185"/>
      <c r="W1088" s="183"/>
      <c r="X1088" s="183"/>
      <c r="Y1088" s="183"/>
      <c r="Z1088" s="186"/>
      <c r="AA1088" s="187"/>
    </row>
    <row r="1089" spans="1:27" x14ac:dyDescent="0.25">
      <c r="A1089" s="94">
        <v>91</v>
      </c>
      <c r="B1089" s="96" t="str">
        <f>CONCATENATE(Revisión_Avance_Periodo!$C1089,";",Revisión_Avance_Periodo!$E1089,";",Revisión_Avance_Periodo!$I1089)</f>
        <v>OE2;PR_06;ACT_33</v>
      </c>
      <c r="C1089" s="180" t="s">
        <v>47</v>
      </c>
      <c r="D1089" s="181" t="str">
        <f>VLOOKUP(Revisión_Avance_Periodo!$C1089,Componentes_BD!$F$1:$G$5,2,FALSE)</f>
        <v>Fortalecer las Tecnologías de la Información y las Telecomunicaciones.</v>
      </c>
      <c r="E1089" s="119" t="s">
        <v>1036</v>
      </c>
      <c r="F1089" s="95">
        <v>1</v>
      </c>
      <c r="G1089" s="95" t="str">
        <f>VLOOKUP(Revisión_Avance_Periodo!$A1089,BD_Seguimiento_OAP_2019!$A$2:$G$294,7,FALSE)</f>
        <v>PEI</v>
      </c>
      <c r="H1089" s="95" t="str">
        <f>VLOOKUP(Revisión_Avance_Periodo!$A1089,BD_Seguimiento_OAP_2019!$A$2:$J$294,10,FALSE)</f>
        <v xml:space="preserve">PEI_06 - Implementación Sistema Único de Trámites </v>
      </c>
      <c r="I1089" s="95" t="s">
        <v>1051</v>
      </c>
      <c r="J1089" s="95" t="str">
        <f>VLOOKUP(Revisión_Avance_Periodo!$I1089,BD_Seguimiento_OAP_2019!$L:$M,2,FALSE)</f>
        <v>6.3 Seleccionar herramientas de desarrollo</v>
      </c>
      <c r="K1089" s="119" t="s">
        <v>64</v>
      </c>
      <c r="L1089" s="172">
        <v>4.4642857142857152E-4</v>
      </c>
      <c r="M1089" s="182" t="s">
        <v>111</v>
      </c>
      <c r="N1089" s="174">
        <f>INDEX(BD_Seguimiento_OAP_2019!$AH$3:$AS$294,MATCH(Revisión_Avance_Periodo!$I1089,BD_Seguimiento_OAP_2019!$L$3:$L$294,0),MATCH(Revisión_Avance_Periodo!$M1089,BD_Seguimiento_OAP_2019!$AH$2:$AS$2,0))</f>
        <v>0</v>
      </c>
      <c r="O1089" s="174">
        <f>INDEX(BD_Seguimiento_OAP_2019!$AV$3:$BG$294,MATCH(Revisión_Avance_Periodo!$I1089,BD_Seguimiento_OAP_2019!$L$3:$L$294,0),MATCH(Revisión_Avance_Periodo!$M1089,BD_Seguimiento_OAP_2019!$AV$2:$BG$2,0))</f>
        <v>0</v>
      </c>
      <c r="P1089" s="175">
        <f t="shared" si="210"/>
        <v>0</v>
      </c>
      <c r="Q1089" s="182" t="str">
        <f>VLOOKUP(P1089,Tabla_Indicador_Gestion4[#All],3,TRUE)</f>
        <v>Por Ejecutar</v>
      </c>
      <c r="R1089" s="215">
        <f>SUBTOTAL(9,$N$1082:$N1089)</f>
        <v>0.02</v>
      </c>
      <c r="S1089" s="231">
        <f>SUBTOTAL(9,$O$1082:$O1089)</f>
        <v>0.02</v>
      </c>
      <c r="T1089" s="231">
        <f>IFERROR(+Revisión_Avance_Periodo!$S1089/Revisión_Avance_Periodo!$R1089,0)</f>
        <v>1</v>
      </c>
      <c r="U1089" s="184"/>
      <c r="V1089" s="185"/>
      <c r="W1089" s="183"/>
      <c r="X1089" s="183"/>
      <c r="Y1089" s="183"/>
      <c r="Z1089" s="186"/>
      <c r="AA1089" s="187"/>
    </row>
    <row r="1090" spans="1:27" x14ac:dyDescent="0.25">
      <c r="A1090" s="88">
        <v>91</v>
      </c>
      <c r="B1090" s="91" t="str">
        <f>CONCATENATE(Revisión_Avance_Periodo!$C1090,";",Revisión_Avance_Periodo!$E1090,";",Revisión_Avance_Periodo!$I1090)</f>
        <v>OE2;PR_06;ACT_33</v>
      </c>
      <c r="C1090" s="170" t="s">
        <v>47</v>
      </c>
      <c r="D1090" s="171" t="str">
        <f>VLOOKUP(Revisión_Avance_Periodo!$C1090,Componentes_BD!$F$1:$G$5,2,FALSE)</f>
        <v>Fortalecer las Tecnologías de la Información y las Telecomunicaciones.</v>
      </c>
      <c r="E1090" s="106" t="s">
        <v>1036</v>
      </c>
      <c r="F1090" s="89">
        <v>1</v>
      </c>
      <c r="G1090" s="89" t="str">
        <f>VLOOKUP(Revisión_Avance_Periodo!$A1090,BD_Seguimiento_OAP_2019!$A$2:$G$294,7,FALSE)</f>
        <v>PEI</v>
      </c>
      <c r="H1090" s="89" t="str">
        <f>VLOOKUP(Revisión_Avance_Periodo!$A1090,BD_Seguimiento_OAP_2019!$A$2:$J$294,10,FALSE)</f>
        <v xml:space="preserve">PEI_06 - Implementación Sistema Único de Trámites </v>
      </c>
      <c r="I1090" s="89" t="s">
        <v>1051</v>
      </c>
      <c r="J1090" s="89" t="str">
        <f>VLOOKUP(Revisión_Avance_Periodo!$I1090,BD_Seguimiento_OAP_2019!$L:$M,2,FALSE)</f>
        <v>6.3 Seleccionar herramientas de desarrollo</v>
      </c>
      <c r="K1090" s="106" t="s">
        <v>64</v>
      </c>
      <c r="L1090" s="172">
        <v>4.4642857142857152E-4</v>
      </c>
      <c r="M1090" s="173" t="s">
        <v>112</v>
      </c>
      <c r="N1090" s="174">
        <f>INDEX(BD_Seguimiento_OAP_2019!$AH$3:$AS$294,MATCH(Revisión_Avance_Periodo!$I1090,BD_Seguimiento_OAP_2019!$L$3:$L$294,0),MATCH(Revisión_Avance_Periodo!$M1090,BD_Seguimiento_OAP_2019!$AH$2:$AS$2,0))</f>
        <v>0</v>
      </c>
      <c r="O1090" s="174">
        <f>INDEX(BD_Seguimiento_OAP_2019!$AV$3:$BG$294,MATCH(Revisión_Avance_Periodo!$I1090,BD_Seguimiento_OAP_2019!$L$3:$L$294,0),MATCH(Revisión_Avance_Periodo!$M1090,BD_Seguimiento_OAP_2019!$AV$2:$BG$2,0))</f>
        <v>0</v>
      </c>
      <c r="P1090" s="175">
        <f t="shared" si="210"/>
        <v>0</v>
      </c>
      <c r="Q1090" s="173" t="str">
        <f>VLOOKUP(P1090,Tabla_Indicador_Gestion4[#All],3,TRUE)</f>
        <v>Por Ejecutar</v>
      </c>
      <c r="R1090" s="215">
        <f>SUBTOTAL(9,$N$1082:$N1090)</f>
        <v>0.02</v>
      </c>
      <c r="S1090" s="231">
        <f>SUBTOTAL(9,$O$1082:$O1090)</f>
        <v>0.02</v>
      </c>
      <c r="T1090" s="231">
        <f>IFERROR(+Revisión_Avance_Periodo!$S1090/Revisión_Avance_Periodo!$R1090,0)</f>
        <v>1</v>
      </c>
      <c r="U1090" s="184"/>
      <c r="V1090" s="185"/>
      <c r="W1090" s="183"/>
      <c r="X1090" s="183"/>
      <c r="Y1090" s="183"/>
      <c r="Z1090" s="186"/>
      <c r="AA1090" s="187"/>
    </row>
    <row r="1091" spans="1:27" x14ac:dyDescent="0.25">
      <c r="A1091" s="94">
        <v>91</v>
      </c>
      <c r="B1091" s="96" t="str">
        <f>CONCATENATE(Revisión_Avance_Periodo!$C1091,";",Revisión_Avance_Periodo!$E1091,";",Revisión_Avance_Periodo!$I1091)</f>
        <v>OE2;PR_06;ACT_33</v>
      </c>
      <c r="C1091" s="180" t="s">
        <v>47</v>
      </c>
      <c r="D1091" s="181" t="str">
        <f>VLOOKUP(Revisión_Avance_Periodo!$C1091,Componentes_BD!$F$1:$G$5,2,FALSE)</f>
        <v>Fortalecer las Tecnologías de la Información y las Telecomunicaciones.</v>
      </c>
      <c r="E1091" s="119" t="s">
        <v>1036</v>
      </c>
      <c r="F1091" s="95">
        <v>1</v>
      </c>
      <c r="G1091" s="95" t="str">
        <f>VLOOKUP(Revisión_Avance_Periodo!$A1091,BD_Seguimiento_OAP_2019!$A$2:$G$294,7,FALSE)</f>
        <v>PEI</v>
      </c>
      <c r="H1091" s="95" t="str">
        <f>VLOOKUP(Revisión_Avance_Periodo!$A1091,BD_Seguimiento_OAP_2019!$A$2:$J$294,10,FALSE)</f>
        <v xml:space="preserve">PEI_06 - Implementación Sistema Único de Trámites </v>
      </c>
      <c r="I1091" s="95" t="s">
        <v>1051</v>
      </c>
      <c r="J1091" s="95" t="str">
        <f>VLOOKUP(Revisión_Avance_Periodo!$I1091,BD_Seguimiento_OAP_2019!$L:$M,2,FALSE)</f>
        <v>6.3 Seleccionar herramientas de desarrollo</v>
      </c>
      <c r="K1091" s="119" t="s">
        <v>64</v>
      </c>
      <c r="L1091" s="172">
        <v>4.4642857142857152E-4</v>
      </c>
      <c r="M1091" s="182" t="s">
        <v>113</v>
      </c>
      <c r="N1091" s="174">
        <f>INDEX(BD_Seguimiento_OAP_2019!$AH$3:$AS$294,MATCH(Revisión_Avance_Periodo!$I1091,BD_Seguimiento_OAP_2019!$L$3:$L$294,0),MATCH(Revisión_Avance_Periodo!$M1091,BD_Seguimiento_OAP_2019!$AH$2:$AS$2,0))</f>
        <v>0</v>
      </c>
      <c r="O1091" s="174">
        <f>INDEX(BD_Seguimiento_OAP_2019!$AV$3:$BG$294,MATCH(Revisión_Avance_Periodo!$I1091,BD_Seguimiento_OAP_2019!$L$3:$L$294,0),MATCH(Revisión_Avance_Periodo!$M1091,BD_Seguimiento_OAP_2019!$AV$2:$BG$2,0))</f>
        <v>0</v>
      </c>
      <c r="P1091" s="175">
        <f t="shared" si="210"/>
        <v>0</v>
      </c>
      <c r="Q1091" s="182" t="str">
        <f>VLOOKUP(P1091,Tabla_Indicador_Gestion4[#All],3,TRUE)</f>
        <v>Por Ejecutar</v>
      </c>
      <c r="R1091" s="215">
        <f>SUBTOTAL(9,$N$1082:$N1091)</f>
        <v>0.02</v>
      </c>
      <c r="S1091" s="231">
        <f>SUBTOTAL(9,$O$1082:$O1091)</f>
        <v>0.02</v>
      </c>
      <c r="T1091" s="231">
        <f>IFERROR(+Revisión_Avance_Periodo!$S1091/Revisión_Avance_Periodo!$R1091,0)</f>
        <v>1</v>
      </c>
      <c r="U1091" s="184"/>
      <c r="V1091" s="185"/>
      <c r="W1091" s="183"/>
      <c r="X1091" s="183"/>
      <c r="Y1091" s="183"/>
      <c r="Z1091" s="186"/>
      <c r="AA1091" s="187"/>
    </row>
    <row r="1092" spans="1:27" x14ac:dyDescent="0.25">
      <c r="A1092" s="88">
        <v>91</v>
      </c>
      <c r="B1092" s="91" t="str">
        <f>CONCATENATE(Revisión_Avance_Periodo!$C1092,";",Revisión_Avance_Periodo!$E1092,";",Revisión_Avance_Periodo!$I1092)</f>
        <v>OE2;PR_06;ACT_33</v>
      </c>
      <c r="C1092" s="170" t="s">
        <v>47</v>
      </c>
      <c r="D1092" s="171" t="str">
        <f>VLOOKUP(Revisión_Avance_Periodo!$C1092,Componentes_BD!$F$1:$G$5,2,FALSE)</f>
        <v>Fortalecer las Tecnologías de la Información y las Telecomunicaciones.</v>
      </c>
      <c r="E1092" s="106" t="s">
        <v>1036</v>
      </c>
      <c r="F1092" s="89">
        <v>1</v>
      </c>
      <c r="G1092" s="89" t="str">
        <f>VLOOKUP(Revisión_Avance_Periodo!$A1092,BD_Seguimiento_OAP_2019!$A$2:$G$294,7,FALSE)</f>
        <v>PEI</v>
      </c>
      <c r="H1092" s="89" t="str">
        <f>VLOOKUP(Revisión_Avance_Periodo!$A1092,BD_Seguimiento_OAP_2019!$A$2:$J$294,10,FALSE)</f>
        <v xml:space="preserve">PEI_06 - Implementación Sistema Único de Trámites </v>
      </c>
      <c r="I1092" s="89" t="s">
        <v>1051</v>
      </c>
      <c r="J1092" s="89" t="str">
        <f>VLOOKUP(Revisión_Avance_Periodo!$I1092,BD_Seguimiento_OAP_2019!$L:$M,2,FALSE)</f>
        <v>6.3 Seleccionar herramientas de desarrollo</v>
      </c>
      <c r="K1092" s="106" t="s">
        <v>64</v>
      </c>
      <c r="L1092" s="172">
        <v>4.4642857142857152E-4</v>
      </c>
      <c r="M1092" s="173" t="s">
        <v>114</v>
      </c>
      <c r="N1092" s="174">
        <f>INDEX(BD_Seguimiento_OAP_2019!$AH$3:$AS$294,MATCH(Revisión_Avance_Periodo!$I1092,BD_Seguimiento_OAP_2019!$L$3:$L$294,0),MATCH(Revisión_Avance_Periodo!$M1092,BD_Seguimiento_OAP_2019!$AH$2:$AS$2,0))</f>
        <v>0</v>
      </c>
      <c r="O1092" s="174">
        <f>INDEX(BD_Seguimiento_OAP_2019!$AV$3:$BG$294,MATCH(Revisión_Avance_Periodo!$I1092,BD_Seguimiento_OAP_2019!$L$3:$L$294,0),MATCH(Revisión_Avance_Periodo!$M1092,BD_Seguimiento_OAP_2019!$AV$2:$BG$2,0))</f>
        <v>0</v>
      </c>
      <c r="P1092" s="175">
        <f t="shared" si="210"/>
        <v>0</v>
      </c>
      <c r="Q1092" s="173" t="str">
        <f>VLOOKUP(P1092,Tabla_Indicador_Gestion4[#All],3,TRUE)</f>
        <v>Por Ejecutar</v>
      </c>
      <c r="R1092" s="215">
        <f>SUBTOTAL(9,$N$1082:$N1092)</f>
        <v>0.02</v>
      </c>
      <c r="S1092" s="231">
        <f>SUBTOTAL(9,$O$1082:$O1092)</f>
        <v>0.02</v>
      </c>
      <c r="T1092" s="231">
        <f>IFERROR(+Revisión_Avance_Periodo!$S1092/Revisión_Avance_Periodo!$R1092,0)</f>
        <v>1</v>
      </c>
      <c r="U1092" s="184"/>
      <c r="V1092" s="185"/>
      <c r="W1092" s="183"/>
      <c r="X1092" s="183"/>
      <c r="Y1092" s="183"/>
      <c r="Z1092" s="186"/>
      <c r="AA1092" s="187"/>
    </row>
    <row r="1093" spans="1:27" ht="15.75" thickBot="1" x14ac:dyDescent="0.3">
      <c r="A1093" s="94">
        <v>91</v>
      </c>
      <c r="B1093" s="96" t="str">
        <f>CONCATENATE(Revisión_Avance_Periodo!$C1093,";",Revisión_Avance_Periodo!$E1093,";",Revisión_Avance_Periodo!$I1093)</f>
        <v>OE2;PR_06;ACT_33</v>
      </c>
      <c r="C1093" s="180" t="s">
        <v>47</v>
      </c>
      <c r="D1093" s="181" t="str">
        <f>VLOOKUP(Revisión_Avance_Periodo!$C1093,Componentes_BD!$F$1:$G$5,2,FALSE)</f>
        <v>Fortalecer las Tecnologías de la Información y las Telecomunicaciones.</v>
      </c>
      <c r="E1093" s="119" t="s">
        <v>1036</v>
      </c>
      <c r="F1093" s="95">
        <v>1</v>
      </c>
      <c r="G1093" s="95" t="str">
        <f>VLOOKUP(Revisión_Avance_Periodo!$A1093,BD_Seguimiento_OAP_2019!$A$2:$G$294,7,FALSE)</f>
        <v>PEI</v>
      </c>
      <c r="H1093" s="95" t="str">
        <f>VLOOKUP(Revisión_Avance_Periodo!$A1093,BD_Seguimiento_OAP_2019!$A$2:$J$294,10,FALSE)</f>
        <v xml:space="preserve">PEI_06 - Implementación Sistema Único de Trámites </v>
      </c>
      <c r="I1093" s="95" t="s">
        <v>1051</v>
      </c>
      <c r="J1093" s="95" t="str">
        <f>VLOOKUP(Revisión_Avance_Periodo!$I1093,BD_Seguimiento_OAP_2019!$L:$M,2,FALSE)</f>
        <v>6.3 Seleccionar herramientas de desarrollo</v>
      </c>
      <c r="K1093" s="119" t="s">
        <v>64</v>
      </c>
      <c r="L1093" s="172">
        <v>4.4642857142857152E-4</v>
      </c>
      <c r="M1093" s="182" t="s">
        <v>115</v>
      </c>
      <c r="N1093" s="174">
        <f>INDEX(BD_Seguimiento_OAP_2019!$AH$3:$AS$294,MATCH(Revisión_Avance_Periodo!$I1093,BD_Seguimiento_OAP_2019!$L$3:$L$294,0),MATCH(Revisión_Avance_Periodo!$M1093,BD_Seguimiento_OAP_2019!$AH$2:$AS$2,0))</f>
        <v>0</v>
      </c>
      <c r="O1093" s="174">
        <f>INDEX(BD_Seguimiento_OAP_2019!$AV$3:$BG$294,MATCH(Revisión_Avance_Periodo!$I1093,BD_Seguimiento_OAP_2019!$L$3:$L$294,0),MATCH(Revisión_Avance_Periodo!$M1093,BD_Seguimiento_OAP_2019!$AV$2:$BG$2,0))</f>
        <v>0</v>
      </c>
      <c r="P1093" s="175">
        <f t="shared" si="210"/>
        <v>0</v>
      </c>
      <c r="Q1093" s="182" t="str">
        <f>VLOOKUP(P1093,Tabla_Indicador_Gestion4[#All],3,TRUE)</f>
        <v>Por Ejecutar</v>
      </c>
      <c r="R1093" s="215">
        <f>SUBTOTAL(9,$N$1082:$N1093)</f>
        <v>0.02</v>
      </c>
      <c r="S1093" s="231">
        <f>SUBTOTAL(9,$O$1082:$O1093)</f>
        <v>0.02</v>
      </c>
      <c r="T1093" s="231">
        <f>IFERROR(+Revisión_Avance_Periodo!$S1093/Revisión_Avance_Periodo!$R1093,0)</f>
        <v>1</v>
      </c>
      <c r="U1093" s="184"/>
      <c r="V1093" s="185"/>
      <c r="W1093" s="183"/>
      <c r="X1093" s="183"/>
      <c r="Y1093" s="183"/>
      <c r="Z1093" s="186"/>
      <c r="AA1093" s="187"/>
    </row>
    <row r="1094" spans="1:27" x14ac:dyDescent="0.25">
      <c r="A1094" s="88">
        <v>92</v>
      </c>
      <c r="B1094" s="91" t="str">
        <f>CONCATENATE(Revisión_Avance_Periodo!$C1094,";",Revisión_Avance_Periodo!$E1094,";",Revisión_Avance_Periodo!$I1094)</f>
        <v>OE2;PR_06;ACT_34</v>
      </c>
      <c r="C1094" s="170" t="s">
        <v>47</v>
      </c>
      <c r="D1094" s="171" t="str">
        <f>VLOOKUP(Revisión_Avance_Periodo!$C1094,Componentes_BD!$F$1:$G$5,2,FALSE)</f>
        <v>Fortalecer las Tecnologías de la Información y las Telecomunicaciones.</v>
      </c>
      <c r="E1094" s="106" t="s">
        <v>1036</v>
      </c>
      <c r="F1094" s="89">
        <v>1</v>
      </c>
      <c r="G1094" s="89" t="str">
        <f>VLOOKUP(Revisión_Avance_Periodo!$A1094,BD_Seguimiento_OAP_2019!$A$2:$G$294,7,FALSE)</f>
        <v>PEI</v>
      </c>
      <c r="H1094" s="89" t="str">
        <f>VLOOKUP(Revisión_Avance_Periodo!$A1094,BD_Seguimiento_OAP_2019!$A$2:$J$294,10,FALSE)</f>
        <v xml:space="preserve">PEI_06 - Implementación Sistema Único de Trámites </v>
      </c>
      <c r="I1094" s="89" t="s">
        <v>1394</v>
      </c>
      <c r="J1094" s="89" t="str">
        <f>VLOOKUP(Revisión_Avance_Periodo!$I1094,BD_Seguimiento_OAP_2019!$L:$M,2,FALSE)</f>
        <v>6.4 Desarrollar e implementar la solución</v>
      </c>
      <c r="K1094" s="106" t="s">
        <v>64</v>
      </c>
      <c r="L1094" s="172">
        <v>4.4642857142857152E-4</v>
      </c>
      <c r="M1094" s="173" t="s">
        <v>104</v>
      </c>
      <c r="N1094" s="174">
        <f>INDEX(BD_Seguimiento_OAP_2019!$AH$3:$AS$294,MATCH(Revisión_Avance_Periodo!$I1094,BD_Seguimiento_OAP_2019!$L$3:$L$294,0),MATCH(Revisión_Avance_Periodo!$M1094,BD_Seguimiento_OAP_2019!$AH$2:$AS$2,0))</f>
        <v>0</v>
      </c>
      <c r="O1094" s="174">
        <f>INDEX(BD_Seguimiento_OAP_2019!$AV$3:$BG$294,MATCH(Revisión_Avance_Periodo!$I1094,BD_Seguimiento_OAP_2019!$L$3:$L$294,0),MATCH(Revisión_Avance_Periodo!$M1094,BD_Seguimiento_OAP_2019!$AV$2:$BG$2,0))</f>
        <v>0</v>
      </c>
      <c r="P1094" s="175">
        <f t="shared" si="210"/>
        <v>0</v>
      </c>
      <c r="Q1094" s="173" t="str">
        <f>VLOOKUP(P1094,Tabla_Indicador_Gestion4[#All],3,TRUE)</f>
        <v>Por Ejecutar</v>
      </c>
      <c r="R1094" s="213">
        <f>SUBTOTAL(9,$N$1094:$N1094)</f>
        <v>0</v>
      </c>
      <c r="S1094" s="234">
        <f>SUBTOTAL(9,$O$1094:$O1094)</f>
        <v>0</v>
      </c>
      <c r="T1094" s="234">
        <f>IFERROR(+Revisión_Avance_Periodo!$S1094/Revisión_Avance_Periodo!$R1094,0)</f>
        <v>0</v>
      </c>
      <c r="U1094" s="177">
        <f>SUBTOTAL(9,N1094:N1105)</f>
        <v>0.1</v>
      </c>
      <c r="V1094" s="176">
        <f>SUBTOTAL(9,O1094:O1105)</f>
        <v>0.02</v>
      </c>
      <c r="W1094" s="176">
        <f t="shared" ref="W1094" si="211">+V1094/U1094</f>
        <v>0.19999999999999998</v>
      </c>
      <c r="X1094" s="176"/>
      <c r="Y1094" s="176">
        <f>100%-Revisión_Avance_Periodo!$W1094</f>
        <v>0.8</v>
      </c>
      <c r="Z1094" s="178" t="str">
        <f>VLOOKUP(W1094,Tabla_Indicador_Gestion4[],3,TRUE)</f>
        <v>En Tramite</v>
      </c>
      <c r="AA1094" s="179">
        <f>Revisión_Avance_Periodo!$W1094*Revisión_Avance_Periodo!$L1094</f>
        <v>8.9285714285714299E-5</v>
      </c>
    </row>
    <row r="1095" spans="1:27" x14ac:dyDescent="0.25">
      <c r="A1095" s="94">
        <v>92</v>
      </c>
      <c r="B1095" s="96" t="str">
        <f>CONCATENATE(Revisión_Avance_Periodo!$C1095,";",Revisión_Avance_Periodo!$E1095,";",Revisión_Avance_Periodo!$I1095)</f>
        <v>OE2;PR_06;ACT_34</v>
      </c>
      <c r="C1095" s="180" t="s">
        <v>47</v>
      </c>
      <c r="D1095" s="181" t="str">
        <f>VLOOKUP(Revisión_Avance_Periodo!$C1095,Componentes_BD!$F$1:$G$5,2,FALSE)</f>
        <v>Fortalecer las Tecnologías de la Información y las Telecomunicaciones.</v>
      </c>
      <c r="E1095" s="119" t="s">
        <v>1036</v>
      </c>
      <c r="F1095" s="95">
        <v>1</v>
      </c>
      <c r="G1095" s="95" t="str">
        <f>VLOOKUP(Revisión_Avance_Periodo!$A1095,BD_Seguimiento_OAP_2019!$A$2:$G$294,7,FALSE)</f>
        <v>PEI</v>
      </c>
      <c r="H1095" s="95" t="str">
        <f>VLOOKUP(Revisión_Avance_Periodo!$A1095,BD_Seguimiento_OAP_2019!$A$2:$J$294,10,FALSE)</f>
        <v xml:space="preserve">PEI_06 - Implementación Sistema Único de Trámites </v>
      </c>
      <c r="I1095" s="95" t="s">
        <v>1394</v>
      </c>
      <c r="J1095" s="95" t="str">
        <f>VLOOKUP(Revisión_Avance_Periodo!$I1095,BD_Seguimiento_OAP_2019!$L:$M,2,FALSE)</f>
        <v>6.4 Desarrollar e implementar la solución</v>
      </c>
      <c r="K1095" s="119" t="s">
        <v>64</v>
      </c>
      <c r="L1095" s="172">
        <v>4.4642857142857152E-4</v>
      </c>
      <c r="M1095" s="182" t="s">
        <v>105</v>
      </c>
      <c r="N1095" s="174">
        <f>INDEX(BD_Seguimiento_OAP_2019!$AH$3:$AS$294,MATCH(Revisión_Avance_Periodo!$I1095,BD_Seguimiento_OAP_2019!$L$3:$L$294,0),MATCH(Revisión_Avance_Periodo!$M1095,BD_Seguimiento_OAP_2019!$AH$2:$AS$2,0))</f>
        <v>0</v>
      </c>
      <c r="O1095" s="174">
        <f>INDEX(BD_Seguimiento_OAP_2019!$AV$3:$BG$294,MATCH(Revisión_Avance_Periodo!$I1095,BD_Seguimiento_OAP_2019!$L$3:$L$294,0),MATCH(Revisión_Avance_Periodo!$M1095,BD_Seguimiento_OAP_2019!$AV$2:$BG$2,0))</f>
        <v>0</v>
      </c>
      <c r="P1095" s="175">
        <f t="shared" si="210"/>
        <v>0</v>
      </c>
      <c r="Q1095" s="182" t="str">
        <f>VLOOKUP(P1095,Tabla_Indicador_Gestion4[#All],3,TRUE)</f>
        <v>Por Ejecutar</v>
      </c>
      <c r="R1095" s="215">
        <f>SUBTOTAL(9,$N$1094:$N1095)</f>
        <v>0</v>
      </c>
      <c r="S1095" s="231">
        <f>SUBTOTAL(9,$O$1094:$O1095)</f>
        <v>0</v>
      </c>
      <c r="T1095" s="231">
        <f>IFERROR(+Revisión_Avance_Periodo!$S1095/Revisión_Avance_Periodo!$R1095,0)</f>
        <v>0</v>
      </c>
      <c r="U1095" s="184"/>
      <c r="V1095" s="185"/>
      <c r="W1095" s="183"/>
      <c r="X1095" s="183"/>
      <c r="Y1095" s="183"/>
      <c r="Z1095" s="186"/>
      <c r="AA1095" s="187"/>
    </row>
    <row r="1096" spans="1:27" x14ac:dyDescent="0.25">
      <c r="A1096" s="88">
        <v>92</v>
      </c>
      <c r="B1096" s="91" t="str">
        <f>CONCATENATE(Revisión_Avance_Periodo!$C1096,";",Revisión_Avance_Periodo!$E1096,";",Revisión_Avance_Periodo!$I1096)</f>
        <v>OE2;PR_06;ACT_34</v>
      </c>
      <c r="C1096" s="170" t="s">
        <v>47</v>
      </c>
      <c r="D1096" s="171" t="str">
        <f>VLOOKUP(Revisión_Avance_Periodo!$C1096,Componentes_BD!$F$1:$G$5,2,FALSE)</f>
        <v>Fortalecer las Tecnologías de la Información y las Telecomunicaciones.</v>
      </c>
      <c r="E1096" s="106" t="s">
        <v>1036</v>
      </c>
      <c r="F1096" s="89">
        <v>1</v>
      </c>
      <c r="G1096" s="89" t="str">
        <f>VLOOKUP(Revisión_Avance_Periodo!$A1096,BD_Seguimiento_OAP_2019!$A$2:$G$294,7,FALSE)</f>
        <v>PEI</v>
      </c>
      <c r="H1096" s="89" t="str">
        <f>VLOOKUP(Revisión_Avance_Periodo!$A1096,BD_Seguimiento_OAP_2019!$A$2:$J$294,10,FALSE)</f>
        <v xml:space="preserve">PEI_06 - Implementación Sistema Único de Trámites </v>
      </c>
      <c r="I1096" s="89" t="s">
        <v>1394</v>
      </c>
      <c r="J1096" s="89" t="str">
        <f>VLOOKUP(Revisión_Avance_Periodo!$I1096,BD_Seguimiento_OAP_2019!$L:$M,2,FALSE)</f>
        <v>6.4 Desarrollar e implementar la solución</v>
      </c>
      <c r="K1096" s="106" t="s">
        <v>64</v>
      </c>
      <c r="L1096" s="172">
        <v>4.4642857142857152E-4</v>
      </c>
      <c r="M1096" s="173" t="s">
        <v>106</v>
      </c>
      <c r="N1096" s="174">
        <f>INDEX(BD_Seguimiento_OAP_2019!$AH$3:$AS$294,MATCH(Revisión_Avance_Periodo!$I1096,BD_Seguimiento_OAP_2019!$L$3:$L$294,0),MATCH(Revisión_Avance_Periodo!$M1096,BD_Seguimiento_OAP_2019!$AH$2:$AS$2,0))</f>
        <v>0</v>
      </c>
      <c r="O1096" s="174">
        <f>INDEX(BD_Seguimiento_OAP_2019!$AV$3:$BG$294,MATCH(Revisión_Avance_Periodo!$I1096,BD_Seguimiento_OAP_2019!$L$3:$L$294,0),MATCH(Revisión_Avance_Periodo!$M1096,BD_Seguimiento_OAP_2019!$AV$2:$BG$2,0))</f>
        <v>0</v>
      </c>
      <c r="P1096" s="175">
        <f t="shared" si="210"/>
        <v>0</v>
      </c>
      <c r="Q1096" s="173" t="str">
        <f>VLOOKUP(P1096,Tabla_Indicador_Gestion4[#All],3,TRUE)</f>
        <v>Por Ejecutar</v>
      </c>
      <c r="R1096" s="215">
        <f>SUBTOTAL(9,$N$1094:$N1096)</f>
        <v>0</v>
      </c>
      <c r="S1096" s="231">
        <f>SUBTOTAL(9,$O$1094:$O1096)</f>
        <v>0</v>
      </c>
      <c r="T1096" s="231">
        <f>IFERROR(+Revisión_Avance_Periodo!$S1096/Revisión_Avance_Periodo!$R1096,0)</f>
        <v>0</v>
      </c>
      <c r="U1096" s="184"/>
      <c r="V1096" s="185"/>
      <c r="W1096" s="183"/>
      <c r="X1096" s="183"/>
      <c r="Y1096" s="183"/>
      <c r="Z1096" s="186"/>
      <c r="AA1096" s="187"/>
    </row>
    <row r="1097" spans="1:27" x14ac:dyDescent="0.25">
      <c r="A1097" s="94">
        <v>92</v>
      </c>
      <c r="B1097" s="96" t="str">
        <f>CONCATENATE(Revisión_Avance_Periodo!$C1097,";",Revisión_Avance_Periodo!$E1097,";",Revisión_Avance_Periodo!$I1097)</f>
        <v>OE2;PR_06;ACT_34</v>
      </c>
      <c r="C1097" s="180" t="s">
        <v>47</v>
      </c>
      <c r="D1097" s="181" t="str">
        <f>VLOOKUP(Revisión_Avance_Periodo!$C1097,Componentes_BD!$F$1:$G$5,2,FALSE)</f>
        <v>Fortalecer las Tecnologías de la Información y las Telecomunicaciones.</v>
      </c>
      <c r="E1097" s="119" t="s">
        <v>1036</v>
      </c>
      <c r="F1097" s="95">
        <v>1</v>
      </c>
      <c r="G1097" s="95" t="str">
        <f>VLOOKUP(Revisión_Avance_Periodo!$A1097,BD_Seguimiento_OAP_2019!$A$2:$G$294,7,FALSE)</f>
        <v>PEI</v>
      </c>
      <c r="H1097" s="95" t="str">
        <f>VLOOKUP(Revisión_Avance_Periodo!$A1097,BD_Seguimiento_OAP_2019!$A$2:$J$294,10,FALSE)</f>
        <v xml:space="preserve">PEI_06 - Implementación Sistema Único de Trámites </v>
      </c>
      <c r="I1097" s="95" t="s">
        <v>1394</v>
      </c>
      <c r="J1097" s="95" t="str">
        <f>VLOOKUP(Revisión_Avance_Periodo!$I1097,BD_Seguimiento_OAP_2019!$L:$M,2,FALSE)</f>
        <v>6.4 Desarrollar e implementar la solución</v>
      </c>
      <c r="K1097" s="119" t="s">
        <v>64</v>
      </c>
      <c r="L1097" s="172">
        <v>4.4642857142857152E-4</v>
      </c>
      <c r="M1097" s="182" t="s">
        <v>107</v>
      </c>
      <c r="N1097" s="174">
        <f>INDEX(BD_Seguimiento_OAP_2019!$AH$3:$AS$294,MATCH(Revisión_Avance_Periodo!$I1097,BD_Seguimiento_OAP_2019!$L$3:$L$294,0),MATCH(Revisión_Avance_Periodo!$M1097,BD_Seguimiento_OAP_2019!$AH$2:$AS$2,0))</f>
        <v>0</v>
      </c>
      <c r="O1097" s="174">
        <f>INDEX(BD_Seguimiento_OAP_2019!$AV$3:$BG$294,MATCH(Revisión_Avance_Periodo!$I1097,BD_Seguimiento_OAP_2019!$L$3:$L$294,0),MATCH(Revisión_Avance_Periodo!$M1097,BD_Seguimiento_OAP_2019!$AV$2:$BG$2,0))</f>
        <v>0</v>
      </c>
      <c r="P1097" s="175">
        <f t="shared" si="210"/>
        <v>0</v>
      </c>
      <c r="Q1097" s="182" t="str">
        <f>VLOOKUP(P1097,Tabla_Indicador_Gestion4[#All],3,TRUE)</f>
        <v>Por Ejecutar</v>
      </c>
      <c r="R1097" s="215">
        <f>SUBTOTAL(9,$N$1094:$N1097)</f>
        <v>0</v>
      </c>
      <c r="S1097" s="231">
        <f>SUBTOTAL(9,$O$1094:$O1097)</f>
        <v>0</v>
      </c>
      <c r="T1097" s="231">
        <f>IFERROR(+Revisión_Avance_Periodo!$S1097/Revisión_Avance_Periodo!$R1097,0)</f>
        <v>0</v>
      </c>
      <c r="U1097" s="184"/>
      <c r="V1097" s="185"/>
      <c r="W1097" s="183"/>
      <c r="X1097" s="183"/>
      <c r="Y1097" s="183"/>
      <c r="Z1097" s="186"/>
      <c r="AA1097" s="187"/>
    </row>
    <row r="1098" spans="1:27" x14ac:dyDescent="0.25">
      <c r="A1098" s="88">
        <v>92</v>
      </c>
      <c r="B1098" s="91" t="str">
        <f>CONCATENATE(Revisión_Avance_Periodo!$C1098,";",Revisión_Avance_Periodo!$E1098,";",Revisión_Avance_Periodo!$I1098)</f>
        <v>OE2;PR_06;ACT_34</v>
      </c>
      <c r="C1098" s="170" t="s">
        <v>47</v>
      </c>
      <c r="D1098" s="171" t="str">
        <f>VLOOKUP(Revisión_Avance_Periodo!$C1098,Componentes_BD!$F$1:$G$5,2,FALSE)</f>
        <v>Fortalecer las Tecnologías de la Información y las Telecomunicaciones.</v>
      </c>
      <c r="E1098" s="106" t="s">
        <v>1036</v>
      </c>
      <c r="F1098" s="89">
        <v>1</v>
      </c>
      <c r="G1098" s="89" t="str">
        <f>VLOOKUP(Revisión_Avance_Periodo!$A1098,BD_Seguimiento_OAP_2019!$A$2:$G$294,7,FALSE)</f>
        <v>PEI</v>
      </c>
      <c r="H1098" s="89" t="str">
        <f>VLOOKUP(Revisión_Avance_Periodo!$A1098,BD_Seguimiento_OAP_2019!$A$2:$J$294,10,FALSE)</f>
        <v xml:space="preserve">PEI_06 - Implementación Sistema Único de Trámites </v>
      </c>
      <c r="I1098" s="89" t="s">
        <v>1394</v>
      </c>
      <c r="J1098" s="89" t="str">
        <f>VLOOKUP(Revisión_Avance_Periodo!$I1098,BD_Seguimiento_OAP_2019!$L:$M,2,FALSE)</f>
        <v>6.4 Desarrollar e implementar la solución</v>
      </c>
      <c r="K1098" s="106" t="s">
        <v>64</v>
      </c>
      <c r="L1098" s="172">
        <v>4.4642857142857152E-4</v>
      </c>
      <c r="M1098" s="173" t="s">
        <v>108</v>
      </c>
      <c r="N1098" s="174">
        <f>INDEX(BD_Seguimiento_OAP_2019!$AH$3:$AS$294,MATCH(Revisión_Avance_Periodo!$I1098,BD_Seguimiento_OAP_2019!$L$3:$L$294,0),MATCH(Revisión_Avance_Periodo!$M1098,BD_Seguimiento_OAP_2019!$AH$2:$AS$2,0))</f>
        <v>0</v>
      </c>
      <c r="O1098" s="174">
        <f>INDEX(BD_Seguimiento_OAP_2019!$AV$3:$BG$294,MATCH(Revisión_Avance_Periodo!$I1098,BD_Seguimiento_OAP_2019!$L$3:$L$294,0),MATCH(Revisión_Avance_Periodo!$M1098,BD_Seguimiento_OAP_2019!$AV$2:$BG$2,0))</f>
        <v>0</v>
      </c>
      <c r="P1098" s="175">
        <f t="shared" si="210"/>
        <v>0</v>
      </c>
      <c r="Q1098" s="173" t="str">
        <f>VLOOKUP(P1098,Tabla_Indicador_Gestion4[#All],3,TRUE)</f>
        <v>Por Ejecutar</v>
      </c>
      <c r="R1098" s="215">
        <f>SUBTOTAL(9,$N$1094:$N1098)</f>
        <v>0</v>
      </c>
      <c r="S1098" s="231">
        <f>SUBTOTAL(9,$O$1094:$O1098)</f>
        <v>0</v>
      </c>
      <c r="T1098" s="231">
        <f>IFERROR(+Revisión_Avance_Periodo!$S1098/Revisión_Avance_Periodo!$R1098,0)</f>
        <v>0</v>
      </c>
      <c r="U1098" s="184"/>
      <c r="V1098" s="185"/>
      <c r="W1098" s="183"/>
      <c r="X1098" s="183"/>
      <c r="Y1098" s="183"/>
      <c r="Z1098" s="186"/>
      <c r="AA1098" s="187"/>
    </row>
    <row r="1099" spans="1:27" x14ac:dyDescent="0.25">
      <c r="A1099" s="94">
        <v>92</v>
      </c>
      <c r="B1099" s="96" t="str">
        <f>CONCATENATE(Revisión_Avance_Periodo!$C1099,";",Revisión_Avance_Periodo!$E1099,";",Revisión_Avance_Periodo!$I1099)</f>
        <v>OE2;PR_06;ACT_34</v>
      </c>
      <c r="C1099" s="180" t="s">
        <v>47</v>
      </c>
      <c r="D1099" s="181" t="str">
        <f>VLOOKUP(Revisión_Avance_Periodo!$C1099,Componentes_BD!$F$1:$G$5,2,FALSE)</f>
        <v>Fortalecer las Tecnologías de la Información y las Telecomunicaciones.</v>
      </c>
      <c r="E1099" s="119" t="s">
        <v>1036</v>
      </c>
      <c r="F1099" s="95">
        <v>1</v>
      </c>
      <c r="G1099" s="95" t="str">
        <f>VLOOKUP(Revisión_Avance_Periodo!$A1099,BD_Seguimiento_OAP_2019!$A$2:$G$294,7,FALSE)</f>
        <v>PEI</v>
      </c>
      <c r="H1099" s="95" t="str">
        <f>VLOOKUP(Revisión_Avance_Periodo!$A1099,BD_Seguimiento_OAP_2019!$A$2:$J$294,10,FALSE)</f>
        <v xml:space="preserve">PEI_06 - Implementación Sistema Único de Trámites </v>
      </c>
      <c r="I1099" s="95" t="s">
        <v>1394</v>
      </c>
      <c r="J1099" s="95" t="str">
        <f>VLOOKUP(Revisión_Avance_Periodo!$I1099,BD_Seguimiento_OAP_2019!$L:$M,2,FALSE)</f>
        <v>6.4 Desarrollar e implementar la solución</v>
      </c>
      <c r="K1099" s="119" t="s">
        <v>64</v>
      </c>
      <c r="L1099" s="172">
        <v>4.4642857142857152E-4</v>
      </c>
      <c r="M1099" s="182" t="s">
        <v>109</v>
      </c>
      <c r="N1099" s="174">
        <f>INDEX(BD_Seguimiento_OAP_2019!$AH$3:$AS$294,MATCH(Revisión_Avance_Periodo!$I1099,BD_Seguimiento_OAP_2019!$L$3:$L$294,0),MATCH(Revisión_Avance_Periodo!$M1099,BD_Seguimiento_OAP_2019!$AH$2:$AS$2,0))</f>
        <v>0.02</v>
      </c>
      <c r="O1099" s="174">
        <f>INDEX(BD_Seguimiento_OAP_2019!$AV$3:$BG$294,MATCH(Revisión_Avance_Periodo!$I1099,BD_Seguimiento_OAP_2019!$L$3:$L$294,0),MATCH(Revisión_Avance_Periodo!$M1099,BD_Seguimiento_OAP_2019!$AV$2:$BG$2,0))</f>
        <v>0.02</v>
      </c>
      <c r="P1099" s="188">
        <f t="shared" ref="P1099:P1145" si="212">O1099/N1099</f>
        <v>1</v>
      </c>
      <c r="Q1099" s="182" t="str">
        <f>VLOOKUP(P1099,Tabla_Indicador_Gestion4[#All],3,TRUE)</f>
        <v>Culminada</v>
      </c>
      <c r="R1099" s="215">
        <f>SUBTOTAL(9,$N$1094:$N1099)</f>
        <v>0.02</v>
      </c>
      <c r="S1099" s="231">
        <f>SUBTOTAL(9,$O$1094:$O1099)</f>
        <v>0.02</v>
      </c>
      <c r="T1099" s="231">
        <f>IFERROR(+Revisión_Avance_Periodo!$S1099/Revisión_Avance_Periodo!$R1099,0)</f>
        <v>1</v>
      </c>
      <c r="U1099" s="184"/>
      <c r="V1099" s="185"/>
      <c r="W1099" s="183"/>
      <c r="X1099" s="183"/>
      <c r="Y1099" s="183"/>
      <c r="Z1099" s="186"/>
      <c r="AA1099" s="187"/>
    </row>
    <row r="1100" spans="1:27" x14ac:dyDescent="0.25">
      <c r="A1100" s="88">
        <v>92</v>
      </c>
      <c r="B1100" s="91" t="str">
        <f>CONCATENATE(Revisión_Avance_Periodo!$C1100,";",Revisión_Avance_Periodo!$E1100,";",Revisión_Avance_Periodo!$I1100)</f>
        <v>OE2;PR_06;ACT_34</v>
      </c>
      <c r="C1100" s="170" t="s">
        <v>47</v>
      </c>
      <c r="D1100" s="171" t="str">
        <f>VLOOKUP(Revisión_Avance_Periodo!$C1100,Componentes_BD!$F$1:$G$5,2,FALSE)</f>
        <v>Fortalecer las Tecnologías de la Información y las Telecomunicaciones.</v>
      </c>
      <c r="E1100" s="106" t="s">
        <v>1036</v>
      </c>
      <c r="F1100" s="89">
        <v>1</v>
      </c>
      <c r="G1100" s="89" t="str">
        <f>VLOOKUP(Revisión_Avance_Periodo!$A1100,BD_Seguimiento_OAP_2019!$A$2:$G$294,7,FALSE)</f>
        <v>PEI</v>
      </c>
      <c r="H1100" s="89" t="str">
        <f>VLOOKUP(Revisión_Avance_Periodo!$A1100,BD_Seguimiento_OAP_2019!$A$2:$J$294,10,FALSE)</f>
        <v xml:space="preserve">PEI_06 - Implementación Sistema Único de Trámites </v>
      </c>
      <c r="I1100" s="89" t="s">
        <v>1394</v>
      </c>
      <c r="J1100" s="89" t="str">
        <f>VLOOKUP(Revisión_Avance_Periodo!$I1100,BD_Seguimiento_OAP_2019!$L:$M,2,FALSE)</f>
        <v>6.4 Desarrollar e implementar la solución</v>
      </c>
      <c r="K1100" s="106" t="s">
        <v>64</v>
      </c>
      <c r="L1100" s="172">
        <v>4.4642857142857152E-4</v>
      </c>
      <c r="M1100" s="173" t="s">
        <v>110</v>
      </c>
      <c r="N1100" s="174">
        <f>INDEX(BD_Seguimiento_OAP_2019!$AH$3:$AS$294,MATCH(Revisión_Avance_Periodo!$I1100,BD_Seguimiento_OAP_2019!$L$3:$L$294,0),MATCH(Revisión_Avance_Periodo!$M1100,BD_Seguimiento_OAP_2019!$AH$2:$AS$2,0))</f>
        <v>0.02</v>
      </c>
      <c r="O1100" s="174">
        <f>INDEX(BD_Seguimiento_OAP_2019!$AV$3:$BG$294,MATCH(Revisión_Avance_Periodo!$I1100,BD_Seguimiento_OAP_2019!$L$3:$L$294,0),MATCH(Revisión_Avance_Periodo!$M1100,BD_Seguimiento_OAP_2019!$AV$2:$BG$2,0))</f>
        <v>0</v>
      </c>
      <c r="P1100" s="189">
        <f t="shared" si="212"/>
        <v>0</v>
      </c>
      <c r="Q1100" s="173" t="str">
        <f>VLOOKUP(P1100,Tabla_Indicador_Gestion4[#All],3,TRUE)</f>
        <v>Por Ejecutar</v>
      </c>
      <c r="R1100" s="215">
        <f>SUBTOTAL(9,$N$1094:$N1100)</f>
        <v>0.04</v>
      </c>
      <c r="S1100" s="231">
        <f>SUBTOTAL(9,$O$1094:$O1100)</f>
        <v>0.02</v>
      </c>
      <c r="T1100" s="231">
        <f>IFERROR(+Revisión_Avance_Periodo!$S1100/Revisión_Avance_Periodo!$R1100,0)</f>
        <v>0.5</v>
      </c>
      <c r="U1100" s="184"/>
      <c r="V1100" s="185"/>
      <c r="W1100" s="183"/>
      <c r="X1100" s="183"/>
      <c r="Y1100" s="183"/>
      <c r="Z1100" s="186"/>
      <c r="AA1100" s="187"/>
    </row>
    <row r="1101" spans="1:27" x14ac:dyDescent="0.25">
      <c r="A1101" s="94">
        <v>92</v>
      </c>
      <c r="B1101" s="96" t="str">
        <f>CONCATENATE(Revisión_Avance_Periodo!$C1101,";",Revisión_Avance_Periodo!$E1101,";",Revisión_Avance_Periodo!$I1101)</f>
        <v>OE2;PR_06;ACT_34</v>
      </c>
      <c r="C1101" s="180" t="s">
        <v>47</v>
      </c>
      <c r="D1101" s="181" t="str">
        <f>VLOOKUP(Revisión_Avance_Periodo!$C1101,Componentes_BD!$F$1:$G$5,2,FALSE)</f>
        <v>Fortalecer las Tecnologías de la Información y las Telecomunicaciones.</v>
      </c>
      <c r="E1101" s="119" t="s">
        <v>1036</v>
      </c>
      <c r="F1101" s="95">
        <v>1</v>
      </c>
      <c r="G1101" s="95" t="str">
        <f>VLOOKUP(Revisión_Avance_Periodo!$A1101,BD_Seguimiento_OAP_2019!$A$2:$G$294,7,FALSE)</f>
        <v>PEI</v>
      </c>
      <c r="H1101" s="95" t="str">
        <f>VLOOKUP(Revisión_Avance_Periodo!$A1101,BD_Seguimiento_OAP_2019!$A$2:$J$294,10,FALSE)</f>
        <v xml:space="preserve">PEI_06 - Implementación Sistema Único de Trámites </v>
      </c>
      <c r="I1101" s="95" t="s">
        <v>1394</v>
      </c>
      <c r="J1101" s="95" t="str">
        <f>VLOOKUP(Revisión_Avance_Periodo!$I1101,BD_Seguimiento_OAP_2019!$L:$M,2,FALSE)</f>
        <v>6.4 Desarrollar e implementar la solución</v>
      </c>
      <c r="K1101" s="119" t="s">
        <v>64</v>
      </c>
      <c r="L1101" s="172">
        <v>4.4642857142857152E-4</v>
      </c>
      <c r="M1101" s="182" t="s">
        <v>111</v>
      </c>
      <c r="N1101" s="174">
        <f>INDEX(BD_Seguimiento_OAP_2019!$AH$3:$AS$294,MATCH(Revisión_Avance_Periodo!$I1101,BD_Seguimiento_OAP_2019!$L$3:$L$294,0),MATCH(Revisión_Avance_Periodo!$M1101,BD_Seguimiento_OAP_2019!$AH$2:$AS$2,0))</f>
        <v>0.02</v>
      </c>
      <c r="O1101" s="174">
        <f>INDEX(BD_Seguimiento_OAP_2019!$AV$3:$BG$294,MATCH(Revisión_Avance_Periodo!$I1101,BD_Seguimiento_OAP_2019!$L$3:$L$294,0),MATCH(Revisión_Avance_Periodo!$M1101,BD_Seguimiento_OAP_2019!$AV$2:$BG$2,0))</f>
        <v>0</v>
      </c>
      <c r="P1101" s="188">
        <f t="shared" si="212"/>
        <v>0</v>
      </c>
      <c r="Q1101" s="182" t="str">
        <f>VLOOKUP(P1101,Tabla_Indicador_Gestion4[#All],3,TRUE)</f>
        <v>Por Ejecutar</v>
      </c>
      <c r="R1101" s="215">
        <f>SUBTOTAL(9,$N$1094:$N1101)</f>
        <v>0.06</v>
      </c>
      <c r="S1101" s="231">
        <f>SUBTOTAL(9,$O$1094:$O1101)</f>
        <v>0.02</v>
      </c>
      <c r="T1101" s="231">
        <f>IFERROR(+Revisión_Avance_Periodo!$S1101/Revisión_Avance_Periodo!$R1101,0)</f>
        <v>0.33333333333333337</v>
      </c>
      <c r="U1101" s="184"/>
      <c r="V1101" s="185"/>
      <c r="W1101" s="183"/>
      <c r="X1101" s="183"/>
      <c r="Y1101" s="183"/>
      <c r="Z1101" s="186"/>
      <c r="AA1101" s="187"/>
    </row>
    <row r="1102" spans="1:27" x14ac:dyDescent="0.25">
      <c r="A1102" s="88">
        <v>92</v>
      </c>
      <c r="B1102" s="91" t="str">
        <f>CONCATENATE(Revisión_Avance_Periodo!$C1102,";",Revisión_Avance_Periodo!$E1102,";",Revisión_Avance_Periodo!$I1102)</f>
        <v>OE2;PR_06;ACT_34</v>
      </c>
      <c r="C1102" s="170" t="s">
        <v>47</v>
      </c>
      <c r="D1102" s="171" t="str">
        <f>VLOOKUP(Revisión_Avance_Periodo!$C1102,Componentes_BD!$F$1:$G$5,2,FALSE)</f>
        <v>Fortalecer las Tecnologías de la Información y las Telecomunicaciones.</v>
      </c>
      <c r="E1102" s="106" t="s">
        <v>1036</v>
      </c>
      <c r="F1102" s="89">
        <v>1</v>
      </c>
      <c r="G1102" s="89" t="str">
        <f>VLOOKUP(Revisión_Avance_Periodo!$A1102,BD_Seguimiento_OAP_2019!$A$2:$G$294,7,FALSE)</f>
        <v>PEI</v>
      </c>
      <c r="H1102" s="89" t="str">
        <f>VLOOKUP(Revisión_Avance_Periodo!$A1102,BD_Seguimiento_OAP_2019!$A$2:$J$294,10,FALSE)</f>
        <v xml:space="preserve">PEI_06 - Implementación Sistema Único de Trámites </v>
      </c>
      <c r="I1102" s="89" t="s">
        <v>1394</v>
      </c>
      <c r="J1102" s="89" t="str">
        <f>VLOOKUP(Revisión_Avance_Periodo!$I1102,BD_Seguimiento_OAP_2019!$L:$M,2,FALSE)</f>
        <v>6.4 Desarrollar e implementar la solución</v>
      </c>
      <c r="K1102" s="106" t="s">
        <v>64</v>
      </c>
      <c r="L1102" s="172">
        <v>4.4642857142857152E-4</v>
      </c>
      <c r="M1102" s="173" t="s">
        <v>112</v>
      </c>
      <c r="N1102" s="174">
        <f>INDEX(BD_Seguimiento_OAP_2019!$AH$3:$AS$294,MATCH(Revisión_Avance_Periodo!$I1102,BD_Seguimiento_OAP_2019!$L$3:$L$294,0),MATCH(Revisión_Avance_Periodo!$M1102,BD_Seguimiento_OAP_2019!$AH$2:$AS$2,0))</f>
        <v>0.02</v>
      </c>
      <c r="O1102" s="174">
        <f>INDEX(BD_Seguimiento_OAP_2019!$AV$3:$BG$294,MATCH(Revisión_Avance_Periodo!$I1102,BD_Seguimiento_OAP_2019!$L$3:$L$294,0),MATCH(Revisión_Avance_Periodo!$M1102,BD_Seguimiento_OAP_2019!$AV$2:$BG$2,0))</f>
        <v>0</v>
      </c>
      <c r="P1102" s="189">
        <f t="shared" si="212"/>
        <v>0</v>
      </c>
      <c r="Q1102" s="173" t="str">
        <f>VLOOKUP(P1102,Tabla_Indicador_Gestion4[#All],3,TRUE)</f>
        <v>Por Ejecutar</v>
      </c>
      <c r="R1102" s="215">
        <f>SUBTOTAL(9,$N$1094:$N1102)</f>
        <v>0.08</v>
      </c>
      <c r="S1102" s="231">
        <f>SUBTOTAL(9,$O$1094:$O1102)</f>
        <v>0.02</v>
      </c>
      <c r="T1102" s="231">
        <f>IFERROR(+Revisión_Avance_Periodo!$S1102/Revisión_Avance_Periodo!$R1102,0)</f>
        <v>0.25</v>
      </c>
      <c r="U1102" s="184"/>
      <c r="V1102" s="185"/>
      <c r="W1102" s="183"/>
      <c r="X1102" s="183"/>
      <c r="Y1102" s="183"/>
      <c r="Z1102" s="186"/>
      <c r="AA1102" s="187"/>
    </row>
    <row r="1103" spans="1:27" x14ac:dyDescent="0.25">
      <c r="A1103" s="94">
        <v>92</v>
      </c>
      <c r="B1103" s="96" t="str">
        <f>CONCATENATE(Revisión_Avance_Periodo!$C1103,";",Revisión_Avance_Periodo!$E1103,";",Revisión_Avance_Periodo!$I1103)</f>
        <v>OE2;PR_06;ACT_34</v>
      </c>
      <c r="C1103" s="180" t="s">
        <v>47</v>
      </c>
      <c r="D1103" s="181" t="str">
        <f>VLOOKUP(Revisión_Avance_Periodo!$C1103,Componentes_BD!$F$1:$G$5,2,FALSE)</f>
        <v>Fortalecer las Tecnologías de la Información y las Telecomunicaciones.</v>
      </c>
      <c r="E1103" s="119" t="s">
        <v>1036</v>
      </c>
      <c r="F1103" s="95">
        <v>1</v>
      </c>
      <c r="G1103" s="95" t="str">
        <f>VLOOKUP(Revisión_Avance_Periodo!$A1103,BD_Seguimiento_OAP_2019!$A$2:$G$294,7,FALSE)</f>
        <v>PEI</v>
      </c>
      <c r="H1103" s="95" t="str">
        <f>VLOOKUP(Revisión_Avance_Periodo!$A1103,BD_Seguimiento_OAP_2019!$A$2:$J$294,10,FALSE)</f>
        <v xml:space="preserve">PEI_06 - Implementación Sistema Único de Trámites </v>
      </c>
      <c r="I1103" s="95" t="s">
        <v>1394</v>
      </c>
      <c r="J1103" s="95" t="str">
        <f>VLOOKUP(Revisión_Avance_Periodo!$I1103,BD_Seguimiento_OAP_2019!$L:$M,2,FALSE)</f>
        <v>6.4 Desarrollar e implementar la solución</v>
      </c>
      <c r="K1103" s="119" t="s">
        <v>64</v>
      </c>
      <c r="L1103" s="172">
        <v>4.4642857142857152E-4</v>
      </c>
      <c r="M1103" s="182" t="s">
        <v>113</v>
      </c>
      <c r="N1103" s="174">
        <f>INDEX(BD_Seguimiento_OAP_2019!$AH$3:$AS$294,MATCH(Revisión_Avance_Periodo!$I1103,BD_Seguimiento_OAP_2019!$L$3:$L$294,0),MATCH(Revisión_Avance_Periodo!$M1103,BD_Seguimiento_OAP_2019!$AH$2:$AS$2,0))</f>
        <v>0.02</v>
      </c>
      <c r="O1103" s="174">
        <f>INDEX(BD_Seguimiento_OAP_2019!$AV$3:$BG$294,MATCH(Revisión_Avance_Periodo!$I1103,BD_Seguimiento_OAP_2019!$L$3:$L$294,0),MATCH(Revisión_Avance_Periodo!$M1103,BD_Seguimiento_OAP_2019!$AV$2:$BG$2,0))</f>
        <v>0</v>
      </c>
      <c r="P1103" s="188">
        <f t="shared" si="212"/>
        <v>0</v>
      </c>
      <c r="Q1103" s="182" t="str">
        <f>VLOOKUP(P1103,Tabla_Indicador_Gestion4[#All],3,TRUE)</f>
        <v>Por Ejecutar</v>
      </c>
      <c r="R1103" s="215">
        <f>SUBTOTAL(9,$N$1094:$N1103)</f>
        <v>0.1</v>
      </c>
      <c r="S1103" s="231">
        <f>SUBTOTAL(9,$O$1094:$O1103)</f>
        <v>0.02</v>
      </c>
      <c r="T1103" s="231">
        <f>IFERROR(+Revisión_Avance_Periodo!$S1103/Revisión_Avance_Periodo!$R1103,0)</f>
        <v>0.19999999999999998</v>
      </c>
      <c r="U1103" s="184"/>
      <c r="V1103" s="185"/>
      <c r="W1103" s="183"/>
      <c r="X1103" s="183"/>
      <c r="Y1103" s="183"/>
      <c r="Z1103" s="186"/>
      <c r="AA1103" s="187"/>
    </row>
    <row r="1104" spans="1:27" x14ac:dyDescent="0.25">
      <c r="A1104" s="88">
        <v>92</v>
      </c>
      <c r="B1104" s="91" t="str">
        <f>CONCATENATE(Revisión_Avance_Periodo!$C1104,";",Revisión_Avance_Periodo!$E1104,";",Revisión_Avance_Periodo!$I1104)</f>
        <v>OE2;PR_06;ACT_34</v>
      </c>
      <c r="C1104" s="170" t="s">
        <v>47</v>
      </c>
      <c r="D1104" s="171" t="str">
        <f>VLOOKUP(Revisión_Avance_Periodo!$C1104,Componentes_BD!$F$1:$G$5,2,FALSE)</f>
        <v>Fortalecer las Tecnologías de la Información y las Telecomunicaciones.</v>
      </c>
      <c r="E1104" s="106" t="s">
        <v>1036</v>
      </c>
      <c r="F1104" s="89">
        <v>1</v>
      </c>
      <c r="G1104" s="89" t="str">
        <f>VLOOKUP(Revisión_Avance_Periodo!$A1104,BD_Seguimiento_OAP_2019!$A$2:$G$294,7,FALSE)</f>
        <v>PEI</v>
      </c>
      <c r="H1104" s="89" t="str">
        <f>VLOOKUP(Revisión_Avance_Periodo!$A1104,BD_Seguimiento_OAP_2019!$A$2:$J$294,10,FALSE)</f>
        <v xml:space="preserve">PEI_06 - Implementación Sistema Único de Trámites </v>
      </c>
      <c r="I1104" s="89" t="s">
        <v>1394</v>
      </c>
      <c r="J1104" s="89" t="str">
        <f>VLOOKUP(Revisión_Avance_Periodo!$I1104,BD_Seguimiento_OAP_2019!$L:$M,2,FALSE)</f>
        <v>6.4 Desarrollar e implementar la solución</v>
      </c>
      <c r="K1104" s="106" t="s">
        <v>64</v>
      </c>
      <c r="L1104" s="172">
        <v>4.4642857142857152E-4</v>
      </c>
      <c r="M1104" s="173" t="s">
        <v>114</v>
      </c>
      <c r="N1104" s="174">
        <f>INDEX(BD_Seguimiento_OAP_2019!$AH$3:$AS$294,MATCH(Revisión_Avance_Periodo!$I1104,BD_Seguimiento_OAP_2019!$L$3:$L$294,0),MATCH(Revisión_Avance_Periodo!$M1104,BD_Seguimiento_OAP_2019!$AH$2:$AS$2,0))</f>
        <v>0</v>
      </c>
      <c r="O1104" s="174">
        <f>INDEX(BD_Seguimiento_OAP_2019!$AV$3:$BG$294,MATCH(Revisión_Avance_Periodo!$I1104,BD_Seguimiento_OAP_2019!$L$3:$L$294,0),MATCH(Revisión_Avance_Periodo!$M1104,BD_Seguimiento_OAP_2019!$AV$2:$BG$2,0))</f>
        <v>0</v>
      </c>
      <c r="P1104" s="175">
        <f t="shared" ref="P1104:P1115" si="213">IFERROR((O1104/N1104),0)</f>
        <v>0</v>
      </c>
      <c r="Q1104" s="173" t="str">
        <f>VLOOKUP(P1104,Tabla_Indicador_Gestion4[#All],3,TRUE)</f>
        <v>Por Ejecutar</v>
      </c>
      <c r="R1104" s="215">
        <f>SUBTOTAL(9,$N$1094:$N1104)</f>
        <v>0.1</v>
      </c>
      <c r="S1104" s="231">
        <f>SUBTOTAL(9,$O$1094:$O1104)</f>
        <v>0.02</v>
      </c>
      <c r="T1104" s="231">
        <f>IFERROR(+Revisión_Avance_Periodo!$S1104/Revisión_Avance_Periodo!$R1104,0)</f>
        <v>0.19999999999999998</v>
      </c>
      <c r="U1104" s="184"/>
      <c r="V1104" s="185"/>
      <c r="W1104" s="183"/>
      <c r="X1104" s="183"/>
      <c r="Y1104" s="183"/>
      <c r="Z1104" s="186"/>
      <c r="AA1104" s="187"/>
    </row>
    <row r="1105" spans="1:27" ht="15.75" thickBot="1" x14ac:dyDescent="0.3">
      <c r="A1105" s="94">
        <v>92</v>
      </c>
      <c r="B1105" s="96" t="str">
        <f>CONCATENATE(Revisión_Avance_Periodo!$C1105,";",Revisión_Avance_Periodo!$E1105,";",Revisión_Avance_Periodo!$I1105)</f>
        <v>OE2;PR_06;ACT_34</v>
      </c>
      <c r="C1105" s="180" t="s">
        <v>47</v>
      </c>
      <c r="D1105" s="181" t="str">
        <f>VLOOKUP(Revisión_Avance_Periodo!$C1105,Componentes_BD!$F$1:$G$5,2,FALSE)</f>
        <v>Fortalecer las Tecnologías de la Información y las Telecomunicaciones.</v>
      </c>
      <c r="E1105" s="119" t="s">
        <v>1036</v>
      </c>
      <c r="F1105" s="95">
        <v>1</v>
      </c>
      <c r="G1105" s="95" t="str">
        <f>VLOOKUP(Revisión_Avance_Periodo!$A1105,BD_Seguimiento_OAP_2019!$A$2:$G$294,7,FALSE)</f>
        <v>PEI</v>
      </c>
      <c r="H1105" s="95" t="str">
        <f>VLOOKUP(Revisión_Avance_Periodo!$A1105,BD_Seguimiento_OAP_2019!$A$2:$J$294,10,FALSE)</f>
        <v xml:space="preserve">PEI_06 - Implementación Sistema Único de Trámites </v>
      </c>
      <c r="I1105" s="95" t="s">
        <v>1394</v>
      </c>
      <c r="J1105" s="95" t="str">
        <f>VLOOKUP(Revisión_Avance_Periodo!$I1105,BD_Seguimiento_OAP_2019!$L:$M,2,FALSE)</f>
        <v>6.4 Desarrollar e implementar la solución</v>
      </c>
      <c r="K1105" s="119" t="s">
        <v>64</v>
      </c>
      <c r="L1105" s="172">
        <v>4.4642857142857152E-4</v>
      </c>
      <c r="M1105" s="182" t="s">
        <v>115</v>
      </c>
      <c r="N1105" s="174">
        <f>INDEX(BD_Seguimiento_OAP_2019!$AH$3:$AS$294,MATCH(Revisión_Avance_Periodo!$I1105,BD_Seguimiento_OAP_2019!$L$3:$L$294,0),MATCH(Revisión_Avance_Periodo!$M1105,BD_Seguimiento_OAP_2019!$AH$2:$AS$2,0))</f>
        <v>0</v>
      </c>
      <c r="O1105" s="174">
        <f>INDEX(BD_Seguimiento_OAP_2019!$AV$3:$BG$294,MATCH(Revisión_Avance_Periodo!$I1105,BD_Seguimiento_OAP_2019!$L$3:$L$294,0),MATCH(Revisión_Avance_Periodo!$M1105,BD_Seguimiento_OAP_2019!$AV$2:$BG$2,0))</f>
        <v>0</v>
      </c>
      <c r="P1105" s="175">
        <f t="shared" si="213"/>
        <v>0</v>
      </c>
      <c r="Q1105" s="182" t="str">
        <f>VLOOKUP(P1105,Tabla_Indicador_Gestion4[#All],3,TRUE)</f>
        <v>Por Ejecutar</v>
      </c>
      <c r="R1105" s="215">
        <f>SUBTOTAL(9,$N$1094:$N1105)</f>
        <v>0.1</v>
      </c>
      <c r="S1105" s="231">
        <f>SUBTOTAL(9,$O$1094:$O1105)</f>
        <v>0.02</v>
      </c>
      <c r="T1105" s="231">
        <f>IFERROR(+Revisión_Avance_Periodo!$S1105/Revisión_Avance_Periodo!$R1105,0)</f>
        <v>0.19999999999999998</v>
      </c>
      <c r="U1105" s="184"/>
      <c r="V1105" s="185"/>
      <c r="W1105" s="183"/>
      <c r="X1105" s="183"/>
      <c r="Y1105" s="183"/>
      <c r="Z1105" s="186"/>
      <c r="AA1105" s="187"/>
    </row>
    <row r="1106" spans="1:27" x14ac:dyDescent="0.25">
      <c r="A1106" s="88">
        <v>93</v>
      </c>
      <c r="B1106" s="91" t="str">
        <f>CONCATENATE(Revisión_Avance_Periodo!$C1106,";",Revisión_Avance_Periodo!$E1106,";",Revisión_Avance_Periodo!$I1106)</f>
        <v>OE2;PR_06;ACT_35</v>
      </c>
      <c r="C1106" s="170" t="s">
        <v>47</v>
      </c>
      <c r="D1106" s="171" t="str">
        <f>VLOOKUP(Revisión_Avance_Periodo!$C1106,Componentes_BD!$F$1:$G$5,2,FALSE)</f>
        <v>Fortalecer las Tecnologías de la Información y las Telecomunicaciones.</v>
      </c>
      <c r="E1106" s="106" t="s">
        <v>1036</v>
      </c>
      <c r="F1106" s="89">
        <v>1</v>
      </c>
      <c r="G1106" s="89" t="str">
        <f>VLOOKUP(Revisión_Avance_Periodo!$A1106,BD_Seguimiento_OAP_2019!$A$2:$G$294,7,FALSE)</f>
        <v>PEI</v>
      </c>
      <c r="H1106" s="89" t="str">
        <f>VLOOKUP(Revisión_Avance_Periodo!$A1106,BD_Seguimiento_OAP_2019!$A$2:$J$294,10,FALSE)</f>
        <v xml:space="preserve">PEI_06 - Implementación Sistema Único de Trámites </v>
      </c>
      <c r="I1106" s="89" t="s">
        <v>1397</v>
      </c>
      <c r="J1106" s="89" t="str">
        <f>VLOOKUP(Revisión_Avance_Periodo!$I1106,BD_Seguimiento_OAP_2019!$L:$M,2,FALSE)</f>
        <v>6.5 Realizar pruebas</v>
      </c>
      <c r="K1106" s="106" t="s">
        <v>64</v>
      </c>
      <c r="L1106" s="172">
        <v>4.4642857142857152E-4</v>
      </c>
      <c r="M1106" s="173" t="s">
        <v>104</v>
      </c>
      <c r="N1106" s="174">
        <f>INDEX(BD_Seguimiento_OAP_2019!$AH$3:$AS$294,MATCH(Revisión_Avance_Periodo!$I1106,BD_Seguimiento_OAP_2019!$L$3:$L$294,0),MATCH(Revisión_Avance_Periodo!$M1106,BD_Seguimiento_OAP_2019!$AH$2:$AS$2,0))</f>
        <v>0</v>
      </c>
      <c r="O1106" s="174">
        <f>INDEX(BD_Seguimiento_OAP_2019!$AV$3:$BG$294,MATCH(Revisión_Avance_Periodo!$I1106,BD_Seguimiento_OAP_2019!$L$3:$L$294,0),MATCH(Revisión_Avance_Periodo!$M1106,BD_Seguimiento_OAP_2019!$AV$2:$BG$2,0))</f>
        <v>0</v>
      </c>
      <c r="P1106" s="175">
        <f t="shared" si="213"/>
        <v>0</v>
      </c>
      <c r="Q1106" s="173" t="str">
        <f>VLOOKUP(P1106,Tabla_Indicador_Gestion4[#All],3,TRUE)</f>
        <v>Por Ejecutar</v>
      </c>
      <c r="R1106" s="213">
        <f>SUBTOTAL(9,$N$1106:$N1106)</f>
        <v>0</v>
      </c>
      <c r="S1106" s="234">
        <f>SUBTOTAL(9,$O$1106:$O1106)</f>
        <v>0</v>
      </c>
      <c r="T1106" s="234">
        <f>IFERROR(+Revisión_Avance_Periodo!$S1106/Revisión_Avance_Periodo!$R1106,0)</f>
        <v>0</v>
      </c>
      <c r="U1106" s="177">
        <f>SUBTOTAL(9,N1106:N1117)</f>
        <v>0.02</v>
      </c>
      <c r="V1106" s="176">
        <f>SUBTOTAL(9,O1106:O1117)</f>
        <v>0</v>
      </c>
      <c r="W1106" s="176">
        <f t="shared" ref="W1106" si="214">+V1106/U1106</f>
        <v>0</v>
      </c>
      <c r="X1106" s="176"/>
      <c r="Y1106" s="176">
        <f>100%-Revisión_Avance_Periodo!$W1106</f>
        <v>1</v>
      </c>
      <c r="Z1106" s="178" t="str">
        <f>VLOOKUP(W1106,Tabla_Indicador_Gestion4[],3,TRUE)</f>
        <v>Por Ejecutar</v>
      </c>
      <c r="AA1106" s="179">
        <f>Revisión_Avance_Periodo!$W1106*Revisión_Avance_Periodo!$L1106</f>
        <v>0</v>
      </c>
    </row>
    <row r="1107" spans="1:27" x14ac:dyDescent="0.25">
      <c r="A1107" s="94">
        <v>93</v>
      </c>
      <c r="B1107" s="96" t="str">
        <f>CONCATENATE(Revisión_Avance_Periodo!$C1107,";",Revisión_Avance_Periodo!$E1107,";",Revisión_Avance_Periodo!$I1107)</f>
        <v>OE2;PR_06;ACT_35</v>
      </c>
      <c r="C1107" s="180" t="s">
        <v>47</v>
      </c>
      <c r="D1107" s="181" t="str">
        <f>VLOOKUP(Revisión_Avance_Periodo!$C1107,Componentes_BD!$F$1:$G$5,2,FALSE)</f>
        <v>Fortalecer las Tecnologías de la Información y las Telecomunicaciones.</v>
      </c>
      <c r="E1107" s="119" t="s">
        <v>1036</v>
      </c>
      <c r="F1107" s="95">
        <v>1</v>
      </c>
      <c r="G1107" s="95" t="str">
        <f>VLOOKUP(Revisión_Avance_Periodo!$A1107,BD_Seguimiento_OAP_2019!$A$2:$G$294,7,FALSE)</f>
        <v>PEI</v>
      </c>
      <c r="H1107" s="95" t="str">
        <f>VLOOKUP(Revisión_Avance_Periodo!$A1107,BD_Seguimiento_OAP_2019!$A$2:$J$294,10,FALSE)</f>
        <v xml:space="preserve">PEI_06 - Implementación Sistema Único de Trámites </v>
      </c>
      <c r="I1107" s="95" t="s">
        <v>1397</v>
      </c>
      <c r="J1107" s="95" t="str">
        <f>VLOOKUP(Revisión_Avance_Periodo!$I1107,BD_Seguimiento_OAP_2019!$L:$M,2,FALSE)</f>
        <v>6.5 Realizar pruebas</v>
      </c>
      <c r="K1107" s="119" t="s">
        <v>64</v>
      </c>
      <c r="L1107" s="172">
        <v>4.4642857142857152E-4</v>
      </c>
      <c r="M1107" s="182" t="s">
        <v>105</v>
      </c>
      <c r="N1107" s="174">
        <f>INDEX(BD_Seguimiento_OAP_2019!$AH$3:$AS$294,MATCH(Revisión_Avance_Periodo!$I1107,BD_Seguimiento_OAP_2019!$L$3:$L$294,0),MATCH(Revisión_Avance_Periodo!$M1107,BD_Seguimiento_OAP_2019!$AH$2:$AS$2,0))</f>
        <v>0</v>
      </c>
      <c r="O1107" s="174">
        <f>INDEX(BD_Seguimiento_OAP_2019!$AV$3:$BG$294,MATCH(Revisión_Avance_Periodo!$I1107,BD_Seguimiento_OAP_2019!$L$3:$L$294,0),MATCH(Revisión_Avance_Periodo!$M1107,BD_Seguimiento_OAP_2019!$AV$2:$BG$2,0))</f>
        <v>0</v>
      </c>
      <c r="P1107" s="175">
        <f t="shared" si="213"/>
        <v>0</v>
      </c>
      <c r="Q1107" s="182" t="str">
        <f>VLOOKUP(P1107,Tabla_Indicador_Gestion4[#All],3,TRUE)</f>
        <v>Por Ejecutar</v>
      </c>
      <c r="R1107" s="215">
        <f>SUBTOTAL(9,$N$1106:$N1107)</f>
        <v>0</v>
      </c>
      <c r="S1107" s="231">
        <f>SUBTOTAL(9,$O$1106:$O1107)</f>
        <v>0</v>
      </c>
      <c r="T1107" s="231">
        <f>IFERROR(+Revisión_Avance_Periodo!$S1107/Revisión_Avance_Periodo!$R1107,0)</f>
        <v>0</v>
      </c>
      <c r="U1107" s="184"/>
      <c r="V1107" s="185"/>
      <c r="W1107" s="183"/>
      <c r="X1107" s="183"/>
      <c r="Y1107" s="183"/>
      <c r="Z1107" s="186"/>
      <c r="AA1107" s="187"/>
    </row>
    <row r="1108" spans="1:27" x14ac:dyDescent="0.25">
      <c r="A1108" s="88">
        <v>93</v>
      </c>
      <c r="B1108" s="91" t="str">
        <f>CONCATENATE(Revisión_Avance_Periodo!$C1108,";",Revisión_Avance_Periodo!$E1108,";",Revisión_Avance_Periodo!$I1108)</f>
        <v>OE2;PR_06;ACT_35</v>
      </c>
      <c r="C1108" s="170" t="s">
        <v>47</v>
      </c>
      <c r="D1108" s="171" t="str">
        <f>VLOOKUP(Revisión_Avance_Periodo!$C1108,Componentes_BD!$F$1:$G$5,2,FALSE)</f>
        <v>Fortalecer las Tecnologías de la Información y las Telecomunicaciones.</v>
      </c>
      <c r="E1108" s="106" t="s">
        <v>1036</v>
      </c>
      <c r="F1108" s="89">
        <v>1</v>
      </c>
      <c r="G1108" s="89" t="str">
        <f>VLOOKUP(Revisión_Avance_Periodo!$A1108,BD_Seguimiento_OAP_2019!$A$2:$G$294,7,FALSE)</f>
        <v>PEI</v>
      </c>
      <c r="H1108" s="89" t="str">
        <f>VLOOKUP(Revisión_Avance_Periodo!$A1108,BD_Seguimiento_OAP_2019!$A$2:$J$294,10,FALSE)</f>
        <v xml:space="preserve">PEI_06 - Implementación Sistema Único de Trámites </v>
      </c>
      <c r="I1108" s="89" t="s">
        <v>1397</v>
      </c>
      <c r="J1108" s="89" t="str">
        <f>VLOOKUP(Revisión_Avance_Periodo!$I1108,BD_Seguimiento_OAP_2019!$L:$M,2,FALSE)</f>
        <v>6.5 Realizar pruebas</v>
      </c>
      <c r="K1108" s="106" t="s">
        <v>64</v>
      </c>
      <c r="L1108" s="172">
        <v>4.4642857142857152E-4</v>
      </c>
      <c r="M1108" s="173" t="s">
        <v>106</v>
      </c>
      <c r="N1108" s="174">
        <f>INDEX(BD_Seguimiento_OAP_2019!$AH$3:$AS$294,MATCH(Revisión_Avance_Periodo!$I1108,BD_Seguimiento_OAP_2019!$L$3:$L$294,0),MATCH(Revisión_Avance_Periodo!$M1108,BD_Seguimiento_OAP_2019!$AH$2:$AS$2,0))</f>
        <v>0</v>
      </c>
      <c r="O1108" s="174">
        <f>INDEX(BD_Seguimiento_OAP_2019!$AV$3:$BG$294,MATCH(Revisión_Avance_Periodo!$I1108,BD_Seguimiento_OAP_2019!$L$3:$L$294,0),MATCH(Revisión_Avance_Periodo!$M1108,BD_Seguimiento_OAP_2019!$AV$2:$BG$2,0))</f>
        <v>0</v>
      </c>
      <c r="P1108" s="175">
        <f t="shared" si="213"/>
        <v>0</v>
      </c>
      <c r="Q1108" s="173" t="str">
        <f>VLOOKUP(P1108,Tabla_Indicador_Gestion4[#All],3,TRUE)</f>
        <v>Por Ejecutar</v>
      </c>
      <c r="R1108" s="215">
        <f>SUBTOTAL(9,$N$1106:$N1108)</f>
        <v>0</v>
      </c>
      <c r="S1108" s="231">
        <f>SUBTOTAL(9,$O$1106:$O1108)</f>
        <v>0</v>
      </c>
      <c r="T1108" s="231">
        <f>IFERROR(+Revisión_Avance_Periodo!$S1108/Revisión_Avance_Periodo!$R1108,0)</f>
        <v>0</v>
      </c>
      <c r="U1108" s="184"/>
      <c r="V1108" s="185"/>
      <c r="W1108" s="183"/>
      <c r="X1108" s="183"/>
      <c r="Y1108" s="183"/>
      <c r="Z1108" s="186"/>
      <c r="AA1108" s="187"/>
    </row>
    <row r="1109" spans="1:27" x14ac:dyDescent="0.25">
      <c r="A1109" s="94">
        <v>93</v>
      </c>
      <c r="B1109" s="96" t="str">
        <f>CONCATENATE(Revisión_Avance_Periodo!$C1109,";",Revisión_Avance_Periodo!$E1109,";",Revisión_Avance_Periodo!$I1109)</f>
        <v>OE2;PR_06;ACT_35</v>
      </c>
      <c r="C1109" s="180" t="s">
        <v>47</v>
      </c>
      <c r="D1109" s="181" t="str">
        <f>VLOOKUP(Revisión_Avance_Periodo!$C1109,Componentes_BD!$F$1:$G$5,2,FALSE)</f>
        <v>Fortalecer las Tecnologías de la Información y las Telecomunicaciones.</v>
      </c>
      <c r="E1109" s="119" t="s">
        <v>1036</v>
      </c>
      <c r="F1109" s="95">
        <v>1</v>
      </c>
      <c r="G1109" s="95" t="str">
        <f>VLOOKUP(Revisión_Avance_Periodo!$A1109,BD_Seguimiento_OAP_2019!$A$2:$G$294,7,FALSE)</f>
        <v>PEI</v>
      </c>
      <c r="H1109" s="95" t="str">
        <f>VLOOKUP(Revisión_Avance_Periodo!$A1109,BD_Seguimiento_OAP_2019!$A$2:$J$294,10,FALSE)</f>
        <v xml:space="preserve">PEI_06 - Implementación Sistema Único de Trámites </v>
      </c>
      <c r="I1109" s="95" t="s">
        <v>1397</v>
      </c>
      <c r="J1109" s="95" t="str">
        <f>VLOOKUP(Revisión_Avance_Periodo!$I1109,BD_Seguimiento_OAP_2019!$L:$M,2,FALSE)</f>
        <v>6.5 Realizar pruebas</v>
      </c>
      <c r="K1109" s="119" t="s">
        <v>64</v>
      </c>
      <c r="L1109" s="172">
        <v>4.4642857142857152E-4</v>
      </c>
      <c r="M1109" s="182" t="s">
        <v>107</v>
      </c>
      <c r="N1109" s="174">
        <f>INDEX(BD_Seguimiento_OAP_2019!$AH$3:$AS$294,MATCH(Revisión_Avance_Periodo!$I1109,BD_Seguimiento_OAP_2019!$L$3:$L$294,0),MATCH(Revisión_Avance_Periodo!$M1109,BD_Seguimiento_OAP_2019!$AH$2:$AS$2,0))</f>
        <v>0</v>
      </c>
      <c r="O1109" s="174">
        <f>INDEX(BD_Seguimiento_OAP_2019!$AV$3:$BG$294,MATCH(Revisión_Avance_Periodo!$I1109,BD_Seguimiento_OAP_2019!$L$3:$L$294,0),MATCH(Revisión_Avance_Periodo!$M1109,BD_Seguimiento_OAP_2019!$AV$2:$BG$2,0))</f>
        <v>0</v>
      </c>
      <c r="P1109" s="175">
        <f t="shared" si="213"/>
        <v>0</v>
      </c>
      <c r="Q1109" s="182" t="str">
        <f>VLOOKUP(P1109,Tabla_Indicador_Gestion4[#All],3,TRUE)</f>
        <v>Por Ejecutar</v>
      </c>
      <c r="R1109" s="215">
        <f>SUBTOTAL(9,$N$1106:$N1109)</f>
        <v>0</v>
      </c>
      <c r="S1109" s="231">
        <f>SUBTOTAL(9,$O$1106:$O1109)</f>
        <v>0</v>
      </c>
      <c r="T1109" s="231">
        <f>IFERROR(+Revisión_Avance_Periodo!$S1109/Revisión_Avance_Periodo!$R1109,0)</f>
        <v>0</v>
      </c>
      <c r="U1109" s="184"/>
      <c r="V1109" s="185"/>
      <c r="W1109" s="183"/>
      <c r="X1109" s="183"/>
      <c r="Y1109" s="183"/>
      <c r="Z1109" s="186"/>
      <c r="AA1109" s="187"/>
    </row>
    <row r="1110" spans="1:27" x14ac:dyDescent="0.25">
      <c r="A1110" s="88">
        <v>93</v>
      </c>
      <c r="B1110" s="91" t="str">
        <f>CONCATENATE(Revisión_Avance_Periodo!$C1110,";",Revisión_Avance_Periodo!$E1110,";",Revisión_Avance_Periodo!$I1110)</f>
        <v>OE2;PR_06;ACT_35</v>
      </c>
      <c r="C1110" s="170" t="s">
        <v>47</v>
      </c>
      <c r="D1110" s="171" t="str">
        <f>VLOOKUP(Revisión_Avance_Periodo!$C1110,Componentes_BD!$F$1:$G$5,2,FALSE)</f>
        <v>Fortalecer las Tecnologías de la Información y las Telecomunicaciones.</v>
      </c>
      <c r="E1110" s="106" t="s">
        <v>1036</v>
      </c>
      <c r="F1110" s="89">
        <v>1</v>
      </c>
      <c r="G1110" s="89" t="str">
        <f>VLOOKUP(Revisión_Avance_Periodo!$A1110,BD_Seguimiento_OAP_2019!$A$2:$G$294,7,FALSE)</f>
        <v>PEI</v>
      </c>
      <c r="H1110" s="89" t="str">
        <f>VLOOKUP(Revisión_Avance_Periodo!$A1110,BD_Seguimiento_OAP_2019!$A$2:$J$294,10,FALSE)</f>
        <v xml:space="preserve">PEI_06 - Implementación Sistema Único de Trámites </v>
      </c>
      <c r="I1110" s="89" t="s">
        <v>1397</v>
      </c>
      <c r="J1110" s="89" t="str">
        <f>VLOOKUP(Revisión_Avance_Periodo!$I1110,BD_Seguimiento_OAP_2019!$L:$M,2,FALSE)</f>
        <v>6.5 Realizar pruebas</v>
      </c>
      <c r="K1110" s="106" t="s">
        <v>64</v>
      </c>
      <c r="L1110" s="172">
        <v>4.4642857142857152E-4</v>
      </c>
      <c r="M1110" s="173" t="s">
        <v>108</v>
      </c>
      <c r="N1110" s="174">
        <f>INDEX(BD_Seguimiento_OAP_2019!$AH$3:$AS$294,MATCH(Revisión_Avance_Periodo!$I1110,BD_Seguimiento_OAP_2019!$L$3:$L$294,0),MATCH(Revisión_Avance_Periodo!$M1110,BD_Seguimiento_OAP_2019!$AH$2:$AS$2,0))</f>
        <v>0</v>
      </c>
      <c r="O1110" s="174">
        <f>INDEX(BD_Seguimiento_OAP_2019!$AV$3:$BG$294,MATCH(Revisión_Avance_Periodo!$I1110,BD_Seguimiento_OAP_2019!$L$3:$L$294,0),MATCH(Revisión_Avance_Periodo!$M1110,BD_Seguimiento_OAP_2019!$AV$2:$BG$2,0))</f>
        <v>0</v>
      </c>
      <c r="P1110" s="175">
        <f t="shared" si="213"/>
        <v>0</v>
      </c>
      <c r="Q1110" s="173" t="str">
        <f>VLOOKUP(P1110,Tabla_Indicador_Gestion4[#All],3,TRUE)</f>
        <v>Por Ejecutar</v>
      </c>
      <c r="R1110" s="215">
        <f>SUBTOTAL(9,$N$1106:$N1110)</f>
        <v>0</v>
      </c>
      <c r="S1110" s="231">
        <f>SUBTOTAL(9,$O$1106:$O1110)</f>
        <v>0</v>
      </c>
      <c r="T1110" s="231">
        <f>IFERROR(+Revisión_Avance_Periodo!$S1110/Revisión_Avance_Periodo!$R1110,0)</f>
        <v>0</v>
      </c>
      <c r="U1110" s="184"/>
      <c r="V1110" s="185"/>
      <c r="W1110" s="183"/>
      <c r="X1110" s="183"/>
      <c r="Y1110" s="183"/>
      <c r="Z1110" s="186"/>
      <c r="AA1110" s="187"/>
    </row>
    <row r="1111" spans="1:27" x14ac:dyDescent="0.25">
      <c r="A1111" s="94">
        <v>93</v>
      </c>
      <c r="B1111" s="96" t="str">
        <f>CONCATENATE(Revisión_Avance_Periodo!$C1111,";",Revisión_Avance_Periodo!$E1111,";",Revisión_Avance_Periodo!$I1111)</f>
        <v>OE2;PR_06;ACT_35</v>
      </c>
      <c r="C1111" s="180" t="s">
        <v>47</v>
      </c>
      <c r="D1111" s="181" t="str">
        <f>VLOOKUP(Revisión_Avance_Periodo!$C1111,Componentes_BD!$F$1:$G$5,2,FALSE)</f>
        <v>Fortalecer las Tecnologías de la Información y las Telecomunicaciones.</v>
      </c>
      <c r="E1111" s="119" t="s">
        <v>1036</v>
      </c>
      <c r="F1111" s="95">
        <v>1</v>
      </c>
      <c r="G1111" s="95" t="str">
        <f>VLOOKUP(Revisión_Avance_Periodo!$A1111,BD_Seguimiento_OAP_2019!$A$2:$G$294,7,FALSE)</f>
        <v>PEI</v>
      </c>
      <c r="H1111" s="95" t="str">
        <f>VLOOKUP(Revisión_Avance_Periodo!$A1111,BD_Seguimiento_OAP_2019!$A$2:$J$294,10,FALSE)</f>
        <v xml:space="preserve">PEI_06 - Implementación Sistema Único de Trámites </v>
      </c>
      <c r="I1111" s="95" t="s">
        <v>1397</v>
      </c>
      <c r="J1111" s="95" t="str">
        <f>VLOOKUP(Revisión_Avance_Periodo!$I1111,BD_Seguimiento_OAP_2019!$L:$M,2,FALSE)</f>
        <v>6.5 Realizar pruebas</v>
      </c>
      <c r="K1111" s="119" t="s">
        <v>64</v>
      </c>
      <c r="L1111" s="172">
        <v>4.4642857142857152E-4</v>
      </c>
      <c r="M1111" s="182" t="s">
        <v>109</v>
      </c>
      <c r="N1111" s="174">
        <f>INDEX(BD_Seguimiento_OAP_2019!$AH$3:$AS$294,MATCH(Revisión_Avance_Periodo!$I1111,BD_Seguimiento_OAP_2019!$L$3:$L$294,0),MATCH(Revisión_Avance_Periodo!$M1111,BD_Seguimiento_OAP_2019!$AH$2:$AS$2,0))</f>
        <v>0</v>
      </c>
      <c r="O1111" s="174">
        <f>INDEX(BD_Seguimiento_OAP_2019!$AV$3:$BG$294,MATCH(Revisión_Avance_Periodo!$I1111,BD_Seguimiento_OAP_2019!$L$3:$L$294,0),MATCH(Revisión_Avance_Periodo!$M1111,BD_Seguimiento_OAP_2019!$AV$2:$BG$2,0))</f>
        <v>0</v>
      </c>
      <c r="P1111" s="175">
        <f t="shared" si="213"/>
        <v>0</v>
      </c>
      <c r="Q1111" s="182" t="str">
        <f>VLOOKUP(P1111,Tabla_Indicador_Gestion4[#All],3,TRUE)</f>
        <v>Por Ejecutar</v>
      </c>
      <c r="R1111" s="215">
        <f>SUBTOTAL(9,$N$1106:$N1111)</f>
        <v>0</v>
      </c>
      <c r="S1111" s="231">
        <f>SUBTOTAL(9,$O$1106:$O1111)</f>
        <v>0</v>
      </c>
      <c r="T1111" s="231">
        <f>IFERROR(+Revisión_Avance_Periodo!$S1111/Revisión_Avance_Periodo!$R1111,0)</f>
        <v>0</v>
      </c>
      <c r="U1111" s="184"/>
      <c r="V1111" s="185"/>
      <c r="W1111" s="183"/>
      <c r="X1111" s="183"/>
      <c r="Y1111" s="183"/>
      <c r="Z1111" s="186"/>
      <c r="AA1111" s="187"/>
    </row>
    <row r="1112" spans="1:27" x14ac:dyDescent="0.25">
      <c r="A1112" s="88">
        <v>93</v>
      </c>
      <c r="B1112" s="91" t="str">
        <f>CONCATENATE(Revisión_Avance_Periodo!$C1112,";",Revisión_Avance_Periodo!$E1112,";",Revisión_Avance_Periodo!$I1112)</f>
        <v>OE2;PR_06;ACT_35</v>
      </c>
      <c r="C1112" s="170" t="s">
        <v>47</v>
      </c>
      <c r="D1112" s="171" t="str">
        <f>VLOOKUP(Revisión_Avance_Periodo!$C1112,Componentes_BD!$F$1:$G$5,2,FALSE)</f>
        <v>Fortalecer las Tecnologías de la Información y las Telecomunicaciones.</v>
      </c>
      <c r="E1112" s="106" t="s">
        <v>1036</v>
      </c>
      <c r="F1112" s="89">
        <v>1</v>
      </c>
      <c r="G1112" s="89" t="str">
        <f>VLOOKUP(Revisión_Avance_Periodo!$A1112,BD_Seguimiento_OAP_2019!$A$2:$G$294,7,FALSE)</f>
        <v>PEI</v>
      </c>
      <c r="H1112" s="89" t="str">
        <f>VLOOKUP(Revisión_Avance_Periodo!$A1112,BD_Seguimiento_OAP_2019!$A$2:$J$294,10,FALSE)</f>
        <v xml:space="preserve">PEI_06 - Implementación Sistema Único de Trámites </v>
      </c>
      <c r="I1112" s="89" t="s">
        <v>1397</v>
      </c>
      <c r="J1112" s="89" t="str">
        <f>VLOOKUP(Revisión_Avance_Periodo!$I1112,BD_Seguimiento_OAP_2019!$L:$M,2,FALSE)</f>
        <v>6.5 Realizar pruebas</v>
      </c>
      <c r="K1112" s="106" t="s">
        <v>64</v>
      </c>
      <c r="L1112" s="172">
        <v>4.4642857142857152E-4</v>
      </c>
      <c r="M1112" s="173" t="s">
        <v>110</v>
      </c>
      <c r="N1112" s="174">
        <f>INDEX(BD_Seguimiento_OAP_2019!$AH$3:$AS$294,MATCH(Revisión_Avance_Periodo!$I1112,BD_Seguimiento_OAP_2019!$L$3:$L$294,0),MATCH(Revisión_Avance_Periodo!$M1112,BD_Seguimiento_OAP_2019!$AH$2:$AS$2,0))</f>
        <v>0</v>
      </c>
      <c r="O1112" s="174">
        <f>INDEX(BD_Seguimiento_OAP_2019!$AV$3:$BG$294,MATCH(Revisión_Avance_Periodo!$I1112,BD_Seguimiento_OAP_2019!$L$3:$L$294,0),MATCH(Revisión_Avance_Periodo!$M1112,BD_Seguimiento_OAP_2019!$AV$2:$BG$2,0))</f>
        <v>0</v>
      </c>
      <c r="P1112" s="175">
        <f t="shared" si="213"/>
        <v>0</v>
      </c>
      <c r="Q1112" s="173" t="str">
        <f>VLOOKUP(P1112,Tabla_Indicador_Gestion4[#All],3,TRUE)</f>
        <v>Por Ejecutar</v>
      </c>
      <c r="R1112" s="215">
        <f>SUBTOTAL(9,$N$1106:$N1112)</f>
        <v>0</v>
      </c>
      <c r="S1112" s="231">
        <f>SUBTOTAL(9,$O$1106:$O1112)</f>
        <v>0</v>
      </c>
      <c r="T1112" s="231">
        <f>IFERROR(+Revisión_Avance_Periodo!$S1112/Revisión_Avance_Periodo!$R1112,0)</f>
        <v>0</v>
      </c>
      <c r="U1112" s="184"/>
      <c r="V1112" s="185"/>
      <c r="W1112" s="183"/>
      <c r="X1112" s="183"/>
      <c r="Y1112" s="183"/>
      <c r="Z1112" s="186"/>
      <c r="AA1112" s="187"/>
    </row>
    <row r="1113" spans="1:27" x14ac:dyDescent="0.25">
      <c r="A1113" s="94">
        <v>93</v>
      </c>
      <c r="B1113" s="96" t="str">
        <f>CONCATENATE(Revisión_Avance_Periodo!$C1113,";",Revisión_Avance_Periodo!$E1113,";",Revisión_Avance_Periodo!$I1113)</f>
        <v>OE2;PR_06;ACT_35</v>
      </c>
      <c r="C1113" s="180" t="s">
        <v>47</v>
      </c>
      <c r="D1113" s="181" t="str">
        <f>VLOOKUP(Revisión_Avance_Periodo!$C1113,Componentes_BD!$F$1:$G$5,2,FALSE)</f>
        <v>Fortalecer las Tecnologías de la Información y las Telecomunicaciones.</v>
      </c>
      <c r="E1113" s="119" t="s">
        <v>1036</v>
      </c>
      <c r="F1113" s="95">
        <v>1</v>
      </c>
      <c r="G1113" s="95" t="str">
        <f>VLOOKUP(Revisión_Avance_Periodo!$A1113,BD_Seguimiento_OAP_2019!$A$2:$G$294,7,FALSE)</f>
        <v>PEI</v>
      </c>
      <c r="H1113" s="95" t="str">
        <f>VLOOKUP(Revisión_Avance_Periodo!$A1113,BD_Seguimiento_OAP_2019!$A$2:$J$294,10,FALSE)</f>
        <v xml:space="preserve">PEI_06 - Implementación Sistema Único de Trámites </v>
      </c>
      <c r="I1113" s="95" t="s">
        <v>1397</v>
      </c>
      <c r="J1113" s="95" t="str">
        <f>VLOOKUP(Revisión_Avance_Periodo!$I1113,BD_Seguimiento_OAP_2019!$L:$M,2,FALSE)</f>
        <v>6.5 Realizar pruebas</v>
      </c>
      <c r="K1113" s="119" t="s">
        <v>64</v>
      </c>
      <c r="L1113" s="172">
        <v>4.4642857142857152E-4</v>
      </c>
      <c r="M1113" s="182" t="s">
        <v>111</v>
      </c>
      <c r="N1113" s="174">
        <f>INDEX(BD_Seguimiento_OAP_2019!$AH$3:$AS$294,MATCH(Revisión_Avance_Periodo!$I1113,BD_Seguimiento_OAP_2019!$L$3:$L$294,0),MATCH(Revisión_Avance_Periodo!$M1113,BD_Seguimiento_OAP_2019!$AH$2:$AS$2,0))</f>
        <v>0</v>
      </c>
      <c r="O1113" s="174">
        <f>INDEX(BD_Seguimiento_OAP_2019!$AV$3:$BG$294,MATCH(Revisión_Avance_Periodo!$I1113,BD_Seguimiento_OAP_2019!$L$3:$L$294,0),MATCH(Revisión_Avance_Periodo!$M1113,BD_Seguimiento_OAP_2019!$AV$2:$BG$2,0))</f>
        <v>0</v>
      </c>
      <c r="P1113" s="175">
        <f t="shared" si="213"/>
        <v>0</v>
      </c>
      <c r="Q1113" s="182" t="str">
        <f>VLOOKUP(P1113,Tabla_Indicador_Gestion4[#All],3,TRUE)</f>
        <v>Por Ejecutar</v>
      </c>
      <c r="R1113" s="215">
        <f>SUBTOTAL(9,$N$1106:$N1113)</f>
        <v>0</v>
      </c>
      <c r="S1113" s="231">
        <f>SUBTOTAL(9,$O$1106:$O1113)</f>
        <v>0</v>
      </c>
      <c r="T1113" s="231">
        <f>IFERROR(+Revisión_Avance_Periodo!$S1113/Revisión_Avance_Periodo!$R1113,0)</f>
        <v>0</v>
      </c>
      <c r="U1113" s="184"/>
      <c r="V1113" s="185"/>
      <c r="W1113" s="183"/>
      <c r="X1113" s="183"/>
      <c r="Y1113" s="183"/>
      <c r="Z1113" s="186"/>
      <c r="AA1113" s="187"/>
    </row>
    <row r="1114" spans="1:27" x14ac:dyDescent="0.25">
      <c r="A1114" s="88">
        <v>93</v>
      </c>
      <c r="B1114" s="91" t="str">
        <f>CONCATENATE(Revisión_Avance_Periodo!$C1114,";",Revisión_Avance_Periodo!$E1114,";",Revisión_Avance_Periodo!$I1114)</f>
        <v>OE2;PR_06;ACT_35</v>
      </c>
      <c r="C1114" s="170" t="s">
        <v>47</v>
      </c>
      <c r="D1114" s="171" t="str">
        <f>VLOOKUP(Revisión_Avance_Periodo!$C1114,Componentes_BD!$F$1:$G$5,2,FALSE)</f>
        <v>Fortalecer las Tecnologías de la Información y las Telecomunicaciones.</v>
      </c>
      <c r="E1114" s="106" t="s">
        <v>1036</v>
      </c>
      <c r="F1114" s="89">
        <v>1</v>
      </c>
      <c r="G1114" s="89" t="str">
        <f>VLOOKUP(Revisión_Avance_Periodo!$A1114,BD_Seguimiento_OAP_2019!$A$2:$G$294,7,FALSE)</f>
        <v>PEI</v>
      </c>
      <c r="H1114" s="89" t="str">
        <f>VLOOKUP(Revisión_Avance_Periodo!$A1114,BD_Seguimiento_OAP_2019!$A$2:$J$294,10,FALSE)</f>
        <v xml:space="preserve">PEI_06 - Implementación Sistema Único de Trámites </v>
      </c>
      <c r="I1114" s="89" t="s">
        <v>1397</v>
      </c>
      <c r="J1114" s="89" t="str">
        <f>VLOOKUP(Revisión_Avance_Periodo!$I1114,BD_Seguimiento_OAP_2019!$L:$M,2,FALSE)</f>
        <v>6.5 Realizar pruebas</v>
      </c>
      <c r="K1114" s="106" t="s">
        <v>64</v>
      </c>
      <c r="L1114" s="172">
        <v>4.4642857142857152E-4</v>
      </c>
      <c r="M1114" s="173" t="s">
        <v>112</v>
      </c>
      <c r="N1114" s="174">
        <f>INDEX(BD_Seguimiento_OAP_2019!$AH$3:$AS$294,MATCH(Revisión_Avance_Periodo!$I1114,BD_Seguimiento_OAP_2019!$L$3:$L$294,0),MATCH(Revisión_Avance_Periodo!$M1114,BD_Seguimiento_OAP_2019!$AH$2:$AS$2,0))</f>
        <v>0</v>
      </c>
      <c r="O1114" s="174">
        <f>INDEX(BD_Seguimiento_OAP_2019!$AV$3:$BG$294,MATCH(Revisión_Avance_Periodo!$I1114,BD_Seguimiento_OAP_2019!$L$3:$L$294,0),MATCH(Revisión_Avance_Periodo!$M1114,BD_Seguimiento_OAP_2019!$AV$2:$BG$2,0))</f>
        <v>0</v>
      </c>
      <c r="P1114" s="175">
        <f t="shared" si="213"/>
        <v>0</v>
      </c>
      <c r="Q1114" s="173" t="str">
        <f>VLOOKUP(P1114,Tabla_Indicador_Gestion4[#All],3,TRUE)</f>
        <v>Por Ejecutar</v>
      </c>
      <c r="R1114" s="215">
        <f>SUBTOTAL(9,$N$1106:$N1114)</f>
        <v>0</v>
      </c>
      <c r="S1114" s="231">
        <f>SUBTOTAL(9,$O$1106:$O1114)</f>
        <v>0</v>
      </c>
      <c r="T1114" s="231">
        <f>IFERROR(+Revisión_Avance_Periodo!$S1114/Revisión_Avance_Periodo!$R1114,0)</f>
        <v>0</v>
      </c>
      <c r="U1114" s="184"/>
      <c r="V1114" s="185"/>
      <c r="W1114" s="183"/>
      <c r="X1114" s="183"/>
      <c r="Y1114" s="183"/>
      <c r="Z1114" s="186"/>
      <c r="AA1114" s="187"/>
    </row>
    <row r="1115" spans="1:27" x14ac:dyDescent="0.25">
      <c r="A1115" s="94">
        <v>93</v>
      </c>
      <c r="B1115" s="96" t="str">
        <f>CONCATENATE(Revisión_Avance_Periodo!$C1115,";",Revisión_Avance_Periodo!$E1115,";",Revisión_Avance_Periodo!$I1115)</f>
        <v>OE2;PR_06;ACT_35</v>
      </c>
      <c r="C1115" s="180" t="s">
        <v>47</v>
      </c>
      <c r="D1115" s="181" t="str">
        <f>VLOOKUP(Revisión_Avance_Periodo!$C1115,Componentes_BD!$F$1:$G$5,2,FALSE)</f>
        <v>Fortalecer las Tecnologías de la Información y las Telecomunicaciones.</v>
      </c>
      <c r="E1115" s="119" t="s">
        <v>1036</v>
      </c>
      <c r="F1115" s="95">
        <v>1</v>
      </c>
      <c r="G1115" s="95" t="str">
        <f>VLOOKUP(Revisión_Avance_Periodo!$A1115,BD_Seguimiento_OAP_2019!$A$2:$G$294,7,FALSE)</f>
        <v>PEI</v>
      </c>
      <c r="H1115" s="95" t="str">
        <f>VLOOKUP(Revisión_Avance_Periodo!$A1115,BD_Seguimiento_OAP_2019!$A$2:$J$294,10,FALSE)</f>
        <v xml:space="preserve">PEI_06 - Implementación Sistema Único de Trámites </v>
      </c>
      <c r="I1115" s="95" t="s">
        <v>1397</v>
      </c>
      <c r="J1115" s="95" t="str">
        <f>VLOOKUP(Revisión_Avance_Periodo!$I1115,BD_Seguimiento_OAP_2019!$L:$M,2,FALSE)</f>
        <v>6.5 Realizar pruebas</v>
      </c>
      <c r="K1115" s="119" t="s">
        <v>64</v>
      </c>
      <c r="L1115" s="172">
        <v>4.4642857142857152E-4</v>
      </c>
      <c r="M1115" s="182" t="s">
        <v>113</v>
      </c>
      <c r="N1115" s="174">
        <f>INDEX(BD_Seguimiento_OAP_2019!$AH$3:$AS$294,MATCH(Revisión_Avance_Periodo!$I1115,BD_Seguimiento_OAP_2019!$L$3:$L$294,0),MATCH(Revisión_Avance_Periodo!$M1115,BD_Seguimiento_OAP_2019!$AH$2:$AS$2,0))</f>
        <v>0</v>
      </c>
      <c r="O1115" s="174">
        <f>INDEX(BD_Seguimiento_OAP_2019!$AV$3:$BG$294,MATCH(Revisión_Avance_Periodo!$I1115,BD_Seguimiento_OAP_2019!$L$3:$L$294,0),MATCH(Revisión_Avance_Periodo!$M1115,BD_Seguimiento_OAP_2019!$AV$2:$BG$2,0))</f>
        <v>0</v>
      </c>
      <c r="P1115" s="175">
        <f t="shared" si="213"/>
        <v>0</v>
      </c>
      <c r="Q1115" s="182" t="str">
        <f>VLOOKUP(P1115,Tabla_Indicador_Gestion4[#All],3,TRUE)</f>
        <v>Por Ejecutar</v>
      </c>
      <c r="R1115" s="215">
        <f>SUBTOTAL(9,$N$1106:$N1115)</f>
        <v>0</v>
      </c>
      <c r="S1115" s="231">
        <f>SUBTOTAL(9,$O$1106:$O1115)</f>
        <v>0</v>
      </c>
      <c r="T1115" s="231">
        <f>IFERROR(+Revisión_Avance_Periodo!$S1115/Revisión_Avance_Periodo!$R1115,0)</f>
        <v>0</v>
      </c>
      <c r="U1115" s="184"/>
      <c r="V1115" s="185"/>
      <c r="W1115" s="183"/>
      <c r="X1115" s="183"/>
      <c r="Y1115" s="183"/>
      <c r="Z1115" s="186"/>
      <c r="AA1115" s="187"/>
    </row>
    <row r="1116" spans="1:27" x14ac:dyDescent="0.25">
      <c r="A1116" s="88">
        <v>93</v>
      </c>
      <c r="B1116" s="91" t="str">
        <f>CONCATENATE(Revisión_Avance_Periodo!$C1116,";",Revisión_Avance_Periodo!$E1116,";",Revisión_Avance_Periodo!$I1116)</f>
        <v>OE2;PR_06;ACT_35</v>
      </c>
      <c r="C1116" s="170" t="s">
        <v>47</v>
      </c>
      <c r="D1116" s="171" t="str">
        <f>VLOOKUP(Revisión_Avance_Periodo!$C1116,Componentes_BD!$F$1:$G$5,2,FALSE)</f>
        <v>Fortalecer las Tecnologías de la Información y las Telecomunicaciones.</v>
      </c>
      <c r="E1116" s="106" t="s">
        <v>1036</v>
      </c>
      <c r="F1116" s="89">
        <v>1</v>
      </c>
      <c r="G1116" s="89" t="str">
        <f>VLOOKUP(Revisión_Avance_Periodo!$A1116,BD_Seguimiento_OAP_2019!$A$2:$G$294,7,FALSE)</f>
        <v>PEI</v>
      </c>
      <c r="H1116" s="89" t="str">
        <f>VLOOKUP(Revisión_Avance_Periodo!$A1116,BD_Seguimiento_OAP_2019!$A$2:$J$294,10,FALSE)</f>
        <v xml:space="preserve">PEI_06 - Implementación Sistema Único de Trámites </v>
      </c>
      <c r="I1116" s="89" t="s">
        <v>1397</v>
      </c>
      <c r="J1116" s="89" t="str">
        <f>VLOOKUP(Revisión_Avance_Periodo!$I1116,BD_Seguimiento_OAP_2019!$L:$M,2,FALSE)</f>
        <v>6.5 Realizar pruebas</v>
      </c>
      <c r="K1116" s="106" t="s">
        <v>64</v>
      </c>
      <c r="L1116" s="172">
        <v>4.4642857142857152E-4</v>
      </c>
      <c r="M1116" s="173" t="s">
        <v>114</v>
      </c>
      <c r="N1116" s="174">
        <f>INDEX(BD_Seguimiento_OAP_2019!$AH$3:$AS$294,MATCH(Revisión_Avance_Periodo!$I1116,BD_Seguimiento_OAP_2019!$L$3:$L$294,0),MATCH(Revisión_Avance_Periodo!$M1116,BD_Seguimiento_OAP_2019!$AH$2:$AS$2,0))</f>
        <v>0.02</v>
      </c>
      <c r="O1116" s="174">
        <f>INDEX(BD_Seguimiento_OAP_2019!$AV$3:$BG$294,MATCH(Revisión_Avance_Periodo!$I1116,BD_Seguimiento_OAP_2019!$L$3:$L$294,0),MATCH(Revisión_Avance_Periodo!$M1116,BD_Seguimiento_OAP_2019!$AV$2:$BG$2,0))</f>
        <v>0</v>
      </c>
      <c r="P1116" s="189">
        <f t="shared" si="212"/>
        <v>0</v>
      </c>
      <c r="Q1116" s="173" t="str">
        <f>VLOOKUP(P1116,Tabla_Indicador_Gestion4[#All],3,TRUE)</f>
        <v>Por Ejecutar</v>
      </c>
      <c r="R1116" s="215">
        <f>SUBTOTAL(9,$N$1106:$N1116)</f>
        <v>0.02</v>
      </c>
      <c r="S1116" s="231">
        <f>SUBTOTAL(9,$O$1106:$O1116)</f>
        <v>0</v>
      </c>
      <c r="T1116" s="231">
        <f>IFERROR(+Revisión_Avance_Periodo!$S1116/Revisión_Avance_Periodo!$R1116,0)</f>
        <v>0</v>
      </c>
      <c r="U1116" s="184"/>
      <c r="V1116" s="185"/>
      <c r="W1116" s="183"/>
      <c r="X1116" s="183"/>
      <c r="Y1116" s="183"/>
      <c r="Z1116" s="186"/>
      <c r="AA1116" s="187"/>
    </row>
    <row r="1117" spans="1:27" ht="15.75" thickBot="1" x14ac:dyDescent="0.3">
      <c r="A1117" s="94">
        <v>93</v>
      </c>
      <c r="B1117" s="96" t="str">
        <f>CONCATENATE(Revisión_Avance_Periodo!$C1117,";",Revisión_Avance_Periodo!$E1117,";",Revisión_Avance_Periodo!$I1117)</f>
        <v>OE2;PR_06;ACT_35</v>
      </c>
      <c r="C1117" s="180" t="s">
        <v>47</v>
      </c>
      <c r="D1117" s="181" t="str">
        <f>VLOOKUP(Revisión_Avance_Periodo!$C1117,Componentes_BD!$F$1:$G$5,2,FALSE)</f>
        <v>Fortalecer las Tecnologías de la Información y las Telecomunicaciones.</v>
      </c>
      <c r="E1117" s="119" t="s">
        <v>1036</v>
      </c>
      <c r="F1117" s="95">
        <v>1</v>
      </c>
      <c r="G1117" s="95" t="str">
        <f>VLOOKUP(Revisión_Avance_Periodo!$A1117,BD_Seguimiento_OAP_2019!$A$2:$G$294,7,FALSE)</f>
        <v>PEI</v>
      </c>
      <c r="H1117" s="95" t="str">
        <f>VLOOKUP(Revisión_Avance_Periodo!$A1117,BD_Seguimiento_OAP_2019!$A$2:$J$294,10,FALSE)</f>
        <v xml:space="preserve">PEI_06 - Implementación Sistema Único de Trámites </v>
      </c>
      <c r="I1117" s="95" t="s">
        <v>1397</v>
      </c>
      <c r="J1117" s="95" t="str">
        <f>VLOOKUP(Revisión_Avance_Periodo!$I1117,BD_Seguimiento_OAP_2019!$L:$M,2,FALSE)</f>
        <v>6.5 Realizar pruebas</v>
      </c>
      <c r="K1117" s="119" t="s">
        <v>64</v>
      </c>
      <c r="L1117" s="172">
        <v>4.4642857142857152E-4</v>
      </c>
      <c r="M1117" s="182" t="s">
        <v>115</v>
      </c>
      <c r="N1117" s="174">
        <f>INDEX(BD_Seguimiento_OAP_2019!$AH$3:$AS$294,MATCH(Revisión_Avance_Periodo!$I1117,BD_Seguimiento_OAP_2019!$L$3:$L$294,0),MATCH(Revisión_Avance_Periodo!$M1117,BD_Seguimiento_OAP_2019!$AH$2:$AS$2,0))</f>
        <v>0</v>
      </c>
      <c r="O1117" s="174">
        <f>INDEX(BD_Seguimiento_OAP_2019!$AV$3:$BG$294,MATCH(Revisión_Avance_Periodo!$I1117,BD_Seguimiento_OAP_2019!$L$3:$L$294,0),MATCH(Revisión_Avance_Periodo!$M1117,BD_Seguimiento_OAP_2019!$AV$2:$BG$2,0))</f>
        <v>0</v>
      </c>
      <c r="P1117" s="175">
        <f t="shared" ref="P1117:P1128" si="215">IFERROR((O1117/N1117),0)</f>
        <v>0</v>
      </c>
      <c r="Q1117" s="182" t="str">
        <f>VLOOKUP(P1117,Tabla_Indicador_Gestion4[#All],3,TRUE)</f>
        <v>Por Ejecutar</v>
      </c>
      <c r="R1117" s="215">
        <f>SUBTOTAL(9,$N$1106:$N1117)</f>
        <v>0.02</v>
      </c>
      <c r="S1117" s="231">
        <f>SUBTOTAL(9,$O$1106:$O1117)</f>
        <v>0</v>
      </c>
      <c r="T1117" s="231">
        <f>IFERROR(+Revisión_Avance_Periodo!$S1117/Revisión_Avance_Periodo!$R1117,0)</f>
        <v>0</v>
      </c>
      <c r="U1117" s="184"/>
      <c r="V1117" s="185"/>
      <c r="W1117" s="183"/>
      <c r="X1117" s="183"/>
      <c r="Y1117" s="183"/>
      <c r="Z1117" s="186"/>
      <c r="AA1117" s="187"/>
    </row>
    <row r="1118" spans="1:27" x14ac:dyDescent="0.25">
      <c r="A1118" s="88">
        <v>94</v>
      </c>
      <c r="B1118" s="91" t="str">
        <f>CONCATENATE(Revisión_Avance_Periodo!$C1118,";",Revisión_Avance_Periodo!$E1118,";",Revisión_Avance_Periodo!$I1118)</f>
        <v>OE2;PR_06;ACT_36</v>
      </c>
      <c r="C1118" s="170" t="s">
        <v>47</v>
      </c>
      <c r="D1118" s="171" t="str">
        <f>VLOOKUP(Revisión_Avance_Periodo!$C1118,Componentes_BD!$F$1:$G$5,2,FALSE)</f>
        <v>Fortalecer las Tecnologías de la Información y las Telecomunicaciones.</v>
      </c>
      <c r="E1118" s="106" t="s">
        <v>1036</v>
      </c>
      <c r="F1118" s="89">
        <v>1</v>
      </c>
      <c r="G1118" s="89" t="str">
        <f>VLOOKUP(Revisión_Avance_Periodo!$A1118,BD_Seguimiento_OAP_2019!$A$2:$G$294,7,FALSE)</f>
        <v>PEI</v>
      </c>
      <c r="H1118" s="89" t="str">
        <f>VLOOKUP(Revisión_Avance_Periodo!$A1118,BD_Seguimiento_OAP_2019!$A$2:$J$294,10,FALSE)</f>
        <v xml:space="preserve">PEI_06 - Implementación Sistema Único de Trámites </v>
      </c>
      <c r="I1118" s="89" t="s">
        <v>1399</v>
      </c>
      <c r="J1118" s="89" t="str">
        <f>VLOOKUP(Revisión_Avance_Periodo!$I1118,BD_Seguimiento_OAP_2019!$L:$M,2,FALSE)</f>
        <v>6.6 Poner en producción la Fase 1</v>
      </c>
      <c r="K1118" s="106" t="s">
        <v>64</v>
      </c>
      <c r="L1118" s="172">
        <v>4.4642857142857152E-4</v>
      </c>
      <c r="M1118" s="173" t="s">
        <v>104</v>
      </c>
      <c r="N1118" s="174">
        <f>INDEX(BD_Seguimiento_OAP_2019!$AH$3:$AS$294,MATCH(Revisión_Avance_Periodo!$I1118,BD_Seguimiento_OAP_2019!$L$3:$L$294,0),MATCH(Revisión_Avance_Periodo!$M1118,BD_Seguimiento_OAP_2019!$AH$2:$AS$2,0))</f>
        <v>0</v>
      </c>
      <c r="O1118" s="174">
        <f>INDEX(BD_Seguimiento_OAP_2019!$AV$3:$BG$294,MATCH(Revisión_Avance_Periodo!$I1118,BD_Seguimiento_OAP_2019!$L$3:$L$294,0),MATCH(Revisión_Avance_Periodo!$M1118,BD_Seguimiento_OAP_2019!$AV$2:$BG$2,0))</f>
        <v>0</v>
      </c>
      <c r="P1118" s="175">
        <f t="shared" si="215"/>
        <v>0</v>
      </c>
      <c r="Q1118" s="173" t="str">
        <f>VLOOKUP(P1118,Tabla_Indicador_Gestion4[#All],3,TRUE)</f>
        <v>Por Ejecutar</v>
      </c>
      <c r="R1118" s="213">
        <f>SUBTOTAL(9,$N$1118:$N1118)</f>
        <v>0</v>
      </c>
      <c r="S1118" s="234">
        <f>SUBTOTAL(9,$O$1118:$O1118)</f>
        <v>0</v>
      </c>
      <c r="T1118" s="234">
        <f>IFERROR(+Revisión_Avance_Periodo!$S1118/Revisión_Avance_Periodo!$R1118,0)</f>
        <v>0</v>
      </c>
      <c r="U1118" s="177">
        <f>SUBTOTAL(9,N1118:N1129)</f>
        <v>7.0000000000000007E-2</v>
      </c>
      <c r="V1118" s="176">
        <f>SUBTOTAL(9,O1118:O1129)</f>
        <v>0</v>
      </c>
      <c r="W1118" s="176">
        <f t="shared" ref="W1118" si="216">+V1118/U1118</f>
        <v>0</v>
      </c>
      <c r="X1118" s="176"/>
      <c r="Y1118" s="176">
        <f>100%-Revisión_Avance_Periodo!$W1118</f>
        <v>1</v>
      </c>
      <c r="Z1118" s="178" t="str">
        <f>VLOOKUP(W1118,Tabla_Indicador_Gestion4[],3,TRUE)</f>
        <v>Por Ejecutar</v>
      </c>
      <c r="AA1118" s="179">
        <f>Revisión_Avance_Periodo!$W1118*Revisión_Avance_Periodo!$L1118</f>
        <v>0</v>
      </c>
    </row>
    <row r="1119" spans="1:27" x14ac:dyDescent="0.25">
      <c r="A1119" s="94">
        <v>94</v>
      </c>
      <c r="B1119" s="96" t="str">
        <f>CONCATENATE(Revisión_Avance_Periodo!$C1119,";",Revisión_Avance_Periodo!$E1119,";",Revisión_Avance_Periodo!$I1119)</f>
        <v>OE2;PR_06;ACT_36</v>
      </c>
      <c r="C1119" s="180" t="s">
        <v>47</v>
      </c>
      <c r="D1119" s="181" t="str">
        <f>VLOOKUP(Revisión_Avance_Periodo!$C1119,Componentes_BD!$F$1:$G$5,2,FALSE)</f>
        <v>Fortalecer las Tecnologías de la Información y las Telecomunicaciones.</v>
      </c>
      <c r="E1119" s="119" t="s">
        <v>1036</v>
      </c>
      <c r="F1119" s="95">
        <v>1</v>
      </c>
      <c r="G1119" s="95" t="str">
        <f>VLOOKUP(Revisión_Avance_Periodo!$A1119,BD_Seguimiento_OAP_2019!$A$2:$G$294,7,FALSE)</f>
        <v>PEI</v>
      </c>
      <c r="H1119" s="95" t="str">
        <f>VLOOKUP(Revisión_Avance_Periodo!$A1119,BD_Seguimiento_OAP_2019!$A$2:$J$294,10,FALSE)</f>
        <v xml:space="preserve">PEI_06 - Implementación Sistema Único de Trámites </v>
      </c>
      <c r="I1119" s="95" t="s">
        <v>1399</v>
      </c>
      <c r="J1119" s="95" t="str">
        <f>VLOOKUP(Revisión_Avance_Periodo!$I1119,BD_Seguimiento_OAP_2019!$L:$M,2,FALSE)</f>
        <v>6.6 Poner en producción la Fase 1</v>
      </c>
      <c r="K1119" s="119" t="s">
        <v>64</v>
      </c>
      <c r="L1119" s="172">
        <v>4.4642857142857152E-4</v>
      </c>
      <c r="M1119" s="182" t="s">
        <v>105</v>
      </c>
      <c r="N1119" s="174">
        <f>INDEX(BD_Seguimiento_OAP_2019!$AH$3:$AS$294,MATCH(Revisión_Avance_Periodo!$I1119,BD_Seguimiento_OAP_2019!$L$3:$L$294,0),MATCH(Revisión_Avance_Periodo!$M1119,BD_Seguimiento_OAP_2019!$AH$2:$AS$2,0))</f>
        <v>0</v>
      </c>
      <c r="O1119" s="174">
        <f>INDEX(BD_Seguimiento_OAP_2019!$AV$3:$BG$294,MATCH(Revisión_Avance_Periodo!$I1119,BD_Seguimiento_OAP_2019!$L$3:$L$294,0),MATCH(Revisión_Avance_Periodo!$M1119,BD_Seguimiento_OAP_2019!$AV$2:$BG$2,0))</f>
        <v>0</v>
      </c>
      <c r="P1119" s="175">
        <f t="shared" si="215"/>
        <v>0</v>
      </c>
      <c r="Q1119" s="182" t="str">
        <f>VLOOKUP(P1119,Tabla_Indicador_Gestion4[#All],3,TRUE)</f>
        <v>Por Ejecutar</v>
      </c>
      <c r="R1119" s="215">
        <f>SUBTOTAL(9,$N$1118:$N1119)</f>
        <v>0</v>
      </c>
      <c r="S1119" s="231">
        <f>SUBTOTAL(9,$O$1118:$O1119)</f>
        <v>0</v>
      </c>
      <c r="T1119" s="231">
        <f>IFERROR(+Revisión_Avance_Periodo!$S1119/Revisión_Avance_Periodo!$R1119,0)</f>
        <v>0</v>
      </c>
      <c r="U1119" s="184"/>
      <c r="V1119" s="185"/>
      <c r="W1119" s="183"/>
      <c r="X1119" s="183"/>
      <c r="Y1119" s="183"/>
      <c r="Z1119" s="186"/>
      <c r="AA1119" s="187"/>
    </row>
    <row r="1120" spans="1:27" x14ac:dyDescent="0.25">
      <c r="A1120" s="88">
        <v>94</v>
      </c>
      <c r="B1120" s="91" t="str">
        <f>CONCATENATE(Revisión_Avance_Periodo!$C1120,";",Revisión_Avance_Periodo!$E1120,";",Revisión_Avance_Periodo!$I1120)</f>
        <v>OE2;PR_06;ACT_36</v>
      </c>
      <c r="C1120" s="170" t="s">
        <v>47</v>
      </c>
      <c r="D1120" s="171" t="str">
        <f>VLOOKUP(Revisión_Avance_Periodo!$C1120,Componentes_BD!$F$1:$G$5,2,FALSE)</f>
        <v>Fortalecer las Tecnologías de la Información y las Telecomunicaciones.</v>
      </c>
      <c r="E1120" s="106" t="s">
        <v>1036</v>
      </c>
      <c r="F1120" s="89">
        <v>1</v>
      </c>
      <c r="G1120" s="89" t="str">
        <f>VLOOKUP(Revisión_Avance_Periodo!$A1120,BD_Seguimiento_OAP_2019!$A$2:$G$294,7,FALSE)</f>
        <v>PEI</v>
      </c>
      <c r="H1120" s="89" t="str">
        <f>VLOOKUP(Revisión_Avance_Periodo!$A1120,BD_Seguimiento_OAP_2019!$A$2:$J$294,10,FALSE)</f>
        <v xml:space="preserve">PEI_06 - Implementación Sistema Único de Trámites </v>
      </c>
      <c r="I1120" s="89" t="s">
        <v>1399</v>
      </c>
      <c r="J1120" s="89" t="str">
        <f>VLOOKUP(Revisión_Avance_Periodo!$I1120,BD_Seguimiento_OAP_2019!$L:$M,2,FALSE)</f>
        <v>6.6 Poner en producción la Fase 1</v>
      </c>
      <c r="K1120" s="106" t="s">
        <v>64</v>
      </c>
      <c r="L1120" s="172">
        <v>4.4642857142857152E-4</v>
      </c>
      <c r="M1120" s="173" t="s">
        <v>106</v>
      </c>
      <c r="N1120" s="174">
        <f>INDEX(BD_Seguimiento_OAP_2019!$AH$3:$AS$294,MATCH(Revisión_Avance_Periodo!$I1120,BD_Seguimiento_OAP_2019!$L$3:$L$294,0),MATCH(Revisión_Avance_Periodo!$M1120,BD_Seguimiento_OAP_2019!$AH$2:$AS$2,0))</f>
        <v>0</v>
      </c>
      <c r="O1120" s="174">
        <f>INDEX(BD_Seguimiento_OAP_2019!$AV$3:$BG$294,MATCH(Revisión_Avance_Periodo!$I1120,BD_Seguimiento_OAP_2019!$L$3:$L$294,0),MATCH(Revisión_Avance_Periodo!$M1120,BD_Seguimiento_OAP_2019!$AV$2:$BG$2,0))</f>
        <v>0</v>
      </c>
      <c r="P1120" s="175">
        <f t="shared" si="215"/>
        <v>0</v>
      </c>
      <c r="Q1120" s="173" t="str">
        <f>VLOOKUP(P1120,Tabla_Indicador_Gestion4[#All],3,TRUE)</f>
        <v>Por Ejecutar</v>
      </c>
      <c r="R1120" s="215">
        <f>SUBTOTAL(9,$N$1118:$N1120)</f>
        <v>0</v>
      </c>
      <c r="S1120" s="231">
        <f>SUBTOTAL(9,$O$1118:$O1120)</f>
        <v>0</v>
      </c>
      <c r="T1120" s="231">
        <f>IFERROR(+Revisión_Avance_Periodo!$S1120/Revisión_Avance_Periodo!$R1120,0)</f>
        <v>0</v>
      </c>
      <c r="U1120" s="184"/>
      <c r="V1120" s="185"/>
      <c r="W1120" s="183"/>
      <c r="X1120" s="183"/>
      <c r="Y1120" s="183"/>
      <c r="Z1120" s="186"/>
      <c r="AA1120" s="187"/>
    </row>
    <row r="1121" spans="1:27" x14ac:dyDescent="0.25">
      <c r="A1121" s="94">
        <v>94</v>
      </c>
      <c r="B1121" s="96" t="str">
        <f>CONCATENATE(Revisión_Avance_Periodo!$C1121,";",Revisión_Avance_Periodo!$E1121,";",Revisión_Avance_Periodo!$I1121)</f>
        <v>OE2;PR_06;ACT_36</v>
      </c>
      <c r="C1121" s="180" t="s">
        <v>47</v>
      </c>
      <c r="D1121" s="181" t="str">
        <f>VLOOKUP(Revisión_Avance_Periodo!$C1121,Componentes_BD!$F$1:$G$5,2,FALSE)</f>
        <v>Fortalecer las Tecnologías de la Información y las Telecomunicaciones.</v>
      </c>
      <c r="E1121" s="119" t="s">
        <v>1036</v>
      </c>
      <c r="F1121" s="95">
        <v>1</v>
      </c>
      <c r="G1121" s="95" t="str">
        <f>VLOOKUP(Revisión_Avance_Periodo!$A1121,BD_Seguimiento_OAP_2019!$A$2:$G$294,7,FALSE)</f>
        <v>PEI</v>
      </c>
      <c r="H1121" s="95" t="str">
        <f>VLOOKUP(Revisión_Avance_Periodo!$A1121,BD_Seguimiento_OAP_2019!$A$2:$J$294,10,FALSE)</f>
        <v xml:space="preserve">PEI_06 - Implementación Sistema Único de Trámites </v>
      </c>
      <c r="I1121" s="95" t="s">
        <v>1399</v>
      </c>
      <c r="J1121" s="95" t="str">
        <f>VLOOKUP(Revisión_Avance_Periodo!$I1121,BD_Seguimiento_OAP_2019!$L:$M,2,FALSE)</f>
        <v>6.6 Poner en producción la Fase 1</v>
      </c>
      <c r="K1121" s="119" t="s">
        <v>64</v>
      </c>
      <c r="L1121" s="172">
        <v>4.4642857142857152E-4</v>
      </c>
      <c r="M1121" s="182" t="s">
        <v>107</v>
      </c>
      <c r="N1121" s="174">
        <f>INDEX(BD_Seguimiento_OAP_2019!$AH$3:$AS$294,MATCH(Revisión_Avance_Periodo!$I1121,BD_Seguimiento_OAP_2019!$L$3:$L$294,0),MATCH(Revisión_Avance_Periodo!$M1121,BD_Seguimiento_OAP_2019!$AH$2:$AS$2,0))</f>
        <v>0</v>
      </c>
      <c r="O1121" s="174">
        <f>INDEX(BD_Seguimiento_OAP_2019!$AV$3:$BG$294,MATCH(Revisión_Avance_Periodo!$I1121,BD_Seguimiento_OAP_2019!$L$3:$L$294,0),MATCH(Revisión_Avance_Periodo!$M1121,BD_Seguimiento_OAP_2019!$AV$2:$BG$2,0))</f>
        <v>0</v>
      </c>
      <c r="P1121" s="175">
        <f t="shared" si="215"/>
        <v>0</v>
      </c>
      <c r="Q1121" s="182" t="str">
        <f>VLOOKUP(P1121,Tabla_Indicador_Gestion4[#All],3,TRUE)</f>
        <v>Por Ejecutar</v>
      </c>
      <c r="R1121" s="215">
        <f>SUBTOTAL(9,$N$1118:$N1121)</f>
        <v>0</v>
      </c>
      <c r="S1121" s="231">
        <f>SUBTOTAL(9,$O$1118:$O1121)</f>
        <v>0</v>
      </c>
      <c r="T1121" s="231">
        <f>IFERROR(+Revisión_Avance_Periodo!$S1121/Revisión_Avance_Periodo!$R1121,0)</f>
        <v>0</v>
      </c>
      <c r="U1121" s="184"/>
      <c r="V1121" s="185"/>
      <c r="W1121" s="183"/>
      <c r="X1121" s="183"/>
      <c r="Y1121" s="183"/>
      <c r="Z1121" s="186"/>
      <c r="AA1121" s="187"/>
    </row>
    <row r="1122" spans="1:27" x14ac:dyDescent="0.25">
      <c r="A1122" s="88">
        <v>94</v>
      </c>
      <c r="B1122" s="91" t="str">
        <f>CONCATENATE(Revisión_Avance_Periodo!$C1122,";",Revisión_Avance_Periodo!$E1122,";",Revisión_Avance_Periodo!$I1122)</f>
        <v>OE2;PR_06;ACT_36</v>
      </c>
      <c r="C1122" s="170" t="s">
        <v>47</v>
      </c>
      <c r="D1122" s="171" t="str">
        <f>VLOOKUP(Revisión_Avance_Periodo!$C1122,Componentes_BD!$F$1:$G$5,2,FALSE)</f>
        <v>Fortalecer las Tecnologías de la Información y las Telecomunicaciones.</v>
      </c>
      <c r="E1122" s="106" t="s">
        <v>1036</v>
      </c>
      <c r="F1122" s="89">
        <v>1</v>
      </c>
      <c r="G1122" s="89" t="str">
        <f>VLOOKUP(Revisión_Avance_Periodo!$A1122,BD_Seguimiento_OAP_2019!$A$2:$G$294,7,FALSE)</f>
        <v>PEI</v>
      </c>
      <c r="H1122" s="89" t="str">
        <f>VLOOKUP(Revisión_Avance_Periodo!$A1122,BD_Seguimiento_OAP_2019!$A$2:$J$294,10,FALSE)</f>
        <v xml:space="preserve">PEI_06 - Implementación Sistema Único de Trámites </v>
      </c>
      <c r="I1122" s="89" t="s">
        <v>1399</v>
      </c>
      <c r="J1122" s="89" t="str">
        <f>VLOOKUP(Revisión_Avance_Periodo!$I1122,BD_Seguimiento_OAP_2019!$L:$M,2,FALSE)</f>
        <v>6.6 Poner en producción la Fase 1</v>
      </c>
      <c r="K1122" s="106" t="s">
        <v>64</v>
      </c>
      <c r="L1122" s="172">
        <v>4.4642857142857152E-4</v>
      </c>
      <c r="M1122" s="173" t="s">
        <v>108</v>
      </c>
      <c r="N1122" s="174">
        <f>INDEX(BD_Seguimiento_OAP_2019!$AH$3:$AS$294,MATCH(Revisión_Avance_Periodo!$I1122,BD_Seguimiento_OAP_2019!$L$3:$L$294,0),MATCH(Revisión_Avance_Periodo!$M1122,BD_Seguimiento_OAP_2019!$AH$2:$AS$2,0))</f>
        <v>0</v>
      </c>
      <c r="O1122" s="174">
        <f>INDEX(BD_Seguimiento_OAP_2019!$AV$3:$BG$294,MATCH(Revisión_Avance_Periodo!$I1122,BD_Seguimiento_OAP_2019!$L$3:$L$294,0),MATCH(Revisión_Avance_Periodo!$M1122,BD_Seguimiento_OAP_2019!$AV$2:$BG$2,0))</f>
        <v>0</v>
      </c>
      <c r="P1122" s="175">
        <f t="shared" si="215"/>
        <v>0</v>
      </c>
      <c r="Q1122" s="173" t="str">
        <f>VLOOKUP(P1122,Tabla_Indicador_Gestion4[#All],3,TRUE)</f>
        <v>Por Ejecutar</v>
      </c>
      <c r="R1122" s="215">
        <f>SUBTOTAL(9,$N$1118:$N1122)</f>
        <v>0</v>
      </c>
      <c r="S1122" s="231">
        <f>SUBTOTAL(9,$O$1118:$O1122)</f>
        <v>0</v>
      </c>
      <c r="T1122" s="231">
        <f>IFERROR(+Revisión_Avance_Periodo!$S1122/Revisión_Avance_Periodo!$R1122,0)</f>
        <v>0</v>
      </c>
      <c r="U1122" s="184"/>
      <c r="V1122" s="185"/>
      <c r="W1122" s="183"/>
      <c r="X1122" s="183"/>
      <c r="Y1122" s="183"/>
      <c r="Z1122" s="186"/>
      <c r="AA1122" s="187"/>
    </row>
    <row r="1123" spans="1:27" x14ac:dyDescent="0.25">
      <c r="A1123" s="94">
        <v>94</v>
      </c>
      <c r="B1123" s="96" t="str">
        <f>CONCATENATE(Revisión_Avance_Periodo!$C1123,";",Revisión_Avance_Periodo!$E1123,";",Revisión_Avance_Periodo!$I1123)</f>
        <v>OE2;PR_06;ACT_36</v>
      </c>
      <c r="C1123" s="180" t="s">
        <v>47</v>
      </c>
      <c r="D1123" s="181" t="str">
        <f>VLOOKUP(Revisión_Avance_Periodo!$C1123,Componentes_BD!$F$1:$G$5,2,FALSE)</f>
        <v>Fortalecer las Tecnologías de la Información y las Telecomunicaciones.</v>
      </c>
      <c r="E1123" s="119" t="s">
        <v>1036</v>
      </c>
      <c r="F1123" s="95">
        <v>1</v>
      </c>
      <c r="G1123" s="95" t="str">
        <f>VLOOKUP(Revisión_Avance_Periodo!$A1123,BD_Seguimiento_OAP_2019!$A$2:$G$294,7,FALSE)</f>
        <v>PEI</v>
      </c>
      <c r="H1123" s="95" t="str">
        <f>VLOOKUP(Revisión_Avance_Periodo!$A1123,BD_Seguimiento_OAP_2019!$A$2:$J$294,10,FALSE)</f>
        <v xml:space="preserve">PEI_06 - Implementación Sistema Único de Trámites </v>
      </c>
      <c r="I1123" s="95" t="s">
        <v>1399</v>
      </c>
      <c r="J1123" s="95" t="str">
        <f>VLOOKUP(Revisión_Avance_Periodo!$I1123,BD_Seguimiento_OAP_2019!$L:$M,2,FALSE)</f>
        <v>6.6 Poner en producción la Fase 1</v>
      </c>
      <c r="K1123" s="119" t="s">
        <v>64</v>
      </c>
      <c r="L1123" s="172">
        <v>4.4642857142857152E-4</v>
      </c>
      <c r="M1123" s="182" t="s">
        <v>109</v>
      </c>
      <c r="N1123" s="174">
        <f>INDEX(BD_Seguimiento_OAP_2019!$AH$3:$AS$294,MATCH(Revisión_Avance_Periodo!$I1123,BD_Seguimiento_OAP_2019!$L$3:$L$294,0),MATCH(Revisión_Avance_Periodo!$M1123,BD_Seguimiento_OAP_2019!$AH$2:$AS$2,0))</f>
        <v>0</v>
      </c>
      <c r="O1123" s="174">
        <f>INDEX(BD_Seguimiento_OAP_2019!$AV$3:$BG$294,MATCH(Revisión_Avance_Periodo!$I1123,BD_Seguimiento_OAP_2019!$L$3:$L$294,0),MATCH(Revisión_Avance_Periodo!$M1123,BD_Seguimiento_OAP_2019!$AV$2:$BG$2,0))</f>
        <v>0</v>
      </c>
      <c r="P1123" s="175">
        <f t="shared" si="215"/>
        <v>0</v>
      </c>
      <c r="Q1123" s="182" t="str">
        <f>VLOOKUP(P1123,Tabla_Indicador_Gestion4[#All],3,TRUE)</f>
        <v>Por Ejecutar</v>
      </c>
      <c r="R1123" s="215">
        <f>SUBTOTAL(9,$N$1118:$N1123)</f>
        <v>0</v>
      </c>
      <c r="S1123" s="231">
        <f>SUBTOTAL(9,$O$1118:$O1123)</f>
        <v>0</v>
      </c>
      <c r="T1123" s="231">
        <f>IFERROR(+Revisión_Avance_Periodo!$S1123/Revisión_Avance_Periodo!$R1123,0)</f>
        <v>0</v>
      </c>
      <c r="U1123" s="184"/>
      <c r="V1123" s="185"/>
      <c r="W1123" s="183"/>
      <c r="X1123" s="183"/>
      <c r="Y1123" s="183"/>
      <c r="Z1123" s="186"/>
      <c r="AA1123" s="187"/>
    </row>
    <row r="1124" spans="1:27" x14ac:dyDescent="0.25">
      <c r="A1124" s="88">
        <v>94</v>
      </c>
      <c r="B1124" s="91" t="str">
        <f>CONCATENATE(Revisión_Avance_Periodo!$C1124,";",Revisión_Avance_Periodo!$E1124,";",Revisión_Avance_Periodo!$I1124)</f>
        <v>OE2;PR_06;ACT_36</v>
      </c>
      <c r="C1124" s="170" t="s">
        <v>47</v>
      </c>
      <c r="D1124" s="171" t="str">
        <f>VLOOKUP(Revisión_Avance_Periodo!$C1124,Componentes_BD!$F$1:$G$5,2,FALSE)</f>
        <v>Fortalecer las Tecnologías de la Información y las Telecomunicaciones.</v>
      </c>
      <c r="E1124" s="106" t="s">
        <v>1036</v>
      </c>
      <c r="F1124" s="89">
        <v>1</v>
      </c>
      <c r="G1124" s="89" t="str">
        <f>VLOOKUP(Revisión_Avance_Periodo!$A1124,BD_Seguimiento_OAP_2019!$A$2:$G$294,7,FALSE)</f>
        <v>PEI</v>
      </c>
      <c r="H1124" s="89" t="str">
        <f>VLOOKUP(Revisión_Avance_Periodo!$A1124,BD_Seguimiento_OAP_2019!$A$2:$J$294,10,FALSE)</f>
        <v xml:space="preserve">PEI_06 - Implementación Sistema Único de Trámites </v>
      </c>
      <c r="I1124" s="89" t="s">
        <v>1399</v>
      </c>
      <c r="J1124" s="89" t="str">
        <f>VLOOKUP(Revisión_Avance_Periodo!$I1124,BD_Seguimiento_OAP_2019!$L:$M,2,FALSE)</f>
        <v>6.6 Poner en producción la Fase 1</v>
      </c>
      <c r="K1124" s="106" t="s">
        <v>64</v>
      </c>
      <c r="L1124" s="172">
        <v>4.4642857142857152E-4</v>
      </c>
      <c r="M1124" s="173" t="s">
        <v>110</v>
      </c>
      <c r="N1124" s="174">
        <f>INDEX(BD_Seguimiento_OAP_2019!$AH$3:$AS$294,MATCH(Revisión_Avance_Periodo!$I1124,BD_Seguimiento_OAP_2019!$L$3:$L$294,0),MATCH(Revisión_Avance_Periodo!$M1124,BD_Seguimiento_OAP_2019!$AH$2:$AS$2,0))</f>
        <v>0</v>
      </c>
      <c r="O1124" s="174">
        <f>INDEX(BD_Seguimiento_OAP_2019!$AV$3:$BG$294,MATCH(Revisión_Avance_Periodo!$I1124,BD_Seguimiento_OAP_2019!$L$3:$L$294,0),MATCH(Revisión_Avance_Periodo!$M1124,BD_Seguimiento_OAP_2019!$AV$2:$BG$2,0))</f>
        <v>0</v>
      </c>
      <c r="P1124" s="175">
        <f t="shared" si="215"/>
        <v>0</v>
      </c>
      <c r="Q1124" s="173" t="str">
        <f>VLOOKUP(P1124,Tabla_Indicador_Gestion4[#All],3,TRUE)</f>
        <v>Por Ejecutar</v>
      </c>
      <c r="R1124" s="215">
        <f>SUBTOTAL(9,$N$1118:$N1124)</f>
        <v>0</v>
      </c>
      <c r="S1124" s="231">
        <f>SUBTOTAL(9,$O$1118:$O1124)</f>
        <v>0</v>
      </c>
      <c r="T1124" s="231">
        <f>IFERROR(+Revisión_Avance_Periodo!$S1124/Revisión_Avance_Periodo!$R1124,0)</f>
        <v>0</v>
      </c>
      <c r="U1124" s="184"/>
      <c r="V1124" s="185"/>
      <c r="W1124" s="183"/>
      <c r="X1124" s="183"/>
      <c r="Y1124" s="183"/>
      <c r="Z1124" s="186"/>
      <c r="AA1124" s="187"/>
    </row>
    <row r="1125" spans="1:27" x14ac:dyDescent="0.25">
      <c r="A1125" s="94">
        <v>94</v>
      </c>
      <c r="B1125" s="96" t="str">
        <f>CONCATENATE(Revisión_Avance_Periodo!$C1125,";",Revisión_Avance_Periodo!$E1125,";",Revisión_Avance_Periodo!$I1125)</f>
        <v>OE2;PR_06;ACT_36</v>
      </c>
      <c r="C1125" s="180" t="s">
        <v>47</v>
      </c>
      <c r="D1125" s="181" t="str">
        <f>VLOOKUP(Revisión_Avance_Periodo!$C1125,Componentes_BD!$F$1:$G$5,2,FALSE)</f>
        <v>Fortalecer las Tecnologías de la Información y las Telecomunicaciones.</v>
      </c>
      <c r="E1125" s="119" t="s">
        <v>1036</v>
      </c>
      <c r="F1125" s="95">
        <v>1</v>
      </c>
      <c r="G1125" s="95" t="str">
        <f>VLOOKUP(Revisión_Avance_Periodo!$A1125,BD_Seguimiento_OAP_2019!$A$2:$G$294,7,FALSE)</f>
        <v>PEI</v>
      </c>
      <c r="H1125" s="95" t="str">
        <f>VLOOKUP(Revisión_Avance_Periodo!$A1125,BD_Seguimiento_OAP_2019!$A$2:$J$294,10,FALSE)</f>
        <v xml:space="preserve">PEI_06 - Implementación Sistema Único de Trámites </v>
      </c>
      <c r="I1125" s="95" t="s">
        <v>1399</v>
      </c>
      <c r="J1125" s="95" t="str">
        <f>VLOOKUP(Revisión_Avance_Periodo!$I1125,BD_Seguimiento_OAP_2019!$L:$M,2,FALSE)</f>
        <v>6.6 Poner en producción la Fase 1</v>
      </c>
      <c r="K1125" s="119" t="s">
        <v>64</v>
      </c>
      <c r="L1125" s="172">
        <v>4.4642857142857152E-4</v>
      </c>
      <c r="M1125" s="182" t="s">
        <v>111</v>
      </c>
      <c r="N1125" s="174">
        <f>INDEX(BD_Seguimiento_OAP_2019!$AH$3:$AS$294,MATCH(Revisión_Avance_Periodo!$I1125,BD_Seguimiento_OAP_2019!$L$3:$L$294,0),MATCH(Revisión_Avance_Periodo!$M1125,BD_Seguimiento_OAP_2019!$AH$2:$AS$2,0))</f>
        <v>0</v>
      </c>
      <c r="O1125" s="174">
        <f>INDEX(BD_Seguimiento_OAP_2019!$AV$3:$BG$294,MATCH(Revisión_Avance_Periodo!$I1125,BD_Seguimiento_OAP_2019!$L$3:$L$294,0),MATCH(Revisión_Avance_Periodo!$M1125,BD_Seguimiento_OAP_2019!$AV$2:$BG$2,0))</f>
        <v>0</v>
      </c>
      <c r="P1125" s="175">
        <f t="shared" si="215"/>
        <v>0</v>
      </c>
      <c r="Q1125" s="182" t="str">
        <f>VLOOKUP(P1125,Tabla_Indicador_Gestion4[#All],3,TRUE)</f>
        <v>Por Ejecutar</v>
      </c>
      <c r="R1125" s="215">
        <f>SUBTOTAL(9,$N$1118:$N1125)</f>
        <v>0</v>
      </c>
      <c r="S1125" s="231">
        <f>SUBTOTAL(9,$O$1118:$O1125)</f>
        <v>0</v>
      </c>
      <c r="T1125" s="231">
        <f>IFERROR(+Revisión_Avance_Periodo!$S1125/Revisión_Avance_Periodo!$R1125,0)</f>
        <v>0</v>
      </c>
      <c r="U1125" s="184"/>
      <c r="V1125" s="185"/>
      <c r="W1125" s="183"/>
      <c r="X1125" s="183"/>
      <c r="Y1125" s="183"/>
      <c r="Z1125" s="186"/>
      <c r="AA1125" s="187"/>
    </row>
    <row r="1126" spans="1:27" x14ac:dyDescent="0.25">
      <c r="A1126" s="88">
        <v>94</v>
      </c>
      <c r="B1126" s="91" t="str">
        <f>CONCATENATE(Revisión_Avance_Periodo!$C1126,";",Revisión_Avance_Periodo!$E1126,";",Revisión_Avance_Periodo!$I1126)</f>
        <v>OE2;PR_06;ACT_36</v>
      </c>
      <c r="C1126" s="170" t="s">
        <v>47</v>
      </c>
      <c r="D1126" s="171" t="str">
        <f>VLOOKUP(Revisión_Avance_Periodo!$C1126,Componentes_BD!$F$1:$G$5,2,FALSE)</f>
        <v>Fortalecer las Tecnologías de la Información y las Telecomunicaciones.</v>
      </c>
      <c r="E1126" s="106" t="s">
        <v>1036</v>
      </c>
      <c r="F1126" s="89">
        <v>1</v>
      </c>
      <c r="G1126" s="89" t="str">
        <f>VLOOKUP(Revisión_Avance_Periodo!$A1126,BD_Seguimiento_OAP_2019!$A$2:$G$294,7,FALSE)</f>
        <v>PEI</v>
      </c>
      <c r="H1126" s="89" t="str">
        <f>VLOOKUP(Revisión_Avance_Periodo!$A1126,BD_Seguimiento_OAP_2019!$A$2:$J$294,10,FALSE)</f>
        <v xml:space="preserve">PEI_06 - Implementación Sistema Único de Trámites </v>
      </c>
      <c r="I1126" s="89" t="s">
        <v>1399</v>
      </c>
      <c r="J1126" s="89" t="str">
        <f>VLOOKUP(Revisión_Avance_Periodo!$I1126,BD_Seguimiento_OAP_2019!$L:$M,2,FALSE)</f>
        <v>6.6 Poner en producción la Fase 1</v>
      </c>
      <c r="K1126" s="106" t="s">
        <v>64</v>
      </c>
      <c r="L1126" s="172">
        <v>4.4642857142857152E-4</v>
      </c>
      <c r="M1126" s="173" t="s">
        <v>112</v>
      </c>
      <c r="N1126" s="174">
        <f>INDEX(BD_Seguimiento_OAP_2019!$AH$3:$AS$294,MATCH(Revisión_Avance_Periodo!$I1126,BD_Seguimiento_OAP_2019!$L$3:$L$294,0),MATCH(Revisión_Avance_Periodo!$M1126,BD_Seguimiento_OAP_2019!$AH$2:$AS$2,0))</f>
        <v>0</v>
      </c>
      <c r="O1126" s="174">
        <f>INDEX(BD_Seguimiento_OAP_2019!$AV$3:$BG$294,MATCH(Revisión_Avance_Periodo!$I1126,BD_Seguimiento_OAP_2019!$L$3:$L$294,0),MATCH(Revisión_Avance_Periodo!$M1126,BD_Seguimiento_OAP_2019!$AV$2:$BG$2,0))</f>
        <v>0</v>
      </c>
      <c r="P1126" s="175">
        <f t="shared" si="215"/>
        <v>0</v>
      </c>
      <c r="Q1126" s="173" t="str">
        <f>VLOOKUP(P1126,Tabla_Indicador_Gestion4[#All],3,TRUE)</f>
        <v>Por Ejecutar</v>
      </c>
      <c r="R1126" s="215">
        <f>SUBTOTAL(9,$N$1118:$N1126)</f>
        <v>0</v>
      </c>
      <c r="S1126" s="231">
        <f>SUBTOTAL(9,$O$1118:$O1126)</f>
        <v>0</v>
      </c>
      <c r="T1126" s="231">
        <f>IFERROR(+Revisión_Avance_Periodo!$S1126/Revisión_Avance_Periodo!$R1126,0)</f>
        <v>0</v>
      </c>
      <c r="U1126" s="184"/>
      <c r="V1126" s="185"/>
      <c r="W1126" s="183"/>
      <c r="X1126" s="183"/>
      <c r="Y1126" s="183"/>
      <c r="Z1126" s="186"/>
      <c r="AA1126" s="187"/>
    </row>
    <row r="1127" spans="1:27" x14ac:dyDescent="0.25">
      <c r="A1127" s="94">
        <v>94</v>
      </c>
      <c r="B1127" s="96" t="str">
        <f>CONCATENATE(Revisión_Avance_Periodo!$C1127,";",Revisión_Avance_Periodo!$E1127,";",Revisión_Avance_Periodo!$I1127)</f>
        <v>OE2;PR_06;ACT_36</v>
      </c>
      <c r="C1127" s="180" t="s">
        <v>47</v>
      </c>
      <c r="D1127" s="181" t="str">
        <f>VLOOKUP(Revisión_Avance_Periodo!$C1127,Componentes_BD!$F$1:$G$5,2,FALSE)</f>
        <v>Fortalecer las Tecnologías de la Información y las Telecomunicaciones.</v>
      </c>
      <c r="E1127" s="119" t="s">
        <v>1036</v>
      </c>
      <c r="F1127" s="95">
        <v>1</v>
      </c>
      <c r="G1127" s="95" t="str">
        <f>VLOOKUP(Revisión_Avance_Periodo!$A1127,BD_Seguimiento_OAP_2019!$A$2:$G$294,7,FALSE)</f>
        <v>PEI</v>
      </c>
      <c r="H1127" s="95" t="str">
        <f>VLOOKUP(Revisión_Avance_Periodo!$A1127,BD_Seguimiento_OAP_2019!$A$2:$J$294,10,FALSE)</f>
        <v xml:space="preserve">PEI_06 - Implementación Sistema Único de Trámites </v>
      </c>
      <c r="I1127" s="95" t="s">
        <v>1399</v>
      </c>
      <c r="J1127" s="95" t="str">
        <f>VLOOKUP(Revisión_Avance_Periodo!$I1127,BD_Seguimiento_OAP_2019!$L:$M,2,FALSE)</f>
        <v>6.6 Poner en producción la Fase 1</v>
      </c>
      <c r="K1127" s="119" t="s">
        <v>64</v>
      </c>
      <c r="L1127" s="172">
        <v>4.4642857142857152E-4</v>
      </c>
      <c r="M1127" s="182" t="s">
        <v>113</v>
      </c>
      <c r="N1127" s="174">
        <f>INDEX(BD_Seguimiento_OAP_2019!$AH$3:$AS$294,MATCH(Revisión_Avance_Periodo!$I1127,BD_Seguimiento_OAP_2019!$L$3:$L$294,0),MATCH(Revisión_Avance_Periodo!$M1127,BD_Seguimiento_OAP_2019!$AH$2:$AS$2,0))</f>
        <v>0</v>
      </c>
      <c r="O1127" s="174">
        <f>INDEX(BD_Seguimiento_OAP_2019!$AV$3:$BG$294,MATCH(Revisión_Avance_Periodo!$I1127,BD_Seguimiento_OAP_2019!$L$3:$L$294,0),MATCH(Revisión_Avance_Periodo!$M1127,BD_Seguimiento_OAP_2019!$AV$2:$BG$2,0))</f>
        <v>0</v>
      </c>
      <c r="P1127" s="175">
        <f t="shared" si="215"/>
        <v>0</v>
      </c>
      <c r="Q1127" s="182" t="str">
        <f>VLOOKUP(P1127,Tabla_Indicador_Gestion4[#All],3,TRUE)</f>
        <v>Por Ejecutar</v>
      </c>
      <c r="R1127" s="215">
        <f>SUBTOTAL(9,$N$1118:$N1127)</f>
        <v>0</v>
      </c>
      <c r="S1127" s="231">
        <f>SUBTOTAL(9,$O$1118:$O1127)</f>
        <v>0</v>
      </c>
      <c r="T1127" s="231">
        <f>IFERROR(+Revisión_Avance_Periodo!$S1127/Revisión_Avance_Periodo!$R1127,0)</f>
        <v>0</v>
      </c>
      <c r="U1127" s="184"/>
      <c r="V1127" s="185"/>
      <c r="W1127" s="183"/>
      <c r="X1127" s="183"/>
      <c r="Y1127" s="183"/>
      <c r="Z1127" s="186"/>
      <c r="AA1127" s="187"/>
    </row>
    <row r="1128" spans="1:27" x14ac:dyDescent="0.25">
      <c r="A1128" s="88">
        <v>94</v>
      </c>
      <c r="B1128" s="91" t="str">
        <f>CONCATENATE(Revisión_Avance_Periodo!$C1128,";",Revisión_Avance_Periodo!$E1128,";",Revisión_Avance_Periodo!$I1128)</f>
        <v>OE2;PR_06;ACT_36</v>
      </c>
      <c r="C1128" s="170" t="s">
        <v>47</v>
      </c>
      <c r="D1128" s="171" t="str">
        <f>VLOOKUP(Revisión_Avance_Periodo!$C1128,Componentes_BD!$F$1:$G$5,2,FALSE)</f>
        <v>Fortalecer las Tecnologías de la Información y las Telecomunicaciones.</v>
      </c>
      <c r="E1128" s="106" t="s">
        <v>1036</v>
      </c>
      <c r="F1128" s="89">
        <v>1</v>
      </c>
      <c r="G1128" s="89" t="str">
        <f>VLOOKUP(Revisión_Avance_Periodo!$A1128,BD_Seguimiento_OAP_2019!$A$2:$G$294,7,FALSE)</f>
        <v>PEI</v>
      </c>
      <c r="H1128" s="89" t="str">
        <f>VLOOKUP(Revisión_Avance_Periodo!$A1128,BD_Seguimiento_OAP_2019!$A$2:$J$294,10,FALSE)</f>
        <v xml:space="preserve">PEI_06 - Implementación Sistema Único de Trámites </v>
      </c>
      <c r="I1128" s="89" t="s">
        <v>1399</v>
      </c>
      <c r="J1128" s="89" t="str">
        <f>VLOOKUP(Revisión_Avance_Periodo!$I1128,BD_Seguimiento_OAP_2019!$L:$M,2,FALSE)</f>
        <v>6.6 Poner en producción la Fase 1</v>
      </c>
      <c r="K1128" s="106" t="s">
        <v>64</v>
      </c>
      <c r="L1128" s="172">
        <v>4.4642857142857152E-4</v>
      </c>
      <c r="M1128" s="173" t="s">
        <v>114</v>
      </c>
      <c r="N1128" s="174">
        <f>INDEX(BD_Seguimiento_OAP_2019!$AH$3:$AS$294,MATCH(Revisión_Avance_Periodo!$I1128,BD_Seguimiento_OAP_2019!$L$3:$L$294,0),MATCH(Revisión_Avance_Periodo!$M1128,BD_Seguimiento_OAP_2019!$AH$2:$AS$2,0))</f>
        <v>0</v>
      </c>
      <c r="O1128" s="174">
        <f>INDEX(BD_Seguimiento_OAP_2019!$AV$3:$BG$294,MATCH(Revisión_Avance_Periodo!$I1128,BD_Seguimiento_OAP_2019!$L$3:$L$294,0),MATCH(Revisión_Avance_Periodo!$M1128,BD_Seguimiento_OAP_2019!$AV$2:$BG$2,0))</f>
        <v>0</v>
      </c>
      <c r="P1128" s="175">
        <f t="shared" si="215"/>
        <v>0</v>
      </c>
      <c r="Q1128" s="173" t="str">
        <f>VLOOKUP(P1128,Tabla_Indicador_Gestion4[#All],3,TRUE)</f>
        <v>Por Ejecutar</v>
      </c>
      <c r="R1128" s="215">
        <f>SUBTOTAL(9,$N$1118:$N1128)</f>
        <v>0</v>
      </c>
      <c r="S1128" s="231">
        <f>SUBTOTAL(9,$O$1118:$O1128)</f>
        <v>0</v>
      </c>
      <c r="T1128" s="231">
        <f>IFERROR(+Revisión_Avance_Periodo!$S1128/Revisión_Avance_Periodo!$R1128,0)</f>
        <v>0</v>
      </c>
      <c r="U1128" s="184"/>
      <c r="V1128" s="185"/>
      <c r="W1128" s="183"/>
      <c r="X1128" s="183"/>
      <c r="Y1128" s="183"/>
      <c r="Z1128" s="186"/>
      <c r="AA1128" s="187"/>
    </row>
    <row r="1129" spans="1:27" ht="15.75" thickBot="1" x14ac:dyDescent="0.3">
      <c r="A1129" s="94">
        <v>94</v>
      </c>
      <c r="B1129" s="96" t="str">
        <f>CONCATENATE(Revisión_Avance_Periodo!$C1129,";",Revisión_Avance_Periodo!$E1129,";",Revisión_Avance_Periodo!$I1129)</f>
        <v>OE2;PR_06;ACT_36</v>
      </c>
      <c r="C1129" s="180" t="s">
        <v>47</v>
      </c>
      <c r="D1129" s="181" t="str">
        <f>VLOOKUP(Revisión_Avance_Periodo!$C1129,Componentes_BD!$F$1:$G$5,2,FALSE)</f>
        <v>Fortalecer las Tecnologías de la Información y las Telecomunicaciones.</v>
      </c>
      <c r="E1129" s="119" t="s">
        <v>1036</v>
      </c>
      <c r="F1129" s="95">
        <v>1</v>
      </c>
      <c r="G1129" s="95" t="str">
        <f>VLOOKUP(Revisión_Avance_Periodo!$A1129,BD_Seguimiento_OAP_2019!$A$2:$G$294,7,FALSE)</f>
        <v>PEI</v>
      </c>
      <c r="H1129" s="95" t="str">
        <f>VLOOKUP(Revisión_Avance_Periodo!$A1129,BD_Seguimiento_OAP_2019!$A$2:$J$294,10,FALSE)</f>
        <v xml:space="preserve">PEI_06 - Implementación Sistema Único de Trámites </v>
      </c>
      <c r="I1129" s="95" t="s">
        <v>1399</v>
      </c>
      <c r="J1129" s="95" t="str">
        <f>VLOOKUP(Revisión_Avance_Periodo!$I1129,BD_Seguimiento_OAP_2019!$L:$M,2,FALSE)</f>
        <v>6.6 Poner en producción la Fase 1</v>
      </c>
      <c r="K1129" s="119" t="s">
        <v>64</v>
      </c>
      <c r="L1129" s="172">
        <v>4.4642857142857152E-4</v>
      </c>
      <c r="M1129" s="182" t="s">
        <v>115</v>
      </c>
      <c r="N1129" s="174">
        <f>INDEX(BD_Seguimiento_OAP_2019!$AH$3:$AS$294,MATCH(Revisión_Avance_Periodo!$I1129,BD_Seguimiento_OAP_2019!$L$3:$L$294,0),MATCH(Revisión_Avance_Periodo!$M1129,BD_Seguimiento_OAP_2019!$AH$2:$AS$2,0))</f>
        <v>7.0000000000000007E-2</v>
      </c>
      <c r="O1129" s="174">
        <f>INDEX(BD_Seguimiento_OAP_2019!$AV$3:$BG$294,MATCH(Revisión_Avance_Periodo!$I1129,BD_Seguimiento_OAP_2019!$L$3:$L$294,0),MATCH(Revisión_Avance_Periodo!$M1129,BD_Seguimiento_OAP_2019!$AV$2:$BG$2,0))</f>
        <v>0</v>
      </c>
      <c r="P1129" s="188">
        <f t="shared" si="212"/>
        <v>0</v>
      </c>
      <c r="Q1129" s="182" t="str">
        <f>VLOOKUP(P1129,Tabla_Indicador_Gestion4[#All],3,TRUE)</f>
        <v>Por Ejecutar</v>
      </c>
      <c r="R1129" s="215">
        <f>SUBTOTAL(9,$N$1118:$N1129)</f>
        <v>7.0000000000000007E-2</v>
      </c>
      <c r="S1129" s="231">
        <f>SUBTOTAL(9,$O$1118:$O1129)</f>
        <v>0</v>
      </c>
      <c r="T1129" s="231">
        <f>IFERROR(+Revisión_Avance_Periodo!$S1129/Revisión_Avance_Periodo!$R1129,0)</f>
        <v>0</v>
      </c>
      <c r="U1129" s="184"/>
      <c r="V1129" s="185"/>
      <c r="W1129" s="183"/>
      <c r="X1129" s="183"/>
      <c r="Y1129" s="183"/>
      <c r="Z1129" s="186"/>
      <c r="AA1129" s="187"/>
    </row>
    <row r="1130" spans="1:27" x14ac:dyDescent="0.25">
      <c r="A1130" s="88">
        <v>95</v>
      </c>
      <c r="B1130" s="91" t="str">
        <f>CONCATENATE(Revisión_Avance_Periodo!$C1130,";",Revisión_Avance_Periodo!$E1130,";",Revisión_Avance_Periodo!$I1130)</f>
        <v>OE2;PR_10;ACT_37</v>
      </c>
      <c r="C1130" s="170" t="s">
        <v>47</v>
      </c>
      <c r="D1130" s="171" t="str">
        <f>VLOOKUP(Revisión_Avance_Periodo!$C1130,Componentes_BD!$F$1:$G$5,2,FALSE)</f>
        <v>Fortalecer las Tecnologías de la Información y las Telecomunicaciones.</v>
      </c>
      <c r="E1130" s="106" t="s">
        <v>12</v>
      </c>
      <c r="F1130" s="89">
        <v>2</v>
      </c>
      <c r="G1130" s="89" t="str">
        <f>VLOOKUP(Revisión_Avance_Periodo!$A1130,BD_Seguimiento_OAP_2019!$A$2:$G$294,7,FALSE)</f>
        <v>PAI</v>
      </c>
      <c r="H1130" s="89" t="str">
        <f>VLOOKUP(Revisión_Avance_Periodo!$A1130,BD_Seguimiento_OAP_2019!$A$2:$J$294,10,FALSE)</f>
        <v>PAI_01 - Operacional</v>
      </c>
      <c r="I1130" s="89" t="s">
        <v>1010</v>
      </c>
      <c r="J1130" s="89" t="str">
        <f>VLOOKUP(Revisión_Avance_Periodo!$I1130,BD_Seguimiento_OAP_2019!$L:$M,2,FALSE)</f>
        <v>Implementar el software de Inteligencia de Negocios en Cemat</v>
      </c>
      <c r="K1130" s="106" t="s">
        <v>64</v>
      </c>
      <c r="L1130" s="172">
        <v>4.4642857142857152E-4</v>
      </c>
      <c r="M1130" s="173" t="s">
        <v>104</v>
      </c>
      <c r="N1130" s="174">
        <f>INDEX(BD_Seguimiento_OAP_2019!$AH$3:$AS$294,MATCH(Revisión_Avance_Periodo!$I1130,BD_Seguimiento_OAP_2019!$L$3:$L$294,0),MATCH(Revisión_Avance_Periodo!$M1130,BD_Seguimiento_OAP_2019!$AH$2:$AS$2,0))</f>
        <v>0.05</v>
      </c>
      <c r="O1130" s="174">
        <f>INDEX(BD_Seguimiento_OAP_2019!$AV$3:$BG$294,MATCH(Revisión_Avance_Periodo!$I1130,BD_Seguimiento_OAP_2019!$L$3:$L$294,0),MATCH(Revisión_Avance_Periodo!$M1130,BD_Seguimiento_OAP_2019!$AV$2:$BG$2,0))</f>
        <v>0.05</v>
      </c>
      <c r="P1130" s="189">
        <f t="shared" si="212"/>
        <v>1</v>
      </c>
      <c r="Q1130" s="173" t="str">
        <f>VLOOKUP(P1130,Tabla_Indicador_Gestion4[#All],3,TRUE)</f>
        <v>Culminada</v>
      </c>
      <c r="R1130" s="213">
        <f>SUBTOTAL(9,$N$1130:$N1130)</f>
        <v>0.05</v>
      </c>
      <c r="S1130" s="234">
        <f>SUBTOTAL(9,$O$1130:$O1130)</f>
        <v>0.05</v>
      </c>
      <c r="T1130" s="234">
        <f>IFERROR(+Revisión_Avance_Periodo!$S1130/Revisión_Avance_Periodo!$R1130,0)</f>
        <v>1</v>
      </c>
      <c r="U1130" s="177">
        <f>SUBTOTAL(9,N1130:N1141)</f>
        <v>1</v>
      </c>
      <c r="V1130" s="176">
        <f>SUBTOTAL(9,O1130:O1141)</f>
        <v>0.5</v>
      </c>
      <c r="W1130" s="176">
        <f t="shared" ref="W1130" si="217">+V1130/U1130</f>
        <v>0.5</v>
      </c>
      <c r="X1130" s="176"/>
      <c r="Y1130" s="176">
        <f>100%-Revisión_Avance_Periodo!$W1130</f>
        <v>0.5</v>
      </c>
      <c r="Z1130" s="178" t="str">
        <f>VLOOKUP(W1130,Tabla_Indicador_Gestion4[],3,TRUE)</f>
        <v>En Tramite</v>
      </c>
      <c r="AA1130" s="179">
        <f>Revisión_Avance_Periodo!$W1130*Revisión_Avance_Periodo!$L1130</f>
        <v>2.2321428571428576E-4</v>
      </c>
    </row>
    <row r="1131" spans="1:27" x14ac:dyDescent="0.25">
      <c r="A1131" s="94">
        <v>95</v>
      </c>
      <c r="B1131" s="96" t="str">
        <f>CONCATENATE(Revisión_Avance_Periodo!$C1131,";",Revisión_Avance_Periodo!$E1131,";",Revisión_Avance_Periodo!$I1131)</f>
        <v>OE2;PR_10;ACT_37</v>
      </c>
      <c r="C1131" s="180" t="s">
        <v>47</v>
      </c>
      <c r="D1131" s="181" t="str">
        <f>VLOOKUP(Revisión_Avance_Periodo!$C1131,Componentes_BD!$F$1:$G$5,2,FALSE)</f>
        <v>Fortalecer las Tecnologías de la Información y las Telecomunicaciones.</v>
      </c>
      <c r="E1131" s="119" t="s">
        <v>12</v>
      </c>
      <c r="F1131" s="95">
        <v>2</v>
      </c>
      <c r="G1131" s="95" t="str">
        <f>VLOOKUP(Revisión_Avance_Periodo!$A1131,BD_Seguimiento_OAP_2019!$A$2:$G$294,7,FALSE)</f>
        <v>PAI</v>
      </c>
      <c r="H1131" s="95" t="str">
        <f>VLOOKUP(Revisión_Avance_Periodo!$A1131,BD_Seguimiento_OAP_2019!$A$2:$J$294,10,FALSE)</f>
        <v>PAI_01 - Operacional</v>
      </c>
      <c r="I1131" s="95" t="s">
        <v>1010</v>
      </c>
      <c r="J1131" s="95" t="str">
        <f>VLOOKUP(Revisión_Avance_Periodo!$I1131,BD_Seguimiento_OAP_2019!$L:$M,2,FALSE)</f>
        <v>Implementar el software de Inteligencia de Negocios en Cemat</v>
      </c>
      <c r="K1131" s="119" t="s">
        <v>64</v>
      </c>
      <c r="L1131" s="172">
        <v>4.4642857142857152E-4</v>
      </c>
      <c r="M1131" s="182" t="s">
        <v>105</v>
      </c>
      <c r="N1131" s="174">
        <f>INDEX(BD_Seguimiento_OAP_2019!$AH$3:$AS$294,MATCH(Revisión_Avance_Periodo!$I1131,BD_Seguimiento_OAP_2019!$L$3:$L$294,0),MATCH(Revisión_Avance_Periodo!$M1131,BD_Seguimiento_OAP_2019!$AH$2:$AS$2,0))</f>
        <v>0.1</v>
      </c>
      <c r="O1131" s="174">
        <f>INDEX(BD_Seguimiento_OAP_2019!$AV$3:$BG$294,MATCH(Revisión_Avance_Periodo!$I1131,BD_Seguimiento_OAP_2019!$L$3:$L$294,0),MATCH(Revisión_Avance_Periodo!$M1131,BD_Seguimiento_OAP_2019!$AV$2:$BG$2,0))</f>
        <v>0.1</v>
      </c>
      <c r="P1131" s="188">
        <f t="shared" si="212"/>
        <v>1</v>
      </c>
      <c r="Q1131" s="182" t="str">
        <f>VLOOKUP(P1131,Tabla_Indicador_Gestion4[#All],3,TRUE)</f>
        <v>Culminada</v>
      </c>
      <c r="R1131" s="215">
        <f>SUBTOTAL(9,$N$1130:$N1131)</f>
        <v>0.15000000000000002</v>
      </c>
      <c r="S1131" s="231">
        <f>SUBTOTAL(9,$O$1130:$O1131)</f>
        <v>0.15000000000000002</v>
      </c>
      <c r="T1131" s="231">
        <f>IFERROR(+Revisión_Avance_Periodo!$S1131/Revisión_Avance_Periodo!$R1131,0)</f>
        <v>1</v>
      </c>
      <c r="U1131" s="184"/>
      <c r="V1131" s="185"/>
      <c r="W1131" s="183"/>
      <c r="X1131" s="183"/>
      <c r="Y1131" s="183"/>
      <c r="Z1131" s="186"/>
      <c r="AA1131" s="187"/>
    </row>
    <row r="1132" spans="1:27" x14ac:dyDescent="0.25">
      <c r="A1132" s="88">
        <v>95</v>
      </c>
      <c r="B1132" s="91" t="str">
        <f>CONCATENATE(Revisión_Avance_Periodo!$C1132,";",Revisión_Avance_Periodo!$E1132,";",Revisión_Avance_Periodo!$I1132)</f>
        <v>OE2;PR_10;ACT_37</v>
      </c>
      <c r="C1132" s="170" t="s">
        <v>47</v>
      </c>
      <c r="D1132" s="171" t="str">
        <f>VLOOKUP(Revisión_Avance_Periodo!$C1132,Componentes_BD!$F$1:$G$5,2,FALSE)</f>
        <v>Fortalecer las Tecnologías de la Información y las Telecomunicaciones.</v>
      </c>
      <c r="E1132" s="106" t="s">
        <v>12</v>
      </c>
      <c r="F1132" s="89">
        <v>2</v>
      </c>
      <c r="G1132" s="89" t="str">
        <f>VLOOKUP(Revisión_Avance_Periodo!$A1132,BD_Seguimiento_OAP_2019!$A$2:$G$294,7,FALSE)</f>
        <v>PAI</v>
      </c>
      <c r="H1132" s="89" t="str">
        <f>VLOOKUP(Revisión_Avance_Periodo!$A1132,BD_Seguimiento_OAP_2019!$A$2:$J$294,10,FALSE)</f>
        <v>PAI_01 - Operacional</v>
      </c>
      <c r="I1132" s="89" t="s">
        <v>1010</v>
      </c>
      <c r="J1132" s="89" t="str">
        <f>VLOOKUP(Revisión_Avance_Periodo!$I1132,BD_Seguimiento_OAP_2019!$L:$M,2,FALSE)</f>
        <v>Implementar el software de Inteligencia de Negocios en Cemat</v>
      </c>
      <c r="K1132" s="106" t="s">
        <v>64</v>
      </c>
      <c r="L1132" s="172">
        <v>4.4642857142857152E-4</v>
      </c>
      <c r="M1132" s="173" t="s">
        <v>106</v>
      </c>
      <c r="N1132" s="174">
        <f>INDEX(BD_Seguimiento_OAP_2019!$AH$3:$AS$294,MATCH(Revisión_Avance_Periodo!$I1132,BD_Seguimiento_OAP_2019!$L$3:$L$294,0),MATCH(Revisión_Avance_Periodo!$M1132,BD_Seguimiento_OAP_2019!$AH$2:$AS$2,0))</f>
        <v>0.1</v>
      </c>
      <c r="O1132" s="174">
        <f>INDEX(BD_Seguimiento_OAP_2019!$AV$3:$BG$294,MATCH(Revisión_Avance_Periodo!$I1132,BD_Seguimiento_OAP_2019!$L$3:$L$294,0),MATCH(Revisión_Avance_Periodo!$M1132,BD_Seguimiento_OAP_2019!$AV$2:$BG$2,0))</f>
        <v>0.1</v>
      </c>
      <c r="P1132" s="189">
        <f t="shared" si="212"/>
        <v>1</v>
      </c>
      <c r="Q1132" s="173" t="str">
        <f>VLOOKUP(P1132,Tabla_Indicador_Gestion4[#All],3,TRUE)</f>
        <v>Culminada</v>
      </c>
      <c r="R1132" s="215">
        <f>SUBTOTAL(9,$N$1130:$N1132)</f>
        <v>0.25</v>
      </c>
      <c r="S1132" s="231">
        <f>SUBTOTAL(9,$O$1130:$O1132)</f>
        <v>0.25</v>
      </c>
      <c r="T1132" s="231">
        <f>IFERROR(+Revisión_Avance_Periodo!$S1132/Revisión_Avance_Periodo!$R1132,0)</f>
        <v>1</v>
      </c>
      <c r="U1132" s="184"/>
      <c r="V1132" s="185"/>
      <c r="W1132" s="183"/>
      <c r="X1132" s="183"/>
      <c r="Y1132" s="183"/>
      <c r="Z1132" s="186"/>
      <c r="AA1132" s="187"/>
    </row>
    <row r="1133" spans="1:27" x14ac:dyDescent="0.25">
      <c r="A1133" s="94">
        <v>95</v>
      </c>
      <c r="B1133" s="96" t="str">
        <f>CONCATENATE(Revisión_Avance_Periodo!$C1133,";",Revisión_Avance_Periodo!$E1133,";",Revisión_Avance_Periodo!$I1133)</f>
        <v>OE2;PR_10;ACT_37</v>
      </c>
      <c r="C1133" s="180" t="s">
        <v>47</v>
      </c>
      <c r="D1133" s="181" t="str">
        <f>VLOOKUP(Revisión_Avance_Periodo!$C1133,Componentes_BD!$F$1:$G$5,2,FALSE)</f>
        <v>Fortalecer las Tecnologías de la Información y las Telecomunicaciones.</v>
      </c>
      <c r="E1133" s="119" t="s">
        <v>12</v>
      </c>
      <c r="F1133" s="95">
        <v>2</v>
      </c>
      <c r="G1133" s="95" t="str">
        <f>VLOOKUP(Revisión_Avance_Periodo!$A1133,BD_Seguimiento_OAP_2019!$A$2:$G$294,7,FALSE)</f>
        <v>PAI</v>
      </c>
      <c r="H1133" s="95" t="str">
        <f>VLOOKUP(Revisión_Avance_Periodo!$A1133,BD_Seguimiento_OAP_2019!$A$2:$J$294,10,FALSE)</f>
        <v>PAI_01 - Operacional</v>
      </c>
      <c r="I1133" s="95" t="s">
        <v>1010</v>
      </c>
      <c r="J1133" s="95" t="str">
        <f>VLOOKUP(Revisión_Avance_Periodo!$I1133,BD_Seguimiento_OAP_2019!$L:$M,2,FALSE)</f>
        <v>Implementar el software de Inteligencia de Negocios en Cemat</v>
      </c>
      <c r="K1133" s="119" t="s">
        <v>64</v>
      </c>
      <c r="L1133" s="172">
        <v>4.4642857142857152E-4</v>
      </c>
      <c r="M1133" s="182" t="s">
        <v>107</v>
      </c>
      <c r="N1133" s="174">
        <f>INDEX(BD_Seguimiento_OAP_2019!$AH$3:$AS$294,MATCH(Revisión_Avance_Periodo!$I1133,BD_Seguimiento_OAP_2019!$L$3:$L$294,0),MATCH(Revisión_Avance_Periodo!$M1133,BD_Seguimiento_OAP_2019!$AH$2:$AS$2,0))</f>
        <v>0.05</v>
      </c>
      <c r="O1133" s="174">
        <f>INDEX(BD_Seguimiento_OAP_2019!$AV$3:$BG$294,MATCH(Revisión_Avance_Periodo!$I1133,BD_Seguimiento_OAP_2019!$L$3:$L$294,0),MATCH(Revisión_Avance_Periodo!$M1133,BD_Seguimiento_OAP_2019!$AV$2:$BG$2,0))</f>
        <v>0.05</v>
      </c>
      <c r="P1133" s="188">
        <f t="shared" si="212"/>
        <v>1</v>
      </c>
      <c r="Q1133" s="182" t="str">
        <f>VLOOKUP(P1133,Tabla_Indicador_Gestion4[#All],3,TRUE)</f>
        <v>Culminada</v>
      </c>
      <c r="R1133" s="215">
        <f>SUBTOTAL(9,$N$1130:$N1133)</f>
        <v>0.3</v>
      </c>
      <c r="S1133" s="231">
        <f>SUBTOTAL(9,$O$1130:$O1133)</f>
        <v>0.3</v>
      </c>
      <c r="T1133" s="231">
        <f>IFERROR(+Revisión_Avance_Periodo!$S1133/Revisión_Avance_Periodo!$R1133,0)</f>
        <v>1</v>
      </c>
      <c r="U1133" s="184"/>
      <c r="V1133" s="185"/>
      <c r="W1133" s="183"/>
      <c r="X1133" s="183"/>
      <c r="Y1133" s="183"/>
      <c r="Z1133" s="186"/>
      <c r="AA1133" s="187"/>
    </row>
    <row r="1134" spans="1:27" x14ac:dyDescent="0.25">
      <c r="A1134" s="88">
        <v>95</v>
      </c>
      <c r="B1134" s="91" t="str">
        <f>CONCATENATE(Revisión_Avance_Periodo!$C1134,";",Revisión_Avance_Periodo!$E1134,";",Revisión_Avance_Periodo!$I1134)</f>
        <v>OE2;PR_10;ACT_37</v>
      </c>
      <c r="C1134" s="170" t="s">
        <v>47</v>
      </c>
      <c r="D1134" s="171" t="str">
        <f>VLOOKUP(Revisión_Avance_Periodo!$C1134,Componentes_BD!$F$1:$G$5,2,FALSE)</f>
        <v>Fortalecer las Tecnologías de la Información y las Telecomunicaciones.</v>
      </c>
      <c r="E1134" s="106" t="s">
        <v>12</v>
      </c>
      <c r="F1134" s="89">
        <v>2</v>
      </c>
      <c r="G1134" s="89" t="str">
        <f>VLOOKUP(Revisión_Avance_Periodo!$A1134,BD_Seguimiento_OAP_2019!$A$2:$G$294,7,FALSE)</f>
        <v>PAI</v>
      </c>
      <c r="H1134" s="89" t="str">
        <f>VLOOKUP(Revisión_Avance_Periodo!$A1134,BD_Seguimiento_OAP_2019!$A$2:$J$294,10,FALSE)</f>
        <v>PAI_01 - Operacional</v>
      </c>
      <c r="I1134" s="89" t="s">
        <v>1010</v>
      </c>
      <c r="J1134" s="89" t="str">
        <f>VLOOKUP(Revisión_Avance_Periodo!$I1134,BD_Seguimiento_OAP_2019!$L:$M,2,FALSE)</f>
        <v>Implementar el software de Inteligencia de Negocios en Cemat</v>
      </c>
      <c r="K1134" s="106" t="s">
        <v>64</v>
      </c>
      <c r="L1134" s="172">
        <v>4.4642857142857152E-4</v>
      </c>
      <c r="M1134" s="173" t="s">
        <v>108</v>
      </c>
      <c r="N1134" s="174">
        <f>INDEX(BD_Seguimiento_OAP_2019!$AH$3:$AS$294,MATCH(Revisión_Avance_Periodo!$I1134,BD_Seguimiento_OAP_2019!$L$3:$L$294,0),MATCH(Revisión_Avance_Periodo!$M1134,BD_Seguimiento_OAP_2019!$AH$2:$AS$2,0))</f>
        <v>0.1</v>
      </c>
      <c r="O1134" s="174">
        <f>INDEX(BD_Seguimiento_OAP_2019!$AV$3:$BG$294,MATCH(Revisión_Avance_Periodo!$I1134,BD_Seguimiento_OAP_2019!$L$3:$L$294,0),MATCH(Revisión_Avance_Periodo!$M1134,BD_Seguimiento_OAP_2019!$AV$2:$BG$2,0))</f>
        <v>0.1</v>
      </c>
      <c r="P1134" s="189">
        <f t="shared" si="212"/>
        <v>1</v>
      </c>
      <c r="Q1134" s="173" t="str">
        <f>VLOOKUP(P1134,Tabla_Indicador_Gestion4[#All],3,TRUE)</f>
        <v>Culminada</v>
      </c>
      <c r="R1134" s="215">
        <f>SUBTOTAL(9,$N$1130:$N1134)</f>
        <v>0.4</v>
      </c>
      <c r="S1134" s="231">
        <f>SUBTOTAL(9,$O$1130:$O1134)</f>
        <v>0.4</v>
      </c>
      <c r="T1134" s="231">
        <f>IFERROR(+Revisión_Avance_Periodo!$S1134/Revisión_Avance_Periodo!$R1134,0)</f>
        <v>1</v>
      </c>
      <c r="U1134" s="184"/>
      <c r="V1134" s="185"/>
      <c r="W1134" s="183"/>
      <c r="X1134" s="183"/>
      <c r="Y1134" s="183"/>
      <c r="Z1134" s="186"/>
      <c r="AA1134" s="187"/>
    </row>
    <row r="1135" spans="1:27" x14ac:dyDescent="0.25">
      <c r="A1135" s="94">
        <v>95</v>
      </c>
      <c r="B1135" s="96" t="str">
        <f>CONCATENATE(Revisión_Avance_Periodo!$C1135,";",Revisión_Avance_Periodo!$E1135,";",Revisión_Avance_Periodo!$I1135)</f>
        <v>OE2;PR_10;ACT_37</v>
      </c>
      <c r="C1135" s="180" t="s">
        <v>47</v>
      </c>
      <c r="D1135" s="181" t="str">
        <f>VLOOKUP(Revisión_Avance_Periodo!$C1135,Componentes_BD!$F$1:$G$5,2,FALSE)</f>
        <v>Fortalecer las Tecnologías de la Información y las Telecomunicaciones.</v>
      </c>
      <c r="E1135" s="119" t="s">
        <v>12</v>
      </c>
      <c r="F1135" s="95">
        <v>2</v>
      </c>
      <c r="G1135" s="95" t="str">
        <f>VLOOKUP(Revisión_Avance_Periodo!$A1135,BD_Seguimiento_OAP_2019!$A$2:$G$294,7,FALSE)</f>
        <v>PAI</v>
      </c>
      <c r="H1135" s="95" t="str">
        <f>VLOOKUP(Revisión_Avance_Periodo!$A1135,BD_Seguimiento_OAP_2019!$A$2:$J$294,10,FALSE)</f>
        <v>PAI_01 - Operacional</v>
      </c>
      <c r="I1135" s="95" t="s">
        <v>1010</v>
      </c>
      <c r="J1135" s="95" t="str">
        <f>VLOOKUP(Revisión_Avance_Periodo!$I1135,BD_Seguimiento_OAP_2019!$L:$M,2,FALSE)</f>
        <v>Implementar el software de Inteligencia de Negocios en Cemat</v>
      </c>
      <c r="K1135" s="119" t="s">
        <v>64</v>
      </c>
      <c r="L1135" s="172">
        <v>4.4642857142857152E-4</v>
      </c>
      <c r="M1135" s="182" t="s">
        <v>109</v>
      </c>
      <c r="N1135" s="174">
        <f>INDEX(BD_Seguimiento_OAP_2019!$AH$3:$AS$294,MATCH(Revisión_Avance_Periodo!$I1135,BD_Seguimiento_OAP_2019!$L$3:$L$294,0),MATCH(Revisión_Avance_Periodo!$M1135,BD_Seguimiento_OAP_2019!$AH$2:$AS$2,0))</f>
        <v>0.1</v>
      </c>
      <c r="O1135" s="174">
        <f>INDEX(BD_Seguimiento_OAP_2019!$AV$3:$BG$294,MATCH(Revisión_Avance_Periodo!$I1135,BD_Seguimiento_OAP_2019!$L$3:$L$294,0),MATCH(Revisión_Avance_Periodo!$M1135,BD_Seguimiento_OAP_2019!$AV$2:$BG$2,0))</f>
        <v>0.1</v>
      </c>
      <c r="P1135" s="188">
        <f t="shared" si="212"/>
        <v>1</v>
      </c>
      <c r="Q1135" s="182" t="str">
        <f>VLOOKUP(P1135,Tabla_Indicador_Gestion4[#All],3,TRUE)</f>
        <v>Culminada</v>
      </c>
      <c r="R1135" s="215">
        <f>SUBTOTAL(9,$N$1130:$N1135)</f>
        <v>0.5</v>
      </c>
      <c r="S1135" s="231">
        <f>SUBTOTAL(9,$O$1130:$O1135)</f>
        <v>0.5</v>
      </c>
      <c r="T1135" s="231">
        <f>IFERROR(+Revisión_Avance_Periodo!$S1135/Revisión_Avance_Periodo!$R1135,0)</f>
        <v>1</v>
      </c>
      <c r="U1135" s="184"/>
      <c r="V1135" s="185"/>
      <c r="W1135" s="183"/>
      <c r="X1135" s="183"/>
      <c r="Y1135" s="183"/>
      <c r="Z1135" s="186"/>
      <c r="AA1135" s="187"/>
    </row>
    <row r="1136" spans="1:27" x14ac:dyDescent="0.25">
      <c r="A1136" s="88">
        <v>95</v>
      </c>
      <c r="B1136" s="91" t="str">
        <f>CONCATENATE(Revisión_Avance_Periodo!$C1136,";",Revisión_Avance_Periodo!$E1136,";",Revisión_Avance_Periodo!$I1136)</f>
        <v>OE2;PR_10;ACT_37</v>
      </c>
      <c r="C1136" s="170" t="s">
        <v>47</v>
      </c>
      <c r="D1136" s="171" t="str">
        <f>VLOOKUP(Revisión_Avance_Periodo!$C1136,Componentes_BD!$F$1:$G$5,2,FALSE)</f>
        <v>Fortalecer las Tecnologías de la Información y las Telecomunicaciones.</v>
      </c>
      <c r="E1136" s="106" t="s">
        <v>12</v>
      </c>
      <c r="F1136" s="89">
        <v>2</v>
      </c>
      <c r="G1136" s="89" t="str">
        <f>VLOOKUP(Revisión_Avance_Periodo!$A1136,BD_Seguimiento_OAP_2019!$A$2:$G$294,7,FALSE)</f>
        <v>PAI</v>
      </c>
      <c r="H1136" s="89" t="str">
        <f>VLOOKUP(Revisión_Avance_Periodo!$A1136,BD_Seguimiento_OAP_2019!$A$2:$J$294,10,FALSE)</f>
        <v>PAI_01 - Operacional</v>
      </c>
      <c r="I1136" s="89" t="s">
        <v>1010</v>
      </c>
      <c r="J1136" s="89" t="str">
        <f>VLOOKUP(Revisión_Avance_Periodo!$I1136,BD_Seguimiento_OAP_2019!$L:$M,2,FALSE)</f>
        <v>Implementar el software de Inteligencia de Negocios en Cemat</v>
      </c>
      <c r="K1136" s="106" t="s">
        <v>64</v>
      </c>
      <c r="L1136" s="172">
        <v>4.4642857142857152E-4</v>
      </c>
      <c r="M1136" s="173" t="s">
        <v>110</v>
      </c>
      <c r="N1136" s="174">
        <f>INDEX(BD_Seguimiento_OAP_2019!$AH$3:$AS$294,MATCH(Revisión_Avance_Periodo!$I1136,BD_Seguimiento_OAP_2019!$L$3:$L$294,0),MATCH(Revisión_Avance_Periodo!$M1136,BD_Seguimiento_OAP_2019!$AH$2:$AS$2,0))</f>
        <v>0.05</v>
      </c>
      <c r="O1136" s="174">
        <f>INDEX(BD_Seguimiento_OAP_2019!$AV$3:$BG$294,MATCH(Revisión_Avance_Periodo!$I1136,BD_Seguimiento_OAP_2019!$L$3:$L$294,0),MATCH(Revisión_Avance_Periodo!$M1136,BD_Seguimiento_OAP_2019!$AV$2:$BG$2,0))</f>
        <v>0</v>
      </c>
      <c r="P1136" s="189">
        <f t="shared" si="212"/>
        <v>0</v>
      </c>
      <c r="Q1136" s="173" t="str">
        <f>VLOOKUP(P1136,Tabla_Indicador_Gestion4[#All],3,TRUE)</f>
        <v>Por Ejecutar</v>
      </c>
      <c r="R1136" s="215">
        <f>SUBTOTAL(9,$N$1130:$N1136)</f>
        <v>0.55000000000000004</v>
      </c>
      <c r="S1136" s="231">
        <f>SUBTOTAL(9,$O$1130:$O1136)</f>
        <v>0.5</v>
      </c>
      <c r="T1136" s="231">
        <f>IFERROR(+Revisión_Avance_Periodo!$S1136/Revisión_Avance_Periodo!$R1136,0)</f>
        <v>0.90909090909090906</v>
      </c>
      <c r="U1136" s="184"/>
      <c r="V1136" s="185"/>
      <c r="W1136" s="183"/>
      <c r="X1136" s="183"/>
      <c r="Y1136" s="183"/>
      <c r="Z1136" s="186"/>
      <c r="AA1136" s="187"/>
    </row>
    <row r="1137" spans="1:27" x14ac:dyDescent="0.25">
      <c r="A1137" s="94">
        <v>95</v>
      </c>
      <c r="B1137" s="96" t="str">
        <f>CONCATENATE(Revisión_Avance_Periodo!$C1137,";",Revisión_Avance_Periodo!$E1137,";",Revisión_Avance_Periodo!$I1137)</f>
        <v>OE2;PR_10;ACT_37</v>
      </c>
      <c r="C1137" s="180" t="s">
        <v>47</v>
      </c>
      <c r="D1137" s="181" t="str">
        <f>VLOOKUP(Revisión_Avance_Periodo!$C1137,Componentes_BD!$F$1:$G$5,2,FALSE)</f>
        <v>Fortalecer las Tecnologías de la Información y las Telecomunicaciones.</v>
      </c>
      <c r="E1137" s="119" t="s">
        <v>12</v>
      </c>
      <c r="F1137" s="95">
        <v>2</v>
      </c>
      <c r="G1137" s="95" t="str">
        <f>VLOOKUP(Revisión_Avance_Periodo!$A1137,BD_Seguimiento_OAP_2019!$A$2:$G$294,7,FALSE)</f>
        <v>PAI</v>
      </c>
      <c r="H1137" s="95" t="str">
        <f>VLOOKUP(Revisión_Avance_Periodo!$A1137,BD_Seguimiento_OAP_2019!$A$2:$J$294,10,FALSE)</f>
        <v>PAI_01 - Operacional</v>
      </c>
      <c r="I1137" s="95" t="s">
        <v>1010</v>
      </c>
      <c r="J1137" s="95" t="str">
        <f>VLOOKUP(Revisión_Avance_Periodo!$I1137,BD_Seguimiento_OAP_2019!$L:$M,2,FALSE)</f>
        <v>Implementar el software de Inteligencia de Negocios en Cemat</v>
      </c>
      <c r="K1137" s="119" t="s">
        <v>64</v>
      </c>
      <c r="L1137" s="172">
        <v>4.4642857142857152E-4</v>
      </c>
      <c r="M1137" s="182" t="s">
        <v>111</v>
      </c>
      <c r="N1137" s="174">
        <f>INDEX(BD_Seguimiento_OAP_2019!$AH$3:$AS$294,MATCH(Revisión_Avance_Periodo!$I1137,BD_Seguimiento_OAP_2019!$L$3:$L$294,0),MATCH(Revisión_Avance_Periodo!$M1137,BD_Seguimiento_OAP_2019!$AH$2:$AS$2,0))</f>
        <v>0.1</v>
      </c>
      <c r="O1137" s="174">
        <f>INDEX(BD_Seguimiento_OAP_2019!$AV$3:$BG$294,MATCH(Revisión_Avance_Periodo!$I1137,BD_Seguimiento_OAP_2019!$L$3:$L$294,0),MATCH(Revisión_Avance_Periodo!$M1137,BD_Seguimiento_OAP_2019!$AV$2:$BG$2,0))</f>
        <v>0</v>
      </c>
      <c r="P1137" s="188">
        <f t="shared" si="212"/>
        <v>0</v>
      </c>
      <c r="Q1137" s="182" t="str">
        <f>VLOOKUP(P1137,Tabla_Indicador_Gestion4[#All],3,TRUE)</f>
        <v>Por Ejecutar</v>
      </c>
      <c r="R1137" s="215">
        <f>SUBTOTAL(9,$N$1130:$N1137)</f>
        <v>0.65</v>
      </c>
      <c r="S1137" s="231">
        <f>SUBTOTAL(9,$O$1130:$O1137)</f>
        <v>0.5</v>
      </c>
      <c r="T1137" s="231">
        <f>IFERROR(+Revisión_Avance_Periodo!$S1137/Revisión_Avance_Periodo!$R1137,0)</f>
        <v>0.76923076923076916</v>
      </c>
      <c r="U1137" s="184"/>
      <c r="V1137" s="185"/>
      <c r="W1137" s="183"/>
      <c r="X1137" s="183"/>
      <c r="Y1137" s="183"/>
      <c r="Z1137" s="186"/>
      <c r="AA1137" s="187"/>
    </row>
    <row r="1138" spans="1:27" x14ac:dyDescent="0.25">
      <c r="A1138" s="88">
        <v>95</v>
      </c>
      <c r="B1138" s="91" t="str">
        <f>CONCATENATE(Revisión_Avance_Periodo!$C1138,";",Revisión_Avance_Periodo!$E1138,";",Revisión_Avance_Periodo!$I1138)</f>
        <v>OE2;PR_10;ACT_37</v>
      </c>
      <c r="C1138" s="170" t="s">
        <v>47</v>
      </c>
      <c r="D1138" s="171" t="str">
        <f>VLOOKUP(Revisión_Avance_Periodo!$C1138,Componentes_BD!$F$1:$G$5,2,FALSE)</f>
        <v>Fortalecer las Tecnologías de la Información y las Telecomunicaciones.</v>
      </c>
      <c r="E1138" s="106" t="s">
        <v>12</v>
      </c>
      <c r="F1138" s="89">
        <v>2</v>
      </c>
      <c r="G1138" s="89" t="str">
        <f>VLOOKUP(Revisión_Avance_Periodo!$A1138,BD_Seguimiento_OAP_2019!$A$2:$G$294,7,FALSE)</f>
        <v>PAI</v>
      </c>
      <c r="H1138" s="89" t="str">
        <f>VLOOKUP(Revisión_Avance_Periodo!$A1138,BD_Seguimiento_OAP_2019!$A$2:$J$294,10,FALSE)</f>
        <v>PAI_01 - Operacional</v>
      </c>
      <c r="I1138" s="89" t="s">
        <v>1010</v>
      </c>
      <c r="J1138" s="89" t="str">
        <f>VLOOKUP(Revisión_Avance_Periodo!$I1138,BD_Seguimiento_OAP_2019!$L:$M,2,FALSE)</f>
        <v>Implementar el software de Inteligencia de Negocios en Cemat</v>
      </c>
      <c r="K1138" s="106" t="s">
        <v>64</v>
      </c>
      <c r="L1138" s="172">
        <v>4.4642857142857152E-4</v>
      </c>
      <c r="M1138" s="173" t="s">
        <v>112</v>
      </c>
      <c r="N1138" s="174">
        <f>INDEX(BD_Seguimiento_OAP_2019!$AH$3:$AS$294,MATCH(Revisión_Avance_Periodo!$I1138,BD_Seguimiento_OAP_2019!$L$3:$L$294,0),MATCH(Revisión_Avance_Periodo!$M1138,BD_Seguimiento_OAP_2019!$AH$2:$AS$2,0))</f>
        <v>0.1</v>
      </c>
      <c r="O1138" s="174">
        <f>INDEX(BD_Seguimiento_OAP_2019!$AV$3:$BG$294,MATCH(Revisión_Avance_Periodo!$I1138,BD_Seguimiento_OAP_2019!$L$3:$L$294,0),MATCH(Revisión_Avance_Periodo!$M1138,BD_Seguimiento_OAP_2019!$AV$2:$BG$2,0))</f>
        <v>0</v>
      </c>
      <c r="P1138" s="189">
        <f t="shared" si="212"/>
        <v>0</v>
      </c>
      <c r="Q1138" s="173" t="str">
        <f>VLOOKUP(P1138,Tabla_Indicador_Gestion4[#All],3,TRUE)</f>
        <v>Por Ejecutar</v>
      </c>
      <c r="R1138" s="215">
        <f>SUBTOTAL(9,$N$1130:$N1138)</f>
        <v>0.75</v>
      </c>
      <c r="S1138" s="231">
        <f>SUBTOTAL(9,$O$1130:$O1138)</f>
        <v>0.5</v>
      </c>
      <c r="T1138" s="231">
        <f>IFERROR(+Revisión_Avance_Periodo!$S1138/Revisión_Avance_Periodo!$R1138,0)</f>
        <v>0.66666666666666663</v>
      </c>
      <c r="U1138" s="184"/>
      <c r="V1138" s="185"/>
      <c r="W1138" s="183"/>
      <c r="X1138" s="183"/>
      <c r="Y1138" s="183"/>
      <c r="Z1138" s="186"/>
      <c r="AA1138" s="187"/>
    </row>
    <row r="1139" spans="1:27" x14ac:dyDescent="0.25">
      <c r="A1139" s="94">
        <v>95</v>
      </c>
      <c r="B1139" s="96" t="str">
        <f>CONCATENATE(Revisión_Avance_Periodo!$C1139,";",Revisión_Avance_Periodo!$E1139,";",Revisión_Avance_Periodo!$I1139)</f>
        <v>OE2;PR_10;ACT_37</v>
      </c>
      <c r="C1139" s="180" t="s">
        <v>47</v>
      </c>
      <c r="D1139" s="181" t="str">
        <f>VLOOKUP(Revisión_Avance_Periodo!$C1139,Componentes_BD!$F$1:$G$5,2,FALSE)</f>
        <v>Fortalecer las Tecnologías de la Información y las Telecomunicaciones.</v>
      </c>
      <c r="E1139" s="119" t="s">
        <v>12</v>
      </c>
      <c r="F1139" s="95">
        <v>2</v>
      </c>
      <c r="G1139" s="95" t="str">
        <f>VLOOKUP(Revisión_Avance_Periodo!$A1139,BD_Seguimiento_OAP_2019!$A$2:$G$294,7,FALSE)</f>
        <v>PAI</v>
      </c>
      <c r="H1139" s="95" t="str">
        <f>VLOOKUP(Revisión_Avance_Periodo!$A1139,BD_Seguimiento_OAP_2019!$A$2:$J$294,10,FALSE)</f>
        <v>PAI_01 - Operacional</v>
      </c>
      <c r="I1139" s="95" t="s">
        <v>1010</v>
      </c>
      <c r="J1139" s="95" t="str">
        <f>VLOOKUP(Revisión_Avance_Periodo!$I1139,BD_Seguimiento_OAP_2019!$L:$M,2,FALSE)</f>
        <v>Implementar el software de Inteligencia de Negocios en Cemat</v>
      </c>
      <c r="K1139" s="119" t="s">
        <v>64</v>
      </c>
      <c r="L1139" s="172">
        <v>4.4642857142857152E-4</v>
      </c>
      <c r="M1139" s="182" t="s">
        <v>113</v>
      </c>
      <c r="N1139" s="174">
        <f>INDEX(BD_Seguimiento_OAP_2019!$AH$3:$AS$294,MATCH(Revisión_Avance_Periodo!$I1139,BD_Seguimiento_OAP_2019!$L$3:$L$294,0),MATCH(Revisión_Avance_Periodo!$M1139,BD_Seguimiento_OAP_2019!$AH$2:$AS$2,0))</f>
        <v>0.05</v>
      </c>
      <c r="O1139" s="174">
        <f>INDEX(BD_Seguimiento_OAP_2019!$AV$3:$BG$294,MATCH(Revisión_Avance_Periodo!$I1139,BD_Seguimiento_OAP_2019!$L$3:$L$294,0),MATCH(Revisión_Avance_Periodo!$M1139,BD_Seguimiento_OAP_2019!$AV$2:$BG$2,0))</f>
        <v>0</v>
      </c>
      <c r="P1139" s="188">
        <f t="shared" si="212"/>
        <v>0</v>
      </c>
      <c r="Q1139" s="182" t="str">
        <f>VLOOKUP(P1139,Tabla_Indicador_Gestion4[#All],3,TRUE)</f>
        <v>Por Ejecutar</v>
      </c>
      <c r="R1139" s="215">
        <f>SUBTOTAL(9,$N$1130:$N1139)</f>
        <v>0.8</v>
      </c>
      <c r="S1139" s="231">
        <f>SUBTOTAL(9,$O$1130:$O1139)</f>
        <v>0.5</v>
      </c>
      <c r="T1139" s="231">
        <f>IFERROR(+Revisión_Avance_Periodo!$S1139/Revisión_Avance_Periodo!$R1139,0)</f>
        <v>0.625</v>
      </c>
      <c r="U1139" s="184"/>
      <c r="V1139" s="185"/>
      <c r="W1139" s="183"/>
      <c r="X1139" s="183"/>
      <c r="Y1139" s="183"/>
      <c r="Z1139" s="186"/>
      <c r="AA1139" s="187"/>
    </row>
    <row r="1140" spans="1:27" x14ac:dyDescent="0.25">
      <c r="A1140" s="88">
        <v>95</v>
      </c>
      <c r="B1140" s="91" t="str">
        <f>CONCATENATE(Revisión_Avance_Periodo!$C1140,";",Revisión_Avance_Periodo!$E1140,";",Revisión_Avance_Periodo!$I1140)</f>
        <v>OE2;PR_10;ACT_37</v>
      </c>
      <c r="C1140" s="170" t="s">
        <v>47</v>
      </c>
      <c r="D1140" s="171" t="str">
        <f>VLOOKUP(Revisión_Avance_Periodo!$C1140,Componentes_BD!$F$1:$G$5,2,FALSE)</f>
        <v>Fortalecer las Tecnologías de la Información y las Telecomunicaciones.</v>
      </c>
      <c r="E1140" s="106" t="s">
        <v>12</v>
      </c>
      <c r="F1140" s="89">
        <v>2</v>
      </c>
      <c r="G1140" s="89" t="str">
        <f>VLOOKUP(Revisión_Avance_Periodo!$A1140,BD_Seguimiento_OAP_2019!$A$2:$G$294,7,FALSE)</f>
        <v>PAI</v>
      </c>
      <c r="H1140" s="89" t="str">
        <f>VLOOKUP(Revisión_Avance_Periodo!$A1140,BD_Seguimiento_OAP_2019!$A$2:$J$294,10,FALSE)</f>
        <v>PAI_01 - Operacional</v>
      </c>
      <c r="I1140" s="89" t="s">
        <v>1010</v>
      </c>
      <c r="J1140" s="89" t="str">
        <f>VLOOKUP(Revisión_Avance_Periodo!$I1140,BD_Seguimiento_OAP_2019!$L:$M,2,FALSE)</f>
        <v>Implementar el software de Inteligencia de Negocios en Cemat</v>
      </c>
      <c r="K1140" s="106" t="s">
        <v>64</v>
      </c>
      <c r="L1140" s="172">
        <v>4.4642857142857152E-4</v>
      </c>
      <c r="M1140" s="173" t="s">
        <v>114</v>
      </c>
      <c r="N1140" s="174">
        <f>INDEX(BD_Seguimiento_OAP_2019!$AH$3:$AS$294,MATCH(Revisión_Avance_Periodo!$I1140,BD_Seguimiento_OAP_2019!$L$3:$L$294,0),MATCH(Revisión_Avance_Periodo!$M1140,BD_Seguimiento_OAP_2019!$AH$2:$AS$2,0))</f>
        <v>0.1</v>
      </c>
      <c r="O1140" s="174">
        <f>INDEX(BD_Seguimiento_OAP_2019!$AV$3:$BG$294,MATCH(Revisión_Avance_Periodo!$I1140,BD_Seguimiento_OAP_2019!$L$3:$L$294,0),MATCH(Revisión_Avance_Periodo!$M1140,BD_Seguimiento_OAP_2019!$AV$2:$BG$2,0))</f>
        <v>0</v>
      </c>
      <c r="P1140" s="189">
        <f t="shared" si="212"/>
        <v>0</v>
      </c>
      <c r="Q1140" s="173" t="str">
        <f>VLOOKUP(P1140,Tabla_Indicador_Gestion4[#All],3,TRUE)</f>
        <v>Por Ejecutar</v>
      </c>
      <c r="R1140" s="215">
        <f>SUBTOTAL(9,$N$1130:$N1140)</f>
        <v>0.9</v>
      </c>
      <c r="S1140" s="231">
        <f>SUBTOTAL(9,$O$1130:$O1140)</f>
        <v>0.5</v>
      </c>
      <c r="T1140" s="231">
        <f>IFERROR(+Revisión_Avance_Periodo!$S1140/Revisión_Avance_Periodo!$R1140,0)</f>
        <v>0.55555555555555558</v>
      </c>
      <c r="U1140" s="184"/>
      <c r="V1140" s="185"/>
      <c r="W1140" s="183"/>
      <c r="X1140" s="183"/>
      <c r="Y1140" s="183"/>
      <c r="Z1140" s="186"/>
      <c r="AA1140" s="187"/>
    </row>
    <row r="1141" spans="1:27" ht="15.75" thickBot="1" x14ac:dyDescent="0.3">
      <c r="A1141" s="94">
        <v>95</v>
      </c>
      <c r="B1141" s="96" t="str">
        <f>CONCATENATE(Revisión_Avance_Periodo!$C1141,";",Revisión_Avance_Periodo!$E1141,";",Revisión_Avance_Periodo!$I1141)</f>
        <v>OE2;PR_10;ACT_37</v>
      </c>
      <c r="C1141" s="180" t="s">
        <v>47</v>
      </c>
      <c r="D1141" s="181" t="str">
        <f>VLOOKUP(Revisión_Avance_Periodo!$C1141,Componentes_BD!$F$1:$G$5,2,FALSE)</f>
        <v>Fortalecer las Tecnologías de la Información y las Telecomunicaciones.</v>
      </c>
      <c r="E1141" s="119" t="s">
        <v>12</v>
      </c>
      <c r="F1141" s="95">
        <v>2</v>
      </c>
      <c r="G1141" s="95" t="str">
        <f>VLOOKUP(Revisión_Avance_Periodo!$A1141,BD_Seguimiento_OAP_2019!$A$2:$G$294,7,FALSE)</f>
        <v>PAI</v>
      </c>
      <c r="H1141" s="95" t="str">
        <f>VLOOKUP(Revisión_Avance_Periodo!$A1141,BD_Seguimiento_OAP_2019!$A$2:$J$294,10,FALSE)</f>
        <v>PAI_01 - Operacional</v>
      </c>
      <c r="I1141" s="95" t="s">
        <v>1010</v>
      </c>
      <c r="J1141" s="95" t="str">
        <f>VLOOKUP(Revisión_Avance_Periodo!$I1141,BD_Seguimiento_OAP_2019!$L:$M,2,FALSE)</f>
        <v>Implementar el software de Inteligencia de Negocios en Cemat</v>
      </c>
      <c r="K1141" s="119" t="s">
        <v>64</v>
      </c>
      <c r="L1141" s="172">
        <v>4.4642857142857152E-4</v>
      </c>
      <c r="M1141" s="182" t="s">
        <v>115</v>
      </c>
      <c r="N1141" s="174">
        <f>INDEX(BD_Seguimiento_OAP_2019!$AH$3:$AS$294,MATCH(Revisión_Avance_Periodo!$I1141,BD_Seguimiento_OAP_2019!$L$3:$L$294,0),MATCH(Revisión_Avance_Periodo!$M1141,BD_Seguimiento_OAP_2019!$AH$2:$AS$2,0))</f>
        <v>0.1</v>
      </c>
      <c r="O1141" s="174">
        <f>INDEX(BD_Seguimiento_OAP_2019!$AV$3:$BG$294,MATCH(Revisión_Avance_Periodo!$I1141,BD_Seguimiento_OAP_2019!$L$3:$L$294,0),MATCH(Revisión_Avance_Periodo!$M1141,BD_Seguimiento_OAP_2019!$AV$2:$BG$2,0))</f>
        <v>0</v>
      </c>
      <c r="P1141" s="188">
        <f t="shared" si="212"/>
        <v>0</v>
      </c>
      <c r="Q1141" s="182" t="str">
        <f>VLOOKUP(P1141,Tabla_Indicador_Gestion4[#All],3,TRUE)</f>
        <v>Por Ejecutar</v>
      </c>
      <c r="R1141" s="215">
        <f>SUBTOTAL(9,$N$1130:$N1141)</f>
        <v>1</v>
      </c>
      <c r="S1141" s="231">
        <f>SUBTOTAL(9,$O$1130:$O1141)</f>
        <v>0.5</v>
      </c>
      <c r="T1141" s="231">
        <f>IFERROR(+Revisión_Avance_Periodo!$S1141/Revisión_Avance_Periodo!$R1141,0)</f>
        <v>0.5</v>
      </c>
      <c r="U1141" s="184"/>
      <c r="V1141" s="185"/>
      <c r="W1141" s="183"/>
      <c r="X1141" s="183"/>
      <c r="Y1141" s="183"/>
      <c r="Z1141" s="186"/>
      <c r="AA1141" s="187"/>
    </row>
    <row r="1142" spans="1:27" x14ac:dyDescent="0.25">
      <c r="A1142" s="88">
        <v>96</v>
      </c>
      <c r="B1142" s="91" t="str">
        <f>CONCATENATE(Revisión_Avance_Periodo!$C1142,";",Revisión_Avance_Periodo!$E1142,";",Revisión_Avance_Periodo!$I1142)</f>
        <v>OE2;PR_07;ACT_38</v>
      </c>
      <c r="C1142" s="170" t="s">
        <v>47</v>
      </c>
      <c r="D1142" s="171" t="str">
        <f>VLOOKUP(Revisión_Avance_Periodo!$C1142,Componentes_BD!$F$1:$G$5,2,FALSE)</f>
        <v>Fortalecer las Tecnologías de la Información y las Telecomunicaciones.</v>
      </c>
      <c r="E1142" s="106" t="s">
        <v>1454</v>
      </c>
      <c r="F1142" s="89">
        <v>1</v>
      </c>
      <c r="G1142" s="89" t="str">
        <f>VLOOKUP(Revisión_Avance_Periodo!$A1142,BD_Seguimiento_OAP_2019!$A$2:$G$294,7,FALSE)</f>
        <v>PEI</v>
      </c>
      <c r="H1142" s="89" t="str">
        <f>VLOOKUP(Revisión_Avance_Periodo!$A1142,BD_Seguimiento_OAP_2019!$A$2:$J$294,10,FALSE)</f>
        <v>PEI_07 - Implementación  sistema de gestión documental o actualizar el actual.</v>
      </c>
      <c r="I1142" s="89" t="s">
        <v>1457</v>
      </c>
      <c r="J1142" s="89" t="str">
        <f>VLOOKUP(Revisión_Avance_Periodo!$I1142,BD_Seguimiento_OAP_2019!$L:$M,2,FALSE)</f>
        <v>7.1 Levantar procesos y estructurar el sistema</v>
      </c>
      <c r="K1142" s="106" t="s">
        <v>64</v>
      </c>
      <c r="L1142" s="172">
        <v>4.4642857142857152E-4</v>
      </c>
      <c r="M1142" s="173" t="s">
        <v>104</v>
      </c>
      <c r="N1142" s="174">
        <f>INDEX(BD_Seguimiento_OAP_2019!$AH$3:$AS$294,MATCH(Revisión_Avance_Periodo!$I1142,BD_Seguimiento_OAP_2019!$L$3:$L$294,0),MATCH(Revisión_Avance_Periodo!$M1142,BD_Seguimiento_OAP_2019!$AH$2:$AS$2,0))</f>
        <v>0</v>
      </c>
      <c r="O1142" s="174">
        <f>INDEX(BD_Seguimiento_OAP_2019!$AV$3:$BG$294,MATCH(Revisión_Avance_Periodo!$I1142,BD_Seguimiento_OAP_2019!$L$3:$L$294,0),MATCH(Revisión_Avance_Periodo!$M1142,BD_Seguimiento_OAP_2019!$AV$2:$BG$2,0))</f>
        <v>0</v>
      </c>
      <c r="P1142" s="175">
        <f>IFERROR((O1142/N1142),0)</f>
        <v>0</v>
      </c>
      <c r="Q1142" s="173" t="str">
        <f>VLOOKUP(P1142,Tabla_Indicador_Gestion4[#All],3,TRUE)</f>
        <v>Por Ejecutar</v>
      </c>
      <c r="R1142" s="213">
        <f>SUBTOTAL(9,$N$1142:$N1142)</f>
        <v>0</v>
      </c>
      <c r="S1142" s="234">
        <f>SUBTOTAL(9,$O$1142:$O1142)</f>
        <v>0</v>
      </c>
      <c r="T1142" s="234">
        <f>IFERROR(+Revisión_Avance_Periodo!$S1142/Revisión_Avance_Periodo!$R1142,0)</f>
        <v>0</v>
      </c>
      <c r="U1142" s="177">
        <f>SUBTOTAL(9,N1142:N1153)</f>
        <v>0.02</v>
      </c>
      <c r="V1142" s="176">
        <f>SUBTOTAL(9,O1142:O1153)</f>
        <v>0.02</v>
      </c>
      <c r="W1142" s="176">
        <f t="shared" ref="W1142" si="218">+V1142/U1142</f>
        <v>1</v>
      </c>
      <c r="X1142" s="176"/>
      <c r="Y1142" s="176">
        <f>100%-Revisión_Avance_Periodo!$W1142</f>
        <v>0</v>
      </c>
      <c r="Z1142" s="178" t="str">
        <f>VLOOKUP(W1142,Tabla_Indicador_Gestion4[],3,TRUE)</f>
        <v>Culminada</v>
      </c>
      <c r="AA1142" s="179">
        <f>Revisión_Avance_Periodo!$W1142*Revisión_Avance_Periodo!$L1142</f>
        <v>4.4642857142857152E-4</v>
      </c>
    </row>
    <row r="1143" spans="1:27" x14ac:dyDescent="0.25">
      <c r="A1143" s="94">
        <v>96</v>
      </c>
      <c r="B1143" s="96" t="str">
        <f>CONCATENATE(Revisión_Avance_Periodo!$C1143,";",Revisión_Avance_Periodo!$E1143,";",Revisión_Avance_Periodo!$I1143)</f>
        <v>OE2;PR_07;ACT_38</v>
      </c>
      <c r="C1143" s="180" t="s">
        <v>47</v>
      </c>
      <c r="D1143" s="181" t="str">
        <f>VLOOKUP(Revisión_Avance_Periodo!$C1143,Componentes_BD!$F$1:$G$5,2,FALSE)</f>
        <v>Fortalecer las Tecnologías de la Información y las Telecomunicaciones.</v>
      </c>
      <c r="E1143" s="119" t="s">
        <v>1454</v>
      </c>
      <c r="F1143" s="95">
        <v>1</v>
      </c>
      <c r="G1143" s="95" t="str">
        <f>VLOOKUP(Revisión_Avance_Periodo!$A1143,BD_Seguimiento_OAP_2019!$A$2:$G$294,7,FALSE)</f>
        <v>PEI</v>
      </c>
      <c r="H1143" s="95" t="str">
        <f>VLOOKUP(Revisión_Avance_Periodo!$A1143,BD_Seguimiento_OAP_2019!$A$2:$J$294,10,FALSE)</f>
        <v>PEI_07 - Implementación  sistema de gestión documental o actualizar el actual.</v>
      </c>
      <c r="I1143" s="95" t="s">
        <v>1457</v>
      </c>
      <c r="J1143" s="95" t="str">
        <f>VLOOKUP(Revisión_Avance_Periodo!$I1143,BD_Seguimiento_OAP_2019!$L:$M,2,FALSE)</f>
        <v>7.1 Levantar procesos y estructurar el sistema</v>
      </c>
      <c r="K1143" s="119" t="s">
        <v>64</v>
      </c>
      <c r="L1143" s="172">
        <v>4.4642857142857152E-4</v>
      </c>
      <c r="M1143" s="182" t="s">
        <v>105</v>
      </c>
      <c r="N1143" s="174">
        <f>INDEX(BD_Seguimiento_OAP_2019!$AH$3:$AS$294,MATCH(Revisión_Avance_Periodo!$I1143,BD_Seguimiento_OAP_2019!$L$3:$L$294,0),MATCH(Revisión_Avance_Periodo!$M1143,BD_Seguimiento_OAP_2019!$AH$2:$AS$2,0))</f>
        <v>5.0000000000000001E-3</v>
      </c>
      <c r="O1143" s="174">
        <f>INDEX(BD_Seguimiento_OAP_2019!$AV$3:$BG$294,MATCH(Revisión_Avance_Periodo!$I1143,BD_Seguimiento_OAP_2019!$L$3:$L$294,0),MATCH(Revisión_Avance_Periodo!$M1143,BD_Seguimiento_OAP_2019!$AV$2:$BG$2,0))</f>
        <v>5.0000000000000001E-3</v>
      </c>
      <c r="P1143" s="188">
        <f t="shared" si="212"/>
        <v>1</v>
      </c>
      <c r="Q1143" s="182" t="str">
        <f>VLOOKUP(P1143,Tabla_Indicador_Gestion4[#All],3,TRUE)</f>
        <v>Culminada</v>
      </c>
      <c r="R1143" s="215">
        <f>SUBTOTAL(9,$N$1142:$N1143)</f>
        <v>5.0000000000000001E-3</v>
      </c>
      <c r="S1143" s="231">
        <f>SUBTOTAL(9,$O$1142:$O1143)</f>
        <v>5.0000000000000001E-3</v>
      </c>
      <c r="T1143" s="231">
        <f>IFERROR(+Revisión_Avance_Periodo!$S1143/Revisión_Avance_Periodo!$R1143,0)</f>
        <v>1</v>
      </c>
      <c r="U1143" s="184"/>
      <c r="V1143" s="185"/>
      <c r="W1143" s="183"/>
      <c r="X1143" s="183"/>
      <c r="Y1143" s="183"/>
      <c r="Z1143" s="186"/>
      <c r="AA1143" s="187"/>
    </row>
    <row r="1144" spans="1:27" x14ac:dyDescent="0.25">
      <c r="A1144" s="88">
        <v>96</v>
      </c>
      <c r="B1144" s="91" t="str">
        <f>CONCATENATE(Revisión_Avance_Periodo!$C1144,";",Revisión_Avance_Periodo!$E1144,";",Revisión_Avance_Periodo!$I1144)</f>
        <v>OE2;PR_07;ACT_38</v>
      </c>
      <c r="C1144" s="170" t="s">
        <v>47</v>
      </c>
      <c r="D1144" s="171" t="str">
        <f>VLOOKUP(Revisión_Avance_Periodo!$C1144,Componentes_BD!$F$1:$G$5,2,FALSE)</f>
        <v>Fortalecer las Tecnologías de la Información y las Telecomunicaciones.</v>
      </c>
      <c r="E1144" s="106" t="s">
        <v>1454</v>
      </c>
      <c r="F1144" s="89">
        <v>1</v>
      </c>
      <c r="G1144" s="89" t="str">
        <f>VLOOKUP(Revisión_Avance_Periodo!$A1144,BD_Seguimiento_OAP_2019!$A$2:$G$294,7,FALSE)</f>
        <v>PEI</v>
      </c>
      <c r="H1144" s="89" t="str">
        <f>VLOOKUP(Revisión_Avance_Periodo!$A1144,BD_Seguimiento_OAP_2019!$A$2:$J$294,10,FALSE)</f>
        <v>PEI_07 - Implementación  sistema de gestión documental o actualizar el actual.</v>
      </c>
      <c r="I1144" s="89" t="s">
        <v>1457</v>
      </c>
      <c r="J1144" s="89" t="str">
        <f>VLOOKUP(Revisión_Avance_Periodo!$I1144,BD_Seguimiento_OAP_2019!$L:$M,2,FALSE)</f>
        <v>7.1 Levantar procesos y estructurar el sistema</v>
      </c>
      <c r="K1144" s="106" t="s">
        <v>64</v>
      </c>
      <c r="L1144" s="172">
        <v>4.4642857142857152E-4</v>
      </c>
      <c r="M1144" s="173" t="s">
        <v>106</v>
      </c>
      <c r="N1144" s="174">
        <f>INDEX(BD_Seguimiento_OAP_2019!$AH$3:$AS$294,MATCH(Revisión_Avance_Periodo!$I1144,BD_Seguimiento_OAP_2019!$L$3:$L$294,0),MATCH(Revisión_Avance_Periodo!$M1144,BD_Seguimiento_OAP_2019!$AH$2:$AS$2,0))</f>
        <v>5.0000000000000001E-3</v>
      </c>
      <c r="O1144" s="174">
        <f>INDEX(BD_Seguimiento_OAP_2019!$AV$3:$BG$294,MATCH(Revisión_Avance_Periodo!$I1144,BD_Seguimiento_OAP_2019!$L$3:$L$294,0),MATCH(Revisión_Avance_Periodo!$M1144,BD_Seguimiento_OAP_2019!$AV$2:$BG$2,0))</f>
        <v>5.0000000000000001E-3</v>
      </c>
      <c r="P1144" s="189">
        <f t="shared" si="212"/>
        <v>1</v>
      </c>
      <c r="Q1144" s="173" t="str">
        <f>VLOOKUP(P1144,Tabla_Indicador_Gestion4[#All],3,TRUE)</f>
        <v>Culminada</v>
      </c>
      <c r="R1144" s="215">
        <f>SUBTOTAL(9,$N$1142:$N1144)</f>
        <v>0.01</v>
      </c>
      <c r="S1144" s="231">
        <f>SUBTOTAL(9,$O$1142:$O1144)</f>
        <v>0.01</v>
      </c>
      <c r="T1144" s="231">
        <f>IFERROR(+Revisión_Avance_Periodo!$S1144/Revisión_Avance_Periodo!$R1144,0)</f>
        <v>1</v>
      </c>
      <c r="U1144" s="184"/>
      <c r="V1144" s="185"/>
      <c r="W1144" s="183"/>
      <c r="X1144" s="183"/>
      <c r="Y1144" s="183"/>
      <c r="Z1144" s="186"/>
      <c r="AA1144" s="187"/>
    </row>
    <row r="1145" spans="1:27" x14ac:dyDescent="0.25">
      <c r="A1145" s="94">
        <v>96</v>
      </c>
      <c r="B1145" s="96" t="str">
        <f>CONCATENATE(Revisión_Avance_Periodo!$C1145,";",Revisión_Avance_Periodo!$E1145,";",Revisión_Avance_Periodo!$I1145)</f>
        <v>OE2;PR_07;ACT_38</v>
      </c>
      <c r="C1145" s="180" t="s">
        <v>47</v>
      </c>
      <c r="D1145" s="181" t="str">
        <f>VLOOKUP(Revisión_Avance_Periodo!$C1145,Componentes_BD!$F$1:$G$5,2,FALSE)</f>
        <v>Fortalecer las Tecnologías de la Información y las Telecomunicaciones.</v>
      </c>
      <c r="E1145" s="119" t="s">
        <v>1454</v>
      </c>
      <c r="F1145" s="95">
        <v>1</v>
      </c>
      <c r="G1145" s="95" t="str">
        <f>VLOOKUP(Revisión_Avance_Periodo!$A1145,BD_Seguimiento_OAP_2019!$A$2:$G$294,7,FALSE)</f>
        <v>PEI</v>
      </c>
      <c r="H1145" s="95" t="str">
        <f>VLOOKUP(Revisión_Avance_Periodo!$A1145,BD_Seguimiento_OAP_2019!$A$2:$J$294,10,FALSE)</f>
        <v>PEI_07 - Implementación  sistema de gestión documental o actualizar el actual.</v>
      </c>
      <c r="I1145" s="95" t="s">
        <v>1457</v>
      </c>
      <c r="J1145" s="95" t="str">
        <f>VLOOKUP(Revisión_Avance_Periodo!$I1145,BD_Seguimiento_OAP_2019!$L:$M,2,FALSE)</f>
        <v>7.1 Levantar procesos y estructurar el sistema</v>
      </c>
      <c r="K1145" s="119" t="s">
        <v>64</v>
      </c>
      <c r="L1145" s="172">
        <v>4.4642857142857152E-4</v>
      </c>
      <c r="M1145" s="182" t="s">
        <v>107</v>
      </c>
      <c r="N1145" s="174">
        <f>INDEX(BD_Seguimiento_OAP_2019!$AH$3:$AS$294,MATCH(Revisión_Avance_Periodo!$I1145,BD_Seguimiento_OAP_2019!$L$3:$L$294,0),MATCH(Revisión_Avance_Periodo!$M1145,BD_Seguimiento_OAP_2019!$AH$2:$AS$2,0))</f>
        <v>0.01</v>
      </c>
      <c r="O1145" s="174">
        <f>INDEX(BD_Seguimiento_OAP_2019!$AV$3:$BG$294,MATCH(Revisión_Avance_Periodo!$I1145,BD_Seguimiento_OAP_2019!$L$3:$L$294,0),MATCH(Revisión_Avance_Periodo!$M1145,BD_Seguimiento_OAP_2019!$AV$2:$BG$2,0))</f>
        <v>0.01</v>
      </c>
      <c r="P1145" s="188">
        <f t="shared" si="212"/>
        <v>1</v>
      </c>
      <c r="Q1145" s="182" t="str">
        <f>VLOOKUP(P1145,Tabla_Indicador_Gestion4[#All],3,TRUE)</f>
        <v>Culminada</v>
      </c>
      <c r="R1145" s="215">
        <f>SUBTOTAL(9,$N$1142:$N1145)</f>
        <v>0.02</v>
      </c>
      <c r="S1145" s="231">
        <f>SUBTOTAL(9,$O$1142:$O1145)</f>
        <v>0.02</v>
      </c>
      <c r="T1145" s="231">
        <f>IFERROR(+Revisión_Avance_Periodo!$S1145/Revisión_Avance_Periodo!$R1145,0)</f>
        <v>1</v>
      </c>
      <c r="U1145" s="184"/>
      <c r="V1145" s="185"/>
      <c r="W1145" s="183"/>
      <c r="X1145" s="183"/>
      <c r="Y1145" s="183"/>
      <c r="Z1145" s="186"/>
      <c r="AA1145" s="187"/>
    </row>
    <row r="1146" spans="1:27" x14ac:dyDescent="0.25">
      <c r="A1146" s="88">
        <v>96</v>
      </c>
      <c r="B1146" s="91" t="str">
        <f>CONCATENATE(Revisión_Avance_Periodo!$C1146,";",Revisión_Avance_Periodo!$E1146,";",Revisión_Avance_Periodo!$I1146)</f>
        <v>OE2;PR_07;ACT_38</v>
      </c>
      <c r="C1146" s="170" t="s">
        <v>47</v>
      </c>
      <c r="D1146" s="171" t="str">
        <f>VLOOKUP(Revisión_Avance_Periodo!$C1146,Componentes_BD!$F$1:$G$5,2,FALSE)</f>
        <v>Fortalecer las Tecnologías de la Información y las Telecomunicaciones.</v>
      </c>
      <c r="E1146" s="106" t="s">
        <v>1454</v>
      </c>
      <c r="F1146" s="89">
        <v>1</v>
      </c>
      <c r="G1146" s="89" t="str">
        <f>VLOOKUP(Revisión_Avance_Periodo!$A1146,BD_Seguimiento_OAP_2019!$A$2:$G$294,7,FALSE)</f>
        <v>PEI</v>
      </c>
      <c r="H1146" s="89" t="str">
        <f>VLOOKUP(Revisión_Avance_Periodo!$A1146,BD_Seguimiento_OAP_2019!$A$2:$J$294,10,FALSE)</f>
        <v>PEI_07 - Implementación  sistema de gestión documental o actualizar el actual.</v>
      </c>
      <c r="I1146" s="89" t="s">
        <v>1457</v>
      </c>
      <c r="J1146" s="89" t="str">
        <f>VLOOKUP(Revisión_Avance_Periodo!$I1146,BD_Seguimiento_OAP_2019!$L:$M,2,FALSE)</f>
        <v>7.1 Levantar procesos y estructurar el sistema</v>
      </c>
      <c r="K1146" s="106" t="s">
        <v>64</v>
      </c>
      <c r="L1146" s="172">
        <v>4.4642857142857152E-4</v>
      </c>
      <c r="M1146" s="173" t="s">
        <v>108</v>
      </c>
      <c r="N1146" s="174">
        <f>INDEX(BD_Seguimiento_OAP_2019!$AH$3:$AS$294,MATCH(Revisión_Avance_Periodo!$I1146,BD_Seguimiento_OAP_2019!$L$3:$L$294,0),MATCH(Revisión_Avance_Periodo!$M1146,BD_Seguimiento_OAP_2019!$AH$2:$AS$2,0))</f>
        <v>0</v>
      </c>
      <c r="O1146" s="174">
        <f>INDEX(BD_Seguimiento_OAP_2019!$AV$3:$BG$294,MATCH(Revisión_Avance_Periodo!$I1146,BD_Seguimiento_OAP_2019!$L$3:$L$294,0),MATCH(Revisión_Avance_Periodo!$M1146,BD_Seguimiento_OAP_2019!$AV$2:$BG$2,0))</f>
        <v>0</v>
      </c>
      <c r="P1146" s="175">
        <f t="shared" ref="P1146:P1156" si="219">IFERROR((O1146/N1146),0)</f>
        <v>0</v>
      </c>
      <c r="Q1146" s="173" t="str">
        <f>VLOOKUP(P1146,Tabla_Indicador_Gestion4[#All],3,TRUE)</f>
        <v>Por Ejecutar</v>
      </c>
      <c r="R1146" s="215">
        <f>SUBTOTAL(9,$N$1142:$N1146)</f>
        <v>0.02</v>
      </c>
      <c r="S1146" s="231">
        <f>SUBTOTAL(9,$O$1142:$O1146)</f>
        <v>0.02</v>
      </c>
      <c r="T1146" s="231">
        <f>IFERROR(+Revisión_Avance_Periodo!$S1146/Revisión_Avance_Periodo!$R1146,0)</f>
        <v>1</v>
      </c>
      <c r="U1146" s="184"/>
      <c r="V1146" s="185"/>
      <c r="W1146" s="183"/>
      <c r="X1146" s="183"/>
      <c r="Y1146" s="183"/>
      <c r="Z1146" s="186"/>
      <c r="AA1146" s="187"/>
    </row>
    <row r="1147" spans="1:27" x14ac:dyDescent="0.25">
      <c r="A1147" s="94">
        <v>96</v>
      </c>
      <c r="B1147" s="96" t="str">
        <f>CONCATENATE(Revisión_Avance_Periodo!$C1147,";",Revisión_Avance_Periodo!$E1147,";",Revisión_Avance_Periodo!$I1147)</f>
        <v>OE2;PR_07;ACT_38</v>
      </c>
      <c r="C1147" s="180" t="s">
        <v>47</v>
      </c>
      <c r="D1147" s="181" t="str">
        <f>VLOOKUP(Revisión_Avance_Periodo!$C1147,Componentes_BD!$F$1:$G$5,2,FALSE)</f>
        <v>Fortalecer las Tecnologías de la Información y las Telecomunicaciones.</v>
      </c>
      <c r="E1147" s="119" t="s">
        <v>1454</v>
      </c>
      <c r="F1147" s="95">
        <v>1</v>
      </c>
      <c r="G1147" s="95" t="str">
        <f>VLOOKUP(Revisión_Avance_Periodo!$A1147,BD_Seguimiento_OAP_2019!$A$2:$G$294,7,FALSE)</f>
        <v>PEI</v>
      </c>
      <c r="H1147" s="95" t="str">
        <f>VLOOKUP(Revisión_Avance_Periodo!$A1147,BD_Seguimiento_OAP_2019!$A$2:$J$294,10,FALSE)</f>
        <v>PEI_07 - Implementación  sistema de gestión documental o actualizar el actual.</v>
      </c>
      <c r="I1147" s="95" t="s">
        <v>1457</v>
      </c>
      <c r="J1147" s="95" t="str">
        <f>VLOOKUP(Revisión_Avance_Periodo!$I1147,BD_Seguimiento_OAP_2019!$L:$M,2,FALSE)</f>
        <v>7.1 Levantar procesos y estructurar el sistema</v>
      </c>
      <c r="K1147" s="119" t="s">
        <v>64</v>
      </c>
      <c r="L1147" s="172">
        <v>4.4642857142857152E-4</v>
      </c>
      <c r="M1147" s="182" t="s">
        <v>109</v>
      </c>
      <c r="N1147" s="174">
        <f>INDEX(BD_Seguimiento_OAP_2019!$AH$3:$AS$294,MATCH(Revisión_Avance_Periodo!$I1147,BD_Seguimiento_OAP_2019!$L$3:$L$294,0),MATCH(Revisión_Avance_Periodo!$M1147,BD_Seguimiento_OAP_2019!$AH$2:$AS$2,0))</f>
        <v>0</v>
      </c>
      <c r="O1147" s="174">
        <f>INDEX(BD_Seguimiento_OAP_2019!$AV$3:$BG$294,MATCH(Revisión_Avance_Periodo!$I1147,BD_Seguimiento_OAP_2019!$L$3:$L$294,0),MATCH(Revisión_Avance_Periodo!$M1147,BD_Seguimiento_OAP_2019!$AV$2:$BG$2,0))</f>
        <v>0</v>
      </c>
      <c r="P1147" s="175">
        <f t="shared" si="219"/>
        <v>0</v>
      </c>
      <c r="Q1147" s="182" t="str">
        <f>VLOOKUP(P1147,Tabla_Indicador_Gestion4[#All],3,TRUE)</f>
        <v>Por Ejecutar</v>
      </c>
      <c r="R1147" s="215">
        <f>SUBTOTAL(9,$N$1142:$N1147)</f>
        <v>0.02</v>
      </c>
      <c r="S1147" s="231">
        <f>SUBTOTAL(9,$O$1142:$O1147)</f>
        <v>0.02</v>
      </c>
      <c r="T1147" s="231">
        <f>IFERROR(+Revisión_Avance_Periodo!$S1147/Revisión_Avance_Periodo!$R1147,0)</f>
        <v>1</v>
      </c>
      <c r="U1147" s="184"/>
      <c r="V1147" s="185"/>
      <c r="W1147" s="183"/>
      <c r="X1147" s="183"/>
      <c r="Y1147" s="183"/>
      <c r="Z1147" s="186"/>
      <c r="AA1147" s="187"/>
    </row>
    <row r="1148" spans="1:27" x14ac:dyDescent="0.25">
      <c r="A1148" s="88">
        <v>96</v>
      </c>
      <c r="B1148" s="91" t="str">
        <f>CONCATENATE(Revisión_Avance_Periodo!$C1148,";",Revisión_Avance_Periodo!$E1148,";",Revisión_Avance_Periodo!$I1148)</f>
        <v>OE2;PR_07;ACT_38</v>
      </c>
      <c r="C1148" s="170" t="s">
        <v>47</v>
      </c>
      <c r="D1148" s="171" t="str">
        <f>VLOOKUP(Revisión_Avance_Periodo!$C1148,Componentes_BD!$F$1:$G$5,2,FALSE)</f>
        <v>Fortalecer las Tecnologías de la Información y las Telecomunicaciones.</v>
      </c>
      <c r="E1148" s="106" t="s">
        <v>1454</v>
      </c>
      <c r="F1148" s="89">
        <v>1</v>
      </c>
      <c r="G1148" s="89" t="str">
        <f>VLOOKUP(Revisión_Avance_Periodo!$A1148,BD_Seguimiento_OAP_2019!$A$2:$G$294,7,FALSE)</f>
        <v>PEI</v>
      </c>
      <c r="H1148" s="89" t="str">
        <f>VLOOKUP(Revisión_Avance_Periodo!$A1148,BD_Seguimiento_OAP_2019!$A$2:$J$294,10,FALSE)</f>
        <v>PEI_07 - Implementación  sistema de gestión documental o actualizar el actual.</v>
      </c>
      <c r="I1148" s="89" t="s">
        <v>1457</v>
      </c>
      <c r="J1148" s="89" t="str">
        <f>VLOOKUP(Revisión_Avance_Periodo!$I1148,BD_Seguimiento_OAP_2019!$L:$M,2,FALSE)</f>
        <v>7.1 Levantar procesos y estructurar el sistema</v>
      </c>
      <c r="K1148" s="106" t="s">
        <v>64</v>
      </c>
      <c r="L1148" s="172">
        <v>4.4642857142857152E-4</v>
      </c>
      <c r="M1148" s="173" t="s">
        <v>110</v>
      </c>
      <c r="N1148" s="174">
        <f>INDEX(BD_Seguimiento_OAP_2019!$AH$3:$AS$294,MATCH(Revisión_Avance_Periodo!$I1148,BD_Seguimiento_OAP_2019!$L$3:$L$294,0),MATCH(Revisión_Avance_Periodo!$M1148,BD_Seguimiento_OAP_2019!$AH$2:$AS$2,0))</f>
        <v>0</v>
      </c>
      <c r="O1148" s="174">
        <f>INDEX(BD_Seguimiento_OAP_2019!$AV$3:$BG$294,MATCH(Revisión_Avance_Periodo!$I1148,BD_Seguimiento_OAP_2019!$L$3:$L$294,0),MATCH(Revisión_Avance_Periodo!$M1148,BD_Seguimiento_OAP_2019!$AV$2:$BG$2,0))</f>
        <v>0</v>
      </c>
      <c r="P1148" s="175">
        <f t="shared" si="219"/>
        <v>0</v>
      </c>
      <c r="Q1148" s="173" t="str">
        <f>VLOOKUP(P1148,Tabla_Indicador_Gestion4[#All],3,TRUE)</f>
        <v>Por Ejecutar</v>
      </c>
      <c r="R1148" s="215">
        <f>SUBTOTAL(9,$N$1142:$N1148)</f>
        <v>0.02</v>
      </c>
      <c r="S1148" s="231">
        <f>SUBTOTAL(9,$O$1142:$O1148)</f>
        <v>0.02</v>
      </c>
      <c r="T1148" s="231">
        <f>IFERROR(+Revisión_Avance_Periodo!$S1148/Revisión_Avance_Periodo!$R1148,0)</f>
        <v>1</v>
      </c>
      <c r="U1148" s="184"/>
      <c r="V1148" s="185"/>
      <c r="W1148" s="183"/>
      <c r="X1148" s="183"/>
      <c r="Y1148" s="183"/>
      <c r="Z1148" s="186"/>
      <c r="AA1148" s="187"/>
    </row>
    <row r="1149" spans="1:27" x14ac:dyDescent="0.25">
      <c r="A1149" s="94">
        <v>96</v>
      </c>
      <c r="B1149" s="96" t="str">
        <f>CONCATENATE(Revisión_Avance_Periodo!$C1149,";",Revisión_Avance_Periodo!$E1149,";",Revisión_Avance_Periodo!$I1149)</f>
        <v>OE2;PR_07;ACT_38</v>
      </c>
      <c r="C1149" s="180" t="s">
        <v>47</v>
      </c>
      <c r="D1149" s="181" t="str">
        <f>VLOOKUP(Revisión_Avance_Periodo!$C1149,Componentes_BD!$F$1:$G$5,2,FALSE)</f>
        <v>Fortalecer las Tecnologías de la Información y las Telecomunicaciones.</v>
      </c>
      <c r="E1149" s="119" t="s">
        <v>1454</v>
      </c>
      <c r="F1149" s="95">
        <v>1</v>
      </c>
      <c r="G1149" s="95" t="str">
        <f>VLOOKUP(Revisión_Avance_Periodo!$A1149,BD_Seguimiento_OAP_2019!$A$2:$G$294,7,FALSE)</f>
        <v>PEI</v>
      </c>
      <c r="H1149" s="95" t="str">
        <f>VLOOKUP(Revisión_Avance_Periodo!$A1149,BD_Seguimiento_OAP_2019!$A$2:$J$294,10,FALSE)</f>
        <v>PEI_07 - Implementación  sistema de gestión documental o actualizar el actual.</v>
      </c>
      <c r="I1149" s="95" t="s">
        <v>1457</v>
      </c>
      <c r="J1149" s="95" t="str">
        <f>VLOOKUP(Revisión_Avance_Periodo!$I1149,BD_Seguimiento_OAP_2019!$L:$M,2,FALSE)</f>
        <v>7.1 Levantar procesos y estructurar el sistema</v>
      </c>
      <c r="K1149" s="119" t="s">
        <v>64</v>
      </c>
      <c r="L1149" s="172">
        <v>4.4642857142857152E-4</v>
      </c>
      <c r="M1149" s="182" t="s">
        <v>111</v>
      </c>
      <c r="N1149" s="174">
        <f>INDEX(BD_Seguimiento_OAP_2019!$AH$3:$AS$294,MATCH(Revisión_Avance_Periodo!$I1149,BD_Seguimiento_OAP_2019!$L$3:$L$294,0),MATCH(Revisión_Avance_Periodo!$M1149,BD_Seguimiento_OAP_2019!$AH$2:$AS$2,0))</f>
        <v>0</v>
      </c>
      <c r="O1149" s="174">
        <f>INDEX(BD_Seguimiento_OAP_2019!$AV$3:$BG$294,MATCH(Revisión_Avance_Periodo!$I1149,BD_Seguimiento_OAP_2019!$L$3:$L$294,0),MATCH(Revisión_Avance_Periodo!$M1149,BD_Seguimiento_OAP_2019!$AV$2:$BG$2,0))</f>
        <v>0</v>
      </c>
      <c r="P1149" s="175">
        <f t="shared" si="219"/>
        <v>0</v>
      </c>
      <c r="Q1149" s="182" t="str">
        <f>VLOOKUP(P1149,Tabla_Indicador_Gestion4[#All],3,TRUE)</f>
        <v>Por Ejecutar</v>
      </c>
      <c r="R1149" s="215">
        <f>SUBTOTAL(9,$N$1142:$N1149)</f>
        <v>0.02</v>
      </c>
      <c r="S1149" s="231">
        <f>SUBTOTAL(9,$O$1142:$O1149)</f>
        <v>0.02</v>
      </c>
      <c r="T1149" s="231">
        <f>IFERROR(+Revisión_Avance_Periodo!$S1149/Revisión_Avance_Periodo!$R1149,0)</f>
        <v>1</v>
      </c>
      <c r="U1149" s="184"/>
      <c r="V1149" s="185"/>
      <c r="W1149" s="183"/>
      <c r="X1149" s="183"/>
      <c r="Y1149" s="183"/>
      <c r="Z1149" s="186"/>
      <c r="AA1149" s="187"/>
    </row>
    <row r="1150" spans="1:27" x14ac:dyDescent="0.25">
      <c r="A1150" s="88">
        <v>96</v>
      </c>
      <c r="B1150" s="91" t="str">
        <f>CONCATENATE(Revisión_Avance_Periodo!$C1150,";",Revisión_Avance_Periodo!$E1150,";",Revisión_Avance_Periodo!$I1150)</f>
        <v>OE2;PR_07;ACT_38</v>
      </c>
      <c r="C1150" s="170" t="s">
        <v>47</v>
      </c>
      <c r="D1150" s="171" t="str">
        <f>VLOOKUP(Revisión_Avance_Periodo!$C1150,Componentes_BD!$F$1:$G$5,2,FALSE)</f>
        <v>Fortalecer las Tecnologías de la Información y las Telecomunicaciones.</v>
      </c>
      <c r="E1150" s="106" t="s">
        <v>1454</v>
      </c>
      <c r="F1150" s="89">
        <v>1</v>
      </c>
      <c r="G1150" s="89" t="str">
        <f>VLOOKUP(Revisión_Avance_Periodo!$A1150,BD_Seguimiento_OAP_2019!$A$2:$G$294,7,FALSE)</f>
        <v>PEI</v>
      </c>
      <c r="H1150" s="89" t="str">
        <f>VLOOKUP(Revisión_Avance_Periodo!$A1150,BD_Seguimiento_OAP_2019!$A$2:$J$294,10,FALSE)</f>
        <v>PEI_07 - Implementación  sistema de gestión documental o actualizar el actual.</v>
      </c>
      <c r="I1150" s="89" t="s">
        <v>1457</v>
      </c>
      <c r="J1150" s="89" t="str">
        <f>VLOOKUP(Revisión_Avance_Periodo!$I1150,BD_Seguimiento_OAP_2019!$L:$M,2,FALSE)</f>
        <v>7.1 Levantar procesos y estructurar el sistema</v>
      </c>
      <c r="K1150" s="106" t="s">
        <v>64</v>
      </c>
      <c r="L1150" s="172">
        <v>4.4642857142857152E-4</v>
      </c>
      <c r="M1150" s="173" t="s">
        <v>112</v>
      </c>
      <c r="N1150" s="174">
        <f>INDEX(BD_Seguimiento_OAP_2019!$AH$3:$AS$294,MATCH(Revisión_Avance_Periodo!$I1150,BD_Seguimiento_OAP_2019!$L$3:$L$294,0),MATCH(Revisión_Avance_Periodo!$M1150,BD_Seguimiento_OAP_2019!$AH$2:$AS$2,0))</f>
        <v>0</v>
      </c>
      <c r="O1150" s="174">
        <f>INDEX(BD_Seguimiento_OAP_2019!$AV$3:$BG$294,MATCH(Revisión_Avance_Periodo!$I1150,BD_Seguimiento_OAP_2019!$L$3:$L$294,0),MATCH(Revisión_Avance_Periodo!$M1150,BD_Seguimiento_OAP_2019!$AV$2:$BG$2,0))</f>
        <v>0</v>
      </c>
      <c r="P1150" s="175">
        <f t="shared" si="219"/>
        <v>0</v>
      </c>
      <c r="Q1150" s="173" t="str">
        <f>VLOOKUP(P1150,Tabla_Indicador_Gestion4[#All],3,TRUE)</f>
        <v>Por Ejecutar</v>
      </c>
      <c r="R1150" s="215">
        <f>SUBTOTAL(9,$N$1142:$N1150)</f>
        <v>0.02</v>
      </c>
      <c r="S1150" s="231">
        <f>SUBTOTAL(9,$O$1142:$O1150)</f>
        <v>0.02</v>
      </c>
      <c r="T1150" s="231">
        <f>IFERROR(+Revisión_Avance_Periodo!$S1150/Revisión_Avance_Periodo!$R1150,0)</f>
        <v>1</v>
      </c>
      <c r="U1150" s="184"/>
      <c r="V1150" s="185"/>
      <c r="W1150" s="183"/>
      <c r="X1150" s="183"/>
      <c r="Y1150" s="183"/>
      <c r="Z1150" s="186"/>
      <c r="AA1150" s="187"/>
    </row>
    <row r="1151" spans="1:27" x14ac:dyDescent="0.25">
      <c r="A1151" s="94">
        <v>96</v>
      </c>
      <c r="B1151" s="96" t="str">
        <f>CONCATENATE(Revisión_Avance_Periodo!$C1151,";",Revisión_Avance_Periodo!$E1151,";",Revisión_Avance_Periodo!$I1151)</f>
        <v>OE2;PR_07;ACT_38</v>
      </c>
      <c r="C1151" s="180" t="s">
        <v>47</v>
      </c>
      <c r="D1151" s="181" t="str">
        <f>VLOOKUP(Revisión_Avance_Periodo!$C1151,Componentes_BD!$F$1:$G$5,2,FALSE)</f>
        <v>Fortalecer las Tecnologías de la Información y las Telecomunicaciones.</v>
      </c>
      <c r="E1151" s="119" t="s">
        <v>1454</v>
      </c>
      <c r="F1151" s="95">
        <v>1</v>
      </c>
      <c r="G1151" s="95" t="str">
        <f>VLOOKUP(Revisión_Avance_Periodo!$A1151,BD_Seguimiento_OAP_2019!$A$2:$G$294,7,FALSE)</f>
        <v>PEI</v>
      </c>
      <c r="H1151" s="95" t="str">
        <f>VLOOKUP(Revisión_Avance_Periodo!$A1151,BD_Seguimiento_OAP_2019!$A$2:$J$294,10,FALSE)</f>
        <v>PEI_07 - Implementación  sistema de gestión documental o actualizar el actual.</v>
      </c>
      <c r="I1151" s="95" t="s">
        <v>1457</v>
      </c>
      <c r="J1151" s="95" t="str">
        <f>VLOOKUP(Revisión_Avance_Periodo!$I1151,BD_Seguimiento_OAP_2019!$L:$M,2,FALSE)</f>
        <v>7.1 Levantar procesos y estructurar el sistema</v>
      </c>
      <c r="K1151" s="119" t="s">
        <v>64</v>
      </c>
      <c r="L1151" s="172">
        <v>4.4642857142857152E-4</v>
      </c>
      <c r="M1151" s="182" t="s">
        <v>113</v>
      </c>
      <c r="N1151" s="174">
        <f>INDEX(BD_Seguimiento_OAP_2019!$AH$3:$AS$294,MATCH(Revisión_Avance_Periodo!$I1151,BD_Seguimiento_OAP_2019!$L$3:$L$294,0),MATCH(Revisión_Avance_Periodo!$M1151,BD_Seguimiento_OAP_2019!$AH$2:$AS$2,0))</f>
        <v>0</v>
      </c>
      <c r="O1151" s="174">
        <f>INDEX(BD_Seguimiento_OAP_2019!$AV$3:$BG$294,MATCH(Revisión_Avance_Periodo!$I1151,BD_Seguimiento_OAP_2019!$L$3:$L$294,0),MATCH(Revisión_Avance_Periodo!$M1151,BD_Seguimiento_OAP_2019!$AV$2:$BG$2,0))</f>
        <v>0</v>
      </c>
      <c r="P1151" s="175">
        <f t="shared" si="219"/>
        <v>0</v>
      </c>
      <c r="Q1151" s="182" t="str">
        <f>VLOOKUP(P1151,Tabla_Indicador_Gestion4[#All],3,TRUE)</f>
        <v>Por Ejecutar</v>
      </c>
      <c r="R1151" s="215">
        <f>SUBTOTAL(9,$N$1142:$N1151)</f>
        <v>0.02</v>
      </c>
      <c r="S1151" s="231">
        <f>SUBTOTAL(9,$O$1142:$O1151)</f>
        <v>0.02</v>
      </c>
      <c r="T1151" s="231">
        <f>IFERROR(+Revisión_Avance_Periodo!$S1151/Revisión_Avance_Periodo!$R1151,0)</f>
        <v>1</v>
      </c>
      <c r="U1151" s="184"/>
      <c r="V1151" s="185"/>
      <c r="W1151" s="183"/>
      <c r="X1151" s="183"/>
      <c r="Y1151" s="183"/>
      <c r="Z1151" s="186"/>
      <c r="AA1151" s="187"/>
    </row>
    <row r="1152" spans="1:27" x14ac:dyDescent="0.25">
      <c r="A1152" s="88">
        <v>96</v>
      </c>
      <c r="B1152" s="91" t="str">
        <f>CONCATENATE(Revisión_Avance_Periodo!$C1152,";",Revisión_Avance_Periodo!$E1152,";",Revisión_Avance_Periodo!$I1152)</f>
        <v>OE2;PR_07;ACT_38</v>
      </c>
      <c r="C1152" s="170" t="s">
        <v>47</v>
      </c>
      <c r="D1152" s="171" t="str">
        <f>VLOOKUP(Revisión_Avance_Periodo!$C1152,Componentes_BD!$F$1:$G$5,2,FALSE)</f>
        <v>Fortalecer las Tecnologías de la Información y las Telecomunicaciones.</v>
      </c>
      <c r="E1152" s="106" t="s">
        <v>1454</v>
      </c>
      <c r="F1152" s="89">
        <v>1</v>
      </c>
      <c r="G1152" s="89" t="str">
        <f>VLOOKUP(Revisión_Avance_Periodo!$A1152,BD_Seguimiento_OAP_2019!$A$2:$G$294,7,FALSE)</f>
        <v>PEI</v>
      </c>
      <c r="H1152" s="89" t="str">
        <f>VLOOKUP(Revisión_Avance_Periodo!$A1152,BD_Seguimiento_OAP_2019!$A$2:$J$294,10,FALSE)</f>
        <v>PEI_07 - Implementación  sistema de gestión documental o actualizar el actual.</v>
      </c>
      <c r="I1152" s="89" t="s">
        <v>1457</v>
      </c>
      <c r="J1152" s="89" t="str">
        <f>VLOOKUP(Revisión_Avance_Periodo!$I1152,BD_Seguimiento_OAP_2019!$L:$M,2,FALSE)</f>
        <v>7.1 Levantar procesos y estructurar el sistema</v>
      </c>
      <c r="K1152" s="106" t="s">
        <v>64</v>
      </c>
      <c r="L1152" s="172">
        <v>4.4642857142857152E-4</v>
      </c>
      <c r="M1152" s="173" t="s">
        <v>114</v>
      </c>
      <c r="N1152" s="174">
        <f>INDEX(BD_Seguimiento_OAP_2019!$AH$3:$AS$294,MATCH(Revisión_Avance_Periodo!$I1152,BD_Seguimiento_OAP_2019!$L$3:$L$294,0),MATCH(Revisión_Avance_Periodo!$M1152,BD_Seguimiento_OAP_2019!$AH$2:$AS$2,0))</f>
        <v>0</v>
      </c>
      <c r="O1152" s="174">
        <f>INDEX(BD_Seguimiento_OAP_2019!$AV$3:$BG$294,MATCH(Revisión_Avance_Periodo!$I1152,BD_Seguimiento_OAP_2019!$L$3:$L$294,0),MATCH(Revisión_Avance_Periodo!$M1152,BD_Seguimiento_OAP_2019!$AV$2:$BG$2,0))</f>
        <v>0</v>
      </c>
      <c r="P1152" s="175">
        <f t="shared" si="219"/>
        <v>0</v>
      </c>
      <c r="Q1152" s="173" t="str">
        <f>VLOOKUP(P1152,Tabla_Indicador_Gestion4[#All],3,TRUE)</f>
        <v>Por Ejecutar</v>
      </c>
      <c r="R1152" s="215">
        <f>SUBTOTAL(9,$N$1142:$N1152)</f>
        <v>0.02</v>
      </c>
      <c r="S1152" s="231">
        <f>SUBTOTAL(9,$O$1142:$O1152)</f>
        <v>0.02</v>
      </c>
      <c r="T1152" s="231">
        <f>IFERROR(+Revisión_Avance_Periodo!$S1152/Revisión_Avance_Periodo!$R1152,0)</f>
        <v>1</v>
      </c>
      <c r="U1152" s="184"/>
      <c r="V1152" s="185"/>
      <c r="W1152" s="183"/>
      <c r="X1152" s="183"/>
      <c r="Y1152" s="183"/>
      <c r="Z1152" s="186"/>
      <c r="AA1152" s="187"/>
    </row>
    <row r="1153" spans="1:27" ht="15.75" thickBot="1" x14ac:dyDescent="0.3">
      <c r="A1153" s="94">
        <v>96</v>
      </c>
      <c r="B1153" s="96" t="str">
        <f>CONCATENATE(Revisión_Avance_Periodo!$C1153,";",Revisión_Avance_Periodo!$E1153,";",Revisión_Avance_Periodo!$I1153)</f>
        <v>OE2;PR_07;ACT_38</v>
      </c>
      <c r="C1153" s="180" t="s">
        <v>47</v>
      </c>
      <c r="D1153" s="181" t="str">
        <f>VLOOKUP(Revisión_Avance_Periodo!$C1153,Componentes_BD!$F$1:$G$5,2,FALSE)</f>
        <v>Fortalecer las Tecnologías de la Información y las Telecomunicaciones.</v>
      </c>
      <c r="E1153" s="119" t="s">
        <v>1454</v>
      </c>
      <c r="F1153" s="95">
        <v>1</v>
      </c>
      <c r="G1153" s="95" t="str">
        <f>VLOOKUP(Revisión_Avance_Periodo!$A1153,BD_Seguimiento_OAP_2019!$A$2:$G$294,7,FALSE)</f>
        <v>PEI</v>
      </c>
      <c r="H1153" s="95" t="str">
        <f>VLOOKUP(Revisión_Avance_Periodo!$A1153,BD_Seguimiento_OAP_2019!$A$2:$J$294,10,FALSE)</f>
        <v>PEI_07 - Implementación  sistema de gestión documental o actualizar el actual.</v>
      </c>
      <c r="I1153" s="95" t="s">
        <v>1457</v>
      </c>
      <c r="J1153" s="95" t="str">
        <f>VLOOKUP(Revisión_Avance_Periodo!$I1153,BD_Seguimiento_OAP_2019!$L:$M,2,FALSE)</f>
        <v>7.1 Levantar procesos y estructurar el sistema</v>
      </c>
      <c r="K1153" s="119" t="s">
        <v>64</v>
      </c>
      <c r="L1153" s="172">
        <v>4.4642857142857152E-4</v>
      </c>
      <c r="M1153" s="182" t="s">
        <v>115</v>
      </c>
      <c r="N1153" s="174">
        <f>INDEX(BD_Seguimiento_OAP_2019!$AH$3:$AS$294,MATCH(Revisión_Avance_Periodo!$I1153,BD_Seguimiento_OAP_2019!$L$3:$L$294,0),MATCH(Revisión_Avance_Periodo!$M1153,BD_Seguimiento_OAP_2019!$AH$2:$AS$2,0))</f>
        <v>0</v>
      </c>
      <c r="O1153" s="174">
        <f>INDEX(BD_Seguimiento_OAP_2019!$AV$3:$BG$294,MATCH(Revisión_Avance_Periodo!$I1153,BD_Seguimiento_OAP_2019!$L$3:$L$294,0),MATCH(Revisión_Avance_Periodo!$M1153,BD_Seguimiento_OAP_2019!$AV$2:$BG$2,0))</f>
        <v>0</v>
      </c>
      <c r="P1153" s="175">
        <f t="shared" si="219"/>
        <v>0</v>
      </c>
      <c r="Q1153" s="182" t="str">
        <f>VLOOKUP(P1153,Tabla_Indicador_Gestion4[#All],3,TRUE)</f>
        <v>Por Ejecutar</v>
      </c>
      <c r="R1153" s="215">
        <f>SUBTOTAL(9,$N$1142:$N1153)</f>
        <v>0.02</v>
      </c>
      <c r="S1153" s="231">
        <f>SUBTOTAL(9,$O$1142:$O1153)</f>
        <v>0.02</v>
      </c>
      <c r="T1153" s="231">
        <f>IFERROR(+Revisión_Avance_Periodo!$S1153/Revisión_Avance_Periodo!$R1153,0)</f>
        <v>1</v>
      </c>
      <c r="U1153" s="184"/>
      <c r="V1153" s="185"/>
      <c r="W1153" s="183"/>
      <c r="X1153" s="183"/>
      <c r="Y1153" s="183"/>
      <c r="Z1153" s="186"/>
      <c r="AA1153" s="187"/>
    </row>
    <row r="1154" spans="1:27" x14ac:dyDescent="0.25">
      <c r="A1154" s="88">
        <v>97</v>
      </c>
      <c r="B1154" s="91" t="str">
        <f>CONCATENATE(Revisión_Avance_Periodo!$C1154,";",Revisión_Avance_Periodo!$E1154,";",Revisión_Avance_Periodo!$I1154)</f>
        <v>OE2;PR_07;ACT_39</v>
      </c>
      <c r="C1154" s="170" t="s">
        <v>47</v>
      </c>
      <c r="D1154" s="171" t="str">
        <f>VLOOKUP(Revisión_Avance_Periodo!$C1154,Componentes_BD!$F$1:$G$5,2,FALSE)</f>
        <v>Fortalecer las Tecnologías de la Información y las Telecomunicaciones.</v>
      </c>
      <c r="E1154" s="106" t="s">
        <v>1454</v>
      </c>
      <c r="F1154" s="89">
        <v>1</v>
      </c>
      <c r="G1154" s="89" t="str">
        <f>VLOOKUP(Revisión_Avance_Periodo!$A1154,BD_Seguimiento_OAP_2019!$A$2:$G$294,7,FALSE)</f>
        <v>PEI</v>
      </c>
      <c r="H1154" s="89" t="str">
        <f>VLOOKUP(Revisión_Avance_Periodo!$A1154,BD_Seguimiento_OAP_2019!$A$2:$J$294,10,FALSE)</f>
        <v>PEI_07 - Implementación  sistema de gestión documental o actualizar el actual.</v>
      </c>
      <c r="I1154" s="89" t="s">
        <v>1463</v>
      </c>
      <c r="J1154" s="89" t="str">
        <f>VLOOKUP(Revisión_Avance_Periodo!$I1154,BD_Seguimiento_OAP_2019!$L:$M,2,FALSE)</f>
        <v>7.2 Elaborar terminos de referencia</v>
      </c>
      <c r="K1154" s="106" t="s">
        <v>64</v>
      </c>
      <c r="L1154" s="172">
        <v>4.4642857142857152E-4</v>
      </c>
      <c r="M1154" s="173" t="s">
        <v>104</v>
      </c>
      <c r="N1154" s="174">
        <f>INDEX(BD_Seguimiento_OAP_2019!$AH$3:$AS$294,MATCH(Revisión_Avance_Periodo!$I1154,BD_Seguimiento_OAP_2019!$L$3:$L$294,0),MATCH(Revisión_Avance_Periodo!$M1154,BD_Seguimiento_OAP_2019!$AH$2:$AS$2,0))</f>
        <v>0</v>
      </c>
      <c r="O1154" s="174">
        <f>INDEX(BD_Seguimiento_OAP_2019!$AV$3:$BG$294,MATCH(Revisión_Avance_Periodo!$I1154,BD_Seguimiento_OAP_2019!$L$3:$L$294,0),MATCH(Revisión_Avance_Periodo!$M1154,BD_Seguimiento_OAP_2019!$AV$2:$BG$2,0))</f>
        <v>0</v>
      </c>
      <c r="P1154" s="175">
        <f t="shared" si="219"/>
        <v>0</v>
      </c>
      <c r="Q1154" s="173" t="str">
        <f>VLOOKUP(P1154,Tabla_Indicador_Gestion4[#All],3,TRUE)</f>
        <v>Por Ejecutar</v>
      </c>
      <c r="R1154" s="213">
        <f>SUBTOTAL(9,$N$1154:$N1154)</f>
        <v>0</v>
      </c>
      <c r="S1154" s="234">
        <f>SUBTOTAL(9,$O$1154:$O1154)</f>
        <v>0</v>
      </c>
      <c r="T1154" s="234">
        <f>IFERROR(+Revisión_Avance_Periodo!$S1154/Revisión_Avance_Periodo!$R1154,0)</f>
        <v>0</v>
      </c>
      <c r="U1154" s="177">
        <f>SUBTOTAL(9,N1154:N1165)</f>
        <v>0.02</v>
      </c>
      <c r="V1154" s="176">
        <f>SUBTOTAL(9,O1154:O1165)</f>
        <v>0.02</v>
      </c>
      <c r="W1154" s="176">
        <f t="shared" ref="W1154" si="220">+V1154/U1154</f>
        <v>1</v>
      </c>
      <c r="X1154" s="176"/>
      <c r="Y1154" s="176">
        <f>100%-Revisión_Avance_Periodo!$W1154</f>
        <v>0</v>
      </c>
      <c r="Z1154" s="178" t="str">
        <f>VLOOKUP(W1154,Tabla_Indicador_Gestion4[],3,TRUE)</f>
        <v>Culminada</v>
      </c>
      <c r="AA1154" s="179">
        <f>Revisión_Avance_Periodo!$W1154*Revisión_Avance_Periodo!$L1154</f>
        <v>4.4642857142857152E-4</v>
      </c>
    </row>
    <row r="1155" spans="1:27" x14ac:dyDescent="0.25">
      <c r="A1155" s="94">
        <v>97</v>
      </c>
      <c r="B1155" s="96" t="str">
        <f>CONCATENATE(Revisión_Avance_Periodo!$C1155,";",Revisión_Avance_Periodo!$E1155,";",Revisión_Avance_Periodo!$I1155)</f>
        <v>OE2;PR_07;ACT_39</v>
      </c>
      <c r="C1155" s="180" t="s">
        <v>47</v>
      </c>
      <c r="D1155" s="181" t="str">
        <f>VLOOKUP(Revisión_Avance_Periodo!$C1155,Componentes_BD!$F$1:$G$5,2,FALSE)</f>
        <v>Fortalecer las Tecnologías de la Información y las Telecomunicaciones.</v>
      </c>
      <c r="E1155" s="119" t="s">
        <v>1454</v>
      </c>
      <c r="F1155" s="95">
        <v>1</v>
      </c>
      <c r="G1155" s="95" t="str">
        <f>VLOOKUP(Revisión_Avance_Periodo!$A1155,BD_Seguimiento_OAP_2019!$A$2:$G$294,7,FALSE)</f>
        <v>PEI</v>
      </c>
      <c r="H1155" s="95" t="str">
        <f>VLOOKUP(Revisión_Avance_Periodo!$A1155,BD_Seguimiento_OAP_2019!$A$2:$J$294,10,FALSE)</f>
        <v>PEI_07 - Implementación  sistema de gestión documental o actualizar el actual.</v>
      </c>
      <c r="I1155" s="95" t="s">
        <v>1463</v>
      </c>
      <c r="J1155" s="95" t="str">
        <f>VLOOKUP(Revisión_Avance_Periodo!$I1155,BD_Seguimiento_OAP_2019!$L:$M,2,FALSE)</f>
        <v>7.2 Elaborar terminos de referencia</v>
      </c>
      <c r="K1155" s="119" t="s">
        <v>64</v>
      </c>
      <c r="L1155" s="172">
        <v>4.4642857142857152E-4</v>
      </c>
      <c r="M1155" s="182" t="s">
        <v>105</v>
      </c>
      <c r="N1155" s="174">
        <f>INDEX(BD_Seguimiento_OAP_2019!$AH$3:$AS$294,MATCH(Revisión_Avance_Periodo!$I1155,BD_Seguimiento_OAP_2019!$L$3:$L$294,0),MATCH(Revisión_Avance_Periodo!$M1155,BD_Seguimiento_OAP_2019!$AH$2:$AS$2,0))</f>
        <v>0</v>
      </c>
      <c r="O1155" s="174">
        <f>INDEX(BD_Seguimiento_OAP_2019!$AV$3:$BG$294,MATCH(Revisión_Avance_Periodo!$I1155,BD_Seguimiento_OAP_2019!$L$3:$L$294,0),MATCH(Revisión_Avance_Periodo!$M1155,BD_Seguimiento_OAP_2019!$AV$2:$BG$2,0))</f>
        <v>0</v>
      </c>
      <c r="P1155" s="175">
        <f t="shared" si="219"/>
        <v>0</v>
      </c>
      <c r="Q1155" s="182" t="str">
        <f>VLOOKUP(P1155,Tabla_Indicador_Gestion4[#All],3,TRUE)</f>
        <v>Por Ejecutar</v>
      </c>
      <c r="R1155" s="215">
        <f>SUBTOTAL(9,$N$1154:$N1155)</f>
        <v>0</v>
      </c>
      <c r="S1155" s="231">
        <f>SUBTOTAL(9,$O$1154:$O1155)</f>
        <v>0</v>
      </c>
      <c r="T1155" s="231">
        <f>IFERROR(+Revisión_Avance_Periodo!$S1155/Revisión_Avance_Periodo!$R1155,0)</f>
        <v>0</v>
      </c>
      <c r="U1155" s="184"/>
      <c r="V1155" s="185"/>
      <c r="W1155" s="183"/>
      <c r="X1155" s="183"/>
      <c r="Y1155" s="183"/>
      <c r="Z1155" s="186"/>
      <c r="AA1155" s="187"/>
    </row>
    <row r="1156" spans="1:27" x14ac:dyDescent="0.25">
      <c r="A1156" s="88">
        <v>97</v>
      </c>
      <c r="B1156" s="91" t="str">
        <f>CONCATENATE(Revisión_Avance_Periodo!$C1156,";",Revisión_Avance_Periodo!$E1156,";",Revisión_Avance_Periodo!$I1156)</f>
        <v>OE2;PR_07;ACT_39</v>
      </c>
      <c r="C1156" s="170" t="s">
        <v>47</v>
      </c>
      <c r="D1156" s="171" t="str">
        <f>VLOOKUP(Revisión_Avance_Periodo!$C1156,Componentes_BD!$F$1:$G$5,2,FALSE)</f>
        <v>Fortalecer las Tecnologías de la Información y las Telecomunicaciones.</v>
      </c>
      <c r="E1156" s="106" t="s">
        <v>1454</v>
      </c>
      <c r="F1156" s="89">
        <v>1</v>
      </c>
      <c r="G1156" s="89" t="str">
        <f>VLOOKUP(Revisión_Avance_Periodo!$A1156,BD_Seguimiento_OAP_2019!$A$2:$G$294,7,FALSE)</f>
        <v>PEI</v>
      </c>
      <c r="H1156" s="89" t="str">
        <f>VLOOKUP(Revisión_Avance_Periodo!$A1156,BD_Seguimiento_OAP_2019!$A$2:$J$294,10,FALSE)</f>
        <v>PEI_07 - Implementación  sistema de gestión documental o actualizar el actual.</v>
      </c>
      <c r="I1156" s="89" t="s">
        <v>1463</v>
      </c>
      <c r="J1156" s="89" t="str">
        <f>VLOOKUP(Revisión_Avance_Periodo!$I1156,BD_Seguimiento_OAP_2019!$L:$M,2,FALSE)</f>
        <v>7.2 Elaborar terminos de referencia</v>
      </c>
      <c r="K1156" s="106" t="s">
        <v>64</v>
      </c>
      <c r="L1156" s="172">
        <v>4.4642857142857152E-4</v>
      </c>
      <c r="M1156" s="173" t="s">
        <v>106</v>
      </c>
      <c r="N1156" s="174">
        <f>INDEX(BD_Seguimiento_OAP_2019!$AH$3:$AS$294,MATCH(Revisión_Avance_Periodo!$I1156,BD_Seguimiento_OAP_2019!$L$3:$L$294,0),MATCH(Revisión_Avance_Periodo!$M1156,BD_Seguimiento_OAP_2019!$AH$2:$AS$2,0))</f>
        <v>0</v>
      </c>
      <c r="O1156" s="174">
        <f>INDEX(BD_Seguimiento_OAP_2019!$AV$3:$BG$294,MATCH(Revisión_Avance_Periodo!$I1156,BD_Seguimiento_OAP_2019!$L$3:$L$294,0),MATCH(Revisión_Avance_Periodo!$M1156,BD_Seguimiento_OAP_2019!$AV$2:$BG$2,0))</f>
        <v>0</v>
      </c>
      <c r="P1156" s="175">
        <f t="shared" si="219"/>
        <v>0</v>
      </c>
      <c r="Q1156" s="173" t="str">
        <f>VLOOKUP(P1156,Tabla_Indicador_Gestion4[#All],3,TRUE)</f>
        <v>Por Ejecutar</v>
      </c>
      <c r="R1156" s="215">
        <f>SUBTOTAL(9,$N$1154:$N1156)</f>
        <v>0</v>
      </c>
      <c r="S1156" s="231">
        <f>SUBTOTAL(9,$O$1154:$O1156)</f>
        <v>0</v>
      </c>
      <c r="T1156" s="231">
        <f>IFERROR(+Revisión_Avance_Periodo!$S1156/Revisión_Avance_Periodo!$R1156,0)</f>
        <v>0</v>
      </c>
      <c r="U1156" s="184"/>
      <c r="V1156" s="185"/>
      <c r="W1156" s="183"/>
      <c r="X1156" s="183"/>
      <c r="Y1156" s="183"/>
      <c r="Z1156" s="186"/>
      <c r="AA1156" s="187"/>
    </row>
    <row r="1157" spans="1:27" x14ac:dyDescent="0.25">
      <c r="A1157" s="94">
        <v>97</v>
      </c>
      <c r="B1157" s="96" t="str">
        <f>CONCATENATE(Revisión_Avance_Periodo!$C1157,";",Revisión_Avance_Periodo!$E1157,";",Revisión_Avance_Periodo!$I1157)</f>
        <v>OE2;PR_07;ACT_39</v>
      </c>
      <c r="C1157" s="180" t="s">
        <v>47</v>
      </c>
      <c r="D1157" s="181" t="str">
        <f>VLOOKUP(Revisión_Avance_Periodo!$C1157,Componentes_BD!$F$1:$G$5,2,FALSE)</f>
        <v>Fortalecer las Tecnologías de la Información y las Telecomunicaciones.</v>
      </c>
      <c r="E1157" s="119" t="s">
        <v>1454</v>
      </c>
      <c r="F1157" s="95">
        <v>1</v>
      </c>
      <c r="G1157" s="95" t="str">
        <f>VLOOKUP(Revisión_Avance_Periodo!$A1157,BD_Seguimiento_OAP_2019!$A$2:$G$294,7,FALSE)</f>
        <v>PEI</v>
      </c>
      <c r="H1157" s="95" t="str">
        <f>VLOOKUP(Revisión_Avance_Periodo!$A1157,BD_Seguimiento_OAP_2019!$A$2:$J$294,10,FALSE)</f>
        <v>PEI_07 - Implementación  sistema de gestión documental o actualizar el actual.</v>
      </c>
      <c r="I1157" s="95" t="s">
        <v>1463</v>
      </c>
      <c r="J1157" s="95" t="str">
        <f>VLOOKUP(Revisión_Avance_Periodo!$I1157,BD_Seguimiento_OAP_2019!$L:$M,2,FALSE)</f>
        <v>7.2 Elaborar terminos de referencia</v>
      </c>
      <c r="K1157" s="119" t="s">
        <v>64</v>
      </c>
      <c r="L1157" s="172">
        <v>4.4642857142857152E-4</v>
      </c>
      <c r="M1157" s="182" t="s">
        <v>107</v>
      </c>
      <c r="N1157" s="174">
        <f>INDEX(BD_Seguimiento_OAP_2019!$AH$3:$AS$294,MATCH(Revisión_Avance_Periodo!$I1157,BD_Seguimiento_OAP_2019!$L$3:$L$294,0),MATCH(Revisión_Avance_Periodo!$M1157,BD_Seguimiento_OAP_2019!$AH$2:$AS$2,0))</f>
        <v>5.0000000000000001E-3</v>
      </c>
      <c r="O1157" s="174">
        <f>INDEX(BD_Seguimiento_OAP_2019!$AV$3:$BG$294,MATCH(Revisión_Avance_Periodo!$I1157,BD_Seguimiento_OAP_2019!$L$3:$L$294,0),MATCH(Revisión_Avance_Periodo!$M1157,BD_Seguimiento_OAP_2019!$AV$2:$BG$2,0))</f>
        <v>5.0000000000000001E-3</v>
      </c>
      <c r="P1157" s="188">
        <f t="shared" ref="P1157:P1218" si="221">O1157/N1157</f>
        <v>1</v>
      </c>
      <c r="Q1157" s="182" t="str">
        <f>VLOOKUP(P1157,Tabla_Indicador_Gestion4[#All],3,TRUE)</f>
        <v>Culminada</v>
      </c>
      <c r="R1157" s="215">
        <f>SUBTOTAL(9,$N$1154:$N1157)</f>
        <v>5.0000000000000001E-3</v>
      </c>
      <c r="S1157" s="231">
        <f>SUBTOTAL(9,$O$1154:$O1157)</f>
        <v>5.0000000000000001E-3</v>
      </c>
      <c r="T1157" s="231">
        <f>IFERROR(+Revisión_Avance_Periodo!$S1157/Revisión_Avance_Periodo!$R1157,0)</f>
        <v>1</v>
      </c>
      <c r="U1157" s="184"/>
      <c r="V1157" s="185"/>
      <c r="W1157" s="183"/>
      <c r="X1157" s="183"/>
      <c r="Y1157" s="183"/>
      <c r="Z1157" s="186"/>
      <c r="AA1157" s="187"/>
    </row>
    <row r="1158" spans="1:27" x14ac:dyDescent="0.25">
      <c r="A1158" s="88">
        <v>97</v>
      </c>
      <c r="B1158" s="91" t="str">
        <f>CONCATENATE(Revisión_Avance_Periodo!$C1158,";",Revisión_Avance_Periodo!$E1158,";",Revisión_Avance_Periodo!$I1158)</f>
        <v>OE2;PR_07;ACT_39</v>
      </c>
      <c r="C1158" s="170" t="s">
        <v>47</v>
      </c>
      <c r="D1158" s="171" t="str">
        <f>VLOOKUP(Revisión_Avance_Periodo!$C1158,Componentes_BD!$F$1:$G$5,2,FALSE)</f>
        <v>Fortalecer las Tecnologías de la Información y las Telecomunicaciones.</v>
      </c>
      <c r="E1158" s="106" t="s">
        <v>1454</v>
      </c>
      <c r="F1158" s="89">
        <v>1</v>
      </c>
      <c r="G1158" s="89" t="str">
        <f>VLOOKUP(Revisión_Avance_Periodo!$A1158,BD_Seguimiento_OAP_2019!$A$2:$G$294,7,FALSE)</f>
        <v>PEI</v>
      </c>
      <c r="H1158" s="89" t="str">
        <f>VLOOKUP(Revisión_Avance_Periodo!$A1158,BD_Seguimiento_OAP_2019!$A$2:$J$294,10,FALSE)</f>
        <v>PEI_07 - Implementación  sistema de gestión documental o actualizar el actual.</v>
      </c>
      <c r="I1158" s="89" t="s">
        <v>1463</v>
      </c>
      <c r="J1158" s="89" t="str">
        <f>VLOOKUP(Revisión_Avance_Periodo!$I1158,BD_Seguimiento_OAP_2019!$L:$M,2,FALSE)</f>
        <v>7.2 Elaborar terminos de referencia</v>
      </c>
      <c r="K1158" s="106" t="s">
        <v>64</v>
      </c>
      <c r="L1158" s="172">
        <v>4.4642857142857152E-4</v>
      </c>
      <c r="M1158" s="173" t="s">
        <v>108</v>
      </c>
      <c r="N1158" s="174">
        <f>INDEX(BD_Seguimiento_OAP_2019!$AH$3:$AS$294,MATCH(Revisión_Avance_Periodo!$I1158,BD_Seguimiento_OAP_2019!$L$3:$L$294,0),MATCH(Revisión_Avance_Periodo!$M1158,BD_Seguimiento_OAP_2019!$AH$2:$AS$2,0))</f>
        <v>1.4999999999999999E-2</v>
      </c>
      <c r="O1158" s="174">
        <f>INDEX(BD_Seguimiento_OAP_2019!$AV$3:$BG$294,MATCH(Revisión_Avance_Periodo!$I1158,BD_Seguimiento_OAP_2019!$L$3:$L$294,0),MATCH(Revisión_Avance_Periodo!$M1158,BD_Seguimiento_OAP_2019!$AV$2:$BG$2,0))</f>
        <v>1.4999999999999999E-2</v>
      </c>
      <c r="P1158" s="189">
        <f t="shared" si="221"/>
        <v>1</v>
      </c>
      <c r="Q1158" s="173" t="str">
        <f>VLOOKUP(P1158,Tabla_Indicador_Gestion4[#All],3,TRUE)</f>
        <v>Culminada</v>
      </c>
      <c r="R1158" s="215">
        <f>SUBTOTAL(9,$N$1154:$N1158)</f>
        <v>0.02</v>
      </c>
      <c r="S1158" s="231">
        <f>SUBTOTAL(9,$O$1154:$O1158)</f>
        <v>0.02</v>
      </c>
      <c r="T1158" s="231">
        <f>IFERROR(+Revisión_Avance_Periodo!$S1158/Revisión_Avance_Periodo!$R1158,0)</f>
        <v>1</v>
      </c>
      <c r="U1158" s="184"/>
      <c r="V1158" s="185"/>
      <c r="W1158" s="183"/>
      <c r="X1158" s="183"/>
      <c r="Y1158" s="183"/>
      <c r="Z1158" s="186"/>
      <c r="AA1158" s="187"/>
    </row>
    <row r="1159" spans="1:27" x14ac:dyDescent="0.25">
      <c r="A1159" s="94">
        <v>97</v>
      </c>
      <c r="B1159" s="96" t="str">
        <f>CONCATENATE(Revisión_Avance_Periodo!$C1159,";",Revisión_Avance_Periodo!$E1159,";",Revisión_Avance_Periodo!$I1159)</f>
        <v>OE2;PR_07;ACT_39</v>
      </c>
      <c r="C1159" s="180" t="s">
        <v>47</v>
      </c>
      <c r="D1159" s="181" t="str">
        <f>VLOOKUP(Revisión_Avance_Periodo!$C1159,Componentes_BD!$F$1:$G$5,2,FALSE)</f>
        <v>Fortalecer las Tecnologías de la Información y las Telecomunicaciones.</v>
      </c>
      <c r="E1159" s="119" t="s">
        <v>1454</v>
      </c>
      <c r="F1159" s="95">
        <v>1</v>
      </c>
      <c r="G1159" s="95" t="str">
        <f>VLOOKUP(Revisión_Avance_Periodo!$A1159,BD_Seguimiento_OAP_2019!$A$2:$G$294,7,FALSE)</f>
        <v>PEI</v>
      </c>
      <c r="H1159" s="95" t="str">
        <f>VLOOKUP(Revisión_Avance_Periodo!$A1159,BD_Seguimiento_OAP_2019!$A$2:$J$294,10,FALSE)</f>
        <v>PEI_07 - Implementación  sistema de gestión documental o actualizar el actual.</v>
      </c>
      <c r="I1159" s="95" t="s">
        <v>1463</v>
      </c>
      <c r="J1159" s="95" t="str">
        <f>VLOOKUP(Revisión_Avance_Periodo!$I1159,BD_Seguimiento_OAP_2019!$L:$M,2,FALSE)</f>
        <v>7.2 Elaborar terminos de referencia</v>
      </c>
      <c r="K1159" s="119" t="s">
        <v>64</v>
      </c>
      <c r="L1159" s="172">
        <v>4.4642857142857152E-4</v>
      </c>
      <c r="M1159" s="182" t="s">
        <v>109</v>
      </c>
      <c r="N1159" s="174">
        <f>INDEX(BD_Seguimiento_OAP_2019!$AH$3:$AS$294,MATCH(Revisión_Avance_Periodo!$I1159,BD_Seguimiento_OAP_2019!$L$3:$L$294,0),MATCH(Revisión_Avance_Periodo!$M1159,BD_Seguimiento_OAP_2019!$AH$2:$AS$2,0))</f>
        <v>0</v>
      </c>
      <c r="O1159" s="174">
        <f>INDEX(BD_Seguimiento_OAP_2019!$AV$3:$BG$294,MATCH(Revisión_Avance_Periodo!$I1159,BD_Seguimiento_OAP_2019!$L$3:$L$294,0),MATCH(Revisión_Avance_Periodo!$M1159,BD_Seguimiento_OAP_2019!$AV$2:$BG$2,0))</f>
        <v>0</v>
      </c>
      <c r="P1159" s="175">
        <f t="shared" ref="P1159:P1171" si="222">IFERROR((O1159/N1159),0)</f>
        <v>0</v>
      </c>
      <c r="Q1159" s="182" t="str">
        <f>VLOOKUP(P1159,Tabla_Indicador_Gestion4[#All],3,TRUE)</f>
        <v>Por Ejecutar</v>
      </c>
      <c r="R1159" s="215">
        <f>SUBTOTAL(9,$N$1154:$N1159)</f>
        <v>0.02</v>
      </c>
      <c r="S1159" s="231">
        <f>SUBTOTAL(9,$O$1154:$O1159)</f>
        <v>0.02</v>
      </c>
      <c r="T1159" s="231">
        <f>IFERROR(+Revisión_Avance_Periodo!$S1159/Revisión_Avance_Periodo!$R1159,0)</f>
        <v>1</v>
      </c>
      <c r="U1159" s="184"/>
      <c r="V1159" s="185"/>
      <c r="W1159" s="183"/>
      <c r="X1159" s="183"/>
      <c r="Y1159" s="183"/>
      <c r="Z1159" s="186"/>
      <c r="AA1159" s="187"/>
    </row>
    <row r="1160" spans="1:27" x14ac:dyDescent="0.25">
      <c r="A1160" s="88">
        <v>97</v>
      </c>
      <c r="B1160" s="91" t="str">
        <f>CONCATENATE(Revisión_Avance_Periodo!$C1160,";",Revisión_Avance_Periodo!$E1160,";",Revisión_Avance_Periodo!$I1160)</f>
        <v>OE2;PR_07;ACT_39</v>
      </c>
      <c r="C1160" s="170" t="s">
        <v>47</v>
      </c>
      <c r="D1160" s="171" t="str">
        <f>VLOOKUP(Revisión_Avance_Periodo!$C1160,Componentes_BD!$F$1:$G$5,2,FALSE)</f>
        <v>Fortalecer las Tecnologías de la Información y las Telecomunicaciones.</v>
      </c>
      <c r="E1160" s="106" t="s">
        <v>1454</v>
      </c>
      <c r="F1160" s="89">
        <v>1</v>
      </c>
      <c r="G1160" s="89" t="str">
        <f>VLOOKUP(Revisión_Avance_Periodo!$A1160,BD_Seguimiento_OAP_2019!$A$2:$G$294,7,FALSE)</f>
        <v>PEI</v>
      </c>
      <c r="H1160" s="89" t="str">
        <f>VLOOKUP(Revisión_Avance_Periodo!$A1160,BD_Seguimiento_OAP_2019!$A$2:$J$294,10,FALSE)</f>
        <v>PEI_07 - Implementación  sistema de gestión documental o actualizar el actual.</v>
      </c>
      <c r="I1160" s="89" t="s">
        <v>1463</v>
      </c>
      <c r="J1160" s="89" t="str">
        <f>VLOOKUP(Revisión_Avance_Periodo!$I1160,BD_Seguimiento_OAP_2019!$L:$M,2,FALSE)</f>
        <v>7.2 Elaborar terminos de referencia</v>
      </c>
      <c r="K1160" s="106" t="s">
        <v>64</v>
      </c>
      <c r="L1160" s="172">
        <v>4.4642857142857152E-4</v>
      </c>
      <c r="M1160" s="173" t="s">
        <v>110</v>
      </c>
      <c r="N1160" s="174">
        <f>INDEX(BD_Seguimiento_OAP_2019!$AH$3:$AS$294,MATCH(Revisión_Avance_Periodo!$I1160,BD_Seguimiento_OAP_2019!$L$3:$L$294,0),MATCH(Revisión_Avance_Periodo!$M1160,BD_Seguimiento_OAP_2019!$AH$2:$AS$2,0))</f>
        <v>0</v>
      </c>
      <c r="O1160" s="174">
        <f>INDEX(BD_Seguimiento_OAP_2019!$AV$3:$BG$294,MATCH(Revisión_Avance_Periodo!$I1160,BD_Seguimiento_OAP_2019!$L$3:$L$294,0),MATCH(Revisión_Avance_Periodo!$M1160,BD_Seguimiento_OAP_2019!$AV$2:$BG$2,0))</f>
        <v>0</v>
      </c>
      <c r="P1160" s="175">
        <f t="shared" si="222"/>
        <v>0</v>
      </c>
      <c r="Q1160" s="173" t="str">
        <f>VLOOKUP(P1160,Tabla_Indicador_Gestion4[#All],3,TRUE)</f>
        <v>Por Ejecutar</v>
      </c>
      <c r="R1160" s="215">
        <f>SUBTOTAL(9,$N$1154:$N1160)</f>
        <v>0.02</v>
      </c>
      <c r="S1160" s="231">
        <f>SUBTOTAL(9,$O$1154:$O1160)</f>
        <v>0.02</v>
      </c>
      <c r="T1160" s="231">
        <f>IFERROR(+Revisión_Avance_Periodo!$S1160/Revisión_Avance_Periodo!$R1160,0)</f>
        <v>1</v>
      </c>
      <c r="U1160" s="184"/>
      <c r="V1160" s="185"/>
      <c r="W1160" s="183"/>
      <c r="X1160" s="183"/>
      <c r="Y1160" s="183"/>
      <c r="Z1160" s="186"/>
      <c r="AA1160" s="187"/>
    </row>
    <row r="1161" spans="1:27" x14ac:dyDescent="0.25">
      <c r="A1161" s="94">
        <v>97</v>
      </c>
      <c r="B1161" s="96" t="str">
        <f>CONCATENATE(Revisión_Avance_Periodo!$C1161,";",Revisión_Avance_Periodo!$E1161,";",Revisión_Avance_Periodo!$I1161)</f>
        <v>OE2;PR_07;ACT_39</v>
      </c>
      <c r="C1161" s="180" t="s">
        <v>47</v>
      </c>
      <c r="D1161" s="181" t="str">
        <f>VLOOKUP(Revisión_Avance_Periodo!$C1161,Componentes_BD!$F$1:$G$5,2,FALSE)</f>
        <v>Fortalecer las Tecnologías de la Información y las Telecomunicaciones.</v>
      </c>
      <c r="E1161" s="119" t="s">
        <v>1454</v>
      </c>
      <c r="F1161" s="95">
        <v>1</v>
      </c>
      <c r="G1161" s="95" t="str">
        <f>VLOOKUP(Revisión_Avance_Periodo!$A1161,BD_Seguimiento_OAP_2019!$A$2:$G$294,7,FALSE)</f>
        <v>PEI</v>
      </c>
      <c r="H1161" s="95" t="str">
        <f>VLOOKUP(Revisión_Avance_Periodo!$A1161,BD_Seguimiento_OAP_2019!$A$2:$J$294,10,FALSE)</f>
        <v>PEI_07 - Implementación  sistema de gestión documental o actualizar el actual.</v>
      </c>
      <c r="I1161" s="95" t="s">
        <v>1463</v>
      </c>
      <c r="J1161" s="95" t="str">
        <f>VLOOKUP(Revisión_Avance_Periodo!$I1161,BD_Seguimiento_OAP_2019!$L:$M,2,FALSE)</f>
        <v>7.2 Elaborar terminos de referencia</v>
      </c>
      <c r="K1161" s="119" t="s">
        <v>64</v>
      </c>
      <c r="L1161" s="172">
        <v>4.4642857142857152E-4</v>
      </c>
      <c r="M1161" s="182" t="s">
        <v>111</v>
      </c>
      <c r="N1161" s="174">
        <f>INDEX(BD_Seguimiento_OAP_2019!$AH$3:$AS$294,MATCH(Revisión_Avance_Periodo!$I1161,BD_Seguimiento_OAP_2019!$L$3:$L$294,0),MATCH(Revisión_Avance_Periodo!$M1161,BD_Seguimiento_OAP_2019!$AH$2:$AS$2,0))</f>
        <v>0</v>
      </c>
      <c r="O1161" s="174">
        <f>INDEX(BD_Seguimiento_OAP_2019!$AV$3:$BG$294,MATCH(Revisión_Avance_Periodo!$I1161,BD_Seguimiento_OAP_2019!$L$3:$L$294,0),MATCH(Revisión_Avance_Periodo!$M1161,BD_Seguimiento_OAP_2019!$AV$2:$BG$2,0))</f>
        <v>0</v>
      </c>
      <c r="P1161" s="175">
        <f t="shared" si="222"/>
        <v>0</v>
      </c>
      <c r="Q1161" s="182" t="str">
        <f>VLOOKUP(P1161,Tabla_Indicador_Gestion4[#All],3,TRUE)</f>
        <v>Por Ejecutar</v>
      </c>
      <c r="R1161" s="215">
        <f>SUBTOTAL(9,$N$1154:$N1161)</f>
        <v>0.02</v>
      </c>
      <c r="S1161" s="231">
        <f>SUBTOTAL(9,$O$1154:$O1161)</f>
        <v>0.02</v>
      </c>
      <c r="T1161" s="231">
        <f>IFERROR(+Revisión_Avance_Periodo!$S1161/Revisión_Avance_Periodo!$R1161,0)</f>
        <v>1</v>
      </c>
      <c r="U1161" s="184"/>
      <c r="V1161" s="185"/>
      <c r="W1161" s="183"/>
      <c r="X1161" s="183"/>
      <c r="Y1161" s="183"/>
      <c r="Z1161" s="186"/>
      <c r="AA1161" s="187"/>
    </row>
    <row r="1162" spans="1:27" x14ac:dyDescent="0.25">
      <c r="A1162" s="88">
        <v>97</v>
      </c>
      <c r="B1162" s="91" t="str">
        <f>CONCATENATE(Revisión_Avance_Periodo!$C1162,";",Revisión_Avance_Periodo!$E1162,";",Revisión_Avance_Periodo!$I1162)</f>
        <v>OE2;PR_07;ACT_39</v>
      </c>
      <c r="C1162" s="170" t="s">
        <v>47</v>
      </c>
      <c r="D1162" s="171" t="str">
        <f>VLOOKUP(Revisión_Avance_Periodo!$C1162,Componentes_BD!$F$1:$G$5,2,FALSE)</f>
        <v>Fortalecer las Tecnologías de la Información y las Telecomunicaciones.</v>
      </c>
      <c r="E1162" s="106" t="s">
        <v>1454</v>
      </c>
      <c r="F1162" s="89">
        <v>1</v>
      </c>
      <c r="G1162" s="89" t="str">
        <f>VLOOKUP(Revisión_Avance_Periodo!$A1162,BD_Seguimiento_OAP_2019!$A$2:$G$294,7,FALSE)</f>
        <v>PEI</v>
      </c>
      <c r="H1162" s="89" t="str">
        <f>VLOOKUP(Revisión_Avance_Periodo!$A1162,BD_Seguimiento_OAP_2019!$A$2:$J$294,10,FALSE)</f>
        <v>PEI_07 - Implementación  sistema de gestión documental o actualizar el actual.</v>
      </c>
      <c r="I1162" s="89" t="s">
        <v>1463</v>
      </c>
      <c r="J1162" s="89" t="str">
        <f>VLOOKUP(Revisión_Avance_Periodo!$I1162,BD_Seguimiento_OAP_2019!$L:$M,2,FALSE)</f>
        <v>7.2 Elaborar terminos de referencia</v>
      </c>
      <c r="K1162" s="106" t="s">
        <v>64</v>
      </c>
      <c r="L1162" s="172">
        <v>4.4642857142857152E-4</v>
      </c>
      <c r="M1162" s="173" t="s">
        <v>112</v>
      </c>
      <c r="N1162" s="174">
        <f>INDEX(BD_Seguimiento_OAP_2019!$AH$3:$AS$294,MATCH(Revisión_Avance_Periodo!$I1162,BD_Seguimiento_OAP_2019!$L$3:$L$294,0),MATCH(Revisión_Avance_Periodo!$M1162,BD_Seguimiento_OAP_2019!$AH$2:$AS$2,0))</f>
        <v>0</v>
      </c>
      <c r="O1162" s="174">
        <f>INDEX(BD_Seguimiento_OAP_2019!$AV$3:$BG$294,MATCH(Revisión_Avance_Periodo!$I1162,BD_Seguimiento_OAP_2019!$L$3:$L$294,0),MATCH(Revisión_Avance_Periodo!$M1162,BD_Seguimiento_OAP_2019!$AV$2:$BG$2,0))</f>
        <v>0</v>
      </c>
      <c r="P1162" s="175">
        <f t="shared" si="222"/>
        <v>0</v>
      </c>
      <c r="Q1162" s="173" t="str">
        <f>VLOOKUP(P1162,Tabla_Indicador_Gestion4[#All],3,TRUE)</f>
        <v>Por Ejecutar</v>
      </c>
      <c r="R1162" s="215">
        <f>SUBTOTAL(9,$N$1154:$N1162)</f>
        <v>0.02</v>
      </c>
      <c r="S1162" s="231">
        <f>SUBTOTAL(9,$O$1154:$O1162)</f>
        <v>0.02</v>
      </c>
      <c r="T1162" s="231">
        <f>IFERROR(+Revisión_Avance_Periodo!$S1162/Revisión_Avance_Periodo!$R1162,0)</f>
        <v>1</v>
      </c>
      <c r="U1162" s="184"/>
      <c r="V1162" s="185"/>
      <c r="W1162" s="183"/>
      <c r="X1162" s="183"/>
      <c r="Y1162" s="183"/>
      <c r="Z1162" s="186"/>
      <c r="AA1162" s="187"/>
    </row>
    <row r="1163" spans="1:27" x14ac:dyDescent="0.25">
      <c r="A1163" s="94">
        <v>97</v>
      </c>
      <c r="B1163" s="96" t="str">
        <f>CONCATENATE(Revisión_Avance_Periodo!$C1163,";",Revisión_Avance_Periodo!$E1163,";",Revisión_Avance_Periodo!$I1163)</f>
        <v>OE2;PR_07;ACT_39</v>
      </c>
      <c r="C1163" s="180" t="s">
        <v>47</v>
      </c>
      <c r="D1163" s="181" t="str">
        <f>VLOOKUP(Revisión_Avance_Periodo!$C1163,Componentes_BD!$F$1:$G$5,2,FALSE)</f>
        <v>Fortalecer las Tecnologías de la Información y las Telecomunicaciones.</v>
      </c>
      <c r="E1163" s="119" t="s">
        <v>1454</v>
      </c>
      <c r="F1163" s="95">
        <v>1</v>
      </c>
      <c r="G1163" s="95" t="str">
        <f>VLOOKUP(Revisión_Avance_Periodo!$A1163,BD_Seguimiento_OAP_2019!$A$2:$G$294,7,FALSE)</f>
        <v>PEI</v>
      </c>
      <c r="H1163" s="95" t="str">
        <f>VLOOKUP(Revisión_Avance_Periodo!$A1163,BD_Seguimiento_OAP_2019!$A$2:$J$294,10,FALSE)</f>
        <v>PEI_07 - Implementación  sistema de gestión documental o actualizar el actual.</v>
      </c>
      <c r="I1163" s="95" t="s">
        <v>1463</v>
      </c>
      <c r="J1163" s="95" t="str">
        <f>VLOOKUP(Revisión_Avance_Periodo!$I1163,BD_Seguimiento_OAP_2019!$L:$M,2,FALSE)</f>
        <v>7.2 Elaborar terminos de referencia</v>
      </c>
      <c r="K1163" s="119" t="s">
        <v>64</v>
      </c>
      <c r="L1163" s="172">
        <v>4.4642857142857152E-4</v>
      </c>
      <c r="M1163" s="182" t="s">
        <v>113</v>
      </c>
      <c r="N1163" s="174">
        <f>INDEX(BD_Seguimiento_OAP_2019!$AH$3:$AS$294,MATCH(Revisión_Avance_Periodo!$I1163,BD_Seguimiento_OAP_2019!$L$3:$L$294,0),MATCH(Revisión_Avance_Periodo!$M1163,BD_Seguimiento_OAP_2019!$AH$2:$AS$2,0))</f>
        <v>0</v>
      </c>
      <c r="O1163" s="174">
        <f>INDEX(BD_Seguimiento_OAP_2019!$AV$3:$BG$294,MATCH(Revisión_Avance_Periodo!$I1163,BD_Seguimiento_OAP_2019!$L$3:$L$294,0),MATCH(Revisión_Avance_Periodo!$M1163,BD_Seguimiento_OAP_2019!$AV$2:$BG$2,0))</f>
        <v>0</v>
      </c>
      <c r="P1163" s="175">
        <f t="shared" si="222"/>
        <v>0</v>
      </c>
      <c r="Q1163" s="182" t="str">
        <f>VLOOKUP(P1163,Tabla_Indicador_Gestion4[#All],3,TRUE)</f>
        <v>Por Ejecutar</v>
      </c>
      <c r="R1163" s="215">
        <f>SUBTOTAL(9,$N$1154:$N1163)</f>
        <v>0.02</v>
      </c>
      <c r="S1163" s="231">
        <f>SUBTOTAL(9,$O$1154:$O1163)</f>
        <v>0.02</v>
      </c>
      <c r="T1163" s="231">
        <f>IFERROR(+Revisión_Avance_Periodo!$S1163/Revisión_Avance_Periodo!$R1163,0)</f>
        <v>1</v>
      </c>
      <c r="U1163" s="184"/>
      <c r="V1163" s="185"/>
      <c r="W1163" s="183"/>
      <c r="X1163" s="183"/>
      <c r="Y1163" s="183"/>
      <c r="Z1163" s="186"/>
      <c r="AA1163" s="187"/>
    </row>
    <row r="1164" spans="1:27" x14ac:dyDescent="0.25">
      <c r="A1164" s="88">
        <v>97</v>
      </c>
      <c r="B1164" s="91" t="str">
        <f>CONCATENATE(Revisión_Avance_Periodo!$C1164,";",Revisión_Avance_Periodo!$E1164,";",Revisión_Avance_Periodo!$I1164)</f>
        <v>OE2;PR_07;ACT_39</v>
      </c>
      <c r="C1164" s="170" t="s">
        <v>47</v>
      </c>
      <c r="D1164" s="171" t="str">
        <f>VLOOKUP(Revisión_Avance_Periodo!$C1164,Componentes_BD!$F$1:$G$5,2,FALSE)</f>
        <v>Fortalecer las Tecnologías de la Información y las Telecomunicaciones.</v>
      </c>
      <c r="E1164" s="106" t="s">
        <v>1454</v>
      </c>
      <c r="F1164" s="89">
        <v>1</v>
      </c>
      <c r="G1164" s="89" t="str">
        <f>VLOOKUP(Revisión_Avance_Periodo!$A1164,BD_Seguimiento_OAP_2019!$A$2:$G$294,7,FALSE)</f>
        <v>PEI</v>
      </c>
      <c r="H1164" s="89" t="str">
        <f>VLOOKUP(Revisión_Avance_Periodo!$A1164,BD_Seguimiento_OAP_2019!$A$2:$J$294,10,FALSE)</f>
        <v>PEI_07 - Implementación  sistema de gestión documental o actualizar el actual.</v>
      </c>
      <c r="I1164" s="89" t="s">
        <v>1463</v>
      </c>
      <c r="J1164" s="89" t="str">
        <f>VLOOKUP(Revisión_Avance_Periodo!$I1164,BD_Seguimiento_OAP_2019!$L:$M,2,FALSE)</f>
        <v>7.2 Elaborar terminos de referencia</v>
      </c>
      <c r="K1164" s="106" t="s">
        <v>64</v>
      </c>
      <c r="L1164" s="172">
        <v>4.4642857142857152E-4</v>
      </c>
      <c r="M1164" s="173" t="s">
        <v>114</v>
      </c>
      <c r="N1164" s="174">
        <f>INDEX(BD_Seguimiento_OAP_2019!$AH$3:$AS$294,MATCH(Revisión_Avance_Periodo!$I1164,BD_Seguimiento_OAP_2019!$L$3:$L$294,0),MATCH(Revisión_Avance_Periodo!$M1164,BD_Seguimiento_OAP_2019!$AH$2:$AS$2,0))</f>
        <v>0</v>
      </c>
      <c r="O1164" s="174">
        <f>INDEX(BD_Seguimiento_OAP_2019!$AV$3:$BG$294,MATCH(Revisión_Avance_Periodo!$I1164,BD_Seguimiento_OAP_2019!$L$3:$L$294,0),MATCH(Revisión_Avance_Periodo!$M1164,BD_Seguimiento_OAP_2019!$AV$2:$BG$2,0))</f>
        <v>0</v>
      </c>
      <c r="P1164" s="175">
        <f t="shared" si="222"/>
        <v>0</v>
      </c>
      <c r="Q1164" s="173" t="str">
        <f>VLOOKUP(P1164,Tabla_Indicador_Gestion4[#All],3,TRUE)</f>
        <v>Por Ejecutar</v>
      </c>
      <c r="R1164" s="215">
        <f>SUBTOTAL(9,$N$1154:$N1164)</f>
        <v>0.02</v>
      </c>
      <c r="S1164" s="231">
        <f>SUBTOTAL(9,$O$1154:$O1164)</f>
        <v>0.02</v>
      </c>
      <c r="T1164" s="231">
        <f>IFERROR(+Revisión_Avance_Periodo!$S1164/Revisión_Avance_Periodo!$R1164,0)</f>
        <v>1</v>
      </c>
      <c r="U1164" s="184"/>
      <c r="V1164" s="185"/>
      <c r="W1164" s="183"/>
      <c r="X1164" s="183"/>
      <c r="Y1164" s="183"/>
      <c r="Z1164" s="186"/>
      <c r="AA1164" s="187"/>
    </row>
    <row r="1165" spans="1:27" ht="15.75" thickBot="1" x14ac:dyDescent="0.3">
      <c r="A1165" s="94">
        <v>97</v>
      </c>
      <c r="B1165" s="96" t="str">
        <f>CONCATENATE(Revisión_Avance_Periodo!$C1165,";",Revisión_Avance_Periodo!$E1165,";",Revisión_Avance_Periodo!$I1165)</f>
        <v>OE2;PR_07;ACT_39</v>
      </c>
      <c r="C1165" s="180" t="s">
        <v>47</v>
      </c>
      <c r="D1165" s="181" t="str">
        <f>VLOOKUP(Revisión_Avance_Periodo!$C1165,Componentes_BD!$F$1:$G$5,2,FALSE)</f>
        <v>Fortalecer las Tecnologías de la Información y las Telecomunicaciones.</v>
      </c>
      <c r="E1165" s="119" t="s">
        <v>1454</v>
      </c>
      <c r="F1165" s="95">
        <v>1</v>
      </c>
      <c r="G1165" s="95" t="str">
        <f>VLOOKUP(Revisión_Avance_Periodo!$A1165,BD_Seguimiento_OAP_2019!$A$2:$G$294,7,FALSE)</f>
        <v>PEI</v>
      </c>
      <c r="H1165" s="95" t="str">
        <f>VLOOKUP(Revisión_Avance_Periodo!$A1165,BD_Seguimiento_OAP_2019!$A$2:$J$294,10,FALSE)</f>
        <v>PEI_07 - Implementación  sistema de gestión documental o actualizar el actual.</v>
      </c>
      <c r="I1165" s="95" t="s">
        <v>1463</v>
      </c>
      <c r="J1165" s="95" t="str">
        <f>VLOOKUP(Revisión_Avance_Periodo!$I1165,BD_Seguimiento_OAP_2019!$L:$M,2,FALSE)</f>
        <v>7.2 Elaborar terminos de referencia</v>
      </c>
      <c r="K1165" s="119" t="s">
        <v>64</v>
      </c>
      <c r="L1165" s="172">
        <v>4.4642857142857152E-4</v>
      </c>
      <c r="M1165" s="182" t="s">
        <v>115</v>
      </c>
      <c r="N1165" s="174">
        <f>INDEX(BD_Seguimiento_OAP_2019!$AH$3:$AS$294,MATCH(Revisión_Avance_Periodo!$I1165,BD_Seguimiento_OAP_2019!$L$3:$L$294,0),MATCH(Revisión_Avance_Periodo!$M1165,BD_Seguimiento_OAP_2019!$AH$2:$AS$2,0))</f>
        <v>0</v>
      </c>
      <c r="O1165" s="174">
        <f>INDEX(BD_Seguimiento_OAP_2019!$AV$3:$BG$294,MATCH(Revisión_Avance_Periodo!$I1165,BD_Seguimiento_OAP_2019!$L$3:$L$294,0),MATCH(Revisión_Avance_Periodo!$M1165,BD_Seguimiento_OAP_2019!$AV$2:$BG$2,0))</f>
        <v>0</v>
      </c>
      <c r="P1165" s="175">
        <f t="shared" si="222"/>
        <v>0</v>
      </c>
      <c r="Q1165" s="182" t="str">
        <f>VLOOKUP(P1165,Tabla_Indicador_Gestion4[#All],3,TRUE)</f>
        <v>Por Ejecutar</v>
      </c>
      <c r="R1165" s="215">
        <f>SUBTOTAL(9,$N$1154:$N1165)</f>
        <v>0.02</v>
      </c>
      <c r="S1165" s="231">
        <f>SUBTOTAL(9,$O$1154:$O1165)</f>
        <v>0.02</v>
      </c>
      <c r="T1165" s="231">
        <f>IFERROR(+Revisión_Avance_Periodo!$S1165/Revisión_Avance_Periodo!$R1165,0)</f>
        <v>1</v>
      </c>
      <c r="U1165" s="184"/>
      <c r="V1165" s="185"/>
      <c r="W1165" s="183"/>
      <c r="X1165" s="183"/>
      <c r="Y1165" s="183"/>
      <c r="Z1165" s="186"/>
      <c r="AA1165" s="187"/>
    </row>
    <row r="1166" spans="1:27" x14ac:dyDescent="0.25">
      <c r="A1166" s="88">
        <v>98</v>
      </c>
      <c r="B1166" s="91" t="str">
        <f>CONCATENATE(Revisión_Avance_Periodo!$C1166,";",Revisión_Avance_Periodo!$E1166,";",Revisión_Avance_Periodo!$I1166)</f>
        <v>OE2;PR_07;ACT_40</v>
      </c>
      <c r="C1166" s="170" t="s">
        <v>47</v>
      </c>
      <c r="D1166" s="171" t="str">
        <f>VLOOKUP(Revisión_Avance_Periodo!$C1166,Componentes_BD!$F$1:$G$5,2,FALSE)</f>
        <v>Fortalecer las Tecnologías de la Información y las Telecomunicaciones.</v>
      </c>
      <c r="E1166" s="106" t="s">
        <v>1454</v>
      </c>
      <c r="F1166" s="89">
        <v>1</v>
      </c>
      <c r="G1166" s="89" t="str">
        <f>VLOOKUP(Revisión_Avance_Periodo!$A1166,BD_Seguimiento_OAP_2019!$A$2:$G$294,7,FALSE)</f>
        <v>PEI</v>
      </c>
      <c r="H1166" s="89" t="str">
        <f>VLOOKUP(Revisión_Avance_Periodo!$A1166,BD_Seguimiento_OAP_2019!$A$2:$J$294,10,FALSE)</f>
        <v>PEI_07 - Implementación  sistema de gestión documental o actualizar el actual.</v>
      </c>
      <c r="I1166" s="89" t="s">
        <v>1466</v>
      </c>
      <c r="J1166" s="89" t="str">
        <f>VLOOKUP(Revisión_Avance_Periodo!$I1166,BD_Seguimiento_OAP_2019!$L:$M,2,FALSE)</f>
        <v>7.3 Tomar decisión de actulizar o implementar una nuevo sistema de Gestión Documental</v>
      </c>
      <c r="K1166" s="106" t="s">
        <v>64</v>
      </c>
      <c r="L1166" s="172">
        <v>4.4642857142857152E-4</v>
      </c>
      <c r="M1166" s="173" t="s">
        <v>104</v>
      </c>
      <c r="N1166" s="174">
        <f>INDEX(BD_Seguimiento_OAP_2019!$AH$3:$AS$294,MATCH(Revisión_Avance_Periodo!$I1166,BD_Seguimiento_OAP_2019!$L$3:$L$294,0),MATCH(Revisión_Avance_Periodo!$M1166,BD_Seguimiento_OAP_2019!$AH$2:$AS$2,0))</f>
        <v>0</v>
      </c>
      <c r="O1166" s="174">
        <f>INDEX(BD_Seguimiento_OAP_2019!$AV$3:$BG$294,MATCH(Revisión_Avance_Periodo!$I1166,BD_Seguimiento_OAP_2019!$L$3:$L$294,0),MATCH(Revisión_Avance_Periodo!$M1166,BD_Seguimiento_OAP_2019!$AV$2:$BG$2,0))</f>
        <v>0</v>
      </c>
      <c r="P1166" s="175">
        <f t="shared" si="222"/>
        <v>0</v>
      </c>
      <c r="Q1166" s="173" t="str">
        <f>VLOOKUP(P1166,Tabla_Indicador_Gestion4[#All],3,TRUE)</f>
        <v>Por Ejecutar</v>
      </c>
      <c r="R1166" s="213">
        <f>SUBTOTAL(9,$N$1166:$N1166)</f>
        <v>0</v>
      </c>
      <c r="S1166" s="234">
        <f>SUBTOTAL(9,$O$1166:$O1166)</f>
        <v>0</v>
      </c>
      <c r="T1166" s="234">
        <f>IFERROR(+Revisión_Avance_Periodo!$S1166/Revisión_Avance_Periodo!$R1166,0)</f>
        <v>0</v>
      </c>
      <c r="U1166" s="177">
        <f>SUBTOTAL(9,N1166:N1177)</f>
        <v>0.1</v>
      </c>
      <c r="V1166" s="176">
        <f>SUBTOTAL(9,O1166:O1177)</f>
        <v>0</v>
      </c>
      <c r="W1166" s="176">
        <f t="shared" ref="W1166" si="223">+V1166/U1166</f>
        <v>0</v>
      </c>
      <c r="X1166" s="176"/>
      <c r="Y1166" s="176">
        <f>100%-Revisión_Avance_Periodo!$W1166</f>
        <v>1</v>
      </c>
      <c r="Z1166" s="178" t="str">
        <f>VLOOKUP(W1166,Tabla_Indicador_Gestion4[],3,TRUE)</f>
        <v>Por Ejecutar</v>
      </c>
      <c r="AA1166" s="179">
        <f>Revisión_Avance_Periodo!$W1166*Revisión_Avance_Periodo!$L1166</f>
        <v>0</v>
      </c>
    </row>
    <row r="1167" spans="1:27" x14ac:dyDescent="0.25">
      <c r="A1167" s="94">
        <v>98</v>
      </c>
      <c r="B1167" s="96" t="str">
        <f>CONCATENATE(Revisión_Avance_Periodo!$C1167,";",Revisión_Avance_Periodo!$E1167,";",Revisión_Avance_Periodo!$I1167)</f>
        <v>OE2;PR_07;ACT_40</v>
      </c>
      <c r="C1167" s="180" t="s">
        <v>47</v>
      </c>
      <c r="D1167" s="181" t="str">
        <f>VLOOKUP(Revisión_Avance_Periodo!$C1167,Componentes_BD!$F$1:$G$5,2,FALSE)</f>
        <v>Fortalecer las Tecnologías de la Información y las Telecomunicaciones.</v>
      </c>
      <c r="E1167" s="119" t="s">
        <v>1454</v>
      </c>
      <c r="F1167" s="95">
        <v>1</v>
      </c>
      <c r="G1167" s="95" t="str">
        <f>VLOOKUP(Revisión_Avance_Periodo!$A1167,BD_Seguimiento_OAP_2019!$A$2:$G$294,7,FALSE)</f>
        <v>PEI</v>
      </c>
      <c r="H1167" s="95" t="str">
        <f>VLOOKUP(Revisión_Avance_Periodo!$A1167,BD_Seguimiento_OAP_2019!$A$2:$J$294,10,FALSE)</f>
        <v>PEI_07 - Implementación  sistema de gestión documental o actualizar el actual.</v>
      </c>
      <c r="I1167" s="95" t="s">
        <v>1466</v>
      </c>
      <c r="J1167" s="95" t="str">
        <f>VLOOKUP(Revisión_Avance_Periodo!$I1167,BD_Seguimiento_OAP_2019!$L:$M,2,FALSE)</f>
        <v>7.3 Tomar decisión de actulizar o implementar una nuevo sistema de Gestión Documental</v>
      </c>
      <c r="K1167" s="119" t="s">
        <v>64</v>
      </c>
      <c r="L1167" s="172">
        <v>4.4642857142857152E-4</v>
      </c>
      <c r="M1167" s="182" t="s">
        <v>105</v>
      </c>
      <c r="N1167" s="174">
        <f>INDEX(BD_Seguimiento_OAP_2019!$AH$3:$AS$294,MATCH(Revisión_Avance_Periodo!$I1167,BD_Seguimiento_OAP_2019!$L$3:$L$294,0),MATCH(Revisión_Avance_Periodo!$M1167,BD_Seguimiento_OAP_2019!$AH$2:$AS$2,0))</f>
        <v>0</v>
      </c>
      <c r="O1167" s="174">
        <f>INDEX(BD_Seguimiento_OAP_2019!$AV$3:$BG$294,MATCH(Revisión_Avance_Periodo!$I1167,BD_Seguimiento_OAP_2019!$L$3:$L$294,0),MATCH(Revisión_Avance_Periodo!$M1167,BD_Seguimiento_OAP_2019!$AV$2:$BG$2,0))</f>
        <v>0</v>
      </c>
      <c r="P1167" s="175">
        <f t="shared" si="222"/>
        <v>0</v>
      </c>
      <c r="Q1167" s="182" t="str">
        <f>VLOOKUP(P1167,Tabla_Indicador_Gestion4[#All],3,TRUE)</f>
        <v>Por Ejecutar</v>
      </c>
      <c r="R1167" s="215">
        <f>SUBTOTAL(9,$N$1166:$N1167)</f>
        <v>0</v>
      </c>
      <c r="S1167" s="231">
        <f>SUBTOTAL(9,$O$1166:$O1167)</f>
        <v>0</v>
      </c>
      <c r="T1167" s="231">
        <f>IFERROR(+Revisión_Avance_Periodo!$S1167/Revisión_Avance_Periodo!$R1167,0)</f>
        <v>0</v>
      </c>
      <c r="U1167" s="184"/>
      <c r="V1167" s="185"/>
      <c r="W1167" s="183"/>
      <c r="X1167" s="183"/>
      <c r="Y1167" s="183"/>
      <c r="Z1167" s="186"/>
      <c r="AA1167" s="187"/>
    </row>
    <row r="1168" spans="1:27" x14ac:dyDescent="0.25">
      <c r="A1168" s="88">
        <v>98</v>
      </c>
      <c r="B1168" s="91" t="str">
        <f>CONCATENATE(Revisión_Avance_Periodo!$C1168,";",Revisión_Avance_Periodo!$E1168,";",Revisión_Avance_Periodo!$I1168)</f>
        <v>OE2;PR_07;ACT_40</v>
      </c>
      <c r="C1168" s="170" t="s">
        <v>47</v>
      </c>
      <c r="D1168" s="171" t="str">
        <f>VLOOKUP(Revisión_Avance_Periodo!$C1168,Componentes_BD!$F$1:$G$5,2,FALSE)</f>
        <v>Fortalecer las Tecnologías de la Información y las Telecomunicaciones.</v>
      </c>
      <c r="E1168" s="106" t="s">
        <v>1454</v>
      </c>
      <c r="F1168" s="89">
        <v>1</v>
      </c>
      <c r="G1168" s="89" t="str">
        <f>VLOOKUP(Revisión_Avance_Periodo!$A1168,BD_Seguimiento_OAP_2019!$A$2:$G$294,7,FALSE)</f>
        <v>PEI</v>
      </c>
      <c r="H1168" s="89" t="str">
        <f>VLOOKUP(Revisión_Avance_Periodo!$A1168,BD_Seguimiento_OAP_2019!$A$2:$J$294,10,FALSE)</f>
        <v>PEI_07 - Implementación  sistema de gestión documental o actualizar el actual.</v>
      </c>
      <c r="I1168" s="89" t="s">
        <v>1466</v>
      </c>
      <c r="J1168" s="89" t="str">
        <f>VLOOKUP(Revisión_Avance_Periodo!$I1168,BD_Seguimiento_OAP_2019!$L:$M,2,FALSE)</f>
        <v>7.3 Tomar decisión de actulizar o implementar una nuevo sistema de Gestión Documental</v>
      </c>
      <c r="K1168" s="106" t="s">
        <v>64</v>
      </c>
      <c r="L1168" s="172">
        <v>4.4642857142857152E-4</v>
      </c>
      <c r="M1168" s="173" t="s">
        <v>106</v>
      </c>
      <c r="N1168" s="174">
        <f>INDEX(BD_Seguimiento_OAP_2019!$AH$3:$AS$294,MATCH(Revisión_Avance_Periodo!$I1168,BD_Seguimiento_OAP_2019!$L$3:$L$294,0),MATCH(Revisión_Avance_Periodo!$M1168,BD_Seguimiento_OAP_2019!$AH$2:$AS$2,0))</f>
        <v>0</v>
      </c>
      <c r="O1168" s="174">
        <f>INDEX(BD_Seguimiento_OAP_2019!$AV$3:$BG$294,MATCH(Revisión_Avance_Periodo!$I1168,BD_Seguimiento_OAP_2019!$L$3:$L$294,0),MATCH(Revisión_Avance_Periodo!$M1168,BD_Seguimiento_OAP_2019!$AV$2:$BG$2,0))</f>
        <v>0</v>
      </c>
      <c r="P1168" s="175">
        <f t="shared" si="222"/>
        <v>0</v>
      </c>
      <c r="Q1168" s="173" t="str">
        <f>VLOOKUP(P1168,Tabla_Indicador_Gestion4[#All],3,TRUE)</f>
        <v>Por Ejecutar</v>
      </c>
      <c r="R1168" s="215">
        <f>SUBTOTAL(9,$N$1166:$N1168)</f>
        <v>0</v>
      </c>
      <c r="S1168" s="231">
        <f>SUBTOTAL(9,$O$1166:$O1168)</f>
        <v>0</v>
      </c>
      <c r="T1168" s="231">
        <f>IFERROR(+Revisión_Avance_Periodo!$S1168/Revisión_Avance_Periodo!$R1168,0)</f>
        <v>0</v>
      </c>
      <c r="U1168" s="184"/>
      <c r="V1168" s="185"/>
      <c r="W1168" s="183"/>
      <c r="X1168" s="183"/>
      <c r="Y1168" s="183"/>
      <c r="Z1168" s="186"/>
      <c r="AA1168" s="187"/>
    </row>
    <row r="1169" spans="1:27" x14ac:dyDescent="0.25">
      <c r="A1169" s="94">
        <v>98</v>
      </c>
      <c r="B1169" s="96" t="str">
        <f>CONCATENATE(Revisión_Avance_Periodo!$C1169,";",Revisión_Avance_Periodo!$E1169,";",Revisión_Avance_Periodo!$I1169)</f>
        <v>OE2;PR_07;ACT_40</v>
      </c>
      <c r="C1169" s="180" t="s">
        <v>47</v>
      </c>
      <c r="D1169" s="181" t="str">
        <f>VLOOKUP(Revisión_Avance_Periodo!$C1169,Componentes_BD!$F$1:$G$5,2,FALSE)</f>
        <v>Fortalecer las Tecnologías de la Información y las Telecomunicaciones.</v>
      </c>
      <c r="E1169" s="119" t="s">
        <v>1454</v>
      </c>
      <c r="F1169" s="95">
        <v>1</v>
      </c>
      <c r="G1169" s="95" t="str">
        <f>VLOOKUP(Revisión_Avance_Periodo!$A1169,BD_Seguimiento_OAP_2019!$A$2:$G$294,7,FALSE)</f>
        <v>PEI</v>
      </c>
      <c r="H1169" s="95" t="str">
        <f>VLOOKUP(Revisión_Avance_Periodo!$A1169,BD_Seguimiento_OAP_2019!$A$2:$J$294,10,FALSE)</f>
        <v>PEI_07 - Implementación  sistema de gestión documental o actualizar el actual.</v>
      </c>
      <c r="I1169" s="95" t="s">
        <v>1466</v>
      </c>
      <c r="J1169" s="95" t="str">
        <f>VLOOKUP(Revisión_Avance_Periodo!$I1169,BD_Seguimiento_OAP_2019!$L:$M,2,FALSE)</f>
        <v>7.3 Tomar decisión de actulizar o implementar una nuevo sistema de Gestión Documental</v>
      </c>
      <c r="K1169" s="119" t="s">
        <v>64</v>
      </c>
      <c r="L1169" s="172">
        <v>4.4642857142857152E-4</v>
      </c>
      <c r="M1169" s="182" t="s">
        <v>107</v>
      </c>
      <c r="N1169" s="174">
        <f>INDEX(BD_Seguimiento_OAP_2019!$AH$3:$AS$294,MATCH(Revisión_Avance_Periodo!$I1169,BD_Seguimiento_OAP_2019!$L$3:$L$294,0),MATCH(Revisión_Avance_Periodo!$M1169,BD_Seguimiento_OAP_2019!$AH$2:$AS$2,0))</f>
        <v>0</v>
      </c>
      <c r="O1169" s="174">
        <f>INDEX(BD_Seguimiento_OAP_2019!$AV$3:$BG$294,MATCH(Revisión_Avance_Periodo!$I1169,BD_Seguimiento_OAP_2019!$L$3:$L$294,0),MATCH(Revisión_Avance_Periodo!$M1169,BD_Seguimiento_OAP_2019!$AV$2:$BG$2,0))</f>
        <v>0</v>
      </c>
      <c r="P1169" s="175">
        <f t="shared" si="222"/>
        <v>0</v>
      </c>
      <c r="Q1169" s="182" t="str">
        <f>VLOOKUP(P1169,Tabla_Indicador_Gestion4[#All],3,TRUE)</f>
        <v>Por Ejecutar</v>
      </c>
      <c r="R1169" s="215">
        <f>SUBTOTAL(9,$N$1166:$N1169)</f>
        <v>0</v>
      </c>
      <c r="S1169" s="231">
        <f>SUBTOTAL(9,$O$1166:$O1169)</f>
        <v>0</v>
      </c>
      <c r="T1169" s="231">
        <f>IFERROR(+Revisión_Avance_Periodo!$S1169/Revisión_Avance_Periodo!$R1169,0)</f>
        <v>0</v>
      </c>
      <c r="U1169" s="184"/>
      <c r="V1169" s="185"/>
      <c r="W1169" s="183"/>
      <c r="X1169" s="183"/>
      <c r="Y1169" s="183"/>
      <c r="Z1169" s="186"/>
      <c r="AA1169" s="187"/>
    </row>
    <row r="1170" spans="1:27" x14ac:dyDescent="0.25">
      <c r="A1170" s="88">
        <v>98</v>
      </c>
      <c r="B1170" s="91" t="str">
        <f>CONCATENATE(Revisión_Avance_Periodo!$C1170,";",Revisión_Avance_Periodo!$E1170,";",Revisión_Avance_Periodo!$I1170)</f>
        <v>OE2;PR_07;ACT_40</v>
      </c>
      <c r="C1170" s="170" t="s">
        <v>47</v>
      </c>
      <c r="D1170" s="171" t="str">
        <f>VLOOKUP(Revisión_Avance_Periodo!$C1170,Componentes_BD!$F$1:$G$5,2,FALSE)</f>
        <v>Fortalecer las Tecnologías de la Información y las Telecomunicaciones.</v>
      </c>
      <c r="E1170" s="106" t="s">
        <v>1454</v>
      </c>
      <c r="F1170" s="89">
        <v>1</v>
      </c>
      <c r="G1170" s="89" t="str">
        <f>VLOOKUP(Revisión_Avance_Periodo!$A1170,BD_Seguimiento_OAP_2019!$A$2:$G$294,7,FALSE)</f>
        <v>PEI</v>
      </c>
      <c r="H1170" s="89" t="str">
        <f>VLOOKUP(Revisión_Avance_Periodo!$A1170,BD_Seguimiento_OAP_2019!$A$2:$J$294,10,FALSE)</f>
        <v>PEI_07 - Implementación  sistema de gestión documental o actualizar el actual.</v>
      </c>
      <c r="I1170" s="89" t="s">
        <v>1466</v>
      </c>
      <c r="J1170" s="89" t="str">
        <f>VLOOKUP(Revisión_Avance_Periodo!$I1170,BD_Seguimiento_OAP_2019!$L:$M,2,FALSE)</f>
        <v>7.3 Tomar decisión de actulizar o implementar una nuevo sistema de Gestión Documental</v>
      </c>
      <c r="K1170" s="106" t="s">
        <v>64</v>
      </c>
      <c r="L1170" s="172">
        <v>4.4642857142857152E-4</v>
      </c>
      <c r="M1170" s="173" t="s">
        <v>108</v>
      </c>
      <c r="N1170" s="174">
        <f>INDEX(BD_Seguimiento_OAP_2019!$AH$3:$AS$294,MATCH(Revisión_Avance_Periodo!$I1170,BD_Seguimiento_OAP_2019!$L$3:$L$294,0),MATCH(Revisión_Avance_Periodo!$M1170,BD_Seguimiento_OAP_2019!$AH$2:$AS$2,0))</f>
        <v>0</v>
      </c>
      <c r="O1170" s="174">
        <f>INDEX(BD_Seguimiento_OAP_2019!$AV$3:$BG$294,MATCH(Revisión_Avance_Periodo!$I1170,BD_Seguimiento_OAP_2019!$L$3:$L$294,0),MATCH(Revisión_Avance_Periodo!$M1170,BD_Seguimiento_OAP_2019!$AV$2:$BG$2,0))</f>
        <v>0</v>
      </c>
      <c r="P1170" s="175">
        <f t="shared" si="222"/>
        <v>0</v>
      </c>
      <c r="Q1170" s="173" t="str">
        <f>VLOOKUP(P1170,Tabla_Indicador_Gestion4[#All],3,TRUE)</f>
        <v>Por Ejecutar</v>
      </c>
      <c r="R1170" s="215">
        <f>SUBTOTAL(9,$N$1166:$N1170)</f>
        <v>0</v>
      </c>
      <c r="S1170" s="231">
        <f>SUBTOTAL(9,$O$1166:$O1170)</f>
        <v>0</v>
      </c>
      <c r="T1170" s="231">
        <f>IFERROR(+Revisión_Avance_Periodo!$S1170/Revisión_Avance_Periodo!$R1170,0)</f>
        <v>0</v>
      </c>
      <c r="U1170" s="184"/>
      <c r="V1170" s="185"/>
      <c r="W1170" s="183"/>
      <c r="X1170" s="183"/>
      <c r="Y1170" s="183"/>
      <c r="Z1170" s="186"/>
      <c r="AA1170" s="187"/>
    </row>
    <row r="1171" spans="1:27" x14ac:dyDescent="0.25">
      <c r="A1171" s="94">
        <v>98</v>
      </c>
      <c r="B1171" s="96" t="str">
        <f>CONCATENATE(Revisión_Avance_Periodo!$C1171,";",Revisión_Avance_Periodo!$E1171,";",Revisión_Avance_Periodo!$I1171)</f>
        <v>OE2;PR_07;ACT_40</v>
      </c>
      <c r="C1171" s="180" t="s">
        <v>47</v>
      </c>
      <c r="D1171" s="181" t="str">
        <f>VLOOKUP(Revisión_Avance_Periodo!$C1171,Componentes_BD!$F$1:$G$5,2,FALSE)</f>
        <v>Fortalecer las Tecnologías de la Información y las Telecomunicaciones.</v>
      </c>
      <c r="E1171" s="119" t="s">
        <v>1454</v>
      </c>
      <c r="F1171" s="95">
        <v>1</v>
      </c>
      <c r="G1171" s="95" t="str">
        <f>VLOOKUP(Revisión_Avance_Periodo!$A1171,BD_Seguimiento_OAP_2019!$A$2:$G$294,7,FALSE)</f>
        <v>PEI</v>
      </c>
      <c r="H1171" s="95" t="str">
        <f>VLOOKUP(Revisión_Avance_Periodo!$A1171,BD_Seguimiento_OAP_2019!$A$2:$J$294,10,FALSE)</f>
        <v>PEI_07 - Implementación  sistema de gestión documental o actualizar el actual.</v>
      </c>
      <c r="I1171" s="95" t="s">
        <v>1466</v>
      </c>
      <c r="J1171" s="95" t="str">
        <f>VLOOKUP(Revisión_Avance_Periodo!$I1171,BD_Seguimiento_OAP_2019!$L:$M,2,FALSE)</f>
        <v>7.3 Tomar decisión de actulizar o implementar una nuevo sistema de Gestión Documental</v>
      </c>
      <c r="K1171" s="119" t="s">
        <v>64</v>
      </c>
      <c r="L1171" s="172">
        <v>4.4642857142857152E-4</v>
      </c>
      <c r="M1171" s="182" t="s">
        <v>109</v>
      </c>
      <c r="N1171" s="174">
        <f>INDEX(BD_Seguimiento_OAP_2019!$AH$3:$AS$294,MATCH(Revisión_Avance_Periodo!$I1171,BD_Seguimiento_OAP_2019!$L$3:$L$294,0),MATCH(Revisión_Avance_Periodo!$M1171,BD_Seguimiento_OAP_2019!$AH$2:$AS$2,0))</f>
        <v>0</v>
      </c>
      <c r="O1171" s="174">
        <f>INDEX(BD_Seguimiento_OAP_2019!$AV$3:$BG$294,MATCH(Revisión_Avance_Periodo!$I1171,BD_Seguimiento_OAP_2019!$L$3:$L$294,0),MATCH(Revisión_Avance_Periodo!$M1171,BD_Seguimiento_OAP_2019!$AV$2:$BG$2,0))</f>
        <v>0</v>
      </c>
      <c r="P1171" s="175">
        <f t="shared" si="222"/>
        <v>0</v>
      </c>
      <c r="Q1171" s="182" t="str">
        <f>VLOOKUP(P1171,Tabla_Indicador_Gestion4[#All],3,TRUE)</f>
        <v>Por Ejecutar</v>
      </c>
      <c r="R1171" s="215">
        <f>SUBTOTAL(9,$N$1166:$N1171)</f>
        <v>0</v>
      </c>
      <c r="S1171" s="231">
        <f>SUBTOTAL(9,$O$1166:$O1171)</f>
        <v>0</v>
      </c>
      <c r="T1171" s="231">
        <f>IFERROR(+Revisión_Avance_Periodo!$S1171/Revisión_Avance_Periodo!$R1171,0)</f>
        <v>0</v>
      </c>
      <c r="U1171" s="184"/>
      <c r="V1171" s="185"/>
      <c r="W1171" s="183"/>
      <c r="X1171" s="183"/>
      <c r="Y1171" s="183"/>
      <c r="Z1171" s="186"/>
      <c r="AA1171" s="187"/>
    </row>
    <row r="1172" spans="1:27" x14ac:dyDescent="0.25">
      <c r="A1172" s="88">
        <v>98</v>
      </c>
      <c r="B1172" s="91" t="str">
        <f>CONCATENATE(Revisión_Avance_Periodo!$C1172,";",Revisión_Avance_Periodo!$E1172,";",Revisión_Avance_Periodo!$I1172)</f>
        <v>OE2;PR_07;ACT_40</v>
      </c>
      <c r="C1172" s="170" t="s">
        <v>47</v>
      </c>
      <c r="D1172" s="171" t="str">
        <f>VLOOKUP(Revisión_Avance_Periodo!$C1172,Componentes_BD!$F$1:$G$5,2,FALSE)</f>
        <v>Fortalecer las Tecnologías de la Información y las Telecomunicaciones.</v>
      </c>
      <c r="E1172" s="106" t="s">
        <v>1454</v>
      </c>
      <c r="F1172" s="89">
        <v>1</v>
      </c>
      <c r="G1172" s="89" t="str">
        <f>VLOOKUP(Revisión_Avance_Periodo!$A1172,BD_Seguimiento_OAP_2019!$A$2:$G$294,7,FALSE)</f>
        <v>PEI</v>
      </c>
      <c r="H1172" s="89" t="str">
        <f>VLOOKUP(Revisión_Avance_Periodo!$A1172,BD_Seguimiento_OAP_2019!$A$2:$J$294,10,FALSE)</f>
        <v>PEI_07 - Implementación  sistema de gestión documental o actualizar el actual.</v>
      </c>
      <c r="I1172" s="89" t="s">
        <v>1466</v>
      </c>
      <c r="J1172" s="89" t="str">
        <f>VLOOKUP(Revisión_Avance_Periodo!$I1172,BD_Seguimiento_OAP_2019!$L:$M,2,FALSE)</f>
        <v>7.3 Tomar decisión de actulizar o implementar una nuevo sistema de Gestión Documental</v>
      </c>
      <c r="K1172" s="106" t="s">
        <v>64</v>
      </c>
      <c r="L1172" s="172">
        <v>4.4642857142857152E-4</v>
      </c>
      <c r="M1172" s="173" t="s">
        <v>110</v>
      </c>
      <c r="N1172" s="174">
        <f>INDEX(BD_Seguimiento_OAP_2019!$AH$3:$AS$294,MATCH(Revisión_Avance_Periodo!$I1172,BD_Seguimiento_OAP_2019!$L$3:$L$294,0),MATCH(Revisión_Avance_Periodo!$M1172,BD_Seguimiento_OAP_2019!$AH$2:$AS$2,0))</f>
        <v>0.1</v>
      </c>
      <c r="O1172" s="174">
        <f>INDEX(BD_Seguimiento_OAP_2019!$AV$3:$BG$294,MATCH(Revisión_Avance_Periodo!$I1172,BD_Seguimiento_OAP_2019!$L$3:$L$294,0),MATCH(Revisión_Avance_Periodo!$M1172,BD_Seguimiento_OAP_2019!$AV$2:$BG$2,0))</f>
        <v>0</v>
      </c>
      <c r="P1172" s="189">
        <f t="shared" si="221"/>
        <v>0</v>
      </c>
      <c r="Q1172" s="173" t="str">
        <f>VLOOKUP(P1172,Tabla_Indicador_Gestion4[#All],3,TRUE)</f>
        <v>Por Ejecutar</v>
      </c>
      <c r="R1172" s="215">
        <f>SUBTOTAL(9,$N$1166:$N1172)</f>
        <v>0.1</v>
      </c>
      <c r="S1172" s="231">
        <f>SUBTOTAL(9,$O$1166:$O1172)</f>
        <v>0</v>
      </c>
      <c r="T1172" s="231">
        <f>IFERROR(+Revisión_Avance_Periodo!$S1172/Revisión_Avance_Periodo!$R1172,0)</f>
        <v>0</v>
      </c>
      <c r="U1172" s="184"/>
      <c r="V1172" s="185"/>
      <c r="W1172" s="183"/>
      <c r="X1172" s="183"/>
      <c r="Y1172" s="183"/>
      <c r="Z1172" s="186"/>
      <c r="AA1172" s="187"/>
    </row>
    <row r="1173" spans="1:27" x14ac:dyDescent="0.25">
      <c r="A1173" s="94">
        <v>98</v>
      </c>
      <c r="B1173" s="96" t="str">
        <f>CONCATENATE(Revisión_Avance_Periodo!$C1173,";",Revisión_Avance_Periodo!$E1173,";",Revisión_Avance_Periodo!$I1173)</f>
        <v>OE2;PR_07;ACT_40</v>
      </c>
      <c r="C1173" s="180" t="s">
        <v>47</v>
      </c>
      <c r="D1173" s="181" t="str">
        <f>VLOOKUP(Revisión_Avance_Periodo!$C1173,Componentes_BD!$F$1:$G$5,2,FALSE)</f>
        <v>Fortalecer las Tecnologías de la Información y las Telecomunicaciones.</v>
      </c>
      <c r="E1173" s="119" t="s">
        <v>1454</v>
      </c>
      <c r="F1173" s="95">
        <v>1</v>
      </c>
      <c r="G1173" s="95" t="str">
        <f>VLOOKUP(Revisión_Avance_Periodo!$A1173,BD_Seguimiento_OAP_2019!$A$2:$G$294,7,FALSE)</f>
        <v>PEI</v>
      </c>
      <c r="H1173" s="95" t="str">
        <f>VLOOKUP(Revisión_Avance_Periodo!$A1173,BD_Seguimiento_OAP_2019!$A$2:$J$294,10,FALSE)</f>
        <v>PEI_07 - Implementación  sistema de gestión documental o actualizar el actual.</v>
      </c>
      <c r="I1173" s="95" t="s">
        <v>1466</v>
      </c>
      <c r="J1173" s="95" t="str">
        <f>VLOOKUP(Revisión_Avance_Periodo!$I1173,BD_Seguimiento_OAP_2019!$L:$M,2,FALSE)</f>
        <v>7.3 Tomar decisión de actulizar o implementar una nuevo sistema de Gestión Documental</v>
      </c>
      <c r="K1173" s="119" t="s">
        <v>64</v>
      </c>
      <c r="L1173" s="172">
        <v>4.4642857142857152E-4</v>
      </c>
      <c r="M1173" s="182" t="s">
        <v>111</v>
      </c>
      <c r="N1173" s="174">
        <f>INDEX(BD_Seguimiento_OAP_2019!$AH$3:$AS$294,MATCH(Revisión_Avance_Periodo!$I1173,BD_Seguimiento_OAP_2019!$L$3:$L$294,0),MATCH(Revisión_Avance_Periodo!$M1173,BD_Seguimiento_OAP_2019!$AH$2:$AS$2,0))</f>
        <v>0</v>
      </c>
      <c r="O1173" s="174">
        <f>INDEX(BD_Seguimiento_OAP_2019!$AV$3:$BG$294,MATCH(Revisión_Avance_Periodo!$I1173,BD_Seguimiento_OAP_2019!$L$3:$L$294,0),MATCH(Revisión_Avance_Periodo!$M1173,BD_Seguimiento_OAP_2019!$AV$2:$BG$2,0))</f>
        <v>0</v>
      </c>
      <c r="P1173" s="175">
        <f t="shared" ref="P1173:P1181" si="224">IFERROR((O1173/N1173),0)</f>
        <v>0</v>
      </c>
      <c r="Q1173" s="182" t="str">
        <f>VLOOKUP(P1173,Tabla_Indicador_Gestion4[#All],3,TRUE)</f>
        <v>Por Ejecutar</v>
      </c>
      <c r="R1173" s="215">
        <f>SUBTOTAL(9,$N$1166:$N1173)</f>
        <v>0.1</v>
      </c>
      <c r="S1173" s="231">
        <f>SUBTOTAL(9,$O$1166:$O1173)</f>
        <v>0</v>
      </c>
      <c r="T1173" s="231">
        <f>IFERROR(+Revisión_Avance_Periodo!$S1173/Revisión_Avance_Periodo!$R1173,0)</f>
        <v>0</v>
      </c>
      <c r="U1173" s="184"/>
      <c r="V1173" s="185"/>
      <c r="W1173" s="183"/>
      <c r="X1173" s="183"/>
      <c r="Y1173" s="183"/>
      <c r="Z1173" s="186"/>
      <c r="AA1173" s="187"/>
    </row>
    <row r="1174" spans="1:27" x14ac:dyDescent="0.25">
      <c r="A1174" s="88">
        <v>98</v>
      </c>
      <c r="B1174" s="91" t="str">
        <f>CONCATENATE(Revisión_Avance_Periodo!$C1174,";",Revisión_Avance_Periodo!$E1174,";",Revisión_Avance_Periodo!$I1174)</f>
        <v>OE2;PR_07;ACT_40</v>
      </c>
      <c r="C1174" s="170" t="s">
        <v>47</v>
      </c>
      <c r="D1174" s="171" t="str">
        <f>VLOOKUP(Revisión_Avance_Periodo!$C1174,Componentes_BD!$F$1:$G$5,2,FALSE)</f>
        <v>Fortalecer las Tecnologías de la Información y las Telecomunicaciones.</v>
      </c>
      <c r="E1174" s="106" t="s">
        <v>1454</v>
      </c>
      <c r="F1174" s="89">
        <v>1</v>
      </c>
      <c r="G1174" s="89" t="str">
        <f>VLOOKUP(Revisión_Avance_Periodo!$A1174,BD_Seguimiento_OAP_2019!$A$2:$G$294,7,FALSE)</f>
        <v>PEI</v>
      </c>
      <c r="H1174" s="89" t="str">
        <f>VLOOKUP(Revisión_Avance_Periodo!$A1174,BD_Seguimiento_OAP_2019!$A$2:$J$294,10,FALSE)</f>
        <v>PEI_07 - Implementación  sistema de gestión documental o actualizar el actual.</v>
      </c>
      <c r="I1174" s="89" t="s">
        <v>1466</v>
      </c>
      <c r="J1174" s="89" t="str">
        <f>VLOOKUP(Revisión_Avance_Periodo!$I1174,BD_Seguimiento_OAP_2019!$L:$M,2,FALSE)</f>
        <v>7.3 Tomar decisión de actulizar o implementar una nuevo sistema de Gestión Documental</v>
      </c>
      <c r="K1174" s="106" t="s">
        <v>64</v>
      </c>
      <c r="L1174" s="172">
        <v>4.4642857142857152E-4</v>
      </c>
      <c r="M1174" s="173" t="s">
        <v>112</v>
      </c>
      <c r="N1174" s="174">
        <f>INDEX(BD_Seguimiento_OAP_2019!$AH$3:$AS$294,MATCH(Revisión_Avance_Periodo!$I1174,BD_Seguimiento_OAP_2019!$L$3:$L$294,0),MATCH(Revisión_Avance_Periodo!$M1174,BD_Seguimiento_OAP_2019!$AH$2:$AS$2,0))</f>
        <v>0</v>
      </c>
      <c r="O1174" s="174">
        <f>INDEX(BD_Seguimiento_OAP_2019!$AV$3:$BG$294,MATCH(Revisión_Avance_Periodo!$I1174,BD_Seguimiento_OAP_2019!$L$3:$L$294,0),MATCH(Revisión_Avance_Periodo!$M1174,BD_Seguimiento_OAP_2019!$AV$2:$BG$2,0))</f>
        <v>0</v>
      </c>
      <c r="P1174" s="175">
        <f t="shared" si="224"/>
        <v>0</v>
      </c>
      <c r="Q1174" s="173" t="str">
        <f>VLOOKUP(P1174,Tabla_Indicador_Gestion4[#All],3,TRUE)</f>
        <v>Por Ejecutar</v>
      </c>
      <c r="R1174" s="215">
        <f>SUBTOTAL(9,$N$1166:$N1174)</f>
        <v>0.1</v>
      </c>
      <c r="S1174" s="231">
        <f>SUBTOTAL(9,$O$1166:$O1174)</f>
        <v>0</v>
      </c>
      <c r="T1174" s="231">
        <f>IFERROR(+Revisión_Avance_Periodo!$S1174/Revisión_Avance_Periodo!$R1174,0)</f>
        <v>0</v>
      </c>
      <c r="U1174" s="184"/>
      <c r="V1174" s="185"/>
      <c r="W1174" s="183"/>
      <c r="X1174" s="183"/>
      <c r="Y1174" s="183"/>
      <c r="Z1174" s="186"/>
      <c r="AA1174" s="187"/>
    </row>
    <row r="1175" spans="1:27" x14ac:dyDescent="0.25">
      <c r="A1175" s="94">
        <v>98</v>
      </c>
      <c r="B1175" s="96" t="str">
        <f>CONCATENATE(Revisión_Avance_Periodo!$C1175,";",Revisión_Avance_Periodo!$E1175,";",Revisión_Avance_Periodo!$I1175)</f>
        <v>OE2;PR_07;ACT_40</v>
      </c>
      <c r="C1175" s="180" t="s">
        <v>47</v>
      </c>
      <c r="D1175" s="181" t="str">
        <f>VLOOKUP(Revisión_Avance_Periodo!$C1175,Componentes_BD!$F$1:$G$5,2,FALSE)</f>
        <v>Fortalecer las Tecnologías de la Información y las Telecomunicaciones.</v>
      </c>
      <c r="E1175" s="119" t="s">
        <v>1454</v>
      </c>
      <c r="F1175" s="95">
        <v>1</v>
      </c>
      <c r="G1175" s="95" t="str">
        <f>VLOOKUP(Revisión_Avance_Periodo!$A1175,BD_Seguimiento_OAP_2019!$A$2:$G$294,7,FALSE)</f>
        <v>PEI</v>
      </c>
      <c r="H1175" s="95" t="str">
        <f>VLOOKUP(Revisión_Avance_Periodo!$A1175,BD_Seguimiento_OAP_2019!$A$2:$J$294,10,FALSE)</f>
        <v>PEI_07 - Implementación  sistema de gestión documental o actualizar el actual.</v>
      </c>
      <c r="I1175" s="95" t="s">
        <v>1466</v>
      </c>
      <c r="J1175" s="95" t="str">
        <f>VLOOKUP(Revisión_Avance_Periodo!$I1175,BD_Seguimiento_OAP_2019!$L:$M,2,FALSE)</f>
        <v>7.3 Tomar decisión de actulizar o implementar una nuevo sistema de Gestión Documental</v>
      </c>
      <c r="K1175" s="119" t="s">
        <v>64</v>
      </c>
      <c r="L1175" s="172">
        <v>4.4642857142857152E-4</v>
      </c>
      <c r="M1175" s="182" t="s">
        <v>113</v>
      </c>
      <c r="N1175" s="174">
        <f>INDEX(BD_Seguimiento_OAP_2019!$AH$3:$AS$294,MATCH(Revisión_Avance_Periodo!$I1175,BD_Seguimiento_OAP_2019!$L$3:$L$294,0),MATCH(Revisión_Avance_Periodo!$M1175,BD_Seguimiento_OAP_2019!$AH$2:$AS$2,0))</f>
        <v>0</v>
      </c>
      <c r="O1175" s="174">
        <f>INDEX(BD_Seguimiento_OAP_2019!$AV$3:$BG$294,MATCH(Revisión_Avance_Periodo!$I1175,BD_Seguimiento_OAP_2019!$L$3:$L$294,0),MATCH(Revisión_Avance_Periodo!$M1175,BD_Seguimiento_OAP_2019!$AV$2:$BG$2,0))</f>
        <v>0</v>
      </c>
      <c r="P1175" s="175">
        <f t="shared" si="224"/>
        <v>0</v>
      </c>
      <c r="Q1175" s="182" t="str">
        <f>VLOOKUP(P1175,Tabla_Indicador_Gestion4[#All],3,TRUE)</f>
        <v>Por Ejecutar</v>
      </c>
      <c r="R1175" s="215">
        <f>SUBTOTAL(9,$N$1166:$N1175)</f>
        <v>0.1</v>
      </c>
      <c r="S1175" s="231">
        <f>SUBTOTAL(9,$O$1166:$O1175)</f>
        <v>0</v>
      </c>
      <c r="T1175" s="231">
        <f>IFERROR(+Revisión_Avance_Periodo!$S1175/Revisión_Avance_Periodo!$R1175,0)</f>
        <v>0</v>
      </c>
      <c r="U1175" s="184"/>
      <c r="V1175" s="185"/>
      <c r="W1175" s="183"/>
      <c r="X1175" s="183"/>
      <c r="Y1175" s="183"/>
      <c r="Z1175" s="186"/>
      <c r="AA1175" s="187"/>
    </row>
    <row r="1176" spans="1:27" x14ac:dyDescent="0.25">
      <c r="A1176" s="88">
        <v>98</v>
      </c>
      <c r="B1176" s="91" t="str">
        <f>CONCATENATE(Revisión_Avance_Periodo!$C1176,";",Revisión_Avance_Periodo!$E1176,";",Revisión_Avance_Periodo!$I1176)</f>
        <v>OE2;PR_07;ACT_40</v>
      </c>
      <c r="C1176" s="170" t="s">
        <v>47</v>
      </c>
      <c r="D1176" s="171" t="str">
        <f>VLOOKUP(Revisión_Avance_Periodo!$C1176,Componentes_BD!$F$1:$G$5,2,FALSE)</f>
        <v>Fortalecer las Tecnologías de la Información y las Telecomunicaciones.</v>
      </c>
      <c r="E1176" s="106" t="s">
        <v>1454</v>
      </c>
      <c r="F1176" s="89">
        <v>1</v>
      </c>
      <c r="G1176" s="89" t="str">
        <f>VLOOKUP(Revisión_Avance_Periodo!$A1176,BD_Seguimiento_OAP_2019!$A$2:$G$294,7,FALSE)</f>
        <v>PEI</v>
      </c>
      <c r="H1176" s="89" t="str">
        <f>VLOOKUP(Revisión_Avance_Periodo!$A1176,BD_Seguimiento_OAP_2019!$A$2:$J$294,10,FALSE)</f>
        <v>PEI_07 - Implementación  sistema de gestión documental o actualizar el actual.</v>
      </c>
      <c r="I1176" s="89" t="s">
        <v>1466</v>
      </c>
      <c r="J1176" s="89" t="str">
        <f>VLOOKUP(Revisión_Avance_Periodo!$I1176,BD_Seguimiento_OAP_2019!$L:$M,2,FALSE)</f>
        <v>7.3 Tomar decisión de actulizar o implementar una nuevo sistema de Gestión Documental</v>
      </c>
      <c r="K1176" s="106" t="s">
        <v>64</v>
      </c>
      <c r="L1176" s="172">
        <v>4.4642857142857152E-4</v>
      </c>
      <c r="M1176" s="173" t="s">
        <v>114</v>
      </c>
      <c r="N1176" s="174">
        <f>INDEX(BD_Seguimiento_OAP_2019!$AH$3:$AS$294,MATCH(Revisión_Avance_Periodo!$I1176,BD_Seguimiento_OAP_2019!$L$3:$L$294,0),MATCH(Revisión_Avance_Periodo!$M1176,BD_Seguimiento_OAP_2019!$AH$2:$AS$2,0))</f>
        <v>0</v>
      </c>
      <c r="O1176" s="174">
        <f>INDEX(BD_Seguimiento_OAP_2019!$AV$3:$BG$294,MATCH(Revisión_Avance_Periodo!$I1176,BD_Seguimiento_OAP_2019!$L$3:$L$294,0),MATCH(Revisión_Avance_Periodo!$M1176,BD_Seguimiento_OAP_2019!$AV$2:$BG$2,0))</f>
        <v>0</v>
      </c>
      <c r="P1176" s="175">
        <f t="shared" si="224"/>
        <v>0</v>
      </c>
      <c r="Q1176" s="173" t="str">
        <f>VLOOKUP(P1176,Tabla_Indicador_Gestion4[#All],3,TRUE)</f>
        <v>Por Ejecutar</v>
      </c>
      <c r="R1176" s="215">
        <f>SUBTOTAL(9,$N$1166:$N1176)</f>
        <v>0.1</v>
      </c>
      <c r="S1176" s="231">
        <f>SUBTOTAL(9,$O$1166:$O1176)</f>
        <v>0</v>
      </c>
      <c r="T1176" s="231">
        <f>IFERROR(+Revisión_Avance_Periodo!$S1176/Revisión_Avance_Periodo!$R1176,0)</f>
        <v>0</v>
      </c>
      <c r="U1176" s="184"/>
      <c r="V1176" s="185"/>
      <c r="W1176" s="183"/>
      <c r="X1176" s="183"/>
      <c r="Y1176" s="183"/>
      <c r="Z1176" s="186"/>
      <c r="AA1176" s="187"/>
    </row>
    <row r="1177" spans="1:27" ht="15.75" thickBot="1" x14ac:dyDescent="0.3">
      <c r="A1177" s="94">
        <v>98</v>
      </c>
      <c r="B1177" s="96" t="str">
        <f>CONCATENATE(Revisión_Avance_Periodo!$C1177,";",Revisión_Avance_Periodo!$E1177,";",Revisión_Avance_Periodo!$I1177)</f>
        <v>OE2;PR_07;ACT_40</v>
      </c>
      <c r="C1177" s="180" t="s">
        <v>47</v>
      </c>
      <c r="D1177" s="181" t="str">
        <f>VLOOKUP(Revisión_Avance_Periodo!$C1177,Componentes_BD!$F$1:$G$5,2,FALSE)</f>
        <v>Fortalecer las Tecnologías de la Información y las Telecomunicaciones.</v>
      </c>
      <c r="E1177" s="119" t="s">
        <v>1454</v>
      </c>
      <c r="F1177" s="95">
        <v>1</v>
      </c>
      <c r="G1177" s="95" t="str">
        <f>VLOOKUP(Revisión_Avance_Periodo!$A1177,BD_Seguimiento_OAP_2019!$A$2:$G$294,7,FALSE)</f>
        <v>PEI</v>
      </c>
      <c r="H1177" s="95" t="str">
        <f>VLOOKUP(Revisión_Avance_Periodo!$A1177,BD_Seguimiento_OAP_2019!$A$2:$J$294,10,FALSE)</f>
        <v>PEI_07 - Implementación  sistema de gestión documental o actualizar el actual.</v>
      </c>
      <c r="I1177" s="95" t="s">
        <v>1466</v>
      </c>
      <c r="J1177" s="95" t="str">
        <f>VLOOKUP(Revisión_Avance_Periodo!$I1177,BD_Seguimiento_OAP_2019!$L:$M,2,FALSE)</f>
        <v>7.3 Tomar decisión de actulizar o implementar una nuevo sistema de Gestión Documental</v>
      </c>
      <c r="K1177" s="119" t="s">
        <v>64</v>
      </c>
      <c r="L1177" s="172">
        <v>4.4642857142857152E-4</v>
      </c>
      <c r="M1177" s="182" t="s">
        <v>115</v>
      </c>
      <c r="N1177" s="174">
        <f>INDEX(BD_Seguimiento_OAP_2019!$AH$3:$AS$294,MATCH(Revisión_Avance_Periodo!$I1177,BD_Seguimiento_OAP_2019!$L$3:$L$294,0),MATCH(Revisión_Avance_Periodo!$M1177,BD_Seguimiento_OAP_2019!$AH$2:$AS$2,0))</f>
        <v>0</v>
      </c>
      <c r="O1177" s="174">
        <f>INDEX(BD_Seguimiento_OAP_2019!$AV$3:$BG$294,MATCH(Revisión_Avance_Periodo!$I1177,BD_Seguimiento_OAP_2019!$L$3:$L$294,0),MATCH(Revisión_Avance_Periodo!$M1177,BD_Seguimiento_OAP_2019!$AV$2:$BG$2,0))</f>
        <v>0</v>
      </c>
      <c r="P1177" s="175">
        <f t="shared" si="224"/>
        <v>0</v>
      </c>
      <c r="Q1177" s="182" t="str">
        <f>VLOOKUP(P1177,Tabla_Indicador_Gestion4[#All],3,TRUE)</f>
        <v>Por Ejecutar</v>
      </c>
      <c r="R1177" s="215">
        <f>SUBTOTAL(9,$N$1166:$N1177)</f>
        <v>0.1</v>
      </c>
      <c r="S1177" s="231">
        <f>SUBTOTAL(9,$O$1166:$O1177)</f>
        <v>0</v>
      </c>
      <c r="T1177" s="231">
        <f>IFERROR(+Revisión_Avance_Periodo!$S1177/Revisión_Avance_Periodo!$R1177,0)</f>
        <v>0</v>
      </c>
      <c r="U1177" s="184"/>
      <c r="V1177" s="185"/>
      <c r="W1177" s="183"/>
      <c r="X1177" s="183"/>
      <c r="Y1177" s="183"/>
      <c r="Z1177" s="186"/>
      <c r="AA1177" s="187"/>
    </row>
    <row r="1178" spans="1:27" x14ac:dyDescent="0.25">
      <c r="A1178" s="88">
        <v>99</v>
      </c>
      <c r="B1178" s="91" t="str">
        <f>CONCATENATE(Revisión_Avance_Periodo!$C1178,";",Revisión_Avance_Periodo!$E1178,";",Revisión_Avance_Periodo!$I1178)</f>
        <v>OE2;PR_07;ACT_41</v>
      </c>
      <c r="C1178" s="170" t="s">
        <v>47</v>
      </c>
      <c r="D1178" s="171" t="str">
        <f>VLOOKUP(Revisión_Avance_Periodo!$C1178,Componentes_BD!$F$1:$G$5,2,FALSE)</f>
        <v>Fortalecer las Tecnologías de la Información y las Telecomunicaciones.</v>
      </c>
      <c r="E1178" s="106" t="s">
        <v>1454</v>
      </c>
      <c r="F1178" s="89">
        <v>1</v>
      </c>
      <c r="G1178" s="89" t="str">
        <f>VLOOKUP(Revisión_Avance_Periodo!$A1178,BD_Seguimiento_OAP_2019!$A$2:$G$294,7,FALSE)</f>
        <v>PEI</v>
      </c>
      <c r="H1178" s="89" t="str">
        <f>VLOOKUP(Revisión_Avance_Periodo!$A1178,BD_Seguimiento_OAP_2019!$A$2:$J$294,10,FALSE)</f>
        <v>PEI_07 - Implementación  sistema de gestión documental o actualizar el actual.</v>
      </c>
      <c r="I1178" s="89" t="s">
        <v>1468</v>
      </c>
      <c r="J1178" s="89" t="str">
        <f>VLOOKUP(Revisión_Avance_Periodo!$I1178,BD_Seguimiento_OAP_2019!$L:$M,2,FALSE)</f>
        <v>7.4 Elaborar y entregar de los Estudios Previos.</v>
      </c>
      <c r="K1178" s="106" t="s">
        <v>64</v>
      </c>
      <c r="L1178" s="172">
        <v>4.4642857142857152E-4</v>
      </c>
      <c r="M1178" s="173" t="s">
        <v>104</v>
      </c>
      <c r="N1178" s="174">
        <f>INDEX(BD_Seguimiento_OAP_2019!$AH$3:$AS$294,MATCH(Revisión_Avance_Periodo!$I1178,BD_Seguimiento_OAP_2019!$L$3:$L$294,0),MATCH(Revisión_Avance_Periodo!$M1178,BD_Seguimiento_OAP_2019!$AH$2:$AS$2,0))</f>
        <v>0</v>
      </c>
      <c r="O1178" s="174">
        <f>INDEX(BD_Seguimiento_OAP_2019!$AV$3:$BG$294,MATCH(Revisión_Avance_Periodo!$I1178,BD_Seguimiento_OAP_2019!$L$3:$L$294,0),MATCH(Revisión_Avance_Periodo!$M1178,BD_Seguimiento_OAP_2019!$AV$2:$BG$2,0))</f>
        <v>0</v>
      </c>
      <c r="P1178" s="175">
        <f t="shared" si="224"/>
        <v>0</v>
      </c>
      <c r="Q1178" s="173" t="str">
        <f>VLOOKUP(P1178,Tabla_Indicador_Gestion4[#All],3,TRUE)</f>
        <v>Por Ejecutar</v>
      </c>
      <c r="R1178" s="213">
        <f>SUBTOTAL(9,$N$1178:$N1178)</f>
        <v>0</v>
      </c>
      <c r="S1178" s="234">
        <f>SUBTOTAL(9,$O$1178:$O1178)</f>
        <v>0</v>
      </c>
      <c r="T1178" s="234">
        <f>IFERROR(+Revisión_Avance_Periodo!$S1178/Revisión_Avance_Periodo!$R1178,0)</f>
        <v>0</v>
      </c>
      <c r="U1178" s="177">
        <f>SUBTOTAL(9,N1178:N1189)</f>
        <v>0.13</v>
      </c>
      <c r="V1178" s="176">
        <f>SUBTOTAL(9,O1178:O1189)</f>
        <v>0.02</v>
      </c>
      <c r="W1178" s="176">
        <f t="shared" ref="W1178" si="225">+V1178/U1178</f>
        <v>0.15384615384615385</v>
      </c>
      <c r="X1178" s="176"/>
      <c r="Y1178" s="176">
        <f>100%-Revisión_Avance_Periodo!$W1178</f>
        <v>0.84615384615384615</v>
      </c>
      <c r="Z1178" s="178" t="str">
        <f>VLOOKUP(W1178,Tabla_Indicador_Gestion4[],3,TRUE)</f>
        <v>En Tramite</v>
      </c>
      <c r="AA1178" s="179">
        <f>Revisión_Avance_Periodo!$W1178*Revisión_Avance_Periodo!$L1178</f>
        <v>6.8681318681318695E-5</v>
      </c>
    </row>
    <row r="1179" spans="1:27" x14ac:dyDescent="0.25">
      <c r="A1179" s="94">
        <v>99</v>
      </c>
      <c r="B1179" s="96" t="str">
        <f>CONCATENATE(Revisión_Avance_Periodo!$C1179,";",Revisión_Avance_Periodo!$E1179,";",Revisión_Avance_Periodo!$I1179)</f>
        <v>OE2;PR_07;ACT_41</v>
      </c>
      <c r="C1179" s="180" t="s">
        <v>47</v>
      </c>
      <c r="D1179" s="181" t="str">
        <f>VLOOKUP(Revisión_Avance_Periodo!$C1179,Componentes_BD!$F$1:$G$5,2,FALSE)</f>
        <v>Fortalecer las Tecnologías de la Información y las Telecomunicaciones.</v>
      </c>
      <c r="E1179" s="119" t="s">
        <v>1454</v>
      </c>
      <c r="F1179" s="95">
        <v>1</v>
      </c>
      <c r="G1179" s="95" t="str">
        <f>VLOOKUP(Revisión_Avance_Periodo!$A1179,BD_Seguimiento_OAP_2019!$A$2:$G$294,7,FALSE)</f>
        <v>PEI</v>
      </c>
      <c r="H1179" s="95" t="str">
        <f>VLOOKUP(Revisión_Avance_Periodo!$A1179,BD_Seguimiento_OAP_2019!$A$2:$J$294,10,FALSE)</f>
        <v>PEI_07 - Implementación  sistema de gestión documental o actualizar el actual.</v>
      </c>
      <c r="I1179" s="95" t="s">
        <v>1468</v>
      </c>
      <c r="J1179" s="95" t="str">
        <f>VLOOKUP(Revisión_Avance_Periodo!$I1179,BD_Seguimiento_OAP_2019!$L:$M,2,FALSE)</f>
        <v>7.4 Elaborar y entregar de los Estudios Previos.</v>
      </c>
      <c r="K1179" s="119" t="s">
        <v>64</v>
      </c>
      <c r="L1179" s="172">
        <v>4.4642857142857152E-4</v>
      </c>
      <c r="M1179" s="182" t="s">
        <v>105</v>
      </c>
      <c r="N1179" s="174">
        <f>INDEX(BD_Seguimiento_OAP_2019!$AH$3:$AS$294,MATCH(Revisión_Avance_Periodo!$I1179,BD_Seguimiento_OAP_2019!$L$3:$L$294,0),MATCH(Revisión_Avance_Periodo!$M1179,BD_Seguimiento_OAP_2019!$AH$2:$AS$2,0))</f>
        <v>0</v>
      </c>
      <c r="O1179" s="174">
        <f>INDEX(BD_Seguimiento_OAP_2019!$AV$3:$BG$294,MATCH(Revisión_Avance_Periodo!$I1179,BD_Seguimiento_OAP_2019!$L$3:$L$294,0),MATCH(Revisión_Avance_Periodo!$M1179,BD_Seguimiento_OAP_2019!$AV$2:$BG$2,0))</f>
        <v>0</v>
      </c>
      <c r="P1179" s="175">
        <f t="shared" si="224"/>
        <v>0</v>
      </c>
      <c r="Q1179" s="182" t="str">
        <f>VLOOKUP(P1179,Tabla_Indicador_Gestion4[#All],3,TRUE)</f>
        <v>Por Ejecutar</v>
      </c>
      <c r="R1179" s="215">
        <f>SUBTOTAL(9,$N$1178:$N1179)</f>
        <v>0</v>
      </c>
      <c r="S1179" s="231">
        <f>SUBTOTAL(9,$O$1178:$O1179)</f>
        <v>0</v>
      </c>
      <c r="T1179" s="231">
        <f>IFERROR(+Revisión_Avance_Periodo!$S1179/Revisión_Avance_Periodo!$R1179,0)</f>
        <v>0</v>
      </c>
      <c r="U1179" s="184"/>
      <c r="V1179" s="185"/>
      <c r="W1179" s="183"/>
      <c r="X1179" s="183"/>
      <c r="Y1179" s="183"/>
      <c r="Z1179" s="186"/>
      <c r="AA1179" s="187"/>
    </row>
    <row r="1180" spans="1:27" x14ac:dyDescent="0.25">
      <c r="A1180" s="88">
        <v>99</v>
      </c>
      <c r="B1180" s="91" t="str">
        <f>CONCATENATE(Revisión_Avance_Periodo!$C1180,";",Revisión_Avance_Periodo!$E1180,";",Revisión_Avance_Periodo!$I1180)</f>
        <v>OE2;PR_07;ACT_41</v>
      </c>
      <c r="C1180" s="170" t="s">
        <v>47</v>
      </c>
      <c r="D1180" s="171" t="str">
        <f>VLOOKUP(Revisión_Avance_Periodo!$C1180,Componentes_BD!$F$1:$G$5,2,FALSE)</f>
        <v>Fortalecer las Tecnologías de la Información y las Telecomunicaciones.</v>
      </c>
      <c r="E1180" s="106" t="s">
        <v>1454</v>
      </c>
      <c r="F1180" s="89">
        <v>1</v>
      </c>
      <c r="G1180" s="89" t="str">
        <f>VLOOKUP(Revisión_Avance_Periodo!$A1180,BD_Seguimiento_OAP_2019!$A$2:$G$294,7,FALSE)</f>
        <v>PEI</v>
      </c>
      <c r="H1180" s="89" t="str">
        <f>VLOOKUP(Revisión_Avance_Periodo!$A1180,BD_Seguimiento_OAP_2019!$A$2:$J$294,10,FALSE)</f>
        <v>PEI_07 - Implementación  sistema de gestión documental o actualizar el actual.</v>
      </c>
      <c r="I1180" s="89" t="s">
        <v>1468</v>
      </c>
      <c r="J1180" s="89" t="str">
        <f>VLOOKUP(Revisión_Avance_Periodo!$I1180,BD_Seguimiento_OAP_2019!$L:$M,2,FALSE)</f>
        <v>7.4 Elaborar y entregar de los Estudios Previos.</v>
      </c>
      <c r="K1180" s="106" t="s">
        <v>64</v>
      </c>
      <c r="L1180" s="172">
        <v>4.4642857142857152E-4</v>
      </c>
      <c r="M1180" s="173" t="s">
        <v>106</v>
      </c>
      <c r="N1180" s="174">
        <f>INDEX(BD_Seguimiento_OAP_2019!$AH$3:$AS$294,MATCH(Revisión_Avance_Periodo!$I1180,BD_Seguimiento_OAP_2019!$L$3:$L$294,0),MATCH(Revisión_Avance_Periodo!$M1180,BD_Seguimiento_OAP_2019!$AH$2:$AS$2,0))</f>
        <v>0</v>
      </c>
      <c r="O1180" s="174">
        <f>INDEX(BD_Seguimiento_OAP_2019!$AV$3:$BG$294,MATCH(Revisión_Avance_Periodo!$I1180,BD_Seguimiento_OAP_2019!$L$3:$L$294,0),MATCH(Revisión_Avance_Periodo!$M1180,BD_Seguimiento_OAP_2019!$AV$2:$BG$2,0))</f>
        <v>0</v>
      </c>
      <c r="P1180" s="175">
        <f t="shared" si="224"/>
        <v>0</v>
      </c>
      <c r="Q1180" s="173" t="str">
        <f>VLOOKUP(P1180,Tabla_Indicador_Gestion4[#All],3,TRUE)</f>
        <v>Por Ejecutar</v>
      </c>
      <c r="R1180" s="215">
        <f>SUBTOTAL(9,$N$1178:$N1180)</f>
        <v>0</v>
      </c>
      <c r="S1180" s="231">
        <f>SUBTOTAL(9,$O$1178:$O1180)</f>
        <v>0</v>
      </c>
      <c r="T1180" s="231">
        <f>IFERROR(+Revisión_Avance_Periodo!$S1180/Revisión_Avance_Periodo!$R1180,0)</f>
        <v>0</v>
      </c>
      <c r="U1180" s="184"/>
      <c r="V1180" s="185"/>
      <c r="W1180" s="183"/>
      <c r="X1180" s="183"/>
      <c r="Y1180" s="183"/>
      <c r="Z1180" s="186"/>
      <c r="AA1180" s="187"/>
    </row>
    <row r="1181" spans="1:27" x14ac:dyDescent="0.25">
      <c r="A1181" s="94">
        <v>99</v>
      </c>
      <c r="B1181" s="96" t="str">
        <f>CONCATENATE(Revisión_Avance_Periodo!$C1181,";",Revisión_Avance_Periodo!$E1181,";",Revisión_Avance_Periodo!$I1181)</f>
        <v>OE2;PR_07;ACT_41</v>
      </c>
      <c r="C1181" s="180" t="s">
        <v>47</v>
      </c>
      <c r="D1181" s="181" t="str">
        <f>VLOOKUP(Revisión_Avance_Periodo!$C1181,Componentes_BD!$F$1:$G$5,2,FALSE)</f>
        <v>Fortalecer las Tecnologías de la Información y las Telecomunicaciones.</v>
      </c>
      <c r="E1181" s="119" t="s">
        <v>1454</v>
      </c>
      <c r="F1181" s="95">
        <v>1</v>
      </c>
      <c r="G1181" s="95" t="str">
        <f>VLOOKUP(Revisión_Avance_Periodo!$A1181,BD_Seguimiento_OAP_2019!$A$2:$G$294,7,FALSE)</f>
        <v>PEI</v>
      </c>
      <c r="H1181" s="95" t="str">
        <f>VLOOKUP(Revisión_Avance_Periodo!$A1181,BD_Seguimiento_OAP_2019!$A$2:$J$294,10,FALSE)</f>
        <v>PEI_07 - Implementación  sistema de gestión documental o actualizar el actual.</v>
      </c>
      <c r="I1181" s="95" t="s">
        <v>1468</v>
      </c>
      <c r="J1181" s="95" t="str">
        <f>VLOOKUP(Revisión_Avance_Periodo!$I1181,BD_Seguimiento_OAP_2019!$L:$M,2,FALSE)</f>
        <v>7.4 Elaborar y entregar de los Estudios Previos.</v>
      </c>
      <c r="K1181" s="119" t="s">
        <v>64</v>
      </c>
      <c r="L1181" s="172">
        <v>4.4642857142857152E-4</v>
      </c>
      <c r="M1181" s="182" t="s">
        <v>107</v>
      </c>
      <c r="N1181" s="174">
        <f>INDEX(BD_Seguimiento_OAP_2019!$AH$3:$AS$294,MATCH(Revisión_Avance_Periodo!$I1181,BD_Seguimiento_OAP_2019!$L$3:$L$294,0),MATCH(Revisión_Avance_Periodo!$M1181,BD_Seguimiento_OAP_2019!$AH$2:$AS$2,0))</f>
        <v>0</v>
      </c>
      <c r="O1181" s="174">
        <f>INDEX(BD_Seguimiento_OAP_2019!$AV$3:$BG$294,MATCH(Revisión_Avance_Periodo!$I1181,BD_Seguimiento_OAP_2019!$L$3:$L$294,0),MATCH(Revisión_Avance_Periodo!$M1181,BD_Seguimiento_OAP_2019!$AV$2:$BG$2,0))</f>
        <v>0</v>
      </c>
      <c r="P1181" s="175">
        <f t="shared" si="224"/>
        <v>0</v>
      </c>
      <c r="Q1181" s="182" t="str">
        <f>VLOOKUP(P1181,Tabla_Indicador_Gestion4[#All],3,TRUE)</f>
        <v>Por Ejecutar</v>
      </c>
      <c r="R1181" s="215">
        <f>SUBTOTAL(9,$N$1178:$N1181)</f>
        <v>0</v>
      </c>
      <c r="S1181" s="231">
        <f>SUBTOTAL(9,$O$1178:$O1181)</f>
        <v>0</v>
      </c>
      <c r="T1181" s="231">
        <f>IFERROR(+Revisión_Avance_Periodo!$S1181/Revisión_Avance_Periodo!$R1181,0)</f>
        <v>0</v>
      </c>
      <c r="U1181" s="184"/>
      <c r="V1181" s="185"/>
      <c r="W1181" s="183"/>
      <c r="X1181" s="183"/>
      <c r="Y1181" s="183"/>
      <c r="Z1181" s="186"/>
      <c r="AA1181" s="187"/>
    </row>
    <row r="1182" spans="1:27" x14ac:dyDescent="0.25">
      <c r="A1182" s="88">
        <v>99</v>
      </c>
      <c r="B1182" s="91" t="str">
        <f>CONCATENATE(Revisión_Avance_Periodo!$C1182,";",Revisión_Avance_Periodo!$E1182,";",Revisión_Avance_Periodo!$I1182)</f>
        <v>OE2;PR_07;ACT_41</v>
      </c>
      <c r="C1182" s="170" t="s">
        <v>47</v>
      </c>
      <c r="D1182" s="171" t="str">
        <f>VLOOKUP(Revisión_Avance_Periodo!$C1182,Componentes_BD!$F$1:$G$5,2,FALSE)</f>
        <v>Fortalecer las Tecnologías de la Información y las Telecomunicaciones.</v>
      </c>
      <c r="E1182" s="106" t="s">
        <v>1454</v>
      </c>
      <c r="F1182" s="89">
        <v>1</v>
      </c>
      <c r="G1182" s="89" t="str">
        <f>VLOOKUP(Revisión_Avance_Periodo!$A1182,BD_Seguimiento_OAP_2019!$A$2:$G$294,7,FALSE)</f>
        <v>PEI</v>
      </c>
      <c r="H1182" s="89" t="str">
        <f>VLOOKUP(Revisión_Avance_Periodo!$A1182,BD_Seguimiento_OAP_2019!$A$2:$J$294,10,FALSE)</f>
        <v>PEI_07 - Implementación  sistema de gestión documental o actualizar el actual.</v>
      </c>
      <c r="I1182" s="89" t="s">
        <v>1468</v>
      </c>
      <c r="J1182" s="89" t="str">
        <f>VLOOKUP(Revisión_Avance_Periodo!$I1182,BD_Seguimiento_OAP_2019!$L:$M,2,FALSE)</f>
        <v>7.4 Elaborar y entregar de los Estudios Previos.</v>
      </c>
      <c r="K1182" s="106" t="s">
        <v>64</v>
      </c>
      <c r="L1182" s="172">
        <v>4.4642857142857152E-4</v>
      </c>
      <c r="M1182" s="173" t="s">
        <v>108</v>
      </c>
      <c r="N1182" s="174">
        <f>INDEX(BD_Seguimiento_OAP_2019!$AH$3:$AS$294,MATCH(Revisión_Avance_Periodo!$I1182,BD_Seguimiento_OAP_2019!$L$3:$L$294,0),MATCH(Revisión_Avance_Periodo!$M1182,BD_Seguimiento_OAP_2019!$AH$2:$AS$2,0))</f>
        <v>0.01</v>
      </c>
      <c r="O1182" s="174">
        <f>INDEX(BD_Seguimiento_OAP_2019!$AV$3:$BG$294,MATCH(Revisión_Avance_Periodo!$I1182,BD_Seguimiento_OAP_2019!$L$3:$L$294,0),MATCH(Revisión_Avance_Periodo!$M1182,BD_Seguimiento_OAP_2019!$AV$2:$BG$2,0))</f>
        <v>0.01</v>
      </c>
      <c r="P1182" s="189">
        <f t="shared" si="221"/>
        <v>1</v>
      </c>
      <c r="Q1182" s="173" t="str">
        <f>VLOOKUP(P1182,Tabla_Indicador_Gestion4[#All],3,TRUE)</f>
        <v>Culminada</v>
      </c>
      <c r="R1182" s="215">
        <f>SUBTOTAL(9,$N$1178:$N1182)</f>
        <v>0.01</v>
      </c>
      <c r="S1182" s="231">
        <f>SUBTOTAL(9,$O$1178:$O1182)</f>
        <v>0.01</v>
      </c>
      <c r="T1182" s="231">
        <f>IFERROR(+Revisión_Avance_Periodo!$S1182/Revisión_Avance_Periodo!$R1182,0)</f>
        <v>1</v>
      </c>
      <c r="U1182" s="184"/>
      <c r="V1182" s="185"/>
      <c r="W1182" s="183"/>
      <c r="X1182" s="183"/>
      <c r="Y1182" s="183"/>
      <c r="Z1182" s="186"/>
      <c r="AA1182" s="187"/>
    </row>
    <row r="1183" spans="1:27" x14ac:dyDescent="0.25">
      <c r="A1183" s="94">
        <v>99</v>
      </c>
      <c r="B1183" s="96" t="str">
        <f>CONCATENATE(Revisión_Avance_Periodo!$C1183,";",Revisión_Avance_Periodo!$E1183,";",Revisión_Avance_Periodo!$I1183)</f>
        <v>OE2;PR_07;ACT_41</v>
      </c>
      <c r="C1183" s="180" t="s">
        <v>47</v>
      </c>
      <c r="D1183" s="181" t="str">
        <f>VLOOKUP(Revisión_Avance_Periodo!$C1183,Componentes_BD!$F$1:$G$5,2,FALSE)</f>
        <v>Fortalecer las Tecnologías de la Información y las Telecomunicaciones.</v>
      </c>
      <c r="E1183" s="119" t="s">
        <v>1454</v>
      </c>
      <c r="F1183" s="95">
        <v>1</v>
      </c>
      <c r="G1183" s="95" t="str">
        <f>VLOOKUP(Revisión_Avance_Periodo!$A1183,BD_Seguimiento_OAP_2019!$A$2:$G$294,7,FALSE)</f>
        <v>PEI</v>
      </c>
      <c r="H1183" s="95" t="str">
        <f>VLOOKUP(Revisión_Avance_Periodo!$A1183,BD_Seguimiento_OAP_2019!$A$2:$J$294,10,FALSE)</f>
        <v>PEI_07 - Implementación  sistema de gestión documental o actualizar el actual.</v>
      </c>
      <c r="I1183" s="95" t="s">
        <v>1468</v>
      </c>
      <c r="J1183" s="95" t="str">
        <f>VLOOKUP(Revisión_Avance_Periodo!$I1183,BD_Seguimiento_OAP_2019!$L:$M,2,FALSE)</f>
        <v>7.4 Elaborar y entregar de los Estudios Previos.</v>
      </c>
      <c r="K1183" s="119" t="s">
        <v>64</v>
      </c>
      <c r="L1183" s="172">
        <v>4.4642857142857152E-4</v>
      </c>
      <c r="M1183" s="182" t="s">
        <v>109</v>
      </c>
      <c r="N1183" s="174">
        <f>INDEX(BD_Seguimiento_OAP_2019!$AH$3:$AS$294,MATCH(Revisión_Avance_Periodo!$I1183,BD_Seguimiento_OAP_2019!$L$3:$L$294,0),MATCH(Revisión_Avance_Periodo!$M1183,BD_Seguimiento_OAP_2019!$AH$2:$AS$2,0))</f>
        <v>0.01</v>
      </c>
      <c r="O1183" s="174">
        <f>INDEX(BD_Seguimiento_OAP_2019!$AV$3:$BG$294,MATCH(Revisión_Avance_Periodo!$I1183,BD_Seguimiento_OAP_2019!$L$3:$L$294,0),MATCH(Revisión_Avance_Periodo!$M1183,BD_Seguimiento_OAP_2019!$AV$2:$BG$2,0))</f>
        <v>0.01</v>
      </c>
      <c r="P1183" s="188">
        <f t="shared" si="221"/>
        <v>1</v>
      </c>
      <c r="Q1183" s="182" t="str">
        <f>VLOOKUP(P1183,Tabla_Indicador_Gestion4[#All],3,TRUE)</f>
        <v>Culminada</v>
      </c>
      <c r="R1183" s="215">
        <f>SUBTOTAL(9,$N$1178:$N1183)</f>
        <v>0.02</v>
      </c>
      <c r="S1183" s="231">
        <f>SUBTOTAL(9,$O$1178:$O1183)</f>
        <v>0.02</v>
      </c>
      <c r="T1183" s="231">
        <f>IFERROR(+Revisión_Avance_Periodo!$S1183/Revisión_Avance_Periodo!$R1183,0)</f>
        <v>1</v>
      </c>
      <c r="U1183" s="184"/>
      <c r="V1183" s="185"/>
      <c r="W1183" s="183"/>
      <c r="X1183" s="183"/>
      <c r="Y1183" s="183"/>
      <c r="Z1183" s="186"/>
      <c r="AA1183" s="187"/>
    </row>
    <row r="1184" spans="1:27" x14ac:dyDescent="0.25">
      <c r="A1184" s="88">
        <v>99</v>
      </c>
      <c r="B1184" s="91" t="str">
        <f>CONCATENATE(Revisión_Avance_Periodo!$C1184,";",Revisión_Avance_Periodo!$E1184,";",Revisión_Avance_Periodo!$I1184)</f>
        <v>OE2;PR_07;ACT_41</v>
      </c>
      <c r="C1184" s="170" t="s">
        <v>47</v>
      </c>
      <c r="D1184" s="171" t="str">
        <f>VLOOKUP(Revisión_Avance_Periodo!$C1184,Componentes_BD!$F$1:$G$5,2,FALSE)</f>
        <v>Fortalecer las Tecnologías de la Información y las Telecomunicaciones.</v>
      </c>
      <c r="E1184" s="106" t="s">
        <v>1454</v>
      </c>
      <c r="F1184" s="89">
        <v>1</v>
      </c>
      <c r="G1184" s="89" t="str">
        <f>VLOOKUP(Revisión_Avance_Periodo!$A1184,BD_Seguimiento_OAP_2019!$A$2:$G$294,7,FALSE)</f>
        <v>PEI</v>
      </c>
      <c r="H1184" s="89" t="str">
        <f>VLOOKUP(Revisión_Avance_Periodo!$A1184,BD_Seguimiento_OAP_2019!$A$2:$J$294,10,FALSE)</f>
        <v>PEI_07 - Implementación  sistema de gestión documental o actualizar el actual.</v>
      </c>
      <c r="I1184" s="89" t="s">
        <v>1468</v>
      </c>
      <c r="J1184" s="89" t="str">
        <f>VLOOKUP(Revisión_Avance_Periodo!$I1184,BD_Seguimiento_OAP_2019!$L:$M,2,FALSE)</f>
        <v>7.4 Elaborar y entregar de los Estudios Previos.</v>
      </c>
      <c r="K1184" s="106" t="s">
        <v>64</v>
      </c>
      <c r="L1184" s="172">
        <v>4.4642857142857152E-4</v>
      </c>
      <c r="M1184" s="173" t="s">
        <v>110</v>
      </c>
      <c r="N1184" s="174">
        <f>INDEX(BD_Seguimiento_OAP_2019!$AH$3:$AS$294,MATCH(Revisión_Avance_Periodo!$I1184,BD_Seguimiento_OAP_2019!$L$3:$L$294,0),MATCH(Revisión_Avance_Periodo!$M1184,BD_Seguimiento_OAP_2019!$AH$2:$AS$2,0))</f>
        <v>5.5E-2</v>
      </c>
      <c r="O1184" s="174">
        <f>INDEX(BD_Seguimiento_OAP_2019!$AV$3:$BG$294,MATCH(Revisión_Avance_Periodo!$I1184,BD_Seguimiento_OAP_2019!$L$3:$L$294,0),MATCH(Revisión_Avance_Periodo!$M1184,BD_Seguimiento_OAP_2019!$AV$2:$BG$2,0))</f>
        <v>0</v>
      </c>
      <c r="P1184" s="189">
        <f t="shared" si="221"/>
        <v>0</v>
      </c>
      <c r="Q1184" s="173" t="str">
        <f>VLOOKUP(P1184,Tabla_Indicador_Gestion4[#All],3,TRUE)</f>
        <v>Por Ejecutar</v>
      </c>
      <c r="R1184" s="215">
        <f>SUBTOTAL(9,$N$1178:$N1184)</f>
        <v>7.4999999999999997E-2</v>
      </c>
      <c r="S1184" s="231">
        <f>SUBTOTAL(9,$O$1178:$O1184)</f>
        <v>0.02</v>
      </c>
      <c r="T1184" s="231">
        <f>IFERROR(+Revisión_Avance_Periodo!$S1184/Revisión_Avance_Periodo!$R1184,0)</f>
        <v>0.26666666666666666</v>
      </c>
      <c r="U1184" s="184"/>
      <c r="V1184" s="185"/>
      <c r="W1184" s="183"/>
      <c r="X1184" s="183"/>
      <c r="Y1184" s="183"/>
      <c r="Z1184" s="186"/>
      <c r="AA1184" s="187"/>
    </row>
    <row r="1185" spans="1:27" x14ac:dyDescent="0.25">
      <c r="A1185" s="94">
        <v>99</v>
      </c>
      <c r="B1185" s="96" t="str">
        <f>CONCATENATE(Revisión_Avance_Periodo!$C1185,";",Revisión_Avance_Periodo!$E1185,";",Revisión_Avance_Periodo!$I1185)</f>
        <v>OE2;PR_07;ACT_41</v>
      </c>
      <c r="C1185" s="180" t="s">
        <v>47</v>
      </c>
      <c r="D1185" s="181" t="str">
        <f>VLOOKUP(Revisión_Avance_Periodo!$C1185,Componentes_BD!$F$1:$G$5,2,FALSE)</f>
        <v>Fortalecer las Tecnologías de la Información y las Telecomunicaciones.</v>
      </c>
      <c r="E1185" s="119" t="s">
        <v>1454</v>
      </c>
      <c r="F1185" s="95">
        <v>1</v>
      </c>
      <c r="G1185" s="95" t="str">
        <f>VLOOKUP(Revisión_Avance_Periodo!$A1185,BD_Seguimiento_OAP_2019!$A$2:$G$294,7,FALSE)</f>
        <v>PEI</v>
      </c>
      <c r="H1185" s="95" t="str">
        <f>VLOOKUP(Revisión_Avance_Periodo!$A1185,BD_Seguimiento_OAP_2019!$A$2:$J$294,10,FALSE)</f>
        <v>PEI_07 - Implementación  sistema de gestión documental o actualizar el actual.</v>
      </c>
      <c r="I1185" s="95" t="s">
        <v>1468</v>
      </c>
      <c r="J1185" s="95" t="str">
        <f>VLOOKUP(Revisión_Avance_Periodo!$I1185,BD_Seguimiento_OAP_2019!$L:$M,2,FALSE)</f>
        <v>7.4 Elaborar y entregar de los Estudios Previos.</v>
      </c>
      <c r="K1185" s="119" t="s">
        <v>64</v>
      </c>
      <c r="L1185" s="172">
        <v>4.4642857142857152E-4</v>
      </c>
      <c r="M1185" s="182" t="s">
        <v>111</v>
      </c>
      <c r="N1185" s="174">
        <f>INDEX(BD_Seguimiento_OAP_2019!$AH$3:$AS$294,MATCH(Revisión_Avance_Periodo!$I1185,BD_Seguimiento_OAP_2019!$L$3:$L$294,0),MATCH(Revisión_Avance_Periodo!$M1185,BD_Seguimiento_OAP_2019!$AH$2:$AS$2,0))</f>
        <v>5.5E-2</v>
      </c>
      <c r="O1185" s="174">
        <f>INDEX(BD_Seguimiento_OAP_2019!$AV$3:$BG$294,MATCH(Revisión_Avance_Periodo!$I1185,BD_Seguimiento_OAP_2019!$L$3:$L$294,0),MATCH(Revisión_Avance_Periodo!$M1185,BD_Seguimiento_OAP_2019!$AV$2:$BG$2,0))</f>
        <v>0</v>
      </c>
      <c r="P1185" s="188">
        <f t="shared" si="221"/>
        <v>0</v>
      </c>
      <c r="Q1185" s="182" t="str">
        <f>VLOOKUP(P1185,Tabla_Indicador_Gestion4[#All],3,TRUE)</f>
        <v>Por Ejecutar</v>
      </c>
      <c r="R1185" s="215">
        <f>SUBTOTAL(9,$N$1178:$N1185)</f>
        <v>0.13</v>
      </c>
      <c r="S1185" s="231">
        <f>SUBTOTAL(9,$O$1178:$O1185)</f>
        <v>0.02</v>
      </c>
      <c r="T1185" s="231">
        <f>IFERROR(+Revisión_Avance_Periodo!$S1185/Revisión_Avance_Periodo!$R1185,0)</f>
        <v>0.15384615384615385</v>
      </c>
      <c r="U1185" s="184"/>
      <c r="V1185" s="185"/>
      <c r="W1185" s="183"/>
      <c r="X1185" s="183"/>
      <c r="Y1185" s="183"/>
      <c r="Z1185" s="186"/>
      <c r="AA1185" s="187"/>
    </row>
    <row r="1186" spans="1:27" x14ac:dyDescent="0.25">
      <c r="A1186" s="88">
        <v>99</v>
      </c>
      <c r="B1186" s="91" t="str">
        <f>CONCATENATE(Revisión_Avance_Periodo!$C1186,";",Revisión_Avance_Periodo!$E1186,";",Revisión_Avance_Periodo!$I1186)</f>
        <v>OE2;PR_07;ACT_41</v>
      </c>
      <c r="C1186" s="170" t="s">
        <v>47</v>
      </c>
      <c r="D1186" s="171" t="str">
        <f>VLOOKUP(Revisión_Avance_Periodo!$C1186,Componentes_BD!$F$1:$G$5,2,FALSE)</f>
        <v>Fortalecer las Tecnologías de la Información y las Telecomunicaciones.</v>
      </c>
      <c r="E1186" s="106" t="s">
        <v>1454</v>
      </c>
      <c r="F1186" s="89">
        <v>1</v>
      </c>
      <c r="G1186" s="89" t="str">
        <f>VLOOKUP(Revisión_Avance_Periodo!$A1186,BD_Seguimiento_OAP_2019!$A$2:$G$294,7,FALSE)</f>
        <v>PEI</v>
      </c>
      <c r="H1186" s="89" t="str">
        <f>VLOOKUP(Revisión_Avance_Periodo!$A1186,BD_Seguimiento_OAP_2019!$A$2:$J$294,10,FALSE)</f>
        <v>PEI_07 - Implementación  sistema de gestión documental o actualizar el actual.</v>
      </c>
      <c r="I1186" s="89" t="s">
        <v>1468</v>
      </c>
      <c r="J1186" s="89" t="str">
        <f>VLOOKUP(Revisión_Avance_Periodo!$I1186,BD_Seguimiento_OAP_2019!$L:$M,2,FALSE)</f>
        <v>7.4 Elaborar y entregar de los Estudios Previos.</v>
      </c>
      <c r="K1186" s="106" t="s">
        <v>64</v>
      </c>
      <c r="L1186" s="172">
        <v>4.4642857142857152E-4</v>
      </c>
      <c r="M1186" s="173" t="s">
        <v>112</v>
      </c>
      <c r="N1186" s="174">
        <f>INDEX(BD_Seguimiento_OAP_2019!$AH$3:$AS$294,MATCH(Revisión_Avance_Periodo!$I1186,BD_Seguimiento_OAP_2019!$L$3:$L$294,0),MATCH(Revisión_Avance_Periodo!$M1186,BD_Seguimiento_OAP_2019!$AH$2:$AS$2,0))</f>
        <v>0</v>
      </c>
      <c r="O1186" s="174">
        <f>INDEX(BD_Seguimiento_OAP_2019!$AV$3:$BG$294,MATCH(Revisión_Avance_Periodo!$I1186,BD_Seguimiento_OAP_2019!$L$3:$L$294,0),MATCH(Revisión_Avance_Periodo!$M1186,BD_Seguimiento_OAP_2019!$AV$2:$BG$2,0))</f>
        <v>0</v>
      </c>
      <c r="P1186" s="175">
        <f t="shared" ref="P1186:P1198" si="226">IFERROR((O1186/N1186),0)</f>
        <v>0</v>
      </c>
      <c r="Q1186" s="173" t="str">
        <f>VLOOKUP(P1186,Tabla_Indicador_Gestion4[#All],3,TRUE)</f>
        <v>Por Ejecutar</v>
      </c>
      <c r="R1186" s="215">
        <f>SUBTOTAL(9,$N$1178:$N1186)</f>
        <v>0.13</v>
      </c>
      <c r="S1186" s="231">
        <f>SUBTOTAL(9,$O$1178:$O1186)</f>
        <v>0.02</v>
      </c>
      <c r="T1186" s="231">
        <f>IFERROR(+Revisión_Avance_Periodo!$S1186/Revisión_Avance_Periodo!$R1186,0)</f>
        <v>0.15384615384615385</v>
      </c>
      <c r="U1186" s="184"/>
      <c r="V1186" s="185"/>
      <c r="W1186" s="183"/>
      <c r="X1186" s="183"/>
      <c r="Y1186" s="183"/>
      <c r="Z1186" s="186"/>
      <c r="AA1186" s="187"/>
    </row>
    <row r="1187" spans="1:27" x14ac:dyDescent="0.25">
      <c r="A1187" s="94">
        <v>99</v>
      </c>
      <c r="B1187" s="96" t="str">
        <f>CONCATENATE(Revisión_Avance_Periodo!$C1187,";",Revisión_Avance_Periodo!$E1187,";",Revisión_Avance_Periodo!$I1187)</f>
        <v>OE2;PR_07;ACT_41</v>
      </c>
      <c r="C1187" s="180" t="s">
        <v>47</v>
      </c>
      <c r="D1187" s="181" t="str">
        <f>VLOOKUP(Revisión_Avance_Periodo!$C1187,Componentes_BD!$F$1:$G$5,2,FALSE)</f>
        <v>Fortalecer las Tecnologías de la Información y las Telecomunicaciones.</v>
      </c>
      <c r="E1187" s="119" t="s">
        <v>1454</v>
      </c>
      <c r="F1187" s="95">
        <v>1</v>
      </c>
      <c r="G1187" s="95" t="str">
        <f>VLOOKUP(Revisión_Avance_Periodo!$A1187,BD_Seguimiento_OAP_2019!$A$2:$G$294,7,FALSE)</f>
        <v>PEI</v>
      </c>
      <c r="H1187" s="95" t="str">
        <f>VLOOKUP(Revisión_Avance_Periodo!$A1187,BD_Seguimiento_OAP_2019!$A$2:$J$294,10,FALSE)</f>
        <v>PEI_07 - Implementación  sistema de gestión documental o actualizar el actual.</v>
      </c>
      <c r="I1187" s="95" t="s">
        <v>1468</v>
      </c>
      <c r="J1187" s="95" t="str">
        <f>VLOOKUP(Revisión_Avance_Periodo!$I1187,BD_Seguimiento_OAP_2019!$L:$M,2,FALSE)</f>
        <v>7.4 Elaborar y entregar de los Estudios Previos.</v>
      </c>
      <c r="K1187" s="119" t="s">
        <v>64</v>
      </c>
      <c r="L1187" s="172">
        <v>4.4642857142857152E-4</v>
      </c>
      <c r="M1187" s="182" t="s">
        <v>113</v>
      </c>
      <c r="N1187" s="174">
        <f>INDEX(BD_Seguimiento_OAP_2019!$AH$3:$AS$294,MATCH(Revisión_Avance_Periodo!$I1187,BD_Seguimiento_OAP_2019!$L$3:$L$294,0),MATCH(Revisión_Avance_Periodo!$M1187,BD_Seguimiento_OAP_2019!$AH$2:$AS$2,0))</f>
        <v>0</v>
      </c>
      <c r="O1187" s="174">
        <f>INDEX(BD_Seguimiento_OAP_2019!$AV$3:$BG$294,MATCH(Revisión_Avance_Periodo!$I1187,BD_Seguimiento_OAP_2019!$L$3:$L$294,0),MATCH(Revisión_Avance_Periodo!$M1187,BD_Seguimiento_OAP_2019!$AV$2:$BG$2,0))</f>
        <v>0</v>
      </c>
      <c r="P1187" s="175">
        <f t="shared" si="226"/>
        <v>0</v>
      </c>
      <c r="Q1187" s="182" t="str">
        <f>VLOOKUP(P1187,Tabla_Indicador_Gestion4[#All],3,TRUE)</f>
        <v>Por Ejecutar</v>
      </c>
      <c r="R1187" s="215">
        <f>SUBTOTAL(9,$N$1178:$N1187)</f>
        <v>0.13</v>
      </c>
      <c r="S1187" s="231">
        <f>SUBTOTAL(9,$O$1178:$O1187)</f>
        <v>0.02</v>
      </c>
      <c r="T1187" s="231">
        <f>IFERROR(+Revisión_Avance_Periodo!$S1187/Revisión_Avance_Periodo!$R1187,0)</f>
        <v>0.15384615384615385</v>
      </c>
      <c r="U1187" s="184"/>
      <c r="V1187" s="185"/>
      <c r="W1187" s="183"/>
      <c r="X1187" s="183"/>
      <c r="Y1187" s="183"/>
      <c r="Z1187" s="186"/>
      <c r="AA1187" s="187"/>
    </row>
    <row r="1188" spans="1:27" x14ac:dyDescent="0.25">
      <c r="A1188" s="88">
        <v>99</v>
      </c>
      <c r="B1188" s="91" t="str">
        <f>CONCATENATE(Revisión_Avance_Periodo!$C1188,";",Revisión_Avance_Periodo!$E1188,";",Revisión_Avance_Periodo!$I1188)</f>
        <v>OE2;PR_07;ACT_41</v>
      </c>
      <c r="C1188" s="170" t="s">
        <v>47</v>
      </c>
      <c r="D1188" s="171" t="str">
        <f>VLOOKUP(Revisión_Avance_Periodo!$C1188,Componentes_BD!$F$1:$G$5,2,FALSE)</f>
        <v>Fortalecer las Tecnologías de la Información y las Telecomunicaciones.</v>
      </c>
      <c r="E1188" s="106" t="s">
        <v>1454</v>
      </c>
      <c r="F1188" s="89">
        <v>1</v>
      </c>
      <c r="G1188" s="89" t="str">
        <f>VLOOKUP(Revisión_Avance_Periodo!$A1188,BD_Seguimiento_OAP_2019!$A$2:$G$294,7,FALSE)</f>
        <v>PEI</v>
      </c>
      <c r="H1188" s="89" t="str">
        <f>VLOOKUP(Revisión_Avance_Periodo!$A1188,BD_Seguimiento_OAP_2019!$A$2:$J$294,10,FALSE)</f>
        <v>PEI_07 - Implementación  sistema de gestión documental o actualizar el actual.</v>
      </c>
      <c r="I1188" s="89" t="s">
        <v>1468</v>
      </c>
      <c r="J1188" s="89" t="str">
        <f>VLOOKUP(Revisión_Avance_Periodo!$I1188,BD_Seguimiento_OAP_2019!$L:$M,2,FALSE)</f>
        <v>7.4 Elaborar y entregar de los Estudios Previos.</v>
      </c>
      <c r="K1188" s="106" t="s">
        <v>64</v>
      </c>
      <c r="L1188" s="172">
        <v>4.4642857142857152E-4</v>
      </c>
      <c r="M1188" s="173" t="s">
        <v>114</v>
      </c>
      <c r="N1188" s="174">
        <f>INDEX(BD_Seguimiento_OAP_2019!$AH$3:$AS$294,MATCH(Revisión_Avance_Periodo!$I1188,BD_Seguimiento_OAP_2019!$L$3:$L$294,0),MATCH(Revisión_Avance_Periodo!$M1188,BD_Seguimiento_OAP_2019!$AH$2:$AS$2,0))</f>
        <v>0</v>
      </c>
      <c r="O1188" s="174">
        <f>INDEX(BD_Seguimiento_OAP_2019!$AV$3:$BG$294,MATCH(Revisión_Avance_Periodo!$I1188,BD_Seguimiento_OAP_2019!$L$3:$L$294,0),MATCH(Revisión_Avance_Periodo!$M1188,BD_Seguimiento_OAP_2019!$AV$2:$BG$2,0))</f>
        <v>0</v>
      </c>
      <c r="P1188" s="175">
        <f t="shared" si="226"/>
        <v>0</v>
      </c>
      <c r="Q1188" s="173" t="str">
        <f>VLOOKUP(P1188,Tabla_Indicador_Gestion4[#All],3,TRUE)</f>
        <v>Por Ejecutar</v>
      </c>
      <c r="R1188" s="215">
        <f>SUBTOTAL(9,$N$1178:$N1188)</f>
        <v>0.13</v>
      </c>
      <c r="S1188" s="231">
        <f>SUBTOTAL(9,$O$1178:$O1188)</f>
        <v>0.02</v>
      </c>
      <c r="T1188" s="231">
        <f>IFERROR(+Revisión_Avance_Periodo!$S1188/Revisión_Avance_Periodo!$R1188,0)</f>
        <v>0.15384615384615385</v>
      </c>
      <c r="U1188" s="184"/>
      <c r="V1188" s="185"/>
      <c r="W1188" s="183"/>
      <c r="X1188" s="183"/>
      <c r="Y1188" s="183"/>
      <c r="Z1188" s="186"/>
      <c r="AA1188" s="187"/>
    </row>
    <row r="1189" spans="1:27" ht="15.75" thickBot="1" x14ac:dyDescent="0.3">
      <c r="A1189" s="94">
        <v>99</v>
      </c>
      <c r="B1189" s="96" t="str">
        <f>CONCATENATE(Revisión_Avance_Periodo!$C1189,";",Revisión_Avance_Periodo!$E1189,";",Revisión_Avance_Periodo!$I1189)</f>
        <v>OE2;PR_07;ACT_41</v>
      </c>
      <c r="C1189" s="180" t="s">
        <v>47</v>
      </c>
      <c r="D1189" s="181" t="str">
        <f>VLOOKUP(Revisión_Avance_Periodo!$C1189,Componentes_BD!$F$1:$G$5,2,FALSE)</f>
        <v>Fortalecer las Tecnologías de la Información y las Telecomunicaciones.</v>
      </c>
      <c r="E1189" s="119" t="s">
        <v>1454</v>
      </c>
      <c r="F1189" s="95">
        <v>1</v>
      </c>
      <c r="G1189" s="95" t="str">
        <f>VLOOKUP(Revisión_Avance_Periodo!$A1189,BD_Seguimiento_OAP_2019!$A$2:$G$294,7,FALSE)</f>
        <v>PEI</v>
      </c>
      <c r="H1189" s="95" t="str">
        <f>VLOOKUP(Revisión_Avance_Periodo!$A1189,BD_Seguimiento_OAP_2019!$A$2:$J$294,10,FALSE)</f>
        <v>PEI_07 - Implementación  sistema de gestión documental o actualizar el actual.</v>
      </c>
      <c r="I1189" s="95" t="s">
        <v>1468</v>
      </c>
      <c r="J1189" s="95" t="str">
        <f>VLOOKUP(Revisión_Avance_Periodo!$I1189,BD_Seguimiento_OAP_2019!$L:$M,2,FALSE)</f>
        <v>7.4 Elaborar y entregar de los Estudios Previos.</v>
      </c>
      <c r="K1189" s="119" t="s">
        <v>64</v>
      </c>
      <c r="L1189" s="172">
        <v>4.4642857142857152E-4</v>
      </c>
      <c r="M1189" s="182" t="s">
        <v>115</v>
      </c>
      <c r="N1189" s="174">
        <f>INDEX(BD_Seguimiento_OAP_2019!$AH$3:$AS$294,MATCH(Revisión_Avance_Periodo!$I1189,BD_Seguimiento_OAP_2019!$L$3:$L$294,0),MATCH(Revisión_Avance_Periodo!$M1189,BD_Seguimiento_OAP_2019!$AH$2:$AS$2,0))</f>
        <v>0</v>
      </c>
      <c r="O1189" s="174">
        <f>INDEX(BD_Seguimiento_OAP_2019!$AV$3:$BG$294,MATCH(Revisión_Avance_Periodo!$I1189,BD_Seguimiento_OAP_2019!$L$3:$L$294,0),MATCH(Revisión_Avance_Periodo!$M1189,BD_Seguimiento_OAP_2019!$AV$2:$BG$2,0))</f>
        <v>0</v>
      </c>
      <c r="P1189" s="175">
        <f t="shared" si="226"/>
        <v>0</v>
      </c>
      <c r="Q1189" s="182" t="str">
        <f>VLOOKUP(P1189,Tabla_Indicador_Gestion4[#All],3,TRUE)</f>
        <v>Por Ejecutar</v>
      </c>
      <c r="R1189" s="215">
        <f>SUBTOTAL(9,$N$1178:$N1189)</f>
        <v>0.13</v>
      </c>
      <c r="S1189" s="231">
        <f>SUBTOTAL(9,$O$1178:$O1189)</f>
        <v>0.02</v>
      </c>
      <c r="T1189" s="231">
        <f>IFERROR(+Revisión_Avance_Periodo!$S1189/Revisión_Avance_Periodo!$R1189,0)</f>
        <v>0.15384615384615385</v>
      </c>
      <c r="U1189" s="184"/>
      <c r="V1189" s="185"/>
      <c r="W1189" s="183"/>
      <c r="X1189" s="183"/>
      <c r="Y1189" s="183"/>
      <c r="Z1189" s="186"/>
      <c r="AA1189" s="187"/>
    </row>
    <row r="1190" spans="1:27" x14ac:dyDescent="0.25">
      <c r="A1190" s="88">
        <v>100</v>
      </c>
      <c r="B1190" s="91" t="str">
        <f>CONCATENATE(Revisión_Avance_Periodo!$C1190,";",Revisión_Avance_Periodo!$E1190,";",Revisión_Avance_Periodo!$I1190)</f>
        <v>OE2;PR_07;ACT_42</v>
      </c>
      <c r="C1190" s="170" t="s">
        <v>47</v>
      </c>
      <c r="D1190" s="171" t="str">
        <f>VLOOKUP(Revisión_Avance_Periodo!$C1190,Componentes_BD!$F$1:$G$5,2,FALSE)</f>
        <v>Fortalecer las Tecnologías de la Información y las Telecomunicaciones.</v>
      </c>
      <c r="E1190" s="106" t="s">
        <v>1454</v>
      </c>
      <c r="F1190" s="89">
        <v>1</v>
      </c>
      <c r="G1190" s="89" t="str">
        <f>VLOOKUP(Revisión_Avance_Periodo!$A1190,BD_Seguimiento_OAP_2019!$A$2:$G$294,7,FALSE)</f>
        <v>PEI</v>
      </c>
      <c r="H1190" s="89" t="str">
        <f>VLOOKUP(Revisión_Avance_Periodo!$A1190,BD_Seguimiento_OAP_2019!$A$2:$J$294,10,FALSE)</f>
        <v>PEI_07 - Implementación  sistema de gestión documental o actualizar el actual.</v>
      </c>
      <c r="I1190" s="89" t="s">
        <v>1514</v>
      </c>
      <c r="J1190" s="89" t="str">
        <f>VLOOKUP(Revisión_Avance_Periodo!$I1190,BD_Seguimiento_OAP_2019!$L:$M,2,FALSE)</f>
        <v>7.4 Elaborar Evaluación Técnica de las Ofertas.</v>
      </c>
      <c r="K1190" s="106" t="s">
        <v>64</v>
      </c>
      <c r="L1190" s="172">
        <v>4.4642857142857152E-4</v>
      </c>
      <c r="M1190" s="173" t="s">
        <v>104</v>
      </c>
      <c r="N1190" s="174">
        <f>INDEX(BD_Seguimiento_OAP_2019!$AH$3:$AS$294,MATCH(Revisión_Avance_Periodo!$I1190,BD_Seguimiento_OAP_2019!$L$3:$L$294,0),MATCH(Revisión_Avance_Periodo!$M1190,BD_Seguimiento_OAP_2019!$AH$2:$AS$2,0))</f>
        <v>0</v>
      </c>
      <c r="O1190" s="174">
        <f>INDEX(BD_Seguimiento_OAP_2019!$AV$3:$BG$294,MATCH(Revisión_Avance_Periodo!$I1190,BD_Seguimiento_OAP_2019!$L$3:$L$294,0),MATCH(Revisión_Avance_Periodo!$M1190,BD_Seguimiento_OAP_2019!$AV$2:$BG$2,0))</f>
        <v>0</v>
      </c>
      <c r="P1190" s="175">
        <f t="shared" si="226"/>
        <v>0</v>
      </c>
      <c r="Q1190" s="173" t="str">
        <f>VLOOKUP(P1190,Tabla_Indicador_Gestion4[#All],3,TRUE)</f>
        <v>Por Ejecutar</v>
      </c>
      <c r="R1190" s="213">
        <f>SUBTOTAL(9,$N$1190:$N1190)</f>
        <v>0</v>
      </c>
      <c r="S1190" s="234">
        <f>SUBTOTAL(9,$O$1190:$O1190)</f>
        <v>0</v>
      </c>
      <c r="T1190" s="234">
        <f>IFERROR(+Revisión_Avance_Periodo!$S1190/Revisión_Avance_Periodo!$R1190,0)</f>
        <v>0</v>
      </c>
      <c r="U1190" s="177">
        <f>SUBTOTAL(9,N1190:N1201)</f>
        <v>0.23</v>
      </c>
      <c r="V1190" s="176">
        <f>SUBTOTAL(9,O1190:O1201)</f>
        <v>0</v>
      </c>
      <c r="W1190" s="176">
        <f t="shared" ref="W1190" si="227">+V1190/U1190</f>
        <v>0</v>
      </c>
      <c r="X1190" s="176"/>
      <c r="Y1190" s="176">
        <f>100%-Revisión_Avance_Periodo!$W1190</f>
        <v>1</v>
      </c>
      <c r="Z1190" s="178" t="str">
        <f>VLOOKUP(W1190,Tabla_Indicador_Gestion4[],3,TRUE)</f>
        <v>Por Ejecutar</v>
      </c>
      <c r="AA1190" s="179">
        <f>Revisión_Avance_Periodo!$W1190*Revisión_Avance_Periodo!$L1190</f>
        <v>0</v>
      </c>
    </row>
    <row r="1191" spans="1:27" x14ac:dyDescent="0.25">
      <c r="A1191" s="94">
        <v>100</v>
      </c>
      <c r="B1191" s="96" t="str">
        <f>CONCATENATE(Revisión_Avance_Periodo!$C1191,";",Revisión_Avance_Periodo!$E1191,";",Revisión_Avance_Periodo!$I1191)</f>
        <v>OE2;PR_07;ACT_42</v>
      </c>
      <c r="C1191" s="180" t="s">
        <v>47</v>
      </c>
      <c r="D1191" s="181" t="str">
        <f>VLOOKUP(Revisión_Avance_Periodo!$C1191,Componentes_BD!$F$1:$G$5,2,FALSE)</f>
        <v>Fortalecer las Tecnologías de la Información y las Telecomunicaciones.</v>
      </c>
      <c r="E1191" s="119" t="s">
        <v>1454</v>
      </c>
      <c r="F1191" s="95">
        <v>1</v>
      </c>
      <c r="G1191" s="95" t="str">
        <f>VLOOKUP(Revisión_Avance_Periodo!$A1191,BD_Seguimiento_OAP_2019!$A$2:$G$294,7,FALSE)</f>
        <v>PEI</v>
      </c>
      <c r="H1191" s="95" t="str">
        <f>VLOOKUP(Revisión_Avance_Periodo!$A1191,BD_Seguimiento_OAP_2019!$A$2:$J$294,10,FALSE)</f>
        <v>PEI_07 - Implementación  sistema de gestión documental o actualizar el actual.</v>
      </c>
      <c r="I1191" s="95" t="s">
        <v>1514</v>
      </c>
      <c r="J1191" s="95" t="str">
        <f>VLOOKUP(Revisión_Avance_Periodo!$I1191,BD_Seguimiento_OAP_2019!$L:$M,2,FALSE)</f>
        <v>7.4 Elaborar Evaluación Técnica de las Ofertas.</v>
      </c>
      <c r="K1191" s="119" t="s">
        <v>64</v>
      </c>
      <c r="L1191" s="172">
        <v>4.4642857142857152E-4</v>
      </c>
      <c r="M1191" s="182" t="s">
        <v>105</v>
      </c>
      <c r="N1191" s="174">
        <f>INDEX(BD_Seguimiento_OAP_2019!$AH$3:$AS$294,MATCH(Revisión_Avance_Periodo!$I1191,BD_Seguimiento_OAP_2019!$L$3:$L$294,0),MATCH(Revisión_Avance_Periodo!$M1191,BD_Seguimiento_OAP_2019!$AH$2:$AS$2,0))</f>
        <v>0</v>
      </c>
      <c r="O1191" s="174">
        <f>INDEX(BD_Seguimiento_OAP_2019!$AV$3:$BG$294,MATCH(Revisión_Avance_Periodo!$I1191,BD_Seguimiento_OAP_2019!$L$3:$L$294,0),MATCH(Revisión_Avance_Periodo!$M1191,BD_Seguimiento_OAP_2019!$AV$2:$BG$2,0))</f>
        <v>0</v>
      </c>
      <c r="P1191" s="175">
        <f t="shared" si="226"/>
        <v>0</v>
      </c>
      <c r="Q1191" s="182" t="str">
        <f>VLOOKUP(P1191,Tabla_Indicador_Gestion4[#All],3,TRUE)</f>
        <v>Por Ejecutar</v>
      </c>
      <c r="R1191" s="215">
        <f>SUBTOTAL(9,$N$1190:$N1191)</f>
        <v>0</v>
      </c>
      <c r="S1191" s="231">
        <f>SUBTOTAL(9,$O$1190:$O1191)</f>
        <v>0</v>
      </c>
      <c r="T1191" s="231">
        <f>IFERROR(+Revisión_Avance_Periodo!$S1191/Revisión_Avance_Periodo!$R1191,0)</f>
        <v>0</v>
      </c>
      <c r="U1191" s="184"/>
      <c r="V1191" s="185"/>
      <c r="W1191" s="183"/>
      <c r="X1191" s="183"/>
      <c r="Y1191" s="183"/>
      <c r="Z1191" s="186"/>
      <c r="AA1191" s="187"/>
    </row>
    <row r="1192" spans="1:27" x14ac:dyDescent="0.25">
      <c r="A1192" s="88">
        <v>100</v>
      </c>
      <c r="B1192" s="91" t="str">
        <f>CONCATENATE(Revisión_Avance_Periodo!$C1192,";",Revisión_Avance_Periodo!$E1192,";",Revisión_Avance_Periodo!$I1192)</f>
        <v>OE2;PR_07;ACT_42</v>
      </c>
      <c r="C1192" s="170" t="s">
        <v>47</v>
      </c>
      <c r="D1192" s="171" t="str">
        <f>VLOOKUP(Revisión_Avance_Periodo!$C1192,Componentes_BD!$F$1:$G$5,2,FALSE)</f>
        <v>Fortalecer las Tecnologías de la Información y las Telecomunicaciones.</v>
      </c>
      <c r="E1192" s="106" t="s">
        <v>1454</v>
      </c>
      <c r="F1192" s="89">
        <v>1</v>
      </c>
      <c r="G1192" s="89" t="str">
        <f>VLOOKUP(Revisión_Avance_Periodo!$A1192,BD_Seguimiento_OAP_2019!$A$2:$G$294,7,FALSE)</f>
        <v>PEI</v>
      </c>
      <c r="H1192" s="89" t="str">
        <f>VLOOKUP(Revisión_Avance_Periodo!$A1192,BD_Seguimiento_OAP_2019!$A$2:$J$294,10,FALSE)</f>
        <v>PEI_07 - Implementación  sistema de gestión documental o actualizar el actual.</v>
      </c>
      <c r="I1192" s="89" t="s">
        <v>1514</v>
      </c>
      <c r="J1192" s="89" t="str">
        <f>VLOOKUP(Revisión_Avance_Periodo!$I1192,BD_Seguimiento_OAP_2019!$L:$M,2,FALSE)</f>
        <v>7.4 Elaborar Evaluación Técnica de las Ofertas.</v>
      </c>
      <c r="K1192" s="106" t="s">
        <v>64</v>
      </c>
      <c r="L1192" s="172">
        <v>4.4642857142857152E-4</v>
      </c>
      <c r="M1192" s="173" t="s">
        <v>106</v>
      </c>
      <c r="N1192" s="174">
        <f>INDEX(BD_Seguimiento_OAP_2019!$AH$3:$AS$294,MATCH(Revisión_Avance_Periodo!$I1192,BD_Seguimiento_OAP_2019!$L$3:$L$294,0),MATCH(Revisión_Avance_Periodo!$M1192,BD_Seguimiento_OAP_2019!$AH$2:$AS$2,0))</f>
        <v>0</v>
      </c>
      <c r="O1192" s="174">
        <f>INDEX(BD_Seguimiento_OAP_2019!$AV$3:$BG$294,MATCH(Revisión_Avance_Periodo!$I1192,BD_Seguimiento_OAP_2019!$L$3:$L$294,0),MATCH(Revisión_Avance_Periodo!$M1192,BD_Seguimiento_OAP_2019!$AV$2:$BG$2,0))</f>
        <v>0</v>
      </c>
      <c r="P1192" s="175">
        <f t="shared" si="226"/>
        <v>0</v>
      </c>
      <c r="Q1192" s="173" t="str">
        <f>VLOOKUP(P1192,Tabla_Indicador_Gestion4[#All],3,TRUE)</f>
        <v>Por Ejecutar</v>
      </c>
      <c r="R1192" s="215">
        <f>SUBTOTAL(9,$N$1190:$N1192)</f>
        <v>0</v>
      </c>
      <c r="S1192" s="231">
        <f>SUBTOTAL(9,$O$1190:$O1192)</f>
        <v>0</v>
      </c>
      <c r="T1192" s="231">
        <f>IFERROR(+Revisión_Avance_Periodo!$S1192/Revisión_Avance_Periodo!$R1192,0)</f>
        <v>0</v>
      </c>
      <c r="U1192" s="184"/>
      <c r="V1192" s="185"/>
      <c r="W1192" s="183"/>
      <c r="X1192" s="183"/>
      <c r="Y1192" s="183"/>
      <c r="Z1192" s="186"/>
      <c r="AA1192" s="187"/>
    </row>
    <row r="1193" spans="1:27" x14ac:dyDescent="0.25">
      <c r="A1193" s="94">
        <v>100</v>
      </c>
      <c r="B1193" s="96" t="str">
        <f>CONCATENATE(Revisión_Avance_Periodo!$C1193,";",Revisión_Avance_Periodo!$E1193,";",Revisión_Avance_Periodo!$I1193)</f>
        <v>OE2;PR_07;ACT_42</v>
      </c>
      <c r="C1193" s="180" t="s">
        <v>47</v>
      </c>
      <c r="D1193" s="181" t="str">
        <f>VLOOKUP(Revisión_Avance_Periodo!$C1193,Componentes_BD!$F$1:$G$5,2,FALSE)</f>
        <v>Fortalecer las Tecnologías de la Información y las Telecomunicaciones.</v>
      </c>
      <c r="E1193" s="119" t="s">
        <v>1454</v>
      </c>
      <c r="F1193" s="95">
        <v>1</v>
      </c>
      <c r="G1193" s="95" t="str">
        <f>VLOOKUP(Revisión_Avance_Periodo!$A1193,BD_Seguimiento_OAP_2019!$A$2:$G$294,7,FALSE)</f>
        <v>PEI</v>
      </c>
      <c r="H1193" s="95" t="str">
        <f>VLOOKUP(Revisión_Avance_Periodo!$A1193,BD_Seguimiento_OAP_2019!$A$2:$J$294,10,FALSE)</f>
        <v>PEI_07 - Implementación  sistema de gestión documental o actualizar el actual.</v>
      </c>
      <c r="I1193" s="95" t="s">
        <v>1514</v>
      </c>
      <c r="J1193" s="95" t="str">
        <f>VLOOKUP(Revisión_Avance_Periodo!$I1193,BD_Seguimiento_OAP_2019!$L:$M,2,FALSE)</f>
        <v>7.4 Elaborar Evaluación Técnica de las Ofertas.</v>
      </c>
      <c r="K1193" s="119" t="s">
        <v>64</v>
      </c>
      <c r="L1193" s="172">
        <v>4.4642857142857152E-4</v>
      </c>
      <c r="M1193" s="182" t="s">
        <v>107</v>
      </c>
      <c r="N1193" s="174">
        <f>INDEX(BD_Seguimiento_OAP_2019!$AH$3:$AS$294,MATCH(Revisión_Avance_Periodo!$I1193,BD_Seguimiento_OAP_2019!$L$3:$L$294,0),MATCH(Revisión_Avance_Periodo!$M1193,BD_Seguimiento_OAP_2019!$AH$2:$AS$2,0))</f>
        <v>0</v>
      </c>
      <c r="O1193" s="174">
        <f>INDEX(BD_Seguimiento_OAP_2019!$AV$3:$BG$294,MATCH(Revisión_Avance_Periodo!$I1193,BD_Seguimiento_OAP_2019!$L$3:$L$294,0),MATCH(Revisión_Avance_Periodo!$M1193,BD_Seguimiento_OAP_2019!$AV$2:$BG$2,0))</f>
        <v>0</v>
      </c>
      <c r="P1193" s="175">
        <f t="shared" si="226"/>
        <v>0</v>
      </c>
      <c r="Q1193" s="182" t="str">
        <f>VLOOKUP(P1193,Tabla_Indicador_Gestion4[#All],3,TRUE)</f>
        <v>Por Ejecutar</v>
      </c>
      <c r="R1193" s="215">
        <f>SUBTOTAL(9,$N$1190:$N1193)</f>
        <v>0</v>
      </c>
      <c r="S1193" s="231">
        <f>SUBTOTAL(9,$O$1190:$O1193)</f>
        <v>0</v>
      </c>
      <c r="T1193" s="231">
        <f>IFERROR(+Revisión_Avance_Periodo!$S1193/Revisión_Avance_Periodo!$R1193,0)</f>
        <v>0</v>
      </c>
      <c r="U1193" s="184"/>
      <c r="V1193" s="185"/>
      <c r="W1193" s="183"/>
      <c r="X1193" s="183"/>
      <c r="Y1193" s="183"/>
      <c r="Z1193" s="186"/>
      <c r="AA1193" s="187"/>
    </row>
    <row r="1194" spans="1:27" x14ac:dyDescent="0.25">
      <c r="A1194" s="88">
        <v>100</v>
      </c>
      <c r="B1194" s="91" t="str">
        <f>CONCATENATE(Revisión_Avance_Periodo!$C1194,";",Revisión_Avance_Periodo!$E1194,";",Revisión_Avance_Periodo!$I1194)</f>
        <v>OE2;PR_07;ACT_42</v>
      </c>
      <c r="C1194" s="170" t="s">
        <v>47</v>
      </c>
      <c r="D1194" s="171" t="str">
        <f>VLOOKUP(Revisión_Avance_Periodo!$C1194,Componentes_BD!$F$1:$G$5,2,FALSE)</f>
        <v>Fortalecer las Tecnologías de la Información y las Telecomunicaciones.</v>
      </c>
      <c r="E1194" s="106" t="s">
        <v>1454</v>
      </c>
      <c r="F1194" s="89">
        <v>1</v>
      </c>
      <c r="G1194" s="89" t="str">
        <f>VLOOKUP(Revisión_Avance_Periodo!$A1194,BD_Seguimiento_OAP_2019!$A$2:$G$294,7,FALSE)</f>
        <v>PEI</v>
      </c>
      <c r="H1194" s="89" t="str">
        <f>VLOOKUP(Revisión_Avance_Periodo!$A1194,BD_Seguimiento_OAP_2019!$A$2:$J$294,10,FALSE)</f>
        <v>PEI_07 - Implementación  sistema de gestión documental o actualizar el actual.</v>
      </c>
      <c r="I1194" s="89" t="s">
        <v>1514</v>
      </c>
      <c r="J1194" s="89" t="str">
        <f>VLOOKUP(Revisión_Avance_Periodo!$I1194,BD_Seguimiento_OAP_2019!$L:$M,2,FALSE)</f>
        <v>7.4 Elaborar Evaluación Técnica de las Ofertas.</v>
      </c>
      <c r="K1194" s="106" t="s">
        <v>64</v>
      </c>
      <c r="L1194" s="172">
        <v>4.4642857142857152E-4</v>
      </c>
      <c r="M1194" s="173" t="s">
        <v>108</v>
      </c>
      <c r="N1194" s="174">
        <f>INDEX(BD_Seguimiento_OAP_2019!$AH$3:$AS$294,MATCH(Revisión_Avance_Periodo!$I1194,BD_Seguimiento_OAP_2019!$L$3:$L$294,0),MATCH(Revisión_Avance_Periodo!$M1194,BD_Seguimiento_OAP_2019!$AH$2:$AS$2,0))</f>
        <v>0</v>
      </c>
      <c r="O1194" s="174">
        <f>INDEX(BD_Seguimiento_OAP_2019!$AV$3:$BG$294,MATCH(Revisión_Avance_Periodo!$I1194,BD_Seguimiento_OAP_2019!$L$3:$L$294,0),MATCH(Revisión_Avance_Periodo!$M1194,BD_Seguimiento_OAP_2019!$AV$2:$BG$2,0))</f>
        <v>0</v>
      </c>
      <c r="P1194" s="175">
        <f t="shared" si="226"/>
        <v>0</v>
      </c>
      <c r="Q1194" s="173" t="str">
        <f>VLOOKUP(P1194,Tabla_Indicador_Gestion4[#All],3,TRUE)</f>
        <v>Por Ejecutar</v>
      </c>
      <c r="R1194" s="215">
        <f>SUBTOTAL(9,$N$1190:$N1194)</f>
        <v>0</v>
      </c>
      <c r="S1194" s="231">
        <f>SUBTOTAL(9,$O$1190:$O1194)</f>
        <v>0</v>
      </c>
      <c r="T1194" s="231">
        <f>IFERROR(+Revisión_Avance_Periodo!$S1194/Revisión_Avance_Periodo!$R1194,0)</f>
        <v>0</v>
      </c>
      <c r="U1194" s="184"/>
      <c r="V1194" s="185"/>
      <c r="W1194" s="183"/>
      <c r="X1194" s="183"/>
      <c r="Y1194" s="183"/>
      <c r="Z1194" s="186"/>
      <c r="AA1194" s="187"/>
    </row>
    <row r="1195" spans="1:27" x14ac:dyDescent="0.25">
      <c r="A1195" s="94">
        <v>100</v>
      </c>
      <c r="B1195" s="96" t="str">
        <f>CONCATENATE(Revisión_Avance_Periodo!$C1195,";",Revisión_Avance_Periodo!$E1195,";",Revisión_Avance_Periodo!$I1195)</f>
        <v>OE2;PR_07;ACT_42</v>
      </c>
      <c r="C1195" s="180" t="s">
        <v>47</v>
      </c>
      <c r="D1195" s="181" t="str">
        <f>VLOOKUP(Revisión_Avance_Periodo!$C1195,Componentes_BD!$F$1:$G$5,2,FALSE)</f>
        <v>Fortalecer las Tecnologías de la Información y las Telecomunicaciones.</v>
      </c>
      <c r="E1195" s="119" t="s">
        <v>1454</v>
      </c>
      <c r="F1195" s="95">
        <v>1</v>
      </c>
      <c r="G1195" s="95" t="str">
        <f>VLOOKUP(Revisión_Avance_Periodo!$A1195,BD_Seguimiento_OAP_2019!$A$2:$G$294,7,FALSE)</f>
        <v>PEI</v>
      </c>
      <c r="H1195" s="95" t="str">
        <f>VLOOKUP(Revisión_Avance_Periodo!$A1195,BD_Seguimiento_OAP_2019!$A$2:$J$294,10,FALSE)</f>
        <v>PEI_07 - Implementación  sistema de gestión documental o actualizar el actual.</v>
      </c>
      <c r="I1195" s="95" t="s">
        <v>1514</v>
      </c>
      <c r="J1195" s="95" t="str">
        <f>VLOOKUP(Revisión_Avance_Periodo!$I1195,BD_Seguimiento_OAP_2019!$L:$M,2,FALSE)</f>
        <v>7.4 Elaborar Evaluación Técnica de las Ofertas.</v>
      </c>
      <c r="K1195" s="119" t="s">
        <v>64</v>
      </c>
      <c r="L1195" s="172">
        <v>4.4642857142857152E-4</v>
      </c>
      <c r="M1195" s="182" t="s">
        <v>109</v>
      </c>
      <c r="N1195" s="174">
        <f>INDEX(BD_Seguimiento_OAP_2019!$AH$3:$AS$294,MATCH(Revisión_Avance_Periodo!$I1195,BD_Seguimiento_OAP_2019!$L$3:$L$294,0),MATCH(Revisión_Avance_Periodo!$M1195,BD_Seguimiento_OAP_2019!$AH$2:$AS$2,0))</f>
        <v>0</v>
      </c>
      <c r="O1195" s="174">
        <f>INDEX(BD_Seguimiento_OAP_2019!$AV$3:$BG$294,MATCH(Revisión_Avance_Periodo!$I1195,BD_Seguimiento_OAP_2019!$L$3:$L$294,0),MATCH(Revisión_Avance_Periodo!$M1195,BD_Seguimiento_OAP_2019!$AV$2:$BG$2,0))</f>
        <v>0</v>
      </c>
      <c r="P1195" s="175">
        <f t="shared" si="226"/>
        <v>0</v>
      </c>
      <c r="Q1195" s="182" t="str">
        <f>VLOOKUP(P1195,Tabla_Indicador_Gestion4[#All],3,TRUE)</f>
        <v>Por Ejecutar</v>
      </c>
      <c r="R1195" s="215">
        <f>SUBTOTAL(9,$N$1190:$N1195)</f>
        <v>0</v>
      </c>
      <c r="S1195" s="231">
        <f>SUBTOTAL(9,$O$1190:$O1195)</f>
        <v>0</v>
      </c>
      <c r="T1195" s="231">
        <f>IFERROR(+Revisión_Avance_Periodo!$S1195/Revisión_Avance_Periodo!$R1195,0)</f>
        <v>0</v>
      </c>
      <c r="U1195" s="184"/>
      <c r="V1195" s="185"/>
      <c r="W1195" s="183"/>
      <c r="X1195" s="183"/>
      <c r="Y1195" s="183"/>
      <c r="Z1195" s="186"/>
      <c r="AA1195" s="187"/>
    </row>
    <row r="1196" spans="1:27" x14ac:dyDescent="0.25">
      <c r="A1196" s="88">
        <v>100</v>
      </c>
      <c r="B1196" s="91" t="str">
        <f>CONCATENATE(Revisión_Avance_Periodo!$C1196,";",Revisión_Avance_Periodo!$E1196,";",Revisión_Avance_Periodo!$I1196)</f>
        <v>OE2;PR_07;ACT_42</v>
      </c>
      <c r="C1196" s="170" t="s">
        <v>47</v>
      </c>
      <c r="D1196" s="171" t="str">
        <f>VLOOKUP(Revisión_Avance_Periodo!$C1196,Componentes_BD!$F$1:$G$5,2,FALSE)</f>
        <v>Fortalecer las Tecnologías de la Información y las Telecomunicaciones.</v>
      </c>
      <c r="E1196" s="106" t="s">
        <v>1454</v>
      </c>
      <c r="F1196" s="89">
        <v>1</v>
      </c>
      <c r="G1196" s="89" t="str">
        <f>VLOOKUP(Revisión_Avance_Periodo!$A1196,BD_Seguimiento_OAP_2019!$A$2:$G$294,7,FALSE)</f>
        <v>PEI</v>
      </c>
      <c r="H1196" s="89" t="str">
        <f>VLOOKUP(Revisión_Avance_Periodo!$A1196,BD_Seguimiento_OAP_2019!$A$2:$J$294,10,FALSE)</f>
        <v>PEI_07 - Implementación  sistema de gestión documental o actualizar el actual.</v>
      </c>
      <c r="I1196" s="89" t="s">
        <v>1514</v>
      </c>
      <c r="J1196" s="89" t="str">
        <f>VLOOKUP(Revisión_Avance_Periodo!$I1196,BD_Seguimiento_OAP_2019!$L:$M,2,FALSE)</f>
        <v>7.4 Elaborar Evaluación Técnica de las Ofertas.</v>
      </c>
      <c r="K1196" s="106" t="s">
        <v>64</v>
      </c>
      <c r="L1196" s="172">
        <v>4.4642857142857152E-4</v>
      </c>
      <c r="M1196" s="173" t="s">
        <v>110</v>
      </c>
      <c r="N1196" s="174">
        <f>INDEX(BD_Seguimiento_OAP_2019!$AH$3:$AS$294,MATCH(Revisión_Avance_Periodo!$I1196,BD_Seguimiento_OAP_2019!$L$3:$L$294,0),MATCH(Revisión_Avance_Periodo!$M1196,BD_Seguimiento_OAP_2019!$AH$2:$AS$2,0))</f>
        <v>0</v>
      </c>
      <c r="O1196" s="174">
        <f>INDEX(BD_Seguimiento_OAP_2019!$AV$3:$BG$294,MATCH(Revisión_Avance_Periodo!$I1196,BD_Seguimiento_OAP_2019!$L$3:$L$294,0),MATCH(Revisión_Avance_Periodo!$M1196,BD_Seguimiento_OAP_2019!$AV$2:$BG$2,0))</f>
        <v>0</v>
      </c>
      <c r="P1196" s="175">
        <f t="shared" si="226"/>
        <v>0</v>
      </c>
      <c r="Q1196" s="173" t="str">
        <f>VLOOKUP(P1196,Tabla_Indicador_Gestion4[#All],3,TRUE)</f>
        <v>Por Ejecutar</v>
      </c>
      <c r="R1196" s="215">
        <f>SUBTOTAL(9,$N$1190:$N1196)</f>
        <v>0</v>
      </c>
      <c r="S1196" s="231">
        <f>SUBTOTAL(9,$O$1190:$O1196)</f>
        <v>0</v>
      </c>
      <c r="T1196" s="231">
        <f>IFERROR(+Revisión_Avance_Periodo!$S1196/Revisión_Avance_Periodo!$R1196,0)</f>
        <v>0</v>
      </c>
      <c r="U1196" s="184"/>
      <c r="V1196" s="185"/>
      <c r="W1196" s="183"/>
      <c r="X1196" s="183"/>
      <c r="Y1196" s="183"/>
      <c r="Z1196" s="186"/>
      <c r="AA1196" s="187"/>
    </row>
    <row r="1197" spans="1:27" x14ac:dyDescent="0.25">
      <c r="A1197" s="94">
        <v>100</v>
      </c>
      <c r="B1197" s="96" t="str">
        <f>CONCATENATE(Revisión_Avance_Periodo!$C1197,";",Revisión_Avance_Periodo!$E1197,";",Revisión_Avance_Periodo!$I1197)</f>
        <v>OE2;PR_07;ACT_42</v>
      </c>
      <c r="C1197" s="180" t="s">
        <v>47</v>
      </c>
      <c r="D1197" s="181" t="str">
        <f>VLOOKUP(Revisión_Avance_Periodo!$C1197,Componentes_BD!$F$1:$G$5,2,FALSE)</f>
        <v>Fortalecer las Tecnologías de la Información y las Telecomunicaciones.</v>
      </c>
      <c r="E1197" s="119" t="s">
        <v>1454</v>
      </c>
      <c r="F1197" s="95">
        <v>1</v>
      </c>
      <c r="G1197" s="95" t="str">
        <f>VLOOKUP(Revisión_Avance_Periodo!$A1197,BD_Seguimiento_OAP_2019!$A$2:$G$294,7,FALSE)</f>
        <v>PEI</v>
      </c>
      <c r="H1197" s="95" t="str">
        <f>VLOOKUP(Revisión_Avance_Periodo!$A1197,BD_Seguimiento_OAP_2019!$A$2:$J$294,10,FALSE)</f>
        <v>PEI_07 - Implementación  sistema de gestión documental o actualizar el actual.</v>
      </c>
      <c r="I1197" s="95" t="s">
        <v>1514</v>
      </c>
      <c r="J1197" s="95" t="str">
        <f>VLOOKUP(Revisión_Avance_Periodo!$I1197,BD_Seguimiento_OAP_2019!$L:$M,2,FALSE)</f>
        <v>7.4 Elaborar Evaluación Técnica de las Ofertas.</v>
      </c>
      <c r="K1197" s="119" t="s">
        <v>64</v>
      </c>
      <c r="L1197" s="172">
        <v>4.4642857142857152E-4</v>
      </c>
      <c r="M1197" s="182" t="s">
        <v>111</v>
      </c>
      <c r="N1197" s="174">
        <f>INDEX(BD_Seguimiento_OAP_2019!$AH$3:$AS$294,MATCH(Revisión_Avance_Periodo!$I1197,BD_Seguimiento_OAP_2019!$L$3:$L$294,0),MATCH(Revisión_Avance_Periodo!$M1197,BD_Seguimiento_OAP_2019!$AH$2:$AS$2,0))</f>
        <v>0</v>
      </c>
      <c r="O1197" s="174">
        <f>INDEX(BD_Seguimiento_OAP_2019!$AV$3:$BG$294,MATCH(Revisión_Avance_Periodo!$I1197,BD_Seguimiento_OAP_2019!$L$3:$L$294,0),MATCH(Revisión_Avance_Periodo!$M1197,BD_Seguimiento_OAP_2019!$AV$2:$BG$2,0))</f>
        <v>0</v>
      </c>
      <c r="P1197" s="175">
        <f t="shared" si="226"/>
        <v>0</v>
      </c>
      <c r="Q1197" s="182" t="str">
        <f>VLOOKUP(P1197,Tabla_Indicador_Gestion4[#All],3,TRUE)</f>
        <v>Por Ejecutar</v>
      </c>
      <c r="R1197" s="215">
        <f>SUBTOTAL(9,$N$1190:$N1197)</f>
        <v>0</v>
      </c>
      <c r="S1197" s="231">
        <f>SUBTOTAL(9,$O$1190:$O1197)</f>
        <v>0</v>
      </c>
      <c r="T1197" s="231">
        <f>IFERROR(+Revisión_Avance_Periodo!$S1197/Revisión_Avance_Periodo!$R1197,0)</f>
        <v>0</v>
      </c>
      <c r="U1197" s="184"/>
      <c r="V1197" s="185"/>
      <c r="W1197" s="183"/>
      <c r="X1197" s="183"/>
      <c r="Y1197" s="183"/>
      <c r="Z1197" s="186"/>
      <c r="AA1197" s="187"/>
    </row>
    <row r="1198" spans="1:27" x14ac:dyDescent="0.25">
      <c r="A1198" s="88">
        <v>100</v>
      </c>
      <c r="B1198" s="91" t="str">
        <f>CONCATENATE(Revisión_Avance_Periodo!$C1198,";",Revisión_Avance_Periodo!$E1198,";",Revisión_Avance_Periodo!$I1198)</f>
        <v>OE2;PR_07;ACT_42</v>
      </c>
      <c r="C1198" s="170" t="s">
        <v>47</v>
      </c>
      <c r="D1198" s="171" t="str">
        <f>VLOOKUP(Revisión_Avance_Periodo!$C1198,Componentes_BD!$F$1:$G$5,2,FALSE)</f>
        <v>Fortalecer las Tecnologías de la Información y las Telecomunicaciones.</v>
      </c>
      <c r="E1198" s="106" t="s">
        <v>1454</v>
      </c>
      <c r="F1198" s="89">
        <v>1</v>
      </c>
      <c r="G1198" s="89" t="str">
        <f>VLOOKUP(Revisión_Avance_Periodo!$A1198,BD_Seguimiento_OAP_2019!$A$2:$G$294,7,FALSE)</f>
        <v>PEI</v>
      </c>
      <c r="H1198" s="89" t="str">
        <f>VLOOKUP(Revisión_Avance_Periodo!$A1198,BD_Seguimiento_OAP_2019!$A$2:$J$294,10,FALSE)</f>
        <v>PEI_07 - Implementación  sistema de gestión documental o actualizar el actual.</v>
      </c>
      <c r="I1198" s="89" t="s">
        <v>1514</v>
      </c>
      <c r="J1198" s="89" t="str">
        <f>VLOOKUP(Revisión_Avance_Periodo!$I1198,BD_Seguimiento_OAP_2019!$L:$M,2,FALSE)</f>
        <v>7.4 Elaborar Evaluación Técnica de las Ofertas.</v>
      </c>
      <c r="K1198" s="106" t="s">
        <v>64</v>
      </c>
      <c r="L1198" s="172">
        <v>4.4642857142857152E-4</v>
      </c>
      <c r="M1198" s="173" t="s">
        <v>112</v>
      </c>
      <c r="N1198" s="174">
        <f>INDEX(BD_Seguimiento_OAP_2019!$AH$3:$AS$294,MATCH(Revisión_Avance_Periodo!$I1198,BD_Seguimiento_OAP_2019!$L$3:$L$294,0),MATCH(Revisión_Avance_Periodo!$M1198,BD_Seguimiento_OAP_2019!$AH$2:$AS$2,0))</f>
        <v>0</v>
      </c>
      <c r="O1198" s="174">
        <f>INDEX(BD_Seguimiento_OAP_2019!$AV$3:$BG$294,MATCH(Revisión_Avance_Periodo!$I1198,BD_Seguimiento_OAP_2019!$L$3:$L$294,0),MATCH(Revisión_Avance_Periodo!$M1198,BD_Seguimiento_OAP_2019!$AV$2:$BG$2,0))</f>
        <v>0</v>
      </c>
      <c r="P1198" s="175">
        <f t="shared" si="226"/>
        <v>0</v>
      </c>
      <c r="Q1198" s="173" t="str">
        <f>VLOOKUP(P1198,Tabla_Indicador_Gestion4[#All],3,TRUE)</f>
        <v>Por Ejecutar</v>
      </c>
      <c r="R1198" s="215">
        <f>SUBTOTAL(9,$N$1190:$N1198)</f>
        <v>0</v>
      </c>
      <c r="S1198" s="231">
        <f>SUBTOTAL(9,$O$1190:$O1198)</f>
        <v>0</v>
      </c>
      <c r="T1198" s="231">
        <f>IFERROR(+Revisión_Avance_Periodo!$S1198/Revisión_Avance_Periodo!$R1198,0)</f>
        <v>0</v>
      </c>
      <c r="U1198" s="184"/>
      <c r="V1198" s="185"/>
      <c r="W1198" s="183"/>
      <c r="X1198" s="183"/>
      <c r="Y1198" s="183"/>
      <c r="Z1198" s="186"/>
      <c r="AA1198" s="187"/>
    </row>
    <row r="1199" spans="1:27" x14ac:dyDescent="0.25">
      <c r="A1199" s="94">
        <v>100</v>
      </c>
      <c r="B1199" s="96" t="str">
        <f>CONCATENATE(Revisión_Avance_Periodo!$C1199,";",Revisión_Avance_Periodo!$E1199,";",Revisión_Avance_Periodo!$I1199)</f>
        <v>OE2;PR_07;ACT_42</v>
      </c>
      <c r="C1199" s="180" t="s">
        <v>47</v>
      </c>
      <c r="D1199" s="181" t="str">
        <f>VLOOKUP(Revisión_Avance_Periodo!$C1199,Componentes_BD!$F$1:$G$5,2,FALSE)</f>
        <v>Fortalecer las Tecnologías de la Información y las Telecomunicaciones.</v>
      </c>
      <c r="E1199" s="119" t="s">
        <v>1454</v>
      </c>
      <c r="F1199" s="95">
        <v>1</v>
      </c>
      <c r="G1199" s="95" t="str">
        <f>VLOOKUP(Revisión_Avance_Periodo!$A1199,BD_Seguimiento_OAP_2019!$A$2:$G$294,7,FALSE)</f>
        <v>PEI</v>
      </c>
      <c r="H1199" s="95" t="str">
        <f>VLOOKUP(Revisión_Avance_Periodo!$A1199,BD_Seguimiento_OAP_2019!$A$2:$J$294,10,FALSE)</f>
        <v>PEI_07 - Implementación  sistema de gestión documental o actualizar el actual.</v>
      </c>
      <c r="I1199" s="95" t="s">
        <v>1514</v>
      </c>
      <c r="J1199" s="95" t="str">
        <f>VLOOKUP(Revisión_Avance_Periodo!$I1199,BD_Seguimiento_OAP_2019!$L:$M,2,FALSE)</f>
        <v>7.4 Elaborar Evaluación Técnica de las Ofertas.</v>
      </c>
      <c r="K1199" s="119" t="s">
        <v>64</v>
      </c>
      <c r="L1199" s="172">
        <v>4.4642857142857152E-4</v>
      </c>
      <c r="M1199" s="182" t="s">
        <v>113</v>
      </c>
      <c r="N1199" s="174">
        <f>INDEX(BD_Seguimiento_OAP_2019!$AH$3:$AS$294,MATCH(Revisión_Avance_Periodo!$I1199,BD_Seguimiento_OAP_2019!$L$3:$L$294,0),MATCH(Revisión_Avance_Periodo!$M1199,BD_Seguimiento_OAP_2019!$AH$2:$AS$2,0))</f>
        <v>0.23</v>
      </c>
      <c r="O1199" s="174">
        <f>INDEX(BD_Seguimiento_OAP_2019!$AV$3:$BG$294,MATCH(Revisión_Avance_Periodo!$I1199,BD_Seguimiento_OAP_2019!$L$3:$L$294,0),MATCH(Revisión_Avance_Periodo!$M1199,BD_Seguimiento_OAP_2019!$AV$2:$BG$2,0))</f>
        <v>0</v>
      </c>
      <c r="P1199" s="188">
        <f t="shared" si="221"/>
        <v>0</v>
      </c>
      <c r="Q1199" s="182" t="str">
        <f>VLOOKUP(P1199,Tabla_Indicador_Gestion4[#All],3,TRUE)</f>
        <v>Por Ejecutar</v>
      </c>
      <c r="R1199" s="215">
        <f>SUBTOTAL(9,$N$1190:$N1199)</f>
        <v>0.23</v>
      </c>
      <c r="S1199" s="231">
        <f>SUBTOTAL(9,$O$1190:$O1199)</f>
        <v>0</v>
      </c>
      <c r="T1199" s="231">
        <f>IFERROR(+Revisión_Avance_Periodo!$S1199/Revisión_Avance_Periodo!$R1199,0)</f>
        <v>0</v>
      </c>
      <c r="U1199" s="184"/>
      <c r="V1199" s="185"/>
      <c r="W1199" s="183"/>
      <c r="X1199" s="183"/>
      <c r="Y1199" s="183"/>
      <c r="Z1199" s="186"/>
      <c r="AA1199" s="187"/>
    </row>
    <row r="1200" spans="1:27" x14ac:dyDescent="0.25">
      <c r="A1200" s="88">
        <v>100</v>
      </c>
      <c r="B1200" s="91" t="str">
        <f>CONCATENATE(Revisión_Avance_Periodo!$C1200,";",Revisión_Avance_Periodo!$E1200,";",Revisión_Avance_Periodo!$I1200)</f>
        <v>OE2;PR_07;ACT_42</v>
      </c>
      <c r="C1200" s="170" t="s">
        <v>47</v>
      </c>
      <c r="D1200" s="171" t="str">
        <f>VLOOKUP(Revisión_Avance_Periodo!$C1200,Componentes_BD!$F$1:$G$5,2,FALSE)</f>
        <v>Fortalecer las Tecnologías de la Información y las Telecomunicaciones.</v>
      </c>
      <c r="E1200" s="106" t="s">
        <v>1454</v>
      </c>
      <c r="F1200" s="89">
        <v>1</v>
      </c>
      <c r="G1200" s="89" t="str">
        <f>VLOOKUP(Revisión_Avance_Periodo!$A1200,BD_Seguimiento_OAP_2019!$A$2:$G$294,7,FALSE)</f>
        <v>PEI</v>
      </c>
      <c r="H1200" s="89" t="str">
        <f>VLOOKUP(Revisión_Avance_Periodo!$A1200,BD_Seguimiento_OAP_2019!$A$2:$J$294,10,FALSE)</f>
        <v>PEI_07 - Implementación  sistema de gestión documental o actualizar el actual.</v>
      </c>
      <c r="I1200" s="89" t="s">
        <v>1514</v>
      </c>
      <c r="J1200" s="89" t="str">
        <f>VLOOKUP(Revisión_Avance_Periodo!$I1200,BD_Seguimiento_OAP_2019!$L:$M,2,FALSE)</f>
        <v>7.4 Elaborar Evaluación Técnica de las Ofertas.</v>
      </c>
      <c r="K1200" s="106" t="s">
        <v>64</v>
      </c>
      <c r="L1200" s="172">
        <v>4.4642857142857152E-4</v>
      </c>
      <c r="M1200" s="173" t="s">
        <v>114</v>
      </c>
      <c r="N1200" s="174">
        <f>INDEX(BD_Seguimiento_OAP_2019!$AH$3:$AS$294,MATCH(Revisión_Avance_Periodo!$I1200,BD_Seguimiento_OAP_2019!$L$3:$L$294,0),MATCH(Revisión_Avance_Periodo!$M1200,BD_Seguimiento_OAP_2019!$AH$2:$AS$2,0))</f>
        <v>0</v>
      </c>
      <c r="O1200" s="174">
        <f>INDEX(BD_Seguimiento_OAP_2019!$AV$3:$BG$294,MATCH(Revisión_Avance_Periodo!$I1200,BD_Seguimiento_OAP_2019!$L$3:$L$294,0),MATCH(Revisión_Avance_Periodo!$M1200,BD_Seguimiento_OAP_2019!$AV$2:$BG$2,0))</f>
        <v>0</v>
      </c>
      <c r="P1200" s="175">
        <f t="shared" ref="P1200:P1201" si="228">IFERROR((O1200/N1200),0)</f>
        <v>0</v>
      </c>
      <c r="Q1200" s="173" t="str">
        <f>VLOOKUP(P1200,Tabla_Indicador_Gestion4[#All],3,TRUE)</f>
        <v>Por Ejecutar</v>
      </c>
      <c r="R1200" s="215">
        <f>SUBTOTAL(9,$N$1190:$N1200)</f>
        <v>0.23</v>
      </c>
      <c r="S1200" s="231">
        <f>SUBTOTAL(9,$O$1190:$O1200)</f>
        <v>0</v>
      </c>
      <c r="T1200" s="231">
        <f>IFERROR(+Revisión_Avance_Periodo!$S1200/Revisión_Avance_Periodo!$R1200,0)</f>
        <v>0</v>
      </c>
      <c r="U1200" s="184"/>
      <c r="V1200" s="185"/>
      <c r="W1200" s="183"/>
      <c r="X1200" s="183"/>
      <c r="Y1200" s="183"/>
      <c r="Z1200" s="186"/>
      <c r="AA1200" s="187"/>
    </row>
    <row r="1201" spans="1:27" ht="15.75" thickBot="1" x14ac:dyDescent="0.3">
      <c r="A1201" s="94">
        <v>100</v>
      </c>
      <c r="B1201" s="96" t="str">
        <f>CONCATENATE(Revisión_Avance_Periodo!$C1201,";",Revisión_Avance_Periodo!$E1201,";",Revisión_Avance_Periodo!$I1201)</f>
        <v>OE2;PR_07;ACT_42</v>
      </c>
      <c r="C1201" s="180" t="s">
        <v>47</v>
      </c>
      <c r="D1201" s="181" t="str">
        <f>VLOOKUP(Revisión_Avance_Periodo!$C1201,Componentes_BD!$F$1:$G$5,2,FALSE)</f>
        <v>Fortalecer las Tecnologías de la Información y las Telecomunicaciones.</v>
      </c>
      <c r="E1201" s="119" t="s">
        <v>1454</v>
      </c>
      <c r="F1201" s="95">
        <v>1</v>
      </c>
      <c r="G1201" s="95" t="str">
        <f>VLOOKUP(Revisión_Avance_Periodo!$A1201,BD_Seguimiento_OAP_2019!$A$2:$G$294,7,FALSE)</f>
        <v>PEI</v>
      </c>
      <c r="H1201" s="95" t="str">
        <f>VLOOKUP(Revisión_Avance_Periodo!$A1201,BD_Seguimiento_OAP_2019!$A$2:$J$294,10,FALSE)</f>
        <v>PEI_07 - Implementación  sistema de gestión documental o actualizar el actual.</v>
      </c>
      <c r="I1201" s="95" t="s">
        <v>1514</v>
      </c>
      <c r="J1201" s="95" t="str">
        <f>VLOOKUP(Revisión_Avance_Periodo!$I1201,BD_Seguimiento_OAP_2019!$L:$M,2,FALSE)</f>
        <v>7.4 Elaborar Evaluación Técnica de las Ofertas.</v>
      </c>
      <c r="K1201" s="119" t="s">
        <v>64</v>
      </c>
      <c r="L1201" s="172">
        <v>4.4642857142857152E-4</v>
      </c>
      <c r="M1201" s="182" t="s">
        <v>115</v>
      </c>
      <c r="N1201" s="174">
        <f>INDEX(BD_Seguimiento_OAP_2019!$AH$3:$AS$294,MATCH(Revisión_Avance_Periodo!$I1201,BD_Seguimiento_OAP_2019!$L$3:$L$294,0),MATCH(Revisión_Avance_Periodo!$M1201,BD_Seguimiento_OAP_2019!$AH$2:$AS$2,0))</f>
        <v>0</v>
      </c>
      <c r="O1201" s="174">
        <f>INDEX(BD_Seguimiento_OAP_2019!$AV$3:$BG$294,MATCH(Revisión_Avance_Periodo!$I1201,BD_Seguimiento_OAP_2019!$L$3:$L$294,0),MATCH(Revisión_Avance_Periodo!$M1201,BD_Seguimiento_OAP_2019!$AV$2:$BG$2,0))</f>
        <v>0</v>
      </c>
      <c r="P1201" s="175">
        <f t="shared" si="228"/>
        <v>0</v>
      </c>
      <c r="Q1201" s="182" t="str">
        <f>VLOOKUP(P1201,Tabla_Indicador_Gestion4[#All],3,TRUE)</f>
        <v>Por Ejecutar</v>
      </c>
      <c r="R1201" s="215">
        <f>SUBTOTAL(9,$N$1190:$N1201)</f>
        <v>0.23</v>
      </c>
      <c r="S1201" s="231">
        <f>SUBTOTAL(9,$O$1190:$O1201)</f>
        <v>0</v>
      </c>
      <c r="T1201" s="231">
        <f>IFERROR(+Revisión_Avance_Periodo!$S1201/Revisión_Avance_Periodo!$R1201,0)</f>
        <v>0</v>
      </c>
      <c r="U1201" s="184"/>
      <c r="V1201" s="185"/>
      <c r="W1201" s="183"/>
      <c r="X1201" s="183"/>
      <c r="Y1201" s="183"/>
      <c r="Z1201" s="186"/>
      <c r="AA1201" s="187"/>
    </row>
    <row r="1202" spans="1:27" x14ac:dyDescent="0.25">
      <c r="A1202" s="88">
        <v>103</v>
      </c>
      <c r="B1202" s="91" t="str">
        <f>CONCATENATE(Revisión_Avance_Periodo!$C1202,";",Revisión_Avance_Periodo!$E1202,";",Revisión_Avance_Periodo!$I1202)</f>
        <v>OE2;PR_10;ACT_45</v>
      </c>
      <c r="C1202" s="170" t="s">
        <v>47</v>
      </c>
      <c r="D1202" s="171" t="str">
        <f>VLOOKUP(Revisión_Avance_Periodo!$C1202,Componentes_BD!$F$1:$G$5,2,FALSE)</f>
        <v>Fortalecer las Tecnologías de la Información y las Telecomunicaciones.</v>
      </c>
      <c r="E1202" s="106" t="s">
        <v>12</v>
      </c>
      <c r="F1202" s="89">
        <v>2</v>
      </c>
      <c r="G1202" s="89" t="str">
        <f>VLOOKUP(Revisión_Avance_Periodo!$A1202,BD_Seguimiento_OAP_2019!$A$2:$G$294,7,FALSE)</f>
        <v>PAI</v>
      </c>
      <c r="H1202" s="89" t="str">
        <f>VLOOKUP(Revisión_Avance_Periodo!$A1202,BD_Seguimiento_OAP_2019!$A$2:$J$294,10,FALSE)</f>
        <v>PAI_01 - Operacional</v>
      </c>
      <c r="I1202" s="89" t="s">
        <v>1056</v>
      </c>
      <c r="J1202" s="89" t="str">
        <f>VLOOKUP(Revisión_Avance_Periodo!$I1202,BD_Seguimiento_OAP_2019!$L:$M,2,FALSE)</f>
        <v>Reestructurar el sistema de ingreso de información de fuentes externas</v>
      </c>
      <c r="K1202" s="106" t="s">
        <v>64</v>
      </c>
      <c r="L1202" s="172">
        <v>4.4642857142857152E-4</v>
      </c>
      <c r="M1202" s="173" t="s">
        <v>104</v>
      </c>
      <c r="N1202" s="174">
        <f>INDEX(BD_Seguimiento_OAP_2019!$AH$3:$AS$294,MATCH(Revisión_Avance_Periodo!$I1202,BD_Seguimiento_OAP_2019!$L$3:$L$294,0),MATCH(Revisión_Avance_Periodo!$M1202,BD_Seguimiento_OAP_2019!$AH$2:$AS$2,0))</f>
        <v>0.05</v>
      </c>
      <c r="O1202" s="174">
        <f>INDEX(BD_Seguimiento_OAP_2019!$AV$3:$BG$294,MATCH(Revisión_Avance_Periodo!$I1202,BD_Seguimiento_OAP_2019!$L$3:$L$294,0),MATCH(Revisión_Avance_Periodo!$M1202,BD_Seguimiento_OAP_2019!$AV$2:$BG$2,0))</f>
        <v>0.05</v>
      </c>
      <c r="P1202" s="189">
        <f t="shared" si="221"/>
        <v>1</v>
      </c>
      <c r="Q1202" s="173" t="str">
        <f>VLOOKUP(P1202,Tabla_Indicador_Gestion4[#All],3,TRUE)</f>
        <v>Culminada</v>
      </c>
      <c r="R1202" s="213">
        <f>SUBTOTAL(9,$N$1202:$N1202)</f>
        <v>0.05</v>
      </c>
      <c r="S1202" s="234">
        <f>SUBTOTAL(9,$O$1202:$O1202)</f>
        <v>0.05</v>
      </c>
      <c r="T1202" s="234">
        <f>IFERROR(+Revisión_Avance_Periodo!$S1202/Revisión_Avance_Periodo!$R1202,0)</f>
        <v>1</v>
      </c>
      <c r="U1202" s="177">
        <f>SUBTOTAL(9,N1202:N1213)</f>
        <v>1</v>
      </c>
      <c r="V1202" s="176">
        <f>SUBTOTAL(9,O1202:O1213)</f>
        <v>0.5</v>
      </c>
      <c r="W1202" s="176">
        <f t="shared" ref="W1202" si="229">+V1202/U1202</f>
        <v>0.5</v>
      </c>
      <c r="X1202" s="176"/>
      <c r="Y1202" s="176">
        <f>100%-Revisión_Avance_Periodo!$W1202</f>
        <v>0.5</v>
      </c>
      <c r="Z1202" s="178" t="str">
        <f>VLOOKUP(W1202,Tabla_Indicador_Gestion4[],3,TRUE)</f>
        <v>En Tramite</v>
      </c>
      <c r="AA1202" s="179">
        <f>Revisión_Avance_Periodo!$W1202*Revisión_Avance_Periodo!$L1202</f>
        <v>2.2321428571428576E-4</v>
      </c>
    </row>
    <row r="1203" spans="1:27" x14ac:dyDescent="0.25">
      <c r="A1203" s="94">
        <v>103</v>
      </c>
      <c r="B1203" s="96" t="str">
        <f>CONCATENATE(Revisión_Avance_Periodo!$C1203,";",Revisión_Avance_Periodo!$E1203,";",Revisión_Avance_Periodo!$I1203)</f>
        <v>OE2;PR_10;ACT_45</v>
      </c>
      <c r="C1203" s="180" t="s">
        <v>47</v>
      </c>
      <c r="D1203" s="181" t="str">
        <f>VLOOKUP(Revisión_Avance_Periodo!$C1203,Componentes_BD!$F$1:$G$5,2,FALSE)</f>
        <v>Fortalecer las Tecnologías de la Información y las Telecomunicaciones.</v>
      </c>
      <c r="E1203" s="119" t="s">
        <v>12</v>
      </c>
      <c r="F1203" s="95">
        <v>2</v>
      </c>
      <c r="G1203" s="95" t="str">
        <f>VLOOKUP(Revisión_Avance_Periodo!$A1203,BD_Seguimiento_OAP_2019!$A$2:$G$294,7,FALSE)</f>
        <v>PAI</v>
      </c>
      <c r="H1203" s="95" t="str">
        <f>VLOOKUP(Revisión_Avance_Periodo!$A1203,BD_Seguimiento_OAP_2019!$A$2:$J$294,10,FALSE)</f>
        <v>PAI_01 - Operacional</v>
      </c>
      <c r="I1203" s="95" t="s">
        <v>1056</v>
      </c>
      <c r="J1203" s="95" t="str">
        <f>VLOOKUP(Revisión_Avance_Periodo!$I1203,BD_Seguimiento_OAP_2019!$L:$M,2,FALSE)</f>
        <v>Reestructurar el sistema de ingreso de información de fuentes externas</v>
      </c>
      <c r="K1203" s="119" t="s">
        <v>64</v>
      </c>
      <c r="L1203" s="172">
        <v>4.4642857142857152E-4</v>
      </c>
      <c r="M1203" s="182" t="s">
        <v>105</v>
      </c>
      <c r="N1203" s="174">
        <f>INDEX(BD_Seguimiento_OAP_2019!$AH$3:$AS$294,MATCH(Revisión_Avance_Periodo!$I1203,BD_Seguimiento_OAP_2019!$L$3:$L$294,0),MATCH(Revisión_Avance_Periodo!$M1203,BD_Seguimiento_OAP_2019!$AH$2:$AS$2,0))</f>
        <v>0.1</v>
      </c>
      <c r="O1203" s="174">
        <f>INDEX(BD_Seguimiento_OAP_2019!$AV$3:$BG$294,MATCH(Revisión_Avance_Periodo!$I1203,BD_Seguimiento_OAP_2019!$L$3:$L$294,0),MATCH(Revisión_Avance_Periodo!$M1203,BD_Seguimiento_OAP_2019!$AV$2:$BG$2,0))</f>
        <v>0.1</v>
      </c>
      <c r="P1203" s="188">
        <f t="shared" si="221"/>
        <v>1</v>
      </c>
      <c r="Q1203" s="182" t="str">
        <f>VLOOKUP(P1203,Tabla_Indicador_Gestion4[#All],3,TRUE)</f>
        <v>Culminada</v>
      </c>
      <c r="R1203" s="215">
        <f>SUBTOTAL(9,$N$1202:$N1203)</f>
        <v>0.15000000000000002</v>
      </c>
      <c r="S1203" s="231">
        <f>SUBTOTAL(9,$O$1202:$O1203)</f>
        <v>0.15000000000000002</v>
      </c>
      <c r="T1203" s="231">
        <f>IFERROR(+Revisión_Avance_Periodo!$S1203/Revisión_Avance_Periodo!$R1203,0)</f>
        <v>1</v>
      </c>
      <c r="U1203" s="184"/>
      <c r="V1203" s="185"/>
      <c r="W1203" s="183"/>
      <c r="X1203" s="183"/>
      <c r="Y1203" s="183"/>
      <c r="Z1203" s="186"/>
      <c r="AA1203" s="187"/>
    </row>
    <row r="1204" spans="1:27" x14ac:dyDescent="0.25">
      <c r="A1204" s="88">
        <v>103</v>
      </c>
      <c r="B1204" s="91" t="str">
        <f>CONCATENATE(Revisión_Avance_Periodo!$C1204,";",Revisión_Avance_Periodo!$E1204,";",Revisión_Avance_Periodo!$I1204)</f>
        <v>OE2;PR_10;ACT_45</v>
      </c>
      <c r="C1204" s="170" t="s">
        <v>47</v>
      </c>
      <c r="D1204" s="171" t="str">
        <f>VLOOKUP(Revisión_Avance_Periodo!$C1204,Componentes_BD!$F$1:$G$5,2,FALSE)</f>
        <v>Fortalecer las Tecnologías de la Información y las Telecomunicaciones.</v>
      </c>
      <c r="E1204" s="106" t="s">
        <v>12</v>
      </c>
      <c r="F1204" s="89">
        <v>2</v>
      </c>
      <c r="G1204" s="89" t="str">
        <f>VLOOKUP(Revisión_Avance_Periodo!$A1204,BD_Seguimiento_OAP_2019!$A$2:$G$294,7,FALSE)</f>
        <v>PAI</v>
      </c>
      <c r="H1204" s="89" t="str">
        <f>VLOOKUP(Revisión_Avance_Periodo!$A1204,BD_Seguimiento_OAP_2019!$A$2:$J$294,10,FALSE)</f>
        <v>PAI_01 - Operacional</v>
      </c>
      <c r="I1204" s="89" t="s">
        <v>1056</v>
      </c>
      <c r="J1204" s="89" t="str">
        <f>VLOOKUP(Revisión_Avance_Periodo!$I1204,BD_Seguimiento_OAP_2019!$L:$M,2,FALSE)</f>
        <v>Reestructurar el sistema de ingreso de información de fuentes externas</v>
      </c>
      <c r="K1204" s="106" t="s">
        <v>64</v>
      </c>
      <c r="L1204" s="172">
        <v>4.4642857142857152E-4</v>
      </c>
      <c r="M1204" s="173" t="s">
        <v>106</v>
      </c>
      <c r="N1204" s="174">
        <f>INDEX(BD_Seguimiento_OAP_2019!$AH$3:$AS$294,MATCH(Revisión_Avance_Periodo!$I1204,BD_Seguimiento_OAP_2019!$L$3:$L$294,0),MATCH(Revisión_Avance_Periodo!$M1204,BD_Seguimiento_OAP_2019!$AH$2:$AS$2,0))</f>
        <v>0.1</v>
      </c>
      <c r="O1204" s="174">
        <f>INDEX(BD_Seguimiento_OAP_2019!$AV$3:$BG$294,MATCH(Revisión_Avance_Periodo!$I1204,BD_Seguimiento_OAP_2019!$L$3:$L$294,0),MATCH(Revisión_Avance_Periodo!$M1204,BD_Seguimiento_OAP_2019!$AV$2:$BG$2,0))</f>
        <v>0.1</v>
      </c>
      <c r="P1204" s="189">
        <f t="shared" si="221"/>
        <v>1</v>
      </c>
      <c r="Q1204" s="173" t="str">
        <f>VLOOKUP(P1204,Tabla_Indicador_Gestion4[#All],3,TRUE)</f>
        <v>Culminada</v>
      </c>
      <c r="R1204" s="215">
        <f>SUBTOTAL(9,$N$1202:$N1204)</f>
        <v>0.25</v>
      </c>
      <c r="S1204" s="231">
        <f>SUBTOTAL(9,$O$1202:$O1204)</f>
        <v>0.25</v>
      </c>
      <c r="T1204" s="231">
        <f>IFERROR(+Revisión_Avance_Periodo!$S1204/Revisión_Avance_Periodo!$R1204,0)</f>
        <v>1</v>
      </c>
      <c r="U1204" s="184"/>
      <c r="V1204" s="185"/>
      <c r="W1204" s="183"/>
      <c r="X1204" s="183"/>
      <c r="Y1204" s="183"/>
      <c r="Z1204" s="186"/>
      <c r="AA1204" s="187"/>
    </row>
    <row r="1205" spans="1:27" x14ac:dyDescent="0.25">
      <c r="A1205" s="94">
        <v>103</v>
      </c>
      <c r="B1205" s="96" t="str">
        <f>CONCATENATE(Revisión_Avance_Periodo!$C1205,";",Revisión_Avance_Periodo!$E1205,";",Revisión_Avance_Periodo!$I1205)</f>
        <v>OE2;PR_10;ACT_45</v>
      </c>
      <c r="C1205" s="180" t="s">
        <v>47</v>
      </c>
      <c r="D1205" s="181" t="str">
        <f>VLOOKUP(Revisión_Avance_Periodo!$C1205,Componentes_BD!$F$1:$G$5,2,FALSE)</f>
        <v>Fortalecer las Tecnologías de la Información y las Telecomunicaciones.</v>
      </c>
      <c r="E1205" s="119" t="s">
        <v>12</v>
      </c>
      <c r="F1205" s="95">
        <v>2</v>
      </c>
      <c r="G1205" s="95" t="str">
        <f>VLOOKUP(Revisión_Avance_Periodo!$A1205,BD_Seguimiento_OAP_2019!$A$2:$G$294,7,FALSE)</f>
        <v>PAI</v>
      </c>
      <c r="H1205" s="95" t="str">
        <f>VLOOKUP(Revisión_Avance_Periodo!$A1205,BD_Seguimiento_OAP_2019!$A$2:$J$294,10,FALSE)</f>
        <v>PAI_01 - Operacional</v>
      </c>
      <c r="I1205" s="95" t="s">
        <v>1056</v>
      </c>
      <c r="J1205" s="95" t="str">
        <f>VLOOKUP(Revisión_Avance_Periodo!$I1205,BD_Seguimiento_OAP_2019!$L:$M,2,FALSE)</f>
        <v>Reestructurar el sistema de ingreso de información de fuentes externas</v>
      </c>
      <c r="K1205" s="119" t="s">
        <v>64</v>
      </c>
      <c r="L1205" s="172">
        <v>4.4642857142857152E-4</v>
      </c>
      <c r="M1205" s="182" t="s">
        <v>107</v>
      </c>
      <c r="N1205" s="174">
        <f>INDEX(BD_Seguimiento_OAP_2019!$AH$3:$AS$294,MATCH(Revisión_Avance_Periodo!$I1205,BD_Seguimiento_OAP_2019!$L$3:$L$294,0),MATCH(Revisión_Avance_Periodo!$M1205,BD_Seguimiento_OAP_2019!$AH$2:$AS$2,0))</f>
        <v>0.05</v>
      </c>
      <c r="O1205" s="174">
        <f>INDEX(BD_Seguimiento_OAP_2019!$AV$3:$BG$294,MATCH(Revisión_Avance_Periodo!$I1205,BD_Seguimiento_OAP_2019!$L$3:$L$294,0),MATCH(Revisión_Avance_Periodo!$M1205,BD_Seguimiento_OAP_2019!$AV$2:$BG$2,0))</f>
        <v>0.05</v>
      </c>
      <c r="P1205" s="188">
        <f t="shared" si="221"/>
        <v>1</v>
      </c>
      <c r="Q1205" s="182" t="str">
        <f>VLOOKUP(P1205,Tabla_Indicador_Gestion4[#All],3,TRUE)</f>
        <v>Culminada</v>
      </c>
      <c r="R1205" s="215">
        <f>SUBTOTAL(9,$N$1202:$N1205)</f>
        <v>0.3</v>
      </c>
      <c r="S1205" s="231">
        <f>SUBTOTAL(9,$O$1202:$O1205)</f>
        <v>0.3</v>
      </c>
      <c r="T1205" s="231">
        <f>IFERROR(+Revisión_Avance_Periodo!$S1205/Revisión_Avance_Periodo!$R1205,0)</f>
        <v>1</v>
      </c>
      <c r="U1205" s="184"/>
      <c r="V1205" s="185"/>
      <c r="W1205" s="183"/>
      <c r="X1205" s="183"/>
      <c r="Y1205" s="183"/>
      <c r="Z1205" s="186"/>
      <c r="AA1205" s="187"/>
    </row>
    <row r="1206" spans="1:27" x14ac:dyDescent="0.25">
      <c r="A1206" s="88">
        <v>103</v>
      </c>
      <c r="B1206" s="91" t="str">
        <f>CONCATENATE(Revisión_Avance_Periodo!$C1206,";",Revisión_Avance_Periodo!$E1206,";",Revisión_Avance_Periodo!$I1206)</f>
        <v>OE2;PR_10;ACT_45</v>
      </c>
      <c r="C1206" s="170" t="s">
        <v>47</v>
      </c>
      <c r="D1206" s="171" t="str">
        <f>VLOOKUP(Revisión_Avance_Periodo!$C1206,Componentes_BD!$F$1:$G$5,2,FALSE)</f>
        <v>Fortalecer las Tecnologías de la Información y las Telecomunicaciones.</v>
      </c>
      <c r="E1206" s="106" t="s">
        <v>12</v>
      </c>
      <c r="F1206" s="89">
        <v>2</v>
      </c>
      <c r="G1206" s="89" t="str">
        <f>VLOOKUP(Revisión_Avance_Periodo!$A1206,BD_Seguimiento_OAP_2019!$A$2:$G$294,7,FALSE)</f>
        <v>PAI</v>
      </c>
      <c r="H1206" s="89" t="str">
        <f>VLOOKUP(Revisión_Avance_Periodo!$A1206,BD_Seguimiento_OAP_2019!$A$2:$J$294,10,FALSE)</f>
        <v>PAI_01 - Operacional</v>
      </c>
      <c r="I1206" s="89" t="s">
        <v>1056</v>
      </c>
      <c r="J1206" s="89" t="str">
        <f>VLOOKUP(Revisión_Avance_Periodo!$I1206,BD_Seguimiento_OAP_2019!$L:$M,2,FALSE)</f>
        <v>Reestructurar el sistema de ingreso de información de fuentes externas</v>
      </c>
      <c r="K1206" s="106" t="s">
        <v>64</v>
      </c>
      <c r="L1206" s="172">
        <v>4.4642857142857152E-4</v>
      </c>
      <c r="M1206" s="173" t="s">
        <v>108</v>
      </c>
      <c r="N1206" s="174">
        <f>INDEX(BD_Seguimiento_OAP_2019!$AH$3:$AS$294,MATCH(Revisión_Avance_Periodo!$I1206,BD_Seguimiento_OAP_2019!$L$3:$L$294,0),MATCH(Revisión_Avance_Periodo!$M1206,BD_Seguimiento_OAP_2019!$AH$2:$AS$2,0))</f>
        <v>0.1</v>
      </c>
      <c r="O1206" s="174">
        <f>INDEX(BD_Seguimiento_OAP_2019!$AV$3:$BG$294,MATCH(Revisión_Avance_Periodo!$I1206,BD_Seguimiento_OAP_2019!$L$3:$L$294,0),MATCH(Revisión_Avance_Periodo!$M1206,BD_Seguimiento_OAP_2019!$AV$2:$BG$2,0))</f>
        <v>0.1</v>
      </c>
      <c r="P1206" s="189">
        <f t="shared" si="221"/>
        <v>1</v>
      </c>
      <c r="Q1206" s="173" t="str">
        <f>VLOOKUP(P1206,Tabla_Indicador_Gestion4[#All],3,TRUE)</f>
        <v>Culminada</v>
      </c>
      <c r="R1206" s="215">
        <f>SUBTOTAL(9,$N$1202:$N1206)</f>
        <v>0.4</v>
      </c>
      <c r="S1206" s="231">
        <f>SUBTOTAL(9,$O$1202:$O1206)</f>
        <v>0.4</v>
      </c>
      <c r="T1206" s="231">
        <f>IFERROR(+Revisión_Avance_Periodo!$S1206/Revisión_Avance_Periodo!$R1206,0)</f>
        <v>1</v>
      </c>
      <c r="U1206" s="184"/>
      <c r="V1206" s="185"/>
      <c r="W1206" s="183"/>
      <c r="X1206" s="183"/>
      <c r="Y1206" s="183"/>
      <c r="Z1206" s="186"/>
      <c r="AA1206" s="187"/>
    </row>
    <row r="1207" spans="1:27" x14ac:dyDescent="0.25">
      <c r="A1207" s="94">
        <v>103</v>
      </c>
      <c r="B1207" s="96" t="str">
        <f>CONCATENATE(Revisión_Avance_Periodo!$C1207,";",Revisión_Avance_Periodo!$E1207,";",Revisión_Avance_Periodo!$I1207)</f>
        <v>OE2;PR_10;ACT_45</v>
      </c>
      <c r="C1207" s="180" t="s">
        <v>47</v>
      </c>
      <c r="D1207" s="181" t="str">
        <f>VLOOKUP(Revisión_Avance_Periodo!$C1207,Componentes_BD!$F$1:$G$5,2,FALSE)</f>
        <v>Fortalecer las Tecnologías de la Información y las Telecomunicaciones.</v>
      </c>
      <c r="E1207" s="119" t="s">
        <v>12</v>
      </c>
      <c r="F1207" s="95">
        <v>2</v>
      </c>
      <c r="G1207" s="95" t="str">
        <f>VLOOKUP(Revisión_Avance_Periodo!$A1207,BD_Seguimiento_OAP_2019!$A$2:$G$294,7,FALSE)</f>
        <v>PAI</v>
      </c>
      <c r="H1207" s="95" t="str">
        <f>VLOOKUP(Revisión_Avance_Periodo!$A1207,BD_Seguimiento_OAP_2019!$A$2:$J$294,10,FALSE)</f>
        <v>PAI_01 - Operacional</v>
      </c>
      <c r="I1207" s="95" t="s">
        <v>1056</v>
      </c>
      <c r="J1207" s="95" t="str">
        <f>VLOOKUP(Revisión_Avance_Periodo!$I1207,BD_Seguimiento_OAP_2019!$L:$M,2,FALSE)</f>
        <v>Reestructurar el sistema de ingreso de información de fuentes externas</v>
      </c>
      <c r="K1207" s="119" t="s">
        <v>64</v>
      </c>
      <c r="L1207" s="172">
        <v>4.4642857142857152E-4</v>
      </c>
      <c r="M1207" s="182" t="s">
        <v>109</v>
      </c>
      <c r="N1207" s="174">
        <f>INDEX(BD_Seguimiento_OAP_2019!$AH$3:$AS$294,MATCH(Revisión_Avance_Periodo!$I1207,BD_Seguimiento_OAP_2019!$L$3:$L$294,0),MATCH(Revisión_Avance_Periodo!$M1207,BD_Seguimiento_OAP_2019!$AH$2:$AS$2,0))</f>
        <v>0.1</v>
      </c>
      <c r="O1207" s="174">
        <f>INDEX(BD_Seguimiento_OAP_2019!$AV$3:$BG$294,MATCH(Revisión_Avance_Periodo!$I1207,BD_Seguimiento_OAP_2019!$L$3:$L$294,0),MATCH(Revisión_Avance_Periodo!$M1207,BD_Seguimiento_OAP_2019!$AV$2:$BG$2,0))</f>
        <v>0.1</v>
      </c>
      <c r="P1207" s="188">
        <f t="shared" si="221"/>
        <v>1</v>
      </c>
      <c r="Q1207" s="182" t="str">
        <f>VLOOKUP(P1207,Tabla_Indicador_Gestion4[#All],3,TRUE)</f>
        <v>Culminada</v>
      </c>
      <c r="R1207" s="215">
        <f>SUBTOTAL(9,$N$1202:$N1207)</f>
        <v>0.5</v>
      </c>
      <c r="S1207" s="231">
        <f>SUBTOTAL(9,$O$1202:$O1207)</f>
        <v>0.5</v>
      </c>
      <c r="T1207" s="231">
        <f>IFERROR(+Revisión_Avance_Periodo!$S1207/Revisión_Avance_Periodo!$R1207,0)</f>
        <v>1</v>
      </c>
      <c r="U1207" s="184"/>
      <c r="V1207" s="185"/>
      <c r="W1207" s="183"/>
      <c r="X1207" s="183"/>
      <c r="Y1207" s="183"/>
      <c r="Z1207" s="186"/>
      <c r="AA1207" s="187"/>
    </row>
    <row r="1208" spans="1:27" x14ac:dyDescent="0.25">
      <c r="A1208" s="88">
        <v>103</v>
      </c>
      <c r="B1208" s="91" t="str">
        <f>CONCATENATE(Revisión_Avance_Periodo!$C1208,";",Revisión_Avance_Periodo!$E1208,";",Revisión_Avance_Periodo!$I1208)</f>
        <v>OE2;PR_10;ACT_45</v>
      </c>
      <c r="C1208" s="170" t="s">
        <v>47</v>
      </c>
      <c r="D1208" s="171" t="str">
        <f>VLOOKUP(Revisión_Avance_Periodo!$C1208,Componentes_BD!$F$1:$G$5,2,FALSE)</f>
        <v>Fortalecer las Tecnologías de la Información y las Telecomunicaciones.</v>
      </c>
      <c r="E1208" s="106" t="s">
        <v>12</v>
      </c>
      <c r="F1208" s="89">
        <v>2</v>
      </c>
      <c r="G1208" s="89" t="str">
        <f>VLOOKUP(Revisión_Avance_Periodo!$A1208,BD_Seguimiento_OAP_2019!$A$2:$G$294,7,FALSE)</f>
        <v>PAI</v>
      </c>
      <c r="H1208" s="89" t="str">
        <f>VLOOKUP(Revisión_Avance_Periodo!$A1208,BD_Seguimiento_OAP_2019!$A$2:$J$294,10,FALSE)</f>
        <v>PAI_01 - Operacional</v>
      </c>
      <c r="I1208" s="89" t="s">
        <v>1056</v>
      </c>
      <c r="J1208" s="89" t="str">
        <f>VLOOKUP(Revisión_Avance_Periodo!$I1208,BD_Seguimiento_OAP_2019!$L:$M,2,FALSE)</f>
        <v>Reestructurar el sistema de ingreso de información de fuentes externas</v>
      </c>
      <c r="K1208" s="106" t="s">
        <v>64</v>
      </c>
      <c r="L1208" s="172">
        <v>4.4642857142857152E-4</v>
      </c>
      <c r="M1208" s="173" t="s">
        <v>110</v>
      </c>
      <c r="N1208" s="174">
        <f>INDEX(BD_Seguimiento_OAP_2019!$AH$3:$AS$294,MATCH(Revisión_Avance_Periodo!$I1208,BD_Seguimiento_OAP_2019!$L$3:$L$294,0),MATCH(Revisión_Avance_Periodo!$M1208,BD_Seguimiento_OAP_2019!$AH$2:$AS$2,0))</f>
        <v>0.05</v>
      </c>
      <c r="O1208" s="174">
        <f>INDEX(BD_Seguimiento_OAP_2019!$AV$3:$BG$294,MATCH(Revisión_Avance_Periodo!$I1208,BD_Seguimiento_OAP_2019!$L$3:$L$294,0),MATCH(Revisión_Avance_Periodo!$M1208,BD_Seguimiento_OAP_2019!$AV$2:$BG$2,0))</f>
        <v>0</v>
      </c>
      <c r="P1208" s="189">
        <f t="shared" si="221"/>
        <v>0</v>
      </c>
      <c r="Q1208" s="173" t="str">
        <f>VLOOKUP(P1208,Tabla_Indicador_Gestion4[#All],3,TRUE)</f>
        <v>Por Ejecutar</v>
      </c>
      <c r="R1208" s="215">
        <f>SUBTOTAL(9,$N$1202:$N1208)</f>
        <v>0.55000000000000004</v>
      </c>
      <c r="S1208" s="231">
        <f>SUBTOTAL(9,$O$1202:$O1208)</f>
        <v>0.5</v>
      </c>
      <c r="T1208" s="231">
        <f>IFERROR(+Revisión_Avance_Periodo!$S1208/Revisión_Avance_Periodo!$R1208,0)</f>
        <v>0.90909090909090906</v>
      </c>
      <c r="U1208" s="184"/>
      <c r="V1208" s="185"/>
      <c r="W1208" s="183"/>
      <c r="X1208" s="183"/>
      <c r="Y1208" s="183"/>
      <c r="Z1208" s="186"/>
      <c r="AA1208" s="187"/>
    </row>
    <row r="1209" spans="1:27" x14ac:dyDescent="0.25">
      <c r="A1209" s="94">
        <v>103</v>
      </c>
      <c r="B1209" s="96" t="str">
        <f>CONCATENATE(Revisión_Avance_Periodo!$C1209,";",Revisión_Avance_Periodo!$E1209,";",Revisión_Avance_Periodo!$I1209)</f>
        <v>OE2;PR_10;ACT_45</v>
      </c>
      <c r="C1209" s="180" t="s">
        <v>47</v>
      </c>
      <c r="D1209" s="181" t="str">
        <f>VLOOKUP(Revisión_Avance_Periodo!$C1209,Componentes_BD!$F$1:$G$5,2,FALSE)</f>
        <v>Fortalecer las Tecnologías de la Información y las Telecomunicaciones.</v>
      </c>
      <c r="E1209" s="119" t="s">
        <v>12</v>
      </c>
      <c r="F1209" s="95">
        <v>2</v>
      </c>
      <c r="G1209" s="95" t="str">
        <f>VLOOKUP(Revisión_Avance_Periodo!$A1209,BD_Seguimiento_OAP_2019!$A$2:$G$294,7,FALSE)</f>
        <v>PAI</v>
      </c>
      <c r="H1209" s="95" t="str">
        <f>VLOOKUP(Revisión_Avance_Periodo!$A1209,BD_Seguimiento_OAP_2019!$A$2:$J$294,10,FALSE)</f>
        <v>PAI_01 - Operacional</v>
      </c>
      <c r="I1209" s="95" t="s">
        <v>1056</v>
      </c>
      <c r="J1209" s="95" t="str">
        <f>VLOOKUP(Revisión_Avance_Periodo!$I1209,BD_Seguimiento_OAP_2019!$L:$M,2,FALSE)</f>
        <v>Reestructurar el sistema de ingreso de información de fuentes externas</v>
      </c>
      <c r="K1209" s="119" t="s">
        <v>64</v>
      </c>
      <c r="L1209" s="172">
        <v>4.4642857142857152E-4</v>
      </c>
      <c r="M1209" s="182" t="s">
        <v>111</v>
      </c>
      <c r="N1209" s="174">
        <f>INDEX(BD_Seguimiento_OAP_2019!$AH$3:$AS$294,MATCH(Revisión_Avance_Periodo!$I1209,BD_Seguimiento_OAP_2019!$L$3:$L$294,0),MATCH(Revisión_Avance_Periodo!$M1209,BD_Seguimiento_OAP_2019!$AH$2:$AS$2,0))</f>
        <v>0.1</v>
      </c>
      <c r="O1209" s="174">
        <f>INDEX(BD_Seguimiento_OAP_2019!$AV$3:$BG$294,MATCH(Revisión_Avance_Periodo!$I1209,BD_Seguimiento_OAP_2019!$L$3:$L$294,0),MATCH(Revisión_Avance_Periodo!$M1209,BD_Seguimiento_OAP_2019!$AV$2:$BG$2,0))</f>
        <v>0</v>
      </c>
      <c r="P1209" s="188">
        <f t="shared" si="221"/>
        <v>0</v>
      </c>
      <c r="Q1209" s="182" t="str">
        <f>VLOOKUP(P1209,Tabla_Indicador_Gestion4[#All],3,TRUE)</f>
        <v>Por Ejecutar</v>
      </c>
      <c r="R1209" s="215">
        <f>SUBTOTAL(9,$N$1202:$N1209)</f>
        <v>0.65</v>
      </c>
      <c r="S1209" s="231">
        <f>SUBTOTAL(9,$O$1202:$O1209)</f>
        <v>0.5</v>
      </c>
      <c r="T1209" s="231">
        <f>IFERROR(+Revisión_Avance_Periodo!$S1209/Revisión_Avance_Periodo!$R1209,0)</f>
        <v>0.76923076923076916</v>
      </c>
      <c r="U1209" s="184"/>
      <c r="V1209" s="185"/>
      <c r="W1209" s="183"/>
      <c r="X1209" s="183"/>
      <c r="Y1209" s="183"/>
      <c r="Z1209" s="186"/>
      <c r="AA1209" s="187"/>
    </row>
    <row r="1210" spans="1:27" x14ac:dyDescent="0.25">
      <c r="A1210" s="88">
        <v>103</v>
      </c>
      <c r="B1210" s="91" t="str">
        <f>CONCATENATE(Revisión_Avance_Periodo!$C1210,";",Revisión_Avance_Periodo!$E1210,";",Revisión_Avance_Periodo!$I1210)</f>
        <v>OE2;PR_10;ACT_45</v>
      </c>
      <c r="C1210" s="170" t="s">
        <v>47</v>
      </c>
      <c r="D1210" s="171" t="str">
        <f>VLOOKUP(Revisión_Avance_Periodo!$C1210,Componentes_BD!$F$1:$G$5,2,FALSE)</f>
        <v>Fortalecer las Tecnologías de la Información y las Telecomunicaciones.</v>
      </c>
      <c r="E1210" s="106" t="s">
        <v>12</v>
      </c>
      <c r="F1210" s="89">
        <v>2</v>
      </c>
      <c r="G1210" s="89" t="str">
        <f>VLOOKUP(Revisión_Avance_Periodo!$A1210,BD_Seguimiento_OAP_2019!$A$2:$G$294,7,FALSE)</f>
        <v>PAI</v>
      </c>
      <c r="H1210" s="89" t="str">
        <f>VLOOKUP(Revisión_Avance_Periodo!$A1210,BD_Seguimiento_OAP_2019!$A$2:$J$294,10,FALSE)</f>
        <v>PAI_01 - Operacional</v>
      </c>
      <c r="I1210" s="89" t="s">
        <v>1056</v>
      </c>
      <c r="J1210" s="89" t="str">
        <f>VLOOKUP(Revisión_Avance_Periodo!$I1210,BD_Seguimiento_OAP_2019!$L:$M,2,FALSE)</f>
        <v>Reestructurar el sistema de ingreso de información de fuentes externas</v>
      </c>
      <c r="K1210" s="106" t="s">
        <v>64</v>
      </c>
      <c r="L1210" s="172">
        <v>4.4642857142857152E-4</v>
      </c>
      <c r="M1210" s="173" t="s">
        <v>112</v>
      </c>
      <c r="N1210" s="174">
        <f>INDEX(BD_Seguimiento_OAP_2019!$AH$3:$AS$294,MATCH(Revisión_Avance_Periodo!$I1210,BD_Seguimiento_OAP_2019!$L$3:$L$294,0),MATCH(Revisión_Avance_Periodo!$M1210,BD_Seguimiento_OAP_2019!$AH$2:$AS$2,0))</f>
        <v>0.1</v>
      </c>
      <c r="O1210" s="174">
        <f>INDEX(BD_Seguimiento_OAP_2019!$AV$3:$BG$294,MATCH(Revisión_Avance_Periodo!$I1210,BD_Seguimiento_OAP_2019!$L$3:$L$294,0),MATCH(Revisión_Avance_Periodo!$M1210,BD_Seguimiento_OAP_2019!$AV$2:$BG$2,0))</f>
        <v>0</v>
      </c>
      <c r="P1210" s="189">
        <f t="shared" si="221"/>
        <v>0</v>
      </c>
      <c r="Q1210" s="173" t="str">
        <f>VLOOKUP(P1210,Tabla_Indicador_Gestion4[#All],3,TRUE)</f>
        <v>Por Ejecutar</v>
      </c>
      <c r="R1210" s="215">
        <f>SUBTOTAL(9,$N$1202:$N1210)</f>
        <v>0.75</v>
      </c>
      <c r="S1210" s="231">
        <f>SUBTOTAL(9,$O$1202:$O1210)</f>
        <v>0.5</v>
      </c>
      <c r="T1210" s="231">
        <f>IFERROR(+Revisión_Avance_Periodo!$S1210/Revisión_Avance_Periodo!$R1210,0)</f>
        <v>0.66666666666666663</v>
      </c>
      <c r="U1210" s="184"/>
      <c r="V1210" s="185"/>
      <c r="W1210" s="183"/>
      <c r="X1210" s="183"/>
      <c r="Y1210" s="183"/>
      <c r="Z1210" s="186"/>
      <c r="AA1210" s="187"/>
    </row>
    <row r="1211" spans="1:27" x14ac:dyDescent="0.25">
      <c r="A1211" s="94">
        <v>103</v>
      </c>
      <c r="B1211" s="96" t="str">
        <f>CONCATENATE(Revisión_Avance_Periodo!$C1211,";",Revisión_Avance_Periodo!$E1211,";",Revisión_Avance_Periodo!$I1211)</f>
        <v>OE2;PR_10;ACT_45</v>
      </c>
      <c r="C1211" s="180" t="s">
        <v>47</v>
      </c>
      <c r="D1211" s="181" t="str">
        <f>VLOOKUP(Revisión_Avance_Periodo!$C1211,Componentes_BD!$F$1:$G$5,2,FALSE)</f>
        <v>Fortalecer las Tecnologías de la Información y las Telecomunicaciones.</v>
      </c>
      <c r="E1211" s="119" t="s">
        <v>12</v>
      </c>
      <c r="F1211" s="95">
        <v>2</v>
      </c>
      <c r="G1211" s="95" t="str">
        <f>VLOOKUP(Revisión_Avance_Periodo!$A1211,BD_Seguimiento_OAP_2019!$A$2:$G$294,7,FALSE)</f>
        <v>PAI</v>
      </c>
      <c r="H1211" s="95" t="str">
        <f>VLOOKUP(Revisión_Avance_Periodo!$A1211,BD_Seguimiento_OAP_2019!$A$2:$J$294,10,FALSE)</f>
        <v>PAI_01 - Operacional</v>
      </c>
      <c r="I1211" s="95" t="s">
        <v>1056</v>
      </c>
      <c r="J1211" s="95" t="str">
        <f>VLOOKUP(Revisión_Avance_Periodo!$I1211,BD_Seguimiento_OAP_2019!$L:$M,2,FALSE)</f>
        <v>Reestructurar el sistema de ingreso de información de fuentes externas</v>
      </c>
      <c r="K1211" s="119" t="s">
        <v>64</v>
      </c>
      <c r="L1211" s="172">
        <v>4.4642857142857152E-4</v>
      </c>
      <c r="M1211" s="182" t="s">
        <v>113</v>
      </c>
      <c r="N1211" s="174">
        <f>INDEX(BD_Seguimiento_OAP_2019!$AH$3:$AS$294,MATCH(Revisión_Avance_Periodo!$I1211,BD_Seguimiento_OAP_2019!$L$3:$L$294,0),MATCH(Revisión_Avance_Periodo!$M1211,BD_Seguimiento_OAP_2019!$AH$2:$AS$2,0))</f>
        <v>0.05</v>
      </c>
      <c r="O1211" s="174">
        <f>INDEX(BD_Seguimiento_OAP_2019!$AV$3:$BG$294,MATCH(Revisión_Avance_Periodo!$I1211,BD_Seguimiento_OAP_2019!$L$3:$L$294,0),MATCH(Revisión_Avance_Periodo!$M1211,BD_Seguimiento_OAP_2019!$AV$2:$BG$2,0))</f>
        <v>0</v>
      </c>
      <c r="P1211" s="188">
        <f t="shared" si="221"/>
        <v>0</v>
      </c>
      <c r="Q1211" s="182" t="str">
        <f>VLOOKUP(P1211,Tabla_Indicador_Gestion4[#All],3,TRUE)</f>
        <v>Por Ejecutar</v>
      </c>
      <c r="R1211" s="215">
        <f>SUBTOTAL(9,$N$1202:$N1211)</f>
        <v>0.8</v>
      </c>
      <c r="S1211" s="231">
        <f>SUBTOTAL(9,$O$1202:$O1211)</f>
        <v>0.5</v>
      </c>
      <c r="T1211" s="231">
        <f>IFERROR(+Revisión_Avance_Periodo!$S1211/Revisión_Avance_Periodo!$R1211,0)</f>
        <v>0.625</v>
      </c>
      <c r="U1211" s="184"/>
      <c r="V1211" s="185"/>
      <c r="W1211" s="183"/>
      <c r="X1211" s="183"/>
      <c r="Y1211" s="183"/>
      <c r="Z1211" s="186"/>
      <c r="AA1211" s="187"/>
    </row>
    <row r="1212" spans="1:27" x14ac:dyDescent="0.25">
      <c r="A1212" s="88">
        <v>103</v>
      </c>
      <c r="B1212" s="91" t="str">
        <f>CONCATENATE(Revisión_Avance_Periodo!$C1212,";",Revisión_Avance_Periodo!$E1212,";",Revisión_Avance_Periodo!$I1212)</f>
        <v>OE2;PR_10;ACT_45</v>
      </c>
      <c r="C1212" s="170" t="s">
        <v>47</v>
      </c>
      <c r="D1212" s="171" t="str">
        <f>VLOOKUP(Revisión_Avance_Periodo!$C1212,Componentes_BD!$F$1:$G$5,2,FALSE)</f>
        <v>Fortalecer las Tecnologías de la Información y las Telecomunicaciones.</v>
      </c>
      <c r="E1212" s="106" t="s">
        <v>12</v>
      </c>
      <c r="F1212" s="89">
        <v>2</v>
      </c>
      <c r="G1212" s="89" t="str">
        <f>VLOOKUP(Revisión_Avance_Periodo!$A1212,BD_Seguimiento_OAP_2019!$A$2:$G$294,7,FALSE)</f>
        <v>PAI</v>
      </c>
      <c r="H1212" s="89" t="str">
        <f>VLOOKUP(Revisión_Avance_Periodo!$A1212,BD_Seguimiento_OAP_2019!$A$2:$J$294,10,FALSE)</f>
        <v>PAI_01 - Operacional</v>
      </c>
      <c r="I1212" s="89" t="s">
        <v>1056</v>
      </c>
      <c r="J1212" s="89" t="str">
        <f>VLOOKUP(Revisión_Avance_Periodo!$I1212,BD_Seguimiento_OAP_2019!$L:$M,2,FALSE)</f>
        <v>Reestructurar el sistema de ingreso de información de fuentes externas</v>
      </c>
      <c r="K1212" s="106" t="s">
        <v>64</v>
      </c>
      <c r="L1212" s="172">
        <v>4.4642857142857152E-4</v>
      </c>
      <c r="M1212" s="173" t="s">
        <v>114</v>
      </c>
      <c r="N1212" s="174">
        <f>INDEX(BD_Seguimiento_OAP_2019!$AH$3:$AS$294,MATCH(Revisión_Avance_Periodo!$I1212,BD_Seguimiento_OAP_2019!$L$3:$L$294,0),MATCH(Revisión_Avance_Periodo!$M1212,BD_Seguimiento_OAP_2019!$AH$2:$AS$2,0))</f>
        <v>0.1</v>
      </c>
      <c r="O1212" s="174">
        <f>INDEX(BD_Seguimiento_OAP_2019!$AV$3:$BG$294,MATCH(Revisión_Avance_Periodo!$I1212,BD_Seguimiento_OAP_2019!$L$3:$L$294,0),MATCH(Revisión_Avance_Periodo!$M1212,BD_Seguimiento_OAP_2019!$AV$2:$BG$2,0))</f>
        <v>0</v>
      </c>
      <c r="P1212" s="189">
        <f t="shared" si="221"/>
        <v>0</v>
      </c>
      <c r="Q1212" s="173" t="str">
        <f>VLOOKUP(P1212,Tabla_Indicador_Gestion4[#All],3,TRUE)</f>
        <v>Por Ejecutar</v>
      </c>
      <c r="R1212" s="215">
        <f>SUBTOTAL(9,$N$1202:$N1212)</f>
        <v>0.9</v>
      </c>
      <c r="S1212" s="231">
        <f>SUBTOTAL(9,$O$1202:$O1212)</f>
        <v>0.5</v>
      </c>
      <c r="T1212" s="231">
        <f>IFERROR(+Revisión_Avance_Periodo!$S1212/Revisión_Avance_Periodo!$R1212,0)</f>
        <v>0.55555555555555558</v>
      </c>
      <c r="U1212" s="184"/>
      <c r="V1212" s="185"/>
      <c r="W1212" s="183"/>
      <c r="X1212" s="183"/>
      <c r="Y1212" s="183"/>
      <c r="Z1212" s="186"/>
      <c r="AA1212" s="187"/>
    </row>
    <row r="1213" spans="1:27" ht="15.75" thickBot="1" x14ac:dyDescent="0.3">
      <c r="A1213" s="94">
        <v>103</v>
      </c>
      <c r="B1213" s="96" t="str">
        <f>CONCATENATE(Revisión_Avance_Periodo!$C1213,";",Revisión_Avance_Periodo!$E1213,";",Revisión_Avance_Periodo!$I1213)</f>
        <v>OE2;PR_10;ACT_45</v>
      </c>
      <c r="C1213" s="180" t="s">
        <v>47</v>
      </c>
      <c r="D1213" s="181" t="str">
        <f>VLOOKUP(Revisión_Avance_Periodo!$C1213,Componentes_BD!$F$1:$G$5,2,FALSE)</f>
        <v>Fortalecer las Tecnologías de la Información y las Telecomunicaciones.</v>
      </c>
      <c r="E1213" s="119" t="s">
        <v>12</v>
      </c>
      <c r="F1213" s="95">
        <v>2</v>
      </c>
      <c r="G1213" s="95" t="str">
        <f>VLOOKUP(Revisión_Avance_Periodo!$A1213,BD_Seguimiento_OAP_2019!$A$2:$G$294,7,FALSE)</f>
        <v>PAI</v>
      </c>
      <c r="H1213" s="95" t="str">
        <f>VLOOKUP(Revisión_Avance_Periodo!$A1213,BD_Seguimiento_OAP_2019!$A$2:$J$294,10,FALSE)</f>
        <v>PAI_01 - Operacional</v>
      </c>
      <c r="I1213" s="95" t="s">
        <v>1056</v>
      </c>
      <c r="J1213" s="95" t="str">
        <f>VLOOKUP(Revisión_Avance_Periodo!$I1213,BD_Seguimiento_OAP_2019!$L:$M,2,FALSE)</f>
        <v>Reestructurar el sistema de ingreso de información de fuentes externas</v>
      </c>
      <c r="K1213" s="119" t="s">
        <v>64</v>
      </c>
      <c r="L1213" s="172">
        <v>4.4642857142857152E-4</v>
      </c>
      <c r="M1213" s="182" t="s">
        <v>115</v>
      </c>
      <c r="N1213" s="174">
        <f>INDEX(BD_Seguimiento_OAP_2019!$AH$3:$AS$294,MATCH(Revisión_Avance_Periodo!$I1213,BD_Seguimiento_OAP_2019!$L$3:$L$294,0),MATCH(Revisión_Avance_Periodo!$M1213,BD_Seguimiento_OAP_2019!$AH$2:$AS$2,0))</f>
        <v>0.1</v>
      </c>
      <c r="O1213" s="174">
        <f>INDEX(BD_Seguimiento_OAP_2019!$AV$3:$BG$294,MATCH(Revisión_Avance_Periodo!$I1213,BD_Seguimiento_OAP_2019!$L$3:$L$294,0),MATCH(Revisión_Avance_Periodo!$M1213,BD_Seguimiento_OAP_2019!$AV$2:$BG$2,0))</f>
        <v>0</v>
      </c>
      <c r="P1213" s="188">
        <f t="shared" si="221"/>
        <v>0</v>
      </c>
      <c r="Q1213" s="182" t="str">
        <f>VLOOKUP(P1213,Tabla_Indicador_Gestion4[#All],3,TRUE)</f>
        <v>Por Ejecutar</v>
      </c>
      <c r="R1213" s="215">
        <f>SUBTOTAL(9,$N$1202:$N1213)</f>
        <v>1</v>
      </c>
      <c r="S1213" s="231">
        <f>SUBTOTAL(9,$O$1202:$O1213)</f>
        <v>0.5</v>
      </c>
      <c r="T1213" s="231">
        <f>IFERROR(+Revisión_Avance_Periodo!$S1213/Revisión_Avance_Periodo!$R1213,0)</f>
        <v>0.5</v>
      </c>
      <c r="U1213" s="184"/>
      <c r="V1213" s="185"/>
      <c r="W1213" s="183"/>
      <c r="X1213" s="183"/>
      <c r="Y1213" s="183"/>
      <c r="Z1213" s="186"/>
      <c r="AA1213" s="187"/>
    </row>
    <row r="1214" spans="1:27" x14ac:dyDescent="0.25">
      <c r="A1214" s="88">
        <v>104</v>
      </c>
      <c r="B1214" s="91" t="str">
        <f>CONCATENATE(Revisión_Avance_Periodo!$C1214,";",Revisión_Avance_Periodo!$E1214,";",Revisión_Avance_Periodo!$I1214)</f>
        <v>OE2;PR_10;ACT_46</v>
      </c>
      <c r="C1214" s="170" t="s">
        <v>47</v>
      </c>
      <c r="D1214" s="171" t="str">
        <f>VLOOKUP(Revisión_Avance_Periodo!$C1214,Componentes_BD!$F$1:$G$5,2,FALSE)</f>
        <v>Fortalecer las Tecnologías de la Información y las Telecomunicaciones.</v>
      </c>
      <c r="E1214" s="106" t="s">
        <v>12</v>
      </c>
      <c r="F1214" s="89">
        <v>2</v>
      </c>
      <c r="G1214" s="89" t="str">
        <f>VLOOKUP(Revisión_Avance_Periodo!$A1214,BD_Seguimiento_OAP_2019!$A$2:$G$294,7,FALSE)</f>
        <v>PAI</v>
      </c>
      <c r="H1214" s="89" t="str">
        <f>VLOOKUP(Revisión_Avance_Periodo!$A1214,BD_Seguimiento_OAP_2019!$A$2:$J$294,10,FALSE)</f>
        <v>PAI_01 - Operacional</v>
      </c>
      <c r="I1214" s="89" t="s">
        <v>1069</v>
      </c>
      <c r="J1214" s="89" t="str">
        <f>VLOOKUP(Revisión_Avance_Periodo!$I1214,BD_Seguimiento_OAP_2019!$L:$M,2,FALSE)</f>
        <v xml:space="preserve">Implementar la Transformación Digital y Desmaterizalización de trámites </v>
      </c>
      <c r="K1214" s="106" t="s">
        <v>64</v>
      </c>
      <c r="L1214" s="172">
        <v>4.4642857142857152E-4</v>
      </c>
      <c r="M1214" s="173" t="s">
        <v>104</v>
      </c>
      <c r="N1214" s="174">
        <f>INDEX(BD_Seguimiento_OAP_2019!$AH$3:$AS$294,MATCH(Revisión_Avance_Periodo!$I1214,BD_Seguimiento_OAP_2019!$L$3:$L$294,0),MATCH(Revisión_Avance_Periodo!$M1214,BD_Seguimiento_OAP_2019!$AH$2:$AS$2,0))</f>
        <v>0</v>
      </c>
      <c r="O1214" s="174">
        <f>INDEX(BD_Seguimiento_OAP_2019!$AV$3:$BG$294,MATCH(Revisión_Avance_Periodo!$I1214,BD_Seguimiento_OAP_2019!$L$3:$L$294,0),MATCH(Revisión_Avance_Periodo!$M1214,BD_Seguimiento_OAP_2019!$AV$2:$BG$2,0))</f>
        <v>0</v>
      </c>
      <c r="P1214" s="175">
        <f t="shared" ref="P1214:P1215" si="230">IFERROR((O1214/N1214),0)</f>
        <v>0</v>
      </c>
      <c r="Q1214" s="173" t="str">
        <f>VLOOKUP(P1214,Tabla_Indicador_Gestion4[#All],3,TRUE)</f>
        <v>Por Ejecutar</v>
      </c>
      <c r="R1214" s="213">
        <f>SUBTOTAL(9,$N$1214:$N1214)</f>
        <v>0</v>
      </c>
      <c r="S1214" s="234">
        <f>SUBTOTAL(9,$O$1214:$O1214)</f>
        <v>0</v>
      </c>
      <c r="T1214" s="234">
        <f>IFERROR(+Revisión_Avance_Periodo!$S1214/Revisión_Avance_Periodo!$R1214,0)</f>
        <v>0</v>
      </c>
      <c r="U1214" s="177">
        <f>SUBTOTAL(9,N1214:N1225)</f>
        <v>1</v>
      </c>
      <c r="V1214" s="176">
        <f>SUBTOTAL(9,O1214:O1225)</f>
        <v>0.5</v>
      </c>
      <c r="W1214" s="176">
        <f t="shared" ref="W1214" si="231">+V1214/U1214</f>
        <v>0.5</v>
      </c>
      <c r="X1214" s="176"/>
      <c r="Y1214" s="176">
        <f>100%-Revisión_Avance_Periodo!$W1214</f>
        <v>0.5</v>
      </c>
      <c r="Z1214" s="178" t="str">
        <f>VLOOKUP(W1214,Tabla_Indicador_Gestion4[],3,TRUE)</f>
        <v>En Tramite</v>
      </c>
      <c r="AA1214" s="179">
        <f>Revisión_Avance_Periodo!$W1214*Revisión_Avance_Periodo!$L1214</f>
        <v>2.2321428571428576E-4</v>
      </c>
    </row>
    <row r="1215" spans="1:27" x14ac:dyDescent="0.25">
      <c r="A1215" s="94">
        <v>104</v>
      </c>
      <c r="B1215" s="96" t="str">
        <f>CONCATENATE(Revisión_Avance_Periodo!$C1215,";",Revisión_Avance_Periodo!$E1215,";",Revisión_Avance_Periodo!$I1215)</f>
        <v>OE2;PR_10;ACT_46</v>
      </c>
      <c r="C1215" s="180" t="s">
        <v>47</v>
      </c>
      <c r="D1215" s="181" t="str">
        <f>VLOOKUP(Revisión_Avance_Periodo!$C1215,Componentes_BD!$F$1:$G$5,2,FALSE)</f>
        <v>Fortalecer las Tecnologías de la Información y las Telecomunicaciones.</v>
      </c>
      <c r="E1215" s="119" t="s">
        <v>12</v>
      </c>
      <c r="F1215" s="95">
        <v>2</v>
      </c>
      <c r="G1215" s="95" t="str">
        <f>VLOOKUP(Revisión_Avance_Periodo!$A1215,BD_Seguimiento_OAP_2019!$A$2:$G$294,7,FALSE)</f>
        <v>PAI</v>
      </c>
      <c r="H1215" s="95" t="str">
        <f>VLOOKUP(Revisión_Avance_Periodo!$A1215,BD_Seguimiento_OAP_2019!$A$2:$J$294,10,FALSE)</f>
        <v>PAI_01 - Operacional</v>
      </c>
      <c r="I1215" s="95" t="s">
        <v>1069</v>
      </c>
      <c r="J1215" s="95" t="str">
        <f>VLOOKUP(Revisión_Avance_Periodo!$I1215,BD_Seguimiento_OAP_2019!$L:$M,2,FALSE)</f>
        <v xml:space="preserve">Implementar la Transformación Digital y Desmaterizalización de trámites </v>
      </c>
      <c r="K1215" s="119" t="s">
        <v>64</v>
      </c>
      <c r="L1215" s="172">
        <v>4.4642857142857152E-4</v>
      </c>
      <c r="M1215" s="182" t="s">
        <v>105</v>
      </c>
      <c r="N1215" s="174">
        <f>INDEX(BD_Seguimiento_OAP_2019!$AH$3:$AS$294,MATCH(Revisión_Avance_Periodo!$I1215,BD_Seguimiento_OAP_2019!$L$3:$L$294,0),MATCH(Revisión_Avance_Periodo!$M1215,BD_Seguimiento_OAP_2019!$AH$2:$AS$2,0))</f>
        <v>0</v>
      </c>
      <c r="O1215" s="174">
        <f>INDEX(BD_Seguimiento_OAP_2019!$AV$3:$BG$294,MATCH(Revisión_Avance_Periodo!$I1215,BD_Seguimiento_OAP_2019!$L$3:$L$294,0),MATCH(Revisión_Avance_Periodo!$M1215,BD_Seguimiento_OAP_2019!$AV$2:$BG$2,0))</f>
        <v>0</v>
      </c>
      <c r="P1215" s="175">
        <f t="shared" si="230"/>
        <v>0</v>
      </c>
      <c r="Q1215" s="182" t="str">
        <f>VLOOKUP(P1215,Tabla_Indicador_Gestion4[#All],3,TRUE)</f>
        <v>Por Ejecutar</v>
      </c>
      <c r="R1215" s="215">
        <f>SUBTOTAL(9,$N$1214:$N1215)</f>
        <v>0</v>
      </c>
      <c r="S1215" s="231">
        <f>SUBTOTAL(9,$O$1214:$O1215)</f>
        <v>0</v>
      </c>
      <c r="T1215" s="231">
        <f>IFERROR(+Revisión_Avance_Periodo!$S1215/Revisión_Avance_Periodo!$R1215,0)</f>
        <v>0</v>
      </c>
      <c r="U1215" s="184"/>
      <c r="V1215" s="185"/>
      <c r="W1215" s="183"/>
      <c r="X1215" s="183"/>
      <c r="Y1215" s="183"/>
      <c r="Z1215" s="186"/>
      <c r="AA1215" s="187"/>
    </row>
    <row r="1216" spans="1:27" x14ac:dyDescent="0.25">
      <c r="A1216" s="88">
        <v>104</v>
      </c>
      <c r="B1216" s="91" t="str">
        <f>CONCATENATE(Revisión_Avance_Periodo!$C1216,";",Revisión_Avance_Periodo!$E1216,";",Revisión_Avance_Periodo!$I1216)</f>
        <v>OE2;PR_10;ACT_46</v>
      </c>
      <c r="C1216" s="170" t="s">
        <v>47</v>
      </c>
      <c r="D1216" s="171" t="str">
        <f>VLOOKUP(Revisión_Avance_Periodo!$C1216,Componentes_BD!$F$1:$G$5,2,FALSE)</f>
        <v>Fortalecer las Tecnologías de la Información y las Telecomunicaciones.</v>
      </c>
      <c r="E1216" s="106" t="s">
        <v>12</v>
      </c>
      <c r="F1216" s="89">
        <v>2</v>
      </c>
      <c r="G1216" s="89" t="str">
        <f>VLOOKUP(Revisión_Avance_Periodo!$A1216,BD_Seguimiento_OAP_2019!$A$2:$G$294,7,FALSE)</f>
        <v>PAI</v>
      </c>
      <c r="H1216" s="89" t="str">
        <f>VLOOKUP(Revisión_Avance_Periodo!$A1216,BD_Seguimiento_OAP_2019!$A$2:$J$294,10,FALSE)</f>
        <v>PAI_01 - Operacional</v>
      </c>
      <c r="I1216" s="89" t="s">
        <v>1069</v>
      </c>
      <c r="J1216" s="89" t="str">
        <f>VLOOKUP(Revisión_Avance_Periodo!$I1216,BD_Seguimiento_OAP_2019!$L:$M,2,FALSE)</f>
        <v xml:space="preserve">Implementar la Transformación Digital y Desmaterizalización de trámites </v>
      </c>
      <c r="K1216" s="106" t="s">
        <v>64</v>
      </c>
      <c r="L1216" s="172">
        <v>4.4642857142857152E-4</v>
      </c>
      <c r="M1216" s="173" t="s">
        <v>106</v>
      </c>
      <c r="N1216" s="174">
        <f>INDEX(BD_Seguimiento_OAP_2019!$AH$3:$AS$294,MATCH(Revisión_Avance_Periodo!$I1216,BD_Seguimiento_OAP_2019!$L$3:$L$294,0),MATCH(Revisión_Avance_Periodo!$M1216,BD_Seguimiento_OAP_2019!$AH$2:$AS$2,0))</f>
        <v>0.25</v>
      </c>
      <c r="O1216" s="174">
        <f>INDEX(BD_Seguimiento_OAP_2019!$AV$3:$BG$294,MATCH(Revisión_Avance_Periodo!$I1216,BD_Seguimiento_OAP_2019!$L$3:$L$294,0),MATCH(Revisión_Avance_Periodo!$M1216,BD_Seguimiento_OAP_2019!$AV$2:$BG$2,0))</f>
        <v>0.25</v>
      </c>
      <c r="P1216" s="189">
        <f t="shared" si="221"/>
        <v>1</v>
      </c>
      <c r="Q1216" s="173" t="str">
        <f>VLOOKUP(P1216,Tabla_Indicador_Gestion4[#All],3,TRUE)</f>
        <v>Culminada</v>
      </c>
      <c r="R1216" s="215">
        <f>SUBTOTAL(9,$N$1214:$N1216)</f>
        <v>0.25</v>
      </c>
      <c r="S1216" s="231">
        <f>SUBTOTAL(9,$O$1214:$O1216)</f>
        <v>0.25</v>
      </c>
      <c r="T1216" s="231">
        <f>IFERROR(+Revisión_Avance_Periodo!$S1216/Revisión_Avance_Periodo!$R1216,0)</f>
        <v>1</v>
      </c>
      <c r="U1216" s="184"/>
      <c r="V1216" s="185"/>
      <c r="W1216" s="183"/>
      <c r="X1216" s="183"/>
      <c r="Y1216" s="183"/>
      <c r="Z1216" s="186"/>
      <c r="AA1216" s="187"/>
    </row>
    <row r="1217" spans="1:27" x14ac:dyDescent="0.25">
      <c r="A1217" s="94">
        <v>104</v>
      </c>
      <c r="B1217" s="96" t="str">
        <f>CONCATENATE(Revisión_Avance_Periodo!$C1217,";",Revisión_Avance_Periodo!$E1217,";",Revisión_Avance_Periodo!$I1217)</f>
        <v>OE2;PR_10;ACT_46</v>
      </c>
      <c r="C1217" s="180" t="s">
        <v>47</v>
      </c>
      <c r="D1217" s="181" t="str">
        <f>VLOOKUP(Revisión_Avance_Periodo!$C1217,Componentes_BD!$F$1:$G$5,2,FALSE)</f>
        <v>Fortalecer las Tecnologías de la Información y las Telecomunicaciones.</v>
      </c>
      <c r="E1217" s="119" t="s">
        <v>12</v>
      </c>
      <c r="F1217" s="95">
        <v>2</v>
      </c>
      <c r="G1217" s="95" t="str">
        <f>VLOOKUP(Revisión_Avance_Periodo!$A1217,BD_Seguimiento_OAP_2019!$A$2:$G$294,7,FALSE)</f>
        <v>PAI</v>
      </c>
      <c r="H1217" s="95" t="str">
        <f>VLOOKUP(Revisión_Avance_Periodo!$A1217,BD_Seguimiento_OAP_2019!$A$2:$J$294,10,FALSE)</f>
        <v>PAI_01 - Operacional</v>
      </c>
      <c r="I1217" s="95" t="s">
        <v>1069</v>
      </c>
      <c r="J1217" s="95" t="str">
        <f>VLOOKUP(Revisión_Avance_Periodo!$I1217,BD_Seguimiento_OAP_2019!$L:$M,2,FALSE)</f>
        <v xml:space="preserve">Implementar la Transformación Digital y Desmaterizalización de trámites </v>
      </c>
      <c r="K1217" s="119" t="s">
        <v>64</v>
      </c>
      <c r="L1217" s="172">
        <v>4.4642857142857152E-4</v>
      </c>
      <c r="M1217" s="182" t="s">
        <v>107</v>
      </c>
      <c r="N1217" s="174">
        <f>INDEX(BD_Seguimiento_OAP_2019!$AH$3:$AS$294,MATCH(Revisión_Avance_Periodo!$I1217,BD_Seguimiento_OAP_2019!$L$3:$L$294,0),MATCH(Revisión_Avance_Periodo!$M1217,BD_Seguimiento_OAP_2019!$AH$2:$AS$2,0))</f>
        <v>0.05</v>
      </c>
      <c r="O1217" s="174">
        <f>INDEX(BD_Seguimiento_OAP_2019!$AV$3:$BG$294,MATCH(Revisión_Avance_Periodo!$I1217,BD_Seguimiento_OAP_2019!$L$3:$L$294,0),MATCH(Revisión_Avance_Periodo!$M1217,BD_Seguimiento_OAP_2019!$AV$2:$BG$2,0))</f>
        <v>0.05</v>
      </c>
      <c r="P1217" s="188">
        <f t="shared" si="221"/>
        <v>1</v>
      </c>
      <c r="Q1217" s="182" t="str">
        <f>VLOOKUP(P1217,Tabla_Indicador_Gestion4[#All],3,TRUE)</f>
        <v>Culminada</v>
      </c>
      <c r="R1217" s="215">
        <f>SUBTOTAL(9,$N$1214:$N1217)</f>
        <v>0.3</v>
      </c>
      <c r="S1217" s="231">
        <f>SUBTOTAL(9,$O$1214:$O1217)</f>
        <v>0.3</v>
      </c>
      <c r="T1217" s="231">
        <f>IFERROR(+Revisión_Avance_Periodo!$S1217/Revisión_Avance_Periodo!$R1217,0)</f>
        <v>1</v>
      </c>
      <c r="U1217" s="184"/>
      <c r="V1217" s="185"/>
      <c r="W1217" s="183"/>
      <c r="X1217" s="183"/>
      <c r="Y1217" s="183"/>
      <c r="Z1217" s="186"/>
      <c r="AA1217" s="187"/>
    </row>
    <row r="1218" spans="1:27" x14ac:dyDescent="0.25">
      <c r="A1218" s="88">
        <v>104</v>
      </c>
      <c r="B1218" s="91" t="str">
        <f>CONCATENATE(Revisión_Avance_Periodo!$C1218,";",Revisión_Avance_Periodo!$E1218,";",Revisión_Avance_Periodo!$I1218)</f>
        <v>OE2;PR_10;ACT_46</v>
      </c>
      <c r="C1218" s="170" t="s">
        <v>47</v>
      </c>
      <c r="D1218" s="171" t="str">
        <f>VLOOKUP(Revisión_Avance_Periodo!$C1218,Componentes_BD!$F$1:$G$5,2,FALSE)</f>
        <v>Fortalecer las Tecnologías de la Información y las Telecomunicaciones.</v>
      </c>
      <c r="E1218" s="106" t="s">
        <v>12</v>
      </c>
      <c r="F1218" s="89">
        <v>2</v>
      </c>
      <c r="G1218" s="89" t="str">
        <f>VLOOKUP(Revisión_Avance_Periodo!$A1218,BD_Seguimiento_OAP_2019!$A$2:$G$294,7,FALSE)</f>
        <v>PAI</v>
      </c>
      <c r="H1218" s="89" t="str">
        <f>VLOOKUP(Revisión_Avance_Periodo!$A1218,BD_Seguimiento_OAP_2019!$A$2:$J$294,10,FALSE)</f>
        <v>PAI_01 - Operacional</v>
      </c>
      <c r="I1218" s="89" t="s">
        <v>1069</v>
      </c>
      <c r="J1218" s="89" t="str">
        <f>VLOOKUP(Revisión_Avance_Periodo!$I1218,BD_Seguimiento_OAP_2019!$L:$M,2,FALSE)</f>
        <v xml:space="preserve">Implementar la Transformación Digital y Desmaterizalización de trámites </v>
      </c>
      <c r="K1218" s="106" t="s">
        <v>64</v>
      </c>
      <c r="L1218" s="172">
        <v>4.4642857142857152E-4</v>
      </c>
      <c r="M1218" s="173" t="s">
        <v>108</v>
      </c>
      <c r="N1218" s="174">
        <f>INDEX(BD_Seguimiento_OAP_2019!$AH$3:$AS$294,MATCH(Revisión_Avance_Periodo!$I1218,BD_Seguimiento_OAP_2019!$L$3:$L$294,0),MATCH(Revisión_Avance_Periodo!$M1218,BD_Seguimiento_OAP_2019!$AH$2:$AS$2,0))</f>
        <v>0.1</v>
      </c>
      <c r="O1218" s="174">
        <f>INDEX(BD_Seguimiento_OAP_2019!$AV$3:$BG$294,MATCH(Revisión_Avance_Periodo!$I1218,BD_Seguimiento_OAP_2019!$L$3:$L$294,0),MATCH(Revisión_Avance_Periodo!$M1218,BD_Seguimiento_OAP_2019!$AV$2:$BG$2,0))</f>
        <v>0.1</v>
      </c>
      <c r="P1218" s="189">
        <f t="shared" si="221"/>
        <v>1</v>
      </c>
      <c r="Q1218" s="173" t="str">
        <f>VLOOKUP(P1218,Tabla_Indicador_Gestion4[#All],3,TRUE)</f>
        <v>Culminada</v>
      </c>
      <c r="R1218" s="215">
        <f>SUBTOTAL(9,$N$1214:$N1218)</f>
        <v>0.4</v>
      </c>
      <c r="S1218" s="231">
        <f>SUBTOTAL(9,$O$1214:$O1218)</f>
        <v>0.4</v>
      </c>
      <c r="T1218" s="231">
        <f>IFERROR(+Revisión_Avance_Periodo!$S1218/Revisión_Avance_Periodo!$R1218,0)</f>
        <v>1</v>
      </c>
      <c r="U1218" s="184"/>
      <c r="V1218" s="185"/>
      <c r="W1218" s="183"/>
      <c r="X1218" s="183"/>
      <c r="Y1218" s="183"/>
      <c r="Z1218" s="186"/>
      <c r="AA1218" s="187"/>
    </row>
    <row r="1219" spans="1:27" x14ac:dyDescent="0.25">
      <c r="A1219" s="94">
        <v>104</v>
      </c>
      <c r="B1219" s="96" t="str">
        <f>CONCATENATE(Revisión_Avance_Periodo!$C1219,";",Revisión_Avance_Periodo!$E1219,";",Revisión_Avance_Periodo!$I1219)</f>
        <v>OE2;PR_10;ACT_46</v>
      </c>
      <c r="C1219" s="180" t="s">
        <v>47</v>
      </c>
      <c r="D1219" s="181" t="str">
        <f>VLOOKUP(Revisión_Avance_Periodo!$C1219,Componentes_BD!$F$1:$G$5,2,FALSE)</f>
        <v>Fortalecer las Tecnologías de la Información y las Telecomunicaciones.</v>
      </c>
      <c r="E1219" s="119" t="s">
        <v>12</v>
      </c>
      <c r="F1219" s="95">
        <v>2</v>
      </c>
      <c r="G1219" s="95" t="str">
        <f>VLOOKUP(Revisión_Avance_Periodo!$A1219,BD_Seguimiento_OAP_2019!$A$2:$G$294,7,FALSE)</f>
        <v>PAI</v>
      </c>
      <c r="H1219" s="95" t="str">
        <f>VLOOKUP(Revisión_Avance_Periodo!$A1219,BD_Seguimiento_OAP_2019!$A$2:$J$294,10,FALSE)</f>
        <v>PAI_01 - Operacional</v>
      </c>
      <c r="I1219" s="95" t="s">
        <v>1069</v>
      </c>
      <c r="J1219" s="95" t="str">
        <f>VLOOKUP(Revisión_Avance_Periodo!$I1219,BD_Seguimiento_OAP_2019!$L:$M,2,FALSE)</f>
        <v xml:space="preserve">Implementar la Transformación Digital y Desmaterizalización de trámites </v>
      </c>
      <c r="K1219" s="119" t="s">
        <v>64</v>
      </c>
      <c r="L1219" s="172">
        <v>4.4642857142857152E-4</v>
      </c>
      <c r="M1219" s="182" t="s">
        <v>109</v>
      </c>
      <c r="N1219" s="174">
        <f>INDEX(BD_Seguimiento_OAP_2019!$AH$3:$AS$294,MATCH(Revisión_Avance_Periodo!$I1219,BD_Seguimiento_OAP_2019!$L$3:$L$294,0),MATCH(Revisión_Avance_Periodo!$M1219,BD_Seguimiento_OAP_2019!$AH$2:$AS$2,0))</f>
        <v>0.1</v>
      </c>
      <c r="O1219" s="174">
        <f>INDEX(BD_Seguimiento_OAP_2019!$AV$3:$BG$294,MATCH(Revisión_Avance_Periodo!$I1219,BD_Seguimiento_OAP_2019!$L$3:$L$294,0),MATCH(Revisión_Avance_Periodo!$M1219,BD_Seguimiento_OAP_2019!$AV$2:$BG$2,0))</f>
        <v>0.1</v>
      </c>
      <c r="P1219" s="188">
        <f t="shared" ref="P1219:P1282" si="232">O1219/N1219</f>
        <v>1</v>
      </c>
      <c r="Q1219" s="182" t="str">
        <f>VLOOKUP(P1219,Tabla_Indicador_Gestion4[#All],3,TRUE)</f>
        <v>Culminada</v>
      </c>
      <c r="R1219" s="215">
        <f>SUBTOTAL(9,$N$1214:$N1219)</f>
        <v>0.5</v>
      </c>
      <c r="S1219" s="231">
        <f>SUBTOTAL(9,$O$1214:$O1219)</f>
        <v>0.5</v>
      </c>
      <c r="T1219" s="231">
        <f>IFERROR(+Revisión_Avance_Periodo!$S1219/Revisión_Avance_Periodo!$R1219,0)</f>
        <v>1</v>
      </c>
      <c r="U1219" s="184"/>
      <c r="V1219" s="185"/>
      <c r="W1219" s="183"/>
      <c r="X1219" s="183"/>
      <c r="Y1219" s="183"/>
      <c r="Z1219" s="186"/>
      <c r="AA1219" s="187"/>
    </row>
    <row r="1220" spans="1:27" x14ac:dyDescent="0.25">
      <c r="A1220" s="88">
        <v>104</v>
      </c>
      <c r="B1220" s="91" t="str">
        <f>CONCATENATE(Revisión_Avance_Periodo!$C1220,";",Revisión_Avance_Periodo!$E1220,";",Revisión_Avance_Periodo!$I1220)</f>
        <v>OE2;PR_10;ACT_46</v>
      </c>
      <c r="C1220" s="170" t="s">
        <v>47</v>
      </c>
      <c r="D1220" s="171" t="str">
        <f>VLOOKUP(Revisión_Avance_Periodo!$C1220,Componentes_BD!$F$1:$G$5,2,FALSE)</f>
        <v>Fortalecer las Tecnologías de la Información y las Telecomunicaciones.</v>
      </c>
      <c r="E1220" s="106" t="s">
        <v>12</v>
      </c>
      <c r="F1220" s="89">
        <v>2</v>
      </c>
      <c r="G1220" s="89" t="str">
        <f>VLOOKUP(Revisión_Avance_Periodo!$A1220,BD_Seguimiento_OAP_2019!$A$2:$G$294,7,FALSE)</f>
        <v>PAI</v>
      </c>
      <c r="H1220" s="89" t="str">
        <f>VLOOKUP(Revisión_Avance_Periodo!$A1220,BD_Seguimiento_OAP_2019!$A$2:$J$294,10,FALSE)</f>
        <v>PAI_01 - Operacional</v>
      </c>
      <c r="I1220" s="89" t="s">
        <v>1069</v>
      </c>
      <c r="J1220" s="89" t="str">
        <f>VLOOKUP(Revisión_Avance_Periodo!$I1220,BD_Seguimiento_OAP_2019!$L:$M,2,FALSE)</f>
        <v xml:space="preserve">Implementar la Transformación Digital y Desmaterizalización de trámites </v>
      </c>
      <c r="K1220" s="106" t="s">
        <v>64</v>
      </c>
      <c r="L1220" s="172">
        <v>4.4642857142857152E-4</v>
      </c>
      <c r="M1220" s="173" t="s">
        <v>110</v>
      </c>
      <c r="N1220" s="174">
        <f>INDEX(BD_Seguimiento_OAP_2019!$AH$3:$AS$294,MATCH(Revisión_Avance_Periodo!$I1220,BD_Seguimiento_OAP_2019!$L$3:$L$294,0),MATCH(Revisión_Avance_Periodo!$M1220,BD_Seguimiento_OAP_2019!$AH$2:$AS$2,0))</f>
        <v>0.05</v>
      </c>
      <c r="O1220" s="174">
        <f>INDEX(BD_Seguimiento_OAP_2019!$AV$3:$BG$294,MATCH(Revisión_Avance_Periodo!$I1220,BD_Seguimiento_OAP_2019!$L$3:$L$294,0),MATCH(Revisión_Avance_Periodo!$M1220,BD_Seguimiento_OAP_2019!$AV$2:$BG$2,0))</f>
        <v>0</v>
      </c>
      <c r="P1220" s="189">
        <f t="shared" si="232"/>
        <v>0</v>
      </c>
      <c r="Q1220" s="173" t="str">
        <f>VLOOKUP(P1220,Tabla_Indicador_Gestion4[#All],3,TRUE)</f>
        <v>Por Ejecutar</v>
      </c>
      <c r="R1220" s="215">
        <f>SUBTOTAL(9,$N$1214:$N1220)</f>
        <v>0.55000000000000004</v>
      </c>
      <c r="S1220" s="231">
        <f>SUBTOTAL(9,$O$1214:$O1220)</f>
        <v>0.5</v>
      </c>
      <c r="T1220" s="231">
        <f>IFERROR(+Revisión_Avance_Periodo!$S1220/Revisión_Avance_Periodo!$R1220,0)</f>
        <v>0.90909090909090906</v>
      </c>
      <c r="U1220" s="184"/>
      <c r="V1220" s="185"/>
      <c r="W1220" s="183"/>
      <c r="X1220" s="183"/>
      <c r="Y1220" s="183"/>
      <c r="Z1220" s="186"/>
      <c r="AA1220" s="187"/>
    </row>
    <row r="1221" spans="1:27" x14ac:dyDescent="0.25">
      <c r="A1221" s="94">
        <v>104</v>
      </c>
      <c r="B1221" s="96" t="str">
        <f>CONCATENATE(Revisión_Avance_Periodo!$C1221,";",Revisión_Avance_Periodo!$E1221,";",Revisión_Avance_Periodo!$I1221)</f>
        <v>OE2;PR_10;ACT_46</v>
      </c>
      <c r="C1221" s="180" t="s">
        <v>47</v>
      </c>
      <c r="D1221" s="181" t="str">
        <f>VLOOKUP(Revisión_Avance_Periodo!$C1221,Componentes_BD!$F$1:$G$5,2,FALSE)</f>
        <v>Fortalecer las Tecnologías de la Información y las Telecomunicaciones.</v>
      </c>
      <c r="E1221" s="119" t="s">
        <v>12</v>
      </c>
      <c r="F1221" s="95">
        <v>2</v>
      </c>
      <c r="G1221" s="95" t="str">
        <f>VLOOKUP(Revisión_Avance_Periodo!$A1221,BD_Seguimiento_OAP_2019!$A$2:$G$294,7,FALSE)</f>
        <v>PAI</v>
      </c>
      <c r="H1221" s="95" t="str">
        <f>VLOOKUP(Revisión_Avance_Periodo!$A1221,BD_Seguimiento_OAP_2019!$A$2:$J$294,10,FALSE)</f>
        <v>PAI_01 - Operacional</v>
      </c>
      <c r="I1221" s="95" t="s">
        <v>1069</v>
      </c>
      <c r="J1221" s="95" t="str">
        <f>VLOOKUP(Revisión_Avance_Periodo!$I1221,BD_Seguimiento_OAP_2019!$L:$M,2,FALSE)</f>
        <v xml:space="preserve">Implementar la Transformación Digital y Desmaterizalización de trámites </v>
      </c>
      <c r="K1221" s="119" t="s">
        <v>64</v>
      </c>
      <c r="L1221" s="172">
        <v>4.4642857142857152E-4</v>
      </c>
      <c r="M1221" s="182" t="s">
        <v>111</v>
      </c>
      <c r="N1221" s="174">
        <f>INDEX(BD_Seguimiento_OAP_2019!$AH$3:$AS$294,MATCH(Revisión_Avance_Periodo!$I1221,BD_Seguimiento_OAP_2019!$L$3:$L$294,0),MATCH(Revisión_Avance_Periodo!$M1221,BD_Seguimiento_OAP_2019!$AH$2:$AS$2,0))</f>
        <v>0.1</v>
      </c>
      <c r="O1221" s="174">
        <f>INDEX(BD_Seguimiento_OAP_2019!$AV$3:$BG$294,MATCH(Revisión_Avance_Periodo!$I1221,BD_Seguimiento_OAP_2019!$L$3:$L$294,0),MATCH(Revisión_Avance_Periodo!$M1221,BD_Seguimiento_OAP_2019!$AV$2:$BG$2,0))</f>
        <v>0</v>
      </c>
      <c r="P1221" s="188">
        <f t="shared" si="232"/>
        <v>0</v>
      </c>
      <c r="Q1221" s="182" t="str">
        <f>VLOOKUP(P1221,Tabla_Indicador_Gestion4[#All],3,TRUE)</f>
        <v>Por Ejecutar</v>
      </c>
      <c r="R1221" s="215">
        <f>SUBTOTAL(9,$N$1214:$N1221)</f>
        <v>0.65</v>
      </c>
      <c r="S1221" s="231">
        <f>SUBTOTAL(9,$O$1214:$O1221)</f>
        <v>0.5</v>
      </c>
      <c r="T1221" s="231">
        <f>IFERROR(+Revisión_Avance_Periodo!$S1221/Revisión_Avance_Periodo!$R1221,0)</f>
        <v>0.76923076923076916</v>
      </c>
      <c r="U1221" s="184"/>
      <c r="V1221" s="185"/>
      <c r="W1221" s="183"/>
      <c r="X1221" s="183"/>
      <c r="Y1221" s="183"/>
      <c r="Z1221" s="186"/>
      <c r="AA1221" s="187"/>
    </row>
    <row r="1222" spans="1:27" x14ac:dyDescent="0.25">
      <c r="A1222" s="88">
        <v>104</v>
      </c>
      <c r="B1222" s="91" t="str">
        <f>CONCATENATE(Revisión_Avance_Periodo!$C1222,";",Revisión_Avance_Periodo!$E1222,";",Revisión_Avance_Periodo!$I1222)</f>
        <v>OE2;PR_10;ACT_46</v>
      </c>
      <c r="C1222" s="170" t="s">
        <v>47</v>
      </c>
      <c r="D1222" s="171" t="str">
        <f>VLOOKUP(Revisión_Avance_Periodo!$C1222,Componentes_BD!$F$1:$G$5,2,FALSE)</f>
        <v>Fortalecer las Tecnologías de la Información y las Telecomunicaciones.</v>
      </c>
      <c r="E1222" s="106" t="s">
        <v>12</v>
      </c>
      <c r="F1222" s="89">
        <v>2</v>
      </c>
      <c r="G1222" s="89" t="str">
        <f>VLOOKUP(Revisión_Avance_Periodo!$A1222,BD_Seguimiento_OAP_2019!$A$2:$G$294,7,FALSE)</f>
        <v>PAI</v>
      </c>
      <c r="H1222" s="89" t="str">
        <f>VLOOKUP(Revisión_Avance_Periodo!$A1222,BD_Seguimiento_OAP_2019!$A$2:$J$294,10,FALSE)</f>
        <v>PAI_01 - Operacional</v>
      </c>
      <c r="I1222" s="89" t="s">
        <v>1069</v>
      </c>
      <c r="J1222" s="89" t="str">
        <f>VLOOKUP(Revisión_Avance_Periodo!$I1222,BD_Seguimiento_OAP_2019!$L:$M,2,FALSE)</f>
        <v xml:space="preserve">Implementar la Transformación Digital y Desmaterizalización de trámites </v>
      </c>
      <c r="K1222" s="106" t="s">
        <v>64</v>
      </c>
      <c r="L1222" s="172">
        <v>4.4642857142857152E-4</v>
      </c>
      <c r="M1222" s="173" t="s">
        <v>112</v>
      </c>
      <c r="N1222" s="174">
        <f>INDEX(BD_Seguimiento_OAP_2019!$AH$3:$AS$294,MATCH(Revisión_Avance_Periodo!$I1222,BD_Seguimiento_OAP_2019!$L$3:$L$294,0),MATCH(Revisión_Avance_Periodo!$M1222,BD_Seguimiento_OAP_2019!$AH$2:$AS$2,0))</f>
        <v>0.1</v>
      </c>
      <c r="O1222" s="174">
        <f>INDEX(BD_Seguimiento_OAP_2019!$AV$3:$BG$294,MATCH(Revisión_Avance_Periodo!$I1222,BD_Seguimiento_OAP_2019!$L$3:$L$294,0),MATCH(Revisión_Avance_Periodo!$M1222,BD_Seguimiento_OAP_2019!$AV$2:$BG$2,0))</f>
        <v>0</v>
      </c>
      <c r="P1222" s="189">
        <f t="shared" si="232"/>
        <v>0</v>
      </c>
      <c r="Q1222" s="173" t="str">
        <f>VLOOKUP(P1222,Tabla_Indicador_Gestion4[#All],3,TRUE)</f>
        <v>Por Ejecutar</v>
      </c>
      <c r="R1222" s="215">
        <f>SUBTOTAL(9,$N$1214:$N1222)</f>
        <v>0.75</v>
      </c>
      <c r="S1222" s="231">
        <f>SUBTOTAL(9,$O$1214:$O1222)</f>
        <v>0.5</v>
      </c>
      <c r="T1222" s="231">
        <f>IFERROR(+Revisión_Avance_Periodo!$S1222/Revisión_Avance_Periodo!$R1222,0)</f>
        <v>0.66666666666666663</v>
      </c>
      <c r="U1222" s="184"/>
      <c r="V1222" s="185"/>
      <c r="W1222" s="183"/>
      <c r="X1222" s="183"/>
      <c r="Y1222" s="183"/>
      <c r="Z1222" s="186"/>
      <c r="AA1222" s="187"/>
    </row>
    <row r="1223" spans="1:27" x14ac:dyDescent="0.25">
      <c r="A1223" s="94">
        <v>104</v>
      </c>
      <c r="B1223" s="96" t="str">
        <f>CONCATENATE(Revisión_Avance_Periodo!$C1223,";",Revisión_Avance_Periodo!$E1223,";",Revisión_Avance_Periodo!$I1223)</f>
        <v>OE2;PR_10;ACT_46</v>
      </c>
      <c r="C1223" s="180" t="s">
        <v>47</v>
      </c>
      <c r="D1223" s="181" t="str">
        <f>VLOOKUP(Revisión_Avance_Periodo!$C1223,Componentes_BD!$F$1:$G$5,2,FALSE)</f>
        <v>Fortalecer las Tecnologías de la Información y las Telecomunicaciones.</v>
      </c>
      <c r="E1223" s="119" t="s">
        <v>12</v>
      </c>
      <c r="F1223" s="95">
        <v>2</v>
      </c>
      <c r="G1223" s="95" t="str">
        <f>VLOOKUP(Revisión_Avance_Periodo!$A1223,BD_Seguimiento_OAP_2019!$A$2:$G$294,7,FALSE)</f>
        <v>PAI</v>
      </c>
      <c r="H1223" s="95" t="str">
        <f>VLOOKUP(Revisión_Avance_Periodo!$A1223,BD_Seguimiento_OAP_2019!$A$2:$J$294,10,FALSE)</f>
        <v>PAI_01 - Operacional</v>
      </c>
      <c r="I1223" s="95" t="s">
        <v>1069</v>
      </c>
      <c r="J1223" s="95" t="str">
        <f>VLOOKUP(Revisión_Avance_Periodo!$I1223,BD_Seguimiento_OAP_2019!$L:$M,2,FALSE)</f>
        <v xml:space="preserve">Implementar la Transformación Digital y Desmaterizalización de trámites </v>
      </c>
      <c r="K1223" s="119" t="s">
        <v>64</v>
      </c>
      <c r="L1223" s="172">
        <v>4.4642857142857152E-4</v>
      </c>
      <c r="M1223" s="182" t="s">
        <v>113</v>
      </c>
      <c r="N1223" s="174">
        <f>INDEX(BD_Seguimiento_OAP_2019!$AH$3:$AS$294,MATCH(Revisión_Avance_Periodo!$I1223,BD_Seguimiento_OAP_2019!$L$3:$L$294,0),MATCH(Revisión_Avance_Periodo!$M1223,BD_Seguimiento_OAP_2019!$AH$2:$AS$2,0))</f>
        <v>0.05</v>
      </c>
      <c r="O1223" s="174">
        <f>INDEX(BD_Seguimiento_OAP_2019!$AV$3:$BG$294,MATCH(Revisión_Avance_Periodo!$I1223,BD_Seguimiento_OAP_2019!$L$3:$L$294,0),MATCH(Revisión_Avance_Periodo!$M1223,BD_Seguimiento_OAP_2019!$AV$2:$BG$2,0))</f>
        <v>0</v>
      </c>
      <c r="P1223" s="188">
        <f t="shared" si="232"/>
        <v>0</v>
      </c>
      <c r="Q1223" s="182" t="str">
        <f>VLOOKUP(P1223,Tabla_Indicador_Gestion4[#All],3,TRUE)</f>
        <v>Por Ejecutar</v>
      </c>
      <c r="R1223" s="215">
        <f>SUBTOTAL(9,$N$1214:$N1223)</f>
        <v>0.8</v>
      </c>
      <c r="S1223" s="231">
        <f>SUBTOTAL(9,$O$1214:$O1223)</f>
        <v>0.5</v>
      </c>
      <c r="T1223" s="231">
        <f>IFERROR(+Revisión_Avance_Periodo!$S1223/Revisión_Avance_Periodo!$R1223,0)</f>
        <v>0.625</v>
      </c>
      <c r="U1223" s="184"/>
      <c r="V1223" s="185"/>
      <c r="W1223" s="183"/>
      <c r="X1223" s="183"/>
      <c r="Y1223" s="183"/>
      <c r="Z1223" s="186"/>
      <c r="AA1223" s="187"/>
    </row>
    <row r="1224" spans="1:27" x14ac:dyDescent="0.25">
      <c r="A1224" s="88">
        <v>104</v>
      </c>
      <c r="B1224" s="91" t="str">
        <f>CONCATENATE(Revisión_Avance_Periodo!$C1224,";",Revisión_Avance_Periodo!$E1224,";",Revisión_Avance_Periodo!$I1224)</f>
        <v>OE2;PR_10;ACT_46</v>
      </c>
      <c r="C1224" s="170" t="s">
        <v>47</v>
      </c>
      <c r="D1224" s="171" t="str">
        <f>VLOOKUP(Revisión_Avance_Periodo!$C1224,Componentes_BD!$F$1:$G$5,2,FALSE)</f>
        <v>Fortalecer las Tecnologías de la Información y las Telecomunicaciones.</v>
      </c>
      <c r="E1224" s="106" t="s">
        <v>12</v>
      </c>
      <c r="F1224" s="89">
        <v>2</v>
      </c>
      <c r="G1224" s="89" t="str">
        <f>VLOOKUP(Revisión_Avance_Periodo!$A1224,BD_Seguimiento_OAP_2019!$A$2:$G$294,7,FALSE)</f>
        <v>PAI</v>
      </c>
      <c r="H1224" s="89" t="str">
        <f>VLOOKUP(Revisión_Avance_Periodo!$A1224,BD_Seguimiento_OAP_2019!$A$2:$J$294,10,FALSE)</f>
        <v>PAI_01 - Operacional</v>
      </c>
      <c r="I1224" s="89" t="s">
        <v>1069</v>
      </c>
      <c r="J1224" s="89" t="str">
        <f>VLOOKUP(Revisión_Avance_Periodo!$I1224,BD_Seguimiento_OAP_2019!$L:$M,2,FALSE)</f>
        <v xml:space="preserve">Implementar la Transformación Digital y Desmaterizalización de trámites </v>
      </c>
      <c r="K1224" s="106" t="s">
        <v>64</v>
      </c>
      <c r="L1224" s="172">
        <v>4.4642857142857152E-4</v>
      </c>
      <c r="M1224" s="173" t="s">
        <v>114</v>
      </c>
      <c r="N1224" s="174">
        <f>INDEX(BD_Seguimiento_OAP_2019!$AH$3:$AS$294,MATCH(Revisión_Avance_Periodo!$I1224,BD_Seguimiento_OAP_2019!$L$3:$L$294,0),MATCH(Revisión_Avance_Periodo!$M1224,BD_Seguimiento_OAP_2019!$AH$2:$AS$2,0))</f>
        <v>0.1</v>
      </c>
      <c r="O1224" s="174">
        <f>INDEX(BD_Seguimiento_OAP_2019!$AV$3:$BG$294,MATCH(Revisión_Avance_Periodo!$I1224,BD_Seguimiento_OAP_2019!$L$3:$L$294,0),MATCH(Revisión_Avance_Periodo!$M1224,BD_Seguimiento_OAP_2019!$AV$2:$BG$2,0))</f>
        <v>0</v>
      </c>
      <c r="P1224" s="189">
        <f t="shared" si="232"/>
        <v>0</v>
      </c>
      <c r="Q1224" s="173" t="str">
        <f>VLOOKUP(P1224,Tabla_Indicador_Gestion4[#All],3,TRUE)</f>
        <v>Por Ejecutar</v>
      </c>
      <c r="R1224" s="215">
        <f>SUBTOTAL(9,$N$1214:$N1224)</f>
        <v>0.9</v>
      </c>
      <c r="S1224" s="231">
        <f>SUBTOTAL(9,$O$1214:$O1224)</f>
        <v>0.5</v>
      </c>
      <c r="T1224" s="231">
        <f>IFERROR(+Revisión_Avance_Periodo!$S1224/Revisión_Avance_Periodo!$R1224,0)</f>
        <v>0.55555555555555558</v>
      </c>
      <c r="U1224" s="184"/>
      <c r="V1224" s="185"/>
      <c r="W1224" s="183"/>
      <c r="X1224" s="183"/>
      <c r="Y1224" s="183"/>
      <c r="Z1224" s="186"/>
      <c r="AA1224" s="187"/>
    </row>
    <row r="1225" spans="1:27" ht="15.75" thickBot="1" x14ac:dyDescent="0.3">
      <c r="A1225" s="94">
        <v>104</v>
      </c>
      <c r="B1225" s="96" t="str">
        <f>CONCATENATE(Revisión_Avance_Periodo!$C1225,";",Revisión_Avance_Periodo!$E1225,";",Revisión_Avance_Periodo!$I1225)</f>
        <v>OE2;PR_10;ACT_46</v>
      </c>
      <c r="C1225" s="180" t="s">
        <v>47</v>
      </c>
      <c r="D1225" s="181" t="str">
        <f>VLOOKUP(Revisión_Avance_Periodo!$C1225,Componentes_BD!$F$1:$G$5,2,FALSE)</f>
        <v>Fortalecer las Tecnologías de la Información y las Telecomunicaciones.</v>
      </c>
      <c r="E1225" s="119" t="s">
        <v>12</v>
      </c>
      <c r="F1225" s="95">
        <v>2</v>
      </c>
      <c r="G1225" s="95" t="str">
        <f>VLOOKUP(Revisión_Avance_Periodo!$A1225,BD_Seguimiento_OAP_2019!$A$2:$G$294,7,FALSE)</f>
        <v>PAI</v>
      </c>
      <c r="H1225" s="95" t="str">
        <f>VLOOKUP(Revisión_Avance_Periodo!$A1225,BD_Seguimiento_OAP_2019!$A$2:$J$294,10,FALSE)</f>
        <v>PAI_01 - Operacional</v>
      </c>
      <c r="I1225" s="95" t="s">
        <v>1069</v>
      </c>
      <c r="J1225" s="95" t="str">
        <f>VLOOKUP(Revisión_Avance_Periodo!$I1225,BD_Seguimiento_OAP_2019!$L:$M,2,FALSE)</f>
        <v xml:space="preserve">Implementar la Transformación Digital y Desmaterizalización de trámites </v>
      </c>
      <c r="K1225" s="119" t="s">
        <v>64</v>
      </c>
      <c r="L1225" s="172">
        <v>4.4642857142857152E-4</v>
      </c>
      <c r="M1225" s="182" t="s">
        <v>115</v>
      </c>
      <c r="N1225" s="174">
        <f>INDEX(BD_Seguimiento_OAP_2019!$AH$3:$AS$294,MATCH(Revisión_Avance_Periodo!$I1225,BD_Seguimiento_OAP_2019!$L$3:$L$294,0),MATCH(Revisión_Avance_Periodo!$M1225,BD_Seguimiento_OAP_2019!$AH$2:$AS$2,0))</f>
        <v>0.1</v>
      </c>
      <c r="O1225" s="174">
        <f>INDEX(BD_Seguimiento_OAP_2019!$AV$3:$BG$294,MATCH(Revisión_Avance_Periodo!$I1225,BD_Seguimiento_OAP_2019!$L$3:$L$294,0),MATCH(Revisión_Avance_Periodo!$M1225,BD_Seguimiento_OAP_2019!$AV$2:$BG$2,0))</f>
        <v>0</v>
      </c>
      <c r="P1225" s="188">
        <f t="shared" si="232"/>
        <v>0</v>
      </c>
      <c r="Q1225" s="182" t="str">
        <f>VLOOKUP(P1225,Tabla_Indicador_Gestion4[#All],3,TRUE)</f>
        <v>Por Ejecutar</v>
      </c>
      <c r="R1225" s="215">
        <f>SUBTOTAL(9,$N$1214:$N1225)</f>
        <v>1</v>
      </c>
      <c r="S1225" s="231">
        <f>SUBTOTAL(9,$O$1214:$O1225)</f>
        <v>0.5</v>
      </c>
      <c r="T1225" s="231">
        <f>IFERROR(+Revisión_Avance_Periodo!$S1225/Revisión_Avance_Periodo!$R1225,0)</f>
        <v>0.5</v>
      </c>
      <c r="U1225" s="184"/>
      <c r="V1225" s="185"/>
      <c r="W1225" s="183"/>
      <c r="X1225" s="183"/>
      <c r="Y1225" s="183"/>
      <c r="Z1225" s="186"/>
      <c r="AA1225" s="187"/>
    </row>
    <row r="1226" spans="1:27" x14ac:dyDescent="0.25">
      <c r="A1226" s="88">
        <v>105</v>
      </c>
      <c r="B1226" s="91" t="str">
        <f>CONCATENATE(Revisión_Avance_Periodo!$C1226,";",Revisión_Avance_Periodo!$E1226,";",Revisión_Avance_Periodo!$I1226)</f>
        <v>OE2;PR_10;ACT_47</v>
      </c>
      <c r="C1226" s="170" t="s">
        <v>47</v>
      </c>
      <c r="D1226" s="171" t="str">
        <f>VLOOKUP(Revisión_Avance_Periodo!$C1226,Componentes_BD!$F$1:$G$5,2,FALSE)</f>
        <v>Fortalecer las Tecnologías de la Información y las Telecomunicaciones.</v>
      </c>
      <c r="E1226" s="106" t="s">
        <v>12</v>
      </c>
      <c r="F1226" s="89">
        <v>2</v>
      </c>
      <c r="G1226" s="89" t="str">
        <f>VLOOKUP(Revisión_Avance_Periodo!$A1226,BD_Seguimiento_OAP_2019!$A$2:$G$294,7,FALSE)</f>
        <v>PAI</v>
      </c>
      <c r="H1226" s="89" t="str">
        <f>VLOOKUP(Revisión_Avance_Periodo!$A1226,BD_Seguimiento_OAP_2019!$A$2:$J$294,10,FALSE)</f>
        <v>PAI_01 - Operacional</v>
      </c>
      <c r="I1226" s="89" t="s">
        <v>1080</v>
      </c>
      <c r="J1226" s="89" t="str">
        <f>VLOOKUP(Revisión_Avance_Periodo!$I1226,BD_Seguimiento_OAP_2019!$L:$M,2,FALSE)</f>
        <v>Implementar el sistema de impresión controlada generando ahorro de papel y tiempo (Cultura de Cero Papel)</v>
      </c>
      <c r="K1226" s="106" t="s">
        <v>64</v>
      </c>
      <c r="L1226" s="172">
        <v>4.4642857142857152E-4</v>
      </c>
      <c r="M1226" s="173" t="s">
        <v>104</v>
      </c>
      <c r="N1226" s="174">
        <f>INDEX(BD_Seguimiento_OAP_2019!$AH$3:$AS$294,MATCH(Revisión_Avance_Periodo!$I1226,BD_Seguimiento_OAP_2019!$L$3:$L$294,0),MATCH(Revisión_Avance_Periodo!$M1226,BD_Seguimiento_OAP_2019!$AH$2:$AS$2,0))</f>
        <v>0</v>
      </c>
      <c r="O1226" s="174">
        <f>INDEX(BD_Seguimiento_OAP_2019!$AV$3:$BG$294,MATCH(Revisión_Avance_Periodo!$I1226,BD_Seguimiento_OAP_2019!$L$3:$L$294,0),MATCH(Revisión_Avance_Periodo!$M1226,BD_Seguimiento_OAP_2019!$AV$2:$BG$2,0))</f>
        <v>0</v>
      </c>
      <c r="P1226" s="175">
        <f>IFERROR((O1226/N1226),0)</f>
        <v>0</v>
      </c>
      <c r="Q1226" s="173" t="str">
        <f>VLOOKUP(P1226,Tabla_Indicador_Gestion4[#All],3,TRUE)</f>
        <v>Por Ejecutar</v>
      </c>
      <c r="R1226" s="213">
        <f>SUBTOTAL(9,$N$1226:$N1226)</f>
        <v>0</v>
      </c>
      <c r="S1226" s="234">
        <f>SUBTOTAL(9,$O$1226:$O1226)</f>
        <v>0</v>
      </c>
      <c r="T1226" s="234">
        <f>IFERROR(+Revisión_Avance_Periodo!$S1226/Revisión_Avance_Periodo!$R1226,0)</f>
        <v>0</v>
      </c>
      <c r="U1226" s="177">
        <f>SUBTOTAL(9,N1226:N1237)</f>
        <v>1</v>
      </c>
      <c r="V1226" s="176">
        <f>SUBTOTAL(9,O1226:O1237)</f>
        <v>0.5</v>
      </c>
      <c r="W1226" s="176">
        <f t="shared" ref="W1226" si="233">+V1226/U1226</f>
        <v>0.5</v>
      </c>
      <c r="X1226" s="176"/>
      <c r="Y1226" s="176">
        <f>100%-Revisión_Avance_Periodo!$W1226</f>
        <v>0.5</v>
      </c>
      <c r="Z1226" s="178" t="str">
        <f>VLOOKUP(W1226,Tabla_Indicador_Gestion4[],3,TRUE)</f>
        <v>En Tramite</v>
      </c>
      <c r="AA1226" s="179">
        <f>Revisión_Avance_Periodo!$W1226*Revisión_Avance_Periodo!$L1226</f>
        <v>2.2321428571428576E-4</v>
      </c>
    </row>
    <row r="1227" spans="1:27" x14ac:dyDescent="0.25">
      <c r="A1227" s="94">
        <v>105</v>
      </c>
      <c r="B1227" s="96" t="str">
        <f>CONCATENATE(Revisión_Avance_Periodo!$C1227,";",Revisión_Avance_Periodo!$E1227,";",Revisión_Avance_Periodo!$I1227)</f>
        <v>OE2;PR_10;ACT_47</v>
      </c>
      <c r="C1227" s="180" t="s">
        <v>47</v>
      </c>
      <c r="D1227" s="181" t="str">
        <f>VLOOKUP(Revisión_Avance_Periodo!$C1227,Componentes_BD!$F$1:$G$5,2,FALSE)</f>
        <v>Fortalecer las Tecnologías de la Información y las Telecomunicaciones.</v>
      </c>
      <c r="E1227" s="119" t="s">
        <v>12</v>
      </c>
      <c r="F1227" s="95">
        <v>2</v>
      </c>
      <c r="G1227" s="95" t="str">
        <f>VLOOKUP(Revisión_Avance_Periodo!$A1227,BD_Seguimiento_OAP_2019!$A$2:$G$294,7,FALSE)</f>
        <v>PAI</v>
      </c>
      <c r="H1227" s="95" t="str">
        <f>VLOOKUP(Revisión_Avance_Periodo!$A1227,BD_Seguimiento_OAP_2019!$A$2:$J$294,10,FALSE)</f>
        <v>PAI_01 - Operacional</v>
      </c>
      <c r="I1227" s="95" t="s">
        <v>1080</v>
      </c>
      <c r="J1227" s="95" t="str">
        <f>VLOOKUP(Revisión_Avance_Periodo!$I1227,BD_Seguimiento_OAP_2019!$L:$M,2,FALSE)</f>
        <v>Implementar el sistema de impresión controlada generando ahorro de papel y tiempo (Cultura de Cero Papel)</v>
      </c>
      <c r="K1227" s="119" t="s">
        <v>64</v>
      </c>
      <c r="L1227" s="172">
        <v>4.4642857142857152E-4</v>
      </c>
      <c r="M1227" s="182" t="s">
        <v>105</v>
      </c>
      <c r="N1227" s="174">
        <f>INDEX(BD_Seguimiento_OAP_2019!$AH$3:$AS$294,MATCH(Revisión_Avance_Periodo!$I1227,BD_Seguimiento_OAP_2019!$L$3:$L$294,0),MATCH(Revisión_Avance_Periodo!$M1227,BD_Seguimiento_OAP_2019!$AH$2:$AS$2,0))</f>
        <v>0.15</v>
      </c>
      <c r="O1227" s="174">
        <f>INDEX(BD_Seguimiento_OAP_2019!$AV$3:$BG$294,MATCH(Revisión_Avance_Periodo!$I1227,BD_Seguimiento_OAP_2019!$L$3:$L$294,0),MATCH(Revisión_Avance_Periodo!$M1227,BD_Seguimiento_OAP_2019!$AV$2:$BG$2,0))</f>
        <v>0.15</v>
      </c>
      <c r="P1227" s="188">
        <f t="shared" si="232"/>
        <v>1</v>
      </c>
      <c r="Q1227" s="182" t="str">
        <f>VLOOKUP(P1227,Tabla_Indicador_Gestion4[#All],3,TRUE)</f>
        <v>Culminada</v>
      </c>
      <c r="R1227" s="215">
        <f>SUBTOTAL(9,$N$1226:$N1227)</f>
        <v>0.15</v>
      </c>
      <c r="S1227" s="231">
        <f>SUBTOTAL(9,$O$1226:$O1227)</f>
        <v>0.15</v>
      </c>
      <c r="T1227" s="231">
        <f>IFERROR(+Revisión_Avance_Periodo!$S1227/Revisión_Avance_Periodo!$R1227,0)</f>
        <v>1</v>
      </c>
      <c r="U1227" s="184"/>
      <c r="V1227" s="185"/>
      <c r="W1227" s="183"/>
      <c r="X1227" s="183"/>
      <c r="Y1227" s="183"/>
      <c r="Z1227" s="186"/>
      <c r="AA1227" s="187"/>
    </row>
    <row r="1228" spans="1:27" x14ac:dyDescent="0.25">
      <c r="A1228" s="88">
        <v>105</v>
      </c>
      <c r="B1228" s="91" t="str">
        <f>CONCATENATE(Revisión_Avance_Periodo!$C1228,";",Revisión_Avance_Periodo!$E1228,";",Revisión_Avance_Periodo!$I1228)</f>
        <v>OE2;PR_10;ACT_47</v>
      </c>
      <c r="C1228" s="170" t="s">
        <v>47</v>
      </c>
      <c r="D1228" s="171" t="str">
        <f>VLOOKUP(Revisión_Avance_Periodo!$C1228,Componentes_BD!$F$1:$G$5,2,FALSE)</f>
        <v>Fortalecer las Tecnologías de la Información y las Telecomunicaciones.</v>
      </c>
      <c r="E1228" s="106" t="s">
        <v>12</v>
      </c>
      <c r="F1228" s="89">
        <v>2</v>
      </c>
      <c r="G1228" s="89" t="str">
        <f>VLOOKUP(Revisión_Avance_Periodo!$A1228,BD_Seguimiento_OAP_2019!$A$2:$G$294,7,FALSE)</f>
        <v>PAI</v>
      </c>
      <c r="H1228" s="89" t="str">
        <f>VLOOKUP(Revisión_Avance_Periodo!$A1228,BD_Seguimiento_OAP_2019!$A$2:$J$294,10,FALSE)</f>
        <v>PAI_01 - Operacional</v>
      </c>
      <c r="I1228" s="89" t="s">
        <v>1080</v>
      </c>
      <c r="J1228" s="89" t="str">
        <f>VLOOKUP(Revisión_Avance_Periodo!$I1228,BD_Seguimiento_OAP_2019!$L:$M,2,FALSE)</f>
        <v>Implementar el sistema de impresión controlada generando ahorro de papel y tiempo (Cultura de Cero Papel)</v>
      </c>
      <c r="K1228" s="106" t="s">
        <v>64</v>
      </c>
      <c r="L1228" s="172">
        <v>4.4642857142857152E-4</v>
      </c>
      <c r="M1228" s="173" t="s">
        <v>106</v>
      </c>
      <c r="N1228" s="174">
        <f>INDEX(BD_Seguimiento_OAP_2019!$AH$3:$AS$294,MATCH(Revisión_Avance_Periodo!$I1228,BD_Seguimiento_OAP_2019!$L$3:$L$294,0),MATCH(Revisión_Avance_Periodo!$M1228,BD_Seguimiento_OAP_2019!$AH$2:$AS$2,0))</f>
        <v>0.1</v>
      </c>
      <c r="O1228" s="174">
        <f>INDEX(BD_Seguimiento_OAP_2019!$AV$3:$BG$294,MATCH(Revisión_Avance_Periodo!$I1228,BD_Seguimiento_OAP_2019!$L$3:$L$294,0),MATCH(Revisión_Avance_Periodo!$M1228,BD_Seguimiento_OAP_2019!$AV$2:$BG$2,0))</f>
        <v>0.1</v>
      </c>
      <c r="P1228" s="189">
        <f t="shared" si="232"/>
        <v>1</v>
      </c>
      <c r="Q1228" s="173" t="str">
        <f>VLOOKUP(P1228,Tabla_Indicador_Gestion4[#All],3,TRUE)</f>
        <v>Culminada</v>
      </c>
      <c r="R1228" s="215">
        <f>SUBTOTAL(9,$N$1226:$N1228)</f>
        <v>0.25</v>
      </c>
      <c r="S1228" s="231">
        <f>SUBTOTAL(9,$O$1226:$O1228)</f>
        <v>0.25</v>
      </c>
      <c r="T1228" s="231">
        <f>IFERROR(+Revisión_Avance_Periodo!$S1228/Revisión_Avance_Periodo!$R1228,0)</f>
        <v>1</v>
      </c>
      <c r="U1228" s="184"/>
      <c r="V1228" s="185"/>
      <c r="W1228" s="183"/>
      <c r="X1228" s="183"/>
      <c r="Y1228" s="183"/>
      <c r="Z1228" s="186"/>
      <c r="AA1228" s="187"/>
    </row>
    <row r="1229" spans="1:27" x14ac:dyDescent="0.25">
      <c r="A1229" s="94">
        <v>105</v>
      </c>
      <c r="B1229" s="96" t="str">
        <f>CONCATENATE(Revisión_Avance_Periodo!$C1229,";",Revisión_Avance_Periodo!$E1229,";",Revisión_Avance_Periodo!$I1229)</f>
        <v>OE2;PR_10;ACT_47</v>
      </c>
      <c r="C1229" s="180" t="s">
        <v>47</v>
      </c>
      <c r="D1229" s="181" t="str">
        <f>VLOOKUP(Revisión_Avance_Periodo!$C1229,Componentes_BD!$F$1:$G$5,2,FALSE)</f>
        <v>Fortalecer las Tecnologías de la Información y las Telecomunicaciones.</v>
      </c>
      <c r="E1229" s="119" t="s">
        <v>12</v>
      </c>
      <c r="F1229" s="95">
        <v>2</v>
      </c>
      <c r="G1229" s="95" t="str">
        <f>VLOOKUP(Revisión_Avance_Periodo!$A1229,BD_Seguimiento_OAP_2019!$A$2:$G$294,7,FALSE)</f>
        <v>PAI</v>
      </c>
      <c r="H1229" s="95" t="str">
        <f>VLOOKUP(Revisión_Avance_Periodo!$A1229,BD_Seguimiento_OAP_2019!$A$2:$J$294,10,FALSE)</f>
        <v>PAI_01 - Operacional</v>
      </c>
      <c r="I1229" s="95" t="s">
        <v>1080</v>
      </c>
      <c r="J1229" s="95" t="str">
        <f>VLOOKUP(Revisión_Avance_Periodo!$I1229,BD_Seguimiento_OAP_2019!$L:$M,2,FALSE)</f>
        <v>Implementar el sistema de impresión controlada generando ahorro de papel y tiempo (Cultura de Cero Papel)</v>
      </c>
      <c r="K1229" s="119" t="s">
        <v>64</v>
      </c>
      <c r="L1229" s="172">
        <v>4.4642857142857152E-4</v>
      </c>
      <c r="M1229" s="182" t="s">
        <v>107</v>
      </c>
      <c r="N1229" s="174">
        <f>INDEX(BD_Seguimiento_OAP_2019!$AH$3:$AS$294,MATCH(Revisión_Avance_Periodo!$I1229,BD_Seguimiento_OAP_2019!$L$3:$L$294,0),MATCH(Revisión_Avance_Periodo!$M1229,BD_Seguimiento_OAP_2019!$AH$2:$AS$2,0))</f>
        <v>0.05</v>
      </c>
      <c r="O1229" s="174">
        <f>INDEX(BD_Seguimiento_OAP_2019!$AV$3:$BG$294,MATCH(Revisión_Avance_Periodo!$I1229,BD_Seguimiento_OAP_2019!$L$3:$L$294,0),MATCH(Revisión_Avance_Periodo!$M1229,BD_Seguimiento_OAP_2019!$AV$2:$BG$2,0))</f>
        <v>0.05</v>
      </c>
      <c r="P1229" s="188">
        <f t="shared" si="232"/>
        <v>1</v>
      </c>
      <c r="Q1229" s="182" t="str">
        <f>VLOOKUP(P1229,Tabla_Indicador_Gestion4[#All],3,TRUE)</f>
        <v>Culminada</v>
      </c>
      <c r="R1229" s="215">
        <f>SUBTOTAL(9,$N$1226:$N1229)</f>
        <v>0.3</v>
      </c>
      <c r="S1229" s="231">
        <f>SUBTOTAL(9,$O$1226:$O1229)</f>
        <v>0.3</v>
      </c>
      <c r="T1229" s="231">
        <f>IFERROR(+Revisión_Avance_Periodo!$S1229/Revisión_Avance_Periodo!$R1229,0)</f>
        <v>1</v>
      </c>
      <c r="U1229" s="184"/>
      <c r="V1229" s="185"/>
      <c r="W1229" s="183"/>
      <c r="X1229" s="183"/>
      <c r="Y1229" s="183"/>
      <c r="Z1229" s="186"/>
      <c r="AA1229" s="187"/>
    </row>
    <row r="1230" spans="1:27" x14ac:dyDescent="0.25">
      <c r="A1230" s="88">
        <v>105</v>
      </c>
      <c r="B1230" s="91" t="str">
        <f>CONCATENATE(Revisión_Avance_Periodo!$C1230,";",Revisión_Avance_Periodo!$E1230,";",Revisión_Avance_Periodo!$I1230)</f>
        <v>OE2;PR_10;ACT_47</v>
      </c>
      <c r="C1230" s="170" t="s">
        <v>47</v>
      </c>
      <c r="D1230" s="171" t="str">
        <f>VLOOKUP(Revisión_Avance_Periodo!$C1230,Componentes_BD!$F$1:$G$5,2,FALSE)</f>
        <v>Fortalecer las Tecnologías de la Información y las Telecomunicaciones.</v>
      </c>
      <c r="E1230" s="106" t="s">
        <v>12</v>
      </c>
      <c r="F1230" s="89">
        <v>2</v>
      </c>
      <c r="G1230" s="89" t="str">
        <f>VLOOKUP(Revisión_Avance_Periodo!$A1230,BD_Seguimiento_OAP_2019!$A$2:$G$294,7,FALSE)</f>
        <v>PAI</v>
      </c>
      <c r="H1230" s="89" t="str">
        <f>VLOOKUP(Revisión_Avance_Periodo!$A1230,BD_Seguimiento_OAP_2019!$A$2:$J$294,10,FALSE)</f>
        <v>PAI_01 - Operacional</v>
      </c>
      <c r="I1230" s="89" t="s">
        <v>1080</v>
      </c>
      <c r="J1230" s="89" t="str">
        <f>VLOOKUP(Revisión_Avance_Periodo!$I1230,BD_Seguimiento_OAP_2019!$L:$M,2,FALSE)</f>
        <v>Implementar el sistema de impresión controlada generando ahorro de papel y tiempo (Cultura de Cero Papel)</v>
      </c>
      <c r="K1230" s="106" t="s">
        <v>64</v>
      </c>
      <c r="L1230" s="172">
        <v>4.4642857142857152E-4</v>
      </c>
      <c r="M1230" s="173" t="s">
        <v>108</v>
      </c>
      <c r="N1230" s="174">
        <f>INDEX(BD_Seguimiento_OAP_2019!$AH$3:$AS$294,MATCH(Revisión_Avance_Periodo!$I1230,BD_Seguimiento_OAP_2019!$L$3:$L$294,0),MATCH(Revisión_Avance_Periodo!$M1230,BD_Seguimiento_OAP_2019!$AH$2:$AS$2,0))</f>
        <v>0.1</v>
      </c>
      <c r="O1230" s="174">
        <f>INDEX(BD_Seguimiento_OAP_2019!$AV$3:$BG$294,MATCH(Revisión_Avance_Periodo!$I1230,BD_Seguimiento_OAP_2019!$L$3:$L$294,0),MATCH(Revisión_Avance_Periodo!$M1230,BD_Seguimiento_OAP_2019!$AV$2:$BG$2,0))</f>
        <v>0.1</v>
      </c>
      <c r="P1230" s="189">
        <f t="shared" si="232"/>
        <v>1</v>
      </c>
      <c r="Q1230" s="173" t="str">
        <f>VLOOKUP(P1230,Tabla_Indicador_Gestion4[#All],3,TRUE)</f>
        <v>Culminada</v>
      </c>
      <c r="R1230" s="215">
        <f>SUBTOTAL(9,$N$1226:$N1230)</f>
        <v>0.4</v>
      </c>
      <c r="S1230" s="231">
        <f>SUBTOTAL(9,$O$1226:$O1230)</f>
        <v>0.4</v>
      </c>
      <c r="T1230" s="231">
        <f>IFERROR(+Revisión_Avance_Periodo!$S1230/Revisión_Avance_Periodo!$R1230,0)</f>
        <v>1</v>
      </c>
      <c r="U1230" s="184"/>
      <c r="V1230" s="185"/>
      <c r="W1230" s="183"/>
      <c r="X1230" s="183"/>
      <c r="Y1230" s="183"/>
      <c r="Z1230" s="186"/>
      <c r="AA1230" s="187"/>
    </row>
    <row r="1231" spans="1:27" x14ac:dyDescent="0.25">
      <c r="A1231" s="94">
        <v>105</v>
      </c>
      <c r="B1231" s="96" t="str">
        <f>CONCATENATE(Revisión_Avance_Periodo!$C1231,";",Revisión_Avance_Periodo!$E1231,";",Revisión_Avance_Periodo!$I1231)</f>
        <v>OE2;PR_10;ACT_47</v>
      </c>
      <c r="C1231" s="180" t="s">
        <v>47</v>
      </c>
      <c r="D1231" s="181" t="str">
        <f>VLOOKUP(Revisión_Avance_Periodo!$C1231,Componentes_BD!$F$1:$G$5,2,FALSE)</f>
        <v>Fortalecer las Tecnologías de la Información y las Telecomunicaciones.</v>
      </c>
      <c r="E1231" s="119" t="s">
        <v>12</v>
      </c>
      <c r="F1231" s="95">
        <v>2</v>
      </c>
      <c r="G1231" s="95" t="str">
        <f>VLOOKUP(Revisión_Avance_Periodo!$A1231,BD_Seguimiento_OAP_2019!$A$2:$G$294,7,FALSE)</f>
        <v>PAI</v>
      </c>
      <c r="H1231" s="95" t="str">
        <f>VLOOKUP(Revisión_Avance_Periodo!$A1231,BD_Seguimiento_OAP_2019!$A$2:$J$294,10,FALSE)</f>
        <v>PAI_01 - Operacional</v>
      </c>
      <c r="I1231" s="95" t="s">
        <v>1080</v>
      </c>
      <c r="J1231" s="95" t="str">
        <f>VLOOKUP(Revisión_Avance_Periodo!$I1231,BD_Seguimiento_OAP_2019!$L:$M,2,FALSE)</f>
        <v>Implementar el sistema de impresión controlada generando ahorro de papel y tiempo (Cultura de Cero Papel)</v>
      </c>
      <c r="K1231" s="119" t="s">
        <v>64</v>
      </c>
      <c r="L1231" s="172">
        <v>4.4642857142857152E-4</v>
      </c>
      <c r="M1231" s="182" t="s">
        <v>109</v>
      </c>
      <c r="N1231" s="174">
        <f>INDEX(BD_Seguimiento_OAP_2019!$AH$3:$AS$294,MATCH(Revisión_Avance_Periodo!$I1231,BD_Seguimiento_OAP_2019!$L$3:$L$294,0),MATCH(Revisión_Avance_Periodo!$M1231,BD_Seguimiento_OAP_2019!$AH$2:$AS$2,0))</f>
        <v>0.1</v>
      </c>
      <c r="O1231" s="174">
        <f>INDEX(BD_Seguimiento_OAP_2019!$AV$3:$BG$294,MATCH(Revisión_Avance_Periodo!$I1231,BD_Seguimiento_OAP_2019!$L$3:$L$294,0),MATCH(Revisión_Avance_Periodo!$M1231,BD_Seguimiento_OAP_2019!$AV$2:$BG$2,0))</f>
        <v>0.1</v>
      </c>
      <c r="P1231" s="188">
        <f t="shared" si="232"/>
        <v>1</v>
      </c>
      <c r="Q1231" s="182" t="str">
        <f>VLOOKUP(P1231,Tabla_Indicador_Gestion4[#All],3,TRUE)</f>
        <v>Culminada</v>
      </c>
      <c r="R1231" s="215">
        <f>SUBTOTAL(9,$N$1226:$N1231)</f>
        <v>0.5</v>
      </c>
      <c r="S1231" s="231">
        <f>SUBTOTAL(9,$O$1226:$O1231)</f>
        <v>0.5</v>
      </c>
      <c r="T1231" s="231">
        <f>IFERROR(+Revisión_Avance_Periodo!$S1231/Revisión_Avance_Periodo!$R1231,0)</f>
        <v>1</v>
      </c>
      <c r="U1231" s="184"/>
      <c r="V1231" s="185"/>
      <c r="W1231" s="183"/>
      <c r="X1231" s="183"/>
      <c r="Y1231" s="183"/>
      <c r="Z1231" s="186"/>
      <c r="AA1231" s="187"/>
    </row>
    <row r="1232" spans="1:27" x14ac:dyDescent="0.25">
      <c r="A1232" s="88">
        <v>105</v>
      </c>
      <c r="B1232" s="91" t="str">
        <f>CONCATENATE(Revisión_Avance_Periodo!$C1232,";",Revisión_Avance_Periodo!$E1232,";",Revisión_Avance_Periodo!$I1232)</f>
        <v>OE2;PR_10;ACT_47</v>
      </c>
      <c r="C1232" s="170" t="s">
        <v>47</v>
      </c>
      <c r="D1232" s="171" t="str">
        <f>VLOOKUP(Revisión_Avance_Periodo!$C1232,Componentes_BD!$F$1:$G$5,2,FALSE)</f>
        <v>Fortalecer las Tecnologías de la Información y las Telecomunicaciones.</v>
      </c>
      <c r="E1232" s="106" t="s">
        <v>12</v>
      </c>
      <c r="F1232" s="89">
        <v>2</v>
      </c>
      <c r="G1232" s="89" t="str">
        <f>VLOOKUP(Revisión_Avance_Periodo!$A1232,BD_Seguimiento_OAP_2019!$A$2:$G$294,7,FALSE)</f>
        <v>PAI</v>
      </c>
      <c r="H1232" s="89" t="str">
        <f>VLOOKUP(Revisión_Avance_Periodo!$A1232,BD_Seguimiento_OAP_2019!$A$2:$J$294,10,FALSE)</f>
        <v>PAI_01 - Operacional</v>
      </c>
      <c r="I1232" s="89" t="s">
        <v>1080</v>
      </c>
      <c r="J1232" s="89" t="str">
        <f>VLOOKUP(Revisión_Avance_Periodo!$I1232,BD_Seguimiento_OAP_2019!$L:$M,2,FALSE)</f>
        <v>Implementar el sistema de impresión controlada generando ahorro de papel y tiempo (Cultura de Cero Papel)</v>
      </c>
      <c r="K1232" s="106" t="s">
        <v>64</v>
      </c>
      <c r="L1232" s="172">
        <v>4.4642857142857152E-4</v>
      </c>
      <c r="M1232" s="173" t="s">
        <v>110</v>
      </c>
      <c r="N1232" s="174">
        <f>INDEX(BD_Seguimiento_OAP_2019!$AH$3:$AS$294,MATCH(Revisión_Avance_Periodo!$I1232,BD_Seguimiento_OAP_2019!$L$3:$L$294,0),MATCH(Revisión_Avance_Periodo!$M1232,BD_Seguimiento_OAP_2019!$AH$2:$AS$2,0))</f>
        <v>0.05</v>
      </c>
      <c r="O1232" s="174">
        <f>INDEX(BD_Seguimiento_OAP_2019!$AV$3:$BG$294,MATCH(Revisión_Avance_Periodo!$I1232,BD_Seguimiento_OAP_2019!$L$3:$L$294,0),MATCH(Revisión_Avance_Periodo!$M1232,BD_Seguimiento_OAP_2019!$AV$2:$BG$2,0))</f>
        <v>0</v>
      </c>
      <c r="P1232" s="189">
        <f t="shared" si="232"/>
        <v>0</v>
      </c>
      <c r="Q1232" s="173" t="str">
        <f>VLOOKUP(P1232,Tabla_Indicador_Gestion4[#All],3,TRUE)</f>
        <v>Por Ejecutar</v>
      </c>
      <c r="R1232" s="215">
        <f>SUBTOTAL(9,$N$1226:$N1232)</f>
        <v>0.55000000000000004</v>
      </c>
      <c r="S1232" s="231">
        <f>SUBTOTAL(9,$O$1226:$O1232)</f>
        <v>0.5</v>
      </c>
      <c r="T1232" s="231">
        <f>IFERROR(+Revisión_Avance_Periodo!$S1232/Revisión_Avance_Periodo!$R1232,0)</f>
        <v>0.90909090909090906</v>
      </c>
      <c r="U1232" s="184"/>
      <c r="V1232" s="185"/>
      <c r="W1232" s="183"/>
      <c r="X1232" s="183"/>
      <c r="Y1232" s="183"/>
      <c r="Z1232" s="186"/>
      <c r="AA1232" s="187"/>
    </row>
    <row r="1233" spans="1:27" x14ac:dyDescent="0.25">
      <c r="A1233" s="94">
        <v>105</v>
      </c>
      <c r="B1233" s="96" t="str">
        <f>CONCATENATE(Revisión_Avance_Periodo!$C1233,";",Revisión_Avance_Periodo!$E1233,";",Revisión_Avance_Periodo!$I1233)</f>
        <v>OE2;PR_10;ACT_47</v>
      </c>
      <c r="C1233" s="180" t="s">
        <v>47</v>
      </c>
      <c r="D1233" s="181" t="str">
        <f>VLOOKUP(Revisión_Avance_Periodo!$C1233,Componentes_BD!$F$1:$G$5,2,FALSE)</f>
        <v>Fortalecer las Tecnologías de la Información y las Telecomunicaciones.</v>
      </c>
      <c r="E1233" s="119" t="s">
        <v>12</v>
      </c>
      <c r="F1233" s="95">
        <v>2</v>
      </c>
      <c r="G1233" s="95" t="str">
        <f>VLOOKUP(Revisión_Avance_Periodo!$A1233,BD_Seguimiento_OAP_2019!$A$2:$G$294,7,FALSE)</f>
        <v>PAI</v>
      </c>
      <c r="H1233" s="95" t="str">
        <f>VLOOKUP(Revisión_Avance_Periodo!$A1233,BD_Seguimiento_OAP_2019!$A$2:$J$294,10,FALSE)</f>
        <v>PAI_01 - Operacional</v>
      </c>
      <c r="I1233" s="95" t="s">
        <v>1080</v>
      </c>
      <c r="J1233" s="95" t="str">
        <f>VLOOKUP(Revisión_Avance_Periodo!$I1233,BD_Seguimiento_OAP_2019!$L:$M,2,FALSE)</f>
        <v>Implementar el sistema de impresión controlada generando ahorro de papel y tiempo (Cultura de Cero Papel)</v>
      </c>
      <c r="K1233" s="119" t="s">
        <v>64</v>
      </c>
      <c r="L1233" s="172">
        <v>4.4642857142857152E-4</v>
      </c>
      <c r="M1233" s="182" t="s">
        <v>111</v>
      </c>
      <c r="N1233" s="174">
        <f>INDEX(BD_Seguimiento_OAP_2019!$AH$3:$AS$294,MATCH(Revisión_Avance_Periodo!$I1233,BD_Seguimiento_OAP_2019!$L$3:$L$294,0),MATCH(Revisión_Avance_Periodo!$M1233,BD_Seguimiento_OAP_2019!$AH$2:$AS$2,0))</f>
        <v>0.1</v>
      </c>
      <c r="O1233" s="174">
        <f>INDEX(BD_Seguimiento_OAP_2019!$AV$3:$BG$294,MATCH(Revisión_Avance_Periodo!$I1233,BD_Seguimiento_OAP_2019!$L$3:$L$294,0),MATCH(Revisión_Avance_Periodo!$M1233,BD_Seguimiento_OAP_2019!$AV$2:$BG$2,0))</f>
        <v>0</v>
      </c>
      <c r="P1233" s="188">
        <f t="shared" si="232"/>
        <v>0</v>
      </c>
      <c r="Q1233" s="182" t="str">
        <f>VLOOKUP(P1233,Tabla_Indicador_Gestion4[#All],3,TRUE)</f>
        <v>Por Ejecutar</v>
      </c>
      <c r="R1233" s="215">
        <f>SUBTOTAL(9,$N$1226:$N1233)</f>
        <v>0.65</v>
      </c>
      <c r="S1233" s="231">
        <f>SUBTOTAL(9,$O$1226:$O1233)</f>
        <v>0.5</v>
      </c>
      <c r="T1233" s="231">
        <f>IFERROR(+Revisión_Avance_Periodo!$S1233/Revisión_Avance_Periodo!$R1233,0)</f>
        <v>0.76923076923076916</v>
      </c>
      <c r="U1233" s="184"/>
      <c r="V1233" s="185"/>
      <c r="W1233" s="183"/>
      <c r="X1233" s="183"/>
      <c r="Y1233" s="183"/>
      <c r="Z1233" s="186"/>
      <c r="AA1233" s="187"/>
    </row>
    <row r="1234" spans="1:27" x14ac:dyDescent="0.25">
      <c r="A1234" s="88">
        <v>105</v>
      </c>
      <c r="B1234" s="91" t="str">
        <f>CONCATENATE(Revisión_Avance_Periodo!$C1234,";",Revisión_Avance_Periodo!$E1234,";",Revisión_Avance_Periodo!$I1234)</f>
        <v>OE2;PR_10;ACT_47</v>
      </c>
      <c r="C1234" s="170" t="s">
        <v>47</v>
      </c>
      <c r="D1234" s="171" t="str">
        <f>VLOOKUP(Revisión_Avance_Periodo!$C1234,Componentes_BD!$F$1:$G$5,2,FALSE)</f>
        <v>Fortalecer las Tecnologías de la Información y las Telecomunicaciones.</v>
      </c>
      <c r="E1234" s="106" t="s">
        <v>12</v>
      </c>
      <c r="F1234" s="89">
        <v>2</v>
      </c>
      <c r="G1234" s="89" t="str">
        <f>VLOOKUP(Revisión_Avance_Periodo!$A1234,BD_Seguimiento_OAP_2019!$A$2:$G$294,7,FALSE)</f>
        <v>PAI</v>
      </c>
      <c r="H1234" s="89" t="str">
        <f>VLOOKUP(Revisión_Avance_Periodo!$A1234,BD_Seguimiento_OAP_2019!$A$2:$J$294,10,FALSE)</f>
        <v>PAI_01 - Operacional</v>
      </c>
      <c r="I1234" s="89" t="s">
        <v>1080</v>
      </c>
      <c r="J1234" s="89" t="str">
        <f>VLOOKUP(Revisión_Avance_Periodo!$I1234,BD_Seguimiento_OAP_2019!$L:$M,2,FALSE)</f>
        <v>Implementar el sistema de impresión controlada generando ahorro de papel y tiempo (Cultura de Cero Papel)</v>
      </c>
      <c r="K1234" s="106" t="s">
        <v>64</v>
      </c>
      <c r="L1234" s="172">
        <v>4.4642857142857152E-4</v>
      </c>
      <c r="M1234" s="173" t="s">
        <v>112</v>
      </c>
      <c r="N1234" s="174">
        <f>INDEX(BD_Seguimiento_OAP_2019!$AH$3:$AS$294,MATCH(Revisión_Avance_Periodo!$I1234,BD_Seguimiento_OAP_2019!$L$3:$L$294,0),MATCH(Revisión_Avance_Periodo!$M1234,BD_Seguimiento_OAP_2019!$AH$2:$AS$2,0))</f>
        <v>0.1</v>
      </c>
      <c r="O1234" s="174">
        <f>INDEX(BD_Seguimiento_OAP_2019!$AV$3:$BG$294,MATCH(Revisión_Avance_Periodo!$I1234,BD_Seguimiento_OAP_2019!$L$3:$L$294,0),MATCH(Revisión_Avance_Periodo!$M1234,BD_Seguimiento_OAP_2019!$AV$2:$BG$2,0))</f>
        <v>0</v>
      </c>
      <c r="P1234" s="189">
        <f t="shared" si="232"/>
        <v>0</v>
      </c>
      <c r="Q1234" s="173" t="str">
        <f>VLOOKUP(P1234,Tabla_Indicador_Gestion4[#All],3,TRUE)</f>
        <v>Por Ejecutar</v>
      </c>
      <c r="R1234" s="215">
        <f>SUBTOTAL(9,$N$1226:$N1234)</f>
        <v>0.75</v>
      </c>
      <c r="S1234" s="231">
        <f>SUBTOTAL(9,$O$1226:$O1234)</f>
        <v>0.5</v>
      </c>
      <c r="T1234" s="231">
        <f>IFERROR(+Revisión_Avance_Periodo!$S1234/Revisión_Avance_Periodo!$R1234,0)</f>
        <v>0.66666666666666663</v>
      </c>
      <c r="U1234" s="184"/>
      <c r="V1234" s="185"/>
      <c r="W1234" s="183"/>
      <c r="X1234" s="183"/>
      <c r="Y1234" s="183"/>
      <c r="Z1234" s="186"/>
      <c r="AA1234" s="187"/>
    </row>
    <row r="1235" spans="1:27" x14ac:dyDescent="0.25">
      <c r="A1235" s="94">
        <v>105</v>
      </c>
      <c r="B1235" s="96" t="str">
        <f>CONCATENATE(Revisión_Avance_Periodo!$C1235,";",Revisión_Avance_Periodo!$E1235,";",Revisión_Avance_Periodo!$I1235)</f>
        <v>OE2;PR_10;ACT_47</v>
      </c>
      <c r="C1235" s="180" t="s">
        <v>47</v>
      </c>
      <c r="D1235" s="181" t="str">
        <f>VLOOKUP(Revisión_Avance_Periodo!$C1235,Componentes_BD!$F$1:$G$5,2,FALSE)</f>
        <v>Fortalecer las Tecnologías de la Información y las Telecomunicaciones.</v>
      </c>
      <c r="E1235" s="119" t="s">
        <v>12</v>
      </c>
      <c r="F1235" s="95">
        <v>2</v>
      </c>
      <c r="G1235" s="95" t="str">
        <f>VLOOKUP(Revisión_Avance_Periodo!$A1235,BD_Seguimiento_OAP_2019!$A$2:$G$294,7,FALSE)</f>
        <v>PAI</v>
      </c>
      <c r="H1235" s="95" t="str">
        <f>VLOOKUP(Revisión_Avance_Periodo!$A1235,BD_Seguimiento_OAP_2019!$A$2:$J$294,10,FALSE)</f>
        <v>PAI_01 - Operacional</v>
      </c>
      <c r="I1235" s="95" t="s">
        <v>1080</v>
      </c>
      <c r="J1235" s="95" t="str">
        <f>VLOOKUP(Revisión_Avance_Periodo!$I1235,BD_Seguimiento_OAP_2019!$L:$M,2,FALSE)</f>
        <v>Implementar el sistema de impresión controlada generando ahorro de papel y tiempo (Cultura de Cero Papel)</v>
      </c>
      <c r="K1235" s="119" t="s">
        <v>64</v>
      </c>
      <c r="L1235" s="172">
        <v>4.4642857142857152E-4</v>
      </c>
      <c r="M1235" s="182" t="s">
        <v>113</v>
      </c>
      <c r="N1235" s="174">
        <f>INDEX(BD_Seguimiento_OAP_2019!$AH$3:$AS$294,MATCH(Revisión_Avance_Periodo!$I1235,BD_Seguimiento_OAP_2019!$L$3:$L$294,0),MATCH(Revisión_Avance_Periodo!$M1235,BD_Seguimiento_OAP_2019!$AH$2:$AS$2,0))</f>
        <v>0.05</v>
      </c>
      <c r="O1235" s="174">
        <f>INDEX(BD_Seguimiento_OAP_2019!$AV$3:$BG$294,MATCH(Revisión_Avance_Periodo!$I1235,BD_Seguimiento_OAP_2019!$L$3:$L$294,0),MATCH(Revisión_Avance_Periodo!$M1235,BD_Seguimiento_OAP_2019!$AV$2:$BG$2,0))</f>
        <v>0</v>
      </c>
      <c r="P1235" s="188">
        <f t="shared" si="232"/>
        <v>0</v>
      </c>
      <c r="Q1235" s="182" t="str">
        <f>VLOOKUP(P1235,Tabla_Indicador_Gestion4[#All],3,TRUE)</f>
        <v>Por Ejecutar</v>
      </c>
      <c r="R1235" s="215">
        <f>SUBTOTAL(9,$N$1226:$N1235)</f>
        <v>0.8</v>
      </c>
      <c r="S1235" s="231">
        <f>SUBTOTAL(9,$O$1226:$O1235)</f>
        <v>0.5</v>
      </c>
      <c r="T1235" s="231">
        <f>IFERROR(+Revisión_Avance_Periodo!$S1235/Revisión_Avance_Periodo!$R1235,0)</f>
        <v>0.625</v>
      </c>
      <c r="U1235" s="184"/>
      <c r="V1235" s="185"/>
      <c r="W1235" s="183"/>
      <c r="X1235" s="183"/>
      <c r="Y1235" s="183"/>
      <c r="Z1235" s="186"/>
      <c r="AA1235" s="187"/>
    </row>
    <row r="1236" spans="1:27" x14ac:dyDescent="0.25">
      <c r="A1236" s="88">
        <v>105</v>
      </c>
      <c r="B1236" s="91" t="str">
        <f>CONCATENATE(Revisión_Avance_Periodo!$C1236,";",Revisión_Avance_Periodo!$E1236,";",Revisión_Avance_Periodo!$I1236)</f>
        <v>OE2;PR_10;ACT_47</v>
      </c>
      <c r="C1236" s="170" t="s">
        <v>47</v>
      </c>
      <c r="D1236" s="171" t="str">
        <f>VLOOKUP(Revisión_Avance_Periodo!$C1236,Componentes_BD!$F$1:$G$5,2,FALSE)</f>
        <v>Fortalecer las Tecnologías de la Información y las Telecomunicaciones.</v>
      </c>
      <c r="E1236" s="106" t="s">
        <v>12</v>
      </c>
      <c r="F1236" s="89">
        <v>2</v>
      </c>
      <c r="G1236" s="89" t="str">
        <f>VLOOKUP(Revisión_Avance_Periodo!$A1236,BD_Seguimiento_OAP_2019!$A$2:$G$294,7,FALSE)</f>
        <v>PAI</v>
      </c>
      <c r="H1236" s="89" t="str">
        <f>VLOOKUP(Revisión_Avance_Periodo!$A1236,BD_Seguimiento_OAP_2019!$A$2:$J$294,10,FALSE)</f>
        <v>PAI_01 - Operacional</v>
      </c>
      <c r="I1236" s="89" t="s">
        <v>1080</v>
      </c>
      <c r="J1236" s="89" t="str">
        <f>VLOOKUP(Revisión_Avance_Periodo!$I1236,BD_Seguimiento_OAP_2019!$L:$M,2,FALSE)</f>
        <v>Implementar el sistema de impresión controlada generando ahorro de papel y tiempo (Cultura de Cero Papel)</v>
      </c>
      <c r="K1236" s="106" t="s">
        <v>64</v>
      </c>
      <c r="L1236" s="172">
        <v>4.4642857142857152E-4</v>
      </c>
      <c r="M1236" s="173" t="s">
        <v>114</v>
      </c>
      <c r="N1236" s="174">
        <f>INDEX(BD_Seguimiento_OAP_2019!$AH$3:$AS$294,MATCH(Revisión_Avance_Periodo!$I1236,BD_Seguimiento_OAP_2019!$L$3:$L$294,0),MATCH(Revisión_Avance_Periodo!$M1236,BD_Seguimiento_OAP_2019!$AH$2:$AS$2,0))</f>
        <v>0.1</v>
      </c>
      <c r="O1236" s="174">
        <f>INDEX(BD_Seguimiento_OAP_2019!$AV$3:$BG$294,MATCH(Revisión_Avance_Periodo!$I1236,BD_Seguimiento_OAP_2019!$L$3:$L$294,0),MATCH(Revisión_Avance_Periodo!$M1236,BD_Seguimiento_OAP_2019!$AV$2:$BG$2,0))</f>
        <v>0</v>
      </c>
      <c r="P1236" s="189">
        <f t="shared" si="232"/>
        <v>0</v>
      </c>
      <c r="Q1236" s="173" t="str">
        <f>VLOOKUP(P1236,Tabla_Indicador_Gestion4[#All],3,TRUE)</f>
        <v>Por Ejecutar</v>
      </c>
      <c r="R1236" s="215">
        <f>SUBTOTAL(9,$N$1226:$N1236)</f>
        <v>0.9</v>
      </c>
      <c r="S1236" s="231">
        <f>SUBTOTAL(9,$O$1226:$O1236)</f>
        <v>0.5</v>
      </c>
      <c r="T1236" s="231">
        <f>IFERROR(+Revisión_Avance_Periodo!$S1236/Revisión_Avance_Periodo!$R1236,0)</f>
        <v>0.55555555555555558</v>
      </c>
      <c r="U1236" s="184"/>
      <c r="V1236" s="185"/>
      <c r="W1236" s="183"/>
      <c r="X1236" s="183"/>
      <c r="Y1236" s="183"/>
      <c r="Z1236" s="186"/>
      <c r="AA1236" s="187"/>
    </row>
    <row r="1237" spans="1:27" ht="15.75" thickBot="1" x14ac:dyDescent="0.3">
      <c r="A1237" s="94">
        <v>105</v>
      </c>
      <c r="B1237" s="96" t="str">
        <f>CONCATENATE(Revisión_Avance_Periodo!$C1237,";",Revisión_Avance_Periodo!$E1237,";",Revisión_Avance_Periodo!$I1237)</f>
        <v>OE2;PR_10;ACT_47</v>
      </c>
      <c r="C1237" s="180" t="s">
        <v>47</v>
      </c>
      <c r="D1237" s="181" t="str">
        <f>VLOOKUP(Revisión_Avance_Periodo!$C1237,Componentes_BD!$F$1:$G$5,2,FALSE)</f>
        <v>Fortalecer las Tecnologías de la Información y las Telecomunicaciones.</v>
      </c>
      <c r="E1237" s="119" t="s">
        <v>12</v>
      </c>
      <c r="F1237" s="95">
        <v>2</v>
      </c>
      <c r="G1237" s="95" t="str">
        <f>VLOOKUP(Revisión_Avance_Periodo!$A1237,BD_Seguimiento_OAP_2019!$A$2:$G$294,7,FALSE)</f>
        <v>PAI</v>
      </c>
      <c r="H1237" s="95" t="str">
        <f>VLOOKUP(Revisión_Avance_Periodo!$A1237,BD_Seguimiento_OAP_2019!$A$2:$J$294,10,FALSE)</f>
        <v>PAI_01 - Operacional</v>
      </c>
      <c r="I1237" s="95" t="s">
        <v>1080</v>
      </c>
      <c r="J1237" s="95" t="str">
        <f>VLOOKUP(Revisión_Avance_Periodo!$I1237,BD_Seguimiento_OAP_2019!$L:$M,2,FALSE)</f>
        <v>Implementar el sistema de impresión controlada generando ahorro de papel y tiempo (Cultura de Cero Papel)</v>
      </c>
      <c r="K1237" s="119" t="s">
        <v>64</v>
      </c>
      <c r="L1237" s="172">
        <v>4.4642857142857152E-4</v>
      </c>
      <c r="M1237" s="182" t="s">
        <v>115</v>
      </c>
      <c r="N1237" s="174">
        <f>INDEX(BD_Seguimiento_OAP_2019!$AH$3:$AS$294,MATCH(Revisión_Avance_Periodo!$I1237,BD_Seguimiento_OAP_2019!$L$3:$L$294,0),MATCH(Revisión_Avance_Periodo!$M1237,BD_Seguimiento_OAP_2019!$AH$2:$AS$2,0))</f>
        <v>0.1</v>
      </c>
      <c r="O1237" s="174">
        <f>INDEX(BD_Seguimiento_OAP_2019!$AV$3:$BG$294,MATCH(Revisión_Avance_Periodo!$I1237,BD_Seguimiento_OAP_2019!$L$3:$L$294,0),MATCH(Revisión_Avance_Periodo!$M1237,BD_Seguimiento_OAP_2019!$AV$2:$BG$2,0))</f>
        <v>0</v>
      </c>
      <c r="P1237" s="188">
        <f t="shared" si="232"/>
        <v>0</v>
      </c>
      <c r="Q1237" s="182" t="str">
        <f>VLOOKUP(P1237,Tabla_Indicador_Gestion4[#All],3,TRUE)</f>
        <v>Por Ejecutar</v>
      </c>
      <c r="R1237" s="215">
        <f>SUBTOTAL(9,$N$1226:$N1237)</f>
        <v>1</v>
      </c>
      <c r="S1237" s="231">
        <f>SUBTOTAL(9,$O$1226:$O1237)</f>
        <v>0.5</v>
      </c>
      <c r="T1237" s="231">
        <f>IFERROR(+Revisión_Avance_Periodo!$S1237/Revisión_Avance_Periodo!$R1237,0)</f>
        <v>0.5</v>
      </c>
      <c r="U1237" s="184"/>
      <c r="V1237" s="185"/>
      <c r="W1237" s="183"/>
      <c r="X1237" s="183"/>
      <c r="Y1237" s="183"/>
      <c r="Z1237" s="186"/>
      <c r="AA1237" s="187"/>
    </row>
    <row r="1238" spans="1:27" x14ac:dyDescent="0.25">
      <c r="A1238" s="88">
        <v>106</v>
      </c>
      <c r="B1238" s="91" t="str">
        <f>CONCATENATE(Revisión_Avance_Periodo!$C1238,";",Revisión_Avance_Periodo!$E1238,";",Revisión_Avance_Periodo!$I1238)</f>
        <v>OE2;PR_10;ACT_48</v>
      </c>
      <c r="C1238" s="170" t="s">
        <v>47</v>
      </c>
      <c r="D1238" s="171" t="str">
        <f>VLOOKUP(Revisión_Avance_Periodo!$C1238,Componentes_BD!$F$1:$G$5,2,FALSE)</f>
        <v>Fortalecer las Tecnologías de la Información y las Telecomunicaciones.</v>
      </c>
      <c r="E1238" s="106" t="s">
        <v>12</v>
      </c>
      <c r="F1238" s="89">
        <v>2</v>
      </c>
      <c r="G1238" s="89" t="str">
        <f>VLOOKUP(Revisión_Avance_Periodo!$A1238,BD_Seguimiento_OAP_2019!$A$2:$G$294,7,FALSE)</f>
        <v>PAI</v>
      </c>
      <c r="H1238" s="89" t="str">
        <f>VLOOKUP(Revisión_Avance_Periodo!$A1238,BD_Seguimiento_OAP_2019!$A$2:$J$294,10,FALSE)</f>
        <v>PAI_01 - Operacional</v>
      </c>
      <c r="I1238" s="89" t="s">
        <v>1093</v>
      </c>
      <c r="J1238" s="89" t="str">
        <f>VLOOKUP(Revisión_Avance_Periodo!$I1238,BD_Seguimiento_OAP_2019!$L:$M,2,FALSE)</f>
        <v>Automatizar el Recaudo (Unificar Sistema Taux y Vigia)</v>
      </c>
      <c r="K1238" s="106" t="s">
        <v>64</v>
      </c>
      <c r="L1238" s="172">
        <v>4.4642857142857152E-4</v>
      </c>
      <c r="M1238" s="173" t="s">
        <v>104</v>
      </c>
      <c r="N1238" s="174">
        <f>INDEX(BD_Seguimiento_OAP_2019!$AH$3:$AS$294,MATCH(Revisión_Avance_Periodo!$I1238,BD_Seguimiento_OAP_2019!$L$3:$L$294,0),MATCH(Revisión_Avance_Periodo!$M1238,BD_Seguimiento_OAP_2019!$AH$2:$AS$2,0))</f>
        <v>0</v>
      </c>
      <c r="O1238" s="174">
        <f>INDEX(BD_Seguimiento_OAP_2019!$AV$3:$BG$294,MATCH(Revisión_Avance_Periodo!$I1238,BD_Seguimiento_OAP_2019!$L$3:$L$294,0),MATCH(Revisión_Avance_Periodo!$M1238,BD_Seguimiento_OAP_2019!$AV$2:$BG$2,0))</f>
        <v>0</v>
      </c>
      <c r="P1238" s="175">
        <f t="shared" ref="P1238:P1239" si="234">IFERROR((O1238/N1238),0)</f>
        <v>0</v>
      </c>
      <c r="Q1238" s="173" t="str">
        <f>VLOOKUP(P1238,Tabla_Indicador_Gestion4[#All],3,TRUE)</f>
        <v>Por Ejecutar</v>
      </c>
      <c r="R1238" s="213">
        <f>SUBTOTAL(9,$N$1238:$N1238)</f>
        <v>0</v>
      </c>
      <c r="S1238" s="234">
        <f>SUBTOTAL(9,$O$1238:$O1238)</f>
        <v>0</v>
      </c>
      <c r="T1238" s="234">
        <f>IFERROR(+Revisión_Avance_Periodo!$S1238/Revisión_Avance_Periodo!$R1238,0)</f>
        <v>0</v>
      </c>
      <c r="U1238" s="177">
        <f>SUBTOTAL(9,N1238:N1249)</f>
        <v>1</v>
      </c>
      <c r="V1238" s="176">
        <f>SUBTOTAL(9,O1238:O1249)</f>
        <v>0.5</v>
      </c>
      <c r="W1238" s="176">
        <f t="shared" ref="W1238" si="235">+V1238/U1238</f>
        <v>0.5</v>
      </c>
      <c r="X1238" s="176"/>
      <c r="Y1238" s="176">
        <f>100%-Revisión_Avance_Periodo!$W1238</f>
        <v>0.5</v>
      </c>
      <c r="Z1238" s="178" t="str">
        <f>VLOOKUP(W1238,Tabla_Indicador_Gestion4[],3,TRUE)</f>
        <v>En Tramite</v>
      </c>
      <c r="AA1238" s="179">
        <f>Revisión_Avance_Periodo!$W1238*Revisión_Avance_Periodo!$L1238</f>
        <v>2.2321428571428576E-4</v>
      </c>
    </row>
    <row r="1239" spans="1:27" x14ac:dyDescent="0.25">
      <c r="A1239" s="94">
        <v>106</v>
      </c>
      <c r="B1239" s="96" t="str">
        <f>CONCATENATE(Revisión_Avance_Periodo!$C1239,";",Revisión_Avance_Periodo!$E1239,";",Revisión_Avance_Periodo!$I1239)</f>
        <v>OE2;PR_10;ACT_48</v>
      </c>
      <c r="C1239" s="180" t="s">
        <v>47</v>
      </c>
      <c r="D1239" s="181" t="str">
        <f>VLOOKUP(Revisión_Avance_Periodo!$C1239,Componentes_BD!$F$1:$G$5,2,FALSE)</f>
        <v>Fortalecer las Tecnologías de la Información y las Telecomunicaciones.</v>
      </c>
      <c r="E1239" s="119" t="s">
        <v>12</v>
      </c>
      <c r="F1239" s="95">
        <v>2</v>
      </c>
      <c r="G1239" s="95" t="str">
        <f>VLOOKUP(Revisión_Avance_Periodo!$A1239,BD_Seguimiento_OAP_2019!$A$2:$G$294,7,FALSE)</f>
        <v>PAI</v>
      </c>
      <c r="H1239" s="95" t="str">
        <f>VLOOKUP(Revisión_Avance_Periodo!$A1239,BD_Seguimiento_OAP_2019!$A$2:$J$294,10,FALSE)</f>
        <v>PAI_01 - Operacional</v>
      </c>
      <c r="I1239" s="95" t="s">
        <v>1093</v>
      </c>
      <c r="J1239" s="95" t="str">
        <f>VLOOKUP(Revisión_Avance_Periodo!$I1239,BD_Seguimiento_OAP_2019!$L:$M,2,FALSE)</f>
        <v>Automatizar el Recaudo (Unificar Sistema Taux y Vigia)</v>
      </c>
      <c r="K1239" s="119" t="s">
        <v>64</v>
      </c>
      <c r="L1239" s="172">
        <v>4.4642857142857152E-4</v>
      </c>
      <c r="M1239" s="182" t="s">
        <v>105</v>
      </c>
      <c r="N1239" s="174">
        <f>INDEX(BD_Seguimiento_OAP_2019!$AH$3:$AS$294,MATCH(Revisión_Avance_Periodo!$I1239,BD_Seguimiento_OAP_2019!$L$3:$L$294,0),MATCH(Revisión_Avance_Periodo!$M1239,BD_Seguimiento_OAP_2019!$AH$2:$AS$2,0))</f>
        <v>0</v>
      </c>
      <c r="O1239" s="174">
        <f>INDEX(BD_Seguimiento_OAP_2019!$AV$3:$BG$294,MATCH(Revisión_Avance_Periodo!$I1239,BD_Seguimiento_OAP_2019!$L$3:$L$294,0),MATCH(Revisión_Avance_Periodo!$M1239,BD_Seguimiento_OAP_2019!$AV$2:$BG$2,0))</f>
        <v>0</v>
      </c>
      <c r="P1239" s="175">
        <f t="shared" si="234"/>
        <v>0</v>
      </c>
      <c r="Q1239" s="182" t="str">
        <f>VLOOKUP(P1239,Tabla_Indicador_Gestion4[#All],3,TRUE)</f>
        <v>Por Ejecutar</v>
      </c>
      <c r="R1239" s="215">
        <f>SUBTOTAL(9,$N$1238:$N1239)</f>
        <v>0</v>
      </c>
      <c r="S1239" s="231">
        <f>SUBTOTAL(9,$O$1238:$O1239)</f>
        <v>0</v>
      </c>
      <c r="T1239" s="231">
        <f>IFERROR(+Revisión_Avance_Periodo!$S1239/Revisión_Avance_Periodo!$R1239,0)</f>
        <v>0</v>
      </c>
      <c r="U1239" s="184"/>
      <c r="V1239" s="185"/>
      <c r="W1239" s="183"/>
      <c r="X1239" s="183"/>
      <c r="Y1239" s="183"/>
      <c r="Z1239" s="186"/>
      <c r="AA1239" s="187"/>
    </row>
    <row r="1240" spans="1:27" x14ac:dyDescent="0.25">
      <c r="A1240" s="88">
        <v>106</v>
      </c>
      <c r="B1240" s="91" t="str">
        <f>CONCATENATE(Revisión_Avance_Periodo!$C1240,";",Revisión_Avance_Periodo!$E1240,";",Revisión_Avance_Periodo!$I1240)</f>
        <v>OE2;PR_10;ACT_48</v>
      </c>
      <c r="C1240" s="170" t="s">
        <v>47</v>
      </c>
      <c r="D1240" s="171" t="str">
        <f>VLOOKUP(Revisión_Avance_Periodo!$C1240,Componentes_BD!$F$1:$G$5,2,FALSE)</f>
        <v>Fortalecer las Tecnologías de la Información y las Telecomunicaciones.</v>
      </c>
      <c r="E1240" s="106" t="s">
        <v>12</v>
      </c>
      <c r="F1240" s="89">
        <v>2</v>
      </c>
      <c r="G1240" s="89" t="str">
        <f>VLOOKUP(Revisión_Avance_Periodo!$A1240,BD_Seguimiento_OAP_2019!$A$2:$G$294,7,FALSE)</f>
        <v>PAI</v>
      </c>
      <c r="H1240" s="89" t="str">
        <f>VLOOKUP(Revisión_Avance_Periodo!$A1240,BD_Seguimiento_OAP_2019!$A$2:$J$294,10,FALSE)</f>
        <v>PAI_01 - Operacional</v>
      </c>
      <c r="I1240" s="89" t="s">
        <v>1093</v>
      </c>
      <c r="J1240" s="89" t="str">
        <f>VLOOKUP(Revisión_Avance_Periodo!$I1240,BD_Seguimiento_OAP_2019!$L:$M,2,FALSE)</f>
        <v>Automatizar el Recaudo (Unificar Sistema Taux y Vigia)</v>
      </c>
      <c r="K1240" s="106" t="s">
        <v>64</v>
      </c>
      <c r="L1240" s="172">
        <v>4.4642857142857152E-4</v>
      </c>
      <c r="M1240" s="173" t="s">
        <v>106</v>
      </c>
      <c r="N1240" s="174">
        <f>INDEX(BD_Seguimiento_OAP_2019!$AH$3:$AS$294,MATCH(Revisión_Avance_Periodo!$I1240,BD_Seguimiento_OAP_2019!$L$3:$L$294,0),MATCH(Revisión_Avance_Periodo!$M1240,BD_Seguimiento_OAP_2019!$AH$2:$AS$2,0))</f>
        <v>0.25</v>
      </c>
      <c r="O1240" s="174">
        <f>INDEX(BD_Seguimiento_OAP_2019!$AV$3:$BG$294,MATCH(Revisión_Avance_Periodo!$I1240,BD_Seguimiento_OAP_2019!$L$3:$L$294,0),MATCH(Revisión_Avance_Periodo!$M1240,BD_Seguimiento_OAP_2019!$AV$2:$BG$2,0))</f>
        <v>0.25</v>
      </c>
      <c r="P1240" s="189">
        <f t="shared" si="232"/>
        <v>1</v>
      </c>
      <c r="Q1240" s="173" t="str">
        <f>VLOOKUP(P1240,Tabla_Indicador_Gestion4[#All],3,TRUE)</f>
        <v>Culminada</v>
      </c>
      <c r="R1240" s="215">
        <f>SUBTOTAL(9,$N$1238:$N1240)</f>
        <v>0.25</v>
      </c>
      <c r="S1240" s="231">
        <f>SUBTOTAL(9,$O$1238:$O1240)</f>
        <v>0.25</v>
      </c>
      <c r="T1240" s="231">
        <f>IFERROR(+Revisión_Avance_Periodo!$S1240/Revisión_Avance_Periodo!$R1240,0)</f>
        <v>1</v>
      </c>
      <c r="U1240" s="184"/>
      <c r="V1240" s="185"/>
      <c r="W1240" s="183"/>
      <c r="X1240" s="183"/>
      <c r="Y1240" s="183"/>
      <c r="Z1240" s="186"/>
      <c r="AA1240" s="187"/>
    </row>
    <row r="1241" spans="1:27" x14ac:dyDescent="0.25">
      <c r="A1241" s="94">
        <v>106</v>
      </c>
      <c r="B1241" s="96" t="str">
        <f>CONCATENATE(Revisión_Avance_Periodo!$C1241,";",Revisión_Avance_Periodo!$E1241,";",Revisión_Avance_Periodo!$I1241)</f>
        <v>OE2;PR_10;ACT_48</v>
      </c>
      <c r="C1241" s="180" t="s">
        <v>47</v>
      </c>
      <c r="D1241" s="181" t="str">
        <f>VLOOKUP(Revisión_Avance_Periodo!$C1241,Componentes_BD!$F$1:$G$5,2,FALSE)</f>
        <v>Fortalecer las Tecnologías de la Información y las Telecomunicaciones.</v>
      </c>
      <c r="E1241" s="119" t="s">
        <v>12</v>
      </c>
      <c r="F1241" s="95">
        <v>2</v>
      </c>
      <c r="G1241" s="95" t="str">
        <f>VLOOKUP(Revisión_Avance_Periodo!$A1241,BD_Seguimiento_OAP_2019!$A$2:$G$294,7,FALSE)</f>
        <v>PAI</v>
      </c>
      <c r="H1241" s="95" t="str">
        <f>VLOOKUP(Revisión_Avance_Periodo!$A1241,BD_Seguimiento_OAP_2019!$A$2:$J$294,10,FALSE)</f>
        <v>PAI_01 - Operacional</v>
      </c>
      <c r="I1241" s="95" t="s">
        <v>1093</v>
      </c>
      <c r="J1241" s="95" t="str">
        <f>VLOOKUP(Revisión_Avance_Periodo!$I1241,BD_Seguimiento_OAP_2019!$L:$M,2,FALSE)</f>
        <v>Automatizar el Recaudo (Unificar Sistema Taux y Vigia)</v>
      </c>
      <c r="K1241" s="119" t="s">
        <v>64</v>
      </c>
      <c r="L1241" s="172">
        <v>4.4642857142857152E-4</v>
      </c>
      <c r="M1241" s="182" t="s">
        <v>107</v>
      </c>
      <c r="N1241" s="174">
        <f>INDEX(BD_Seguimiento_OAP_2019!$AH$3:$AS$294,MATCH(Revisión_Avance_Periodo!$I1241,BD_Seguimiento_OAP_2019!$L$3:$L$294,0),MATCH(Revisión_Avance_Periodo!$M1241,BD_Seguimiento_OAP_2019!$AH$2:$AS$2,0))</f>
        <v>0.05</v>
      </c>
      <c r="O1241" s="174">
        <f>INDEX(BD_Seguimiento_OAP_2019!$AV$3:$BG$294,MATCH(Revisión_Avance_Periodo!$I1241,BD_Seguimiento_OAP_2019!$L$3:$L$294,0),MATCH(Revisión_Avance_Periodo!$M1241,BD_Seguimiento_OAP_2019!$AV$2:$BG$2,0))</f>
        <v>0.05</v>
      </c>
      <c r="P1241" s="188">
        <f t="shared" si="232"/>
        <v>1</v>
      </c>
      <c r="Q1241" s="182" t="str">
        <f>VLOOKUP(P1241,Tabla_Indicador_Gestion4[#All],3,TRUE)</f>
        <v>Culminada</v>
      </c>
      <c r="R1241" s="215">
        <f>SUBTOTAL(9,$N$1238:$N1241)</f>
        <v>0.3</v>
      </c>
      <c r="S1241" s="231">
        <f>SUBTOTAL(9,$O$1238:$O1241)</f>
        <v>0.3</v>
      </c>
      <c r="T1241" s="231">
        <f>IFERROR(+Revisión_Avance_Periodo!$S1241/Revisión_Avance_Periodo!$R1241,0)</f>
        <v>1</v>
      </c>
      <c r="U1241" s="184"/>
      <c r="V1241" s="185"/>
      <c r="W1241" s="183"/>
      <c r="X1241" s="183"/>
      <c r="Y1241" s="183"/>
      <c r="Z1241" s="186"/>
      <c r="AA1241" s="187"/>
    </row>
    <row r="1242" spans="1:27" x14ac:dyDescent="0.25">
      <c r="A1242" s="88">
        <v>106</v>
      </c>
      <c r="B1242" s="91" t="str">
        <f>CONCATENATE(Revisión_Avance_Periodo!$C1242,";",Revisión_Avance_Periodo!$E1242,";",Revisión_Avance_Periodo!$I1242)</f>
        <v>OE2;PR_10;ACT_48</v>
      </c>
      <c r="C1242" s="170" t="s">
        <v>47</v>
      </c>
      <c r="D1242" s="171" t="str">
        <f>VLOOKUP(Revisión_Avance_Periodo!$C1242,Componentes_BD!$F$1:$G$5,2,FALSE)</f>
        <v>Fortalecer las Tecnologías de la Información y las Telecomunicaciones.</v>
      </c>
      <c r="E1242" s="106" t="s">
        <v>12</v>
      </c>
      <c r="F1242" s="89">
        <v>2</v>
      </c>
      <c r="G1242" s="89" t="str">
        <f>VLOOKUP(Revisión_Avance_Periodo!$A1242,BD_Seguimiento_OAP_2019!$A$2:$G$294,7,FALSE)</f>
        <v>PAI</v>
      </c>
      <c r="H1242" s="89" t="str">
        <f>VLOOKUP(Revisión_Avance_Periodo!$A1242,BD_Seguimiento_OAP_2019!$A$2:$J$294,10,FALSE)</f>
        <v>PAI_01 - Operacional</v>
      </c>
      <c r="I1242" s="89" t="s">
        <v>1093</v>
      </c>
      <c r="J1242" s="89" t="str">
        <f>VLOOKUP(Revisión_Avance_Periodo!$I1242,BD_Seguimiento_OAP_2019!$L:$M,2,FALSE)</f>
        <v>Automatizar el Recaudo (Unificar Sistema Taux y Vigia)</v>
      </c>
      <c r="K1242" s="106" t="s">
        <v>64</v>
      </c>
      <c r="L1242" s="172">
        <v>4.4642857142857152E-4</v>
      </c>
      <c r="M1242" s="173" t="s">
        <v>108</v>
      </c>
      <c r="N1242" s="174">
        <f>INDEX(BD_Seguimiento_OAP_2019!$AH$3:$AS$294,MATCH(Revisión_Avance_Periodo!$I1242,BD_Seguimiento_OAP_2019!$L$3:$L$294,0),MATCH(Revisión_Avance_Periodo!$M1242,BD_Seguimiento_OAP_2019!$AH$2:$AS$2,0))</f>
        <v>0.1</v>
      </c>
      <c r="O1242" s="174">
        <f>INDEX(BD_Seguimiento_OAP_2019!$AV$3:$BG$294,MATCH(Revisión_Avance_Periodo!$I1242,BD_Seguimiento_OAP_2019!$L$3:$L$294,0),MATCH(Revisión_Avance_Periodo!$M1242,BD_Seguimiento_OAP_2019!$AV$2:$BG$2,0))</f>
        <v>0.1</v>
      </c>
      <c r="P1242" s="189">
        <f t="shared" si="232"/>
        <v>1</v>
      </c>
      <c r="Q1242" s="173" t="str">
        <f>VLOOKUP(P1242,Tabla_Indicador_Gestion4[#All],3,TRUE)</f>
        <v>Culminada</v>
      </c>
      <c r="R1242" s="215">
        <f>SUBTOTAL(9,$N$1238:$N1242)</f>
        <v>0.4</v>
      </c>
      <c r="S1242" s="231">
        <f>SUBTOTAL(9,$O$1238:$O1242)</f>
        <v>0.4</v>
      </c>
      <c r="T1242" s="231">
        <f>IFERROR(+Revisión_Avance_Periodo!$S1242/Revisión_Avance_Periodo!$R1242,0)</f>
        <v>1</v>
      </c>
      <c r="U1242" s="184"/>
      <c r="V1242" s="185"/>
      <c r="W1242" s="183"/>
      <c r="X1242" s="183"/>
      <c r="Y1242" s="183"/>
      <c r="Z1242" s="186"/>
      <c r="AA1242" s="187"/>
    </row>
    <row r="1243" spans="1:27" x14ac:dyDescent="0.25">
      <c r="A1243" s="94">
        <v>106</v>
      </c>
      <c r="B1243" s="96" t="str">
        <f>CONCATENATE(Revisión_Avance_Periodo!$C1243,";",Revisión_Avance_Periodo!$E1243,";",Revisión_Avance_Periodo!$I1243)</f>
        <v>OE2;PR_10;ACT_48</v>
      </c>
      <c r="C1243" s="180" t="s">
        <v>47</v>
      </c>
      <c r="D1243" s="181" t="str">
        <f>VLOOKUP(Revisión_Avance_Periodo!$C1243,Componentes_BD!$F$1:$G$5,2,FALSE)</f>
        <v>Fortalecer las Tecnologías de la Información y las Telecomunicaciones.</v>
      </c>
      <c r="E1243" s="119" t="s">
        <v>12</v>
      </c>
      <c r="F1243" s="95">
        <v>2</v>
      </c>
      <c r="G1243" s="95" t="str">
        <f>VLOOKUP(Revisión_Avance_Periodo!$A1243,BD_Seguimiento_OAP_2019!$A$2:$G$294,7,FALSE)</f>
        <v>PAI</v>
      </c>
      <c r="H1243" s="95" t="str">
        <f>VLOOKUP(Revisión_Avance_Periodo!$A1243,BD_Seguimiento_OAP_2019!$A$2:$J$294,10,FALSE)</f>
        <v>PAI_01 - Operacional</v>
      </c>
      <c r="I1243" s="95" t="s">
        <v>1093</v>
      </c>
      <c r="J1243" s="95" t="str">
        <f>VLOOKUP(Revisión_Avance_Periodo!$I1243,BD_Seguimiento_OAP_2019!$L:$M,2,FALSE)</f>
        <v>Automatizar el Recaudo (Unificar Sistema Taux y Vigia)</v>
      </c>
      <c r="K1243" s="119" t="s">
        <v>64</v>
      </c>
      <c r="L1243" s="172">
        <v>4.4642857142857152E-4</v>
      </c>
      <c r="M1243" s="182" t="s">
        <v>109</v>
      </c>
      <c r="N1243" s="174">
        <f>INDEX(BD_Seguimiento_OAP_2019!$AH$3:$AS$294,MATCH(Revisión_Avance_Periodo!$I1243,BD_Seguimiento_OAP_2019!$L$3:$L$294,0),MATCH(Revisión_Avance_Periodo!$M1243,BD_Seguimiento_OAP_2019!$AH$2:$AS$2,0))</f>
        <v>0.1</v>
      </c>
      <c r="O1243" s="174">
        <f>INDEX(BD_Seguimiento_OAP_2019!$AV$3:$BG$294,MATCH(Revisión_Avance_Periodo!$I1243,BD_Seguimiento_OAP_2019!$L$3:$L$294,0),MATCH(Revisión_Avance_Periodo!$M1243,BD_Seguimiento_OAP_2019!$AV$2:$BG$2,0))</f>
        <v>0.1</v>
      </c>
      <c r="P1243" s="188">
        <f t="shared" si="232"/>
        <v>1</v>
      </c>
      <c r="Q1243" s="182" t="str">
        <f>VLOOKUP(P1243,Tabla_Indicador_Gestion4[#All],3,TRUE)</f>
        <v>Culminada</v>
      </c>
      <c r="R1243" s="215">
        <f>SUBTOTAL(9,$N$1238:$N1243)</f>
        <v>0.5</v>
      </c>
      <c r="S1243" s="231">
        <f>SUBTOTAL(9,$O$1238:$O1243)</f>
        <v>0.5</v>
      </c>
      <c r="T1243" s="231">
        <f>IFERROR(+Revisión_Avance_Periodo!$S1243/Revisión_Avance_Periodo!$R1243,0)</f>
        <v>1</v>
      </c>
      <c r="U1243" s="184"/>
      <c r="V1243" s="185"/>
      <c r="W1243" s="183"/>
      <c r="X1243" s="183"/>
      <c r="Y1243" s="183"/>
      <c r="Z1243" s="186"/>
      <c r="AA1243" s="187"/>
    </row>
    <row r="1244" spans="1:27" x14ac:dyDescent="0.25">
      <c r="A1244" s="88">
        <v>106</v>
      </c>
      <c r="B1244" s="91" t="str">
        <f>CONCATENATE(Revisión_Avance_Periodo!$C1244,";",Revisión_Avance_Periodo!$E1244,";",Revisión_Avance_Periodo!$I1244)</f>
        <v>OE2;PR_10;ACT_48</v>
      </c>
      <c r="C1244" s="170" t="s">
        <v>47</v>
      </c>
      <c r="D1244" s="171" t="str">
        <f>VLOOKUP(Revisión_Avance_Periodo!$C1244,Componentes_BD!$F$1:$G$5,2,FALSE)</f>
        <v>Fortalecer las Tecnologías de la Información y las Telecomunicaciones.</v>
      </c>
      <c r="E1244" s="106" t="s">
        <v>12</v>
      </c>
      <c r="F1244" s="89">
        <v>2</v>
      </c>
      <c r="G1244" s="89" t="str">
        <f>VLOOKUP(Revisión_Avance_Periodo!$A1244,BD_Seguimiento_OAP_2019!$A$2:$G$294,7,FALSE)</f>
        <v>PAI</v>
      </c>
      <c r="H1244" s="89" t="str">
        <f>VLOOKUP(Revisión_Avance_Periodo!$A1244,BD_Seguimiento_OAP_2019!$A$2:$J$294,10,FALSE)</f>
        <v>PAI_01 - Operacional</v>
      </c>
      <c r="I1244" s="89" t="s">
        <v>1093</v>
      </c>
      <c r="J1244" s="89" t="str">
        <f>VLOOKUP(Revisión_Avance_Periodo!$I1244,BD_Seguimiento_OAP_2019!$L:$M,2,FALSE)</f>
        <v>Automatizar el Recaudo (Unificar Sistema Taux y Vigia)</v>
      </c>
      <c r="K1244" s="106" t="s">
        <v>64</v>
      </c>
      <c r="L1244" s="172">
        <v>4.4642857142857152E-4</v>
      </c>
      <c r="M1244" s="173" t="s">
        <v>110</v>
      </c>
      <c r="N1244" s="174">
        <f>INDEX(BD_Seguimiento_OAP_2019!$AH$3:$AS$294,MATCH(Revisión_Avance_Periodo!$I1244,BD_Seguimiento_OAP_2019!$L$3:$L$294,0),MATCH(Revisión_Avance_Periodo!$M1244,BD_Seguimiento_OAP_2019!$AH$2:$AS$2,0))</f>
        <v>0.05</v>
      </c>
      <c r="O1244" s="174">
        <f>INDEX(BD_Seguimiento_OAP_2019!$AV$3:$BG$294,MATCH(Revisión_Avance_Periodo!$I1244,BD_Seguimiento_OAP_2019!$L$3:$L$294,0),MATCH(Revisión_Avance_Periodo!$M1244,BD_Seguimiento_OAP_2019!$AV$2:$BG$2,0))</f>
        <v>0</v>
      </c>
      <c r="P1244" s="189">
        <f t="shared" si="232"/>
        <v>0</v>
      </c>
      <c r="Q1244" s="173" t="str">
        <f>VLOOKUP(P1244,Tabla_Indicador_Gestion4[#All],3,TRUE)</f>
        <v>Por Ejecutar</v>
      </c>
      <c r="R1244" s="215">
        <f>SUBTOTAL(9,$N$1238:$N1244)</f>
        <v>0.55000000000000004</v>
      </c>
      <c r="S1244" s="231">
        <f>SUBTOTAL(9,$O$1238:$O1244)</f>
        <v>0.5</v>
      </c>
      <c r="T1244" s="231">
        <f>IFERROR(+Revisión_Avance_Periodo!$S1244/Revisión_Avance_Periodo!$R1244,0)</f>
        <v>0.90909090909090906</v>
      </c>
      <c r="U1244" s="184"/>
      <c r="V1244" s="185"/>
      <c r="W1244" s="183"/>
      <c r="X1244" s="183"/>
      <c r="Y1244" s="183"/>
      <c r="Z1244" s="186"/>
      <c r="AA1244" s="187"/>
    </row>
    <row r="1245" spans="1:27" x14ac:dyDescent="0.25">
      <c r="A1245" s="94">
        <v>106</v>
      </c>
      <c r="B1245" s="96" t="str">
        <f>CONCATENATE(Revisión_Avance_Periodo!$C1245,";",Revisión_Avance_Periodo!$E1245,";",Revisión_Avance_Periodo!$I1245)</f>
        <v>OE2;PR_10;ACT_48</v>
      </c>
      <c r="C1245" s="180" t="s">
        <v>47</v>
      </c>
      <c r="D1245" s="181" t="str">
        <f>VLOOKUP(Revisión_Avance_Periodo!$C1245,Componentes_BD!$F$1:$G$5,2,FALSE)</f>
        <v>Fortalecer las Tecnologías de la Información y las Telecomunicaciones.</v>
      </c>
      <c r="E1245" s="119" t="s">
        <v>12</v>
      </c>
      <c r="F1245" s="95">
        <v>2</v>
      </c>
      <c r="G1245" s="95" t="str">
        <f>VLOOKUP(Revisión_Avance_Periodo!$A1245,BD_Seguimiento_OAP_2019!$A$2:$G$294,7,FALSE)</f>
        <v>PAI</v>
      </c>
      <c r="H1245" s="95" t="str">
        <f>VLOOKUP(Revisión_Avance_Periodo!$A1245,BD_Seguimiento_OAP_2019!$A$2:$J$294,10,FALSE)</f>
        <v>PAI_01 - Operacional</v>
      </c>
      <c r="I1245" s="95" t="s">
        <v>1093</v>
      </c>
      <c r="J1245" s="95" t="str">
        <f>VLOOKUP(Revisión_Avance_Periodo!$I1245,BD_Seguimiento_OAP_2019!$L:$M,2,FALSE)</f>
        <v>Automatizar el Recaudo (Unificar Sistema Taux y Vigia)</v>
      </c>
      <c r="K1245" s="119" t="s">
        <v>64</v>
      </c>
      <c r="L1245" s="172">
        <v>4.4642857142857152E-4</v>
      </c>
      <c r="M1245" s="182" t="s">
        <v>111</v>
      </c>
      <c r="N1245" s="174">
        <f>INDEX(BD_Seguimiento_OAP_2019!$AH$3:$AS$294,MATCH(Revisión_Avance_Periodo!$I1245,BD_Seguimiento_OAP_2019!$L$3:$L$294,0),MATCH(Revisión_Avance_Periodo!$M1245,BD_Seguimiento_OAP_2019!$AH$2:$AS$2,0))</f>
        <v>0.1</v>
      </c>
      <c r="O1245" s="174">
        <f>INDEX(BD_Seguimiento_OAP_2019!$AV$3:$BG$294,MATCH(Revisión_Avance_Periodo!$I1245,BD_Seguimiento_OAP_2019!$L$3:$L$294,0),MATCH(Revisión_Avance_Periodo!$M1245,BD_Seguimiento_OAP_2019!$AV$2:$BG$2,0))</f>
        <v>0</v>
      </c>
      <c r="P1245" s="188">
        <f t="shared" si="232"/>
        <v>0</v>
      </c>
      <c r="Q1245" s="182" t="str">
        <f>VLOOKUP(P1245,Tabla_Indicador_Gestion4[#All],3,TRUE)</f>
        <v>Por Ejecutar</v>
      </c>
      <c r="R1245" s="215">
        <f>SUBTOTAL(9,$N$1238:$N1245)</f>
        <v>0.65</v>
      </c>
      <c r="S1245" s="231">
        <f>SUBTOTAL(9,$O$1238:$O1245)</f>
        <v>0.5</v>
      </c>
      <c r="T1245" s="231">
        <f>IFERROR(+Revisión_Avance_Periodo!$S1245/Revisión_Avance_Periodo!$R1245,0)</f>
        <v>0.76923076923076916</v>
      </c>
      <c r="U1245" s="184"/>
      <c r="V1245" s="185"/>
      <c r="W1245" s="183"/>
      <c r="X1245" s="183"/>
      <c r="Y1245" s="183"/>
      <c r="Z1245" s="186"/>
      <c r="AA1245" s="187"/>
    </row>
    <row r="1246" spans="1:27" x14ac:dyDescent="0.25">
      <c r="A1246" s="88">
        <v>106</v>
      </c>
      <c r="B1246" s="91" t="str">
        <f>CONCATENATE(Revisión_Avance_Periodo!$C1246,";",Revisión_Avance_Periodo!$E1246,";",Revisión_Avance_Periodo!$I1246)</f>
        <v>OE2;PR_10;ACT_48</v>
      </c>
      <c r="C1246" s="170" t="s">
        <v>47</v>
      </c>
      <c r="D1246" s="171" t="str">
        <f>VLOOKUP(Revisión_Avance_Periodo!$C1246,Componentes_BD!$F$1:$G$5,2,FALSE)</f>
        <v>Fortalecer las Tecnologías de la Información y las Telecomunicaciones.</v>
      </c>
      <c r="E1246" s="106" t="s">
        <v>12</v>
      </c>
      <c r="F1246" s="89">
        <v>2</v>
      </c>
      <c r="G1246" s="89" t="str">
        <f>VLOOKUP(Revisión_Avance_Periodo!$A1246,BD_Seguimiento_OAP_2019!$A$2:$G$294,7,FALSE)</f>
        <v>PAI</v>
      </c>
      <c r="H1246" s="89" t="str">
        <f>VLOOKUP(Revisión_Avance_Periodo!$A1246,BD_Seguimiento_OAP_2019!$A$2:$J$294,10,FALSE)</f>
        <v>PAI_01 - Operacional</v>
      </c>
      <c r="I1246" s="89" t="s">
        <v>1093</v>
      </c>
      <c r="J1246" s="89" t="str">
        <f>VLOOKUP(Revisión_Avance_Periodo!$I1246,BD_Seguimiento_OAP_2019!$L:$M,2,FALSE)</f>
        <v>Automatizar el Recaudo (Unificar Sistema Taux y Vigia)</v>
      </c>
      <c r="K1246" s="106" t="s">
        <v>64</v>
      </c>
      <c r="L1246" s="172">
        <v>4.4642857142857152E-4</v>
      </c>
      <c r="M1246" s="173" t="s">
        <v>112</v>
      </c>
      <c r="N1246" s="174">
        <f>INDEX(BD_Seguimiento_OAP_2019!$AH$3:$AS$294,MATCH(Revisión_Avance_Periodo!$I1246,BD_Seguimiento_OAP_2019!$L$3:$L$294,0),MATCH(Revisión_Avance_Periodo!$M1246,BD_Seguimiento_OAP_2019!$AH$2:$AS$2,0))</f>
        <v>0.1</v>
      </c>
      <c r="O1246" s="174">
        <f>INDEX(BD_Seguimiento_OAP_2019!$AV$3:$BG$294,MATCH(Revisión_Avance_Periodo!$I1246,BD_Seguimiento_OAP_2019!$L$3:$L$294,0),MATCH(Revisión_Avance_Periodo!$M1246,BD_Seguimiento_OAP_2019!$AV$2:$BG$2,0))</f>
        <v>0</v>
      </c>
      <c r="P1246" s="189">
        <f t="shared" si="232"/>
        <v>0</v>
      </c>
      <c r="Q1246" s="173" t="str">
        <f>VLOOKUP(P1246,Tabla_Indicador_Gestion4[#All],3,TRUE)</f>
        <v>Por Ejecutar</v>
      </c>
      <c r="R1246" s="215">
        <f>SUBTOTAL(9,$N$1238:$N1246)</f>
        <v>0.75</v>
      </c>
      <c r="S1246" s="231">
        <f>SUBTOTAL(9,$O$1238:$O1246)</f>
        <v>0.5</v>
      </c>
      <c r="T1246" s="231">
        <f>IFERROR(+Revisión_Avance_Periodo!$S1246/Revisión_Avance_Periodo!$R1246,0)</f>
        <v>0.66666666666666663</v>
      </c>
      <c r="U1246" s="184"/>
      <c r="V1246" s="185"/>
      <c r="W1246" s="183"/>
      <c r="X1246" s="183"/>
      <c r="Y1246" s="183"/>
      <c r="Z1246" s="186"/>
      <c r="AA1246" s="187"/>
    </row>
    <row r="1247" spans="1:27" x14ac:dyDescent="0.25">
      <c r="A1247" s="94">
        <v>106</v>
      </c>
      <c r="B1247" s="96" t="str">
        <f>CONCATENATE(Revisión_Avance_Periodo!$C1247,";",Revisión_Avance_Periodo!$E1247,";",Revisión_Avance_Periodo!$I1247)</f>
        <v>OE2;PR_10;ACT_48</v>
      </c>
      <c r="C1247" s="180" t="s">
        <v>47</v>
      </c>
      <c r="D1247" s="181" t="str">
        <f>VLOOKUP(Revisión_Avance_Periodo!$C1247,Componentes_BD!$F$1:$G$5,2,FALSE)</f>
        <v>Fortalecer las Tecnologías de la Información y las Telecomunicaciones.</v>
      </c>
      <c r="E1247" s="119" t="s">
        <v>12</v>
      </c>
      <c r="F1247" s="95">
        <v>2</v>
      </c>
      <c r="G1247" s="95" t="str">
        <f>VLOOKUP(Revisión_Avance_Periodo!$A1247,BD_Seguimiento_OAP_2019!$A$2:$G$294,7,FALSE)</f>
        <v>PAI</v>
      </c>
      <c r="H1247" s="95" t="str">
        <f>VLOOKUP(Revisión_Avance_Periodo!$A1247,BD_Seguimiento_OAP_2019!$A$2:$J$294,10,FALSE)</f>
        <v>PAI_01 - Operacional</v>
      </c>
      <c r="I1247" s="95" t="s">
        <v>1093</v>
      </c>
      <c r="J1247" s="95" t="str">
        <f>VLOOKUP(Revisión_Avance_Periodo!$I1247,BD_Seguimiento_OAP_2019!$L:$M,2,FALSE)</f>
        <v>Automatizar el Recaudo (Unificar Sistema Taux y Vigia)</v>
      </c>
      <c r="K1247" s="119" t="s">
        <v>64</v>
      </c>
      <c r="L1247" s="172">
        <v>4.4642857142857152E-4</v>
      </c>
      <c r="M1247" s="182" t="s">
        <v>113</v>
      </c>
      <c r="N1247" s="174">
        <f>INDEX(BD_Seguimiento_OAP_2019!$AH$3:$AS$294,MATCH(Revisión_Avance_Periodo!$I1247,BD_Seguimiento_OAP_2019!$L$3:$L$294,0),MATCH(Revisión_Avance_Periodo!$M1247,BD_Seguimiento_OAP_2019!$AH$2:$AS$2,0))</f>
        <v>0.05</v>
      </c>
      <c r="O1247" s="174">
        <f>INDEX(BD_Seguimiento_OAP_2019!$AV$3:$BG$294,MATCH(Revisión_Avance_Periodo!$I1247,BD_Seguimiento_OAP_2019!$L$3:$L$294,0),MATCH(Revisión_Avance_Periodo!$M1247,BD_Seguimiento_OAP_2019!$AV$2:$BG$2,0))</f>
        <v>0</v>
      </c>
      <c r="P1247" s="188">
        <f t="shared" si="232"/>
        <v>0</v>
      </c>
      <c r="Q1247" s="182" t="str">
        <f>VLOOKUP(P1247,Tabla_Indicador_Gestion4[#All],3,TRUE)</f>
        <v>Por Ejecutar</v>
      </c>
      <c r="R1247" s="215">
        <f>SUBTOTAL(9,$N$1238:$N1247)</f>
        <v>0.8</v>
      </c>
      <c r="S1247" s="231">
        <f>SUBTOTAL(9,$O$1238:$O1247)</f>
        <v>0.5</v>
      </c>
      <c r="T1247" s="231">
        <f>IFERROR(+Revisión_Avance_Periodo!$S1247/Revisión_Avance_Periodo!$R1247,0)</f>
        <v>0.625</v>
      </c>
      <c r="U1247" s="184"/>
      <c r="V1247" s="185"/>
      <c r="W1247" s="183"/>
      <c r="X1247" s="183"/>
      <c r="Y1247" s="183"/>
      <c r="Z1247" s="186"/>
      <c r="AA1247" s="187"/>
    </row>
    <row r="1248" spans="1:27" x14ac:dyDescent="0.25">
      <c r="A1248" s="88">
        <v>106</v>
      </c>
      <c r="B1248" s="91" t="str">
        <f>CONCATENATE(Revisión_Avance_Periodo!$C1248,";",Revisión_Avance_Periodo!$E1248,";",Revisión_Avance_Periodo!$I1248)</f>
        <v>OE2;PR_10;ACT_48</v>
      </c>
      <c r="C1248" s="170" t="s">
        <v>47</v>
      </c>
      <c r="D1248" s="171" t="str">
        <f>VLOOKUP(Revisión_Avance_Periodo!$C1248,Componentes_BD!$F$1:$G$5,2,FALSE)</f>
        <v>Fortalecer las Tecnologías de la Información y las Telecomunicaciones.</v>
      </c>
      <c r="E1248" s="106" t="s">
        <v>12</v>
      </c>
      <c r="F1248" s="89">
        <v>2</v>
      </c>
      <c r="G1248" s="89" t="str">
        <f>VLOOKUP(Revisión_Avance_Periodo!$A1248,BD_Seguimiento_OAP_2019!$A$2:$G$294,7,FALSE)</f>
        <v>PAI</v>
      </c>
      <c r="H1248" s="89" t="str">
        <f>VLOOKUP(Revisión_Avance_Periodo!$A1248,BD_Seguimiento_OAP_2019!$A$2:$J$294,10,FALSE)</f>
        <v>PAI_01 - Operacional</v>
      </c>
      <c r="I1248" s="89" t="s">
        <v>1093</v>
      </c>
      <c r="J1248" s="89" t="str">
        <f>VLOOKUP(Revisión_Avance_Periodo!$I1248,BD_Seguimiento_OAP_2019!$L:$M,2,FALSE)</f>
        <v>Automatizar el Recaudo (Unificar Sistema Taux y Vigia)</v>
      </c>
      <c r="K1248" s="106" t="s">
        <v>64</v>
      </c>
      <c r="L1248" s="172">
        <v>4.4642857142857152E-4</v>
      </c>
      <c r="M1248" s="173" t="s">
        <v>114</v>
      </c>
      <c r="N1248" s="174">
        <f>INDEX(BD_Seguimiento_OAP_2019!$AH$3:$AS$294,MATCH(Revisión_Avance_Periodo!$I1248,BD_Seguimiento_OAP_2019!$L$3:$L$294,0),MATCH(Revisión_Avance_Periodo!$M1248,BD_Seguimiento_OAP_2019!$AH$2:$AS$2,0))</f>
        <v>0.1</v>
      </c>
      <c r="O1248" s="174">
        <f>INDEX(BD_Seguimiento_OAP_2019!$AV$3:$BG$294,MATCH(Revisión_Avance_Periodo!$I1248,BD_Seguimiento_OAP_2019!$L$3:$L$294,0),MATCH(Revisión_Avance_Periodo!$M1248,BD_Seguimiento_OAP_2019!$AV$2:$BG$2,0))</f>
        <v>0</v>
      </c>
      <c r="P1248" s="189">
        <f t="shared" si="232"/>
        <v>0</v>
      </c>
      <c r="Q1248" s="173" t="str">
        <f>VLOOKUP(P1248,Tabla_Indicador_Gestion4[#All],3,TRUE)</f>
        <v>Por Ejecutar</v>
      </c>
      <c r="R1248" s="215">
        <f>SUBTOTAL(9,$N$1238:$N1248)</f>
        <v>0.9</v>
      </c>
      <c r="S1248" s="231">
        <f>SUBTOTAL(9,$O$1238:$O1248)</f>
        <v>0.5</v>
      </c>
      <c r="T1248" s="231">
        <f>IFERROR(+Revisión_Avance_Periodo!$S1248/Revisión_Avance_Periodo!$R1248,0)</f>
        <v>0.55555555555555558</v>
      </c>
      <c r="U1248" s="184"/>
      <c r="V1248" s="185"/>
      <c r="W1248" s="183"/>
      <c r="X1248" s="183"/>
      <c r="Y1248" s="183"/>
      <c r="Z1248" s="186"/>
      <c r="AA1248" s="187"/>
    </row>
    <row r="1249" spans="1:27" ht="15.75" thickBot="1" x14ac:dyDescent="0.3">
      <c r="A1249" s="94">
        <v>106</v>
      </c>
      <c r="B1249" s="96" t="str">
        <f>CONCATENATE(Revisión_Avance_Periodo!$C1249,";",Revisión_Avance_Periodo!$E1249,";",Revisión_Avance_Periodo!$I1249)</f>
        <v>OE2;PR_10;ACT_48</v>
      </c>
      <c r="C1249" s="180" t="s">
        <v>47</v>
      </c>
      <c r="D1249" s="181" t="str">
        <f>VLOOKUP(Revisión_Avance_Periodo!$C1249,Componentes_BD!$F$1:$G$5,2,FALSE)</f>
        <v>Fortalecer las Tecnologías de la Información y las Telecomunicaciones.</v>
      </c>
      <c r="E1249" s="119" t="s">
        <v>12</v>
      </c>
      <c r="F1249" s="95">
        <v>2</v>
      </c>
      <c r="G1249" s="95" t="str">
        <f>VLOOKUP(Revisión_Avance_Periodo!$A1249,BD_Seguimiento_OAP_2019!$A$2:$G$294,7,FALSE)</f>
        <v>PAI</v>
      </c>
      <c r="H1249" s="95" t="str">
        <f>VLOOKUP(Revisión_Avance_Periodo!$A1249,BD_Seguimiento_OAP_2019!$A$2:$J$294,10,FALSE)</f>
        <v>PAI_01 - Operacional</v>
      </c>
      <c r="I1249" s="95" t="s">
        <v>1093</v>
      </c>
      <c r="J1249" s="95" t="str">
        <f>VLOOKUP(Revisión_Avance_Periodo!$I1249,BD_Seguimiento_OAP_2019!$L:$M,2,FALSE)</f>
        <v>Automatizar el Recaudo (Unificar Sistema Taux y Vigia)</v>
      </c>
      <c r="K1249" s="119" t="s">
        <v>64</v>
      </c>
      <c r="L1249" s="172">
        <v>4.4642857142857152E-4</v>
      </c>
      <c r="M1249" s="182" t="s">
        <v>115</v>
      </c>
      <c r="N1249" s="174">
        <f>INDEX(BD_Seguimiento_OAP_2019!$AH$3:$AS$294,MATCH(Revisión_Avance_Periodo!$I1249,BD_Seguimiento_OAP_2019!$L$3:$L$294,0),MATCH(Revisión_Avance_Periodo!$M1249,BD_Seguimiento_OAP_2019!$AH$2:$AS$2,0))</f>
        <v>0.1</v>
      </c>
      <c r="O1249" s="174">
        <f>INDEX(BD_Seguimiento_OAP_2019!$AV$3:$BG$294,MATCH(Revisión_Avance_Periodo!$I1249,BD_Seguimiento_OAP_2019!$L$3:$L$294,0),MATCH(Revisión_Avance_Periodo!$M1249,BD_Seguimiento_OAP_2019!$AV$2:$BG$2,0))</f>
        <v>0</v>
      </c>
      <c r="P1249" s="188">
        <f t="shared" si="232"/>
        <v>0</v>
      </c>
      <c r="Q1249" s="182" t="str">
        <f>VLOOKUP(P1249,Tabla_Indicador_Gestion4[#All],3,TRUE)</f>
        <v>Por Ejecutar</v>
      </c>
      <c r="R1249" s="215">
        <f>SUBTOTAL(9,$N$1238:$N1249)</f>
        <v>1</v>
      </c>
      <c r="S1249" s="231">
        <f>SUBTOTAL(9,$O$1238:$O1249)</f>
        <v>0.5</v>
      </c>
      <c r="T1249" s="231">
        <f>IFERROR(+Revisión_Avance_Periodo!$S1249/Revisión_Avance_Periodo!$R1249,0)</f>
        <v>0.5</v>
      </c>
      <c r="U1249" s="184"/>
      <c r="V1249" s="185"/>
      <c r="W1249" s="183"/>
      <c r="X1249" s="183"/>
      <c r="Y1249" s="183"/>
      <c r="Z1249" s="186"/>
      <c r="AA1249" s="187"/>
    </row>
    <row r="1250" spans="1:27" x14ac:dyDescent="0.25">
      <c r="A1250" s="88">
        <v>107</v>
      </c>
      <c r="B1250" s="91" t="str">
        <f>CONCATENATE(Revisión_Avance_Periodo!$C1250,";",Revisión_Avance_Periodo!$E1250,";",Revisión_Avance_Periodo!$I1250)</f>
        <v>OE2;PR_10;ACT_49</v>
      </c>
      <c r="C1250" s="170" t="s">
        <v>47</v>
      </c>
      <c r="D1250" s="171" t="str">
        <f>VLOOKUP(Revisión_Avance_Periodo!$C1250,Componentes_BD!$F$1:$G$5,2,FALSE)</f>
        <v>Fortalecer las Tecnologías de la Información y las Telecomunicaciones.</v>
      </c>
      <c r="E1250" s="106" t="s">
        <v>12</v>
      </c>
      <c r="F1250" s="89">
        <v>2</v>
      </c>
      <c r="G1250" s="89" t="str">
        <f>VLOOKUP(Revisión_Avance_Periodo!$A1250,BD_Seguimiento_OAP_2019!$A$2:$G$294,7,FALSE)</f>
        <v>PAI</v>
      </c>
      <c r="H1250" s="89" t="str">
        <f>VLOOKUP(Revisión_Avance_Periodo!$A1250,BD_Seguimiento_OAP_2019!$A$2:$J$294,10,FALSE)</f>
        <v>PAI_01 - Operacional</v>
      </c>
      <c r="I1250" s="89" t="s">
        <v>1105</v>
      </c>
      <c r="J1250" s="89" t="str">
        <f>VLOOKUP(Revisión_Avance_Periodo!$I1250,BD_Seguimiento_OAP_2019!$L:$M,2,FALSE)</f>
        <v>Automatizar el  tema contractual</v>
      </c>
      <c r="K1250" s="106" t="s">
        <v>64</v>
      </c>
      <c r="L1250" s="172">
        <v>4.4642857142857152E-4</v>
      </c>
      <c r="M1250" s="173" t="s">
        <v>104</v>
      </c>
      <c r="N1250" s="174">
        <f>INDEX(BD_Seguimiento_OAP_2019!$AH$3:$AS$294,MATCH(Revisión_Avance_Periodo!$I1250,BD_Seguimiento_OAP_2019!$L$3:$L$294,0),MATCH(Revisión_Avance_Periodo!$M1250,BD_Seguimiento_OAP_2019!$AH$2:$AS$2,0))</f>
        <v>0</v>
      </c>
      <c r="O1250" s="174">
        <f>INDEX(BD_Seguimiento_OAP_2019!$AV$3:$BG$294,MATCH(Revisión_Avance_Periodo!$I1250,BD_Seguimiento_OAP_2019!$L$3:$L$294,0),MATCH(Revisión_Avance_Periodo!$M1250,BD_Seguimiento_OAP_2019!$AV$2:$BG$2,0))</f>
        <v>0</v>
      </c>
      <c r="P1250" s="175">
        <f t="shared" ref="P1250:P1251" si="236">IFERROR((O1250/N1250),0)</f>
        <v>0</v>
      </c>
      <c r="Q1250" s="173" t="str">
        <f>VLOOKUP(P1250,Tabla_Indicador_Gestion4[#All],3,TRUE)</f>
        <v>Por Ejecutar</v>
      </c>
      <c r="R1250" s="213">
        <f>SUBTOTAL(9,$N$1250:$N1250)</f>
        <v>0</v>
      </c>
      <c r="S1250" s="234">
        <f>SUBTOTAL(9,$O$1250:$O1250)</f>
        <v>0</v>
      </c>
      <c r="T1250" s="234">
        <f>IFERROR(+Revisión_Avance_Periodo!$S1250/Revisión_Avance_Periodo!$R1250,0)</f>
        <v>0</v>
      </c>
      <c r="U1250" s="177">
        <f>SUBTOTAL(9,N1250:N1261)</f>
        <v>1</v>
      </c>
      <c r="V1250" s="176">
        <f>SUBTOTAL(9,O1250:O1261)</f>
        <v>0.5</v>
      </c>
      <c r="W1250" s="176">
        <f t="shared" ref="W1250" si="237">+V1250/U1250</f>
        <v>0.5</v>
      </c>
      <c r="X1250" s="176"/>
      <c r="Y1250" s="176">
        <f>100%-Revisión_Avance_Periodo!$W1250</f>
        <v>0.5</v>
      </c>
      <c r="Z1250" s="178" t="str">
        <f>VLOOKUP(W1250,Tabla_Indicador_Gestion4[],3,TRUE)</f>
        <v>En Tramite</v>
      </c>
      <c r="AA1250" s="179">
        <f>Revisión_Avance_Periodo!$W1250*Revisión_Avance_Periodo!$L1250</f>
        <v>2.2321428571428576E-4</v>
      </c>
    </row>
    <row r="1251" spans="1:27" x14ac:dyDescent="0.25">
      <c r="A1251" s="94">
        <v>107</v>
      </c>
      <c r="B1251" s="96" t="str">
        <f>CONCATENATE(Revisión_Avance_Periodo!$C1251,";",Revisión_Avance_Periodo!$E1251,";",Revisión_Avance_Periodo!$I1251)</f>
        <v>OE2;PR_10;ACT_49</v>
      </c>
      <c r="C1251" s="180" t="s">
        <v>47</v>
      </c>
      <c r="D1251" s="181" t="str">
        <f>VLOOKUP(Revisión_Avance_Periodo!$C1251,Componentes_BD!$F$1:$G$5,2,FALSE)</f>
        <v>Fortalecer las Tecnologías de la Información y las Telecomunicaciones.</v>
      </c>
      <c r="E1251" s="119" t="s">
        <v>12</v>
      </c>
      <c r="F1251" s="95">
        <v>2</v>
      </c>
      <c r="G1251" s="95" t="str">
        <f>VLOOKUP(Revisión_Avance_Periodo!$A1251,BD_Seguimiento_OAP_2019!$A$2:$G$294,7,FALSE)</f>
        <v>PAI</v>
      </c>
      <c r="H1251" s="95" t="str">
        <f>VLOOKUP(Revisión_Avance_Periodo!$A1251,BD_Seguimiento_OAP_2019!$A$2:$J$294,10,FALSE)</f>
        <v>PAI_01 - Operacional</v>
      </c>
      <c r="I1251" s="95" t="s">
        <v>1105</v>
      </c>
      <c r="J1251" s="95" t="str">
        <f>VLOOKUP(Revisión_Avance_Periodo!$I1251,BD_Seguimiento_OAP_2019!$L:$M,2,FALSE)</f>
        <v>Automatizar el  tema contractual</v>
      </c>
      <c r="K1251" s="119" t="s">
        <v>64</v>
      </c>
      <c r="L1251" s="172">
        <v>4.4642857142857152E-4</v>
      </c>
      <c r="M1251" s="182" t="s">
        <v>105</v>
      </c>
      <c r="N1251" s="174">
        <f>INDEX(BD_Seguimiento_OAP_2019!$AH$3:$AS$294,MATCH(Revisión_Avance_Periodo!$I1251,BD_Seguimiento_OAP_2019!$L$3:$L$294,0),MATCH(Revisión_Avance_Periodo!$M1251,BD_Seguimiento_OAP_2019!$AH$2:$AS$2,0))</f>
        <v>0</v>
      </c>
      <c r="O1251" s="174">
        <f>INDEX(BD_Seguimiento_OAP_2019!$AV$3:$BG$294,MATCH(Revisión_Avance_Periodo!$I1251,BD_Seguimiento_OAP_2019!$L$3:$L$294,0),MATCH(Revisión_Avance_Periodo!$M1251,BD_Seguimiento_OAP_2019!$AV$2:$BG$2,0))</f>
        <v>0</v>
      </c>
      <c r="P1251" s="175">
        <f t="shared" si="236"/>
        <v>0</v>
      </c>
      <c r="Q1251" s="182" t="str">
        <f>VLOOKUP(P1251,Tabla_Indicador_Gestion4[#All],3,TRUE)</f>
        <v>Por Ejecutar</v>
      </c>
      <c r="R1251" s="215">
        <f>SUBTOTAL(9,$N$1250:$N1251)</f>
        <v>0</v>
      </c>
      <c r="S1251" s="231">
        <f>SUBTOTAL(9,$O$1250:$O1251)</f>
        <v>0</v>
      </c>
      <c r="T1251" s="231">
        <f>IFERROR(+Revisión_Avance_Periodo!$S1251/Revisión_Avance_Periodo!$R1251,0)</f>
        <v>0</v>
      </c>
      <c r="U1251" s="184"/>
      <c r="V1251" s="185"/>
      <c r="W1251" s="183"/>
      <c r="X1251" s="183"/>
      <c r="Y1251" s="183"/>
      <c r="Z1251" s="186"/>
      <c r="AA1251" s="187"/>
    </row>
    <row r="1252" spans="1:27" x14ac:dyDescent="0.25">
      <c r="A1252" s="88">
        <v>107</v>
      </c>
      <c r="B1252" s="91" t="str">
        <f>CONCATENATE(Revisión_Avance_Periodo!$C1252,";",Revisión_Avance_Periodo!$E1252,";",Revisión_Avance_Periodo!$I1252)</f>
        <v>OE2;PR_10;ACT_49</v>
      </c>
      <c r="C1252" s="170" t="s">
        <v>47</v>
      </c>
      <c r="D1252" s="171" t="str">
        <f>VLOOKUP(Revisión_Avance_Periodo!$C1252,Componentes_BD!$F$1:$G$5,2,FALSE)</f>
        <v>Fortalecer las Tecnologías de la Información y las Telecomunicaciones.</v>
      </c>
      <c r="E1252" s="106" t="s">
        <v>12</v>
      </c>
      <c r="F1252" s="89">
        <v>2</v>
      </c>
      <c r="G1252" s="89" t="str">
        <f>VLOOKUP(Revisión_Avance_Periodo!$A1252,BD_Seguimiento_OAP_2019!$A$2:$G$294,7,FALSE)</f>
        <v>PAI</v>
      </c>
      <c r="H1252" s="89" t="str">
        <f>VLOOKUP(Revisión_Avance_Periodo!$A1252,BD_Seguimiento_OAP_2019!$A$2:$J$294,10,FALSE)</f>
        <v>PAI_01 - Operacional</v>
      </c>
      <c r="I1252" s="89" t="s">
        <v>1105</v>
      </c>
      <c r="J1252" s="89" t="str">
        <f>VLOOKUP(Revisión_Avance_Periodo!$I1252,BD_Seguimiento_OAP_2019!$L:$M,2,FALSE)</f>
        <v>Automatizar el  tema contractual</v>
      </c>
      <c r="K1252" s="106" t="s">
        <v>64</v>
      </c>
      <c r="L1252" s="172">
        <v>4.4642857142857152E-4</v>
      </c>
      <c r="M1252" s="173" t="s">
        <v>106</v>
      </c>
      <c r="N1252" s="174">
        <f>INDEX(BD_Seguimiento_OAP_2019!$AH$3:$AS$294,MATCH(Revisión_Avance_Periodo!$I1252,BD_Seguimiento_OAP_2019!$L$3:$L$294,0),MATCH(Revisión_Avance_Periodo!$M1252,BD_Seguimiento_OAP_2019!$AH$2:$AS$2,0))</f>
        <v>0.25</v>
      </c>
      <c r="O1252" s="174">
        <f>INDEX(BD_Seguimiento_OAP_2019!$AV$3:$BG$294,MATCH(Revisión_Avance_Periodo!$I1252,BD_Seguimiento_OAP_2019!$L$3:$L$294,0),MATCH(Revisión_Avance_Periodo!$M1252,BD_Seguimiento_OAP_2019!$AV$2:$BG$2,0))</f>
        <v>0.25</v>
      </c>
      <c r="P1252" s="189">
        <f t="shared" si="232"/>
        <v>1</v>
      </c>
      <c r="Q1252" s="173" t="str">
        <f>VLOOKUP(P1252,Tabla_Indicador_Gestion4[#All],3,TRUE)</f>
        <v>Culminada</v>
      </c>
      <c r="R1252" s="215">
        <f>SUBTOTAL(9,$N$1250:$N1252)</f>
        <v>0.25</v>
      </c>
      <c r="S1252" s="231">
        <f>SUBTOTAL(9,$O$1250:$O1252)</f>
        <v>0.25</v>
      </c>
      <c r="T1252" s="231">
        <f>IFERROR(+Revisión_Avance_Periodo!$S1252/Revisión_Avance_Periodo!$R1252,0)</f>
        <v>1</v>
      </c>
      <c r="U1252" s="184"/>
      <c r="V1252" s="185"/>
      <c r="W1252" s="183"/>
      <c r="X1252" s="183"/>
      <c r="Y1252" s="183"/>
      <c r="Z1252" s="186"/>
      <c r="AA1252" s="187"/>
    </row>
    <row r="1253" spans="1:27" x14ac:dyDescent="0.25">
      <c r="A1253" s="94">
        <v>107</v>
      </c>
      <c r="B1253" s="96" t="str">
        <f>CONCATENATE(Revisión_Avance_Periodo!$C1253,";",Revisión_Avance_Periodo!$E1253,";",Revisión_Avance_Periodo!$I1253)</f>
        <v>OE2;PR_10;ACT_49</v>
      </c>
      <c r="C1253" s="180" t="s">
        <v>47</v>
      </c>
      <c r="D1253" s="181" t="str">
        <f>VLOOKUP(Revisión_Avance_Periodo!$C1253,Componentes_BD!$F$1:$G$5,2,FALSE)</f>
        <v>Fortalecer las Tecnologías de la Información y las Telecomunicaciones.</v>
      </c>
      <c r="E1253" s="119" t="s">
        <v>12</v>
      </c>
      <c r="F1253" s="95">
        <v>2</v>
      </c>
      <c r="G1253" s="95" t="str">
        <f>VLOOKUP(Revisión_Avance_Periodo!$A1253,BD_Seguimiento_OAP_2019!$A$2:$G$294,7,FALSE)</f>
        <v>PAI</v>
      </c>
      <c r="H1253" s="95" t="str">
        <f>VLOOKUP(Revisión_Avance_Periodo!$A1253,BD_Seguimiento_OAP_2019!$A$2:$J$294,10,FALSE)</f>
        <v>PAI_01 - Operacional</v>
      </c>
      <c r="I1253" s="95" t="s">
        <v>1105</v>
      </c>
      <c r="J1253" s="95" t="str">
        <f>VLOOKUP(Revisión_Avance_Periodo!$I1253,BD_Seguimiento_OAP_2019!$L:$M,2,FALSE)</f>
        <v>Automatizar el  tema contractual</v>
      </c>
      <c r="K1253" s="119" t="s">
        <v>64</v>
      </c>
      <c r="L1253" s="172">
        <v>4.4642857142857152E-4</v>
      </c>
      <c r="M1253" s="182" t="s">
        <v>107</v>
      </c>
      <c r="N1253" s="174">
        <f>INDEX(BD_Seguimiento_OAP_2019!$AH$3:$AS$294,MATCH(Revisión_Avance_Periodo!$I1253,BD_Seguimiento_OAP_2019!$L$3:$L$294,0),MATCH(Revisión_Avance_Periodo!$M1253,BD_Seguimiento_OAP_2019!$AH$2:$AS$2,0))</f>
        <v>0.05</v>
      </c>
      <c r="O1253" s="174">
        <f>INDEX(BD_Seguimiento_OAP_2019!$AV$3:$BG$294,MATCH(Revisión_Avance_Periodo!$I1253,BD_Seguimiento_OAP_2019!$L$3:$L$294,0),MATCH(Revisión_Avance_Periodo!$M1253,BD_Seguimiento_OAP_2019!$AV$2:$BG$2,0))</f>
        <v>0.05</v>
      </c>
      <c r="P1253" s="188">
        <f t="shared" si="232"/>
        <v>1</v>
      </c>
      <c r="Q1253" s="182" t="str">
        <f>VLOOKUP(P1253,Tabla_Indicador_Gestion4[#All],3,TRUE)</f>
        <v>Culminada</v>
      </c>
      <c r="R1253" s="215">
        <f>SUBTOTAL(9,$N$1250:$N1253)</f>
        <v>0.3</v>
      </c>
      <c r="S1253" s="231">
        <f>SUBTOTAL(9,$O$1250:$O1253)</f>
        <v>0.3</v>
      </c>
      <c r="T1253" s="231">
        <f>IFERROR(+Revisión_Avance_Periodo!$S1253/Revisión_Avance_Periodo!$R1253,0)</f>
        <v>1</v>
      </c>
      <c r="U1253" s="184"/>
      <c r="V1253" s="185"/>
      <c r="W1253" s="183"/>
      <c r="X1253" s="183"/>
      <c r="Y1253" s="183"/>
      <c r="Z1253" s="186"/>
      <c r="AA1253" s="187"/>
    </row>
    <row r="1254" spans="1:27" x14ac:dyDescent="0.25">
      <c r="A1254" s="88">
        <v>107</v>
      </c>
      <c r="B1254" s="91" t="str">
        <f>CONCATENATE(Revisión_Avance_Periodo!$C1254,";",Revisión_Avance_Periodo!$E1254,";",Revisión_Avance_Periodo!$I1254)</f>
        <v>OE2;PR_10;ACT_49</v>
      </c>
      <c r="C1254" s="170" t="s">
        <v>47</v>
      </c>
      <c r="D1254" s="171" t="str">
        <f>VLOOKUP(Revisión_Avance_Periodo!$C1254,Componentes_BD!$F$1:$G$5,2,FALSE)</f>
        <v>Fortalecer las Tecnologías de la Información y las Telecomunicaciones.</v>
      </c>
      <c r="E1254" s="106" t="s">
        <v>12</v>
      </c>
      <c r="F1254" s="89">
        <v>2</v>
      </c>
      <c r="G1254" s="89" t="str">
        <f>VLOOKUP(Revisión_Avance_Periodo!$A1254,BD_Seguimiento_OAP_2019!$A$2:$G$294,7,FALSE)</f>
        <v>PAI</v>
      </c>
      <c r="H1254" s="89" t="str">
        <f>VLOOKUP(Revisión_Avance_Periodo!$A1254,BD_Seguimiento_OAP_2019!$A$2:$J$294,10,FALSE)</f>
        <v>PAI_01 - Operacional</v>
      </c>
      <c r="I1254" s="89" t="s">
        <v>1105</v>
      </c>
      <c r="J1254" s="89" t="str">
        <f>VLOOKUP(Revisión_Avance_Periodo!$I1254,BD_Seguimiento_OAP_2019!$L:$M,2,FALSE)</f>
        <v>Automatizar el  tema contractual</v>
      </c>
      <c r="K1254" s="106" t="s">
        <v>64</v>
      </c>
      <c r="L1254" s="172">
        <v>4.4642857142857152E-4</v>
      </c>
      <c r="M1254" s="173" t="s">
        <v>108</v>
      </c>
      <c r="N1254" s="174">
        <f>INDEX(BD_Seguimiento_OAP_2019!$AH$3:$AS$294,MATCH(Revisión_Avance_Periodo!$I1254,BD_Seguimiento_OAP_2019!$L$3:$L$294,0),MATCH(Revisión_Avance_Periodo!$M1254,BD_Seguimiento_OAP_2019!$AH$2:$AS$2,0))</f>
        <v>0.1</v>
      </c>
      <c r="O1254" s="174">
        <f>INDEX(BD_Seguimiento_OAP_2019!$AV$3:$BG$294,MATCH(Revisión_Avance_Periodo!$I1254,BD_Seguimiento_OAP_2019!$L$3:$L$294,0),MATCH(Revisión_Avance_Periodo!$M1254,BD_Seguimiento_OAP_2019!$AV$2:$BG$2,0))</f>
        <v>0.1</v>
      </c>
      <c r="P1254" s="189">
        <f t="shared" si="232"/>
        <v>1</v>
      </c>
      <c r="Q1254" s="173" t="str">
        <f>VLOOKUP(P1254,Tabla_Indicador_Gestion4[#All],3,TRUE)</f>
        <v>Culminada</v>
      </c>
      <c r="R1254" s="215">
        <f>SUBTOTAL(9,$N$1250:$N1254)</f>
        <v>0.4</v>
      </c>
      <c r="S1254" s="231">
        <f>SUBTOTAL(9,$O$1250:$O1254)</f>
        <v>0.4</v>
      </c>
      <c r="T1254" s="231">
        <f>IFERROR(+Revisión_Avance_Periodo!$S1254/Revisión_Avance_Periodo!$R1254,0)</f>
        <v>1</v>
      </c>
      <c r="U1254" s="184"/>
      <c r="V1254" s="185"/>
      <c r="W1254" s="183"/>
      <c r="X1254" s="183"/>
      <c r="Y1254" s="183"/>
      <c r="Z1254" s="186"/>
      <c r="AA1254" s="187"/>
    </row>
    <row r="1255" spans="1:27" x14ac:dyDescent="0.25">
      <c r="A1255" s="94">
        <v>107</v>
      </c>
      <c r="B1255" s="96" t="str">
        <f>CONCATENATE(Revisión_Avance_Periodo!$C1255,";",Revisión_Avance_Periodo!$E1255,";",Revisión_Avance_Periodo!$I1255)</f>
        <v>OE2;PR_10;ACT_49</v>
      </c>
      <c r="C1255" s="180" t="s">
        <v>47</v>
      </c>
      <c r="D1255" s="181" t="str">
        <f>VLOOKUP(Revisión_Avance_Periodo!$C1255,Componentes_BD!$F$1:$G$5,2,FALSE)</f>
        <v>Fortalecer las Tecnologías de la Información y las Telecomunicaciones.</v>
      </c>
      <c r="E1255" s="119" t="s">
        <v>12</v>
      </c>
      <c r="F1255" s="95">
        <v>2</v>
      </c>
      <c r="G1255" s="95" t="str">
        <f>VLOOKUP(Revisión_Avance_Periodo!$A1255,BD_Seguimiento_OAP_2019!$A$2:$G$294,7,FALSE)</f>
        <v>PAI</v>
      </c>
      <c r="H1255" s="95" t="str">
        <f>VLOOKUP(Revisión_Avance_Periodo!$A1255,BD_Seguimiento_OAP_2019!$A$2:$J$294,10,FALSE)</f>
        <v>PAI_01 - Operacional</v>
      </c>
      <c r="I1255" s="95" t="s">
        <v>1105</v>
      </c>
      <c r="J1255" s="95" t="str">
        <f>VLOOKUP(Revisión_Avance_Periodo!$I1255,BD_Seguimiento_OAP_2019!$L:$M,2,FALSE)</f>
        <v>Automatizar el  tema contractual</v>
      </c>
      <c r="K1255" s="119" t="s">
        <v>64</v>
      </c>
      <c r="L1255" s="172">
        <v>4.4642857142857152E-4</v>
      </c>
      <c r="M1255" s="182" t="s">
        <v>109</v>
      </c>
      <c r="N1255" s="174">
        <f>INDEX(BD_Seguimiento_OAP_2019!$AH$3:$AS$294,MATCH(Revisión_Avance_Periodo!$I1255,BD_Seguimiento_OAP_2019!$L$3:$L$294,0),MATCH(Revisión_Avance_Periodo!$M1255,BD_Seguimiento_OAP_2019!$AH$2:$AS$2,0))</f>
        <v>0.1</v>
      </c>
      <c r="O1255" s="174">
        <f>INDEX(BD_Seguimiento_OAP_2019!$AV$3:$BG$294,MATCH(Revisión_Avance_Periodo!$I1255,BD_Seguimiento_OAP_2019!$L$3:$L$294,0),MATCH(Revisión_Avance_Periodo!$M1255,BD_Seguimiento_OAP_2019!$AV$2:$BG$2,0))</f>
        <v>0.1</v>
      </c>
      <c r="P1255" s="188">
        <f t="shared" si="232"/>
        <v>1</v>
      </c>
      <c r="Q1255" s="182" t="str">
        <f>VLOOKUP(P1255,Tabla_Indicador_Gestion4[#All],3,TRUE)</f>
        <v>Culminada</v>
      </c>
      <c r="R1255" s="215">
        <f>SUBTOTAL(9,$N$1250:$N1255)</f>
        <v>0.5</v>
      </c>
      <c r="S1255" s="231">
        <f>SUBTOTAL(9,$O$1250:$O1255)</f>
        <v>0.5</v>
      </c>
      <c r="T1255" s="231">
        <f>IFERROR(+Revisión_Avance_Periodo!$S1255/Revisión_Avance_Periodo!$R1255,0)</f>
        <v>1</v>
      </c>
      <c r="U1255" s="184"/>
      <c r="V1255" s="185"/>
      <c r="W1255" s="183"/>
      <c r="X1255" s="183"/>
      <c r="Y1255" s="183"/>
      <c r="Z1255" s="186"/>
      <c r="AA1255" s="187"/>
    </row>
    <row r="1256" spans="1:27" x14ac:dyDescent="0.25">
      <c r="A1256" s="88">
        <v>107</v>
      </c>
      <c r="B1256" s="91" t="str">
        <f>CONCATENATE(Revisión_Avance_Periodo!$C1256,";",Revisión_Avance_Periodo!$E1256,";",Revisión_Avance_Periodo!$I1256)</f>
        <v>OE2;PR_10;ACT_49</v>
      </c>
      <c r="C1256" s="170" t="s">
        <v>47</v>
      </c>
      <c r="D1256" s="171" t="str">
        <f>VLOOKUP(Revisión_Avance_Periodo!$C1256,Componentes_BD!$F$1:$G$5,2,FALSE)</f>
        <v>Fortalecer las Tecnologías de la Información y las Telecomunicaciones.</v>
      </c>
      <c r="E1256" s="106" t="s">
        <v>12</v>
      </c>
      <c r="F1256" s="89">
        <v>2</v>
      </c>
      <c r="G1256" s="89" t="str">
        <f>VLOOKUP(Revisión_Avance_Periodo!$A1256,BD_Seguimiento_OAP_2019!$A$2:$G$294,7,FALSE)</f>
        <v>PAI</v>
      </c>
      <c r="H1256" s="89" t="str">
        <f>VLOOKUP(Revisión_Avance_Periodo!$A1256,BD_Seguimiento_OAP_2019!$A$2:$J$294,10,FALSE)</f>
        <v>PAI_01 - Operacional</v>
      </c>
      <c r="I1256" s="89" t="s">
        <v>1105</v>
      </c>
      <c r="J1256" s="89" t="str">
        <f>VLOOKUP(Revisión_Avance_Periodo!$I1256,BD_Seguimiento_OAP_2019!$L:$M,2,FALSE)</f>
        <v>Automatizar el  tema contractual</v>
      </c>
      <c r="K1256" s="106" t="s">
        <v>64</v>
      </c>
      <c r="L1256" s="172">
        <v>4.4642857142857152E-4</v>
      </c>
      <c r="M1256" s="173" t="s">
        <v>110</v>
      </c>
      <c r="N1256" s="174">
        <f>INDEX(BD_Seguimiento_OAP_2019!$AH$3:$AS$294,MATCH(Revisión_Avance_Periodo!$I1256,BD_Seguimiento_OAP_2019!$L$3:$L$294,0),MATCH(Revisión_Avance_Periodo!$M1256,BD_Seguimiento_OAP_2019!$AH$2:$AS$2,0))</f>
        <v>0.05</v>
      </c>
      <c r="O1256" s="174">
        <f>INDEX(BD_Seguimiento_OAP_2019!$AV$3:$BG$294,MATCH(Revisión_Avance_Periodo!$I1256,BD_Seguimiento_OAP_2019!$L$3:$L$294,0),MATCH(Revisión_Avance_Periodo!$M1256,BD_Seguimiento_OAP_2019!$AV$2:$BG$2,0))</f>
        <v>0</v>
      </c>
      <c r="P1256" s="189">
        <f t="shared" si="232"/>
        <v>0</v>
      </c>
      <c r="Q1256" s="173" t="str">
        <f>VLOOKUP(P1256,Tabla_Indicador_Gestion4[#All],3,TRUE)</f>
        <v>Por Ejecutar</v>
      </c>
      <c r="R1256" s="215">
        <f>SUBTOTAL(9,$N$1250:$N1256)</f>
        <v>0.55000000000000004</v>
      </c>
      <c r="S1256" s="231">
        <f>SUBTOTAL(9,$O$1250:$O1256)</f>
        <v>0.5</v>
      </c>
      <c r="T1256" s="231">
        <f>IFERROR(+Revisión_Avance_Periodo!$S1256/Revisión_Avance_Periodo!$R1256,0)</f>
        <v>0.90909090909090906</v>
      </c>
      <c r="U1256" s="184"/>
      <c r="V1256" s="185"/>
      <c r="W1256" s="183"/>
      <c r="X1256" s="183"/>
      <c r="Y1256" s="183"/>
      <c r="Z1256" s="186"/>
      <c r="AA1256" s="187"/>
    </row>
    <row r="1257" spans="1:27" x14ac:dyDescent="0.25">
      <c r="A1257" s="94">
        <v>107</v>
      </c>
      <c r="B1257" s="96" t="str">
        <f>CONCATENATE(Revisión_Avance_Periodo!$C1257,";",Revisión_Avance_Periodo!$E1257,";",Revisión_Avance_Periodo!$I1257)</f>
        <v>OE2;PR_10;ACT_49</v>
      </c>
      <c r="C1257" s="180" t="s">
        <v>47</v>
      </c>
      <c r="D1257" s="181" t="str">
        <f>VLOOKUP(Revisión_Avance_Periodo!$C1257,Componentes_BD!$F$1:$G$5,2,FALSE)</f>
        <v>Fortalecer las Tecnologías de la Información y las Telecomunicaciones.</v>
      </c>
      <c r="E1257" s="119" t="s">
        <v>12</v>
      </c>
      <c r="F1257" s="95">
        <v>2</v>
      </c>
      <c r="G1257" s="95" t="str">
        <f>VLOOKUP(Revisión_Avance_Periodo!$A1257,BD_Seguimiento_OAP_2019!$A$2:$G$294,7,FALSE)</f>
        <v>PAI</v>
      </c>
      <c r="H1257" s="95" t="str">
        <f>VLOOKUP(Revisión_Avance_Periodo!$A1257,BD_Seguimiento_OAP_2019!$A$2:$J$294,10,FALSE)</f>
        <v>PAI_01 - Operacional</v>
      </c>
      <c r="I1257" s="95" t="s">
        <v>1105</v>
      </c>
      <c r="J1257" s="95" t="str">
        <f>VLOOKUP(Revisión_Avance_Periodo!$I1257,BD_Seguimiento_OAP_2019!$L:$M,2,FALSE)</f>
        <v>Automatizar el  tema contractual</v>
      </c>
      <c r="K1257" s="119" t="s">
        <v>64</v>
      </c>
      <c r="L1257" s="172">
        <v>4.4642857142857152E-4</v>
      </c>
      <c r="M1257" s="182" t="s">
        <v>111</v>
      </c>
      <c r="N1257" s="174">
        <f>INDEX(BD_Seguimiento_OAP_2019!$AH$3:$AS$294,MATCH(Revisión_Avance_Periodo!$I1257,BD_Seguimiento_OAP_2019!$L$3:$L$294,0),MATCH(Revisión_Avance_Periodo!$M1257,BD_Seguimiento_OAP_2019!$AH$2:$AS$2,0))</f>
        <v>0.1</v>
      </c>
      <c r="O1257" s="174">
        <f>INDEX(BD_Seguimiento_OAP_2019!$AV$3:$BG$294,MATCH(Revisión_Avance_Periodo!$I1257,BD_Seguimiento_OAP_2019!$L$3:$L$294,0),MATCH(Revisión_Avance_Periodo!$M1257,BD_Seguimiento_OAP_2019!$AV$2:$BG$2,0))</f>
        <v>0</v>
      </c>
      <c r="P1257" s="188">
        <f t="shared" si="232"/>
        <v>0</v>
      </c>
      <c r="Q1257" s="182" t="str">
        <f>VLOOKUP(P1257,Tabla_Indicador_Gestion4[#All],3,TRUE)</f>
        <v>Por Ejecutar</v>
      </c>
      <c r="R1257" s="215">
        <f>SUBTOTAL(9,$N$1250:$N1257)</f>
        <v>0.65</v>
      </c>
      <c r="S1257" s="231">
        <f>SUBTOTAL(9,$O$1250:$O1257)</f>
        <v>0.5</v>
      </c>
      <c r="T1257" s="231">
        <f>IFERROR(+Revisión_Avance_Periodo!$S1257/Revisión_Avance_Periodo!$R1257,0)</f>
        <v>0.76923076923076916</v>
      </c>
      <c r="U1257" s="184"/>
      <c r="V1257" s="185"/>
      <c r="W1257" s="183"/>
      <c r="X1257" s="183"/>
      <c r="Y1257" s="183"/>
      <c r="Z1257" s="186"/>
      <c r="AA1257" s="187"/>
    </row>
    <row r="1258" spans="1:27" x14ac:dyDescent="0.25">
      <c r="A1258" s="88">
        <v>107</v>
      </c>
      <c r="B1258" s="91" t="str">
        <f>CONCATENATE(Revisión_Avance_Periodo!$C1258,";",Revisión_Avance_Periodo!$E1258,";",Revisión_Avance_Periodo!$I1258)</f>
        <v>OE2;PR_10;ACT_49</v>
      </c>
      <c r="C1258" s="170" t="s">
        <v>47</v>
      </c>
      <c r="D1258" s="171" t="str">
        <f>VLOOKUP(Revisión_Avance_Periodo!$C1258,Componentes_BD!$F$1:$G$5,2,FALSE)</f>
        <v>Fortalecer las Tecnologías de la Información y las Telecomunicaciones.</v>
      </c>
      <c r="E1258" s="106" t="s">
        <v>12</v>
      </c>
      <c r="F1258" s="89">
        <v>2</v>
      </c>
      <c r="G1258" s="89" t="str">
        <f>VLOOKUP(Revisión_Avance_Periodo!$A1258,BD_Seguimiento_OAP_2019!$A$2:$G$294,7,FALSE)</f>
        <v>PAI</v>
      </c>
      <c r="H1258" s="89" t="str">
        <f>VLOOKUP(Revisión_Avance_Periodo!$A1258,BD_Seguimiento_OAP_2019!$A$2:$J$294,10,FALSE)</f>
        <v>PAI_01 - Operacional</v>
      </c>
      <c r="I1258" s="89" t="s">
        <v>1105</v>
      </c>
      <c r="J1258" s="89" t="str">
        <f>VLOOKUP(Revisión_Avance_Periodo!$I1258,BD_Seguimiento_OAP_2019!$L:$M,2,FALSE)</f>
        <v>Automatizar el  tema contractual</v>
      </c>
      <c r="K1258" s="106" t="s">
        <v>64</v>
      </c>
      <c r="L1258" s="172">
        <v>4.4642857142857152E-4</v>
      </c>
      <c r="M1258" s="173" t="s">
        <v>112</v>
      </c>
      <c r="N1258" s="174">
        <f>INDEX(BD_Seguimiento_OAP_2019!$AH$3:$AS$294,MATCH(Revisión_Avance_Periodo!$I1258,BD_Seguimiento_OAP_2019!$L$3:$L$294,0),MATCH(Revisión_Avance_Periodo!$M1258,BD_Seguimiento_OAP_2019!$AH$2:$AS$2,0))</f>
        <v>0.1</v>
      </c>
      <c r="O1258" s="174">
        <f>INDEX(BD_Seguimiento_OAP_2019!$AV$3:$BG$294,MATCH(Revisión_Avance_Periodo!$I1258,BD_Seguimiento_OAP_2019!$L$3:$L$294,0),MATCH(Revisión_Avance_Periodo!$M1258,BD_Seguimiento_OAP_2019!$AV$2:$BG$2,0))</f>
        <v>0</v>
      </c>
      <c r="P1258" s="189">
        <f t="shared" si="232"/>
        <v>0</v>
      </c>
      <c r="Q1258" s="173" t="str">
        <f>VLOOKUP(P1258,Tabla_Indicador_Gestion4[#All],3,TRUE)</f>
        <v>Por Ejecutar</v>
      </c>
      <c r="R1258" s="215">
        <f>SUBTOTAL(9,$N$1250:$N1258)</f>
        <v>0.75</v>
      </c>
      <c r="S1258" s="231">
        <f>SUBTOTAL(9,$O$1250:$O1258)</f>
        <v>0.5</v>
      </c>
      <c r="T1258" s="231">
        <f>IFERROR(+Revisión_Avance_Periodo!$S1258/Revisión_Avance_Periodo!$R1258,0)</f>
        <v>0.66666666666666663</v>
      </c>
      <c r="U1258" s="184"/>
      <c r="V1258" s="185"/>
      <c r="W1258" s="183"/>
      <c r="X1258" s="183"/>
      <c r="Y1258" s="183"/>
      <c r="Z1258" s="186"/>
      <c r="AA1258" s="187"/>
    </row>
    <row r="1259" spans="1:27" x14ac:dyDescent="0.25">
      <c r="A1259" s="94">
        <v>107</v>
      </c>
      <c r="B1259" s="96" t="str">
        <f>CONCATENATE(Revisión_Avance_Periodo!$C1259,";",Revisión_Avance_Periodo!$E1259,";",Revisión_Avance_Periodo!$I1259)</f>
        <v>OE2;PR_10;ACT_49</v>
      </c>
      <c r="C1259" s="180" t="s">
        <v>47</v>
      </c>
      <c r="D1259" s="181" t="str">
        <f>VLOOKUP(Revisión_Avance_Periodo!$C1259,Componentes_BD!$F$1:$G$5,2,FALSE)</f>
        <v>Fortalecer las Tecnologías de la Información y las Telecomunicaciones.</v>
      </c>
      <c r="E1259" s="119" t="s">
        <v>12</v>
      </c>
      <c r="F1259" s="95">
        <v>2</v>
      </c>
      <c r="G1259" s="95" t="str">
        <f>VLOOKUP(Revisión_Avance_Periodo!$A1259,BD_Seguimiento_OAP_2019!$A$2:$G$294,7,FALSE)</f>
        <v>PAI</v>
      </c>
      <c r="H1259" s="95" t="str">
        <f>VLOOKUP(Revisión_Avance_Periodo!$A1259,BD_Seguimiento_OAP_2019!$A$2:$J$294,10,FALSE)</f>
        <v>PAI_01 - Operacional</v>
      </c>
      <c r="I1259" s="95" t="s">
        <v>1105</v>
      </c>
      <c r="J1259" s="95" t="str">
        <f>VLOOKUP(Revisión_Avance_Periodo!$I1259,BD_Seguimiento_OAP_2019!$L:$M,2,FALSE)</f>
        <v>Automatizar el  tema contractual</v>
      </c>
      <c r="K1259" s="119" t="s">
        <v>64</v>
      </c>
      <c r="L1259" s="172">
        <v>4.4642857142857152E-4</v>
      </c>
      <c r="M1259" s="182" t="s">
        <v>113</v>
      </c>
      <c r="N1259" s="174">
        <f>INDEX(BD_Seguimiento_OAP_2019!$AH$3:$AS$294,MATCH(Revisión_Avance_Periodo!$I1259,BD_Seguimiento_OAP_2019!$L$3:$L$294,0),MATCH(Revisión_Avance_Periodo!$M1259,BD_Seguimiento_OAP_2019!$AH$2:$AS$2,0))</f>
        <v>0.05</v>
      </c>
      <c r="O1259" s="174">
        <f>INDEX(BD_Seguimiento_OAP_2019!$AV$3:$BG$294,MATCH(Revisión_Avance_Periodo!$I1259,BD_Seguimiento_OAP_2019!$L$3:$L$294,0),MATCH(Revisión_Avance_Periodo!$M1259,BD_Seguimiento_OAP_2019!$AV$2:$BG$2,0))</f>
        <v>0</v>
      </c>
      <c r="P1259" s="188">
        <f t="shared" si="232"/>
        <v>0</v>
      </c>
      <c r="Q1259" s="182" t="str">
        <f>VLOOKUP(P1259,Tabla_Indicador_Gestion4[#All],3,TRUE)</f>
        <v>Por Ejecutar</v>
      </c>
      <c r="R1259" s="215">
        <f>SUBTOTAL(9,$N$1250:$N1259)</f>
        <v>0.8</v>
      </c>
      <c r="S1259" s="231">
        <f>SUBTOTAL(9,$O$1250:$O1259)</f>
        <v>0.5</v>
      </c>
      <c r="T1259" s="231">
        <f>IFERROR(+Revisión_Avance_Periodo!$S1259/Revisión_Avance_Periodo!$R1259,0)</f>
        <v>0.625</v>
      </c>
      <c r="U1259" s="184"/>
      <c r="V1259" s="185"/>
      <c r="W1259" s="183"/>
      <c r="X1259" s="183"/>
      <c r="Y1259" s="183"/>
      <c r="Z1259" s="186"/>
      <c r="AA1259" s="187"/>
    </row>
    <row r="1260" spans="1:27" x14ac:dyDescent="0.25">
      <c r="A1260" s="88">
        <v>107</v>
      </c>
      <c r="B1260" s="91" t="str">
        <f>CONCATENATE(Revisión_Avance_Periodo!$C1260,";",Revisión_Avance_Periodo!$E1260,";",Revisión_Avance_Periodo!$I1260)</f>
        <v>OE2;PR_10;ACT_49</v>
      </c>
      <c r="C1260" s="170" t="s">
        <v>47</v>
      </c>
      <c r="D1260" s="171" t="str">
        <f>VLOOKUP(Revisión_Avance_Periodo!$C1260,Componentes_BD!$F$1:$G$5,2,FALSE)</f>
        <v>Fortalecer las Tecnologías de la Información y las Telecomunicaciones.</v>
      </c>
      <c r="E1260" s="106" t="s">
        <v>12</v>
      </c>
      <c r="F1260" s="89">
        <v>2</v>
      </c>
      <c r="G1260" s="89" t="str">
        <f>VLOOKUP(Revisión_Avance_Periodo!$A1260,BD_Seguimiento_OAP_2019!$A$2:$G$294,7,FALSE)</f>
        <v>PAI</v>
      </c>
      <c r="H1260" s="89" t="str">
        <f>VLOOKUP(Revisión_Avance_Periodo!$A1260,BD_Seguimiento_OAP_2019!$A$2:$J$294,10,FALSE)</f>
        <v>PAI_01 - Operacional</v>
      </c>
      <c r="I1260" s="89" t="s">
        <v>1105</v>
      </c>
      <c r="J1260" s="89" t="str">
        <f>VLOOKUP(Revisión_Avance_Periodo!$I1260,BD_Seguimiento_OAP_2019!$L:$M,2,FALSE)</f>
        <v>Automatizar el  tema contractual</v>
      </c>
      <c r="K1260" s="106" t="s">
        <v>64</v>
      </c>
      <c r="L1260" s="172">
        <v>4.4642857142857152E-4</v>
      </c>
      <c r="M1260" s="173" t="s">
        <v>114</v>
      </c>
      <c r="N1260" s="174">
        <f>INDEX(BD_Seguimiento_OAP_2019!$AH$3:$AS$294,MATCH(Revisión_Avance_Periodo!$I1260,BD_Seguimiento_OAP_2019!$L$3:$L$294,0),MATCH(Revisión_Avance_Periodo!$M1260,BD_Seguimiento_OAP_2019!$AH$2:$AS$2,0))</f>
        <v>0.1</v>
      </c>
      <c r="O1260" s="174">
        <f>INDEX(BD_Seguimiento_OAP_2019!$AV$3:$BG$294,MATCH(Revisión_Avance_Periodo!$I1260,BD_Seguimiento_OAP_2019!$L$3:$L$294,0),MATCH(Revisión_Avance_Periodo!$M1260,BD_Seguimiento_OAP_2019!$AV$2:$BG$2,0))</f>
        <v>0</v>
      </c>
      <c r="P1260" s="189">
        <f t="shared" si="232"/>
        <v>0</v>
      </c>
      <c r="Q1260" s="173" t="str">
        <f>VLOOKUP(P1260,Tabla_Indicador_Gestion4[#All],3,TRUE)</f>
        <v>Por Ejecutar</v>
      </c>
      <c r="R1260" s="215">
        <f>SUBTOTAL(9,$N$1250:$N1260)</f>
        <v>0.9</v>
      </c>
      <c r="S1260" s="231">
        <f>SUBTOTAL(9,$O$1250:$O1260)</f>
        <v>0.5</v>
      </c>
      <c r="T1260" s="231">
        <f>IFERROR(+Revisión_Avance_Periodo!$S1260/Revisión_Avance_Periodo!$R1260,0)</f>
        <v>0.55555555555555558</v>
      </c>
      <c r="U1260" s="184"/>
      <c r="V1260" s="185"/>
      <c r="W1260" s="183"/>
      <c r="X1260" s="183"/>
      <c r="Y1260" s="183"/>
      <c r="Z1260" s="186"/>
      <c r="AA1260" s="187"/>
    </row>
    <row r="1261" spans="1:27" ht="15.75" thickBot="1" x14ac:dyDescent="0.3">
      <c r="A1261" s="94">
        <v>107</v>
      </c>
      <c r="B1261" s="96" t="str">
        <f>CONCATENATE(Revisión_Avance_Periodo!$C1261,";",Revisión_Avance_Periodo!$E1261,";",Revisión_Avance_Periodo!$I1261)</f>
        <v>OE2;PR_10;ACT_49</v>
      </c>
      <c r="C1261" s="180" t="s">
        <v>47</v>
      </c>
      <c r="D1261" s="181" t="str">
        <f>VLOOKUP(Revisión_Avance_Periodo!$C1261,Componentes_BD!$F$1:$G$5,2,FALSE)</f>
        <v>Fortalecer las Tecnologías de la Información y las Telecomunicaciones.</v>
      </c>
      <c r="E1261" s="119" t="s">
        <v>12</v>
      </c>
      <c r="F1261" s="95">
        <v>2</v>
      </c>
      <c r="G1261" s="95" t="str">
        <f>VLOOKUP(Revisión_Avance_Periodo!$A1261,BD_Seguimiento_OAP_2019!$A$2:$G$294,7,FALSE)</f>
        <v>PAI</v>
      </c>
      <c r="H1261" s="95" t="str">
        <f>VLOOKUP(Revisión_Avance_Periodo!$A1261,BD_Seguimiento_OAP_2019!$A$2:$J$294,10,FALSE)</f>
        <v>PAI_01 - Operacional</v>
      </c>
      <c r="I1261" s="95" t="s">
        <v>1105</v>
      </c>
      <c r="J1261" s="95" t="str">
        <f>VLOOKUP(Revisión_Avance_Periodo!$I1261,BD_Seguimiento_OAP_2019!$L:$M,2,FALSE)</f>
        <v>Automatizar el  tema contractual</v>
      </c>
      <c r="K1261" s="119" t="s">
        <v>64</v>
      </c>
      <c r="L1261" s="172">
        <v>4.4642857142857152E-4</v>
      </c>
      <c r="M1261" s="182" t="s">
        <v>115</v>
      </c>
      <c r="N1261" s="174">
        <f>INDEX(BD_Seguimiento_OAP_2019!$AH$3:$AS$294,MATCH(Revisión_Avance_Periodo!$I1261,BD_Seguimiento_OAP_2019!$L$3:$L$294,0),MATCH(Revisión_Avance_Periodo!$M1261,BD_Seguimiento_OAP_2019!$AH$2:$AS$2,0))</f>
        <v>0.1</v>
      </c>
      <c r="O1261" s="174">
        <f>INDEX(BD_Seguimiento_OAP_2019!$AV$3:$BG$294,MATCH(Revisión_Avance_Periodo!$I1261,BD_Seguimiento_OAP_2019!$L$3:$L$294,0),MATCH(Revisión_Avance_Periodo!$M1261,BD_Seguimiento_OAP_2019!$AV$2:$BG$2,0))</f>
        <v>0</v>
      </c>
      <c r="P1261" s="188">
        <f t="shared" si="232"/>
        <v>0</v>
      </c>
      <c r="Q1261" s="182" t="str">
        <f>VLOOKUP(P1261,Tabla_Indicador_Gestion4[#All],3,TRUE)</f>
        <v>Por Ejecutar</v>
      </c>
      <c r="R1261" s="215">
        <f>SUBTOTAL(9,$N$1250:$N1261)</f>
        <v>1</v>
      </c>
      <c r="S1261" s="231">
        <f>SUBTOTAL(9,$O$1250:$O1261)</f>
        <v>0.5</v>
      </c>
      <c r="T1261" s="231">
        <f>IFERROR(+Revisión_Avance_Periodo!$S1261/Revisión_Avance_Periodo!$R1261,0)</f>
        <v>0.5</v>
      </c>
      <c r="U1261" s="184"/>
      <c r="V1261" s="185"/>
      <c r="W1261" s="183"/>
      <c r="X1261" s="183"/>
      <c r="Y1261" s="183"/>
      <c r="Z1261" s="186"/>
      <c r="AA1261" s="187"/>
    </row>
    <row r="1262" spans="1:27" x14ac:dyDescent="0.25">
      <c r="A1262" s="88">
        <v>108</v>
      </c>
      <c r="B1262" s="91" t="str">
        <f>CONCATENATE(Revisión_Avance_Periodo!$C1262,";",Revisión_Avance_Periodo!$E1262,";",Revisión_Avance_Periodo!$I1262)</f>
        <v>OE2;PR_10;ACT_50</v>
      </c>
      <c r="C1262" s="170" t="s">
        <v>47</v>
      </c>
      <c r="D1262" s="171" t="str">
        <f>VLOOKUP(Revisión_Avance_Periodo!$C1262,Componentes_BD!$F$1:$G$5,2,FALSE)</f>
        <v>Fortalecer las Tecnologías de la Información y las Telecomunicaciones.</v>
      </c>
      <c r="E1262" s="106" t="s">
        <v>12</v>
      </c>
      <c r="F1262" s="89">
        <v>2</v>
      </c>
      <c r="G1262" s="89" t="str">
        <f>VLOOKUP(Revisión_Avance_Periodo!$A1262,BD_Seguimiento_OAP_2019!$A$2:$G$294,7,FALSE)</f>
        <v>PAI</v>
      </c>
      <c r="H1262" s="89" t="str">
        <f>VLOOKUP(Revisión_Avance_Periodo!$A1262,BD_Seguimiento_OAP_2019!$A$2:$J$294,10,FALSE)</f>
        <v>PAI_01 - Operacional</v>
      </c>
      <c r="I1262" s="89" t="s">
        <v>1111</v>
      </c>
      <c r="J1262" s="89" t="str">
        <f>VLOOKUP(Revisión_Avance_Periodo!$I1262,BD_Seguimiento_OAP_2019!$L:$M,2,FALSE)</f>
        <v>Implementar sistema de Gestión del Conocimiento</v>
      </c>
      <c r="K1262" s="106" t="s">
        <v>64</v>
      </c>
      <c r="L1262" s="172">
        <v>4.4642857142857152E-4</v>
      </c>
      <c r="M1262" s="173" t="s">
        <v>104</v>
      </c>
      <c r="N1262" s="174">
        <f>INDEX(BD_Seguimiento_OAP_2019!$AH$3:$AS$294,MATCH(Revisión_Avance_Periodo!$I1262,BD_Seguimiento_OAP_2019!$L$3:$L$294,0),MATCH(Revisión_Avance_Periodo!$M1262,BD_Seguimiento_OAP_2019!$AH$2:$AS$2,0))</f>
        <v>0</v>
      </c>
      <c r="O1262" s="174">
        <f>INDEX(BD_Seguimiento_OAP_2019!$AV$3:$BG$294,MATCH(Revisión_Avance_Periodo!$I1262,BD_Seguimiento_OAP_2019!$L$3:$L$294,0),MATCH(Revisión_Avance_Periodo!$M1262,BD_Seguimiento_OAP_2019!$AV$2:$BG$2,0))</f>
        <v>0</v>
      </c>
      <c r="P1262" s="175">
        <f t="shared" ref="P1262:P1263" si="238">IFERROR((O1262/N1262),0)</f>
        <v>0</v>
      </c>
      <c r="Q1262" s="173" t="str">
        <f>VLOOKUP(P1262,Tabla_Indicador_Gestion4[#All],3,TRUE)</f>
        <v>Por Ejecutar</v>
      </c>
      <c r="R1262" s="213">
        <f>SUBTOTAL(9,$N$1262:$N1262)</f>
        <v>0</v>
      </c>
      <c r="S1262" s="234">
        <f>SUBTOTAL(9,$O$1262:$O1262)</f>
        <v>0</v>
      </c>
      <c r="T1262" s="234">
        <f>IFERROR(+Revisión_Avance_Periodo!$S1262/Revisión_Avance_Periodo!$R1262,0)</f>
        <v>0</v>
      </c>
      <c r="U1262" s="177">
        <f>SUBTOTAL(9,N1262:N1273)</f>
        <v>1</v>
      </c>
      <c r="V1262" s="176">
        <f>SUBTOTAL(9,O1262:O1273)</f>
        <v>0.5</v>
      </c>
      <c r="W1262" s="176">
        <f t="shared" ref="W1262" si="239">+V1262/U1262</f>
        <v>0.5</v>
      </c>
      <c r="X1262" s="176"/>
      <c r="Y1262" s="176">
        <f>100%-Revisión_Avance_Periodo!$W1262</f>
        <v>0.5</v>
      </c>
      <c r="Z1262" s="178" t="str">
        <f>VLOOKUP(W1262,Tabla_Indicador_Gestion4[],3,TRUE)</f>
        <v>En Tramite</v>
      </c>
      <c r="AA1262" s="179">
        <f>Revisión_Avance_Periodo!$W1262*Revisión_Avance_Periodo!$L1262</f>
        <v>2.2321428571428576E-4</v>
      </c>
    </row>
    <row r="1263" spans="1:27" x14ac:dyDescent="0.25">
      <c r="A1263" s="94">
        <v>108</v>
      </c>
      <c r="B1263" s="96" t="str">
        <f>CONCATENATE(Revisión_Avance_Periodo!$C1263,";",Revisión_Avance_Periodo!$E1263,";",Revisión_Avance_Periodo!$I1263)</f>
        <v>OE2;PR_10;ACT_50</v>
      </c>
      <c r="C1263" s="180" t="s">
        <v>47</v>
      </c>
      <c r="D1263" s="181" t="str">
        <f>VLOOKUP(Revisión_Avance_Periodo!$C1263,Componentes_BD!$F$1:$G$5,2,FALSE)</f>
        <v>Fortalecer las Tecnologías de la Información y las Telecomunicaciones.</v>
      </c>
      <c r="E1263" s="119" t="s">
        <v>12</v>
      </c>
      <c r="F1263" s="95">
        <v>2</v>
      </c>
      <c r="G1263" s="95" t="str">
        <f>VLOOKUP(Revisión_Avance_Periodo!$A1263,BD_Seguimiento_OAP_2019!$A$2:$G$294,7,FALSE)</f>
        <v>PAI</v>
      </c>
      <c r="H1263" s="95" t="str">
        <f>VLOOKUP(Revisión_Avance_Periodo!$A1263,BD_Seguimiento_OAP_2019!$A$2:$J$294,10,FALSE)</f>
        <v>PAI_01 - Operacional</v>
      </c>
      <c r="I1263" s="95" t="s">
        <v>1111</v>
      </c>
      <c r="J1263" s="95" t="str">
        <f>VLOOKUP(Revisión_Avance_Periodo!$I1263,BD_Seguimiento_OAP_2019!$L:$M,2,FALSE)</f>
        <v>Implementar sistema de Gestión del Conocimiento</v>
      </c>
      <c r="K1263" s="119" t="s">
        <v>64</v>
      </c>
      <c r="L1263" s="172">
        <v>4.4642857142857152E-4</v>
      </c>
      <c r="M1263" s="182" t="s">
        <v>105</v>
      </c>
      <c r="N1263" s="174">
        <f>INDEX(BD_Seguimiento_OAP_2019!$AH$3:$AS$294,MATCH(Revisión_Avance_Periodo!$I1263,BD_Seguimiento_OAP_2019!$L$3:$L$294,0),MATCH(Revisión_Avance_Periodo!$M1263,BD_Seguimiento_OAP_2019!$AH$2:$AS$2,0))</f>
        <v>0</v>
      </c>
      <c r="O1263" s="174">
        <f>INDEX(BD_Seguimiento_OAP_2019!$AV$3:$BG$294,MATCH(Revisión_Avance_Periodo!$I1263,BD_Seguimiento_OAP_2019!$L$3:$L$294,0),MATCH(Revisión_Avance_Periodo!$M1263,BD_Seguimiento_OAP_2019!$AV$2:$BG$2,0))</f>
        <v>0</v>
      </c>
      <c r="P1263" s="175">
        <f t="shared" si="238"/>
        <v>0</v>
      </c>
      <c r="Q1263" s="182" t="str">
        <f>VLOOKUP(P1263,Tabla_Indicador_Gestion4[#All],3,TRUE)</f>
        <v>Por Ejecutar</v>
      </c>
      <c r="R1263" s="215">
        <f>SUBTOTAL(9,$N$1262:$N1263)</f>
        <v>0</v>
      </c>
      <c r="S1263" s="231">
        <f>SUBTOTAL(9,$O$1262:$O1263)</f>
        <v>0</v>
      </c>
      <c r="T1263" s="231">
        <f>IFERROR(+Revisión_Avance_Periodo!$S1263/Revisión_Avance_Periodo!$R1263,0)</f>
        <v>0</v>
      </c>
      <c r="U1263" s="184"/>
      <c r="V1263" s="185"/>
      <c r="W1263" s="183"/>
      <c r="X1263" s="183"/>
      <c r="Y1263" s="183"/>
      <c r="Z1263" s="186"/>
      <c r="AA1263" s="187"/>
    </row>
    <row r="1264" spans="1:27" x14ac:dyDescent="0.25">
      <c r="A1264" s="88">
        <v>108</v>
      </c>
      <c r="B1264" s="91" t="str">
        <f>CONCATENATE(Revisión_Avance_Periodo!$C1264,";",Revisión_Avance_Periodo!$E1264,";",Revisión_Avance_Periodo!$I1264)</f>
        <v>OE2;PR_10;ACT_50</v>
      </c>
      <c r="C1264" s="170" t="s">
        <v>47</v>
      </c>
      <c r="D1264" s="171" t="str">
        <f>VLOOKUP(Revisión_Avance_Periodo!$C1264,Componentes_BD!$F$1:$G$5,2,FALSE)</f>
        <v>Fortalecer las Tecnologías de la Información y las Telecomunicaciones.</v>
      </c>
      <c r="E1264" s="106" t="s">
        <v>12</v>
      </c>
      <c r="F1264" s="89">
        <v>2</v>
      </c>
      <c r="G1264" s="89" t="str">
        <f>VLOOKUP(Revisión_Avance_Periodo!$A1264,BD_Seguimiento_OAP_2019!$A$2:$G$294,7,FALSE)</f>
        <v>PAI</v>
      </c>
      <c r="H1264" s="89" t="str">
        <f>VLOOKUP(Revisión_Avance_Periodo!$A1264,BD_Seguimiento_OAP_2019!$A$2:$J$294,10,FALSE)</f>
        <v>PAI_01 - Operacional</v>
      </c>
      <c r="I1264" s="89" t="s">
        <v>1111</v>
      </c>
      <c r="J1264" s="89" t="str">
        <f>VLOOKUP(Revisión_Avance_Periodo!$I1264,BD_Seguimiento_OAP_2019!$L:$M,2,FALSE)</f>
        <v>Implementar sistema de Gestión del Conocimiento</v>
      </c>
      <c r="K1264" s="106" t="s">
        <v>64</v>
      </c>
      <c r="L1264" s="172">
        <v>4.4642857142857152E-4</v>
      </c>
      <c r="M1264" s="173" t="s">
        <v>106</v>
      </c>
      <c r="N1264" s="174">
        <f>INDEX(BD_Seguimiento_OAP_2019!$AH$3:$AS$294,MATCH(Revisión_Avance_Periodo!$I1264,BD_Seguimiento_OAP_2019!$L$3:$L$294,0),MATCH(Revisión_Avance_Periodo!$M1264,BD_Seguimiento_OAP_2019!$AH$2:$AS$2,0))</f>
        <v>0.25</v>
      </c>
      <c r="O1264" s="174">
        <f>INDEX(BD_Seguimiento_OAP_2019!$AV$3:$BG$294,MATCH(Revisión_Avance_Periodo!$I1264,BD_Seguimiento_OAP_2019!$L$3:$L$294,0),MATCH(Revisión_Avance_Periodo!$M1264,BD_Seguimiento_OAP_2019!$AV$2:$BG$2,0))</f>
        <v>0.25</v>
      </c>
      <c r="P1264" s="189">
        <f t="shared" si="232"/>
        <v>1</v>
      </c>
      <c r="Q1264" s="173" t="str">
        <f>VLOOKUP(P1264,Tabla_Indicador_Gestion4[#All],3,TRUE)</f>
        <v>Culminada</v>
      </c>
      <c r="R1264" s="215">
        <f>SUBTOTAL(9,$N$1262:$N1264)</f>
        <v>0.25</v>
      </c>
      <c r="S1264" s="231">
        <f>SUBTOTAL(9,$O$1262:$O1264)</f>
        <v>0.25</v>
      </c>
      <c r="T1264" s="231">
        <f>IFERROR(+Revisión_Avance_Periodo!$S1264/Revisión_Avance_Periodo!$R1264,0)</f>
        <v>1</v>
      </c>
      <c r="U1264" s="184"/>
      <c r="V1264" s="185"/>
      <c r="W1264" s="183"/>
      <c r="X1264" s="183"/>
      <c r="Y1264" s="183"/>
      <c r="Z1264" s="186"/>
      <c r="AA1264" s="187"/>
    </row>
    <row r="1265" spans="1:27" x14ac:dyDescent="0.25">
      <c r="A1265" s="94">
        <v>108</v>
      </c>
      <c r="B1265" s="96" t="str">
        <f>CONCATENATE(Revisión_Avance_Periodo!$C1265,";",Revisión_Avance_Periodo!$E1265,";",Revisión_Avance_Periodo!$I1265)</f>
        <v>OE2;PR_10;ACT_50</v>
      </c>
      <c r="C1265" s="180" t="s">
        <v>47</v>
      </c>
      <c r="D1265" s="181" t="str">
        <f>VLOOKUP(Revisión_Avance_Periodo!$C1265,Componentes_BD!$F$1:$G$5,2,FALSE)</f>
        <v>Fortalecer las Tecnologías de la Información y las Telecomunicaciones.</v>
      </c>
      <c r="E1265" s="119" t="s">
        <v>12</v>
      </c>
      <c r="F1265" s="95">
        <v>2</v>
      </c>
      <c r="G1265" s="95" t="str">
        <f>VLOOKUP(Revisión_Avance_Periodo!$A1265,BD_Seguimiento_OAP_2019!$A$2:$G$294,7,FALSE)</f>
        <v>PAI</v>
      </c>
      <c r="H1265" s="95" t="str">
        <f>VLOOKUP(Revisión_Avance_Periodo!$A1265,BD_Seguimiento_OAP_2019!$A$2:$J$294,10,FALSE)</f>
        <v>PAI_01 - Operacional</v>
      </c>
      <c r="I1265" s="95" t="s">
        <v>1111</v>
      </c>
      <c r="J1265" s="95" t="str">
        <f>VLOOKUP(Revisión_Avance_Periodo!$I1265,BD_Seguimiento_OAP_2019!$L:$M,2,FALSE)</f>
        <v>Implementar sistema de Gestión del Conocimiento</v>
      </c>
      <c r="K1265" s="119" t="s">
        <v>64</v>
      </c>
      <c r="L1265" s="172">
        <v>4.4642857142857152E-4</v>
      </c>
      <c r="M1265" s="182" t="s">
        <v>107</v>
      </c>
      <c r="N1265" s="174">
        <f>INDEX(BD_Seguimiento_OAP_2019!$AH$3:$AS$294,MATCH(Revisión_Avance_Periodo!$I1265,BD_Seguimiento_OAP_2019!$L$3:$L$294,0),MATCH(Revisión_Avance_Periodo!$M1265,BD_Seguimiento_OAP_2019!$AH$2:$AS$2,0))</f>
        <v>0.05</v>
      </c>
      <c r="O1265" s="174">
        <f>INDEX(BD_Seguimiento_OAP_2019!$AV$3:$BG$294,MATCH(Revisión_Avance_Periodo!$I1265,BD_Seguimiento_OAP_2019!$L$3:$L$294,0),MATCH(Revisión_Avance_Periodo!$M1265,BD_Seguimiento_OAP_2019!$AV$2:$BG$2,0))</f>
        <v>0.05</v>
      </c>
      <c r="P1265" s="188">
        <f t="shared" si="232"/>
        <v>1</v>
      </c>
      <c r="Q1265" s="182" t="str">
        <f>VLOOKUP(P1265,Tabla_Indicador_Gestion4[#All],3,TRUE)</f>
        <v>Culminada</v>
      </c>
      <c r="R1265" s="215">
        <f>SUBTOTAL(9,$N$1262:$N1265)</f>
        <v>0.3</v>
      </c>
      <c r="S1265" s="231">
        <f>SUBTOTAL(9,$O$1262:$O1265)</f>
        <v>0.3</v>
      </c>
      <c r="T1265" s="231">
        <f>IFERROR(+Revisión_Avance_Periodo!$S1265/Revisión_Avance_Periodo!$R1265,0)</f>
        <v>1</v>
      </c>
      <c r="U1265" s="184"/>
      <c r="V1265" s="185"/>
      <c r="W1265" s="183"/>
      <c r="X1265" s="183"/>
      <c r="Y1265" s="183"/>
      <c r="Z1265" s="186"/>
      <c r="AA1265" s="187"/>
    </row>
    <row r="1266" spans="1:27" x14ac:dyDescent="0.25">
      <c r="A1266" s="88">
        <v>108</v>
      </c>
      <c r="B1266" s="91" t="str">
        <f>CONCATENATE(Revisión_Avance_Periodo!$C1266,";",Revisión_Avance_Periodo!$E1266,";",Revisión_Avance_Periodo!$I1266)</f>
        <v>OE2;PR_10;ACT_50</v>
      </c>
      <c r="C1266" s="170" t="s">
        <v>47</v>
      </c>
      <c r="D1266" s="171" t="str">
        <f>VLOOKUP(Revisión_Avance_Periodo!$C1266,Componentes_BD!$F$1:$G$5,2,FALSE)</f>
        <v>Fortalecer las Tecnologías de la Información y las Telecomunicaciones.</v>
      </c>
      <c r="E1266" s="106" t="s">
        <v>12</v>
      </c>
      <c r="F1266" s="89">
        <v>2</v>
      </c>
      <c r="G1266" s="89" t="str">
        <f>VLOOKUP(Revisión_Avance_Periodo!$A1266,BD_Seguimiento_OAP_2019!$A$2:$G$294,7,FALSE)</f>
        <v>PAI</v>
      </c>
      <c r="H1266" s="89" t="str">
        <f>VLOOKUP(Revisión_Avance_Periodo!$A1266,BD_Seguimiento_OAP_2019!$A$2:$J$294,10,FALSE)</f>
        <v>PAI_01 - Operacional</v>
      </c>
      <c r="I1266" s="89" t="s">
        <v>1111</v>
      </c>
      <c r="J1266" s="89" t="str">
        <f>VLOOKUP(Revisión_Avance_Periodo!$I1266,BD_Seguimiento_OAP_2019!$L:$M,2,FALSE)</f>
        <v>Implementar sistema de Gestión del Conocimiento</v>
      </c>
      <c r="K1266" s="106" t="s">
        <v>64</v>
      </c>
      <c r="L1266" s="172">
        <v>4.4642857142857152E-4</v>
      </c>
      <c r="M1266" s="173" t="s">
        <v>108</v>
      </c>
      <c r="N1266" s="174">
        <f>INDEX(BD_Seguimiento_OAP_2019!$AH$3:$AS$294,MATCH(Revisión_Avance_Periodo!$I1266,BD_Seguimiento_OAP_2019!$L$3:$L$294,0),MATCH(Revisión_Avance_Periodo!$M1266,BD_Seguimiento_OAP_2019!$AH$2:$AS$2,0))</f>
        <v>0.1</v>
      </c>
      <c r="O1266" s="174">
        <f>INDEX(BD_Seguimiento_OAP_2019!$AV$3:$BG$294,MATCH(Revisión_Avance_Periodo!$I1266,BD_Seguimiento_OAP_2019!$L$3:$L$294,0),MATCH(Revisión_Avance_Periodo!$M1266,BD_Seguimiento_OAP_2019!$AV$2:$BG$2,0))</f>
        <v>0.1</v>
      </c>
      <c r="P1266" s="189">
        <f t="shared" si="232"/>
        <v>1</v>
      </c>
      <c r="Q1266" s="173" t="str">
        <f>VLOOKUP(P1266,Tabla_Indicador_Gestion4[#All],3,TRUE)</f>
        <v>Culminada</v>
      </c>
      <c r="R1266" s="215">
        <f>SUBTOTAL(9,$N$1262:$N1266)</f>
        <v>0.4</v>
      </c>
      <c r="S1266" s="231">
        <f>SUBTOTAL(9,$O$1262:$O1266)</f>
        <v>0.4</v>
      </c>
      <c r="T1266" s="231">
        <f>IFERROR(+Revisión_Avance_Periodo!$S1266/Revisión_Avance_Periodo!$R1266,0)</f>
        <v>1</v>
      </c>
      <c r="U1266" s="184"/>
      <c r="V1266" s="185"/>
      <c r="W1266" s="183"/>
      <c r="X1266" s="183"/>
      <c r="Y1266" s="183"/>
      <c r="Z1266" s="186"/>
      <c r="AA1266" s="187"/>
    </row>
    <row r="1267" spans="1:27" x14ac:dyDescent="0.25">
      <c r="A1267" s="94">
        <v>108</v>
      </c>
      <c r="B1267" s="96" t="str">
        <f>CONCATENATE(Revisión_Avance_Periodo!$C1267,";",Revisión_Avance_Periodo!$E1267,";",Revisión_Avance_Periodo!$I1267)</f>
        <v>OE2;PR_10;ACT_50</v>
      </c>
      <c r="C1267" s="180" t="s">
        <v>47</v>
      </c>
      <c r="D1267" s="181" t="str">
        <f>VLOOKUP(Revisión_Avance_Periodo!$C1267,Componentes_BD!$F$1:$G$5,2,FALSE)</f>
        <v>Fortalecer las Tecnologías de la Información y las Telecomunicaciones.</v>
      </c>
      <c r="E1267" s="119" t="s">
        <v>12</v>
      </c>
      <c r="F1267" s="95">
        <v>2</v>
      </c>
      <c r="G1267" s="95" t="str">
        <f>VLOOKUP(Revisión_Avance_Periodo!$A1267,BD_Seguimiento_OAP_2019!$A$2:$G$294,7,FALSE)</f>
        <v>PAI</v>
      </c>
      <c r="H1267" s="95" t="str">
        <f>VLOOKUP(Revisión_Avance_Periodo!$A1267,BD_Seguimiento_OAP_2019!$A$2:$J$294,10,FALSE)</f>
        <v>PAI_01 - Operacional</v>
      </c>
      <c r="I1267" s="95" t="s">
        <v>1111</v>
      </c>
      <c r="J1267" s="95" t="str">
        <f>VLOOKUP(Revisión_Avance_Periodo!$I1267,BD_Seguimiento_OAP_2019!$L:$M,2,FALSE)</f>
        <v>Implementar sistema de Gestión del Conocimiento</v>
      </c>
      <c r="K1267" s="119" t="s">
        <v>64</v>
      </c>
      <c r="L1267" s="172">
        <v>4.4642857142857152E-4</v>
      </c>
      <c r="M1267" s="182" t="s">
        <v>109</v>
      </c>
      <c r="N1267" s="174">
        <f>INDEX(BD_Seguimiento_OAP_2019!$AH$3:$AS$294,MATCH(Revisión_Avance_Periodo!$I1267,BD_Seguimiento_OAP_2019!$L$3:$L$294,0),MATCH(Revisión_Avance_Periodo!$M1267,BD_Seguimiento_OAP_2019!$AH$2:$AS$2,0))</f>
        <v>0.1</v>
      </c>
      <c r="O1267" s="174">
        <f>INDEX(BD_Seguimiento_OAP_2019!$AV$3:$BG$294,MATCH(Revisión_Avance_Periodo!$I1267,BD_Seguimiento_OAP_2019!$L$3:$L$294,0),MATCH(Revisión_Avance_Periodo!$M1267,BD_Seguimiento_OAP_2019!$AV$2:$BG$2,0))</f>
        <v>0.1</v>
      </c>
      <c r="P1267" s="188">
        <f t="shared" si="232"/>
        <v>1</v>
      </c>
      <c r="Q1267" s="182" t="str">
        <f>VLOOKUP(P1267,Tabla_Indicador_Gestion4[#All],3,TRUE)</f>
        <v>Culminada</v>
      </c>
      <c r="R1267" s="215">
        <f>SUBTOTAL(9,$N$1262:$N1267)</f>
        <v>0.5</v>
      </c>
      <c r="S1267" s="231">
        <f>SUBTOTAL(9,$O$1262:$O1267)</f>
        <v>0.5</v>
      </c>
      <c r="T1267" s="231">
        <f>IFERROR(+Revisión_Avance_Periodo!$S1267/Revisión_Avance_Periodo!$R1267,0)</f>
        <v>1</v>
      </c>
      <c r="U1267" s="184"/>
      <c r="V1267" s="185"/>
      <c r="W1267" s="183"/>
      <c r="X1267" s="183"/>
      <c r="Y1267" s="183"/>
      <c r="Z1267" s="186"/>
      <c r="AA1267" s="187"/>
    </row>
    <row r="1268" spans="1:27" x14ac:dyDescent="0.25">
      <c r="A1268" s="88">
        <v>108</v>
      </c>
      <c r="B1268" s="91" t="str">
        <f>CONCATENATE(Revisión_Avance_Periodo!$C1268,";",Revisión_Avance_Periodo!$E1268,";",Revisión_Avance_Periodo!$I1268)</f>
        <v>OE2;PR_10;ACT_50</v>
      </c>
      <c r="C1268" s="170" t="s">
        <v>47</v>
      </c>
      <c r="D1268" s="171" t="str">
        <f>VLOOKUP(Revisión_Avance_Periodo!$C1268,Componentes_BD!$F$1:$G$5,2,FALSE)</f>
        <v>Fortalecer las Tecnologías de la Información y las Telecomunicaciones.</v>
      </c>
      <c r="E1268" s="106" t="s">
        <v>12</v>
      </c>
      <c r="F1268" s="89">
        <v>2</v>
      </c>
      <c r="G1268" s="89" t="str">
        <f>VLOOKUP(Revisión_Avance_Periodo!$A1268,BD_Seguimiento_OAP_2019!$A$2:$G$294,7,FALSE)</f>
        <v>PAI</v>
      </c>
      <c r="H1268" s="89" t="str">
        <f>VLOOKUP(Revisión_Avance_Periodo!$A1268,BD_Seguimiento_OAP_2019!$A$2:$J$294,10,FALSE)</f>
        <v>PAI_01 - Operacional</v>
      </c>
      <c r="I1268" s="89" t="s">
        <v>1111</v>
      </c>
      <c r="J1268" s="89" t="str">
        <f>VLOOKUP(Revisión_Avance_Periodo!$I1268,BD_Seguimiento_OAP_2019!$L:$M,2,FALSE)</f>
        <v>Implementar sistema de Gestión del Conocimiento</v>
      </c>
      <c r="K1268" s="106" t="s">
        <v>64</v>
      </c>
      <c r="L1268" s="172">
        <v>4.4642857142857152E-4</v>
      </c>
      <c r="M1268" s="173" t="s">
        <v>110</v>
      </c>
      <c r="N1268" s="174">
        <f>INDEX(BD_Seguimiento_OAP_2019!$AH$3:$AS$294,MATCH(Revisión_Avance_Periodo!$I1268,BD_Seguimiento_OAP_2019!$L$3:$L$294,0),MATCH(Revisión_Avance_Periodo!$M1268,BD_Seguimiento_OAP_2019!$AH$2:$AS$2,0))</f>
        <v>0.05</v>
      </c>
      <c r="O1268" s="174">
        <f>INDEX(BD_Seguimiento_OAP_2019!$AV$3:$BG$294,MATCH(Revisión_Avance_Periodo!$I1268,BD_Seguimiento_OAP_2019!$L$3:$L$294,0),MATCH(Revisión_Avance_Periodo!$M1268,BD_Seguimiento_OAP_2019!$AV$2:$BG$2,0))</f>
        <v>0</v>
      </c>
      <c r="P1268" s="189">
        <f t="shared" si="232"/>
        <v>0</v>
      </c>
      <c r="Q1268" s="173" t="str">
        <f>VLOOKUP(P1268,Tabla_Indicador_Gestion4[#All],3,TRUE)</f>
        <v>Por Ejecutar</v>
      </c>
      <c r="R1268" s="215">
        <f>SUBTOTAL(9,$N$1262:$N1268)</f>
        <v>0.55000000000000004</v>
      </c>
      <c r="S1268" s="231">
        <f>SUBTOTAL(9,$O$1262:$O1268)</f>
        <v>0.5</v>
      </c>
      <c r="T1268" s="231">
        <f>IFERROR(+Revisión_Avance_Periodo!$S1268/Revisión_Avance_Periodo!$R1268,0)</f>
        <v>0.90909090909090906</v>
      </c>
      <c r="U1268" s="184"/>
      <c r="V1268" s="185"/>
      <c r="W1268" s="183"/>
      <c r="X1268" s="183"/>
      <c r="Y1268" s="183"/>
      <c r="Z1268" s="186"/>
      <c r="AA1268" s="187"/>
    </row>
    <row r="1269" spans="1:27" x14ac:dyDescent="0.25">
      <c r="A1269" s="94">
        <v>108</v>
      </c>
      <c r="B1269" s="96" t="str">
        <f>CONCATENATE(Revisión_Avance_Periodo!$C1269,";",Revisión_Avance_Periodo!$E1269,";",Revisión_Avance_Periodo!$I1269)</f>
        <v>OE2;PR_10;ACT_50</v>
      </c>
      <c r="C1269" s="180" t="s">
        <v>47</v>
      </c>
      <c r="D1269" s="181" t="str">
        <f>VLOOKUP(Revisión_Avance_Periodo!$C1269,Componentes_BD!$F$1:$G$5,2,FALSE)</f>
        <v>Fortalecer las Tecnologías de la Información y las Telecomunicaciones.</v>
      </c>
      <c r="E1269" s="119" t="s">
        <v>12</v>
      </c>
      <c r="F1269" s="95">
        <v>2</v>
      </c>
      <c r="G1269" s="95" t="str">
        <f>VLOOKUP(Revisión_Avance_Periodo!$A1269,BD_Seguimiento_OAP_2019!$A$2:$G$294,7,FALSE)</f>
        <v>PAI</v>
      </c>
      <c r="H1269" s="95" t="str">
        <f>VLOOKUP(Revisión_Avance_Periodo!$A1269,BD_Seguimiento_OAP_2019!$A$2:$J$294,10,FALSE)</f>
        <v>PAI_01 - Operacional</v>
      </c>
      <c r="I1269" s="95" t="s">
        <v>1111</v>
      </c>
      <c r="J1269" s="95" t="str">
        <f>VLOOKUP(Revisión_Avance_Periodo!$I1269,BD_Seguimiento_OAP_2019!$L:$M,2,FALSE)</f>
        <v>Implementar sistema de Gestión del Conocimiento</v>
      </c>
      <c r="K1269" s="119" t="s">
        <v>64</v>
      </c>
      <c r="L1269" s="172">
        <v>4.4642857142857152E-4</v>
      </c>
      <c r="M1269" s="182" t="s">
        <v>111</v>
      </c>
      <c r="N1269" s="174">
        <f>INDEX(BD_Seguimiento_OAP_2019!$AH$3:$AS$294,MATCH(Revisión_Avance_Periodo!$I1269,BD_Seguimiento_OAP_2019!$L$3:$L$294,0),MATCH(Revisión_Avance_Periodo!$M1269,BD_Seguimiento_OAP_2019!$AH$2:$AS$2,0))</f>
        <v>0.1</v>
      </c>
      <c r="O1269" s="174">
        <f>INDEX(BD_Seguimiento_OAP_2019!$AV$3:$BG$294,MATCH(Revisión_Avance_Periodo!$I1269,BD_Seguimiento_OAP_2019!$L$3:$L$294,0),MATCH(Revisión_Avance_Periodo!$M1269,BD_Seguimiento_OAP_2019!$AV$2:$BG$2,0))</f>
        <v>0</v>
      </c>
      <c r="P1269" s="188">
        <f t="shared" si="232"/>
        <v>0</v>
      </c>
      <c r="Q1269" s="182" t="str">
        <f>VLOOKUP(P1269,Tabla_Indicador_Gestion4[#All],3,TRUE)</f>
        <v>Por Ejecutar</v>
      </c>
      <c r="R1269" s="215">
        <f>SUBTOTAL(9,$N$1262:$N1269)</f>
        <v>0.65</v>
      </c>
      <c r="S1269" s="231">
        <f>SUBTOTAL(9,$O$1262:$O1269)</f>
        <v>0.5</v>
      </c>
      <c r="T1269" s="231">
        <f>IFERROR(+Revisión_Avance_Periodo!$S1269/Revisión_Avance_Periodo!$R1269,0)</f>
        <v>0.76923076923076916</v>
      </c>
      <c r="U1269" s="184"/>
      <c r="V1269" s="185"/>
      <c r="W1269" s="183"/>
      <c r="X1269" s="183"/>
      <c r="Y1269" s="183"/>
      <c r="Z1269" s="186"/>
      <c r="AA1269" s="187"/>
    </row>
    <row r="1270" spans="1:27" x14ac:dyDescent="0.25">
      <c r="A1270" s="88">
        <v>108</v>
      </c>
      <c r="B1270" s="91" t="str">
        <f>CONCATENATE(Revisión_Avance_Periodo!$C1270,";",Revisión_Avance_Periodo!$E1270,";",Revisión_Avance_Periodo!$I1270)</f>
        <v>OE2;PR_10;ACT_50</v>
      </c>
      <c r="C1270" s="170" t="s">
        <v>47</v>
      </c>
      <c r="D1270" s="171" t="str">
        <f>VLOOKUP(Revisión_Avance_Periodo!$C1270,Componentes_BD!$F$1:$G$5,2,FALSE)</f>
        <v>Fortalecer las Tecnologías de la Información y las Telecomunicaciones.</v>
      </c>
      <c r="E1270" s="106" t="s">
        <v>12</v>
      </c>
      <c r="F1270" s="89">
        <v>2</v>
      </c>
      <c r="G1270" s="89" t="str">
        <f>VLOOKUP(Revisión_Avance_Periodo!$A1270,BD_Seguimiento_OAP_2019!$A$2:$G$294,7,FALSE)</f>
        <v>PAI</v>
      </c>
      <c r="H1270" s="89" t="str">
        <f>VLOOKUP(Revisión_Avance_Periodo!$A1270,BD_Seguimiento_OAP_2019!$A$2:$J$294,10,FALSE)</f>
        <v>PAI_01 - Operacional</v>
      </c>
      <c r="I1270" s="89" t="s">
        <v>1111</v>
      </c>
      <c r="J1270" s="89" t="str">
        <f>VLOOKUP(Revisión_Avance_Periodo!$I1270,BD_Seguimiento_OAP_2019!$L:$M,2,FALSE)</f>
        <v>Implementar sistema de Gestión del Conocimiento</v>
      </c>
      <c r="K1270" s="106" t="s">
        <v>64</v>
      </c>
      <c r="L1270" s="172">
        <v>4.4642857142857152E-4</v>
      </c>
      <c r="M1270" s="173" t="s">
        <v>112</v>
      </c>
      <c r="N1270" s="174">
        <f>INDEX(BD_Seguimiento_OAP_2019!$AH$3:$AS$294,MATCH(Revisión_Avance_Periodo!$I1270,BD_Seguimiento_OAP_2019!$L$3:$L$294,0),MATCH(Revisión_Avance_Periodo!$M1270,BD_Seguimiento_OAP_2019!$AH$2:$AS$2,0))</f>
        <v>0.1</v>
      </c>
      <c r="O1270" s="174">
        <f>INDEX(BD_Seguimiento_OAP_2019!$AV$3:$BG$294,MATCH(Revisión_Avance_Periodo!$I1270,BD_Seguimiento_OAP_2019!$L$3:$L$294,0),MATCH(Revisión_Avance_Periodo!$M1270,BD_Seguimiento_OAP_2019!$AV$2:$BG$2,0))</f>
        <v>0</v>
      </c>
      <c r="P1270" s="189">
        <f t="shared" si="232"/>
        <v>0</v>
      </c>
      <c r="Q1270" s="173" t="str">
        <f>VLOOKUP(P1270,Tabla_Indicador_Gestion4[#All],3,TRUE)</f>
        <v>Por Ejecutar</v>
      </c>
      <c r="R1270" s="215">
        <f>SUBTOTAL(9,$N$1262:$N1270)</f>
        <v>0.75</v>
      </c>
      <c r="S1270" s="231">
        <f>SUBTOTAL(9,$O$1262:$O1270)</f>
        <v>0.5</v>
      </c>
      <c r="T1270" s="231">
        <f>IFERROR(+Revisión_Avance_Periodo!$S1270/Revisión_Avance_Periodo!$R1270,0)</f>
        <v>0.66666666666666663</v>
      </c>
      <c r="U1270" s="184"/>
      <c r="V1270" s="185"/>
      <c r="W1270" s="183"/>
      <c r="X1270" s="183"/>
      <c r="Y1270" s="183"/>
      <c r="Z1270" s="186"/>
      <c r="AA1270" s="187"/>
    </row>
    <row r="1271" spans="1:27" x14ac:dyDescent="0.25">
      <c r="A1271" s="94">
        <v>108</v>
      </c>
      <c r="B1271" s="96" t="str">
        <f>CONCATENATE(Revisión_Avance_Periodo!$C1271,";",Revisión_Avance_Periodo!$E1271,";",Revisión_Avance_Periodo!$I1271)</f>
        <v>OE2;PR_10;ACT_50</v>
      </c>
      <c r="C1271" s="180" t="s">
        <v>47</v>
      </c>
      <c r="D1271" s="181" t="str">
        <f>VLOOKUP(Revisión_Avance_Periodo!$C1271,Componentes_BD!$F$1:$G$5,2,FALSE)</f>
        <v>Fortalecer las Tecnologías de la Información y las Telecomunicaciones.</v>
      </c>
      <c r="E1271" s="119" t="s">
        <v>12</v>
      </c>
      <c r="F1271" s="95">
        <v>2</v>
      </c>
      <c r="G1271" s="95" t="str">
        <f>VLOOKUP(Revisión_Avance_Periodo!$A1271,BD_Seguimiento_OAP_2019!$A$2:$G$294,7,FALSE)</f>
        <v>PAI</v>
      </c>
      <c r="H1271" s="95" t="str">
        <f>VLOOKUP(Revisión_Avance_Periodo!$A1271,BD_Seguimiento_OAP_2019!$A$2:$J$294,10,FALSE)</f>
        <v>PAI_01 - Operacional</v>
      </c>
      <c r="I1271" s="95" t="s">
        <v>1111</v>
      </c>
      <c r="J1271" s="95" t="str">
        <f>VLOOKUP(Revisión_Avance_Periodo!$I1271,BD_Seguimiento_OAP_2019!$L:$M,2,FALSE)</f>
        <v>Implementar sistema de Gestión del Conocimiento</v>
      </c>
      <c r="K1271" s="119" t="s">
        <v>64</v>
      </c>
      <c r="L1271" s="172">
        <v>4.4642857142857152E-4</v>
      </c>
      <c r="M1271" s="182" t="s">
        <v>113</v>
      </c>
      <c r="N1271" s="174">
        <f>INDEX(BD_Seguimiento_OAP_2019!$AH$3:$AS$294,MATCH(Revisión_Avance_Periodo!$I1271,BD_Seguimiento_OAP_2019!$L$3:$L$294,0),MATCH(Revisión_Avance_Periodo!$M1271,BD_Seguimiento_OAP_2019!$AH$2:$AS$2,0))</f>
        <v>0.05</v>
      </c>
      <c r="O1271" s="174">
        <f>INDEX(BD_Seguimiento_OAP_2019!$AV$3:$BG$294,MATCH(Revisión_Avance_Periodo!$I1271,BD_Seguimiento_OAP_2019!$L$3:$L$294,0),MATCH(Revisión_Avance_Periodo!$M1271,BD_Seguimiento_OAP_2019!$AV$2:$BG$2,0))</f>
        <v>0</v>
      </c>
      <c r="P1271" s="188">
        <f t="shared" si="232"/>
        <v>0</v>
      </c>
      <c r="Q1271" s="182" t="str">
        <f>VLOOKUP(P1271,Tabla_Indicador_Gestion4[#All],3,TRUE)</f>
        <v>Por Ejecutar</v>
      </c>
      <c r="R1271" s="215">
        <f>SUBTOTAL(9,$N$1262:$N1271)</f>
        <v>0.8</v>
      </c>
      <c r="S1271" s="231">
        <f>SUBTOTAL(9,$O$1262:$O1271)</f>
        <v>0.5</v>
      </c>
      <c r="T1271" s="231">
        <f>IFERROR(+Revisión_Avance_Periodo!$S1271/Revisión_Avance_Periodo!$R1271,0)</f>
        <v>0.625</v>
      </c>
      <c r="U1271" s="184"/>
      <c r="V1271" s="185"/>
      <c r="W1271" s="183"/>
      <c r="X1271" s="183"/>
      <c r="Y1271" s="183"/>
      <c r="Z1271" s="186"/>
      <c r="AA1271" s="187"/>
    </row>
    <row r="1272" spans="1:27" x14ac:dyDescent="0.25">
      <c r="A1272" s="88">
        <v>108</v>
      </c>
      <c r="B1272" s="91" t="str">
        <f>CONCATENATE(Revisión_Avance_Periodo!$C1272,";",Revisión_Avance_Periodo!$E1272,";",Revisión_Avance_Periodo!$I1272)</f>
        <v>OE2;PR_10;ACT_50</v>
      </c>
      <c r="C1272" s="170" t="s">
        <v>47</v>
      </c>
      <c r="D1272" s="171" t="str">
        <f>VLOOKUP(Revisión_Avance_Periodo!$C1272,Componentes_BD!$F$1:$G$5,2,FALSE)</f>
        <v>Fortalecer las Tecnologías de la Información y las Telecomunicaciones.</v>
      </c>
      <c r="E1272" s="106" t="s">
        <v>12</v>
      </c>
      <c r="F1272" s="89">
        <v>2</v>
      </c>
      <c r="G1272" s="89" t="str">
        <f>VLOOKUP(Revisión_Avance_Periodo!$A1272,BD_Seguimiento_OAP_2019!$A$2:$G$294,7,FALSE)</f>
        <v>PAI</v>
      </c>
      <c r="H1272" s="89" t="str">
        <f>VLOOKUP(Revisión_Avance_Periodo!$A1272,BD_Seguimiento_OAP_2019!$A$2:$J$294,10,FALSE)</f>
        <v>PAI_01 - Operacional</v>
      </c>
      <c r="I1272" s="89" t="s">
        <v>1111</v>
      </c>
      <c r="J1272" s="89" t="str">
        <f>VLOOKUP(Revisión_Avance_Periodo!$I1272,BD_Seguimiento_OAP_2019!$L:$M,2,FALSE)</f>
        <v>Implementar sistema de Gestión del Conocimiento</v>
      </c>
      <c r="K1272" s="106" t="s">
        <v>64</v>
      </c>
      <c r="L1272" s="172">
        <v>4.4642857142857152E-4</v>
      </c>
      <c r="M1272" s="173" t="s">
        <v>114</v>
      </c>
      <c r="N1272" s="174">
        <f>INDEX(BD_Seguimiento_OAP_2019!$AH$3:$AS$294,MATCH(Revisión_Avance_Periodo!$I1272,BD_Seguimiento_OAP_2019!$L$3:$L$294,0),MATCH(Revisión_Avance_Periodo!$M1272,BD_Seguimiento_OAP_2019!$AH$2:$AS$2,0))</f>
        <v>0.1</v>
      </c>
      <c r="O1272" s="174">
        <f>INDEX(BD_Seguimiento_OAP_2019!$AV$3:$BG$294,MATCH(Revisión_Avance_Periodo!$I1272,BD_Seguimiento_OAP_2019!$L$3:$L$294,0),MATCH(Revisión_Avance_Periodo!$M1272,BD_Seguimiento_OAP_2019!$AV$2:$BG$2,0))</f>
        <v>0</v>
      </c>
      <c r="P1272" s="189">
        <f t="shared" si="232"/>
        <v>0</v>
      </c>
      <c r="Q1272" s="173" t="str">
        <f>VLOOKUP(P1272,Tabla_Indicador_Gestion4[#All],3,TRUE)</f>
        <v>Por Ejecutar</v>
      </c>
      <c r="R1272" s="215">
        <f>SUBTOTAL(9,$N$1262:$N1272)</f>
        <v>0.9</v>
      </c>
      <c r="S1272" s="231">
        <f>SUBTOTAL(9,$O$1262:$O1272)</f>
        <v>0.5</v>
      </c>
      <c r="T1272" s="231">
        <f>IFERROR(+Revisión_Avance_Periodo!$S1272/Revisión_Avance_Periodo!$R1272,0)</f>
        <v>0.55555555555555558</v>
      </c>
      <c r="U1272" s="184"/>
      <c r="V1272" s="185"/>
      <c r="W1272" s="183"/>
      <c r="X1272" s="183"/>
      <c r="Y1272" s="183"/>
      <c r="Z1272" s="186"/>
      <c r="AA1272" s="187"/>
    </row>
    <row r="1273" spans="1:27" ht="15.75" thickBot="1" x14ac:dyDescent="0.3">
      <c r="A1273" s="94">
        <v>108</v>
      </c>
      <c r="B1273" s="96" t="str">
        <f>CONCATENATE(Revisión_Avance_Periodo!$C1273,";",Revisión_Avance_Periodo!$E1273,";",Revisión_Avance_Periodo!$I1273)</f>
        <v>OE2;PR_10;ACT_50</v>
      </c>
      <c r="C1273" s="180" t="s">
        <v>47</v>
      </c>
      <c r="D1273" s="181" t="str">
        <f>VLOOKUP(Revisión_Avance_Periodo!$C1273,Componentes_BD!$F$1:$G$5,2,FALSE)</f>
        <v>Fortalecer las Tecnologías de la Información y las Telecomunicaciones.</v>
      </c>
      <c r="E1273" s="119" t="s">
        <v>12</v>
      </c>
      <c r="F1273" s="95">
        <v>2</v>
      </c>
      <c r="G1273" s="95" t="str">
        <f>VLOOKUP(Revisión_Avance_Periodo!$A1273,BD_Seguimiento_OAP_2019!$A$2:$G$294,7,FALSE)</f>
        <v>PAI</v>
      </c>
      <c r="H1273" s="95" t="str">
        <f>VLOOKUP(Revisión_Avance_Periodo!$A1273,BD_Seguimiento_OAP_2019!$A$2:$J$294,10,FALSE)</f>
        <v>PAI_01 - Operacional</v>
      </c>
      <c r="I1273" s="95" t="s">
        <v>1111</v>
      </c>
      <c r="J1273" s="95" t="str">
        <f>VLOOKUP(Revisión_Avance_Periodo!$I1273,BD_Seguimiento_OAP_2019!$L:$M,2,FALSE)</f>
        <v>Implementar sistema de Gestión del Conocimiento</v>
      </c>
      <c r="K1273" s="119" t="s">
        <v>64</v>
      </c>
      <c r="L1273" s="172">
        <v>4.4642857142857152E-4</v>
      </c>
      <c r="M1273" s="182" t="s">
        <v>115</v>
      </c>
      <c r="N1273" s="174">
        <f>INDEX(BD_Seguimiento_OAP_2019!$AH$3:$AS$294,MATCH(Revisión_Avance_Periodo!$I1273,BD_Seguimiento_OAP_2019!$L$3:$L$294,0),MATCH(Revisión_Avance_Periodo!$M1273,BD_Seguimiento_OAP_2019!$AH$2:$AS$2,0))</f>
        <v>0.1</v>
      </c>
      <c r="O1273" s="174">
        <f>INDEX(BD_Seguimiento_OAP_2019!$AV$3:$BG$294,MATCH(Revisión_Avance_Periodo!$I1273,BD_Seguimiento_OAP_2019!$L$3:$L$294,0),MATCH(Revisión_Avance_Periodo!$M1273,BD_Seguimiento_OAP_2019!$AV$2:$BG$2,0))</f>
        <v>0</v>
      </c>
      <c r="P1273" s="188">
        <f t="shared" si="232"/>
        <v>0</v>
      </c>
      <c r="Q1273" s="182" t="str">
        <f>VLOOKUP(P1273,Tabla_Indicador_Gestion4[#All],3,TRUE)</f>
        <v>Por Ejecutar</v>
      </c>
      <c r="R1273" s="215">
        <f>SUBTOTAL(9,$N$1262:$N1273)</f>
        <v>1</v>
      </c>
      <c r="S1273" s="231">
        <f>SUBTOTAL(9,$O$1262:$O1273)</f>
        <v>0.5</v>
      </c>
      <c r="T1273" s="231">
        <f>IFERROR(+Revisión_Avance_Periodo!$S1273/Revisión_Avance_Periodo!$R1273,0)</f>
        <v>0.5</v>
      </c>
      <c r="U1273" s="184"/>
      <c r="V1273" s="185"/>
      <c r="W1273" s="183"/>
      <c r="X1273" s="183"/>
      <c r="Y1273" s="183"/>
      <c r="Z1273" s="186"/>
      <c r="AA1273" s="187"/>
    </row>
    <row r="1274" spans="1:27" x14ac:dyDescent="0.25">
      <c r="A1274" s="88">
        <v>109</v>
      </c>
      <c r="B1274" s="91" t="str">
        <f>CONCATENATE(Revisión_Avance_Periodo!$C1274,";",Revisión_Avance_Periodo!$E1274,";",Revisión_Avance_Periodo!$I1274)</f>
        <v>OE2;PR_10;ACT_51</v>
      </c>
      <c r="C1274" s="170" t="s">
        <v>47</v>
      </c>
      <c r="D1274" s="171" t="str">
        <f>VLOOKUP(Revisión_Avance_Periodo!$C1274,Componentes_BD!$F$1:$G$5,2,FALSE)</f>
        <v>Fortalecer las Tecnologías de la Información y las Telecomunicaciones.</v>
      </c>
      <c r="E1274" s="106" t="s">
        <v>12</v>
      </c>
      <c r="F1274" s="89">
        <v>2</v>
      </c>
      <c r="G1274" s="89" t="str">
        <f>VLOOKUP(Revisión_Avance_Periodo!$A1274,BD_Seguimiento_OAP_2019!$A$2:$G$294,7,FALSE)</f>
        <v>PAI</v>
      </c>
      <c r="H1274" s="89" t="str">
        <f>VLOOKUP(Revisión_Avance_Periodo!$A1274,BD_Seguimiento_OAP_2019!$A$2:$J$294,10,FALSE)</f>
        <v>PAI_01 - Operacional</v>
      </c>
      <c r="I1274" s="89" t="s">
        <v>1119</v>
      </c>
      <c r="J1274" s="89" t="str">
        <f>VLOOKUP(Revisión_Avance_Periodo!$I1274,BD_Seguimiento_OAP_2019!$L:$M,2,FALSE)</f>
        <v>Implementar el Software de Almacén (Probable Interface con el SIIF)</v>
      </c>
      <c r="K1274" s="106" t="s">
        <v>64</v>
      </c>
      <c r="L1274" s="172">
        <v>4.4642857142857152E-4</v>
      </c>
      <c r="M1274" s="173" t="s">
        <v>104</v>
      </c>
      <c r="N1274" s="174">
        <f>INDEX(BD_Seguimiento_OAP_2019!$AH$3:$AS$294,MATCH(Revisión_Avance_Periodo!$I1274,BD_Seguimiento_OAP_2019!$L$3:$L$294,0),MATCH(Revisión_Avance_Periodo!$M1274,BD_Seguimiento_OAP_2019!$AH$2:$AS$2,0))</f>
        <v>0</v>
      </c>
      <c r="O1274" s="174">
        <f>INDEX(BD_Seguimiento_OAP_2019!$AV$3:$BG$294,MATCH(Revisión_Avance_Periodo!$I1274,BD_Seguimiento_OAP_2019!$L$3:$L$294,0),MATCH(Revisión_Avance_Periodo!$M1274,BD_Seguimiento_OAP_2019!$AV$2:$BG$2,0))</f>
        <v>0</v>
      </c>
      <c r="P1274" s="175">
        <f>IFERROR((O1274/N1274),0)</f>
        <v>0</v>
      </c>
      <c r="Q1274" s="173" t="str">
        <f>VLOOKUP(P1274,Tabla_Indicador_Gestion4[#All],3,TRUE)</f>
        <v>Por Ejecutar</v>
      </c>
      <c r="R1274" s="213">
        <f>SUBTOTAL(9,$N$1274:$N1274)</f>
        <v>0</v>
      </c>
      <c r="S1274" s="234">
        <f>SUBTOTAL(9,$O$1274:$O1274)</f>
        <v>0</v>
      </c>
      <c r="T1274" s="234">
        <f>IFERROR(+Revisión_Avance_Periodo!$S1274/Revisión_Avance_Periodo!$R1274,0)</f>
        <v>0</v>
      </c>
      <c r="U1274" s="177">
        <f>SUBTOTAL(9,N1274:N1285)</f>
        <v>1</v>
      </c>
      <c r="V1274" s="176">
        <f>SUBTOTAL(9,O1274:O1285)</f>
        <v>0.5</v>
      </c>
      <c r="W1274" s="176">
        <f t="shared" ref="W1274" si="240">+V1274/U1274</f>
        <v>0.5</v>
      </c>
      <c r="X1274" s="176"/>
      <c r="Y1274" s="176">
        <f>100%-Revisión_Avance_Periodo!$W1274</f>
        <v>0.5</v>
      </c>
      <c r="Z1274" s="178" t="str">
        <f>VLOOKUP(W1274,Tabla_Indicador_Gestion4[],3,TRUE)</f>
        <v>En Tramite</v>
      </c>
      <c r="AA1274" s="179">
        <f>Revisión_Avance_Periodo!$W1274*Revisión_Avance_Periodo!$L1274</f>
        <v>2.2321428571428576E-4</v>
      </c>
    </row>
    <row r="1275" spans="1:27" x14ac:dyDescent="0.25">
      <c r="A1275" s="94">
        <v>109</v>
      </c>
      <c r="B1275" s="96" t="str">
        <f>CONCATENATE(Revisión_Avance_Periodo!$C1275,";",Revisión_Avance_Periodo!$E1275,";",Revisión_Avance_Periodo!$I1275)</f>
        <v>OE2;PR_10;ACT_51</v>
      </c>
      <c r="C1275" s="180" t="s">
        <v>47</v>
      </c>
      <c r="D1275" s="181" t="str">
        <f>VLOOKUP(Revisión_Avance_Periodo!$C1275,Componentes_BD!$F$1:$G$5,2,FALSE)</f>
        <v>Fortalecer las Tecnologías de la Información y las Telecomunicaciones.</v>
      </c>
      <c r="E1275" s="119" t="s">
        <v>12</v>
      </c>
      <c r="F1275" s="95">
        <v>2</v>
      </c>
      <c r="G1275" s="95" t="str">
        <f>VLOOKUP(Revisión_Avance_Periodo!$A1275,BD_Seguimiento_OAP_2019!$A$2:$G$294,7,FALSE)</f>
        <v>PAI</v>
      </c>
      <c r="H1275" s="95" t="str">
        <f>VLOOKUP(Revisión_Avance_Periodo!$A1275,BD_Seguimiento_OAP_2019!$A$2:$J$294,10,FALSE)</f>
        <v>PAI_01 - Operacional</v>
      </c>
      <c r="I1275" s="95" t="s">
        <v>1119</v>
      </c>
      <c r="J1275" s="95" t="str">
        <f>VLOOKUP(Revisión_Avance_Periodo!$I1275,BD_Seguimiento_OAP_2019!$L:$M,2,FALSE)</f>
        <v>Implementar el Software de Almacén (Probable Interface con el SIIF)</v>
      </c>
      <c r="K1275" s="119" t="s">
        <v>64</v>
      </c>
      <c r="L1275" s="172">
        <v>4.4642857142857152E-4</v>
      </c>
      <c r="M1275" s="182" t="s">
        <v>105</v>
      </c>
      <c r="N1275" s="174">
        <f>INDEX(BD_Seguimiento_OAP_2019!$AH$3:$AS$294,MATCH(Revisión_Avance_Periodo!$I1275,BD_Seguimiento_OAP_2019!$L$3:$L$294,0),MATCH(Revisión_Avance_Periodo!$M1275,BD_Seguimiento_OAP_2019!$AH$2:$AS$2,0))</f>
        <v>0.1</v>
      </c>
      <c r="O1275" s="174">
        <f>INDEX(BD_Seguimiento_OAP_2019!$AV$3:$BG$294,MATCH(Revisión_Avance_Periodo!$I1275,BD_Seguimiento_OAP_2019!$L$3:$L$294,0),MATCH(Revisión_Avance_Periodo!$M1275,BD_Seguimiento_OAP_2019!$AV$2:$BG$2,0))</f>
        <v>0.1</v>
      </c>
      <c r="P1275" s="188">
        <f t="shared" si="232"/>
        <v>1</v>
      </c>
      <c r="Q1275" s="182" t="str">
        <f>VLOOKUP(P1275,Tabla_Indicador_Gestion4[#All],3,TRUE)</f>
        <v>Culminada</v>
      </c>
      <c r="R1275" s="215">
        <f>SUBTOTAL(9,$N$1274:$N1275)</f>
        <v>0.1</v>
      </c>
      <c r="S1275" s="231">
        <f>SUBTOTAL(9,$O$1274:$O1275)</f>
        <v>0.1</v>
      </c>
      <c r="T1275" s="231">
        <f>IFERROR(+Revisión_Avance_Periodo!$S1275/Revisión_Avance_Periodo!$R1275,0)</f>
        <v>1</v>
      </c>
      <c r="U1275" s="184"/>
      <c r="V1275" s="185"/>
      <c r="W1275" s="183"/>
      <c r="X1275" s="183"/>
      <c r="Y1275" s="183"/>
      <c r="Z1275" s="186"/>
      <c r="AA1275" s="187"/>
    </row>
    <row r="1276" spans="1:27" x14ac:dyDescent="0.25">
      <c r="A1276" s="88">
        <v>109</v>
      </c>
      <c r="B1276" s="91" t="str">
        <f>CONCATENATE(Revisión_Avance_Periodo!$C1276,";",Revisión_Avance_Periodo!$E1276,";",Revisión_Avance_Periodo!$I1276)</f>
        <v>OE2;PR_10;ACT_51</v>
      </c>
      <c r="C1276" s="170" t="s">
        <v>47</v>
      </c>
      <c r="D1276" s="171" t="str">
        <f>VLOOKUP(Revisión_Avance_Periodo!$C1276,Componentes_BD!$F$1:$G$5,2,FALSE)</f>
        <v>Fortalecer las Tecnologías de la Información y las Telecomunicaciones.</v>
      </c>
      <c r="E1276" s="106" t="s">
        <v>12</v>
      </c>
      <c r="F1276" s="89">
        <v>2</v>
      </c>
      <c r="G1276" s="89" t="str">
        <f>VLOOKUP(Revisión_Avance_Periodo!$A1276,BD_Seguimiento_OAP_2019!$A$2:$G$294,7,FALSE)</f>
        <v>PAI</v>
      </c>
      <c r="H1276" s="89" t="str">
        <f>VLOOKUP(Revisión_Avance_Periodo!$A1276,BD_Seguimiento_OAP_2019!$A$2:$J$294,10,FALSE)</f>
        <v>PAI_01 - Operacional</v>
      </c>
      <c r="I1276" s="89" t="s">
        <v>1119</v>
      </c>
      <c r="J1276" s="89" t="str">
        <f>VLOOKUP(Revisión_Avance_Periodo!$I1276,BD_Seguimiento_OAP_2019!$L:$M,2,FALSE)</f>
        <v>Implementar el Software de Almacén (Probable Interface con el SIIF)</v>
      </c>
      <c r="K1276" s="106" t="s">
        <v>64</v>
      </c>
      <c r="L1276" s="172">
        <v>4.4642857142857152E-4</v>
      </c>
      <c r="M1276" s="173" t="s">
        <v>106</v>
      </c>
      <c r="N1276" s="174">
        <f>INDEX(BD_Seguimiento_OAP_2019!$AH$3:$AS$294,MATCH(Revisión_Avance_Periodo!$I1276,BD_Seguimiento_OAP_2019!$L$3:$L$294,0),MATCH(Revisión_Avance_Periodo!$M1276,BD_Seguimiento_OAP_2019!$AH$2:$AS$2,0))</f>
        <v>0.15</v>
      </c>
      <c r="O1276" s="174">
        <f>INDEX(BD_Seguimiento_OAP_2019!$AV$3:$BG$294,MATCH(Revisión_Avance_Periodo!$I1276,BD_Seguimiento_OAP_2019!$L$3:$L$294,0),MATCH(Revisión_Avance_Periodo!$M1276,BD_Seguimiento_OAP_2019!$AV$2:$BG$2,0))</f>
        <v>0.15</v>
      </c>
      <c r="P1276" s="189">
        <f t="shared" si="232"/>
        <v>1</v>
      </c>
      <c r="Q1276" s="173" t="str">
        <f>VLOOKUP(P1276,Tabla_Indicador_Gestion4[#All],3,TRUE)</f>
        <v>Culminada</v>
      </c>
      <c r="R1276" s="215">
        <f>SUBTOTAL(9,$N$1274:$N1276)</f>
        <v>0.25</v>
      </c>
      <c r="S1276" s="231">
        <f>SUBTOTAL(9,$O$1274:$O1276)</f>
        <v>0.25</v>
      </c>
      <c r="T1276" s="231">
        <f>IFERROR(+Revisión_Avance_Periodo!$S1276/Revisión_Avance_Periodo!$R1276,0)</f>
        <v>1</v>
      </c>
      <c r="U1276" s="184"/>
      <c r="V1276" s="185"/>
      <c r="W1276" s="183"/>
      <c r="X1276" s="183"/>
      <c r="Y1276" s="183"/>
      <c r="Z1276" s="186"/>
      <c r="AA1276" s="187"/>
    </row>
    <row r="1277" spans="1:27" x14ac:dyDescent="0.25">
      <c r="A1277" s="94">
        <v>109</v>
      </c>
      <c r="B1277" s="96" t="str">
        <f>CONCATENATE(Revisión_Avance_Periodo!$C1277,";",Revisión_Avance_Periodo!$E1277,";",Revisión_Avance_Periodo!$I1277)</f>
        <v>OE2;PR_10;ACT_51</v>
      </c>
      <c r="C1277" s="180" t="s">
        <v>47</v>
      </c>
      <c r="D1277" s="181" t="str">
        <f>VLOOKUP(Revisión_Avance_Periodo!$C1277,Componentes_BD!$F$1:$G$5,2,FALSE)</f>
        <v>Fortalecer las Tecnologías de la Información y las Telecomunicaciones.</v>
      </c>
      <c r="E1277" s="119" t="s">
        <v>12</v>
      </c>
      <c r="F1277" s="95">
        <v>2</v>
      </c>
      <c r="G1277" s="95" t="str">
        <f>VLOOKUP(Revisión_Avance_Periodo!$A1277,BD_Seguimiento_OAP_2019!$A$2:$G$294,7,FALSE)</f>
        <v>PAI</v>
      </c>
      <c r="H1277" s="95" t="str">
        <f>VLOOKUP(Revisión_Avance_Periodo!$A1277,BD_Seguimiento_OAP_2019!$A$2:$J$294,10,FALSE)</f>
        <v>PAI_01 - Operacional</v>
      </c>
      <c r="I1277" s="95" t="s">
        <v>1119</v>
      </c>
      <c r="J1277" s="95" t="str">
        <f>VLOOKUP(Revisión_Avance_Periodo!$I1277,BD_Seguimiento_OAP_2019!$L:$M,2,FALSE)</f>
        <v>Implementar el Software de Almacén (Probable Interface con el SIIF)</v>
      </c>
      <c r="K1277" s="119" t="s">
        <v>64</v>
      </c>
      <c r="L1277" s="172">
        <v>4.4642857142857152E-4</v>
      </c>
      <c r="M1277" s="182" t="s">
        <v>107</v>
      </c>
      <c r="N1277" s="174">
        <f>INDEX(BD_Seguimiento_OAP_2019!$AH$3:$AS$294,MATCH(Revisión_Avance_Periodo!$I1277,BD_Seguimiento_OAP_2019!$L$3:$L$294,0),MATCH(Revisión_Avance_Periodo!$M1277,BD_Seguimiento_OAP_2019!$AH$2:$AS$2,0))</f>
        <v>0.05</v>
      </c>
      <c r="O1277" s="174">
        <f>INDEX(BD_Seguimiento_OAP_2019!$AV$3:$BG$294,MATCH(Revisión_Avance_Periodo!$I1277,BD_Seguimiento_OAP_2019!$L$3:$L$294,0),MATCH(Revisión_Avance_Periodo!$M1277,BD_Seguimiento_OAP_2019!$AV$2:$BG$2,0))</f>
        <v>0.05</v>
      </c>
      <c r="P1277" s="188">
        <f t="shared" si="232"/>
        <v>1</v>
      </c>
      <c r="Q1277" s="182" t="str">
        <f>VLOOKUP(P1277,Tabla_Indicador_Gestion4[#All],3,TRUE)</f>
        <v>Culminada</v>
      </c>
      <c r="R1277" s="215">
        <f>SUBTOTAL(9,$N$1274:$N1277)</f>
        <v>0.3</v>
      </c>
      <c r="S1277" s="231">
        <f>SUBTOTAL(9,$O$1274:$O1277)</f>
        <v>0.3</v>
      </c>
      <c r="T1277" s="231">
        <f>IFERROR(+Revisión_Avance_Periodo!$S1277/Revisión_Avance_Periodo!$R1277,0)</f>
        <v>1</v>
      </c>
      <c r="U1277" s="184"/>
      <c r="V1277" s="185"/>
      <c r="W1277" s="183"/>
      <c r="X1277" s="183"/>
      <c r="Y1277" s="183"/>
      <c r="Z1277" s="186"/>
      <c r="AA1277" s="187"/>
    </row>
    <row r="1278" spans="1:27" x14ac:dyDescent="0.25">
      <c r="A1278" s="88">
        <v>109</v>
      </c>
      <c r="B1278" s="91" t="str">
        <f>CONCATENATE(Revisión_Avance_Periodo!$C1278,";",Revisión_Avance_Periodo!$E1278,";",Revisión_Avance_Periodo!$I1278)</f>
        <v>OE2;PR_10;ACT_51</v>
      </c>
      <c r="C1278" s="170" t="s">
        <v>47</v>
      </c>
      <c r="D1278" s="171" t="str">
        <f>VLOOKUP(Revisión_Avance_Periodo!$C1278,Componentes_BD!$F$1:$G$5,2,FALSE)</f>
        <v>Fortalecer las Tecnologías de la Información y las Telecomunicaciones.</v>
      </c>
      <c r="E1278" s="106" t="s">
        <v>12</v>
      </c>
      <c r="F1278" s="89">
        <v>2</v>
      </c>
      <c r="G1278" s="89" t="str">
        <f>VLOOKUP(Revisión_Avance_Periodo!$A1278,BD_Seguimiento_OAP_2019!$A$2:$G$294,7,FALSE)</f>
        <v>PAI</v>
      </c>
      <c r="H1278" s="89" t="str">
        <f>VLOOKUP(Revisión_Avance_Periodo!$A1278,BD_Seguimiento_OAP_2019!$A$2:$J$294,10,FALSE)</f>
        <v>PAI_01 - Operacional</v>
      </c>
      <c r="I1278" s="89" t="s">
        <v>1119</v>
      </c>
      <c r="J1278" s="89" t="str">
        <f>VLOOKUP(Revisión_Avance_Periodo!$I1278,BD_Seguimiento_OAP_2019!$L:$M,2,FALSE)</f>
        <v>Implementar el Software de Almacén (Probable Interface con el SIIF)</v>
      </c>
      <c r="K1278" s="106" t="s">
        <v>64</v>
      </c>
      <c r="L1278" s="172">
        <v>4.4642857142857152E-4</v>
      </c>
      <c r="M1278" s="173" t="s">
        <v>108</v>
      </c>
      <c r="N1278" s="174">
        <f>INDEX(BD_Seguimiento_OAP_2019!$AH$3:$AS$294,MATCH(Revisión_Avance_Periodo!$I1278,BD_Seguimiento_OAP_2019!$L$3:$L$294,0),MATCH(Revisión_Avance_Periodo!$M1278,BD_Seguimiento_OAP_2019!$AH$2:$AS$2,0))</f>
        <v>0.1</v>
      </c>
      <c r="O1278" s="174">
        <f>INDEX(BD_Seguimiento_OAP_2019!$AV$3:$BG$294,MATCH(Revisión_Avance_Periodo!$I1278,BD_Seguimiento_OAP_2019!$L$3:$L$294,0),MATCH(Revisión_Avance_Periodo!$M1278,BD_Seguimiento_OAP_2019!$AV$2:$BG$2,0))</f>
        <v>0.1</v>
      </c>
      <c r="P1278" s="189">
        <f t="shared" si="232"/>
        <v>1</v>
      </c>
      <c r="Q1278" s="173" t="str">
        <f>VLOOKUP(P1278,Tabla_Indicador_Gestion4[#All],3,TRUE)</f>
        <v>Culminada</v>
      </c>
      <c r="R1278" s="215">
        <f>SUBTOTAL(9,$N$1274:$N1278)</f>
        <v>0.4</v>
      </c>
      <c r="S1278" s="231">
        <f>SUBTOTAL(9,$O$1274:$O1278)</f>
        <v>0.4</v>
      </c>
      <c r="T1278" s="231">
        <f>IFERROR(+Revisión_Avance_Periodo!$S1278/Revisión_Avance_Periodo!$R1278,0)</f>
        <v>1</v>
      </c>
      <c r="U1278" s="184"/>
      <c r="V1278" s="185"/>
      <c r="W1278" s="183"/>
      <c r="X1278" s="183"/>
      <c r="Y1278" s="183"/>
      <c r="Z1278" s="186"/>
      <c r="AA1278" s="187"/>
    </row>
    <row r="1279" spans="1:27" x14ac:dyDescent="0.25">
      <c r="A1279" s="94">
        <v>109</v>
      </c>
      <c r="B1279" s="96" t="str">
        <f>CONCATENATE(Revisión_Avance_Periodo!$C1279,";",Revisión_Avance_Periodo!$E1279,";",Revisión_Avance_Periodo!$I1279)</f>
        <v>OE2;PR_10;ACT_51</v>
      </c>
      <c r="C1279" s="180" t="s">
        <v>47</v>
      </c>
      <c r="D1279" s="181" t="str">
        <f>VLOOKUP(Revisión_Avance_Periodo!$C1279,Componentes_BD!$F$1:$G$5,2,FALSE)</f>
        <v>Fortalecer las Tecnologías de la Información y las Telecomunicaciones.</v>
      </c>
      <c r="E1279" s="119" t="s">
        <v>12</v>
      </c>
      <c r="F1279" s="95">
        <v>2</v>
      </c>
      <c r="G1279" s="95" t="str">
        <f>VLOOKUP(Revisión_Avance_Periodo!$A1279,BD_Seguimiento_OAP_2019!$A$2:$G$294,7,FALSE)</f>
        <v>PAI</v>
      </c>
      <c r="H1279" s="95" t="str">
        <f>VLOOKUP(Revisión_Avance_Periodo!$A1279,BD_Seguimiento_OAP_2019!$A$2:$J$294,10,FALSE)</f>
        <v>PAI_01 - Operacional</v>
      </c>
      <c r="I1279" s="95" t="s">
        <v>1119</v>
      </c>
      <c r="J1279" s="95" t="str">
        <f>VLOOKUP(Revisión_Avance_Periodo!$I1279,BD_Seguimiento_OAP_2019!$L:$M,2,FALSE)</f>
        <v>Implementar el Software de Almacén (Probable Interface con el SIIF)</v>
      </c>
      <c r="K1279" s="119" t="s">
        <v>64</v>
      </c>
      <c r="L1279" s="172">
        <v>4.4642857142857152E-4</v>
      </c>
      <c r="M1279" s="182" t="s">
        <v>109</v>
      </c>
      <c r="N1279" s="174">
        <f>INDEX(BD_Seguimiento_OAP_2019!$AH$3:$AS$294,MATCH(Revisión_Avance_Periodo!$I1279,BD_Seguimiento_OAP_2019!$L$3:$L$294,0),MATCH(Revisión_Avance_Periodo!$M1279,BD_Seguimiento_OAP_2019!$AH$2:$AS$2,0))</f>
        <v>0.1</v>
      </c>
      <c r="O1279" s="174">
        <f>INDEX(BD_Seguimiento_OAP_2019!$AV$3:$BG$294,MATCH(Revisión_Avance_Periodo!$I1279,BD_Seguimiento_OAP_2019!$L$3:$L$294,0),MATCH(Revisión_Avance_Periodo!$M1279,BD_Seguimiento_OAP_2019!$AV$2:$BG$2,0))</f>
        <v>0.1</v>
      </c>
      <c r="P1279" s="188">
        <f t="shared" si="232"/>
        <v>1</v>
      </c>
      <c r="Q1279" s="182" t="str">
        <f>VLOOKUP(P1279,Tabla_Indicador_Gestion4[#All],3,TRUE)</f>
        <v>Culminada</v>
      </c>
      <c r="R1279" s="215">
        <f>SUBTOTAL(9,$N$1274:$N1279)</f>
        <v>0.5</v>
      </c>
      <c r="S1279" s="231">
        <f>SUBTOTAL(9,$O$1274:$O1279)</f>
        <v>0.5</v>
      </c>
      <c r="T1279" s="231">
        <f>IFERROR(+Revisión_Avance_Periodo!$S1279/Revisión_Avance_Periodo!$R1279,0)</f>
        <v>1</v>
      </c>
      <c r="U1279" s="184"/>
      <c r="V1279" s="185"/>
      <c r="W1279" s="183"/>
      <c r="X1279" s="183"/>
      <c r="Y1279" s="183"/>
      <c r="Z1279" s="186"/>
      <c r="AA1279" s="187"/>
    </row>
    <row r="1280" spans="1:27" x14ac:dyDescent="0.25">
      <c r="A1280" s="88">
        <v>109</v>
      </c>
      <c r="B1280" s="91" t="str">
        <f>CONCATENATE(Revisión_Avance_Periodo!$C1280,";",Revisión_Avance_Periodo!$E1280,";",Revisión_Avance_Periodo!$I1280)</f>
        <v>OE2;PR_10;ACT_51</v>
      </c>
      <c r="C1280" s="170" t="s">
        <v>47</v>
      </c>
      <c r="D1280" s="171" t="str">
        <f>VLOOKUP(Revisión_Avance_Periodo!$C1280,Componentes_BD!$F$1:$G$5,2,FALSE)</f>
        <v>Fortalecer las Tecnologías de la Información y las Telecomunicaciones.</v>
      </c>
      <c r="E1280" s="106" t="s">
        <v>12</v>
      </c>
      <c r="F1280" s="89">
        <v>2</v>
      </c>
      <c r="G1280" s="89" t="str">
        <f>VLOOKUP(Revisión_Avance_Periodo!$A1280,BD_Seguimiento_OAP_2019!$A$2:$G$294,7,FALSE)</f>
        <v>PAI</v>
      </c>
      <c r="H1280" s="89" t="str">
        <f>VLOOKUP(Revisión_Avance_Periodo!$A1280,BD_Seguimiento_OAP_2019!$A$2:$J$294,10,FALSE)</f>
        <v>PAI_01 - Operacional</v>
      </c>
      <c r="I1280" s="89" t="s">
        <v>1119</v>
      </c>
      <c r="J1280" s="89" t="str">
        <f>VLOOKUP(Revisión_Avance_Periodo!$I1280,BD_Seguimiento_OAP_2019!$L:$M,2,FALSE)</f>
        <v>Implementar el Software de Almacén (Probable Interface con el SIIF)</v>
      </c>
      <c r="K1280" s="106" t="s">
        <v>64</v>
      </c>
      <c r="L1280" s="172">
        <v>4.4642857142857152E-4</v>
      </c>
      <c r="M1280" s="173" t="s">
        <v>110</v>
      </c>
      <c r="N1280" s="174">
        <f>INDEX(BD_Seguimiento_OAP_2019!$AH$3:$AS$294,MATCH(Revisión_Avance_Periodo!$I1280,BD_Seguimiento_OAP_2019!$L$3:$L$294,0),MATCH(Revisión_Avance_Periodo!$M1280,BD_Seguimiento_OAP_2019!$AH$2:$AS$2,0))</f>
        <v>0.05</v>
      </c>
      <c r="O1280" s="174">
        <f>INDEX(BD_Seguimiento_OAP_2019!$AV$3:$BG$294,MATCH(Revisión_Avance_Periodo!$I1280,BD_Seguimiento_OAP_2019!$L$3:$L$294,0),MATCH(Revisión_Avance_Periodo!$M1280,BD_Seguimiento_OAP_2019!$AV$2:$BG$2,0))</f>
        <v>0</v>
      </c>
      <c r="P1280" s="189">
        <f t="shared" si="232"/>
        <v>0</v>
      </c>
      <c r="Q1280" s="173" t="str">
        <f>VLOOKUP(P1280,Tabla_Indicador_Gestion4[#All],3,TRUE)</f>
        <v>Por Ejecutar</v>
      </c>
      <c r="R1280" s="215">
        <f>SUBTOTAL(9,$N$1274:$N1280)</f>
        <v>0.55000000000000004</v>
      </c>
      <c r="S1280" s="231">
        <f>SUBTOTAL(9,$O$1274:$O1280)</f>
        <v>0.5</v>
      </c>
      <c r="T1280" s="231">
        <f>IFERROR(+Revisión_Avance_Periodo!$S1280/Revisión_Avance_Periodo!$R1280,0)</f>
        <v>0.90909090909090906</v>
      </c>
      <c r="U1280" s="184"/>
      <c r="V1280" s="185"/>
      <c r="W1280" s="183"/>
      <c r="X1280" s="183"/>
      <c r="Y1280" s="183"/>
      <c r="Z1280" s="186"/>
      <c r="AA1280" s="187"/>
    </row>
    <row r="1281" spans="1:27" x14ac:dyDescent="0.25">
      <c r="A1281" s="94">
        <v>109</v>
      </c>
      <c r="B1281" s="96" t="str">
        <f>CONCATENATE(Revisión_Avance_Periodo!$C1281,";",Revisión_Avance_Periodo!$E1281,";",Revisión_Avance_Periodo!$I1281)</f>
        <v>OE2;PR_10;ACT_51</v>
      </c>
      <c r="C1281" s="180" t="s">
        <v>47</v>
      </c>
      <c r="D1281" s="181" t="str">
        <f>VLOOKUP(Revisión_Avance_Periodo!$C1281,Componentes_BD!$F$1:$G$5,2,FALSE)</f>
        <v>Fortalecer las Tecnologías de la Información y las Telecomunicaciones.</v>
      </c>
      <c r="E1281" s="119" t="s">
        <v>12</v>
      </c>
      <c r="F1281" s="95">
        <v>2</v>
      </c>
      <c r="G1281" s="95" t="str">
        <f>VLOOKUP(Revisión_Avance_Periodo!$A1281,BD_Seguimiento_OAP_2019!$A$2:$G$294,7,FALSE)</f>
        <v>PAI</v>
      </c>
      <c r="H1281" s="95" t="str">
        <f>VLOOKUP(Revisión_Avance_Periodo!$A1281,BD_Seguimiento_OAP_2019!$A$2:$J$294,10,FALSE)</f>
        <v>PAI_01 - Operacional</v>
      </c>
      <c r="I1281" s="95" t="s">
        <v>1119</v>
      </c>
      <c r="J1281" s="95" t="str">
        <f>VLOOKUP(Revisión_Avance_Periodo!$I1281,BD_Seguimiento_OAP_2019!$L:$M,2,FALSE)</f>
        <v>Implementar el Software de Almacén (Probable Interface con el SIIF)</v>
      </c>
      <c r="K1281" s="119" t="s">
        <v>64</v>
      </c>
      <c r="L1281" s="172">
        <v>4.4642857142857152E-4</v>
      </c>
      <c r="M1281" s="182" t="s">
        <v>111</v>
      </c>
      <c r="N1281" s="174">
        <f>INDEX(BD_Seguimiento_OAP_2019!$AH$3:$AS$294,MATCH(Revisión_Avance_Periodo!$I1281,BD_Seguimiento_OAP_2019!$L$3:$L$294,0),MATCH(Revisión_Avance_Periodo!$M1281,BD_Seguimiento_OAP_2019!$AH$2:$AS$2,0))</f>
        <v>0.1</v>
      </c>
      <c r="O1281" s="174">
        <f>INDEX(BD_Seguimiento_OAP_2019!$AV$3:$BG$294,MATCH(Revisión_Avance_Periodo!$I1281,BD_Seguimiento_OAP_2019!$L$3:$L$294,0),MATCH(Revisión_Avance_Periodo!$M1281,BD_Seguimiento_OAP_2019!$AV$2:$BG$2,0))</f>
        <v>0</v>
      </c>
      <c r="P1281" s="188">
        <f t="shared" si="232"/>
        <v>0</v>
      </c>
      <c r="Q1281" s="182" t="str">
        <f>VLOOKUP(P1281,Tabla_Indicador_Gestion4[#All],3,TRUE)</f>
        <v>Por Ejecutar</v>
      </c>
      <c r="R1281" s="215">
        <f>SUBTOTAL(9,$N$1274:$N1281)</f>
        <v>0.65</v>
      </c>
      <c r="S1281" s="231">
        <f>SUBTOTAL(9,$O$1274:$O1281)</f>
        <v>0.5</v>
      </c>
      <c r="T1281" s="231">
        <f>IFERROR(+Revisión_Avance_Periodo!$S1281/Revisión_Avance_Periodo!$R1281,0)</f>
        <v>0.76923076923076916</v>
      </c>
      <c r="U1281" s="184"/>
      <c r="V1281" s="185"/>
      <c r="W1281" s="183"/>
      <c r="X1281" s="183"/>
      <c r="Y1281" s="183"/>
      <c r="Z1281" s="186"/>
      <c r="AA1281" s="187"/>
    </row>
    <row r="1282" spans="1:27" x14ac:dyDescent="0.25">
      <c r="A1282" s="88">
        <v>109</v>
      </c>
      <c r="B1282" s="91" t="str">
        <f>CONCATENATE(Revisión_Avance_Periodo!$C1282,";",Revisión_Avance_Periodo!$E1282,";",Revisión_Avance_Periodo!$I1282)</f>
        <v>OE2;PR_10;ACT_51</v>
      </c>
      <c r="C1282" s="170" t="s">
        <v>47</v>
      </c>
      <c r="D1282" s="171" t="str">
        <f>VLOOKUP(Revisión_Avance_Periodo!$C1282,Componentes_BD!$F$1:$G$5,2,FALSE)</f>
        <v>Fortalecer las Tecnologías de la Información y las Telecomunicaciones.</v>
      </c>
      <c r="E1282" s="106" t="s">
        <v>12</v>
      </c>
      <c r="F1282" s="89">
        <v>2</v>
      </c>
      <c r="G1282" s="89" t="str">
        <f>VLOOKUP(Revisión_Avance_Periodo!$A1282,BD_Seguimiento_OAP_2019!$A$2:$G$294,7,FALSE)</f>
        <v>PAI</v>
      </c>
      <c r="H1282" s="89" t="str">
        <f>VLOOKUP(Revisión_Avance_Periodo!$A1282,BD_Seguimiento_OAP_2019!$A$2:$J$294,10,FALSE)</f>
        <v>PAI_01 - Operacional</v>
      </c>
      <c r="I1282" s="89" t="s">
        <v>1119</v>
      </c>
      <c r="J1282" s="89" t="str">
        <f>VLOOKUP(Revisión_Avance_Periodo!$I1282,BD_Seguimiento_OAP_2019!$L:$M,2,FALSE)</f>
        <v>Implementar el Software de Almacén (Probable Interface con el SIIF)</v>
      </c>
      <c r="K1282" s="106" t="s">
        <v>64</v>
      </c>
      <c r="L1282" s="172">
        <v>4.4642857142857152E-4</v>
      </c>
      <c r="M1282" s="173" t="s">
        <v>112</v>
      </c>
      <c r="N1282" s="174">
        <f>INDEX(BD_Seguimiento_OAP_2019!$AH$3:$AS$294,MATCH(Revisión_Avance_Periodo!$I1282,BD_Seguimiento_OAP_2019!$L$3:$L$294,0),MATCH(Revisión_Avance_Periodo!$M1282,BD_Seguimiento_OAP_2019!$AH$2:$AS$2,0))</f>
        <v>0.1</v>
      </c>
      <c r="O1282" s="174">
        <f>INDEX(BD_Seguimiento_OAP_2019!$AV$3:$BG$294,MATCH(Revisión_Avance_Periodo!$I1282,BD_Seguimiento_OAP_2019!$L$3:$L$294,0),MATCH(Revisión_Avance_Periodo!$M1282,BD_Seguimiento_OAP_2019!$AV$2:$BG$2,0))</f>
        <v>0</v>
      </c>
      <c r="P1282" s="189">
        <f t="shared" si="232"/>
        <v>0</v>
      </c>
      <c r="Q1282" s="173" t="str">
        <f>VLOOKUP(P1282,Tabla_Indicador_Gestion4[#All],3,TRUE)</f>
        <v>Por Ejecutar</v>
      </c>
      <c r="R1282" s="215">
        <f>SUBTOTAL(9,$N$1274:$N1282)</f>
        <v>0.75</v>
      </c>
      <c r="S1282" s="231">
        <f>SUBTOTAL(9,$O$1274:$O1282)</f>
        <v>0.5</v>
      </c>
      <c r="T1282" s="231">
        <f>IFERROR(+Revisión_Avance_Periodo!$S1282/Revisión_Avance_Periodo!$R1282,0)</f>
        <v>0.66666666666666663</v>
      </c>
      <c r="U1282" s="184"/>
      <c r="V1282" s="185"/>
      <c r="W1282" s="183"/>
      <c r="X1282" s="183"/>
      <c r="Y1282" s="183"/>
      <c r="Z1282" s="186"/>
      <c r="AA1282" s="187"/>
    </row>
    <row r="1283" spans="1:27" x14ac:dyDescent="0.25">
      <c r="A1283" s="94">
        <v>109</v>
      </c>
      <c r="B1283" s="96" t="str">
        <f>CONCATENATE(Revisión_Avance_Periodo!$C1283,";",Revisión_Avance_Periodo!$E1283,";",Revisión_Avance_Periodo!$I1283)</f>
        <v>OE2;PR_10;ACT_51</v>
      </c>
      <c r="C1283" s="180" t="s">
        <v>47</v>
      </c>
      <c r="D1283" s="181" t="str">
        <f>VLOOKUP(Revisión_Avance_Periodo!$C1283,Componentes_BD!$F$1:$G$5,2,FALSE)</f>
        <v>Fortalecer las Tecnologías de la Información y las Telecomunicaciones.</v>
      </c>
      <c r="E1283" s="119" t="s">
        <v>12</v>
      </c>
      <c r="F1283" s="95">
        <v>2</v>
      </c>
      <c r="G1283" s="95" t="str">
        <f>VLOOKUP(Revisión_Avance_Periodo!$A1283,BD_Seguimiento_OAP_2019!$A$2:$G$294,7,FALSE)</f>
        <v>PAI</v>
      </c>
      <c r="H1283" s="95" t="str">
        <f>VLOOKUP(Revisión_Avance_Periodo!$A1283,BD_Seguimiento_OAP_2019!$A$2:$J$294,10,FALSE)</f>
        <v>PAI_01 - Operacional</v>
      </c>
      <c r="I1283" s="95" t="s">
        <v>1119</v>
      </c>
      <c r="J1283" s="95" t="str">
        <f>VLOOKUP(Revisión_Avance_Periodo!$I1283,BD_Seguimiento_OAP_2019!$L:$M,2,FALSE)</f>
        <v>Implementar el Software de Almacén (Probable Interface con el SIIF)</v>
      </c>
      <c r="K1283" s="119" t="s">
        <v>64</v>
      </c>
      <c r="L1283" s="172">
        <v>4.4642857142857152E-4</v>
      </c>
      <c r="M1283" s="182" t="s">
        <v>113</v>
      </c>
      <c r="N1283" s="174">
        <f>INDEX(BD_Seguimiento_OAP_2019!$AH$3:$AS$294,MATCH(Revisión_Avance_Periodo!$I1283,BD_Seguimiento_OAP_2019!$L$3:$L$294,0),MATCH(Revisión_Avance_Periodo!$M1283,BD_Seguimiento_OAP_2019!$AH$2:$AS$2,0))</f>
        <v>0.05</v>
      </c>
      <c r="O1283" s="174">
        <f>INDEX(BD_Seguimiento_OAP_2019!$AV$3:$BG$294,MATCH(Revisión_Avance_Periodo!$I1283,BD_Seguimiento_OAP_2019!$L$3:$L$294,0),MATCH(Revisión_Avance_Periodo!$M1283,BD_Seguimiento_OAP_2019!$AV$2:$BG$2,0))</f>
        <v>0</v>
      </c>
      <c r="P1283" s="188">
        <f t="shared" ref="P1283:P1346" si="241">O1283/N1283</f>
        <v>0</v>
      </c>
      <c r="Q1283" s="182" t="str">
        <f>VLOOKUP(P1283,Tabla_Indicador_Gestion4[#All],3,TRUE)</f>
        <v>Por Ejecutar</v>
      </c>
      <c r="R1283" s="215">
        <f>SUBTOTAL(9,$N$1274:$N1283)</f>
        <v>0.8</v>
      </c>
      <c r="S1283" s="231">
        <f>SUBTOTAL(9,$O$1274:$O1283)</f>
        <v>0.5</v>
      </c>
      <c r="T1283" s="231">
        <f>IFERROR(+Revisión_Avance_Periodo!$S1283/Revisión_Avance_Periodo!$R1283,0)</f>
        <v>0.625</v>
      </c>
      <c r="U1283" s="184"/>
      <c r="V1283" s="185"/>
      <c r="W1283" s="183"/>
      <c r="X1283" s="183"/>
      <c r="Y1283" s="183"/>
      <c r="Z1283" s="186"/>
      <c r="AA1283" s="187"/>
    </row>
    <row r="1284" spans="1:27" x14ac:dyDescent="0.25">
      <c r="A1284" s="88">
        <v>109</v>
      </c>
      <c r="B1284" s="91" t="str">
        <f>CONCATENATE(Revisión_Avance_Periodo!$C1284,";",Revisión_Avance_Periodo!$E1284,";",Revisión_Avance_Periodo!$I1284)</f>
        <v>OE2;PR_10;ACT_51</v>
      </c>
      <c r="C1284" s="170" t="s">
        <v>47</v>
      </c>
      <c r="D1284" s="171" t="str">
        <f>VLOOKUP(Revisión_Avance_Periodo!$C1284,Componentes_BD!$F$1:$G$5,2,FALSE)</f>
        <v>Fortalecer las Tecnologías de la Información y las Telecomunicaciones.</v>
      </c>
      <c r="E1284" s="106" t="s">
        <v>12</v>
      </c>
      <c r="F1284" s="89">
        <v>2</v>
      </c>
      <c r="G1284" s="89" t="str">
        <f>VLOOKUP(Revisión_Avance_Periodo!$A1284,BD_Seguimiento_OAP_2019!$A$2:$G$294,7,FALSE)</f>
        <v>PAI</v>
      </c>
      <c r="H1284" s="89" t="str">
        <f>VLOOKUP(Revisión_Avance_Periodo!$A1284,BD_Seguimiento_OAP_2019!$A$2:$J$294,10,FALSE)</f>
        <v>PAI_01 - Operacional</v>
      </c>
      <c r="I1284" s="89" t="s">
        <v>1119</v>
      </c>
      <c r="J1284" s="89" t="str">
        <f>VLOOKUP(Revisión_Avance_Periodo!$I1284,BD_Seguimiento_OAP_2019!$L:$M,2,FALSE)</f>
        <v>Implementar el Software de Almacén (Probable Interface con el SIIF)</v>
      </c>
      <c r="K1284" s="106" t="s">
        <v>64</v>
      </c>
      <c r="L1284" s="172">
        <v>4.4642857142857152E-4</v>
      </c>
      <c r="M1284" s="173" t="s">
        <v>114</v>
      </c>
      <c r="N1284" s="174">
        <f>INDEX(BD_Seguimiento_OAP_2019!$AH$3:$AS$294,MATCH(Revisión_Avance_Periodo!$I1284,BD_Seguimiento_OAP_2019!$L$3:$L$294,0),MATCH(Revisión_Avance_Periodo!$M1284,BD_Seguimiento_OAP_2019!$AH$2:$AS$2,0))</f>
        <v>0.1</v>
      </c>
      <c r="O1284" s="174">
        <f>INDEX(BD_Seguimiento_OAP_2019!$AV$3:$BG$294,MATCH(Revisión_Avance_Periodo!$I1284,BD_Seguimiento_OAP_2019!$L$3:$L$294,0),MATCH(Revisión_Avance_Periodo!$M1284,BD_Seguimiento_OAP_2019!$AV$2:$BG$2,0))</f>
        <v>0</v>
      </c>
      <c r="P1284" s="189">
        <f t="shared" si="241"/>
        <v>0</v>
      </c>
      <c r="Q1284" s="173" t="str">
        <f>VLOOKUP(P1284,Tabla_Indicador_Gestion4[#All],3,TRUE)</f>
        <v>Por Ejecutar</v>
      </c>
      <c r="R1284" s="215">
        <f>SUBTOTAL(9,$N$1274:$N1284)</f>
        <v>0.9</v>
      </c>
      <c r="S1284" s="231">
        <f>SUBTOTAL(9,$O$1274:$O1284)</f>
        <v>0.5</v>
      </c>
      <c r="T1284" s="231">
        <f>IFERROR(+Revisión_Avance_Periodo!$S1284/Revisión_Avance_Periodo!$R1284,0)</f>
        <v>0.55555555555555558</v>
      </c>
      <c r="U1284" s="184"/>
      <c r="V1284" s="185"/>
      <c r="W1284" s="183"/>
      <c r="X1284" s="183"/>
      <c r="Y1284" s="183"/>
      <c r="Z1284" s="186"/>
      <c r="AA1284" s="187"/>
    </row>
    <row r="1285" spans="1:27" ht="15.75" thickBot="1" x14ac:dyDescent="0.3">
      <c r="A1285" s="94">
        <v>109</v>
      </c>
      <c r="B1285" s="96" t="str">
        <f>CONCATENATE(Revisión_Avance_Periodo!$C1285,";",Revisión_Avance_Periodo!$E1285,";",Revisión_Avance_Periodo!$I1285)</f>
        <v>OE2;PR_10;ACT_51</v>
      </c>
      <c r="C1285" s="180" t="s">
        <v>47</v>
      </c>
      <c r="D1285" s="181" t="str">
        <f>VLOOKUP(Revisión_Avance_Periodo!$C1285,Componentes_BD!$F$1:$G$5,2,FALSE)</f>
        <v>Fortalecer las Tecnologías de la Información y las Telecomunicaciones.</v>
      </c>
      <c r="E1285" s="119" t="s">
        <v>12</v>
      </c>
      <c r="F1285" s="95">
        <v>2</v>
      </c>
      <c r="G1285" s="95" t="str">
        <f>VLOOKUP(Revisión_Avance_Periodo!$A1285,BD_Seguimiento_OAP_2019!$A$2:$G$294,7,FALSE)</f>
        <v>PAI</v>
      </c>
      <c r="H1285" s="95" t="str">
        <f>VLOOKUP(Revisión_Avance_Periodo!$A1285,BD_Seguimiento_OAP_2019!$A$2:$J$294,10,FALSE)</f>
        <v>PAI_01 - Operacional</v>
      </c>
      <c r="I1285" s="95" t="s">
        <v>1119</v>
      </c>
      <c r="J1285" s="95" t="str">
        <f>VLOOKUP(Revisión_Avance_Periodo!$I1285,BD_Seguimiento_OAP_2019!$L:$M,2,FALSE)</f>
        <v>Implementar el Software de Almacén (Probable Interface con el SIIF)</v>
      </c>
      <c r="K1285" s="119" t="s">
        <v>64</v>
      </c>
      <c r="L1285" s="172">
        <v>4.4642857142857152E-4</v>
      </c>
      <c r="M1285" s="182" t="s">
        <v>115</v>
      </c>
      <c r="N1285" s="174">
        <f>INDEX(BD_Seguimiento_OAP_2019!$AH$3:$AS$294,MATCH(Revisión_Avance_Periodo!$I1285,BD_Seguimiento_OAP_2019!$L$3:$L$294,0),MATCH(Revisión_Avance_Periodo!$M1285,BD_Seguimiento_OAP_2019!$AH$2:$AS$2,0))</f>
        <v>0.1</v>
      </c>
      <c r="O1285" s="174">
        <f>INDEX(BD_Seguimiento_OAP_2019!$AV$3:$BG$294,MATCH(Revisión_Avance_Periodo!$I1285,BD_Seguimiento_OAP_2019!$L$3:$L$294,0),MATCH(Revisión_Avance_Periodo!$M1285,BD_Seguimiento_OAP_2019!$AV$2:$BG$2,0))</f>
        <v>0</v>
      </c>
      <c r="P1285" s="188">
        <f t="shared" si="241"/>
        <v>0</v>
      </c>
      <c r="Q1285" s="182" t="str">
        <f>VLOOKUP(P1285,Tabla_Indicador_Gestion4[#All],3,TRUE)</f>
        <v>Por Ejecutar</v>
      </c>
      <c r="R1285" s="215">
        <f>SUBTOTAL(9,$N$1274:$N1285)</f>
        <v>1</v>
      </c>
      <c r="S1285" s="231">
        <f>SUBTOTAL(9,$O$1274:$O1285)</f>
        <v>0.5</v>
      </c>
      <c r="T1285" s="231">
        <f>IFERROR(+Revisión_Avance_Periodo!$S1285/Revisión_Avance_Periodo!$R1285,0)</f>
        <v>0.5</v>
      </c>
      <c r="U1285" s="184"/>
      <c r="V1285" s="185"/>
      <c r="W1285" s="183"/>
      <c r="X1285" s="183"/>
      <c r="Y1285" s="183"/>
      <c r="Z1285" s="186"/>
      <c r="AA1285" s="187"/>
    </row>
    <row r="1286" spans="1:27" x14ac:dyDescent="0.25">
      <c r="A1286" s="88">
        <v>110</v>
      </c>
      <c r="B1286" s="91" t="str">
        <f>CONCATENATE(Revisión_Avance_Periodo!$C1286,";",Revisión_Avance_Periodo!$E1286,";",Revisión_Avance_Periodo!$I1286)</f>
        <v>OE2;PR_10;ACT_52</v>
      </c>
      <c r="C1286" s="170" t="s">
        <v>47</v>
      </c>
      <c r="D1286" s="171" t="str">
        <f>VLOOKUP(Revisión_Avance_Periodo!$C1286,Componentes_BD!$F$1:$G$5,2,FALSE)</f>
        <v>Fortalecer las Tecnologías de la Información y las Telecomunicaciones.</v>
      </c>
      <c r="E1286" s="106" t="s">
        <v>12</v>
      </c>
      <c r="F1286" s="89">
        <v>2</v>
      </c>
      <c r="G1286" s="89" t="str">
        <f>VLOOKUP(Revisión_Avance_Periodo!$A1286,BD_Seguimiento_OAP_2019!$A$2:$G$294,7,FALSE)</f>
        <v>PAI</v>
      </c>
      <c r="H1286" s="89" t="str">
        <f>VLOOKUP(Revisión_Avance_Periodo!$A1286,BD_Seguimiento_OAP_2019!$A$2:$J$294,10,FALSE)</f>
        <v>PAI_01 - Operacional</v>
      </c>
      <c r="I1286" s="89" t="s">
        <v>1131</v>
      </c>
      <c r="J1286" s="89" t="str">
        <f>VLOOKUP(Revisión_Avance_Periodo!$I1286,BD_Seguimiento_OAP_2019!$L:$M,2,FALSE)</f>
        <v>Implementar el sistema de notificación electrónica considerando dispositivos biométricos y que se alimenten simultáneamente  las bases de datos.</v>
      </c>
      <c r="K1286" s="106" t="s">
        <v>64</v>
      </c>
      <c r="L1286" s="172">
        <v>4.4642857142857152E-4</v>
      </c>
      <c r="M1286" s="173" t="s">
        <v>104</v>
      </c>
      <c r="N1286" s="174">
        <f>INDEX(BD_Seguimiento_OAP_2019!$AH$3:$AS$294,MATCH(Revisión_Avance_Periodo!$I1286,BD_Seguimiento_OAP_2019!$L$3:$L$294,0),MATCH(Revisión_Avance_Periodo!$M1286,BD_Seguimiento_OAP_2019!$AH$2:$AS$2,0))</f>
        <v>0</v>
      </c>
      <c r="O1286" s="174">
        <f>INDEX(BD_Seguimiento_OAP_2019!$AV$3:$BG$294,MATCH(Revisión_Avance_Periodo!$I1286,BD_Seguimiento_OAP_2019!$L$3:$L$294,0),MATCH(Revisión_Avance_Periodo!$M1286,BD_Seguimiento_OAP_2019!$AV$2:$BG$2,0))</f>
        <v>0</v>
      </c>
      <c r="P1286" s="175">
        <f t="shared" ref="P1286:P1287" si="242">IFERROR((O1286/N1286),0)</f>
        <v>0</v>
      </c>
      <c r="Q1286" s="173" t="str">
        <f>VLOOKUP(P1286,Tabla_Indicador_Gestion4[#All],3,TRUE)</f>
        <v>Por Ejecutar</v>
      </c>
      <c r="R1286" s="213">
        <f>SUBTOTAL(9,$N$1286:$N1286)</f>
        <v>0</v>
      </c>
      <c r="S1286" s="234">
        <f>SUBTOTAL(9,$O$1286:$O1286)</f>
        <v>0</v>
      </c>
      <c r="T1286" s="234">
        <f>IFERROR(+Revisión_Avance_Periodo!$S1286/Revisión_Avance_Periodo!$R1286,0)</f>
        <v>0</v>
      </c>
      <c r="U1286" s="177">
        <f>SUBTOTAL(9,N1286:N1297)</f>
        <v>1</v>
      </c>
      <c r="V1286" s="176">
        <f>SUBTOTAL(9,O1286:O1297)</f>
        <v>0.5</v>
      </c>
      <c r="W1286" s="176">
        <f t="shared" ref="W1286" si="243">+V1286/U1286</f>
        <v>0.5</v>
      </c>
      <c r="X1286" s="176"/>
      <c r="Y1286" s="176">
        <f>100%-Revisión_Avance_Periodo!$W1286</f>
        <v>0.5</v>
      </c>
      <c r="Z1286" s="178" t="str">
        <f>VLOOKUP(W1286,Tabla_Indicador_Gestion4[],3,TRUE)</f>
        <v>En Tramite</v>
      </c>
      <c r="AA1286" s="179">
        <f>Revisión_Avance_Periodo!$W1286*Revisión_Avance_Periodo!$L1286</f>
        <v>2.2321428571428576E-4</v>
      </c>
    </row>
    <row r="1287" spans="1:27" x14ac:dyDescent="0.25">
      <c r="A1287" s="94">
        <v>110</v>
      </c>
      <c r="B1287" s="96" t="str">
        <f>CONCATENATE(Revisión_Avance_Periodo!$C1287,";",Revisión_Avance_Periodo!$E1287,";",Revisión_Avance_Periodo!$I1287)</f>
        <v>OE2;PR_10;ACT_52</v>
      </c>
      <c r="C1287" s="180" t="s">
        <v>47</v>
      </c>
      <c r="D1287" s="181" t="str">
        <f>VLOOKUP(Revisión_Avance_Periodo!$C1287,Componentes_BD!$F$1:$G$5,2,FALSE)</f>
        <v>Fortalecer las Tecnologías de la Información y las Telecomunicaciones.</v>
      </c>
      <c r="E1287" s="119" t="s">
        <v>12</v>
      </c>
      <c r="F1287" s="95">
        <v>2</v>
      </c>
      <c r="G1287" s="95" t="str">
        <f>VLOOKUP(Revisión_Avance_Periodo!$A1287,BD_Seguimiento_OAP_2019!$A$2:$G$294,7,FALSE)</f>
        <v>PAI</v>
      </c>
      <c r="H1287" s="95" t="str">
        <f>VLOOKUP(Revisión_Avance_Periodo!$A1287,BD_Seguimiento_OAP_2019!$A$2:$J$294,10,FALSE)</f>
        <v>PAI_01 - Operacional</v>
      </c>
      <c r="I1287" s="95" t="s">
        <v>1131</v>
      </c>
      <c r="J1287" s="95" t="str">
        <f>VLOOKUP(Revisión_Avance_Periodo!$I1287,BD_Seguimiento_OAP_2019!$L:$M,2,FALSE)</f>
        <v>Implementar el sistema de notificación electrónica considerando dispositivos biométricos y que se alimenten simultáneamente  las bases de datos.</v>
      </c>
      <c r="K1287" s="119" t="s">
        <v>64</v>
      </c>
      <c r="L1287" s="172">
        <v>4.4642857142857152E-4</v>
      </c>
      <c r="M1287" s="182" t="s">
        <v>105</v>
      </c>
      <c r="N1287" s="174">
        <f>INDEX(BD_Seguimiento_OAP_2019!$AH$3:$AS$294,MATCH(Revisión_Avance_Periodo!$I1287,BD_Seguimiento_OAP_2019!$L$3:$L$294,0),MATCH(Revisión_Avance_Periodo!$M1287,BD_Seguimiento_OAP_2019!$AH$2:$AS$2,0))</f>
        <v>0</v>
      </c>
      <c r="O1287" s="174">
        <f>INDEX(BD_Seguimiento_OAP_2019!$AV$3:$BG$294,MATCH(Revisión_Avance_Periodo!$I1287,BD_Seguimiento_OAP_2019!$L$3:$L$294,0),MATCH(Revisión_Avance_Periodo!$M1287,BD_Seguimiento_OAP_2019!$AV$2:$BG$2,0))</f>
        <v>0</v>
      </c>
      <c r="P1287" s="175">
        <f t="shared" si="242"/>
        <v>0</v>
      </c>
      <c r="Q1287" s="182" t="str">
        <f>VLOOKUP(P1287,Tabla_Indicador_Gestion4[#All],3,TRUE)</f>
        <v>Por Ejecutar</v>
      </c>
      <c r="R1287" s="215">
        <f>SUBTOTAL(9,$N$1286:$N1287)</f>
        <v>0</v>
      </c>
      <c r="S1287" s="231">
        <f>SUBTOTAL(9,$O$1286:$O1287)</f>
        <v>0</v>
      </c>
      <c r="T1287" s="231">
        <f>IFERROR(+Revisión_Avance_Periodo!$S1287/Revisión_Avance_Periodo!$R1287,0)</f>
        <v>0</v>
      </c>
      <c r="U1287" s="184"/>
      <c r="V1287" s="185"/>
      <c r="W1287" s="183"/>
      <c r="X1287" s="183"/>
      <c r="Y1287" s="183"/>
      <c r="Z1287" s="186"/>
      <c r="AA1287" s="187"/>
    </row>
    <row r="1288" spans="1:27" x14ac:dyDescent="0.25">
      <c r="A1288" s="88">
        <v>110</v>
      </c>
      <c r="B1288" s="91" t="str">
        <f>CONCATENATE(Revisión_Avance_Periodo!$C1288,";",Revisión_Avance_Periodo!$E1288,";",Revisión_Avance_Periodo!$I1288)</f>
        <v>OE2;PR_10;ACT_52</v>
      </c>
      <c r="C1288" s="170" t="s">
        <v>47</v>
      </c>
      <c r="D1288" s="171" t="str">
        <f>VLOOKUP(Revisión_Avance_Periodo!$C1288,Componentes_BD!$F$1:$G$5,2,FALSE)</f>
        <v>Fortalecer las Tecnologías de la Información y las Telecomunicaciones.</v>
      </c>
      <c r="E1288" s="106" t="s">
        <v>12</v>
      </c>
      <c r="F1288" s="89">
        <v>2</v>
      </c>
      <c r="G1288" s="89" t="str">
        <f>VLOOKUP(Revisión_Avance_Periodo!$A1288,BD_Seguimiento_OAP_2019!$A$2:$G$294,7,FALSE)</f>
        <v>PAI</v>
      </c>
      <c r="H1288" s="89" t="str">
        <f>VLOOKUP(Revisión_Avance_Periodo!$A1288,BD_Seguimiento_OAP_2019!$A$2:$J$294,10,FALSE)</f>
        <v>PAI_01 - Operacional</v>
      </c>
      <c r="I1288" s="89" t="s">
        <v>1131</v>
      </c>
      <c r="J1288" s="89" t="str">
        <f>VLOOKUP(Revisión_Avance_Periodo!$I1288,BD_Seguimiento_OAP_2019!$L:$M,2,FALSE)</f>
        <v>Implementar el sistema de notificación electrónica considerando dispositivos biométricos y que se alimenten simultáneamente  las bases de datos.</v>
      </c>
      <c r="K1288" s="106" t="s">
        <v>64</v>
      </c>
      <c r="L1288" s="172">
        <v>4.4642857142857152E-4</v>
      </c>
      <c r="M1288" s="173" t="s">
        <v>106</v>
      </c>
      <c r="N1288" s="174">
        <f>INDEX(BD_Seguimiento_OAP_2019!$AH$3:$AS$294,MATCH(Revisión_Avance_Periodo!$I1288,BD_Seguimiento_OAP_2019!$L$3:$L$294,0),MATCH(Revisión_Avance_Periodo!$M1288,BD_Seguimiento_OAP_2019!$AH$2:$AS$2,0))</f>
        <v>0.25</v>
      </c>
      <c r="O1288" s="174">
        <f>INDEX(BD_Seguimiento_OAP_2019!$AV$3:$BG$294,MATCH(Revisión_Avance_Periodo!$I1288,BD_Seguimiento_OAP_2019!$L$3:$L$294,0),MATCH(Revisión_Avance_Periodo!$M1288,BD_Seguimiento_OAP_2019!$AV$2:$BG$2,0))</f>
        <v>0.25</v>
      </c>
      <c r="P1288" s="189">
        <f t="shared" si="241"/>
        <v>1</v>
      </c>
      <c r="Q1288" s="173" t="str">
        <f>VLOOKUP(P1288,Tabla_Indicador_Gestion4[#All],3,TRUE)</f>
        <v>Culminada</v>
      </c>
      <c r="R1288" s="215">
        <f>SUBTOTAL(9,$N$1286:$N1288)</f>
        <v>0.25</v>
      </c>
      <c r="S1288" s="231">
        <f>SUBTOTAL(9,$O$1286:$O1288)</f>
        <v>0.25</v>
      </c>
      <c r="T1288" s="231">
        <f>IFERROR(+Revisión_Avance_Periodo!$S1288/Revisión_Avance_Periodo!$R1288,0)</f>
        <v>1</v>
      </c>
      <c r="U1288" s="184"/>
      <c r="V1288" s="185"/>
      <c r="W1288" s="183"/>
      <c r="X1288" s="183"/>
      <c r="Y1288" s="183"/>
      <c r="Z1288" s="186"/>
      <c r="AA1288" s="187"/>
    </row>
    <row r="1289" spans="1:27" x14ac:dyDescent="0.25">
      <c r="A1289" s="94">
        <v>110</v>
      </c>
      <c r="B1289" s="96" t="str">
        <f>CONCATENATE(Revisión_Avance_Periodo!$C1289,";",Revisión_Avance_Periodo!$E1289,";",Revisión_Avance_Periodo!$I1289)</f>
        <v>OE2;PR_10;ACT_52</v>
      </c>
      <c r="C1289" s="180" t="s">
        <v>47</v>
      </c>
      <c r="D1289" s="181" t="str">
        <f>VLOOKUP(Revisión_Avance_Periodo!$C1289,Componentes_BD!$F$1:$G$5,2,FALSE)</f>
        <v>Fortalecer las Tecnologías de la Información y las Telecomunicaciones.</v>
      </c>
      <c r="E1289" s="119" t="s">
        <v>12</v>
      </c>
      <c r="F1289" s="95">
        <v>2</v>
      </c>
      <c r="G1289" s="95" t="str">
        <f>VLOOKUP(Revisión_Avance_Periodo!$A1289,BD_Seguimiento_OAP_2019!$A$2:$G$294,7,FALSE)</f>
        <v>PAI</v>
      </c>
      <c r="H1289" s="95" t="str">
        <f>VLOOKUP(Revisión_Avance_Periodo!$A1289,BD_Seguimiento_OAP_2019!$A$2:$J$294,10,FALSE)</f>
        <v>PAI_01 - Operacional</v>
      </c>
      <c r="I1289" s="95" t="s">
        <v>1131</v>
      </c>
      <c r="J1289" s="95" t="str">
        <f>VLOOKUP(Revisión_Avance_Periodo!$I1289,BD_Seguimiento_OAP_2019!$L:$M,2,FALSE)</f>
        <v>Implementar el sistema de notificación electrónica considerando dispositivos biométricos y que se alimenten simultáneamente  las bases de datos.</v>
      </c>
      <c r="K1289" s="119" t="s">
        <v>64</v>
      </c>
      <c r="L1289" s="172">
        <v>4.4642857142857152E-4</v>
      </c>
      <c r="M1289" s="182" t="s">
        <v>107</v>
      </c>
      <c r="N1289" s="174">
        <f>INDEX(BD_Seguimiento_OAP_2019!$AH$3:$AS$294,MATCH(Revisión_Avance_Periodo!$I1289,BD_Seguimiento_OAP_2019!$L$3:$L$294,0),MATCH(Revisión_Avance_Periodo!$M1289,BD_Seguimiento_OAP_2019!$AH$2:$AS$2,0))</f>
        <v>0.05</v>
      </c>
      <c r="O1289" s="174">
        <f>INDEX(BD_Seguimiento_OAP_2019!$AV$3:$BG$294,MATCH(Revisión_Avance_Periodo!$I1289,BD_Seguimiento_OAP_2019!$L$3:$L$294,0),MATCH(Revisión_Avance_Periodo!$M1289,BD_Seguimiento_OAP_2019!$AV$2:$BG$2,0))</f>
        <v>0.05</v>
      </c>
      <c r="P1289" s="188">
        <f t="shared" si="241"/>
        <v>1</v>
      </c>
      <c r="Q1289" s="182" t="str">
        <f>VLOOKUP(P1289,Tabla_Indicador_Gestion4[#All],3,TRUE)</f>
        <v>Culminada</v>
      </c>
      <c r="R1289" s="215">
        <f>SUBTOTAL(9,$N$1286:$N1289)</f>
        <v>0.3</v>
      </c>
      <c r="S1289" s="231">
        <f>SUBTOTAL(9,$O$1286:$O1289)</f>
        <v>0.3</v>
      </c>
      <c r="T1289" s="231">
        <f>IFERROR(+Revisión_Avance_Periodo!$S1289/Revisión_Avance_Periodo!$R1289,0)</f>
        <v>1</v>
      </c>
      <c r="U1289" s="184"/>
      <c r="V1289" s="185"/>
      <c r="W1289" s="183"/>
      <c r="X1289" s="183"/>
      <c r="Y1289" s="183"/>
      <c r="Z1289" s="186"/>
      <c r="AA1289" s="187"/>
    </row>
    <row r="1290" spans="1:27" x14ac:dyDescent="0.25">
      <c r="A1290" s="88">
        <v>110</v>
      </c>
      <c r="B1290" s="91" t="str">
        <f>CONCATENATE(Revisión_Avance_Periodo!$C1290,";",Revisión_Avance_Periodo!$E1290,";",Revisión_Avance_Periodo!$I1290)</f>
        <v>OE2;PR_10;ACT_52</v>
      </c>
      <c r="C1290" s="170" t="s">
        <v>47</v>
      </c>
      <c r="D1290" s="171" t="str">
        <f>VLOOKUP(Revisión_Avance_Periodo!$C1290,Componentes_BD!$F$1:$G$5,2,FALSE)</f>
        <v>Fortalecer las Tecnologías de la Información y las Telecomunicaciones.</v>
      </c>
      <c r="E1290" s="106" t="s">
        <v>12</v>
      </c>
      <c r="F1290" s="89">
        <v>2</v>
      </c>
      <c r="G1290" s="89" t="str">
        <f>VLOOKUP(Revisión_Avance_Periodo!$A1290,BD_Seguimiento_OAP_2019!$A$2:$G$294,7,FALSE)</f>
        <v>PAI</v>
      </c>
      <c r="H1290" s="89" t="str">
        <f>VLOOKUP(Revisión_Avance_Periodo!$A1290,BD_Seguimiento_OAP_2019!$A$2:$J$294,10,FALSE)</f>
        <v>PAI_01 - Operacional</v>
      </c>
      <c r="I1290" s="89" t="s">
        <v>1131</v>
      </c>
      <c r="J1290" s="89" t="str">
        <f>VLOOKUP(Revisión_Avance_Periodo!$I1290,BD_Seguimiento_OAP_2019!$L:$M,2,FALSE)</f>
        <v>Implementar el sistema de notificación electrónica considerando dispositivos biométricos y que se alimenten simultáneamente  las bases de datos.</v>
      </c>
      <c r="K1290" s="106" t="s">
        <v>64</v>
      </c>
      <c r="L1290" s="172">
        <v>4.4642857142857152E-4</v>
      </c>
      <c r="M1290" s="173" t="s">
        <v>108</v>
      </c>
      <c r="N1290" s="174">
        <f>INDEX(BD_Seguimiento_OAP_2019!$AH$3:$AS$294,MATCH(Revisión_Avance_Periodo!$I1290,BD_Seguimiento_OAP_2019!$L$3:$L$294,0),MATCH(Revisión_Avance_Periodo!$M1290,BD_Seguimiento_OAP_2019!$AH$2:$AS$2,0))</f>
        <v>0.1</v>
      </c>
      <c r="O1290" s="174">
        <f>INDEX(BD_Seguimiento_OAP_2019!$AV$3:$BG$294,MATCH(Revisión_Avance_Periodo!$I1290,BD_Seguimiento_OAP_2019!$L$3:$L$294,0),MATCH(Revisión_Avance_Periodo!$M1290,BD_Seguimiento_OAP_2019!$AV$2:$BG$2,0))</f>
        <v>0.1</v>
      </c>
      <c r="P1290" s="189">
        <f t="shared" si="241"/>
        <v>1</v>
      </c>
      <c r="Q1290" s="173" t="str">
        <f>VLOOKUP(P1290,Tabla_Indicador_Gestion4[#All],3,TRUE)</f>
        <v>Culminada</v>
      </c>
      <c r="R1290" s="215">
        <f>SUBTOTAL(9,$N$1286:$N1290)</f>
        <v>0.4</v>
      </c>
      <c r="S1290" s="231">
        <f>SUBTOTAL(9,$O$1286:$O1290)</f>
        <v>0.4</v>
      </c>
      <c r="T1290" s="231">
        <f>IFERROR(+Revisión_Avance_Periodo!$S1290/Revisión_Avance_Periodo!$R1290,0)</f>
        <v>1</v>
      </c>
      <c r="U1290" s="184"/>
      <c r="V1290" s="185"/>
      <c r="W1290" s="183"/>
      <c r="X1290" s="183"/>
      <c r="Y1290" s="183"/>
      <c r="Z1290" s="186"/>
      <c r="AA1290" s="187"/>
    </row>
    <row r="1291" spans="1:27" x14ac:dyDescent="0.25">
      <c r="A1291" s="94">
        <v>110</v>
      </c>
      <c r="B1291" s="96" t="str">
        <f>CONCATENATE(Revisión_Avance_Periodo!$C1291,";",Revisión_Avance_Periodo!$E1291,";",Revisión_Avance_Periodo!$I1291)</f>
        <v>OE2;PR_10;ACT_52</v>
      </c>
      <c r="C1291" s="180" t="s">
        <v>47</v>
      </c>
      <c r="D1291" s="181" t="str">
        <f>VLOOKUP(Revisión_Avance_Periodo!$C1291,Componentes_BD!$F$1:$G$5,2,FALSE)</f>
        <v>Fortalecer las Tecnologías de la Información y las Telecomunicaciones.</v>
      </c>
      <c r="E1291" s="119" t="s">
        <v>12</v>
      </c>
      <c r="F1291" s="95">
        <v>2</v>
      </c>
      <c r="G1291" s="95" t="str">
        <f>VLOOKUP(Revisión_Avance_Periodo!$A1291,BD_Seguimiento_OAP_2019!$A$2:$G$294,7,FALSE)</f>
        <v>PAI</v>
      </c>
      <c r="H1291" s="95" t="str">
        <f>VLOOKUP(Revisión_Avance_Periodo!$A1291,BD_Seguimiento_OAP_2019!$A$2:$J$294,10,FALSE)</f>
        <v>PAI_01 - Operacional</v>
      </c>
      <c r="I1291" s="95" t="s">
        <v>1131</v>
      </c>
      <c r="J1291" s="95" t="str">
        <f>VLOOKUP(Revisión_Avance_Periodo!$I1291,BD_Seguimiento_OAP_2019!$L:$M,2,FALSE)</f>
        <v>Implementar el sistema de notificación electrónica considerando dispositivos biométricos y que se alimenten simultáneamente  las bases de datos.</v>
      </c>
      <c r="K1291" s="119" t="s">
        <v>64</v>
      </c>
      <c r="L1291" s="172">
        <v>4.4642857142857152E-4</v>
      </c>
      <c r="M1291" s="182" t="s">
        <v>109</v>
      </c>
      <c r="N1291" s="174">
        <f>INDEX(BD_Seguimiento_OAP_2019!$AH$3:$AS$294,MATCH(Revisión_Avance_Periodo!$I1291,BD_Seguimiento_OAP_2019!$L$3:$L$294,0),MATCH(Revisión_Avance_Periodo!$M1291,BD_Seguimiento_OAP_2019!$AH$2:$AS$2,0))</f>
        <v>0.1</v>
      </c>
      <c r="O1291" s="174">
        <f>INDEX(BD_Seguimiento_OAP_2019!$AV$3:$BG$294,MATCH(Revisión_Avance_Periodo!$I1291,BD_Seguimiento_OAP_2019!$L$3:$L$294,0),MATCH(Revisión_Avance_Periodo!$M1291,BD_Seguimiento_OAP_2019!$AV$2:$BG$2,0))</f>
        <v>0.1</v>
      </c>
      <c r="P1291" s="188">
        <f t="shared" si="241"/>
        <v>1</v>
      </c>
      <c r="Q1291" s="182" t="str">
        <f>VLOOKUP(P1291,Tabla_Indicador_Gestion4[#All],3,TRUE)</f>
        <v>Culminada</v>
      </c>
      <c r="R1291" s="215">
        <f>SUBTOTAL(9,$N$1286:$N1291)</f>
        <v>0.5</v>
      </c>
      <c r="S1291" s="231">
        <f>SUBTOTAL(9,$O$1286:$O1291)</f>
        <v>0.5</v>
      </c>
      <c r="T1291" s="231">
        <f>IFERROR(+Revisión_Avance_Periodo!$S1291/Revisión_Avance_Periodo!$R1291,0)</f>
        <v>1</v>
      </c>
      <c r="U1291" s="184"/>
      <c r="V1291" s="185"/>
      <c r="W1291" s="183"/>
      <c r="X1291" s="183"/>
      <c r="Y1291" s="183"/>
      <c r="Z1291" s="186"/>
      <c r="AA1291" s="187"/>
    </row>
    <row r="1292" spans="1:27" x14ac:dyDescent="0.25">
      <c r="A1292" s="88">
        <v>110</v>
      </c>
      <c r="B1292" s="91" t="str">
        <f>CONCATENATE(Revisión_Avance_Periodo!$C1292,";",Revisión_Avance_Periodo!$E1292,";",Revisión_Avance_Periodo!$I1292)</f>
        <v>OE2;PR_10;ACT_52</v>
      </c>
      <c r="C1292" s="170" t="s">
        <v>47</v>
      </c>
      <c r="D1292" s="171" t="str">
        <f>VLOOKUP(Revisión_Avance_Periodo!$C1292,Componentes_BD!$F$1:$G$5,2,FALSE)</f>
        <v>Fortalecer las Tecnologías de la Información y las Telecomunicaciones.</v>
      </c>
      <c r="E1292" s="106" t="s">
        <v>12</v>
      </c>
      <c r="F1292" s="89">
        <v>2</v>
      </c>
      <c r="G1292" s="89" t="str">
        <f>VLOOKUP(Revisión_Avance_Periodo!$A1292,BD_Seguimiento_OAP_2019!$A$2:$G$294,7,FALSE)</f>
        <v>PAI</v>
      </c>
      <c r="H1292" s="89" t="str">
        <f>VLOOKUP(Revisión_Avance_Periodo!$A1292,BD_Seguimiento_OAP_2019!$A$2:$J$294,10,FALSE)</f>
        <v>PAI_01 - Operacional</v>
      </c>
      <c r="I1292" s="89" t="s">
        <v>1131</v>
      </c>
      <c r="J1292" s="89" t="str">
        <f>VLOOKUP(Revisión_Avance_Periodo!$I1292,BD_Seguimiento_OAP_2019!$L:$M,2,FALSE)</f>
        <v>Implementar el sistema de notificación electrónica considerando dispositivos biométricos y que se alimenten simultáneamente  las bases de datos.</v>
      </c>
      <c r="K1292" s="106" t="s">
        <v>64</v>
      </c>
      <c r="L1292" s="172">
        <v>4.4642857142857152E-4</v>
      </c>
      <c r="M1292" s="173" t="s">
        <v>110</v>
      </c>
      <c r="N1292" s="174">
        <f>INDEX(BD_Seguimiento_OAP_2019!$AH$3:$AS$294,MATCH(Revisión_Avance_Periodo!$I1292,BD_Seguimiento_OAP_2019!$L$3:$L$294,0),MATCH(Revisión_Avance_Periodo!$M1292,BD_Seguimiento_OAP_2019!$AH$2:$AS$2,0))</f>
        <v>0.05</v>
      </c>
      <c r="O1292" s="174">
        <f>INDEX(BD_Seguimiento_OAP_2019!$AV$3:$BG$294,MATCH(Revisión_Avance_Periodo!$I1292,BD_Seguimiento_OAP_2019!$L$3:$L$294,0),MATCH(Revisión_Avance_Periodo!$M1292,BD_Seguimiento_OAP_2019!$AV$2:$BG$2,0))</f>
        <v>0</v>
      </c>
      <c r="P1292" s="189">
        <f t="shared" si="241"/>
        <v>0</v>
      </c>
      <c r="Q1292" s="173" t="str">
        <f>VLOOKUP(P1292,Tabla_Indicador_Gestion4[#All],3,TRUE)</f>
        <v>Por Ejecutar</v>
      </c>
      <c r="R1292" s="215">
        <f>SUBTOTAL(9,$N$1286:$N1292)</f>
        <v>0.55000000000000004</v>
      </c>
      <c r="S1292" s="231">
        <f>SUBTOTAL(9,$O$1286:$O1292)</f>
        <v>0.5</v>
      </c>
      <c r="T1292" s="231">
        <f>IFERROR(+Revisión_Avance_Periodo!$S1292/Revisión_Avance_Periodo!$R1292,0)</f>
        <v>0.90909090909090906</v>
      </c>
      <c r="U1292" s="184"/>
      <c r="V1292" s="185"/>
      <c r="W1292" s="183"/>
      <c r="X1292" s="183"/>
      <c r="Y1292" s="183"/>
      <c r="Z1292" s="186"/>
      <c r="AA1292" s="187"/>
    </row>
    <row r="1293" spans="1:27" x14ac:dyDescent="0.25">
      <c r="A1293" s="94">
        <v>110</v>
      </c>
      <c r="B1293" s="96" t="str">
        <f>CONCATENATE(Revisión_Avance_Periodo!$C1293,";",Revisión_Avance_Periodo!$E1293,";",Revisión_Avance_Periodo!$I1293)</f>
        <v>OE2;PR_10;ACT_52</v>
      </c>
      <c r="C1293" s="180" t="s">
        <v>47</v>
      </c>
      <c r="D1293" s="181" t="str">
        <f>VLOOKUP(Revisión_Avance_Periodo!$C1293,Componentes_BD!$F$1:$G$5,2,FALSE)</f>
        <v>Fortalecer las Tecnologías de la Información y las Telecomunicaciones.</v>
      </c>
      <c r="E1293" s="119" t="s">
        <v>12</v>
      </c>
      <c r="F1293" s="95">
        <v>2</v>
      </c>
      <c r="G1293" s="95" t="str">
        <f>VLOOKUP(Revisión_Avance_Periodo!$A1293,BD_Seguimiento_OAP_2019!$A$2:$G$294,7,FALSE)</f>
        <v>PAI</v>
      </c>
      <c r="H1293" s="95" t="str">
        <f>VLOOKUP(Revisión_Avance_Periodo!$A1293,BD_Seguimiento_OAP_2019!$A$2:$J$294,10,FALSE)</f>
        <v>PAI_01 - Operacional</v>
      </c>
      <c r="I1293" s="95" t="s">
        <v>1131</v>
      </c>
      <c r="J1293" s="95" t="str">
        <f>VLOOKUP(Revisión_Avance_Periodo!$I1293,BD_Seguimiento_OAP_2019!$L:$M,2,FALSE)</f>
        <v>Implementar el sistema de notificación electrónica considerando dispositivos biométricos y que se alimenten simultáneamente  las bases de datos.</v>
      </c>
      <c r="K1293" s="119" t="s">
        <v>64</v>
      </c>
      <c r="L1293" s="172">
        <v>4.4642857142857152E-4</v>
      </c>
      <c r="M1293" s="182" t="s">
        <v>111</v>
      </c>
      <c r="N1293" s="174">
        <f>INDEX(BD_Seguimiento_OAP_2019!$AH$3:$AS$294,MATCH(Revisión_Avance_Periodo!$I1293,BD_Seguimiento_OAP_2019!$L$3:$L$294,0),MATCH(Revisión_Avance_Periodo!$M1293,BD_Seguimiento_OAP_2019!$AH$2:$AS$2,0))</f>
        <v>0.1</v>
      </c>
      <c r="O1293" s="174">
        <f>INDEX(BD_Seguimiento_OAP_2019!$AV$3:$BG$294,MATCH(Revisión_Avance_Periodo!$I1293,BD_Seguimiento_OAP_2019!$L$3:$L$294,0),MATCH(Revisión_Avance_Periodo!$M1293,BD_Seguimiento_OAP_2019!$AV$2:$BG$2,0))</f>
        <v>0</v>
      </c>
      <c r="P1293" s="188">
        <f t="shared" si="241"/>
        <v>0</v>
      </c>
      <c r="Q1293" s="182" t="str">
        <f>VLOOKUP(P1293,Tabla_Indicador_Gestion4[#All],3,TRUE)</f>
        <v>Por Ejecutar</v>
      </c>
      <c r="R1293" s="215">
        <f>SUBTOTAL(9,$N$1286:$N1293)</f>
        <v>0.65</v>
      </c>
      <c r="S1293" s="231">
        <f>SUBTOTAL(9,$O$1286:$O1293)</f>
        <v>0.5</v>
      </c>
      <c r="T1293" s="231">
        <f>IFERROR(+Revisión_Avance_Periodo!$S1293/Revisión_Avance_Periodo!$R1293,0)</f>
        <v>0.76923076923076916</v>
      </c>
      <c r="U1293" s="184"/>
      <c r="V1293" s="185"/>
      <c r="W1293" s="183"/>
      <c r="X1293" s="183"/>
      <c r="Y1293" s="183"/>
      <c r="Z1293" s="186"/>
      <c r="AA1293" s="187"/>
    </row>
    <row r="1294" spans="1:27" x14ac:dyDescent="0.25">
      <c r="A1294" s="88">
        <v>110</v>
      </c>
      <c r="B1294" s="91" t="str">
        <f>CONCATENATE(Revisión_Avance_Periodo!$C1294,";",Revisión_Avance_Periodo!$E1294,";",Revisión_Avance_Periodo!$I1294)</f>
        <v>OE2;PR_10;ACT_52</v>
      </c>
      <c r="C1294" s="170" t="s">
        <v>47</v>
      </c>
      <c r="D1294" s="171" t="str">
        <f>VLOOKUP(Revisión_Avance_Periodo!$C1294,Componentes_BD!$F$1:$G$5,2,FALSE)</f>
        <v>Fortalecer las Tecnologías de la Información y las Telecomunicaciones.</v>
      </c>
      <c r="E1294" s="106" t="s">
        <v>12</v>
      </c>
      <c r="F1294" s="89">
        <v>2</v>
      </c>
      <c r="G1294" s="89" t="str">
        <f>VLOOKUP(Revisión_Avance_Periodo!$A1294,BD_Seguimiento_OAP_2019!$A$2:$G$294,7,FALSE)</f>
        <v>PAI</v>
      </c>
      <c r="H1294" s="89" t="str">
        <f>VLOOKUP(Revisión_Avance_Periodo!$A1294,BD_Seguimiento_OAP_2019!$A$2:$J$294,10,FALSE)</f>
        <v>PAI_01 - Operacional</v>
      </c>
      <c r="I1294" s="89" t="s">
        <v>1131</v>
      </c>
      <c r="J1294" s="89" t="str">
        <f>VLOOKUP(Revisión_Avance_Periodo!$I1294,BD_Seguimiento_OAP_2019!$L:$M,2,FALSE)</f>
        <v>Implementar el sistema de notificación electrónica considerando dispositivos biométricos y que se alimenten simultáneamente  las bases de datos.</v>
      </c>
      <c r="K1294" s="106" t="s">
        <v>64</v>
      </c>
      <c r="L1294" s="172">
        <v>4.4642857142857152E-4</v>
      </c>
      <c r="M1294" s="173" t="s">
        <v>112</v>
      </c>
      <c r="N1294" s="174">
        <f>INDEX(BD_Seguimiento_OAP_2019!$AH$3:$AS$294,MATCH(Revisión_Avance_Periodo!$I1294,BD_Seguimiento_OAP_2019!$L$3:$L$294,0),MATCH(Revisión_Avance_Periodo!$M1294,BD_Seguimiento_OAP_2019!$AH$2:$AS$2,0))</f>
        <v>0.1</v>
      </c>
      <c r="O1294" s="174">
        <f>INDEX(BD_Seguimiento_OAP_2019!$AV$3:$BG$294,MATCH(Revisión_Avance_Periodo!$I1294,BD_Seguimiento_OAP_2019!$L$3:$L$294,0),MATCH(Revisión_Avance_Periodo!$M1294,BD_Seguimiento_OAP_2019!$AV$2:$BG$2,0))</f>
        <v>0</v>
      </c>
      <c r="P1294" s="189">
        <f t="shared" si="241"/>
        <v>0</v>
      </c>
      <c r="Q1294" s="173" t="str">
        <f>VLOOKUP(P1294,Tabla_Indicador_Gestion4[#All],3,TRUE)</f>
        <v>Por Ejecutar</v>
      </c>
      <c r="R1294" s="215">
        <f>SUBTOTAL(9,$N$1286:$N1294)</f>
        <v>0.75</v>
      </c>
      <c r="S1294" s="231">
        <f>SUBTOTAL(9,$O$1286:$O1294)</f>
        <v>0.5</v>
      </c>
      <c r="T1294" s="231">
        <f>IFERROR(+Revisión_Avance_Periodo!$S1294/Revisión_Avance_Periodo!$R1294,0)</f>
        <v>0.66666666666666663</v>
      </c>
      <c r="U1294" s="184"/>
      <c r="V1294" s="185"/>
      <c r="W1294" s="183"/>
      <c r="X1294" s="183"/>
      <c r="Y1294" s="183"/>
      <c r="Z1294" s="186"/>
      <c r="AA1294" s="187"/>
    </row>
    <row r="1295" spans="1:27" x14ac:dyDescent="0.25">
      <c r="A1295" s="94">
        <v>110</v>
      </c>
      <c r="B1295" s="96" t="str">
        <f>CONCATENATE(Revisión_Avance_Periodo!$C1295,";",Revisión_Avance_Periodo!$E1295,";",Revisión_Avance_Periodo!$I1295)</f>
        <v>OE2;PR_10;ACT_52</v>
      </c>
      <c r="C1295" s="180" t="s">
        <v>47</v>
      </c>
      <c r="D1295" s="181" t="str">
        <f>VLOOKUP(Revisión_Avance_Periodo!$C1295,Componentes_BD!$F$1:$G$5,2,FALSE)</f>
        <v>Fortalecer las Tecnologías de la Información y las Telecomunicaciones.</v>
      </c>
      <c r="E1295" s="119" t="s">
        <v>12</v>
      </c>
      <c r="F1295" s="95">
        <v>2</v>
      </c>
      <c r="G1295" s="95" t="str">
        <f>VLOOKUP(Revisión_Avance_Periodo!$A1295,BD_Seguimiento_OAP_2019!$A$2:$G$294,7,FALSE)</f>
        <v>PAI</v>
      </c>
      <c r="H1295" s="95" t="str">
        <f>VLOOKUP(Revisión_Avance_Periodo!$A1295,BD_Seguimiento_OAP_2019!$A$2:$J$294,10,FALSE)</f>
        <v>PAI_01 - Operacional</v>
      </c>
      <c r="I1295" s="95" t="s">
        <v>1131</v>
      </c>
      <c r="J1295" s="95" t="str">
        <f>VLOOKUP(Revisión_Avance_Periodo!$I1295,BD_Seguimiento_OAP_2019!$L:$M,2,FALSE)</f>
        <v>Implementar el sistema de notificación electrónica considerando dispositivos biométricos y que se alimenten simultáneamente  las bases de datos.</v>
      </c>
      <c r="K1295" s="119" t="s">
        <v>64</v>
      </c>
      <c r="L1295" s="172">
        <v>4.4642857142857152E-4</v>
      </c>
      <c r="M1295" s="182" t="s">
        <v>113</v>
      </c>
      <c r="N1295" s="174">
        <f>INDEX(BD_Seguimiento_OAP_2019!$AH$3:$AS$294,MATCH(Revisión_Avance_Periodo!$I1295,BD_Seguimiento_OAP_2019!$L$3:$L$294,0),MATCH(Revisión_Avance_Periodo!$M1295,BD_Seguimiento_OAP_2019!$AH$2:$AS$2,0))</f>
        <v>0.05</v>
      </c>
      <c r="O1295" s="174">
        <f>INDEX(BD_Seguimiento_OAP_2019!$AV$3:$BG$294,MATCH(Revisión_Avance_Periodo!$I1295,BD_Seguimiento_OAP_2019!$L$3:$L$294,0),MATCH(Revisión_Avance_Periodo!$M1295,BD_Seguimiento_OAP_2019!$AV$2:$BG$2,0))</f>
        <v>0</v>
      </c>
      <c r="P1295" s="188">
        <f t="shared" si="241"/>
        <v>0</v>
      </c>
      <c r="Q1295" s="182" t="str">
        <f>VLOOKUP(P1295,Tabla_Indicador_Gestion4[#All],3,TRUE)</f>
        <v>Por Ejecutar</v>
      </c>
      <c r="R1295" s="215">
        <f>SUBTOTAL(9,$N$1286:$N1295)</f>
        <v>0.8</v>
      </c>
      <c r="S1295" s="231">
        <f>SUBTOTAL(9,$O$1286:$O1295)</f>
        <v>0.5</v>
      </c>
      <c r="T1295" s="231">
        <f>IFERROR(+Revisión_Avance_Periodo!$S1295/Revisión_Avance_Periodo!$R1295,0)</f>
        <v>0.625</v>
      </c>
      <c r="U1295" s="184"/>
      <c r="V1295" s="185"/>
      <c r="W1295" s="183"/>
      <c r="X1295" s="183"/>
      <c r="Y1295" s="183"/>
      <c r="Z1295" s="186"/>
      <c r="AA1295" s="187"/>
    </row>
    <row r="1296" spans="1:27" x14ac:dyDescent="0.25">
      <c r="A1296" s="88">
        <v>110</v>
      </c>
      <c r="B1296" s="91" t="str">
        <f>CONCATENATE(Revisión_Avance_Periodo!$C1296,";",Revisión_Avance_Periodo!$E1296,";",Revisión_Avance_Periodo!$I1296)</f>
        <v>OE2;PR_10;ACT_52</v>
      </c>
      <c r="C1296" s="170" t="s">
        <v>47</v>
      </c>
      <c r="D1296" s="171" t="str">
        <f>VLOOKUP(Revisión_Avance_Periodo!$C1296,Componentes_BD!$F$1:$G$5,2,FALSE)</f>
        <v>Fortalecer las Tecnologías de la Información y las Telecomunicaciones.</v>
      </c>
      <c r="E1296" s="106" t="s">
        <v>12</v>
      </c>
      <c r="F1296" s="89">
        <v>2</v>
      </c>
      <c r="G1296" s="89" t="str">
        <f>VLOOKUP(Revisión_Avance_Periodo!$A1296,BD_Seguimiento_OAP_2019!$A$2:$G$294,7,FALSE)</f>
        <v>PAI</v>
      </c>
      <c r="H1296" s="89" t="str">
        <f>VLOOKUP(Revisión_Avance_Periodo!$A1296,BD_Seguimiento_OAP_2019!$A$2:$J$294,10,FALSE)</f>
        <v>PAI_01 - Operacional</v>
      </c>
      <c r="I1296" s="89" t="s">
        <v>1131</v>
      </c>
      <c r="J1296" s="89" t="str">
        <f>VLOOKUP(Revisión_Avance_Periodo!$I1296,BD_Seguimiento_OAP_2019!$L:$M,2,FALSE)</f>
        <v>Implementar el sistema de notificación electrónica considerando dispositivos biométricos y que se alimenten simultáneamente  las bases de datos.</v>
      </c>
      <c r="K1296" s="106" t="s">
        <v>64</v>
      </c>
      <c r="L1296" s="172">
        <v>4.4642857142857152E-4</v>
      </c>
      <c r="M1296" s="173" t="s">
        <v>114</v>
      </c>
      <c r="N1296" s="174">
        <f>INDEX(BD_Seguimiento_OAP_2019!$AH$3:$AS$294,MATCH(Revisión_Avance_Periodo!$I1296,BD_Seguimiento_OAP_2019!$L$3:$L$294,0),MATCH(Revisión_Avance_Periodo!$M1296,BD_Seguimiento_OAP_2019!$AH$2:$AS$2,0))</f>
        <v>0.1</v>
      </c>
      <c r="O1296" s="174">
        <f>INDEX(BD_Seguimiento_OAP_2019!$AV$3:$BG$294,MATCH(Revisión_Avance_Periodo!$I1296,BD_Seguimiento_OAP_2019!$L$3:$L$294,0),MATCH(Revisión_Avance_Periodo!$M1296,BD_Seguimiento_OAP_2019!$AV$2:$BG$2,0))</f>
        <v>0</v>
      </c>
      <c r="P1296" s="189">
        <f t="shared" si="241"/>
        <v>0</v>
      </c>
      <c r="Q1296" s="173" t="str">
        <f>VLOOKUP(P1296,Tabla_Indicador_Gestion4[#All],3,TRUE)</f>
        <v>Por Ejecutar</v>
      </c>
      <c r="R1296" s="215">
        <f>SUBTOTAL(9,$N$1286:$N1296)</f>
        <v>0.9</v>
      </c>
      <c r="S1296" s="231">
        <f>SUBTOTAL(9,$O$1286:$O1296)</f>
        <v>0.5</v>
      </c>
      <c r="T1296" s="231">
        <f>IFERROR(+Revisión_Avance_Periodo!$S1296/Revisión_Avance_Periodo!$R1296,0)</f>
        <v>0.55555555555555558</v>
      </c>
      <c r="U1296" s="184"/>
      <c r="V1296" s="185"/>
      <c r="W1296" s="183"/>
      <c r="X1296" s="183"/>
      <c r="Y1296" s="183"/>
      <c r="Z1296" s="186"/>
      <c r="AA1296" s="187"/>
    </row>
    <row r="1297" spans="1:27" ht="15.75" thickBot="1" x14ac:dyDescent="0.3">
      <c r="A1297" s="94">
        <v>110</v>
      </c>
      <c r="B1297" s="96" t="str">
        <f>CONCATENATE(Revisión_Avance_Periodo!$C1297,";",Revisión_Avance_Periodo!$E1297,";",Revisión_Avance_Periodo!$I1297)</f>
        <v>OE2;PR_10;ACT_52</v>
      </c>
      <c r="C1297" s="180" t="s">
        <v>47</v>
      </c>
      <c r="D1297" s="181" t="str">
        <f>VLOOKUP(Revisión_Avance_Periodo!$C1297,Componentes_BD!$F$1:$G$5,2,FALSE)</f>
        <v>Fortalecer las Tecnologías de la Información y las Telecomunicaciones.</v>
      </c>
      <c r="E1297" s="119" t="s">
        <v>12</v>
      </c>
      <c r="F1297" s="95">
        <v>2</v>
      </c>
      <c r="G1297" s="95" t="str">
        <f>VLOOKUP(Revisión_Avance_Periodo!$A1297,BD_Seguimiento_OAP_2019!$A$2:$G$294,7,FALSE)</f>
        <v>PAI</v>
      </c>
      <c r="H1297" s="95" t="str">
        <f>VLOOKUP(Revisión_Avance_Periodo!$A1297,BD_Seguimiento_OAP_2019!$A$2:$J$294,10,FALSE)</f>
        <v>PAI_01 - Operacional</v>
      </c>
      <c r="I1297" s="95" t="s">
        <v>1131</v>
      </c>
      <c r="J1297" s="95" t="str">
        <f>VLOOKUP(Revisión_Avance_Periodo!$I1297,BD_Seguimiento_OAP_2019!$L:$M,2,FALSE)</f>
        <v>Implementar el sistema de notificación electrónica considerando dispositivos biométricos y que se alimenten simultáneamente  las bases de datos.</v>
      </c>
      <c r="K1297" s="119" t="s">
        <v>64</v>
      </c>
      <c r="L1297" s="172">
        <v>4.4642857142857152E-4</v>
      </c>
      <c r="M1297" s="182" t="s">
        <v>115</v>
      </c>
      <c r="N1297" s="174">
        <f>INDEX(BD_Seguimiento_OAP_2019!$AH$3:$AS$294,MATCH(Revisión_Avance_Periodo!$I1297,BD_Seguimiento_OAP_2019!$L$3:$L$294,0),MATCH(Revisión_Avance_Periodo!$M1297,BD_Seguimiento_OAP_2019!$AH$2:$AS$2,0))</f>
        <v>0.1</v>
      </c>
      <c r="O1297" s="174">
        <f>INDEX(BD_Seguimiento_OAP_2019!$AV$3:$BG$294,MATCH(Revisión_Avance_Periodo!$I1297,BD_Seguimiento_OAP_2019!$L$3:$L$294,0),MATCH(Revisión_Avance_Periodo!$M1297,BD_Seguimiento_OAP_2019!$AV$2:$BG$2,0))</f>
        <v>0</v>
      </c>
      <c r="P1297" s="188">
        <f t="shared" si="241"/>
        <v>0</v>
      </c>
      <c r="Q1297" s="182" t="str">
        <f>VLOOKUP(P1297,Tabla_Indicador_Gestion4[#All],3,TRUE)</f>
        <v>Por Ejecutar</v>
      </c>
      <c r="R1297" s="215">
        <f>SUBTOTAL(9,$N$1286:$N1297)</f>
        <v>1</v>
      </c>
      <c r="S1297" s="231">
        <f>SUBTOTAL(9,$O$1286:$O1297)</f>
        <v>0.5</v>
      </c>
      <c r="T1297" s="231">
        <f>IFERROR(+Revisión_Avance_Periodo!$S1297/Revisión_Avance_Periodo!$R1297,0)</f>
        <v>0.5</v>
      </c>
      <c r="U1297" s="184"/>
      <c r="V1297" s="185"/>
      <c r="W1297" s="183"/>
      <c r="X1297" s="183"/>
      <c r="Y1297" s="183"/>
      <c r="Z1297" s="186"/>
      <c r="AA1297" s="187"/>
    </row>
    <row r="1298" spans="1:27" x14ac:dyDescent="0.25">
      <c r="A1298" s="88">
        <v>111</v>
      </c>
      <c r="B1298" s="91" t="str">
        <f>CONCATENATE(Revisión_Avance_Periodo!$C1298,";",Revisión_Avance_Periodo!$E1298,";",Revisión_Avance_Periodo!$I1298)</f>
        <v>OE2;PR_10;ACT_92</v>
      </c>
      <c r="C1298" s="170" t="s">
        <v>47</v>
      </c>
      <c r="D1298" s="171" t="str">
        <f>VLOOKUP(Revisión_Avance_Periodo!$C1298,Componentes_BD!$F$1:$G$5,2,FALSE)</f>
        <v>Fortalecer las Tecnologías de la Información y las Telecomunicaciones.</v>
      </c>
      <c r="E1298" s="106" t="s">
        <v>12</v>
      </c>
      <c r="F1298" s="89">
        <v>4</v>
      </c>
      <c r="G1298" s="89" t="str">
        <f>VLOOKUP(Revisión_Avance_Periodo!$A1298,BD_Seguimiento_OAP_2019!$A$2:$G$294,7,FALSE)</f>
        <v>PAI</v>
      </c>
      <c r="H1298" s="89" t="str">
        <f>VLOOKUP(Revisión_Avance_Periodo!$A1298,BD_Seguimiento_OAP_2019!$A$2:$J$294,10,FALSE)</f>
        <v>PAI_03 - Adquisiones</v>
      </c>
      <c r="I1298" s="89" t="s">
        <v>1136</v>
      </c>
      <c r="J1298" s="89" t="str">
        <f>VLOOKUP(Revisión_Avance_Periodo!$I1298,BD_Seguimiento_OAP_2019!$L:$M,2,FALSE)</f>
        <v>Realizar seguimiento al proyecto de Mejoramiento de la Gestión y Capacidad Institucional para la Supervisión Integral a los vigilados a nivel nacional.</v>
      </c>
      <c r="K1298" s="106" t="s">
        <v>59</v>
      </c>
      <c r="L1298" s="172">
        <v>4.4642857142857152E-4</v>
      </c>
      <c r="M1298" s="173" t="s">
        <v>104</v>
      </c>
      <c r="N1298" s="174">
        <f>INDEX(BD_Seguimiento_OAP_2019!$AH$3:$AS$294,MATCH(Revisión_Avance_Periodo!$I1298,BD_Seguimiento_OAP_2019!$L$3:$L$294,0),MATCH(Revisión_Avance_Periodo!$M1298,BD_Seguimiento_OAP_2019!$AH$2:$AS$2,0))</f>
        <v>0</v>
      </c>
      <c r="O1298" s="174">
        <f>INDEX(BD_Seguimiento_OAP_2019!$AV$3:$BG$294,MATCH(Revisión_Avance_Periodo!$I1298,BD_Seguimiento_OAP_2019!$L$3:$L$294,0),MATCH(Revisión_Avance_Periodo!$M1298,BD_Seguimiento_OAP_2019!$AV$2:$BG$2,0))</f>
        <v>0</v>
      </c>
      <c r="P1298" s="175">
        <f t="shared" ref="P1298:P1299" si="244">IFERROR((O1298/N1298),0)</f>
        <v>0</v>
      </c>
      <c r="Q1298" s="173" t="str">
        <f>VLOOKUP(P1298,Tabla_Indicador_Gestion4[#All],3,TRUE)</f>
        <v>Por Ejecutar</v>
      </c>
      <c r="R1298" s="213">
        <f>SUBTOTAL(9,$N$1298:$N1298)</f>
        <v>0</v>
      </c>
      <c r="S1298" s="234">
        <f>SUBTOTAL(9,$O$1298:$O1298)</f>
        <v>0</v>
      </c>
      <c r="T1298" s="234">
        <f>IFERROR(+Revisión_Avance_Periodo!$S1298/Revisión_Avance_Periodo!$R1298,0)</f>
        <v>0</v>
      </c>
      <c r="U1298" s="177">
        <f>SUBTOTAL(9,N1298:N1309)</f>
        <v>0.89999999999999991</v>
      </c>
      <c r="V1298" s="176">
        <f>SUBTOTAL(9,O1298:O1309)</f>
        <v>0.20350000000000001</v>
      </c>
      <c r="W1298" s="176">
        <f t="shared" ref="W1298" si="245">+V1298/U1298</f>
        <v>0.22611111111111115</v>
      </c>
      <c r="X1298" s="176"/>
      <c r="Y1298" s="176">
        <f>100%-Revisión_Avance_Periodo!$W1298</f>
        <v>0.77388888888888885</v>
      </c>
      <c r="Z1298" s="178" t="str">
        <f>VLOOKUP(W1298,Tabla_Indicador_Gestion4[],3,TRUE)</f>
        <v>En Tramite</v>
      </c>
      <c r="AA1298" s="179">
        <f>Revisión_Avance_Periodo!$W1298*Revisión_Avance_Periodo!$L1298</f>
        <v>1.0094246031746036E-4</v>
      </c>
    </row>
    <row r="1299" spans="1:27" x14ac:dyDescent="0.25">
      <c r="A1299" s="94">
        <v>111</v>
      </c>
      <c r="B1299" s="96" t="str">
        <f>CONCATENATE(Revisión_Avance_Periodo!$C1299,";",Revisión_Avance_Periodo!$E1299,";",Revisión_Avance_Periodo!$I1299)</f>
        <v>OE2;PR_10;ACT_92</v>
      </c>
      <c r="C1299" s="180" t="s">
        <v>47</v>
      </c>
      <c r="D1299" s="181" t="str">
        <f>VLOOKUP(Revisión_Avance_Periodo!$C1299,Componentes_BD!$F$1:$G$5,2,FALSE)</f>
        <v>Fortalecer las Tecnologías de la Información y las Telecomunicaciones.</v>
      </c>
      <c r="E1299" s="119" t="s">
        <v>12</v>
      </c>
      <c r="F1299" s="95">
        <v>4</v>
      </c>
      <c r="G1299" s="95" t="str">
        <f>VLOOKUP(Revisión_Avance_Periodo!$A1299,BD_Seguimiento_OAP_2019!$A$2:$G$294,7,FALSE)</f>
        <v>PAI</v>
      </c>
      <c r="H1299" s="95" t="str">
        <f>VLOOKUP(Revisión_Avance_Periodo!$A1299,BD_Seguimiento_OAP_2019!$A$2:$J$294,10,FALSE)</f>
        <v>PAI_03 - Adquisiones</v>
      </c>
      <c r="I1299" s="95" t="s">
        <v>1136</v>
      </c>
      <c r="J1299" s="95" t="str">
        <f>VLOOKUP(Revisión_Avance_Periodo!$I1299,BD_Seguimiento_OAP_2019!$L:$M,2,FALSE)</f>
        <v>Realizar seguimiento al proyecto de Mejoramiento de la Gestión y Capacidad Institucional para la Supervisión Integral a los vigilados a nivel nacional.</v>
      </c>
      <c r="K1299" s="119" t="s">
        <v>59</v>
      </c>
      <c r="L1299" s="172">
        <v>4.4642857142857152E-4</v>
      </c>
      <c r="M1299" s="182" t="s">
        <v>105</v>
      </c>
      <c r="N1299" s="174">
        <f>INDEX(BD_Seguimiento_OAP_2019!$AH$3:$AS$294,MATCH(Revisión_Avance_Periodo!$I1299,BD_Seguimiento_OAP_2019!$L$3:$L$294,0),MATCH(Revisión_Avance_Periodo!$M1299,BD_Seguimiento_OAP_2019!$AH$2:$AS$2,0))</f>
        <v>0</v>
      </c>
      <c r="O1299" s="174">
        <f>INDEX(BD_Seguimiento_OAP_2019!$AV$3:$BG$294,MATCH(Revisión_Avance_Periodo!$I1299,BD_Seguimiento_OAP_2019!$L$3:$L$294,0),MATCH(Revisión_Avance_Periodo!$M1299,BD_Seguimiento_OAP_2019!$AV$2:$BG$2,0))</f>
        <v>0.03</v>
      </c>
      <c r="P1299" s="175">
        <f t="shared" si="244"/>
        <v>0</v>
      </c>
      <c r="Q1299" s="182" t="str">
        <f>VLOOKUP(P1299,Tabla_Indicador_Gestion4[#All],3,TRUE)</f>
        <v>Por Ejecutar</v>
      </c>
      <c r="R1299" s="215">
        <f>SUBTOTAL(9,$N$1298:$N1299)</f>
        <v>0</v>
      </c>
      <c r="S1299" s="231">
        <f>SUBTOTAL(9,$O$1298:$O1299)</f>
        <v>0.03</v>
      </c>
      <c r="T1299" s="231">
        <f>IFERROR(+Revisión_Avance_Periodo!$S1299/Revisión_Avance_Periodo!$R1299,0)</f>
        <v>0</v>
      </c>
      <c r="U1299" s="184"/>
      <c r="V1299" s="185"/>
      <c r="W1299" s="183"/>
      <c r="X1299" s="183"/>
      <c r="Y1299" s="183"/>
      <c r="Z1299" s="186"/>
      <c r="AA1299" s="187"/>
    </row>
    <row r="1300" spans="1:27" x14ac:dyDescent="0.25">
      <c r="A1300" s="88">
        <v>111</v>
      </c>
      <c r="B1300" s="91" t="str">
        <f>CONCATENATE(Revisión_Avance_Periodo!$C1300,";",Revisión_Avance_Periodo!$E1300,";",Revisión_Avance_Periodo!$I1300)</f>
        <v>OE2;PR_10;ACT_92</v>
      </c>
      <c r="C1300" s="170" t="s">
        <v>47</v>
      </c>
      <c r="D1300" s="171" t="str">
        <f>VLOOKUP(Revisión_Avance_Periodo!$C1300,Componentes_BD!$F$1:$G$5,2,FALSE)</f>
        <v>Fortalecer las Tecnologías de la Información y las Telecomunicaciones.</v>
      </c>
      <c r="E1300" s="106" t="s">
        <v>12</v>
      </c>
      <c r="F1300" s="89">
        <v>4</v>
      </c>
      <c r="G1300" s="89" t="str">
        <f>VLOOKUP(Revisión_Avance_Periodo!$A1300,BD_Seguimiento_OAP_2019!$A$2:$G$294,7,FALSE)</f>
        <v>PAI</v>
      </c>
      <c r="H1300" s="89" t="str">
        <f>VLOOKUP(Revisión_Avance_Periodo!$A1300,BD_Seguimiento_OAP_2019!$A$2:$J$294,10,FALSE)</f>
        <v>PAI_03 - Adquisiones</v>
      </c>
      <c r="I1300" s="89" t="s">
        <v>1136</v>
      </c>
      <c r="J1300" s="89" t="str">
        <f>VLOOKUP(Revisión_Avance_Periodo!$I1300,BD_Seguimiento_OAP_2019!$L:$M,2,FALSE)</f>
        <v>Realizar seguimiento al proyecto de Mejoramiento de la Gestión y Capacidad Institucional para la Supervisión Integral a los vigilados a nivel nacional.</v>
      </c>
      <c r="K1300" s="106" t="s">
        <v>59</v>
      </c>
      <c r="L1300" s="172">
        <v>4.4642857142857152E-4</v>
      </c>
      <c r="M1300" s="173" t="s">
        <v>106</v>
      </c>
      <c r="N1300" s="174">
        <f>INDEX(BD_Seguimiento_OAP_2019!$AH$3:$AS$294,MATCH(Revisión_Avance_Periodo!$I1300,BD_Seguimiento_OAP_2019!$L$3:$L$294,0),MATCH(Revisión_Avance_Periodo!$M1300,BD_Seguimiento_OAP_2019!$AH$2:$AS$2,0))</f>
        <v>0.05</v>
      </c>
      <c r="O1300" s="174">
        <f>INDEX(BD_Seguimiento_OAP_2019!$AV$3:$BG$294,MATCH(Revisión_Avance_Periodo!$I1300,BD_Seguimiento_OAP_2019!$L$3:$L$294,0),MATCH(Revisión_Avance_Periodo!$M1300,BD_Seguimiento_OAP_2019!$AV$2:$BG$2,0))</f>
        <v>0.01</v>
      </c>
      <c r="P1300" s="199">
        <f t="shared" si="241"/>
        <v>0.19999999999999998</v>
      </c>
      <c r="Q1300" s="173" t="str">
        <f>VLOOKUP(P1300,Tabla_Indicador_Gestion4[#All],3,TRUE)</f>
        <v>En Tramite</v>
      </c>
      <c r="R1300" s="215">
        <f>SUBTOTAL(9,$N$1298:$N1300)</f>
        <v>0.05</v>
      </c>
      <c r="S1300" s="231">
        <f>SUBTOTAL(9,$O$1298:$O1300)</f>
        <v>0.04</v>
      </c>
      <c r="T1300" s="231">
        <f>IFERROR(+Revisión_Avance_Periodo!$S1300/Revisión_Avance_Periodo!$R1300,0)</f>
        <v>0.79999999999999993</v>
      </c>
      <c r="U1300" s="184"/>
      <c r="V1300" s="185"/>
      <c r="W1300" s="183"/>
      <c r="X1300" s="183"/>
      <c r="Y1300" s="183"/>
      <c r="Z1300" s="186"/>
      <c r="AA1300" s="187"/>
    </row>
    <row r="1301" spans="1:27" x14ac:dyDescent="0.25">
      <c r="A1301" s="94">
        <v>111</v>
      </c>
      <c r="B1301" s="96" t="str">
        <f>CONCATENATE(Revisión_Avance_Periodo!$C1301,";",Revisión_Avance_Periodo!$E1301,";",Revisión_Avance_Periodo!$I1301)</f>
        <v>OE2;PR_10;ACT_92</v>
      </c>
      <c r="C1301" s="180" t="s">
        <v>47</v>
      </c>
      <c r="D1301" s="181" t="str">
        <f>VLOOKUP(Revisión_Avance_Periodo!$C1301,Componentes_BD!$F$1:$G$5,2,FALSE)</f>
        <v>Fortalecer las Tecnologías de la Información y las Telecomunicaciones.</v>
      </c>
      <c r="E1301" s="119" t="s">
        <v>12</v>
      </c>
      <c r="F1301" s="95">
        <v>4</v>
      </c>
      <c r="G1301" s="95" t="str">
        <f>VLOOKUP(Revisión_Avance_Periodo!$A1301,BD_Seguimiento_OAP_2019!$A$2:$G$294,7,FALSE)</f>
        <v>PAI</v>
      </c>
      <c r="H1301" s="95" t="str">
        <f>VLOOKUP(Revisión_Avance_Periodo!$A1301,BD_Seguimiento_OAP_2019!$A$2:$J$294,10,FALSE)</f>
        <v>PAI_03 - Adquisiones</v>
      </c>
      <c r="I1301" s="95" t="s">
        <v>1136</v>
      </c>
      <c r="J1301" s="95" t="str">
        <f>VLOOKUP(Revisión_Avance_Periodo!$I1301,BD_Seguimiento_OAP_2019!$L:$M,2,FALSE)</f>
        <v>Realizar seguimiento al proyecto de Mejoramiento de la Gestión y Capacidad Institucional para la Supervisión Integral a los vigilados a nivel nacional.</v>
      </c>
      <c r="K1301" s="119" t="s">
        <v>59</v>
      </c>
      <c r="L1301" s="172">
        <v>4.4642857142857152E-4</v>
      </c>
      <c r="M1301" s="182" t="s">
        <v>107</v>
      </c>
      <c r="N1301" s="174">
        <f>INDEX(BD_Seguimiento_OAP_2019!$AH$3:$AS$294,MATCH(Revisión_Avance_Periodo!$I1301,BD_Seguimiento_OAP_2019!$L$3:$L$294,0),MATCH(Revisión_Avance_Periodo!$M1301,BD_Seguimiento_OAP_2019!$AH$2:$AS$2,0))</f>
        <v>0.05</v>
      </c>
      <c r="O1301" s="174">
        <f>INDEX(BD_Seguimiento_OAP_2019!$AV$3:$BG$294,MATCH(Revisión_Avance_Periodo!$I1301,BD_Seguimiento_OAP_2019!$L$3:$L$294,0),MATCH(Revisión_Avance_Periodo!$M1301,BD_Seguimiento_OAP_2019!$AV$2:$BG$2,0))</f>
        <v>1.3299999999999999E-2</v>
      </c>
      <c r="P1301" s="200">
        <f t="shared" si="241"/>
        <v>0.26599999999999996</v>
      </c>
      <c r="Q1301" s="182" t="str">
        <f>VLOOKUP(P1301,Tabla_Indicador_Gestion4[#All],3,TRUE)</f>
        <v>En Tramite</v>
      </c>
      <c r="R1301" s="215">
        <f>SUBTOTAL(9,$N$1298:$N1301)</f>
        <v>0.1</v>
      </c>
      <c r="S1301" s="231">
        <f>SUBTOTAL(9,$O$1298:$O1301)</f>
        <v>5.33E-2</v>
      </c>
      <c r="T1301" s="231">
        <f>IFERROR(+Revisión_Avance_Periodo!$S1301/Revisión_Avance_Periodo!$R1301,0)</f>
        <v>0.53299999999999992</v>
      </c>
      <c r="U1301" s="184"/>
      <c r="V1301" s="185"/>
      <c r="W1301" s="183"/>
      <c r="X1301" s="183"/>
      <c r="Y1301" s="183"/>
      <c r="Z1301" s="186"/>
      <c r="AA1301" s="187"/>
    </row>
    <row r="1302" spans="1:27" x14ac:dyDescent="0.25">
      <c r="A1302" s="88">
        <v>111</v>
      </c>
      <c r="B1302" s="91" t="str">
        <f>CONCATENATE(Revisión_Avance_Periodo!$C1302,";",Revisión_Avance_Periodo!$E1302,";",Revisión_Avance_Periodo!$I1302)</f>
        <v>OE2;PR_10;ACT_92</v>
      </c>
      <c r="C1302" s="170" t="s">
        <v>47</v>
      </c>
      <c r="D1302" s="171" t="str">
        <f>VLOOKUP(Revisión_Avance_Periodo!$C1302,Componentes_BD!$F$1:$G$5,2,FALSE)</f>
        <v>Fortalecer las Tecnologías de la Información y las Telecomunicaciones.</v>
      </c>
      <c r="E1302" s="106" t="s">
        <v>12</v>
      </c>
      <c r="F1302" s="89">
        <v>4</v>
      </c>
      <c r="G1302" s="89" t="str">
        <f>VLOOKUP(Revisión_Avance_Periodo!$A1302,BD_Seguimiento_OAP_2019!$A$2:$G$294,7,FALSE)</f>
        <v>PAI</v>
      </c>
      <c r="H1302" s="89" t="str">
        <f>VLOOKUP(Revisión_Avance_Periodo!$A1302,BD_Seguimiento_OAP_2019!$A$2:$J$294,10,FALSE)</f>
        <v>PAI_03 - Adquisiones</v>
      </c>
      <c r="I1302" s="89" t="s">
        <v>1136</v>
      </c>
      <c r="J1302" s="89" t="str">
        <f>VLOOKUP(Revisión_Avance_Periodo!$I1302,BD_Seguimiento_OAP_2019!$L:$M,2,FALSE)</f>
        <v>Realizar seguimiento al proyecto de Mejoramiento de la Gestión y Capacidad Institucional para la Supervisión Integral a los vigilados a nivel nacional.</v>
      </c>
      <c r="K1302" s="106" t="s">
        <v>59</v>
      </c>
      <c r="L1302" s="172">
        <v>4.4642857142857152E-4</v>
      </c>
      <c r="M1302" s="173" t="s">
        <v>108</v>
      </c>
      <c r="N1302" s="174">
        <f>INDEX(BD_Seguimiento_OAP_2019!$AH$3:$AS$294,MATCH(Revisión_Avance_Periodo!$I1302,BD_Seguimiento_OAP_2019!$L$3:$L$294,0),MATCH(Revisión_Avance_Periodo!$M1302,BD_Seguimiento_OAP_2019!$AH$2:$AS$2,0))</f>
        <v>0.03</v>
      </c>
      <c r="O1302" s="174">
        <f>INDEX(BD_Seguimiento_OAP_2019!$AV$3:$BG$294,MATCH(Revisión_Avance_Periodo!$I1302,BD_Seguimiento_OAP_2019!$L$3:$L$294,0),MATCH(Revisión_Avance_Periodo!$M1302,BD_Seguimiento_OAP_2019!$AV$2:$BG$2,0))</f>
        <v>7.2999999999999995E-2</v>
      </c>
      <c r="P1302" s="201">
        <f t="shared" si="241"/>
        <v>2.4333333333333331</v>
      </c>
      <c r="Q1302" s="173" t="str">
        <f>VLOOKUP(P1302,Tabla_Indicador_Gestion4[#All],3,TRUE)</f>
        <v>Culminada</v>
      </c>
      <c r="R1302" s="215">
        <f>SUBTOTAL(9,$N$1298:$N1302)</f>
        <v>0.13</v>
      </c>
      <c r="S1302" s="231">
        <f>SUBTOTAL(9,$O$1298:$O1302)</f>
        <v>0.1263</v>
      </c>
      <c r="T1302" s="231">
        <f>IFERROR(+Revisión_Avance_Periodo!$S1302/Revisión_Avance_Periodo!$R1302,0)</f>
        <v>0.97153846153846146</v>
      </c>
      <c r="U1302" s="184"/>
      <c r="V1302" s="185"/>
      <c r="W1302" s="183"/>
      <c r="X1302" s="183"/>
      <c r="Y1302" s="183"/>
      <c r="Z1302" s="186"/>
      <c r="AA1302" s="187"/>
    </row>
    <row r="1303" spans="1:27" x14ac:dyDescent="0.25">
      <c r="A1303" s="94">
        <v>111</v>
      </c>
      <c r="B1303" s="96" t="str">
        <f>CONCATENATE(Revisión_Avance_Periodo!$C1303,";",Revisión_Avance_Periodo!$E1303,";",Revisión_Avance_Periodo!$I1303)</f>
        <v>OE2;PR_10;ACT_92</v>
      </c>
      <c r="C1303" s="180" t="s">
        <v>47</v>
      </c>
      <c r="D1303" s="181" t="str">
        <f>VLOOKUP(Revisión_Avance_Periodo!$C1303,Componentes_BD!$F$1:$G$5,2,FALSE)</f>
        <v>Fortalecer las Tecnologías de la Información y las Telecomunicaciones.</v>
      </c>
      <c r="E1303" s="119" t="s">
        <v>12</v>
      </c>
      <c r="F1303" s="95">
        <v>4</v>
      </c>
      <c r="G1303" s="95" t="str">
        <f>VLOOKUP(Revisión_Avance_Periodo!$A1303,BD_Seguimiento_OAP_2019!$A$2:$G$294,7,FALSE)</f>
        <v>PAI</v>
      </c>
      <c r="H1303" s="95" t="str">
        <f>VLOOKUP(Revisión_Avance_Periodo!$A1303,BD_Seguimiento_OAP_2019!$A$2:$J$294,10,FALSE)</f>
        <v>PAI_03 - Adquisiones</v>
      </c>
      <c r="I1303" s="95" t="s">
        <v>1136</v>
      </c>
      <c r="J1303" s="95" t="str">
        <f>VLOOKUP(Revisión_Avance_Periodo!$I1303,BD_Seguimiento_OAP_2019!$L:$M,2,FALSE)</f>
        <v>Realizar seguimiento al proyecto de Mejoramiento de la Gestión y Capacidad Institucional para la Supervisión Integral a los vigilados a nivel nacional.</v>
      </c>
      <c r="K1303" s="119" t="s">
        <v>59</v>
      </c>
      <c r="L1303" s="172">
        <v>4.4642857142857152E-4</v>
      </c>
      <c r="M1303" s="182" t="s">
        <v>109</v>
      </c>
      <c r="N1303" s="174">
        <f>INDEX(BD_Seguimiento_OAP_2019!$AH$3:$AS$294,MATCH(Revisión_Avance_Periodo!$I1303,BD_Seguimiento_OAP_2019!$L$3:$L$294,0),MATCH(Revisión_Avance_Periodo!$M1303,BD_Seguimiento_OAP_2019!$AH$2:$AS$2,0))</f>
        <v>0.05</v>
      </c>
      <c r="O1303" s="174">
        <f>INDEX(BD_Seguimiento_OAP_2019!$AV$3:$BG$294,MATCH(Revisión_Avance_Periodo!$I1303,BD_Seguimiento_OAP_2019!$L$3:$L$294,0),MATCH(Revisión_Avance_Periodo!$M1303,BD_Seguimiento_OAP_2019!$AV$2:$BG$2,0))</f>
        <v>7.7200000000000005E-2</v>
      </c>
      <c r="P1303" s="201">
        <f t="shared" si="241"/>
        <v>1.544</v>
      </c>
      <c r="Q1303" s="182" t="str">
        <f>VLOOKUP(P1303,Tabla_Indicador_Gestion4[#All],3,TRUE)</f>
        <v>Culminada</v>
      </c>
      <c r="R1303" s="215">
        <f>SUBTOTAL(9,$N$1298:$N1303)</f>
        <v>0.18</v>
      </c>
      <c r="S1303" s="231">
        <f>SUBTOTAL(9,$O$1298:$O1303)</f>
        <v>0.20350000000000001</v>
      </c>
      <c r="T1303" s="231">
        <f>IFERROR(+Revisión_Avance_Periodo!$S1303/Revisión_Avance_Periodo!$R1303,0)</f>
        <v>1.1305555555555558</v>
      </c>
      <c r="U1303" s="184"/>
      <c r="V1303" s="185"/>
      <c r="W1303" s="183"/>
      <c r="X1303" s="183"/>
      <c r="Y1303" s="183"/>
      <c r="Z1303" s="186"/>
      <c r="AA1303" s="187"/>
    </row>
    <row r="1304" spans="1:27" x14ac:dyDescent="0.25">
      <c r="A1304" s="88">
        <v>111</v>
      </c>
      <c r="B1304" s="91" t="str">
        <f>CONCATENATE(Revisión_Avance_Periodo!$C1304,";",Revisión_Avance_Periodo!$E1304,";",Revisión_Avance_Periodo!$I1304)</f>
        <v>OE2;PR_10;ACT_92</v>
      </c>
      <c r="C1304" s="170" t="s">
        <v>47</v>
      </c>
      <c r="D1304" s="171" t="str">
        <f>VLOOKUP(Revisión_Avance_Periodo!$C1304,Componentes_BD!$F$1:$G$5,2,FALSE)</f>
        <v>Fortalecer las Tecnologías de la Información y las Telecomunicaciones.</v>
      </c>
      <c r="E1304" s="106" t="s">
        <v>12</v>
      </c>
      <c r="F1304" s="89">
        <v>4</v>
      </c>
      <c r="G1304" s="89" t="str">
        <f>VLOOKUP(Revisión_Avance_Periodo!$A1304,BD_Seguimiento_OAP_2019!$A$2:$G$294,7,FALSE)</f>
        <v>PAI</v>
      </c>
      <c r="H1304" s="89" t="str">
        <f>VLOOKUP(Revisión_Avance_Periodo!$A1304,BD_Seguimiento_OAP_2019!$A$2:$J$294,10,FALSE)</f>
        <v>PAI_03 - Adquisiones</v>
      </c>
      <c r="I1304" s="89" t="s">
        <v>1136</v>
      </c>
      <c r="J1304" s="89" t="str">
        <f>VLOOKUP(Revisión_Avance_Periodo!$I1304,BD_Seguimiento_OAP_2019!$L:$M,2,FALSE)</f>
        <v>Realizar seguimiento al proyecto de Mejoramiento de la Gestión y Capacidad Institucional para la Supervisión Integral a los vigilados a nivel nacional.</v>
      </c>
      <c r="K1304" s="106" t="s">
        <v>59</v>
      </c>
      <c r="L1304" s="172">
        <v>4.4642857142857152E-4</v>
      </c>
      <c r="M1304" s="173" t="s">
        <v>110</v>
      </c>
      <c r="N1304" s="174">
        <f>INDEX(BD_Seguimiento_OAP_2019!$AH$3:$AS$294,MATCH(Revisión_Avance_Periodo!$I1304,BD_Seguimiento_OAP_2019!$L$3:$L$294,0),MATCH(Revisión_Avance_Periodo!$M1304,BD_Seguimiento_OAP_2019!$AH$2:$AS$2,0))</f>
        <v>0.02</v>
      </c>
      <c r="O1304" s="174">
        <f>INDEX(BD_Seguimiento_OAP_2019!$AV$3:$BG$294,MATCH(Revisión_Avance_Periodo!$I1304,BD_Seguimiento_OAP_2019!$L$3:$L$294,0),MATCH(Revisión_Avance_Periodo!$M1304,BD_Seguimiento_OAP_2019!$AV$2:$BG$2,0))</f>
        <v>0</v>
      </c>
      <c r="P1304" s="199">
        <f t="shared" si="241"/>
        <v>0</v>
      </c>
      <c r="Q1304" s="173" t="str">
        <f>VLOOKUP(P1304,Tabla_Indicador_Gestion4[#All],3,TRUE)</f>
        <v>Por Ejecutar</v>
      </c>
      <c r="R1304" s="215">
        <f>SUBTOTAL(9,$N$1298:$N1304)</f>
        <v>0.19999999999999998</v>
      </c>
      <c r="S1304" s="231">
        <f>SUBTOTAL(9,$O$1298:$O1304)</f>
        <v>0.20350000000000001</v>
      </c>
      <c r="T1304" s="231">
        <f>IFERROR(+Revisión_Avance_Periodo!$S1304/Revisión_Avance_Periodo!$R1304,0)</f>
        <v>1.0175000000000001</v>
      </c>
      <c r="U1304" s="184"/>
      <c r="V1304" s="185"/>
      <c r="W1304" s="183"/>
      <c r="X1304" s="183"/>
      <c r="Y1304" s="183"/>
      <c r="Z1304" s="186"/>
      <c r="AA1304" s="187"/>
    </row>
    <row r="1305" spans="1:27" x14ac:dyDescent="0.25">
      <c r="A1305" s="94">
        <v>111</v>
      </c>
      <c r="B1305" s="96" t="str">
        <f>CONCATENATE(Revisión_Avance_Periodo!$C1305,";",Revisión_Avance_Periodo!$E1305,";",Revisión_Avance_Periodo!$I1305)</f>
        <v>OE2;PR_10;ACT_92</v>
      </c>
      <c r="C1305" s="180" t="s">
        <v>47</v>
      </c>
      <c r="D1305" s="181" t="str">
        <f>VLOOKUP(Revisión_Avance_Periodo!$C1305,Componentes_BD!$F$1:$G$5,2,FALSE)</f>
        <v>Fortalecer las Tecnologías de la Información y las Telecomunicaciones.</v>
      </c>
      <c r="E1305" s="119" t="s">
        <v>12</v>
      </c>
      <c r="F1305" s="95">
        <v>4</v>
      </c>
      <c r="G1305" s="95" t="str">
        <f>VLOOKUP(Revisión_Avance_Periodo!$A1305,BD_Seguimiento_OAP_2019!$A$2:$G$294,7,FALSE)</f>
        <v>PAI</v>
      </c>
      <c r="H1305" s="95" t="str">
        <f>VLOOKUP(Revisión_Avance_Periodo!$A1305,BD_Seguimiento_OAP_2019!$A$2:$J$294,10,FALSE)</f>
        <v>PAI_03 - Adquisiones</v>
      </c>
      <c r="I1305" s="95" t="s">
        <v>1136</v>
      </c>
      <c r="J1305" s="95" t="str">
        <f>VLOOKUP(Revisión_Avance_Periodo!$I1305,BD_Seguimiento_OAP_2019!$L:$M,2,FALSE)</f>
        <v>Realizar seguimiento al proyecto de Mejoramiento de la Gestión y Capacidad Institucional para la Supervisión Integral a los vigilados a nivel nacional.</v>
      </c>
      <c r="K1305" s="119" t="s">
        <v>59</v>
      </c>
      <c r="L1305" s="172">
        <v>4.4642857142857152E-4</v>
      </c>
      <c r="M1305" s="182" t="s">
        <v>111</v>
      </c>
      <c r="N1305" s="174">
        <f>INDEX(BD_Seguimiento_OAP_2019!$AH$3:$AS$294,MATCH(Revisión_Avance_Periodo!$I1305,BD_Seguimiento_OAP_2019!$L$3:$L$294,0),MATCH(Revisión_Avance_Periodo!$M1305,BD_Seguimiento_OAP_2019!$AH$2:$AS$2,0))</f>
        <v>0.05</v>
      </c>
      <c r="O1305" s="174">
        <f>INDEX(BD_Seguimiento_OAP_2019!$AV$3:$BG$294,MATCH(Revisión_Avance_Periodo!$I1305,BD_Seguimiento_OAP_2019!$L$3:$L$294,0),MATCH(Revisión_Avance_Periodo!$M1305,BD_Seguimiento_OAP_2019!$AV$2:$BG$2,0))</f>
        <v>0</v>
      </c>
      <c r="P1305" s="200">
        <f t="shared" si="241"/>
        <v>0</v>
      </c>
      <c r="Q1305" s="182" t="str">
        <f>VLOOKUP(P1305,Tabla_Indicador_Gestion4[#All],3,TRUE)</f>
        <v>Por Ejecutar</v>
      </c>
      <c r="R1305" s="215">
        <f>SUBTOTAL(9,$N$1298:$N1305)</f>
        <v>0.25</v>
      </c>
      <c r="S1305" s="231">
        <f>SUBTOTAL(9,$O$1298:$O1305)</f>
        <v>0.20350000000000001</v>
      </c>
      <c r="T1305" s="231">
        <f>IFERROR(+Revisión_Avance_Periodo!$S1305/Revisión_Avance_Periodo!$R1305,0)</f>
        <v>0.81400000000000006</v>
      </c>
      <c r="U1305" s="184"/>
      <c r="V1305" s="185"/>
      <c r="W1305" s="183"/>
      <c r="X1305" s="183"/>
      <c r="Y1305" s="183"/>
      <c r="Z1305" s="186"/>
      <c r="AA1305" s="187"/>
    </row>
    <row r="1306" spans="1:27" x14ac:dyDescent="0.25">
      <c r="A1306" s="88">
        <v>111</v>
      </c>
      <c r="B1306" s="91" t="str">
        <f>CONCATENATE(Revisión_Avance_Periodo!$C1306,";",Revisión_Avance_Periodo!$E1306,";",Revisión_Avance_Periodo!$I1306)</f>
        <v>OE2;PR_10;ACT_92</v>
      </c>
      <c r="C1306" s="170" t="s">
        <v>47</v>
      </c>
      <c r="D1306" s="171" t="str">
        <f>VLOOKUP(Revisión_Avance_Periodo!$C1306,Componentes_BD!$F$1:$G$5,2,FALSE)</f>
        <v>Fortalecer las Tecnologías de la Información y las Telecomunicaciones.</v>
      </c>
      <c r="E1306" s="106" t="s">
        <v>12</v>
      </c>
      <c r="F1306" s="89">
        <v>4</v>
      </c>
      <c r="G1306" s="89" t="str">
        <f>VLOOKUP(Revisión_Avance_Periodo!$A1306,BD_Seguimiento_OAP_2019!$A$2:$G$294,7,FALSE)</f>
        <v>PAI</v>
      </c>
      <c r="H1306" s="89" t="str">
        <f>VLOOKUP(Revisión_Avance_Periodo!$A1306,BD_Seguimiento_OAP_2019!$A$2:$J$294,10,FALSE)</f>
        <v>PAI_03 - Adquisiones</v>
      </c>
      <c r="I1306" s="89" t="s">
        <v>1136</v>
      </c>
      <c r="J1306" s="89" t="str">
        <f>VLOOKUP(Revisión_Avance_Periodo!$I1306,BD_Seguimiento_OAP_2019!$L:$M,2,FALSE)</f>
        <v>Realizar seguimiento al proyecto de Mejoramiento de la Gestión y Capacidad Institucional para la Supervisión Integral a los vigilados a nivel nacional.</v>
      </c>
      <c r="K1306" s="106" t="s">
        <v>59</v>
      </c>
      <c r="L1306" s="172">
        <v>4.4642857142857152E-4</v>
      </c>
      <c r="M1306" s="173" t="s">
        <v>112</v>
      </c>
      <c r="N1306" s="174">
        <f>INDEX(BD_Seguimiento_OAP_2019!$AH$3:$AS$294,MATCH(Revisión_Avance_Periodo!$I1306,BD_Seguimiento_OAP_2019!$L$3:$L$294,0),MATCH(Revisión_Avance_Periodo!$M1306,BD_Seguimiento_OAP_2019!$AH$2:$AS$2,0))</f>
        <v>0.15</v>
      </c>
      <c r="O1306" s="174">
        <f>INDEX(BD_Seguimiento_OAP_2019!$AV$3:$BG$294,MATCH(Revisión_Avance_Periodo!$I1306,BD_Seguimiento_OAP_2019!$L$3:$L$294,0),MATCH(Revisión_Avance_Periodo!$M1306,BD_Seguimiento_OAP_2019!$AV$2:$BG$2,0))</f>
        <v>0</v>
      </c>
      <c r="P1306" s="199">
        <f t="shared" si="241"/>
        <v>0</v>
      </c>
      <c r="Q1306" s="173" t="str">
        <f>VLOOKUP(P1306,Tabla_Indicador_Gestion4[#All],3,TRUE)</f>
        <v>Por Ejecutar</v>
      </c>
      <c r="R1306" s="215">
        <f>SUBTOTAL(9,$N$1298:$N1306)</f>
        <v>0.4</v>
      </c>
      <c r="S1306" s="231">
        <f>SUBTOTAL(9,$O$1298:$O1306)</f>
        <v>0.20350000000000001</v>
      </c>
      <c r="T1306" s="231">
        <f>IFERROR(+Revisión_Avance_Periodo!$S1306/Revisión_Avance_Periodo!$R1306,0)</f>
        <v>0.50875000000000004</v>
      </c>
      <c r="U1306" s="184"/>
      <c r="V1306" s="185"/>
      <c r="W1306" s="183"/>
      <c r="X1306" s="183"/>
      <c r="Y1306" s="183"/>
      <c r="Z1306" s="186"/>
      <c r="AA1306" s="187"/>
    </row>
    <row r="1307" spans="1:27" x14ac:dyDescent="0.25">
      <c r="A1307" s="94">
        <v>111</v>
      </c>
      <c r="B1307" s="96" t="str">
        <f>CONCATENATE(Revisión_Avance_Periodo!$C1307,";",Revisión_Avance_Periodo!$E1307,";",Revisión_Avance_Periodo!$I1307)</f>
        <v>OE2;PR_10;ACT_92</v>
      </c>
      <c r="C1307" s="180" t="s">
        <v>47</v>
      </c>
      <c r="D1307" s="181" t="str">
        <f>VLOOKUP(Revisión_Avance_Periodo!$C1307,Componentes_BD!$F$1:$G$5,2,FALSE)</f>
        <v>Fortalecer las Tecnologías de la Información y las Telecomunicaciones.</v>
      </c>
      <c r="E1307" s="119" t="s">
        <v>12</v>
      </c>
      <c r="F1307" s="95">
        <v>4</v>
      </c>
      <c r="G1307" s="95" t="str">
        <f>VLOOKUP(Revisión_Avance_Periodo!$A1307,BD_Seguimiento_OAP_2019!$A$2:$G$294,7,FALSE)</f>
        <v>PAI</v>
      </c>
      <c r="H1307" s="95" t="str">
        <f>VLOOKUP(Revisión_Avance_Periodo!$A1307,BD_Seguimiento_OAP_2019!$A$2:$J$294,10,FALSE)</f>
        <v>PAI_03 - Adquisiones</v>
      </c>
      <c r="I1307" s="95" t="s">
        <v>1136</v>
      </c>
      <c r="J1307" s="95" t="str">
        <f>VLOOKUP(Revisión_Avance_Periodo!$I1307,BD_Seguimiento_OAP_2019!$L:$M,2,FALSE)</f>
        <v>Realizar seguimiento al proyecto de Mejoramiento de la Gestión y Capacidad Institucional para la Supervisión Integral a los vigilados a nivel nacional.</v>
      </c>
      <c r="K1307" s="119" t="s">
        <v>59</v>
      </c>
      <c r="L1307" s="172">
        <v>4.4642857142857152E-4</v>
      </c>
      <c r="M1307" s="182" t="s">
        <v>113</v>
      </c>
      <c r="N1307" s="174">
        <f>INDEX(BD_Seguimiento_OAP_2019!$AH$3:$AS$294,MATCH(Revisión_Avance_Periodo!$I1307,BD_Seguimiento_OAP_2019!$L$3:$L$294,0),MATCH(Revisión_Avance_Periodo!$M1307,BD_Seguimiento_OAP_2019!$AH$2:$AS$2,0))</f>
        <v>0.1</v>
      </c>
      <c r="O1307" s="174">
        <f>INDEX(BD_Seguimiento_OAP_2019!$AV$3:$BG$294,MATCH(Revisión_Avance_Periodo!$I1307,BD_Seguimiento_OAP_2019!$L$3:$L$294,0),MATCH(Revisión_Avance_Periodo!$M1307,BD_Seguimiento_OAP_2019!$AV$2:$BG$2,0))</f>
        <v>0</v>
      </c>
      <c r="P1307" s="200">
        <f t="shared" si="241"/>
        <v>0</v>
      </c>
      <c r="Q1307" s="182" t="str">
        <f>VLOOKUP(P1307,Tabla_Indicador_Gestion4[#All],3,TRUE)</f>
        <v>Por Ejecutar</v>
      </c>
      <c r="R1307" s="215">
        <f>SUBTOTAL(9,$N$1298:$N1307)</f>
        <v>0.5</v>
      </c>
      <c r="S1307" s="231">
        <f>SUBTOTAL(9,$O$1298:$O1307)</f>
        <v>0.20350000000000001</v>
      </c>
      <c r="T1307" s="231">
        <f>IFERROR(+Revisión_Avance_Periodo!$S1307/Revisión_Avance_Periodo!$R1307,0)</f>
        <v>0.40700000000000003</v>
      </c>
      <c r="U1307" s="184"/>
      <c r="V1307" s="185"/>
      <c r="W1307" s="183"/>
      <c r="X1307" s="183"/>
      <c r="Y1307" s="183"/>
      <c r="Z1307" s="186"/>
      <c r="AA1307" s="187"/>
    </row>
    <row r="1308" spans="1:27" x14ac:dyDescent="0.25">
      <c r="A1308" s="88">
        <v>111</v>
      </c>
      <c r="B1308" s="91" t="str">
        <f>CONCATENATE(Revisión_Avance_Periodo!$C1308,";",Revisión_Avance_Periodo!$E1308,";",Revisión_Avance_Periodo!$I1308)</f>
        <v>OE2;PR_10;ACT_92</v>
      </c>
      <c r="C1308" s="170" t="s">
        <v>47</v>
      </c>
      <c r="D1308" s="171" t="str">
        <f>VLOOKUP(Revisión_Avance_Periodo!$C1308,Componentes_BD!$F$1:$G$5,2,FALSE)</f>
        <v>Fortalecer las Tecnologías de la Información y las Telecomunicaciones.</v>
      </c>
      <c r="E1308" s="106" t="s">
        <v>12</v>
      </c>
      <c r="F1308" s="89">
        <v>4</v>
      </c>
      <c r="G1308" s="89" t="str">
        <f>VLOOKUP(Revisión_Avance_Periodo!$A1308,BD_Seguimiento_OAP_2019!$A$2:$G$294,7,FALSE)</f>
        <v>PAI</v>
      </c>
      <c r="H1308" s="89" t="str">
        <f>VLOOKUP(Revisión_Avance_Periodo!$A1308,BD_Seguimiento_OAP_2019!$A$2:$J$294,10,FALSE)</f>
        <v>PAI_03 - Adquisiones</v>
      </c>
      <c r="I1308" s="89" t="s">
        <v>1136</v>
      </c>
      <c r="J1308" s="89" t="str">
        <f>VLOOKUP(Revisión_Avance_Periodo!$I1308,BD_Seguimiento_OAP_2019!$L:$M,2,FALSE)</f>
        <v>Realizar seguimiento al proyecto de Mejoramiento de la Gestión y Capacidad Institucional para la Supervisión Integral a los vigilados a nivel nacional.</v>
      </c>
      <c r="K1308" s="106" t="s">
        <v>59</v>
      </c>
      <c r="L1308" s="172">
        <v>4.4642857142857152E-4</v>
      </c>
      <c r="M1308" s="173" t="s">
        <v>114</v>
      </c>
      <c r="N1308" s="174">
        <f>INDEX(BD_Seguimiento_OAP_2019!$AH$3:$AS$294,MATCH(Revisión_Avance_Periodo!$I1308,BD_Seguimiento_OAP_2019!$L$3:$L$294,0),MATCH(Revisión_Avance_Periodo!$M1308,BD_Seguimiento_OAP_2019!$AH$2:$AS$2,0))</f>
        <v>0.2</v>
      </c>
      <c r="O1308" s="174">
        <f>INDEX(BD_Seguimiento_OAP_2019!$AV$3:$BG$294,MATCH(Revisión_Avance_Periodo!$I1308,BD_Seguimiento_OAP_2019!$L$3:$L$294,0),MATCH(Revisión_Avance_Periodo!$M1308,BD_Seguimiento_OAP_2019!$AV$2:$BG$2,0))</f>
        <v>0</v>
      </c>
      <c r="P1308" s="199">
        <f t="shared" si="241"/>
        <v>0</v>
      </c>
      <c r="Q1308" s="173" t="str">
        <f>VLOOKUP(P1308,Tabla_Indicador_Gestion4[#All],3,TRUE)</f>
        <v>Por Ejecutar</v>
      </c>
      <c r="R1308" s="215">
        <f>SUBTOTAL(9,$N$1298:$N1308)</f>
        <v>0.7</v>
      </c>
      <c r="S1308" s="231">
        <f>SUBTOTAL(9,$O$1298:$O1308)</f>
        <v>0.20350000000000001</v>
      </c>
      <c r="T1308" s="231">
        <f>IFERROR(+Revisión_Avance_Periodo!$S1308/Revisión_Avance_Periodo!$R1308,0)</f>
        <v>0.29071428571428576</v>
      </c>
      <c r="U1308" s="184"/>
      <c r="V1308" s="185"/>
      <c r="W1308" s="183"/>
      <c r="X1308" s="183"/>
      <c r="Y1308" s="183"/>
      <c r="Z1308" s="186"/>
      <c r="AA1308" s="187"/>
    </row>
    <row r="1309" spans="1:27" ht="15.75" thickBot="1" x14ac:dyDescent="0.3">
      <c r="A1309" s="94">
        <v>111</v>
      </c>
      <c r="B1309" s="96" t="str">
        <f>CONCATENATE(Revisión_Avance_Periodo!$C1309,";",Revisión_Avance_Periodo!$E1309,";",Revisión_Avance_Periodo!$I1309)</f>
        <v>OE2;PR_10;ACT_92</v>
      </c>
      <c r="C1309" s="180" t="s">
        <v>47</v>
      </c>
      <c r="D1309" s="181" t="str">
        <f>VLOOKUP(Revisión_Avance_Periodo!$C1309,Componentes_BD!$F$1:$G$5,2,FALSE)</f>
        <v>Fortalecer las Tecnologías de la Información y las Telecomunicaciones.</v>
      </c>
      <c r="E1309" s="119" t="s">
        <v>12</v>
      </c>
      <c r="F1309" s="95">
        <v>4</v>
      </c>
      <c r="G1309" s="95" t="str">
        <f>VLOOKUP(Revisión_Avance_Periodo!$A1309,BD_Seguimiento_OAP_2019!$A$2:$G$294,7,FALSE)</f>
        <v>PAI</v>
      </c>
      <c r="H1309" s="95" t="str">
        <f>VLOOKUP(Revisión_Avance_Periodo!$A1309,BD_Seguimiento_OAP_2019!$A$2:$J$294,10,FALSE)</f>
        <v>PAI_03 - Adquisiones</v>
      </c>
      <c r="I1309" s="95" t="s">
        <v>1136</v>
      </c>
      <c r="J1309" s="95" t="str">
        <f>VLOOKUP(Revisión_Avance_Periodo!$I1309,BD_Seguimiento_OAP_2019!$L:$M,2,FALSE)</f>
        <v>Realizar seguimiento al proyecto de Mejoramiento de la Gestión y Capacidad Institucional para la Supervisión Integral a los vigilados a nivel nacional.</v>
      </c>
      <c r="K1309" s="119" t="s">
        <v>59</v>
      </c>
      <c r="L1309" s="172">
        <v>4.4642857142857152E-4</v>
      </c>
      <c r="M1309" s="182" t="s">
        <v>115</v>
      </c>
      <c r="N1309" s="174">
        <f>INDEX(BD_Seguimiento_OAP_2019!$AH$3:$AS$294,MATCH(Revisión_Avance_Periodo!$I1309,BD_Seguimiento_OAP_2019!$L$3:$L$294,0),MATCH(Revisión_Avance_Periodo!$M1309,BD_Seguimiento_OAP_2019!$AH$2:$AS$2,0))</f>
        <v>0.2</v>
      </c>
      <c r="O1309" s="174">
        <f>INDEX(BD_Seguimiento_OAP_2019!$AV$3:$BG$294,MATCH(Revisión_Avance_Periodo!$I1309,BD_Seguimiento_OAP_2019!$L$3:$L$294,0),MATCH(Revisión_Avance_Periodo!$M1309,BD_Seguimiento_OAP_2019!$AV$2:$BG$2,0))</f>
        <v>0</v>
      </c>
      <c r="P1309" s="200">
        <f t="shared" si="241"/>
        <v>0</v>
      </c>
      <c r="Q1309" s="182" t="str">
        <f>VLOOKUP(P1309,Tabla_Indicador_Gestion4[#All],3,TRUE)</f>
        <v>Por Ejecutar</v>
      </c>
      <c r="R1309" s="215">
        <f>SUBTOTAL(9,$N$1298:$N1309)</f>
        <v>0.89999999999999991</v>
      </c>
      <c r="S1309" s="231">
        <f>SUBTOTAL(9,$O$1298:$O1309)</f>
        <v>0.20350000000000001</v>
      </c>
      <c r="T1309" s="231">
        <f>IFERROR(+Revisión_Avance_Periodo!$S1309/Revisión_Avance_Periodo!$R1309,0)</f>
        <v>0.22611111111111115</v>
      </c>
      <c r="U1309" s="184"/>
      <c r="V1309" s="185"/>
      <c r="W1309" s="183"/>
      <c r="X1309" s="183"/>
      <c r="Y1309" s="183"/>
      <c r="Z1309" s="186"/>
      <c r="AA1309" s="187"/>
    </row>
    <row r="1310" spans="1:27" x14ac:dyDescent="0.25">
      <c r="A1310" s="88">
        <v>112</v>
      </c>
      <c r="B1310" s="91" t="str">
        <f>CONCATENATE(Revisión_Avance_Periodo!$C1310,";",Revisión_Avance_Periodo!$E1310,";",Revisión_Avance_Periodo!$I1310)</f>
        <v>OE1;PR_10;ACT_190</v>
      </c>
      <c r="C1310" s="170" t="s">
        <v>9</v>
      </c>
      <c r="D1310" s="171" t="str">
        <f>VLOOKUP(Revisión_Avance_Periodo!$C1310,Componentes_BD!$F$1:$G$5,2,FALSE)</f>
        <v>Fortalecer la Vigilancia.</v>
      </c>
      <c r="E1310" s="106" t="s">
        <v>12</v>
      </c>
      <c r="F1310" s="89">
        <v>2</v>
      </c>
      <c r="G1310" s="89" t="str">
        <f>VLOOKUP(Revisión_Avance_Periodo!$A1310,BD_Seguimiento_OAP_2019!$A$2:$G$294,7,FALSE)</f>
        <v>PAI</v>
      </c>
      <c r="H1310" s="89" t="str">
        <f>VLOOKUP(Revisión_Avance_Periodo!$A1310,BD_Seguimiento_OAP_2019!$A$2:$J$294,10,FALSE)</f>
        <v>PAI_01 - Operacional</v>
      </c>
      <c r="I1310" s="89" t="s">
        <v>1150</v>
      </c>
      <c r="J1310" s="89" t="str">
        <f>VLOOKUP(Revisión_Avance_Periodo!$I1310,BD_Seguimiento_OAP_2019!$L:$M,2,FALSE)</f>
        <v>Implementar Modelo Integrado de Planeción y Gestión - Mipg en cada una de sus 7 dimensiones según corresponda</v>
      </c>
      <c r="K1310" s="106" t="s">
        <v>8</v>
      </c>
      <c r="L1310" s="172">
        <v>4.4642857142857152E-4</v>
      </c>
      <c r="M1310" s="173" t="s">
        <v>104</v>
      </c>
      <c r="N1310" s="190">
        <f>INDEX(BD_Seguimiento_OAP_2019!$AH$3:$AS$294,MATCH(Revisión_Avance_Periodo!$I1310,BD_Seguimiento_OAP_2019!$L$3:$L$294,0),MATCH(Revisión_Avance_Periodo!$M1310,BD_Seguimiento_OAP_2019!$AH$2:$AS$2,0))</f>
        <v>1</v>
      </c>
      <c r="O1310" s="190">
        <f>INDEX(BD_Seguimiento_OAP_2019!$AV$3:$BG$294,MATCH(Revisión_Avance_Periodo!$I1310,BD_Seguimiento_OAP_2019!$L$3:$L$294,0),MATCH(Revisión_Avance_Periodo!$M1310,BD_Seguimiento_OAP_2019!$AV$2:$BG$2,0))</f>
        <v>1</v>
      </c>
      <c r="P1310" s="189">
        <f t="shared" si="241"/>
        <v>1</v>
      </c>
      <c r="Q1310" s="173" t="str">
        <f>VLOOKUP(P1310,Tabla_Indicador_Gestion4[#All],3,TRUE)</f>
        <v>Culminada</v>
      </c>
      <c r="R1310" s="232">
        <f>SUBTOTAL(9,$N$1310:$N1310)</f>
        <v>1</v>
      </c>
      <c r="S1310" s="233">
        <f>SUBTOTAL(9,$O$1310:$O1310)</f>
        <v>1</v>
      </c>
      <c r="T1310" s="234">
        <f>IFERROR(+Revisión_Avance_Periodo!$S1310/Revisión_Avance_Periodo!$R1310,0)</f>
        <v>1</v>
      </c>
      <c r="U1310" s="191">
        <f>SUBTOTAL(9,N1310:N1321)</f>
        <v>5</v>
      </c>
      <c r="V1310" s="192">
        <f>SUBTOTAL(9,O1310:O1321)</f>
        <v>5</v>
      </c>
      <c r="W1310" s="176">
        <f t="shared" ref="W1310" si="246">+V1310/U1310</f>
        <v>1</v>
      </c>
      <c r="X1310" s="176"/>
      <c r="Y1310" s="176">
        <f>100%-Revisión_Avance_Periodo!$W1310</f>
        <v>0</v>
      </c>
      <c r="Z1310" s="178" t="str">
        <f>VLOOKUP(W1310,Tabla_Indicador_Gestion4[],3,TRUE)</f>
        <v>Culminada</v>
      </c>
      <c r="AA1310" s="179">
        <f>Revisión_Avance_Periodo!$W1310*Revisión_Avance_Periodo!$L1310</f>
        <v>4.4642857142857152E-4</v>
      </c>
    </row>
    <row r="1311" spans="1:27" x14ac:dyDescent="0.25">
      <c r="A1311" s="94">
        <v>112</v>
      </c>
      <c r="B1311" s="96" t="str">
        <f>CONCATENATE(Revisión_Avance_Periodo!$C1311,";",Revisión_Avance_Periodo!$E1311,";",Revisión_Avance_Periodo!$I1311)</f>
        <v>OE1;PR_10;ACT_190</v>
      </c>
      <c r="C1311" s="180" t="s">
        <v>9</v>
      </c>
      <c r="D1311" s="181" t="str">
        <f>VLOOKUP(Revisión_Avance_Periodo!$C1311,Componentes_BD!$F$1:$G$5,2,FALSE)</f>
        <v>Fortalecer la Vigilancia.</v>
      </c>
      <c r="E1311" s="119" t="s">
        <v>12</v>
      </c>
      <c r="F1311" s="95">
        <v>2</v>
      </c>
      <c r="G1311" s="95" t="str">
        <f>VLOOKUP(Revisión_Avance_Periodo!$A1311,BD_Seguimiento_OAP_2019!$A$2:$G$294,7,FALSE)</f>
        <v>PAI</v>
      </c>
      <c r="H1311" s="95" t="str">
        <f>VLOOKUP(Revisión_Avance_Periodo!$A1311,BD_Seguimiento_OAP_2019!$A$2:$J$294,10,FALSE)</f>
        <v>PAI_01 - Operacional</v>
      </c>
      <c r="I1311" s="95" t="s">
        <v>1150</v>
      </c>
      <c r="J1311" s="95" t="str">
        <f>VLOOKUP(Revisión_Avance_Periodo!$I1311,BD_Seguimiento_OAP_2019!$L:$M,2,FALSE)</f>
        <v>Implementar Modelo Integrado de Planeción y Gestión - Mipg en cada una de sus 7 dimensiones según corresponda</v>
      </c>
      <c r="K1311" s="119" t="s">
        <v>8</v>
      </c>
      <c r="L1311" s="172">
        <v>4.4642857142857152E-4</v>
      </c>
      <c r="M1311" s="182" t="s">
        <v>105</v>
      </c>
      <c r="N1311" s="190">
        <f>INDEX(BD_Seguimiento_OAP_2019!$AH$3:$AS$294,MATCH(Revisión_Avance_Periodo!$I1311,BD_Seguimiento_OAP_2019!$L$3:$L$294,0),MATCH(Revisión_Avance_Periodo!$M1311,BD_Seguimiento_OAP_2019!$AH$2:$AS$2,0))</f>
        <v>1</v>
      </c>
      <c r="O1311" s="190">
        <f>INDEX(BD_Seguimiento_OAP_2019!$AV$3:$BG$294,MATCH(Revisión_Avance_Periodo!$I1311,BD_Seguimiento_OAP_2019!$L$3:$L$294,0),MATCH(Revisión_Avance_Periodo!$M1311,BD_Seguimiento_OAP_2019!$AV$2:$BG$2,0))</f>
        <v>1</v>
      </c>
      <c r="P1311" s="188">
        <f t="shared" si="241"/>
        <v>1</v>
      </c>
      <c r="Q1311" s="182" t="str">
        <f>VLOOKUP(P1311,Tabla_Indicador_Gestion4[#All],3,TRUE)</f>
        <v>Culminada</v>
      </c>
      <c r="R1311" s="229">
        <f>SUBTOTAL(9,$N$1310:$N1311)</f>
        <v>2</v>
      </c>
      <c r="S1311" s="230">
        <f>SUBTOTAL(9,$O$1310:$O1311)</f>
        <v>2</v>
      </c>
      <c r="T1311" s="231">
        <f>IFERROR(+Revisión_Avance_Periodo!$S1311/Revisión_Avance_Periodo!$R1311,0)</f>
        <v>1</v>
      </c>
      <c r="U1311" s="184"/>
      <c r="V1311" s="185"/>
      <c r="W1311" s="183"/>
      <c r="X1311" s="183"/>
      <c r="Y1311" s="183"/>
      <c r="Z1311" s="186"/>
      <c r="AA1311" s="187"/>
    </row>
    <row r="1312" spans="1:27" x14ac:dyDescent="0.25">
      <c r="A1312" s="88">
        <v>112</v>
      </c>
      <c r="B1312" s="91" t="str">
        <f>CONCATENATE(Revisión_Avance_Periodo!$C1312,";",Revisión_Avance_Periodo!$E1312,";",Revisión_Avance_Periodo!$I1312)</f>
        <v>OE1;PR_10;ACT_190</v>
      </c>
      <c r="C1312" s="170" t="s">
        <v>9</v>
      </c>
      <c r="D1312" s="171" t="str">
        <f>VLOOKUP(Revisión_Avance_Periodo!$C1312,Componentes_BD!$F$1:$G$5,2,FALSE)</f>
        <v>Fortalecer la Vigilancia.</v>
      </c>
      <c r="E1312" s="106" t="s">
        <v>12</v>
      </c>
      <c r="F1312" s="89">
        <v>2</v>
      </c>
      <c r="G1312" s="89" t="str">
        <f>VLOOKUP(Revisión_Avance_Periodo!$A1312,BD_Seguimiento_OAP_2019!$A$2:$G$294,7,FALSE)</f>
        <v>PAI</v>
      </c>
      <c r="H1312" s="89" t="str">
        <f>VLOOKUP(Revisión_Avance_Periodo!$A1312,BD_Seguimiento_OAP_2019!$A$2:$J$294,10,FALSE)</f>
        <v>PAI_01 - Operacional</v>
      </c>
      <c r="I1312" s="89" t="s">
        <v>1150</v>
      </c>
      <c r="J1312" s="89" t="str">
        <f>VLOOKUP(Revisión_Avance_Periodo!$I1312,BD_Seguimiento_OAP_2019!$L:$M,2,FALSE)</f>
        <v>Implementar Modelo Integrado de Planeción y Gestión - Mipg en cada una de sus 7 dimensiones según corresponda</v>
      </c>
      <c r="K1312" s="106" t="s">
        <v>8</v>
      </c>
      <c r="L1312" s="172">
        <v>4.4642857142857152E-4</v>
      </c>
      <c r="M1312" s="173" t="s">
        <v>106</v>
      </c>
      <c r="N1312" s="190">
        <f>INDEX(BD_Seguimiento_OAP_2019!$AH$3:$AS$294,MATCH(Revisión_Avance_Periodo!$I1312,BD_Seguimiento_OAP_2019!$L$3:$L$294,0),MATCH(Revisión_Avance_Periodo!$M1312,BD_Seguimiento_OAP_2019!$AH$2:$AS$2,0))</f>
        <v>1</v>
      </c>
      <c r="O1312" s="190">
        <f>INDEX(BD_Seguimiento_OAP_2019!$AV$3:$BG$294,MATCH(Revisión_Avance_Periodo!$I1312,BD_Seguimiento_OAP_2019!$L$3:$L$294,0),MATCH(Revisión_Avance_Periodo!$M1312,BD_Seguimiento_OAP_2019!$AV$2:$BG$2,0))</f>
        <v>1</v>
      </c>
      <c r="P1312" s="189">
        <f t="shared" si="241"/>
        <v>1</v>
      </c>
      <c r="Q1312" s="173" t="str">
        <f>VLOOKUP(P1312,Tabla_Indicador_Gestion4[#All],3,TRUE)</f>
        <v>Culminada</v>
      </c>
      <c r="R1312" s="229">
        <f>SUBTOTAL(9,$N$1310:$N1312)</f>
        <v>3</v>
      </c>
      <c r="S1312" s="230">
        <f>SUBTOTAL(9,$O$1310:$O1312)</f>
        <v>3</v>
      </c>
      <c r="T1312" s="231">
        <f>IFERROR(+Revisión_Avance_Periodo!$S1312/Revisión_Avance_Periodo!$R1312,0)</f>
        <v>1</v>
      </c>
      <c r="U1312" s="184"/>
      <c r="V1312" s="185"/>
      <c r="W1312" s="183"/>
      <c r="X1312" s="183"/>
      <c r="Y1312" s="183"/>
      <c r="Z1312" s="186"/>
      <c r="AA1312" s="187"/>
    </row>
    <row r="1313" spans="1:27" x14ac:dyDescent="0.25">
      <c r="A1313" s="94">
        <v>112</v>
      </c>
      <c r="B1313" s="96" t="str">
        <f>CONCATENATE(Revisión_Avance_Periodo!$C1313,";",Revisión_Avance_Periodo!$E1313,";",Revisión_Avance_Periodo!$I1313)</f>
        <v>OE1;PR_10;ACT_190</v>
      </c>
      <c r="C1313" s="180" t="s">
        <v>9</v>
      </c>
      <c r="D1313" s="181" t="str">
        <f>VLOOKUP(Revisión_Avance_Periodo!$C1313,Componentes_BD!$F$1:$G$5,2,FALSE)</f>
        <v>Fortalecer la Vigilancia.</v>
      </c>
      <c r="E1313" s="119" t="s">
        <v>12</v>
      </c>
      <c r="F1313" s="95">
        <v>2</v>
      </c>
      <c r="G1313" s="95" t="str">
        <f>VLOOKUP(Revisión_Avance_Periodo!$A1313,BD_Seguimiento_OAP_2019!$A$2:$G$294,7,FALSE)</f>
        <v>PAI</v>
      </c>
      <c r="H1313" s="95" t="str">
        <f>VLOOKUP(Revisión_Avance_Periodo!$A1313,BD_Seguimiento_OAP_2019!$A$2:$J$294,10,FALSE)</f>
        <v>PAI_01 - Operacional</v>
      </c>
      <c r="I1313" s="95" t="s">
        <v>1150</v>
      </c>
      <c r="J1313" s="95" t="str">
        <f>VLOOKUP(Revisión_Avance_Periodo!$I1313,BD_Seguimiento_OAP_2019!$L:$M,2,FALSE)</f>
        <v>Implementar Modelo Integrado de Planeción y Gestión - Mipg en cada una de sus 7 dimensiones según corresponda</v>
      </c>
      <c r="K1313" s="119" t="s">
        <v>8</v>
      </c>
      <c r="L1313" s="172">
        <v>4.4642857142857152E-4</v>
      </c>
      <c r="M1313" s="182" t="s">
        <v>107</v>
      </c>
      <c r="N1313" s="190">
        <f>INDEX(BD_Seguimiento_OAP_2019!$AH$3:$AS$294,MATCH(Revisión_Avance_Periodo!$I1313,BD_Seguimiento_OAP_2019!$L$3:$L$294,0),MATCH(Revisión_Avance_Periodo!$M1313,BD_Seguimiento_OAP_2019!$AH$2:$AS$2,0))</f>
        <v>1</v>
      </c>
      <c r="O1313" s="190">
        <f>INDEX(BD_Seguimiento_OAP_2019!$AV$3:$BG$294,MATCH(Revisión_Avance_Periodo!$I1313,BD_Seguimiento_OAP_2019!$L$3:$L$294,0),MATCH(Revisión_Avance_Periodo!$M1313,BD_Seguimiento_OAP_2019!$AV$2:$BG$2,0))</f>
        <v>1</v>
      </c>
      <c r="P1313" s="188">
        <f t="shared" si="241"/>
        <v>1</v>
      </c>
      <c r="Q1313" s="182" t="str">
        <f>VLOOKUP(P1313,Tabla_Indicador_Gestion4[#All],3,TRUE)</f>
        <v>Culminada</v>
      </c>
      <c r="R1313" s="229">
        <f>SUBTOTAL(9,$N$1310:$N1313)</f>
        <v>4</v>
      </c>
      <c r="S1313" s="230">
        <f>SUBTOTAL(9,$O$1310:$O1313)</f>
        <v>4</v>
      </c>
      <c r="T1313" s="231">
        <f>IFERROR(+Revisión_Avance_Periodo!$S1313/Revisión_Avance_Periodo!$R1313,0)</f>
        <v>1</v>
      </c>
      <c r="U1313" s="184"/>
      <c r="V1313" s="185"/>
      <c r="W1313" s="183"/>
      <c r="X1313" s="183"/>
      <c r="Y1313" s="183"/>
      <c r="Z1313" s="186"/>
      <c r="AA1313" s="187"/>
    </row>
    <row r="1314" spans="1:27" x14ac:dyDescent="0.25">
      <c r="A1314" s="88">
        <v>112</v>
      </c>
      <c r="B1314" s="91" t="str">
        <f>CONCATENATE(Revisión_Avance_Periodo!$C1314,";",Revisión_Avance_Periodo!$E1314,";",Revisión_Avance_Periodo!$I1314)</f>
        <v>OE1;PR_10;ACT_190</v>
      </c>
      <c r="C1314" s="170" t="s">
        <v>9</v>
      </c>
      <c r="D1314" s="171" t="str">
        <f>VLOOKUP(Revisión_Avance_Periodo!$C1314,Componentes_BD!$F$1:$G$5,2,FALSE)</f>
        <v>Fortalecer la Vigilancia.</v>
      </c>
      <c r="E1314" s="106" t="s">
        <v>12</v>
      </c>
      <c r="F1314" s="89">
        <v>2</v>
      </c>
      <c r="G1314" s="89" t="str">
        <f>VLOOKUP(Revisión_Avance_Periodo!$A1314,BD_Seguimiento_OAP_2019!$A$2:$G$294,7,FALSE)</f>
        <v>PAI</v>
      </c>
      <c r="H1314" s="89" t="str">
        <f>VLOOKUP(Revisión_Avance_Periodo!$A1314,BD_Seguimiento_OAP_2019!$A$2:$J$294,10,FALSE)</f>
        <v>PAI_01 - Operacional</v>
      </c>
      <c r="I1314" s="89" t="s">
        <v>1150</v>
      </c>
      <c r="J1314" s="89" t="str">
        <f>VLOOKUP(Revisión_Avance_Periodo!$I1314,BD_Seguimiento_OAP_2019!$L:$M,2,FALSE)</f>
        <v>Implementar Modelo Integrado de Planeción y Gestión - Mipg en cada una de sus 7 dimensiones según corresponda</v>
      </c>
      <c r="K1314" s="106" t="s">
        <v>8</v>
      </c>
      <c r="L1314" s="172">
        <v>4.4642857142857152E-4</v>
      </c>
      <c r="M1314" s="173" t="s">
        <v>108</v>
      </c>
      <c r="N1314" s="190">
        <f>INDEX(BD_Seguimiento_OAP_2019!$AH$3:$AS$294,MATCH(Revisión_Avance_Periodo!$I1314,BD_Seguimiento_OAP_2019!$L$3:$L$294,0),MATCH(Revisión_Avance_Periodo!$M1314,BD_Seguimiento_OAP_2019!$AH$2:$AS$2,0))</f>
        <v>0</v>
      </c>
      <c r="O1314" s="190">
        <f>INDEX(BD_Seguimiento_OAP_2019!$AV$3:$BG$294,MATCH(Revisión_Avance_Periodo!$I1314,BD_Seguimiento_OAP_2019!$L$3:$L$294,0),MATCH(Revisión_Avance_Periodo!$M1314,BD_Seguimiento_OAP_2019!$AV$2:$BG$2,0))</f>
        <v>0</v>
      </c>
      <c r="P1314" s="175">
        <f>IFERROR((O1314/N1314),0)</f>
        <v>0</v>
      </c>
      <c r="Q1314" s="173" t="str">
        <f>VLOOKUP(P1314,Tabla_Indicador_Gestion4[#All],3,TRUE)</f>
        <v>Por Ejecutar</v>
      </c>
      <c r="R1314" s="229">
        <f>SUBTOTAL(9,$N$1310:$N1314)</f>
        <v>4</v>
      </c>
      <c r="S1314" s="230">
        <f>SUBTOTAL(9,$O$1310:$O1314)</f>
        <v>4</v>
      </c>
      <c r="T1314" s="231">
        <f>IFERROR(+Revisión_Avance_Periodo!$S1314/Revisión_Avance_Periodo!$R1314,0)</f>
        <v>1</v>
      </c>
      <c r="U1314" s="184"/>
      <c r="V1314" s="185"/>
      <c r="W1314" s="183"/>
      <c r="X1314" s="183"/>
      <c r="Y1314" s="183"/>
      <c r="Z1314" s="186"/>
      <c r="AA1314" s="187"/>
    </row>
    <row r="1315" spans="1:27" x14ac:dyDescent="0.25">
      <c r="A1315" s="94">
        <v>112</v>
      </c>
      <c r="B1315" s="96" t="str">
        <f>CONCATENATE(Revisión_Avance_Periodo!$C1315,";",Revisión_Avance_Periodo!$E1315,";",Revisión_Avance_Periodo!$I1315)</f>
        <v>OE1;PR_10;ACT_190</v>
      </c>
      <c r="C1315" s="180" t="s">
        <v>9</v>
      </c>
      <c r="D1315" s="181" t="str">
        <f>VLOOKUP(Revisión_Avance_Periodo!$C1315,Componentes_BD!$F$1:$G$5,2,FALSE)</f>
        <v>Fortalecer la Vigilancia.</v>
      </c>
      <c r="E1315" s="119" t="s">
        <v>12</v>
      </c>
      <c r="F1315" s="95">
        <v>2</v>
      </c>
      <c r="G1315" s="95" t="str">
        <f>VLOOKUP(Revisión_Avance_Periodo!$A1315,BD_Seguimiento_OAP_2019!$A$2:$G$294,7,FALSE)</f>
        <v>PAI</v>
      </c>
      <c r="H1315" s="95" t="str">
        <f>VLOOKUP(Revisión_Avance_Periodo!$A1315,BD_Seguimiento_OAP_2019!$A$2:$J$294,10,FALSE)</f>
        <v>PAI_01 - Operacional</v>
      </c>
      <c r="I1315" s="95" t="s">
        <v>1150</v>
      </c>
      <c r="J1315" s="95" t="str">
        <f>VLOOKUP(Revisión_Avance_Periodo!$I1315,BD_Seguimiento_OAP_2019!$L:$M,2,FALSE)</f>
        <v>Implementar Modelo Integrado de Planeción y Gestión - Mipg en cada una de sus 7 dimensiones según corresponda</v>
      </c>
      <c r="K1315" s="119" t="s">
        <v>8</v>
      </c>
      <c r="L1315" s="172">
        <v>4.4642857142857152E-4</v>
      </c>
      <c r="M1315" s="182" t="s">
        <v>109</v>
      </c>
      <c r="N1315" s="190">
        <f>INDEX(BD_Seguimiento_OAP_2019!$AH$3:$AS$294,MATCH(Revisión_Avance_Periodo!$I1315,BD_Seguimiento_OAP_2019!$L$3:$L$294,0),MATCH(Revisión_Avance_Periodo!$M1315,BD_Seguimiento_OAP_2019!$AH$2:$AS$2,0))</f>
        <v>1</v>
      </c>
      <c r="O1315" s="190">
        <f>INDEX(BD_Seguimiento_OAP_2019!$AV$3:$BG$294,MATCH(Revisión_Avance_Periodo!$I1315,BD_Seguimiento_OAP_2019!$L$3:$L$294,0),MATCH(Revisión_Avance_Periodo!$M1315,BD_Seguimiento_OAP_2019!$AV$2:$BG$2,0))</f>
        <v>1</v>
      </c>
      <c r="P1315" s="188">
        <f t="shared" si="241"/>
        <v>1</v>
      </c>
      <c r="Q1315" s="182" t="str">
        <f>VLOOKUP(P1315,Tabla_Indicador_Gestion4[#All],3,TRUE)</f>
        <v>Culminada</v>
      </c>
      <c r="R1315" s="229">
        <f>SUBTOTAL(9,$N$1310:$N1315)</f>
        <v>5</v>
      </c>
      <c r="S1315" s="230">
        <f>SUBTOTAL(9,$O$1310:$O1315)</f>
        <v>5</v>
      </c>
      <c r="T1315" s="231">
        <f>IFERROR(+Revisión_Avance_Periodo!$S1315/Revisión_Avance_Periodo!$R1315,0)</f>
        <v>1</v>
      </c>
      <c r="U1315" s="184"/>
      <c r="V1315" s="185"/>
      <c r="W1315" s="183"/>
      <c r="X1315" s="183"/>
      <c r="Y1315" s="183"/>
      <c r="Z1315" s="186"/>
      <c r="AA1315" s="187"/>
    </row>
    <row r="1316" spans="1:27" x14ac:dyDescent="0.25">
      <c r="A1316" s="88">
        <v>112</v>
      </c>
      <c r="B1316" s="91" t="str">
        <f>CONCATENATE(Revisión_Avance_Periodo!$C1316,";",Revisión_Avance_Periodo!$E1316,";",Revisión_Avance_Periodo!$I1316)</f>
        <v>OE1;PR_10;ACT_190</v>
      </c>
      <c r="C1316" s="170" t="s">
        <v>9</v>
      </c>
      <c r="D1316" s="171" t="str">
        <f>VLOOKUP(Revisión_Avance_Periodo!$C1316,Componentes_BD!$F$1:$G$5,2,FALSE)</f>
        <v>Fortalecer la Vigilancia.</v>
      </c>
      <c r="E1316" s="106" t="s">
        <v>12</v>
      </c>
      <c r="F1316" s="89">
        <v>2</v>
      </c>
      <c r="G1316" s="89" t="str">
        <f>VLOOKUP(Revisión_Avance_Periodo!$A1316,BD_Seguimiento_OAP_2019!$A$2:$G$294,7,FALSE)</f>
        <v>PAI</v>
      </c>
      <c r="H1316" s="89" t="str">
        <f>VLOOKUP(Revisión_Avance_Periodo!$A1316,BD_Seguimiento_OAP_2019!$A$2:$J$294,10,FALSE)</f>
        <v>PAI_01 - Operacional</v>
      </c>
      <c r="I1316" s="89" t="s">
        <v>1150</v>
      </c>
      <c r="J1316" s="89" t="str">
        <f>VLOOKUP(Revisión_Avance_Periodo!$I1316,BD_Seguimiento_OAP_2019!$L:$M,2,FALSE)</f>
        <v>Implementar Modelo Integrado de Planeción y Gestión - Mipg en cada una de sus 7 dimensiones según corresponda</v>
      </c>
      <c r="K1316" s="106" t="s">
        <v>8</v>
      </c>
      <c r="L1316" s="172">
        <v>4.4642857142857152E-4</v>
      </c>
      <c r="M1316" s="173" t="s">
        <v>110</v>
      </c>
      <c r="N1316" s="190">
        <f>INDEX(BD_Seguimiento_OAP_2019!$AH$3:$AS$294,MATCH(Revisión_Avance_Periodo!$I1316,BD_Seguimiento_OAP_2019!$L$3:$L$294,0),MATCH(Revisión_Avance_Periodo!$M1316,BD_Seguimiento_OAP_2019!$AH$2:$AS$2,0))</f>
        <v>0</v>
      </c>
      <c r="O1316" s="190">
        <f>INDEX(BD_Seguimiento_OAP_2019!$AV$3:$BG$294,MATCH(Revisión_Avance_Periodo!$I1316,BD_Seguimiento_OAP_2019!$L$3:$L$294,0),MATCH(Revisión_Avance_Periodo!$M1316,BD_Seguimiento_OAP_2019!$AV$2:$BG$2,0))</f>
        <v>0</v>
      </c>
      <c r="P1316" s="175">
        <f t="shared" ref="P1316:P1321" si="247">IFERROR((O1316/N1316),0)</f>
        <v>0</v>
      </c>
      <c r="Q1316" s="173" t="str">
        <f>VLOOKUP(P1316,Tabla_Indicador_Gestion4[#All],3,TRUE)</f>
        <v>Por Ejecutar</v>
      </c>
      <c r="R1316" s="229">
        <f>SUBTOTAL(9,$N$1310:$N1316)</f>
        <v>5</v>
      </c>
      <c r="S1316" s="230">
        <f>SUBTOTAL(9,$O$1310:$O1316)</f>
        <v>5</v>
      </c>
      <c r="T1316" s="231">
        <f>IFERROR(+Revisión_Avance_Periodo!$S1316/Revisión_Avance_Periodo!$R1316,0)</f>
        <v>1</v>
      </c>
      <c r="U1316" s="184"/>
      <c r="V1316" s="185"/>
      <c r="W1316" s="183"/>
      <c r="X1316" s="183"/>
      <c r="Y1316" s="183"/>
      <c r="Z1316" s="186"/>
      <c r="AA1316" s="187"/>
    </row>
    <row r="1317" spans="1:27" x14ac:dyDescent="0.25">
      <c r="A1317" s="94">
        <v>112</v>
      </c>
      <c r="B1317" s="96" t="str">
        <f>CONCATENATE(Revisión_Avance_Periodo!$C1317,";",Revisión_Avance_Periodo!$E1317,";",Revisión_Avance_Periodo!$I1317)</f>
        <v>OE1;PR_10;ACT_190</v>
      </c>
      <c r="C1317" s="180" t="s">
        <v>9</v>
      </c>
      <c r="D1317" s="181" t="str">
        <f>VLOOKUP(Revisión_Avance_Periodo!$C1317,Componentes_BD!$F$1:$G$5,2,FALSE)</f>
        <v>Fortalecer la Vigilancia.</v>
      </c>
      <c r="E1317" s="119" t="s">
        <v>12</v>
      </c>
      <c r="F1317" s="95">
        <v>2</v>
      </c>
      <c r="G1317" s="95" t="str">
        <f>VLOOKUP(Revisión_Avance_Periodo!$A1317,BD_Seguimiento_OAP_2019!$A$2:$G$294,7,FALSE)</f>
        <v>PAI</v>
      </c>
      <c r="H1317" s="95" t="str">
        <f>VLOOKUP(Revisión_Avance_Periodo!$A1317,BD_Seguimiento_OAP_2019!$A$2:$J$294,10,FALSE)</f>
        <v>PAI_01 - Operacional</v>
      </c>
      <c r="I1317" s="95" t="s">
        <v>1150</v>
      </c>
      <c r="J1317" s="95" t="str">
        <f>VLOOKUP(Revisión_Avance_Periodo!$I1317,BD_Seguimiento_OAP_2019!$L:$M,2,FALSE)</f>
        <v>Implementar Modelo Integrado de Planeción y Gestión - Mipg en cada una de sus 7 dimensiones según corresponda</v>
      </c>
      <c r="K1317" s="119" t="s">
        <v>8</v>
      </c>
      <c r="L1317" s="172">
        <v>4.4642857142857152E-4</v>
      </c>
      <c r="M1317" s="182" t="s">
        <v>111</v>
      </c>
      <c r="N1317" s="190">
        <f>INDEX(BD_Seguimiento_OAP_2019!$AH$3:$AS$294,MATCH(Revisión_Avance_Periodo!$I1317,BD_Seguimiento_OAP_2019!$L$3:$L$294,0),MATCH(Revisión_Avance_Periodo!$M1317,BD_Seguimiento_OAP_2019!$AH$2:$AS$2,0))</f>
        <v>0</v>
      </c>
      <c r="O1317" s="190">
        <f>INDEX(BD_Seguimiento_OAP_2019!$AV$3:$BG$294,MATCH(Revisión_Avance_Periodo!$I1317,BD_Seguimiento_OAP_2019!$L$3:$L$294,0),MATCH(Revisión_Avance_Periodo!$M1317,BD_Seguimiento_OAP_2019!$AV$2:$BG$2,0))</f>
        <v>0</v>
      </c>
      <c r="P1317" s="175">
        <f t="shared" si="247"/>
        <v>0</v>
      </c>
      <c r="Q1317" s="182" t="str">
        <f>VLOOKUP(P1317,Tabla_Indicador_Gestion4[#All],3,TRUE)</f>
        <v>Por Ejecutar</v>
      </c>
      <c r="R1317" s="229">
        <f>SUBTOTAL(9,$N$1310:$N1317)</f>
        <v>5</v>
      </c>
      <c r="S1317" s="230">
        <f>SUBTOTAL(9,$O$1310:$O1317)</f>
        <v>5</v>
      </c>
      <c r="T1317" s="231">
        <f>IFERROR(+Revisión_Avance_Periodo!$S1317/Revisión_Avance_Periodo!$R1317,0)</f>
        <v>1</v>
      </c>
      <c r="U1317" s="184"/>
      <c r="V1317" s="185"/>
      <c r="W1317" s="183"/>
      <c r="X1317" s="183"/>
      <c r="Y1317" s="183"/>
      <c r="Z1317" s="186"/>
      <c r="AA1317" s="187"/>
    </row>
    <row r="1318" spans="1:27" x14ac:dyDescent="0.25">
      <c r="A1318" s="88">
        <v>112</v>
      </c>
      <c r="B1318" s="91" t="str">
        <f>CONCATENATE(Revisión_Avance_Periodo!$C1318,";",Revisión_Avance_Periodo!$E1318,";",Revisión_Avance_Periodo!$I1318)</f>
        <v>OE1;PR_10;ACT_190</v>
      </c>
      <c r="C1318" s="170" t="s">
        <v>9</v>
      </c>
      <c r="D1318" s="171" t="str">
        <f>VLOOKUP(Revisión_Avance_Periodo!$C1318,Componentes_BD!$F$1:$G$5,2,FALSE)</f>
        <v>Fortalecer la Vigilancia.</v>
      </c>
      <c r="E1318" s="106" t="s">
        <v>12</v>
      </c>
      <c r="F1318" s="89">
        <v>2</v>
      </c>
      <c r="G1318" s="89" t="str">
        <f>VLOOKUP(Revisión_Avance_Periodo!$A1318,BD_Seguimiento_OAP_2019!$A$2:$G$294,7,FALSE)</f>
        <v>PAI</v>
      </c>
      <c r="H1318" s="89" t="str">
        <f>VLOOKUP(Revisión_Avance_Periodo!$A1318,BD_Seguimiento_OAP_2019!$A$2:$J$294,10,FALSE)</f>
        <v>PAI_01 - Operacional</v>
      </c>
      <c r="I1318" s="89" t="s">
        <v>1150</v>
      </c>
      <c r="J1318" s="89" t="str">
        <f>VLOOKUP(Revisión_Avance_Periodo!$I1318,BD_Seguimiento_OAP_2019!$L:$M,2,FALSE)</f>
        <v>Implementar Modelo Integrado de Planeción y Gestión - Mipg en cada una de sus 7 dimensiones según corresponda</v>
      </c>
      <c r="K1318" s="106" t="s">
        <v>8</v>
      </c>
      <c r="L1318" s="172">
        <v>4.4642857142857152E-4</v>
      </c>
      <c r="M1318" s="173" t="s">
        <v>112</v>
      </c>
      <c r="N1318" s="190">
        <f>INDEX(BD_Seguimiento_OAP_2019!$AH$3:$AS$294,MATCH(Revisión_Avance_Periodo!$I1318,BD_Seguimiento_OAP_2019!$L$3:$L$294,0),MATCH(Revisión_Avance_Periodo!$M1318,BD_Seguimiento_OAP_2019!$AH$2:$AS$2,0))</f>
        <v>0</v>
      </c>
      <c r="O1318" s="190">
        <f>INDEX(BD_Seguimiento_OAP_2019!$AV$3:$BG$294,MATCH(Revisión_Avance_Periodo!$I1318,BD_Seguimiento_OAP_2019!$L$3:$L$294,0),MATCH(Revisión_Avance_Periodo!$M1318,BD_Seguimiento_OAP_2019!$AV$2:$BG$2,0))</f>
        <v>0</v>
      </c>
      <c r="P1318" s="175">
        <f t="shared" si="247"/>
        <v>0</v>
      </c>
      <c r="Q1318" s="173" t="str">
        <f>VLOOKUP(P1318,Tabla_Indicador_Gestion4[#All],3,TRUE)</f>
        <v>Por Ejecutar</v>
      </c>
      <c r="R1318" s="229">
        <f>SUBTOTAL(9,$N$1310:$N1318)</f>
        <v>5</v>
      </c>
      <c r="S1318" s="230">
        <f>SUBTOTAL(9,$O$1310:$O1318)</f>
        <v>5</v>
      </c>
      <c r="T1318" s="231">
        <f>IFERROR(+Revisión_Avance_Periodo!$S1318/Revisión_Avance_Periodo!$R1318,0)</f>
        <v>1</v>
      </c>
      <c r="U1318" s="184"/>
      <c r="V1318" s="185"/>
      <c r="W1318" s="183"/>
      <c r="X1318" s="183"/>
      <c r="Y1318" s="183"/>
      <c r="Z1318" s="186"/>
      <c r="AA1318" s="187"/>
    </row>
    <row r="1319" spans="1:27" x14ac:dyDescent="0.25">
      <c r="A1319" s="94">
        <v>112</v>
      </c>
      <c r="B1319" s="96" t="str">
        <f>CONCATENATE(Revisión_Avance_Periodo!$C1319,";",Revisión_Avance_Periodo!$E1319,";",Revisión_Avance_Periodo!$I1319)</f>
        <v>OE1;PR_10;ACT_190</v>
      </c>
      <c r="C1319" s="180" t="s">
        <v>9</v>
      </c>
      <c r="D1319" s="181" t="str">
        <f>VLOOKUP(Revisión_Avance_Periodo!$C1319,Componentes_BD!$F$1:$G$5,2,FALSE)</f>
        <v>Fortalecer la Vigilancia.</v>
      </c>
      <c r="E1319" s="119" t="s">
        <v>12</v>
      </c>
      <c r="F1319" s="95">
        <v>2</v>
      </c>
      <c r="G1319" s="95" t="str">
        <f>VLOOKUP(Revisión_Avance_Periodo!$A1319,BD_Seguimiento_OAP_2019!$A$2:$G$294,7,FALSE)</f>
        <v>PAI</v>
      </c>
      <c r="H1319" s="95" t="str">
        <f>VLOOKUP(Revisión_Avance_Periodo!$A1319,BD_Seguimiento_OAP_2019!$A$2:$J$294,10,FALSE)</f>
        <v>PAI_01 - Operacional</v>
      </c>
      <c r="I1319" s="95" t="s">
        <v>1150</v>
      </c>
      <c r="J1319" s="95" t="str">
        <f>VLOOKUP(Revisión_Avance_Periodo!$I1319,BD_Seguimiento_OAP_2019!$L:$M,2,FALSE)</f>
        <v>Implementar Modelo Integrado de Planeción y Gestión - Mipg en cada una de sus 7 dimensiones según corresponda</v>
      </c>
      <c r="K1319" s="119" t="s">
        <v>8</v>
      </c>
      <c r="L1319" s="172">
        <v>4.4642857142857152E-4</v>
      </c>
      <c r="M1319" s="182" t="s">
        <v>113</v>
      </c>
      <c r="N1319" s="190">
        <f>INDEX(BD_Seguimiento_OAP_2019!$AH$3:$AS$294,MATCH(Revisión_Avance_Periodo!$I1319,BD_Seguimiento_OAP_2019!$L$3:$L$294,0),MATCH(Revisión_Avance_Periodo!$M1319,BD_Seguimiento_OAP_2019!$AH$2:$AS$2,0))</f>
        <v>0</v>
      </c>
      <c r="O1319" s="190">
        <f>INDEX(BD_Seguimiento_OAP_2019!$AV$3:$BG$294,MATCH(Revisión_Avance_Periodo!$I1319,BD_Seguimiento_OAP_2019!$L$3:$L$294,0),MATCH(Revisión_Avance_Periodo!$M1319,BD_Seguimiento_OAP_2019!$AV$2:$BG$2,0))</f>
        <v>0</v>
      </c>
      <c r="P1319" s="175">
        <f t="shared" si="247"/>
        <v>0</v>
      </c>
      <c r="Q1319" s="182" t="str">
        <f>VLOOKUP(P1319,Tabla_Indicador_Gestion4[#All],3,TRUE)</f>
        <v>Por Ejecutar</v>
      </c>
      <c r="R1319" s="229">
        <f>SUBTOTAL(9,$N$1310:$N1319)</f>
        <v>5</v>
      </c>
      <c r="S1319" s="230">
        <f>SUBTOTAL(9,$O$1310:$O1319)</f>
        <v>5</v>
      </c>
      <c r="T1319" s="231">
        <f>IFERROR(+Revisión_Avance_Periodo!$S1319/Revisión_Avance_Periodo!$R1319,0)</f>
        <v>1</v>
      </c>
      <c r="U1319" s="184"/>
      <c r="V1319" s="185"/>
      <c r="W1319" s="183"/>
      <c r="X1319" s="183"/>
      <c r="Y1319" s="183"/>
      <c r="Z1319" s="186"/>
      <c r="AA1319" s="187"/>
    </row>
    <row r="1320" spans="1:27" x14ac:dyDescent="0.25">
      <c r="A1320" s="88">
        <v>112</v>
      </c>
      <c r="B1320" s="91" t="str">
        <f>CONCATENATE(Revisión_Avance_Periodo!$C1320,";",Revisión_Avance_Periodo!$E1320,";",Revisión_Avance_Periodo!$I1320)</f>
        <v>OE1;PR_10;ACT_190</v>
      </c>
      <c r="C1320" s="170" t="s">
        <v>9</v>
      </c>
      <c r="D1320" s="171" t="str">
        <f>VLOOKUP(Revisión_Avance_Periodo!$C1320,Componentes_BD!$F$1:$G$5,2,FALSE)</f>
        <v>Fortalecer la Vigilancia.</v>
      </c>
      <c r="E1320" s="106" t="s">
        <v>12</v>
      </c>
      <c r="F1320" s="89">
        <v>2</v>
      </c>
      <c r="G1320" s="89" t="str">
        <f>VLOOKUP(Revisión_Avance_Periodo!$A1320,BD_Seguimiento_OAP_2019!$A$2:$G$294,7,FALSE)</f>
        <v>PAI</v>
      </c>
      <c r="H1320" s="89" t="str">
        <f>VLOOKUP(Revisión_Avance_Periodo!$A1320,BD_Seguimiento_OAP_2019!$A$2:$J$294,10,FALSE)</f>
        <v>PAI_01 - Operacional</v>
      </c>
      <c r="I1320" s="89" t="s">
        <v>1150</v>
      </c>
      <c r="J1320" s="89" t="str">
        <f>VLOOKUP(Revisión_Avance_Periodo!$I1320,BD_Seguimiento_OAP_2019!$L:$M,2,FALSE)</f>
        <v>Implementar Modelo Integrado de Planeción y Gestión - Mipg en cada una de sus 7 dimensiones según corresponda</v>
      </c>
      <c r="K1320" s="106" t="s">
        <v>8</v>
      </c>
      <c r="L1320" s="172">
        <v>4.4642857142857152E-4</v>
      </c>
      <c r="M1320" s="173" t="s">
        <v>114</v>
      </c>
      <c r="N1320" s="190">
        <f>INDEX(BD_Seguimiento_OAP_2019!$AH$3:$AS$294,MATCH(Revisión_Avance_Periodo!$I1320,BD_Seguimiento_OAP_2019!$L$3:$L$294,0),MATCH(Revisión_Avance_Periodo!$M1320,BD_Seguimiento_OAP_2019!$AH$2:$AS$2,0))</f>
        <v>0</v>
      </c>
      <c r="O1320" s="190">
        <f>INDEX(BD_Seguimiento_OAP_2019!$AV$3:$BG$294,MATCH(Revisión_Avance_Periodo!$I1320,BD_Seguimiento_OAP_2019!$L$3:$L$294,0),MATCH(Revisión_Avance_Periodo!$M1320,BD_Seguimiento_OAP_2019!$AV$2:$BG$2,0))</f>
        <v>0</v>
      </c>
      <c r="P1320" s="175">
        <f t="shared" si="247"/>
        <v>0</v>
      </c>
      <c r="Q1320" s="173" t="str">
        <f>VLOOKUP(P1320,Tabla_Indicador_Gestion4[#All],3,TRUE)</f>
        <v>Por Ejecutar</v>
      </c>
      <c r="R1320" s="229">
        <f>SUBTOTAL(9,$N$1310:$N1320)</f>
        <v>5</v>
      </c>
      <c r="S1320" s="230">
        <f>SUBTOTAL(9,$O$1310:$O1320)</f>
        <v>5</v>
      </c>
      <c r="T1320" s="231">
        <f>IFERROR(+Revisión_Avance_Periodo!$S1320/Revisión_Avance_Periodo!$R1320,0)</f>
        <v>1</v>
      </c>
      <c r="U1320" s="184"/>
      <c r="V1320" s="185"/>
      <c r="W1320" s="183"/>
      <c r="X1320" s="183"/>
      <c r="Y1320" s="183"/>
      <c r="Z1320" s="186"/>
      <c r="AA1320" s="187"/>
    </row>
    <row r="1321" spans="1:27" ht="15.75" thickBot="1" x14ac:dyDescent="0.3">
      <c r="A1321" s="94">
        <v>112</v>
      </c>
      <c r="B1321" s="96" t="str">
        <f>CONCATENATE(Revisión_Avance_Periodo!$C1321,";",Revisión_Avance_Periodo!$E1321,";",Revisión_Avance_Periodo!$I1321)</f>
        <v>OE1;PR_10;ACT_190</v>
      </c>
      <c r="C1321" s="180" t="s">
        <v>9</v>
      </c>
      <c r="D1321" s="181" t="str">
        <f>VLOOKUP(Revisión_Avance_Periodo!$C1321,Componentes_BD!$F$1:$G$5,2,FALSE)</f>
        <v>Fortalecer la Vigilancia.</v>
      </c>
      <c r="E1321" s="119" t="s">
        <v>12</v>
      </c>
      <c r="F1321" s="95">
        <v>2</v>
      </c>
      <c r="G1321" s="95" t="str">
        <f>VLOOKUP(Revisión_Avance_Periodo!$A1321,BD_Seguimiento_OAP_2019!$A$2:$G$294,7,FALSE)</f>
        <v>PAI</v>
      </c>
      <c r="H1321" s="95" t="str">
        <f>VLOOKUP(Revisión_Avance_Periodo!$A1321,BD_Seguimiento_OAP_2019!$A$2:$J$294,10,FALSE)</f>
        <v>PAI_01 - Operacional</v>
      </c>
      <c r="I1321" s="95" t="s">
        <v>1150</v>
      </c>
      <c r="J1321" s="95" t="str">
        <f>VLOOKUP(Revisión_Avance_Periodo!$I1321,BD_Seguimiento_OAP_2019!$L:$M,2,FALSE)</f>
        <v>Implementar Modelo Integrado de Planeción y Gestión - Mipg en cada una de sus 7 dimensiones según corresponda</v>
      </c>
      <c r="K1321" s="119" t="s">
        <v>8</v>
      </c>
      <c r="L1321" s="172">
        <v>4.4642857142857152E-4</v>
      </c>
      <c r="M1321" s="182" t="s">
        <v>115</v>
      </c>
      <c r="N1321" s="190">
        <f>INDEX(BD_Seguimiento_OAP_2019!$AH$3:$AS$294,MATCH(Revisión_Avance_Periodo!$I1321,BD_Seguimiento_OAP_2019!$L$3:$L$294,0),MATCH(Revisión_Avance_Periodo!$M1321,BD_Seguimiento_OAP_2019!$AH$2:$AS$2,0))</f>
        <v>0</v>
      </c>
      <c r="O1321" s="190">
        <f>INDEX(BD_Seguimiento_OAP_2019!$AV$3:$BG$294,MATCH(Revisión_Avance_Periodo!$I1321,BD_Seguimiento_OAP_2019!$L$3:$L$294,0),MATCH(Revisión_Avance_Periodo!$M1321,BD_Seguimiento_OAP_2019!$AV$2:$BG$2,0))</f>
        <v>0</v>
      </c>
      <c r="P1321" s="175">
        <f t="shared" si="247"/>
        <v>0</v>
      </c>
      <c r="Q1321" s="182" t="str">
        <f>VLOOKUP(P1321,Tabla_Indicador_Gestion4[#All],3,TRUE)</f>
        <v>Por Ejecutar</v>
      </c>
      <c r="R1321" s="229">
        <f>SUBTOTAL(9,$N$1310:$N1321)</f>
        <v>5</v>
      </c>
      <c r="S1321" s="230">
        <f>SUBTOTAL(9,$O$1310:$O1321)</f>
        <v>5</v>
      </c>
      <c r="T1321" s="231">
        <f>IFERROR(+Revisión_Avance_Periodo!$S1321/Revisión_Avance_Periodo!$R1321,0)</f>
        <v>1</v>
      </c>
      <c r="U1321" s="184"/>
      <c r="V1321" s="185"/>
      <c r="W1321" s="183"/>
      <c r="X1321" s="183"/>
      <c r="Y1321" s="183"/>
      <c r="Z1321" s="186"/>
      <c r="AA1321" s="187"/>
    </row>
    <row r="1322" spans="1:27" x14ac:dyDescent="0.25">
      <c r="A1322" s="88">
        <v>113</v>
      </c>
      <c r="B1322" s="91" t="str">
        <f>CONCATENATE(Revisión_Avance_Periodo!$C1322,";",Revisión_Avance_Periodo!$E1322,";",Revisión_Avance_Periodo!$I1322)</f>
        <v>OE1;PR_10;ACT_164</v>
      </c>
      <c r="C1322" s="170" t="s">
        <v>9</v>
      </c>
      <c r="D1322" s="171" t="str">
        <f>VLOOKUP(Revisión_Avance_Periodo!$C1322,Componentes_BD!$F$1:$G$5,2,FALSE)</f>
        <v>Fortalecer la Vigilancia.</v>
      </c>
      <c r="E1322" s="106" t="s">
        <v>12</v>
      </c>
      <c r="F1322" s="89">
        <v>2</v>
      </c>
      <c r="G1322" s="89" t="str">
        <f>VLOOKUP(Revisión_Avance_Periodo!$A1322,BD_Seguimiento_OAP_2019!$A$2:$G$294,7,FALSE)</f>
        <v>PAI</v>
      </c>
      <c r="H1322" s="89" t="str">
        <f>VLOOKUP(Revisión_Avance_Periodo!$A1322,BD_Seguimiento_OAP_2019!$A$2:$J$294,10,FALSE)</f>
        <v>PAI_01 - Operacional</v>
      </c>
      <c r="I1322" s="89" t="s">
        <v>1158</v>
      </c>
      <c r="J1322" s="89" t="str">
        <f>VLOOKUP(Revisión_Avance_Periodo!$I1322,BD_Seguimiento_OAP_2019!$L:$M,2,FALSE)</f>
        <v>Estructurar y presentar para aprobación del Comité Insitucional de Gestión y Desempeño el Sistema Integrado de Conservación SIC.</v>
      </c>
      <c r="K1322" s="106" t="s">
        <v>8</v>
      </c>
      <c r="L1322" s="172">
        <v>4.4642857142857152E-4</v>
      </c>
      <c r="M1322" s="173" t="s">
        <v>104</v>
      </c>
      <c r="N1322" s="174">
        <f>INDEX(BD_Seguimiento_OAP_2019!$AH$3:$AS$294,MATCH(Revisión_Avance_Periodo!$I1322,BD_Seguimiento_OAP_2019!$L$3:$L$294,0),MATCH(Revisión_Avance_Periodo!$M1322,BD_Seguimiento_OAP_2019!$AH$2:$AS$2,0))</f>
        <v>0.1</v>
      </c>
      <c r="O1322" s="174">
        <f>INDEX(BD_Seguimiento_OAP_2019!$AV$3:$BG$294,MATCH(Revisión_Avance_Periodo!$I1322,BD_Seguimiento_OAP_2019!$L$3:$L$294,0),MATCH(Revisión_Avance_Periodo!$M1322,BD_Seguimiento_OAP_2019!$AV$2:$BG$2,0))</f>
        <v>0.1</v>
      </c>
      <c r="P1322" s="199">
        <f t="shared" si="241"/>
        <v>1</v>
      </c>
      <c r="Q1322" s="173" t="str">
        <f>VLOOKUP(P1322,Tabla_Indicador_Gestion4[#All],3,TRUE)</f>
        <v>Culminada</v>
      </c>
      <c r="R1322" s="213">
        <f>SUBTOTAL(9,$N$1322:$N1322)</f>
        <v>0.1</v>
      </c>
      <c r="S1322" s="234">
        <f>SUBTOTAL(9,$O$1322:$O1322)</f>
        <v>0.1</v>
      </c>
      <c r="T1322" s="234">
        <f>IFERROR(+Revisión_Avance_Periodo!$S1322/Revisión_Avance_Periodo!$R1322,0)</f>
        <v>1</v>
      </c>
      <c r="U1322" s="177">
        <f>SUBTOTAL(9,N1322:N1333)</f>
        <v>0.99999999999999989</v>
      </c>
      <c r="V1322" s="176">
        <f>SUBTOTAL(9,O1322:O1333)</f>
        <v>0.5</v>
      </c>
      <c r="W1322" s="176">
        <f t="shared" ref="W1322" si="248">+V1322/U1322</f>
        <v>0.5</v>
      </c>
      <c r="X1322" s="176"/>
      <c r="Y1322" s="176">
        <f>100%-Revisión_Avance_Periodo!$W1322</f>
        <v>0.5</v>
      </c>
      <c r="Z1322" s="178" t="str">
        <f>VLOOKUP(W1322,Tabla_Indicador_Gestion4[],3,TRUE)</f>
        <v>En Tramite</v>
      </c>
      <c r="AA1322" s="179">
        <f>Revisión_Avance_Periodo!$W1322*Revisión_Avance_Periodo!$L1322</f>
        <v>2.2321428571428576E-4</v>
      </c>
    </row>
    <row r="1323" spans="1:27" x14ac:dyDescent="0.25">
      <c r="A1323" s="94">
        <v>113</v>
      </c>
      <c r="B1323" s="96" t="str">
        <f>CONCATENATE(Revisión_Avance_Periodo!$C1323,";",Revisión_Avance_Periodo!$E1323,";",Revisión_Avance_Periodo!$I1323)</f>
        <v>OE1;PR_10;ACT_164</v>
      </c>
      <c r="C1323" s="180" t="s">
        <v>9</v>
      </c>
      <c r="D1323" s="181" t="str">
        <f>VLOOKUP(Revisión_Avance_Periodo!$C1323,Componentes_BD!$F$1:$G$5,2,FALSE)</f>
        <v>Fortalecer la Vigilancia.</v>
      </c>
      <c r="E1323" s="119" t="s">
        <v>12</v>
      </c>
      <c r="F1323" s="95">
        <v>2</v>
      </c>
      <c r="G1323" s="95" t="str">
        <f>VLOOKUP(Revisión_Avance_Periodo!$A1323,BD_Seguimiento_OAP_2019!$A$2:$G$294,7,FALSE)</f>
        <v>PAI</v>
      </c>
      <c r="H1323" s="95" t="str">
        <f>VLOOKUP(Revisión_Avance_Periodo!$A1323,BD_Seguimiento_OAP_2019!$A$2:$J$294,10,FALSE)</f>
        <v>PAI_01 - Operacional</v>
      </c>
      <c r="I1323" s="95" t="s">
        <v>1158</v>
      </c>
      <c r="J1323" s="95" t="str">
        <f>VLOOKUP(Revisión_Avance_Periodo!$I1323,BD_Seguimiento_OAP_2019!$L:$M,2,FALSE)</f>
        <v>Estructurar y presentar para aprobación del Comité Insitucional de Gestión y Desempeño el Sistema Integrado de Conservación SIC.</v>
      </c>
      <c r="K1323" s="119" t="s">
        <v>8</v>
      </c>
      <c r="L1323" s="172">
        <v>4.4642857142857152E-4</v>
      </c>
      <c r="M1323" s="182" t="s">
        <v>105</v>
      </c>
      <c r="N1323" s="174">
        <f>INDEX(BD_Seguimiento_OAP_2019!$AH$3:$AS$294,MATCH(Revisión_Avance_Periodo!$I1323,BD_Seguimiento_OAP_2019!$L$3:$L$294,0),MATCH(Revisión_Avance_Periodo!$M1323,BD_Seguimiento_OAP_2019!$AH$2:$AS$2,0))</f>
        <v>0.1</v>
      </c>
      <c r="O1323" s="174">
        <f>INDEX(BD_Seguimiento_OAP_2019!$AV$3:$BG$294,MATCH(Revisión_Avance_Periodo!$I1323,BD_Seguimiento_OAP_2019!$L$3:$L$294,0),MATCH(Revisión_Avance_Periodo!$M1323,BD_Seguimiento_OAP_2019!$AV$2:$BG$2,0))</f>
        <v>0.1</v>
      </c>
      <c r="P1323" s="200">
        <f t="shared" si="241"/>
        <v>1</v>
      </c>
      <c r="Q1323" s="182" t="str">
        <f>VLOOKUP(P1323,Tabla_Indicador_Gestion4[#All],3,TRUE)</f>
        <v>Culminada</v>
      </c>
      <c r="R1323" s="215">
        <f>SUBTOTAL(9,$N$1322:$N1323)</f>
        <v>0.2</v>
      </c>
      <c r="S1323" s="231">
        <f>SUBTOTAL(9,$O$1322:$O1323)</f>
        <v>0.2</v>
      </c>
      <c r="T1323" s="231">
        <f>IFERROR(+Revisión_Avance_Periodo!$S1323/Revisión_Avance_Periodo!$R1323,0)</f>
        <v>1</v>
      </c>
      <c r="U1323" s="184"/>
      <c r="V1323" s="185"/>
      <c r="W1323" s="183"/>
      <c r="X1323" s="183"/>
      <c r="Y1323" s="183"/>
      <c r="Z1323" s="186"/>
      <c r="AA1323" s="187"/>
    </row>
    <row r="1324" spans="1:27" x14ac:dyDescent="0.25">
      <c r="A1324" s="88">
        <v>113</v>
      </c>
      <c r="B1324" s="91" t="str">
        <f>CONCATENATE(Revisión_Avance_Periodo!$C1324,";",Revisión_Avance_Periodo!$E1324,";",Revisión_Avance_Periodo!$I1324)</f>
        <v>OE1;PR_10;ACT_164</v>
      </c>
      <c r="C1324" s="170" t="s">
        <v>9</v>
      </c>
      <c r="D1324" s="171" t="str">
        <f>VLOOKUP(Revisión_Avance_Periodo!$C1324,Componentes_BD!$F$1:$G$5,2,FALSE)</f>
        <v>Fortalecer la Vigilancia.</v>
      </c>
      <c r="E1324" s="106" t="s">
        <v>12</v>
      </c>
      <c r="F1324" s="89">
        <v>2</v>
      </c>
      <c r="G1324" s="89" t="str">
        <f>VLOOKUP(Revisión_Avance_Periodo!$A1324,BD_Seguimiento_OAP_2019!$A$2:$G$294,7,FALSE)</f>
        <v>PAI</v>
      </c>
      <c r="H1324" s="89" t="str">
        <f>VLOOKUP(Revisión_Avance_Periodo!$A1324,BD_Seguimiento_OAP_2019!$A$2:$J$294,10,FALSE)</f>
        <v>PAI_01 - Operacional</v>
      </c>
      <c r="I1324" s="89" t="s">
        <v>1158</v>
      </c>
      <c r="J1324" s="89" t="str">
        <f>VLOOKUP(Revisión_Avance_Periodo!$I1324,BD_Seguimiento_OAP_2019!$L:$M,2,FALSE)</f>
        <v>Estructurar y presentar para aprobación del Comité Insitucional de Gestión y Desempeño el Sistema Integrado de Conservación SIC.</v>
      </c>
      <c r="K1324" s="106" t="s">
        <v>8</v>
      </c>
      <c r="L1324" s="172">
        <v>4.4642857142857152E-4</v>
      </c>
      <c r="M1324" s="173" t="s">
        <v>106</v>
      </c>
      <c r="N1324" s="174">
        <f>INDEX(BD_Seguimiento_OAP_2019!$AH$3:$AS$294,MATCH(Revisión_Avance_Periodo!$I1324,BD_Seguimiento_OAP_2019!$L$3:$L$294,0),MATCH(Revisión_Avance_Periodo!$M1324,BD_Seguimiento_OAP_2019!$AH$2:$AS$2,0))</f>
        <v>0.2</v>
      </c>
      <c r="O1324" s="174">
        <f>INDEX(BD_Seguimiento_OAP_2019!$AV$3:$BG$294,MATCH(Revisión_Avance_Periodo!$I1324,BD_Seguimiento_OAP_2019!$L$3:$L$294,0),MATCH(Revisión_Avance_Periodo!$M1324,BD_Seguimiento_OAP_2019!$AV$2:$BG$2,0))</f>
        <v>0.2</v>
      </c>
      <c r="P1324" s="199">
        <f t="shared" si="241"/>
        <v>1</v>
      </c>
      <c r="Q1324" s="173" t="str">
        <f>VLOOKUP(P1324,Tabla_Indicador_Gestion4[#All],3,TRUE)</f>
        <v>Culminada</v>
      </c>
      <c r="R1324" s="215">
        <f>SUBTOTAL(9,$N$1322:$N1324)</f>
        <v>0.4</v>
      </c>
      <c r="S1324" s="231">
        <f>SUBTOTAL(9,$O$1322:$O1324)</f>
        <v>0.4</v>
      </c>
      <c r="T1324" s="231">
        <f>IFERROR(+Revisión_Avance_Periodo!$S1324/Revisión_Avance_Periodo!$R1324,0)</f>
        <v>1</v>
      </c>
      <c r="U1324" s="184"/>
      <c r="V1324" s="185"/>
      <c r="W1324" s="183"/>
      <c r="X1324" s="183"/>
      <c r="Y1324" s="183"/>
      <c r="Z1324" s="186"/>
      <c r="AA1324" s="187"/>
    </row>
    <row r="1325" spans="1:27" x14ac:dyDescent="0.25">
      <c r="A1325" s="94">
        <v>113</v>
      </c>
      <c r="B1325" s="96" t="str">
        <f>CONCATENATE(Revisión_Avance_Periodo!$C1325,";",Revisión_Avance_Periodo!$E1325,";",Revisión_Avance_Periodo!$I1325)</f>
        <v>OE1;PR_10;ACT_164</v>
      </c>
      <c r="C1325" s="180" t="s">
        <v>9</v>
      </c>
      <c r="D1325" s="181" t="str">
        <f>VLOOKUP(Revisión_Avance_Periodo!$C1325,Componentes_BD!$F$1:$G$5,2,FALSE)</f>
        <v>Fortalecer la Vigilancia.</v>
      </c>
      <c r="E1325" s="119" t="s">
        <v>12</v>
      </c>
      <c r="F1325" s="95">
        <v>2</v>
      </c>
      <c r="G1325" s="95" t="str">
        <f>VLOOKUP(Revisión_Avance_Periodo!$A1325,BD_Seguimiento_OAP_2019!$A$2:$G$294,7,FALSE)</f>
        <v>PAI</v>
      </c>
      <c r="H1325" s="95" t="str">
        <f>VLOOKUP(Revisión_Avance_Periodo!$A1325,BD_Seguimiento_OAP_2019!$A$2:$J$294,10,FALSE)</f>
        <v>PAI_01 - Operacional</v>
      </c>
      <c r="I1325" s="95" t="s">
        <v>1158</v>
      </c>
      <c r="J1325" s="95" t="str">
        <f>VLOOKUP(Revisión_Avance_Periodo!$I1325,BD_Seguimiento_OAP_2019!$L:$M,2,FALSE)</f>
        <v>Estructurar y presentar para aprobación del Comité Insitucional de Gestión y Desempeño el Sistema Integrado de Conservación SIC.</v>
      </c>
      <c r="K1325" s="119" t="s">
        <v>8</v>
      </c>
      <c r="L1325" s="172">
        <v>4.4642857142857152E-4</v>
      </c>
      <c r="M1325" s="182" t="s">
        <v>107</v>
      </c>
      <c r="N1325" s="174">
        <f>INDEX(BD_Seguimiento_OAP_2019!$AH$3:$AS$294,MATCH(Revisión_Avance_Periodo!$I1325,BD_Seguimiento_OAP_2019!$L$3:$L$294,0),MATCH(Revisión_Avance_Periodo!$M1325,BD_Seguimiento_OAP_2019!$AH$2:$AS$2,0))</f>
        <v>0.1</v>
      </c>
      <c r="O1325" s="174">
        <f>INDEX(BD_Seguimiento_OAP_2019!$AV$3:$BG$294,MATCH(Revisión_Avance_Periodo!$I1325,BD_Seguimiento_OAP_2019!$L$3:$L$294,0),MATCH(Revisión_Avance_Periodo!$M1325,BD_Seguimiento_OAP_2019!$AV$2:$BG$2,0))</f>
        <v>0.1</v>
      </c>
      <c r="P1325" s="200">
        <f t="shared" si="241"/>
        <v>1</v>
      </c>
      <c r="Q1325" s="182" t="str">
        <f>VLOOKUP(P1325,Tabla_Indicador_Gestion4[#All],3,TRUE)</f>
        <v>Culminada</v>
      </c>
      <c r="R1325" s="215">
        <f>SUBTOTAL(9,$N$1322:$N1325)</f>
        <v>0.5</v>
      </c>
      <c r="S1325" s="231">
        <f>SUBTOTAL(9,$O$1322:$O1325)</f>
        <v>0.5</v>
      </c>
      <c r="T1325" s="231">
        <f>IFERROR(+Revisión_Avance_Periodo!$S1325/Revisión_Avance_Periodo!$R1325,0)</f>
        <v>1</v>
      </c>
      <c r="U1325" s="184"/>
      <c r="V1325" s="185"/>
      <c r="W1325" s="183"/>
      <c r="X1325" s="183"/>
      <c r="Y1325" s="183"/>
      <c r="Z1325" s="186"/>
      <c r="AA1325" s="187"/>
    </row>
    <row r="1326" spans="1:27" x14ac:dyDescent="0.25">
      <c r="A1326" s="88">
        <v>113</v>
      </c>
      <c r="B1326" s="91" t="str">
        <f>CONCATENATE(Revisión_Avance_Periodo!$C1326,";",Revisión_Avance_Periodo!$E1326,";",Revisión_Avance_Periodo!$I1326)</f>
        <v>OE1;PR_10;ACT_164</v>
      </c>
      <c r="C1326" s="170" t="s">
        <v>9</v>
      </c>
      <c r="D1326" s="171" t="str">
        <f>VLOOKUP(Revisión_Avance_Periodo!$C1326,Componentes_BD!$F$1:$G$5,2,FALSE)</f>
        <v>Fortalecer la Vigilancia.</v>
      </c>
      <c r="E1326" s="106" t="s">
        <v>12</v>
      </c>
      <c r="F1326" s="89">
        <v>2</v>
      </c>
      <c r="G1326" s="89" t="str">
        <f>VLOOKUP(Revisión_Avance_Periodo!$A1326,BD_Seguimiento_OAP_2019!$A$2:$G$294,7,FALSE)</f>
        <v>PAI</v>
      </c>
      <c r="H1326" s="89" t="str">
        <f>VLOOKUP(Revisión_Avance_Periodo!$A1326,BD_Seguimiento_OAP_2019!$A$2:$J$294,10,FALSE)</f>
        <v>PAI_01 - Operacional</v>
      </c>
      <c r="I1326" s="89" t="s">
        <v>1158</v>
      </c>
      <c r="J1326" s="89" t="str">
        <f>VLOOKUP(Revisión_Avance_Periodo!$I1326,BD_Seguimiento_OAP_2019!$L:$M,2,FALSE)</f>
        <v>Estructurar y presentar para aprobación del Comité Insitucional de Gestión y Desempeño el Sistema Integrado de Conservación SIC.</v>
      </c>
      <c r="K1326" s="106" t="s">
        <v>8</v>
      </c>
      <c r="L1326" s="172">
        <v>4.4642857142857152E-4</v>
      </c>
      <c r="M1326" s="173" t="s">
        <v>108</v>
      </c>
      <c r="N1326" s="174">
        <f>INDEX(BD_Seguimiento_OAP_2019!$AH$3:$AS$294,MATCH(Revisión_Avance_Periodo!$I1326,BD_Seguimiento_OAP_2019!$L$3:$L$294,0),MATCH(Revisión_Avance_Periodo!$M1326,BD_Seguimiento_OAP_2019!$AH$2:$AS$2,0))</f>
        <v>0.1</v>
      </c>
      <c r="O1326" s="174">
        <f>INDEX(BD_Seguimiento_OAP_2019!$AV$3:$BG$294,MATCH(Revisión_Avance_Periodo!$I1326,BD_Seguimiento_OAP_2019!$L$3:$L$294,0),MATCH(Revisión_Avance_Periodo!$M1326,BD_Seguimiento_OAP_2019!$AV$2:$BG$2,0))</f>
        <v>0</v>
      </c>
      <c r="P1326" s="199">
        <f t="shared" si="241"/>
        <v>0</v>
      </c>
      <c r="Q1326" s="173" t="str">
        <f>VLOOKUP(P1326,Tabla_Indicador_Gestion4[#All],3,TRUE)</f>
        <v>Por Ejecutar</v>
      </c>
      <c r="R1326" s="215">
        <f>SUBTOTAL(9,$N$1322:$N1326)</f>
        <v>0.6</v>
      </c>
      <c r="S1326" s="231">
        <f>SUBTOTAL(9,$O$1322:$O1326)</f>
        <v>0.5</v>
      </c>
      <c r="T1326" s="231">
        <f>IFERROR(+Revisión_Avance_Periodo!$S1326/Revisión_Avance_Periodo!$R1326,0)</f>
        <v>0.83333333333333337</v>
      </c>
      <c r="U1326" s="184"/>
      <c r="V1326" s="185"/>
      <c r="W1326" s="183"/>
      <c r="X1326" s="183"/>
      <c r="Y1326" s="183"/>
      <c r="Z1326" s="186"/>
      <c r="AA1326" s="187"/>
    </row>
    <row r="1327" spans="1:27" x14ac:dyDescent="0.25">
      <c r="A1327" s="94">
        <v>113</v>
      </c>
      <c r="B1327" s="96" t="str">
        <f>CONCATENATE(Revisión_Avance_Periodo!$C1327,";",Revisión_Avance_Periodo!$E1327,";",Revisión_Avance_Periodo!$I1327)</f>
        <v>OE1;PR_10;ACT_164</v>
      </c>
      <c r="C1327" s="180" t="s">
        <v>9</v>
      </c>
      <c r="D1327" s="181" t="str">
        <f>VLOOKUP(Revisión_Avance_Periodo!$C1327,Componentes_BD!$F$1:$G$5,2,FALSE)</f>
        <v>Fortalecer la Vigilancia.</v>
      </c>
      <c r="E1327" s="119" t="s">
        <v>12</v>
      </c>
      <c r="F1327" s="95">
        <v>2</v>
      </c>
      <c r="G1327" s="95" t="str">
        <f>VLOOKUP(Revisión_Avance_Periodo!$A1327,BD_Seguimiento_OAP_2019!$A$2:$G$294,7,FALSE)</f>
        <v>PAI</v>
      </c>
      <c r="H1327" s="95" t="str">
        <f>VLOOKUP(Revisión_Avance_Periodo!$A1327,BD_Seguimiento_OAP_2019!$A$2:$J$294,10,FALSE)</f>
        <v>PAI_01 - Operacional</v>
      </c>
      <c r="I1327" s="95" t="s">
        <v>1158</v>
      </c>
      <c r="J1327" s="95" t="str">
        <f>VLOOKUP(Revisión_Avance_Periodo!$I1327,BD_Seguimiento_OAP_2019!$L:$M,2,FALSE)</f>
        <v>Estructurar y presentar para aprobación del Comité Insitucional de Gestión y Desempeño el Sistema Integrado de Conservación SIC.</v>
      </c>
      <c r="K1327" s="119" t="s">
        <v>8</v>
      </c>
      <c r="L1327" s="172">
        <v>4.4642857142857152E-4</v>
      </c>
      <c r="M1327" s="182" t="s">
        <v>109</v>
      </c>
      <c r="N1327" s="174">
        <f>INDEX(BD_Seguimiento_OAP_2019!$AH$3:$AS$294,MATCH(Revisión_Avance_Periodo!$I1327,BD_Seguimiento_OAP_2019!$L$3:$L$294,0),MATCH(Revisión_Avance_Periodo!$M1327,BD_Seguimiento_OAP_2019!$AH$2:$AS$2,0))</f>
        <v>0.1</v>
      </c>
      <c r="O1327" s="174">
        <f>INDEX(BD_Seguimiento_OAP_2019!$AV$3:$BG$294,MATCH(Revisión_Avance_Periodo!$I1327,BD_Seguimiento_OAP_2019!$L$3:$L$294,0),MATCH(Revisión_Avance_Periodo!$M1327,BD_Seguimiento_OAP_2019!$AV$2:$BG$2,0))</f>
        <v>0</v>
      </c>
      <c r="P1327" s="200">
        <f t="shared" si="241"/>
        <v>0</v>
      </c>
      <c r="Q1327" s="182" t="str">
        <f>VLOOKUP(P1327,Tabla_Indicador_Gestion4[#All],3,TRUE)</f>
        <v>Por Ejecutar</v>
      </c>
      <c r="R1327" s="215">
        <f>SUBTOTAL(9,$N$1322:$N1327)</f>
        <v>0.7</v>
      </c>
      <c r="S1327" s="231">
        <f>SUBTOTAL(9,$O$1322:$O1327)</f>
        <v>0.5</v>
      </c>
      <c r="T1327" s="231">
        <f>IFERROR(+Revisión_Avance_Periodo!$S1327/Revisión_Avance_Periodo!$R1327,0)</f>
        <v>0.7142857142857143</v>
      </c>
      <c r="U1327" s="184"/>
      <c r="V1327" s="185"/>
      <c r="W1327" s="183"/>
      <c r="X1327" s="183"/>
      <c r="Y1327" s="183"/>
      <c r="Z1327" s="186"/>
      <c r="AA1327" s="187"/>
    </row>
    <row r="1328" spans="1:27" x14ac:dyDescent="0.25">
      <c r="A1328" s="88">
        <v>113</v>
      </c>
      <c r="B1328" s="91" t="str">
        <f>CONCATENATE(Revisión_Avance_Periodo!$C1328,";",Revisión_Avance_Periodo!$E1328,";",Revisión_Avance_Periodo!$I1328)</f>
        <v>OE1;PR_10;ACT_164</v>
      </c>
      <c r="C1328" s="170" t="s">
        <v>9</v>
      </c>
      <c r="D1328" s="171" t="str">
        <f>VLOOKUP(Revisión_Avance_Periodo!$C1328,Componentes_BD!$F$1:$G$5,2,FALSE)</f>
        <v>Fortalecer la Vigilancia.</v>
      </c>
      <c r="E1328" s="106" t="s">
        <v>12</v>
      </c>
      <c r="F1328" s="89">
        <v>2</v>
      </c>
      <c r="G1328" s="89" t="str">
        <f>VLOOKUP(Revisión_Avance_Periodo!$A1328,BD_Seguimiento_OAP_2019!$A$2:$G$294,7,FALSE)</f>
        <v>PAI</v>
      </c>
      <c r="H1328" s="89" t="str">
        <f>VLOOKUP(Revisión_Avance_Periodo!$A1328,BD_Seguimiento_OAP_2019!$A$2:$J$294,10,FALSE)</f>
        <v>PAI_01 - Operacional</v>
      </c>
      <c r="I1328" s="89" t="s">
        <v>1158</v>
      </c>
      <c r="J1328" s="89" t="str">
        <f>VLOOKUP(Revisión_Avance_Periodo!$I1328,BD_Seguimiento_OAP_2019!$L:$M,2,FALSE)</f>
        <v>Estructurar y presentar para aprobación del Comité Insitucional de Gestión y Desempeño el Sistema Integrado de Conservación SIC.</v>
      </c>
      <c r="K1328" s="106" t="s">
        <v>8</v>
      </c>
      <c r="L1328" s="172">
        <v>4.4642857142857152E-4</v>
      </c>
      <c r="M1328" s="173" t="s">
        <v>110</v>
      </c>
      <c r="N1328" s="174">
        <f>INDEX(BD_Seguimiento_OAP_2019!$AH$3:$AS$294,MATCH(Revisión_Avance_Periodo!$I1328,BD_Seguimiento_OAP_2019!$L$3:$L$294,0),MATCH(Revisión_Avance_Periodo!$M1328,BD_Seguimiento_OAP_2019!$AH$2:$AS$2,0))</f>
        <v>0.1</v>
      </c>
      <c r="O1328" s="174">
        <f>INDEX(BD_Seguimiento_OAP_2019!$AV$3:$BG$294,MATCH(Revisión_Avance_Periodo!$I1328,BD_Seguimiento_OAP_2019!$L$3:$L$294,0),MATCH(Revisión_Avance_Periodo!$M1328,BD_Seguimiento_OAP_2019!$AV$2:$BG$2,0))</f>
        <v>0</v>
      </c>
      <c r="P1328" s="199">
        <f t="shared" si="241"/>
        <v>0</v>
      </c>
      <c r="Q1328" s="173" t="str">
        <f>VLOOKUP(P1328,Tabla_Indicador_Gestion4[#All],3,TRUE)</f>
        <v>Por Ejecutar</v>
      </c>
      <c r="R1328" s="215">
        <f>SUBTOTAL(9,$N$1322:$N1328)</f>
        <v>0.79999999999999993</v>
      </c>
      <c r="S1328" s="231">
        <f>SUBTOTAL(9,$O$1322:$O1328)</f>
        <v>0.5</v>
      </c>
      <c r="T1328" s="231">
        <f>IFERROR(+Revisión_Avance_Periodo!$S1328/Revisión_Avance_Periodo!$R1328,0)</f>
        <v>0.625</v>
      </c>
      <c r="U1328" s="184"/>
      <c r="V1328" s="185"/>
      <c r="W1328" s="183"/>
      <c r="X1328" s="183"/>
      <c r="Y1328" s="183"/>
      <c r="Z1328" s="186"/>
      <c r="AA1328" s="187"/>
    </row>
    <row r="1329" spans="1:27" x14ac:dyDescent="0.25">
      <c r="A1329" s="94">
        <v>113</v>
      </c>
      <c r="B1329" s="96" t="str">
        <f>CONCATENATE(Revisión_Avance_Periodo!$C1329,";",Revisión_Avance_Periodo!$E1329,";",Revisión_Avance_Periodo!$I1329)</f>
        <v>OE1;PR_10;ACT_164</v>
      </c>
      <c r="C1329" s="180" t="s">
        <v>9</v>
      </c>
      <c r="D1329" s="181" t="str">
        <f>VLOOKUP(Revisión_Avance_Periodo!$C1329,Componentes_BD!$F$1:$G$5,2,FALSE)</f>
        <v>Fortalecer la Vigilancia.</v>
      </c>
      <c r="E1329" s="119" t="s">
        <v>12</v>
      </c>
      <c r="F1329" s="95">
        <v>2</v>
      </c>
      <c r="G1329" s="95" t="str">
        <f>VLOOKUP(Revisión_Avance_Periodo!$A1329,BD_Seguimiento_OAP_2019!$A$2:$G$294,7,FALSE)</f>
        <v>PAI</v>
      </c>
      <c r="H1329" s="95" t="str">
        <f>VLOOKUP(Revisión_Avance_Periodo!$A1329,BD_Seguimiento_OAP_2019!$A$2:$J$294,10,FALSE)</f>
        <v>PAI_01 - Operacional</v>
      </c>
      <c r="I1329" s="95" t="s">
        <v>1158</v>
      </c>
      <c r="J1329" s="95" t="str">
        <f>VLOOKUP(Revisión_Avance_Periodo!$I1329,BD_Seguimiento_OAP_2019!$L:$M,2,FALSE)</f>
        <v>Estructurar y presentar para aprobación del Comité Insitucional de Gestión y Desempeño el Sistema Integrado de Conservación SIC.</v>
      </c>
      <c r="K1329" s="119" t="s">
        <v>8</v>
      </c>
      <c r="L1329" s="172">
        <v>4.4642857142857152E-4</v>
      </c>
      <c r="M1329" s="182" t="s">
        <v>111</v>
      </c>
      <c r="N1329" s="174">
        <f>INDEX(BD_Seguimiento_OAP_2019!$AH$3:$AS$294,MATCH(Revisión_Avance_Periodo!$I1329,BD_Seguimiento_OAP_2019!$L$3:$L$294,0),MATCH(Revisión_Avance_Periodo!$M1329,BD_Seguimiento_OAP_2019!$AH$2:$AS$2,0))</f>
        <v>0.1</v>
      </c>
      <c r="O1329" s="174">
        <f>INDEX(BD_Seguimiento_OAP_2019!$AV$3:$BG$294,MATCH(Revisión_Avance_Periodo!$I1329,BD_Seguimiento_OAP_2019!$L$3:$L$294,0),MATCH(Revisión_Avance_Periodo!$M1329,BD_Seguimiento_OAP_2019!$AV$2:$BG$2,0))</f>
        <v>0</v>
      </c>
      <c r="P1329" s="200">
        <f t="shared" si="241"/>
        <v>0</v>
      </c>
      <c r="Q1329" s="182" t="str">
        <f>VLOOKUP(P1329,Tabla_Indicador_Gestion4[#All],3,TRUE)</f>
        <v>Por Ejecutar</v>
      </c>
      <c r="R1329" s="215">
        <f>SUBTOTAL(9,$N$1322:$N1329)</f>
        <v>0.89999999999999991</v>
      </c>
      <c r="S1329" s="231">
        <f>SUBTOTAL(9,$O$1322:$O1329)</f>
        <v>0.5</v>
      </c>
      <c r="T1329" s="231">
        <f>IFERROR(+Revisión_Avance_Periodo!$S1329/Revisión_Avance_Periodo!$R1329,0)</f>
        <v>0.55555555555555558</v>
      </c>
      <c r="U1329" s="184"/>
      <c r="V1329" s="185"/>
      <c r="W1329" s="183"/>
      <c r="X1329" s="183"/>
      <c r="Y1329" s="183"/>
      <c r="Z1329" s="186"/>
      <c r="AA1329" s="187"/>
    </row>
    <row r="1330" spans="1:27" x14ac:dyDescent="0.25">
      <c r="A1330" s="88">
        <v>113</v>
      </c>
      <c r="B1330" s="91" t="str">
        <f>CONCATENATE(Revisión_Avance_Periodo!$C1330,";",Revisión_Avance_Periodo!$E1330,";",Revisión_Avance_Periodo!$I1330)</f>
        <v>OE1;PR_10;ACT_164</v>
      </c>
      <c r="C1330" s="170" t="s">
        <v>9</v>
      </c>
      <c r="D1330" s="171" t="str">
        <f>VLOOKUP(Revisión_Avance_Periodo!$C1330,Componentes_BD!$F$1:$G$5,2,FALSE)</f>
        <v>Fortalecer la Vigilancia.</v>
      </c>
      <c r="E1330" s="106" t="s">
        <v>12</v>
      </c>
      <c r="F1330" s="89">
        <v>2</v>
      </c>
      <c r="G1330" s="89" t="str">
        <f>VLOOKUP(Revisión_Avance_Periodo!$A1330,BD_Seguimiento_OAP_2019!$A$2:$G$294,7,FALSE)</f>
        <v>PAI</v>
      </c>
      <c r="H1330" s="89" t="str">
        <f>VLOOKUP(Revisión_Avance_Periodo!$A1330,BD_Seguimiento_OAP_2019!$A$2:$J$294,10,FALSE)</f>
        <v>PAI_01 - Operacional</v>
      </c>
      <c r="I1330" s="89" t="s">
        <v>1158</v>
      </c>
      <c r="J1330" s="89" t="str">
        <f>VLOOKUP(Revisión_Avance_Periodo!$I1330,BD_Seguimiento_OAP_2019!$L:$M,2,FALSE)</f>
        <v>Estructurar y presentar para aprobación del Comité Insitucional de Gestión y Desempeño el Sistema Integrado de Conservación SIC.</v>
      </c>
      <c r="K1330" s="106" t="s">
        <v>8</v>
      </c>
      <c r="L1330" s="172">
        <v>4.4642857142857152E-4</v>
      </c>
      <c r="M1330" s="173" t="s">
        <v>112</v>
      </c>
      <c r="N1330" s="174">
        <f>INDEX(BD_Seguimiento_OAP_2019!$AH$3:$AS$294,MATCH(Revisión_Avance_Periodo!$I1330,BD_Seguimiento_OAP_2019!$L$3:$L$294,0),MATCH(Revisión_Avance_Periodo!$M1330,BD_Seguimiento_OAP_2019!$AH$2:$AS$2,0))</f>
        <v>0.1</v>
      </c>
      <c r="O1330" s="174">
        <f>INDEX(BD_Seguimiento_OAP_2019!$AV$3:$BG$294,MATCH(Revisión_Avance_Periodo!$I1330,BD_Seguimiento_OAP_2019!$L$3:$L$294,0),MATCH(Revisión_Avance_Periodo!$M1330,BD_Seguimiento_OAP_2019!$AV$2:$BG$2,0))</f>
        <v>0</v>
      </c>
      <c r="P1330" s="199">
        <f t="shared" si="241"/>
        <v>0</v>
      </c>
      <c r="Q1330" s="173" t="str">
        <f>VLOOKUP(P1330,Tabla_Indicador_Gestion4[#All],3,TRUE)</f>
        <v>Por Ejecutar</v>
      </c>
      <c r="R1330" s="215">
        <f>SUBTOTAL(9,$N$1322:$N1330)</f>
        <v>0.99999999999999989</v>
      </c>
      <c r="S1330" s="231">
        <f>SUBTOTAL(9,$O$1322:$O1330)</f>
        <v>0.5</v>
      </c>
      <c r="T1330" s="231">
        <f>IFERROR(+Revisión_Avance_Periodo!$S1330/Revisión_Avance_Periodo!$R1330,0)</f>
        <v>0.5</v>
      </c>
      <c r="U1330" s="184"/>
      <c r="V1330" s="185"/>
      <c r="W1330" s="183"/>
      <c r="X1330" s="183"/>
      <c r="Y1330" s="183"/>
      <c r="Z1330" s="186"/>
      <c r="AA1330" s="187"/>
    </row>
    <row r="1331" spans="1:27" x14ac:dyDescent="0.25">
      <c r="A1331" s="94">
        <v>113</v>
      </c>
      <c r="B1331" s="96" t="str">
        <f>CONCATENATE(Revisión_Avance_Periodo!$C1331,";",Revisión_Avance_Periodo!$E1331,";",Revisión_Avance_Periodo!$I1331)</f>
        <v>OE1;PR_10;ACT_164</v>
      </c>
      <c r="C1331" s="180" t="s">
        <v>9</v>
      </c>
      <c r="D1331" s="181" t="str">
        <f>VLOOKUP(Revisión_Avance_Periodo!$C1331,Componentes_BD!$F$1:$G$5,2,FALSE)</f>
        <v>Fortalecer la Vigilancia.</v>
      </c>
      <c r="E1331" s="119" t="s">
        <v>12</v>
      </c>
      <c r="F1331" s="95">
        <v>2</v>
      </c>
      <c r="G1331" s="95" t="str">
        <f>VLOOKUP(Revisión_Avance_Periodo!$A1331,BD_Seguimiento_OAP_2019!$A$2:$G$294,7,FALSE)</f>
        <v>PAI</v>
      </c>
      <c r="H1331" s="95" t="str">
        <f>VLOOKUP(Revisión_Avance_Periodo!$A1331,BD_Seguimiento_OAP_2019!$A$2:$J$294,10,FALSE)</f>
        <v>PAI_01 - Operacional</v>
      </c>
      <c r="I1331" s="95" t="s">
        <v>1158</v>
      </c>
      <c r="J1331" s="95" t="str">
        <f>VLOOKUP(Revisión_Avance_Periodo!$I1331,BD_Seguimiento_OAP_2019!$L:$M,2,FALSE)</f>
        <v>Estructurar y presentar para aprobación del Comité Insitucional de Gestión y Desempeño el Sistema Integrado de Conservación SIC.</v>
      </c>
      <c r="K1331" s="119" t="s">
        <v>8</v>
      </c>
      <c r="L1331" s="172">
        <v>4.4642857142857152E-4</v>
      </c>
      <c r="M1331" s="182" t="s">
        <v>113</v>
      </c>
      <c r="N1331" s="174">
        <f>INDEX(BD_Seguimiento_OAP_2019!$AH$3:$AS$294,MATCH(Revisión_Avance_Periodo!$I1331,BD_Seguimiento_OAP_2019!$L$3:$L$294,0),MATCH(Revisión_Avance_Periodo!$M1331,BD_Seguimiento_OAP_2019!$AH$2:$AS$2,0))</f>
        <v>0</v>
      </c>
      <c r="O1331" s="174">
        <f>INDEX(BD_Seguimiento_OAP_2019!$AV$3:$BG$294,MATCH(Revisión_Avance_Periodo!$I1331,BD_Seguimiento_OAP_2019!$L$3:$L$294,0),MATCH(Revisión_Avance_Periodo!$M1331,BD_Seguimiento_OAP_2019!$AV$2:$BG$2,0))</f>
        <v>0</v>
      </c>
      <c r="P1331" s="202">
        <f t="shared" ref="P1331:P1333" si="249">IFERROR((O1331/N1331),0)</f>
        <v>0</v>
      </c>
      <c r="Q1331" s="182" t="str">
        <f>VLOOKUP(P1331,Tabla_Indicador_Gestion4[#All],3,TRUE)</f>
        <v>Por Ejecutar</v>
      </c>
      <c r="R1331" s="215">
        <f>SUBTOTAL(9,$N$1322:$N1331)</f>
        <v>0.99999999999999989</v>
      </c>
      <c r="S1331" s="231">
        <f>SUBTOTAL(9,$O$1322:$O1331)</f>
        <v>0.5</v>
      </c>
      <c r="T1331" s="231">
        <f>IFERROR(+Revisión_Avance_Periodo!$S1331/Revisión_Avance_Periodo!$R1331,0)</f>
        <v>0.5</v>
      </c>
      <c r="U1331" s="184"/>
      <c r="V1331" s="185"/>
      <c r="W1331" s="183"/>
      <c r="X1331" s="183"/>
      <c r="Y1331" s="183"/>
      <c r="Z1331" s="186"/>
      <c r="AA1331" s="187"/>
    </row>
    <row r="1332" spans="1:27" x14ac:dyDescent="0.25">
      <c r="A1332" s="88">
        <v>113</v>
      </c>
      <c r="B1332" s="91" t="str">
        <f>CONCATENATE(Revisión_Avance_Periodo!$C1332,";",Revisión_Avance_Periodo!$E1332,";",Revisión_Avance_Periodo!$I1332)</f>
        <v>OE1;PR_10;ACT_164</v>
      </c>
      <c r="C1332" s="170" t="s">
        <v>9</v>
      </c>
      <c r="D1332" s="171" t="str">
        <f>VLOOKUP(Revisión_Avance_Periodo!$C1332,Componentes_BD!$F$1:$G$5,2,FALSE)</f>
        <v>Fortalecer la Vigilancia.</v>
      </c>
      <c r="E1332" s="106" t="s">
        <v>12</v>
      </c>
      <c r="F1332" s="89">
        <v>2</v>
      </c>
      <c r="G1332" s="89" t="str">
        <f>VLOOKUP(Revisión_Avance_Periodo!$A1332,BD_Seguimiento_OAP_2019!$A$2:$G$294,7,FALSE)</f>
        <v>PAI</v>
      </c>
      <c r="H1332" s="89" t="str">
        <f>VLOOKUP(Revisión_Avance_Periodo!$A1332,BD_Seguimiento_OAP_2019!$A$2:$J$294,10,FALSE)</f>
        <v>PAI_01 - Operacional</v>
      </c>
      <c r="I1332" s="89" t="s">
        <v>1158</v>
      </c>
      <c r="J1332" s="89" t="str">
        <f>VLOOKUP(Revisión_Avance_Periodo!$I1332,BD_Seguimiento_OAP_2019!$L:$M,2,FALSE)</f>
        <v>Estructurar y presentar para aprobación del Comité Insitucional de Gestión y Desempeño el Sistema Integrado de Conservación SIC.</v>
      </c>
      <c r="K1332" s="106" t="s">
        <v>8</v>
      </c>
      <c r="L1332" s="172">
        <v>4.4642857142857152E-4</v>
      </c>
      <c r="M1332" s="173" t="s">
        <v>114</v>
      </c>
      <c r="N1332" s="174">
        <f>INDEX(BD_Seguimiento_OAP_2019!$AH$3:$AS$294,MATCH(Revisión_Avance_Periodo!$I1332,BD_Seguimiento_OAP_2019!$L$3:$L$294,0),MATCH(Revisión_Avance_Periodo!$M1332,BD_Seguimiento_OAP_2019!$AH$2:$AS$2,0))</f>
        <v>0</v>
      </c>
      <c r="O1332" s="174">
        <f>INDEX(BD_Seguimiento_OAP_2019!$AV$3:$BG$294,MATCH(Revisión_Avance_Periodo!$I1332,BD_Seguimiento_OAP_2019!$L$3:$L$294,0),MATCH(Revisión_Avance_Periodo!$M1332,BD_Seguimiento_OAP_2019!$AV$2:$BG$2,0))</f>
        <v>0</v>
      </c>
      <c r="P1332" s="202">
        <f t="shared" si="249"/>
        <v>0</v>
      </c>
      <c r="Q1332" s="173" t="str">
        <f>VLOOKUP(P1332,Tabla_Indicador_Gestion4[#All],3,TRUE)</f>
        <v>Por Ejecutar</v>
      </c>
      <c r="R1332" s="215">
        <f>SUBTOTAL(9,$N$1322:$N1332)</f>
        <v>0.99999999999999989</v>
      </c>
      <c r="S1332" s="231">
        <f>SUBTOTAL(9,$O$1322:$O1332)</f>
        <v>0.5</v>
      </c>
      <c r="T1332" s="231">
        <f>IFERROR(+Revisión_Avance_Periodo!$S1332/Revisión_Avance_Periodo!$R1332,0)</f>
        <v>0.5</v>
      </c>
      <c r="U1332" s="184"/>
      <c r="V1332" s="185"/>
      <c r="W1332" s="183"/>
      <c r="X1332" s="183"/>
      <c r="Y1332" s="183"/>
      <c r="Z1332" s="186"/>
      <c r="AA1332" s="187"/>
    </row>
    <row r="1333" spans="1:27" ht="15.75" thickBot="1" x14ac:dyDescent="0.3">
      <c r="A1333" s="94">
        <v>113</v>
      </c>
      <c r="B1333" s="96" t="str">
        <f>CONCATENATE(Revisión_Avance_Periodo!$C1333,";",Revisión_Avance_Periodo!$E1333,";",Revisión_Avance_Periodo!$I1333)</f>
        <v>OE1;PR_10;ACT_164</v>
      </c>
      <c r="C1333" s="180" t="s">
        <v>9</v>
      </c>
      <c r="D1333" s="181" t="str">
        <f>VLOOKUP(Revisión_Avance_Periodo!$C1333,Componentes_BD!$F$1:$G$5,2,FALSE)</f>
        <v>Fortalecer la Vigilancia.</v>
      </c>
      <c r="E1333" s="119" t="s">
        <v>12</v>
      </c>
      <c r="F1333" s="95">
        <v>2</v>
      </c>
      <c r="G1333" s="95" t="str">
        <f>VLOOKUP(Revisión_Avance_Periodo!$A1333,BD_Seguimiento_OAP_2019!$A$2:$G$294,7,FALSE)</f>
        <v>PAI</v>
      </c>
      <c r="H1333" s="95" t="str">
        <f>VLOOKUP(Revisión_Avance_Periodo!$A1333,BD_Seguimiento_OAP_2019!$A$2:$J$294,10,FALSE)</f>
        <v>PAI_01 - Operacional</v>
      </c>
      <c r="I1333" s="95" t="s">
        <v>1158</v>
      </c>
      <c r="J1333" s="95" t="str">
        <f>VLOOKUP(Revisión_Avance_Periodo!$I1333,BD_Seguimiento_OAP_2019!$L:$M,2,FALSE)</f>
        <v>Estructurar y presentar para aprobación del Comité Insitucional de Gestión y Desempeño el Sistema Integrado de Conservación SIC.</v>
      </c>
      <c r="K1333" s="119" t="s">
        <v>8</v>
      </c>
      <c r="L1333" s="172">
        <v>4.4642857142857152E-4</v>
      </c>
      <c r="M1333" s="182" t="s">
        <v>115</v>
      </c>
      <c r="N1333" s="174">
        <f>INDEX(BD_Seguimiento_OAP_2019!$AH$3:$AS$294,MATCH(Revisión_Avance_Periodo!$I1333,BD_Seguimiento_OAP_2019!$L$3:$L$294,0),MATCH(Revisión_Avance_Periodo!$M1333,BD_Seguimiento_OAP_2019!$AH$2:$AS$2,0))</f>
        <v>0</v>
      </c>
      <c r="O1333" s="174">
        <f>INDEX(BD_Seguimiento_OAP_2019!$AV$3:$BG$294,MATCH(Revisión_Avance_Periodo!$I1333,BD_Seguimiento_OAP_2019!$L$3:$L$294,0),MATCH(Revisión_Avance_Periodo!$M1333,BD_Seguimiento_OAP_2019!$AV$2:$BG$2,0))</f>
        <v>0</v>
      </c>
      <c r="P1333" s="202">
        <f t="shared" si="249"/>
        <v>0</v>
      </c>
      <c r="Q1333" s="182" t="str">
        <f>VLOOKUP(P1333,Tabla_Indicador_Gestion4[#All],3,TRUE)</f>
        <v>Por Ejecutar</v>
      </c>
      <c r="R1333" s="215">
        <f>SUBTOTAL(9,$N$1322:$N1333)</f>
        <v>0.99999999999999989</v>
      </c>
      <c r="S1333" s="231">
        <f>SUBTOTAL(9,$O$1322:$O1333)</f>
        <v>0.5</v>
      </c>
      <c r="T1333" s="231">
        <f>IFERROR(+Revisión_Avance_Periodo!$S1333/Revisión_Avance_Periodo!$R1333,0)</f>
        <v>0.5</v>
      </c>
      <c r="U1333" s="184"/>
      <c r="V1333" s="185"/>
      <c r="W1333" s="183"/>
      <c r="X1333" s="183"/>
      <c r="Y1333" s="183"/>
      <c r="Z1333" s="186"/>
      <c r="AA1333" s="187"/>
    </row>
    <row r="1334" spans="1:27" x14ac:dyDescent="0.25">
      <c r="A1334" s="88">
        <v>114</v>
      </c>
      <c r="B1334" s="91" t="str">
        <f>CONCATENATE(Revisión_Avance_Periodo!$C1334,";",Revisión_Avance_Periodo!$E1334,";",Revisión_Avance_Periodo!$I1334)</f>
        <v>OE1;PR_10;ACT_165</v>
      </c>
      <c r="C1334" s="170" t="s">
        <v>9</v>
      </c>
      <c r="D1334" s="171" t="str">
        <f>VLOOKUP(Revisión_Avance_Periodo!$C1334,Componentes_BD!$F$1:$G$5,2,FALSE)</f>
        <v>Fortalecer la Vigilancia.</v>
      </c>
      <c r="E1334" s="106" t="s">
        <v>12</v>
      </c>
      <c r="F1334" s="89">
        <v>2</v>
      </c>
      <c r="G1334" s="89" t="str">
        <f>VLOOKUP(Revisión_Avance_Periodo!$A1334,BD_Seguimiento_OAP_2019!$A$2:$G$294,7,FALSE)</f>
        <v>PAI</v>
      </c>
      <c r="H1334" s="89" t="str">
        <f>VLOOKUP(Revisión_Avance_Periodo!$A1334,BD_Seguimiento_OAP_2019!$A$2:$J$294,10,FALSE)</f>
        <v>PAI_01 - Operacional</v>
      </c>
      <c r="I1334" s="89" t="s">
        <v>1170</v>
      </c>
      <c r="J1334" s="89" t="str">
        <f>VLOOKUP(Revisión_Avance_Periodo!$I1334,BD_Seguimiento_OAP_2019!$L:$M,2,FALSE)</f>
        <v>Realizar jornadas de sensibilización sobre la importancia del proceso de gestión documental a las dependencias de la Entidad</v>
      </c>
      <c r="K1334" s="106" t="s">
        <v>8</v>
      </c>
      <c r="L1334" s="172">
        <v>4.4642857142857152E-4</v>
      </c>
      <c r="M1334" s="173" t="s">
        <v>104</v>
      </c>
      <c r="N1334" s="190">
        <f>INDEX(BD_Seguimiento_OAP_2019!$AH$3:$AS$294,MATCH(Revisión_Avance_Periodo!$I1334,BD_Seguimiento_OAP_2019!$L$3:$L$294,0),MATCH(Revisión_Avance_Periodo!$M1334,BD_Seguimiento_OAP_2019!$AH$2:$AS$2,0))</f>
        <v>1</v>
      </c>
      <c r="O1334" s="190">
        <f>INDEX(BD_Seguimiento_OAP_2019!$AV$3:$BG$294,MATCH(Revisión_Avance_Periodo!$I1334,BD_Seguimiento_OAP_2019!$L$3:$L$294,0),MATCH(Revisión_Avance_Periodo!$M1334,BD_Seguimiento_OAP_2019!$AV$2:$BG$2,0))</f>
        <v>1</v>
      </c>
      <c r="P1334" s="189">
        <f t="shared" si="241"/>
        <v>1</v>
      </c>
      <c r="Q1334" s="173" t="str">
        <f>VLOOKUP(P1334,Tabla_Indicador_Gestion4[#All],3,TRUE)</f>
        <v>Culminada</v>
      </c>
      <c r="R1334" s="232">
        <f>SUBTOTAL(9,$N$1334:$N1334)</f>
        <v>1</v>
      </c>
      <c r="S1334" s="233">
        <f>SUBTOTAL(9,$O$1334:$O1334)</f>
        <v>1</v>
      </c>
      <c r="T1334" s="234">
        <f>IFERROR(+Revisión_Avance_Periodo!$S1334/Revisión_Avance_Periodo!$R1334,0)</f>
        <v>1</v>
      </c>
      <c r="U1334" s="191">
        <f>SUBTOTAL(9,N1334:N1345)</f>
        <v>3</v>
      </c>
      <c r="V1334" s="192">
        <f>SUBTOTAL(9,O1334:O1345)</f>
        <v>1</v>
      </c>
      <c r="W1334" s="176">
        <f t="shared" ref="W1334" si="250">+V1334/U1334</f>
        <v>0.33333333333333331</v>
      </c>
      <c r="X1334" s="176"/>
      <c r="Y1334" s="176">
        <f>100%-Revisión_Avance_Periodo!$W1334</f>
        <v>0.66666666666666674</v>
      </c>
      <c r="Z1334" s="178" t="str">
        <f>VLOOKUP(W1334,Tabla_Indicador_Gestion4[],3,TRUE)</f>
        <v>En Tramite</v>
      </c>
      <c r="AA1334" s="179">
        <f>Revisión_Avance_Periodo!$W1334*Revisión_Avance_Periodo!$L1334</f>
        <v>1.4880952380952382E-4</v>
      </c>
    </row>
    <row r="1335" spans="1:27" x14ac:dyDescent="0.25">
      <c r="A1335" s="94">
        <v>114</v>
      </c>
      <c r="B1335" s="96" t="str">
        <f>CONCATENATE(Revisión_Avance_Periodo!$C1335,";",Revisión_Avance_Periodo!$E1335,";",Revisión_Avance_Periodo!$I1335)</f>
        <v>OE1;PR_10;ACT_165</v>
      </c>
      <c r="C1335" s="180" t="s">
        <v>9</v>
      </c>
      <c r="D1335" s="181" t="str">
        <f>VLOOKUP(Revisión_Avance_Periodo!$C1335,Componentes_BD!$F$1:$G$5,2,FALSE)</f>
        <v>Fortalecer la Vigilancia.</v>
      </c>
      <c r="E1335" s="119" t="s">
        <v>12</v>
      </c>
      <c r="F1335" s="95">
        <v>2</v>
      </c>
      <c r="G1335" s="95" t="str">
        <f>VLOOKUP(Revisión_Avance_Periodo!$A1335,BD_Seguimiento_OAP_2019!$A$2:$G$294,7,FALSE)</f>
        <v>PAI</v>
      </c>
      <c r="H1335" s="95" t="str">
        <f>VLOOKUP(Revisión_Avance_Periodo!$A1335,BD_Seguimiento_OAP_2019!$A$2:$J$294,10,FALSE)</f>
        <v>PAI_01 - Operacional</v>
      </c>
      <c r="I1335" s="95" t="s">
        <v>1170</v>
      </c>
      <c r="J1335" s="95" t="str">
        <f>VLOOKUP(Revisión_Avance_Periodo!$I1335,BD_Seguimiento_OAP_2019!$L:$M,2,FALSE)</f>
        <v>Realizar jornadas de sensibilización sobre la importancia del proceso de gestión documental a las dependencias de la Entidad</v>
      </c>
      <c r="K1335" s="119" t="s">
        <v>8</v>
      </c>
      <c r="L1335" s="172">
        <v>4.4642857142857152E-4</v>
      </c>
      <c r="M1335" s="182" t="s">
        <v>105</v>
      </c>
      <c r="N1335" s="190">
        <f>INDEX(BD_Seguimiento_OAP_2019!$AH$3:$AS$294,MATCH(Revisión_Avance_Periodo!$I1335,BD_Seguimiento_OAP_2019!$L$3:$L$294,0),MATCH(Revisión_Avance_Periodo!$M1335,BD_Seguimiento_OAP_2019!$AH$2:$AS$2,0))</f>
        <v>0</v>
      </c>
      <c r="O1335" s="190">
        <f>INDEX(BD_Seguimiento_OAP_2019!$AV$3:$BG$294,MATCH(Revisión_Avance_Periodo!$I1335,BD_Seguimiento_OAP_2019!$L$3:$L$294,0),MATCH(Revisión_Avance_Periodo!$M1335,BD_Seguimiento_OAP_2019!$AV$2:$BG$2,0))</f>
        <v>0</v>
      </c>
      <c r="P1335" s="175">
        <f t="shared" ref="P1335:P1338" si="251">IFERROR((O1335/N1335),0)</f>
        <v>0</v>
      </c>
      <c r="Q1335" s="182" t="str">
        <f>VLOOKUP(P1335,Tabla_Indicador_Gestion4[#All],3,TRUE)</f>
        <v>Por Ejecutar</v>
      </c>
      <c r="R1335" s="229">
        <f>SUBTOTAL(9,$N$1334:$N1335)</f>
        <v>1</v>
      </c>
      <c r="S1335" s="230">
        <f>SUBTOTAL(9,$O$1334:$O1335)</f>
        <v>1</v>
      </c>
      <c r="T1335" s="231">
        <f>IFERROR(+Revisión_Avance_Periodo!$S1335/Revisión_Avance_Periodo!$R1335,0)</f>
        <v>1</v>
      </c>
      <c r="U1335" s="184"/>
      <c r="V1335" s="185"/>
      <c r="W1335" s="183"/>
      <c r="X1335" s="183"/>
      <c r="Y1335" s="183"/>
      <c r="Z1335" s="186"/>
      <c r="AA1335" s="187"/>
    </row>
    <row r="1336" spans="1:27" x14ac:dyDescent="0.25">
      <c r="A1336" s="88">
        <v>114</v>
      </c>
      <c r="B1336" s="91" t="str">
        <f>CONCATENATE(Revisión_Avance_Periodo!$C1336,";",Revisión_Avance_Periodo!$E1336,";",Revisión_Avance_Periodo!$I1336)</f>
        <v>OE1;PR_10;ACT_165</v>
      </c>
      <c r="C1336" s="170" t="s">
        <v>9</v>
      </c>
      <c r="D1336" s="171" t="str">
        <f>VLOOKUP(Revisión_Avance_Periodo!$C1336,Componentes_BD!$F$1:$G$5,2,FALSE)</f>
        <v>Fortalecer la Vigilancia.</v>
      </c>
      <c r="E1336" s="106" t="s">
        <v>12</v>
      </c>
      <c r="F1336" s="89">
        <v>2</v>
      </c>
      <c r="G1336" s="89" t="str">
        <f>VLOOKUP(Revisión_Avance_Periodo!$A1336,BD_Seguimiento_OAP_2019!$A$2:$G$294,7,FALSE)</f>
        <v>PAI</v>
      </c>
      <c r="H1336" s="89" t="str">
        <f>VLOOKUP(Revisión_Avance_Periodo!$A1336,BD_Seguimiento_OAP_2019!$A$2:$J$294,10,FALSE)</f>
        <v>PAI_01 - Operacional</v>
      </c>
      <c r="I1336" s="89" t="s">
        <v>1170</v>
      </c>
      <c r="J1336" s="89" t="str">
        <f>VLOOKUP(Revisión_Avance_Periodo!$I1336,BD_Seguimiento_OAP_2019!$L:$M,2,FALSE)</f>
        <v>Realizar jornadas de sensibilización sobre la importancia del proceso de gestión documental a las dependencias de la Entidad</v>
      </c>
      <c r="K1336" s="106" t="s">
        <v>8</v>
      </c>
      <c r="L1336" s="172">
        <v>4.4642857142857152E-4</v>
      </c>
      <c r="M1336" s="173" t="s">
        <v>106</v>
      </c>
      <c r="N1336" s="190">
        <f>INDEX(BD_Seguimiento_OAP_2019!$AH$3:$AS$294,MATCH(Revisión_Avance_Periodo!$I1336,BD_Seguimiento_OAP_2019!$L$3:$L$294,0),MATCH(Revisión_Avance_Periodo!$M1336,BD_Seguimiento_OAP_2019!$AH$2:$AS$2,0))</f>
        <v>0</v>
      </c>
      <c r="O1336" s="190">
        <f>INDEX(BD_Seguimiento_OAP_2019!$AV$3:$BG$294,MATCH(Revisión_Avance_Periodo!$I1336,BD_Seguimiento_OAP_2019!$L$3:$L$294,0),MATCH(Revisión_Avance_Periodo!$M1336,BD_Seguimiento_OAP_2019!$AV$2:$BG$2,0))</f>
        <v>0</v>
      </c>
      <c r="P1336" s="175">
        <f t="shared" si="251"/>
        <v>0</v>
      </c>
      <c r="Q1336" s="173" t="str">
        <f>VLOOKUP(P1336,Tabla_Indicador_Gestion4[#All],3,TRUE)</f>
        <v>Por Ejecutar</v>
      </c>
      <c r="R1336" s="229">
        <f>SUBTOTAL(9,$N$1334:$N1336)</f>
        <v>1</v>
      </c>
      <c r="S1336" s="230">
        <f>SUBTOTAL(9,$O$1334:$O1336)</f>
        <v>1</v>
      </c>
      <c r="T1336" s="231">
        <f>IFERROR(+Revisión_Avance_Periodo!$S1336/Revisión_Avance_Periodo!$R1336,0)</f>
        <v>1</v>
      </c>
      <c r="U1336" s="184"/>
      <c r="V1336" s="185"/>
      <c r="W1336" s="183"/>
      <c r="X1336" s="183"/>
      <c r="Y1336" s="183"/>
      <c r="Z1336" s="186"/>
      <c r="AA1336" s="187"/>
    </row>
    <row r="1337" spans="1:27" x14ac:dyDescent="0.25">
      <c r="A1337" s="94">
        <v>114</v>
      </c>
      <c r="B1337" s="96" t="str">
        <f>CONCATENATE(Revisión_Avance_Periodo!$C1337,";",Revisión_Avance_Periodo!$E1337,";",Revisión_Avance_Periodo!$I1337)</f>
        <v>OE1;PR_10;ACT_165</v>
      </c>
      <c r="C1337" s="180" t="s">
        <v>9</v>
      </c>
      <c r="D1337" s="181" t="str">
        <f>VLOOKUP(Revisión_Avance_Periodo!$C1337,Componentes_BD!$F$1:$G$5,2,FALSE)</f>
        <v>Fortalecer la Vigilancia.</v>
      </c>
      <c r="E1337" s="119" t="s">
        <v>12</v>
      </c>
      <c r="F1337" s="95">
        <v>2</v>
      </c>
      <c r="G1337" s="95" t="str">
        <f>VLOOKUP(Revisión_Avance_Periodo!$A1337,BD_Seguimiento_OAP_2019!$A$2:$G$294,7,FALSE)</f>
        <v>PAI</v>
      </c>
      <c r="H1337" s="95" t="str">
        <f>VLOOKUP(Revisión_Avance_Periodo!$A1337,BD_Seguimiento_OAP_2019!$A$2:$J$294,10,FALSE)</f>
        <v>PAI_01 - Operacional</v>
      </c>
      <c r="I1337" s="95" t="s">
        <v>1170</v>
      </c>
      <c r="J1337" s="95" t="str">
        <f>VLOOKUP(Revisión_Avance_Periodo!$I1337,BD_Seguimiento_OAP_2019!$L:$M,2,FALSE)</f>
        <v>Realizar jornadas de sensibilización sobre la importancia del proceso de gestión documental a las dependencias de la Entidad</v>
      </c>
      <c r="K1337" s="119" t="s">
        <v>8</v>
      </c>
      <c r="L1337" s="172">
        <v>4.4642857142857152E-4</v>
      </c>
      <c r="M1337" s="182" t="s">
        <v>107</v>
      </c>
      <c r="N1337" s="190">
        <f>INDEX(BD_Seguimiento_OAP_2019!$AH$3:$AS$294,MATCH(Revisión_Avance_Periodo!$I1337,BD_Seguimiento_OAP_2019!$L$3:$L$294,0),MATCH(Revisión_Avance_Periodo!$M1337,BD_Seguimiento_OAP_2019!$AH$2:$AS$2,0))</f>
        <v>0</v>
      </c>
      <c r="O1337" s="190">
        <f>INDEX(BD_Seguimiento_OAP_2019!$AV$3:$BG$294,MATCH(Revisión_Avance_Periodo!$I1337,BD_Seguimiento_OAP_2019!$L$3:$L$294,0),MATCH(Revisión_Avance_Periodo!$M1337,BD_Seguimiento_OAP_2019!$AV$2:$BG$2,0))</f>
        <v>0</v>
      </c>
      <c r="P1337" s="175">
        <f t="shared" si="251"/>
        <v>0</v>
      </c>
      <c r="Q1337" s="182" t="str">
        <f>VLOOKUP(P1337,Tabla_Indicador_Gestion4[#All],3,TRUE)</f>
        <v>Por Ejecutar</v>
      </c>
      <c r="R1337" s="229">
        <f>SUBTOTAL(9,$N$1334:$N1337)</f>
        <v>1</v>
      </c>
      <c r="S1337" s="230">
        <f>SUBTOTAL(9,$O$1334:$O1337)</f>
        <v>1</v>
      </c>
      <c r="T1337" s="231">
        <f>IFERROR(+Revisión_Avance_Periodo!$S1337/Revisión_Avance_Periodo!$R1337,0)</f>
        <v>1</v>
      </c>
      <c r="U1337" s="184"/>
      <c r="V1337" s="185"/>
      <c r="W1337" s="183"/>
      <c r="X1337" s="183"/>
      <c r="Y1337" s="183"/>
      <c r="Z1337" s="186"/>
      <c r="AA1337" s="187"/>
    </row>
    <row r="1338" spans="1:27" x14ac:dyDescent="0.25">
      <c r="A1338" s="88">
        <v>114</v>
      </c>
      <c r="B1338" s="91" t="str">
        <f>CONCATENATE(Revisión_Avance_Periodo!$C1338,";",Revisión_Avance_Periodo!$E1338,";",Revisión_Avance_Periodo!$I1338)</f>
        <v>OE1;PR_10;ACT_165</v>
      </c>
      <c r="C1338" s="170" t="s">
        <v>9</v>
      </c>
      <c r="D1338" s="171" t="str">
        <f>VLOOKUP(Revisión_Avance_Periodo!$C1338,Componentes_BD!$F$1:$G$5,2,FALSE)</f>
        <v>Fortalecer la Vigilancia.</v>
      </c>
      <c r="E1338" s="106" t="s">
        <v>12</v>
      </c>
      <c r="F1338" s="89">
        <v>2</v>
      </c>
      <c r="G1338" s="89" t="str">
        <f>VLOOKUP(Revisión_Avance_Periodo!$A1338,BD_Seguimiento_OAP_2019!$A$2:$G$294,7,FALSE)</f>
        <v>PAI</v>
      </c>
      <c r="H1338" s="89" t="str">
        <f>VLOOKUP(Revisión_Avance_Periodo!$A1338,BD_Seguimiento_OAP_2019!$A$2:$J$294,10,FALSE)</f>
        <v>PAI_01 - Operacional</v>
      </c>
      <c r="I1338" s="89" t="s">
        <v>1170</v>
      </c>
      <c r="J1338" s="89" t="str">
        <f>VLOOKUP(Revisión_Avance_Periodo!$I1338,BD_Seguimiento_OAP_2019!$L:$M,2,FALSE)</f>
        <v>Realizar jornadas de sensibilización sobre la importancia del proceso de gestión documental a las dependencias de la Entidad</v>
      </c>
      <c r="K1338" s="106" t="s">
        <v>8</v>
      </c>
      <c r="L1338" s="172">
        <v>4.4642857142857152E-4</v>
      </c>
      <c r="M1338" s="173" t="s">
        <v>108</v>
      </c>
      <c r="N1338" s="190">
        <f>INDEX(BD_Seguimiento_OAP_2019!$AH$3:$AS$294,MATCH(Revisión_Avance_Periodo!$I1338,BD_Seguimiento_OAP_2019!$L$3:$L$294,0),MATCH(Revisión_Avance_Periodo!$M1338,BD_Seguimiento_OAP_2019!$AH$2:$AS$2,0))</f>
        <v>0</v>
      </c>
      <c r="O1338" s="190">
        <f>INDEX(BD_Seguimiento_OAP_2019!$AV$3:$BG$294,MATCH(Revisión_Avance_Periodo!$I1338,BD_Seguimiento_OAP_2019!$L$3:$L$294,0),MATCH(Revisión_Avance_Periodo!$M1338,BD_Seguimiento_OAP_2019!$AV$2:$BG$2,0))</f>
        <v>0</v>
      </c>
      <c r="P1338" s="175">
        <f t="shared" si="251"/>
        <v>0</v>
      </c>
      <c r="Q1338" s="173" t="str">
        <f>VLOOKUP(P1338,Tabla_Indicador_Gestion4[#All],3,TRUE)</f>
        <v>Por Ejecutar</v>
      </c>
      <c r="R1338" s="229">
        <f>SUBTOTAL(9,$N$1334:$N1338)</f>
        <v>1</v>
      </c>
      <c r="S1338" s="230">
        <f>SUBTOTAL(9,$O$1334:$O1338)</f>
        <v>1</v>
      </c>
      <c r="T1338" s="231">
        <f>IFERROR(+Revisión_Avance_Periodo!$S1338/Revisión_Avance_Periodo!$R1338,0)</f>
        <v>1</v>
      </c>
      <c r="U1338" s="184"/>
      <c r="V1338" s="185"/>
      <c r="W1338" s="183"/>
      <c r="X1338" s="183"/>
      <c r="Y1338" s="183"/>
      <c r="Z1338" s="186"/>
      <c r="AA1338" s="187"/>
    </row>
    <row r="1339" spans="1:27" x14ac:dyDescent="0.25">
      <c r="A1339" s="94">
        <v>114</v>
      </c>
      <c r="B1339" s="96" t="str">
        <f>CONCATENATE(Revisión_Avance_Periodo!$C1339,";",Revisión_Avance_Periodo!$E1339,";",Revisión_Avance_Periodo!$I1339)</f>
        <v>OE1;PR_10;ACT_165</v>
      </c>
      <c r="C1339" s="180" t="s">
        <v>9</v>
      </c>
      <c r="D1339" s="181" t="str">
        <f>VLOOKUP(Revisión_Avance_Periodo!$C1339,Componentes_BD!$F$1:$G$5,2,FALSE)</f>
        <v>Fortalecer la Vigilancia.</v>
      </c>
      <c r="E1339" s="119" t="s">
        <v>12</v>
      </c>
      <c r="F1339" s="95">
        <v>2</v>
      </c>
      <c r="G1339" s="95" t="str">
        <f>VLOOKUP(Revisión_Avance_Periodo!$A1339,BD_Seguimiento_OAP_2019!$A$2:$G$294,7,FALSE)</f>
        <v>PAI</v>
      </c>
      <c r="H1339" s="95" t="str">
        <f>VLOOKUP(Revisión_Avance_Periodo!$A1339,BD_Seguimiento_OAP_2019!$A$2:$J$294,10,FALSE)</f>
        <v>PAI_01 - Operacional</v>
      </c>
      <c r="I1339" s="95" t="s">
        <v>1170</v>
      </c>
      <c r="J1339" s="95" t="str">
        <f>VLOOKUP(Revisión_Avance_Periodo!$I1339,BD_Seguimiento_OAP_2019!$L:$M,2,FALSE)</f>
        <v>Realizar jornadas de sensibilización sobre la importancia del proceso de gestión documental a las dependencias de la Entidad</v>
      </c>
      <c r="K1339" s="119" t="s">
        <v>8</v>
      </c>
      <c r="L1339" s="172">
        <v>4.4642857142857152E-4</v>
      </c>
      <c r="M1339" s="182" t="s">
        <v>109</v>
      </c>
      <c r="N1339" s="190">
        <f>INDEX(BD_Seguimiento_OAP_2019!$AH$3:$AS$294,MATCH(Revisión_Avance_Periodo!$I1339,BD_Seguimiento_OAP_2019!$L$3:$L$294,0),MATCH(Revisión_Avance_Periodo!$M1339,BD_Seguimiento_OAP_2019!$AH$2:$AS$2,0))</f>
        <v>1</v>
      </c>
      <c r="O1339" s="190">
        <f>INDEX(BD_Seguimiento_OAP_2019!$AV$3:$BG$294,MATCH(Revisión_Avance_Periodo!$I1339,BD_Seguimiento_OAP_2019!$L$3:$L$294,0),MATCH(Revisión_Avance_Periodo!$M1339,BD_Seguimiento_OAP_2019!$AV$2:$BG$2,0))</f>
        <v>0</v>
      </c>
      <c r="P1339" s="188">
        <f t="shared" si="241"/>
        <v>0</v>
      </c>
      <c r="Q1339" s="182" t="str">
        <f>VLOOKUP(P1339,Tabla_Indicador_Gestion4[#All],3,TRUE)</f>
        <v>Por Ejecutar</v>
      </c>
      <c r="R1339" s="229">
        <f>SUBTOTAL(9,$N$1334:$N1339)</f>
        <v>2</v>
      </c>
      <c r="S1339" s="230">
        <f>SUBTOTAL(9,$O$1334:$O1339)</f>
        <v>1</v>
      </c>
      <c r="T1339" s="231">
        <f>IFERROR(+Revisión_Avance_Periodo!$S1339/Revisión_Avance_Periodo!$R1339,0)</f>
        <v>0.5</v>
      </c>
      <c r="U1339" s="184"/>
      <c r="V1339" s="185"/>
      <c r="W1339" s="183"/>
      <c r="X1339" s="183"/>
      <c r="Y1339" s="183"/>
      <c r="Z1339" s="186"/>
      <c r="AA1339" s="187"/>
    </row>
    <row r="1340" spans="1:27" x14ac:dyDescent="0.25">
      <c r="A1340" s="88">
        <v>114</v>
      </c>
      <c r="B1340" s="91" t="str">
        <f>CONCATENATE(Revisión_Avance_Periodo!$C1340,";",Revisión_Avance_Periodo!$E1340,";",Revisión_Avance_Periodo!$I1340)</f>
        <v>OE1;PR_10;ACT_165</v>
      </c>
      <c r="C1340" s="170" t="s">
        <v>9</v>
      </c>
      <c r="D1340" s="171" t="str">
        <f>VLOOKUP(Revisión_Avance_Periodo!$C1340,Componentes_BD!$F$1:$G$5,2,FALSE)</f>
        <v>Fortalecer la Vigilancia.</v>
      </c>
      <c r="E1340" s="106" t="s">
        <v>12</v>
      </c>
      <c r="F1340" s="89">
        <v>2</v>
      </c>
      <c r="G1340" s="89" t="str">
        <f>VLOOKUP(Revisión_Avance_Periodo!$A1340,BD_Seguimiento_OAP_2019!$A$2:$G$294,7,FALSE)</f>
        <v>PAI</v>
      </c>
      <c r="H1340" s="89" t="str">
        <f>VLOOKUP(Revisión_Avance_Periodo!$A1340,BD_Seguimiento_OAP_2019!$A$2:$J$294,10,FALSE)</f>
        <v>PAI_01 - Operacional</v>
      </c>
      <c r="I1340" s="89" t="s">
        <v>1170</v>
      </c>
      <c r="J1340" s="89" t="str">
        <f>VLOOKUP(Revisión_Avance_Periodo!$I1340,BD_Seguimiento_OAP_2019!$L:$M,2,FALSE)</f>
        <v>Realizar jornadas de sensibilización sobre la importancia del proceso de gestión documental a las dependencias de la Entidad</v>
      </c>
      <c r="K1340" s="106" t="s">
        <v>8</v>
      </c>
      <c r="L1340" s="172">
        <v>4.4642857142857152E-4</v>
      </c>
      <c r="M1340" s="173" t="s">
        <v>110</v>
      </c>
      <c r="N1340" s="190">
        <f>INDEX(BD_Seguimiento_OAP_2019!$AH$3:$AS$294,MATCH(Revisión_Avance_Periodo!$I1340,BD_Seguimiento_OAP_2019!$L$3:$L$294,0),MATCH(Revisión_Avance_Periodo!$M1340,BD_Seguimiento_OAP_2019!$AH$2:$AS$2,0))</f>
        <v>0</v>
      </c>
      <c r="O1340" s="190">
        <f>INDEX(BD_Seguimiento_OAP_2019!$AV$3:$BG$294,MATCH(Revisión_Avance_Periodo!$I1340,BD_Seguimiento_OAP_2019!$L$3:$L$294,0),MATCH(Revisión_Avance_Periodo!$M1340,BD_Seguimiento_OAP_2019!$AV$2:$BG$2,0))</f>
        <v>0</v>
      </c>
      <c r="P1340" s="175">
        <f t="shared" ref="P1340:P1344" si="252">IFERROR((O1340/N1340),0)</f>
        <v>0</v>
      </c>
      <c r="Q1340" s="173" t="str">
        <f>VLOOKUP(P1340,Tabla_Indicador_Gestion4[#All],3,TRUE)</f>
        <v>Por Ejecutar</v>
      </c>
      <c r="R1340" s="229">
        <f>SUBTOTAL(9,$N$1334:$N1340)</f>
        <v>2</v>
      </c>
      <c r="S1340" s="230">
        <f>SUBTOTAL(9,$O$1334:$O1340)</f>
        <v>1</v>
      </c>
      <c r="T1340" s="231">
        <f>IFERROR(+Revisión_Avance_Periodo!$S1340/Revisión_Avance_Periodo!$R1340,0)</f>
        <v>0.5</v>
      </c>
      <c r="U1340" s="184"/>
      <c r="V1340" s="185"/>
      <c r="W1340" s="183"/>
      <c r="X1340" s="183"/>
      <c r="Y1340" s="183"/>
      <c r="Z1340" s="186"/>
      <c r="AA1340" s="187"/>
    </row>
    <row r="1341" spans="1:27" x14ac:dyDescent="0.25">
      <c r="A1341" s="94">
        <v>114</v>
      </c>
      <c r="B1341" s="96" t="str">
        <f>CONCATENATE(Revisión_Avance_Periodo!$C1341,";",Revisión_Avance_Periodo!$E1341,";",Revisión_Avance_Periodo!$I1341)</f>
        <v>OE1;PR_10;ACT_165</v>
      </c>
      <c r="C1341" s="180" t="s">
        <v>9</v>
      </c>
      <c r="D1341" s="181" t="str">
        <f>VLOOKUP(Revisión_Avance_Periodo!$C1341,Componentes_BD!$F$1:$G$5,2,FALSE)</f>
        <v>Fortalecer la Vigilancia.</v>
      </c>
      <c r="E1341" s="119" t="s">
        <v>12</v>
      </c>
      <c r="F1341" s="95">
        <v>2</v>
      </c>
      <c r="G1341" s="95" t="str">
        <f>VLOOKUP(Revisión_Avance_Periodo!$A1341,BD_Seguimiento_OAP_2019!$A$2:$G$294,7,FALSE)</f>
        <v>PAI</v>
      </c>
      <c r="H1341" s="95" t="str">
        <f>VLOOKUP(Revisión_Avance_Periodo!$A1341,BD_Seguimiento_OAP_2019!$A$2:$J$294,10,FALSE)</f>
        <v>PAI_01 - Operacional</v>
      </c>
      <c r="I1341" s="95" t="s">
        <v>1170</v>
      </c>
      <c r="J1341" s="95" t="str">
        <f>VLOOKUP(Revisión_Avance_Periodo!$I1341,BD_Seguimiento_OAP_2019!$L:$M,2,FALSE)</f>
        <v>Realizar jornadas de sensibilización sobre la importancia del proceso de gestión documental a las dependencias de la Entidad</v>
      </c>
      <c r="K1341" s="119" t="s">
        <v>8</v>
      </c>
      <c r="L1341" s="172">
        <v>4.4642857142857152E-4</v>
      </c>
      <c r="M1341" s="182" t="s">
        <v>111</v>
      </c>
      <c r="N1341" s="190">
        <f>INDEX(BD_Seguimiento_OAP_2019!$AH$3:$AS$294,MATCH(Revisión_Avance_Periodo!$I1341,BD_Seguimiento_OAP_2019!$L$3:$L$294,0),MATCH(Revisión_Avance_Periodo!$M1341,BD_Seguimiento_OAP_2019!$AH$2:$AS$2,0))</f>
        <v>0</v>
      </c>
      <c r="O1341" s="190">
        <f>INDEX(BD_Seguimiento_OAP_2019!$AV$3:$BG$294,MATCH(Revisión_Avance_Periodo!$I1341,BD_Seguimiento_OAP_2019!$L$3:$L$294,0),MATCH(Revisión_Avance_Periodo!$M1341,BD_Seguimiento_OAP_2019!$AV$2:$BG$2,0))</f>
        <v>0</v>
      </c>
      <c r="P1341" s="175">
        <f t="shared" si="252"/>
        <v>0</v>
      </c>
      <c r="Q1341" s="182" t="str">
        <f>VLOOKUP(P1341,Tabla_Indicador_Gestion4[#All],3,TRUE)</f>
        <v>Por Ejecutar</v>
      </c>
      <c r="R1341" s="229">
        <f>SUBTOTAL(9,$N$1334:$N1341)</f>
        <v>2</v>
      </c>
      <c r="S1341" s="230">
        <f>SUBTOTAL(9,$O$1334:$O1341)</f>
        <v>1</v>
      </c>
      <c r="T1341" s="231">
        <f>IFERROR(+Revisión_Avance_Periodo!$S1341/Revisión_Avance_Periodo!$R1341,0)</f>
        <v>0.5</v>
      </c>
      <c r="U1341" s="184"/>
      <c r="V1341" s="185"/>
      <c r="W1341" s="183"/>
      <c r="X1341" s="183"/>
      <c r="Y1341" s="183"/>
      <c r="Z1341" s="186"/>
      <c r="AA1341" s="187"/>
    </row>
    <row r="1342" spans="1:27" x14ac:dyDescent="0.25">
      <c r="A1342" s="88">
        <v>114</v>
      </c>
      <c r="B1342" s="91" t="str">
        <f>CONCATENATE(Revisión_Avance_Periodo!$C1342,";",Revisión_Avance_Periodo!$E1342,";",Revisión_Avance_Periodo!$I1342)</f>
        <v>OE1;PR_10;ACT_165</v>
      </c>
      <c r="C1342" s="170" t="s">
        <v>9</v>
      </c>
      <c r="D1342" s="171" t="str">
        <f>VLOOKUP(Revisión_Avance_Periodo!$C1342,Componentes_BD!$F$1:$G$5,2,FALSE)</f>
        <v>Fortalecer la Vigilancia.</v>
      </c>
      <c r="E1342" s="106" t="s">
        <v>12</v>
      </c>
      <c r="F1342" s="89">
        <v>2</v>
      </c>
      <c r="G1342" s="89" t="str">
        <f>VLOOKUP(Revisión_Avance_Periodo!$A1342,BD_Seguimiento_OAP_2019!$A$2:$G$294,7,FALSE)</f>
        <v>PAI</v>
      </c>
      <c r="H1342" s="89" t="str">
        <f>VLOOKUP(Revisión_Avance_Periodo!$A1342,BD_Seguimiento_OAP_2019!$A$2:$J$294,10,FALSE)</f>
        <v>PAI_01 - Operacional</v>
      </c>
      <c r="I1342" s="89" t="s">
        <v>1170</v>
      </c>
      <c r="J1342" s="89" t="str">
        <f>VLOOKUP(Revisión_Avance_Periodo!$I1342,BD_Seguimiento_OAP_2019!$L:$M,2,FALSE)</f>
        <v>Realizar jornadas de sensibilización sobre la importancia del proceso de gestión documental a las dependencias de la Entidad</v>
      </c>
      <c r="K1342" s="106" t="s">
        <v>8</v>
      </c>
      <c r="L1342" s="172">
        <v>4.4642857142857152E-4</v>
      </c>
      <c r="M1342" s="173" t="s">
        <v>112</v>
      </c>
      <c r="N1342" s="190">
        <f>INDEX(BD_Seguimiento_OAP_2019!$AH$3:$AS$294,MATCH(Revisión_Avance_Periodo!$I1342,BD_Seguimiento_OAP_2019!$L$3:$L$294,0),MATCH(Revisión_Avance_Periodo!$M1342,BD_Seguimiento_OAP_2019!$AH$2:$AS$2,0))</f>
        <v>0</v>
      </c>
      <c r="O1342" s="190">
        <f>INDEX(BD_Seguimiento_OAP_2019!$AV$3:$BG$294,MATCH(Revisión_Avance_Periodo!$I1342,BD_Seguimiento_OAP_2019!$L$3:$L$294,0),MATCH(Revisión_Avance_Periodo!$M1342,BD_Seguimiento_OAP_2019!$AV$2:$BG$2,0))</f>
        <v>0</v>
      </c>
      <c r="P1342" s="175">
        <f t="shared" si="252"/>
        <v>0</v>
      </c>
      <c r="Q1342" s="173" t="str">
        <f>VLOOKUP(P1342,Tabla_Indicador_Gestion4[#All],3,TRUE)</f>
        <v>Por Ejecutar</v>
      </c>
      <c r="R1342" s="229">
        <f>SUBTOTAL(9,$N$1334:$N1342)</f>
        <v>2</v>
      </c>
      <c r="S1342" s="230">
        <f>SUBTOTAL(9,$O$1334:$O1342)</f>
        <v>1</v>
      </c>
      <c r="T1342" s="231">
        <f>IFERROR(+Revisión_Avance_Periodo!$S1342/Revisión_Avance_Periodo!$R1342,0)</f>
        <v>0.5</v>
      </c>
      <c r="U1342" s="184"/>
      <c r="V1342" s="185"/>
      <c r="W1342" s="183"/>
      <c r="X1342" s="183"/>
      <c r="Y1342" s="183"/>
      <c r="Z1342" s="186"/>
      <c r="AA1342" s="187"/>
    </row>
    <row r="1343" spans="1:27" x14ac:dyDescent="0.25">
      <c r="A1343" s="94">
        <v>114</v>
      </c>
      <c r="B1343" s="96" t="str">
        <f>CONCATENATE(Revisión_Avance_Periodo!$C1343,";",Revisión_Avance_Periodo!$E1343,";",Revisión_Avance_Periodo!$I1343)</f>
        <v>OE1;PR_10;ACT_165</v>
      </c>
      <c r="C1343" s="180" t="s">
        <v>9</v>
      </c>
      <c r="D1343" s="181" t="str">
        <f>VLOOKUP(Revisión_Avance_Periodo!$C1343,Componentes_BD!$F$1:$G$5,2,FALSE)</f>
        <v>Fortalecer la Vigilancia.</v>
      </c>
      <c r="E1343" s="119" t="s">
        <v>12</v>
      </c>
      <c r="F1343" s="95">
        <v>2</v>
      </c>
      <c r="G1343" s="95" t="str">
        <f>VLOOKUP(Revisión_Avance_Periodo!$A1343,BD_Seguimiento_OAP_2019!$A$2:$G$294,7,FALSE)</f>
        <v>PAI</v>
      </c>
      <c r="H1343" s="95" t="str">
        <f>VLOOKUP(Revisión_Avance_Periodo!$A1343,BD_Seguimiento_OAP_2019!$A$2:$J$294,10,FALSE)</f>
        <v>PAI_01 - Operacional</v>
      </c>
      <c r="I1343" s="95" t="s">
        <v>1170</v>
      </c>
      <c r="J1343" s="95" t="str">
        <f>VLOOKUP(Revisión_Avance_Periodo!$I1343,BD_Seguimiento_OAP_2019!$L:$M,2,FALSE)</f>
        <v>Realizar jornadas de sensibilización sobre la importancia del proceso de gestión documental a las dependencias de la Entidad</v>
      </c>
      <c r="K1343" s="119" t="s">
        <v>8</v>
      </c>
      <c r="L1343" s="172">
        <v>4.4642857142857152E-4</v>
      </c>
      <c r="M1343" s="182" t="s">
        <v>113</v>
      </c>
      <c r="N1343" s="190">
        <f>INDEX(BD_Seguimiento_OAP_2019!$AH$3:$AS$294,MATCH(Revisión_Avance_Periodo!$I1343,BD_Seguimiento_OAP_2019!$L$3:$L$294,0),MATCH(Revisión_Avance_Periodo!$M1343,BD_Seguimiento_OAP_2019!$AH$2:$AS$2,0))</f>
        <v>0</v>
      </c>
      <c r="O1343" s="190">
        <f>INDEX(BD_Seguimiento_OAP_2019!$AV$3:$BG$294,MATCH(Revisión_Avance_Periodo!$I1343,BD_Seguimiento_OAP_2019!$L$3:$L$294,0),MATCH(Revisión_Avance_Periodo!$M1343,BD_Seguimiento_OAP_2019!$AV$2:$BG$2,0))</f>
        <v>0</v>
      </c>
      <c r="P1343" s="175">
        <f t="shared" si="252"/>
        <v>0</v>
      </c>
      <c r="Q1343" s="182" t="str">
        <f>VLOOKUP(P1343,Tabla_Indicador_Gestion4[#All],3,TRUE)</f>
        <v>Por Ejecutar</v>
      </c>
      <c r="R1343" s="229">
        <f>SUBTOTAL(9,$N$1334:$N1343)</f>
        <v>2</v>
      </c>
      <c r="S1343" s="230">
        <f>SUBTOTAL(9,$O$1334:$O1343)</f>
        <v>1</v>
      </c>
      <c r="T1343" s="231">
        <f>IFERROR(+Revisión_Avance_Periodo!$S1343/Revisión_Avance_Periodo!$R1343,0)</f>
        <v>0.5</v>
      </c>
      <c r="U1343" s="184"/>
      <c r="V1343" s="185"/>
      <c r="W1343" s="183"/>
      <c r="X1343" s="183"/>
      <c r="Y1343" s="183"/>
      <c r="Z1343" s="186"/>
      <c r="AA1343" s="187"/>
    </row>
    <row r="1344" spans="1:27" x14ac:dyDescent="0.25">
      <c r="A1344" s="88">
        <v>114</v>
      </c>
      <c r="B1344" s="91" t="str">
        <f>CONCATENATE(Revisión_Avance_Periodo!$C1344,";",Revisión_Avance_Periodo!$E1344,";",Revisión_Avance_Periodo!$I1344)</f>
        <v>OE1;PR_10;ACT_165</v>
      </c>
      <c r="C1344" s="170" t="s">
        <v>9</v>
      </c>
      <c r="D1344" s="171" t="str">
        <f>VLOOKUP(Revisión_Avance_Periodo!$C1344,Componentes_BD!$F$1:$G$5,2,FALSE)</f>
        <v>Fortalecer la Vigilancia.</v>
      </c>
      <c r="E1344" s="106" t="s">
        <v>12</v>
      </c>
      <c r="F1344" s="89">
        <v>2</v>
      </c>
      <c r="G1344" s="89" t="str">
        <f>VLOOKUP(Revisión_Avance_Periodo!$A1344,BD_Seguimiento_OAP_2019!$A$2:$G$294,7,FALSE)</f>
        <v>PAI</v>
      </c>
      <c r="H1344" s="89" t="str">
        <f>VLOOKUP(Revisión_Avance_Periodo!$A1344,BD_Seguimiento_OAP_2019!$A$2:$J$294,10,FALSE)</f>
        <v>PAI_01 - Operacional</v>
      </c>
      <c r="I1344" s="89" t="s">
        <v>1170</v>
      </c>
      <c r="J1344" s="89" t="str">
        <f>VLOOKUP(Revisión_Avance_Periodo!$I1344,BD_Seguimiento_OAP_2019!$L:$M,2,FALSE)</f>
        <v>Realizar jornadas de sensibilización sobre la importancia del proceso de gestión documental a las dependencias de la Entidad</v>
      </c>
      <c r="K1344" s="106" t="s">
        <v>8</v>
      </c>
      <c r="L1344" s="172">
        <v>4.4642857142857152E-4</v>
      </c>
      <c r="M1344" s="173" t="s">
        <v>114</v>
      </c>
      <c r="N1344" s="190">
        <f>INDEX(BD_Seguimiento_OAP_2019!$AH$3:$AS$294,MATCH(Revisión_Avance_Periodo!$I1344,BD_Seguimiento_OAP_2019!$L$3:$L$294,0),MATCH(Revisión_Avance_Periodo!$M1344,BD_Seguimiento_OAP_2019!$AH$2:$AS$2,0))</f>
        <v>0</v>
      </c>
      <c r="O1344" s="190">
        <f>INDEX(BD_Seguimiento_OAP_2019!$AV$3:$BG$294,MATCH(Revisión_Avance_Periodo!$I1344,BD_Seguimiento_OAP_2019!$L$3:$L$294,0),MATCH(Revisión_Avance_Periodo!$M1344,BD_Seguimiento_OAP_2019!$AV$2:$BG$2,0))</f>
        <v>0</v>
      </c>
      <c r="P1344" s="175">
        <f t="shared" si="252"/>
        <v>0</v>
      </c>
      <c r="Q1344" s="173" t="str">
        <f>VLOOKUP(P1344,Tabla_Indicador_Gestion4[#All],3,TRUE)</f>
        <v>Por Ejecutar</v>
      </c>
      <c r="R1344" s="229">
        <f>SUBTOTAL(9,$N$1334:$N1344)</f>
        <v>2</v>
      </c>
      <c r="S1344" s="230">
        <f>SUBTOTAL(9,$O$1334:$O1344)</f>
        <v>1</v>
      </c>
      <c r="T1344" s="231">
        <f>IFERROR(+Revisión_Avance_Periodo!$S1344/Revisión_Avance_Periodo!$R1344,0)</f>
        <v>0.5</v>
      </c>
      <c r="U1344" s="184"/>
      <c r="V1344" s="185"/>
      <c r="W1344" s="183"/>
      <c r="X1344" s="183"/>
      <c r="Y1344" s="183"/>
      <c r="Z1344" s="186"/>
      <c r="AA1344" s="187"/>
    </row>
    <row r="1345" spans="1:27" ht="15.75" thickBot="1" x14ac:dyDescent="0.3">
      <c r="A1345" s="94">
        <v>114</v>
      </c>
      <c r="B1345" s="96" t="str">
        <f>CONCATENATE(Revisión_Avance_Periodo!$C1345,";",Revisión_Avance_Periodo!$E1345,";",Revisión_Avance_Periodo!$I1345)</f>
        <v>OE1;PR_10;ACT_165</v>
      </c>
      <c r="C1345" s="180" t="s">
        <v>9</v>
      </c>
      <c r="D1345" s="181" t="str">
        <f>VLOOKUP(Revisión_Avance_Periodo!$C1345,Componentes_BD!$F$1:$G$5,2,FALSE)</f>
        <v>Fortalecer la Vigilancia.</v>
      </c>
      <c r="E1345" s="119" t="s">
        <v>12</v>
      </c>
      <c r="F1345" s="95">
        <v>2</v>
      </c>
      <c r="G1345" s="95" t="str">
        <f>VLOOKUP(Revisión_Avance_Periodo!$A1345,BD_Seguimiento_OAP_2019!$A$2:$G$294,7,FALSE)</f>
        <v>PAI</v>
      </c>
      <c r="H1345" s="95" t="str">
        <f>VLOOKUP(Revisión_Avance_Periodo!$A1345,BD_Seguimiento_OAP_2019!$A$2:$J$294,10,FALSE)</f>
        <v>PAI_01 - Operacional</v>
      </c>
      <c r="I1345" s="95" t="s">
        <v>1170</v>
      </c>
      <c r="J1345" s="95" t="str">
        <f>VLOOKUP(Revisión_Avance_Periodo!$I1345,BD_Seguimiento_OAP_2019!$L:$M,2,FALSE)</f>
        <v>Realizar jornadas de sensibilización sobre la importancia del proceso de gestión documental a las dependencias de la Entidad</v>
      </c>
      <c r="K1345" s="119" t="s">
        <v>8</v>
      </c>
      <c r="L1345" s="172">
        <v>4.4642857142857152E-4</v>
      </c>
      <c r="M1345" s="182" t="s">
        <v>115</v>
      </c>
      <c r="N1345" s="190">
        <f>INDEX(BD_Seguimiento_OAP_2019!$AH$3:$AS$294,MATCH(Revisión_Avance_Periodo!$I1345,BD_Seguimiento_OAP_2019!$L$3:$L$294,0),MATCH(Revisión_Avance_Periodo!$M1345,BD_Seguimiento_OAP_2019!$AH$2:$AS$2,0))</f>
        <v>1</v>
      </c>
      <c r="O1345" s="190">
        <f>INDEX(BD_Seguimiento_OAP_2019!$AV$3:$BG$294,MATCH(Revisión_Avance_Periodo!$I1345,BD_Seguimiento_OAP_2019!$L$3:$L$294,0),MATCH(Revisión_Avance_Periodo!$M1345,BD_Seguimiento_OAP_2019!$AV$2:$BG$2,0))</f>
        <v>0</v>
      </c>
      <c r="P1345" s="188">
        <f t="shared" si="241"/>
        <v>0</v>
      </c>
      <c r="Q1345" s="182" t="str">
        <f>VLOOKUP(P1345,Tabla_Indicador_Gestion4[#All],3,TRUE)</f>
        <v>Por Ejecutar</v>
      </c>
      <c r="R1345" s="229">
        <f>SUBTOTAL(9,$N$1334:$N1345)</f>
        <v>3</v>
      </c>
      <c r="S1345" s="230">
        <f>SUBTOTAL(9,$O$1334:$O1345)</f>
        <v>1</v>
      </c>
      <c r="T1345" s="231">
        <f>IFERROR(+Revisión_Avance_Periodo!$S1345/Revisión_Avance_Periodo!$R1345,0)</f>
        <v>0.33333333333333331</v>
      </c>
      <c r="U1345" s="184"/>
      <c r="V1345" s="185"/>
      <c r="W1345" s="183"/>
      <c r="X1345" s="183"/>
      <c r="Y1345" s="183"/>
      <c r="Z1345" s="186"/>
      <c r="AA1345" s="187"/>
    </row>
    <row r="1346" spans="1:27" x14ac:dyDescent="0.25">
      <c r="A1346" s="88">
        <v>115</v>
      </c>
      <c r="B1346" s="91" t="str">
        <f>CONCATENATE(Revisión_Avance_Periodo!$C1346,";",Revisión_Avance_Periodo!$E1346,";",Revisión_Avance_Periodo!$I1346)</f>
        <v>OE1;PR_10;ACT_166</v>
      </c>
      <c r="C1346" s="170" t="s">
        <v>9</v>
      </c>
      <c r="D1346" s="171" t="str">
        <f>VLOOKUP(Revisión_Avance_Periodo!$C1346,Componentes_BD!$F$1:$G$5,2,FALSE)</f>
        <v>Fortalecer la Vigilancia.</v>
      </c>
      <c r="E1346" s="106" t="s">
        <v>12</v>
      </c>
      <c r="F1346" s="89">
        <v>3</v>
      </c>
      <c r="G1346" s="89" t="str">
        <f>VLOOKUP(Revisión_Avance_Periodo!$A1346,BD_Seguimiento_OAP_2019!$A$2:$G$294,7,FALSE)</f>
        <v>PAI</v>
      </c>
      <c r="H1346" s="89" t="str">
        <f>VLOOKUP(Revisión_Avance_Periodo!$A1346,BD_Seguimiento_OAP_2019!$A$2:$J$294,10,FALSE)</f>
        <v>PAI_02 - Gestión Documental</v>
      </c>
      <c r="I1346" s="89" t="s">
        <v>1176</v>
      </c>
      <c r="J1346" s="89" t="str">
        <f>VLOOKUP(Revisión_Avance_Periodo!$I1346,BD_Seguimiento_OAP_2019!$L:$M,2,FALSE)</f>
        <v>Estructurar y presentar para aprobación del Comité Insitucional de Gestión y Desempeño el Plan Institucional de Archivos Pinar, el cual se debe publicar en la Pag Web.</v>
      </c>
      <c r="K1346" s="106" t="s">
        <v>8</v>
      </c>
      <c r="L1346" s="172">
        <v>4.4642857142857152E-4</v>
      </c>
      <c r="M1346" s="173" t="s">
        <v>104</v>
      </c>
      <c r="N1346" s="174">
        <f>INDEX(BD_Seguimiento_OAP_2019!$AH$3:$AS$294,MATCH(Revisión_Avance_Periodo!$I1346,BD_Seguimiento_OAP_2019!$L$3:$L$294,0),MATCH(Revisión_Avance_Periodo!$M1346,BD_Seguimiento_OAP_2019!$AH$2:$AS$2,0))</f>
        <v>0.2</v>
      </c>
      <c r="O1346" s="174">
        <f>INDEX(BD_Seguimiento_OAP_2019!$AV$3:$BG$294,MATCH(Revisión_Avance_Periodo!$I1346,BD_Seguimiento_OAP_2019!$L$3:$L$294,0),MATCH(Revisión_Avance_Periodo!$M1346,BD_Seguimiento_OAP_2019!$AV$2:$BG$2,0))</f>
        <v>0.2</v>
      </c>
      <c r="P1346" s="189">
        <f t="shared" si="241"/>
        <v>1</v>
      </c>
      <c r="Q1346" s="173" t="str">
        <f>VLOOKUP(P1346,Tabla_Indicador_Gestion4[#All],3,TRUE)</f>
        <v>Culminada</v>
      </c>
      <c r="R1346" s="213">
        <f>SUBTOTAL(9,$N$1346:$N1346)</f>
        <v>0.2</v>
      </c>
      <c r="S1346" s="234">
        <f>SUBTOTAL(9,$O$1346:$O1346)</f>
        <v>0.2</v>
      </c>
      <c r="T1346" s="234">
        <f>IFERROR(+Revisión_Avance_Periodo!$S1346/Revisión_Avance_Periodo!$R1346,0)</f>
        <v>1</v>
      </c>
      <c r="U1346" s="177">
        <f>SUBTOTAL(9,N1346:N1357)</f>
        <v>1</v>
      </c>
      <c r="V1346" s="176">
        <f>SUBTOTAL(9,O1346:O1357)</f>
        <v>0.8</v>
      </c>
      <c r="W1346" s="176">
        <f t="shared" ref="W1346" si="253">+V1346/U1346</f>
        <v>0.8</v>
      </c>
      <c r="X1346" s="176"/>
      <c r="Y1346" s="176">
        <f>100%-Revisión_Avance_Periodo!$W1346</f>
        <v>0.19999999999999996</v>
      </c>
      <c r="Z1346" s="178" t="str">
        <f>VLOOKUP(W1346,Tabla_Indicador_Gestion4[],3,TRUE)</f>
        <v>En Seguimiento</v>
      </c>
      <c r="AA1346" s="179">
        <f>Revisión_Avance_Periodo!$W1346*Revisión_Avance_Periodo!$L1346</f>
        <v>3.5714285714285725E-4</v>
      </c>
    </row>
    <row r="1347" spans="1:27" x14ac:dyDescent="0.25">
      <c r="A1347" s="94">
        <v>115</v>
      </c>
      <c r="B1347" s="96" t="str">
        <f>CONCATENATE(Revisión_Avance_Periodo!$C1347,";",Revisión_Avance_Periodo!$E1347,";",Revisión_Avance_Periodo!$I1347)</f>
        <v>OE1;PR_10;ACT_166</v>
      </c>
      <c r="C1347" s="180" t="s">
        <v>9</v>
      </c>
      <c r="D1347" s="181" t="str">
        <f>VLOOKUP(Revisión_Avance_Periodo!$C1347,Componentes_BD!$F$1:$G$5,2,FALSE)</f>
        <v>Fortalecer la Vigilancia.</v>
      </c>
      <c r="E1347" s="119" t="s">
        <v>12</v>
      </c>
      <c r="F1347" s="95">
        <v>3</v>
      </c>
      <c r="G1347" s="95" t="str">
        <f>VLOOKUP(Revisión_Avance_Periodo!$A1347,BD_Seguimiento_OAP_2019!$A$2:$G$294,7,FALSE)</f>
        <v>PAI</v>
      </c>
      <c r="H1347" s="95" t="str">
        <f>VLOOKUP(Revisión_Avance_Periodo!$A1347,BD_Seguimiento_OAP_2019!$A$2:$J$294,10,FALSE)</f>
        <v>PAI_02 - Gestión Documental</v>
      </c>
      <c r="I1347" s="95" t="s">
        <v>1176</v>
      </c>
      <c r="J1347" s="95" t="str">
        <f>VLOOKUP(Revisión_Avance_Periodo!$I1347,BD_Seguimiento_OAP_2019!$L:$M,2,FALSE)</f>
        <v>Estructurar y presentar para aprobación del Comité Insitucional de Gestión y Desempeño el Plan Institucional de Archivos Pinar, el cual se debe publicar en la Pag Web.</v>
      </c>
      <c r="K1347" s="119" t="s">
        <v>8</v>
      </c>
      <c r="L1347" s="172">
        <v>4.4642857142857152E-4</v>
      </c>
      <c r="M1347" s="182" t="s">
        <v>105</v>
      </c>
      <c r="N1347" s="174">
        <f>INDEX(BD_Seguimiento_OAP_2019!$AH$3:$AS$294,MATCH(Revisión_Avance_Periodo!$I1347,BD_Seguimiento_OAP_2019!$L$3:$L$294,0),MATCH(Revisión_Avance_Periodo!$M1347,BD_Seguimiento_OAP_2019!$AH$2:$AS$2,0))</f>
        <v>0.2</v>
      </c>
      <c r="O1347" s="174">
        <f>INDEX(BD_Seguimiento_OAP_2019!$AV$3:$BG$294,MATCH(Revisión_Avance_Periodo!$I1347,BD_Seguimiento_OAP_2019!$L$3:$L$294,0),MATCH(Revisión_Avance_Periodo!$M1347,BD_Seguimiento_OAP_2019!$AV$2:$BG$2,0))</f>
        <v>0.2</v>
      </c>
      <c r="P1347" s="188">
        <f t="shared" ref="P1347:P1410" si="254">O1347/N1347</f>
        <v>1</v>
      </c>
      <c r="Q1347" s="182" t="str">
        <f>VLOOKUP(P1347,Tabla_Indicador_Gestion4[#All],3,TRUE)</f>
        <v>Culminada</v>
      </c>
      <c r="R1347" s="215">
        <f>SUBTOTAL(9,$N$1346:$N1347)</f>
        <v>0.4</v>
      </c>
      <c r="S1347" s="231">
        <f>SUBTOTAL(9,$O$1346:$O1347)</f>
        <v>0.4</v>
      </c>
      <c r="T1347" s="231">
        <f>IFERROR(+Revisión_Avance_Periodo!$S1347/Revisión_Avance_Periodo!$R1347,0)</f>
        <v>1</v>
      </c>
      <c r="U1347" s="184"/>
      <c r="V1347" s="185"/>
      <c r="W1347" s="183"/>
      <c r="X1347" s="183"/>
      <c r="Y1347" s="183"/>
      <c r="Z1347" s="186"/>
      <c r="AA1347" s="187"/>
    </row>
    <row r="1348" spans="1:27" x14ac:dyDescent="0.25">
      <c r="A1348" s="88">
        <v>115</v>
      </c>
      <c r="B1348" s="91" t="str">
        <f>CONCATENATE(Revisión_Avance_Periodo!$C1348,";",Revisión_Avance_Periodo!$E1348,";",Revisión_Avance_Periodo!$I1348)</f>
        <v>OE1;PR_10;ACT_166</v>
      </c>
      <c r="C1348" s="170" t="s">
        <v>9</v>
      </c>
      <c r="D1348" s="171" t="str">
        <f>VLOOKUP(Revisión_Avance_Periodo!$C1348,Componentes_BD!$F$1:$G$5,2,FALSE)</f>
        <v>Fortalecer la Vigilancia.</v>
      </c>
      <c r="E1348" s="106" t="s">
        <v>12</v>
      </c>
      <c r="F1348" s="89">
        <v>3</v>
      </c>
      <c r="G1348" s="89" t="str">
        <f>VLOOKUP(Revisión_Avance_Periodo!$A1348,BD_Seguimiento_OAP_2019!$A$2:$G$294,7,FALSE)</f>
        <v>PAI</v>
      </c>
      <c r="H1348" s="89" t="str">
        <f>VLOOKUP(Revisión_Avance_Periodo!$A1348,BD_Seguimiento_OAP_2019!$A$2:$J$294,10,FALSE)</f>
        <v>PAI_02 - Gestión Documental</v>
      </c>
      <c r="I1348" s="89" t="s">
        <v>1176</v>
      </c>
      <c r="J1348" s="89" t="str">
        <f>VLOOKUP(Revisión_Avance_Periodo!$I1348,BD_Seguimiento_OAP_2019!$L:$M,2,FALSE)</f>
        <v>Estructurar y presentar para aprobación del Comité Insitucional de Gestión y Desempeño el Plan Institucional de Archivos Pinar, el cual se debe publicar en la Pag Web.</v>
      </c>
      <c r="K1348" s="106" t="s">
        <v>8</v>
      </c>
      <c r="L1348" s="172">
        <v>4.4642857142857152E-4</v>
      </c>
      <c r="M1348" s="173" t="s">
        <v>106</v>
      </c>
      <c r="N1348" s="174">
        <f>INDEX(BD_Seguimiento_OAP_2019!$AH$3:$AS$294,MATCH(Revisión_Avance_Periodo!$I1348,BD_Seguimiento_OAP_2019!$L$3:$L$294,0),MATCH(Revisión_Avance_Periodo!$M1348,BD_Seguimiento_OAP_2019!$AH$2:$AS$2,0))</f>
        <v>0.2</v>
      </c>
      <c r="O1348" s="174">
        <f>INDEX(BD_Seguimiento_OAP_2019!$AV$3:$BG$294,MATCH(Revisión_Avance_Periodo!$I1348,BD_Seguimiento_OAP_2019!$L$3:$L$294,0),MATCH(Revisión_Avance_Periodo!$M1348,BD_Seguimiento_OAP_2019!$AV$2:$BG$2,0))</f>
        <v>0.2</v>
      </c>
      <c r="P1348" s="189">
        <f t="shared" si="254"/>
        <v>1</v>
      </c>
      <c r="Q1348" s="173" t="str">
        <f>VLOOKUP(P1348,Tabla_Indicador_Gestion4[#All],3,TRUE)</f>
        <v>Culminada</v>
      </c>
      <c r="R1348" s="215">
        <f>SUBTOTAL(9,$N$1346:$N1348)</f>
        <v>0.60000000000000009</v>
      </c>
      <c r="S1348" s="231">
        <f>SUBTOTAL(9,$O$1346:$O1348)</f>
        <v>0.60000000000000009</v>
      </c>
      <c r="T1348" s="231">
        <f>IFERROR(+Revisión_Avance_Periodo!$S1348/Revisión_Avance_Periodo!$R1348,0)</f>
        <v>1</v>
      </c>
      <c r="U1348" s="184"/>
      <c r="V1348" s="185"/>
      <c r="W1348" s="183"/>
      <c r="X1348" s="183"/>
      <c r="Y1348" s="183"/>
      <c r="Z1348" s="186"/>
      <c r="AA1348" s="187"/>
    </row>
    <row r="1349" spans="1:27" x14ac:dyDescent="0.25">
      <c r="A1349" s="94">
        <v>115</v>
      </c>
      <c r="B1349" s="96" t="str">
        <f>CONCATENATE(Revisión_Avance_Periodo!$C1349,";",Revisión_Avance_Periodo!$E1349,";",Revisión_Avance_Periodo!$I1349)</f>
        <v>OE1;PR_10;ACT_166</v>
      </c>
      <c r="C1349" s="180" t="s">
        <v>9</v>
      </c>
      <c r="D1349" s="181" t="str">
        <f>VLOOKUP(Revisión_Avance_Periodo!$C1349,Componentes_BD!$F$1:$G$5,2,FALSE)</f>
        <v>Fortalecer la Vigilancia.</v>
      </c>
      <c r="E1349" s="119" t="s">
        <v>12</v>
      </c>
      <c r="F1349" s="95">
        <v>3</v>
      </c>
      <c r="G1349" s="95" t="str">
        <f>VLOOKUP(Revisión_Avance_Periodo!$A1349,BD_Seguimiento_OAP_2019!$A$2:$G$294,7,FALSE)</f>
        <v>PAI</v>
      </c>
      <c r="H1349" s="95" t="str">
        <f>VLOOKUP(Revisión_Avance_Periodo!$A1349,BD_Seguimiento_OAP_2019!$A$2:$J$294,10,FALSE)</f>
        <v>PAI_02 - Gestión Documental</v>
      </c>
      <c r="I1349" s="95" t="s">
        <v>1176</v>
      </c>
      <c r="J1349" s="95" t="str">
        <f>VLOOKUP(Revisión_Avance_Periodo!$I1349,BD_Seguimiento_OAP_2019!$L:$M,2,FALSE)</f>
        <v>Estructurar y presentar para aprobación del Comité Insitucional de Gestión y Desempeño el Plan Institucional de Archivos Pinar, el cual se debe publicar en la Pag Web.</v>
      </c>
      <c r="K1349" s="119" t="s">
        <v>8</v>
      </c>
      <c r="L1349" s="172">
        <v>4.4642857142857152E-4</v>
      </c>
      <c r="M1349" s="182" t="s">
        <v>107</v>
      </c>
      <c r="N1349" s="174">
        <f>INDEX(BD_Seguimiento_OAP_2019!$AH$3:$AS$294,MATCH(Revisión_Avance_Periodo!$I1349,BD_Seguimiento_OAP_2019!$L$3:$L$294,0),MATCH(Revisión_Avance_Periodo!$M1349,BD_Seguimiento_OAP_2019!$AH$2:$AS$2,0))</f>
        <v>0.1</v>
      </c>
      <c r="O1349" s="174">
        <f>INDEX(BD_Seguimiento_OAP_2019!$AV$3:$BG$294,MATCH(Revisión_Avance_Periodo!$I1349,BD_Seguimiento_OAP_2019!$L$3:$L$294,0),MATCH(Revisión_Avance_Periodo!$M1349,BD_Seguimiento_OAP_2019!$AV$2:$BG$2,0))</f>
        <v>0.1</v>
      </c>
      <c r="P1349" s="188">
        <f t="shared" si="254"/>
        <v>1</v>
      </c>
      <c r="Q1349" s="182" t="str">
        <f>VLOOKUP(P1349,Tabla_Indicador_Gestion4[#All],3,TRUE)</f>
        <v>Culminada</v>
      </c>
      <c r="R1349" s="215">
        <f>SUBTOTAL(9,$N$1346:$N1349)</f>
        <v>0.70000000000000007</v>
      </c>
      <c r="S1349" s="231">
        <f>SUBTOTAL(9,$O$1346:$O1349)</f>
        <v>0.70000000000000007</v>
      </c>
      <c r="T1349" s="231">
        <f>IFERROR(+Revisión_Avance_Periodo!$S1349/Revisión_Avance_Periodo!$R1349,0)</f>
        <v>1</v>
      </c>
      <c r="U1349" s="184"/>
      <c r="V1349" s="185"/>
      <c r="W1349" s="183"/>
      <c r="X1349" s="183"/>
      <c r="Y1349" s="183"/>
      <c r="Z1349" s="186"/>
      <c r="AA1349" s="187"/>
    </row>
    <row r="1350" spans="1:27" x14ac:dyDescent="0.25">
      <c r="A1350" s="88">
        <v>115</v>
      </c>
      <c r="B1350" s="91" t="str">
        <f>CONCATENATE(Revisión_Avance_Periodo!$C1350,";",Revisión_Avance_Periodo!$E1350,";",Revisión_Avance_Periodo!$I1350)</f>
        <v>OE1;PR_10;ACT_166</v>
      </c>
      <c r="C1350" s="170" t="s">
        <v>9</v>
      </c>
      <c r="D1350" s="171" t="str">
        <f>VLOOKUP(Revisión_Avance_Periodo!$C1350,Componentes_BD!$F$1:$G$5,2,FALSE)</f>
        <v>Fortalecer la Vigilancia.</v>
      </c>
      <c r="E1350" s="106" t="s">
        <v>12</v>
      </c>
      <c r="F1350" s="89">
        <v>3</v>
      </c>
      <c r="G1350" s="89" t="str">
        <f>VLOOKUP(Revisión_Avance_Periodo!$A1350,BD_Seguimiento_OAP_2019!$A$2:$G$294,7,FALSE)</f>
        <v>PAI</v>
      </c>
      <c r="H1350" s="89" t="str">
        <f>VLOOKUP(Revisión_Avance_Periodo!$A1350,BD_Seguimiento_OAP_2019!$A$2:$J$294,10,FALSE)</f>
        <v>PAI_02 - Gestión Documental</v>
      </c>
      <c r="I1350" s="89" t="s">
        <v>1176</v>
      </c>
      <c r="J1350" s="89" t="str">
        <f>VLOOKUP(Revisión_Avance_Periodo!$I1350,BD_Seguimiento_OAP_2019!$L:$M,2,FALSE)</f>
        <v>Estructurar y presentar para aprobación del Comité Insitucional de Gestión y Desempeño el Plan Institucional de Archivos Pinar, el cual se debe publicar en la Pag Web.</v>
      </c>
      <c r="K1350" s="106" t="s">
        <v>8</v>
      </c>
      <c r="L1350" s="172">
        <v>4.4642857142857152E-4</v>
      </c>
      <c r="M1350" s="173" t="s">
        <v>108</v>
      </c>
      <c r="N1350" s="174">
        <f>INDEX(BD_Seguimiento_OAP_2019!$AH$3:$AS$294,MATCH(Revisión_Avance_Periodo!$I1350,BD_Seguimiento_OAP_2019!$L$3:$L$294,0),MATCH(Revisión_Avance_Periodo!$M1350,BD_Seguimiento_OAP_2019!$AH$2:$AS$2,0))</f>
        <v>0.1</v>
      </c>
      <c r="O1350" s="174">
        <f>INDEX(BD_Seguimiento_OAP_2019!$AV$3:$BG$294,MATCH(Revisión_Avance_Periodo!$I1350,BD_Seguimiento_OAP_2019!$L$3:$L$294,0),MATCH(Revisión_Avance_Periodo!$M1350,BD_Seguimiento_OAP_2019!$AV$2:$BG$2,0))</f>
        <v>0</v>
      </c>
      <c r="P1350" s="189">
        <f t="shared" si="254"/>
        <v>0</v>
      </c>
      <c r="Q1350" s="173" t="str">
        <f>VLOOKUP(P1350,Tabla_Indicador_Gestion4[#All],3,TRUE)</f>
        <v>Por Ejecutar</v>
      </c>
      <c r="R1350" s="215">
        <f>SUBTOTAL(9,$N$1346:$N1350)</f>
        <v>0.8</v>
      </c>
      <c r="S1350" s="231">
        <f>SUBTOTAL(9,$O$1346:$O1350)</f>
        <v>0.70000000000000007</v>
      </c>
      <c r="T1350" s="231">
        <f>IFERROR(+Revisión_Avance_Periodo!$S1350/Revisión_Avance_Periodo!$R1350,0)</f>
        <v>0.875</v>
      </c>
      <c r="U1350" s="184"/>
      <c r="V1350" s="185"/>
      <c r="W1350" s="183"/>
      <c r="X1350" s="183"/>
      <c r="Y1350" s="183"/>
      <c r="Z1350" s="186"/>
      <c r="AA1350" s="187"/>
    </row>
    <row r="1351" spans="1:27" x14ac:dyDescent="0.25">
      <c r="A1351" s="94">
        <v>115</v>
      </c>
      <c r="B1351" s="96" t="str">
        <f>CONCATENATE(Revisión_Avance_Periodo!$C1351,";",Revisión_Avance_Periodo!$E1351,";",Revisión_Avance_Periodo!$I1351)</f>
        <v>OE1;PR_10;ACT_166</v>
      </c>
      <c r="C1351" s="180" t="s">
        <v>9</v>
      </c>
      <c r="D1351" s="181" t="str">
        <f>VLOOKUP(Revisión_Avance_Periodo!$C1351,Componentes_BD!$F$1:$G$5,2,FALSE)</f>
        <v>Fortalecer la Vigilancia.</v>
      </c>
      <c r="E1351" s="119" t="s">
        <v>12</v>
      </c>
      <c r="F1351" s="95">
        <v>3</v>
      </c>
      <c r="G1351" s="95" t="str">
        <f>VLOOKUP(Revisión_Avance_Periodo!$A1351,BD_Seguimiento_OAP_2019!$A$2:$G$294,7,FALSE)</f>
        <v>PAI</v>
      </c>
      <c r="H1351" s="95" t="str">
        <f>VLOOKUP(Revisión_Avance_Periodo!$A1351,BD_Seguimiento_OAP_2019!$A$2:$J$294,10,FALSE)</f>
        <v>PAI_02 - Gestión Documental</v>
      </c>
      <c r="I1351" s="95" t="s">
        <v>1176</v>
      </c>
      <c r="J1351" s="95" t="str">
        <f>VLOOKUP(Revisión_Avance_Periodo!$I1351,BD_Seguimiento_OAP_2019!$L:$M,2,FALSE)</f>
        <v>Estructurar y presentar para aprobación del Comité Insitucional de Gestión y Desempeño el Plan Institucional de Archivos Pinar, el cual se debe publicar en la Pag Web.</v>
      </c>
      <c r="K1351" s="119" t="s">
        <v>8</v>
      </c>
      <c r="L1351" s="172">
        <v>4.4642857142857152E-4</v>
      </c>
      <c r="M1351" s="182" t="s">
        <v>109</v>
      </c>
      <c r="N1351" s="174">
        <f>INDEX(BD_Seguimiento_OAP_2019!$AH$3:$AS$294,MATCH(Revisión_Avance_Periodo!$I1351,BD_Seguimiento_OAP_2019!$L$3:$L$294,0),MATCH(Revisión_Avance_Periodo!$M1351,BD_Seguimiento_OAP_2019!$AH$2:$AS$2,0))</f>
        <v>0.2</v>
      </c>
      <c r="O1351" s="174">
        <f>INDEX(BD_Seguimiento_OAP_2019!$AV$3:$BG$294,MATCH(Revisión_Avance_Periodo!$I1351,BD_Seguimiento_OAP_2019!$L$3:$L$294,0),MATCH(Revisión_Avance_Periodo!$M1351,BD_Seguimiento_OAP_2019!$AV$2:$BG$2,0))</f>
        <v>0.1</v>
      </c>
      <c r="P1351" s="188">
        <f t="shared" si="254"/>
        <v>0.5</v>
      </c>
      <c r="Q1351" s="182" t="str">
        <f>VLOOKUP(P1351,Tabla_Indicador_Gestion4[#All],3,TRUE)</f>
        <v>En Tramite</v>
      </c>
      <c r="R1351" s="215">
        <f>SUBTOTAL(9,$N$1346:$N1351)</f>
        <v>1</v>
      </c>
      <c r="S1351" s="231">
        <f>SUBTOTAL(9,$O$1346:$O1351)</f>
        <v>0.8</v>
      </c>
      <c r="T1351" s="231">
        <f>IFERROR(+Revisión_Avance_Periodo!$S1351/Revisión_Avance_Periodo!$R1351,0)</f>
        <v>0.8</v>
      </c>
      <c r="U1351" s="184"/>
      <c r="V1351" s="185"/>
      <c r="W1351" s="183"/>
      <c r="X1351" s="183"/>
      <c r="Y1351" s="183"/>
      <c r="Z1351" s="186"/>
      <c r="AA1351" s="187"/>
    </row>
    <row r="1352" spans="1:27" x14ac:dyDescent="0.25">
      <c r="A1352" s="88">
        <v>115</v>
      </c>
      <c r="B1352" s="91" t="str">
        <f>CONCATENATE(Revisión_Avance_Periodo!$C1352,";",Revisión_Avance_Periodo!$E1352,";",Revisión_Avance_Periodo!$I1352)</f>
        <v>OE1;PR_10;ACT_166</v>
      </c>
      <c r="C1352" s="170" t="s">
        <v>9</v>
      </c>
      <c r="D1352" s="171" t="str">
        <f>VLOOKUP(Revisión_Avance_Periodo!$C1352,Componentes_BD!$F$1:$G$5,2,FALSE)</f>
        <v>Fortalecer la Vigilancia.</v>
      </c>
      <c r="E1352" s="106" t="s">
        <v>12</v>
      </c>
      <c r="F1352" s="89">
        <v>3</v>
      </c>
      <c r="G1352" s="89" t="str">
        <f>VLOOKUP(Revisión_Avance_Periodo!$A1352,BD_Seguimiento_OAP_2019!$A$2:$G$294,7,FALSE)</f>
        <v>PAI</v>
      </c>
      <c r="H1352" s="89" t="str">
        <f>VLOOKUP(Revisión_Avance_Periodo!$A1352,BD_Seguimiento_OAP_2019!$A$2:$J$294,10,FALSE)</f>
        <v>PAI_02 - Gestión Documental</v>
      </c>
      <c r="I1352" s="89" t="s">
        <v>1176</v>
      </c>
      <c r="J1352" s="89" t="str">
        <f>VLOOKUP(Revisión_Avance_Periodo!$I1352,BD_Seguimiento_OAP_2019!$L:$M,2,FALSE)</f>
        <v>Estructurar y presentar para aprobación del Comité Insitucional de Gestión y Desempeño el Plan Institucional de Archivos Pinar, el cual se debe publicar en la Pag Web.</v>
      </c>
      <c r="K1352" s="106" t="s">
        <v>8</v>
      </c>
      <c r="L1352" s="172">
        <v>4.4642857142857152E-4</v>
      </c>
      <c r="M1352" s="173" t="s">
        <v>110</v>
      </c>
      <c r="N1352" s="174">
        <f>INDEX(BD_Seguimiento_OAP_2019!$AH$3:$AS$294,MATCH(Revisión_Avance_Periodo!$I1352,BD_Seguimiento_OAP_2019!$L$3:$L$294,0),MATCH(Revisión_Avance_Periodo!$M1352,BD_Seguimiento_OAP_2019!$AH$2:$AS$2,0))</f>
        <v>0</v>
      </c>
      <c r="O1352" s="174">
        <f>INDEX(BD_Seguimiento_OAP_2019!$AV$3:$BG$294,MATCH(Revisión_Avance_Periodo!$I1352,BD_Seguimiento_OAP_2019!$L$3:$L$294,0),MATCH(Revisión_Avance_Periodo!$M1352,BD_Seguimiento_OAP_2019!$AV$2:$BG$2,0))</f>
        <v>0</v>
      </c>
      <c r="P1352" s="175">
        <f t="shared" ref="P1352:P1357" si="255">IFERROR((O1352/N1352),0)</f>
        <v>0</v>
      </c>
      <c r="Q1352" s="173" t="str">
        <f>VLOOKUP(P1352,Tabla_Indicador_Gestion4[#All],3,TRUE)</f>
        <v>Por Ejecutar</v>
      </c>
      <c r="R1352" s="215">
        <f>SUBTOTAL(9,$N$1346:$N1352)</f>
        <v>1</v>
      </c>
      <c r="S1352" s="231">
        <f>SUBTOTAL(9,$O$1346:$O1352)</f>
        <v>0.8</v>
      </c>
      <c r="T1352" s="231">
        <f>IFERROR(+Revisión_Avance_Periodo!$S1352/Revisión_Avance_Periodo!$R1352,0)</f>
        <v>0.8</v>
      </c>
      <c r="U1352" s="184"/>
      <c r="V1352" s="185"/>
      <c r="W1352" s="183"/>
      <c r="X1352" s="183"/>
      <c r="Y1352" s="183"/>
      <c r="Z1352" s="186"/>
      <c r="AA1352" s="187"/>
    </row>
    <row r="1353" spans="1:27" x14ac:dyDescent="0.25">
      <c r="A1353" s="94">
        <v>115</v>
      </c>
      <c r="B1353" s="96" t="str">
        <f>CONCATENATE(Revisión_Avance_Periodo!$C1353,";",Revisión_Avance_Periodo!$E1353,";",Revisión_Avance_Periodo!$I1353)</f>
        <v>OE1;PR_10;ACT_166</v>
      </c>
      <c r="C1353" s="180" t="s">
        <v>9</v>
      </c>
      <c r="D1353" s="181" t="str">
        <f>VLOOKUP(Revisión_Avance_Periodo!$C1353,Componentes_BD!$F$1:$G$5,2,FALSE)</f>
        <v>Fortalecer la Vigilancia.</v>
      </c>
      <c r="E1353" s="119" t="s">
        <v>12</v>
      </c>
      <c r="F1353" s="95">
        <v>3</v>
      </c>
      <c r="G1353" s="95" t="str">
        <f>VLOOKUP(Revisión_Avance_Periodo!$A1353,BD_Seguimiento_OAP_2019!$A$2:$G$294,7,FALSE)</f>
        <v>PAI</v>
      </c>
      <c r="H1353" s="95" t="str">
        <f>VLOOKUP(Revisión_Avance_Periodo!$A1353,BD_Seguimiento_OAP_2019!$A$2:$J$294,10,FALSE)</f>
        <v>PAI_02 - Gestión Documental</v>
      </c>
      <c r="I1353" s="95" t="s">
        <v>1176</v>
      </c>
      <c r="J1353" s="95" t="str">
        <f>VLOOKUP(Revisión_Avance_Periodo!$I1353,BD_Seguimiento_OAP_2019!$L:$M,2,FALSE)</f>
        <v>Estructurar y presentar para aprobación del Comité Insitucional de Gestión y Desempeño el Plan Institucional de Archivos Pinar, el cual se debe publicar en la Pag Web.</v>
      </c>
      <c r="K1353" s="119" t="s">
        <v>8</v>
      </c>
      <c r="L1353" s="172">
        <v>4.4642857142857152E-4</v>
      </c>
      <c r="M1353" s="182" t="s">
        <v>111</v>
      </c>
      <c r="N1353" s="174">
        <f>INDEX(BD_Seguimiento_OAP_2019!$AH$3:$AS$294,MATCH(Revisión_Avance_Periodo!$I1353,BD_Seguimiento_OAP_2019!$L$3:$L$294,0),MATCH(Revisión_Avance_Periodo!$M1353,BD_Seguimiento_OAP_2019!$AH$2:$AS$2,0))</f>
        <v>0</v>
      </c>
      <c r="O1353" s="174">
        <f>INDEX(BD_Seguimiento_OAP_2019!$AV$3:$BG$294,MATCH(Revisión_Avance_Periodo!$I1353,BD_Seguimiento_OAP_2019!$L$3:$L$294,0),MATCH(Revisión_Avance_Periodo!$M1353,BD_Seguimiento_OAP_2019!$AV$2:$BG$2,0))</f>
        <v>0</v>
      </c>
      <c r="P1353" s="175">
        <f t="shared" si="255"/>
        <v>0</v>
      </c>
      <c r="Q1353" s="182" t="str">
        <f>VLOOKUP(P1353,Tabla_Indicador_Gestion4[#All],3,TRUE)</f>
        <v>Por Ejecutar</v>
      </c>
      <c r="R1353" s="215">
        <f>SUBTOTAL(9,$N$1346:$N1353)</f>
        <v>1</v>
      </c>
      <c r="S1353" s="231">
        <f>SUBTOTAL(9,$O$1346:$O1353)</f>
        <v>0.8</v>
      </c>
      <c r="T1353" s="231">
        <f>IFERROR(+Revisión_Avance_Periodo!$S1353/Revisión_Avance_Periodo!$R1353,0)</f>
        <v>0.8</v>
      </c>
      <c r="U1353" s="184"/>
      <c r="V1353" s="185"/>
      <c r="W1353" s="183"/>
      <c r="X1353" s="183"/>
      <c r="Y1353" s="183"/>
      <c r="Z1353" s="186"/>
      <c r="AA1353" s="187"/>
    </row>
    <row r="1354" spans="1:27" x14ac:dyDescent="0.25">
      <c r="A1354" s="88">
        <v>115</v>
      </c>
      <c r="B1354" s="91" t="str">
        <f>CONCATENATE(Revisión_Avance_Periodo!$C1354,";",Revisión_Avance_Periodo!$E1354,";",Revisión_Avance_Periodo!$I1354)</f>
        <v>OE1;PR_10;ACT_166</v>
      </c>
      <c r="C1354" s="170" t="s">
        <v>9</v>
      </c>
      <c r="D1354" s="171" t="str">
        <f>VLOOKUP(Revisión_Avance_Periodo!$C1354,Componentes_BD!$F$1:$G$5,2,FALSE)</f>
        <v>Fortalecer la Vigilancia.</v>
      </c>
      <c r="E1354" s="106" t="s">
        <v>12</v>
      </c>
      <c r="F1354" s="89">
        <v>3</v>
      </c>
      <c r="G1354" s="89" t="str">
        <f>VLOOKUP(Revisión_Avance_Periodo!$A1354,BD_Seguimiento_OAP_2019!$A$2:$G$294,7,FALSE)</f>
        <v>PAI</v>
      </c>
      <c r="H1354" s="89" t="str">
        <f>VLOOKUP(Revisión_Avance_Periodo!$A1354,BD_Seguimiento_OAP_2019!$A$2:$J$294,10,FALSE)</f>
        <v>PAI_02 - Gestión Documental</v>
      </c>
      <c r="I1354" s="89" t="s">
        <v>1176</v>
      </c>
      <c r="J1354" s="89" t="str">
        <f>VLOOKUP(Revisión_Avance_Periodo!$I1354,BD_Seguimiento_OAP_2019!$L:$M,2,FALSE)</f>
        <v>Estructurar y presentar para aprobación del Comité Insitucional de Gestión y Desempeño el Plan Institucional de Archivos Pinar, el cual se debe publicar en la Pag Web.</v>
      </c>
      <c r="K1354" s="106" t="s">
        <v>8</v>
      </c>
      <c r="L1354" s="172">
        <v>4.4642857142857152E-4</v>
      </c>
      <c r="M1354" s="173" t="s">
        <v>112</v>
      </c>
      <c r="N1354" s="174">
        <f>INDEX(BD_Seguimiento_OAP_2019!$AH$3:$AS$294,MATCH(Revisión_Avance_Periodo!$I1354,BD_Seguimiento_OAP_2019!$L$3:$L$294,0),MATCH(Revisión_Avance_Periodo!$M1354,BD_Seguimiento_OAP_2019!$AH$2:$AS$2,0))</f>
        <v>0</v>
      </c>
      <c r="O1354" s="174">
        <f>INDEX(BD_Seguimiento_OAP_2019!$AV$3:$BG$294,MATCH(Revisión_Avance_Periodo!$I1354,BD_Seguimiento_OAP_2019!$L$3:$L$294,0),MATCH(Revisión_Avance_Periodo!$M1354,BD_Seguimiento_OAP_2019!$AV$2:$BG$2,0))</f>
        <v>0</v>
      </c>
      <c r="P1354" s="175">
        <f t="shared" si="255"/>
        <v>0</v>
      </c>
      <c r="Q1354" s="173" t="str">
        <f>VLOOKUP(P1354,Tabla_Indicador_Gestion4[#All],3,TRUE)</f>
        <v>Por Ejecutar</v>
      </c>
      <c r="R1354" s="215">
        <f>SUBTOTAL(9,$N$1346:$N1354)</f>
        <v>1</v>
      </c>
      <c r="S1354" s="231">
        <f>SUBTOTAL(9,$O$1346:$O1354)</f>
        <v>0.8</v>
      </c>
      <c r="T1354" s="231">
        <f>IFERROR(+Revisión_Avance_Periodo!$S1354/Revisión_Avance_Periodo!$R1354,0)</f>
        <v>0.8</v>
      </c>
      <c r="U1354" s="184"/>
      <c r="V1354" s="185"/>
      <c r="W1354" s="183"/>
      <c r="X1354" s="183"/>
      <c r="Y1354" s="183"/>
      <c r="Z1354" s="186"/>
      <c r="AA1354" s="187"/>
    </row>
    <row r="1355" spans="1:27" x14ac:dyDescent="0.25">
      <c r="A1355" s="94">
        <v>115</v>
      </c>
      <c r="B1355" s="96" t="str">
        <f>CONCATENATE(Revisión_Avance_Periodo!$C1355,";",Revisión_Avance_Periodo!$E1355,";",Revisión_Avance_Periodo!$I1355)</f>
        <v>OE1;PR_10;ACT_166</v>
      </c>
      <c r="C1355" s="180" t="s">
        <v>9</v>
      </c>
      <c r="D1355" s="181" t="str">
        <f>VLOOKUP(Revisión_Avance_Periodo!$C1355,Componentes_BD!$F$1:$G$5,2,FALSE)</f>
        <v>Fortalecer la Vigilancia.</v>
      </c>
      <c r="E1355" s="119" t="s">
        <v>12</v>
      </c>
      <c r="F1355" s="95">
        <v>3</v>
      </c>
      <c r="G1355" s="95" t="str">
        <f>VLOOKUP(Revisión_Avance_Periodo!$A1355,BD_Seguimiento_OAP_2019!$A$2:$G$294,7,FALSE)</f>
        <v>PAI</v>
      </c>
      <c r="H1355" s="95" t="str">
        <f>VLOOKUP(Revisión_Avance_Periodo!$A1355,BD_Seguimiento_OAP_2019!$A$2:$J$294,10,FALSE)</f>
        <v>PAI_02 - Gestión Documental</v>
      </c>
      <c r="I1355" s="95" t="s">
        <v>1176</v>
      </c>
      <c r="J1355" s="95" t="str">
        <f>VLOOKUP(Revisión_Avance_Periodo!$I1355,BD_Seguimiento_OAP_2019!$L:$M,2,FALSE)</f>
        <v>Estructurar y presentar para aprobación del Comité Insitucional de Gestión y Desempeño el Plan Institucional de Archivos Pinar, el cual se debe publicar en la Pag Web.</v>
      </c>
      <c r="K1355" s="119" t="s">
        <v>8</v>
      </c>
      <c r="L1355" s="172">
        <v>4.4642857142857152E-4</v>
      </c>
      <c r="M1355" s="182" t="s">
        <v>113</v>
      </c>
      <c r="N1355" s="174">
        <f>INDEX(BD_Seguimiento_OAP_2019!$AH$3:$AS$294,MATCH(Revisión_Avance_Periodo!$I1355,BD_Seguimiento_OAP_2019!$L$3:$L$294,0),MATCH(Revisión_Avance_Periodo!$M1355,BD_Seguimiento_OAP_2019!$AH$2:$AS$2,0))</f>
        <v>0</v>
      </c>
      <c r="O1355" s="174">
        <f>INDEX(BD_Seguimiento_OAP_2019!$AV$3:$BG$294,MATCH(Revisión_Avance_Periodo!$I1355,BD_Seguimiento_OAP_2019!$L$3:$L$294,0),MATCH(Revisión_Avance_Periodo!$M1355,BD_Seguimiento_OAP_2019!$AV$2:$BG$2,0))</f>
        <v>0</v>
      </c>
      <c r="P1355" s="175">
        <f t="shared" si="255"/>
        <v>0</v>
      </c>
      <c r="Q1355" s="182" t="str">
        <f>VLOOKUP(P1355,Tabla_Indicador_Gestion4[#All],3,TRUE)</f>
        <v>Por Ejecutar</v>
      </c>
      <c r="R1355" s="215">
        <f>SUBTOTAL(9,$N$1346:$N1355)</f>
        <v>1</v>
      </c>
      <c r="S1355" s="231">
        <f>SUBTOTAL(9,$O$1346:$O1355)</f>
        <v>0.8</v>
      </c>
      <c r="T1355" s="231">
        <f>IFERROR(+Revisión_Avance_Periodo!$S1355/Revisión_Avance_Periodo!$R1355,0)</f>
        <v>0.8</v>
      </c>
      <c r="U1355" s="184"/>
      <c r="V1355" s="185"/>
      <c r="W1355" s="183"/>
      <c r="X1355" s="183"/>
      <c r="Y1355" s="183"/>
      <c r="Z1355" s="186"/>
      <c r="AA1355" s="187"/>
    </row>
    <row r="1356" spans="1:27" x14ac:dyDescent="0.25">
      <c r="A1356" s="88">
        <v>115</v>
      </c>
      <c r="B1356" s="91" t="str">
        <f>CONCATENATE(Revisión_Avance_Periodo!$C1356,";",Revisión_Avance_Periodo!$E1356,";",Revisión_Avance_Periodo!$I1356)</f>
        <v>OE1;PR_10;ACT_166</v>
      </c>
      <c r="C1356" s="170" t="s">
        <v>9</v>
      </c>
      <c r="D1356" s="171" t="str">
        <f>VLOOKUP(Revisión_Avance_Periodo!$C1356,Componentes_BD!$F$1:$G$5,2,FALSE)</f>
        <v>Fortalecer la Vigilancia.</v>
      </c>
      <c r="E1356" s="106" t="s">
        <v>12</v>
      </c>
      <c r="F1356" s="89">
        <v>3</v>
      </c>
      <c r="G1356" s="89" t="str">
        <f>VLOOKUP(Revisión_Avance_Periodo!$A1356,BD_Seguimiento_OAP_2019!$A$2:$G$294,7,FALSE)</f>
        <v>PAI</v>
      </c>
      <c r="H1356" s="89" t="str">
        <f>VLOOKUP(Revisión_Avance_Periodo!$A1356,BD_Seguimiento_OAP_2019!$A$2:$J$294,10,FALSE)</f>
        <v>PAI_02 - Gestión Documental</v>
      </c>
      <c r="I1356" s="89" t="s">
        <v>1176</v>
      </c>
      <c r="J1356" s="89" t="str">
        <f>VLOOKUP(Revisión_Avance_Periodo!$I1356,BD_Seguimiento_OAP_2019!$L:$M,2,FALSE)</f>
        <v>Estructurar y presentar para aprobación del Comité Insitucional de Gestión y Desempeño el Plan Institucional de Archivos Pinar, el cual se debe publicar en la Pag Web.</v>
      </c>
      <c r="K1356" s="106" t="s">
        <v>8</v>
      </c>
      <c r="L1356" s="172">
        <v>4.4642857142857152E-4</v>
      </c>
      <c r="M1356" s="173" t="s">
        <v>114</v>
      </c>
      <c r="N1356" s="174">
        <f>INDEX(BD_Seguimiento_OAP_2019!$AH$3:$AS$294,MATCH(Revisión_Avance_Periodo!$I1356,BD_Seguimiento_OAP_2019!$L$3:$L$294,0),MATCH(Revisión_Avance_Periodo!$M1356,BD_Seguimiento_OAP_2019!$AH$2:$AS$2,0))</f>
        <v>0</v>
      </c>
      <c r="O1356" s="174">
        <f>INDEX(BD_Seguimiento_OAP_2019!$AV$3:$BG$294,MATCH(Revisión_Avance_Periodo!$I1356,BD_Seguimiento_OAP_2019!$L$3:$L$294,0),MATCH(Revisión_Avance_Periodo!$M1356,BD_Seguimiento_OAP_2019!$AV$2:$BG$2,0))</f>
        <v>0</v>
      </c>
      <c r="P1356" s="175">
        <f t="shared" si="255"/>
        <v>0</v>
      </c>
      <c r="Q1356" s="173" t="str">
        <f>VLOOKUP(P1356,Tabla_Indicador_Gestion4[#All],3,TRUE)</f>
        <v>Por Ejecutar</v>
      </c>
      <c r="R1356" s="215">
        <f>SUBTOTAL(9,$N$1346:$N1356)</f>
        <v>1</v>
      </c>
      <c r="S1356" s="231">
        <f>SUBTOTAL(9,$O$1346:$O1356)</f>
        <v>0.8</v>
      </c>
      <c r="T1356" s="231">
        <f>IFERROR(+Revisión_Avance_Periodo!$S1356/Revisión_Avance_Periodo!$R1356,0)</f>
        <v>0.8</v>
      </c>
      <c r="U1356" s="184"/>
      <c r="V1356" s="185"/>
      <c r="W1356" s="183"/>
      <c r="X1356" s="183"/>
      <c r="Y1356" s="183"/>
      <c r="Z1356" s="186"/>
      <c r="AA1356" s="187"/>
    </row>
    <row r="1357" spans="1:27" ht="15.75" thickBot="1" x14ac:dyDescent="0.3">
      <c r="A1357" s="94">
        <v>115</v>
      </c>
      <c r="B1357" s="96" t="str">
        <f>CONCATENATE(Revisión_Avance_Periodo!$C1357,";",Revisión_Avance_Periodo!$E1357,";",Revisión_Avance_Periodo!$I1357)</f>
        <v>OE1;PR_10;ACT_166</v>
      </c>
      <c r="C1357" s="180" t="s">
        <v>9</v>
      </c>
      <c r="D1357" s="181" t="str">
        <f>VLOOKUP(Revisión_Avance_Periodo!$C1357,Componentes_BD!$F$1:$G$5,2,FALSE)</f>
        <v>Fortalecer la Vigilancia.</v>
      </c>
      <c r="E1357" s="119" t="s">
        <v>12</v>
      </c>
      <c r="F1357" s="95">
        <v>3</v>
      </c>
      <c r="G1357" s="95" t="str">
        <f>VLOOKUP(Revisión_Avance_Periodo!$A1357,BD_Seguimiento_OAP_2019!$A$2:$G$294,7,FALSE)</f>
        <v>PAI</v>
      </c>
      <c r="H1357" s="95" t="str">
        <f>VLOOKUP(Revisión_Avance_Periodo!$A1357,BD_Seguimiento_OAP_2019!$A$2:$J$294,10,FALSE)</f>
        <v>PAI_02 - Gestión Documental</v>
      </c>
      <c r="I1357" s="95" t="s">
        <v>1176</v>
      </c>
      <c r="J1357" s="95" t="str">
        <f>VLOOKUP(Revisión_Avance_Periodo!$I1357,BD_Seguimiento_OAP_2019!$L:$M,2,FALSE)</f>
        <v>Estructurar y presentar para aprobación del Comité Insitucional de Gestión y Desempeño el Plan Institucional de Archivos Pinar, el cual se debe publicar en la Pag Web.</v>
      </c>
      <c r="K1357" s="119" t="s">
        <v>8</v>
      </c>
      <c r="L1357" s="172">
        <v>4.4642857142857152E-4</v>
      </c>
      <c r="M1357" s="182" t="s">
        <v>115</v>
      </c>
      <c r="N1357" s="174">
        <f>INDEX(BD_Seguimiento_OAP_2019!$AH$3:$AS$294,MATCH(Revisión_Avance_Periodo!$I1357,BD_Seguimiento_OAP_2019!$L$3:$L$294,0),MATCH(Revisión_Avance_Periodo!$M1357,BD_Seguimiento_OAP_2019!$AH$2:$AS$2,0))</f>
        <v>0</v>
      </c>
      <c r="O1357" s="174">
        <f>INDEX(BD_Seguimiento_OAP_2019!$AV$3:$BG$294,MATCH(Revisión_Avance_Periodo!$I1357,BD_Seguimiento_OAP_2019!$L$3:$L$294,0),MATCH(Revisión_Avance_Periodo!$M1357,BD_Seguimiento_OAP_2019!$AV$2:$BG$2,0))</f>
        <v>0</v>
      </c>
      <c r="P1357" s="175">
        <f t="shared" si="255"/>
        <v>0</v>
      </c>
      <c r="Q1357" s="182" t="str">
        <f>VLOOKUP(P1357,Tabla_Indicador_Gestion4[#All],3,TRUE)</f>
        <v>Por Ejecutar</v>
      </c>
      <c r="R1357" s="215">
        <f>SUBTOTAL(9,$N$1346:$N1357)</f>
        <v>1</v>
      </c>
      <c r="S1357" s="231">
        <f>SUBTOTAL(9,$O$1346:$O1357)</f>
        <v>0.8</v>
      </c>
      <c r="T1357" s="231">
        <f>IFERROR(+Revisión_Avance_Periodo!$S1357/Revisión_Avance_Periodo!$R1357,0)</f>
        <v>0.8</v>
      </c>
      <c r="U1357" s="184"/>
      <c r="V1357" s="185"/>
      <c r="W1357" s="183"/>
      <c r="X1357" s="183"/>
      <c r="Y1357" s="183"/>
      <c r="Z1357" s="186"/>
      <c r="AA1357" s="187"/>
    </row>
    <row r="1358" spans="1:27" x14ac:dyDescent="0.25">
      <c r="A1358" s="88">
        <v>116</v>
      </c>
      <c r="B1358" s="91" t="str">
        <f>CONCATENATE(Revisión_Avance_Periodo!$C1358,";",Revisión_Avance_Periodo!$E1358,";",Revisión_Avance_Periodo!$I1358)</f>
        <v>OE1;PR_10;ACT_167</v>
      </c>
      <c r="C1358" s="170" t="s">
        <v>9</v>
      </c>
      <c r="D1358" s="171" t="str">
        <f>VLOOKUP(Revisión_Avance_Periodo!$C1358,Componentes_BD!$F$1:$G$5,2,FALSE)</f>
        <v>Fortalecer la Vigilancia.</v>
      </c>
      <c r="E1358" s="106" t="s">
        <v>12</v>
      </c>
      <c r="F1358" s="89">
        <v>2</v>
      </c>
      <c r="G1358" s="89" t="str">
        <f>VLOOKUP(Revisión_Avance_Periodo!$A1358,BD_Seguimiento_OAP_2019!$A$2:$G$294,7,FALSE)</f>
        <v>PAI</v>
      </c>
      <c r="H1358" s="89" t="str">
        <f>VLOOKUP(Revisión_Avance_Periodo!$A1358,BD_Seguimiento_OAP_2019!$A$2:$J$294,10,FALSE)</f>
        <v>PAI_01 - Operacional</v>
      </c>
      <c r="I1358" s="89" t="s">
        <v>1187</v>
      </c>
      <c r="J1358" s="89" t="str">
        <f>VLOOKUP(Revisión_Avance_Periodo!$I1358,BD_Seguimiento_OAP_2019!$L:$M,2,FALSE)</f>
        <v>Efectuar acompañamiento y orientación a las dependencias con mayores debilidades archivisticas o con mayor volumen de documentación, en la aplicación del procedimiento de Organización Documental adoptado Insitucionalmente.</v>
      </c>
      <c r="K1358" s="106" t="s">
        <v>8</v>
      </c>
      <c r="L1358" s="172">
        <v>4.4642857142857152E-4</v>
      </c>
      <c r="M1358" s="173" t="s">
        <v>104</v>
      </c>
      <c r="N1358" s="190">
        <f>INDEX(BD_Seguimiento_OAP_2019!$AH$3:$AS$294,MATCH(Revisión_Avance_Periodo!$I1358,BD_Seguimiento_OAP_2019!$L$3:$L$294,0),MATCH(Revisión_Avance_Periodo!$M1358,BD_Seguimiento_OAP_2019!$AH$2:$AS$2,0))</f>
        <v>1</v>
      </c>
      <c r="O1358" s="190">
        <f>INDEX(BD_Seguimiento_OAP_2019!$AV$3:$BG$294,MATCH(Revisión_Avance_Periodo!$I1358,BD_Seguimiento_OAP_2019!$L$3:$L$294,0),MATCH(Revisión_Avance_Periodo!$M1358,BD_Seguimiento_OAP_2019!$AV$2:$BG$2,0))</f>
        <v>1</v>
      </c>
      <c r="P1358" s="189">
        <f t="shared" si="254"/>
        <v>1</v>
      </c>
      <c r="Q1358" s="173" t="str">
        <f>VLOOKUP(P1358,Tabla_Indicador_Gestion4[#All],3,TRUE)</f>
        <v>Culminada</v>
      </c>
      <c r="R1358" s="232">
        <f>SUBTOTAL(9,$N$1358:$N1358)</f>
        <v>1</v>
      </c>
      <c r="S1358" s="233">
        <f>SUBTOTAL(9,$O$1358:$O1358)</f>
        <v>1</v>
      </c>
      <c r="T1358" s="234">
        <f>IFERROR(+Revisión_Avance_Periodo!$S1358/Revisión_Avance_Periodo!$R1358,0)</f>
        <v>1</v>
      </c>
      <c r="U1358" s="191">
        <f>SUBTOTAL(9,N1358:N1369)</f>
        <v>12</v>
      </c>
      <c r="V1358" s="192">
        <f>SUBTOTAL(9,O1358:O1369)</f>
        <v>10</v>
      </c>
      <c r="W1358" s="176">
        <f t="shared" ref="W1358" si="256">+V1358/U1358</f>
        <v>0.83333333333333337</v>
      </c>
      <c r="X1358" s="176"/>
      <c r="Y1358" s="176">
        <f>100%-Revisión_Avance_Periodo!$W1358</f>
        <v>0.16666666666666663</v>
      </c>
      <c r="Z1358" s="178" t="str">
        <f>VLOOKUP(W1358,Tabla_Indicador_Gestion4[],3,TRUE)</f>
        <v>En Seguimiento</v>
      </c>
      <c r="AA1358" s="179">
        <f>Revisión_Avance_Periodo!$W1358*Revisión_Avance_Periodo!$L1358</f>
        <v>3.7202380952380961E-4</v>
      </c>
    </row>
    <row r="1359" spans="1:27" x14ac:dyDescent="0.25">
      <c r="A1359" s="94">
        <v>116</v>
      </c>
      <c r="B1359" s="96" t="str">
        <f>CONCATENATE(Revisión_Avance_Periodo!$C1359,";",Revisión_Avance_Periodo!$E1359,";",Revisión_Avance_Periodo!$I1359)</f>
        <v>OE1;PR_10;ACT_167</v>
      </c>
      <c r="C1359" s="180" t="s">
        <v>9</v>
      </c>
      <c r="D1359" s="181" t="str">
        <f>VLOOKUP(Revisión_Avance_Periodo!$C1359,Componentes_BD!$F$1:$G$5,2,FALSE)</f>
        <v>Fortalecer la Vigilancia.</v>
      </c>
      <c r="E1359" s="119" t="s">
        <v>12</v>
      </c>
      <c r="F1359" s="95">
        <v>2</v>
      </c>
      <c r="G1359" s="95" t="str">
        <f>VLOOKUP(Revisión_Avance_Periodo!$A1359,BD_Seguimiento_OAP_2019!$A$2:$G$294,7,FALSE)</f>
        <v>PAI</v>
      </c>
      <c r="H1359" s="95" t="str">
        <f>VLOOKUP(Revisión_Avance_Periodo!$A1359,BD_Seguimiento_OAP_2019!$A$2:$J$294,10,FALSE)</f>
        <v>PAI_01 - Operacional</v>
      </c>
      <c r="I1359" s="95" t="s">
        <v>1187</v>
      </c>
      <c r="J1359" s="95" t="str">
        <f>VLOOKUP(Revisión_Avance_Periodo!$I1359,BD_Seguimiento_OAP_2019!$L:$M,2,FALSE)</f>
        <v>Efectuar acompañamiento y orientación a las dependencias con mayores debilidades archivisticas o con mayor volumen de documentación, en la aplicación del procedimiento de Organización Documental adoptado Insitucionalmente.</v>
      </c>
      <c r="K1359" s="119" t="s">
        <v>8</v>
      </c>
      <c r="L1359" s="172">
        <v>4.4642857142857152E-4</v>
      </c>
      <c r="M1359" s="182" t="s">
        <v>105</v>
      </c>
      <c r="N1359" s="190">
        <f>INDEX(BD_Seguimiento_OAP_2019!$AH$3:$AS$294,MATCH(Revisión_Avance_Periodo!$I1359,BD_Seguimiento_OAP_2019!$L$3:$L$294,0),MATCH(Revisión_Avance_Periodo!$M1359,BD_Seguimiento_OAP_2019!$AH$2:$AS$2,0))</f>
        <v>1</v>
      </c>
      <c r="O1359" s="190">
        <f>INDEX(BD_Seguimiento_OAP_2019!$AV$3:$BG$294,MATCH(Revisión_Avance_Periodo!$I1359,BD_Seguimiento_OAP_2019!$L$3:$L$294,0),MATCH(Revisión_Avance_Periodo!$M1359,BD_Seguimiento_OAP_2019!$AV$2:$BG$2,0))</f>
        <v>1</v>
      </c>
      <c r="P1359" s="188">
        <f t="shared" si="254"/>
        <v>1</v>
      </c>
      <c r="Q1359" s="182" t="str">
        <f>VLOOKUP(P1359,Tabla_Indicador_Gestion4[#All],3,TRUE)</f>
        <v>Culminada</v>
      </c>
      <c r="R1359" s="229">
        <f>SUBTOTAL(9,$N$1358:$N1359)</f>
        <v>2</v>
      </c>
      <c r="S1359" s="230">
        <f>SUBTOTAL(9,$O$1358:$O1359)</f>
        <v>2</v>
      </c>
      <c r="T1359" s="231">
        <f>IFERROR(+Revisión_Avance_Periodo!$S1359/Revisión_Avance_Periodo!$R1359,0)</f>
        <v>1</v>
      </c>
      <c r="U1359" s="184"/>
      <c r="V1359" s="185"/>
      <c r="W1359" s="183"/>
      <c r="X1359" s="183"/>
      <c r="Y1359" s="183"/>
      <c r="Z1359" s="186"/>
      <c r="AA1359" s="187"/>
    </row>
    <row r="1360" spans="1:27" x14ac:dyDescent="0.25">
      <c r="A1360" s="88">
        <v>116</v>
      </c>
      <c r="B1360" s="91" t="str">
        <f>CONCATENATE(Revisión_Avance_Periodo!$C1360,";",Revisión_Avance_Periodo!$E1360,";",Revisión_Avance_Periodo!$I1360)</f>
        <v>OE1;PR_10;ACT_167</v>
      </c>
      <c r="C1360" s="170" t="s">
        <v>9</v>
      </c>
      <c r="D1360" s="171" t="str">
        <f>VLOOKUP(Revisión_Avance_Periodo!$C1360,Componentes_BD!$F$1:$G$5,2,FALSE)</f>
        <v>Fortalecer la Vigilancia.</v>
      </c>
      <c r="E1360" s="106" t="s">
        <v>12</v>
      </c>
      <c r="F1360" s="89">
        <v>2</v>
      </c>
      <c r="G1360" s="89" t="str">
        <f>VLOOKUP(Revisión_Avance_Periodo!$A1360,BD_Seguimiento_OAP_2019!$A$2:$G$294,7,FALSE)</f>
        <v>PAI</v>
      </c>
      <c r="H1360" s="89" t="str">
        <f>VLOOKUP(Revisión_Avance_Periodo!$A1360,BD_Seguimiento_OAP_2019!$A$2:$J$294,10,FALSE)</f>
        <v>PAI_01 - Operacional</v>
      </c>
      <c r="I1360" s="89" t="s">
        <v>1187</v>
      </c>
      <c r="J1360" s="89" t="str">
        <f>VLOOKUP(Revisión_Avance_Periodo!$I1360,BD_Seguimiento_OAP_2019!$L:$M,2,FALSE)</f>
        <v>Efectuar acompañamiento y orientación a las dependencias con mayores debilidades archivisticas o con mayor volumen de documentación, en la aplicación del procedimiento de Organización Documental adoptado Insitucionalmente.</v>
      </c>
      <c r="K1360" s="106" t="s">
        <v>8</v>
      </c>
      <c r="L1360" s="172">
        <v>4.4642857142857152E-4</v>
      </c>
      <c r="M1360" s="173" t="s">
        <v>106</v>
      </c>
      <c r="N1360" s="190">
        <f>INDEX(BD_Seguimiento_OAP_2019!$AH$3:$AS$294,MATCH(Revisión_Avance_Periodo!$I1360,BD_Seguimiento_OAP_2019!$L$3:$L$294,0),MATCH(Revisión_Avance_Periodo!$M1360,BD_Seguimiento_OAP_2019!$AH$2:$AS$2,0))</f>
        <v>1</v>
      </c>
      <c r="O1360" s="190">
        <f>INDEX(BD_Seguimiento_OAP_2019!$AV$3:$BG$294,MATCH(Revisión_Avance_Periodo!$I1360,BD_Seguimiento_OAP_2019!$L$3:$L$294,0),MATCH(Revisión_Avance_Periodo!$M1360,BD_Seguimiento_OAP_2019!$AV$2:$BG$2,0))</f>
        <v>2</v>
      </c>
      <c r="P1360" s="197">
        <f t="shared" si="254"/>
        <v>2</v>
      </c>
      <c r="Q1360" s="173" t="str">
        <f>VLOOKUP(P1360,Tabla_Indicador_Gestion4[#All],3,TRUE)</f>
        <v>Culminada</v>
      </c>
      <c r="R1360" s="229">
        <f>SUBTOTAL(9,$N$1358:$N1360)</f>
        <v>3</v>
      </c>
      <c r="S1360" s="230">
        <f>SUBTOTAL(9,$O$1358:$O1360)</f>
        <v>4</v>
      </c>
      <c r="T1360" s="231">
        <f>IFERROR(+Revisión_Avance_Periodo!$S1360/Revisión_Avance_Periodo!$R1360,0)</f>
        <v>1.3333333333333333</v>
      </c>
      <c r="U1360" s="184"/>
      <c r="V1360" s="185"/>
      <c r="W1360" s="183"/>
      <c r="X1360" s="183"/>
      <c r="Y1360" s="183"/>
      <c r="Z1360" s="186"/>
      <c r="AA1360" s="187"/>
    </row>
    <row r="1361" spans="1:27" x14ac:dyDescent="0.25">
      <c r="A1361" s="94">
        <v>116</v>
      </c>
      <c r="B1361" s="96" t="str">
        <f>CONCATENATE(Revisión_Avance_Periodo!$C1361,";",Revisión_Avance_Periodo!$E1361,";",Revisión_Avance_Periodo!$I1361)</f>
        <v>OE1;PR_10;ACT_167</v>
      </c>
      <c r="C1361" s="180" t="s">
        <v>9</v>
      </c>
      <c r="D1361" s="181" t="str">
        <f>VLOOKUP(Revisión_Avance_Periodo!$C1361,Componentes_BD!$F$1:$G$5,2,FALSE)</f>
        <v>Fortalecer la Vigilancia.</v>
      </c>
      <c r="E1361" s="119" t="s">
        <v>12</v>
      </c>
      <c r="F1361" s="95">
        <v>2</v>
      </c>
      <c r="G1361" s="95" t="str">
        <f>VLOOKUP(Revisión_Avance_Periodo!$A1361,BD_Seguimiento_OAP_2019!$A$2:$G$294,7,FALSE)</f>
        <v>PAI</v>
      </c>
      <c r="H1361" s="95" t="str">
        <f>VLOOKUP(Revisión_Avance_Periodo!$A1361,BD_Seguimiento_OAP_2019!$A$2:$J$294,10,FALSE)</f>
        <v>PAI_01 - Operacional</v>
      </c>
      <c r="I1361" s="95" t="s">
        <v>1187</v>
      </c>
      <c r="J1361" s="95" t="str">
        <f>VLOOKUP(Revisión_Avance_Periodo!$I1361,BD_Seguimiento_OAP_2019!$L:$M,2,FALSE)</f>
        <v>Efectuar acompañamiento y orientación a las dependencias con mayores debilidades archivisticas o con mayor volumen de documentación, en la aplicación del procedimiento de Organización Documental adoptado Insitucionalmente.</v>
      </c>
      <c r="K1361" s="119" t="s">
        <v>8</v>
      </c>
      <c r="L1361" s="172">
        <v>4.4642857142857152E-4</v>
      </c>
      <c r="M1361" s="182" t="s">
        <v>107</v>
      </c>
      <c r="N1361" s="190">
        <f>INDEX(BD_Seguimiento_OAP_2019!$AH$3:$AS$294,MATCH(Revisión_Avance_Periodo!$I1361,BD_Seguimiento_OAP_2019!$L$3:$L$294,0),MATCH(Revisión_Avance_Periodo!$M1361,BD_Seguimiento_OAP_2019!$AH$2:$AS$2,0))</f>
        <v>1</v>
      </c>
      <c r="O1361" s="190">
        <f>INDEX(BD_Seguimiento_OAP_2019!$AV$3:$BG$294,MATCH(Revisión_Avance_Periodo!$I1361,BD_Seguimiento_OAP_2019!$L$3:$L$294,0),MATCH(Revisión_Avance_Periodo!$M1361,BD_Seguimiento_OAP_2019!$AV$2:$BG$2,0))</f>
        <v>3</v>
      </c>
      <c r="P1361" s="197">
        <f t="shared" si="254"/>
        <v>3</v>
      </c>
      <c r="Q1361" s="182" t="str">
        <f>VLOOKUP(P1361,Tabla_Indicador_Gestion4[#All],3,TRUE)</f>
        <v>Culminada</v>
      </c>
      <c r="R1361" s="229">
        <f>SUBTOTAL(9,$N$1358:$N1361)</f>
        <v>4</v>
      </c>
      <c r="S1361" s="230">
        <f>SUBTOTAL(9,$O$1358:$O1361)</f>
        <v>7</v>
      </c>
      <c r="T1361" s="231">
        <f>IFERROR(+Revisión_Avance_Periodo!$S1361/Revisión_Avance_Periodo!$R1361,0)</f>
        <v>1.75</v>
      </c>
      <c r="U1361" s="184"/>
      <c r="V1361" s="185"/>
      <c r="W1361" s="183"/>
      <c r="X1361" s="183"/>
      <c r="Y1361" s="183"/>
      <c r="Z1361" s="186"/>
      <c r="AA1361" s="187"/>
    </row>
    <row r="1362" spans="1:27" x14ac:dyDescent="0.25">
      <c r="A1362" s="88">
        <v>116</v>
      </c>
      <c r="B1362" s="91" t="str">
        <f>CONCATENATE(Revisión_Avance_Periodo!$C1362,";",Revisión_Avance_Periodo!$E1362,";",Revisión_Avance_Periodo!$I1362)</f>
        <v>OE1;PR_10;ACT_167</v>
      </c>
      <c r="C1362" s="170" t="s">
        <v>9</v>
      </c>
      <c r="D1362" s="171" t="str">
        <f>VLOOKUP(Revisión_Avance_Periodo!$C1362,Componentes_BD!$F$1:$G$5,2,FALSE)</f>
        <v>Fortalecer la Vigilancia.</v>
      </c>
      <c r="E1362" s="106" t="s">
        <v>12</v>
      </c>
      <c r="F1362" s="89">
        <v>2</v>
      </c>
      <c r="G1362" s="89" t="str">
        <f>VLOOKUP(Revisión_Avance_Periodo!$A1362,BD_Seguimiento_OAP_2019!$A$2:$G$294,7,FALSE)</f>
        <v>PAI</v>
      </c>
      <c r="H1362" s="89" t="str">
        <f>VLOOKUP(Revisión_Avance_Periodo!$A1362,BD_Seguimiento_OAP_2019!$A$2:$J$294,10,FALSE)</f>
        <v>PAI_01 - Operacional</v>
      </c>
      <c r="I1362" s="89" t="s">
        <v>1187</v>
      </c>
      <c r="J1362" s="89" t="str">
        <f>VLOOKUP(Revisión_Avance_Periodo!$I1362,BD_Seguimiento_OAP_2019!$L:$M,2,FALSE)</f>
        <v>Efectuar acompañamiento y orientación a las dependencias con mayores debilidades archivisticas o con mayor volumen de documentación, en la aplicación del procedimiento de Organización Documental adoptado Insitucionalmente.</v>
      </c>
      <c r="K1362" s="106" t="s">
        <v>8</v>
      </c>
      <c r="L1362" s="172">
        <v>4.4642857142857152E-4</v>
      </c>
      <c r="M1362" s="173" t="s">
        <v>108</v>
      </c>
      <c r="N1362" s="190">
        <f>INDEX(BD_Seguimiento_OAP_2019!$AH$3:$AS$294,MATCH(Revisión_Avance_Periodo!$I1362,BD_Seguimiento_OAP_2019!$L$3:$L$294,0),MATCH(Revisión_Avance_Periodo!$M1362,BD_Seguimiento_OAP_2019!$AH$2:$AS$2,0))</f>
        <v>1</v>
      </c>
      <c r="O1362" s="190">
        <f>INDEX(BD_Seguimiento_OAP_2019!$AV$3:$BG$294,MATCH(Revisión_Avance_Periodo!$I1362,BD_Seguimiento_OAP_2019!$L$3:$L$294,0),MATCH(Revisión_Avance_Periodo!$M1362,BD_Seguimiento_OAP_2019!$AV$2:$BG$2,0))</f>
        <v>0</v>
      </c>
      <c r="P1362" s="189">
        <f t="shared" si="254"/>
        <v>0</v>
      </c>
      <c r="Q1362" s="173" t="str">
        <f>VLOOKUP(P1362,Tabla_Indicador_Gestion4[#All],3,TRUE)</f>
        <v>Por Ejecutar</v>
      </c>
      <c r="R1362" s="229">
        <f>SUBTOTAL(9,$N$1358:$N1362)</f>
        <v>5</v>
      </c>
      <c r="S1362" s="230">
        <f>SUBTOTAL(9,$O$1358:$O1362)</f>
        <v>7</v>
      </c>
      <c r="T1362" s="231">
        <f>IFERROR(+Revisión_Avance_Periodo!$S1362/Revisión_Avance_Periodo!$R1362,0)</f>
        <v>1.4</v>
      </c>
      <c r="U1362" s="184"/>
      <c r="V1362" s="185"/>
      <c r="W1362" s="183"/>
      <c r="X1362" s="183"/>
      <c r="Y1362" s="183"/>
      <c r="Z1362" s="186"/>
      <c r="AA1362" s="187"/>
    </row>
    <row r="1363" spans="1:27" x14ac:dyDescent="0.25">
      <c r="A1363" s="94">
        <v>116</v>
      </c>
      <c r="B1363" s="96" t="str">
        <f>CONCATENATE(Revisión_Avance_Periodo!$C1363,";",Revisión_Avance_Periodo!$E1363,";",Revisión_Avance_Periodo!$I1363)</f>
        <v>OE1;PR_10;ACT_167</v>
      </c>
      <c r="C1363" s="180" t="s">
        <v>9</v>
      </c>
      <c r="D1363" s="181" t="str">
        <f>VLOOKUP(Revisión_Avance_Periodo!$C1363,Componentes_BD!$F$1:$G$5,2,FALSE)</f>
        <v>Fortalecer la Vigilancia.</v>
      </c>
      <c r="E1363" s="119" t="s">
        <v>12</v>
      </c>
      <c r="F1363" s="95">
        <v>2</v>
      </c>
      <c r="G1363" s="95" t="str">
        <f>VLOOKUP(Revisión_Avance_Periodo!$A1363,BD_Seguimiento_OAP_2019!$A$2:$G$294,7,FALSE)</f>
        <v>PAI</v>
      </c>
      <c r="H1363" s="95" t="str">
        <f>VLOOKUP(Revisión_Avance_Periodo!$A1363,BD_Seguimiento_OAP_2019!$A$2:$J$294,10,FALSE)</f>
        <v>PAI_01 - Operacional</v>
      </c>
      <c r="I1363" s="95" t="s">
        <v>1187</v>
      </c>
      <c r="J1363" s="95" t="str">
        <f>VLOOKUP(Revisión_Avance_Periodo!$I1363,BD_Seguimiento_OAP_2019!$L:$M,2,FALSE)</f>
        <v>Efectuar acompañamiento y orientación a las dependencias con mayores debilidades archivisticas o con mayor volumen de documentación, en la aplicación del procedimiento de Organización Documental adoptado Insitucionalmente.</v>
      </c>
      <c r="K1363" s="119" t="s">
        <v>8</v>
      </c>
      <c r="L1363" s="172">
        <v>4.4642857142857152E-4</v>
      </c>
      <c r="M1363" s="182" t="s">
        <v>109</v>
      </c>
      <c r="N1363" s="190">
        <f>INDEX(BD_Seguimiento_OAP_2019!$AH$3:$AS$294,MATCH(Revisión_Avance_Periodo!$I1363,BD_Seguimiento_OAP_2019!$L$3:$L$294,0),MATCH(Revisión_Avance_Periodo!$M1363,BD_Seguimiento_OAP_2019!$AH$2:$AS$2,0))</f>
        <v>1</v>
      </c>
      <c r="O1363" s="190">
        <f>INDEX(BD_Seguimiento_OAP_2019!$AV$3:$BG$294,MATCH(Revisión_Avance_Periodo!$I1363,BD_Seguimiento_OAP_2019!$L$3:$L$294,0),MATCH(Revisión_Avance_Periodo!$M1363,BD_Seguimiento_OAP_2019!$AV$2:$BG$2,0))</f>
        <v>3</v>
      </c>
      <c r="P1363" s="197">
        <f t="shared" si="254"/>
        <v>3</v>
      </c>
      <c r="Q1363" s="182" t="str">
        <f>VLOOKUP(P1363,Tabla_Indicador_Gestion4[#All],3,TRUE)</f>
        <v>Culminada</v>
      </c>
      <c r="R1363" s="229">
        <f>SUBTOTAL(9,$N$1358:$N1363)</f>
        <v>6</v>
      </c>
      <c r="S1363" s="230">
        <f>SUBTOTAL(9,$O$1358:$O1363)</f>
        <v>10</v>
      </c>
      <c r="T1363" s="231">
        <f>IFERROR(+Revisión_Avance_Periodo!$S1363/Revisión_Avance_Periodo!$R1363,0)</f>
        <v>1.6666666666666667</v>
      </c>
      <c r="U1363" s="184"/>
      <c r="V1363" s="185"/>
      <c r="W1363" s="183"/>
      <c r="X1363" s="183"/>
      <c r="Y1363" s="183"/>
      <c r="Z1363" s="186"/>
      <c r="AA1363" s="187"/>
    </row>
    <row r="1364" spans="1:27" x14ac:dyDescent="0.25">
      <c r="A1364" s="88">
        <v>116</v>
      </c>
      <c r="B1364" s="91" t="str">
        <f>CONCATENATE(Revisión_Avance_Periodo!$C1364,";",Revisión_Avance_Periodo!$E1364,";",Revisión_Avance_Periodo!$I1364)</f>
        <v>OE1;PR_10;ACT_167</v>
      </c>
      <c r="C1364" s="170" t="s">
        <v>9</v>
      </c>
      <c r="D1364" s="171" t="str">
        <f>VLOOKUP(Revisión_Avance_Periodo!$C1364,Componentes_BD!$F$1:$G$5,2,FALSE)</f>
        <v>Fortalecer la Vigilancia.</v>
      </c>
      <c r="E1364" s="106" t="s">
        <v>12</v>
      </c>
      <c r="F1364" s="89">
        <v>2</v>
      </c>
      <c r="G1364" s="89" t="str">
        <f>VLOOKUP(Revisión_Avance_Periodo!$A1364,BD_Seguimiento_OAP_2019!$A$2:$G$294,7,FALSE)</f>
        <v>PAI</v>
      </c>
      <c r="H1364" s="89" t="str">
        <f>VLOOKUP(Revisión_Avance_Periodo!$A1364,BD_Seguimiento_OAP_2019!$A$2:$J$294,10,FALSE)</f>
        <v>PAI_01 - Operacional</v>
      </c>
      <c r="I1364" s="89" t="s">
        <v>1187</v>
      </c>
      <c r="J1364" s="89" t="str">
        <f>VLOOKUP(Revisión_Avance_Periodo!$I1364,BD_Seguimiento_OAP_2019!$L:$M,2,FALSE)</f>
        <v>Efectuar acompañamiento y orientación a las dependencias con mayores debilidades archivisticas o con mayor volumen de documentación, en la aplicación del procedimiento de Organización Documental adoptado Insitucionalmente.</v>
      </c>
      <c r="K1364" s="106" t="s">
        <v>8</v>
      </c>
      <c r="L1364" s="172">
        <v>4.4642857142857152E-4</v>
      </c>
      <c r="M1364" s="173" t="s">
        <v>110</v>
      </c>
      <c r="N1364" s="190">
        <f>INDEX(BD_Seguimiento_OAP_2019!$AH$3:$AS$294,MATCH(Revisión_Avance_Periodo!$I1364,BD_Seguimiento_OAP_2019!$L$3:$L$294,0),MATCH(Revisión_Avance_Periodo!$M1364,BD_Seguimiento_OAP_2019!$AH$2:$AS$2,0))</f>
        <v>1</v>
      </c>
      <c r="O1364" s="190">
        <f>INDEX(BD_Seguimiento_OAP_2019!$AV$3:$BG$294,MATCH(Revisión_Avance_Periodo!$I1364,BD_Seguimiento_OAP_2019!$L$3:$L$294,0),MATCH(Revisión_Avance_Periodo!$M1364,BD_Seguimiento_OAP_2019!$AV$2:$BG$2,0))</f>
        <v>0</v>
      </c>
      <c r="P1364" s="189">
        <f t="shared" si="254"/>
        <v>0</v>
      </c>
      <c r="Q1364" s="173" t="str">
        <f>VLOOKUP(P1364,Tabla_Indicador_Gestion4[#All],3,TRUE)</f>
        <v>Por Ejecutar</v>
      </c>
      <c r="R1364" s="229">
        <f>SUBTOTAL(9,$N$1358:$N1364)</f>
        <v>7</v>
      </c>
      <c r="S1364" s="230">
        <f>SUBTOTAL(9,$O$1358:$O1364)</f>
        <v>10</v>
      </c>
      <c r="T1364" s="231">
        <f>IFERROR(+Revisión_Avance_Periodo!$S1364/Revisión_Avance_Periodo!$R1364,0)</f>
        <v>1.4285714285714286</v>
      </c>
      <c r="U1364" s="184"/>
      <c r="V1364" s="185"/>
      <c r="W1364" s="183"/>
      <c r="X1364" s="183"/>
      <c r="Y1364" s="183"/>
      <c r="Z1364" s="186"/>
      <c r="AA1364" s="187"/>
    </row>
    <row r="1365" spans="1:27" x14ac:dyDescent="0.25">
      <c r="A1365" s="94">
        <v>116</v>
      </c>
      <c r="B1365" s="96" t="str">
        <f>CONCATENATE(Revisión_Avance_Periodo!$C1365,";",Revisión_Avance_Periodo!$E1365,";",Revisión_Avance_Periodo!$I1365)</f>
        <v>OE1;PR_10;ACT_167</v>
      </c>
      <c r="C1365" s="180" t="s">
        <v>9</v>
      </c>
      <c r="D1365" s="181" t="str">
        <f>VLOOKUP(Revisión_Avance_Periodo!$C1365,Componentes_BD!$F$1:$G$5,2,FALSE)</f>
        <v>Fortalecer la Vigilancia.</v>
      </c>
      <c r="E1365" s="119" t="s">
        <v>12</v>
      </c>
      <c r="F1365" s="95">
        <v>2</v>
      </c>
      <c r="G1365" s="95" t="str">
        <f>VLOOKUP(Revisión_Avance_Periodo!$A1365,BD_Seguimiento_OAP_2019!$A$2:$G$294,7,FALSE)</f>
        <v>PAI</v>
      </c>
      <c r="H1365" s="95" t="str">
        <f>VLOOKUP(Revisión_Avance_Periodo!$A1365,BD_Seguimiento_OAP_2019!$A$2:$J$294,10,FALSE)</f>
        <v>PAI_01 - Operacional</v>
      </c>
      <c r="I1365" s="95" t="s">
        <v>1187</v>
      </c>
      <c r="J1365" s="95" t="str">
        <f>VLOOKUP(Revisión_Avance_Periodo!$I1365,BD_Seguimiento_OAP_2019!$L:$M,2,FALSE)</f>
        <v>Efectuar acompañamiento y orientación a las dependencias con mayores debilidades archivisticas o con mayor volumen de documentación, en la aplicación del procedimiento de Organización Documental adoptado Insitucionalmente.</v>
      </c>
      <c r="K1365" s="119" t="s">
        <v>8</v>
      </c>
      <c r="L1365" s="172">
        <v>4.4642857142857152E-4</v>
      </c>
      <c r="M1365" s="182" t="s">
        <v>111</v>
      </c>
      <c r="N1365" s="190">
        <f>INDEX(BD_Seguimiento_OAP_2019!$AH$3:$AS$294,MATCH(Revisión_Avance_Periodo!$I1365,BD_Seguimiento_OAP_2019!$L$3:$L$294,0),MATCH(Revisión_Avance_Periodo!$M1365,BD_Seguimiento_OAP_2019!$AH$2:$AS$2,0))</f>
        <v>1</v>
      </c>
      <c r="O1365" s="190">
        <f>INDEX(BD_Seguimiento_OAP_2019!$AV$3:$BG$294,MATCH(Revisión_Avance_Periodo!$I1365,BD_Seguimiento_OAP_2019!$L$3:$L$294,0),MATCH(Revisión_Avance_Periodo!$M1365,BD_Seguimiento_OAP_2019!$AV$2:$BG$2,0))</f>
        <v>0</v>
      </c>
      <c r="P1365" s="188">
        <f t="shared" si="254"/>
        <v>0</v>
      </c>
      <c r="Q1365" s="182" t="str">
        <f>VLOOKUP(P1365,Tabla_Indicador_Gestion4[#All],3,TRUE)</f>
        <v>Por Ejecutar</v>
      </c>
      <c r="R1365" s="229">
        <f>SUBTOTAL(9,$N$1358:$N1365)</f>
        <v>8</v>
      </c>
      <c r="S1365" s="230">
        <f>SUBTOTAL(9,$O$1358:$O1365)</f>
        <v>10</v>
      </c>
      <c r="T1365" s="231">
        <f>IFERROR(+Revisión_Avance_Periodo!$S1365/Revisión_Avance_Periodo!$R1365,0)</f>
        <v>1.25</v>
      </c>
      <c r="U1365" s="184"/>
      <c r="V1365" s="185"/>
      <c r="W1365" s="183"/>
      <c r="X1365" s="183"/>
      <c r="Y1365" s="183"/>
      <c r="Z1365" s="186"/>
      <c r="AA1365" s="187"/>
    </row>
    <row r="1366" spans="1:27" x14ac:dyDescent="0.25">
      <c r="A1366" s="88">
        <v>116</v>
      </c>
      <c r="B1366" s="91" t="str">
        <f>CONCATENATE(Revisión_Avance_Periodo!$C1366,";",Revisión_Avance_Periodo!$E1366,";",Revisión_Avance_Periodo!$I1366)</f>
        <v>OE1;PR_10;ACT_167</v>
      </c>
      <c r="C1366" s="170" t="s">
        <v>9</v>
      </c>
      <c r="D1366" s="171" t="str">
        <f>VLOOKUP(Revisión_Avance_Periodo!$C1366,Componentes_BD!$F$1:$G$5,2,FALSE)</f>
        <v>Fortalecer la Vigilancia.</v>
      </c>
      <c r="E1366" s="106" t="s">
        <v>12</v>
      </c>
      <c r="F1366" s="89">
        <v>2</v>
      </c>
      <c r="G1366" s="89" t="str">
        <f>VLOOKUP(Revisión_Avance_Periodo!$A1366,BD_Seguimiento_OAP_2019!$A$2:$G$294,7,FALSE)</f>
        <v>PAI</v>
      </c>
      <c r="H1366" s="89" t="str">
        <f>VLOOKUP(Revisión_Avance_Periodo!$A1366,BD_Seguimiento_OAP_2019!$A$2:$J$294,10,FALSE)</f>
        <v>PAI_01 - Operacional</v>
      </c>
      <c r="I1366" s="89" t="s">
        <v>1187</v>
      </c>
      <c r="J1366" s="89" t="str">
        <f>VLOOKUP(Revisión_Avance_Periodo!$I1366,BD_Seguimiento_OAP_2019!$L:$M,2,FALSE)</f>
        <v>Efectuar acompañamiento y orientación a las dependencias con mayores debilidades archivisticas o con mayor volumen de documentación, en la aplicación del procedimiento de Organización Documental adoptado Insitucionalmente.</v>
      </c>
      <c r="K1366" s="106" t="s">
        <v>8</v>
      </c>
      <c r="L1366" s="172">
        <v>4.4642857142857152E-4</v>
      </c>
      <c r="M1366" s="173" t="s">
        <v>112</v>
      </c>
      <c r="N1366" s="190">
        <f>INDEX(BD_Seguimiento_OAP_2019!$AH$3:$AS$294,MATCH(Revisión_Avance_Periodo!$I1366,BD_Seguimiento_OAP_2019!$L$3:$L$294,0),MATCH(Revisión_Avance_Periodo!$M1366,BD_Seguimiento_OAP_2019!$AH$2:$AS$2,0))</f>
        <v>1</v>
      </c>
      <c r="O1366" s="190">
        <f>INDEX(BD_Seguimiento_OAP_2019!$AV$3:$BG$294,MATCH(Revisión_Avance_Periodo!$I1366,BD_Seguimiento_OAP_2019!$L$3:$L$294,0),MATCH(Revisión_Avance_Periodo!$M1366,BD_Seguimiento_OAP_2019!$AV$2:$BG$2,0))</f>
        <v>0</v>
      </c>
      <c r="P1366" s="189">
        <f t="shared" si="254"/>
        <v>0</v>
      </c>
      <c r="Q1366" s="173" t="str">
        <f>VLOOKUP(P1366,Tabla_Indicador_Gestion4[#All],3,TRUE)</f>
        <v>Por Ejecutar</v>
      </c>
      <c r="R1366" s="229">
        <f>SUBTOTAL(9,$N$1358:$N1366)</f>
        <v>9</v>
      </c>
      <c r="S1366" s="230">
        <f>SUBTOTAL(9,$O$1358:$O1366)</f>
        <v>10</v>
      </c>
      <c r="T1366" s="231">
        <f>IFERROR(+Revisión_Avance_Periodo!$S1366/Revisión_Avance_Periodo!$R1366,0)</f>
        <v>1.1111111111111112</v>
      </c>
      <c r="U1366" s="184"/>
      <c r="V1366" s="185"/>
      <c r="W1366" s="183"/>
      <c r="X1366" s="183"/>
      <c r="Y1366" s="183"/>
      <c r="Z1366" s="186"/>
      <c r="AA1366" s="187"/>
    </row>
    <row r="1367" spans="1:27" x14ac:dyDescent="0.25">
      <c r="A1367" s="94">
        <v>116</v>
      </c>
      <c r="B1367" s="96" t="str">
        <f>CONCATENATE(Revisión_Avance_Periodo!$C1367,";",Revisión_Avance_Periodo!$E1367,";",Revisión_Avance_Periodo!$I1367)</f>
        <v>OE1;PR_10;ACT_167</v>
      </c>
      <c r="C1367" s="180" t="s">
        <v>9</v>
      </c>
      <c r="D1367" s="181" t="str">
        <f>VLOOKUP(Revisión_Avance_Periodo!$C1367,Componentes_BD!$F$1:$G$5,2,FALSE)</f>
        <v>Fortalecer la Vigilancia.</v>
      </c>
      <c r="E1367" s="119" t="s">
        <v>12</v>
      </c>
      <c r="F1367" s="95">
        <v>2</v>
      </c>
      <c r="G1367" s="95" t="str">
        <f>VLOOKUP(Revisión_Avance_Periodo!$A1367,BD_Seguimiento_OAP_2019!$A$2:$G$294,7,FALSE)</f>
        <v>PAI</v>
      </c>
      <c r="H1367" s="95" t="str">
        <f>VLOOKUP(Revisión_Avance_Periodo!$A1367,BD_Seguimiento_OAP_2019!$A$2:$J$294,10,FALSE)</f>
        <v>PAI_01 - Operacional</v>
      </c>
      <c r="I1367" s="95" t="s">
        <v>1187</v>
      </c>
      <c r="J1367" s="95" t="str">
        <f>VLOOKUP(Revisión_Avance_Periodo!$I1367,BD_Seguimiento_OAP_2019!$L:$M,2,FALSE)</f>
        <v>Efectuar acompañamiento y orientación a las dependencias con mayores debilidades archivisticas o con mayor volumen de documentación, en la aplicación del procedimiento de Organización Documental adoptado Insitucionalmente.</v>
      </c>
      <c r="K1367" s="119" t="s">
        <v>8</v>
      </c>
      <c r="L1367" s="172">
        <v>4.4642857142857152E-4</v>
      </c>
      <c r="M1367" s="182" t="s">
        <v>113</v>
      </c>
      <c r="N1367" s="190">
        <f>INDEX(BD_Seguimiento_OAP_2019!$AH$3:$AS$294,MATCH(Revisión_Avance_Periodo!$I1367,BD_Seguimiento_OAP_2019!$L$3:$L$294,0),MATCH(Revisión_Avance_Periodo!$M1367,BD_Seguimiento_OAP_2019!$AH$2:$AS$2,0))</f>
        <v>1</v>
      </c>
      <c r="O1367" s="190">
        <f>INDEX(BD_Seguimiento_OAP_2019!$AV$3:$BG$294,MATCH(Revisión_Avance_Periodo!$I1367,BD_Seguimiento_OAP_2019!$L$3:$L$294,0),MATCH(Revisión_Avance_Periodo!$M1367,BD_Seguimiento_OAP_2019!$AV$2:$BG$2,0))</f>
        <v>0</v>
      </c>
      <c r="P1367" s="188">
        <f t="shared" si="254"/>
        <v>0</v>
      </c>
      <c r="Q1367" s="182" t="str">
        <f>VLOOKUP(P1367,Tabla_Indicador_Gestion4[#All],3,TRUE)</f>
        <v>Por Ejecutar</v>
      </c>
      <c r="R1367" s="229">
        <f>SUBTOTAL(9,$N$1358:$N1367)</f>
        <v>10</v>
      </c>
      <c r="S1367" s="230">
        <f>SUBTOTAL(9,$O$1358:$O1367)</f>
        <v>10</v>
      </c>
      <c r="T1367" s="231">
        <f>IFERROR(+Revisión_Avance_Periodo!$S1367/Revisión_Avance_Periodo!$R1367,0)</f>
        <v>1</v>
      </c>
      <c r="U1367" s="184"/>
      <c r="V1367" s="185"/>
      <c r="W1367" s="183"/>
      <c r="X1367" s="183"/>
      <c r="Y1367" s="183"/>
      <c r="Z1367" s="186"/>
      <c r="AA1367" s="187"/>
    </row>
    <row r="1368" spans="1:27" x14ac:dyDescent="0.25">
      <c r="A1368" s="88">
        <v>116</v>
      </c>
      <c r="B1368" s="91" t="str">
        <f>CONCATENATE(Revisión_Avance_Periodo!$C1368,";",Revisión_Avance_Periodo!$E1368,";",Revisión_Avance_Periodo!$I1368)</f>
        <v>OE1;PR_10;ACT_167</v>
      </c>
      <c r="C1368" s="170" t="s">
        <v>9</v>
      </c>
      <c r="D1368" s="171" t="str">
        <f>VLOOKUP(Revisión_Avance_Periodo!$C1368,Componentes_BD!$F$1:$G$5,2,FALSE)</f>
        <v>Fortalecer la Vigilancia.</v>
      </c>
      <c r="E1368" s="106" t="s">
        <v>12</v>
      </c>
      <c r="F1368" s="89">
        <v>2</v>
      </c>
      <c r="G1368" s="89" t="str">
        <f>VLOOKUP(Revisión_Avance_Periodo!$A1368,BD_Seguimiento_OAP_2019!$A$2:$G$294,7,FALSE)</f>
        <v>PAI</v>
      </c>
      <c r="H1368" s="89" t="str">
        <f>VLOOKUP(Revisión_Avance_Periodo!$A1368,BD_Seguimiento_OAP_2019!$A$2:$J$294,10,FALSE)</f>
        <v>PAI_01 - Operacional</v>
      </c>
      <c r="I1368" s="89" t="s">
        <v>1187</v>
      </c>
      <c r="J1368" s="89" t="str">
        <f>VLOOKUP(Revisión_Avance_Periodo!$I1368,BD_Seguimiento_OAP_2019!$L:$M,2,FALSE)</f>
        <v>Efectuar acompañamiento y orientación a las dependencias con mayores debilidades archivisticas o con mayor volumen de documentación, en la aplicación del procedimiento de Organización Documental adoptado Insitucionalmente.</v>
      </c>
      <c r="K1368" s="106" t="s">
        <v>8</v>
      </c>
      <c r="L1368" s="172">
        <v>4.4642857142857152E-4</v>
      </c>
      <c r="M1368" s="173" t="s">
        <v>114</v>
      </c>
      <c r="N1368" s="190">
        <f>INDEX(BD_Seguimiento_OAP_2019!$AH$3:$AS$294,MATCH(Revisión_Avance_Periodo!$I1368,BD_Seguimiento_OAP_2019!$L$3:$L$294,0),MATCH(Revisión_Avance_Periodo!$M1368,BD_Seguimiento_OAP_2019!$AH$2:$AS$2,0))</f>
        <v>1</v>
      </c>
      <c r="O1368" s="190">
        <f>INDEX(BD_Seguimiento_OAP_2019!$AV$3:$BG$294,MATCH(Revisión_Avance_Periodo!$I1368,BD_Seguimiento_OAP_2019!$L$3:$L$294,0),MATCH(Revisión_Avance_Periodo!$M1368,BD_Seguimiento_OAP_2019!$AV$2:$BG$2,0))</f>
        <v>0</v>
      </c>
      <c r="P1368" s="189">
        <f t="shared" si="254"/>
        <v>0</v>
      </c>
      <c r="Q1368" s="173" t="str">
        <f>VLOOKUP(P1368,Tabla_Indicador_Gestion4[#All],3,TRUE)</f>
        <v>Por Ejecutar</v>
      </c>
      <c r="R1368" s="229">
        <f>SUBTOTAL(9,$N$1358:$N1368)</f>
        <v>11</v>
      </c>
      <c r="S1368" s="230">
        <f>SUBTOTAL(9,$O$1358:$O1368)</f>
        <v>10</v>
      </c>
      <c r="T1368" s="231">
        <f>IFERROR(+Revisión_Avance_Periodo!$S1368/Revisión_Avance_Periodo!$R1368,0)</f>
        <v>0.90909090909090906</v>
      </c>
      <c r="U1368" s="184"/>
      <c r="V1368" s="185"/>
      <c r="W1368" s="183"/>
      <c r="X1368" s="183"/>
      <c r="Y1368" s="183"/>
      <c r="Z1368" s="186"/>
      <c r="AA1368" s="187"/>
    </row>
    <row r="1369" spans="1:27" ht="15.75" thickBot="1" x14ac:dyDescent="0.3">
      <c r="A1369" s="94">
        <v>116</v>
      </c>
      <c r="B1369" s="96" t="str">
        <f>CONCATENATE(Revisión_Avance_Periodo!$C1369,";",Revisión_Avance_Periodo!$E1369,";",Revisión_Avance_Periodo!$I1369)</f>
        <v>OE1;PR_10;ACT_167</v>
      </c>
      <c r="C1369" s="180" t="s">
        <v>9</v>
      </c>
      <c r="D1369" s="181" t="str">
        <f>VLOOKUP(Revisión_Avance_Periodo!$C1369,Componentes_BD!$F$1:$G$5,2,FALSE)</f>
        <v>Fortalecer la Vigilancia.</v>
      </c>
      <c r="E1369" s="119" t="s">
        <v>12</v>
      </c>
      <c r="F1369" s="95">
        <v>2</v>
      </c>
      <c r="G1369" s="95" t="str">
        <f>VLOOKUP(Revisión_Avance_Periodo!$A1369,BD_Seguimiento_OAP_2019!$A$2:$G$294,7,FALSE)</f>
        <v>PAI</v>
      </c>
      <c r="H1369" s="95" t="str">
        <f>VLOOKUP(Revisión_Avance_Periodo!$A1369,BD_Seguimiento_OAP_2019!$A$2:$J$294,10,FALSE)</f>
        <v>PAI_01 - Operacional</v>
      </c>
      <c r="I1369" s="95" t="s">
        <v>1187</v>
      </c>
      <c r="J1369" s="95" t="str">
        <f>VLOOKUP(Revisión_Avance_Periodo!$I1369,BD_Seguimiento_OAP_2019!$L:$M,2,FALSE)</f>
        <v>Efectuar acompañamiento y orientación a las dependencias con mayores debilidades archivisticas o con mayor volumen de documentación, en la aplicación del procedimiento de Organización Documental adoptado Insitucionalmente.</v>
      </c>
      <c r="K1369" s="119" t="s">
        <v>8</v>
      </c>
      <c r="L1369" s="172">
        <v>4.4642857142857152E-4</v>
      </c>
      <c r="M1369" s="182" t="s">
        <v>115</v>
      </c>
      <c r="N1369" s="190">
        <f>INDEX(BD_Seguimiento_OAP_2019!$AH$3:$AS$294,MATCH(Revisión_Avance_Periodo!$I1369,BD_Seguimiento_OAP_2019!$L$3:$L$294,0),MATCH(Revisión_Avance_Periodo!$M1369,BD_Seguimiento_OAP_2019!$AH$2:$AS$2,0))</f>
        <v>1</v>
      </c>
      <c r="O1369" s="190">
        <f>INDEX(BD_Seguimiento_OAP_2019!$AV$3:$BG$294,MATCH(Revisión_Avance_Periodo!$I1369,BD_Seguimiento_OAP_2019!$L$3:$L$294,0),MATCH(Revisión_Avance_Periodo!$M1369,BD_Seguimiento_OAP_2019!$AV$2:$BG$2,0))</f>
        <v>0</v>
      </c>
      <c r="P1369" s="188">
        <f t="shared" si="254"/>
        <v>0</v>
      </c>
      <c r="Q1369" s="182" t="str">
        <f>VLOOKUP(P1369,Tabla_Indicador_Gestion4[#All],3,TRUE)</f>
        <v>Por Ejecutar</v>
      </c>
      <c r="R1369" s="229">
        <f>SUBTOTAL(9,$N$1358:$N1369)</f>
        <v>12</v>
      </c>
      <c r="S1369" s="230">
        <f>SUBTOTAL(9,$O$1358:$O1369)</f>
        <v>10</v>
      </c>
      <c r="T1369" s="231">
        <f>IFERROR(+Revisión_Avance_Periodo!$S1369/Revisión_Avance_Periodo!$R1369,0)</f>
        <v>0.83333333333333337</v>
      </c>
      <c r="U1369" s="184"/>
      <c r="V1369" s="185"/>
      <c r="W1369" s="183"/>
      <c r="X1369" s="183"/>
      <c r="Y1369" s="183"/>
      <c r="Z1369" s="186"/>
      <c r="AA1369" s="187"/>
    </row>
    <row r="1370" spans="1:27" x14ac:dyDescent="0.25">
      <c r="A1370" s="88">
        <v>117</v>
      </c>
      <c r="B1370" s="91" t="str">
        <f>CONCATENATE(Revisión_Avance_Periodo!$C1370,";",Revisión_Avance_Periodo!$E1370,";",Revisión_Avance_Periodo!$I1370)</f>
        <v>OE1;PR_10;ACT_168</v>
      </c>
      <c r="C1370" s="170" t="s">
        <v>9</v>
      </c>
      <c r="D1370" s="171" t="str">
        <f>VLOOKUP(Revisión_Avance_Periodo!$C1370,Componentes_BD!$F$1:$G$5,2,FALSE)</f>
        <v>Fortalecer la Vigilancia.</v>
      </c>
      <c r="E1370" s="106" t="s">
        <v>12</v>
      </c>
      <c r="F1370" s="89">
        <v>2</v>
      </c>
      <c r="G1370" s="89" t="str">
        <f>VLOOKUP(Revisión_Avance_Periodo!$A1370,BD_Seguimiento_OAP_2019!$A$2:$G$294,7,FALSE)</f>
        <v>PAI</v>
      </c>
      <c r="H1370" s="89" t="str">
        <f>VLOOKUP(Revisión_Avance_Periodo!$A1370,BD_Seguimiento_OAP_2019!$A$2:$J$294,10,FALSE)</f>
        <v>PAI_01 - Operacional</v>
      </c>
      <c r="I1370" s="89" t="s">
        <v>1196</v>
      </c>
      <c r="J1370" s="89" t="str">
        <f>VLOOKUP(Revisión_Avance_Periodo!$I1370,BD_Seguimiento_OAP_2019!$L:$M,2,FALSE)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0" s="106" t="s">
        <v>8</v>
      </c>
      <c r="L1370" s="172">
        <v>4.4642857142857152E-4</v>
      </c>
      <c r="M1370" s="173" t="s">
        <v>104</v>
      </c>
      <c r="N1370" s="190">
        <f>INDEX(BD_Seguimiento_OAP_2019!$AH$3:$AS$294,MATCH(Revisión_Avance_Periodo!$I1370,BD_Seguimiento_OAP_2019!$L$3:$L$294,0),MATCH(Revisión_Avance_Periodo!$M1370,BD_Seguimiento_OAP_2019!$AH$2:$AS$2,0))</f>
        <v>1</v>
      </c>
      <c r="O1370" s="190">
        <f>INDEX(BD_Seguimiento_OAP_2019!$AV$3:$BG$294,MATCH(Revisión_Avance_Periodo!$I1370,BD_Seguimiento_OAP_2019!$L$3:$L$294,0),MATCH(Revisión_Avance_Periodo!$M1370,BD_Seguimiento_OAP_2019!$AV$2:$BG$2,0))</f>
        <v>1</v>
      </c>
      <c r="P1370" s="189">
        <f t="shared" si="254"/>
        <v>1</v>
      </c>
      <c r="Q1370" s="173" t="str">
        <f>VLOOKUP(P1370,Tabla_Indicador_Gestion4[#All],3,TRUE)</f>
        <v>Culminada</v>
      </c>
      <c r="R1370" s="232">
        <f>SUBTOTAL(9,$N$1370:$N1370)</f>
        <v>1</v>
      </c>
      <c r="S1370" s="233">
        <f>SUBTOTAL(9,$O$1370:$O1370)</f>
        <v>1</v>
      </c>
      <c r="T1370" s="234">
        <f>IFERROR(+Revisión_Avance_Periodo!$S1370/Revisión_Avance_Periodo!$R1370,0)</f>
        <v>1</v>
      </c>
      <c r="U1370" s="191">
        <f>SUBTOTAL(9,N1370:N1381)</f>
        <v>5</v>
      </c>
      <c r="V1370" s="192">
        <f>SUBTOTAL(9,O1370:O1381)</f>
        <v>5</v>
      </c>
      <c r="W1370" s="176">
        <f t="shared" ref="W1370" si="257">+V1370/U1370</f>
        <v>1</v>
      </c>
      <c r="X1370" s="176"/>
      <c r="Y1370" s="176">
        <f>100%-Revisión_Avance_Periodo!$W1370</f>
        <v>0</v>
      </c>
      <c r="Z1370" s="178" t="str">
        <f>VLOOKUP(W1370,Tabla_Indicador_Gestion4[],3,TRUE)</f>
        <v>Culminada</v>
      </c>
      <c r="AA1370" s="179">
        <f>Revisión_Avance_Periodo!$W1370*Revisión_Avance_Periodo!$L1370</f>
        <v>4.4642857142857152E-4</v>
      </c>
    </row>
    <row r="1371" spans="1:27" x14ac:dyDescent="0.25">
      <c r="A1371" s="94">
        <v>117</v>
      </c>
      <c r="B1371" s="96" t="str">
        <f>CONCATENATE(Revisión_Avance_Periodo!$C1371,";",Revisión_Avance_Periodo!$E1371,";",Revisión_Avance_Periodo!$I1371)</f>
        <v>OE1;PR_10;ACT_168</v>
      </c>
      <c r="C1371" s="180" t="s">
        <v>9</v>
      </c>
      <c r="D1371" s="181" t="str">
        <f>VLOOKUP(Revisión_Avance_Periodo!$C1371,Componentes_BD!$F$1:$G$5,2,FALSE)</f>
        <v>Fortalecer la Vigilancia.</v>
      </c>
      <c r="E1371" s="119" t="s">
        <v>12</v>
      </c>
      <c r="F1371" s="95">
        <v>2</v>
      </c>
      <c r="G1371" s="95" t="str">
        <f>VLOOKUP(Revisión_Avance_Periodo!$A1371,BD_Seguimiento_OAP_2019!$A$2:$G$294,7,FALSE)</f>
        <v>PAI</v>
      </c>
      <c r="H1371" s="95" t="str">
        <f>VLOOKUP(Revisión_Avance_Periodo!$A1371,BD_Seguimiento_OAP_2019!$A$2:$J$294,10,FALSE)</f>
        <v>PAI_01 - Operacional</v>
      </c>
      <c r="I1371" s="95" t="s">
        <v>1196</v>
      </c>
      <c r="J1371" s="95" t="str">
        <f>VLOOKUP(Revisión_Avance_Periodo!$I1371,BD_Seguimiento_OAP_2019!$L:$M,2,FALSE)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1" s="119" t="s">
        <v>8</v>
      </c>
      <c r="L1371" s="172">
        <v>4.4642857142857152E-4</v>
      </c>
      <c r="M1371" s="182" t="s">
        <v>105</v>
      </c>
      <c r="N1371" s="190">
        <f>INDEX(BD_Seguimiento_OAP_2019!$AH$3:$AS$294,MATCH(Revisión_Avance_Periodo!$I1371,BD_Seguimiento_OAP_2019!$L$3:$L$294,0),MATCH(Revisión_Avance_Periodo!$M1371,BD_Seguimiento_OAP_2019!$AH$2:$AS$2,0))</f>
        <v>1</v>
      </c>
      <c r="O1371" s="190">
        <f>INDEX(BD_Seguimiento_OAP_2019!$AV$3:$BG$294,MATCH(Revisión_Avance_Periodo!$I1371,BD_Seguimiento_OAP_2019!$L$3:$L$294,0),MATCH(Revisión_Avance_Periodo!$M1371,BD_Seguimiento_OAP_2019!$AV$2:$BG$2,0))</f>
        <v>1</v>
      </c>
      <c r="P1371" s="188">
        <f t="shared" si="254"/>
        <v>1</v>
      </c>
      <c r="Q1371" s="182" t="str">
        <f>VLOOKUP(P1371,Tabla_Indicador_Gestion4[#All],3,TRUE)</f>
        <v>Culminada</v>
      </c>
      <c r="R1371" s="229">
        <f>SUBTOTAL(9,$N$1370:$N1371)</f>
        <v>2</v>
      </c>
      <c r="S1371" s="230">
        <f>SUBTOTAL(9,$O$1370:$O1371)</f>
        <v>2</v>
      </c>
      <c r="T1371" s="231">
        <f>IFERROR(+Revisión_Avance_Periodo!$S1371/Revisión_Avance_Periodo!$R1371,0)</f>
        <v>1</v>
      </c>
      <c r="U1371" s="184"/>
      <c r="V1371" s="185"/>
      <c r="W1371" s="183"/>
      <c r="X1371" s="183"/>
      <c r="Y1371" s="183"/>
      <c r="Z1371" s="186"/>
      <c r="AA1371" s="187"/>
    </row>
    <row r="1372" spans="1:27" x14ac:dyDescent="0.25">
      <c r="A1372" s="88">
        <v>117</v>
      </c>
      <c r="B1372" s="91" t="str">
        <f>CONCATENATE(Revisión_Avance_Periodo!$C1372,";",Revisión_Avance_Periodo!$E1372,";",Revisión_Avance_Periodo!$I1372)</f>
        <v>OE1;PR_10;ACT_168</v>
      </c>
      <c r="C1372" s="170" t="s">
        <v>9</v>
      </c>
      <c r="D1372" s="171" t="str">
        <f>VLOOKUP(Revisión_Avance_Periodo!$C1372,Componentes_BD!$F$1:$G$5,2,FALSE)</f>
        <v>Fortalecer la Vigilancia.</v>
      </c>
      <c r="E1372" s="106" t="s">
        <v>12</v>
      </c>
      <c r="F1372" s="89">
        <v>2</v>
      </c>
      <c r="G1372" s="89" t="str">
        <f>VLOOKUP(Revisión_Avance_Periodo!$A1372,BD_Seguimiento_OAP_2019!$A$2:$G$294,7,FALSE)</f>
        <v>PAI</v>
      </c>
      <c r="H1372" s="89" t="str">
        <f>VLOOKUP(Revisión_Avance_Periodo!$A1372,BD_Seguimiento_OAP_2019!$A$2:$J$294,10,FALSE)</f>
        <v>PAI_01 - Operacional</v>
      </c>
      <c r="I1372" s="89" t="s">
        <v>1196</v>
      </c>
      <c r="J1372" s="89" t="str">
        <f>VLOOKUP(Revisión_Avance_Periodo!$I1372,BD_Seguimiento_OAP_2019!$L:$M,2,FALSE)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2" s="106" t="s">
        <v>8</v>
      </c>
      <c r="L1372" s="172">
        <v>4.4642857142857152E-4</v>
      </c>
      <c r="M1372" s="173" t="s">
        <v>106</v>
      </c>
      <c r="N1372" s="190">
        <f>INDEX(BD_Seguimiento_OAP_2019!$AH$3:$AS$294,MATCH(Revisión_Avance_Periodo!$I1372,BD_Seguimiento_OAP_2019!$L$3:$L$294,0),MATCH(Revisión_Avance_Periodo!$M1372,BD_Seguimiento_OAP_2019!$AH$2:$AS$2,0))</f>
        <v>1</v>
      </c>
      <c r="O1372" s="190">
        <f>INDEX(BD_Seguimiento_OAP_2019!$AV$3:$BG$294,MATCH(Revisión_Avance_Periodo!$I1372,BD_Seguimiento_OAP_2019!$L$3:$L$294,0),MATCH(Revisión_Avance_Periodo!$M1372,BD_Seguimiento_OAP_2019!$AV$2:$BG$2,0))</f>
        <v>1</v>
      </c>
      <c r="P1372" s="189">
        <f t="shared" si="254"/>
        <v>1</v>
      </c>
      <c r="Q1372" s="173" t="str">
        <f>VLOOKUP(P1372,Tabla_Indicador_Gestion4[#All],3,TRUE)</f>
        <v>Culminada</v>
      </c>
      <c r="R1372" s="229">
        <f>SUBTOTAL(9,$N$1370:$N1372)</f>
        <v>3</v>
      </c>
      <c r="S1372" s="230">
        <f>SUBTOTAL(9,$O$1370:$O1372)</f>
        <v>3</v>
      </c>
      <c r="T1372" s="231">
        <f>IFERROR(+Revisión_Avance_Periodo!$S1372/Revisión_Avance_Periodo!$R1372,0)</f>
        <v>1</v>
      </c>
      <c r="U1372" s="184"/>
      <c r="V1372" s="185"/>
      <c r="W1372" s="183"/>
      <c r="X1372" s="183"/>
      <c r="Y1372" s="183"/>
      <c r="Z1372" s="186"/>
      <c r="AA1372" s="187"/>
    </row>
    <row r="1373" spans="1:27" x14ac:dyDescent="0.25">
      <c r="A1373" s="94">
        <v>117</v>
      </c>
      <c r="B1373" s="96" t="str">
        <f>CONCATENATE(Revisión_Avance_Periodo!$C1373,";",Revisión_Avance_Periodo!$E1373,";",Revisión_Avance_Periodo!$I1373)</f>
        <v>OE1;PR_10;ACT_168</v>
      </c>
      <c r="C1373" s="180" t="s">
        <v>9</v>
      </c>
      <c r="D1373" s="181" t="str">
        <f>VLOOKUP(Revisión_Avance_Periodo!$C1373,Componentes_BD!$F$1:$G$5,2,FALSE)</f>
        <v>Fortalecer la Vigilancia.</v>
      </c>
      <c r="E1373" s="119" t="s">
        <v>12</v>
      </c>
      <c r="F1373" s="95">
        <v>2</v>
      </c>
      <c r="G1373" s="95" t="str">
        <f>VLOOKUP(Revisión_Avance_Periodo!$A1373,BD_Seguimiento_OAP_2019!$A$2:$G$294,7,FALSE)</f>
        <v>PAI</v>
      </c>
      <c r="H1373" s="95" t="str">
        <f>VLOOKUP(Revisión_Avance_Periodo!$A1373,BD_Seguimiento_OAP_2019!$A$2:$J$294,10,FALSE)</f>
        <v>PAI_01 - Operacional</v>
      </c>
      <c r="I1373" s="95" t="s">
        <v>1196</v>
      </c>
      <c r="J1373" s="95" t="str">
        <f>VLOOKUP(Revisión_Avance_Periodo!$I1373,BD_Seguimiento_OAP_2019!$L:$M,2,FALSE)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3" s="119" t="s">
        <v>8</v>
      </c>
      <c r="L1373" s="172">
        <v>4.4642857142857152E-4</v>
      </c>
      <c r="M1373" s="182" t="s">
        <v>107</v>
      </c>
      <c r="N1373" s="190">
        <f>INDEX(BD_Seguimiento_OAP_2019!$AH$3:$AS$294,MATCH(Revisión_Avance_Periodo!$I1373,BD_Seguimiento_OAP_2019!$L$3:$L$294,0),MATCH(Revisión_Avance_Periodo!$M1373,BD_Seguimiento_OAP_2019!$AH$2:$AS$2,0))</f>
        <v>1</v>
      </c>
      <c r="O1373" s="190">
        <f>INDEX(BD_Seguimiento_OAP_2019!$AV$3:$BG$294,MATCH(Revisión_Avance_Periodo!$I1373,BD_Seguimiento_OAP_2019!$L$3:$L$294,0),MATCH(Revisión_Avance_Periodo!$M1373,BD_Seguimiento_OAP_2019!$AV$2:$BG$2,0))</f>
        <v>1</v>
      </c>
      <c r="P1373" s="188">
        <f t="shared" si="254"/>
        <v>1</v>
      </c>
      <c r="Q1373" s="182" t="str">
        <f>VLOOKUP(P1373,Tabla_Indicador_Gestion4[#All],3,TRUE)</f>
        <v>Culminada</v>
      </c>
      <c r="R1373" s="229">
        <f>SUBTOTAL(9,$N$1370:$N1373)</f>
        <v>4</v>
      </c>
      <c r="S1373" s="230">
        <f>SUBTOTAL(9,$O$1370:$O1373)</f>
        <v>4</v>
      </c>
      <c r="T1373" s="231">
        <f>IFERROR(+Revisión_Avance_Periodo!$S1373/Revisión_Avance_Periodo!$R1373,0)</f>
        <v>1</v>
      </c>
      <c r="U1373" s="184"/>
      <c r="V1373" s="185"/>
      <c r="W1373" s="183"/>
      <c r="X1373" s="183"/>
      <c r="Y1373" s="183"/>
      <c r="Z1373" s="186"/>
      <c r="AA1373" s="187"/>
    </row>
    <row r="1374" spans="1:27" x14ac:dyDescent="0.25">
      <c r="A1374" s="88">
        <v>117</v>
      </c>
      <c r="B1374" s="91" t="str">
        <f>CONCATENATE(Revisión_Avance_Periodo!$C1374,";",Revisión_Avance_Periodo!$E1374,";",Revisión_Avance_Periodo!$I1374)</f>
        <v>OE1;PR_10;ACT_168</v>
      </c>
      <c r="C1374" s="170" t="s">
        <v>9</v>
      </c>
      <c r="D1374" s="171" t="str">
        <f>VLOOKUP(Revisión_Avance_Periodo!$C1374,Componentes_BD!$F$1:$G$5,2,FALSE)</f>
        <v>Fortalecer la Vigilancia.</v>
      </c>
      <c r="E1374" s="106" t="s">
        <v>12</v>
      </c>
      <c r="F1374" s="89">
        <v>2</v>
      </c>
      <c r="G1374" s="89" t="str">
        <f>VLOOKUP(Revisión_Avance_Periodo!$A1374,BD_Seguimiento_OAP_2019!$A$2:$G$294,7,FALSE)</f>
        <v>PAI</v>
      </c>
      <c r="H1374" s="89" t="str">
        <f>VLOOKUP(Revisión_Avance_Periodo!$A1374,BD_Seguimiento_OAP_2019!$A$2:$J$294,10,FALSE)</f>
        <v>PAI_01 - Operacional</v>
      </c>
      <c r="I1374" s="89" t="s">
        <v>1196</v>
      </c>
      <c r="J1374" s="89" t="str">
        <f>VLOOKUP(Revisión_Avance_Periodo!$I1374,BD_Seguimiento_OAP_2019!$L:$M,2,FALSE)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4" s="106" t="s">
        <v>8</v>
      </c>
      <c r="L1374" s="172">
        <v>4.4642857142857152E-4</v>
      </c>
      <c r="M1374" s="173" t="s">
        <v>108</v>
      </c>
      <c r="N1374" s="190">
        <f>INDEX(BD_Seguimiento_OAP_2019!$AH$3:$AS$294,MATCH(Revisión_Avance_Periodo!$I1374,BD_Seguimiento_OAP_2019!$L$3:$L$294,0),MATCH(Revisión_Avance_Periodo!$M1374,BD_Seguimiento_OAP_2019!$AH$2:$AS$2,0))</f>
        <v>0</v>
      </c>
      <c r="O1374" s="190">
        <f>INDEX(BD_Seguimiento_OAP_2019!$AV$3:$BG$294,MATCH(Revisión_Avance_Periodo!$I1374,BD_Seguimiento_OAP_2019!$L$3:$L$294,0),MATCH(Revisión_Avance_Periodo!$M1374,BD_Seguimiento_OAP_2019!$AV$2:$BG$2,0))</f>
        <v>0</v>
      </c>
      <c r="P1374" s="175">
        <f>IFERROR((O1374/N1374),0)</f>
        <v>0</v>
      </c>
      <c r="Q1374" s="173" t="str">
        <f>VLOOKUP(P1374,Tabla_Indicador_Gestion4[#All],3,TRUE)</f>
        <v>Por Ejecutar</v>
      </c>
      <c r="R1374" s="229">
        <f>SUBTOTAL(9,$N$1370:$N1374)</f>
        <v>4</v>
      </c>
      <c r="S1374" s="230">
        <f>SUBTOTAL(9,$O$1370:$O1374)</f>
        <v>4</v>
      </c>
      <c r="T1374" s="231">
        <f>IFERROR(+Revisión_Avance_Periodo!$S1374/Revisión_Avance_Periodo!$R1374,0)</f>
        <v>1</v>
      </c>
      <c r="U1374" s="184"/>
      <c r="V1374" s="185"/>
      <c r="W1374" s="183"/>
      <c r="X1374" s="183"/>
      <c r="Y1374" s="183"/>
      <c r="Z1374" s="186"/>
      <c r="AA1374" s="187"/>
    </row>
    <row r="1375" spans="1:27" x14ac:dyDescent="0.25">
      <c r="A1375" s="94">
        <v>117</v>
      </c>
      <c r="B1375" s="96" t="str">
        <f>CONCATENATE(Revisión_Avance_Periodo!$C1375,";",Revisión_Avance_Periodo!$E1375,";",Revisión_Avance_Periodo!$I1375)</f>
        <v>OE1;PR_10;ACT_168</v>
      </c>
      <c r="C1375" s="180" t="s">
        <v>9</v>
      </c>
      <c r="D1375" s="181" t="str">
        <f>VLOOKUP(Revisión_Avance_Periodo!$C1375,Componentes_BD!$F$1:$G$5,2,FALSE)</f>
        <v>Fortalecer la Vigilancia.</v>
      </c>
      <c r="E1375" s="119" t="s">
        <v>12</v>
      </c>
      <c r="F1375" s="95">
        <v>2</v>
      </c>
      <c r="G1375" s="95" t="str">
        <f>VLOOKUP(Revisión_Avance_Periodo!$A1375,BD_Seguimiento_OAP_2019!$A$2:$G$294,7,FALSE)</f>
        <v>PAI</v>
      </c>
      <c r="H1375" s="95" t="str">
        <f>VLOOKUP(Revisión_Avance_Periodo!$A1375,BD_Seguimiento_OAP_2019!$A$2:$J$294,10,FALSE)</f>
        <v>PAI_01 - Operacional</v>
      </c>
      <c r="I1375" s="95" t="s">
        <v>1196</v>
      </c>
      <c r="J1375" s="95" t="str">
        <f>VLOOKUP(Revisión_Avance_Periodo!$I1375,BD_Seguimiento_OAP_2019!$L:$M,2,FALSE)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5" s="119" t="s">
        <v>8</v>
      </c>
      <c r="L1375" s="172">
        <v>4.4642857142857152E-4</v>
      </c>
      <c r="M1375" s="182" t="s">
        <v>109</v>
      </c>
      <c r="N1375" s="190">
        <f>INDEX(BD_Seguimiento_OAP_2019!$AH$3:$AS$294,MATCH(Revisión_Avance_Periodo!$I1375,BD_Seguimiento_OAP_2019!$L$3:$L$294,0),MATCH(Revisión_Avance_Periodo!$M1375,BD_Seguimiento_OAP_2019!$AH$2:$AS$2,0))</f>
        <v>1</v>
      </c>
      <c r="O1375" s="190">
        <f>INDEX(BD_Seguimiento_OAP_2019!$AV$3:$BG$294,MATCH(Revisión_Avance_Periodo!$I1375,BD_Seguimiento_OAP_2019!$L$3:$L$294,0),MATCH(Revisión_Avance_Periodo!$M1375,BD_Seguimiento_OAP_2019!$AV$2:$BG$2,0))</f>
        <v>1</v>
      </c>
      <c r="P1375" s="188">
        <f t="shared" si="254"/>
        <v>1</v>
      </c>
      <c r="Q1375" s="182" t="str">
        <f>VLOOKUP(P1375,Tabla_Indicador_Gestion4[#All],3,TRUE)</f>
        <v>Culminada</v>
      </c>
      <c r="R1375" s="229">
        <f>SUBTOTAL(9,$N$1370:$N1375)</f>
        <v>5</v>
      </c>
      <c r="S1375" s="230">
        <f>SUBTOTAL(9,$O$1370:$O1375)</f>
        <v>5</v>
      </c>
      <c r="T1375" s="231">
        <f>IFERROR(+Revisión_Avance_Periodo!$S1375/Revisión_Avance_Periodo!$R1375,0)</f>
        <v>1</v>
      </c>
      <c r="U1375" s="184"/>
      <c r="V1375" s="185"/>
      <c r="W1375" s="183"/>
      <c r="X1375" s="183"/>
      <c r="Y1375" s="183"/>
      <c r="Z1375" s="186"/>
      <c r="AA1375" s="187"/>
    </row>
    <row r="1376" spans="1:27" x14ac:dyDescent="0.25">
      <c r="A1376" s="88">
        <v>117</v>
      </c>
      <c r="B1376" s="91" t="str">
        <f>CONCATENATE(Revisión_Avance_Periodo!$C1376,";",Revisión_Avance_Periodo!$E1376,";",Revisión_Avance_Periodo!$I1376)</f>
        <v>OE1;PR_10;ACT_168</v>
      </c>
      <c r="C1376" s="170" t="s">
        <v>9</v>
      </c>
      <c r="D1376" s="171" t="str">
        <f>VLOOKUP(Revisión_Avance_Periodo!$C1376,Componentes_BD!$F$1:$G$5,2,FALSE)</f>
        <v>Fortalecer la Vigilancia.</v>
      </c>
      <c r="E1376" s="106" t="s">
        <v>12</v>
      </c>
      <c r="F1376" s="89">
        <v>2</v>
      </c>
      <c r="G1376" s="89" t="str">
        <f>VLOOKUP(Revisión_Avance_Periodo!$A1376,BD_Seguimiento_OAP_2019!$A$2:$G$294,7,FALSE)</f>
        <v>PAI</v>
      </c>
      <c r="H1376" s="89" t="str">
        <f>VLOOKUP(Revisión_Avance_Periodo!$A1376,BD_Seguimiento_OAP_2019!$A$2:$J$294,10,FALSE)</f>
        <v>PAI_01 - Operacional</v>
      </c>
      <c r="I1376" s="89" t="s">
        <v>1196</v>
      </c>
      <c r="J1376" s="89" t="str">
        <f>VLOOKUP(Revisión_Avance_Periodo!$I1376,BD_Seguimiento_OAP_2019!$L:$M,2,FALSE)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6" s="106" t="s">
        <v>8</v>
      </c>
      <c r="L1376" s="172">
        <v>4.4642857142857152E-4</v>
      </c>
      <c r="M1376" s="173" t="s">
        <v>110</v>
      </c>
      <c r="N1376" s="190">
        <f>INDEX(BD_Seguimiento_OAP_2019!$AH$3:$AS$294,MATCH(Revisión_Avance_Periodo!$I1376,BD_Seguimiento_OAP_2019!$L$3:$L$294,0),MATCH(Revisión_Avance_Periodo!$M1376,BD_Seguimiento_OAP_2019!$AH$2:$AS$2,0))</f>
        <v>0</v>
      </c>
      <c r="O1376" s="190">
        <f>INDEX(BD_Seguimiento_OAP_2019!$AV$3:$BG$294,MATCH(Revisión_Avance_Periodo!$I1376,BD_Seguimiento_OAP_2019!$L$3:$L$294,0),MATCH(Revisión_Avance_Periodo!$M1376,BD_Seguimiento_OAP_2019!$AV$2:$BG$2,0))</f>
        <v>0</v>
      </c>
      <c r="P1376" s="175">
        <f t="shared" ref="P1376:P1388" si="258">IFERROR((O1376/N1376),0)</f>
        <v>0</v>
      </c>
      <c r="Q1376" s="173" t="str">
        <f>VLOOKUP(P1376,Tabla_Indicador_Gestion4[#All],3,TRUE)</f>
        <v>Por Ejecutar</v>
      </c>
      <c r="R1376" s="229">
        <f>SUBTOTAL(9,$N$1370:$N1376)</f>
        <v>5</v>
      </c>
      <c r="S1376" s="230">
        <f>SUBTOTAL(9,$O$1370:$O1376)</f>
        <v>5</v>
      </c>
      <c r="T1376" s="231">
        <f>IFERROR(+Revisión_Avance_Periodo!$S1376/Revisión_Avance_Periodo!$R1376,0)</f>
        <v>1</v>
      </c>
      <c r="U1376" s="184"/>
      <c r="V1376" s="185"/>
      <c r="W1376" s="183"/>
      <c r="X1376" s="183"/>
      <c r="Y1376" s="183"/>
      <c r="Z1376" s="186"/>
      <c r="AA1376" s="187"/>
    </row>
    <row r="1377" spans="1:27" x14ac:dyDescent="0.25">
      <c r="A1377" s="94">
        <v>117</v>
      </c>
      <c r="B1377" s="96" t="str">
        <f>CONCATENATE(Revisión_Avance_Periodo!$C1377,";",Revisión_Avance_Periodo!$E1377,";",Revisión_Avance_Periodo!$I1377)</f>
        <v>OE1;PR_10;ACT_168</v>
      </c>
      <c r="C1377" s="180" t="s">
        <v>9</v>
      </c>
      <c r="D1377" s="181" t="str">
        <f>VLOOKUP(Revisión_Avance_Periodo!$C1377,Componentes_BD!$F$1:$G$5,2,FALSE)</f>
        <v>Fortalecer la Vigilancia.</v>
      </c>
      <c r="E1377" s="119" t="s">
        <v>12</v>
      </c>
      <c r="F1377" s="95">
        <v>2</v>
      </c>
      <c r="G1377" s="95" t="str">
        <f>VLOOKUP(Revisión_Avance_Periodo!$A1377,BD_Seguimiento_OAP_2019!$A$2:$G$294,7,FALSE)</f>
        <v>PAI</v>
      </c>
      <c r="H1377" s="95" t="str">
        <f>VLOOKUP(Revisión_Avance_Periodo!$A1377,BD_Seguimiento_OAP_2019!$A$2:$J$294,10,FALSE)</f>
        <v>PAI_01 - Operacional</v>
      </c>
      <c r="I1377" s="95" t="s">
        <v>1196</v>
      </c>
      <c r="J1377" s="95" t="str">
        <f>VLOOKUP(Revisión_Avance_Periodo!$I1377,BD_Seguimiento_OAP_2019!$L:$M,2,FALSE)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7" s="119" t="s">
        <v>8</v>
      </c>
      <c r="L1377" s="172">
        <v>4.4642857142857152E-4</v>
      </c>
      <c r="M1377" s="182" t="s">
        <v>111</v>
      </c>
      <c r="N1377" s="190">
        <f>INDEX(BD_Seguimiento_OAP_2019!$AH$3:$AS$294,MATCH(Revisión_Avance_Periodo!$I1377,BD_Seguimiento_OAP_2019!$L$3:$L$294,0),MATCH(Revisión_Avance_Periodo!$M1377,BD_Seguimiento_OAP_2019!$AH$2:$AS$2,0))</f>
        <v>0</v>
      </c>
      <c r="O1377" s="190">
        <f>INDEX(BD_Seguimiento_OAP_2019!$AV$3:$BG$294,MATCH(Revisión_Avance_Periodo!$I1377,BD_Seguimiento_OAP_2019!$L$3:$L$294,0),MATCH(Revisión_Avance_Periodo!$M1377,BD_Seguimiento_OAP_2019!$AV$2:$BG$2,0))</f>
        <v>0</v>
      </c>
      <c r="P1377" s="175">
        <f t="shared" si="258"/>
        <v>0</v>
      </c>
      <c r="Q1377" s="182" t="str">
        <f>VLOOKUP(P1377,Tabla_Indicador_Gestion4[#All],3,TRUE)</f>
        <v>Por Ejecutar</v>
      </c>
      <c r="R1377" s="229">
        <f>SUBTOTAL(9,$N$1370:$N1377)</f>
        <v>5</v>
      </c>
      <c r="S1377" s="230">
        <f>SUBTOTAL(9,$O$1370:$O1377)</f>
        <v>5</v>
      </c>
      <c r="T1377" s="231">
        <f>IFERROR(+Revisión_Avance_Periodo!$S1377/Revisión_Avance_Periodo!$R1377,0)</f>
        <v>1</v>
      </c>
      <c r="U1377" s="184"/>
      <c r="V1377" s="185"/>
      <c r="W1377" s="183"/>
      <c r="X1377" s="183"/>
      <c r="Y1377" s="183"/>
      <c r="Z1377" s="186"/>
      <c r="AA1377" s="187"/>
    </row>
    <row r="1378" spans="1:27" x14ac:dyDescent="0.25">
      <c r="A1378" s="88">
        <v>117</v>
      </c>
      <c r="B1378" s="91" t="str">
        <f>CONCATENATE(Revisión_Avance_Periodo!$C1378,";",Revisión_Avance_Periodo!$E1378,";",Revisión_Avance_Periodo!$I1378)</f>
        <v>OE1;PR_10;ACT_168</v>
      </c>
      <c r="C1378" s="170" t="s">
        <v>9</v>
      </c>
      <c r="D1378" s="171" t="str">
        <f>VLOOKUP(Revisión_Avance_Periodo!$C1378,Componentes_BD!$F$1:$G$5,2,FALSE)</f>
        <v>Fortalecer la Vigilancia.</v>
      </c>
      <c r="E1378" s="106" t="s">
        <v>12</v>
      </c>
      <c r="F1378" s="89">
        <v>2</v>
      </c>
      <c r="G1378" s="89" t="str">
        <f>VLOOKUP(Revisión_Avance_Periodo!$A1378,BD_Seguimiento_OAP_2019!$A$2:$G$294,7,FALSE)</f>
        <v>PAI</v>
      </c>
      <c r="H1378" s="89" t="str">
        <f>VLOOKUP(Revisión_Avance_Periodo!$A1378,BD_Seguimiento_OAP_2019!$A$2:$J$294,10,FALSE)</f>
        <v>PAI_01 - Operacional</v>
      </c>
      <c r="I1378" s="89" t="s">
        <v>1196</v>
      </c>
      <c r="J1378" s="89" t="str">
        <f>VLOOKUP(Revisión_Avance_Periodo!$I1378,BD_Seguimiento_OAP_2019!$L:$M,2,FALSE)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8" s="106" t="s">
        <v>8</v>
      </c>
      <c r="L1378" s="172">
        <v>4.4642857142857152E-4</v>
      </c>
      <c r="M1378" s="173" t="s">
        <v>112</v>
      </c>
      <c r="N1378" s="190">
        <f>INDEX(BD_Seguimiento_OAP_2019!$AH$3:$AS$294,MATCH(Revisión_Avance_Periodo!$I1378,BD_Seguimiento_OAP_2019!$L$3:$L$294,0),MATCH(Revisión_Avance_Periodo!$M1378,BD_Seguimiento_OAP_2019!$AH$2:$AS$2,0))</f>
        <v>0</v>
      </c>
      <c r="O1378" s="190">
        <f>INDEX(BD_Seguimiento_OAP_2019!$AV$3:$BG$294,MATCH(Revisión_Avance_Periodo!$I1378,BD_Seguimiento_OAP_2019!$L$3:$L$294,0),MATCH(Revisión_Avance_Periodo!$M1378,BD_Seguimiento_OAP_2019!$AV$2:$BG$2,0))</f>
        <v>0</v>
      </c>
      <c r="P1378" s="175">
        <f t="shared" si="258"/>
        <v>0</v>
      </c>
      <c r="Q1378" s="173" t="str">
        <f>VLOOKUP(P1378,Tabla_Indicador_Gestion4[#All],3,TRUE)</f>
        <v>Por Ejecutar</v>
      </c>
      <c r="R1378" s="229">
        <f>SUBTOTAL(9,$N$1370:$N1378)</f>
        <v>5</v>
      </c>
      <c r="S1378" s="230">
        <f>SUBTOTAL(9,$O$1370:$O1378)</f>
        <v>5</v>
      </c>
      <c r="T1378" s="231">
        <f>IFERROR(+Revisión_Avance_Periodo!$S1378/Revisión_Avance_Periodo!$R1378,0)</f>
        <v>1</v>
      </c>
      <c r="U1378" s="184"/>
      <c r="V1378" s="185"/>
      <c r="W1378" s="183"/>
      <c r="X1378" s="183"/>
      <c r="Y1378" s="183"/>
      <c r="Z1378" s="186"/>
      <c r="AA1378" s="187"/>
    </row>
    <row r="1379" spans="1:27" x14ac:dyDescent="0.25">
      <c r="A1379" s="94">
        <v>117</v>
      </c>
      <c r="B1379" s="96" t="str">
        <f>CONCATENATE(Revisión_Avance_Periodo!$C1379,";",Revisión_Avance_Periodo!$E1379,";",Revisión_Avance_Periodo!$I1379)</f>
        <v>OE1;PR_10;ACT_168</v>
      </c>
      <c r="C1379" s="180" t="s">
        <v>9</v>
      </c>
      <c r="D1379" s="181" t="str">
        <f>VLOOKUP(Revisión_Avance_Periodo!$C1379,Componentes_BD!$F$1:$G$5,2,FALSE)</f>
        <v>Fortalecer la Vigilancia.</v>
      </c>
      <c r="E1379" s="119" t="s">
        <v>12</v>
      </c>
      <c r="F1379" s="95">
        <v>2</v>
      </c>
      <c r="G1379" s="95" t="str">
        <f>VLOOKUP(Revisión_Avance_Periodo!$A1379,BD_Seguimiento_OAP_2019!$A$2:$G$294,7,FALSE)</f>
        <v>PAI</v>
      </c>
      <c r="H1379" s="95" t="str">
        <f>VLOOKUP(Revisión_Avance_Periodo!$A1379,BD_Seguimiento_OAP_2019!$A$2:$J$294,10,FALSE)</f>
        <v>PAI_01 - Operacional</v>
      </c>
      <c r="I1379" s="95" t="s">
        <v>1196</v>
      </c>
      <c r="J1379" s="95" t="str">
        <f>VLOOKUP(Revisión_Avance_Periodo!$I1379,BD_Seguimiento_OAP_2019!$L:$M,2,FALSE)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79" s="119" t="s">
        <v>8</v>
      </c>
      <c r="L1379" s="172">
        <v>4.4642857142857152E-4</v>
      </c>
      <c r="M1379" s="182" t="s">
        <v>113</v>
      </c>
      <c r="N1379" s="190">
        <f>INDEX(BD_Seguimiento_OAP_2019!$AH$3:$AS$294,MATCH(Revisión_Avance_Periodo!$I1379,BD_Seguimiento_OAP_2019!$L$3:$L$294,0),MATCH(Revisión_Avance_Periodo!$M1379,BD_Seguimiento_OAP_2019!$AH$2:$AS$2,0))</f>
        <v>0</v>
      </c>
      <c r="O1379" s="190">
        <f>INDEX(BD_Seguimiento_OAP_2019!$AV$3:$BG$294,MATCH(Revisión_Avance_Periodo!$I1379,BD_Seguimiento_OAP_2019!$L$3:$L$294,0),MATCH(Revisión_Avance_Periodo!$M1379,BD_Seguimiento_OAP_2019!$AV$2:$BG$2,0))</f>
        <v>0</v>
      </c>
      <c r="P1379" s="175">
        <f t="shared" si="258"/>
        <v>0</v>
      </c>
      <c r="Q1379" s="182" t="str">
        <f>VLOOKUP(P1379,Tabla_Indicador_Gestion4[#All],3,TRUE)</f>
        <v>Por Ejecutar</v>
      </c>
      <c r="R1379" s="229">
        <f>SUBTOTAL(9,$N$1370:$N1379)</f>
        <v>5</v>
      </c>
      <c r="S1379" s="230">
        <f>SUBTOTAL(9,$O$1370:$O1379)</f>
        <v>5</v>
      </c>
      <c r="T1379" s="231">
        <f>IFERROR(+Revisión_Avance_Periodo!$S1379/Revisión_Avance_Periodo!$R1379,0)</f>
        <v>1</v>
      </c>
      <c r="U1379" s="184"/>
      <c r="V1379" s="185"/>
      <c r="W1379" s="183"/>
      <c r="X1379" s="183"/>
      <c r="Y1379" s="183"/>
      <c r="Z1379" s="186"/>
      <c r="AA1379" s="187"/>
    </row>
    <row r="1380" spans="1:27" x14ac:dyDescent="0.25">
      <c r="A1380" s="88">
        <v>117</v>
      </c>
      <c r="B1380" s="91" t="str">
        <f>CONCATENATE(Revisión_Avance_Periodo!$C1380,";",Revisión_Avance_Periodo!$E1380,";",Revisión_Avance_Periodo!$I1380)</f>
        <v>OE1;PR_10;ACT_168</v>
      </c>
      <c r="C1380" s="170" t="s">
        <v>9</v>
      </c>
      <c r="D1380" s="171" t="str">
        <f>VLOOKUP(Revisión_Avance_Periodo!$C1380,Componentes_BD!$F$1:$G$5,2,FALSE)</f>
        <v>Fortalecer la Vigilancia.</v>
      </c>
      <c r="E1380" s="106" t="s">
        <v>12</v>
      </c>
      <c r="F1380" s="89">
        <v>2</v>
      </c>
      <c r="G1380" s="89" t="str">
        <f>VLOOKUP(Revisión_Avance_Periodo!$A1380,BD_Seguimiento_OAP_2019!$A$2:$G$294,7,FALSE)</f>
        <v>PAI</v>
      </c>
      <c r="H1380" s="89" t="str">
        <f>VLOOKUP(Revisión_Avance_Periodo!$A1380,BD_Seguimiento_OAP_2019!$A$2:$J$294,10,FALSE)</f>
        <v>PAI_01 - Operacional</v>
      </c>
      <c r="I1380" s="89" t="s">
        <v>1196</v>
      </c>
      <c r="J1380" s="89" t="str">
        <f>VLOOKUP(Revisión_Avance_Periodo!$I1380,BD_Seguimiento_OAP_2019!$L:$M,2,FALSE)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80" s="106" t="s">
        <v>8</v>
      </c>
      <c r="L1380" s="172">
        <v>4.4642857142857152E-4</v>
      </c>
      <c r="M1380" s="173" t="s">
        <v>114</v>
      </c>
      <c r="N1380" s="190">
        <f>INDEX(BD_Seguimiento_OAP_2019!$AH$3:$AS$294,MATCH(Revisión_Avance_Periodo!$I1380,BD_Seguimiento_OAP_2019!$L$3:$L$294,0),MATCH(Revisión_Avance_Periodo!$M1380,BD_Seguimiento_OAP_2019!$AH$2:$AS$2,0))</f>
        <v>0</v>
      </c>
      <c r="O1380" s="190">
        <f>INDEX(BD_Seguimiento_OAP_2019!$AV$3:$BG$294,MATCH(Revisión_Avance_Periodo!$I1380,BD_Seguimiento_OAP_2019!$L$3:$L$294,0),MATCH(Revisión_Avance_Periodo!$M1380,BD_Seguimiento_OAP_2019!$AV$2:$BG$2,0))</f>
        <v>0</v>
      </c>
      <c r="P1380" s="175">
        <f t="shared" si="258"/>
        <v>0</v>
      </c>
      <c r="Q1380" s="173" t="str">
        <f>VLOOKUP(P1380,Tabla_Indicador_Gestion4[#All],3,TRUE)</f>
        <v>Por Ejecutar</v>
      </c>
      <c r="R1380" s="229">
        <f>SUBTOTAL(9,$N$1370:$N1380)</f>
        <v>5</v>
      </c>
      <c r="S1380" s="230">
        <f>SUBTOTAL(9,$O$1370:$O1380)</f>
        <v>5</v>
      </c>
      <c r="T1380" s="231">
        <f>IFERROR(+Revisión_Avance_Periodo!$S1380/Revisión_Avance_Periodo!$R1380,0)</f>
        <v>1</v>
      </c>
      <c r="U1380" s="184"/>
      <c r="V1380" s="185"/>
      <c r="W1380" s="183"/>
      <c r="X1380" s="183"/>
      <c r="Y1380" s="183"/>
      <c r="Z1380" s="186"/>
      <c r="AA1380" s="187"/>
    </row>
    <row r="1381" spans="1:27" ht="15.75" thickBot="1" x14ac:dyDescent="0.3">
      <c r="A1381" s="94">
        <v>117</v>
      </c>
      <c r="B1381" s="96" t="str">
        <f>CONCATENATE(Revisión_Avance_Periodo!$C1381,";",Revisión_Avance_Periodo!$E1381,";",Revisión_Avance_Periodo!$I1381)</f>
        <v>OE1;PR_10;ACT_168</v>
      </c>
      <c r="C1381" s="180" t="s">
        <v>9</v>
      </c>
      <c r="D1381" s="181" t="str">
        <f>VLOOKUP(Revisión_Avance_Periodo!$C1381,Componentes_BD!$F$1:$G$5,2,FALSE)</f>
        <v>Fortalecer la Vigilancia.</v>
      </c>
      <c r="E1381" s="119" t="s">
        <v>12</v>
      </c>
      <c r="F1381" s="95">
        <v>2</v>
      </c>
      <c r="G1381" s="95" t="str">
        <f>VLOOKUP(Revisión_Avance_Periodo!$A1381,BD_Seguimiento_OAP_2019!$A$2:$G$294,7,FALSE)</f>
        <v>PAI</v>
      </c>
      <c r="H1381" s="95" t="str">
        <f>VLOOKUP(Revisión_Avance_Periodo!$A1381,BD_Seguimiento_OAP_2019!$A$2:$J$294,10,FALSE)</f>
        <v>PAI_01 - Operacional</v>
      </c>
      <c r="I1381" s="95" t="s">
        <v>1196</v>
      </c>
      <c r="J1381" s="95" t="str">
        <f>VLOOKUP(Revisión_Avance_Periodo!$I1381,BD_Seguimiento_OAP_2019!$L:$M,2,FALSE)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381" s="119" t="s">
        <v>8</v>
      </c>
      <c r="L1381" s="172">
        <v>4.4642857142857152E-4</v>
      </c>
      <c r="M1381" s="182" t="s">
        <v>115</v>
      </c>
      <c r="N1381" s="190">
        <f>INDEX(BD_Seguimiento_OAP_2019!$AH$3:$AS$294,MATCH(Revisión_Avance_Periodo!$I1381,BD_Seguimiento_OAP_2019!$L$3:$L$294,0),MATCH(Revisión_Avance_Periodo!$M1381,BD_Seguimiento_OAP_2019!$AH$2:$AS$2,0))</f>
        <v>0</v>
      </c>
      <c r="O1381" s="190">
        <f>INDEX(BD_Seguimiento_OAP_2019!$AV$3:$BG$294,MATCH(Revisión_Avance_Periodo!$I1381,BD_Seguimiento_OAP_2019!$L$3:$L$294,0),MATCH(Revisión_Avance_Periodo!$M1381,BD_Seguimiento_OAP_2019!$AV$2:$BG$2,0))</f>
        <v>0</v>
      </c>
      <c r="P1381" s="175">
        <f t="shared" si="258"/>
        <v>0</v>
      </c>
      <c r="Q1381" s="182" t="str">
        <f>VLOOKUP(P1381,Tabla_Indicador_Gestion4[#All],3,TRUE)</f>
        <v>Por Ejecutar</v>
      </c>
      <c r="R1381" s="229">
        <f>SUBTOTAL(9,$N$1370:$N1381)</f>
        <v>5</v>
      </c>
      <c r="S1381" s="230">
        <f>SUBTOTAL(9,$O$1370:$O1381)</f>
        <v>5</v>
      </c>
      <c r="T1381" s="231">
        <f>IFERROR(+Revisión_Avance_Periodo!$S1381/Revisión_Avance_Periodo!$R1381,0)</f>
        <v>1</v>
      </c>
      <c r="U1381" s="184"/>
      <c r="V1381" s="185"/>
      <c r="W1381" s="183"/>
      <c r="X1381" s="183"/>
      <c r="Y1381" s="183"/>
      <c r="Z1381" s="186"/>
      <c r="AA1381" s="187"/>
    </row>
    <row r="1382" spans="1:27" x14ac:dyDescent="0.25">
      <c r="A1382" s="88">
        <v>118</v>
      </c>
      <c r="B1382" s="91" t="str">
        <f>CONCATENATE(Revisión_Avance_Periodo!$C1382,";",Revisión_Avance_Periodo!$E1382,";",Revisión_Avance_Periodo!$I1382)</f>
        <v>OE1;PR_10;ACT_169</v>
      </c>
      <c r="C1382" s="170" t="s">
        <v>9</v>
      </c>
      <c r="D1382" s="171" t="str">
        <f>VLOOKUP(Revisión_Avance_Periodo!$C1382,Componentes_BD!$F$1:$G$5,2,FALSE)</f>
        <v>Fortalecer la Vigilancia.</v>
      </c>
      <c r="E1382" s="106" t="s">
        <v>12</v>
      </c>
      <c r="F1382" s="89">
        <v>2</v>
      </c>
      <c r="G1382" s="89" t="str">
        <f>VLOOKUP(Revisión_Avance_Periodo!$A1382,BD_Seguimiento_OAP_2019!$A$2:$G$294,7,FALSE)</f>
        <v>PAI</v>
      </c>
      <c r="H1382" s="89" t="str">
        <f>VLOOKUP(Revisión_Avance_Periodo!$A1382,BD_Seguimiento_OAP_2019!$A$2:$J$294,10,FALSE)</f>
        <v>PAI_01 - Operacional</v>
      </c>
      <c r="I1382" s="89" t="s">
        <v>1201</v>
      </c>
      <c r="J1382" s="89" t="str">
        <f>VLOOKUP(Revisión_Avance_Periodo!$I1382,BD_Seguimiento_OAP_2019!$L:$M,2,FALSE)</f>
        <v xml:space="preserve">Controlar al recaudo de la contribución especial </v>
      </c>
      <c r="K1382" s="106" t="s">
        <v>8</v>
      </c>
      <c r="L1382" s="172">
        <v>4.4642857142857152E-4</v>
      </c>
      <c r="M1382" s="173" t="s">
        <v>104</v>
      </c>
      <c r="N1382" s="190">
        <f>INDEX(BD_Seguimiento_OAP_2019!$AH$3:$AS$294,MATCH(Revisión_Avance_Periodo!$I1382,BD_Seguimiento_OAP_2019!$L$3:$L$294,0),MATCH(Revisión_Avance_Periodo!$M1382,BD_Seguimiento_OAP_2019!$AH$2:$AS$2,0))</f>
        <v>0</v>
      </c>
      <c r="O1382" s="190">
        <f>INDEX(BD_Seguimiento_OAP_2019!$AV$3:$BG$294,MATCH(Revisión_Avance_Periodo!$I1382,BD_Seguimiento_OAP_2019!$L$3:$L$294,0),MATCH(Revisión_Avance_Periodo!$M1382,BD_Seguimiento_OAP_2019!$AV$2:$BG$2,0))</f>
        <v>0</v>
      </c>
      <c r="P1382" s="175">
        <f t="shared" si="258"/>
        <v>0</v>
      </c>
      <c r="Q1382" s="173" t="str">
        <f>VLOOKUP(P1382,Tabla_Indicador_Gestion4[#All],3,TRUE)</f>
        <v>Por Ejecutar</v>
      </c>
      <c r="R1382" s="232">
        <f>SUBTOTAL(9,$N$1382:$N1382)</f>
        <v>0</v>
      </c>
      <c r="S1382" s="233">
        <f>SUBTOTAL(9,$O$1382:$O1382)</f>
        <v>0</v>
      </c>
      <c r="T1382" s="234">
        <f>IFERROR(+Revisión_Avance_Periodo!$S1382/Revisión_Avance_Periodo!$R1382,0)</f>
        <v>0</v>
      </c>
      <c r="U1382" s="191">
        <f>SUBTOTAL(9,N1382:N1393)</f>
        <v>1</v>
      </c>
      <c r="V1382" s="192">
        <f>SUBTOTAL(9,O1382:O1393)</f>
        <v>0</v>
      </c>
      <c r="W1382" s="176">
        <f t="shared" ref="W1382" si="259">+V1382/U1382</f>
        <v>0</v>
      </c>
      <c r="X1382" s="176"/>
      <c r="Y1382" s="176">
        <f>100%-Revisión_Avance_Periodo!$W1382</f>
        <v>1</v>
      </c>
      <c r="Z1382" s="178" t="str">
        <f>VLOOKUP(W1382,Tabla_Indicador_Gestion4[],3,TRUE)</f>
        <v>Por Ejecutar</v>
      </c>
      <c r="AA1382" s="179">
        <f>Revisión_Avance_Periodo!$W1382*Revisión_Avance_Periodo!$L1382</f>
        <v>0</v>
      </c>
    </row>
    <row r="1383" spans="1:27" x14ac:dyDescent="0.25">
      <c r="A1383" s="94">
        <v>118</v>
      </c>
      <c r="B1383" s="96" t="str">
        <f>CONCATENATE(Revisión_Avance_Periodo!$C1383,";",Revisión_Avance_Periodo!$E1383,";",Revisión_Avance_Periodo!$I1383)</f>
        <v>OE1;PR_10;ACT_169</v>
      </c>
      <c r="C1383" s="180" t="s">
        <v>9</v>
      </c>
      <c r="D1383" s="181" t="str">
        <f>VLOOKUP(Revisión_Avance_Periodo!$C1383,Componentes_BD!$F$1:$G$5,2,FALSE)</f>
        <v>Fortalecer la Vigilancia.</v>
      </c>
      <c r="E1383" s="119" t="s">
        <v>12</v>
      </c>
      <c r="F1383" s="95">
        <v>2</v>
      </c>
      <c r="G1383" s="95" t="str">
        <f>VLOOKUP(Revisión_Avance_Periodo!$A1383,BD_Seguimiento_OAP_2019!$A$2:$G$294,7,FALSE)</f>
        <v>PAI</v>
      </c>
      <c r="H1383" s="95" t="str">
        <f>VLOOKUP(Revisión_Avance_Periodo!$A1383,BD_Seguimiento_OAP_2019!$A$2:$J$294,10,FALSE)</f>
        <v>PAI_01 - Operacional</v>
      </c>
      <c r="I1383" s="95" t="s">
        <v>1201</v>
      </c>
      <c r="J1383" s="95" t="str">
        <f>VLOOKUP(Revisión_Avance_Periodo!$I1383,BD_Seguimiento_OAP_2019!$L:$M,2,FALSE)</f>
        <v xml:space="preserve">Controlar al recaudo de la contribución especial </v>
      </c>
      <c r="K1383" s="119" t="s">
        <v>8</v>
      </c>
      <c r="L1383" s="172">
        <v>4.4642857142857152E-4</v>
      </c>
      <c r="M1383" s="182" t="s">
        <v>105</v>
      </c>
      <c r="N1383" s="190">
        <f>INDEX(BD_Seguimiento_OAP_2019!$AH$3:$AS$294,MATCH(Revisión_Avance_Periodo!$I1383,BD_Seguimiento_OAP_2019!$L$3:$L$294,0),MATCH(Revisión_Avance_Periodo!$M1383,BD_Seguimiento_OAP_2019!$AH$2:$AS$2,0))</f>
        <v>0</v>
      </c>
      <c r="O1383" s="190">
        <f>INDEX(BD_Seguimiento_OAP_2019!$AV$3:$BG$294,MATCH(Revisión_Avance_Periodo!$I1383,BD_Seguimiento_OAP_2019!$L$3:$L$294,0),MATCH(Revisión_Avance_Periodo!$M1383,BD_Seguimiento_OAP_2019!$AV$2:$BG$2,0))</f>
        <v>0</v>
      </c>
      <c r="P1383" s="175">
        <f t="shared" si="258"/>
        <v>0</v>
      </c>
      <c r="Q1383" s="182" t="str">
        <f>VLOOKUP(P1383,Tabla_Indicador_Gestion4[#All],3,TRUE)</f>
        <v>Por Ejecutar</v>
      </c>
      <c r="R1383" s="229">
        <f>SUBTOTAL(9,$N$1382:$N1383)</f>
        <v>0</v>
      </c>
      <c r="S1383" s="230">
        <f>SUBTOTAL(9,$O$1382:$O1383)</f>
        <v>0</v>
      </c>
      <c r="T1383" s="231">
        <f>IFERROR(+Revisión_Avance_Periodo!$S1383/Revisión_Avance_Periodo!$R1383,0)</f>
        <v>0</v>
      </c>
      <c r="U1383" s="184"/>
      <c r="V1383" s="185"/>
      <c r="W1383" s="183"/>
      <c r="X1383" s="183"/>
      <c r="Y1383" s="183"/>
      <c r="Z1383" s="186"/>
      <c r="AA1383" s="187"/>
    </row>
    <row r="1384" spans="1:27" x14ac:dyDescent="0.25">
      <c r="A1384" s="88">
        <v>118</v>
      </c>
      <c r="B1384" s="91" t="str">
        <f>CONCATENATE(Revisión_Avance_Periodo!$C1384,";",Revisión_Avance_Periodo!$E1384,";",Revisión_Avance_Periodo!$I1384)</f>
        <v>OE1;PR_10;ACT_169</v>
      </c>
      <c r="C1384" s="170" t="s">
        <v>9</v>
      </c>
      <c r="D1384" s="171" t="str">
        <f>VLOOKUP(Revisión_Avance_Periodo!$C1384,Componentes_BD!$F$1:$G$5,2,FALSE)</f>
        <v>Fortalecer la Vigilancia.</v>
      </c>
      <c r="E1384" s="106" t="s">
        <v>12</v>
      </c>
      <c r="F1384" s="89">
        <v>2</v>
      </c>
      <c r="G1384" s="89" t="str">
        <f>VLOOKUP(Revisión_Avance_Periodo!$A1384,BD_Seguimiento_OAP_2019!$A$2:$G$294,7,FALSE)</f>
        <v>PAI</v>
      </c>
      <c r="H1384" s="89" t="str">
        <f>VLOOKUP(Revisión_Avance_Periodo!$A1384,BD_Seguimiento_OAP_2019!$A$2:$J$294,10,FALSE)</f>
        <v>PAI_01 - Operacional</v>
      </c>
      <c r="I1384" s="89" t="s">
        <v>1201</v>
      </c>
      <c r="J1384" s="89" t="str">
        <f>VLOOKUP(Revisión_Avance_Periodo!$I1384,BD_Seguimiento_OAP_2019!$L:$M,2,FALSE)</f>
        <v xml:space="preserve">Controlar al recaudo de la contribución especial </v>
      </c>
      <c r="K1384" s="106" t="s">
        <v>8</v>
      </c>
      <c r="L1384" s="172">
        <v>4.4642857142857152E-4</v>
      </c>
      <c r="M1384" s="173" t="s">
        <v>106</v>
      </c>
      <c r="N1384" s="190">
        <f>INDEX(BD_Seguimiento_OAP_2019!$AH$3:$AS$294,MATCH(Revisión_Avance_Periodo!$I1384,BD_Seguimiento_OAP_2019!$L$3:$L$294,0),MATCH(Revisión_Avance_Periodo!$M1384,BD_Seguimiento_OAP_2019!$AH$2:$AS$2,0))</f>
        <v>0</v>
      </c>
      <c r="O1384" s="190">
        <f>INDEX(BD_Seguimiento_OAP_2019!$AV$3:$BG$294,MATCH(Revisión_Avance_Periodo!$I1384,BD_Seguimiento_OAP_2019!$L$3:$L$294,0),MATCH(Revisión_Avance_Periodo!$M1384,BD_Seguimiento_OAP_2019!$AV$2:$BG$2,0))</f>
        <v>0</v>
      </c>
      <c r="P1384" s="175">
        <f t="shared" si="258"/>
        <v>0</v>
      </c>
      <c r="Q1384" s="173" t="str">
        <f>VLOOKUP(P1384,Tabla_Indicador_Gestion4[#All],3,TRUE)</f>
        <v>Por Ejecutar</v>
      </c>
      <c r="R1384" s="229">
        <f>SUBTOTAL(9,$N$1382:$N1384)</f>
        <v>0</v>
      </c>
      <c r="S1384" s="230">
        <f>SUBTOTAL(9,$O$1382:$O1384)</f>
        <v>0</v>
      </c>
      <c r="T1384" s="231">
        <f>IFERROR(+Revisión_Avance_Periodo!$S1384/Revisión_Avance_Periodo!$R1384,0)</f>
        <v>0</v>
      </c>
      <c r="U1384" s="184"/>
      <c r="V1384" s="185"/>
      <c r="W1384" s="183"/>
      <c r="X1384" s="183"/>
      <c r="Y1384" s="183"/>
      <c r="Z1384" s="186"/>
      <c r="AA1384" s="187"/>
    </row>
    <row r="1385" spans="1:27" x14ac:dyDescent="0.25">
      <c r="A1385" s="94">
        <v>118</v>
      </c>
      <c r="B1385" s="96" t="str">
        <f>CONCATENATE(Revisión_Avance_Periodo!$C1385,";",Revisión_Avance_Periodo!$E1385,";",Revisión_Avance_Periodo!$I1385)</f>
        <v>OE1;PR_10;ACT_169</v>
      </c>
      <c r="C1385" s="180" t="s">
        <v>9</v>
      </c>
      <c r="D1385" s="181" t="str">
        <f>VLOOKUP(Revisión_Avance_Periodo!$C1385,Componentes_BD!$F$1:$G$5,2,FALSE)</f>
        <v>Fortalecer la Vigilancia.</v>
      </c>
      <c r="E1385" s="119" t="s">
        <v>12</v>
      </c>
      <c r="F1385" s="95">
        <v>2</v>
      </c>
      <c r="G1385" s="95" t="str">
        <f>VLOOKUP(Revisión_Avance_Periodo!$A1385,BD_Seguimiento_OAP_2019!$A$2:$G$294,7,FALSE)</f>
        <v>PAI</v>
      </c>
      <c r="H1385" s="95" t="str">
        <f>VLOOKUP(Revisión_Avance_Periodo!$A1385,BD_Seguimiento_OAP_2019!$A$2:$J$294,10,FALSE)</f>
        <v>PAI_01 - Operacional</v>
      </c>
      <c r="I1385" s="95" t="s">
        <v>1201</v>
      </c>
      <c r="J1385" s="95" t="str">
        <f>VLOOKUP(Revisión_Avance_Periodo!$I1385,BD_Seguimiento_OAP_2019!$L:$M,2,FALSE)</f>
        <v xml:space="preserve">Controlar al recaudo de la contribución especial </v>
      </c>
      <c r="K1385" s="119" t="s">
        <v>8</v>
      </c>
      <c r="L1385" s="172">
        <v>4.4642857142857152E-4</v>
      </c>
      <c r="M1385" s="182" t="s">
        <v>107</v>
      </c>
      <c r="N1385" s="190">
        <f>INDEX(BD_Seguimiento_OAP_2019!$AH$3:$AS$294,MATCH(Revisión_Avance_Periodo!$I1385,BD_Seguimiento_OAP_2019!$L$3:$L$294,0),MATCH(Revisión_Avance_Periodo!$M1385,BD_Seguimiento_OAP_2019!$AH$2:$AS$2,0))</f>
        <v>0</v>
      </c>
      <c r="O1385" s="190">
        <f>INDEX(BD_Seguimiento_OAP_2019!$AV$3:$BG$294,MATCH(Revisión_Avance_Periodo!$I1385,BD_Seguimiento_OAP_2019!$L$3:$L$294,0),MATCH(Revisión_Avance_Periodo!$M1385,BD_Seguimiento_OAP_2019!$AV$2:$BG$2,0))</f>
        <v>0</v>
      </c>
      <c r="P1385" s="175">
        <f t="shared" si="258"/>
        <v>0</v>
      </c>
      <c r="Q1385" s="182" t="str">
        <f>VLOOKUP(P1385,Tabla_Indicador_Gestion4[#All],3,TRUE)</f>
        <v>Por Ejecutar</v>
      </c>
      <c r="R1385" s="229">
        <f>SUBTOTAL(9,$N$1382:$N1385)</f>
        <v>0</v>
      </c>
      <c r="S1385" s="230">
        <f>SUBTOTAL(9,$O$1382:$O1385)</f>
        <v>0</v>
      </c>
      <c r="T1385" s="231">
        <f>IFERROR(+Revisión_Avance_Periodo!$S1385/Revisión_Avance_Periodo!$R1385,0)</f>
        <v>0</v>
      </c>
      <c r="U1385" s="184"/>
      <c r="V1385" s="185"/>
      <c r="W1385" s="183"/>
      <c r="X1385" s="183"/>
      <c r="Y1385" s="183"/>
      <c r="Z1385" s="186"/>
      <c r="AA1385" s="187"/>
    </row>
    <row r="1386" spans="1:27" x14ac:dyDescent="0.25">
      <c r="A1386" s="88">
        <v>118</v>
      </c>
      <c r="B1386" s="91" t="str">
        <f>CONCATENATE(Revisión_Avance_Periodo!$C1386,";",Revisión_Avance_Periodo!$E1386,";",Revisión_Avance_Periodo!$I1386)</f>
        <v>OE1;PR_10;ACT_169</v>
      </c>
      <c r="C1386" s="170" t="s">
        <v>9</v>
      </c>
      <c r="D1386" s="171" t="str">
        <f>VLOOKUP(Revisión_Avance_Periodo!$C1386,Componentes_BD!$F$1:$G$5,2,FALSE)</f>
        <v>Fortalecer la Vigilancia.</v>
      </c>
      <c r="E1386" s="106" t="s">
        <v>12</v>
      </c>
      <c r="F1386" s="89">
        <v>2</v>
      </c>
      <c r="G1386" s="89" t="str">
        <f>VLOOKUP(Revisión_Avance_Periodo!$A1386,BD_Seguimiento_OAP_2019!$A$2:$G$294,7,FALSE)</f>
        <v>PAI</v>
      </c>
      <c r="H1386" s="89" t="str">
        <f>VLOOKUP(Revisión_Avance_Periodo!$A1386,BD_Seguimiento_OAP_2019!$A$2:$J$294,10,FALSE)</f>
        <v>PAI_01 - Operacional</v>
      </c>
      <c r="I1386" s="89" t="s">
        <v>1201</v>
      </c>
      <c r="J1386" s="89" t="str">
        <f>VLOOKUP(Revisión_Avance_Periodo!$I1386,BD_Seguimiento_OAP_2019!$L:$M,2,FALSE)</f>
        <v xml:space="preserve">Controlar al recaudo de la contribución especial </v>
      </c>
      <c r="K1386" s="106" t="s">
        <v>8</v>
      </c>
      <c r="L1386" s="172">
        <v>4.4642857142857152E-4</v>
      </c>
      <c r="M1386" s="173" t="s">
        <v>108</v>
      </c>
      <c r="N1386" s="190">
        <f>INDEX(BD_Seguimiento_OAP_2019!$AH$3:$AS$294,MATCH(Revisión_Avance_Periodo!$I1386,BD_Seguimiento_OAP_2019!$L$3:$L$294,0),MATCH(Revisión_Avance_Periodo!$M1386,BD_Seguimiento_OAP_2019!$AH$2:$AS$2,0))</f>
        <v>0</v>
      </c>
      <c r="O1386" s="190">
        <f>INDEX(BD_Seguimiento_OAP_2019!$AV$3:$BG$294,MATCH(Revisión_Avance_Periodo!$I1386,BD_Seguimiento_OAP_2019!$L$3:$L$294,0),MATCH(Revisión_Avance_Periodo!$M1386,BD_Seguimiento_OAP_2019!$AV$2:$BG$2,0))</f>
        <v>0</v>
      </c>
      <c r="P1386" s="175">
        <f t="shared" si="258"/>
        <v>0</v>
      </c>
      <c r="Q1386" s="173" t="str">
        <f>VLOOKUP(P1386,Tabla_Indicador_Gestion4[#All],3,TRUE)</f>
        <v>Por Ejecutar</v>
      </c>
      <c r="R1386" s="229">
        <f>SUBTOTAL(9,$N$1382:$N1386)</f>
        <v>0</v>
      </c>
      <c r="S1386" s="230">
        <f>SUBTOTAL(9,$O$1382:$O1386)</f>
        <v>0</v>
      </c>
      <c r="T1386" s="231">
        <f>IFERROR(+Revisión_Avance_Periodo!$S1386/Revisión_Avance_Periodo!$R1386,0)</f>
        <v>0</v>
      </c>
      <c r="U1386" s="184"/>
      <c r="V1386" s="185"/>
      <c r="W1386" s="183"/>
      <c r="X1386" s="183"/>
      <c r="Y1386" s="183"/>
      <c r="Z1386" s="186"/>
      <c r="AA1386" s="187"/>
    </row>
    <row r="1387" spans="1:27" x14ac:dyDescent="0.25">
      <c r="A1387" s="94">
        <v>118</v>
      </c>
      <c r="B1387" s="96" t="str">
        <f>CONCATENATE(Revisión_Avance_Periodo!$C1387,";",Revisión_Avance_Periodo!$E1387,";",Revisión_Avance_Periodo!$I1387)</f>
        <v>OE1;PR_10;ACT_169</v>
      </c>
      <c r="C1387" s="180" t="s">
        <v>9</v>
      </c>
      <c r="D1387" s="181" t="str">
        <f>VLOOKUP(Revisión_Avance_Periodo!$C1387,Componentes_BD!$F$1:$G$5,2,FALSE)</f>
        <v>Fortalecer la Vigilancia.</v>
      </c>
      <c r="E1387" s="119" t="s">
        <v>12</v>
      </c>
      <c r="F1387" s="95">
        <v>2</v>
      </c>
      <c r="G1387" s="95" t="str">
        <f>VLOOKUP(Revisión_Avance_Periodo!$A1387,BD_Seguimiento_OAP_2019!$A$2:$G$294,7,FALSE)</f>
        <v>PAI</v>
      </c>
      <c r="H1387" s="95" t="str">
        <f>VLOOKUP(Revisión_Avance_Periodo!$A1387,BD_Seguimiento_OAP_2019!$A$2:$J$294,10,FALSE)</f>
        <v>PAI_01 - Operacional</v>
      </c>
      <c r="I1387" s="95" t="s">
        <v>1201</v>
      </c>
      <c r="J1387" s="95" t="str">
        <f>VLOOKUP(Revisión_Avance_Periodo!$I1387,BD_Seguimiento_OAP_2019!$L:$M,2,FALSE)</f>
        <v xml:space="preserve">Controlar al recaudo de la contribución especial </v>
      </c>
      <c r="K1387" s="119" t="s">
        <v>8</v>
      </c>
      <c r="L1387" s="172">
        <v>4.4642857142857152E-4</v>
      </c>
      <c r="M1387" s="182" t="s">
        <v>109</v>
      </c>
      <c r="N1387" s="190">
        <f>INDEX(BD_Seguimiento_OAP_2019!$AH$3:$AS$294,MATCH(Revisión_Avance_Periodo!$I1387,BD_Seguimiento_OAP_2019!$L$3:$L$294,0),MATCH(Revisión_Avance_Periodo!$M1387,BD_Seguimiento_OAP_2019!$AH$2:$AS$2,0))</f>
        <v>0</v>
      </c>
      <c r="O1387" s="190">
        <f>INDEX(BD_Seguimiento_OAP_2019!$AV$3:$BG$294,MATCH(Revisión_Avance_Periodo!$I1387,BD_Seguimiento_OAP_2019!$L$3:$L$294,0),MATCH(Revisión_Avance_Periodo!$M1387,BD_Seguimiento_OAP_2019!$AV$2:$BG$2,0))</f>
        <v>0</v>
      </c>
      <c r="P1387" s="175">
        <f t="shared" si="258"/>
        <v>0</v>
      </c>
      <c r="Q1387" s="182" t="str">
        <f>VLOOKUP(P1387,Tabla_Indicador_Gestion4[#All],3,TRUE)</f>
        <v>Por Ejecutar</v>
      </c>
      <c r="R1387" s="229">
        <f>SUBTOTAL(9,$N$1382:$N1387)</f>
        <v>0</v>
      </c>
      <c r="S1387" s="230">
        <f>SUBTOTAL(9,$O$1382:$O1387)</f>
        <v>0</v>
      </c>
      <c r="T1387" s="231">
        <f>IFERROR(+Revisión_Avance_Periodo!$S1387/Revisión_Avance_Periodo!$R1387,0)</f>
        <v>0</v>
      </c>
      <c r="U1387" s="184"/>
      <c r="V1387" s="185"/>
      <c r="W1387" s="183"/>
      <c r="X1387" s="183"/>
      <c r="Y1387" s="183"/>
      <c r="Z1387" s="186"/>
      <c r="AA1387" s="187"/>
    </row>
    <row r="1388" spans="1:27" x14ac:dyDescent="0.25">
      <c r="A1388" s="88">
        <v>118</v>
      </c>
      <c r="B1388" s="91" t="str">
        <f>CONCATENATE(Revisión_Avance_Periodo!$C1388,";",Revisión_Avance_Periodo!$E1388,";",Revisión_Avance_Periodo!$I1388)</f>
        <v>OE1;PR_10;ACT_169</v>
      </c>
      <c r="C1388" s="170" t="s">
        <v>9</v>
      </c>
      <c r="D1388" s="171" t="str">
        <f>VLOOKUP(Revisión_Avance_Periodo!$C1388,Componentes_BD!$F$1:$G$5,2,FALSE)</f>
        <v>Fortalecer la Vigilancia.</v>
      </c>
      <c r="E1388" s="106" t="s">
        <v>12</v>
      </c>
      <c r="F1388" s="89">
        <v>2</v>
      </c>
      <c r="G1388" s="89" t="str">
        <f>VLOOKUP(Revisión_Avance_Periodo!$A1388,BD_Seguimiento_OAP_2019!$A$2:$G$294,7,FALSE)</f>
        <v>PAI</v>
      </c>
      <c r="H1388" s="89" t="str">
        <f>VLOOKUP(Revisión_Avance_Periodo!$A1388,BD_Seguimiento_OAP_2019!$A$2:$J$294,10,FALSE)</f>
        <v>PAI_01 - Operacional</v>
      </c>
      <c r="I1388" s="89" t="s">
        <v>1201</v>
      </c>
      <c r="J1388" s="89" t="str">
        <f>VLOOKUP(Revisión_Avance_Periodo!$I1388,BD_Seguimiento_OAP_2019!$L:$M,2,FALSE)</f>
        <v xml:space="preserve">Controlar al recaudo de la contribución especial </v>
      </c>
      <c r="K1388" s="106" t="s">
        <v>8</v>
      </c>
      <c r="L1388" s="172">
        <v>4.4642857142857152E-4</v>
      </c>
      <c r="M1388" s="173" t="s">
        <v>110</v>
      </c>
      <c r="N1388" s="190">
        <f>INDEX(BD_Seguimiento_OAP_2019!$AH$3:$AS$294,MATCH(Revisión_Avance_Periodo!$I1388,BD_Seguimiento_OAP_2019!$L$3:$L$294,0),MATCH(Revisión_Avance_Periodo!$M1388,BD_Seguimiento_OAP_2019!$AH$2:$AS$2,0))</f>
        <v>0</v>
      </c>
      <c r="O1388" s="190">
        <f>INDEX(BD_Seguimiento_OAP_2019!$AV$3:$BG$294,MATCH(Revisión_Avance_Periodo!$I1388,BD_Seguimiento_OAP_2019!$L$3:$L$294,0),MATCH(Revisión_Avance_Periodo!$M1388,BD_Seguimiento_OAP_2019!$AV$2:$BG$2,0))</f>
        <v>0</v>
      </c>
      <c r="P1388" s="175">
        <f t="shared" si="258"/>
        <v>0</v>
      </c>
      <c r="Q1388" s="173" t="str">
        <f>VLOOKUP(P1388,Tabla_Indicador_Gestion4[#All],3,TRUE)</f>
        <v>Por Ejecutar</v>
      </c>
      <c r="R1388" s="229">
        <f>SUBTOTAL(9,$N$1382:$N1388)</f>
        <v>0</v>
      </c>
      <c r="S1388" s="230">
        <f>SUBTOTAL(9,$O$1382:$O1388)</f>
        <v>0</v>
      </c>
      <c r="T1388" s="231">
        <f>IFERROR(+Revisión_Avance_Periodo!$S1388/Revisión_Avance_Periodo!$R1388,0)</f>
        <v>0</v>
      </c>
      <c r="U1388" s="184"/>
      <c r="V1388" s="185"/>
      <c r="W1388" s="183"/>
      <c r="X1388" s="183"/>
      <c r="Y1388" s="183"/>
      <c r="Z1388" s="186"/>
      <c r="AA1388" s="187"/>
    </row>
    <row r="1389" spans="1:27" x14ac:dyDescent="0.25">
      <c r="A1389" s="94">
        <v>118</v>
      </c>
      <c r="B1389" s="96" t="str">
        <f>CONCATENATE(Revisión_Avance_Periodo!$C1389,";",Revisión_Avance_Periodo!$E1389,";",Revisión_Avance_Periodo!$I1389)</f>
        <v>OE1;PR_10;ACT_169</v>
      </c>
      <c r="C1389" s="180" t="s">
        <v>9</v>
      </c>
      <c r="D1389" s="181" t="str">
        <f>VLOOKUP(Revisión_Avance_Periodo!$C1389,Componentes_BD!$F$1:$G$5,2,FALSE)</f>
        <v>Fortalecer la Vigilancia.</v>
      </c>
      <c r="E1389" s="119" t="s">
        <v>12</v>
      </c>
      <c r="F1389" s="95">
        <v>2</v>
      </c>
      <c r="G1389" s="95" t="str">
        <f>VLOOKUP(Revisión_Avance_Periodo!$A1389,BD_Seguimiento_OAP_2019!$A$2:$G$294,7,FALSE)</f>
        <v>PAI</v>
      </c>
      <c r="H1389" s="95" t="str">
        <f>VLOOKUP(Revisión_Avance_Periodo!$A1389,BD_Seguimiento_OAP_2019!$A$2:$J$294,10,FALSE)</f>
        <v>PAI_01 - Operacional</v>
      </c>
      <c r="I1389" s="95" t="s">
        <v>1201</v>
      </c>
      <c r="J1389" s="95" t="str">
        <f>VLOOKUP(Revisión_Avance_Periodo!$I1389,BD_Seguimiento_OAP_2019!$L:$M,2,FALSE)</f>
        <v xml:space="preserve">Controlar al recaudo de la contribución especial </v>
      </c>
      <c r="K1389" s="119" t="s">
        <v>8</v>
      </c>
      <c r="L1389" s="172">
        <v>4.4642857142857152E-4</v>
      </c>
      <c r="M1389" s="182" t="s">
        <v>111</v>
      </c>
      <c r="N1389" s="190">
        <f>INDEX(BD_Seguimiento_OAP_2019!$AH$3:$AS$294,MATCH(Revisión_Avance_Periodo!$I1389,BD_Seguimiento_OAP_2019!$L$3:$L$294,0),MATCH(Revisión_Avance_Periodo!$M1389,BD_Seguimiento_OAP_2019!$AH$2:$AS$2,0))</f>
        <v>1</v>
      </c>
      <c r="O1389" s="190">
        <f>INDEX(BD_Seguimiento_OAP_2019!$AV$3:$BG$294,MATCH(Revisión_Avance_Periodo!$I1389,BD_Seguimiento_OAP_2019!$L$3:$L$294,0),MATCH(Revisión_Avance_Periodo!$M1389,BD_Seguimiento_OAP_2019!$AV$2:$BG$2,0))</f>
        <v>0</v>
      </c>
      <c r="P1389" s="188">
        <f t="shared" si="254"/>
        <v>0</v>
      </c>
      <c r="Q1389" s="182" t="str">
        <f>VLOOKUP(P1389,Tabla_Indicador_Gestion4[#All],3,TRUE)</f>
        <v>Por Ejecutar</v>
      </c>
      <c r="R1389" s="229">
        <f>SUBTOTAL(9,$N$1382:$N1389)</f>
        <v>1</v>
      </c>
      <c r="S1389" s="230">
        <f>SUBTOTAL(9,$O$1382:$O1389)</f>
        <v>0</v>
      </c>
      <c r="T1389" s="231">
        <f>IFERROR(+Revisión_Avance_Periodo!$S1389/Revisión_Avance_Periodo!$R1389,0)</f>
        <v>0</v>
      </c>
      <c r="U1389" s="184"/>
      <c r="V1389" s="185"/>
      <c r="W1389" s="183"/>
      <c r="X1389" s="183"/>
      <c r="Y1389" s="183"/>
      <c r="Z1389" s="186"/>
      <c r="AA1389" s="187"/>
    </row>
    <row r="1390" spans="1:27" x14ac:dyDescent="0.25">
      <c r="A1390" s="88">
        <v>118</v>
      </c>
      <c r="B1390" s="91" t="str">
        <f>CONCATENATE(Revisión_Avance_Periodo!$C1390,";",Revisión_Avance_Periodo!$E1390,";",Revisión_Avance_Periodo!$I1390)</f>
        <v>OE1;PR_10;ACT_169</v>
      </c>
      <c r="C1390" s="170" t="s">
        <v>9</v>
      </c>
      <c r="D1390" s="171" t="str">
        <f>VLOOKUP(Revisión_Avance_Periodo!$C1390,Componentes_BD!$F$1:$G$5,2,FALSE)</f>
        <v>Fortalecer la Vigilancia.</v>
      </c>
      <c r="E1390" s="106" t="s">
        <v>12</v>
      </c>
      <c r="F1390" s="89">
        <v>2</v>
      </c>
      <c r="G1390" s="89" t="str">
        <f>VLOOKUP(Revisión_Avance_Periodo!$A1390,BD_Seguimiento_OAP_2019!$A$2:$G$294,7,FALSE)</f>
        <v>PAI</v>
      </c>
      <c r="H1390" s="89" t="str">
        <f>VLOOKUP(Revisión_Avance_Periodo!$A1390,BD_Seguimiento_OAP_2019!$A$2:$J$294,10,FALSE)</f>
        <v>PAI_01 - Operacional</v>
      </c>
      <c r="I1390" s="89" t="s">
        <v>1201</v>
      </c>
      <c r="J1390" s="89" t="str">
        <f>VLOOKUP(Revisión_Avance_Periodo!$I1390,BD_Seguimiento_OAP_2019!$L:$M,2,FALSE)</f>
        <v xml:space="preserve">Controlar al recaudo de la contribución especial </v>
      </c>
      <c r="K1390" s="106" t="s">
        <v>8</v>
      </c>
      <c r="L1390" s="172">
        <v>4.4642857142857152E-4</v>
      </c>
      <c r="M1390" s="173" t="s">
        <v>112</v>
      </c>
      <c r="N1390" s="190">
        <f>INDEX(BD_Seguimiento_OAP_2019!$AH$3:$AS$294,MATCH(Revisión_Avance_Periodo!$I1390,BD_Seguimiento_OAP_2019!$L$3:$L$294,0),MATCH(Revisión_Avance_Periodo!$M1390,BD_Seguimiento_OAP_2019!$AH$2:$AS$2,0))</f>
        <v>0</v>
      </c>
      <c r="O1390" s="190">
        <f>INDEX(BD_Seguimiento_OAP_2019!$AV$3:$BG$294,MATCH(Revisión_Avance_Periodo!$I1390,BD_Seguimiento_OAP_2019!$L$3:$L$294,0),MATCH(Revisión_Avance_Periodo!$M1390,BD_Seguimiento_OAP_2019!$AV$2:$BG$2,0))</f>
        <v>0</v>
      </c>
      <c r="P1390" s="175">
        <f t="shared" ref="P1390:P1396" si="260">IFERROR((O1390/N1390),0)</f>
        <v>0</v>
      </c>
      <c r="Q1390" s="173" t="str">
        <f>VLOOKUP(P1390,Tabla_Indicador_Gestion4[#All],3,TRUE)</f>
        <v>Por Ejecutar</v>
      </c>
      <c r="R1390" s="229">
        <f>SUBTOTAL(9,$N$1382:$N1390)</f>
        <v>1</v>
      </c>
      <c r="S1390" s="230">
        <f>SUBTOTAL(9,$O$1382:$O1390)</f>
        <v>0</v>
      </c>
      <c r="T1390" s="231">
        <f>IFERROR(+Revisión_Avance_Periodo!$S1390/Revisión_Avance_Periodo!$R1390,0)</f>
        <v>0</v>
      </c>
      <c r="U1390" s="184"/>
      <c r="V1390" s="185"/>
      <c r="W1390" s="183"/>
      <c r="X1390" s="183"/>
      <c r="Y1390" s="183"/>
      <c r="Z1390" s="186"/>
      <c r="AA1390" s="187"/>
    </row>
    <row r="1391" spans="1:27" x14ac:dyDescent="0.25">
      <c r="A1391" s="94">
        <v>118</v>
      </c>
      <c r="B1391" s="96" t="str">
        <f>CONCATENATE(Revisión_Avance_Periodo!$C1391,";",Revisión_Avance_Periodo!$E1391,";",Revisión_Avance_Periodo!$I1391)</f>
        <v>OE1;PR_10;ACT_169</v>
      </c>
      <c r="C1391" s="180" t="s">
        <v>9</v>
      </c>
      <c r="D1391" s="181" t="str">
        <f>VLOOKUP(Revisión_Avance_Periodo!$C1391,Componentes_BD!$F$1:$G$5,2,FALSE)</f>
        <v>Fortalecer la Vigilancia.</v>
      </c>
      <c r="E1391" s="119" t="s">
        <v>12</v>
      </c>
      <c r="F1391" s="95">
        <v>2</v>
      </c>
      <c r="G1391" s="95" t="str">
        <f>VLOOKUP(Revisión_Avance_Periodo!$A1391,BD_Seguimiento_OAP_2019!$A$2:$G$294,7,FALSE)</f>
        <v>PAI</v>
      </c>
      <c r="H1391" s="95" t="str">
        <f>VLOOKUP(Revisión_Avance_Periodo!$A1391,BD_Seguimiento_OAP_2019!$A$2:$J$294,10,FALSE)</f>
        <v>PAI_01 - Operacional</v>
      </c>
      <c r="I1391" s="95" t="s">
        <v>1201</v>
      </c>
      <c r="J1391" s="95" t="str">
        <f>VLOOKUP(Revisión_Avance_Periodo!$I1391,BD_Seguimiento_OAP_2019!$L:$M,2,FALSE)</f>
        <v xml:space="preserve">Controlar al recaudo de la contribución especial </v>
      </c>
      <c r="K1391" s="119" t="s">
        <v>8</v>
      </c>
      <c r="L1391" s="172">
        <v>4.4642857142857152E-4</v>
      </c>
      <c r="M1391" s="182" t="s">
        <v>113</v>
      </c>
      <c r="N1391" s="190">
        <f>INDEX(BD_Seguimiento_OAP_2019!$AH$3:$AS$294,MATCH(Revisión_Avance_Periodo!$I1391,BD_Seguimiento_OAP_2019!$L$3:$L$294,0),MATCH(Revisión_Avance_Periodo!$M1391,BD_Seguimiento_OAP_2019!$AH$2:$AS$2,0))</f>
        <v>0</v>
      </c>
      <c r="O1391" s="190">
        <f>INDEX(BD_Seguimiento_OAP_2019!$AV$3:$BG$294,MATCH(Revisión_Avance_Periodo!$I1391,BD_Seguimiento_OAP_2019!$L$3:$L$294,0),MATCH(Revisión_Avance_Periodo!$M1391,BD_Seguimiento_OAP_2019!$AV$2:$BG$2,0))</f>
        <v>0</v>
      </c>
      <c r="P1391" s="175">
        <f t="shared" si="260"/>
        <v>0</v>
      </c>
      <c r="Q1391" s="182" t="str">
        <f>VLOOKUP(P1391,Tabla_Indicador_Gestion4[#All],3,TRUE)</f>
        <v>Por Ejecutar</v>
      </c>
      <c r="R1391" s="229">
        <f>SUBTOTAL(9,$N$1382:$N1391)</f>
        <v>1</v>
      </c>
      <c r="S1391" s="230">
        <f>SUBTOTAL(9,$O$1382:$O1391)</f>
        <v>0</v>
      </c>
      <c r="T1391" s="231">
        <f>IFERROR(+Revisión_Avance_Periodo!$S1391/Revisión_Avance_Periodo!$R1391,0)</f>
        <v>0</v>
      </c>
      <c r="U1391" s="184"/>
      <c r="V1391" s="185"/>
      <c r="W1391" s="183"/>
      <c r="X1391" s="183"/>
      <c r="Y1391" s="183"/>
      <c r="Z1391" s="186"/>
      <c r="AA1391" s="187"/>
    </row>
    <row r="1392" spans="1:27" x14ac:dyDescent="0.25">
      <c r="A1392" s="88">
        <v>118</v>
      </c>
      <c r="B1392" s="91" t="str">
        <f>CONCATENATE(Revisión_Avance_Periodo!$C1392,";",Revisión_Avance_Periodo!$E1392,";",Revisión_Avance_Periodo!$I1392)</f>
        <v>OE1;PR_10;ACT_169</v>
      </c>
      <c r="C1392" s="170" t="s">
        <v>9</v>
      </c>
      <c r="D1392" s="171" t="str">
        <f>VLOOKUP(Revisión_Avance_Periodo!$C1392,Componentes_BD!$F$1:$G$5,2,FALSE)</f>
        <v>Fortalecer la Vigilancia.</v>
      </c>
      <c r="E1392" s="106" t="s">
        <v>12</v>
      </c>
      <c r="F1392" s="89">
        <v>2</v>
      </c>
      <c r="G1392" s="89" t="str">
        <f>VLOOKUP(Revisión_Avance_Periodo!$A1392,BD_Seguimiento_OAP_2019!$A$2:$G$294,7,FALSE)</f>
        <v>PAI</v>
      </c>
      <c r="H1392" s="89" t="str">
        <f>VLOOKUP(Revisión_Avance_Periodo!$A1392,BD_Seguimiento_OAP_2019!$A$2:$J$294,10,FALSE)</f>
        <v>PAI_01 - Operacional</v>
      </c>
      <c r="I1392" s="89" t="s">
        <v>1201</v>
      </c>
      <c r="J1392" s="89" t="str">
        <f>VLOOKUP(Revisión_Avance_Periodo!$I1392,BD_Seguimiento_OAP_2019!$L:$M,2,FALSE)</f>
        <v xml:space="preserve">Controlar al recaudo de la contribución especial </v>
      </c>
      <c r="K1392" s="106" t="s">
        <v>8</v>
      </c>
      <c r="L1392" s="172">
        <v>4.4642857142857152E-4</v>
      </c>
      <c r="M1392" s="173" t="s">
        <v>114</v>
      </c>
      <c r="N1392" s="190">
        <f>INDEX(BD_Seguimiento_OAP_2019!$AH$3:$AS$294,MATCH(Revisión_Avance_Periodo!$I1392,BD_Seguimiento_OAP_2019!$L$3:$L$294,0),MATCH(Revisión_Avance_Periodo!$M1392,BD_Seguimiento_OAP_2019!$AH$2:$AS$2,0))</f>
        <v>0</v>
      </c>
      <c r="O1392" s="190">
        <f>INDEX(BD_Seguimiento_OAP_2019!$AV$3:$BG$294,MATCH(Revisión_Avance_Periodo!$I1392,BD_Seguimiento_OAP_2019!$L$3:$L$294,0),MATCH(Revisión_Avance_Periodo!$M1392,BD_Seguimiento_OAP_2019!$AV$2:$BG$2,0))</f>
        <v>0</v>
      </c>
      <c r="P1392" s="175">
        <f t="shared" si="260"/>
        <v>0</v>
      </c>
      <c r="Q1392" s="173" t="str">
        <f>VLOOKUP(P1392,Tabla_Indicador_Gestion4[#All],3,TRUE)</f>
        <v>Por Ejecutar</v>
      </c>
      <c r="R1392" s="229">
        <f>SUBTOTAL(9,$N$1382:$N1392)</f>
        <v>1</v>
      </c>
      <c r="S1392" s="230">
        <f>SUBTOTAL(9,$O$1382:$O1392)</f>
        <v>0</v>
      </c>
      <c r="T1392" s="231">
        <f>IFERROR(+Revisión_Avance_Periodo!$S1392/Revisión_Avance_Periodo!$R1392,0)</f>
        <v>0</v>
      </c>
      <c r="U1392" s="184"/>
      <c r="V1392" s="185"/>
      <c r="W1392" s="183"/>
      <c r="X1392" s="183"/>
      <c r="Y1392" s="183"/>
      <c r="Z1392" s="186"/>
      <c r="AA1392" s="187"/>
    </row>
    <row r="1393" spans="1:27" ht="15.75" thickBot="1" x14ac:dyDescent="0.3">
      <c r="A1393" s="94">
        <v>118</v>
      </c>
      <c r="B1393" s="96" t="str">
        <f>CONCATENATE(Revisión_Avance_Periodo!$C1393,";",Revisión_Avance_Periodo!$E1393,";",Revisión_Avance_Periodo!$I1393)</f>
        <v>OE1;PR_10;ACT_169</v>
      </c>
      <c r="C1393" s="180" t="s">
        <v>9</v>
      </c>
      <c r="D1393" s="181" t="str">
        <f>VLOOKUP(Revisión_Avance_Periodo!$C1393,Componentes_BD!$F$1:$G$5,2,FALSE)</f>
        <v>Fortalecer la Vigilancia.</v>
      </c>
      <c r="E1393" s="119" t="s">
        <v>12</v>
      </c>
      <c r="F1393" s="95">
        <v>2</v>
      </c>
      <c r="G1393" s="95" t="str">
        <f>VLOOKUP(Revisión_Avance_Periodo!$A1393,BD_Seguimiento_OAP_2019!$A$2:$G$294,7,FALSE)</f>
        <v>PAI</v>
      </c>
      <c r="H1393" s="95" t="str">
        <f>VLOOKUP(Revisión_Avance_Periodo!$A1393,BD_Seguimiento_OAP_2019!$A$2:$J$294,10,FALSE)</f>
        <v>PAI_01 - Operacional</v>
      </c>
      <c r="I1393" s="95" t="s">
        <v>1201</v>
      </c>
      <c r="J1393" s="95" t="str">
        <f>VLOOKUP(Revisión_Avance_Periodo!$I1393,BD_Seguimiento_OAP_2019!$L:$M,2,FALSE)</f>
        <v xml:space="preserve">Controlar al recaudo de la contribución especial </v>
      </c>
      <c r="K1393" s="119" t="s">
        <v>8</v>
      </c>
      <c r="L1393" s="172">
        <v>4.4642857142857152E-4</v>
      </c>
      <c r="M1393" s="182" t="s">
        <v>115</v>
      </c>
      <c r="N1393" s="190">
        <f>INDEX(BD_Seguimiento_OAP_2019!$AH$3:$AS$294,MATCH(Revisión_Avance_Periodo!$I1393,BD_Seguimiento_OAP_2019!$L$3:$L$294,0),MATCH(Revisión_Avance_Periodo!$M1393,BD_Seguimiento_OAP_2019!$AH$2:$AS$2,0))</f>
        <v>0</v>
      </c>
      <c r="O1393" s="190">
        <f>INDEX(BD_Seguimiento_OAP_2019!$AV$3:$BG$294,MATCH(Revisión_Avance_Periodo!$I1393,BD_Seguimiento_OAP_2019!$L$3:$L$294,0),MATCH(Revisión_Avance_Periodo!$M1393,BD_Seguimiento_OAP_2019!$AV$2:$BG$2,0))</f>
        <v>0</v>
      </c>
      <c r="P1393" s="175">
        <f t="shared" si="260"/>
        <v>0</v>
      </c>
      <c r="Q1393" s="182" t="str">
        <f>VLOOKUP(P1393,Tabla_Indicador_Gestion4[#All],3,TRUE)</f>
        <v>Por Ejecutar</v>
      </c>
      <c r="R1393" s="229">
        <f>SUBTOTAL(9,$N$1382:$N1393)</f>
        <v>1</v>
      </c>
      <c r="S1393" s="230">
        <f>SUBTOTAL(9,$O$1382:$O1393)</f>
        <v>0</v>
      </c>
      <c r="T1393" s="231">
        <f>IFERROR(+Revisión_Avance_Periodo!$S1393/Revisión_Avance_Periodo!$R1393,0)</f>
        <v>0</v>
      </c>
      <c r="U1393" s="184"/>
      <c r="V1393" s="185"/>
      <c r="W1393" s="183"/>
      <c r="X1393" s="183"/>
      <c r="Y1393" s="183"/>
      <c r="Z1393" s="186"/>
      <c r="AA1393" s="187"/>
    </row>
    <row r="1394" spans="1:27" x14ac:dyDescent="0.25">
      <c r="A1394" s="88">
        <v>119</v>
      </c>
      <c r="B1394" s="91" t="str">
        <f>CONCATENATE(Revisión_Avance_Periodo!$C1394,";",Revisión_Avance_Periodo!$E1394,";",Revisión_Avance_Periodo!$I1394)</f>
        <v>OE1;PR_10;ACT_170</v>
      </c>
      <c r="C1394" s="170" t="s">
        <v>9</v>
      </c>
      <c r="D1394" s="171" t="str">
        <f>VLOOKUP(Revisión_Avance_Periodo!$C1394,Componentes_BD!$F$1:$G$5,2,FALSE)</f>
        <v>Fortalecer la Vigilancia.</v>
      </c>
      <c r="E1394" s="106" t="s">
        <v>12</v>
      </c>
      <c r="F1394" s="89">
        <v>2</v>
      </c>
      <c r="G1394" s="89" t="str">
        <f>VLOOKUP(Revisión_Avance_Periodo!$A1394,BD_Seguimiento_OAP_2019!$A$2:$G$294,7,FALSE)</f>
        <v>PAI</v>
      </c>
      <c r="H1394" s="89" t="str">
        <f>VLOOKUP(Revisión_Avance_Periodo!$A1394,BD_Seguimiento_OAP_2019!$A$2:$J$294,10,FALSE)</f>
        <v>PAI_01 - Operacional</v>
      </c>
      <c r="I1394" s="89" t="s">
        <v>1204</v>
      </c>
      <c r="J1394" s="89" t="str">
        <f>VLOOKUP(Revisión_Avance_Periodo!$I1394,BD_Seguimiento_OAP_2019!$L:$M,2,FALSE)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394" s="106" t="s">
        <v>8</v>
      </c>
      <c r="L1394" s="172">
        <v>4.4642857142857152E-4</v>
      </c>
      <c r="M1394" s="173" t="s">
        <v>104</v>
      </c>
      <c r="N1394" s="190">
        <f>INDEX(BD_Seguimiento_OAP_2019!$AH$3:$AS$294,MATCH(Revisión_Avance_Periodo!$I1394,BD_Seguimiento_OAP_2019!$L$3:$L$294,0),MATCH(Revisión_Avance_Periodo!$M1394,BD_Seguimiento_OAP_2019!$AH$2:$AS$2,0))</f>
        <v>0</v>
      </c>
      <c r="O1394" s="190">
        <f>INDEX(BD_Seguimiento_OAP_2019!$AV$3:$BG$294,MATCH(Revisión_Avance_Periodo!$I1394,BD_Seguimiento_OAP_2019!$L$3:$L$294,0),MATCH(Revisión_Avance_Periodo!$M1394,BD_Seguimiento_OAP_2019!$AV$2:$BG$2,0))</f>
        <v>0</v>
      </c>
      <c r="P1394" s="175">
        <f t="shared" si="260"/>
        <v>0</v>
      </c>
      <c r="Q1394" s="173" t="str">
        <f>VLOOKUP(P1394,Tabla_Indicador_Gestion4[#All],3,TRUE)</f>
        <v>Por Ejecutar</v>
      </c>
      <c r="R1394" s="232">
        <f>SUBTOTAL(9,$N$1394:$N1394)</f>
        <v>0</v>
      </c>
      <c r="S1394" s="233">
        <f>SUBTOTAL(9,$O$1394:$O1394)</f>
        <v>0</v>
      </c>
      <c r="T1394" s="234">
        <f>IFERROR(+Revisión_Avance_Periodo!$S1394/Revisión_Avance_Periodo!$R1394,0)</f>
        <v>0</v>
      </c>
      <c r="U1394" s="191">
        <f>SUBTOTAL(9,N1394:N1405)</f>
        <v>4</v>
      </c>
      <c r="V1394" s="192">
        <f>SUBTOTAL(9,O1394:O1405)</f>
        <v>1</v>
      </c>
      <c r="W1394" s="176">
        <f t="shared" ref="W1394" si="261">+V1394/U1394</f>
        <v>0.25</v>
      </c>
      <c r="X1394" s="176"/>
      <c r="Y1394" s="176">
        <f>100%-Revisión_Avance_Periodo!$W1394</f>
        <v>0.75</v>
      </c>
      <c r="Z1394" s="178" t="str">
        <f>VLOOKUP(W1394,Tabla_Indicador_Gestion4[],3,TRUE)</f>
        <v>En Tramite</v>
      </c>
      <c r="AA1394" s="179">
        <f>Revisión_Avance_Periodo!$W1394*Revisión_Avance_Periodo!$L1394</f>
        <v>1.1160714285714288E-4</v>
      </c>
    </row>
    <row r="1395" spans="1:27" x14ac:dyDescent="0.25">
      <c r="A1395" s="94">
        <v>119</v>
      </c>
      <c r="B1395" s="96" t="str">
        <f>CONCATENATE(Revisión_Avance_Periodo!$C1395,";",Revisión_Avance_Periodo!$E1395,";",Revisión_Avance_Periodo!$I1395)</f>
        <v>OE1;PR_10;ACT_170</v>
      </c>
      <c r="C1395" s="180" t="s">
        <v>9</v>
      </c>
      <c r="D1395" s="181" t="str">
        <f>VLOOKUP(Revisión_Avance_Periodo!$C1395,Componentes_BD!$F$1:$G$5,2,FALSE)</f>
        <v>Fortalecer la Vigilancia.</v>
      </c>
      <c r="E1395" s="119" t="s">
        <v>12</v>
      </c>
      <c r="F1395" s="95">
        <v>2</v>
      </c>
      <c r="G1395" s="95" t="str">
        <f>VLOOKUP(Revisión_Avance_Periodo!$A1395,BD_Seguimiento_OAP_2019!$A$2:$G$294,7,FALSE)</f>
        <v>PAI</v>
      </c>
      <c r="H1395" s="95" t="str">
        <f>VLOOKUP(Revisión_Avance_Periodo!$A1395,BD_Seguimiento_OAP_2019!$A$2:$J$294,10,FALSE)</f>
        <v>PAI_01 - Operacional</v>
      </c>
      <c r="I1395" s="95" t="s">
        <v>1204</v>
      </c>
      <c r="J1395" s="95" t="str">
        <f>VLOOKUP(Revisión_Avance_Periodo!$I1395,BD_Seguimiento_OAP_2019!$L:$M,2,FALSE)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395" s="119" t="s">
        <v>8</v>
      </c>
      <c r="L1395" s="172">
        <v>4.4642857142857152E-4</v>
      </c>
      <c r="M1395" s="182" t="s">
        <v>105</v>
      </c>
      <c r="N1395" s="190">
        <f>INDEX(BD_Seguimiento_OAP_2019!$AH$3:$AS$294,MATCH(Revisión_Avance_Periodo!$I1395,BD_Seguimiento_OAP_2019!$L$3:$L$294,0),MATCH(Revisión_Avance_Periodo!$M1395,BD_Seguimiento_OAP_2019!$AH$2:$AS$2,0))</f>
        <v>0</v>
      </c>
      <c r="O1395" s="190">
        <f>INDEX(BD_Seguimiento_OAP_2019!$AV$3:$BG$294,MATCH(Revisión_Avance_Periodo!$I1395,BD_Seguimiento_OAP_2019!$L$3:$L$294,0),MATCH(Revisión_Avance_Periodo!$M1395,BD_Seguimiento_OAP_2019!$AV$2:$BG$2,0))</f>
        <v>0</v>
      </c>
      <c r="P1395" s="175">
        <f t="shared" si="260"/>
        <v>0</v>
      </c>
      <c r="Q1395" s="182" t="str">
        <f>VLOOKUP(P1395,Tabla_Indicador_Gestion4[#All],3,TRUE)</f>
        <v>Por Ejecutar</v>
      </c>
      <c r="R1395" s="229">
        <f>SUBTOTAL(9,$N$1394:$N1395)</f>
        <v>0</v>
      </c>
      <c r="S1395" s="230">
        <f>SUBTOTAL(9,$O$1394:$O1395)</f>
        <v>0</v>
      </c>
      <c r="T1395" s="231">
        <f>IFERROR(+Revisión_Avance_Periodo!$S1395/Revisión_Avance_Periodo!$R1395,0)</f>
        <v>0</v>
      </c>
      <c r="U1395" s="184"/>
      <c r="V1395" s="185"/>
      <c r="W1395" s="183"/>
      <c r="X1395" s="183"/>
      <c r="Y1395" s="183"/>
      <c r="Z1395" s="186"/>
      <c r="AA1395" s="187"/>
    </row>
    <row r="1396" spans="1:27" x14ac:dyDescent="0.25">
      <c r="A1396" s="88">
        <v>119</v>
      </c>
      <c r="B1396" s="91" t="str">
        <f>CONCATENATE(Revisión_Avance_Periodo!$C1396,";",Revisión_Avance_Periodo!$E1396,";",Revisión_Avance_Periodo!$I1396)</f>
        <v>OE1;PR_10;ACT_170</v>
      </c>
      <c r="C1396" s="170" t="s">
        <v>9</v>
      </c>
      <c r="D1396" s="171" t="str">
        <f>VLOOKUP(Revisión_Avance_Periodo!$C1396,Componentes_BD!$F$1:$G$5,2,FALSE)</f>
        <v>Fortalecer la Vigilancia.</v>
      </c>
      <c r="E1396" s="106" t="s">
        <v>12</v>
      </c>
      <c r="F1396" s="89">
        <v>2</v>
      </c>
      <c r="G1396" s="89" t="str">
        <f>VLOOKUP(Revisión_Avance_Periodo!$A1396,BD_Seguimiento_OAP_2019!$A$2:$G$294,7,FALSE)</f>
        <v>PAI</v>
      </c>
      <c r="H1396" s="89" t="str">
        <f>VLOOKUP(Revisión_Avance_Periodo!$A1396,BD_Seguimiento_OAP_2019!$A$2:$J$294,10,FALSE)</f>
        <v>PAI_01 - Operacional</v>
      </c>
      <c r="I1396" s="89" t="s">
        <v>1204</v>
      </c>
      <c r="J1396" s="89" t="str">
        <f>VLOOKUP(Revisión_Avance_Periodo!$I1396,BD_Seguimiento_OAP_2019!$L:$M,2,FALSE)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396" s="106" t="s">
        <v>8</v>
      </c>
      <c r="L1396" s="172">
        <v>4.4642857142857152E-4</v>
      </c>
      <c r="M1396" s="173" t="s">
        <v>106</v>
      </c>
      <c r="N1396" s="190">
        <f>INDEX(BD_Seguimiento_OAP_2019!$AH$3:$AS$294,MATCH(Revisión_Avance_Periodo!$I1396,BD_Seguimiento_OAP_2019!$L$3:$L$294,0),MATCH(Revisión_Avance_Periodo!$M1396,BD_Seguimiento_OAP_2019!$AH$2:$AS$2,0))</f>
        <v>0</v>
      </c>
      <c r="O1396" s="190">
        <f>INDEX(BD_Seguimiento_OAP_2019!$AV$3:$BG$294,MATCH(Revisión_Avance_Periodo!$I1396,BD_Seguimiento_OAP_2019!$L$3:$L$294,0),MATCH(Revisión_Avance_Periodo!$M1396,BD_Seguimiento_OAP_2019!$AV$2:$BG$2,0))</f>
        <v>0</v>
      </c>
      <c r="P1396" s="175">
        <f t="shared" si="260"/>
        <v>0</v>
      </c>
      <c r="Q1396" s="173" t="str">
        <f>VLOOKUP(P1396,Tabla_Indicador_Gestion4[#All],3,TRUE)</f>
        <v>Por Ejecutar</v>
      </c>
      <c r="R1396" s="229">
        <f>SUBTOTAL(9,$N$1394:$N1396)</f>
        <v>0</v>
      </c>
      <c r="S1396" s="230">
        <f>SUBTOTAL(9,$O$1394:$O1396)</f>
        <v>0</v>
      </c>
      <c r="T1396" s="231">
        <f>IFERROR(+Revisión_Avance_Periodo!$S1396/Revisión_Avance_Periodo!$R1396,0)</f>
        <v>0</v>
      </c>
      <c r="U1396" s="184"/>
      <c r="V1396" s="185"/>
      <c r="W1396" s="183"/>
      <c r="X1396" s="183"/>
      <c r="Y1396" s="183"/>
      <c r="Z1396" s="186"/>
      <c r="AA1396" s="187"/>
    </row>
    <row r="1397" spans="1:27" x14ac:dyDescent="0.25">
      <c r="A1397" s="94">
        <v>119</v>
      </c>
      <c r="B1397" s="96" t="str">
        <f>CONCATENATE(Revisión_Avance_Periodo!$C1397,";",Revisión_Avance_Periodo!$E1397,";",Revisión_Avance_Periodo!$I1397)</f>
        <v>OE1;PR_10;ACT_170</v>
      </c>
      <c r="C1397" s="180" t="s">
        <v>9</v>
      </c>
      <c r="D1397" s="181" t="str">
        <f>VLOOKUP(Revisión_Avance_Periodo!$C1397,Componentes_BD!$F$1:$G$5,2,FALSE)</f>
        <v>Fortalecer la Vigilancia.</v>
      </c>
      <c r="E1397" s="119" t="s">
        <v>12</v>
      </c>
      <c r="F1397" s="95">
        <v>2</v>
      </c>
      <c r="G1397" s="95" t="str">
        <f>VLOOKUP(Revisión_Avance_Periodo!$A1397,BD_Seguimiento_OAP_2019!$A$2:$G$294,7,FALSE)</f>
        <v>PAI</v>
      </c>
      <c r="H1397" s="95" t="str">
        <f>VLOOKUP(Revisión_Avance_Periodo!$A1397,BD_Seguimiento_OAP_2019!$A$2:$J$294,10,FALSE)</f>
        <v>PAI_01 - Operacional</v>
      </c>
      <c r="I1397" s="95" t="s">
        <v>1204</v>
      </c>
      <c r="J1397" s="95" t="str">
        <f>VLOOKUP(Revisión_Avance_Periodo!$I1397,BD_Seguimiento_OAP_2019!$L:$M,2,FALSE)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397" s="119" t="s">
        <v>8</v>
      </c>
      <c r="L1397" s="172">
        <v>4.4642857142857152E-4</v>
      </c>
      <c r="M1397" s="182" t="s">
        <v>107</v>
      </c>
      <c r="N1397" s="190">
        <f>INDEX(BD_Seguimiento_OAP_2019!$AH$3:$AS$294,MATCH(Revisión_Avance_Periodo!$I1397,BD_Seguimiento_OAP_2019!$L$3:$L$294,0),MATCH(Revisión_Avance_Periodo!$M1397,BD_Seguimiento_OAP_2019!$AH$2:$AS$2,0))</f>
        <v>1</v>
      </c>
      <c r="O1397" s="190">
        <f>INDEX(BD_Seguimiento_OAP_2019!$AV$3:$BG$294,MATCH(Revisión_Avance_Periodo!$I1397,BD_Seguimiento_OAP_2019!$L$3:$L$294,0),MATCH(Revisión_Avance_Periodo!$M1397,BD_Seguimiento_OAP_2019!$AV$2:$BG$2,0))</f>
        <v>1</v>
      </c>
      <c r="P1397" s="188">
        <f t="shared" si="254"/>
        <v>1</v>
      </c>
      <c r="Q1397" s="182" t="str">
        <f>VLOOKUP(P1397,Tabla_Indicador_Gestion4[#All],3,TRUE)</f>
        <v>Culminada</v>
      </c>
      <c r="R1397" s="229">
        <f>SUBTOTAL(9,$N$1394:$N1397)</f>
        <v>1</v>
      </c>
      <c r="S1397" s="230">
        <f>SUBTOTAL(9,$O$1394:$O1397)</f>
        <v>1</v>
      </c>
      <c r="T1397" s="231">
        <f>IFERROR(+Revisión_Avance_Periodo!$S1397/Revisión_Avance_Periodo!$R1397,0)</f>
        <v>1</v>
      </c>
      <c r="U1397" s="184"/>
      <c r="V1397" s="185"/>
      <c r="W1397" s="183"/>
      <c r="X1397" s="183"/>
      <c r="Y1397" s="183"/>
      <c r="Z1397" s="186"/>
      <c r="AA1397" s="187"/>
    </row>
    <row r="1398" spans="1:27" x14ac:dyDescent="0.25">
      <c r="A1398" s="88">
        <v>119</v>
      </c>
      <c r="B1398" s="91" t="str">
        <f>CONCATENATE(Revisión_Avance_Periodo!$C1398,";",Revisión_Avance_Periodo!$E1398,";",Revisión_Avance_Periodo!$I1398)</f>
        <v>OE1;PR_10;ACT_170</v>
      </c>
      <c r="C1398" s="170" t="s">
        <v>9</v>
      </c>
      <c r="D1398" s="171" t="str">
        <f>VLOOKUP(Revisión_Avance_Periodo!$C1398,Componentes_BD!$F$1:$G$5,2,FALSE)</f>
        <v>Fortalecer la Vigilancia.</v>
      </c>
      <c r="E1398" s="106" t="s">
        <v>12</v>
      </c>
      <c r="F1398" s="89">
        <v>2</v>
      </c>
      <c r="G1398" s="89" t="str">
        <f>VLOOKUP(Revisión_Avance_Periodo!$A1398,BD_Seguimiento_OAP_2019!$A$2:$G$294,7,FALSE)</f>
        <v>PAI</v>
      </c>
      <c r="H1398" s="89" t="str">
        <f>VLOOKUP(Revisión_Avance_Periodo!$A1398,BD_Seguimiento_OAP_2019!$A$2:$J$294,10,FALSE)</f>
        <v>PAI_01 - Operacional</v>
      </c>
      <c r="I1398" s="89" t="s">
        <v>1204</v>
      </c>
      <c r="J1398" s="89" t="str">
        <f>VLOOKUP(Revisión_Avance_Periodo!$I1398,BD_Seguimiento_OAP_2019!$L:$M,2,FALSE)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398" s="106" t="s">
        <v>8</v>
      </c>
      <c r="L1398" s="172">
        <v>4.4642857142857152E-4</v>
      </c>
      <c r="M1398" s="173" t="s">
        <v>108</v>
      </c>
      <c r="N1398" s="190">
        <f>INDEX(BD_Seguimiento_OAP_2019!$AH$3:$AS$294,MATCH(Revisión_Avance_Periodo!$I1398,BD_Seguimiento_OAP_2019!$L$3:$L$294,0),MATCH(Revisión_Avance_Periodo!$M1398,BD_Seguimiento_OAP_2019!$AH$2:$AS$2,0))</f>
        <v>0</v>
      </c>
      <c r="O1398" s="190">
        <f>INDEX(BD_Seguimiento_OAP_2019!$AV$3:$BG$294,MATCH(Revisión_Avance_Periodo!$I1398,BD_Seguimiento_OAP_2019!$L$3:$L$294,0),MATCH(Revisión_Avance_Periodo!$M1398,BD_Seguimiento_OAP_2019!$AV$2:$BG$2,0))</f>
        <v>0</v>
      </c>
      <c r="P1398" s="175">
        <f>IFERROR((O1398/N1398),0)</f>
        <v>0</v>
      </c>
      <c r="Q1398" s="173" t="str">
        <f>VLOOKUP(P1398,Tabla_Indicador_Gestion4[#All],3,TRUE)</f>
        <v>Por Ejecutar</v>
      </c>
      <c r="R1398" s="229">
        <f>SUBTOTAL(9,$N$1394:$N1398)</f>
        <v>1</v>
      </c>
      <c r="S1398" s="230">
        <f>SUBTOTAL(9,$O$1394:$O1398)</f>
        <v>1</v>
      </c>
      <c r="T1398" s="231">
        <f>IFERROR(+Revisión_Avance_Periodo!$S1398/Revisión_Avance_Periodo!$R1398,0)</f>
        <v>1</v>
      </c>
      <c r="U1398" s="184"/>
      <c r="V1398" s="185"/>
      <c r="W1398" s="183"/>
      <c r="X1398" s="183"/>
      <c r="Y1398" s="183"/>
      <c r="Z1398" s="186"/>
      <c r="AA1398" s="187"/>
    </row>
    <row r="1399" spans="1:27" x14ac:dyDescent="0.25">
      <c r="A1399" s="94">
        <v>119</v>
      </c>
      <c r="B1399" s="96" t="str">
        <f>CONCATENATE(Revisión_Avance_Periodo!$C1399,";",Revisión_Avance_Periodo!$E1399,";",Revisión_Avance_Periodo!$I1399)</f>
        <v>OE1;PR_10;ACT_170</v>
      </c>
      <c r="C1399" s="180" t="s">
        <v>9</v>
      </c>
      <c r="D1399" s="181" t="str">
        <f>VLOOKUP(Revisión_Avance_Periodo!$C1399,Componentes_BD!$F$1:$G$5,2,FALSE)</f>
        <v>Fortalecer la Vigilancia.</v>
      </c>
      <c r="E1399" s="119" t="s">
        <v>12</v>
      </c>
      <c r="F1399" s="95">
        <v>2</v>
      </c>
      <c r="G1399" s="95" t="str">
        <f>VLOOKUP(Revisión_Avance_Periodo!$A1399,BD_Seguimiento_OAP_2019!$A$2:$G$294,7,FALSE)</f>
        <v>PAI</v>
      </c>
      <c r="H1399" s="95" t="str">
        <f>VLOOKUP(Revisión_Avance_Periodo!$A1399,BD_Seguimiento_OAP_2019!$A$2:$J$294,10,FALSE)</f>
        <v>PAI_01 - Operacional</v>
      </c>
      <c r="I1399" s="95" t="s">
        <v>1204</v>
      </c>
      <c r="J1399" s="95" t="str">
        <f>VLOOKUP(Revisión_Avance_Periodo!$I1399,BD_Seguimiento_OAP_2019!$L:$M,2,FALSE)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399" s="119" t="s">
        <v>8</v>
      </c>
      <c r="L1399" s="172">
        <v>4.4642857142857152E-4</v>
      </c>
      <c r="M1399" s="182" t="s">
        <v>109</v>
      </c>
      <c r="N1399" s="190">
        <f>INDEX(BD_Seguimiento_OAP_2019!$AH$3:$AS$294,MATCH(Revisión_Avance_Periodo!$I1399,BD_Seguimiento_OAP_2019!$L$3:$L$294,0),MATCH(Revisión_Avance_Periodo!$M1399,BD_Seguimiento_OAP_2019!$AH$2:$AS$2,0))</f>
        <v>1</v>
      </c>
      <c r="O1399" s="190">
        <f>INDEX(BD_Seguimiento_OAP_2019!$AV$3:$BG$294,MATCH(Revisión_Avance_Periodo!$I1399,BD_Seguimiento_OAP_2019!$L$3:$L$294,0),MATCH(Revisión_Avance_Periodo!$M1399,BD_Seguimiento_OAP_2019!$AV$2:$BG$2,0))</f>
        <v>0</v>
      </c>
      <c r="P1399" s="188">
        <f t="shared" si="254"/>
        <v>0</v>
      </c>
      <c r="Q1399" s="182" t="str">
        <f>VLOOKUP(P1399,Tabla_Indicador_Gestion4[#All],3,TRUE)</f>
        <v>Por Ejecutar</v>
      </c>
      <c r="R1399" s="229">
        <f>SUBTOTAL(9,$N$1394:$N1399)</f>
        <v>2</v>
      </c>
      <c r="S1399" s="230">
        <f>SUBTOTAL(9,$O$1394:$O1399)</f>
        <v>1</v>
      </c>
      <c r="T1399" s="231">
        <f>IFERROR(+Revisión_Avance_Periodo!$S1399/Revisión_Avance_Periodo!$R1399,0)</f>
        <v>0.5</v>
      </c>
      <c r="U1399" s="184"/>
      <c r="V1399" s="185"/>
      <c r="W1399" s="183"/>
      <c r="X1399" s="183"/>
      <c r="Y1399" s="183"/>
      <c r="Z1399" s="186"/>
      <c r="AA1399" s="187"/>
    </row>
    <row r="1400" spans="1:27" x14ac:dyDescent="0.25">
      <c r="A1400" s="88">
        <v>119</v>
      </c>
      <c r="B1400" s="91" t="str">
        <f>CONCATENATE(Revisión_Avance_Periodo!$C1400,";",Revisión_Avance_Periodo!$E1400,";",Revisión_Avance_Periodo!$I1400)</f>
        <v>OE1;PR_10;ACT_170</v>
      </c>
      <c r="C1400" s="170" t="s">
        <v>9</v>
      </c>
      <c r="D1400" s="171" t="str">
        <f>VLOOKUP(Revisión_Avance_Periodo!$C1400,Componentes_BD!$F$1:$G$5,2,FALSE)</f>
        <v>Fortalecer la Vigilancia.</v>
      </c>
      <c r="E1400" s="106" t="s">
        <v>12</v>
      </c>
      <c r="F1400" s="89">
        <v>2</v>
      </c>
      <c r="G1400" s="89" t="str">
        <f>VLOOKUP(Revisión_Avance_Periodo!$A1400,BD_Seguimiento_OAP_2019!$A$2:$G$294,7,FALSE)</f>
        <v>PAI</v>
      </c>
      <c r="H1400" s="89" t="str">
        <f>VLOOKUP(Revisión_Avance_Periodo!$A1400,BD_Seguimiento_OAP_2019!$A$2:$J$294,10,FALSE)</f>
        <v>PAI_01 - Operacional</v>
      </c>
      <c r="I1400" s="89" t="s">
        <v>1204</v>
      </c>
      <c r="J1400" s="89" t="str">
        <f>VLOOKUP(Revisión_Avance_Periodo!$I1400,BD_Seguimiento_OAP_2019!$L:$M,2,FALSE)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400" s="106" t="s">
        <v>8</v>
      </c>
      <c r="L1400" s="172">
        <v>4.4642857142857152E-4</v>
      </c>
      <c r="M1400" s="173" t="s">
        <v>110</v>
      </c>
      <c r="N1400" s="190">
        <f>INDEX(BD_Seguimiento_OAP_2019!$AH$3:$AS$294,MATCH(Revisión_Avance_Periodo!$I1400,BD_Seguimiento_OAP_2019!$L$3:$L$294,0),MATCH(Revisión_Avance_Periodo!$M1400,BD_Seguimiento_OAP_2019!$AH$2:$AS$2,0))</f>
        <v>0</v>
      </c>
      <c r="O1400" s="190">
        <f>INDEX(BD_Seguimiento_OAP_2019!$AV$3:$BG$294,MATCH(Revisión_Avance_Periodo!$I1400,BD_Seguimiento_OAP_2019!$L$3:$L$294,0),MATCH(Revisión_Avance_Periodo!$M1400,BD_Seguimiento_OAP_2019!$AV$2:$BG$2,0))</f>
        <v>0</v>
      </c>
      <c r="P1400" s="175">
        <f t="shared" ref="P1400:P1401" si="262">IFERROR((O1400/N1400),0)</f>
        <v>0</v>
      </c>
      <c r="Q1400" s="173" t="str">
        <f>VLOOKUP(P1400,Tabla_Indicador_Gestion4[#All],3,TRUE)</f>
        <v>Por Ejecutar</v>
      </c>
      <c r="R1400" s="229">
        <f>SUBTOTAL(9,$N$1394:$N1400)</f>
        <v>2</v>
      </c>
      <c r="S1400" s="230">
        <f>SUBTOTAL(9,$O$1394:$O1400)</f>
        <v>1</v>
      </c>
      <c r="T1400" s="231">
        <f>IFERROR(+Revisión_Avance_Periodo!$S1400/Revisión_Avance_Periodo!$R1400,0)</f>
        <v>0.5</v>
      </c>
      <c r="U1400" s="184"/>
      <c r="V1400" s="185"/>
      <c r="W1400" s="183"/>
      <c r="X1400" s="183"/>
      <c r="Y1400" s="183"/>
      <c r="Z1400" s="186"/>
      <c r="AA1400" s="187"/>
    </row>
    <row r="1401" spans="1:27" x14ac:dyDescent="0.25">
      <c r="A1401" s="94">
        <v>119</v>
      </c>
      <c r="B1401" s="96" t="str">
        <f>CONCATENATE(Revisión_Avance_Periodo!$C1401,";",Revisión_Avance_Periodo!$E1401,";",Revisión_Avance_Periodo!$I1401)</f>
        <v>OE1;PR_10;ACT_170</v>
      </c>
      <c r="C1401" s="180" t="s">
        <v>9</v>
      </c>
      <c r="D1401" s="181" t="str">
        <f>VLOOKUP(Revisión_Avance_Periodo!$C1401,Componentes_BD!$F$1:$G$5,2,FALSE)</f>
        <v>Fortalecer la Vigilancia.</v>
      </c>
      <c r="E1401" s="119" t="s">
        <v>12</v>
      </c>
      <c r="F1401" s="95">
        <v>2</v>
      </c>
      <c r="G1401" s="95" t="str">
        <f>VLOOKUP(Revisión_Avance_Periodo!$A1401,BD_Seguimiento_OAP_2019!$A$2:$G$294,7,FALSE)</f>
        <v>PAI</v>
      </c>
      <c r="H1401" s="95" t="str">
        <f>VLOOKUP(Revisión_Avance_Periodo!$A1401,BD_Seguimiento_OAP_2019!$A$2:$J$294,10,FALSE)</f>
        <v>PAI_01 - Operacional</v>
      </c>
      <c r="I1401" s="95" t="s">
        <v>1204</v>
      </c>
      <c r="J1401" s="95" t="str">
        <f>VLOOKUP(Revisión_Avance_Periodo!$I1401,BD_Seguimiento_OAP_2019!$L:$M,2,FALSE)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401" s="119" t="s">
        <v>8</v>
      </c>
      <c r="L1401" s="172">
        <v>4.4642857142857152E-4</v>
      </c>
      <c r="M1401" s="182" t="s">
        <v>111</v>
      </c>
      <c r="N1401" s="190">
        <f>INDEX(BD_Seguimiento_OAP_2019!$AH$3:$AS$294,MATCH(Revisión_Avance_Periodo!$I1401,BD_Seguimiento_OAP_2019!$L$3:$L$294,0),MATCH(Revisión_Avance_Periodo!$M1401,BD_Seguimiento_OAP_2019!$AH$2:$AS$2,0))</f>
        <v>0</v>
      </c>
      <c r="O1401" s="190">
        <f>INDEX(BD_Seguimiento_OAP_2019!$AV$3:$BG$294,MATCH(Revisión_Avance_Periodo!$I1401,BD_Seguimiento_OAP_2019!$L$3:$L$294,0),MATCH(Revisión_Avance_Periodo!$M1401,BD_Seguimiento_OAP_2019!$AV$2:$BG$2,0))</f>
        <v>0</v>
      </c>
      <c r="P1401" s="175">
        <f t="shared" si="262"/>
        <v>0</v>
      </c>
      <c r="Q1401" s="182" t="str">
        <f>VLOOKUP(P1401,Tabla_Indicador_Gestion4[#All],3,TRUE)</f>
        <v>Por Ejecutar</v>
      </c>
      <c r="R1401" s="229">
        <f>SUBTOTAL(9,$N$1394:$N1401)</f>
        <v>2</v>
      </c>
      <c r="S1401" s="230">
        <f>SUBTOTAL(9,$O$1394:$O1401)</f>
        <v>1</v>
      </c>
      <c r="T1401" s="231">
        <f>IFERROR(+Revisión_Avance_Periodo!$S1401/Revisión_Avance_Periodo!$R1401,0)</f>
        <v>0.5</v>
      </c>
      <c r="U1401" s="184"/>
      <c r="V1401" s="185"/>
      <c r="W1401" s="183"/>
      <c r="X1401" s="183"/>
      <c r="Y1401" s="183"/>
      <c r="Z1401" s="186"/>
      <c r="AA1401" s="187"/>
    </row>
    <row r="1402" spans="1:27" x14ac:dyDescent="0.25">
      <c r="A1402" s="88">
        <v>119</v>
      </c>
      <c r="B1402" s="91" t="str">
        <f>CONCATENATE(Revisión_Avance_Periodo!$C1402,";",Revisión_Avance_Periodo!$E1402,";",Revisión_Avance_Periodo!$I1402)</f>
        <v>OE1;PR_10;ACT_170</v>
      </c>
      <c r="C1402" s="170" t="s">
        <v>9</v>
      </c>
      <c r="D1402" s="171" t="str">
        <f>VLOOKUP(Revisión_Avance_Periodo!$C1402,Componentes_BD!$F$1:$G$5,2,FALSE)</f>
        <v>Fortalecer la Vigilancia.</v>
      </c>
      <c r="E1402" s="106" t="s">
        <v>12</v>
      </c>
      <c r="F1402" s="89">
        <v>2</v>
      </c>
      <c r="G1402" s="89" t="str">
        <f>VLOOKUP(Revisión_Avance_Periodo!$A1402,BD_Seguimiento_OAP_2019!$A$2:$G$294,7,FALSE)</f>
        <v>PAI</v>
      </c>
      <c r="H1402" s="89" t="str">
        <f>VLOOKUP(Revisión_Avance_Periodo!$A1402,BD_Seguimiento_OAP_2019!$A$2:$J$294,10,FALSE)</f>
        <v>PAI_01 - Operacional</v>
      </c>
      <c r="I1402" s="89" t="s">
        <v>1204</v>
      </c>
      <c r="J1402" s="89" t="str">
        <f>VLOOKUP(Revisión_Avance_Periodo!$I1402,BD_Seguimiento_OAP_2019!$L:$M,2,FALSE)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402" s="106" t="s">
        <v>8</v>
      </c>
      <c r="L1402" s="172">
        <v>4.4642857142857152E-4</v>
      </c>
      <c r="M1402" s="173" t="s">
        <v>112</v>
      </c>
      <c r="N1402" s="190">
        <f>INDEX(BD_Seguimiento_OAP_2019!$AH$3:$AS$294,MATCH(Revisión_Avance_Periodo!$I1402,BD_Seguimiento_OAP_2019!$L$3:$L$294,0),MATCH(Revisión_Avance_Periodo!$M1402,BD_Seguimiento_OAP_2019!$AH$2:$AS$2,0))</f>
        <v>1</v>
      </c>
      <c r="O1402" s="190">
        <f>INDEX(BD_Seguimiento_OAP_2019!$AV$3:$BG$294,MATCH(Revisión_Avance_Periodo!$I1402,BD_Seguimiento_OAP_2019!$L$3:$L$294,0),MATCH(Revisión_Avance_Periodo!$M1402,BD_Seguimiento_OAP_2019!$AV$2:$BG$2,0))</f>
        <v>0</v>
      </c>
      <c r="P1402" s="189">
        <f t="shared" si="254"/>
        <v>0</v>
      </c>
      <c r="Q1402" s="173" t="str">
        <f>VLOOKUP(P1402,Tabla_Indicador_Gestion4[#All],3,TRUE)</f>
        <v>Por Ejecutar</v>
      </c>
      <c r="R1402" s="229">
        <f>SUBTOTAL(9,$N$1394:$N1402)</f>
        <v>3</v>
      </c>
      <c r="S1402" s="230">
        <f>SUBTOTAL(9,$O$1394:$O1402)</f>
        <v>1</v>
      </c>
      <c r="T1402" s="231">
        <f>IFERROR(+Revisión_Avance_Periodo!$S1402/Revisión_Avance_Periodo!$R1402,0)</f>
        <v>0.33333333333333331</v>
      </c>
      <c r="U1402" s="184"/>
      <c r="V1402" s="185"/>
      <c r="W1402" s="183"/>
      <c r="X1402" s="183"/>
      <c r="Y1402" s="183"/>
      <c r="Z1402" s="186"/>
      <c r="AA1402" s="187"/>
    </row>
    <row r="1403" spans="1:27" x14ac:dyDescent="0.25">
      <c r="A1403" s="94">
        <v>119</v>
      </c>
      <c r="B1403" s="96" t="str">
        <f>CONCATENATE(Revisión_Avance_Periodo!$C1403,";",Revisión_Avance_Periodo!$E1403,";",Revisión_Avance_Periodo!$I1403)</f>
        <v>OE1;PR_10;ACT_170</v>
      </c>
      <c r="C1403" s="180" t="s">
        <v>9</v>
      </c>
      <c r="D1403" s="181" t="str">
        <f>VLOOKUP(Revisión_Avance_Periodo!$C1403,Componentes_BD!$F$1:$G$5,2,FALSE)</f>
        <v>Fortalecer la Vigilancia.</v>
      </c>
      <c r="E1403" s="119" t="s">
        <v>12</v>
      </c>
      <c r="F1403" s="95">
        <v>2</v>
      </c>
      <c r="G1403" s="95" t="str">
        <f>VLOOKUP(Revisión_Avance_Periodo!$A1403,BD_Seguimiento_OAP_2019!$A$2:$G$294,7,FALSE)</f>
        <v>PAI</v>
      </c>
      <c r="H1403" s="95" t="str">
        <f>VLOOKUP(Revisión_Avance_Periodo!$A1403,BD_Seguimiento_OAP_2019!$A$2:$J$294,10,FALSE)</f>
        <v>PAI_01 - Operacional</v>
      </c>
      <c r="I1403" s="95" t="s">
        <v>1204</v>
      </c>
      <c r="J1403" s="95" t="str">
        <f>VLOOKUP(Revisión_Avance_Periodo!$I1403,BD_Seguimiento_OAP_2019!$L:$M,2,FALSE)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403" s="119" t="s">
        <v>8</v>
      </c>
      <c r="L1403" s="172">
        <v>4.4642857142857152E-4</v>
      </c>
      <c r="M1403" s="182" t="s">
        <v>113</v>
      </c>
      <c r="N1403" s="190">
        <f>INDEX(BD_Seguimiento_OAP_2019!$AH$3:$AS$294,MATCH(Revisión_Avance_Periodo!$I1403,BD_Seguimiento_OAP_2019!$L$3:$L$294,0),MATCH(Revisión_Avance_Periodo!$M1403,BD_Seguimiento_OAP_2019!$AH$2:$AS$2,0))</f>
        <v>0</v>
      </c>
      <c r="O1403" s="190">
        <f>INDEX(BD_Seguimiento_OAP_2019!$AV$3:$BG$294,MATCH(Revisión_Avance_Periodo!$I1403,BD_Seguimiento_OAP_2019!$L$3:$L$294,0),MATCH(Revisión_Avance_Periodo!$M1403,BD_Seguimiento_OAP_2019!$AV$2:$BG$2,0))</f>
        <v>0</v>
      </c>
      <c r="P1403" s="175">
        <f t="shared" ref="P1403:P1404" si="263">IFERROR((O1403/N1403),0)</f>
        <v>0</v>
      </c>
      <c r="Q1403" s="182" t="str">
        <f>VLOOKUP(P1403,Tabla_Indicador_Gestion4[#All],3,TRUE)</f>
        <v>Por Ejecutar</v>
      </c>
      <c r="R1403" s="229">
        <f>SUBTOTAL(9,$N$1394:$N1403)</f>
        <v>3</v>
      </c>
      <c r="S1403" s="230">
        <f>SUBTOTAL(9,$O$1394:$O1403)</f>
        <v>1</v>
      </c>
      <c r="T1403" s="231">
        <f>IFERROR(+Revisión_Avance_Periodo!$S1403/Revisión_Avance_Periodo!$R1403,0)</f>
        <v>0.33333333333333331</v>
      </c>
      <c r="U1403" s="184"/>
      <c r="V1403" s="185"/>
      <c r="W1403" s="183"/>
      <c r="X1403" s="183"/>
      <c r="Y1403" s="183"/>
      <c r="Z1403" s="186"/>
      <c r="AA1403" s="187"/>
    </row>
    <row r="1404" spans="1:27" x14ac:dyDescent="0.25">
      <c r="A1404" s="88">
        <v>119</v>
      </c>
      <c r="B1404" s="91" t="str">
        <f>CONCATENATE(Revisión_Avance_Periodo!$C1404,";",Revisión_Avance_Periodo!$E1404,";",Revisión_Avance_Periodo!$I1404)</f>
        <v>OE1;PR_10;ACT_170</v>
      </c>
      <c r="C1404" s="170" t="s">
        <v>9</v>
      </c>
      <c r="D1404" s="171" t="str">
        <f>VLOOKUP(Revisión_Avance_Periodo!$C1404,Componentes_BD!$F$1:$G$5,2,FALSE)</f>
        <v>Fortalecer la Vigilancia.</v>
      </c>
      <c r="E1404" s="106" t="s">
        <v>12</v>
      </c>
      <c r="F1404" s="89">
        <v>2</v>
      </c>
      <c r="G1404" s="89" t="str">
        <f>VLOOKUP(Revisión_Avance_Periodo!$A1404,BD_Seguimiento_OAP_2019!$A$2:$G$294,7,FALSE)</f>
        <v>PAI</v>
      </c>
      <c r="H1404" s="89" t="str">
        <f>VLOOKUP(Revisión_Avance_Periodo!$A1404,BD_Seguimiento_OAP_2019!$A$2:$J$294,10,FALSE)</f>
        <v>PAI_01 - Operacional</v>
      </c>
      <c r="I1404" s="89" t="s">
        <v>1204</v>
      </c>
      <c r="J1404" s="89" t="str">
        <f>VLOOKUP(Revisión_Avance_Periodo!$I1404,BD_Seguimiento_OAP_2019!$L:$M,2,FALSE)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404" s="106" t="s">
        <v>8</v>
      </c>
      <c r="L1404" s="172">
        <v>4.4642857142857152E-4</v>
      </c>
      <c r="M1404" s="173" t="s">
        <v>114</v>
      </c>
      <c r="N1404" s="190">
        <f>INDEX(BD_Seguimiento_OAP_2019!$AH$3:$AS$294,MATCH(Revisión_Avance_Periodo!$I1404,BD_Seguimiento_OAP_2019!$L$3:$L$294,0),MATCH(Revisión_Avance_Periodo!$M1404,BD_Seguimiento_OAP_2019!$AH$2:$AS$2,0))</f>
        <v>0</v>
      </c>
      <c r="O1404" s="190">
        <f>INDEX(BD_Seguimiento_OAP_2019!$AV$3:$BG$294,MATCH(Revisión_Avance_Periodo!$I1404,BD_Seguimiento_OAP_2019!$L$3:$L$294,0),MATCH(Revisión_Avance_Periodo!$M1404,BD_Seguimiento_OAP_2019!$AV$2:$BG$2,0))</f>
        <v>0</v>
      </c>
      <c r="P1404" s="175">
        <f t="shared" si="263"/>
        <v>0</v>
      </c>
      <c r="Q1404" s="173" t="str">
        <f>VLOOKUP(P1404,Tabla_Indicador_Gestion4[#All],3,TRUE)</f>
        <v>Por Ejecutar</v>
      </c>
      <c r="R1404" s="229">
        <f>SUBTOTAL(9,$N$1394:$N1404)</f>
        <v>3</v>
      </c>
      <c r="S1404" s="230">
        <f>SUBTOTAL(9,$O$1394:$O1404)</f>
        <v>1</v>
      </c>
      <c r="T1404" s="231">
        <f>IFERROR(+Revisión_Avance_Periodo!$S1404/Revisión_Avance_Periodo!$R1404,0)</f>
        <v>0.33333333333333331</v>
      </c>
      <c r="U1404" s="184"/>
      <c r="V1404" s="185"/>
      <c r="W1404" s="183"/>
      <c r="X1404" s="183"/>
      <c r="Y1404" s="183"/>
      <c r="Z1404" s="186"/>
      <c r="AA1404" s="187"/>
    </row>
    <row r="1405" spans="1:27" ht="15.75" thickBot="1" x14ac:dyDescent="0.3">
      <c r="A1405" s="94">
        <v>119</v>
      </c>
      <c r="B1405" s="96" t="str">
        <f>CONCATENATE(Revisión_Avance_Periodo!$C1405,";",Revisión_Avance_Periodo!$E1405,";",Revisión_Avance_Periodo!$I1405)</f>
        <v>OE1;PR_10;ACT_170</v>
      </c>
      <c r="C1405" s="180" t="s">
        <v>9</v>
      </c>
      <c r="D1405" s="181" t="str">
        <f>VLOOKUP(Revisión_Avance_Periodo!$C1405,Componentes_BD!$F$1:$G$5,2,FALSE)</f>
        <v>Fortalecer la Vigilancia.</v>
      </c>
      <c r="E1405" s="119" t="s">
        <v>12</v>
      </c>
      <c r="F1405" s="95">
        <v>2</v>
      </c>
      <c r="G1405" s="95" t="str">
        <f>VLOOKUP(Revisión_Avance_Periodo!$A1405,BD_Seguimiento_OAP_2019!$A$2:$G$294,7,FALSE)</f>
        <v>PAI</v>
      </c>
      <c r="H1405" s="95" t="str">
        <f>VLOOKUP(Revisión_Avance_Periodo!$A1405,BD_Seguimiento_OAP_2019!$A$2:$J$294,10,FALSE)</f>
        <v>PAI_01 - Operacional</v>
      </c>
      <c r="I1405" s="95" t="s">
        <v>1204</v>
      </c>
      <c r="J1405" s="95" t="str">
        <f>VLOOKUP(Revisión_Avance_Periodo!$I1405,BD_Seguimiento_OAP_2019!$L:$M,2,FALSE)</f>
        <v xml:space="preserve">Realizar Comité de sostenibilidad integral (Objetivos: 1. Identificar la cartera y gestionar su baja o remisibilidad, 2. Identificar y depurar activos a dar de baja), 3.depuracion de la cartera los valores inferiores a medio salario minimo legal vigente </v>
      </c>
      <c r="K1405" s="119" t="s">
        <v>8</v>
      </c>
      <c r="L1405" s="172">
        <v>4.4642857142857152E-4</v>
      </c>
      <c r="M1405" s="182" t="s">
        <v>115</v>
      </c>
      <c r="N1405" s="190">
        <f>INDEX(BD_Seguimiento_OAP_2019!$AH$3:$AS$294,MATCH(Revisión_Avance_Periodo!$I1405,BD_Seguimiento_OAP_2019!$L$3:$L$294,0),MATCH(Revisión_Avance_Periodo!$M1405,BD_Seguimiento_OAP_2019!$AH$2:$AS$2,0))</f>
        <v>1</v>
      </c>
      <c r="O1405" s="190">
        <f>INDEX(BD_Seguimiento_OAP_2019!$AV$3:$BG$294,MATCH(Revisión_Avance_Periodo!$I1405,BD_Seguimiento_OAP_2019!$L$3:$L$294,0),MATCH(Revisión_Avance_Periodo!$M1405,BD_Seguimiento_OAP_2019!$AV$2:$BG$2,0))</f>
        <v>0</v>
      </c>
      <c r="P1405" s="188">
        <f t="shared" si="254"/>
        <v>0</v>
      </c>
      <c r="Q1405" s="182" t="str">
        <f>VLOOKUP(P1405,Tabla_Indicador_Gestion4[#All],3,TRUE)</f>
        <v>Por Ejecutar</v>
      </c>
      <c r="R1405" s="229">
        <f>SUBTOTAL(9,$N$1394:$N1405)</f>
        <v>4</v>
      </c>
      <c r="S1405" s="230">
        <f>SUBTOTAL(9,$O$1394:$O1405)</f>
        <v>1</v>
      </c>
      <c r="T1405" s="231">
        <f>IFERROR(+Revisión_Avance_Periodo!$S1405/Revisión_Avance_Periodo!$R1405,0)</f>
        <v>0.25</v>
      </c>
      <c r="U1405" s="184"/>
      <c r="V1405" s="185"/>
      <c r="W1405" s="183"/>
      <c r="X1405" s="183"/>
      <c r="Y1405" s="183"/>
      <c r="Z1405" s="186"/>
      <c r="AA1405" s="187"/>
    </row>
    <row r="1406" spans="1:27" x14ac:dyDescent="0.25">
      <c r="A1406" s="88">
        <v>120</v>
      </c>
      <c r="B1406" s="91" t="str">
        <f>CONCATENATE(Revisión_Avance_Periodo!$C1406,";",Revisión_Avance_Periodo!$E1406,";",Revisión_Avance_Periodo!$I1406)</f>
        <v>OE1;PR_10;ACT_171</v>
      </c>
      <c r="C1406" s="170" t="s">
        <v>9</v>
      </c>
      <c r="D1406" s="171" t="str">
        <f>VLOOKUP(Revisión_Avance_Periodo!$C1406,Componentes_BD!$F$1:$G$5,2,FALSE)</f>
        <v>Fortalecer la Vigilancia.</v>
      </c>
      <c r="E1406" s="106" t="s">
        <v>12</v>
      </c>
      <c r="F1406" s="89">
        <v>2</v>
      </c>
      <c r="G1406" s="89" t="str">
        <f>VLOOKUP(Revisión_Avance_Periodo!$A1406,BD_Seguimiento_OAP_2019!$A$2:$G$294,7,FALSE)</f>
        <v>PAI</v>
      </c>
      <c r="H1406" s="89" t="str">
        <f>VLOOKUP(Revisión_Avance_Periodo!$A1406,BD_Seguimiento_OAP_2019!$A$2:$J$294,10,FALSE)</f>
        <v>PAI_01 - Operacional</v>
      </c>
      <c r="I1406" s="89" t="s">
        <v>1211</v>
      </c>
      <c r="J1406" s="89" t="str">
        <f>VLOOKUP(Revisión_Avance_Periodo!$I1406,BD_Seguimiento_OAP_2019!$L:$M,2,FALSE)</f>
        <v>Gestionar información contable, financiera y presupuestal a entes externos (página web de la entidad)</v>
      </c>
      <c r="K1406" s="106" t="s">
        <v>8</v>
      </c>
      <c r="L1406" s="172">
        <v>4.4642857142857152E-4</v>
      </c>
      <c r="M1406" s="173" t="s">
        <v>104</v>
      </c>
      <c r="N1406" s="190">
        <f>INDEX(BD_Seguimiento_OAP_2019!$AH$3:$AS$294,MATCH(Revisión_Avance_Periodo!$I1406,BD_Seguimiento_OAP_2019!$L$3:$L$294,0),MATCH(Revisión_Avance_Periodo!$M1406,BD_Seguimiento_OAP_2019!$AH$2:$AS$2,0))</f>
        <v>0</v>
      </c>
      <c r="O1406" s="190">
        <f>INDEX(BD_Seguimiento_OAP_2019!$AV$3:$BG$294,MATCH(Revisión_Avance_Periodo!$I1406,BD_Seguimiento_OAP_2019!$L$3:$L$294,0),MATCH(Revisión_Avance_Periodo!$M1406,BD_Seguimiento_OAP_2019!$AV$2:$BG$2,0))</f>
        <v>0</v>
      </c>
      <c r="P1406" s="175">
        <f>IFERROR((O1406/N1406),0)</f>
        <v>0</v>
      </c>
      <c r="Q1406" s="173" t="str">
        <f>VLOOKUP(P1406,Tabla_Indicador_Gestion4[#All],3,TRUE)</f>
        <v>Por Ejecutar</v>
      </c>
      <c r="R1406" s="232">
        <f>SUBTOTAL(9,$N$1406:$N1406)</f>
        <v>0</v>
      </c>
      <c r="S1406" s="233">
        <f>SUBTOTAL(9,$O$1406:$O1406)</f>
        <v>0</v>
      </c>
      <c r="T1406" s="234">
        <f>IFERROR(+Revisión_Avance_Periodo!$S1406/Revisión_Avance_Periodo!$R1406,0)</f>
        <v>0</v>
      </c>
      <c r="U1406" s="191">
        <f>SUBTOTAL(9,N1406:N1417)</f>
        <v>12</v>
      </c>
      <c r="V1406" s="192">
        <f>SUBTOTAL(9,O1406:O1417)</f>
        <v>5</v>
      </c>
      <c r="W1406" s="176">
        <f t="shared" ref="W1406" si="264">+V1406/U1406</f>
        <v>0.41666666666666669</v>
      </c>
      <c r="X1406" s="176"/>
      <c r="Y1406" s="176">
        <f>100%-Revisión_Avance_Periodo!$W1406</f>
        <v>0.58333333333333326</v>
      </c>
      <c r="Z1406" s="178" t="str">
        <f>VLOOKUP(W1406,Tabla_Indicador_Gestion4[],3,TRUE)</f>
        <v>En Tramite</v>
      </c>
      <c r="AA1406" s="179">
        <f>Revisión_Avance_Periodo!$W1406*Revisión_Avance_Periodo!$L1406</f>
        <v>1.8601190476190481E-4</v>
      </c>
    </row>
    <row r="1407" spans="1:27" x14ac:dyDescent="0.25">
      <c r="A1407" s="94">
        <v>120</v>
      </c>
      <c r="B1407" s="96" t="str">
        <f>CONCATENATE(Revisión_Avance_Periodo!$C1407,";",Revisión_Avance_Periodo!$E1407,";",Revisión_Avance_Periodo!$I1407)</f>
        <v>OE1;PR_10;ACT_171</v>
      </c>
      <c r="C1407" s="180" t="s">
        <v>9</v>
      </c>
      <c r="D1407" s="181" t="str">
        <f>VLOOKUP(Revisión_Avance_Periodo!$C1407,Componentes_BD!$F$1:$G$5,2,FALSE)</f>
        <v>Fortalecer la Vigilancia.</v>
      </c>
      <c r="E1407" s="119" t="s">
        <v>12</v>
      </c>
      <c r="F1407" s="95">
        <v>2</v>
      </c>
      <c r="G1407" s="95" t="str">
        <f>VLOOKUP(Revisión_Avance_Periodo!$A1407,BD_Seguimiento_OAP_2019!$A$2:$G$294,7,FALSE)</f>
        <v>PAI</v>
      </c>
      <c r="H1407" s="95" t="str">
        <f>VLOOKUP(Revisión_Avance_Periodo!$A1407,BD_Seguimiento_OAP_2019!$A$2:$J$294,10,FALSE)</f>
        <v>PAI_01 - Operacional</v>
      </c>
      <c r="I1407" s="95" t="s">
        <v>1211</v>
      </c>
      <c r="J1407" s="95" t="str">
        <f>VLOOKUP(Revisión_Avance_Periodo!$I1407,BD_Seguimiento_OAP_2019!$L:$M,2,FALSE)</f>
        <v>Gestionar información contable, financiera y presupuestal a entes externos (página web de la entidad)</v>
      </c>
      <c r="K1407" s="119" t="s">
        <v>8</v>
      </c>
      <c r="L1407" s="172">
        <v>4.4642857142857152E-4</v>
      </c>
      <c r="M1407" s="182" t="s">
        <v>105</v>
      </c>
      <c r="N1407" s="190">
        <f>INDEX(BD_Seguimiento_OAP_2019!$AH$3:$AS$294,MATCH(Revisión_Avance_Periodo!$I1407,BD_Seguimiento_OAP_2019!$L$3:$L$294,0),MATCH(Revisión_Avance_Periodo!$M1407,BD_Seguimiento_OAP_2019!$AH$2:$AS$2,0))</f>
        <v>1</v>
      </c>
      <c r="O1407" s="190">
        <f>INDEX(BD_Seguimiento_OAP_2019!$AV$3:$BG$294,MATCH(Revisión_Avance_Periodo!$I1407,BD_Seguimiento_OAP_2019!$L$3:$L$294,0),MATCH(Revisión_Avance_Periodo!$M1407,BD_Seguimiento_OAP_2019!$AV$2:$BG$2,0))</f>
        <v>1</v>
      </c>
      <c r="P1407" s="188">
        <f t="shared" si="254"/>
        <v>1</v>
      </c>
      <c r="Q1407" s="182" t="str">
        <f>VLOOKUP(P1407,Tabla_Indicador_Gestion4[#All],3,TRUE)</f>
        <v>Culminada</v>
      </c>
      <c r="R1407" s="229">
        <f>SUBTOTAL(9,$N$1406:$N1407)</f>
        <v>1</v>
      </c>
      <c r="S1407" s="230">
        <f>SUBTOTAL(9,$O$1406:$O1407)</f>
        <v>1</v>
      </c>
      <c r="T1407" s="231">
        <f>IFERROR(+Revisión_Avance_Periodo!$S1407/Revisión_Avance_Periodo!$R1407,0)</f>
        <v>1</v>
      </c>
      <c r="U1407" s="184"/>
      <c r="V1407" s="185"/>
      <c r="W1407" s="183"/>
      <c r="X1407" s="183"/>
      <c r="Y1407" s="183"/>
      <c r="Z1407" s="186"/>
      <c r="AA1407" s="187"/>
    </row>
    <row r="1408" spans="1:27" x14ac:dyDescent="0.25">
      <c r="A1408" s="88">
        <v>120</v>
      </c>
      <c r="B1408" s="91" t="str">
        <f>CONCATENATE(Revisión_Avance_Periodo!$C1408,";",Revisión_Avance_Periodo!$E1408,";",Revisión_Avance_Periodo!$I1408)</f>
        <v>OE1;PR_10;ACT_171</v>
      </c>
      <c r="C1408" s="170" t="s">
        <v>9</v>
      </c>
      <c r="D1408" s="171" t="str">
        <f>VLOOKUP(Revisión_Avance_Periodo!$C1408,Componentes_BD!$F$1:$G$5,2,FALSE)</f>
        <v>Fortalecer la Vigilancia.</v>
      </c>
      <c r="E1408" s="106" t="s">
        <v>12</v>
      </c>
      <c r="F1408" s="89">
        <v>2</v>
      </c>
      <c r="G1408" s="89" t="str">
        <f>VLOOKUP(Revisión_Avance_Periodo!$A1408,BD_Seguimiento_OAP_2019!$A$2:$G$294,7,FALSE)</f>
        <v>PAI</v>
      </c>
      <c r="H1408" s="89" t="str">
        <f>VLOOKUP(Revisión_Avance_Periodo!$A1408,BD_Seguimiento_OAP_2019!$A$2:$J$294,10,FALSE)</f>
        <v>PAI_01 - Operacional</v>
      </c>
      <c r="I1408" s="89" t="s">
        <v>1211</v>
      </c>
      <c r="J1408" s="89" t="str">
        <f>VLOOKUP(Revisión_Avance_Periodo!$I1408,BD_Seguimiento_OAP_2019!$L:$M,2,FALSE)</f>
        <v>Gestionar información contable, financiera y presupuestal a entes externos (página web de la entidad)</v>
      </c>
      <c r="K1408" s="106" t="s">
        <v>8</v>
      </c>
      <c r="L1408" s="172">
        <v>4.4642857142857152E-4</v>
      </c>
      <c r="M1408" s="173" t="s">
        <v>106</v>
      </c>
      <c r="N1408" s="190">
        <f>INDEX(BD_Seguimiento_OAP_2019!$AH$3:$AS$294,MATCH(Revisión_Avance_Periodo!$I1408,BD_Seguimiento_OAP_2019!$L$3:$L$294,0),MATCH(Revisión_Avance_Periodo!$M1408,BD_Seguimiento_OAP_2019!$AH$2:$AS$2,0))</f>
        <v>0</v>
      </c>
      <c r="O1408" s="190">
        <f>INDEX(BD_Seguimiento_OAP_2019!$AV$3:$BG$294,MATCH(Revisión_Avance_Periodo!$I1408,BD_Seguimiento_OAP_2019!$L$3:$L$294,0),MATCH(Revisión_Avance_Periodo!$M1408,BD_Seguimiento_OAP_2019!$AV$2:$BG$2,0))</f>
        <v>0</v>
      </c>
      <c r="P1408" s="175">
        <f>IFERROR((O1408/N1408),0)</f>
        <v>0</v>
      </c>
      <c r="Q1408" s="173" t="str">
        <f>VLOOKUP(P1408,Tabla_Indicador_Gestion4[#All],3,TRUE)</f>
        <v>Por Ejecutar</v>
      </c>
      <c r="R1408" s="229">
        <f>SUBTOTAL(9,$N$1406:$N1408)</f>
        <v>1</v>
      </c>
      <c r="S1408" s="230">
        <f>SUBTOTAL(9,$O$1406:$O1408)</f>
        <v>1</v>
      </c>
      <c r="T1408" s="231">
        <f>IFERROR(+Revisión_Avance_Periodo!$S1408/Revisión_Avance_Periodo!$R1408,0)</f>
        <v>1</v>
      </c>
      <c r="U1408" s="184"/>
      <c r="V1408" s="185"/>
      <c r="W1408" s="183"/>
      <c r="X1408" s="183"/>
      <c r="Y1408" s="183"/>
      <c r="Z1408" s="186"/>
      <c r="AA1408" s="187"/>
    </row>
    <row r="1409" spans="1:27" x14ac:dyDescent="0.25">
      <c r="A1409" s="94">
        <v>120</v>
      </c>
      <c r="B1409" s="96" t="str">
        <f>CONCATENATE(Revisión_Avance_Periodo!$C1409,";",Revisión_Avance_Periodo!$E1409,";",Revisión_Avance_Periodo!$I1409)</f>
        <v>OE1;PR_10;ACT_171</v>
      </c>
      <c r="C1409" s="180" t="s">
        <v>9</v>
      </c>
      <c r="D1409" s="181" t="str">
        <f>VLOOKUP(Revisión_Avance_Periodo!$C1409,Componentes_BD!$F$1:$G$5,2,FALSE)</f>
        <v>Fortalecer la Vigilancia.</v>
      </c>
      <c r="E1409" s="119" t="s">
        <v>12</v>
      </c>
      <c r="F1409" s="95">
        <v>2</v>
      </c>
      <c r="G1409" s="95" t="str">
        <f>VLOOKUP(Revisión_Avance_Periodo!$A1409,BD_Seguimiento_OAP_2019!$A$2:$G$294,7,FALSE)</f>
        <v>PAI</v>
      </c>
      <c r="H1409" s="95" t="str">
        <f>VLOOKUP(Revisión_Avance_Periodo!$A1409,BD_Seguimiento_OAP_2019!$A$2:$J$294,10,FALSE)</f>
        <v>PAI_01 - Operacional</v>
      </c>
      <c r="I1409" s="95" t="s">
        <v>1211</v>
      </c>
      <c r="J1409" s="95" t="str">
        <f>VLOOKUP(Revisión_Avance_Periodo!$I1409,BD_Seguimiento_OAP_2019!$L:$M,2,FALSE)</f>
        <v>Gestionar información contable, financiera y presupuestal a entes externos (página web de la entidad)</v>
      </c>
      <c r="K1409" s="119" t="s">
        <v>8</v>
      </c>
      <c r="L1409" s="172">
        <v>4.4642857142857152E-4</v>
      </c>
      <c r="M1409" s="182" t="s">
        <v>107</v>
      </c>
      <c r="N1409" s="190">
        <f>INDEX(BD_Seguimiento_OAP_2019!$AH$3:$AS$294,MATCH(Revisión_Avance_Periodo!$I1409,BD_Seguimiento_OAP_2019!$L$3:$L$294,0),MATCH(Revisión_Avance_Periodo!$M1409,BD_Seguimiento_OAP_2019!$AH$2:$AS$2,0))</f>
        <v>2</v>
      </c>
      <c r="O1409" s="190">
        <f>INDEX(BD_Seguimiento_OAP_2019!$AV$3:$BG$294,MATCH(Revisión_Avance_Periodo!$I1409,BD_Seguimiento_OAP_2019!$L$3:$L$294,0),MATCH(Revisión_Avance_Periodo!$M1409,BD_Seguimiento_OAP_2019!$AV$2:$BG$2,0))</f>
        <v>3</v>
      </c>
      <c r="P1409" s="197">
        <f t="shared" si="254"/>
        <v>1.5</v>
      </c>
      <c r="Q1409" s="182" t="str">
        <f>VLOOKUP(P1409,Tabla_Indicador_Gestion4[#All],3,TRUE)</f>
        <v>Culminada</v>
      </c>
      <c r="R1409" s="229">
        <f>SUBTOTAL(9,$N$1406:$N1409)</f>
        <v>3</v>
      </c>
      <c r="S1409" s="230">
        <f>SUBTOTAL(9,$O$1406:$O1409)</f>
        <v>4</v>
      </c>
      <c r="T1409" s="231">
        <f>IFERROR(+Revisión_Avance_Periodo!$S1409/Revisión_Avance_Periodo!$R1409,0)</f>
        <v>1.3333333333333333</v>
      </c>
      <c r="U1409" s="184"/>
      <c r="V1409" s="185"/>
      <c r="W1409" s="183"/>
      <c r="X1409" s="183"/>
      <c r="Y1409" s="183"/>
      <c r="Z1409" s="186"/>
      <c r="AA1409" s="187"/>
    </row>
    <row r="1410" spans="1:27" x14ac:dyDescent="0.25">
      <c r="A1410" s="88">
        <v>120</v>
      </c>
      <c r="B1410" s="91" t="str">
        <f>CONCATENATE(Revisión_Avance_Periodo!$C1410,";",Revisión_Avance_Periodo!$E1410,";",Revisión_Avance_Periodo!$I1410)</f>
        <v>OE1;PR_10;ACT_171</v>
      </c>
      <c r="C1410" s="170" t="s">
        <v>9</v>
      </c>
      <c r="D1410" s="171" t="str">
        <f>VLOOKUP(Revisión_Avance_Periodo!$C1410,Componentes_BD!$F$1:$G$5,2,FALSE)</f>
        <v>Fortalecer la Vigilancia.</v>
      </c>
      <c r="E1410" s="106" t="s">
        <v>12</v>
      </c>
      <c r="F1410" s="89">
        <v>2</v>
      </c>
      <c r="G1410" s="89" t="str">
        <f>VLOOKUP(Revisión_Avance_Periodo!$A1410,BD_Seguimiento_OAP_2019!$A$2:$G$294,7,FALSE)</f>
        <v>PAI</v>
      </c>
      <c r="H1410" s="89" t="str">
        <f>VLOOKUP(Revisión_Avance_Periodo!$A1410,BD_Seguimiento_OAP_2019!$A$2:$J$294,10,FALSE)</f>
        <v>PAI_01 - Operacional</v>
      </c>
      <c r="I1410" s="89" t="s">
        <v>1211</v>
      </c>
      <c r="J1410" s="89" t="str">
        <f>VLOOKUP(Revisión_Avance_Periodo!$I1410,BD_Seguimiento_OAP_2019!$L:$M,2,FALSE)</f>
        <v>Gestionar información contable, financiera y presupuestal a entes externos (página web de la entidad)</v>
      </c>
      <c r="K1410" s="106" t="s">
        <v>8</v>
      </c>
      <c r="L1410" s="172">
        <v>4.4642857142857152E-4</v>
      </c>
      <c r="M1410" s="173" t="s">
        <v>108</v>
      </c>
      <c r="N1410" s="190">
        <f>INDEX(BD_Seguimiento_OAP_2019!$AH$3:$AS$294,MATCH(Revisión_Avance_Periodo!$I1410,BD_Seguimiento_OAP_2019!$L$3:$L$294,0),MATCH(Revisión_Avance_Periodo!$M1410,BD_Seguimiento_OAP_2019!$AH$2:$AS$2,0))</f>
        <v>2</v>
      </c>
      <c r="O1410" s="190">
        <f>INDEX(BD_Seguimiento_OAP_2019!$AV$3:$BG$294,MATCH(Revisión_Avance_Periodo!$I1410,BD_Seguimiento_OAP_2019!$L$3:$L$294,0),MATCH(Revisión_Avance_Periodo!$M1410,BD_Seguimiento_OAP_2019!$AV$2:$BG$2,0))</f>
        <v>0</v>
      </c>
      <c r="P1410" s="189">
        <f t="shared" si="254"/>
        <v>0</v>
      </c>
      <c r="Q1410" s="173" t="str">
        <f>VLOOKUP(P1410,Tabla_Indicador_Gestion4[#All],3,TRUE)</f>
        <v>Por Ejecutar</v>
      </c>
      <c r="R1410" s="229">
        <f>SUBTOTAL(9,$N$1406:$N1410)</f>
        <v>5</v>
      </c>
      <c r="S1410" s="230">
        <f>SUBTOTAL(9,$O$1406:$O1410)</f>
        <v>4</v>
      </c>
      <c r="T1410" s="231">
        <f>IFERROR(+Revisión_Avance_Periodo!$S1410/Revisión_Avance_Periodo!$R1410,0)</f>
        <v>0.8</v>
      </c>
      <c r="U1410" s="184"/>
      <c r="V1410" s="185"/>
      <c r="W1410" s="183"/>
      <c r="X1410" s="183"/>
      <c r="Y1410" s="183"/>
      <c r="Z1410" s="186"/>
      <c r="AA1410" s="187"/>
    </row>
    <row r="1411" spans="1:27" x14ac:dyDescent="0.25">
      <c r="A1411" s="94">
        <v>120</v>
      </c>
      <c r="B1411" s="96" t="str">
        <f>CONCATENATE(Revisión_Avance_Periodo!$C1411,";",Revisión_Avance_Periodo!$E1411,";",Revisión_Avance_Periodo!$I1411)</f>
        <v>OE1;PR_10;ACT_171</v>
      </c>
      <c r="C1411" s="180" t="s">
        <v>9</v>
      </c>
      <c r="D1411" s="181" t="str">
        <f>VLOOKUP(Revisión_Avance_Periodo!$C1411,Componentes_BD!$F$1:$G$5,2,FALSE)</f>
        <v>Fortalecer la Vigilancia.</v>
      </c>
      <c r="E1411" s="119" t="s">
        <v>12</v>
      </c>
      <c r="F1411" s="95">
        <v>2</v>
      </c>
      <c r="G1411" s="95" t="str">
        <f>VLOOKUP(Revisión_Avance_Periodo!$A1411,BD_Seguimiento_OAP_2019!$A$2:$G$294,7,FALSE)</f>
        <v>PAI</v>
      </c>
      <c r="H1411" s="95" t="str">
        <f>VLOOKUP(Revisión_Avance_Periodo!$A1411,BD_Seguimiento_OAP_2019!$A$2:$J$294,10,FALSE)</f>
        <v>PAI_01 - Operacional</v>
      </c>
      <c r="I1411" s="95" t="s">
        <v>1211</v>
      </c>
      <c r="J1411" s="95" t="str">
        <f>VLOOKUP(Revisión_Avance_Periodo!$I1411,BD_Seguimiento_OAP_2019!$L:$M,2,FALSE)</f>
        <v>Gestionar información contable, financiera y presupuestal a entes externos (página web de la entidad)</v>
      </c>
      <c r="K1411" s="119" t="s">
        <v>8</v>
      </c>
      <c r="L1411" s="172">
        <v>4.4642857142857152E-4</v>
      </c>
      <c r="M1411" s="182" t="s">
        <v>109</v>
      </c>
      <c r="N1411" s="190">
        <f>INDEX(BD_Seguimiento_OAP_2019!$AH$3:$AS$294,MATCH(Revisión_Avance_Periodo!$I1411,BD_Seguimiento_OAP_2019!$L$3:$L$294,0),MATCH(Revisión_Avance_Periodo!$M1411,BD_Seguimiento_OAP_2019!$AH$2:$AS$2,0))</f>
        <v>1</v>
      </c>
      <c r="O1411" s="190">
        <f>INDEX(BD_Seguimiento_OAP_2019!$AV$3:$BG$294,MATCH(Revisión_Avance_Periodo!$I1411,BD_Seguimiento_OAP_2019!$L$3:$L$294,0),MATCH(Revisión_Avance_Periodo!$M1411,BD_Seguimiento_OAP_2019!$AV$2:$BG$2,0))</f>
        <v>1</v>
      </c>
      <c r="P1411" s="188">
        <f t="shared" ref="P1411:P1474" si="265">O1411/N1411</f>
        <v>1</v>
      </c>
      <c r="Q1411" s="182" t="str">
        <f>VLOOKUP(P1411,Tabla_Indicador_Gestion4[#All],3,TRUE)</f>
        <v>Culminada</v>
      </c>
      <c r="R1411" s="229">
        <f>SUBTOTAL(9,$N$1406:$N1411)</f>
        <v>6</v>
      </c>
      <c r="S1411" s="230">
        <f>SUBTOTAL(9,$O$1406:$O1411)</f>
        <v>5</v>
      </c>
      <c r="T1411" s="231">
        <f>IFERROR(+Revisión_Avance_Periodo!$S1411/Revisión_Avance_Periodo!$R1411,0)</f>
        <v>0.83333333333333337</v>
      </c>
      <c r="U1411" s="184"/>
      <c r="V1411" s="185"/>
      <c r="W1411" s="183"/>
      <c r="X1411" s="183"/>
      <c r="Y1411" s="183"/>
      <c r="Z1411" s="186"/>
      <c r="AA1411" s="187"/>
    </row>
    <row r="1412" spans="1:27" x14ac:dyDescent="0.25">
      <c r="A1412" s="88">
        <v>120</v>
      </c>
      <c r="B1412" s="91" t="str">
        <f>CONCATENATE(Revisión_Avance_Periodo!$C1412,";",Revisión_Avance_Periodo!$E1412,";",Revisión_Avance_Periodo!$I1412)</f>
        <v>OE1;PR_10;ACT_171</v>
      </c>
      <c r="C1412" s="170" t="s">
        <v>9</v>
      </c>
      <c r="D1412" s="171" t="str">
        <f>VLOOKUP(Revisión_Avance_Periodo!$C1412,Componentes_BD!$F$1:$G$5,2,FALSE)</f>
        <v>Fortalecer la Vigilancia.</v>
      </c>
      <c r="E1412" s="106" t="s">
        <v>12</v>
      </c>
      <c r="F1412" s="89">
        <v>2</v>
      </c>
      <c r="G1412" s="89" t="str">
        <f>VLOOKUP(Revisión_Avance_Periodo!$A1412,BD_Seguimiento_OAP_2019!$A$2:$G$294,7,FALSE)</f>
        <v>PAI</v>
      </c>
      <c r="H1412" s="89" t="str">
        <f>VLOOKUP(Revisión_Avance_Periodo!$A1412,BD_Seguimiento_OAP_2019!$A$2:$J$294,10,FALSE)</f>
        <v>PAI_01 - Operacional</v>
      </c>
      <c r="I1412" s="89" t="s">
        <v>1211</v>
      </c>
      <c r="J1412" s="89" t="str">
        <f>VLOOKUP(Revisión_Avance_Periodo!$I1412,BD_Seguimiento_OAP_2019!$L:$M,2,FALSE)</f>
        <v>Gestionar información contable, financiera y presupuestal a entes externos (página web de la entidad)</v>
      </c>
      <c r="K1412" s="106" t="s">
        <v>8</v>
      </c>
      <c r="L1412" s="172">
        <v>4.4642857142857152E-4</v>
      </c>
      <c r="M1412" s="173" t="s">
        <v>110</v>
      </c>
      <c r="N1412" s="190">
        <f>INDEX(BD_Seguimiento_OAP_2019!$AH$3:$AS$294,MATCH(Revisión_Avance_Periodo!$I1412,BD_Seguimiento_OAP_2019!$L$3:$L$294,0),MATCH(Revisión_Avance_Periodo!$M1412,BD_Seguimiento_OAP_2019!$AH$2:$AS$2,0))</f>
        <v>1</v>
      </c>
      <c r="O1412" s="190">
        <f>INDEX(BD_Seguimiento_OAP_2019!$AV$3:$BG$294,MATCH(Revisión_Avance_Periodo!$I1412,BD_Seguimiento_OAP_2019!$L$3:$L$294,0),MATCH(Revisión_Avance_Periodo!$M1412,BD_Seguimiento_OAP_2019!$AV$2:$BG$2,0))</f>
        <v>0</v>
      </c>
      <c r="P1412" s="189">
        <f t="shared" si="265"/>
        <v>0</v>
      </c>
      <c r="Q1412" s="173" t="str">
        <f>VLOOKUP(P1412,Tabla_Indicador_Gestion4[#All],3,TRUE)</f>
        <v>Por Ejecutar</v>
      </c>
      <c r="R1412" s="229">
        <f>SUBTOTAL(9,$N$1406:$N1412)</f>
        <v>7</v>
      </c>
      <c r="S1412" s="230">
        <f>SUBTOTAL(9,$O$1406:$O1412)</f>
        <v>5</v>
      </c>
      <c r="T1412" s="231">
        <f>IFERROR(+Revisión_Avance_Periodo!$S1412/Revisión_Avance_Periodo!$R1412,0)</f>
        <v>0.7142857142857143</v>
      </c>
      <c r="U1412" s="184"/>
      <c r="V1412" s="185"/>
      <c r="W1412" s="183"/>
      <c r="X1412" s="183"/>
      <c r="Y1412" s="183"/>
      <c r="Z1412" s="186"/>
      <c r="AA1412" s="187"/>
    </row>
    <row r="1413" spans="1:27" x14ac:dyDescent="0.25">
      <c r="A1413" s="94">
        <v>120</v>
      </c>
      <c r="B1413" s="96" t="str">
        <f>CONCATENATE(Revisión_Avance_Periodo!$C1413,";",Revisión_Avance_Periodo!$E1413,";",Revisión_Avance_Periodo!$I1413)</f>
        <v>OE1;PR_10;ACT_171</v>
      </c>
      <c r="C1413" s="180" t="s">
        <v>9</v>
      </c>
      <c r="D1413" s="181" t="str">
        <f>VLOOKUP(Revisión_Avance_Periodo!$C1413,Componentes_BD!$F$1:$G$5,2,FALSE)</f>
        <v>Fortalecer la Vigilancia.</v>
      </c>
      <c r="E1413" s="119" t="s">
        <v>12</v>
      </c>
      <c r="F1413" s="95">
        <v>2</v>
      </c>
      <c r="G1413" s="95" t="str">
        <f>VLOOKUP(Revisión_Avance_Periodo!$A1413,BD_Seguimiento_OAP_2019!$A$2:$G$294,7,FALSE)</f>
        <v>PAI</v>
      </c>
      <c r="H1413" s="95" t="str">
        <f>VLOOKUP(Revisión_Avance_Periodo!$A1413,BD_Seguimiento_OAP_2019!$A$2:$J$294,10,FALSE)</f>
        <v>PAI_01 - Operacional</v>
      </c>
      <c r="I1413" s="95" t="s">
        <v>1211</v>
      </c>
      <c r="J1413" s="95" t="str">
        <f>VLOOKUP(Revisión_Avance_Periodo!$I1413,BD_Seguimiento_OAP_2019!$L:$M,2,FALSE)</f>
        <v>Gestionar información contable, financiera y presupuestal a entes externos (página web de la entidad)</v>
      </c>
      <c r="K1413" s="119" t="s">
        <v>8</v>
      </c>
      <c r="L1413" s="172">
        <v>4.4642857142857152E-4</v>
      </c>
      <c r="M1413" s="182" t="s">
        <v>111</v>
      </c>
      <c r="N1413" s="190">
        <f>INDEX(BD_Seguimiento_OAP_2019!$AH$3:$AS$294,MATCH(Revisión_Avance_Periodo!$I1413,BD_Seguimiento_OAP_2019!$L$3:$L$294,0),MATCH(Revisión_Avance_Periodo!$M1413,BD_Seguimiento_OAP_2019!$AH$2:$AS$2,0))</f>
        <v>1</v>
      </c>
      <c r="O1413" s="190">
        <f>INDEX(BD_Seguimiento_OAP_2019!$AV$3:$BG$294,MATCH(Revisión_Avance_Periodo!$I1413,BD_Seguimiento_OAP_2019!$L$3:$L$294,0),MATCH(Revisión_Avance_Periodo!$M1413,BD_Seguimiento_OAP_2019!$AV$2:$BG$2,0))</f>
        <v>0</v>
      </c>
      <c r="P1413" s="188">
        <f t="shared" si="265"/>
        <v>0</v>
      </c>
      <c r="Q1413" s="182" t="str">
        <f>VLOOKUP(P1413,Tabla_Indicador_Gestion4[#All],3,TRUE)</f>
        <v>Por Ejecutar</v>
      </c>
      <c r="R1413" s="229">
        <f>SUBTOTAL(9,$N$1406:$N1413)</f>
        <v>8</v>
      </c>
      <c r="S1413" s="230">
        <f>SUBTOTAL(9,$O$1406:$O1413)</f>
        <v>5</v>
      </c>
      <c r="T1413" s="231">
        <f>IFERROR(+Revisión_Avance_Periodo!$S1413/Revisión_Avance_Periodo!$R1413,0)</f>
        <v>0.625</v>
      </c>
      <c r="U1413" s="184"/>
      <c r="V1413" s="185"/>
      <c r="W1413" s="183"/>
      <c r="X1413" s="183"/>
      <c r="Y1413" s="183"/>
      <c r="Z1413" s="186"/>
      <c r="AA1413" s="187"/>
    </row>
    <row r="1414" spans="1:27" x14ac:dyDescent="0.25">
      <c r="A1414" s="88">
        <v>120</v>
      </c>
      <c r="B1414" s="91" t="str">
        <f>CONCATENATE(Revisión_Avance_Periodo!$C1414,";",Revisión_Avance_Periodo!$E1414,";",Revisión_Avance_Periodo!$I1414)</f>
        <v>OE1;PR_10;ACT_171</v>
      </c>
      <c r="C1414" s="170" t="s">
        <v>9</v>
      </c>
      <c r="D1414" s="171" t="str">
        <f>VLOOKUP(Revisión_Avance_Periodo!$C1414,Componentes_BD!$F$1:$G$5,2,FALSE)</f>
        <v>Fortalecer la Vigilancia.</v>
      </c>
      <c r="E1414" s="106" t="s">
        <v>12</v>
      </c>
      <c r="F1414" s="89">
        <v>2</v>
      </c>
      <c r="G1414" s="89" t="str">
        <f>VLOOKUP(Revisión_Avance_Periodo!$A1414,BD_Seguimiento_OAP_2019!$A$2:$G$294,7,FALSE)</f>
        <v>PAI</v>
      </c>
      <c r="H1414" s="89" t="str">
        <f>VLOOKUP(Revisión_Avance_Periodo!$A1414,BD_Seguimiento_OAP_2019!$A$2:$J$294,10,FALSE)</f>
        <v>PAI_01 - Operacional</v>
      </c>
      <c r="I1414" s="89" t="s">
        <v>1211</v>
      </c>
      <c r="J1414" s="89" t="str">
        <f>VLOOKUP(Revisión_Avance_Periodo!$I1414,BD_Seguimiento_OAP_2019!$L:$M,2,FALSE)</f>
        <v>Gestionar información contable, financiera y presupuestal a entes externos (página web de la entidad)</v>
      </c>
      <c r="K1414" s="106" t="s">
        <v>8</v>
      </c>
      <c r="L1414" s="172">
        <v>4.4642857142857152E-4</v>
      </c>
      <c r="M1414" s="173" t="s">
        <v>112</v>
      </c>
      <c r="N1414" s="190">
        <f>INDEX(BD_Seguimiento_OAP_2019!$AH$3:$AS$294,MATCH(Revisión_Avance_Periodo!$I1414,BD_Seguimiento_OAP_2019!$L$3:$L$294,0),MATCH(Revisión_Avance_Periodo!$M1414,BD_Seguimiento_OAP_2019!$AH$2:$AS$2,0))</f>
        <v>1</v>
      </c>
      <c r="O1414" s="190">
        <f>INDEX(BD_Seguimiento_OAP_2019!$AV$3:$BG$294,MATCH(Revisión_Avance_Periodo!$I1414,BD_Seguimiento_OAP_2019!$L$3:$L$294,0),MATCH(Revisión_Avance_Periodo!$M1414,BD_Seguimiento_OAP_2019!$AV$2:$BG$2,0))</f>
        <v>0</v>
      </c>
      <c r="P1414" s="189">
        <f t="shared" si="265"/>
        <v>0</v>
      </c>
      <c r="Q1414" s="173" t="str">
        <f>VLOOKUP(P1414,Tabla_Indicador_Gestion4[#All],3,TRUE)</f>
        <v>Por Ejecutar</v>
      </c>
      <c r="R1414" s="229">
        <f>SUBTOTAL(9,$N$1406:$N1414)</f>
        <v>9</v>
      </c>
      <c r="S1414" s="230">
        <f>SUBTOTAL(9,$O$1406:$O1414)</f>
        <v>5</v>
      </c>
      <c r="T1414" s="231">
        <f>IFERROR(+Revisión_Avance_Periodo!$S1414/Revisión_Avance_Periodo!$R1414,0)</f>
        <v>0.55555555555555558</v>
      </c>
      <c r="U1414" s="184"/>
      <c r="V1414" s="185"/>
      <c r="W1414" s="183"/>
      <c r="X1414" s="183"/>
      <c r="Y1414" s="183"/>
      <c r="Z1414" s="186"/>
      <c r="AA1414" s="187"/>
    </row>
    <row r="1415" spans="1:27" x14ac:dyDescent="0.25">
      <c r="A1415" s="94">
        <v>120</v>
      </c>
      <c r="B1415" s="96" t="str">
        <f>CONCATENATE(Revisión_Avance_Periodo!$C1415,";",Revisión_Avance_Periodo!$E1415,";",Revisión_Avance_Periodo!$I1415)</f>
        <v>OE1;PR_10;ACT_171</v>
      </c>
      <c r="C1415" s="180" t="s">
        <v>9</v>
      </c>
      <c r="D1415" s="181" t="str">
        <f>VLOOKUP(Revisión_Avance_Periodo!$C1415,Componentes_BD!$F$1:$G$5,2,FALSE)</f>
        <v>Fortalecer la Vigilancia.</v>
      </c>
      <c r="E1415" s="119" t="s">
        <v>12</v>
      </c>
      <c r="F1415" s="95">
        <v>2</v>
      </c>
      <c r="G1415" s="95" t="str">
        <f>VLOOKUP(Revisión_Avance_Periodo!$A1415,BD_Seguimiento_OAP_2019!$A$2:$G$294,7,FALSE)</f>
        <v>PAI</v>
      </c>
      <c r="H1415" s="95" t="str">
        <f>VLOOKUP(Revisión_Avance_Periodo!$A1415,BD_Seguimiento_OAP_2019!$A$2:$J$294,10,FALSE)</f>
        <v>PAI_01 - Operacional</v>
      </c>
      <c r="I1415" s="95" t="s">
        <v>1211</v>
      </c>
      <c r="J1415" s="95" t="str">
        <f>VLOOKUP(Revisión_Avance_Periodo!$I1415,BD_Seguimiento_OAP_2019!$L:$M,2,FALSE)</f>
        <v>Gestionar información contable, financiera y presupuestal a entes externos (página web de la entidad)</v>
      </c>
      <c r="K1415" s="119" t="s">
        <v>8</v>
      </c>
      <c r="L1415" s="172">
        <v>4.4642857142857152E-4</v>
      </c>
      <c r="M1415" s="182" t="s">
        <v>113</v>
      </c>
      <c r="N1415" s="190">
        <f>INDEX(BD_Seguimiento_OAP_2019!$AH$3:$AS$294,MATCH(Revisión_Avance_Periodo!$I1415,BD_Seguimiento_OAP_2019!$L$3:$L$294,0),MATCH(Revisión_Avance_Periodo!$M1415,BD_Seguimiento_OAP_2019!$AH$2:$AS$2,0))</f>
        <v>1</v>
      </c>
      <c r="O1415" s="190">
        <f>INDEX(BD_Seguimiento_OAP_2019!$AV$3:$BG$294,MATCH(Revisión_Avance_Periodo!$I1415,BD_Seguimiento_OAP_2019!$L$3:$L$294,0),MATCH(Revisión_Avance_Periodo!$M1415,BD_Seguimiento_OAP_2019!$AV$2:$BG$2,0))</f>
        <v>0</v>
      </c>
      <c r="P1415" s="188">
        <f t="shared" si="265"/>
        <v>0</v>
      </c>
      <c r="Q1415" s="182" t="str">
        <f>VLOOKUP(P1415,Tabla_Indicador_Gestion4[#All],3,TRUE)</f>
        <v>Por Ejecutar</v>
      </c>
      <c r="R1415" s="229">
        <f>SUBTOTAL(9,$N$1406:$N1415)</f>
        <v>10</v>
      </c>
      <c r="S1415" s="230">
        <f>SUBTOTAL(9,$O$1406:$O1415)</f>
        <v>5</v>
      </c>
      <c r="T1415" s="231">
        <f>IFERROR(+Revisión_Avance_Periodo!$S1415/Revisión_Avance_Periodo!$R1415,0)</f>
        <v>0.5</v>
      </c>
      <c r="U1415" s="184"/>
      <c r="V1415" s="185"/>
      <c r="W1415" s="183"/>
      <c r="X1415" s="183"/>
      <c r="Y1415" s="183"/>
      <c r="Z1415" s="186"/>
      <c r="AA1415" s="187"/>
    </row>
    <row r="1416" spans="1:27" x14ac:dyDescent="0.25">
      <c r="A1416" s="88">
        <v>120</v>
      </c>
      <c r="B1416" s="91" t="str">
        <f>CONCATENATE(Revisión_Avance_Periodo!$C1416,";",Revisión_Avance_Periodo!$E1416,";",Revisión_Avance_Periodo!$I1416)</f>
        <v>OE1;PR_10;ACT_171</v>
      </c>
      <c r="C1416" s="170" t="s">
        <v>9</v>
      </c>
      <c r="D1416" s="171" t="str">
        <f>VLOOKUP(Revisión_Avance_Periodo!$C1416,Componentes_BD!$F$1:$G$5,2,FALSE)</f>
        <v>Fortalecer la Vigilancia.</v>
      </c>
      <c r="E1416" s="106" t="s">
        <v>12</v>
      </c>
      <c r="F1416" s="89">
        <v>2</v>
      </c>
      <c r="G1416" s="89" t="str">
        <f>VLOOKUP(Revisión_Avance_Periodo!$A1416,BD_Seguimiento_OAP_2019!$A$2:$G$294,7,FALSE)</f>
        <v>PAI</v>
      </c>
      <c r="H1416" s="89" t="str">
        <f>VLOOKUP(Revisión_Avance_Periodo!$A1416,BD_Seguimiento_OAP_2019!$A$2:$J$294,10,FALSE)</f>
        <v>PAI_01 - Operacional</v>
      </c>
      <c r="I1416" s="89" t="s">
        <v>1211</v>
      </c>
      <c r="J1416" s="89" t="str">
        <f>VLOOKUP(Revisión_Avance_Periodo!$I1416,BD_Seguimiento_OAP_2019!$L:$M,2,FALSE)</f>
        <v>Gestionar información contable, financiera y presupuestal a entes externos (página web de la entidad)</v>
      </c>
      <c r="K1416" s="106" t="s">
        <v>8</v>
      </c>
      <c r="L1416" s="172">
        <v>4.4642857142857152E-4</v>
      </c>
      <c r="M1416" s="173" t="s">
        <v>114</v>
      </c>
      <c r="N1416" s="190">
        <f>INDEX(BD_Seguimiento_OAP_2019!$AH$3:$AS$294,MATCH(Revisión_Avance_Periodo!$I1416,BD_Seguimiento_OAP_2019!$L$3:$L$294,0),MATCH(Revisión_Avance_Periodo!$M1416,BD_Seguimiento_OAP_2019!$AH$2:$AS$2,0))</f>
        <v>1</v>
      </c>
      <c r="O1416" s="190">
        <f>INDEX(BD_Seguimiento_OAP_2019!$AV$3:$BG$294,MATCH(Revisión_Avance_Periodo!$I1416,BD_Seguimiento_OAP_2019!$L$3:$L$294,0),MATCH(Revisión_Avance_Periodo!$M1416,BD_Seguimiento_OAP_2019!$AV$2:$BG$2,0))</f>
        <v>0</v>
      </c>
      <c r="P1416" s="189">
        <f t="shared" si="265"/>
        <v>0</v>
      </c>
      <c r="Q1416" s="173" t="str">
        <f>VLOOKUP(P1416,Tabla_Indicador_Gestion4[#All],3,TRUE)</f>
        <v>Por Ejecutar</v>
      </c>
      <c r="R1416" s="229">
        <f>SUBTOTAL(9,$N$1406:$N1416)</f>
        <v>11</v>
      </c>
      <c r="S1416" s="230">
        <f>SUBTOTAL(9,$O$1406:$O1416)</f>
        <v>5</v>
      </c>
      <c r="T1416" s="231">
        <f>IFERROR(+Revisión_Avance_Periodo!$S1416/Revisión_Avance_Periodo!$R1416,0)</f>
        <v>0.45454545454545453</v>
      </c>
      <c r="U1416" s="184"/>
      <c r="V1416" s="185"/>
      <c r="W1416" s="183"/>
      <c r="X1416" s="183"/>
      <c r="Y1416" s="183"/>
      <c r="Z1416" s="186"/>
      <c r="AA1416" s="187"/>
    </row>
    <row r="1417" spans="1:27" ht="15.75" thickBot="1" x14ac:dyDescent="0.3">
      <c r="A1417" s="94">
        <v>120</v>
      </c>
      <c r="B1417" s="96" t="str">
        <f>CONCATENATE(Revisión_Avance_Periodo!$C1417,";",Revisión_Avance_Periodo!$E1417,";",Revisión_Avance_Periodo!$I1417)</f>
        <v>OE1;PR_10;ACT_171</v>
      </c>
      <c r="C1417" s="180" t="s">
        <v>9</v>
      </c>
      <c r="D1417" s="181" t="str">
        <f>VLOOKUP(Revisión_Avance_Periodo!$C1417,Componentes_BD!$F$1:$G$5,2,FALSE)</f>
        <v>Fortalecer la Vigilancia.</v>
      </c>
      <c r="E1417" s="119" t="s">
        <v>12</v>
      </c>
      <c r="F1417" s="95">
        <v>2</v>
      </c>
      <c r="G1417" s="95" t="str">
        <f>VLOOKUP(Revisión_Avance_Periodo!$A1417,BD_Seguimiento_OAP_2019!$A$2:$G$294,7,FALSE)</f>
        <v>PAI</v>
      </c>
      <c r="H1417" s="95" t="str">
        <f>VLOOKUP(Revisión_Avance_Periodo!$A1417,BD_Seguimiento_OAP_2019!$A$2:$J$294,10,FALSE)</f>
        <v>PAI_01 - Operacional</v>
      </c>
      <c r="I1417" s="95" t="s">
        <v>1211</v>
      </c>
      <c r="J1417" s="95" t="str">
        <f>VLOOKUP(Revisión_Avance_Periodo!$I1417,BD_Seguimiento_OAP_2019!$L:$M,2,FALSE)</f>
        <v>Gestionar información contable, financiera y presupuestal a entes externos (página web de la entidad)</v>
      </c>
      <c r="K1417" s="119" t="s">
        <v>8</v>
      </c>
      <c r="L1417" s="172">
        <v>4.4642857142857152E-4</v>
      </c>
      <c r="M1417" s="182" t="s">
        <v>115</v>
      </c>
      <c r="N1417" s="190">
        <f>INDEX(BD_Seguimiento_OAP_2019!$AH$3:$AS$294,MATCH(Revisión_Avance_Periodo!$I1417,BD_Seguimiento_OAP_2019!$L$3:$L$294,0),MATCH(Revisión_Avance_Periodo!$M1417,BD_Seguimiento_OAP_2019!$AH$2:$AS$2,0))</f>
        <v>1</v>
      </c>
      <c r="O1417" s="190">
        <f>INDEX(BD_Seguimiento_OAP_2019!$AV$3:$BG$294,MATCH(Revisión_Avance_Periodo!$I1417,BD_Seguimiento_OAP_2019!$L$3:$L$294,0),MATCH(Revisión_Avance_Periodo!$M1417,BD_Seguimiento_OAP_2019!$AV$2:$BG$2,0))</f>
        <v>0</v>
      </c>
      <c r="P1417" s="188">
        <f t="shared" si="265"/>
        <v>0</v>
      </c>
      <c r="Q1417" s="182" t="str">
        <f>VLOOKUP(P1417,Tabla_Indicador_Gestion4[#All],3,TRUE)</f>
        <v>Por Ejecutar</v>
      </c>
      <c r="R1417" s="229">
        <f>SUBTOTAL(9,$N$1406:$N1417)</f>
        <v>12</v>
      </c>
      <c r="S1417" s="230">
        <f>SUBTOTAL(9,$O$1406:$O1417)</f>
        <v>5</v>
      </c>
      <c r="T1417" s="231">
        <f>IFERROR(+Revisión_Avance_Periodo!$S1417/Revisión_Avance_Periodo!$R1417,0)</f>
        <v>0.41666666666666669</v>
      </c>
      <c r="U1417" s="184"/>
      <c r="V1417" s="185"/>
      <c r="W1417" s="183"/>
      <c r="X1417" s="183"/>
      <c r="Y1417" s="183"/>
      <c r="Z1417" s="186"/>
      <c r="AA1417" s="187"/>
    </row>
    <row r="1418" spans="1:27" x14ac:dyDescent="0.25">
      <c r="A1418" s="88">
        <v>121</v>
      </c>
      <c r="B1418" s="91" t="str">
        <f>CONCATENATE(Revisión_Avance_Periodo!$C1418,";",Revisión_Avance_Periodo!$E1418,";",Revisión_Avance_Periodo!$I1418)</f>
        <v>OE1;PR_10;ACT_172</v>
      </c>
      <c r="C1418" s="170" t="s">
        <v>9</v>
      </c>
      <c r="D1418" s="171" t="str">
        <f>VLOOKUP(Revisión_Avance_Periodo!$C1418,Componentes_BD!$F$1:$G$5,2,FALSE)</f>
        <v>Fortalecer la Vigilancia.</v>
      </c>
      <c r="E1418" s="106" t="s">
        <v>12</v>
      </c>
      <c r="F1418" s="89">
        <v>2</v>
      </c>
      <c r="G1418" s="89" t="str">
        <f>VLOOKUP(Revisión_Avance_Periodo!$A1418,BD_Seguimiento_OAP_2019!$A$2:$G$294,7,FALSE)</f>
        <v>PAI</v>
      </c>
      <c r="H1418" s="89" t="str">
        <f>VLOOKUP(Revisión_Avance_Periodo!$A1418,BD_Seguimiento_OAP_2019!$A$2:$J$294,10,FALSE)</f>
        <v>PAI_01 - Operacional</v>
      </c>
      <c r="I1418" s="89" t="s">
        <v>1220</v>
      </c>
      <c r="J1418" s="89" t="str">
        <f>VLOOKUP(Revisión_Avance_Periodo!$I1418,BD_Seguimiento_OAP_2019!$L:$M,2,FALSE)</f>
        <v>Gestionar información contable, financiera y presupuestal a entes externos -Contraloria General de la Nación -CGN</v>
      </c>
      <c r="K1418" s="106" t="s">
        <v>8</v>
      </c>
      <c r="L1418" s="172">
        <v>4.4642857142857152E-4</v>
      </c>
      <c r="M1418" s="173" t="s">
        <v>104</v>
      </c>
      <c r="N1418" s="174">
        <f>INDEX(BD_Seguimiento_OAP_2019!$AH$3:$AS$294,MATCH(Revisión_Avance_Periodo!$I1418,BD_Seguimiento_OAP_2019!$L$3:$L$294,0),MATCH(Revisión_Avance_Periodo!$M1418,BD_Seguimiento_OAP_2019!$AH$2:$AS$2,0))</f>
        <v>0</v>
      </c>
      <c r="O1418" s="174">
        <f>INDEX(BD_Seguimiento_OAP_2019!$AV$3:$BG$294,MATCH(Revisión_Avance_Periodo!$I1418,BD_Seguimiento_OAP_2019!$L$3:$L$294,0),MATCH(Revisión_Avance_Periodo!$M1418,BD_Seguimiento_OAP_2019!$AV$2:$BG$2,0))</f>
        <v>0</v>
      </c>
      <c r="P1418" s="175">
        <f t="shared" ref="P1418:P1420" si="266">IFERROR((O1418/N1418),0)</f>
        <v>0</v>
      </c>
      <c r="Q1418" s="173" t="str">
        <f>VLOOKUP(P1418,Tabla_Indicador_Gestion4[#All],3,TRUE)</f>
        <v>Por Ejecutar</v>
      </c>
      <c r="R1418" s="213">
        <f>SUBTOTAL(9,$N$1418:$N1418)</f>
        <v>0</v>
      </c>
      <c r="S1418" s="237">
        <f>SUBTOTAL(9,$O$1418:$O1418)</f>
        <v>0</v>
      </c>
      <c r="T1418" s="234">
        <f>IFERROR(+Revisión_Avance_Periodo!$S1418/Revisión_Avance_Periodo!$R1418,0)</f>
        <v>0</v>
      </c>
      <c r="U1418" s="177">
        <f>SUBTOTAL(9,N1418:N1429)</f>
        <v>1</v>
      </c>
      <c r="V1418" s="176">
        <f>SUBTOTAL(9,O1418:O1429)</f>
        <v>0.33</v>
      </c>
      <c r="W1418" s="176">
        <f t="shared" ref="W1418" si="267">+V1418/U1418</f>
        <v>0.33</v>
      </c>
      <c r="X1418" s="176"/>
      <c r="Y1418" s="176">
        <f>100%-Revisión_Avance_Periodo!$W1418</f>
        <v>0.66999999999999993</v>
      </c>
      <c r="Z1418" s="178" t="str">
        <f>VLOOKUP(W1418,Tabla_Indicador_Gestion4[],3,TRUE)</f>
        <v>En Tramite</v>
      </c>
      <c r="AA1418" s="179">
        <f>Revisión_Avance_Periodo!$W1418*Revisión_Avance_Periodo!$L1418</f>
        <v>1.473214285714286E-4</v>
      </c>
    </row>
    <row r="1419" spans="1:27" x14ac:dyDescent="0.25">
      <c r="A1419" s="94">
        <v>121</v>
      </c>
      <c r="B1419" s="96" t="str">
        <f>CONCATENATE(Revisión_Avance_Periodo!$C1419,";",Revisión_Avance_Periodo!$E1419,";",Revisión_Avance_Periodo!$I1419)</f>
        <v>OE1;PR_10;ACT_172</v>
      </c>
      <c r="C1419" s="180" t="s">
        <v>9</v>
      </c>
      <c r="D1419" s="181" t="str">
        <f>VLOOKUP(Revisión_Avance_Periodo!$C1419,Componentes_BD!$F$1:$G$5,2,FALSE)</f>
        <v>Fortalecer la Vigilancia.</v>
      </c>
      <c r="E1419" s="119" t="s">
        <v>12</v>
      </c>
      <c r="F1419" s="95">
        <v>2</v>
      </c>
      <c r="G1419" s="95" t="str">
        <f>VLOOKUP(Revisión_Avance_Periodo!$A1419,BD_Seguimiento_OAP_2019!$A$2:$G$294,7,FALSE)</f>
        <v>PAI</v>
      </c>
      <c r="H1419" s="95" t="str">
        <f>VLOOKUP(Revisión_Avance_Periodo!$A1419,BD_Seguimiento_OAP_2019!$A$2:$J$294,10,FALSE)</f>
        <v>PAI_01 - Operacional</v>
      </c>
      <c r="I1419" s="95" t="s">
        <v>1220</v>
      </c>
      <c r="J1419" s="95" t="str">
        <f>VLOOKUP(Revisión_Avance_Periodo!$I1419,BD_Seguimiento_OAP_2019!$L:$M,2,FALSE)</f>
        <v>Gestionar información contable, financiera y presupuestal a entes externos -Contraloria General de la Nación -CGN</v>
      </c>
      <c r="K1419" s="119" t="s">
        <v>8</v>
      </c>
      <c r="L1419" s="172">
        <v>4.4642857142857152E-4</v>
      </c>
      <c r="M1419" s="182" t="s">
        <v>105</v>
      </c>
      <c r="N1419" s="174">
        <f>INDEX(BD_Seguimiento_OAP_2019!$AH$3:$AS$294,MATCH(Revisión_Avance_Periodo!$I1419,BD_Seguimiento_OAP_2019!$L$3:$L$294,0),MATCH(Revisión_Avance_Periodo!$M1419,BD_Seguimiento_OAP_2019!$AH$2:$AS$2,0))</f>
        <v>0</v>
      </c>
      <c r="O1419" s="174">
        <f>INDEX(BD_Seguimiento_OAP_2019!$AV$3:$BG$294,MATCH(Revisión_Avance_Periodo!$I1419,BD_Seguimiento_OAP_2019!$L$3:$L$294,0),MATCH(Revisión_Avance_Periodo!$M1419,BD_Seguimiento_OAP_2019!$AV$2:$BG$2,0))</f>
        <v>0</v>
      </c>
      <c r="P1419" s="175">
        <f t="shared" si="266"/>
        <v>0</v>
      </c>
      <c r="Q1419" s="182" t="str">
        <f>VLOOKUP(P1419,Tabla_Indicador_Gestion4[#All],3,TRUE)</f>
        <v>Por Ejecutar</v>
      </c>
      <c r="R1419" s="215">
        <f>SUBTOTAL(9,$N$1418:$N1419)</f>
        <v>0</v>
      </c>
      <c r="S1419" s="238">
        <f>SUBTOTAL(9,$O$1418:$O1419)</f>
        <v>0</v>
      </c>
      <c r="T1419" s="231">
        <f>IFERROR(+Revisión_Avance_Periodo!$S1419/Revisión_Avance_Periodo!$R1419,0)</f>
        <v>0</v>
      </c>
      <c r="U1419" s="184"/>
      <c r="V1419" s="185"/>
      <c r="W1419" s="183"/>
      <c r="X1419" s="183"/>
      <c r="Y1419" s="183"/>
      <c r="Z1419" s="186"/>
      <c r="AA1419" s="187"/>
    </row>
    <row r="1420" spans="1:27" x14ac:dyDescent="0.25">
      <c r="A1420" s="88">
        <v>121</v>
      </c>
      <c r="B1420" s="91" t="str">
        <f>CONCATENATE(Revisión_Avance_Periodo!$C1420,";",Revisión_Avance_Periodo!$E1420,";",Revisión_Avance_Periodo!$I1420)</f>
        <v>OE1;PR_10;ACT_172</v>
      </c>
      <c r="C1420" s="170" t="s">
        <v>9</v>
      </c>
      <c r="D1420" s="171" t="str">
        <f>VLOOKUP(Revisión_Avance_Periodo!$C1420,Componentes_BD!$F$1:$G$5,2,FALSE)</f>
        <v>Fortalecer la Vigilancia.</v>
      </c>
      <c r="E1420" s="106" t="s">
        <v>12</v>
      </c>
      <c r="F1420" s="89">
        <v>2</v>
      </c>
      <c r="G1420" s="89" t="str">
        <f>VLOOKUP(Revisión_Avance_Periodo!$A1420,BD_Seguimiento_OAP_2019!$A$2:$G$294,7,FALSE)</f>
        <v>PAI</v>
      </c>
      <c r="H1420" s="89" t="str">
        <f>VLOOKUP(Revisión_Avance_Periodo!$A1420,BD_Seguimiento_OAP_2019!$A$2:$J$294,10,FALSE)</f>
        <v>PAI_01 - Operacional</v>
      </c>
      <c r="I1420" s="89" t="s">
        <v>1220</v>
      </c>
      <c r="J1420" s="89" t="str">
        <f>VLOOKUP(Revisión_Avance_Periodo!$I1420,BD_Seguimiento_OAP_2019!$L:$M,2,FALSE)</f>
        <v>Gestionar información contable, financiera y presupuestal a entes externos -Contraloria General de la Nación -CGN</v>
      </c>
      <c r="K1420" s="106" t="s">
        <v>8</v>
      </c>
      <c r="L1420" s="172">
        <v>4.4642857142857152E-4</v>
      </c>
      <c r="M1420" s="173" t="s">
        <v>106</v>
      </c>
      <c r="N1420" s="174">
        <f>INDEX(BD_Seguimiento_OAP_2019!$AH$3:$AS$294,MATCH(Revisión_Avance_Periodo!$I1420,BD_Seguimiento_OAP_2019!$L$3:$L$294,0),MATCH(Revisión_Avance_Periodo!$M1420,BD_Seguimiento_OAP_2019!$AH$2:$AS$2,0))</f>
        <v>0</v>
      </c>
      <c r="O1420" s="174">
        <f>INDEX(BD_Seguimiento_OAP_2019!$AV$3:$BG$294,MATCH(Revisión_Avance_Periodo!$I1420,BD_Seguimiento_OAP_2019!$L$3:$L$294,0),MATCH(Revisión_Avance_Periodo!$M1420,BD_Seguimiento_OAP_2019!$AV$2:$BG$2,0))</f>
        <v>0</v>
      </c>
      <c r="P1420" s="175">
        <f t="shared" si="266"/>
        <v>0</v>
      </c>
      <c r="Q1420" s="173" t="str">
        <f>VLOOKUP(P1420,Tabla_Indicador_Gestion4[#All],3,TRUE)</f>
        <v>Por Ejecutar</v>
      </c>
      <c r="R1420" s="215">
        <f>SUBTOTAL(9,$N$1418:$N1420)</f>
        <v>0</v>
      </c>
      <c r="S1420" s="238">
        <f>SUBTOTAL(9,$O$1418:$O1420)</f>
        <v>0</v>
      </c>
      <c r="T1420" s="231">
        <f>IFERROR(+Revisión_Avance_Periodo!$S1420/Revisión_Avance_Periodo!$R1420,0)</f>
        <v>0</v>
      </c>
      <c r="U1420" s="184"/>
      <c r="V1420" s="185"/>
      <c r="W1420" s="183"/>
      <c r="X1420" s="183"/>
      <c r="Y1420" s="183"/>
      <c r="Z1420" s="186"/>
      <c r="AA1420" s="187"/>
    </row>
    <row r="1421" spans="1:27" x14ac:dyDescent="0.25">
      <c r="A1421" s="94">
        <v>121</v>
      </c>
      <c r="B1421" s="96" t="str">
        <f>CONCATENATE(Revisión_Avance_Periodo!$C1421,";",Revisión_Avance_Periodo!$E1421,";",Revisión_Avance_Periodo!$I1421)</f>
        <v>OE1;PR_10;ACT_172</v>
      </c>
      <c r="C1421" s="180" t="s">
        <v>9</v>
      </c>
      <c r="D1421" s="181" t="str">
        <f>VLOOKUP(Revisión_Avance_Periodo!$C1421,Componentes_BD!$F$1:$G$5,2,FALSE)</f>
        <v>Fortalecer la Vigilancia.</v>
      </c>
      <c r="E1421" s="119" t="s">
        <v>12</v>
      </c>
      <c r="F1421" s="95">
        <v>2</v>
      </c>
      <c r="G1421" s="95" t="str">
        <f>VLOOKUP(Revisión_Avance_Periodo!$A1421,BD_Seguimiento_OAP_2019!$A$2:$G$294,7,FALSE)</f>
        <v>PAI</v>
      </c>
      <c r="H1421" s="95" t="str">
        <f>VLOOKUP(Revisión_Avance_Periodo!$A1421,BD_Seguimiento_OAP_2019!$A$2:$J$294,10,FALSE)</f>
        <v>PAI_01 - Operacional</v>
      </c>
      <c r="I1421" s="95" t="s">
        <v>1220</v>
      </c>
      <c r="J1421" s="95" t="str">
        <f>VLOOKUP(Revisión_Avance_Periodo!$I1421,BD_Seguimiento_OAP_2019!$L:$M,2,FALSE)</f>
        <v>Gestionar información contable, financiera y presupuestal a entes externos -Contraloria General de la Nación -CGN</v>
      </c>
      <c r="K1421" s="119" t="s">
        <v>8</v>
      </c>
      <c r="L1421" s="172">
        <v>4.4642857142857152E-4</v>
      </c>
      <c r="M1421" s="182" t="s">
        <v>107</v>
      </c>
      <c r="N1421" s="174">
        <f>INDEX(BD_Seguimiento_OAP_2019!$AH$3:$AS$294,MATCH(Revisión_Avance_Periodo!$I1421,BD_Seguimiento_OAP_2019!$L$3:$L$294,0),MATCH(Revisión_Avance_Periodo!$M1421,BD_Seguimiento_OAP_2019!$AH$2:$AS$2,0))</f>
        <v>0.33</v>
      </c>
      <c r="O1421" s="174">
        <f>INDEX(BD_Seguimiento_OAP_2019!$AV$3:$BG$294,MATCH(Revisión_Avance_Periodo!$I1421,BD_Seguimiento_OAP_2019!$L$3:$L$294,0),MATCH(Revisión_Avance_Periodo!$M1421,BD_Seguimiento_OAP_2019!$AV$2:$BG$2,0))</f>
        <v>0.33</v>
      </c>
      <c r="P1421" s="188">
        <f t="shared" si="265"/>
        <v>1</v>
      </c>
      <c r="Q1421" s="182" t="str">
        <f>VLOOKUP(P1421,Tabla_Indicador_Gestion4[#All],3,TRUE)</f>
        <v>Culminada</v>
      </c>
      <c r="R1421" s="215">
        <f>SUBTOTAL(9,$N$1418:$N1421)</f>
        <v>0.33</v>
      </c>
      <c r="S1421" s="238">
        <f>SUBTOTAL(9,$O$1418:$O1421)</f>
        <v>0.33</v>
      </c>
      <c r="T1421" s="231">
        <f>IFERROR(+Revisión_Avance_Periodo!$S1421/Revisión_Avance_Periodo!$R1421,0)</f>
        <v>1</v>
      </c>
      <c r="U1421" s="184"/>
      <c r="V1421" s="185"/>
      <c r="W1421" s="183"/>
      <c r="X1421" s="183"/>
      <c r="Y1421" s="183"/>
      <c r="Z1421" s="186"/>
      <c r="AA1421" s="187"/>
    </row>
    <row r="1422" spans="1:27" x14ac:dyDescent="0.25">
      <c r="A1422" s="88">
        <v>121</v>
      </c>
      <c r="B1422" s="91" t="str">
        <f>CONCATENATE(Revisión_Avance_Periodo!$C1422,";",Revisión_Avance_Periodo!$E1422,";",Revisión_Avance_Periodo!$I1422)</f>
        <v>OE1;PR_10;ACT_172</v>
      </c>
      <c r="C1422" s="170" t="s">
        <v>9</v>
      </c>
      <c r="D1422" s="171" t="str">
        <f>VLOOKUP(Revisión_Avance_Periodo!$C1422,Componentes_BD!$F$1:$G$5,2,FALSE)</f>
        <v>Fortalecer la Vigilancia.</v>
      </c>
      <c r="E1422" s="106" t="s">
        <v>12</v>
      </c>
      <c r="F1422" s="89">
        <v>2</v>
      </c>
      <c r="G1422" s="89" t="str">
        <f>VLOOKUP(Revisión_Avance_Periodo!$A1422,BD_Seguimiento_OAP_2019!$A$2:$G$294,7,FALSE)</f>
        <v>PAI</v>
      </c>
      <c r="H1422" s="89" t="str">
        <f>VLOOKUP(Revisión_Avance_Periodo!$A1422,BD_Seguimiento_OAP_2019!$A$2:$J$294,10,FALSE)</f>
        <v>PAI_01 - Operacional</v>
      </c>
      <c r="I1422" s="89" t="s">
        <v>1220</v>
      </c>
      <c r="J1422" s="89" t="str">
        <f>VLOOKUP(Revisión_Avance_Periodo!$I1422,BD_Seguimiento_OAP_2019!$L:$M,2,FALSE)</f>
        <v>Gestionar información contable, financiera y presupuestal a entes externos -Contraloria General de la Nación -CGN</v>
      </c>
      <c r="K1422" s="106" t="s">
        <v>8</v>
      </c>
      <c r="L1422" s="172">
        <v>4.4642857142857152E-4</v>
      </c>
      <c r="M1422" s="173" t="s">
        <v>108</v>
      </c>
      <c r="N1422" s="174">
        <f>INDEX(BD_Seguimiento_OAP_2019!$AH$3:$AS$294,MATCH(Revisión_Avance_Periodo!$I1422,BD_Seguimiento_OAP_2019!$L$3:$L$294,0),MATCH(Revisión_Avance_Periodo!$M1422,BD_Seguimiento_OAP_2019!$AH$2:$AS$2,0))</f>
        <v>0</v>
      </c>
      <c r="O1422" s="174">
        <f>INDEX(BD_Seguimiento_OAP_2019!$AV$3:$BG$294,MATCH(Revisión_Avance_Periodo!$I1422,BD_Seguimiento_OAP_2019!$L$3:$L$294,0),MATCH(Revisión_Avance_Periodo!$M1422,BD_Seguimiento_OAP_2019!$AV$2:$BG$2,0))</f>
        <v>0</v>
      </c>
      <c r="P1422" s="175">
        <f t="shared" ref="P1422:P1423" si="268">IFERROR((O1422/N1422),0)</f>
        <v>0</v>
      </c>
      <c r="Q1422" s="173" t="str">
        <f>VLOOKUP(P1422,Tabla_Indicador_Gestion4[#All],3,TRUE)</f>
        <v>Por Ejecutar</v>
      </c>
      <c r="R1422" s="215">
        <f>SUBTOTAL(9,$N$1418:$N1422)</f>
        <v>0.33</v>
      </c>
      <c r="S1422" s="238">
        <f>SUBTOTAL(9,$O$1418:$O1422)</f>
        <v>0.33</v>
      </c>
      <c r="T1422" s="231">
        <f>IFERROR(+Revisión_Avance_Periodo!$S1422/Revisión_Avance_Periodo!$R1422,0)</f>
        <v>1</v>
      </c>
      <c r="U1422" s="184"/>
      <c r="V1422" s="185"/>
      <c r="W1422" s="183"/>
      <c r="X1422" s="183"/>
      <c r="Y1422" s="183"/>
      <c r="Z1422" s="186"/>
      <c r="AA1422" s="187"/>
    </row>
    <row r="1423" spans="1:27" x14ac:dyDescent="0.25">
      <c r="A1423" s="94">
        <v>121</v>
      </c>
      <c r="B1423" s="96" t="str">
        <f>CONCATENATE(Revisión_Avance_Periodo!$C1423,";",Revisión_Avance_Periodo!$E1423,";",Revisión_Avance_Periodo!$I1423)</f>
        <v>OE1;PR_10;ACT_172</v>
      </c>
      <c r="C1423" s="180" t="s">
        <v>9</v>
      </c>
      <c r="D1423" s="181" t="str">
        <f>VLOOKUP(Revisión_Avance_Periodo!$C1423,Componentes_BD!$F$1:$G$5,2,FALSE)</f>
        <v>Fortalecer la Vigilancia.</v>
      </c>
      <c r="E1423" s="119" t="s">
        <v>12</v>
      </c>
      <c r="F1423" s="95">
        <v>2</v>
      </c>
      <c r="G1423" s="95" t="str">
        <f>VLOOKUP(Revisión_Avance_Periodo!$A1423,BD_Seguimiento_OAP_2019!$A$2:$G$294,7,FALSE)</f>
        <v>PAI</v>
      </c>
      <c r="H1423" s="95" t="str">
        <f>VLOOKUP(Revisión_Avance_Periodo!$A1423,BD_Seguimiento_OAP_2019!$A$2:$J$294,10,FALSE)</f>
        <v>PAI_01 - Operacional</v>
      </c>
      <c r="I1423" s="95" t="s">
        <v>1220</v>
      </c>
      <c r="J1423" s="95" t="str">
        <f>VLOOKUP(Revisión_Avance_Periodo!$I1423,BD_Seguimiento_OAP_2019!$L:$M,2,FALSE)</f>
        <v>Gestionar información contable, financiera y presupuestal a entes externos -Contraloria General de la Nación -CGN</v>
      </c>
      <c r="K1423" s="119" t="s">
        <v>8</v>
      </c>
      <c r="L1423" s="172">
        <v>4.4642857142857152E-4</v>
      </c>
      <c r="M1423" s="182" t="s">
        <v>109</v>
      </c>
      <c r="N1423" s="174">
        <f>INDEX(BD_Seguimiento_OAP_2019!$AH$3:$AS$294,MATCH(Revisión_Avance_Periodo!$I1423,BD_Seguimiento_OAP_2019!$L$3:$L$294,0),MATCH(Revisión_Avance_Periodo!$M1423,BD_Seguimiento_OAP_2019!$AH$2:$AS$2,0))</f>
        <v>0</v>
      </c>
      <c r="O1423" s="174">
        <f>INDEX(BD_Seguimiento_OAP_2019!$AV$3:$BG$294,MATCH(Revisión_Avance_Periodo!$I1423,BD_Seguimiento_OAP_2019!$L$3:$L$294,0),MATCH(Revisión_Avance_Periodo!$M1423,BD_Seguimiento_OAP_2019!$AV$2:$BG$2,0))</f>
        <v>0</v>
      </c>
      <c r="P1423" s="175">
        <f t="shared" si="268"/>
        <v>0</v>
      </c>
      <c r="Q1423" s="182" t="str">
        <f>VLOOKUP(P1423,Tabla_Indicador_Gestion4[#All],3,TRUE)</f>
        <v>Por Ejecutar</v>
      </c>
      <c r="R1423" s="215">
        <f>SUBTOTAL(9,$N$1418:$N1423)</f>
        <v>0.33</v>
      </c>
      <c r="S1423" s="238">
        <f>SUBTOTAL(9,$O$1418:$O1423)</f>
        <v>0.33</v>
      </c>
      <c r="T1423" s="231">
        <f>IFERROR(+Revisión_Avance_Periodo!$S1423/Revisión_Avance_Periodo!$R1423,0)</f>
        <v>1</v>
      </c>
      <c r="U1423" s="184"/>
      <c r="V1423" s="185"/>
      <c r="W1423" s="183"/>
      <c r="X1423" s="183"/>
      <c r="Y1423" s="183"/>
      <c r="Z1423" s="186"/>
      <c r="AA1423" s="187"/>
    </row>
    <row r="1424" spans="1:27" x14ac:dyDescent="0.25">
      <c r="A1424" s="88">
        <v>121</v>
      </c>
      <c r="B1424" s="91" t="str">
        <f>CONCATENATE(Revisión_Avance_Periodo!$C1424,";",Revisión_Avance_Periodo!$E1424,";",Revisión_Avance_Periodo!$I1424)</f>
        <v>OE1;PR_10;ACT_172</v>
      </c>
      <c r="C1424" s="170" t="s">
        <v>9</v>
      </c>
      <c r="D1424" s="171" t="str">
        <f>VLOOKUP(Revisión_Avance_Periodo!$C1424,Componentes_BD!$F$1:$G$5,2,FALSE)</f>
        <v>Fortalecer la Vigilancia.</v>
      </c>
      <c r="E1424" s="106" t="s">
        <v>12</v>
      </c>
      <c r="F1424" s="89">
        <v>2</v>
      </c>
      <c r="G1424" s="89" t="str">
        <f>VLOOKUP(Revisión_Avance_Periodo!$A1424,BD_Seguimiento_OAP_2019!$A$2:$G$294,7,FALSE)</f>
        <v>PAI</v>
      </c>
      <c r="H1424" s="89" t="str">
        <f>VLOOKUP(Revisión_Avance_Periodo!$A1424,BD_Seguimiento_OAP_2019!$A$2:$J$294,10,FALSE)</f>
        <v>PAI_01 - Operacional</v>
      </c>
      <c r="I1424" s="89" t="s">
        <v>1220</v>
      </c>
      <c r="J1424" s="89" t="str">
        <f>VLOOKUP(Revisión_Avance_Periodo!$I1424,BD_Seguimiento_OAP_2019!$L:$M,2,FALSE)</f>
        <v>Gestionar información contable, financiera y presupuestal a entes externos -Contraloria General de la Nación -CGN</v>
      </c>
      <c r="K1424" s="106" t="s">
        <v>8</v>
      </c>
      <c r="L1424" s="172">
        <v>4.4642857142857152E-4</v>
      </c>
      <c r="M1424" s="173" t="s">
        <v>110</v>
      </c>
      <c r="N1424" s="174">
        <f>INDEX(BD_Seguimiento_OAP_2019!$AH$3:$AS$294,MATCH(Revisión_Avance_Periodo!$I1424,BD_Seguimiento_OAP_2019!$L$3:$L$294,0),MATCH(Revisión_Avance_Periodo!$M1424,BD_Seguimiento_OAP_2019!$AH$2:$AS$2,0))</f>
        <v>0.33</v>
      </c>
      <c r="O1424" s="174">
        <f>INDEX(BD_Seguimiento_OAP_2019!$AV$3:$BG$294,MATCH(Revisión_Avance_Periodo!$I1424,BD_Seguimiento_OAP_2019!$L$3:$L$294,0),MATCH(Revisión_Avance_Periodo!$M1424,BD_Seguimiento_OAP_2019!$AV$2:$BG$2,0))</f>
        <v>0</v>
      </c>
      <c r="P1424" s="189">
        <f t="shared" si="265"/>
        <v>0</v>
      </c>
      <c r="Q1424" s="173" t="str">
        <f>VLOOKUP(P1424,Tabla_Indicador_Gestion4[#All],3,TRUE)</f>
        <v>Por Ejecutar</v>
      </c>
      <c r="R1424" s="215">
        <f>SUBTOTAL(9,$N$1418:$N1424)</f>
        <v>0.66</v>
      </c>
      <c r="S1424" s="238">
        <f>SUBTOTAL(9,$O$1418:$O1424)</f>
        <v>0.33</v>
      </c>
      <c r="T1424" s="231">
        <f>IFERROR(+Revisión_Avance_Periodo!$S1424/Revisión_Avance_Periodo!$R1424,0)</f>
        <v>0.5</v>
      </c>
      <c r="U1424" s="184"/>
      <c r="V1424" s="185"/>
      <c r="W1424" s="183"/>
      <c r="X1424" s="183"/>
      <c r="Y1424" s="183"/>
      <c r="Z1424" s="186"/>
      <c r="AA1424" s="187"/>
    </row>
    <row r="1425" spans="1:27" x14ac:dyDescent="0.25">
      <c r="A1425" s="94">
        <v>121</v>
      </c>
      <c r="B1425" s="96" t="str">
        <f>CONCATENATE(Revisión_Avance_Periodo!$C1425,";",Revisión_Avance_Periodo!$E1425,";",Revisión_Avance_Periodo!$I1425)</f>
        <v>OE1;PR_10;ACT_172</v>
      </c>
      <c r="C1425" s="180" t="s">
        <v>9</v>
      </c>
      <c r="D1425" s="181" t="str">
        <f>VLOOKUP(Revisión_Avance_Periodo!$C1425,Componentes_BD!$F$1:$G$5,2,FALSE)</f>
        <v>Fortalecer la Vigilancia.</v>
      </c>
      <c r="E1425" s="119" t="s">
        <v>12</v>
      </c>
      <c r="F1425" s="95">
        <v>2</v>
      </c>
      <c r="G1425" s="95" t="str">
        <f>VLOOKUP(Revisión_Avance_Periodo!$A1425,BD_Seguimiento_OAP_2019!$A$2:$G$294,7,FALSE)</f>
        <v>PAI</v>
      </c>
      <c r="H1425" s="95" t="str">
        <f>VLOOKUP(Revisión_Avance_Periodo!$A1425,BD_Seguimiento_OAP_2019!$A$2:$J$294,10,FALSE)</f>
        <v>PAI_01 - Operacional</v>
      </c>
      <c r="I1425" s="95" t="s">
        <v>1220</v>
      </c>
      <c r="J1425" s="95" t="str">
        <f>VLOOKUP(Revisión_Avance_Periodo!$I1425,BD_Seguimiento_OAP_2019!$L:$M,2,FALSE)</f>
        <v>Gestionar información contable, financiera y presupuestal a entes externos -Contraloria General de la Nación -CGN</v>
      </c>
      <c r="K1425" s="119" t="s">
        <v>8</v>
      </c>
      <c r="L1425" s="172">
        <v>4.4642857142857152E-4</v>
      </c>
      <c r="M1425" s="182" t="s">
        <v>111</v>
      </c>
      <c r="N1425" s="174">
        <f>INDEX(BD_Seguimiento_OAP_2019!$AH$3:$AS$294,MATCH(Revisión_Avance_Periodo!$I1425,BD_Seguimiento_OAP_2019!$L$3:$L$294,0),MATCH(Revisión_Avance_Periodo!$M1425,BD_Seguimiento_OAP_2019!$AH$2:$AS$2,0))</f>
        <v>0</v>
      </c>
      <c r="O1425" s="174">
        <f>INDEX(BD_Seguimiento_OAP_2019!$AV$3:$BG$294,MATCH(Revisión_Avance_Periodo!$I1425,BD_Seguimiento_OAP_2019!$L$3:$L$294,0),MATCH(Revisión_Avance_Periodo!$M1425,BD_Seguimiento_OAP_2019!$AV$2:$BG$2,0))</f>
        <v>0</v>
      </c>
      <c r="P1425" s="175">
        <f t="shared" ref="P1425:P1427" si="269">IFERROR((O1425/N1425),0)</f>
        <v>0</v>
      </c>
      <c r="Q1425" s="182" t="str">
        <f>VLOOKUP(P1425,Tabla_Indicador_Gestion4[#All],3,TRUE)</f>
        <v>Por Ejecutar</v>
      </c>
      <c r="R1425" s="215">
        <f>SUBTOTAL(9,$N$1418:$N1425)</f>
        <v>0.66</v>
      </c>
      <c r="S1425" s="238">
        <f>SUBTOTAL(9,$O$1418:$O1425)</f>
        <v>0.33</v>
      </c>
      <c r="T1425" s="231">
        <f>IFERROR(+Revisión_Avance_Periodo!$S1425/Revisión_Avance_Periodo!$R1425,0)</f>
        <v>0.5</v>
      </c>
      <c r="U1425" s="184"/>
      <c r="V1425" s="185"/>
      <c r="W1425" s="183"/>
      <c r="X1425" s="183"/>
      <c r="Y1425" s="183"/>
      <c r="Z1425" s="186"/>
      <c r="AA1425" s="187"/>
    </row>
    <row r="1426" spans="1:27" x14ac:dyDescent="0.25">
      <c r="A1426" s="88">
        <v>121</v>
      </c>
      <c r="B1426" s="91" t="str">
        <f>CONCATENATE(Revisión_Avance_Periodo!$C1426,";",Revisión_Avance_Periodo!$E1426,";",Revisión_Avance_Periodo!$I1426)</f>
        <v>OE1;PR_10;ACT_172</v>
      </c>
      <c r="C1426" s="170" t="s">
        <v>9</v>
      </c>
      <c r="D1426" s="171" t="str">
        <f>VLOOKUP(Revisión_Avance_Periodo!$C1426,Componentes_BD!$F$1:$G$5,2,FALSE)</f>
        <v>Fortalecer la Vigilancia.</v>
      </c>
      <c r="E1426" s="106" t="s">
        <v>12</v>
      </c>
      <c r="F1426" s="89">
        <v>2</v>
      </c>
      <c r="G1426" s="89" t="str">
        <f>VLOOKUP(Revisión_Avance_Periodo!$A1426,BD_Seguimiento_OAP_2019!$A$2:$G$294,7,FALSE)</f>
        <v>PAI</v>
      </c>
      <c r="H1426" s="89" t="str">
        <f>VLOOKUP(Revisión_Avance_Periodo!$A1426,BD_Seguimiento_OAP_2019!$A$2:$J$294,10,FALSE)</f>
        <v>PAI_01 - Operacional</v>
      </c>
      <c r="I1426" s="89" t="s">
        <v>1220</v>
      </c>
      <c r="J1426" s="89" t="str">
        <f>VLOOKUP(Revisión_Avance_Periodo!$I1426,BD_Seguimiento_OAP_2019!$L:$M,2,FALSE)</f>
        <v>Gestionar información contable, financiera y presupuestal a entes externos -Contraloria General de la Nación -CGN</v>
      </c>
      <c r="K1426" s="106" t="s">
        <v>8</v>
      </c>
      <c r="L1426" s="172">
        <v>4.4642857142857152E-4</v>
      </c>
      <c r="M1426" s="173" t="s">
        <v>112</v>
      </c>
      <c r="N1426" s="174">
        <f>INDEX(BD_Seguimiento_OAP_2019!$AH$3:$AS$294,MATCH(Revisión_Avance_Periodo!$I1426,BD_Seguimiento_OAP_2019!$L$3:$L$294,0),MATCH(Revisión_Avance_Periodo!$M1426,BD_Seguimiento_OAP_2019!$AH$2:$AS$2,0))</f>
        <v>0</v>
      </c>
      <c r="O1426" s="174">
        <f>INDEX(BD_Seguimiento_OAP_2019!$AV$3:$BG$294,MATCH(Revisión_Avance_Periodo!$I1426,BD_Seguimiento_OAP_2019!$L$3:$L$294,0),MATCH(Revisión_Avance_Periodo!$M1426,BD_Seguimiento_OAP_2019!$AV$2:$BG$2,0))</f>
        <v>0</v>
      </c>
      <c r="P1426" s="175">
        <f t="shared" si="269"/>
        <v>0</v>
      </c>
      <c r="Q1426" s="173" t="str">
        <f>VLOOKUP(P1426,Tabla_Indicador_Gestion4[#All],3,TRUE)</f>
        <v>Por Ejecutar</v>
      </c>
      <c r="R1426" s="215">
        <f>SUBTOTAL(9,$N$1418:$N1426)</f>
        <v>0.66</v>
      </c>
      <c r="S1426" s="238">
        <f>SUBTOTAL(9,$O$1418:$O1426)</f>
        <v>0.33</v>
      </c>
      <c r="T1426" s="231">
        <f>IFERROR(+Revisión_Avance_Periodo!$S1426/Revisión_Avance_Periodo!$R1426,0)</f>
        <v>0.5</v>
      </c>
      <c r="U1426" s="184"/>
      <c r="V1426" s="185"/>
      <c r="W1426" s="183"/>
      <c r="X1426" s="183"/>
      <c r="Y1426" s="183"/>
      <c r="Z1426" s="186"/>
      <c r="AA1426" s="187"/>
    </row>
    <row r="1427" spans="1:27" x14ac:dyDescent="0.25">
      <c r="A1427" s="94">
        <v>121</v>
      </c>
      <c r="B1427" s="96" t="str">
        <f>CONCATENATE(Revisión_Avance_Periodo!$C1427,";",Revisión_Avance_Periodo!$E1427,";",Revisión_Avance_Periodo!$I1427)</f>
        <v>OE1;PR_10;ACT_172</v>
      </c>
      <c r="C1427" s="180" t="s">
        <v>9</v>
      </c>
      <c r="D1427" s="181" t="str">
        <f>VLOOKUP(Revisión_Avance_Periodo!$C1427,Componentes_BD!$F$1:$G$5,2,FALSE)</f>
        <v>Fortalecer la Vigilancia.</v>
      </c>
      <c r="E1427" s="119" t="s">
        <v>12</v>
      </c>
      <c r="F1427" s="95">
        <v>2</v>
      </c>
      <c r="G1427" s="95" t="str">
        <f>VLOOKUP(Revisión_Avance_Periodo!$A1427,BD_Seguimiento_OAP_2019!$A$2:$G$294,7,FALSE)</f>
        <v>PAI</v>
      </c>
      <c r="H1427" s="95" t="str">
        <f>VLOOKUP(Revisión_Avance_Periodo!$A1427,BD_Seguimiento_OAP_2019!$A$2:$J$294,10,FALSE)</f>
        <v>PAI_01 - Operacional</v>
      </c>
      <c r="I1427" s="95" t="s">
        <v>1220</v>
      </c>
      <c r="J1427" s="95" t="str">
        <f>VLOOKUP(Revisión_Avance_Periodo!$I1427,BD_Seguimiento_OAP_2019!$L:$M,2,FALSE)</f>
        <v>Gestionar información contable, financiera y presupuestal a entes externos -Contraloria General de la Nación -CGN</v>
      </c>
      <c r="K1427" s="119" t="s">
        <v>8</v>
      </c>
      <c r="L1427" s="172">
        <v>4.4642857142857152E-4</v>
      </c>
      <c r="M1427" s="182" t="s">
        <v>113</v>
      </c>
      <c r="N1427" s="174">
        <f>INDEX(BD_Seguimiento_OAP_2019!$AH$3:$AS$294,MATCH(Revisión_Avance_Periodo!$I1427,BD_Seguimiento_OAP_2019!$L$3:$L$294,0),MATCH(Revisión_Avance_Periodo!$M1427,BD_Seguimiento_OAP_2019!$AH$2:$AS$2,0))</f>
        <v>0</v>
      </c>
      <c r="O1427" s="174">
        <f>INDEX(BD_Seguimiento_OAP_2019!$AV$3:$BG$294,MATCH(Revisión_Avance_Periodo!$I1427,BD_Seguimiento_OAP_2019!$L$3:$L$294,0),MATCH(Revisión_Avance_Periodo!$M1427,BD_Seguimiento_OAP_2019!$AV$2:$BG$2,0))</f>
        <v>0</v>
      </c>
      <c r="P1427" s="175">
        <f t="shared" si="269"/>
        <v>0</v>
      </c>
      <c r="Q1427" s="182" t="str">
        <f>VLOOKUP(P1427,Tabla_Indicador_Gestion4[#All],3,TRUE)</f>
        <v>Por Ejecutar</v>
      </c>
      <c r="R1427" s="215">
        <f>SUBTOTAL(9,$N$1418:$N1427)</f>
        <v>0.66</v>
      </c>
      <c r="S1427" s="238">
        <f>SUBTOTAL(9,$O$1418:$O1427)</f>
        <v>0.33</v>
      </c>
      <c r="T1427" s="231">
        <f>IFERROR(+Revisión_Avance_Periodo!$S1427/Revisión_Avance_Periodo!$R1427,0)</f>
        <v>0.5</v>
      </c>
      <c r="U1427" s="184"/>
      <c r="V1427" s="185"/>
      <c r="W1427" s="183"/>
      <c r="X1427" s="183"/>
      <c r="Y1427" s="183"/>
      <c r="Z1427" s="186"/>
      <c r="AA1427" s="187"/>
    </row>
    <row r="1428" spans="1:27" x14ac:dyDescent="0.25">
      <c r="A1428" s="88">
        <v>121</v>
      </c>
      <c r="B1428" s="91" t="str">
        <f>CONCATENATE(Revisión_Avance_Periodo!$C1428,";",Revisión_Avance_Periodo!$E1428,";",Revisión_Avance_Periodo!$I1428)</f>
        <v>OE1;PR_10;ACT_172</v>
      </c>
      <c r="C1428" s="170" t="s">
        <v>9</v>
      </c>
      <c r="D1428" s="171" t="str">
        <f>VLOOKUP(Revisión_Avance_Periodo!$C1428,Componentes_BD!$F$1:$G$5,2,FALSE)</f>
        <v>Fortalecer la Vigilancia.</v>
      </c>
      <c r="E1428" s="106" t="s">
        <v>12</v>
      </c>
      <c r="F1428" s="89">
        <v>2</v>
      </c>
      <c r="G1428" s="89" t="str">
        <f>VLOOKUP(Revisión_Avance_Periodo!$A1428,BD_Seguimiento_OAP_2019!$A$2:$G$294,7,FALSE)</f>
        <v>PAI</v>
      </c>
      <c r="H1428" s="89" t="str">
        <f>VLOOKUP(Revisión_Avance_Periodo!$A1428,BD_Seguimiento_OAP_2019!$A$2:$J$294,10,FALSE)</f>
        <v>PAI_01 - Operacional</v>
      </c>
      <c r="I1428" s="89" t="s">
        <v>1220</v>
      </c>
      <c r="J1428" s="89" t="str">
        <f>VLOOKUP(Revisión_Avance_Periodo!$I1428,BD_Seguimiento_OAP_2019!$L:$M,2,FALSE)</f>
        <v>Gestionar información contable, financiera y presupuestal a entes externos -Contraloria General de la Nación -CGN</v>
      </c>
      <c r="K1428" s="106" t="s">
        <v>8</v>
      </c>
      <c r="L1428" s="172">
        <v>4.4642857142857152E-4</v>
      </c>
      <c r="M1428" s="173" t="s">
        <v>114</v>
      </c>
      <c r="N1428" s="174">
        <f>INDEX(BD_Seguimiento_OAP_2019!$AH$3:$AS$294,MATCH(Revisión_Avance_Periodo!$I1428,BD_Seguimiento_OAP_2019!$L$3:$L$294,0),MATCH(Revisión_Avance_Periodo!$M1428,BD_Seguimiento_OAP_2019!$AH$2:$AS$2,0))</f>
        <v>0.34</v>
      </c>
      <c r="O1428" s="174">
        <f>INDEX(BD_Seguimiento_OAP_2019!$AV$3:$BG$294,MATCH(Revisión_Avance_Periodo!$I1428,BD_Seguimiento_OAP_2019!$L$3:$L$294,0),MATCH(Revisión_Avance_Periodo!$M1428,BD_Seguimiento_OAP_2019!$AV$2:$BG$2,0))</f>
        <v>0</v>
      </c>
      <c r="P1428" s="189">
        <f t="shared" si="265"/>
        <v>0</v>
      </c>
      <c r="Q1428" s="173" t="str">
        <f>VLOOKUP(P1428,Tabla_Indicador_Gestion4[#All],3,TRUE)</f>
        <v>Por Ejecutar</v>
      </c>
      <c r="R1428" s="215">
        <f>SUBTOTAL(9,$N$1418:$N1428)</f>
        <v>1</v>
      </c>
      <c r="S1428" s="238">
        <f>SUBTOTAL(9,$O$1418:$O1428)</f>
        <v>0.33</v>
      </c>
      <c r="T1428" s="231">
        <f>IFERROR(+Revisión_Avance_Periodo!$S1428/Revisión_Avance_Periodo!$R1428,0)</f>
        <v>0.33</v>
      </c>
      <c r="U1428" s="184"/>
      <c r="V1428" s="185"/>
      <c r="W1428" s="183"/>
      <c r="X1428" s="183"/>
      <c r="Y1428" s="183"/>
      <c r="Z1428" s="186"/>
      <c r="AA1428" s="187"/>
    </row>
    <row r="1429" spans="1:27" ht="15.75" thickBot="1" x14ac:dyDescent="0.3">
      <c r="A1429" s="94">
        <v>121</v>
      </c>
      <c r="B1429" s="96" t="str">
        <f>CONCATENATE(Revisión_Avance_Periodo!$C1429,";",Revisión_Avance_Periodo!$E1429,";",Revisión_Avance_Periodo!$I1429)</f>
        <v>OE1;PR_10;ACT_172</v>
      </c>
      <c r="C1429" s="180" t="s">
        <v>9</v>
      </c>
      <c r="D1429" s="181" t="str">
        <f>VLOOKUP(Revisión_Avance_Periodo!$C1429,Componentes_BD!$F$1:$G$5,2,FALSE)</f>
        <v>Fortalecer la Vigilancia.</v>
      </c>
      <c r="E1429" s="119" t="s">
        <v>12</v>
      </c>
      <c r="F1429" s="95">
        <v>2</v>
      </c>
      <c r="G1429" s="95" t="str">
        <f>VLOOKUP(Revisión_Avance_Periodo!$A1429,BD_Seguimiento_OAP_2019!$A$2:$G$294,7,FALSE)</f>
        <v>PAI</v>
      </c>
      <c r="H1429" s="95" t="str">
        <f>VLOOKUP(Revisión_Avance_Periodo!$A1429,BD_Seguimiento_OAP_2019!$A$2:$J$294,10,FALSE)</f>
        <v>PAI_01 - Operacional</v>
      </c>
      <c r="I1429" s="95" t="s">
        <v>1220</v>
      </c>
      <c r="J1429" s="95" t="str">
        <f>VLOOKUP(Revisión_Avance_Periodo!$I1429,BD_Seguimiento_OAP_2019!$L:$M,2,FALSE)</f>
        <v>Gestionar información contable, financiera y presupuestal a entes externos -Contraloria General de la Nación -CGN</v>
      </c>
      <c r="K1429" s="119" t="s">
        <v>8</v>
      </c>
      <c r="L1429" s="172">
        <v>4.4642857142857152E-4</v>
      </c>
      <c r="M1429" s="182" t="s">
        <v>115</v>
      </c>
      <c r="N1429" s="174">
        <f>INDEX(BD_Seguimiento_OAP_2019!$AH$3:$AS$294,MATCH(Revisión_Avance_Periodo!$I1429,BD_Seguimiento_OAP_2019!$L$3:$L$294,0),MATCH(Revisión_Avance_Periodo!$M1429,BD_Seguimiento_OAP_2019!$AH$2:$AS$2,0))</f>
        <v>0</v>
      </c>
      <c r="O1429" s="174">
        <f>INDEX(BD_Seguimiento_OAP_2019!$AV$3:$BG$294,MATCH(Revisión_Avance_Periodo!$I1429,BD_Seguimiento_OAP_2019!$L$3:$L$294,0),MATCH(Revisión_Avance_Periodo!$M1429,BD_Seguimiento_OAP_2019!$AV$2:$BG$2,0))</f>
        <v>0</v>
      </c>
      <c r="P1429" s="175">
        <f>IFERROR((O1429/N1429),0)</f>
        <v>0</v>
      </c>
      <c r="Q1429" s="182" t="str">
        <f>VLOOKUP(P1429,Tabla_Indicador_Gestion4[#All],3,TRUE)</f>
        <v>Por Ejecutar</v>
      </c>
      <c r="R1429" s="215">
        <f>SUBTOTAL(9,$N$1418:$N1429)</f>
        <v>1</v>
      </c>
      <c r="S1429" s="238">
        <f>SUBTOTAL(9,$O$1418:$O1429)</f>
        <v>0.33</v>
      </c>
      <c r="T1429" s="231">
        <f>IFERROR(+Revisión_Avance_Periodo!$S1429/Revisión_Avance_Periodo!$R1429,0)</f>
        <v>0.33</v>
      </c>
      <c r="U1429" s="184"/>
      <c r="V1429" s="185"/>
      <c r="W1429" s="183"/>
      <c r="X1429" s="183"/>
      <c r="Y1429" s="183"/>
      <c r="Z1429" s="186"/>
      <c r="AA1429" s="187"/>
    </row>
    <row r="1430" spans="1:27" x14ac:dyDescent="0.25">
      <c r="A1430" s="88">
        <v>122</v>
      </c>
      <c r="B1430" s="91" t="str">
        <f>CONCATENATE(Revisión_Avance_Periodo!$C1430,";",Revisión_Avance_Periodo!$E1430,";",Revisión_Avance_Periodo!$I1430)</f>
        <v>OE1;PR_10;ACT_173</v>
      </c>
      <c r="C1430" s="170" t="s">
        <v>9</v>
      </c>
      <c r="D1430" s="171" t="str">
        <f>VLOOKUP(Revisión_Avance_Periodo!$C1430,Componentes_BD!$F$1:$G$5,2,FALSE)</f>
        <v>Fortalecer la Vigilancia.</v>
      </c>
      <c r="E1430" s="106" t="s">
        <v>12</v>
      </c>
      <c r="F1430" s="89">
        <v>2</v>
      </c>
      <c r="G1430" s="89" t="str">
        <f>VLOOKUP(Revisión_Avance_Periodo!$A1430,BD_Seguimiento_OAP_2019!$A$2:$G$294,7,FALSE)</f>
        <v>PAI</v>
      </c>
      <c r="H1430" s="89" t="str">
        <f>VLOOKUP(Revisión_Avance_Periodo!$A1430,BD_Seguimiento_OAP_2019!$A$2:$J$294,10,FALSE)</f>
        <v>PAI_01 - Operacional</v>
      </c>
      <c r="I1430" s="89" t="s">
        <v>1226</v>
      </c>
      <c r="J1430" s="89" t="str">
        <f>VLOOKUP(Revisión_Avance_Periodo!$I1430,BD_Seguimiento_OAP_2019!$L:$M,2,FALSE)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0" s="106" t="s">
        <v>8</v>
      </c>
      <c r="L1430" s="172">
        <v>4.4642857142857152E-4</v>
      </c>
      <c r="M1430" s="173" t="s">
        <v>104</v>
      </c>
      <c r="N1430" s="190">
        <f>INDEX(BD_Seguimiento_OAP_2019!$AH$3:$AS$294,MATCH(Revisión_Avance_Periodo!$I1430,BD_Seguimiento_OAP_2019!$L$3:$L$294,0),MATCH(Revisión_Avance_Periodo!$M1430,BD_Seguimiento_OAP_2019!$AH$2:$AS$2,0))</f>
        <v>655.11</v>
      </c>
      <c r="O1430" s="190">
        <f>INDEX(BD_Seguimiento_OAP_2019!$AV$3:$BG$294,MATCH(Revisión_Avance_Periodo!$I1430,BD_Seguimiento_OAP_2019!$L$3:$L$294,0),MATCH(Revisión_Avance_Periodo!$M1430,BD_Seguimiento_OAP_2019!$AV$2:$BG$2,0))</f>
        <v>584.11</v>
      </c>
      <c r="P1430" s="189">
        <f t="shared" si="265"/>
        <v>0.8916212544458183</v>
      </c>
      <c r="Q1430" s="173" t="str">
        <f>VLOOKUP(P1430,Tabla_Indicador_Gestion4[#All],3,TRUE)</f>
        <v>Gestionado</v>
      </c>
      <c r="R1430" s="232">
        <f>SUBTOTAL(9,$N$1430:$N1430)</f>
        <v>655.11</v>
      </c>
      <c r="S1430" s="233">
        <f>SUBTOTAL(9,$O$1430:$O1430)</f>
        <v>584.11</v>
      </c>
      <c r="T1430" s="234">
        <f>IFERROR(+Revisión_Avance_Periodo!$S1430/Revisión_Avance_Periodo!$R1430,0)</f>
        <v>0.8916212544458183</v>
      </c>
      <c r="U1430" s="191">
        <f>SUBTOTAL(9,N1430:N1441)</f>
        <v>2767.11</v>
      </c>
      <c r="V1430" s="192">
        <f>SUBTOTAL(9,O1430:O1441)</f>
        <v>2651.11</v>
      </c>
      <c r="W1430" s="176">
        <f t="shared" ref="W1430" si="270">+V1430/U1430</f>
        <v>0.95807900661701195</v>
      </c>
      <c r="X1430" s="176"/>
      <c r="Y1430" s="176">
        <f>100%-Revisión_Avance_Periodo!$W1430</f>
        <v>4.1920993382988048E-2</v>
      </c>
      <c r="Z1430" s="178" t="str">
        <f>VLOOKUP(W1430,Tabla_Indicador_Gestion4[],3,TRUE)</f>
        <v>Gestionado</v>
      </c>
      <c r="AA1430" s="179">
        <f>Revisión_Avance_Periodo!$W1430*Revisión_Avance_Periodo!$L1430</f>
        <v>4.2771384223973756E-4</v>
      </c>
    </row>
    <row r="1431" spans="1:27" x14ac:dyDescent="0.25">
      <c r="A1431" s="94">
        <v>122</v>
      </c>
      <c r="B1431" s="96" t="str">
        <f>CONCATENATE(Revisión_Avance_Periodo!$C1431,";",Revisión_Avance_Periodo!$E1431,";",Revisión_Avance_Periodo!$I1431)</f>
        <v>OE1;PR_10;ACT_173</v>
      </c>
      <c r="C1431" s="180" t="s">
        <v>9</v>
      </c>
      <c r="D1431" s="181" t="str">
        <f>VLOOKUP(Revisión_Avance_Periodo!$C1431,Componentes_BD!$F$1:$G$5,2,FALSE)</f>
        <v>Fortalecer la Vigilancia.</v>
      </c>
      <c r="E1431" s="119" t="s">
        <v>12</v>
      </c>
      <c r="F1431" s="95">
        <v>2</v>
      </c>
      <c r="G1431" s="95" t="str">
        <f>VLOOKUP(Revisión_Avance_Periodo!$A1431,BD_Seguimiento_OAP_2019!$A$2:$G$294,7,FALSE)</f>
        <v>PAI</v>
      </c>
      <c r="H1431" s="95" t="str">
        <f>VLOOKUP(Revisión_Avance_Periodo!$A1431,BD_Seguimiento_OAP_2019!$A$2:$J$294,10,FALSE)</f>
        <v>PAI_01 - Operacional</v>
      </c>
      <c r="I1431" s="95" t="s">
        <v>1226</v>
      </c>
      <c r="J1431" s="95" t="str">
        <f>VLOOKUP(Revisión_Avance_Periodo!$I1431,BD_Seguimiento_OAP_2019!$L:$M,2,FALSE)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1" s="119" t="s">
        <v>8</v>
      </c>
      <c r="L1431" s="172">
        <v>4.4642857142857152E-4</v>
      </c>
      <c r="M1431" s="182" t="s">
        <v>105</v>
      </c>
      <c r="N1431" s="190">
        <f>INDEX(BD_Seguimiento_OAP_2019!$AH$3:$AS$294,MATCH(Revisión_Avance_Periodo!$I1431,BD_Seguimiento_OAP_2019!$L$3:$L$294,0),MATCH(Revisión_Avance_Periodo!$M1431,BD_Seguimiento_OAP_2019!$AH$2:$AS$2,0))</f>
        <v>547</v>
      </c>
      <c r="O1431" s="190">
        <f>INDEX(BD_Seguimiento_OAP_2019!$AV$3:$BG$294,MATCH(Revisión_Avance_Periodo!$I1431,BD_Seguimiento_OAP_2019!$L$3:$L$294,0),MATCH(Revisión_Avance_Periodo!$M1431,BD_Seguimiento_OAP_2019!$AV$2:$BG$2,0))</f>
        <v>541</v>
      </c>
      <c r="P1431" s="188">
        <f t="shared" si="265"/>
        <v>0.98903107861060324</v>
      </c>
      <c r="Q1431" s="182" t="str">
        <f>VLOOKUP(P1431,Tabla_Indicador_Gestion4[#All],3,TRUE)</f>
        <v>Culminada</v>
      </c>
      <c r="R1431" s="229">
        <f>SUBTOTAL(9,$N$1430:$N1431)</f>
        <v>1202.1100000000001</v>
      </c>
      <c r="S1431" s="230">
        <f>SUBTOTAL(9,$O$1430:$O1431)</f>
        <v>1125.1100000000001</v>
      </c>
      <c r="T1431" s="231">
        <f>IFERROR(+Revisión_Avance_Periodo!$S1431/Revisión_Avance_Periodo!$R1431,0)</f>
        <v>0.93594596168403887</v>
      </c>
      <c r="U1431" s="184"/>
      <c r="V1431" s="185"/>
      <c r="W1431" s="183"/>
      <c r="X1431" s="183"/>
      <c r="Y1431" s="183"/>
      <c r="Z1431" s="186"/>
      <c r="AA1431" s="187"/>
    </row>
    <row r="1432" spans="1:27" x14ac:dyDescent="0.25">
      <c r="A1432" s="88">
        <v>122</v>
      </c>
      <c r="B1432" s="91" t="str">
        <f>CONCATENATE(Revisión_Avance_Periodo!$C1432,";",Revisión_Avance_Periodo!$E1432,";",Revisión_Avance_Periodo!$I1432)</f>
        <v>OE1;PR_10;ACT_173</v>
      </c>
      <c r="C1432" s="170" t="s">
        <v>9</v>
      </c>
      <c r="D1432" s="171" t="str">
        <f>VLOOKUP(Revisión_Avance_Periodo!$C1432,Componentes_BD!$F$1:$G$5,2,FALSE)</f>
        <v>Fortalecer la Vigilancia.</v>
      </c>
      <c r="E1432" s="106" t="s">
        <v>12</v>
      </c>
      <c r="F1432" s="89">
        <v>2</v>
      </c>
      <c r="G1432" s="89" t="str">
        <f>VLOOKUP(Revisión_Avance_Periodo!$A1432,BD_Seguimiento_OAP_2019!$A$2:$G$294,7,FALSE)</f>
        <v>PAI</v>
      </c>
      <c r="H1432" s="89" t="str">
        <f>VLOOKUP(Revisión_Avance_Periodo!$A1432,BD_Seguimiento_OAP_2019!$A$2:$J$294,10,FALSE)</f>
        <v>PAI_01 - Operacional</v>
      </c>
      <c r="I1432" s="89" t="s">
        <v>1226</v>
      </c>
      <c r="J1432" s="89" t="str">
        <f>VLOOKUP(Revisión_Avance_Periodo!$I1432,BD_Seguimiento_OAP_2019!$L:$M,2,FALSE)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2" s="106" t="s">
        <v>8</v>
      </c>
      <c r="L1432" s="172">
        <v>4.4642857142857152E-4</v>
      </c>
      <c r="M1432" s="173" t="s">
        <v>106</v>
      </c>
      <c r="N1432" s="190">
        <f>INDEX(BD_Seguimiento_OAP_2019!$AH$3:$AS$294,MATCH(Revisión_Avance_Periodo!$I1432,BD_Seguimiento_OAP_2019!$L$3:$L$294,0),MATCH(Revisión_Avance_Periodo!$M1432,BD_Seguimiento_OAP_2019!$AH$2:$AS$2,0))</f>
        <v>611</v>
      </c>
      <c r="O1432" s="190">
        <f>INDEX(BD_Seguimiento_OAP_2019!$AV$3:$BG$294,MATCH(Revisión_Avance_Periodo!$I1432,BD_Seguimiento_OAP_2019!$L$3:$L$294,0),MATCH(Revisión_Avance_Periodo!$M1432,BD_Seguimiento_OAP_2019!$AV$2:$BG$2,0))</f>
        <v>593</v>
      </c>
      <c r="P1432" s="189">
        <f t="shared" si="265"/>
        <v>0.97054009819967269</v>
      </c>
      <c r="Q1432" s="173" t="str">
        <f>VLOOKUP(P1432,Tabla_Indicador_Gestion4[#All],3,TRUE)</f>
        <v>Culminada</v>
      </c>
      <c r="R1432" s="229">
        <f>SUBTOTAL(9,$N$1430:$N1432)</f>
        <v>1813.1100000000001</v>
      </c>
      <c r="S1432" s="230">
        <f>SUBTOTAL(9,$O$1430:$O1432)</f>
        <v>1718.1100000000001</v>
      </c>
      <c r="T1432" s="231">
        <f>IFERROR(+Revisión_Avance_Periodo!$S1432/Revisión_Avance_Periodo!$R1432,0)</f>
        <v>0.94760384091423022</v>
      </c>
      <c r="U1432" s="184"/>
      <c r="V1432" s="185"/>
      <c r="W1432" s="183"/>
      <c r="X1432" s="183"/>
      <c r="Y1432" s="183"/>
      <c r="Z1432" s="186"/>
      <c r="AA1432" s="187"/>
    </row>
    <row r="1433" spans="1:27" x14ac:dyDescent="0.25">
      <c r="A1433" s="94">
        <v>122</v>
      </c>
      <c r="B1433" s="96" t="str">
        <f>CONCATENATE(Revisión_Avance_Periodo!$C1433,";",Revisión_Avance_Periodo!$E1433,";",Revisión_Avance_Periodo!$I1433)</f>
        <v>OE1;PR_10;ACT_173</v>
      </c>
      <c r="C1433" s="180" t="s">
        <v>9</v>
      </c>
      <c r="D1433" s="181" t="str">
        <f>VLOOKUP(Revisión_Avance_Periodo!$C1433,Componentes_BD!$F$1:$G$5,2,FALSE)</f>
        <v>Fortalecer la Vigilancia.</v>
      </c>
      <c r="E1433" s="119" t="s">
        <v>12</v>
      </c>
      <c r="F1433" s="95">
        <v>2</v>
      </c>
      <c r="G1433" s="95" t="str">
        <f>VLOOKUP(Revisión_Avance_Periodo!$A1433,BD_Seguimiento_OAP_2019!$A$2:$G$294,7,FALSE)</f>
        <v>PAI</v>
      </c>
      <c r="H1433" s="95" t="str">
        <f>VLOOKUP(Revisión_Avance_Periodo!$A1433,BD_Seguimiento_OAP_2019!$A$2:$J$294,10,FALSE)</f>
        <v>PAI_01 - Operacional</v>
      </c>
      <c r="I1433" s="95" t="s">
        <v>1226</v>
      </c>
      <c r="J1433" s="95" t="str">
        <f>VLOOKUP(Revisión_Avance_Periodo!$I1433,BD_Seguimiento_OAP_2019!$L:$M,2,FALSE)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3" s="119" t="s">
        <v>8</v>
      </c>
      <c r="L1433" s="172">
        <v>4.4642857142857152E-4</v>
      </c>
      <c r="M1433" s="182" t="s">
        <v>107</v>
      </c>
      <c r="N1433" s="190">
        <f>INDEX(BD_Seguimiento_OAP_2019!$AH$3:$AS$294,MATCH(Revisión_Avance_Periodo!$I1433,BD_Seguimiento_OAP_2019!$L$3:$L$294,0),MATCH(Revisión_Avance_Periodo!$M1433,BD_Seguimiento_OAP_2019!$AH$2:$AS$2,0))</f>
        <v>451</v>
      </c>
      <c r="O1433" s="190">
        <f>INDEX(BD_Seguimiento_OAP_2019!$AV$3:$BG$294,MATCH(Revisión_Avance_Periodo!$I1433,BD_Seguimiento_OAP_2019!$L$3:$L$294,0),MATCH(Revisión_Avance_Periodo!$M1433,BD_Seguimiento_OAP_2019!$AV$2:$BG$2,0))</f>
        <v>430</v>
      </c>
      <c r="P1433" s="188">
        <f t="shared" si="265"/>
        <v>0.95343680709534373</v>
      </c>
      <c r="Q1433" s="182" t="str">
        <f>VLOOKUP(P1433,Tabla_Indicador_Gestion4[#All],3,TRUE)</f>
        <v>Gestionado</v>
      </c>
      <c r="R1433" s="229">
        <f>SUBTOTAL(9,$N$1430:$N1433)</f>
        <v>2264.11</v>
      </c>
      <c r="S1433" s="230">
        <f>SUBTOTAL(9,$O$1430:$O1433)</f>
        <v>2148.11</v>
      </c>
      <c r="T1433" s="231">
        <f>IFERROR(+Revisión_Avance_Periodo!$S1433/Revisión_Avance_Periodo!$R1433,0)</f>
        <v>0.94876574018046822</v>
      </c>
      <c r="U1433" s="184"/>
      <c r="V1433" s="185"/>
      <c r="W1433" s="183"/>
      <c r="X1433" s="183"/>
      <c r="Y1433" s="183"/>
      <c r="Z1433" s="186"/>
      <c r="AA1433" s="187"/>
    </row>
    <row r="1434" spans="1:27" x14ac:dyDescent="0.25">
      <c r="A1434" s="88">
        <v>122</v>
      </c>
      <c r="B1434" s="91" t="str">
        <f>CONCATENATE(Revisión_Avance_Periodo!$C1434,";",Revisión_Avance_Periodo!$E1434,";",Revisión_Avance_Periodo!$I1434)</f>
        <v>OE1;PR_10;ACT_173</v>
      </c>
      <c r="C1434" s="170" t="s">
        <v>9</v>
      </c>
      <c r="D1434" s="171" t="str">
        <f>VLOOKUP(Revisión_Avance_Periodo!$C1434,Componentes_BD!$F$1:$G$5,2,FALSE)</f>
        <v>Fortalecer la Vigilancia.</v>
      </c>
      <c r="E1434" s="106" t="s">
        <v>12</v>
      </c>
      <c r="F1434" s="89">
        <v>2</v>
      </c>
      <c r="G1434" s="89" t="str">
        <f>VLOOKUP(Revisión_Avance_Periodo!$A1434,BD_Seguimiento_OAP_2019!$A$2:$G$294,7,FALSE)</f>
        <v>PAI</v>
      </c>
      <c r="H1434" s="89" t="str">
        <f>VLOOKUP(Revisión_Avance_Periodo!$A1434,BD_Seguimiento_OAP_2019!$A$2:$J$294,10,FALSE)</f>
        <v>PAI_01 - Operacional</v>
      </c>
      <c r="I1434" s="89" t="s">
        <v>1226</v>
      </c>
      <c r="J1434" s="89" t="str">
        <f>VLOOKUP(Revisión_Avance_Periodo!$I1434,BD_Seguimiento_OAP_2019!$L:$M,2,FALSE)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4" s="106" t="s">
        <v>8</v>
      </c>
      <c r="L1434" s="172">
        <v>4.4642857142857152E-4</v>
      </c>
      <c r="M1434" s="173" t="s">
        <v>108</v>
      </c>
      <c r="N1434" s="190">
        <f>INDEX(BD_Seguimiento_OAP_2019!$AH$3:$AS$294,MATCH(Revisión_Avance_Periodo!$I1434,BD_Seguimiento_OAP_2019!$L$3:$L$294,0),MATCH(Revisión_Avance_Periodo!$M1434,BD_Seguimiento_OAP_2019!$AH$2:$AS$2,0))</f>
        <v>0</v>
      </c>
      <c r="O1434" s="190">
        <f>INDEX(BD_Seguimiento_OAP_2019!$AV$3:$BG$294,MATCH(Revisión_Avance_Periodo!$I1434,BD_Seguimiento_OAP_2019!$L$3:$L$294,0),MATCH(Revisión_Avance_Periodo!$M1434,BD_Seguimiento_OAP_2019!$AV$2:$BG$2,0))</f>
        <v>0</v>
      </c>
      <c r="P1434" s="175">
        <f>IFERROR((O1434/N1434),0)</f>
        <v>0</v>
      </c>
      <c r="Q1434" s="173" t="str">
        <f>VLOOKUP(P1434,Tabla_Indicador_Gestion4[#All],3,TRUE)</f>
        <v>Por Ejecutar</v>
      </c>
      <c r="R1434" s="229">
        <f>SUBTOTAL(9,$N$1430:$N1434)</f>
        <v>2264.11</v>
      </c>
      <c r="S1434" s="230">
        <f>SUBTOTAL(9,$O$1430:$O1434)</f>
        <v>2148.11</v>
      </c>
      <c r="T1434" s="231">
        <f>IFERROR(+Revisión_Avance_Periodo!$S1434/Revisión_Avance_Periodo!$R1434,0)</f>
        <v>0.94876574018046822</v>
      </c>
      <c r="U1434" s="184"/>
      <c r="V1434" s="185"/>
      <c r="W1434" s="183"/>
      <c r="X1434" s="183"/>
      <c r="Y1434" s="183"/>
      <c r="Z1434" s="186"/>
      <c r="AA1434" s="187"/>
    </row>
    <row r="1435" spans="1:27" x14ac:dyDescent="0.25">
      <c r="A1435" s="94">
        <v>122</v>
      </c>
      <c r="B1435" s="96" t="str">
        <f>CONCATENATE(Revisión_Avance_Periodo!$C1435,";",Revisión_Avance_Periodo!$E1435,";",Revisión_Avance_Periodo!$I1435)</f>
        <v>OE1;PR_10;ACT_173</v>
      </c>
      <c r="C1435" s="180" t="s">
        <v>9</v>
      </c>
      <c r="D1435" s="181" t="str">
        <f>VLOOKUP(Revisión_Avance_Periodo!$C1435,Componentes_BD!$F$1:$G$5,2,FALSE)</f>
        <v>Fortalecer la Vigilancia.</v>
      </c>
      <c r="E1435" s="119" t="s">
        <v>12</v>
      </c>
      <c r="F1435" s="95">
        <v>2</v>
      </c>
      <c r="G1435" s="95" t="str">
        <f>VLOOKUP(Revisión_Avance_Periodo!$A1435,BD_Seguimiento_OAP_2019!$A$2:$G$294,7,FALSE)</f>
        <v>PAI</v>
      </c>
      <c r="H1435" s="95" t="str">
        <f>VLOOKUP(Revisión_Avance_Periodo!$A1435,BD_Seguimiento_OAP_2019!$A$2:$J$294,10,FALSE)</f>
        <v>PAI_01 - Operacional</v>
      </c>
      <c r="I1435" s="95" t="s">
        <v>1226</v>
      </c>
      <c r="J1435" s="95" t="str">
        <f>VLOOKUP(Revisión_Avance_Periodo!$I1435,BD_Seguimiento_OAP_2019!$L:$M,2,FALSE)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5" s="119" t="s">
        <v>8</v>
      </c>
      <c r="L1435" s="172">
        <v>4.4642857142857152E-4</v>
      </c>
      <c r="M1435" s="182" t="s">
        <v>109</v>
      </c>
      <c r="N1435" s="190">
        <f>INDEX(BD_Seguimiento_OAP_2019!$AH$3:$AS$294,MATCH(Revisión_Avance_Periodo!$I1435,BD_Seguimiento_OAP_2019!$L$3:$L$294,0),MATCH(Revisión_Avance_Periodo!$M1435,BD_Seguimiento_OAP_2019!$AH$2:$AS$2,0))</f>
        <v>503</v>
      </c>
      <c r="O1435" s="190">
        <f>INDEX(BD_Seguimiento_OAP_2019!$AV$3:$BG$294,MATCH(Revisión_Avance_Periodo!$I1435,BD_Seguimiento_OAP_2019!$L$3:$L$294,0),MATCH(Revisión_Avance_Periodo!$M1435,BD_Seguimiento_OAP_2019!$AV$2:$BG$2,0))</f>
        <v>503</v>
      </c>
      <c r="P1435" s="188">
        <f t="shared" si="265"/>
        <v>1</v>
      </c>
      <c r="Q1435" s="182" t="str">
        <f>VLOOKUP(P1435,Tabla_Indicador_Gestion4[#All],3,TRUE)</f>
        <v>Culminada</v>
      </c>
      <c r="R1435" s="229">
        <f>SUBTOTAL(9,$N$1430:$N1435)</f>
        <v>2767.11</v>
      </c>
      <c r="S1435" s="230">
        <f>SUBTOTAL(9,$O$1430:$O1435)</f>
        <v>2651.11</v>
      </c>
      <c r="T1435" s="231">
        <f>IFERROR(+Revisión_Avance_Periodo!$S1435/Revisión_Avance_Periodo!$R1435,0)</f>
        <v>0.95807900661701195</v>
      </c>
      <c r="U1435" s="184"/>
      <c r="V1435" s="185"/>
      <c r="W1435" s="183"/>
      <c r="X1435" s="183"/>
      <c r="Y1435" s="183"/>
      <c r="Z1435" s="186"/>
      <c r="AA1435" s="187"/>
    </row>
    <row r="1436" spans="1:27" x14ac:dyDescent="0.25">
      <c r="A1436" s="88">
        <v>122</v>
      </c>
      <c r="B1436" s="91" t="str">
        <f>CONCATENATE(Revisión_Avance_Periodo!$C1436,";",Revisión_Avance_Periodo!$E1436,";",Revisión_Avance_Periodo!$I1436)</f>
        <v>OE1;PR_10;ACT_173</v>
      </c>
      <c r="C1436" s="170" t="s">
        <v>9</v>
      </c>
      <c r="D1436" s="171" t="str">
        <f>VLOOKUP(Revisión_Avance_Periodo!$C1436,Componentes_BD!$F$1:$G$5,2,FALSE)</f>
        <v>Fortalecer la Vigilancia.</v>
      </c>
      <c r="E1436" s="106" t="s">
        <v>12</v>
      </c>
      <c r="F1436" s="89">
        <v>2</v>
      </c>
      <c r="G1436" s="89" t="str">
        <f>VLOOKUP(Revisión_Avance_Periodo!$A1436,BD_Seguimiento_OAP_2019!$A$2:$G$294,7,FALSE)</f>
        <v>PAI</v>
      </c>
      <c r="H1436" s="89" t="str">
        <f>VLOOKUP(Revisión_Avance_Periodo!$A1436,BD_Seguimiento_OAP_2019!$A$2:$J$294,10,FALSE)</f>
        <v>PAI_01 - Operacional</v>
      </c>
      <c r="I1436" s="89" t="s">
        <v>1226</v>
      </c>
      <c r="J1436" s="89" t="str">
        <f>VLOOKUP(Revisión_Avance_Periodo!$I1436,BD_Seguimiento_OAP_2019!$L:$M,2,FALSE)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6" s="106" t="s">
        <v>8</v>
      </c>
      <c r="L1436" s="172">
        <v>4.4642857142857152E-4</v>
      </c>
      <c r="M1436" s="173" t="s">
        <v>110</v>
      </c>
      <c r="N1436" s="190">
        <f>INDEX(BD_Seguimiento_OAP_2019!$AH$3:$AS$294,MATCH(Revisión_Avance_Periodo!$I1436,BD_Seguimiento_OAP_2019!$L$3:$L$294,0),MATCH(Revisión_Avance_Periodo!$M1436,BD_Seguimiento_OAP_2019!$AH$2:$AS$2,0))</f>
        <v>0</v>
      </c>
      <c r="O1436" s="190">
        <f>INDEX(BD_Seguimiento_OAP_2019!$AV$3:$BG$294,MATCH(Revisión_Avance_Periodo!$I1436,BD_Seguimiento_OAP_2019!$L$3:$L$294,0),MATCH(Revisión_Avance_Periodo!$M1436,BD_Seguimiento_OAP_2019!$AV$2:$BG$2,0))</f>
        <v>0</v>
      </c>
      <c r="P1436" s="175">
        <f t="shared" ref="P1436:P1441" si="271">IFERROR((O1436/N1436),0)</f>
        <v>0</v>
      </c>
      <c r="Q1436" s="173" t="str">
        <f>VLOOKUP(P1436,Tabla_Indicador_Gestion4[#All],3,TRUE)</f>
        <v>Por Ejecutar</v>
      </c>
      <c r="R1436" s="229">
        <f>SUBTOTAL(9,$N$1430:$N1436)</f>
        <v>2767.11</v>
      </c>
      <c r="S1436" s="230">
        <f>SUBTOTAL(9,$O$1430:$O1436)</f>
        <v>2651.11</v>
      </c>
      <c r="T1436" s="231">
        <f>IFERROR(+Revisión_Avance_Periodo!$S1436/Revisión_Avance_Periodo!$R1436,0)</f>
        <v>0.95807900661701195</v>
      </c>
      <c r="U1436" s="184"/>
      <c r="V1436" s="185"/>
      <c r="W1436" s="183"/>
      <c r="X1436" s="183"/>
      <c r="Y1436" s="183"/>
      <c r="Z1436" s="186"/>
      <c r="AA1436" s="187"/>
    </row>
    <row r="1437" spans="1:27" x14ac:dyDescent="0.25">
      <c r="A1437" s="94">
        <v>122</v>
      </c>
      <c r="B1437" s="96" t="str">
        <f>CONCATENATE(Revisión_Avance_Periodo!$C1437,";",Revisión_Avance_Periodo!$E1437,";",Revisión_Avance_Periodo!$I1437)</f>
        <v>OE1;PR_10;ACT_173</v>
      </c>
      <c r="C1437" s="180" t="s">
        <v>9</v>
      </c>
      <c r="D1437" s="181" t="str">
        <f>VLOOKUP(Revisión_Avance_Periodo!$C1437,Componentes_BD!$F$1:$G$5,2,FALSE)</f>
        <v>Fortalecer la Vigilancia.</v>
      </c>
      <c r="E1437" s="119" t="s">
        <v>12</v>
      </c>
      <c r="F1437" s="95">
        <v>2</v>
      </c>
      <c r="G1437" s="95" t="str">
        <f>VLOOKUP(Revisión_Avance_Periodo!$A1437,BD_Seguimiento_OAP_2019!$A$2:$G$294,7,FALSE)</f>
        <v>PAI</v>
      </c>
      <c r="H1437" s="95" t="str">
        <f>VLOOKUP(Revisión_Avance_Periodo!$A1437,BD_Seguimiento_OAP_2019!$A$2:$J$294,10,FALSE)</f>
        <v>PAI_01 - Operacional</v>
      </c>
      <c r="I1437" s="95" t="s">
        <v>1226</v>
      </c>
      <c r="J1437" s="95" t="str">
        <f>VLOOKUP(Revisión_Avance_Periodo!$I1437,BD_Seguimiento_OAP_2019!$L:$M,2,FALSE)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7" s="119" t="s">
        <v>8</v>
      </c>
      <c r="L1437" s="172">
        <v>4.4642857142857152E-4</v>
      </c>
      <c r="M1437" s="182" t="s">
        <v>111</v>
      </c>
      <c r="N1437" s="190">
        <f>INDEX(BD_Seguimiento_OAP_2019!$AH$3:$AS$294,MATCH(Revisión_Avance_Periodo!$I1437,BD_Seguimiento_OAP_2019!$L$3:$L$294,0),MATCH(Revisión_Avance_Periodo!$M1437,BD_Seguimiento_OAP_2019!$AH$2:$AS$2,0))</f>
        <v>0</v>
      </c>
      <c r="O1437" s="190">
        <f>INDEX(BD_Seguimiento_OAP_2019!$AV$3:$BG$294,MATCH(Revisión_Avance_Periodo!$I1437,BD_Seguimiento_OAP_2019!$L$3:$L$294,0),MATCH(Revisión_Avance_Periodo!$M1437,BD_Seguimiento_OAP_2019!$AV$2:$BG$2,0))</f>
        <v>0</v>
      </c>
      <c r="P1437" s="175">
        <f t="shared" si="271"/>
        <v>0</v>
      </c>
      <c r="Q1437" s="182" t="str">
        <f>VLOOKUP(P1437,Tabla_Indicador_Gestion4[#All],3,TRUE)</f>
        <v>Por Ejecutar</v>
      </c>
      <c r="R1437" s="229">
        <f>SUBTOTAL(9,$N$1430:$N1437)</f>
        <v>2767.11</v>
      </c>
      <c r="S1437" s="230">
        <f>SUBTOTAL(9,$O$1430:$O1437)</f>
        <v>2651.11</v>
      </c>
      <c r="T1437" s="231">
        <f>IFERROR(+Revisión_Avance_Periodo!$S1437/Revisión_Avance_Periodo!$R1437,0)</f>
        <v>0.95807900661701195</v>
      </c>
      <c r="U1437" s="184"/>
      <c r="V1437" s="185"/>
      <c r="W1437" s="183"/>
      <c r="X1437" s="183"/>
      <c r="Y1437" s="183"/>
      <c r="Z1437" s="186"/>
      <c r="AA1437" s="187"/>
    </row>
    <row r="1438" spans="1:27" x14ac:dyDescent="0.25">
      <c r="A1438" s="88">
        <v>122</v>
      </c>
      <c r="B1438" s="91" t="str">
        <f>CONCATENATE(Revisión_Avance_Periodo!$C1438,";",Revisión_Avance_Periodo!$E1438,";",Revisión_Avance_Periodo!$I1438)</f>
        <v>OE1;PR_10;ACT_173</v>
      </c>
      <c r="C1438" s="170" t="s">
        <v>9</v>
      </c>
      <c r="D1438" s="171" t="str">
        <f>VLOOKUP(Revisión_Avance_Periodo!$C1438,Componentes_BD!$F$1:$G$5,2,FALSE)</f>
        <v>Fortalecer la Vigilancia.</v>
      </c>
      <c r="E1438" s="106" t="s">
        <v>12</v>
      </c>
      <c r="F1438" s="89">
        <v>2</v>
      </c>
      <c r="G1438" s="89" t="str">
        <f>VLOOKUP(Revisión_Avance_Periodo!$A1438,BD_Seguimiento_OAP_2019!$A$2:$G$294,7,FALSE)</f>
        <v>PAI</v>
      </c>
      <c r="H1438" s="89" t="str">
        <f>VLOOKUP(Revisión_Avance_Periodo!$A1438,BD_Seguimiento_OAP_2019!$A$2:$J$294,10,FALSE)</f>
        <v>PAI_01 - Operacional</v>
      </c>
      <c r="I1438" s="89" t="s">
        <v>1226</v>
      </c>
      <c r="J1438" s="89" t="str">
        <f>VLOOKUP(Revisión_Avance_Periodo!$I1438,BD_Seguimiento_OAP_2019!$L:$M,2,FALSE)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8" s="106" t="s">
        <v>8</v>
      </c>
      <c r="L1438" s="172">
        <v>4.4642857142857152E-4</v>
      </c>
      <c r="M1438" s="173" t="s">
        <v>112</v>
      </c>
      <c r="N1438" s="190">
        <f>INDEX(BD_Seguimiento_OAP_2019!$AH$3:$AS$294,MATCH(Revisión_Avance_Periodo!$I1438,BD_Seguimiento_OAP_2019!$L$3:$L$294,0),MATCH(Revisión_Avance_Periodo!$M1438,BD_Seguimiento_OAP_2019!$AH$2:$AS$2,0))</f>
        <v>0</v>
      </c>
      <c r="O1438" s="190">
        <f>INDEX(BD_Seguimiento_OAP_2019!$AV$3:$BG$294,MATCH(Revisión_Avance_Periodo!$I1438,BD_Seguimiento_OAP_2019!$L$3:$L$294,0),MATCH(Revisión_Avance_Periodo!$M1438,BD_Seguimiento_OAP_2019!$AV$2:$BG$2,0))</f>
        <v>0</v>
      </c>
      <c r="P1438" s="175">
        <f t="shared" si="271"/>
        <v>0</v>
      </c>
      <c r="Q1438" s="173" t="str">
        <f>VLOOKUP(P1438,Tabla_Indicador_Gestion4[#All],3,TRUE)</f>
        <v>Por Ejecutar</v>
      </c>
      <c r="R1438" s="229">
        <f>SUBTOTAL(9,$N$1430:$N1438)</f>
        <v>2767.11</v>
      </c>
      <c r="S1438" s="230">
        <f>SUBTOTAL(9,$O$1430:$O1438)</f>
        <v>2651.11</v>
      </c>
      <c r="T1438" s="231">
        <f>IFERROR(+Revisión_Avance_Periodo!$S1438/Revisión_Avance_Periodo!$R1438,0)</f>
        <v>0.95807900661701195</v>
      </c>
      <c r="U1438" s="184"/>
      <c r="V1438" s="185"/>
      <c r="W1438" s="183"/>
      <c r="X1438" s="183"/>
      <c r="Y1438" s="183"/>
      <c r="Z1438" s="186"/>
      <c r="AA1438" s="187"/>
    </row>
    <row r="1439" spans="1:27" x14ac:dyDescent="0.25">
      <c r="A1439" s="94">
        <v>122</v>
      </c>
      <c r="B1439" s="96" t="str">
        <f>CONCATENATE(Revisión_Avance_Periodo!$C1439,";",Revisión_Avance_Periodo!$E1439,";",Revisión_Avance_Periodo!$I1439)</f>
        <v>OE1;PR_10;ACT_173</v>
      </c>
      <c r="C1439" s="180" t="s">
        <v>9</v>
      </c>
      <c r="D1439" s="181" t="str">
        <f>VLOOKUP(Revisión_Avance_Periodo!$C1439,Componentes_BD!$F$1:$G$5,2,FALSE)</f>
        <v>Fortalecer la Vigilancia.</v>
      </c>
      <c r="E1439" s="119" t="s">
        <v>12</v>
      </c>
      <c r="F1439" s="95">
        <v>2</v>
      </c>
      <c r="G1439" s="95" t="str">
        <f>VLOOKUP(Revisión_Avance_Periodo!$A1439,BD_Seguimiento_OAP_2019!$A$2:$G$294,7,FALSE)</f>
        <v>PAI</v>
      </c>
      <c r="H1439" s="95" t="str">
        <f>VLOOKUP(Revisión_Avance_Periodo!$A1439,BD_Seguimiento_OAP_2019!$A$2:$J$294,10,FALSE)</f>
        <v>PAI_01 - Operacional</v>
      </c>
      <c r="I1439" s="95" t="s">
        <v>1226</v>
      </c>
      <c r="J1439" s="95" t="str">
        <f>VLOOKUP(Revisión_Avance_Periodo!$I1439,BD_Seguimiento_OAP_2019!$L:$M,2,FALSE)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39" s="119" t="s">
        <v>8</v>
      </c>
      <c r="L1439" s="172">
        <v>4.4642857142857152E-4</v>
      </c>
      <c r="M1439" s="182" t="s">
        <v>113</v>
      </c>
      <c r="N1439" s="190">
        <f>INDEX(BD_Seguimiento_OAP_2019!$AH$3:$AS$294,MATCH(Revisión_Avance_Periodo!$I1439,BD_Seguimiento_OAP_2019!$L$3:$L$294,0),MATCH(Revisión_Avance_Periodo!$M1439,BD_Seguimiento_OAP_2019!$AH$2:$AS$2,0))</f>
        <v>0</v>
      </c>
      <c r="O1439" s="190">
        <f>INDEX(BD_Seguimiento_OAP_2019!$AV$3:$BG$294,MATCH(Revisión_Avance_Periodo!$I1439,BD_Seguimiento_OAP_2019!$L$3:$L$294,0),MATCH(Revisión_Avance_Periodo!$M1439,BD_Seguimiento_OAP_2019!$AV$2:$BG$2,0))</f>
        <v>0</v>
      </c>
      <c r="P1439" s="175">
        <f t="shared" si="271"/>
        <v>0</v>
      </c>
      <c r="Q1439" s="182" t="str">
        <f>VLOOKUP(P1439,Tabla_Indicador_Gestion4[#All],3,TRUE)</f>
        <v>Por Ejecutar</v>
      </c>
      <c r="R1439" s="229">
        <f>SUBTOTAL(9,$N$1430:$N1439)</f>
        <v>2767.11</v>
      </c>
      <c r="S1439" s="230">
        <f>SUBTOTAL(9,$O$1430:$O1439)</f>
        <v>2651.11</v>
      </c>
      <c r="T1439" s="231">
        <f>IFERROR(+Revisión_Avance_Periodo!$S1439/Revisión_Avance_Periodo!$R1439,0)</f>
        <v>0.95807900661701195</v>
      </c>
      <c r="U1439" s="184"/>
      <c r="V1439" s="185"/>
      <c r="W1439" s="183"/>
      <c r="X1439" s="183"/>
      <c r="Y1439" s="183"/>
      <c r="Z1439" s="186"/>
      <c r="AA1439" s="187"/>
    </row>
    <row r="1440" spans="1:27" x14ac:dyDescent="0.25">
      <c r="A1440" s="88">
        <v>122</v>
      </c>
      <c r="B1440" s="91" t="str">
        <f>CONCATENATE(Revisión_Avance_Periodo!$C1440,";",Revisión_Avance_Periodo!$E1440,";",Revisión_Avance_Periodo!$I1440)</f>
        <v>OE1;PR_10;ACT_173</v>
      </c>
      <c r="C1440" s="170" t="s">
        <v>9</v>
      </c>
      <c r="D1440" s="171" t="str">
        <f>VLOOKUP(Revisión_Avance_Periodo!$C1440,Componentes_BD!$F$1:$G$5,2,FALSE)</f>
        <v>Fortalecer la Vigilancia.</v>
      </c>
      <c r="E1440" s="106" t="s">
        <v>12</v>
      </c>
      <c r="F1440" s="89">
        <v>2</v>
      </c>
      <c r="G1440" s="89" t="str">
        <f>VLOOKUP(Revisión_Avance_Periodo!$A1440,BD_Seguimiento_OAP_2019!$A$2:$G$294,7,FALSE)</f>
        <v>PAI</v>
      </c>
      <c r="H1440" s="89" t="str">
        <f>VLOOKUP(Revisión_Avance_Periodo!$A1440,BD_Seguimiento_OAP_2019!$A$2:$J$294,10,FALSE)</f>
        <v>PAI_01 - Operacional</v>
      </c>
      <c r="I1440" s="89" t="s">
        <v>1226</v>
      </c>
      <c r="J1440" s="89" t="str">
        <f>VLOOKUP(Revisión_Avance_Periodo!$I1440,BD_Seguimiento_OAP_2019!$L:$M,2,FALSE)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40" s="106" t="s">
        <v>8</v>
      </c>
      <c r="L1440" s="172">
        <v>4.4642857142857152E-4</v>
      </c>
      <c r="M1440" s="173" t="s">
        <v>114</v>
      </c>
      <c r="N1440" s="190">
        <f>INDEX(BD_Seguimiento_OAP_2019!$AH$3:$AS$294,MATCH(Revisión_Avance_Periodo!$I1440,BD_Seguimiento_OAP_2019!$L$3:$L$294,0),MATCH(Revisión_Avance_Periodo!$M1440,BD_Seguimiento_OAP_2019!$AH$2:$AS$2,0))</f>
        <v>0</v>
      </c>
      <c r="O1440" s="190">
        <f>INDEX(BD_Seguimiento_OAP_2019!$AV$3:$BG$294,MATCH(Revisión_Avance_Periodo!$I1440,BD_Seguimiento_OAP_2019!$L$3:$L$294,0),MATCH(Revisión_Avance_Periodo!$M1440,BD_Seguimiento_OAP_2019!$AV$2:$BG$2,0))</f>
        <v>0</v>
      </c>
      <c r="P1440" s="175">
        <f t="shared" si="271"/>
        <v>0</v>
      </c>
      <c r="Q1440" s="173" t="str">
        <f>VLOOKUP(P1440,Tabla_Indicador_Gestion4[#All],3,TRUE)</f>
        <v>Por Ejecutar</v>
      </c>
      <c r="R1440" s="229">
        <f>SUBTOTAL(9,$N$1430:$N1440)</f>
        <v>2767.11</v>
      </c>
      <c r="S1440" s="230">
        <f>SUBTOTAL(9,$O$1430:$O1440)</f>
        <v>2651.11</v>
      </c>
      <c r="T1440" s="231">
        <f>IFERROR(+Revisión_Avance_Periodo!$S1440/Revisión_Avance_Periodo!$R1440,0)</f>
        <v>0.95807900661701195</v>
      </c>
      <c r="U1440" s="184"/>
      <c r="V1440" s="185"/>
      <c r="W1440" s="183"/>
      <c r="X1440" s="183"/>
      <c r="Y1440" s="183"/>
      <c r="Z1440" s="186"/>
      <c r="AA1440" s="187"/>
    </row>
    <row r="1441" spans="1:27" ht="15.75" thickBot="1" x14ac:dyDescent="0.3">
      <c r="A1441" s="94">
        <v>122</v>
      </c>
      <c r="B1441" s="96" t="str">
        <f>CONCATENATE(Revisión_Avance_Periodo!$C1441,";",Revisión_Avance_Periodo!$E1441,";",Revisión_Avance_Periodo!$I1441)</f>
        <v>OE1;PR_10;ACT_173</v>
      </c>
      <c r="C1441" s="180" t="s">
        <v>9</v>
      </c>
      <c r="D1441" s="181" t="str">
        <f>VLOOKUP(Revisión_Avance_Periodo!$C1441,Componentes_BD!$F$1:$G$5,2,FALSE)</f>
        <v>Fortalecer la Vigilancia.</v>
      </c>
      <c r="E1441" s="119" t="s">
        <v>12</v>
      </c>
      <c r="F1441" s="95">
        <v>2</v>
      </c>
      <c r="G1441" s="95" t="str">
        <f>VLOOKUP(Revisión_Avance_Periodo!$A1441,BD_Seguimiento_OAP_2019!$A$2:$G$294,7,FALSE)</f>
        <v>PAI</v>
      </c>
      <c r="H1441" s="95" t="str">
        <f>VLOOKUP(Revisión_Avance_Periodo!$A1441,BD_Seguimiento_OAP_2019!$A$2:$J$294,10,FALSE)</f>
        <v>PAI_01 - Operacional</v>
      </c>
      <c r="I1441" s="95" t="s">
        <v>1226</v>
      </c>
      <c r="J1441" s="95" t="str">
        <f>VLOOKUP(Revisión_Avance_Periodo!$I1441,BD_Seguimiento_OAP_2019!$L:$M,2,FALSE)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441" s="119" t="s">
        <v>8</v>
      </c>
      <c r="L1441" s="172">
        <v>4.4642857142857152E-4</v>
      </c>
      <c r="M1441" s="182" t="s">
        <v>115</v>
      </c>
      <c r="N1441" s="190">
        <f>INDEX(BD_Seguimiento_OAP_2019!$AH$3:$AS$294,MATCH(Revisión_Avance_Periodo!$I1441,BD_Seguimiento_OAP_2019!$L$3:$L$294,0),MATCH(Revisión_Avance_Periodo!$M1441,BD_Seguimiento_OAP_2019!$AH$2:$AS$2,0))</f>
        <v>0</v>
      </c>
      <c r="O1441" s="190">
        <f>INDEX(BD_Seguimiento_OAP_2019!$AV$3:$BG$294,MATCH(Revisión_Avance_Periodo!$I1441,BD_Seguimiento_OAP_2019!$L$3:$L$294,0),MATCH(Revisión_Avance_Periodo!$M1441,BD_Seguimiento_OAP_2019!$AV$2:$BG$2,0))</f>
        <v>0</v>
      </c>
      <c r="P1441" s="175">
        <f t="shared" si="271"/>
        <v>0</v>
      </c>
      <c r="Q1441" s="182" t="str">
        <f>VLOOKUP(P1441,Tabla_Indicador_Gestion4[#All],3,TRUE)</f>
        <v>Por Ejecutar</v>
      </c>
      <c r="R1441" s="229">
        <f>SUBTOTAL(9,$N$1430:$N1441)</f>
        <v>2767.11</v>
      </c>
      <c r="S1441" s="230">
        <f>SUBTOTAL(9,$O$1430:$O1441)</f>
        <v>2651.11</v>
      </c>
      <c r="T1441" s="231">
        <f>IFERROR(+Revisión_Avance_Periodo!$S1441/Revisión_Avance_Periodo!$R1441,0)</f>
        <v>0.95807900661701195</v>
      </c>
      <c r="U1441" s="184"/>
      <c r="V1441" s="185"/>
      <c r="W1441" s="183"/>
      <c r="X1441" s="183"/>
      <c r="Y1441" s="183"/>
      <c r="Z1441" s="186"/>
      <c r="AA1441" s="187"/>
    </row>
    <row r="1442" spans="1:27" x14ac:dyDescent="0.25">
      <c r="A1442" s="88">
        <v>123</v>
      </c>
      <c r="B1442" s="91" t="str">
        <f>CONCATENATE(Revisión_Avance_Periodo!$C1442,";",Revisión_Avance_Periodo!$E1442,";",Revisión_Avance_Periodo!$I1442)</f>
        <v>OE1;PR_10;ACT_191</v>
      </c>
      <c r="C1442" s="170" t="s">
        <v>9</v>
      </c>
      <c r="D1442" s="171" t="str">
        <f>VLOOKUP(Revisión_Avance_Periodo!$C1442,Componentes_BD!$F$1:$G$5,2,FALSE)</f>
        <v>Fortalecer la Vigilancia.</v>
      </c>
      <c r="E1442" s="106" t="s">
        <v>12</v>
      </c>
      <c r="F1442" s="89">
        <v>2</v>
      </c>
      <c r="G1442" s="89" t="str">
        <f>VLOOKUP(Revisión_Avance_Periodo!$A1442,BD_Seguimiento_OAP_2019!$A$2:$G$294,7,FALSE)</f>
        <v>PAI</v>
      </c>
      <c r="H1442" s="89" t="str">
        <f>VLOOKUP(Revisión_Avance_Periodo!$A1442,BD_Seguimiento_OAP_2019!$A$2:$J$294,10,FALSE)</f>
        <v>PAI_01 - Operacional</v>
      </c>
      <c r="I1442" s="89" t="s">
        <v>1235</v>
      </c>
      <c r="J1442" s="89" t="str">
        <f>VLOOKUP(Revisión_Avance_Periodo!$I1442,BD_Seguimiento_OAP_2019!$L:$M,2,FALSE)</f>
        <v>Implementar Modelo Integrado de Planeción y Gestión - Mipg en cada una de sus 7 dimensiones según corresponda</v>
      </c>
      <c r="K1442" s="106" t="s">
        <v>8</v>
      </c>
      <c r="L1442" s="172">
        <v>4.4642857142857152E-4</v>
      </c>
      <c r="M1442" s="173" t="s">
        <v>104</v>
      </c>
      <c r="N1442" s="190">
        <f>INDEX(BD_Seguimiento_OAP_2019!$AH$3:$AS$294,MATCH(Revisión_Avance_Periodo!$I1442,BD_Seguimiento_OAP_2019!$L$3:$L$294,0),MATCH(Revisión_Avance_Periodo!$M1442,BD_Seguimiento_OAP_2019!$AH$2:$AS$2,0))</f>
        <v>4</v>
      </c>
      <c r="O1442" s="190">
        <f>INDEX(BD_Seguimiento_OAP_2019!$AV$3:$BG$294,MATCH(Revisión_Avance_Periodo!$I1442,BD_Seguimiento_OAP_2019!$L$3:$L$294,0),MATCH(Revisión_Avance_Periodo!$M1442,BD_Seguimiento_OAP_2019!$AV$2:$BG$2,0))</f>
        <v>4</v>
      </c>
      <c r="P1442" s="189">
        <f t="shared" si="265"/>
        <v>1</v>
      </c>
      <c r="Q1442" s="173" t="str">
        <f>VLOOKUP(P1442,Tabla_Indicador_Gestion4[#All],3,TRUE)</f>
        <v>Culminada</v>
      </c>
      <c r="R1442" s="232">
        <f>SUBTOTAL(9,$N$1442:$N1442)</f>
        <v>4</v>
      </c>
      <c r="S1442" s="233">
        <f>SUBTOTAL(9,$O$1442:$O1442)</f>
        <v>4</v>
      </c>
      <c r="T1442" s="234">
        <f>IFERROR(+Revisión_Avance_Periodo!$S1442/Revisión_Avance_Periodo!$R1442,0)</f>
        <v>1</v>
      </c>
      <c r="U1442" s="191">
        <f>SUBTOTAL(9,N1442:N1453)</f>
        <v>24</v>
      </c>
      <c r="V1442" s="192">
        <f>SUBTOTAL(9,O1442:O1453)</f>
        <v>24</v>
      </c>
      <c r="W1442" s="176">
        <f t="shared" ref="W1442" si="272">+V1442/U1442</f>
        <v>1</v>
      </c>
      <c r="X1442" s="176"/>
      <c r="Y1442" s="176">
        <f>100%-Revisión_Avance_Periodo!$W1442</f>
        <v>0</v>
      </c>
      <c r="Z1442" s="178" t="str">
        <f>VLOOKUP(W1442,Tabla_Indicador_Gestion4[],3,TRUE)</f>
        <v>Culminada</v>
      </c>
      <c r="AA1442" s="179">
        <f>Revisión_Avance_Periodo!$W1442*Revisión_Avance_Periodo!$L1442</f>
        <v>4.4642857142857152E-4</v>
      </c>
    </row>
    <row r="1443" spans="1:27" x14ac:dyDescent="0.25">
      <c r="A1443" s="94">
        <v>123</v>
      </c>
      <c r="B1443" s="96" t="str">
        <f>CONCATENATE(Revisión_Avance_Periodo!$C1443,";",Revisión_Avance_Periodo!$E1443,";",Revisión_Avance_Periodo!$I1443)</f>
        <v>OE1;PR_10;ACT_191</v>
      </c>
      <c r="C1443" s="180" t="s">
        <v>9</v>
      </c>
      <c r="D1443" s="181" t="str">
        <f>VLOOKUP(Revisión_Avance_Periodo!$C1443,Componentes_BD!$F$1:$G$5,2,FALSE)</f>
        <v>Fortalecer la Vigilancia.</v>
      </c>
      <c r="E1443" s="119" t="s">
        <v>12</v>
      </c>
      <c r="F1443" s="95">
        <v>2</v>
      </c>
      <c r="G1443" s="95" t="str">
        <f>VLOOKUP(Revisión_Avance_Periodo!$A1443,BD_Seguimiento_OAP_2019!$A$2:$G$294,7,FALSE)</f>
        <v>PAI</v>
      </c>
      <c r="H1443" s="95" t="str">
        <f>VLOOKUP(Revisión_Avance_Periodo!$A1443,BD_Seguimiento_OAP_2019!$A$2:$J$294,10,FALSE)</f>
        <v>PAI_01 - Operacional</v>
      </c>
      <c r="I1443" s="95" t="s">
        <v>1235</v>
      </c>
      <c r="J1443" s="95" t="str">
        <f>VLOOKUP(Revisión_Avance_Periodo!$I1443,BD_Seguimiento_OAP_2019!$L:$M,2,FALSE)</f>
        <v>Implementar Modelo Integrado de Planeción y Gestión - Mipg en cada una de sus 7 dimensiones según corresponda</v>
      </c>
      <c r="K1443" s="119" t="s">
        <v>8</v>
      </c>
      <c r="L1443" s="172">
        <v>4.4642857142857152E-4</v>
      </c>
      <c r="M1443" s="182" t="s">
        <v>105</v>
      </c>
      <c r="N1443" s="190">
        <f>INDEX(BD_Seguimiento_OAP_2019!$AH$3:$AS$294,MATCH(Revisión_Avance_Periodo!$I1443,BD_Seguimiento_OAP_2019!$L$3:$L$294,0),MATCH(Revisión_Avance_Periodo!$M1443,BD_Seguimiento_OAP_2019!$AH$2:$AS$2,0))</f>
        <v>4</v>
      </c>
      <c r="O1443" s="190">
        <f>INDEX(BD_Seguimiento_OAP_2019!$AV$3:$BG$294,MATCH(Revisión_Avance_Periodo!$I1443,BD_Seguimiento_OAP_2019!$L$3:$L$294,0),MATCH(Revisión_Avance_Periodo!$M1443,BD_Seguimiento_OAP_2019!$AV$2:$BG$2,0))</f>
        <v>4</v>
      </c>
      <c r="P1443" s="188">
        <f t="shared" si="265"/>
        <v>1</v>
      </c>
      <c r="Q1443" s="182" t="str">
        <f>VLOOKUP(P1443,Tabla_Indicador_Gestion4[#All],3,TRUE)</f>
        <v>Culminada</v>
      </c>
      <c r="R1443" s="229">
        <f>SUBTOTAL(9,$N$1442:$N1443)</f>
        <v>8</v>
      </c>
      <c r="S1443" s="230">
        <f>SUBTOTAL(9,$O$1442:$O1443)</f>
        <v>8</v>
      </c>
      <c r="T1443" s="231">
        <f>IFERROR(+Revisión_Avance_Periodo!$S1443/Revisión_Avance_Periodo!$R1443,0)</f>
        <v>1</v>
      </c>
      <c r="U1443" s="184"/>
      <c r="V1443" s="185"/>
      <c r="W1443" s="183"/>
      <c r="X1443" s="183"/>
      <c r="Y1443" s="183"/>
      <c r="Z1443" s="186"/>
      <c r="AA1443" s="187"/>
    </row>
    <row r="1444" spans="1:27" x14ac:dyDescent="0.25">
      <c r="A1444" s="88">
        <v>123</v>
      </c>
      <c r="B1444" s="91" t="str">
        <f>CONCATENATE(Revisión_Avance_Periodo!$C1444,";",Revisión_Avance_Periodo!$E1444,";",Revisión_Avance_Periodo!$I1444)</f>
        <v>OE1;PR_10;ACT_191</v>
      </c>
      <c r="C1444" s="170" t="s">
        <v>9</v>
      </c>
      <c r="D1444" s="171" t="str">
        <f>VLOOKUP(Revisión_Avance_Periodo!$C1444,Componentes_BD!$F$1:$G$5,2,FALSE)</f>
        <v>Fortalecer la Vigilancia.</v>
      </c>
      <c r="E1444" s="106" t="s">
        <v>12</v>
      </c>
      <c r="F1444" s="89">
        <v>2</v>
      </c>
      <c r="G1444" s="89" t="str">
        <f>VLOOKUP(Revisión_Avance_Periodo!$A1444,BD_Seguimiento_OAP_2019!$A$2:$G$294,7,FALSE)</f>
        <v>PAI</v>
      </c>
      <c r="H1444" s="89" t="str">
        <f>VLOOKUP(Revisión_Avance_Periodo!$A1444,BD_Seguimiento_OAP_2019!$A$2:$J$294,10,FALSE)</f>
        <v>PAI_01 - Operacional</v>
      </c>
      <c r="I1444" s="89" t="s">
        <v>1235</v>
      </c>
      <c r="J1444" s="89" t="str">
        <f>VLOOKUP(Revisión_Avance_Periodo!$I1444,BD_Seguimiento_OAP_2019!$L:$M,2,FALSE)</f>
        <v>Implementar Modelo Integrado de Planeción y Gestión - Mipg en cada una de sus 7 dimensiones según corresponda</v>
      </c>
      <c r="K1444" s="106" t="s">
        <v>8</v>
      </c>
      <c r="L1444" s="172">
        <v>4.4642857142857152E-4</v>
      </c>
      <c r="M1444" s="173" t="s">
        <v>106</v>
      </c>
      <c r="N1444" s="190">
        <f>INDEX(BD_Seguimiento_OAP_2019!$AH$3:$AS$294,MATCH(Revisión_Avance_Periodo!$I1444,BD_Seguimiento_OAP_2019!$L$3:$L$294,0),MATCH(Revisión_Avance_Periodo!$M1444,BD_Seguimiento_OAP_2019!$AH$2:$AS$2,0))</f>
        <v>6</v>
      </c>
      <c r="O1444" s="190">
        <f>INDEX(BD_Seguimiento_OAP_2019!$AV$3:$BG$294,MATCH(Revisión_Avance_Periodo!$I1444,BD_Seguimiento_OAP_2019!$L$3:$L$294,0),MATCH(Revisión_Avance_Periodo!$M1444,BD_Seguimiento_OAP_2019!$AV$2:$BG$2,0))</f>
        <v>6</v>
      </c>
      <c r="P1444" s="189">
        <f t="shared" si="265"/>
        <v>1</v>
      </c>
      <c r="Q1444" s="173" t="str">
        <f>VLOOKUP(P1444,Tabla_Indicador_Gestion4[#All],3,TRUE)</f>
        <v>Culminada</v>
      </c>
      <c r="R1444" s="229">
        <f>SUBTOTAL(9,$N$1442:$N1444)</f>
        <v>14</v>
      </c>
      <c r="S1444" s="230">
        <f>SUBTOTAL(9,$O$1442:$O1444)</f>
        <v>14</v>
      </c>
      <c r="T1444" s="231">
        <f>IFERROR(+Revisión_Avance_Periodo!$S1444/Revisión_Avance_Periodo!$R1444,0)</f>
        <v>1</v>
      </c>
      <c r="U1444" s="184"/>
      <c r="V1444" s="185"/>
      <c r="W1444" s="183"/>
      <c r="X1444" s="183"/>
      <c r="Y1444" s="183"/>
      <c r="Z1444" s="186"/>
      <c r="AA1444" s="187"/>
    </row>
    <row r="1445" spans="1:27" x14ac:dyDescent="0.25">
      <c r="A1445" s="94">
        <v>123</v>
      </c>
      <c r="B1445" s="96" t="str">
        <f>CONCATENATE(Revisión_Avance_Periodo!$C1445,";",Revisión_Avance_Periodo!$E1445,";",Revisión_Avance_Periodo!$I1445)</f>
        <v>OE1;PR_10;ACT_191</v>
      </c>
      <c r="C1445" s="180" t="s">
        <v>9</v>
      </c>
      <c r="D1445" s="181" t="str">
        <f>VLOOKUP(Revisión_Avance_Periodo!$C1445,Componentes_BD!$F$1:$G$5,2,FALSE)</f>
        <v>Fortalecer la Vigilancia.</v>
      </c>
      <c r="E1445" s="119" t="s">
        <v>12</v>
      </c>
      <c r="F1445" s="95">
        <v>2</v>
      </c>
      <c r="G1445" s="95" t="str">
        <f>VLOOKUP(Revisión_Avance_Periodo!$A1445,BD_Seguimiento_OAP_2019!$A$2:$G$294,7,FALSE)</f>
        <v>PAI</v>
      </c>
      <c r="H1445" s="95" t="str">
        <f>VLOOKUP(Revisión_Avance_Periodo!$A1445,BD_Seguimiento_OAP_2019!$A$2:$J$294,10,FALSE)</f>
        <v>PAI_01 - Operacional</v>
      </c>
      <c r="I1445" s="95" t="s">
        <v>1235</v>
      </c>
      <c r="J1445" s="95" t="str">
        <f>VLOOKUP(Revisión_Avance_Periodo!$I1445,BD_Seguimiento_OAP_2019!$L:$M,2,FALSE)</f>
        <v>Implementar Modelo Integrado de Planeción y Gestión - Mipg en cada una de sus 7 dimensiones según corresponda</v>
      </c>
      <c r="K1445" s="119" t="s">
        <v>8</v>
      </c>
      <c r="L1445" s="172">
        <v>4.4642857142857152E-4</v>
      </c>
      <c r="M1445" s="182" t="s">
        <v>107</v>
      </c>
      <c r="N1445" s="190">
        <f>INDEX(BD_Seguimiento_OAP_2019!$AH$3:$AS$294,MATCH(Revisión_Avance_Periodo!$I1445,BD_Seguimiento_OAP_2019!$L$3:$L$294,0),MATCH(Revisión_Avance_Periodo!$M1445,BD_Seguimiento_OAP_2019!$AH$2:$AS$2,0))</f>
        <v>4</v>
      </c>
      <c r="O1445" s="190">
        <f>INDEX(BD_Seguimiento_OAP_2019!$AV$3:$BG$294,MATCH(Revisión_Avance_Periodo!$I1445,BD_Seguimiento_OAP_2019!$L$3:$L$294,0),MATCH(Revisión_Avance_Periodo!$M1445,BD_Seguimiento_OAP_2019!$AV$2:$BG$2,0))</f>
        <v>4</v>
      </c>
      <c r="P1445" s="188">
        <f t="shared" si="265"/>
        <v>1</v>
      </c>
      <c r="Q1445" s="182" t="str">
        <f>VLOOKUP(P1445,Tabla_Indicador_Gestion4[#All],3,TRUE)</f>
        <v>Culminada</v>
      </c>
      <c r="R1445" s="229">
        <f>SUBTOTAL(9,$N$1442:$N1445)</f>
        <v>18</v>
      </c>
      <c r="S1445" s="230">
        <f>SUBTOTAL(9,$O$1442:$O1445)</f>
        <v>18</v>
      </c>
      <c r="T1445" s="231">
        <f>IFERROR(+Revisión_Avance_Periodo!$S1445/Revisión_Avance_Periodo!$R1445,0)</f>
        <v>1</v>
      </c>
      <c r="U1445" s="184"/>
      <c r="V1445" s="185"/>
      <c r="W1445" s="183"/>
      <c r="X1445" s="183"/>
      <c r="Y1445" s="183"/>
      <c r="Z1445" s="186"/>
      <c r="AA1445" s="187"/>
    </row>
    <row r="1446" spans="1:27" x14ac:dyDescent="0.25">
      <c r="A1446" s="88">
        <v>123</v>
      </c>
      <c r="B1446" s="91" t="str">
        <f>CONCATENATE(Revisión_Avance_Periodo!$C1446,";",Revisión_Avance_Periodo!$E1446,";",Revisión_Avance_Periodo!$I1446)</f>
        <v>OE1;PR_10;ACT_191</v>
      </c>
      <c r="C1446" s="170" t="s">
        <v>9</v>
      </c>
      <c r="D1446" s="171" t="str">
        <f>VLOOKUP(Revisión_Avance_Periodo!$C1446,Componentes_BD!$F$1:$G$5,2,FALSE)</f>
        <v>Fortalecer la Vigilancia.</v>
      </c>
      <c r="E1446" s="106" t="s">
        <v>12</v>
      </c>
      <c r="F1446" s="89">
        <v>2</v>
      </c>
      <c r="G1446" s="89" t="str">
        <f>VLOOKUP(Revisión_Avance_Periodo!$A1446,BD_Seguimiento_OAP_2019!$A$2:$G$294,7,FALSE)</f>
        <v>PAI</v>
      </c>
      <c r="H1446" s="89" t="str">
        <f>VLOOKUP(Revisión_Avance_Periodo!$A1446,BD_Seguimiento_OAP_2019!$A$2:$J$294,10,FALSE)</f>
        <v>PAI_01 - Operacional</v>
      </c>
      <c r="I1446" s="89" t="s">
        <v>1235</v>
      </c>
      <c r="J1446" s="89" t="str">
        <f>VLOOKUP(Revisión_Avance_Periodo!$I1446,BD_Seguimiento_OAP_2019!$L:$M,2,FALSE)</f>
        <v>Implementar Modelo Integrado de Planeción y Gestión - Mipg en cada una de sus 7 dimensiones según corresponda</v>
      </c>
      <c r="K1446" s="106" t="s">
        <v>8</v>
      </c>
      <c r="L1446" s="172">
        <v>4.4642857142857152E-4</v>
      </c>
      <c r="M1446" s="173" t="s">
        <v>108</v>
      </c>
      <c r="N1446" s="190">
        <f>INDEX(BD_Seguimiento_OAP_2019!$AH$3:$AS$294,MATCH(Revisión_Avance_Periodo!$I1446,BD_Seguimiento_OAP_2019!$L$3:$L$294,0),MATCH(Revisión_Avance_Periodo!$M1446,BD_Seguimiento_OAP_2019!$AH$2:$AS$2,0))</f>
        <v>0</v>
      </c>
      <c r="O1446" s="190">
        <f>INDEX(BD_Seguimiento_OAP_2019!$AV$3:$BG$294,MATCH(Revisión_Avance_Periodo!$I1446,BD_Seguimiento_OAP_2019!$L$3:$L$294,0),MATCH(Revisión_Avance_Periodo!$M1446,BD_Seguimiento_OAP_2019!$AV$2:$BG$2,0))</f>
        <v>0</v>
      </c>
      <c r="P1446" s="175">
        <f>IFERROR((O1446/N1446),0)</f>
        <v>0</v>
      </c>
      <c r="Q1446" s="173" t="str">
        <f>VLOOKUP(P1446,Tabla_Indicador_Gestion4[#All],3,TRUE)</f>
        <v>Por Ejecutar</v>
      </c>
      <c r="R1446" s="229">
        <f>SUBTOTAL(9,$N$1442:$N1446)</f>
        <v>18</v>
      </c>
      <c r="S1446" s="230">
        <f>SUBTOTAL(9,$O$1442:$O1446)</f>
        <v>18</v>
      </c>
      <c r="T1446" s="231">
        <f>IFERROR(+Revisión_Avance_Periodo!$S1446/Revisión_Avance_Periodo!$R1446,0)</f>
        <v>1</v>
      </c>
      <c r="U1446" s="184"/>
      <c r="V1446" s="185"/>
      <c r="W1446" s="183"/>
      <c r="X1446" s="183"/>
      <c r="Y1446" s="183"/>
      <c r="Z1446" s="186"/>
      <c r="AA1446" s="187"/>
    </row>
    <row r="1447" spans="1:27" x14ac:dyDescent="0.25">
      <c r="A1447" s="94">
        <v>123</v>
      </c>
      <c r="B1447" s="96" t="str">
        <f>CONCATENATE(Revisión_Avance_Periodo!$C1447,";",Revisión_Avance_Periodo!$E1447,";",Revisión_Avance_Periodo!$I1447)</f>
        <v>OE1;PR_10;ACT_191</v>
      </c>
      <c r="C1447" s="180" t="s">
        <v>9</v>
      </c>
      <c r="D1447" s="181" t="str">
        <f>VLOOKUP(Revisión_Avance_Periodo!$C1447,Componentes_BD!$F$1:$G$5,2,FALSE)</f>
        <v>Fortalecer la Vigilancia.</v>
      </c>
      <c r="E1447" s="119" t="s">
        <v>12</v>
      </c>
      <c r="F1447" s="95">
        <v>2</v>
      </c>
      <c r="G1447" s="95" t="str">
        <f>VLOOKUP(Revisión_Avance_Periodo!$A1447,BD_Seguimiento_OAP_2019!$A$2:$G$294,7,FALSE)</f>
        <v>PAI</v>
      </c>
      <c r="H1447" s="95" t="str">
        <f>VLOOKUP(Revisión_Avance_Periodo!$A1447,BD_Seguimiento_OAP_2019!$A$2:$J$294,10,FALSE)</f>
        <v>PAI_01 - Operacional</v>
      </c>
      <c r="I1447" s="95" t="s">
        <v>1235</v>
      </c>
      <c r="J1447" s="95" t="str">
        <f>VLOOKUP(Revisión_Avance_Periodo!$I1447,BD_Seguimiento_OAP_2019!$L:$M,2,FALSE)</f>
        <v>Implementar Modelo Integrado de Planeción y Gestión - Mipg en cada una de sus 7 dimensiones según corresponda</v>
      </c>
      <c r="K1447" s="119" t="s">
        <v>8</v>
      </c>
      <c r="L1447" s="172">
        <v>4.4642857142857152E-4</v>
      </c>
      <c r="M1447" s="182" t="s">
        <v>109</v>
      </c>
      <c r="N1447" s="190">
        <f>INDEX(BD_Seguimiento_OAP_2019!$AH$3:$AS$294,MATCH(Revisión_Avance_Periodo!$I1447,BD_Seguimiento_OAP_2019!$L$3:$L$294,0),MATCH(Revisión_Avance_Periodo!$M1447,BD_Seguimiento_OAP_2019!$AH$2:$AS$2,0))</f>
        <v>6</v>
      </c>
      <c r="O1447" s="190">
        <f>INDEX(BD_Seguimiento_OAP_2019!$AV$3:$BG$294,MATCH(Revisión_Avance_Periodo!$I1447,BD_Seguimiento_OAP_2019!$L$3:$L$294,0),MATCH(Revisión_Avance_Periodo!$M1447,BD_Seguimiento_OAP_2019!$AV$2:$BG$2,0))</f>
        <v>6</v>
      </c>
      <c r="P1447" s="188">
        <f t="shared" si="265"/>
        <v>1</v>
      </c>
      <c r="Q1447" s="182" t="str">
        <f>VLOOKUP(P1447,Tabla_Indicador_Gestion4[#All],3,TRUE)</f>
        <v>Culminada</v>
      </c>
      <c r="R1447" s="229">
        <f>SUBTOTAL(9,$N$1442:$N1447)</f>
        <v>24</v>
      </c>
      <c r="S1447" s="230">
        <f>SUBTOTAL(9,$O$1442:$O1447)</f>
        <v>24</v>
      </c>
      <c r="T1447" s="231">
        <f>IFERROR(+Revisión_Avance_Periodo!$S1447/Revisión_Avance_Periodo!$R1447,0)</f>
        <v>1</v>
      </c>
      <c r="U1447" s="184"/>
      <c r="V1447" s="185"/>
      <c r="W1447" s="183"/>
      <c r="X1447" s="183"/>
      <c r="Y1447" s="183"/>
      <c r="Z1447" s="186"/>
      <c r="AA1447" s="187"/>
    </row>
    <row r="1448" spans="1:27" x14ac:dyDescent="0.25">
      <c r="A1448" s="88">
        <v>123</v>
      </c>
      <c r="B1448" s="91" t="str">
        <f>CONCATENATE(Revisión_Avance_Periodo!$C1448,";",Revisión_Avance_Periodo!$E1448,";",Revisión_Avance_Periodo!$I1448)</f>
        <v>OE1;PR_10;ACT_191</v>
      </c>
      <c r="C1448" s="170" t="s">
        <v>9</v>
      </c>
      <c r="D1448" s="171" t="str">
        <f>VLOOKUP(Revisión_Avance_Periodo!$C1448,Componentes_BD!$F$1:$G$5,2,FALSE)</f>
        <v>Fortalecer la Vigilancia.</v>
      </c>
      <c r="E1448" s="106" t="s">
        <v>12</v>
      </c>
      <c r="F1448" s="89">
        <v>2</v>
      </c>
      <c r="G1448" s="89" t="str">
        <f>VLOOKUP(Revisión_Avance_Periodo!$A1448,BD_Seguimiento_OAP_2019!$A$2:$G$294,7,FALSE)</f>
        <v>PAI</v>
      </c>
      <c r="H1448" s="89" t="str">
        <f>VLOOKUP(Revisión_Avance_Periodo!$A1448,BD_Seguimiento_OAP_2019!$A$2:$J$294,10,FALSE)</f>
        <v>PAI_01 - Operacional</v>
      </c>
      <c r="I1448" s="89" t="s">
        <v>1235</v>
      </c>
      <c r="J1448" s="89" t="str">
        <f>VLOOKUP(Revisión_Avance_Periodo!$I1448,BD_Seguimiento_OAP_2019!$L:$M,2,FALSE)</f>
        <v>Implementar Modelo Integrado de Planeción y Gestión - Mipg en cada una de sus 7 dimensiones según corresponda</v>
      </c>
      <c r="K1448" s="106" t="s">
        <v>8</v>
      </c>
      <c r="L1448" s="172">
        <v>4.4642857142857152E-4</v>
      </c>
      <c r="M1448" s="173" t="s">
        <v>110</v>
      </c>
      <c r="N1448" s="190">
        <f>INDEX(BD_Seguimiento_OAP_2019!$AH$3:$AS$294,MATCH(Revisión_Avance_Periodo!$I1448,BD_Seguimiento_OAP_2019!$L$3:$L$294,0),MATCH(Revisión_Avance_Periodo!$M1448,BD_Seguimiento_OAP_2019!$AH$2:$AS$2,0))</f>
        <v>0</v>
      </c>
      <c r="O1448" s="190">
        <f>INDEX(BD_Seguimiento_OAP_2019!$AV$3:$BG$294,MATCH(Revisión_Avance_Periodo!$I1448,BD_Seguimiento_OAP_2019!$L$3:$L$294,0),MATCH(Revisión_Avance_Periodo!$M1448,BD_Seguimiento_OAP_2019!$AV$2:$BG$2,0))</f>
        <v>0</v>
      </c>
      <c r="P1448" s="175">
        <f t="shared" ref="P1448:P1453" si="273">IFERROR((O1448/N1448),0)</f>
        <v>0</v>
      </c>
      <c r="Q1448" s="173" t="str">
        <f>VLOOKUP(P1448,Tabla_Indicador_Gestion4[#All],3,TRUE)</f>
        <v>Por Ejecutar</v>
      </c>
      <c r="R1448" s="229">
        <f>SUBTOTAL(9,$N$1442:$N1448)</f>
        <v>24</v>
      </c>
      <c r="S1448" s="230">
        <f>SUBTOTAL(9,$O$1442:$O1448)</f>
        <v>24</v>
      </c>
      <c r="T1448" s="231">
        <f>IFERROR(+Revisión_Avance_Periodo!$S1448/Revisión_Avance_Periodo!$R1448,0)</f>
        <v>1</v>
      </c>
      <c r="U1448" s="184"/>
      <c r="V1448" s="185"/>
      <c r="W1448" s="183"/>
      <c r="X1448" s="183"/>
      <c r="Y1448" s="183"/>
      <c r="Z1448" s="186"/>
      <c r="AA1448" s="187"/>
    </row>
    <row r="1449" spans="1:27" x14ac:dyDescent="0.25">
      <c r="A1449" s="94">
        <v>123</v>
      </c>
      <c r="B1449" s="96" t="str">
        <f>CONCATENATE(Revisión_Avance_Periodo!$C1449,";",Revisión_Avance_Periodo!$E1449,";",Revisión_Avance_Periodo!$I1449)</f>
        <v>OE1;PR_10;ACT_191</v>
      </c>
      <c r="C1449" s="180" t="s">
        <v>9</v>
      </c>
      <c r="D1449" s="181" t="str">
        <f>VLOOKUP(Revisión_Avance_Periodo!$C1449,Componentes_BD!$F$1:$G$5,2,FALSE)</f>
        <v>Fortalecer la Vigilancia.</v>
      </c>
      <c r="E1449" s="119" t="s">
        <v>12</v>
      </c>
      <c r="F1449" s="95">
        <v>2</v>
      </c>
      <c r="G1449" s="95" t="str">
        <f>VLOOKUP(Revisión_Avance_Periodo!$A1449,BD_Seguimiento_OAP_2019!$A$2:$G$294,7,FALSE)</f>
        <v>PAI</v>
      </c>
      <c r="H1449" s="95" t="str">
        <f>VLOOKUP(Revisión_Avance_Periodo!$A1449,BD_Seguimiento_OAP_2019!$A$2:$J$294,10,FALSE)</f>
        <v>PAI_01 - Operacional</v>
      </c>
      <c r="I1449" s="95" t="s">
        <v>1235</v>
      </c>
      <c r="J1449" s="95" t="str">
        <f>VLOOKUP(Revisión_Avance_Periodo!$I1449,BD_Seguimiento_OAP_2019!$L:$M,2,FALSE)</f>
        <v>Implementar Modelo Integrado de Planeción y Gestión - Mipg en cada una de sus 7 dimensiones según corresponda</v>
      </c>
      <c r="K1449" s="119" t="s">
        <v>8</v>
      </c>
      <c r="L1449" s="172">
        <v>4.4642857142857152E-4</v>
      </c>
      <c r="M1449" s="182" t="s">
        <v>111</v>
      </c>
      <c r="N1449" s="190">
        <f>INDEX(BD_Seguimiento_OAP_2019!$AH$3:$AS$294,MATCH(Revisión_Avance_Periodo!$I1449,BD_Seguimiento_OAP_2019!$L$3:$L$294,0),MATCH(Revisión_Avance_Periodo!$M1449,BD_Seguimiento_OAP_2019!$AH$2:$AS$2,0))</f>
        <v>0</v>
      </c>
      <c r="O1449" s="190">
        <f>INDEX(BD_Seguimiento_OAP_2019!$AV$3:$BG$294,MATCH(Revisión_Avance_Periodo!$I1449,BD_Seguimiento_OAP_2019!$L$3:$L$294,0),MATCH(Revisión_Avance_Periodo!$M1449,BD_Seguimiento_OAP_2019!$AV$2:$BG$2,0))</f>
        <v>0</v>
      </c>
      <c r="P1449" s="175">
        <f t="shared" si="273"/>
        <v>0</v>
      </c>
      <c r="Q1449" s="182" t="str">
        <f>VLOOKUP(P1449,Tabla_Indicador_Gestion4[#All],3,TRUE)</f>
        <v>Por Ejecutar</v>
      </c>
      <c r="R1449" s="229">
        <f>SUBTOTAL(9,$N$1442:$N1449)</f>
        <v>24</v>
      </c>
      <c r="S1449" s="230">
        <f>SUBTOTAL(9,$O$1442:$O1449)</f>
        <v>24</v>
      </c>
      <c r="T1449" s="231">
        <f>IFERROR(+Revisión_Avance_Periodo!$S1449/Revisión_Avance_Periodo!$R1449,0)</f>
        <v>1</v>
      </c>
      <c r="U1449" s="184"/>
      <c r="V1449" s="185"/>
      <c r="W1449" s="183"/>
      <c r="X1449" s="183"/>
      <c r="Y1449" s="183"/>
      <c r="Z1449" s="186"/>
      <c r="AA1449" s="187"/>
    </row>
    <row r="1450" spans="1:27" x14ac:dyDescent="0.25">
      <c r="A1450" s="88">
        <v>123</v>
      </c>
      <c r="B1450" s="91" t="str">
        <f>CONCATENATE(Revisión_Avance_Periodo!$C1450,";",Revisión_Avance_Periodo!$E1450,";",Revisión_Avance_Periodo!$I1450)</f>
        <v>OE1;PR_10;ACT_191</v>
      </c>
      <c r="C1450" s="170" t="s">
        <v>9</v>
      </c>
      <c r="D1450" s="171" t="str">
        <f>VLOOKUP(Revisión_Avance_Periodo!$C1450,Componentes_BD!$F$1:$G$5,2,FALSE)</f>
        <v>Fortalecer la Vigilancia.</v>
      </c>
      <c r="E1450" s="106" t="s">
        <v>12</v>
      </c>
      <c r="F1450" s="89">
        <v>2</v>
      </c>
      <c r="G1450" s="89" t="str">
        <f>VLOOKUP(Revisión_Avance_Periodo!$A1450,BD_Seguimiento_OAP_2019!$A$2:$G$294,7,FALSE)</f>
        <v>PAI</v>
      </c>
      <c r="H1450" s="89" t="str">
        <f>VLOOKUP(Revisión_Avance_Periodo!$A1450,BD_Seguimiento_OAP_2019!$A$2:$J$294,10,FALSE)</f>
        <v>PAI_01 - Operacional</v>
      </c>
      <c r="I1450" s="89" t="s">
        <v>1235</v>
      </c>
      <c r="J1450" s="89" t="str">
        <f>VLOOKUP(Revisión_Avance_Periodo!$I1450,BD_Seguimiento_OAP_2019!$L:$M,2,FALSE)</f>
        <v>Implementar Modelo Integrado de Planeción y Gestión - Mipg en cada una de sus 7 dimensiones según corresponda</v>
      </c>
      <c r="K1450" s="106" t="s">
        <v>8</v>
      </c>
      <c r="L1450" s="172">
        <v>4.4642857142857152E-4</v>
      </c>
      <c r="M1450" s="173" t="s">
        <v>112</v>
      </c>
      <c r="N1450" s="190">
        <f>INDEX(BD_Seguimiento_OAP_2019!$AH$3:$AS$294,MATCH(Revisión_Avance_Periodo!$I1450,BD_Seguimiento_OAP_2019!$L$3:$L$294,0),MATCH(Revisión_Avance_Periodo!$M1450,BD_Seguimiento_OAP_2019!$AH$2:$AS$2,0))</f>
        <v>0</v>
      </c>
      <c r="O1450" s="190">
        <f>INDEX(BD_Seguimiento_OAP_2019!$AV$3:$BG$294,MATCH(Revisión_Avance_Periodo!$I1450,BD_Seguimiento_OAP_2019!$L$3:$L$294,0),MATCH(Revisión_Avance_Periodo!$M1450,BD_Seguimiento_OAP_2019!$AV$2:$BG$2,0))</f>
        <v>0</v>
      </c>
      <c r="P1450" s="175">
        <f t="shared" si="273"/>
        <v>0</v>
      </c>
      <c r="Q1450" s="173" t="str">
        <f>VLOOKUP(P1450,Tabla_Indicador_Gestion4[#All],3,TRUE)</f>
        <v>Por Ejecutar</v>
      </c>
      <c r="R1450" s="229">
        <f>SUBTOTAL(9,$N$1442:$N1450)</f>
        <v>24</v>
      </c>
      <c r="S1450" s="230">
        <f>SUBTOTAL(9,$O$1442:$O1450)</f>
        <v>24</v>
      </c>
      <c r="T1450" s="231">
        <f>IFERROR(+Revisión_Avance_Periodo!$S1450/Revisión_Avance_Periodo!$R1450,0)</f>
        <v>1</v>
      </c>
      <c r="U1450" s="184"/>
      <c r="V1450" s="185"/>
      <c r="W1450" s="183"/>
      <c r="X1450" s="183"/>
      <c r="Y1450" s="183"/>
      <c r="Z1450" s="186"/>
      <c r="AA1450" s="187"/>
    </row>
    <row r="1451" spans="1:27" x14ac:dyDescent="0.25">
      <c r="A1451" s="94">
        <v>123</v>
      </c>
      <c r="B1451" s="96" t="str">
        <f>CONCATENATE(Revisión_Avance_Periodo!$C1451,";",Revisión_Avance_Periodo!$E1451,";",Revisión_Avance_Periodo!$I1451)</f>
        <v>OE1;PR_10;ACT_191</v>
      </c>
      <c r="C1451" s="180" t="s">
        <v>9</v>
      </c>
      <c r="D1451" s="181" t="str">
        <f>VLOOKUP(Revisión_Avance_Periodo!$C1451,Componentes_BD!$F$1:$G$5,2,FALSE)</f>
        <v>Fortalecer la Vigilancia.</v>
      </c>
      <c r="E1451" s="119" t="s">
        <v>12</v>
      </c>
      <c r="F1451" s="95">
        <v>2</v>
      </c>
      <c r="G1451" s="95" t="str">
        <f>VLOOKUP(Revisión_Avance_Periodo!$A1451,BD_Seguimiento_OAP_2019!$A$2:$G$294,7,FALSE)</f>
        <v>PAI</v>
      </c>
      <c r="H1451" s="95" t="str">
        <f>VLOOKUP(Revisión_Avance_Periodo!$A1451,BD_Seguimiento_OAP_2019!$A$2:$J$294,10,FALSE)</f>
        <v>PAI_01 - Operacional</v>
      </c>
      <c r="I1451" s="95" t="s">
        <v>1235</v>
      </c>
      <c r="J1451" s="95" t="str">
        <f>VLOOKUP(Revisión_Avance_Periodo!$I1451,BD_Seguimiento_OAP_2019!$L:$M,2,FALSE)</f>
        <v>Implementar Modelo Integrado de Planeción y Gestión - Mipg en cada una de sus 7 dimensiones según corresponda</v>
      </c>
      <c r="K1451" s="119" t="s">
        <v>8</v>
      </c>
      <c r="L1451" s="172">
        <v>4.4642857142857152E-4</v>
      </c>
      <c r="M1451" s="182" t="s">
        <v>113</v>
      </c>
      <c r="N1451" s="190">
        <f>INDEX(BD_Seguimiento_OAP_2019!$AH$3:$AS$294,MATCH(Revisión_Avance_Periodo!$I1451,BD_Seguimiento_OAP_2019!$L$3:$L$294,0),MATCH(Revisión_Avance_Periodo!$M1451,BD_Seguimiento_OAP_2019!$AH$2:$AS$2,0))</f>
        <v>0</v>
      </c>
      <c r="O1451" s="190">
        <f>INDEX(BD_Seguimiento_OAP_2019!$AV$3:$BG$294,MATCH(Revisión_Avance_Periodo!$I1451,BD_Seguimiento_OAP_2019!$L$3:$L$294,0),MATCH(Revisión_Avance_Periodo!$M1451,BD_Seguimiento_OAP_2019!$AV$2:$BG$2,0))</f>
        <v>0</v>
      </c>
      <c r="P1451" s="175">
        <f t="shared" si="273"/>
        <v>0</v>
      </c>
      <c r="Q1451" s="182" t="str">
        <f>VLOOKUP(P1451,Tabla_Indicador_Gestion4[#All],3,TRUE)</f>
        <v>Por Ejecutar</v>
      </c>
      <c r="R1451" s="229">
        <f>SUBTOTAL(9,$N$1442:$N1451)</f>
        <v>24</v>
      </c>
      <c r="S1451" s="230">
        <f>SUBTOTAL(9,$O$1442:$O1451)</f>
        <v>24</v>
      </c>
      <c r="T1451" s="231">
        <f>IFERROR(+Revisión_Avance_Periodo!$S1451/Revisión_Avance_Periodo!$R1451,0)</f>
        <v>1</v>
      </c>
      <c r="U1451" s="184"/>
      <c r="V1451" s="185"/>
      <c r="W1451" s="183"/>
      <c r="X1451" s="183"/>
      <c r="Y1451" s="183"/>
      <c r="Z1451" s="186"/>
      <c r="AA1451" s="187"/>
    </row>
    <row r="1452" spans="1:27" x14ac:dyDescent="0.25">
      <c r="A1452" s="88">
        <v>123</v>
      </c>
      <c r="B1452" s="91" t="str">
        <f>CONCATENATE(Revisión_Avance_Periodo!$C1452,";",Revisión_Avance_Periodo!$E1452,";",Revisión_Avance_Periodo!$I1452)</f>
        <v>OE1;PR_10;ACT_191</v>
      </c>
      <c r="C1452" s="170" t="s">
        <v>9</v>
      </c>
      <c r="D1452" s="171" t="str">
        <f>VLOOKUP(Revisión_Avance_Periodo!$C1452,Componentes_BD!$F$1:$G$5,2,FALSE)</f>
        <v>Fortalecer la Vigilancia.</v>
      </c>
      <c r="E1452" s="106" t="s">
        <v>12</v>
      </c>
      <c r="F1452" s="89">
        <v>2</v>
      </c>
      <c r="G1452" s="89" t="str">
        <f>VLOOKUP(Revisión_Avance_Periodo!$A1452,BD_Seguimiento_OAP_2019!$A$2:$G$294,7,FALSE)</f>
        <v>PAI</v>
      </c>
      <c r="H1452" s="89" t="str">
        <f>VLOOKUP(Revisión_Avance_Periodo!$A1452,BD_Seguimiento_OAP_2019!$A$2:$J$294,10,FALSE)</f>
        <v>PAI_01 - Operacional</v>
      </c>
      <c r="I1452" s="89" t="s">
        <v>1235</v>
      </c>
      <c r="J1452" s="89" t="str">
        <f>VLOOKUP(Revisión_Avance_Periodo!$I1452,BD_Seguimiento_OAP_2019!$L:$M,2,FALSE)</f>
        <v>Implementar Modelo Integrado de Planeción y Gestión - Mipg en cada una de sus 7 dimensiones según corresponda</v>
      </c>
      <c r="K1452" s="106" t="s">
        <v>8</v>
      </c>
      <c r="L1452" s="172">
        <v>4.4642857142857152E-4</v>
      </c>
      <c r="M1452" s="173" t="s">
        <v>114</v>
      </c>
      <c r="N1452" s="190">
        <f>INDEX(BD_Seguimiento_OAP_2019!$AH$3:$AS$294,MATCH(Revisión_Avance_Periodo!$I1452,BD_Seguimiento_OAP_2019!$L$3:$L$294,0),MATCH(Revisión_Avance_Periodo!$M1452,BD_Seguimiento_OAP_2019!$AH$2:$AS$2,0))</f>
        <v>0</v>
      </c>
      <c r="O1452" s="190">
        <f>INDEX(BD_Seguimiento_OAP_2019!$AV$3:$BG$294,MATCH(Revisión_Avance_Periodo!$I1452,BD_Seguimiento_OAP_2019!$L$3:$L$294,0),MATCH(Revisión_Avance_Periodo!$M1452,BD_Seguimiento_OAP_2019!$AV$2:$BG$2,0))</f>
        <v>0</v>
      </c>
      <c r="P1452" s="175">
        <f t="shared" si="273"/>
        <v>0</v>
      </c>
      <c r="Q1452" s="173" t="str">
        <f>VLOOKUP(P1452,Tabla_Indicador_Gestion4[#All],3,TRUE)</f>
        <v>Por Ejecutar</v>
      </c>
      <c r="R1452" s="229">
        <f>SUBTOTAL(9,$N$1442:$N1452)</f>
        <v>24</v>
      </c>
      <c r="S1452" s="230">
        <f>SUBTOTAL(9,$O$1442:$O1452)</f>
        <v>24</v>
      </c>
      <c r="T1452" s="231">
        <f>IFERROR(+Revisión_Avance_Periodo!$S1452/Revisión_Avance_Periodo!$R1452,0)</f>
        <v>1</v>
      </c>
      <c r="U1452" s="184"/>
      <c r="V1452" s="185"/>
      <c r="W1452" s="183"/>
      <c r="X1452" s="183"/>
      <c r="Y1452" s="183"/>
      <c r="Z1452" s="186"/>
      <c r="AA1452" s="187"/>
    </row>
    <row r="1453" spans="1:27" ht="15.75" thickBot="1" x14ac:dyDescent="0.3">
      <c r="A1453" s="94">
        <v>123</v>
      </c>
      <c r="B1453" s="96" t="str">
        <f>CONCATENATE(Revisión_Avance_Periodo!$C1453,";",Revisión_Avance_Periodo!$E1453,";",Revisión_Avance_Periodo!$I1453)</f>
        <v>OE1;PR_10;ACT_191</v>
      </c>
      <c r="C1453" s="180" t="s">
        <v>9</v>
      </c>
      <c r="D1453" s="181" t="str">
        <f>VLOOKUP(Revisión_Avance_Periodo!$C1453,Componentes_BD!$F$1:$G$5,2,FALSE)</f>
        <v>Fortalecer la Vigilancia.</v>
      </c>
      <c r="E1453" s="119" t="s">
        <v>12</v>
      </c>
      <c r="F1453" s="95">
        <v>2</v>
      </c>
      <c r="G1453" s="95" t="str">
        <f>VLOOKUP(Revisión_Avance_Periodo!$A1453,BD_Seguimiento_OAP_2019!$A$2:$G$294,7,FALSE)</f>
        <v>PAI</v>
      </c>
      <c r="H1453" s="95" t="str">
        <f>VLOOKUP(Revisión_Avance_Periodo!$A1453,BD_Seguimiento_OAP_2019!$A$2:$J$294,10,FALSE)</f>
        <v>PAI_01 - Operacional</v>
      </c>
      <c r="I1453" s="95" t="s">
        <v>1235</v>
      </c>
      <c r="J1453" s="95" t="str">
        <f>VLOOKUP(Revisión_Avance_Periodo!$I1453,BD_Seguimiento_OAP_2019!$L:$M,2,FALSE)</f>
        <v>Implementar Modelo Integrado de Planeción y Gestión - Mipg en cada una de sus 7 dimensiones según corresponda</v>
      </c>
      <c r="K1453" s="119" t="s">
        <v>8</v>
      </c>
      <c r="L1453" s="172">
        <v>4.4642857142857152E-4</v>
      </c>
      <c r="M1453" s="182" t="s">
        <v>115</v>
      </c>
      <c r="N1453" s="190">
        <f>INDEX(BD_Seguimiento_OAP_2019!$AH$3:$AS$294,MATCH(Revisión_Avance_Periodo!$I1453,BD_Seguimiento_OAP_2019!$L$3:$L$294,0),MATCH(Revisión_Avance_Periodo!$M1453,BD_Seguimiento_OAP_2019!$AH$2:$AS$2,0))</f>
        <v>0</v>
      </c>
      <c r="O1453" s="190">
        <f>INDEX(BD_Seguimiento_OAP_2019!$AV$3:$BG$294,MATCH(Revisión_Avance_Periodo!$I1453,BD_Seguimiento_OAP_2019!$L$3:$L$294,0),MATCH(Revisión_Avance_Periodo!$M1453,BD_Seguimiento_OAP_2019!$AV$2:$BG$2,0))</f>
        <v>0</v>
      </c>
      <c r="P1453" s="175">
        <f t="shared" si="273"/>
        <v>0</v>
      </c>
      <c r="Q1453" s="182" t="str">
        <f>VLOOKUP(P1453,Tabla_Indicador_Gestion4[#All],3,TRUE)</f>
        <v>Por Ejecutar</v>
      </c>
      <c r="R1453" s="229">
        <f>SUBTOTAL(9,$N$1442:$N1453)</f>
        <v>24</v>
      </c>
      <c r="S1453" s="230">
        <f>SUBTOTAL(9,$O$1442:$O1453)</f>
        <v>24</v>
      </c>
      <c r="T1453" s="231">
        <f>IFERROR(+Revisión_Avance_Periodo!$S1453/Revisión_Avance_Periodo!$R1453,0)</f>
        <v>1</v>
      </c>
      <c r="U1453" s="184"/>
      <c r="V1453" s="185"/>
      <c r="W1453" s="183"/>
      <c r="X1453" s="183"/>
      <c r="Y1453" s="183"/>
      <c r="Z1453" s="186"/>
      <c r="AA1453" s="187"/>
    </row>
    <row r="1454" spans="1:27" x14ac:dyDescent="0.25">
      <c r="A1454" s="88">
        <v>124</v>
      </c>
      <c r="B1454" s="91" t="str">
        <f>CONCATENATE(Revisión_Avance_Periodo!$C1454,";",Revisión_Avance_Periodo!$E1454,";",Revisión_Avance_Periodo!$I1454)</f>
        <v>OE1;PR_10;ACT_175</v>
      </c>
      <c r="C1454" s="170" t="s">
        <v>9</v>
      </c>
      <c r="D1454" s="171" t="str">
        <f>VLOOKUP(Revisión_Avance_Periodo!$C1454,Componentes_BD!$F$1:$G$5,2,FALSE)</f>
        <v>Fortalecer la Vigilancia.</v>
      </c>
      <c r="E1454" s="106" t="s">
        <v>12</v>
      </c>
      <c r="F1454" s="89">
        <v>2</v>
      </c>
      <c r="G1454" s="89" t="str">
        <f>VLOOKUP(Revisión_Avance_Periodo!$A1454,BD_Seguimiento_OAP_2019!$A$2:$G$294,7,FALSE)</f>
        <v>PAI</v>
      </c>
      <c r="H1454" s="89" t="str">
        <f>VLOOKUP(Revisión_Avance_Periodo!$A1454,BD_Seguimiento_OAP_2019!$A$2:$J$294,10,FALSE)</f>
        <v>PAI_01 - Operacional</v>
      </c>
      <c r="I1454" s="89" t="s">
        <v>1243</v>
      </c>
      <c r="J1454" s="89" t="str">
        <f>VLOOKUP(Revisión_Avance_Periodo!$I1454,BD_Seguimiento_OAP_2019!$L:$M,2,FALSE)</f>
        <v>Recaudar cartera contribución especial y multas (cobro persuasivo)</v>
      </c>
      <c r="K1454" s="106" t="s">
        <v>8</v>
      </c>
      <c r="L1454" s="172">
        <v>4.4642857142857152E-4</v>
      </c>
      <c r="M1454" s="173" t="s">
        <v>104</v>
      </c>
      <c r="N1454" s="190">
        <f>INDEX(BD_Seguimiento_OAP_2019!$AH$3:$AS$294,MATCH(Revisión_Avance_Periodo!$I1454,BD_Seguimiento_OAP_2019!$L$3:$L$294,0),MATCH(Revisión_Avance_Periodo!$M1454,BD_Seguimiento_OAP_2019!$AH$2:$AS$2,0))</f>
        <v>1800.0500000000002</v>
      </c>
      <c r="O1454" s="190">
        <f>INDEX(BD_Seguimiento_OAP_2019!$AV$3:$BG$294,MATCH(Revisión_Avance_Periodo!$I1454,BD_Seguimiento_OAP_2019!$L$3:$L$294,0),MATCH(Revisión_Avance_Periodo!$M1454,BD_Seguimiento_OAP_2019!$AV$2:$BG$2,0))</f>
        <v>1577</v>
      </c>
      <c r="P1454" s="189">
        <f t="shared" si="265"/>
        <v>0.8760867753673508</v>
      </c>
      <c r="Q1454" s="173" t="str">
        <f>VLOOKUP(P1454,Tabla_Indicador_Gestion4[#All],3,TRUE)</f>
        <v>Gestionado</v>
      </c>
      <c r="R1454" s="232">
        <f>SUBTOTAL(9,$N$1454:$N1454)</f>
        <v>1800.0500000000002</v>
      </c>
      <c r="S1454" s="233">
        <f>SUBTOTAL(9,$O$1454:$O1454)</f>
        <v>1577</v>
      </c>
      <c r="T1454" s="234">
        <f>IFERROR(+Revisión_Avance_Periodo!$S1454/Revisión_Avance_Periodo!$R1454,0)</f>
        <v>0.8760867753673508</v>
      </c>
      <c r="U1454" s="191">
        <f>SUBTOTAL(9,N1454:N1465)</f>
        <v>85125.55</v>
      </c>
      <c r="V1454" s="192">
        <f>SUBTOTAL(9,O1454:O1465)</f>
        <v>15585</v>
      </c>
      <c r="W1454" s="176">
        <f t="shared" ref="W1454" si="274">+V1454/U1454</f>
        <v>0.18308251752852109</v>
      </c>
      <c r="X1454" s="176"/>
      <c r="Y1454" s="176">
        <f>100%-Revisión_Avance_Periodo!$W1454</f>
        <v>0.81691748247147888</v>
      </c>
      <c r="Z1454" s="178" t="str">
        <f>VLOOKUP(W1454,Tabla_Indicador_Gestion4[],3,TRUE)</f>
        <v>En Tramite</v>
      </c>
      <c r="AA1454" s="179">
        <f>Revisión_Avance_Periodo!$W1454*Revisión_Avance_Periodo!$L1454</f>
        <v>8.1733266753804075E-5</v>
      </c>
    </row>
    <row r="1455" spans="1:27" x14ac:dyDescent="0.25">
      <c r="A1455" s="94">
        <v>124</v>
      </c>
      <c r="B1455" s="96" t="str">
        <f>CONCATENATE(Revisión_Avance_Periodo!$C1455,";",Revisión_Avance_Periodo!$E1455,";",Revisión_Avance_Periodo!$I1455)</f>
        <v>OE1;PR_10;ACT_175</v>
      </c>
      <c r="C1455" s="180" t="s">
        <v>9</v>
      </c>
      <c r="D1455" s="181" t="str">
        <f>VLOOKUP(Revisión_Avance_Periodo!$C1455,Componentes_BD!$F$1:$G$5,2,FALSE)</f>
        <v>Fortalecer la Vigilancia.</v>
      </c>
      <c r="E1455" s="119" t="s">
        <v>12</v>
      </c>
      <c r="F1455" s="95">
        <v>2</v>
      </c>
      <c r="G1455" s="95" t="str">
        <f>VLOOKUP(Revisión_Avance_Periodo!$A1455,BD_Seguimiento_OAP_2019!$A$2:$G$294,7,FALSE)</f>
        <v>PAI</v>
      </c>
      <c r="H1455" s="95" t="str">
        <f>VLOOKUP(Revisión_Avance_Periodo!$A1455,BD_Seguimiento_OAP_2019!$A$2:$J$294,10,FALSE)</f>
        <v>PAI_01 - Operacional</v>
      </c>
      <c r="I1455" s="95" t="s">
        <v>1243</v>
      </c>
      <c r="J1455" s="95" t="str">
        <f>VLOOKUP(Revisión_Avance_Periodo!$I1455,BD_Seguimiento_OAP_2019!$L:$M,2,FALSE)</f>
        <v>Recaudar cartera contribución especial y multas (cobro persuasivo)</v>
      </c>
      <c r="K1455" s="119" t="s">
        <v>8</v>
      </c>
      <c r="L1455" s="172">
        <v>4.4642857142857152E-4</v>
      </c>
      <c r="M1455" s="182" t="s">
        <v>105</v>
      </c>
      <c r="N1455" s="190">
        <f>INDEX(BD_Seguimiento_OAP_2019!$AH$3:$AS$294,MATCH(Revisión_Avance_Periodo!$I1455,BD_Seguimiento_OAP_2019!$L$3:$L$294,0),MATCH(Revisión_Avance_Periodo!$M1455,BD_Seguimiento_OAP_2019!$AH$2:$AS$2,0))</f>
        <v>2571.5</v>
      </c>
      <c r="O1455" s="190">
        <f>INDEX(BD_Seguimiento_OAP_2019!$AV$3:$BG$294,MATCH(Revisión_Avance_Periodo!$I1455,BD_Seguimiento_OAP_2019!$L$3:$L$294,0),MATCH(Revisión_Avance_Periodo!$M1455,BD_Seguimiento_OAP_2019!$AV$2:$BG$2,0))</f>
        <v>2496</v>
      </c>
      <c r="P1455" s="188">
        <f t="shared" si="265"/>
        <v>0.97063970445265413</v>
      </c>
      <c r="Q1455" s="182" t="str">
        <f>VLOOKUP(P1455,Tabla_Indicador_Gestion4[#All],3,TRUE)</f>
        <v>Culminada</v>
      </c>
      <c r="R1455" s="229">
        <f>SUBTOTAL(9,$N$1454:$N1455)</f>
        <v>4371.55</v>
      </c>
      <c r="S1455" s="230">
        <f>SUBTOTAL(9,$O$1454:$O1455)</f>
        <v>4073</v>
      </c>
      <c r="T1455" s="231">
        <f>IFERROR(+Revisión_Avance_Periodo!$S1455/Revisión_Avance_Periodo!$R1455,0)</f>
        <v>0.93170614541752916</v>
      </c>
      <c r="U1455" s="184"/>
      <c r="V1455" s="185"/>
      <c r="W1455" s="183"/>
      <c r="X1455" s="183"/>
      <c r="Y1455" s="183"/>
      <c r="Z1455" s="186"/>
      <c r="AA1455" s="187"/>
    </row>
    <row r="1456" spans="1:27" x14ac:dyDescent="0.25">
      <c r="A1456" s="88">
        <v>124</v>
      </c>
      <c r="B1456" s="91" t="str">
        <f>CONCATENATE(Revisión_Avance_Periodo!$C1456,";",Revisión_Avance_Periodo!$E1456,";",Revisión_Avance_Periodo!$I1456)</f>
        <v>OE1;PR_10;ACT_175</v>
      </c>
      <c r="C1456" s="170" t="s">
        <v>9</v>
      </c>
      <c r="D1456" s="171" t="str">
        <f>VLOOKUP(Revisión_Avance_Periodo!$C1456,Componentes_BD!$F$1:$G$5,2,FALSE)</f>
        <v>Fortalecer la Vigilancia.</v>
      </c>
      <c r="E1456" s="106" t="s">
        <v>12</v>
      </c>
      <c r="F1456" s="89">
        <v>2</v>
      </c>
      <c r="G1456" s="89" t="str">
        <f>VLOOKUP(Revisión_Avance_Periodo!$A1456,BD_Seguimiento_OAP_2019!$A$2:$G$294,7,FALSE)</f>
        <v>PAI</v>
      </c>
      <c r="H1456" s="89" t="str">
        <f>VLOOKUP(Revisión_Avance_Periodo!$A1456,BD_Seguimiento_OAP_2019!$A$2:$J$294,10,FALSE)</f>
        <v>PAI_01 - Operacional</v>
      </c>
      <c r="I1456" s="89" t="s">
        <v>1243</v>
      </c>
      <c r="J1456" s="89" t="str">
        <f>VLOOKUP(Revisión_Avance_Periodo!$I1456,BD_Seguimiento_OAP_2019!$L:$M,2,FALSE)</f>
        <v>Recaudar cartera contribución especial y multas (cobro persuasivo)</v>
      </c>
      <c r="K1456" s="106" t="s">
        <v>8</v>
      </c>
      <c r="L1456" s="172">
        <v>4.4642857142857152E-4</v>
      </c>
      <c r="M1456" s="173" t="s">
        <v>106</v>
      </c>
      <c r="N1456" s="190">
        <f>INDEX(BD_Seguimiento_OAP_2019!$AH$3:$AS$294,MATCH(Revisión_Avance_Periodo!$I1456,BD_Seguimiento_OAP_2019!$L$3:$L$294,0),MATCH(Revisión_Avance_Periodo!$M1456,BD_Seguimiento_OAP_2019!$AH$2:$AS$2,0))</f>
        <v>3881</v>
      </c>
      <c r="O1456" s="190">
        <f>INDEX(BD_Seguimiento_OAP_2019!$AV$3:$BG$294,MATCH(Revisión_Avance_Periodo!$I1456,BD_Seguimiento_OAP_2019!$L$3:$L$294,0),MATCH(Revisión_Avance_Periodo!$M1456,BD_Seguimiento_OAP_2019!$AV$2:$BG$2,0))</f>
        <v>3881</v>
      </c>
      <c r="P1456" s="189">
        <f t="shared" si="265"/>
        <v>1</v>
      </c>
      <c r="Q1456" s="173" t="str">
        <f>VLOOKUP(P1456,Tabla_Indicador_Gestion4[#All],3,TRUE)</f>
        <v>Culminada</v>
      </c>
      <c r="R1456" s="229">
        <f>SUBTOTAL(9,$N$1454:$N1456)</f>
        <v>8252.5499999999993</v>
      </c>
      <c r="S1456" s="230">
        <f>SUBTOTAL(9,$O$1454:$O1456)</f>
        <v>7954</v>
      </c>
      <c r="T1456" s="231">
        <f>IFERROR(+Revisión_Avance_Periodo!$S1456/Revisión_Avance_Periodo!$R1456,0)</f>
        <v>0.96382330310025399</v>
      </c>
      <c r="U1456" s="184"/>
      <c r="V1456" s="185"/>
      <c r="W1456" s="183"/>
      <c r="X1456" s="183"/>
      <c r="Y1456" s="183"/>
      <c r="Z1456" s="186"/>
      <c r="AA1456" s="187"/>
    </row>
    <row r="1457" spans="1:27" x14ac:dyDescent="0.25">
      <c r="A1457" s="94">
        <v>124</v>
      </c>
      <c r="B1457" s="96" t="str">
        <f>CONCATENATE(Revisión_Avance_Periodo!$C1457,";",Revisión_Avance_Periodo!$E1457,";",Revisión_Avance_Periodo!$I1457)</f>
        <v>OE1;PR_10;ACT_175</v>
      </c>
      <c r="C1457" s="180" t="s">
        <v>9</v>
      </c>
      <c r="D1457" s="181" t="str">
        <f>VLOOKUP(Revisión_Avance_Periodo!$C1457,Componentes_BD!$F$1:$G$5,2,FALSE)</f>
        <v>Fortalecer la Vigilancia.</v>
      </c>
      <c r="E1457" s="119" t="s">
        <v>12</v>
      </c>
      <c r="F1457" s="95">
        <v>2</v>
      </c>
      <c r="G1457" s="95" t="str">
        <f>VLOOKUP(Revisión_Avance_Periodo!$A1457,BD_Seguimiento_OAP_2019!$A$2:$G$294,7,FALSE)</f>
        <v>PAI</v>
      </c>
      <c r="H1457" s="95" t="str">
        <f>VLOOKUP(Revisión_Avance_Periodo!$A1457,BD_Seguimiento_OAP_2019!$A$2:$J$294,10,FALSE)</f>
        <v>PAI_01 - Operacional</v>
      </c>
      <c r="I1457" s="95" t="s">
        <v>1243</v>
      </c>
      <c r="J1457" s="95" t="str">
        <f>VLOOKUP(Revisión_Avance_Periodo!$I1457,BD_Seguimiento_OAP_2019!$L:$M,2,FALSE)</f>
        <v>Recaudar cartera contribución especial y multas (cobro persuasivo)</v>
      </c>
      <c r="K1457" s="119" t="s">
        <v>8</v>
      </c>
      <c r="L1457" s="172">
        <v>4.4642857142857152E-4</v>
      </c>
      <c r="M1457" s="182" t="s">
        <v>107</v>
      </c>
      <c r="N1457" s="190">
        <f>INDEX(BD_Seguimiento_OAP_2019!$AH$3:$AS$294,MATCH(Revisión_Avance_Periodo!$I1457,BD_Seguimiento_OAP_2019!$L$3:$L$294,0),MATCH(Revisión_Avance_Periodo!$M1457,BD_Seguimiento_OAP_2019!$AH$2:$AS$2,0))</f>
        <v>3972</v>
      </c>
      <c r="O1457" s="190">
        <f>INDEX(BD_Seguimiento_OAP_2019!$AV$3:$BG$294,MATCH(Revisión_Avance_Periodo!$I1457,BD_Seguimiento_OAP_2019!$L$3:$L$294,0),MATCH(Revisión_Avance_Periodo!$M1457,BD_Seguimiento_OAP_2019!$AV$2:$BG$2,0))</f>
        <v>3504</v>
      </c>
      <c r="P1457" s="188">
        <f t="shared" si="265"/>
        <v>0.8821752265861027</v>
      </c>
      <c r="Q1457" s="182" t="str">
        <f>VLOOKUP(P1457,Tabla_Indicador_Gestion4[#All],3,TRUE)</f>
        <v>Gestionado</v>
      </c>
      <c r="R1457" s="229">
        <f>SUBTOTAL(9,$N$1454:$N1457)</f>
        <v>12224.55</v>
      </c>
      <c r="S1457" s="230">
        <f>SUBTOTAL(9,$O$1454:$O1457)</f>
        <v>11458</v>
      </c>
      <c r="T1457" s="231">
        <f>IFERROR(+Revisión_Avance_Periodo!$S1457/Revisión_Avance_Periodo!$R1457,0)</f>
        <v>0.93729421532898971</v>
      </c>
      <c r="U1457" s="184"/>
      <c r="V1457" s="185"/>
      <c r="W1457" s="183"/>
      <c r="X1457" s="183"/>
      <c r="Y1457" s="183"/>
      <c r="Z1457" s="186"/>
      <c r="AA1457" s="187"/>
    </row>
    <row r="1458" spans="1:27" x14ac:dyDescent="0.25">
      <c r="A1458" s="88">
        <v>124</v>
      </c>
      <c r="B1458" s="91" t="str">
        <f>CONCATENATE(Revisión_Avance_Periodo!$C1458,";",Revisión_Avance_Periodo!$E1458,";",Revisión_Avance_Periodo!$I1458)</f>
        <v>OE1;PR_10;ACT_175</v>
      </c>
      <c r="C1458" s="170" t="s">
        <v>9</v>
      </c>
      <c r="D1458" s="171" t="str">
        <f>VLOOKUP(Revisión_Avance_Periodo!$C1458,Componentes_BD!$F$1:$G$5,2,FALSE)</f>
        <v>Fortalecer la Vigilancia.</v>
      </c>
      <c r="E1458" s="106" t="s">
        <v>12</v>
      </c>
      <c r="F1458" s="89">
        <v>2</v>
      </c>
      <c r="G1458" s="89" t="str">
        <f>VLOOKUP(Revisión_Avance_Periodo!$A1458,BD_Seguimiento_OAP_2019!$A$2:$G$294,7,FALSE)</f>
        <v>PAI</v>
      </c>
      <c r="H1458" s="89" t="str">
        <f>VLOOKUP(Revisión_Avance_Periodo!$A1458,BD_Seguimiento_OAP_2019!$A$2:$J$294,10,FALSE)</f>
        <v>PAI_01 - Operacional</v>
      </c>
      <c r="I1458" s="89" t="s">
        <v>1243</v>
      </c>
      <c r="J1458" s="89" t="str">
        <f>VLOOKUP(Revisión_Avance_Periodo!$I1458,BD_Seguimiento_OAP_2019!$L:$M,2,FALSE)</f>
        <v>Recaudar cartera contribución especial y multas (cobro persuasivo)</v>
      </c>
      <c r="K1458" s="106" t="s">
        <v>8</v>
      </c>
      <c r="L1458" s="172">
        <v>4.4642857142857152E-4</v>
      </c>
      <c r="M1458" s="173" t="s">
        <v>108</v>
      </c>
      <c r="N1458" s="190">
        <f>INDEX(BD_Seguimiento_OAP_2019!$AH$3:$AS$294,MATCH(Revisión_Avance_Periodo!$I1458,BD_Seguimiento_OAP_2019!$L$3:$L$294,0),MATCH(Revisión_Avance_Periodo!$M1458,BD_Seguimiento_OAP_2019!$AH$2:$AS$2,0))</f>
        <v>5172</v>
      </c>
      <c r="O1458" s="193">
        <f>INDEX(BD_Seguimiento_OAP_2019!$AV$3:$BG$294,MATCH(Revisión_Avance_Periodo!$I1458,BD_Seguimiento_OAP_2019!$L$3:$L$294,0),MATCH(Revisión_Avance_Periodo!$M1458,BD_Seguimiento_OAP_2019!$AV$2:$BG$2,0))</f>
        <v>0</v>
      </c>
      <c r="P1458" s="189">
        <f t="shared" si="265"/>
        <v>0</v>
      </c>
      <c r="Q1458" s="173" t="str">
        <f>VLOOKUP(P1458,Tabla_Indicador_Gestion4[#All],3,TRUE)</f>
        <v>Por Ejecutar</v>
      </c>
      <c r="R1458" s="229">
        <f>SUBTOTAL(9,$N$1454:$N1458)</f>
        <v>17396.55</v>
      </c>
      <c r="S1458" s="230">
        <f>SUBTOTAL(9,$O$1454:$O1458)</f>
        <v>11458</v>
      </c>
      <c r="T1458" s="231">
        <f>IFERROR(+Revisión_Avance_Periodo!$S1458/Revisión_Avance_Periodo!$R1458,0)</f>
        <v>0.65863633881430517</v>
      </c>
      <c r="U1458" s="184"/>
      <c r="V1458" s="185"/>
      <c r="W1458" s="183"/>
      <c r="X1458" s="183"/>
      <c r="Y1458" s="183"/>
      <c r="Z1458" s="186"/>
      <c r="AA1458" s="187"/>
    </row>
    <row r="1459" spans="1:27" x14ac:dyDescent="0.25">
      <c r="A1459" s="94">
        <v>124</v>
      </c>
      <c r="B1459" s="96" t="str">
        <f>CONCATENATE(Revisión_Avance_Periodo!$C1459,";",Revisión_Avance_Periodo!$E1459,";",Revisión_Avance_Periodo!$I1459)</f>
        <v>OE1;PR_10;ACT_175</v>
      </c>
      <c r="C1459" s="180" t="s">
        <v>9</v>
      </c>
      <c r="D1459" s="181" t="str">
        <f>VLOOKUP(Revisión_Avance_Periodo!$C1459,Componentes_BD!$F$1:$G$5,2,FALSE)</f>
        <v>Fortalecer la Vigilancia.</v>
      </c>
      <c r="E1459" s="119" t="s">
        <v>12</v>
      </c>
      <c r="F1459" s="95">
        <v>2</v>
      </c>
      <c r="G1459" s="95" t="str">
        <f>VLOOKUP(Revisión_Avance_Periodo!$A1459,BD_Seguimiento_OAP_2019!$A$2:$G$294,7,FALSE)</f>
        <v>PAI</v>
      </c>
      <c r="H1459" s="95" t="str">
        <f>VLOOKUP(Revisión_Avance_Periodo!$A1459,BD_Seguimiento_OAP_2019!$A$2:$J$294,10,FALSE)</f>
        <v>PAI_01 - Operacional</v>
      </c>
      <c r="I1459" s="95" t="s">
        <v>1243</v>
      </c>
      <c r="J1459" s="95" t="str">
        <f>VLOOKUP(Revisión_Avance_Periodo!$I1459,BD_Seguimiento_OAP_2019!$L:$M,2,FALSE)</f>
        <v>Recaudar cartera contribución especial y multas (cobro persuasivo)</v>
      </c>
      <c r="K1459" s="119" t="s">
        <v>8</v>
      </c>
      <c r="L1459" s="172">
        <v>4.4642857142857152E-4</v>
      </c>
      <c r="M1459" s="182" t="s">
        <v>109</v>
      </c>
      <c r="N1459" s="190">
        <f>INDEX(BD_Seguimiento_OAP_2019!$AH$3:$AS$294,MATCH(Revisión_Avance_Periodo!$I1459,BD_Seguimiento_OAP_2019!$L$3:$L$294,0),MATCH(Revisión_Avance_Periodo!$M1459,BD_Seguimiento_OAP_2019!$AH$2:$AS$2,0))</f>
        <v>6372</v>
      </c>
      <c r="O1459" s="190">
        <f>INDEX(BD_Seguimiento_OAP_2019!$AV$3:$BG$294,MATCH(Revisión_Avance_Periodo!$I1459,BD_Seguimiento_OAP_2019!$L$3:$L$294,0),MATCH(Revisión_Avance_Periodo!$M1459,BD_Seguimiento_OAP_2019!$AV$2:$BG$2,0))</f>
        <v>4127</v>
      </c>
      <c r="P1459" s="188">
        <f t="shared" si="265"/>
        <v>0.6476773383553045</v>
      </c>
      <c r="Q1459" s="182" t="str">
        <f>VLOOKUP(P1459,Tabla_Indicador_Gestion4[#All],3,TRUE)</f>
        <v>En Tramite</v>
      </c>
      <c r="R1459" s="229">
        <f>SUBTOTAL(9,$N$1454:$N1459)</f>
        <v>23768.55</v>
      </c>
      <c r="S1459" s="230">
        <f>SUBTOTAL(9,$O$1454:$O1459)</f>
        <v>15585</v>
      </c>
      <c r="T1459" s="231">
        <f>IFERROR(+Revisión_Avance_Periodo!$S1459/Revisión_Avance_Periodo!$R1459,0)</f>
        <v>0.65569839136169439</v>
      </c>
      <c r="U1459" s="184"/>
      <c r="V1459" s="185"/>
      <c r="W1459" s="183"/>
      <c r="X1459" s="183"/>
      <c r="Y1459" s="183"/>
      <c r="Z1459" s="186"/>
      <c r="AA1459" s="187"/>
    </row>
    <row r="1460" spans="1:27" x14ac:dyDescent="0.25">
      <c r="A1460" s="88">
        <v>124</v>
      </c>
      <c r="B1460" s="91" t="str">
        <f>CONCATENATE(Revisión_Avance_Periodo!$C1460,";",Revisión_Avance_Periodo!$E1460,";",Revisión_Avance_Periodo!$I1460)</f>
        <v>OE1;PR_10;ACT_175</v>
      </c>
      <c r="C1460" s="170" t="s">
        <v>9</v>
      </c>
      <c r="D1460" s="171" t="str">
        <f>VLOOKUP(Revisión_Avance_Periodo!$C1460,Componentes_BD!$F$1:$G$5,2,FALSE)</f>
        <v>Fortalecer la Vigilancia.</v>
      </c>
      <c r="E1460" s="106" t="s">
        <v>12</v>
      </c>
      <c r="F1460" s="89">
        <v>2</v>
      </c>
      <c r="G1460" s="89" t="str">
        <f>VLOOKUP(Revisión_Avance_Periodo!$A1460,BD_Seguimiento_OAP_2019!$A$2:$G$294,7,FALSE)</f>
        <v>PAI</v>
      </c>
      <c r="H1460" s="89" t="str">
        <f>VLOOKUP(Revisión_Avance_Periodo!$A1460,BD_Seguimiento_OAP_2019!$A$2:$J$294,10,FALSE)</f>
        <v>PAI_01 - Operacional</v>
      </c>
      <c r="I1460" s="89" t="s">
        <v>1243</v>
      </c>
      <c r="J1460" s="89" t="str">
        <f>VLOOKUP(Revisión_Avance_Periodo!$I1460,BD_Seguimiento_OAP_2019!$L:$M,2,FALSE)</f>
        <v>Recaudar cartera contribución especial y multas (cobro persuasivo)</v>
      </c>
      <c r="K1460" s="106" t="s">
        <v>8</v>
      </c>
      <c r="L1460" s="172">
        <v>4.4642857142857152E-4</v>
      </c>
      <c r="M1460" s="173" t="s">
        <v>110</v>
      </c>
      <c r="N1460" s="190">
        <f>INDEX(BD_Seguimiento_OAP_2019!$AH$3:$AS$294,MATCH(Revisión_Avance_Periodo!$I1460,BD_Seguimiento_OAP_2019!$L$3:$L$294,0),MATCH(Revisión_Avance_Periodo!$M1460,BD_Seguimiento_OAP_2019!$AH$2:$AS$2,0))</f>
        <v>7572</v>
      </c>
      <c r="O1460" s="190">
        <f>INDEX(BD_Seguimiento_OAP_2019!$AV$3:$BG$294,MATCH(Revisión_Avance_Periodo!$I1460,BD_Seguimiento_OAP_2019!$L$3:$L$294,0),MATCH(Revisión_Avance_Periodo!$M1460,BD_Seguimiento_OAP_2019!$AV$2:$BG$2,0))</f>
        <v>0</v>
      </c>
      <c r="P1460" s="189">
        <f t="shared" si="265"/>
        <v>0</v>
      </c>
      <c r="Q1460" s="173" t="str">
        <f>VLOOKUP(P1460,Tabla_Indicador_Gestion4[#All],3,TRUE)</f>
        <v>Por Ejecutar</v>
      </c>
      <c r="R1460" s="229">
        <f>SUBTOTAL(9,$N$1454:$N1460)</f>
        <v>31340.55</v>
      </c>
      <c r="S1460" s="230">
        <f>SUBTOTAL(9,$O$1454:$O1460)</f>
        <v>15585</v>
      </c>
      <c r="T1460" s="231">
        <f>IFERROR(+Revisión_Avance_Periodo!$S1460/Revisión_Avance_Periodo!$R1460,0)</f>
        <v>0.49727908412583699</v>
      </c>
      <c r="U1460" s="184"/>
      <c r="V1460" s="185"/>
      <c r="W1460" s="183"/>
      <c r="X1460" s="183"/>
      <c r="Y1460" s="183"/>
      <c r="Z1460" s="186"/>
      <c r="AA1460" s="187"/>
    </row>
    <row r="1461" spans="1:27" x14ac:dyDescent="0.25">
      <c r="A1461" s="94">
        <v>124</v>
      </c>
      <c r="B1461" s="96" t="str">
        <f>CONCATENATE(Revisión_Avance_Periodo!$C1461,";",Revisión_Avance_Periodo!$E1461,";",Revisión_Avance_Periodo!$I1461)</f>
        <v>OE1;PR_10;ACT_175</v>
      </c>
      <c r="C1461" s="180" t="s">
        <v>9</v>
      </c>
      <c r="D1461" s="181" t="str">
        <f>VLOOKUP(Revisión_Avance_Periodo!$C1461,Componentes_BD!$F$1:$G$5,2,FALSE)</f>
        <v>Fortalecer la Vigilancia.</v>
      </c>
      <c r="E1461" s="119" t="s">
        <v>12</v>
      </c>
      <c r="F1461" s="95">
        <v>2</v>
      </c>
      <c r="G1461" s="95" t="str">
        <f>VLOOKUP(Revisión_Avance_Periodo!$A1461,BD_Seguimiento_OAP_2019!$A$2:$G$294,7,FALSE)</f>
        <v>PAI</v>
      </c>
      <c r="H1461" s="95" t="str">
        <f>VLOOKUP(Revisión_Avance_Periodo!$A1461,BD_Seguimiento_OAP_2019!$A$2:$J$294,10,FALSE)</f>
        <v>PAI_01 - Operacional</v>
      </c>
      <c r="I1461" s="95" t="s">
        <v>1243</v>
      </c>
      <c r="J1461" s="95" t="str">
        <f>VLOOKUP(Revisión_Avance_Periodo!$I1461,BD_Seguimiento_OAP_2019!$L:$M,2,FALSE)</f>
        <v>Recaudar cartera contribución especial y multas (cobro persuasivo)</v>
      </c>
      <c r="K1461" s="119" t="s">
        <v>8</v>
      </c>
      <c r="L1461" s="172">
        <v>4.4642857142857152E-4</v>
      </c>
      <c r="M1461" s="182" t="s">
        <v>111</v>
      </c>
      <c r="N1461" s="190">
        <f>INDEX(BD_Seguimiento_OAP_2019!$AH$3:$AS$294,MATCH(Revisión_Avance_Periodo!$I1461,BD_Seguimiento_OAP_2019!$L$3:$L$294,0),MATCH(Revisión_Avance_Periodo!$M1461,BD_Seguimiento_OAP_2019!$AH$2:$AS$2,0))</f>
        <v>8772</v>
      </c>
      <c r="O1461" s="190">
        <f>INDEX(BD_Seguimiento_OAP_2019!$AV$3:$BG$294,MATCH(Revisión_Avance_Periodo!$I1461,BD_Seguimiento_OAP_2019!$L$3:$L$294,0),MATCH(Revisión_Avance_Periodo!$M1461,BD_Seguimiento_OAP_2019!$AV$2:$BG$2,0))</f>
        <v>0</v>
      </c>
      <c r="P1461" s="188">
        <f t="shared" si="265"/>
        <v>0</v>
      </c>
      <c r="Q1461" s="182" t="str">
        <f>VLOOKUP(P1461,Tabla_Indicador_Gestion4[#All],3,TRUE)</f>
        <v>Por Ejecutar</v>
      </c>
      <c r="R1461" s="229">
        <f>SUBTOTAL(9,$N$1454:$N1461)</f>
        <v>40112.550000000003</v>
      </c>
      <c r="S1461" s="230">
        <f>SUBTOTAL(9,$O$1454:$O1461)</f>
        <v>15585</v>
      </c>
      <c r="T1461" s="231">
        <f>IFERROR(+Revisión_Avance_Periodo!$S1461/Revisión_Avance_Periodo!$R1461,0)</f>
        <v>0.38853176873571982</v>
      </c>
      <c r="U1461" s="184"/>
      <c r="V1461" s="185"/>
      <c r="W1461" s="183"/>
      <c r="X1461" s="183"/>
      <c r="Y1461" s="183"/>
      <c r="Z1461" s="186"/>
      <c r="AA1461" s="187"/>
    </row>
    <row r="1462" spans="1:27" x14ac:dyDescent="0.25">
      <c r="A1462" s="88">
        <v>124</v>
      </c>
      <c r="B1462" s="91" t="str">
        <f>CONCATENATE(Revisión_Avance_Periodo!$C1462,";",Revisión_Avance_Periodo!$E1462,";",Revisión_Avance_Periodo!$I1462)</f>
        <v>OE1;PR_10;ACT_175</v>
      </c>
      <c r="C1462" s="170" t="s">
        <v>9</v>
      </c>
      <c r="D1462" s="171" t="str">
        <f>VLOOKUP(Revisión_Avance_Periodo!$C1462,Componentes_BD!$F$1:$G$5,2,FALSE)</f>
        <v>Fortalecer la Vigilancia.</v>
      </c>
      <c r="E1462" s="106" t="s">
        <v>12</v>
      </c>
      <c r="F1462" s="89">
        <v>2</v>
      </c>
      <c r="G1462" s="89" t="str">
        <f>VLOOKUP(Revisión_Avance_Periodo!$A1462,BD_Seguimiento_OAP_2019!$A$2:$G$294,7,FALSE)</f>
        <v>PAI</v>
      </c>
      <c r="H1462" s="89" t="str">
        <f>VLOOKUP(Revisión_Avance_Periodo!$A1462,BD_Seguimiento_OAP_2019!$A$2:$J$294,10,FALSE)</f>
        <v>PAI_01 - Operacional</v>
      </c>
      <c r="I1462" s="89" t="s">
        <v>1243</v>
      </c>
      <c r="J1462" s="89" t="str">
        <f>VLOOKUP(Revisión_Avance_Periodo!$I1462,BD_Seguimiento_OAP_2019!$L:$M,2,FALSE)</f>
        <v>Recaudar cartera contribución especial y multas (cobro persuasivo)</v>
      </c>
      <c r="K1462" s="106" t="s">
        <v>8</v>
      </c>
      <c r="L1462" s="172">
        <v>4.4642857142857152E-4</v>
      </c>
      <c r="M1462" s="173" t="s">
        <v>112</v>
      </c>
      <c r="N1462" s="190">
        <f>INDEX(BD_Seguimiento_OAP_2019!$AH$3:$AS$294,MATCH(Revisión_Avance_Periodo!$I1462,BD_Seguimiento_OAP_2019!$L$3:$L$294,0),MATCH(Revisión_Avance_Periodo!$M1462,BD_Seguimiento_OAP_2019!$AH$2:$AS$2,0))</f>
        <v>9772</v>
      </c>
      <c r="O1462" s="190">
        <f>INDEX(BD_Seguimiento_OAP_2019!$AV$3:$BG$294,MATCH(Revisión_Avance_Periodo!$I1462,BD_Seguimiento_OAP_2019!$L$3:$L$294,0),MATCH(Revisión_Avance_Periodo!$M1462,BD_Seguimiento_OAP_2019!$AV$2:$BG$2,0))</f>
        <v>0</v>
      </c>
      <c r="P1462" s="189">
        <f t="shared" si="265"/>
        <v>0</v>
      </c>
      <c r="Q1462" s="173" t="str">
        <f>VLOOKUP(P1462,Tabla_Indicador_Gestion4[#All],3,TRUE)</f>
        <v>Por Ejecutar</v>
      </c>
      <c r="R1462" s="229">
        <f>SUBTOTAL(9,$N$1454:$N1462)</f>
        <v>49884.55</v>
      </c>
      <c r="S1462" s="230">
        <f>SUBTOTAL(9,$O$1454:$O1462)</f>
        <v>15585</v>
      </c>
      <c r="T1462" s="231">
        <f>IFERROR(+Revisión_Avance_Periodo!$S1462/Revisión_Avance_Periodo!$R1462,0)</f>
        <v>0.31242138096865663</v>
      </c>
      <c r="U1462" s="184"/>
      <c r="V1462" s="185"/>
      <c r="W1462" s="183"/>
      <c r="X1462" s="183"/>
      <c r="Y1462" s="183"/>
      <c r="Z1462" s="186"/>
      <c r="AA1462" s="187"/>
    </row>
    <row r="1463" spans="1:27" x14ac:dyDescent="0.25">
      <c r="A1463" s="94">
        <v>124</v>
      </c>
      <c r="B1463" s="96" t="str">
        <f>CONCATENATE(Revisión_Avance_Periodo!$C1463,";",Revisión_Avance_Periodo!$E1463,";",Revisión_Avance_Periodo!$I1463)</f>
        <v>OE1;PR_10;ACT_175</v>
      </c>
      <c r="C1463" s="180" t="s">
        <v>9</v>
      </c>
      <c r="D1463" s="181" t="str">
        <f>VLOOKUP(Revisión_Avance_Periodo!$C1463,Componentes_BD!$F$1:$G$5,2,FALSE)</f>
        <v>Fortalecer la Vigilancia.</v>
      </c>
      <c r="E1463" s="119" t="s">
        <v>12</v>
      </c>
      <c r="F1463" s="95">
        <v>2</v>
      </c>
      <c r="G1463" s="95" t="str">
        <f>VLOOKUP(Revisión_Avance_Periodo!$A1463,BD_Seguimiento_OAP_2019!$A$2:$G$294,7,FALSE)</f>
        <v>PAI</v>
      </c>
      <c r="H1463" s="95" t="str">
        <f>VLOOKUP(Revisión_Avance_Periodo!$A1463,BD_Seguimiento_OAP_2019!$A$2:$J$294,10,FALSE)</f>
        <v>PAI_01 - Operacional</v>
      </c>
      <c r="I1463" s="95" t="s">
        <v>1243</v>
      </c>
      <c r="J1463" s="95" t="str">
        <f>VLOOKUP(Revisión_Avance_Periodo!$I1463,BD_Seguimiento_OAP_2019!$L:$M,2,FALSE)</f>
        <v>Recaudar cartera contribución especial y multas (cobro persuasivo)</v>
      </c>
      <c r="K1463" s="119" t="s">
        <v>8</v>
      </c>
      <c r="L1463" s="172">
        <v>4.4642857142857152E-4</v>
      </c>
      <c r="M1463" s="182" t="s">
        <v>113</v>
      </c>
      <c r="N1463" s="190">
        <f>INDEX(BD_Seguimiento_OAP_2019!$AH$3:$AS$294,MATCH(Revisión_Avance_Periodo!$I1463,BD_Seguimiento_OAP_2019!$L$3:$L$294,0),MATCH(Revisión_Avance_Periodo!$M1463,BD_Seguimiento_OAP_2019!$AH$2:$AS$2,0))</f>
        <v>10772</v>
      </c>
      <c r="O1463" s="190">
        <f>INDEX(BD_Seguimiento_OAP_2019!$AV$3:$BG$294,MATCH(Revisión_Avance_Periodo!$I1463,BD_Seguimiento_OAP_2019!$L$3:$L$294,0),MATCH(Revisión_Avance_Periodo!$M1463,BD_Seguimiento_OAP_2019!$AV$2:$BG$2,0))</f>
        <v>0</v>
      </c>
      <c r="P1463" s="188">
        <f t="shared" si="265"/>
        <v>0</v>
      </c>
      <c r="Q1463" s="182" t="str">
        <f>VLOOKUP(P1463,Tabla_Indicador_Gestion4[#All],3,TRUE)</f>
        <v>Por Ejecutar</v>
      </c>
      <c r="R1463" s="229">
        <f>SUBTOTAL(9,$N$1454:$N1463)</f>
        <v>60656.55</v>
      </c>
      <c r="S1463" s="230">
        <f>SUBTOTAL(9,$O$1454:$O1463)</f>
        <v>15585</v>
      </c>
      <c r="T1463" s="231">
        <f>IFERROR(+Revisión_Avance_Periodo!$S1463/Revisión_Avance_Periodo!$R1463,0)</f>
        <v>0.25693845099993323</v>
      </c>
      <c r="U1463" s="184"/>
      <c r="V1463" s="185"/>
      <c r="W1463" s="183"/>
      <c r="X1463" s="183"/>
      <c r="Y1463" s="183"/>
      <c r="Z1463" s="186"/>
      <c r="AA1463" s="187"/>
    </row>
    <row r="1464" spans="1:27" x14ac:dyDescent="0.25">
      <c r="A1464" s="88">
        <v>124</v>
      </c>
      <c r="B1464" s="91" t="str">
        <f>CONCATENATE(Revisión_Avance_Periodo!$C1464,";",Revisión_Avance_Periodo!$E1464,";",Revisión_Avance_Periodo!$I1464)</f>
        <v>OE1;PR_10;ACT_175</v>
      </c>
      <c r="C1464" s="170" t="s">
        <v>9</v>
      </c>
      <c r="D1464" s="171" t="str">
        <f>VLOOKUP(Revisión_Avance_Periodo!$C1464,Componentes_BD!$F$1:$G$5,2,FALSE)</f>
        <v>Fortalecer la Vigilancia.</v>
      </c>
      <c r="E1464" s="106" t="s">
        <v>12</v>
      </c>
      <c r="F1464" s="89">
        <v>2</v>
      </c>
      <c r="G1464" s="89" t="str">
        <f>VLOOKUP(Revisión_Avance_Periodo!$A1464,BD_Seguimiento_OAP_2019!$A$2:$G$294,7,FALSE)</f>
        <v>PAI</v>
      </c>
      <c r="H1464" s="89" t="str">
        <f>VLOOKUP(Revisión_Avance_Periodo!$A1464,BD_Seguimiento_OAP_2019!$A$2:$J$294,10,FALSE)</f>
        <v>PAI_01 - Operacional</v>
      </c>
      <c r="I1464" s="89" t="s">
        <v>1243</v>
      </c>
      <c r="J1464" s="89" t="str">
        <f>VLOOKUP(Revisión_Avance_Periodo!$I1464,BD_Seguimiento_OAP_2019!$L:$M,2,FALSE)</f>
        <v>Recaudar cartera contribución especial y multas (cobro persuasivo)</v>
      </c>
      <c r="K1464" s="106" t="s">
        <v>8</v>
      </c>
      <c r="L1464" s="172">
        <v>4.4642857142857152E-4</v>
      </c>
      <c r="M1464" s="173" t="s">
        <v>114</v>
      </c>
      <c r="N1464" s="190">
        <f>INDEX(BD_Seguimiento_OAP_2019!$AH$3:$AS$294,MATCH(Revisión_Avance_Periodo!$I1464,BD_Seguimiento_OAP_2019!$L$3:$L$294,0),MATCH(Revisión_Avance_Periodo!$M1464,BD_Seguimiento_OAP_2019!$AH$2:$AS$2,0))</f>
        <v>11772</v>
      </c>
      <c r="O1464" s="190">
        <f>INDEX(BD_Seguimiento_OAP_2019!$AV$3:$BG$294,MATCH(Revisión_Avance_Periodo!$I1464,BD_Seguimiento_OAP_2019!$L$3:$L$294,0),MATCH(Revisión_Avance_Periodo!$M1464,BD_Seguimiento_OAP_2019!$AV$2:$BG$2,0))</f>
        <v>0</v>
      </c>
      <c r="P1464" s="189">
        <f t="shared" si="265"/>
        <v>0</v>
      </c>
      <c r="Q1464" s="173" t="str">
        <f>VLOOKUP(P1464,Tabla_Indicador_Gestion4[#All],3,TRUE)</f>
        <v>Por Ejecutar</v>
      </c>
      <c r="R1464" s="229">
        <f>SUBTOTAL(9,$N$1454:$N1464)</f>
        <v>72428.55</v>
      </c>
      <c r="S1464" s="230">
        <f>SUBTOTAL(9,$O$1454:$O1464)</f>
        <v>15585</v>
      </c>
      <c r="T1464" s="231">
        <f>IFERROR(+Revisión_Avance_Periodo!$S1464/Revisión_Avance_Periodo!$R1464,0)</f>
        <v>0.21517757845490487</v>
      </c>
      <c r="U1464" s="184"/>
      <c r="V1464" s="185"/>
      <c r="W1464" s="183"/>
      <c r="X1464" s="183"/>
      <c r="Y1464" s="183"/>
      <c r="Z1464" s="186"/>
      <c r="AA1464" s="187"/>
    </row>
    <row r="1465" spans="1:27" ht="15.75" thickBot="1" x14ac:dyDescent="0.3">
      <c r="A1465" s="94">
        <v>124</v>
      </c>
      <c r="B1465" s="96" t="str">
        <f>CONCATENATE(Revisión_Avance_Periodo!$C1465,";",Revisión_Avance_Periodo!$E1465,";",Revisión_Avance_Periodo!$I1465)</f>
        <v>OE1;PR_10;ACT_175</v>
      </c>
      <c r="C1465" s="180" t="s">
        <v>9</v>
      </c>
      <c r="D1465" s="181" t="str">
        <f>VLOOKUP(Revisión_Avance_Periodo!$C1465,Componentes_BD!$F$1:$G$5,2,FALSE)</f>
        <v>Fortalecer la Vigilancia.</v>
      </c>
      <c r="E1465" s="119" t="s">
        <v>12</v>
      </c>
      <c r="F1465" s="95">
        <v>2</v>
      </c>
      <c r="G1465" s="95" t="str">
        <f>VLOOKUP(Revisión_Avance_Periodo!$A1465,BD_Seguimiento_OAP_2019!$A$2:$G$294,7,FALSE)</f>
        <v>PAI</v>
      </c>
      <c r="H1465" s="95" t="str">
        <f>VLOOKUP(Revisión_Avance_Periodo!$A1465,BD_Seguimiento_OAP_2019!$A$2:$J$294,10,FALSE)</f>
        <v>PAI_01 - Operacional</v>
      </c>
      <c r="I1465" s="95" t="s">
        <v>1243</v>
      </c>
      <c r="J1465" s="95" t="str">
        <f>VLOOKUP(Revisión_Avance_Periodo!$I1465,BD_Seguimiento_OAP_2019!$L:$M,2,FALSE)</f>
        <v>Recaudar cartera contribución especial y multas (cobro persuasivo)</v>
      </c>
      <c r="K1465" s="119" t="s">
        <v>8</v>
      </c>
      <c r="L1465" s="172">
        <v>4.4642857142857152E-4</v>
      </c>
      <c r="M1465" s="182" t="s">
        <v>115</v>
      </c>
      <c r="N1465" s="190">
        <f>INDEX(BD_Seguimiento_OAP_2019!$AH$3:$AS$294,MATCH(Revisión_Avance_Periodo!$I1465,BD_Seguimiento_OAP_2019!$L$3:$L$294,0),MATCH(Revisión_Avance_Periodo!$M1465,BD_Seguimiento_OAP_2019!$AH$2:$AS$2,0))</f>
        <v>12697</v>
      </c>
      <c r="O1465" s="190">
        <f>INDEX(BD_Seguimiento_OAP_2019!$AV$3:$BG$294,MATCH(Revisión_Avance_Periodo!$I1465,BD_Seguimiento_OAP_2019!$L$3:$L$294,0),MATCH(Revisión_Avance_Periodo!$M1465,BD_Seguimiento_OAP_2019!$AV$2:$BG$2,0))</f>
        <v>0</v>
      </c>
      <c r="P1465" s="188">
        <f t="shared" si="265"/>
        <v>0</v>
      </c>
      <c r="Q1465" s="182" t="str">
        <f>VLOOKUP(P1465,Tabla_Indicador_Gestion4[#All],3,TRUE)</f>
        <v>Por Ejecutar</v>
      </c>
      <c r="R1465" s="229">
        <f>SUBTOTAL(9,$N$1454:$N1465)</f>
        <v>85125.55</v>
      </c>
      <c r="S1465" s="230">
        <f>SUBTOTAL(9,$O$1454:$O1465)</f>
        <v>15585</v>
      </c>
      <c r="T1465" s="231">
        <f>IFERROR(+Revisión_Avance_Periodo!$S1465/Revisión_Avance_Periodo!$R1465,0)</f>
        <v>0.18308251752852109</v>
      </c>
      <c r="U1465" s="184"/>
      <c r="V1465" s="185"/>
      <c r="W1465" s="183"/>
      <c r="X1465" s="183"/>
      <c r="Y1465" s="183"/>
      <c r="Z1465" s="186"/>
      <c r="AA1465" s="187"/>
    </row>
    <row r="1466" spans="1:27" x14ac:dyDescent="0.25">
      <c r="A1466" s="88">
        <v>125</v>
      </c>
      <c r="B1466" s="91" t="str">
        <f>CONCATENATE(Revisión_Avance_Periodo!$C1466,";",Revisión_Avance_Periodo!$E1466,";",Revisión_Avance_Periodo!$I1466)</f>
        <v>OE1;PR_10;ACT_176</v>
      </c>
      <c r="C1466" s="170" t="s">
        <v>9</v>
      </c>
      <c r="D1466" s="171" t="str">
        <f>VLOOKUP(Revisión_Avance_Periodo!$C1466,Componentes_BD!$F$1:$G$5,2,FALSE)</f>
        <v>Fortalecer la Vigilancia.</v>
      </c>
      <c r="E1466" s="106" t="s">
        <v>12</v>
      </c>
      <c r="F1466" s="89">
        <v>2</v>
      </c>
      <c r="G1466" s="89" t="str">
        <f>VLOOKUP(Revisión_Avance_Periodo!$A1466,BD_Seguimiento_OAP_2019!$A$2:$G$294,7,FALSE)</f>
        <v>PAI</v>
      </c>
      <c r="H1466" s="89" t="str">
        <f>VLOOKUP(Revisión_Avance_Periodo!$A1466,BD_Seguimiento_OAP_2019!$A$2:$J$294,10,FALSE)</f>
        <v>PAI_01 - Operacional</v>
      </c>
      <c r="I1466" s="89" t="s">
        <v>1256</v>
      </c>
      <c r="J1466" s="89" t="str">
        <f>VLOOKUP(Revisión_Avance_Periodo!$I1466,BD_Seguimiento_OAP_2019!$L:$M,2,FALSE)</f>
        <v>Controlar la ejecución presupuestal</v>
      </c>
      <c r="K1466" s="106" t="s">
        <v>8</v>
      </c>
      <c r="L1466" s="172">
        <v>4.4642857142857152E-4</v>
      </c>
      <c r="M1466" s="173" t="s">
        <v>104</v>
      </c>
      <c r="N1466" s="190">
        <f>INDEX(BD_Seguimiento_OAP_2019!$AH$3:$AS$294,MATCH(Revisión_Avance_Periodo!$I1466,BD_Seguimiento_OAP_2019!$L$3:$L$294,0),MATCH(Revisión_Avance_Periodo!$M1466,BD_Seguimiento_OAP_2019!$AH$2:$AS$2,0))</f>
        <v>5408.37</v>
      </c>
      <c r="O1466" s="190">
        <f>INDEX(BD_Seguimiento_OAP_2019!$AV$3:$BG$294,MATCH(Revisión_Avance_Periodo!$I1466,BD_Seguimiento_OAP_2019!$L$3:$L$294,0),MATCH(Revisión_Avance_Periodo!$M1466,BD_Seguimiento_OAP_2019!$AV$2:$BG$2,0))</f>
        <v>5329</v>
      </c>
      <c r="P1466" s="189">
        <f t="shared" si="265"/>
        <v>0.98532459872382994</v>
      </c>
      <c r="Q1466" s="173" t="str">
        <f>VLOOKUP(P1466,Tabla_Indicador_Gestion4[#All],3,TRUE)</f>
        <v>Culminada</v>
      </c>
      <c r="R1466" s="232">
        <f>SUBTOTAL(9,$N$1466:$N1466)</f>
        <v>5408.37</v>
      </c>
      <c r="S1466" s="233">
        <f>SUBTOTAL(9,$O$1466:$O1466)</f>
        <v>5329</v>
      </c>
      <c r="T1466" s="234">
        <f>IFERROR(+Revisión_Avance_Periodo!$S1466/Revisión_Avance_Periodo!$R1466,0)</f>
        <v>0.98532459872382994</v>
      </c>
      <c r="U1466" s="191">
        <f>SUBTOTAL(9,N1466:N1477)</f>
        <v>279268.56</v>
      </c>
      <c r="V1466" s="192">
        <f>SUBTOTAL(9,O1466:O1477)</f>
        <v>48843</v>
      </c>
      <c r="W1466" s="176">
        <f t="shared" ref="W1466" si="275">+V1466/U1466</f>
        <v>0.17489616446620415</v>
      </c>
      <c r="X1466" s="176"/>
      <c r="Y1466" s="176">
        <f>100%-Revisión_Avance_Periodo!$W1466</f>
        <v>0.82510383553379585</v>
      </c>
      <c r="Z1466" s="178" t="str">
        <f>VLOOKUP(W1466,Tabla_Indicador_Gestion4[],3,TRUE)</f>
        <v>En Tramite</v>
      </c>
      <c r="AA1466" s="179">
        <f>Revisión_Avance_Periodo!$W1466*Revisión_Avance_Periodo!$L1466</f>
        <v>7.8078644850984019E-5</v>
      </c>
    </row>
    <row r="1467" spans="1:27" x14ac:dyDescent="0.25">
      <c r="A1467" s="94">
        <v>125</v>
      </c>
      <c r="B1467" s="96" t="str">
        <f>CONCATENATE(Revisión_Avance_Periodo!$C1467,";",Revisión_Avance_Periodo!$E1467,";",Revisión_Avance_Periodo!$I1467)</f>
        <v>OE1;PR_10;ACT_176</v>
      </c>
      <c r="C1467" s="180" t="s">
        <v>9</v>
      </c>
      <c r="D1467" s="181" t="str">
        <f>VLOOKUP(Revisión_Avance_Periodo!$C1467,Componentes_BD!$F$1:$G$5,2,FALSE)</f>
        <v>Fortalecer la Vigilancia.</v>
      </c>
      <c r="E1467" s="119" t="s">
        <v>12</v>
      </c>
      <c r="F1467" s="95">
        <v>2</v>
      </c>
      <c r="G1467" s="95" t="str">
        <f>VLOOKUP(Revisión_Avance_Periodo!$A1467,BD_Seguimiento_OAP_2019!$A$2:$G$294,7,FALSE)</f>
        <v>PAI</v>
      </c>
      <c r="H1467" s="95" t="str">
        <f>VLOOKUP(Revisión_Avance_Periodo!$A1467,BD_Seguimiento_OAP_2019!$A$2:$J$294,10,FALSE)</f>
        <v>PAI_01 - Operacional</v>
      </c>
      <c r="I1467" s="95" t="s">
        <v>1256</v>
      </c>
      <c r="J1467" s="95" t="str">
        <f>VLOOKUP(Revisión_Avance_Periodo!$I1467,BD_Seguimiento_OAP_2019!$L:$M,2,FALSE)</f>
        <v>Controlar la ejecución presupuestal</v>
      </c>
      <c r="K1467" s="119" t="s">
        <v>8</v>
      </c>
      <c r="L1467" s="172">
        <v>4.4642857142857152E-4</v>
      </c>
      <c r="M1467" s="182" t="s">
        <v>105</v>
      </c>
      <c r="N1467" s="190">
        <f>INDEX(BD_Seguimiento_OAP_2019!$AH$3:$AS$294,MATCH(Revisión_Avance_Periodo!$I1467,BD_Seguimiento_OAP_2019!$L$3:$L$294,0),MATCH(Revisión_Avance_Periodo!$M1467,BD_Seguimiento_OAP_2019!$AH$2:$AS$2,0))</f>
        <v>6883.380000000001</v>
      </c>
      <c r="O1467" s="190">
        <f>INDEX(BD_Seguimiento_OAP_2019!$AV$3:$BG$294,MATCH(Revisión_Avance_Periodo!$I1467,BD_Seguimiento_OAP_2019!$L$3:$L$294,0),MATCH(Revisión_Avance_Periodo!$M1467,BD_Seguimiento_OAP_2019!$AV$2:$BG$2,0))</f>
        <v>6881</v>
      </c>
      <c r="P1467" s="188">
        <f t="shared" si="265"/>
        <v>0.99965423963227351</v>
      </c>
      <c r="Q1467" s="182" t="str">
        <f>VLOOKUP(P1467,Tabla_Indicador_Gestion4[#All],3,TRUE)</f>
        <v>Culminada</v>
      </c>
      <c r="R1467" s="229">
        <f>SUBTOTAL(9,$N$1466:$N1467)</f>
        <v>12291.75</v>
      </c>
      <c r="S1467" s="230">
        <f>SUBTOTAL(9,$O$1466:$O1467)</f>
        <v>12210</v>
      </c>
      <c r="T1467" s="231">
        <f>IFERROR(+Revisión_Avance_Periodo!$S1467/Revisión_Avance_Periodo!$R1467,0)</f>
        <v>0.99334919763255847</v>
      </c>
      <c r="U1467" s="184"/>
      <c r="V1467" s="185"/>
      <c r="W1467" s="183"/>
      <c r="X1467" s="183"/>
      <c r="Y1467" s="183"/>
      <c r="Z1467" s="186"/>
      <c r="AA1467" s="187"/>
    </row>
    <row r="1468" spans="1:27" x14ac:dyDescent="0.25">
      <c r="A1468" s="88">
        <v>125</v>
      </c>
      <c r="B1468" s="91" t="str">
        <f>CONCATENATE(Revisión_Avance_Periodo!$C1468,";",Revisión_Avance_Periodo!$E1468,";",Revisión_Avance_Periodo!$I1468)</f>
        <v>OE1;PR_10;ACT_176</v>
      </c>
      <c r="C1468" s="170" t="s">
        <v>9</v>
      </c>
      <c r="D1468" s="171" t="str">
        <f>VLOOKUP(Revisión_Avance_Periodo!$C1468,Componentes_BD!$F$1:$G$5,2,FALSE)</f>
        <v>Fortalecer la Vigilancia.</v>
      </c>
      <c r="E1468" s="106" t="s">
        <v>12</v>
      </c>
      <c r="F1468" s="89">
        <v>2</v>
      </c>
      <c r="G1468" s="89" t="str">
        <f>VLOOKUP(Revisión_Avance_Periodo!$A1468,BD_Seguimiento_OAP_2019!$A$2:$G$294,7,FALSE)</f>
        <v>PAI</v>
      </c>
      <c r="H1468" s="89" t="str">
        <f>VLOOKUP(Revisión_Avance_Periodo!$A1468,BD_Seguimiento_OAP_2019!$A$2:$J$294,10,FALSE)</f>
        <v>PAI_01 - Operacional</v>
      </c>
      <c r="I1468" s="89" t="s">
        <v>1256</v>
      </c>
      <c r="J1468" s="89" t="str">
        <f>VLOOKUP(Revisión_Avance_Periodo!$I1468,BD_Seguimiento_OAP_2019!$L:$M,2,FALSE)</f>
        <v>Controlar la ejecución presupuestal</v>
      </c>
      <c r="K1468" s="106" t="s">
        <v>8</v>
      </c>
      <c r="L1468" s="172">
        <v>4.4642857142857152E-4</v>
      </c>
      <c r="M1468" s="173" t="s">
        <v>106</v>
      </c>
      <c r="N1468" s="190">
        <f>INDEX(BD_Seguimiento_OAP_2019!$AH$3:$AS$294,MATCH(Revisión_Avance_Periodo!$I1468,BD_Seguimiento_OAP_2019!$L$3:$L$294,0),MATCH(Revisión_Avance_Periodo!$M1468,BD_Seguimiento_OAP_2019!$AH$2:$AS$2,0))</f>
        <v>8850.06</v>
      </c>
      <c r="O1468" s="190">
        <f>INDEX(BD_Seguimiento_OAP_2019!$AV$3:$BG$294,MATCH(Revisión_Avance_Periodo!$I1468,BD_Seguimiento_OAP_2019!$L$3:$L$294,0),MATCH(Revisión_Avance_Periodo!$M1468,BD_Seguimiento_OAP_2019!$AV$2:$BG$2,0))</f>
        <v>8635</v>
      </c>
      <c r="P1468" s="189">
        <f t="shared" si="265"/>
        <v>0.97569959977672471</v>
      </c>
      <c r="Q1468" s="173" t="str">
        <f>VLOOKUP(P1468,Tabla_Indicador_Gestion4[#All],3,TRUE)</f>
        <v>Culminada</v>
      </c>
      <c r="R1468" s="229">
        <f>SUBTOTAL(9,$N$1466:$N1468)</f>
        <v>21141.809999999998</v>
      </c>
      <c r="S1468" s="230">
        <f>SUBTOTAL(9,$O$1466:$O1468)</f>
        <v>20845</v>
      </c>
      <c r="T1468" s="231">
        <f>IFERROR(+Revisión_Avance_Periodo!$S1468/Revisión_Avance_Periodo!$R1468,0)</f>
        <v>0.98596099387895375</v>
      </c>
      <c r="U1468" s="184"/>
      <c r="V1468" s="185"/>
      <c r="W1468" s="183"/>
      <c r="X1468" s="183"/>
      <c r="Y1468" s="183"/>
      <c r="Z1468" s="186"/>
      <c r="AA1468" s="187"/>
    </row>
    <row r="1469" spans="1:27" x14ac:dyDescent="0.25">
      <c r="A1469" s="94">
        <v>125</v>
      </c>
      <c r="B1469" s="96" t="str">
        <f>CONCATENATE(Revisión_Avance_Periodo!$C1469,";",Revisión_Avance_Periodo!$E1469,";",Revisión_Avance_Periodo!$I1469)</f>
        <v>OE1;PR_10;ACT_176</v>
      </c>
      <c r="C1469" s="180" t="s">
        <v>9</v>
      </c>
      <c r="D1469" s="181" t="str">
        <f>VLOOKUP(Revisión_Avance_Periodo!$C1469,Componentes_BD!$F$1:$G$5,2,FALSE)</f>
        <v>Fortalecer la Vigilancia.</v>
      </c>
      <c r="E1469" s="119" t="s">
        <v>12</v>
      </c>
      <c r="F1469" s="95">
        <v>2</v>
      </c>
      <c r="G1469" s="95" t="str">
        <f>VLOOKUP(Revisión_Avance_Periodo!$A1469,BD_Seguimiento_OAP_2019!$A$2:$G$294,7,FALSE)</f>
        <v>PAI</v>
      </c>
      <c r="H1469" s="95" t="str">
        <f>VLOOKUP(Revisión_Avance_Periodo!$A1469,BD_Seguimiento_OAP_2019!$A$2:$J$294,10,FALSE)</f>
        <v>PAI_01 - Operacional</v>
      </c>
      <c r="I1469" s="95" t="s">
        <v>1256</v>
      </c>
      <c r="J1469" s="95" t="str">
        <f>VLOOKUP(Revisión_Avance_Periodo!$I1469,BD_Seguimiento_OAP_2019!$L:$M,2,FALSE)</f>
        <v>Controlar la ejecución presupuestal</v>
      </c>
      <c r="K1469" s="119" t="s">
        <v>8</v>
      </c>
      <c r="L1469" s="172">
        <v>4.4642857142857152E-4</v>
      </c>
      <c r="M1469" s="182" t="s">
        <v>107</v>
      </c>
      <c r="N1469" s="190">
        <f>INDEX(BD_Seguimiento_OAP_2019!$AH$3:$AS$294,MATCH(Revisión_Avance_Periodo!$I1469,BD_Seguimiento_OAP_2019!$L$3:$L$294,0),MATCH(Revisión_Avance_Periodo!$M1469,BD_Seguimiento_OAP_2019!$AH$2:$AS$2,0))</f>
        <v>11308.41</v>
      </c>
      <c r="O1469" s="190">
        <f>INDEX(BD_Seguimiento_OAP_2019!$AV$3:$BG$294,MATCH(Revisión_Avance_Periodo!$I1469,BD_Seguimiento_OAP_2019!$L$3:$L$294,0),MATCH(Revisión_Avance_Periodo!$M1469,BD_Seguimiento_OAP_2019!$AV$2:$BG$2,0))</f>
        <v>10929</v>
      </c>
      <c r="P1469" s="188">
        <f t="shared" si="265"/>
        <v>0.96644886416392761</v>
      </c>
      <c r="Q1469" s="182" t="str">
        <f>VLOOKUP(P1469,Tabla_Indicador_Gestion4[#All],3,TRUE)</f>
        <v>Culminada</v>
      </c>
      <c r="R1469" s="229">
        <f>SUBTOTAL(9,$N$1466:$N1469)</f>
        <v>32450.219999999998</v>
      </c>
      <c r="S1469" s="230">
        <f>SUBTOTAL(9,$O$1466:$O1469)</f>
        <v>31774</v>
      </c>
      <c r="T1469" s="231">
        <f>IFERROR(+Revisión_Avance_Periodo!$S1469/Revisión_Avance_Periodo!$R1469,0)</f>
        <v>0.97916131231159609</v>
      </c>
      <c r="U1469" s="184"/>
      <c r="V1469" s="185"/>
      <c r="W1469" s="183"/>
      <c r="X1469" s="183"/>
      <c r="Y1469" s="183"/>
      <c r="Z1469" s="186"/>
      <c r="AA1469" s="187"/>
    </row>
    <row r="1470" spans="1:27" x14ac:dyDescent="0.25">
      <c r="A1470" s="88">
        <v>125</v>
      </c>
      <c r="B1470" s="91" t="str">
        <f>CONCATENATE(Revisión_Avance_Periodo!$C1470,";",Revisión_Avance_Periodo!$E1470,";",Revisión_Avance_Periodo!$I1470)</f>
        <v>OE1;PR_10;ACT_176</v>
      </c>
      <c r="C1470" s="170" t="s">
        <v>9</v>
      </c>
      <c r="D1470" s="171" t="str">
        <f>VLOOKUP(Revisión_Avance_Periodo!$C1470,Componentes_BD!$F$1:$G$5,2,FALSE)</f>
        <v>Fortalecer la Vigilancia.</v>
      </c>
      <c r="E1470" s="106" t="s">
        <v>12</v>
      </c>
      <c r="F1470" s="89">
        <v>2</v>
      </c>
      <c r="G1470" s="89" t="str">
        <f>VLOOKUP(Revisión_Avance_Periodo!$A1470,BD_Seguimiento_OAP_2019!$A$2:$G$294,7,FALSE)</f>
        <v>PAI</v>
      </c>
      <c r="H1470" s="89" t="str">
        <f>VLOOKUP(Revisión_Avance_Periodo!$A1470,BD_Seguimiento_OAP_2019!$A$2:$J$294,10,FALSE)</f>
        <v>PAI_01 - Operacional</v>
      </c>
      <c r="I1470" s="89" t="s">
        <v>1256</v>
      </c>
      <c r="J1470" s="89" t="str">
        <f>VLOOKUP(Revisión_Avance_Periodo!$I1470,BD_Seguimiento_OAP_2019!$L:$M,2,FALSE)</f>
        <v>Controlar la ejecución presupuestal</v>
      </c>
      <c r="K1470" s="106" t="s">
        <v>8</v>
      </c>
      <c r="L1470" s="172">
        <v>4.4642857142857152E-4</v>
      </c>
      <c r="M1470" s="173" t="s">
        <v>108</v>
      </c>
      <c r="N1470" s="190">
        <f>INDEX(BD_Seguimiento_OAP_2019!$AH$3:$AS$294,MATCH(Revisión_Avance_Periodo!$I1470,BD_Seguimiento_OAP_2019!$L$3:$L$294,0),MATCH(Revisión_Avance_Periodo!$M1470,BD_Seguimiento_OAP_2019!$AH$2:$AS$2,0))</f>
        <v>14258.429999999998</v>
      </c>
      <c r="O1470" s="190">
        <f>INDEX(BD_Seguimiento_OAP_2019!$AV$3:$BG$294,MATCH(Revisión_Avance_Periodo!$I1470,BD_Seguimiento_OAP_2019!$L$3:$L$294,0),MATCH(Revisión_Avance_Periodo!$M1470,BD_Seguimiento_OAP_2019!$AV$2:$BG$2,0))</f>
        <v>0</v>
      </c>
      <c r="P1470" s="189">
        <f t="shared" si="265"/>
        <v>0</v>
      </c>
      <c r="Q1470" s="173" t="str">
        <f>VLOOKUP(P1470,Tabla_Indicador_Gestion4[#All],3,TRUE)</f>
        <v>Por Ejecutar</v>
      </c>
      <c r="R1470" s="229">
        <f>SUBTOTAL(9,$N$1466:$N1470)</f>
        <v>46708.649999999994</v>
      </c>
      <c r="S1470" s="230">
        <f>SUBTOTAL(9,$O$1466:$O1470)</f>
        <v>31774</v>
      </c>
      <c r="T1470" s="231">
        <f>IFERROR(+Revisión_Avance_Periodo!$S1470/Revisión_Avance_Periodo!$R1470,0)</f>
        <v>0.68025943802700362</v>
      </c>
      <c r="U1470" s="184"/>
      <c r="V1470" s="185"/>
      <c r="W1470" s="183"/>
      <c r="X1470" s="183"/>
      <c r="Y1470" s="183"/>
      <c r="Z1470" s="186"/>
      <c r="AA1470" s="187"/>
    </row>
    <row r="1471" spans="1:27" x14ac:dyDescent="0.25">
      <c r="A1471" s="94">
        <v>125</v>
      </c>
      <c r="B1471" s="96" t="str">
        <f>CONCATENATE(Revisión_Avance_Periodo!$C1471,";",Revisión_Avance_Periodo!$E1471,";",Revisión_Avance_Periodo!$I1471)</f>
        <v>OE1;PR_10;ACT_176</v>
      </c>
      <c r="C1471" s="180" t="s">
        <v>9</v>
      </c>
      <c r="D1471" s="181" t="str">
        <f>VLOOKUP(Revisión_Avance_Periodo!$C1471,Componentes_BD!$F$1:$G$5,2,FALSE)</f>
        <v>Fortalecer la Vigilancia.</v>
      </c>
      <c r="E1471" s="119" t="s">
        <v>12</v>
      </c>
      <c r="F1471" s="95">
        <v>2</v>
      </c>
      <c r="G1471" s="95" t="str">
        <f>VLOOKUP(Revisión_Avance_Periodo!$A1471,BD_Seguimiento_OAP_2019!$A$2:$G$294,7,FALSE)</f>
        <v>PAI</v>
      </c>
      <c r="H1471" s="95" t="str">
        <f>VLOOKUP(Revisión_Avance_Periodo!$A1471,BD_Seguimiento_OAP_2019!$A$2:$J$294,10,FALSE)</f>
        <v>PAI_01 - Operacional</v>
      </c>
      <c r="I1471" s="95" t="s">
        <v>1256</v>
      </c>
      <c r="J1471" s="95" t="str">
        <f>VLOOKUP(Revisión_Avance_Periodo!$I1471,BD_Seguimiento_OAP_2019!$L:$M,2,FALSE)</f>
        <v>Controlar la ejecución presupuestal</v>
      </c>
      <c r="K1471" s="119" t="s">
        <v>8</v>
      </c>
      <c r="L1471" s="172">
        <v>4.4642857142857152E-4</v>
      </c>
      <c r="M1471" s="182" t="s">
        <v>109</v>
      </c>
      <c r="N1471" s="190">
        <f>INDEX(BD_Seguimiento_OAP_2019!$AH$3:$AS$294,MATCH(Revisión_Avance_Periodo!$I1471,BD_Seguimiento_OAP_2019!$L$3:$L$294,0),MATCH(Revisión_Avance_Periodo!$M1471,BD_Seguimiento_OAP_2019!$AH$2:$AS$2,0))</f>
        <v>18683.46</v>
      </c>
      <c r="O1471" s="190">
        <f>INDEX(BD_Seguimiento_OAP_2019!$AV$3:$BG$294,MATCH(Revisión_Avance_Periodo!$I1471,BD_Seguimiento_OAP_2019!$L$3:$L$294,0),MATCH(Revisión_Avance_Periodo!$M1471,BD_Seguimiento_OAP_2019!$AV$2:$BG$2,0))</f>
        <v>17069</v>
      </c>
      <c r="P1471" s="188">
        <f t="shared" si="265"/>
        <v>0.91358881063785835</v>
      </c>
      <c r="Q1471" s="182" t="str">
        <f>VLOOKUP(P1471,Tabla_Indicador_Gestion4[#All],3,TRUE)</f>
        <v>Gestionado</v>
      </c>
      <c r="R1471" s="229">
        <f>SUBTOTAL(9,$N$1466:$N1471)</f>
        <v>65392.109999999993</v>
      </c>
      <c r="S1471" s="230">
        <f>SUBTOTAL(9,$O$1466:$O1471)</f>
        <v>48843</v>
      </c>
      <c r="T1471" s="231">
        <f>IFERROR(+Revisión_Avance_Periodo!$S1471/Revisión_Avance_Periodo!$R1471,0)</f>
        <v>0.74692497305867644</v>
      </c>
      <c r="U1471" s="184"/>
      <c r="V1471" s="185"/>
      <c r="W1471" s="183"/>
      <c r="X1471" s="183"/>
      <c r="Y1471" s="183"/>
      <c r="Z1471" s="186"/>
      <c r="AA1471" s="187"/>
    </row>
    <row r="1472" spans="1:27" x14ac:dyDescent="0.25">
      <c r="A1472" s="88">
        <v>125</v>
      </c>
      <c r="B1472" s="91" t="str">
        <f>CONCATENATE(Revisión_Avance_Periodo!$C1472,";",Revisión_Avance_Periodo!$E1472,";",Revisión_Avance_Periodo!$I1472)</f>
        <v>OE1;PR_10;ACT_176</v>
      </c>
      <c r="C1472" s="170" t="s">
        <v>9</v>
      </c>
      <c r="D1472" s="171" t="str">
        <f>VLOOKUP(Revisión_Avance_Periodo!$C1472,Componentes_BD!$F$1:$G$5,2,FALSE)</f>
        <v>Fortalecer la Vigilancia.</v>
      </c>
      <c r="E1472" s="106" t="s">
        <v>12</v>
      </c>
      <c r="F1472" s="89">
        <v>2</v>
      </c>
      <c r="G1472" s="89" t="str">
        <f>VLOOKUP(Revisión_Avance_Periodo!$A1472,BD_Seguimiento_OAP_2019!$A$2:$G$294,7,FALSE)</f>
        <v>PAI</v>
      </c>
      <c r="H1472" s="89" t="str">
        <f>VLOOKUP(Revisión_Avance_Periodo!$A1472,BD_Seguimiento_OAP_2019!$A$2:$J$294,10,FALSE)</f>
        <v>PAI_01 - Operacional</v>
      </c>
      <c r="I1472" s="89" t="s">
        <v>1256</v>
      </c>
      <c r="J1472" s="89" t="str">
        <f>VLOOKUP(Revisión_Avance_Periodo!$I1472,BD_Seguimiento_OAP_2019!$L:$M,2,FALSE)</f>
        <v>Controlar la ejecución presupuestal</v>
      </c>
      <c r="K1472" s="106" t="s">
        <v>8</v>
      </c>
      <c r="L1472" s="172">
        <v>4.4642857142857152E-4</v>
      </c>
      <c r="M1472" s="173" t="s">
        <v>110</v>
      </c>
      <c r="N1472" s="190">
        <f>INDEX(BD_Seguimiento_OAP_2019!$AH$3:$AS$294,MATCH(Revisión_Avance_Periodo!$I1472,BD_Seguimiento_OAP_2019!$L$3:$L$294,0),MATCH(Revisión_Avance_Periodo!$M1472,BD_Seguimiento_OAP_2019!$AH$2:$AS$2,0))</f>
        <v>24091.829999999998</v>
      </c>
      <c r="O1472" s="190">
        <f>INDEX(BD_Seguimiento_OAP_2019!$AV$3:$BG$294,MATCH(Revisión_Avance_Periodo!$I1472,BD_Seguimiento_OAP_2019!$L$3:$L$294,0),MATCH(Revisión_Avance_Periodo!$M1472,BD_Seguimiento_OAP_2019!$AV$2:$BG$2,0))</f>
        <v>0</v>
      </c>
      <c r="P1472" s="189">
        <f t="shared" si="265"/>
        <v>0</v>
      </c>
      <c r="Q1472" s="173" t="str">
        <f>VLOOKUP(P1472,Tabla_Indicador_Gestion4[#All],3,TRUE)</f>
        <v>Por Ejecutar</v>
      </c>
      <c r="R1472" s="229">
        <f>SUBTOTAL(9,$N$1466:$N1472)</f>
        <v>89483.939999999988</v>
      </c>
      <c r="S1472" s="230">
        <f>SUBTOTAL(9,$O$1466:$O1472)</f>
        <v>48843</v>
      </c>
      <c r="T1472" s="231">
        <f>IFERROR(+Revisión_Avance_Periodo!$S1472/Revisión_Avance_Periodo!$R1472,0)</f>
        <v>0.54582978800441739</v>
      </c>
      <c r="U1472" s="184"/>
      <c r="V1472" s="185"/>
      <c r="W1472" s="183"/>
      <c r="X1472" s="183"/>
      <c r="Y1472" s="183"/>
      <c r="Z1472" s="186"/>
      <c r="AA1472" s="187"/>
    </row>
    <row r="1473" spans="1:27" x14ac:dyDescent="0.25">
      <c r="A1473" s="94">
        <v>125</v>
      </c>
      <c r="B1473" s="96" t="str">
        <f>CONCATENATE(Revisión_Avance_Periodo!$C1473,";",Revisión_Avance_Periodo!$E1473,";",Revisión_Avance_Periodo!$I1473)</f>
        <v>OE1;PR_10;ACT_176</v>
      </c>
      <c r="C1473" s="180" t="s">
        <v>9</v>
      </c>
      <c r="D1473" s="181" t="str">
        <f>VLOOKUP(Revisión_Avance_Periodo!$C1473,Componentes_BD!$F$1:$G$5,2,FALSE)</f>
        <v>Fortalecer la Vigilancia.</v>
      </c>
      <c r="E1473" s="119" t="s">
        <v>12</v>
      </c>
      <c r="F1473" s="95">
        <v>2</v>
      </c>
      <c r="G1473" s="95" t="str">
        <f>VLOOKUP(Revisión_Avance_Periodo!$A1473,BD_Seguimiento_OAP_2019!$A$2:$G$294,7,FALSE)</f>
        <v>PAI</v>
      </c>
      <c r="H1473" s="95" t="str">
        <f>VLOOKUP(Revisión_Avance_Periodo!$A1473,BD_Seguimiento_OAP_2019!$A$2:$J$294,10,FALSE)</f>
        <v>PAI_01 - Operacional</v>
      </c>
      <c r="I1473" s="95" t="s">
        <v>1256</v>
      </c>
      <c r="J1473" s="95" t="str">
        <f>VLOOKUP(Revisión_Avance_Periodo!$I1473,BD_Seguimiento_OAP_2019!$L:$M,2,FALSE)</f>
        <v>Controlar la ejecución presupuestal</v>
      </c>
      <c r="K1473" s="119" t="s">
        <v>8</v>
      </c>
      <c r="L1473" s="172">
        <v>4.4642857142857152E-4</v>
      </c>
      <c r="M1473" s="182" t="s">
        <v>111</v>
      </c>
      <c r="N1473" s="190">
        <f>INDEX(BD_Seguimiento_OAP_2019!$AH$3:$AS$294,MATCH(Revisión_Avance_Periodo!$I1473,BD_Seguimiento_OAP_2019!$L$3:$L$294,0),MATCH(Revisión_Avance_Periodo!$M1473,BD_Seguimiento_OAP_2019!$AH$2:$AS$2,0))</f>
        <v>28516.859999999997</v>
      </c>
      <c r="O1473" s="190">
        <f>INDEX(BD_Seguimiento_OAP_2019!$AV$3:$BG$294,MATCH(Revisión_Avance_Periodo!$I1473,BD_Seguimiento_OAP_2019!$L$3:$L$294,0),MATCH(Revisión_Avance_Periodo!$M1473,BD_Seguimiento_OAP_2019!$AV$2:$BG$2,0))</f>
        <v>0</v>
      </c>
      <c r="P1473" s="188">
        <f t="shared" si="265"/>
        <v>0</v>
      </c>
      <c r="Q1473" s="182" t="str">
        <f>VLOOKUP(P1473,Tabla_Indicador_Gestion4[#All],3,TRUE)</f>
        <v>Por Ejecutar</v>
      </c>
      <c r="R1473" s="229">
        <f>SUBTOTAL(9,$N$1466:$N1473)</f>
        <v>118000.79999999999</v>
      </c>
      <c r="S1473" s="230">
        <f>SUBTOTAL(9,$O$1466:$O1473)</f>
        <v>48843</v>
      </c>
      <c r="T1473" s="231">
        <f>IFERROR(+Revisión_Avance_Periodo!$S1473/Revisión_Avance_Periodo!$R1473,0)</f>
        <v>0.4139209225700165</v>
      </c>
      <c r="U1473" s="184"/>
      <c r="V1473" s="185"/>
      <c r="W1473" s="183"/>
      <c r="X1473" s="183"/>
      <c r="Y1473" s="183"/>
      <c r="Z1473" s="186"/>
      <c r="AA1473" s="187"/>
    </row>
    <row r="1474" spans="1:27" x14ac:dyDescent="0.25">
      <c r="A1474" s="88">
        <v>125</v>
      </c>
      <c r="B1474" s="91" t="str">
        <f>CONCATENATE(Revisión_Avance_Periodo!$C1474,";",Revisión_Avance_Periodo!$E1474,";",Revisión_Avance_Periodo!$I1474)</f>
        <v>OE1;PR_10;ACT_176</v>
      </c>
      <c r="C1474" s="170" t="s">
        <v>9</v>
      </c>
      <c r="D1474" s="171" t="str">
        <f>VLOOKUP(Revisión_Avance_Periodo!$C1474,Componentes_BD!$F$1:$G$5,2,FALSE)</f>
        <v>Fortalecer la Vigilancia.</v>
      </c>
      <c r="E1474" s="106" t="s">
        <v>12</v>
      </c>
      <c r="F1474" s="89">
        <v>2</v>
      </c>
      <c r="G1474" s="89" t="str">
        <f>VLOOKUP(Revisión_Avance_Periodo!$A1474,BD_Seguimiento_OAP_2019!$A$2:$G$294,7,FALSE)</f>
        <v>PAI</v>
      </c>
      <c r="H1474" s="89" t="str">
        <f>VLOOKUP(Revisión_Avance_Periodo!$A1474,BD_Seguimiento_OAP_2019!$A$2:$J$294,10,FALSE)</f>
        <v>PAI_01 - Operacional</v>
      </c>
      <c r="I1474" s="89" t="s">
        <v>1256</v>
      </c>
      <c r="J1474" s="89" t="str">
        <f>VLOOKUP(Revisión_Avance_Periodo!$I1474,BD_Seguimiento_OAP_2019!$L:$M,2,FALSE)</f>
        <v>Controlar la ejecución presupuestal</v>
      </c>
      <c r="K1474" s="106" t="s">
        <v>8</v>
      </c>
      <c r="L1474" s="172">
        <v>4.4642857142857152E-4</v>
      </c>
      <c r="M1474" s="173" t="s">
        <v>112</v>
      </c>
      <c r="N1474" s="190">
        <f>INDEX(BD_Seguimiento_OAP_2019!$AH$3:$AS$294,MATCH(Revisión_Avance_Periodo!$I1474,BD_Seguimiento_OAP_2019!$L$3:$L$294,0),MATCH(Revisión_Avance_Periodo!$M1474,BD_Seguimiento_OAP_2019!$AH$2:$AS$2,0))</f>
        <v>31958.550000000003</v>
      </c>
      <c r="O1474" s="190">
        <f>INDEX(BD_Seguimiento_OAP_2019!$AV$3:$BG$294,MATCH(Revisión_Avance_Periodo!$I1474,BD_Seguimiento_OAP_2019!$L$3:$L$294,0),MATCH(Revisión_Avance_Periodo!$M1474,BD_Seguimiento_OAP_2019!$AV$2:$BG$2,0))</f>
        <v>0</v>
      </c>
      <c r="P1474" s="189">
        <f t="shared" si="265"/>
        <v>0</v>
      </c>
      <c r="Q1474" s="173" t="str">
        <f>VLOOKUP(P1474,Tabla_Indicador_Gestion4[#All],3,TRUE)</f>
        <v>Por Ejecutar</v>
      </c>
      <c r="R1474" s="229">
        <f>SUBTOTAL(9,$N$1466:$N1474)</f>
        <v>149959.34999999998</v>
      </c>
      <c r="S1474" s="230">
        <f>SUBTOTAL(9,$O$1466:$O1474)</f>
        <v>48843</v>
      </c>
      <c r="T1474" s="231">
        <f>IFERROR(+Revisión_Avance_Periodo!$S1474/Revisión_Avance_Periodo!$R1474,0)</f>
        <v>0.32570826694034088</v>
      </c>
      <c r="U1474" s="184"/>
      <c r="V1474" s="185"/>
      <c r="W1474" s="183"/>
      <c r="X1474" s="183"/>
      <c r="Y1474" s="183"/>
      <c r="Z1474" s="186"/>
      <c r="AA1474" s="187"/>
    </row>
    <row r="1475" spans="1:27" x14ac:dyDescent="0.25">
      <c r="A1475" s="94">
        <v>125</v>
      </c>
      <c r="B1475" s="96" t="str">
        <f>CONCATENATE(Revisión_Avance_Periodo!$C1475,";",Revisión_Avance_Periodo!$E1475,";",Revisión_Avance_Periodo!$I1475)</f>
        <v>OE1;PR_10;ACT_176</v>
      </c>
      <c r="C1475" s="180" t="s">
        <v>9</v>
      </c>
      <c r="D1475" s="181" t="str">
        <f>VLOOKUP(Revisión_Avance_Periodo!$C1475,Componentes_BD!$F$1:$G$5,2,FALSE)</f>
        <v>Fortalecer la Vigilancia.</v>
      </c>
      <c r="E1475" s="119" t="s">
        <v>12</v>
      </c>
      <c r="F1475" s="95">
        <v>2</v>
      </c>
      <c r="G1475" s="95" t="str">
        <f>VLOOKUP(Revisión_Avance_Periodo!$A1475,BD_Seguimiento_OAP_2019!$A$2:$G$294,7,FALSE)</f>
        <v>PAI</v>
      </c>
      <c r="H1475" s="95" t="str">
        <f>VLOOKUP(Revisión_Avance_Periodo!$A1475,BD_Seguimiento_OAP_2019!$A$2:$J$294,10,FALSE)</f>
        <v>PAI_01 - Operacional</v>
      </c>
      <c r="I1475" s="95" t="s">
        <v>1256</v>
      </c>
      <c r="J1475" s="95" t="str">
        <f>VLOOKUP(Revisión_Avance_Periodo!$I1475,BD_Seguimiento_OAP_2019!$L:$M,2,FALSE)</f>
        <v>Controlar la ejecución presupuestal</v>
      </c>
      <c r="K1475" s="119" t="s">
        <v>8</v>
      </c>
      <c r="L1475" s="172">
        <v>4.4642857142857152E-4</v>
      </c>
      <c r="M1475" s="182" t="s">
        <v>113</v>
      </c>
      <c r="N1475" s="190">
        <f>INDEX(BD_Seguimiento_OAP_2019!$AH$3:$AS$294,MATCH(Revisión_Avance_Periodo!$I1475,BD_Seguimiento_OAP_2019!$L$3:$L$294,0),MATCH(Revisión_Avance_Periodo!$M1475,BD_Seguimiento_OAP_2019!$AH$2:$AS$2,0))</f>
        <v>39333.600000000006</v>
      </c>
      <c r="O1475" s="190">
        <f>INDEX(BD_Seguimiento_OAP_2019!$AV$3:$BG$294,MATCH(Revisión_Avance_Periodo!$I1475,BD_Seguimiento_OAP_2019!$L$3:$L$294,0),MATCH(Revisión_Avance_Periodo!$M1475,BD_Seguimiento_OAP_2019!$AV$2:$BG$2,0))</f>
        <v>0</v>
      </c>
      <c r="P1475" s="188">
        <f t="shared" ref="P1475:P1538" si="276">O1475/N1475</f>
        <v>0</v>
      </c>
      <c r="Q1475" s="182" t="str">
        <f>VLOOKUP(P1475,Tabla_Indicador_Gestion4[#All],3,TRUE)</f>
        <v>Por Ejecutar</v>
      </c>
      <c r="R1475" s="229">
        <f>SUBTOTAL(9,$N$1466:$N1475)</f>
        <v>189292.94999999998</v>
      </c>
      <c r="S1475" s="230">
        <f>SUBTOTAL(9,$O$1466:$O1475)</f>
        <v>48843</v>
      </c>
      <c r="T1475" s="231">
        <f>IFERROR(+Revisión_Avance_Periodo!$S1475/Revisión_Avance_Periodo!$R1475,0)</f>
        <v>0.25802862705663365</v>
      </c>
      <c r="U1475" s="184"/>
      <c r="V1475" s="185"/>
      <c r="W1475" s="183"/>
      <c r="X1475" s="183"/>
      <c r="Y1475" s="183"/>
      <c r="Z1475" s="186"/>
      <c r="AA1475" s="187"/>
    </row>
    <row r="1476" spans="1:27" x14ac:dyDescent="0.25">
      <c r="A1476" s="88">
        <v>125</v>
      </c>
      <c r="B1476" s="91" t="str">
        <f>CONCATENATE(Revisión_Avance_Periodo!$C1476,";",Revisión_Avance_Periodo!$E1476,";",Revisión_Avance_Periodo!$I1476)</f>
        <v>OE1;PR_10;ACT_176</v>
      </c>
      <c r="C1476" s="170" t="s">
        <v>9</v>
      </c>
      <c r="D1476" s="171" t="str">
        <f>VLOOKUP(Revisión_Avance_Periodo!$C1476,Componentes_BD!$F$1:$G$5,2,FALSE)</f>
        <v>Fortalecer la Vigilancia.</v>
      </c>
      <c r="E1476" s="106" t="s">
        <v>12</v>
      </c>
      <c r="F1476" s="89">
        <v>2</v>
      </c>
      <c r="G1476" s="89" t="str">
        <f>VLOOKUP(Revisión_Avance_Periodo!$A1476,BD_Seguimiento_OAP_2019!$A$2:$G$294,7,FALSE)</f>
        <v>PAI</v>
      </c>
      <c r="H1476" s="89" t="str">
        <f>VLOOKUP(Revisión_Avance_Periodo!$A1476,BD_Seguimiento_OAP_2019!$A$2:$J$294,10,FALSE)</f>
        <v>PAI_01 - Operacional</v>
      </c>
      <c r="I1476" s="89" t="s">
        <v>1256</v>
      </c>
      <c r="J1476" s="89" t="str">
        <f>VLOOKUP(Revisión_Avance_Periodo!$I1476,BD_Seguimiento_OAP_2019!$L:$M,2,FALSE)</f>
        <v>Controlar la ejecución presupuestal</v>
      </c>
      <c r="K1476" s="106" t="s">
        <v>8</v>
      </c>
      <c r="L1476" s="172">
        <v>4.4642857142857152E-4</v>
      </c>
      <c r="M1476" s="173" t="s">
        <v>114</v>
      </c>
      <c r="N1476" s="190">
        <f>INDEX(BD_Seguimiento_OAP_2019!$AH$3:$AS$294,MATCH(Revisión_Avance_Periodo!$I1476,BD_Seguimiento_OAP_2019!$L$3:$L$294,0),MATCH(Revisión_Avance_Periodo!$M1476,BD_Seguimiento_OAP_2019!$AH$2:$AS$2,0))</f>
        <v>44250.3</v>
      </c>
      <c r="O1476" s="190">
        <f>INDEX(BD_Seguimiento_OAP_2019!$AV$3:$BG$294,MATCH(Revisión_Avance_Periodo!$I1476,BD_Seguimiento_OAP_2019!$L$3:$L$294,0),MATCH(Revisión_Avance_Periodo!$M1476,BD_Seguimiento_OAP_2019!$AV$2:$BG$2,0))</f>
        <v>0</v>
      </c>
      <c r="P1476" s="189">
        <f t="shared" si="276"/>
        <v>0</v>
      </c>
      <c r="Q1476" s="173" t="str">
        <f>VLOOKUP(P1476,Tabla_Indicador_Gestion4[#All],3,TRUE)</f>
        <v>Por Ejecutar</v>
      </c>
      <c r="R1476" s="229">
        <f>SUBTOTAL(9,$N$1466:$N1476)</f>
        <v>233543.25</v>
      </c>
      <c r="S1476" s="230">
        <f>SUBTOTAL(9,$O$1466:$O1476)</f>
        <v>48843</v>
      </c>
      <c r="T1476" s="231">
        <f>IFERROR(+Revisión_Avance_Periodo!$S1476/Revisión_Avance_Periodo!$R1476,0)</f>
        <v>0.20913899245642939</v>
      </c>
      <c r="U1476" s="184"/>
      <c r="V1476" s="185"/>
      <c r="W1476" s="183"/>
      <c r="X1476" s="183"/>
      <c r="Y1476" s="183"/>
      <c r="Z1476" s="186"/>
      <c r="AA1476" s="187"/>
    </row>
    <row r="1477" spans="1:27" ht="15.75" thickBot="1" x14ac:dyDescent="0.3">
      <c r="A1477" s="94">
        <v>125</v>
      </c>
      <c r="B1477" s="96" t="str">
        <f>CONCATENATE(Revisión_Avance_Periodo!$C1477,";",Revisión_Avance_Periodo!$E1477,";",Revisión_Avance_Periodo!$I1477)</f>
        <v>OE1;PR_10;ACT_176</v>
      </c>
      <c r="C1477" s="180" t="s">
        <v>9</v>
      </c>
      <c r="D1477" s="181" t="str">
        <f>VLOOKUP(Revisión_Avance_Periodo!$C1477,Componentes_BD!$F$1:$G$5,2,FALSE)</f>
        <v>Fortalecer la Vigilancia.</v>
      </c>
      <c r="E1477" s="119" t="s">
        <v>12</v>
      </c>
      <c r="F1477" s="95">
        <v>2</v>
      </c>
      <c r="G1477" s="95" t="str">
        <f>VLOOKUP(Revisión_Avance_Periodo!$A1477,BD_Seguimiento_OAP_2019!$A$2:$G$294,7,FALSE)</f>
        <v>PAI</v>
      </c>
      <c r="H1477" s="95" t="str">
        <f>VLOOKUP(Revisión_Avance_Periodo!$A1477,BD_Seguimiento_OAP_2019!$A$2:$J$294,10,FALSE)</f>
        <v>PAI_01 - Operacional</v>
      </c>
      <c r="I1477" s="95" t="s">
        <v>1256</v>
      </c>
      <c r="J1477" s="95" t="str">
        <f>VLOOKUP(Revisión_Avance_Periodo!$I1477,BD_Seguimiento_OAP_2019!$L:$M,2,FALSE)</f>
        <v>Controlar la ejecución presupuestal</v>
      </c>
      <c r="K1477" s="119" t="s">
        <v>8</v>
      </c>
      <c r="L1477" s="172">
        <v>4.4642857142857152E-4</v>
      </c>
      <c r="M1477" s="182" t="s">
        <v>115</v>
      </c>
      <c r="N1477" s="190">
        <f>INDEX(BD_Seguimiento_OAP_2019!$AH$3:$AS$294,MATCH(Revisión_Avance_Periodo!$I1477,BD_Seguimiento_OAP_2019!$L$3:$L$294,0),MATCH(Revisión_Avance_Periodo!$M1477,BD_Seguimiento_OAP_2019!$AH$2:$AS$2,0))</f>
        <v>45725.310000000005</v>
      </c>
      <c r="O1477" s="190">
        <f>INDEX(BD_Seguimiento_OAP_2019!$AV$3:$BG$294,MATCH(Revisión_Avance_Periodo!$I1477,BD_Seguimiento_OAP_2019!$L$3:$L$294,0),MATCH(Revisión_Avance_Periodo!$M1477,BD_Seguimiento_OAP_2019!$AV$2:$BG$2,0))</f>
        <v>0</v>
      </c>
      <c r="P1477" s="188">
        <f t="shared" si="276"/>
        <v>0</v>
      </c>
      <c r="Q1477" s="182" t="str">
        <f>VLOOKUP(P1477,Tabla_Indicador_Gestion4[#All],3,TRUE)</f>
        <v>Por Ejecutar</v>
      </c>
      <c r="R1477" s="229">
        <f>SUBTOTAL(9,$N$1466:$N1477)</f>
        <v>279268.56</v>
      </c>
      <c r="S1477" s="230">
        <f>SUBTOTAL(9,$O$1466:$O1477)</f>
        <v>48843</v>
      </c>
      <c r="T1477" s="231">
        <f>IFERROR(+Revisión_Avance_Periodo!$S1477/Revisión_Avance_Periodo!$R1477,0)</f>
        <v>0.17489616446620415</v>
      </c>
      <c r="U1477" s="184"/>
      <c r="V1477" s="185"/>
      <c r="W1477" s="183"/>
      <c r="X1477" s="183"/>
      <c r="Y1477" s="183"/>
      <c r="Z1477" s="186"/>
      <c r="AA1477" s="187"/>
    </row>
    <row r="1478" spans="1:27" x14ac:dyDescent="0.25">
      <c r="A1478" s="88">
        <v>126</v>
      </c>
      <c r="B1478" s="91" t="str">
        <f>CONCATENATE(Revisión_Avance_Periodo!$C1478,";",Revisión_Avance_Periodo!$E1478,";",Revisión_Avance_Periodo!$I1478)</f>
        <v>OE1;PR_10;ACT_177</v>
      </c>
      <c r="C1478" s="170" t="s">
        <v>9</v>
      </c>
      <c r="D1478" s="171" t="str">
        <f>VLOOKUP(Revisión_Avance_Periodo!$C1478,Componentes_BD!$F$1:$G$5,2,FALSE)</f>
        <v>Fortalecer la Vigilancia.</v>
      </c>
      <c r="E1478" s="106" t="s">
        <v>12</v>
      </c>
      <c r="F1478" s="89">
        <v>2</v>
      </c>
      <c r="G1478" s="89" t="str">
        <f>VLOOKUP(Revisión_Avance_Periodo!$A1478,BD_Seguimiento_OAP_2019!$A$2:$G$294,7,FALSE)</f>
        <v>PAI</v>
      </c>
      <c r="H1478" s="89" t="str">
        <f>VLOOKUP(Revisión_Avance_Periodo!$A1478,BD_Seguimiento_OAP_2019!$A$2:$J$294,10,FALSE)</f>
        <v>PAI_01 - Operacional</v>
      </c>
      <c r="I1478" s="89" t="s">
        <v>1265</v>
      </c>
      <c r="J1478" s="89" t="str">
        <f>VLOOKUP(Revisión_Avance_Periodo!$I1478,BD_Seguimiento_OAP_2019!$L:$M,2,FALSE)</f>
        <v>Gestionar oportunamente los pagos.  (Monitoreo y control de pagos)</v>
      </c>
      <c r="K1478" s="106" t="s">
        <v>8</v>
      </c>
      <c r="L1478" s="172">
        <v>4.4642857142857152E-4</v>
      </c>
      <c r="M1478" s="173" t="s">
        <v>104</v>
      </c>
      <c r="N1478" s="190">
        <f>INDEX(BD_Seguimiento_OAP_2019!$AH$3:$AS$294,MATCH(Revisión_Avance_Periodo!$I1478,BD_Seguimiento_OAP_2019!$L$3:$L$294,0),MATCH(Revisión_Avance_Periodo!$M1478,BD_Seguimiento_OAP_2019!$AH$2:$AS$2,0))</f>
        <v>563</v>
      </c>
      <c r="O1478" s="190">
        <f>INDEX(BD_Seguimiento_OAP_2019!$AV$3:$BG$294,MATCH(Revisión_Avance_Periodo!$I1478,BD_Seguimiento_OAP_2019!$L$3:$L$294,0),MATCH(Revisión_Avance_Periodo!$M1478,BD_Seguimiento_OAP_2019!$AV$2:$BG$2,0))</f>
        <v>537</v>
      </c>
      <c r="P1478" s="189">
        <f t="shared" si="276"/>
        <v>0.95381882770870341</v>
      </c>
      <c r="Q1478" s="173" t="str">
        <f>VLOOKUP(P1478,Tabla_Indicador_Gestion4[#All],3,TRUE)</f>
        <v>Gestionado</v>
      </c>
      <c r="R1478" s="232">
        <f>SUBTOTAL(9,$N$1478:$N1478)</f>
        <v>563</v>
      </c>
      <c r="S1478" s="233">
        <f>SUBTOTAL(9,$O$1478:$O1478)</f>
        <v>537</v>
      </c>
      <c r="T1478" s="234">
        <f>IFERROR(+Revisión_Avance_Periodo!$S1478/Revisión_Avance_Periodo!$R1478,0)</f>
        <v>0.95381882770870341</v>
      </c>
      <c r="U1478" s="191">
        <f>SUBTOTAL(9,N1478:N1489)</f>
        <v>9617</v>
      </c>
      <c r="V1478" s="192">
        <f>SUBTOTAL(9,O1478:O1489)</f>
        <v>8858</v>
      </c>
      <c r="W1478" s="176">
        <f t="shared" ref="W1478" si="277">+V1478/U1478</f>
        <v>0.92107725902048454</v>
      </c>
      <c r="X1478" s="176"/>
      <c r="Y1478" s="176">
        <f>100%-Revisión_Avance_Periodo!$W1478</f>
        <v>7.892274097951546E-2</v>
      </c>
      <c r="Z1478" s="178" t="str">
        <f>VLOOKUP(W1478,Tabla_Indicador_Gestion4[],3,TRUE)</f>
        <v>Gestionado</v>
      </c>
      <c r="AA1478" s="179">
        <f>Revisión_Avance_Periodo!$W1478*Revisión_Avance_Periodo!$L1478</f>
        <v>4.1119520491985923E-4</v>
      </c>
    </row>
    <row r="1479" spans="1:27" x14ac:dyDescent="0.25">
      <c r="A1479" s="94">
        <v>126</v>
      </c>
      <c r="B1479" s="96" t="str">
        <f>CONCATENATE(Revisión_Avance_Periodo!$C1479,";",Revisión_Avance_Periodo!$E1479,";",Revisión_Avance_Periodo!$I1479)</f>
        <v>OE1;PR_10;ACT_177</v>
      </c>
      <c r="C1479" s="180" t="s">
        <v>9</v>
      </c>
      <c r="D1479" s="181" t="str">
        <f>VLOOKUP(Revisión_Avance_Periodo!$C1479,Componentes_BD!$F$1:$G$5,2,FALSE)</f>
        <v>Fortalecer la Vigilancia.</v>
      </c>
      <c r="E1479" s="119" t="s">
        <v>12</v>
      </c>
      <c r="F1479" s="95">
        <v>2</v>
      </c>
      <c r="G1479" s="95" t="str">
        <f>VLOOKUP(Revisión_Avance_Periodo!$A1479,BD_Seguimiento_OAP_2019!$A$2:$G$294,7,FALSE)</f>
        <v>PAI</v>
      </c>
      <c r="H1479" s="95" t="str">
        <f>VLOOKUP(Revisión_Avance_Periodo!$A1479,BD_Seguimiento_OAP_2019!$A$2:$J$294,10,FALSE)</f>
        <v>PAI_01 - Operacional</v>
      </c>
      <c r="I1479" s="95" t="s">
        <v>1265</v>
      </c>
      <c r="J1479" s="95" t="str">
        <f>VLOOKUP(Revisión_Avance_Periodo!$I1479,BD_Seguimiento_OAP_2019!$L:$M,2,FALSE)</f>
        <v>Gestionar oportunamente los pagos.  (Monitoreo y control de pagos)</v>
      </c>
      <c r="K1479" s="119" t="s">
        <v>8</v>
      </c>
      <c r="L1479" s="172">
        <v>4.4642857142857152E-4</v>
      </c>
      <c r="M1479" s="182" t="s">
        <v>105</v>
      </c>
      <c r="N1479" s="190">
        <f>INDEX(BD_Seguimiento_OAP_2019!$AH$3:$AS$294,MATCH(Revisión_Avance_Periodo!$I1479,BD_Seguimiento_OAP_2019!$L$3:$L$294,0),MATCH(Revisión_Avance_Periodo!$M1479,BD_Seguimiento_OAP_2019!$AH$2:$AS$2,0))</f>
        <v>1408</v>
      </c>
      <c r="O1479" s="190">
        <f>INDEX(BD_Seguimiento_OAP_2019!$AV$3:$BG$294,MATCH(Revisión_Avance_Periodo!$I1479,BD_Seguimiento_OAP_2019!$L$3:$L$294,0),MATCH(Revisión_Avance_Periodo!$M1479,BD_Seguimiento_OAP_2019!$AV$2:$BG$2,0))</f>
        <v>1327</v>
      </c>
      <c r="P1479" s="188">
        <f t="shared" si="276"/>
        <v>0.94247159090909094</v>
      </c>
      <c r="Q1479" s="182" t="str">
        <f>VLOOKUP(P1479,Tabla_Indicador_Gestion4[#All],3,TRUE)</f>
        <v>Gestionado</v>
      </c>
      <c r="R1479" s="229">
        <f>SUBTOTAL(9,$N$1478:$N1479)</f>
        <v>1971</v>
      </c>
      <c r="S1479" s="230">
        <f>SUBTOTAL(9,$O$1478:$O1479)</f>
        <v>1864</v>
      </c>
      <c r="T1479" s="231">
        <f>IFERROR(+Revisión_Avance_Periodo!$S1479/Revisión_Avance_Periodo!$R1479,0)</f>
        <v>0.94571283612379498</v>
      </c>
      <c r="U1479" s="184"/>
      <c r="V1479" s="185"/>
      <c r="W1479" s="183"/>
      <c r="X1479" s="183"/>
      <c r="Y1479" s="183"/>
      <c r="Z1479" s="186"/>
      <c r="AA1479" s="187"/>
    </row>
    <row r="1480" spans="1:27" x14ac:dyDescent="0.25">
      <c r="A1480" s="88">
        <v>126</v>
      </c>
      <c r="B1480" s="91" t="str">
        <f>CONCATENATE(Revisión_Avance_Periodo!$C1480,";",Revisión_Avance_Periodo!$E1480,";",Revisión_Avance_Periodo!$I1480)</f>
        <v>OE1;PR_10;ACT_177</v>
      </c>
      <c r="C1480" s="170" t="s">
        <v>9</v>
      </c>
      <c r="D1480" s="171" t="str">
        <f>VLOOKUP(Revisión_Avance_Periodo!$C1480,Componentes_BD!$F$1:$G$5,2,FALSE)</f>
        <v>Fortalecer la Vigilancia.</v>
      </c>
      <c r="E1480" s="106" t="s">
        <v>12</v>
      </c>
      <c r="F1480" s="89">
        <v>2</v>
      </c>
      <c r="G1480" s="89" t="str">
        <f>VLOOKUP(Revisión_Avance_Periodo!$A1480,BD_Seguimiento_OAP_2019!$A$2:$G$294,7,FALSE)</f>
        <v>PAI</v>
      </c>
      <c r="H1480" s="89" t="str">
        <f>VLOOKUP(Revisión_Avance_Periodo!$A1480,BD_Seguimiento_OAP_2019!$A$2:$J$294,10,FALSE)</f>
        <v>PAI_01 - Operacional</v>
      </c>
      <c r="I1480" s="89" t="s">
        <v>1265</v>
      </c>
      <c r="J1480" s="89" t="str">
        <f>VLOOKUP(Revisión_Avance_Periodo!$I1480,BD_Seguimiento_OAP_2019!$L:$M,2,FALSE)</f>
        <v>Gestionar oportunamente los pagos.  (Monitoreo y control de pagos)</v>
      </c>
      <c r="K1480" s="106" t="s">
        <v>8</v>
      </c>
      <c r="L1480" s="172">
        <v>4.4642857142857152E-4</v>
      </c>
      <c r="M1480" s="173" t="s">
        <v>106</v>
      </c>
      <c r="N1480" s="190">
        <f>INDEX(BD_Seguimiento_OAP_2019!$AH$3:$AS$294,MATCH(Revisión_Avance_Periodo!$I1480,BD_Seguimiento_OAP_2019!$L$3:$L$294,0),MATCH(Revisión_Avance_Periodo!$M1480,BD_Seguimiento_OAP_2019!$AH$2:$AS$2,0))</f>
        <v>1992</v>
      </c>
      <c r="O1480" s="190">
        <f>INDEX(BD_Seguimiento_OAP_2019!$AV$3:$BG$294,MATCH(Revisión_Avance_Periodo!$I1480,BD_Seguimiento_OAP_2019!$L$3:$L$294,0),MATCH(Revisión_Avance_Periodo!$M1480,BD_Seguimiento_OAP_2019!$AV$2:$BG$2,0))</f>
        <v>1992</v>
      </c>
      <c r="P1480" s="189">
        <f t="shared" si="276"/>
        <v>1</v>
      </c>
      <c r="Q1480" s="173" t="str">
        <f>VLOOKUP(P1480,Tabla_Indicador_Gestion4[#All],3,TRUE)</f>
        <v>Culminada</v>
      </c>
      <c r="R1480" s="229">
        <f>SUBTOTAL(9,$N$1478:$N1480)</f>
        <v>3963</v>
      </c>
      <c r="S1480" s="230">
        <f>SUBTOTAL(9,$O$1478:$O1480)</f>
        <v>3856</v>
      </c>
      <c r="T1480" s="231">
        <f>IFERROR(+Revisión_Avance_Periodo!$S1480/Revisión_Avance_Periodo!$R1480,0)</f>
        <v>0.97300025233409038</v>
      </c>
      <c r="U1480" s="184"/>
      <c r="V1480" s="185"/>
      <c r="W1480" s="183"/>
      <c r="X1480" s="183"/>
      <c r="Y1480" s="183"/>
      <c r="Z1480" s="186"/>
      <c r="AA1480" s="187"/>
    </row>
    <row r="1481" spans="1:27" x14ac:dyDescent="0.25">
      <c r="A1481" s="94">
        <v>126</v>
      </c>
      <c r="B1481" s="96" t="str">
        <f>CONCATENATE(Revisión_Avance_Periodo!$C1481,";",Revisión_Avance_Periodo!$E1481,";",Revisión_Avance_Periodo!$I1481)</f>
        <v>OE1;PR_10;ACT_177</v>
      </c>
      <c r="C1481" s="180" t="s">
        <v>9</v>
      </c>
      <c r="D1481" s="181" t="str">
        <f>VLOOKUP(Revisión_Avance_Periodo!$C1481,Componentes_BD!$F$1:$G$5,2,FALSE)</f>
        <v>Fortalecer la Vigilancia.</v>
      </c>
      <c r="E1481" s="119" t="s">
        <v>12</v>
      </c>
      <c r="F1481" s="95">
        <v>2</v>
      </c>
      <c r="G1481" s="95" t="str">
        <f>VLOOKUP(Revisión_Avance_Periodo!$A1481,BD_Seguimiento_OAP_2019!$A$2:$G$294,7,FALSE)</f>
        <v>PAI</v>
      </c>
      <c r="H1481" s="95" t="str">
        <f>VLOOKUP(Revisión_Avance_Periodo!$A1481,BD_Seguimiento_OAP_2019!$A$2:$J$294,10,FALSE)</f>
        <v>PAI_01 - Operacional</v>
      </c>
      <c r="I1481" s="95" t="s">
        <v>1265</v>
      </c>
      <c r="J1481" s="95" t="str">
        <f>VLOOKUP(Revisión_Avance_Periodo!$I1481,BD_Seguimiento_OAP_2019!$L:$M,2,FALSE)</f>
        <v>Gestionar oportunamente los pagos.  (Monitoreo y control de pagos)</v>
      </c>
      <c r="K1481" s="119" t="s">
        <v>8</v>
      </c>
      <c r="L1481" s="172">
        <v>4.4642857142857152E-4</v>
      </c>
      <c r="M1481" s="182" t="s">
        <v>107</v>
      </c>
      <c r="N1481" s="190">
        <f>INDEX(BD_Seguimiento_OAP_2019!$AH$3:$AS$294,MATCH(Revisión_Avance_Periodo!$I1481,BD_Seguimiento_OAP_2019!$L$3:$L$294,0),MATCH(Revisión_Avance_Periodo!$M1481,BD_Seguimiento_OAP_2019!$AH$2:$AS$2,0))</f>
        <v>1686</v>
      </c>
      <c r="O1481" s="190">
        <f>INDEX(BD_Seguimiento_OAP_2019!$AV$3:$BG$294,MATCH(Revisión_Avance_Periodo!$I1481,BD_Seguimiento_OAP_2019!$L$3:$L$294,0),MATCH(Revisión_Avance_Periodo!$M1481,BD_Seguimiento_OAP_2019!$AV$2:$BG$2,0))</f>
        <v>1686</v>
      </c>
      <c r="P1481" s="188">
        <f t="shared" si="276"/>
        <v>1</v>
      </c>
      <c r="Q1481" s="182" t="str">
        <f>VLOOKUP(P1481,Tabla_Indicador_Gestion4[#All],3,TRUE)</f>
        <v>Culminada</v>
      </c>
      <c r="R1481" s="229">
        <f>SUBTOTAL(9,$N$1478:$N1481)</f>
        <v>5649</v>
      </c>
      <c r="S1481" s="230">
        <f>SUBTOTAL(9,$O$1478:$O1481)</f>
        <v>5542</v>
      </c>
      <c r="T1481" s="231">
        <f>IFERROR(+Revisión_Avance_Periodo!$S1481/Revisión_Avance_Periodo!$R1481,0)</f>
        <v>0.98105859444149413</v>
      </c>
      <c r="U1481" s="184"/>
      <c r="V1481" s="185"/>
      <c r="W1481" s="183"/>
      <c r="X1481" s="183"/>
      <c r="Y1481" s="183"/>
      <c r="Z1481" s="186"/>
      <c r="AA1481" s="187"/>
    </row>
    <row r="1482" spans="1:27" x14ac:dyDescent="0.25">
      <c r="A1482" s="88">
        <v>126</v>
      </c>
      <c r="B1482" s="91" t="str">
        <f>CONCATENATE(Revisión_Avance_Periodo!$C1482,";",Revisión_Avance_Periodo!$E1482,";",Revisión_Avance_Periodo!$I1482)</f>
        <v>OE1;PR_10;ACT_177</v>
      </c>
      <c r="C1482" s="170" t="s">
        <v>9</v>
      </c>
      <c r="D1482" s="171" t="str">
        <f>VLOOKUP(Revisión_Avance_Periodo!$C1482,Componentes_BD!$F$1:$G$5,2,FALSE)</f>
        <v>Fortalecer la Vigilancia.</v>
      </c>
      <c r="E1482" s="106" t="s">
        <v>12</v>
      </c>
      <c r="F1482" s="89">
        <v>2</v>
      </c>
      <c r="G1482" s="89" t="str">
        <f>VLOOKUP(Revisión_Avance_Periodo!$A1482,BD_Seguimiento_OAP_2019!$A$2:$G$294,7,FALSE)</f>
        <v>PAI</v>
      </c>
      <c r="H1482" s="89" t="str">
        <f>VLOOKUP(Revisión_Avance_Periodo!$A1482,BD_Seguimiento_OAP_2019!$A$2:$J$294,10,FALSE)</f>
        <v>PAI_01 - Operacional</v>
      </c>
      <c r="I1482" s="89" t="s">
        <v>1265</v>
      </c>
      <c r="J1482" s="89" t="str">
        <f>VLOOKUP(Revisión_Avance_Periodo!$I1482,BD_Seguimiento_OAP_2019!$L:$M,2,FALSE)</f>
        <v>Gestionar oportunamente los pagos.  (Monitoreo y control de pagos)</v>
      </c>
      <c r="K1482" s="106" t="s">
        <v>8</v>
      </c>
      <c r="L1482" s="172">
        <v>4.4642857142857152E-4</v>
      </c>
      <c r="M1482" s="173" t="s">
        <v>108</v>
      </c>
      <c r="N1482" s="190">
        <f>INDEX(BD_Seguimiento_OAP_2019!$AH$3:$AS$294,MATCH(Revisión_Avance_Periodo!$I1482,BD_Seguimiento_OAP_2019!$L$3:$L$294,0),MATCH(Revisión_Avance_Periodo!$M1482,BD_Seguimiento_OAP_2019!$AH$2:$AS$2,0))</f>
        <v>0</v>
      </c>
      <c r="O1482" s="190">
        <f>INDEX(BD_Seguimiento_OAP_2019!$AV$3:$BG$294,MATCH(Revisión_Avance_Periodo!$I1482,BD_Seguimiento_OAP_2019!$L$3:$L$294,0),MATCH(Revisión_Avance_Periodo!$M1482,BD_Seguimiento_OAP_2019!$AV$2:$BG$2,0))</f>
        <v>0</v>
      </c>
      <c r="P1482" s="175">
        <f>IFERROR((O1482/N1482),0)</f>
        <v>0</v>
      </c>
      <c r="Q1482" s="173" t="str">
        <f>VLOOKUP(P1482,Tabla_Indicador_Gestion4[#All],3,TRUE)</f>
        <v>Por Ejecutar</v>
      </c>
      <c r="R1482" s="229">
        <f>SUBTOTAL(9,$N$1478:$N1482)</f>
        <v>5649</v>
      </c>
      <c r="S1482" s="230">
        <f>SUBTOTAL(9,$O$1478:$O1482)</f>
        <v>5542</v>
      </c>
      <c r="T1482" s="231">
        <f>IFERROR(+Revisión_Avance_Periodo!$S1482/Revisión_Avance_Periodo!$R1482,0)</f>
        <v>0.98105859444149413</v>
      </c>
      <c r="U1482" s="184"/>
      <c r="V1482" s="185"/>
      <c r="W1482" s="183"/>
      <c r="X1482" s="183"/>
      <c r="Y1482" s="183"/>
      <c r="Z1482" s="186"/>
      <c r="AA1482" s="187"/>
    </row>
    <row r="1483" spans="1:27" x14ac:dyDescent="0.25">
      <c r="A1483" s="94">
        <v>126</v>
      </c>
      <c r="B1483" s="96" t="str">
        <f>CONCATENATE(Revisión_Avance_Periodo!$C1483,";",Revisión_Avance_Periodo!$E1483,";",Revisión_Avance_Periodo!$I1483)</f>
        <v>OE1;PR_10;ACT_177</v>
      </c>
      <c r="C1483" s="180" t="s">
        <v>9</v>
      </c>
      <c r="D1483" s="181" t="str">
        <f>VLOOKUP(Revisión_Avance_Periodo!$C1483,Componentes_BD!$F$1:$G$5,2,FALSE)</f>
        <v>Fortalecer la Vigilancia.</v>
      </c>
      <c r="E1483" s="119" t="s">
        <v>12</v>
      </c>
      <c r="F1483" s="95">
        <v>2</v>
      </c>
      <c r="G1483" s="95" t="str">
        <f>VLOOKUP(Revisión_Avance_Periodo!$A1483,BD_Seguimiento_OAP_2019!$A$2:$G$294,7,FALSE)</f>
        <v>PAI</v>
      </c>
      <c r="H1483" s="95" t="str">
        <f>VLOOKUP(Revisión_Avance_Periodo!$A1483,BD_Seguimiento_OAP_2019!$A$2:$J$294,10,FALSE)</f>
        <v>PAI_01 - Operacional</v>
      </c>
      <c r="I1483" s="95" t="s">
        <v>1265</v>
      </c>
      <c r="J1483" s="95" t="str">
        <f>VLOOKUP(Revisión_Avance_Periodo!$I1483,BD_Seguimiento_OAP_2019!$L:$M,2,FALSE)</f>
        <v>Gestionar oportunamente los pagos.  (Monitoreo y control de pagos)</v>
      </c>
      <c r="K1483" s="119" t="s">
        <v>8</v>
      </c>
      <c r="L1483" s="172">
        <v>4.4642857142857152E-4</v>
      </c>
      <c r="M1483" s="182" t="s">
        <v>109</v>
      </c>
      <c r="N1483" s="190">
        <f>INDEX(BD_Seguimiento_OAP_2019!$AH$3:$AS$294,MATCH(Revisión_Avance_Periodo!$I1483,BD_Seguimiento_OAP_2019!$L$3:$L$294,0),MATCH(Revisión_Avance_Periodo!$M1483,BD_Seguimiento_OAP_2019!$AH$2:$AS$2,0))</f>
        <v>3968</v>
      </c>
      <c r="O1483" s="190">
        <f>INDEX(BD_Seguimiento_OAP_2019!$AV$3:$BG$294,MATCH(Revisión_Avance_Periodo!$I1483,BD_Seguimiento_OAP_2019!$L$3:$L$294,0),MATCH(Revisión_Avance_Periodo!$M1483,BD_Seguimiento_OAP_2019!$AV$2:$BG$2,0))</f>
        <v>3316</v>
      </c>
      <c r="P1483" s="188">
        <f t="shared" si="276"/>
        <v>0.83568548387096775</v>
      </c>
      <c r="Q1483" s="182" t="str">
        <f>VLOOKUP(P1483,Tabla_Indicador_Gestion4[#All],3,TRUE)</f>
        <v>En Seguimiento</v>
      </c>
      <c r="R1483" s="229">
        <f>SUBTOTAL(9,$N$1478:$N1483)</f>
        <v>9617</v>
      </c>
      <c r="S1483" s="230">
        <f>SUBTOTAL(9,$O$1478:$O1483)</f>
        <v>8858</v>
      </c>
      <c r="T1483" s="231">
        <f>IFERROR(+Revisión_Avance_Periodo!$S1483/Revisión_Avance_Periodo!$R1483,0)</f>
        <v>0.92107725902048454</v>
      </c>
      <c r="U1483" s="184"/>
      <c r="V1483" s="185"/>
      <c r="W1483" s="183"/>
      <c r="X1483" s="183"/>
      <c r="Y1483" s="183"/>
      <c r="Z1483" s="186"/>
      <c r="AA1483" s="187"/>
    </row>
    <row r="1484" spans="1:27" x14ac:dyDescent="0.25">
      <c r="A1484" s="88">
        <v>126</v>
      </c>
      <c r="B1484" s="91" t="str">
        <f>CONCATENATE(Revisión_Avance_Periodo!$C1484,";",Revisión_Avance_Periodo!$E1484,";",Revisión_Avance_Periodo!$I1484)</f>
        <v>OE1;PR_10;ACT_177</v>
      </c>
      <c r="C1484" s="170" t="s">
        <v>9</v>
      </c>
      <c r="D1484" s="171" t="str">
        <f>VLOOKUP(Revisión_Avance_Periodo!$C1484,Componentes_BD!$F$1:$G$5,2,FALSE)</f>
        <v>Fortalecer la Vigilancia.</v>
      </c>
      <c r="E1484" s="106" t="s">
        <v>12</v>
      </c>
      <c r="F1484" s="89">
        <v>2</v>
      </c>
      <c r="G1484" s="89" t="str">
        <f>VLOOKUP(Revisión_Avance_Periodo!$A1484,BD_Seguimiento_OAP_2019!$A$2:$G$294,7,FALSE)</f>
        <v>PAI</v>
      </c>
      <c r="H1484" s="89" t="str">
        <f>VLOOKUP(Revisión_Avance_Periodo!$A1484,BD_Seguimiento_OAP_2019!$A$2:$J$294,10,FALSE)</f>
        <v>PAI_01 - Operacional</v>
      </c>
      <c r="I1484" s="89" t="s">
        <v>1265</v>
      </c>
      <c r="J1484" s="89" t="str">
        <f>VLOOKUP(Revisión_Avance_Periodo!$I1484,BD_Seguimiento_OAP_2019!$L:$M,2,FALSE)</f>
        <v>Gestionar oportunamente los pagos.  (Monitoreo y control de pagos)</v>
      </c>
      <c r="K1484" s="106" t="s">
        <v>8</v>
      </c>
      <c r="L1484" s="172">
        <v>4.4642857142857152E-4</v>
      </c>
      <c r="M1484" s="173" t="s">
        <v>110</v>
      </c>
      <c r="N1484" s="190">
        <f>INDEX(BD_Seguimiento_OAP_2019!$AH$3:$AS$294,MATCH(Revisión_Avance_Periodo!$I1484,BD_Seguimiento_OAP_2019!$L$3:$L$294,0),MATCH(Revisión_Avance_Periodo!$M1484,BD_Seguimiento_OAP_2019!$AH$2:$AS$2,0))</f>
        <v>0</v>
      </c>
      <c r="O1484" s="190">
        <f>INDEX(BD_Seguimiento_OAP_2019!$AV$3:$BG$294,MATCH(Revisión_Avance_Periodo!$I1484,BD_Seguimiento_OAP_2019!$L$3:$L$294,0),MATCH(Revisión_Avance_Periodo!$M1484,BD_Seguimiento_OAP_2019!$AV$2:$BG$2,0))</f>
        <v>0</v>
      </c>
      <c r="P1484" s="175">
        <f t="shared" ref="P1484:P1489" si="278">IFERROR((O1484/N1484),0)</f>
        <v>0</v>
      </c>
      <c r="Q1484" s="173" t="str">
        <f>VLOOKUP(P1484,Tabla_Indicador_Gestion4[#All],3,TRUE)</f>
        <v>Por Ejecutar</v>
      </c>
      <c r="R1484" s="229">
        <f>SUBTOTAL(9,$N$1478:$N1484)</f>
        <v>9617</v>
      </c>
      <c r="S1484" s="230">
        <f>SUBTOTAL(9,$O$1478:$O1484)</f>
        <v>8858</v>
      </c>
      <c r="T1484" s="231">
        <f>IFERROR(+Revisión_Avance_Periodo!$S1484/Revisión_Avance_Periodo!$R1484,0)</f>
        <v>0.92107725902048454</v>
      </c>
      <c r="U1484" s="184"/>
      <c r="V1484" s="185"/>
      <c r="W1484" s="183"/>
      <c r="X1484" s="183"/>
      <c r="Y1484" s="183"/>
      <c r="Z1484" s="186"/>
      <c r="AA1484" s="187"/>
    </row>
    <row r="1485" spans="1:27" x14ac:dyDescent="0.25">
      <c r="A1485" s="94">
        <v>126</v>
      </c>
      <c r="B1485" s="96" t="str">
        <f>CONCATENATE(Revisión_Avance_Periodo!$C1485,";",Revisión_Avance_Periodo!$E1485,";",Revisión_Avance_Periodo!$I1485)</f>
        <v>OE1;PR_10;ACT_177</v>
      </c>
      <c r="C1485" s="180" t="s">
        <v>9</v>
      </c>
      <c r="D1485" s="181" t="str">
        <f>VLOOKUP(Revisión_Avance_Periodo!$C1485,Componentes_BD!$F$1:$G$5,2,FALSE)</f>
        <v>Fortalecer la Vigilancia.</v>
      </c>
      <c r="E1485" s="119" t="s">
        <v>12</v>
      </c>
      <c r="F1485" s="95">
        <v>2</v>
      </c>
      <c r="G1485" s="95" t="str">
        <f>VLOOKUP(Revisión_Avance_Periodo!$A1485,BD_Seguimiento_OAP_2019!$A$2:$G$294,7,FALSE)</f>
        <v>PAI</v>
      </c>
      <c r="H1485" s="95" t="str">
        <f>VLOOKUP(Revisión_Avance_Periodo!$A1485,BD_Seguimiento_OAP_2019!$A$2:$J$294,10,FALSE)</f>
        <v>PAI_01 - Operacional</v>
      </c>
      <c r="I1485" s="95" t="s">
        <v>1265</v>
      </c>
      <c r="J1485" s="95" t="str">
        <f>VLOOKUP(Revisión_Avance_Periodo!$I1485,BD_Seguimiento_OAP_2019!$L:$M,2,FALSE)</f>
        <v>Gestionar oportunamente los pagos.  (Monitoreo y control de pagos)</v>
      </c>
      <c r="K1485" s="119" t="s">
        <v>8</v>
      </c>
      <c r="L1485" s="172">
        <v>4.4642857142857152E-4</v>
      </c>
      <c r="M1485" s="182" t="s">
        <v>111</v>
      </c>
      <c r="N1485" s="190">
        <f>INDEX(BD_Seguimiento_OAP_2019!$AH$3:$AS$294,MATCH(Revisión_Avance_Periodo!$I1485,BD_Seguimiento_OAP_2019!$L$3:$L$294,0),MATCH(Revisión_Avance_Periodo!$M1485,BD_Seguimiento_OAP_2019!$AH$2:$AS$2,0))</f>
        <v>0</v>
      </c>
      <c r="O1485" s="190">
        <f>INDEX(BD_Seguimiento_OAP_2019!$AV$3:$BG$294,MATCH(Revisión_Avance_Periodo!$I1485,BD_Seguimiento_OAP_2019!$L$3:$L$294,0),MATCH(Revisión_Avance_Periodo!$M1485,BD_Seguimiento_OAP_2019!$AV$2:$BG$2,0))</f>
        <v>0</v>
      </c>
      <c r="P1485" s="175">
        <f t="shared" si="278"/>
        <v>0</v>
      </c>
      <c r="Q1485" s="182" t="str">
        <f>VLOOKUP(P1485,Tabla_Indicador_Gestion4[#All],3,TRUE)</f>
        <v>Por Ejecutar</v>
      </c>
      <c r="R1485" s="229">
        <f>SUBTOTAL(9,$N$1478:$N1485)</f>
        <v>9617</v>
      </c>
      <c r="S1485" s="230">
        <f>SUBTOTAL(9,$O$1478:$O1485)</f>
        <v>8858</v>
      </c>
      <c r="T1485" s="231">
        <f>IFERROR(+Revisión_Avance_Periodo!$S1485/Revisión_Avance_Periodo!$R1485,0)</f>
        <v>0.92107725902048454</v>
      </c>
      <c r="U1485" s="184"/>
      <c r="V1485" s="185"/>
      <c r="W1485" s="183"/>
      <c r="X1485" s="183"/>
      <c r="Y1485" s="183"/>
      <c r="Z1485" s="186"/>
      <c r="AA1485" s="187"/>
    </row>
    <row r="1486" spans="1:27" x14ac:dyDescent="0.25">
      <c r="A1486" s="88">
        <v>126</v>
      </c>
      <c r="B1486" s="91" t="str">
        <f>CONCATENATE(Revisión_Avance_Periodo!$C1486,";",Revisión_Avance_Periodo!$E1486,";",Revisión_Avance_Periodo!$I1486)</f>
        <v>OE1;PR_10;ACT_177</v>
      </c>
      <c r="C1486" s="170" t="s">
        <v>9</v>
      </c>
      <c r="D1486" s="171" t="str">
        <f>VLOOKUP(Revisión_Avance_Periodo!$C1486,Componentes_BD!$F$1:$G$5,2,FALSE)</f>
        <v>Fortalecer la Vigilancia.</v>
      </c>
      <c r="E1486" s="106" t="s">
        <v>12</v>
      </c>
      <c r="F1486" s="89">
        <v>2</v>
      </c>
      <c r="G1486" s="89" t="str">
        <f>VLOOKUP(Revisión_Avance_Periodo!$A1486,BD_Seguimiento_OAP_2019!$A$2:$G$294,7,FALSE)</f>
        <v>PAI</v>
      </c>
      <c r="H1486" s="89" t="str">
        <f>VLOOKUP(Revisión_Avance_Periodo!$A1486,BD_Seguimiento_OAP_2019!$A$2:$J$294,10,FALSE)</f>
        <v>PAI_01 - Operacional</v>
      </c>
      <c r="I1486" s="89" t="s">
        <v>1265</v>
      </c>
      <c r="J1486" s="89" t="str">
        <f>VLOOKUP(Revisión_Avance_Periodo!$I1486,BD_Seguimiento_OAP_2019!$L:$M,2,FALSE)</f>
        <v>Gestionar oportunamente los pagos.  (Monitoreo y control de pagos)</v>
      </c>
      <c r="K1486" s="106" t="s">
        <v>8</v>
      </c>
      <c r="L1486" s="172">
        <v>4.4642857142857152E-4</v>
      </c>
      <c r="M1486" s="173" t="s">
        <v>112</v>
      </c>
      <c r="N1486" s="190">
        <f>INDEX(BD_Seguimiento_OAP_2019!$AH$3:$AS$294,MATCH(Revisión_Avance_Periodo!$I1486,BD_Seguimiento_OAP_2019!$L$3:$L$294,0),MATCH(Revisión_Avance_Periodo!$M1486,BD_Seguimiento_OAP_2019!$AH$2:$AS$2,0))</f>
        <v>0</v>
      </c>
      <c r="O1486" s="190">
        <f>INDEX(BD_Seguimiento_OAP_2019!$AV$3:$BG$294,MATCH(Revisión_Avance_Periodo!$I1486,BD_Seguimiento_OAP_2019!$L$3:$L$294,0),MATCH(Revisión_Avance_Periodo!$M1486,BD_Seguimiento_OAP_2019!$AV$2:$BG$2,0))</f>
        <v>0</v>
      </c>
      <c r="P1486" s="175">
        <f t="shared" si="278"/>
        <v>0</v>
      </c>
      <c r="Q1486" s="173" t="str">
        <f>VLOOKUP(P1486,Tabla_Indicador_Gestion4[#All],3,TRUE)</f>
        <v>Por Ejecutar</v>
      </c>
      <c r="R1486" s="229">
        <f>SUBTOTAL(9,$N$1478:$N1486)</f>
        <v>9617</v>
      </c>
      <c r="S1486" s="230">
        <f>SUBTOTAL(9,$O$1478:$O1486)</f>
        <v>8858</v>
      </c>
      <c r="T1486" s="231">
        <f>IFERROR(+Revisión_Avance_Periodo!$S1486/Revisión_Avance_Periodo!$R1486,0)</f>
        <v>0.92107725902048454</v>
      </c>
      <c r="U1486" s="184"/>
      <c r="V1486" s="185"/>
      <c r="W1486" s="183"/>
      <c r="X1486" s="183"/>
      <c r="Y1486" s="183"/>
      <c r="Z1486" s="186"/>
      <c r="AA1486" s="187"/>
    </row>
    <row r="1487" spans="1:27" x14ac:dyDescent="0.25">
      <c r="A1487" s="94">
        <v>126</v>
      </c>
      <c r="B1487" s="96" t="str">
        <f>CONCATENATE(Revisión_Avance_Periodo!$C1487,";",Revisión_Avance_Periodo!$E1487,";",Revisión_Avance_Periodo!$I1487)</f>
        <v>OE1;PR_10;ACT_177</v>
      </c>
      <c r="C1487" s="180" t="s">
        <v>9</v>
      </c>
      <c r="D1487" s="181" t="str">
        <f>VLOOKUP(Revisión_Avance_Periodo!$C1487,Componentes_BD!$F$1:$G$5,2,FALSE)</f>
        <v>Fortalecer la Vigilancia.</v>
      </c>
      <c r="E1487" s="119" t="s">
        <v>12</v>
      </c>
      <c r="F1487" s="95">
        <v>2</v>
      </c>
      <c r="G1487" s="95" t="str">
        <f>VLOOKUP(Revisión_Avance_Periodo!$A1487,BD_Seguimiento_OAP_2019!$A$2:$G$294,7,FALSE)</f>
        <v>PAI</v>
      </c>
      <c r="H1487" s="95" t="str">
        <f>VLOOKUP(Revisión_Avance_Periodo!$A1487,BD_Seguimiento_OAP_2019!$A$2:$J$294,10,FALSE)</f>
        <v>PAI_01 - Operacional</v>
      </c>
      <c r="I1487" s="95" t="s">
        <v>1265</v>
      </c>
      <c r="J1487" s="95" t="str">
        <f>VLOOKUP(Revisión_Avance_Periodo!$I1487,BD_Seguimiento_OAP_2019!$L:$M,2,FALSE)</f>
        <v>Gestionar oportunamente los pagos.  (Monitoreo y control de pagos)</v>
      </c>
      <c r="K1487" s="119" t="s">
        <v>8</v>
      </c>
      <c r="L1487" s="172">
        <v>4.4642857142857152E-4</v>
      </c>
      <c r="M1487" s="182" t="s">
        <v>113</v>
      </c>
      <c r="N1487" s="190">
        <f>INDEX(BD_Seguimiento_OAP_2019!$AH$3:$AS$294,MATCH(Revisión_Avance_Periodo!$I1487,BD_Seguimiento_OAP_2019!$L$3:$L$294,0),MATCH(Revisión_Avance_Periodo!$M1487,BD_Seguimiento_OAP_2019!$AH$2:$AS$2,0))</f>
        <v>0</v>
      </c>
      <c r="O1487" s="190">
        <f>INDEX(BD_Seguimiento_OAP_2019!$AV$3:$BG$294,MATCH(Revisión_Avance_Periodo!$I1487,BD_Seguimiento_OAP_2019!$L$3:$L$294,0),MATCH(Revisión_Avance_Periodo!$M1487,BD_Seguimiento_OAP_2019!$AV$2:$BG$2,0))</f>
        <v>0</v>
      </c>
      <c r="P1487" s="175">
        <f t="shared" si="278"/>
        <v>0</v>
      </c>
      <c r="Q1487" s="182" t="str">
        <f>VLOOKUP(P1487,Tabla_Indicador_Gestion4[#All],3,TRUE)</f>
        <v>Por Ejecutar</v>
      </c>
      <c r="R1487" s="229">
        <f>SUBTOTAL(9,$N$1478:$N1487)</f>
        <v>9617</v>
      </c>
      <c r="S1487" s="230">
        <f>SUBTOTAL(9,$O$1478:$O1487)</f>
        <v>8858</v>
      </c>
      <c r="T1487" s="231">
        <f>IFERROR(+Revisión_Avance_Periodo!$S1487/Revisión_Avance_Periodo!$R1487,0)</f>
        <v>0.92107725902048454</v>
      </c>
      <c r="U1487" s="184"/>
      <c r="V1487" s="185"/>
      <c r="W1487" s="183"/>
      <c r="X1487" s="183"/>
      <c r="Y1487" s="183"/>
      <c r="Z1487" s="186"/>
      <c r="AA1487" s="187"/>
    </row>
    <row r="1488" spans="1:27" x14ac:dyDescent="0.25">
      <c r="A1488" s="88">
        <v>126</v>
      </c>
      <c r="B1488" s="91" t="str">
        <f>CONCATENATE(Revisión_Avance_Periodo!$C1488,";",Revisión_Avance_Periodo!$E1488,";",Revisión_Avance_Periodo!$I1488)</f>
        <v>OE1;PR_10;ACT_177</v>
      </c>
      <c r="C1488" s="170" t="s">
        <v>9</v>
      </c>
      <c r="D1488" s="171" t="str">
        <f>VLOOKUP(Revisión_Avance_Periodo!$C1488,Componentes_BD!$F$1:$G$5,2,FALSE)</f>
        <v>Fortalecer la Vigilancia.</v>
      </c>
      <c r="E1488" s="106" t="s">
        <v>12</v>
      </c>
      <c r="F1488" s="89">
        <v>2</v>
      </c>
      <c r="G1488" s="89" t="str">
        <f>VLOOKUP(Revisión_Avance_Periodo!$A1488,BD_Seguimiento_OAP_2019!$A$2:$G$294,7,FALSE)</f>
        <v>PAI</v>
      </c>
      <c r="H1488" s="89" t="str">
        <f>VLOOKUP(Revisión_Avance_Periodo!$A1488,BD_Seguimiento_OAP_2019!$A$2:$J$294,10,FALSE)</f>
        <v>PAI_01 - Operacional</v>
      </c>
      <c r="I1488" s="89" t="s">
        <v>1265</v>
      </c>
      <c r="J1488" s="89" t="str">
        <f>VLOOKUP(Revisión_Avance_Periodo!$I1488,BD_Seguimiento_OAP_2019!$L:$M,2,FALSE)</f>
        <v>Gestionar oportunamente los pagos.  (Monitoreo y control de pagos)</v>
      </c>
      <c r="K1488" s="106" t="s">
        <v>8</v>
      </c>
      <c r="L1488" s="172">
        <v>4.4642857142857152E-4</v>
      </c>
      <c r="M1488" s="173" t="s">
        <v>114</v>
      </c>
      <c r="N1488" s="190">
        <f>INDEX(BD_Seguimiento_OAP_2019!$AH$3:$AS$294,MATCH(Revisión_Avance_Periodo!$I1488,BD_Seguimiento_OAP_2019!$L$3:$L$294,0),MATCH(Revisión_Avance_Periodo!$M1488,BD_Seguimiento_OAP_2019!$AH$2:$AS$2,0))</f>
        <v>0</v>
      </c>
      <c r="O1488" s="190">
        <f>INDEX(BD_Seguimiento_OAP_2019!$AV$3:$BG$294,MATCH(Revisión_Avance_Periodo!$I1488,BD_Seguimiento_OAP_2019!$L$3:$L$294,0),MATCH(Revisión_Avance_Periodo!$M1488,BD_Seguimiento_OAP_2019!$AV$2:$BG$2,0))</f>
        <v>0</v>
      </c>
      <c r="P1488" s="175">
        <f t="shared" si="278"/>
        <v>0</v>
      </c>
      <c r="Q1488" s="173" t="str">
        <f>VLOOKUP(P1488,Tabla_Indicador_Gestion4[#All],3,TRUE)</f>
        <v>Por Ejecutar</v>
      </c>
      <c r="R1488" s="229">
        <f>SUBTOTAL(9,$N$1478:$N1488)</f>
        <v>9617</v>
      </c>
      <c r="S1488" s="230">
        <f>SUBTOTAL(9,$O$1478:$O1488)</f>
        <v>8858</v>
      </c>
      <c r="T1488" s="231">
        <f>IFERROR(+Revisión_Avance_Periodo!$S1488/Revisión_Avance_Periodo!$R1488,0)</f>
        <v>0.92107725902048454</v>
      </c>
      <c r="U1488" s="184"/>
      <c r="V1488" s="185"/>
      <c r="W1488" s="183"/>
      <c r="X1488" s="183"/>
      <c r="Y1488" s="183"/>
      <c r="Z1488" s="186"/>
      <c r="AA1488" s="187"/>
    </row>
    <row r="1489" spans="1:27" ht="15.75" thickBot="1" x14ac:dyDescent="0.3">
      <c r="A1489" s="94">
        <v>126</v>
      </c>
      <c r="B1489" s="96" t="str">
        <f>CONCATENATE(Revisión_Avance_Periodo!$C1489,";",Revisión_Avance_Periodo!$E1489,";",Revisión_Avance_Periodo!$I1489)</f>
        <v>OE1;PR_10;ACT_177</v>
      </c>
      <c r="C1489" s="180" t="s">
        <v>9</v>
      </c>
      <c r="D1489" s="181" t="str">
        <f>VLOOKUP(Revisión_Avance_Periodo!$C1489,Componentes_BD!$F$1:$G$5,2,FALSE)</f>
        <v>Fortalecer la Vigilancia.</v>
      </c>
      <c r="E1489" s="119" t="s">
        <v>12</v>
      </c>
      <c r="F1489" s="95">
        <v>2</v>
      </c>
      <c r="G1489" s="95" t="str">
        <f>VLOOKUP(Revisión_Avance_Periodo!$A1489,BD_Seguimiento_OAP_2019!$A$2:$G$294,7,FALSE)</f>
        <v>PAI</v>
      </c>
      <c r="H1489" s="95" t="str">
        <f>VLOOKUP(Revisión_Avance_Periodo!$A1489,BD_Seguimiento_OAP_2019!$A$2:$J$294,10,FALSE)</f>
        <v>PAI_01 - Operacional</v>
      </c>
      <c r="I1489" s="95" t="s">
        <v>1265</v>
      </c>
      <c r="J1489" s="95" t="str">
        <f>VLOOKUP(Revisión_Avance_Periodo!$I1489,BD_Seguimiento_OAP_2019!$L:$M,2,FALSE)</f>
        <v>Gestionar oportunamente los pagos.  (Monitoreo y control de pagos)</v>
      </c>
      <c r="K1489" s="119" t="s">
        <v>8</v>
      </c>
      <c r="L1489" s="172">
        <v>4.4642857142857152E-4</v>
      </c>
      <c r="M1489" s="182" t="s">
        <v>115</v>
      </c>
      <c r="N1489" s="190">
        <f>INDEX(BD_Seguimiento_OAP_2019!$AH$3:$AS$294,MATCH(Revisión_Avance_Periodo!$I1489,BD_Seguimiento_OAP_2019!$L$3:$L$294,0),MATCH(Revisión_Avance_Periodo!$M1489,BD_Seguimiento_OAP_2019!$AH$2:$AS$2,0))</f>
        <v>0</v>
      </c>
      <c r="O1489" s="190">
        <f>INDEX(BD_Seguimiento_OAP_2019!$AV$3:$BG$294,MATCH(Revisión_Avance_Periodo!$I1489,BD_Seguimiento_OAP_2019!$L$3:$L$294,0),MATCH(Revisión_Avance_Periodo!$M1489,BD_Seguimiento_OAP_2019!$AV$2:$BG$2,0))</f>
        <v>0</v>
      </c>
      <c r="P1489" s="175">
        <f t="shared" si="278"/>
        <v>0</v>
      </c>
      <c r="Q1489" s="182" t="str">
        <f>VLOOKUP(P1489,Tabla_Indicador_Gestion4[#All],3,TRUE)</f>
        <v>Por Ejecutar</v>
      </c>
      <c r="R1489" s="229">
        <f>SUBTOTAL(9,$N$1478:$N1489)</f>
        <v>9617</v>
      </c>
      <c r="S1489" s="230">
        <f>SUBTOTAL(9,$O$1478:$O1489)</f>
        <v>8858</v>
      </c>
      <c r="T1489" s="231">
        <f>IFERROR(+Revisión_Avance_Periodo!$S1489/Revisión_Avance_Periodo!$R1489,0)</f>
        <v>0.92107725902048454</v>
      </c>
      <c r="U1489" s="184"/>
      <c r="V1489" s="185"/>
      <c r="W1489" s="183"/>
      <c r="X1489" s="183"/>
      <c r="Y1489" s="183"/>
      <c r="Z1489" s="186"/>
      <c r="AA1489" s="187"/>
    </row>
    <row r="1490" spans="1:27" x14ac:dyDescent="0.25">
      <c r="A1490" s="88">
        <v>127</v>
      </c>
      <c r="B1490" s="91" t="str">
        <f>CONCATENATE(Revisión_Avance_Periodo!$C1490,";",Revisión_Avance_Periodo!$E1490,";",Revisión_Avance_Periodo!$I1490)</f>
        <v>OE1;PR_10;ACT_178</v>
      </c>
      <c r="C1490" s="170" t="s">
        <v>9</v>
      </c>
      <c r="D1490" s="171" t="str">
        <f>VLOOKUP(Revisión_Avance_Periodo!$C1490,Componentes_BD!$F$1:$G$5,2,FALSE)</f>
        <v>Fortalecer la Vigilancia.</v>
      </c>
      <c r="E1490" s="106" t="s">
        <v>12</v>
      </c>
      <c r="F1490" s="89">
        <v>11</v>
      </c>
      <c r="G1490" s="89" t="str">
        <f>VLOOKUP(Revisión_Avance_Periodo!$A1490,BD_Seguimiento_OAP_2019!$A$2:$G$294,7,FALSE)</f>
        <v>PAI</v>
      </c>
      <c r="H1490" s="89" t="str">
        <f>VLOOKUP(Revisión_Avance_Periodo!$A1490,BD_Seguimiento_OAP_2019!$A$2:$J$294,10,FALSE)</f>
        <v>PAI_09 - Mecanismos para la Transparencia y Acceso a la Información</v>
      </c>
      <c r="I1490" s="89" t="s">
        <v>1278</v>
      </c>
      <c r="J1490" s="89" t="str">
        <f>VLOOKUP(Revisión_Avance_Periodo!$I1490,BD_Seguimiento_OAP_2019!$L:$M,2,FALSE)</f>
        <v>Gestionar la publicación de las hojas de vida de los funcionarios y contratistas de la SPT, en el aplicativo SIGEP</v>
      </c>
      <c r="K1490" s="106" t="s">
        <v>8</v>
      </c>
      <c r="L1490" s="172">
        <v>4.4642857142857152E-4</v>
      </c>
      <c r="M1490" s="173" t="s">
        <v>104</v>
      </c>
      <c r="N1490" s="190">
        <f>INDEX(BD_Seguimiento_OAP_2019!$AH$3:$AS$294,MATCH(Revisión_Avance_Periodo!$I1490,BD_Seguimiento_OAP_2019!$L$3:$L$294,0),MATCH(Revisión_Avance_Periodo!$M1490,BD_Seguimiento_OAP_2019!$AH$2:$AS$2,0))</f>
        <v>182</v>
      </c>
      <c r="O1490" s="190">
        <f>INDEX(BD_Seguimiento_OAP_2019!$AV$3:$BG$294,MATCH(Revisión_Avance_Periodo!$I1490,BD_Seguimiento_OAP_2019!$L$3:$L$294,0),MATCH(Revisión_Avance_Periodo!$M1490,BD_Seguimiento_OAP_2019!$AV$2:$BG$2,0))</f>
        <v>182</v>
      </c>
      <c r="P1490" s="189">
        <f t="shared" si="276"/>
        <v>1</v>
      </c>
      <c r="Q1490" s="173" t="str">
        <f>VLOOKUP(P1490,Tabla_Indicador_Gestion4[#All],3,TRUE)</f>
        <v>Culminada</v>
      </c>
      <c r="R1490" s="232">
        <f>SUBTOTAL(9,$N$1490:$N1490)</f>
        <v>182</v>
      </c>
      <c r="S1490" s="233">
        <f>SUBTOTAL(9,$O$1490:$O1490)</f>
        <v>182</v>
      </c>
      <c r="T1490" s="234">
        <f>IFERROR(+Revisión_Avance_Periodo!$S1490/Revisión_Avance_Periodo!$R1490,0)</f>
        <v>1</v>
      </c>
      <c r="U1490" s="191">
        <f>SUBTOTAL(9,N1490:N1501)</f>
        <v>284</v>
      </c>
      <c r="V1490" s="192">
        <f>SUBTOTAL(9,O1490:O1501)</f>
        <v>284</v>
      </c>
      <c r="W1490" s="176">
        <f t="shared" ref="W1490" si="279">+V1490/U1490</f>
        <v>1</v>
      </c>
      <c r="X1490" s="176"/>
      <c r="Y1490" s="176">
        <f>100%-Revisión_Avance_Periodo!$W1490</f>
        <v>0</v>
      </c>
      <c r="Z1490" s="178" t="str">
        <f>VLOOKUP(W1490,Tabla_Indicador_Gestion4[],3,TRUE)</f>
        <v>Culminada</v>
      </c>
      <c r="AA1490" s="179">
        <f>Revisión_Avance_Periodo!$W1490*Revisión_Avance_Periodo!$L1490</f>
        <v>4.4642857142857152E-4</v>
      </c>
    </row>
    <row r="1491" spans="1:27" x14ac:dyDescent="0.25">
      <c r="A1491" s="94">
        <v>127</v>
      </c>
      <c r="B1491" s="96" t="str">
        <f>CONCATENATE(Revisión_Avance_Periodo!$C1491,";",Revisión_Avance_Periodo!$E1491,";",Revisión_Avance_Periodo!$I1491)</f>
        <v>OE1;PR_10;ACT_178</v>
      </c>
      <c r="C1491" s="180" t="s">
        <v>9</v>
      </c>
      <c r="D1491" s="181" t="str">
        <f>VLOOKUP(Revisión_Avance_Periodo!$C1491,Componentes_BD!$F$1:$G$5,2,FALSE)</f>
        <v>Fortalecer la Vigilancia.</v>
      </c>
      <c r="E1491" s="119" t="s">
        <v>12</v>
      </c>
      <c r="F1491" s="95">
        <v>11</v>
      </c>
      <c r="G1491" s="95" t="str">
        <f>VLOOKUP(Revisión_Avance_Periodo!$A1491,BD_Seguimiento_OAP_2019!$A$2:$G$294,7,FALSE)</f>
        <v>PAI</v>
      </c>
      <c r="H1491" s="95" t="str">
        <f>VLOOKUP(Revisión_Avance_Periodo!$A1491,BD_Seguimiento_OAP_2019!$A$2:$J$294,10,FALSE)</f>
        <v>PAI_09 - Mecanismos para la Transparencia y Acceso a la Información</v>
      </c>
      <c r="I1491" s="95" t="s">
        <v>1278</v>
      </c>
      <c r="J1491" s="95" t="str">
        <f>VLOOKUP(Revisión_Avance_Periodo!$I1491,BD_Seguimiento_OAP_2019!$L:$M,2,FALSE)</f>
        <v>Gestionar la publicación de las hojas de vida de los funcionarios y contratistas de la SPT, en el aplicativo SIGEP</v>
      </c>
      <c r="K1491" s="119" t="s">
        <v>8</v>
      </c>
      <c r="L1491" s="172">
        <v>4.4642857142857152E-4</v>
      </c>
      <c r="M1491" s="182" t="s">
        <v>105</v>
      </c>
      <c r="N1491" s="190">
        <f>INDEX(BD_Seguimiento_OAP_2019!$AH$3:$AS$294,MATCH(Revisión_Avance_Periodo!$I1491,BD_Seguimiento_OAP_2019!$L$3:$L$294,0),MATCH(Revisión_Avance_Periodo!$M1491,BD_Seguimiento_OAP_2019!$AH$2:$AS$2,0))</f>
        <v>32</v>
      </c>
      <c r="O1491" s="190">
        <f>INDEX(BD_Seguimiento_OAP_2019!$AV$3:$BG$294,MATCH(Revisión_Avance_Periodo!$I1491,BD_Seguimiento_OAP_2019!$L$3:$L$294,0),MATCH(Revisión_Avance_Periodo!$M1491,BD_Seguimiento_OAP_2019!$AV$2:$BG$2,0))</f>
        <v>32</v>
      </c>
      <c r="P1491" s="188">
        <f t="shared" si="276"/>
        <v>1</v>
      </c>
      <c r="Q1491" s="182" t="str">
        <f>VLOOKUP(P1491,Tabla_Indicador_Gestion4[#All],3,TRUE)</f>
        <v>Culminada</v>
      </c>
      <c r="R1491" s="229">
        <f>SUBTOTAL(9,$N$1490:$N1491)</f>
        <v>214</v>
      </c>
      <c r="S1491" s="230">
        <f>SUBTOTAL(9,$O$1490:$O1491)</f>
        <v>214</v>
      </c>
      <c r="T1491" s="231">
        <f>IFERROR(+Revisión_Avance_Periodo!$S1491/Revisión_Avance_Periodo!$R1491,0)</f>
        <v>1</v>
      </c>
      <c r="U1491" s="184"/>
      <c r="V1491" s="185"/>
      <c r="W1491" s="183"/>
      <c r="X1491" s="183"/>
      <c r="Y1491" s="183"/>
      <c r="Z1491" s="186"/>
      <c r="AA1491" s="187"/>
    </row>
    <row r="1492" spans="1:27" x14ac:dyDescent="0.25">
      <c r="A1492" s="88">
        <v>127</v>
      </c>
      <c r="B1492" s="91" t="str">
        <f>CONCATENATE(Revisión_Avance_Periodo!$C1492,";",Revisión_Avance_Periodo!$E1492,";",Revisión_Avance_Periodo!$I1492)</f>
        <v>OE1;PR_10;ACT_178</v>
      </c>
      <c r="C1492" s="170" t="s">
        <v>9</v>
      </c>
      <c r="D1492" s="171" t="str">
        <f>VLOOKUP(Revisión_Avance_Periodo!$C1492,Componentes_BD!$F$1:$G$5,2,FALSE)</f>
        <v>Fortalecer la Vigilancia.</v>
      </c>
      <c r="E1492" s="106" t="s">
        <v>12</v>
      </c>
      <c r="F1492" s="89">
        <v>11</v>
      </c>
      <c r="G1492" s="89" t="str">
        <f>VLOOKUP(Revisión_Avance_Periodo!$A1492,BD_Seguimiento_OAP_2019!$A$2:$G$294,7,FALSE)</f>
        <v>PAI</v>
      </c>
      <c r="H1492" s="89" t="str">
        <f>VLOOKUP(Revisión_Avance_Periodo!$A1492,BD_Seguimiento_OAP_2019!$A$2:$J$294,10,FALSE)</f>
        <v>PAI_09 - Mecanismos para la Transparencia y Acceso a la Información</v>
      </c>
      <c r="I1492" s="89" t="s">
        <v>1278</v>
      </c>
      <c r="J1492" s="89" t="str">
        <f>VLOOKUP(Revisión_Avance_Periodo!$I1492,BD_Seguimiento_OAP_2019!$L:$M,2,FALSE)</f>
        <v>Gestionar la publicación de las hojas de vida de los funcionarios y contratistas de la SPT, en el aplicativo SIGEP</v>
      </c>
      <c r="K1492" s="106" t="s">
        <v>8</v>
      </c>
      <c r="L1492" s="172">
        <v>4.4642857142857152E-4</v>
      </c>
      <c r="M1492" s="173" t="s">
        <v>106</v>
      </c>
      <c r="N1492" s="190">
        <f>INDEX(BD_Seguimiento_OAP_2019!$AH$3:$AS$294,MATCH(Revisión_Avance_Periodo!$I1492,BD_Seguimiento_OAP_2019!$L$3:$L$294,0),MATCH(Revisión_Avance_Periodo!$M1492,BD_Seguimiento_OAP_2019!$AH$2:$AS$2,0))</f>
        <v>12</v>
      </c>
      <c r="O1492" s="190">
        <f>INDEX(BD_Seguimiento_OAP_2019!$AV$3:$BG$294,MATCH(Revisión_Avance_Periodo!$I1492,BD_Seguimiento_OAP_2019!$L$3:$L$294,0),MATCH(Revisión_Avance_Periodo!$M1492,BD_Seguimiento_OAP_2019!$AV$2:$BG$2,0))</f>
        <v>12</v>
      </c>
      <c r="P1492" s="189">
        <f t="shared" si="276"/>
        <v>1</v>
      </c>
      <c r="Q1492" s="173" t="str">
        <f>VLOOKUP(P1492,Tabla_Indicador_Gestion4[#All],3,TRUE)</f>
        <v>Culminada</v>
      </c>
      <c r="R1492" s="229">
        <f>SUBTOTAL(9,$N$1490:$N1492)</f>
        <v>226</v>
      </c>
      <c r="S1492" s="230">
        <f>SUBTOTAL(9,$O$1490:$O1492)</f>
        <v>226</v>
      </c>
      <c r="T1492" s="231">
        <f>IFERROR(+Revisión_Avance_Periodo!$S1492/Revisión_Avance_Periodo!$R1492,0)</f>
        <v>1</v>
      </c>
      <c r="U1492" s="184"/>
      <c r="V1492" s="185"/>
      <c r="W1492" s="183"/>
      <c r="X1492" s="183"/>
      <c r="Y1492" s="183"/>
      <c r="Z1492" s="186"/>
      <c r="AA1492" s="187"/>
    </row>
    <row r="1493" spans="1:27" x14ac:dyDescent="0.25">
      <c r="A1493" s="94">
        <v>127</v>
      </c>
      <c r="B1493" s="96" t="str">
        <f>CONCATENATE(Revisión_Avance_Periodo!$C1493,";",Revisión_Avance_Periodo!$E1493,";",Revisión_Avance_Periodo!$I1493)</f>
        <v>OE1;PR_10;ACT_178</v>
      </c>
      <c r="C1493" s="180" t="s">
        <v>9</v>
      </c>
      <c r="D1493" s="181" t="str">
        <f>VLOOKUP(Revisión_Avance_Periodo!$C1493,Componentes_BD!$F$1:$G$5,2,FALSE)</f>
        <v>Fortalecer la Vigilancia.</v>
      </c>
      <c r="E1493" s="119" t="s">
        <v>12</v>
      </c>
      <c r="F1493" s="95">
        <v>11</v>
      </c>
      <c r="G1493" s="95" t="str">
        <f>VLOOKUP(Revisión_Avance_Periodo!$A1493,BD_Seguimiento_OAP_2019!$A$2:$G$294,7,FALSE)</f>
        <v>PAI</v>
      </c>
      <c r="H1493" s="95" t="str">
        <f>VLOOKUP(Revisión_Avance_Periodo!$A1493,BD_Seguimiento_OAP_2019!$A$2:$J$294,10,FALSE)</f>
        <v>PAI_09 - Mecanismos para la Transparencia y Acceso a la Información</v>
      </c>
      <c r="I1493" s="95" t="s">
        <v>1278</v>
      </c>
      <c r="J1493" s="95" t="str">
        <f>VLOOKUP(Revisión_Avance_Periodo!$I1493,BD_Seguimiento_OAP_2019!$L:$M,2,FALSE)</f>
        <v>Gestionar la publicación de las hojas de vida de los funcionarios y contratistas de la SPT, en el aplicativo SIGEP</v>
      </c>
      <c r="K1493" s="119" t="s">
        <v>8</v>
      </c>
      <c r="L1493" s="172">
        <v>4.4642857142857152E-4</v>
      </c>
      <c r="M1493" s="182" t="s">
        <v>107</v>
      </c>
      <c r="N1493" s="190">
        <f>INDEX(BD_Seguimiento_OAP_2019!$AH$3:$AS$294,MATCH(Revisión_Avance_Periodo!$I1493,BD_Seguimiento_OAP_2019!$L$3:$L$294,0),MATCH(Revisión_Avance_Periodo!$M1493,BD_Seguimiento_OAP_2019!$AH$2:$AS$2,0))</f>
        <v>12</v>
      </c>
      <c r="O1493" s="190">
        <f>INDEX(BD_Seguimiento_OAP_2019!$AV$3:$BG$294,MATCH(Revisión_Avance_Periodo!$I1493,BD_Seguimiento_OAP_2019!$L$3:$L$294,0),MATCH(Revisión_Avance_Periodo!$M1493,BD_Seguimiento_OAP_2019!$AV$2:$BG$2,0))</f>
        <v>12</v>
      </c>
      <c r="P1493" s="188">
        <f t="shared" si="276"/>
        <v>1</v>
      </c>
      <c r="Q1493" s="182" t="str">
        <f>VLOOKUP(P1493,Tabla_Indicador_Gestion4[#All],3,TRUE)</f>
        <v>Culminada</v>
      </c>
      <c r="R1493" s="229">
        <f>SUBTOTAL(9,$N$1490:$N1493)</f>
        <v>238</v>
      </c>
      <c r="S1493" s="230">
        <f>SUBTOTAL(9,$O$1490:$O1493)</f>
        <v>238</v>
      </c>
      <c r="T1493" s="231">
        <f>IFERROR(+Revisión_Avance_Periodo!$S1493/Revisión_Avance_Periodo!$R1493,0)</f>
        <v>1</v>
      </c>
      <c r="U1493" s="184"/>
      <c r="V1493" s="185"/>
      <c r="W1493" s="183"/>
      <c r="X1493" s="183"/>
      <c r="Y1493" s="183"/>
      <c r="Z1493" s="186"/>
      <c r="AA1493" s="187"/>
    </row>
    <row r="1494" spans="1:27" x14ac:dyDescent="0.25">
      <c r="A1494" s="88">
        <v>127</v>
      </c>
      <c r="B1494" s="91" t="str">
        <f>CONCATENATE(Revisión_Avance_Periodo!$C1494,";",Revisión_Avance_Periodo!$E1494,";",Revisión_Avance_Periodo!$I1494)</f>
        <v>OE1;PR_10;ACT_178</v>
      </c>
      <c r="C1494" s="170" t="s">
        <v>9</v>
      </c>
      <c r="D1494" s="171" t="str">
        <f>VLOOKUP(Revisión_Avance_Periodo!$C1494,Componentes_BD!$F$1:$G$5,2,FALSE)</f>
        <v>Fortalecer la Vigilancia.</v>
      </c>
      <c r="E1494" s="106" t="s">
        <v>12</v>
      </c>
      <c r="F1494" s="89">
        <v>11</v>
      </c>
      <c r="G1494" s="89" t="str">
        <f>VLOOKUP(Revisión_Avance_Periodo!$A1494,BD_Seguimiento_OAP_2019!$A$2:$G$294,7,FALSE)</f>
        <v>PAI</v>
      </c>
      <c r="H1494" s="89" t="str">
        <f>VLOOKUP(Revisión_Avance_Periodo!$A1494,BD_Seguimiento_OAP_2019!$A$2:$J$294,10,FALSE)</f>
        <v>PAI_09 - Mecanismos para la Transparencia y Acceso a la Información</v>
      </c>
      <c r="I1494" s="89" t="s">
        <v>1278</v>
      </c>
      <c r="J1494" s="89" t="str">
        <f>VLOOKUP(Revisión_Avance_Periodo!$I1494,BD_Seguimiento_OAP_2019!$L:$M,2,FALSE)</f>
        <v>Gestionar la publicación de las hojas de vida de los funcionarios y contratistas de la SPT, en el aplicativo SIGEP</v>
      </c>
      <c r="K1494" s="106" t="s">
        <v>8</v>
      </c>
      <c r="L1494" s="172">
        <v>4.4642857142857152E-4</v>
      </c>
      <c r="M1494" s="173" t="s">
        <v>108</v>
      </c>
      <c r="N1494" s="190">
        <f>INDEX(BD_Seguimiento_OAP_2019!$AH$3:$AS$294,MATCH(Revisión_Avance_Periodo!$I1494,BD_Seguimiento_OAP_2019!$L$3:$L$294,0),MATCH(Revisión_Avance_Periodo!$M1494,BD_Seguimiento_OAP_2019!$AH$2:$AS$2,0))</f>
        <v>0</v>
      </c>
      <c r="O1494" s="190">
        <f>INDEX(BD_Seguimiento_OAP_2019!$AV$3:$BG$294,MATCH(Revisión_Avance_Periodo!$I1494,BD_Seguimiento_OAP_2019!$L$3:$L$294,0),MATCH(Revisión_Avance_Periodo!$M1494,BD_Seguimiento_OAP_2019!$AV$2:$BG$2,0))</f>
        <v>0</v>
      </c>
      <c r="P1494" s="175">
        <f>IFERROR((O1494/N1494),0)</f>
        <v>0</v>
      </c>
      <c r="Q1494" s="173" t="str">
        <f>VLOOKUP(P1494,Tabla_Indicador_Gestion4[#All],3,TRUE)</f>
        <v>Por Ejecutar</v>
      </c>
      <c r="R1494" s="229">
        <f>SUBTOTAL(9,$N$1490:$N1494)</f>
        <v>238</v>
      </c>
      <c r="S1494" s="230">
        <f>SUBTOTAL(9,$O$1490:$O1494)</f>
        <v>238</v>
      </c>
      <c r="T1494" s="231">
        <f>IFERROR(+Revisión_Avance_Periodo!$S1494/Revisión_Avance_Periodo!$R1494,0)</f>
        <v>1</v>
      </c>
      <c r="U1494" s="184"/>
      <c r="V1494" s="185"/>
      <c r="W1494" s="183"/>
      <c r="X1494" s="183"/>
      <c r="Y1494" s="183"/>
      <c r="Z1494" s="186"/>
      <c r="AA1494" s="187"/>
    </row>
    <row r="1495" spans="1:27" x14ac:dyDescent="0.25">
      <c r="A1495" s="94">
        <v>127</v>
      </c>
      <c r="B1495" s="96" t="str">
        <f>CONCATENATE(Revisión_Avance_Periodo!$C1495,";",Revisión_Avance_Periodo!$E1495,";",Revisión_Avance_Periodo!$I1495)</f>
        <v>OE1;PR_10;ACT_178</v>
      </c>
      <c r="C1495" s="180" t="s">
        <v>9</v>
      </c>
      <c r="D1495" s="181" t="str">
        <f>VLOOKUP(Revisión_Avance_Periodo!$C1495,Componentes_BD!$F$1:$G$5,2,FALSE)</f>
        <v>Fortalecer la Vigilancia.</v>
      </c>
      <c r="E1495" s="119" t="s">
        <v>12</v>
      </c>
      <c r="F1495" s="95">
        <v>11</v>
      </c>
      <c r="G1495" s="95" t="str">
        <f>VLOOKUP(Revisión_Avance_Periodo!$A1495,BD_Seguimiento_OAP_2019!$A$2:$G$294,7,FALSE)</f>
        <v>PAI</v>
      </c>
      <c r="H1495" s="95" t="str">
        <f>VLOOKUP(Revisión_Avance_Periodo!$A1495,BD_Seguimiento_OAP_2019!$A$2:$J$294,10,FALSE)</f>
        <v>PAI_09 - Mecanismos para la Transparencia y Acceso a la Información</v>
      </c>
      <c r="I1495" s="95" t="s">
        <v>1278</v>
      </c>
      <c r="J1495" s="95" t="str">
        <f>VLOOKUP(Revisión_Avance_Periodo!$I1495,BD_Seguimiento_OAP_2019!$L:$M,2,FALSE)</f>
        <v>Gestionar la publicación de las hojas de vida de los funcionarios y contratistas de la SPT, en el aplicativo SIGEP</v>
      </c>
      <c r="K1495" s="119" t="s">
        <v>8</v>
      </c>
      <c r="L1495" s="172">
        <v>4.4642857142857152E-4</v>
      </c>
      <c r="M1495" s="182" t="s">
        <v>109</v>
      </c>
      <c r="N1495" s="190">
        <f>INDEX(BD_Seguimiento_OAP_2019!$AH$3:$AS$294,MATCH(Revisión_Avance_Periodo!$I1495,BD_Seguimiento_OAP_2019!$L$3:$L$294,0),MATCH(Revisión_Avance_Periodo!$M1495,BD_Seguimiento_OAP_2019!$AH$2:$AS$2,0))</f>
        <v>46</v>
      </c>
      <c r="O1495" s="190">
        <f>INDEX(BD_Seguimiento_OAP_2019!$AV$3:$BG$294,MATCH(Revisión_Avance_Periodo!$I1495,BD_Seguimiento_OAP_2019!$L$3:$L$294,0),MATCH(Revisión_Avance_Periodo!$M1495,BD_Seguimiento_OAP_2019!$AV$2:$BG$2,0))</f>
        <v>46</v>
      </c>
      <c r="P1495" s="188">
        <f t="shared" si="276"/>
        <v>1</v>
      </c>
      <c r="Q1495" s="182" t="str">
        <f>VLOOKUP(P1495,Tabla_Indicador_Gestion4[#All],3,TRUE)</f>
        <v>Culminada</v>
      </c>
      <c r="R1495" s="229">
        <f>SUBTOTAL(9,$N$1490:$N1495)</f>
        <v>284</v>
      </c>
      <c r="S1495" s="230">
        <f>SUBTOTAL(9,$O$1490:$O1495)</f>
        <v>284</v>
      </c>
      <c r="T1495" s="231">
        <f>IFERROR(+Revisión_Avance_Periodo!$S1495/Revisión_Avance_Periodo!$R1495,0)</f>
        <v>1</v>
      </c>
      <c r="U1495" s="184"/>
      <c r="V1495" s="185"/>
      <c r="W1495" s="183"/>
      <c r="X1495" s="183"/>
      <c r="Y1495" s="183"/>
      <c r="Z1495" s="186"/>
      <c r="AA1495" s="187"/>
    </row>
    <row r="1496" spans="1:27" x14ac:dyDescent="0.25">
      <c r="A1496" s="88">
        <v>127</v>
      </c>
      <c r="B1496" s="91" t="str">
        <f>CONCATENATE(Revisión_Avance_Periodo!$C1496,";",Revisión_Avance_Periodo!$E1496,";",Revisión_Avance_Periodo!$I1496)</f>
        <v>OE1;PR_10;ACT_178</v>
      </c>
      <c r="C1496" s="170" t="s">
        <v>9</v>
      </c>
      <c r="D1496" s="171" t="str">
        <f>VLOOKUP(Revisión_Avance_Periodo!$C1496,Componentes_BD!$F$1:$G$5,2,FALSE)</f>
        <v>Fortalecer la Vigilancia.</v>
      </c>
      <c r="E1496" s="106" t="s">
        <v>12</v>
      </c>
      <c r="F1496" s="89">
        <v>11</v>
      </c>
      <c r="G1496" s="89" t="str">
        <f>VLOOKUP(Revisión_Avance_Periodo!$A1496,BD_Seguimiento_OAP_2019!$A$2:$G$294,7,FALSE)</f>
        <v>PAI</v>
      </c>
      <c r="H1496" s="89" t="str">
        <f>VLOOKUP(Revisión_Avance_Periodo!$A1496,BD_Seguimiento_OAP_2019!$A$2:$J$294,10,FALSE)</f>
        <v>PAI_09 - Mecanismos para la Transparencia y Acceso a la Información</v>
      </c>
      <c r="I1496" s="89" t="s">
        <v>1278</v>
      </c>
      <c r="J1496" s="89" t="str">
        <f>VLOOKUP(Revisión_Avance_Periodo!$I1496,BD_Seguimiento_OAP_2019!$L:$M,2,FALSE)</f>
        <v>Gestionar la publicación de las hojas de vida de los funcionarios y contratistas de la SPT, en el aplicativo SIGEP</v>
      </c>
      <c r="K1496" s="106" t="s">
        <v>8</v>
      </c>
      <c r="L1496" s="172">
        <v>4.4642857142857152E-4</v>
      </c>
      <c r="M1496" s="173" t="s">
        <v>110</v>
      </c>
      <c r="N1496" s="190">
        <f>INDEX(BD_Seguimiento_OAP_2019!$AH$3:$AS$294,MATCH(Revisión_Avance_Periodo!$I1496,BD_Seguimiento_OAP_2019!$L$3:$L$294,0),MATCH(Revisión_Avance_Periodo!$M1496,BD_Seguimiento_OAP_2019!$AH$2:$AS$2,0))</f>
        <v>0</v>
      </c>
      <c r="O1496" s="190">
        <f>INDEX(BD_Seguimiento_OAP_2019!$AV$3:$BG$294,MATCH(Revisión_Avance_Periodo!$I1496,BD_Seguimiento_OAP_2019!$L$3:$L$294,0),MATCH(Revisión_Avance_Periodo!$M1496,BD_Seguimiento_OAP_2019!$AV$2:$BG$2,0))</f>
        <v>0</v>
      </c>
      <c r="P1496" s="175">
        <f t="shared" ref="P1496:P1506" si="280">IFERROR((O1496/N1496),0)</f>
        <v>0</v>
      </c>
      <c r="Q1496" s="173" t="str">
        <f>VLOOKUP(P1496,Tabla_Indicador_Gestion4[#All],3,TRUE)</f>
        <v>Por Ejecutar</v>
      </c>
      <c r="R1496" s="229">
        <f>SUBTOTAL(9,$N$1490:$N1496)</f>
        <v>284</v>
      </c>
      <c r="S1496" s="230">
        <f>SUBTOTAL(9,$O$1490:$O1496)</f>
        <v>284</v>
      </c>
      <c r="T1496" s="231">
        <f>IFERROR(+Revisión_Avance_Periodo!$S1496/Revisión_Avance_Periodo!$R1496,0)</f>
        <v>1</v>
      </c>
      <c r="U1496" s="184"/>
      <c r="V1496" s="185"/>
      <c r="W1496" s="183"/>
      <c r="X1496" s="183"/>
      <c r="Y1496" s="183"/>
      <c r="Z1496" s="186"/>
      <c r="AA1496" s="187"/>
    </row>
    <row r="1497" spans="1:27" x14ac:dyDescent="0.25">
      <c r="A1497" s="94">
        <v>127</v>
      </c>
      <c r="B1497" s="96" t="str">
        <f>CONCATENATE(Revisión_Avance_Periodo!$C1497,";",Revisión_Avance_Periodo!$E1497,";",Revisión_Avance_Periodo!$I1497)</f>
        <v>OE1;PR_10;ACT_178</v>
      </c>
      <c r="C1497" s="180" t="s">
        <v>9</v>
      </c>
      <c r="D1497" s="181" t="str">
        <f>VLOOKUP(Revisión_Avance_Periodo!$C1497,Componentes_BD!$F$1:$G$5,2,FALSE)</f>
        <v>Fortalecer la Vigilancia.</v>
      </c>
      <c r="E1497" s="119" t="s">
        <v>12</v>
      </c>
      <c r="F1497" s="95">
        <v>11</v>
      </c>
      <c r="G1497" s="95" t="str">
        <f>VLOOKUP(Revisión_Avance_Periodo!$A1497,BD_Seguimiento_OAP_2019!$A$2:$G$294,7,FALSE)</f>
        <v>PAI</v>
      </c>
      <c r="H1497" s="95" t="str">
        <f>VLOOKUP(Revisión_Avance_Periodo!$A1497,BD_Seguimiento_OAP_2019!$A$2:$J$294,10,FALSE)</f>
        <v>PAI_09 - Mecanismos para la Transparencia y Acceso a la Información</v>
      </c>
      <c r="I1497" s="95" t="s">
        <v>1278</v>
      </c>
      <c r="J1497" s="95" t="str">
        <f>VLOOKUP(Revisión_Avance_Periodo!$I1497,BD_Seguimiento_OAP_2019!$L:$M,2,FALSE)</f>
        <v>Gestionar la publicación de las hojas de vida de los funcionarios y contratistas de la SPT, en el aplicativo SIGEP</v>
      </c>
      <c r="K1497" s="119" t="s">
        <v>8</v>
      </c>
      <c r="L1497" s="172">
        <v>4.4642857142857152E-4</v>
      </c>
      <c r="M1497" s="182" t="s">
        <v>111</v>
      </c>
      <c r="N1497" s="190">
        <f>INDEX(BD_Seguimiento_OAP_2019!$AH$3:$AS$294,MATCH(Revisión_Avance_Periodo!$I1497,BD_Seguimiento_OAP_2019!$L$3:$L$294,0),MATCH(Revisión_Avance_Periodo!$M1497,BD_Seguimiento_OAP_2019!$AH$2:$AS$2,0))</f>
        <v>0</v>
      </c>
      <c r="O1497" s="190">
        <f>INDEX(BD_Seguimiento_OAP_2019!$AV$3:$BG$294,MATCH(Revisión_Avance_Periodo!$I1497,BD_Seguimiento_OAP_2019!$L$3:$L$294,0),MATCH(Revisión_Avance_Periodo!$M1497,BD_Seguimiento_OAP_2019!$AV$2:$BG$2,0))</f>
        <v>0</v>
      </c>
      <c r="P1497" s="175">
        <f t="shared" si="280"/>
        <v>0</v>
      </c>
      <c r="Q1497" s="182" t="str">
        <f>VLOOKUP(P1497,Tabla_Indicador_Gestion4[#All],3,TRUE)</f>
        <v>Por Ejecutar</v>
      </c>
      <c r="R1497" s="229">
        <f>SUBTOTAL(9,$N$1490:$N1497)</f>
        <v>284</v>
      </c>
      <c r="S1497" s="230">
        <f>SUBTOTAL(9,$O$1490:$O1497)</f>
        <v>284</v>
      </c>
      <c r="T1497" s="231">
        <f>IFERROR(+Revisión_Avance_Periodo!$S1497/Revisión_Avance_Periodo!$R1497,0)</f>
        <v>1</v>
      </c>
      <c r="U1497" s="184"/>
      <c r="V1497" s="185"/>
      <c r="W1497" s="183"/>
      <c r="X1497" s="183"/>
      <c r="Y1497" s="183"/>
      <c r="Z1497" s="186"/>
      <c r="AA1497" s="187"/>
    </row>
    <row r="1498" spans="1:27" x14ac:dyDescent="0.25">
      <c r="A1498" s="88">
        <v>127</v>
      </c>
      <c r="B1498" s="91" t="str">
        <f>CONCATENATE(Revisión_Avance_Periodo!$C1498,";",Revisión_Avance_Periodo!$E1498,";",Revisión_Avance_Periodo!$I1498)</f>
        <v>OE1;PR_10;ACT_178</v>
      </c>
      <c r="C1498" s="170" t="s">
        <v>9</v>
      </c>
      <c r="D1498" s="171" t="str">
        <f>VLOOKUP(Revisión_Avance_Periodo!$C1498,Componentes_BD!$F$1:$G$5,2,FALSE)</f>
        <v>Fortalecer la Vigilancia.</v>
      </c>
      <c r="E1498" s="106" t="s">
        <v>12</v>
      </c>
      <c r="F1498" s="89">
        <v>11</v>
      </c>
      <c r="G1498" s="89" t="str">
        <f>VLOOKUP(Revisión_Avance_Periodo!$A1498,BD_Seguimiento_OAP_2019!$A$2:$G$294,7,FALSE)</f>
        <v>PAI</v>
      </c>
      <c r="H1498" s="89" t="str">
        <f>VLOOKUP(Revisión_Avance_Periodo!$A1498,BD_Seguimiento_OAP_2019!$A$2:$J$294,10,FALSE)</f>
        <v>PAI_09 - Mecanismos para la Transparencia y Acceso a la Información</v>
      </c>
      <c r="I1498" s="89" t="s">
        <v>1278</v>
      </c>
      <c r="J1498" s="89" t="str">
        <f>VLOOKUP(Revisión_Avance_Periodo!$I1498,BD_Seguimiento_OAP_2019!$L:$M,2,FALSE)</f>
        <v>Gestionar la publicación de las hojas de vida de los funcionarios y contratistas de la SPT, en el aplicativo SIGEP</v>
      </c>
      <c r="K1498" s="106" t="s">
        <v>8</v>
      </c>
      <c r="L1498" s="172">
        <v>4.4642857142857152E-4</v>
      </c>
      <c r="M1498" s="173" t="s">
        <v>112</v>
      </c>
      <c r="N1498" s="190">
        <f>INDEX(BD_Seguimiento_OAP_2019!$AH$3:$AS$294,MATCH(Revisión_Avance_Periodo!$I1498,BD_Seguimiento_OAP_2019!$L$3:$L$294,0),MATCH(Revisión_Avance_Periodo!$M1498,BD_Seguimiento_OAP_2019!$AH$2:$AS$2,0))</f>
        <v>0</v>
      </c>
      <c r="O1498" s="190">
        <f>INDEX(BD_Seguimiento_OAP_2019!$AV$3:$BG$294,MATCH(Revisión_Avance_Periodo!$I1498,BD_Seguimiento_OAP_2019!$L$3:$L$294,0),MATCH(Revisión_Avance_Periodo!$M1498,BD_Seguimiento_OAP_2019!$AV$2:$BG$2,0))</f>
        <v>0</v>
      </c>
      <c r="P1498" s="175">
        <f t="shared" si="280"/>
        <v>0</v>
      </c>
      <c r="Q1498" s="173" t="str">
        <f>VLOOKUP(P1498,Tabla_Indicador_Gestion4[#All],3,TRUE)</f>
        <v>Por Ejecutar</v>
      </c>
      <c r="R1498" s="229">
        <f>SUBTOTAL(9,$N$1490:$N1498)</f>
        <v>284</v>
      </c>
      <c r="S1498" s="230">
        <f>SUBTOTAL(9,$O$1490:$O1498)</f>
        <v>284</v>
      </c>
      <c r="T1498" s="231">
        <f>IFERROR(+Revisión_Avance_Periodo!$S1498/Revisión_Avance_Periodo!$R1498,0)</f>
        <v>1</v>
      </c>
      <c r="U1498" s="184"/>
      <c r="V1498" s="185"/>
      <c r="W1498" s="183"/>
      <c r="X1498" s="183"/>
      <c r="Y1498" s="183"/>
      <c r="Z1498" s="186"/>
      <c r="AA1498" s="187"/>
    </row>
    <row r="1499" spans="1:27" x14ac:dyDescent="0.25">
      <c r="A1499" s="94">
        <v>127</v>
      </c>
      <c r="B1499" s="96" t="str">
        <f>CONCATENATE(Revisión_Avance_Periodo!$C1499,";",Revisión_Avance_Periodo!$E1499,";",Revisión_Avance_Periodo!$I1499)</f>
        <v>OE1;PR_10;ACT_178</v>
      </c>
      <c r="C1499" s="180" t="s">
        <v>9</v>
      </c>
      <c r="D1499" s="181" t="str">
        <f>VLOOKUP(Revisión_Avance_Periodo!$C1499,Componentes_BD!$F$1:$G$5,2,FALSE)</f>
        <v>Fortalecer la Vigilancia.</v>
      </c>
      <c r="E1499" s="119" t="s">
        <v>12</v>
      </c>
      <c r="F1499" s="95">
        <v>11</v>
      </c>
      <c r="G1499" s="95" t="str">
        <f>VLOOKUP(Revisión_Avance_Periodo!$A1499,BD_Seguimiento_OAP_2019!$A$2:$G$294,7,FALSE)</f>
        <v>PAI</v>
      </c>
      <c r="H1499" s="95" t="str">
        <f>VLOOKUP(Revisión_Avance_Periodo!$A1499,BD_Seguimiento_OAP_2019!$A$2:$J$294,10,FALSE)</f>
        <v>PAI_09 - Mecanismos para la Transparencia y Acceso a la Información</v>
      </c>
      <c r="I1499" s="95" t="s">
        <v>1278</v>
      </c>
      <c r="J1499" s="95" t="str">
        <f>VLOOKUP(Revisión_Avance_Periodo!$I1499,BD_Seguimiento_OAP_2019!$L:$M,2,FALSE)</f>
        <v>Gestionar la publicación de las hojas de vida de los funcionarios y contratistas de la SPT, en el aplicativo SIGEP</v>
      </c>
      <c r="K1499" s="119" t="s">
        <v>8</v>
      </c>
      <c r="L1499" s="172">
        <v>4.4642857142857152E-4</v>
      </c>
      <c r="M1499" s="182" t="s">
        <v>113</v>
      </c>
      <c r="N1499" s="190">
        <f>INDEX(BD_Seguimiento_OAP_2019!$AH$3:$AS$294,MATCH(Revisión_Avance_Periodo!$I1499,BD_Seguimiento_OAP_2019!$L$3:$L$294,0),MATCH(Revisión_Avance_Periodo!$M1499,BD_Seguimiento_OAP_2019!$AH$2:$AS$2,0))</f>
        <v>0</v>
      </c>
      <c r="O1499" s="190">
        <f>INDEX(BD_Seguimiento_OAP_2019!$AV$3:$BG$294,MATCH(Revisión_Avance_Periodo!$I1499,BD_Seguimiento_OAP_2019!$L$3:$L$294,0),MATCH(Revisión_Avance_Periodo!$M1499,BD_Seguimiento_OAP_2019!$AV$2:$BG$2,0))</f>
        <v>0</v>
      </c>
      <c r="P1499" s="175">
        <f t="shared" si="280"/>
        <v>0</v>
      </c>
      <c r="Q1499" s="182" t="str">
        <f>VLOOKUP(P1499,Tabla_Indicador_Gestion4[#All],3,TRUE)</f>
        <v>Por Ejecutar</v>
      </c>
      <c r="R1499" s="229">
        <f>SUBTOTAL(9,$N$1490:$N1499)</f>
        <v>284</v>
      </c>
      <c r="S1499" s="230">
        <f>SUBTOTAL(9,$O$1490:$O1499)</f>
        <v>284</v>
      </c>
      <c r="T1499" s="231">
        <f>IFERROR(+Revisión_Avance_Periodo!$S1499/Revisión_Avance_Periodo!$R1499,0)</f>
        <v>1</v>
      </c>
      <c r="U1499" s="184"/>
      <c r="V1499" s="185"/>
      <c r="W1499" s="183"/>
      <c r="X1499" s="183"/>
      <c r="Y1499" s="183"/>
      <c r="Z1499" s="186"/>
      <c r="AA1499" s="187"/>
    </row>
    <row r="1500" spans="1:27" x14ac:dyDescent="0.25">
      <c r="A1500" s="88">
        <v>127</v>
      </c>
      <c r="B1500" s="91" t="str">
        <f>CONCATENATE(Revisión_Avance_Periodo!$C1500,";",Revisión_Avance_Periodo!$E1500,";",Revisión_Avance_Periodo!$I1500)</f>
        <v>OE1;PR_10;ACT_178</v>
      </c>
      <c r="C1500" s="170" t="s">
        <v>9</v>
      </c>
      <c r="D1500" s="171" t="str">
        <f>VLOOKUP(Revisión_Avance_Periodo!$C1500,Componentes_BD!$F$1:$G$5,2,FALSE)</f>
        <v>Fortalecer la Vigilancia.</v>
      </c>
      <c r="E1500" s="106" t="s">
        <v>12</v>
      </c>
      <c r="F1500" s="89">
        <v>11</v>
      </c>
      <c r="G1500" s="89" t="str">
        <f>VLOOKUP(Revisión_Avance_Periodo!$A1500,BD_Seguimiento_OAP_2019!$A$2:$G$294,7,FALSE)</f>
        <v>PAI</v>
      </c>
      <c r="H1500" s="89" t="str">
        <f>VLOOKUP(Revisión_Avance_Periodo!$A1500,BD_Seguimiento_OAP_2019!$A$2:$J$294,10,FALSE)</f>
        <v>PAI_09 - Mecanismos para la Transparencia y Acceso a la Información</v>
      </c>
      <c r="I1500" s="89" t="s">
        <v>1278</v>
      </c>
      <c r="J1500" s="89" t="str">
        <f>VLOOKUP(Revisión_Avance_Periodo!$I1500,BD_Seguimiento_OAP_2019!$L:$M,2,FALSE)</f>
        <v>Gestionar la publicación de las hojas de vida de los funcionarios y contratistas de la SPT, en el aplicativo SIGEP</v>
      </c>
      <c r="K1500" s="106" t="s">
        <v>8</v>
      </c>
      <c r="L1500" s="172">
        <v>4.4642857142857152E-4</v>
      </c>
      <c r="M1500" s="173" t="s">
        <v>114</v>
      </c>
      <c r="N1500" s="190">
        <f>INDEX(BD_Seguimiento_OAP_2019!$AH$3:$AS$294,MATCH(Revisión_Avance_Periodo!$I1500,BD_Seguimiento_OAP_2019!$L$3:$L$294,0),MATCH(Revisión_Avance_Periodo!$M1500,BD_Seguimiento_OAP_2019!$AH$2:$AS$2,0))</f>
        <v>0</v>
      </c>
      <c r="O1500" s="190">
        <f>INDEX(BD_Seguimiento_OAP_2019!$AV$3:$BG$294,MATCH(Revisión_Avance_Periodo!$I1500,BD_Seguimiento_OAP_2019!$L$3:$L$294,0),MATCH(Revisión_Avance_Periodo!$M1500,BD_Seguimiento_OAP_2019!$AV$2:$BG$2,0))</f>
        <v>0</v>
      </c>
      <c r="P1500" s="175">
        <f t="shared" si="280"/>
        <v>0</v>
      </c>
      <c r="Q1500" s="173" t="str">
        <f>VLOOKUP(P1500,Tabla_Indicador_Gestion4[#All],3,TRUE)</f>
        <v>Por Ejecutar</v>
      </c>
      <c r="R1500" s="229">
        <f>SUBTOTAL(9,$N$1490:$N1500)</f>
        <v>284</v>
      </c>
      <c r="S1500" s="230">
        <f>SUBTOTAL(9,$O$1490:$O1500)</f>
        <v>284</v>
      </c>
      <c r="T1500" s="231">
        <f>IFERROR(+Revisión_Avance_Periodo!$S1500/Revisión_Avance_Periodo!$R1500,0)</f>
        <v>1</v>
      </c>
      <c r="U1500" s="184"/>
      <c r="V1500" s="185"/>
      <c r="W1500" s="183"/>
      <c r="X1500" s="183"/>
      <c r="Y1500" s="183"/>
      <c r="Z1500" s="186"/>
      <c r="AA1500" s="187"/>
    </row>
    <row r="1501" spans="1:27" ht="15.75" thickBot="1" x14ac:dyDescent="0.3">
      <c r="A1501" s="94">
        <v>127</v>
      </c>
      <c r="B1501" s="96" t="str">
        <f>CONCATENATE(Revisión_Avance_Periodo!$C1501,";",Revisión_Avance_Periodo!$E1501,";",Revisión_Avance_Periodo!$I1501)</f>
        <v>OE1;PR_10;ACT_178</v>
      </c>
      <c r="C1501" s="180" t="s">
        <v>9</v>
      </c>
      <c r="D1501" s="181" t="str">
        <f>VLOOKUP(Revisión_Avance_Periodo!$C1501,Componentes_BD!$F$1:$G$5,2,FALSE)</f>
        <v>Fortalecer la Vigilancia.</v>
      </c>
      <c r="E1501" s="119" t="s">
        <v>12</v>
      </c>
      <c r="F1501" s="95">
        <v>11</v>
      </c>
      <c r="G1501" s="95" t="str">
        <f>VLOOKUP(Revisión_Avance_Periodo!$A1501,BD_Seguimiento_OAP_2019!$A$2:$G$294,7,FALSE)</f>
        <v>PAI</v>
      </c>
      <c r="H1501" s="95" t="str">
        <f>VLOOKUP(Revisión_Avance_Periodo!$A1501,BD_Seguimiento_OAP_2019!$A$2:$J$294,10,FALSE)</f>
        <v>PAI_09 - Mecanismos para la Transparencia y Acceso a la Información</v>
      </c>
      <c r="I1501" s="95" t="s">
        <v>1278</v>
      </c>
      <c r="J1501" s="95" t="str">
        <f>VLOOKUP(Revisión_Avance_Periodo!$I1501,BD_Seguimiento_OAP_2019!$L:$M,2,FALSE)</f>
        <v>Gestionar la publicación de las hojas de vida de los funcionarios y contratistas de la SPT, en el aplicativo SIGEP</v>
      </c>
      <c r="K1501" s="119" t="s">
        <v>8</v>
      </c>
      <c r="L1501" s="172">
        <v>4.4642857142857152E-4</v>
      </c>
      <c r="M1501" s="182" t="s">
        <v>115</v>
      </c>
      <c r="N1501" s="190">
        <f>INDEX(BD_Seguimiento_OAP_2019!$AH$3:$AS$294,MATCH(Revisión_Avance_Periodo!$I1501,BD_Seguimiento_OAP_2019!$L$3:$L$294,0),MATCH(Revisión_Avance_Periodo!$M1501,BD_Seguimiento_OAP_2019!$AH$2:$AS$2,0))</f>
        <v>0</v>
      </c>
      <c r="O1501" s="190">
        <f>INDEX(BD_Seguimiento_OAP_2019!$AV$3:$BG$294,MATCH(Revisión_Avance_Periodo!$I1501,BD_Seguimiento_OAP_2019!$L$3:$L$294,0),MATCH(Revisión_Avance_Periodo!$M1501,BD_Seguimiento_OAP_2019!$AV$2:$BG$2,0))</f>
        <v>0</v>
      </c>
      <c r="P1501" s="175">
        <f t="shared" si="280"/>
        <v>0</v>
      </c>
      <c r="Q1501" s="182" t="str">
        <f>VLOOKUP(P1501,Tabla_Indicador_Gestion4[#All],3,TRUE)</f>
        <v>Por Ejecutar</v>
      </c>
      <c r="R1501" s="229">
        <f>SUBTOTAL(9,$N$1490:$N1501)</f>
        <v>284</v>
      </c>
      <c r="S1501" s="230">
        <f>SUBTOTAL(9,$O$1490:$O1501)</f>
        <v>284</v>
      </c>
      <c r="T1501" s="231">
        <f>IFERROR(+Revisión_Avance_Periodo!$S1501/Revisión_Avance_Periodo!$R1501,0)</f>
        <v>1</v>
      </c>
      <c r="U1501" s="184"/>
      <c r="V1501" s="185"/>
      <c r="W1501" s="183"/>
      <c r="X1501" s="183"/>
      <c r="Y1501" s="183"/>
      <c r="Z1501" s="186"/>
      <c r="AA1501" s="187"/>
    </row>
    <row r="1502" spans="1:27" x14ac:dyDescent="0.25">
      <c r="A1502" s="88">
        <v>128</v>
      </c>
      <c r="B1502" s="91" t="str">
        <f>CONCATENATE(Revisión_Avance_Periodo!$C1502,";",Revisión_Avance_Periodo!$E1502,";",Revisión_Avance_Periodo!$I1502)</f>
        <v>OE1;PR_10;ACT_179</v>
      </c>
      <c r="C1502" s="170" t="s">
        <v>9</v>
      </c>
      <c r="D1502" s="171" t="str">
        <f>VLOOKUP(Revisión_Avance_Periodo!$C1502,Componentes_BD!$F$1:$G$5,2,FALSE)</f>
        <v>Fortalecer la Vigilancia.</v>
      </c>
      <c r="E1502" s="106" t="s">
        <v>12</v>
      </c>
      <c r="F1502" s="89">
        <v>2</v>
      </c>
      <c r="G1502" s="89" t="str">
        <f>VLOOKUP(Revisión_Avance_Periodo!$A1502,BD_Seguimiento_OAP_2019!$A$2:$G$294,7,FALSE)</f>
        <v>PAI</v>
      </c>
      <c r="H1502" s="89" t="str">
        <f>VLOOKUP(Revisión_Avance_Periodo!$A1502,BD_Seguimiento_OAP_2019!$A$2:$J$294,10,FALSE)</f>
        <v>PAI_01 - Operacional</v>
      </c>
      <c r="I1502" s="89" t="s">
        <v>1285</v>
      </c>
      <c r="J1502" s="89" t="str">
        <f>VLOOKUP(Revisión_Avance_Periodo!$I1502,BD_Seguimiento_OAP_2019!$L:$M,2,FALSE)</f>
        <v>Administrar y actualizar los inventarios de la entidad</v>
      </c>
      <c r="K1502" s="106" t="s">
        <v>8</v>
      </c>
      <c r="L1502" s="172">
        <v>4.4642857142857152E-4</v>
      </c>
      <c r="M1502" s="173" t="s">
        <v>104</v>
      </c>
      <c r="N1502" s="190">
        <f>INDEX(BD_Seguimiento_OAP_2019!$AH$3:$AS$294,MATCH(Revisión_Avance_Periodo!$I1502,BD_Seguimiento_OAP_2019!$L$3:$L$294,0),MATCH(Revisión_Avance_Periodo!$M1502,BD_Seguimiento_OAP_2019!$AH$2:$AS$2,0))</f>
        <v>0</v>
      </c>
      <c r="O1502" s="190">
        <f>INDEX(BD_Seguimiento_OAP_2019!$AV$3:$BG$294,MATCH(Revisión_Avance_Periodo!$I1502,BD_Seguimiento_OAP_2019!$L$3:$L$294,0),MATCH(Revisión_Avance_Periodo!$M1502,BD_Seguimiento_OAP_2019!$AV$2:$BG$2,0))</f>
        <v>0</v>
      </c>
      <c r="P1502" s="175">
        <f t="shared" si="280"/>
        <v>0</v>
      </c>
      <c r="Q1502" s="173" t="str">
        <f>VLOOKUP(P1502,Tabla_Indicador_Gestion4[#All],3,TRUE)</f>
        <v>Por Ejecutar</v>
      </c>
      <c r="R1502" s="232">
        <f>SUBTOTAL(9,$N$1502:$N1502)</f>
        <v>0</v>
      </c>
      <c r="S1502" s="233">
        <f>SUBTOTAL(9,$O$1502:$O1502)</f>
        <v>0</v>
      </c>
      <c r="T1502" s="234">
        <f>IFERROR(+Revisión_Avance_Periodo!$S1502/Revisión_Avance_Periodo!$R1502,0)</f>
        <v>0</v>
      </c>
      <c r="U1502" s="191">
        <f>SUBTOTAL(9,N1502:N1513)</f>
        <v>2</v>
      </c>
      <c r="V1502" s="192">
        <f>SUBTOTAL(9,O1502:O1513)</f>
        <v>1</v>
      </c>
      <c r="W1502" s="176">
        <f t="shared" ref="W1502" si="281">+V1502/U1502</f>
        <v>0.5</v>
      </c>
      <c r="X1502" s="176"/>
      <c r="Y1502" s="176">
        <f>100%-Revisión_Avance_Periodo!$W1502</f>
        <v>0.5</v>
      </c>
      <c r="Z1502" s="178" t="str">
        <f>VLOOKUP(W1502,Tabla_Indicador_Gestion4[],3,TRUE)</f>
        <v>En Tramite</v>
      </c>
      <c r="AA1502" s="179">
        <f>Revisión_Avance_Periodo!$W1502*Revisión_Avance_Periodo!$L1502</f>
        <v>2.2321428571428576E-4</v>
      </c>
    </row>
    <row r="1503" spans="1:27" x14ac:dyDescent="0.25">
      <c r="A1503" s="94">
        <v>128</v>
      </c>
      <c r="B1503" s="96" t="str">
        <f>CONCATENATE(Revisión_Avance_Periodo!$C1503,";",Revisión_Avance_Periodo!$E1503,";",Revisión_Avance_Periodo!$I1503)</f>
        <v>OE1;PR_10;ACT_179</v>
      </c>
      <c r="C1503" s="180" t="s">
        <v>9</v>
      </c>
      <c r="D1503" s="181" t="str">
        <f>VLOOKUP(Revisión_Avance_Periodo!$C1503,Componentes_BD!$F$1:$G$5,2,FALSE)</f>
        <v>Fortalecer la Vigilancia.</v>
      </c>
      <c r="E1503" s="119" t="s">
        <v>12</v>
      </c>
      <c r="F1503" s="95">
        <v>2</v>
      </c>
      <c r="G1503" s="95" t="str">
        <f>VLOOKUP(Revisión_Avance_Periodo!$A1503,BD_Seguimiento_OAP_2019!$A$2:$G$294,7,FALSE)</f>
        <v>PAI</v>
      </c>
      <c r="H1503" s="95" t="str">
        <f>VLOOKUP(Revisión_Avance_Periodo!$A1503,BD_Seguimiento_OAP_2019!$A$2:$J$294,10,FALSE)</f>
        <v>PAI_01 - Operacional</v>
      </c>
      <c r="I1503" s="95" t="s">
        <v>1285</v>
      </c>
      <c r="J1503" s="95" t="str">
        <f>VLOOKUP(Revisión_Avance_Periodo!$I1503,BD_Seguimiento_OAP_2019!$L:$M,2,FALSE)</f>
        <v>Administrar y actualizar los inventarios de la entidad</v>
      </c>
      <c r="K1503" s="119" t="s">
        <v>8</v>
      </c>
      <c r="L1503" s="172">
        <v>4.4642857142857152E-4</v>
      </c>
      <c r="M1503" s="182" t="s">
        <v>105</v>
      </c>
      <c r="N1503" s="190">
        <f>INDEX(BD_Seguimiento_OAP_2019!$AH$3:$AS$294,MATCH(Revisión_Avance_Periodo!$I1503,BD_Seguimiento_OAP_2019!$L$3:$L$294,0),MATCH(Revisión_Avance_Periodo!$M1503,BD_Seguimiento_OAP_2019!$AH$2:$AS$2,0))</f>
        <v>0</v>
      </c>
      <c r="O1503" s="190">
        <f>INDEX(BD_Seguimiento_OAP_2019!$AV$3:$BG$294,MATCH(Revisión_Avance_Periodo!$I1503,BD_Seguimiento_OAP_2019!$L$3:$L$294,0),MATCH(Revisión_Avance_Periodo!$M1503,BD_Seguimiento_OAP_2019!$AV$2:$BG$2,0))</f>
        <v>0</v>
      </c>
      <c r="P1503" s="175">
        <f t="shared" si="280"/>
        <v>0</v>
      </c>
      <c r="Q1503" s="182" t="str">
        <f>VLOOKUP(P1503,Tabla_Indicador_Gestion4[#All],3,TRUE)</f>
        <v>Por Ejecutar</v>
      </c>
      <c r="R1503" s="229">
        <f>SUBTOTAL(9,$N$1502:$N1503)</f>
        <v>0</v>
      </c>
      <c r="S1503" s="230">
        <f>SUBTOTAL(9,$O$1502:$O1503)</f>
        <v>0</v>
      </c>
      <c r="T1503" s="231">
        <f>IFERROR(+Revisión_Avance_Periodo!$S1503/Revisión_Avance_Periodo!$R1503,0)</f>
        <v>0</v>
      </c>
      <c r="U1503" s="184"/>
      <c r="V1503" s="185"/>
      <c r="W1503" s="183"/>
      <c r="X1503" s="183"/>
      <c r="Y1503" s="183"/>
      <c r="Z1503" s="186"/>
      <c r="AA1503" s="187"/>
    </row>
    <row r="1504" spans="1:27" x14ac:dyDescent="0.25">
      <c r="A1504" s="88">
        <v>128</v>
      </c>
      <c r="B1504" s="91" t="str">
        <f>CONCATENATE(Revisión_Avance_Periodo!$C1504,";",Revisión_Avance_Periodo!$E1504,";",Revisión_Avance_Periodo!$I1504)</f>
        <v>OE1;PR_10;ACT_179</v>
      </c>
      <c r="C1504" s="170" t="s">
        <v>9</v>
      </c>
      <c r="D1504" s="171" t="str">
        <f>VLOOKUP(Revisión_Avance_Periodo!$C1504,Componentes_BD!$F$1:$G$5,2,FALSE)</f>
        <v>Fortalecer la Vigilancia.</v>
      </c>
      <c r="E1504" s="106" t="s">
        <v>12</v>
      </c>
      <c r="F1504" s="89">
        <v>2</v>
      </c>
      <c r="G1504" s="89" t="str">
        <f>VLOOKUP(Revisión_Avance_Periodo!$A1504,BD_Seguimiento_OAP_2019!$A$2:$G$294,7,FALSE)</f>
        <v>PAI</v>
      </c>
      <c r="H1504" s="89" t="str">
        <f>VLOOKUP(Revisión_Avance_Periodo!$A1504,BD_Seguimiento_OAP_2019!$A$2:$J$294,10,FALSE)</f>
        <v>PAI_01 - Operacional</v>
      </c>
      <c r="I1504" s="89" t="s">
        <v>1285</v>
      </c>
      <c r="J1504" s="89" t="str">
        <f>VLOOKUP(Revisión_Avance_Periodo!$I1504,BD_Seguimiento_OAP_2019!$L:$M,2,FALSE)</f>
        <v>Administrar y actualizar los inventarios de la entidad</v>
      </c>
      <c r="K1504" s="106" t="s">
        <v>8</v>
      </c>
      <c r="L1504" s="172">
        <v>4.4642857142857152E-4</v>
      </c>
      <c r="M1504" s="173" t="s">
        <v>106</v>
      </c>
      <c r="N1504" s="190">
        <f>INDEX(BD_Seguimiento_OAP_2019!$AH$3:$AS$294,MATCH(Revisión_Avance_Periodo!$I1504,BD_Seguimiento_OAP_2019!$L$3:$L$294,0),MATCH(Revisión_Avance_Periodo!$M1504,BD_Seguimiento_OAP_2019!$AH$2:$AS$2,0))</f>
        <v>0</v>
      </c>
      <c r="O1504" s="190">
        <f>INDEX(BD_Seguimiento_OAP_2019!$AV$3:$BG$294,MATCH(Revisión_Avance_Periodo!$I1504,BD_Seguimiento_OAP_2019!$L$3:$L$294,0),MATCH(Revisión_Avance_Periodo!$M1504,BD_Seguimiento_OAP_2019!$AV$2:$BG$2,0))</f>
        <v>0</v>
      </c>
      <c r="P1504" s="175">
        <f t="shared" si="280"/>
        <v>0</v>
      </c>
      <c r="Q1504" s="173" t="str">
        <f>VLOOKUP(P1504,Tabla_Indicador_Gestion4[#All],3,TRUE)</f>
        <v>Por Ejecutar</v>
      </c>
      <c r="R1504" s="229">
        <f>SUBTOTAL(9,$N$1502:$N1504)</f>
        <v>0</v>
      </c>
      <c r="S1504" s="230">
        <f>SUBTOTAL(9,$O$1502:$O1504)</f>
        <v>0</v>
      </c>
      <c r="T1504" s="231">
        <f>IFERROR(+Revisión_Avance_Periodo!$S1504/Revisión_Avance_Periodo!$R1504,0)</f>
        <v>0</v>
      </c>
      <c r="U1504" s="184"/>
      <c r="V1504" s="185"/>
      <c r="W1504" s="183"/>
      <c r="X1504" s="183"/>
      <c r="Y1504" s="183"/>
      <c r="Z1504" s="186"/>
      <c r="AA1504" s="187"/>
    </row>
    <row r="1505" spans="1:27" x14ac:dyDescent="0.25">
      <c r="A1505" s="94">
        <v>128</v>
      </c>
      <c r="B1505" s="96" t="str">
        <f>CONCATENATE(Revisión_Avance_Periodo!$C1505,";",Revisión_Avance_Periodo!$E1505,";",Revisión_Avance_Periodo!$I1505)</f>
        <v>OE1;PR_10;ACT_179</v>
      </c>
      <c r="C1505" s="180" t="s">
        <v>9</v>
      </c>
      <c r="D1505" s="181" t="str">
        <f>VLOOKUP(Revisión_Avance_Periodo!$C1505,Componentes_BD!$F$1:$G$5,2,FALSE)</f>
        <v>Fortalecer la Vigilancia.</v>
      </c>
      <c r="E1505" s="119" t="s">
        <v>12</v>
      </c>
      <c r="F1505" s="95">
        <v>2</v>
      </c>
      <c r="G1505" s="95" t="str">
        <f>VLOOKUP(Revisión_Avance_Periodo!$A1505,BD_Seguimiento_OAP_2019!$A$2:$G$294,7,FALSE)</f>
        <v>PAI</v>
      </c>
      <c r="H1505" s="95" t="str">
        <f>VLOOKUP(Revisión_Avance_Periodo!$A1505,BD_Seguimiento_OAP_2019!$A$2:$J$294,10,FALSE)</f>
        <v>PAI_01 - Operacional</v>
      </c>
      <c r="I1505" s="95" t="s">
        <v>1285</v>
      </c>
      <c r="J1505" s="95" t="str">
        <f>VLOOKUP(Revisión_Avance_Periodo!$I1505,BD_Seguimiento_OAP_2019!$L:$M,2,FALSE)</f>
        <v>Administrar y actualizar los inventarios de la entidad</v>
      </c>
      <c r="K1505" s="119" t="s">
        <v>8</v>
      </c>
      <c r="L1505" s="172">
        <v>4.4642857142857152E-4</v>
      </c>
      <c r="M1505" s="182" t="s">
        <v>107</v>
      </c>
      <c r="N1505" s="190">
        <f>INDEX(BD_Seguimiento_OAP_2019!$AH$3:$AS$294,MATCH(Revisión_Avance_Periodo!$I1505,BD_Seguimiento_OAP_2019!$L$3:$L$294,0),MATCH(Revisión_Avance_Periodo!$M1505,BD_Seguimiento_OAP_2019!$AH$2:$AS$2,0))</f>
        <v>0</v>
      </c>
      <c r="O1505" s="190">
        <f>INDEX(BD_Seguimiento_OAP_2019!$AV$3:$BG$294,MATCH(Revisión_Avance_Periodo!$I1505,BD_Seguimiento_OAP_2019!$L$3:$L$294,0),MATCH(Revisión_Avance_Periodo!$M1505,BD_Seguimiento_OAP_2019!$AV$2:$BG$2,0))</f>
        <v>0</v>
      </c>
      <c r="P1505" s="175">
        <f t="shared" si="280"/>
        <v>0</v>
      </c>
      <c r="Q1505" s="182" t="str">
        <f>VLOOKUP(P1505,Tabla_Indicador_Gestion4[#All],3,TRUE)</f>
        <v>Por Ejecutar</v>
      </c>
      <c r="R1505" s="229">
        <f>SUBTOTAL(9,$N$1502:$N1505)</f>
        <v>0</v>
      </c>
      <c r="S1505" s="230">
        <f>SUBTOTAL(9,$O$1502:$O1505)</f>
        <v>0</v>
      </c>
      <c r="T1505" s="231">
        <f>IFERROR(+Revisión_Avance_Periodo!$S1505/Revisión_Avance_Periodo!$R1505,0)</f>
        <v>0</v>
      </c>
      <c r="U1505" s="184"/>
      <c r="V1505" s="185"/>
      <c r="W1505" s="183"/>
      <c r="X1505" s="183"/>
      <c r="Y1505" s="183"/>
      <c r="Z1505" s="186"/>
      <c r="AA1505" s="187"/>
    </row>
    <row r="1506" spans="1:27" x14ac:dyDescent="0.25">
      <c r="A1506" s="88">
        <v>128</v>
      </c>
      <c r="B1506" s="91" t="str">
        <f>CONCATENATE(Revisión_Avance_Periodo!$C1506,";",Revisión_Avance_Periodo!$E1506,";",Revisión_Avance_Periodo!$I1506)</f>
        <v>OE1;PR_10;ACT_179</v>
      </c>
      <c r="C1506" s="170" t="s">
        <v>9</v>
      </c>
      <c r="D1506" s="171" t="str">
        <f>VLOOKUP(Revisión_Avance_Periodo!$C1506,Componentes_BD!$F$1:$G$5,2,FALSE)</f>
        <v>Fortalecer la Vigilancia.</v>
      </c>
      <c r="E1506" s="106" t="s">
        <v>12</v>
      </c>
      <c r="F1506" s="89">
        <v>2</v>
      </c>
      <c r="G1506" s="89" t="str">
        <f>VLOOKUP(Revisión_Avance_Periodo!$A1506,BD_Seguimiento_OAP_2019!$A$2:$G$294,7,FALSE)</f>
        <v>PAI</v>
      </c>
      <c r="H1506" s="89" t="str">
        <f>VLOOKUP(Revisión_Avance_Periodo!$A1506,BD_Seguimiento_OAP_2019!$A$2:$J$294,10,FALSE)</f>
        <v>PAI_01 - Operacional</v>
      </c>
      <c r="I1506" s="89" t="s">
        <v>1285</v>
      </c>
      <c r="J1506" s="89" t="str">
        <f>VLOOKUP(Revisión_Avance_Periodo!$I1506,BD_Seguimiento_OAP_2019!$L:$M,2,FALSE)</f>
        <v>Administrar y actualizar los inventarios de la entidad</v>
      </c>
      <c r="K1506" s="106" t="s">
        <v>8</v>
      </c>
      <c r="L1506" s="172">
        <v>4.4642857142857152E-4</v>
      </c>
      <c r="M1506" s="173" t="s">
        <v>108</v>
      </c>
      <c r="N1506" s="190">
        <f>INDEX(BD_Seguimiento_OAP_2019!$AH$3:$AS$294,MATCH(Revisión_Avance_Periodo!$I1506,BD_Seguimiento_OAP_2019!$L$3:$L$294,0),MATCH(Revisión_Avance_Periodo!$M1506,BD_Seguimiento_OAP_2019!$AH$2:$AS$2,0))</f>
        <v>0</v>
      </c>
      <c r="O1506" s="190">
        <f>INDEX(BD_Seguimiento_OAP_2019!$AV$3:$BG$294,MATCH(Revisión_Avance_Periodo!$I1506,BD_Seguimiento_OAP_2019!$L$3:$L$294,0),MATCH(Revisión_Avance_Periodo!$M1506,BD_Seguimiento_OAP_2019!$AV$2:$BG$2,0))</f>
        <v>0</v>
      </c>
      <c r="P1506" s="175">
        <f t="shared" si="280"/>
        <v>0</v>
      </c>
      <c r="Q1506" s="173" t="str">
        <f>VLOOKUP(P1506,Tabla_Indicador_Gestion4[#All],3,TRUE)</f>
        <v>Por Ejecutar</v>
      </c>
      <c r="R1506" s="229">
        <f>SUBTOTAL(9,$N$1502:$N1506)</f>
        <v>0</v>
      </c>
      <c r="S1506" s="230">
        <f>SUBTOTAL(9,$O$1502:$O1506)</f>
        <v>0</v>
      </c>
      <c r="T1506" s="231">
        <f>IFERROR(+Revisión_Avance_Periodo!$S1506/Revisión_Avance_Periodo!$R1506,0)</f>
        <v>0</v>
      </c>
      <c r="U1506" s="184"/>
      <c r="V1506" s="185"/>
      <c r="W1506" s="183"/>
      <c r="X1506" s="183"/>
      <c r="Y1506" s="183"/>
      <c r="Z1506" s="186"/>
      <c r="AA1506" s="187"/>
    </row>
    <row r="1507" spans="1:27" x14ac:dyDescent="0.25">
      <c r="A1507" s="94">
        <v>128</v>
      </c>
      <c r="B1507" s="96" t="str">
        <f>CONCATENATE(Revisión_Avance_Periodo!$C1507,";",Revisión_Avance_Periodo!$E1507,";",Revisión_Avance_Periodo!$I1507)</f>
        <v>OE1;PR_10;ACT_179</v>
      </c>
      <c r="C1507" s="180" t="s">
        <v>9</v>
      </c>
      <c r="D1507" s="181" t="str">
        <f>VLOOKUP(Revisión_Avance_Periodo!$C1507,Componentes_BD!$F$1:$G$5,2,FALSE)</f>
        <v>Fortalecer la Vigilancia.</v>
      </c>
      <c r="E1507" s="119" t="s">
        <v>12</v>
      </c>
      <c r="F1507" s="95">
        <v>2</v>
      </c>
      <c r="G1507" s="95" t="str">
        <f>VLOOKUP(Revisión_Avance_Periodo!$A1507,BD_Seguimiento_OAP_2019!$A$2:$G$294,7,FALSE)</f>
        <v>PAI</v>
      </c>
      <c r="H1507" s="95" t="str">
        <f>VLOOKUP(Revisión_Avance_Periodo!$A1507,BD_Seguimiento_OAP_2019!$A$2:$J$294,10,FALSE)</f>
        <v>PAI_01 - Operacional</v>
      </c>
      <c r="I1507" s="95" t="s">
        <v>1285</v>
      </c>
      <c r="J1507" s="95" t="str">
        <f>VLOOKUP(Revisión_Avance_Periodo!$I1507,BD_Seguimiento_OAP_2019!$L:$M,2,FALSE)</f>
        <v>Administrar y actualizar los inventarios de la entidad</v>
      </c>
      <c r="K1507" s="119" t="s">
        <v>8</v>
      </c>
      <c r="L1507" s="172">
        <v>4.4642857142857152E-4</v>
      </c>
      <c r="M1507" s="182" t="s">
        <v>109</v>
      </c>
      <c r="N1507" s="190">
        <f>INDEX(BD_Seguimiento_OAP_2019!$AH$3:$AS$294,MATCH(Revisión_Avance_Periodo!$I1507,BD_Seguimiento_OAP_2019!$L$3:$L$294,0),MATCH(Revisión_Avance_Periodo!$M1507,BD_Seguimiento_OAP_2019!$AH$2:$AS$2,0))</f>
        <v>1</v>
      </c>
      <c r="O1507" s="190">
        <f>INDEX(BD_Seguimiento_OAP_2019!$AV$3:$BG$294,MATCH(Revisión_Avance_Periodo!$I1507,BD_Seguimiento_OAP_2019!$L$3:$L$294,0),MATCH(Revisión_Avance_Periodo!$M1507,BD_Seguimiento_OAP_2019!$AV$2:$BG$2,0))</f>
        <v>1</v>
      </c>
      <c r="P1507" s="188">
        <f t="shared" si="276"/>
        <v>1</v>
      </c>
      <c r="Q1507" s="182" t="str">
        <f>VLOOKUP(P1507,Tabla_Indicador_Gestion4[#All],3,TRUE)</f>
        <v>Culminada</v>
      </c>
      <c r="R1507" s="229">
        <f>SUBTOTAL(9,$N$1502:$N1507)</f>
        <v>1</v>
      </c>
      <c r="S1507" s="230">
        <f>SUBTOTAL(9,$O$1502:$O1507)</f>
        <v>1</v>
      </c>
      <c r="T1507" s="231">
        <f>IFERROR(+Revisión_Avance_Periodo!$S1507/Revisión_Avance_Periodo!$R1507,0)</f>
        <v>1</v>
      </c>
      <c r="U1507" s="184"/>
      <c r="V1507" s="185"/>
      <c r="W1507" s="183"/>
      <c r="X1507" s="183"/>
      <c r="Y1507" s="183"/>
      <c r="Z1507" s="186"/>
      <c r="AA1507" s="187"/>
    </row>
    <row r="1508" spans="1:27" x14ac:dyDescent="0.25">
      <c r="A1508" s="88">
        <v>128</v>
      </c>
      <c r="B1508" s="91" t="str">
        <f>CONCATENATE(Revisión_Avance_Periodo!$C1508,";",Revisión_Avance_Periodo!$E1508,";",Revisión_Avance_Periodo!$I1508)</f>
        <v>OE1;PR_10;ACT_179</v>
      </c>
      <c r="C1508" s="170" t="s">
        <v>9</v>
      </c>
      <c r="D1508" s="171" t="str">
        <f>VLOOKUP(Revisión_Avance_Periodo!$C1508,Componentes_BD!$F$1:$G$5,2,FALSE)</f>
        <v>Fortalecer la Vigilancia.</v>
      </c>
      <c r="E1508" s="106" t="s">
        <v>12</v>
      </c>
      <c r="F1508" s="89">
        <v>2</v>
      </c>
      <c r="G1508" s="89" t="str">
        <f>VLOOKUP(Revisión_Avance_Periodo!$A1508,BD_Seguimiento_OAP_2019!$A$2:$G$294,7,FALSE)</f>
        <v>PAI</v>
      </c>
      <c r="H1508" s="89" t="str">
        <f>VLOOKUP(Revisión_Avance_Periodo!$A1508,BD_Seguimiento_OAP_2019!$A$2:$J$294,10,FALSE)</f>
        <v>PAI_01 - Operacional</v>
      </c>
      <c r="I1508" s="89" t="s">
        <v>1285</v>
      </c>
      <c r="J1508" s="89" t="str">
        <f>VLOOKUP(Revisión_Avance_Periodo!$I1508,BD_Seguimiento_OAP_2019!$L:$M,2,FALSE)</f>
        <v>Administrar y actualizar los inventarios de la entidad</v>
      </c>
      <c r="K1508" s="106" t="s">
        <v>8</v>
      </c>
      <c r="L1508" s="172">
        <v>4.4642857142857152E-4</v>
      </c>
      <c r="M1508" s="173" t="s">
        <v>110</v>
      </c>
      <c r="N1508" s="190">
        <f>INDEX(BD_Seguimiento_OAP_2019!$AH$3:$AS$294,MATCH(Revisión_Avance_Periodo!$I1508,BD_Seguimiento_OAP_2019!$L$3:$L$294,0),MATCH(Revisión_Avance_Periodo!$M1508,BD_Seguimiento_OAP_2019!$AH$2:$AS$2,0))</f>
        <v>0</v>
      </c>
      <c r="O1508" s="190">
        <f>INDEX(BD_Seguimiento_OAP_2019!$AV$3:$BG$294,MATCH(Revisión_Avance_Periodo!$I1508,BD_Seguimiento_OAP_2019!$L$3:$L$294,0),MATCH(Revisión_Avance_Periodo!$M1508,BD_Seguimiento_OAP_2019!$AV$2:$BG$2,0))</f>
        <v>0</v>
      </c>
      <c r="P1508" s="175">
        <f t="shared" ref="P1508:P1512" si="282">IFERROR((O1508/N1508),0)</f>
        <v>0</v>
      </c>
      <c r="Q1508" s="173" t="str">
        <f>VLOOKUP(P1508,Tabla_Indicador_Gestion4[#All],3,TRUE)</f>
        <v>Por Ejecutar</v>
      </c>
      <c r="R1508" s="229">
        <f>SUBTOTAL(9,$N$1502:$N1508)</f>
        <v>1</v>
      </c>
      <c r="S1508" s="230">
        <f>SUBTOTAL(9,$O$1502:$O1508)</f>
        <v>1</v>
      </c>
      <c r="T1508" s="231">
        <f>IFERROR(+Revisión_Avance_Periodo!$S1508/Revisión_Avance_Periodo!$R1508,0)</f>
        <v>1</v>
      </c>
      <c r="U1508" s="184"/>
      <c r="V1508" s="185"/>
      <c r="W1508" s="183"/>
      <c r="X1508" s="183"/>
      <c r="Y1508" s="183"/>
      <c r="Z1508" s="186"/>
      <c r="AA1508" s="187"/>
    </row>
    <row r="1509" spans="1:27" x14ac:dyDescent="0.25">
      <c r="A1509" s="94">
        <v>128</v>
      </c>
      <c r="B1509" s="96" t="str">
        <f>CONCATENATE(Revisión_Avance_Periodo!$C1509,";",Revisión_Avance_Periodo!$E1509,";",Revisión_Avance_Periodo!$I1509)</f>
        <v>OE1;PR_10;ACT_179</v>
      </c>
      <c r="C1509" s="180" t="s">
        <v>9</v>
      </c>
      <c r="D1509" s="181" t="str">
        <f>VLOOKUP(Revisión_Avance_Periodo!$C1509,Componentes_BD!$F$1:$G$5,2,FALSE)</f>
        <v>Fortalecer la Vigilancia.</v>
      </c>
      <c r="E1509" s="119" t="s">
        <v>12</v>
      </c>
      <c r="F1509" s="95">
        <v>2</v>
      </c>
      <c r="G1509" s="95" t="str">
        <f>VLOOKUP(Revisión_Avance_Periodo!$A1509,BD_Seguimiento_OAP_2019!$A$2:$G$294,7,FALSE)</f>
        <v>PAI</v>
      </c>
      <c r="H1509" s="95" t="str">
        <f>VLOOKUP(Revisión_Avance_Periodo!$A1509,BD_Seguimiento_OAP_2019!$A$2:$J$294,10,FALSE)</f>
        <v>PAI_01 - Operacional</v>
      </c>
      <c r="I1509" s="95" t="s">
        <v>1285</v>
      </c>
      <c r="J1509" s="95" t="str">
        <f>VLOOKUP(Revisión_Avance_Periodo!$I1509,BD_Seguimiento_OAP_2019!$L:$M,2,FALSE)</f>
        <v>Administrar y actualizar los inventarios de la entidad</v>
      </c>
      <c r="K1509" s="119" t="s">
        <v>8</v>
      </c>
      <c r="L1509" s="172">
        <v>4.4642857142857152E-4</v>
      </c>
      <c r="M1509" s="182" t="s">
        <v>111</v>
      </c>
      <c r="N1509" s="190">
        <f>INDEX(BD_Seguimiento_OAP_2019!$AH$3:$AS$294,MATCH(Revisión_Avance_Periodo!$I1509,BD_Seguimiento_OAP_2019!$L$3:$L$294,0),MATCH(Revisión_Avance_Periodo!$M1509,BD_Seguimiento_OAP_2019!$AH$2:$AS$2,0))</f>
        <v>0</v>
      </c>
      <c r="O1509" s="190">
        <f>INDEX(BD_Seguimiento_OAP_2019!$AV$3:$BG$294,MATCH(Revisión_Avance_Periodo!$I1509,BD_Seguimiento_OAP_2019!$L$3:$L$294,0),MATCH(Revisión_Avance_Periodo!$M1509,BD_Seguimiento_OAP_2019!$AV$2:$BG$2,0))</f>
        <v>0</v>
      </c>
      <c r="P1509" s="175">
        <f t="shared" si="282"/>
        <v>0</v>
      </c>
      <c r="Q1509" s="182" t="str">
        <f>VLOOKUP(P1509,Tabla_Indicador_Gestion4[#All],3,TRUE)</f>
        <v>Por Ejecutar</v>
      </c>
      <c r="R1509" s="229">
        <f>SUBTOTAL(9,$N$1502:$N1509)</f>
        <v>1</v>
      </c>
      <c r="S1509" s="230">
        <f>SUBTOTAL(9,$O$1502:$O1509)</f>
        <v>1</v>
      </c>
      <c r="T1509" s="231">
        <f>IFERROR(+Revisión_Avance_Periodo!$S1509/Revisión_Avance_Periodo!$R1509,0)</f>
        <v>1</v>
      </c>
      <c r="U1509" s="184"/>
      <c r="V1509" s="185"/>
      <c r="W1509" s="183"/>
      <c r="X1509" s="183"/>
      <c r="Y1509" s="183"/>
      <c r="Z1509" s="186"/>
      <c r="AA1509" s="187"/>
    </row>
    <row r="1510" spans="1:27" x14ac:dyDescent="0.25">
      <c r="A1510" s="88">
        <v>128</v>
      </c>
      <c r="B1510" s="91" t="str">
        <f>CONCATENATE(Revisión_Avance_Periodo!$C1510,";",Revisión_Avance_Periodo!$E1510,";",Revisión_Avance_Periodo!$I1510)</f>
        <v>OE1;PR_10;ACT_179</v>
      </c>
      <c r="C1510" s="170" t="s">
        <v>9</v>
      </c>
      <c r="D1510" s="171" t="str">
        <f>VLOOKUP(Revisión_Avance_Periodo!$C1510,Componentes_BD!$F$1:$G$5,2,FALSE)</f>
        <v>Fortalecer la Vigilancia.</v>
      </c>
      <c r="E1510" s="106" t="s">
        <v>12</v>
      </c>
      <c r="F1510" s="89">
        <v>2</v>
      </c>
      <c r="G1510" s="89" t="str">
        <f>VLOOKUP(Revisión_Avance_Periodo!$A1510,BD_Seguimiento_OAP_2019!$A$2:$G$294,7,FALSE)</f>
        <v>PAI</v>
      </c>
      <c r="H1510" s="89" t="str">
        <f>VLOOKUP(Revisión_Avance_Periodo!$A1510,BD_Seguimiento_OAP_2019!$A$2:$J$294,10,FALSE)</f>
        <v>PAI_01 - Operacional</v>
      </c>
      <c r="I1510" s="89" t="s">
        <v>1285</v>
      </c>
      <c r="J1510" s="89" t="str">
        <f>VLOOKUP(Revisión_Avance_Periodo!$I1510,BD_Seguimiento_OAP_2019!$L:$M,2,FALSE)</f>
        <v>Administrar y actualizar los inventarios de la entidad</v>
      </c>
      <c r="K1510" s="106" t="s">
        <v>8</v>
      </c>
      <c r="L1510" s="172">
        <v>4.4642857142857152E-4</v>
      </c>
      <c r="M1510" s="173" t="s">
        <v>112</v>
      </c>
      <c r="N1510" s="190">
        <f>INDEX(BD_Seguimiento_OAP_2019!$AH$3:$AS$294,MATCH(Revisión_Avance_Periodo!$I1510,BD_Seguimiento_OAP_2019!$L$3:$L$294,0),MATCH(Revisión_Avance_Periodo!$M1510,BD_Seguimiento_OAP_2019!$AH$2:$AS$2,0))</f>
        <v>0</v>
      </c>
      <c r="O1510" s="190">
        <f>INDEX(BD_Seguimiento_OAP_2019!$AV$3:$BG$294,MATCH(Revisión_Avance_Periodo!$I1510,BD_Seguimiento_OAP_2019!$L$3:$L$294,0),MATCH(Revisión_Avance_Periodo!$M1510,BD_Seguimiento_OAP_2019!$AV$2:$BG$2,0))</f>
        <v>0</v>
      </c>
      <c r="P1510" s="175">
        <f t="shared" si="282"/>
        <v>0</v>
      </c>
      <c r="Q1510" s="173" t="str">
        <f>VLOOKUP(P1510,Tabla_Indicador_Gestion4[#All],3,TRUE)</f>
        <v>Por Ejecutar</v>
      </c>
      <c r="R1510" s="229">
        <f>SUBTOTAL(9,$N$1502:$N1510)</f>
        <v>1</v>
      </c>
      <c r="S1510" s="230">
        <f>SUBTOTAL(9,$O$1502:$O1510)</f>
        <v>1</v>
      </c>
      <c r="T1510" s="231">
        <f>IFERROR(+Revisión_Avance_Periodo!$S1510/Revisión_Avance_Periodo!$R1510,0)</f>
        <v>1</v>
      </c>
      <c r="U1510" s="184"/>
      <c r="V1510" s="185"/>
      <c r="W1510" s="183"/>
      <c r="X1510" s="183"/>
      <c r="Y1510" s="183"/>
      <c r="Z1510" s="186"/>
      <c r="AA1510" s="187"/>
    </row>
    <row r="1511" spans="1:27" x14ac:dyDescent="0.25">
      <c r="A1511" s="94">
        <v>128</v>
      </c>
      <c r="B1511" s="96" t="str">
        <f>CONCATENATE(Revisión_Avance_Periodo!$C1511,";",Revisión_Avance_Periodo!$E1511,";",Revisión_Avance_Periodo!$I1511)</f>
        <v>OE1;PR_10;ACT_179</v>
      </c>
      <c r="C1511" s="180" t="s">
        <v>9</v>
      </c>
      <c r="D1511" s="181" t="str">
        <f>VLOOKUP(Revisión_Avance_Periodo!$C1511,Componentes_BD!$F$1:$G$5,2,FALSE)</f>
        <v>Fortalecer la Vigilancia.</v>
      </c>
      <c r="E1511" s="119" t="s">
        <v>12</v>
      </c>
      <c r="F1511" s="95">
        <v>2</v>
      </c>
      <c r="G1511" s="95" t="str">
        <f>VLOOKUP(Revisión_Avance_Periodo!$A1511,BD_Seguimiento_OAP_2019!$A$2:$G$294,7,FALSE)</f>
        <v>PAI</v>
      </c>
      <c r="H1511" s="95" t="str">
        <f>VLOOKUP(Revisión_Avance_Periodo!$A1511,BD_Seguimiento_OAP_2019!$A$2:$J$294,10,FALSE)</f>
        <v>PAI_01 - Operacional</v>
      </c>
      <c r="I1511" s="95" t="s">
        <v>1285</v>
      </c>
      <c r="J1511" s="95" t="str">
        <f>VLOOKUP(Revisión_Avance_Periodo!$I1511,BD_Seguimiento_OAP_2019!$L:$M,2,FALSE)</f>
        <v>Administrar y actualizar los inventarios de la entidad</v>
      </c>
      <c r="K1511" s="119" t="s">
        <v>8</v>
      </c>
      <c r="L1511" s="172">
        <v>4.4642857142857152E-4</v>
      </c>
      <c r="M1511" s="182" t="s">
        <v>113</v>
      </c>
      <c r="N1511" s="190">
        <f>INDEX(BD_Seguimiento_OAP_2019!$AH$3:$AS$294,MATCH(Revisión_Avance_Periodo!$I1511,BD_Seguimiento_OAP_2019!$L$3:$L$294,0),MATCH(Revisión_Avance_Periodo!$M1511,BD_Seguimiento_OAP_2019!$AH$2:$AS$2,0))</f>
        <v>0</v>
      </c>
      <c r="O1511" s="190">
        <f>INDEX(BD_Seguimiento_OAP_2019!$AV$3:$BG$294,MATCH(Revisión_Avance_Periodo!$I1511,BD_Seguimiento_OAP_2019!$L$3:$L$294,0),MATCH(Revisión_Avance_Periodo!$M1511,BD_Seguimiento_OAP_2019!$AV$2:$BG$2,0))</f>
        <v>0</v>
      </c>
      <c r="P1511" s="175">
        <f t="shared" si="282"/>
        <v>0</v>
      </c>
      <c r="Q1511" s="182" t="str">
        <f>VLOOKUP(P1511,Tabla_Indicador_Gestion4[#All],3,TRUE)</f>
        <v>Por Ejecutar</v>
      </c>
      <c r="R1511" s="229">
        <f>SUBTOTAL(9,$N$1502:$N1511)</f>
        <v>1</v>
      </c>
      <c r="S1511" s="230">
        <f>SUBTOTAL(9,$O$1502:$O1511)</f>
        <v>1</v>
      </c>
      <c r="T1511" s="231">
        <f>IFERROR(+Revisión_Avance_Periodo!$S1511/Revisión_Avance_Periodo!$R1511,0)</f>
        <v>1</v>
      </c>
      <c r="U1511" s="184"/>
      <c r="V1511" s="185"/>
      <c r="W1511" s="183"/>
      <c r="X1511" s="183"/>
      <c r="Y1511" s="183"/>
      <c r="Z1511" s="186"/>
      <c r="AA1511" s="187"/>
    </row>
    <row r="1512" spans="1:27" x14ac:dyDescent="0.25">
      <c r="A1512" s="88">
        <v>128</v>
      </c>
      <c r="B1512" s="91" t="str">
        <f>CONCATENATE(Revisión_Avance_Periodo!$C1512,";",Revisión_Avance_Periodo!$E1512,";",Revisión_Avance_Periodo!$I1512)</f>
        <v>OE1;PR_10;ACT_179</v>
      </c>
      <c r="C1512" s="170" t="s">
        <v>9</v>
      </c>
      <c r="D1512" s="171" t="str">
        <f>VLOOKUP(Revisión_Avance_Periodo!$C1512,Componentes_BD!$F$1:$G$5,2,FALSE)</f>
        <v>Fortalecer la Vigilancia.</v>
      </c>
      <c r="E1512" s="106" t="s">
        <v>12</v>
      </c>
      <c r="F1512" s="89">
        <v>2</v>
      </c>
      <c r="G1512" s="89" t="str">
        <f>VLOOKUP(Revisión_Avance_Periodo!$A1512,BD_Seguimiento_OAP_2019!$A$2:$G$294,7,FALSE)</f>
        <v>PAI</v>
      </c>
      <c r="H1512" s="89" t="str">
        <f>VLOOKUP(Revisión_Avance_Periodo!$A1512,BD_Seguimiento_OAP_2019!$A$2:$J$294,10,FALSE)</f>
        <v>PAI_01 - Operacional</v>
      </c>
      <c r="I1512" s="89" t="s">
        <v>1285</v>
      </c>
      <c r="J1512" s="89" t="str">
        <f>VLOOKUP(Revisión_Avance_Periodo!$I1512,BD_Seguimiento_OAP_2019!$L:$M,2,FALSE)</f>
        <v>Administrar y actualizar los inventarios de la entidad</v>
      </c>
      <c r="K1512" s="106" t="s">
        <v>8</v>
      </c>
      <c r="L1512" s="172">
        <v>4.4642857142857152E-4</v>
      </c>
      <c r="M1512" s="173" t="s">
        <v>114</v>
      </c>
      <c r="N1512" s="190">
        <f>INDEX(BD_Seguimiento_OAP_2019!$AH$3:$AS$294,MATCH(Revisión_Avance_Periodo!$I1512,BD_Seguimiento_OAP_2019!$L$3:$L$294,0),MATCH(Revisión_Avance_Periodo!$M1512,BD_Seguimiento_OAP_2019!$AH$2:$AS$2,0))</f>
        <v>0</v>
      </c>
      <c r="O1512" s="190">
        <f>INDEX(BD_Seguimiento_OAP_2019!$AV$3:$BG$294,MATCH(Revisión_Avance_Periodo!$I1512,BD_Seguimiento_OAP_2019!$L$3:$L$294,0),MATCH(Revisión_Avance_Periodo!$M1512,BD_Seguimiento_OAP_2019!$AV$2:$BG$2,0))</f>
        <v>0</v>
      </c>
      <c r="P1512" s="175">
        <f t="shared" si="282"/>
        <v>0</v>
      </c>
      <c r="Q1512" s="173" t="str">
        <f>VLOOKUP(P1512,Tabla_Indicador_Gestion4[#All],3,TRUE)</f>
        <v>Por Ejecutar</v>
      </c>
      <c r="R1512" s="229">
        <f>SUBTOTAL(9,$N$1502:$N1512)</f>
        <v>1</v>
      </c>
      <c r="S1512" s="230">
        <f>SUBTOTAL(9,$O$1502:$O1512)</f>
        <v>1</v>
      </c>
      <c r="T1512" s="231">
        <f>IFERROR(+Revisión_Avance_Periodo!$S1512/Revisión_Avance_Periodo!$R1512,0)</f>
        <v>1</v>
      </c>
      <c r="U1512" s="184"/>
      <c r="V1512" s="185"/>
      <c r="W1512" s="183"/>
      <c r="X1512" s="183"/>
      <c r="Y1512" s="183"/>
      <c r="Z1512" s="186"/>
      <c r="AA1512" s="187"/>
    </row>
    <row r="1513" spans="1:27" ht="15.75" thickBot="1" x14ac:dyDescent="0.3">
      <c r="A1513" s="94">
        <v>128</v>
      </c>
      <c r="B1513" s="96" t="str">
        <f>CONCATENATE(Revisión_Avance_Periodo!$C1513,";",Revisión_Avance_Periodo!$E1513,";",Revisión_Avance_Periodo!$I1513)</f>
        <v>OE1;PR_10;ACT_179</v>
      </c>
      <c r="C1513" s="180" t="s">
        <v>9</v>
      </c>
      <c r="D1513" s="181" t="str">
        <f>VLOOKUP(Revisión_Avance_Periodo!$C1513,Componentes_BD!$F$1:$G$5,2,FALSE)</f>
        <v>Fortalecer la Vigilancia.</v>
      </c>
      <c r="E1513" s="119" t="s">
        <v>12</v>
      </c>
      <c r="F1513" s="95">
        <v>2</v>
      </c>
      <c r="G1513" s="95" t="str">
        <f>VLOOKUP(Revisión_Avance_Periodo!$A1513,BD_Seguimiento_OAP_2019!$A$2:$G$294,7,FALSE)</f>
        <v>PAI</v>
      </c>
      <c r="H1513" s="95" t="str">
        <f>VLOOKUP(Revisión_Avance_Periodo!$A1513,BD_Seguimiento_OAP_2019!$A$2:$J$294,10,FALSE)</f>
        <v>PAI_01 - Operacional</v>
      </c>
      <c r="I1513" s="95" t="s">
        <v>1285</v>
      </c>
      <c r="J1513" s="95" t="str">
        <f>VLOOKUP(Revisión_Avance_Periodo!$I1513,BD_Seguimiento_OAP_2019!$L:$M,2,FALSE)</f>
        <v>Administrar y actualizar los inventarios de la entidad</v>
      </c>
      <c r="K1513" s="119" t="s">
        <v>8</v>
      </c>
      <c r="L1513" s="172">
        <v>4.4642857142857152E-4</v>
      </c>
      <c r="M1513" s="182" t="s">
        <v>115</v>
      </c>
      <c r="N1513" s="190">
        <f>INDEX(BD_Seguimiento_OAP_2019!$AH$3:$AS$294,MATCH(Revisión_Avance_Periodo!$I1513,BD_Seguimiento_OAP_2019!$L$3:$L$294,0),MATCH(Revisión_Avance_Periodo!$M1513,BD_Seguimiento_OAP_2019!$AH$2:$AS$2,0))</f>
        <v>1</v>
      </c>
      <c r="O1513" s="190">
        <f>INDEX(BD_Seguimiento_OAP_2019!$AV$3:$BG$294,MATCH(Revisión_Avance_Periodo!$I1513,BD_Seguimiento_OAP_2019!$L$3:$L$294,0),MATCH(Revisión_Avance_Periodo!$M1513,BD_Seguimiento_OAP_2019!$AV$2:$BG$2,0))</f>
        <v>0</v>
      </c>
      <c r="P1513" s="188">
        <f t="shared" si="276"/>
        <v>0</v>
      </c>
      <c r="Q1513" s="182" t="str">
        <f>VLOOKUP(P1513,Tabla_Indicador_Gestion4[#All],3,TRUE)</f>
        <v>Por Ejecutar</v>
      </c>
      <c r="R1513" s="229">
        <f>SUBTOTAL(9,$N$1502:$N1513)</f>
        <v>2</v>
      </c>
      <c r="S1513" s="230">
        <f>SUBTOTAL(9,$O$1502:$O1513)</f>
        <v>1</v>
      </c>
      <c r="T1513" s="231">
        <f>IFERROR(+Revisión_Avance_Periodo!$S1513/Revisión_Avance_Periodo!$R1513,0)</f>
        <v>0.5</v>
      </c>
      <c r="U1513" s="184"/>
      <c r="V1513" s="185"/>
      <c r="W1513" s="183"/>
      <c r="X1513" s="183"/>
      <c r="Y1513" s="183"/>
      <c r="Z1513" s="186"/>
      <c r="AA1513" s="187"/>
    </row>
    <row r="1514" spans="1:27" x14ac:dyDescent="0.25">
      <c r="A1514" s="88">
        <v>129</v>
      </c>
      <c r="B1514" s="91" t="str">
        <f>CONCATENATE(Revisión_Avance_Periodo!$C1514,";",Revisión_Avance_Periodo!$E1514,";",Revisión_Avance_Periodo!$I1514)</f>
        <v>OE1;PR_10;ACT_180</v>
      </c>
      <c r="C1514" s="170" t="s">
        <v>9</v>
      </c>
      <c r="D1514" s="171" t="str">
        <f>VLOOKUP(Revisión_Avance_Periodo!$C1514,Componentes_BD!$F$1:$G$5,2,FALSE)</f>
        <v>Fortalecer la Vigilancia.</v>
      </c>
      <c r="E1514" s="106" t="s">
        <v>12</v>
      </c>
      <c r="F1514" s="89">
        <v>2</v>
      </c>
      <c r="G1514" s="89" t="str">
        <f>VLOOKUP(Revisión_Avance_Periodo!$A1514,BD_Seguimiento_OAP_2019!$A$2:$G$294,7,FALSE)</f>
        <v>PAI</v>
      </c>
      <c r="H1514" s="89" t="str">
        <f>VLOOKUP(Revisión_Avance_Periodo!$A1514,BD_Seguimiento_OAP_2019!$A$2:$J$294,10,FALSE)</f>
        <v>PAI_01 - Operacional</v>
      </c>
      <c r="I1514" s="89" t="s">
        <v>1290</v>
      </c>
      <c r="J1514" s="89" t="str">
        <f>VLOOKUP(Revisión_Avance_Periodo!$I1514,BD_Seguimiento_OAP_2019!$L:$M,2,FALSE)</f>
        <v>Desarrollar instructivos en gestion contractual</v>
      </c>
      <c r="K1514" s="106" t="s">
        <v>8</v>
      </c>
      <c r="L1514" s="172">
        <v>4.4642857142857152E-4</v>
      </c>
      <c r="M1514" s="173" t="s">
        <v>104</v>
      </c>
      <c r="N1514" s="190">
        <f>INDEX(BD_Seguimiento_OAP_2019!$AH$3:$AS$294,MATCH(Revisión_Avance_Periodo!$I1514,BD_Seguimiento_OAP_2019!$L$3:$L$294,0),MATCH(Revisión_Avance_Periodo!$M1514,BD_Seguimiento_OAP_2019!$AH$2:$AS$2,0))</f>
        <v>0</v>
      </c>
      <c r="O1514" s="190">
        <f>INDEX(BD_Seguimiento_OAP_2019!$AV$3:$BG$294,MATCH(Revisión_Avance_Periodo!$I1514,BD_Seguimiento_OAP_2019!$L$3:$L$294,0),MATCH(Revisión_Avance_Periodo!$M1514,BD_Seguimiento_OAP_2019!$AV$2:$BG$2,0))</f>
        <v>0</v>
      </c>
      <c r="P1514" s="175">
        <f t="shared" ref="P1514:P1515" si="283">IFERROR((O1514/N1514),0)</f>
        <v>0</v>
      </c>
      <c r="Q1514" s="173" t="str">
        <f>VLOOKUP(P1514,Tabla_Indicador_Gestion4[#All],3,TRUE)</f>
        <v>Por Ejecutar</v>
      </c>
      <c r="R1514" s="232">
        <f>SUBTOTAL(9,$N$1514:$N1514)</f>
        <v>0</v>
      </c>
      <c r="S1514" s="233">
        <f>SUBTOTAL(9,$O$1514:$O1514)</f>
        <v>0</v>
      </c>
      <c r="T1514" s="234">
        <f>IFERROR(+Revisión_Avance_Periodo!$S1514/Revisión_Avance_Periodo!$R1514,0)</f>
        <v>0</v>
      </c>
      <c r="U1514" s="191">
        <f>SUBTOTAL(9,N1514:N1525)</f>
        <v>6</v>
      </c>
      <c r="V1514" s="192">
        <f>SUBTOTAL(9,O1514:O1525)</f>
        <v>2</v>
      </c>
      <c r="W1514" s="176">
        <f t="shared" ref="W1514" si="284">+V1514/U1514</f>
        <v>0.33333333333333331</v>
      </c>
      <c r="X1514" s="176"/>
      <c r="Y1514" s="176">
        <f>100%-Revisión_Avance_Periodo!$W1514</f>
        <v>0.66666666666666674</v>
      </c>
      <c r="Z1514" s="178" t="str">
        <f>VLOOKUP(W1514,Tabla_Indicador_Gestion4[],3,TRUE)</f>
        <v>En Tramite</v>
      </c>
      <c r="AA1514" s="179">
        <f>Revisión_Avance_Periodo!$W1514*Revisión_Avance_Periodo!$L1514</f>
        <v>1.4880952380952382E-4</v>
      </c>
    </row>
    <row r="1515" spans="1:27" x14ac:dyDescent="0.25">
      <c r="A1515" s="94">
        <v>129</v>
      </c>
      <c r="B1515" s="96" t="str">
        <f>CONCATENATE(Revisión_Avance_Periodo!$C1515,";",Revisión_Avance_Periodo!$E1515,";",Revisión_Avance_Periodo!$I1515)</f>
        <v>OE1;PR_10;ACT_180</v>
      </c>
      <c r="C1515" s="180" t="s">
        <v>9</v>
      </c>
      <c r="D1515" s="181" t="str">
        <f>VLOOKUP(Revisión_Avance_Periodo!$C1515,Componentes_BD!$F$1:$G$5,2,FALSE)</f>
        <v>Fortalecer la Vigilancia.</v>
      </c>
      <c r="E1515" s="119" t="s">
        <v>12</v>
      </c>
      <c r="F1515" s="95">
        <v>2</v>
      </c>
      <c r="G1515" s="95" t="str">
        <f>VLOOKUP(Revisión_Avance_Periodo!$A1515,BD_Seguimiento_OAP_2019!$A$2:$G$294,7,FALSE)</f>
        <v>PAI</v>
      </c>
      <c r="H1515" s="95" t="str">
        <f>VLOOKUP(Revisión_Avance_Periodo!$A1515,BD_Seguimiento_OAP_2019!$A$2:$J$294,10,FALSE)</f>
        <v>PAI_01 - Operacional</v>
      </c>
      <c r="I1515" s="95" t="s">
        <v>1290</v>
      </c>
      <c r="J1515" s="95" t="str">
        <f>VLOOKUP(Revisión_Avance_Periodo!$I1515,BD_Seguimiento_OAP_2019!$L:$M,2,FALSE)</f>
        <v>Desarrollar instructivos en gestion contractual</v>
      </c>
      <c r="K1515" s="119" t="s">
        <v>8</v>
      </c>
      <c r="L1515" s="172">
        <v>4.4642857142857152E-4</v>
      </c>
      <c r="M1515" s="182" t="s">
        <v>105</v>
      </c>
      <c r="N1515" s="190">
        <f>INDEX(BD_Seguimiento_OAP_2019!$AH$3:$AS$294,MATCH(Revisión_Avance_Periodo!$I1515,BD_Seguimiento_OAP_2019!$L$3:$L$294,0),MATCH(Revisión_Avance_Periodo!$M1515,BD_Seguimiento_OAP_2019!$AH$2:$AS$2,0))</f>
        <v>0</v>
      </c>
      <c r="O1515" s="190">
        <f>INDEX(BD_Seguimiento_OAP_2019!$AV$3:$BG$294,MATCH(Revisión_Avance_Periodo!$I1515,BD_Seguimiento_OAP_2019!$L$3:$L$294,0),MATCH(Revisión_Avance_Periodo!$M1515,BD_Seguimiento_OAP_2019!$AV$2:$BG$2,0))</f>
        <v>0</v>
      </c>
      <c r="P1515" s="175">
        <f t="shared" si="283"/>
        <v>0</v>
      </c>
      <c r="Q1515" s="182" t="str">
        <f>VLOOKUP(P1515,Tabla_Indicador_Gestion4[#All],3,TRUE)</f>
        <v>Por Ejecutar</v>
      </c>
      <c r="R1515" s="229">
        <f>SUBTOTAL(9,$N$1514:$N1515)</f>
        <v>0</v>
      </c>
      <c r="S1515" s="230">
        <f>SUBTOTAL(9,$O$1514:$O1515)</f>
        <v>0</v>
      </c>
      <c r="T1515" s="231">
        <f>IFERROR(+Revisión_Avance_Periodo!$S1515/Revisión_Avance_Periodo!$R1515,0)</f>
        <v>0</v>
      </c>
      <c r="U1515" s="184"/>
      <c r="V1515" s="185"/>
      <c r="W1515" s="183"/>
      <c r="X1515" s="183"/>
      <c r="Y1515" s="183"/>
      <c r="Z1515" s="186"/>
      <c r="AA1515" s="187"/>
    </row>
    <row r="1516" spans="1:27" x14ac:dyDescent="0.25">
      <c r="A1516" s="88">
        <v>129</v>
      </c>
      <c r="B1516" s="91" t="str">
        <f>CONCATENATE(Revisión_Avance_Periodo!$C1516,";",Revisión_Avance_Periodo!$E1516,";",Revisión_Avance_Periodo!$I1516)</f>
        <v>OE1;PR_10;ACT_180</v>
      </c>
      <c r="C1516" s="170" t="s">
        <v>9</v>
      </c>
      <c r="D1516" s="171" t="str">
        <f>VLOOKUP(Revisión_Avance_Periodo!$C1516,Componentes_BD!$F$1:$G$5,2,FALSE)</f>
        <v>Fortalecer la Vigilancia.</v>
      </c>
      <c r="E1516" s="106" t="s">
        <v>12</v>
      </c>
      <c r="F1516" s="89">
        <v>2</v>
      </c>
      <c r="G1516" s="89" t="str">
        <f>VLOOKUP(Revisión_Avance_Periodo!$A1516,BD_Seguimiento_OAP_2019!$A$2:$G$294,7,FALSE)</f>
        <v>PAI</v>
      </c>
      <c r="H1516" s="89" t="str">
        <f>VLOOKUP(Revisión_Avance_Periodo!$A1516,BD_Seguimiento_OAP_2019!$A$2:$J$294,10,FALSE)</f>
        <v>PAI_01 - Operacional</v>
      </c>
      <c r="I1516" s="89" t="s">
        <v>1290</v>
      </c>
      <c r="J1516" s="89" t="str">
        <f>VLOOKUP(Revisión_Avance_Periodo!$I1516,BD_Seguimiento_OAP_2019!$L:$M,2,FALSE)</f>
        <v>Desarrollar instructivos en gestion contractual</v>
      </c>
      <c r="K1516" s="106" t="s">
        <v>8</v>
      </c>
      <c r="L1516" s="172">
        <v>4.4642857142857152E-4</v>
      </c>
      <c r="M1516" s="173" t="s">
        <v>106</v>
      </c>
      <c r="N1516" s="190">
        <f>INDEX(BD_Seguimiento_OAP_2019!$AH$3:$AS$294,MATCH(Revisión_Avance_Periodo!$I1516,BD_Seguimiento_OAP_2019!$L$3:$L$294,0),MATCH(Revisión_Avance_Periodo!$M1516,BD_Seguimiento_OAP_2019!$AH$2:$AS$2,0))</f>
        <v>1</v>
      </c>
      <c r="O1516" s="190">
        <f>INDEX(BD_Seguimiento_OAP_2019!$AV$3:$BG$294,MATCH(Revisión_Avance_Periodo!$I1516,BD_Seguimiento_OAP_2019!$L$3:$L$294,0),MATCH(Revisión_Avance_Periodo!$M1516,BD_Seguimiento_OAP_2019!$AV$2:$BG$2,0))</f>
        <v>1</v>
      </c>
      <c r="P1516" s="189">
        <f t="shared" si="276"/>
        <v>1</v>
      </c>
      <c r="Q1516" s="173" t="str">
        <f>VLOOKUP(P1516,Tabla_Indicador_Gestion4[#All],3,TRUE)</f>
        <v>Culminada</v>
      </c>
      <c r="R1516" s="229">
        <f>SUBTOTAL(9,$N$1514:$N1516)</f>
        <v>1</v>
      </c>
      <c r="S1516" s="230">
        <f>SUBTOTAL(9,$O$1514:$O1516)</f>
        <v>1</v>
      </c>
      <c r="T1516" s="231">
        <f>IFERROR(+Revisión_Avance_Periodo!$S1516/Revisión_Avance_Periodo!$R1516,0)</f>
        <v>1</v>
      </c>
      <c r="U1516" s="184"/>
      <c r="V1516" s="185"/>
      <c r="W1516" s="183"/>
      <c r="X1516" s="183"/>
      <c r="Y1516" s="183"/>
      <c r="Z1516" s="186"/>
      <c r="AA1516" s="187"/>
    </row>
    <row r="1517" spans="1:27" x14ac:dyDescent="0.25">
      <c r="A1517" s="94">
        <v>129</v>
      </c>
      <c r="B1517" s="96" t="str">
        <f>CONCATENATE(Revisión_Avance_Periodo!$C1517,";",Revisión_Avance_Periodo!$E1517,";",Revisión_Avance_Periodo!$I1517)</f>
        <v>OE1;PR_10;ACT_180</v>
      </c>
      <c r="C1517" s="180" t="s">
        <v>9</v>
      </c>
      <c r="D1517" s="181" t="str">
        <f>VLOOKUP(Revisión_Avance_Periodo!$C1517,Componentes_BD!$F$1:$G$5,2,FALSE)</f>
        <v>Fortalecer la Vigilancia.</v>
      </c>
      <c r="E1517" s="119" t="s">
        <v>12</v>
      </c>
      <c r="F1517" s="95">
        <v>2</v>
      </c>
      <c r="G1517" s="95" t="str">
        <f>VLOOKUP(Revisión_Avance_Periodo!$A1517,BD_Seguimiento_OAP_2019!$A$2:$G$294,7,FALSE)</f>
        <v>PAI</v>
      </c>
      <c r="H1517" s="95" t="str">
        <f>VLOOKUP(Revisión_Avance_Periodo!$A1517,BD_Seguimiento_OAP_2019!$A$2:$J$294,10,FALSE)</f>
        <v>PAI_01 - Operacional</v>
      </c>
      <c r="I1517" s="95" t="s">
        <v>1290</v>
      </c>
      <c r="J1517" s="95" t="str">
        <f>VLOOKUP(Revisión_Avance_Periodo!$I1517,BD_Seguimiento_OAP_2019!$L:$M,2,FALSE)</f>
        <v>Desarrollar instructivos en gestion contractual</v>
      </c>
      <c r="K1517" s="119" t="s">
        <v>8</v>
      </c>
      <c r="L1517" s="172">
        <v>4.4642857142857152E-4</v>
      </c>
      <c r="M1517" s="182" t="s">
        <v>107</v>
      </c>
      <c r="N1517" s="190">
        <f>INDEX(BD_Seguimiento_OAP_2019!$AH$3:$AS$294,MATCH(Revisión_Avance_Periodo!$I1517,BD_Seguimiento_OAP_2019!$L$3:$L$294,0),MATCH(Revisión_Avance_Periodo!$M1517,BD_Seguimiento_OAP_2019!$AH$2:$AS$2,0))</f>
        <v>0</v>
      </c>
      <c r="O1517" s="190">
        <f>INDEX(BD_Seguimiento_OAP_2019!$AV$3:$BG$294,MATCH(Revisión_Avance_Periodo!$I1517,BD_Seguimiento_OAP_2019!$L$3:$L$294,0),MATCH(Revisión_Avance_Periodo!$M1517,BD_Seguimiento_OAP_2019!$AV$2:$BG$2,0))</f>
        <v>0</v>
      </c>
      <c r="P1517" s="175">
        <f>IFERROR((O1517/N1517),0)</f>
        <v>0</v>
      </c>
      <c r="Q1517" s="182" t="str">
        <f>VLOOKUP(P1517,Tabla_Indicador_Gestion4[#All],3,TRUE)</f>
        <v>Por Ejecutar</v>
      </c>
      <c r="R1517" s="229">
        <f>SUBTOTAL(9,$N$1514:$N1517)</f>
        <v>1</v>
      </c>
      <c r="S1517" s="230">
        <f>SUBTOTAL(9,$O$1514:$O1517)</f>
        <v>1</v>
      </c>
      <c r="T1517" s="231">
        <f>IFERROR(+Revisión_Avance_Periodo!$S1517/Revisión_Avance_Periodo!$R1517,0)</f>
        <v>1</v>
      </c>
      <c r="U1517" s="184"/>
      <c r="V1517" s="185"/>
      <c r="W1517" s="183"/>
      <c r="X1517" s="183"/>
      <c r="Y1517" s="183"/>
      <c r="Z1517" s="186"/>
      <c r="AA1517" s="187"/>
    </row>
    <row r="1518" spans="1:27" x14ac:dyDescent="0.25">
      <c r="A1518" s="88">
        <v>129</v>
      </c>
      <c r="B1518" s="91" t="str">
        <f>CONCATENATE(Revisión_Avance_Periodo!$C1518,";",Revisión_Avance_Periodo!$E1518,";",Revisión_Avance_Periodo!$I1518)</f>
        <v>OE1;PR_10;ACT_180</v>
      </c>
      <c r="C1518" s="170" t="s">
        <v>9</v>
      </c>
      <c r="D1518" s="171" t="str">
        <f>VLOOKUP(Revisión_Avance_Periodo!$C1518,Componentes_BD!$F$1:$G$5,2,FALSE)</f>
        <v>Fortalecer la Vigilancia.</v>
      </c>
      <c r="E1518" s="106" t="s">
        <v>12</v>
      </c>
      <c r="F1518" s="89">
        <v>2</v>
      </c>
      <c r="G1518" s="89" t="str">
        <f>VLOOKUP(Revisión_Avance_Periodo!$A1518,BD_Seguimiento_OAP_2019!$A$2:$G$294,7,FALSE)</f>
        <v>PAI</v>
      </c>
      <c r="H1518" s="89" t="str">
        <f>VLOOKUP(Revisión_Avance_Periodo!$A1518,BD_Seguimiento_OAP_2019!$A$2:$J$294,10,FALSE)</f>
        <v>PAI_01 - Operacional</v>
      </c>
      <c r="I1518" s="89" t="s">
        <v>1290</v>
      </c>
      <c r="J1518" s="89" t="str">
        <f>VLOOKUP(Revisión_Avance_Periodo!$I1518,BD_Seguimiento_OAP_2019!$L:$M,2,FALSE)</f>
        <v>Desarrollar instructivos en gestion contractual</v>
      </c>
      <c r="K1518" s="106" t="s">
        <v>8</v>
      </c>
      <c r="L1518" s="172">
        <v>4.4642857142857152E-4</v>
      </c>
      <c r="M1518" s="173" t="s">
        <v>108</v>
      </c>
      <c r="N1518" s="190">
        <f>INDEX(BD_Seguimiento_OAP_2019!$AH$3:$AS$294,MATCH(Revisión_Avance_Periodo!$I1518,BD_Seguimiento_OAP_2019!$L$3:$L$294,0),MATCH(Revisión_Avance_Periodo!$M1518,BD_Seguimiento_OAP_2019!$AH$2:$AS$2,0))</f>
        <v>1</v>
      </c>
      <c r="O1518" s="190">
        <f>INDEX(BD_Seguimiento_OAP_2019!$AV$3:$BG$294,MATCH(Revisión_Avance_Periodo!$I1518,BD_Seguimiento_OAP_2019!$L$3:$L$294,0),MATCH(Revisión_Avance_Periodo!$M1518,BD_Seguimiento_OAP_2019!$AV$2:$BG$2,0))</f>
        <v>0</v>
      </c>
      <c r="P1518" s="189">
        <f t="shared" si="276"/>
        <v>0</v>
      </c>
      <c r="Q1518" s="173" t="str">
        <f>VLOOKUP(P1518,Tabla_Indicador_Gestion4[#All],3,TRUE)</f>
        <v>Por Ejecutar</v>
      </c>
      <c r="R1518" s="229">
        <f>SUBTOTAL(9,$N$1514:$N1518)</f>
        <v>2</v>
      </c>
      <c r="S1518" s="230">
        <f>SUBTOTAL(9,$O$1514:$O1518)</f>
        <v>1</v>
      </c>
      <c r="T1518" s="231">
        <f>IFERROR(+Revisión_Avance_Periodo!$S1518/Revisión_Avance_Periodo!$R1518,0)</f>
        <v>0.5</v>
      </c>
      <c r="U1518" s="184"/>
      <c r="V1518" s="185"/>
      <c r="W1518" s="183"/>
      <c r="X1518" s="183"/>
      <c r="Y1518" s="183"/>
      <c r="Z1518" s="186"/>
      <c r="AA1518" s="187"/>
    </row>
    <row r="1519" spans="1:27" x14ac:dyDescent="0.25">
      <c r="A1519" s="94">
        <v>129</v>
      </c>
      <c r="B1519" s="96" t="str">
        <f>CONCATENATE(Revisión_Avance_Periodo!$C1519,";",Revisión_Avance_Periodo!$E1519,";",Revisión_Avance_Periodo!$I1519)</f>
        <v>OE1;PR_10;ACT_180</v>
      </c>
      <c r="C1519" s="180" t="s">
        <v>9</v>
      </c>
      <c r="D1519" s="181" t="str">
        <f>VLOOKUP(Revisión_Avance_Periodo!$C1519,Componentes_BD!$F$1:$G$5,2,FALSE)</f>
        <v>Fortalecer la Vigilancia.</v>
      </c>
      <c r="E1519" s="119" t="s">
        <v>12</v>
      </c>
      <c r="F1519" s="95">
        <v>2</v>
      </c>
      <c r="G1519" s="95" t="str">
        <f>VLOOKUP(Revisión_Avance_Periodo!$A1519,BD_Seguimiento_OAP_2019!$A$2:$G$294,7,FALSE)</f>
        <v>PAI</v>
      </c>
      <c r="H1519" s="95" t="str">
        <f>VLOOKUP(Revisión_Avance_Periodo!$A1519,BD_Seguimiento_OAP_2019!$A$2:$J$294,10,FALSE)</f>
        <v>PAI_01 - Operacional</v>
      </c>
      <c r="I1519" s="95" t="s">
        <v>1290</v>
      </c>
      <c r="J1519" s="95" t="str">
        <f>VLOOKUP(Revisión_Avance_Periodo!$I1519,BD_Seguimiento_OAP_2019!$L:$M,2,FALSE)</f>
        <v>Desarrollar instructivos en gestion contractual</v>
      </c>
      <c r="K1519" s="119" t="s">
        <v>8</v>
      </c>
      <c r="L1519" s="172">
        <v>4.4642857142857152E-4</v>
      </c>
      <c r="M1519" s="182" t="s">
        <v>109</v>
      </c>
      <c r="N1519" s="190">
        <f>INDEX(BD_Seguimiento_OAP_2019!$AH$3:$AS$294,MATCH(Revisión_Avance_Periodo!$I1519,BD_Seguimiento_OAP_2019!$L$3:$L$294,0),MATCH(Revisión_Avance_Periodo!$M1519,BD_Seguimiento_OAP_2019!$AH$2:$AS$2,0))</f>
        <v>1</v>
      </c>
      <c r="O1519" s="190">
        <f>INDEX(BD_Seguimiento_OAP_2019!$AV$3:$BG$294,MATCH(Revisión_Avance_Periodo!$I1519,BD_Seguimiento_OAP_2019!$L$3:$L$294,0),MATCH(Revisión_Avance_Periodo!$M1519,BD_Seguimiento_OAP_2019!$AV$2:$BG$2,0))</f>
        <v>1</v>
      </c>
      <c r="P1519" s="188">
        <f t="shared" si="276"/>
        <v>1</v>
      </c>
      <c r="Q1519" s="182" t="str">
        <f>VLOOKUP(P1519,Tabla_Indicador_Gestion4[#All],3,TRUE)</f>
        <v>Culminada</v>
      </c>
      <c r="R1519" s="229">
        <f>SUBTOTAL(9,$N$1514:$N1519)</f>
        <v>3</v>
      </c>
      <c r="S1519" s="230">
        <f>SUBTOTAL(9,$O$1514:$O1519)</f>
        <v>2</v>
      </c>
      <c r="T1519" s="231">
        <f>IFERROR(+Revisión_Avance_Periodo!$S1519/Revisión_Avance_Periodo!$R1519,0)</f>
        <v>0.66666666666666663</v>
      </c>
      <c r="U1519" s="184"/>
      <c r="V1519" s="185"/>
      <c r="W1519" s="183"/>
      <c r="X1519" s="183"/>
      <c r="Y1519" s="183"/>
      <c r="Z1519" s="186"/>
      <c r="AA1519" s="187"/>
    </row>
    <row r="1520" spans="1:27" x14ac:dyDescent="0.25">
      <c r="A1520" s="88">
        <v>129</v>
      </c>
      <c r="B1520" s="91" t="str">
        <f>CONCATENATE(Revisión_Avance_Periodo!$C1520,";",Revisión_Avance_Periodo!$E1520,";",Revisión_Avance_Periodo!$I1520)</f>
        <v>OE1;PR_10;ACT_180</v>
      </c>
      <c r="C1520" s="170" t="s">
        <v>9</v>
      </c>
      <c r="D1520" s="171" t="str">
        <f>VLOOKUP(Revisión_Avance_Periodo!$C1520,Componentes_BD!$F$1:$G$5,2,FALSE)</f>
        <v>Fortalecer la Vigilancia.</v>
      </c>
      <c r="E1520" s="106" t="s">
        <v>12</v>
      </c>
      <c r="F1520" s="89">
        <v>2</v>
      </c>
      <c r="G1520" s="89" t="str">
        <f>VLOOKUP(Revisión_Avance_Periodo!$A1520,BD_Seguimiento_OAP_2019!$A$2:$G$294,7,FALSE)</f>
        <v>PAI</v>
      </c>
      <c r="H1520" s="89" t="str">
        <f>VLOOKUP(Revisión_Avance_Periodo!$A1520,BD_Seguimiento_OAP_2019!$A$2:$J$294,10,FALSE)</f>
        <v>PAI_01 - Operacional</v>
      </c>
      <c r="I1520" s="89" t="s">
        <v>1290</v>
      </c>
      <c r="J1520" s="89" t="str">
        <f>VLOOKUP(Revisión_Avance_Periodo!$I1520,BD_Seguimiento_OAP_2019!$L:$M,2,FALSE)</f>
        <v>Desarrollar instructivos en gestion contractual</v>
      </c>
      <c r="K1520" s="106" t="s">
        <v>8</v>
      </c>
      <c r="L1520" s="172">
        <v>4.4642857142857152E-4</v>
      </c>
      <c r="M1520" s="173" t="s">
        <v>110</v>
      </c>
      <c r="N1520" s="190">
        <f>INDEX(BD_Seguimiento_OAP_2019!$AH$3:$AS$294,MATCH(Revisión_Avance_Periodo!$I1520,BD_Seguimiento_OAP_2019!$L$3:$L$294,0),MATCH(Revisión_Avance_Periodo!$M1520,BD_Seguimiento_OAP_2019!$AH$2:$AS$2,0))</f>
        <v>1</v>
      </c>
      <c r="O1520" s="190">
        <f>INDEX(BD_Seguimiento_OAP_2019!$AV$3:$BG$294,MATCH(Revisión_Avance_Periodo!$I1520,BD_Seguimiento_OAP_2019!$L$3:$L$294,0),MATCH(Revisión_Avance_Periodo!$M1520,BD_Seguimiento_OAP_2019!$AV$2:$BG$2,0))</f>
        <v>0</v>
      </c>
      <c r="P1520" s="189">
        <f t="shared" si="276"/>
        <v>0</v>
      </c>
      <c r="Q1520" s="173" t="str">
        <f>VLOOKUP(P1520,Tabla_Indicador_Gestion4[#All],3,TRUE)</f>
        <v>Por Ejecutar</v>
      </c>
      <c r="R1520" s="229">
        <f>SUBTOTAL(9,$N$1514:$N1520)</f>
        <v>4</v>
      </c>
      <c r="S1520" s="230">
        <f>SUBTOTAL(9,$O$1514:$O1520)</f>
        <v>2</v>
      </c>
      <c r="T1520" s="231">
        <f>IFERROR(+Revisión_Avance_Periodo!$S1520/Revisión_Avance_Periodo!$R1520,0)</f>
        <v>0.5</v>
      </c>
      <c r="U1520" s="184"/>
      <c r="V1520" s="185"/>
      <c r="W1520" s="183"/>
      <c r="X1520" s="183"/>
      <c r="Y1520" s="183"/>
      <c r="Z1520" s="186"/>
      <c r="AA1520" s="187"/>
    </row>
    <row r="1521" spans="1:27" x14ac:dyDescent="0.25">
      <c r="A1521" s="94">
        <v>129</v>
      </c>
      <c r="B1521" s="96" t="str">
        <f>CONCATENATE(Revisión_Avance_Periodo!$C1521,";",Revisión_Avance_Periodo!$E1521,";",Revisión_Avance_Periodo!$I1521)</f>
        <v>OE1;PR_10;ACT_180</v>
      </c>
      <c r="C1521" s="180" t="s">
        <v>9</v>
      </c>
      <c r="D1521" s="181" t="str">
        <f>VLOOKUP(Revisión_Avance_Periodo!$C1521,Componentes_BD!$F$1:$G$5,2,FALSE)</f>
        <v>Fortalecer la Vigilancia.</v>
      </c>
      <c r="E1521" s="119" t="s">
        <v>12</v>
      </c>
      <c r="F1521" s="95">
        <v>2</v>
      </c>
      <c r="G1521" s="95" t="str">
        <f>VLOOKUP(Revisión_Avance_Periodo!$A1521,BD_Seguimiento_OAP_2019!$A$2:$G$294,7,FALSE)</f>
        <v>PAI</v>
      </c>
      <c r="H1521" s="95" t="str">
        <f>VLOOKUP(Revisión_Avance_Periodo!$A1521,BD_Seguimiento_OAP_2019!$A$2:$J$294,10,FALSE)</f>
        <v>PAI_01 - Operacional</v>
      </c>
      <c r="I1521" s="95" t="s">
        <v>1290</v>
      </c>
      <c r="J1521" s="95" t="str">
        <f>VLOOKUP(Revisión_Avance_Periodo!$I1521,BD_Seguimiento_OAP_2019!$L:$M,2,FALSE)</f>
        <v>Desarrollar instructivos en gestion contractual</v>
      </c>
      <c r="K1521" s="119" t="s">
        <v>8</v>
      </c>
      <c r="L1521" s="172">
        <v>4.4642857142857152E-4</v>
      </c>
      <c r="M1521" s="182" t="s">
        <v>111</v>
      </c>
      <c r="N1521" s="190">
        <f>INDEX(BD_Seguimiento_OAP_2019!$AH$3:$AS$294,MATCH(Revisión_Avance_Periodo!$I1521,BD_Seguimiento_OAP_2019!$L$3:$L$294,0),MATCH(Revisión_Avance_Periodo!$M1521,BD_Seguimiento_OAP_2019!$AH$2:$AS$2,0))</f>
        <v>0</v>
      </c>
      <c r="O1521" s="190">
        <f>INDEX(BD_Seguimiento_OAP_2019!$AV$3:$BG$294,MATCH(Revisión_Avance_Periodo!$I1521,BD_Seguimiento_OAP_2019!$L$3:$L$294,0),MATCH(Revisión_Avance_Periodo!$M1521,BD_Seguimiento_OAP_2019!$AV$2:$BG$2,0))</f>
        <v>0</v>
      </c>
      <c r="P1521" s="175">
        <f>IFERROR((O1521/N1521),0)</f>
        <v>0</v>
      </c>
      <c r="Q1521" s="182" t="str">
        <f>VLOOKUP(P1521,Tabla_Indicador_Gestion4[#All],3,TRUE)</f>
        <v>Por Ejecutar</v>
      </c>
      <c r="R1521" s="229">
        <f>SUBTOTAL(9,$N$1514:$N1521)</f>
        <v>4</v>
      </c>
      <c r="S1521" s="230">
        <f>SUBTOTAL(9,$O$1514:$O1521)</f>
        <v>2</v>
      </c>
      <c r="T1521" s="231">
        <f>IFERROR(+Revisión_Avance_Periodo!$S1521/Revisión_Avance_Periodo!$R1521,0)</f>
        <v>0.5</v>
      </c>
      <c r="U1521" s="184"/>
      <c r="V1521" s="185"/>
      <c r="W1521" s="183"/>
      <c r="X1521" s="183"/>
      <c r="Y1521" s="183"/>
      <c r="Z1521" s="186"/>
      <c r="AA1521" s="187"/>
    </row>
    <row r="1522" spans="1:27" x14ac:dyDescent="0.25">
      <c r="A1522" s="88">
        <v>129</v>
      </c>
      <c r="B1522" s="91" t="str">
        <f>CONCATENATE(Revisión_Avance_Periodo!$C1522,";",Revisión_Avance_Periodo!$E1522,";",Revisión_Avance_Periodo!$I1522)</f>
        <v>OE1;PR_10;ACT_180</v>
      </c>
      <c r="C1522" s="170" t="s">
        <v>9</v>
      </c>
      <c r="D1522" s="171" t="str">
        <f>VLOOKUP(Revisión_Avance_Periodo!$C1522,Componentes_BD!$F$1:$G$5,2,FALSE)</f>
        <v>Fortalecer la Vigilancia.</v>
      </c>
      <c r="E1522" s="106" t="s">
        <v>12</v>
      </c>
      <c r="F1522" s="89">
        <v>2</v>
      </c>
      <c r="G1522" s="89" t="str">
        <f>VLOOKUP(Revisión_Avance_Periodo!$A1522,BD_Seguimiento_OAP_2019!$A$2:$G$294,7,FALSE)</f>
        <v>PAI</v>
      </c>
      <c r="H1522" s="89" t="str">
        <f>VLOOKUP(Revisión_Avance_Periodo!$A1522,BD_Seguimiento_OAP_2019!$A$2:$J$294,10,FALSE)</f>
        <v>PAI_01 - Operacional</v>
      </c>
      <c r="I1522" s="89" t="s">
        <v>1290</v>
      </c>
      <c r="J1522" s="89" t="str">
        <f>VLOOKUP(Revisión_Avance_Periodo!$I1522,BD_Seguimiento_OAP_2019!$L:$M,2,FALSE)</f>
        <v>Desarrollar instructivos en gestion contractual</v>
      </c>
      <c r="K1522" s="106" t="s">
        <v>8</v>
      </c>
      <c r="L1522" s="172">
        <v>4.4642857142857152E-4</v>
      </c>
      <c r="M1522" s="173" t="s">
        <v>112</v>
      </c>
      <c r="N1522" s="190">
        <f>INDEX(BD_Seguimiento_OAP_2019!$AH$3:$AS$294,MATCH(Revisión_Avance_Periodo!$I1522,BD_Seguimiento_OAP_2019!$L$3:$L$294,0),MATCH(Revisión_Avance_Periodo!$M1522,BD_Seguimiento_OAP_2019!$AH$2:$AS$2,0))</f>
        <v>1</v>
      </c>
      <c r="O1522" s="190">
        <f>INDEX(BD_Seguimiento_OAP_2019!$AV$3:$BG$294,MATCH(Revisión_Avance_Periodo!$I1522,BD_Seguimiento_OAP_2019!$L$3:$L$294,0),MATCH(Revisión_Avance_Periodo!$M1522,BD_Seguimiento_OAP_2019!$AV$2:$BG$2,0))</f>
        <v>0</v>
      </c>
      <c r="P1522" s="189">
        <f t="shared" si="276"/>
        <v>0</v>
      </c>
      <c r="Q1522" s="173" t="str">
        <f>VLOOKUP(P1522,Tabla_Indicador_Gestion4[#All],3,TRUE)</f>
        <v>Por Ejecutar</v>
      </c>
      <c r="R1522" s="229">
        <f>SUBTOTAL(9,$N$1514:$N1522)</f>
        <v>5</v>
      </c>
      <c r="S1522" s="230">
        <f>SUBTOTAL(9,$O$1514:$O1522)</f>
        <v>2</v>
      </c>
      <c r="T1522" s="231">
        <f>IFERROR(+Revisión_Avance_Periodo!$S1522/Revisión_Avance_Periodo!$R1522,0)</f>
        <v>0.4</v>
      </c>
      <c r="U1522" s="184"/>
      <c r="V1522" s="185"/>
      <c r="W1522" s="183"/>
      <c r="X1522" s="183"/>
      <c r="Y1522" s="183"/>
      <c r="Z1522" s="186"/>
      <c r="AA1522" s="187"/>
    </row>
    <row r="1523" spans="1:27" x14ac:dyDescent="0.25">
      <c r="A1523" s="94">
        <v>129</v>
      </c>
      <c r="B1523" s="96" t="str">
        <f>CONCATENATE(Revisión_Avance_Periodo!$C1523,";",Revisión_Avance_Periodo!$E1523,";",Revisión_Avance_Periodo!$I1523)</f>
        <v>OE1;PR_10;ACT_180</v>
      </c>
      <c r="C1523" s="180" t="s">
        <v>9</v>
      </c>
      <c r="D1523" s="181" t="str">
        <f>VLOOKUP(Revisión_Avance_Periodo!$C1523,Componentes_BD!$F$1:$G$5,2,FALSE)</f>
        <v>Fortalecer la Vigilancia.</v>
      </c>
      <c r="E1523" s="119" t="s">
        <v>12</v>
      </c>
      <c r="F1523" s="95">
        <v>2</v>
      </c>
      <c r="G1523" s="95" t="str">
        <f>VLOOKUP(Revisión_Avance_Periodo!$A1523,BD_Seguimiento_OAP_2019!$A$2:$G$294,7,FALSE)</f>
        <v>PAI</v>
      </c>
      <c r="H1523" s="95" t="str">
        <f>VLOOKUP(Revisión_Avance_Periodo!$A1523,BD_Seguimiento_OAP_2019!$A$2:$J$294,10,FALSE)</f>
        <v>PAI_01 - Operacional</v>
      </c>
      <c r="I1523" s="95" t="s">
        <v>1290</v>
      </c>
      <c r="J1523" s="95" t="str">
        <f>VLOOKUP(Revisión_Avance_Periodo!$I1523,BD_Seguimiento_OAP_2019!$L:$M,2,FALSE)</f>
        <v>Desarrollar instructivos en gestion contractual</v>
      </c>
      <c r="K1523" s="119" t="s">
        <v>8</v>
      </c>
      <c r="L1523" s="172">
        <v>4.4642857142857152E-4</v>
      </c>
      <c r="M1523" s="182" t="s">
        <v>113</v>
      </c>
      <c r="N1523" s="190">
        <f>INDEX(BD_Seguimiento_OAP_2019!$AH$3:$AS$294,MATCH(Revisión_Avance_Periodo!$I1523,BD_Seguimiento_OAP_2019!$L$3:$L$294,0),MATCH(Revisión_Avance_Periodo!$M1523,BD_Seguimiento_OAP_2019!$AH$2:$AS$2,0))</f>
        <v>0</v>
      </c>
      <c r="O1523" s="190">
        <f>INDEX(BD_Seguimiento_OAP_2019!$AV$3:$BG$294,MATCH(Revisión_Avance_Periodo!$I1523,BD_Seguimiento_OAP_2019!$L$3:$L$294,0),MATCH(Revisión_Avance_Periodo!$M1523,BD_Seguimiento_OAP_2019!$AV$2:$BG$2,0))</f>
        <v>0</v>
      </c>
      <c r="P1523" s="175">
        <f>IFERROR((O1523/N1523),0)</f>
        <v>0</v>
      </c>
      <c r="Q1523" s="182" t="str">
        <f>VLOOKUP(P1523,Tabla_Indicador_Gestion4[#All],3,TRUE)</f>
        <v>Por Ejecutar</v>
      </c>
      <c r="R1523" s="229">
        <f>SUBTOTAL(9,$N$1514:$N1523)</f>
        <v>5</v>
      </c>
      <c r="S1523" s="230">
        <f>SUBTOTAL(9,$O$1514:$O1523)</f>
        <v>2</v>
      </c>
      <c r="T1523" s="231">
        <f>IFERROR(+Revisión_Avance_Periodo!$S1523/Revisión_Avance_Periodo!$R1523,0)</f>
        <v>0.4</v>
      </c>
      <c r="U1523" s="184"/>
      <c r="V1523" s="185"/>
      <c r="W1523" s="183"/>
      <c r="X1523" s="183"/>
      <c r="Y1523" s="183"/>
      <c r="Z1523" s="186"/>
      <c r="AA1523" s="187"/>
    </row>
    <row r="1524" spans="1:27" x14ac:dyDescent="0.25">
      <c r="A1524" s="88">
        <v>129</v>
      </c>
      <c r="B1524" s="91" t="str">
        <f>CONCATENATE(Revisión_Avance_Periodo!$C1524,";",Revisión_Avance_Periodo!$E1524,";",Revisión_Avance_Periodo!$I1524)</f>
        <v>OE1;PR_10;ACT_180</v>
      </c>
      <c r="C1524" s="170" t="s">
        <v>9</v>
      </c>
      <c r="D1524" s="171" t="str">
        <f>VLOOKUP(Revisión_Avance_Periodo!$C1524,Componentes_BD!$F$1:$G$5,2,FALSE)</f>
        <v>Fortalecer la Vigilancia.</v>
      </c>
      <c r="E1524" s="106" t="s">
        <v>12</v>
      </c>
      <c r="F1524" s="89">
        <v>2</v>
      </c>
      <c r="G1524" s="89" t="str">
        <f>VLOOKUP(Revisión_Avance_Periodo!$A1524,BD_Seguimiento_OAP_2019!$A$2:$G$294,7,FALSE)</f>
        <v>PAI</v>
      </c>
      <c r="H1524" s="89" t="str">
        <f>VLOOKUP(Revisión_Avance_Periodo!$A1524,BD_Seguimiento_OAP_2019!$A$2:$J$294,10,FALSE)</f>
        <v>PAI_01 - Operacional</v>
      </c>
      <c r="I1524" s="89" t="s">
        <v>1290</v>
      </c>
      <c r="J1524" s="89" t="str">
        <f>VLOOKUP(Revisión_Avance_Periodo!$I1524,BD_Seguimiento_OAP_2019!$L:$M,2,FALSE)</f>
        <v>Desarrollar instructivos en gestion contractual</v>
      </c>
      <c r="K1524" s="106" t="s">
        <v>8</v>
      </c>
      <c r="L1524" s="172">
        <v>4.4642857142857152E-4</v>
      </c>
      <c r="M1524" s="173" t="s">
        <v>114</v>
      </c>
      <c r="N1524" s="190">
        <f>INDEX(BD_Seguimiento_OAP_2019!$AH$3:$AS$294,MATCH(Revisión_Avance_Periodo!$I1524,BD_Seguimiento_OAP_2019!$L$3:$L$294,0),MATCH(Revisión_Avance_Periodo!$M1524,BD_Seguimiento_OAP_2019!$AH$2:$AS$2,0))</f>
        <v>1</v>
      </c>
      <c r="O1524" s="190">
        <f>INDEX(BD_Seguimiento_OAP_2019!$AV$3:$BG$294,MATCH(Revisión_Avance_Periodo!$I1524,BD_Seguimiento_OAP_2019!$L$3:$L$294,0),MATCH(Revisión_Avance_Periodo!$M1524,BD_Seguimiento_OAP_2019!$AV$2:$BG$2,0))</f>
        <v>0</v>
      </c>
      <c r="P1524" s="189">
        <f t="shared" si="276"/>
        <v>0</v>
      </c>
      <c r="Q1524" s="173" t="str">
        <f>VLOOKUP(P1524,Tabla_Indicador_Gestion4[#All],3,TRUE)</f>
        <v>Por Ejecutar</v>
      </c>
      <c r="R1524" s="229">
        <f>SUBTOTAL(9,$N$1514:$N1524)</f>
        <v>6</v>
      </c>
      <c r="S1524" s="230">
        <f>SUBTOTAL(9,$O$1514:$O1524)</f>
        <v>2</v>
      </c>
      <c r="T1524" s="231">
        <f>IFERROR(+Revisión_Avance_Periodo!$S1524/Revisión_Avance_Periodo!$R1524,0)</f>
        <v>0.33333333333333331</v>
      </c>
      <c r="U1524" s="184"/>
      <c r="V1524" s="185"/>
      <c r="W1524" s="183"/>
      <c r="X1524" s="183"/>
      <c r="Y1524" s="183"/>
      <c r="Z1524" s="186"/>
      <c r="AA1524" s="187"/>
    </row>
    <row r="1525" spans="1:27" ht="15.75" thickBot="1" x14ac:dyDescent="0.3">
      <c r="A1525" s="94">
        <v>129</v>
      </c>
      <c r="B1525" s="96" t="str">
        <f>CONCATENATE(Revisión_Avance_Periodo!$C1525,";",Revisión_Avance_Periodo!$E1525,";",Revisión_Avance_Periodo!$I1525)</f>
        <v>OE1;PR_10;ACT_180</v>
      </c>
      <c r="C1525" s="180" t="s">
        <v>9</v>
      </c>
      <c r="D1525" s="181" t="str">
        <f>VLOOKUP(Revisión_Avance_Periodo!$C1525,Componentes_BD!$F$1:$G$5,2,FALSE)</f>
        <v>Fortalecer la Vigilancia.</v>
      </c>
      <c r="E1525" s="119" t="s">
        <v>12</v>
      </c>
      <c r="F1525" s="95">
        <v>2</v>
      </c>
      <c r="G1525" s="95" t="str">
        <f>VLOOKUP(Revisión_Avance_Periodo!$A1525,BD_Seguimiento_OAP_2019!$A$2:$G$294,7,FALSE)</f>
        <v>PAI</v>
      </c>
      <c r="H1525" s="95" t="str">
        <f>VLOOKUP(Revisión_Avance_Periodo!$A1525,BD_Seguimiento_OAP_2019!$A$2:$J$294,10,FALSE)</f>
        <v>PAI_01 - Operacional</v>
      </c>
      <c r="I1525" s="95" t="s">
        <v>1290</v>
      </c>
      <c r="J1525" s="95" t="str">
        <f>VLOOKUP(Revisión_Avance_Periodo!$I1525,BD_Seguimiento_OAP_2019!$L:$M,2,FALSE)</f>
        <v>Desarrollar instructivos en gestion contractual</v>
      </c>
      <c r="K1525" s="119" t="s">
        <v>8</v>
      </c>
      <c r="L1525" s="172">
        <v>4.4642857142857152E-4</v>
      </c>
      <c r="M1525" s="182" t="s">
        <v>115</v>
      </c>
      <c r="N1525" s="190">
        <f>INDEX(BD_Seguimiento_OAP_2019!$AH$3:$AS$294,MATCH(Revisión_Avance_Periodo!$I1525,BD_Seguimiento_OAP_2019!$L$3:$L$294,0),MATCH(Revisión_Avance_Periodo!$M1525,BD_Seguimiento_OAP_2019!$AH$2:$AS$2,0))</f>
        <v>0</v>
      </c>
      <c r="O1525" s="190">
        <f>INDEX(BD_Seguimiento_OAP_2019!$AV$3:$BG$294,MATCH(Revisión_Avance_Periodo!$I1525,BD_Seguimiento_OAP_2019!$L$3:$L$294,0),MATCH(Revisión_Avance_Periodo!$M1525,BD_Seguimiento_OAP_2019!$AV$2:$BG$2,0))</f>
        <v>0</v>
      </c>
      <c r="P1525" s="175">
        <f t="shared" ref="P1525:P1530" si="285">IFERROR((O1525/N1525),0)</f>
        <v>0</v>
      </c>
      <c r="Q1525" s="182" t="str">
        <f>VLOOKUP(P1525,Tabla_Indicador_Gestion4[#All],3,TRUE)</f>
        <v>Por Ejecutar</v>
      </c>
      <c r="R1525" s="229">
        <f>SUBTOTAL(9,$N$1514:$N1525)</f>
        <v>6</v>
      </c>
      <c r="S1525" s="230">
        <f>SUBTOTAL(9,$O$1514:$O1525)</f>
        <v>2</v>
      </c>
      <c r="T1525" s="231">
        <f>IFERROR(+Revisión_Avance_Periodo!$S1525/Revisión_Avance_Periodo!$R1525,0)</f>
        <v>0.33333333333333331</v>
      </c>
      <c r="U1525" s="184"/>
      <c r="V1525" s="185"/>
      <c r="W1525" s="183"/>
      <c r="X1525" s="183"/>
      <c r="Y1525" s="183"/>
      <c r="Z1525" s="186"/>
      <c r="AA1525" s="187"/>
    </row>
    <row r="1526" spans="1:27" x14ac:dyDescent="0.25">
      <c r="A1526" s="88">
        <v>130</v>
      </c>
      <c r="B1526" s="91" t="str">
        <f>CONCATENATE(Revisión_Avance_Periodo!$C1526,";",Revisión_Avance_Periodo!$E1526,";",Revisión_Avance_Periodo!$I1526)</f>
        <v>OE1;PR_10;ACT_181</v>
      </c>
      <c r="C1526" s="170" t="s">
        <v>9</v>
      </c>
      <c r="D1526" s="171" t="str">
        <f>VLOOKUP(Revisión_Avance_Periodo!$C1526,Componentes_BD!$F$1:$G$5,2,FALSE)</f>
        <v>Fortalecer la Vigilancia.</v>
      </c>
      <c r="E1526" s="106" t="s">
        <v>12</v>
      </c>
      <c r="F1526" s="89">
        <v>2</v>
      </c>
      <c r="G1526" s="89" t="str">
        <f>VLOOKUP(Revisión_Avance_Periodo!$A1526,BD_Seguimiento_OAP_2019!$A$2:$G$294,7,FALSE)</f>
        <v>PAI</v>
      </c>
      <c r="H1526" s="89" t="str">
        <f>VLOOKUP(Revisión_Avance_Periodo!$A1526,BD_Seguimiento_OAP_2019!$A$2:$J$294,10,FALSE)</f>
        <v>PAI_01 - Operacional</v>
      </c>
      <c r="I1526" s="89" t="s">
        <v>1296</v>
      </c>
      <c r="J1526" s="89" t="str">
        <f>VLOOKUP(Revisión_Avance_Periodo!$I1526,BD_Seguimiento_OAP_2019!$L:$M,2,FALSE)</f>
        <v>Adelantar el trámite tendiente a la contratación de los bienes y servicios que según del plan de adquisiciones sean competencia de este grupo.</v>
      </c>
      <c r="K1526" s="106" t="s">
        <v>8</v>
      </c>
      <c r="L1526" s="172">
        <v>4.4642857142857152E-4</v>
      </c>
      <c r="M1526" s="173" t="s">
        <v>104</v>
      </c>
      <c r="N1526" s="190">
        <f>INDEX(BD_Seguimiento_OAP_2019!$AH$3:$AS$294,MATCH(Revisión_Avance_Periodo!$I1526,BD_Seguimiento_OAP_2019!$L$3:$L$294,0),MATCH(Revisión_Avance_Periodo!$M1526,BD_Seguimiento_OAP_2019!$AH$2:$AS$2,0))</f>
        <v>0</v>
      </c>
      <c r="O1526" s="190">
        <f>INDEX(BD_Seguimiento_OAP_2019!$AV$3:$BG$294,MATCH(Revisión_Avance_Periodo!$I1526,BD_Seguimiento_OAP_2019!$L$3:$L$294,0),MATCH(Revisión_Avance_Periodo!$M1526,BD_Seguimiento_OAP_2019!$AV$2:$BG$2,0))</f>
        <v>0</v>
      </c>
      <c r="P1526" s="175">
        <f t="shared" si="285"/>
        <v>0</v>
      </c>
      <c r="Q1526" s="173" t="str">
        <f>VLOOKUP(P1526,Tabla_Indicador_Gestion4[#All],3,TRUE)</f>
        <v>Por Ejecutar</v>
      </c>
      <c r="R1526" s="232">
        <f>SUBTOTAL(9,$N$1526:$N1526)</f>
        <v>0</v>
      </c>
      <c r="S1526" s="233">
        <f>SUBTOTAL(9,$O$1526:$O1526)</f>
        <v>0</v>
      </c>
      <c r="T1526" s="234">
        <f>IFERROR(+Revisión_Avance_Periodo!$S1526/Revisión_Avance_Periodo!$R1526,0)</f>
        <v>0</v>
      </c>
      <c r="U1526" s="191">
        <f>SUBTOTAL(9,N1526:N1537)</f>
        <v>2</v>
      </c>
      <c r="V1526" s="192">
        <f>SUBTOTAL(9,O1526:O1537)</f>
        <v>0</v>
      </c>
      <c r="W1526" s="176">
        <f t="shared" ref="W1526" si="286">+V1526/U1526</f>
        <v>0</v>
      </c>
      <c r="X1526" s="176"/>
      <c r="Y1526" s="176">
        <f>100%-Revisión_Avance_Periodo!$W1526</f>
        <v>1</v>
      </c>
      <c r="Z1526" s="178" t="str">
        <f>VLOOKUP(W1526,Tabla_Indicador_Gestion4[],3,TRUE)</f>
        <v>Por Ejecutar</v>
      </c>
      <c r="AA1526" s="179">
        <f>Revisión_Avance_Periodo!$W1526*Revisión_Avance_Periodo!$L1526</f>
        <v>0</v>
      </c>
    </row>
    <row r="1527" spans="1:27" x14ac:dyDescent="0.25">
      <c r="A1527" s="94">
        <v>130</v>
      </c>
      <c r="B1527" s="96" t="str">
        <f>CONCATENATE(Revisión_Avance_Periodo!$C1527,";",Revisión_Avance_Periodo!$E1527,";",Revisión_Avance_Periodo!$I1527)</f>
        <v>OE1;PR_10;ACT_181</v>
      </c>
      <c r="C1527" s="180" t="s">
        <v>9</v>
      </c>
      <c r="D1527" s="181" t="str">
        <f>VLOOKUP(Revisión_Avance_Periodo!$C1527,Componentes_BD!$F$1:$G$5,2,FALSE)</f>
        <v>Fortalecer la Vigilancia.</v>
      </c>
      <c r="E1527" s="119" t="s">
        <v>12</v>
      </c>
      <c r="F1527" s="95">
        <v>2</v>
      </c>
      <c r="G1527" s="95" t="str">
        <f>VLOOKUP(Revisión_Avance_Periodo!$A1527,BD_Seguimiento_OAP_2019!$A$2:$G$294,7,FALSE)</f>
        <v>PAI</v>
      </c>
      <c r="H1527" s="95" t="str">
        <f>VLOOKUP(Revisión_Avance_Periodo!$A1527,BD_Seguimiento_OAP_2019!$A$2:$J$294,10,FALSE)</f>
        <v>PAI_01 - Operacional</v>
      </c>
      <c r="I1527" s="95" t="s">
        <v>1296</v>
      </c>
      <c r="J1527" s="95" t="str">
        <f>VLOOKUP(Revisión_Avance_Periodo!$I1527,BD_Seguimiento_OAP_2019!$L:$M,2,FALSE)</f>
        <v>Adelantar el trámite tendiente a la contratación de los bienes y servicios que según del plan de adquisiciones sean competencia de este grupo.</v>
      </c>
      <c r="K1527" s="119" t="s">
        <v>8</v>
      </c>
      <c r="L1527" s="172">
        <v>4.4642857142857152E-4</v>
      </c>
      <c r="M1527" s="182" t="s">
        <v>105</v>
      </c>
      <c r="N1527" s="190">
        <f>INDEX(BD_Seguimiento_OAP_2019!$AH$3:$AS$294,MATCH(Revisión_Avance_Periodo!$I1527,BD_Seguimiento_OAP_2019!$L$3:$L$294,0),MATCH(Revisión_Avance_Periodo!$M1527,BD_Seguimiento_OAP_2019!$AH$2:$AS$2,0))</f>
        <v>0</v>
      </c>
      <c r="O1527" s="190">
        <f>INDEX(BD_Seguimiento_OAP_2019!$AV$3:$BG$294,MATCH(Revisión_Avance_Periodo!$I1527,BD_Seguimiento_OAP_2019!$L$3:$L$294,0),MATCH(Revisión_Avance_Periodo!$M1527,BD_Seguimiento_OAP_2019!$AV$2:$BG$2,0))</f>
        <v>0</v>
      </c>
      <c r="P1527" s="175">
        <f t="shared" si="285"/>
        <v>0</v>
      </c>
      <c r="Q1527" s="182" t="str">
        <f>VLOOKUP(P1527,Tabla_Indicador_Gestion4[#All],3,TRUE)</f>
        <v>Por Ejecutar</v>
      </c>
      <c r="R1527" s="229">
        <f>SUBTOTAL(9,$N$1526:$N1527)</f>
        <v>0</v>
      </c>
      <c r="S1527" s="230">
        <f>SUBTOTAL(9,$O$1526:$O1527)</f>
        <v>0</v>
      </c>
      <c r="T1527" s="231">
        <f>IFERROR(+Revisión_Avance_Periodo!$S1527/Revisión_Avance_Periodo!$R1527,0)</f>
        <v>0</v>
      </c>
      <c r="U1527" s="184"/>
      <c r="V1527" s="185"/>
      <c r="W1527" s="183"/>
      <c r="X1527" s="183"/>
      <c r="Y1527" s="183"/>
      <c r="Z1527" s="186"/>
      <c r="AA1527" s="187"/>
    </row>
    <row r="1528" spans="1:27" x14ac:dyDescent="0.25">
      <c r="A1528" s="88">
        <v>130</v>
      </c>
      <c r="B1528" s="91" t="str">
        <f>CONCATENATE(Revisión_Avance_Periodo!$C1528,";",Revisión_Avance_Periodo!$E1528,";",Revisión_Avance_Periodo!$I1528)</f>
        <v>OE1;PR_10;ACT_181</v>
      </c>
      <c r="C1528" s="170" t="s">
        <v>9</v>
      </c>
      <c r="D1528" s="171" t="str">
        <f>VLOOKUP(Revisión_Avance_Periodo!$C1528,Componentes_BD!$F$1:$G$5,2,FALSE)</f>
        <v>Fortalecer la Vigilancia.</v>
      </c>
      <c r="E1528" s="106" t="s">
        <v>12</v>
      </c>
      <c r="F1528" s="89">
        <v>2</v>
      </c>
      <c r="G1528" s="89" t="str">
        <f>VLOOKUP(Revisión_Avance_Periodo!$A1528,BD_Seguimiento_OAP_2019!$A$2:$G$294,7,FALSE)</f>
        <v>PAI</v>
      </c>
      <c r="H1528" s="89" t="str">
        <f>VLOOKUP(Revisión_Avance_Periodo!$A1528,BD_Seguimiento_OAP_2019!$A$2:$J$294,10,FALSE)</f>
        <v>PAI_01 - Operacional</v>
      </c>
      <c r="I1528" s="89" t="s">
        <v>1296</v>
      </c>
      <c r="J1528" s="89" t="str">
        <f>VLOOKUP(Revisión_Avance_Periodo!$I1528,BD_Seguimiento_OAP_2019!$L:$M,2,FALSE)</f>
        <v>Adelantar el trámite tendiente a la contratación de los bienes y servicios que según del plan de adquisiciones sean competencia de este grupo.</v>
      </c>
      <c r="K1528" s="106" t="s">
        <v>8</v>
      </c>
      <c r="L1528" s="172">
        <v>4.4642857142857152E-4</v>
      </c>
      <c r="M1528" s="173" t="s">
        <v>106</v>
      </c>
      <c r="N1528" s="190">
        <f>INDEX(BD_Seguimiento_OAP_2019!$AH$3:$AS$294,MATCH(Revisión_Avance_Periodo!$I1528,BD_Seguimiento_OAP_2019!$L$3:$L$294,0),MATCH(Revisión_Avance_Periodo!$M1528,BD_Seguimiento_OAP_2019!$AH$2:$AS$2,0))</f>
        <v>0</v>
      </c>
      <c r="O1528" s="190">
        <f>INDEX(BD_Seguimiento_OAP_2019!$AV$3:$BG$294,MATCH(Revisión_Avance_Periodo!$I1528,BD_Seguimiento_OAP_2019!$L$3:$L$294,0),MATCH(Revisión_Avance_Periodo!$M1528,BD_Seguimiento_OAP_2019!$AV$2:$BG$2,0))</f>
        <v>0</v>
      </c>
      <c r="P1528" s="175">
        <f t="shared" si="285"/>
        <v>0</v>
      </c>
      <c r="Q1528" s="173" t="str">
        <f>VLOOKUP(P1528,Tabla_Indicador_Gestion4[#All],3,TRUE)</f>
        <v>Por Ejecutar</v>
      </c>
      <c r="R1528" s="229">
        <f>SUBTOTAL(9,$N$1526:$N1528)</f>
        <v>0</v>
      </c>
      <c r="S1528" s="230">
        <f>SUBTOTAL(9,$O$1526:$O1528)</f>
        <v>0</v>
      </c>
      <c r="T1528" s="231">
        <f>IFERROR(+Revisión_Avance_Periodo!$S1528/Revisión_Avance_Periodo!$R1528,0)</f>
        <v>0</v>
      </c>
      <c r="U1528" s="184"/>
      <c r="V1528" s="185"/>
      <c r="W1528" s="183"/>
      <c r="X1528" s="183"/>
      <c r="Y1528" s="183"/>
      <c r="Z1528" s="186"/>
      <c r="AA1528" s="187"/>
    </row>
    <row r="1529" spans="1:27" x14ac:dyDescent="0.25">
      <c r="A1529" s="94">
        <v>130</v>
      </c>
      <c r="B1529" s="96" t="str">
        <f>CONCATENATE(Revisión_Avance_Periodo!$C1529,";",Revisión_Avance_Periodo!$E1529,";",Revisión_Avance_Periodo!$I1529)</f>
        <v>OE1;PR_10;ACT_181</v>
      </c>
      <c r="C1529" s="180" t="s">
        <v>9</v>
      </c>
      <c r="D1529" s="181" t="str">
        <f>VLOOKUP(Revisión_Avance_Periodo!$C1529,Componentes_BD!$F$1:$G$5,2,FALSE)</f>
        <v>Fortalecer la Vigilancia.</v>
      </c>
      <c r="E1529" s="119" t="s">
        <v>12</v>
      </c>
      <c r="F1529" s="95">
        <v>2</v>
      </c>
      <c r="G1529" s="95" t="str">
        <f>VLOOKUP(Revisión_Avance_Periodo!$A1529,BD_Seguimiento_OAP_2019!$A$2:$G$294,7,FALSE)</f>
        <v>PAI</v>
      </c>
      <c r="H1529" s="95" t="str">
        <f>VLOOKUP(Revisión_Avance_Periodo!$A1529,BD_Seguimiento_OAP_2019!$A$2:$J$294,10,FALSE)</f>
        <v>PAI_01 - Operacional</v>
      </c>
      <c r="I1529" s="95" t="s">
        <v>1296</v>
      </c>
      <c r="J1529" s="95" t="str">
        <f>VLOOKUP(Revisión_Avance_Periodo!$I1529,BD_Seguimiento_OAP_2019!$L:$M,2,FALSE)</f>
        <v>Adelantar el trámite tendiente a la contratación de los bienes y servicios que según del plan de adquisiciones sean competencia de este grupo.</v>
      </c>
      <c r="K1529" s="119" t="s">
        <v>8</v>
      </c>
      <c r="L1529" s="172">
        <v>4.4642857142857152E-4</v>
      </c>
      <c r="M1529" s="182" t="s">
        <v>107</v>
      </c>
      <c r="N1529" s="190">
        <f>INDEX(BD_Seguimiento_OAP_2019!$AH$3:$AS$294,MATCH(Revisión_Avance_Periodo!$I1529,BD_Seguimiento_OAP_2019!$L$3:$L$294,0),MATCH(Revisión_Avance_Periodo!$M1529,BD_Seguimiento_OAP_2019!$AH$2:$AS$2,0))</f>
        <v>0</v>
      </c>
      <c r="O1529" s="190">
        <f>INDEX(BD_Seguimiento_OAP_2019!$AV$3:$BG$294,MATCH(Revisión_Avance_Periodo!$I1529,BD_Seguimiento_OAP_2019!$L$3:$L$294,0),MATCH(Revisión_Avance_Periodo!$M1529,BD_Seguimiento_OAP_2019!$AV$2:$BG$2,0))</f>
        <v>0</v>
      </c>
      <c r="P1529" s="175">
        <f t="shared" si="285"/>
        <v>0</v>
      </c>
      <c r="Q1529" s="182" t="str">
        <f>VLOOKUP(P1529,Tabla_Indicador_Gestion4[#All],3,TRUE)</f>
        <v>Por Ejecutar</v>
      </c>
      <c r="R1529" s="229">
        <f>SUBTOTAL(9,$N$1526:$N1529)</f>
        <v>0</v>
      </c>
      <c r="S1529" s="230">
        <f>SUBTOTAL(9,$O$1526:$O1529)</f>
        <v>0</v>
      </c>
      <c r="T1529" s="231">
        <f>IFERROR(+Revisión_Avance_Periodo!$S1529/Revisión_Avance_Periodo!$R1529,0)</f>
        <v>0</v>
      </c>
      <c r="U1529" s="184"/>
      <c r="V1529" s="185"/>
      <c r="W1529" s="183"/>
      <c r="X1529" s="183"/>
      <c r="Y1529" s="183"/>
      <c r="Z1529" s="186"/>
      <c r="AA1529" s="187"/>
    </row>
    <row r="1530" spans="1:27" x14ac:dyDescent="0.25">
      <c r="A1530" s="88">
        <v>130</v>
      </c>
      <c r="B1530" s="91" t="str">
        <f>CONCATENATE(Revisión_Avance_Periodo!$C1530,";",Revisión_Avance_Periodo!$E1530,";",Revisión_Avance_Periodo!$I1530)</f>
        <v>OE1;PR_10;ACT_181</v>
      </c>
      <c r="C1530" s="170" t="s">
        <v>9</v>
      </c>
      <c r="D1530" s="171" t="str">
        <f>VLOOKUP(Revisión_Avance_Periodo!$C1530,Componentes_BD!$F$1:$G$5,2,FALSE)</f>
        <v>Fortalecer la Vigilancia.</v>
      </c>
      <c r="E1530" s="106" t="s">
        <v>12</v>
      </c>
      <c r="F1530" s="89">
        <v>2</v>
      </c>
      <c r="G1530" s="89" t="str">
        <f>VLOOKUP(Revisión_Avance_Periodo!$A1530,BD_Seguimiento_OAP_2019!$A$2:$G$294,7,FALSE)</f>
        <v>PAI</v>
      </c>
      <c r="H1530" s="89" t="str">
        <f>VLOOKUP(Revisión_Avance_Periodo!$A1530,BD_Seguimiento_OAP_2019!$A$2:$J$294,10,FALSE)</f>
        <v>PAI_01 - Operacional</v>
      </c>
      <c r="I1530" s="89" t="s">
        <v>1296</v>
      </c>
      <c r="J1530" s="89" t="str">
        <f>VLOOKUP(Revisión_Avance_Periodo!$I1530,BD_Seguimiento_OAP_2019!$L:$M,2,FALSE)</f>
        <v>Adelantar el trámite tendiente a la contratación de los bienes y servicios que según del plan de adquisiciones sean competencia de este grupo.</v>
      </c>
      <c r="K1530" s="106" t="s">
        <v>8</v>
      </c>
      <c r="L1530" s="172">
        <v>4.4642857142857152E-4</v>
      </c>
      <c r="M1530" s="173" t="s">
        <v>108</v>
      </c>
      <c r="N1530" s="190">
        <f>INDEX(BD_Seguimiento_OAP_2019!$AH$3:$AS$294,MATCH(Revisión_Avance_Periodo!$I1530,BD_Seguimiento_OAP_2019!$L$3:$L$294,0),MATCH(Revisión_Avance_Periodo!$M1530,BD_Seguimiento_OAP_2019!$AH$2:$AS$2,0))</f>
        <v>0</v>
      </c>
      <c r="O1530" s="190">
        <f>INDEX(BD_Seguimiento_OAP_2019!$AV$3:$BG$294,MATCH(Revisión_Avance_Periodo!$I1530,BD_Seguimiento_OAP_2019!$L$3:$L$294,0),MATCH(Revisión_Avance_Periodo!$M1530,BD_Seguimiento_OAP_2019!$AV$2:$BG$2,0))</f>
        <v>0</v>
      </c>
      <c r="P1530" s="175">
        <f t="shared" si="285"/>
        <v>0</v>
      </c>
      <c r="Q1530" s="173" t="str">
        <f>VLOOKUP(P1530,Tabla_Indicador_Gestion4[#All],3,TRUE)</f>
        <v>Por Ejecutar</v>
      </c>
      <c r="R1530" s="229">
        <f>SUBTOTAL(9,$N$1526:$N1530)</f>
        <v>0</v>
      </c>
      <c r="S1530" s="230">
        <f>SUBTOTAL(9,$O$1526:$O1530)</f>
        <v>0</v>
      </c>
      <c r="T1530" s="231">
        <f>IFERROR(+Revisión_Avance_Periodo!$S1530/Revisión_Avance_Periodo!$R1530,0)</f>
        <v>0</v>
      </c>
      <c r="U1530" s="184"/>
      <c r="V1530" s="185"/>
      <c r="W1530" s="183"/>
      <c r="X1530" s="183"/>
      <c r="Y1530" s="183"/>
      <c r="Z1530" s="186"/>
      <c r="AA1530" s="187"/>
    </row>
    <row r="1531" spans="1:27" x14ac:dyDescent="0.25">
      <c r="A1531" s="94">
        <v>130</v>
      </c>
      <c r="B1531" s="96" t="str">
        <f>CONCATENATE(Revisión_Avance_Periodo!$C1531,";",Revisión_Avance_Periodo!$E1531,";",Revisión_Avance_Periodo!$I1531)</f>
        <v>OE1;PR_10;ACT_181</v>
      </c>
      <c r="C1531" s="180" t="s">
        <v>9</v>
      </c>
      <c r="D1531" s="181" t="str">
        <f>VLOOKUP(Revisión_Avance_Periodo!$C1531,Componentes_BD!$F$1:$G$5,2,FALSE)</f>
        <v>Fortalecer la Vigilancia.</v>
      </c>
      <c r="E1531" s="119" t="s">
        <v>12</v>
      </c>
      <c r="F1531" s="95">
        <v>2</v>
      </c>
      <c r="G1531" s="95" t="str">
        <f>VLOOKUP(Revisión_Avance_Periodo!$A1531,BD_Seguimiento_OAP_2019!$A$2:$G$294,7,FALSE)</f>
        <v>PAI</v>
      </c>
      <c r="H1531" s="95" t="str">
        <f>VLOOKUP(Revisión_Avance_Periodo!$A1531,BD_Seguimiento_OAP_2019!$A$2:$J$294,10,FALSE)</f>
        <v>PAI_01 - Operacional</v>
      </c>
      <c r="I1531" s="95" t="s">
        <v>1296</v>
      </c>
      <c r="J1531" s="95" t="str">
        <f>VLOOKUP(Revisión_Avance_Periodo!$I1531,BD_Seguimiento_OAP_2019!$L:$M,2,FALSE)</f>
        <v>Adelantar el trámite tendiente a la contratación de los bienes y servicios que según del plan de adquisiciones sean competencia de este grupo.</v>
      </c>
      <c r="K1531" s="119" t="s">
        <v>8</v>
      </c>
      <c r="L1531" s="172">
        <v>4.4642857142857152E-4</v>
      </c>
      <c r="M1531" s="182" t="s">
        <v>109</v>
      </c>
      <c r="N1531" s="190">
        <f>INDEX(BD_Seguimiento_OAP_2019!$AH$3:$AS$294,MATCH(Revisión_Avance_Periodo!$I1531,BD_Seguimiento_OAP_2019!$L$3:$L$294,0),MATCH(Revisión_Avance_Periodo!$M1531,BD_Seguimiento_OAP_2019!$AH$2:$AS$2,0))</f>
        <v>1</v>
      </c>
      <c r="O1531" s="190">
        <f>INDEX(BD_Seguimiento_OAP_2019!$AV$3:$BG$294,MATCH(Revisión_Avance_Periodo!$I1531,BD_Seguimiento_OAP_2019!$L$3:$L$294,0),MATCH(Revisión_Avance_Periodo!$M1531,BD_Seguimiento_OAP_2019!$AV$2:$BG$2,0))</f>
        <v>0</v>
      </c>
      <c r="P1531" s="188">
        <f t="shared" si="276"/>
        <v>0</v>
      </c>
      <c r="Q1531" s="182" t="str">
        <f>VLOOKUP(P1531,Tabla_Indicador_Gestion4[#All],3,TRUE)</f>
        <v>Por Ejecutar</v>
      </c>
      <c r="R1531" s="229">
        <f>SUBTOTAL(9,$N$1526:$N1531)</f>
        <v>1</v>
      </c>
      <c r="S1531" s="230">
        <f>SUBTOTAL(9,$O$1526:$O1531)</f>
        <v>0</v>
      </c>
      <c r="T1531" s="231">
        <f>IFERROR(+Revisión_Avance_Periodo!$S1531/Revisión_Avance_Periodo!$R1531,0)</f>
        <v>0</v>
      </c>
      <c r="U1531" s="184"/>
      <c r="V1531" s="185"/>
      <c r="W1531" s="183"/>
      <c r="X1531" s="183"/>
      <c r="Y1531" s="183"/>
      <c r="Z1531" s="186"/>
      <c r="AA1531" s="187"/>
    </row>
    <row r="1532" spans="1:27" x14ac:dyDescent="0.25">
      <c r="A1532" s="88">
        <v>130</v>
      </c>
      <c r="B1532" s="91" t="str">
        <f>CONCATENATE(Revisión_Avance_Periodo!$C1532,";",Revisión_Avance_Periodo!$E1532,";",Revisión_Avance_Periodo!$I1532)</f>
        <v>OE1;PR_10;ACT_181</v>
      </c>
      <c r="C1532" s="170" t="s">
        <v>9</v>
      </c>
      <c r="D1532" s="171" t="str">
        <f>VLOOKUP(Revisión_Avance_Periodo!$C1532,Componentes_BD!$F$1:$G$5,2,FALSE)</f>
        <v>Fortalecer la Vigilancia.</v>
      </c>
      <c r="E1532" s="106" t="s">
        <v>12</v>
      </c>
      <c r="F1532" s="89">
        <v>2</v>
      </c>
      <c r="G1532" s="89" t="str">
        <f>VLOOKUP(Revisión_Avance_Periodo!$A1532,BD_Seguimiento_OAP_2019!$A$2:$G$294,7,FALSE)</f>
        <v>PAI</v>
      </c>
      <c r="H1532" s="89" t="str">
        <f>VLOOKUP(Revisión_Avance_Periodo!$A1532,BD_Seguimiento_OAP_2019!$A$2:$J$294,10,FALSE)</f>
        <v>PAI_01 - Operacional</v>
      </c>
      <c r="I1532" s="89" t="s">
        <v>1296</v>
      </c>
      <c r="J1532" s="89" t="str">
        <f>VLOOKUP(Revisión_Avance_Periodo!$I1532,BD_Seguimiento_OAP_2019!$L:$M,2,FALSE)</f>
        <v>Adelantar el trámite tendiente a la contratación de los bienes y servicios que según del plan de adquisiciones sean competencia de este grupo.</v>
      </c>
      <c r="K1532" s="106" t="s">
        <v>8</v>
      </c>
      <c r="L1532" s="172">
        <v>4.4642857142857152E-4</v>
      </c>
      <c r="M1532" s="173" t="s">
        <v>110</v>
      </c>
      <c r="N1532" s="190">
        <f>INDEX(BD_Seguimiento_OAP_2019!$AH$3:$AS$294,MATCH(Revisión_Avance_Periodo!$I1532,BD_Seguimiento_OAP_2019!$L$3:$L$294,0),MATCH(Revisión_Avance_Periodo!$M1532,BD_Seguimiento_OAP_2019!$AH$2:$AS$2,0))</f>
        <v>0</v>
      </c>
      <c r="O1532" s="190">
        <f>INDEX(BD_Seguimiento_OAP_2019!$AV$3:$BG$294,MATCH(Revisión_Avance_Periodo!$I1532,BD_Seguimiento_OAP_2019!$L$3:$L$294,0),MATCH(Revisión_Avance_Periodo!$M1532,BD_Seguimiento_OAP_2019!$AV$2:$BG$2,0))</f>
        <v>0</v>
      </c>
      <c r="P1532" s="175">
        <f t="shared" ref="P1532:P1536" si="287">IFERROR((O1532/N1532),0)</f>
        <v>0</v>
      </c>
      <c r="Q1532" s="173" t="str">
        <f>VLOOKUP(P1532,Tabla_Indicador_Gestion4[#All],3,TRUE)</f>
        <v>Por Ejecutar</v>
      </c>
      <c r="R1532" s="229">
        <f>SUBTOTAL(9,$N$1526:$N1532)</f>
        <v>1</v>
      </c>
      <c r="S1532" s="230">
        <f>SUBTOTAL(9,$O$1526:$O1532)</f>
        <v>0</v>
      </c>
      <c r="T1532" s="231">
        <f>IFERROR(+Revisión_Avance_Periodo!$S1532/Revisión_Avance_Periodo!$R1532,0)</f>
        <v>0</v>
      </c>
      <c r="U1532" s="184"/>
      <c r="V1532" s="185"/>
      <c r="W1532" s="183"/>
      <c r="X1532" s="183"/>
      <c r="Y1532" s="183"/>
      <c r="Z1532" s="186"/>
      <c r="AA1532" s="187"/>
    </row>
    <row r="1533" spans="1:27" x14ac:dyDescent="0.25">
      <c r="A1533" s="94">
        <v>130</v>
      </c>
      <c r="B1533" s="96" t="str">
        <f>CONCATENATE(Revisión_Avance_Periodo!$C1533,";",Revisión_Avance_Periodo!$E1533,";",Revisión_Avance_Periodo!$I1533)</f>
        <v>OE1;PR_10;ACT_181</v>
      </c>
      <c r="C1533" s="180" t="s">
        <v>9</v>
      </c>
      <c r="D1533" s="181" t="str">
        <f>VLOOKUP(Revisión_Avance_Periodo!$C1533,Componentes_BD!$F$1:$G$5,2,FALSE)</f>
        <v>Fortalecer la Vigilancia.</v>
      </c>
      <c r="E1533" s="119" t="s">
        <v>12</v>
      </c>
      <c r="F1533" s="95">
        <v>2</v>
      </c>
      <c r="G1533" s="95" t="str">
        <f>VLOOKUP(Revisión_Avance_Periodo!$A1533,BD_Seguimiento_OAP_2019!$A$2:$G$294,7,FALSE)</f>
        <v>PAI</v>
      </c>
      <c r="H1533" s="95" t="str">
        <f>VLOOKUP(Revisión_Avance_Periodo!$A1533,BD_Seguimiento_OAP_2019!$A$2:$J$294,10,FALSE)</f>
        <v>PAI_01 - Operacional</v>
      </c>
      <c r="I1533" s="95" t="s">
        <v>1296</v>
      </c>
      <c r="J1533" s="95" t="str">
        <f>VLOOKUP(Revisión_Avance_Periodo!$I1533,BD_Seguimiento_OAP_2019!$L:$M,2,FALSE)</f>
        <v>Adelantar el trámite tendiente a la contratación de los bienes y servicios que según del plan de adquisiciones sean competencia de este grupo.</v>
      </c>
      <c r="K1533" s="119" t="s">
        <v>8</v>
      </c>
      <c r="L1533" s="172">
        <v>4.4642857142857152E-4</v>
      </c>
      <c r="M1533" s="182" t="s">
        <v>111</v>
      </c>
      <c r="N1533" s="190">
        <f>INDEX(BD_Seguimiento_OAP_2019!$AH$3:$AS$294,MATCH(Revisión_Avance_Periodo!$I1533,BD_Seguimiento_OAP_2019!$L$3:$L$294,0),MATCH(Revisión_Avance_Periodo!$M1533,BD_Seguimiento_OAP_2019!$AH$2:$AS$2,0))</f>
        <v>0</v>
      </c>
      <c r="O1533" s="190">
        <f>INDEX(BD_Seguimiento_OAP_2019!$AV$3:$BG$294,MATCH(Revisión_Avance_Periodo!$I1533,BD_Seguimiento_OAP_2019!$L$3:$L$294,0),MATCH(Revisión_Avance_Periodo!$M1533,BD_Seguimiento_OAP_2019!$AV$2:$BG$2,0))</f>
        <v>0</v>
      </c>
      <c r="P1533" s="175">
        <f t="shared" si="287"/>
        <v>0</v>
      </c>
      <c r="Q1533" s="182" t="str">
        <f>VLOOKUP(P1533,Tabla_Indicador_Gestion4[#All],3,TRUE)</f>
        <v>Por Ejecutar</v>
      </c>
      <c r="R1533" s="229">
        <f>SUBTOTAL(9,$N$1526:$N1533)</f>
        <v>1</v>
      </c>
      <c r="S1533" s="230">
        <f>SUBTOTAL(9,$O$1526:$O1533)</f>
        <v>0</v>
      </c>
      <c r="T1533" s="231">
        <f>IFERROR(+Revisión_Avance_Periodo!$S1533/Revisión_Avance_Periodo!$R1533,0)</f>
        <v>0</v>
      </c>
      <c r="U1533" s="184"/>
      <c r="V1533" s="185"/>
      <c r="W1533" s="183"/>
      <c r="X1533" s="183"/>
      <c r="Y1533" s="183"/>
      <c r="Z1533" s="186"/>
      <c r="AA1533" s="187"/>
    </row>
    <row r="1534" spans="1:27" x14ac:dyDescent="0.25">
      <c r="A1534" s="88">
        <v>130</v>
      </c>
      <c r="B1534" s="91" t="str">
        <f>CONCATENATE(Revisión_Avance_Periodo!$C1534,";",Revisión_Avance_Periodo!$E1534,";",Revisión_Avance_Periodo!$I1534)</f>
        <v>OE1;PR_10;ACT_181</v>
      </c>
      <c r="C1534" s="170" t="s">
        <v>9</v>
      </c>
      <c r="D1534" s="171" t="str">
        <f>VLOOKUP(Revisión_Avance_Periodo!$C1534,Componentes_BD!$F$1:$G$5,2,FALSE)</f>
        <v>Fortalecer la Vigilancia.</v>
      </c>
      <c r="E1534" s="106" t="s">
        <v>12</v>
      </c>
      <c r="F1534" s="89">
        <v>2</v>
      </c>
      <c r="G1534" s="89" t="str">
        <f>VLOOKUP(Revisión_Avance_Periodo!$A1534,BD_Seguimiento_OAP_2019!$A$2:$G$294,7,FALSE)</f>
        <v>PAI</v>
      </c>
      <c r="H1534" s="89" t="str">
        <f>VLOOKUP(Revisión_Avance_Periodo!$A1534,BD_Seguimiento_OAP_2019!$A$2:$J$294,10,FALSE)</f>
        <v>PAI_01 - Operacional</v>
      </c>
      <c r="I1534" s="89" t="s">
        <v>1296</v>
      </c>
      <c r="J1534" s="89" t="str">
        <f>VLOOKUP(Revisión_Avance_Periodo!$I1534,BD_Seguimiento_OAP_2019!$L:$M,2,FALSE)</f>
        <v>Adelantar el trámite tendiente a la contratación de los bienes y servicios que según del plan de adquisiciones sean competencia de este grupo.</v>
      </c>
      <c r="K1534" s="106" t="s">
        <v>8</v>
      </c>
      <c r="L1534" s="172">
        <v>4.4642857142857152E-4</v>
      </c>
      <c r="M1534" s="173" t="s">
        <v>112</v>
      </c>
      <c r="N1534" s="190">
        <f>INDEX(BD_Seguimiento_OAP_2019!$AH$3:$AS$294,MATCH(Revisión_Avance_Periodo!$I1534,BD_Seguimiento_OAP_2019!$L$3:$L$294,0),MATCH(Revisión_Avance_Periodo!$M1534,BD_Seguimiento_OAP_2019!$AH$2:$AS$2,0))</f>
        <v>0</v>
      </c>
      <c r="O1534" s="190">
        <f>INDEX(BD_Seguimiento_OAP_2019!$AV$3:$BG$294,MATCH(Revisión_Avance_Periodo!$I1534,BD_Seguimiento_OAP_2019!$L$3:$L$294,0),MATCH(Revisión_Avance_Periodo!$M1534,BD_Seguimiento_OAP_2019!$AV$2:$BG$2,0))</f>
        <v>0</v>
      </c>
      <c r="P1534" s="175">
        <f t="shared" si="287"/>
        <v>0</v>
      </c>
      <c r="Q1534" s="173" t="str">
        <f>VLOOKUP(P1534,Tabla_Indicador_Gestion4[#All],3,TRUE)</f>
        <v>Por Ejecutar</v>
      </c>
      <c r="R1534" s="229">
        <f>SUBTOTAL(9,$N$1526:$N1534)</f>
        <v>1</v>
      </c>
      <c r="S1534" s="230">
        <f>SUBTOTAL(9,$O$1526:$O1534)</f>
        <v>0</v>
      </c>
      <c r="T1534" s="231">
        <f>IFERROR(+Revisión_Avance_Periodo!$S1534/Revisión_Avance_Periodo!$R1534,0)</f>
        <v>0</v>
      </c>
      <c r="U1534" s="184"/>
      <c r="V1534" s="185"/>
      <c r="W1534" s="183"/>
      <c r="X1534" s="183"/>
      <c r="Y1534" s="183"/>
      <c r="Z1534" s="186"/>
      <c r="AA1534" s="187"/>
    </row>
    <row r="1535" spans="1:27" x14ac:dyDescent="0.25">
      <c r="A1535" s="94">
        <v>130</v>
      </c>
      <c r="B1535" s="96" t="str">
        <f>CONCATENATE(Revisión_Avance_Periodo!$C1535,";",Revisión_Avance_Periodo!$E1535,";",Revisión_Avance_Periodo!$I1535)</f>
        <v>OE1;PR_10;ACT_181</v>
      </c>
      <c r="C1535" s="180" t="s">
        <v>9</v>
      </c>
      <c r="D1535" s="181" t="str">
        <f>VLOOKUP(Revisión_Avance_Periodo!$C1535,Componentes_BD!$F$1:$G$5,2,FALSE)</f>
        <v>Fortalecer la Vigilancia.</v>
      </c>
      <c r="E1535" s="119" t="s">
        <v>12</v>
      </c>
      <c r="F1535" s="95">
        <v>2</v>
      </c>
      <c r="G1535" s="95" t="str">
        <f>VLOOKUP(Revisión_Avance_Periodo!$A1535,BD_Seguimiento_OAP_2019!$A$2:$G$294,7,FALSE)</f>
        <v>PAI</v>
      </c>
      <c r="H1535" s="95" t="str">
        <f>VLOOKUP(Revisión_Avance_Periodo!$A1535,BD_Seguimiento_OAP_2019!$A$2:$J$294,10,FALSE)</f>
        <v>PAI_01 - Operacional</v>
      </c>
      <c r="I1535" s="95" t="s">
        <v>1296</v>
      </c>
      <c r="J1535" s="95" t="str">
        <f>VLOOKUP(Revisión_Avance_Periodo!$I1535,BD_Seguimiento_OAP_2019!$L:$M,2,FALSE)</f>
        <v>Adelantar el trámite tendiente a la contratación de los bienes y servicios que según del plan de adquisiciones sean competencia de este grupo.</v>
      </c>
      <c r="K1535" s="119" t="s">
        <v>8</v>
      </c>
      <c r="L1535" s="172">
        <v>4.4642857142857152E-4</v>
      </c>
      <c r="M1535" s="182" t="s">
        <v>113</v>
      </c>
      <c r="N1535" s="190">
        <f>INDEX(BD_Seguimiento_OAP_2019!$AH$3:$AS$294,MATCH(Revisión_Avance_Periodo!$I1535,BD_Seguimiento_OAP_2019!$L$3:$L$294,0),MATCH(Revisión_Avance_Periodo!$M1535,BD_Seguimiento_OAP_2019!$AH$2:$AS$2,0))</f>
        <v>0</v>
      </c>
      <c r="O1535" s="190">
        <f>INDEX(BD_Seguimiento_OAP_2019!$AV$3:$BG$294,MATCH(Revisión_Avance_Periodo!$I1535,BD_Seguimiento_OAP_2019!$L$3:$L$294,0),MATCH(Revisión_Avance_Periodo!$M1535,BD_Seguimiento_OAP_2019!$AV$2:$BG$2,0))</f>
        <v>0</v>
      </c>
      <c r="P1535" s="175">
        <f t="shared" si="287"/>
        <v>0</v>
      </c>
      <c r="Q1535" s="182" t="str">
        <f>VLOOKUP(P1535,Tabla_Indicador_Gestion4[#All],3,TRUE)</f>
        <v>Por Ejecutar</v>
      </c>
      <c r="R1535" s="229">
        <f>SUBTOTAL(9,$N$1526:$N1535)</f>
        <v>1</v>
      </c>
      <c r="S1535" s="230">
        <f>SUBTOTAL(9,$O$1526:$O1535)</f>
        <v>0</v>
      </c>
      <c r="T1535" s="231">
        <f>IFERROR(+Revisión_Avance_Periodo!$S1535/Revisión_Avance_Periodo!$R1535,0)</f>
        <v>0</v>
      </c>
      <c r="U1535" s="184"/>
      <c r="V1535" s="185"/>
      <c r="W1535" s="183"/>
      <c r="X1535" s="183"/>
      <c r="Y1535" s="183"/>
      <c r="Z1535" s="186"/>
      <c r="AA1535" s="187"/>
    </row>
    <row r="1536" spans="1:27" x14ac:dyDescent="0.25">
      <c r="A1536" s="88">
        <v>130</v>
      </c>
      <c r="B1536" s="91" t="str">
        <f>CONCATENATE(Revisión_Avance_Periodo!$C1536,";",Revisión_Avance_Periodo!$E1536,";",Revisión_Avance_Periodo!$I1536)</f>
        <v>OE1;PR_10;ACT_181</v>
      </c>
      <c r="C1536" s="170" t="s">
        <v>9</v>
      </c>
      <c r="D1536" s="171" t="str">
        <f>VLOOKUP(Revisión_Avance_Periodo!$C1536,Componentes_BD!$F$1:$G$5,2,FALSE)</f>
        <v>Fortalecer la Vigilancia.</v>
      </c>
      <c r="E1536" s="106" t="s">
        <v>12</v>
      </c>
      <c r="F1536" s="89">
        <v>2</v>
      </c>
      <c r="G1536" s="89" t="str">
        <f>VLOOKUP(Revisión_Avance_Periodo!$A1536,BD_Seguimiento_OAP_2019!$A$2:$G$294,7,FALSE)</f>
        <v>PAI</v>
      </c>
      <c r="H1536" s="89" t="str">
        <f>VLOOKUP(Revisión_Avance_Periodo!$A1536,BD_Seguimiento_OAP_2019!$A$2:$J$294,10,FALSE)</f>
        <v>PAI_01 - Operacional</v>
      </c>
      <c r="I1536" s="89" t="s">
        <v>1296</v>
      </c>
      <c r="J1536" s="89" t="str">
        <f>VLOOKUP(Revisión_Avance_Periodo!$I1536,BD_Seguimiento_OAP_2019!$L:$M,2,FALSE)</f>
        <v>Adelantar el trámite tendiente a la contratación de los bienes y servicios que según del plan de adquisiciones sean competencia de este grupo.</v>
      </c>
      <c r="K1536" s="106" t="s">
        <v>8</v>
      </c>
      <c r="L1536" s="172">
        <v>4.4642857142857152E-4</v>
      </c>
      <c r="M1536" s="173" t="s">
        <v>114</v>
      </c>
      <c r="N1536" s="190">
        <f>INDEX(BD_Seguimiento_OAP_2019!$AH$3:$AS$294,MATCH(Revisión_Avance_Periodo!$I1536,BD_Seguimiento_OAP_2019!$L$3:$L$294,0),MATCH(Revisión_Avance_Periodo!$M1536,BD_Seguimiento_OAP_2019!$AH$2:$AS$2,0))</f>
        <v>0</v>
      </c>
      <c r="O1536" s="190">
        <f>INDEX(BD_Seguimiento_OAP_2019!$AV$3:$BG$294,MATCH(Revisión_Avance_Periodo!$I1536,BD_Seguimiento_OAP_2019!$L$3:$L$294,0),MATCH(Revisión_Avance_Periodo!$M1536,BD_Seguimiento_OAP_2019!$AV$2:$BG$2,0))</f>
        <v>0</v>
      </c>
      <c r="P1536" s="175">
        <f t="shared" si="287"/>
        <v>0</v>
      </c>
      <c r="Q1536" s="173" t="str">
        <f>VLOOKUP(P1536,Tabla_Indicador_Gestion4[#All],3,TRUE)</f>
        <v>Por Ejecutar</v>
      </c>
      <c r="R1536" s="229">
        <f>SUBTOTAL(9,$N$1526:$N1536)</f>
        <v>1</v>
      </c>
      <c r="S1536" s="230">
        <f>SUBTOTAL(9,$O$1526:$O1536)</f>
        <v>0</v>
      </c>
      <c r="T1536" s="231">
        <f>IFERROR(+Revisión_Avance_Periodo!$S1536/Revisión_Avance_Periodo!$R1536,0)</f>
        <v>0</v>
      </c>
      <c r="U1536" s="184"/>
      <c r="V1536" s="185"/>
      <c r="W1536" s="183"/>
      <c r="X1536" s="183"/>
      <c r="Y1536" s="183"/>
      <c r="Z1536" s="186"/>
      <c r="AA1536" s="187"/>
    </row>
    <row r="1537" spans="1:27" ht="15.75" thickBot="1" x14ac:dyDescent="0.3">
      <c r="A1537" s="94">
        <v>130</v>
      </c>
      <c r="B1537" s="96" t="str">
        <f>CONCATENATE(Revisión_Avance_Periodo!$C1537,";",Revisión_Avance_Periodo!$E1537,";",Revisión_Avance_Periodo!$I1537)</f>
        <v>OE1;PR_10;ACT_181</v>
      </c>
      <c r="C1537" s="180" t="s">
        <v>9</v>
      </c>
      <c r="D1537" s="181" t="str">
        <f>VLOOKUP(Revisión_Avance_Periodo!$C1537,Componentes_BD!$F$1:$G$5,2,FALSE)</f>
        <v>Fortalecer la Vigilancia.</v>
      </c>
      <c r="E1537" s="119" t="s">
        <v>12</v>
      </c>
      <c r="F1537" s="95">
        <v>2</v>
      </c>
      <c r="G1537" s="95" t="str">
        <f>VLOOKUP(Revisión_Avance_Periodo!$A1537,BD_Seguimiento_OAP_2019!$A$2:$G$294,7,FALSE)</f>
        <v>PAI</v>
      </c>
      <c r="H1537" s="95" t="str">
        <f>VLOOKUP(Revisión_Avance_Periodo!$A1537,BD_Seguimiento_OAP_2019!$A$2:$J$294,10,FALSE)</f>
        <v>PAI_01 - Operacional</v>
      </c>
      <c r="I1537" s="95" t="s">
        <v>1296</v>
      </c>
      <c r="J1537" s="95" t="str">
        <f>VLOOKUP(Revisión_Avance_Periodo!$I1537,BD_Seguimiento_OAP_2019!$L:$M,2,FALSE)</f>
        <v>Adelantar el trámite tendiente a la contratación de los bienes y servicios que según del plan de adquisiciones sean competencia de este grupo.</v>
      </c>
      <c r="K1537" s="119" t="s">
        <v>8</v>
      </c>
      <c r="L1537" s="172">
        <v>4.4642857142857152E-4</v>
      </c>
      <c r="M1537" s="182" t="s">
        <v>115</v>
      </c>
      <c r="N1537" s="190">
        <f>INDEX(BD_Seguimiento_OAP_2019!$AH$3:$AS$294,MATCH(Revisión_Avance_Periodo!$I1537,BD_Seguimiento_OAP_2019!$L$3:$L$294,0),MATCH(Revisión_Avance_Periodo!$M1537,BD_Seguimiento_OAP_2019!$AH$2:$AS$2,0))</f>
        <v>1</v>
      </c>
      <c r="O1537" s="190">
        <f>INDEX(BD_Seguimiento_OAP_2019!$AV$3:$BG$294,MATCH(Revisión_Avance_Periodo!$I1537,BD_Seguimiento_OAP_2019!$L$3:$L$294,0),MATCH(Revisión_Avance_Periodo!$M1537,BD_Seguimiento_OAP_2019!$AV$2:$BG$2,0))</f>
        <v>0</v>
      </c>
      <c r="P1537" s="188">
        <f t="shared" si="276"/>
        <v>0</v>
      </c>
      <c r="Q1537" s="182" t="str">
        <f>VLOOKUP(P1537,Tabla_Indicador_Gestion4[#All],3,TRUE)</f>
        <v>Por Ejecutar</v>
      </c>
      <c r="R1537" s="229">
        <f>SUBTOTAL(9,$N$1526:$N1537)</f>
        <v>2</v>
      </c>
      <c r="S1537" s="230">
        <f>SUBTOTAL(9,$O$1526:$O1537)</f>
        <v>0</v>
      </c>
      <c r="T1537" s="231">
        <f>IFERROR(+Revisión_Avance_Periodo!$S1537/Revisión_Avance_Periodo!$R1537,0)</f>
        <v>0</v>
      </c>
      <c r="U1537" s="184"/>
      <c r="V1537" s="185"/>
      <c r="W1537" s="183"/>
      <c r="X1537" s="183"/>
      <c r="Y1537" s="183"/>
      <c r="Z1537" s="186"/>
      <c r="AA1537" s="187"/>
    </row>
    <row r="1538" spans="1:27" x14ac:dyDescent="0.25">
      <c r="A1538" s="88">
        <v>131</v>
      </c>
      <c r="B1538" s="91" t="str">
        <f>CONCATENATE(Revisión_Avance_Periodo!$C1538,";",Revisión_Avance_Periodo!$E1538,";",Revisión_Avance_Periodo!$I1538)</f>
        <v>OE1;PR_10;ACT_182</v>
      </c>
      <c r="C1538" s="170" t="s">
        <v>9</v>
      </c>
      <c r="D1538" s="171" t="str">
        <f>VLOOKUP(Revisión_Avance_Periodo!$C1538,Componentes_BD!$F$1:$G$5,2,FALSE)</f>
        <v>Fortalecer la Vigilancia.</v>
      </c>
      <c r="E1538" s="106" t="s">
        <v>12</v>
      </c>
      <c r="F1538" s="89">
        <v>2</v>
      </c>
      <c r="G1538" s="89" t="str">
        <f>VLOOKUP(Revisión_Avance_Periodo!$A1538,BD_Seguimiento_OAP_2019!$A$2:$G$294,7,FALSE)</f>
        <v>PAI</v>
      </c>
      <c r="H1538" s="89" t="str">
        <f>VLOOKUP(Revisión_Avance_Periodo!$A1538,BD_Seguimiento_OAP_2019!$A$2:$J$294,10,FALSE)</f>
        <v>PAI_01 - Operacional</v>
      </c>
      <c r="I1538" s="89" t="s">
        <v>1299</v>
      </c>
      <c r="J1538" s="89" t="str">
        <f>VLOOKUP(Revisión_Avance_Periodo!$I1538,BD_Seguimiento_OAP_2019!$L:$M,2,FALSE)</f>
        <v xml:space="preserve">Atender y verificar cumplimiento de GLPI </v>
      </c>
      <c r="K1538" s="106" t="s">
        <v>8</v>
      </c>
      <c r="L1538" s="172">
        <v>4.4642857142857152E-4</v>
      </c>
      <c r="M1538" s="173" t="s">
        <v>104</v>
      </c>
      <c r="N1538" s="190">
        <f>INDEX(BD_Seguimiento_OAP_2019!$AH$3:$AS$294,MATCH(Revisión_Avance_Periodo!$I1538,BD_Seguimiento_OAP_2019!$L$3:$L$294,0),MATCH(Revisión_Avance_Periodo!$M1538,BD_Seguimiento_OAP_2019!$AH$2:$AS$2,0))</f>
        <v>21</v>
      </c>
      <c r="O1538" s="190">
        <f>INDEX(BD_Seguimiento_OAP_2019!$AV$3:$BG$294,MATCH(Revisión_Avance_Periodo!$I1538,BD_Seguimiento_OAP_2019!$L$3:$L$294,0),MATCH(Revisión_Avance_Periodo!$M1538,BD_Seguimiento_OAP_2019!$AV$2:$BG$2,0))</f>
        <v>21</v>
      </c>
      <c r="P1538" s="189">
        <f t="shared" si="276"/>
        <v>1</v>
      </c>
      <c r="Q1538" s="173" t="str">
        <f>VLOOKUP(P1538,Tabla_Indicador_Gestion4[#All],3,TRUE)</f>
        <v>Culminada</v>
      </c>
      <c r="R1538" s="232">
        <f>SUBTOTAL(9,$N$1538:$N1538)</f>
        <v>21</v>
      </c>
      <c r="S1538" s="233">
        <f>SUBTOTAL(9,$O$1538:$O1538)</f>
        <v>21</v>
      </c>
      <c r="T1538" s="234">
        <f>IFERROR(+Revisión_Avance_Periodo!$S1538/Revisión_Avance_Periodo!$R1538,0)</f>
        <v>1</v>
      </c>
      <c r="U1538" s="191">
        <f>SUBTOTAL(9,N1538:N1549)</f>
        <v>90</v>
      </c>
      <c r="V1538" s="192">
        <f>SUBTOTAL(9,O1538:O1549)</f>
        <v>81</v>
      </c>
      <c r="W1538" s="176">
        <f t="shared" ref="W1538" si="288">+V1538/U1538</f>
        <v>0.9</v>
      </c>
      <c r="X1538" s="176"/>
      <c r="Y1538" s="176">
        <f>100%-Revisión_Avance_Periodo!$W1538</f>
        <v>9.9999999999999978E-2</v>
      </c>
      <c r="Z1538" s="178" t="str">
        <f>VLOOKUP(W1538,Tabla_Indicador_Gestion4[],3,TRUE)</f>
        <v>Gestionado</v>
      </c>
      <c r="AA1538" s="179">
        <f>Revisión_Avance_Periodo!$W1538*Revisión_Avance_Periodo!$L1538</f>
        <v>4.0178571428571439E-4</v>
      </c>
    </row>
    <row r="1539" spans="1:27" x14ac:dyDescent="0.25">
      <c r="A1539" s="94">
        <v>131</v>
      </c>
      <c r="B1539" s="96" t="str">
        <f>CONCATENATE(Revisión_Avance_Periodo!$C1539,";",Revisión_Avance_Periodo!$E1539,";",Revisión_Avance_Periodo!$I1539)</f>
        <v>OE1;PR_10;ACT_182</v>
      </c>
      <c r="C1539" s="180" t="s">
        <v>9</v>
      </c>
      <c r="D1539" s="181" t="str">
        <f>VLOOKUP(Revisión_Avance_Periodo!$C1539,Componentes_BD!$F$1:$G$5,2,FALSE)</f>
        <v>Fortalecer la Vigilancia.</v>
      </c>
      <c r="E1539" s="119" t="s">
        <v>12</v>
      </c>
      <c r="F1539" s="95">
        <v>2</v>
      </c>
      <c r="G1539" s="95" t="str">
        <f>VLOOKUP(Revisión_Avance_Periodo!$A1539,BD_Seguimiento_OAP_2019!$A$2:$G$294,7,FALSE)</f>
        <v>PAI</v>
      </c>
      <c r="H1539" s="95" t="str">
        <f>VLOOKUP(Revisión_Avance_Periodo!$A1539,BD_Seguimiento_OAP_2019!$A$2:$J$294,10,FALSE)</f>
        <v>PAI_01 - Operacional</v>
      </c>
      <c r="I1539" s="95" t="s">
        <v>1299</v>
      </c>
      <c r="J1539" s="95" t="str">
        <f>VLOOKUP(Revisión_Avance_Periodo!$I1539,BD_Seguimiento_OAP_2019!$L:$M,2,FALSE)</f>
        <v xml:space="preserve">Atender y verificar cumplimiento de GLPI </v>
      </c>
      <c r="K1539" s="119" t="s">
        <v>8</v>
      </c>
      <c r="L1539" s="172">
        <v>4.4642857142857152E-4</v>
      </c>
      <c r="M1539" s="182" t="s">
        <v>105</v>
      </c>
      <c r="N1539" s="190">
        <f>INDEX(BD_Seguimiento_OAP_2019!$AH$3:$AS$294,MATCH(Revisión_Avance_Periodo!$I1539,BD_Seguimiento_OAP_2019!$L$3:$L$294,0),MATCH(Revisión_Avance_Periodo!$M1539,BD_Seguimiento_OAP_2019!$AH$2:$AS$2,0))</f>
        <v>27</v>
      </c>
      <c r="O1539" s="190">
        <f>INDEX(BD_Seguimiento_OAP_2019!$AV$3:$BG$294,MATCH(Revisión_Avance_Periodo!$I1539,BD_Seguimiento_OAP_2019!$L$3:$L$294,0),MATCH(Revisión_Avance_Periodo!$M1539,BD_Seguimiento_OAP_2019!$AV$2:$BG$2,0))</f>
        <v>24</v>
      </c>
      <c r="P1539" s="188">
        <f t="shared" ref="P1539:P1602" si="289">O1539/N1539</f>
        <v>0.88888888888888884</v>
      </c>
      <c r="Q1539" s="182" t="str">
        <f>VLOOKUP(P1539,Tabla_Indicador_Gestion4[#All],3,TRUE)</f>
        <v>Gestionado</v>
      </c>
      <c r="R1539" s="229">
        <f>SUBTOTAL(9,$N$1538:$N1539)</f>
        <v>48</v>
      </c>
      <c r="S1539" s="230">
        <f>SUBTOTAL(9,$O$1538:$O1539)</f>
        <v>45</v>
      </c>
      <c r="T1539" s="231">
        <f>IFERROR(+Revisión_Avance_Periodo!$S1539/Revisión_Avance_Periodo!$R1539,0)</f>
        <v>0.9375</v>
      </c>
      <c r="U1539" s="184"/>
      <c r="V1539" s="185"/>
      <c r="W1539" s="183"/>
      <c r="X1539" s="183"/>
      <c r="Y1539" s="183"/>
      <c r="Z1539" s="186"/>
      <c r="AA1539" s="187"/>
    </row>
    <row r="1540" spans="1:27" x14ac:dyDescent="0.25">
      <c r="A1540" s="88">
        <v>131</v>
      </c>
      <c r="B1540" s="91" t="str">
        <f>CONCATENATE(Revisión_Avance_Periodo!$C1540,";",Revisión_Avance_Periodo!$E1540,";",Revisión_Avance_Periodo!$I1540)</f>
        <v>OE1;PR_10;ACT_182</v>
      </c>
      <c r="C1540" s="170" t="s">
        <v>9</v>
      </c>
      <c r="D1540" s="171" t="str">
        <f>VLOOKUP(Revisión_Avance_Periodo!$C1540,Componentes_BD!$F$1:$G$5,2,FALSE)</f>
        <v>Fortalecer la Vigilancia.</v>
      </c>
      <c r="E1540" s="106" t="s">
        <v>12</v>
      </c>
      <c r="F1540" s="89">
        <v>2</v>
      </c>
      <c r="G1540" s="89" t="str">
        <f>VLOOKUP(Revisión_Avance_Periodo!$A1540,BD_Seguimiento_OAP_2019!$A$2:$G$294,7,FALSE)</f>
        <v>PAI</v>
      </c>
      <c r="H1540" s="89" t="str">
        <f>VLOOKUP(Revisión_Avance_Periodo!$A1540,BD_Seguimiento_OAP_2019!$A$2:$J$294,10,FALSE)</f>
        <v>PAI_01 - Operacional</v>
      </c>
      <c r="I1540" s="89" t="s">
        <v>1299</v>
      </c>
      <c r="J1540" s="89" t="str">
        <f>VLOOKUP(Revisión_Avance_Periodo!$I1540,BD_Seguimiento_OAP_2019!$L:$M,2,FALSE)</f>
        <v xml:space="preserve">Atender y verificar cumplimiento de GLPI </v>
      </c>
      <c r="K1540" s="106" t="s">
        <v>8</v>
      </c>
      <c r="L1540" s="172">
        <v>4.4642857142857152E-4</v>
      </c>
      <c r="M1540" s="173" t="s">
        <v>106</v>
      </c>
      <c r="N1540" s="190">
        <f>INDEX(BD_Seguimiento_OAP_2019!$AH$3:$AS$294,MATCH(Revisión_Avance_Periodo!$I1540,BD_Seguimiento_OAP_2019!$L$3:$L$294,0),MATCH(Revisión_Avance_Periodo!$M1540,BD_Seguimiento_OAP_2019!$AH$2:$AS$2,0))</f>
        <v>24</v>
      </c>
      <c r="O1540" s="190">
        <f>INDEX(BD_Seguimiento_OAP_2019!$AV$3:$BG$294,MATCH(Revisión_Avance_Periodo!$I1540,BD_Seguimiento_OAP_2019!$L$3:$L$294,0),MATCH(Revisión_Avance_Periodo!$M1540,BD_Seguimiento_OAP_2019!$AV$2:$BG$2,0))</f>
        <v>20</v>
      </c>
      <c r="P1540" s="189">
        <f t="shared" si="289"/>
        <v>0.83333333333333337</v>
      </c>
      <c r="Q1540" s="173" t="str">
        <f>VLOOKUP(P1540,Tabla_Indicador_Gestion4[#All],3,TRUE)</f>
        <v>En Seguimiento</v>
      </c>
      <c r="R1540" s="229">
        <f>SUBTOTAL(9,$N$1538:$N1540)</f>
        <v>72</v>
      </c>
      <c r="S1540" s="230">
        <f>SUBTOTAL(9,$O$1538:$O1540)</f>
        <v>65</v>
      </c>
      <c r="T1540" s="231">
        <f>IFERROR(+Revisión_Avance_Periodo!$S1540/Revisión_Avance_Periodo!$R1540,0)</f>
        <v>0.90277777777777779</v>
      </c>
      <c r="U1540" s="184"/>
      <c r="V1540" s="185"/>
      <c r="W1540" s="183"/>
      <c r="X1540" s="183"/>
      <c r="Y1540" s="183"/>
      <c r="Z1540" s="186"/>
      <c r="AA1540" s="187"/>
    </row>
    <row r="1541" spans="1:27" x14ac:dyDescent="0.25">
      <c r="A1541" s="94">
        <v>131</v>
      </c>
      <c r="B1541" s="96" t="str">
        <f>CONCATENATE(Revisión_Avance_Periodo!$C1541,";",Revisión_Avance_Periodo!$E1541,";",Revisión_Avance_Periodo!$I1541)</f>
        <v>OE1;PR_10;ACT_182</v>
      </c>
      <c r="C1541" s="180" t="s">
        <v>9</v>
      </c>
      <c r="D1541" s="181" t="str">
        <f>VLOOKUP(Revisión_Avance_Periodo!$C1541,Componentes_BD!$F$1:$G$5,2,FALSE)</f>
        <v>Fortalecer la Vigilancia.</v>
      </c>
      <c r="E1541" s="119" t="s">
        <v>12</v>
      </c>
      <c r="F1541" s="95">
        <v>2</v>
      </c>
      <c r="G1541" s="95" t="str">
        <f>VLOOKUP(Revisión_Avance_Periodo!$A1541,BD_Seguimiento_OAP_2019!$A$2:$G$294,7,FALSE)</f>
        <v>PAI</v>
      </c>
      <c r="H1541" s="95" t="str">
        <f>VLOOKUP(Revisión_Avance_Periodo!$A1541,BD_Seguimiento_OAP_2019!$A$2:$J$294,10,FALSE)</f>
        <v>PAI_01 - Operacional</v>
      </c>
      <c r="I1541" s="95" t="s">
        <v>1299</v>
      </c>
      <c r="J1541" s="95" t="str">
        <f>VLOOKUP(Revisión_Avance_Periodo!$I1541,BD_Seguimiento_OAP_2019!$L:$M,2,FALSE)</f>
        <v xml:space="preserve">Atender y verificar cumplimiento de GLPI </v>
      </c>
      <c r="K1541" s="119" t="s">
        <v>8</v>
      </c>
      <c r="L1541" s="172">
        <v>4.4642857142857152E-4</v>
      </c>
      <c r="M1541" s="182" t="s">
        <v>107</v>
      </c>
      <c r="N1541" s="190">
        <f>INDEX(BD_Seguimiento_OAP_2019!$AH$3:$AS$294,MATCH(Revisión_Avance_Periodo!$I1541,BD_Seguimiento_OAP_2019!$L$3:$L$294,0),MATCH(Revisión_Avance_Periodo!$M1541,BD_Seguimiento_OAP_2019!$AH$2:$AS$2,0))</f>
        <v>18</v>
      </c>
      <c r="O1541" s="190">
        <f>INDEX(BD_Seguimiento_OAP_2019!$AV$3:$BG$294,MATCH(Revisión_Avance_Periodo!$I1541,BD_Seguimiento_OAP_2019!$L$3:$L$294,0),MATCH(Revisión_Avance_Periodo!$M1541,BD_Seguimiento_OAP_2019!$AV$2:$BG$2,0))</f>
        <v>16</v>
      </c>
      <c r="P1541" s="188">
        <f t="shared" si="289"/>
        <v>0.88888888888888884</v>
      </c>
      <c r="Q1541" s="182" t="str">
        <f>VLOOKUP(P1541,Tabla_Indicador_Gestion4[#All],3,TRUE)</f>
        <v>Gestionado</v>
      </c>
      <c r="R1541" s="229">
        <f>SUBTOTAL(9,$N$1538:$N1541)</f>
        <v>90</v>
      </c>
      <c r="S1541" s="230">
        <f>SUBTOTAL(9,$O$1538:$O1541)</f>
        <v>81</v>
      </c>
      <c r="T1541" s="231">
        <f>IFERROR(+Revisión_Avance_Periodo!$S1541/Revisión_Avance_Periodo!$R1541,0)</f>
        <v>0.9</v>
      </c>
      <c r="U1541" s="184"/>
      <c r="V1541" s="185"/>
      <c r="W1541" s="183"/>
      <c r="X1541" s="183"/>
      <c r="Y1541" s="183"/>
      <c r="Z1541" s="186"/>
      <c r="AA1541" s="187"/>
    </row>
    <row r="1542" spans="1:27" x14ac:dyDescent="0.25">
      <c r="A1542" s="88">
        <v>131</v>
      </c>
      <c r="B1542" s="91" t="str">
        <f>CONCATENATE(Revisión_Avance_Periodo!$C1542,";",Revisión_Avance_Periodo!$E1542,";",Revisión_Avance_Periodo!$I1542)</f>
        <v>OE1;PR_10;ACT_182</v>
      </c>
      <c r="C1542" s="170" t="s">
        <v>9</v>
      </c>
      <c r="D1542" s="171" t="str">
        <f>VLOOKUP(Revisión_Avance_Periodo!$C1542,Componentes_BD!$F$1:$G$5,2,FALSE)</f>
        <v>Fortalecer la Vigilancia.</v>
      </c>
      <c r="E1542" s="106" t="s">
        <v>12</v>
      </c>
      <c r="F1542" s="89">
        <v>2</v>
      </c>
      <c r="G1542" s="89" t="str">
        <f>VLOOKUP(Revisión_Avance_Periodo!$A1542,BD_Seguimiento_OAP_2019!$A$2:$G$294,7,FALSE)</f>
        <v>PAI</v>
      </c>
      <c r="H1542" s="89" t="str">
        <f>VLOOKUP(Revisión_Avance_Periodo!$A1542,BD_Seguimiento_OAP_2019!$A$2:$J$294,10,FALSE)</f>
        <v>PAI_01 - Operacional</v>
      </c>
      <c r="I1542" s="89" t="s">
        <v>1299</v>
      </c>
      <c r="J1542" s="89" t="str">
        <f>VLOOKUP(Revisión_Avance_Periodo!$I1542,BD_Seguimiento_OAP_2019!$L:$M,2,FALSE)</f>
        <v xml:space="preserve">Atender y verificar cumplimiento de GLPI </v>
      </c>
      <c r="K1542" s="106" t="s">
        <v>8</v>
      </c>
      <c r="L1542" s="172">
        <v>4.4642857142857152E-4</v>
      </c>
      <c r="M1542" s="173" t="s">
        <v>108</v>
      </c>
      <c r="N1542" s="190">
        <f>INDEX(BD_Seguimiento_OAP_2019!$AH$3:$AS$294,MATCH(Revisión_Avance_Periodo!$I1542,BD_Seguimiento_OAP_2019!$L$3:$L$294,0),MATCH(Revisión_Avance_Periodo!$M1542,BD_Seguimiento_OAP_2019!$AH$2:$AS$2,0))</f>
        <v>0</v>
      </c>
      <c r="O1542" s="190">
        <f>INDEX(BD_Seguimiento_OAP_2019!$AV$3:$BG$294,MATCH(Revisión_Avance_Periodo!$I1542,BD_Seguimiento_OAP_2019!$L$3:$L$294,0),MATCH(Revisión_Avance_Periodo!$M1542,BD_Seguimiento_OAP_2019!$AV$2:$BG$2,0))</f>
        <v>0</v>
      </c>
      <c r="P1542" s="175">
        <f t="shared" ref="P1542:P1551" si="290">IFERROR((O1542/N1542),0)</f>
        <v>0</v>
      </c>
      <c r="Q1542" s="173" t="str">
        <f>VLOOKUP(P1542,Tabla_Indicador_Gestion4[#All],3,TRUE)</f>
        <v>Por Ejecutar</v>
      </c>
      <c r="R1542" s="229">
        <f>SUBTOTAL(9,$N$1538:$N1542)</f>
        <v>90</v>
      </c>
      <c r="S1542" s="230">
        <f>SUBTOTAL(9,$O$1538:$O1542)</f>
        <v>81</v>
      </c>
      <c r="T1542" s="231">
        <f>IFERROR(+Revisión_Avance_Periodo!$S1542/Revisión_Avance_Periodo!$R1542,0)</f>
        <v>0.9</v>
      </c>
      <c r="U1542" s="184"/>
      <c r="V1542" s="185"/>
      <c r="W1542" s="183"/>
      <c r="X1542" s="183"/>
      <c r="Y1542" s="183"/>
      <c r="Z1542" s="186"/>
      <c r="AA1542" s="187"/>
    </row>
    <row r="1543" spans="1:27" x14ac:dyDescent="0.25">
      <c r="A1543" s="94">
        <v>131</v>
      </c>
      <c r="B1543" s="96" t="str">
        <f>CONCATENATE(Revisión_Avance_Periodo!$C1543,";",Revisión_Avance_Periodo!$E1543,";",Revisión_Avance_Periodo!$I1543)</f>
        <v>OE1;PR_10;ACT_182</v>
      </c>
      <c r="C1543" s="180" t="s">
        <v>9</v>
      </c>
      <c r="D1543" s="181" t="str">
        <f>VLOOKUP(Revisión_Avance_Periodo!$C1543,Componentes_BD!$F$1:$G$5,2,FALSE)</f>
        <v>Fortalecer la Vigilancia.</v>
      </c>
      <c r="E1543" s="119" t="s">
        <v>12</v>
      </c>
      <c r="F1543" s="95">
        <v>2</v>
      </c>
      <c r="G1543" s="95" t="str">
        <f>VLOOKUP(Revisión_Avance_Periodo!$A1543,BD_Seguimiento_OAP_2019!$A$2:$G$294,7,FALSE)</f>
        <v>PAI</v>
      </c>
      <c r="H1543" s="95" t="str">
        <f>VLOOKUP(Revisión_Avance_Periodo!$A1543,BD_Seguimiento_OAP_2019!$A$2:$J$294,10,FALSE)</f>
        <v>PAI_01 - Operacional</v>
      </c>
      <c r="I1543" s="95" t="s">
        <v>1299</v>
      </c>
      <c r="J1543" s="95" t="str">
        <f>VLOOKUP(Revisión_Avance_Periodo!$I1543,BD_Seguimiento_OAP_2019!$L:$M,2,FALSE)</f>
        <v xml:space="preserve">Atender y verificar cumplimiento de GLPI </v>
      </c>
      <c r="K1543" s="119" t="s">
        <v>8</v>
      </c>
      <c r="L1543" s="172">
        <v>4.4642857142857152E-4</v>
      </c>
      <c r="M1543" s="182" t="s">
        <v>109</v>
      </c>
      <c r="N1543" s="190">
        <f>INDEX(BD_Seguimiento_OAP_2019!$AH$3:$AS$294,MATCH(Revisión_Avance_Periodo!$I1543,BD_Seguimiento_OAP_2019!$L$3:$L$294,0),MATCH(Revisión_Avance_Periodo!$M1543,BD_Seguimiento_OAP_2019!$AH$2:$AS$2,0))</f>
        <v>0</v>
      </c>
      <c r="O1543" s="190">
        <f>INDEX(BD_Seguimiento_OAP_2019!$AV$3:$BG$294,MATCH(Revisión_Avance_Periodo!$I1543,BD_Seguimiento_OAP_2019!$L$3:$L$294,0),MATCH(Revisión_Avance_Periodo!$M1543,BD_Seguimiento_OAP_2019!$AV$2:$BG$2,0))</f>
        <v>0</v>
      </c>
      <c r="P1543" s="175">
        <f t="shared" si="290"/>
        <v>0</v>
      </c>
      <c r="Q1543" s="182" t="str">
        <f>VLOOKUP(P1543,Tabla_Indicador_Gestion4[#All],3,TRUE)</f>
        <v>Por Ejecutar</v>
      </c>
      <c r="R1543" s="229">
        <f>SUBTOTAL(9,$N$1538:$N1543)</f>
        <v>90</v>
      </c>
      <c r="S1543" s="230">
        <f>SUBTOTAL(9,$O$1538:$O1543)</f>
        <v>81</v>
      </c>
      <c r="T1543" s="231">
        <f>IFERROR(+Revisión_Avance_Periodo!$S1543/Revisión_Avance_Periodo!$R1543,0)</f>
        <v>0.9</v>
      </c>
      <c r="U1543" s="184"/>
      <c r="V1543" s="185"/>
      <c r="W1543" s="183"/>
      <c r="X1543" s="183"/>
      <c r="Y1543" s="183"/>
      <c r="Z1543" s="186"/>
      <c r="AA1543" s="187"/>
    </row>
    <row r="1544" spans="1:27" x14ac:dyDescent="0.25">
      <c r="A1544" s="88">
        <v>131</v>
      </c>
      <c r="B1544" s="91" t="str">
        <f>CONCATENATE(Revisión_Avance_Periodo!$C1544,";",Revisión_Avance_Periodo!$E1544,";",Revisión_Avance_Periodo!$I1544)</f>
        <v>OE1;PR_10;ACT_182</v>
      </c>
      <c r="C1544" s="170" t="s">
        <v>9</v>
      </c>
      <c r="D1544" s="171" t="str">
        <f>VLOOKUP(Revisión_Avance_Periodo!$C1544,Componentes_BD!$F$1:$G$5,2,FALSE)</f>
        <v>Fortalecer la Vigilancia.</v>
      </c>
      <c r="E1544" s="106" t="s">
        <v>12</v>
      </c>
      <c r="F1544" s="89">
        <v>2</v>
      </c>
      <c r="G1544" s="89" t="str">
        <f>VLOOKUP(Revisión_Avance_Periodo!$A1544,BD_Seguimiento_OAP_2019!$A$2:$G$294,7,FALSE)</f>
        <v>PAI</v>
      </c>
      <c r="H1544" s="89" t="str">
        <f>VLOOKUP(Revisión_Avance_Periodo!$A1544,BD_Seguimiento_OAP_2019!$A$2:$J$294,10,FALSE)</f>
        <v>PAI_01 - Operacional</v>
      </c>
      <c r="I1544" s="89" t="s">
        <v>1299</v>
      </c>
      <c r="J1544" s="89" t="str">
        <f>VLOOKUP(Revisión_Avance_Periodo!$I1544,BD_Seguimiento_OAP_2019!$L:$M,2,FALSE)</f>
        <v xml:space="preserve">Atender y verificar cumplimiento de GLPI </v>
      </c>
      <c r="K1544" s="106" t="s">
        <v>8</v>
      </c>
      <c r="L1544" s="172">
        <v>4.4642857142857152E-4</v>
      </c>
      <c r="M1544" s="173" t="s">
        <v>110</v>
      </c>
      <c r="N1544" s="190">
        <f>INDEX(BD_Seguimiento_OAP_2019!$AH$3:$AS$294,MATCH(Revisión_Avance_Periodo!$I1544,BD_Seguimiento_OAP_2019!$L$3:$L$294,0),MATCH(Revisión_Avance_Periodo!$M1544,BD_Seguimiento_OAP_2019!$AH$2:$AS$2,0))</f>
        <v>0</v>
      </c>
      <c r="O1544" s="190">
        <f>INDEX(BD_Seguimiento_OAP_2019!$AV$3:$BG$294,MATCH(Revisión_Avance_Periodo!$I1544,BD_Seguimiento_OAP_2019!$L$3:$L$294,0),MATCH(Revisión_Avance_Periodo!$M1544,BD_Seguimiento_OAP_2019!$AV$2:$BG$2,0))</f>
        <v>0</v>
      </c>
      <c r="P1544" s="175">
        <f t="shared" si="290"/>
        <v>0</v>
      </c>
      <c r="Q1544" s="173" t="str">
        <f>VLOOKUP(P1544,Tabla_Indicador_Gestion4[#All],3,TRUE)</f>
        <v>Por Ejecutar</v>
      </c>
      <c r="R1544" s="229">
        <f>SUBTOTAL(9,$N$1538:$N1544)</f>
        <v>90</v>
      </c>
      <c r="S1544" s="230">
        <f>SUBTOTAL(9,$O$1538:$O1544)</f>
        <v>81</v>
      </c>
      <c r="T1544" s="231">
        <f>IFERROR(+Revisión_Avance_Periodo!$S1544/Revisión_Avance_Periodo!$R1544,0)</f>
        <v>0.9</v>
      </c>
      <c r="U1544" s="184"/>
      <c r="V1544" s="185"/>
      <c r="W1544" s="183"/>
      <c r="X1544" s="183"/>
      <c r="Y1544" s="183"/>
      <c r="Z1544" s="186"/>
      <c r="AA1544" s="187"/>
    </row>
    <row r="1545" spans="1:27" x14ac:dyDescent="0.25">
      <c r="A1545" s="94">
        <v>131</v>
      </c>
      <c r="B1545" s="96" t="str">
        <f>CONCATENATE(Revisión_Avance_Periodo!$C1545,";",Revisión_Avance_Periodo!$E1545,";",Revisión_Avance_Periodo!$I1545)</f>
        <v>OE1;PR_10;ACT_182</v>
      </c>
      <c r="C1545" s="180" t="s">
        <v>9</v>
      </c>
      <c r="D1545" s="181" t="str">
        <f>VLOOKUP(Revisión_Avance_Periodo!$C1545,Componentes_BD!$F$1:$G$5,2,FALSE)</f>
        <v>Fortalecer la Vigilancia.</v>
      </c>
      <c r="E1545" s="119" t="s">
        <v>12</v>
      </c>
      <c r="F1545" s="95">
        <v>2</v>
      </c>
      <c r="G1545" s="95" t="str">
        <f>VLOOKUP(Revisión_Avance_Periodo!$A1545,BD_Seguimiento_OAP_2019!$A$2:$G$294,7,FALSE)</f>
        <v>PAI</v>
      </c>
      <c r="H1545" s="95" t="str">
        <f>VLOOKUP(Revisión_Avance_Periodo!$A1545,BD_Seguimiento_OAP_2019!$A$2:$J$294,10,FALSE)</f>
        <v>PAI_01 - Operacional</v>
      </c>
      <c r="I1545" s="95" t="s">
        <v>1299</v>
      </c>
      <c r="J1545" s="95" t="str">
        <f>VLOOKUP(Revisión_Avance_Periodo!$I1545,BD_Seguimiento_OAP_2019!$L:$M,2,FALSE)</f>
        <v xml:space="preserve">Atender y verificar cumplimiento de GLPI </v>
      </c>
      <c r="K1545" s="119" t="s">
        <v>8</v>
      </c>
      <c r="L1545" s="172">
        <v>4.4642857142857152E-4</v>
      </c>
      <c r="M1545" s="182" t="s">
        <v>111</v>
      </c>
      <c r="N1545" s="190">
        <f>INDEX(BD_Seguimiento_OAP_2019!$AH$3:$AS$294,MATCH(Revisión_Avance_Periodo!$I1545,BD_Seguimiento_OAP_2019!$L$3:$L$294,0),MATCH(Revisión_Avance_Periodo!$M1545,BD_Seguimiento_OAP_2019!$AH$2:$AS$2,0))</f>
        <v>0</v>
      </c>
      <c r="O1545" s="190">
        <f>INDEX(BD_Seguimiento_OAP_2019!$AV$3:$BG$294,MATCH(Revisión_Avance_Periodo!$I1545,BD_Seguimiento_OAP_2019!$L$3:$L$294,0),MATCH(Revisión_Avance_Periodo!$M1545,BD_Seguimiento_OAP_2019!$AV$2:$BG$2,0))</f>
        <v>0</v>
      </c>
      <c r="P1545" s="175">
        <f t="shared" si="290"/>
        <v>0</v>
      </c>
      <c r="Q1545" s="182" t="str">
        <f>VLOOKUP(P1545,Tabla_Indicador_Gestion4[#All],3,TRUE)</f>
        <v>Por Ejecutar</v>
      </c>
      <c r="R1545" s="229">
        <f>SUBTOTAL(9,$N$1538:$N1545)</f>
        <v>90</v>
      </c>
      <c r="S1545" s="230">
        <f>SUBTOTAL(9,$O$1538:$O1545)</f>
        <v>81</v>
      </c>
      <c r="T1545" s="231">
        <f>IFERROR(+Revisión_Avance_Periodo!$S1545/Revisión_Avance_Periodo!$R1545,0)</f>
        <v>0.9</v>
      </c>
      <c r="U1545" s="184"/>
      <c r="V1545" s="185"/>
      <c r="W1545" s="183"/>
      <c r="X1545" s="183"/>
      <c r="Y1545" s="183"/>
      <c r="Z1545" s="186"/>
      <c r="AA1545" s="187"/>
    </row>
    <row r="1546" spans="1:27" x14ac:dyDescent="0.25">
      <c r="A1546" s="88">
        <v>131</v>
      </c>
      <c r="B1546" s="91" t="str">
        <f>CONCATENATE(Revisión_Avance_Periodo!$C1546,";",Revisión_Avance_Periodo!$E1546,";",Revisión_Avance_Periodo!$I1546)</f>
        <v>OE1;PR_10;ACT_182</v>
      </c>
      <c r="C1546" s="170" t="s">
        <v>9</v>
      </c>
      <c r="D1546" s="171" t="str">
        <f>VLOOKUP(Revisión_Avance_Periodo!$C1546,Componentes_BD!$F$1:$G$5,2,FALSE)</f>
        <v>Fortalecer la Vigilancia.</v>
      </c>
      <c r="E1546" s="106" t="s">
        <v>12</v>
      </c>
      <c r="F1546" s="89">
        <v>2</v>
      </c>
      <c r="G1546" s="89" t="str">
        <f>VLOOKUP(Revisión_Avance_Periodo!$A1546,BD_Seguimiento_OAP_2019!$A$2:$G$294,7,FALSE)</f>
        <v>PAI</v>
      </c>
      <c r="H1546" s="89" t="str">
        <f>VLOOKUP(Revisión_Avance_Periodo!$A1546,BD_Seguimiento_OAP_2019!$A$2:$J$294,10,FALSE)</f>
        <v>PAI_01 - Operacional</v>
      </c>
      <c r="I1546" s="89" t="s">
        <v>1299</v>
      </c>
      <c r="J1546" s="89" t="str">
        <f>VLOOKUP(Revisión_Avance_Periodo!$I1546,BD_Seguimiento_OAP_2019!$L:$M,2,FALSE)</f>
        <v xml:space="preserve">Atender y verificar cumplimiento de GLPI </v>
      </c>
      <c r="K1546" s="106" t="s">
        <v>8</v>
      </c>
      <c r="L1546" s="172">
        <v>4.4642857142857152E-4</v>
      </c>
      <c r="M1546" s="173" t="s">
        <v>112</v>
      </c>
      <c r="N1546" s="190">
        <f>INDEX(BD_Seguimiento_OAP_2019!$AH$3:$AS$294,MATCH(Revisión_Avance_Periodo!$I1546,BD_Seguimiento_OAP_2019!$L$3:$L$294,0),MATCH(Revisión_Avance_Periodo!$M1546,BD_Seguimiento_OAP_2019!$AH$2:$AS$2,0))</f>
        <v>0</v>
      </c>
      <c r="O1546" s="190">
        <f>INDEX(BD_Seguimiento_OAP_2019!$AV$3:$BG$294,MATCH(Revisión_Avance_Periodo!$I1546,BD_Seguimiento_OAP_2019!$L$3:$L$294,0),MATCH(Revisión_Avance_Periodo!$M1546,BD_Seguimiento_OAP_2019!$AV$2:$BG$2,0))</f>
        <v>0</v>
      </c>
      <c r="P1546" s="175">
        <f t="shared" si="290"/>
        <v>0</v>
      </c>
      <c r="Q1546" s="173" t="str">
        <f>VLOOKUP(P1546,Tabla_Indicador_Gestion4[#All],3,TRUE)</f>
        <v>Por Ejecutar</v>
      </c>
      <c r="R1546" s="229">
        <f>SUBTOTAL(9,$N$1538:$N1546)</f>
        <v>90</v>
      </c>
      <c r="S1546" s="230">
        <f>SUBTOTAL(9,$O$1538:$O1546)</f>
        <v>81</v>
      </c>
      <c r="T1546" s="231">
        <f>IFERROR(+Revisión_Avance_Periodo!$S1546/Revisión_Avance_Periodo!$R1546,0)</f>
        <v>0.9</v>
      </c>
      <c r="U1546" s="184"/>
      <c r="V1546" s="185"/>
      <c r="W1546" s="183"/>
      <c r="X1546" s="183"/>
      <c r="Y1546" s="183"/>
      <c r="Z1546" s="186"/>
      <c r="AA1546" s="187"/>
    </row>
    <row r="1547" spans="1:27" x14ac:dyDescent="0.25">
      <c r="A1547" s="94">
        <v>131</v>
      </c>
      <c r="B1547" s="96" t="str">
        <f>CONCATENATE(Revisión_Avance_Periodo!$C1547,";",Revisión_Avance_Periodo!$E1547,";",Revisión_Avance_Periodo!$I1547)</f>
        <v>OE1;PR_10;ACT_182</v>
      </c>
      <c r="C1547" s="180" t="s">
        <v>9</v>
      </c>
      <c r="D1547" s="181" t="str">
        <f>VLOOKUP(Revisión_Avance_Periodo!$C1547,Componentes_BD!$F$1:$G$5,2,FALSE)</f>
        <v>Fortalecer la Vigilancia.</v>
      </c>
      <c r="E1547" s="119" t="s">
        <v>12</v>
      </c>
      <c r="F1547" s="95">
        <v>2</v>
      </c>
      <c r="G1547" s="95" t="str">
        <f>VLOOKUP(Revisión_Avance_Periodo!$A1547,BD_Seguimiento_OAP_2019!$A$2:$G$294,7,FALSE)</f>
        <v>PAI</v>
      </c>
      <c r="H1547" s="95" t="str">
        <f>VLOOKUP(Revisión_Avance_Periodo!$A1547,BD_Seguimiento_OAP_2019!$A$2:$J$294,10,FALSE)</f>
        <v>PAI_01 - Operacional</v>
      </c>
      <c r="I1547" s="95" t="s">
        <v>1299</v>
      </c>
      <c r="J1547" s="95" t="str">
        <f>VLOOKUP(Revisión_Avance_Periodo!$I1547,BD_Seguimiento_OAP_2019!$L:$M,2,FALSE)</f>
        <v xml:space="preserve">Atender y verificar cumplimiento de GLPI </v>
      </c>
      <c r="K1547" s="119" t="s">
        <v>8</v>
      </c>
      <c r="L1547" s="172">
        <v>4.4642857142857152E-4</v>
      </c>
      <c r="M1547" s="182" t="s">
        <v>113</v>
      </c>
      <c r="N1547" s="190">
        <f>INDEX(BD_Seguimiento_OAP_2019!$AH$3:$AS$294,MATCH(Revisión_Avance_Periodo!$I1547,BD_Seguimiento_OAP_2019!$L$3:$L$294,0),MATCH(Revisión_Avance_Periodo!$M1547,BD_Seguimiento_OAP_2019!$AH$2:$AS$2,0))</f>
        <v>0</v>
      </c>
      <c r="O1547" s="190">
        <f>INDEX(BD_Seguimiento_OAP_2019!$AV$3:$BG$294,MATCH(Revisión_Avance_Periodo!$I1547,BD_Seguimiento_OAP_2019!$L$3:$L$294,0),MATCH(Revisión_Avance_Periodo!$M1547,BD_Seguimiento_OAP_2019!$AV$2:$BG$2,0))</f>
        <v>0</v>
      </c>
      <c r="P1547" s="175">
        <f t="shared" si="290"/>
        <v>0</v>
      </c>
      <c r="Q1547" s="182" t="str">
        <f>VLOOKUP(P1547,Tabla_Indicador_Gestion4[#All],3,TRUE)</f>
        <v>Por Ejecutar</v>
      </c>
      <c r="R1547" s="229">
        <f>SUBTOTAL(9,$N$1538:$N1547)</f>
        <v>90</v>
      </c>
      <c r="S1547" s="230">
        <f>SUBTOTAL(9,$O$1538:$O1547)</f>
        <v>81</v>
      </c>
      <c r="T1547" s="231">
        <f>IFERROR(+Revisión_Avance_Periodo!$S1547/Revisión_Avance_Periodo!$R1547,0)</f>
        <v>0.9</v>
      </c>
      <c r="U1547" s="184"/>
      <c r="V1547" s="185"/>
      <c r="W1547" s="183"/>
      <c r="X1547" s="183"/>
      <c r="Y1547" s="183"/>
      <c r="Z1547" s="186"/>
      <c r="AA1547" s="187"/>
    </row>
    <row r="1548" spans="1:27" x14ac:dyDescent="0.25">
      <c r="A1548" s="88">
        <v>131</v>
      </c>
      <c r="B1548" s="91" t="str">
        <f>CONCATENATE(Revisión_Avance_Periodo!$C1548,";",Revisión_Avance_Periodo!$E1548,";",Revisión_Avance_Periodo!$I1548)</f>
        <v>OE1;PR_10;ACT_182</v>
      </c>
      <c r="C1548" s="170" t="s">
        <v>9</v>
      </c>
      <c r="D1548" s="171" t="str">
        <f>VLOOKUP(Revisión_Avance_Periodo!$C1548,Componentes_BD!$F$1:$G$5,2,FALSE)</f>
        <v>Fortalecer la Vigilancia.</v>
      </c>
      <c r="E1548" s="106" t="s">
        <v>12</v>
      </c>
      <c r="F1548" s="89">
        <v>2</v>
      </c>
      <c r="G1548" s="89" t="str">
        <f>VLOOKUP(Revisión_Avance_Periodo!$A1548,BD_Seguimiento_OAP_2019!$A$2:$G$294,7,FALSE)</f>
        <v>PAI</v>
      </c>
      <c r="H1548" s="89" t="str">
        <f>VLOOKUP(Revisión_Avance_Periodo!$A1548,BD_Seguimiento_OAP_2019!$A$2:$J$294,10,FALSE)</f>
        <v>PAI_01 - Operacional</v>
      </c>
      <c r="I1548" s="89" t="s">
        <v>1299</v>
      </c>
      <c r="J1548" s="89" t="str">
        <f>VLOOKUP(Revisión_Avance_Periodo!$I1548,BD_Seguimiento_OAP_2019!$L:$M,2,FALSE)</f>
        <v xml:space="preserve">Atender y verificar cumplimiento de GLPI </v>
      </c>
      <c r="K1548" s="106" t="s">
        <v>8</v>
      </c>
      <c r="L1548" s="172">
        <v>4.4642857142857152E-4</v>
      </c>
      <c r="M1548" s="173" t="s">
        <v>114</v>
      </c>
      <c r="N1548" s="190">
        <f>INDEX(BD_Seguimiento_OAP_2019!$AH$3:$AS$294,MATCH(Revisión_Avance_Periodo!$I1548,BD_Seguimiento_OAP_2019!$L$3:$L$294,0),MATCH(Revisión_Avance_Periodo!$M1548,BD_Seguimiento_OAP_2019!$AH$2:$AS$2,0))</f>
        <v>0</v>
      </c>
      <c r="O1548" s="190">
        <f>INDEX(BD_Seguimiento_OAP_2019!$AV$3:$BG$294,MATCH(Revisión_Avance_Periodo!$I1548,BD_Seguimiento_OAP_2019!$L$3:$L$294,0),MATCH(Revisión_Avance_Periodo!$M1548,BD_Seguimiento_OAP_2019!$AV$2:$BG$2,0))</f>
        <v>0</v>
      </c>
      <c r="P1548" s="175">
        <f t="shared" si="290"/>
        <v>0</v>
      </c>
      <c r="Q1548" s="173" t="str">
        <f>VLOOKUP(P1548,Tabla_Indicador_Gestion4[#All],3,TRUE)</f>
        <v>Por Ejecutar</v>
      </c>
      <c r="R1548" s="229">
        <f>SUBTOTAL(9,$N$1538:$N1548)</f>
        <v>90</v>
      </c>
      <c r="S1548" s="230">
        <f>SUBTOTAL(9,$O$1538:$O1548)</f>
        <v>81</v>
      </c>
      <c r="T1548" s="231">
        <f>IFERROR(+Revisión_Avance_Periodo!$S1548/Revisión_Avance_Periodo!$R1548,0)</f>
        <v>0.9</v>
      </c>
      <c r="U1548" s="184"/>
      <c r="V1548" s="185"/>
      <c r="W1548" s="183"/>
      <c r="X1548" s="183"/>
      <c r="Y1548" s="183"/>
      <c r="Z1548" s="186"/>
      <c r="AA1548" s="187"/>
    </row>
    <row r="1549" spans="1:27" ht="15.75" thickBot="1" x14ac:dyDescent="0.3">
      <c r="A1549" s="94">
        <v>131</v>
      </c>
      <c r="B1549" s="96" t="str">
        <f>CONCATENATE(Revisión_Avance_Periodo!$C1549,";",Revisión_Avance_Periodo!$E1549,";",Revisión_Avance_Periodo!$I1549)</f>
        <v>OE1;PR_10;ACT_182</v>
      </c>
      <c r="C1549" s="180" t="s">
        <v>9</v>
      </c>
      <c r="D1549" s="181" t="str">
        <f>VLOOKUP(Revisión_Avance_Periodo!$C1549,Componentes_BD!$F$1:$G$5,2,FALSE)</f>
        <v>Fortalecer la Vigilancia.</v>
      </c>
      <c r="E1549" s="119" t="s">
        <v>12</v>
      </c>
      <c r="F1549" s="95">
        <v>2</v>
      </c>
      <c r="G1549" s="95" t="str">
        <f>VLOOKUP(Revisión_Avance_Periodo!$A1549,BD_Seguimiento_OAP_2019!$A$2:$G$294,7,FALSE)</f>
        <v>PAI</v>
      </c>
      <c r="H1549" s="95" t="str">
        <f>VLOOKUP(Revisión_Avance_Periodo!$A1549,BD_Seguimiento_OAP_2019!$A$2:$J$294,10,FALSE)</f>
        <v>PAI_01 - Operacional</v>
      </c>
      <c r="I1549" s="95" t="s">
        <v>1299</v>
      </c>
      <c r="J1549" s="95" t="str">
        <f>VLOOKUP(Revisión_Avance_Periodo!$I1549,BD_Seguimiento_OAP_2019!$L:$M,2,FALSE)</f>
        <v xml:space="preserve">Atender y verificar cumplimiento de GLPI </v>
      </c>
      <c r="K1549" s="119" t="s">
        <v>8</v>
      </c>
      <c r="L1549" s="172">
        <v>4.4642857142857152E-4</v>
      </c>
      <c r="M1549" s="182" t="s">
        <v>115</v>
      </c>
      <c r="N1549" s="190">
        <f>INDEX(BD_Seguimiento_OAP_2019!$AH$3:$AS$294,MATCH(Revisión_Avance_Periodo!$I1549,BD_Seguimiento_OAP_2019!$L$3:$L$294,0),MATCH(Revisión_Avance_Periodo!$M1549,BD_Seguimiento_OAP_2019!$AH$2:$AS$2,0))</f>
        <v>0</v>
      </c>
      <c r="O1549" s="190">
        <f>INDEX(BD_Seguimiento_OAP_2019!$AV$3:$BG$294,MATCH(Revisión_Avance_Periodo!$I1549,BD_Seguimiento_OAP_2019!$L$3:$L$294,0),MATCH(Revisión_Avance_Periodo!$M1549,BD_Seguimiento_OAP_2019!$AV$2:$BG$2,0))</f>
        <v>0</v>
      </c>
      <c r="P1549" s="175">
        <f t="shared" si="290"/>
        <v>0</v>
      </c>
      <c r="Q1549" s="182" t="str">
        <f>VLOOKUP(P1549,Tabla_Indicador_Gestion4[#All],3,TRUE)</f>
        <v>Por Ejecutar</v>
      </c>
      <c r="R1549" s="229">
        <f>SUBTOTAL(9,$N$1538:$N1549)</f>
        <v>90</v>
      </c>
      <c r="S1549" s="230">
        <f>SUBTOTAL(9,$O$1538:$O1549)</f>
        <v>81</v>
      </c>
      <c r="T1549" s="231">
        <f>IFERROR(+Revisión_Avance_Periodo!$S1549/Revisión_Avance_Periodo!$R1549,0)</f>
        <v>0.9</v>
      </c>
      <c r="U1549" s="184"/>
      <c r="V1549" s="185"/>
      <c r="W1549" s="183"/>
      <c r="X1549" s="183"/>
      <c r="Y1549" s="183"/>
      <c r="Z1549" s="186"/>
      <c r="AA1549" s="187"/>
    </row>
    <row r="1550" spans="1:27" x14ac:dyDescent="0.25">
      <c r="A1550" s="88">
        <v>132</v>
      </c>
      <c r="B1550" s="91" t="str">
        <f>CONCATENATE(Revisión_Avance_Periodo!$C1550,";",Revisión_Avance_Periodo!$E1550,";",Revisión_Avance_Periodo!$I1550)</f>
        <v>OE1;PR_10;ACT_183</v>
      </c>
      <c r="C1550" s="170" t="s">
        <v>9</v>
      </c>
      <c r="D1550" s="171" t="str">
        <f>VLOOKUP(Revisión_Avance_Periodo!$C1550,Componentes_BD!$F$1:$G$5,2,FALSE)</f>
        <v>Fortalecer la Vigilancia.</v>
      </c>
      <c r="E1550" s="106" t="s">
        <v>12</v>
      </c>
      <c r="F1550" s="89">
        <v>2</v>
      </c>
      <c r="G1550" s="89" t="str">
        <f>VLOOKUP(Revisión_Avance_Periodo!$A1550,BD_Seguimiento_OAP_2019!$A$2:$G$294,7,FALSE)</f>
        <v>PAI</v>
      </c>
      <c r="H1550" s="89" t="str">
        <f>VLOOKUP(Revisión_Avance_Periodo!$A1550,BD_Seguimiento_OAP_2019!$A$2:$J$294,10,FALSE)</f>
        <v>PAI_01 - Operacional</v>
      </c>
      <c r="I1550" s="89" t="s">
        <v>1305</v>
      </c>
      <c r="J1550" s="89" t="str">
        <f>VLOOKUP(Revisión_Avance_Periodo!$I1550,BD_Seguimiento_OAP_2019!$L:$M,2,FALSE)</f>
        <v>Dirigir y controlar los  consumos y mantenimientos de Bienes y Servicios</v>
      </c>
      <c r="K1550" s="106" t="s">
        <v>8</v>
      </c>
      <c r="L1550" s="172">
        <v>4.4642857142857152E-4</v>
      </c>
      <c r="M1550" s="173" t="s">
        <v>104</v>
      </c>
      <c r="N1550" s="190">
        <f>INDEX(BD_Seguimiento_OAP_2019!$AH$3:$AS$294,MATCH(Revisión_Avance_Periodo!$I1550,BD_Seguimiento_OAP_2019!$L$3:$L$294,0),MATCH(Revisión_Avance_Periodo!$M1550,BD_Seguimiento_OAP_2019!$AH$2:$AS$2,0))</f>
        <v>0</v>
      </c>
      <c r="O1550" s="190">
        <f>INDEX(BD_Seguimiento_OAP_2019!$AV$3:$BG$294,MATCH(Revisión_Avance_Periodo!$I1550,BD_Seguimiento_OAP_2019!$L$3:$L$294,0),MATCH(Revisión_Avance_Periodo!$M1550,BD_Seguimiento_OAP_2019!$AV$2:$BG$2,0))</f>
        <v>0</v>
      </c>
      <c r="P1550" s="175">
        <f t="shared" si="290"/>
        <v>0</v>
      </c>
      <c r="Q1550" s="173" t="str">
        <f>VLOOKUP(P1550,Tabla_Indicador_Gestion4[#All],3,TRUE)</f>
        <v>Por Ejecutar</v>
      </c>
      <c r="R1550" s="232">
        <f>SUBTOTAL(9,$N$1550:$N1550)</f>
        <v>0</v>
      </c>
      <c r="S1550" s="233">
        <f>SUBTOTAL(9,$O$1550:$O1550)</f>
        <v>0</v>
      </c>
      <c r="T1550" s="234">
        <f>IFERROR(+Revisión_Avance_Periodo!$S1550/Revisión_Avance_Periodo!$R1550,0)</f>
        <v>0</v>
      </c>
      <c r="U1550" s="191">
        <f>SUBTOTAL(9,N1550:N1561)</f>
        <v>105</v>
      </c>
      <c r="V1550" s="192">
        <f>SUBTOTAL(9,O1550:O1561)</f>
        <v>52</v>
      </c>
      <c r="W1550" s="176">
        <f t="shared" ref="W1550" si="291">+V1550/U1550</f>
        <v>0.49523809523809526</v>
      </c>
      <c r="X1550" s="176"/>
      <c r="Y1550" s="176">
        <f>100%-Revisión_Avance_Periodo!$W1550</f>
        <v>0.50476190476190474</v>
      </c>
      <c r="Z1550" s="178" t="str">
        <f>VLOOKUP(W1550,Tabla_Indicador_Gestion4[],3,TRUE)</f>
        <v>En Tramite</v>
      </c>
      <c r="AA1550" s="179">
        <f>Revisión_Avance_Periodo!$W1550*Revisión_Avance_Periodo!$L1550</f>
        <v>2.2108843537414972E-4</v>
      </c>
    </row>
    <row r="1551" spans="1:27" x14ac:dyDescent="0.25">
      <c r="A1551" s="94">
        <v>132</v>
      </c>
      <c r="B1551" s="96" t="str">
        <f>CONCATENATE(Revisión_Avance_Periodo!$C1551,";",Revisión_Avance_Periodo!$E1551,";",Revisión_Avance_Periodo!$I1551)</f>
        <v>OE1;PR_10;ACT_183</v>
      </c>
      <c r="C1551" s="180" t="s">
        <v>9</v>
      </c>
      <c r="D1551" s="181" t="str">
        <f>VLOOKUP(Revisión_Avance_Periodo!$C1551,Componentes_BD!$F$1:$G$5,2,FALSE)</f>
        <v>Fortalecer la Vigilancia.</v>
      </c>
      <c r="E1551" s="119" t="s">
        <v>12</v>
      </c>
      <c r="F1551" s="95">
        <v>2</v>
      </c>
      <c r="G1551" s="95" t="str">
        <f>VLOOKUP(Revisión_Avance_Periodo!$A1551,BD_Seguimiento_OAP_2019!$A$2:$G$294,7,FALSE)</f>
        <v>PAI</v>
      </c>
      <c r="H1551" s="95" t="str">
        <f>VLOOKUP(Revisión_Avance_Periodo!$A1551,BD_Seguimiento_OAP_2019!$A$2:$J$294,10,FALSE)</f>
        <v>PAI_01 - Operacional</v>
      </c>
      <c r="I1551" s="95" t="s">
        <v>1305</v>
      </c>
      <c r="J1551" s="95" t="str">
        <f>VLOOKUP(Revisión_Avance_Periodo!$I1551,BD_Seguimiento_OAP_2019!$L:$M,2,FALSE)</f>
        <v>Dirigir y controlar los  consumos y mantenimientos de Bienes y Servicios</v>
      </c>
      <c r="K1551" s="119" t="s">
        <v>8</v>
      </c>
      <c r="L1551" s="172">
        <v>4.4642857142857152E-4</v>
      </c>
      <c r="M1551" s="182" t="s">
        <v>105</v>
      </c>
      <c r="N1551" s="190">
        <f>INDEX(BD_Seguimiento_OAP_2019!$AH$3:$AS$294,MATCH(Revisión_Avance_Periodo!$I1551,BD_Seguimiento_OAP_2019!$L$3:$L$294,0),MATCH(Revisión_Avance_Periodo!$M1551,BD_Seguimiento_OAP_2019!$AH$2:$AS$2,0))</f>
        <v>0</v>
      </c>
      <c r="O1551" s="190">
        <f>INDEX(BD_Seguimiento_OAP_2019!$AV$3:$BG$294,MATCH(Revisión_Avance_Periodo!$I1551,BD_Seguimiento_OAP_2019!$L$3:$L$294,0),MATCH(Revisión_Avance_Periodo!$M1551,BD_Seguimiento_OAP_2019!$AV$2:$BG$2,0))</f>
        <v>0</v>
      </c>
      <c r="P1551" s="175">
        <f t="shared" si="290"/>
        <v>0</v>
      </c>
      <c r="Q1551" s="182" t="str">
        <f>VLOOKUP(P1551,Tabla_Indicador_Gestion4[#All],3,TRUE)</f>
        <v>Por Ejecutar</v>
      </c>
      <c r="R1551" s="229">
        <f>SUBTOTAL(9,$N$1550:$N1551)</f>
        <v>0</v>
      </c>
      <c r="S1551" s="230">
        <f>SUBTOTAL(9,$O$1550:$O1551)</f>
        <v>0</v>
      </c>
      <c r="T1551" s="231">
        <f>IFERROR(+Revisión_Avance_Periodo!$S1551/Revisión_Avance_Periodo!$R1551,0)</f>
        <v>0</v>
      </c>
      <c r="U1551" s="184"/>
      <c r="V1551" s="185"/>
      <c r="W1551" s="183"/>
      <c r="X1551" s="183"/>
      <c r="Y1551" s="183"/>
      <c r="Z1551" s="186"/>
      <c r="AA1551" s="187"/>
    </row>
    <row r="1552" spans="1:27" x14ac:dyDescent="0.25">
      <c r="A1552" s="88">
        <v>132</v>
      </c>
      <c r="B1552" s="91" t="str">
        <f>CONCATENATE(Revisión_Avance_Periodo!$C1552,";",Revisión_Avance_Periodo!$E1552,";",Revisión_Avance_Periodo!$I1552)</f>
        <v>OE1;PR_10;ACT_183</v>
      </c>
      <c r="C1552" s="170" t="s">
        <v>9</v>
      </c>
      <c r="D1552" s="171" t="str">
        <f>VLOOKUP(Revisión_Avance_Periodo!$C1552,Componentes_BD!$F$1:$G$5,2,FALSE)</f>
        <v>Fortalecer la Vigilancia.</v>
      </c>
      <c r="E1552" s="106" t="s">
        <v>12</v>
      </c>
      <c r="F1552" s="89">
        <v>2</v>
      </c>
      <c r="G1552" s="89" t="str">
        <f>VLOOKUP(Revisión_Avance_Periodo!$A1552,BD_Seguimiento_OAP_2019!$A$2:$G$294,7,FALSE)</f>
        <v>PAI</v>
      </c>
      <c r="H1552" s="89" t="str">
        <f>VLOOKUP(Revisión_Avance_Periodo!$A1552,BD_Seguimiento_OAP_2019!$A$2:$J$294,10,FALSE)</f>
        <v>PAI_01 - Operacional</v>
      </c>
      <c r="I1552" s="89" t="s">
        <v>1305</v>
      </c>
      <c r="J1552" s="89" t="str">
        <f>VLOOKUP(Revisión_Avance_Periodo!$I1552,BD_Seguimiento_OAP_2019!$L:$M,2,FALSE)</f>
        <v>Dirigir y controlar los  consumos y mantenimientos de Bienes y Servicios</v>
      </c>
      <c r="K1552" s="106" t="s">
        <v>8</v>
      </c>
      <c r="L1552" s="172">
        <v>4.4642857142857152E-4</v>
      </c>
      <c r="M1552" s="173" t="s">
        <v>106</v>
      </c>
      <c r="N1552" s="190">
        <f>INDEX(BD_Seguimiento_OAP_2019!$AH$3:$AS$294,MATCH(Revisión_Avance_Periodo!$I1552,BD_Seguimiento_OAP_2019!$L$3:$L$294,0),MATCH(Revisión_Avance_Periodo!$M1552,BD_Seguimiento_OAP_2019!$AH$2:$AS$2,0))</f>
        <v>20</v>
      </c>
      <c r="O1552" s="190">
        <f>INDEX(BD_Seguimiento_OAP_2019!$AV$3:$BG$294,MATCH(Revisión_Avance_Periodo!$I1552,BD_Seguimiento_OAP_2019!$L$3:$L$294,0),MATCH(Revisión_Avance_Periodo!$M1552,BD_Seguimiento_OAP_2019!$AV$2:$BG$2,0))</f>
        <v>20</v>
      </c>
      <c r="P1552" s="189">
        <f t="shared" si="289"/>
        <v>1</v>
      </c>
      <c r="Q1552" s="173" t="str">
        <f>VLOOKUP(P1552,Tabla_Indicador_Gestion4[#All],3,TRUE)</f>
        <v>Culminada</v>
      </c>
      <c r="R1552" s="229">
        <f>SUBTOTAL(9,$N$1550:$N1552)</f>
        <v>20</v>
      </c>
      <c r="S1552" s="230">
        <f>SUBTOTAL(9,$O$1550:$O1552)</f>
        <v>20</v>
      </c>
      <c r="T1552" s="231">
        <f>IFERROR(+Revisión_Avance_Periodo!$S1552/Revisión_Avance_Periodo!$R1552,0)</f>
        <v>1</v>
      </c>
      <c r="U1552" s="184"/>
      <c r="V1552" s="185"/>
      <c r="W1552" s="183"/>
      <c r="X1552" s="183"/>
      <c r="Y1552" s="183"/>
      <c r="Z1552" s="186"/>
      <c r="AA1552" s="187"/>
    </row>
    <row r="1553" spans="1:27" x14ac:dyDescent="0.25">
      <c r="A1553" s="94">
        <v>132</v>
      </c>
      <c r="B1553" s="96" t="str">
        <f>CONCATENATE(Revisión_Avance_Periodo!$C1553,";",Revisión_Avance_Periodo!$E1553,";",Revisión_Avance_Periodo!$I1553)</f>
        <v>OE1;PR_10;ACT_183</v>
      </c>
      <c r="C1553" s="180" t="s">
        <v>9</v>
      </c>
      <c r="D1553" s="181" t="str">
        <f>VLOOKUP(Revisión_Avance_Periodo!$C1553,Componentes_BD!$F$1:$G$5,2,FALSE)</f>
        <v>Fortalecer la Vigilancia.</v>
      </c>
      <c r="E1553" s="119" t="s">
        <v>12</v>
      </c>
      <c r="F1553" s="95">
        <v>2</v>
      </c>
      <c r="G1553" s="95" t="str">
        <f>VLOOKUP(Revisión_Avance_Periodo!$A1553,BD_Seguimiento_OAP_2019!$A$2:$G$294,7,FALSE)</f>
        <v>PAI</v>
      </c>
      <c r="H1553" s="95" t="str">
        <f>VLOOKUP(Revisión_Avance_Periodo!$A1553,BD_Seguimiento_OAP_2019!$A$2:$J$294,10,FALSE)</f>
        <v>PAI_01 - Operacional</v>
      </c>
      <c r="I1553" s="95" t="s">
        <v>1305</v>
      </c>
      <c r="J1553" s="95" t="str">
        <f>VLOOKUP(Revisión_Avance_Periodo!$I1553,BD_Seguimiento_OAP_2019!$L:$M,2,FALSE)</f>
        <v>Dirigir y controlar los  consumos y mantenimientos de Bienes y Servicios</v>
      </c>
      <c r="K1553" s="119" t="s">
        <v>8</v>
      </c>
      <c r="L1553" s="172">
        <v>4.4642857142857152E-4</v>
      </c>
      <c r="M1553" s="182" t="s">
        <v>107</v>
      </c>
      <c r="N1553" s="190">
        <f>INDEX(BD_Seguimiento_OAP_2019!$AH$3:$AS$294,MATCH(Revisión_Avance_Periodo!$I1553,BD_Seguimiento_OAP_2019!$L$3:$L$294,0),MATCH(Revisión_Avance_Periodo!$M1553,BD_Seguimiento_OAP_2019!$AH$2:$AS$2,0))</f>
        <v>25</v>
      </c>
      <c r="O1553" s="190">
        <f>INDEX(BD_Seguimiento_OAP_2019!$AV$3:$BG$294,MATCH(Revisión_Avance_Periodo!$I1553,BD_Seguimiento_OAP_2019!$L$3:$L$294,0),MATCH(Revisión_Avance_Periodo!$M1553,BD_Seguimiento_OAP_2019!$AV$2:$BG$2,0))</f>
        <v>25</v>
      </c>
      <c r="P1553" s="188">
        <f t="shared" si="289"/>
        <v>1</v>
      </c>
      <c r="Q1553" s="182" t="str">
        <f>VLOOKUP(P1553,Tabla_Indicador_Gestion4[#All],3,TRUE)</f>
        <v>Culminada</v>
      </c>
      <c r="R1553" s="229">
        <f>SUBTOTAL(9,$N$1550:$N1553)</f>
        <v>45</v>
      </c>
      <c r="S1553" s="230">
        <f>SUBTOTAL(9,$O$1550:$O1553)</f>
        <v>45</v>
      </c>
      <c r="T1553" s="231">
        <f>IFERROR(+Revisión_Avance_Periodo!$S1553/Revisión_Avance_Periodo!$R1553,0)</f>
        <v>1</v>
      </c>
      <c r="U1553" s="184"/>
      <c r="V1553" s="185"/>
      <c r="W1553" s="183"/>
      <c r="X1553" s="183"/>
      <c r="Y1553" s="183"/>
      <c r="Z1553" s="186"/>
      <c r="AA1553" s="187"/>
    </row>
    <row r="1554" spans="1:27" x14ac:dyDescent="0.25">
      <c r="A1554" s="88">
        <v>132</v>
      </c>
      <c r="B1554" s="91" t="str">
        <f>CONCATENATE(Revisión_Avance_Periodo!$C1554,";",Revisión_Avance_Periodo!$E1554,";",Revisión_Avance_Periodo!$I1554)</f>
        <v>OE1;PR_10;ACT_183</v>
      </c>
      <c r="C1554" s="170" t="s">
        <v>9</v>
      </c>
      <c r="D1554" s="171" t="str">
        <f>VLOOKUP(Revisión_Avance_Periodo!$C1554,Componentes_BD!$F$1:$G$5,2,FALSE)</f>
        <v>Fortalecer la Vigilancia.</v>
      </c>
      <c r="E1554" s="106" t="s">
        <v>12</v>
      </c>
      <c r="F1554" s="89">
        <v>2</v>
      </c>
      <c r="G1554" s="89" t="str">
        <f>VLOOKUP(Revisión_Avance_Periodo!$A1554,BD_Seguimiento_OAP_2019!$A$2:$G$294,7,FALSE)</f>
        <v>PAI</v>
      </c>
      <c r="H1554" s="89" t="str">
        <f>VLOOKUP(Revisión_Avance_Periodo!$A1554,BD_Seguimiento_OAP_2019!$A$2:$J$294,10,FALSE)</f>
        <v>PAI_01 - Operacional</v>
      </c>
      <c r="I1554" s="89" t="s">
        <v>1305</v>
      </c>
      <c r="J1554" s="89" t="str">
        <f>VLOOKUP(Revisión_Avance_Periodo!$I1554,BD_Seguimiento_OAP_2019!$L:$M,2,FALSE)</f>
        <v>Dirigir y controlar los  consumos y mantenimientos de Bienes y Servicios</v>
      </c>
      <c r="K1554" s="106" t="s">
        <v>8</v>
      </c>
      <c r="L1554" s="172">
        <v>4.4642857142857152E-4</v>
      </c>
      <c r="M1554" s="173" t="s">
        <v>108</v>
      </c>
      <c r="N1554" s="190">
        <f>INDEX(BD_Seguimiento_OAP_2019!$AH$3:$AS$294,MATCH(Revisión_Avance_Periodo!$I1554,BD_Seguimiento_OAP_2019!$L$3:$L$294,0),MATCH(Revisión_Avance_Periodo!$M1554,BD_Seguimiento_OAP_2019!$AH$2:$AS$2,0))</f>
        <v>0</v>
      </c>
      <c r="O1554" s="190">
        <f>INDEX(BD_Seguimiento_OAP_2019!$AV$3:$BG$294,MATCH(Revisión_Avance_Periodo!$I1554,BD_Seguimiento_OAP_2019!$L$3:$L$294,0),MATCH(Revisión_Avance_Periodo!$M1554,BD_Seguimiento_OAP_2019!$AV$2:$BG$2,0))</f>
        <v>0</v>
      </c>
      <c r="P1554" s="175">
        <f>IFERROR((O1554/N1554),0)</f>
        <v>0</v>
      </c>
      <c r="Q1554" s="173" t="str">
        <f>VLOOKUP(P1554,Tabla_Indicador_Gestion4[#All],3,TRUE)</f>
        <v>Por Ejecutar</v>
      </c>
      <c r="R1554" s="229">
        <f>SUBTOTAL(9,$N$1550:$N1554)</f>
        <v>45</v>
      </c>
      <c r="S1554" s="230">
        <f>SUBTOTAL(9,$O$1550:$O1554)</f>
        <v>45</v>
      </c>
      <c r="T1554" s="231">
        <f>IFERROR(+Revisión_Avance_Periodo!$S1554/Revisión_Avance_Periodo!$R1554,0)</f>
        <v>1</v>
      </c>
      <c r="U1554" s="184"/>
      <c r="V1554" s="185"/>
      <c r="W1554" s="183"/>
      <c r="X1554" s="183"/>
      <c r="Y1554" s="183"/>
      <c r="Z1554" s="186"/>
      <c r="AA1554" s="187"/>
    </row>
    <row r="1555" spans="1:27" x14ac:dyDescent="0.25">
      <c r="A1555" s="94">
        <v>132</v>
      </c>
      <c r="B1555" s="96" t="str">
        <f>CONCATENATE(Revisión_Avance_Periodo!$C1555,";",Revisión_Avance_Periodo!$E1555,";",Revisión_Avance_Periodo!$I1555)</f>
        <v>OE1;PR_10;ACT_183</v>
      </c>
      <c r="C1555" s="180" t="s">
        <v>9</v>
      </c>
      <c r="D1555" s="181" t="str">
        <f>VLOOKUP(Revisión_Avance_Periodo!$C1555,Componentes_BD!$F$1:$G$5,2,FALSE)</f>
        <v>Fortalecer la Vigilancia.</v>
      </c>
      <c r="E1555" s="119" t="s">
        <v>12</v>
      </c>
      <c r="F1555" s="95">
        <v>2</v>
      </c>
      <c r="G1555" s="95" t="str">
        <f>VLOOKUP(Revisión_Avance_Periodo!$A1555,BD_Seguimiento_OAP_2019!$A$2:$G$294,7,FALSE)</f>
        <v>PAI</v>
      </c>
      <c r="H1555" s="95" t="str">
        <f>VLOOKUP(Revisión_Avance_Periodo!$A1555,BD_Seguimiento_OAP_2019!$A$2:$J$294,10,FALSE)</f>
        <v>PAI_01 - Operacional</v>
      </c>
      <c r="I1555" s="95" t="s">
        <v>1305</v>
      </c>
      <c r="J1555" s="95" t="str">
        <f>VLOOKUP(Revisión_Avance_Periodo!$I1555,BD_Seguimiento_OAP_2019!$L:$M,2,FALSE)</f>
        <v>Dirigir y controlar los  consumos y mantenimientos de Bienes y Servicios</v>
      </c>
      <c r="K1555" s="119" t="s">
        <v>8</v>
      </c>
      <c r="L1555" s="172">
        <v>4.4642857142857152E-4</v>
      </c>
      <c r="M1555" s="182" t="s">
        <v>109</v>
      </c>
      <c r="N1555" s="190">
        <f>INDEX(BD_Seguimiento_OAP_2019!$AH$3:$AS$294,MATCH(Revisión_Avance_Periodo!$I1555,BD_Seguimiento_OAP_2019!$L$3:$L$294,0),MATCH(Revisión_Avance_Periodo!$M1555,BD_Seguimiento_OAP_2019!$AH$2:$AS$2,0))</f>
        <v>20</v>
      </c>
      <c r="O1555" s="190">
        <f>INDEX(BD_Seguimiento_OAP_2019!$AV$3:$BG$294,MATCH(Revisión_Avance_Periodo!$I1555,BD_Seguimiento_OAP_2019!$L$3:$L$294,0),MATCH(Revisión_Avance_Periodo!$M1555,BD_Seguimiento_OAP_2019!$AV$2:$BG$2,0))</f>
        <v>7</v>
      </c>
      <c r="P1555" s="188">
        <f t="shared" si="289"/>
        <v>0.35</v>
      </c>
      <c r="Q1555" s="182" t="str">
        <f>VLOOKUP(P1555,Tabla_Indicador_Gestion4[#All],3,TRUE)</f>
        <v>En Tramite</v>
      </c>
      <c r="R1555" s="229">
        <f>SUBTOTAL(9,$N$1550:$N1555)</f>
        <v>65</v>
      </c>
      <c r="S1555" s="230">
        <f>SUBTOTAL(9,$O$1550:$O1555)</f>
        <v>52</v>
      </c>
      <c r="T1555" s="231">
        <f>IFERROR(+Revisión_Avance_Periodo!$S1555/Revisión_Avance_Periodo!$R1555,0)</f>
        <v>0.8</v>
      </c>
      <c r="U1555" s="184"/>
      <c r="V1555" s="185"/>
      <c r="W1555" s="183"/>
      <c r="X1555" s="183"/>
      <c r="Y1555" s="183"/>
      <c r="Z1555" s="186"/>
      <c r="AA1555" s="187"/>
    </row>
    <row r="1556" spans="1:27" x14ac:dyDescent="0.25">
      <c r="A1556" s="88">
        <v>132</v>
      </c>
      <c r="B1556" s="91" t="str">
        <f>CONCATENATE(Revisión_Avance_Periodo!$C1556,";",Revisión_Avance_Periodo!$E1556,";",Revisión_Avance_Periodo!$I1556)</f>
        <v>OE1;PR_10;ACT_183</v>
      </c>
      <c r="C1556" s="170" t="s">
        <v>9</v>
      </c>
      <c r="D1556" s="171" t="str">
        <f>VLOOKUP(Revisión_Avance_Periodo!$C1556,Componentes_BD!$F$1:$G$5,2,FALSE)</f>
        <v>Fortalecer la Vigilancia.</v>
      </c>
      <c r="E1556" s="106" t="s">
        <v>12</v>
      </c>
      <c r="F1556" s="89">
        <v>2</v>
      </c>
      <c r="G1556" s="89" t="str">
        <f>VLOOKUP(Revisión_Avance_Periodo!$A1556,BD_Seguimiento_OAP_2019!$A$2:$G$294,7,FALSE)</f>
        <v>PAI</v>
      </c>
      <c r="H1556" s="89" t="str">
        <f>VLOOKUP(Revisión_Avance_Periodo!$A1556,BD_Seguimiento_OAP_2019!$A$2:$J$294,10,FALSE)</f>
        <v>PAI_01 - Operacional</v>
      </c>
      <c r="I1556" s="89" t="s">
        <v>1305</v>
      </c>
      <c r="J1556" s="89" t="str">
        <f>VLOOKUP(Revisión_Avance_Periodo!$I1556,BD_Seguimiento_OAP_2019!$L:$M,2,FALSE)</f>
        <v>Dirigir y controlar los  consumos y mantenimientos de Bienes y Servicios</v>
      </c>
      <c r="K1556" s="106" t="s">
        <v>8</v>
      </c>
      <c r="L1556" s="172">
        <v>4.4642857142857152E-4</v>
      </c>
      <c r="M1556" s="173" t="s">
        <v>110</v>
      </c>
      <c r="N1556" s="190">
        <f>INDEX(BD_Seguimiento_OAP_2019!$AH$3:$AS$294,MATCH(Revisión_Avance_Periodo!$I1556,BD_Seguimiento_OAP_2019!$L$3:$L$294,0),MATCH(Revisión_Avance_Periodo!$M1556,BD_Seguimiento_OAP_2019!$AH$2:$AS$2,0))</f>
        <v>0</v>
      </c>
      <c r="O1556" s="190">
        <f>INDEX(BD_Seguimiento_OAP_2019!$AV$3:$BG$294,MATCH(Revisión_Avance_Periodo!$I1556,BD_Seguimiento_OAP_2019!$L$3:$L$294,0),MATCH(Revisión_Avance_Periodo!$M1556,BD_Seguimiento_OAP_2019!$AV$2:$BG$2,0))</f>
        <v>0</v>
      </c>
      <c r="P1556" s="175">
        <f t="shared" ref="P1556:P1557" si="292">IFERROR((O1556/N1556),0)</f>
        <v>0</v>
      </c>
      <c r="Q1556" s="173" t="str">
        <f>VLOOKUP(P1556,Tabla_Indicador_Gestion4[#All],3,TRUE)</f>
        <v>Por Ejecutar</v>
      </c>
      <c r="R1556" s="229">
        <f>SUBTOTAL(9,$N$1550:$N1556)</f>
        <v>65</v>
      </c>
      <c r="S1556" s="230">
        <f>SUBTOTAL(9,$O$1550:$O1556)</f>
        <v>52</v>
      </c>
      <c r="T1556" s="231">
        <f>IFERROR(+Revisión_Avance_Periodo!$S1556/Revisión_Avance_Periodo!$R1556,0)</f>
        <v>0.8</v>
      </c>
      <c r="U1556" s="184"/>
      <c r="V1556" s="185"/>
      <c r="W1556" s="183"/>
      <c r="X1556" s="183"/>
      <c r="Y1556" s="183"/>
      <c r="Z1556" s="186"/>
      <c r="AA1556" s="187"/>
    </row>
    <row r="1557" spans="1:27" x14ac:dyDescent="0.25">
      <c r="A1557" s="94">
        <v>132</v>
      </c>
      <c r="B1557" s="96" t="str">
        <f>CONCATENATE(Revisión_Avance_Periodo!$C1557,";",Revisión_Avance_Periodo!$E1557,";",Revisión_Avance_Periodo!$I1557)</f>
        <v>OE1;PR_10;ACT_183</v>
      </c>
      <c r="C1557" s="180" t="s">
        <v>9</v>
      </c>
      <c r="D1557" s="181" t="str">
        <f>VLOOKUP(Revisión_Avance_Periodo!$C1557,Componentes_BD!$F$1:$G$5,2,FALSE)</f>
        <v>Fortalecer la Vigilancia.</v>
      </c>
      <c r="E1557" s="119" t="s">
        <v>12</v>
      </c>
      <c r="F1557" s="95">
        <v>2</v>
      </c>
      <c r="G1557" s="95" t="str">
        <f>VLOOKUP(Revisión_Avance_Periodo!$A1557,BD_Seguimiento_OAP_2019!$A$2:$G$294,7,FALSE)</f>
        <v>PAI</v>
      </c>
      <c r="H1557" s="95" t="str">
        <f>VLOOKUP(Revisión_Avance_Periodo!$A1557,BD_Seguimiento_OAP_2019!$A$2:$J$294,10,FALSE)</f>
        <v>PAI_01 - Operacional</v>
      </c>
      <c r="I1557" s="95" t="s">
        <v>1305</v>
      </c>
      <c r="J1557" s="95" t="str">
        <f>VLOOKUP(Revisión_Avance_Periodo!$I1557,BD_Seguimiento_OAP_2019!$L:$M,2,FALSE)</f>
        <v>Dirigir y controlar los  consumos y mantenimientos de Bienes y Servicios</v>
      </c>
      <c r="K1557" s="119" t="s">
        <v>8</v>
      </c>
      <c r="L1557" s="172">
        <v>4.4642857142857152E-4</v>
      </c>
      <c r="M1557" s="182" t="s">
        <v>111</v>
      </c>
      <c r="N1557" s="190">
        <f>INDEX(BD_Seguimiento_OAP_2019!$AH$3:$AS$294,MATCH(Revisión_Avance_Periodo!$I1557,BD_Seguimiento_OAP_2019!$L$3:$L$294,0),MATCH(Revisión_Avance_Periodo!$M1557,BD_Seguimiento_OAP_2019!$AH$2:$AS$2,0))</f>
        <v>0</v>
      </c>
      <c r="O1557" s="190">
        <f>INDEX(BD_Seguimiento_OAP_2019!$AV$3:$BG$294,MATCH(Revisión_Avance_Periodo!$I1557,BD_Seguimiento_OAP_2019!$L$3:$L$294,0),MATCH(Revisión_Avance_Periodo!$M1557,BD_Seguimiento_OAP_2019!$AV$2:$BG$2,0))</f>
        <v>0</v>
      </c>
      <c r="P1557" s="175">
        <f t="shared" si="292"/>
        <v>0</v>
      </c>
      <c r="Q1557" s="182" t="str">
        <f>VLOOKUP(P1557,Tabla_Indicador_Gestion4[#All],3,TRUE)</f>
        <v>Por Ejecutar</v>
      </c>
      <c r="R1557" s="229">
        <f>SUBTOTAL(9,$N$1550:$N1557)</f>
        <v>65</v>
      </c>
      <c r="S1557" s="230">
        <f>SUBTOTAL(9,$O$1550:$O1557)</f>
        <v>52</v>
      </c>
      <c r="T1557" s="231">
        <f>IFERROR(+Revisión_Avance_Periodo!$S1557/Revisión_Avance_Periodo!$R1557,0)</f>
        <v>0.8</v>
      </c>
      <c r="U1557" s="184"/>
      <c r="V1557" s="185"/>
      <c r="W1557" s="183"/>
      <c r="X1557" s="183"/>
      <c r="Y1557" s="183"/>
      <c r="Z1557" s="186"/>
      <c r="AA1557" s="187"/>
    </row>
    <row r="1558" spans="1:27" x14ac:dyDescent="0.25">
      <c r="A1558" s="88">
        <v>132</v>
      </c>
      <c r="B1558" s="91" t="str">
        <f>CONCATENATE(Revisión_Avance_Periodo!$C1558,";",Revisión_Avance_Periodo!$E1558,";",Revisión_Avance_Periodo!$I1558)</f>
        <v>OE1;PR_10;ACT_183</v>
      </c>
      <c r="C1558" s="170" t="s">
        <v>9</v>
      </c>
      <c r="D1558" s="171" t="str">
        <f>VLOOKUP(Revisión_Avance_Periodo!$C1558,Componentes_BD!$F$1:$G$5,2,FALSE)</f>
        <v>Fortalecer la Vigilancia.</v>
      </c>
      <c r="E1558" s="106" t="s">
        <v>12</v>
      </c>
      <c r="F1558" s="89">
        <v>2</v>
      </c>
      <c r="G1558" s="89" t="str">
        <f>VLOOKUP(Revisión_Avance_Periodo!$A1558,BD_Seguimiento_OAP_2019!$A$2:$G$294,7,FALSE)</f>
        <v>PAI</v>
      </c>
      <c r="H1558" s="89" t="str">
        <f>VLOOKUP(Revisión_Avance_Periodo!$A1558,BD_Seguimiento_OAP_2019!$A$2:$J$294,10,FALSE)</f>
        <v>PAI_01 - Operacional</v>
      </c>
      <c r="I1558" s="89" t="s">
        <v>1305</v>
      </c>
      <c r="J1558" s="89" t="str">
        <f>VLOOKUP(Revisión_Avance_Periodo!$I1558,BD_Seguimiento_OAP_2019!$L:$M,2,FALSE)</f>
        <v>Dirigir y controlar los  consumos y mantenimientos de Bienes y Servicios</v>
      </c>
      <c r="K1558" s="106" t="s">
        <v>8</v>
      </c>
      <c r="L1558" s="172">
        <v>4.4642857142857152E-4</v>
      </c>
      <c r="M1558" s="173" t="s">
        <v>112</v>
      </c>
      <c r="N1558" s="190">
        <f>INDEX(BD_Seguimiento_OAP_2019!$AH$3:$AS$294,MATCH(Revisión_Avance_Periodo!$I1558,BD_Seguimiento_OAP_2019!$L$3:$L$294,0),MATCH(Revisión_Avance_Periodo!$M1558,BD_Seguimiento_OAP_2019!$AH$2:$AS$2,0))</f>
        <v>20</v>
      </c>
      <c r="O1558" s="190">
        <f>INDEX(BD_Seguimiento_OAP_2019!$AV$3:$BG$294,MATCH(Revisión_Avance_Periodo!$I1558,BD_Seguimiento_OAP_2019!$L$3:$L$294,0),MATCH(Revisión_Avance_Periodo!$M1558,BD_Seguimiento_OAP_2019!$AV$2:$BG$2,0))</f>
        <v>0</v>
      </c>
      <c r="P1558" s="189">
        <f t="shared" si="289"/>
        <v>0</v>
      </c>
      <c r="Q1558" s="173" t="str">
        <f>VLOOKUP(P1558,Tabla_Indicador_Gestion4[#All],3,TRUE)</f>
        <v>Por Ejecutar</v>
      </c>
      <c r="R1558" s="229">
        <f>SUBTOTAL(9,$N$1550:$N1558)</f>
        <v>85</v>
      </c>
      <c r="S1558" s="230">
        <f>SUBTOTAL(9,$O$1550:$O1558)</f>
        <v>52</v>
      </c>
      <c r="T1558" s="231">
        <f>IFERROR(+Revisión_Avance_Periodo!$S1558/Revisión_Avance_Periodo!$R1558,0)</f>
        <v>0.61176470588235299</v>
      </c>
      <c r="U1558" s="184"/>
      <c r="V1558" s="185"/>
      <c r="W1558" s="183"/>
      <c r="X1558" s="183"/>
      <c r="Y1558" s="183"/>
      <c r="Z1558" s="186"/>
      <c r="AA1558" s="187"/>
    </row>
    <row r="1559" spans="1:27" x14ac:dyDescent="0.25">
      <c r="A1559" s="94">
        <v>132</v>
      </c>
      <c r="B1559" s="96" t="str">
        <f>CONCATENATE(Revisión_Avance_Periodo!$C1559,";",Revisión_Avance_Periodo!$E1559,";",Revisión_Avance_Periodo!$I1559)</f>
        <v>OE1;PR_10;ACT_183</v>
      </c>
      <c r="C1559" s="180" t="s">
        <v>9</v>
      </c>
      <c r="D1559" s="181" t="str">
        <f>VLOOKUP(Revisión_Avance_Periodo!$C1559,Componentes_BD!$F$1:$G$5,2,FALSE)</f>
        <v>Fortalecer la Vigilancia.</v>
      </c>
      <c r="E1559" s="119" t="s">
        <v>12</v>
      </c>
      <c r="F1559" s="95">
        <v>2</v>
      </c>
      <c r="G1559" s="95" t="str">
        <f>VLOOKUP(Revisión_Avance_Periodo!$A1559,BD_Seguimiento_OAP_2019!$A$2:$G$294,7,FALSE)</f>
        <v>PAI</v>
      </c>
      <c r="H1559" s="95" t="str">
        <f>VLOOKUP(Revisión_Avance_Periodo!$A1559,BD_Seguimiento_OAP_2019!$A$2:$J$294,10,FALSE)</f>
        <v>PAI_01 - Operacional</v>
      </c>
      <c r="I1559" s="95" t="s">
        <v>1305</v>
      </c>
      <c r="J1559" s="95" t="str">
        <f>VLOOKUP(Revisión_Avance_Periodo!$I1559,BD_Seguimiento_OAP_2019!$L:$M,2,FALSE)</f>
        <v>Dirigir y controlar los  consumos y mantenimientos de Bienes y Servicios</v>
      </c>
      <c r="K1559" s="119" t="s">
        <v>8</v>
      </c>
      <c r="L1559" s="172">
        <v>4.4642857142857152E-4</v>
      </c>
      <c r="M1559" s="182" t="s">
        <v>113</v>
      </c>
      <c r="N1559" s="190">
        <f>INDEX(BD_Seguimiento_OAP_2019!$AH$3:$AS$294,MATCH(Revisión_Avance_Periodo!$I1559,BD_Seguimiento_OAP_2019!$L$3:$L$294,0),MATCH(Revisión_Avance_Periodo!$M1559,BD_Seguimiento_OAP_2019!$AH$2:$AS$2,0))</f>
        <v>0</v>
      </c>
      <c r="O1559" s="190">
        <f>INDEX(BD_Seguimiento_OAP_2019!$AV$3:$BG$294,MATCH(Revisión_Avance_Periodo!$I1559,BD_Seguimiento_OAP_2019!$L$3:$L$294,0),MATCH(Revisión_Avance_Periodo!$M1559,BD_Seguimiento_OAP_2019!$AV$2:$BG$2,0))</f>
        <v>0</v>
      </c>
      <c r="P1559" s="175">
        <f t="shared" ref="P1559:P1560" si="293">IFERROR((O1559/N1559),0)</f>
        <v>0</v>
      </c>
      <c r="Q1559" s="182" t="str">
        <f>VLOOKUP(P1559,Tabla_Indicador_Gestion4[#All],3,TRUE)</f>
        <v>Por Ejecutar</v>
      </c>
      <c r="R1559" s="229">
        <f>SUBTOTAL(9,$N$1550:$N1559)</f>
        <v>85</v>
      </c>
      <c r="S1559" s="230">
        <f>SUBTOTAL(9,$O$1550:$O1559)</f>
        <v>52</v>
      </c>
      <c r="T1559" s="231">
        <f>IFERROR(+Revisión_Avance_Periodo!$S1559/Revisión_Avance_Periodo!$R1559,0)</f>
        <v>0.61176470588235299</v>
      </c>
      <c r="U1559" s="184"/>
      <c r="V1559" s="185"/>
      <c r="W1559" s="183"/>
      <c r="X1559" s="183"/>
      <c r="Y1559" s="183"/>
      <c r="Z1559" s="186"/>
      <c r="AA1559" s="187"/>
    </row>
    <row r="1560" spans="1:27" x14ac:dyDescent="0.25">
      <c r="A1560" s="88">
        <v>132</v>
      </c>
      <c r="B1560" s="91" t="str">
        <f>CONCATENATE(Revisión_Avance_Periodo!$C1560,";",Revisión_Avance_Periodo!$E1560,";",Revisión_Avance_Periodo!$I1560)</f>
        <v>OE1;PR_10;ACT_183</v>
      </c>
      <c r="C1560" s="170" t="s">
        <v>9</v>
      </c>
      <c r="D1560" s="171" t="str">
        <f>VLOOKUP(Revisión_Avance_Periodo!$C1560,Componentes_BD!$F$1:$G$5,2,FALSE)</f>
        <v>Fortalecer la Vigilancia.</v>
      </c>
      <c r="E1560" s="106" t="s">
        <v>12</v>
      </c>
      <c r="F1560" s="89">
        <v>2</v>
      </c>
      <c r="G1560" s="89" t="str">
        <f>VLOOKUP(Revisión_Avance_Periodo!$A1560,BD_Seguimiento_OAP_2019!$A$2:$G$294,7,FALSE)</f>
        <v>PAI</v>
      </c>
      <c r="H1560" s="89" t="str">
        <f>VLOOKUP(Revisión_Avance_Periodo!$A1560,BD_Seguimiento_OAP_2019!$A$2:$J$294,10,FALSE)</f>
        <v>PAI_01 - Operacional</v>
      </c>
      <c r="I1560" s="89" t="s">
        <v>1305</v>
      </c>
      <c r="J1560" s="89" t="str">
        <f>VLOOKUP(Revisión_Avance_Periodo!$I1560,BD_Seguimiento_OAP_2019!$L:$M,2,FALSE)</f>
        <v>Dirigir y controlar los  consumos y mantenimientos de Bienes y Servicios</v>
      </c>
      <c r="K1560" s="106" t="s">
        <v>8</v>
      </c>
      <c r="L1560" s="172">
        <v>4.4642857142857152E-4</v>
      </c>
      <c r="M1560" s="173" t="s">
        <v>114</v>
      </c>
      <c r="N1560" s="190">
        <f>INDEX(BD_Seguimiento_OAP_2019!$AH$3:$AS$294,MATCH(Revisión_Avance_Periodo!$I1560,BD_Seguimiento_OAP_2019!$L$3:$L$294,0),MATCH(Revisión_Avance_Periodo!$M1560,BD_Seguimiento_OAP_2019!$AH$2:$AS$2,0))</f>
        <v>0</v>
      </c>
      <c r="O1560" s="190">
        <f>INDEX(BD_Seguimiento_OAP_2019!$AV$3:$BG$294,MATCH(Revisión_Avance_Periodo!$I1560,BD_Seguimiento_OAP_2019!$L$3:$L$294,0),MATCH(Revisión_Avance_Periodo!$M1560,BD_Seguimiento_OAP_2019!$AV$2:$BG$2,0))</f>
        <v>0</v>
      </c>
      <c r="P1560" s="175">
        <f t="shared" si="293"/>
        <v>0</v>
      </c>
      <c r="Q1560" s="173" t="str">
        <f>VLOOKUP(P1560,Tabla_Indicador_Gestion4[#All],3,TRUE)</f>
        <v>Por Ejecutar</v>
      </c>
      <c r="R1560" s="229">
        <f>SUBTOTAL(9,$N$1550:$N1560)</f>
        <v>85</v>
      </c>
      <c r="S1560" s="230">
        <f>SUBTOTAL(9,$O$1550:$O1560)</f>
        <v>52</v>
      </c>
      <c r="T1560" s="231">
        <f>IFERROR(+Revisión_Avance_Periodo!$S1560/Revisión_Avance_Periodo!$R1560,0)</f>
        <v>0.61176470588235299</v>
      </c>
      <c r="U1560" s="184"/>
      <c r="V1560" s="185"/>
      <c r="W1560" s="183"/>
      <c r="X1560" s="183"/>
      <c r="Y1560" s="183"/>
      <c r="Z1560" s="186"/>
      <c r="AA1560" s="187"/>
    </row>
    <row r="1561" spans="1:27" ht="15.75" thickBot="1" x14ac:dyDescent="0.3">
      <c r="A1561" s="94">
        <v>132</v>
      </c>
      <c r="B1561" s="96" t="str">
        <f>CONCATENATE(Revisión_Avance_Periodo!$C1561,";",Revisión_Avance_Periodo!$E1561,";",Revisión_Avance_Periodo!$I1561)</f>
        <v>OE1;PR_10;ACT_183</v>
      </c>
      <c r="C1561" s="180" t="s">
        <v>9</v>
      </c>
      <c r="D1561" s="181" t="str">
        <f>VLOOKUP(Revisión_Avance_Periodo!$C1561,Componentes_BD!$F$1:$G$5,2,FALSE)</f>
        <v>Fortalecer la Vigilancia.</v>
      </c>
      <c r="E1561" s="119" t="s">
        <v>12</v>
      </c>
      <c r="F1561" s="95">
        <v>2</v>
      </c>
      <c r="G1561" s="95" t="str">
        <f>VLOOKUP(Revisión_Avance_Periodo!$A1561,BD_Seguimiento_OAP_2019!$A$2:$G$294,7,FALSE)</f>
        <v>PAI</v>
      </c>
      <c r="H1561" s="95" t="str">
        <f>VLOOKUP(Revisión_Avance_Periodo!$A1561,BD_Seguimiento_OAP_2019!$A$2:$J$294,10,FALSE)</f>
        <v>PAI_01 - Operacional</v>
      </c>
      <c r="I1561" s="95" t="s">
        <v>1305</v>
      </c>
      <c r="J1561" s="95" t="str">
        <f>VLOOKUP(Revisión_Avance_Periodo!$I1561,BD_Seguimiento_OAP_2019!$L:$M,2,FALSE)</f>
        <v>Dirigir y controlar los  consumos y mantenimientos de Bienes y Servicios</v>
      </c>
      <c r="K1561" s="119" t="s">
        <v>8</v>
      </c>
      <c r="L1561" s="172">
        <v>4.4642857142857152E-4</v>
      </c>
      <c r="M1561" s="182" t="s">
        <v>115</v>
      </c>
      <c r="N1561" s="190">
        <f>INDEX(BD_Seguimiento_OAP_2019!$AH$3:$AS$294,MATCH(Revisión_Avance_Periodo!$I1561,BD_Seguimiento_OAP_2019!$L$3:$L$294,0),MATCH(Revisión_Avance_Periodo!$M1561,BD_Seguimiento_OAP_2019!$AH$2:$AS$2,0))</f>
        <v>20</v>
      </c>
      <c r="O1561" s="190">
        <f>INDEX(BD_Seguimiento_OAP_2019!$AV$3:$BG$294,MATCH(Revisión_Avance_Periodo!$I1561,BD_Seguimiento_OAP_2019!$L$3:$L$294,0),MATCH(Revisión_Avance_Periodo!$M1561,BD_Seguimiento_OAP_2019!$AV$2:$BG$2,0))</f>
        <v>0</v>
      </c>
      <c r="P1561" s="188">
        <f t="shared" si="289"/>
        <v>0</v>
      </c>
      <c r="Q1561" s="182" t="str">
        <f>VLOOKUP(P1561,Tabla_Indicador_Gestion4[#All],3,TRUE)</f>
        <v>Por Ejecutar</v>
      </c>
      <c r="R1561" s="229">
        <f>SUBTOTAL(9,$N$1550:$N1561)</f>
        <v>105</v>
      </c>
      <c r="S1561" s="230">
        <f>SUBTOTAL(9,$O$1550:$O1561)</f>
        <v>52</v>
      </c>
      <c r="T1561" s="231">
        <f>IFERROR(+Revisión_Avance_Periodo!$S1561/Revisión_Avance_Periodo!$R1561,0)</f>
        <v>0.49523809523809526</v>
      </c>
      <c r="U1561" s="184"/>
      <c r="V1561" s="185"/>
      <c r="W1561" s="183"/>
      <c r="X1561" s="183"/>
      <c r="Y1561" s="183"/>
      <c r="Z1561" s="186"/>
      <c r="AA1561" s="187"/>
    </row>
    <row r="1562" spans="1:27" x14ac:dyDescent="0.25">
      <c r="A1562" s="88">
        <v>133</v>
      </c>
      <c r="B1562" s="91" t="str">
        <f>CONCATENATE(Revisión_Avance_Periodo!$C1562,";",Revisión_Avance_Periodo!$E1562,";",Revisión_Avance_Periodo!$I1562)</f>
        <v>OE1;PR_10;ACT_184</v>
      </c>
      <c r="C1562" s="170" t="s">
        <v>9</v>
      </c>
      <c r="D1562" s="171" t="str">
        <f>VLOOKUP(Revisión_Avance_Periodo!$C1562,Componentes_BD!$F$1:$G$5,2,FALSE)</f>
        <v>Fortalecer la Vigilancia.</v>
      </c>
      <c r="E1562" s="106" t="s">
        <v>12</v>
      </c>
      <c r="F1562" s="89">
        <v>2</v>
      </c>
      <c r="G1562" s="89" t="str">
        <f>VLOOKUP(Revisión_Avance_Periodo!$A1562,BD_Seguimiento_OAP_2019!$A$2:$G$294,7,FALSE)</f>
        <v>PAI</v>
      </c>
      <c r="H1562" s="89" t="str">
        <f>VLOOKUP(Revisión_Avance_Periodo!$A1562,BD_Seguimiento_OAP_2019!$A$2:$J$294,10,FALSE)</f>
        <v>PAI_01 - Operacional</v>
      </c>
      <c r="I1562" s="89" t="s">
        <v>1314</v>
      </c>
      <c r="J1562" s="89" t="str">
        <f>VLOOKUP(Revisión_Avance_Periodo!$I1562,BD_Seguimiento_OAP_2019!$L:$M,2,FALSE)</f>
        <v>Hacer seguimiento al Plan Institucional de Gestion Ambiental - PIGA de la Supertransporte.</v>
      </c>
      <c r="K1562" s="106" t="s">
        <v>8</v>
      </c>
      <c r="L1562" s="172">
        <v>4.4642857142857152E-4</v>
      </c>
      <c r="M1562" s="173" t="s">
        <v>104</v>
      </c>
      <c r="N1562" s="190">
        <f>INDEX(BD_Seguimiento_OAP_2019!$AH$3:$AS$294,MATCH(Revisión_Avance_Periodo!$I1562,BD_Seguimiento_OAP_2019!$L$3:$L$294,0),MATCH(Revisión_Avance_Periodo!$M1562,BD_Seguimiento_OAP_2019!$AH$2:$AS$2,0))</f>
        <v>1</v>
      </c>
      <c r="O1562" s="190">
        <f>INDEX(BD_Seguimiento_OAP_2019!$AV$3:$BG$294,MATCH(Revisión_Avance_Periodo!$I1562,BD_Seguimiento_OAP_2019!$L$3:$L$294,0),MATCH(Revisión_Avance_Periodo!$M1562,BD_Seguimiento_OAP_2019!$AV$2:$BG$2,0))</f>
        <v>1</v>
      </c>
      <c r="P1562" s="189">
        <f t="shared" si="289"/>
        <v>1</v>
      </c>
      <c r="Q1562" s="173" t="str">
        <f>VLOOKUP(P1562,Tabla_Indicador_Gestion4[#All],3,TRUE)</f>
        <v>Culminada</v>
      </c>
      <c r="R1562" s="232">
        <f>SUBTOTAL(9,$N$1562:$N1562)</f>
        <v>1</v>
      </c>
      <c r="S1562" s="233">
        <f>SUBTOTAL(9,$O$1562:$O1562)</f>
        <v>1</v>
      </c>
      <c r="T1562" s="234">
        <f>IFERROR(+Revisión_Avance_Periodo!$S1562/Revisión_Avance_Periodo!$R1562,0)</f>
        <v>1</v>
      </c>
      <c r="U1562" s="191">
        <f>SUBTOTAL(9,N1562:N1573)</f>
        <v>4</v>
      </c>
      <c r="V1562" s="192">
        <f>SUBTOTAL(9,O1562:O1573)</f>
        <v>3</v>
      </c>
      <c r="W1562" s="176">
        <f t="shared" ref="W1562" si="294">+V1562/U1562</f>
        <v>0.75</v>
      </c>
      <c r="X1562" s="176"/>
      <c r="Y1562" s="176">
        <f>100%-Revisión_Avance_Periodo!$W1562</f>
        <v>0.25</v>
      </c>
      <c r="Z1562" s="178" t="str">
        <f>VLOOKUP(W1562,Tabla_Indicador_Gestion4[],3,TRUE)</f>
        <v>En Seguimiento</v>
      </c>
      <c r="AA1562" s="179">
        <f>Revisión_Avance_Periodo!$W1562*Revisión_Avance_Periodo!$L1562</f>
        <v>3.3482142857142863E-4</v>
      </c>
    </row>
    <row r="1563" spans="1:27" x14ac:dyDescent="0.25">
      <c r="A1563" s="94">
        <v>133</v>
      </c>
      <c r="B1563" s="96" t="str">
        <f>CONCATENATE(Revisión_Avance_Periodo!$C1563,";",Revisión_Avance_Periodo!$E1563,";",Revisión_Avance_Periodo!$I1563)</f>
        <v>OE1;PR_10;ACT_184</v>
      </c>
      <c r="C1563" s="180" t="s">
        <v>9</v>
      </c>
      <c r="D1563" s="181" t="str">
        <f>VLOOKUP(Revisión_Avance_Periodo!$C1563,Componentes_BD!$F$1:$G$5,2,FALSE)</f>
        <v>Fortalecer la Vigilancia.</v>
      </c>
      <c r="E1563" s="119" t="s">
        <v>12</v>
      </c>
      <c r="F1563" s="95">
        <v>2</v>
      </c>
      <c r="G1563" s="95" t="str">
        <f>VLOOKUP(Revisión_Avance_Periodo!$A1563,BD_Seguimiento_OAP_2019!$A$2:$G$294,7,FALSE)</f>
        <v>PAI</v>
      </c>
      <c r="H1563" s="95" t="str">
        <f>VLOOKUP(Revisión_Avance_Periodo!$A1563,BD_Seguimiento_OAP_2019!$A$2:$J$294,10,FALSE)</f>
        <v>PAI_01 - Operacional</v>
      </c>
      <c r="I1563" s="95" t="s">
        <v>1314</v>
      </c>
      <c r="J1563" s="95" t="str">
        <f>VLOOKUP(Revisión_Avance_Periodo!$I1563,BD_Seguimiento_OAP_2019!$L:$M,2,FALSE)</f>
        <v>Hacer seguimiento al Plan Institucional de Gestion Ambiental - PIGA de la Supertransporte.</v>
      </c>
      <c r="K1563" s="119" t="s">
        <v>8</v>
      </c>
      <c r="L1563" s="172">
        <v>4.4642857142857152E-4</v>
      </c>
      <c r="M1563" s="182" t="s">
        <v>105</v>
      </c>
      <c r="N1563" s="190">
        <f>INDEX(BD_Seguimiento_OAP_2019!$AH$3:$AS$294,MATCH(Revisión_Avance_Periodo!$I1563,BD_Seguimiento_OAP_2019!$L$3:$L$294,0),MATCH(Revisión_Avance_Periodo!$M1563,BD_Seguimiento_OAP_2019!$AH$2:$AS$2,0))</f>
        <v>0</v>
      </c>
      <c r="O1563" s="190">
        <f>INDEX(BD_Seguimiento_OAP_2019!$AV$3:$BG$294,MATCH(Revisión_Avance_Periodo!$I1563,BD_Seguimiento_OAP_2019!$L$3:$L$294,0),MATCH(Revisión_Avance_Periodo!$M1563,BD_Seguimiento_OAP_2019!$AV$2:$BG$2,0))</f>
        <v>0</v>
      </c>
      <c r="P1563" s="175">
        <f t="shared" ref="P1563:P1564" si="295">IFERROR((O1563/N1563),0)</f>
        <v>0</v>
      </c>
      <c r="Q1563" s="182" t="str">
        <f>VLOOKUP(P1563,Tabla_Indicador_Gestion4[#All],3,TRUE)</f>
        <v>Por Ejecutar</v>
      </c>
      <c r="R1563" s="229">
        <f>SUBTOTAL(9,$N$1562:$N1563)</f>
        <v>1</v>
      </c>
      <c r="S1563" s="230">
        <f>SUBTOTAL(9,$O$1562:$O1563)</f>
        <v>1</v>
      </c>
      <c r="T1563" s="231">
        <f>IFERROR(+Revisión_Avance_Periodo!$S1563/Revisión_Avance_Periodo!$R1563,0)</f>
        <v>1</v>
      </c>
      <c r="U1563" s="184"/>
      <c r="V1563" s="185"/>
      <c r="W1563" s="183"/>
      <c r="X1563" s="183"/>
      <c r="Y1563" s="183"/>
      <c r="Z1563" s="186"/>
      <c r="AA1563" s="187"/>
    </row>
    <row r="1564" spans="1:27" x14ac:dyDescent="0.25">
      <c r="A1564" s="88">
        <v>133</v>
      </c>
      <c r="B1564" s="91" t="str">
        <f>CONCATENATE(Revisión_Avance_Periodo!$C1564,";",Revisión_Avance_Periodo!$E1564,";",Revisión_Avance_Periodo!$I1564)</f>
        <v>OE1;PR_10;ACT_184</v>
      </c>
      <c r="C1564" s="170" t="s">
        <v>9</v>
      </c>
      <c r="D1564" s="171" t="str">
        <f>VLOOKUP(Revisión_Avance_Periodo!$C1564,Componentes_BD!$F$1:$G$5,2,FALSE)</f>
        <v>Fortalecer la Vigilancia.</v>
      </c>
      <c r="E1564" s="106" t="s">
        <v>12</v>
      </c>
      <c r="F1564" s="89">
        <v>2</v>
      </c>
      <c r="G1564" s="89" t="str">
        <f>VLOOKUP(Revisión_Avance_Periodo!$A1564,BD_Seguimiento_OAP_2019!$A$2:$G$294,7,FALSE)</f>
        <v>PAI</v>
      </c>
      <c r="H1564" s="89" t="str">
        <f>VLOOKUP(Revisión_Avance_Periodo!$A1564,BD_Seguimiento_OAP_2019!$A$2:$J$294,10,FALSE)</f>
        <v>PAI_01 - Operacional</v>
      </c>
      <c r="I1564" s="89" t="s">
        <v>1314</v>
      </c>
      <c r="J1564" s="89" t="str">
        <f>VLOOKUP(Revisión_Avance_Periodo!$I1564,BD_Seguimiento_OAP_2019!$L:$M,2,FALSE)</f>
        <v>Hacer seguimiento al Plan Institucional de Gestion Ambiental - PIGA de la Supertransporte.</v>
      </c>
      <c r="K1564" s="106" t="s">
        <v>8</v>
      </c>
      <c r="L1564" s="172">
        <v>4.4642857142857152E-4</v>
      </c>
      <c r="M1564" s="173" t="s">
        <v>106</v>
      </c>
      <c r="N1564" s="190">
        <f>INDEX(BD_Seguimiento_OAP_2019!$AH$3:$AS$294,MATCH(Revisión_Avance_Periodo!$I1564,BD_Seguimiento_OAP_2019!$L$3:$L$294,0),MATCH(Revisión_Avance_Periodo!$M1564,BD_Seguimiento_OAP_2019!$AH$2:$AS$2,0))</f>
        <v>0</v>
      </c>
      <c r="O1564" s="190">
        <f>INDEX(BD_Seguimiento_OAP_2019!$AV$3:$BG$294,MATCH(Revisión_Avance_Periodo!$I1564,BD_Seguimiento_OAP_2019!$L$3:$L$294,0),MATCH(Revisión_Avance_Periodo!$M1564,BD_Seguimiento_OAP_2019!$AV$2:$BG$2,0))</f>
        <v>0</v>
      </c>
      <c r="P1564" s="175">
        <f t="shared" si="295"/>
        <v>0</v>
      </c>
      <c r="Q1564" s="173" t="str">
        <f>VLOOKUP(P1564,Tabla_Indicador_Gestion4[#All],3,TRUE)</f>
        <v>Por Ejecutar</v>
      </c>
      <c r="R1564" s="229">
        <f>SUBTOTAL(9,$N$1562:$N1564)</f>
        <v>1</v>
      </c>
      <c r="S1564" s="230">
        <f>SUBTOTAL(9,$O$1562:$O1564)</f>
        <v>1</v>
      </c>
      <c r="T1564" s="231">
        <f>IFERROR(+Revisión_Avance_Periodo!$S1564/Revisión_Avance_Periodo!$R1564,0)</f>
        <v>1</v>
      </c>
      <c r="U1564" s="184"/>
      <c r="V1564" s="185"/>
      <c r="W1564" s="183"/>
      <c r="X1564" s="183"/>
      <c r="Y1564" s="183"/>
      <c r="Z1564" s="186"/>
      <c r="AA1564" s="187"/>
    </row>
    <row r="1565" spans="1:27" x14ac:dyDescent="0.25">
      <c r="A1565" s="94">
        <v>133</v>
      </c>
      <c r="B1565" s="96" t="str">
        <f>CONCATENATE(Revisión_Avance_Periodo!$C1565,";",Revisión_Avance_Periodo!$E1565,";",Revisión_Avance_Periodo!$I1565)</f>
        <v>OE1;PR_10;ACT_184</v>
      </c>
      <c r="C1565" s="180" t="s">
        <v>9</v>
      </c>
      <c r="D1565" s="181" t="str">
        <f>VLOOKUP(Revisión_Avance_Periodo!$C1565,Componentes_BD!$F$1:$G$5,2,FALSE)</f>
        <v>Fortalecer la Vigilancia.</v>
      </c>
      <c r="E1565" s="119" t="s">
        <v>12</v>
      </c>
      <c r="F1565" s="95">
        <v>2</v>
      </c>
      <c r="G1565" s="95" t="str">
        <f>VLOOKUP(Revisión_Avance_Periodo!$A1565,BD_Seguimiento_OAP_2019!$A$2:$G$294,7,FALSE)</f>
        <v>PAI</v>
      </c>
      <c r="H1565" s="95" t="str">
        <f>VLOOKUP(Revisión_Avance_Periodo!$A1565,BD_Seguimiento_OAP_2019!$A$2:$J$294,10,FALSE)</f>
        <v>PAI_01 - Operacional</v>
      </c>
      <c r="I1565" s="95" t="s">
        <v>1314</v>
      </c>
      <c r="J1565" s="95" t="str">
        <f>VLOOKUP(Revisión_Avance_Periodo!$I1565,BD_Seguimiento_OAP_2019!$L:$M,2,FALSE)</f>
        <v>Hacer seguimiento al Plan Institucional de Gestion Ambiental - PIGA de la Supertransporte.</v>
      </c>
      <c r="K1565" s="119" t="s">
        <v>8</v>
      </c>
      <c r="L1565" s="172">
        <v>4.4642857142857152E-4</v>
      </c>
      <c r="M1565" s="182" t="s">
        <v>107</v>
      </c>
      <c r="N1565" s="190">
        <f>INDEX(BD_Seguimiento_OAP_2019!$AH$3:$AS$294,MATCH(Revisión_Avance_Periodo!$I1565,BD_Seguimiento_OAP_2019!$L$3:$L$294,0),MATCH(Revisión_Avance_Periodo!$M1565,BD_Seguimiento_OAP_2019!$AH$2:$AS$2,0))</f>
        <v>1</v>
      </c>
      <c r="O1565" s="190">
        <f>INDEX(BD_Seguimiento_OAP_2019!$AV$3:$BG$294,MATCH(Revisión_Avance_Periodo!$I1565,BD_Seguimiento_OAP_2019!$L$3:$L$294,0),MATCH(Revisión_Avance_Periodo!$M1565,BD_Seguimiento_OAP_2019!$AV$2:$BG$2,0))</f>
        <v>1</v>
      </c>
      <c r="P1565" s="188">
        <f t="shared" si="289"/>
        <v>1</v>
      </c>
      <c r="Q1565" s="182" t="str">
        <f>VLOOKUP(P1565,Tabla_Indicador_Gestion4[#All],3,TRUE)</f>
        <v>Culminada</v>
      </c>
      <c r="R1565" s="229">
        <f>SUBTOTAL(9,$N$1562:$N1565)</f>
        <v>2</v>
      </c>
      <c r="S1565" s="230">
        <f>SUBTOTAL(9,$O$1562:$O1565)</f>
        <v>2</v>
      </c>
      <c r="T1565" s="231">
        <f>IFERROR(+Revisión_Avance_Periodo!$S1565/Revisión_Avance_Periodo!$R1565,0)</f>
        <v>1</v>
      </c>
      <c r="U1565" s="184"/>
      <c r="V1565" s="185"/>
      <c r="W1565" s="183"/>
      <c r="X1565" s="183"/>
      <c r="Y1565" s="183"/>
      <c r="Z1565" s="186"/>
      <c r="AA1565" s="187"/>
    </row>
    <row r="1566" spans="1:27" x14ac:dyDescent="0.25">
      <c r="A1566" s="88">
        <v>133</v>
      </c>
      <c r="B1566" s="91" t="str">
        <f>CONCATENATE(Revisión_Avance_Periodo!$C1566,";",Revisión_Avance_Periodo!$E1566,";",Revisión_Avance_Periodo!$I1566)</f>
        <v>OE1;PR_10;ACT_184</v>
      </c>
      <c r="C1566" s="170" t="s">
        <v>9</v>
      </c>
      <c r="D1566" s="171" t="str">
        <f>VLOOKUP(Revisión_Avance_Periodo!$C1566,Componentes_BD!$F$1:$G$5,2,FALSE)</f>
        <v>Fortalecer la Vigilancia.</v>
      </c>
      <c r="E1566" s="106" t="s">
        <v>12</v>
      </c>
      <c r="F1566" s="89">
        <v>2</v>
      </c>
      <c r="G1566" s="89" t="str">
        <f>VLOOKUP(Revisión_Avance_Periodo!$A1566,BD_Seguimiento_OAP_2019!$A$2:$G$294,7,FALSE)</f>
        <v>PAI</v>
      </c>
      <c r="H1566" s="89" t="str">
        <f>VLOOKUP(Revisión_Avance_Periodo!$A1566,BD_Seguimiento_OAP_2019!$A$2:$J$294,10,FALSE)</f>
        <v>PAI_01 - Operacional</v>
      </c>
      <c r="I1566" s="89" t="s">
        <v>1314</v>
      </c>
      <c r="J1566" s="89" t="str">
        <f>VLOOKUP(Revisión_Avance_Periodo!$I1566,BD_Seguimiento_OAP_2019!$L:$M,2,FALSE)</f>
        <v>Hacer seguimiento al Plan Institucional de Gestion Ambiental - PIGA de la Supertransporte.</v>
      </c>
      <c r="K1566" s="106" t="s">
        <v>8</v>
      </c>
      <c r="L1566" s="172">
        <v>4.4642857142857152E-4</v>
      </c>
      <c r="M1566" s="173" t="s">
        <v>108</v>
      </c>
      <c r="N1566" s="190">
        <f>INDEX(BD_Seguimiento_OAP_2019!$AH$3:$AS$294,MATCH(Revisión_Avance_Periodo!$I1566,BD_Seguimiento_OAP_2019!$L$3:$L$294,0),MATCH(Revisión_Avance_Periodo!$M1566,BD_Seguimiento_OAP_2019!$AH$2:$AS$2,0))</f>
        <v>0</v>
      </c>
      <c r="O1566" s="190">
        <f>INDEX(BD_Seguimiento_OAP_2019!$AV$3:$BG$294,MATCH(Revisión_Avance_Periodo!$I1566,BD_Seguimiento_OAP_2019!$L$3:$L$294,0),MATCH(Revisión_Avance_Periodo!$M1566,BD_Seguimiento_OAP_2019!$AV$2:$BG$2,0))</f>
        <v>0</v>
      </c>
      <c r="P1566" s="175">
        <f t="shared" ref="P1566:P1567" si="296">IFERROR((O1566/N1566),0)</f>
        <v>0</v>
      </c>
      <c r="Q1566" s="173" t="str">
        <f>VLOOKUP(P1566,Tabla_Indicador_Gestion4[#All],3,TRUE)</f>
        <v>Por Ejecutar</v>
      </c>
      <c r="R1566" s="229">
        <f>SUBTOTAL(9,$N$1562:$N1566)</f>
        <v>2</v>
      </c>
      <c r="S1566" s="230">
        <f>SUBTOTAL(9,$O$1562:$O1566)</f>
        <v>2</v>
      </c>
      <c r="T1566" s="231">
        <f>IFERROR(+Revisión_Avance_Periodo!$S1566/Revisión_Avance_Periodo!$R1566,0)</f>
        <v>1</v>
      </c>
      <c r="U1566" s="184"/>
      <c r="V1566" s="185"/>
      <c r="W1566" s="183"/>
      <c r="X1566" s="183"/>
      <c r="Y1566" s="183"/>
      <c r="Z1566" s="186"/>
      <c r="AA1566" s="187"/>
    </row>
    <row r="1567" spans="1:27" x14ac:dyDescent="0.25">
      <c r="A1567" s="94">
        <v>133</v>
      </c>
      <c r="B1567" s="96" t="str">
        <f>CONCATENATE(Revisión_Avance_Periodo!$C1567,";",Revisión_Avance_Periodo!$E1567,";",Revisión_Avance_Periodo!$I1567)</f>
        <v>OE1;PR_10;ACT_184</v>
      </c>
      <c r="C1567" s="180" t="s">
        <v>9</v>
      </c>
      <c r="D1567" s="181" t="str">
        <f>VLOOKUP(Revisión_Avance_Periodo!$C1567,Componentes_BD!$F$1:$G$5,2,FALSE)</f>
        <v>Fortalecer la Vigilancia.</v>
      </c>
      <c r="E1567" s="119" t="s">
        <v>12</v>
      </c>
      <c r="F1567" s="95">
        <v>2</v>
      </c>
      <c r="G1567" s="95" t="str">
        <f>VLOOKUP(Revisión_Avance_Periodo!$A1567,BD_Seguimiento_OAP_2019!$A$2:$G$294,7,FALSE)</f>
        <v>PAI</v>
      </c>
      <c r="H1567" s="95" t="str">
        <f>VLOOKUP(Revisión_Avance_Periodo!$A1567,BD_Seguimiento_OAP_2019!$A$2:$J$294,10,FALSE)</f>
        <v>PAI_01 - Operacional</v>
      </c>
      <c r="I1567" s="95" t="s">
        <v>1314</v>
      </c>
      <c r="J1567" s="95" t="str">
        <f>VLOOKUP(Revisión_Avance_Periodo!$I1567,BD_Seguimiento_OAP_2019!$L:$M,2,FALSE)</f>
        <v>Hacer seguimiento al Plan Institucional de Gestion Ambiental - PIGA de la Supertransporte.</v>
      </c>
      <c r="K1567" s="119" t="s">
        <v>8</v>
      </c>
      <c r="L1567" s="172">
        <v>4.4642857142857152E-4</v>
      </c>
      <c r="M1567" s="182" t="s">
        <v>109</v>
      </c>
      <c r="N1567" s="190">
        <f>INDEX(BD_Seguimiento_OAP_2019!$AH$3:$AS$294,MATCH(Revisión_Avance_Periodo!$I1567,BD_Seguimiento_OAP_2019!$L$3:$L$294,0),MATCH(Revisión_Avance_Periodo!$M1567,BD_Seguimiento_OAP_2019!$AH$2:$AS$2,0))</f>
        <v>0</v>
      </c>
      <c r="O1567" s="190">
        <f>INDEX(BD_Seguimiento_OAP_2019!$AV$3:$BG$294,MATCH(Revisión_Avance_Periodo!$I1567,BD_Seguimiento_OAP_2019!$L$3:$L$294,0),MATCH(Revisión_Avance_Periodo!$M1567,BD_Seguimiento_OAP_2019!$AV$2:$BG$2,0))</f>
        <v>1</v>
      </c>
      <c r="P1567" s="175">
        <f t="shared" si="296"/>
        <v>0</v>
      </c>
      <c r="Q1567" s="182" t="str">
        <f>VLOOKUP(P1567,Tabla_Indicador_Gestion4[#All],3,TRUE)</f>
        <v>Por Ejecutar</v>
      </c>
      <c r="R1567" s="229">
        <f>SUBTOTAL(9,$N$1562:$N1567)</f>
        <v>2</v>
      </c>
      <c r="S1567" s="230">
        <f>SUBTOTAL(9,$O$1562:$O1567)</f>
        <v>3</v>
      </c>
      <c r="T1567" s="231">
        <f>IFERROR(+Revisión_Avance_Periodo!$S1567/Revisión_Avance_Periodo!$R1567,0)</f>
        <v>1.5</v>
      </c>
      <c r="U1567" s="184"/>
      <c r="V1567" s="185"/>
      <c r="W1567" s="183"/>
      <c r="X1567" s="183"/>
      <c r="Y1567" s="183"/>
      <c r="Z1567" s="186"/>
      <c r="AA1567" s="187"/>
    </row>
    <row r="1568" spans="1:27" x14ac:dyDescent="0.25">
      <c r="A1568" s="88">
        <v>133</v>
      </c>
      <c r="B1568" s="91" t="str">
        <f>CONCATENATE(Revisión_Avance_Periodo!$C1568,";",Revisión_Avance_Periodo!$E1568,";",Revisión_Avance_Periodo!$I1568)</f>
        <v>OE1;PR_10;ACT_184</v>
      </c>
      <c r="C1568" s="170" t="s">
        <v>9</v>
      </c>
      <c r="D1568" s="171" t="str">
        <f>VLOOKUP(Revisión_Avance_Periodo!$C1568,Componentes_BD!$F$1:$G$5,2,FALSE)</f>
        <v>Fortalecer la Vigilancia.</v>
      </c>
      <c r="E1568" s="106" t="s">
        <v>12</v>
      </c>
      <c r="F1568" s="89">
        <v>2</v>
      </c>
      <c r="G1568" s="89" t="str">
        <f>VLOOKUP(Revisión_Avance_Periodo!$A1568,BD_Seguimiento_OAP_2019!$A$2:$G$294,7,FALSE)</f>
        <v>PAI</v>
      </c>
      <c r="H1568" s="89" t="str">
        <f>VLOOKUP(Revisión_Avance_Periodo!$A1568,BD_Seguimiento_OAP_2019!$A$2:$J$294,10,FALSE)</f>
        <v>PAI_01 - Operacional</v>
      </c>
      <c r="I1568" s="89" t="s">
        <v>1314</v>
      </c>
      <c r="J1568" s="89" t="str">
        <f>VLOOKUP(Revisión_Avance_Periodo!$I1568,BD_Seguimiento_OAP_2019!$L:$M,2,FALSE)</f>
        <v>Hacer seguimiento al Plan Institucional de Gestion Ambiental - PIGA de la Supertransporte.</v>
      </c>
      <c r="K1568" s="106" t="s">
        <v>8</v>
      </c>
      <c r="L1568" s="172">
        <v>4.4642857142857152E-4</v>
      </c>
      <c r="M1568" s="173" t="s">
        <v>110</v>
      </c>
      <c r="N1568" s="190">
        <f>INDEX(BD_Seguimiento_OAP_2019!$AH$3:$AS$294,MATCH(Revisión_Avance_Periodo!$I1568,BD_Seguimiento_OAP_2019!$L$3:$L$294,0),MATCH(Revisión_Avance_Periodo!$M1568,BD_Seguimiento_OAP_2019!$AH$2:$AS$2,0))</f>
        <v>1</v>
      </c>
      <c r="O1568" s="190">
        <f>INDEX(BD_Seguimiento_OAP_2019!$AV$3:$BG$294,MATCH(Revisión_Avance_Periodo!$I1568,BD_Seguimiento_OAP_2019!$L$3:$L$294,0),MATCH(Revisión_Avance_Periodo!$M1568,BD_Seguimiento_OAP_2019!$AV$2:$BG$2,0))</f>
        <v>0</v>
      </c>
      <c r="P1568" s="189">
        <f t="shared" si="289"/>
        <v>0</v>
      </c>
      <c r="Q1568" s="173" t="str">
        <f>VLOOKUP(P1568,Tabla_Indicador_Gestion4[#All],3,TRUE)</f>
        <v>Por Ejecutar</v>
      </c>
      <c r="R1568" s="229">
        <f>SUBTOTAL(9,$N$1562:$N1568)</f>
        <v>3</v>
      </c>
      <c r="S1568" s="230">
        <f>SUBTOTAL(9,$O$1562:$O1568)</f>
        <v>3</v>
      </c>
      <c r="T1568" s="231">
        <f>IFERROR(+Revisión_Avance_Periodo!$S1568/Revisión_Avance_Periodo!$R1568,0)</f>
        <v>1</v>
      </c>
      <c r="U1568" s="184"/>
      <c r="V1568" s="185"/>
      <c r="W1568" s="183"/>
      <c r="X1568" s="183"/>
      <c r="Y1568" s="183"/>
      <c r="Z1568" s="186"/>
      <c r="AA1568" s="187"/>
    </row>
    <row r="1569" spans="1:27" x14ac:dyDescent="0.25">
      <c r="A1569" s="94">
        <v>133</v>
      </c>
      <c r="B1569" s="96" t="str">
        <f>CONCATENATE(Revisión_Avance_Periodo!$C1569,";",Revisión_Avance_Periodo!$E1569,";",Revisión_Avance_Periodo!$I1569)</f>
        <v>OE1;PR_10;ACT_184</v>
      </c>
      <c r="C1569" s="180" t="s">
        <v>9</v>
      </c>
      <c r="D1569" s="181" t="str">
        <f>VLOOKUP(Revisión_Avance_Periodo!$C1569,Componentes_BD!$F$1:$G$5,2,FALSE)</f>
        <v>Fortalecer la Vigilancia.</v>
      </c>
      <c r="E1569" s="119" t="s">
        <v>12</v>
      </c>
      <c r="F1569" s="95">
        <v>2</v>
      </c>
      <c r="G1569" s="95" t="str">
        <f>VLOOKUP(Revisión_Avance_Periodo!$A1569,BD_Seguimiento_OAP_2019!$A$2:$G$294,7,FALSE)</f>
        <v>PAI</v>
      </c>
      <c r="H1569" s="95" t="str">
        <f>VLOOKUP(Revisión_Avance_Periodo!$A1569,BD_Seguimiento_OAP_2019!$A$2:$J$294,10,FALSE)</f>
        <v>PAI_01 - Operacional</v>
      </c>
      <c r="I1569" s="95" t="s">
        <v>1314</v>
      </c>
      <c r="J1569" s="95" t="str">
        <f>VLOOKUP(Revisión_Avance_Periodo!$I1569,BD_Seguimiento_OAP_2019!$L:$M,2,FALSE)</f>
        <v>Hacer seguimiento al Plan Institucional de Gestion Ambiental - PIGA de la Supertransporte.</v>
      </c>
      <c r="K1569" s="119" t="s">
        <v>8</v>
      </c>
      <c r="L1569" s="172">
        <v>4.4642857142857152E-4</v>
      </c>
      <c r="M1569" s="182" t="s">
        <v>111</v>
      </c>
      <c r="N1569" s="190">
        <f>INDEX(BD_Seguimiento_OAP_2019!$AH$3:$AS$294,MATCH(Revisión_Avance_Periodo!$I1569,BD_Seguimiento_OAP_2019!$L$3:$L$294,0),MATCH(Revisión_Avance_Periodo!$M1569,BD_Seguimiento_OAP_2019!$AH$2:$AS$2,0))</f>
        <v>0</v>
      </c>
      <c r="O1569" s="190">
        <f>INDEX(BD_Seguimiento_OAP_2019!$AV$3:$BG$294,MATCH(Revisión_Avance_Periodo!$I1569,BD_Seguimiento_OAP_2019!$L$3:$L$294,0),MATCH(Revisión_Avance_Periodo!$M1569,BD_Seguimiento_OAP_2019!$AV$2:$BG$2,0))</f>
        <v>0</v>
      </c>
      <c r="P1569" s="175">
        <f t="shared" ref="P1569:P1570" si="297">IFERROR((O1569/N1569),0)</f>
        <v>0</v>
      </c>
      <c r="Q1569" s="182" t="str">
        <f>VLOOKUP(P1569,Tabla_Indicador_Gestion4[#All],3,TRUE)</f>
        <v>Por Ejecutar</v>
      </c>
      <c r="R1569" s="229">
        <f>SUBTOTAL(9,$N$1562:$N1569)</f>
        <v>3</v>
      </c>
      <c r="S1569" s="230">
        <f>SUBTOTAL(9,$O$1562:$O1569)</f>
        <v>3</v>
      </c>
      <c r="T1569" s="231">
        <f>IFERROR(+Revisión_Avance_Periodo!$S1569/Revisión_Avance_Periodo!$R1569,0)</f>
        <v>1</v>
      </c>
      <c r="U1569" s="184"/>
      <c r="V1569" s="185"/>
      <c r="W1569" s="183"/>
      <c r="X1569" s="183"/>
      <c r="Y1569" s="183"/>
      <c r="Z1569" s="186"/>
      <c r="AA1569" s="187"/>
    </row>
    <row r="1570" spans="1:27" x14ac:dyDescent="0.25">
      <c r="A1570" s="88">
        <v>133</v>
      </c>
      <c r="B1570" s="91" t="str">
        <f>CONCATENATE(Revisión_Avance_Periodo!$C1570,";",Revisión_Avance_Periodo!$E1570,";",Revisión_Avance_Periodo!$I1570)</f>
        <v>OE1;PR_10;ACT_184</v>
      </c>
      <c r="C1570" s="170" t="s">
        <v>9</v>
      </c>
      <c r="D1570" s="171" t="str">
        <f>VLOOKUP(Revisión_Avance_Periodo!$C1570,Componentes_BD!$F$1:$G$5,2,FALSE)</f>
        <v>Fortalecer la Vigilancia.</v>
      </c>
      <c r="E1570" s="106" t="s">
        <v>12</v>
      </c>
      <c r="F1570" s="89">
        <v>2</v>
      </c>
      <c r="G1570" s="89" t="str">
        <f>VLOOKUP(Revisión_Avance_Periodo!$A1570,BD_Seguimiento_OAP_2019!$A$2:$G$294,7,FALSE)</f>
        <v>PAI</v>
      </c>
      <c r="H1570" s="89" t="str">
        <f>VLOOKUP(Revisión_Avance_Periodo!$A1570,BD_Seguimiento_OAP_2019!$A$2:$J$294,10,FALSE)</f>
        <v>PAI_01 - Operacional</v>
      </c>
      <c r="I1570" s="89" t="s">
        <v>1314</v>
      </c>
      <c r="J1570" s="89" t="str">
        <f>VLOOKUP(Revisión_Avance_Periodo!$I1570,BD_Seguimiento_OAP_2019!$L:$M,2,FALSE)</f>
        <v>Hacer seguimiento al Plan Institucional de Gestion Ambiental - PIGA de la Supertransporte.</v>
      </c>
      <c r="K1570" s="106" t="s">
        <v>8</v>
      </c>
      <c r="L1570" s="172">
        <v>4.4642857142857152E-4</v>
      </c>
      <c r="M1570" s="173" t="s">
        <v>112</v>
      </c>
      <c r="N1570" s="190">
        <f>INDEX(BD_Seguimiento_OAP_2019!$AH$3:$AS$294,MATCH(Revisión_Avance_Periodo!$I1570,BD_Seguimiento_OAP_2019!$L$3:$L$294,0),MATCH(Revisión_Avance_Periodo!$M1570,BD_Seguimiento_OAP_2019!$AH$2:$AS$2,0))</f>
        <v>0</v>
      </c>
      <c r="O1570" s="190">
        <f>INDEX(BD_Seguimiento_OAP_2019!$AV$3:$BG$294,MATCH(Revisión_Avance_Periodo!$I1570,BD_Seguimiento_OAP_2019!$L$3:$L$294,0),MATCH(Revisión_Avance_Periodo!$M1570,BD_Seguimiento_OAP_2019!$AV$2:$BG$2,0))</f>
        <v>0</v>
      </c>
      <c r="P1570" s="175">
        <f t="shared" si="297"/>
        <v>0</v>
      </c>
      <c r="Q1570" s="173" t="str">
        <f>VLOOKUP(P1570,Tabla_Indicador_Gestion4[#All],3,TRUE)</f>
        <v>Por Ejecutar</v>
      </c>
      <c r="R1570" s="229">
        <f>SUBTOTAL(9,$N$1562:$N1570)</f>
        <v>3</v>
      </c>
      <c r="S1570" s="230">
        <f>SUBTOTAL(9,$O$1562:$O1570)</f>
        <v>3</v>
      </c>
      <c r="T1570" s="231">
        <f>IFERROR(+Revisión_Avance_Periodo!$S1570/Revisión_Avance_Periodo!$R1570,0)</f>
        <v>1</v>
      </c>
      <c r="U1570" s="184"/>
      <c r="V1570" s="185"/>
      <c r="W1570" s="183"/>
      <c r="X1570" s="183"/>
      <c r="Y1570" s="183"/>
      <c r="Z1570" s="186"/>
      <c r="AA1570" s="187"/>
    </row>
    <row r="1571" spans="1:27" x14ac:dyDescent="0.25">
      <c r="A1571" s="94">
        <v>133</v>
      </c>
      <c r="B1571" s="96" t="str">
        <f>CONCATENATE(Revisión_Avance_Periodo!$C1571,";",Revisión_Avance_Periodo!$E1571,";",Revisión_Avance_Periodo!$I1571)</f>
        <v>OE1;PR_10;ACT_184</v>
      </c>
      <c r="C1571" s="180" t="s">
        <v>9</v>
      </c>
      <c r="D1571" s="181" t="str">
        <f>VLOOKUP(Revisión_Avance_Periodo!$C1571,Componentes_BD!$F$1:$G$5,2,FALSE)</f>
        <v>Fortalecer la Vigilancia.</v>
      </c>
      <c r="E1571" s="119" t="s">
        <v>12</v>
      </c>
      <c r="F1571" s="95">
        <v>2</v>
      </c>
      <c r="G1571" s="95" t="str">
        <f>VLOOKUP(Revisión_Avance_Periodo!$A1571,BD_Seguimiento_OAP_2019!$A$2:$G$294,7,FALSE)</f>
        <v>PAI</v>
      </c>
      <c r="H1571" s="95" t="str">
        <f>VLOOKUP(Revisión_Avance_Periodo!$A1571,BD_Seguimiento_OAP_2019!$A$2:$J$294,10,FALSE)</f>
        <v>PAI_01 - Operacional</v>
      </c>
      <c r="I1571" s="95" t="s">
        <v>1314</v>
      </c>
      <c r="J1571" s="95" t="str">
        <f>VLOOKUP(Revisión_Avance_Periodo!$I1571,BD_Seguimiento_OAP_2019!$L:$M,2,FALSE)</f>
        <v>Hacer seguimiento al Plan Institucional de Gestion Ambiental - PIGA de la Supertransporte.</v>
      </c>
      <c r="K1571" s="119" t="s">
        <v>8</v>
      </c>
      <c r="L1571" s="172">
        <v>4.4642857142857152E-4</v>
      </c>
      <c r="M1571" s="182" t="s">
        <v>113</v>
      </c>
      <c r="N1571" s="190">
        <f>INDEX(BD_Seguimiento_OAP_2019!$AH$3:$AS$294,MATCH(Revisión_Avance_Periodo!$I1571,BD_Seguimiento_OAP_2019!$L$3:$L$294,0),MATCH(Revisión_Avance_Periodo!$M1571,BD_Seguimiento_OAP_2019!$AH$2:$AS$2,0))</f>
        <v>1</v>
      </c>
      <c r="O1571" s="190">
        <f>INDEX(BD_Seguimiento_OAP_2019!$AV$3:$BG$294,MATCH(Revisión_Avance_Periodo!$I1571,BD_Seguimiento_OAP_2019!$L$3:$L$294,0),MATCH(Revisión_Avance_Periodo!$M1571,BD_Seguimiento_OAP_2019!$AV$2:$BG$2,0))</f>
        <v>0</v>
      </c>
      <c r="P1571" s="188">
        <f t="shared" si="289"/>
        <v>0</v>
      </c>
      <c r="Q1571" s="182" t="str">
        <f>VLOOKUP(P1571,Tabla_Indicador_Gestion4[#All],3,TRUE)</f>
        <v>Por Ejecutar</v>
      </c>
      <c r="R1571" s="229">
        <f>SUBTOTAL(9,$N$1562:$N1571)</f>
        <v>4</v>
      </c>
      <c r="S1571" s="230">
        <f>SUBTOTAL(9,$O$1562:$O1571)</f>
        <v>3</v>
      </c>
      <c r="T1571" s="231">
        <f>IFERROR(+Revisión_Avance_Periodo!$S1571/Revisión_Avance_Periodo!$R1571,0)</f>
        <v>0.75</v>
      </c>
      <c r="U1571" s="184"/>
      <c r="V1571" s="185"/>
      <c r="W1571" s="183"/>
      <c r="X1571" s="183"/>
      <c r="Y1571" s="183"/>
      <c r="Z1571" s="186"/>
      <c r="AA1571" s="187"/>
    </row>
    <row r="1572" spans="1:27" x14ac:dyDescent="0.25">
      <c r="A1572" s="88">
        <v>133</v>
      </c>
      <c r="B1572" s="91" t="str">
        <f>CONCATENATE(Revisión_Avance_Periodo!$C1572,";",Revisión_Avance_Periodo!$E1572,";",Revisión_Avance_Periodo!$I1572)</f>
        <v>OE1;PR_10;ACT_184</v>
      </c>
      <c r="C1572" s="170" t="s">
        <v>9</v>
      </c>
      <c r="D1572" s="171" t="str">
        <f>VLOOKUP(Revisión_Avance_Periodo!$C1572,Componentes_BD!$F$1:$G$5,2,FALSE)</f>
        <v>Fortalecer la Vigilancia.</v>
      </c>
      <c r="E1572" s="106" t="s">
        <v>12</v>
      </c>
      <c r="F1572" s="89">
        <v>2</v>
      </c>
      <c r="G1572" s="89" t="str">
        <f>VLOOKUP(Revisión_Avance_Periodo!$A1572,BD_Seguimiento_OAP_2019!$A$2:$G$294,7,FALSE)</f>
        <v>PAI</v>
      </c>
      <c r="H1572" s="89" t="str">
        <f>VLOOKUP(Revisión_Avance_Periodo!$A1572,BD_Seguimiento_OAP_2019!$A$2:$J$294,10,FALSE)</f>
        <v>PAI_01 - Operacional</v>
      </c>
      <c r="I1572" s="89" t="s">
        <v>1314</v>
      </c>
      <c r="J1572" s="89" t="str">
        <f>VLOOKUP(Revisión_Avance_Periodo!$I1572,BD_Seguimiento_OAP_2019!$L:$M,2,FALSE)</f>
        <v>Hacer seguimiento al Plan Institucional de Gestion Ambiental - PIGA de la Supertransporte.</v>
      </c>
      <c r="K1572" s="106" t="s">
        <v>8</v>
      </c>
      <c r="L1572" s="172">
        <v>4.4642857142857152E-4</v>
      </c>
      <c r="M1572" s="173" t="s">
        <v>114</v>
      </c>
      <c r="N1572" s="190">
        <f>INDEX(BD_Seguimiento_OAP_2019!$AH$3:$AS$294,MATCH(Revisión_Avance_Periodo!$I1572,BD_Seguimiento_OAP_2019!$L$3:$L$294,0),MATCH(Revisión_Avance_Periodo!$M1572,BD_Seguimiento_OAP_2019!$AH$2:$AS$2,0))</f>
        <v>0</v>
      </c>
      <c r="O1572" s="190">
        <f>INDEX(BD_Seguimiento_OAP_2019!$AV$3:$BG$294,MATCH(Revisión_Avance_Periodo!$I1572,BD_Seguimiento_OAP_2019!$L$3:$L$294,0),MATCH(Revisión_Avance_Periodo!$M1572,BD_Seguimiento_OAP_2019!$AV$2:$BG$2,0))</f>
        <v>0</v>
      </c>
      <c r="P1572" s="175">
        <f t="shared" ref="P1572:P1573" si="298">IFERROR((O1572/N1572),0)</f>
        <v>0</v>
      </c>
      <c r="Q1572" s="173" t="str">
        <f>VLOOKUP(P1572,Tabla_Indicador_Gestion4[#All],3,TRUE)</f>
        <v>Por Ejecutar</v>
      </c>
      <c r="R1572" s="229">
        <f>SUBTOTAL(9,$N$1562:$N1572)</f>
        <v>4</v>
      </c>
      <c r="S1572" s="230">
        <f>SUBTOTAL(9,$O$1562:$O1572)</f>
        <v>3</v>
      </c>
      <c r="T1572" s="231">
        <f>IFERROR(+Revisión_Avance_Periodo!$S1572/Revisión_Avance_Periodo!$R1572,0)</f>
        <v>0.75</v>
      </c>
      <c r="U1572" s="184"/>
      <c r="V1572" s="185"/>
      <c r="W1572" s="183"/>
      <c r="X1572" s="183"/>
      <c r="Y1572" s="183"/>
      <c r="Z1572" s="186"/>
      <c r="AA1572" s="187"/>
    </row>
    <row r="1573" spans="1:27" ht="15.75" thickBot="1" x14ac:dyDescent="0.3">
      <c r="A1573" s="94">
        <v>133</v>
      </c>
      <c r="B1573" s="96" t="str">
        <f>CONCATENATE(Revisión_Avance_Periodo!$C1573,";",Revisión_Avance_Periodo!$E1573,";",Revisión_Avance_Periodo!$I1573)</f>
        <v>OE1;PR_10;ACT_184</v>
      </c>
      <c r="C1573" s="180" t="s">
        <v>9</v>
      </c>
      <c r="D1573" s="181" t="str">
        <f>VLOOKUP(Revisión_Avance_Periodo!$C1573,Componentes_BD!$F$1:$G$5,2,FALSE)</f>
        <v>Fortalecer la Vigilancia.</v>
      </c>
      <c r="E1573" s="119" t="s">
        <v>12</v>
      </c>
      <c r="F1573" s="95">
        <v>2</v>
      </c>
      <c r="G1573" s="95" t="str">
        <f>VLOOKUP(Revisión_Avance_Periodo!$A1573,BD_Seguimiento_OAP_2019!$A$2:$G$294,7,FALSE)</f>
        <v>PAI</v>
      </c>
      <c r="H1573" s="95" t="str">
        <f>VLOOKUP(Revisión_Avance_Periodo!$A1573,BD_Seguimiento_OAP_2019!$A$2:$J$294,10,FALSE)</f>
        <v>PAI_01 - Operacional</v>
      </c>
      <c r="I1573" s="95" t="s">
        <v>1314</v>
      </c>
      <c r="J1573" s="95" t="str">
        <f>VLOOKUP(Revisión_Avance_Periodo!$I1573,BD_Seguimiento_OAP_2019!$L:$M,2,FALSE)</f>
        <v>Hacer seguimiento al Plan Institucional de Gestion Ambiental - PIGA de la Supertransporte.</v>
      </c>
      <c r="K1573" s="119" t="s">
        <v>8</v>
      </c>
      <c r="L1573" s="172">
        <v>4.4642857142857152E-4</v>
      </c>
      <c r="M1573" s="182" t="s">
        <v>115</v>
      </c>
      <c r="N1573" s="190">
        <f>INDEX(BD_Seguimiento_OAP_2019!$AH$3:$AS$294,MATCH(Revisión_Avance_Periodo!$I1573,BD_Seguimiento_OAP_2019!$L$3:$L$294,0),MATCH(Revisión_Avance_Periodo!$M1573,BD_Seguimiento_OAP_2019!$AH$2:$AS$2,0))</f>
        <v>0</v>
      </c>
      <c r="O1573" s="190">
        <f>INDEX(BD_Seguimiento_OAP_2019!$AV$3:$BG$294,MATCH(Revisión_Avance_Periodo!$I1573,BD_Seguimiento_OAP_2019!$L$3:$L$294,0),MATCH(Revisión_Avance_Periodo!$M1573,BD_Seguimiento_OAP_2019!$AV$2:$BG$2,0))</f>
        <v>0</v>
      </c>
      <c r="P1573" s="175">
        <f t="shared" si="298"/>
        <v>0</v>
      </c>
      <c r="Q1573" s="182" t="str">
        <f>VLOOKUP(P1573,Tabla_Indicador_Gestion4[#All],3,TRUE)</f>
        <v>Por Ejecutar</v>
      </c>
      <c r="R1573" s="229">
        <f>SUBTOTAL(9,$N$1562:$N1573)</f>
        <v>4</v>
      </c>
      <c r="S1573" s="230">
        <f>SUBTOTAL(9,$O$1562:$O1573)</f>
        <v>3</v>
      </c>
      <c r="T1573" s="231">
        <f>IFERROR(+Revisión_Avance_Periodo!$S1573/Revisión_Avance_Periodo!$R1573,0)</f>
        <v>0.75</v>
      </c>
      <c r="U1573" s="184"/>
      <c r="V1573" s="185"/>
      <c r="W1573" s="183"/>
      <c r="X1573" s="183"/>
      <c r="Y1573" s="183"/>
      <c r="Z1573" s="186"/>
      <c r="AA1573" s="187"/>
    </row>
    <row r="1574" spans="1:27" x14ac:dyDescent="0.25">
      <c r="A1574" s="88">
        <v>134</v>
      </c>
      <c r="B1574" s="91" t="str">
        <f>CONCATENATE(Revisión_Avance_Periodo!$C1574,";",Revisión_Avance_Periodo!$E1574,";",Revisión_Avance_Periodo!$I1574)</f>
        <v>OE1;PR_10;ACT_185</v>
      </c>
      <c r="C1574" s="170" t="s">
        <v>9</v>
      </c>
      <c r="D1574" s="171" t="str">
        <f>VLOOKUP(Revisión_Avance_Periodo!$C1574,Componentes_BD!$F$1:$G$5,2,FALSE)</f>
        <v>Fortalecer la Vigilancia.</v>
      </c>
      <c r="E1574" s="106" t="s">
        <v>12</v>
      </c>
      <c r="F1574" s="89">
        <v>2</v>
      </c>
      <c r="G1574" s="89" t="str">
        <f>VLOOKUP(Revisión_Avance_Periodo!$A1574,BD_Seguimiento_OAP_2019!$A$2:$G$294,7,FALSE)</f>
        <v>PAI</v>
      </c>
      <c r="H1574" s="89" t="str">
        <f>VLOOKUP(Revisión_Avance_Periodo!$A1574,BD_Seguimiento_OAP_2019!$A$2:$J$294,10,FALSE)</f>
        <v>PAI_01 - Operacional</v>
      </c>
      <c r="I1574" s="89" t="s">
        <v>1322</v>
      </c>
      <c r="J1574" s="89" t="str">
        <f>VLOOKUP(Revisión_Avance_Periodo!$I1574,BD_Seguimiento_OAP_2019!$L:$M,2,FALSE)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74" s="106" t="s">
        <v>8</v>
      </c>
      <c r="L1574" s="172">
        <v>4.4642857142857152E-4</v>
      </c>
      <c r="M1574" s="173" t="s">
        <v>104</v>
      </c>
      <c r="N1574" s="190">
        <f>INDEX(BD_Seguimiento_OAP_2019!$AH$3:$AS$294,MATCH(Revisión_Avance_Periodo!$I1574,BD_Seguimiento_OAP_2019!$L$3:$L$294,0),MATCH(Revisión_Avance_Periodo!$M1574,BD_Seguimiento_OAP_2019!$AH$2:$AS$2,0))</f>
        <v>80</v>
      </c>
      <c r="O1574" s="190">
        <f>INDEX(BD_Seguimiento_OAP_2019!$AV$3:$BG$294,MATCH(Revisión_Avance_Periodo!$I1574,BD_Seguimiento_OAP_2019!$L$3:$L$294,0),MATCH(Revisión_Avance_Periodo!$M1574,BD_Seguimiento_OAP_2019!$AV$2:$BG$2,0))</f>
        <v>80</v>
      </c>
      <c r="P1574" s="189">
        <f t="shared" si="289"/>
        <v>1</v>
      </c>
      <c r="Q1574" s="173" t="str">
        <f>VLOOKUP(P1574,Tabla_Indicador_Gestion4[#All],3,TRUE)</f>
        <v>Culminada</v>
      </c>
      <c r="R1574" s="232">
        <f>SUBTOTAL(9,$N$1574:$N1574)</f>
        <v>80</v>
      </c>
      <c r="S1574" s="233">
        <f>SUBTOTAL(9,$O$1574:$O1574)</f>
        <v>80</v>
      </c>
      <c r="T1574" s="234">
        <f>IFERROR(+Revisión_Avance_Periodo!$S1574/Revisión_Avance_Periodo!$R1574,0)</f>
        <v>1</v>
      </c>
      <c r="U1574" s="191">
        <f>SUBTOTAL(9,N1574:N1585)</f>
        <v>489</v>
      </c>
      <c r="V1574" s="192">
        <f>SUBTOTAL(9,O1574:O1585)</f>
        <v>469</v>
      </c>
      <c r="W1574" s="176">
        <f t="shared" ref="W1574" si="299">+V1574/U1574</f>
        <v>0.95910020449897748</v>
      </c>
      <c r="X1574" s="176"/>
      <c r="Y1574" s="176">
        <f>100%-Revisión_Avance_Periodo!$W1574</f>
        <v>4.0899795501022518E-2</v>
      </c>
      <c r="Z1574" s="178" t="str">
        <f>VLOOKUP(W1574,Tabla_Indicador_Gestion4[],3,TRUE)</f>
        <v>Gestionado</v>
      </c>
      <c r="AA1574" s="179">
        <f>Revisión_Avance_Periodo!$W1574*Revisión_Avance_Periodo!$L1574</f>
        <v>4.281697341513293E-4</v>
      </c>
    </row>
    <row r="1575" spans="1:27" x14ac:dyDescent="0.25">
      <c r="A1575" s="94">
        <v>134</v>
      </c>
      <c r="B1575" s="96" t="str">
        <f>CONCATENATE(Revisión_Avance_Periodo!$C1575,";",Revisión_Avance_Periodo!$E1575,";",Revisión_Avance_Periodo!$I1575)</f>
        <v>OE1;PR_10;ACT_185</v>
      </c>
      <c r="C1575" s="180" t="s">
        <v>9</v>
      </c>
      <c r="D1575" s="181" t="str">
        <f>VLOOKUP(Revisión_Avance_Periodo!$C1575,Componentes_BD!$F$1:$G$5,2,FALSE)</f>
        <v>Fortalecer la Vigilancia.</v>
      </c>
      <c r="E1575" s="119" t="s">
        <v>12</v>
      </c>
      <c r="F1575" s="95">
        <v>2</v>
      </c>
      <c r="G1575" s="95" t="str">
        <f>VLOOKUP(Revisión_Avance_Periodo!$A1575,BD_Seguimiento_OAP_2019!$A$2:$G$294,7,FALSE)</f>
        <v>PAI</v>
      </c>
      <c r="H1575" s="95" t="str">
        <f>VLOOKUP(Revisión_Avance_Periodo!$A1575,BD_Seguimiento_OAP_2019!$A$2:$J$294,10,FALSE)</f>
        <v>PAI_01 - Operacional</v>
      </c>
      <c r="I1575" s="95" t="s">
        <v>1322</v>
      </c>
      <c r="J1575" s="95" t="str">
        <f>VLOOKUP(Revisión_Avance_Periodo!$I1575,BD_Seguimiento_OAP_2019!$L:$M,2,FALSE)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75" s="119" t="s">
        <v>8</v>
      </c>
      <c r="L1575" s="172">
        <v>4.4642857142857152E-4</v>
      </c>
      <c r="M1575" s="182" t="s">
        <v>105</v>
      </c>
      <c r="N1575" s="190">
        <f>INDEX(BD_Seguimiento_OAP_2019!$AH$3:$AS$294,MATCH(Revisión_Avance_Periodo!$I1575,BD_Seguimiento_OAP_2019!$L$3:$L$294,0),MATCH(Revisión_Avance_Periodo!$M1575,BD_Seguimiento_OAP_2019!$AH$2:$AS$2,0))</f>
        <v>80</v>
      </c>
      <c r="O1575" s="190">
        <f>INDEX(BD_Seguimiento_OAP_2019!$AV$3:$BG$294,MATCH(Revisión_Avance_Periodo!$I1575,BD_Seguimiento_OAP_2019!$L$3:$L$294,0),MATCH(Revisión_Avance_Periodo!$M1575,BD_Seguimiento_OAP_2019!$AV$2:$BG$2,0))</f>
        <v>80</v>
      </c>
      <c r="P1575" s="188">
        <f t="shared" si="289"/>
        <v>1</v>
      </c>
      <c r="Q1575" s="182" t="str">
        <f>VLOOKUP(P1575,Tabla_Indicador_Gestion4[#All],3,TRUE)</f>
        <v>Culminada</v>
      </c>
      <c r="R1575" s="229">
        <f>SUBTOTAL(9,$N$1574:$N1575)</f>
        <v>160</v>
      </c>
      <c r="S1575" s="230">
        <f>SUBTOTAL(9,$O$1574:$O1575)</f>
        <v>160</v>
      </c>
      <c r="T1575" s="231">
        <f>IFERROR(+Revisión_Avance_Periodo!$S1575/Revisión_Avance_Periodo!$R1575,0)</f>
        <v>1</v>
      </c>
      <c r="U1575" s="184"/>
      <c r="V1575" s="185"/>
      <c r="W1575" s="183"/>
      <c r="X1575" s="183"/>
      <c r="Y1575" s="183"/>
      <c r="Z1575" s="186"/>
      <c r="AA1575" s="187"/>
    </row>
    <row r="1576" spans="1:27" x14ac:dyDescent="0.25">
      <c r="A1576" s="88">
        <v>134</v>
      </c>
      <c r="B1576" s="91" t="str">
        <f>CONCATENATE(Revisión_Avance_Periodo!$C1576,";",Revisión_Avance_Periodo!$E1576,";",Revisión_Avance_Periodo!$I1576)</f>
        <v>OE1;PR_10;ACT_185</v>
      </c>
      <c r="C1576" s="170" t="s">
        <v>9</v>
      </c>
      <c r="D1576" s="171" t="str">
        <f>VLOOKUP(Revisión_Avance_Periodo!$C1576,Componentes_BD!$F$1:$G$5,2,FALSE)</f>
        <v>Fortalecer la Vigilancia.</v>
      </c>
      <c r="E1576" s="106" t="s">
        <v>12</v>
      </c>
      <c r="F1576" s="89">
        <v>2</v>
      </c>
      <c r="G1576" s="89" t="str">
        <f>VLOOKUP(Revisión_Avance_Periodo!$A1576,BD_Seguimiento_OAP_2019!$A$2:$G$294,7,FALSE)</f>
        <v>PAI</v>
      </c>
      <c r="H1576" s="89" t="str">
        <f>VLOOKUP(Revisión_Avance_Periodo!$A1576,BD_Seguimiento_OAP_2019!$A$2:$J$294,10,FALSE)</f>
        <v>PAI_01 - Operacional</v>
      </c>
      <c r="I1576" s="89" t="s">
        <v>1322</v>
      </c>
      <c r="J1576" s="89" t="str">
        <f>VLOOKUP(Revisión_Avance_Periodo!$I1576,BD_Seguimiento_OAP_2019!$L:$M,2,FALSE)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76" s="106" t="s">
        <v>8</v>
      </c>
      <c r="L1576" s="172">
        <v>4.4642857142857152E-4</v>
      </c>
      <c r="M1576" s="173" t="s">
        <v>106</v>
      </c>
      <c r="N1576" s="190">
        <f>INDEX(BD_Seguimiento_OAP_2019!$AH$3:$AS$294,MATCH(Revisión_Avance_Periodo!$I1576,BD_Seguimiento_OAP_2019!$L$3:$L$294,0),MATCH(Revisión_Avance_Periodo!$M1576,BD_Seguimiento_OAP_2019!$AH$2:$AS$2,0))</f>
        <v>80</v>
      </c>
      <c r="O1576" s="190">
        <f>INDEX(BD_Seguimiento_OAP_2019!$AV$3:$BG$294,MATCH(Revisión_Avance_Periodo!$I1576,BD_Seguimiento_OAP_2019!$L$3:$L$294,0),MATCH(Revisión_Avance_Periodo!$M1576,BD_Seguimiento_OAP_2019!$AV$2:$BG$2,0))</f>
        <v>80</v>
      </c>
      <c r="P1576" s="189">
        <f t="shared" si="289"/>
        <v>1</v>
      </c>
      <c r="Q1576" s="173" t="str">
        <f>VLOOKUP(P1576,Tabla_Indicador_Gestion4[#All],3,TRUE)</f>
        <v>Culminada</v>
      </c>
      <c r="R1576" s="229">
        <f>SUBTOTAL(9,$N$1574:$N1576)</f>
        <v>240</v>
      </c>
      <c r="S1576" s="230">
        <f>SUBTOTAL(9,$O$1574:$O1576)</f>
        <v>240</v>
      </c>
      <c r="T1576" s="231">
        <f>IFERROR(+Revisión_Avance_Periodo!$S1576/Revisión_Avance_Periodo!$R1576,0)</f>
        <v>1</v>
      </c>
      <c r="U1576" s="184"/>
      <c r="V1576" s="185"/>
      <c r="W1576" s="183"/>
      <c r="X1576" s="183"/>
      <c r="Y1576" s="183"/>
      <c r="Z1576" s="186"/>
      <c r="AA1576" s="187"/>
    </row>
    <row r="1577" spans="1:27" x14ac:dyDescent="0.25">
      <c r="A1577" s="94">
        <v>134</v>
      </c>
      <c r="B1577" s="96" t="str">
        <f>CONCATENATE(Revisión_Avance_Periodo!$C1577,";",Revisión_Avance_Periodo!$E1577,";",Revisión_Avance_Periodo!$I1577)</f>
        <v>OE1;PR_10;ACT_185</v>
      </c>
      <c r="C1577" s="180" t="s">
        <v>9</v>
      </c>
      <c r="D1577" s="181" t="str">
        <f>VLOOKUP(Revisión_Avance_Periodo!$C1577,Componentes_BD!$F$1:$G$5,2,FALSE)</f>
        <v>Fortalecer la Vigilancia.</v>
      </c>
      <c r="E1577" s="119" t="s">
        <v>12</v>
      </c>
      <c r="F1577" s="95">
        <v>2</v>
      </c>
      <c r="G1577" s="95" t="str">
        <f>VLOOKUP(Revisión_Avance_Periodo!$A1577,BD_Seguimiento_OAP_2019!$A$2:$G$294,7,FALSE)</f>
        <v>PAI</v>
      </c>
      <c r="H1577" s="95" t="str">
        <f>VLOOKUP(Revisión_Avance_Periodo!$A1577,BD_Seguimiento_OAP_2019!$A$2:$J$294,10,FALSE)</f>
        <v>PAI_01 - Operacional</v>
      </c>
      <c r="I1577" s="95" t="s">
        <v>1322</v>
      </c>
      <c r="J1577" s="95" t="str">
        <f>VLOOKUP(Revisión_Avance_Periodo!$I1577,BD_Seguimiento_OAP_2019!$L:$M,2,FALSE)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77" s="119" t="s">
        <v>8</v>
      </c>
      <c r="L1577" s="172">
        <v>4.4642857142857152E-4</v>
      </c>
      <c r="M1577" s="182" t="s">
        <v>107</v>
      </c>
      <c r="N1577" s="190">
        <f>INDEX(BD_Seguimiento_OAP_2019!$AH$3:$AS$294,MATCH(Revisión_Avance_Periodo!$I1577,BD_Seguimiento_OAP_2019!$L$3:$L$294,0),MATCH(Revisión_Avance_Periodo!$M1577,BD_Seguimiento_OAP_2019!$AH$2:$AS$2,0))</f>
        <v>129</v>
      </c>
      <c r="O1577" s="190">
        <f>INDEX(BD_Seguimiento_OAP_2019!$AV$3:$BG$294,MATCH(Revisión_Avance_Periodo!$I1577,BD_Seguimiento_OAP_2019!$L$3:$L$294,0),MATCH(Revisión_Avance_Periodo!$M1577,BD_Seguimiento_OAP_2019!$AV$2:$BG$2,0))</f>
        <v>129</v>
      </c>
      <c r="P1577" s="188">
        <f t="shared" si="289"/>
        <v>1</v>
      </c>
      <c r="Q1577" s="182" t="str">
        <f>VLOOKUP(P1577,Tabla_Indicador_Gestion4[#All],3,TRUE)</f>
        <v>Culminada</v>
      </c>
      <c r="R1577" s="229">
        <f>SUBTOTAL(9,$N$1574:$N1577)</f>
        <v>369</v>
      </c>
      <c r="S1577" s="230">
        <f>SUBTOTAL(9,$O$1574:$O1577)</f>
        <v>369</v>
      </c>
      <c r="T1577" s="231">
        <f>IFERROR(+Revisión_Avance_Periodo!$S1577/Revisión_Avance_Periodo!$R1577,0)</f>
        <v>1</v>
      </c>
      <c r="U1577" s="184"/>
      <c r="V1577" s="185"/>
      <c r="W1577" s="183"/>
      <c r="X1577" s="183"/>
      <c r="Y1577" s="183"/>
      <c r="Z1577" s="186"/>
      <c r="AA1577" s="187"/>
    </row>
    <row r="1578" spans="1:27" x14ac:dyDescent="0.25">
      <c r="A1578" s="88">
        <v>134</v>
      </c>
      <c r="B1578" s="91" t="str">
        <f>CONCATENATE(Revisión_Avance_Periodo!$C1578,";",Revisión_Avance_Periodo!$E1578,";",Revisión_Avance_Periodo!$I1578)</f>
        <v>OE1;PR_10;ACT_185</v>
      </c>
      <c r="C1578" s="170" t="s">
        <v>9</v>
      </c>
      <c r="D1578" s="171" t="str">
        <f>VLOOKUP(Revisión_Avance_Periodo!$C1578,Componentes_BD!$F$1:$G$5,2,FALSE)</f>
        <v>Fortalecer la Vigilancia.</v>
      </c>
      <c r="E1578" s="106" t="s">
        <v>12</v>
      </c>
      <c r="F1578" s="89">
        <v>2</v>
      </c>
      <c r="G1578" s="89" t="str">
        <f>VLOOKUP(Revisión_Avance_Periodo!$A1578,BD_Seguimiento_OAP_2019!$A$2:$G$294,7,FALSE)</f>
        <v>PAI</v>
      </c>
      <c r="H1578" s="89" t="str">
        <f>VLOOKUP(Revisión_Avance_Periodo!$A1578,BD_Seguimiento_OAP_2019!$A$2:$J$294,10,FALSE)</f>
        <v>PAI_01 - Operacional</v>
      </c>
      <c r="I1578" s="89" t="s">
        <v>1322</v>
      </c>
      <c r="J1578" s="89" t="str">
        <f>VLOOKUP(Revisión_Avance_Periodo!$I1578,BD_Seguimiento_OAP_2019!$L:$M,2,FALSE)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78" s="106" t="s">
        <v>8</v>
      </c>
      <c r="L1578" s="172">
        <v>4.4642857142857152E-4</v>
      </c>
      <c r="M1578" s="173" t="s">
        <v>108</v>
      </c>
      <c r="N1578" s="190">
        <f>INDEX(BD_Seguimiento_OAP_2019!$AH$3:$AS$294,MATCH(Revisión_Avance_Periodo!$I1578,BD_Seguimiento_OAP_2019!$L$3:$L$294,0),MATCH(Revisión_Avance_Periodo!$M1578,BD_Seguimiento_OAP_2019!$AH$2:$AS$2,0))</f>
        <v>0</v>
      </c>
      <c r="O1578" s="190">
        <f>INDEX(BD_Seguimiento_OAP_2019!$AV$3:$BG$294,MATCH(Revisión_Avance_Periodo!$I1578,BD_Seguimiento_OAP_2019!$L$3:$L$294,0),MATCH(Revisión_Avance_Periodo!$M1578,BD_Seguimiento_OAP_2019!$AV$2:$BG$2,0))</f>
        <v>0</v>
      </c>
      <c r="P1578" s="175">
        <f>IFERROR((O1578/N1578),0)</f>
        <v>0</v>
      </c>
      <c r="Q1578" s="173" t="str">
        <f>VLOOKUP(P1578,Tabla_Indicador_Gestion4[#All],3,TRUE)</f>
        <v>Por Ejecutar</v>
      </c>
      <c r="R1578" s="229">
        <f>SUBTOTAL(9,$N$1574:$N1578)</f>
        <v>369</v>
      </c>
      <c r="S1578" s="230">
        <f>SUBTOTAL(9,$O$1574:$O1578)</f>
        <v>369</v>
      </c>
      <c r="T1578" s="231">
        <f>IFERROR(+Revisión_Avance_Periodo!$S1578/Revisión_Avance_Periodo!$R1578,0)</f>
        <v>1</v>
      </c>
      <c r="U1578" s="184"/>
      <c r="V1578" s="185"/>
      <c r="W1578" s="183"/>
      <c r="X1578" s="183"/>
      <c r="Y1578" s="183"/>
      <c r="Z1578" s="186"/>
      <c r="AA1578" s="187"/>
    </row>
    <row r="1579" spans="1:27" x14ac:dyDescent="0.25">
      <c r="A1579" s="94">
        <v>134</v>
      </c>
      <c r="B1579" s="96" t="str">
        <f>CONCATENATE(Revisión_Avance_Periodo!$C1579,";",Revisión_Avance_Periodo!$E1579,";",Revisión_Avance_Periodo!$I1579)</f>
        <v>OE1;PR_10;ACT_185</v>
      </c>
      <c r="C1579" s="180" t="s">
        <v>9</v>
      </c>
      <c r="D1579" s="181" t="str">
        <f>VLOOKUP(Revisión_Avance_Periodo!$C1579,Componentes_BD!$F$1:$G$5,2,FALSE)</f>
        <v>Fortalecer la Vigilancia.</v>
      </c>
      <c r="E1579" s="119" t="s">
        <v>12</v>
      </c>
      <c r="F1579" s="95">
        <v>2</v>
      </c>
      <c r="G1579" s="95" t="str">
        <f>VLOOKUP(Revisión_Avance_Periodo!$A1579,BD_Seguimiento_OAP_2019!$A$2:$G$294,7,FALSE)</f>
        <v>PAI</v>
      </c>
      <c r="H1579" s="95" t="str">
        <f>VLOOKUP(Revisión_Avance_Periodo!$A1579,BD_Seguimiento_OAP_2019!$A$2:$J$294,10,FALSE)</f>
        <v>PAI_01 - Operacional</v>
      </c>
      <c r="I1579" s="95" t="s">
        <v>1322</v>
      </c>
      <c r="J1579" s="95" t="str">
        <f>VLOOKUP(Revisión_Avance_Periodo!$I1579,BD_Seguimiento_OAP_2019!$L:$M,2,FALSE)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79" s="119" t="s">
        <v>8</v>
      </c>
      <c r="L1579" s="172">
        <v>4.4642857142857152E-4</v>
      </c>
      <c r="M1579" s="182" t="s">
        <v>109</v>
      </c>
      <c r="N1579" s="190">
        <f>INDEX(BD_Seguimiento_OAP_2019!$AH$3:$AS$294,MATCH(Revisión_Avance_Periodo!$I1579,BD_Seguimiento_OAP_2019!$L$3:$L$294,0),MATCH(Revisión_Avance_Periodo!$M1579,BD_Seguimiento_OAP_2019!$AH$2:$AS$2,0))</f>
        <v>120</v>
      </c>
      <c r="O1579" s="190">
        <f>INDEX(BD_Seguimiento_OAP_2019!$AV$3:$BG$294,MATCH(Revisión_Avance_Periodo!$I1579,BD_Seguimiento_OAP_2019!$L$3:$L$294,0),MATCH(Revisión_Avance_Periodo!$M1579,BD_Seguimiento_OAP_2019!$AV$2:$BG$2,0))</f>
        <v>100</v>
      </c>
      <c r="P1579" s="188">
        <f t="shared" si="289"/>
        <v>0.83333333333333337</v>
      </c>
      <c r="Q1579" s="182" t="str">
        <f>VLOOKUP(P1579,Tabla_Indicador_Gestion4[#All],3,TRUE)</f>
        <v>En Seguimiento</v>
      </c>
      <c r="R1579" s="229">
        <f>SUBTOTAL(9,$N$1574:$N1579)</f>
        <v>489</v>
      </c>
      <c r="S1579" s="230">
        <f>SUBTOTAL(9,$O$1574:$O1579)</f>
        <v>469</v>
      </c>
      <c r="T1579" s="231">
        <f>IFERROR(+Revisión_Avance_Periodo!$S1579/Revisión_Avance_Periodo!$R1579,0)</f>
        <v>0.95910020449897748</v>
      </c>
      <c r="U1579" s="184"/>
      <c r="V1579" s="185"/>
      <c r="W1579" s="183"/>
      <c r="X1579" s="183"/>
      <c r="Y1579" s="183"/>
      <c r="Z1579" s="186"/>
      <c r="AA1579" s="187"/>
    </row>
    <row r="1580" spans="1:27" x14ac:dyDescent="0.25">
      <c r="A1580" s="88">
        <v>134</v>
      </c>
      <c r="B1580" s="91" t="str">
        <f>CONCATENATE(Revisión_Avance_Periodo!$C1580,";",Revisión_Avance_Periodo!$E1580,";",Revisión_Avance_Periodo!$I1580)</f>
        <v>OE1;PR_10;ACT_185</v>
      </c>
      <c r="C1580" s="170" t="s">
        <v>9</v>
      </c>
      <c r="D1580" s="171" t="str">
        <f>VLOOKUP(Revisión_Avance_Periodo!$C1580,Componentes_BD!$F$1:$G$5,2,FALSE)</f>
        <v>Fortalecer la Vigilancia.</v>
      </c>
      <c r="E1580" s="106" t="s">
        <v>12</v>
      </c>
      <c r="F1580" s="89">
        <v>2</v>
      </c>
      <c r="G1580" s="89" t="str">
        <f>VLOOKUP(Revisión_Avance_Periodo!$A1580,BD_Seguimiento_OAP_2019!$A$2:$G$294,7,FALSE)</f>
        <v>PAI</v>
      </c>
      <c r="H1580" s="89" t="str">
        <f>VLOOKUP(Revisión_Avance_Periodo!$A1580,BD_Seguimiento_OAP_2019!$A$2:$J$294,10,FALSE)</f>
        <v>PAI_01 - Operacional</v>
      </c>
      <c r="I1580" s="89" t="s">
        <v>1322</v>
      </c>
      <c r="J1580" s="89" t="str">
        <f>VLOOKUP(Revisión_Avance_Periodo!$I1580,BD_Seguimiento_OAP_2019!$L:$M,2,FALSE)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0" s="106" t="s">
        <v>8</v>
      </c>
      <c r="L1580" s="172">
        <v>4.4642857142857152E-4</v>
      </c>
      <c r="M1580" s="173" t="s">
        <v>110</v>
      </c>
      <c r="N1580" s="190">
        <f>INDEX(BD_Seguimiento_OAP_2019!$AH$3:$AS$294,MATCH(Revisión_Avance_Periodo!$I1580,BD_Seguimiento_OAP_2019!$L$3:$L$294,0),MATCH(Revisión_Avance_Periodo!$M1580,BD_Seguimiento_OAP_2019!$AH$2:$AS$2,0))</f>
        <v>0</v>
      </c>
      <c r="O1580" s="190">
        <f>INDEX(BD_Seguimiento_OAP_2019!$AV$3:$BG$294,MATCH(Revisión_Avance_Periodo!$I1580,BD_Seguimiento_OAP_2019!$L$3:$L$294,0),MATCH(Revisión_Avance_Periodo!$M1580,BD_Seguimiento_OAP_2019!$AV$2:$BG$2,0))</f>
        <v>0</v>
      </c>
      <c r="P1580" s="175">
        <f t="shared" ref="P1580:P1585" si="300">IFERROR((O1580/N1580),0)</f>
        <v>0</v>
      </c>
      <c r="Q1580" s="173" t="str">
        <f>VLOOKUP(P1580,Tabla_Indicador_Gestion4[#All],3,TRUE)</f>
        <v>Por Ejecutar</v>
      </c>
      <c r="R1580" s="229">
        <f>SUBTOTAL(9,$N$1574:$N1580)</f>
        <v>489</v>
      </c>
      <c r="S1580" s="230">
        <f>SUBTOTAL(9,$O$1574:$O1580)</f>
        <v>469</v>
      </c>
      <c r="T1580" s="231">
        <f>IFERROR(+Revisión_Avance_Periodo!$S1580/Revisión_Avance_Periodo!$R1580,0)</f>
        <v>0.95910020449897748</v>
      </c>
      <c r="U1580" s="184"/>
      <c r="V1580" s="185"/>
      <c r="W1580" s="183"/>
      <c r="X1580" s="183"/>
      <c r="Y1580" s="183"/>
      <c r="Z1580" s="186"/>
      <c r="AA1580" s="187"/>
    </row>
    <row r="1581" spans="1:27" x14ac:dyDescent="0.25">
      <c r="A1581" s="94">
        <v>134</v>
      </c>
      <c r="B1581" s="96" t="str">
        <f>CONCATENATE(Revisión_Avance_Periodo!$C1581,";",Revisión_Avance_Periodo!$E1581,";",Revisión_Avance_Periodo!$I1581)</f>
        <v>OE1;PR_10;ACT_185</v>
      </c>
      <c r="C1581" s="180" t="s">
        <v>9</v>
      </c>
      <c r="D1581" s="181" t="str">
        <f>VLOOKUP(Revisión_Avance_Periodo!$C1581,Componentes_BD!$F$1:$G$5,2,FALSE)</f>
        <v>Fortalecer la Vigilancia.</v>
      </c>
      <c r="E1581" s="119" t="s">
        <v>12</v>
      </c>
      <c r="F1581" s="95">
        <v>2</v>
      </c>
      <c r="G1581" s="95" t="str">
        <f>VLOOKUP(Revisión_Avance_Periodo!$A1581,BD_Seguimiento_OAP_2019!$A$2:$G$294,7,FALSE)</f>
        <v>PAI</v>
      </c>
      <c r="H1581" s="95" t="str">
        <f>VLOOKUP(Revisión_Avance_Periodo!$A1581,BD_Seguimiento_OAP_2019!$A$2:$J$294,10,FALSE)</f>
        <v>PAI_01 - Operacional</v>
      </c>
      <c r="I1581" s="95" t="s">
        <v>1322</v>
      </c>
      <c r="J1581" s="95" t="str">
        <f>VLOOKUP(Revisión_Avance_Periodo!$I1581,BD_Seguimiento_OAP_2019!$L:$M,2,FALSE)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1" s="119" t="s">
        <v>8</v>
      </c>
      <c r="L1581" s="172">
        <v>4.4642857142857152E-4</v>
      </c>
      <c r="M1581" s="182" t="s">
        <v>111</v>
      </c>
      <c r="N1581" s="190">
        <f>INDEX(BD_Seguimiento_OAP_2019!$AH$3:$AS$294,MATCH(Revisión_Avance_Periodo!$I1581,BD_Seguimiento_OAP_2019!$L$3:$L$294,0),MATCH(Revisión_Avance_Periodo!$M1581,BD_Seguimiento_OAP_2019!$AH$2:$AS$2,0))</f>
        <v>0</v>
      </c>
      <c r="O1581" s="190">
        <f>INDEX(BD_Seguimiento_OAP_2019!$AV$3:$BG$294,MATCH(Revisión_Avance_Periodo!$I1581,BD_Seguimiento_OAP_2019!$L$3:$L$294,0),MATCH(Revisión_Avance_Periodo!$M1581,BD_Seguimiento_OAP_2019!$AV$2:$BG$2,0))</f>
        <v>0</v>
      </c>
      <c r="P1581" s="175">
        <f t="shared" si="300"/>
        <v>0</v>
      </c>
      <c r="Q1581" s="182" t="str">
        <f>VLOOKUP(P1581,Tabla_Indicador_Gestion4[#All],3,TRUE)</f>
        <v>Por Ejecutar</v>
      </c>
      <c r="R1581" s="229">
        <f>SUBTOTAL(9,$N$1574:$N1581)</f>
        <v>489</v>
      </c>
      <c r="S1581" s="230">
        <f>SUBTOTAL(9,$O$1574:$O1581)</f>
        <v>469</v>
      </c>
      <c r="T1581" s="231">
        <f>IFERROR(+Revisión_Avance_Periodo!$S1581/Revisión_Avance_Periodo!$R1581,0)</f>
        <v>0.95910020449897748</v>
      </c>
      <c r="U1581" s="184"/>
      <c r="V1581" s="185"/>
      <c r="W1581" s="183"/>
      <c r="X1581" s="183"/>
      <c r="Y1581" s="183"/>
      <c r="Z1581" s="186"/>
      <c r="AA1581" s="187"/>
    </row>
    <row r="1582" spans="1:27" x14ac:dyDescent="0.25">
      <c r="A1582" s="88">
        <v>134</v>
      </c>
      <c r="B1582" s="91" t="str">
        <f>CONCATENATE(Revisión_Avance_Periodo!$C1582,";",Revisión_Avance_Periodo!$E1582,";",Revisión_Avance_Periodo!$I1582)</f>
        <v>OE1;PR_10;ACT_185</v>
      </c>
      <c r="C1582" s="170" t="s">
        <v>9</v>
      </c>
      <c r="D1582" s="171" t="str">
        <f>VLOOKUP(Revisión_Avance_Periodo!$C1582,Componentes_BD!$F$1:$G$5,2,FALSE)</f>
        <v>Fortalecer la Vigilancia.</v>
      </c>
      <c r="E1582" s="106" t="s">
        <v>12</v>
      </c>
      <c r="F1582" s="89">
        <v>2</v>
      </c>
      <c r="G1582" s="89" t="str">
        <f>VLOOKUP(Revisión_Avance_Periodo!$A1582,BD_Seguimiento_OAP_2019!$A$2:$G$294,7,FALSE)</f>
        <v>PAI</v>
      </c>
      <c r="H1582" s="89" t="str">
        <f>VLOOKUP(Revisión_Avance_Periodo!$A1582,BD_Seguimiento_OAP_2019!$A$2:$J$294,10,FALSE)</f>
        <v>PAI_01 - Operacional</v>
      </c>
      <c r="I1582" s="89" t="s">
        <v>1322</v>
      </c>
      <c r="J1582" s="89" t="str">
        <f>VLOOKUP(Revisión_Avance_Periodo!$I1582,BD_Seguimiento_OAP_2019!$L:$M,2,FALSE)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2" s="106" t="s">
        <v>8</v>
      </c>
      <c r="L1582" s="172">
        <v>4.4642857142857152E-4</v>
      </c>
      <c r="M1582" s="173" t="s">
        <v>112</v>
      </c>
      <c r="N1582" s="190">
        <f>INDEX(BD_Seguimiento_OAP_2019!$AH$3:$AS$294,MATCH(Revisión_Avance_Periodo!$I1582,BD_Seguimiento_OAP_2019!$L$3:$L$294,0),MATCH(Revisión_Avance_Periodo!$M1582,BD_Seguimiento_OAP_2019!$AH$2:$AS$2,0))</f>
        <v>0</v>
      </c>
      <c r="O1582" s="190">
        <f>INDEX(BD_Seguimiento_OAP_2019!$AV$3:$BG$294,MATCH(Revisión_Avance_Periodo!$I1582,BD_Seguimiento_OAP_2019!$L$3:$L$294,0),MATCH(Revisión_Avance_Periodo!$M1582,BD_Seguimiento_OAP_2019!$AV$2:$BG$2,0))</f>
        <v>0</v>
      </c>
      <c r="P1582" s="175">
        <f t="shared" si="300"/>
        <v>0</v>
      </c>
      <c r="Q1582" s="173" t="str">
        <f>VLOOKUP(P1582,Tabla_Indicador_Gestion4[#All],3,TRUE)</f>
        <v>Por Ejecutar</v>
      </c>
      <c r="R1582" s="229">
        <f>SUBTOTAL(9,$N$1574:$N1582)</f>
        <v>489</v>
      </c>
      <c r="S1582" s="230">
        <f>SUBTOTAL(9,$O$1574:$O1582)</f>
        <v>469</v>
      </c>
      <c r="T1582" s="231">
        <f>IFERROR(+Revisión_Avance_Periodo!$S1582/Revisión_Avance_Periodo!$R1582,0)</f>
        <v>0.95910020449897748</v>
      </c>
      <c r="U1582" s="184"/>
      <c r="V1582" s="185"/>
      <c r="W1582" s="183"/>
      <c r="X1582" s="183"/>
      <c r="Y1582" s="183"/>
      <c r="Z1582" s="186"/>
      <c r="AA1582" s="187"/>
    </row>
    <row r="1583" spans="1:27" x14ac:dyDescent="0.25">
      <c r="A1583" s="94">
        <v>134</v>
      </c>
      <c r="B1583" s="96" t="str">
        <f>CONCATENATE(Revisión_Avance_Periodo!$C1583,";",Revisión_Avance_Periodo!$E1583,";",Revisión_Avance_Periodo!$I1583)</f>
        <v>OE1;PR_10;ACT_185</v>
      </c>
      <c r="C1583" s="180" t="s">
        <v>9</v>
      </c>
      <c r="D1583" s="181" t="str">
        <f>VLOOKUP(Revisión_Avance_Periodo!$C1583,Componentes_BD!$F$1:$G$5,2,FALSE)</f>
        <v>Fortalecer la Vigilancia.</v>
      </c>
      <c r="E1583" s="119" t="s">
        <v>12</v>
      </c>
      <c r="F1583" s="95">
        <v>2</v>
      </c>
      <c r="G1583" s="95" t="str">
        <f>VLOOKUP(Revisión_Avance_Periodo!$A1583,BD_Seguimiento_OAP_2019!$A$2:$G$294,7,FALSE)</f>
        <v>PAI</v>
      </c>
      <c r="H1583" s="95" t="str">
        <f>VLOOKUP(Revisión_Avance_Periodo!$A1583,BD_Seguimiento_OAP_2019!$A$2:$J$294,10,FALSE)</f>
        <v>PAI_01 - Operacional</v>
      </c>
      <c r="I1583" s="95" t="s">
        <v>1322</v>
      </c>
      <c r="J1583" s="95" t="str">
        <f>VLOOKUP(Revisión_Avance_Periodo!$I1583,BD_Seguimiento_OAP_2019!$L:$M,2,FALSE)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3" s="119" t="s">
        <v>8</v>
      </c>
      <c r="L1583" s="172">
        <v>4.4642857142857152E-4</v>
      </c>
      <c r="M1583" s="182" t="s">
        <v>113</v>
      </c>
      <c r="N1583" s="190">
        <f>INDEX(BD_Seguimiento_OAP_2019!$AH$3:$AS$294,MATCH(Revisión_Avance_Periodo!$I1583,BD_Seguimiento_OAP_2019!$L$3:$L$294,0),MATCH(Revisión_Avance_Periodo!$M1583,BD_Seguimiento_OAP_2019!$AH$2:$AS$2,0))</f>
        <v>0</v>
      </c>
      <c r="O1583" s="190">
        <f>INDEX(BD_Seguimiento_OAP_2019!$AV$3:$BG$294,MATCH(Revisión_Avance_Periodo!$I1583,BD_Seguimiento_OAP_2019!$L$3:$L$294,0),MATCH(Revisión_Avance_Periodo!$M1583,BD_Seguimiento_OAP_2019!$AV$2:$BG$2,0))</f>
        <v>0</v>
      </c>
      <c r="P1583" s="175">
        <f t="shared" si="300"/>
        <v>0</v>
      </c>
      <c r="Q1583" s="182" t="str">
        <f>VLOOKUP(P1583,Tabla_Indicador_Gestion4[#All],3,TRUE)</f>
        <v>Por Ejecutar</v>
      </c>
      <c r="R1583" s="229">
        <f>SUBTOTAL(9,$N$1574:$N1583)</f>
        <v>489</v>
      </c>
      <c r="S1583" s="230">
        <f>SUBTOTAL(9,$O$1574:$O1583)</f>
        <v>469</v>
      </c>
      <c r="T1583" s="231">
        <f>IFERROR(+Revisión_Avance_Periodo!$S1583/Revisión_Avance_Periodo!$R1583,0)</f>
        <v>0.95910020449897748</v>
      </c>
      <c r="U1583" s="184"/>
      <c r="V1583" s="185"/>
      <c r="W1583" s="183"/>
      <c r="X1583" s="183"/>
      <c r="Y1583" s="183"/>
      <c r="Z1583" s="186"/>
      <c r="AA1583" s="187"/>
    </row>
    <row r="1584" spans="1:27" x14ac:dyDescent="0.25">
      <c r="A1584" s="88">
        <v>134</v>
      </c>
      <c r="B1584" s="91" t="str">
        <f>CONCATENATE(Revisión_Avance_Periodo!$C1584,";",Revisión_Avance_Periodo!$E1584,";",Revisión_Avance_Periodo!$I1584)</f>
        <v>OE1;PR_10;ACT_185</v>
      </c>
      <c r="C1584" s="170" t="s">
        <v>9</v>
      </c>
      <c r="D1584" s="171" t="str">
        <f>VLOOKUP(Revisión_Avance_Periodo!$C1584,Componentes_BD!$F$1:$G$5,2,FALSE)</f>
        <v>Fortalecer la Vigilancia.</v>
      </c>
      <c r="E1584" s="106" t="s">
        <v>12</v>
      </c>
      <c r="F1584" s="89">
        <v>2</v>
      </c>
      <c r="G1584" s="89" t="str">
        <f>VLOOKUP(Revisión_Avance_Periodo!$A1584,BD_Seguimiento_OAP_2019!$A$2:$G$294,7,FALSE)</f>
        <v>PAI</v>
      </c>
      <c r="H1584" s="89" t="str">
        <f>VLOOKUP(Revisión_Avance_Periodo!$A1584,BD_Seguimiento_OAP_2019!$A$2:$J$294,10,FALSE)</f>
        <v>PAI_01 - Operacional</v>
      </c>
      <c r="I1584" s="89" t="s">
        <v>1322</v>
      </c>
      <c r="J1584" s="89" t="str">
        <f>VLOOKUP(Revisión_Avance_Periodo!$I1584,BD_Seguimiento_OAP_2019!$L:$M,2,FALSE)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4" s="106" t="s">
        <v>8</v>
      </c>
      <c r="L1584" s="172">
        <v>4.4642857142857152E-4</v>
      </c>
      <c r="M1584" s="173" t="s">
        <v>114</v>
      </c>
      <c r="N1584" s="190">
        <f>INDEX(BD_Seguimiento_OAP_2019!$AH$3:$AS$294,MATCH(Revisión_Avance_Periodo!$I1584,BD_Seguimiento_OAP_2019!$L$3:$L$294,0),MATCH(Revisión_Avance_Periodo!$M1584,BD_Seguimiento_OAP_2019!$AH$2:$AS$2,0))</f>
        <v>0</v>
      </c>
      <c r="O1584" s="190">
        <f>INDEX(BD_Seguimiento_OAP_2019!$AV$3:$BG$294,MATCH(Revisión_Avance_Periodo!$I1584,BD_Seguimiento_OAP_2019!$L$3:$L$294,0),MATCH(Revisión_Avance_Periodo!$M1584,BD_Seguimiento_OAP_2019!$AV$2:$BG$2,0))</f>
        <v>0</v>
      </c>
      <c r="P1584" s="175">
        <f t="shared" si="300"/>
        <v>0</v>
      </c>
      <c r="Q1584" s="173" t="str">
        <f>VLOOKUP(P1584,Tabla_Indicador_Gestion4[#All],3,TRUE)</f>
        <v>Por Ejecutar</v>
      </c>
      <c r="R1584" s="229">
        <f>SUBTOTAL(9,$N$1574:$N1584)</f>
        <v>489</v>
      </c>
      <c r="S1584" s="230">
        <f>SUBTOTAL(9,$O$1574:$O1584)</f>
        <v>469</v>
      </c>
      <c r="T1584" s="231">
        <f>IFERROR(+Revisión_Avance_Periodo!$S1584/Revisión_Avance_Periodo!$R1584,0)</f>
        <v>0.95910020449897748</v>
      </c>
      <c r="U1584" s="184"/>
      <c r="V1584" s="185"/>
      <c r="W1584" s="183"/>
      <c r="X1584" s="183"/>
      <c r="Y1584" s="183"/>
      <c r="Z1584" s="186"/>
      <c r="AA1584" s="187"/>
    </row>
    <row r="1585" spans="1:27" ht="15.75" thickBot="1" x14ac:dyDescent="0.3">
      <c r="A1585" s="94">
        <v>134</v>
      </c>
      <c r="B1585" s="96" t="str">
        <f>CONCATENATE(Revisión_Avance_Periodo!$C1585,";",Revisión_Avance_Periodo!$E1585,";",Revisión_Avance_Periodo!$I1585)</f>
        <v>OE1;PR_10;ACT_185</v>
      </c>
      <c r="C1585" s="180" t="s">
        <v>9</v>
      </c>
      <c r="D1585" s="181" t="str">
        <f>VLOOKUP(Revisión_Avance_Periodo!$C1585,Componentes_BD!$F$1:$G$5,2,FALSE)</f>
        <v>Fortalecer la Vigilancia.</v>
      </c>
      <c r="E1585" s="119" t="s">
        <v>12</v>
      </c>
      <c r="F1585" s="95">
        <v>2</v>
      </c>
      <c r="G1585" s="95" t="str">
        <f>VLOOKUP(Revisión_Avance_Periodo!$A1585,BD_Seguimiento_OAP_2019!$A$2:$G$294,7,FALSE)</f>
        <v>PAI</v>
      </c>
      <c r="H1585" s="95" t="str">
        <f>VLOOKUP(Revisión_Avance_Periodo!$A1585,BD_Seguimiento_OAP_2019!$A$2:$J$294,10,FALSE)</f>
        <v>PAI_01 - Operacional</v>
      </c>
      <c r="I1585" s="95" t="s">
        <v>1322</v>
      </c>
      <c r="J1585" s="95" t="str">
        <f>VLOOKUP(Revisión_Avance_Periodo!$I1585,BD_Seguimiento_OAP_2019!$L:$M,2,FALSE)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585" s="119" t="s">
        <v>8</v>
      </c>
      <c r="L1585" s="172">
        <v>4.4642857142857152E-4</v>
      </c>
      <c r="M1585" s="182" t="s">
        <v>115</v>
      </c>
      <c r="N1585" s="190">
        <f>INDEX(BD_Seguimiento_OAP_2019!$AH$3:$AS$294,MATCH(Revisión_Avance_Periodo!$I1585,BD_Seguimiento_OAP_2019!$L$3:$L$294,0),MATCH(Revisión_Avance_Periodo!$M1585,BD_Seguimiento_OAP_2019!$AH$2:$AS$2,0))</f>
        <v>0</v>
      </c>
      <c r="O1585" s="190">
        <f>INDEX(BD_Seguimiento_OAP_2019!$AV$3:$BG$294,MATCH(Revisión_Avance_Periodo!$I1585,BD_Seguimiento_OAP_2019!$L$3:$L$294,0),MATCH(Revisión_Avance_Periodo!$M1585,BD_Seguimiento_OAP_2019!$AV$2:$BG$2,0))</f>
        <v>0</v>
      </c>
      <c r="P1585" s="175">
        <f t="shared" si="300"/>
        <v>0</v>
      </c>
      <c r="Q1585" s="182" t="str">
        <f>VLOOKUP(P1585,Tabla_Indicador_Gestion4[#All],3,TRUE)</f>
        <v>Por Ejecutar</v>
      </c>
      <c r="R1585" s="229">
        <f>SUBTOTAL(9,$N$1574:$N1585)</f>
        <v>489</v>
      </c>
      <c r="S1585" s="230">
        <f>SUBTOTAL(9,$O$1574:$O1585)</f>
        <v>469</v>
      </c>
      <c r="T1585" s="231">
        <f>IFERROR(+Revisión_Avance_Periodo!$S1585/Revisión_Avance_Periodo!$R1585,0)</f>
        <v>0.95910020449897748</v>
      </c>
      <c r="U1585" s="184"/>
      <c r="V1585" s="185"/>
      <c r="W1585" s="183"/>
      <c r="X1585" s="183"/>
      <c r="Y1585" s="183"/>
      <c r="Z1585" s="186"/>
      <c r="AA1585" s="187"/>
    </row>
    <row r="1586" spans="1:27" x14ac:dyDescent="0.25">
      <c r="A1586" s="88">
        <v>135</v>
      </c>
      <c r="B1586" s="91" t="str">
        <f>CONCATENATE(Revisión_Avance_Periodo!$C1586,";",Revisión_Avance_Periodo!$E1586,";",Revisión_Avance_Periodo!$I1586)</f>
        <v>OE1;PR_10;ACT_192</v>
      </c>
      <c r="C1586" s="170" t="s">
        <v>9</v>
      </c>
      <c r="D1586" s="171" t="str">
        <f>VLOOKUP(Revisión_Avance_Periodo!$C1586,Componentes_BD!$F$1:$G$5,2,FALSE)</f>
        <v>Fortalecer la Vigilancia.</v>
      </c>
      <c r="E1586" s="106" t="s">
        <v>12</v>
      </c>
      <c r="F1586" s="89">
        <v>2</v>
      </c>
      <c r="G1586" s="89" t="str">
        <f>VLOOKUP(Revisión_Avance_Periodo!$A1586,BD_Seguimiento_OAP_2019!$A$2:$G$294,7,FALSE)</f>
        <v>PAI</v>
      </c>
      <c r="H1586" s="89" t="str">
        <f>VLOOKUP(Revisión_Avance_Periodo!$A1586,BD_Seguimiento_OAP_2019!$A$2:$J$294,10,FALSE)</f>
        <v>PAI_01 - Operacional</v>
      </c>
      <c r="I1586" s="89" t="s">
        <v>1329</v>
      </c>
      <c r="J1586" s="89" t="str">
        <f>VLOOKUP(Revisión_Avance_Periodo!$I1586,BD_Seguimiento_OAP_2019!$L:$M,2,FALSE)</f>
        <v>Implementar Modelo Integrado de Planeción y Gestión - Mipg en cada una de sus 7 dimensiones según corresponda</v>
      </c>
      <c r="K1586" s="106" t="s">
        <v>8</v>
      </c>
      <c r="L1586" s="172">
        <v>4.4642857142857152E-4</v>
      </c>
      <c r="M1586" s="173" t="s">
        <v>104</v>
      </c>
      <c r="N1586" s="190">
        <f>INDEX(BD_Seguimiento_OAP_2019!$AH$3:$AS$294,MATCH(Revisión_Avance_Periodo!$I1586,BD_Seguimiento_OAP_2019!$L$3:$L$294,0),MATCH(Revisión_Avance_Periodo!$M1586,BD_Seguimiento_OAP_2019!$AH$2:$AS$2,0))</f>
        <v>8</v>
      </c>
      <c r="O1586" s="190">
        <f>INDEX(BD_Seguimiento_OAP_2019!$AV$3:$BG$294,MATCH(Revisión_Avance_Periodo!$I1586,BD_Seguimiento_OAP_2019!$L$3:$L$294,0),MATCH(Revisión_Avance_Periodo!$M1586,BD_Seguimiento_OAP_2019!$AV$2:$BG$2,0))</f>
        <v>8</v>
      </c>
      <c r="P1586" s="189">
        <f t="shared" si="289"/>
        <v>1</v>
      </c>
      <c r="Q1586" s="173" t="str">
        <f>VLOOKUP(P1586,Tabla_Indicador_Gestion4[#All],3,TRUE)</f>
        <v>Culminada</v>
      </c>
      <c r="R1586" s="232">
        <f>SUBTOTAL(9,$N$1586:$N1586)</f>
        <v>8</v>
      </c>
      <c r="S1586" s="233">
        <f>SUBTOTAL(9,$O$1586:$O1586)</f>
        <v>8</v>
      </c>
      <c r="T1586" s="234">
        <f>IFERROR(+Revisión_Avance_Periodo!$S1586/Revisión_Avance_Periodo!$R1586,0)</f>
        <v>1</v>
      </c>
      <c r="U1586" s="191">
        <f>SUBTOTAL(9,N1586:N1597)</f>
        <v>15</v>
      </c>
      <c r="V1586" s="192">
        <f>SUBTOTAL(9,O1586:O1597)</f>
        <v>15</v>
      </c>
      <c r="W1586" s="176">
        <f t="shared" ref="W1586" si="301">+V1586/U1586</f>
        <v>1</v>
      </c>
      <c r="X1586" s="176"/>
      <c r="Y1586" s="176">
        <f>100%-Revisión_Avance_Periodo!$W1586</f>
        <v>0</v>
      </c>
      <c r="Z1586" s="178" t="str">
        <f>VLOOKUP(W1586,Tabla_Indicador_Gestion4[],3,TRUE)</f>
        <v>Culminada</v>
      </c>
      <c r="AA1586" s="179">
        <f>Revisión_Avance_Periodo!$W1586*Revisión_Avance_Periodo!$L1586</f>
        <v>4.4642857142857152E-4</v>
      </c>
    </row>
    <row r="1587" spans="1:27" x14ac:dyDescent="0.25">
      <c r="A1587" s="94">
        <v>135</v>
      </c>
      <c r="B1587" s="96" t="str">
        <f>CONCATENATE(Revisión_Avance_Periodo!$C1587,";",Revisión_Avance_Periodo!$E1587,";",Revisión_Avance_Periodo!$I1587)</f>
        <v>OE1;PR_10;ACT_192</v>
      </c>
      <c r="C1587" s="180" t="s">
        <v>9</v>
      </c>
      <c r="D1587" s="181" t="str">
        <f>VLOOKUP(Revisión_Avance_Periodo!$C1587,Componentes_BD!$F$1:$G$5,2,FALSE)</f>
        <v>Fortalecer la Vigilancia.</v>
      </c>
      <c r="E1587" s="119" t="s">
        <v>12</v>
      </c>
      <c r="F1587" s="95">
        <v>2</v>
      </c>
      <c r="G1587" s="95" t="str">
        <f>VLOOKUP(Revisión_Avance_Periodo!$A1587,BD_Seguimiento_OAP_2019!$A$2:$G$294,7,FALSE)</f>
        <v>PAI</v>
      </c>
      <c r="H1587" s="95" t="str">
        <f>VLOOKUP(Revisión_Avance_Periodo!$A1587,BD_Seguimiento_OAP_2019!$A$2:$J$294,10,FALSE)</f>
        <v>PAI_01 - Operacional</v>
      </c>
      <c r="I1587" s="95" t="s">
        <v>1329</v>
      </c>
      <c r="J1587" s="95" t="str">
        <f>VLOOKUP(Revisión_Avance_Periodo!$I1587,BD_Seguimiento_OAP_2019!$L:$M,2,FALSE)</f>
        <v>Implementar Modelo Integrado de Planeción y Gestión - Mipg en cada una de sus 7 dimensiones según corresponda</v>
      </c>
      <c r="K1587" s="119" t="s">
        <v>8</v>
      </c>
      <c r="L1587" s="172">
        <v>4.4642857142857152E-4</v>
      </c>
      <c r="M1587" s="182" t="s">
        <v>105</v>
      </c>
      <c r="N1587" s="190">
        <f>INDEX(BD_Seguimiento_OAP_2019!$AH$3:$AS$294,MATCH(Revisión_Avance_Periodo!$I1587,BD_Seguimiento_OAP_2019!$L$3:$L$294,0),MATCH(Revisión_Avance_Periodo!$M1587,BD_Seguimiento_OAP_2019!$AH$2:$AS$2,0))</f>
        <v>1</v>
      </c>
      <c r="O1587" s="190">
        <f>INDEX(BD_Seguimiento_OAP_2019!$AV$3:$BG$294,MATCH(Revisión_Avance_Periodo!$I1587,BD_Seguimiento_OAP_2019!$L$3:$L$294,0),MATCH(Revisión_Avance_Periodo!$M1587,BD_Seguimiento_OAP_2019!$AV$2:$BG$2,0))</f>
        <v>1</v>
      </c>
      <c r="P1587" s="188">
        <f t="shared" si="289"/>
        <v>1</v>
      </c>
      <c r="Q1587" s="182" t="str">
        <f>VLOOKUP(P1587,Tabla_Indicador_Gestion4[#All],3,TRUE)</f>
        <v>Culminada</v>
      </c>
      <c r="R1587" s="229">
        <f>SUBTOTAL(9,$N$1586:$N1587)</f>
        <v>9</v>
      </c>
      <c r="S1587" s="230">
        <f>SUBTOTAL(9,$O$1586:$O1587)</f>
        <v>9</v>
      </c>
      <c r="T1587" s="231">
        <f>IFERROR(+Revisión_Avance_Periodo!$S1587/Revisión_Avance_Periodo!$R1587,0)</f>
        <v>1</v>
      </c>
      <c r="U1587" s="184"/>
      <c r="V1587" s="185"/>
      <c r="W1587" s="183"/>
      <c r="X1587" s="183"/>
      <c r="Y1587" s="183"/>
      <c r="Z1587" s="186"/>
      <c r="AA1587" s="187"/>
    </row>
    <row r="1588" spans="1:27" x14ac:dyDescent="0.25">
      <c r="A1588" s="88">
        <v>135</v>
      </c>
      <c r="B1588" s="91" t="str">
        <f>CONCATENATE(Revisión_Avance_Periodo!$C1588,";",Revisión_Avance_Periodo!$E1588,";",Revisión_Avance_Periodo!$I1588)</f>
        <v>OE1;PR_10;ACT_192</v>
      </c>
      <c r="C1588" s="170" t="s">
        <v>9</v>
      </c>
      <c r="D1588" s="171" t="str">
        <f>VLOOKUP(Revisión_Avance_Periodo!$C1588,Componentes_BD!$F$1:$G$5,2,FALSE)</f>
        <v>Fortalecer la Vigilancia.</v>
      </c>
      <c r="E1588" s="106" t="s">
        <v>12</v>
      </c>
      <c r="F1588" s="89">
        <v>2</v>
      </c>
      <c r="G1588" s="89" t="str">
        <f>VLOOKUP(Revisión_Avance_Periodo!$A1588,BD_Seguimiento_OAP_2019!$A$2:$G$294,7,FALSE)</f>
        <v>PAI</v>
      </c>
      <c r="H1588" s="89" t="str">
        <f>VLOOKUP(Revisión_Avance_Periodo!$A1588,BD_Seguimiento_OAP_2019!$A$2:$J$294,10,FALSE)</f>
        <v>PAI_01 - Operacional</v>
      </c>
      <c r="I1588" s="89" t="s">
        <v>1329</v>
      </c>
      <c r="J1588" s="89" t="str">
        <f>VLOOKUP(Revisión_Avance_Periodo!$I1588,BD_Seguimiento_OAP_2019!$L:$M,2,FALSE)</f>
        <v>Implementar Modelo Integrado de Planeción y Gestión - Mipg en cada una de sus 7 dimensiones según corresponda</v>
      </c>
      <c r="K1588" s="106" t="s">
        <v>8</v>
      </c>
      <c r="L1588" s="172">
        <v>4.4642857142857152E-4</v>
      </c>
      <c r="M1588" s="173" t="s">
        <v>106</v>
      </c>
      <c r="N1588" s="190">
        <f>INDEX(BD_Seguimiento_OAP_2019!$AH$3:$AS$294,MATCH(Revisión_Avance_Periodo!$I1588,BD_Seguimiento_OAP_2019!$L$3:$L$294,0),MATCH(Revisión_Avance_Periodo!$M1588,BD_Seguimiento_OAP_2019!$AH$2:$AS$2,0))</f>
        <v>3</v>
      </c>
      <c r="O1588" s="190">
        <f>INDEX(BD_Seguimiento_OAP_2019!$AV$3:$BG$294,MATCH(Revisión_Avance_Periodo!$I1588,BD_Seguimiento_OAP_2019!$L$3:$L$294,0),MATCH(Revisión_Avance_Periodo!$M1588,BD_Seguimiento_OAP_2019!$AV$2:$BG$2,0))</f>
        <v>3</v>
      </c>
      <c r="P1588" s="189">
        <f t="shared" si="289"/>
        <v>1</v>
      </c>
      <c r="Q1588" s="173" t="str">
        <f>VLOOKUP(P1588,Tabla_Indicador_Gestion4[#All],3,TRUE)</f>
        <v>Culminada</v>
      </c>
      <c r="R1588" s="229">
        <f>SUBTOTAL(9,$N$1586:$N1588)</f>
        <v>12</v>
      </c>
      <c r="S1588" s="230">
        <f>SUBTOTAL(9,$O$1586:$O1588)</f>
        <v>12</v>
      </c>
      <c r="T1588" s="231">
        <f>IFERROR(+Revisión_Avance_Periodo!$S1588/Revisión_Avance_Periodo!$R1588,0)</f>
        <v>1</v>
      </c>
      <c r="U1588" s="184"/>
      <c r="V1588" s="185"/>
      <c r="W1588" s="183"/>
      <c r="X1588" s="183"/>
      <c r="Y1588" s="183"/>
      <c r="Z1588" s="186"/>
      <c r="AA1588" s="187"/>
    </row>
    <row r="1589" spans="1:27" x14ac:dyDescent="0.25">
      <c r="A1589" s="94">
        <v>135</v>
      </c>
      <c r="B1589" s="96" t="str">
        <f>CONCATENATE(Revisión_Avance_Periodo!$C1589,";",Revisión_Avance_Periodo!$E1589,";",Revisión_Avance_Periodo!$I1589)</f>
        <v>OE1;PR_10;ACT_192</v>
      </c>
      <c r="C1589" s="180" t="s">
        <v>9</v>
      </c>
      <c r="D1589" s="181" t="str">
        <f>VLOOKUP(Revisión_Avance_Periodo!$C1589,Componentes_BD!$F$1:$G$5,2,FALSE)</f>
        <v>Fortalecer la Vigilancia.</v>
      </c>
      <c r="E1589" s="119" t="s">
        <v>12</v>
      </c>
      <c r="F1589" s="95">
        <v>2</v>
      </c>
      <c r="G1589" s="95" t="str">
        <f>VLOOKUP(Revisión_Avance_Periodo!$A1589,BD_Seguimiento_OAP_2019!$A$2:$G$294,7,FALSE)</f>
        <v>PAI</v>
      </c>
      <c r="H1589" s="95" t="str">
        <f>VLOOKUP(Revisión_Avance_Periodo!$A1589,BD_Seguimiento_OAP_2019!$A$2:$J$294,10,FALSE)</f>
        <v>PAI_01 - Operacional</v>
      </c>
      <c r="I1589" s="95" t="s">
        <v>1329</v>
      </c>
      <c r="J1589" s="95" t="str">
        <f>VLOOKUP(Revisión_Avance_Periodo!$I1589,BD_Seguimiento_OAP_2019!$L:$M,2,FALSE)</f>
        <v>Implementar Modelo Integrado de Planeción y Gestión - Mipg en cada una de sus 7 dimensiones según corresponda</v>
      </c>
      <c r="K1589" s="119" t="s">
        <v>8</v>
      </c>
      <c r="L1589" s="172">
        <v>4.4642857142857152E-4</v>
      </c>
      <c r="M1589" s="182" t="s">
        <v>107</v>
      </c>
      <c r="N1589" s="190">
        <f>INDEX(BD_Seguimiento_OAP_2019!$AH$3:$AS$294,MATCH(Revisión_Avance_Periodo!$I1589,BD_Seguimiento_OAP_2019!$L$3:$L$294,0),MATCH(Revisión_Avance_Periodo!$M1589,BD_Seguimiento_OAP_2019!$AH$2:$AS$2,0))</f>
        <v>2</v>
      </c>
      <c r="O1589" s="190">
        <f>INDEX(BD_Seguimiento_OAP_2019!$AV$3:$BG$294,MATCH(Revisión_Avance_Periodo!$I1589,BD_Seguimiento_OAP_2019!$L$3:$L$294,0),MATCH(Revisión_Avance_Periodo!$M1589,BD_Seguimiento_OAP_2019!$AV$2:$BG$2,0))</f>
        <v>2</v>
      </c>
      <c r="P1589" s="188">
        <f t="shared" si="289"/>
        <v>1</v>
      </c>
      <c r="Q1589" s="182" t="str">
        <f>VLOOKUP(P1589,Tabla_Indicador_Gestion4[#All],3,TRUE)</f>
        <v>Culminada</v>
      </c>
      <c r="R1589" s="229">
        <f>SUBTOTAL(9,$N$1586:$N1589)</f>
        <v>14</v>
      </c>
      <c r="S1589" s="230">
        <f>SUBTOTAL(9,$O$1586:$O1589)</f>
        <v>14</v>
      </c>
      <c r="T1589" s="231">
        <f>IFERROR(+Revisión_Avance_Periodo!$S1589/Revisión_Avance_Periodo!$R1589,0)</f>
        <v>1</v>
      </c>
      <c r="U1589" s="184"/>
      <c r="V1589" s="185"/>
      <c r="W1589" s="183"/>
      <c r="X1589" s="183"/>
      <c r="Y1589" s="183"/>
      <c r="Z1589" s="186"/>
      <c r="AA1589" s="187"/>
    </row>
    <row r="1590" spans="1:27" x14ac:dyDescent="0.25">
      <c r="A1590" s="88">
        <v>135</v>
      </c>
      <c r="B1590" s="91" t="str">
        <f>CONCATENATE(Revisión_Avance_Periodo!$C1590,";",Revisión_Avance_Periodo!$E1590,";",Revisión_Avance_Periodo!$I1590)</f>
        <v>OE1;PR_10;ACT_192</v>
      </c>
      <c r="C1590" s="170" t="s">
        <v>9</v>
      </c>
      <c r="D1590" s="171" t="str">
        <f>VLOOKUP(Revisión_Avance_Periodo!$C1590,Componentes_BD!$F$1:$G$5,2,FALSE)</f>
        <v>Fortalecer la Vigilancia.</v>
      </c>
      <c r="E1590" s="106" t="s">
        <v>12</v>
      </c>
      <c r="F1590" s="89">
        <v>2</v>
      </c>
      <c r="G1590" s="89" t="str">
        <f>VLOOKUP(Revisión_Avance_Periodo!$A1590,BD_Seguimiento_OAP_2019!$A$2:$G$294,7,FALSE)</f>
        <v>PAI</v>
      </c>
      <c r="H1590" s="89" t="str">
        <f>VLOOKUP(Revisión_Avance_Periodo!$A1590,BD_Seguimiento_OAP_2019!$A$2:$J$294,10,FALSE)</f>
        <v>PAI_01 - Operacional</v>
      </c>
      <c r="I1590" s="89" t="s">
        <v>1329</v>
      </c>
      <c r="J1590" s="89" t="str">
        <f>VLOOKUP(Revisión_Avance_Periodo!$I1590,BD_Seguimiento_OAP_2019!$L:$M,2,FALSE)</f>
        <v>Implementar Modelo Integrado de Planeción y Gestión - Mipg en cada una de sus 7 dimensiones según corresponda</v>
      </c>
      <c r="K1590" s="106" t="s">
        <v>8</v>
      </c>
      <c r="L1590" s="172">
        <v>4.4642857142857152E-4</v>
      </c>
      <c r="M1590" s="173" t="s">
        <v>108</v>
      </c>
      <c r="N1590" s="190">
        <f>INDEX(BD_Seguimiento_OAP_2019!$AH$3:$AS$294,MATCH(Revisión_Avance_Periodo!$I1590,BD_Seguimiento_OAP_2019!$L$3:$L$294,0),MATCH(Revisión_Avance_Periodo!$M1590,BD_Seguimiento_OAP_2019!$AH$2:$AS$2,0))</f>
        <v>0</v>
      </c>
      <c r="O1590" s="190">
        <f>INDEX(BD_Seguimiento_OAP_2019!$AV$3:$BG$294,MATCH(Revisión_Avance_Periodo!$I1590,BD_Seguimiento_OAP_2019!$L$3:$L$294,0),MATCH(Revisión_Avance_Periodo!$M1590,BD_Seguimiento_OAP_2019!$AV$2:$BG$2,0))</f>
        <v>0</v>
      </c>
      <c r="P1590" s="175">
        <f>IFERROR((O1590/N1590),0)</f>
        <v>0</v>
      </c>
      <c r="Q1590" s="173" t="str">
        <f>VLOOKUP(P1590,Tabla_Indicador_Gestion4[#All],3,TRUE)</f>
        <v>Por Ejecutar</v>
      </c>
      <c r="R1590" s="229">
        <f>SUBTOTAL(9,$N$1586:$N1590)</f>
        <v>14</v>
      </c>
      <c r="S1590" s="230">
        <f>SUBTOTAL(9,$O$1586:$O1590)</f>
        <v>14</v>
      </c>
      <c r="T1590" s="231">
        <f>IFERROR(+Revisión_Avance_Periodo!$S1590/Revisión_Avance_Periodo!$R1590,0)</f>
        <v>1</v>
      </c>
      <c r="U1590" s="184"/>
      <c r="V1590" s="185"/>
      <c r="W1590" s="183"/>
      <c r="X1590" s="183"/>
      <c r="Y1590" s="183"/>
      <c r="Z1590" s="186"/>
      <c r="AA1590" s="187"/>
    </row>
    <row r="1591" spans="1:27" x14ac:dyDescent="0.25">
      <c r="A1591" s="94">
        <v>135</v>
      </c>
      <c r="B1591" s="96" t="str">
        <f>CONCATENATE(Revisión_Avance_Periodo!$C1591,";",Revisión_Avance_Periodo!$E1591,";",Revisión_Avance_Periodo!$I1591)</f>
        <v>OE1;PR_10;ACT_192</v>
      </c>
      <c r="C1591" s="180" t="s">
        <v>9</v>
      </c>
      <c r="D1591" s="181" t="str">
        <f>VLOOKUP(Revisión_Avance_Periodo!$C1591,Componentes_BD!$F$1:$G$5,2,FALSE)</f>
        <v>Fortalecer la Vigilancia.</v>
      </c>
      <c r="E1591" s="119" t="s">
        <v>12</v>
      </c>
      <c r="F1591" s="95">
        <v>2</v>
      </c>
      <c r="G1591" s="95" t="str">
        <f>VLOOKUP(Revisión_Avance_Periodo!$A1591,BD_Seguimiento_OAP_2019!$A$2:$G$294,7,FALSE)</f>
        <v>PAI</v>
      </c>
      <c r="H1591" s="95" t="str">
        <f>VLOOKUP(Revisión_Avance_Periodo!$A1591,BD_Seguimiento_OAP_2019!$A$2:$J$294,10,FALSE)</f>
        <v>PAI_01 - Operacional</v>
      </c>
      <c r="I1591" s="95" t="s">
        <v>1329</v>
      </c>
      <c r="J1591" s="95" t="str">
        <f>VLOOKUP(Revisión_Avance_Periodo!$I1591,BD_Seguimiento_OAP_2019!$L:$M,2,FALSE)</f>
        <v>Implementar Modelo Integrado de Planeción y Gestión - Mipg en cada una de sus 7 dimensiones según corresponda</v>
      </c>
      <c r="K1591" s="119" t="s">
        <v>8</v>
      </c>
      <c r="L1591" s="172">
        <v>4.4642857142857152E-4</v>
      </c>
      <c r="M1591" s="182" t="s">
        <v>109</v>
      </c>
      <c r="N1591" s="190">
        <f>INDEX(BD_Seguimiento_OAP_2019!$AH$3:$AS$294,MATCH(Revisión_Avance_Periodo!$I1591,BD_Seguimiento_OAP_2019!$L$3:$L$294,0),MATCH(Revisión_Avance_Periodo!$M1591,BD_Seguimiento_OAP_2019!$AH$2:$AS$2,0))</f>
        <v>1</v>
      </c>
      <c r="O1591" s="190">
        <f>INDEX(BD_Seguimiento_OAP_2019!$AV$3:$BG$294,MATCH(Revisión_Avance_Periodo!$I1591,BD_Seguimiento_OAP_2019!$L$3:$L$294,0),MATCH(Revisión_Avance_Periodo!$M1591,BD_Seguimiento_OAP_2019!$AV$2:$BG$2,0))</f>
        <v>1</v>
      </c>
      <c r="P1591" s="188">
        <f t="shared" si="289"/>
        <v>1</v>
      </c>
      <c r="Q1591" s="182" t="str">
        <f>VLOOKUP(P1591,Tabla_Indicador_Gestion4[#All],3,TRUE)</f>
        <v>Culminada</v>
      </c>
      <c r="R1591" s="229">
        <f>SUBTOTAL(9,$N$1586:$N1591)</f>
        <v>15</v>
      </c>
      <c r="S1591" s="230">
        <f>SUBTOTAL(9,$O$1586:$O1591)</f>
        <v>15</v>
      </c>
      <c r="T1591" s="231">
        <f>IFERROR(+Revisión_Avance_Periodo!$S1591/Revisión_Avance_Periodo!$R1591,0)</f>
        <v>1</v>
      </c>
      <c r="U1591" s="184"/>
      <c r="V1591" s="185"/>
      <c r="W1591" s="183"/>
      <c r="X1591" s="183"/>
      <c r="Y1591" s="183"/>
      <c r="Z1591" s="186"/>
      <c r="AA1591" s="187"/>
    </row>
    <row r="1592" spans="1:27" x14ac:dyDescent="0.25">
      <c r="A1592" s="88">
        <v>135</v>
      </c>
      <c r="B1592" s="91" t="str">
        <f>CONCATENATE(Revisión_Avance_Periodo!$C1592,";",Revisión_Avance_Periodo!$E1592,";",Revisión_Avance_Periodo!$I1592)</f>
        <v>OE1;PR_10;ACT_192</v>
      </c>
      <c r="C1592" s="170" t="s">
        <v>9</v>
      </c>
      <c r="D1592" s="171" t="str">
        <f>VLOOKUP(Revisión_Avance_Periodo!$C1592,Componentes_BD!$F$1:$G$5,2,FALSE)</f>
        <v>Fortalecer la Vigilancia.</v>
      </c>
      <c r="E1592" s="106" t="s">
        <v>12</v>
      </c>
      <c r="F1592" s="89">
        <v>2</v>
      </c>
      <c r="G1592" s="89" t="str">
        <f>VLOOKUP(Revisión_Avance_Periodo!$A1592,BD_Seguimiento_OAP_2019!$A$2:$G$294,7,FALSE)</f>
        <v>PAI</v>
      </c>
      <c r="H1592" s="89" t="str">
        <f>VLOOKUP(Revisión_Avance_Periodo!$A1592,BD_Seguimiento_OAP_2019!$A$2:$J$294,10,FALSE)</f>
        <v>PAI_01 - Operacional</v>
      </c>
      <c r="I1592" s="89" t="s">
        <v>1329</v>
      </c>
      <c r="J1592" s="89" t="str">
        <f>VLOOKUP(Revisión_Avance_Periodo!$I1592,BD_Seguimiento_OAP_2019!$L:$M,2,FALSE)</f>
        <v>Implementar Modelo Integrado de Planeción y Gestión - Mipg en cada una de sus 7 dimensiones según corresponda</v>
      </c>
      <c r="K1592" s="106" t="s">
        <v>8</v>
      </c>
      <c r="L1592" s="172">
        <v>4.4642857142857152E-4</v>
      </c>
      <c r="M1592" s="173" t="s">
        <v>110</v>
      </c>
      <c r="N1592" s="190">
        <f>INDEX(BD_Seguimiento_OAP_2019!$AH$3:$AS$294,MATCH(Revisión_Avance_Periodo!$I1592,BD_Seguimiento_OAP_2019!$L$3:$L$294,0),MATCH(Revisión_Avance_Periodo!$M1592,BD_Seguimiento_OAP_2019!$AH$2:$AS$2,0))</f>
        <v>0</v>
      </c>
      <c r="O1592" s="190">
        <f>INDEX(BD_Seguimiento_OAP_2019!$AV$3:$BG$294,MATCH(Revisión_Avance_Periodo!$I1592,BD_Seguimiento_OAP_2019!$L$3:$L$294,0),MATCH(Revisión_Avance_Periodo!$M1592,BD_Seguimiento_OAP_2019!$AV$2:$BG$2,0))</f>
        <v>0</v>
      </c>
      <c r="P1592" s="175">
        <f t="shared" ref="P1592:P1597" si="302">IFERROR((O1592/N1592),0)</f>
        <v>0</v>
      </c>
      <c r="Q1592" s="173" t="str">
        <f>VLOOKUP(P1592,Tabla_Indicador_Gestion4[#All],3,TRUE)</f>
        <v>Por Ejecutar</v>
      </c>
      <c r="R1592" s="229">
        <f>SUBTOTAL(9,$N$1586:$N1592)</f>
        <v>15</v>
      </c>
      <c r="S1592" s="230">
        <f>SUBTOTAL(9,$O$1586:$O1592)</f>
        <v>15</v>
      </c>
      <c r="T1592" s="231">
        <f>IFERROR(+Revisión_Avance_Periodo!$S1592/Revisión_Avance_Periodo!$R1592,0)</f>
        <v>1</v>
      </c>
      <c r="U1592" s="184"/>
      <c r="V1592" s="185"/>
      <c r="W1592" s="183"/>
      <c r="X1592" s="183"/>
      <c r="Y1592" s="183"/>
      <c r="Z1592" s="186"/>
      <c r="AA1592" s="187"/>
    </row>
    <row r="1593" spans="1:27" x14ac:dyDescent="0.25">
      <c r="A1593" s="94">
        <v>135</v>
      </c>
      <c r="B1593" s="96" t="str">
        <f>CONCATENATE(Revisión_Avance_Periodo!$C1593,";",Revisión_Avance_Periodo!$E1593,";",Revisión_Avance_Periodo!$I1593)</f>
        <v>OE1;PR_10;ACT_192</v>
      </c>
      <c r="C1593" s="180" t="s">
        <v>9</v>
      </c>
      <c r="D1593" s="181" t="str">
        <f>VLOOKUP(Revisión_Avance_Periodo!$C1593,Componentes_BD!$F$1:$G$5,2,FALSE)</f>
        <v>Fortalecer la Vigilancia.</v>
      </c>
      <c r="E1593" s="119" t="s">
        <v>12</v>
      </c>
      <c r="F1593" s="95">
        <v>2</v>
      </c>
      <c r="G1593" s="95" t="str">
        <f>VLOOKUP(Revisión_Avance_Periodo!$A1593,BD_Seguimiento_OAP_2019!$A$2:$G$294,7,FALSE)</f>
        <v>PAI</v>
      </c>
      <c r="H1593" s="95" t="str">
        <f>VLOOKUP(Revisión_Avance_Periodo!$A1593,BD_Seguimiento_OAP_2019!$A$2:$J$294,10,FALSE)</f>
        <v>PAI_01 - Operacional</v>
      </c>
      <c r="I1593" s="95" t="s">
        <v>1329</v>
      </c>
      <c r="J1593" s="95" t="str">
        <f>VLOOKUP(Revisión_Avance_Periodo!$I1593,BD_Seguimiento_OAP_2019!$L:$M,2,FALSE)</f>
        <v>Implementar Modelo Integrado de Planeción y Gestión - Mipg en cada una de sus 7 dimensiones según corresponda</v>
      </c>
      <c r="K1593" s="119" t="s">
        <v>8</v>
      </c>
      <c r="L1593" s="172">
        <v>4.4642857142857152E-4</v>
      </c>
      <c r="M1593" s="182" t="s">
        <v>111</v>
      </c>
      <c r="N1593" s="190">
        <f>INDEX(BD_Seguimiento_OAP_2019!$AH$3:$AS$294,MATCH(Revisión_Avance_Periodo!$I1593,BD_Seguimiento_OAP_2019!$L$3:$L$294,0),MATCH(Revisión_Avance_Periodo!$M1593,BD_Seguimiento_OAP_2019!$AH$2:$AS$2,0))</f>
        <v>0</v>
      </c>
      <c r="O1593" s="190">
        <f>INDEX(BD_Seguimiento_OAP_2019!$AV$3:$BG$294,MATCH(Revisión_Avance_Periodo!$I1593,BD_Seguimiento_OAP_2019!$L$3:$L$294,0),MATCH(Revisión_Avance_Periodo!$M1593,BD_Seguimiento_OAP_2019!$AV$2:$BG$2,0))</f>
        <v>0</v>
      </c>
      <c r="P1593" s="175">
        <f t="shared" si="302"/>
        <v>0</v>
      </c>
      <c r="Q1593" s="182" t="str">
        <f>VLOOKUP(P1593,Tabla_Indicador_Gestion4[#All],3,TRUE)</f>
        <v>Por Ejecutar</v>
      </c>
      <c r="R1593" s="229">
        <f>SUBTOTAL(9,$N$1586:$N1593)</f>
        <v>15</v>
      </c>
      <c r="S1593" s="230">
        <f>SUBTOTAL(9,$O$1586:$O1593)</f>
        <v>15</v>
      </c>
      <c r="T1593" s="231">
        <f>IFERROR(+Revisión_Avance_Periodo!$S1593/Revisión_Avance_Periodo!$R1593,0)</f>
        <v>1</v>
      </c>
      <c r="U1593" s="184"/>
      <c r="V1593" s="185"/>
      <c r="W1593" s="183"/>
      <c r="X1593" s="183"/>
      <c r="Y1593" s="183"/>
      <c r="Z1593" s="186"/>
      <c r="AA1593" s="187"/>
    </row>
    <row r="1594" spans="1:27" x14ac:dyDescent="0.25">
      <c r="A1594" s="88">
        <v>135</v>
      </c>
      <c r="B1594" s="91" t="str">
        <f>CONCATENATE(Revisión_Avance_Periodo!$C1594,";",Revisión_Avance_Periodo!$E1594,";",Revisión_Avance_Periodo!$I1594)</f>
        <v>OE1;PR_10;ACT_192</v>
      </c>
      <c r="C1594" s="170" t="s">
        <v>9</v>
      </c>
      <c r="D1594" s="171" t="str">
        <f>VLOOKUP(Revisión_Avance_Periodo!$C1594,Componentes_BD!$F$1:$G$5,2,FALSE)</f>
        <v>Fortalecer la Vigilancia.</v>
      </c>
      <c r="E1594" s="106" t="s">
        <v>12</v>
      </c>
      <c r="F1594" s="89">
        <v>2</v>
      </c>
      <c r="G1594" s="89" t="str">
        <f>VLOOKUP(Revisión_Avance_Periodo!$A1594,BD_Seguimiento_OAP_2019!$A$2:$G$294,7,FALSE)</f>
        <v>PAI</v>
      </c>
      <c r="H1594" s="89" t="str">
        <f>VLOOKUP(Revisión_Avance_Periodo!$A1594,BD_Seguimiento_OAP_2019!$A$2:$J$294,10,FALSE)</f>
        <v>PAI_01 - Operacional</v>
      </c>
      <c r="I1594" s="89" t="s">
        <v>1329</v>
      </c>
      <c r="J1594" s="89" t="str">
        <f>VLOOKUP(Revisión_Avance_Periodo!$I1594,BD_Seguimiento_OAP_2019!$L:$M,2,FALSE)</f>
        <v>Implementar Modelo Integrado de Planeción y Gestión - Mipg en cada una de sus 7 dimensiones según corresponda</v>
      </c>
      <c r="K1594" s="106" t="s">
        <v>8</v>
      </c>
      <c r="L1594" s="172">
        <v>4.4642857142857152E-4</v>
      </c>
      <c r="M1594" s="173" t="s">
        <v>112</v>
      </c>
      <c r="N1594" s="190">
        <f>INDEX(BD_Seguimiento_OAP_2019!$AH$3:$AS$294,MATCH(Revisión_Avance_Periodo!$I1594,BD_Seguimiento_OAP_2019!$L$3:$L$294,0),MATCH(Revisión_Avance_Periodo!$M1594,BD_Seguimiento_OAP_2019!$AH$2:$AS$2,0))</f>
        <v>0</v>
      </c>
      <c r="O1594" s="190">
        <f>INDEX(BD_Seguimiento_OAP_2019!$AV$3:$BG$294,MATCH(Revisión_Avance_Periodo!$I1594,BD_Seguimiento_OAP_2019!$L$3:$L$294,0),MATCH(Revisión_Avance_Periodo!$M1594,BD_Seguimiento_OAP_2019!$AV$2:$BG$2,0))</f>
        <v>0</v>
      </c>
      <c r="P1594" s="175">
        <f t="shared" si="302"/>
        <v>0</v>
      </c>
      <c r="Q1594" s="173" t="str">
        <f>VLOOKUP(P1594,Tabla_Indicador_Gestion4[#All],3,TRUE)</f>
        <v>Por Ejecutar</v>
      </c>
      <c r="R1594" s="229">
        <f>SUBTOTAL(9,$N$1586:$N1594)</f>
        <v>15</v>
      </c>
      <c r="S1594" s="230">
        <f>SUBTOTAL(9,$O$1586:$O1594)</f>
        <v>15</v>
      </c>
      <c r="T1594" s="231">
        <f>IFERROR(+Revisión_Avance_Periodo!$S1594/Revisión_Avance_Periodo!$R1594,0)</f>
        <v>1</v>
      </c>
      <c r="U1594" s="184"/>
      <c r="V1594" s="185"/>
      <c r="W1594" s="183"/>
      <c r="X1594" s="183"/>
      <c r="Y1594" s="183"/>
      <c r="Z1594" s="186"/>
      <c r="AA1594" s="187"/>
    </row>
    <row r="1595" spans="1:27" x14ac:dyDescent="0.25">
      <c r="A1595" s="94">
        <v>135</v>
      </c>
      <c r="B1595" s="96" t="str">
        <f>CONCATENATE(Revisión_Avance_Periodo!$C1595,";",Revisión_Avance_Periodo!$E1595,";",Revisión_Avance_Periodo!$I1595)</f>
        <v>OE1;PR_10;ACT_192</v>
      </c>
      <c r="C1595" s="180" t="s">
        <v>9</v>
      </c>
      <c r="D1595" s="181" t="str">
        <f>VLOOKUP(Revisión_Avance_Periodo!$C1595,Componentes_BD!$F$1:$G$5,2,FALSE)</f>
        <v>Fortalecer la Vigilancia.</v>
      </c>
      <c r="E1595" s="119" t="s">
        <v>12</v>
      </c>
      <c r="F1595" s="95">
        <v>2</v>
      </c>
      <c r="G1595" s="95" t="str">
        <f>VLOOKUP(Revisión_Avance_Periodo!$A1595,BD_Seguimiento_OAP_2019!$A$2:$G$294,7,FALSE)</f>
        <v>PAI</v>
      </c>
      <c r="H1595" s="95" t="str">
        <f>VLOOKUP(Revisión_Avance_Periodo!$A1595,BD_Seguimiento_OAP_2019!$A$2:$J$294,10,FALSE)</f>
        <v>PAI_01 - Operacional</v>
      </c>
      <c r="I1595" s="95" t="s">
        <v>1329</v>
      </c>
      <c r="J1595" s="95" t="str">
        <f>VLOOKUP(Revisión_Avance_Periodo!$I1595,BD_Seguimiento_OAP_2019!$L:$M,2,FALSE)</f>
        <v>Implementar Modelo Integrado de Planeción y Gestión - Mipg en cada una de sus 7 dimensiones según corresponda</v>
      </c>
      <c r="K1595" s="119" t="s">
        <v>8</v>
      </c>
      <c r="L1595" s="172">
        <v>4.4642857142857152E-4</v>
      </c>
      <c r="M1595" s="182" t="s">
        <v>113</v>
      </c>
      <c r="N1595" s="190">
        <f>INDEX(BD_Seguimiento_OAP_2019!$AH$3:$AS$294,MATCH(Revisión_Avance_Periodo!$I1595,BD_Seguimiento_OAP_2019!$L$3:$L$294,0),MATCH(Revisión_Avance_Periodo!$M1595,BD_Seguimiento_OAP_2019!$AH$2:$AS$2,0))</f>
        <v>0</v>
      </c>
      <c r="O1595" s="190">
        <f>INDEX(BD_Seguimiento_OAP_2019!$AV$3:$BG$294,MATCH(Revisión_Avance_Periodo!$I1595,BD_Seguimiento_OAP_2019!$L$3:$L$294,0),MATCH(Revisión_Avance_Periodo!$M1595,BD_Seguimiento_OAP_2019!$AV$2:$BG$2,0))</f>
        <v>0</v>
      </c>
      <c r="P1595" s="175">
        <f t="shared" si="302"/>
        <v>0</v>
      </c>
      <c r="Q1595" s="182" t="str">
        <f>VLOOKUP(P1595,Tabla_Indicador_Gestion4[#All],3,TRUE)</f>
        <v>Por Ejecutar</v>
      </c>
      <c r="R1595" s="229">
        <f>SUBTOTAL(9,$N$1586:$N1595)</f>
        <v>15</v>
      </c>
      <c r="S1595" s="230">
        <f>SUBTOTAL(9,$O$1586:$O1595)</f>
        <v>15</v>
      </c>
      <c r="T1595" s="231">
        <f>IFERROR(+Revisión_Avance_Periodo!$S1595/Revisión_Avance_Periodo!$R1595,0)</f>
        <v>1</v>
      </c>
      <c r="U1595" s="184"/>
      <c r="V1595" s="185"/>
      <c r="W1595" s="183"/>
      <c r="X1595" s="183"/>
      <c r="Y1595" s="183"/>
      <c r="Z1595" s="186"/>
      <c r="AA1595" s="187"/>
    </row>
    <row r="1596" spans="1:27" x14ac:dyDescent="0.25">
      <c r="A1596" s="88">
        <v>135</v>
      </c>
      <c r="B1596" s="91" t="str">
        <f>CONCATENATE(Revisión_Avance_Periodo!$C1596,";",Revisión_Avance_Periodo!$E1596,";",Revisión_Avance_Periodo!$I1596)</f>
        <v>OE1;PR_10;ACT_192</v>
      </c>
      <c r="C1596" s="170" t="s">
        <v>9</v>
      </c>
      <c r="D1596" s="171" t="str">
        <f>VLOOKUP(Revisión_Avance_Periodo!$C1596,Componentes_BD!$F$1:$G$5,2,FALSE)</f>
        <v>Fortalecer la Vigilancia.</v>
      </c>
      <c r="E1596" s="106" t="s">
        <v>12</v>
      </c>
      <c r="F1596" s="89">
        <v>2</v>
      </c>
      <c r="G1596" s="89" t="str">
        <f>VLOOKUP(Revisión_Avance_Periodo!$A1596,BD_Seguimiento_OAP_2019!$A$2:$G$294,7,FALSE)</f>
        <v>PAI</v>
      </c>
      <c r="H1596" s="89" t="str">
        <f>VLOOKUP(Revisión_Avance_Periodo!$A1596,BD_Seguimiento_OAP_2019!$A$2:$J$294,10,FALSE)</f>
        <v>PAI_01 - Operacional</v>
      </c>
      <c r="I1596" s="89" t="s">
        <v>1329</v>
      </c>
      <c r="J1596" s="89" t="str">
        <f>VLOOKUP(Revisión_Avance_Periodo!$I1596,BD_Seguimiento_OAP_2019!$L:$M,2,FALSE)</f>
        <v>Implementar Modelo Integrado de Planeción y Gestión - Mipg en cada una de sus 7 dimensiones según corresponda</v>
      </c>
      <c r="K1596" s="106" t="s">
        <v>8</v>
      </c>
      <c r="L1596" s="172">
        <v>4.4642857142857152E-4</v>
      </c>
      <c r="M1596" s="173" t="s">
        <v>114</v>
      </c>
      <c r="N1596" s="190">
        <f>INDEX(BD_Seguimiento_OAP_2019!$AH$3:$AS$294,MATCH(Revisión_Avance_Periodo!$I1596,BD_Seguimiento_OAP_2019!$L$3:$L$294,0),MATCH(Revisión_Avance_Periodo!$M1596,BD_Seguimiento_OAP_2019!$AH$2:$AS$2,0))</f>
        <v>0</v>
      </c>
      <c r="O1596" s="190">
        <f>INDEX(BD_Seguimiento_OAP_2019!$AV$3:$BG$294,MATCH(Revisión_Avance_Periodo!$I1596,BD_Seguimiento_OAP_2019!$L$3:$L$294,0),MATCH(Revisión_Avance_Periodo!$M1596,BD_Seguimiento_OAP_2019!$AV$2:$BG$2,0))</f>
        <v>0</v>
      </c>
      <c r="P1596" s="175">
        <f t="shared" si="302"/>
        <v>0</v>
      </c>
      <c r="Q1596" s="173" t="str">
        <f>VLOOKUP(P1596,Tabla_Indicador_Gestion4[#All],3,TRUE)</f>
        <v>Por Ejecutar</v>
      </c>
      <c r="R1596" s="229">
        <f>SUBTOTAL(9,$N$1586:$N1596)</f>
        <v>15</v>
      </c>
      <c r="S1596" s="230">
        <f>SUBTOTAL(9,$O$1586:$O1596)</f>
        <v>15</v>
      </c>
      <c r="T1596" s="231">
        <f>IFERROR(+Revisión_Avance_Periodo!$S1596/Revisión_Avance_Periodo!$R1596,0)</f>
        <v>1</v>
      </c>
      <c r="U1596" s="184"/>
      <c r="V1596" s="185"/>
      <c r="W1596" s="183"/>
      <c r="X1596" s="183"/>
      <c r="Y1596" s="183"/>
      <c r="Z1596" s="186"/>
      <c r="AA1596" s="187"/>
    </row>
    <row r="1597" spans="1:27" ht="15.75" thickBot="1" x14ac:dyDescent="0.3">
      <c r="A1597" s="94">
        <v>135</v>
      </c>
      <c r="B1597" s="96" t="str">
        <f>CONCATENATE(Revisión_Avance_Periodo!$C1597,";",Revisión_Avance_Periodo!$E1597,";",Revisión_Avance_Periodo!$I1597)</f>
        <v>OE1;PR_10;ACT_192</v>
      </c>
      <c r="C1597" s="180" t="s">
        <v>9</v>
      </c>
      <c r="D1597" s="181" t="str">
        <f>VLOOKUP(Revisión_Avance_Periodo!$C1597,Componentes_BD!$F$1:$G$5,2,FALSE)</f>
        <v>Fortalecer la Vigilancia.</v>
      </c>
      <c r="E1597" s="119" t="s">
        <v>12</v>
      </c>
      <c r="F1597" s="95">
        <v>2</v>
      </c>
      <c r="G1597" s="95" t="str">
        <f>VLOOKUP(Revisión_Avance_Periodo!$A1597,BD_Seguimiento_OAP_2019!$A$2:$G$294,7,FALSE)</f>
        <v>PAI</v>
      </c>
      <c r="H1597" s="95" t="str">
        <f>VLOOKUP(Revisión_Avance_Periodo!$A1597,BD_Seguimiento_OAP_2019!$A$2:$J$294,10,FALSE)</f>
        <v>PAI_01 - Operacional</v>
      </c>
      <c r="I1597" s="95" t="s">
        <v>1329</v>
      </c>
      <c r="J1597" s="95" t="str">
        <f>VLOOKUP(Revisión_Avance_Periodo!$I1597,BD_Seguimiento_OAP_2019!$L:$M,2,FALSE)</f>
        <v>Implementar Modelo Integrado de Planeción y Gestión - Mipg en cada una de sus 7 dimensiones según corresponda</v>
      </c>
      <c r="K1597" s="119" t="s">
        <v>8</v>
      </c>
      <c r="L1597" s="172">
        <v>4.4642857142857152E-4</v>
      </c>
      <c r="M1597" s="182" t="s">
        <v>115</v>
      </c>
      <c r="N1597" s="190">
        <f>INDEX(BD_Seguimiento_OAP_2019!$AH$3:$AS$294,MATCH(Revisión_Avance_Periodo!$I1597,BD_Seguimiento_OAP_2019!$L$3:$L$294,0),MATCH(Revisión_Avance_Periodo!$M1597,BD_Seguimiento_OAP_2019!$AH$2:$AS$2,0))</f>
        <v>0</v>
      </c>
      <c r="O1597" s="190">
        <f>INDEX(BD_Seguimiento_OAP_2019!$AV$3:$BG$294,MATCH(Revisión_Avance_Periodo!$I1597,BD_Seguimiento_OAP_2019!$L$3:$L$294,0),MATCH(Revisión_Avance_Periodo!$M1597,BD_Seguimiento_OAP_2019!$AV$2:$BG$2,0))</f>
        <v>0</v>
      </c>
      <c r="P1597" s="175">
        <f t="shared" si="302"/>
        <v>0</v>
      </c>
      <c r="Q1597" s="182" t="str">
        <f>VLOOKUP(P1597,Tabla_Indicador_Gestion4[#All],3,TRUE)</f>
        <v>Por Ejecutar</v>
      </c>
      <c r="R1597" s="229">
        <f>SUBTOTAL(9,$N$1586:$N1597)</f>
        <v>15</v>
      </c>
      <c r="S1597" s="230">
        <f>SUBTOTAL(9,$O$1586:$O1597)</f>
        <v>15</v>
      </c>
      <c r="T1597" s="231">
        <f>IFERROR(+Revisión_Avance_Periodo!$S1597/Revisión_Avance_Periodo!$R1597,0)</f>
        <v>1</v>
      </c>
      <c r="U1597" s="184"/>
      <c r="V1597" s="185"/>
      <c r="W1597" s="183"/>
      <c r="X1597" s="183"/>
      <c r="Y1597" s="183"/>
      <c r="Z1597" s="186"/>
      <c r="AA1597" s="187"/>
    </row>
    <row r="1598" spans="1:27" x14ac:dyDescent="0.25">
      <c r="A1598" s="88">
        <v>136</v>
      </c>
      <c r="B1598" s="91" t="str">
        <f>CONCATENATE(Revisión_Avance_Periodo!$C1598,";",Revisión_Avance_Periodo!$E1598,";",Revisión_Avance_Periodo!$I1598)</f>
        <v>OE1;PR_10;ACT_61</v>
      </c>
      <c r="C1598" s="170" t="s">
        <v>9</v>
      </c>
      <c r="D1598" s="171" t="str">
        <f>VLOOKUP(Revisión_Avance_Periodo!$C1598,Componentes_BD!$F$1:$G$5,2,FALSE)</f>
        <v>Fortalecer la Vigilancia.</v>
      </c>
      <c r="E1598" s="106" t="s">
        <v>12</v>
      </c>
      <c r="F1598" s="89">
        <v>2</v>
      </c>
      <c r="G1598" s="89" t="str">
        <f>VLOOKUP(Revisión_Avance_Periodo!$A1598,BD_Seguimiento_OAP_2019!$A$2:$G$294,7,FALSE)</f>
        <v>PAI</v>
      </c>
      <c r="H1598" s="89" t="str">
        <f>VLOOKUP(Revisión_Avance_Periodo!$A1598,BD_Seguimiento_OAP_2019!$A$2:$J$294,10,FALSE)</f>
        <v>PAI_01 - Operacional</v>
      </c>
      <c r="I1598" s="89" t="s">
        <v>1335</v>
      </c>
      <c r="J1598" s="89" t="str">
        <f>VLOOKUP(Revisión_Avance_Periodo!$I1598,BD_Seguimiento_OAP_2019!$L:$M,2,FALSE)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598" s="106" t="s">
        <v>58</v>
      </c>
      <c r="L1598" s="172">
        <v>4.4642857142857152E-4</v>
      </c>
      <c r="M1598" s="173" t="s">
        <v>104</v>
      </c>
      <c r="N1598" s="174">
        <f>INDEX(BD_Seguimiento_OAP_2019!$AH$3:$AS$294,MATCH(Revisión_Avance_Periodo!$I1598,BD_Seguimiento_OAP_2019!$L$3:$L$294,0),MATCH(Revisión_Avance_Periodo!$M1598,BD_Seguimiento_OAP_2019!$AH$2:$AS$2,0))</f>
        <v>8.3299999999999999E-2</v>
      </c>
      <c r="O1598" s="174">
        <f>INDEX(BD_Seguimiento_OAP_2019!$AV$3:$BG$294,MATCH(Revisión_Avance_Periodo!$I1598,BD_Seguimiento_OAP_2019!$L$3:$L$294,0),MATCH(Revisión_Avance_Periodo!$M1598,BD_Seguimiento_OAP_2019!$AV$2:$BG$2,0))</f>
        <v>8.3299999999999999E-2</v>
      </c>
      <c r="P1598" s="189">
        <f t="shared" si="289"/>
        <v>1</v>
      </c>
      <c r="Q1598" s="173" t="str">
        <f>VLOOKUP(P1598,Tabla_Indicador_Gestion4[#All],3,TRUE)</f>
        <v>Culminada</v>
      </c>
      <c r="R1598" s="213">
        <f>SUBTOTAL(9,$N$1598:$N1598)</f>
        <v>8.3299999999999999E-2</v>
      </c>
      <c r="S1598" s="214">
        <f>SUBTOTAL(9,$O$1598:$O1598)</f>
        <v>8.3299999999999999E-2</v>
      </c>
      <c r="T1598" s="234">
        <f>IFERROR(+Revisión_Avance_Periodo!$S1598/Revisión_Avance_Periodo!$R1598,0)</f>
        <v>1</v>
      </c>
      <c r="U1598" s="177">
        <f>SUBTOTAL(9,N1598:N1609)</f>
        <v>0.99960000000000016</v>
      </c>
      <c r="V1598" s="176">
        <f>SUBTOTAL(9,O1598:O1609)</f>
        <v>0.49979999999999997</v>
      </c>
      <c r="W1598" s="176">
        <f t="shared" ref="W1598" si="303">+V1598/U1598</f>
        <v>0.49999999999999989</v>
      </c>
      <c r="X1598" s="176"/>
      <c r="Y1598" s="176">
        <f>100%-Revisión_Avance_Periodo!$W1598</f>
        <v>0.50000000000000011</v>
      </c>
      <c r="Z1598" s="178" t="str">
        <f>VLOOKUP(W1598,Tabla_Indicador_Gestion4[],3,TRUE)</f>
        <v>En Tramite</v>
      </c>
      <c r="AA1598" s="179">
        <f>Revisión_Avance_Periodo!$W1598*Revisión_Avance_Periodo!$L1598</f>
        <v>2.2321428571428571E-4</v>
      </c>
    </row>
    <row r="1599" spans="1:27" x14ac:dyDescent="0.25">
      <c r="A1599" s="94">
        <v>136</v>
      </c>
      <c r="B1599" s="96" t="str">
        <f>CONCATENATE(Revisión_Avance_Periodo!$C1599,";",Revisión_Avance_Periodo!$E1599,";",Revisión_Avance_Periodo!$I1599)</f>
        <v>OE1;PR_10;ACT_61</v>
      </c>
      <c r="C1599" s="180" t="s">
        <v>9</v>
      </c>
      <c r="D1599" s="181" t="str">
        <f>VLOOKUP(Revisión_Avance_Periodo!$C1599,Componentes_BD!$F$1:$G$5,2,FALSE)</f>
        <v>Fortalecer la Vigilancia.</v>
      </c>
      <c r="E1599" s="119" t="s">
        <v>12</v>
      </c>
      <c r="F1599" s="95">
        <v>2</v>
      </c>
      <c r="G1599" s="95" t="str">
        <f>VLOOKUP(Revisión_Avance_Periodo!$A1599,BD_Seguimiento_OAP_2019!$A$2:$G$294,7,FALSE)</f>
        <v>PAI</v>
      </c>
      <c r="H1599" s="95" t="str">
        <f>VLOOKUP(Revisión_Avance_Periodo!$A1599,BD_Seguimiento_OAP_2019!$A$2:$J$294,10,FALSE)</f>
        <v>PAI_01 - Operacional</v>
      </c>
      <c r="I1599" s="95" t="s">
        <v>1335</v>
      </c>
      <c r="J1599" s="95" t="str">
        <f>VLOOKUP(Revisión_Avance_Periodo!$I1599,BD_Seguimiento_OAP_2019!$L:$M,2,FALSE)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599" s="119" t="s">
        <v>58</v>
      </c>
      <c r="L1599" s="172">
        <v>4.4642857142857152E-4</v>
      </c>
      <c r="M1599" s="182" t="s">
        <v>105</v>
      </c>
      <c r="N1599" s="174">
        <f>INDEX(BD_Seguimiento_OAP_2019!$AH$3:$AS$294,MATCH(Revisión_Avance_Periodo!$I1599,BD_Seguimiento_OAP_2019!$L$3:$L$294,0),MATCH(Revisión_Avance_Periodo!$M1599,BD_Seguimiento_OAP_2019!$AH$2:$AS$2,0))</f>
        <v>8.3299999999999999E-2</v>
      </c>
      <c r="O1599" s="174">
        <f>INDEX(BD_Seguimiento_OAP_2019!$AV$3:$BG$294,MATCH(Revisión_Avance_Periodo!$I1599,BD_Seguimiento_OAP_2019!$L$3:$L$294,0),MATCH(Revisión_Avance_Periodo!$M1599,BD_Seguimiento_OAP_2019!$AV$2:$BG$2,0))</f>
        <v>8.3299999999999999E-2</v>
      </c>
      <c r="P1599" s="188">
        <f t="shared" si="289"/>
        <v>1</v>
      </c>
      <c r="Q1599" s="182" t="str">
        <f>VLOOKUP(P1599,Tabla_Indicador_Gestion4[#All],3,TRUE)</f>
        <v>Culminada</v>
      </c>
      <c r="R1599" s="215">
        <f>SUBTOTAL(9,$N$1598:$N1599)</f>
        <v>0.1666</v>
      </c>
      <c r="S1599" s="216">
        <f>SUBTOTAL(9,$O$1598:$O1599)</f>
        <v>0.1666</v>
      </c>
      <c r="T1599" s="231">
        <f>IFERROR(+Revisión_Avance_Periodo!$S1599/Revisión_Avance_Periodo!$R1599,0)</f>
        <v>1</v>
      </c>
      <c r="U1599" s="184"/>
      <c r="V1599" s="185"/>
      <c r="W1599" s="183"/>
      <c r="X1599" s="183"/>
      <c r="Y1599" s="183"/>
      <c r="Z1599" s="186"/>
      <c r="AA1599" s="187"/>
    </row>
    <row r="1600" spans="1:27" x14ac:dyDescent="0.25">
      <c r="A1600" s="88">
        <v>136</v>
      </c>
      <c r="B1600" s="91" t="str">
        <f>CONCATENATE(Revisión_Avance_Periodo!$C1600,";",Revisión_Avance_Periodo!$E1600,";",Revisión_Avance_Periodo!$I1600)</f>
        <v>OE1;PR_10;ACT_61</v>
      </c>
      <c r="C1600" s="170" t="s">
        <v>9</v>
      </c>
      <c r="D1600" s="171" t="str">
        <f>VLOOKUP(Revisión_Avance_Periodo!$C1600,Componentes_BD!$F$1:$G$5,2,FALSE)</f>
        <v>Fortalecer la Vigilancia.</v>
      </c>
      <c r="E1600" s="106" t="s">
        <v>12</v>
      </c>
      <c r="F1600" s="89">
        <v>2</v>
      </c>
      <c r="G1600" s="89" t="str">
        <f>VLOOKUP(Revisión_Avance_Periodo!$A1600,BD_Seguimiento_OAP_2019!$A$2:$G$294,7,FALSE)</f>
        <v>PAI</v>
      </c>
      <c r="H1600" s="89" t="str">
        <f>VLOOKUP(Revisión_Avance_Periodo!$A1600,BD_Seguimiento_OAP_2019!$A$2:$J$294,10,FALSE)</f>
        <v>PAI_01 - Operacional</v>
      </c>
      <c r="I1600" s="89" t="s">
        <v>1335</v>
      </c>
      <c r="J1600" s="89" t="str">
        <f>VLOOKUP(Revisión_Avance_Periodo!$I1600,BD_Seguimiento_OAP_2019!$L:$M,2,FALSE)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0" s="106" t="s">
        <v>58</v>
      </c>
      <c r="L1600" s="172">
        <v>4.4642857142857152E-4</v>
      </c>
      <c r="M1600" s="173" t="s">
        <v>106</v>
      </c>
      <c r="N1600" s="174">
        <f>INDEX(BD_Seguimiento_OAP_2019!$AH$3:$AS$294,MATCH(Revisión_Avance_Periodo!$I1600,BD_Seguimiento_OAP_2019!$L$3:$L$294,0),MATCH(Revisión_Avance_Periodo!$M1600,BD_Seguimiento_OAP_2019!$AH$2:$AS$2,0))</f>
        <v>8.3299999999999999E-2</v>
      </c>
      <c r="O1600" s="174">
        <f>INDEX(BD_Seguimiento_OAP_2019!$AV$3:$BG$294,MATCH(Revisión_Avance_Periodo!$I1600,BD_Seguimiento_OAP_2019!$L$3:$L$294,0),MATCH(Revisión_Avance_Periodo!$M1600,BD_Seguimiento_OAP_2019!$AV$2:$BG$2,0))</f>
        <v>8.3299999999999999E-2</v>
      </c>
      <c r="P1600" s="189">
        <f t="shared" si="289"/>
        <v>1</v>
      </c>
      <c r="Q1600" s="173" t="str">
        <f>VLOOKUP(P1600,Tabla_Indicador_Gestion4[#All],3,TRUE)</f>
        <v>Culminada</v>
      </c>
      <c r="R1600" s="215">
        <f>SUBTOTAL(9,$N$1598:$N1600)</f>
        <v>0.24990000000000001</v>
      </c>
      <c r="S1600" s="216">
        <f>SUBTOTAL(9,$O$1598:$O1600)</f>
        <v>0.24990000000000001</v>
      </c>
      <c r="T1600" s="231">
        <f>IFERROR(+Revisión_Avance_Periodo!$S1600/Revisión_Avance_Periodo!$R1600,0)</f>
        <v>1</v>
      </c>
      <c r="U1600" s="184"/>
      <c r="V1600" s="185"/>
      <c r="W1600" s="183"/>
      <c r="X1600" s="183"/>
      <c r="Y1600" s="183"/>
      <c r="Z1600" s="186"/>
      <c r="AA1600" s="187"/>
    </row>
    <row r="1601" spans="1:27" x14ac:dyDescent="0.25">
      <c r="A1601" s="94">
        <v>136</v>
      </c>
      <c r="B1601" s="96" t="str">
        <f>CONCATENATE(Revisión_Avance_Periodo!$C1601,";",Revisión_Avance_Periodo!$E1601,";",Revisión_Avance_Periodo!$I1601)</f>
        <v>OE1;PR_10;ACT_61</v>
      </c>
      <c r="C1601" s="180" t="s">
        <v>9</v>
      </c>
      <c r="D1601" s="181" t="str">
        <f>VLOOKUP(Revisión_Avance_Periodo!$C1601,Componentes_BD!$F$1:$G$5,2,FALSE)</f>
        <v>Fortalecer la Vigilancia.</v>
      </c>
      <c r="E1601" s="119" t="s">
        <v>12</v>
      </c>
      <c r="F1601" s="95">
        <v>2</v>
      </c>
      <c r="G1601" s="95" t="str">
        <f>VLOOKUP(Revisión_Avance_Periodo!$A1601,BD_Seguimiento_OAP_2019!$A$2:$G$294,7,FALSE)</f>
        <v>PAI</v>
      </c>
      <c r="H1601" s="95" t="str">
        <f>VLOOKUP(Revisión_Avance_Periodo!$A1601,BD_Seguimiento_OAP_2019!$A$2:$J$294,10,FALSE)</f>
        <v>PAI_01 - Operacional</v>
      </c>
      <c r="I1601" s="95" t="s">
        <v>1335</v>
      </c>
      <c r="J1601" s="95" t="str">
        <f>VLOOKUP(Revisión_Avance_Periodo!$I1601,BD_Seguimiento_OAP_2019!$L:$M,2,FALSE)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1" s="119" t="s">
        <v>58</v>
      </c>
      <c r="L1601" s="172">
        <v>4.4642857142857152E-4</v>
      </c>
      <c r="M1601" s="182" t="s">
        <v>107</v>
      </c>
      <c r="N1601" s="174">
        <f>INDEX(BD_Seguimiento_OAP_2019!$AH$3:$AS$294,MATCH(Revisión_Avance_Periodo!$I1601,BD_Seguimiento_OAP_2019!$L$3:$L$294,0),MATCH(Revisión_Avance_Periodo!$M1601,BD_Seguimiento_OAP_2019!$AH$2:$AS$2,0))</f>
        <v>8.3299999999999999E-2</v>
      </c>
      <c r="O1601" s="174">
        <f>INDEX(BD_Seguimiento_OAP_2019!$AV$3:$BG$294,MATCH(Revisión_Avance_Periodo!$I1601,BD_Seguimiento_OAP_2019!$L$3:$L$294,0),MATCH(Revisión_Avance_Periodo!$M1601,BD_Seguimiento_OAP_2019!$AV$2:$BG$2,0))</f>
        <v>8.3299999999999999E-2</v>
      </c>
      <c r="P1601" s="188">
        <f t="shared" si="289"/>
        <v>1</v>
      </c>
      <c r="Q1601" s="182" t="str">
        <f>VLOOKUP(P1601,Tabla_Indicador_Gestion4[#All],3,TRUE)</f>
        <v>Culminada</v>
      </c>
      <c r="R1601" s="215">
        <f>SUBTOTAL(9,$N$1598:$N1601)</f>
        <v>0.3332</v>
      </c>
      <c r="S1601" s="216">
        <f>SUBTOTAL(9,$O$1598:$O1601)</f>
        <v>0.3332</v>
      </c>
      <c r="T1601" s="231">
        <f>IFERROR(+Revisión_Avance_Periodo!$S1601/Revisión_Avance_Periodo!$R1601,0)</f>
        <v>1</v>
      </c>
      <c r="U1601" s="184"/>
      <c r="V1601" s="185"/>
      <c r="W1601" s="183"/>
      <c r="X1601" s="183"/>
      <c r="Y1601" s="183"/>
      <c r="Z1601" s="186"/>
      <c r="AA1601" s="187"/>
    </row>
    <row r="1602" spans="1:27" x14ac:dyDescent="0.25">
      <c r="A1602" s="88">
        <v>136</v>
      </c>
      <c r="B1602" s="91" t="str">
        <f>CONCATENATE(Revisión_Avance_Periodo!$C1602,";",Revisión_Avance_Periodo!$E1602,";",Revisión_Avance_Periodo!$I1602)</f>
        <v>OE1;PR_10;ACT_61</v>
      </c>
      <c r="C1602" s="170" t="s">
        <v>9</v>
      </c>
      <c r="D1602" s="171" t="str">
        <f>VLOOKUP(Revisión_Avance_Periodo!$C1602,Componentes_BD!$F$1:$G$5,2,FALSE)</f>
        <v>Fortalecer la Vigilancia.</v>
      </c>
      <c r="E1602" s="106" t="s">
        <v>12</v>
      </c>
      <c r="F1602" s="89">
        <v>2</v>
      </c>
      <c r="G1602" s="89" t="str">
        <f>VLOOKUP(Revisión_Avance_Periodo!$A1602,BD_Seguimiento_OAP_2019!$A$2:$G$294,7,FALSE)</f>
        <v>PAI</v>
      </c>
      <c r="H1602" s="89" t="str">
        <f>VLOOKUP(Revisión_Avance_Periodo!$A1602,BD_Seguimiento_OAP_2019!$A$2:$J$294,10,FALSE)</f>
        <v>PAI_01 - Operacional</v>
      </c>
      <c r="I1602" s="89" t="s">
        <v>1335</v>
      </c>
      <c r="J1602" s="89" t="str">
        <f>VLOOKUP(Revisión_Avance_Periodo!$I1602,BD_Seguimiento_OAP_2019!$L:$M,2,FALSE)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2" s="106" t="s">
        <v>58</v>
      </c>
      <c r="L1602" s="172">
        <v>4.4642857142857152E-4</v>
      </c>
      <c r="M1602" s="173" t="s">
        <v>108</v>
      </c>
      <c r="N1602" s="174">
        <f>INDEX(BD_Seguimiento_OAP_2019!$AH$3:$AS$294,MATCH(Revisión_Avance_Periodo!$I1602,BD_Seguimiento_OAP_2019!$L$3:$L$294,0),MATCH(Revisión_Avance_Periodo!$M1602,BD_Seguimiento_OAP_2019!$AH$2:$AS$2,0))</f>
        <v>8.3299999999999999E-2</v>
      </c>
      <c r="O1602" s="174">
        <f>INDEX(BD_Seguimiento_OAP_2019!$AV$3:$BG$294,MATCH(Revisión_Avance_Periodo!$I1602,BD_Seguimiento_OAP_2019!$L$3:$L$294,0),MATCH(Revisión_Avance_Periodo!$M1602,BD_Seguimiento_OAP_2019!$AV$2:$BG$2,0))</f>
        <v>8.3299999999999999E-2</v>
      </c>
      <c r="P1602" s="189">
        <f t="shared" si="289"/>
        <v>1</v>
      </c>
      <c r="Q1602" s="173" t="str">
        <f>VLOOKUP(P1602,Tabla_Indicador_Gestion4[#All],3,TRUE)</f>
        <v>Culminada</v>
      </c>
      <c r="R1602" s="215">
        <f>SUBTOTAL(9,$N$1598:$N1602)</f>
        <v>0.41649999999999998</v>
      </c>
      <c r="S1602" s="216">
        <f>SUBTOTAL(9,$O$1598:$O1602)</f>
        <v>0.41649999999999998</v>
      </c>
      <c r="T1602" s="231">
        <f>IFERROR(+Revisión_Avance_Periodo!$S1602/Revisión_Avance_Periodo!$R1602,0)</f>
        <v>1</v>
      </c>
      <c r="U1602" s="184"/>
      <c r="V1602" s="185"/>
      <c r="W1602" s="183"/>
      <c r="X1602" s="183"/>
      <c r="Y1602" s="183"/>
      <c r="Z1602" s="186"/>
      <c r="AA1602" s="187"/>
    </row>
    <row r="1603" spans="1:27" x14ac:dyDescent="0.25">
      <c r="A1603" s="94">
        <v>136</v>
      </c>
      <c r="B1603" s="96" t="str">
        <f>CONCATENATE(Revisión_Avance_Periodo!$C1603,";",Revisión_Avance_Periodo!$E1603,";",Revisión_Avance_Periodo!$I1603)</f>
        <v>OE1;PR_10;ACT_61</v>
      </c>
      <c r="C1603" s="180" t="s">
        <v>9</v>
      </c>
      <c r="D1603" s="181" t="str">
        <f>VLOOKUP(Revisión_Avance_Periodo!$C1603,Componentes_BD!$F$1:$G$5,2,FALSE)</f>
        <v>Fortalecer la Vigilancia.</v>
      </c>
      <c r="E1603" s="119" t="s">
        <v>12</v>
      </c>
      <c r="F1603" s="95">
        <v>2</v>
      </c>
      <c r="G1603" s="95" t="str">
        <f>VLOOKUP(Revisión_Avance_Periodo!$A1603,BD_Seguimiento_OAP_2019!$A$2:$G$294,7,FALSE)</f>
        <v>PAI</v>
      </c>
      <c r="H1603" s="95" t="str">
        <f>VLOOKUP(Revisión_Avance_Periodo!$A1603,BD_Seguimiento_OAP_2019!$A$2:$J$294,10,FALSE)</f>
        <v>PAI_01 - Operacional</v>
      </c>
      <c r="I1603" s="95" t="s">
        <v>1335</v>
      </c>
      <c r="J1603" s="95" t="str">
        <f>VLOOKUP(Revisión_Avance_Periodo!$I1603,BD_Seguimiento_OAP_2019!$L:$M,2,FALSE)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3" s="119" t="s">
        <v>58</v>
      </c>
      <c r="L1603" s="172">
        <v>4.4642857142857152E-4</v>
      </c>
      <c r="M1603" s="182" t="s">
        <v>109</v>
      </c>
      <c r="N1603" s="174">
        <f>INDEX(BD_Seguimiento_OAP_2019!$AH$3:$AS$294,MATCH(Revisión_Avance_Periodo!$I1603,BD_Seguimiento_OAP_2019!$L$3:$L$294,0),MATCH(Revisión_Avance_Periodo!$M1603,BD_Seguimiento_OAP_2019!$AH$2:$AS$2,0))</f>
        <v>8.3299999999999999E-2</v>
      </c>
      <c r="O1603" s="174">
        <f>INDEX(BD_Seguimiento_OAP_2019!$AV$3:$BG$294,MATCH(Revisión_Avance_Periodo!$I1603,BD_Seguimiento_OAP_2019!$L$3:$L$294,0),MATCH(Revisión_Avance_Periodo!$M1603,BD_Seguimiento_OAP_2019!$AV$2:$BG$2,0))</f>
        <v>8.3299999999999999E-2</v>
      </c>
      <c r="P1603" s="188">
        <f t="shared" ref="P1603:P1662" si="304">O1603/N1603</f>
        <v>1</v>
      </c>
      <c r="Q1603" s="182" t="str">
        <f>VLOOKUP(P1603,Tabla_Indicador_Gestion4[#All],3,TRUE)</f>
        <v>Culminada</v>
      </c>
      <c r="R1603" s="215">
        <f>SUBTOTAL(9,$N$1598:$N1603)</f>
        <v>0.49979999999999997</v>
      </c>
      <c r="S1603" s="216">
        <f>SUBTOTAL(9,$O$1598:$O1603)</f>
        <v>0.49979999999999997</v>
      </c>
      <c r="T1603" s="231">
        <f>IFERROR(+Revisión_Avance_Periodo!$S1603/Revisión_Avance_Periodo!$R1603,0)</f>
        <v>1</v>
      </c>
      <c r="U1603" s="184"/>
      <c r="V1603" s="185"/>
      <c r="W1603" s="183"/>
      <c r="X1603" s="183"/>
      <c r="Y1603" s="183"/>
      <c r="Z1603" s="186"/>
      <c r="AA1603" s="187"/>
    </row>
    <row r="1604" spans="1:27" x14ac:dyDescent="0.25">
      <c r="A1604" s="88">
        <v>136</v>
      </c>
      <c r="B1604" s="91" t="str">
        <f>CONCATENATE(Revisión_Avance_Periodo!$C1604,";",Revisión_Avance_Periodo!$E1604,";",Revisión_Avance_Periodo!$I1604)</f>
        <v>OE1;PR_10;ACT_61</v>
      </c>
      <c r="C1604" s="170" t="s">
        <v>9</v>
      </c>
      <c r="D1604" s="171" t="str">
        <f>VLOOKUP(Revisión_Avance_Periodo!$C1604,Componentes_BD!$F$1:$G$5,2,FALSE)</f>
        <v>Fortalecer la Vigilancia.</v>
      </c>
      <c r="E1604" s="106" t="s">
        <v>12</v>
      </c>
      <c r="F1604" s="89">
        <v>2</v>
      </c>
      <c r="G1604" s="89" t="str">
        <f>VLOOKUP(Revisión_Avance_Periodo!$A1604,BD_Seguimiento_OAP_2019!$A$2:$G$294,7,FALSE)</f>
        <v>PAI</v>
      </c>
      <c r="H1604" s="89" t="str">
        <f>VLOOKUP(Revisión_Avance_Periodo!$A1604,BD_Seguimiento_OAP_2019!$A$2:$J$294,10,FALSE)</f>
        <v>PAI_01 - Operacional</v>
      </c>
      <c r="I1604" s="89" t="s">
        <v>1335</v>
      </c>
      <c r="J1604" s="89" t="str">
        <f>VLOOKUP(Revisión_Avance_Periodo!$I1604,BD_Seguimiento_OAP_2019!$L:$M,2,FALSE)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4" s="106" t="s">
        <v>58</v>
      </c>
      <c r="L1604" s="172">
        <v>4.4642857142857152E-4</v>
      </c>
      <c r="M1604" s="173" t="s">
        <v>110</v>
      </c>
      <c r="N1604" s="174">
        <f>INDEX(BD_Seguimiento_OAP_2019!$AH$3:$AS$294,MATCH(Revisión_Avance_Periodo!$I1604,BD_Seguimiento_OAP_2019!$L$3:$L$294,0),MATCH(Revisión_Avance_Periodo!$M1604,BD_Seguimiento_OAP_2019!$AH$2:$AS$2,0))</f>
        <v>8.3299999999999999E-2</v>
      </c>
      <c r="O1604" s="174">
        <f>INDEX(BD_Seguimiento_OAP_2019!$AV$3:$BG$294,MATCH(Revisión_Avance_Periodo!$I1604,BD_Seguimiento_OAP_2019!$L$3:$L$294,0),MATCH(Revisión_Avance_Periodo!$M1604,BD_Seguimiento_OAP_2019!$AV$2:$BG$2,0))</f>
        <v>0</v>
      </c>
      <c r="P1604" s="189">
        <f t="shared" si="304"/>
        <v>0</v>
      </c>
      <c r="Q1604" s="173" t="str">
        <f>VLOOKUP(P1604,Tabla_Indicador_Gestion4[#All],3,TRUE)</f>
        <v>Por Ejecutar</v>
      </c>
      <c r="R1604" s="215">
        <f>SUBTOTAL(9,$N$1598:$N1604)</f>
        <v>0.58309999999999995</v>
      </c>
      <c r="S1604" s="216">
        <f>SUBTOTAL(9,$O$1598:$O1604)</f>
        <v>0.49979999999999997</v>
      </c>
      <c r="T1604" s="231">
        <f>IFERROR(+Revisión_Avance_Periodo!$S1604/Revisión_Avance_Periodo!$R1604,0)</f>
        <v>0.85714285714285721</v>
      </c>
      <c r="U1604" s="184"/>
      <c r="V1604" s="185"/>
      <c r="W1604" s="183"/>
      <c r="X1604" s="183"/>
      <c r="Y1604" s="183"/>
      <c r="Z1604" s="186"/>
      <c r="AA1604" s="187"/>
    </row>
    <row r="1605" spans="1:27" x14ac:dyDescent="0.25">
      <c r="A1605" s="94">
        <v>136</v>
      </c>
      <c r="B1605" s="96" t="str">
        <f>CONCATENATE(Revisión_Avance_Periodo!$C1605,";",Revisión_Avance_Periodo!$E1605,";",Revisión_Avance_Periodo!$I1605)</f>
        <v>OE1;PR_10;ACT_61</v>
      </c>
      <c r="C1605" s="180" t="s">
        <v>9</v>
      </c>
      <c r="D1605" s="181" t="str">
        <f>VLOOKUP(Revisión_Avance_Periodo!$C1605,Componentes_BD!$F$1:$G$5,2,FALSE)</f>
        <v>Fortalecer la Vigilancia.</v>
      </c>
      <c r="E1605" s="119" t="s">
        <v>12</v>
      </c>
      <c r="F1605" s="95">
        <v>2</v>
      </c>
      <c r="G1605" s="95" t="str">
        <f>VLOOKUP(Revisión_Avance_Periodo!$A1605,BD_Seguimiento_OAP_2019!$A$2:$G$294,7,FALSE)</f>
        <v>PAI</v>
      </c>
      <c r="H1605" s="95" t="str">
        <f>VLOOKUP(Revisión_Avance_Periodo!$A1605,BD_Seguimiento_OAP_2019!$A$2:$J$294,10,FALSE)</f>
        <v>PAI_01 - Operacional</v>
      </c>
      <c r="I1605" s="95" t="s">
        <v>1335</v>
      </c>
      <c r="J1605" s="95" t="str">
        <f>VLOOKUP(Revisión_Avance_Periodo!$I1605,BD_Seguimiento_OAP_2019!$L:$M,2,FALSE)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5" s="119" t="s">
        <v>58</v>
      </c>
      <c r="L1605" s="172">
        <v>4.4642857142857152E-4</v>
      </c>
      <c r="M1605" s="182" t="s">
        <v>111</v>
      </c>
      <c r="N1605" s="174">
        <f>INDEX(BD_Seguimiento_OAP_2019!$AH$3:$AS$294,MATCH(Revisión_Avance_Periodo!$I1605,BD_Seguimiento_OAP_2019!$L$3:$L$294,0),MATCH(Revisión_Avance_Periodo!$M1605,BD_Seguimiento_OAP_2019!$AH$2:$AS$2,0))</f>
        <v>8.3299999999999999E-2</v>
      </c>
      <c r="O1605" s="174">
        <f>INDEX(BD_Seguimiento_OAP_2019!$AV$3:$BG$294,MATCH(Revisión_Avance_Periodo!$I1605,BD_Seguimiento_OAP_2019!$L$3:$L$294,0),MATCH(Revisión_Avance_Periodo!$M1605,BD_Seguimiento_OAP_2019!$AV$2:$BG$2,0))</f>
        <v>0</v>
      </c>
      <c r="P1605" s="188">
        <f t="shared" si="304"/>
        <v>0</v>
      </c>
      <c r="Q1605" s="182" t="str">
        <f>VLOOKUP(P1605,Tabla_Indicador_Gestion4[#All],3,TRUE)</f>
        <v>Por Ejecutar</v>
      </c>
      <c r="R1605" s="215">
        <f>SUBTOTAL(9,$N$1598:$N1605)</f>
        <v>0.66639999999999999</v>
      </c>
      <c r="S1605" s="216">
        <f>SUBTOTAL(9,$O$1598:$O1605)</f>
        <v>0.49979999999999997</v>
      </c>
      <c r="T1605" s="231">
        <f>IFERROR(+Revisión_Avance_Periodo!$S1605/Revisión_Avance_Periodo!$R1605,0)</f>
        <v>0.75</v>
      </c>
      <c r="U1605" s="184"/>
      <c r="V1605" s="185"/>
      <c r="W1605" s="183"/>
      <c r="X1605" s="183"/>
      <c r="Y1605" s="183"/>
      <c r="Z1605" s="186"/>
      <c r="AA1605" s="187"/>
    </row>
    <row r="1606" spans="1:27" x14ac:dyDescent="0.25">
      <c r="A1606" s="88">
        <v>136</v>
      </c>
      <c r="B1606" s="91" t="str">
        <f>CONCATENATE(Revisión_Avance_Periodo!$C1606,";",Revisión_Avance_Periodo!$E1606,";",Revisión_Avance_Periodo!$I1606)</f>
        <v>OE1;PR_10;ACT_61</v>
      </c>
      <c r="C1606" s="170" t="s">
        <v>9</v>
      </c>
      <c r="D1606" s="171" t="str">
        <f>VLOOKUP(Revisión_Avance_Periodo!$C1606,Componentes_BD!$F$1:$G$5,2,FALSE)</f>
        <v>Fortalecer la Vigilancia.</v>
      </c>
      <c r="E1606" s="106" t="s">
        <v>12</v>
      </c>
      <c r="F1606" s="89">
        <v>2</v>
      </c>
      <c r="G1606" s="89" t="str">
        <f>VLOOKUP(Revisión_Avance_Periodo!$A1606,BD_Seguimiento_OAP_2019!$A$2:$G$294,7,FALSE)</f>
        <v>PAI</v>
      </c>
      <c r="H1606" s="89" t="str">
        <f>VLOOKUP(Revisión_Avance_Periodo!$A1606,BD_Seguimiento_OAP_2019!$A$2:$J$294,10,FALSE)</f>
        <v>PAI_01 - Operacional</v>
      </c>
      <c r="I1606" s="89" t="s">
        <v>1335</v>
      </c>
      <c r="J1606" s="89" t="str">
        <f>VLOOKUP(Revisión_Avance_Periodo!$I1606,BD_Seguimiento_OAP_2019!$L:$M,2,FALSE)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6" s="106" t="s">
        <v>58</v>
      </c>
      <c r="L1606" s="172">
        <v>4.4642857142857152E-4</v>
      </c>
      <c r="M1606" s="173" t="s">
        <v>112</v>
      </c>
      <c r="N1606" s="174">
        <f>INDEX(BD_Seguimiento_OAP_2019!$AH$3:$AS$294,MATCH(Revisión_Avance_Periodo!$I1606,BD_Seguimiento_OAP_2019!$L$3:$L$294,0),MATCH(Revisión_Avance_Periodo!$M1606,BD_Seguimiento_OAP_2019!$AH$2:$AS$2,0))</f>
        <v>8.3299999999999999E-2</v>
      </c>
      <c r="O1606" s="174">
        <f>INDEX(BD_Seguimiento_OAP_2019!$AV$3:$BG$294,MATCH(Revisión_Avance_Periodo!$I1606,BD_Seguimiento_OAP_2019!$L$3:$L$294,0),MATCH(Revisión_Avance_Periodo!$M1606,BD_Seguimiento_OAP_2019!$AV$2:$BG$2,0))</f>
        <v>0</v>
      </c>
      <c r="P1606" s="189">
        <f t="shared" si="304"/>
        <v>0</v>
      </c>
      <c r="Q1606" s="173" t="str">
        <f>VLOOKUP(P1606,Tabla_Indicador_Gestion4[#All],3,TRUE)</f>
        <v>Por Ejecutar</v>
      </c>
      <c r="R1606" s="215">
        <f>SUBTOTAL(9,$N$1598:$N1606)</f>
        <v>0.74970000000000003</v>
      </c>
      <c r="S1606" s="216">
        <f>SUBTOTAL(9,$O$1598:$O1606)</f>
        <v>0.49979999999999997</v>
      </c>
      <c r="T1606" s="231">
        <f>IFERROR(+Revisión_Avance_Periodo!$S1606/Revisión_Avance_Periodo!$R1606,0)</f>
        <v>0.66666666666666663</v>
      </c>
      <c r="U1606" s="184"/>
      <c r="V1606" s="185"/>
      <c r="W1606" s="183"/>
      <c r="X1606" s="183"/>
      <c r="Y1606" s="183"/>
      <c r="Z1606" s="186"/>
      <c r="AA1606" s="187"/>
    </row>
    <row r="1607" spans="1:27" x14ac:dyDescent="0.25">
      <c r="A1607" s="94">
        <v>136</v>
      </c>
      <c r="B1607" s="96" t="str">
        <f>CONCATENATE(Revisión_Avance_Periodo!$C1607,";",Revisión_Avance_Periodo!$E1607,";",Revisión_Avance_Periodo!$I1607)</f>
        <v>OE1;PR_10;ACT_61</v>
      </c>
      <c r="C1607" s="180" t="s">
        <v>9</v>
      </c>
      <c r="D1607" s="181" t="str">
        <f>VLOOKUP(Revisión_Avance_Periodo!$C1607,Componentes_BD!$F$1:$G$5,2,FALSE)</f>
        <v>Fortalecer la Vigilancia.</v>
      </c>
      <c r="E1607" s="119" t="s">
        <v>12</v>
      </c>
      <c r="F1607" s="95">
        <v>2</v>
      </c>
      <c r="G1607" s="95" t="str">
        <f>VLOOKUP(Revisión_Avance_Periodo!$A1607,BD_Seguimiento_OAP_2019!$A$2:$G$294,7,FALSE)</f>
        <v>PAI</v>
      </c>
      <c r="H1607" s="95" t="str">
        <f>VLOOKUP(Revisión_Avance_Periodo!$A1607,BD_Seguimiento_OAP_2019!$A$2:$J$294,10,FALSE)</f>
        <v>PAI_01 - Operacional</v>
      </c>
      <c r="I1607" s="95" t="s">
        <v>1335</v>
      </c>
      <c r="J1607" s="95" t="str">
        <f>VLOOKUP(Revisión_Avance_Periodo!$I1607,BD_Seguimiento_OAP_2019!$L:$M,2,FALSE)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7" s="119" t="s">
        <v>58</v>
      </c>
      <c r="L1607" s="172">
        <v>4.4642857142857152E-4</v>
      </c>
      <c r="M1607" s="182" t="s">
        <v>113</v>
      </c>
      <c r="N1607" s="174">
        <f>INDEX(BD_Seguimiento_OAP_2019!$AH$3:$AS$294,MATCH(Revisión_Avance_Periodo!$I1607,BD_Seguimiento_OAP_2019!$L$3:$L$294,0),MATCH(Revisión_Avance_Periodo!$M1607,BD_Seguimiento_OAP_2019!$AH$2:$AS$2,0))</f>
        <v>8.3299999999999999E-2</v>
      </c>
      <c r="O1607" s="174">
        <f>INDEX(BD_Seguimiento_OAP_2019!$AV$3:$BG$294,MATCH(Revisión_Avance_Periodo!$I1607,BD_Seguimiento_OAP_2019!$L$3:$L$294,0),MATCH(Revisión_Avance_Periodo!$M1607,BD_Seguimiento_OAP_2019!$AV$2:$BG$2,0))</f>
        <v>0</v>
      </c>
      <c r="P1607" s="188">
        <f t="shared" si="304"/>
        <v>0</v>
      </c>
      <c r="Q1607" s="182" t="str">
        <f>VLOOKUP(P1607,Tabla_Indicador_Gestion4[#All],3,TRUE)</f>
        <v>Por Ejecutar</v>
      </c>
      <c r="R1607" s="215">
        <f>SUBTOTAL(9,$N$1598:$N1607)</f>
        <v>0.83300000000000007</v>
      </c>
      <c r="S1607" s="216">
        <f>SUBTOTAL(9,$O$1598:$O1607)</f>
        <v>0.49979999999999997</v>
      </c>
      <c r="T1607" s="231">
        <f>IFERROR(+Revisión_Avance_Periodo!$S1607/Revisión_Avance_Periodo!$R1607,0)</f>
        <v>0.59999999999999987</v>
      </c>
      <c r="U1607" s="184"/>
      <c r="V1607" s="185"/>
      <c r="W1607" s="183"/>
      <c r="X1607" s="183"/>
      <c r="Y1607" s="183"/>
      <c r="Z1607" s="186"/>
      <c r="AA1607" s="187"/>
    </row>
    <row r="1608" spans="1:27" x14ac:dyDescent="0.25">
      <c r="A1608" s="88">
        <v>136</v>
      </c>
      <c r="B1608" s="91" t="str">
        <f>CONCATENATE(Revisión_Avance_Periodo!$C1608,";",Revisión_Avance_Periodo!$E1608,";",Revisión_Avance_Periodo!$I1608)</f>
        <v>OE1;PR_10;ACT_61</v>
      </c>
      <c r="C1608" s="170" t="s">
        <v>9</v>
      </c>
      <c r="D1608" s="171" t="str">
        <f>VLOOKUP(Revisión_Avance_Periodo!$C1608,Componentes_BD!$F$1:$G$5,2,FALSE)</f>
        <v>Fortalecer la Vigilancia.</v>
      </c>
      <c r="E1608" s="106" t="s">
        <v>12</v>
      </c>
      <c r="F1608" s="89">
        <v>2</v>
      </c>
      <c r="G1608" s="89" t="str">
        <f>VLOOKUP(Revisión_Avance_Periodo!$A1608,BD_Seguimiento_OAP_2019!$A$2:$G$294,7,FALSE)</f>
        <v>PAI</v>
      </c>
      <c r="H1608" s="89" t="str">
        <f>VLOOKUP(Revisión_Avance_Periodo!$A1608,BD_Seguimiento_OAP_2019!$A$2:$J$294,10,FALSE)</f>
        <v>PAI_01 - Operacional</v>
      </c>
      <c r="I1608" s="89" t="s">
        <v>1335</v>
      </c>
      <c r="J1608" s="89" t="str">
        <f>VLOOKUP(Revisión_Avance_Periodo!$I1608,BD_Seguimiento_OAP_2019!$L:$M,2,FALSE)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8" s="106" t="s">
        <v>58</v>
      </c>
      <c r="L1608" s="172">
        <v>4.4642857142857152E-4</v>
      </c>
      <c r="M1608" s="173" t="s">
        <v>114</v>
      </c>
      <c r="N1608" s="174">
        <f>INDEX(BD_Seguimiento_OAP_2019!$AH$3:$AS$294,MATCH(Revisión_Avance_Periodo!$I1608,BD_Seguimiento_OAP_2019!$L$3:$L$294,0),MATCH(Revisión_Avance_Periodo!$M1608,BD_Seguimiento_OAP_2019!$AH$2:$AS$2,0))</f>
        <v>8.3299999999999999E-2</v>
      </c>
      <c r="O1608" s="174">
        <f>INDEX(BD_Seguimiento_OAP_2019!$AV$3:$BG$294,MATCH(Revisión_Avance_Periodo!$I1608,BD_Seguimiento_OAP_2019!$L$3:$L$294,0),MATCH(Revisión_Avance_Periodo!$M1608,BD_Seguimiento_OAP_2019!$AV$2:$BG$2,0))</f>
        <v>0</v>
      </c>
      <c r="P1608" s="189">
        <f t="shared" si="304"/>
        <v>0</v>
      </c>
      <c r="Q1608" s="173" t="str">
        <f>VLOOKUP(P1608,Tabla_Indicador_Gestion4[#All],3,TRUE)</f>
        <v>Por Ejecutar</v>
      </c>
      <c r="R1608" s="215">
        <f>SUBTOTAL(9,$N$1598:$N1608)</f>
        <v>0.91630000000000011</v>
      </c>
      <c r="S1608" s="216">
        <f>SUBTOTAL(9,$O$1598:$O1608)</f>
        <v>0.49979999999999997</v>
      </c>
      <c r="T1608" s="231">
        <f>IFERROR(+Revisión_Avance_Periodo!$S1608/Revisión_Avance_Periodo!$R1608,0)</f>
        <v>0.5454545454545453</v>
      </c>
      <c r="U1608" s="184"/>
      <c r="V1608" s="185"/>
      <c r="W1608" s="183"/>
      <c r="X1608" s="183"/>
      <c r="Y1608" s="183"/>
      <c r="Z1608" s="186"/>
      <c r="AA1608" s="187"/>
    </row>
    <row r="1609" spans="1:27" ht="15.75" thickBot="1" x14ac:dyDescent="0.3">
      <c r="A1609" s="94">
        <v>136</v>
      </c>
      <c r="B1609" s="96" t="str">
        <f>CONCATENATE(Revisión_Avance_Periodo!$C1609,";",Revisión_Avance_Periodo!$E1609,";",Revisión_Avance_Periodo!$I1609)</f>
        <v>OE1;PR_10;ACT_61</v>
      </c>
      <c r="C1609" s="180" t="s">
        <v>9</v>
      </c>
      <c r="D1609" s="181" t="str">
        <f>VLOOKUP(Revisión_Avance_Periodo!$C1609,Componentes_BD!$F$1:$G$5,2,FALSE)</f>
        <v>Fortalecer la Vigilancia.</v>
      </c>
      <c r="E1609" s="119" t="s">
        <v>12</v>
      </c>
      <c r="F1609" s="95">
        <v>2</v>
      </c>
      <c r="G1609" s="95" t="str">
        <f>VLOOKUP(Revisión_Avance_Periodo!$A1609,BD_Seguimiento_OAP_2019!$A$2:$G$294,7,FALSE)</f>
        <v>PAI</v>
      </c>
      <c r="H1609" s="95" t="str">
        <f>VLOOKUP(Revisión_Avance_Periodo!$A1609,BD_Seguimiento_OAP_2019!$A$2:$J$294,10,FALSE)</f>
        <v>PAI_01 - Operacional</v>
      </c>
      <c r="I1609" s="95" t="s">
        <v>1335</v>
      </c>
      <c r="J1609" s="95" t="str">
        <f>VLOOKUP(Revisión_Avance_Periodo!$I1609,BD_Seguimiento_OAP_2019!$L:$M,2,FALSE)</f>
        <v>Elaborar todos los documentos requeridos dentro del trámite de conciliación dentro de las solicitudes que se reciben de parte de los convocantes en el Centro de Conciliación; lo cual incluye i) remisión de citaciones oportunas, ii) admisión del trámite oportunamente, iii) fijación oportuna de fechas para audiencia, iv) la expedición de las constancias de acuerdo, no acuerdo o de no comparecencia, entre otros.</v>
      </c>
      <c r="K1609" s="119" t="s">
        <v>58</v>
      </c>
      <c r="L1609" s="172">
        <v>4.4642857142857152E-4</v>
      </c>
      <c r="M1609" s="182" t="s">
        <v>115</v>
      </c>
      <c r="N1609" s="174">
        <f>INDEX(BD_Seguimiento_OAP_2019!$AH$3:$AS$294,MATCH(Revisión_Avance_Periodo!$I1609,BD_Seguimiento_OAP_2019!$L$3:$L$294,0),MATCH(Revisión_Avance_Periodo!$M1609,BD_Seguimiento_OAP_2019!$AH$2:$AS$2,0))</f>
        <v>8.3299999999999999E-2</v>
      </c>
      <c r="O1609" s="174">
        <f>INDEX(BD_Seguimiento_OAP_2019!$AV$3:$BG$294,MATCH(Revisión_Avance_Periodo!$I1609,BD_Seguimiento_OAP_2019!$L$3:$L$294,0),MATCH(Revisión_Avance_Periodo!$M1609,BD_Seguimiento_OAP_2019!$AV$2:$BG$2,0))</f>
        <v>0</v>
      </c>
      <c r="P1609" s="188">
        <f t="shared" si="304"/>
        <v>0</v>
      </c>
      <c r="Q1609" s="182" t="str">
        <f>VLOOKUP(P1609,Tabla_Indicador_Gestion4[#All],3,TRUE)</f>
        <v>Por Ejecutar</v>
      </c>
      <c r="R1609" s="215">
        <f>SUBTOTAL(9,$N$1598:$N1609)</f>
        <v>0.99960000000000016</v>
      </c>
      <c r="S1609" s="216">
        <f>SUBTOTAL(9,$O$1598:$O1609)</f>
        <v>0.49979999999999997</v>
      </c>
      <c r="T1609" s="231">
        <f>IFERROR(+Revisión_Avance_Periodo!$S1609/Revisión_Avance_Periodo!$R1609,0)</f>
        <v>0.49999999999999989</v>
      </c>
      <c r="U1609" s="184"/>
      <c r="V1609" s="185"/>
      <c r="W1609" s="183"/>
      <c r="X1609" s="183"/>
      <c r="Y1609" s="183"/>
      <c r="Z1609" s="186"/>
      <c r="AA1609" s="187"/>
    </row>
    <row r="1610" spans="1:27" x14ac:dyDescent="0.25">
      <c r="A1610" s="88">
        <v>137</v>
      </c>
      <c r="B1610" s="91" t="str">
        <f>CONCATENATE(Revisión_Avance_Periodo!$C1610,";",Revisión_Avance_Periodo!$E1610,";",Revisión_Avance_Periodo!$I1610)</f>
        <v>OE1;PR_10;ACT_62</v>
      </c>
      <c r="C1610" s="170" t="s">
        <v>9</v>
      </c>
      <c r="D1610" s="171" t="str">
        <f>VLOOKUP(Revisión_Avance_Periodo!$C1610,Componentes_BD!$F$1:$G$5,2,FALSE)</f>
        <v>Fortalecer la Vigilancia.</v>
      </c>
      <c r="E1610" s="106" t="s">
        <v>12</v>
      </c>
      <c r="F1610" s="89">
        <v>2</v>
      </c>
      <c r="G1610" s="89" t="str">
        <f>VLOOKUP(Revisión_Avance_Periodo!$A1610,BD_Seguimiento_OAP_2019!$A$2:$G$294,7,FALSE)</f>
        <v>PAI</v>
      </c>
      <c r="H1610" s="89" t="str">
        <f>VLOOKUP(Revisión_Avance_Periodo!$A1610,BD_Seguimiento_OAP_2019!$A$2:$J$294,10,FALSE)</f>
        <v>PAI_01 - Operacional</v>
      </c>
      <c r="I1610" s="89" t="s">
        <v>1342</v>
      </c>
      <c r="J1610" s="89" t="str">
        <f>VLOOKUP(Revisión_Avance_Periodo!$I1610,BD_Seguimiento_OAP_2019!$L:$M,2,FALSE)</f>
        <v>Llevar a cabo las actuaciones encaminadas a lograr el cobro coactivo de la entidad</v>
      </c>
      <c r="K1610" s="106" t="s">
        <v>58</v>
      </c>
      <c r="L1610" s="172">
        <v>4.4642857142857152E-4</v>
      </c>
      <c r="M1610" s="173" t="s">
        <v>104</v>
      </c>
      <c r="N1610" s="174">
        <f>INDEX(BD_Seguimiento_OAP_2019!$AH$3:$AS$294,MATCH(Revisión_Avance_Periodo!$I1610,BD_Seguimiento_OAP_2019!$L$3:$L$294,0),MATCH(Revisión_Avance_Periodo!$M1610,BD_Seguimiento_OAP_2019!$AH$2:$AS$2,0))</f>
        <v>8.3299999999999999E-2</v>
      </c>
      <c r="O1610" s="174">
        <f>INDEX(BD_Seguimiento_OAP_2019!$AV$3:$BG$294,MATCH(Revisión_Avance_Periodo!$I1610,BD_Seguimiento_OAP_2019!$L$3:$L$294,0),MATCH(Revisión_Avance_Periodo!$M1610,BD_Seguimiento_OAP_2019!$AV$2:$BG$2,0))</f>
        <v>8.3299999999999999E-2</v>
      </c>
      <c r="P1610" s="189">
        <f t="shared" si="304"/>
        <v>1</v>
      </c>
      <c r="Q1610" s="173" t="str">
        <f>VLOOKUP(P1610,Tabla_Indicador_Gestion4[#All],3,TRUE)</f>
        <v>Culminada</v>
      </c>
      <c r="R1610" s="213">
        <f>SUBTOTAL(9,$N$1610:$N1610)</f>
        <v>8.3299999999999999E-2</v>
      </c>
      <c r="S1610" s="234">
        <f>SUBTOTAL(9,$O$1610:$O1610)</f>
        <v>8.3299999999999999E-2</v>
      </c>
      <c r="T1610" s="234">
        <f>IFERROR(+Revisión_Avance_Periodo!$S1610/Revisión_Avance_Periodo!$R1610,0)</f>
        <v>1</v>
      </c>
      <c r="U1610" s="191">
        <f>SUBTOTAL(9,N1610:N1621)</f>
        <v>0.99960000000000016</v>
      </c>
      <c r="V1610" s="192">
        <f>SUBTOTAL(9,O1610:O1621)</f>
        <v>0.49979999999999997</v>
      </c>
      <c r="W1610" s="176">
        <f t="shared" ref="W1610" si="305">+V1610/U1610</f>
        <v>0.49999999999999989</v>
      </c>
      <c r="X1610" s="176"/>
      <c r="Y1610" s="176">
        <f>100%-Revisión_Avance_Periodo!$W1610</f>
        <v>0.50000000000000011</v>
      </c>
      <c r="Z1610" s="178" t="str">
        <f>VLOOKUP(W1610,Tabla_Indicador_Gestion4[],3,TRUE)</f>
        <v>En Tramite</v>
      </c>
      <c r="AA1610" s="179">
        <f>Revisión_Avance_Periodo!$W1610*Revisión_Avance_Periodo!$L1610</f>
        <v>2.2321428571428571E-4</v>
      </c>
    </row>
    <row r="1611" spans="1:27" x14ac:dyDescent="0.25">
      <c r="A1611" s="94">
        <v>137</v>
      </c>
      <c r="B1611" s="96" t="str">
        <f>CONCATENATE(Revisión_Avance_Periodo!$C1611,";",Revisión_Avance_Periodo!$E1611,";",Revisión_Avance_Periodo!$I1611)</f>
        <v>OE1;PR_10;ACT_62</v>
      </c>
      <c r="C1611" s="180" t="s">
        <v>9</v>
      </c>
      <c r="D1611" s="181" t="str">
        <f>VLOOKUP(Revisión_Avance_Periodo!$C1611,Componentes_BD!$F$1:$G$5,2,FALSE)</f>
        <v>Fortalecer la Vigilancia.</v>
      </c>
      <c r="E1611" s="119" t="s">
        <v>12</v>
      </c>
      <c r="F1611" s="95">
        <v>2</v>
      </c>
      <c r="G1611" s="95" t="str">
        <f>VLOOKUP(Revisión_Avance_Periodo!$A1611,BD_Seguimiento_OAP_2019!$A$2:$G$294,7,FALSE)</f>
        <v>PAI</v>
      </c>
      <c r="H1611" s="95" t="str">
        <f>VLOOKUP(Revisión_Avance_Periodo!$A1611,BD_Seguimiento_OAP_2019!$A$2:$J$294,10,FALSE)</f>
        <v>PAI_01 - Operacional</v>
      </c>
      <c r="I1611" s="95" t="s">
        <v>1342</v>
      </c>
      <c r="J1611" s="95" t="str">
        <f>VLOOKUP(Revisión_Avance_Periodo!$I1611,BD_Seguimiento_OAP_2019!$L:$M,2,FALSE)</f>
        <v>Llevar a cabo las actuaciones encaminadas a lograr el cobro coactivo de la entidad</v>
      </c>
      <c r="K1611" s="119" t="s">
        <v>58</v>
      </c>
      <c r="L1611" s="172">
        <v>4.4642857142857152E-4</v>
      </c>
      <c r="M1611" s="182" t="s">
        <v>105</v>
      </c>
      <c r="N1611" s="174">
        <f>INDEX(BD_Seguimiento_OAP_2019!$AH$3:$AS$294,MATCH(Revisión_Avance_Periodo!$I1611,BD_Seguimiento_OAP_2019!$L$3:$L$294,0),MATCH(Revisión_Avance_Periodo!$M1611,BD_Seguimiento_OAP_2019!$AH$2:$AS$2,0))</f>
        <v>8.3299999999999999E-2</v>
      </c>
      <c r="O1611" s="174">
        <f>INDEX(BD_Seguimiento_OAP_2019!$AV$3:$BG$294,MATCH(Revisión_Avance_Periodo!$I1611,BD_Seguimiento_OAP_2019!$L$3:$L$294,0),MATCH(Revisión_Avance_Periodo!$M1611,BD_Seguimiento_OAP_2019!$AV$2:$BG$2,0))</f>
        <v>8.3299999999999999E-2</v>
      </c>
      <c r="P1611" s="188">
        <f t="shared" si="304"/>
        <v>1</v>
      </c>
      <c r="Q1611" s="182" t="str">
        <f>VLOOKUP(P1611,Tabla_Indicador_Gestion4[#All],3,TRUE)</f>
        <v>Culminada</v>
      </c>
      <c r="R1611" s="215">
        <f>SUBTOTAL(9,$N$1610:$N1611)</f>
        <v>0.1666</v>
      </c>
      <c r="S1611" s="231">
        <f>SUBTOTAL(9,$O$1610:$O1611)</f>
        <v>0.1666</v>
      </c>
      <c r="T1611" s="231">
        <f>IFERROR(+Revisión_Avance_Periodo!$S1611/Revisión_Avance_Periodo!$R1611,0)</f>
        <v>1</v>
      </c>
      <c r="U1611" s="184"/>
      <c r="V1611" s="185"/>
      <c r="W1611" s="183"/>
      <c r="X1611" s="183"/>
      <c r="Y1611" s="183"/>
      <c r="Z1611" s="186"/>
      <c r="AA1611" s="187"/>
    </row>
    <row r="1612" spans="1:27" x14ac:dyDescent="0.25">
      <c r="A1612" s="88">
        <v>137</v>
      </c>
      <c r="B1612" s="91" t="str">
        <f>CONCATENATE(Revisión_Avance_Periodo!$C1612,";",Revisión_Avance_Periodo!$E1612,";",Revisión_Avance_Periodo!$I1612)</f>
        <v>OE1;PR_10;ACT_62</v>
      </c>
      <c r="C1612" s="170" t="s">
        <v>9</v>
      </c>
      <c r="D1612" s="171" t="str">
        <f>VLOOKUP(Revisión_Avance_Periodo!$C1612,Componentes_BD!$F$1:$G$5,2,FALSE)</f>
        <v>Fortalecer la Vigilancia.</v>
      </c>
      <c r="E1612" s="106" t="s">
        <v>12</v>
      </c>
      <c r="F1612" s="89">
        <v>2</v>
      </c>
      <c r="G1612" s="89" t="str">
        <f>VLOOKUP(Revisión_Avance_Periodo!$A1612,BD_Seguimiento_OAP_2019!$A$2:$G$294,7,FALSE)</f>
        <v>PAI</v>
      </c>
      <c r="H1612" s="89" t="str">
        <f>VLOOKUP(Revisión_Avance_Periodo!$A1612,BD_Seguimiento_OAP_2019!$A$2:$J$294,10,FALSE)</f>
        <v>PAI_01 - Operacional</v>
      </c>
      <c r="I1612" s="89" t="s">
        <v>1342</v>
      </c>
      <c r="J1612" s="89" t="str">
        <f>VLOOKUP(Revisión_Avance_Periodo!$I1612,BD_Seguimiento_OAP_2019!$L:$M,2,FALSE)</f>
        <v>Llevar a cabo las actuaciones encaminadas a lograr el cobro coactivo de la entidad</v>
      </c>
      <c r="K1612" s="106" t="s">
        <v>58</v>
      </c>
      <c r="L1612" s="172">
        <v>4.4642857142857152E-4</v>
      </c>
      <c r="M1612" s="173" t="s">
        <v>106</v>
      </c>
      <c r="N1612" s="174">
        <f>INDEX(BD_Seguimiento_OAP_2019!$AH$3:$AS$294,MATCH(Revisión_Avance_Periodo!$I1612,BD_Seguimiento_OAP_2019!$L$3:$L$294,0),MATCH(Revisión_Avance_Periodo!$M1612,BD_Seguimiento_OAP_2019!$AH$2:$AS$2,0))</f>
        <v>8.3299999999999999E-2</v>
      </c>
      <c r="O1612" s="174">
        <f>INDEX(BD_Seguimiento_OAP_2019!$AV$3:$BG$294,MATCH(Revisión_Avance_Periodo!$I1612,BD_Seguimiento_OAP_2019!$L$3:$L$294,0),MATCH(Revisión_Avance_Periodo!$M1612,BD_Seguimiento_OAP_2019!$AV$2:$BG$2,0))</f>
        <v>8.3299999999999999E-2</v>
      </c>
      <c r="P1612" s="189">
        <f t="shared" si="304"/>
        <v>1</v>
      </c>
      <c r="Q1612" s="173" t="str">
        <f>VLOOKUP(P1612,Tabla_Indicador_Gestion4[#All],3,TRUE)</f>
        <v>Culminada</v>
      </c>
      <c r="R1612" s="215">
        <f>SUBTOTAL(9,$N$1610:$N1612)</f>
        <v>0.24990000000000001</v>
      </c>
      <c r="S1612" s="231">
        <f>SUBTOTAL(9,$O$1610:$O1612)</f>
        <v>0.24990000000000001</v>
      </c>
      <c r="T1612" s="231">
        <f>IFERROR(+Revisión_Avance_Periodo!$S1612/Revisión_Avance_Periodo!$R1612,0)</f>
        <v>1</v>
      </c>
      <c r="U1612" s="184"/>
      <c r="V1612" s="185"/>
      <c r="W1612" s="183"/>
      <c r="X1612" s="183"/>
      <c r="Y1612" s="183"/>
      <c r="Z1612" s="186"/>
      <c r="AA1612" s="187"/>
    </row>
    <row r="1613" spans="1:27" x14ac:dyDescent="0.25">
      <c r="A1613" s="94">
        <v>137</v>
      </c>
      <c r="B1613" s="96" t="str">
        <f>CONCATENATE(Revisión_Avance_Periodo!$C1613,";",Revisión_Avance_Periodo!$E1613,";",Revisión_Avance_Periodo!$I1613)</f>
        <v>OE1;PR_10;ACT_62</v>
      </c>
      <c r="C1613" s="180" t="s">
        <v>9</v>
      </c>
      <c r="D1613" s="181" t="str">
        <f>VLOOKUP(Revisión_Avance_Periodo!$C1613,Componentes_BD!$F$1:$G$5,2,FALSE)</f>
        <v>Fortalecer la Vigilancia.</v>
      </c>
      <c r="E1613" s="119" t="s">
        <v>12</v>
      </c>
      <c r="F1613" s="95">
        <v>2</v>
      </c>
      <c r="G1613" s="95" t="str">
        <f>VLOOKUP(Revisión_Avance_Periodo!$A1613,BD_Seguimiento_OAP_2019!$A$2:$G$294,7,FALSE)</f>
        <v>PAI</v>
      </c>
      <c r="H1613" s="95" t="str">
        <f>VLOOKUP(Revisión_Avance_Periodo!$A1613,BD_Seguimiento_OAP_2019!$A$2:$J$294,10,FALSE)</f>
        <v>PAI_01 - Operacional</v>
      </c>
      <c r="I1613" s="95" t="s">
        <v>1342</v>
      </c>
      <c r="J1613" s="95" t="str">
        <f>VLOOKUP(Revisión_Avance_Periodo!$I1613,BD_Seguimiento_OAP_2019!$L:$M,2,FALSE)</f>
        <v>Llevar a cabo las actuaciones encaminadas a lograr el cobro coactivo de la entidad</v>
      </c>
      <c r="K1613" s="119" t="s">
        <v>58</v>
      </c>
      <c r="L1613" s="172">
        <v>4.4642857142857152E-4</v>
      </c>
      <c r="M1613" s="182" t="s">
        <v>107</v>
      </c>
      <c r="N1613" s="174">
        <f>INDEX(BD_Seguimiento_OAP_2019!$AH$3:$AS$294,MATCH(Revisión_Avance_Periodo!$I1613,BD_Seguimiento_OAP_2019!$L$3:$L$294,0),MATCH(Revisión_Avance_Periodo!$M1613,BD_Seguimiento_OAP_2019!$AH$2:$AS$2,0))</f>
        <v>8.3299999999999999E-2</v>
      </c>
      <c r="O1613" s="174">
        <f>INDEX(BD_Seguimiento_OAP_2019!$AV$3:$BG$294,MATCH(Revisión_Avance_Periodo!$I1613,BD_Seguimiento_OAP_2019!$L$3:$L$294,0),MATCH(Revisión_Avance_Periodo!$M1613,BD_Seguimiento_OAP_2019!$AV$2:$BG$2,0))</f>
        <v>8.3299999999999999E-2</v>
      </c>
      <c r="P1613" s="188">
        <f t="shared" si="304"/>
        <v>1</v>
      </c>
      <c r="Q1613" s="182" t="str">
        <f>VLOOKUP(P1613,Tabla_Indicador_Gestion4[#All],3,TRUE)</f>
        <v>Culminada</v>
      </c>
      <c r="R1613" s="215">
        <f>SUBTOTAL(9,$N$1610:$N1613)</f>
        <v>0.3332</v>
      </c>
      <c r="S1613" s="231">
        <f>SUBTOTAL(9,$O$1610:$O1613)</f>
        <v>0.3332</v>
      </c>
      <c r="T1613" s="231">
        <f>IFERROR(+Revisión_Avance_Periodo!$S1613/Revisión_Avance_Periodo!$R1613,0)</f>
        <v>1</v>
      </c>
      <c r="U1613" s="184"/>
      <c r="V1613" s="185"/>
      <c r="W1613" s="183"/>
      <c r="X1613" s="183"/>
      <c r="Y1613" s="183"/>
      <c r="Z1613" s="186"/>
      <c r="AA1613" s="187"/>
    </row>
    <row r="1614" spans="1:27" x14ac:dyDescent="0.25">
      <c r="A1614" s="88">
        <v>137</v>
      </c>
      <c r="B1614" s="91" t="str">
        <f>CONCATENATE(Revisión_Avance_Periodo!$C1614,";",Revisión_Avance_Periodo!$E1614,";",Revisión_Avance_Periodo!$I1614)</f>
        <v>OE1;PR_10;ACT_62</v>
      </c>
      <c r="C1614" s="170" t="s">
        <v>9</v>
      </c>
      <c r="D1614" s="171" t="str">
        <f>VLOOKUP(Revisión_Avance_Periodo!$C1614,Componentes_BD!$F$1:$G$5,2,FALSE)</f>
        <v>Fortalecer la Vigilancia.</v>
      </c>
      <c r="E1614" s="106" t="s">
        <v>12</v>
      </c>
      <c r="F1614" s="89">
        <v>2</v>
      </c>
      <c r="G1614" s="89" t="str">
        <f>VLOOKUP(Revisión_Avance_Periodo!$A1614,BD_Seguimiento_OAP_2019!$A$2:$G$294,7,FALSE)</f>
        <v>PAI</v>
      </c>
      <c r="H1614" s="89" t="str">
        <f>VLOOKUP(Revisión_Avance_Periodo!$A1614,BD_Seguimiento_OAP_2019!$A$2:$J$294,10,FALSE)</f>
        <v>PAI_01 - Operacional</v>
      </c>
      <c r="I1614" s="89" t="s">
        <v>1342</v>
      </c>
      <c r="J1614" s="89" t="str">
        <f>VLOOKUP(Revisión_Avance_Periodo!$I1614,BD_Seguimiento_OAP_2019!$L:$M,2,FALSE)</f>
        <v>Llevar a cabo las actuaciones encaminadas a lograr el cobro coactivo de la entidad</v>
      </c>
      <c r="K1614" s="106" t="s">
        <v>58</v>
      </c>
      <c r="L1614" s="172">
        <v>4.4642857142857152E-4</v>
      </c>
      <c r="M1614" s="173" t="s">
        <v>108</v>
      </c>
      <c r="N1614" s="174">
        <f>INDEX(BD_Seguimiento_OAP_2019!$AH$3:$AS$294,MATCH(Revisión_Avance_Periodo!$I1614,BD_Seguimiento_OAP_2019!$L$3:$L$294,0),MATCH(Revisión_Avance_Periodo!$M1614,BD_Seguimiento_OAP_2019!$AH$2:$AS$2,0))</f>
        <v>8.3299999999999999E-2</v>
      </c>
      <c r="O1614" s="174">
        <f>INDEX(BD_Seguimiento_OAP_2019!$AV$3:$BG$294,MATCH(Revisión_Avance_Periodo!$I1614,BD_Seguimiento_OAP_2019!$L$3:$L$294,0),MATCH(Revisión_Avance_Periodo!$M1614,BD_Seguimiento_OAP_2019!$AV$2:$BG$2,0))</f>
        <v>8.3299999999999999E-2</v>
      </c>
      <c r="P1614" s="189">
        <f t="shared" si="304"/>
        <v>1</v>
      </c>
      <c r="Q1614" s="173" t="str">
        <f>VLOOKUP(P1614,Tabla_Indicador_Gestion4[#All],3,TRUE)</f>
        <v>Culminada</v>
      </c>
      <c r="R1614" s="215">
        <f>SUBTOTAL(9,$N$1610:$N1614)</f>
        <v>0.41649999999999998</v>
      </c>
      <c r="S1614" s="231">
        <f>SUBTOTAL(9,$O$1610:$O1614)</f>
        <v>0.41649999999999998</v>
      </c>
      <c r="T1614" s="231">
        <f>IFERROR(+Revisión_Avance_Periodo!$S1614/Revisión_Avance_Periodo!$R1614,0)</f>
        <v>1</v>
      </c>
      <c r="U1614" s="184"/>
      <c r="V1614" s="185"/>
      <c r="W1614" s="183"/>
      <c r="X1614" s="183"/>
      <c r="Y1614" s="183"/>
      <c r="Z1614" s="186"/>
      <c r="AA1614" s="187"/>
    </row>
    <row r="1615" spans="1:27" x14ac:dyDescent="0.25">
      <c r="A1615" s="94">
        <v>137</v>
      </c>
      <c r="B1615" s="96" t="str">
        <f>CONCATENATE(Revisión_Avance_Periodo!$C1615,";",Revisión_Avance_Periodo!$E1615,";",Revisión_Avance_Periodo!$I1615)</f>
        <v>OE1;PR_10;ACT_62</v>
      </c>
      <c r="C1615" s="180" t="s">
        <v>9</v>
      </c>
      <c r="D1615" s="181" t="str">
        <f>VLOOKUP(Revisión_Avance_Periodo!$C1615,Componentes_BD!$F$1:$G$5,2,FALSE)</f>
        <v>Fortalecer la Vigilancia.</v>
      </c>
      <c r="E1615" s="119" t="s">
        <v>12</v>
      </c>
      <c r="F1615" s="95">
        <v>2</v>
      </c>
      <c r="G1615" s="95" t="str">
        <f>VLOOKUP(Revisión_Avance_Periodo!$A1615,BD_Seguimiento_OAP_2019!$A$2:$G$294,7,FALSE)</f>
        <v>PAI</v>
      </c>
      <c r="H1615" s="95" t="str">
        <f>VLOOKUP(Revisión_Avance_Periodo!$A1615,BD_Seguimiento_OAP_2019!$A$2:$J$294,10,FALSE)</f>
        <v>PAI_01 - Operacional</v>
      </c>
      <c r="I1615" s="95" t="s">
        <v>1342</v>
      </c>
      <c r="J1615" s="95" t="str">
        <f>VLOOKUP(Revisión_Avance_Periodo!$I1615,BD_Seguimiento_OAP_2019!$L:$M,2,FALSE)</f>
        <v>Llevar a cabo las actuaciones encaminadas a lograr el cobro coactivo de la entidad</v>
      </c>
      <c r="K1615" s="119" t="s">
        <v>58</v>
      </c>
      <c r="L1615" s="172">
        <v>4.4642857142857152E-4</v>
      </c>
      <c r="M1615" s="182" t="s">
        <v>109</v>
      </c>
      <c r="N1615" s="174">
        <f>INDEX(BD_Seguimiento_OAP_2019!$AH$3:$AS$294,MATCH(Revisión_Avance_Periodo!$I1615,BD_Seguimiento_OAP_2019!$L$3:$L$294,0),MATCH(Revisión_Avance_Periodo!$M1615,BD_Seguimiento_OAP_2019!$AH$2:$AS$2,0))</f>
        <v>8.3299999999999999E-2</v>
      </c>
      <c r="O1615" s="174">
        <f>INDEX(BD_Seguimiento_OAP_2019!$AV$3:$BG$294,MATCH(Revisión_Avance_Periodo!$I1615,BD_Seguimiento_OAP_2019!$L$3:$L$294,0),MATCH(Revisión_Avance_Periodo!$M1615,BD_Seguimiento_OAP_2019!$AV$2:$BG$2,0))</f>
        <v>8.3299999999999999E-2</v>
      </c>
      <c r="P1615" s="188">
        <f t="shared" si="304"/>
        <v>1</v>
      </c>
      <c r="Q1615" s="182" t="str">
        <f>VLOOKUP(P1615,Tabla_Indicador_Gestion4[#All],3,TRUE)</f>
        <v>Culminada</v>
      </c>
      <c r="R1615" s="215">
        <f>SUBTOTAL(9,$N$1610:$N1615)</f>
        <v>0.49979999999999997</v>
      </c>
      <c r="S1615" s="231">
        <f>SUBTOTAL(9,$O$1610:$O1615)</f>
        <v>0.49979999999999997</v>
      </c>
      <c r="T1615" s="231">
        <f>IFERROR(+Revisión_Avance_Periodo!$S1615/Revisión_Avance_Periodo!$R1615,0)</f>
        <v>1</v>
      </c>
      <c r="U1615" s="184"/>
      <c r="V1615" s="185"/>
      <c r="W1615" s="183"/>
      <c r="X1615" s="183"/>
      <c r="Y1615" s="183"/>
      <c r="Z1615" s="186"/>
      <c r="AA1615" s="187"/>
    </row>
    <row r="1616" spans="1:27" x14ac:dyDescent="0.25">
      <c r="A1616" s="88">
        <v>137</v>
      </c>
      <c r="B1616" s="91" t="str">
        <f>CONCATENATE(Revisión_Avance_Periodo!$C1616,";",Revisión_Avance_Periodo!$E1616,";",Revisión_Avance_Periodo!$I1616)</f>
        <v>OE1;PR_10;ACT_62</v>
      </c>
      <c r="C1616" s="170" t="s">
        <v>9</v>
      </c>
      <c r="D1616" s="171" t="str">
        <f>VLOOKUP(Revisión_Avance_Periodo!$C1616,Componentes_BD!$F$1:$G$5,2,FALSE)</f>
        <v>Fortalecer la Vigilancia.</v>
      </c>
      <c r="E1616" s="106" t="s">
        <v>12</v>
      </c>
      <c r="F1616" s="89">
        <v>2</v>
      </c>
      <c r="G1616" s="89" t="str">
        <f>VLOOKUP(Revisión_Avance_Periodo!$A1616,BD_Seguimiento_OAP_2019!$A$2:$G$294,7,FALSE)</f>
        <v>PAI</v>
      </c>
      <c r="H1616" s="89" t="str">
        <f>VLOOKUP(Revisión_Avance_Periodo!$A1616,BD_Seguimiento_OAP_2019!$A$2:$J$294,10,FALSE)</f>
        <v>PAI_01 - Operacional</v>
      </c>
      <c r="I1616" s="89" t="s">
        <v>1342</v>
      </c>
      <c r="J1616" s="89" t="str">
        <f>VLOOKUP(Revisión_Avance_Periodo!$I1616,BD_Seguimiento_OAP_2019!$L:$M,2,FALSE)</f>
        <v>Llevar a cabo las actuaciones encaminadas a lograr el cobro coactivo de la entidad</v>
      </c>
      <c r="K1616" s="106" t="s">
        <v>58</v>
      </c>
      <c r="L1616" s="172">
        <v>4.4642857142857152E-4</v>
      </c>
      <c r="M1616" s="173" t="s">
        <v>110</v>
      </c>
      <c r="N1616" s="174">
        <f>INDEX(BD_Seguimiento_OAP_2019!$AH$3:$AS$294,MATCH(Revisión_Avance_Periodo!$I1616,BD_Seguimiento_OAP_2019!$L$3:$L$294,0),MATCH(Revisión_Avance_Periodo!$M1616,BD_Seguimiento_OAP_2019!$AH$2:$AS$2,0))</f>
        <v>8.3299999999999999E-2</v>
      </c>
      <c r="O1616" s="174">
        <f>INDEX(BD_Seguimiento_OAP_2019!$AV$3:$BG$294,MATCH(Revisión_Avance_Periodo!$I1616,BD_Seguimiento_OAP_2019!$L$3:$L$294,0),MATCH(Revisión_Avance_Periodo!$M1616,BD_Seguimiento_OAP_2019!$AV$2:$BG$2,0))</f>
        <v>0</v>
      </c>
      <c r="P1616" s="189">
        <f t="shared" si="304"/>
        <v>0</v>
      </c>
      <c r="Q1616" s="173" t="str">
        <f>VLOOKUP(P1616,Tabla_Indicador_Gestion4[#All],3,TRUE)</f>
        <v>Por Ejecutar</v>
      </c>
      <c r="R1616" s="215">
        <f>SUBTOTAL(9,$N$1610:$N1616)</f>
        <v>0.58309999999999995</v>
      </c>
      <c r="S1616" s="231">
        <f>SUBTOTAL(9,$O$1610:$O1616)</f>
        <v>0.49979999999999997</v>
      </c>
      <c r="T1616" s="231">
        <f>IFERROR(+Revisión_Avance_Periodo!$S1616/Revisión_Avance_Periodo!$R1616,0)</f>
        <v>0.85714285714285721</v>
      </c>
      <c r="U1616" s="184"/>
      <c r="V1616" s="185"/>
      <c r="W1616" s="183"/>
      <c r="X1616" s="183"/>
      <c r="Y1616" s="183"/>
      <c r="Z1616" s="186"/>
      <c r="AA1616" s="187"/>
    </row>
    <row r="1617" spans="1:27" x14ac:dyDescent="0.25">
      <c r="A1617" s="94">
        <v>137</v>
      </c>
      <c r="B1617" s="96" t="str">
        <f>CONCATENATE(Revisión_Avance_Periodo!$C1617,";",Revisión_Avance_Periodo!$E1617,";",Revisión_Avance_Periodo!$I1617)</f>
        <v>OE1;PR_10;ACT_62</v>
      </c>
      <c r="C1617" s="180" t="s">
        <v>9</v>
      </c>
      <c r="D1617" s="181" t="str">
        <f>VLOOKUP(Revisión_Avance_Periodo!$C1617,Componentes_BD!$F$1:$G$5,2,FALSE)</f>
        <v>Fortalecer la Vigilancia.</v>
      </c>
      <c r="E1617" s="119" t="s">
        <v>12</v>
      </c>
      <c r="F1617" s="95">
        <v>2</v>
      </c>
      <c r="G1617" s="95" t="str">
        <f>VLOOKUP(Revisión_Avance_Periodo!$A1617,BD_Seguimiento_OAP_2019!$A$2:$G$294,7,FALSE)</f>
        <v>PAI</v>
      </c>
      <c r="H1617" s="95" t="str">
        <f>VLOOKUP(Revisión_Avance_Periodo!$A1617,BD_Seguimiento_OAP_2019!$A$2:$J$294,10,FALSE)</f>
        <v>PAI_01 - Operacional</v>
      </c>
      <c r="I1617" s="95" t="s">
        <v>1342</v>
      </c>
      <c r="J1617" s="95" t="str">
        <f>VLOOKUP(Revisión_Avance_Periodo!$I1617,BD_Seguimiento_OAP_2019!$L:$M,2,FALSE)</f>
        <v>Llevar a cabo las actuaciones encaminadas a lograr el cobro coactivo de la entidad</v>
      </c>
      <c r="K1617" s="119" t="s">
        <v>58</v>
      </c>
      <c r="L1617" s="172">
        <v>4.4642857142857152E-4</v>
      </c>
      <c r="M1617" s="182" t="s">
        <v>111</v>
      </c>
      <c r="N1617" s="174">
        <f>INDEX(BD_Seguimiento_OAP_2019!$AH$3:$AS$294,MATCH(Revisión_Avance_Periodo!$I1617,BD_Seguimiento_OAP_2019!$L$3:$L$294,0),MATCH(Revisión_Avance_Periodo!$M1617,BD_Seguimiento_OAP_2019!$AH$2:$AS$2,0))</f>
        <v>8.3299999999999999E-2</v>
      </c>
      <c r="O1617" s="174">
        <f>INDEX(BD_Seguimiento_OAP_2019!$AV$3:$BG$294,MATCH(Revisión_Avance_Periodo!$I1617,BD_Seguimiento_OAP_2019!$L$3:$L$294,0),MATCH(Revisión_Avance_Periodo!$M1617,BD_Seguimiento_OAP_2019!$AV$2:$BG$2,0))</f>
        <v>0</v>
      </c>
      <c r="P1617" s="188">
        <f t="shared" si="304"/>
        <v>0</v>
      </c>
      <c r="Q1617" s="182" t="str">
        <f>VLOOKUP(P1617,Tabla_Indicador_Gestion4[#All],3,TRUE)</f>
        <v>Por Ejecutar</v>
      </c>
      <c r="R1617" s="215">
        <f>SUBTOTAL(9,$N$1610:$N1617)</f>
        <v>0.66639999999999999</v>
      </c>
      <c r="S1617" s="231">
        <f>SUBTOTAL(9,$O$1610:$O1617)</f>
        <v>0.49979999999999997</v>
      </c>
      <c r="T1617" s="231">
        <f>IFERROR(+Revisión_Avance_Periodo!$S1617/Revisión_Avance_Periodo!$R1617,0)</f>
        <v>0.75</v>
      </c>
      <c r="U1617" s="184"/>
      <c r="V1617" s="185"/>
      <c r="W1617" s="183"/>
      <c r="X1617" s="183"/>
      <c r="Y1617" s="183"/>
      <c r="Z1617" s="186"/>
      <c r="AA1617" s="187"/>
    </row>
    <row r="1618" spans="1:27" x14ac:dyDescent="0.25">
      <c r="A1618" s="88">
        <v>137</v>
      </c>
      <c r="B1618" s="91" t="str">
        <f>CONCATENATE(Revisión_Avance_Periodo!$C1618,";",Revisión_Avance_Periodo!$E1618,";",Revisión_Avance_Periodo!$I1618)</f>
        <v>OE1;PR_10;ACT_62</v>
      </c>
      <c r="C1618" s="170" t="s">
        <v>9</v>
      </c>
      <c r="D1618" s="171" t="str">
        <f>VLOOKUP(Revisión_Avance_Periodo!$C1618,Componentes_BD!$F$1:$G$5,2,FALSE)</f>
        <v>Fortalecer la Vigilancia.</v>
      </c>
      <c r="E1618" s="106" t="s">
        <v>12</v>
      </c>
      <c r="F1618" s="89">
        <v>2</v>
      </c>
      <c r="G1618" s="89" t="str">
        <f>VLOOKUP(Revisión_Avance_Periodo!$A1618,BD_Seguimiento_OAP_2019!$A$2:$G$294,7,FALSE)</f>
        <v>PAI</v>
      </c>
      <c r="H1618" s="89" t="str">
        <f>VLOOKUP(Revisión_Avance_Periodo!$A1618,BD_Seguimiento_OAP_2019!$A$2:$J$294,10,FALSE)</f>
        <v>PAI_01 - Operacional</v>
      </c>
      <c r="I1618" s="89" t="s">
        <v>1342</v>
      </c>
      <c r="J1618" s="89" t="str">
        <f>VLOOKUP(Revisión_Avance_Periodo!$I1618,BD_Seguimiento_OAP_2019!$L:$M,2,FALSE)</f>
        <v>Llevar a cabo las actuaciones encaminadas a lograr el cobro coactivo de la entidad</v>
      </c>
      <c r="K1618" s="106" t="s">
        <v>58</v>
      </c>
      <c r="L1618" s="172">
        <v>4.4642857142857152E-4</v>
      </c>
      <c r="M1618" s="173" t="s">
        <v>112</v>
      </c>
      <c r="N1618" s="174">
        <f>INDEX(BD_Seguimiento_OAP_2019!$AH$3:$AS$294,MATCH(Revisión_Avance_Periodo!$I1618,BD_Seguimiento_OAP_2019!$L$3:$L$294,0),MATCH(Revisión_Avance_Periodo!$M1618,BD_Seguimiento_OAP_2019!$AH$2:$AS$2,0))</f>
        <v>8.3299999999999999E-2</v>
      </c>
      <c r="O1618" s="174">
        <f>INDEX(BD_Seguimiento_OAP_2019!$AV$3:$BG$294,MATCH(Revisión_Avance_Periodo!$I1618,BD_Seguimiento_OAP_2019!$L$3:$L$294,0),MATCH(Revisión_Avance_Periodo!$M1618,BD_Seguimiento_OAP_2019!$AV$2:$BG$2,0))</f>
        <v>0</v>
      </c>
      <c r="P1618" s="189">
        <f t="shared" si="304"/>
        <v>0</v>
      </c>
      <c r="Q1618" s="173" t="str">
        <f>VLOOKUP(P1618,Tabla_Indicador_Gestion4[#All],3,TRUE)</f>
        <v>Por Ejecutar</v>
      </c>
      <c r="R1618" s="215">
        <f>SUBTOTAL(9,$N$1610:$N1618)</f>
        <v>0.74970000000000003</v>
      </c>
      <c r="S1618" s="231">
        <f>SUBTOTAL(9,$O$1610:$O1618)</f>
        <v>0.49979999999999997</v>
      </c>
      <c r="T1618" s="231">
        <f>IFERROR(+Revisión_Avance_Periodo!$S1618/Revisión_Avance_Periodo!$R1618,0)</f>
        <v>0.66666666666666663</v>
      </c>
      <c r="U1618" s="184"/>
      <c r="V1618" s="185"/>
      <c r="W1618" s="183"/>
      <c r="X1618" s="183"/>
      <c r="Y1618" s="183"/>
      <c r="Z1618" s="186"/>
      <c r="AA1618" s="187"/>
    </row>
    <row r="1619" spans="1:27" x14ac:dyDescent="0.25">
      <c r="A1619" s="94">
        <v>137</v>
      </c>
      <c r="B1619" s="96" t="str">
        <f>CONCATENATE(Revisión_Avance_Periodo!$C1619,";",Revisión_Avance_Periodo!$E1619,";",Revisión_Avance_Periodo!$I1619)</f>
        <v>OE1;PR_10;ACT_62</v>
      </c>
      <c r="C1619" s="180" t="s">
        <v>9</v>
      </c>
      <c r="D1619" s="181" t="str">
        <f>VLOOKUP(Revisión_Avance_Periodo!$C1619,Componentes_BD!$F$1:$G$5,2,FALSE)</f>
        <v>Fortalecer la Vigilancia.</v>
      </c>
      <c r="E1619" s="119" t="s">
        <v>12</v>
      </c>
      <c r="F1619" s="95">
        <v>2</v>
      </c>
      <c r="G1619" s="95" t="str">
        <f>VLOOKUP(Revisión_Avance_Periodo!$A1619,BD_Seguimiento_OAP_2019!$A$2:$G$294,7,FALSE)</f>
        <v>PAI</v>
      </c>
      <c r="H1619" s="95" t="str">
        <f>VLOOKUP(Revisión_Avance_Periodo!$A1619,BD_Seguimiento_OAP_2019!$A$2:$J$294,10,FALSE)</f>
        <v>PAI_01 - Operacional</v>
      </c>
      <c r="I1619" s="95" t="s">
        <v>1342</v>
      </c>
      <c r="J1619" s="95" t="str">
        <f>VLOOKUP(Revisión_Avance_Periodo!$I1619,BD_Seguimiento_OAP_2019!$L:$M,2,FALSE)</f>
        <v>Llevar a cabo las actuaciones encaminadas a lograr el cobro coactivo de la entidad</v>
      </c>
      <c r="K1619" s="119" t="s">
        <v>58</v>
      </c>
      <c r="L1619" s="172">
        <v>4.4642857142857152E-4</v>
      </c>
      <c r="M1619" s="182" t="s">
        <v>113</v>
      </c>
      <c r="N1619" s="174">
        <f>INDEX(BD_Seguimiento_OAP_2019!$AH$3:$AS$294,MATCH(Revisión_Avance_Periodo!$I1619,BD_Seguimiento_OAP_2019!$L$3:$L$294,0),MATCH(Revisión_Avance_Periodo!$M1619,BD_Seguimiento_OAP_2019!$AH$2:$AS$2,0))</f>
        <v>8.3299999999999999E-2</v>
      </c>
      <c r="O1619" s="174">
        <f>INDEX(BD_Seguimiento_OAP_2019!$AV$3:$BG$294,MATCH(Revisión_Avance_Periodo!$I1619,BD_Seguimiento_OAP_2019!$L$3:$L$294,0),MATCH(Revisión_Avance_Periodo!$M1619,BD_Seguimiento_OAP_2019!$AV$2:$BG$2,0))</f>
        <v>0</v>
      </c>
      <c r="P1619" s="188">
        <f t="shared" si="304"/>
        <v>0</v>
      </c>
      <c r="Q1619" s="182" t="str">
        <f>VLOOKUP(P1619,Tabla_Indicador_Gestion4[#All],3,TRUE)</f>
        <v>Por Ejecutar</v>
      </c>
      <c r="R1619" s="215">
        <f>SUBTOTAL(9,$N$1610:$N1619)</f>
        <v>0.83300000000000007</v>
      </c>
      <c r="S1619" s="231">
        <f>SUBTOTAL(9,$O$1610:$O1619)</f>
        <v>0.49979999999999997</v>
      </c>
      <c r="T1619" s="231">
        <f>IFERROR(+Revisión_Avance_Periodo!$S1619/Revisión_Avance_Periodo!$R1619,0)</f>
        <v>0.59999999999999987</v>
      </c>
      <c r="U1619" s="184"/>
      <c r="V1619" s="185"/>
      <c r="W1619" s="183"/>
      <c r="X1619" s="183"/>
      <c r="Y1619" s="183"/>
      <c r="Z1619" s="186"/>
      <c r="AA1619" s="187"/>
    </row>
    <row r="1620" spans="1:27" x14ac:dyDescent="0.25">
      <c r="A1620" s="88">
        <v>137</v>
      </c>
      <c r="B1620" s="91" t="str">
        <f>CONCATENATE(Revisión_Avance_Periodo!$C1620,";",Revisión_Avance_Periodo!$E1620,";",Revisión_Avance_Periodo!$I1620)</f>
        <v>OE1;PR_10;ACT_62</v>
      </c>
      <c r="C1620" s="170" t="s">
        <v>9</v>
      </c>
      <c r="D1620" s="171" t="str">
        <f>VLOOKUP(Revisión_Avance_Periodo!$C1620,Componentes_BD!$F$1:$G$5,2,FALSE)</f>
        <v>Fortalecer la Vigilancia.</v>
      </c>
      <c r="E1620" s="106" t="s">
        <v>12</v>
      </c>
      <c r="F1620" s="89">
        <v>2</v>
      </c>
      <c r="G1620" s="89" t="str">
        <f>VLOOKUP(Revisión_Avance_Periodo!$A1620,BD_Seguimiento_OAP_2019!$A$2:$G$294,7,FALSE)</f>
        <v>PAI</v>
      </c>
      <c r="H1620" s="89" t="str">
        <f>VLOOKUP(Revisión_Avance_Periodo!$A1620,BD_Seguimiento_OAP_2019!$A$2:$J$294,10,FALSE)</f>
        <v>PAI_01 - Operacional</v>
      </c>
      <c r="I1620" s="89" t="s">
        <v>1342</v>
      </c>
      <c r="J1620" s="89" t="str">
        <f>VLOOKUP(Revisión_Avance_Periodo!$I1620,BD_Seguimiento_OAP_2019!$L:$M,2,FALSE)</f>
        <v>Llevar a cabo las actuaciones encaminadas a lograr el cobro coactivo de la entidad</v>
      </c>
      <c r="K1620" s="106" t="s">
        <v>58</v>
      </c>
      <c r="L1620" s="172">
        <v>4.4642857142857152E-4</v>
      </c>
      <c r="M1620" s="173" t="s">
        <v>114</v>
      </c>
      <c r="N1620" s="174">
        <f>INDEX(BD_Seguimiento_OAP_2019!$AH$3:$AS$294,MATCH(Revisión_Avance_Periodo!$I1620,BD_Seguimiento_OAP_2019!$L$3:$L$294,0),MATCH(Revisión_Avance_Periodo!$M1620,BD_Seguimiento_OAP_2019!$AH$2:$AS$2,0))</f>
        <v>8.3299999999999999E-2</v>
      </c>
      <c r="O1620" s="174">
        <f>INDEX(BD_Seguimiento_OAP_2019!$AV$3:$BG$294,MATCH(Revisión_Avance_Periodo!$I1620,BD_Seguimiento_OAP_2019!$L$3:$L$294,0),MATCH(Revisión_Avance_Periodo!$M1620,BD_Seguimiento_OAP_2019!$AV$2:$BG$2,0))</f>
        <v>0</v>
      </c>
      <c r="P1620" s="189">
        <f t="shared" si="304"/>
        <v>0</v>
      </c>
      <c r="Q1620" s="173" t="str">
        <f>VLOOKUP(P1620,Tabla_Indicador_Gestion4[#All],3,TRUE)</f>
        <v>Por Ejecutar</v>
      </c>
      <c r="R1620" s="215">
        <f>SUBTOTAL(9,$N$1610:$N1620)</f>
        <v>0.91630000000000011</v>
      </c>
      <c r="S1620" s="231">
        <f>SUBTOTAL(9,$O$1610:$O1620)</f>
        <v>0.49979999999999997</v>
      </c>
      <c r="T1620" s="231">
        <f>IFERROR(+Revisión_Avance_Periodo!$S1620/Revisión_Avance_Periodo!$R1620,0)</f>
        <v>0.5454545454545453</v>
      </c>
      <c r="U1620" s="184"/>
      <c r="V1620" s="185"/>
      <c r="W1620" s="183"/>
      <c r="X1620" s="183"/>
      <c r="Y1620" s="183"/>
      <c r="Z1620" s="186"/>
      <c r="AA1620" s="187"/>
    </row>
    <row r="1621" spans="1:27" ht="15.75" thickBot="1" x14ac:dyDescent="0.3">
      <c r="A1621" s="94">
        <v>137</v>
      </c>
      <c r="B1621" s="96" t="str">
        <f>CONCATENATE(Revisión_Avance_Periodo!$C1621,";",Revisión_Avance_Periodo!$E1621,";",Revisión_Avance_Periodo!$I1621)</f>
        <v>OE1;PR_10;ACT_62</v>
      </c>
      <c r="C1621" s="180" t="s">
        <v>9</v>
      </c>
      <c r="D1621" s="181" t="str">
        <f>VLOOKUP(Revisión_Avance_Periodo!$C1621,Componentes_BD!$F$1:$G$5,2,FALSE)</f>
        <v>Fortalecer la Vigilancia.</v>
      </c>
      <c r="E1621" s="119" t="s">
        <v>12</v>
      </c>
      <c r="F1621" s="95">
        <v>2</v>
      </c>
      <c r="G1621" s="95" t="str">
        <f>VLOOKUP(Revisión_Avance_Periodo!$A1621,BD_Seguimiento_OAP_2019!$A$2:$G$294,7,FALSE)</f>
        <v>PAI</v>
      </c>
      <c r="H1621" s="95" t="str">
        <f>VLOOKUP(Revisión_Avance_Periodo!$A1621,BD_Seguimiento_OAP_2019!$A$2:$J$294,10,FALSE)</f>
        <v>PAI_01 - Operacional</v>
      </c>
      <c r="I1621" s="95" t="s">
        <v>1342</v>
      </c>
      <c r="J1621" s="95" t="str">
        <f>VLOOKUP(Revisión_Avance_Periodo!$I1621,BD_Seguimiento_OAP_2019!$L:$M,2,FALSE)</f>
        <v>Llevar a cabo las actuaciones encaminadas a lograr el cobro coactivo de la entidad</v>
      </c>
      <c r="K1621" s="119" t="s">
        <v>58</v>
      </c>
      <c r="L1621" s="172">
        <v>4.4642857142857152E-4</v>
      </c>
      <c r="M1621" s="182" t="s">
        <v>115</v>
      </c>
      <c r="N1621" s="174">
        <f>INDEX(BD_Seguimiento_OAP_2019!$AH$3:$AS$294,MATCH(Revisión_Avance_Periodo!$I1621,BD_Seguimiento_OAP_2019!$L$3:$L$294,0),MATCH(Revisión_Avance_Periodo!$M1621,BD_Seguimiento_OAP_2019!$AH$2:$AS$2,0))</f>
        <v>8.3299999999999999E-2</v>
      </c>
      <c r="O1621" s="174">
        <f>INDEX(BD_Seguimiento_OAP_2019!$AV$3:$BG$294,MATCH(Revisión_Avance_Periodo!$I1621,BD_Seguimiento_OAP_2019!$L$3:$L$294,0),MATCH(Revisión_Avance_Periodo!$M1621,BD_Seguimiento_OAP_2019!$AV$2:$BG$2,0))</f>
        <v>0</v>
      </c>
      <c r="P1621" s="188">
        <f t="shared" si="304"/>
        <v>0</v>
      </c>
      <c r="Q1621" s="182" t="str">
        <f>VLOOKUP(P1621,Tabla_Indicador_Gestion4[#All],3,TRUE)</f>
        <v>Por Ejecutar</v>
      </c>
      <c r="R1621" s="215">
        <f>SUBTOTAL(9,$N$1610:$N1621)</f>
        <v>0.99960000000000016</v>
      </c>
      <c r="S1621" s="231">
        <f>SUBTOTAL(9,$O$1610:$O1621)</f>
        <v>0.49979999999999997</v>
      </c>
      <c r="T1621" s="231">
        <f>IFERROR(+Revisión_Avance_Periodo!$S1621/Revisión_Avance_Periodo!$R1621,0)</f>
        <v>0.49999999999999989</v>
      </c>
      <c r="U1621" s="184"/>
      <c r="V1621" s="185"/>
      <c r="W1621" s="183"/>
      <c r="X1621" s="183"/>
      <c r="Y1621" s="183"/>
      <c r="Z1621" s="186"/>
      <c r="AA1621" s="187"/>
    </row>
    <row r="1622" spans="1:27" x14ac:dyDescent="0.25">
      <c r="A1622" s="88">
        <v>138</v>
      </c>
      <c r="B1622" s="91" t="str">
        <f>CONCATENATE(Revisión_Avance_Periodo!$C1622,";",Revisión_Avance_Periodo!$E1622,";",Revisión_Avance_Periodo!$I1622)</f>
        <v>OE1;PR_10;ACT_63</v>
      </c>
      <c r="C1622" s="170" t="s">
        <v>9</v>
      </c>
      <c r="D1622" s="171" t="str">
        <f>VLOOKUP(Revisión_Avance_Periodo!$C1622,Componentes_BD!$F$1:$G$5,2,FALSE)</f>
        <v>Fortalecer la Vigilancia.</v>
      </c>
      <c r="E1622" s="106" t="s">
        <v>12</v>
      </c>
      <c r="F1622" s="89">
        <v>2</v>
      </c>
      <c r="G1622" s="89" t="str">
        <f>VLOOKUP(Revisión_Avance_Periodo!$A1622,BD_Seguimiento_OAP_2019!$A$2:$G$294,7,FALSE)</f>
        <v>PAI</v>
      </c>
      <c r="H1622" s="89" t="str">
        <f>VLOOKUP(Revisión_Avance_Periodo!$A1622,BD_Seguimiento_OAP_2019!$A$2:$J$294,10,FALSE)</f>
        <v>PAI_01 - Operacional</v>
      </c>
      <c r="I1622" s="89" t="s">
        <v>1347</v>
      </c>
      <c r="J1622" s="89" t="str">
        <f>VLOOKUP(Revisión_Avance_Periodo!$I1622,BD_Seguimiento_OAP_2019!$L:$M,2,FALSE)</f>
        <v>Elaborar los proyectos de actos administrativos de carácter general y particular a ser expedidos por el Superintendente de Transporte</v>
      </c>
      <c r="K1622" s="106" t="s">
        <v>58</v>
      </c>
      <c r="L1622" s="172">
        <v>4.4642857142857152E-4</v>
      </c>
      <c r="M1622" s="173" t="s">
        <v>104</v>
      </c>
      <c r="N1622" s="174">
        <f>INDEX(BD_Seguimiento_OAP_2019!$AH$3:$AS$294,MATCH(Revisión_Avance_Periodo!$I1622,BD_Seguimiento_OAP_2019!$L$3:$L$294,0),MATCH(Revisión_Avance_Periodo!$M1622,BD_Seguimiento_OAP_2019!$AH$2:$AS$2,0))</f>
        <v>8.3299999999999999E-2</v>
      </c>
      <c r="O1622" s="174">
        <f>INDEX(BD_Seguimiento_OAP_2019!$AV$3:$BG$294,MATCH(Revisión_Avance_Periodo!$I1622,BD_Seguimiento_OAP_2019!$L$3:$L$294,0),MATCH(Revisión_Avance_Periodo!$M1622,BD_Seguimiento_OAP_2019!$AV$2:$BG$2,0))</f>
        <v>8.3299999999999999E-2</v>
      </c>
      <c r="P1622" s="189">
        <f t="shared" si="304"/>
        <v>1</v>
      </c>
      <c r="Q1622" s="173" t="str">
        <f>VLOOKUP(P1622,Tabla_Indicador_Gestion4[#All],3,TRUE)</f>
        <v>Culminada</v>
      </c>
      <c r="R1622" s="213">
        <f>SUBTOTAL(9,$N$1622:$N1622)</f>
        <v>8.3299999999999999E-2</v>
      </c>
      <c r="S1622" s="234">
        <f>SUBTOTAL(9,$O$1622:$O1622)</f>
        <v>8.3299999999999999E-2</v>
      </c>
      <c r="T1622" s="234">
        <f>IFERROR(+Revisión_Avance_Periodo!$S1622/Revisión_Avance_Periodo!$R1622,0)</f>
        <v>1</v>
      </c>
      <c r="U1622" s="191">
        <f>SUBTOTAL(9,N1622:N1633)</f>
        <v>0.99960000000000016</v>
      </c>
      <c r="V1622" s="192">
        <f>SUBTOTAL(9,O1622:O1633)</f>
        <v>0.49979999999999997</v>
      </c>
      <c r="W1622" s="176">
        <f t="shared" ref="W1622" si="306">+V1622/U1622</f>
        <v>0.49999999999999989</v>
      </c>
      <c r="X1622" s="176"/>
      <c r="Y1622" s="176">
        <f>100%-Revisión_Avance_Periodo!$W1622</f>
        <v>0.50000000000000011</v>
      </c>
      <c r="Z1622" s="178" t="str">
        <f>VLOOKUP(W1622,Tabla_Indicador_Gestion4[],3,TRUE)</f>
        <v>En Tramite</v>
      </c>
      <c r="AA1622" s="179">
        <f>Revisión_Avance_Periodo!$W1622*Revisión_Avance_Periodo!$L1622</f>
        <v>2.2321428571428571E-4</v>
      </c>
    </row>
    <row r="1623" spans="1:27" x14ac:dyDescent="0.25">
      <c r="A1623" s="94">
        <v>138</v>
      </c>
      <c r="B1623" s="96" t="str">
        <f>CONCATENATE(Revisión_Avance_Periodo!$C1623,";",Revisión_Avance_Periodo!$E1623,";",Revisión_Avance_Periodo!$I1623)</f>
        <v>OE1;PR_10;ACT_63</v>
      </c>
      <c r="C1623" s="180" t="s">
        <v>9</v>
      </c>
      <c r="D1623" s="181" t="str">
        <f>VLOOKUP(Revisión_Avance_Periodo!$C1623,Componentes_BD!$F$1:$G$5,2,FALSE)</f>
        <v>Fortalecer la Vigilancia.</v>
      </c>
      <c r="E1623" s="119" t="s">
        <v>12</v>
      </c>
      <c r="F1623" s="95">
        <v>2</v>
      </c>
      <c r="G1623" s="95" t="str">
        <f>VLOOKUP(Revisión_Avance_Periodo!$A1623,BD_Seguimiento_OAP_2019!$A$2:$G$294,7,FALSE)</f>
        <v>PAI</v>
      </c>
      <c r="H1623" s="95" t="str">
        <f>VLOOKUP(Revisión_Avance_Periodo!$A1623,BD_Seguimiento_OAP_2019!$A$2:$J$294,10,FALSE)</f>
        <v>PAI_01 - Operacional</v>
      </c>
      <c r="I1623" s="95" t="s">
        <v>1347</v>
      </c>
      <c r="J1623" s="95" t="str">
        <f>VLOOKUP(Revisión_Avance_Periodo!$I1623,BD_Seguimiento_OAP_2019!$L:$M,2,FALSE)</f>
        <v>Elaborar los proyectos de actos administrativos de carácter general y particular a ser expedidos por el Superintendente de Transporte</v>
      </c>
      <c r="K1623" s="119" t="s">
        <v>58</v>
      </c>
      <c r="L1623" s="172">
        <v>4.4642857142857152E-4</v>
      </c>
      <c r="M1623" s="182" t="s">
        <v>105</v>
      </c>
      <c r="N1623" s="174">
        <f>INDEX(BD_Seguimiento_OAP_2019!$AH$3:$AS$294,MATCH(Revisión_Avance_Periodo!$I1623,BD_Seguimiento_OAP_2019!$L$3:$L$294,0),MATCH(Revisión_Avance_Periodo!$M1623,BD_Seguimiento_OAP_2019!$AH$2:$AS$2,0))</f>
        <v>8.3299999999999999E-2</v>
      </c>
      <c r="O1623" s="174">
        <f>INDEX(BD_Seguimiento_OAP_2019!$AV$3:$BG$294,MATCH(Revisión_Avance_Periodo!$I1623,BD_Seguimiento_OAP_2019!$L$3:$L$294,0),MATCH(Revisión_Avance_Periodo!$M1623,BD_Seguimiento_OAP_2019!$AV$2:$BG$2,0))</f>
        <v>8.3299999999999999E-2</v>
      </c>
      <c r="P1623" s="188">
        <f t="shared" si="304"/>
        <v>1</v>
      </c>
      <c r="Q1623" s="182" t="str">
        <f>VLOOKUP(P1623,Tabla_Indicador_Gestion4[#All],3,TRUE)</f>
        <v>Culminada</v>
      </c>
      <c r="R1623" s="215">
        <f>SUBTOTAL(9,$N$1622:$N1623)</f>
        <v>0.1666</v>
      </c>
      <c r="S1623" s="231">
        <f>SUBTOTAL(9,$O$1622:$O1623)</f>
        <v>0.1666</v>
      </c>
      <c r="T1623" s="231">
        <f>IFERROR(+Revisión_Avance_Periodo!$S1623/Revisión_Avance_Periodo!$R1623,0)</f>
        <v>1</v>
      </c>
      <c r="U1623" s="184"/>
      <c r="V1623" s="185"/>
      <c r="W1623" s="183"/>
      <c r="X1623" s="183"/>
      <c r="Y1623" s="183"/>
      <c r="Z1623" s="186"/>
      <c r="AA1623" s="187"/>
    </row>
    <row r="1624" spans="1:27" x14ac:dyDescent="0.25">
      <c r="A1624" s="88">
        <v>138</v>
      </c>
      <c r="B1624" s="91" t="str">
        <f>CONCATENATE(Revisión_Avance_Periodo!$C1624,";",Revisión_Avance_Periodo!$E1624,";",Revisión_Avance_Periodo!$I1624)</f>
        <v>OE1;PR_10;ACT_63</v>
      </c>
      <c r="C1624" s="170" t="s">
        <v>9</v>
      </c>
      <c r="D1624" s="171" t="str">
        <f>VLOOKUP(Revisión_Avance_Periodo!$C1624,Componentes_BD!$F$1:$G$5,2,FALSE)</f>
        <v>Fortalecer la Vigilancia.</v>
      </c>
      <c r="E1624" s="106" t="s">
        <v>12</v>
      </c>
      <c r="F1624" s="89">
        <v>2</v>
      </c>
      <c r="G1624" s="89" t="str">
        <f>VLOOKUP(Revisión_Avance_Periodo!$A1624,BD_Seguimiento_OAP_2019!$A$2:$G$294,7,FALSE)</f>
        <v>PAI</v>
      </c>
      <c r="H1624" s="89" t="str">
        <f>VLOOKUP(Revisión_Avance_Periodo!$A1624,BD_Seguimiento_OAP_2019!$A$2:$J$294,10,FALSE)</f>
        <v>PAI_01 - Operacional</v>
      </c>
      <c r="I1624" s="89" t="s">
        <v>1347</v>
      </c>
      <c r="J1624" s="89" t="str">
        <f>VLOOKUP(Revisión_Avance_Periodo!$I1624,BD_Seguimiento_OAP_2019!$L:$M,2,FALSE)</f>
        <v>Elaborar los proyectos de actos administrativos de carácter general y particular a ser expedidos por el Superintendente de Transporte</v>
      </c>
      <c r="K1624" s="106" t="s">
        <v>58</v>
      </c>
      <c r="L1624" s="172">
        <v>4.4642857142857152E-4</v>
      </c>
      <c r="M1624" s="173" t="s">
        <v>106</v>
      </c>
      <c r="N1624" s="174">
        <f>INDEX(BD_Seguimiento_OAP_2019!$AH$3:$AS$294,MATCH(Revisión_Avance_Periodo!$I1624,BD_Seguimiento_OAP_2019!$L$3:$L$294,0),MATCH(Revisión_Avance_Periodo!$M1624,BD_Seguimiento_OAP_2019!$AH$2:$AS$2,0))</f>
        <v>8.3299999999999999E-2</v>
      </c>
      <c r="O1624" s="174">
        <f>INDEX(BD_Seguimiento_OAP_2019!$AV$3:$BG$294,MATCH(Revisión_Avance_Periodo!$I1624,BD_Seguimiento_OAP_2019!$L$3:$L$294,0),MATCH(Revisión_Avance_Periodo!$M1624,BD_Seguimiento_OAP_2019!$AV$2:$BG$2,0))</f>
        <v>8.3299999999999999E-2</v>
      </c>
      <c r="P1624" s="189">
        <f t="shared" si="304"/>
        <v>1</v>
      </c>
      <c r="Q1624" s="173" t="str">
        <f>VLOOKUP(P1624,Tabla_Indicador_Gestion4[#All],3,TRUE)</f>
        <v>Culminada</v>
      </c>
      <c r="R1624" s="215">
        <f>SUBTOTAL(9,$N$1622:$N1624)</f>
        <v>0.24990000000000001</v>
      </c>
      <c r="S1624" s="231">
        <f>SUBTOTAL(9,$O$1622:$O1624)</f>
        <v>0.24990000000000001</v>
      </c>
      <c r="T1624" s="231">
        <f>IFERROR(+Revisión_Avance_Periodo!$S1624/Revisión_Avance_Periodo!$R1624,0)</f>
        <v>1</v>
      </c>
      <c r="U1624" s="184"/>
      <c r="V1624" s="185"/>
      <c r="W1624" s="183"/>
      <c r="X1624" s="183"/>
      <c r="Y1624" s="183"/>
      <c r="Z1624" s="186"/>
      <c r="AA1624" s="187"/>
    </row>
    <row r="1625" spans="1:27" x14ac:dyDescent="0.25">
      <c r="A1625" s="94">
        <v>138</v>
      </c>
      <c r="B1625" s="96" t="str">
        <f>CONCATENATE(Revisión_Avance_Periodo!$C1625,";",Revisión_Avance_Periodo!$E1625,";",Revisión_Avance_Periodo!$I1625)</f>
        <v>OE1;PR_10;ACT_63</v>
      </c>
      <c r="C1625" s="180" t="s">
        <v>9</v>
      </c>
      <c r="D1625" s="181" t="str">
        <f>VLOOKUP(Revisión_Avance_Periodo!$C1625,Componentes_BD!$F$1:$G$5,2,FALSE)</f>
        <v>Fortalecer la Vigilancia.</v>
      </c>
      <c r="E1625" s="119" t="s">
        <v>12</v>
      </c>
      <c r="F1625" s="95">
        <v>2</v>
      </c>
      <c r="G1625" s="95" t="str">
        <f>VLOOKUP(Revisión_Avance_Periodo!$A1625,BD_Seguimiento_OAP_2019!$A$2:$G$294,7,FALSE)</f>
        <v>PAI</v>
      </c>
      <c r="H1625" s="95" t="str">
        <f>VLOOKUP(Revisión_Avance_Periodo!$A1625,BD_Seguimiento_OAP_2019!$A$2:$J$294,10,FALSE)</f>
        <v>PAI_01 - Operacional</v>
      </c>
      <c r="I1625" s="95" t="s">
        <v>1347</v>
      </c>
      <c r="J1625" s="95" t="str">
        <f>VLOOKUP(Revisión_Avance_Periodo!$I1625,BD_Seguimiento_OAP_2019!$L:$M,2,FALSE)</f>
        <v>Elaborar los proyectos de actos administrativos de carácter general y particular a ser expedidos por el Superintendente de Transporte</v>
      </c>
      <c r="K1625" s="119" t="s">
        <v>58</v>
      </c>
      <c r="L1625" s="172">
        <v>4.4642857142857152E-4</v>
      </c>
      <c r="M1625" s="182" t="s">
        <v>107</v>
      </c>
      <c r="N1625" s="174">
        <f>INDEX(BD_Seguimiento_OAP_2019!$AH$3:$AS$294,MATCH(Revisión_Avance_Periodo!$I1625,BD_Seguimiento_OAP_2019!$L$3:$L$294,0),MATCH(Revisión_Avance_Periodo!$M1625,BD_Seguimiento_OAP_2019!$AH$2:$AS$2,0))</f>
        <v>8.3299999999999999E-2</v>
      </c>
      <c r="O1625" s="174">
        <f>INDEX(BD_Seguimiento_OAP_2019!$AV$3:$BG$294,MATCH(Revisión_Avance_Periodo!$I1625,BD_Seguimiento_OAP_2019!$L$3:$L$294,0),MATCH(Revisión_Avance_Periodo!$M1625,BD_Seguimiento_OAP_2019!$AV$2:$BG$2,0))</f>
        <v>8.3299999999999999E-2</v>
      </c>
      <c r="P1625" s="188">
        <f t="shared" si="304"/>
        <v>1</v>
      </c>
      <c r="Q1625" s="182" t="str">
        <f>VLOOKUP(P1625,Tabla_Indicador_Gestion4[#All],3,TRUE)</f>
        <v>Culminada</v>
      </c>
      <c r="R1625" s="215">
        <f>SUBTOTAL(9,$N$1622:$N1625)</f>
        <v>0.3332</v>
      </c>
      <c r="S1625" s="231">
        <f>SUBTOTAL(9,$O$1622:$O1625)</f>
        <v>0.3332</v>
      </c>
      <c r="T1625" s="231">
        <f>IFERROR(+Revisión_Avance_Periodo!$S1625/Revisión_Avance_Periodo!$R1625,0)</f>
        <v>1</v>
      </c>
      <c r="U1625" s="184"/>
      <c r="V1625" s="185"/>
      <c r="W1625" s="183"/>
      <c r="X1625" s="183"/>
      <c r="Y1625" s="183"/>
      <c r="Z1625" s="186"/>
      <c r="AA1625" s="187"/>
    </row>
    <row r="1626" spans="1:27" x14ac:dyDescent="0.25">
      <c r="A1626" s="88">
        <v>138</v>
      </c>
      <c r="B1626" s="91" t="str">
        <f>CONCATENATE(Revisión_Avance_Periodo!$C1626,";",Revisión_Avance_Periodo!$E1626,";",Revisión_Avance_Periodo!$I1626)</f>
        <v>OE1;PR_10;ACT_63</v>
      </c>
      <c r="C1626" s="170" t="s">
        <v>9</v>
      </c>
      <c r="D1626" s="171" t="str">
        <f>VLOOKUP(Revisión_Avance_Periodo!$C1626,Componentes_BD!$F$1:$G$5,2,FALSE)</f>
        <v>Fortalecer la Vigilancia.</v>
      </c>
      <c r="E1626" s="106" t="s">
        <v>12</v>
      </c>
      <c r="F1626" s="89">
        <v>2</v>
      </c>
      <c r="G1626" s="89" t="str">
        <f>VLOOKUP(Revisión_Avance_Periodo!$A1626,BD_Seguimiento_OAP_2019!$A$2:$G$294,7,FALSE)</f>
        <v>PAI</v>
      </c>
      <c r="H1626" s="89" t="str">
        <f>VLOOKUP(Revisión_Avance_Periodo!$A1626,BD_Seguimiento_OAP_2019!$A$2:$J$294,10,FALSE)</f>
        <v>PAI_01 - Operacional</v>
      </c>
      <c r="I1626" s="89" t="s">
        <v>1347</v>
      </c>
      <c r="J1626" s="89" t="str">
        <f>VLOOKUP(Revisión_Avance_Periodo!$I1626,BD_Seguimiento_OAP_2019!$L:$M,2,FALSE)</f>
        <v>Elaborar los proyectos de actos administrativos de carácter general y particular a ser expedidos por el Superintendente de Transporte</v>
      </c>
      <c r="K1626" s="106" t="s">
        <v>58</v>
      </c>
      <c r="L1626" s="172">
        <v>4.4642857142857152E-4</v>
      </c>
      <c r="M1626" s="173" t="s">
        <v>108</v>
      </c>
      <c r="N1626" s="174">
        <f>INDEX(BD_Seguimiento_OAP_2019!$AH$3:$AS$294,MATCH(Revisión_Avance_Periodo!$I1626,BD_Seguimiento_OAP_2019!$L$3:$L$294,0),MATCH(Revisión_Avance_Periodo!$M1626,BD_Seguimiento_OAP_2019!$AH$2:$AS$2,0))</f>
        <v>8.3299999999999999E-2</v>
      </c>
      <c r="O1626" s="174">
        <f>INDEX(BD_Seguimiento_OAP_2019!$AV$3:$BG$294,MATCH(Revisión_Avance_Periodo!$I1626,BD_Seguimiento_OAP_2019!$L$3:$L$294,0),MATCH(Revisión_Avance_Periodo!$M1626,BD_Seguimiento_OAP_2019!$AV$2:$BG$2,0))</f>
        <v>8.3299999999999999E-2</v>
      </c>
      <c r="P1626" s="189">
        <f t="shared" si="304"/>
        <v>1</v>
      </c>
      <c r="Q1626" s="173" t="str">
        <f>VLOOKUP(P1626,Tabla_Indicador_Gestion4[#All],3,TRUE)</f>
        <v>Culminada</v>
      </c>
      <c r="R1626" s="215">
        <f>SUBTOTAL(9,$N$1622:$N1626)</f>
        <v>0.41649999999999998</v>
      </c>
      <c r="S1626" s="231">
        <f>SUBTOTAL(9,$O$1622:$O1626)</f>
        <v>0.41649999999999998</v>
      </c>
      <c r="T1626" s="231">
        <f>IFERROR(+Revisión_Avance_Periodo!$S1626/Revisión_Avance_Periodo!$R1626,0)</f>
        <v>1</v>
      </c>
      <c r="U1626" s="184"/>
      <c r="V1626" s="185"/>
      <c r="W1626" s="183"/>
      <c r="X1626" s="183"/>
      <c r="Y1626" s="183"/>
      <c r="Z1626" s="186"/>
      <c r="AA1626" s="187"/>
    </row>
    <row r="1627" spans="1:27" x14ac:dyDescent="0.25">
      <c r="A1627" s="94">
        <v>138</v>
      </c>
      <c r="B1627" s="96" t="str">
        <f>CONCATENATE(Revisión_Avance_Periodo!$C1627,";",Revisión_Avance_Periodo!$E1627,";",Revisión_Avance_Periodo!$I1627)</f>
        <v>OE1;PR_10;ACT_63</v>
      </c>
      <c r="C1627" s="180" t="s">
        <v>9</v>
      </c>
      <c r="D1627" s="181" t="str">
        <f>VLOOKUP(Revisión_Avance_Periodo!$C1627,Componentes_BD!$F$1:$G$5,2,FALSE)</f>
        <v>Fortalecer la Vigilancia.</v>
      </c>
      <c r="E1627" s="119" t="s">
        <v>12</v>
      </c>
      <c r="F1627" s="95">
        <v>2</v>
      </c>
      <c r="G1627" s="95" t="str">
        <f>VLOOKUP(Revisión_Avance_Periodo!$A1627,BD_Seguimiento_OAP_2019!$A$2:$G$294,7,FALSE)</f>
        <v>PAI</v>
      </c>
      <c r="H1627" s="95" t="str">
        <f>VLOOKUP(Revisión_Avance_Periodo!$A1627,BD_Seguimiento_OAP_2019!$A$2:$J$294,10,FALSE)</f>
        <v>PAI_01 - Operacional</v>
      </c>
      <c r="I1627" s="95" t="s">
        <v>1347</v>
      </c>
      <c r="J1627" s="95" t="str">
        <f>VLOOKUP(Revisión_Avance_Periodo!$I1627,BD_Seguimiento_OAP_2019!$L:$M,2,FALSE)</f>
        <v>Elaborar los proyectos de actos administrativos de carácter general y particular a ser expedidos por el Superintendente de Transporte</v>
      </c>
      <c r="K1627" s="119" t="s">
        <v>58</v>
      </c>
      <c r="L1627" s="172">
        <v>4.4642857142857152E-4</v>
      </c>
      <c r="M1627" s="182" t="s">
        <v>109</v>
      </c>
      <c r="N1627" s="174">
        <f>INDEX(BD_Seguimiento_OAP_2019!$AH$3:$AS$294,MATCH(Revisión_Avance_Periodo!$I1627,BD_Seguimiento_OAP_2019!$L$3:$L$294,0),MATCH(Revisión_Avance_Periodo!$M1627,BD_Seguimiento_OAP_2019!$AH$2:$AS$2,0))</f>
        <v>8.3299999999999999E-2</v>
      </c>
      <c r="O1627" s="174">
        <f>INDEX(BD_Seguimiento_OAP_2019!$AV$3:$BG$294,MATCH(Revisión_Avance_Periodo!$I1627,BD_Seguimiento_OAP_2019!$L$3:$L$294,0),MATCH(Revisión_Avance_Periodo!$M1627,BD_Seguimiento_OAP_2019!$AV$2:$BG$2,0))</f>
        <v>8.3299999999999999E-2</v>
      </c>
      <c r="P1627" s="188">
        <f t="shared" si="304"/>
        <v>1</v>
      </c>
      <c r="Q1627" s="182" t="str">
        <f>VLOOKUP(P1627,Tabla_Indicador_Gestion4[#All],3,TRUE)</f>
        <v>Culminada</v>
      </c>
      <c r="R1627" s="215">
        <f>SUBTOTAL(9,$N$1622:$N1627)</f>
        <v>0.49979999999999997</v>
      </c>
      <c r="S1627" s="231">
        <f>SUBTOTAL(9,$O$1622:$O1627)</f>
        <v>0.49979999999999997</v>
      </c>
      <c r="T1627" s="231">
        <f>IFERROR(+Revisión_Avance_Periodo!$S1627/Revisión_Avance_Periodo!$R1627,0)</f>
        <v>1</v>
      </c>
      <c r="U1627" s="184"/>
      <c r="V1627" s="185"/>
      <c r="W1627" s="183"/>
      <c r="X1627" s="183"/>
      <c r="Y1627" s="183"/>
      <c r="Z1627" s="186"/>
      <c r="AA1627" s="187"/>
    </row>
    <row r="1628" spans="1:27" x14ac:dyDescent="0.25">
      <c r="A1628" s="88">
        <v>138</v>
      </c>
      <c r="B1628" s="91" t="str">
        <f>CONCATENATE(Revisión_Avance_Periodo!$C1628,";",Revisión_Avance_Periodo!$E1628,";",Revisión_Avance_Periodo!$I1628)</f>
        <v>OE1;PR_10;ACT_63</v>
      </c>
      <c r="C1628" s="170" t="s">
        <v>9</v>
      </c>
      <c r="D1628" s="171" t="str">
        <f>VLOOKUP(Revisión_Avance_Periodo!$C1628,Componentes_BD!$F$1:$G$5,2,FALSE)</f>
        <v>Fortalecer la Vigilancia.</v>
      </c>
      <c r="E1628" s="106" t="s">
        <v>12</v>
      </c>
      <c r="F1628" s="89">
        <v>2</v>
      </c>
      <c r="G1628" s="89" t="str">
        <f>VLOOKUP(Revisión_Avance_Periodo!$A1628,BD_Seguimiento_OAP_2019!$A$2:$G$294,7,FALSE)</f>
        <v>PAI</v>
      </c>
      <c r="H1628" s="89" t="str">
        <f>VLOOKUP(Revisión_Avance_Periodo!$A1628,BD_Seguimiento_OAP_2019!$A$2:$J$294,10,FALSE)</f>
        <v>PAI_01 - Operacional</v>
      </c>
      <c r="I1628" s="89" t="s">
        <v>1347</v>
      </c>
      <c r="J1628" s="89" t="str">
        <f>VLOOKUP(Revisión_Avance_Periodo!$I1628,BD_Seguimiento_OAP_2019!$L:$M,2,FALSE)</f>
        <v>Elaborar los proyectos de actos administrativos de carácter general y particular a ser expedidos por el Superintendente de Transporte</v>
      </c>
      <c r="K1628" s="106" t="s">
        <v>58</v>
      </c>
      <c r="L1628" s="172">
        <v>4.4642857142857152E-4</v>
      </c>
      <c r="M1628" s="173" t="s">
        <v>110</v>
      </c>
      <c r="N1628" s="174">
        <f>INDEX(BD_Seguimiento_OAP_2019!$AH$3:$AS$294,MATCH(Revisión_Avance_Periodo!$I1628,BD_Seguimiento_OAP_2019!$L$3:$L$294,0),MATCH(Revisión_Avance_Periodo!$M1628,BD_Seguimiento_OAP_2019!$AH$2:$AS$2,0))</f>
        <v>8.3299999999999999E-2</v>
      </c>
      <c r="O1628" s="174">
        <f>INDEX(BD_Seguimiento_OAP_2019!$AV$3:$BG$294,MATCH(Revisión_Avance_Periodo!$I1628,BD_Seguimiento_OAP_2019!$L$3:$L$294,0),MATCH(Revisión_Avance_Periodo!$M1628,BD_Seguimiento_OAP_2019!$AV$2:$BG$2,0))</f>
        <v>0</v>
      </c>
      <c r="P1628" s="189">
        <f t="shared" si="304"/>
        <v>0</v>
      </c>
      <c r="Q1628" s="173" t="str">
        <f>VLOOKUP(P1628,Tabla_Indicador_Gestion4[#All],3,TRUE)</f>
        <v>Por Ejecutar</v>
      </c>
      <c r="R1628" s="215">
        <f>SUBTOTAL(9,$N$1622:$N1628)</f>
        <v>0.58309999999999995</v>
      </c>
      <c r="S1628" s="231">
        <f>SUBTOTAL(9,$O$1622:$O1628)</f>
        <v>0.49979999999999997</v>
      </c>
      <c r="T1628" s="231">
        <f>IFERROR(+Revisión_Avance_Periodo!$S1628/Revisión_Avance_Periodo!$R1628,0)</f>
        <v>0.85714285714285721</v>
      </c>
      <c r="U1628" s="184"/>
      <c r="V1628" s="185"/>
      <c r="W1628" s="183"/>
      <c r="X1628" s="183"/>
      <c r="Y1628" s="183"/>
      <c r="Z1628" s="186"/>
      <c r="AA1628" s="187"/>
    </row>
    <row r="1629" spans="1:27" x14ac:dyDescent="0.25">
      <c r="A1629" s="94">
        <v>138</v>
      </c>
      <c r="B1629" s="96" t="str">
        <f>CONCATENATE(Revisión_Avance_Periodo!$C1629,";",Revisión_Avance_Periodo!$E1629,";",Revisión_Avance_Periodo!$I1629)</f>
        <v>OE1;PR_10;ACT_63</v>
      </c>
      <c r="C1629" s="180" t="s">
        <v>9</v>
      </c>
      <c r="D1629" s="181" t="str">
        <f>VLOOKUP(Revisión_Avance_Periodo!$C1629,Componentes_BD!$F$1:$G$5,2,FALSE)</f>
        <v>Fortalecer la Vigilancia.</v>
      </c>
      <c r="E1629" s="119" t="s">
        <v>12</v>
      </c>
      <c r="F1629" s="95">
        <v>2</v>
      </c>
      <c r="G1629" s="95" t="str">
        <f>VLOOKUP(Revisión_Avance_Periodo!$A1629,BD_Seguimiento_OAP_2019!$A$2:$G$294,7,FALSE)</f>
        <v>PAI</v>
      </c>
      <c r="H1629" s="95" t="str">
        <f>VLOOKUP(Revisión_Avance_Periodo!$A1629,BD_Seguimiento_OAP_2019!$A$2:$J$294,10,FALSE)</f>
        <v>PAI_01 - Operacional</v>
      </c>
      <c r="I1629" s="95" t="s">
        <v>1347</v>
      </c>
      <c r="J1629" s="95" t="str">
        <f>VLOOKUP(Revisión_Avance_Periodo!$I1629,BD_Seguimiento_OAP_2019!$L:$M,2,FALSE)</f>
        <v>Elaborar los proyectos de actos administrativos de carácter general y particular a ser expedidos por el Superintendente de Transporte</v>
      </c>
      <c r="K1629" s="119" t="s">
        <v>58</v>
      </c>
      <c r="L1629" s="172">
        <v>4.4642857142857152E-4</v>
      </c>
      <c r="M1629" s="182" t="s">
        <v>111</v>
      </c>
      <c r="N1629" s="174">
        <f>INDEX(BD_Seguimiento_OAP_2019!$AH$3:$AS$294,MATCH(Revisión_Avance_Periodo!$I1629,BD_Seguimiento_OAP_2019!$L$3:$L$294,0),MATCH(Revisión_Avance_Periodo!$M1629,BD_Seguimiento_OAP_2019!$AH$2:$AS$2,0))</f>
        <v>8.3299999999999999E-2</v>
      </c>
      <c r="O1629" s="174">
        <f>INDEX(BD_Seguimiento_OAP_2019!$AV$3:$BG$294,MATCH(Revisión_Avance_Periodo!$I1629,BD_Seguimiento_OAP_2019!$L$3:$L$294,0),MATCH(Revisión_Avance_Periodo!$M1629,BD_Seguimiento_OAP_2019!$AV$2:$BG$2,0))</f>
        <v>0</v>
      </c>
      <c r="P1629" s="188">
        <f t="shared" si="304"/>
        <v>0</v>
      </c>
      <c r="Q1629" s="182" t="str">
        <f>VLOOKUP(P1629,Tabla_Indicador_Gestion4[#All],3,TRUE)</f>
        <v>Por Ejecutar</v>
      </c>
      <c r="R1629" s="215">
        <f>SUBTOTAL(9,$N$1622:$N1629)</f>
        <v>0.66639999999999999</v>
      </c>
      <c r="S1629" s="231">
        <f>SUBTOTAL(9,$O$1622:$O1629)</f>
        <v>0.49979999999999997</v>
      </c>
      <c r="T1629" s="231">
        <f>IFERROR(+Revisión_Avance_Periodo!$S1629/Revisión_Avance_Periodo!$R1629,0)</f>
        <v>0.75</v>
      </c>
      <c r="U1629" s="184"/>
      <c r="V1629" s="185"/>
      <c r="W1629" s="183"/>
      <c r="X1629" s="183"/>
      <c r="Y1629" s="183"/>
      <c r="Z1629" s="186"/>
      <c r="AA1629" s="187"/>
    </row>
    <row r="1630" spans="1:27" x14ac:dyDescent="0.25">
      <c r="A1630" s="88">
        <v>138</v>
      </c>
      <c r="B1630" s="91" t="str">
        <f>CONCATENATE(Revisión_Avance_Periodo!$C1630,";",Revisión_Avance_Periodo!$E1630,";",Revisión_Avance_Periodo!$I1630)</f>
        <v>OE1;PR_10;ACT_63</v>
      </c>
      <c r="C1630" s="170" t="s">
        <v>9</v>
      </c>
      <c r="D1630" s="171" t="str">
        <f>VLOOKUP(Revisión_Avance_Periodo!$C1630,Componentes_BD!$F$1:$G$5,2,FALSE)</f>
        <v>Fortalecer la Vigilancia.</v>
      </c>
      <c r="E1630" s="106" t="s">
        <v>12</v>
      </c>
      <c r="F1630" s="89">
        <v>2</v>
      </c>
      <c r="G1630" s="89" t="str">
        <f>VLOOKUP(Revisión_Avance_Periodo!$A1630,BD_Seguimiento_OAP_2019!$A$2:$G$294,7,FALSE)</f>
        <v>PAI</v>
      </c>
      <c r="H1630" s="89" t="str">
        <f>VLOOKUP(Revisión_Avance_Periodo!$A1630,BD_Seguimiento_OAP_2019!$A$2:$J$294,10,FALSE)</f>
        <v>PAI_01 - Operacional</v>
      </c>
      <c r="I1630" s="89" t="s">
        <v>1347</v>
      </c>
      <c r="J1630" s="89" t="str">
        <f>VLOOKUP(Revisión_Avance_Periodo!$I1630,BD_Seguimiento_OAP_2019!$L:$M,2,FALSE)</f>
        <v>Elaborar los proyectos de actos administrativos de carácter general y particular a ser expedidos por el Superintendente de Transporte</v>
      </c>
      <c r="K1630" s="106" t="s">
        <v>58</v>
      </c>
      <c r="L1630" s="172">
        <v>4.4642857142857152E-4</v>
      </c>
      <c r="M1630" s="173" t="s">
        <v>112</v>
      </c>
      <c r="N1630" s="174">
        <f>INDEX(BD_Seguimiento_OAP_2019!$AH$3:$AS$294,MATCH(Revisión_Avance_Periodo!$I1630,BD_Seguimiento_OAP_2019!$L$3:$L$294,0),MATCH(Revisión_Avance_Periodo!$M1630,BD_Seguimiento_OAP_2019!$AH$2:$AS$2,0))</f>
        <v>8.3299999999999999E-2</v>
      </c>
      <c r="O1630" s="174">
        <f>INDEX(BD_Seguimiento_OAP_2019!$AV$3:$BG$294,MATCH(Revisión_Avance_Periodo!$I1630,BD_Seguimiento_OAP_2019!$L$3:$L$294,0),MATCH(Revisión_Avance_Periodo!$M1630,BD_Seguimiento_OAP_2019!$AV$2:$BG$2,0))</f>
        <v>0</v>
      </c>
      <c r="P1630" s="189">
        <f t="shared" si="304"/>
        <v>0</v>
      </c>
      <c r="Q1630" s="173" t="str">
        <f>VLOOKUP(P1630,Tabla_Indicador_Gestion4[#All],3,TRUE)</f>
        <v>Por Ejecutar</v>
      </c>
      <c r="R1630" s="215">
        <f>SUBTOTAL(9,$N$1622:$N1630)</f>
        <v>0.74970000000000003</v>
      </c>
      <c r="S1630" s="231">
        <f>SUBTOTAL(9,$O$1622:$O1630)</f>
        <v>0.49979999999999997</v>
      </c>
      <c r="T1630" s="231">
        <f>IFERROR(+Revisión_Avance_Periodo!$S1630/Revisión_Avance_Periodo!$R1630,0)</f>
        <v>0.66666666666666663</v>
      </c>
      <c r="U1630" s="184"/>
      <c r="V1630" s="185"/>
      <c r="W1630" s="183"/>
      <c r="X1630" s="183"/>
      <c r="Y1630" s="183"/>
      <c r="Z1630" s="186"/>
      <c r="AA1630" s="187"/>
    </row>
    <row r="1631" spans="1:27" x14ac:dyDescent="0.25">
      <c r="A1631" s="94">
        <v>138</v>
      </c>
      <c r="B1631" s="96" t="str">
        <f>CONCATENATE(Revisión_Avance_Periodo!$C1631,";",Revisión_Avance_Periodo!$E1631,";",Revisión_Avance_Periodo!$I1631)</f>
        <v>OE1;PR_10;ACT_63</v>
      </c>
      <c r="C1631" s="180" t="s">
        <v>9</v>
      </c>
      <c r="D1631" s="181" t="str">
        <f>VLOOKUP(Revisión_Avance_Periodo!$C1631,Componentes_BD!$F$1:$G$5,2,FALSE)</f>
        <v>Fortalecer la Vigilancia.</v>
      </c>
      <c r="E1631" s="119" t="s">
        <v>12</v>
      </c>
      <c r="F1631" s="95">
        <v>2</v>
      </c>
      <c r="G1631" s="95" t="str">
        <f>VLOOKUP(Revisión_Avance_Periodo!$A1631,BD_Seguimiento_OAP_2019!$A$2:$G$294,7,FALSE)</f>
        <v>PAI</v>
      </c>
      <c r="H1631" s="95" t="str">
        <f>VLOOKUP(Revisión_Avance_Periodo!$A1631,BD_Seguimiento_OAP_2019!$A$2:$J$294,10,FALSE)</f>
        <v>PAI_01 - Operacional</v>
      </c>
      <c r="I1631" s="95" t="s">
        <v>1347</v>
      </c>
      <c r="J1631" s="95" t="str">
        <f>VLOOKUP(Revisión_Avance_Periodo!$I1631,BD_Seguimiento_OAP_2019!$L:$M,2,FALSE)</f>
        <v>Elaborar los proyectos de actos administrativos de carácter general y particular a ser expedidos por el Superintendente de Transporte</v>
      </c>
      <c r="K1631" s="119" t="s">
        <v>58</v>
      </c>
      <c r="L1631" s="172">
        <v>4.4642857142857152E-4</v>
      </c>
      <c r="M1631" s="182" t="s">
        <v>113</v>
      </c>
      <c r="N1631" s="174">
        <f>INDEX(BD_Seguimiento_OAP_2019!$AH$3:$AS$294,MATCH(Revisión_Avance_Periodo!$I1631,BD_Seguimiento_OAP_2019!$L$3:$L$294,0),MATCH(Revisión_Avance_Periodo!$M1631,BD_Seguimiento_OAP_2019!$AH$2:$AS$2,0))</f>
        <v>8.3299999999999999E-2</v>
      </c>
      <c r="O1631" s="174">
        <f>INDEX(BD_Seguimiento_OAP_2019!$AV$3:$BG$294,MATCH(Revisión_Avance_Periodo!$I1631,BD_Seguimiento_OAP_2019!$L$3:$L$294,0),MATCH(Revisión_Avance_Periodo!$M1631,BD_Seguimiento_OAP_2019!$AV$2:$BG$2,0))</f>
        <v>0</v>
      </c>
      <c r="P1631" s="188">
        <f t="shared" si="304"/>
        <v>0</v>
      </c>
      <c r="Q1631" s="182" t="str">
        <f>VLOOKUP(P1631,Tabla_Indicador_Gestion4[#All],3,TRUE)</f>
        <v>Por Ejecutar</v>
      </c>
      <c r="R1631" s="215">
        <f>SUBTOTAL(9,$N$1622:$N1631)</f>
        <v>0.83300000000000007</v>
      </c>
      <c r="S1631" s="231">
        <f>SUBTOTAL(9,$O$1622:$O1631)</f>
        <v>0.49979999999999997</v>
      </c>
      <c r="T1631" s="231">
        <f>IFERROR(+Revisión_Avance_Periodo!$S1631/Revisión_Avance_Periodo!$R1631,0)</f>
        <v>0.59999999999999987</v>
      </c>
      <c r="U1631" s="184"/>
      <c r="V1631" s="185"/>
      <c r="W1631" s="183"/>
      <c r="X1631" s="183"/>
      <c r="Y1631" s="183"/>
      <c r="Z1631" s="186"/>
      <c r="AA1631" s="187"/>
    </row>
    <row r="1632" spans="1:27" x14ac:dyDescent="0.25">
      <c r="A1632" s="88">
        <v>138</v>
      </c>
      <c r="B1632" s="91" t="str">
        <f>CONCATENATE(Revisión_Avance_Periodo!$C1632,";",Revisión_Avance_Periodo!$E1632,";",Revisión_Avance_Periodo!$I1632)</f>
        <v>OE1;PR_10;ACT_63</v>
      </c>
      <c r="C1632" s="170" t="s">
        <v>9</v>
      </c>
      <c r="D1632" s="171" t="str">
        <f>VLOOKUP(Revisión_Avance_Periodo!$C1632,Componentes_BD!$F$1:$G$5,2,FALSE)</f>
        <v>Fortalecer la Vigilancia.</v>
      </c>
      <c r="E1632" s="106" t="s">
        <v>12</v>
      </c>
      <c r="F1632" s="89">
        <v>2</v>
      </c>
      <c r="G1632" s="89" t="str">
        <f>VLOOKUP(Revisión_Avance_Periodo!$A1632,BD_Seguimiento_OAP_2019!$A$2:$G$294,7,FALSE)</f>
        <v>PAI</v>
      </c>
      <c r="H1632" s="89" t="str">
        <f>VLOOKUP(Revisión_Avance_Periodo!$A1632,BD_Seguimiento_OAP_2019!$A$2:$J$294,10,FALSE)</f>
        <v>PAI_01 - Operacional</v>
      </c>
      <c r="I1632" s="89" t="s">
        <v>1347</v>
      </c>
      <c r="J1632" s="89" t="str">
        <f>VLOOKUP(Revisión_Avance_Periodo!$I1632,BD_Seguimiento_OAP_2019!$L:$M,2,FALSE)</f>
        <v>Elaborar los proyectos de actos administrativos de carácter general y particular a ser expedidos por el Superintendente de Transporte</v>
      </c>
      <c r="K1632" s="106" t="s">
        <v>58</v>
      </c>
      <c r="L1632" s="172">
        <v>4.4642857142857152E-4</v>
      </c>
      <c r="M1632" s="173" t="s">
        <v>114</v>
      </c>
      <c r="N1632" s="174">
        <f>INDEX(BD_Seguimiento_OAP_2019!$AH$3:$AS$294,MATCH(Revisión_Avance_Periodo!$I1632,BD_Seguimiento_OAP_2019!$L$3:$L$294,0),MATCH(Revisión_Avance_Periodo!$M1632,BD_Seguimiento_OAP_2019!$AH$2:$AS$2,0))</f>
        <v>8.3299999999999999E-2</v>
      </c>
      <c r="O1632" s="174">
        <f>INDEX(BD_Seguimiento_OAP_2019!$AV$3:$BG$294,MATCH(Revisión_Avance_Periodo!$I1632,BD_Seguimiento_OAP_2019!$L$3:$L$294,0),MATCH(Revisión_Avance_Periodo!$M1632,BD_Seguimiento_OAP_2019!$AV$2:$BG$2,0))</f>
        <v>0</v>
      </c>
      <c r="P1632" s="189">
        <f t="shared" si="304"/>
        <v>0</v>
      </c>
      <c r="Q1632" s="173" t="str">
        <f>VLOOKUP(P1632,Tabla_Indicador_Gestion4[#All],3,TRUE)</f>
        <v>Por Ejecutar</v>
      </c>
      <c r="R1632" s="215">
        <f>SUBTOTAL(9,$N$1622:$N1632)</f>
        <v>0.91630000000000011</v>
      </c>
      <c r="S1632" s="231">
        <f>SUBTOTAL(9,$O$1622:$O1632)</f>
        <v>0.49979999999999997</v>
      </c>
      <c r="T1632" s="231">
        <f>IFERROR(+Revisión_Avance_Periodo!$S1632/Revisión_Avance_Periodo!$R1632,0)</f>
        <v>0.5454545454545453</v>
      </c>
      <c r="U1632" s="184"/>
      <c r="V1632" s="185"/>
      <c r="W1632" s="183"/>
      <c r="X1632" s="183"/>
      <c r="Y1632" s="183"/>
      <c r="Z1632" s="186"/>
      <c r="AA1632" s="187"/>
    </row>
    <row r="1633" spans="1:27" ht="15.75" thickBot="1" x14ac:dyDescent="0.3">
      <c r="A1633" s="94">
        <v>138</v>
      </c>
      <c r="B1633" s="96" t="str">
        <f>CONCATENATE(Revisión_Avance_Periodo!$C1633,";",Revisión_Avance_Periodo!$E1633,";",Revisión_Avance_Periodo!$I1633)</f>
        <v>OE1;PR_10;ACT_63</v>
      </c>
      <c r="C1633" s="180" t="s">
        <v>9</v>
      </c>
      <c r="D1633" s="181" t="str">
        <f>VLOOKUP(Revisión_Avance_Periodo!$C1633,Componentes_BD!$F$1:$G$5,2,FALSE)</f>
        <v>Fortalecer la Vigilancia.</v>
      </c>
      <c r="E1633" s="119" t="s">
        <v>12</v>
      </c>
      <c r="F1633" s="95">
        <v>2</v>
      </c>
      <c r="G1633" s="95" t="str">
        <f>VLOOKUP(Revisión_Avance_Periodo!$A1633,BD_Seguimiento_OAP_2019!$A$2:$G$294,7,FALSE)</f>
        <v>PAI</v>
      </c>
      <c r="H1633" s="95" t="str">
        <f>VLOOKUP(Revisión_Avance_Periodo!$A1633,BD_Seguimiento_OAP_2019!$A$2:$J$294,10,FALSE)</f>
        <v>PAI_01 - Operacional</v>
      </c>
      <c r="I1633" s="95" t="s">
        <v>1347</v>
      </c>
      <c r="J1633" s="95" t="str">
        <f>VLOOKUP(Revisión_Avance_Periodo!$I1633,BD_Seguimiento_OAP_2019!$L:$M,2,FALSE)</f>
        <v>Elaborar los proyectos de actos administrativos de carácter general y particular a ser expedidos por el Superintendente de Transporte</v>
      </c>
      <c r="K1633" s="119" t="s">
        <v>58</v>
      </c>
      <c r="L1633" s="172">
        <v>4.4642857142857152E-4</v>
      </c>
      <c r="M1633" s="182" t="s">
        <v>115</v>
      </c>
      <c r="N1633" s="174">
        <f>INDEX(BD_Seguimiento_OAP_2019!$AH$3:$AS$294,MATCH(Revisión_Avance_Periodo!$I1633,BD_Seguimiento_OAP_2019!$L$3:$L$294,0),MATCH(Revisión_Avance_Periodo!$M1633,BD_Seguimiento_OAP_2019!$AH$2:$AS$2,0))</f>
        <v>8.3299999999999999E-2</v>
      </c>
      <c r="O1633" s="174">
        <f>INDEX(BD_Seguimiento_OAP_2019!$AV$3:$BG$294,MATCH(Revisión_Avance_Periodo!$I1633,BD_Seguimiento_OAP_2019!$L$3:$L$294,0),MATCH(Revisión_Avance_Periodo!$M1633,BD_Seguimiento_OAP_2019!$AV$2:$BG$2,0))</f>
        <v>0</v>
      </c>
      <c r="P1633" s="188">
        <f t="shared" si="304"/>
        <v>0</v>
      </c>
      <c r="Q1633" s="182" t="str">
        <f>VLOOKUP(P1633,Tabla_Indicador_Gestion4[#All],3,TRUE)</f>
        <v>Por Ejecutar</v>
      </c>
      <c r="R1633" s="215">
        <f>SUBTOTAL(9,$N$1622:$N1633)</f>
        <v>0.99960000000000016</v>
      </c>
      <c r="S1633" s="231">
        <f>SUBTOTAL(9,$O$1622:$O1633)</f>
        <v>0.49979999999999997</v>
      </c>
      <c r="T1633" s="231">
        <f>IFERROR(+Revisión_Avance_Periodo!$S1633/Revisión_Avance_Periodo!$R1633,0)</f>
        <v>0.49999999999999989</v>
      </c>
      <c r="U1633" s="184"/>
      <c r="V1633" s="185"/>
      <c r="W1633" s="183"/>
      <c r="X1633" s="183"/>
      <c r="Y1633" s="183"/>
      <c r="Z1633" s="186"/>
      <c r="AA1633" s="187"/>
    </row>
    <row r="1634" spans="1:27" x14ac:dyDescent="0.25">
      <c r="A1634" s="88">
        <v>139</v>
      </c>
      <c r="B1634" s="91" t="str">
        <f>CONCATENATE(Revisión_Avance_Periodo!$C1634,";",Revisión_Avance_Periodo!$E1634,";",Revisión_Avance_Periodo!$I1634)</f>
        <v>OE1;PR_10;ACT_64</v>
      </c>
      <c r="C1634" s="170" t="s">
        <v>9</v>
      </c>
      <c r="D1634" s="171" t="str">
        <f>VLOOKUP(Revisión_Avance_Periodo!$C1634,Componentes_BD!$F$1:$G$5,2,FALSE)</f>
        <v>Fortalecer la Vigilancia.</v>
      </c>
      <c r="E1634" s="106" t="s">
        <v>12</v>
      </c>
      <c r="F1634" s="89">
        <v>2</v>
      </c>
      <c r="G1634" s="89" t="str">
        <f>VLOOKUP(Revisión_Avance_Periodo!$A1634,BD_Seguimiento_OAP_2019!$A$2:$G$294,7,FALSE)</f>
        <v>PAI</v>
      </c>
      <c r="H1634" s="89" t="str">
        <f>VLOOKUP(Revisión_Avance_Periodo!$A1634,BD_Seguimiento_OAP_2019!$A$2:$J$294,10,FALSE)</f>
        <v>PAI_01 - Operacional</v>
      </c>
      <c r="I1634" s="89" t="s">
        <v>1352</v>
      </c>
      <c r="J1634" s="89" t="str">
        <f>VLOOKUP(Revisión_Avance_Periodo!$I1634,BD_Seguimiento_OAP_2019!$L:$M,2,FALSE)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34" s="106" t="s">
        <v>58</v>
      </c>
      <c r="L1634" s="172">
        <v>4.4642857142857152E-4</v>
      </c>
      <c r="M1634" s="173" t="s">
        <v>104</v>
      </c>
      <c r="N1634" s="174">
        <f>INDEX(BD_Seguimiento_OAP_2019!$AH$3:$AS$294,MATCH(Revisión_Avance_Periodo!$I1634,BD_Seguimiento_OAP_2019!$L$3:$L$294,0),MATCH(Revisión_Avance_Periodo!$M1634,BD_Seguimiento_OAP_2019!$AH$2:$AS$2,0))</f>
        <v>8.3299999999999999E-2</v>
      </c>
      <c r="O1634" s="174">
        <f>INDEX(BD_Seguimiento_OAP_2019!$AV$3:$BG$294,MATCH(Revisión_Avance_Periodo!$I1634,BD_Seguimiento_OAP_2019!$L$3:$L$294,0),MATCH(Revisión_Avance_Periodo!$M1634,BD_Seguimiento_OAP_2019!$AV$2:$BG$2,0))</f>
        <v>8.3299999999999999E-2</v>
      </c>
      <c r="P1634" s="189">
        <f t="shared" si="304"/>
        <v>1</v>
      </c>
      <c r="Q1634" s="173" t="str">
        <f>VLOOKUP(P1634,Tabla_Indicador_Gestion4[#All],3,TRUE)</f>
        <v>Culminada</v>
      </c>
      <c r="R1634" s="213">
        <f>SUBTOTAL(9,$N$1634:$N1634)</f>
        <v>8.3299999999999999E-2</v>
      </c>
      <c r="S1634" s="234">
        <f>SUBTOTAL(9,$O$1634:$O1634)</f>
        <v>8.3299999999999999E-2</v>
      </c>
      <c r="T1634" s="234">
        <f>IFERROR(+Revisión_Avance_Periodo!$S1634/Revisión_Avance_Periodo!$R1634,0)</f>
        <v>1</v>
      </c>
      <c r="U1634" s="191">
        <f>SUBTOTAL(9,N1634:N1645)</f>
        <v>0.99960000000000016</v>
      </c>
      <c r="V1634" s="192">
        <f>SUBTOTAL(9,O1634:O1645)</f>
        <v>0.49979999999999997</v>
      </c>
      <c r="W1634" s="176">
        <f t="shared" ref="W1634" si="307">+V1634/U1634</f>
        <v>0.49999999999999989</v>
      </c>
      <c r="X1634" s="176"/>
      <c r="Y1634" s="176">
        <f>100%-Revisión_Avance_Periodo!$W1634</f>
        <v>0.50000000000000011</v>
      </c>
      <c r="Z1634" s="178" t="str">
        <f>VLOOKUP(W1634,Tabla_Indicador_Gestion4[],3,TRUE)</f>
        <v>En Tramite</v>
      </c>
      <c r="AA1634" s="179">
        <f>Revisión_Avance_Periodo!$W1634*Revisión_Avance_Periodo!$L1634</f>
        <v>2.2321428571428571E-4</v>
      </c>
    </row>
    <row r="1635" spans="1:27" x14ac:dyDescent="0.25">
      <c r="A1635" s="94">
        <v>139</v>
      </c>
      <c r="B1635" s="96" t="str">
        <f>CONCATENATE(Revisión_Avance_Periodo!$C1635,";",Revisión_Avance_Periodo!$E1635,";",Revisión_Avance_Periodo!$I1635)</f>
        <v>OE1;PR_10;ACT_64</v>
      </c>
      <c r="C1635" s="180" t="s">
        <v>9</v>
      </c>
      <c r="D1635" s="181" t="str">
        <f>VLOOKUP(Revisión_Avance_Periodo!$C1635,Componentes_BD!$F$1:$G$5,2,FALSE)</f>
        <v>Fortalecer la Vigilancia.</v>
      </c>
      <c r="E1635" s="119" t="s">
        <v>12</v>
      </c>
      <c r="F1635" s="95">
        <v>2</v>
      </c>
      <c r="G1635" s="95" t="str">
        <f>VLOOKUP(Revisión_Avance_Periodo!$A1635,BD_Seguimiento_OAP_2019!$A$2:$G$294,7,FALSE)</f>
        <v>PAI</v>
      </c>
      <c r="H1635" s="95" t="str">
        <f>VLOOKUP(Revisión_Avance_Periodo!$A1635,BD_Seguimiento_OAP_2019!$A$2:$J$294,10,FALSE)</f>
        <v>PAI_01 - Operacional</v>
      </c>
      <c r="I1635" s="95" t="s">
        <v>1352</v>
      </c>
      <c r="J1635" s="95" t="str">
        <f>VLOOKUP(Revisión_Avance_Periodo!$I1635,BD_Seguimiento_OAP_2019!$L:$M,2,FALSE)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35" s="119" t="s">
        <v>58</v>
      </c>
      <c r="L1635" s="172">
        <v>4.4642857142857152E-4</v>
      </c>
      <c r="M1635" s="182" t="s">
        <v>105</v>
      </c>
      <c r="N1635" s="174">
        <f>INDEX(BD_Seguimiento_OAP_2019!$AH$3:$AS$294,MATCH(Revisión_Avance_Periodo!$I1635,BD_Seguimiento_OAP_2019!$L$3:$L$294,0),MATCH(Revisión_Avance_Periodo!$M1635,BD_Seguimiento_OAP_2019!$AH$2:$AS$2,0))</f>
        <v>8.3299999999999999E-2</v>
      </c>
      <c r="O1635" s="174">
        <f>INDEX(BD_Seguimiento_OAP_2019!$AV$3:$BG$294,MATCH(Revisión_Avance_Periodo!$I1635,BD_Seguimiento_OAP_2019!$L$3:$L$294,0),MATCH(Revisión_Avance_Periodo!$M1635,BD_Seguimiento_OAP_2019!$AV$2:$BG$2,0))</f>
        <v>8.3299999999999999E-2</v>
      </c>
      <c r="P1635" s="188">
        <f t="shared" si="304"/>
        <v>1</v>
      </c>
      <c r="Q1635" s="182" t="str">
        <f>VLOOKUP(P1635,Tabla_Indicador_Gestion4[#All],3,TRUE)</f>
        <v>Culminada</v>
      </c>
      <c r="R1635" s="215">
        <f>SUBTOTAL(9,$N$1634:$N1635)</f>
        <v>0.1666</v>
      </c>
      <c r="S1635" s="231">
        <f>SUBTOTAL(9,$O$1634:$O1635)</f>
        <v>0.1666</v>
      </c>
      <c r="T1635" s="231">
        <f>IFERROR(+Revisión_Avance_Periodo!$S1635/Revisión_Avance_Periodo!$R1635,0)</f>
        <v>1</v>
      </c>
      <c r="U1635" s="184"/>
      <c r="V1635" s="185"/>
      <c r="W1635" s="183"/>
      <c r="X1635" s="183"/>
      <c r="Y1635" s="183"/>
      <c r="Z1635" s="186"/>
      <c r="AA1635" s="187"/>
    </row>
    <row r="1636" spans="1:27" x14ac:dyDescent="0.25">
      <c r="A1636" s="88">
        <v>139</v>
      </c>
      <c r="B1636" s="91" t="str">
        <f>CONCATENATE(Revisión_Avance_Periodo!$C1636,";",Revisión_Avance_Periodo!$E1636,";",Revisión_Avance_Periodo!$I1636)</f>
        <v>OE1;PR_10;ACT_64</v>
      </c>
      <c r="C1636" s="170" t="s">
        <v>9</v>
      </c>
      <c r="D1636" s="171" t="str">
        <f>VLOOKUP(Revisión_Avance_Periodo!$C1636,Componentes_BD!$F$1:$G$5,2,FALSE)</f>
        <v>Fortalecer la Vigilancia.</v>
      </c>
      <c r="E1636" s="106" t="s">
        <v>12</v>
      </c>
      <c r="F1636" s="89">
        <v>2</v>
      </c>
      <c r="G1636" s="89" t="str">
        <f>VLOOKUP(Revisión_Avance_Periodo!$A1636,BD_Seguimiento_OAP_2019!$A$2:$G$294,7,FALSE)</f>
        <v>PAI</v>
      </c>
      <c r="H1636" s="89" t="str">
        <f>VLOOKUP(Revisión_Avance_Periodo!$A1636,BD_Seguimiento_OAP_2019!$A$2:$J$294,10,FALSE)</f>
        <v>PAI_01 - Operacional</v>
      </c>
      <c r="I1636" s="89" t="s">
        <v>1352</v>
      </c>
      <c r="J1636" s="89" t="str">
        <f>VLOOKUP(Revisión_Avance_Periodo!$I1636,BD_Seguimiento_OAP_2019!$L:$M,2,FALSE)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36" s="106" t="s">
        <v>58</v>
      </c>
      <c r="L1636" s="172">
        <v>4.4642857142857152E-4</v>
      </c>
      <c r="M1636" s="173" t="s">
        <v>106</v>
      </c>
      <c r="N1636" s="174">
        <f>INDEX(BD_Seguimiento_OAP_2019!$AH$3:$AS$294,MATCH(Revisión_Avance_Periodo!$I1636,BD_Seguimiento_OAP_2019!$L$3:$L$294,0),MATCH(Revisión_Avance_Periodo!$M1636,BD_Seguimiento_OAP_2019!$AH$2:$AS$2,0))</f>
        <v>8.3299999999999999E-2</v>
      </c>
      <c r="O1636" s="174">
        <f>INDEX(BD_Seguimiento_OAP_2019!$AV$3:$BG$294,MATCH(Revisión_Avance_Periodo!$I1636,BD_Seguimiento_OAP_2019!$L$3:$L$294,0),MATCH(Revisión_Avance_Periodo!$M1636,BD_Seguimiento_OAP_2019!$AV$2:$BG$2,0))</f>
        <v>8.3299999999999999E-2</v>
      </c>
      <c r="P1636" s="189">
        <f t="shared" si="304"/>
        <v>1</v>
      </c>
      <c r="Q1636" s="173" t="str">
        <f>VLOOKUP(P1636,Tabla_Indicador_Gestion4[#All],3,TRUE)</f>
        <v>Culminada</v>
      </c>
      <c r="R1636" s="215">
        <f>SUBTOTAL(9,$N$1634:$N1636)</f>
        <v>0.24990000000000001</v>
      </c>
      <c r="S1636" s="231">
        <f>SUBTOTAL(9,$O$1634:$O1636)</f>
        <v>0.24990000000000001</v>
      </c>
      <c r="T1636" s="231">
        <f>IFERROR(+Revisión_Avance_Periodo!$S1636/Revisión_Avance_Periodo!$R1636,0)</f>
        <v>1</v>
      </c>
      <c r="U1636" s="184"/>
      <c r="V1636" s="185"/>
      <c r="W1636" s="183"/>
      <c r="X1636" s="183"/>
      <c r="Y1636" s="183"/>
      <c r="Z1636" s="186"/>
      <c r="AA1636" s="187"/>
    </row>
    <row r="1637" spans="1:27" x14ac:dyDescent="0.25">
      <c r="A1637" s="94">
        <v>139</v>
      </c>
      <c r="B1637" s="96" t="str">
        <f>CONCATENATE(Revisión_Avance_Periodo!$C1637,";",Revisión_Avance_Periodo!$E1637,";",Revisión_Avance_Periodo!$I1637)</f>
        <v>OE1;PR_10;ACT_64</v>
      </c>
      <c r="C1637" s="180" t="s">
        <v>9</v>
      </c>
      <c r="D1637" s="181" t="str">
        <f>VLOOKUP(Revisión_Avance_Periodo!$C1637,Componentes_BD!$F$1:$G$5,2,FALSE)</f>
        <v>Fortalecer la Vigilancia.</v>
      </c>
      <c r="E1637" s="119" t="s">
        <v>12</v>
      </c>
      <c r="F1637" s="95">
        <v>2</v>
      </c>
      <c r="G1637" s="95" t="str">
        <f>VLOOKUP(Revisión_Avance_Periodo!$A1637,BD_Seguimiento_OAP_2019!$A$2:$G$294,7,FALSE)</f>
        <v>PAI</v>
      </c>
      <c r="H1637" s="95" t="str">
        <f>VLOOKUP(Revisión_Avance_Periodo!$A1637,BD_Seguimiento_OAP_2019!$A$2:$J$294,10,FALSE)</f>
        <v>PAI_01 - Operacional</v>
      </c>
      <c r="I1637" s="95" t="s">
        <v>1352</v>
      </c>
      <c r="J1637" s="95" t="str">
        <f>VLOOKUP(Revisión_Avance_Periodo!$I1637,BD_Seguimiento_OAP_2019!$L:$M,2,FALSE)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37" s="119" t="s">
        <v>58</v>
      </c>
      <c r="L1637" s="172">
        <v>4.4642857142857152E-4</v>
      </c>
      <c r="M1637" s="182" t="s">
        <v>107</v>
      </c>
      <c r="N1637" s="174">
        <f>INDEX(BD_Seguimiento_OAP_2019!$AH$3:$AS$294,MATCH(Revisión_Avance_Periodo!$I1637,BD_Seguimiento_OAP_2019!$L$3:$L$294,0),MATCH(Revisión_Avance_Periodo!$M1637,BD_Seguimiento_OAP_2019!$AH$2:$AS$2,0))</f>
        <v>8.3299999999999999E-2</v>
      </c>
      <c r="O1637" s="174">
        <f>INDEX(BD_Seguimiento_OAP_2019!$AV$3:$BG$294,MATCH(Revisión_Avance_Periodo!$I1637,BD_Seguimiento_OAP_2019!$L$3:$L$294,0),MATCH(Revisión_Avance_Periodo!$M1637,BD_Seguimiento_OAP_2019!$AV$2:$BG$2,0))</f>
        <v>8.3299999999999999E-2</v>
      </c>
      <c r="P1637" s="188">
        <f t="shared" si="304"/>
        <v>1</v>
      </c>
      <c r="Q1637" s="182" t="str">
        <f>VLOOKUP(P1637,Tabla_Indicador_Gestion4[#All],3,TRUE)</f>
        <v>Culminada</v>
      </c>
      <c r="R1637" s="215">
        <f>SUBTOTAL(9,$N$1634:$N1637)</f>
        <v>0.3332</v>
      </c>
      <c r="S1637" s="231">
        <f>SUBTOTAL(9,$O$1634:$O1637)</f>
        <v>0.3332</v>
      </c>
      <c r="T1637" s="231">
        <f>IFERROR(+Revisión_Avance_Periodo!$S1637/Revisión_Avance_Periodo!$R1637,0)</f>
        <v>1</v>
      </c>
      <c r="U1637" s="184"/>
      <c r="V1637" s="185"/>
      <c r="W1637" s="183"/>
      <c r="X1637" s="183"/>
      <c r="Y1637" s="183"/>
      <c r="Z1637" s="186"/>
      <c r="AA1637" s="187"/>
    </row>
    <row r="1638" spans="1:27" x14ac:dyDescent="0.25">
      <c r="A1638" s="88">
        <v>139</v>
      </c>
      <c r="B1638" s="91" t="str">
        <f>CONCATENATE(Revisión_Avance_Periodo!$C1638,";",Revisión_Avance_Periodo!$E1638,";",Revisión_Avance_Periodo!$I1638)</f>
        <v>OE1;PR_10;ACT_64</v>
      </c>
      <c r="C1638" s="170" t="s">
        <v>9</v>
      </c>
      <c r="D1638" s="171" t="str">
        <f>VLOOKUP(Revisión_Avance_Periodo!$C1638,Componentes_BD!$F$1:$G$5,2,FALSE)</f>
        <v>Fortalecer la Vigilancia.</v>
      </c>
      <c r="E1638" s="106" t="s">
        <v>12</v>
      </c>
      <c r="F1638" s="89">
        <v>2</v>
      </c>
      <c r="G1638" s="89" t="str">
        <f>VLOOKUP(Revisión_Avance_Periodo!$A1638,BD_Seguimiento_OAP_2019!$A$2:$G$294,7,FALSE)</f>
        <v>PAI</v>
      </c>
      <c r="H1638" s="89" t="str">
        <f>VLOOKUP(Revisión_Avance_Periodo!$A1638,BD_Seguimiento_OAP_2019!$A$2:$J$294,10,FALSE)</f>
        <v>PAI_01 - Operacional</v>
      </c>
      <c r="I1638" s="89" t="s">
        <v>1352</v>
      </c>
      <c r="J1638" s="89" t="str">
        <f>VLOOKUP(Revisión_Avance_Periodo!$I1638,BD_Seguimiento_OAP_2019!$L:$M,2,FALSE)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38" s="106" t="s">
        <v>58</v>
      </c>
      <c r="L1638" s="172">
        <v>4.4642857142857152E-4</v>
      </c>
      <c r="M1638" s="173" t="s">
        <v>108</v>
      </c>
      <c r="N1638" s="174">
        <f>INDEX(BD_Seguimiento_OAP_2019!$AH$3:$AS$294,MATCH(Revisión_Avance_Periodo!$I1638,BD_Seguimiento_OAP_2019!$L$3:$L$294,0),MATCH(Revisión_Avance_Periodo!$M1638,BD_Seguimiento_OAP_2019!$AH$2:$AS$2,0))</f>
        <v>8.3299999999999999E-2</v>
      </c>
      <c r="O1638" s="174">
        <f>INDEX(BD_Seguimiento_OAP_2019!$AV$3:$BG$294,MATCH(Revisión_Avance_Periodo!$I1638,BD_Seguimiento_OAP_2019!$L$3:$L$294,0),MATCH(Revisión_Avance_Periodo!$M1638,BD_Seguimiento_OAP_2019!$AV$2:$BG$2,0))</f>
        <v>8.3299999999999999E-2</v>
      </c>
      <c r="P1638" s="189">
        <f t="shared" si="304"/>
        <v>1</v>
      </c>
      <c r="Q1638" s="173" t="str">
        <f>VLOOKUP(P1638,Tabla_Indicador_Gestion4[#All],3,TRUE)</f>
        <v>Culminada</v>
      </c>
      <c r="R1638" s="215">
        <f>SUBTOTAL(9,$N$1634:$N1638)</f>
        <v>0.41649999999999998</v>
      </c>
      <c r="S1638" s="231">
        <f>SUBTOTAL(9,$O$1634:$O1638)</f>
        <v>0.41649999999999998</v>
      </c>
      <c r="T1638" s="231">
        <f>IFERROR(+Revisión_Avance_Periodo!$S1638/Revisión_Avance_Periodo!$R1638,0)</f>
        <v>1</v>
      </c>
      <c r="U1638" s="184"/>
      <c r="V1638" s="185"/>
      <c r="W1638" s="183"/>
      <c r="X1638" s="183"/>
      <c r="Y1638" s="183"/>
      <c r="Z1638" s="186"/>
      <c r="AA1638" s="187"/>
    </row>
    <row r="1639" spans="1:27" x14ac:dyDescent="0.25">
      <c r="A1639" s="94">
        <v>139</v>
      </c>
      <c r="B1639" s="96" t="str">
        <f>CONCATENATE(Revisión_Avance_Periodo!$C1639,";",Revisión_Avance_Periodo!$E1639,";",Revisión_Avance_Periodo!$I1639)</f>
        <v>OE1;PR_10;ACT_64</v>
      </c>
      <c r="C1639" s="180" t="s">
        <v>9</v>
      </c>
      <c r="D1639" s="181" t="str">
        <f>VLOOKUP(Revisión_Avance_Periodo!$C1639,Componentes_BD!$F$1:$G$5,2,FALSE)</f>
        <v>Fortalecer la Vigilancia.</v>
      </c>
      <c r="E1639" s="119" t="s">
        <v>12</v>
      </c>
      <c r="F1639" s="95">
        <v>2</v>
      </c>
      <c r="G1639" s="95" t="str">
        <f>VLOOKUP(Revisión_Avance_Periodo!$A1639,BD_Seguimiento_OAP_2019!$A$2:$G$294,7,FALSE)</f>
        <v>PAI</v>
      </c>
      <c r="H1639" s="95" t="str">
        <f>VLOOKUP(Revisión_Avance_Periodo!$A1639,BD_Seguimiento_OAP_2019!$A$2:$J$294,10,FALSE)</f>
        <v>PAI_01 - Operacional</v>
      </c>
      <c r="I1639" s="95" t="s">
        <v>1352</v>
      </c>
      <c r="J1639" s="95" t="str">
        <f>VLOOKUP(Revisión_Avance_Periodo!$I1639,BD_Seguimiento_OAP_2019!$L:$M,2,FALSE)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39" s="119" t="s">
        <v>58</v>
      </c>
      <c r="L1639" s="172">
        <v>4.4642857142857152E-4</v>
      </c>
      <c r="M1639" s="182" t="s">
        <v>109</v>
      </c>
      <c r="N1639" s="174">
        <f>INDEX(BD_Seguimiento_OAP_2019!$AH$3:$AS$294,MATCH(Revisión_Avance_Periodo!$I1639,BD_Seguimiento_OAP_2019!$L$3:$L$294,0),MATCH(Revisión_Avance_Periodo!$M1639,BD_Seguimiento_OAP_2019!$AH$2:$AS$2,0))</f>
        <v>8.3299999999999999E-2</v>
      </c>
      <c r="O1639" s="174">
        <f>INDEX(BD_Seguimiento_OAP_2019!$AV$3:$BG$294,MATCH(Revisión_Avance_Periodo!$I1639,BD_Seguimiento_OAP_2019!$L$3:$L$294,0),MATCH(Revisión_Avance_Periodo!$M1639,BD_Seguimiento_OAP_2019!$AV$2:$BG$2,0))</f>
        <v>8.3299999999999999E-2</v>
      </c>
      <c r="P1639" s="188">
        <f t="shared" si="304"/>
        <v>1</v>
      </c>
      <c r="Q1639" s="182" t="str">
        <f>VLOOKUP(P1639,Tabla_Indicador_Gestion4[#All],3,TRUE)</f>
        <v>Culminada</v>
      </c>
      <c r="R1639" s="215">
        <f>SUBTOTAL(9,$N$1634:$N1639)</f>
        <v>0.49979999999999997</v>
      </c>
      <c r="S1639" s="231">
        <f>SUBTOTAL(9,$O$1634:$O1639)</f>
        <v>0.49979999999999997</v>
      </c>
      <c r="T1639" s="231">
        <f>IFERROR(+Revisión_Avance_Periodo!$S1639/Revisión_Avance_Periodo!$R1639,0)</f>
        <v>1</v>
      </c>
      <c r="U1639" s="184"/>
      <c r="V1639" s="185"/>
      <c r="W1639" s="183"/>
      <c r="X1639" s="183"/>
      <c r="Y1639" s="183"/>
      <c r="Z1639" s="186"/>
      <c r="AA1639" s="187"/>
    </row>
    <row r="1640" spans="1:27" x14ac:dyDescent="0.25">
      <c r="A1640" s="88">
        <v>139</v>
      </c>
      <c r="B1640" s="91" t="str">
        <f>CONCATENATE(Revisión_Avance_Periodo!$C1640,";",Revisión_Avance_Periodo!$E1640,";",Revisión_Avance_Periodo!$I1640)</f>
        <v>OE1;PR_10;ACT_64</v>
      </c>
      <c r="C1640" s="170" t="s">
        <v>9</v>
      </c>
      <c r="D1640" s="171" t="str">
        <f>VLOOKUP(Revisión_Avance_Periodo!$C1640,Componentes_BD!$F$1:$G$5,2,FALSE)</f>
        <v>Fortalecer la Vigilancia.</v>
      </c>
      <c r="E1640" s="106" t="s">
        <v>12</v>
      </c>
      <c r="F1640" s="89">
        <v>2</v>
      </c>
      <c r="G1640" s="89" t="str">
        <f>VLOOKUP(Revisión_Avance_Periodo!$A1640,BD_Seguimiento_OAP_2019!$A$2:$G$294,7,FALSE)</f>
        <v>PAI</v>
      </c>
      <c r="H1640" s="89" t="str">
        <f>VLOOKUP(Revisión_Avance_Periodo!$A1640,BD_Seguimiento_OAP_2019!$A$2:$J$294,10,FALSE)</f>
        <v>PAI_01 - Operacional</v>
      </c>
      <c r="I1640" s="89" t="s">
        <v>1352</v>
      </c>
      <c r="J1640" s="89" t="str">
        <f>VLOOKUP(Revisión_Avance_Periodo!$I1640,BD_Seguimiento_OAP_2019!$L:$M,2,FALSE)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40" s="106" t="s">
        <v>58</v>
      </c>
      <c r="L1640" s="172">
        <v>4.4642857142857152E-4</v>
      </c>
      <c r="M1640" s="173" t="s">
        <v>110</v>
      </c>
      <c r="N1640" s="174">
        <f>INDEX(BD_Seguimiento_OAP_2019!$AH$3:$AS$294,MATCH(Revisión_Avance_Periodo!$I1640,BD_Seguimiento_OAP_2019!$L$3:$L$294,0),MATCH(Revisión_Avance_Periodo!$M1640,BD_Seguimiento_OAP_2019!$AH$2:$AS$2,0))</f>
        <v>8.3299999999999999E-2</v>
      </c>
      <c r="O1640" s="174">
        <f>INDEX(BD_Seguimiento_OAP_2019!$AV$3:$BG$294,MATCH(Revisión_Avance_Periodo!$I1640,BD_Seguimiento_OAP_2019!$L$3:$L$294,0),MATCH(Revisión_Avance_Periodo!$M1640,BD_Seguimiento_OAP_2019!$AV$2:$BG$2,0))</f>
        <v>0</v>
      </c>
      <c r="P1640" s="189">
        <f t="shared" si="304"/>
        <v>0</v>
      </c>
      <c r="Q1640" s="173" t="str">
        <f>VLOOKUP(P1640,Tabla_Indicador_Gestion4[#All],3,TRUE)</f>
        <v>Por Ejecutar</v>
      </c>
      <c r="R1640" s="215">
        <f>SUBTOTAL(9,$N$1634:$N1640)</f>
        <v>0.58309999999999995</v>
      </c>
      <c r="S1640" s="231">
        <f>SUBTOTAL(9,$O$1634:$O1640)</f>
        <v>0.49979999999999997</v>
      </c>
      <c r="T1640" s="231">
        <f>IFERROR(+Revisión_Avance_Periodo!$S1640/Revisión_Avance_Periodo!$R1640,0)</f>
        <v>0.85714285714285721</v>
      </c>
      <c r="U1640" s="184"/>
      <c r="V1640" s="185"/>
      <c r="W1640" s="183"/>
      <c r="X1640" s="183"/>
      <c r="Y1640" s="183"/>
      <c r="Z1640" s="186"/>
      <c r="AA1640" s="187"/>
    </row>
    <row r="1641" spans="1:27" x14ac:dyDescent="0.25">
      <c r="A1641" s="94">
        <v>139</v>
      </c>
      <c r="B1641" s="96" t="str">
        <f>CONCATENATE(Revisión_Avance_Periodo!$C1641,";",Revisión_Avance_Periodo!$E1641,";",Revisión_Avance_Periodo!$I1641)</f>
        <v>OE1;PR_10;ACT_64</v>
      </c>
      <c r="C1641" s="180" t="s">
        <v>9</v>
      </c>
      <c r="D1641" s="181" t="str">
        <f>VLOOKUP(Revisión_Avance_Periodo!$C1641,Componentes_BD!$F$1:$G$5,2,FALSE)</f>
        <v>Fortalecer la Vigilancia.</v>
      </c>
      <c r="E1641" s="119" t="s">
        <v>12</v>
      </c>
      <c r="F1641" s="95">
        <v>2</v>
      </c>
      <c r="G1641" s="95" t="str">
        <f>VLOOKUP(Revisión_Avance_Periodo!$A1641,BD_Seguimiento_OAP_2019!$A$2:$G$294,7,FALSE)</f>
        <v>PAI</v>
      </c>
      <c r="H1641" s="95" t="str">
        <f>VLOOKUP(Revisión_Avance_Periodo!$A1641,BD_Seguimiento_OAP_2019!$A$2:$J$294,10,FALSE)</f>
        <v>PAI_01 - Operacional</v>
      </c>
      <c r="I1641" s="95" t="s">
        <v>1352</v>
      </c>
      <c r="J1641" s="95" t="str">
        <f>VLOOKUP(Revisión_Avance_Periodo!$I1641,BD_Seguimiento_OAP_2019!$L:$M,2,FALSE)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41" s="119" t="s">
        <v>58</v>
      </c>
      <c r="L1641" s="172">
        <v>4.4642857142857152E-4</v>
      </c>
      <c r="M1641" s="182" t="s">
        <v>111</v>
      </c>
      <c r="N1641" s="174">
        <f>INDEX(BD_Seguimiento_OAP_2019!$AH$3:$AS$294,MATCH(Revisión_Avance_Periodo!$I1641,BD_Seguimiento_OAP_2019!$L$3:$L$294,0),MATCH(Revisión_Avance_Periodo!$M1641,BD_Seguimiento_OAP_2019!$AH$2:$AS$2,0))</f>
        <v>8.3299999999999999E-2</v>
      </c>
      <c r="O1641" s="174">
        <f>INDEX(BD_Seguimiento_OAP_2019!$AV$3:$BG$294,MATCH(Revisión_Avance_Periodo!$I1641,BD_Seguimiento_OAP_2019!$L$3:$L$294,0),MATCH(Revisión_Avance_Periodo!$M1641,BD_Seguimiento_OAP_2019!$AV$2:$BG$2,0))</f>
        <v>0</v>
      </c>
      <c r="P1641" s="188">
        <f t="shared" si="304"/>
        <v>0</v>
      </c>
      <c r="Q1641" s="182" t="str">
        <f>VLOOKUP(P1641,Tabla_Indicador_Gestion4[#All],3,TRUE)</f>
        <v>Por Ejecutar</v>
      </c>
      <c r="R1641" s="215">
        <f>SUBTOTAL(9,$N$1634:$N1641)</f>
        <v>0.66639999999999999</v>
      </c>
      <c r="S1641" s="231">
        <f>SUBTOTAL(9,$O$1634:$O1641)</f>
        <v>0.49979999999999997</v>
      </c>
      <c r="T1641" s="231">
        <f>IFERROR(+Revisión_Avance_Periodo!$S1641/Revisión_Avance_Periodo!$R1641,0)</f>
        <v>0.75</v>
      </c>
      <c r="U1641" s="184"/>
      <c r="V1641" s="185"/>
      <c r="W1641" s="183"/>
      <c r="X1641" s="183"/>
      <c r="Y1641" s="183"/>
      <c r="Z1641" s="186"/>
      <c r="AA1641" s="187"/>
    </row>
    <row r="1642" spans="1:27" x14ac:dyDescent="0.25">
      <c r="A1642" s="88">
        <v>139</v>
      </c>
      <c r="B1642" s="91" t="str">
        <f>CONCATENATE(Revisión_Avance_Periodo!$C1642,";",Revisión_Avance_Periodo!$E1642,";",Revisión_Avance_Periodo!$I1642)</f>
        <v>OE1;PR_10;ACT_64</v>
      </c>
      <c r="C1642" s="170" t="s">
        <v>9</v>
      </c>
      <c r="D1642" s="171" t="str">
        <f>VLOOKUP(Revisión_Avance_Periodo!$C1642,Componentes_BD!$F$1:$G$5,2,FALSE)</f>
        <v>Fortalecer la Vigilancia.</v>
      </c>
      <c r="E1642" s="106" t="s">
        <v>12</v>
      </c>
      <c r="F1642" s="89">
        <v>2</v>
      </c>
      <c r="G1642" s="89" t="str">
        <f>VLOOKUP(Revisión_Avance_Periodo!$A1642,BD_Seguimiento_OAP_2019!$A$2:$G$294,7,FALSE)</f>
        <v>PAI</v>
      </c>
      <c r="H1642" s="89" t="str">
        <f>VLOOKUP(Revisión_Avance_Periodo!$A1642,BD_Seguimiento_OAP_2019!$A$2:$J$294,10,FALSE)</f>
        <v>PAI_01 - Operacional</v>
      </c>
      <c r="I1642" s="89" t="s">
        <v>1352</v>
      </c>
      <c r="J1642" s="89" t="str">
        <f>VLOOKUP(Revisión_Avance_Periodo!$I1642,BD_Seguimiento_OAP_2019!$L:$M,2,FALSE)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42" s="106" t="s">
        <v>58</v>
      </c>
      <c r="L1642" s="172">
        <v>4.4642857142857152E-4</v>
      </c>
      <c r="M1642" s="173" t="s">
        <v>112</v>
      </c>
      <c r="N1642" s="174">
        <f>INDEX(BD_Seguimiento_OAP_2019!$AH$3:$AS$294,MATCH(Revisión_Avance_Periodo!$I1642,BD_Seguimiento_OAP_2019!$L$3:$L$294,0),MATCH(Revisión_Avance_Periodo!$M1642,BD_Seguimiento_OAP_2019!$AH$2:$AS$2,0))</f>
        <v>8.3299999999999999E-2</v>
      </c>
      <c r="O1642" s="174">
        <f>INDEX(BD_Seguimiento_OAP_2019!$AV$3:$BG$294,MATCH(Revisión_Avance_Periodo!$I1642,BD_Seguimiento_OAP_2019!$L$3:$L$294,0),MATCH(Revisión_Avance_Periodo!$M1642,BD_Seguimiento_OAP_2019!$AV$2:$BG$2,0))</f>
        <v>0</v>
      </c>
      <c r="P1642" s="189">
        <f t="shared" si="304"/>
        <v>0</v>
      </c>
      <c r="Q1642" s="173" t="str">
        <f>VLOOKUP(P1642,Tabla_Indicador_Gestion4[#All],3,TRUE)</f>
        <v>Por Ejecutar</v>
      </c>
      <c r="R1642" s="215">
        <f>SUBTOTAL(9,$N$1634:$N1642)</f>
        <v>0.74970000000000003</v>
      </c>
      <c r="S1642" s="231">
        <f>SUBTOTAL(9,$O$1634:$O1642)</f>
        <v>0.49979999999999997</v>
      </c>
      <c r="T1642" s="231">
        <f>IFERROR(+Revisión_Avance_Periodo!$S1642/Revisión_Avance_Periodo!$R1642,0)</f>
        <v>0.66666666666666663</v>
      </c>
      <c r="U1642" s="184"/>
      <c r="V1642" s="185"/>
      <c r="W1642" s="183"/>
      <c r="X1642" s="183"/>
      <c r="Y1642" s="183"/>
      <c r="Z1642" s="186"/>
      <c r="AA1642" s="187"/>
    </row>
    <row r="1643" spans="1:27" x14ac:dyDescent="0.25">
      <c r="A1643" s="94">
        <v>139</v>
      </c>
      <c r="B1643" s="96" t="str">
        <f>CONCATENATE(Revisión_Avance_Periodo!$C1643,";",Revisión_Avance_Periodo!$E1643,";",Revisión_Avance_Periodo!$I1643)</f>
        <v>OE1;PR_10;ACT_64</v>
      </c>
      <c r="C1643" s="180" t="s">
        <v>9</v>
      </c>
      <c r="D1643" s="181" t="str">
        <f>VLOOKUP(Revisión_Avance_Periodo!$C1643,Componentes_BD!$F$1:$G$5,2,FALSE)</f>
        <v>Fortalecer la Vigilancia.</v>
      </c>
      <c r="E1643" s="119" t="s">
        <v>12</v>
      </c>
      <c r="F1643" s="95">
        <v>2</v>
      </c>
      <c r="G1643" s="95" t="str">
        <f>VLOOKUP(Revisión_Avance_Periodo!$A1643,BD_Seguimiento_OAP_2019!$A$2:$G$294,7,FALSE)</f>
        <v>PAI</v>
      </c>
      <c r="H1643" s="95" t="str">
        <f>VLOOKUP(Revisión_Avance_Periodo!$A1643,BD_Seguimiento_OAP_2019!$A$2:$J$294,10,FALSE)</f>
        <v>PAI_01 - Operacional</v>
      </c>
      <c r="I1643" s="95" t="s">
        <v>1352</v>
      </c>
      <c r="J1643" s="95" t="str">
        <f>VLOOKUP(Revisión_Avance_Periodo!$I1643,BD_Seguimiento_OAP_2019!$L:$M,2,FALSE)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43" s="119" t="s">
        <v>58</v>
      </c>
      <c r="L1643" s="172">
        <v>4.4642857142857152E-4</v>
      </c>
      <c r="M1643" s="182" t="s">
        <v>113</v>
      </c>
      <c r="N1643" s="174">
        <f>INDEX(BD_Seguimiento_OAP_2019!$AH$3:$AS$294,MATCH(Revisión_Avance_Periodo!$I1643,BD_Seguimiento_OAP_2019!$L$3:$L$294,0),MATCH(Revisión_Avance_Periodo!$M1643,BD_Seguimiento_OAP_2019!$AH$2:$AS$2,0))</f>
        <v>8.3299999999999999E-2</v>
      </c>
      <c r="O1643" s="174">
        <f>INDEX(BD_Seguimiento_OAP_2019!$AV$3:$BG$294,MATCH(Revisión_Avance_Periodo!$I1643,BD_Seguimiento_OAP_2019!$L$3:$L$294,0),MATCH(Revisión_Avance_Periodo!$M1643,BD_Seguimiento_OAP_2019!$AV$2:$BG$2,0))</f>
        <v>0</v>
      </c>
      <c r="P1643" s="188">
        <f t="shared" si="304"/>
        <v>0</v>
      </c>
      <c r="Q1643" s="182" t="str">
        <f>VLOOKUP(P1643,Tabla_Indicador_Gestion4[#All],3,TRUE)</f>
        <v>Por Ejecutar</v>
      </c>
      <c r="R1643" s="215">
        <f>SUBTOTAL(9,$N$1634:$N1643)</f>
        <v>0.83300000000000007</v>
      </c>
      <c r="S1643" s="231">
        <f>SUBTOTAL(9,$O$1634:$O1643)</f>
        <v>0.49979999999999997</v>
      </c>
      <c r="T1643" s="231">
        <f>IFERROR(+Revisión_Avance_Periodo!$S1643/Revisión_Avance_Periodo!$R1643,0)</f>
        <v>0.59999999999999987</v>
      </c>
      <c r="U1643" s="184"/>
      <c r="V1643" s="185"/>
      <c r="W1643" s="183"/>
      <c r="X1643" s="183"/>
      <c r="Y1643" s="183"/>
      <c r="Z1643" s="186"/>
      <c r="AA1643" s="187"/>
    </row>
    <row r="1644" spans="1:27" x14ac:dyDescent="0.25">
      <c r="A1644" s="88">
        <v>139</v>
      </c>
      <c r="B1644" s="91" t="str">
        <f>CONCATENATE(Revisión_Avance_Periodo!$C1644,";",Revisión_Avance_Periodo!$E1644,";",Revisión_Avance_Periodo!$I1644)</f>
        <v>OE1;PR_10;ACT_64</v>
      </c>
      <c r="C1644" s="170" t="s">
        <v>9</v>
      </c>
      <c r="D1644" s="171" t="str">
        <f>VLOOKUP(Revisión_Avance_Periodo!$C1644,Componentes_BD!$F$1:$G$5,2,FALSE)</f>
        <v>Fortalecer la Vigilancia.</v>
      </c>
      <c r="E1644" s="106" t="s">
        <v>12</v>
      </c>
      <c r="F1644" s="89">
        <v>2</v>
      </c>
      <c r="G1644" s="89" t="str">
        <f>VLOOKUP(Revisión_Avance_Periodo!$A1644,BD_Seguimiento_OAP_2019!$A$2:$G$294,7,FALSE)</f>
        <v>PAI</v>
      </c>
      <c r="H1644" s="89" t="str">
        <f>VLOOKUP(Revisión_Avance_Periodo!$A1644,BD_Seguimiento_OAP_2019!$A$2:$J$294,10,FALSE)</f>
        <v>PAI_01 - Operacional</v>
      </c>
      <c r="I1644" s="89" t="s">
        <v>1352</v>
      </c>
      <c r="J1644" s="89" t="str">
        <f>VLOOKUP(Revisión_Avance_Periodo!$I1644,BD_Seguimiento_OAP_2019!$L:$M,2,FALSE)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44" s="106" t="s">
        <v>58</v>
      </c>
      <c r="L1644" s="172">
        <v>4.4642857142857152E-4</v>
      </c>
      <c r="M1644" s="173" t="s">
        <v>114</v>
      </c>
      <c r="N1644" s="174">
        <f>INDEX(BD_Seguimiento_OAP_2019!$AH$3:$AS$294,MATCH(Revisión_Avance_Periodo!$I1644,BD_Seguimiento_OAP_2019!$L$3:$L$294,0),MATCH(Revisión_Avance_Periodo!$M1644,BD_Seguimiento_OAP_2019!$AH$2:$AS$2,0))</f>
        <v>8.3299999999999999E-2</v>
      </c>
      <c r="O1644" s="174">
        <f>INDEX(BD_Seguimiento_OAP_2019!$AV$3:$BG$294,MATCH(Revisión_Avance_Periodo!$I1644,BD_Seguimiento_OAP_2019!$L$3:$L$294,0),MATCH(Revisión_Avance_Periodo!$M1644,BD_Seguimiento_OAP_2019!$AV$2:$BG$2,0))</f>
        <v>0</v>
      </c>
      <c r="P1644" s="189">
        <f t="shared" si="304"/>
        <v>0</v>
      </c>
      <c r="Q1644" s="173" t="str">
        <f>VLOOKUP(P1644,Tabla_Indicador_Gestion4[#All],3,TRUE)</f>
        <v>Por Ejecutar</v>
      </c>
      <c r="R1644" s="215">
        <f>SUBTOTAL(9,$N$1634:$N1644)</f>
        <v>0.91630000000000011</v>
      </c>
      <c r="S1644" s="231">
        <f>SUBTOTAL(9,$O$1634:$O1644)</f>
        <v>0.49979999999999997</v>
      </c>
      <c r="T1644" s="231">
        <f>IFERROR(+Revisión_Avance_Periodo!$S1644/Revisión_Avance_Periodo!$R1644,0)</f>
        <v>0.5454545454545453</v>
      </c>
      <c r="U1644" s="184"/>
      <c r="V1644" s="185"/>
      <c r="W1644" s="183"/>
      <c r="X1644" s="183"/>
      <c r="Y1644" s="183"/>
      <c r="Z1644" s="186"/>
      <c r="AA1644" s="187"/>
    </row>
    <row r="1645" spans="1:27" ht="15.75" thickBot="1" x14ac:dyDescent="0.3">
      <c r="A1645" s="94">
        <v>139</v>
      </c>
      <c r="B1645" s="96" t="str">
        <f>CONCATENATE(Revisión_Avance_Periodo!$C1645,";",Revisión_Avance_Periodo!$E1645,";",Revisión_Avance_Periodo!$I1645)</f>
        <v>OE1;PR_10;ACT_64</v>
      </c>
      <c r="C1645" s="180" t="s">
        <v>9</v>
      </c>
      <c r="D1645" s="181" t="str">
        <f>VLOOKUP(Revisión_Avance_Periodo!$C1645,Componentes_BD!$F$1:$G$5,2,FALSE)</f>
        <v>Fortalecer la Vigilancia.</v>
      </c>
      <c r="E1645" s="119" t="s">
        <v>12</v>
      </c>
      <c r="F1645" s="95">
        <v>2</v>
      </c>
      <c r="G1645" s="95" t="str">
        <f>VLOOKUP(Revisión_Avance_Periodo!$A1645,BD_Seguimiento_OAP_2019!$A$2:$G$294,7,FALSE)</f>
        <v>PAI</v>
      </c>
      <c r="H1645" s="95" t="str">
        <f>VLOOKUP(Revisión_Avance_Periodo!$A1645,BD_Seguimiento_OAP_2019!$A$2:$J$294,10,FALSE)</f>
        <v>PAI_01 - Operacional</v>
      </c>
      <c r="I1645" s="95" t="s">
        <v>1352</v>
      </c>
      <c r="J1645" s="95" t="str">
        <f>VLOOKUP(Revisión_Avance_Periodo!$I1645,BD_Seguimiento_OAP_2019!$L:$M,2,FALSE)</f>
        <v xml:space="preserve">Gestionar la defensa judicial de la entidad en los procesos prejudiciales, judiciales, extrajudiciales y administrativos en los cuales la Superintendencia de Transporte sea parte, así como promover e intervenir en las acciones </v>
      </c>
      <c r="K1645" s="119" t="s">
        <v>58</v>
      </c>
      <c r="L1645" s="172">
        <v>4.4642857142857152E-4</v>
      </c>
      <c r="M1645" s="182" t="s">
        <v>115</v>
      </c>
      <c r="N1645" s="174">
        <f>INDEX(BD_Seguimiento_OAP_2019!$AH$3:$AS$294,MATCH(Revisión_Avance_Periodo!$I1645,BD_Seguimiento_OAP_2019!$L$3:$L$294,0),MATCH(Revisión_Avance_Periodo!$M1645,BD_Seguimiento_OAP_2019!$AH$2:$AS$2,0))</f>
        <v>8.3299999999999999E-2</v>
      </c>
      <c r="O1645" s="174">
        <f>INDEX(BD_Seguimiento_OAP_2019!$AV$3:$BG$294,MATCH(Revisión_Avance_Periodo!$I1645,BD_Seguimiento_OAP_2019!$L$3:$L$294,0),MATCH(Revisión_Avance_Periodo!$M1645,BD_Seguimiento_OAP_2019!$AV$2:$BG$2,0))</f>
        <v>0</v>
      </c>
      <c r="P1645" s="188">
        <f t="shared" si="304"/>
        <v>0</v>
      </c>
      <c r="Q1645" s="182" t="str">
        <f>VLOOKUP(P1645,Tabla_Indicador_Gestion4[#All],3,TRUE)</f>
        <v>Por Ejecutar</v>
      </c>
      <c r="R1645" s="215">
        <f>SUBTOTAL(9,$N$1634:$N1645)</f>
        <v>0.99960000000000016</v>
      </c>
      <c r="S1645" s="231">
        <f>SUBTOTAL(9,$O$1634:$O1645)</f>
        <v>0.49979999999999997</v>
      </c>
      <c r="T1645" s="231">
        <f>IFERROR(+Revisión_Avance_Periodo!$S1645/Revisión_Avance_Periodo!$R1645,0)</f>
        <v>0.49999999999999989</v>
      </c>
      <c r="U1645" s="184"/>
      <c r="V1645" s="185"/>
      <c r="W1645" s="183"/>
      <c r="X1645" s="183"/>
      <c r="Y1645" s="183"/>
      <c r="Z1645" s="186"/>
      <c r="AA1645" s="187"/>
    </row>
    <row r="1646" spans="1:27" x14ac:dyDescent="0.25">
      <c r="A1646" s="88">
        <v>140</v>
      </c>
      <c r="B1646" s="91" t="str">
        <f>CONCATENATE(Revisión_Avance_Periodo!$C1646,";",Revisión_Avance_Periodo!$E1646,";",Revisión_Avance_Periodo!$I1646)</f>
        <v>OE1;PR_10;ACT_65</v>
      </c>
      <c r="C1646" s="170" t="s">
        <v>9</v>
      </c>
      <c r="D1646" s="171" t="str">
        <f>VLOOKUP(Revisión_Avance_Periodo!$C1646,Componentes_BD!$F$1:$G$5,2,FALSE)</f>
        <v>Fortalecer la Vigilancia.</v>
      </c>
      <c r="E1646" s="106" t="s">
        <v>12</v>
      </c>
      <c r="F1646" s="89">
        <v>2</v>
      </c>
      <c r="G1646" s="89" t="str">
        <f>VLOOKUP(Revisión_Avance_Periodo!$A1646,BD_Seguimiento_OAP_2019!$A$2:$G$294,7,FALSE)</f>
        <v>PAI</v>
      </c>
      <c r="H1646" s="89" t="str">
        <f>VLOOKUP(Revisión_Avance_Periodo!$A1646,BD_Seguimiento_OAP_2019!$A$2:$J$294,10,FALSE)</f>
        <v>PAI_01 - Operacional</v>
      </c>
      <c r="I1646" s="89" t="s">
        <v>1356</v>
      </c>
      <c r="J1646" s="89" t="str">
        <f>VLOOKUP(Revisión_Avance_Periodo!$I1646,BD_Seguimiento_OAP_2019!$L:$M,2,FALSE)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46" s="106" t="s">
        <v>58</v>
      </c>
      <c r="L1646" s="172">
        <v>4.4642857142857152E-4</v>
      </c>
      <c r="M1646" s="173" t="s">
        <v>104</v>
      </c>
      <c r="N1646" s="174">
        <f>INDEX(BD_Seguimiento_OAP_2019!$AH$3:$AS$294,MATCH(Revisión_Avance_Periodo!$I1646,BD_Seguimiento_OAP_2019!$L$3:$L$294,0),MATCH(Revisión_Avance_Periodo!$M1646,BD_Seguimiento_OAP_2019!$AH$2:$AS$2,0))</f>
        <v>8.3299999999999999E-2</v>
      </c>
      <c r="O1646" s="174">
        <f>INDEX(BD_Seguimiento_OAP_2019!$AV$3:$BG$294,MATCH(Revisión_Avance_Periodo!$I1646,BD_Seguimiento_OAP_2019!$L$3:$L$294,0),MATCH(Revisión_Avance_Periodo!$M1646,BD_Seguimiento_OAP_2019!$AV$2:$BG$2,0))</f>
        <v>0.05</v>
      </c>
      <c r="P1646" s="189">
        <f t="shared" si="304"/>
        <v>0.60024009603841544</v>
      </c>
      <c r="Q1646" s="173" t="str">
        <f>VLOOKUP(P1646,Tabla_Indicador_Gestion4[#All],3,TRUE)</f>
        <v>En Tramite</v>
      </c>
      <c r="R1646" s="213">
        <f>SUBTOTAL(9,$N$1646:$N1646)</f>
        <v>8.3299999999999999E-2</v>
      </c>
      <c r="S1646" s="234">
        <f>SUBTOTAL(9,$O$1646:$O1646)</f>
        <v>0.05</v>
      </c>
      <c r="T1646" s="234">
        <f>IFERROR(+Revisión_Avance_Periodo!$S1646/Revisión_Avance_Periodo!$R1646,0)</f>
        <v>0.60024009603841544</v>
      </c>
      <c r="U1646" s="191">
        <f>SUBTOTAL(9,N1646:N1657)</f>
        <v>0.99960000000000016</v>
      </c>
      <c r="V1646" s="192">
        <f>SUBTOTAL(9,O1646:O1657)</f>
        <v>0.36659999999999998</v>
      </c>
      <c r="W1646" s="176">
        <f t="shared" ref="W1646" si="308">+V1646/U1646</f>
        <v>0.36674669867947174</v>
      </c>
      <c r="X1646" s="176"/>
      <c r="Y1646" s="176">
        <f>100%-Revisión_Avance_Periodo!$W1646</f>
        <v>0.63325330132052826</v>
      </c>
      <c r="Z1646" s="178" t="str">
        <f>VLOOKUP(W1646,Tabla_Indicador_Gestion4[],3,TRUE)</f>
        <v>En Tramite</v>
      </c>
      <c r="AA1646" s="179">
        <f>Revisión_Avance_Periodo!$W1646*Revisión_Avance_Periodo!$L1646</f>
        <v>1.6372620476762134E-4</v>
      </c>
    </row>
    <row r="1647" spans="1:27" x14ac:dyDescent="0.25">
      <c r="A1647" s="94">
        <v>140</v>
      </c>
      <c r="B1647" s="96" t="str">
        <f>CONCATENATE(Revisión_Avance_Periodo!$C1647,";",Revisión_Avance_Periodo!$E1647,";",Revisión_Avance_Periodo!$I1647)</f>
        <v>OE1;PR_10;ACT_65</v>
      </c>
      <c r="C1647" s="180" t="s">
        <v>9</v>
      </c>
      <c r="D1647" s="181" t="str">
        <f>VLOOKUP(Revisión_Avance_Periodo!$C1647,Componentes_BD!$F$1:$G$5,2,FALSE)</f>
        <v>Fortalecer la Vigilancia.</v>
      </c>
      <c r="E1647" s="119" t="s">
        <v>12</v>
      </c>
      <c r="F1647" s="95">
        <v>2</v>
      </c>
      <c r="G1647" s="95" t="str">
        <f>VLOOKUP(Revisión_Avance_Periodo!$A1647,BD_Seguimiento_OAP_2019!$A$2:$G$294,7,FALSE)</f>
        <v>PAI</v>
      </c>
      <c r="H1647" s="95" t="str">
        <f>VLOOKUP(Revisión_Avance_Periodo!$A1647,BD_Seguimiento_OAP_2019!$A$2:$J$294,10,FALSE)</f>
        <v>PAI_01 - Operacional</v>
      </c>
      <c r="I1647" s="95" t="s">
        <v>1356</v>
      </c>
      <c r="J1647" s="95" t="str">
        <f>VLOOKUP(Revisión_Avance_Periodo!$I1647,BD_Seguimiento_OAP_2019!$L:$M,2,FALSE)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47" s="119" t="s">
        <v>58</v>
      </c>
      <c r="L1647" s="172">
        <v>4.4642857142857152E-4</v>
      </c>
      <c r="M1647" s="182" t="s">
        <v>105</v>
      </c>
      <c r="N1647" s="174">
        <f>INDEX(BD_Seguimiento_OAP_2019!$AH$3:$AS$294,MATCH(Revisión_Avance_Periodo!$I1647,BD_Seguimiento_OAP_2019!$L$3:$L$294,0),MATCH(Revisión_Avance_Periodo!$M1647,BD_Seguimiento_OAP_2019!$AH$2:$AS$2,0))</f>
        <v>8.3299999999999999E-2</v>
      </c>
      <c r="O1647" s="174">
        <f>INDEX(BD_Seguimiento_OAP_2019!$AV$3:$BG$294,MATCH(Revisión_Avance_Periodo!$I1647,BD_Seguimiento_OAP_2019!$L$3:$L$294,0),MATCH(Revisión_Avance_Periodo!$M1647,BD_Seguimiento_OAP_2019!$AV$2:$BG$2,0))</f>
        <v>0.05</v>
      </c>
      <c r="P1647" s="188">
        <f t="shared" si="304"/>
        <v>0.60024009603841544</v>
      </c>
      <c r="Q1647" s="182" t="str">
        <f>VLOOKUP(P1647,Tabla_Indicador_Gestion4[#All],3,TRUE)</f>
        <v>En Tramite</v>
      </c>
      <c r="R1647" s="215">
        <f>SUBTOTAL(9,$N$1646:$N1647)</f>
        <v>0.1666</v>
      </c>
      <c r="S1647" s="231">
        <f>SUBTOTAL(9,$O$1646:$O1647)</f>
        <v>0.1</v>
      </c>
      <c r="T1647" s="231">
        <f>IFERROR(+Revisión_Avance_Periodo!$S1647/Revisión_Avance_Periodo!$R1647,0)</f>
        <v>0.60024009603841544</v>
      </c>
      <c r="U1647" s="184"/>
      <c r="V1647" s="185"/>
      <c r="W1647" s="183"/>
      <c r="X1647" s="183"/>
      <c r="Y1647" s="183"/>
      <c r="Z1647" s="186"/>
      <c r="AA1647" s="187"/>
    </row>
    <row r="1648" spans="1:27" x14ac:dyDescent="0.25">
      <c r="A1648" s="88">
        <v>140</v>
      </c>
      <c r="B1648" s="91" t="str">
        <f>CONCATENATE(Revisión_Avance_Periodo!$C1648,";",Revisión_Avance_Periodo!$E1648,";",Revisión_Avance_Periodo!$I1648)</f>
        <v>OE1;PR_10;ACT_65</v>
      </c>
      <c r="C1648" s="170" t="s">
        <v>9</v>
      </c>
      <c r="D1648" s="171" t="str">
        <f>VLOOKUP(Revisión_Avance_Periodo!$C1648,Componentes_BD!$F$1:$G$5,2,FALSE)</f>
        <v>Fortalecer la Vigilancia.</v>
      </c>
      <c r="E1648" s="106" t="s">
        <v>12</v>
      </c>
      <c r="F1648" s="89">
        <v>2</v>
      </c>
      <c r="G1648" s="89" t="str">
        <f>VLOOKUP(Revisión_Avance_Periodo!$A1648,BD_Seguimiento_OAP_2019!$A$2:$G$294,7,FALSE)</f>
        <v>PAI</v>
      </c>
      <c r="H1648" s="89" t="str">
        <f>VLOOKUP(Revisión_Avance_Periodo!$A1648,BD_Seguimiento_OAP_2019!$A$2:$J$294,10,FALSE)</f>
        <v>PAI_01 - Operacional</v>
      </c>
      <c r="I1648" s="89" t="s">
        <v>1356</v>
      </c>
      <c r="J1648" s="89" t="str">
        <f>VLOOKUP(Revisión_Avance_Periodo!$I1648,BD_Seguimiento_OAP_2019!$L:$M,2,FALSE)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48" s="106" t="s">
        <v>58</v>
      </c>
      <c r="L1648" s="172">
        <v>4.4642857142857152E-4</v>
      </c>
      <c r="M1648" s="173" t="s">
        <v>106</v>
      </c>
      <c r="N1648" s="174">
        <f>INDEX(BD_Seguimiento_OAP_2019!$AH$3:$AS$294,MATCH(Revisión_Avance_Periodo!$I1648,BD_Seguimiento_OAP_2019!$L$3:$L$294,0),MATCH(Revisión_Avance_Periodo!$M1648,BD_Seguimiento_OAP_2019!$AH$2:$AS$2,0))</f>
        <v>8.3299999999999999E-2</v>
      </c>
      <c r="O1648" s="174">
        <f>INDEX(BD_Seguimiento_OAP_2019!$AV$3:$BG$294,MATCH(Revisión_Avance_Periodo!$I1648,BD_Seguimiento_OAP_2019!$L$3:$L$294,0),MATCH(Revisión_Avance_Periodo!$M1648,BD_Seguimiento_OAP_2019!$AV$2:$BG$2,0))</f>
        <v>0.05</v>
      </c>
      <c r="P1648" s="189">
        <f t="shared" si="304"/>
        <v>0.60024009603841544</v>
      </c>
      <c r="Q1648" s="173" t="str">
        <f>VLOOKUP(P1648,Tabla_Indicador_Gestion4[#All],3,TRUE)</f>
        <v>En Tramite</v>
      </c>
      <c r="R1648" s="215">
        <f>SUBTOTAL(9,$N$1646:$N1648)</f>
        <v>0.24990000000000001</v>
      </c>
      <c r="S1648" s="231">
        <f>SUBTOTAL(9,$O$1646:$O1648)</f>
        <v>0.15000000000000002</v>
      </c>
      <c r="T1648" s="231">
        <f>IFERROR(+Revisión_Avance_Periodo!$S1648/Revisión_Avance_Periodo!$R1648,0)</f>
        <v>0.60024009603841544</v>
      </c>
      <c r="U1648" s="184"/>
      <c r="V1648" s="185"/>
      <c r="W1648" s="183"/>
      <c r="X1648" s="183"/>
      <c r="Y1648" s="183"/>
      <c r="Z1648" s="186"/>
      <c r="AA1648" s="187"/>
    </row>
    <row r="1649" spans="1:27" x14ac:dyDescent="0.25">
      <c r="A1649" s="94">
        <v>140</v>
      </c>
      <c r="B1649" s="96" t="str">
        <f>CONCATENATE(Revisión_Avance_Periodo!$C1649,";",Revisión_Avance_Periodo!$E1649,";",Revisión_Avance_Periodo!$I1649)</f>
        <v>OE1;PR_10;ACT_65</v>
      </c>
      <c r="C1649" s="180" t="s">
        <v>9</v>
      </c>
      <c r="D1649" s="181" t="str">
        <f>VLOOKUP(Revisión_Avance_Periodo!$C1649,Componentes_BD!$F$1:$G$5,2,FALSE)</f>
        <v>Fortalecer la Vigilancia.</v>
      </c>
      <c r="E1649" s="119" t="s">
        <v>12</v>
      </c>
      <c r="F1649" s="95">
        <v>2</v>
      </c>
      <c r="G1649" s="95" t="str">
        <f>VLOOKUP(Revisión_Avance_Periodo!$A1649,BD_Seguimiento_OAP_2019!$A$2:$G$294,7,FALSE)</f>
        <v>PAI</v>
      </c>
      <c r="H1649" s="95" t="str">
        <f>VLOOKUP(Revisión_Avance_Periodo!$A1649,BD_Seguimiento_OAP_2019!$A$2:$J$294,10,FALSE)</f>
        <v>PAI_01 - Operacional</v>
      </c>
      <c r="I1649" s="95" t="s">
        <v>1356</v>
      </c>
      <c r="J1649" s="95" t="str">
        <f>VLOOKUP(Revisión_Avance_Periodo!$I1649,BD_Seguimiento_OAP_2019!$L:$M,2,FALSE)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49" s="119" t="s">
        <v>58</v>
      </c>
      <c r="L1649" s="172">
        <v>4.4642857142857152E-4</v>
      </c>
      <c r="M1649" s="182" t="s">
        <v>107</v>
      </c>
      <c r="N1649" s="174">
        <f>INDEX(BD_Seguimiento_OAP_2019!$AH$3:$AS$294,MATCH(Revisión_Avance_Periodo!$I1649,BD_Seguimiento_OAP_2019!$L$3:$L$294,0),MATCH(Revisión_Avance_Periodo!$M1649,BD_Seguimiento_OAP_2019!$AH$2:$AS$2,0))</f>
        <v>8.3299999999999999E-2</v>
      </c>
      <c r="O1649" s="174">
        <f>INDEX(BD_Seguimiento_OAP_2019!$AV$3:$BG$294,MATCH(Revisión_Avance_Periodo!$I1649,BD_Seguimiento_OAP_2019!$L$3:$L$294,0),MATCH(Revisión_Avance_Periodo!$M1649,BD_Seguimiento_OAP_2019!$AV$2:$BG$2,0))</f>
        <v>0.05</v>
      </c>
      <c r="P1649" s="188">
        <f t="shared" si="304"/>
        <v>0.60024009603841544</v>
      </c>
      <c r="Q1649" s="182" t="str">
        <f>VLOOKUP(P1649,Tabla_Indicador_Gestion4[#All],3,TRUE)</f>
        <v>En Tramite</v>
      </c>
      <c r="R1649" s="215">
        <f>SUBTOTAL(9,$N$1646:$N1649)</f>
        <v>0.3332</v>
      </c>
      <c r="S1649" s="231">
        <f>SUBTOTAL(9,$O$1646:$O1649)</f>
        <v>0.2</v>
      </c>
      <c r="T1649" s="231">
        <f>IFERROR(+Revisión_Avance_Periodo!$S1649/Revisión_Avance_Periodo!$R1649,0)</f>
        <v>0.60024009603841544</v>
      </c>
      <c r="U1649" s="184"/>
      <c r="V1649" s="185"/>
      <c r="W1649" s="183"/>
      <c r="X1649" s="183"/>
      <c r="Y1649" s="183"/>
      <c r="Z1649" s="186"/>
      <c r="AA1649" s="187"/>
    </row>
    <row r="1650" spans="1:27" x14ac:dyDescent="0.25">
      <c r="A1650" s="88">
        <v>140</v>
      </c>
      <c r="B1650" s="91" t="str">
        <f>CONCATENATE(Revisión_Avance_Periodo!$C1650,";",Revisión_Avance_Periodo!$E1650,";",Revisión_Avance_Periodo!$I1650)</f>
        <v>OE1;PR_10;ACT_65</v>
      </c>
      <c r="C1650" s="170" t="s">
        <v>9</v>
      </c>
      <c r="D1650" s="171" t="str">
        <f>VLOOKUP(Revisión_Avance_Periodo!$C1650,Componentes_BD!$F$1:$G$5,2,FALSE)</f>
        <v>Fortalecer la Vigilancia.</v>
      </c>
      <c r="E1650" s="106" t="s">
        <v>12</v>
      </c>
      <c r="F1650" s="89">
        <v>2</v>
      </c>
      <c r="G1650" s="89" t="str">
        <f>VLOOKUP(Revisión_Avance_Periodo!$A1650,BD_Seguimiento_OAP_2019!$A$2:$G$294,7,FALSE)</f>
        <v>PAI</v>
      </c>
      <c r="H1650" s="89" t="str">
        <f>VLOOKUP(Revisión_Avance_Periodo!$A1650,BD_Seguimiento_OAP_2019!$A$2:$J$294,10,FALSE)</f>
        <v>PAI_01 - Operacional</v>
      </c>
      <c r="I1650" s="89" t="s">
        <v>1356</v>
      </c>
      <c r="J1650" s="89" t="str">
        <f>VLOOKUP(Revisión_Avance_Periodo!$I1650,BD_Seguimiento_OAP_2019!$L:$M,2,FALSE)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0" s="106" t="s">
        <v>58</v>
      </c>
      <c r="L1650" s="172">
        <v>4.4642857142857152E-4</v>
      </c>
      <c r="M1650" s="173" t="s">
        <v>108</v>
      </c>
      <c r="N1650" s="174">
        <f>INDEX(BD_Seguimiento_OAP_2019!$AH$3:$AS$294,MATCH(Revisión_Avance_Periodo!$I1650,BD_Seguimiento_OAP_2019!$L$3:$L$294,0),MATCH(Revisión_Avance_Periodo!$M1650,BD_Seguimiento_OAP_2019!$AH$2:$AS$2,0))</f>
        <v>8.3299999999999999E-2</v>
      </c>
      <c r="O1650" s="174">
        <f>INDEX(BD_Seguimiento_OAP_2019!$AV$3:$BG$294,MATCH(Revisión_Avance_Periodo!$I1650,BD_Seguimiento_OAP_2019!$L$3:$L$294,0),MATCH(Revisión_Avance_Periodo!$M1650,BD_Seguimiento_OAP_2019!$AV$2:$BG$2,0))</f>
        <v>8.3299999999999999E-2</v>
      </c>
      <c r="P1650" s="189">
        <f t="shared" si="304"/>
        <v>1</v>
      </c>
      <c r="Q1650" s="173" t="str">
        <f>VLOOKUP(P1650,Tabla_Indicador_Gestion4[#All],3,TRUE)</f>
        <v>Culminada</v>
      </c>
      <c r="R1650" s="215">
        <f>SUBTOTAL(9,$N$1646:$N1650)</f>
        <v>0.41649999999999998</v>
      </c>
      <c r="S1650" s="231">
        <f>SUBTOTAL(9,$O$1646:$O1650)</f>
        <v>0.2833</v>
      </c>
      <c r="T1650" s="231">
        <f>IFERROR(+Revisión_Avance_Periodo!$S1650/Revisión_Avance_Periodo!$R1650,0)</f>
        <v>0.68019207683073235</v>
      </c>
      <c r="U1650" s="184"/>
      <c r="V1650" s="185"/>
      <c r="W1650" s="183"/>
      <c r="X1650" s="183"/>
      <c r="Y1650" s="183"/>
      <c r="Z1650" s="186"/>
      <c r="AA1650" s="187"/>
    </row>
    <row r="1651" spans="1:27" x14ac:dyDescent="0.25">
      <c r="A1651" s="94">
        <v>140</v>
      </c>
      <c r="B1651" s="96" t="str">
        <f>CONCATENATE(Revisión_Avance_Periodo!$C1651,";",Revisión_Avance_Periodo!$E1651,";",Revisión_Avance_Periodo!$I1651)</f>
        <v>OE1;PR_10;ACT_65</v>
      </c>
      <c r="C1651" s="180" t="s">
        <v>9</v>
      </c>
      <c r="D1651" s="181" t="str">
        <f>VLOOKUP(Revisión_Avance_Periodo!$C1651,Componentes_BD!$F$1:$G$5,2,FALSE)</f>
        <v>Fortalecer la Vigilancia.</v>
      </c>
      <c r="E1651" s="119" t="s">
        <v>12</v>
      </c>
      <c r="F1651" s="95">
        <v>2</v>
      </c>
      <c r="G1651" s="95" t="str">
        <f>VLOOKUP(Revisión_Avance_Periodo!$A1651,BD_Seguimiento_OAP_2019!$A$2:$G$294,7,FALSE)</f>
        <v>PAI</v>
      </c>
      <c r="H1651" s="95" t="str">
        <f>VLOOKUP(Revisión_Avance_Periodo!$A1651,BD_Seguimiento_OAP_2019!$A$2:$J$294,10,FALSE)</f>
        <v>PAI_01 - Operacional</v>
      </c>
      <c r="I1651" s="95" t="s">
        <v>1356</v>
      </c>
      <c r="J1651" s="95" t="str">
        <f>VLOOKUP(Revisión_Avance_Periodo!$I1651,BD_Seguimiento_OAP_2019!$L:$M,2,FALSE)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1" s="119" t="s">
        <v>58</v>
      </c>
      <c r="L1651" s="172">
        <v>4.4642857142857152E-4</v>
      </c>
      <c r="M1651" s="182" t="s">
        <v>109</v>
      </c>
      <c r="N1651" s="174">
        <f>INDEX(BD_Seguimiento_OAP_2019!$AH$3:$AS$294,MATCH(Revisión_Avance_Periodo!$I1651,BD_Seguimiento_OAP_2019!$L$3:$L$294,0),MATCH(Revisión_Avance_Periodo!$M1651,BD_Seguimiento_OAP_2019!$AH$2:$AS$2,0))</f>
        <v>8.3299999999999999E-2</v>
      </c>
      <c r="O1651" s="174">
        <f>INDEX(BD_Seguimiento_OAP_2019!$AV$3:$BG$294,MATCH(Revisión_Avance_Periodo!$I1651,BD_Seguimiento_OAP_2019!$L$3:$L$294,0),MATCH(Revisión_Avance_Periodo!$M1651,BD_Seguimiento_OAP_2019!$AV$2:$BG$2,0))</f>
        <v>8.3299999999999999E-2</v>
      </c>
      <c r="P1651" s="188">
        <f t="shared" si="304"/>
        <v>1</v>
      </c>
      <c r="Q1651" s="182" t="str">
        <f>VLOOKUP(P1651,Tabla_Indicador_Gestion4[#All],3,TRUE)</f>
        <v>Culminada</v>
      </c>
      <c r="R1651" s="215">
        <f>SUBTOTAL(9,$N$1646:$N1651)</f>
        <v>0.49979999999999997</v>
      </c>
      <c r="S1651" s="231">
        <f>SUBTOTAL(9,$O$1646:$O1651)</f>
        <v>0.36659999999999998</v>
      </c>
      <c r="T1651" s="231">
        <f>IFERROR(+Revisión_Avance_Periodo!$S1651/Revisión_Avance_Periodo!$R1651,0)</f>
        <v>0.73349339735894359</v>
      </c>
      <c r="U1651" s="184"/>
      <c r="V1651" s="185"/>
      <c r="W1651" s="183"/>
      <c r="X1651" s="183"/>
      <c r="Y1651" s="183"/>
      <c r="Z1651" s="186"/>
      <c r="AA1651" s="187"/>
    </row>
    <row r="1652" spans="1:27" x14ac:dyDescent="0.25">
      <c r="A1652" s="88">
        <v>140</v>
      </c>
      <c r="B1652" s="91" t="str">
        <f>CONCATENATE(Revisión_Avance_Periodo!$C1652,";",Revisión_Avance_Periodo!$E1652,";",Revisión_Avance_Periodo!$I1652)</f>
        <v>OE1;PR_10;ACT_65</v>
      </c>
      <c r="C1652" s="170" t="s">
        <v>9</v>
      </c>
      <c r="D1652" s="171" t="str">
        <f>VLOOKUP(Revisión_Avance_Periodo!$C1652,Componentes_BD!$F$1:$G$5,2,FALSE)</f>
        <v>Fortalecer la Vigilancia.</v>
      </c>
      <c r="E1652" s="106" t="s">
        <v>12</v>
      </c>
      <c r="F1652" s="89">
        <v>2</v>
      </c>
      <c r="G1652" s="89" t="str">
        <f>VLOOKUP(Revisión_Avance_Periodo!$A1652,BD_Seguimiento_OAP_2019!$A$2:$G$294,7,FALSE)</f>
        <v>PAI</v>
      </c>
      <c r="H1652" s="89" t="str">
        <f>VLOOKUP(Revisión_Avance_Periodo!$A1652,BD_Seguimiento_OAP_2019!$A$2:$J$294,10,FALSE)</f>
        <v>PAI_01 - Operacional</v>
      </c>
      <c r="I1652" s="89" t="s">
        <v>1356</v>
      </c>
      <c r="J1652" s="89" t="str">
        <f>VLOOKUP(Revisión_Avance_Periodo!$I1652,BD_Seguimiento_OAP_2019!$L:$M,2,FALSE)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2" s="106" t="s">
        <v>58</v>
      </c>
      <c r="L1652" s="172">
        <v>4.4642857142857152E-4</v>
      </c>
      <c r="M1652" s="173" t="s">
        <v>110</v>
      </c>
      <c r="N1652" s="174">
        <f>INDEX(BD_Seguimiento_OAP_2019!$AH$3:$AS$294,MATCH(Revisión_Avance_Periodo!$I1652,BD_Seguimiento_OAP_2019!$L$3:$L$294,0),MATCH(Revisión_Avance_Periodo!$M1652,BD_Seguimiento_OAP_2019!$AH$2:$AS$2,0))</f>
        <v>8.3299999999999999E-2</v>
      </c>
      <c r="O1652" s="174">
        <f>INDEX(BD_Seguimiento_OAP_2019!$AV$3:$BG$294,MATCH(Revisión_Avance_Periodo!$I1652,BD_Seguimiento_OAP_2019!$L$3:$L$294,0),MATCH(Revisión_Avance_Periodo!$M1652,BD_Seguimiento_OAP_2019!$AV$2:$BG$2,0))</f>
        <v>0</v>
      </c>
      <c r="P1652" s="189">
        <f t="shared" si="304"/>
        <v>0</v>
      </c>
      <c r="Q1652" s="173" t="str">
        <f>VLOOKUP(P1652,Tabla_Indicador_Gestion4[#All],3,TRUE)</f>
        <v>Por Ejecutar</v>
      </c>
      <c r="R1652" s="215">
        <f>SUBTOTAL(9,$N$1646:$N1652)</f>
        <v>0.58309999999999995</v>
      </c>
      <c r="S1652" s="231">
        <f>SUBTOTAL(9,$O$1646:$O1652)</f>
        <v>0.36659999999999998</v>
      </c>
      <c r="T1652" s="231">
        <f>IFERROR(+Revisión_Avance_Periodo!$S1652/Revisión_Avance_Periodo!$R1652,0)</f>
        <v>0.628708626307666</v>
      </c>
      <c r="U1652" s="184"/>
      <c r="V1652" s="185"/>
      <c r="W1652" s="183"/>
      <c r="X1652" s="183"/>
      <c r="Y1652" s="183"/>
      <c r="Z1652" s="186"/>
      <c r="AA1652" s="187"/>
    </row>
    <row r="1653" spans="1:27" x14ac:dyDescent="0.25">
      <c r="A1653" s="94">
        <v>140</v>
      </c>
      <c r="B1653" s="96" t="str">
        <f>CONCATENATE(Revisión_Avance_Periodo!$C1653,";",Revisión_Avance_Periodo!$E1653,";",Revisión_Avance_Periodo!$I1653)</f>
        <v>OE1;PR_10;ACT_65</v>
      </c>
      <c r="C1653" s="180" t="s">
        <v>9</v>
      </c>
      <c r="D1653" s="181" t="str">
        <f>VLOOKUP(Revisión_Avance_Periodo!$C1653,Componentes_BD!$F$1:$G$5,2,FALSE)</f>
        <v>Fortalecer la Vigilancia.</v>
      </c>
      <c r="E1653" s="119" t="s">
        <v>12</v>
      </c>
      <c r="F1653" s="95">
        <v>2</v>
      </c>
      <c r="G1653" s="95" t="str">
        <f>VLOOKUP(Revisión_Avance_Periodo!$A1653,BD_Seguimiento_OAP_2019!$A$2:$G$294,7,FALSE)</f>
        <v>PAI</v>
      </c>
      <c r="H1653" s="95" t="str">
        <f>VLOOKUP(Revisión_Avance_Periodo!$A1653,BD_Seguimiento_OAP_2019!$A$2:$J$294,10,FALSE)</f>
        <v>PAI_01 - Operacional</v>
      </c>
      <c r="I1653" s="95" t="s">
        <v>1356</v>
      </c>
      <c r="J1653" s="95" t="str">
        <f>VLOOKUP(Revisión_Avance_Periodo!$I1653,BD_Seguimiento_OAP_2019!$L:$M,2,FALSE)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3" s="119" t="s">
        <v>58</v>
      </c>
      <c r="L1653" s="172">
        <v>4.4642857142857152E-4</v>
      </c>
      <c r="M1653" s="182" t="s">
        <v>111</v>
      </c>
      <c r="N1653" s="174">
        <f>INDEX(BD_Seguimiento_OAP_2019!$AH$3:$AS$294,MATCH(Revisión_Avance_Periodo!$I1653,BD_Seguimiento_OAP_2019!$L$3:$L$294,0),MATCH(Revisión_Avance_Periodo!$M1653,BD_Seguimiento_OAP_2019!$AH$2:$AS$2,0))</f>
        <v>8.3299999999999999E-2</v>
      </c>
      <c r="O1653" s="174">
        <f>INDEX(BD_Seguimiento_OAP_2019!$AV$3:$BG$294,MATCH(Revisión_Avance_Periodo!$I1653,BD_Seguimiento_OAP_2019!$L$3:$L$294,0),MATCH(Revisión_Avance_Periodo!$M1653,BD_Seguimiento_OAP_2019!$AV$2:$BG$2,0))</f>
        <v>0</v>
      </c>
      <c r="P1653" s="188">
        <f t="shared" si="304"/>
        <v>0</v>
      </c>
      <c r="Q1653" s="182" t="str">
        <f>VLOOKUP(P1653,Tabla_Indicador_Gestion4[#All],3,TRUE)</f>
        <v>Por Ejecutar</v>
      </c>
      <c r="R1653" s="215">
        <f>SUBTOTAL(9,$N$1646:$N1653)</f>
        <v>0.66639999999999999</v>
      </c>
      <c r="S1653" s="231">
        <f>SUBTOTAL(9,$O$1646:$O1653)</f>
        <v>0.36659999999999998</v>
      </c>
      <c r="T1653" s="231">
        <f>IFERROR(+Revisión_Avance_Periodo!$S1653/Revisión_Avance_Periodo!$R1653,0)</f>
        <v>0.55012004801920766</v>
      </c>
      <c r="U1653" s="184"/>
      <c r="V1653" s="185"/>
      <c r="W1653" s="183"/>
      <c r="X1653" s="183"/>
      <c r="Y1653" s="183"/>
      <c r="Z1653" s="186"/>
      <c r="AA1653" s="187"/>
    </row>
    <row r="1654" spans="1:27" x14ac:dyDescent="0.25">
      <c r="A1654" s="88">
        <v>140</v>
      </c>
      <c r="B1654" s="91" t="str">
        <f>CONCATENATE(Revisión_Avance_Periodo!$C1654,";",Revisión_Avance_Periodo!$E1654,";",Revisión_Avance_Periodo!$I1654)</f>
        <v>OE1;PR_10;ACT_65</v>
      </c>
      <c r="C1654" s="170" t="s">
        <v>9</v>
      </c>
      <c r="D1654" s="171" t="str">
        <f>VLOOKUP(Revisión_Avance_Periodo!$C1654,Componentes_BD!$F$1:$G$5,2,FALSE)</f>
        <v>Fortalecer la Vigilancia.</v>
      </c>
      <c r="E1654" s="106" t="s">
        <v>12</v>
      </c>
      <c r="F1654" s="89">
        <v>2</v>
      </c>
      <c r="G1654" s="89" t="str">
        <f>VLOOKUP(Revisión_Avance_Periodo!$A1654,BD_Seguimiento_OAP_2019!$A$2:$G$294,7,FALSE)</f>
        <v>PAI</v>
      </c>
      <c r="H1654" s="89" t="str">
        <f>VLOOKUP(Revisión_Avance_Periodo!$A1654,BD_Seguimiento_OAP_2019!$A$2:$J$294,10,FALSE)</f>
        <v>PAI_01 - Operacional</v>
      </c>
      <c r="I1654" s="89" t="s">
        <v>1356</v>
      </c>
      <c r="J1654" s="89" t="str">
        <f>VLOOKUP(Revisión_Avance_Periodo!$I1654,BD_Seguimiento_OAP_2019!$L:$M,2,FALSE)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4" s="106" t="s">
        <v>58</v>
      </c>
      <c r="L1654" s="172">
        <v>4.4642857142857152E-4</v>
      </c>
      <c r="M1654" s="173" t="s">
        <v>112</v>
      </c>
      <c r="N1654" s="174">
        <f>INDEX(BD_Seguimiento_OAP_2019!$AH$3:$AS$294,MATCH(Revisión_Avance_Periodo!$I1654,BD_Seguimiento_OAP_2019!$L$3:$L$294,0),MATCH(Revisión_Avance_Periodo!$M1654,BD_Seguimiento_OAP_2019!$AH$2:$AS$2,0))</f>
        <v>8.3299999999999999E-2</v>
      </c>
      <c r="O1654" s="174">
        <f>INDEX(BD_Seguimiento_OAP_2019!$AV$3:$BG$294,MATCH(Revisión_Avance_Periodo!$I1654,BD_Seguimiento_OAP_2019!$L$3:$L$294,0),MATCH(Revisión_Avance_Periodo!$M1654,BD_Seguimiento_OAP_2019!$AV$2:$BG$2,0))</f>
        <v>0</v>
      </c>
      <c r="P1654" s="189">
        <f t="shared" si="304"/>
        <v>0</v>
      </c>
      <c r="Q1654" s="173" t="str">
        <f>VLOOKUP(P1654,Tabla_Indicador_Gestion4[#All],3,TRUE)</f>
        <v>Por Ejecutar</v>
      </c>
      <c r="R1654" s="215">
        <f>SUBTOTAL(9,$N$1646:$N1654)</f>
        <v>0.74970000000000003</v>
      </c>
      <c r="S1654" s="231">
        <f>SUBTOTAL(9,$O$1646:$O1654)</f>
        <v>0.36659999999999998</v>
      </c>
      <c r="T1654" s="231">
        <f>IFERROR(+Revisión_Avance_Periodo!$S1654/Revisión_Avance_Periodo!$R1654,0)</f>
        <v>0.48899559823929567</v>
      </c>
      <c r="U1654" s="184"/>
      <c r="V1654" s="185"/>
      <c r="W1654" s="183"/>
      <c r="X1654" s="183"/>
      <c r="Y1654" s="183"/>
      <c r="Z1654" s="186"/>
      <c r="AA1654" s="187"/>
    </row>
    <row r="1655" spans="1:27" x14ac:dyDescent="0.25">
      <c r="A1655" s="94">
        <v>140</v>
      </c>
      <c r="B1655" s="96" t="str">
        <f>CONCATENATE(Revisión_Avance_Periodo!$C1655,";",Revisión_Avance_Periodo!$E1655,";",Revisión_Avance_Periodo!$I1655)</f>
        <v>OE1;PR_10;ACT_65</v>
      </c>
      <c r="C1655" s="180" t="s">
        <v>9</v>
      </c>
      <c r="D1655" s="181" t="str">
        <f>VLOOKUP(Revisión_Avance_Periodo!$C1655,Componentes_BD!$F$1:$G$5,2,FALSE)</f>
        <v>Fortalecer la Vigilancia.</v>
      </c>
      <c r="E1655" s="119" t="s">
        <v>12</v>
      </c>
      <c r="F1655" s="95">
        <v>2</v>
      </c>
      <c r="G1655" s="95" t="str">
        <f>VLOOKUP(Revisión_Avance_Periodo!$A1655,BD_Seguimiento_OAP_2019!$A$2:$G$294,7,FALSE)</f>
        <v>PAI</v>
      </c>
      <c r="H1655" s="95" t="str">
        <f>VLOOKUP(Revisión_Avance_Periodo!$A1655,BD_Seguimiento_OAP_2019!$A$2:$J$294,10,FALSE)</f>
        <v>PAI_01 - Operacional</v>
      </c>
      <c r="I1655" s="95" t="s">
        <v>1356</v>
      </c>
      <c r="J1655" s="95" t="str">
        <f>VLOOKUP(Revisión_Avance_Periodo!$I1655,BD_Seguimiento_OAP_2019!$L:$M,2,FALSE)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5" s="119" t="s">
        <v>58</v>
      </c>
      <c r="L1655" s="172">
        <v>4.4642857142857152E-4</v>
      </c>
      <c r="M1655" s="182" t="s">
        <v>113</v>
      </c>
      <c r="N1655" s="174">
        <f>INDEX(BD_Seguimiento_OAP_2019!$AH$3:$AS$294,MATCH(Revisión_Avance_Periodo!$I1655,BD_Seguimiento_OAP_2019!$L$3:$L$294,0),MATCH(Revisión_Avance_Periodo!$M1655,BD_Seguimiento_OAP_2019!$AH$2:$AS$2,0))</f>
        <v>8.3299999999999999E-2</v>
      </c>
      <c r="O1655" s="174">
        <f>INDEX(BD_Seguimiento_OAP_2019!$AV$3:$BG$294,MATCH(Revisión_Avance_Periodo!$I1655,BD_Seguimiento_OAP_2019!$L$3:$L$294,0),MATCH(Revisión_Avance_Periodo!$M1655,BD_Seguimiento_OAP_2019!$AV$2:$BG$2,0))</f>
        <v>0</v>
      </c>
      <c r="P1655" s="188">
        <f t="shared" si="304"/>
        <v>0</v>
      </c>
      <c r="Q1655" s="182" t="str">
        <f>VLOOKUP(P1655,Tabla_Indicador_Gestion4[#All],3,TRUE)</f>
        <v>Por Ejecutar</v>
      </c>
      <c r="R1655" s="215">
        <f>SUBTOTAL(9,$N$1646:$N1655)</f>
        <v>0.83300000000000007</v>
      </c>
      <c r="S1655" s="231">
        <f>SUBTOTAL(9,$O$1646:$O1655)</f>
        <v>0.36659999999999998</v>
      </c>
      <c r="T1655" s="231">
        <f>IFERROR(+Revisión_Avance_Periodo!$S1655/Revisión_Avance_Periodo!$R1655,0)</f>
        <v>0.4400960384153661</v>
      </c>
      <c r="U1655" s="184"/>
      <c r="V1655" s="185"/>
      <c r="W1655" s="183"/>
      <c r="X1655" s="183"/>
      <c r="Y1655" s="183"/>
      <c r="Z1655" s="186"/>
      <c r="AA1655" s="187"/>
    </row>
    <row r="1656" spans="1:27" x14ac:dyDescent="0.25">
      <c r="A1656" s="88">
        <v>140</v>
      </c>
      <c r="B1656" s="91" t="str">
        <f>CONCATENATE(Revisión_Avance_Periodo!$C1656,";",Revisión_Avance_Periodo!$E1656,";",Revisión_Avance_Periodo!$I1656)</f>
        <v>OE1;PR_10;ACT_65</v>
      </c>
      <c r="C1656" s="170" t="s">
        <v>9</v>
      </c>
      <c r="D1656" s="171" t="str">
        <f>VLOOKUP(Revisión_Avance_Periodo!$C1656,Componentes_BD!$F$1:$G$5,2,FALSE)</f>
        <v>Fortalecer la Vigilancia.</v>
      </c>
      <c r="E1656" s="106" t="s">
        <v>12</v>
      </c>
      <c r="F1656" s="89">
        <v>2</v>
      </c>
      <c r="G1656" s="89" t="str">
        <f>VLOOKUP(Revisión_Avance_Periodo!$A1656,BD_Seguimiento_OAP_2019!$A$2:$G$294,7,FALSE)</f>
        <v>PAI</v>
      </c>
      <c r="H1656" s="89" t="str">
        <f>VLOOKUP(Revisión_Avance_Periodo!$A1656,BD_Seguimiento_OAP_2019!$A$2:$J$294,10,FALSE)</f>
        <v>PAI_01 - Operacional</v>
      </c>
      <c r="I1656" s="89" t="s">
        <v>1356</v>
      </c>
      <c r="J1656" s="89" t="str">
        <f>VLOOKUP(Revisión_Avance_Periodo!$I1656,BD_Seguimiento_OAP_2019!$L:$M,2,FALSE)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6" s="106" t="s">
        <v>58</v>
      </c>
      <c r="L1656" s="172">
        <v>4.4642857142857152E-4</v>
      </c>
      <c r="M1656" s="173" t="s">
        <v>114</v>
      </c>
      <c r="N1656" s="174">
        <f>INDEX(BD_Seguimiento_OAP_2019!$AH$3:$AS$294,MATCH(Revisión_Avance_Periodo!$I1656,BD_Seguimiento_OAP_2019!$L$3:$L$294,0),MATCH(Revisión_Avance_Periodo!$M1656,BD_Seguimiento_OAP_2019!$AH$2:$AS$2,0))</f>
        <v>8.3299999999999999E-2</v>
      </c>
      <c r="O1656" s="174">
        <f>INDEX(BD_Seguimiento_OAP_2019!$AV$3:$BG$294,MATCH(Revisión_Avance_Periodo!$I1656,BD_Seguimiento_OAP_2019!$L$3:$L$294,0),MATCH(Revisión_Avance_Periodo!$M1656,BD_Seguimiento_OAP_2019!$AV$2:$BG$2,0))</f>
        <v>0</v>
      </c>
      <c r="P1656" s="189">
        <f t="shared" si="304"/>
        <v>0</v>
      </c>
      <c r="Q1656" s="173" t="str">
        <f>VLOOKUP(P1656,Tabla_Indicador_Gestion4[#All],3,TRUE)</f>
        <v>Por Ejecutar</v>
      </c>
      <c r="R1656" s="215">
        <f>SUBTOTAL(9,$N$1646:$N1656)</f>
        <v>0.91630000000000011</v>
      </c>
      <c r="S1656" s="231">
        <f>SUBTOTAL(9,$O$1646:$O1656)</f>
        <v>0.36659999999999998</v>
      </c>
      <c r="T1656" s="231">
        <f>IFERROR(+Revisión_Avance_Periodo!$S1656/Revisión_Avance_Periodo!$R1656,0)</f>
        <v>0.40008730765033279</v>
      </c>
      <c r="U1656" s="184"/>
      <c r="V1656" s="185"/>
      <c r="W1656" s="183"/>
      <c r="X1656" s="183"/>
      <c r="Y1656" s="183"/>
      <c r="Z1656" s="186"/>
      <c r="AA1656" s="187"/>
    </row>
    <row r="1657" spans="1:27" ht="15.75" thickBot="1" x14ac:dyDescent="0.3">
      <c r="A1657" s="94">
        <v>140</v>
      </c>
      <c r="B1657" s="96" t="str">
        <f>CONCATENATE(Revisión_Avance_Periodo!$C1657,";",Revisión_Avance_Periodo!$E1657,";",Revisión_Avance_Periodo!$I1657)</f>
        <v>OE1;PR_10;ACT_65</v>
      </c>
      <c r="C1657" s="180" t="s">
        <v>9</v>
      </c>
      <c r="D1657" s="181" t="str">
        <f>VLOOKUP(Revisión_Avance_Periodo!$C1657,Componentes_BD!$F$1:$G$5,2,FALSE)</f>
        <v>Fortalecer la Vigilancia.</v>
      </c>
      <c r="E1657" s="119" t="s">
        <v>12</v>
      </c>
      <c r="F1657" s="95">
        <v>2</v>
      </c>
      <c r="G1657" s="95" t="str">
        <f>VLOOKUP(Revisión_Avance_Periodo!$A1657,BD_Seguimiento_OAP_2019!$A$2:$G$294,7,FALSE)</f>
        <v>PAI</v>
      </c>
      <c r="H1657" s="95" t="str">
        <f>VLOOKUP(Revisión_Avance_Periodo!$A1657,BD_Seguimiento_OAP_2019!$A$2:$J$294,10,FALSE)</f>
        <v>PAI_01 - Operacional</v>
      </c>
      <c r="I1657" s="95" t="s">
        <v>1356</v>
      </c>
      <c r="J1657" s="95" t="str">
        <f>VLOOKUP(Revisión_Avance_Periodo!$I1657,BD_Seguimiento_OAP_2019!$L:$M,2,FALSE)</f>
        <v>Realizar el seguimiento del estado y evolución las sociedades sometidas a control de la entidad, así como el estudio de las condiciones subjetivas de todos los vigilados con el fin de determinar si hay lugar o no a que se expida el acto administrativo necesario para subsanar una situación crítica advertida respecto de esa sociedad.</v>
      </c>
      <c r="K1657" s="119" t="s">
        <v>58</v>
      </c>
      <c r="L1657" s="172">
        <v>4.4642857142857152E-4</v>
      </c>
      <c r="M1657" s="182" t="s">
        <v>115</v>
      </c>
      <c r="N1657" s="174">
        <f>INDEX(BD_Seguimiento_OAP_2019!$AH$3:$AS$294,MATCH(Revisión_Avance_Periodo!$I1657,BD_Seguimiento_OAP_2019!$L$3:$L$294,0),MATCH(Revisión_Avance_Periodo!$M1657,BD_Seguimiento_OAP_2019!$AH$2:$AS$2,0))</f>
        <v>8.3299999999999999E-2</v>
      </c>
      <c r="O1657" s="174">
        <f>INDEX(BD_Seguimiento_OAP_2019!$AV$3:$BG$294,MATCH(Revisión_Avance_Periodo!$I1657,BD_Seguimiento_OAP_2019!$L$3:$L$294,0),MATCH(Revisión_Avance_Periodo!$M1657,BD_Seguimiento_OAP_2019!$AV$2:$BG$2,0))</f>
        <v>0</v>
      </c>
      <c r="P1657" s="188">
        <f t="shared" si="304"/>
        <v>0</v>
      </c>
      <c r="Q1657" s="182" t="str">
        <f>VLOOKUP(P1657,Tabla_Indicador_Gestion4[#All],3,TRUE)</f>
        <v>Por Ejecutar</v>
      </c>
      <c r="R1657" s="215">
        <f>SUBTOTAL(9,$N$1646:$N1657)</f>
        <v>0.99960000000000016</v>
      </c>
      <c r="S1657" s="231">
        <f>SUBTOTAL(9,$O$1646:$O1657)</f>
        <v>0.36659999999999998</v>
      </c>
      <c r="T1657" s="231">
        <f>IFERROR(+Revisión_Avance_Periodo!$S1657/Revisión_Avance_Periodo!$R1657,0)</f>
        <v>0.36674669867947174</v>
      </c>
      <c r="U1657" s="184"/>
      <c r="V1657" s="185"/>
      <c r="W1657" s="183"/>
      <c r="X1657" s="183"/>
      <c r="Y1657" s="183"/>
      <c r="Z1657" s="186"/>
      <c r="AA1657" s="187"/>
    </row>
    <row r="1658" spans="1:27" x14ac:dyDescent="0.25">
      <c r="A1658" s="88">
        <v>141</v>
      </c>
      <c r="B1658" s="91" t="str">
        <f>CONCATENATE(Revisión_Avance_Periodo!$C1658,";",Revisión_Avance_Periodo!$E1658,";",Revisión_Avance_Periodo!$I1658)</f>
        <v>OE1;PR_10;ACT_66</v>
      </c>
      <c r="C1658" s="170" t="s">
        <v>9</v>
      </c>
      <c r="D1658" s="171" t="str">
        <f>VLOOKUP(Revisión_Avance_Periodo!$C1658,Componentes_BD!$F$1:$G$5,2,FALSE)</f>
        <v>Fortalecer la Vigilancia.</v>
      </c>
      <c r="E1658" s="106" t="s">
        <v>12</v>
      </c>
      <c r="F1658" s="89">
        <v>2</v>
      </c>
      <c r="G1658" s="89" t="str">
        <f>VLOOKUP(Revisión_Avance_Periodo!$A1658,BD_Seguimiento_OAP_2019!$A$2:$G$294,7,FALSE)</f>
        <v>PAI</v>
      </c>
      <c r="H1658" s="89" t="str">
        <f>VLOOKUP(Revisión_Avance_Periodo!$A1658,BD_Seguimiento_OAP_2019!$A$2:$J$294,10,FALSE)</f>
        <v>PAI_01 - Operacional</v>
      </c>
      <c r="I1658" s="89" t="s">
        <v>1362</v>
      </c>
      <c r="J1658" s="89" t="str">
        <f>VLOOKUP(Revisión_Avance_Periodo!$I1658,BD_Seguimiento_OAP_2019!$L:$M,2,FALSE)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58" s="106" t="s">
        <v>58</v>
      </c>
      <c r="L1658" s="172">
        <v>4.4642857142857152E-4</v>
      </c>
      <c r="M1658" s="173" t="s">
        <v>104</v>
      </c>
      <c r="N1658" s="190">
        <f>INDEX(BD_Seguimiento_OAP_2019!$AH$3:$AS$294,MATCH(Revisión_Avance_Periodo!$I1658,BD_Seguimiento_OAP_2019!$L$3:$L$294,0),MATCH(Revisión_Avance_Periodo!$M1658,BD_Seguimiento_OAP_2019!$AH$2:$AS$2,0))</f>
        <v>119</v>
      </c>
      <c r="O1658" s="190">
        <f>INDEX(BD_Seguimiento_OAP_2019!$AV$3:$BG$294,MATCH(Revisión_Avance_Periodo!$I1658,BD_Seguimiento_OAP_2019!$L$3:$L$294,0),MATCH(Revisión_Avance_Periodo!$M1658,BD_Seguimiento_OAP_2019!$AV$2:$BG$2,0))</f>
        <v>119</v>
      </c>
      <c r="P1658" s="189">
        <f t="shared" si="304"/>
        <v>1</v>
      </c>
      <c r="Q1658" s="173" t="str">
        <f>VLOOKUP(P1658,Tabla_Indicador_Gestion4[#All],3,TRUE)</f>
        <v>Culminada</v>
      </c>
      <c r="R1658" s="232">
        <f>SUBTOTAL(9,$N$1658:$N1658)</f>
        <v>119</v>
      </c>
      <c r="S1658" s="233">
        <f>SUBTOTAL(9,$O$1658:$O1658)</f>
        <v>119</v>
      </c>
      <c r="T1658" s="234">
        <f>IFERROR(+Revisión_Avance_Periodo!$S1658/Revisión_Avance_Periodo!$R1658,0)</f>
        <v>1</v>
      </c>
      <c r="U1658" s="191">
        <f>SUBTOTAL(9,N1658:N1669)</f>
        <v>503</v>
      </c>
      <c r="V1658" s="192">
        <f>SUBTOTAL(9,O1658:O1669)</f>
        <v>503</v>
      </c>
      <c r="W1658" s="176">
        <f t="shared" ref="W1658" si="309">+V1658/U1658</f>
        <v>1</v>
      </c>
      <c r="X1658" s="176"/>
      <c r="Y1658" s="176">
        <f>100%-Revisión_Avance_Periodo!$W1658</f>
        <v>0</v>
      </c>
      <c r="Z1658" s="178" t="str">
        <f>VLOOKUP(W1658,Tabla_Indicador_Gestion4[],3,TRUE)</f>
        <v>Culminada</v>
      </c>
      <c r="AA1658" s="179">
        <f>Revisión_Avance_Periodo!$W1658*Revisión_Avance_Periodo!$L1658</f>
        <v>4.4642857142857152E-4</v>
      </c>
    </row>
    <row r="1659" spans="1:27" x14ac:dyDescent="0.25">
      <c r="A1659" s="94">
        <v>141</v>
      </c>
      <c r="B1659" s="96" t="str">
        <f>CONCATENATE(Revisión_Avance_Periodo!$C1659,";",Revisión_Avance_Periodo!$E1659,";",Revisión_Avance_Periodo!$I1659)</f>
        <v>OE1;PR_10;ACT_66</v>
      </c>
      <c r="C1659" s="180" t="s">
        <v>9</v>
      </c>
      <c r="D1659" s="181" t="str">
        <f>VLOOKUP(Revisión_Avance_Periodo!$C1659,Componentes_BD!$F$1:$G$5,2,FALSE)</f>
        <v>Fortalecer la Vigilancia.</v>
      </c>
      <c r="E1659" s="119" t="s">
        <v>12</v>
      </c>
      <c r="F1659" s="95">
        <v>2</v>
      </c>
      <c r="G1659" s="95" t="str">
        <f>VLOOKUP(Revisión_Avance_Periodo!$A1659,BD_Seguimiento_OAP_2019!$A$2:$G$294,7,FALSE)</f>
        <v>PAI</v>
      </c>
      <c r="H1659" s="95" t="str">
        <f>VLOOKUP(Revisión_Avance_Periodo!$A1659,BD_Seguimiento_OAP_2019!$A$2:$J$294,10,FALSE)</f>
        <v>PAI_01 - Operacional</v>
      </c>
      <c r="I1659" s="95" t="s">
        <v>1362</v>
      </c>
      <c r="J1659" s="95" t="str">
        <f>VLOOKUP(Revisión_Avance_Periodo!$I1659,BD_Seguimiento_OAP_2019!$L:$M,2,FALSE)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59" s="119" t="s">
        <v>58</v>
      </c>
      <c r="L1659" s="172">
        <v>4.4642857142857152E-4</v>
      </c>
      <c r="M1659" s="182" t="s">
        <v>105</v>
      </c>
      <c r="N1659" s="190">
        <f>INDEX(BD_Seguimiento_OAP_2019!$AH$3:$AS$294,MATCH(Revisión_Avance_Periodo!$I1659,BD_Seguimiento_OAP_2019!$L$3:$L$294,0),MATCH(Revisión_Avance_Periodo!$M1659,BD_Seguimiento_OAP_2019!$AH$2:$AS$2,0))</f>
        <v>48</v>
      </c>
      <c r="O1659" s="190">
        <f>INDEX(BD_Seguimiento_OAP_2019!$AV$3:$BG$294,MATCH(Revisión_Avance_Periodo!$I1659,BD_Seguimiento_OAP_2019!$L$3:$L$294,0),MATCH(Revisión_Avance_Periodo!$M1659,BD_Seguimiento_OAP_2019!$AV$2:$BG$2,0))</f>
        <v>48</v>
      </c>
      <c r="P1659" s="188">
        <f t="shared" si="304"/>
        <v>1</v>
      </c>
      <c r="Q1659" s="182" t="str">
        <f>VLOOKUP(P1659,Tabla_Indicador_Gestion4[#All],3,TRUE)</f>
        <v>Culminada</v>
      </c>
      <c r="R1659" s="229">
        <f>SUBTOTAL(9,$N$1658:$N1659)</f>
        <v>167</v>
      </c>
      <c r="S1659" s="230">
        <f>SUBTOTAL(9,$O$1658:$O1659)</f>
        <v>167</v>
      </c>
      <c r="T1659" s="231">
        <f>IFERROR(+Revisión_Avance_Periodo!$S1659/Revisión_Avance_Periodo!$R1659,0)</f>
        <v>1</v>
      </c>
      <c r="U1659" s="184"/>
      <c r="V1659" s="185"/>
      <c r="W1659" s="183"/>
      <c r="X1659" s="183"/>
      <c r="Y1659" s="183"/>
      <c r="Z1659" s="186"/>
      <c r="AA1659" s="187"/>
    </row>
    <row r="1660" spans="1:27" x14ac:dyDescent="0.25">
      <c r="A1660" s="88">
        <v>141</v>
      </c>
      <c r="B1660" s="91" t="str">
        <f>CONCATENATE(Revisión_Avance_Periodo!$C1660,";",Revisión_Avance_Periodo!$E1660,";",Revisión_Avance_Periodo!$I1660)</f>
        <v>OE1;PR_10;ACT_66</v>
      </c>
      <c r="C1660" s="170" t="s">
        <v>9</v>
      </c>
      <c r="D1660" s="171" t="str">
        <f>VLOOKUP(Revisión_Avance_Periodo!$C1660,Componentes_BD!$F$1:$G$5,2,FALSE)</f>
        <v>Fortalecer la Vigilancia.</v>
      </c>
      <c r="E1660" s="106" t="s">
        <v>12</v>
      </c>
      <c r="F1660" s="89">
        <v>2</v>
      </c>
      <c r="G1660" s="89" t="str">
        <f>VLOOKUP(Revisión_Avance_Periodo!$A1660,BD_Seguimiento_OAP_2019!$A$2:$G$294,7,FALSE)</f>
        <v>PAI</v>
      </c>
      <c r="H1660" s="89" t="str">
        <f>VLOOKUP(Revisión_Avance_Periodo!$A1660,BD_Seguimiento_OAP_2019!$A$2:$J$294,10,FALSE)</f>
        <v>PAI_01 - Operacional</v>
      </c>
      <c r="I1660" s="89" t="s">
        <v>1362</v>
      </c>
      <c r="J1660" s="89" t="str">
        <f>VLOOKUP(Revisión_Avance_Periodo!$I1660,BD_Seguimiento_OAP_2019!$L:$M,2,FALSE)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0" s="106" t="s">
        <v>58</v>
      </c>
      <c r="L1660" s="172">
        <v>4.4642857142857152E-4</v>
      </c>
      <c r="M1660" s="173" t="s">
        <v>106</v>
      </c>
      <c r="N1660" s="190">
        <f>INDEX(BD_Seguimiento_OAP_2019!$AH$3:$AS$294,MATCH(Revisión_Avance_Periodo!$I1660,BD_Seguimiento_OAP_2019!$L$3:$L$294,0),MATCH(Revisión_Avance_Periodo!$M1660,BD_Seguimiento_OAP_2019!$AH$2:$AS$2,0))</f>
        <v>81</v>
      </c>
      <c r="O1660" s="190">
        <f>INDEX(BD_Seguimiento_OAP_2019!$AV$3:$BG$294,MATCH(Revisión_Avance_Periodo!$I1660,BD_Seguimiento_OAP_2019!$L$3:$L$294,0),MATCH(Revisión_Avance_Periodo!$M1660,BD_Seguimiento_OAP_2019!$AV$2:$BG$2,0))</f>
        <v>81</v>
      </c>
      <c r="P1660" s="189">
        <f t="shared" si="304"/>
        <v>1</v>
      </c>
      <c r="Q1660" s="173" t="str">
        <f>VLOOKUP(P1660,Tabla_Indicador_Gestion4[#All],3,TRUE)</f>
        <v>Culminada</v>
      </c>
      <c r="R1660" s="229">
        <f>SUBTOTAL(9,$N$1658:$N1660)</f>
        <v>248</v>
      </c>
      <c r="S1660" s="230">
        <f>SUBTOTAL(9,$O$1658:$O1660)</f>
        <v>248</v>
      </c>
      <c r="T1660" s="231">
        <f>IFERROR(+Revisión_Avance_Periodo!$S1660/Revisión_Avance_Periodo!$R1660,0)</f>
        <v>1</v>
      </c>
      <c r="U1660" s="184"/>
      <c r="V1660" s="185"/>
      <c r="W1660" s="183"/>
      <c r="X1660" s="183"/>
      <c r="Y1660" s="183"/>
      <c r="Z1660" s="186"/>
      <c r="AA1660" s="187"/>
    </row>
    <row r="1661" spans="1:27" x14ac:dyDescent="0.25">
      <c r="A1661" s="94">
        <v>141</v>
      </c>
      <c r="B1661" s="96" t="str">
        <f>CONCATENATE(Revisión_Avance_Periodo!$C1661,";",Revisión_Avance_Periodo!$E1661,";",Revisión_Avance_Periodo!$I1661)</f>
        <v>OE1;PR_10;ACT_66</v>
      </c>
      <c r="C1661" s="180" t="s">
        <v>9</v>
      </c>
      <c r="D1661" s="181" t="str">
        <f>VLOOKUP(Revisión_Avance_Periodo!$C1661,Componentes_BD!$F$1:$G$5,2,FALSE)</f>
        <v>Fortalecer la Vigilancia.</v>
      </c>
      <c r="E1661" s="119" t="s">
        <v>12</v>
      </c>
      <c r="F1661" s="95">
        <v>2</v>
      </c>
      <c r="G1661" s="95" t="str">
        <f>VLOOKUP(Revisión_Avance_Periodo!$A1661,BD_Seguimiento_OAP_2019!$A$2:$G$294,7,FALSE)</f>
        <v>PAI</v>
      </c>
      <c r="H1661" s="95" t="str">
        <f>VLOOKUP(Revisión_Avance_Periodo!$A1661,BD_Seguimiento_OAP_2019!$A$2:$J$294,10,FALSE)</f>
        <v>PAI_01 - Operacional</v>
      </c>
      <c r="I1661" s="95" t="s">
        <v>1362</v>
      </c>
      <c r="J1661" s="95" t="str">
        <f>VLOOKUP(Revisión_Avance_Periodo!$I1661,BD_Seguimiento_OAP_2019!$L:$M,2,FALSE)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1" s="119" t="s">
        <v>58</v>
      </c>
      <c r="L1661" s="172">
        <v>4.4642857142857152E-4</v>
      </c>
      <c r="M1661" s="182" t="s">
        <v>107</v>
      </c>
      <c r="N1661" s="190">
        <f>INDEX(BD_Seguimiento_OAP_2019!$AH$3:$AS$294,MATCH(Revisión_Avance_Periodo!$I1661,BD_Seguimiento_OAP_2019!$L$3:$L$294,0),MATCH(Revisión_Avance_Periodo!$M1661,BD_Seguimiento_OAP_2019!$AH$2:$AS$2,0))</f>
        <v>42</v>
      </c>
      <c r="O1661" s="190">
        <f>INDEX(BD_Seguimiento_OAP_2019!$AV$3:$BG$294,MATCH(Revisión_Avance_Periodo!$I1661,BD_Seguimiento_OAP_2019!$L$3:$L$294,0),MATCH(Revisión_Avance_Periodo!$M1661,BD_Seguimiento_OAP_2019!$AV$2:$BG$2,0))</f>
        <v>42</v>
      </c>
      <c r="P1661" s="188">
        <f t="shared" si="304"/>
        <v>1</v>
      </c>
      <c r="Q1661" s="182" t="str">
        <f>VLOOKUP(P1661,Tabla_Indicador_Gestion4[#All],3,TRUE)</f>
        <v>Culminada</v>
      </c>
      <c r="R1661" s="229">
        <f>SUBTOTAL(9,$N$1658:$N1661)</f>
        <v>290</v>
      </c>
      <c r="S1661" s="230">
        <f>SUBTOTAL(9,$O$1658:$O1661)</f>
        <v>290</v>
      </c>
      <c r="T1661" s="231">
        <f>IFERROR(+Revisión_Avance_Periodo!$S1661/Revisión_Avance_Periodo!$R1661,0)</f>
        <v>1</v>
      </c>
      <c r="U1661" s="184"/>
      <c r="V1661" s="185"/>
      <c r="W1661" s="183"/>
      <c r="X1661" s="183"/>
      <c r="Y1661" s="183"/>
      <c r="Z1661" s="186"/>
      <c r="AA1661" s="187"/>
    </row>
    <row r="1662" spans="1:27" x14ac:dyDescent="0.25">
      <c r="A1662" s="88">
        <v>141</v>
      </c>
      <c r="B1662" s="91" t="str">
        <f>CONCATENATE(Revisión_Avance_Periodo!$C1662,";",Revisión_Avance_Periodo!$E1662,";",Revisión_Avance_Periodo!$I1662)</f>
        <v>OE1;PR_10;ACT_66</v>
      </c>
      <c r="C1662" s="170" t="s">
        <v>9</v>
      </c>
      <c r="D1662" s="171" t="str">
        <f>VLOOKUP(Revisión_Avance_Periodo!$C1662,Componentes_BD!$F$1:$G$5,2,FALSE)</f>
        <v>Fortalecer la Vigilancia.</v>
      </c>
      <c r="E1662" s="106" t="s">
        <v>12</v>
      </c>
      <c r="F1662" s="89">
        <v>2</v>
      </c>
      <c r="G1662" s="89" t="str">
        <f>VLOOKUP(Revisión_Avance_Periodo!$A1662,BD_Seguimiento_OAP_2019!$A$2:$G$294,7,FALSE)</f>
        <v>PAI</v>
      </c>
      <c r="H1662" s="89" t="str">
        <f>VLOOKUP(Revisión_Avance_Periodo!$A1662,BD_Seguimiento_OAP_2019!$A$2:$J$294,10,FALSE)</f>
        <v>PAI_01 - Operacional</v>
      </c>
      <c r="I1662" s="89" t="s">
        <v>1362</v>
      </c>
      <c r="J1662" s="89" t="str">
        <f>VLOOKUP(Revisión_Avance_Periodo!$I1662,BD_Seguimiento_OAP_2019!$L:$M,2,FALSE)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2" s="106" t="s">
        <v>58</v>
      </c>
      <c r="L1662" s="172">
        <v>4.4642857142857152E-4</v>
      </c>
      <c r="M1662" s="173" t="s">
        <v>108</v>
      </c>
      <c r="N1662" s="190">
        <f>INDEX(BD_Seguimiento_OAP_2019!$AH$3:$AS$294,MATCH(Revisión_Avance_Periodo!$I1662,BD_Seguimiento_OAP_2019!$L$3:$L$294,0),MATCH(Revisión_Avance_Periodo!$M1662,BD_Seguimiento_OAP_2019!$AH$2:$AS$2,0))</f>
        <v>213</v>
      </c>
      <c r="O1662" s="190">
        <f>INDEX(BD_Seguimiento_OAP_2019!$AV$3:$BG$294,MATCH(Revisión_Avance_Periodo!$I1662,BD_Seguimiento_OAP_2019!$L$3:$L$294,0),MATCH(Revisión_Avance_Periodo!$M1662,BD_Seguimiento_OAP_2019!$AV$2:$BG$2,0))</f>
        <v>213</v>
      </c>
      <c r="P1662" s="189">
        <f t="shared" si="304"/>
        <v>1</v>
      </c>
      <c r="Q1662" s="173" t="str">
        <f>VLOOKUP(P1662,Tabla_Indicador_Gestion4[#All],3,TRUE)</f>
        <v>Culminada</v>
      </c>
      <c r="R1662" s="229">
        <f>SUBTOTAL(9,$N$1658:$N1662)</f>
        <v>503</v>
      </c>
      <c r="S1662" s="230">
        <f>SUBTOTAL(9,$O$1658:$O1662)</f>
        <v>503</v>
      </c>
      <c r="T1662" s="231">
        <f>IFERROR(+Revisión_Avance_Periodo!$S1662/Revisión_Avance_Periodo!$R1662,0)</f>
        <v>1</v>
      </c>
      <c r="U1662" s="184"/>
      <c r="V1662" s="185"/>
      <c r="W1662" s="183"/>
      <c r="X1662" s="183"/>
      <c r="Y1662" s="183"/>
      <c r="Z1662" s="186"/>
      <c r="AA1662" s="187"/>
    </row>
    <row r="1663" spans="1:27" x14ac:dyDescent="0.25">
      <c r="A1663" s="94">
        <v>141</v>
      </c>
      <c r="B1663" s="96" t="str">
        <f>CONCATENATE(Revisión_Avance_Periodo!$C1663,";",Revisión_Avance_Periodo!$E1663,";",Revisión_Avance_Periodo!$I1663)</f>
        <v>OE1;PR_10;ACT_66</v>
      </c>
      <c r="C1663" s="180" t="s">
        <v>9</v>
      </c>
      <c r="D1663" s="181" t="str">
        <f>VLOOKUP(Revisión_Avance_Periodo!$C1663,Componentes_BD!$F$1:$G$5,2,FALSE)</f>
        <v>Fortalecer la Vigilancia.</v>
      </c>
      <c r="E1663" s="119" t="s">
        <v>12</v>
      </c>
      <c r="F1663" s="95">
        <v>2</v>
      </c>
      <c r="G1663" s="95" t="str">
        <f>VLOOKUP(Revisión_Avance_Periodo!$A1663,BD_Seguimiento_OAP_2019!$A$2:$G$294,7,FALSE)</f>
        <v>PAI</v>
      </c>
      <c r="H1663" s="95" t="str">
        <f>VLOOKUP(Revisión_Avance_Periodo!$A1663,BD_Seguimiento_OAP_2019!$A$2:$J$294,10,FALSE)</f>
        <v>PAI_01 - Operacional</v>
      </c>
      <c r="I1663" s="95" t="s">
        <v>1362</v>
      </c>
      <c r="J1663" s="95" t="str">
        <f>VLOOKUP(Revisión_Avance_Periodo!$I1663,BD_Seguimiento_OAP_2019!$L:$M,2,FALSE)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3" s="119" t="s">
        <v>58</v>
      </c>
      <c r="L1663" s="172">
        <v>4.4642857142857152E-4</v>
      </c>
      <c r="M1663" s="182" t="s">
        <v>109</v>
      </c>
      <c r="N1663" s="190">
        <f>INDEX(BD_Seguimiento_OAP_2019!$AH$3:$AS$294,MATCH(Revisión_Avance_Periodo!$I1663,BD_Seguimiento_OAP_2019!$L$3:$L$294,0),MATCH(Revisión_Avance_Periodo!$M1663,BD_Seguimiento_OAP_2019!$AH$2:$AS$2,0))</f>
        <v>0</v>
      </c>
      <c r="O1663" s="190">
        <f>INDEX(BD_Seguimiento_OAP_2019!$AV$3:$BG$294,MATCH(Revisión_Avance_Periodo!$I1663,BD_Seguimiento_OAP_2019!$L$3:$L$294,0),MATCH(Revisión_Avance_Periodo!$M1663,BD_Seguimiento_OAP_2019!$AV$2:$BG$2,0))</f>
        <v>0</v>
      </c>
      <c r="P1663" s="175">
        <f t="shared" ref="P1663:P1673" si="310">IFERROR((O1663/N1663),0)</f>
        <v>0</v>
      </c>
      <c r="Q1663" s="182" t="str">
        <f>VLOOKUP(P1663,Tabla_Indicador_Gestion4[#All],3,TRUE)</f>
        <v>Por Ejecutar</v>
      </c>
      <c r="R1663" s="229">
        <f>SUBTOTAL(9,$N$1658:$N1663)</f>
        <v>503</v>
      </c>
      <c r="S1663" s="230">
        <f>SUBTOTAL(9,$O$1658:$O1663)</f>
        <v>503</v>
      </c>
      <c r="T1663" s="231">
        <f>IFERROR(+Revisión_Avance_Periodo!$S1663/Revisión_Avance_Periodo!$R1663,0)</f>
        <v>1</v>
      </c>
      <c r="U1663" s="184"/>
      <c r="V1663" s="185"/>
      <c r="W1663" s="183"/>
      <c r="X1663" s="183"/>
      <c r="Y1663" s="183"/>
      <c r="Z1663" s="186"/>
      <c r="AA1663" s="187"/>
    </row>
    <row r="1664" spans="1:27" x14ac:dyDescent="0.25">
      <c r="A1664" s="88">
        <v>141</v>
      </c>
      <c r="B1664" s="91" t="str">
        <f>CONCATENATE(Revisión_Avance_Periodo!$C1664,";",Revisión_Avance_Periodo!$E1664,";",Revisión_Avance_Periodo!$I1664)</f>
        <v>OE1;PR_10;ACT_66</v>
      </c>
      <c r="C1664" s="170" t="s">
        <v>9</v>
      </c>
      <c r="D1664" s="171" t="str">
        <f>VLOOKUP(Revisión_Avance_Periodo!$C1664,Componentes_BD!$F$1:$G$5,2,FALSE)</f>
        <v>Fortalecer la Vigilancia.</v>
      </c>
      <c r="E1664" s="106" t="s">
        <v>12</v>
      </c>
      <c r="F1664" s="89">
        <v>2</v>
      </c>
      <c r="G1664" s="89" t="str">
        <f>VLOOKUP(Revisión_Avance_Periodo!$A1664,BD_Seguimiento_OAP_2019!$A$2:$G$294,7,FALSE)</f>
        <v>PAI</v>
      </c>
      <c r="H1664" s="89" t="str">
        <f>VLOOKUP(Revisión_Avance_Periodo!$A1664,BD_Seguimiento_OAP_2019!$A$2:$J$294,10,FALSE)</f>
        <v>PAI_01 - Operacional</v>
      </c>
      <c r="I1664" s="89" t="s">
        <v>1362</v>
      </c>
      <c r="J1664" s="89" t="str">
        <f>VLOOKUP(Revisión_Avance_Periodo!$I1664,BD_Seguimiento_OAP_2019!$L:$M,2,FALSE)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4" s="106" t="s">
        <v>58</v>
      </c>
      <c r="L1664" s="172">
        <v>4.4642857142857152E-4</v>
      </c>
      <c r="M1664" s="173" t="s">
        <v>110</v>
      </c>
      <c r="N1664" s="190">
        <f>INDEX(BD_Seguimiento_OAP_2019!$AH$3:$AS$294,MATCH(Revisión_Avance_Periodo!$I1664,BD_Seguimiento_OAP_2019!$L$3:$L$294,0),MATCH(Revisión_Avance_Periodo!$M1664,BD_Seguimiento_OAP_2019!$AH$2:$AS$2,0))</f>
        <v>0</v>
      </c>
      <c r="O1664" s="190">
        <f>INDEX(BD_Seguimiento_OAP_2019!$AV$3:$BG$294,MATCH(Revisión_Avance_Periodo!$I1664,BD_Seguimiento_OAP_2019!$L$3:$L$294,0),MATCH(Revisión_Avance_Periodo!$M1664,BD_Seguimiento_OAP_2019!$AV$2:$BG$2,0))</f>
        <v>0</v>
      </c>
      <c r="P1664" s="175">
        <f t="shared" si="310"/>
        <v>0</v>
      </c>
      <c r="Q1664" s="173" t="str">
        <f>VLOOKUP(P1664,Tabla_Indicador_Gestion4[#All],3,TRUE)</f>
        <v>Por Ejecutar</v>
      </c>
      <c r="R1664" s="229">
        <f>SUBTOTAL(9,$N$1658:$N1664)</f>
        <v>503</v>
      </c>
      <c r="S1664" s="230">
        <f>SUBTOTAL(9,$O$1658:$O1664)</f>
        <v>503</v>
      </c>
      <c r="T1664" s="231">
        <f>IFERROR(+Revisión_Avance_Periodo!$S1664/Revisión_Avance_Periodo!$R1664,0)</f>
        <v>1</v>
      </c>
      <c r="U1664" s="184"/>
      <c r="V1664" s="185"/>
      <c r="W1664" s="183"/>
      <c r="X1664" s="183"/>
      <c r="Y1664" s="183"/>
      <c r="Z1664" s="186"/>
      <c r="AA1664" s="187"/>
    </row>
    <row r="1665" spans="1:27" x14ac:dyDescent="0.25">
      <c r="A1665" s="94">
        <v>141</v>
      </c>
      <c r="B1665" s="96" t="str">
        <f>CONCATENATE(Revisión_Avance_Periodo!$C1665,";",Revisión_Avance_Periodo!$E1665,";",Revisión_Avance_Periodo!$I1665)</f>
        <v>OE1;PR_10;ACT_66</v>
      </c>
      <c r="C1665" s="180" t="s">
        <v>9</v>
      </c>
      <c r="D1665" s="181" t="str">
        <f>VLOOKUP(Revisión_Avance_Periodo!$C1665,Componentes_BD!$F$1:$G$5,2,FALSE)</f>
        <v>Fortalecer la Vigilancia.</v>
      </c>
      <c r="E1665" s="119" t="s">
        <v>12</v>
      </c>
      <c r="F1665" s="95">
        <v>2</v>
      </c>
      <c r="G1665" s="95" t="str">
        <f>VLOOKUP(Revisión_Avance_Periodo!$A1665,BD_Seguimiento_OAP_2019!$A$2:$G$294,7,FALSE)</f>
        <v>PAI</v>
      </c>
      <c r="H1665" s="95" t="str">
        <f>VLOOKUP(Revisión_Avance_Periodo!$A1665,BD_Seguimiento_OAP_2019!$A$2:$J$294,10,FALSE)</f>
        <v>PAI_01 - Operacional</v>
      </c>
      <c r="I1665" s="95" t="s">
        <v>1362</v>
      </c>
      <c r="J1665" s="95" t="str">
        <f>VLOOKUP(Revisión_Avance_Periodo!$I1665,BD_Seguimiento_OAP_2019!$L:$M,2,FALSE)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5" s="119" t="s">
        <v>58</v>
      </c>
      <c r="L1665" s="172">
        <v>4.4642857142857152E-4</v>
      </c>
      <c r="M1665" s="182" t="s">
        <v>111</v>
      </c>
      <c r="N1665" s="190">
        <f>INDEX(BD_Seguimiento_OAP_2019!$AH$3:$AS$294,MATCH(Revisión_Avance_Periodo!$I1665,BD_Seguimiento_OAP_2019!$L$3:$L$294,0),MATCH(Revisión_Avance_Periodo!$M1665,BD_Seguimiento_OAP_2019!$AH$2:$AS$2,0))</f>
        <v>0</v>
      </c>
      <c r="O1665" s="190">
        <f>INDEX(BD_Seguimiento_OAP_2019!$AV$3:$BG$294,MATCH(Revisión_Avance_Periodo!$I1665,BD_Seguimiento_OAP_2019!$L$3:$L$294,0),MATCH(Revisión_Avance_Periodo!$M1665,BD_Seguimiento_OAP_2019!$AV$2:$BG$2,0))</f>
        <v>0</v>
      </c>
      <c r="P1665" s="175">
        <f t="shared" si="310"/>
        <v>0</v>
      </c>
      <c r="Q1665" s="182" t="str">
        <f>VLOOKUP(P1665,Tabla_Indicador_Gestion4[#All],3,TRUE)</f>
        <v>Por Ejecutar</v>
      </c>
      <c r="R1665" s="229">
        <f>SUBTOTAL(9,$N$1658:$N1665)</f>
        <v>503</v>
      </c>
      <c r="S1665" s="230">
        <f>SUBTOTAL(9,$O$1658:$O1665)</f>
        <v>503</v>
      </c>
      <c r="T1665" s="231">
        <f>IFERROR(+Revisión_Avance_Periodo!$S1665/Revisión_Avance_Periodo!$R1665,0)</f>
        <v>1</v>
      </c>
      <c r="U1665" s="184"/>
      <c r="V1665" s="185"/>
      <c r="W1665" s="183"/>
      <c r="X1665" s="183"/>
      <c r="Y1665" s="183"/>
      <c r="Z1665" s="186"/>
      <c r="AA1665" s="187"/>
    </row>
    <row r="1666" spans="1:27" x14ac:dyDescent="0.25">
      <c r="A1666" s="88">
        <v>141</v>
      </c>
      <c r="B1666" s="91" t="str">
        <f>CONCATENATE(Revisión_Avance_Periodo!$C1666,";",Revisión_Avance_Periodo!$E1666,";",Revisión_Avance_Periodo!$I1666)</f>
        <v>OE1;PR_10;ACT_66</v>
      </c>
      <c r="C1666" s="170" t="s">
        <v>9</v>
      </c>
      <c r="D1666" s="171" t="str">
        <f>VLOOKUP(Revisión_Avance_Periodo!$C1666,Componentes_BD!$F$1:$G$5,2,FALSE)</f>
        <v>Fortalecer la Vigilancia.</v>
      </c>
      <c r="E1666" s="106" t="s">
        <v>12</v>
      </c>
      <c r="F1666" s="89">
        <v>2</v>
      </c>
      <c r="G1666" s="89" t="str">
        <f>VLOOKUP(Revisión_Avance_Periodo!$A1666,BD_Seguimiento_OAP_2019!$A$2:$G$294,7,FALSE)</f>
        <v>PAI</v>
      </c>
      <c r="H1666" s="89" t="str">
        <f>VLOOKUP(Revisión_Avance_Periodo!$A1666,BD_Seguimiento_OAP_2019!$A$2:$J$294,10,FALSE)</f>
        <v>PAI_01 - Operacional</v>
      </c>
      <c r="I1666" s="89" t="s">
        <v>1362</v>
      </c>
      <c r="J1666" s="89" t="str">
        <f>VLOOKUP(Revisión_Avance_Periodo!$I1666,BD_Seguimiento_OAP_2019!$L:$M,2,FALSE)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6" s="106" t="s">
        <v>58</v>
      </c>
      <c r="L1666" s="172">
        <v>4.4642857142857152E-4</v>
      </c>
      <c r="M1666" s="173" t="s">
        <v>112</v>
      </c>
      <c r="N1666" s="190">
        <f>INDEX(BD_Seguimiento_OAP_2019!$AH$3:$AS$294,MATCH(Revisión_Avance_Periodo!$I1666,BD_Seguimiento_OAP_2019!$L$3:$L$294,0),MATCH(Revisión_Avance_Periodo!$M1666,BD_Seguimiento_OAP_2019!$AH$2:$AS$2,0))</f>
        <v>0</v>
      </c>
      <c r="O1666" s="190">
        <f>INDEX(BD_Seguimiento_OAP_2019!$AV$3:$BG$294,MATCH(Revisión_Avance_Periodo!$I1666,BD_Seguimiento_OAP_2019!$L$3:$L$294,0),MATCH(Revisión_Avance_Periodo!$M1666,BD_Seguimiento_OAP_2019!$AV$2:$BG$2,0))</f>
        <v>0</v>
      </c>
      <c r="P1666" s="175">
        <f t="shared" si="310"/>
        <v>0</v>
      </c>
      <c r="Q1666" s="173" t="str">
        <f>VLOOKUP(P1666,Tabla_Indicador_Gestion4[#All],3,TRUE)</f>
        <v>Por Ejecutar</v>
      </c>
      <c r="R1666" s="229">
        <f>SUBTOTAL(9,$N$1658:$N1666)</f>
        <v>503</v>
      </c>
      <c r="S1666" s="230">
        <f>SUBTOTAL(9,$O$1658:$O1666)</f>
        <v>503</v>
      </c>
      <c r="T1666" s="231">
        <f>IFERROR(+Revisión_Avance_Periodo!$S1666/Revisión_Avance_Periodo!$R1666,0)</f>
        <v>1</v>
      </c>
      <c r="U1666" s="184"/>
      <c r="V1666" s="185"/>
      <c r="W1666" s="183"/>
      <c r="X1666" s="183"/>
      <c r="Y1666" s="183"/>
      <c r="Z1666" s="186"/>
      <c r="AA1666" s="187"/>
    </row>
    <row r="1667" spans="1:27" x14ac:dyDescent="0.25">
      <c r="A1667" s="94">
        <v>141</v>
      </c>
      <c r="B1667" s="96" t="str">
        <f>CONCATENATE(Revisión_Avance_Periodo!$C1667,";",Revisión_Avance_Periodo!$E1667,";",Revisión_Avance_Periodo!$I1667)</f>
        <v>OE1;PR_10;ACT_66</v>
      </c>
      <c r="C1667" s="180" t="s">
        <v>9</v>
      </c>
      <c r="D1667" s="181" t="str">
        <f>VLOOKUP(Revisión_Avance_Periodo!$C1667,Componentes_BD!$F$1:$G$5,2,FALSE)</f>
        <v>Fortalecer la Vigilancia.</v>
      </c>
      <c r="E1667" s="119" t="s">
        <v>12</v>
      </c>
      <c r="F1667" s="95">
        <v>2</v>
      </c>
      <c r="G1667" s="95" t="str">
        <f>VLOOKUP(Revisión_Avance_Periodo!$A1667,BD_Seguimiento_OAP_2019!$A$2:$G$294,7,FALSE)</f>
        <v>PAI</v>
      </c>
      <c r="H1667" s="95" t="str">
        <f>VLOOKUP(Revisión_Avance_Periodo!$A1667,BD_Seguimiento_OAP_2019!$A$2:$J$294,10,FALSE)</f>
        <v>PAI_01 - Operacional</v>
      </c>
      <c r="I1667" s="95" t="s">
        <v>1362</v>
      </c>
      <c r="J1667" s="95" t="str">
        <f>VLOOKUP(Revisión_Avance_Periodo!$I1667,BD_Seguimiento_OAP_2019!$L:$M,2,FALSE)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7" s="119" t="s">
        <v>58</v>
      </c>
      <c r="L1667" s="172">
        <v>4.4642857142857152E-4</v>
      </c>
      <c r="M1667" s="182" t="s">
        <v>113</v>
      </c>
      <c r="N1667" s="190">
        <f>INDEX(BD_Seguimiento_OAP_2019!$AH$3:$AS$294,MATCH(Revisión_Avance_Periodo!$I1667,BD_Seguimiento_OAP_2019!$L$3:$L$294,0),MATCH(Revisión_Avance_Periodo!$M1667,BD_Seguimiento_OAP_2019!$AH$2:$AS$2,0))</f>
        <v>0</v>
      </c>
      <c r="O1667" s="190">
        <f>INDEX(BD_Seguimiento_OAP_2019!$AV$3:$BG$294,MATCH(Revisión_Avance_Periodo!$I1667,BD_Seguimiento_OAP_2019!$L$3:$L$294,0),MATCH(Revisión_Avance_Periodo!$M1667,BD_Seguimiento_OAP_2019!$AV$2:$BG$2,0))</f>
        <v>0</v>
      </c>
      <c r="P1667" s="175">
        <f t="shared" si="310"/>
        <v>0</v>
      </c>
      <c r="Q1667" s="182" t="str">
        <f>VLOOKUP(P1667,Tabla_Indicador_Gestion4[#All],3,TRUE)</f>
        <v>Por Ejecutar</v>
      </c>
      <c r="R1667" s="229">
        <f>SUBTOTAL(9,$N$1658:$N1667)</f>
        <v>503</v>
      </c>
      <c r="S1667" s="230">
        <f>SUBTOTAL(9,$O$1658:$O1667)</f>
        <v>503</v>
      </c>
      <c r="T1667" s="231">
        <f>IFERROR(+Revisión_Avance_Periodo!$S1667/Revisión_Avance_Periodo!$R1667,0)</f>
        <v>1</v>
      </c>
      <c r="U1667" s="184"/>
      <c r="V1667" s="185"/>
      <c r="W1667" s="183"/>
      <c r="X1667" s="183"/>
      <c r="Y1667" s="183"/>
      <c r="Z1667" s="186"/>
      <c r="AA1667" s="187"/>
    </row>
    <row r="1668" spans="1:27" x14ac:dyDescent="0.25">
      <c r="A1668" s="88">
        <v>141</v>
      </c>
      <c r="B1668" s="91" t="str">
        <f>CONCATENATE(Revisión_Avance_Periodo!$C1668,";",Revisión_Avance_Periodo!$E1668,";",Revisión_Avance_Periodo!$I1668)</f>
        <v>OE1;PR_10;ACT_66</v>
      </c>
      <c r="C1668" s="170" t="s">
        <v>9</v>
      </c>
      <c r="D1668" s="171" t="str">
        <f>VLOOKUP(Revisión_Avance_Periodo!$C1668,Componentes_BD!$F$1:$G$5,2,FALSE)</f>
        <v>Fortalecer la Vigilancia.</v>
      </c>
      <c r="E1668" s="106" t="s">
        <v>12</v>
      </c>
      <c r="F1668" s="89">
        <v>2</v>
      </c>
      <c r="G1668" s="89" t="str">
        <f>VLOOKUP(Revisión_Avance_Periodo!$A1668,BD_Seguimiento_OAP_2019!$A$2:$G$294,7,FALSE)</f>
        <v>PAI</v>
      </c>
      <c r="H1668" s="89" t="str">
        <f>VLOOKUP(Revisión_Avance_Periodo!$A1668,BD_Seguimiento_OAP_2019!$A$2:$J$294,10,FALSE)</f>
        <v>PAI_01 - Operacional</v>
      </c>
      <c r="I1668" s="89" t="s">
        <v>1362</v>
      </c>
      <c r="J1668" s="89" t="str">
        <f>VLOOKUP(Revisión_Avance_Periodo!$I1668,BD_Seguimiento_OAP_2019!$L:$M,2,FALSE)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8" s="106" t="s">
        <v>58</v>
      </c>
      <c r="L1668" s="172">
        <v>4.4642857142857152E-4</v>
      </c>
      <c r="M1668" s="173" t="s">
        <v>114</v>
      </c>
      <c r="N1668" s="190">
        <f>INDEX(BD_Seguimiento_OAP_2019!$AH$3:$AS$294,MATCH(Revisión_Avance_Periodo!$I1668,BD_Seguimiento_OAP_2019!$L$3:$L$294,0),MATCH(Revisión_Avance_Periodo!$M1668,BD_Seguimiento_OAP_2019!$AH$2:$AS$2,0))</f>
        <v>0</v>
      </c>
      <c r="O1668" s="190">
        <f>INDEX(BD_Seguimiento_OAP_2019!$AV$3:$BG$294,MATCH(Revisión_Avance_Periodo!$I1668,BD_Seguimiento_OAP_2019!$L$3:$L$294,0),MATCH(Revisión_Avance_Periodo!$M1668,BD_Seguimiento_OAP_2019!$AV$2:$BG$2,0))</f>
        <v>0</v>
      </c>
      <c r="P1668" s="175">
        <f t="shared" si="310"/>
        <v>0</v>
      </c>
      <c r="Q1668" s="173" t="str">
        <f>VLOOKUP(P1668,Tabla_Indicador_Gestion4[#All],3,TRUE)</f>
        <v>Por Ejecutar</v>
      </c>
      <c r="R1668" s="229">
        <f>SUBTOTAL(9,$N$1658:$N1668)</f>
        <v>503</v>
      </c>
      <c r="S1668" s="230">
        <f>SUBTOTAL(9,$O$1658:$O1668)</f>
        <v>503</v>
      </c>
      <c r="T1668" s="231">
        <f>IFERROR(+Revisión_Avance_Periodo!$S1668/Revisión_Avance_Periodo!$R1668,0)</f>
        <v>1</v>
      </c>
      <c r="U1668" s="184"/>
      <c r="V1668" s="185"/>
      <c r="W1668" s="183"/>
      <c r="X1668" s="183"/>
      <c r="Y1668" s="183"/>
      <c r="Z1668" s="186"/>
      <c r="AA1668" s="187"/>
    </row>
    <row r="1669" spans="1:27" ht="15.75" thickBot="1" x14ac:dyDescent="0.3">
      <c r="A1669" s="94">
        <v>141</v>
      </c>
      <c r="B1669" s="96" t="str">
        <f>CONCATENATE(Revisión_Avance_Periodo!$C1669,";",Revisión_Avance_Periodo!$E1669,";",Revisión_Avance_Periodo!$I1669)</f>
        <v>OE1;PR_10;ACT_66</v>
      </c>
      <c r="C1669" s="180" t="s">
        <v>9</v>
      </c>
      <c r="D1669" s="181" t="str">
        <f>VLOOKUP(Revisión_Avance_Periodo!$C1669,Componentes_BD!$F$1:$G$5,2,FALSE)</f>
        <v>Fortalecer la Vigilancia.</v>
      </c>
      <c r="E1669" s="119" t="s">
        <v>12</v>
      </c>
      <c r="F1669" s="95">
        <v>2</v>
      </c>
      <c r="G1669" s="95" t="str">
        <f>VLOOKUP(Revisión_Avance_Periodo!$A1669,BD_Seguimiento_OAP_2019!$A$2:$G$294,7,FALSE)</f>
        <v>PAI</v>
      </c>
      <c r="H1669" s="95" t="str">
        <f>VLOOKUP(Revisión_Avance_Periodo!$A1669,BD_Seguimiento_OAP_2019!$A$2:$J$294,10,FALSE)</f>
        <v>PAI_01 - Operacional</v>
      </c>
      <c r="I1669" s="95" t="s">
        <v>1362</v>
      </c>
      <c r="J1669" s="95" t="str">
        <f>VLOOKUP(Revisión_Avance_Periodo!$I1669,BD_Seguimiento_OAP_2019!$L:$M,2,FALSE)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1669" s="119" t="s">
        <v>58</v>
      </c>
      <c r="L1669" s="172">
        <v>4.4642857142857152E-4</v>
      </c>
      <c r="M1669" s="182" t="s">
        <v>115</v>
      </c>
      <c r="N1669" s="190">
        <f>INDEX(BD_Seguimiento_OAP_2019!$AH$3:$AS$294,MATCH(Revisión_Avance_Periodo!$I1669,BD_Seguimiento_OAP_2019!$L$3:$L$294,0),MATCH(Revisión_Avance_Periodo!$M1669,BD_Seguimiento_OAP_2019!$AH$2:$AS$2,0))</f>
        <v>0</v>
      </c>
      <c r="O1669" s="190">
        <f>INDEX(BD_Seguimiento_OAP_2019!$AV$3:$BG$294,MATCH(Revisión_Avance_Periodo!$I1669,BD_Seguimiento_OAP_2019!$L$3:$L$294,0),MATCH(Revisión_Avance_Periodo!$M1669,BD_Seguimiento_OAP_2019!$AV$2:$BG$2,0))</f>
        <v>0</v>
      </c>
      <c r="P1669" s="175">
        <f t="shared" si="310"/>
        <v>0</v>
      </c>
      <c r="Q1669" s="182" t="str">
        <f>VLOOKUP(P1669,Tabla_Indicador_Gestion4[#All],3,TRUE)</f>
        <v>Por Ejecutar</v>
      </c>
      <c r="R1669" s="229">
        <f>SUBTOTAL(9,$N$1658:$N1669)</f>
        <v>503</v>
      </c>
      <c r="S1669" s="230">
        <f>SUBTOTAL(9,$O$1658:$O1669)</f>
        <v>503</v>
      </c>
      <c r="T1669" s="231">
        <f>IFERROR(+Revisión_Avance_Periodo!$S1669/Revisión_Avance_Periodo!$R1669,0)</f>
        <v>1</v>
      </c>
      <c r="U1669" s="184"/>
      <c r="V1669" s="185"/>
      <c r="W1669" s="183"/>
      <c r="X1669" s="183"/>
      <c r="Y1669" s="183"/>
      <c r="Z1669" s="186"/>
      <c r="AA1669" s="187"/>
    </row>
    <row r="1670" spans="1:27" x14ac:dyDescent="0.25">
      <c r="A1670" s="88">
        <v>142</v>
      </c>
      <c r="B1670" s="91" t="str">
        <f>CONCATENATE(Revisión_Avance_Periodo!$C1670,";",Revisión_Avance_Periodo!$E1670,";",Revisión_Avance_Periodo!$I1670)</f>
        <v>OE1;PR_10;ACT_187</v>
      </c>
      <c r="C1670" s="170" t="s">
        <v>9</v>
      </c>
      <c r="D1670" s="171" t="str">
        <f>VLOOKUP(Revisión_Avance_Periodo!$C1670,Componentes_BD!$F$1:$G$5,2,FALSE)</f>
        <v>Fortalecer la Vigilancia.</v>
      </c>
      <c r="E1670" s="106" t="s">
        <v>12</v>
      </c>
      <c r="F1670" s="89">
        <v>2</v>
      </c>
      <c r="G1670" s="89" t="str">
        <f>VLOOKUP(Revisión_Avance_Periodo!$A1670,BD_Seguimiento_OAP_2019!$A$2:$G$294,7,FALSE)</f>
        <v>PAI</v>
      </c>
      <c r="H1670" s="89" t="str">
        <f>VLOOKUP(Revisión_Avance_Periodo!$A1670,BD_Seguimiento_OAP_2019!$A$2:$J$294,10,FALSE)</f>
        <v>PAI_01 - Operacional</v>
      </c>
      <c r="I1670" s="89" t="s">
        <v>1366</v>
      </c>
      <c r="J1670" s="89" t="str">
        <f>VLOOKUP(Revisión_Avance_Periodo!$I1670,BD_Seguimiento_OAP_2019!$L:$M,2,FALSE)</f>
        <v>Divulgar programa servimos.</v>
      </c>
      <c r="K1670" s="106" t="s">
        <v>8</v>
      </c>
      <c r="L1670" s="172">
        <v>4.4642857142857152E-4</v>
      </c>
      <c r="M1670" s="173" t="s">
        <v>104</v>
      </c>
      <c r="N1670" s="190">
        <f>INDEX(BD_Seguimiento_OAP_2019!$AH$3:$AS$294,MATCH(Revisión_Avance_Periodo!$I1670,BD_Seguimiento_OAP_2019!$L$3:$L$294,0),MATCH(Revisión_Avance_Periodo!$M1670,BD_Seguimiento_OAP_2019!$AH$2:$AS$2,0))</f>
        <v>0</v>
      </c>
      <c r="O1670" s="190">
        <f>INDEX(BD_Seguimiento_OAP_2019!$AV$3:$BG$294,MATCH(Revisión_Avance_Periodo!$I1670,BD_Seguimiento_OAP_2019!$L$3:$L$294,0),MATCH(Revisión_Avance_Periodo!$M1670,BD_Seguimiento_OAP_2019!$AV$2:$BG$2,0))</f>
        <v>0</v>
      </c>
      <c r="P1670" s="175">
        <f t="shared" si="310"/>
        <v>0</v>
      </c>
      <c r="Q1670" s="173" t="str">
        <f>VLOOKUP(P1670,Tabla_Indicador_Gestion4[#All],3,TRUE)</f>
        <v>Por Ejecutar</v>
      </c>
      <c r="R1670" s="235">
        <f>SUBTOTAL(9,$N$1670:$N1670)</f>
        <v>0</v>
      </c>
      <c r="S1670" s="233">
        <f>SUBTOTAL(9,$O$1670:$O1670)</f>
        <v>0</v>
      </c>
      <c r="T1670" s="234">
        <f>IFERROR(+Revisión_Avance_Periodo!$S1670/Revisión_Avance_Periodo!$R1670,0)</f>
        <v>0</v>
      </c>
      <c r="U1670" s="191">
        <f>SUBTOTAL(9,N1670:N1681)</f>
        <v>4</v>
      </c>
      <c r="V1670" s="192">
        <f>SUBTOTAL(9,O1670:O1681)</f>
        <v>1</v>
      </c>
      <c r="W1670" s="176">
        <f t="shared" ref="W1670" si="311">+V1670/U1670</f>
        <v>0.25</v>
      </c>
      <c r="X1670" s="176"/>
      <c r="Y1670" s="176">
        <f>100%-Revisión_Avance_Periodo!$W1670</f>
        <v>0.75</v>
      </c>
      <c r="Z1670" s="178" t="str">
        <f>VLOOKUP(W1670,Tabla_Indicador_Gestion4[],3,TRUE)</f>
        <v>En Tramite</v>
      </c>
      <c r="AA1670" s="179">
        <f>Revisión_Avance_Periodo!$W1670*Revisión_Avance_Periodo!$L1670</f>
        <v>1.1160714285714288E-4</v>
      </c>
    </row>
    <row r="1671" spans="1:27" x14ac:dyDescent="0.25">
      <c r="A1671" s="94">
        <v>142</v>
      </c>
      <c r="B1671" s="96" t="str">
        <f>CONCATENATE(Revisión_Avance_Periodo!$C1671,";",Revisión_Avance_Periodo!$E1671,";",Revisión_Avance_Periodo!$I1671)</f>
        <v>OE1;PR_10;ACT_187</v>
      </c>
      <c r="C1671" s="180" t="s">
        <v>9</v>
      </c>
      <c r="D1671" s="181" t="str">
        <f>VLOOKUP(Revisión_Avance_Periodo!$C1671,Componentes_BD!$F$1:$G$5,2,FALSE)</f>
        <v>Fortalecer la Vigilancia.</v>
      </c>
      <c r="E1671" s="119" t="s">
        <v>12</v>
      </c>
      <c r="F1671" s="95">
        <v>2</v>
      </c>
      <c r="G1671" s="95" t="str">
        <f>VLOOKUP(Revisión_Avance_Periodo!$A1671,BD_Seguimiento_OAP_2019!$A$2:$G$294,7,FALSE)</f>
        <v>PAI</v>
      </c>
      <c r="H1671" s="95" t="str">
        <f>VLOOKUP(Revisión_Avance_Periodo!$A1671,BD_Seguimiento_OAP_2019!$A$2:$J$294,10,FALSE)</f>
        <v>PAI_01 - Operacional</v>
      </c>
      <c r="I1671" s="95" t="s">
        <v>1366</v>
      </c>
      <c r="J1671" s="95" t="str">
        <f>VLOOKUP(Revisión_Avance_Periodo!$I1671,BD_Seguimiento_OAP_2019!$L:$M,2,FALSE)</f>
        <v>Divulgar programa servimos.</v>
      </c>
      <c r="K1671" s="119" t="s">
        <v>8</v>
      </c>
      <c r="L1671" s="172">
        <v>4.4642857142857152E-4</v>
      </c>
      <c r="M1671" s="182" t="s">
        <v>105</v>
      </c>
      <c r="N1671" s="190">
        <f>INDEX(BD_Seguimiento_OAP_2019!$AH$3:$AS$294,MATCH(Revisión_Avance_Periodo!$I1671,BD_Seguimiento_OAP_2019!$L$3:$L$294,0),MATCH(Revisión_Avance_Periodo!$M1671,BD_Seguimiento_OAP_2019!$AH$2:$AS$2,0))</f>
        <v>0</v>
      </c>
      <c r="O1671" s="190">
        <f>INDEX(BD_Seguimiento_OAP_2019!$AV$3:$BG$294,MATCH(Revisión_Avance_Periodo!$I1671,BD_Seguimiento_OAP_2019!$L$3:$L$294,0),MATCH(Revisión_Avance_Periodo!$M1671,BD_Seguimiento_OAP_2019!$AV$2:$BG$2,0))</f>
        <v>0</v>
      </c>
      <c r="P1671" s="175">
        <f t="shared" si="310"/>
        <v>0</v>
      </c>
      <c r="Q1671" s="182" t="str">
        <f>VLOOKUP(P1671,Tabla_Indicador_Gestion4[#All],3,TRUE)</f>
        <v>Por Ejecutar</v>
      </c>
      <c r="R1671" s="236">
        <f>SUBTOTAL(9,$N$1670:$N1671)</f>
        <v>0</v>
      </c>
      <c r="S1671" s="230">
        <f>SUBTOTAL(9,$O$1670:$O1671)</f>
        <v>0</v>
      </c>
      <c r="T1671" s="231">
        <f>IFERROR(+Revisión_Avance_Periodo!$S1671/Revisión_Avance_Periodo!$R1671,0)</f>
        <v>0</v>
      </c>
      <c r="U1671" s="184"/>
      <c r="V1671" s="185"/>
      <c r="W1671" s="183"/>
      <c r="X1671" s="183"/>
      <c r="Y1671" s="183"/>
      <c r="Z1671" s="186"/>
      <c r="AA1671" s="187"/>
    </row>
    <row r="1672" spans="1:27" x14ac:dyDescent="0.25">
      <c r="A1672" s="88">
        <v>142</v>
      </c>
      <c r="B1672" s="91" t="str">
        <f>CONCATENATE(Revisión_Avance_Periodo!$C1672,";",Revisión_Avance_Periodo!$E1672,";",Revisión_Avance_Periodo!$I1672)</f>
        <v>OE1;PR_10;ACT_187</v>
      </c>
      <c r="C1672" s="170" t="s">
        <v>9</v>
      </c>
      <c r="D1672" s="171" t="str">
        <f>VLOOKUP(Revisión_Avance_Periodo!$C1672,Componentes_BD!$F$1:$G$5,2,FALSE)</f>
        <v>Fortalecer la Vigilancia.</v>
      </c>
      <c r="E1672" s="106" t="s">
        <v>12</v>
      </c>
      <c r="F1672" s="89">
        <v>2</v>
      </c>
      <c r="G1672" s="89" t="str">
        <f>VLOOKUP(Revisión_Avance_Periodo!$A1672,BD_Seguimiento_OAP_2019!$A$2:$G$294,7,FALSE)</f>
        <v>PAI</v>
      </c>
      <c r="H1672" s="89" t="str">
        <f>VLOOKUP(Revisión_Avance_Periodo!$A1672,BD_Seguimiento_OAP_2019!$A$2:$J$294,10,FALSE)</f>
        <v>PAI_01 - Operacional</v>
      </c>
      <c r="I1672" s="89" t="s">
        <v>1366</v>
      </c>
      <c r="J1672" s="89" t="str">
        <f>VLOOKUP(Revisión_Avance_Periodo!$I1672,BD_Seguimiento_OAP_2019!$L:$M,2,FALSE)</f>
        <v>Divulgar programa servimos.</v>
      </c>
      <c r="K1672" s="106" t="s">
        <v>8</v>
      </c>
      <c r="L1672" s="172">
        <v>4.4642857142857152E-4</v>
      </c>
      <c r="M1672" s="173" t="s">
        <v>106</v>
      </c>
      <c r="N1672" s="190">
        <f>INDEX(BD_Seguimiento_OAP_2019!$AH$3:$AS$294,MATCH(Revisión_Avance_Periodo!$I1672,BD_Seguimiento_OAP_2019!$L$3:$L$294,0),MATCH(Revisión_Avance_Periodo!$M1672,BD_Seguimiento_OAP_2019!$AH$2:$AS$2,0))</f>
        <v>0</v>
      </c>
      <c r="O1672" s="190">
        <f>INDEX(BD_Seguimiento_OAP_2019!$AV$3:$BG$294,MATCH(Revisión_Avance_Periodo!$I1672,BD_Seguimiento_OAP_2019!$L$3:$L$294,0),MATCH(Revisión_Avance_Periodo!$M1672,BD_Seguimiento_OAP_2019!$AV$2:$BG$2,0))</f>
        <v>0</v>
      </c>
      <c r="P1672" s="175">
        <f t="shared" si="310"/>
        <v>0</v>
      </c>
      <c r="Q1672" s="173" t="str">
        <f>VLOOKUP(P1672,Tabla_Indicador_Gestion4[#All],3,TRUE)</f>
        <v>Por Ejecutar</v>
      </c>
      <c r="R1672" s="236">
        <f>SUBTOTAL(9,$N$1670:$N1672)</f>
        <v>0</v>
      </c>
      <c r="S1672" s="230">
        <f>SUBTOTAL(9,$O$1670:$O1672)</f>
        <v>0</v>
      </c>
      <c r="T1672" s="231">
        <f>IFERROR(+Revisión_Avance_Periodo!$S1672/Revisión_Avance_Periodo!$R1672,0)</f>
        <v>0</v>
      </c>
      <c r="U1672" s="184"/>
      <c r="V1672" s="185"/>
      <c r="W1672" s="183"/>
      <c r="X1672" s="183"/>
      <c r="Y1672" s="183"/>
      <c r="Z1672" s="186"/>
      <c r="AA1672" s="187"/>
    </row>
    <row r="1673" spans="1:27" x14ac:dyDescent="0.25">
      <c r="A1673" s="94">
        <v>142</v>
      </c>
      <c r="B1673" s="96" t="str">
        <f>CONCATENATE(Revisión_Avance_Periodo!$C1673,";",Revisión_Avance_Periodo!$E1673,";",Revisión_Avance_Periodo!$I1673)</f>
        <v>OE1;PR_10;ACT_187</v>
      </c>
      <c r="C1673" s="180" t="s">
        <v>9</v>
      </c>
      <c r="D1673" s="181" t="str">
        <f>VLOOKUP(Revisión_Avance_Periodo!$C1673,Componentes_BD!$F$1:$G$5,2,FALSE)</f>
        <v>Fortalecer la Vigilancia.</v>
      </c>
      <c r="E1673" s="119" t="s">
        <v>12</v>
      </c>
      <c r="F1673" s="95">
        <v>2</v>
      </c>
      <c r="G1673" s="95" t="str">
        <f>VLOOKUP(Revisión_Avance_Periodo!$A1673,BD_Seguimiento_OAP_2019!$A$2:$G$294,7,FALSE)</f>
        <v>PAI</v>
      </c>
      <c r="H1673" s="95" t="str">
        <f>VLOOKUP(Revisión_Avance_Periodo!$A1673,BD_Seguimiento_OAP_2019!$A$2:$J$294,10,FALSE)</f>
        <v>PAI_01 - Operacional</v>
      </c>
      <c r="I1673" s="95" t="s">
        <v>1366</v>
      </c>
      <c r="J1673" s="95" t="str">
        <f>VLOOKUP(Revisión_Avance_Periodo!$I1673,BD_Seguimiento_OAP_2019!$L:$M,2,FALSE)</f>
        <v>Divulgar programa servimos.</v>
      </c>
      <c r="K1673" s="119" t="s">
        <v>8</v>
      </c>
      <c r="L1673" s="172">
        <v>4.4642857142857152E-4</v>
      </c>
      <c r="M1673" s="182" t="s">
        <v>107</v>
      </c>
      <c r="N1673" s="190">
        <f>INDEX(BD_Seguimiento_OAP_2019!$AH$3:$AS$294,MATCH(Revisión_Avance_Periodo!$I1673,BD_Seguimiento_OAP_2019!$L$3:$L$294,0),MATCH(Revisión_Avance_Periodo!$M1673,BD_Seguimiento_OAP_2019!$AH$2:$AS$2,0))</f>
        <v>0</v>
      </c>
      <c r="O1673" s="190">
        <f>INDEX(BD_Seguimiento_OAP_2019!$AV$3:$BG$294,MATCH(Revisión_Avance_Periodo!$I1673,BD_Seguimiento_OAP_2019!$L$3:$L$294,0),MATCH(Revisión_Avance_Periodo!$M1673,BD_Seguimiento_OAP_2019!$AV$2:$BG$2,0))</f>
        <v>0</v>
      </c>
      <c r="P1673" s="175">
        <f t="shared" si="310"/>
        <v>0</v>
      </c>
      <c r="Q1673" s="182" t="str">
        <f>VLOOKUP(P1673,Tabla_Indicador_Gestion4[#All],3,TRUE)</f>
        <v>Por Ejecutar</v>
      </c>
      <c r="R1673" s="236">
        <f>SUBTOTAL(9,$N$1670:$N1673)</f>
        <v>0</v>
      </c>
      <c r="S1673" s="230">
        <f>SUBTOTAL(9,$O$1670:$O1673)</f>
        <v>0</v>
      </c>
      <c r="T1673" s="231">
        <f>IFERROR(+Revisión_Avance_Periodo!$S1673/Revisión_Avance_Periodo!$R1673,0)</f>
        <v>0</v>
      </c>
      <c r="U1673" s="184"/>
      <c r="V1673" s="185"/>
      <c r="W1673" s="183"/>
      <c r="X1673" s="183"/>
      <c r="Y1673" s="183"/>
      <c r="Z1673" s="186"/>
      <c r="AA1673" s="187"/>
    </row>
    <row r="1674" spans="1:27" x14ac:dyDescent="0.25">
      <c r="A1674" s="88">
        <v>142</v>
      </c>
      <c r="B1674" s="91" t="str">
        <f>CONCATENATE(Revisión_Avance_Periodo!$C1674,";",Revisión_Avance_Periodo!$E1674,";",Revisión_Avance_Periodo!$I1674)</f>
        <v>OE1;PR_10;ACT_187</v>
      </c>
      <c r="C1674" s="170" t="s">
        <v>9</v>
      </c>
      <c r="D1674" s="171" t="str">
        <f>VLOOKUP(Revisión_Avance_Periodo!$C1674,Componentes_BD!$F$1:$G$5,2,FALSE)</f>
        <v>Fortalecer la Vigilancia.</v>
      </c>
      <c r="E1674" s="106" t="s">
        <v>12</v>
      </c>
      <c r="F1674" s="89">
        <v>2</v>
      </c>
      <c r="G1674" s="89" t="str">
        <f>VLOOKUP(Revisión_Avance_Periodo!$A1674,BD_Seguimiento_OAP_2019!$A$2:$G$294,7,FALSE)</f>
        <v>PAI</v>
      </c>
      <c r="H1674" s="89" t="str">
        <f>VLOOKUP(Revisión_Avance_Periodo!$A1674,BD_Seguimiento_OAP_2019!$A$2:$J$294,10,FALSE)</f>
        <v>PAI_01 - Operacional</v>
      </c>
      <c r="I1674" s="89" t="s">
        <v>1366</v>
      </c>
      <c r="J1674" s="89" t="str">
        <f>VLOOKUP(Revisión_Avance_Periodo!$I1674,BD_Seguimiento_OAP_2019!$L:$M,2,FALSE)</f>
        <v>Divulgar programa servimos.</v>
      </c>
      <c r="K1674" s="106" t="s">
        <v>8</v>
      </c>
      <c r="L1674" s="172">
        <v>4.4642857142857152E-4</v>
      </c>
      <c r="M1674" s="173" t="s">
        <v>108</v>
      </c>
      <c r="N1674" s="190">
        <f>INDEX(BD_Seguimiento_OAP_2019!$AH$3:$AS$294,MATCH(Revisión_Avance_Periodo!$I1674,BD_Seguimiento_OAP_2019!$L$3:$L$294,0),MATCH(Revisión_Avance_Periodo!$M1674,BD_Seguimiento_OAP_2019!$AH$2:$AS$2,0))</f>
        <v>1</v>
      </c>
      <c r="O1674" s="190">
        <f>INDEX(BD_Seguimiento_OAP_2019!$AV$3:$BG$294,MATCH(Revisión_Avance_Periodo!$I1674,BD_Seguimiento_OAP_2019!$L$3:$L$294,0),MATCH(Revisión_Avance_Periodo!$M1674,BD_Seguimiento_OAP_2019!$AV$2:$BG$2,0))</f>
        <v>0</v>
      </c>
      <c r="P1674" s="189">
        <f t="shared" ref="P1674:P1723" si="312">O1674/N1674</f>
        <v>0</v>
      </c>
      <c r="Q1674" s="173" t="str">
        <f>VLOOKUP(P1674,Tabla_Indicador_Gestion4[#All],3,TRUE)</f>
        <v>Por Ejecutar</v>
      </c>
      <c r="R1674" s="236">
        <f>SUBTOTAL(9,$N$1670:$N1674)</f>
        <v>1</v>
      </c>
      <c r="S1674" s="230">
        <f>SUBTOTAL(9,$O$1670:$O1674)</f>
        <v>0</v>
      </c>
      <c r="T1674" s="231">
        <f>IFERROR(+Revisión_Avance_Periodo!$S1674/Revisión_Avance_Periodo!$R1674,0)</f>
        <v>0</v>
      </c>
      <c r="U1674" s="184"/>
      <c r="V1674" s="185"/>
      <c r="W1674" s="183"/>
      <c r="X1674" s="183"/>
      <c r="Y1674" s="183"/>
      <c r="Z1674" s="186"/>
      <c r="AA1674" s="187"/>
    </row>
    <row r="1675" spans="1:27" x14ac:dyDescent="0.25">
      <c r="A1675" s="94">
        <v>142</v>
      </c>
      <c r="B1675" s="96" t="str">
        <f>CONCATENATE(Revisión_Avance_Periodo!$C1675,";",Revisión_Avance_Periodo!$E1675,";",Revisión_Avance_Periodo!$I1675)</f>
        <v>OE1;PR_10;ACT_187</v>
      </c>
      <c r="C1675" s="180" t="s">
        <v>9</v>
      </c>
      <c r="D1675" s="181" t="str">
        <f>VLOOKUP(Revisión_Avance_Periodo!$C1675,Componentes_BD!$F$1:$G$5,2,FALSE)</f>
        <v>Fortalecer la Vigilancia.</v>
      </c>
      <c r="E1675" s="119" t="s">
        <v>12</v>
      </c>
      <c r="F1675" s="95">
        <v>2</v>
      </c>
      <c r="G1675" s="95" t="str">
        <f>VLOOKUP(Revisión_Avance_Periodo!$A1675,BD_Seguimiento_OAP_2019!$A$2:$G$294,7,FALSE)</f>
        <v>PAI</v>
      </c>
      <c r="H1675" s="95" t="str">
        <f>VLOOKUP(Revisión_Avance_Periodo!$A1675,BD_Seguimiento_OAP_2019!$A$2:$J$294,10,FALSE)</f>
        <v>PAI_01 - Operacional</v>
      </c>
      <c r="I1675" s="95" t="s">
        <v>1366</v>
      </c>
      <c r="J1675" s="95" t="str">
        <f>VLOOKUP(Revisión_Avance_Periodo!$I1675,BD_Seguimiento_OAP_2019!$L:$M,2,FALSE)</f>
        <v>Divulgar programa servimos.</v>
      </c>
      <c r="K1675" s="119" t="s">
        <v>8</v>
      </c>
      <c r="L1675" s="172">
        <v>4.4642857142857152E-4</v>
      </c>
      <c r="M1675" s="182" t="s">
        <v>109</v>
      </c>
      <c r="N1675" s="190">
        <f>INDEX(BD_Seguimiento_OAP_2019!$AH$3:$AS$294,MATCH(Revisión_Avance_Periodo!$I1675,BD_Seguimiento_OAP_2019!$L$3:$L$294,0),MATCH(Revisión_Avance_Periodo!$M1675,BD_Seguimiento_OAP_2019!$AH$2:$AS$2,0))</f>
        <v>1</v>
      </c>
      <c r="O1675" s="190">
        <f>INDEX(BD_Seguimiento_OAP_2019!$AV$3:$BG$294,MATCH(Revisión_Avance_Periodo!$I1675,BD_Seguimiento_OAP_2019!$L$3:$L$294,0),MATCH(Revisión_Avance_Periodo!$M1675,BD_Seguimiento_OAP_2019!$AV$2:$BG$2,0))</f>
        <v>1</v>
      </c>
      <c r="P1675" s="188">
        <f t="shared" si="312"/>
        <v>1</v>
      </c>
      <c r="Q1675" s="182" t="str">
        <f>VLOOKUP(P1675,Tabla_Indicador_Gestion4[#All],3,TRUE)</f>
        <v>Culminada</v>
      </c>
      <c r="R1675" s="236">
        <f>SUBTOTAL(9,$N$1670:$N1675)</f>
        <v>2</v>
      </c>
      <c r="S1675" s="230">
        <f>SUBTOTAL(9,$O$1670:$O1675)</f>
        <v>1</v>
      </c>
      <c r="T1675" s="231">
        <f>IFERROR(+Revisión_Avance_Periodo!$S1675/Revisión_Avance_Periodo!$R1675,0)</f>
        <v>0.5</v>
      </c>
      <c r="U1675" s="184"/>
      <c r="V1675" s="185"/>
      <c r="W1675" s="183"/>
      <c r="X1675" s="183"/>
      <c r="Y1675" s="183"/>
      <c r="Z1675" s="186"/>
      <c r="AA1675" s="187"/>
    </row>
    <row r="1676" spans="1:27" x14ac:dyDescent="0.25">
      <c r="A1676" s="88">
        <v>142</v>
      </c>
      <c r="B1676" s="91" t="str">
        <f>CONCATENATE(Revisión_Avance_Periodo!$C1676,";",Revisión_Avance_Periodo!$E1676,";",Revisión_Avance_Periodo!$I1676)</f>
        <v>OE1;PR_10;ACT_187</v>
      </c>
      <c r="C1676" s="170" t="s">
        <v>9</v>
      </c>
      <c r="D1676" s="171" t="str">
        <f>VLOOKUP(Revisión_Avance_Periodo!$C1676,Componentes_BD!$F$1:$G$5,2,FALSE)</f>
        <v>Fortalecer la Vigilancia.</v>
      </c>
      <c r="E1676" s="106" t="s">
        <v>12</v>
      </c>
      <c r="F1676" s="89">
        <v>2</v>
      </c>
      <c r="G1676" s="89" t="str">
        <f>VLOOKUP(Revisión_Avance_Periodo!$A1676,BD_Seguimiento_OAP_2019!$A$2:$G$294,7,FALSE)</f>
        <v>PAI</v>
      </c>
      <c r="H1676" s="89" t="str">
        <f>VLOOKUP(Revisión_Avance_Periodo!$A1676,BD_Seguimiento_OAP_2019!$A$2:$J$294,10,FALSE)</f>
        <v>PAI_01 - Operacional</v>
      </c>
      <c r="I1676" s="89" t="s">
        <v>1366</v>
      </c>
      <c r="J1676" s="89" t="str">
        <f>VLOOKUP(Revisión_Avance_Periodo!$I1676,BD_Seguimiento_OAP_2019!$L:$M,2,FALSE)</f>
        <v>Divulgar programa servimos.</v>
      </c>
      <c r="K1676" s="106" t="s">
        <v>8</v>
      </c>
      <c r="L1676" s="172">
        <v>4.4642857142857152E-4</v>
      </c>
      <c r="M1676" s="173" t="s">
        <v>110</v>
      </c>
      <c r="N1676" s="190">
        <f>INDEX(BD_Seguimiento_OAP_2019!$AH$3:$AS$294,MATCH(Revisión_Avance_Periodo!$I1676,BD_Seguimiento_OAP_2019!$L$3:$L$294,0),MATCH(Revisión_Avance_Periodo!$M1676,BD_Seguimiento_OAP_2019!$AH$2:$AS$2,0))</f>
        <v>0</v>
      </c>
      <c r="O1676" s="190">
        <f>INDEX(BD_Seguimiento_OAP_2019!$AV$3:$BG$294,MATCH(Revisión_Avance_Periodo!$I1676,BD_Seguimiento_OAP_2019!$L$3:$L$294,0),MATCH(Revisión_Avance_Periodo!$M1676,BD_Seguimiento_OAP_2019!$AV$2:$BG$2,0))</f>
        <v>0</v>
      </c>
      <c r="P1676" s="175">
        <f t="shared" ref="P1676:P1677" si="313">IFERROR((O1676/N1676),0)</f>
        <v>0</v>
      </c>
      <c r="Q1676" s="173" t="str">
        <f>VLOOKUP(P1676,Tabla_Indicador_Gestion4[#All],3,TRUE)</f>
        <v>Por Ejecutar</v>
      </c>
      <c r="R1676" s="236">
        <f>SUBTOTAL(9,$N$1670:$N1676)</f>
        <v>2</v>
      </c>
      <c r="S1676" s="230">
        <f>SUBTOTAL(9,$O$1670:$O1676)</f>
        <v>1</v>
      </c>
      <c r="T1676" s="231">
        <f>IFERROR(+Revisión_Avance_Periodo!$S1676/Revisión_Avance_Periodo!$R1676,0)</f>
        <v>0.5</v>
      </c>
      <c r="U1676" s="184"/>
      <c r="V1676" s="185"/>
      <c r="W1676" s="183"/>
      <c r="X1676" s="183"/>
      <c r="Y1676" s="183"/>
      <c r="Z1676" s="186"/>
      <c r="AA1676" s="187"/>
    </row>
    <row r="1677" spans="1:27" x14ac:dyDescent="0.25">
      <c r="A1677" s="94">
        <v>142</v>
      </c>
      <c r="B1677" s="96" t="str">
        <f>CONCATENATE(Revisión_Avance_Periodo!$C1677,";",Revisión_Avance_Periodo!$E1677,";",Revisión_Avance_Periodo!$I1677)</f>
        <v>OE1;PR_10;ACT_187</v>
      </c>
      <c r="C1677" s="180" t="s">
        <v>9</v>
      </c>
      <c r="D1677" s="181" t="str">
        <f>VLOOKUP(Revisión_Avance_Periodo!$C1677,Componentes_BD!$F$1:$G$5,2,FALSE)</f>
        <v>Fortalecer la Vigilancia.</v>
      </c>
      <c r="E1677" s="119" t="s">
        <v>12</v>
      </c>
      <c r="F1677" s="95">
        <v>2</v>
      </c>
      <c r="G1677" s="95" t="str">
        <f>VLOOKUP(Revisión_Avance_Periodo!$A1677,BD_Seguimiento_OAP_2019!$A$2:$G$294,7,FALSE)</f>
        <v>PAI</v>
      </c>
      <c r="H1677" s="95" t="str">
        <f>VLOOKUP(Revisión_Avance_Periodo!$A1677,BD_Seguimiento_OAP_2019!$A$2:$J$294,10,FALSE)</f>
        <v>PAI_01 - Operacional</v>
      </c>
      <c r="I1677" s="95" t="s">
        <v>1366</v>
      </c>
      <c r="J1677" s="95" t="str">
        <f>VLOOKUP(Revisión_Avance_Periodo!$I1677,BD_Seguimiento_OAP_2019!$L:$M,2,FALSE)</f>
        <v>Divulgar programa servimos.</v>
      </c>
      <c r="K1677" s="119" t="s">
        <v>8</v>
      </c>
      <c r="L1677" s="172">
        <v>4.4642857142857152E-4</v>
      </c>
      <c r="M1677" s="182" t="s">
        <v>111</v>
      </c>
      <c r="N1677" s="190">
        <f>INDEX(BD_Seguimiento_OAP_2019!$AH$3:$AS$294,MATCH(Revisión_Avance_Periodo!$I1677,BD_Seguimiento_OAP_2019!$L$3:$L$294,0),MATCH(Revisión_Avance_Periodo!$M1677,BD_Seguimiento_OAP_2019!$AH$2:$AS$2,0))</f>
        <v>0</v>
      </c>
      <c r="O1677" s="190">
        <f>INDEX(BD_Seguimiento_OAP_2019!$AV$3:$BG$294,MATCH(Revisión_Avance_Periodo!$I1677,BD_Seguimiento_OAP_2019!$L$3:$L$294,0),MATCH(Revisión_Avance_Periodo!$M1677,BD_Seguimiento_OAP_2019!$AV$2:$BG$2,0))</f>
        <v>0</v>
      </c>
      <c r="P1677" s="175">
        <f t="shared" si="313"/>
        <v>0</v>
      </c>
      <c r="Q1677" s="182" t="str">
        <f>VLOOKUP(P1677,Tabla_Indicador_Gestion4[#All],3,TRUE)</f>
        <v>Por Ejecutar</v>
      </c>
      <c r="R1677" s="236">
        <f>SUBTOTAL(9,$N$1670:$N1677)</f>
        <v>2</v>
      </c>
      <c r="S1677" s="230">
        <f>SUBTOTAL(9,$O$1670:$O1677)</f>
        <v>1</v>
      </c>
      <c r="T1677" s="231">
        <f>IFERROR(+Revisión_Avance_Periodo!$S1677/Revisión_Avance_Periodo!$R1677,0)</f>
        <v>0.5</v>
      </c>
      <c r="U1677" s="184"/>
      <c r="V1677" s="185"/>
      <c r="W1677" s="183"/>
      <c r="X1677" s="183"/>
      <c r="Y1677" s="183"/>
      <c r="Z1677" s="186"/>
      <c r="AA1677" s="187"/>
    </row>
    <row r="1678" spans="1:27" x14ac:dyDescent="0.25">
      <c r="A1678" s="88">
        <v>142</v>
      </c>
      <c r="B1678" s="91" t="str">
        <f>CONCATENATE(Revisión_Avance_Periodo!$C1678,";",Revisión_Avance_Periodo!$E1678,";",Revisión_Avance_Periodo!$I1678)</f>
        <v>OE1;PR_10;ACT_187</v>
      </c>
      <c r="C1678" s="170" t="s">
        <v>9</v>
      </c>
      <c r="D1678" s="171" t="str">
        <f>VLOOKUP(Revisión_Avance_Periodo!$C1678,Componentes_BD!$F$1:$G$5,2,FALSE)</f>
        <v>Fortalecer la Vigilancia.</v>
      </c>
      <c r="E1678" s="106" t="s">
        <v>12</v>
      </c>
      <c r="F1678" s="89">
        <v>2</v>
      </c>
      <c r="G1678" s="89" t="str">
        <f>VLOOKUP(Revisión_Avance_Periodo!$A1678,BD_Seguimiento_OAP_2019!$A$2:$G$294,7,FALSE)</f>
        <v>PAI</v>
      </c>
      <c r="H1678" s="89" t="str">
        <f>VLOOKUP(Revisión_Avance_Periodo!$A1678,BD_Seguimiento_OAP_2019!$A$2:$J$294,10,FALSE)</f>
        <v>PAI_01 - Operacional</v>
      </c>
      <c r="I1678" s="89" t="s">
        <v>1366</v>
      </c>
      <c r="J1678" s="89" t="str">
        <f>VLOOKUP(Revisión_Avance_Periodo!$I1678,BD_Seguimiento_OAP_2019!$L:$M,2,FALSE)</f>
        <v>Divulgar programa servimos.</v>
      </c>
      <c r="K1678" s="106" t="s">
        <v>8</v>
      </c>
      <c r="L1678" s="172">
        <v>4.4642857142857152E-4</v>
      </c>
      <c r="M1678" s="173" t="s">
        <v>112</v>
      </c>
      <c r="N1678" s="190">
        <f>INDEX(BD_Seguimiento_OAP_2019!$AH$3:$AS$294,MATCH(Revisión_Avance_Periodo!$I1678,BD_Seguimiento_OAP_2019!$L$3:$L$294,0),MATCH(Revisión_Avance_Periodo!$M1678,BD_Seguimiento_OAP_2019!$AH$2:$AS$2,0))</f>
        <v>1</v>
      </c>
      <c r="O1678" s="190">
        <f>INDEX(BD_Seguimiento_OAP_2019!$AV$3:$BG$294,MATCH(Revisión_Avance_Periodo!$I1678,BD_Seguimiento_OAP_2019!$L$3:$L$294,0),MATCH(Revisión_Avance_Periodo!$M1678,BD_Seguimiento_OAP_2019!$AV$2:$BG$2,0))</f>
        <v>0</v>
      </c>
      <c r="P1678" s="189">
        <f t="shared" si="312"/>
        <v>0</v>
      </c>
      <c r="Q1678" s="173" t="str">
        <f>VLOOKUP(P1678,Tabla_Indicador_Gestion4[#All],3,TRUE)</f>
        <v>Por Ejecutar</v>
      </c>
      <c r="R1678" s="236">
        <f>SUBTOTAL(9,$N$1670:$N1678)</f>
        <v>3</v>
      </c>
      <c r="S1678" s="230">
        <f>SUBTOTAL(9,$O$1670:$O1678)</f>
        <v>1</v>
      </c>
      <c r="T1678" s="231">
        <f>IFERROR(+Revisión_Avance_Periodo!$S1678/Revisión_Avance_Periodo!$R1678,0)</f>
        <v>0.33333333333333331</v>
      </c>
      <c r="U1678" s="184"/>
      <c r="V1678" s="185"/>
      <c r="W1678" s="183"/>
      <c r="X1678" s="183"/>
      <c r="Y1678" s="183"/>
      <c r="Z1678" s="186"/>
      <c r="AA1678" s="187"/>
    </row>
    <row r="1679" spans="1:27" x14ac:dyDescent="0.25">
      <c r="A1679" s="94">
        <v>142</v>
      </c>
      <c r="B1679" s="96" t="str">
        <f>CONCATENATE(Revisión_Avance_Periodo!$C1679,";",Revisión_Avance_Periodo!$E1679,";",Revisión_Avance_Periodo!$I1679)</f>
        <v>OE1;PR_10;ACT_187</v>
      </c>
      <c r="C1679" s="180" t="s">
        <v>9</v>
      </c>
      <c r="D1679" s="181" t="str">
        <f>VLOOKUP(Revisión_Avance_Periodo!$C1679,Componentes_BD!$F$1:$G$5,2,FALSE)</f>
        <v>Fortalecer la Vigilancia.</v>
      </c>
      <c r="E1679" s="119" t="s">
        <v>12</v>
      </c>
      <c r="F1679" s="95">
        <v>2</v>
      </c>
      <c r="G1679" s="95" t="str">
        <f>VLOOKUP(Revisión_Avance_Periodo!$A1679,BD_Seguimiento_OAP_2019!$A$2:$G$294,7,FALSE)</f>
        <v>PAI</v>
      </c>
      <c r="H1679" s="95" t="str">
        <f>VLOOKUP(Revisión_Avance_Periodo!$A1679,BD_Seguimiento_OAP_2019!$A$2:$J$294,10,FALSE)</f>
        <v>PAI_01 - Operacional</v>
      </c>
      <c r="I1679" s="95" t="s">
        <v>1366</v>
      </c>
      <c r="J1679" s="95" t="str">
        <f>VLOOKUP(Revisión_Avance_Periodo!$I1679,BD_Seguimiento_OAP_2019!$L:$M,2,FALSE)</f>
        <v>Divulgar programa servimos.</v>
      </c>
      <c r="K1679" s="119" t="s">
        <v>8</v>
      </c>
      <c r="L1679" s="172">
        <v>4.4642857142857152E-4</v>
      </c>
      <c r="M1679" s="182" t="s">
        <v>113</v>
      </c>
      <c r="N1679" s="190">
        <f>INDEX(BD_Seguimiento_OAP_2019!$AH$3:$AS$294,MATCH(Revisión_Avance_Periodo!$I1679,BD_Seguimiento_OAP_2019!$L$3:$L$294,0),MATCH(Revisión_Avance_Periodo!$M1679,BD_Seguimiento_OAP_2019!$AH$2:$AS$2,0))</f>
        <v>0</v>
      </c>
      <c r="O1679" s="190">
        <f>INDEX(BD_Seguimiento_OAP_2019!$AV$3:$BG$294,MATCH(Revisión_Avance_Periodo!$I1679,BD_Seguimiento_OAP_2019!$L$3:$L$294,0),MATCH(Revisión_Avance_Periodo!$M1679,BD_Seguimiento_OAP_2019!$AV$2:$BG$2,0))</f>
        <v>0</v>
      </c>
      <c r="P1679" s="175">
        <f>IFERROR((O1679/N1679),0)</f>
        <v>0</v>
      </c>
      <c r="Q1679" s="182" t="str">
        <f>VLOOKUP(P1679,Tabla_Indicador_Gestion4[#All],3,TRUE)</f>
        <v>Por Ejecutar</v>
      </c>
      <c r="R1679" s="236">
        <f>SUBTOTAL(9,$N$1670:$N1679)</f>
        <v>3</v>
      </c>
      <c r="S1679" s="230">
        <f>SUBTOTAL(9,$O$1670:$O1679)</f>
        <v>1</v>
      </c>
      <c r="T1679" s="231">
        <f>IFERROR(+Revisión_Avance_Periodo!$S1679/Revisión_Avance_Periodo!$R1679,0)</f>
        <v>0.33333333333333331</v>
      </c>
      <c r="U1679" s="184"/>
      <c r="V1679" s="185"/>
      <c r="W1679" s="183"/>
      <c r="X1679" s="183"/>
      <c r="Y1679" s="183"/>
      <c r="Z1679" s="186"/>
      <c r="AA1679" s="187"/>
    </row>
    <row r="1680" spans="1:27" x14ac:dyDescent="0.25">
      <c r="A1680" s="88">
        <v>142</v>
      </c>
      <c r="B1680" s="91" t="str">
        <f>CONCATENATE(Revisión_Avance_Periodo!$C1680,";",Revisión_Avance_Periodo!$E1680,";",Revisión_Avance_Periodo!$I1680)</f>
        <v>OE1;PR_10;ACT_187</v>
      </c>
      <c r="C1680" s="170" t="s">
        <v>9</v>
      </c>
      <c r="D1680" s="171" t="str">
        <f>VLOOKUP(Revisión_Avance_Periodo!$C1680,Componentes_BD!$F$1:$G$5,2,FALSE)</f>
        <v>Fortalecer la Vigilancia.</v>
      </c>
      <c r="E1680" s="106" t="s">
        <v>12</v>
      </c>
      <c r="F1680" s="89">
        <v>2</v>
      </c>
      <c r="G1680" s="89" t="str">
        <f>VLOOKUP(Revisión_Avance_Periodo!$A1680,BD_Seguimiento_OAP_2019!$A$2:$G$294,7,FALSE)</f>
        <v>PAI</v>
      </c>
      <c r="H1680" s="89" t="str">
        <f>VLOOKUP(Revisión_Avance_Periodo!$A1680,BD_Seguimiento_OAP_2019!$A$2:$J$294,10,FALSE)</f>
        <v>PAI_01 - Operacional</v>
      </c>
      <c r="I1680" s="89" t="s">
        <v>1366</v>
      </c>
      <c r="J1680" s="89" t="str">
        <f>VLOOKUP(Revisión_Avance_Periodo!$I1680,BD_Seguimiento_OAP_2019!$L:$M,2,FALSE)</f>
        <v>Divulgar programa servimos.</v>
      </c>
      <c r="K1680" s="106" t="s">
        <v>8</v>
      </c>
      <c r="L1680" s="172">
        <v>4.4642857142857152E-4</v>
      </c>
      <c r="M1680" s="173" t="s">
        <v>114</v>
      </c>
      <c r="N1680" s="190">
        <f>INDEX(BD_Seguimiento_OAP_2019!$AH$3:$AS$294,MATCH(Revisión_Avance_Periodo!$I1680,BD_Seguimiento_OAP_2019!$L$3:$L$294,0),MATCH(Revisión_Avance_Periodo!$M1680,BD_Seguimiento_OAP_2019!$AH$2:$AS$2,0))</f>
        <v>1</v>
      </c>
      <c r="O1680" s="190">
        <f>INDEX(BD_Seguimiento_OAP_2019!$AV$3:$BG$294,MATCH(Revisión_Avance_Periodo!$I1680,BD_Seguimiento_OAP_2019!$L$3:$L$294,0),MATCH(Revisión_Avance_Periodo!$M1680,BD_Seguimiento_OAP_2019!$AV$2:$BG$2,0))</f>
        <v>0</v>
      </c>
      <c r="P1680" s="189">
        <f t="shared" si="312"/>
        <v>0</v>
      </c>
      <c r="Q1680" s="173" t="str">
        <f>VLOOKUP(P1680,Tabla_Indicador_Gestion4[#All],3,TRUE)</f>
        <v>Por Ejecutar</v>
      </c>
      <c r="R1680" s="236">
        <f>SUBTOTAL(9,$N$1670:$N1680)</f>
        <v>4</v>
      </c>
      <c r="S1680" s="230">
        <f>SUBTOTAL(9,$O$1670:$O1680)</f>
        <v>1</v>
      </c>
      <c r="T1680" s="231">
        <f>IFERROR(+Revisión_Avance_Periodo!$S1680/Revisión_Avance_Periodo!$R1680,0)</f>
        <v>0.25</v>
      </c>
      <c r="U1680" s="184"/>
      <c r="V1680" s="185"/>
      <c r="W1680" s="183"/>
      <c r="X1680" s="183"/>
      <c r="Y1680" s="183"/>
      <c r="Z1680" s="186"/>
      <c r="AA1680" s="187"/>
    </row>
    <row r="1681" spans="1:27" ht="15.75" thickBot="1" x14ac:dyDescent="0.3">
      <c r="A1681" s="94">
        <v>142</v>
      </c>
      <c r="B1681" s="96" t="str">
        <f>CONCATENATE(Revisión_Avance_Periodo!$C1681,";",Revisión_Avance_Periodo!$E1681,";",Revisión_Avance_Periodo!$I1681)</f>
        <v>OE1;PR_10;ACT_187</v>
      </c>
      <c r="C1681" s="180" t="s">
        <v>9</v>
      </c>
      <c r="D1681" s="181" t="str">
        <f>VLOOKUP(Revisión_Avance_Periodo!$C1681,Componentes_BD!$F$1:$G$5,2,FALSE)</f>
        <v>Fortalecer la Vigilancia.</v>
      </c>
      <c r="E1681" s="119" t="s">
        <v>12</v>
      </c>
      <c r="F1681" s="95">
        <v>2</v>
      </c>
      <c r="G1681" s="95" t="str">
        <f>VLOOKUP(Revisión_Avance_Periodo!$A1681,BD_Seguimiento_OAP_2019!$A$2:$G$294,7,FALSE)</f>
        <v>PAI</v>
      </c>
      <c r="H1681" s="95" t="str">
        <f>VLOOKUP(Revisión_Avance_Periodo!$A1681,BD_Seguimiento_OAP_2019!$A$2:$J$294,10,FALSE)</f>
        <v>PAI_01 - Operacional</v>
      </c>
      <c r="I1681" s="95" t="s">
        <v>1366</v>
      </c>
      <c r="J1681" s="95" t="str">
        <f>VLOOKUP(Revisión_Avance_Periodo!$I1681,BD_Seguimiento_OAP_2019!$L:$M,2,FALSE)</f>
        <v>Divulgar programa servimos.</v>
      </c>
      <c r="K1681" s="119" t="s">
        <v>8</v>
      </c>
      <c r="L1681" s="172">
        <v>4.4642857142857152E-4</v>
      </c>
      <c r="M1681" s="182" t="s">
        <v>115</v>
      </c>
      <c r="N1681" s="190">
        <f>INDEX(BD_Seguimiento_OAP_2019!$AH$3:$AS$294,MATCH(Revisión_Avance_Periodo!$I1681,BD_Seguimiento_OAP_2019!$L$3:$L$294,0),MATCH(Revisión_Avance_Periodo!$M1681,BD_Seguimiento_OAP_2019!$AH$2:$AS$2,0))</f>
        <v>0</v>
      </c>
      <c r="O1681" s="190">
        <f>INDEX(BD_Seguimiento_OAP_2019!$AV$3:$BG$294,MATCH(Revisión_Avance_Periodo!$I1681,BD_Seguimiento_OAP_2019!$L$3:$L$294,0),MATCH(Revisión_Avance_Periodo!$M1681,BD_Seguimiento_OAP_2019!$AV$2:$BG$2,0))</f>
        <v>0</v>
      </c>
      <c r="P1681" s="175">
        <f t="shared" ref="P1681:P1684" si="314">IFERROR((O1681/N1681),0)</f>
        <v>0</v>
      </c>
      <c r="Q1681" s="182" t="str">
        <f>VLOOKUP(P1681,Tabla_Indicador_Gestion4[#All],3,TRUE)</f>
        <v>Por Ejecutar</v>
      </c>
      <c r="R1681" s="236">
        <f>SUBTOTAL(9,$N$1670:$N1681)</f>
        <v>4</v>
      </c>
      <c r="S1681" s="230">
        <f>SUBTOTAL(9,$O$1670:$O1681)</f>
        <v>1</v>
      </c>
      <c r="T1681" s="231">
        <f>IFERROR(+Revisión_Avance_Periodo!$S1681/Revisión_Avance_Periodo!$R1681,0)</f>
        <v>0.25</v>
      </c>
      <c r="U1681" s="184"/>
      <c r="V1681" s="185"/>
      <c r="W1681" s="183"/>
      <c r="X1681" s="183"/>
      <c r="Y1681" s="183"/>
      <c r="Z1681" s="186"/>
      <c r="AA1681" s="187"/>
    </row>
    <row r="1682" spans="1:27" x14ac:dyDescent="0.25">
      <c r="A1682" s="88">
        <v>143</v>
      </c>
      <c r="B1682" s="91" t="str">
        <f>CONCATENATE(Revisión_Avance_Periodo!$C1682,";",Revisión_Avance_Periodo!$E1682,";",Revisión_Avance_Periodo!$I1682)</f>
        <v>OE3;PR_10;ACT_273</v>
      </c>
      <c r="C1682" s="170" t="s">
        <v>50</v>
      </c>
      <c r="D1682" s="171" t="str">
        <f>VLOOKUP(Revisión_Avance_Periodo!$C1682,Componentes_BD!$F$1:$G$5,2,FALSE)</f>
        <v>Brindar protección al Usuario.</v>
      </c>
      <c r="E1682" s="106" t="s">
        <v>12</v>
      </c>
      <c r="F1682" s="89">
        <v>2</v>
      </c>
      <c r="G1682" s="89" t="str">
        <f>VLOOKUP(Revisión_Avance_Periodo!$A1682,BD_Seguimiento_OAP_2019!$A$2:$G$294,7,FALSE)</f>
        <v>PAI</v>
      </c>
      <c r="H1682" s="89" t="str">
        <f>VLOOKUP(Revisión_Avance_Periodo!$A1682,BD_Seguimiento_OAP_2019!$A$2:$J$294,10,FALSE)</f>
        <v>PAI_01 - Operacional</v>
      </c>
      <c r="I1682" s="89" t="s">
        <v>1372</v>
      </c>
      <c r="J1682" s="89" t="str">
        <f>VLOOKUP(Revisión_Avance_Periodo!$I1682,BD_Seguimiento_OAP_2019!$L:$M,2,FALSE)</f>
        <v xml:space="preserve">27.1. Identificar fuentes de información </v>
      </c>
      <c r="K1682" s="106" t="s">
        <v>52</v>
      </c>
      <c r="L1682" s="172">
        <v>4.4642857142857152E-4</v>
      </c>
      <c r="M1682" s="173" t="s">
        <v>104</v>
      </c>
      <c r="N1682" s="174">
        <f>INDEX(BD_Seguimiento_OAP_2019!$AH$3:$AS$294,MATCH(Revisión_Avance_Periodo!$I1682,BD_Seguimiento_OAP_2019!$L$3:$L$294,0),MATCH(Revisión_Avance_Periodo!$M1682,BD_Seguimiento_OAP_2019!$AH$2:$AS$2,0))</f>
        <v>0</v>
      </c>
      <c r="O1682" s="174">
        <f>INDEX(BD_Seguimiento_OAP_2019!$AV$3:$BG$294,MATCH(Revisión_Avance_Periodo!$I1682,BD_Seguimiento_OAP_2019!$L$3:$L$294,0),MATCH(Revisión_Avance_Periodo!$M1682,BD_Seguimiento_OAP_2019!$AV$2:$BG$2,0))</f>
        <v>0</v>
      </c>
      <c r="P1682" s="175">
        <f t="shared" si="314"/>
        <v>0</v>
      </c>
      <c r="Q1682" s="173" t="str">
        <f>VLOOKUP(P1682,Tabla_Indicador_Gestion4[#All],3,TRUE)</f>
        <v>Por Ejecutar</v>
      </c>
      <c r="R1682" s="213">
        <f>SUBTOTAL(9,$N$1682:$N1682)</f>
        <v>0</v>
      </c>
      <c r="S1682" s="234">
        <f>SUBTOTAL(9,$O$1682:$O1682)</f>
        <v>0</v>
      </c>
      <c r="T1682" s="234">
        <f>IFERROR(+Revisión_Avance_Periodo!$S1682/Revisión_Avance_Periodo!$R1682,0)</f>
        <v>0</v>
      </c>
      <c r="U1682" s="177">
        <f>SUBTOTAL(9,N1682:N1693)</f>
        <v>0.11</v>
      </c>
      <c r="V1682" s="176">
        <f>SUBTOTAL(9,O1682:O1693)</f>
        <v>5.5E-2</v>
      </c>
      <c r="W1682" s="176">
        <f t="shared" ref="W1682" si="315">+V1682/U1682</f>
        <v>0.5</v>
      </c>
      <c r="X1682" s="176"/>
      <c r="Y1682" s="176">
        <f>100%-Revisión_Avance_Periodo!$W1682</f>
        <v>0.5</v>
      </c>
      <c r="Z1682" s="178" t="str">
        <f>VLOOKUP(W1682,Tabla_Indicador_Gestion4[],3,TRUE)</f>
        <v>En Tramite</v>
      </c>
      <c r="AA1682" s="179">
        <f>Revisión_Avance_Periodo!$W1682*Revisión_Avance_Periodo!$L1682</f>
        <v>2.2321428571428576E-4</v>
      </c>
    </row>
    <row r="1683" spans="1:27" x14ac:dyDescent="0.25">
      <c r="A1683" s="94">
        <v>143</v>
      </c>
      <c r="B1683" s="96" t="str">
        <f>CONCATENATE(Revisión_Avance_Periodo!$C1683,";",Revisión_Avance_Periodo!$E1683,";",Revisión_Avance_Periodo!$I1683)</f>
        <v>OE3;PR_10;ACT_273</v>
      </c>
      <c r="C1683" s="180" t="s">
        <v>50</v>
      </c>
      <c r="D1683" s="181" t="str">
        <f>VLOOKUP(Revisión_Avance_Periodo!$C1683,Componentes_BD!$F$1:$G$5,2,FALSE)</f>
        <v>Brindar protección al Usuario.</v>
      </c>
      <c r="E1683" s="119" t="s">
        <v>12</v>
      </c>
      <c r="F1683" s="95">
        <v>2</v>
      </c>
      <c r="G1683" s="95" t="str">
        <f>VLOOKUP(Revisión_Avance_Periodo!$A1683,BD_Seguimiento_OAP_2019!$A$2:$G$294,7,FALSE)</f>
        <v>PAI</v>
      </c>
      <c r="H1683" s="95" t="str">
        <f>VLOOKUP(Revisión_Avance_Periodo!$A1683,BD_Seguimiento_OAP_2019!$A$2:$J$294,10,FALSE)</f>
        <v>PAI_01 - Operacional</v>
      </c>
      <c r="I1683" s="95" t="s">
        <v>1372</v>
      </c>
      <c r="J1683" s="95" t="str">
        <f>VLOOKUP(Revisión_Avance_Periodo!$I1683,BD_Seguimiento_OAP_2019!$L:$M,2,FALSE)</f>
        <v xml:space="preserve">27.1. Identificar fuentes de información </v>
      </c>
      <c r="K1683" s="119" t="s">
        <v>52</v>
      </c>
      <c r="L1683" s="172">
        <v>4.4642857142857152E-4</v>
      </c>
      <c r="M1683" s="182" t="s">
        <v>105</v>
      </c>
      <c r="N1683" s="174">
        <f>INDEX(BD_Seguimiento_OAP_2019!$AH$3:$AS$294,MATCH(Revisión_Avance_Periodo!$I1683,BD_Seguimiento_OAP_2019!$L$3:$L$294,0),MATCH(Revisión_Avance_Periodo!$M1683,BD_Seguimiento_OAP_2019!$AH$2:$AS$2,0))</f>
        <v>0</v>
      </c>
      <c r="O1683" s="174">
        <f>INDEX(BD_Seguimiento_OAP_2019!$AV$3:$BG$294,MATCH(Revisión_Avance_Periodo!$I1683,BD_Seguimiento_OAP_2019!$L$3:$L$294,0),MATCH(Revisión_Avance_Periodo!$M1683,BD_Seguimiento_OAP_2019!$AV$2:$BG$2,0))</f>
        <v>0</v>
      </c>
      <c r="P1683" s="175">
        <f t="shared" si="314"/>
        <v>0</v>
      </c>
      <c r="Q1683" s="182" t="str">
        <f>VLOOKUP(P1683,Tabla_Indicador_Gestion4[#All],3,TRUE)</f>
        <v>Por Ejecutar</v>
      </c>
      <c r="R1683" s="215">
        <f>SUBTOTAL(9,$N$1682:$N1683)</f>
        <v>0</v>
      </c>
      <c r="S1683" s="231">
        <f>SUBTOTAL(9,$O$1682:$O1683)</f>
        <v>0</v>
      </c>
      <c r="T1683" s="231">
        <f>IFERROR(+Revisión_Avance_Periodo!$S1683/Revisión_Avance_Periodo!$R1683,0)</f>
        <v>0</v>
      </c>
      <c r="U1683" s="184"/>
      <c r="V1683" s="185"/>
      <c r="W1683" s="183"/>
      <c r="X1683" s="183"/>
      <c r="Y1683" s="183"/>
      <c r="Z1683" s="186"/>
      <c r="AA1683" s="187"/>
    </row>
    <row r="1684" spans="1:27" x14ac:dyDescent="0.25">
      <c r="A1684" s="88">
        <v>143</v>
      </c>
      <c r="B1684" s="91" t="str">
        <f>CONCATENATE(Revisión_Avance_Periodo!$C1684,";",Revisión_Avance_Periodo!$E1684,";",Revisión_Avance_Periodo!$I1684)</f>
        <v>OE3;PR_10;ACT_273</v>
      </c>
      <c r="C1684" s="170" t="s">
        <v>50</v>
      </c>
      <c r="D1684" s="171" t="str">
        <f>VLOOKUP(Revisión_Avance_Periodo!$C1684,Componentes_BD!$F$1:$G$5,2,FALSE)</f>
        <v>Brindar protección al Usuario.</v>
      </c>
      <c r="E1684" s="106" t="s">
        <v>12</v>
      </c>
      <c r="F1684" s="89">
        <v>2</v>
      </c>
      <c r="G1684" s="89" t="str">
        <f>VLOOKUP(Revisión_Avance_Periodo!$A1684,BD_Seguimiento_OAP_2019!$A$2:$G$294,7,FALSE)</f>
        <v>PAI</v>
      </c>
      <c r="H1684" s="89" t="str">
        <f>VLOOKUP(Revisión_Avance_Periodo!$A1684,BD_Seguimiento_OAP_2019!$A$2:$J$294,10,FALSE)</f>
        <v>PAI_01 - Operacional</v>
      </c>
      <c r="I1684" s="89" t="s">
        <v>1372</v>
      </c>
      <c r="J1684" s="89" t="str">
        <f>VLOOKUP(Revisión_Avance_Periodo!$I1684,BD_Seguimiento_OAP_2019!$L:$M,2,FALSE)</f>
        <v xml:space="preserve">27.1. Identificar fuentes de información </v>
      </c>
      <c r="K1684" s="106" t="s">
        <v>52</v>
      </c>
      <c r="L1684" s="172">
        <v>4.4642857142857152E-4</v>
      </c>
      <c r="M1684" s="173" t="s">
        <v>106</v>
      </c>
      <c r="N1684" s="174">
        <f>INDEX(BD_Seguimiento_OAP_2019!$AH$3:$AS$294,MATCH(Revisión_Avance_Periodo!$I1684,BD_Seguimiento_OAP_2019!$L$3:$L$294,0),MATCH(Revisión_Avance_Periodo!$M1684,BD_Seguimiento_OAP_2019!$AH$2:$AS$2,0))</f>
        <v>0</v>
      </c>
      <c r="O1684" s="174">
        <f>INDEX(BD_Seguimiento_OAP_2019!$AV$3:$BG$294,MATCH(Revisión_Avance_Periodo!$I1684,BD_Seguimiento_OAP_2019!$L$3:$L$294,0),MATCH(Revisión_Avance_Periodo!$M1684,BD_Seguimiento_OAP_2019!$AV$2:$BG$2,0))</f>
        <v>0</v>
      </c>
      <c r="P1684" s="175">
        <f t="shared" si="314"/>
        <v>0</v>
      </c>
      <c r="Q1684" s="173" t="str">
        <f>VLOOKUP(P1684,Tabla_Indicador_Gestion4[#All],3,TRUE)</f>
        <v>Por Ejecutar</v>
      </c>
      <c r="R1684" s="215">
        <f>SUBTOTAL(9,$N$1682:$N1684)</f>
        <v>0</v>
      </c>
      <c r="S1684" s="231">
        <f>SUBTOTAL(9,$O$1682:$O1684)</f>
        <v>0</v>
      </c>
      <c r="T1684" s="231">
        <f>IFERROR(+Revisión_Avance_Periodo!$S1684/Revisión_Avance_Periodo!$R1684,0)</f>
        <v>0</v>
      </c>
      <c r="U1684" s="184"/>
      <c r="V1684" s="185"/>
      <c r="W1684" s="183"/>
      <c r="X1684" s="183"/>
      <c r="Y1684" s="183"/>
      <c r="Z1684" s="186"/>
      <c r="AA1684" s="187"/>
    </row>
    <row r="1685" spans="1:27" x14ac:dyDescent="0.25">
      <c r="A1685" s="94">
        <v>143</v>
      </c>
      <c r="B1685" s="96" t="str">
        <f>CONCATENATE(Revisión_Avance_Periodo!$C1685,";",Revisión_Avance_Periodo!$E1685,";",Revisión_Avance_Periodo!$I1685)</f>
        <v>OE3;PR_10;ACT_273</v>
      </c>
      <c r="C1685" s="180" t="s">
        <v>50</v>
      </c>
      <c r="D1685" s="181" t="str">
        <f>VLOOKUP(Revisión_Avance_Periodo!$C1685,Componentes_BD!$F$1:$G$5,2,FALSE)</f>
        <v>Brindar protección al Usuario.</v>
      </c>
      <c r="E1685" s="119" t="s">
        <v>12</v>
      </c>
      <c r="F1685" s="95">
        <v>2</v>
      </c>
      <c r="G1685" s="95" t="str">
        <f>VLOOKUP(Revisión_Avance_Periodo!$A1685,BD_Seguimiento_OAP_2019!$A$2:$G$294,7,FALSE)</f>
        <v>PAI</v>
      </c>
      <c r="H1685" s="95" t="str">
        <f>VLOOKUP(Revisión_Avance_Periodo!$A1685,BD_Seguimiento_OAP_2019!$A$2:$J$294,10,FALSE)</f>
        <v>PAI_01 - Operacional</v>
      </c>
      <c r="I1685" s="95" t="s">
        <v>1372</v>
      </c>
      <c r="J1685" s="95" t="str">
        <f>VLOOKUP(Revisión_Avance_Periodo!$I1685,BD_Seguimiento_OAP_2019!$L:$M,2,FALSE)</f>
        <v xml:space="preserve">27.1. Identificar fuentes de información </v>
      </c>
      <c r="K1685" s="119" t="s">
        <v>52</v>
      </c>
      <c r="L1685" s="172">
        <v>4.4642857142857152E-4</v>
      </c>
      <c r="M1685" s="182" t="s">
        <v>107</v>
      </c>
      <c r="N1685" s="174">
        <f>INDEX(BD_Seguimiento_OAP_2019!$AH$3:$AS$294,MATCH(Revisión_Avance_Periodo!$I1685,BD_Seguimiento_OAP_2019!$L$3:$L$294,0),MATCH(Revisión_Avance_Periodo!$M1685,BD_Seguimiento_OAP_2019!$AH$2:$AS$2,0))</f>
        <v>5.5E-2</v>
      </c>
      <c r="O1685" s="174">
        <f>INDEX(BD_Seguimiento_OAP_2019!$AV$3:$BG$294,MATCH(Revisión_Avance_Periodo!$I1685,BD_Seguimiento_OAP_2019!$L$3:$L$294,0),MATCH(Revisión_Avance_Periodo!$M1685,BD_Seguimiento_OAP_2019!$AV$2:$BG$2,0))</f>
        <v>5.5E-2</v>
      </c>
      <c r="P1685" s="188">
        <f t="shared" si="312"/>
        <v>1</v>
      </c>
      <c r="Q1685" s="182" t="str">
        <f>VLOOKUP(P1685,Tabla_Indicador_Gestion4[#All],3,TRUE)</f>
        <v>Culminada</v>
      </c>
      <c r="R1685" s="215">
        <f>SUBTOTAL(9,$N$1682:$N1685)</f>
        <v>5.5E-2</v>
      </c>
      <c r="S1685" s="231">
        <f>SUBTOTAL(9,$O$1682:$O1685)</f>
        <v>5.5E-2</v>
      </c>
      <c r="T1685" s="231">
        <f>IFERROR(+Revisión_Avance_Periodo!$S1685/Revisión_Avance_Periodo!$R1685,0)</f>
        <v>1</v>
      </c>
      <c r="U1685" s="184"/>
      <c r="V1685" s="185"/>
      <c r="W1685" s="183"/>
      <c r="X1685" s="183"/>
      <c r="Y1685" s="183"/>
      <c r="Z1685" s="186"/>
      <c r="AA1685" s="187"/>
    </row>
    <row r="1686" spans="1:27" x14ac:dyDescent="0.25">
      <c r="A1686" s="88">
        <v>143</v>
      </c>
      <c r="B1686" s="91" t="str">
        <f>CONCATENATE(Revisión_Avance_Periodo!$C1686,";",Revisión_Avance_Periodo!$E1686,";",Revisión_Avance_Periodo!$I1686)</f>
        <v>OE3;PR_10;ACT_273</v>
      </c>
      <c r="C1686" s="170" t="s">
        <v>50</v>
      </c>
      <c r="D1686" s="171" t="str">
        <f>VLOOKUP(Revisión_Avance_Periodo!$C1686,Componentes_BD!$F$1:$G$5,2,FALSE)</f>
        <v>Brindar protección al Usuario.</v>
      </c>
      <c r="E1686" s="106" t="s">
        <v>12</v>
      </c>
      <c r="F1686" s="89">
        <v>2</v>
      </c>
      <c r="G1686" s="89" t="str">
        <f>VLOOKUP(Revisión_Avance_Periodo!$A1686,BD_Seguimiento_OAP_2019!$A$2:$G$294,7,FALSE)</f>
        <v>PAI</v>
      </c>
      <c r="H1686" s="89" t="str">
        <f>VLOOKUP(Revisión_Avance_Periodo!$A1686,BD_Seguimiento_OAP_2019!$A$2:$J$294,10,FALSE)</f>
        <v>PAI_01 - Operacional</v>
      </c>
      <c r="I1686" s="89" t="s">
        <v>1372</v>
      </c>
      <c r="J1686" s="89" t="str">
        <f>VLOOKUP(Revisión_Avance_Periodo!$I1686,BD_Seguimiento_OAP_2019!$L:$M,2,FALSE)</f>
        <v xml:space="preserve">27.1. Identificar fuentes de información </v>
      </c>
      <c r="K1686" s="106" t="s">
        <v>52</v>
      </c>
      <c r="L1686" s="172">
        <v>4.4642857142857152E-4</v>
      </c>
      <c r="M1686" s="173" t="s">
        <v>108</v>
      </c>
      <c r="N1686" s="174">
        <f>INDEX(BD_Seguimiento_OAP_2019!$AH$3:$AS$294,MATCH(Revisión_Avance_Periodo!$I1686,BD_Seguimiento_OAP_2019!$L$3:$L$294,0),MATCH(Revisión_Avance_Periodo!$M1686,BD_Seguimiento_OAP_2019!$AH$2:$AS$2,0))</f>
        <v>5.5E-2</v>
      </c>
      <c r="O1686" s="174">
        <f>INDEX(BD_Seguimiento_OAP_2019!$AV$3:$BG$294,MATCH(Revisión_Avance_Periodo!$I1686,BD_Seguimiento_OAP_2019!$L$3:$L$294,0),MATCH(Revisión_Avance_Periodo!$M1686,BD_Seguimiento_OAP_2019!$AV$2:$BG$2,0))</f>
        <v>0</v>
      </c>
      <c r="P1686" s="189">
        <f t="shared" si="312"/>
        <v>0</v>
      </c>
      <c r="Q1686" s="173" t="str">
        <f>VLOOKUP(P1686,Tabla_Indicador_Gestion4[#All],3,TRUE)</f>
        <v>Por Ejecutar</v>
      </c>
      <c r="R1686" s="215">
        <f>SUBTOTAL(9,$N$1682:$N1686)</f>
        <v>0.11</v>
      </c>
      <c r="S1686" s="231">
        <f>SUBTOTAL(9,$O$1682:$O1686)</f>
        <v>5.5E-2</v>
      </c>
      <c r="T1686" s="231">
        <f>IFERROR(+Revisión_Avance_Periodo!$S1686/Revisión_Avance_Periodo!$R1686,0)</f>
        <v>0.5</v>
      </c>
      <c r="U1686" s="184"/>
      <c r="V1686" s="185"/>
      <c r="W1686" s="183"/>
      <c r="X1686" s="183"/>
      <c r="Y1686" s="183"/>
      <c r="Z1686" s="186"/>
      <c r="AA1686" s="187"/>
    </row>
    <row r="1687" spans="1:27" x14ac:dyDescent="0.25">
      <c r="A1687" s="94">
        <v>143</v>
      </c>
      <c r="B1687" s="96" t="str">
        <f>CONCATENATE(Revisión_Avance_Periodo!$C1687,";",Revisión_Avance_Periodo!$E1687,";",Revisión_Avance_Periodo!$I1687)</f>
        <v>OE3;PR_10;ACT_273</v>
      </c>
      <c r="C1687" s="180" t="s">
        <v>50</v>
      </c>
      <c r="D1687" s="181" t="str">
        <f>VLOOKUP(Revisión_Avance_Periodo!$C1687,Componentes_BD!$F$1:$G$5,2,FALSE)</f>
        <v>Brindar protección al Usuario.</v>
      </c>
      <c r="E1687" s="119" t="s">
        <v>12</v>
      </c>
      <c r="F1687" s="95">
        <v>2</v>
      </c>
      <c r="G1687" s="95" t="str">
        <f>VLOOKUP(Revisión_Avance_Periodo!$A1687,BD_Seguimiento_OAP_2019!$A$2:$G$294,7,FALSE)</f>
        <v>PAI</v>
      </c>
      <c r="H1687" s="95" t="str">
        <f>VLOOKUP(Revisión_Avance_Periodo!$A1687,BD_Seguimiento_OAP_2019!$A$2:$J$294,10,FALSE)</f>
        <v>PAI_01 - Operacional</v>
      </c>
      <c r="I1687" s="95" t="s">
        <v>1372</v>
      </c>
      <c r="J1687" s="95" t="str">
        <f>VLOOKUP(Revisión_Avance_Periodo!$I1687,BD_Seguimiento_OAP_2019!$L:$M,2,FALSE)</f>
        <v xml:space="preserve">27.1. Identificar fuentes de información </v>
      </c>
      <c r="K1687" s="119" t="s">
        <v>52</v>
      </c>
      <c r="L1687" s="172">
        <v>4.4642857142857152E-4</v>
      </c>
      <c r="M1687" s="182" t="s">
        <v>109</v>
      </c>
      <c r="N1687" s="174">
        <f>INDEX(BD_Seguimiento_OAP_2019!$AH$3:$AS$294,MATCH(Revisión_Avance_Periodo!$I1687,BD_Seguimiento_OAP_2019!$L$3:$L$294,0),MATCH(Revisión_Avance_Periodo!$M1687,BD_Seguimiento_OAP_2019!$AH$2:$AS$2,0))</f>
        <v>0</v>
      </c>
      <c r="O1687" s="174">
        <f>INDEX(BD_Seguimiento_OAP_2019!$AV$3:$BG$294,MATCH(Revisión_Avance_Periodo!$I1687,BD_Seguimiento_OAP_2019!$L$3:$L$294,0),MATCH(Revisión_Avance_Periodo!$M1687,BD_Seguimiento_OAP_2019!$AV$2:$BG$2,0))</f>
        <v>0</v>
      </c>
      <c r="P1687" s="175">
        <f t="shared" ref="P1687:P1698" si="316">IFERROR((O1687/N1687),0)</f>
        <v>0</v>
      </c>
      <c r="Q1687" s="182" t="str">
        <f>VLOOKUP(P1687,Tabla_Indicador_Gestion4[#All],3,TRUE)</f>
        <v>Por Ejecutar</v>
      </c>
      <c r="R1687" s="215">
        <f>SUBTOTAL(9,$N$1682:$N1687)</f>
        <v>0.11</v>
      </c>
      <c r="S1687" s="231">
        <f>SUBTOTAL(9,$O$1682:$O1687)</f>
        <v>5.5E-2</v>
      </c>
      <c r="T1687" s="231">
        <f>IFERROR(+Revisión_Avance_Periodo!$S1687/Revisión_Avance_Periodo!$R1687,0)</f>
        <v>0.5</v>
      </c>
      <c r="U1687" s="184"/>
      <c r="V1687" s="185"/>
      <c r="W1687" s="183"/>
      <c r="X1687" s="183"/>
      <c r="Y1687" s="183"/>
      <c r="Z1687" s="186"/>
      <c r="AA1687" s="187"/>
    </row>
    <row r="1688" spans="1:27" x14ac:dyDescent="0.25">
      <c r="A1688" s="88">
        <v>143</v>
      </c>
      <c r="B1688" s="91" t="str">
        <f>CONCATENATE(Revisión_Avance_Periodo!$C1688,";",Revisión_Avance_Periodo!$E1688,";",Revisión_Avance_Periodo!$I1688)</f>
        <v>OE3;PR_10;ACT_273</v>
      </c>
      <c r="C1688" s="170" t="s">
        <v>50</v>
      </c>
      <c r="D1688" s="171" t="str">
        <f>VLOOKUP(Revisión_Avance_Periodo!$C1688,Componentes_BD!$F$1:$G$5,2,FALSE)</f>
        <v>Brindar protección al Usuario.</v>
      </c>
      <c r="E1688" s="106" t="s">
        <v>12</v>
      </c>
      <c r="F1688" s="89">
        <v>2</v>
      </c>
      <c r="G1688" s="89" t="str">
        <f>VLOOKUP(Revisión_Avance_Periodo!$A1688,BD_Seguimiento_OAP_2019!$A$2:$G$294,7,FALSE)</f>
        <v>PAI</v>
      </c>
      <c r="H1688" s="89" t="str">
        <f>VLOOKUP(Revisión_Avance_Periodo!$A1688,BD_Seguimiento_OAP_2019!$A$2:$J$294,10,FALSE)</f>
        <v>PAI_01 - Operacional</v>
      </c>
      <c r="I1688" s="89" t="s">
        <v>1372</v>
      </c>
      <c r="J1688" s="89" t="str">
        <f>VLOOKUP(Revisión_Avance_Periodo!$I1688,BD_Seguimiento_OAP_2019!$L:$M,2,FALSE)</f>
        <v xml:space="preserve">27.1. Identificar fuentes de información </v>
      </c>
      <c r="K1688" s="106" t="s">
        <v>52</v>
      </c>
      <c r="L1688" s="172">
        <v>4.4642857142857152E-4</v>
      </c>
      <c r="M1688" s="173" t="s">
        <v>110</v>
      </c>
      <c r="N1688" s="174">
        <f>INDEX(BD_Seguimiento_OAP_2019!$AH$3:$AS$294,MATCH(Revisión_Avance_Periodo!$I1688,BD_Seguimiento_OAP_2019!$L$3:$L$294,0),MATCH(Revisión_Avance_Periodo!$M1688,BD_Seguimiento_OAP_2019!$AH$2:$AS$2,0))</f>
        <v>0</v>
      </c>
      <c r="O1688" s="174">
        <f>INDEX(BD_Seguimiento_OAP_2019!$AV$3:$BG$294,MATCH(Revisión_Avance_Periodo!$I1688,BD_Seguimiento_OAP_2019!$L$3:$L$294,0),MATCH(Revisión_Avance_Periodo!$M1688,BD_Seguimiento_OAP_2019!$AV$2:$BG$2,0))</f>
        <v>0</v>
      </c>
      <c r="P1688" s="175">
        <f t="shared" si="316"/>
        <v>0</v>
      </c>
      <c r="Q1688" s="173" t="str">
        <f>VLOOKUP(P1688,Tabla_Indicador_Gestion4[#All],3,TRUE)</f>
        <v>Por Ejecutar</v>
      </c>
      <c r="R1688" s="215">
        <f>SUBTOTAL(9,$N$1682:$N1688)</f>
        <v>0.11</v>
      </c>
      <c r="S1688" s="231">
        <f>SUBTOTAL(9,$O$1682:$O1688)</f>
        <v>5.5E-2</v>
      </c>
      <c r="T1688" s="231">
        <f>IFERROR(+Revisión_Avance_Periodo!$S1688/Revisión_Avance_Periodo!$R1688,0)</f>
        <v>0.5</v>
      </c>
      <c r="U1688" s="184"/>
      <c r="V1688" s="185"/>
      <c r="W1688" s="183"/>
      <c r="X1688" s="183"/>
      <c r="Y1688" s="183"/>
      <c r="Z1688" s="186"/>
      <c r="AA1688" s="187"/>
    </row>
    <row r="1689" spans="1:27" x14ac:dyDescent="0.25">
      <c r="A1689" s="94">
        <v>143</v>
      </c>
      <c r="B1689" s="96" t="str">
        <f>CONCATENATE(Revisión_Avance_Periodo!$C1689,";",Revisión_Avance_Periodo!$E1689,";",Revisión_Avance_Periodo!$I1689)</f>
        <v>OE3;PR_10;ACT_273</v>
      </c>
      <c r="C1689" s="180" t="s">
        <v>50</v>
      </c>
      <c r="D1689" s="181" t="str">
        <f>VLOOKUP(Revisión_Avance_Periodo!$C1689,Componentes_BD!$F$1:$G$5,2,FALSE)</f>
        <v>Brindar protección al Usuario.</v>
      </c>
      <c r="E1689" s="119" t="s">
        <v>12</v>
      </c>
      <c r="F1689" s="95">
        <v>2</v>
      </c>
      <c r="G1689" s="95" t="str">
        <f>VLOOKUP(Revisión_Avance_Periodo!$A1689,BD_Seguimiento_OAP_2019!$A$2:$G$294,7,FALSE)</f>
        <v>PAI</v>
      </c>
      <c r="H1689" s="95" t="str">
        <f>VLOOKUP(Revisión_Avance_Periodo!$A1689,BD_Seguimiento_OAP_2019!$A$2:$J$294,10,FALSE)</f>
        <v>PAI_01 - Operacional</v>
      </c>
      <c r="I1689" s="95" t="s">
        <v>1372</v>
      </c>
      <c r="J1689" s="95" t="str">
        <f>VLOOKUP(Revisión_Avance_Periodo!$I1689,BD_Seguimiento_OAP_2019!$L:$M,2,FALSE)</f>
        <v xml:space="preserve">27.1. Identificar fuentes de información </v>
      </c>
      <c r="K1689" s="119" t="s">
        <v>52</v>
      </c>
      <c r="L1689" s="172">
        <v>4.4642857142857152E-4</v>
      </c>
      <c r="M1689" s="182" t="s">
        <v>111</v>
      </c>
      <c r="N1689" s="174">
        <f>INDEX(BD_Seguimiento_OAP_2019!$AH$3:$AS$294,MATCH(Revisión_Avance_Periodo!$I1689,BD_Seguimiento_OAP_2019!$L$3:$L$294,0),MATCH(Revisión_Avance_Periodo!$M1689,BD_Seguimiento_OAP_2019!$AH$2:$AS$2,0))</f>
        <v>0</v>
      </c>
      <c r="O1689" s="174">
        <f>INDEX(BD_Seguimiento_OAP_2019!$AV$3:$BG$294,MATCH(Revisión_Avance_Periodo!$I1689,BD_Seguimiento_OAP_2019!$L$3:$L$294,0),MATCH(Revisión_Avance_Periodo!$M1689,BD_Seguimiento_OAP_2019!$AV$2:$BG$2,0))</f>
        <v>0</v>
      </c>
      <c r="P1689" s="175">
        <f t="shared" si="316"/>
        <v>0</v>
      </c>
      <c r="Q1689" s="182" t="str">
        <f>VLOOKUP(P1689,Tabla_Indicador_Gestion4[#All],3,TRUE)</f>
        <v>Por Ejecutar</v>
      </c>
      <c r="R1689" s="215">
        <f>SUBTOTAL(9,$N$1682:$N1689)</f>
        <v>0.11</v>
      </c>
      <c r="S1689" s="231">
        <f>SUBTOTAL(9,$O$1682:$O1689)</f>
        <v>5.5E-2</v>
      </c>
      <c r="T1689" s="231">
        <f>IFERROR(+Revisión_Avance_Periodo!$S1689/Revisión_Avance_Periodo!$R1689,0)</f>
        <v>0.5</v>
      </c>
      <c r="U1689" s="184"/>
      <c r="V1689" s="185"/>
      <c r="W1689" s="183"/>
      <c r="X1689" s="183"/>
      <c r="Y1689" s="183"/>
      <c r="Z1689" s="186"/>
      <c r="AA1689" s="187"/>
    </row>
    <row r="1690" spans="1:27" x14ac:dyDescent="0.25">
      <c r="A1690" s="88">
        <v>143</v>
      </c>
      <c r="B1690" s="91" t="str">
        <f>CONCATENATE(Revisión_Avance_Periodo!$C1690,";",Revisión_Avance_Periodo!$E1690,";",Revisión_Avance_Periodo!$I1690)</f>
        <v>OE3;PR_10;ACT_273</v>
      </c>
      <c r="C1690" s="170" t="s">
        <v>50</v>
      </c>
      <c r="D1690" s="171" t="str">
        <f>VLOOKUP(Revisión_Avance_Periodo!$C1690,Componentes_BD!$F$1:$G$5,2,FALSE)</f>
        <v>Brindar protección al Usuario.</v>
      </c>
      <c r="E1690" s="106" t="s">
        <v>12</v>
      </c>
      <c r="F1690" s="89">
        <v>2</v>
      </c>
      <c r="G1690" s="89" t="str">
        <f>VLOOKUP(Revisión_Avance_Periodo!$A1690,BD_Seguimiento_OAP_2019!$A$2:$G$294,7,FALSE)</f>
        <v>PAI</v>
      </c>
      <c r="H1690" s="89" t="str">
        <f>VLOOKUP(Revisión_Avance_Periodo!$A1690,BD_Seguimiento_OAP_2019!$A$2:$J$294,10,FALSE)</f>
        <v>PAI_01 - Operacional</v>
      </c>
      <c r="I1690" s="89" t="s">
        <v>1372</v>
      </c>
      <c r="J1690" s="89" t="str">
        <f>VLOOKUP(Revisión_Avance_Periodo!$I1690,BD_Seguimiento_OAP_2019!$L:$M,2,FALSE)</f>
        <v xml:space="preserve">27.1. Identificar fuentes de información </v>
      </c>
      <c r="K1690" s="106" t="s">
        <v>52</v>
      </c>
      <c r="L1690" s="172">
        <v>4.4642857142857152E-4</v>
      </c>
      <c r="M1690" s="173" t="s">
        <v>112</v>
      </c>
      <c r="N1690" s="174">
        <f>INDEX(BD_Seguimiento_OAP_2019!$AH$3:$AS$294,MATCH(Revisión_Avance_Periodo!$I1690,BD_Seguimiento_OAP_2019!$L$3:$L$294,0),MATCH(Revisión_Avance_Periodo!$M1690,BD_Seguimiento_OAP_2019!$AH$2:$AS$2,0))</f>
        <v>0</v>
      </c>
      <c r="O1690" s="174">
        <f>INDEX(BD_Seguimiento_OAP_2019!$AV$3:$BG$294,MATCH(Revisión_Avance_Periodo!$I1690,BD_Seguimiento_OAP_2019!$L$3:$L$294,0),MATCH(Revisión_Avance_Periodo!$M1690,BD_Seguimiento_OAP_2019!$AV$2:$BG$2,0))</f>
        <v>0</v>
      </c>
      <c r="P1690" s="175">
        <f t="shared" si="316"/>
        <v>0</v>
      </c>
      <c r="Q1690" s="173" t="str">
        <f>VLOOKUP(P1690,Tabla_Indicador_Gestion4[#All],3,TRUE)</f>
        <v>Por Ejecutar</v>
      </c>
      <c r="R1690" s="215">
        <f>SUBTOTAL(9,$N$1682:$N1690)</f>
        <v>0.11</v>
      </c>
      <c r="S1690" s="231">
        <f>SUBTOTAL(9,$O$1682:$O1690)</f>
        <v>5.5E-2</v>
      </c>
      <c r="T1690" s="231">
        <f>IFERROR(+Revisión_Avance_Periodo!$S1690/Revisión_Avance_Periodo!$R1690,0)</f>
        <v>0.5</v>
      </c>
      <c r="U1690" s="184"/>
      <c r="V1690" s="185"/>
      <c r="W1690" s="183"/>
      <c r="X1690" s="183"/>
      <c r="Y1690" s="183"/>
      <c r="Z1690" s="186"/>
      <c r="AA1690" s="187"/>
    </row>
    <row r="1691" spans="1:27" x14ac:dyDescent="0.25">
      <c r="A1691" s="94">
        <v>143</v>
      </c>
      <c r="B1691" s="96" t="str">
        <f>CONCATENATE(Revisión_Avance_Periodo!$C1691,";",Revisión_Avance_Periodo!$E1691,";",Revisión_Avance_Periodo!$I1691)</f>
        <v>OE3;PR_10;ACT_273</v>
      </c>
      <c r="C1691" s="180" t="s">
        <v>50</v>
      </c>
      <c r="D1691" s="181" t="str">
        <f>VLOOKUP(Revisión_Avance_Periodo!$C1691,Componentes_BD!$F$1:$G$5,2,FALSE)</f>
        <v>Brindar protección al Usuario.</v>
      </c>
      <c r="E1691" s="119" t="s">
        <v>12</v>
      </c>
      <c r="F1691" s="95">
        <v>2</v>
      </c>
      <c r="G1691" s="95" t="str">
        <f>VLOOKUP(Revisión_Avance_Periodo!$A1691,BD_Seguimiento_OAP_2019!$A$2:$G$294,7,FALSE)</f>
        <v>PAI</v>
      </c>
      <c r="H1691" s="95" t="str">
        <f>VLOOKUP(Revisión_Avance_Periodo!$A1691,BD_Seguimiento_OAP_2019!$A$2:$J$294,10,FALSE)</f>
        <v>PAI_01 - Operacional</v>
      </c>
      <c r="I1691" s="95" t="s">
        <v>1372</v>
      </c>
      <c r="J1691" s="95" t="str">
        <f>VLOOKUP(Revisión_Avance_Periodo!$I1691,BD_Seguimiento_OAP_2019!$L:$M,2,FALSE)</f>
        <v xml:space="preserve">27.1. Identificar fuentes de información </v>
      </c>
      <c r="K1691" s="119" t="s">
        <v>52</v>
      </c>
      <c r="L1691" s="172">
        <v>4.4642857142857152E-4</v>
      </c>
      <c r="M1691" s="182" t="s">
        <v>113</v>
      </c>
      <c r="N1691" s="174">
        <f>INDEX(BD_Seguimiento_OAP_2019!$AH$3:$AS$294,MATCH(Revisión_Avance_Periodo!$I1691,BD_Seguimiento_OAP_2019!$L$3:$L$294,0),MATCH(Revisión_Avance_Periodo!$M1691,BD_Seguimiento_OAP_2019!$AH$2:$AS$2,0))</f>
        <v>0</v>
      </c>
      <c r="O1691" s="174">
        <f>INDEX(BD_Seguimiento_OAP_2019!$AV$3:$BG$294,MATCH(Revisión_Avance_Periodo!$I1691,BD_Seguimiento_OAP_2019!$L$3:$L$294,0),MATCH(Revisión_Avance_Periodo!$M1691,BD_Seguimiento_OAP_2019!$AV$2:$BG$2,0))</f>
        <v>0</v>
      </c>
      <c r="P1691" s="175">
        <f t="shared" si="316"/>
        <v>0</v>
      </c>
      <c r="Q1691" s="182" t="str">
        <f>VLOOKUP(P1691,Tabla_Indicador_Gestion4[#All],3,TRUE)</f>
        <v>Por Ejecutar</v>
      </c>
      <c r="R1691" s="215">
        <f>SUBTOTAL(9,$N$1682:$N1691)</f>
        <v>0.11</v>
      </c>
      <c r="S1691" s="231">
        <f>SUBTOTAL(9,$O$1682:$O1691)</f>
        <v>5.5E-2</v>
      </c>
      <c r="T1691" s="231">
        <f>IFERROR(+Revisión_Avance_Periodo!$S1691/Revisión_Avance_Periodo!$R1691,0)</f>
        <v>0.5</v>
      </c>
      <c r="U1691" s="184"/>
      <c r="V1691" s="185"/>
      <c r="W1691" s="183"/>
      <c r="X1691" s="183"/>
      <c r="Y1691" s="183"/>
      <c r="Z1691" s="186"/>
      <c r="AA1691" s="187"/>
    </row>
    <row r="1692" spans="1:27" x14ac:dyDescent="0.25">
      <c r="A1692" s="88">
        <v>143</v>
      </c>
      <c r="B1692" s="91" t="str">
        <f>CONCATENATE(Revisión_Avance_Periodo!$C1692,";",Revisión_Avance_Periodo!$E1692,";",Revisión_Avance_Periodo!$I1692)</f>
        <v>OE3;PR_10;ACT_273</v>
      </c>
      <c r="C1692" s="170" t="s">
        <v>50</v>
      </c>
      <c r="D1692" s="171" t="str">
        <f>VLOOKUP(Revisión_Avance_Periodo!$C1692,Componentes_BD!$F$1:$G$5,2,FALSE)</f>
        <v>Brindar protección al Usuario.</v>
      </c>
      <c r="E1692" s="106" t="s">
        <v>12</v>
      </c>
      <c r="F1692" s="89">
        <v>2</v>
      </c>
      <c r="G1692" s="89" t="str">
        <f>VLOOKUP(Revisión_Avance_Periodo!$A1692,BD_Seguimiento_OAP_2019!$A$2:$G$294,7,FALSE)</f>
        <v>PAI</v>
      </c>
      <c r="H1692" s="89" t="str">
        <f>VLOOKUP(Revisión_Avance_Periodo!$A1692,BD_Seguimiento_OAP_2019!$A$2:$J$294,10,FALSE)</f>
        <v>PAI_01 - Operacional</v>
      </c>
      <c r="I1692" s="89" t="s">
        <v>1372</v>
      </c>
      <c r="J1692" s="89" t="str">
        <f>VLOOKUP(Revisión_Avance_Periodo!$I1692,BD_Seguimiento_OAP_2019!$L:$M,2,FALSE)</f>
        <v xml:space="preserve">27.1. Identificar fuentes de información </v>
      </c>
      <c r="K1692" s="106" t="s">
        <v>52</v>
      </c>
      <c r="L1692" s="172">
        <v>4.4642857142857152E-4</v>
      </c>
      <c r="M1692" s="173" t="s">
        <v>114</v>
      </c>
      <c r="N1692" s="174">
        <f>INDEX(BD_Seguimiento_OAP_2019!$AH$3:$AS$294,MATCH(Revisión_Avance_Periodo!$I1692,BD_Seguimiento_OAP_2019!$L$3:$L$294,0),MATCH(Revisión_Avance_Periodo!$M1692,BD_Seguimiento_OAP_2019!$AH$2:$AS$2,0))</f>
        <v>0</v>
      </c>
      <c r="O1692" s="174">
        <f>INDEX(BD_Seguimiento_OAP_2019!$AV$3:$BG$294,MATCH(Revisión_Avance_Periodo!$I1692,BD_Seguimiento_OAP_2019!$L$3:$L$294,0),MATCH(Revisión_Avance_Periodo!$M1692,BD_Seguimiento_OAP_2019!$AV$2:$BG$2,0))</f>
        <v>0</v>
      </c>
      <c r="P1692" s="175">
        <f t="shared" si="316"/>
        <v>0</v>
      </c>
      <c r="Q1692" s="173" t="str">
        <f>VLOOKUP(P1692,Tabla_Indicador_Gestion4[#All],3,TRUE)</f>
        <v>Por Ejecutar</v>
      </c>
      <c r="R1692" s="215">
        <f>SUBTOTAL(9,$N$1682:$N1692)</f>
        <v>0.11</v>
      </c>
      <c r="S1692" s="231">
        <f>SUBTOTAL(9,$O$1682:$O1692)</f>
        <v>5.5E-2</v>
      </c>
      <c r="T1692" s="231">
        <f>IFERROR(+Revisión_Avance_Periodo!$S1692/Revisión_Avance_Periodo!$R1692,0)</f>
        <v>0.5</v>
      </c>
      <c r="U1692" s="184"/>
      <c r="V1692" s="185"/>
      <c r="W1692" s="183"/>
      <c r="X1692" s="183"/>
      <c r="Y1692" s="183"/>
      <c r="Z1692" s="186"/>
      <c r="AA1692" s="187"/>
    </row>
    <row r="1693" spans="1:27" ht="15.75" thickBot="1" x14ac:dyDescent="0.3">
      <c r="A1693" s="94">
        <v>143</v>
      </c>
      <c r="B1693" s="96" t="str">
        <f>CONCATENATE(Revisión_Avance_Periodo!$C1693,";",Revisión_Avance_Periodo!$E1693,";",Revisión_Avance_Periodo!$I1693)</f>
        <v>OE3;PR_10;ACT_273</v>
      </c>
      <c r="C1693" s="180" t="s">
        <v>50</v>
      </c>
      <c r="D1693" s="181" t="str">
        <f>VLOOKUP(Revisión_Avance_Periodo!$C1693,Componentes_BD!$F$1:$G$5,2,FALSE)</f>
        <v>Brindar protección al Usuario.</v>
      </c>
      <c r="E1693" s="119" t="s">
        <v>12</v>
      </c>
      <c r="F1693" s="95">
        <v>2</v>
      </c>
      <c r="G1693" s="95" t="str">
        <f>VLOOKUP(Revisión_Avance_Periodo!$A1693,BD_Seguimiento_OAP_2019!$A$2:$G$294,7,FALSE)</f>
        <v>PAI</v>
      </c>
      <c r="H1693" s="95" t="str">
        <f>VLOOKUP(Revisión_Avance_Periodo!$A1693,BD_Seguimiento_OAP_2019!$A$2:$J$294,10,FALSE)</f>
        <v>PAI_01 - Operacional</v>
      </c>
      <c r="I1693" s="95" t="s">
        <v>1372</v>
      </c>
      <c r="J1693" s="95" t="str">
        <f>VLOOKUP(Revisión_Avance_Periodo!$I1693,BD_Seguimiento_OAP_2019!$L:$M,2,FALSE)</f>
        <v xml:space="preserve">27.1. Identificar fuentes de información </v>
      </c>
      <c r="K1693" s="119" t="s">
        <v>52</v>
      </c>
      <c r="L1693" s="172">
        <v>4.4642857142857152E-4</v>
      </c>
      <c r="M1693" s="182" t="s">
        <v>115</v>
      </c>
      <c r="N1693" s="174">
        <f>INDEX(BD_Seguimiento_OAP_2019!$AH$3:$AS$294,MATCH(Revisión_Avance_Periodo!$I1693,BD_Seguimiento_OAP_2019!$L$3:$L$294,0),MATCH(Revisión_Avance_Periodo!$M1693,BD_Seguimiento_OAP_2019!$AH$2:$AS$2,0))</f>
        <v>0</v>
      </c>
      <c r="O1693" s="174">
        <f>INDEX(BD_Seguimiento_OAP_2019!$AV$3:$BG$294,MATCH(Revisión_Avance_Periodo!$I1693,BD_Seguimiento_OAP_2019!$L$3:$L$294,0),MATCH(Revisión_Avance_Periodo!$M1693,BD_Seguimiento_OAP_2019!$AV$2:$BG$2,0))</f>
        <v>0</v>
      </c>
      <c r="P1693" s="175">
        <f t="shared" si="316"/>
        <v>0</v>
      </c>
      <c r="Q1693" s="182" t="str">
        <f>VLOOKUP(P1693,Tabla_Indicador_Gestion4[#All],3,TRUE)</f>
        <v>Por Ejecutar</v>
      </c>
      <c r="R1693" s="215">
        <f>SUBTOTAL(9,$N$1682:$N1693)</f>
        <v>0.11</v>
      </c>
      <c r="S1693" s="231">
        <f>SUBTOTAL(9,$O$1682:$O1693)</f>
        <v>5.5E-2</v>
      </c>
      <c r="T1693" s="231">
        <f>IFERROR(+Revisión_Avance_Periodo!$S1693/Revisión_Avance_Periodo!$R1693,0)</f>
        <v>0.5</v>
      </c>
      <c r="U1693" s="184"/>
      <c r="V1693" s="185"/>
      <c r="W1693" s="183"/>
      <c r="X1693" s="183"/>
      <c r="Y1693" s="183"/>
      <c r="Z1693" s="186"/>
      <c r="AA1693" s="187"/>
    </row>
    <row r="1694" spans="1:27" x14ac:dyDescent="0.25">
      <c r="A1694" s="88">
        <v>144</v>
      </c>
      <c r="B1694" s="91" t="str">
        <f>CONCATENATE(Revisión_Avance_Periodo!$C1694,";",Revisión_Avance_Periodo!$E1694,";",Revisión_Avance_Periodo!$I1694)</f>
        <v>OE3;PR_10;ACT_274</v>
      </c>
      <c r="C1694" s="170" t="s">
        <v>50</v>
      </c>
      <c r="D1694" s="171" t="str">
        <f>VLOOKUP(Revisión_Avance_Periodo!$C1694,Componentes_BD!$F$1:$G$5,2,FALSE)</f>
        <v>Brindar protección al Usuario.</v>
      </c>
      <c r="E1694" s="106" t="s">
        <v>12</v>
      </c>
      <c r="F1694" s="89">
        <v>2</v>
      </c>
      <c r="G1694" s="89" t="str">
        <f>VLOOKUP(Revisión_Avance_Periodo!$A1694,BD_Seguimiento_OAP_2019!$A$2:$G$294,7,FALSE)</f>
        <v>PAI</v>
      </c>
      <c r="H1694" s="89" t="str">
        <f>VLOOKUP(Revisión_Avance_Periodo!$A1694,BD_Seguimiento_OAP_2019!$A$2:$J$294,10,FALSE)</f>
        <v>PAI_01 - Operacional</v>
      </c>
      <c r="I1694" s="89" t="s">
        <v>1377</v>
      </c>
      <c r="J1694" s="89" t="str">
        <f>VLOOKUP(Revisión_Avance_Periodo!$I1694,BD_Seguimiento_OAP_2019!$L:$M,2,FALSE)</f>
        <v xml:space="preserve">27.2. Gestionar con las fuentes de información para determinar la mejor forma de realizar el intercambio de información </v>
      </c>
      <c r="K1694" s="106" t="s">
        <v>52</v>
      </c>
      <c r="L1694" s="172">
        <v>4.4642857142857152E-4</v>
      </c>
      <c r="M1694" s="173" t="s">
        <v>104</v>
      </c>
      <c r="N1694" s="174">
        <f>INDEX(BD_Seguimiento_OAP_2019!$AH$3:$AS$294,MATCH(Revisión_Avance_Periodo!$I1694,BD_Seguimiento_OAP_2019!$L$3:$L$294,0),MATCH(Revisión_Avance_Periodo!$M1694,BD_Seguimiento_OAP_2019!$AH$2:$AS$2,0))</f>
        <v>0</v>
      </c>
      <c r="O1694" s="174">
        <f>INDEX(BD_Seguimiento_OAP_2019!$AV$3:$BG$294,MATCH(Revisión_Avance_Periodo!$I1694,BD_Seguimiento_OAP_2019!$L$3:$L$294,0),MATCH(Revisión_Avance_Periodo!$M1694,BD_Seguimiento_OAP_2019!$AV$2:$BG$2,0))</f>
        <v>0</v>
      </c>
      <c r="P1694" s="175">
        <f t="shared" si="316"/>
        <v>0</v>
      </c>
      <c r="Q1694" s="173" t="str">
        <f>VLOOKUP(P1694,Tabla_Indicador_Gestion4[#All],3,TRUE)</f>
        <v>Por Ejecutar</v>
      </c>
      <c r="R1694" s="213">
        <f>SUBTOTAL(9,$N$1694:$N1694)</f>
        <v>0</v>
      </c>
      <c r="S1694" s="234">
        <f>SUBTOTAL(9,$O$1694:$O1694)</f>
        <v>0</v>
      </c>
      <c r="T1694" s="234">
        <f>IFERROR(+Revisión_Avance_Periodo!$S1694/Revisión_Avance_Periodo!$R1694,0)</f>
        <v>0</v>
      </c>
      <c r="U1694" s="191">
        <f>SUBTOTAL(9,N1694:N1705)</f>
        <v>0.11</v>
      </c>
      <c r="V1694" s="192">
        <f>SUBTOTAL(9,O1694:O1705)</f>
        <v>0</v>
      </c>
      <c r="W1694" s="176">
        <f t="shared" ref="W1694" si="317">+V1694/U1694</f>
        <v>0</v>
      </c>
      <c r="X1694" s="176"/>
      <c r="Y1694" s="176">
        <f>100%-Revisión_Avance_Periodo!$W1694</f>
        <v>1</v>
      </c>
      <c r="Z1694" s="178" t="str">
        <f>VLOOKUP(W1694,Tabla_Indicador_Gestion4[],3,TRUE)</f>
        <v>Por Ejecutar</v>
      </c>
      <c r="AA1694" s="179">
        <f>Revisión_Avance_Periodo!$W1694*Revisión_Avance_Periodo!$L1694</f>
        <v>0</v>
      </c>
    </row>
    <row r="1695" spans="1:27" x14ac:dyDescent="0.25">
      <c r="A1695" s="94">
        <v>144</v>
      </c>
      <c r="B1695" s="96" t="str">
        <f>CONCATENATE(Revisión_Avance_Periodo!$C1695,";",Revisión_Avance_Periodo!$E1695,";",Revisión_Avance_Periodo!$I1695)</f>
        <v>OE3;PR_10;ACT_274</v>
      </c>
      <c r="C1695" s="180" t="s">
        <v>50</v>
      </c>
      <c r="D1695" s="181" t="str">
        <f>VLOOKUP(Revisión_Avance_Periodo!$C1695,Componentes_BD!$F$1:$G$5,2,FALSE)</f>
        <v>Brindar protección al Usuario.</v>
      </c>
      <c r="E1695" s="119" t="s">
        <v>12</v>
      </c>
      <c r="F1695" s="95">
        <v>2</v>
      </c>
      <c r="G1695" s="95" t="str">
        <f>VLOOKUP(Revisión_Avance_Periodo!$A1695,BD_Seguimiento_OAP_2019!$A$2:$G$294,7,FALSE)</f>
        <v>PAI</v>
      </c>
      <c r="H1695" s="95" t="str">
        <f>VLOOKUP(Revisión_Avance_Periodo!$A1695,BD_Seguimiento_OAP_2019!$A$2:$J$294,10,FALSE)</f>
        <v>PAI_01 - Operacional</v>
      </c>
      <c r="I1695" s="95" t="s">
        <v>1377</v>
      </c>
      <c r="J1695" s="95" t="str">
        <f>VLOOKUP(Revisión_Avance_Periodo!$I1695,BD_Seguimiento_OAP_2019!$L:$M,2,FALSE)</f>
        <v xml:space="preserve">27.2. Gestionar con las fuentes de información para determinar la mejor forma de realizar el intercambio de información </v>
      </c>
      <c r="K1695" s="119" t="s">
        <v>52</v>
      </c>
      <c r="L1695" s="172">
        <v>4.4642857142857152E-4</v>
      </c>
      <c r="M1695" s="182" t="s">
        <v>105</v>
      </c>
      <c r="N1695" s="174">
        <f>INDEX(BD_Seguimiento_OAP_2019!$AH$3:$AS$294,MATCH(Revisión_Avance_Periodo!$I1695,BD_Seguimiento_OAP_2019!$L$3:$L$294,0),MATCH(Revisión_Avance_Periodo!$M1695,BD_Seguimiento_OAP_2019!$AH$2:$AS$2,0))</f>
        <v>0</v>
      </c>
      <c r="O1695" s="174">
        <f>INDEX(BD_Seguimiento_OAP_2019!$AV$3:$BG$294,MATCH(Revisión_Avance_Periodo!$I1695,BD_Seguimiento_OAP_2019!$L$3:$L$294,0),MATCH(Revisión_Avance_Periodo!$M1695,BD_Seguimiento_OAP_2019!$AV$2:$BG$2,0))</f>
        <v>0</v>
      </c>
      <c r="P1695" s="175">
        <f t="shared" si="316"/>
        <v>0</v>
      </c>
      <c r="Q1695" s="182" t="str">
        <f>VLOOKUP(P1695,Tabla_Indicador_Gestion4[#All],3,TRUE)</f>
        <v>Por Ejecutar</v>
      </c>
      <c r="R1695" s="215">
        <f>SUBTOTAL(9,$N$1694:$N1695)</f>
        <v>0</v>
      </c>
      <c r="S1695" s="231">
        <f>SUBTOTAL(9,$O$1694:$O1695)</f>
        <v>0</v>
      </c>
      <c r="T1695" s="231">
        <f>IFERROR(+Revisión_Avance_Periodo!$S1695/Revisión_Avance_Periodo!$R1695,0)</f>
        <v>0</v>
      </c>
      <c r="U1695" s="184"/>
      <c r="V1695" s="185"/>
      <c r="W1695" s="183"/>
      <c r="X1695" s="183"/>
      <c r="Y1695" s="183"/>
      <c r="Z1695" s="186"/>
      <c r="AA1695" s="187"/>
    </row>
    <row r="1696" spans="1:27" x14ac:dyDescent="0.25">
      <c r="A1696" s="88">
        <v>144</v>
      </c>
      <c r="B1696" s="91" t="str">
        <f>CONCATENATE(Revisión_Avance_Periodo!$C1696,";",Revisión_Avance_Periodo!$E1696,";",Revisión_Avance_Periodo!$I1696)</f>
        <v>OE3;PR_10;ACT_274</v>
      </c>
      <c r="C1696" s="170" t="s">
        <v>50</v>
      </c>
      <c r="D1696" s="171" t="str">
        <f>VLOOKUP(Revisión_Avance_Periodo!$C1696,Componentes_BD!$F$1:$G$5,2,FALSE)</f>
        <v>Brindar protección al Usuario.</v>
      </c>
      <c r="E1696" s="106" t="s">
        <v>12</v>
      </c>
      <c r="F1696" s="89">
        <v>2</v>
      </c>
      <c r="G1696" s="89" t="str">
        <f>VLOOKUP(Revisión_Avance_Periodo!$A1696,BD_Seguimiento_OAP_2019!$A$2:$G$294,7,FALSE)</f>
        <v>PAI</v>
      </c>
      <c r="H1696" s="89" t="str">
        <f>VLOOKUP(Revisión_Avance_Periodo!$A1696,BD_Seguimiento_OAP_2019!$A$2:$J$294,10,FALSE)</f>
        <v>PAI_01 - Operacional</v>
      </c>
      <c r="I1696" s="89" t="s">
        <v>1377</v>
      </c>
      <c r="J1696" s="89" t="str">
        <f>VLOOKUP(Revisión_Avance_Periodo!$I1696,BD_Seguimiento_OAP_2019!$L:$M,2,FALSE)</f>
        <v xml:space="preserve">27.2. Gestionar con las fuentes de información para determinar la mejor forma de realizar el intercambio de información </v>
      </c>
      <c r="K1696" s="106" t="s">
        <v>52</v>
      </c>
      <c r="L1696" s="172">
        <v>4.4642857142857152E-4</v>
      </c>
      <c r="M1696" s="173" t="s">
        <v>106</v>
      </c>
      <c r="N1696" s="174">
        <f>INDEX(BD_Seguimiento_OAP_2019!$AH$3:$AS$294,MATCH(Revisión_Avance_Periodo!$I1696,BD_Seguimiento_OAP_2019!$L$3:$L$294,0),MATCH(Revisión_Avance_Periodo!$M1696,BD_Seguimiento_OAP_2019!$AH$2:$AS$2,0))</f>
        <v>0</v>
      </c>
      <c r="O1696" s="174">
        <f>INDEX(BD_Seguimiento_OAP_2019!$AV$3:$BG$294,MATCH(Revisión_Avance_Periodo!$I1696,BD_Seguimiento_OAP_2019!$L$3:$L$294,0),MATCH(Revisión_Avance_Periodo!$M1696,BD_Seguimiento_OAP_2019!$AV$2:$BG$2,0))</f>
        <v>0</v>
      </c>
      <c r="P1696" s="175">
        <f t="shared" si="316"/>
        <v>0</v>
      </c>
      <c r="Q1696" s="173" t="str">
        <f>VLOOKUP(P1696,Tabla_Indicador_Gestion4[#All],3,TRUE)</f>
        <v>Por Ejecutar</v>
      </c>
      <c r="R1696" s="215">
        <f>SUBTOTAL(9,$N$1694:$N1696)</f>
        <v>0</v>
      </c>
      <c r="S1696" s="231">
        <f>SUBTOTAL(9,$O$1694:$O1696)</f>
        <v>0</v>
      </c>
      <c r="T1696" s="231">
        <f>IFERROR(+Revisión_Avance_Periodo!$S1696/Revisión_Avance_Periodo!$R1696,0)</f>
        <v>0</v>
      </c>
      <c r="U1696" s="184"/>
      <c r="V1696" s="185"/>
      <c r="W1696" s="183"/>
      <c r="X1696" s="183"/>
      <c r="Y1696" s="183"/>
      <c r="Z1696" s="186"/>
      <c r="AA1696" s="187"/>
    </row>
    <row r="1697" spans="1:27" x14ac:dyDescent="0.25">
      <c r="A1697" s="94">
        <v>144</v>
      </c>
      <c r="B1697" s="96" t="str">
        <f>CONCATENATE(Revisión_Avance_Periodo!$C1697,";",Revisión_Avance_Periodo!$E1697,";",Revisión_Avance_Periodo!$I1697)</f>
        <v>OE3;PR_10;ACT_274</v>
      </c>
      <c r="C1697" s="180" t="s">
        <v>50</v>
      </c>
      <c r="D1697" s="181" t="str">
        <f>VLOOKUP(Revisión_Avance_Periodo!$C1697,Componentes_BD!$F$1:$G$5,2,FALSE)</f>
        <v>Brindar protección al Usuario.</v>
      </c>
      <c r="E1697" s="119" t="s">
        <v>12</v>
      </c>
      <c r="F1697" s="95">
        <v>2</v>
      </c>
      <c r="G1697" s="95" t="str">
        <f>VLOOKUP(Revisión_Avance_Periodo!$A1697,BD_Seguimiento_OAP_2019!$A$2:$G$294,7,FALSE)</f>
        <v>PAI</v>
      </c>
      <c r="H1697" s="95" t="str">
        <f>VLOOKUP(Revisión_Avance_Periodo!$A1697,BD_Seguimiento_OAP_2019!$A$2:$J$294,10,FALSE)</f>
        <v>PAI_01 - Operacional</v>
      </c>
      <c r="I1697" s="95" t="s">
        <v>1377</v>
      </c>
      <c r="J1697" s="95" t="str">
        <f>VLOOKUP(Revisión_Avance_Periodo!$I1697,BD_Seguimiento_OAP_2019!$L:$M,2,FALSE)</f>
        <v xml:space="preserve">27.2. Gestionar con las fuentes de información para determinar la mejor forma de realizar el intercambio de información </v>
      </c>
      <c r="K1697" s="119" t="s">
        <v>52</v>
      </c>
      <c r="L1697" s="172">
        <v>4.4642857142857152E-4</v>
      </c>
      <c r="M1697" s="182" t="s">
        <v>107</v>
      </c>
      <c r="N1697" s="174">
        <f>INDEX(BD_Seguimiento_OAP_2019!$AH$3:$AS$294,MATCH(Revisión_Avance_Periodo!$I1697,BD_Seguimiento_OAP_2019!$L$3:$L$294,0),MATCH(Revisión_Avance_Periodo!$M1697,BD_Seguimiento_OAP_2019!$AH$2:$AS$2,0))</f>
        <v>0</v>
      </c>
      <c r="O1697" s="174">
        <f>INDEX(BD_Seguimiento_OAP_2019!$AV$3:$BG$294,MATCH(Revisión_Avance_Periodo!$I1697,BD_Seguimiento_OAP_2019!$L$3:$L$294,0),MATCH(Revisión_Avance_Periodo!$M1697,BD_Seguimiento_OAP_2019!$AV$2:$BG$2,0))</f>
        <v>0</v>
      </c>
      <c r="P1697" s="175">
        <f t="shared" si="316"/>
        <v>0</v>
      </c>
      <c r="Q1697" s="182" t="str">
        <f>VLOOKUP(P1697,Tabla_Indicador_Gestion4[#All],3,TRUE)</f>
        <v>Por Ejecutar</v>
      </c>
      <c r="R1697" s="215">
        <f>SUBTOTAL(9,$N$1694:$N1697)</f>
        <v>0</v>
      </c>
      <c r="S1697" s="231">
        <f>SUBTOTAL(9,$O$1694:$O1697)</f>
        <v>0</v>
      </c>
      <c r="T1697" s="231">
        <f>IFERROR(+Revisión_Avance_Periodo!$S1697/Revisión_Avance_Periodo!$R1697,0)</f>
        <v>0</v>
      </c>
      <c r="U1697" s="184"/>
      <c r="V1697" s="185"/>
      <c r="W1697" s="183"/>
      <c r="X1697" s="183"/>
      <c r="Y1697" s="183"/>
      <c r="Z1697" s="186"/>
      <c r="AA1697" s="187"/>
    </row>
    <row r="1698" spans="1:27" x14ac:dyDescent="0.25">
      <c r="A1698" s="88">
        <v>144</v>
      </c>
      <c r="B1698" s="91" t="str">
        <f>CONCATENATE(Revisión_Avance_Periodo!$C1698,";",Revisión_Avance_Periodo!$E1698,";",Revisión_Avance_Periodo!$I1698)</f>
        <v>OE3;PR_10;ACT_274</v>
      </c>
      <c r="C1698" s="170" t="s">
        <v>50</v>
      </c>
      <c r="D1698" s="171" t="str">
        <f>VLOOKUP(Revisión_Avance_Periodo!$C1698,Componentes_BD!$F$1:$G$5,2,FALSE)</f>
        <v>Brindar protección al Usuario.</v>
      </c>
      <c r="E1698" s="106" t="s">
        <v>12</v>
      </c>
      <c r="F1698" s="89">
        <v>2</v>
      </c>
      <c r="G1698" s="89" t="str">
        <f>VLOOKUP(Revisión_Avance_Periodo!$A1698,BD_Seguimiento_OAP_2019!$A$2:$G$294,7,FALSE)</f>
        <v>PAI</v>
      </c>
      <c r="H1698" s="89" t="str">
        <f>VLOOKUP(Revisión_Avance_Periodo!$A1698,BD_Seguimiento_OAP_2019!$A$2:$J$294,10,FALSE)</f>
        <v>PAI_01 - Operacional</v>
      </c>
      <c r="I1698" s="89" t="s">
        <v>1377</v>
      </c>
      <c r="J1698" s="89" t="str">
        <f>VLOOKUP(Revisión_Avance_Periodo!$I1698,BD_Seguimiento_OAP_2019!$L:$M,2,FALSE)</f>
        <v xml:space="preserve">27.2. Gestionar con las fuentes de información para determinar la mejor forma de realizar el intercambio de información </v>
      </c>
      <c r="K1698" s="106" t="s">
        <v>52</v>
      </c>
      <c r="L1698" s="172">
        <v>4.4642857142857152E-4</v>
      </c>
      <c r="M1698" s="173" t="s">
        <v>108</v>
      </c>
      <c r="N1698" s="174">
        <f>INDEX(BD_Seguimiento_OAP_2019!$AH$3:$AS$294,MATCH(Revisión_Avance_Periodo!$I1698,BD_Seguimiento_OAP_2019!$L$3:$L$294,0),MATCH(Revisión_Avance_Periodo!$M1698,BD_Seguimiento_OAP_2019!$AH$2:$AS$2,0))</f>
        <v>0</v>
      </c>
      <c r="O1698" s="174">
        <f>INDEX(BD_Seguimiento_OAP_2019!$AV$3:$BG$294,MATCH(Revisión_Avance_Periodo!$I1698,BD_Seguimiento_OAP_2019!$L$3:$L$294,0),MATCH(Revisión_Avance_Periodo!$M1698,BD_Seguimiento_OAP_2019!$AV$2:$BG$2,0))</f>
        <v>0</v>
      </c>
      <c r="P1698" s="175">
        <f t="shared" si="316"/>
        <v>0</v>
      </c>
      <c r="Q1698" s="173" t="str">
        <f>VLOOKUP(P1698,Tabla_Indicador_Gestion4[#All],3,TRUE)</f>
        <v>Por Ejecutar</v>
      </c>
      <c r="R1698" s="215">
        <f>SUBTOTAL(9,$N$1694:$N1698)</f>
        <v>0</v>
      </c>
      <c r="S1698" s="231">
        <f>SUBTOTAL(9,$O$1694:$O1698)</f>
        <v>0</v>
      </c>
      <c r="T1698" s="231">
        <f>IFERROR(+Revisión_Avance_Periodo!$S1698/Revisión_Avance_Periodo!$R1698,0)</f>
        <v>0</v>
      </c>
      <c r="U1698" s="184"/>
      <c r="V1698" s="185"/>
      <c r="W1698" s="183"/>
      <c r="X1698" s="183"/>
      <c r="Y1698" s="183"/>
      <c r="Z1698" s="186"/>
      <c r="AA1698" s="187"/>
    </row>
    <row r="1699" spans="1:27" x14ac:dyDescent="0.25">
      <c r="A1699" s="94">
        <v>144</v>
      </c>
      <c r="B1699" s="96" t="str">
        <f>CONCATENATE(Revisión_Avance_Periodo!$C1699,";",Revisión_Avance_Periodo!$E1699,";",Revisión_Avance_Periodo!$I1699)</f>
        <v>OE3;PR_10;ACT_274</v>
      </c>
      <c r="C1699" s="180" t="s">
        <v>50</v>
      </c>
      <c r="D1699" s="181" t="str">
        <f>VLOOKUP(Revisión_Avance_Periodo!$C1699,Componentes_BD!$F$1:$G$5,2,FALSE)</f>
        <v>Brindar protección al Usuario.</v>
      </c>
      <c r="E1699" s="119" t="s">
        <v>12</v>
      </c>
      <c r="F1699" s="95">
        <v>2</v>
      </c>
      <c r="G1699" s="95" t="str">
        <f>VLOOKUP(Revisión_Avance_Periodo!$A1699,BD_Seguimiento_OAP_2019!$A$2:$G$294,7,FALSE)</f>
        <v>PAI</v>
      </c>
      <c r="H1699" s="95" t="str">
        <f>VLOOKUP(Revisión_Avance_Periodo!$A1699,BD_Seguimiento_OAP_2019!$A$2:$J$294,10,FALSE)</f>
        <v>PAI_01 - Operacional</v>
      </c>
      <c r="I1699" s="95" t="s">
        <v>1377</v>
      </c>
      <c r="J1699" s="95" t="str">
        <f>VLOOKUP(Revisión_Avance_Periodo!$I1699,BD_Seguimiento_OAP_2019!$L:$M,2,FALSE)</f>
        <v xml:space="preserve">27.2. Gestionar con las fuentes de información para determinar la mejor forma de realizar el intercambio de información </v>
      </c>
      <c r="K1699" s="119" t="s">
        <v>52</v>
      </c>
      <c r="L1699" s="172">
        <v>4.4642857142857152E-4</v>
      </c>
      <c r="M1699" s="182" t="s">
        <v>109</v>
      </c>
      <c r="N1699" s="174">
        <f>INDEX(BD_Seguimiento_OAP_2019!$AH$3:$AS$294,MATCH(Revisión_Avance_Periodo!$I1699,BD_Seguimiento_OAP_2019!$L$3:$L$294,0),MATCH(Revisión_Avance_Periodo!$M1699,BD_Seguimiento_OAP_2019!$AH$2:$AS$2,0))</f>
        <v>2.75E-2</v>
      </c>
      <c r="O1699" s="174">
        <f>INDEX(BD_Seguimiento_OAP_2019!$AV$3:$BG$294,MATCH(Revisión_Avance_Periodo!$I1699,BD_Seguimiento_OAP_2019!$L$3:$L$294,0),MATCH(Revisión_Avance_Periodo!$M1699,BD_Seguimiento_OAP_2019!$AV$2:$BG$2,0))</f>
        <v>0</v>
      </c>
      <c r="P1699" s="188">
        <f t="shared" si="312"/>
        <v>0</v>
      </c>
      <c r="Q1699" s="182" t="str">
        <f>VLOOKUP(P1699,Tabla_Indicador_Gestion4[#All],3,TRUE)</f>
        <v>Por Ejecutar</v>
      </c>
      <c r="R1699" s="215">
        <f>SUBTOTAL(9,$N$1694:$N1699)</f>
        <v>2.75E-2</v>
      </c>
      <c r="S1699" s="231">
        <f>SUBTOTAL(9,$O$1694:$O1699)</f>
        <v>0</v>
      </c>
      <c r="T1699" s="231">
        <f>IFERROR(+Revisión_Avance_Periodo!$S1699/Revisión_Avance_Periodo!$R1699,0)</f>
        <v>0</v>
      </c>
      <c r="U1699" s="184"/>
      <c r="V1699" s="185"/>
      <c r="W1699" s="183"/>
      <c r="X1699" s="183"/>
      <c r="Y1699" s="183"/>
      <c r="Z1699" s="186"/>
      <c r="AA1699" s="187"/>
    </row>
    <row r="1700" spans="1:27" x14ac:dyDescent="0.25">
      <c r="A1700" s="88">
        <v>144</v>
      </c>
      <c r="B1700" s="91" t="str">
        <f>CONCATENATE(Revisión_Avance_Periodo!$C1700,";",Revisión_Avance_Periodo!$E1700,";",Revisión_Avance_Periodo!$I1700)</f>
        <v>OE3;PR_10;ACT_274</v>
      </c>
      <c r="C1700" s="170" t="s">
        <v>50</v>
      </c>
      <c r="D1700" s="171" t="str">
        <f>VLOOKUP(Revisión_Avance_Periodo!$C1700,Componentes_BD!$F$1:$G$5,2,FALSE)</f>
        <v>Brindar protección al Usuario.</v>
      </c>
      <c r="E1700" s="106" t="s">
        <v>12</v>
      </c>
      <c r="F1700" s="89">
        <v>2</v>
      </c>
      <c r="G1700" s="89" t="str">
        <f>VLOOKUP(Revisión_Avance_Periodo!$A1700,BD_Seguimiento_OAP_2019!$A$2:$G$294,7,FALSE)</f>
        <v>PAI</v>
      </c>
      <c r="H1700" s="89" t="str">
        <f>VLOOKUP(Revisión_Avance_Periodo!$A1700,BD_Seguimiento_OAP_2019!$A$2:$J$294,10,FALSE)</f>
        <v>PAI_01 - Operacional</v>
      </c>
      <c r="I1700" s="89" t="s">
        <v>1377</v>
      </c>
      <c r="J1700" s="89" t="str">
        <f>VLOOKUP(Revisión_Avance_Periodo!$I1700,BD_Seguimiento_OAP_2019!$L:$M,2,FALSE)</f>
        <v xml:space="preserve">27.2. Gestionar con las fuentes de información para determinar la mejor forma de realizar el intercambio de información </v>
      </c>
      <c r="K1700" s="106" t="s">
        <v>52</v>
      </c>
      <c r="L1700" s="172">
        <v>4.4642857142857152E-4</v>
      </c>
      <c r="M1700" s="173" t="s">
        <v>110</v>
      </c>
      <c r="N1700" s="174">
        <f>INDEX(BD_Seguimiento_OAP_2019!$AH$3:$AS$294,MATCH(Revisión_Avance_Periodo!$I1700,BD_Seguimiento_OAP_2019!$L$3:$L$294,0),MATCH(Revisión_Avance_Periodo!$M1700,BD_Seguimiento_OAP_2019!$AH$2:$AS$2,0))</f>
        <v>2.75E-2</v>
      </c>
      <c r="O1700" s="174">
        <f>INDEX(BD_Seguimiento_OAP_2019!$AV$3:$BG$294,MATCH(Revisión_Avance_Periodo!$I1700,BD_Seguimiento_OAP_2019!$L$3:$L$294,0),MATCH(Revisión_Avance_Periodo!$M1700,BD_Seguimiento_OAP_2019!$AV$2:$BG$2,0))</f>
        <v>0</v>
      </c>
      <c r="P1700" s="189">
        <f t="shared" si="312"/>
        <v>0</v>
      </c>
      <c r="Q1700" s="173" t="str">
        <f>VLOOKUP(P1700,Tabla_Indicador_Gestion4[#All],3,TRUE)</f>
        <v>Por Ejecutar</v>
      </c>
      <c r="R1700" s="215">
        <f>SUBTOTAL(9,$N$1694:$N1700)</f>
        <v>5.5E-2</v>
      </c>
      <c r="S1700" s="231">
        <f>SUBTOTAL(9,$O$1694:$O1700)</f>
        <v>0</v>
      </c>
      <c r="T1700" s="231">
        <f>IFERROR(+Revisión_Avance_Periodo!$S1700/Revisión_Avance_Periodo!$R1700,0)</f>
        <v>0</v>
      </c>
      <c r="U1700" s="184"/>
      <c r="V1700" s="185"/>
      <c r="W1700" s="183"/>
      <c r="X1700" s="183"/>
      <c r="Y1700" s="183"/>
      <c r="Z1700" s="186"/>
      <c r="AA1700" s="187"/>
    </row>
    <row r="1701" spans="1:27" x14ac:dyDescent="0.25">
      <c r="A1701" s="94">
        <v>144</v>
      </c>
      <c r="B1701" s="96" t="str">
        <f>CONCATENATE(Revisión_Avance_Periodo!$C1701,";",Revisión_Avance_Periodo!$E1701,";",Revisión_Avance_Periodo!$I1701)</f>
        <v>OE3;PR_10;ACT_274</v>
      </c>
      <c r="C1701" s="180" t="s">
        <v>50</v>
      </c>
      <c r="D1701" s="181" t="str">
        <f>VLOOKUP(Revisión_Avance_Periodo!$C1701,Componentes_BD!$F$1:$G$5,2,FALSE)</f>
        <v>Brindar protección al Usuario.</v>
      </c>
      <c r="E1701" s="119" t="s">
        <v>12</v>
      </c>
      <c r="F1701" s="95">
        <v>2</v>
      </c>
      <c r="G1701" s="95" t="str">
        <f>VLOOKUP(Revisión_Avance_Periodo!$A1701,BD_Seguimiento_OAP_2019!$A$2:$G$294,7,FALSE)</f>
        <v>PAI</v>
      </c>
      <c r="H1701" s="95" t="str">
        <f>VLOOKUP(Revisión_Avance_Periodo!$A1701,BD_Seguimiento_OAP_2019!$A$2:$J$294,10,FALSE)</f>
        <v>PAI_01 - Operacional</v>
      </c>
      <c r="I1701" s="95" t="s">
        <v>1377</v>
      </c>
      <c r="J1701" s="95" t="str">
        <f>VLOOKUP(Revisión_Avance_Periodo!$I1701,BD_Seguimiento_OAP_2019!$L:$M,2,FALSE)</f>
        <v xml:space="preserve">27.2. Gestionar con las fuentes de información para determinar la mejor forma de realizar el intercambio de información </v>
      </c>
      <c r="K1701" s="119" t="s">
        <v>52</v>
      </c>
      <c r="L1701" s="172">
        <v>4.4642857142857152E-4</v>
      </c>
      <c r="M1701" s="182" t="s">
        <v>111</v>
      </c>
      <c r="N1701" s="174">
        <f>INDEX(BD_Seguimiento_OAP_2019!$AH$3:$AS$294,MATCH(Revisión_Avance_Periodo!$I1701,BD_Seguimiento_OAP_2019!$L$3:$L$294,0),MATCH(Revisión_Avance_Periodo!$M1701,BD_Seguimiento_OAP_2019!$AH$2:$AS$2,0))</f>
        <v>2.75E-2</v>
      </c>
      <c r="O1701" s="174">
        <f>INDEX(BD_Seguimiento_OAP_2019!$AV$3:$BG$294,MATCH(Revisión_Avance_Periodo!$I1701,BD_Seguimiento_OAP_2019!$L$3:$L$294,0),MATCH(Revisión_Avance_Periodo!$M1701,BD_Seguimiento_OAP_2019!$AV$2:$BG$2,0))</f>
        <v>0</v>
      </c>
      <c r="P1701" s="188">
        <f t="shared" si="312"/>
        <v>0</v>
      </c>
      <c r="Q1701" s="182" t="str">
        <f>VLOOKUP(P1701,Tabla_Indicador_Gestion4[#All],3,TRUE)</f>
        <v>Por Ejecutar</v>
      </c>
      <c r="R1701" s="215">
        <f>SUBTOTAL(9,$N$1694:$N1701)</f>
        <v>8.2500000000000004E-2</v>
      </c>
      <c r="S1701" s="231">
        <f>SUBTOTAL(9,$O$1694:$O1701)</f>
        <v>0</v>
      </c>
      <c r="T1701" s="231">
        <f>IFERROR(+Revisión_Avance_Periodo!$S1701/Revisión_Avance_Periodo!$R1701,0)</f>
        <v>0</v>
      </c>
      <c r="U1701" s="184"/>
      <c r="V1701" s="185"/>
      <c r="W1701" s="183"/>
      <c r="X1701" s="183"/>
      <c r="Y1701" s="183"/>
      <c r="Z1701" s="186"/>
      <c r="AA1701" s="187"/>
    </row>
    <row r="1702" spans="1:27" x14ac:dyDescent="0.25">
      <c r="A1702" s="88">
        <v>144</v>
      </c>
      <c r="B1702" s="91" t="str">
        <f>CONCATENATE(Revisión_Avance_Periodo!$C1702,";",Revisión_Avance_Periodo!$E1702,";",Revisión_Avance_Periodo!$I1702)</f>
        <v>OE3;PR_10;ACT_274</v>
      </c>
      <c r="C1702" s="170" t="s">
        <v>50</v>
      </c>
      <c r="D1702" s="171" t="str">
        <f>VLOOKUP(Revisión_Avance_Periodo!$C1702,Componentes_BD!$F$1:$G$5,2,FALSE)</f>
        <v>Brindar protección al Usuario.</v>
      </c>
      <c r="E1702" s="106" t="s">
        <v>12</v>
      </c>
      <c r="F1702" s="89">
        <v>2</v>
      </c>
      <c r="G1702" s="89" t="str">
        <f>VLOOKUP(Revisión_Avance_Periodo!$A1702,BD_Seguimiento_OAP_2019!$A$2:$G$294,7,FALSE)</f>
        <v>PAI</v>
      </c>
      <c r="H1702" s="89" t="str">
        <f>VLOOKUP(Revisión_Avance_Periodo!$A1702,BD_Seguimiento_OAP_2019!$A$2:$J$294,10,FALSE)</f>
        <v>PAI_01 - Operacional</v>
      </c>
      <c r="I1702" s="89" t="s">
        <v>1377</v>
      </c>
      <c r="J1702" s="89" t="str">
        <f>VLOOKUP(Revisión_Avance_Periodo!$I1702,BD_Seguimiento_OAP_2019!$L:$M,2,FALSE)</f>
        <v xml:space="preserve">27.2. Gestionar con las fuentes de información para determinar la mejor forma de realizar el intercambio de información </v>
      </c>
      <c r="K1702" s="106" t="s">
        <v>52</v>
      </c>
      <c r="L1702" s="172">
        <v>4.4642857142857152E-4</v>
      </c>
      <c r="M1702" s="173" t="s">
        <v>112</v>
      </c>
      <c r="N1702" s="174">
        <f>INDEX(BD_Seguimiento_OAP_2019!$AH$3:$AS$294,MATCH(Revisión_Avance_Periodo!$I1702,BD_Seguimiento_OAP_2019!$L$3:$L$294,0),MATCH(Revisión_Avance_Periodo!$M1702,BD_Seguimiento_OAP_2019!$AH$2:$AS$2,0))</f>
        <v>2.75E-2</v>
      </c>
      <c r="O1702" s="174">
        <f>INDEX(BD_Seguimiento_OAP_2019!$AV$3:$BG$294,MATCH(Revisión_Avance_Periodo!$I1702,BD_Seguimiento_OAP_2019!$L$3:$L$294,0),MATCH(Revisión_Avance_Periodo!$M1702,BD_Seguimiento_OAP_2019!$AV$2:$BG$2,0))</f>
        <v>0</v>
      </c>
      <c r="P1702" s="189">
        <f t="shared" si="312"/>
        <v>0</v>
      </c>
      <c r="Q1702" s="173" t="str">
        <f>VLOOKUP(P1702,Tabla_Indicador_Gestion4[#All],3,TRUE)</f>
        <v>Por Ejecutar</v>
      </c>
      <c r="R1702" s="215">
        <f>SUBTOTAL(9,$N$1694:$N1702)</f>
        <v>0.11</v>
      </c>
      <c r="S1702" s="231">
        <f>SUBTOTAL(9,$O$1694:$O1702)</f>
        <v>0</v>
      </c>
      <c r="T1702" s="231">
        <f>IFERROR(+Revisión_Avance_Periodo!$S1702/Revisión_Avance_Periodo!$R1702,0)</f>
        <v>0</v>
      </c>
      <c r="U1702" s="184"/>
      <c r="V1702" s="185"/>
      <c r="W1702" s="183"/>
      <c r="X1702" s="183"/>
      <c r="Y1702" s="183"/>
      <c r="Z1702" s="186"/>
      <c r="AA1702" s="187"/>
    </row>
    <row r="1703" spans="1:27" x14ac:dyDescent="0.25">
      <c r="A1703" s="94">
        <v>144</v>
      </c>
      <c r="B1703" s="96" t="str">
        <f>CONCATENATE(Revisión_Avance_Periodo!$C1703,";",Revisión_Avance_Periodo!$E1703,";",Revisión_Avance_Periodo!$I1703)</f>
        <v>OE3;PR_10;ACT_274</v>
      </c>
      <c r="C1703" s="180" t="s">
        <v>50</v>
      </c>
      <c r="D1703" s="181" t="str">
        <f>VLOOKUP(Revisión_Avance_Periodo!$C1703,Componentes_BD!$F$1:$G$5,2,FALSE)</f>
        <v>Brindar protección al Usuario.</v>
      </c>
      <c r="E1703" s="119" t="s">
        <v>12</v>
      </c>
      <c r="F1703" s="95">
        <v>2</v>
      </c>
      <c r="G1703" s="95" t="str">
        <f>VLOOKUP(Revisión_Avance_Periodo!$A1703,BD_Seguimiento_OAP_2019!$A$2:$G$294,7,FALSE)</f>
        <v>PAI</v>
      </c>
      <c r="H1703" s="95" t="str">
        <f>VLOOKUP(Revisión_Avance_Periodo!$A1703,BD_Seguimiento_OAP_2019!$A$2:$J$294,10,FALSE)</f>
        <v>PAI_01 - Operacional</v>
      </c>
      <c r="I1703" s="95" t="s">
        <v>1377</v>
      </c>
      <c r="J1703" s="95" t="str">
        <f>VLOOKUP(Revisión_Avance_Periodo!$I1703,BD_Seguimiento_OAP_2019!$L:$M,2,FALSE)</f>
        <v xml:space="preserve">27.2. Gestionar con las fuentes de información para determinar la mejor forma de realizar el intercambio de información </v>
      </c>
      <c r="K1703" s="119" t="s">
        <v>52</v>
      </c>
      <c r="L1703" s="172">
        <v>4.4642857142857152E-4</v>
      </c>
      <c r="M1703" s="182" t="s">
        <v>113</v>
      </c>
      <c r="N1703" s="174">
        <f>INDEX(BD_Seguimiento_OAP_2019!$AH$3:$AS$294,MATCH(Revisión_Avance_Periodo!$I1703,BD_Seguimiento_OAP_2019!$L$3:$L$294,0),MATCH(Revisión_Avance_Periodo!$M1703,BD_Seguimiento_OAP_2019!$AH$2:$AS$2,0))</f>
        <v>0</v>
      </c>
      <c r="O1703" s="174">
        <f>INDEX(BD_Seguimiento_OAP_2019!$AV$3:$BG$294,MATCH(Revisión_Avance_Periodo!$I1703,BD_Seguimiento_OAP_2019!$L$3:$L$294,0),MATCH(Revisión_Avance_Periodo!$M1703,BD_Seguimiento_OAP_2019!$AV$2:$BG$2,0))</f>
        <v>0</v>
      </c>
      <c r="P1703" s="175">
        <f t="shared" ref="P1703:P1713" si="318">IFERROR((O1703/N1703),0)</f>
        <v>0</v>
      </c>
      <c r="Q1703" s="182" t="str">
        <f>VLOOKUP(P1703,Tabla_Indicador_Gestion4[#All],3,TRUE)</f>
        <v>Por Ejecutar</v>
      </c>
      <c r="R1703" s="215">
        <f>SUBTOTAL(9,$N$1694:$N1703)</f>
        <v>0.11</v>
      </c>
      <c r="S1703" s="231">
        <f>SUBTOTAL(9,$O$1694:$O1703)</f>
        <v>0</v>
      </c>
      <c r="T1703" s="231">
        <f>IFERROR(+Revisión_Avance_Periodo!$S1703/Revisión_Avance_Periodo!$R1703,0)</f>
        <v>0</v>
      </c>
      <c r="U1703" s="184"/>
      <c r="V1703" s="185"/>
      <c r="W1703" s="183"/>
      <c r="X1703" s="183"/>
      <c r="Y1703" s="183"/>
      <c r="Z1703" s="186"/>
      <c r="AA1703" s="187"/>
    </row>
    <row r="1704" spans="1:27" x14ac:dyDescent="0.25">
      <c r="A1704" s="88">
        <v>144</v>
      </c>
      <c r="B1704" s="91" t="str">
        <f>CONCATENATE(Revisión_Avance_Periodo!$C1704,";",Revisión_Avance_Periodo!$E1704,";",Revisión_Avance_Periodo!$I1704)</f>
        <v>OE3;PR_10;ACT_274</v>
      </c>
      <c r="C1704" s="170" t="s">
        <v>50</v>
      </c>
      <c r="D1704" s="171" t="str">
        <f>VLOOKUP(Revisión_Avance_Periodo!$C1704,Componentes_BD!$F$1:$G$5,2,FALSE)</f>
        <v>Brindar protección al Usuario.</v>
      </c>
      <c r="E1704" s="106" t="s">
        <v>12</v>
      </c>
      <c r="F1704" s="89">
        <v>2</v>
      </c>
      <c r="G1704" s="89" t="str">
        <f>VLOOKUP(Revisión_Avance_Periodo!$A1704,BD_Seguimiento_OAP_2019!$A$2:$G$294,7,FALSE)</f>
        <v>PAI</v>
      </c>
      <c r="H1704" s="89" t="str">
        <f>VLOOKUP(Revisión_Avance_Periodo!$A1704,BD_Seguimiento_OAP_2019!$A$2:$J$294,10,FALSE)</f>
        <v>PAI_01 - Operacional</v>
      </c>
      <c r="I1704" s="89" t="s">
        <v>1377</v>
      </c>
      <c r="J1704" s="89" t="str">
        <f>VLOOKUP(Revisión_Avance_Periodo!$I1704,BD_Seguimiento_OAP_2019!$L:$M,2,FALSE)</f>
        <v xml:space="preserve">27.2. Gestionar con las fuentes de información para determinar la mejor forma de realizar el intercambio de información </v>
      </c>
      <c r="K1704" s="106" t="s">
        <v>52</v>
      </c>
      <c r="L1704" s="172">
        <v>4.4642857142857152E-4</v>
      </c>
      <c r="M1704" s="173" t="s">
        <v>114</v>
      </c>
      <c r="N1704" s="174">
        <f>INDEX(BD_Seguimiento_OAP_2019!$AH$3:$AS$294,MATCH(Revisión_Avance_Periodo!$I1704,BD_Seguimiento_OAP_2019!$L$3:$L$294,0),MATCH(Revisión_Avance_Periodo!$M1704,BD_Seguimiento_OAP_2019!$AH$2:$AS$2,0))</f>
        <v>0</v>
      </c>
      <c r="O1704" s="174">
        <f>INDEX(BD_Seguimiento_OAP_2019!$AV$3:$BG$294,MATCH(Revisión_Avance_Periodo!$I1704,BD_Seguimiento_OAP_2019!$L$3:$L$294,0),MATCH(Revisión_Avance_Periodo!$M1704,BD_Seguimiento_OAP_2019!$AV$2:$BG$2,0))</f>
        <v>0</v>
      </c>
      <c r="P1704" s="175">
        <f t="shared" si="318"/>
        <v>0</v>
      </c>
      <c r="Q1704" s="173" t="str">
        <f>VLOOKUP(P1704,Tabla_Indicador_Gestion4[#All],3,TRUE)</f>
        <v>Por Ejecutar</v>
      </c>
      <c r="R1704" s="215">
        <f>SUBTOTAL(9,$N$1694:$N1704)</f>
        <v>0.11</v>
      </c>
      <c r="S1704" s="231">
        <f>SUBTOTAL(9,$O$1694:$O1704)</f>
        <v>0</v>
      </c>
      <c r="T1704" s="231">
        <f>IFERROR(+Revisión_Avance_Periodo!$S1704/Revisión_Avance_Periodo!$R1704,0)</f>
        <v>0</v>
      </c>
      <c r="U1704" s="184"/>
      <c r="V1704" s="185"/>
      <c r="W1704" s="183"/>
      <c r="X1704" s="183"/>
      <c r="Y1704" s="183"/>
      <c r="Z1704" s="186"/>
      <c r="AA1704" s="187"/>
    </row>
    <row r="1705" spans="1:27" ht="15.75" thickBot="1" x14ac:dyDescent="0.3">
      <c r="A1705" s="94">
        <v>144</v>
      </c>
      <c r="B1705" s="96" t="str">
        <f>CONCATENATE(Revisión_Avance_Periodo!$C1705,";",Revisión_Avance_Periodo!$E1705,";",Revisión_Avance_Periodo!$I1705)</f>
        <v>OE3;PR_10;ACT_274</v>
      </c>
      <c r="C1705" s="180" t="s">
        <v>50</v>
      </c>
      <c r="D1705" s="181" t="str">
        <f>VLOOKUP(Revisión_Avance_Periodo!$C1705,Componentes_BD!$F$1:$G$5,2,FALSE)</f>
        <v>Brindar protección al Usuario.</v>
      </c>
      <c r="E1705" s="119" t="s">
        <v>12</v>
      </c>
      <c r="F1705" s="95">
        <v>2</v>
      </c>
      <c r="G1705" s="95" t="str">
        <f>VLOOKUP(Revisión_Avance_Periodo!$A1705,BD_Seguimiento_OAP_2019!$A$2:$G$294,7,FALSE)</f>
        <v>PAI</v>
      </c>
      <c r="H1705" s="95" t="str">
        <f>VLOOKUP(Revisión_Avance_Periodo!$A1705,BD_Seguimiento_OAP_2019!$A$2:$J$294,10,FALSE)</f>
        <v>PAI_01 - Operacional</v>
      </c>
      <c r="I1705" s="95" t="s">
        <v>1377</v>
      </c>
      <c r="J1705" s="95" t="str">
        <f>VLOOKUP(Revisión_Avance_Periodo!$I1705,BD_Seguimiento_OAP_2019!$L:$M,2,FALSE)</f>
        <v xml:space="preserve">27.2. Gestionar con las fuentes de información para determinar la mejor forma de realizar el intercambio de información </v>
      </c>
      <c r="K1705" s="119" t="s">
        <v>52</v>
      </c>
      <c r="L1705" s="172">
        <v>4.4642857142857152E-4</v>
      </c>
      <c r="M1705" s="182" t="s">
        <v>115</v>
      </c>
      <c r="N1705" s="174">
        <f>INDEX(BD_Seguimiento_OAP_2019!$AH$3:$AS$294,MATCH(Revisión_Avance_Periodo!$I1705,BD_Seguimiento_OAP_2019!$L$3:$L$294,0),MATCH(Revisión_Avance_Periodo!$M1705,BD_Seguimiento_OAP_2019!$AH$2:$AS$2,0))</f>
        <v>0</v>
      </c>
      <c r="O1705" s="174">
        <f>INDEX(BD_Seguimiento_OAP_2019!$AV$3:$BG$294,MATCH(Revisión_Avance_Periodo!$I1705,BD_Seguimiento_OAP_2019!$L$3:$L$294,0),MATCH(Revisión_Avance_Periodo!$M1705,BD_Seguimiento_OAP_2019!$AV$2:$BG$2,0))</f>
        <v>0</v>
      </c>
      <c r="P1705" s="175">
        <f t="shared" si="318"/>
        <v>0</v>
      </c>
      <c r="Q1705" s="182" t="str">
        <f>VLOOKUP(P1705,Tabla_Indicador_Gestion4[#All],3,TRUE)</f>
        <v>Por Ejecutar</v>
      </c>
      <c r="R1705" s="215">
        <f>SUBTOTAL(9,$N$1694:$N1705)</f>
        <v>0.11</v>
      </c>
      <c r="S1705" s="231">
        <f>SUBTOTAL(9,$O$1694:$O1705)</f>
        <v>0</v>
      </c>
      <c r="T1705" s="231">
        <f>IFERROR(+Revisión_Avance_Periodo!$S1705/Revisión_Avance_Periodo!$R1705,0)</f>
        <v>0</v>
      </c>
      <c r="U1705" s="184"/>
      <c r="V1705" s="185"/>
      <c r="W1705" s="183"/>
      <c r="X1705" s="183"/>
      <c r="Y1705" s="183"/>
      <c r="Z1705" s="186"/>
      <c r="AA1705" s="187"/>
    </row>
    <row r="1706" spans="1:27" x14ac:dyDescent="0.25">
      <c r="A1706" s="88">
        <v>145</v>
      </c>
      <c r="B1706" s="91" t="str">
        <f>CONCATENATE(Revisión_Avance_Periodo!$C1706,";",Revisión_Avance_Periodo!$E1706,";",Revisión_Avance_Periodo!$I1706)</f>
        <v>OE3;PR_10;ACT_275</v>
      </c>
      <c r="C1706" s="170" t="s">
        <v>50</v>
      </c>
      <c r="D1706" s="171" t="str">
        <f>VLOOKUP(Revisión_Avance_Periodo!$C1706,Componentes_BD!$F$1:$G$5,2,FALSE)</f>
        <v>Brindar protección al Usuario.</v>
      </c>
      <c r="E1706" s="106" t="s">
        <v>12</v>
      </c>
      <c r="F1706" s="89">
        <v>2</v>
      </c>
      <c r="G1706" s="89" t="str">
        <f>VLOOKUP(Revisión_Avance_Periodo!$A1706,BD_Seguimiento_OAP_2019!$A$2:$G$294,7,FALSE)</f>
        <v>PAI</v>
      </c>
      <c r="H1706" s="89" t="str">
        <f>VLOOKUP(Revisión_Avance_Periodo!$A1706,BD_Seguimiento_OAP_2019!$A$2:$J$294,10,FALSE)</f>
        <v>PAI_01 - Operacional</v>
      </c>
      <c r="I1706" s="89" t="s">
        <v>1379</v>
      </c>
      <c r="J1706" s="89" t="str">
        <f>VLOOKUP(Revisión_Avance_Periodo!$I1706,BD_Seguimiento_OAP_2019!$L:$M,2,FALSE)</f>
        <v>27.3. Iniciar proceso de compilación de información</v>
      </c>
      <c r="K1706" s="106" t="s">
        <v>52</v>
      </c>
      <c r="L1706" s="172">
        <v>4.4642857142857152E-4</v>
      </c>
      <c r="M1706" s="173" t="s">
        <v>104</v>
      </c>
      <c r="N1706" s="174">
        <f>INDEX(BD_Seguimiento_OAP_2019!$AH$3:$AS$294,MATCH(Revisión_Avance_Periodo!$I1706,BD_Seguimiento_OAP_2019!$L$3:$L$294,0),MATCH(Revisión_Avance_Periodo!$M1706,BD_Seguimiento_OAP_2019!$AH$2:$AS$2,0))</f>
        <v>0</v>
      </c>
      <c r="O1706" s="174">
        <f>INDEX(BD_Seguimiento_OAP_2019!$AV$3:$BG$294,MATCH(Revisión_Avance_Periodo!$I1706,BD_Seguimiento_OAP_2019!$L$3:$L$294,0),MATCH(Revisión_Avance_Periodo!$M1706,BD_Seguimiento_OAP_2019!$AV$2:$BG$2,0))</f>
        <v>0</v>
      </c>
      <c r="P1706" s="175">
        <f t="shared" si="318"/>
        <v>0</v>
      </c>
      <c r="Q1706" s="173" t="str">
        <f>VLOOKUP(P1706,Tabla_Indicador_Gestion4[#All],3,TRUE)</f>
        <v>Por Ejecutar</v>
      </c>
      <c r="R1706" s="213">
        <f>SUBTOTAL(9,$N$1706:$N1706)</f>
        <v>0</v>
      </c>
      <c r="S1706" s="234">
        <f>SUBTOTAL(9,$O$1706:$O1706)</f>
        <v>0</v>
      </c>
      <c r="T1706" s="234">
        <f>IFERROR(+Revisión_Avance_Periodo!$S1706/Revisión_Avance_Periodo!$R1706,0)</f>
        <v>0</v>
      </c>
      <c r="U1706" s="177">
        <f>SUBTOTAL(9,N1706:N1717)</f>
        <v>0.11</v>
      </c>
      <c r="V1706" s="176">
        <f>SUBTOTAL(9,O1706:O1717)</f>
        <v>0</v>
      </c>
      <c r="W1706" s="176">
        <f t="shared" ref="W1706" si="319">+V1706/U1706</f>
        <v>0</v>
      </c>
      <c r="X1706" s="176"/>
      <c r="Y1706" s="176">
        <f>100%-Revisión_Avance_Periodo!$W1706</f>
        <v>1</v>
      </c>
      <c r="Z1706" s="178" t="str">
        <f>VLOOKUP(W1706,Tabla_Indicador_Gestion4[],3,TRUE)</f>
        <v>Por Ejecutar</v>
      </c>
      <c r="AA1706" s="179">
        <f>Revisión_Avance_Periodo!$W1706*Revisión_Avance_Periodo!$L1706</f>
        <v>0</v>
      </c>
    </row>
    <row r="1707" spans="1:27" x14ac:dyDescent="0.25">
      <c r="A1707" s="94">
        <v>145</v>
      </c>
      <c r="B1707" s="96" t="str">
        <f>CONCATENATE(Revisión_Avance_Periodo!$C1707,";",Revisión_Avance_Periodo!$E1707,";",Revisión_Avance_Periodo!$I1707)</f>
        <v>OE3;PR_10;ACT_275</v>
      </c>
      <c r="C1707" s="180" t="s">
        <v>50</v>
      </c>
      <c r="D1707" s="181" t="str">
        <f>VLOOKUP(Revisión_Avance_Periodo!$C1707,Componentes_BD!$F$1:$G$5,2,FALSE)</f>
        <v>Brindar protección al Usuario.</v>
      </c>
      <c r="E1707" s="119" t="s">
        <v>12</v>
      </c>
      <c r="F1707" s="95">
        <v>2</v>
      </c>
      <c r="G1707" s="95" t="str">
        <f>VLOOKUP(Revisión_Avance_Periodo!$A1707,BD_Seguimiento_OAP_2019!$A$2:$G$294,7,FALSE)</f>
        <v>PAI</v>
      </c>
      <c r="H1707" s="95" t="str">
        <f>VLOOKUP(Revisión_Avance_Periodo!$A1707,BD_Seguimiento_OAP_2019!$A$2:$J$294,10,FALSE)</f>
        <v>PAI_01 - Operacional</v>
      </c>
      <c r="I1707" s="95" t="s">
        <v>1379</v>
      </c>
      <c r="J1707" s="95" t="str">
        <f>VLOOKUP(Revisión_Avance_Periodo!$I1707,BD_Seguimiento_OAP_2019!$L:$M,2,FALSE)</f>
        <v>27.3. Iniciar proceso de compilación de información</v>
      </c>
      <c r="K1707" s="119" t="s">
        <v>52</v>
      </c>
      <c r="L1707" s="172">
        <v>4.4642857142857152E-4</v>
      </c>
      <c r="M1707" s="182" t="s">
        <v>105</v>
      </c>
      <c r="N1707" s="174">
        <f>INDEX(BD_Seguimiento_OAP_2019!$AH$3:$AS$294,MATCH(Revisión_Avance_Periodo!$I1707,BD_Seguimiento_OAP_2019!$L$3:$L$294,0),MATCH(Revisión_Avance_Periodo!$M1707,BD_Seguimiento_OAP_2019!$AH$2:$AS$2,0))</f>
        <v>0</v>
      </c>
      <c r="O1707" s="174">
        <f>INDEX(BD_Seguimiento_OAP_2019!$AV$3:$BG$294,MATCH(Revisión_Avance_Periodo!$I1707,BD_Seguimiento_OAP_2019!$L$3:$L$294,0),MATCH(Revisión_Avance_Periodo!$M1707,BD_Seguimiento_OAP_2019!$AV$2:$BG$2,0))</f>
        <v>0</v>
      </c>
      <c r="P1707" s="175">
        <f t="shared" si="318"/>
        <v>0</v>
      </c>
      <c r="Q1707" s="182" t="str">
        <f>VLOOKUP(P1707,Tabla_Indicador_Gestion4[#All],3,TRUE)</f>
        <v>Por Ejecutar</v>
      </c>
      <c r="R1707" s="215">
        <f>SUBTOTAL(9,$N$1706:$N1707)</f>
        <v>0</v>
      </c>
      <c r="S1707" s="231">
        <f>SUBTOTAL(9,$O$1706:$O1707)</f>
        <v>0</v>
      </c>
      <c r="T1707" s="231">
        <f>IFERROR(+Revisión_Avance_Periodo!$S1707/Revisión_Avance_Periodo!$R1707,0)</f>
        <v>0</v>
      </c>
      <c r="U1707" s="184"/>
      <c r="V1707" s="185"/>
      <c r="W1707" s="183"/>
      <c r="X1707" s="183"/>
      <c r="Y1707" s="183"/>
      <c r="Z1707" s="186"/>
      <c r="AA1707" s="187"/>
    </row>
    <row r="1708" spans="1:27" x14ac:dyDescent="0.25">
      <c r="A1708" s="88">
        <v>145</v>
      </c>
      <c r="B1708" s="91" t="str">
        <f>CONCATENATE(Revisión_Avance_Periodo!$C1708,";",Revisión_Avance_Periodo!$E1708,";",Revisión_Avance_Periodo!$I1708)</f>
        <v>OE3;PR_10;ACT_275</v>
      </c>
      <c r="C1708" s="170" t="s">
        <v>50</v>
      </c>
      <c r="D1708" s="171" t="str">
        <f>VLOOKUP(Revisión_Avance_Periodo!$C1708,Componentes_BD!$F$1:$G$5,2,FALSE)</f>
        <v>Brindar protección al Usuario.</v>
      </c>
      <c r="E1708" s="106" t="s">
        <v>12</v>
      </c>
      <c r="F1708" s="89">
        <v>2</v>
      </c>
      <c r="G1708" s="89" t="str">
        <f>VLOOKUP(Revisión_Avance_Periodo!$A1708,BD_Seguimiento_OAP_2019!$A$2:$G$294,7,FALSE)</f>
        <v>PAI</v>
      </c>
      <c r="H1708" s="89" t="str">
        <f>VLOOKUP(Revisión_Avance_Periodo!$A1708,BD_Seguimiento_OAP_2019!$A$2:$J$294,10,FALSE)</f>
        <v>PAI_01 - Operacional</v>
      </c>
      <c r="I1708" s="89" t="s">
        <v>1379</v>
      </c>
      <c r="J1708" s="89" t="str">
        <f>VLOOKUP(Revisión_Avance_Periodo!$I1708,BD_Seguimiento_OAP_2019!$L:$M,2,FALSE)</f>
        <v>27.3. Iniciar proceso de compilación de información</v>
      </c>
      <c r="K1708" s="106" t="s">
        <v>52</v>
      </c>
      <c r="L1708" s="172">
        <v>4.4642857142857152E-4</v>
      </c>
      <c r="M1708" s="173" t="s">
        <v>106</v>
      </c>
      <c r="N1708" s="174">
        <f>INDEX(BD_Seguimiento_OAP_2019!$AH$3:$AS$294,MATCH(Revisión_Avance_Periodo!$I1708,BD_Seguimiento_OAP_2019!$L$3:$L$294,0),MATCH(Revisión_Avance_Periodo!$M1708,BD_Seguimiento_OAP_2019!$AH$2:$AS$2,0))</f>
        <v>0</v>
      </c>
      <c r="O1708" s="174">
        <f>INDEX(BD_Seguimiento_OAP_2019!$AV$3:$BG$294,MATCH(Revisión_Avance_Periodo!$I1708,BD_Seguimiento_OAP_2019!$L$3:$L$294,0),MATCH(Revisión_Avance_Periodo!$M1708,BD_Seguimiento_OAP_2019!$AV$2:$BG$2,0))</f>
        <v>0</v>
      </c>
      <c r="P1708" s="175">
        <f t="shared" si="318"/>
        <v>0</v>
      </c>
      <c r="Q1708" s="173" t="str">
        <f>VLOOKUP(P1708,Tabla_Indicador_Gestion4[#All],3,TRUE)</f>
        <v>Por Ejecutar</v>
      </c>
      <c r="R1708" s="215">
        <f>SUBTOTAL(9,$N$1706:$N1708)</f>
        <v>0</v>
      </c>
      <c r="S1708" s="231">
        <f>SUBTOTAL(9,$O$1706:$O1708)</f>
        <v>0</v>
      </c>
      <c r="T1708" s="231">
        <f>IFERROR(+Revisión_Avance_Periodo!$S1708/Revisión_Avance_Periodo!$R1708,0)</f>
        <v>0</v>
      </c>
      <c r="U1708" s="184"/>
      <c r="V1708" s="185"/>
      <c r="W1708" s="183"/>
      <c r="X1708" s="183"/>
      <c r="Y1708" s="183"/>
      <c r="Z1708" s="186"/>
      <c r="AA1708" s="187"/>
    </row>
    <row r="1709" spans="1:27" x14ac:dyDescent="0.25">
      <c r="A1709" s="94">
        <v>145</v>
      </c>
      <c r="B1709" s="96" t="str">
        <f>CONCATENATE(Revisión_Avance_Periodo!$C1709,";",Revisión_Avance_Periodo!$E1709,";",Revisión_Avance_Periodo!$I1709)</f>
        <v>OE3;PR_10;ACT_275</v>
      </c>
      <c r="C1709" s="180" t="s">
        <v>50</v>
      </c>
      <c r="D1709" s="181" t="str">
        <f>VLOOKUP(Revisión_Avance_Periodo!$C1709,Componentes_BD!$F$1:$G$5,2,FALSE)</f>
        <v>Brindar protección al Usuario.</v>
      </c>
      <c r="E1709" s="119" t="s">
        <v>12</v>
      </c>
      <c r="F1709" s="95">
        <v>2</v>
      </c>
      <c r="G1709" s="95" t="str">
        <f>VLOOKUP(Revisión_Avance_Periodo!$A1709,BD_Seguimiento_OAP_2019!$A$2:$G$294,7,FALSE)</f>
        <v>PAI</v>
      </c>
      <c r="H1709" s="95" t="str">
        <f>VLOOKUP(Revisión_Avance_Periodo!$A1709,BD_Seguimiento_OAP_2019!$A$2:$J$294,10,FALSE)</f>
        <v>PAI_01 - Operacional</v>
      </c>
      <c r="I1709" s="95" t="s">
        <v>1379</v>
      </c>
      <c r="J1709" s="95" t="str">
        <f>VLOOKUP(Revisión_Avance_Periodo!$I1709,BD_Seguimiento_OAP_2019!$L:$M,2,FALSE)</f>
        <v>27.3. Iniciar proceso de compilación de información</v>
      </c>
      <c r="K1709" s="119" t="s">
        <v>52</v>
      </c>
      <c r="L1709" s="172">
        <v>4.4642857142857152E-4</v>
      </c>
      <c r="M1709" s="182" t="s">
        <v>107</v>
      </c>
      <c r="N1709" s="174">
        <f>INDEX(BD_Seguimiento_OAP_2019!$AH$3:$AS$294,MATCH(Revisión_Avance_Periodo!$I1709,BD_Seguimiento_OAP_2019!$L$3:$L$294,0),MATCH(Revisión_Avance_Periodo!$M1709,BD_Seguimiento_OAP_2019!$AH$2:$AS$2,0))</f>
        <v>0</v>
      </c>
      <c r="O1709" s="174">
        <f>INDEX(BD_Seguimiento_OAP_2019!$AV$3:$BG$294,MATCH(Revisión_Avance_Periodo!$I1709,BD_Seguimiento_OAP_2019!$L$3:$L$294,0),MATCH(Revisión_Avance_Periodo!$M1709,BD_Seguimiento_OAP_2019!$AV$2:$BG$2,0))</f>
        <v>0</v>
      </c>
      <c r="P1709" s="175">
        <f t="shared" si="318"/>
        <v>0</v>
      </c>
      <c r="Q1709" s="182" t="str">
        <f>VLOOKUP(P1709,Tabla_Indicador_Gestion4[#All],3,TRUE)</f>
        <v>Por Ejecutar</v>
      </c>
      <c r="R1709" s="215">
        <f>SUBTOTAL(9,$N$1706:$N1709)</f>
        <v>0</v>
      </c>
      <c r="S1709" s="231">
        <f>SUBTOTAL(9,$O$1706:$O1709)</f>
        <v>0</v>
      </c>
      <c r="T1709" s="231">
        <f>IFERROR(+Revisión_Avance_Periodo!$S1709/Revisión_Avance_Periodo!$R1709,0)</f>
        <v>0</v>
      </c>
      <c r="U1709" s="184"/>
      <c r="V1709" s="185"/>
      <c r="W1709" s="183"/>
      <c r="X1709" s="183"/>
      <c r="Y1709" s="183"/>
      <c r="Z1709" s="186"/>
      <c r="AA1709" s="187"/>
    </row>
    <row r="1710" spans="1:27" x14ac:dyDescent="0.25">
      <c r="A1710" s="88">
        <v>145</v>
      </c>
      <c r="B1710" s="91" t="str">
        <f>CONCATENATE(Revisión_Avance_Periodo!$C1710,";",Revisión_Avance_Periodo!$E1710,";",Revisión_Avance_Periodo!$I1710)</f>
        <v>OE3;PR_10;ACT_275</v>
      </c>
      <c r="C1710" s="170" t="s">
        <v>50</v>
      </c>
      <c r="D1710" s="171" t="str">
        <f>VLOOKUP(Revisión_Avance_Periodo!$C1710,Componentes_BD!$F$1:$G$5,2,FALSE)</f>
        <v>Brindar protección al Usuario.</v>
      </c>
      <c r="E1710" s="106" t="s">
        <v>12</v>
      </c>
      <c r="F1710" s="89">
        <v>2</v>
      </c>
      <c r="G1710" s="89" t="str">
        <f>VLOOKUP(Revisión_Avance_Periodo!$A1710,BD_Seguimiento_OAP_2019!$A$2:$G$294,7,FALSE)</f>
        <v>PAI</v>
      </c>
      <c r="H1710" s="89" t="str">
        <f>VLOOKUP(Revisión_Avance_Periodo!$A1710,BD_Seguimiento_OAP_2019!$A$2:$J$294,10,FALSE)</f>
        <v>PAI_01 - Operacional</v>
      </c>
      <c r="I1710" s="89" t="s">
        <v>1379</v>
      </c>
      <c r="J1710" s="89" t="str">
        <f>VLOOKUP(Revisión_Avance_Periodo!$I1710,BD_Seguimiento_OAP_2019!$L:$M,2,FALSE)</f>
        <v>27.3. Iniciar proceso de compilación de información</v>
      </c>
      <c r="K1710" s="106" t="s">
        <v>52</v>
      </c>
      <c r="L1710" s="172">
        <v>4.4642857142857152E-4</v>
      </c>
      <c r="M1710" s="173" t="s">
        <v>108</v>
      </c>
      <c r="N1710" s="174">
        <f>INDEX(BD_Seguimiento_OAP_2019!$AH$3:$AS$294,MATCH(Revisión_Avance_Periodo!$I1710,BD_Seguimiento_OAP_2019!$L$3:$L$294,0),MATCH(Revisión_Avance_Periodo!$M1710,BD_Seguimiento_OAP_2019!$AH$2:$AS$2,0))</f>
        <v>0</v>
      </c>
      <c r="O1710" s="174">
        <f>INDEX(BD_Seguimiento_OAP_2019!$AV$3:$BG$294,MATCH(Revisión_Avance_Periodo!$I1710,BD_Seguimiento_OAP_2019!$L$3:$L$294,0),MATCH(Revisión_Avance_Periodo!$M1710,BD_Seguimiento_OAP_2019!$AV$2:$BG$2,0))</f>
        <v>0</v>
      </c>
      <c r="P1710" s="175">
        <f t="shared" si="318"/>
        <v>0</v>
      </c>
      <c r="Q1710" s="173" t="str">
        <f>VLOOKUP(P1710,Tabla_Indicador_Gestion4[#All],3,TRUE)</f>
        <v>Por Ejecutar</v>
      </c>
      <c r="R1710" s="215">
        <f>SUBTOTAL(9,$N$1706:$N1710)</f>
        <v>0</v>
      </c>
      <c r="S1710" s="231">
        <f>SUBTOTAL(9,$O$1706:$O1710)</f>
        <v>0</v>
      </c>
      <c r="T1710" s="231">
        <f>IFERROR(+Revisión_Avance_Periodo!$S1710/Revisión_Avance_Periodo!$R1710,0)</f>
        <v>0</v>
      </c>
      <c r="U1710" s="184"/>
      <c r="V1710" s="185"/>
      <c r="W1710" s="183"/>
      <c r="X1710" s="183"/>
      <c r="Y1710" s="183"/>
      <c r="Z1710" s="186"/>
      <c r="AA1710" s="187"/>
    </row>
    <row r="1711" spans="1:27" x14ac:dyDescent="0.25">
      <c r="A1711" s="94">
        <v>145</v>
      </c>
      <c r="B1711" s="96" t="str">
        <f>CONCATENATE(Revisión_Avance_Periodo!$C1711,";",Revisión_Avance_Periodo!$E1711,";",Revisión_Avance_Periodo!$I1711)</f>
        <v>OE3;PR_10;ACT_275</v>
      </c>
      <c r="C1711" s="180" t="s">
        <v>50</v>
      </c>
      <c r="D1711" s="181" t="str">
        <f>VLOOKUP(Revisión_Avance_Periodo!$C1711,Componentes_BD!$F$1:$G$5,2,FALSE)</f>
        <v>Brindar protección al Usuario.</v>
      </c>
      <c r="E1711" s="119" t="s">
        <v>12</v>
      </c>
      <c r="F1711" s="95">
        <v>2</v>
      </c>
      <c r="G1711" s="95" t="str">
        <f>VLOOKUP(Revisión_Avance_Periodo!$A1711,BD_Seguimiento_OAP_2019!$A$2:$G$294,7,FALSE)</f>
        <v>PAI</v>
      </c>
      <c r="H1711" s="95" t="str">
        <f>VLOOKUP(Revisión_Avance_Periodo!$A1711,BD_Seguimiento_OAP_2019!$A$2:$J$294,10,FALSE)</f>
        <v>PAI_01 - Operacional</v>
      </c>
      <c r="I1711" s="95" t="s">
        <v>1379</v>
      </c>
      <c r="J1711" s="95" t="str">
        <f>VLOOKUP(Revisión_Avance_Periodo!$I1711,BD_Seguimiento_OAP_2019!$L:$M,2,FALSE)</f>
        <v>27.3. Iniciar proceso de compilación de información</v>
      </c>
      <c r="K1711" s="119" t="s">
        <v>52</v>
      </c>
      <c r="L1711" s="172">
        <v>4.4642857142857152E-4</v>
      </c>
      <c r="M1711" s="182" t="s">
        <v>109</v>
      </c>
      <c r="N1711" s="174">
        <f>INDEX(BD_Seguimiento_OAP_2019!$AH$3:$AS$294,MATCH(Revisión_Avance_Periodo!$I1711,BD_Seguimiento_OAP_2019!$L$3:$L$294,0),MATCH(Revisión_Avance_Periodo!$M1711,BD_Seguimiento_OAP_2019!$AH$2:$AS$2,0))</f>
        <v>0</v>
      </c>
      <c r="O1711" s="174">
        <f>INDEX(BD_Seguimiento_OAP_2019!$AV$3:$BG$294,MATCH(Revisión_Avance_Periodo!$I1711,BD_Seguimiento_OAP_2019!$L$3:$L$294,0),MATCH(Revisión_Avance_Periodo!$M1711,BD_Seguimiento_OAP_2019!$AV$2:$BG$2,0))</f>
        <v>0</v>
      </c>
      <c r="P1711" s="175">
        <f t="shared" si="318"/>
        <v>0</v>
      </c>
      <c r="Q1711" s="182" t="str">
        <f>VLOOKUP(P1711,Tabla_Indicador_Gestion4[#All],3,TRUE)</f>
        <v>Por Ejecutar</v>
      </c>
      <c r="R1711" s="215">
        <f>SUBTOTAL(9,$N$1706:$N1711)</f>
        <v>0</v>
      </c>
      <c r="S1711" s="231">
        <f>SUBTOTAL(9,$O$1706:$O1711)</f>
        <v>0</v>
      </c>
      <c r="T1711" s="231">
        <f>IFERROR(+Revisión_Avance_Periodo!$S1711/Revisión_Avance_Periodo!$R1711,0)</f>
        <v>0</v>
      </c>
      <c r="U1711" s="184"/>
      <c r="V1711" s="185"/>
      <c r="W1711" s="183"/>
      <c r="X1711" s="183"/>
      <c r="Y1711" s="183"/>
      <c r="Z1711" s="186"/>
      <c r="AA1711" s="187"/>
    </row>
    <row r="1712" spans="1:27" x14ac:dyDescent="0.25">
      <c r="A1712" s="88">
        <v>145</v>
      </c>
      <c r="B1712" s="91" t="str">
        <f>CONCATENATE(Revisión_Avance_Periodo!$C1712,";",Revisión_Avance_Periodo!$E1712,";",Revisión_Avance_Periodo!$I1712)</f>
        <v>OE3;PR_10;ACT_275</v>
      </c>
      <c r="C1712" s="170" t="s">
        <v>50</v>
      </c>
      <c r="D1712" s="171" t="str">
        <f>VLOOKUP(Revisión_Avance_Periodo!$C1712,Componentes_BD!$F$1:$G$5,2,FALSE)</f>
        <v>Brindar protección al Usuario.</v>
      </c>
      <c r="E1712" s="106" t="s">
        <v>12</v>
      </c>
      <c r="F1712" s="89">
        <v>2</v>
      </c>
      <c r="G1712" s="89" t="str">
        <f>VLOOKUP(Revisión_Avance_Periodo!$A1712,BD_Seguimiento_OAP_2019!$A$2:$G$294,7,FALSE)</f>
        <v>PAI</v>
      </c>
      <c r="H1712" s="89" t="str">
        <f>VLOOKUP(Revisión_Avance_Periodo!$A1712,BD_Seguimiento_OAP_2019!$A$2:$J$294,10,FALSE)</f>
        <v>PAI_01 - Operacional</v>
      </c>
      <c r="I1712" s="89" t="s">
        <v>1379</v>
      </c>
      <c r="J1712" s="89" t="str">
        <f>VLOOKUP(Revisión_Avance_Periodo!$I1712,BD_Seguimiento_OAP_2019!$L:$M,2,FALSE)</f>
        <v>27.3. Iniciar proceso de compilación de información</v>
      </c>
      <c r="K1712" s="106" t="s">
        <v>52</v>
      </c>
      <c r="L1712" s="172">
        <v>4.4642857142857152E-4</v>
      </c>
      <c r="M1712" s="173" t="s">
        <v>110</v>
      </c>
      <c r="N1712" s="174">
        <f>INDEX(BD_Seguimiento_OAP_2019!$AH$3:$AS$294,MATCH(Revisión_Avance_Periodo!$I1712,BD_Seguimiento_OAP_2019!$L$3:$L$294,0),MATCH(Revisión_Avance_Periodo!$M1712,BD_Seguimiento_OAP_2019!$AH$2:$AS$2,0))</f>
        <v>0</v>
      </c>
      <c r="O1712" s="174">
        <f>INDEX(BD_Seguimiento_OAP_2019!$AV$3:$BG$294,MATCH(Revisión_Avance_Periodo!$I1712,BD_Seguimiento_OAP_2019!$L$3:$L$294,0),MATCH(Revisión_Avance_Periodo!$M1712,BD_Seguimiento_OAP_2019!$AV$2:$BG$2,0))</f>
        <v>0</v>
      </c>
      <c r="P1712" s="175">
        <f t="shared" si="318"/>
        <v>0</v>
      </c>
      <c r="Q1712" s="173" t="str">
        <f>VLOOKUP(P1712,Tabla_Indicador_Gestion4[#All],3,TRUE)</f>
        <v>Por Ejecutar</v>
      </c>
      <c r="R1712" s="215">
        <f>SUBTOTAL(9,$N$1706:$N1712)</f>
        <v>0</v>
      </c>
      <c r="S1712" s="231">
        <f>SUBTOTAL(9,$O$1706:$O1712)</f>
        <v>0</v>
      </c>
      <c r="T1712" s="231">
        <f>IFERROR(+Revisión_Avance_Periodo!$S1712/Revisión_Avance_Periodo!$R1712,0)</f>
        <v>0</v>
      </c>
      <c r="U1712" s="184"/>
      <c r="V1712" s="185"/>
      <c r="W1712" s="183"/>
      <c r="X1712" s="183"/>
      <c r="Y1712" s="183"/>
      <c r="Z1712" s="186"/>
      <c r="AA1712" s="187"/>
    </row>
    <row r="1713" spans="1:27" x14ac:dyDescent="0.25">
      <c r="A1713" s="94">
        <v>145</v>
      </c>
      <c r="B1713" s="96" t="str">
        <f>CONCATENATE(Revisión_Avance_Periodo!$C1713,";",Revisión_Avance_Periodo!$E1713,";",Revisión_Avance_Periodo!$I1713)</f>
        <v>OE3;PR_10;ACT_275</v>
      </c>
      <c r="C1713" s="180" t="s">
        <v>50</v>
      </c>
      <c r="D1713" s="181" t="str">
        <f>VLOOKUP(Revisión_Avance_Periodo!$C1713,Componentes_BD!$F$1:$G$5,2,FALSE)</f>
        <v>Brindar protección al Usuario.</v>
      </c>
      <c r="E1713" s="119" t="s">
        <v>12</v>
      </c>
      <c r="F1713" s="95">
        <v>2</v>
      </c>
      <c r="G1713" s="95" t="str">
        <f>VLOOKUP(Revisión_Avance_Periodo!$A1713,BD_Seguimiento_OAP_2019!$A$2:$G$294,7,FALSE)</f>
        <v>PAI</v>
      </c>
      <c r="H1713" s="95" t="str">
        <f>VLOOKUP(Revisión_Avance_Periodo!$A1713,BD_Seguimiento_OAP_2019!$A$2:$J$294,10,FALSE)</f>
        <v>PAI_01 - Operacional</v>
      </c>
      <c r="I1713" s="95" t="s">
        <v>1379</v>
      </c>
      <c r="J1713" s="95" t="str">
        <f>VLOOKUP(Revisión_Avance_Periodo!$I1713,BD_Seguimiento_OAP_2019!$L:$M,2,FALSE)</f>
        <v>27.3. Iniciar proceso de compilación de información</v>
      </c>
      <c r="K1713" s="119" t="s">
        <v>52</v>
      </c>
      <c r="L1713" s="172">
        <v>4.4642857142857152E-4</v>
      </c>
      <c r="M1713" s="182" t="s">
        <v>111</v>
      </c>
      <c r="N1713" s="174">
        <f>INDEX(BD_Seguimiento_OAP_2019!$AH$3:$AS$294,MATCH(Revisión_Avance_Periodo!$I1713,BD_Seguimiento_OAP_2019!$L$3:$L$294,0),MATCH(Revisión_Avance_Periodo!$M1713,BD_Seguimiento_OAP_2019!$AH$2:$AS$2,0))</f>
        <v>0</v>
      </c>
      <c r="O1713" s="174">
        <f>INDEX(BD_Seguimiento_OAP_2019!$AV$3:$BG$294,MATCH(Revisión_Avance_Periodo!$I1713,BD_Seguimiento_OAP_2019!$L$3:$L$294,0),MATCH(Revisión_Avance_Periodo!$M1713,BD_Seguimiento_OAP_2019!$AV$2:$BG$2,0))</f>
        <v>0</v>
      </c>
      <c r="P1713" s="175">
        <f t="shared" si="318"/>
        <v>0</v>
      </c>
      <c r="Q1713" s="182" t="str">
        <f>VLOOKUP(P1713,Tabla_Indicador_Gestion4[#All],3,TRUE)</f>
        <v>Por Ejecutar</v>
      </c>
      <c r="R1713" s="215">
        <f>SUBTOTAL(9,$N$1706:$N1713)</f>
        <v>0</v>
      </c>
      <c r="S1713" s="231">
        <f>SUBTOTAL(9,$O$1706:$O1713)</f>
        <v>0</v>
      </c>
      <c r="T1713" s="231">
        <f>IFERROR(+Revisión_Avance_Periodo!$S1713/Revisión_Avance_Periodo!$R1713,0)</f>
        <v>0</v>
      </c>
      <c r="U1713" s="184"/>
      <c r="V1713" s="185"/>
      <c r="W1713" s="183"/>
      <c r="X1713" s="183"/>
      <c r="Y1713" s="183"/>
      <c r="Z1713" s="186"/>
      <c r="AA1713" s="187"/>
    </row>
    <row r="1714" spans="1:27" x14ac:dyDescent="0.25">
      <c r="A1714" s="88">
        <v>145</v>
      </c>
      <c r="B1714" s="91" t="str">
        <f>CONCATENATE(Revisión_Avance_Periodo!$C1714,";",Revisión_Avance_Periodo!$E1714,";",Revisión_Avance_Periodo!$I1714)</f>
        <v>OE3;PR_10;ACT_275</v>
      </c>
      <c r="C1714" s="170" t="s">
        <v>50</v>
      </c>
      <c r="D1714" s="171" t="str">
        <f>VLOOKUP(Revisión_Avance_Periodo!$C1714,Componentes_BD!$F$1:$G$5,2,FALSE)</f>
        <v>Brindar protección al Usuario.</v>
      </c>
      <c r="E1714" s="106" t="s">
        <v>12</v>
      </c>
      <c r="F1714" s="89">
        <v>2</v>
      </c>
      <c r="G1714" s="89" t="str">
        <f>VLOOKUP(Revisión_Avance_Periodo!$A1714,BD_Seguimiento_OAP_2019!$A$2:$G$294,7,FALSE)</f>
        <v>PAI</v>
      </c>
      <c r="H1714" s="89" t="str">
        <f>VLOOKUP(Revisión_Avance_Periodo!$A1714,BD_Seguimiento_OAP_2019!$A$2:$J$294,10,FALSE)</f>
        <v>PAI_01 - Operacional</v>
      </c>
      <c r="I1714" s="89" t="s">
        <v>1379</v>
      </c>
      <c r="J1714" s="89" t="str">
        <f>VLOOKUP(Revisión_Avance_Periodo!$I1714,BD_Seguimiento_OAP_2019!$L:$M,2,FALSE)</f>
        <v>27.3. Iniciar proceso de compilación de información</v>
      </c>
      <c r="K1714" s="106" t="s">
        <v>52</v>
      </c>
      <c r="L1714" s="172">
        <v>4.4642857142857152E-4</v>
      </c>
      <c r="M1714" s="173" t="s">
        <v>112</v>
      </c>
      <c r="N1714" s="174">
        <f>INDEX(BD_Seguimiento_OAP_2019!$AH$3:$AS$294,MATCH(Revisión_Avance_Periodo!$I1714,BD_Seguimiento_OAP_2019!$L$3:$L$294,0),MATCH(Revisión_Avance_Periodo!$M1714,BD_Seguimiento_OAP_2019!$AH$2:$AS$2,0))</f>
        <v>2.75E-2</v>
      </c>
      <c r="O1714" s="174">
        <f>INDEX(BD_Seguimiento_OAP_2019!$AV$3:$BG$294,MATCH(Revisión_Avance_Periodo!$I1714,BD_Seguimiento_OAP_2019!$L$3:$L$294,0),MATCH(Revisión_Avance_Periodo!$M1714,BD_Seguimiento_OAP_2019!$AV$2:$BG$2,0))</f>
        <v>0</v>
      </c>
      <c r="P1714" s="189">
        <f t="shared" si="312"/>
        <v>0</v>
      </c>
      <c r="Q1714" s="173" t="str">
        <f>VLOOKUP(P1714,Tabla_Indicador_Gestion4[#All],3,TRUE)</f>
        <v>Por Ejecutar</v>
      </c>
      <c r="R1714" s="215">
        <f>SUBTOTAL(9,$N$1706:$N1714)</f>
        <v>2.75E-2</v>
      </c>
      <c r="S1714" s="231">
        <f>SUBTOTAL(9,$O$1706:$O1714)</f>
        <v>0</v>
      </c>
      <c r="T1714" s="231">
        <f>IFERROR(+Revisión_Avance_Periodo!$S1714/Revisión_Avance_Periodo!$R1714,0)</f>
        <v>0</v>
      </c>
      <c r="U1714" s="184"/>
      <c r="V1714" s="185"/>
      <c r="W1714" s="183"/>
      <c r="X1714" s="183"/>
      <c r="Y1714" s="183"/>
      <c r="Z1714" s="186"/>
      <c r="AA1714" s="187"/>
    </row>
    <row r="1715" spans="1:27" x14ac:dyDescent="0.25">
      <c r="A1715" s="94">
        <v>145</v>
      </c>
      <c r="B1715" s="96" t="str">
        <f>CONCATENATE(Revisión_Avance_Periodo!$C1715,";",Revisión_Avance_Periodo!$E1715,";",Revisión_Avance_Periodo!$I1715)</f>
        <v>OE3;PR_10;ACT_275</v>
      </c>
      <c r="C1715" s="180" t="s">
        <v>50</v>
      </c>
      <c r="D1715" s="181" t="str">
        <f>VLOOKUP(Revisión_Avance_Periodo!$C1715,Componentes_BD!$F$1:$G$5,2,FALSE)</f>
        <v>Brindar protección al Usuario.</v>
      </c>
      <c r="E1715" s="119" t="s">
        <v>12</v>
      </c>
      <c r="F1715" s="95">
        <v>2</v>
      </c>
      <c r="G1715" s="95" t="str">
        <f>VLOOKUP(Revisión_Avance_Periodo!$A1715,BD_Seguimiento_OAP_2019!$A$2:$G$294,7,FALSE)</f>
        <v>PAI</v>
      </c>
      <c r="H1715" s="95" t="str">
        <f>VLOOKUP(Revisión_Avance_Periodo!$A1715,BD_Seguimiento_OAP_2019!$A$2:$J$294,10,FALSE)</f>
        <v>PAI_01 - Operacional</v>
      </c>
      <c r="I1715" s="95" t="s">
        <v>1379</v>
      </c>
      <c r="J1715" s="95" t="str">
        <f>VLOOKUP(Revisión_Avance_Periodo!$I1715,BD_Seguimiento_OAP_2019!$L:$M,2,FALSE)</f>
        <v>27.3. Iniciar proceso de compilación de información</v>
      </c>
      <c r="K1715" s="119" t="s">
        <v>52</v>
      </c>
      <c r="L1715" s="172">
        <v>4.4642857142857152E-4</v>
      </c>
      <c r="M1715" s="182" t="s">
        <v>113</v>
      </c>
      <c r="N1715" s="174">
        <f>INDEX(BD_Seguimiento_OAP_2019!$AH$3:$AS$294,MATCH(Revisión_Avance_Periodo!$I1715,BD_Seguimiento_OAP_2019!$L$3:$L$294,0),MATCH(Revisión_Avance_Periodo!$M1715,BD_Seguimiento_OAP_2019!$AH$2:$AS$2,0))</f>
        <v>2.75E-2</v>
      </c>
      <c r="O1715" s="174">
        <f>INDEX(BD_Seguimiento_OAP_2019!$AV$3:$BG$294,MATCH(Revisión_Avance_Periodo!$I1715,BD_Seguimiento_OAP_2019!$L$3:$L$294,0),MATCH(Revisión_Avance_Periodo!$M1715,BD_Seguimiento_OAP_2019!$AV$2:$BG$2,0))</f>
        <v>0</v>
      </c>
      <c r="P1715" s="188">
        <f t="shared" si="312"/>
        <v>0</v>
      </c>
      <c r="Q1715" s="182" t="str">
        <f>VLOOKUP(P1715,Tabla_Indicador_Gestion4[#All],3,TRUE)</f>
        <v>Por Ejecutar</v>
      </c>
      <c r="R1715" s="215">
        <f>SUBTOTAL(9,$N$1706:$N1715)</f>
        <v>5.5E-2</v>
      </c>
      <c r="S1715" s="231">
        <f>SUBTOTAL(9,$O$1706:$O1715)</f>
        <v>0</v>
      </c>
      <c r="T1715" s="231">
        <f>IFERROR(+Revisión_Avance_Periodo!$S1715/Revisión_Avance_Periodo!$R1715,0)</f>
        <v>0</v>
      </c>
      <c r="U1715" s="184"/>
      <c r="V1715" s="185"/>
      <c r="W1715" s="183"/>
      <c r="X1715" s="183"/>
      <c r="Y1715" s="183"/>
      <c r="Z1715" s="186"/>
      <c r="AA1715" s="187"/>
    </row>
    <row r="1716" spans="1:27" x14ac:dyDescent="0.25">
      <c r="A1716" s="88">
        <v>145</v>
      </c>
      <c r="B1716" s="91" t="str">
        <f>CONCATENATE(Revisión_Avance_Periodo!$C1716,";",Revisión_Avance_Periodo!$E1716,";",Revisión_Avance_Periodo!$I1716)</f>
        <v>OE3;PR_10;ACT_275</v>
      </c>
      <c r="C1716" s="170" t="s">
        <v>50</v>
      </c>
      <c r="D1716" s="171" t="str">
        <f>VLOOKUP(Revisión_Avance_Periodo!$C1716,Componentes_BD!$F$1:$G$5,2,FALSE)</f>
        <v>Brindar protección al Usuario.</v>
      </c>
      <c r="E1716" s="106" t="s">
        <v>12</v>
      </c>
      <c r="F1716" s="89">
        <v>2</v>
      </c>
      <c r="G1716" s="89" t="str">
        <f>VLOOKUP(Revisión_Avance_Periodo!$A1716,BD_Seguimiento_OAP_2019!$A$2:$G$294,7,FALSE)</f>
        <v>PAI</v>
      </c>
      <c r="H1716" s="89" t="str">
        <f>VLOOKUP(Revisión_Avance_Periodo!$A1716,BD_Seguimiento_OAP_2019!$A$2:$J$294,10,FALSE)</f>
        <v>PAI_01 - Operacional</v>
      </c>
      <c r="I1716" s="89" t="s">
        <v>1379</v>
      </c>
      <c r="J1716" s="89" t="str">
        <f>VLOOKUP(Revisión_Avance_Periodo!$I1716,BD_Seguimiento_OAP_2019!$L:$M,2,FALSE)</f>
        <v>27.3. Iniciar proceso de compilación de información</v>
      </c>
      <c r="K1716" s="106" t="s">
        <v>52</v>
      </c>
      <c r="L1716" s="172">
        <v>4.4642857142857152E-4</v>
      </c>
      <c r="M1716" s="173" t="s">
        <v>114</v>
      </c>
      <c r="N1716" s="174">
        <f>INDEX(BD_Seguimiento_OAP_2019!$AH$3:$AS$294,MATCH(Revisión_Avance_Periodo!$I1716,BD_Seguimiento_OAP_2019!$L$3:$L$294,0),MATCH(Revisión_Avance_Periodo!$M1716,BD_Seguimiento_OAP_2019!$AH$2:$AS$2,0))</f>
        <v>2.75E-2</v>
      </c>
      <c r="O1716" s="174">
        <f>INDEX(BD_Seguimiento_OAP_2019!$AV$3:$BG$294,MATCH(Revisión_Avance_Periodo!$I1716,BD_Seguimiento_OAP_2019!$L$3:$L$294,0),MATCH(Revisión_Avance_Periodo!$M1716,BD_Seguimiento_OAP_2019!$AV$2:$BG$2,0))</f>
        <v>0</v>
      </c>
      <c r="P1716" s="189">
        <f t="shared" si="312"/>
        <v>0</v>
      </c>
      <c r="Q1716" s="173" t="str">
        <f>VLOOKUP(P1716,Tabla_Indicador_Gestion4[#All],3,TRUE)</f>
        <v>Por Ejecutar</v>
      </c>
      <c r="R1716" s="215">
        <f>SUBTOTAL(9,$N$1706:$N1716)</f>
        <v>8.2500000000000004E-2</v>
      </c>
      <c r="S1716" s="231">
        <f>SUBTOTAL(9,$O$1706:$O1716)</f>
        <v>0</v>
      </c>
      <c r="T1716" s="231">
        <f>IFERROR(+Revisión_Avance_Periodo!$S1716/Revisión_Avance_Periodo!$R1716,0)</f>
        <v>0</v>
      </c>
      <c r="U1716" s="184"/>
      <c r="V1716" s="185"/>
      <c r="W1716" s="183"/>
      <c r="X1716" s="183"/>
      <c r="Y1716" s="183"/>
      <c r="Z1716" s="186"/>
      <c r="AA1716" s="187"/>
    </row>
    <row r="1717" spans="1:27" ht="15.75" thickBot="1" x14ac:dyDescent="0.3">
      <c r="A1717" s="94">
        <v>145</v>
      </c>
      <c r="B1717" s="96" t="str">
        <f>CONCATENATE(Revisión_Avance_Periodo!$C1717,";",Revisión_Avance_Periodo!$E1717,";",Revisión_Avance_Periodo!$I1717)</f>
        <v>OE3;PR_10;ACT_275</v>
      </c>
      <c r="C1717" s="180" t="s">
        <v>50</v>
      </c>
      <c r="D1717" s="181" t="str">
        <f>VLOOKUP(Revisión_Avance_Periodo!$C1717,Componentes_BD!$F$1:$G$5,2,FALSE)</f>
        <v>Brindar protección al Usuario.</v>
      </c>
      <c r="E1717" s="119" t="s">
        <v>12</v>
      </c>
      <c r="F1717" s="95">
        <v>2</v>
      </c>
      <c r="G1717" s="95" t="str">
        <f>VLOOKUP(Revisión_Avance_Periodo!$A1717,BD_Seguimiento_OAP_2019!$A$2:$G$294,7,FALSE)</f>
        <v>PAI</v>
      </c>
      <c r="H1717" s="95" t="str">
        <f>VLOOKUP(Revisión_Avance_Periodo!$A1717,BD_Seguimiento_OAP_2019!$A$2:$J$294,10,FALSE)</f>
        <v>PAI_01 - Operacional</v>
      </c>
      <c r="I1717" s="95" t="s">
        <v>1379</v>
      </c>
      <c r="J1717" s="95" t="str">
        <f>VLOOKUP(Revisión_Avance_Periodo!$I1717,BD_Seguimiento_OAP_2019!$L:$M,2,FALSE)</f>
        <v>27.3. Iniciar proceso de compilación de información</v>
      </c>
      <c r="K1717" s="119" t="s">
        <v>52</v>
      </c>
      <c r="L1717" s="172">
        <v>4.4642857142857152E-4</v>
      </c>
      <c r="M1717" s="182" t="s">
        <v>115</v>
      </c>
      <c r="N1717" s="174">
        <f>INDEX(BD_Seguimiento_OAP_2019!$AH$3:$AS$294,MATCH(Revisión_Avance_Periodo!$I1717,BD_Seguimiento_OAP_2019!$L$3:$L$294,0),MATCH(Revisión_Avance_Periodo!$M1717,BD_Seguimiento_OAP_2019!$AH$2:$AS$2,0))</f>
        <v>2.75E-2</v>
      </c>
      <c r="O1717" s="174">
        <f>INDEX(BD_Seguimiento_OAP_2019!$AV$3:$BG$294,MATCH(Revisión_Avance_Periodo!$I1717,BD_Seguimiento_OAP_2019!$L$3:$L$294,0),MATCH(Revisión_Avance_Periodo!$M1717,BD_Seguimiento_OAP_2019!$AV$2:$BG$2,0))</f>
        <v>0</v>
      </c>
      <c r="P1717" s="188">
        <f t="shared" si="312"/>
        <v>0</v>
      </c>
      <c r="Q1717" s="182" t="str">
        <f>VLOOKUP(P1717,Tabla_Indicador_Gestion4[#All],3,TRUE)</f>
        <v>Por Ejecutar</v>
      </c>
      <c r="R1717" s="215">
        <f>SUBTOTAL(9,$N$1706:$N1717)</f>
        <v>0.11</v>
      </c>
      <c r="S1717" s="231">
        <f>SUBTOTAL(9,$O$1706:$O1717)</f>
        <v>0</v>
      </c>
      <c r="T1717" s="231">
        <f>IFERROR(+Revisión_Avance_Periodo!$S1717/Revisión_Avance_Periodo!$R1717,0)</f>
        <v>0</v>
      </c>
      <c r="U1717" s="184"/>
      <c r="V1717" s="185"/>
      <c r="W1717" s="183"/>
      <c r="X1717" s="183"/>
      <c r="Y1717" s="183"/>
      <c r="Z1717" s="186"/>
      <c r="AA1717" s="187"/>
    </row>
    <row r="1718" spans="1:27" x14ac:dyDescent="0.25">
      <c r="A1718" s="88">
        <v>146</v>
      </c>
      <c r="B1718" s="91" t="str">
        <f>CONCATENATE(Revisión_Avance_Periodo!$C1718,";",Revisión_Avance_Periodo!$E1718,";",Revisión_Avance_Periodo!$I1718)</f>
        <v>OE3;PR_10;ACT_276</v>
      </c>
      <c r="C1718" s="170" t="s">
        <v>50</v>
      </c>
      <c r="D1718" s="171" t="str">
        <f>VLOOKUP(Revisión_Avance_Periodo!$C1718,Componentes_BD!$F$1:$G$5,2,FALSE)</f>
        <v>Brindar protección al Usuario.</v>
      </c>
      <c r="E1718" s="106" t="s">
        <v>12</v>
      </c>
      <c r="F1718" s="89">
        <v>2</v>
      </c>
      <c r="G1718" s="89" t="str">
        <f>VLOOKUP(Revisión_Avance_Periodo!$A1718,BD_Seguimiento_OAP_2019!$A$2:$G$294,7,FALSE)</f>
        <v>PAI</v>
      </c>
      <c r="H1718" s="89" t="str">
        <f>VLOOKUP(Revisión_Avance_Periodo!$A1718,BD_Seguimiento_OAP_2019!$A$2:$J$294,10,FALSE)</f>
        <v>PAI_01 - Operacional</v>
      </c>
      <c r="I1718" s="89" t="s">
        <v>1381</v>
      </c>
      <c r="J1718" s="89" t="str">
        <f>VLOOKUP(Revisión_Avance_Periodo!$I1718,BD_Seguimiento_OAP_2019!$L:$M,2,FALSE)</f>
        <v>28.1 Determinar criterios de clasificación y creación de ficha de análisis</v>
      </c>
      <c r="K1718" s="106" t="s">
        <v>52</v>
      </c>
      <c r="L1718" s="172">
        <v>4.4642857142857152E-4</v>
      </c>
      <c r="M1718" s="173" t="s">
        <v>104</v>
      </c>
      <c r="N1718" s="174">
        <f>INDEX(BD_Seguimiento_OAP_2019!$AH$3:$AS$294,MATCH(Revisión_Avance_Periodo!$I1718,BD_Seguimiento_OAP_2019!$L$3:$L$294,0),MATCH(Revisión_Avance_Periodo!$M1718,BD_Seguimiento_OAP_2019!$AH$2:$AS$2,0))</f>
        <v>0</v>
      </c>
      <c r="O1718" s="174">
        <f>INDEX(BD_Seguimiento_OAP_2019!$AV$3:$BG$294,MATCH(Revisión_Avance_Periodo!$I1718,BD_Seguimiento_OAP_2019!$L$3:$L$294,0),MATCH(Revisión_Avance_Periodo!$M1718,BD_Seguimiento_OAP_2019!$AV$2:$BG$2,0))</f>
        <v>0</v>
      </c>
      <c r="P1718" s="175">
        <f t="shared" ref="P1718:P1720" si="320">IFERROR((O1718/N1718),0)</f>
        <v>0</v>
      </c>
      <c r="Q1718" s="173" t="str">
        <f>VLOOKUP(P1718,Tabla_Indicador_Gestion4[#All],3,TRUE)</f>
        <v>Por Ejecutar</v>
      </c>
      <c r="R1718" s="213">
        <f>SUBTOTAL(9,$N$1718:$N1718)</f>
        <v>0</v>
      </c>
      <c r="S1718" s="234">
        <f>SUBTOTAL(9,$O$1718:$O1718)</f>
        <v>0</v>
      </c>
      <c r="T1718" s="234">
        <f>IFERROR(+Revisión_Avance_Periodo!$S1718/Revisión_Avance_Periodo!$R1718,0)</f>
        <v>0</v>
      </c>
      <c r="U1718" s="177">
        <f>SUBTOTAL(9,N1718:N1729)</f>
        <v>0.25</v>
      </c>
      <c r="V1718" s="176">
        <f>SUBTOTAL(9,O1718:O1729)</f>
        <v>0.25</v>
      </c>
      <c r="W1718" s="176">
        <f t="shared" ref="W1718" si="321">+V1718/U1718</f>
        <v>1</v>
      </c>
      <c r="X1718" s="176"/>
      <c r="Y1718" s="176">
        <f>100%-Revisión_Avance_Periodo!$W1718</f>
        <v>0</v>
      </c>
      <c r="Z1718" s="178" t="str">
        <f>VLOOKUP(W1718,Tabla_Indicador_Gestion4[],3,TRUE)</f>
        <v>Culminada</v>
      </c>
      <c r="AA1718" s="179">
        <f>Revisión_Avance_Periodo!$W1718*Revisión_Avance_Periodo!$L1718</f>
        <v>4.4642857142857152E-4</v>
      </c>
    </row>
    <row r="1719" spans="1:27" x14ac:dyDescent="0.25">
      <c r="A1719" s="94">
        <v>146</v>
      </c>
      <c r="B1719" s="96" t="str">
        <f>CONCATENATE(Revisión_Avance_Periodo!$C1719,";",Revisión_Avance_Periodo!$E1719,";",Revisión_Avance_Periodo!$I1719)</f>
        <v>OE3;PR_10;ACT_276</v>
      </c>
      <c r="C1719" s="180" t="s">
        <v>50</v>
      </c>
      <c r="D1719" s="181" t="str">
        <f>VLOOKUP(Revisión_Avance_Periodo!$C1719,Componentes_BD!$F$1:$G$5,2,FALSE)</f>
        <v>Brindar protección al Usuario.</v>
      </c>
      <c r="E1719" s="119" t="s">
        <v>12</v>
      </c>
      <c r="F1719" s="95">
        <v>2</v>
      </c>
      <c r="G1719" s="95" t="str">
        <f>VLOOKUP(Revisión_Avance_Periodo!$A1719,BD_Seguimiento_OAP_2019!$A$2:$G$294,7,FALSE)</f>
        <v>PAI</v>
      </c>
      <c r="H1719" s="95" t="str">
        <f>VLOOKUP(Revisión_Avance_Periodo!$A1719,BD_Seguimiento_OAP_2019!$A$2:$J$294,10,FALSE)</f>
        <v>PAI_01 - Operacional</v>
      </c>
      <c r="I1719" s="95" t="s">
        <v>1381</v>
      </c>
      <c r="J1719" s="95" t="str">
        <f>VLOOKUP(Revisión_Avance_Periodo!$I1719,BD_Seguimiento_OAP_2019!$L:$M,2,FALSE)</f>
        <v>28.1 Determinar criterios de clasificación y creación de ficha de análisis</v>
      </c>
      <c r="K1719" s="119" t="s">
        <v>52</v>
      </c>
      <c r="L1719" s="172">
        <v>4.4642857142857152E-4</v>
      </c>
      <c r="M1719" s="182" t="s">
        <v>105</v>
      </c>
      <c r="N1719" s="174">
        <f>INDEX(BD_Seguimiento_OAP_2019!$AH$3:$AS$294,MATCH(Revisión_Avance_Periodo!$I1719,BD_Seguimiento_OAP_2019!$L$3:$L$294,0),MATCH(Revisión_Avance_Periodo!$M1719,BD_Seguimiento_OAP_2019!$AH$2:$AS$2,0))</f>
        <v>0</v>
      </c>
      <c r="O1719" s="174">
        <f>INDEX(BD_Seguimiento_OAP_2019!$AV$3:$BG$294,MATCH(Revisión_Avance_Periodo!$I1719,BD_Seguimiento_OAP_2019!$L$3:$L$294,0),MATCH(Revisión_Avance_Periodo!$M1719,BD_Seguimiento_OAP_2019!$AV$2:$BG$2,0))</f>
        <v>0</v>
      </c>
      <c r="P1719" s="175">
        <f t="shared" si="320"/>
        <v>0</v>
      </c>
      <c r="Q1719" s="182" t="str">
        <f>VLOOKUP(P1719,Tabla_Indicador_Gestion4[#All],3,TRUE)</f>
        <v>Por Ejecutar</v>
      </c>
      <c r="R1719" s="215">
        <f>SUBTOTAL(9,$N$1718:$N1719)</f>
        <v>0</v>
      </c>
      <c r="S1719" s="231">
        <f>SUBTOTAL(9,$O$1718:$O1719)</f>
        <v>0</v>
      </c>
      <c r="T1719" s="231">
        <f>IFERROR(+Revisión_Avance_Periodo!$S1719/Revisión_Avance_Periodo!$R1719,0)</f>
        <v>0</v>
      </c>
      <c r="U1719" s="184"/>
      <c r="V1719" s="185"/>
      <c r="W1719" s="183"/>
      <c r="X1719" s="183"/>
      <c r="Y1719" s="183"/>
      <c r="Z1719" s="186"/>
      <c r="AA1719" s="187"/>
    </row>
    <row r="1720" spans="1:27" x14ac:dyDescent="0.25">
      <c r="A1720" s="88">
        <v>146</v>
      </c>
      <c r="B1720" s="91" t="str">
        <f>CONCATENATE(Revisión_Avance_Periodo!$C1720,";",Revisión_Avance_Periodo!$E1720,";",Revisión_Avance_Periodo!$I1720)</f>
        <v>OE3;PR_10;ACT_276</v>
      </c>
      <c r="C1720" s="170" t="s">
        <v>50</v>
      </c>
      <c r="D1720" s="171" t="str">
        <f>VLOOKUP(Revisión_Avance_Periodo!$C1720,Componentes_BD!$F$1:$G$5,2,FALSE)</f>
        <v>Brindar protección al Usuario.</v>
      </c>
      <c r="E1720" s="106" t="s">
        <v>12</v>
      </c>
      <c r="F1720" s="89">
        <v>2</v>
      </c>
      <c r="G1720" s="89" t="str">
        <f>VLOOKUP(Revisión_Avance_Periodo!$A1720,BD_Seguimiento_OAP_2019!$A$2:$G$294,7,FALSE)</f>
        <v>PAI</v>
      </c>
      <c r="H1720" s="89" t="str">
        <f>VLOOKUP(Revisión_Avance_Periodo!$A1720,BD_Seguimiento_OAP_2019!$A$2:$J$294,10,FALSE)</f>
        <v>PAI_01 - Operacional</v>
      </c>
      <c r="I1720" s="89" t="s">
        <v>1381</v>
      </c>
      <c r="J1720" s="89" t="str">
        <f>VLOOKUP(Revisión_Avance_Periodo!$I1720,BD_Seguimiento_OAP_2019!$L:$M,2,FALSE)</f>
        <v>28.1 Determinar criterios de clasificación y creación de ficha de análisis</v>
      </c>
      <c r="K1720" s="106" t="s">
        <v>52</v>
      </c>
      <c r="L1720" s="172">
        <v>4.4642857142857152E-4</v>
      </c>
      <c r="M1720" s="173" t="s">
        <v>106</v>
      </c>
      <c r="N1720" s="174">
        <f>INDEX(BD_Seguimiento_OAP_2019!$AH$3:$AS$294,MATCH(Revisión_Avance_Periodo!$I1720,BD_Seguimiento_OAP_2019!$L$3:$L$294,0),MATCH(Revisión_Avance_Periodo!$M1720,BD_Seguimiento_OAP_2019!$AH$2:$AS$2,0))</f>
        <v>0</v>
      </c>
      <c r="O1720" s="174">
        <f>INDEX(BD_Seguimiento_OAP_2019!$AV$3:$BG$294,MATCH(Revisión_Avance_Periodo!$I1720,BD_Seguimiento_OAP_2019!$L$3:$L$294,0),MATCH(Revisión_Avance_Periodo!$M1720,BD_Seguimiento_OAP_2019!$AV$2:$BG$2,0))</f>
        <v>0</v>
      </c>
      <c r="P1720" s="175">
        <f t="shared" si="320"/>
        <v>0</v>
      </c>
      <c r="Q1720" s="173" t="str">
        <f>VLOOKUP(P1720,Tabla_Indicador_Gestion4[#All],3,TRUE)</f>
        <v>Por Ejecutar</v>
      </c>
      <c r="R1720" s="215">
        <f>SUBTOTAL(9,$N$1718:$N1720)</f>
        <v>0</v>
      </c>
      <c r="S1720" s="231">
        <f>SUBTOTAL(9,$O$1718:$O1720)</f>
        <v>0</v>
      </c>
      <c r="T1720" s="231">
        <f>IFERROR(+Revisión_Avance_Periodo!$S1720/Revisión_Avance_Periodo!$R1720,0)</f>
        <v>0</v>
      </c>
      <c r="U1720" s="184"/>
      <c r="V1720" s="185"/>
      <c r="W1720" s="183"/>
      <c r="X1720" s="183"/>
      <c r="Y1720" s="183"/>
      <c r="Z1720" s="186"/>
      <c r="AA1720" s="187"/>
    </row>
    <row r="1721" spans="1:27" x14ac:dyDescent="0.25">
      <c r="A1721" s="94">
        <v>146</v>
      </c>
      <c r="B1721" s="96" t="str">
        <f>CONCATENATE(Revisión_Avance_Periodo!$C1721,";",Revisión_Avance_Periodo!$E1721,";",Revisión_Avance_Periodo!$I1721)</f>
        <v>OE3;PR_10;ACT_276</v>
      </c>
      <c r="C1721" s="180" t="s">
        <v>50</v>
      </c>
      <c r="D1721" s="181" t="str">
        <f>VLOOKUP(Revisión_Avance_Periodo!$C1721,Componentes_BD!$F$1:$G$5,2,FALSE)</f>
        <v>Brindar protección al Usuario.</v>
      </c>
      <c r="E1721" s="119" t="s">
        <v>12</v>
      </c>
      <c r="F1721" s="95">
        <v>2</v>
      </c>
      <c r="G1721" s="95" t="str">
        <f>VLOOKUP(Revisión_Avance_Periodo!$A1721,BD_Seguimiento_OAP_2019!$A$2:$G$294,7,FALSE)</f>
        <v>PAI</v>
      </c>
      <c r="H1721" s="95" t="str">
        <f>VLOOKUP(Revisión_Avance_Periodo!$A1721,BD_Seguimiento_OAP_2019!$A$2:$J$294,10,FALSE)</f>
        <v>PAI_01 - Operacional</v>
      </c>
      <c r="I1721" s="95" t="s">
        <v>1381</v>
      </c>
      <c r="J1721" s="95" t="str">
        <f>VLOOKUP(Revisión_Avance_Periodo!$I1721,BD_Seguimiento_OAP_2019!$L:$M,2,FALSE)</f>
        <v>28.1 Determinar criterios de clasificación y creación de ficha de análisis</v>
      </c>
      <c r="K1721" s="119" t="s">
        <v>52</v>
      </c>
      <c r="L1721" s="172">
        <v>4.4642857142857152E-4</v>
      </c>
      <c r="M1721" s="182" t="s">
        <v>107</v>
      </c>
      <c r="N1721" s="174">
        <f>INDEX(BD_Seguimiento_OAP_2019!$AH$3:$AS$294,MATCH(Revisión_Avance_Periodo!$I1721,BD_Seguimiento_OAP_2019!$L$3:$L$294,0),MATCH(Revisión_Avance_Periodo!$M1721,BD_Seguimiento_OAP_2019!$AH$2:$AS$2,0))</f>
        <v>8.3400000000000002E-2</v>
      </c>
      <c r="O1721" s="174">
        <f>INDEX(BD_Seguimiento_OAP_2019!$AV$3:$BG$294,MATCH(Revisión_Avance_Periodo!$I1721,BD_Seguimiento_OAP_2019!$L$3:$L$294,0),MATCH(Revisión_Avance_Periodo!$M1721,BD_Seguimiento_OAP_2019!$AV$2:$BG$2,0))</f>
        <v>8.3400000000000002E-2</v>
      </c>
      <c r="P1721" s="188">
        <f t="shared" si="312"/>
        <v>1</v>
      </c>
      <c r="Q1721" s="182" t="str">
        <f>VLOOKUP(P1721,Tabla_Indicador_Gestion4[#All],3,TRUE)</f>
        <v>Culminada</v>
      </c>
      <c r="R1721" s="215">
        <f>SUBTOTAL(9,$N$1718:$N1721)</f>
        <v>8.3400000000000002E-2</v>
      </c>
      <c r="S1721" s="231">
        <f>SUBTOTAL(9,$O$1718:$O1721)</f>
        <v>8.3400000000000002E-2</v>
      </c>
      <c r="T1721" s="231">
        <f>IFERROR(+Revisión_Avance_Periodo!$S1721/Revisión_Avance_Periodo!$R1721,0)</f>
        <v>1</v>
      </c>
      <c r="U1721" s="184"/>
      <c r="V1721" s="185"/>
      <c r="W1721" s="183"/>
      <c r="X1721" s="183"/>
      <c r="Y1721" s="183"/>
      <c r="Z1721" s="186"/>
      <c r="AA1721" s="187"/>
    </row>
    <row r="1722" spans="1:27" x14ac:dyDescent="0.25">
      <c r="A1722" s="88">
        <v>146</v>
      </c>
      <c r="B1722" s="91" t="str">
        <f>CONCATENATE(Revisión_Avance_Periodo!$C1722,";",Revisión_Avance_Periodo!$E1722,";",Revisión_Avance_Periodo!$I1722)</f>
        <v>OE3;PR_10;ACT_276</v>
      </c>
      <c r="C1722" s="170" t="s">
        <v>50</v>
      </c>
      <c r="D1722" s="171" t="str">
        <f>VLOOKUP(Revisión_Avance_Periodo!$C1722,Componentes_BD!$F$1:$G$5,2,FALSE)</f>
        <v>Brindar protección al Usuario.</v>
      </c>
      <c r="E1722" s="106" t="s">
        <v>12</v>
      </c>
      <c r="F1722" s="89">
        <v>2</v>
      </c>
      <c r="G1722" s="89" t="str">
        <f>VLOOKUP(Revisión_Avance_Periodo!$A1722,BD_Seguimiento_OAP_2019!$A$2:$G$294,7,FALSE)</f>
        <v>PAI</v>
      </c>
      <c r="H1722" s="89" t="str">
        <f>VLOOKUP(Revisión_Avance_Periodo!$A1722,BD_Seguimiento_OAP_2019!$A$2:$J$294,10,FALSE)</f>
        <v>PAI_01 - Operacional</v>
      </c>
      <c r="I1722" s="89" t="s">
        <v>1381</v>
      </c>
      <c r="J1722" s="89" t="str">
        <f>VLOOKUP(Revisión_Avance_Periodo!$I1722,BD_Seguimiento_OAP_2019!$L:$M,2,FALSE)</f>
        <v>28.1 Determinar criterios de clasificación y creación de ficha de análisis</v>
      </c>
      <c r="K1722" s="106" t="s">
        <v>52</v>
      </c>
      <c r="L1722" s="172">
        <v>4.4642857142857152E-4</v>
      </c>
      <c r="M1722" s="173" t="s">
        <v>108</v>
      </c>
      <c r="N1722" s="174">
        <f>INDEX(BD_Seguimiento_OAP_2019!$AH$3:$AS$294,MATCH(Revisión_Avance_Periodo!$I1722,BD_Seguimiento_OAP_2019!$L$3:$L$294,0),MATCH(Revisión_Avance_Periodo!$M1722,BD_Seguimiento_OAP_2019!$AH$2:$AS$2,0))</f>
        <v>8.3299999999999999E-2</v>
      </c>
      <c r="O1722" s="174">
        <f>INDEX(BD_Seguimiento_OAP_2019!$AV$3:$BG$294,MATCH(Revisión_Avance_Periodo!$I1722,BD_Seguimiento_OAP_2019!$L$3:$L$294,0),MATCH(Revisión_Avance_Periodo!$M1722,BD_Seguimiento_OAP_2019!$AV$2:$BG$2,0))</f>
        <v>8.3299999999999999E-2</v>
      </c>
      <c r="P1722" s="189">
        <f t="shared" si="312"/>
        <v>1</v>
      </c>
      <c r="Q1722" s="173" t="str">
        <f>VLOOKUP(P1722,Tabla_Indicador_Gestion4[#All],3,TRUE)</f>
        <v>Culminada</v>
      </c>
      <c r="R1722" s="215">
        <f>SUBTOTAL(9,$N$1718:$N1722)</f>
        <v>0.16670000000000001</v>
      </c>
      <c r="S1722" s="231">
        <f>SUBTOTAL(9,$O$1718:$O1722)</f>
        <v>0.16670000000000001</v>
      </c>
      <c r="T1722" s="231">
        <f>IFERROR(+Revisión_Avance_Periodo!$S1722/Revisión_Avance_Periodo!$R1722,0)</f>
        <v>1</v>
      </c>
      <c r="U1722" s="184"/>
      <c r="V1722" s="185"/>
      <c r="W1722" s="183"/>
      <c r="X1722" s="183"/>
      <c r="Y1722" s="183"/>
      <c r="Z1722" s="186"/>
      <c r="AA1722" s="187"/>
    </row>
    <row r="1723" spans="1:27" x14ac:dyDescent="0.25">
      <c r="A1723" s="94">
        <v>146</v>
      </c>
      <c r="B1723" s="96" t="str">
        <f>CONCATENATE(Revisión_Avance_Periodo!$C1723,";",Revisión_Avance_Periodo!$E1723,";",Revisión_Avance_Periodo!$I1723)</f>
        <v>OE3;PR_10;ACT_276</v>
      </c>
      <c r="C1723" s="180" t="s">
        <v>50</v>
      </c>
      <c r="D1723" s="181" t="str">
        <f>VLOOKUP(Revisión_Avance_Periodo!$C1723,Componentes_BD!$F$1:$G$5,2,FALSE)</f>
        <v>Brindar protección al Usuario.</v>
      </c>
      <c r="E1723" s="119" t="s">
        <v>12</v>
      </c>
      <c r="F1723" s="95">
        <v>2</v>
      </c>
      <c r="G1723" s="95" t="str">
        <f>VLOOKUP(Revisión_Avance_Periodo!$A1723,BD_Seguimiento_OAP_2019!$A$2:$G$294,7,FALSE)</f>
        <v>PAI</v>
      </c>
      <c r="H1723" s="95" t="str">
        <f>VLOOKUP(Revisión_Avance_Periodo!$A1723,BD_Seguimiento_OAP_2019!$A$2:$J$294,10,FALSE)</f>
        <v>PAI_01 - Operacional</v>
      </c>
      <c r="I1723" s="95" t="s">
        <v>1381</v>
      </c>
      <c r="J1723" s="95" t="str">
        <f>VLOOKUP(Revisión_Avance_Periodo!$I1723,BD_Seguimiento_OAP_2019!$L:$M,2,FALSE)</f>
        <v>28.1 Determinar criterios de clasificación y creación de ficha de análisis</v>
      </c>
      <c r="K1723" s="119" t="s">
        <v>52</v>
      </c>
      <c r="L1723" s="172">
        <v>4.4642857142857152E-4</v>
      </c>
      <c r="M1723" s="182" t="s">
        <v>109</v>
      </c>
      <c r="N1723" s="174">
        <f>INDEX(BD_Seguimiento_OAP_2019!$AH$3:$AS$294,MATCH(Revisión_Avance_Periodo!$I1723,BD_Seguimiento_OAP_2019!$L$3:$L$294,0),MATCH(Revisión_Avance_Periodo!$M1723,BD_Seguimiento_OAP_2019!$AH$2:$AS$2,0))</f>
        <v>8.3299999999999999E-2</v>
      </c>
      <c r="O1723" s="174">
        <f>INDEX(BD_Seguimiento_OAP_2019!$AV$3:$BG$294,MATCH(Revisión_Avance_Periodo!$I1723,BD_Seguimiento_OAP_2019!$L$3:$L$294,0),MATCH(Revisión_Avance_Periodo!$M1723,BD_Seguimiento_OAP_2019!$AV$2:$BG$2,0))</f>
        <v>8.3299999999999999E-2</v>
      </c>
      <c r="P1723" s="188">
        <f t="shared" si="312"/>
        <v>1</v>
      </c>
      <c r="Q1723" s="182" t="str">
        <f>VLOOKUP(P1723,Tabla_Indicador_Gestion4[#All],3,TRUE)</f>
        <v>Culminada</v>
      </c>
      <c r="R1723" s="215">
        <f>SUBTOTAL(9,$N$1718:$N1723)</f>
        <v>0.25</v>
      </c>
      <c r="S1723" s="231">
        <f>SUBTOTAL(9,$O$1718:$O1723)</f>
        <v>0.25</v>
      </c>
      <c r="T1723" s="231">
        <f>IFERROR(+Revisión_Avance_Periodo!$S1723/Revisión_Avance_Periodo!$R1723,0)</f>
        <v>1</v>
      </c>
      <c r="U1723" s="184"/>
      <c r="V1723" s="185"/>
      <c r="W1723" s="183"/>
      <c r="X1723" s="183"/>
      <c r="Y1723" s="183"/>
      <c r="Z1723" s="186"/>
      <c r="AA1723" s="187"/>
    </row>
    <row r="1724" spans="1:27" x14ac:dyDescent="0.25">
      <c r="A1724" s="88">
        <v>146</v>
      </c>
      <c r="B1724" s="91" t="str">
        <f>CONCATENATE(Revisión_Avance_Periodo!$C1724,";",Revisión_Avance_Periodo!$E1724,";",Revisión_Avance_Periodo!$I1724)</f>
        <v>OE3;PR_10;ACT_276</v>
      </c>
      <c r="C1724" s="170" t="s">
        <v>50</v>
      </c>
      <c r="D1724" s="171" t="str">
        <f>VLOOKUP(Revisión_Avance_Periodo!$C1724,Componentes_BD!$F$1:$G$5,2,FALSE)</f>
        <v>Brindar protección al Usuario.</v>
      </c>
      <c r="E1724" s="106" t="s">
        <v>12</v>
      </c>
      <c r="F1724" s="89">
        <v>2</v>
      </c>
      <c r="G1724" s="89" t="str">
        <f>VLOOKUP(Revisión_Avance_Periodo!$A1724,BD_Seguimiento_OAP_2019!$A$2:$G$294,7,FALSE)</f>
        <v>PAI</v>
      </c>
      <c r="H1724" s="89" t="str">
        <f>VLOOKUP(Revisión_Avance_Periodo!$A1724,BD_Seguimiento_OAP_2019!$A$2:$J$294,10,FALSE)</f>
        <v>PAI_01 - Operacional</v>
      </c>
      <c r="I1724" s="89" t="s">
        <v>1381</v>
      </c>
      <c r="J1724" s="89" t="str">
        <f>VLOOKUP(Revisión_Avance_Periodo!$I1724,BD_Seguimiento_OAP_2019!$L:$M,2,FALSE)</f>
        <v>28.1 Determinar criterios de clasificación y creación de ficha de análisis</v>
      </c>
      <c r="K1724" s="106" t="s">
        <v>52</v>
      </c>
      <c r="L1724" s="172">
        <v>4.4642857142857152E-4</v>
      </c>
      <c r="M1724" s="173" t="s">
        <v>110</v>
      </c>
      <c r="N1724" s="174">
        <f>INDEX(BD_Seguimiento_OAP_2019!$AH$3:$AS$294,MATCH(Revisión_Avance_Periodo!$I1724,BD_Seguimiento_OAP_2019!$L$3:$L$294,0),MATCH(Revisión_Avance_Periodo!$M1724,BD_Seguimiento_OAP_2019!$AH$2:$AS$2,0))</f>
        <v>0</v>
      </c>
      <c r="O1724" s="174">
        <f>INDEX(BD_Seguimiento_OAP_2019!$AV$3:$BG$294,MATCH(Revisión_Avance_Periodo!$I1724,BD_Seguimiento_OAP_2019!$L$3:$L$294,0),MATCH(Revisión_Avance_Periodo!$M1724,BD_Seguimiento_OAP_2019!$AV$2:$BG$2,0))</f>
        <v>0</v>
      </c>
      <c r="P1724" s="175">
        <f t="shared" ref="P1724:P1732" si="322">IFERROR((O1724/N1724),0)</f>
        <v>0</v>
      </c>
      <c r="Q1724" s="173" t="str">
        <f>VLOOKUP(P1724,Tabla_Indicador_Gestion4[#All],3,TRUE)</f>
        <v>Por Ejecutar</v>
      </c>
      <c r="R1724" s="215">
        <f>SUBTOTAL(9,$N$1718:$N1724)</f>
        <v>0.25</v>
      </c>
      <c r="S1724" s="231">
        <f>SUBTOTAL(9,$O$1718:$O1724)</f>
        <v>0.25</v>
      </c>
      <c r="T1724" s="231">
        <f>IFERROR(+Revisión_Avance_Periodo!$S1724/Revisión_Avance_Periodo!$R1724,0)</f>
        <v>1</v>
      </c>
      <c r="U1724" s="184"/>
      <c r="V1724" s="185"/>
      <c r="W1724" s="183"/>
      <c r="X1724" s="183"/>
      <c r="Y1724" s="183"/>
      <c r="Z1724" s="186"/>
      <c r="AA1724" s="187"/>
    </row>
    <row r="1725" spans="1:27" x14ac:dyDescent="0.25">
      <c r="A1725" s="94">
        <v>146</v>
      </c>
      <c r="B1725" s="96" t="str">
        <f>CONCATENATE(Revisión_Avance_Periodo!$C1725,";",Revisión_Avance_Periodo!$E1725,";",Revisión_Avance_Periodo!$I1725)</f>
        <v>OE3;PR_10;ACT_276</v>
      </c>
      <c r="C1725" s="180" t="s">
        <v>50</v>
      </c>
      <c r="D1725" s="181" t="str">
        <f>VLOOKUP(Revisión_Avance_Periodo!$C1725,Componentes_BD!$F$1:$G$5,2,FALSE)</f>
        <v>Brindar protección al Usuario.</v>
      </c>
      <c r="E1725" s="119" t="s">
        <v>12</v>
      </c>
      <c r="F1725" s="95">
        <v>2</v>
      </c>
      <c r="G1725" s="95" t="str">
        <f>VLOOKUP(Revisión_Avance_Periodo!$A1725,BD_Seguimiento_OAP_2019!$A$2:$G$294,7,FALSE)</f>
        <v>PAI</v>
      </c>
      <c r="H1725" s="95" t="str">
        <f>VLOOKUP(Revisión_Avance_Periodo!$A1725,BD_Seguimiento_OAP_2019!$A$2:$J$294,10,FALSE)</f>
        <v>PAI_01 - Operacional</v>
      </c>
      <c r="I1725" s="95" t="s">
        <v>1381</v>
      </c>
      <c r="J1725" s="95" t="str">
        <f>VLOOKUP(Revisión_Avance_Periodo!$I1725,BD_Seguimiento_OAP_2019!$L:$M,2,FALSE)</f>
        <v>28.1 Determinar criterios de clasificación y creación de ficha de análisis</v>
      </c>
      <c r="K1725" s="119" t="s">
        <v>52</v>
      </c>
      <c r="L1725" s="172">
        <v>4.4642857142857152E-4</v>
      </c>
      <c r="M1725" s="182" t="s">
        <v>111</v>
      </c>
      <c r="N1725" s="174">
        <f>INDEX(BD_Seguimiento_OAP_2019!$AH$3:$AS$294,MATCH(Revisión_Avance_Periodo!$I1725,BD_Seguimiento_OAP_2019!$L$3:$L$294,0),MATCH(Revisión_Avance_Periodo!$M1725,BD_Seguimiento_OAP_2019!$AH$2:$AS$2,0))</f>
        <v>0</v>
      </c>
      <c r="O1725" s="174">
        <f>INDEX(BD_Seguimiento_OAP_2019!$AV$3:$BG$294,MATCH(Revisión_Avance_Periodo!$I1725,BD_Seguimiento_OAP_2019!$L$3:$L$294,0),MATCH(Revisión_Avance_Periodo!$M1725,BD_Seguimiento_OAP_2019!$AV$2:$BG$2,0))</f>
        <v>0</v>
      </c>
      <c r="P1725" s="175">
        <f t="shared" si="322"/>
        <v>0</v>
      </c>
      <c r="Q1725" s="182" t="str">
        <f>VLOOKUP(P1725,Tabla_Indicador_Gestion4[#All],3,TRUE)</f>
        <v>Por Ejecutar</v>
      </c>
      <c r="R1725" s="215">
        <f>SUBTOTAL(9,$N$1718:$N1725)</f>
        <v>0.25</v>
      </c>
      <c r="S1725" s="231">
        <f>SUBTOTAL(9,$O$1718:$O1725)</f>
        <v>0.25</v>
      </c>
      <c r="T1725" s="231">
        <f>IFERROR(+Revisión_Avance_Periodo!$S1725/Revisión_Avance_Periodo!$R1725,0)</f>
        <v>1</v>
      </c>
      <c r="U1725" s="184"/>
      <c r="V1725" s="185"/>
      <c r="W1725" s="183"/>
      <c r="X1725" s="183"/>
      <c r="Y1725" s="183"/>
      <c r="Z1725" s="186"/>
      <c r="AA1725" s="187"/>
    </row>
    <row r="1726" spans="1:27" x14ac:dyDescent="0.25">
      <c r="A1726" s="88">
        <v>146</v>
      </c>
      <c r="B1726" s="91" t="str">
        <f>CONCATENATE(Revisión_Avance_Periodo!$C1726,";",Revisión_Avance_Periodo!$E1726,";",Revisión_Avance_Periodo!$I1726)</f>
        <v>OE3;PR_10;ACT_276</v>
      </c>
      <c r="C1726" s="170" t="s">
        <v>50</v>
      </c>
      <c r="D1726" s="171" t="str">
        <f>VLOOKUP(Revisión_Avance_Periodo!$C1726,Componentes_BD!$F$1:$G$5,2,FALSE)</f>
        <v>Brindar protección al Usuario.</v>
      </c>
      <c r="E1726" s="106" t="s">
        <v>12</v>
      </c>
      <c r="F1726" s="89">
        <v>2</v>
      </c>
      <c r="G1726" s="89" t="str">
        <f>VLOOKUP(Revisión_Avance_Periodo!$A1726,BD_Seguimiento_OAP_2019!$A$2:$G$294,7,FALSE)</f>
        <v>PAI</v>
      </c>
      <c r="H1726" s="89" t="str">
        <f>VLOOKUP(Revisión_Avance_Periodo!$A1726,BD_Seguimiento_OAP_2019!$A$2:$J$294,10,FALSE)</f>
        <v>PAI_01 - Operacional</v>
      </c>
      <c r="I1726" s="89" t="s">
        <v>1381</v>
      </c>
      <c r="J1726" s="89" t="str">
        <f>VLOOKUP(Revisión_Avance_Periodo!$I1726,BD_Seguimiento_OAP_2019!$L:$M,2,FALSE)</f>
        <v>28.1 Determinar criterios de clasificación y creación de ficha de análisis</v>
      </c>
      <c r="K1726" s="106" t="s">
        <v>52</v>
      </c>
      <c r="L1726" s="172">
        <v>4.4642857142857152E-4</v>
      </c>
      <c r="M1726" s="173" t="s">
        <v>112</v>
      </c>
      <c r="N1726" s="174">
        <f>INDEX(BD_Seguimiento_OAP_2019!$AH$3:$AS$294,MATCH(Revisión_Avance_Periodo!$I1726,BD_Seguimiento_OAP_2019!$L$3:$L$294,0),MATCH(Revisión_Avance_Periodo!$M1726,BD_Seguimiento_OAP_2019!$AH$2:$AS$2,0))</f>
        <v>0</v>
      </c>
      <c r="O1726" s="174">
        <f>INDEX(BD_Seguimiento_OAP_2019!$AV$3:$BG$294,MATCH(Revisión_Avance_Periodo!$I1726,BD_Seguimiento_OAP_2019!$L$3:$L$294,0),MATCH(Revisión_Avance_Periodo!$M1726,BD_Seguimiento_OAP_2019!$AV$2:$BG$2,0))</f>
        <v>0</v>
      </c>
      <c r="P1726" s="175">
        <f t="shared" si="322"/>
        <v>0</v>
      </c>
      <c r="Q1726" s="173" t="str">
        <f>VLOOKUP(P1726,Tabla_Indicador_Gestion4[#All],3,TRUE)</f>
        <v>Por Ejecutar</v>
      </c>
      <c r="R1726" s="215">
        <f>SUBTOTAL(9,$N$1718:$N1726)</f>
        <v>0.25</v>
      </c>
      <c r="S1726" s="231">
        <f>SUBTOTAL(9,$O$1718:$O1726)</f>
        <v>0.25</v>
      </c>
      <c r="T1726" s="231">
        <f>IFERROR(+Revisión_Avance_Periodo!$S1726/Revisión_Avance_Periodo!$R1726,0)</f>
        <v>1</v>
      </c>
      <c r="U1726" s="184"/>
      <c r="V1726" s="185"/>
      <c r="W1726" s="183"/>
      <c r="X1726" s="183"/>
      <c r="Y1726" s="183"/>
      <c r="Z1726" s="186"/>
      <c r="AA1726" s="187"/>
    </row>
    <row r="1727" spans="1:27" x14ac:dyDescent="0.25">
      <c r="A1727" s="94">
        <v>146</v>
      </c>
      <c r="B1727" s="96" t="str">
        <f>CONCATENATE(Revisión_Avance_Periodo!$C1727,";",Revisión_Avance_Periodo!$E1727,";",Revisión_Avance_Periodo!$I1727)</f>
        <v>OE3;PR_10;ACT_276</v>
      </c>
      <c r="C1727" s="180" t="s">
        <v>50</v>
      </c>
      <c r="D1727" s="181" t="str">
        <f>VLOOKUP(Revisión_Avance_Periodo!$C1727,Componentes_BD!$F$1:$G$5,2,FALSE)</f>
        <v>Brindar protección al Usuario.</v>
      </c>
      <c r="E1727" s="119" t="s">
        <v>12</v>
      </c>
      <c r="F1727" s="95">
        <v>2</v>
      </c>
      <c r="G1727" s="95" t="str">
        <f>VLOOKUP(Revisión_Avance_Periodo!$A1727,BD_Seguimiento_OAP_2019!$A$2:$G$294,7,FALSE)</f>
        <v>PAI</v>
      </c>
      <c r="H1727" s="95" t="str">
        <f>VLOOKUP(Revisión_Avance_Periodo!$A1727,BD_Seguimiento_OAP_2019!$A$2:$J$294,10,FALSE)</f>
        <v>PAI_01 - Operacional</v>
      </c>
      <c r="I1727" s="95" t="s">
        <v>1381</v>
      </c>
      <c r="J1727" s="95" t="str">
        <f>VLOOKUP(Revisión_Avance_Periodo!$I1727,BD_Seguimiento_OAP_2019!$L:$M,2,FALSE)</f>
        <v>28.1 Determinar criterios de clasificación y creación de ficha de análisis</v>
      </c>
      <c r="K1727" s="119" t="s">
        <v>52</v>
      </c>
      <c r="L1727" s="172">
        <v>4.4642857142857152E-4</v>
      </c>
      <c r="M1727" s="182" t="s">
        <v>113</v>
      </c>
      <c r="N1727" s="174">
        <f>INDEX(BD_Seguimiento_OAP_2019!$AH$3:$AS$294,MATCH(Revisión_Avance_Periodo!$I1727,BD_Seguimiento_OAP_2019!$L$3:$L$294,0),MATCH(Revisión_Avance_Periodo!$M1727,BD_Seguimiento_OAP_2019!$AH$2:$AS$2,0))</f>
        <v>0</v>
      </c>
      <c r="O1727" s="174">
        <f>INDEX(BD_Seguimiento_OAP_2019!$AV$3:$BG$294,MATCH(Revisión_Avance_Periodo!$I1727,BD_Seguimiento_OAP_2019!$L$3:$L$294,0),MATCH(Revisión_Avance_Periodo!$M1727,BD_Seguimiento_OAP_2019!$AV$2:$BG$2,0))</f>
        <v>0</v>
      </c>
      <c r="P1727" s="175">
        <f t="shared" si="322"/>
        <v>0</v>
      </c>
      <c r="Q1727" s="182" t="str">
        <f>VLOOKUP(P1727,Tabla_Indicador_Gestion4[#All],3,TRUE)</f>
        <v>Por Ejecutar</v>
      </c>
      <c r="R1727" s="215">
        <f>SUBTOTAL(9,$N$1718:$N1727)</f>
        <v>0.25</v>
      </c>
      <c r="S1727" s="231">
        <f>SUBTOTAL(9,$O$1718:$O1727)</f>
        <v>0.25</v>
      </c>
      <c r="T1727" s="231">
        <f>IFERROR(+Revisión_Avance_Periodo!$S1727/Revisión_Avance_Periodo!$R1727,0)</f>
        <v>1</v>
      </c>
      <c r="U1727" s="184"/>
      <c r="V1727" s="185"/>
      <c r="W1727" s="183"/>
      <c r="X1727" s="183"/>
      <c r="Y1727" s="183"/>
      <c r="Z1727" s="186"/>
      <c r="AA1727" s="187"/>
    </row>
    <row r="1728" spans="1:27" x14ac:dyDescent="0.25">
      <c r="A1728" s="88">
        <v>146</v>
      </c>
      <c r="B1728" s="91" t="str">
        <f>CONCATENATE(Revisión_Avance_Periodo!$C1728,";",Revisión_Avance_Periodo!$E1728,";",Revisión_Avance_Periodo!$I1728)</f>
        <v>OE3;PR_10;ACT_276</v>
      </c>
      <c r="C1728" s="170" t="s">
        <v>50</v>
      </c>
      <c r="D1728" s="171" t="str">
        <f>VLOOKUP(Revisión_Avance_Periodo!$C1728,Componentes_BD!$F$1:$G$5,2,FALSE)</f>
        <v>Brindar protección al Usuario.</v>
      </c>
      <c r="E1728" s="106" t="s">
        <v>12</v>
      </c>
      <c r="F1728" s="89">
        <v>2</v>
      </c>
      <c r="G1728" s="89" t="str">
        <f>VLOOKUP(Revisión_Avance_Periodo!$A1728,BD_Seguimiento_OAP_2019!$A$2:$G$294,7,FALSE)</f>
        <v>PAI</v>
      </c>
      <c r="H1728" s="89" t="str">
        <f>VLOOKUP(Revisión_Avance_Periodo!$A1728,BD_Seguimiento_OAP_2019!$A$2:$J$294,10,FALSE)</f>
        <v>PAI_01 - Operacional</v>
      </c>
      <c r="I1728" s="89" t="s">
        <v>1381</v>
      </c>
      <c r="J1728" s="89" t="str">
        <f>VLOOKUP(Revisión_Avance_Periodo!$I1728,BD_Seguimiento_OAP_2019!$L:$M,2,FALSE)</f>
        <v>28.1 Determinar criterios de clasificación y creación de ficha de análisis</v>
      </c>
      <c r="K1728" s="106" t="s">
        <v>52</v>
      </c>
      <c r="L1728" s="172">
        <v>4.4642857142857152E-4</v>
      </c>
      <c r="M1728" s="173" t="s">
        <v>114</v>
      </c>
      <c r="N1728" s="174">
        <f>INDEX(BD_Seguimiento_OAP_2019!$AH$3:$AS$294,MATCH(Revisión_Avance_Periodo!$I1728,BD_Seguimiento_OAP_2019!$L$3:$L$294,0),MATCH(Revisión_Avance_Periodo!$M1728,BD_Seguimiento_OAP_2019!$AH$2:$AS$2,0))</f>
        <v>0</v>
      </c>
      <c r="O1728" s="174">
        <f>INDEX(BD_Seguimiento_OAP_2019!$AV$3:$BG$294,MATCH(Revisión_Avance_Periodo!$I1728,BD_Seguimiento_OAP_2019!$L$3:$L$294,0),MATCH(Revisión_Avance_Periodo!$M1728,BD_Seguimiento_OAP_2019!$AV$2:$BG$2,0))</f>
        <v>0</v>
      </c>
      <c r="P1728" s="175">
        <f t="shared" si="322"/>
        <v>0</v>
      </c>
      <c r="Q1728" s="173" t="str">
        <f>VLOOKUP(P1728,Tabla_Indicador_Gestion4[#All],3,TRUE)</f>
        <v>Por Ejecutar</v>
      </c>
      <c r="R1728" s="215">
        <f>SUBTOTAL(9,$N$1718:$N1728)</f>
        <v>0.25</v>
      </c>
      <c r="S1728" s="231">
        <f>SUBTOTAL(9,$O$1718:$O1728)</f>
        <v>0.25</v>
      </c>
      <c r="T1728" s="231">
        <f>IFERROR(+Revisión_Avance_Periodo!$S1728/Revisión_Avance_Periodo!$R1728,0)</f>
        <v>1</v>
      </c>
      <c r="U1728" s="184"/>
      <c r="V1728" s="185"/>
      <c r="W1728" s="183"/>
      <c r="X1728" s="183"/>
      <c r="Y1728" s="183"/>
      <c r="Z1728" s="186"/>
      <c r="AA1728" s="187"/>
    </row>
    <row r="1729" spans="1:27" ht="15.75" thickBot="1" x14ac:dyDescent="0.3">
      <c r="A1729" s="94">
        <v>146</v>
      </c>
      <c r="B1729" s="96" t="str">
        <f>CONCATENATE(Revisión_Avance_Periodo!$C1729,";",Revisión_Avance_Periodo!$E1729,";",Revisión_Avance_Periodo!$I1729)</f>
        <v>OE3;PR_10;ACT_276</v>
      </c>
      <c r="C1729" s="180" t="s">
        <v>50</v>
      </c>
      <c r="D1729" s="181" t="str">
        <f>VLOOKUP(Revisión_Avance_Periodo!$C1729,Componentes_BD!$F$1:$G$5,2,FALSE)</f>
        <v>Brindar protección al Usuario.</v>
      </c>
      <c r="E1729" s="119" t="s">
        <v>12</v>
      </c>
      <c r="F1729" s="95">
        <v>2</v>
      </c>
      <c r="G1729" s="95" t="str">
        <f>VLOOKUP(Revisión_Avance_Periodo!$A1729,BD_Seguimiento_OAP_2019!$A$2:$G$294,7,FALSE)</f>
        <v>PAI</v>
      </c>
      <c r="H1729" s="95" t="str">
        <f>VLOOKUP(Revisión_Avance_Periodo!$A1729,BD_Seguimiento_OAP_2019!$A$2:$J$294,10,FALSE)</f>
        <v>PAI_01 - Operacional</v>
      </c>
      <c r="I1729" s="95" t="s">
        <v>1381</v>
      </c>
      <c r="J1729" s="95" t="str">
        <f>VLOOKUP(Revisión_Avance_Periodo!$I1729,BD_Seguimiento_OAP_2019!$L:$M,2,FALSE)</f>
        <v>28.1 Determinar criterios de clasificación y creación de ficha de análisis</v>
      </c>
      <c r="K1729" s="119" t="s">
        <v>52</v>
      </c>
      <c r="L1729" s="172">
        <v>4.4642857142857152E-4</v>
      </c>
      <c r="M1729" s="182" t="s">
        <v>115</v>
      </c>
      <c r="N1729" s="174">
        <f>INDEX(BD_Seguimiento_OAP_2019!$AH$3:$AS$294,MATCH(Revisión_Avance_Periodo!$I1729,BD_Seguimiento_OAP_2019!$L$3:$L$294,0),MATCH(Revisión_Avance_Periodo!$M1729,BD_Seguimiento_OAP_2019!$AH$2:$AS$2,0))</f>
        <v>0</v>
      </c>
      <c r="O1729" s="174">
        <f>INDEX(BD_Seguimiento_OAP_2019!$AV$3:$BG$294,MATCH(Revisión_Avance_Periodo!$I1729,BD_Seguimiento_OAP_2019!$L$3:$L$294,0),MATCH(Revisión_Avance_Periodo!$M1729,BD_Seguimiento_OAP_2019!$AV$2:$BG$2,0))</f>
        <v>0</v>
      </c>
      <c r="P1729" s="175">
        <f t="shared" si="322"/>
        <v>0</v>
      </c>
      <c r="Q1729" s="182" t="str">
        <f>VLOOKUP(P1729,Tabla_Indicador_Gestion4[#All],3,TRUE)</f>
        <v>Por Ejecutar</v>
      </c>
      <c r="R1729" s="215">
        <f>SUBTOTAL(9,$N$1718:$N1729)</f>
        <v>0.25</v>
      </c>
      <c r="S1729" s="231">
        <f>SUBTOTAL(9,$O$1718:$O1729)</f>
        <v>0.25</v>
      </c>
      <c r="T1729" s="231">
        <f>IFERROR(+Revisión_Avance_Periodo!$S1729/Revisión_Avance_Periodo!$R1729,0)</f>
        <v>1</v>
      </c>
      <c r="U1729" s="184"/>
      <c r="V1729" s="185"/>
      <c r="W1729" s="183"/>
      <c r="X1729" s="183"/>
      <c r="Y1729" s="183"/>
      <c r="Z1729" s="186"/>
      <c r="AA1729" s="187"/>
    </row>
    <row r="1730" spans="1:27" x14ac:dyDescent="0.25">
      <c r="A1730" s="88">
        <v>147</v>
      </c>
      <c r="B1730" s="91" t="str">
        <f>CONCATENATE(Revisión_Avance_Periodo!$C1730,";",Revisión_Avance_Periodo!$E1730,";",Revisión_Avance_Periodo!$I1730)</f>
        <v>OE3;PR_10;ACT_277</v>
      </c>
      <c r="C1730" s="170" t="s">
        <v>50</v>
      </c>
      <c r="D1730" s="171" t="str">
        <f>VLOOKUP(Revisión_Avance_Periodo!$C1730,Componentes_BD!$F$1:$G$5,2,FALSE)</f>
        <v>Brindar protección al Usuario.</v>
      </c>
      <c r="E1730" s="106" t="s">
        <v>12</v>
      </c>
      <c r="F1730" s="89">
        <v>2</v>
      </c>
      <c r="G1730" s="89" t="str">
        <f>VLOOKUP(Revisión_Avance_Periodo!$A1730,BD_Seguimiento_OAP_2019!$A$2:$G$294,7,FALSE)</f>
        <v>PAI</v>
      </c>
      <c r="H1730" s="89" t="str">
        <f>VLOOKUP(Revisión_Avance_Periodo!$A1730,BD_Seguimiento_OAP_2019!$A$2:$J$294,10,FALSE)</f>
        <v>PAI_01 - Operacional</v>
      </c>
      <c r="I1730" s="89" t="s">
        <v>1387</v>
      </c>
      <c r="J1730" s="89" t="str">
        <f>VLOOKUP(Revisión_Avance_Periodo!$I1730,BD_Seguimiento_OAP_2019!$L:$M,2,FALSE)</f>
        <v>28.2 Iniciar recopilación de información (jurisprudencia, conceptos, decisiones SIC)</v>
      </c>
      <c r="K1730" s="106" t="s">
        <v>52</v>
      </c>
      <c r="L1730" s="172">
        <v>4.4642857142857152E-4</v>
      </c>
      <c r="M1730" s="173" t="s">
        <v>104</v>
      </c>
      <c r="N1730" s="174">
        <f>INDEX(BD_Seguimiento_OAP_2019!$AH$3:$AS$294,MATCH(Revisión_Avance_Periodo!$I1730,BD_Seguimiento_OAP_2019!$L$3:$L$294,0),MATCH(Revisión_Avance_Periodo!$M1730,BD_Seguimiento_OAP_2019!$AH$2:$AS$2,0))</f>
        <v>0</v>
      </c>
      <c r="O1730" s="174">
        <f>INDEX(BD_Seguimiento_OAP_2019!$AV$3:$BG$294,MATCH(Revisión_Avance_Periodo!$I1730,BD_Seguimiento_OAP_2019!$L$3:$L$294,0),MATCH(Revisión_Avance_Periodo!$M1730,BD_Seguimiento_OAP_2019!$AV$2:$BG$2,0))</f>
        <v>0</v>
      </c>
      <c r="P1730" s="175">
        <f t="shared" si="322"/>
        <v>0</v>
      </c>
      <c r="Q1730" s="173" t="str">
        <f>VLOOKUP(P1730,Tabla_Indicador_Gestion4[#All],3,TRUE)</f>
        <v>Por Ejecutar</v>
      </c>
      <c r="R1730" s="213">
        <f>SUBTOTAL(9,$N$1730:$N1730)</f>
        <v>0</v>
      </c>
      <c r="S1730" s="234">
        <f>SUBTOTAL(9,$O$1730:$O1730)</f>
        <v>0</v>
      </c>
      <c r="T1730" s="234">
        <f>IFERROR(+Revisión_Avance_Periodo!$S1730/Revisión_Avance_Periodo!$R1730,0)</f>
        <v>0</v>
      </c>
      <c r="U1730" s="177">
        <f>SUBTOTAL(9,N1730:N1741)</f>
        <v>0.24990000000000001</v>
      </c>
      <c r="V1730" s="176">
        <f>SUBTOTAL(9,O1730:O1741)</f>
        <v>0.1666</v>
      </c>
      <c r="W1730" s="176">
        <f t="shared" ref="W1730" si="323">+V1730/U1730</f>
        <v>0.66666666666666663</v>
      </c>
      <c r="X1730" s="176"/>
      <c r="Y1730" s="176">
        <f>100%-Revisión_Avance_Periodo!$W1730</f>
        <v>0.33333333333333337</v>
      </c>
      <c r="Z1730" s="178" t="str">
        <f>VLOOKUP(W1730,Tabla_Indicador_Gestion4[],3,TRUE)</f>
        <v>En Seguimiento</v>
      </c>
      <c r="AA1730" s="179">
        <f>Revisión_Avance_Periodo!$W1730*Revisión_Avance_Periodo!$L1730</f>
        <v>2.9761904761904765E-4</v>
      </c>
    </row>
    <row r="1731" spans="1:27" x14ac:dyDescent="0.25">
      <c r="A1731" s="94">
        <v>147</v>
      </c>
      <c r="B1731" s="96" t="str">
        <f>CONCATENATE(Revisión_Avance_Periodo!$C1731,";",Revisión_Avance_Periodo!$E1731,";",Revisión_Avance_Periodo!$I1731)</f>
        <v>OE3;PR_10;ACT_277</v>
      </c>
      <c r="C1731" s="180" t="s">
        <v>50</v>
      </c>
      <c r="D1731" s="181" t="str">
        <f>VLOOKUP(Revisión_Avance_Periodo!$C1731,Componentes_BD!$F$1:$G$5,2,FALSE)</f>
        <v>Brindar protección al Usuario.</v>
      </c>
      <c r="E1731" s="119" t="s">
        <v>12</v>
      </c>
      <c r="F1731" s="95">
        <v>2</v>
      </c>
      <c r="G1731" s="95" t="str">
        <f>VLOOKUP(Revisión_Avance_Periodo!$A1731,BD_Seguimiento_OAP_2019!$A$2:$G$294,7,FALSE)</f>
        <v>PAI</v>
      </c>
      <c r="H1731" s="95" t="str">
        <f>VLOOKUP(Revisión_Avance_Periodo!$A1731,BD_Seguimiento_OAP_2019!$A$2:$J$294,10,FALSE)</f>
        <v>PAI_01 - Operacional</v>
      </c>
      <c r="I1731" s="95" t="s">
        <v>1387</v>
      </c>
      <c r="J1731" s="95" t="str">
        <f>VLOOKUP(Revisión_Avance_Periodo!$I1731,BD_Seguimiento_OAP_2019!$L:$M,2,FALSE)</f>
        <v>28.2 Iniciar recopilación de información (jurisprudencia, conceptos, decisiones SIC)</v>
      </c>
      <c r="K1731" s="119" t="s">
        <v>52</v>
      </c>
      <c r="L1731" s="172">
        <v>4.4642857142857152E-4</v>
      </c>
      <c r="M1731" s="182" t="s">
        <v>105</v>
      </c>
      <c r="N1731" s="174">
        <f>INDEX(BD_Seguimiento_OAP_2019!$AH$3:$AS$294,MATCH(Revisión_Avance_Periodo!$I1731,BD_Seguimiento_OAP_2019!$L$3:$L$294,0),MATCH(Revisión_Avance_Periodo!$M1731,BD_Seguimiento_OAP_2019!$AH$2:$AS$2,0))</f>
        <v>0</v>
      </c>
      <c r="O1731" s="174">
        <f>INDEX(BD_Seguimiento_OAP_2019!$AV$3:$BG$294,MATCH(Revisión_Avance_Periodo!$I1731,BD_Seguimiento_OAP_2019!$L$3:$L$294,0),MATCH(Revisión_Avance_Periodo!$M1731,BD_Seguimiento_OAP_2019!$AV$2:$BG$2,0))</f>
        <v>0</v>
      </c>
      <c r="P1731" s="175">
        <f t="shared" si="322"/>
        <v>0</v>
      </c>
      <c r="Q1731" s="182" t="str">
        <f>VLOOKUP(P1731,Tabla_Indicador_Gestion4[#All],3,TRUE)</f>
        <v>Por Ejecutar</v>
      </c>
      <c r="R1731" s="215">
        <f>SUBTOTAL(9,$N$1730:$N1731)</f>
        <v>0</v>
      </c>
      <c r="S1731" s="231">
        <f>SUBTOTAL(9,$O$1730:$O1731)</f>
        <v>0</v>
      </c>
      <c r="T1731" s="231">
        <f>IFERROR(+Revisión_Avance_Periodo!$S1731/Revisión_Avance_Periodo!$R1731,0)</f>
        <v>0</v>
      </c>
      <c r="U1731" s="184"/>
      <c r="V1731" s="185"/>
      <c r="W1731" s="183"/>
      <c r="X1731" s="183"/>
      <c r="Y1731" s="183"/>
      <c r="Z1731" s="186"/>
      <c r="AA1731" s="187"/>
    </row>
    <row r="1732" spans="1:27" x14ac:dyDescent="0.25">
      <c r="A1732" s="88">
        <v>147</v>
      </c>
      <c r="B1732" s="91" t="str">
        <f>CONCATENATE(Revisión_Avance_Periodo!$C1732,";",Revisión_Avance_Periodo!$E1732,";",Revisión_Avance_Periodo!$I1732)</f>
        <v>OE3;PR_10;ACT_277</v>
      </c>
      <c r="C1732" s="170" t="s">
        <v>50</v>
      </c>
      <c r="D1732" s="171" t="str">
        <f>VLOOKUP(Revisión_Avance_Periodo!$C1732,Componentes_BD!$F$1:$G$5,2,FALSE)</f>
        <v>Brindar protección al Usuario.</v>
      </c>
      <c r="E1732" s="106" t="s">
        <v>12</v>
      </c>
      <c r="F1732" s="89">
        <v>2</v>
      </c>
      <c r="G1732" s="89" t="str">
        <f>VLOOKUP(Revisión_Avance_Periodo!$A1732,BD_Seguimiento_OAP_2019!$A$2:$G$294,7,FALSE)</f>
        <v>PAI</v>
      </c>
      <c r="H1732" s="89" t="str">
        <f>VLOOKUP(Revisión_Avance_Periodo!$A1732,BD_Seguimiento_OAP_2019!$A$2:$J$294,10,FALSE)</f>
        <v>PAI_01 - Operacional</v>
      </c>
      <c r="I1732" s="89" t="s">
        <v>1387</v>
      </c>
      <c r="J1732" s="89" t="str">
        <f>VLOOKUP(Revisión_Avance_Periodo!$I1732,BD_Seguimiento_OAP_2019!$L:$M,2,FALSE)</f>
        <v>28.2 Iniciar recopilación de información (jurisprudencia, conceptos, decisiones SIC)</v>
      </c>
      <c r="K1732" s="106" t="s">
        <v>52</v>
      </c>
      <c r="L1732" s="172">
        <v>4.4642857142857152E-4</v>
      </c>
      <c r="M1732" s="173" t="s">
        <v>106</v>
      </c>
      <c r="N1732" s="174">
        <f>INDEX(BD_Seguimiento_OAP_2019!$AH$3:$AS$294,MATCH(Revisión_Avance_Periodo!$I1732,BD_Seguimiento_OAP_2019!$L$3:$L$294,0),MATCH(Revisión_Avance_Periodo!$M1732,BD_Seguimiento_OAP_2019!$AH$2:$AS$2,0))</f>
        <v>0</v>
      </c>
      <c r="O1732" s="174">
        <f>INDEX(BD_Seguimiento_OAP_2019!$AV$3:$BG$294,MATCH(Revisión_Avance_Periodo!$I1732,BD_Seguimiento_OAP_2019!$L$3:$L$294,0),MATCH(Revisión_Avance_Periodo!$M1732,BD_Seguimiento_OAP_2019!$AV$2:$BG$2,0))</f>
        <v>0</v>
      </c>
      <c r="P1732" s="175">
        <f t="shared" si="322"/>
        <v>0</v>
      </c>
      <c r="Q1732" s="173" t="str">
        <f>VLOOKUP(P1732,Tabla_Indicador_Gestion4[#All],3,TRUE)</f>
        <v>Por Ejecutar</v>
      </c>
      <c r="R1732" s="215">
        <f>SUBTOTAL(9,$N$1730:$N1732)</f>
        <v>0</v>
      </c>
      <c r="S1732" s="231">
        <f>SUBTOTAL(9,$O$1730:$O1732)</f>
        <v>0</v>
      </c>
      <c r="T1732" s="231">
        <f>IFERROR(+Revisión_Avance_Periodo!$S1732/Revisión_Avance_Periodo!$R1732,0)</f>
        <v>0</v>
      </c>
      <c r="U1732" s="184"/>
      <c r="V1732" s="185"/>
      <c r="W1732" s="183"/>
      <c r="X1732" s="183"/>
      <c r="Y1732" s="183"/>
      <c r="Z1732" s="186"/>
      <c r="AA1732" s="187"/>
    </row>
    <row r="1733" spans="1:27" x14ac:dyDescent="0.25">
      <c r="A1733" s="94">
        <v>147</v>
      </c>
      <c r="B1733" s="96" t="str">
        <f>CONCATENATE(Revisión_Avance_Periodo!$C1733,";",Revisión_Avance_Periodo!$E1733,";",Revisión_Avance_Periodo!$I1733)</f>
        <v>OE3;PR_10;ACT_277</v>
      </c>
      <c r="C1733" s="180" t="s">
        <v>50</v>
      </c>
      <c r="D1733" s="181" t="str">
        <f>VLOOKUP(Revisión_Avance_Periodo!$C1733,Componentes_BD!$F$1:$G$5,2,FALSE)</f>
        <v>Brindar protección al Usuario.</v>
      </c>
      <c r="E1733" s="119" t="s">
        <v>12</v>
      </c>
      <c r="F1733" s="95">
        <v>2</v>
      </c>
      <c r="G1733" s="95" t="str">
        <f>VLOOKUP(Revisión_Avance_Periodo!$A1733,BD_Seguimiento_OAP_2019!$A$2:$G$294,7,FALSE)</f>
        <v>PAI</v>
      </c>
      <c r="H1733" s="95" t="str">
        <f>VLOOKUP(Revisión_Avance_Periodo!$A1733,BD_Seguimiento_OAP_2019!$A$2:$J$294,10,FALSE)</f>
        <v>PAI_01 - Operacional</v>
      </c>
      <c r="I1733" s="95" t="s">
        <v>1387</v>
      </c>
      <c r="J1733" s="95" t="str">
        <f>VLOOKUP(Revisión_Avance_Periodo!$I1733,BD_Seguimiento_OAP_2019!$L:$M,2,FALSE)</f>
        <v>28.2 Iniciar recopilación de información (jurisprudencia, conceptos, decisiones SIC)</v>
      </c>
      <c r="K1733" s="119" t="s">
        <v>52</v>
      </c>
      <c r="L1733" s="172">
        <v>4.4642857142857152E-4</v>
      </c>
      <c r="M1733" s="182" t="s">
        <v>107</v>
      </c>
      <c r="N1733" s="174">
        <f>INDEX(BD_Seguimiento_OAP_2019!$AH$3:$AS$294,MATCH(Revisión_Avance_Periodo!$I1733,BD_Seguimiento_OAP_2019!$L$3:$L$294,0),MATCH(Revisión_Avance_Periodo!$M1733,BD_Seguimiento_OAP_2019!$AH$2:$AS$2,0))</f>
        <v>8.3299999999999999E-2</v>
      </c>
      <c r="O1733" s="174">
        <f>INDEX(BD_Seguimiento_OAP_2019!$AV$3:$BG$294,MATCH(Revisión_Avance_Periodo!$I1733,BD_Seguimiento_OAP_2019!$L$3:$L$294,0),MATCH(Revisión_Avance_Periodo!$M1733,BD_Seguimiento_OAP_2019!$AV$2:$BG$2,0))</f>
        <v>0</v>
      </c>
      <c r="P1733" s="188">
        <f t="shared" ref="P1733:P1794" si="324">O1733/N1733</f>
        <v>0</v>
      </c>
      <c r="Q1733" s="182" t="str">
        <f>VLOOKUP(P1733,Tabla_Indicador_Gestion4[#All],3,TRUE)</f>
        <v>Por Ejecutar</v>
      </c>
      <c r="R1733" s="215">
        <f>SUBTOTAL(9,$N$1730:$N1733)</f>
        <v>8.3299999999999999E-2</v>
      </c>
      <c r="S1733" s="231">
        <f>SUBTOTAL(9,$O$1730:$O1733)</f>
        <v>0</v>
      </c>
      <c r="T1733" s="231">
        <f>IFERROR(+Revisión_Avance_Periodo!$S1733/Revisión_Avance_Periodo!$R1733,0)</f>
        <v>0</v>
      </c>
      <c r="U1733" s="184"/>
      <c r="V1733" s="185"/>
      <c r="W1733" s="183"/>
      <c r="X1733" s="183"/>
      <c r="Y1733" s="183"/>
      <c r="Z1733" s="186"/>
      <c r="AA1733" s="187"/>
    </row>
    <row r="1734" spans="1:27" x14ac:dyDescent="0.25">
      <c r="A1734" s="88">
        <v>147</v>
      </c>
      <c r="B1734" s="91" t="str">
        <f>CONCATENATE(Revisión_Avance_Periodo!$C1734,";",Revisión_Avance_Periodo!$E1734,";",Revisión_Avance_Periodo!$I1734)</f>
        <v>OE3;PR_10;ACT_277</v>
      </c>
      <c r="C1734" s="170" t="s">
        <v>50</v>
      </c>
      <c r="D1734" s="171" t="str">
        <f>VLOOKUP(Revisión_Avance_Periodo!$C1734,Componentes_BD!$F$1:$G$5,2,FALSE)</f>
        <v>Brindar protección al Usuario.</v>
      </c>
      <c r="E1734" s="106" t="s">
        <v>12</v>
      </c>
      <c r="F1734" s="89">
        <v>2</v>
      </c>
      <c r="G1734" s="89" t="str">
        <f>VLOOKUP(Revisión_Avance_Periodo!$A1734,BD_Seguimiento_OAP_2019!$A$2:$G$294,7,FALSE)</f>
        <v>PAI</v>
      </c>
      <c r="H1734" s="89" t="str">
        <f>VLOOKUP(Revisión_Avance_Periodo!$A1734,BD_Seguimiento_OAP_2019!$A$2:$J$294,10,FALSE)</f>
        <v>PAI_01 - Operacional</v>
      </c>
      <c r="I1734" s="89" t="s">
        <v>1387</v>
      </c>
      <c r="J1734" s="89" t="str">
        <f>VLOOKUP(Revisión_Avance_Periodo!$I1734,BD_Seguimiento_OAP_2019!$L:$M,2,FALSE)</f>
        <v>28.2 Iniciar recopilación de información (jurisprudencia, conceptos, decisiones SIC)</v>
      </c>
      <c r="K1734" s="106" t="s">
        <v>52</v>
      </c>
      <c r="L1734" s="172">
        <v>4.4642857142857152E-4</v>
      </c>
      <c r="M1734" s="173" t="s">
        <v>108</v>
      </c>
      <c r="N1734" s="174">
        <f>INDEX(BD_Seguimiento_OAP_2019!$AH$3:$AS$294,MATCH(Revisión_Avance_Periodo!$I1734,BD_Seguimiento_OAP_2019!$L$3:$L$294,0),MATCH(Revisión_Avance_Periodo!$M1734,BD_Seguimiento_OAP_2019!$AH$2:$AS$2,0))</f>
        <v>8.3299999999999999E-2</v>
      </c>
      <c r="O1734" s="174">
        <f>INDEX(BD_Seguimiento_OAP_2019!$AV$3:$BG$294,MATCH(Revisión_Avance_Periodo!$I1734,BD_Seguimiento_OAP_2019!$L$3:$L$294,0),MATCH(Revisión_Avance_Periodo!$M1734,BD_Seguimiento_OAP_2019!$AV$2:$BG$2,0))</f>
        <v>8.3299999999999999E-2</v>
      </c>
      <c r="P1734" s="189">
        <f t="shared" si="324"/>
        <v>1</v>
      </c>
      <c r="Q1734" s="173" t="str">
        <f>VLOOKUP(P1734,Tabla_Indicador_Gestion4[#All],3,TRUE)</f>
        <v>Culminada</v>
      </c>
      <c r="R1734" s="215">
        <f>SUBTOTAL(9,$N$1730:$N1734)</f>
        <v>0.1666</v>
      </c>
      <c r="S1734" s="231">
        <f>SUBTOTAL(9,$O$1730:$O1734)</f>
        <v>8.3299999999999999E-2</v>
      </c>
      <c r="T1734" s="231">
        <f>IFERROR(+Revisión_Avance_Periodo!$S1734/Revisión_Avance_Periodo!$R1734,0)</f>
        <v>0.5</v>
      </c>
      <c r="U1734" s="184"/>
      <c r="V1734" s="185"/>
      <c r="W1734" s="183"/>
      <c r="X1734" s="183"/>
      <c r="Y1734" s="183"/>
      <c r="Z1734" s="186"/>
      <c r="AA1734" s="187"/>
    </row>
    <row r="1735" spans="1:27" x14ac:dyDescent="0.25">
      <c r="A1735" s="94">
        <v>147</v>
      </c>
      <c r="B1735" s="96" t="str">
        <f>CONCATENATE(Revisión_Avance_Periodo!$C1735,";",Revisión_Avance_Periodo!$E1735,";",Revisión_Avance_Periodo!$I1735)</f>
        <v>OE3;PR_10;ACT_277</v>
      </c>
      <c r="C1735" s="180" t="s">
        <v>50</v>
      </c>
      <c r="D1735" s="181" t="str">
        <f>VLOOKUP(Revisión_Avance_Periodo!$C1735,Componentes_BD!$F$1:$G$5,2,FALSE)</f>
        <v>Brindar protección al Usuario.</v>
      </c>
      <c r="E1735" s="119" t="s">
        <v>12</v>
      </c>
      <c r="F1735" s="95">
        <v>2</v>
      </c>
      <c r="G1735" s="95" t="str">
        <f>VLOOKUP(Revisión_Avance_Periodo!$A1735,BD_Seguimiento_OAP_2019!$A$2:$G$294,7,FALSE)</f>
        <v>PAI</v>
      </c>
      <c r="H1735" s="95" t="str">
        <f>VLOOKUP(Revisión_Avance_Periodo!$A1735,BD_Seguimiento_OAP_2019!$A$2:$J$294,10,FALSE)</f>
        <v>PAI_01 - Operacional</v>
      </c>
      <c r="I1735" s="95" t="s">
        <v>1387</v>
      </c>
      <c r="J1735" s="95" t="str">
        <f>VLOOKUP(Revisión_Avance_Periodo!$I1735,BD_Seguimiento_OAP_2019!$L:$M,2,FALSE)</f>
        <v>28.2 Iniciar recopilación de información (jurisprudencia, conceptos, decisiones SIC)</v>
      </c>
      <c r="K1735" s="119" t="s">
        <v>52</v>
      </c>
      <c r="L1735" s="172">
        <v>4.4642857142857152E-4</v>
      </c>
      <c r="M1735" s="182" t="s">
        <v>109</v>
      </c>
      <c r="N1735" s="174">
        <f>INDEX(BD_Seguimiento_OAP_2019!$AH$3:$AS$294,MATCH(Revisión_Avance_Periodo!$I1735,BD_Seguimiento_OAP_2019!$L$3:$L$294,0),MATCH(Revisión_Avance_Periodo!$M1735,BD_Seguimiento_OAP_2019!$AH$2:$AS$2,0))</f>
        <v>8.3299999999999999E-2</v>
      </c>
      <c r="O1735" s="174">
        <f>INDEX(BD_Seguimiento_OAP_2019!$AV$3:$BG$294,MATCH(Revisión_Avance_Periodo!$I1735,BD_Seguimiento_OAP_2019!$L$3:$L$294,0),MATCH(Revisión_Avance_Periodo!$M1735,BD_Seguimiento_OAP_2019!$AV$2:$BG$2,0))</f>
        <v>8.3299999999999999E-2</v>
      </c>
      <c r="P1735" s="188">
        <f t="shared" si="324"/>
        <v>1</v>
      </c>
      <c r="Q1735" s="182" t="str">
        <f>VLOOKUP(P1735,Tabla_Indicador_Gestion4[#All],3,TRUE)</f>
        <v>Culminada</v>
      </c>
      <c r="R1735" s="215">
        <f>SUBTOTAL(9,$N$1730:$N1735)</f>
        <v>0.24990000000000001</v>
      </c>
      <c r="S1735" s="231">
        <f>SUBTOTAL(9,$O$1730:$O1735)</f>
        <v>0.1666</v>
      </c>
      <c r="T1735" s="231">
        <f>IFERROR(+Revisión_Avance_Periodo!$S1735/Revisión_Avance_Periodo!$R1735,0)</f>
        <v>0.66666666666666663</v>
      </c>
      <c r="U1735" s="184"/>
      <c r="V1735" s="185"/>
      <c r="W1735" s="183"/>
      <c r="X1735" s="183"/>
      <c r="Y1735" s="183"/>
      <c r="Z1735" s="186"/>
      <c r="AA1735" s="187"/>
    </row>
    <row r="1736" spans="1:27" x14ac:dyDescent="0.25">
      <c r="A1736" s="88">
        <v>147</v>
      </c>
      <c r="B1736" s="91" t="str">
        <f>CONCATENATE(Revisión_Avance_Periodo!$C1736,";",Revisión_Avance_Periodo!$E1736,";",Revisión_Avance_Periodo!$I1736)</f>
        <v>OE3;PR_10;ACT_277</v>
      </c>
      <c r="C1736" s="170" t="s">
        <v>50</v>
      </c>
      <c r="D1736" s="171" t="str">
        <f>VLOOKUP(Revisión_Avance_Periodo!$C1736,Componentes_BD!$F$1:$G$5,2,FALSE)</f>
        <v>Brindar protección al Usuario.</v>
      </c>
      <c r="E1736" s="106" t="s">
        <v>12</v>
      </c>
      <c r="F1736" s="89">
        <v>2</v>
      </c>
      <c r="G1736" s="89" t="str">
        <f>VLOOKUP(Revisión_Avance_Periodo!$A1736,BD_Seguimiento_OAP_2019!$A$2:$G$294,7,FALSE)</f>
        <v>PAI</v>
      </c>
      <c r="H1736" s="89" t="str">
        <f>VLOOKUP(Revisión_Avance_Periodo!$A1736,BD_Seguimiento_OAP_2019!$A$2:$J$294,10,FALSE)</f>
        <v>PAI_01 - Operacional</v>
      </c>
      <c r="I1736" s="89" t="s">
        <v>1387</v>
      </c>
      <c r="J1736" s="89" t="str">
        <f>VLOOKUP(Revisión_Avance_Periodo!$I1736,BD_Seguimiento_OAP_2019!$L:$M,2,FALSE)</f>
        <v>28.2 Iniciar recopilación de información (jurisprudencia, conceptos, decisiones SIC)</v>
      </c>
      <c r="K1736" s="106" t="s">
        <v>52</v>
      </c>
      <c r="L1736" s="172">
        <v>4.4642857142857152E-4</v>
      </c>
      <c r="M1736" s="173" t="s">
        <v>110</v>
      </c>
      <c r="N1736" s="174">
        <f>INDEX(BD_Seguimiento_OAP_2019!$AH$3:$AS$294,MATCH(Revisión_Avance_Periodo!$I1736,BD_Seguimiento_OAP_2019!$L$3:$L$294,0),MATCH(Revisión_Avance_Periodo!$M1736,BD_Seguimiento_OAP_2019!$AH$2:$AS$2,0))</f>
        <v>0</v>
      </c>
      <c r="O1736" s="174">
        <f>INDEX(BD_Seguimiento_OAP_2019!$AV$3:$BG$294,MATCH(Revisión_Avance_Periodo!$I1736,BD_Seguimiento_OAP_2019!$L$3:$L$294,0),MATCH(Revisión_Avance_Periodo!$M1736,BD_Seguimiento_OAP_2019!$AV$2:$BG$2,0))</f>
        <v>0</v>
      </c>
      <c r="P1736" s="175">
        <f t="shared" ref="P1736:P1744" si="325">IFERROR((O1736/N1736),0)</f>
        <v>0</v>
      </c>
      <c r="Q1736" s="173" t="str">
        <f>VLOOKUP(P1736,Tabla_Indicador_Gestion4[#All],3,TRUE)</f>
        <v>Por Ejecutar</v>
      </c>
      <c r="R1736" s="215">
        <f>SUBTOTAL(9,$N$1730:$N1736)</f>
        <v>0.24990000000000001</v>
      </c>
      <c r="S1736" s="231">
        <f>SUBTOTAL(9,$O$1730:$O1736)</f>
        <v>0.1666</v>
      </c>
      <c r="T1736" s="231">
        <f>IFERROR(+Revisión_Avance_Periodo!$S1736/Revisión_Avance_Periodo!$R1736,0)</f>
        <v>0.66666666666666663</v>
      </c>
      <c r="U1736" s="184"/>
      <c r="V1736" s="185"/>
      <c r="W1736" s="183"/>
      <c r="X1736" s="183"/>
      <c r="Y1736" s="183"/>
      <c r="Z1736" s="186"/>
      <c r="AA1736" s="187"/>
    </row>
    <row r="1737" spans="1:27" x14ac:dyDescent="0.25">
      <c r="A1737" s="94">
        <v>147</v>
      </c>
      <c r="B1737" s="96" t="str">
        <f>CONCATENATE(Revisión_Avance_Periodo!$C1737,";",Revisión_Avance_Periodo!$E1737,";",Revisión_Avance_Periodo!$I1737)</f>
        <v>OE3;PR_10;ACT_277</v>
      </c>
      <c r="C1737" s="180" t="s">
        <v>50</v>
      </c>
      <c r="D1737" s="181" t="str">
        <f>VLOOKUP(Revisión_Avance_Periodo!$C1737,Componentes_BD!$F$1:$G$5,2,FALSE)</f>
        <v>Brindar protección al Usuario.</v>
      </c>
      <c r="E1737" s="119" t="s">
        <v>12</v>
      </c>
      <c r="F1737" s="95">
        <v>2</v>
      </c>
      <c r="G1737" s="95" t="str">
        <f>VLOOKUP(Revisión_Avance_Periodo!$A1737,BD_Seguimiento_OAP_2019!$A$2:$G$294,7,FALSE)</f>
        <v>PAI</v>
      </c>
      <c r="H1737" s="95" t="str">
        <f>VLOOKUP(Revisión_Avance_Periodo!$A1737,BD_Seguimiento_OAP_2019!$A$2:$J$294,10,FALSE)</f>
        <v>PAI_01 - Operacional</v>
      </c>
      <c r="I1737" s="95" t="s">
        <v>1387</v>
      </c>
      <c r="J1737" s="95" t="str">
        <f>VLOOKUP(Revisión_Avance_Periodo!$I1737,BD_Seguimiento_OAP_2019!$L:$M,2,FALSE)</f>
        <v>28.2 Iniciar recopilación de información (jurisprudencia, conceptos, decisiones SIC)</v>
      </c>
      <c r="K1737" s="119" t="s">
        <v>52</v>
      </c>
      <c r="L1737" s="172">
        <v>4.4642857142857152E-4</v>
      </c>
      <c r="M1737" s="182" t="s">
        <v>111</v>
      </c>
      <c r="N1737" s="174">
        <f>INDEX(BD_Seguimiento_OAP_2019!$AH$3:$AS$294,MATCH(Revisión_Avance_Periodo!$I1737,BD_Seguimiento_OAP_2019!$L$3:$L$294,0),MATCH(Revisión_Avance_Periodo!$M1737,BD_Seguimiento_OAP_2019!$AH$2:$AS$2,0))</f>
        <v>0</v>
      </c>
      <c r="O1737" s="174">
        <f>INDEX(BD_Seguimiento_OAP_2019!$AV$3:$BG$294,MATCH(Revisión_Avance_Periodo!$I1737,BD_Seguimiento_OAP_2019!$L$3:$L$294,0),MATCH(Revisión_Avance_Periodo!$M1737,BD_Seguimiento_OAP_2019!$AV$2:$BG$2,0))</f>
        <v>0</v>
      </c>
      <c r="P1737" s="175">
        <f t="shared" si="325"/>
        <v>0</v>
      </c>
      <c r="Q1737" s="182" t="str">
        <f>VLOOKUP(P1737,Tabla_Indicador_Gestion4[#All],3,TRUE)</f>
        <v>Por Ejecutar</v>
      </c>
      <c r="R1737" s="215">
        <f>SUBTOTAL(9,$N$1730:$N1737)</f>
        <v>0.24990000000000001</v>
      </c>
      <c r="S1737" s="231">
        <f>SUBTOTAL(9,$O$1730:$O1737)</f>
        <v>0.1666</v>
      </c>
      <c r="T1737" s="231">
        <f>IFERROR(+Revisión_Avance_Periodo!$S1737/Revisión_Avance_Periodo!$R1737,0)</f>
        <v>0.66666666666666663</v>
      </c>
      <c r="U1737" s="184"/>
      <c r="V1737" s="185"/>
      <c r="W1737" s="183"/>
      <c r="X1737" s="183"/>
      <c r="Y1737" s="183"/>
      <c r="Z1737" s="186"/>
      <c r="AA1737" s="187"/>
    </row>
    <row r="1738" spans="1:27" x14ac:dyDescent="0.25">
      <c r="A1738" s="88">
        <v>147</v>
      </c>
      <c r="B1738" s="91" t="str">
        <f>CONCATENATE(Revisión_Avance_Periodo!$C1738,";",Revisión_Avance_Periodo!$E1738,";",Revisión_Avance_Periodo!$I1738)</f>
        <v>OE3;PR_10;ACT_277</v>
      </c>
      <c r="C1738" s="170" t="s">
        <v>50</v>
      </c>
      <c r="D1738" s="171" t="str">
        <f>VLOOKUP(Revisión_Avance_Periodo!$C1738,Componentes_BD!$F$1:$G$5,2,FALSE)</f>
        <v>Brindar protección al Usuario.</v>
      </c>
      <c r="E1738" s="106" t="s">
        <v>12</v>
      </c>
      <c r="F1738" s="89">
        <v>2</v>
      </c>
      <c r="G1738" s="89" t="str">
        <f>VLOOKUP(Revisión_Avance_Periodo!$A1738,BD_Seguimiento_OAP_2019!$A$2:$G$294,7,FALSE)</f>
        <v>PAI</v>
      </c>
      <c r="H1738" s="89" t="str">
        <f>VLOOKUP(Revisión_Avance_Periodo!$A1738,BD_Seguimiento_OAP_2019!$A$2:$J$294,10,FALSE)</f>
        <v>PAI_01 - Operacional</v>
      </c>
      <c r="I1738" s="89" t="s">
        <v>1387</v>
      </c>
      <c r="J1738" s="89" t="str">
        <f>VLOOKUP(Revisión_Avance_Periodo!$I1738,BD_Seguimiento_OAP_2019!$L:$M,2,FALSE)</f>
        <v>28.2 Iniciar recopilación de información (jurisprudencia, conceptos, decisiones SIC)</v>
      </c>
      <c r="K1738" s="106" t="s">
        <v>52</v>
      </c>
      <c r="L1738" s="172">
        <v>4.4642857142857152E-4</v>
      </c>
      <c r="M1738" s="173" t="s">
        <v>112</v>
      </c>
      <c r="N1738" s="174">
        <f>INDEX(BD_Seguimiento_OAP_2019!$AH$3:$AS$294,MATCH(Revisión_Avance_Periodo!$I1738,BD_Seguimiento_OAP_2019!$L$3:$L$294,0),MATCH(Revisión_Avance_Periodo!$M1738,BD_Seguimiento_OAP_2019!$AH$2:$AS$2,0))</f>
        <v>0</v>
      </c>
      <c r="O1738" s="174">
        <f>INDEX(BD_Seguimiento_OAP_2019!$AV$3:$BG$294,MATCH(Revisión_Avance_Periodo!$I1738,BD_Seguimiento_OAP_2019!$L$3:$L$294,0),MATCH(Revisión_Avance_Periodo!$M1738,BD_Seguimiento_OAP_2019!$AV$2:$BG$2,0))</f>
        <v>0</v>
      </c>
      <c r="P1738" s="175">
        <f t="shared" si="325"/>
        <v>0</v>
      </c>
      <c r="Q1738" s="173" t="str">
        <f>VLOOKUP(P1738,Tabla_Indicador_Gestion4[#All],3,TRUE)</f>
        <v>Por Ejecutar</v>
      </c>
      <c r="R1738" s="215">
        <f>SUBTOTAL(9,$N$1730:$N1738)</f>
        <v>0.24990000000000001</v>
      </c>
      <c r="S1738" s="231">
        <f>SUBTOTAL(9,$O$1730:$O1738)</f>
        <v>0.1666</v>
      </c>
      <c r="T1738" s="231">
        <f>IFERROR(+Revisión_Avance_Periodo!$S1738/Revisión_Avance_Periodo!$R1738,0)</f>
        <v>0.66666666666666663</v>
      </c>
      <c r="U1738" s="184"/>
      <c r="V1738" s="185"/>
      <c r="W1738" s="183"/>
      <c r="X1738" s="183"/>
      <c r="Y1738" s="183"/>
      <c r="Z1738" s="186"/>
      <c r="AA1738" s="187"/>
    </row>
    <row r="1739" spans="1:27" x14ac:dyDescent="0.25">
      <c r="A1739" s="94">
        <v>147</v>
      </c>
      <c r="B1739" s="96" t="str">
        <f>CONCATENATE(Revisión_Avance_Periodo!$C1739,";",Revisión_Avance_Periodo!$E1739,";",Revisión_Avance_Periodo!$I1739)</f>
        <v>OE3;PR_10;ACT_277</v>
      </c>
      <c r="C1739" s="180" t="s">
        <v>50</v>
      </c>
      <c r="D1739" s="181" t="str">
        <f>VLOOKUP(Revisión_Avance_Periodo!$C1739,Componentes_BD!$F$1:$G$5,2,FALSE)</f>
        <v>Brindar protección al Usuario.</v>
      </c>
      <c r="E1739" s="119" t="s">
        <v>12</v>
      </c>
      <c r="F1739" s="95">
        <v>2</v>
      </c>
      <c r="G1739" s="95" t="str">
        <f>VLOOKUP(Revisión_Avance_Periodo!$A1739,BD_Seguimiento_OAP_2019!$A$2:$G$294,7,FALSE)</f>
        <v>PAI</v>
      </c>
      <c r="H1739" s="95" t="str">
        <f>VLOOKUP(Revisión_Avance_Periodo!$A1739,BD_Seguimiento_OAP_2019!$A$2:$J$294,10,FALSE)</f>
        <v>PAI_01 - Operacional</v>
      </c>
      <c r="I1739" s="95" t="s">
        <v>1387</v>
      </c>
      <c r="J1739" s="95" t="str">
        <f>VLOOKUP(Revisión_Avance_Periodo!$I1739,BD_Seguimiento_OAP_2019!$L:$M,2,FALSE)</f>
        <v>28.2 Iniciar recopilación de información (jurisprudencia, conceptos, decisiones SIC)</v>
      </c>
      <c r="K1739" s="119" t="s">
        <v>52</v>
      </c>
      <c r="L1739" s="172">
        <v>4.4642857142857152E-4</v>
      </c>
      <c r="M1739" s="182" t="s">
        <v>113</v>
      </c>
      <c r="N1739" s="174">
        <f>INDEX(BD_Seguimiento_OAP_2019!$AH$3:$AS$294,MATCH(Revisión_Avance_Periodo!$I1739,BD_Seguimiento_OAP_2019!$L$3:$L$294,0),MATCH(Revisión_Avance_Periodo!$M1739,BD_Seguimiento_OAP_2019!$AH$2:$AS$2,0))</f>
        <v>0</v>
      </c>
      <c r="O1739" s="174">
        <f>INDEX(BD_Seguimiento_OAP_2019!$AV$3:$BG$294,MATCH(Revisión_Avance_Periodo!$I1739,BD_Seguimiento_OAP_2019!$L$3:$L$294,0),MATCH(Revisión_Avance_Periodo!$M1739,BD_Seguimiento_OAP_2019!$AV$2:$BG$2,0))</f>
        <v>0</v>
      </c>
      <c r="P1739" s="175">
        <f t="shared" si="325"/>
        <v>0</v>
      </c>
      <c r="Q1739" s="182" t="str">
        <f>VLOOKUP(P1739,Tabla_Indicador_Gestion4[#All],3,TRUE)</f>
        <v>Por Ejecutar</v>
      </c>
      <c r="R1739" s="215">
        <f>SUBTOTAL(9,$N$1730:$N1739)</f>
        <v>0.24990000000000001</v>
      </c>
      <c r="S1739" s="231">
        <f>SUBTOTAL(9,$O$1730:$O1739)</f>
        <v>0.1666</v>
      </c>
      <c r="T1739" s="231">
        <f>IFERROR(+Revisión_Avance_Periodo!$S1739/Revisión_Avance_Periodo!$R1739,0)</f>
        <v>0.66666666666666663</v>
      </c>
      <c r="U1739" s="184"/>
      <c r="V1739" s="185"/>
      <c r="W1739" s="183"/>
      <c r="X1739" s="183"/>
      <c r="Y1739" s="183"/>
      <c r="Z1739" s="186"/>
      <c r="AA1739" s="187"/>
    </row>
    <row r="1740" spans="1:27" x14ac:dyDescent="0.25">
      <c r="A1740" s="88">
        <v>147</v>
      </c>
      <c r="B1740" s="91" t="str">
        <f>CONCATENATE(Revisión_Avance_Periodo!$C1740,";",Revisión_Avance_Periodo!$E1740,";",Revisión_Avance_Periodo!$I1740)</f>
        <v>OE3;PR_10;ACT_277</v>
      </c>
      <c r="C1740" s="170" t="s">
        <v>50</v>
      </c>
      <c r="D1740" s="171" t="str">
        <f>VLOOKUP(Revisión_Avance_Periodo!$C1740,Componentes_BD!$F$1:$G$5,2,FALSE)</f>
        <v>Brindar protección al Usuario.</v>
      </c>
      <c r="E1740" s="106" t="s">
        <v>12</v>
      </c>
      <c r="F1740" s="89">
        <v>2</v>
      </c>
      <c r="G1740" s="89" t="str">
        <f>VLOOKUP(Revisión_Avance_Periodo!$A1740,BD_Seguimiento_OAP_2019!$A$2:$G$294,7,FALSE)</f>
        <v>PAI</v>
      </c>
      <c r="H1740" s="89" t="str">
        <f>VLOOKUP(Revisión_Avance_Periodo!$A1740,BD_Seguimiento_OAP_2019!$A$2:$J$294,10,FALSE)</f>
        <v>PAI_01 - Operacional</v>
      </c>
      <c r="I1740" s="89" t="s">
        <v>1387</v>
      </c>
      <c r="J1740" s="89" t="str">
        <f>VLOOKUP(Revisión_Avance_Periodo!$I1740,BD_Seguimiento_OAP_2019!$L:$M,2,FALSE)</f>
        <v>28.2 Iniciar recopilación de información (jurisprudencia, conceptos, decisiones SIC)</v>
      </c>
      <c r="K1740" s="106" t="s">
        <v>52</v>
      </c>
      <c r="L1740" s="172">
        <v>4.4642857142857152E-4</v>
      </c>
      <c r="M1740" s="173" t="s">
        <v>114</v>
      </c>
      <c r="N1740" s="174">
        <f>INDEX(BD_Seguimiento_OAP_2019!$AH$3:$AS$294,MATCH(Revisión_Avance_Periodo!$I1740,BD_Seguimiento_OAP_2019!$L$3:$L$294,0),MATCH(Revisión_Avance_Periodo!$M1740,BD_Seguimiento_OAP_2019!$AH$2:$AS$2,0))</f>
        <v>0</v>
      </c>
      <c r="O1740" s="174">
        <f>INDEX(BD_Seguimiento_OAP_2019!$AV$3:$BG$294,MATCH(Revisión_Avance_Periodo!$I1740,BD_Seguimiento_OAP_2019!$L$3:$L$294,0),MATCH(Revisión_Avance_Periodo!$M1740,BD_Seguimiento_OAP_2019!$AV$2:$BG$2,0))</f>
        <v>0</v>
      </c>
      <c r="P1740" s="175">
        <f t="shared" si="325"/>
        <v>0</v>
      </c>
      <c r="Q1740" s="173" t="str">
        <f>VLOOKUP(P1740,Tabla_Indicador_Gestion4[#All],3,TRUE)</f>
        <v>Por Ejecutar</v>
      </c>
      <c r="R1740" s="215">
        <f>SUBTOTAL(9,$N$1730:$N1740)</f>
        <v>0.24990000000000001</v>
      </c>
      <c r="S1740" s="231">
        <f>SUBTOTAL(9,$O$1730:$O1740)</f>
        <v>0.1666</v>
      </c>
      <c r="T1740" s="231">
        <f>IFERROR(+Revisión_Avance_Periodo!$S1740/Revisión_Avance_Periodo!$R1740,0)</f>
        <v>0.66666666666666663</v>
      </c>
      <c r="U1740" s="184"/>
      <c r="V1740" s="185"/>
      <c r="W1740" s="183"/>
      <c r="X1740" s="183"/>
      <c r="Y1740" s="183"/>
      <c r="Z1740" s="186"/>
      <c r="AA1740" s="187"/>
    </row>
    <row r="1741" spans="1:27" ht="15.75" thickBot="1" x14ac:dyDescent="0.3">
      <c r="A1741" s="94">
        <v>147</v>
      </c>
      <c r="B1741" s="96" t="str">
        <f>CONCATENATE(Revisión_Avance_Periodo!$C1741,";",Revisión_Avance_Periodo!$E1741,";",Revisión_Avance_Periodo!$I1741)</f>
        <v>OE3;PR_10;ACT_277</v>
      </c>
      <c r="C1741" s="180" t="s">
        <v>50</v>
      </c>
      <c r="D1741" s="181" t="str">
        <f>VLOOKUP(Revisión_Avance_Periodo!$C1741,Componentes_BD!$F$1:$G$5,2,FALSE)</f>
        <v>Brindar protección al Usuario.</v>
      </c>
      <c r="E1741" s="119" t="s">
        <v>12</v>
      </c>
      <c r="F1741" s="95">
        <v>2</v>
      </c>
      <c r="G1741" s="95" t="str">
        <f>VLOOKUP(Revisión_Avance_Periodo!$A1741,BD_Seguimiento_OAP_2019!$A$2:$G$294,7,FALSE)</f>
        <v>PAI</v>
      </c>
      <c r="H1741" s="95" t="str">
        <f>VLOOKUP(Revisión_Avance_Periodo!$A1741,BD_Seguimiento_OAP_2019!$A$2:$J$294,10,FALSE)</f>
        <v>PAI_01 - Operacional</v>
      </c>
      <c r="I1741" s="95" t="s">
        <v>1387</v>
      </c>
      <c r="J1741" s="95" t="str">
        <f>VLOOKUP(Revisión_Avance_Periodo!$I1741,BD_Seguimiento_OAP_2019!$L:$M,2,FALSE)</f>
        <v>28.2 Iniciar recopilación de información (jurisprudencia, conceptos, decisiones SIC)</v>
      </c>
      <c r="K1741" s="119" t="s">
        <v>52</v>
      </c>
      <c r="L1741" s="172">
        <v>4.4642857142857152E-4</v>
      </c>
      <c r="M1741" s="182" t="s">
        <v>115</v>
      </c>
      <c r="N1741" s="174">
        <f>INDEX(BD_Seguimiento_OAP_2019!$AH$3:$AS$294,MATCH(Revisión_Avance_Periodo!$I1741,BD_Seguimiento_OAP_2019!$L$3:$L$294,0),MATCH(Revisión_Avance_Periodo!$M1741,BD_Seguimiento_OAP_2019!$AH$2:$AS$2,0))</f>
        <v>0</v>
      </c>
      <c r="O1741" s="174">
        <f>INDEX(BD_Seguimiento_OAP_2019!$AV$3:$BG$294,MATCH(Revisión_Avance_Periodo!$I1741,BD_Seguimiento_OAP_2019!$L$3:$L$294,0),MATCH(Revisión_Avance_Periodo!$M1741,BD_Seguimiento_OAP_2019!$AV$2:$BG$2,0))</f>
        <v>0</v>
      </c>
      <c r="P1741" s="175">
        <f t="shared" si="325"/>
        <v>0</v>
      </c>
      <c r="Q1741" s="182" t="str">
        <f>VLOOKUP(P1741,Tabla_Indicador_Gestion4[#All],3,TRUE)</f>
        <v>Por Ejecutar</v>
      </c>
      <c r="R1741" s="215">
        <f>SUBTOTAL(9,$N$1730:$N1741)</f>
        <v>0.24990000000000001</v>
      </c>
      <c r="S1741" s="231">
        <f>SUBTOTAL(9,$O$1730:$O1741)</f>
        <v>0.1666</v>
      </c>
      <c r="T1741" s="231">
        <f>IFERROR(+Revisión_Avance_Periodo!$S1741/Revisión_Avance_Periodo!$R1741,0)</f>
        <v>0.66666666666666663</v>
      </c>
      <c r="U1741" s="184"/>
      <c r="V1741" s="185"/>
      <c r="W1741" s="183"/>
      <c r="X1741" s="183"/>
      <c r="Y1741" s="183"/>
      <c r="Z1741" s="186"/>
      <c r="AA1741" s="187"/>
    </row>
    <row r="1742" spans="1:27" x14ac:dyDescent="0.25">
      <c r="A1742" s="88">
        <v>148</v>
      </c>
      <c r="B1742" s="91" t="str">
        <f>CONCATENATE(Revisión_Avance_Periodo!$C1742,";",Revisión_Avance_Periodo!$E1742,";",Revisión_Avance_Periodo!$I1742)</f>
        <v>OE3;PR_08;ACT_278</v>
      </c>
      <c r="C1742" s="170" t="s">
        <v>50</v>
      </c>
      <c r="D1742" s="171" t="str">
        <f>VLOOKUP(Revisión_Avance_Periodo!$C1742,Componentes_BD!$F$1:$G$5,2,FALSE)</f>
        <v>Brindar protección al Usuario.</v>
      </c>
      <c r="E1742" s="106" t="s">
        <v>1517</v>
      </c>
      <c r="F1742" s="89">
        <v>1</v>
      </c>
      <c r="G1742" s="89" t="str">
        <f>VLOOKUP(Revisión_Avance_Periodo!$A1742,BD_Seguimiento_OAP_2019!$A$2:$G$294,7,FALSE)</f>
        <v>PEI</v>
      </c>
      <c r="H1742" s="89" t="str">
        <f>VLOOKUP(Revisión_Avance_Periodo!$A1742,BD_Seguimiento_OAP_2019!$A$2:$J$294,10,FALSE)</f>
        <v xml:space="preserve">PEI_08 - Promoción y Consolidación de  la Protección de los Derechos de los Usuarios </v>
      </c>
      <c r="I1742" s="89" t="s">
        <v>1520</v>
      </c>
      <c r="J1742" s="89" t="str">
        <f>VLOOKUP(Revisión_Avance_Periodo!$I1742,BD_Seguimiento_OAP_2019!$L:$M,2,FALSE)</f>
        <v xml:space="preserve">8.1 Publicar dos cartillas </v>
      </c>
      <c r="K1742" s="106" t="s">
        <v>52</v>
      </c>
      <c r="L1742" s="172">
        <v>4.4642857142857152E-4</v>
      </c>
      <c r="M1742" s="173" t="s">
        <v>104</v>
      </c>
      <c r="N1742" s="174">
        <f>INDEX(BD_Seguimiento_OAP_2019!$AH$3:$AS$294,MATCH(Revisión_Avance_Periodo!$I1742,BD_Seguimiento_OAP_2019!$L$3:$L$294,0),MATCH(Revisión_Avance_Periodo!$M1742,BD_Seguimiento_OAP_2019!$AH$2:$AS$2,0))</f>
        <v>0</v>
      </c>
      <c r="O1742" s="174">
        <f>INDEX(BD_Seguimiento_OAP_2019!$AV$3:$BG$294,MATCH(Revisión_Avance_Periodo!$I1742,BD_Seguimiento_OAP_2019!$L$3:$L$294,0),MATCH(Revisión_Avance_Periodo!$M1742,BD_Seguimiento_OAP_2019!$AV$2:$BG$2,0))</f>
        <v>0</v>
      </c>
      <c r="P1742" s="175">
        <f t="shared" si="325"/>
        <v>0</v>
      </c>
      <c r="Q1742" s="173" t="str">
        <f>VLOOKUP(P1742,Tabla_Indicador_Gestion4[#All],3,TRUE)</f>
        <v>Por Ejecutar</v>
      </c>
      <c r="R1742" s="213">
        <f>SUBTOTAL(9,$N$1742:$N1742)</f>
        <v>0</v>
      </c>
      <c r="S1742" s="234">
        <f>SUBTOTAL(9,$O$1742:$O1742)</f>
        <v>0</v>
      </c>
      <c r="T1742" s="234">
        <f>IFERROR(+Revisión_Avance_Periodo!$S1742/Revisión_Avance_Periodo!$R1742,0)</f>
        <v>0</v>
      </c>
      <c r="U1742" s="177">
        <f>SUBTOTAL(9,N1742:N1753)</f>
        <v>0.11</v>
      </c>
      <c r="V1742" s="176">
        <f>SUBTOTAL(9,O1742:O1753)</f>
        <v>0</v>
      </c>
      <c r="W1742" s="176">
        <f t="shared" ref="W1742" si="326">+V1742/U1742</f>
        <v>0</v>
      </c>
      <c r="X1742" s="176"/>
      <c r="Y1742" s="176">
        <f>100%-Revisión_Avance_Periodo!$W1742</f>
        <v>1</v>
      </c>
      <c r="Z1742" s="178" t="str">
        <f>VLOOKUP(W1742,Tabla_Indicador_Gestion4[],3,TRUE)</f>
        <v>Por Ejecutar</v>
      </c>
      <c r="AA1742" s="179">
        <f>Revisión_Avance_Periodo!$W1742*Revisión_Avance_Periodo!$L1742</f>
        <v>0</v>
      </c>
    </row>
    <row r="1743" spans="1:27" x14ac:dyDescent="0.25">
      <c r="A1743" s="94">
        <v>148</v>
      </c>
      <c r="B1743" s="96" t="str">
        <f>CONCATENATE(Revisión_Avance_Periodo!$C1743,";",Revisión_Avance_Periodo!$E1743,";",Revisión_Avance_Periodo!$I1743)</f>
        <v>OE3;PR_08;ACT_278</v>
      </c>
      <c r="C1743" s="180" t="s">
        <v>50</v>
      </c>
      <c r="D1743" s="181" t="str">
        <f>VLOOKUP(Revisión_Avance_Periodo!$C1743,Componentes_BD!$F$1:$G$5,2,FALSE)</f>
        <v>Brindar protección al Usuario.</v>
      </c>
      <c r="E1743" s="119" t="s">
        <v>1517</v>
      </c>
      <c r="F1743" s="95">
        <v>1</v>
      </c>
      <c r="G1743" s="95" t="str">
        <f>VLOOKUP(Revisión_Avance_Periodo!$A1743,BD_Seguimiento_OAP_2019!$A$2:$G$294,7,FALSE)</f>
        <v>PEI</v>
      </c>
      <c r="H1743" s="95" t="str">
        <f>VLOOKUP(Revisión_Avance_Periodo!$A1743,BD_Seguimiento_OAP_2019!$A$2:$J$294,10,FALSE)</f>
        <v xml:space="preserve">PEI_08 - Promoción y Consolidación de  la Protección de los Derechos de los Usuarios </v>
      </c>
      <c r="I1743" s="95" t="s">
        <v>1520</v>
      </c>
      <c r="J1743" s="95" t="str">
        <f>VLOOKUP(Revisión_Avance_Periodo!$I1743,BD_Seguimiento_OAP_2019!$L:$M,2,FALSE)</f>
        <v xml:space="preserve">8.1 Publicar dos cartillas </v>
      </c>
      <c r="K1743" s="119" t="s">
        <v>52</v>
      </c>
      <c r="L1743" s="172">
        <v>4.4642857142857152E-4</v>
      </c>
      <c r="M1743" s="182" t="s">
        <v>105</v>
      </c>
      <c r="N1743" s="174">
        <f>INDEX(BD_Seguimiento_OAP_2019!$AH$3:$AS$294,MATCH(Revisión_Avance_Periodo!$I1743,BD_Seguimiento_OAP_2019!$L$3:$L$294,0),MATCH(Revisión_Avance_Periodo!$M1743,BD_Seguimiento_OAP_2019!$AH$2:$AS$2,0))</f>
        <v>0</v>
      </c>
      <c r="O1743" s="174">
        <f>INDEX(BD_Seguimiento_OAP_2019!$AV$3:$BG$294,MATCH(Revisión_Avance_Periodo!$I1743,BD_Seguimiento_OAP_2019!$L$3:$L$294,0),MATCH(Revisión_Avance_Periodo!$M1743,BD_Seguimiento_OAP_2019!$AV$2:$BG$2,0))</f>
        <v>0</v>
      </c>
      <c r="P1743" s="175">
        <f t="shared" si="325"/>
        <v>0</v>
      </c>
      <c r="Q1743" s="182" t="str">
        <f>VLOOKUP(P1743,Tabla_Indicador_Gestion4[#All],3,TRUE)</f>
        <v>Por Ejecutar</v>
      </c>
      <c r="R1743" s="215">
        <f>SUBTOTAL(9,$N$1742:$N1743)</f>
        <v>0</v>
      </c>
      <c r="S1743" s="231">
        <f>SUBTOTAL(9,$O$1742:$O1743)</f>
        <v>0</v>
      </c>
      <c r="T1743" s="231">
        <f>IFERROR(+Revisión_Avance_Periodo!$S1743/Revisión_Avance_Periodo!$R1743,0)</f>
        <v>0</v>
      </c>
      <c r="U1743" s="184"/>
      <c r="V1743" s="185"/>
      <c r="W1743" s="183"/>
      <c r="X1743" s="183"/>
      <c r="Y1743" s="183"/>
      <c r="Z1743" s="186"/>
      <c r="AA1743" s="187"/>
    </row>
    <row r="1744" spans="1:27" x14ac:dyDescent="0.25">
      <c r="A1744" s="88">
        <v>148</v>
      </c>
      <c r="B1744" s="91" t="str">
        <f>CONCATENATE(Revisión_Avance_Periodo!$C1744,";",Revisión_Avance_Periodo!$E1744,";",Revisión_Avance_Periodo!$I1744)</f>
        <v>OE3;PR_08;ACT_278</v>
      </c>
      <c r="C1744" s="170" t="s">
        <v>50</v>
      </c>
      <c r="D1744" s="171" t="str">
        <f>VLOOKUP(Revisión_Avance_Periodo!$C1744,Componentes_BD!$F$1:$G$5,2,FALSE)</f>
        <v>Brindar protección al Usuario.</v>
      </c>
      <c r="E1744" s="106" t="s">
        <v>1517</v>
      </c>
      <c r="F1744" s="89">
        <v>1</v>
      </c>
      <c r="G1744" s="89" t="str">
        <f>VLOOKUP(Revisión_Avance_Periodo!$A1744,BD_Seguimiento_OAP_2019!$A$2:$G$294,7,FALSE)</f>
        <v>PEI</v>
      </c>
      <c r="H1744" s="89" t="str">
        <f>VLOOKUP(Revisión_Avance_Periodo!$A1744,BD_Seguimiento_OAP_2019!$A$2:$J$294,10,FALSE)</f>
        <v xml:space="preserve">PEI_08 - Promoción y Consolidación de  la Protección de los Derechos de los Usuarios </v>
      </c>
      <c r="I1744" s="89" t="s">
        <v>1520</v>
      </c>
      <c r="J1744" s="89" t="str">
        <f>VLOOKUP(Revisión_Avance_Periodo!$I1744,BD_Seguimiento_OAP_2019!$L:$M,2,FALSE)</f>
        <v xml:space="preserve">8.1 Publicar dos cartillas </v>
      </c>
      <c r="K1744" s="106" t="s">
        <v>52</v>
      </c>
      <c r="L1744" s="172">
        <v>4.4642857142857152E-4</v>
      </c>
      <c r="M1744" s="173" t="s">
        <v>106</v>
      </c>
      <c r="N1744" s="174">
        <f>INDEX(BD_Seguimiento_OAP_2019!$AH$3:$AS$294,MATCH(Revisión_Avance_Periodo!$I1744,BD_Seguimiento_OAP_2019!$L$3:$L$294,0),MATCH(Revisión_Avance_Periodo!$M1744,BD_Seguimiento_OAP_2019!$AH$2:$AS$2,0))</f>
        <v>0</v>
      </c>
      <c r="O1744" s="174">
        <f>INDEX(BD_Seguimiento_OAP_2019!$AV$3:$BG$294,MATCH(Revisión_Avance_Periodo!$I1744,BD_Seguimiento_OAP_2019!$L$3:$L$294,0),MATCH(Revisión_Avance_Periodo!$M1744,BD_Seguimiento_OAP_2019!$AV$2:$BG$2,0))</f>
        <v>0</v>
      </c>
      <c r="P1744" s="175">
        <f t="shared" si="325"/>
        <v>0</v>
      </c>
      <c r="Q1744" s="173" t="str">
        <f>VLOOKUP(P1744,Tabla_Indicador_Gestion4[#All],3,TRUE)</f>
        <v>Por Ejecutar</v>
      </c>
      <c r="R1744" s="215">
        <f>SUBTOTAL(9,$N$1742:$N1744)</f>
        <v>0</v>
      </c>
      <c r="S1744" s="231">
        <f>SUBTOTAL(9,$O$1742:$O1744)</f>
        <v>0</v>
      </c>
      <c r="T1744" s="231">
        <f>IFERROR(+Revisión_Avance_Periodo!$S1744/Revisión_Avance_Periodo!$R1744,0)</f>
        <v>0</v>
      </c>
      <c r="U1744" s="184"/>
      <c r="V1744" s="185"/>
      <c r="W1744" s="183"/>
      <c r="X1744" s="183"/>
      <c r="Y1744" s="183"/>
      <c r="Z1744" s="186"/>
      <c r="AA1744" s="187"/>
    </row>
    <row r="1745" spans="1:27" x14ac:dyDescent="0.25">
      <c r="A1745" s="94">
        <v>148</v>
      </c>
      <c r="B1745" s="96" t="str">
        <f>CONCATENATE(Revisión_Avance_Periodo!$C1745,";",Revisión_Avance_Periodo!$E1745,";",Revisión_Avance_Periodo!$I1745)</f>
        <v>OE3;PR_08;ACT_278</v>
      </c>
      <c r="C1745" s="180" t="s">
        <v>50</v>
      </c>
      <c r="D1745" s="181" t="str">
        <f>VLOOKUP(Revisión_Avance_Periodo!$C1745,Componentes_BD!$F$1:$G$5,2,FALSE)</f>
        <v>Brindar protección al Usuario.</v>
      </c>
      <c r="E1745" s="119" t="s">
        <v>1517</v>
      </c>
      <c r="F1745" s="95">
        <v>1</v>
      </c>
      <c r="G1745" s="95" t="str">
        <f>VLOOKUP(Revisión_Avance_Periodo!$A1745,BD_Seguimiento_OAP_2019!$A$2:$G$294,7,FALSE)</f>
        <v>PEI</v>
      </c>
      <c r="H1745" s="95" t="str">
        <f>VLOOKUP(Revisión_Avance_Periodo!$A1745,BD_Seguimiento_OAP_2019!$A$2:$J$294,10,FALSE)</f>
        <v xml:space="preserve">PEI_08 - Promoción y Consolidación de  la Protección de los Derechos de los Usuarios </v>
      </c>
      <c r="I1745" s="95" t="s">
        <v>1520</v>
      </c>
      <c r="J1745" s="95" t="str">
        <f>VLOOKUP(Revisión_Avance_Periodo!$I1745,BD_Seguimiento_OAP_2019!$L:$M,2,FALSE)</f>
        <v xml:space="preserve">8.1 Publicar dos cartillas </v>
      </c>
      <c r="K1745" s="119" t="s">
        <v>52</v>
      </c>
      <c r="L1745" s="172">
        <v>4.4642857142857152E-4</v>
      </c>
      <c r="M1745" s="182" t="s">
        <v>107</v>
      </c>
      <c r="N1745" s="174">
        <f>INDEX(BD_Seguimiento_OAP_2019!$AH$3:$AS$294,MATCH(Revisión_Avance_Periodo!$I1745,BD_Seguimiento_OAP_2019!$L$3:$L$294,0),MATCH(Revisión_Avance_Periodo!$M1745,BD_Seguimiento_OAP_2019!$AH$2:$AS$2,0))</f>
        <v>5.5E-2</v>
      </c>
      <c r="O1745" s="174">
        <f>INDEX(BD_Seguimiento_OAP_2019!$AV$3:$BG$294,MATCH(Revisión_Avance_Periodo!$I1745,BD_Seguimiento_OAP_2019!$L$3:$L$294,0),MATCH(Revisión_Avance_Periodo!$M1745,BD_Seguimiento_OAP_2019!$AV$2:$BG$2,0))</f>
        <v>0</v>
      </c>
      <c r="P1745" s="188">
        <f t="shared" si="324"/>
        <v>0</v>
      </c>
      <c r="Q1745" s="182" t="str">
        <f>VLOOKUP(P1745,Tabla_Indicador_Gestion4[#All],3,TRUE)</f>
        <v>Por Ejecutar</v>
      </c>
      <c r="R1745" s="215">
        <f>SUBTOTAL(9,$N$1742:$N1745)</f>
        <v>5.5E-2</v>
      </c>
      <c r="S1745" s="231">
        <f>SUBTOTAL(9,$O$1742:$O1745)</f>
        <v>0</v>
      </c>
      <c r="T1745" s="231">
        <f>IFERROR(+Revisión_Avance_Periodo!$S1745/Revisión_Avance_Periodo!$R1745,0)</f>
        <v>0</v>
      </c>
      <c r="U1745" s="184"/>
      <c r="V1745" s="185"/>
      <c r="W1745" s="183"/>
      <c r="X1745" s="183"/>
      <c r="Y1745" s="183"/>
      <c r="Z1745" s="186"/>
      <c r="AA1745" s="187"/>
    </row>
    <row r="1746" spans="1:27" x14ac:dyDescent="0.25">
      <c r="A1746" s="88">
        <v>148</v>
      </c>
      <c r="B1746" s="91" t="str">
        <f>CONCATENATE(Revisión_Avance_Periodo!$C1746,";",Revisión_Avance_Periodo!$E1746,";",Revisión_Avance_Periodo!$I1746)</f>
        <v>OE3;PR_08;ACT_278</v>
      </c>
      <c r="C1746" s="170" t="s">
        <v>50</v>
      </c>
      <c r="D1746" s="171" t="str">
        <f>VLOOKUP(Revisión_Avance_Periodo!$C1746,Componentes_BD!$F$1:$G$5,2,FALSE)</f>
        <v>Brindar protección al Usuario.</v>
      </c>
      <c r="E1746" s="106" t="s">
        <v>1517</v>
      </c>
      <c r="F1746" s="89">
        <v>1</v>
      </c>
      <c r="G1746" s="89" t="str">
        <f>VLOOKUP(Revisión_Avance_Periodo!$A1746,BD_Seguimiento_OAP_2019!$A$2:$G$294,7,FALSE)</f>
        <v>PEI</v>
      </c>
      <c r="H1746" s="89" t="str">
        <f>VLOOKUP(Revisión_Avance_Periodo!$A1746,BD_Seguimiento_OAP_2019!$A$2:$J$294,10,FALSE)</f>
        <v xml:space="preserve">PEI_08 - Promoción y Consolidación de  la Protección de los Derechos de los Usuarios </v>
      </c>
      <c r="I1746" s="89" t="s">
        <v>1520</v>
      </c>
      <c r="J1746" s="89" t="str">
        <f>VLOOKUP(Revisión_Avance_Periodo!$I1746,BD_Seguimiento_OAP_2019!$L:$M,2,FALSE)</f>
        <v xml:space="preserve">8.1 Publicar dos cartillas </v>
      </c>
      <c r="K1746" s="106" t="s">
        <v>52</v>
      </c>
      <c r="L1746" s="172">
        <v>4.4642857142857152E-4</v>
      </c>
      <c r="M1746" s="173" t="s">
        <v>108</v>
      </c>
      <c r="N1746" s="174">
        <f>INDEX(BD_Seguimiento_OAP_2019!$AH$3:$AS$294,MATCH(Revisión_Avance_Periodo!$I1746,BD_Seguimiento_OAP_2019!$L$3:$L$294,0),MATCH(Revisión_Avance_Periodo!$M1746,BD_Seguimiento_OAP_2019!$AH$2:$AS$2,0))</f>
        <v>0</v>
      </c>
      <c r="O1746" s="174">
        <f>INDEX(BD_Seguimiento_OAP_2019!$AV$3:$BG$294,MATCH(Revisión_Avance_Periodo!$I1746,BD_Seguimiento_OAP_2019!$L$3:$L$294,0),MATCH(Revisión_Avance_Periodo!$M1746,BD_Seguimiento_OAP_2019!$AV$2:$BG$2,0))</f>
        <v>0</v>
      </c>
      <c r="P1746" s="175">
        <f t="shared" ref="P1746:P1747" si="327">IFERROR((O1746/N1746),0)</f>
        <v>0</v>
      </c>
      <c r="Q1746" s="173" t="str">
        <f>VLOOKUP(P1746,Tabla_Indicador_Gestion4[#All],3,TRUE)</f>
        <v>Por Ejecutar</v>
      </c>
      <c r="R1746" s="215">
        <f>SUBTOTAL(9,$N$1742:$N1746)</f>
        <v>5.5E-2</v>
      </c>
      <c r="S1746" s="231">
        <f>SUBTOTAL(9,$O$1742:$O1746)</f>
        <v>0</v>
      </c>
      <c r="T1746" s="231">
        <f>IFERROR(+Revisión_Avance_Periodo!$S1746/Revisión_Avance_Periodo!$R1746,0)</f>
        <v>0</v>
      </c>
      <c r="U1746" s="184"/>
      <c r="V1746" s="185"/>
      <c r="W1746" s="183"/>
      <c r="X1746" s="183"/>
      <c r="Y1746" s="183"/>
      <c r="Z1746" s="186"/>
      <c r="AA1746" s="187"/>
    </row>
    <row r="1747" spans="1:27" x14ac:dyDescent="0.25">
      <c r="A1747" s="94">
        <v>148</v>
      </c>
      <c r="B1747" s="96" t="str">
        <f>CONCATENATE(Revisión_Avance_Periodo!$C1747,";",Revisión_Avance_Periodo!$E1747,";",Revisión_Avance_Periodo!$I1747)</f>
        <v>OE3;PR_08;ACT_278</v>
      </c>
      <c r="C1747" s="180" t="s">
        <v>50</v>
      </c>
      <c r="D1747" s="181" t="str">
        <f>VLOOKUP(Revisión_Avance_Periodo!$C1747,Componentes_BD!$F$1:$G$5,2,FALSE)</f>
        <v>Brindar protección al Usuario.</v>
      </c>
      <c r="E1747" s="119" t="s">
        <v>1517</v>
      </c>
      <c r="F1747" s="95">
        <v>1</v>
      </c>
      <c r="G1747" s="95" t="str">
        <f>VLOOKUP(Revisión_Avance_Periodo!$A1747,BD_Seguimiento_OAP_2019!$A$2:$G$294,7,FALSE)</f>
        <v>PEI</v>
      </c>
      <c r="H1747" s="95" t="str">
        <f>VLOOKUP(Revisión_Avance_Periodo!$A1747,BD_Seguimiento_OAP_2019!$A$2:$J$294,10,FALSE)</f>
        <v xml:space="preserve">PEI_08 - Promoción y Consolidación de  la Protección de los Derechos de los Usuarios </v>
      </c>
      <c r="I1747" s="95" t="s">
        <v>1520</v>
      </c>
      <c r="J1747" s="95" t="str">
        <f>VLOOKUP(Revisión_Avance_Periodo!$I1747,BD_Seguimiento_OAP_2019!$L:$M,2,FALSE)</f>
        <v xml:space="preserve">8.1 Publicar dos cartillas </v>
      </c>
      <c r="K1747" s="119" t="s">
        <v>52</v>
      </c>
      <c r="L1747" s="172">
        <v>4.4642857142857152E-4</v>
      </c>
      <c r="M1747" s="182" t="s">
        <v>109</v>
      </c>
      <c r="N1747" s="174">
        <f>INDEX(BD_Seguimiento_OAP_2019!$AH$3:$AS$294,MATCH(Revisión_Avance_Periodo!$I1747,BD_Seguimiento_OAP_2019!$L$3:$L$294,0),MATCH(Revisión_Avance_Periodo!$M1747,BD_Seguimiento_OAP_2019!$AH$2:$AS$2,0))</f>
        <v>0</v>
      </c>
      <c r="O1747" s="174">
        <f>INDEX(BD_Seguimiento_OAP_2019!$AV$3:$BG$294,MATCH(Revisión_Avance_Periodo!$I1747,BD_Seguimiento_OAP_2019!$L$3:$L$294,0),MATCH(Revisión_Avance_Periodo!$M1747,BD_Seguimiento_OAP_2019!$AV$2:$BG$2,0))</f>
        <v>0</v>
      </c>
      <c r="P1747" s="175">
        <f t="shared" si="327"/>
        <v>0</v>
      </c>
      <c r="Q1747" s="182" t="str">
        <f>VLOOKUP(P1747,Tabla_Indicador_Gestion4[#All],3,TRUE)</f>
        <v>Por Ejecutar</v>
      </c>
      <c r="R1747" s="215">
        <f>SUBTOTAL(9,$N$1742:$N1747)</f>
        <v>5.5E-2</v>
      </c>
      <c r="S1747" s="231">
        <f>SUBTOTAL(9,$O$1742:$O1747)</f>
        <v>0</v>
      </c>
      <c r="T1747" s="231">
        <f>IFERROR(+Revisión_Avance_Periodo!$S1747/Revisión_Avance_Periodo!$R1747,0)</f>
        <v>0</v>
      </c>
      <c r="U1747" s="184"/>
      <c r="V1747" s="185"/>
      <c r="W1747" s="183"/>
      <c r="X1747" s="183"/>
      <c r="Y1747" s="183"/>
      <c r="Z1747" s="186"/>
      <c r="AA1747" s="187"/>
    </row>
    <row r="1748" spans="1:27" x14ac:dyDescent="0.25">
      <c r="A1748" s="88">
        <v>148</v>
      </c>
      <c r="B1748" s="91" t="str">
        <f>CONCATENATE(Revisión_Avance_Periodo!$C1748,";",Revisión_Avance_Periodo!$E1748,";",Revisión_Avance_Periodo!$I1748)</f>
        <v>OE3;PR_08;ACT_278</v>
      </c>
      <c r="C1748" s="170" t="s">
        <v>50</v>
      </c>
      <c r="D1748" s="171" t="str">
        <f>VLOOKUP(Revisión_Avance_Periodo!$C1748,Componentes_BD!$F$1:$G$5,2,FALSE)</f>
        <v>Brindar protección al Usuario.</v>
      </c>
      <c r="E1748" s="106" t="s">
        <v>1517</v>
      </c>
      <c r="F1748" s="89">
        <v>1</v>
      </c>
      <c r="G1748" s="89" t="str">
        <f>VLOOKUP(Revisión_Avance_Periodo!$A1748,BD_Seguimiento_OAP_2019!$A$2:$G$294,7,FALSE)</f>
        <v>PEI</v>
      </c>
      <c r="H1748" s="89" t="str">
        <f>VLOOKUP(Revisión_Avance_Periodo!$A1748,BD_Seguimiento_OAP_2019!$A$2:$J$294,10,FALSE)</f>
        <v xml:space="preserve">PEI_08 - Promoción y Consolidación de  la Protección de los Derechos de los Usuarios </v>
      </c>
      <c r="I1748" s="89" t="s">
        <v>1520</v>
      </c>
      <c r="J1748" s="89" t="str">
        <f>VLOOKUP(Revisión_Avance_Periodo!$I1748,BD_Seguimiento_OAP_2019!$L:$M,2,FALSE)</f>
        <v xml:space="preserve">8.1 Publicar dos cartillas </v>
      </c>
      <c r="K1748" s="106" t="s">
        <v>52</v>
      </c>
      <c r="L1748" s="172">
        <v>4.4642857142857152E-4</v>
      </c>
      <c r="M1748" s="173" t="s">
        <v>110</v>
      </c>
      <c r="N1748" s="174">
        <f>INDEX(BD_Seguimiento_OAP_2019!$AH$3:$AS$294,MATCH(Revisión_Avance_Periodo!$I1748,BD_Seguimiento_OAP_2019!$L$3:$L$294,0),MATCH(Revisión_Avance_Periodo!$M1748,BD_Seguimiento_OAP_2019!$AH$2:$AS$2,0))</f>
        <v>5.5E-2</v>
      </c>
      <c r="O1748" s="174">
        <f>INDEX(BD_Seguimiento_OAP_2019!$AV$3:$BG$294,MATCH(Revisión_Avance_Periodo!$I1748,BD_Seguimiento_OAP_2019!$L$3:$L$294,0),MATCH(Revisión_Avance_Periodo!$M1748,BD_Seguimiento_OAP_2019!$AV$2:$BG$2,0))</f>
        <v>0</v>
      </c>
      <c r="P1748" s="189">
        <f t="shared" si="324"/>
        <v>0</v>
      </c>
      <c r="Q1748" s="173" t="str">
        <f>VLOOKUP(P1748,Tabla_Indicador_Gestion4[#All],3,TRUE)</f>
        <v>Por Ejecutar</v>
      </c>
      <c r="R1748" s="215">
        <f>SUBTOTAL(9,$N$1742:$N1748)</f>
        <v>0.11</v>
      </c>
      <c r="S1748" s="231">
        <f>SUBTOTAL(9,$O$1742:$O1748)</f>
        <v>0</v>
      </c>
      <c r="T1748" s="231">
        <f>IFERROR(+Revisión_Avance_Periodo!$S1748/Revisión_Avance_Periodo!$R1748,0)</f>
        <v>0</v>
      </c>
      <c r="U1748" s="184"/>
      <c r="V1748" s="185"/>
      <c r="W1748" s="183"/>
      <c r="X1748" s="183"/>
      <c r="Y1748" s="183"/>
      <c r="Z1748" s="186"/>
      <c r="AA1748" s="187"/>
    </row>
    <row r="1749" spans="1:27" x14ac:dyDescent="0.25">
      <c r="A1749" s="94">
        <v>148</v>
      </c>
      <c r="B1749" s="96" t="str">
        <f>CONCATENATE(Revisión_Avance_Periodo!$C1749,";",Revisión_Avance_Periodo!$E1749,";",Revisión_Avance_Periodo!$I1749)</f>
        <v>OE3;PR_08;ACT_278</v>
      </c>
      <c r="C1749" s="180" t="s">
        <v>50</v>
      </c>
      <c r="D1749" s="181" t="str">
        <f>VLOOKUP(Revisión_Avance_Periodo!$C1749,Componentes_BD!$F$1:$G$5,2,FALSE)</f>
        <v>Brindar protección al Usuario.</v>
      </c>
      <c r="E1749" s="119" t="s">
        <v>1517</v>
      </c>
      <c r="F1749" s="95">
        <v>1</v>
      </c>
      <c r="G1749" s="95" t="str">
        <f>VLOOKUP(Revisión_Avance_Periodo!$A1749,BD_Seguimiento_OAP_2019!$A$2:$G$294,7,FALSE)</f>
        <v>PEI</v>
      </c>
      <c r="H1749" s="95" t="str">
        <f>VLOOKUP(Revisión_Avance_Periodo!$A1749,BD_Seguimiento_OAP_2019!$A$2:$J$294,10,FALSE)</f>
        <v xml:space="preserve">PEI_08 - Promoción y Consolidación de  la Protección de los Derechos de los Usuarios </v>
      </c>
      <c r="I1749" s="95" t="s">
        <v>1520</v>
      </c>
      <c r="J1749" s="95" t="str">
        <f>VLOOKUP(Revisión_Avance_Periodo!$I1749,BD_Seguimiento_OAP_2019!$L:$M,2,FALSE)</f>
        <v xml:space="preserve">8.1 Publicar dos cartillas </v>
      </c>
      <c r="K1749" s="119" t="s">
        <v>52</v>
      </c>
      <c r="L1749" s="172">
        <v>4.4642857142857152E-4</v>
      </c>
      <c r="M1749" s="182" t="s">
        <v>111</v>
      </c>
      <c r="N1749" s="174">
        <f>INDEX(BD_Seguimiento_OAP_2019!$AH$3:$AS$294,MATCH(Revisión_Avance_Periodo!$I1749,BD_Seguimiento_OAP_2019!$L$3:$L$294,0),MATCH(Revisión_Avance_Periodo!$M1749,BD_Seguimiento_OAP_2019!$AH$2:$AS$2,0))</f>
        <v>0</v>
      </c>
      <c r="O1749" s="174">
        <f>INDEX(BD_Seguimiento_OAP_2019!$AV$3:$BG$294,MATCH(Revisión_Avance_Periodo!$I1749,BD_Seguimiento_OAP_2019!$L$3:$L$294,0),MATCH(Revisión_Avance_Periodo!$M1749,BD_Seguimiento_OAP_2019!$AV$2:$BG$2,0))</f>
        <v>0</v>
      </c>
      <c r="P1749" s="175">
        <f t="shared" ref="P1749:P1756" si="328">IFERROR((O1749/N1749),0)</f>
        <v>0</v>
      </c>
      <c r="Q1749" s="182" t="str">
        <f>VLOOKUP(P1749,Tabla_Indicador_Gestion4[#All],3,TRUE)</f>
        <v>Por Ejecutar</v>
      </c>
      <c r="R1749" s="215">
        <f>SUBTOTAL(9,$N$1742:$N1749)</f>
        <v>0.11</v>
      </c>
      <c r="S1749" s="231">
        <f>SUBTOTAL(9,$O$1742:$O1749)</f>
        <v>0</v>
      </c>
      <c r="T1749" s="231">
        <f>IFERROR(+Revisión_Avance_Periodo!$S1749/Revisión_Avance_Periodo!$R1749,0)</f>
        <v>0</v>
      </c>
      <c r="U1749" s="184"/>
      <c r="V1749" s="185"/>
      <c r="W1749" s="183"/>
      <c r="X1749" s="183"/>
      <c r="Y1749" s="183"/>
      <c r="Z1749" s="186"/>
      <c r="AA1749" s="187"/>
    </row>
    <row r="1750" spans="1:27" x14ac:dyDescent="0.25">
      <c r="A1750" s="88">
        <v>148</v>
      </c>
      <c r="B1750" s="91" t="str">
        <f>CONCATENATE(Revisión_Avance_Periodo!$C1750,";",Revisión_Avance_Periodo!$E1750,";",Revisión_Avance_Periodo!$I1750)</f>
        <v>OE3;PR_08;ACT_278</v>
      </c>
      <c r="C1750" s="170" t="s">
        <v>50</v>
      </c>
      <c r="D1750" s="171" t="str">
        <f>VLOOKUP(Revisión_Avance_Periodo!$C1750,Componentes_BD!$F$1:$G$5,2,FALSE)</f>
        <v>Brindar protección al Usuario.</v>
      </c>
      <c r="E1750" s="106" t="s">
        <v>1517</v>
      </c>
      <c r="F1750" s="89">
        <v>1</v>
      </c>
      <c r="G1750" s="89" t="str">
        <f>VLOOKUP(Revisión_Avance_Periodo!$A1750,BD_Seguimiento_OAP_2019!$A$2:$G$294,7,FALSE)</f>
        <v>PEI</v>
      </c>
      <c r="H1750" s="89" t="str">
        <f>VLOOKUP(Revisión_Avance_Periodo!$A1750,BD_Seguimiento_OAP_2019!$A$2:$J$294,10,FALSE)</f>
        <v xml:space="preserve">PEI_08 - Promoción y Consolidación de  la Protección de los Derechos de los Usuarios </v>
      </c>
      <c r="I1750" s="89" t="s">
        <v>1520</v>
      </c>
      <c r="J1750" s="89" t="str">
        <f>VLOOKUP(Revisión_Avance_Periodo!$I1750,BD_Seguimiento_OAP_2019!$L:$M,2,FALSE)</f>
        <v xml:space="preserve">8.1 Publicar dos cartillas </v>
      </c>
      <c r="K1750" s="106" t="s">
        <v>52</v>
      </c>
      <c r="L1750" s="172">
        <v>4.4642857142857152E-4</v>
      </c>
      <c r="M1750" s="173" t="s">
        <v>112</v>
      </c>
      <c r="N1750" s="174">
        <f>INDEX(BD_Seguimiento_OAP_2019!$AH$3:$AS$294,MATCH(Revisión_Avance_Periodo!$I1750,BD_Seguimiento_OAP_2019!$L$3:$L$294,0),MATCH(Revisión_Avance_Periodo!$M1750,BD_Seguimiento_OAP_2019!$AH$2:$AS$2,0))</f>
        <v>0</v>
      </c>
      <c r="O1750" s="174">
        <f>INDEX(BD_Seguimiento_OAP_2019!$AV$3:$BG$294,MATCH(Revisión_Avance_Periodo!$I1750,BD_Seguimiento_OAP_2019!$L$3:$L$294,0),MATCH(Revisión_Avance_Periodo!$M1750,BD_Seguimiento_OAP_2019!$AV$2:$BG$2,0))</f>
        <v>0</v>
      </c>
      <c r="P1750" s="175">
        <f t="shared" si="328"/>
        <v>0</v>
      </c>
      <c r="Q1750" s="173" t="str">
        <f>VLOOKUP(P1750,Tabla_Indicador_Gestion4[#All],3,TRUE)</f>
        <v>Por Ejecutar</v>
      </c>
      <c r="R1750" s="215">
        <f>SUBTOTAL(9,$N$1742:$N1750)</f>
        <v>0.11</v>
      </c>
      <c r="S1750" s="231">
        <f>SUBTOTAL(9,$O$1742:$O1750)</f>
        <v>0</v>
      </c>
      <c r="T1750" s="231">
        <f>IFERROR(+Revisión_Avance_Periodo!$S1750/Revisión_Avance_Periodo!$R1750,0)</f>
        <v>0</v>
      </c>
      <c r="U1750" s="184"/>
      <c r="V1750" s="185"/>
      <c r="W1750" s="183"/>
      <c r="X1750" s="183"/>
      <c r="Y1750" s="183"/>
      <c r="Z1750" s="186"/>
      <c r="AA1750" s="187"/>
    </row>
    <row r="1751" spans="1:27" x14ac:dyDescent="0.25">
      <c r="A1751" s="94">
        <v>148</v>
      </c>
      <c r="B1751" s="96" t="str">
        <f>CONCATENATE(Revisión_Avance_Periodo!$C1751,";",Revisión_Avance_Periodo!$E1751,";",Revisión_Avance_Periodo!$I1751)</f>
        <v>OE3;PR_08;ACT_278</v>
      </c>
      <c r="C1751" s="180" t="s">
        <v>50</v>
      </c>
      <c r="D1751" s="181" t="str">
        <f>VLOOKUP(Revisión_Avance_Periodo!$C1751,Componentes_BD!$F$1:$G$5,2,FALSE)</f>
        <v>Brindar protección al Usuario.</v>
      </c>
      <c r="E1751" s="119" t="s">
        <v>1517</v>
      </c>
      <c r="F1751" s="95">
        <v>1</v>
      </c>
      <c r="G1751" s="95" t="str">
        <f>VLOOKUP(Revisión_Avance_Periodo!$A1751,BD_Seguimiento_OAP_2019!$A$2:$G$294,7,FALSE)</f>
        <v>PEI</v>
      </c>
      <c r="H1751" s="95" t="str">
        <f>VLOOKUP(Revisión_Avance_Periodo!$A1751,BD_Seguimiento_OAP_2019!$A$2:$J$294,10,FALSE)</f>
        <v xml:space="preserve">PEI_08 - Promoción y Consolidación de  la Protección de los Derechos de los Usuarios </v>
      </c>
      <c r="I1751" s="95" t="s">
        <v>1520</v>
      </c>
      <c r="J1751" s="95" t="str">
        <f>VLOOKUP(Revisión_Avance_Periodo!$I1751,BD_Seguimiento_OAP_2019!$L:$M,2,FALSE)</f>
        <v xml:space="preserve">8.1 Publicar dos cartillas </v>
      </c>
      <c r="K1751" s="119" t="s">
        <v>52</v>
      </c>
      <c r="L1751" s="172">
        <v>4.4642857142857152E-4</v>
      </c>
      <c r="M1751" s="182" t="s">
        <v>113</v>
      </c>
      <c r="N1751" s="174">
        <f>INDEX(BD_Seguimiento_OAP_2019!$AH$3:$AS$294,MATCH(Revisión_Avance_Periodo!$I1751,BD_Seguimiento_OAP_2019!$L$3:$L$294,0),MATCH(Revisión_Avance_Periodo!$M1751,BD_Seguimiento_OAP_2019!$AH$2:$AS$2,0))</f>
        <v>0</v>
      </c>
      <c r="O1751" s="174">
        <f>INDEX(BD_Seguimiento_OAP_2019!$AV$3:$BG$294,MATCH(Revisión_Avance_Periodo!$I1751,BD_Seguimiento_OAP_2019!$L$3:$L$294,0),MATCH(Revisión_Avance_Periodo!$M1751,BD_Seguimiento_OAP_2019!$AV$2:$BG$2,0))</f>
        <v>0</v>
      </c>
      <c r="P1751" s="175">
        <f t="shared" si="328"/>
        <v>0</v>
      </c>
      <c r="Q1751" s="182" t="str">
        <f>VLOOKUP(P1751,Tabla_Indicador_Gestion4[#All],3,TRUE)</f>
        <v>Por Ejecutar</v>
      </c>
      <c r="R1751" s="215">
        <f>SUBTOTAL(9,$N$1742:$N1751)</f>
        <v>0.11</v>
      </c>
      <c r="S1751" s="231">
        <f>SUBTOTAL(9,$O$1742:$O1751)</f>
        <v>0</v>
      </c>
      <c r="T1751" s="231">
        <f>IFERROR(+Revisión_Avance_Periodo!$S1751/Revisión_Avance_Periodo!$R1751,0)</f>
        <v>0</v>
      </c>
      <c r="U1751" s="184"/>
      <c r="V1751" s="185"/>
      <c r="W1751" s="183"/>
      <c r="X1751" s="183"/>
      <c r="Y1751" s="183"/>
      <c r="Z1751" s="186"/>
      <c r="AA1751" s="187"/>
    </row>
    <row r="1752" spans="1:27" x14ac:dyDescent="0.25">
      <c r="A1752" s="88">
        <v>148</v>
      </c>
      <c r="B1752" s="91" t="str">
        <f>CONCATENATE(Revisión_Avance_Periodo!$C1752,";",Revisión_Avance_Periodo!$E1752,";",Revisión_Avance_Periodo!$I1752)</f>
        <v>OE3;PR_08;ACT_278</v>
      </c>
      <c r="C1752" s="170" t="s">
        <v>50</v>
      </c>
      <c r="D1752" s="171" t="str">
        <f>VLOOKUP(Revisión_Avance_Periodo!$C1752,Componentes_BD!$F$1:$G$5,2,FALSE)</f>
        <v>Brindar protección al Usuario.</v>
      </c>
      <c r="E1752" s="106" t="s">
        <v>1517</v>
      </c>
      <c r="F1752" s="89">
        <v>1</v>
      </c>
      <c r="G1752" s="89" t="str">
        <f>VLOOKUP(Revisión_Avance_Periodo!$A1752,BD_Seguimiento_OAP_2019!$A$2:$G$294,7,FALSE)</f>
        <v>PEI</v>
      </c>
      <c r="H1752" s="89" t="str">
        <f>VLOOKUP(Revisión_Avance_Periodo!$A1752,BD_Seguimiento_OAP_2019!$A$2:$J$294,10,FALSE)</f>
        <v xml:space="preserve">PEI_08 - Promoción y Consolidación de  la Protección de los Derechos de los Usuarios </v>
      </c>
      <c r="I1752" s="89" t="s">
        <v>1520</v>
      </c>
      <c r="J1752" s="89" t="str">
        <f>VLOOKUP(Revisión_Avance_Periodo!$I1752,BD_Seguimiento_OAP_2019!$L:$M,2,FALSE)</f>
        <v xml:space="preserve">8.1 Publicar dos cartillas </v>
      </c>
      <c r="K1752" s="106" t="s">
        <v>52</v>
      </c>
      <c r="L1752" s="172">
        <v>4.4642857142857152E-4</v>
      </c>
      <c r="M1752" s="173" t="s">
        <v>114</v>
      </c>
      <c r="N1752" s="174">
        <f>INDEX(BD_Seguimiento_OAP_2019!$AH$3:$AS$294,MATCH(Revisión_Avance_Periodo!$I1752,BD_Seguimiento_OAP_2019!$L$3:$L$294,0),MATCH(Revisión_Avance_Periodo!$M1752,BD_Seguimiento_OAP_2019!$AH$2:$AS$2,0))</f>
        <v>0</v>
      </c>
      <c r="O1752" s="174">
        <f>INDEX(BD_Seguimiento_OAP_2019!$AV$3:$BG$294,MATCH(Revisión_Avance_Periodo!$I1752,BD_Seguimiento_OAP_2019!$L$3:$L$294,0),MATCH(Revisión_Avance_Periodo!$M1752,BD_Seguimiento_OAP_2019!$AV$2:$BG$2,0))</f>
        <v>0</v>
      </c>
      <c r="P1752" s="175">
        <f t="shared" si="328"/>
        <v>0</v>
      </c>
      <c r="Q1752" s="173" t="str">
        <f>VLOOKUP(P1752,Tabla_Indicador_Gestion4[#All],3,TRUE)</f>
        <v>Por Ejecutar</v>
      </c>
      <c r="R1752" s="215">
        <f>SUBTOTAL(9,$N$1742:$N1752)</f>
        <v>0.11</v>
      </c>
      <c r="S1752" s="231">
        <f>SUBTOTAL(9,$O$1742:$O1752)</f>
        <v>0</v>
      </c>
      <c r="T1752" s="231">
        <f>IFERROR(+Revisión_Avance_Periodo!$S1752/Revisión_Avance_Periodo!$R1752,0)</f>
        <v>0</v>
      </c>
      <c r="U1752" s="184"/>
      <c r="V1752" s="185"/>
      <c r="W1752" s="183"/>
      <c r="X1752" s="183"/>
      <c r="Y1752" s="183"/>
      <c r="Z1752" s="186"/>
      <c r="AA1752" s="187"/>
    </row>
    <row r="1753" spans="1:27" ht="15.75" thickBot="1" x14ac:dyDescent="0.3">
      <c r="A1753" s="94">
        <v>148</v>
      </c>
      <c r="B1753" s="96" t="str">
        <f>CONCATENATE(Revisión_Avance_Periodo!$C1753,";",Revisión_Avance_Periodo!$E1753,";",Revisión_Avance_Periodo!$I1753)</f>
        <v>OE3;PR_08;ACT_278</v>
      </c>
      <c r="C1753" s="180" t="s">
        <v>50</v>
      </c>
      <c r="D1753" s="181" t="str">
        <f>VLOOKUP(Revisión_Avance_Periodo!$C1753,Componentes_BD!$F$1:$G$5,2,FALSE)</f>
        <v>Brindar protección al Usuario.</v>
      </c>
      <c r="E1753" s="119" t="s">
        <v>1517</v>
      </c>
      <c r="F1753" s="95">
        <v>1</v>
      </c>
      <c r="G1753" s="95" t="str">
        <f>VLOOKUP(Revisión_Avance_Periodo!$A1753,BD_Seguimiento_OAP_2019!$A$2:$G$294,7,FALSE)</f>
        <v>PEI</v>
      </c>
      <c r="H1753" s="95" t="str">
        <f>VLOOKUP(Revisión_Avance_Periodo!$A1753,BD_Seguimiento_OAP_2019!$A$2:$J$294,10,FALSE)</f>
        <v xml:space="preserve">PEI_08 - Promoción y Consolidación de  la Protección de los Derechos de los Usuarios </v>
      </c>
      <c r="I1753" s="95" t="s">
        <v>1520</v>
      </c>
      <c r="J1753" s="95" t="str">
        <f>VLOOKUP(Revisión_Avance_Periodo!$I1753,BD_Seguimiento_OAP_2019!$L:$M,2,FALSE)</f>
        <v xml:space="preserve">8.1 Publicar dos cartillas </v>
      </c>
      <c r="K1753" s="119" t="s">
        <v>52</v>
      </c>
      <c r="L1753" s="172">
        <v>4.4642857142857152E-4</v>
      </c>
      <c r="M1753" s="182" t="s">
        <v>115</v>
      </c>
      <c r="N1753" s="174">
        <f>INDEX(BD_Seguimiento_OAP_2019!$AH$3:$AS$294,MATCH(Revisión_Avance_Periodo!$I1753,BD_Seguimiento_OAP_2019!$L$3:$L$294,0),MATCH(Revisión_Avance_Periodo!$M1753,BD_Seguimiento_OAP_2019!$AH$2:$AS$2,0))</f>
        <v>0</v>
      </c>
      <c r="O1753" s="174">
        <f>INDEX(BD_Seguimiento_OAP_2019!$AV$3:$BG$294,MATCH(Revisión_Avance_Periodo!$I1753,BD_Seguimiento_OAP_2019!$L$3:$L$294,0),MATCH(Revisión_Avance_Periodo!$M1753,BD_Seguimiento_OAP_2019!$AV$2:$BG$2,0))</f>
        <v>0</v>
      </c>
      <c r="P1753" s="175">
        <f t="shared" si="328"/>
        <v>0</v>
      </c>
      <c r="Q1753" s="182" t="str">
        <f>VLOOKUP(P1753,Tabla_Indicador_Gestion4[#All],3,TRUE)</f>
        <v>Por Ejecutar</v>
      </c>
      <c r="R1753" s="215">
        <f>SUBTOTAL(9,$N$1742:$N1753)</f>
        <v>0.11</v>
      </c>
      <c r="S1753" s="231">
        <f>SUBTOTAL(9,$O$1742:$O1753)</f>
        <v>0</v>
      </c>
      <c r="T1753" s="231">
        <f>IFERROR(+Revisión_Avance_Periodo!$S1753/Revisión_Avance_Periodo!$R1753,0)</f>
        <v>0</v>
      </c>
      <c r="U1753" s="184"/>
      <c r="V1753" s="185"/>
      <c r="W1753" s="183"/>
      <c r="X1753" s="183"/>
      <c r="Y1753" s="183"/>
      <c r="Z1753" s="186"/>
      <c r="AA1753" s="187"/>
    </row>
    <row r="1754" spans="1:27" x14ac:dyDescent="0.25">
      <c r="A1754" s="88">
        <v>149</v>
      </c>
      <c r="B1754" s="91" t="str">
        <f>CONCATENATE(Revisión_Avance_Periodo!$C1754,";",Revisión_Avance_Periodo!$E1754,";",Revisión_Avance_Periodo!$I1754)</f>
        <v>OE3;PR_08;ACT_279</v>
      </c>
      <c r="C1754" s="203" t="s">
        <v>50</v>
      </c>
      <c r="D1754" s="204" t="str">
        <f>VLOOKUP(Revisión_Avance_Periodo!$C1754,Componentes_BD!$F$1:$G$5,2,FALSE)</f>
        <v>Brindar protección al Usuario.</v>
      </c>
      <c r="E1754" s="106" t="s">
        <v>1517</v>
      </c>
      <c r="F1754" s="89">
        <v>1</v>
      </c>
      <c r="G1754" s="89" t="str">
        <f>VLOOKUP(Revisión_Avance_Periodo!$A1754,BD_Seguimiento_OAP_2019!$A$2:$G$294,7,FALSE)</f>
        <v>PEI</v>
      </c>
      <c r="H1754" s="89" t="str">
        <f>VLOOKUP(Revisión_Avance_Periodo!$A1754,BD_Seguimiento_OAP_2019!$A$2:$J$294,10,FALSE)</f>
        <v xml:space="preserve">PEI_08 - Promoción y Consolidación de  la Protección de los Derechos de los Usuarios </v>
      </c>
      <c r="I1754" s="89" t="s">
        <v>1524</v>
      </c>
      <c r="J1754" s="89" t="str">
        <f>VLOOKUP(Revisión_Avance_Periodo!$I1754,BD_Seguimiento_OAP_2019!$L:$M,2,FALSE)</f>
        <v>8.2  Determinar y elaborar el contenido del primer de curso e-learning</v>
      </c>
      <c r="K1754" s="106" t="s">
        <v>52</v>
      </c>
      <c r="L1754" s="172">
        <v>4.4642857142857152E-4</v>
      </c>
      <c r="M1754" s="173" t="s">
        <v>104</v>
      </c>
      <c r="N1754" s="174">
        <f>INDEX(BD_Seguimiento_OAP_2019!$AH$3:$AS$294,MATCH(Revisión_Avance_Periodo!$I1754,BD_Seguimiento_OAP_2019!$L$3:$L$294,0),MATCH(Revisión_Avance_Periodo!$M1754,BD_Seguimiento_OAP_2019!$AH$2:$AS$2,0))</f>
        <v>0</v>
      </c>
      <c r="O1754" s="174">
        <f>INDEX(BD_Seguimiento_OAP_2019!$AV$3:$BG$294,MATCH(Revisión_Avance_Periodo!$I1754,BD_Seguimiento_OAP_2019!$L$3:$L$294,0),MATCH(Revisión_Avance_Periodo!$M1754,BD_Seguimiento_OAP_2019!$AV$2:$BG$2,0))</f>
        <v>0</v>
      </c>
      <c r="P1754" s="175">
        <f t="shared" si="328"/>
        <v>0</v>
      </c>
      <c r="Q1754" s="173" t="str">
        <f>VLOOKUP(P1754,Tabla_Indicador_Gestion4[#All],3,TRUE)</f>
        <v>Por Ejecutar</v>
      </c>
      <c r="R1754" s="213">
        <f>SUBTOTAL(9,$N$1754:$N1754)</f>
        <v>0</v>
      </c>
      <c r="S1754" s="234">
        <f>SUBTOTAL(9,$O$1754:$O1754)</f>
        <v>0</v>
      </c>
      <c r="T1754" s="234">
        <f>IFERROR(+Revisión_Avance_Periodo!$S1754/Revisión_Avance_Periodo!$R1754,0)</f>
        <v>0</v>
      </c>
      <c r="U1754" s="177">
        <f>SUBTOTAL(9,N1754:N1765)</f>
        <v>0.11</v>
      </c>
      <c r="V1754" s="176">
        <f>SUBTOTAL(9,O1754:O1765)</f>
        <v>0</v>
      </c>
      <c r="W1754" s="176">
        <f t="shared" ref="W1754" si="329">+V1754/U1754</f>
        <v>0</v>
      </c>
      <c r="X1754" s="176"/>
      <c r="Y1754" s="176">
        <f>100%-Revisión_Avance_Periodo!$W1754</f>
        <v>1</v>
      </c>
      <c r="Z1754" s="178" t="str">
        <f>VLOOKUP(W1754,Tabla_Indicador_Gestion4[],3,TRUE)</f>
        <v>Por Ejecutar</v>
      </c>
      <c r="AA1754" s="179">
        <f>Revisión_Avance_Periodo!$W1754*Revisión_Avance_Periodo!$L1754</f>
        <v>0</v>
      </c>
    </row>
    <row r="1755" spans="1:27" x14ac:dyDescent="0.25">
      <c r="A1755" s="94">
        <v>149</v>
      </c>
      <c r="B1755" s="96" t="str">
        <f>CONCATENATE(Revisión_Avance_Periodo!$C1755,";",Revisión_Avance_Periodo!$E1755,";",Revisión_Avance_Periodo!$I1755)</f>
        <v>OE3;PR_08;ACT_279</v>
      </c>
      <c r="C1755" s="205" t="s">
        <v>50</v>
      </c>
      <c r="D1755" s="206" t="str">
        <f>VLOOKUP(Revisión_Avance_Periodo!$C1755,Componentes_BD!$F$1:$G$5,2,FALSE)</f>
        <v>Brindar protección al Usuario.</v>
      </c>
      <c r="E1755" s="119" t="s">
        <v>1517</v>
      </c>
      <c r="F1755" s="95">
        <v>1</v>
      </c>
      <c r="G1755" s="95" t="str">
        <f>VLOOKUP(Revisión_Avance_Periodo!$A1755,BD_Seguimiento_OAP_2019!$A$2:$G$294,7,FALSE)</f>
        <v>PEI</v>
      </c>
      <c r="H1755" s="95" t="str">
        <f>VLOOKUP(Revisión_Avance_Periodo!$A1755,BD_Seguimiento_OAP_2019!$A$2:$J$294,10,FALSE)</f>
        <v xml:space="preserve">PEI_08 - Promoción y Consolidación de  la Protección de los Derechos de los Usuarios </v>
      </c>
      <c r="I1755" s="95" t="s">
        <v>1524</v>
      </c>
      <c r="J1755" s="95" t="str">
        <f>VLOOKUP(Revisión_Avance_Periodo!$I1755,BD_Seguimiento_OAP_2019!$L:$M,2,FALSE)</f>
        <v>8.2  Determinar y elaborar el contenido del primer de curso e-learning</v>
      </c>
      <c r="K1755" s="119" t="s">
        <v>52</v>
      </c>
      <c r="L1755" s="172">
        <v>4.4642857142857152E-4</v>
      </c>
      <c r="M1755" s="182" t="s">
        <v>105</v>
      </c>
      <c r="N1755" s="174">
        <f>INDEX(BD_Seguimiento_OAP_2019!$AH$3:$AS$294,MATCH(Revisión_Avance_Periodo!$I1755,BD_Seguimiento_OAP_2019!$L$3:$L$294,0),MATCH(Revisión_Avance_Periodo!$M1755,BD_Seguimiento_OAP_2019!$AH$2:$AS$2,0))</f>
        <v>0</v>
      </c>
      <c r="O1755" s="174">
        <f>INDEX(BD_Seguimiento_OAP_2019!$AV$3:$BG$294,MATCH(Revisión_Avance_Periodo!$I1755,BD_Seguimiento_OAP_2019!$L$3:$L$294,0),MATCH(Revisión_Avance_Periodo!$M1755,BD_Seguimiento_OAP_2019!$AV$2:$BG$2,0))</f>
        <v>0</v>
      </c>
      <c r="P1755" s="175">
        <f t="shared" si="328"/>
        <v>0</v>
      </c>
      <c r="Q1755" s="182" t="str">
        <f>VLOOKUP(P1755,Tabla_Indicador_Gestion4[#All],3,TRUE)</f>
        <v>Por Ejecutar</v>
      </c>
      <c r="R1755" s="215">
        <f>SUBTOTAL(9,$N$1754:$N1755)</f>
        <v>0</v>
      </c>
      <c r="S1755" s="231">
        <f>SUBTOTAL(9,$O$1754:$O1755)</f>
        <v>0</v>
      </c>
      <c r="T1755" s="231">
        <f>IFERROR(+Revisión_Avance_Periodo!$S1755/Revisión_Avance_Periodo!$R1755,0)</f>
        <v>0</v>
      </c>
      <c r="U1755" s="184"/>
      <c r="V1755" s="185"/>
      <c r="W1755" s="183"/>
      <c r="X1755" s="183"/>
      <c r="Y1755" s="183"/>
      <c r="Z1755" s="186"/>
      <c r="AA1755" s="187"/>
    </row>
    <row r="1756" spans="1:27" x14ac:dyDescent="0.25">
      <c r="A1756" s="88">
        <v>149</v>
      </c>
      <c r="B1756" s="91" t="str">
        <f>CONCATENATE(Revisión_Avance_Periodo!$C1756,";",Revisión_Avance_Periodo!$E1756,";",Revisión_Avance_Periodo!$I1756)</f>
        <v>OE3;PR_08;ACT_279</v>
      </c>
      <c r="C1756" s="203" t="s">
        <v>50</v>
      </c>
      <c r="D1756" s="204" t="str">
        <f>VLOOKUP(Revisión_Avance_Periodo!$C1756,Componentes_BD!$F$1:$G$5,2,FALSE)</f>
        <v>Brindar protección al Usuario.</v>
      </c>
      <c r="E1756" s="106" t="s">
        <v>1517</v>
      </c>
      <c r="F1756" s="89">
        <v>1</v>
      </c>
      <c r="G1756" s="89" t="str">
        <f>VLOOKUP(Revisión_Avance_Periodo!$A1756,BD_Seguimiento_OAP_2019!$A$2:$G$294,7,FALSE)</f>
        <v>PEI</v>
      </c>
      <c r="H1756" s="89" t="str">
        <f>VLOOKUP(Revisión_Avance_Periodo!$A1756,BD_Seguimiento_OAP_2019!$A$2:$J$294,10,FALSE)</f>
        <v xml:space="preserve">PEI_08 - Promoción y Consolidación de  la Protección de los Derechos de los Usuarios </v>
      </c>
      <c r="I1756" s="89" t="s">
        <v>1524</v>
      </c>
      <c r="J1756" s="89" t="str">
        <f>VLOOKUP(Revisión_Avance_Periodo!$I1756,BD_Seguimiento_OAP_2019!$L:$M,2,FALSE)</f>
        <v>8.2  Determinar y elaborar el contenido del primer de curso e-learning</v>
      </c>
      <c r="K1756" s="106" t="s">
        <v>52</v>
      </c>
      <c r="L1756" s="172">
        <v>4.4642857142857152E-4</v>
      </c>
      <c r="M1756" s="173" t="s">
        <v>106</v>
      </c>
      <c r="N1756" s="174">
        <f>INDEX(BD_Seguimiento_OAP_2019!$AH$3:$AS$294,MATCH(Revisión_Avance_Periodo!$I1756,BD_Seguimiento_OAP_2019!$L$3:$L$294,0),MATCH(Revisión_Avance_Periodo!$M1756,BD_Seguimiento_OAP_2019!$AH$2:$AS$2,0))</f>
        <v>0</v>
      </c>
      <c r="O1756" s="174">
        <f>INDEX(BD_Seguimiento_OAP_2019!$AV$3:$BG$294,MATCH(Revisión_Avance_Periodo!$I1756,BD_Seguimiento_OAP_2019!$L$3:$L$294,0),MATCH(Revisión_Avance_Periodo!$M1756,BD_Seguimiento_OAP_2019!$AV$2:$BG$2,0))</f>
        <v>0</v>
      </c>
      <c r="P1756" s="175">
        <f t="shared" si="328"/>
        <v>0</v>
      </c>
      <c r="Q1756" s="173" t="str">
        <f>VLOOKUP(P1756,Tabla_Indicador_Gestion4[#All],3,TRUE)</f>
        <v>Por Ejecutar</v>
      </c>
      <c r="R1756" s="215">
        <f>SUBTOTAL(9,$N$1754:$N1756)</f>
        <v>0</v>
      </c>
      <c r="S1756" s="231">
        <f>SUBTOTAL(9,$O$1754:$O1756)</f>
        <v>0</v>
      </c>
      <c r="T1756" s="231">
        <f>IFERROR(+Revisión_Avance_Periodo!$S1756/Revisión_Avance_Periodo!$R1756,0)</f>
        <v>0</v>
      </c>
      <c r="U1756" s="184"/>
      <c r="V1756" s="185"/>
      <c r="W1756" s="183"/>
      <c r="X1756" s="183"/>
      <c r="Y1756" s="183"/>
      <c r="Z1756" s="186"/>
      <c r="AA1756" s="187"/>
    </row>
    <row r="1757" spans="1:27" x14ac:dyDescent="0.25">
      <c r="A1757" s="94">
        <v>149</v>
      </c>
      <c r="B1757" s="96" t="str">
        <f>CONCATENATE(Revisión_Avance_Periodo!$C1757,";",Revisión_Avance_Periodo!$E1757,";",Revisión_Avance_Periodo!$I1757)</f>
        <v>OE3;PR_08;ACT_279</v>
      </c>
      <c r="C1757" s="205" t="s">
        <v>50</v>
      </c>
      <c r="D1757" s="206" t="str">
        <f>VLOOKUP(Revisión_Avance_Periodo!$C1757,Componentes_BD!$F$1:$G$5,2,FALSE)</f>
        <v>Brindar protección al Usuario.</v>
      </c>
      <c r="E1757" s="119" t="s">
        <v>1517</v>
      </c>
      <c r="F1757" s="95">
        <v>1</v>
      </c>
      <c r="G1757" s="95" t="str">
        <f>VLOOKUP(Revisión_Avance_Periodo!$A1757,BD_Seguimiento_OAP_2019!$A$2:$G$294,7,FALSE)</f>
        <v>PEI</v>
      </c>
      <c r="H1757" s="95" t="str">
        <f>VLOOKUP(Revisión_Avance_Periodo!$A1757,BD_Seguimiento_OAP_2019!$A$2:$J$294,10,FALSE)</f>
        <v xml:space="preserve">PEI_08 - Promoción y Consolidación de  la Protección de los Derechos de los Usuarios </v>
      </c>
      <c r="I1757" s="95" t="s">
        <v>1524</v>
      </c>
      <c r="J1757" s="95" t="str">
        <f>VLOOKUP(Revisión_Avance_Periodo!$I1757,BD_Seguimiento_OAP_2019!$L:$M,2,FALSE)</f>
        <v>8.2  Determinar y elaborar el contenido del primer de curso e-learning</v>
      </c>
      <c r="K1757" s="119" t="s">
        <v>52</v>
      </c>
      <c r="L1757" s="172">
        <v>4.4642857142857152E-4</v>
      </c>
      <c r="M1757" s="182" t="s">
        <v>107</v>
      </c>
      <c r="N1757" s="174">
        <f>INDEX(BD_Seguimiento_OAP_2019!$AH$3:$AS$294,MATCH(Revisión_Avance_Periodo!$I1757,BD_Seguimiento_OAP_2019!$L$3:$L$294,0),MATCH(Revisión_Avance_Periodo!$M1757,BD_Seguimiento_OAP_2019!$AH$2:$AS$2,0))</f>
        <v>5.5E-2</v>
      </c>
      <c r="O1757" s="174">
        <f>INDEX(BD_Seguimiento_OAP_2019!$AV$3:$BG$294,MATCH(Revisión_Avance_Periodo!$I1757,BD_Seguimiento_OAP_2019!$L$3:$L$294,0),MATCH(Revisión_Avance_Periodo!$M1757,BD_Seguimiento_OAP_2019!$AV$2:$BG$2,0))</f>
        <v>0</v>
      </c>
      <c r="P1757" s="188">
        <f t="shared" si="324"/>
        <v>0</v>
      </c>
      <c r="Q1757" s="182" t="str">
        <f>VLOOKUP(P1757,Tabla_Indicador_Gestion4[#All],3,TRUE)</f>
        <v>Por Ejecutar</v>
      </c>
      <c r="R1757" s="215">
        <f>SUBTOTAL(9,$N$1754:$N1757)</f>
        <v>5.5E-2</v>
      </c>
      <c r="S1757" s="231">
        <f>SUBTOTAL(9,$O$1754:$O1757)</f>
        <v>0</v>
      </c>
      <c r="T1757" s="231">
        <f>IFERROR(+Revisión_Avance_Periodo!$S1757/Revisión_Avance_Periodo!$R1757,0)</f>
        <v>0</v>
      </c>
      <c r="U1757" s="184"/>
      <c r="V1757" s="185"/>
      <c r="W1757" s="183"/>
      <c r="X1757" s="183"/>
      <c r="Y1757" s="183"/>
      <c r="Z1757" s="186"/>
      <c r="AA1757" s="187"/>
    </row>
    <row r="1758" spans="1:27" x14ac:dyDescent="0.25">
      <c r="A1758" s="88">
        <v>149</v>
      </c>
      <c r="B1758" s="91" t="str">
        <f>CONCATENATE(Revisión_Avance_Periodo!$C1758,";",Revisión_Avance_Periodo!$E1758,";",Revisión_Avance_Periodo!$I1758)</f>
        <v>OE3;PR_08;ACT_279</v>
      </c>
      <c r="C1758" s="203" t="s">
        <v>50</v>
      </c>
      <c r="D1758" s="204" t="str">
        <f>VLOOKUP(Revisión_Avance_Periodo!$C1758,Componentes_BD!$F$1:$G$5,2,FALSE)</f>
        <v>Brindar protección al Usuario.</v>
      </c>
      <c r="E1758" s="106" t="s">
        <v>1517</v>
      </c>
      <c r="F1758" s="89">
        <v>1</v>
      </c>
      <c r="G1758" s="89" t="str">
        <f>VLOOKUP(Revisión_Avance_Periodo!$A1758,BD_Seguimiento_OAP_2019!$A$2:$G$294,7,FALSE)</f>
        <v>PEI</v>
      </c>
      <c r="H1758" s="89" t="str">
        <f>VLOOKUP(Revisión_Avance_Periodo!$A1758,BD_Seguimiento_OAP_2019!$A$2:$J$294,10,FALSE)</f>
        <v xml:space="preserve">PEI_08 - Promoción y Consolidación de  la Protección de los Derechos de los Usuarios </v>
      </c>
      <c r="I1758" s="89" t="s">
        <v>1524</v>
      </c>
      <c r="J1758" s="89" t="str">
        <f>VLOOKUP(Revisión_Avance_Periodo!$I1758,BD_Seguimiento_OAP_2019!$L:$M,2,FALSE)</f>
        <v>8.2  Determinar y elaborar el contenido del primer de curso e-learning</v>
      </c>
      <c r="K1758" s="106" t="s">
        <v>52</v>
      </c>
      <c r="L1758" s="172">
        <v>4.4642857142857152E-4</v>
      </c>
      <c r="M1758" s="173" t="s">
        <v>108</v>
      </c>
      <c r="N1758" s="174">
        <f>INDEX(BD_Seguimiento_OAP_2019!$AH$3:$AS$294,MATCH(Revisión_Avance_Periodo!$I1758,BD_Seguimiento_OAP_2019!$L$3:$L$294,0),MATCH(Revisión_Avance_Periodo!$M1758,BD_Seguimiento_OAP_2019!$AH$2:$AS$2,0))</f>
        <v>0</v>
      </c>
      <c r="O1758" s="174">
        <f>INDEX(BD_Seguimiento_OAP_2019!$AV$3:$BG$294,MATCH(Revisión_Avance_Periodo!$I1758,BD_Seguimiento_OAP_2019!$L$3:$L$294,0),MATCH(Revisión_Avance_Periodo!$M1758,BD_Seguimiento_OAP_2019!$AV$2:$BG$2,0))</f>
        <v>0</v>
      </c>
      <c r="P1758" s="175">
        <f t="shared" ref="P1758:P1759" si="330">IFERROR((O1758/N1758),0)</f>
        <v>0</v>
      </c>
      <c r="Q1758" s="173" t="str">
        <f>VLOOKUP(P1758,Tabla_Indicador_Gestion4[#All],3,TRUE)</f>
        <v>Por Ejecutar</v>
      </c>
      <c r="R1758" s="215">
        <f>SUBTOTAL(9,$N$1754:$N1758)</f>
        <v>5.5E-2</v>
      </c>
      <c r="S1758" s="231">
        <f>SUBTOTAL(9,$O$1754:$O1758)</f>
        <v>0</v>
      </c>
      <c r="T1758" s="231">
        <f>IFERROR(+Revisión_Avance_Periodo!$S1758/Revisión_Avance_Periodo!$R1758,0)</f>
        <v>0</v>
      </c>
      <c r="U1758" s="184"/>
      <c r="V1758" s="185"/>
      <c r="W1758" s="183"/>
      <c r="X1758" s="183"/>
      <c r="Y1758" s="183"/>
      <c r="Z1758" s="186"/>
      <c r="AA1758" s="187"/>
    </row>
    <row r="1759" spans="1:27" x14ac:dyDescent="0.25">
      <c r="A1759" s="94">
        <v>149</v>
      </c>
      <c r="B1759" s="96" t="str">
        <f>CONCATENATE(Revisión_Avance_Periodo!$C1759,";",Revisión_Avance_Periodo!$E1759,";",Revisión_Avance_Periodo!$I1759)</f>
        <v>OE3;PR_08;ACT_279</v>
      </c>
      <c r="C1759" s="205" t="s">
        <v>50</v>
      </c>
      <c r="D1759" s="206" t="str">
        <f>VLOOKUP(Revisión_Avance_Periodo!$C1759,Componentes_BD!$F$1:$G$5,2,FALSE)</f>
        <v>Brindar protección al Usuario.</v>
      </c>
      <c r="E1759" s="119" t="s">
        <v>1517</v>
      </c>
      <c r="F1759" s="95">
        <v>1</v>
      </c>
      <c r="G1759" s="95" t="str">
        <f>VLOOKUP(Revisión_Avance_Periodo!$A1759,BD_Seguimiento_OAP_2019!$A$2:$G$294,7,FALSE)</f>
        <v>PEI</v>
      </c>
      <c r="H1759" s="95" t="str">
        <f>VLOOKUP(Revisión_Avance_Periodo!$A1759,BD_Seguimiento_OAP_2019!$A$2:$J$294,10,FALSE)</f>
        <v xml:space="preserve">PEI_08 - Promoción y Consolidación de  la Protección de los Derechos de los Usuarios </v>
      </c>
      <c r="I1759" s="95" t="s">
        <v>1524</v>
      </c>
      <c r="J1759" s="95" t="str">
        <f>VLOOKUP(Revisión_Avance_Periodo!$I1759,BD_Seguimiento_OAP_2019!$L:$M,2,FALSE)</f>
        <v>8.2  Determinar y elaborar el contenido del primer de curso e-learning</v>
      </c>
      <c r="K1759" s="119" t="s">
        <v>52</v>
      </c>
      <c r="L1759" s="172">
        <v>4.4642857142857152E-4</v>
      </c>
      <c r="M1759" s="182" t="s">
        <v>109</v>
      </c>
      <c r="N1759" s="174">
        <f>INDEX(BD_Seguimiento_OAP_2019!$AH$3:$AS$294,MATCH(Revisión_Avance_Periodo!$I1759,BD_Seguimiento_OAP_2019!$L$3:$L$294,0),MATCH(Revisión_Avance_Periodo!$M1759,BD_Seguimiento_OAP_2019!$AH$2:$AS$2,0))</f>
        <v>0</v>
      </c>
      <c r="O1759" s="174">
        <f>INDEX(BD_Seguimiento_OAP_2019!$AV$3:$BG$294,MATCH(Revisión_Avance_Periodo!$I1759,BD_Seguimiento_OAP_2019!$L$3:$L$294,0),MATCH(Revisión_Avance_Periodo!$M1759,BD_Seguimiento_OAP_2019!$AV$2:$BG$2,0))</f>
        <v>0</v>
      </c>
      <c r="P1759" s="175">
        <f t="shared" si="330"/>
        <v>0</v>
      </c>
      <c r="Q1759" s="182" t="str">
        <f>VLOOKUP(P1759,Tabla_Indicador_Gestion4[#All],3,TRUE)</f>
        <v>Por Ejecutar</v>
      </c>
      <c r="R1759" s="215">
        <f>SUBTOTAL(9,$N$1754:$N1759)</f>
        <v>5.5E-2</v>
      </c>
      <c r="S1759" s="231">
        <f>SUBTOTAL(9,$O$1754:$O1759)</f>
        <v>0</v>
      </c>
      <c r="T1759" s="231">
        <f>IFERROR(+Revisión_Avance_Periodo!$S1759/Revisión_Avance_Periodo!$R1759,0)</f>
        <v>0</v>
      </c>
      <c r="U1759" s="184"/>
      <c r="V1759" s="185"/>
      <c r="W1759" s="183"/>
      <c r="X1759" s="183"/>
      <c r="Y1759" s="183"/>
      <c r="Z1759" s="186"/>
      <c r="AA1759" s="187"/>
    </row>
    <row r="1760" spans="1:27" x14ac:dyDescent="0.25">
      <c r="A1760" s="88">
        <v>149</v>
      </c>
      <c r="B1760" s="91" t="str">
        <f>CONCATENATE(Revisión_Avance_Periodo!$C1760,";",Revisión_Avance_Periodo!$E1760,";",Revisión_Avance_Periodo!$I1760)</f>
        <v>OE3;PR_08;ACT_279</v>
      </c>
      <c r="C1760" s="203" t="s">
        <v>50</v>
      </c>
      <c r="D1760" s="204" t="str">
        <f>VLOOKUP(Revisión_Avance_Periodo!$C1760,Componentes_BD!$F$1:$G$5,2,FALSE)</f>
        <v>Brindar protección al Usuario.</v>
      </c>
      <c r="E1760" s="106" t="s">
        <v>1517</v>
      </c>
      <c r="F1760" s="89">
        <v>1</v>
      </c>
      <c r="G1760" s="89" t="str">
        <f>VLOOKUP(Revisión_Avance_Periodo!$A1760,BD_Seguimiento_OAP_2019!$A$2:$G$294,7,FALSE)</f>
        <v>PEI</v>
      </c>
      <c r="H1760" s="89" t="str">
        <f>VLOOKUP(Revisión_Avance_Periodo!$A1760,BD_Seguimiento_OAP_2019!$A$2:$J$294,10,FALSE)</f>
        <v xml:space="preserve">PEI_08 - Promoción y Consolidación de  la Protección de los Derechos de los Usuarios </v>
      </c>
      <c r="I1760" s="89" t="s">
        <v>1524</v>
      </c>
      <c r="J1760" s="89" t="str">
        <f>VLOOKUP(Revisión_Avance_Periodo!$I1760,BD_Seguimiento_OAP_2019!$L:$M,2,FALSE)</f>
        <v>8.2  Determinar y elaborar el contenido del primer de curso e-learning</v>
      </c>
      <c r="K1760" s="106" t="s">
        <v>52</v>
      </c>
      <c r="L1760" s="172">
        <v>4.4642857142857152E-4</v>
      </c>
      <c r="M1760" s="173" t="s">
        <v>110</v>
      </c>
      <c r="N1760" s="174">
        <f>INDEX(BD_Seguimiento_OAP_2019!$AH$3:$AS$294,MATCH(Revisión_Avance_Periodo!$I1760,BD_Seguimiento_OAP_2019!$L$3:$L$294,0),MATCH(Revisión_Avance_Periodo!$M1760,BD_Seguimiento_OAP_2019!$AH$2:$AS$2,0))</f>
        <v>5.5E-2</v>
      </c>
      <c r="O1760" s="174">
        <f>INDEX(BD_Seguimiento_OAP_2019!$AV$3:$BG$294,MATCH(Revisión_Avance_Periodo!$I1760,BD_Seguimiento_OAP_2019!$L$3:$L$294,0),MATCH(Revisión_Avance_Periodo!$M1760,BD_Seguimiento_OAP_2019!$AV$2:$BG$2,0))</f>
        <v>0</v>
      </c>
      <c r="P1760" s="189">
        <f t="shared" si="324"/>
        <v>0</v>
      </c>
      <c r="Q1760" s="173" t="str">
        <f>VLOOKUP(P1760,Tabla_Indicador_Gestion4[#All],3,TRUE)</f>
        <v>Por Ejecutar</v>
      </c>
      <c r="R1760" s="215">
        <f>SUBTOTAL(9,$N$1754:$N1760)</f>
        <v>0.11</v>
      </c>
      <c r="S1760" s="231">
        <f>SUBTOTAL(9,$O$1754:$O1760)</f>
        <v>0</v>
      </c>
      <c r="T1760" s="231">
        <f>IFERROR(+Revisión_Avance_Periodo!$S1760/Revisión_Avance_Periodo!$R1760,0)</f>
        <v>0</v>
      </c>
      <c r="U1760" s="184"/>
      <c r="V1760" s="185"/>
      <c r="W1760" s="183"/>
      <c r="X1760" s="183"/>
      <c r="Y1760" s="183"/>
      <c r="Z1760" s="186"/>
      <c r="AA1760" s="187"/>
    </row>
    <row r="1761" spans="1:27" x14ac:dyDescent="0.25">
      <c r="A1761" s="94">
        <v>149</v>
      </c>
      <c r="B1761" s="96" t="str">
        <f>CONCATENATE(Revisión_Avance_Periodo!$C1761,";",Revisión_Avance_Periodo!$E1761,";",Revisión_Avance_Periodo!$I1761)</f>
        <v>OE3;PR_08;ACT_279</v>
      </c>
      <c r="C1761" s="205" t="s">
        <v>50</v>
      </c>
      <c r="D1761" s="206" t="str">
        <f>VLOOKUP(Revisión_Avance_Periodo!$C1761,Componentes_BD!$F$1:$G$5,2,FALSE)</f>
        <v>Brindar protección al Usuario.</v>
      </c>
      <c r="E1761" s="119" t="s">
        <v>1517</v>
      </c>
      <c r="F1761" s="95">
        <v>1</v>
      </c>
      <c r="G1761" s="95" t="str">
        <f>VLOOKUP(Revisión_Avance_Periodo!$A1761,BD_Seguimiento_OAP_2019!$A$2:$G$294,7,FALSE)</f>
        <v>PEI</v>
      </c>
      <c r="H1761" s="95" t="str">
        <f>VLOOKUP(Revisión_Avance_Periodo!$A1761,BD_Seguimiento_OAP_2019!$A$2:$J$294,10,FALSE)</f>
        <v xml:space="preserve">PEI_08 - Promoción y Consolidación de  la Protección de los Derechos de los Usuarios </v>
      </c>
      <c r="I1761" s="95" t="s">
        <v>1524</v>
      </c>
      <c r="J1761" s="95" t="str">
        <f>VLOOKUP(Revisión_Avance_Periodo!$I1761,BD_Seguimiento_OAP_2019!$L:$M,2,FALSE)</f>
        <v>8.2  Determinar y elaborar el contenido del primer de curso e-learning</v>
      </c>
      <c r="K1761" s="119" t="s">
        <v>52</v>
      </c>
      <c r="L1761" s="172">
        <v>4.4642857142857152E-4</v>
      </c>
      <c r="M1761" s="182" t="s">
        <v>111</v>
      </c>
      <c r="N1761" s="174">
        <f>INDEX(BD_Seguimiento_OAP_2019!$AH$3:$AS$294,MATCH(Revisión_Avance_Periodo!$I1761,BD_Seguimiento_OAP_2019!$L$3:$L$294,0),MATCH(Revisión_Avance_Periodo!$M1761,BD_Seguimiento_OAP_2019!$AH$2:$AS$2,0))</f>
        <v>0</v>
      </c>
      <c r="O1761" s="174">
        <f>INDEX(BD_Seguimiento_OAP_2019!$AV$3:$BG$294,MATCH(Revisión_Avance_Periodo!$I1761,BD_Seguimiento_OAP_2019!$L$3:$L$294,0),MATCH(Revisión_Avance_Periodo!$M1761,BD_Seguimiento_OAP_2019!$AV$2:$BG$2,0))</f>
        <v>0</v>
      </c>
      <c r="P1761" s="175">
        <f t="shared" ref="P1761:P1769" si="331">IFERROR((O1761/N1761),0)</f>
        <v>0</v>
      </c>
      <c r="Q1761" s="182" t="str">
        <f>VLOOKUP(P1761,Tabla_Indicador_Gestion4[#All],3,TRUE)</f>
        <v>Por Ejecutar</v>
      </c>
      <c r="R1761" s="215">
        <f>SUBTOTAL(9,$N$1754:$N1761)</f>
        <v>0.11</v>
      </c>
      <c r="S1761" s="231">
        <f>SUBTOTAL(9,$O$1754:$O1761)</f>
        <v>0</v>
      </c>
      <c r="T1761" s="231">
        <f>IFERROR(+Revisión_Avance_Periodo!$S1761/Revisión_Avance_Periodo!$R1761,0)</f>
        <v>0</v>
      </c>
      <c r="U1761" s="184"/>
      <c r="V1761" s="185"/>
      <c r="W1761" s="183"/>
      <c r="X1761" s="183"/>
      <c r="Y1761" s="183"/>
      <c r="Z1761" s="186"/>
      <c r="AA1761" s="187"/>
    </row>
    <row r="1762" spans="1:27" x14ac:dyDescent="0.25">
      <c r="A1762" s="88">
        <v>149</v>
      </c>
      <c r="B1762" s="91" t="str">
        <f>CONCATENATE(Revisión_Avance_Periodo!$C1762,";",Revisión_Avance_Periodo!$E1762,";",Revisión_Avance_Periodo!$I1762)</f>
        <v>OE3;PR_08;ACT_279</v>
      </c>
      <c r="C1762" s="203" t="s">
        <v>50</v>
      </c>
      <c r="D1762" s="204" t="str">
        <f>VLOOKUP(Revisión_Avance_Periodo!$C1762,Componentes_BD!$F$1:$G$5,2,FALSE)</f>
        <v>Brindar protección al Usuario.</v>
      </c>
      <c r="E1762" s="106" t="s">
        <v>1517</v>
      </c>
      <c r="F1762" s="89">
        <v>1</v>
      </c>
      <c r="G1762" s="89" t="str">
        <f>VLOOKUP(Revisión_Avance_Periodo!$A1762,BD_Seguimiento_OAP_2019!$A$2:$G$294,7,FALSE)</f>
        <v>PEI</v>
      </c>
      <c r="H1762" s="89" t="str">
        <f>VLOOKUP(Revisión_Avance_Periodo!$A1762,BD_Seguimiento_OAP_2019!$A$2:$J$294,10,FALSE)</f>
        <v xml:space="preserve">PEI_08 - Promoción y Consolidación de  la Protección de los Derechos de los Usuarios </v>
      </c>
      <c r="I1762" s="89" t="s">
        <v>1524</v>
      </c>
      <c r="J1762" s="89" t="str">
        <f>VLOOKUP(Revisión_Avance_Periodo!$I1762,BD_Seguimiento_OAP_2019!$L:$M,2,FALSE)</f>
        <v>8.2  Determinar y elaborar el contenido del primer de curso e-learning</v>
      </c>
      <c r="K1762" s="106" t="s">
        <v>52</v>
      </c>
      <c r="L1762" s="172">
        <v>4.4642857142857152E-4</v>
      </c>
      <c r="M1762" s="173" t="s">
        <v>112</v>
      </c>
      <c r="N1762" s="174">
        <f>INDEX(BD_Seguimiento_OAP_2019!$AH$3:$AS$294,MATCH(Revisión_Avance_Periodo!$I1762,BD_Seguimiento_OAP_2019!$L$3:$L$294,0),MATCH(Revisión_Avance_Periodo!$M1762,BD_Seguimiento_OAP_2019!$AH$2:$AS$2,0))</f>
        <v>0</v>
      </c>
      <c r="O1762" s="174">
        <f>INDEX(BD_Seguimiento_OAP_2019!$AV$3:$BG$294,MATCH(Revisión_Avance_Periodo!$I1762,BD_Seguimiento_OAP_2019!$L$3:$L$294,0),MATCH(Revisión_Avance_Periodo!$M1762,BD_Seguimiento_OAP_2019!$AV$2:$BG$2,0))</f>
        <v>0</v>
      </c>
      <c r="P1762" s="175">
        <f t="shared" si="331"/>
        <v>0</v>
      </c>
      <c r="Q1762" s="173" t="str">
        <f>VLOOKUP(P1762,Tabla_Indicador_Gestion4[#All],3,TRUE)</f>
        <v>Por Ejecutar</v>
      </c>
      <c r="R1762" s="215">
        <f>SUBTOTAL(9,$N$1754:$N1762)</f>
        <v>0.11</v>
      </c>
      <c r="S1762" s="231">
        <f>SUBTOTAL(9,$O$1754:$O1762)</f>
        <v>0</v>
      </c>
      <c r="T1762" s="231">
        <f>IFERROR(+Revisión_Avance_Periodo!$S1762/Revisión_Avance_Periodo!$R1762,0)</f>
        <v>0</v>
      </c>
      <c r="U1762" s="184"/>
      <c r="V1762" s="185"/>
      <c r="W1762" s="183"/>
      <c r="X1762" s="183"/>
      <c r="Y1762" s="183"/>
      <c r="Z1762" s="186"/>
      <c r="AA1762" s="187"/>
    </row>
    <row r="1763" spans="1:27" x14ac:dyDescent="0.25">
      <c r="A1763" s="94">
        <v>149</v>
      </c>
      <c r="B1763" s="96" t="str">
        <f>CONCATENATE(Revisión_Avance_Periodo!$C1763,";",Revisión_Avance_Periodo!$E1763,";",Revisión_Avance_Periodo!$I1763)</f>
        <v>OE3;PR_08;ACT_279</v>
      </c>
      <c r="C1763" s="205" t="s">
        <v>50</v>
      </c>
      <c r="D1763" s="206" t="str">
        <f>VLOOKUP(Revisión_Avance_Periodo!$C1763,Componentes_BD!$F$1:$G$5,2,FALSE)</f>
        <v>Brindar protección al Usuario.</v>
      </c>
      <c r="E1763" s="119" t="s">
        <v>1517</v>
      </c>
      <c r="F1763" s="95">
        <v>1</v>
      </c>
      <c r="G1763" s="95" t="str">
        <f>VLOOKUP(Revisión_Avance_Periodo!$A1763,BD_Seguimiento_OAP_2019!$A$2:$G$294,7,FALSE)</f>
        <v>PEI</v>
      </c>
      <c r="H1763" s="95" t="str">
        <f>VLOOKUP(Revisión_Avance_Periodo!$A1763,BD_Seguimiento_OAP_2019!$A$2:$J$294,10,FALSE)</f>
        <v xml:space="preserve">PEI_08 - Promoción y Consolidación de  la Protección de los Derechos de los Usuarios </v>
      </c>
      <c r="I1763" s="95" t="s">
        <v>1524</v>
      </c>
      <c r="J1763" s="95" t="str">
        <f>VLOOKUP(Revisión_Avance_Periodo!$I1763,BD_Seguimiento_OAP_2019!$L:$M,2,FALSE)</f>
        <v>8.2  Determinar y elaborar el contenido del primer de curso e-learning</v>
      </c>
      <c r="K1763" s="119" t="s">
        <v>52</v>
      </c>
      <c r="L1763" s="172">
        <v>4.4642857142857152E-4</v>
      </c>
      <c r="M1763" s="182" t="s">
        <v>113</v>
      </c>
      <c r="N1763" s="174">
        <f>INDEX(BD_Seguimiento_OAP_2019!$AH$3:$AS$294,MATCH(Revisión_Avance_Periodo!$I1763,BD_Seguimiento_OAP_2019!$L$3:$L$294,0),MATCH(Revisión_Avance_Periodo!$M1763,BD_Seguimiento_OAP_2019!$AH$2:$AS$2,0))</f>
        <v>0</v>
      </c>
      <c r="O1763" s="174">
        <f>INDEX(BD_Seguimiento_OAP_2019!$AV$3:$BG$294,MATCH(Revisión_Avance_Periodo!$I1763,BD_Seguimiento_OAP_2019!$L$3:$L$294,0),MATCH(Revisión_Avance_Periodo!$M1763,BD_Seguimiento_OAP_2019!$AV$2:$BG$2,0))</f>
        <v>0</v>
      </c>
      <c r="P1763" s="175">
        <f t="shared" si="331"/>
        <v>0</v>
      </c>
      <c r="Q1763" s="182" t="str">
        <f>VLOOKUP(P1763,Tabla_Indicador_Gestion4[#All],3,TRUE)</f>
        <v>Por Ejecutar</v>
      </c>
      <c r="R1763" s="215">
        <f>SUBTOTAL(9,$N$1754:$N1763)</f>
        <v>0.11</v>
      </c>
      <c r="S1763" s="231">
        <f>SUBTOTAL(9,$O$1754:$O1763)</f>
        <v>0</v>
      </c>
      <c r="T1763" s="231">
        <f>IFERROR(+Revisión_Avance_Periodo!$S1763/Revisión_Avance_Periodo!$R1763,0)</f>
        <v>0</v>
      </c>
      <c r="U1763" s="184"/>
      <c r="V1763" s="185"/>
      <c r="W1763" s="183"/>
      <c r="X1763" s="183"/>
      <c r="Y1763" s="183"/>
      <c r="Z1763" s="186"/>
      <c r="AA1763" s="187"/>
    </row>
    <row r="1764" spans="1:27" x14ac:dyDescent="0.25">
      <c r="A1764" s="88">
        <v>149</v>
      </c>
      <c r="B1764" s="91" t="str">
        <f>CONCATENATE(Revisión_Avance_Periodo!$C1764,";",Revisión_Avance_Periodo!$E1764,";",Revisión_Avance_Periodo!$I1764)</f>
        <v>OE3;PR_08;ACT_279</v>
      </c>
      <c r="C1764" s="203" t="s">
        <v>50</v>
      </c>
      <c r="D1764" s="204" t="str">
        <f>VLOOKUP(Revisión_Avance_Periodo!$C1764,Componentes_BD!$F$1:$G$5,2,FALSE)</f>
        <v>Brindar protección al Usuario.</v>
      </c>
      <c r="E1764" s="106" t="s">
        <v>1517</v>
      </c>
      <c r="F1764" s="89">
        <v>1</v>
      </c>
      <c r="G1764" s="89" t="str">
        <f>VLOOKUP(Revisión_Avance_Periodo!$A1764,BD_Seguimiento_OAP_2019!$A$2:$G$294,7,FALSE)</f>
        <v>PEI</v>
      </c>
      <c r="H1764" s="89" t="str">
        <f>VLOOKUP(Revisión_Avance_Periodo!$A1764,BD_Seguimiento_OAP_2019!$A$2:$J$294,10,FALSE)</f>
        <v xml:space="preserve">PEI_08 - Promoción y Consolidación de  la Protección de los Derechos de los Usuarios </v>
      </c>
      <c r="I1764" s="89" t="s">
        <v>1524</v>
      </c>
      <c r="J1764" s="89" t="str">
        <f>VLOOKUP(Revisión_Avance_Periodo!$I1764,BD_Seguimiento_OAP_2019!$L:$M,2,FALSE)</f>
        <v>8.2  Determinar y elaborar el contenido del primer de curso e-learning</v>
      </c>
      <c r="K1764" s="106" t="s">
        <v>52</v>
      </c>
      <c r="L1764" s="172">
        <v>4.4642857142857152E-4</v>
      </c>
      <c r="M1764" s="173" t="s">
        <v>114</v>
      </c>
      <c r="N1764" s="174">
        <f>INDEX(BD_Seguimiento_OAP_2019!$AH$3:$AS$294,MATCH(Revisión_Avance_Periodo!$I1764,BD_Seguimiento_OAP_2019!$L$3:$L$294,0),MATCH(Revisión_Avance_Periodo!$M1764,BD_Seguimiento_OAP_2019!$AH$2:$AS$2,0))</f>
        <v>0</v>
      </c>
      <c r="O1764" s="174">
        <f>INDEX(BD_Seguimiento_OAP_2019!$AV$3:$BG$294,MATCH(Revisión_Avance_Periodo!$I1764,BD_Seguimiento_OAP_2019!$L$3:$L$294,0),MATCH(Revisión_Avance_Periodo!$M1764,BD_Seguimiento_OAP_2019!$AV$2:$BG$2,0))</f>
        <v>0</v>
      </c>
      <c r="P1764" s="175">
        <f t="shared" si="331"/>
        <v>0</v>
      </c>
      <c r="Q1764" s="173" t="str">
        <f>VLOOKUP(P1764,Tabla_Indicador_Gestion4[#All],3,TRUE)</f>
        <v>Por Ejecutar</v>
      </c>
      <c r="R1764" s="215">
        <f>SUBTOTAL(9,$N$1754:$N1764)</f>
        <v>0.11</v>
      </c>
      <c r="S1764" s="231">
        <f>SUBTOTAL(9,$O$1754:$O1764)</f>
        <v>0</v>
      </c>
      <c r="T1764" s="231">
        <f>IFERROR(+Revisión_Avance_Periodo!$S1764/Revisión_Avance_Periodo!$R1764,0)</f>
        <v>0</v>
      </c>
      <c r="U1764" s="184"/>
      <c r="V1764" s="185"/>
      <c r="W1764" s="183"/>
      <c r="X1764" s="183"/>
      <c r="Y1764" s="183"/>
      <c r="Z1764" s="186"/>
      <c r="AA1764" s="187"/>
    </row>
    <row r="1765" spans="1:27" ht="15.75" thickBot="1" x14ac:dyDescent="0.3">
      <c r="A1765" s="94">
        <v>149</v>
      </c>
      <c r="B1765" s="96" t="str">
        <f>CONCATENATE(Revisión_Avance_Periodo!$C1765,";",Revisión_Avance_Periodo!$E1765,";",Revisión_Avance_Periodo!$I1765)</f>
        <v>OE3;PR_08;ACT_279</v>
      </c>
      <c r="C1765" s="205" t="s">
        <v>50</v>
      </c>
      <c r="D1765" s="206" t="str">
        <f>VLOOKUP(Revisión_Avance_Periodo!$C1765,Componentes_BD!$F$1:$G$5,2,FALSE)</f>
        <v>Brindar protección al Usuario.</v>
      </c>
      <c r="E1765" s="119" t="s">
        <v>1517</v>
      </c>
      <c r="F1765" s="95">
        <v>1</v>
      </c>
      <c r="G1765" s="95" t="str">
        <f>VLOOKUP(Revisión_Avance_Periodo!$A1765,BD_Seguimiento_OAP_2019!$A$2:$G$294,7,FALSE)</f>
        <v>PEI</v>
      </c>
      <c r="H1765" s="95" t="str">
        <f>VLOOKUP(Revisión_Avance_Periodo!$A1765,BD_Seguimiento_OAP_2019!$A$2:$J$294,10,FALSE)</f>
        <v xml:space="preserve">PEI_08 - Promoción y Consolidación de  la Protección de los Derechos de los Usuarios </v>
      </c>
      <c r="I1765" s="95" t="s">
        <v>1524</v>
      </c>
      <c r="J1765" s="95" t="str">
        <f>VLOOKUP(Revisión_Avance_Periodo!$I1765,BD_Seguimiento_OAP_2019!$L:$M,2,FALSE)</f>
        <v>8.2  Determinar y elaborar el contenido del primer de curso e-learning</v>
      </c>
      <c r="K1765" s="119" t="s">
        <v>52</v>
      </c>
      <c r="L1765" s="172">
        <v>4.4642857142857152E-4</v>
      </c>
      <c r="M1765" s="182" t="s">
        <v>115</v>
      </c>
      <c r="N1765" s="174">
        <f>INDEX(BD_Seguimiento_OAP_2019!$AH$3:$AS$294,MATCH(Revisión_Avance_Periodo!$I1765,BD_Seguimiento_OAP_2019!$L$3:$L$294,0),MATCH(Revisión_Avance_Periodo!$M1765,BD_Seguimiento_OAP_2019!$AH$2:$AS$2,0))</f>
        <v>0</v>
      </c>
      <c r="O1765" s="174">
        <f>INDEX(BD_Seguimiento_OAP_2019!$AV$3:$BG$294,MATCH(Revisión_Avance_Periodo!$I1765,BD_Seguimiento_OAP_2019!$L$3:$L$294,0),MATCH(Revisión_Avance_Periodo!$M1765,BD_Seguimiento_OAP_2019!$AV$2:$BG$2,0))</f>
        <v>0</v>
      </c>
      <c r="P1765" s="175">
        <f t="shared" si="331"/>
        <v>0</v>
      </c>
      <c r="Q1765" s="182" t="str">
        <f>VLOOKUP(P1765,Tabla_Indicador_Gestion4[#All],3,TRUE)</f>
        <v>Por Ejecutar</v>
      </c>
      <c r="R1765" s="215">
        <f>SUBTOTAL(9,$N$1754:$N1765)</f>
        <v>0.11</v>
      </c>
      <c r="S1765" s="231">
        <f>SUBTOTAL(9,$O$1754:$O1765)</f>
        <v>0</v>
      </c>
      <c r="T1765" s="231">
        <f>IFERROR(+Revisión_Avance_Periodo!$S1765/Revisión_Avance_Periodo!$R1765,0)</f>
        <v>0</v>
      </c>
      <c r="U1765" s="184"/>
      <c r="V1765" s="185"/>
      <c r="W1765" s="183"/>
      <c r="X1765" s="183"/>
      <c r="Y1765" s="183"/>
      <c r="Z1765" s="186"/>
      <c r="AA1765" s="187"/>
    </row>
    <row r="1766" spans="1:27" x14ac:dyDescent="0.25">
      <c r="A1766" s="88">
        <v>150</v>
      </c>
      <c r="B1766" s="91" t="str">
        <f>CONCATENATE(Revisión_Avance_Periodo!$C1766,";",Revisión_Avance_Periodo!$E1766,";",Revisión_Avance_Periodo!$I1766)</f>
        <v>OE3;PR_08;ACT_280</v>
      </c>
      <c r="C1766" s="203" t="s">
        <v>50</v>
      </c>
      <c r="D1766" s="204" t="str">
        <f>VLOOKUP(Revisión_Avance_Periodo!$C1766,Componentes_BD!$F$1:$G$5,2,FALSE)</f>
        <v>Brindar protección al Usuario.</v>
      </c>
      <c r="E1766" s="106" t="s">
        <v>1517</v>
      </c>
      <c r="F1766" s="89">
        <v>1</v>
      </c>
      <c r="G1766" s="89" t="str">
        <f>VLOOKUP(Revisión_Avance_Periodo!$A1766,BD_Seguimiento_OAP_2019!$A$2:$G$294,7,FALSE)</f>
        <v>PEI</v>
      </c>
      <c r="H1766" s="89" t="str">
        <f>VLOOKUP(Revisión_Avance_Periodo!$A1766,BD_Seguimiento_OAP_2019!$A$2:$J$294,10,FALSE)</f>
        <v xml:space="preserve">PEI_08 - Promoción y Consolidación de  la Protección de los Derechos de los Usuarios </v>
      </c>
      <c r="I1766" s="89" t="s">
        <v>1575</v>
      </c>
      <c r="J1766" s="89" t="str">
        <f>VLOOKUP(Revisión_Avance_Periodo!$I1766,BD_Seguimiento_OAP_2019!$L:$M,2,FALSE)</f>
        <v>8.3 Divulgar y capacitar en general</v>
      </c>
      <c r="K1766" s="106" t="s">
        <v>52</v>
      </c>
      <c r="L1766" s="172">
        <v>4.4642857142857152E-4</v>
      </c>
      <c r="M1766" s="173" t="s">
        <v>104</v>
      </c>
      <c r="N1766" s="174">
        <f>INDEX(BD_Seguimiento_OAP_2019!$AH$3:$AS$294,MATCH(Revisión_Avance_Periodo!$I1766,BD_Seguimiento_OAP_2019!$L$3:$L$294,0),MATCH(Revisión_Avance_Periodo!$M1766,BD_Seguimiento_OAP_2019!$AH$2:$AS$2,0))</f>
        <v>0</v>
      </c>
      <c r="O1766" s="174">
        <f>INDEX(BD_Seguimiento_OAP_2019!$AV$3:$BG$294,MATCH(Revisión_Avance_Periodo!$I1766,BD_Seguimiento_OAP_2019!$L$3:$L$294,0),MATCH(Revisión_Avance_Periodo!$M1766,BD_Seguimiento_OAP_2019!$AV$2:$BG$2,0))</f>
        <v>0</v>
      </c>
      <c r="P1766" s="175">
        <f t="shared" si="331"/>
        <v>0</v>
      </c>
      <c r="Q1766" s="173" t="str">
        <f>VLOOKUP(P1766,Tabla_Indicador_Gestion4[#All],3,TRUE)</f>
        <v>Por Ejecutar</v>
      </c>
      <c r="R1766" s="213">
        <f>SUBTOTAL(9,$N$1766:$N1766)</f>
        <v>0</v>
      </c>
      <c r="S1766" s="234">
        <f>SUBTOTAL(9,$O$1766:$O1766)</f>
        <v>0</v>
      </c>
      <c r="T1766" s="234">
        <f>IFERROR(+Revisión_Avance_Periodo!$S1766/Revisión_Avance_Periodo!$R1766,0)</f>
        <v>0</v>
      </c>
      <c r="U1766" s="177">
        <f>SUBTOTAL(9,N1766:N1777)</f>
        <v>0.10960000000000002</v>
      </c>
      <c r="V1766" s="176">
        <f>SUBTOTAL(9,O1766:O1777)</f>
        <v>1.37E-2</v>
      </c>
      <c r="W1766" s="176">
        <f t="shared" ref="W1766" si="332">+V1766/U1766</f>
        <v>0.12499999999999999</v>
      </c>
      <c r="X1766" s="176"/>
      <c r="Y1766" s="176">
        <f>100%-Revisión_Avance_Periodo!$W1766</f>
        <v>0.875</v>
      </c>
      <c r="Z1766" s="178" t="str">
        <f>VLOOKUP(W1766,Tabla_Indicador_Gestion4[],3,TRUE)</f>
        <v>En Tramite</v>
      </c>
      <c r="AA1766" s="179">
        <f>Revisión_Avance_Periodo!$W1766*Revisión_Avance_Periodo!$L1766</f>
        <v>5.5803571428571434E-5</v>
      </c>
    </row>
    <row r="1767" spans="1:27" x14ac:dyDescent="0.25">
      <c r="A1767" s="94">
        <v>150</v>
      </c>
      <c r="B1767" s="96" t="str">
        <f>CONCATENATE(Revisión_Avance_Periodo!$C1767,";",Revisión_Avance_Periodo!$E1767,";",Revisión_Avance_Periodo!$I1767)</f>
        <v>OE3;PR_08;ACT_280</v>
      </c>
      <c r="C1767" s="205" t="s">
        <v>50</v>
      </c>
      <c r="D1767" s="206" t="str">
        <f>VLOOKUP(Revisión_Avance_Periodo!$C1767,Componentes_BD!$F$1:$G$5,2,FALSE)</f>
        <v>Brindar protección al Usuario.</v>
      </c>
      <c r="E1767" s="119" t="s">
        <v>1517</v>
      </c>
      <c r="F1767" s="95">
        <v>1</v>
      </c>
      <c r="G1767" s="95" t="str">
        <f>VLOOKUP(Revisión_Avance_Periodo!$A1767,BD_Seguimiento_OAP_2019!$A$2:$G$294,7,FALSE)</f>
        <v>PEI</v>
      </c>
      <c r="H1767" s="95" t="str">
        <f>VLOOKUP(Revisión_Avance_Periodo!$A1767,BD_Seguimiento_OAP_2019!$A$2:$J$294,10,FALSE)</f>
        <v xml:space="preserve">PEI_08 - Promoción y Consolidación de  la Protección de los Derechos de los Usuarios </v>
      </c>
      <c r="I1767" s="95" t="s">
        <v>1575</v>
      </c>
      <c r="J1767" s="95" t="str">
        <f>VLOOKUP(Revisión_Avance_Periodo!$I1767,BD_Seguimiento_OAP_2019!$L:$M,2,FALSE)</f>
        <v>8.3 Divulgar y capacitar en general</v>
      </c>
      <c r="K1767" s="119" t="s">
        <v>52</v>
      </c>
      <c r="L1767" s="172">
        <v>4.4642857142857152E-4</v>
      </c>
      <c r="M1767" s="182" t="s">
        <v>105</v>
      </c>
      <c r="N1767" s="174">
        <f>INDEX(BD_Seguimiento_OAP_2019!$AH$3:$AS$294,MATCH(Revisión_Avance_Periodo!$I1767,BD_Seguimiento_OAP_2019!$L$3:$L$294,0),MATCH(Revisión_Avance_Periodo!$M1767,BD_Seguimiento_OAP_2019!$AH$2:$AS$2,0))</f>
        <v>0</v>
      </c>
      <c r="O1767" s="174">
        <f>INDEX(BD_Seguimiento_OAP_2019!$AV$3:$BG$294,MATCH(Revisión_Avance_Periodo!$I1767,BD_Seguimiento_OAP_2019!$L$3:$L$294,0),MATCH(Revisión_Avance_Periodo!$M1767,BD_Seguimiento_OAP_2019!$AV$2:$BG$2,0))</f>
        <v>0</v>
      </c>
      <c r="P1767" s="175">
        <f t="shared" si="331"/>
        <v>0</v>
      </c>
      <c r="Q1767" s="182" t="str">
        <f>VLOOKUP(P1767,Tabla_Indicador_Gestion4[#All],3,TRUE)</f>
        <v>Por Ejecutar</v>
      </c>
      <c r="R1767" s="215">
        <f>SUBTOTAL(9,$N$1766:$N1767)</f>
        <v>0</v>
      </c>
      <c r="S1767" s="231">
        <f>SUBTOTAL(9,$O$1766:$O1767)</f>
        <v>0</v>
      </c>
      <c r="T1767" s="231">
        <f>IFERROR(+Revisión_Avance_Periodo!$S1767/Revisión_Avance_Periodo!$R1767,0)</f>
        <v>0</v>
      </c>
      <c r="U1767" s="184"/>
      <c r="V1767" s="185"/>
      <c r="W1767" s="183"/>
      <c r="X1767" s="183"/>
      <c r="Y1767" s="183"/>
      <c r="Z1767" s="186"/>
      <c r="AA1767" s="187"/>
    </row>
    <row r="1768" spans="1:27" x14ac:dyDescent="0.25">
      <c r="A1768" s="88">
        <v>150</v>
      </c>
      <c r="B1768" s="91" t="str">
        <f>CONCATENATE(Revisión_Avance_Periodo!$C1768,";",Revisión_Avance_Periodo!$E1768,";",Revisión_Avance_Periodo!$I1768)</f>
        <v>OE3;PR_08;ACT_280</v>
      </c>
      <c r="C1768" s="203" t="s">
        <v>50</v>
      </c>
      <c r="D1768" s="204" t="str">
        <f>VLOOKUP(Revisión_Avance_Periodo!$C1768,Componentes_BD!$F$1:$G$5,2,FALSE)</f>
        <v>Brindar protección al Usuario.</v>
      </c>
      <c r="E1768" s="106" t="s">
        <v>1517</v>
      </c>
      <c r="F1768" s="89">
        <v>1</v>
      </c>
      <c r="G1768" s="89" t="str">
        <f>VLOOKUP(Revisión_Avance_Periodo!$A1768,BD_Seguimiento_OAP_2019!$A$2:$G$294,7,FALSE)</f>
        <v>PEI</v>
      </c>
      <c r="H1768" s="89" t="str">
        <f>VLOOKUP(Revisión_Avance_Periodo!$A1768,BD_Seguimiento_OAP_2019!$A$2:$J$294,10,FALSE)</f>
        <v xml:space="preserve">PEI_08 - Promoción y Consolidación de  la Protección de los Derechos de los Usuarios </v>
      </c>
      <c r="I1768" s="89" t="s">
        <v>1575</v>
      </c>
      <c r="J1768" s="89" t="str">
        <f>VLOOKUP(Revisión_Avance_Periodo!$I1768,BD_Seguimiento_OAP_2019!$L:$M,2,FALSE)</f>
        <v>8.3 Divulgar y capacitar en general</v>
      </c>
      <c r="K1768" s="106" t="s">
        <v>52</v>
      </c>
      <c r="L1768" s="172">
        <v>4.4642857142857152E-4</v>
      </c>
      <c r="M1768" s="173" t="s">
        <v>106</v>
      </c>
      <c r="N1768" s="174">
        <f>INDEX(BD_Seguimiento_OAP_2019!$AH$3:$AS$294,MATCH(Revisión_Avance_Periodo!$I1768,BD_Seguimiento_OAP_2019!$L$3:$L$294,0),MATCH(Revisión_Avance_Periodo!$M1768,BD_Seguimiento_OAP_2019!$AH$2:$AS$2,0))</f>
        <v>0</v>
      </c>
      <c r="O1768" s="174">
        <f>INDEX(BD_Seguimiento_OAP_2019!$AV$3:$BG$294,MATCH(Revisión_Avance_Periodo!$I1768,BD_Seguimiento_OAP_2019!$L$3:$L$294,0),MATCH(Revisión_Avance_Periodo!$M1768,BD_Seguimiento_OAP_2019!$AV$2:$BG$2,0))</f>
        <v>0</v>
      </c>
      <c r="P1768" s="175">
        <f t="shared" si="331"/>
        <v>0</v>
      </c>
      <c r="Q1768" s="173" t="str">
        <f>VLOOKUP(P1768,Tabla_Indicador_Gestion4[#All],3,TRUE)</f>
        <v>Por Ejecutar</v>
      </c>
      <c r="R1768" s="215">
        <f>SUBTOTAL(9,$N$1766:$N1768)</f>
        <v>0</v>
      </c>
      <c r="S1768" s="231">
        <f>SUBTOTAL(9,$O$1766:$O1768)</f>
        <v>0</v>
      </c>
      <c r="T1768" s="231">
        <f>IFERROR(+Revisión_Avance_Periodo!$S1768/Revisión_Avance_Periodo!$R1768,0)</f>
        <v>0</v>
      </c>
      <c r="U1768" s="184"/>
      <c r="V1768" s="185"/>
      <c r="W1768" s="183"/>
      <c r="X1768" s="183"/>
      <c r="Y1768" s="183"/>
      <c r="Z1768" s="186"/>
      <c r="AA1768" s="187"/>
    </row>
    <row r="1769" spans="1:27" x14ac:dyDescent="0.25">
      <c r="A1769" s="94">
        <v>150</v>
      </c>
      <c r="B1769" s="96" t="str">
        <f>CONCATENATE(Revisión_Avance_Periodo!$C1769,";",Revisión_Avance_Periodo!$E1769,";",Revisión_Avance_Periodo!$I1769)</f>
        <v>OE3;PR_08;ACT_280</v>
      </c>
      <c r="C1769" s="205" t="s">
        <v>50</v>
      </c>
      <c r="D1769" s="206" t="str">
        <f>VLOOKUP(Revisión_Avance_Periodo!$C1769,Componentes_BD!$F$1:$G$5,2,FALSE)</f>
        <v>Brindar protección al Usuario.</v>
      </c>
      <c r="E1769" s="119" t="s">
        <v>1517</v>
      </c>
      <c r="F1769" s="95">
        <v>1</v>
      </c>
      <c r="G1769" s="95" t="str">
        <f>VLOOKUP(Revisión_Avance_Periodo!$A1769,BD_Seguimiento_OAP_2019!$A$2:$G$294,7,FALSE)</f>
        <v>PEI</v>
      </c>
      <c r="H1769" s="95" t="str">
        <f>VLOOKUP(Revisión_Avance_Periodo!$A1769,BD_Seguimiento_OAP_2019!$A$2:$J$294,10,FALSE)</f>
        <v xml:space="preserve">PEI_08 - Promoción y Consolidación de  la Protección de los Derechos de los Usuarios </v>
      </c>
      <c r="I1769" s="95" t="s">
        <v>1575</v>
      </c>
      <c r="J1769" s="95" t="str">
        <f>VLOOKUP(Revisión_Avance_Periodo!$I1769,BD_Seguimiento_OAP_2019!$L:$M,2,FALSE)</f>
        <v>8.3 Divulgar y capacitar en general</v>
      </c>
      <c r="K1769" s="119" t="s">
        <v>52</v>
      </c>
      <c r="L1769" s="172">
        <v>4.4642857142857152E-4</v>
      </c>
      <c r="M1769" s="182" t="s">
        <v>107</v>
      </c>
      <c r="N1769" s="174">
        <f>INDEX(BD_Seguimiento_OAP_2019!$AH$3:$AS$294,MATCH(Revisión_Avance_Periodo!$I1769,BD_Seguimiento_OAP_2019!$L$3:$L$294,0),MATCH(Revisión_Avance_Periodo!$M1769,BD_Seguimiento_OAP_2019!$AH$2:$AS$2,0))</f>
        <v>0</v>
      </c>
      <c r="O1769" s="208">
        <f>INDEX(BD_Seguimiento_OAP_2019!$AV$3:$BG$294,MATCH(Revisión_Avance_Periodo!$I1769,BD_Seguimiento_OAP_2019!$L$3:$L$294,0),MATCH(Revisión_Avance_Periodo!$M1769,BD_Seguimiento_OAP_2019!$AV$2:$BG$2,0))</f>
        <v>0</v>
      </c>
      <c r="P1769" s="175">
        <f t="shared" si="331"/>
        <v>0</v>
      </c>
      <c r="Q1769" s="182" t="str">
        <f>VLOOKUP(P1769,Tabla_Indicador_Gestion4[#All],3,TRUE)</f>
        <v>Por Ejecutar</v>
      </c>
      <c r="R1769" s="215">
        <f>SUBTOTAL(9,$N$1766:$N1769)</f>
        <v>0</v>
      </c>
      <c r="S1769" s="231">
        <f>SUBTOTAL(9,$O$1766:$O1769)</f>
        <v>0</v>
      </c>
      <c r="T1769" s="231">
        <f>IFERROR(+Revisión_Avance_Periodo!$S1769/Revisión_Avance_Periodo!$R1769,0)</f>
        <v>0</v>
      </c>
      <c r="U1769" s="184"/>
      <c r="V1769" s="185"/>
      <c r="W1769" s="183"/>
      <c r="X1769" s="183"/>
      <c r="Y1769" s="183"/>
      <c r="Z1769" s="186"/>
      <c r="AA1769" s="187"/>
    </row>
    <row r="1770" spans="1:27" x14ac:dyDescent="0.25">
      <c r="A1770" s="88">
        <v>150</v>
      </c>
      <c r="B1770" s="91" t="str">
        <f>CONCATENATE(Revisión_Avance_Periodo!$C1770,";",Revisión_Avance_Periodo!$E1770,";",Revisión_Avance_Periodo!$I1770)</f>
        <v>OE3;PR_08;ACT_280</v>
      </c>
      <c r="C1770" s="203" t="s">
        <v>50</v>
      </c>
      <c r="D1770" s="204" t="str">
        <f>VLOOKUP(Revisión_Avance_Periodo!$C1770,Componentes_BD!$F$1:$G$5,2,FALSE)</f>
        <v>Brindar protección al Usuario.</v>
      </c>
      <c r="E1770" s="106" t="s">
        <v>1517</v>
      </c>
      <c r="F1770" s="89">
        <v>1</v>
      </c>
      <c r="G1770" s="89" t="str">
        <f>VLOOKUP(Revisión_Avance_Periodo!$A1770,BD_Seguimiento_OAP_2019!$A$2:$G$294,7,FALSE)</f>
        <v>PEI</v>
      </c>
      <c r="H1770" s="89" t="str">
        <f>VLOOKUP(Revisión_Avance_Periodo!$A1770,BD_Seguimiento_OAP_2019!$A$2:$J$294,10,FALSE)</f>
        <v xml:space="preserve">PEI_08 - Promoción y Consolidación de  la Protección de los Derechos de los Usuarios </v>
      </c>
      <c r="I1770" s="89" t="s">
        <v>1575</v>
      </c>
      <c r="J1770" s="89" t="str">
        <f>VLOOKUP(Revisión_Avance_Periodo!$I1770,BD_Seguimiento_OAP_2019!$L:$M,2,FALSE)</f>
        <v>8.3 Divulgar y capacitar en general</v>
      </c>
      <c r="K1770" s="106" t="s">
        <v>52</v>
      </c>
      <c r="L1770" s="172">
        <v>4.4642857142857152E-4</v>
      </c>
      <c r="M1770" s="173" t="s">
        <v>108</v>
      </c>
      <c r="N1770" s="174">
        <f>INDEX(BD_Seguimiento_OAP_2019!$AH$3:$AS$294,MATCH(Revisión_Avance_Periodo!$I1770,BD_Seguimiento_OAP_2019!$L$3:$L$294,0),MATCH(Revisión_Avance_Periodo!$M1770,BD_Seguimiento_OAP_2019!$AH$2:$AS$2,0))</f>
        <v>1.37E-2</v>
      </c>
      <c r="O1770" s="174">
        <f>INDEX(BD_Seguimiento_OAP_2019!$AV$3:$BG$294,MATCH(Revisión_Avance_Periodo!$I1770,BD_Seguimiento_OAP_2019!$L$3:$L$294,0),MATCH(Revisión_Avance_Periodo!$M1770,BD_Seguimiento_OAP_2019!$AV$2:$BG$2,0))</f>
        <v>0</v>
      </c>
      <c r="P1770" s="189">
        <f t="shared" si="324"/>
        <v>0</v>
      </c>
      <c r="Q1770" s="173" t="str">
        <f>VLOOKUP(P1770,Tabla_Indicador_Gestion4[#All],3,TRUE)</f>
        <v>Por Ejecutar</v>
      </c>
      <c r="R1770" s="215">
        <f>SUBTOTAL(9,$N$1766:$N1770)</f>
        <v>1.37E-2</v>
      </c>
      <c r="S1770" s="231">
        <f>SUBTOTAL(9,$O$1766:$O1770)</f>
        <v>0</v>
      </c>
      <c r="T1770" s="231">
        <f>IFERROR(+Revisión_Avance_Periodo!$S1770/Revisión_Avance_Periodo!$R1770,0)</f>
        <v>0</v>
      </c>
      <c r="U1770" s="184"/>
      <c r="V1770" s="185"/>
      <c r="W1770" s="183"/>
      <c r="X1770" s="183"/>
      <c r="Y1770" s="183"/>
      <c r="Z1770" s="186"/>
      <c r="AA1770" s="187"/>
    </row>
    <row r="1771" spans="1:27" x14ac:dyDescent="0.25">
      <c r="A1771" s="94">
        <v>150</v>
      </c>
      <c r="B1771" s="96" t="str">
        <f>CONCATENATE(Revisión_Avance_Periodo!$C1771,";",Revisión_Avance_Periodo!$E1771,";",Revisión_Avance_Periodo!$I1771)</f>
        <v>OE3;PR_08;ACT_280</v>
      </c>
      <c r="C1771" s="205" t="s">
        <v>50</v>
      </c>
      <c r="D1771" s="206" t="str">
        <f>VLOOKUP(Revisión_Avance_Periodo!$C1771,Componentes_BD!$F$1:$G$5,2,FALSE)</f>
        <v>Brindar protección al Usuario.</v>
      </c>
      <c r="E1771" s="119" t="s">
        <v>1517</v>
      </c>
      <c r="F1771" s="95">
        <v>1</v>
      </c>
      <c r="G1771" s="95" t="str">
        <f>VLOOKUP(Revisión_Avance_Periodo!$A1771,BD_Seguimiento_OAP_2019!$A$2:$G$294,7,FALSE)</f>
        <v>PEI</v>
      </c>
      <c r="H1771" s="95" t="str">
        <f>VLOOKUP(Revisión_Avance_Periodo!$A1771,BD_Seguimiento_OAP_2019!$A$2:$J$294,10,FALSE)</f>
        <v xml:space="preserve">PEI_08 - Promoción y Consolidación de  la Protección de los Derechos de los Usuarios </v>
      </c>
      <c r="I1771" s="95" t="s">
        <v>1575</v>
      </c>
      <c r="J1771" s="95" t="str">
        <f>VLOOKUP(Revisión_Avance_Periodo!$I1771,BD_Seguimiento_OAP_2019!$L:$M,2,FALSE)</f>
        <v>8.3 Divulgar y capacitar en general</v>
      </c>
      <c r="K1771" s="119" t="s">
        <v>52</v>
      </c>
      <c r="L1771" s="172">
        <v>4.4642857142857152E-4</v>
      </c>
      <c r="M1771" s="182" t="s">
        <v>109</v>
      </c>
      <c r="N1771" s="174">
        <f>INDEX(BD_Seguimiento_OAP_2019!$AH$3:$AS$294,MATCH(Revisión_Avance_Periodo!$I1771,BD_Seguimiento_OAP_2019!$L$3:$L$294,0),MATCH(Revisión_Avance_Periodo!$M1771,BD_Seguimiento_OAP_2019!$AH$2:$AS$2,0))</f>
        <v>1.37E-2</v>
      </c>
      <c r="O1771" s="174">
        <f>INDEX(BD_Seguimiento_OAP_2019!$AV$3:$BG$294,MATCH(Revisión_Avance_Periodo!$I1771,BD_Seguimiento_OAP_2019!$L$3:$L$294,0),MATCH(Revisión_Avance_Periodo!$M1771,BD_Seguimiento_OAP_2019!$AV$2:$BG$2,0))</f>
        <v>1.37E-2</v>
      </c>
      <c r="P1771" s="188">
        <f t="shared" si="324"/>
        <v>1</v>
      </c>
      <c r="Q1771" s="182" t="str">
        <f>VLOOKUP(P1771,Tabla_Indicador_Gestion4[#All],3,TRUE)</f>
        <v>Culminada</v>
      </c>
      <c r="R1771" s="215">
        <f>SUBTOTAL(9,$N$1766:$N1771)</f>
        <v>2.7400000000000001E-2</v>
      </c>
      <c r="S1771" s="231">
        <f>SUBTOTAL(9,$O$1766:$O1771)</f>
        <v>1.37E-2</v>
      </c>
      <c r="T1771" s="231">
        <f>IFERROR(+Revisión_Avance_Periodo!$S1771/Revisión_Avance_Periodo!$R1771,0)</f>
        <v>0.5</v>
      </c>
      <c r="U1771" s="184"/>
      <c r="V1771" s="185"/>
      <c r="W1771" s="183"/>
      <c r="X1771" s="183"/>
      <c r="Y1771" s="183"/>
      <c r="Z1771" s="186"/>
      <c r="AA1771" s="187"/>
    </row>
    <row r="1772" spans="1:27" x14ac:dyDescent="0.25">
      <c r="A1772" s="88">
        <v>150</v>
      </c>
      <c r="B1772" s="91" t="str">
        <f>CONCATENATE(Revisión_Avance_Periodo!$C1772,";",Revisión_Avance_Periodo!$E1772,";",Revisión_Avance_Periodo!$I1772)</f>
        <v>OE3;PR_08;ACT_280</v>
      </c>
      <c r="C1772" s="203" t="s">
        <v>50</v>
      </c>
      <c r="D1772" s="204" t="str">
        <f>VLOOKUP(Revisión_Avance_Periodo!$C1772,Componentes_BD!$F$1:$G$5,2,FALSE)</f>
        <v>Brindar protección al Usuario.</v>
      </c>
      <c r="E1772" s="106" t="s">
        <v>1517</v>
      </c>
      <c r="F1772" s="89">
        <v>1</v>
      </c>
      <c r="G1772" s="89" t="str">
        <f>VLOOKUP(Revisión_Avance_Periodo!$A1772,BD_Seguimiento_OAP_2019!$A$2:$G$294,7,FALSE)</f>
        <v>PEI</v>
      </c>
      <c r="H1772" s="89" t="str">
        <f>VLOOKUP(Revisión_Avance_Periodo!$A1772,BD_Seguimiento_OAP_2019!$A$2:$J$294,10,FALSE)</f>
        <v xml:space="preserve">PEI_08 - Promoción y Consolidación de  la Protección de los Derechos de los Usuarios </v>
      </c>
      <c r="I1772" s="89" t="s">
        <v>1575</v>
      </c>
      <c r="J1772" s="89" t="str">
        <f>VLOOKUP(Revisión_Avance_Periodo!$I1772,BD_Seguimiento_OAP_2019!$L:$M,2,FALSE)</f>
        <v>8.3 Divulgar y capacitar en general</v>
      </c>
      <c r="K1772" s="106" t="s">
        <v>52</v>
      </c>
      <c r="L1772" s="172">
        <v>4.4642857142857152E-4</v>
      </c>
      <c r="M1772" s="173" t="s">
        <v>110</v>
      </c>
      <c r="N1772" s="174">
        <f>INDEX(BD_Seguimiento_OAP_2019!$AH$3:$AS$294,MATCH(Revisión_Avance_Periodo!$I1772,BD_Seguimiento_OAP_2019!$L$3:$L$294,0),MATCH(Revisión_Avance_Periodo!$M1772,BD_Seguimiento_OAP_2019!$AH$2:$AS$2,0))</f>
        <v>1.37E-2</v>
      </c>
      <c r="O1772" s="174">
        <f>INDEX(BD_Seguimiento_OAP_2019!$AV$3:$BG$294,MATCH(Revisión_Avance_Periodo!$I1772,BD_Seguimiento_OAP_2019!$L$3:$L$294,0),MATCH(Revisión_Avance_Periodo!$M1772,BD_Seguimiento_OAP_2019!$AV$2:$BG$2,0))</f>
        <v>0</v>
      </c>
      <c r="P1772" s="189">
        <f t="shared" si="324"/>
        <v>0</v>
      </c>
      <c r="Q1772" s="173" t="str">
        <f>VLOOKUP(P1772,Tabla_Indicador_Gestion4[#All],3,TRUE)</f>
        <v>Por Ejecutar</v>
      </c>
      <c r="R1772" s="215">
        <f>SUBTOTAL(9,$N$1766:$N1772)</f>
        <v>4.1099999999999998E-2</v>
      </c>
      <c r="S1772" s="231">
        <f>SUBTOTAL(9,$O$1766:$O1772)</f>
        <v>1.37E-2</v>
      </c>
      <c r="T1772" s="231">
        <f>IFERROR(+Revisión_Avance_Periodo!$S1772/Revisión_Avance_Periodo!$R1772,0)</f>
        <v>0.33333333333333337</v>
      </c>
      <c r="U1772" s="184"/>
      <c r="V1772" s="185"/>
      <c r="W1772" s="183"/>
      <c r="X1772" s="183"/>
      <c r="Y1772" s="183"/>
      <c r="Z1772" s="186"/>
      <c r="AA1772" s="187"/>
    </row>
    <row r="1773" spans="1:27" x14ac:dyDescent="0.25">
      <c r="A1773" s="94">
        <v>150</v>
      </c>
      <c r="B1773" s="96" t="str">
        <f>CONCATENATE(Revisión_Avance_Periodo!$C1773,";",Revisión_Avance_Periodo!$E1773,";",Revisión_Avance_Periodo!$I1773)</f>
        <v>OE3;PR_08;ACT_280</v>
      </c>
      <c r="C1773" s="205" t="s">
        <v>50</v>
      </c>
      <c r="D1773" s="206" t="str">
        <f>VLOOKUP(Revisión_Avance_Periodo!$C1773,Componentes_BD!$F$1:$G$5,2,FALSE)</f>
        <v>Brindar protección al Usuario.</v>
      </c>
      <c r="E1773" s="119" t="s">
        <v>1517</v>
      </c>
      <c r="F1773" s="95">
        <v>1</v>
      </c>
      <c r="G1773" s="95" t="str">
        <f>VLOOKUP(Revisión_Avance_Periodo!$A1773,BD_Seguimiento_OAP_2019!$A$2:$G$294,7,FALSE)</f>
        <v>PEI</v>
      </c>
      <c r="H1773" s="95" t="str">
        <f>VLOOKUP(Revisión_Avance_Periodo!$A1773,BD_Seguimiento_OAP_2019!$A$2:$J$294,10,FALSE)</f>
        <v xml:space="preserve">PEI_08 - Promoción y Consolidación de  la Protección de los Derechos de los Usuarios </v>
      </c>
      <c r="I1773" s="95" t="s">
        <v>1575</v>
      </c>
      <c r="J1773" s="95" t="str">
        <f>VLOOKUP(Revisión_Avance_Periodo!$I1773,BD_Seguimiento_OAP_2019!$L:$M,2,FALSE)</f>
        <v>8.3 Divulgar y capacitar en general</v>
      </c>
      <c r="K1773" s="119" t="s">
        <v>52</v>
      </c>
      <c r="L1773" s="172">
        <v>4.4642857142857152E-4</v>
      </c>
      <c r="M1773" s="182" t="s">
        <v>111</v>
      </c>
      <c r="N1773" s="174">
        <f>INDEX(BD_Seguimiento_OAP_2019!$AH$3:$AS$294,MATCH(Revisión_Avance_Periodo!$I1773,BD_Seguimiento_OAP_2019!$L$3:$L$294,0),MATCH(Revisión_Avance_Periodo!$M1773,BD_Seguimiento_OAP_2019!$AH$2:$AS$2,0))</f>
        <v>1.37E-2</v>
      </c>
      <c r="O1773" s="174">
        <f>INDEX(BD_Seguimiento_OAP_2019!$AV$3:$BG$294,MATCH(Revisión_Avance_Periodo!$I1773,BD_Seguimiento_OAP_2019!$L$3:$L$294,0),MATCH(Revisión_Avance_Periodo!$M1773,BD_Seguimiento_OAP_2019!$AV$2:$BG$2,0))</f>
        <v>0</v>
      </c>
      <c r="P1773" s="188">
        <f t="shared" si="324"/>
        <v>0</v>
      </c>
      <c r="Q1773" s="182" t="str">
        <f>VLOOKUP(P1773,Tabla_Indicador_Gestion4[#All],3,TRUE)</f>
        <v>Por Ejecutar</v>
      </c>
      <c r="R1773" s="215">
        <f>SUBTOTAL(9,$N$1766:$N1773)</f>
        <v>5.4800000000000001E-2</v>
      </c>
      <c r="S1773" s="231">
        <f>SUBTOTAL(9,$O$1766:$O1773)</f>
        <v>1.37E-2</v>
      </c>
      <c r="T1773" s="231">
        <f>IFERROR(+Revisión_Avance_Periodo!$S1773/Revisión_Avance_Periodo!$R1773,0)</f>
        <v>0.25</v>
      </c>
      <c r="U1773" s="184"/>
      <c r="V1773" s="185"/>
      <c r="W1773" s="183"/>
      <c r="X1773" s="183"/>
      <c r="Y1773" s="183"/>
      <c r="Z1773" s="186"/>
      <c r="AA1773" s="187"/>
    </row>
    <row r="1774" spans="1:27" x14ac:dyDescent="0.25">
      <c r="A1774" s="88">
        <v>150</v>
      </c>
      <c r="B1774" s="91" t="str">
        <f>CONCATENATE(Revisión_Avance_Periodo!$C1774,";",Revisión_Avance_Periodo!$E1774,";",Revisión_Avance_Periodo!$I1774)</f>
        <v>OE3;PR_08;ACT_280</v>
      </c>
      <c r="C1774" s="203" t="s">
        <v>50</v>
      </c>
      <c r="D1774" s="204" t="str">
        <f>VLOOKUP(Revisión_Avance_Periodo!$C1774,Componentes_BD!$F$1:$G$5,2,FALSE)</f>
        <v>Brindar protección al Usuario.</v>
      </c>
      <c r="E1774" s="106" t="s">
        <v>1517</v>
      </c>
      <c r="F1774" s="89">
        <v>1</v>
      </c>
      <c r="G1774" s="89" t="str">
        <f>VLOOKUP(Revisión_Avance_Periodo!$A1774,BD_Seguimiento_OAP_2019!$A$2:$G$294,7,FALSE)</f>
        <v>PEI</v>
      </c>
      <c r="H1774" s="89" t="str">
        <f>VLOOKUP(Revisión_Avance_Periodo!$A1774,BD_Seguimiento_OAP_2019!$A$2:$J$294,10,FALSE)</f>
        <v xml:space="preserve">PEI_08 - Promoción y Consolidación de  la Protección de los Derechos de los Usuarios </v>
      </c>
      <c r="I1774" s="89" t="s">
        <v>1575</v>
      </c>
      <c r="J1774" s="89" t="str">
        <f>VLOOKUP(Revisión_Avance_Periodo!$I1774,BD_Seguimiento_OAP_2019!$L:$M,2,FALSE)</f>
        <v>8.3 Divulgar y capacitar en general</v>
      </c>
      <c r="K1774" s="106" t="s">
        <v>52</v>
      </c>
      <c r="L1774" s="172">
        <v>4.4642857142857152E-4</v>
      </c>
      <c r="M1774" s="173" t="s">
        <v>112</v>
      </c>
      <c r="N1774" s="174">
        <f>INDEX(BD_Seguimiento_OAP_2019!$AH$3:$AS$294,MATCH(Revisión_Avance_Periodo!$I1774,BD_Seguimiento_OAP_2019!$L$3:$L$294,0),MATCH(Revisión_Avance_Periodo!$M1774,BD_Seguimiento_OAP_2019!$AH$2:$AS$2,0))</f>
        <v>1.37E-2</v>
      </c>
      <c r="O1774" s="174">
        <f>INDEX(BD_Seguimiento_OAP_2019!$AV$3:$BG$294,MATCH(Revisión_Avance_Periodo!$I1774,BD_Seguimiento_OAP_2019!$L$3:$L$294,0),MATCH(Revisión_Avance_Periodo!$M1774,BD_Seguimiento_OAP_2019!$AV$2:$BG$2,0))</f>
        <v>0</v>
      </c>
      <c r="P1774" s="189">
        <f t="shared" si="324"/>
        <v>0</v>
      </c>
      <c r="Q1774" s="173" t="str">
        <f>VLOOKUP(P1774,Tabla_Indicador_Gestion4[#All],3,TRUE)</f>
        <v>Por Ejecutar</v>
      </c>
      <c r="R1774" s="215">
        <f>SUBTOTAL(9,$N$1766:$N1774)</f>
        <v>6.8500000000000005E-2</v>
      </c>
      <c r="S1774" s="231">
        <f>SUBTOTAL(9,$O$1766:$O1774)</f>
        <v>1.37E-2</v>
      </c>
      <c r="T1774" s="231">
        <f>IFERROR(+Revisión_Avance_Periodo!$S1774/Revisión_Avance_Periodo!$R1774,0)</f>
        <v>0.19999999999999998</v>
      </c>
      <c r="U1774" s="184"/>
      <c r="V1774" s="185"/>
      <c r="W1774" s="183"/>
      <c r="X1774" s="183"/>
      <c r="Y1774" s="183"/>
      <c r="Z1774" s="186"/>
      <c r="AA1774" s="187"/>
    </row>
    <row r="1775" spans="1:27" x14ac:dyDescent="0.25">
      <c r="A1775" s="94">
        <v>150</v>
      </c>
      <c r="B1775" s="96" t="str">
        <f>CONCATENATE(Revisión_Avance_Periodo!$C1775,";",Revisión_Avance_Periodo!$E1775,";",Revisión_Avance_Periodo!$I1775)</f>
        <v>OE3;PR_08;ACT_280</v>
      </c>
      <c r="C1775" s="205" t="s">
        <v>50</v>
      </c>
      <c r="D1775" s="206" t="str">
        <f>VLOOKUP(Revisión_Avance_Periodo!$C1775,Componentes_BD!$F$1:$G$5,2,FALSE)</f>
        <v>Brindar protección al Usuario.</v>
      </c>
      <c r="E1775" s="119" t="s">
        <v>1517</v>
      </c>
      <c r="F1775" s="95">
        <v>1</v>
      </c>
      <c r="G1775" s="95" t="str">
        <f>VLOOKUP(Revisión_Avance_Periodo!$A1775,BD_Seguimiento_OAP_2019!$A$2:$G$294,7,FALSE)</f>
        <v>PEI</v>
      </c>
      <c r="H1775" s="95" t="str">
        <f>VLOOKUP(Revisión_Avance_Periodo!$A1775,BD_Seguimiento_OAP_2019!$A$2:$J$294,10,FALSE)</f>
        <v xml:space="preserve">PEI_08 - Promoción y Consolidación de  la Protección de los Derechos de los Usuarios </v>
      </c>
      <c r="I1775" s="95" t="s">
        <v>1575</v>
      </c>
      <c r="J1775" s="95" t="str">
        <f>VLOOKUP(Revisión_Avance_Periodo!$I1775,BD_Seguimiento_OAP_2019!$L:$M,2,FALSE)</f>
        <v>8.3 Divulgar y capacitar en general</v>
      </c>
      <c r="K1775" s="119" t="s">
        <v>52</v>
      </c>
      <c r="L1775" s="172">
        <v>4.4642857142857152E-4</v>
      </c>
      <c r="M1775" s="182" t="s">
        <v>113</v>
      </c>
      <c r="N1775" s="174">
        <f>INDEX(BD_Seguimiento_OAP_2019!$AH$3:$AS$294,MATCH(Revisión_Avance_Periodo!$I1775,BD_Seguimiento_OAP_2019!$L$3:$L$294,0),MATCH(Revisión_Avance_Periodo!$M1775,BD_Seguimiento_OAP_2019!$AH$2:$AS$2,0))</f>
        <v>1.37E-2</v>
      </c>
      <c r="O1775" s="174">
        <f>INDEX(BD_Seguimiento_OAP_2019!$AV$3:$BG$294,MATCH(Revisión_Avance_Periodo!$I1775,BD_Seguimiento_OAP_2019!$L$3:$L$294,0),MATCH(Revisión_Avance_Periodo!$M1775,BD_Seguimiento_OAP_2019!$AV$2:$BG$2,0))</f>
        <v>0</v>
      </c>
      <c r="P1775" s="188">
        <f t="shared" si="324"/>
        <v>0</v>
      </c>
      <c r="Q1775" s="182" t="str">
        <f>VLOOKUP(P1775,Tabla_Indicador_Gestion4[#All],3,TRUE)</f>
        <v>Por Ejecutar</v>
      </c>
      <c r="R1775" s="215">
        <f>SUBTOTAL(9,$N$1766:$N1775)</f>
        <v>8.2200000000000009E-2</v>
      </c>
      <c r="S1775" s="231">
        <f>SUBTOTAL(9,$O$1766:$O1775)</f>
        <v>1.37E-2</v>
      </c>
      <c r="T1775" s="231">
        <f>IFERROR(+Revisión_Avance_Periodo!$S1775/Revisión_Avance_Periodo!$R1775,0)</f>
        <v>0.16666666666666666</v>
      </c>
      <c r="U1775" s="184"/>
      <c r="V1775" s="185"/>
      <c r="W1775" s="183"/>
      <c r="X1775" s="183"/>
      <c r="Y1775" s="183"/>
      <c r="Z1775" s="186"/>
      <c r="AA1775" s="187"/>
    </row>
    <row r="1776" spans="1:27" x14ac:dyDescent="0.25">
      <c r="A1776" s="88">
        <v>150</v>
      </c>
      <c r="B1776" s="91" t="str">
        <f>CONCATENATE(Revisión_Avance_Periodo!$C1776,";",Revisión_Avance_Periodo!$E1776,";",Revisión_Avance_Periodo!$I1776)</f>
        <v>OE3;PR_08;ACT_280</v>
      </c>
      <c r="C1776" s="203" t="s">
        <v>50</v>
      </c>
      <c r="D1776" s="204" t="str">
        <f>VLOOKUP(Revisión_Avance_Periodo!$C1776,Componentes_BD!$F$1:$G$5,2,FALSE)</f>
        <v>Brindar protección al Usuario.</v>
      </c>
      <c r="E1776" s="106" t="s">
        <v>1517</v>
      </c>
      <c r="F1776" s="89">
        <v>1</v>
      </c>
      <c r="G1776" s="89" t="str">
        <f>VLOOKUP(Revisión_Avance_Periodo!$A1776,BD_Seguimiento_OAP_2019!$A$2:$G$294,7,FALSE)</f>
        <v>PEI</v>
      </c>
      <c r="H1776" s="89" t="str">
        <f>VLOOKUP(Revisión_Avance_Periodo!$A1776,BD_Seguimiento_OAP_2019!$A$2:$J$294,10,FALSE)</f>
        <v xml:space="preserve">PEI_08 - Promoción y Consolidación de  la Protección de los Derechos de los Usuarios </v>
      </c>
      <c r="I1776" s="89" t="s">
        <v>1575</v>
      </c>
      <c r="J1776" s="89" t="str">
        <f>VLOOKUP(Revisión_Avance_Periodo!$I1776,BD_Seguimiento_OAP_2019!$L:$M,2,FALSE)</f>
        <v>8.3 Divulgar y capacitar en general</v>
      </c>
      <c r="K1776" s="106" t="s">
        <v>52</v>
      </c>
      <c r="L1776" s="172">
        <v>4.4642857142857152E-4</v>
      </c>
      <c r="M1776" s="173" t="s">
        <v>114</v>
      </c>
      <c r="N1776" s="174">
        <f>INDEX(BD_Seguimiento_OAP_2019!$AH$3:$AS$294,MATCH(Revisión_Avance_Periodo!$I1776,BD_Seguimiento_OAP_2019!$L$3:$L$294,0),MATCH(Revisión_Avance_Periodo!$M1776,BD_Seguimiento_OAP_2019!$AH$2:$AS$2,0))</f>
        <v>1.37E-2</v>
      </c>
      <c r="O1776" s="174">
        <f>INDEX(BD_Seguimiento_OAP_2019!$AV$3:$BG$294,MATCH(Revisión_Avance_Periodo!$I1776,BD_Seguimiento_OAP_2019!$L$3:$L$294,0),MATCH(Revisión_Avance_Periodo!$M1776,BD_Seguimiento_OAP_2019!$AV$2:$BG$2,0))</f>
        <v>0</v>
      </c>
      <c r="P1776" s="189">
        <f t="shared" si="324"/>
        <v>0</v>
      </c>
      <c r="Q1776" s="173" t="str">
        <f>VLOOKUP(P1776,Tabla_Indicador_Gestion4[#All],3,TRUE)</f>
        <v>Por Ejecutar</v>
      </c>
      <c r="R1776" s="215">
        <f>SUBTOTAL(9,$N$1766:$N1776)</f>
        <v>9.5900000000000013E-2</v>
      </c>
      <c r="S1776" s="231">
        <f>SUBTOTAL(9,$O$1766:$O1776)</f>
        <v>1.37E-2</v>
      </c>
      <c r="T1776" s="231">
        <f>IFERROR(+Revisión_Avance_Periodo!$S1776/Revisión_Avance_Periodo!$R1776,0)</f>
        <v>0.14285714285714285</v>
      </c>
      <c r="U1776" s="184"/>
      <c r="V1776" s="185"/>
      <c r="W1776" s="183"/>
      <c r="X1776" s="183"/>
      <c r="Y1776" s="183"/>
      <c r="Z1776" s="186"/>
      <c r="AA1776" s="187"/>
    </row>
    <row r="1777" spans="1:27" ht="15.75" thickBot="1" x14ac:dyDescent="0.3">
      <c r="A1777" s="94">
        <v>150</v>
      </c>
      <c r="B1777" s="96" t="str">
        <f>CONCATENATE(Revisión_Avance_Periodo!$C1777,";",Revisión_Avance_Periodo!$E1777,";",Revisión_Avance_Periodo!$I1777)</f>
        <v>OE3;PR_08;ACT_280</v>
      </c>
      <c r="C1777" s="205" t="s">
        <v>50</v>
      </c>
      <c r="D1777" s="206" t="str">
        <f>VLOOKUP(Revisión_Avance_Periodo!$C1777,Componentes_BD!$F$1:$G$5,2,FALSE)</f>
        <v>Brindar protección al Usuario.</v>
      </c>
      <c r="E1777" s="119" t="s">
        <v>1517</v>
      </c>
      <c r="F1777" s="95">
        <v>1</v>
      </c>
      <c r="G1777" s="95" t="str">
        <f>VLOOKUP(Revisión_Avance_Periodo!$A1777,BD_Seguimiento_OAP_2019!$A$2:$G$294,7,FALSE)</f>
        <v>PEI</v>
      </c>
      <c r="H1777" s="95" t="str">
        <f>VLOOKUP(Revisión_Avance_Periodo!$A1777,BD_Seguimiento_OAP_2019!$A$2:$J$294,10,FALSE)</f>
        <v xml:space="preserve">PEI_08 - Promoción y Consolidación de  la Protección de los Derechos de los Usuarios </v>
      </c>
      <c r="I1777" s="95" t="s">
        <v>1575</v>
      </c>
      <c r="J1777" s="95" t="str">
        <f>VLOOKUP(Revisión_Avance_Periodo!$I1777,BD_Seguimiento_OAP_2019!$L:$M,2,FALSE)</f>
        <v>8.3 Divulgar y capacitar en general</v>
      </c>
      <c r="K1777" s="119" t="s">
        <v>52</v>
      </c>
      <c r="L1777" s="172">
        <v>4.4642857142857152E-4</v>
      </c>
      <c r="M1777" s="182" t="s">
        <v>115</v>
      </c>
      <c r="N1777" s="174">
        <f>INDEX(BD_Seguimiento_OAP_2019!$AH$3:$AS$294,MATCH(Revisión_Avance_Periodo!$I1777,BD_Seguimiento_OAP_2019!$L$3:$L$294,0),MATCH(Revisión_Avance_Periodo!$M1777,BD_Seguimiento_OAP_2019!$AH$2:$AS$2,0))</f>
        <v>1.37E-2</v>
      </c>
      <c r="O1777" s="174">
        <f>INDEX(BD_Seguimiento_OAP_2019!$AV$3:$BG$294,MATCH(Revisión_Avance_Periodo!$I1777,BD_Seguimiento_OAP_2019!$L$3:$L$294,0),MATCH(Revisión_Avance_Periodo!$M1777,BD_Seguimiento_OAP_2019!$AV$2:$BG$2,0))</f>
        <v>0</v>
      </c>
      <c r="P1777" s="188">
        <f t="shared" si="324"/>
        <v>0</v>
      </c>
      <c r="Q1777" s="182" t="str">
        <f>VLOOKUP(P1777,Tabla_Indicador_Gestion4[#All],3,TRUE)</f>
        <v>Por Ejecutar</v>
      </c>
      <c r="R1777" s="215">
        <f>SUBTOTAL(9,$N$1766:$N1777)</f>
        <v>0.10960000000000002</v>
      </c>
      <c r="S1777" s="231">
        <f>SUBTOTAL(9,$O$1766:$O1777)</f>
        <v>1.37E-2</v>
      </c>
      <c r="T1777" s="231">
        <f>IFERROR(+Revisión_Avance_Periodo!$S1777/Revisión_Avance_Periodo!$R1777,0)</f>
        <v>0.12499999999999999</v>
      </c>
      <c r="U1777" s="184"/>
      <c r="V1777" s="185"/>
      <c r="W1777" s="183"/>
      <c r="X1777" s="183"/>
      <c r="Y1777" s="183"/>
      <c r="Z1777" s="186"/>
      <c r="AA1777" s="187"/>
    </row>
    <row r="1778" spans="1:27" x14ac:dyDescent="0.25">
      <c r="A1778" s="88">
        <v>151</v>
      </c>
      <c r="B1778" s="91" t="str">
        <f>CONCATENATE(Revisión_Avance_Periodo!$C1778,";",Revisión_Avance_Periodo!$E1778,";",Revisión_Avance_Periodo!$I1778)</f>
        <v>OE3;PR_10;ACT_281</v>
      </c>
      <c r="C1778" s="170" t="s">
        <v>50</v>
      </c>
      <c r="D1778" s="171" t="str">
        <f>VLOOKUP(Revisión_Avance_Periodo!$C1778,Componentes_BD!$F$1:$G$5,2,FALSE)</f>
        <v>Brindar protección al Usuario.</v>
      </c>
      <c r="E1778" s="106" t="s">
        <v>12</v>
      </c>
      <c r="F1778" s="89">
        <v>2</v>
      </c>
      <c r="G1778" s="89" t="str">
        <f>VLOOKUP(Revisión_Avance_Periodo!$A1778,BD_Seguimiento_OAP_2019!$A$2:$G$294,7,FALSE)</f>
        <v>PAI</v>
      </c>
      <c r="H1778" s="89" t="str">
        <f>VLOOKUP(Revisión_Avance_Periodo!$A1778,BD_Seguimiento_OAP_2019!$A$2:$J$294,10,FALSE)</f>
        <v>PAI_01 - Operacional</v>
      </c>
      <c r="I1778" s="89" t="s">
        <v>1401</v>
      </c>
      <c r="J1778" s="89" t="str">
        <f>VLOOKUP(Revisión_Avance_Periodo!$I1778,BD_Seguimiento_OAP_2019!$L:$M,2,FALSE)</f>
        <v>30.1. Determinar de los requerimientos técnicos, así como de lo necesario para la vinculación de empresas al programa de SIC Facilita</v>
      </c>
      <c r="K1778" s="106" t="s">
        <v>52</v>
      </c>
      <c r="L1778" s="172">
        <v>4.4642857142857152E-4</v>
      </c>
      <c r="M1778" s="173" t="s">
        <v>104</v>
      </c>
      <c r="N1778" s="174">
        <f>INDEX(BD_Seguimiento_OAP_2019!$AH$3:$AS$294,MATCH(Revisión_Avance_Periodo!$I1778,BD_Seguimiento_OAP_2019!$L$3:$L$294,0),MATCH(Revisión_Avance_Periodo!$M1778,BD_Seguimiento_OAP_2019!$AH$2:$AS$2,0))</f>
        <v>0</v>
      </c>
      <c r="O1778" s="174">
        <f>INDEX(BD_Seguimiento_OAP_2019!$AV$3:$BG$294,MATCH(Revisión_Avance_Periodo!$I1778,BD_Seguimiento_OAP_2019!$L$3:$L$294,0),MATCH(Revisión_Avance_Periodo!$M1778,BD_Seguimiento_OAP_2019!$AV$2:$BG$2,0))</f>
        <v>0</v>
      </c>
      <c r="P1778" s="175">
        <f t="shared" ref="P1778:P1780" si="333">IFERROR((O1778/N1778),0)</f>
        <v>0</v>
      </c>
      <c r="Q1778" s="173" t="str">
        <f>VLOOKUP(P1778,Tabla_Indicador_Gestion4[#All],3,TRUE)</f>
        <v>Por Ejecutar</v>
      </c>
      <c r="R1778" s="213">
        <f>SUBTOTAL(9,$N$1778:$N1778)</f>
        <v>0</v>
      </c>
      <c r="S1778" s="234">
        <f>SUBTOTAL(9,$O1778:$O$1788)</f>
        <v>0</v>
      </c>
      <c r="T1778" s="234">
        <f>IFERROR(+Revisión_Avance_Periodo!$S1778/Revisión_Avance_Periodo!$R1778,0)</f>
        <v>0</v>
      </c>
      <c r="U1778" s="177">
        <f>SUBTOTAL(9,N1778:N1789)</f>
        <v>0.25</v>
      </c>
      <c r="V1778" s="176">
        <f>SUBTOTAL(9,O1778:O1789)</f>
        <v>0</v>
      </c>
      <c r="W1778" s="176">
        <f t="shared" ref="W1778" si="334">+V1778/U1778</f>
        <v>0</v>
      </c>
      <c r="X1778" s="176"/>
      <c r="Y1778" s="176">
        <f>100%-Revisión_Avance_Periodo!$W1778</f>
        <v>1</v>
      </c>
      <c r="Z1778" s="178" t="str">
        <f>VLOOKUP(W1778,Tabla_Indicador_Gestion4[],3,TRUE)</f>
        <v>Por Ejecutar</v>
      </c>
      <c r="AA1778" s="179">
        <f>Revisión_Avance_Periodo!$W1778*Revisión_Avance_Periodo!$L1778</f>
        <v>0</v>
      </c>
    </row>
    <row r="1779" spans="1:27" x14ac:dyDescent="0.25">
      <c r="A1779" s="94">
        <v>151</v>
      </c>
      <c r="B1779" s="96" t="str">
        <f>CONCATENATE(Revisión_Avance_Periodo!$C1779,";",Revisión_Avance_Periodo!$E1779,";",Revisión_Avance_Periodo!$I1779)</f>
        <v>OE3;PR_10;ACT_281</v>
      </c>
      <c r="C1779" s="180" t="s">
        <v>50</v>
      </c>
      <c r="D1779" s="181" t="str">
        <f>VLOOKUP(Revisión_Avance_Periodo!$C1779,Componentes_BD!$F$1:$G$5,2,FALSE)</f>
        <v>Brindar protección al Usuario.</v>
      </c>
      <c r="E1779" s="119" t="s">
        <v>12</v>
      </c>
      <c r="F1779" s="95">
        <v>2</v>
      </c>
      <c r="G1779" s="95" t="str">
        <f>VLOOKUP(Revisión_Avance_Periodo!$A1779,BD_Seguimiento_OAP_2019!$A$2:$G$294,7,FALSE)</f>
        <v>PAI</v>
      </c>
      <c r="H1779" s="95" t="str">
        <f>VLOOKUP(Revisión_Avance_Periodo!$A1779,BD_Seguimiento_OAP_2019!$A$2:$J$294,10,FALSE)</f>
        <v>PAI_01 - Operacional</v>
      </c>
      <c r="I1779" s="95" t="s">
        <v>1401</v>
      </c>
      <c r="J1779" s="95" t="str">
        <f>VLOOKUP(Revisión_Avance_Periodo!$I1779,BD_Seguimiento_OAP_2019!$L:$M,2,FALSE)</f>
        <v>30.1. Determinar de los requerimientos técnicos, así como de lo necesario para la vinculación de empresas al programa de SIC Facilita</v>
      </c>
      <c r="K1779" s="119" t="s">
        <v>52</v>
      </c>
      <c r="L1779" s="172">
        <v>4.4642857142857152E-4</v>
      </c>
      <c r="M1779" s="182" t="s">
        <v>105</v>
      </c>
      <c r="N1779" s="174">
        <f>INDEX(BD_Seguimiento_OAP_2019!$AH$3:$AS$294,MATCH(Revisión_Avance_Periodo!$I1779,BD_Seguimiento_OAP_2019!$L$3:$L$294,0),MATCH(Revisión_Avance_Periodo!$M1779,BD_Seguimiento_OAP_2019!$AH$2:$AS$2,0))</f>
        <v>0</v>
      </c>
      <c r="O1779" s="174">
        <f>INDEX(BD_Seguimiento_OAP_2019!$AV$3:$BG$294,MATCH(Revisión_Avance_Periodo!$I1779,BD_Seguimiento_OAP_2019!$L$3:$L$294,0),MATCH(Revisión_Avance_Periodo!$M1779,BD_Seguimiento_OAP_2019!$AV$2:$BG$2,0))</f>
        <v>0</v>
      </c>
      <c r="P1779" s="175">
        <f t="shared" si="333"/>
        <v>0</v>
      </c>
      <c r="Q1779" s="182" t="str">
        <f>VLOOKUP(P1779,Tabla_Indicador_Gestion4[#All],3,TRUE)</f>
        <v>Por Ejecutar</v>
      </c>
      <c r="R1779" s="215">
        <f>SUBTOTAL(9,$N$1778:$N1779)</f>
        <v>0</v>
      </c>
      <c r="S1779" s="231">
        <f>SUBTOTAL(9,$O1779:$O$1788)</f>
        <v>0</v>
      </c>
      <c r="T1779" s="231">
        <f>IFERROR(+Revisión_Avance_Periodo!$S1779/Revisión_Avance_Periodo!$R1779,0)</f>
        <v>0</v>
      </c>
      <c r="U1779" s="184"/>
      <c r="V1779" s="185"/>
      <c r="W1779" s="183"/>
      <c r="X1779" s="183"/>
      <c r="Y1779" s="183"/>
      <c r="Z1779" s="186"/>
      <c r="AA1779" s="187"/>
    </row>
    <row r="1780" spans="1:27" x14ac:dyDescent="0.25">
      <c r="A1780" s="88">
        <v>151</v>
      </c>
      <c r="B1780" s="91" t="str">
        <f>CONCATENATE(Revisión_Avance_Periodo!$C1780,";",Revisión_Avance_Periodo!$E1780,";",Revisión_Avance_Periodo!$I1780)</f>
        <v>OE3;PR_10;ACT_281</v>
      </c>
      <c r="C1780" s="170" t="s">
        <v>50</v>
      </c>
      <c r="D1780" s="171" t="str">
        <f>VLOOKUP(Revisión_Avance_Periodo!$C1780,Componentes_BD!$F$1:$G$5,2,FALSE)</f>
        <v>Brindar protección al Usuario.</v>
      </c>
      <c r="E1780" s="106" t="s">
        <v>12</v>
      </c>
      <c r="F1780" s="89">
        <v>2</v>
      </c>
      <c r="G1780" s="89" t="str">
        <f>VLOOKUP(Revisión_Avance_Periodo!$A1780,BD_Seguimiento_OAP_2019!$A$2:$G$294,7,FALSE)</f>
        <v>PAI</v>
      </c>
      <c r="H1780" s="89" t="str">
        <f>VLOOKUP(Revisión_Avance_Periodo!$A1780,BD_Seguimiento_OAP_2019!$A$2:$J$294,10,FALSE)</f>
        <v>PAI_01 - Operacional</v>
      </c>
      <c r="I1780" s="89" t="s">
        <v>1401</v>
      </c>
      <c r="J1780" s="89" t="str">
        <f>VLOOKUP(Revisión_Avance_Periodo!$I1780,BD_Seguimiento_OAP_2019!$L:$M,2,FALSE)</f>
        <v>30.1. Determinar de los requerimientos técnicos, así como de lo necesario para la vinculación de empresas al programa de SIC Facilita</v>
      </c>
      <c r="K1780" s="106" t="s">
        <v>52</v>
      </c>
      <c r="L1780" s="172">
        <v>4.4642857142857152E-4</v>
      </c>
      <c r="M1780" s="173" t="s">
        <v>106</v>
      </c>
      <c r="N1780" s="174">
        <f>INDEX(BD_Seguimiento_OAP_2019!$AH$3:$AS$294,MATCH(Revisión_Avance_Periodo!$I1780,BD_Seguimiento_OAP_2019!$L$3:$L$294,0),MATCH(Revisión_Avance_Periodo!$M1780,BD_Seguimiento_OAP_2019!$AH$2:$AS$2,0))</f>
        <v>0</v>
      </c>
      <c r="O1780" s="174">
        <f>INDEX(BD_Seguimiento_OAP_2019!$AV$3:$BG$294,MATCH(Revisión_Avance_Periodo!$I1780,BD_Seguimiento_OAP_2019!$L$3:$L$294,0),MATCH(Revisión_Avance_Periodo!$M1780,BD_Seguimiento_OAP_2019!$AV$2:$BG$2,0))</f>
        <v>0</v>
      </c>
      <c r="P1780" s="175">
        <f t="shared" si="333"/>
        <v>0</v>
      </c>
      <c r="Q1780" s="173" t="str">
        <f>VLOOKUP(P1780,Tabla_Indicador_Gestion4[#All],3,TRUE)</f>
        <v>Por Ejecutar</v>
      </c>
      <c r="R1780" s="215">
        <f>SUBTOTAL(9,$N$1778:$N1780)</f>
        <v>0</v>
      </c>
      <c r="S1780" s="231">
        <f>SUBTOTAL(9,$O1780:$O$1788)</f>
        <v>0</v>
      </c>
      <c r="T1780" s="231">
        <f>IFERROR(+Revisión_Avance_Periodo!$S1780/Revisión_Avance_Periodo!$R1780,0)</f>
        <v>0</v>
      </c>
      <c r="U1780" s="184"/>
      <c r="V1780" s="185"/>
      <c r="W1780" s="183"/>
      <c r="X1780" s="183"/>
      <c r="Y1780" s="183"/>
      <c r="Z1780" s="186"/>
      <c r="AA1780" s="187"/>
    </row>
    <row r="1781" spans="1:27" x14ac:dyDescent="0.25">
      <c r="A1781" s="94">
        <v>151</v>
      </c>
      <c r="B1781" s="96" t="str">
        <f>CONCATENATE(Revisión_Avance_Periodo!$C1781,";",Revisión_Avance_Periodo!$E1781,";",Revisión_Avance_Periodo!$I1781)</f>
        <v>OE3;PR_10;ACT_281</v>
      </c>
      <c r="C1781" s="180" t="s">
        <v>50</v>
      </c>
      <c r="D1781" s="181" t="str">
        <f>VLOOKUP(Revisión_Avance_Periodo!$C1781,Componentes_BD!$F$1:$G$5,2,FALSE)</f>
        <v>Brindar protección al Usuario.</v>
      </c>
      <c r="E1781" s="119" t="s">
        <v>12</v>
      </c>
      <c r="F1781" s="95">
        <v>2</v>
      </c>
      <c r="G1781" s="95" t="str">
        <f>VLOOKUP(Revisión_Avance_Periodo!$A1781,BD_Seguimiento_OAP_2019!$A$2:$G$294,7,FALSE)</f>
        <v>PAI</v>
      </c>
      <c r="H1781" s="95" t="str">
        <f>VLOOKUP(Revisión_Avance_Periodo!$A1781,BD_Seguimiento_OAP_2019!$A$2:$J$294,10,FALSE)</f>
        <v>PAI_01 - Operacional</v>
      </c>
      <c r="I1781" s="95" t="s">
        <v>1401</v>
      </c>
      <c r="J1781" s="95" t="str">
        <f>VLOOKUP(Revisión_Avance_Periodo!$I1781,BD_Seguimiento_OAP_2019!$L:$M,2,FALSE)</f>
        <v>30.1. Determinar de los requerimientos técnicos, así como de lo necesario para la vinculación de empresas al programa de SIC Facilita</v>
      </c>
      <c r="K1781" s="119" t="s">
        <v>52</v>
      </c>
      <c r="L1781" s="172">
        <v>4.4642857142857152E-4</v>
      </c>
      <c r="M1781" s="182" t="s">
        <v>107</v>
      </c>
      <c r="N1781" s="174">
        <f>INDEX(BD_Seguimiento_OAP_2019!$AH$3:$AS$294,MATCH(Revisión_Avance_Periodo!$I1781,BD_Seguimiento_OAP_2019!$L$3:$L$294,0),MATCH(Revisión_Avance_Periodo!$M1781,BD_Seguimiento_OAP_2019!$AH$2:$AS$2,0))</f>
        <v>0.25</v>
      </c>
      <c r="O1781" s="174">
        <f>INDEX(BD_Seguimiento_OAP_2019!$AV$3:$BG$294,MATCH(Revisión_Avance_Periodo!$I1781,BD_Seguimiento_OAP_2019!$L$3:$L$294,0),MATCH(Revisión_Avance_Periodo!$M1781,BD_Seguimiento_OAP_2019!$AV$2:$BG$2,0))</f>
        <v>0</v>
      </c>
      <c r="P1781" s="188">
        <f t="shared" si="324"/>
        <v>0</v>
      </c>
      <c r="Q1781" s="182" t="str">
        <f>VLOOKUP(P1781,Tabla_Indicador_Gestion4[#All],3,TRUE)</f>
        <v>Por Ejecutar</v>
      </c>
      <c r="R1781" s="215">
        <f>SUBTOTAL(9,$N$1778:$N1781)</f>
        <v>0.25</v>
      </c>
      <c r="S1781" s="231">
        <f>SUBTOTAL(9,$O1781:$O$1788)</f>
        <v>0</v>
      </c>
      <c r="T1781" s="231">
        <f>IFERROR(+Revisión_Avance_Periodo!$S1781/Revisión_Avance_Periodo!$R1781,0)</f>
        <v>0</v>
      </c>
      <c r="U1781" s="184"/>
      <c r="V1781" s="185"/>
      <c r="W1781" s="183"/>
      <c r="X1781" s="183"/>
      <c r="Y1781" s="183"/>
      <c r="Z1781" s="186"/>
      <c r="AA1781" s="187"/>
    </row>
    <row r="1782" spans="1:27" x14ac:dyDescent="0.25">
      <c r="A1782" s="88">
        <v>151</v>
      </c>
      <c r="B1782" s="91" t="str">
        <f>CONCATENATE(Revisión_Avance_Periodo!$C1782,";",Revisión_Avance_Periodo!$E1782,";",Revisión_Avance_Periodo!$I1782)</f>
        <v>OE3;PR_10;ACT_281</v>
      </c>
      <c r="C1782" s="170" t="s">
        <v>50</v>
      </c>
      <c r="D1782" s="171" t="str">
        <f>VLOOKUP(Revisión_Avance_Periodo!$C1782,Componentes_BD!$F$1:$G$5,2,FALSE)</f>
        <v>Brindar protección al Usuario.</v>
      </c>
      <c r="E1782" s="106" t="s">
        <v>12</v>
      </c>
      <c r="F1782" s="89">
        <v>2</v>
      </c>
      <c r="G1782" s="89" t="str">
        <f>VLOOKUP(Revisión_Avance_Periodo!$A1782,BD_Seguimiento_OAP_2019!$A$2:$G$294,7,FALSE)</f>
        <v>PAI</v>
      </c>
      <c r="H1782" s="89" t="str">
        <f>VLOOKUP(Revisión_Avance_Periodo!$A1782,BD_Seguimiento_OAP_2019!$A$2:$J$294,10,FALSE)</f>
        <v>PAI_01 - Operacional</v>
      </c>
      <c r="I1782" s="89" t="s">
        <v>1401</v>
      </c>
      <c r="J1782" s="89" t="str">
        <f>VLOOKUP(Revisión_Avance_Periodo!$I1782,BD_Seguimiento_OAP_2019!$L:$M,2,FALSE)</f>
        <v>30.1. Determinar de los requerimientos técnicos, así como de lo necesario para la vinculación de empresas al programa de SIC Facilita</v>
      </c>
      <c r="K1782" s="106" t="s">
        <v>52</v>
      </c>
      <c r="L1782" s="172">
        <v>4.4642857142857152E-4</v>
      </c>
      <c r="M1782" s="173" t="s">
        <v>108</v>
      </c>
      <c r="N1782" s="174">
        <f>INDEX(BD_Seguimiento_OAP_2019!$AH$3:$AS$294,MATCH(Revisión_Avance_Periodo!$I1782,BD_Seguimiento_OAP_2019!$L$3:$L$294,0),MATCH(Revisión_Avance_Periodo!$M1782,BD_Seguimiento_OAP_2019!$AH$2:$AS$2,0))</f>
        <v>0</v>
      </c>
      <c r="O1782" s="174">
        <f>INDEX(BD_Seguimiento_OAP_2019!$AV$3:$BG$294,MATCH(Revisión_Avance_Periodo!$I1782,BD_Seguimiento_OAP_2019!$L$3:$L$294,0),MATCH(Revisión_Avance_Periodo!$M1782,BD_Seguimiento_OAP_2019!$AV$2:$BG$2,0))</f>
        <v>0</v>
      </c>
      <c r="P1782" s="175">
        <f t="shared" ref="P1782:P1793" si="335">IFERROR((O1782/N1782),0)</f>
        <v>0</v>
      </c>
      <c r="Q1782" s="173" t="str">
        <f>VLOOKUP(P1782,Tabla_Indicador_Gestion4[#All],3,TRUE)</f>
        <v>Por Ejecutar</v>
      </c>
      <c r="R1782" s="215">
        <f>SUBTOTAL(9,$N$1778:$N1782)</f>
        <v>0.25</v>
      </c>
      <c r="S1782" s="231">
        <f>SUBTOTAL(9,$O1782:$O$1788)</f>
        <v>0</v>
      </c>
      <c r="T1782" s="231">
        <f>IFERROR(+Revisión_Avance_Periodo!$S1782/Revisión_Avance_Periodo!$R1782,0)</f>
        <v>0</v>
      </c>
      <c r="U1782" s="184"/>
      <c r="V1782" s="185"/>
      <c r="W1782" s="183"/>
      <c r="X1782" s="183"/>
      <c r="Y1782" s="183"/>
      <c r="Z1782" s="186"/>
      <c r="AA1782" s="187"/>
    </row>
    <row r="1783" spans="1:27" x14ac:dyDescent="0.25">
      <c r="A1783" s="94">
        <v>151</v>
      </c>
      <c r="B1783" s="96" t="str">
        <f>CONCATENATE(Revisión_Avance_Periodo!$C1783,";",Revisión_Avance_Periodo!$E1783,";",Revisión_Avance_Periodo!$I1783)</f>
        <v>OE3;PR_10;ACT_281</v>
      </c>
      <c r="C1783" s="180" t="s">
        <v>50</v>
      </c>
      <c r="D1783" s="181" t="str">
        <f>VLOOKUP(Revisión_Avance_Periodo!$C1783,Componentes_BD!$F$1:$G$5,2,FALSE)</f>
        <v>Brindar protección al Usuario.</v>
      </c>
      <c r="E1783" s="119" t="s">
        <v>12</v>
      </c>
      <c r="F1783" s="95">
        <v>2</v>
      </c>
      <c r="G1783" s="95" t="str">
        <f>VLOOKUP(Revisión_Avance_Periodo!$A1783,BD_Seguimiento_OAP_2019!$A$2:$G$294,7,FALSE)</f>
        <v>PAI</v>
      </c>
      <c r="H1783" s="95" t="str">
        <f>VLOOKUP(Revisión_Avance_Periodo!$A1783,BD_Seguimiento_OAP_2019!$A$2:$J$294,10,FALSE)</f>
        <v>PAI_01 - Operacional</v>
      </c>
      <c r="I1783" s="95" t="s">
        <v>1401</v>
      </c>
      <c r="J1783" s="95" t="str">
        <f>VLOOKUP(Revisión_Avance_Periodo!$I1783,BD_Seguimiento_OAP_2019!$L:$M,2,FALSE)</f>
        <v>30.1. Determinar de los requerimientos técnicos, así como de lo necesario para la vinculación de empresas al programa de SIC Facilita</v>
      </c>
      <c r="K1783" s="119" t="s">
        <v>52</v>
      </c>
      <c r="L1783" s="172">
        <v>4.4642857142857152E-4</v>
      </c>
      <c r="M1783" s="182" t="s">
        <v>109</v>
      </c>
      <c r="N1783" s="174">
        <f>INDEX(BD_Seguimiento_OAP_2019!$AH$3:$AS$294,MATCH(Revisión_Avance_Periodo!$I1783,BD_Seguimiento_OAP_2019!$L$3:$L$294,0),MATCH(Revisión_Avance_Periodo!$M1783,BD_Seguimiento_OAP_2019!$AH$2:$AS$2,0))</f>
        <v>0</v>
      </c>
      <c r="O1783" s="174">
        <f>INDEX(BD_Seguimiento_OAP_2019!$AV$3:$BG$294,MATCH(Revisión_Avance_Periodo!$I1783,BD_Seguimiento_OAP_2019!$L$3:$L$294,0),MATCH(Revisión_Avance_Periodo!$M1783,BD_Seguimiento_OAP_2019!$AV$2:$BG$2,0))</f>
        <v>0</v>
      </c>
      <c r="P1783" s="175">
        <f t="shared" si="335"/>
        <v>0</v>
      </c>
      <c r="Q1783" s="182" t="str">
        <f>VLOOKUP(P1783,Tabla_Indicador_Gestion4[#All],3,TRUE)</f>
        <v>Por Ejecutar</v>
      </c>
      <c r="R1783" s="215">
        <f>SUBTOTAL(9,$N$1778:$N1783)</f>
        <v>0.25</v>
      </c>
      <c r="S1783" s="231">
        <f>SUBTOTAL(9,$O1783:$O$1788)</f>
        <v>0</v>
      </c>
      <c r="T1783" s="231">
        <f>IFERROR(+Revisión_Avance_Periodo!$S1783/Revisión_Avance_Periodo!$R1783,0)</f>
        <v>0</v>
      </c>
      <c r="U1783" s="184"/>
      <c r="V1783" s="185"/>
      <c r="W1783" s="183"/>
      <c r="X1783" s="183"/>
      <c r="Y1783" s="183"/>
      <c r="Z1783" s="186"/>
      <c r="AA1783" s="187"/>
    </row>
    <row r="1784" spans="1:27" x14ac:dyDescent="0.25">
      <c r="A1784" s="88">
        <v>151</v>
      </c>
      <c r="B1784" s="91" t="str">
        <f>CONCATENATE(Revisión_Avance_Periodo!$C1784,";",Revisión_Avance_Periodo!$E1784,";",Revisión_Avance_Periodo!$I1784)</f>
        <v>OE3;PR_10;ACT_281</v>
      </c>
      <c r="C1784" s="170" t="s">
        <v>50</v>
      </c>
      <c r="D1784" s="171" t="str">
        <f>VLOOKUP(Revisión_Avance_Periodo!$C1784,Componentes_BD!$F$1:$G$5,2,FALSE)</f>
        <v>Brindar protección al Usuario.</v>
      </c>
      <c r="E1784" s="106" t="s">
        <v>12</v>
      </c>
      <c r="F1784" s="89">
        <v>2</v>
      </c>
      <c r="G1784" s="89" t="str">
        <f>VLOOKUP(Revisión_Avance_Periodo!$A1784,BD_Seguimiento_OAP_2019!$A$2:$G$294,7,FALSE)</f>
        <v>PAI</v>
      </c>
      <c r="H1784" s="89" t="str">
        <f>VLOOKUP(Revisión_Avance_Periodo!$A1784,BD_Seguimiento_OAP_2019!$A$2:$J$294,10,FALSE)</f>
        <v>PAI_01 - Operacional</v>
      </c>
      <c r="I1784" s="89" t="s">
        <v>1401</v>
      </c>
      <c r="J1784" s="89" t="str">
        <f>VLOOKUP(Revisión_Avance_Periodo!$I1784,BD_Seguimiento_OAP_2019!$L:$M,2,FALSE)</f>
        <v>30.1. Determinar de los requerimientos técnicos, así como de lo necesario para la vinculación de empresas al programa de SIC Facilita</v>
      </c>
      <c r="K1784" s="106" t="s">
        <v>52</v>
      </c>
      <c r="L1784" s="172">
        <v>4.4642857142857152E-4</v>
      </c>
      <c r="M1784" s="173" t="s">
        <v>110</v>
      </c>
      <c r="N1784" s="174">
        <f>INDEX(BD_Seguimiento_OAP_2019!$AH$3:$AS$294,MATCH(Revisión_Avance_Periodo!$I1784,BD_Seguimiento_OAP_2019!$L$3:$L$294,0),MATCH(Revisión_Avance_Periodo!$M1784,BD_Seguimiento_OAP_2019!$AH$2:$AS$2,0))</f>
        <v>0</v>
      </c>
      <c r="O1784" s="174">
        <f>INDEX(BD_Seguimiento_OAP_2019!$AV$3:$BG$294,MATCH(Revisión_Avance_Periodo!$I1784,BD_Seguimiento_OAP_2019!$L$3:$L$294,0),MATCH(Revisión_Avance_Periodo!$M1784,BD_Seguimiento_OAP_2019!$AV$2:$BG$2,0))</f>
        <v>0</v>
      </c>
      <c r="P1784" s="175">
        <f t="shared" si="335"/>
        <v>0</v>
      </c>
      <c r="Q1784" s="173" t="str">
        <f>VLOOKUP(P1784,Tabla_Indicador_Gestion4[#All],3,TRUE)</f>
        <v>Por Ejecutar</v>
      </c>
      <c r="R1784" s="215">
        <f>SUBTOTAL(9,$N$1778:$N1784)</f>
        <v>0.25</v>
      </c>
      <c r="S1784" s="231">
        <f>SUBTOTAL(9,$O1784:$O$1788)</f>
        <v>0</v>
      </c>
      <c r="T1784" s="231">
        <f>IFERROR(+Revisión_Avance_Periodo!$S1784/Revisión_Avance_Periodo!$R1784,0)</f>
        <v>0</v>
      </c>
      <c r="U1784" s="184"/>
      <c r="V1784" s="185"/>
      <c r="W1784" s="183"/>
      <c r="X1784" s="183"/>
      <c r="Y1784" s="183"/>
      <c r="Z1784" s="186"/>
      <c r="AA1784" s="187"/>
    </row>
    <row r="1785" spans="1:27" x14ac:dyDescent="0.25">
      <c r="A1785" s="94">
        <v>151</v>
      </c>
      <c r="B1785" s="96" t="str">
        <f>CONCATENATE(Revisión_Avance_Periodo!$C1785,";",Revisión_Avance_Periodo!$E1785,";",Revisión_Avance_Periodo!$I1785)</f>
        <v>OE3;PR_10;ACT_281</v>
      </c>
      <c r="C1785" s="180" t="s">
        <v>50</v>
      </c>
      <c r="D1785" s="181" t="str">
        <f>VLOOKUP(Revisión_Avance_Periodo!$C1785,Componentes_BD!$F$1:$G$5,2,FALSE)</f>
        <v>Brindar protección al Usuario.</v>
      </c>
      <c r="E1785" s="119" t="s">
        <v>12</v>
      </c>
      <c r="F1785" s="95">
        <v>2</v>
      </c>
      <c r="G1785" s="95" t="str">
        <f>VLOOKUP(Revisión_Avance_Periodo!$A1785,BD_Seguimiento_OAP_2019!$A$2:$G$294,7,FALSE)</f>
        <v>PAI</v>
      </c>
      <c r="H1785" s="95" t="str">
        <f>VLOOKUP(Revisión_Avance_Periodo!$A1785,BD_Seguimiento_OAP_2019!$A$2:$J$294,10,FALSE)</f>
        <v>PAI_01 - Operacional</v>
      </c>
      <c r="I1785" s="95" t="s">
        <v>1401</v>
      </c>
      <c r="J1785" s="95" t="str">
        <f>VLOOKUP(Revisión_Avance_Periodo!$I1785,BD_Seguimiento_OAP_2019!$L:$M,2,FALSE)</f>
        <v>30.1. Determinar de los requerimientos técnicos, así como de lo necesario para la vinculación de empresas al programa de SIC Facilita</v>
      </c>
      <c r="K1785" s="119" t="s">
        <v>52</v>
      </c>
      <c r="L1785" s="172">
        <v>4.4642857142857152E-4</v>
      </c>
      <c r="M1785" s="182" t="s">
        <v>111</v>
      </c>
      <c r="N1785" s="174">
        <f>INDEX(BD_Seguimiento_OAP_2019!$AH$3:$AS$294,MATCH(Revisión_Avance_Periodo!$I1785,BD_Seguimiento_OAP_2019!$L$3:$L$294,0),MATCH(Revisión_Avance_Periodo!$M1785,BD_Seguimiento_OAP_2019!$AH$2:$AS$2,0))</f>
        <v>0</v>
      </c>
      <c r="O1785" s="174">
        <f>INDEX(BD_Seguimiento_OAP_2019!$AV$3:$BG$294,MATCH(Revisión_Avance_Periodo!$I1785,BD_Seguimiento_OAP_2019!$L$3:$L$294,0),MATCH(Revisión_Avance_Periodo!$M1785,BD_Seguimiento_OAP_2019!$AV$2:$BG$2,0))</f>
        <v>0</v>
      </c>
      <c r="P1785" s="175">
        <f t="shared" si="335"/>
        <v>0</v>
      </c>
      <c r="Q1785" s="182" t="str">
        <f>VLOOKUP(P1785,Tabla_Indicador_Gestion4[#All],3,TRUE)</f>
        <v>Por Ejecutar</v>
      </c>
      <c r="R1785" s="215">
        <f>SUBTOTAL(9,$N$1778:$N1785)</f>
        <v>0.25</v>
      </c>
      <c r="S1785" s="231">
        <f>SUBTOTAL(9,$O1785:$O$1788)</f>
        <v>0</v>
      </c>
      <c r="T1785" s="231">
        <f>IFERROR(+Revisión_Avance_Periodo!$S1785/Revisión_Avance_Periodo!$R1785,0)</f>
        <v>0</v>
      </c>
      <c r="U1785" s="184"/>
      <c r="V1785" s="185"/>
      <c r="W1785" s="183"/>
      <c r="X1785" s="183"/>
      <c r="Y1785" s="183"/>
      <c r="Z1785" s="186"/>
      <c r="AA1785" s="187"/>
    </row>
    <row r="1786" spans="1:27" x14ac:dyDescent="0.25">
      <c r="A1786" s="88">
        <v>151</v>
      </c>
      <c r="B1786" s="91" t="str">
        <f>CONCATENATE(Revisión_Avance_Periodo!$C1786,";",Revisión_Avance_Periodo!$E1786,";",Revisión_Avance_Periodo!$I1786)</f>
        <v>OE3;PR_10;ACT_281</v>
      </c>
      <c r="C1786" s="170" t="s">
        <v>50</v>
      </c>
      <c r="D1786" s="171" t="str">
        <f>VLOOKUP(Revisión_Avance_Periodo!$C1786,Componentes_BD!$F$1:$G$5,2,FALSE)</f>
        <v>Brindar protección al Usuario.</v>
      </c>
      <c r="E1786" s="106" t="s">
        <v>12</v>
      </c>
      <c r="F1786" s="89">
        <v>2</v>
      </c>
      <c r="G1786" s="89" t="str">
        <f>VLOOKUP(Revisión_Avance_Periodo!$A1786,BD_Seguimiento_OAP_2019!$A$2:$G$294,7,FALSE)</f>
        <v>PAI</v>
      </c>
      <c r="H1786" s="89" t="str">
        <f>VLOOKUP(Revisión_Avance_Periodo!$A1786,BD_Seguimiento_OAP_2019!$A$2:$J$294,10,FALSE)</f>
        <v>PAI_01 - Operacional</v>
      </c>
      <c r="I1786" s="89" t="s">
        <v>1401</v>
      </c>
      <c r="J1786" s="89" t="str">
        <f>VLOOKUP(Revisión_Avance_Periodo!$I1786,BD_Seguimiento_OAP_2019!$L:$M,2,FALSE)</f>
        <v>30.1. Determinar de los requerimientos técnicos, así como de lo necesario para la vinculación de empresas al programa de SIC Facilita</v>
      </c>
      <c r="K1786" s="106" t="s">
        <v>52</v>
      </c>
      <c r="L1786" s="172">
        <v>4.4642857142857152E-4</v>
      </c>
      <c r="M1786" s="173" t="s">
        <v>112</v>
      </c>
      <c r="N1786" s="174">
        <f>INDEX(BD_Seguimiento_OAP_2019!$AH$3:$AS$294,MATCH(Revisión_Avance_Periodo!$I1786,BD_Seguimiento_OAP_2019!$L$3:$L$294,0),MATCH(Revisión_Avance_Periodo!$M1786,BD_Seguimiento_OAP_2019!$AH$2:$AS$2,0))</f>
        <v>0</v>
      </c>
      <c r="O1786" s="174">
        <f>INDEX(BD_Seguimiento_OAP_2019!$AV$3:$BG$294,MATCH(Revisión_Avance_Periodo!$I1786,BD_Seguimiento_OAP_2019!$L$3:$L$294,0),MATCH(Revisión_Avance_Periodo!$M1786,BD_Seguimiento_OAP_2019!$AV$2:$BG$2,0))</f>
        <v>0</v>
      </c>
      <c r="P1786" s="175">
        <f t="shared" si="335"/>
        <v>0</v>
      </c>
      <c r="Q1786" s="173" t="str">
        <f>VLOOKUP(P1786,Tabla_Indicador_Gestion4[#All],3,TRUE)</f>
        <v>Por Ejecutar</v>
      </c>
      <c r="R1786" s="215">
        <f>SUBTOTAL(9,$N$1778:$N1786)</f>
        <v>0.25</v>
      </c>
      <c r="S1786" s="231">
        <f>SUBTOTAL(9,$O1786:$O$1788)</f>
        <v>0</v>
      </c>
      <c r="T1786" s="231">
        <f>IFERROR(+Revisión_Avance_Periodo!$S1786/Revisión_Avance_Periodo!$R1786,0)</f>
        <v>0</v>
      </c>
      <c r="U1786" s="184"/>
      <c r="V1786" s="185"/>
      <c r="W1786" s="183"/>
      <c r="X1786" s="183"/>
      <c r="Y1786" s="183"/>
      <c r="Z1786" s="186"/>
      <c r="AA1786" s="187"/>
    </row>
    <row r="1787" spans="1:27" x14ac:dyDescent="0.25">
      <c r="A1787" s="94">
        <v>151</v>
      </c>
      <c r="B1787" s="96" t="str">
        <f>CONCATENATE(Revisión_Avance_Periodo!$C1787,";",Revisión_Avance_Periodo!$E1787,";",Revisión_Avance_Periodo!$I1787)</f>
        <v>OE3;PR_10;ACT_281</v>
      </c>
      <c r="C1787" s="180" t="s">
        <v>50</v>
      </c>
      <c r="D1787" s="181" t="str">
        <f>VLOOKUP(Revisión_Avance_Periodo!$C1787,Componentes_BD!$F$1:$G$5,2,FALSE)</f>
        <v>Brindar protección al Usuario.</v>
      </c>
      <c r="E1787" s="119" t="s">
        <v>12</v>
      </c>
      <c r="F1787" s="95">
        <v>2</v>
      </c>
      <c r="G1787" s="95" t="str">
        <f>VLOOKUP(Revisión_Avance_Periodo!$A1787,BD_Seguimiento_OAP_2019!$A$2:$G$294,7,FALSE)</f>
        <v>PAI</v>
      </c>
      <c r="H1787" s="95" t="str">
        <f>VLOOKUP(Revisión_Avance_Periodo!$A1787,BD_Seguimiento_OAP_2019!$A$2:$J$294,10,FALSE)</f>
        <v>PAI_01 - Operacional</v>
      </c>
      <c r="I1787" s="95" t="s">
        <v>1401</v>
      </c>
      <c r="J1787" s="95" t="str">
        <f>VLOOKUP(Revisión_Avance_Periodo!$I1787,BD_Seguimiento_OAP_2019!$L:$M,2,FALSE)</f>
        <v>30.1. Determinar de los requerimientos técnicos, así como de lo necesario para la vinculación de empresas al programa de SIC Facilita</v>
      </c>
      <c r="K1787" s="119" t="s">
        <v>52</v>
      </c>
      <c r="L1787" s="172">
        <v>4.4642857142857152E-4</v>
      </c>
      <c r="M1787" s="182" t="s">
        <v>113</v>
      </c>
      <c r="N1787" s="174">
        <f>INDEX(BD_Seguimiento_OAP_2019!$AH$3:$AS$294,MATCH(Revisión_Avance_Periodo!$I1787,BD_Seguimiento_OAP_2019!$L$3:$L$294,0),MATCH(Revisión_Avance_Periodo!$M1787,BD_Seguimiento_OAP_2019!$AH$2:$AS$2,0))</f>
        <v>0</v>
      </c>
      <c r="O1787" s="174">
        <f>INDEX(BD_Seguimiento_OAP_2019!$AV$3:$BG$294,MATCH(Revisión_Avance_Periodo!$I1787,BD_Seguimiento_OAP_2019!$L$3:$L$294,0),MATCH(Revisión_Avance_Periodo!$M1787,BD_Seguimiento_OAP_2019!$AV$2:$BG$2,0))</f>
        <v>0</v>
      </c>
      <c r="P1787" s="175">
        <f t="shared" si="335"/>
        <v>0</v>
      </c>
      <c r="Q1787" s="182" t="str">
        <f>VLOOKUP(P1787,Tabla_Indicador_Gestion4[#All],3,TRUE)</f>
        <v>Por Ejecutar</v>
      </c>
      <c r="R1787" s="215">
        <f>SUBTOTAL(9,$N$1778:$N1787)</f>
        <v>0.25</v>
      </c>
      <c r="S1787" s="231">
        <f>SUBTOTAL(9,$O1787:$O$1788)</f>
        <v>0</v>
      </c>
      <c r="T1787" s="231">
        <f>IFERROR(+Revisión_Avance_Periodo!$S1787/Revisión_Avance_Periodo!$R1787,0)</f>
        <v>0</v>
      </c>
      <c r="U1787" s="184"/>
      <c r="V1787" s="185"/>
      <c r="W1787" s="183"/>
      <c r="X1787" s="183"/>
      <c r="Y1787" s="183"/>
      <c r="Z1787" s="186"/>
      <c r="AA1787" s="187"/>
    </row>
    <row r="1788" spans="1:27" x14ac:dyDescent="0.25">
      <c r="A1788" s="88">
        <v>151</v>
      </c>
      <c r="B1788" s="91" t="str">
        <f>CONCATENATE(Revisión_Avance_Periodo!$C1788,";",Revisión_Avance_Periodo!$E1788,";",Revisión_Avance_Periodo!$I1788)</f>
        <v>OE3;PR_10;ACT_281</v>
      </c>
      <c r="C1788" s="170" t="s">
        <v>50</v>
      </c>
      <c r="D1788" s="171" t="str">
        <f>VLOOKUP(Revisión_Avance_Periodo!$C1788,Componentes_BD!$F$1:$G$5,2,FALSE)</f>
        <v>Brindar protección al Usuario.</v>
      </c>
      <c r="E1788" s="106" t="s">
        <v>12</v>
      </c>
      <c r="F1788" s="89">
        <v>2</v>
      </c>
      <c r="G1788" s="89" t="str">
        <f>VLOOKUP(Revisión_Avance_Periodo!$A1788,BD_Seguimiento_OAP_2019!$A$2:$G$294,7,FALSE)</f>
        <v>PAI</v>
      </c>
      <c r="H1788" s="89" t="str">
        <f>VLOOKUP(Revisión_Avance_Periodo!$A1788,BD_Seguimiento_OAP_2019!$A$2:$J$294,10,FALSE)</f>
        <v>PAI_01 - Operacional</v>
      </c>
      <c r="I1788" s="89" t="s">
        <v>1401</v>
      </c>
      <c r="J1788" s="89" t="str">
        <f>VLOOKUP(Revisión_Avance_Periodo!$I1788,BD_Seguimiento_OAP_2019!$L:$M,2,FALSE)</f>
        <v>30.1. Determinar de los requerimientos técnicos, así como de lo necesario para la vinculación de empresas al programa de SIC Facilita</v>
      </c>
      <c r="K1788" s="106" t="s">
        <v>52</v>
      </c>
      <c r="L1788" s="172">
        <v>4.4642857142857152E-4</v>
      </c>
      <c r="M1788" s="173" t="s">
        <v>114</v>
      </c>
      <c r="N1788" s="174">
        <f>INDEX(BD_Seguimiento_OAP_2019!$AH$3:$AS$294,MATCH(Revisión_Avance_Periodo!$I1788,BD_Seguimiento_OAP_2019!$L$3:$L$294,0),MATCH(Revisión_Avance_Periodo!$M1788,BD_Seguimiento_OAP_2019!$AH$2:$AS$2,0))</f>
        <v>0</v>
      </c>
      <c r="O1788" s="174">
        <f>INDEX(BD_Seguimiento_OAP_2019!$AV$3:$BG$294,MATCH(Revisión_Avance_Periodo!$I1788,BD_Seguimiento_OAP_2019!$L$3:$L$294,0),MATCH(Revisión_Avance_Periodo!$M1788,BD_Seguimiento_OAP_2019!$AV$2:$BG$2,0))</f>
        <v>0</v>
      </c>
      <c r="P1788" s="175">
        <f t="shared" si="335"/>
        <v>0</v>
      </c>
      <c r="Q1788" s="173" t="str">
        <f>VLOOKUP(P1788,Tabla_Indicador_Gestion4[#All],3,TRUE)</f>
        <v>Por Ejecutar</v>
      </c>
      <c r="R1788" s="215">
        <f>SUBTOTAL(9,$N$1778:$N1788)</f>
        <v>0.25</v>
      </c>
      <c r="S1788" s="231">
        <f>SUBTOTAL(9,$O1788:$O$1788)</f>
        <v>0</v>
      </c>
      <c r="T1788" s="231">
        <f>IFERROR(+Revisión_Avance_Periodo!$S1788/Revisión_Avance_Periodo!$R1788,0)</f>
        <v>0</v>
      </c>
      <c r="U1788" s="184"/>
      <c r="V1788" s="185"/>
      <c r="W1788" s="183"/>
      <c r="X1788" s="183"/>
      <c r="Y1788" s="183"/>
      <c r="Z1788" s="186"/>
      <c r="AA1788" s="187"/>
    </row>
    <row r="1789" spans="1:27" ht="15.75" thickBot="1" x14ac:dyDescent="0.3">
      <c r="A1789" s="94">
        <v>151</v>
      </c>
      <c r="B1789" s="96" t="str">
        <f>CONCATENATE(Revisión_Avance_Periodo!$C1789,";",Revisión_Avance_Periodo!$E1789,";",Revisión_Avance_Periodo!$I1789)</f>
        <v>OE3;PR_10;ACT_281</v>
      </c>
      <c r="C1789" s="180" t="s">
        <v>50</v>
      </c>
      <c r="D1789" s="181" t="str">
        <f>VLOOKUP(Revisión_Avance_Periodo!$C1789,Componentes_BD!$F$1:$G$5,2,FALSE)</f>
        <v>Brindar protección al Usuario.</v>
      </c>
      <c r="E1789" s="119" t="s">
        <v>12</v>
      </c>
      <c r="F1789" s="95">
        <v>2</v>
      </c>
      <c r="G1789" s="95" t="str">
        <f>VLOOKUP(Revisión_Avance_Periodo!$A1789,BD_Seguimiento_OAP_2019!$A$2:$G$294,7,FALSE)</f>
        <v>PAI</v>
      </c>
      <c r="H1789" s="95" t="str">
        <f>VLOOKUP(Revisión_Avance_Periodo!$A1789,BD_Seguimiento_OAP_2019!$A$2:$J$294,10,FALSE)</f>
        <v>PAI_01 - Operacional</v>
      </c>
      <c r="I1789" s="95" t="s">
        <v>1401</v>
      </c>
      <c r="J1789" s="95" t="str">
        <f>VLOOKUP(Revisión_Avance_Periodo!$I1789,BD_Seguimiento_OAP_2019!$L:$M,2,FALSE)</f>
        <v>30.1. Determinar de los requerimientos técnicos, así como de lo necesario para la vinculación de empresas al programa de SIC Facilita</v>
      </c>
      <c r="K1789" s="119" t="s">
        <v>52</v>
      </c>
      <c r="L1789" s="172">
        <v>4.4642857142857152E-4</v>
      </c>
      <c r="M1789" s="182" t="s">
        <v>115</v>
      </c>
      <c r="N1789" s="174">
        <f>INDEX(BD_Seguimiento_OAP_2019!$AH$3:$AS$294,MATCH(Revisión_Avance_Periodo!$I1789,BD_Seguimiento_OAP_2019!$L$3:$L$294,0),MATCH(Revisión_Avance_Periodo!$M1789,BD_Seguimiento_OAP_2019!$AH$2:$AS$2,0))</f>
        <v>0</v>
      </c>
      <c r="O1789" s="174">
        <f>INDEX(BD_Seguimiento_OAP_2019!$AV$3:$BG$294,MATCH(Revisión_Avance_Periodo!$I1789,BD_Seguimiento_OAP_2019!$L$3:$L$294,0),MATCH(Revisión_Avance_Periodo!$M1789,BD_Seguimiento_OAP_2019!$AV$2:$BG$2,0))</f>
        <v>0</v>
      </c>
      <c r="P1789" s="175">
        <f t="shared" si="335"/>
        <v>0</v>
      </c>
      <c r="Q1789" s="182" t="str">
        <f>VLOOKUP(P1789,Tabla_Indicador_Gestion4[#All],3,TRUE)</f>
        <v>Por Ejecutar</v>
      </c>
      <c r="R1789" s="215">
        <f>SUBTOTAL(9,$N$1778:$N1789)</f>
        <v>0.25</v>
      </c>
      <c r="S1789" s="231">
        <f>SUBTOTAL(9,$O$1788:$O1789)</f>
        <v>0</v>
      </c>
      <c r="T1789" s="231">
        <f>IFERROR(+Revisión_Avance_Periodo!$S1789/Revisión_Avance_Periodo!$R1789,0)</f>
        <v>0</v>
      </c>
      <c r="U1789" s="184"/>
      <c r="V1789" s="185"/>
      <c r="W1789" s="183"/>
      <c r="X1789" s="183"/>
      <c r="Y1789" s="183"/>
      <c r="Z1789" s="186"/>
      <c r="AA1789" s="187"/>
    </row>
    <row r="1790" spans="1:27" x14ac:dyDescent="0.25">
      <c r="A1790" s="88">
        <v>152</v>
      </c>
      <c r="B1790" s="91" t="str">
        <f>CONCATENATE(Revisión_Avance_Periodo!$C1790,";",Revisión_Avance_Periodo!$E1790,";",Revisión_Avance_Periodo!$I1790)</f>
        <v>OE3;PR_10;ACT_282</v>
      </c>
      <c r="C1790" s="170" t="s">
        <v>50</v>
      </c>
      <c r="D1790" s="171" t="str">
        <f>VLOOKUP(Revisión_Avance_Periodo!$C1790,Componentes_BD!$F$1:$G$5,2,FALSE)</f>
        <v>Brindar protección al Usuario.</v>
      </c>
      <c r="E1790" s="106" t="s">
        <v>12</v>
      </c>
      <c r="F1790" s="89">
        <v>2</v>
      </c>
      <c r="G1790" s="89" t="str">
        <f>VLOOKUP(Revisión_Avance_Periodo!$A1790,BD_Seguimiento_OAP_2019!$A$2:$G$294,7,FALSE)</f>
        <v>PAI</v>
      </c>
      <c r="H1790" s="89" t="str">
        <f>VLOOKUP(Revisión_Avance_Periodo!$A1790,BD_Seguimiento_OAP_2019!$A$2:$J$294,10,FALSE)</f>
        <v>PAI_01 - Operacional</v>
      </c>
      <c r="I1790" s="89" t="s">
        <v>1404</v>
      </c>
      <c r="J1790" s="89" t="str">
        <f>VLOOKUP(Revisión_Avance_Periodo!$I1790,BD_Seguimiento_OAP_2019!$L:$M,2,FALSE)</f>
        <v>30.2. Realizar las gestiones para la vinculación de las principales empresas del sector a SIC Facilita</v>
      </c>
      <c r="K1790" s="106" t="s">
        <v>52</v>
      </c>
      <c r="L1790" s="172">
        <v>4.4642857142857152E-4</v>
      </c>
      <c r="M1790" s="173" t="s">
        <v>104</v>
      </c>
      <c r="N1790" s="174">
        <f>INDEX(BD_Seguimiento_OAP_2019!$AH$3:$AS$294,MATCH(Revisión_Avance_Periodo!$I1790,BD_Seguimiento_OAP_2019!$L$3:$L$294,0),MATCH(Revisión_Avance_Periodo!$M1790,BD_Seguimiento_OAP_2019!$AH$2:$AS$2,0))</f>
        <v>0</v>
      </c>
      <c r="O1790" s="174">
        <f>INDEX(BD_Seguimiento_OAP_2019!$AV$3:$BG$294,MATCH(Revisión_Avance_Periodo!$I1790,BD_Seguimiento_OAP_2019!$L$3:$L$294,0),MATCH(Revisión_Avance_Periodo!$M1790,BD_Seguimiento_OAP_2019!$AV$2:$BG$2,0))</f>
        <v>0</v>
      </c>
      <c r="P1790" s="175">
        <f t="shared" si="335"/>
        <v>0</v>
      </c>
      <c r="Q1790" s="173" t="str">
        <f>VLOOKUP(P1790,Tabla_Indicador_Gestion4[#All],3,TRUE)</f>
        <v>Por Ejecutar</v>
      </c>
      <c r="R1790" s="213">
        <f>SUBTOTAL(9,$N$1790:$N1790)</f>
        <v>0</v>
      </c>
      <c r="S1790" s="234">
        <f>SUBTOTAL(9,$O$1790:$O1790)</f>
        <v>0</v>
      </c>
      <c r="T1790" s="234">
        <f>IFERROR(+Revisión_Avance_Periodo!$S1790/Revisión_Avance_Periodo!$R1790,0)</f>
        <v>0</v>
      </c>
      <c r="U1790" s="177">
        <f>SUBTOTAL(9,N1790:N1801)</f>
        <v>0.24960000000000002</v>
      </c>
      <c r="V1790" s="176">
        <f>SUBTOTAL(9,O1790:O1801)</f>
        <v>0</v>
      </c>
      <c r="W1790" s="176">
        <f t="shared" ref="W1790" si="336">+V1790/U1790</f>
        <v>0</v>
      </c>
      <c r="X1790" s="176"/>
      <c r="Y1790" s="176">
        <f>100%-Revisión_Avance_Periodo!$W1790</f>
        <v>1</v>
      </c>
      <c r="Z1790" s="178" t="str">
        <f>VLOOKUP(W1790,Tabla_Indicador_Gestion4[],3,TRUE)</f>
        <v>Por Ejecutar</v>
      </c>
      <c r="AA1790" s="179">
        <f>Revisión_Avance_Periodo!$W1790*Revisión_Avance_Periodo!$L1790</f>
        <v>0</v>
      </c>
    </row>
    <row r="1791" spans="1:27" x14ac:dyDescent="0.25">
      <c r="A1791" s="94">
        <v>152</v>
      </c>
      <c r="B1791" s="96" t="str">
        <f>CONCATENATE(Revisión_Avance_Periodo!$C1791,";",Revisión_Avance_Periodo!$E1791,";",Revisión_Avance_Periodo!$I1791)</f>
        <v>OE3;PR_10;ACT_282</v>
      </c>
      <c r="C1791" s="180" t="s">
        <v>50</v>
      </c>
      <c r="D1791" s="181" t="str">
        <f>VLOOKUP(Revisión_Avance_Periodo!$C1791,Componentes_BD!$F$1:$G$5,2,FALSE)</f>
        <v>Brindar protección al Usuario.</v>
      </c>
      <c r="E1791" s="119" t="s">
        <v>12</v>
      </c>
      <c r="F1791" s="95">
        <v>2</v>
      </c>
      <c r="G1791" s="95" t="str">
        <f>VLOOKUP(Revisión_Avance_Periodo!$A1791,BD_Seguimiento_OAP_2019!$A$2:$G$294,7,FALSE)</f>
        <v>PAI</v>
      </c>
      <c r="H1791" s="95" t="str">
        <f>VLOOKUP(Revisión_Avance_Periodo!$A1791,BD_Seguimiento_OAP_2019!$A$2:$J$294,10,FALSE)</f>
        <v>PAI_01 - Operacional</v>
      </c>
      <c r="I1791" s="95" t="s">
        <v>1404</v>
      </c>
      <c r="J1791" s="95" t="str">
        <f>VLOOKUP(Revisión_Avance_Periodo!$I1791,BD_Seguimiento_OAP_2019!$L:$M,2,FALSE)</f>
        <v>30.2. Realizar las gestiones para la vinculación de las principales empresas del sector a SIC Facilita</v>
      </c>
      <c r="K1791" s="119" t="s">
        <v>52</v>
      </c>
      <c r="L1791" s="172">
        <v>4.4642857142857152E-4</v>
      </c>
      <c r="M1791" s="182" t="s">
        <v>105</v>
      </c>
      <c r="N1791" s="174">
        <f>INDEX(BD_Seguimiento_OAP_2019!$AH$3:$AS$294,MATCH(Revisión_Avance_Periodo!$I1791,BD_Seguimiento_OAP_2019!$L$3:$L$294,0),MATCH(Revisión_Avance_Periodo!$M1791,BD_Seguimiento_OAP_2019!$AH$2:$AS$2,0))</f>
        <v>0</v>
      </c>
      <c r="O1791" s="174">
        <f>INDEX(BD_Seguimiento_OAP_2019!$AV$3:$BG$294,MATCH(Revisión_Avance_Periodo!$I1791,BD_Seguimiento_OAP_2019!$L$3:$L$294,0),MATCH(Revisión_Avance_Periodo!$M1791,BD_Seguimiento_OAP_2019!$AV$2:$BG$2,0))</f>
        <v>0</v>
      </c>
      <c r="P1791" s="175">
        <f t="shared" si="335"/>
        <v>0</v>
      </c>
      <c r="Q1791" s="182" t="str">
        <f>VLOOKUP(P1791,Tabla_Indicador_Gestion4[#All],3,TRUE)</f>
        <v>Por Ejecutar</v>
      </c>
      <c r="R1791" s="215">
        <f>SUBTOTAL(9,$N$1790:$N1791)</f>
        <v>0</v>
      </c>
      <c r="S1791" s="231">
        <f>SUBTOTAL(9,$O$1790:$O1791)</f>
        <v>0</v>
      </c>
      <c r="T1791" s="231">
        <f>IFERROR(+Revisión_Avance_Periodo!$S1791/Revisión_Avance_Periodo!$R1791,0)</f>
        <v>0</v>
      </c>
      <c r="U1791" s="184"/>
      <c r="V1791" s="185"/>
      <c r="W1791" s="183"/>
      <c r="X1791" s="183"/>
      <c r="Y1791" s="183"/>
      <c r="Z1791" s="186"/>
      <c r="AA1791" s="187"/>
    </row>
    <row r="1792" spans="1:27" x14ac:dyDescent="0.25">
      <c r="A1792" s="88">
        <v>152</v>
      </c>
      <c r="B1792" s="91" t="str">
        <f>CONCATENATE(Revisión_Avance_Periodo!$C1792,";",Revisión_Avance_Periodo!$E1792,";",Revisión_Avance_Periodo!$I1792)</f>
        <v>OE3;PR_10;ACT_282</v>
      </c>
      <c r="C1792" s="170" t="s">
        <v>50</v>
      </c>
      <c r="D1792" s="171" t="str">
        <f>VLOOKUP(Revisión_Avance_Periodo!$C1792,Componentes_BD!$F$1:$G$5,2,FALSE)</f>
        <v>Brindar protección al Usuario.</v>
      </c>
      <c r="E1792" s="106" t="s">
        <v>12</v>
      </c>
      <c r="F1792" s="89">
        <v>2</v>
      </c>
      <c r="G1792" s="89" t="str">
        <f>VLOOKUP(Revisión_Avance_Periodo!$A1792,BD_Seguimiento_OAP_2019!$A$2:$G$294,7,FALSE)</f>
        <v>PAI</v>
      </c>
      <c r="H1792" s="89" t="str">
        <f>VLOOKUP(Revisión_Avance_Periodo!$A1792,BD_Seguimiento_OAP_2019!$A$2:$J$294,10,FALSE)</f>
        <v>PAI_01 - Operacional</v>
      </c>
      <c r="I1792" s="89" t="s">
        <v>1404</v>
      </c>
      <c r="J1792" s="89" t="str">
        <f>VLOOKUP(Revisión_Avance_Periodo!$I1792,BD_Seguimiento_OAP_2019!$L:$M,2,FALSE)</f>
        <v>30.2. Realizar las gestiones para la vinculación de las principales empresas del sector a SIC Facilita</v>
      </c>
      <c r="K1792" s="106" t="s">
        <v>52</v>
      </c>
      <c r="L1792" s="172">
        <v>4.4642857142857152E-4</v>
      </c>
      <c r="M1792" s="173" t="s">
        <v>106</v>
      </c>
      <c r="N1792" s="174">
        <f>INDEX(BD_Seguimiento_OAP_2019!$AH$3:$AS$294,MATCH(Revisión_Avance_Periodo!$I1792,BD_Seguimiento_OAP_2019!$L$3:$L$294,0),MATCH(Revisión_Avance_Periodo!$M1792,BD_Seguimiento_OAP_2019!$AH$2:$AS$2,0))</f>
        <v>0</v>
      </c>
      <c r="O1792" s="174">
        <f>INDEX(BD_Seguimiento_OAP_2019!$AV$3:$BG$294,MATCH(Revisión_Avance_Periodo!$I1792,BD_Seguimiento_OAP_2019!$L$3:$L$294,0),MATCH(Revisión_Avance_Periodo!$M1792,BD_Seguimiento_OAP_2019!$AV$2:$BG$2,0))</f>
        <v>0</v>
      </c>
      <c r="P1792" s="175">
        <f t="shared" si="335"/>
        <v>0</v>
      </c>
      <c r="Q1792" s="173" t="str">
        <f>VLOOKUP(P1792,Tabla_Indicador_Gestion4[#All],3,TRUE)</f>
        <v>Por Ejecutar</v>
      </c>
      <c r="R1792" s="215">
        <f>SUBTOTAL(9,$N$1790:$N1792)</f>
        <v>0</v>
      </c>
      <c r="S1792" s="231">
        <f>SUBTOTAL(9,$O$1790:$O1792)</f>
        <v>0</v>
      </c>
      <c r="T1792" s="231">
        <f>IFERROR(+Revisión_Avance_Periodo!$S1792/Revisión_Avance_Periodo!$R1792,0)</f>
        <v>0</v>
      </c>
      <c r="U1792" s="184"/>
      <c r="V1792" s="185"/>
      <c r="W1792" s="183"/>
      <c r="X1792" s="183"/>
      <c r="Y1792" s="183"/>
      <c r="Z1792" s="186"/>
      <c r="AA1792" s="187"/>
    </row>
    <row r="1793" spans="1:27" x14ac:dyDescent="0.25">
      <c r="A1793" s="94">
        <v>152</v>
      </c>
      <c r="B1793" s="96" t="str">
        <f>CONCATENATE(Revisión_Avance_Periodo!$C1793,";",Revisión_Avance_Periodo!$E1793,";",Revisión_Avance_Periodo!$I1793)</f>
        <v>OE3;PR_10;ACT_282</v>
      </c>
      <c r="C1793" s="180" t="s">
        <v>50</v>
      </c>
      <c r="D1793" s="181" t="str">
        <f>VLOOKUP(Revisión_Avance_Periodo!$C1793,Componentes_BD!$F$1:$G$5,2,FALSE)</f>
        <v>Brindar protección al Usuario.</v>
      </c>
      <c r="E1793" s="119" t="s">
        <v>12</v>
      </c>
      <c r="F1793" s="95">
        <v>2</v>
      </c>
      <c r="G1793" s="95" t="str">
        <f>VLOOKUP(Revisión_Avance_Periodo!$A1793,BD_Seguimiento_OAP_2019!$A$2:$G$294,7,FALSE)</f>
        <v>PAI</v>
      </c>
      <c r="H1793" s="95" t="str">
        <f>VLOOKUP(Revisión_Avance_Periodo!$A1793,BD_Seguimiento_OAP_2019!$A$2:$J$294,10,FALSE)</f>
        <v>PAI_01 - Operacional</v>
      </c>
      <c r="I1793" s="95" t="s">
        <v>1404</v>
      </c>
      <c r="J1793" s="95" t="str">
        <f>VLOOKUP(Revisión_Avance_Periodo!$I1793,BD_Seguimiento_OAP_2019!$L:$M,2,FALSE)</f>
        <v>30.2. Realizar las gestiones para la vinculación de las principales empresas del sector a SIC Facilita</v>
      </c>
      <c r="K1793" s="119" t="s">
        <v>52</v>
      </c>
      <c r="L1793" s="172">
        <v>4.4642857142857152E-4</v>
      </c>
      <c r="M1793" s="182" t="s">
        <v>107</v>
      </c>
      <c r="N1793" s="174">
        <f>INDEX(BD_Seguimiento_OAP_2019!$AH$3:$AS$294,MATCH(Revisión_Avance_Periodo!$I1793,BD_Seguimiento_OAP_2019!$L$3:$L$294,0),MATCH(Revisión_Avance_Periodo!$M1793,BD_Seguimiento_OAP_2019!$AH$2:$AS$2,0))</f>
        <v>0</v>
      </c>
      <c r="O1793" s="174">
        <f>INDEX(BD_Seguimiento_OAP_2019!$AV$3:$BG$294,MATCH(Revisión_Avance_Periodo!$I1793,BD_Seguimiento_OAP_2019!$L$3:$L$294,0),MATCH(Revisión_Avance_Periodo!$M1793,BD_Seguimiento_OAP_2019!$AV$2:$BG$2,0))</f>
        <v>0</v>
      </c>
      <c r="P1793" s="175">
        <f t="shared" si="335"/>
        <v>0</v>
      </c>
      <c r="Q1793" s="182" t="str">
        <f>VLOOKUP(P1793,Tabla_Indicador_Gestion4[#All],3,TRUE)</f>
        <v>Por Ejecutar</v>
      </c>
      <c r="R1793" s="215">
        <f>SUBTOTAL(9,$N$1790:$N1793)</f>
        <v>0</v>
      </c>
      <c r="S1793" s="231">
        <f>SUBTOTAL(9,$O$1790:$O1793)</f>
        <v>0</v>
      </c>
      <c r="T1793" s="231">
        <f>IFERROR(+Revisión_Avance_Periodo!$S1793/Revisión_Avance_Periodo!$R1793,0)</f>
        <v>0</v>
      </c>
      <c r="U1793" s="184"/>
      <c r="V1793" s="185"/>
      <c r="W1793" s="183"/>
      <c r="X1793" s="183"/>
      <c r="Y1793" s="183"/>
      <c r="Z1793" s="186"/>
      <c r="AA1793" s="187"/>
    </row>
    <row r="1794" spans="1:27" x14ac:dyDescent="0.25">
      <c r="A1794" s="88">
        <v>152</v>
      </c>
      <c r="B1794" s="91" t="str">
        <f>CONCATENATE(Revisión_Avance_Periodo!$C1794,";",Revisión_Avance_Periodo!$E1794,";",Revisión_Avance_Periodo!$I1794)</f>
        <v>OE3;PR_10;ACT_282</v>
      </c>
      <c r="C1794" s="170" t="s">
        <v>50</v>
      </c>
      <c r="D1794" s="171" t="str">
        <f>VLOOKUP(Revisión_Avance_Periodo!$C1794,Componentes_BD!$F$1:$G$5,2,FALSE)</f>
        <v>Brindar protección al Usuario.</v>
      </c>
      <c r="E1794" s="106" t="s">
        <v>12</v>
      </c>
      <c r="F1794" s="89">
        <v>2</v>
      </c>
      <c r="G1794" s="89" t="str">
        <f>VLOOKUP(Revisión_Avance_Periodo!$A1794,BD_Seguimiento_OAP_2019!$A$2:$G$294,7,FALSE)</f>
        <v>PAI</v>
      </c>
      <c r="H1794" s="89" t="str">
        <f>VLOOKUP(Revisión_Avance_Periodo!$A1794,BD_Seguimiento_OAP_2019!$A$2:$J$294,10,FALSE)</f>
        <v>PAI_01 - Operacional</v>
      </c>
      <c r="I1794" s="89" t="s">
        <v>1404</v>
      </c>
      <c r="J1794" s="89" t="str">
        <f>VLOOKUP(Revisión_Avance_Periodo!$I1794,BD_Seguimiento_OAP_2019!$L:$M,2,FALSE)</f>
        <v>30.2. Realizar las gestiones para la vinculación de las principales empresas del sector a SIC Facilita</v>
      </c>
      <c r="K1794" s="106" t="s">
        <v>52</v>
      </c>
      <c r="L1794" s="172">
        <v>4.4642857142857152E-4</v>
      </c>
      <c r="M1794" s="173" t="s">
        <v>108</v>
      </c>
      <c r="N1794" s="174">
        <f>INDEX(BD_Seguimiento_OAP_2019!$AH$3:$AS$294,MATCH(Revisión_Avance_Periodo!$I1794,BD_Seguimiento_OAP_2019!$L$3:$L$294,0),MATCH(Revisión_Avance_Periodo!$M1794,BD_Seguimiento_OAP_2019!$AH$2:$AS$2,0))</f>
        <v>3.1199999999999999E-2</v>
      </c>
      <c r="O1794" s="174">
        <f>INDEX(BD_Seguimiento_OAP_2019!$AV$3:$BG$294,MATCH(Revisión_Avance_Periodo!$I1794,BD_Seguimiento_OAP_2019!$L$3:$L$294,0),MATCH(Revisión_Avance_Periodo!$M1794,BD_Seguimiento_OAP_2019!$AV$2:$BG$2,0))</f>
        <v>0</v>
      </c>
      <c r="P1794" s="189">
        <f t="shared" si="324"/>
        <v>0</v>
      </c>
      <c r="Q1794" s="173" t="str">
        <f>VLOOKUP(P1794,Tabla_Indicador_Gestion4[#All],3,TRUE)</f>
        <v>Por Ejecutar</v>
      </c>
      <c r="R1794" s="215">
        <f>SUBTOTAL(9,$N$1790:$N1794)</f>
        <v>3.1199999999999999E-2</v>
      </c>
      <c r="S1794" s="231">
        <f>SUBTOTAL(9,$O$1790:$O1794)</f>
        <v>0</v>
      </c>
      <c r="T1794" s="231">
        <f>IFERROR(+Revisión_Avance_Periodo!$S1794/Revisión_Avance_Periodo!$R1794,0)</f>
        <v>0</v>
      </c>
      <c r="U1794" s="184"/>
      <c r="V1794" s="185"/>
      <c r="W1794" s="183"/>
      <c r="X1794" s="183"/>
      <c r="Y1794" s="183"/>
      <c r="Z1794" s="186"/>
      <c r="AA1794" s="187"/>
    </row>
    <row r="1795" spans="1:27" x14ac:dyDescent="0.25">
      <c r="A1795" s="94">
        <v>152</v>
      </c>
      <c r="B1795" s="96" t="str">
        <f>CONCATENATE(Revisión_Avance_Periodo!$C1795,";",Revisión_Avance_Periodo!$E1795,";",Revisión_Avance_Periodo!$I1795)</f>
        <v>OE3;PR_10;ACT_282</v>
      </c>
      <c r="C1795" s="180" t="s">
        <v>50</v>
      </c>
      <c r="D1795" s="181" t="str">
        <f>VLOOKUP(Revisión_Avance_Periodo!$C1795,Componentes_BD!$F$1:$G$5,2,FALSE)</f>
        <v>Brindar protección al Usuario.</v>
      </c>
      <c r="E1795" s="119" t="s">
        <v>12</v>
      </c>
      <c r="F1795" s="95">
        <v>2</v>
      </c>
      <c r="G1795" s="95" t="str">
        <f>VLOOKUP(Revisión_Avance_Periodo!$A1795,BD_Seguimiento_OAP_2019!$A$2:$G$294,7,FALSE)</f>
        <v>PAI</v>
      </c>
      <c r="H1795" s="95" t="str">
        <f>VLOOKUP(Revisión_Avance_Periodo!$A1795,BD_Seguimiento_OAP_2019!$A$2:$J$294,10,FALSE)</f>
        <v>PAI_01 - Operacional</v>
      </c>
      <c r="I1795" s="95" t="s">
        <v>1404</v>
      </c>
      <c r="J1795" s="95" t="str">
        <f>VLOOKUP(Revisión_Avance_Periodo!$I1795,BD_Seguimiento_OAP_2019!$L:$M,2,FALSE)</f>
        <v>30.2. Realizar las gestiones para la vinculación de las principales empresas del sector a SIC Facilita</v>
      </c>
      <c r="K1795" s="119" t="s">
        <v>52</v>
      </c>
      <c r="L1795" s="172">
        <v>4.4642857142857152E-4</v>
      </c>
      <c r="M1795" s="182" t="s">
        <v>109</v>
      </c>
      <c r="N1795" s="174">
        <f>INDEX(BD_Seguimiento_OAP_2019!$AH$3:$AS$294,MATCH(Revisión_Avance_Periodo!$I1795,BD_Seguimiento_OAP_2019!$L$3:$L$294,0),MATCH(Revisión_Avance_Periodo!$M1795,BD_Seguimiento_OAP_2019!$AH$2:$AS$2,0))</f>
        <v>3.1199999999999999E-2</v>
      </c>
      <c r="O1795" s="174">
        <f>INDEX(BD_Seguimiento_OAP_2019!$AV$3:$BG$294,MATCH(Revisión_Avance_Periodo!$I1795,BD_Seguimiento_OAP_2019!$L$3:$L$294,0),MATCH(Revisión_Avance_Periodo!$M1795,BD_Seguimiento_OAP_2019!$AV$2:$BG$2,0))</f>
        <v>0</v>
      </c>
      <c r="P1795" s="188">
        <f t="shared" ref="P1795:P1858" si="337">O1795/N1795</f>
        <v>0</v>
      </c>
      <c r="Q1795" s="182" t="str">
        <f>VLOOKUP(P1795,Tabla_Indicador_Gestion4[#All],3,TRUE)</f>
        <v>Por Ejecutar</v>
      </c>
      <c r="R1795" s="215">
        <f>SUBTOTAL(9,$N$1790:$N1795)</f>
        <v>6.2399999999999997E-2</v>
      </c>
      <c r="S1795" s="231">
        <f>SUBTOTAL(9,$O$1790:$O1795)</f>
        <v>0</v>
      </c>
      <c r="T1795" s="231">
        <f>IFERROR(+Revisión_Avance_Periodo!$S1795/Revisión_Avance_Periodo!$R1795,0)</f>
        <v>0</v>
      </c>
      <c r="U1795" s="184"/>
      <c r="V1795" s="185"/>
      <c r="W1795" s="183"/>
      <c r="X1795" s="183"/>
      <c r="Y1795" s="183"/>
      <c r="Z1795" s="186"/>
      <c r="AA1795" s="187"/>
    </row>
    <row r="1796" spans="1:27" x14ac:dyDescent="0.25">
      <c r="A1796" s="88">
        <v>152</v>
      </c>
      <c r="B1796" s="91" t="str">
        <f>CONCATENATE(Revisión_Avance_Periodo!$C1796,";",Revisión_Avance_Periodo!$E1796,";",Revisión_Avance_Periodo!$I1796)</f>
        <v>OE3;PR_10;ACT_282</v>
      </c>
      <c r="C1796" s="170" t="s">
        <v>50</v>
      </c>
      <c r="D1796" s="171" t="str">
        <f>VLOOKUP(Revisión_Avance_Periodo!$C1796,Componentes_BD!$F$1:$G$5,2,FALSE)</f>
        <v>Brindar protección al Usuario.</v>
      </c>
      <c r="E1796" s="106" t="s">
        <v>12</v>
      </c>
      <c r="F1796" s="89">
        <v>2</v>
      </c>
      <c r="G1796" s="89" t="str">
        <f>VLOOKUP(Revisión_Avance_Periodo!$A1796,BD_Seguimiento_OAP_2019!$A$2:$G$294,7,FALSE)</f>
        <v>PAI</v>
      </c>
      <c r="H1796" s="89" t="str">
        <f>VLOOKUP(Revisión_Avance_Periodo!$A1796,BD_Seguimiento_OAP_2019!$A$2:$J$294,10,FALSE)</f>
        <v>PAI_01 - Operacional</v>
      </c>
      <c r="I1796" s="89" t="s">
        <v>1404</v>
      </c>
      <c r="J1796" s="89" t="str">
        <f>VLOOKUP(Revisión_Avance_Periodo!$I1796,BD_Seguimiento_OAP_2019!$L:$M,2,FALSE)</f>
        <v>30.2. Realizar las gestiones para la vinculación de las principales empresas del sector a SIC Facilita</v>
      </c>
      <c r="K1796" s="106" t="s">
        <v>52</v>
      </c>
      <c r="L1796" s="172">
        <v>4.4642857142857152E-4</v>
      </c>
      <c r="M1796" s="173" t="s">
        <v>110</v>
      </c>
      <c r="N1796" s="174">
        <f>INDEX(BD_Seguimiento_OAP_2019!$AH$3:$AS$294,MATCH(Revisión_Avance_Periodo!$I1796,BD_Seguimiento_OAP_2019!$L$3:$L$294,0),MATCH(Revisión_Avance_Periodo!$M1796,BD_Seguimiento_OAP_2019!$AH$2:$AS$2,0))</f>
        <v>3.1199999999999999E-2</v>
      </c>
      <c r="O1796" s="174">
        <f>INDEX(BD_Seguimiento_OAP_2019!$AV$3:$BG$294,MATCH(Revisión_Avance_Periodo!$I1796,BD_Seguimiento_OAP_2019!$L$3:$L$294,0),MATCH(Revisión_Avance_Periodo!$M1796,BD_Seguimiento_OAP_2019!$AV$2:$BG$2,0))</f>
        <v>0</v>
      </c>
      <c r="P1796" s="189">
        <f t="shared" si="337"/>
        <v>0</v>
      </c>
      <c r="Q1796" s="173" t="str">
        <f>VLOOKUP(P1796,Tabla_Indicador_Gestion4[#All],3,TRUE)</f>
        <v>Por Ejecutar</v>
      </c>
      <c r="R1796" s="215">
        <f>SUBTOTAL(9,$N$1790:$N1796)</f>
        <v>9.3599999999999989E-2</v>
      </c>
      <c r="S1796" s="231">
        <f>SUBTOTAL(9,$O$1790:$O1796)</f>
        <v>0</v>
      </c>
      <c r="T1796" s="231">
        <f>IFERROR(+Revisión_Avance_Periodo!$S1796/Revisión_Avance_Periodo!$R1796,0)</f>
        <v>0</v>
      </c>
      <c r="U1796" s="184"/>
      <c r="V1796" s="185"/>
      <c r="W1796" s="183"/>
      <c r="X1796" s="183"/>
      <c r="Y1796" s="183"/>
      <c r="Z1796" s="186"/>
      <c r="AA1796" s="187"/>
    </row>
    <row r="1797" spans="1:27" x14ac:dyDescent="0.25">
      <c r="A1797" s="94">
        <v>152</v>
      </c>
      <c r="B1797" s="96" t="str">
        <f>CONCATENATE(Revisión_Avance_Periodo!$C1797,";",Revisión_Avance_Periodo!$E1797,";",Revisión_Avance_Periodo!$I1797)</f>
        <v>OE3;PR_10;ACT_282</v>
      </c>
      <c r="C1797" s="180" t="s">
        <v>50</v>
      </c>
      <c r="D1797" s="181" t="str">
        <f>VLOOKUP(Revisión_Avance_Periodo!$C1797,Componentes_BD!$F$1:$G$5,2,FALSE)</f>
        <v>Brindar protección al Usuario.</v>
      </c>
      <c r="E1797" s="119" t="s">
        <v>12</v>
      </c>
      <c r="F1797" s="95">
        <v>2</v>
      </c>
      <c r="G1797" s="95" t="str">
        <f>VLOOKUP(Revisión_Avance_Periodo!$A1797,BD_Seguimiento_OAP_2019!$A$2:$G$294,7,FALSE)</f>
        <v>PAI</v>
      </c>
      <c r="H1797" s="95" t="str">
        <f>VLOOKUP(Revisión_Avance_Periodo!$A1797,BD_Seguimiento_OAP_2019!$A$2:$J$294,10,FALSE)</f>
        <v>PAI_01 - Operacional</v>
      </c>
      <c r="I1797" s="95" t="s">
        <v>1404</v>
      </c>
      <c r="J1797" s="95" t="str">
        <f>VLOOKUP(Revisión_Avance_Periodo!$I1797,BD_Seguimiento_OAP_2019!$L:$M,2,FALSE)</f>
        <v>30.2. Realizar las gestiones para la vinculación de las principales empresas del sector a SIC Facilita</v>
      </c>
      <c r="K1797" s="119" t="s">
        <v>52</v>
      </c>
      <c r="L1797" s="172">
        <v>4.4642857142857152E-4</v>
      </c>
      <c r="M1797" s="182" t="s">
        <v>111</v>
      </c>
      <c r="N1797" s="174">
        <f>INDEX(BD_Seguimiento_OAP_2019!$AH$3:$AS$294,MATCH(Revisión_Avance_Periodo!$I1797,BD_Seguimiento_OAP_2019!$L$3:$L$294,0),MATCH(Revisión_Avance_Periodo!$M1797,BD_Seguimiento_OAP_2019!$AH$2:$AS$2,0))</f>
        <v>3.1199999999999999E-2</v>
      </c>
      <c r="O1797" s="174">
        <f>INDEX(BD_Seguimiento_OAP_2019!$AV$3:$BG$294,MATCH(Revisión_Avance_Periodo!$I1797,BD_Seguimiento_OAP_2019!$L$3:$L$294,0),MATCH(Revisión_Avance_Periodo!$M1797,BD_Seguimiento_OAP_2019!$AV$2:$BG$2,0))</f>
        <v>0</v>
      </c>
      <c r="P1797" s="188">
        <f t="shared" si="337"/>
        <v>0</v>
      </c>
      <c r="Q1797" s="182" t="str">
        <f>VLOOKUP(P1797,Tabla_Indicador_Gestion4[#All],3,TRUE)</f>
        <v>Por Ejecutar</v>
      </c>
      <c r="R1797" s="215">
        <f>SUBTOTAL(9,$N$1790:$N1797)</f>
        <v>0.12479999999999999</v>
      </c>
      <c r="S1797" s="231">
        <f>SUBTOTAL(9,$O$1790:$O1797)</f>
        <v>0</v>
      </c>
      <c r="T1797" s="231">
        <f>IFERROR(+Revisión_Avance_Periodo!$S1797/Revisión_Avance_Periodo!$R1797,0)</f>
        <v>0</v>
      </c>
      <c r="U1797" s="184"/>
      <c r="V1797" s="185"/>
      <c r="W1797" s="183"/>
      <c r="X1797" s="183"/>
      <c r="Y1797" s="183"/>
      <c r="Z1797" s="186"/>
      <c r="AA1797" s="187"/>
    </row>
    <row r="1798" spans="1:27" x14ac:dyDescent="0.25">
      <c r="A1798" s="88">
        <v>152</v>
      </c>
      <c r="B1798" s="91" t="str">
        <f>CONCATENATE(Revisión_Avance_Periodo!$C1798,";",Revisión_Avance_Periodo!$E1798,";",Revisión_Avance_Periodo!$I1798)</f>
        <v>OE3;PR_10;ACT_282</v>
      </c>
      <c r="C1798" s="170" t="s">
        <v>50</v>
      </c>
      <c r="D1798" s="171" t="str">
        <f>VLOOKUP(Revisión_Avance_Periodo!$C1798,Componentes_BD!$F$1:$G$5,2,FALSE)</f>
        <v>Brindar protección al Usuario.</v>
      </c>
      <c r="E1798" s="106" t="s">
        <v>12</v>
      </c>
      <c r="F1798" s="89">
        <v>2</v>
      </c>
      <c r="G1798" s="89" t="str">
        <f>VLOOKUP(Revisión_Avance_Periodo!$A1798,BD_Seguimiento_OAP_2019!$A$2:$G$294,7,FALSE)</f>
        <v>PAI</v>
      </c>
      <c r="H1798" s="89" t="str">
        <f>VLOOKUP(Revisión_Avance_Periodo!$A1798,BD_Seguimiento_OAP_2019!$A$2:$J$294,10,FALSE)</f>
        <v>PAI_01 - Operacional</v>
      </c>
      <c r="I1798" s="89" t="s">
        <v>1404</v>
      </c>
      <c r="J1798" s="89" t="str">
        <f>VLOOKUP(Revisión_Avance_Periodo!$I1798,BD_Seguimiento_OAP_2019!$L:$M,2,FALSE)</f>
        <v>30.2. Realizar las gestiones para la vinculación de las principales empresas del sector a SIC Facilita</v>
      </c>
      <c r="K1798" s="106" t="s">
        <v>52</v>
      </c>
      <c r="L1798" s="172">
        <v>4.4642857142857152E-4</v>
      </c>
      <c r="M1798" s="173" t="s">
        <v>112</v>
      </c>
      <c r="N1798" s="174">
        <f>INDEX(BD_Seguimiento_OAP_2019!$AH$3:$AS$294,MATCH(Revisión_Avance_Periodo!$I1798,BD_Seguimiento_OAP_2019!$L$3:$L$294,0),MATCH(Revisión_Avance_Periodo!$M1798,BD_Seguimiento_OAP_2019!$AH$2:$AS$2,0))</f>
        <v>3.1199999999999999E-2</v>
      </c>
      <c r="O1798" s="174">
        <f>INDEX(BD_Seguimiento_OAP_2019!$AV$3:$BG$294,MATCH(Revisión_Avance_Periodo!$I1798,BD_Seguimiento_OAP_2019!$L$3:$L$294,0),MATCH(Revisión_Avance_Periodo!$M1798,BD_Seguimiento_OAP_2019!$AV$2:$BG$2,0))</f>
        <v>0</v>
      </c>
      <c r="P1798" s="189">
        <f t="shared" si="337"/>
        <v>0</v>
      </c>
      <c r="Q1798" s="173" t="str">
        <f>VLOOKUP(P1798,Tabla_Indicador_Gestion4[#All],3,TRUE)</f>
        <v>Por Ejecutar</v>
      </c>
      <c r="R1798" s="215">
        <f>SUBTOTAL(9,$N$1790:$N1798)</f>
        <v>0.156</v>
      </c>
      <c r="S1798" s="231">
        <f>SUBTOTAL(9,$O$1790:$O1798)</f>
        <v>0</v>
      </c>
      <c r="T1798" s="231">
        <f>IFERROR(+Revisión_Avance_Periodo!$S1798/Revisión_Avance_Periodo!$R1798,0)</f>
        <v>0</v>
      </c>
      <c r="U1798" s="184"/>
      <c r="V1798" s="185"/>
      <c r="W1798" s="183"/>
      <c r="X1798" s="183"/>
      <c r="Y1798" s="183"/>
      <c r="Z1798" s="186"/>
      <c r="AA1798" s="187"/>
    </row>
    <row r="1799" spans="1:27" x14ac:dyDescent="0.25">
      <c r="A1799" s="94">
        <v>152</v>
      </c>
      <c r="B1799" s="96" t="str">
        <f>CONCATENATE(Revisión_Avance_Periodo!$C1799,";",Revisión_Avance_Periodo!$E1799,";",Revisión_Avance_Periodo!$I1799)</f>
        <v>OE3;PR_10;ACT_282</v>
      </c>
      <c r="C1799" s="180" t="s">
        <v>50</v>
      </c>
      <c r="D1799" s="181" t="str">
        <f>VLOOKUP(Revisión_Avance_Periodo!$C1799,Componentes_BD!$F$1:$G$5,2,FALSE)</f>
        <v>Brindar protección al Usuario.</v>
      </c>
      <c r="E1799" s="119" t="s">
        <v>12</v>
      </c>
      <c r="F1799" s="95">
        <v>2</v>
      </c>
      <c r="G1799" s="95" t="str">
        <f>VLOOKUP(Revisión_Avance_Periodo!$A1799,BD_Seguimiento_OAP_2019!$A$2:$G$294,7,FALSE)</f>
        <v>PAI</v>
      </c>
      <c r="H1799" s="95" t="str">
        <f>VLOOKUP(Revisión_Avance_Periodo!$A1799,BD_Seguimiento_OAP_2019!$A$2:$J$294,10,FALSE)</f>
        <v>PAI_01 - Operacional</v>
      </c>
      <c r="I1799" s="95" t="s">
        <v>1404</v>
      </c>
      <c r="J1799" s="95" t="str">
        <f>VLOOKUP(Revisión_Avance_Periodo!$I1799,BD_Seguimiento_OAP_2019!$L:$M,2,FALSE)</f>
        <v>30.2. Realizar las gestiones para la vinculación de las principales empresas del sector a SIC Facilita</v>
      </c>
      <c r="K1799" s="119" t="s">
        <v>52</v>
      </c>
      <c r="L1799" s="172">
        <v>4.4642857142857152E-4</v>
      </c>
      <c r="M1799" s="182" t="s">
        <v>113</v>
      </c>
      <c r="N1799" s="174">
        <f>INDEX(BD_Seguimiento_OAP_2019!$AH$3:$AS$294,MATCH(Revisión_Avance_Periodo!$I1799,BD_Seguimiento_OAP_2019!$L$3:$L$294,0),MATCH(Revisión_Avance_Periodo!$M1799,BD_Seguimiento_OAP_2019!$AH$2:$AS$2,0))</f>
        <v>3.1199999999999999E-2</v>
      </c>
      <c r="O1799" s="174">
        <f>INDEX(BD_Seguimiento_OAP_2019!$AV$3:$BG$294,MATCH(Revisión_Avance_Periodo!$I1799,BD_Seguimiento_OAP_2019!$L$3:$L$294,0),MATCH(Revisión_Avance_Periodo!$M1799,BD_Seguimiento_OAP_2019!$AV$2:$BG$2,0))</f>
        <v>0</v>
      </c>
      <c r="P1799" s="188">
        <f t="shared" si="337"/>
        <v>0</v>
      </c>
      <c r="Q1799" s="182" t="str">
        <f>VLOOKUP(P1799,Tabla_Indicador_Gestion4[#All],3,TRUE)</f>
        <v>Por Ejecutar</v>
      </c>
      <c r="R1799" s="215">
        <f>SUBTOTAL(9,$N$1790:$N1799)</f>
        <v>0.18720000000000001</v>
      </c>
      <c r="S1799" s="231">
        <f>SUBTOTAL(9,$O$1790:$O1799)</f>
        <v>0</v>
      </c>
      <c r="T1799" s="231">
        <f>IFERROR(+Revisión_Avance_Periodo!$S1799/Revisión_Avance_Periodo!$R1799,0)</f>
        <v>0</v>
      </c>
      <c r="U1799" s="184"/>
      <c r="V1799" s="185"/>
      <c r="W1799" s="183"/>
      <c r="X1799" s="183"/>
      <c r="Y1799" s="183"/>
      <c r="Z1799" s="186"/>
      <c r="AA1799" s="187"/>
    </row>
    <row r="1800" spans="1:27" x14ac:dyDescent="0.25">
      <c r="A1800" s="88">
        <v>152</v>
      </c>
      <c r="B1800" s="91" t="str">
        <f>CONCATENATE(Revisión_Avance_Periodo!$C1800,";",Revisión_Avance_Periodo!$E1800,";",Revisión_Avance_Periodo!$I1800)</f>
        <v>OE3;PR_10;ACT_282</v>
      </c>
      <c r="C1800" s="170" t="s">
        <v>50</v>
      </c>
      <c r="D1800" s="171" t="str">
        <f>VLOOKUP(Revisión_Avance_Periodo!$C1800,Componentes_BD!$F$1:$G$5,2,FALSE)</f>
        <v>Brindar protección al Usuario.</v>
      </c>
      <c r="E1800" s="106" t="s">
        <v>12</v>
      </c>
      <c r="F1800" s="89">
        <v>2</v>
      </c>
      <c r="G1800" s="89" t="str">
        <f>VLOOKUP(Revisión_Avance_Periodo!$A1800,BD_Seguimiento_OAP_2019!$A$2:$G$294,7,FALSE)</f>
        <v>PAI</v>
      </c>
      <c r="H1800" s="89" t="str">
        <f>VLOOKUP(Revisión_Avance_Periodo!$A1800,BD_Seguimiento_OAP_2019!$A$2:$J$294,10,FALSE)</f>
        <v>PAI_01 - Operacional</v>
      </c>
      <c r="I1800" s="89" t="s">
        <v>1404</v>
      </c>
      <c r="J1800" s="89" t="str">
        <f>VLOOKUP(Revisión_Avance_Periodo!$I1800,BD_Seguimiento_OAP_2019!$L:$M,2,FALSE)</f>
        <v>30.2. Realizar las gestiones para la vinculación de las principales empresas del sector a SIC Facilita</v>
      </c>
      <c r="K1800" s="106" t="s">
        <v>52</v>
      </c>
      <c r="L1800" s="172">
        <v>4.4642857142857152E-4</v>
      </c>
      <c r="M1800" s="173" t="s">
        <v>114</v>
      </c>
      <c r="N1800" s="174">
        <f>INDEX(BD_Seguimiento_OAP_2019!$AH$3:$AS$294,MATCH(Revisión_Avance_Periodo!$I1800,BD_Seguimiento_OAP_2019!$L$3:$L$294,0),MATCH(Revisión_Avance_Periodo!$M1800,BD_Seguimiento_OAP_2019!$AH$2:$AS$2,0))</f>
        <v>3.1199999999999999E-2</v>
      </c>
      <c r="O1800" s="174">
        <f>INDEX(BD_Seguimiento_OAP_2019!$AV$3:$BG$294,MATCH(Revisión_Avance_Periodo!$I1800,BD_Seguimiento_OAP_2019!$L$3:$L$294,0),MATCH(Revisión_Avance_Periodo!$M1800,BD_Seguimiento_OAP_2019!$AV$2:$BG$2,0))</f>
        <v>0</v>
      </c>
      <c r="P1800" s="189">
        <f t="shared" si="337"/>
        <v>0</v>
      </c>
      <c r="Q1800" s="173" t="str">
        <f>VLOOKUP(P1800,Tabla_Indicador_Gestion4[#All],3,TRUE)</f>
        <v>Por Ejecutar</v>
      </c>
      <c r="R1800" s="215">
        <f>SUBTOTAL(9,$N$1790:$N1800)</f>
        <v>0.21840000000000001</v>
      </c>
      <c r="S1800" s="231">
        <f>SUBTOTAL(9,$O$1790:$O1800)</f>
        <v>0</v>
      </c>
      <c r="T1800" s="231">
        <f>IFERROR(+Revisión_Avance_Periodo!$S1800/Revisión_Avance_Periodo!$R1800,0)</f>
        <v>0</v>
      </c>
      <c r="U1800" s="184"/>
      <c r="V1800" s="185"/>
      <c r="W1800" s="183"/>
      <c r="X1800" s="183"/>
      <c r="Y1800" s="183"/>
      <c r="Z1800" s="186"/>
      <c r="AA1800" s="187"/>
    </row>
    <row r="1801" spans="1:27" ht="15.75" thickBot="1" x14ac:dyDescent="0.3">
      <c r="A1801" s="94">
        <v>152</v>
      </c>
      <c r="B1801" s="96" t="str">
        <f>CONCATENATE(Revisión_Avance_Periodo!$C1801,";",Revisión_Avance_Periodo!$E1801,";",Revisión_Avance_Periodo!$I1801)</f>
        <v>OE3;PR_10;ACT_282</v>
      </c>
      <c r="C1801" s="180" t="s">
        <v>50</v>
      </c>
      <c r="D1801" s="181" t="str">
        <f>VLOOKUP(Revisión_Avance_Periodo!$C1801,Componentes_BD!$F$1:$G$5,2,FALSE)</f>
        <v>Brindar protección al Usuario.</v>
      </c>
      <c r="E1801" s="119" t="s">
        <v>12</v>
      </c>
      <c r="F1801" s="95">
        <v>2</v>
      </c>
      <c r="G1801" s="95" t="str">
        <f>VLOOKUP(Revisión_Avance_Periodo!$A1801,BD_Seguimiento_OAP_2019!$A$2:$G$294,7,FALSE)</f>
        <v>PAI</v>
      </c>
      <c r="H1801" s="95" t="str">
        <f>VLOOKUP(Revisión_Avance_Periodo!$A1801,BD_Seguimiento_OAP_2019!$A$2:$J$294,10,FALSE)</f>
        <v>PAI_01 - Operacional</v>
      </c>
      <c r="I1801" s="95" t="s">
        <v>1404</v>
      </c>
      <c r="J1801" s="95" t="str">
        <f>VLOOKUP(Revisión_Avance_Periodo!$I1801,BD_Seguimiento_OAP_2019!$L:$M,2,FALSE)</f>
        <v>30.2. Realizar las gestiones para la vinculación de las principales empresas del sector a SIC Facilita</v>
      </c>
      <c r="K1801" s="119" t="s">
        <v>52</v>
      </c>
      <c r="L1801" s="172">
        <v>4.4642857142857152E-4</v>
      </c>
      <c r="M1801" s="182" t="s">
        <v>115</v>
      </c>
      <c r="N1801" s="174">
        <f>INDEX(BD_Seguimiento_OAP_2019!$AH$3:$AS$294,MATCH(Revisión_Avance_Periodo!$I1801,BD_Seguimiento_OAP_2019!$L$3:$L$294,0),MATCH(Revisión_Avance_Periodo!$M1801,BD_Seguimiento_OAP_2019!$AH$2:$AS$2,0))</f>
        <v>3.1199999999999999E-2</v>
      </c>
      <c r="O1801" s="174">
        <f>INDEX(BD_Seguimiento_OAP_2019!$AV$3:$BG$294,MATCH(Revisión_Avance_Periodo!$I1801,BD_Seguimiento_OAP_2019!$L$3:$L$294,0),MATCH(Revisión_Avance_Periodo!$M1801,BD_Seguimiento_OAP_2019!$AV$2:$BG$2,0))</f>
        <v>0</v>
      </c>
      <c r="P1801" s="188">
        <f t="shared" si="337"/>
        <v>0</v>
      </c>
      <c r="Q1801" s="182" t="str">
        <f>VLOOKUP(P1801,Tabla_Indicador_Gestion4[#All],3,TRUE)</f>
        <v>Por Ejecutar</v>
      </c>
      <c r="R1801" s="215">
        <f>SUBTOTAL(9,$N$1790:$N1801)</f>
        <v>0.24960000000000002</v>
      </c>
      <c r="S1801" s="231">
        <f>SUBTOTAL(9,$O$1790:$O1801)</f>
        <v>0</v>
      </c>
      <c r="T1801" s="231">
        <f>IFERROR(+Revisión_Avance_Periodo!$S1801/Revisión_Avance_Periodo!$R1801,0)</f>
        <v>0</v>
      </c>
      <c r="U1801" s="184"/>
      <c r="V1801" s="185"/>
      <c r="W1801" s="183"/>
      <c r="X1801" s="183"/>
      <c r="Y1801" s="183"/>
      <c r="Z1801" s="186"/>
      <c r="AA1801" s="187"/>
    </row>
    <row r="1802" spans="1:27" x14ac:dyDescent="0.25">
      <c r="A1802" s="88">
        <v>153</v>
      </c>
      <c r="B1802" s="91" t="str">
        <f>CONCATENATE(Revisión_Avance_Periodo!$C1802,";",Revisión_Avance_Periodo!$E1802,";",Revisión_Avance_Periodo!$I1802)</f>
        <v>OE3;PR_10;ACT_283</v>
      </c>
      <c r="C1802" s="170" t="s">
        <v>50</v>
      </c>
      <c r="D1802" s="171" t="str">
        <f>VLOOKUP(Revisión_Avance_Periodo!$C1802,Componentes_BD!$F$1:$G$5,2,FALSE)</f>
        <v>Brindar protección al Usuario.</v>
      </c>
      <c r="E1802" s="106" t="s">
        <v>12</v>
      </c>
      <c r="F1802" s="89">
        <v>2</v>
      </c>
      <c r="G1802" s="89" t="str">
        <f>VLOOKUP(Revisión_Avance_Periodo!$A1802,BD_Seguimiento_OAP_2019!$A$2:$G$294,7,FALSE)</f>
        <v>PAI</v>
      </c>
      <c r="H1802" s="89" t="str">
        <f>VLOOKUP(Revisión_Avance_Periodo!$A1802,BD_Seguimiento_OAP_2019!$A$2:$J$294,10,FALSE)</f>
        <v>PAI_01 - Operacional</v>
      </c>
      <c r="I1802" s="89" t="s">
        <v>1406</v>
      </c>
      <c r="J1802" s="89" t="str">
        <f>VLOOKUP(Revisión_Avance_Periodo!$I1802,BD_Seguimiento_OAP_2019!$L:$M,2,FALSE)</f>
        <v>31.1. Determinar asuntos sobre los que pueda existir un conflicto de competencia</v>
      </c>
      <c r="K1802" s="106" t="s">
        <v>52</v>
      </c>
      <c r="L1802" s="172">
        <v>4.4642857142857152E-4</v>
      </c>
      <c r="M1802" s="173" t="s">
        <v>104</v>
      </c>
      <c r="N1802" s="174">
        <f>INDEX(BD_Seguimiento_OAP_2019!$AH$3:$AS$294,MATCH(Revisión_Avance_Periodo!$I1802,BD_Seguimiento_OAP_2019!$L$3:$L$294,0),MATCH(Revisión_Avance_Periodo!$M1802,BD_Seguimiento_OAP_2019!$AH$2:$AS$2,0))</f>
        <v>0</v>
      </c>
      <c r="O1802" s="174">
        <f>INDEX(BD_Seguimiento_OAP_2019!$AV$3:$BG$294,MATCH(Revisión_Avance_Periodo!$I1802,BD_Seguimiento_OAP_2019!$L$3:$L$294,0),MATCH(Revisión_Avance_Periodo!$M1802,BD_Seguimiento_OAP_2019!$AV$2:$BG$2,0))</f>
        <v>0</v>
      </c>
      <c r="P1802" s="175">
        <f t="shared" ref="P1802:P1804" si="338">IFERROR((O1802/N1802),0)</f>
        <v>0</v>
      </c>
      <c r="Q1802" s="173" t="str">
        <f>VLOOKUP(P1802,Tabla_Indicador_Gestion4[#All],3,TRUE)</f>
        <v>Por Ejecutar</v>
      </c>
      <c r="R1802" s="213">
        <f>SUBTOTAL(9,$N$1802:$N1802)</f>
        <v>0</v>
      </c>
      <c r="S1802" s="234">
        <f>SUBTOTAL(9,$O$1802:$O1802)</f>
        <v>0</v>
      </c>
      <c r="T1802" s="234">
        <f>IFERROR(+Revisión_Avance_Periodo!$S1802/Revisión_Avance_Periodo!$R1802,0)</f>
        <v>0</v>
      </c>
      <c r="U1802" s="177">
        <f>SUBTOTAL(9,N1802:N1813)</f>
        <v>0.5</v>
      </c>
      <c r="V1802" s="176">
        <f>SUBTOTAL(9,O1802:O1813)</f>
        <v>0.5</v>
      </c>
      <c r="W1802" s="176">
        <f t="shared" ref="W1802" si="339">+V1802/U1802</f>
        <v>1</v>
      </c>
      <c r="X1802" s="176"/>
      <c r="Y1802" s="176">
        <f>100%-Revisión_Avance_Periodo!$W1802</f>
        <v>0</v>
      </c>
      <c r="Z1802" s="178" t="str">
        <f>VLOOKUP(W1802,Tabla_Indicador_Gestion4[],3,TRUE)</f>
        <v>Culminada</v>
      </c>
      <c r="AA1802" s="179">
        <f>Revisión_Avance_Periodo!$W1802*Revisión_Avance_Periodo!$L1802</f>
        <v>4.4642857142857152E-4</v>
      </c>
    </row>
    <row r="1803" spans="1:27" x14ac:dyDescent="0.25">
      <c r="A1803" s="94">
        <v>153</v>
      </c>
      <c r="B1803" s="96" t="str">
        <f>CONCATENATE(Revisión_Avance_Periodo!$C1803,";",Revisión_Avance_Periodo!$E1803,";",Revisión_Avance_Periodo!$I1803)</f>
        <v>OE3;PR_10;ACT_283</v>
      </c>
      <c r="C1803" s="180" t="s">
        <v>50</v>
      </c>
      <c r="D1803" s="181" t="str">
        <f>VLOOKUP(Revisión_Avance_Periodo!$C1803,Componentes_BD!$F$1:$G$5,2,FALSE)</f>
        <v>Brindar protección al Usuario.</v>
      </c>
      <c r="E1803" s="119" t="s">
        <v>12</v>
      </c>
      <c r="F1803" s="95">
        <v>2</v>
      </c>
      <c r="G1803" s="95" t="str">
        <f>VLOOKUP(Revisión_Avance_Periodo!$A1803,BD_Seguimiento_OAP_2019!$A$2:$G$294,7,FALSE)</f>
        <v>PAI</v>
      </c>
      <c r="H1803" s="95" t="str">
        <f>VLOOKUP(Revisión_Avance_Periodo!$A1803,BD_Seguimiento_OAP_2019!$A$2:$J$294,10,FALSE)</f>
        <v>PAI_01 - Operacional</v>
      </c>
      <c r="I1803" s="95" t="s">
        <v>1406</v>
      </c>
      <c r="J1803" s="95" t="str">
        <f>VLOOKUP(Revisión_Avance_Periodo!$I1803,BD_Seguimiento_OAP_2019!$L:$M,2,FALSE)</f>
        <v>31.1. Determinar asuntos sobre los que pueda existir un conflicto de competencia</v>
      </c>
      <c r="K1803" s="119" t="s">
        <v>52</v>
      </c>
      <c r="L1803" s="172">
        <v>4.4642857142857152E-4</v>
      </c>
      <c r="M1803" s="182" t="s">
        <v>105</v>
      </c>
      <c r="N1803" s="174">
        <f>INDEX(BD_Seguimiento_OAP_2019!$AH$3:$AS$294,MATCH(Revisión_Avance_Periodo!$I1803,BD_Seguimiento_OAP_2019!$L$3:$L$294,0),MATCH(Revisión_Avance_Periodo!$M1803,BD_Seguimiento_OAP_2019!$AH$2:$AS$2,0))</f>
        <v>0</v>
      </c>
      <c r="O1803" s="174">
        <f>INDEX(BD_Seguimiento_OAP_2019!$AV$3:$BG$294,MATCH(Revisión_Avance_Periodo!$I1803,BD_Seguimiento_OAP_2019!$L$3:$L$294,0),MATCH(Revisión_Avance_Periodo!$M1803,BD_Seguimiento_OAP_2019!$AV$2:$BG$2,0))</f>
        <v>0</v>
      </c>
      <c r="P1803" s="175">
        <f t="shared" si="338"/>
        <v>0</v>
      </c>
      <c r="Q1803" s="182" t="str">
        <f>VLOOKUP(P1803,Tabla_Indicador_Gestion4[#All],3,TRUE)</f>
        <v>Por Ejecutar</v>
      </c>
      <c r="R1803" s="215">
        <f>SUBTOTAL(9,$N$1802:$N1803)</f>
        <v>0</v>
      </c>
      <c r="S1803" s="231">
        <f>SUBTOTAL(9,$O$1802:$O1803)</f>
        <v>0</v>
      </c>
      <c r="T1803" s="231">
        <f>IFERROR(+Revisión_Avance_Periodo!$S1803/Revisión_Avance_Periodo!$R1803,0)</f>
        <v>0</v>
      </c>
      <c r="U1803" s="184"/>
      <c r="V1803" s="185"/>
      <c r="W1803" s="183"/>
      <c r="X1803" s="183"/>
      <c r="Y1803" s="183"/>
      <c r="Z1803" s="186"/>
      <c r="AA1803" s="187"/>
    </row>
    <row r="1804" spans="1:27" x14ac:dyDescent="0.25">
      <c r="A1804" s="88">
        <v>153</v>
      </c>
      <c r="B1804" s="91" t="str">
        <f>CONCATENATE(Revisión_Avance_Periodo!$C1804,";",Revisión_Avance_Periodo!$E1804,";",Revisión_Avance_Periodo!$I1804)</f>
        <v>OE3;PR_10;ACT_283</v>
      </c>
      <c r="C1804" s="170" t="s">
        <v>50</v>
      </c>
      <c r="D1804" s="171" t="str">
        <f>VLOOKUP(Revisión_Avance_Periodo!$C1804,Componentes_BD!$F$1:$G$5,2,FALSE)</f>
        <v>Brindar protección al Usuario.</v>
      </c>
      <c r="E1804" s="106" t="s">
        <v>12</v>
      </c>
      <c r="F1804" s="89">
        <v>2</v>
      </c>
      <c r="G1804" s="89" t="str">
        <f>VLOOKUP(Revisión_Avance_Periodo!$A1804,BD_Seguimiento_OAP_2019!$A$2:$G$294,7,FALSE)</f>
        <v>PAI</v>
      </c>
      <c r="H1804" s="89" t="str">
        <f>VLOOKUP(Revisión_Avance_Periodo!$A1804,BD_Seguimiento_OAP_2019!$A$2:$J$294,10,FALSE)</f>
        <v>PAI_01 - Operacional</v>
      </c>
      <c r="I1804" s="89" t="s">
        <v>1406</v>
      </c>
      <c r="J1804" s="89" t="str">
        <f>VLOOKUP(Revisión_Avance_Periodo!$I1804,BD_Seguimiento_OAP_2019!$L:$M,2,FALSE)</f>
        <v>31.1. Determinar asuntos sobre los que pueda existir un conflicto de competencia</v>
      </c>
      <c r="K1804" s="106" t="s">
        <v>52</v>
      </c>
      <c r="L1804" s="172">
        <v>4.4642857142857152E-4</v>
      </c>
      <c r="M1804" s="173" t="s">
        <v>106</v>
      </c>
      <c r="N1804" s="174">
        <f>INDEX(BD_Seguimiento_OAP_2019!$AH$3:$AS$294,MATCH(Revisión_Avance_Periodo!$I1804,BD_Seguimiento_OAP_2019!$L$3:$L$294,0),MATCH(Revisión_Avance_Periodo!$M1804,BD_Seguimiento_OAP_2019!$AH$2:$AS$2,0))</f>
        <v>0</v>
      </c>
      <c r="O1804" s="174">
        <f>INDEX(BD_Seguimiento_OAP_2019!$AV$3:$BG$294,MATCH(Revisión_Avance_Periodo!$I1804,BD_Seguimiento_OAP_2019!$L$3:$L$294,0),MATCH(Revisión_Avance_Periodo!$M1804,BD_Seguimiento_OAP_2019!$AV$2:$BG$2,0))</f>
        <v>0</v>
      </c>
      <c r="P1804" s="175">
        <f t="shared" si="338"/>
        <v>0</v>
      </c>
      <c r="Q1804" s="173" t="str">
        <f>VLOOKUP(P1804,Tabla_Indicador_Gestion4[#All],3,TRUE)</f>
        <v>Por Ejecutar</v>
      </c>
      <c r="R1804" s="215">
        <f>SUBTOTAL(9,$N$1802:$N1804)</f>
        <v>0</v>
      </c>
      <c r="S1804" s="231">
        <f>SUBTOTAL(9,$O$1802:$O1804)</f>
        <v>0</v>
      </c>
      <c r="T1804" s="231">
        <f>IFERROR(+Revisión_Avance_Periodo!$S1804/Revisión_Avance_Periodo!$R1804,0)</f>
        <v>0</v>
      </c>
      <c r="U1804" s="184"/>
      <c r="V1804" s="185"/>
      <c r="W1804" s="183"/>
      <c r="X1804" s="183"/>
      <c r="Y1804" s="183"/>
      <c r="Z1804" s="186"/>
      <c r="AA1804" s="187"/>
    </row>
    <row r="1805" spans="1:27" x14ac:dyDescent="0.25">
      <c r="A1805" s="94">
        <v>153</v>
      </c>
      <c r="B1805" s="96" t="str">
        <f>CONCATENATE(Revisión_Avance_Periodo!$C1805,";",Revisión_Avance_Periodo!$E1805,";",Revisión_Avance_Periodo!$I1805)</f>
        <v>OE3;PR_10;ACT_283</v>
      </c>
      <c r="C1805" s="180" t="s">
        <v>50</v>
      </c>
      <c r="D1805" s="181" t="str">
        <f>VLOOKUP(Revisión_Avance_Periodo!$C1805,Componentes_BD!$F$1:$G$5,2,FALSE)</f>
        <v>Brindar protección al Usuario.</v>
      </c>
      <c r="E1805" s="119" t="s">
        <v>12</v>
      </c>
      <c r="F1805" s="95">
        <v>2</v>
      </c>
      <c r="G1805" s="95" t="str">
        <f>VLOOKUP(Revisión_Avance_Periodo!$A1805,BD_Seguimiento_OAP_2019!$A$2:$G$294,7,FALSE)</f>
        <v>PAI</v>
      </c>
      <c r="H1805" s="95" t="str">
        <f>VLOOKUP(Revisión_Avance_Periodo!$A1805,BD_Seguimiento_OAP_2019!$A$2:$J$294,10,FALSE)</f>
        <v>PAI_01 - Operacional</v>
      </c>
      <c r="I1805" s="95" t="s">
        <v>1406</v>
      </c>
      <c r="J1805" s="95" t="str">
        <f>VLOOKUP(Revisión_Avance_Periodo!$I1805,BD_Seguimiento_OAP_2019!$L:$M,2,FALSE)</f>
        <v>31.1. Determinar asuntos sobre los que pueda existir un conflicto de competencia</v>
      </c>
      <c r="K1805" s="119" t="s">
        <v>52</v>
      </c>
      <c r="L1805" s="172">
        <v>4.4642857142857152E-4</v>
      </c>
      <c r="M1805" s="182" t="s">
        <v>107</v>
      </c>
      <c r="N1805" s="174">
        <f>INDEX(BD_Seguimiento_OAP_2019!$AH$3:$AS$294,MATCH(Revisión_Avance_Periodo!$I1805,BD_Seguimiento_OAP_2019!$L$3:$L$294,0),MATCH(Revisión_Avance_Periodo!$M1805,BD_Seguimiento_OAP_2019!$AH$2:$AS$2,0))</f>
        <v>0.25</v>
      </c>
      <c r="O1805" s="174">
        <f>INDEX(BD_Seguimiento_OAP_2019!$AV$3:$BG$294,MATCH(Revisión_Avance_Periodo!$I1805,BD_Seguimiento_OAP_2019!$L$3:$L$294,0),MATCH(Revisión_Avance_Periodo!$M1805,BD_Seguimiento_OAP_2019!$AV$2:$BG$2,0))</f>
        <v>0.25</v>
      </c>
      <c r="P1805" s="188">
        <f t="shared" si="337"/>
        <v>1</v>
      </c>
      <c r="Q1805" s="182" t="str">
        <f>VLOOKUP(P1805,Tabla_Indicador_Gestion4[#All],3,TRUE)</f>
        <v>Culminada</v>
      </c>
      <c r="R1805" s="215">
        <f>SUBTOTAL(9,$N$1802:$N1805)</f>
        <v>0.25</v>
      </c>
      <c r="S1805" s="231">
        <f>SUBTOTAL(9,$O$1802:$O1805)</f>
        <v>0.25</v>
      </c>
      <c r="T1805" s="231">
        <f>IFERROR(+Revisión_Avance_Periodo!$S1805/Revisión_Avance_Periodo!$R1805,0)</f>
        <v>1</v>
      </c>
      <c r="U1805" s="184"/>
      <c r="V1805" s="185"/>
      <c r="W1805" s="183"/>
      <c r="X1805" s="183"/>
      <c r="Y1805" s="183"/>
      <c r="Z1805" s="186"/>
      <c r="AA1805" s="187"/>
    </row>
    <row r="1806" spans="1:27" x14ac:dyDescent="0.25">
      <c r="A1806" s="88">
        <v>153</v>
      </c>
      <c r="B1806" s="91" t="str">
        <f>CONCATENATE(Revisión_Avance_Periodo!$C1806,";",Revisión_Avance_Periodo!$E1806,";",Revisión_Avance_Periodo!$I1806)</f>
        <v>OE3;PR_10;ACT_283</v>
      </c>
      <c r="C1806" s="170" t="s">
        <v>50</v>
      </c>
      <c r="D1806" s="171" t="str">
        <f>VLOOKUP(Revisión_Avance_Periodo!$C1806,Componentes_BD!$F$1:$G$5,2,FALSE)</f>
        <v>Brindar protección al Usuario.</v>
      </c>
      <c r="E1806" s="106" t="s">
        <v>12</v>
      </c>
      <c r="F1806" s="89">
        <v>2</v>
      </c>
      <c r="G1806" s="89" t="str">
        <f>VLOOKUP(Revisión_Avance_Periodo!$A1806,BD_Seguimiento_OAP_2019!$A$2:$G$294,7,FALSE)</f>
        <v>PAI</v>
      </c>
      <c r="H1806" s="89" t="str">
        <f>VLOOKUP(Revisión_Avance_Periodo!$A1806,BD_Seguimiento_OAP_2019!$A$2:$J$294,10,FALSE)</f>
        <v>PAI_01 - Operacional</v>
      </c>
      <c r="I1806" s="89" t="s">
        <v>1406</v>
      </c>
      <c r="J1806" s="89" t="str">
        <f>VLOOKUP(Revisión_Avance_Periodo!$I1806,BD_Seguimiento_OAP_2019!$L:$M,2,FALSE)</f>
        <v>31.1. Determinar asuntos sobre los que pueda existir un conflicto de competencia</v>
      </c>
      <c r="K1806" s="106" t="s">
        <v>52</v>
      </c>
      <c r="L1806" s="172">
        <v>4.4642857142857152E-4</v>
      </c>
      <c r="M1806" s="173" t="s">
        <v>108</v>
      </c>
      <c r="N1806" s="174">
        <f>INDEX(BD_Seguimiento_OAP_2019!$AH$3:$AS$294,MATCH(Revisión_Avance_Periodo!$I1806,BD_Seguimiento_OAP_2019!$L$3:$L$294,0),MATCH(Revisión_Avance_Periodo!$M1806,BD_Seguimiento_OAP_2019!$AH$2:$AS$2,0))</f>
        <v>0.25</v>
      </c>
      <c r="O1806" s="174">
        <f>INDEX(BD_Seguimiento_OAP_2019!$AV$3:$BG$294,MATCH(Revisión_Avance_Periodo!$I1806,BD_Seguimiento_OAP_2019!$L$3:$L$294,0),MATCH(Revisión_Avance_Periodo!$M1806,BD_Seguimiento_OAP_2019!$AV$2:$BG$2,0))</f>
        <v>0</v>
      </c>
      <c r="P1806" s="189">
        <f t="shared" si="337"/>
        <v>0</v>
      </c>
      <c r="Q1806" s="173" t="str">
        <f>VLOOKUP(P1806,Tabla_Indicador_Gestion4[#All],3,TRUE)</f>
        <v>Por Ejecutar</v>
      </c>
      <c r="R1806" s="215">
        <f>SUBTOTAL(9,$N$1802:$N1806)</f>
        <v>0.5</v>
      </c>
      <c r="S1806" s="231">
        <f>SUBTOTAL(9,$O$1802:$O1806)</f>
        <v>0.25</v>
      </c>
      <c r="T1806" s="231">
        <f>IFERROR(+Revisión_Avance_Periodo!$S1806/Revisión_Avance_Periodo!$R1806,0)</f>
        <v>0.5</v>
      </c>
      <c r="U1806" s="184"/>
      <c r="V1806" s="185"/>
      <c r="W1806" s="183"/>
      <c r="X1806" s="183"/>
      <c r="Y1806" s="183"/>
      <c r="Z1806" s="186"/>
      <c r="AA1806" s="187"/>
    </row>
    <row r="1807" spans="1:27" x14ac:dyDescent="0.25">
      <c r="A1807" s="94">
        <v>153</v>
      </c>
      <c r="B1807" s="96" t="str">
        <f>CONCATENATE(Revisión_Avance_Periodo!$C1807,";",Revisión_Avance_Periodo!$E1807,";",Revisión_Avance_Periodo!$I1807)</f>
        <v>OE3;PR_10;ACT_283</v>
      </c>
      <c r="C1807" s="180" t="s">
        <v>50</v>
      </c>
      <c r="D1807" s="181" t="str">
        <f>VLOOKUP(Revisión_Avance_Periodo!$C1807,Componentes_BD!$F$1:$G$5,2,FALSE)</f>
        <v>Brindar protección al Usuario.</v>
      </c>
      <c r="E1807" s="119" t="s">
        <v>12</v>
      </c>
      <c r="F1807" s="95">
        <v>2</v>
      </c>
      <c r="G1807" s="95" t="str">
        <f>VLOOKUP(Revisión_Avance_Periodo!$A1807,BD_Seguimiento_OAP_2019!$A$2:$G$294,7,FALSE)</f>
        <v>PAI</v>
      </c>
      <c r="H1807" s="95" t="str">
        <f>VLOOKUP(Revisión_Avance_Periodo!$A1807,BD_Seguimiento_OAP_2019!$A$2:$J$294,10,FALSE)</f>
        <v>PAI_01 - Operacional</v>
      </c>
      <c r="I1807" s="95" t="s">
        <v>1406</v>
      </c>
      <c r="J1807" s="95" t="str">
        <f>VLOOKUP(Revisión_Avance_Periodo!$I1807,BD_Seguimiento_OAP_2019!$L:$M,2,FALSE)</f>
        <v>31.1. Determinar asuntos sobre los que pueda existir un conflicto de competencia</v>
      </c>
      <c r="K1807" s="119" t="s">
        <v>52</v>
      </c>
      <c r="L1807" s="172">
        <v>4.4642857142857152E-4</v>
      </c>
      <c r="M1807" s="182" t="s">
        <v>109</v>
      </c>
      <c r="N1807" s="174">
        <f>INDEX(BD_Seguimiento_OAP_2019!$AH$3:$AS$294,MATCH(Revisión_Avance_Periodo!$I1807,BD_Seguimiento_OAP_2019!$L$3:$L$294,0),MATCH(Revisión_Avance_Periodo!$M1807,BD_Seguimiento_OAP_2019!$AH$2:$AS$2,0))</f>
        <v>0</v>
      </c>
      <c r="O1807" s="174">
        <f>INDEX(BD_Seguimiento_OAP_2019!$AV$3:$BG$294,MATCH(Revisión_Avance_Periodo!$I1807,BD_Seguimiento_OAP_2019!$L$3:$L$294,0),MATCH(Revisión_Avance_Periodo!$M1807,BD_Seguimiento_OAP_2019!$AV$2:$BG$2,0))</f>
        <v>0.25</v>
      </c>
      <c r="P1807" s="175">
        <f t="shared" ref="P1807:P1813" si="340">IFERROR((O1807/N1807),0)</f>
        <v>0</v>
      </c>
      <c r="Q1807" s="182" t="str">
        <f>VLOOKUP(P1807,Tabla_Indicador_Gestion4[#All],3,TRUE)</f>
        <v>Por Ejecutar</v>
      </c>
      <c r="R1807" s="215">
        <f>SUBTOTAL(9,$N$1802:$N1807)</f>
        <v>0.5</v>
      </c>
      <c r="S1807" s="231">
        <f>SUBTOTAL(9,$O$1802:$O1807)</f>
        <v>0.5</v>
      </c>
      <c r="T1807" s="231">
        <f>IFERROR(+Revisión_Avance_Periodo!$S1807/Revisión_Avance_Periodo!$R1807,0)</f>
        <v>1</v>
      </c>
      <c r="U1807" s="184"/>
      <c r="V1807" s="185"/>
      <c r="W1807" s="183"/>
      <c r="X1807" s="183"/>
      <c r="Y1807" s="183"/>
      <c r="Z1807" s="186"/>
      <c r="AA1807" s="187"/>
    </row>
    <row r="1808" spans="1:27" x14ac:dyDescent="0.25">
      <c r="A1808" s="88">
        <v>153</v>
      </c>
      <c r="B1808" s="91" t="str">
        <f>CONCATENATE(Revisión_Avance_Periodo!$C1808,";",Revisión_Avance_Periodo!$E1808,";",Revisión_Avance_Periodo!$I1808)</f>
        <v>OE3;PR_10;ACT_283</v>
      </c>
      <c r="C1808" s="170" t="s">
        <v>50</v>
      </c>
      <c r="D1808" s="171" t="str">
        <f>VLOOKUP(Revisión_Avance_Periodo!$C1808,Componentes_BD!$F$1:$G$5,2,FALSE)</f>
        <v>Brindar protección al Usuario.</v>
      </c>
      <c r="E1808" s="106" t="s">
        <v>12</v>
      </c>
      <c r="F1808" s="89">
        <v>2</v>
      </c>
      <c r="G1808" s="89" t="str">
        <f>VLOOKUP(Revisión_Avance_Periodo!$A1808,BD_Seguimiento_OAP_2019!$A$2:$G$294,7,FALSE)</f>
        <v>PAI</v>
      </c>
      <c r="H1808" s="89" t="str">
        <f>VLOOKUP(Revisión_Avance_Periodo!$A1808,BD_Seguimiento_OAP_2019!$A$2:$J$294,10,FALSE)</f>
        <v>PAI_01 - Operacional</v>
      </c>
      <c r="I1808" s="89" t="s">
        <v>1406</v>
      </c>
      <c r="J1808" s="89" t="str">
        <f>VLOOKUP(Revisión_Avance_Periodo!$I1808,BD_Seguimiento_OAP_2019!$L:$M,2,FALSE)</f>
        <v>31.1. Determinar asuntos sobre los que pueda existir un conflicto de competencia</v>
      </c>
      <c r="K1808" s="106" t="s">
        <v>52</v>
      </c>
      <c r="L1808" s="172">
        <v>4.4642857142857152E-4</v>
      </c>
      <c r="M1808" s="173" t="s">
        <v>110</v>
      </c>
      <c r="N1808" s="174">
        <f>INDEX(BD_Seguimiento_OAP_2019!$AH$3:$AS$294,MATCH(Revisión_Avance_Periodo!$I1808,BD_Seguimiento_OAP_2019!$L$3:$L$294,0),MATCH(Revisión_Avance_Periodo!$M1808,BD_Seguimiento_OAP_2019!$AH$2:$AS$2,0))</f>
        <v>0</v>
      </c>
      <c r="O1808" s="174">
        <f>INDEX(BD_Seguimiento_OAP_2019!$AV$3:$BG$294,MATCH(Revisión_Avance_Periodo!$I1808,BD_Seguimiento_OAP_2019!$L$3:$L$294,0),MATCH(Revisión_Avance_Periodo!$M1808,BD_Seguimiento_OAP_2019!$AV$2:$BG$2,0))</f>
        <v>0</v>
      </c>
      <c r="P1808" s="175">
        <f t="shared" si="340"/>
        <v>0</v>
      </c>
      <c r="Q1808" s="173" t="str">
        <f>VLOOKUP(P1808,Tabla_Indicador_Gestion4[#All],3,TRUE)</f>
        <v>Por Ejecutar</v>
      </c>
      <c r="R1808" s="215">
        <f>SUBTOTAL(9,$N$1802:$N1808)</f>
        <v>0.5</v>
      </c>
      <c r="S1808" s="231">
        <f>SUBTOTAL(9,$O$1802:$O1808)</f>
        <v>0.5</v>
      </c>
      <c r="T1808" s="231">
        <f>IFERROR(+Revisión_Avance_Periodo!$S1808/Revisión_Avance_Periodo!$R1808,0)</f>
        <v>1</v>
      </c>
      <c r="U1808" s="184"/>
      <c r="V1808" s="185"/>
      <c r="W1808" s="183"/>
      <c r="X1808" s="183"/>
      <c r="Y1808" s="183"/>
      <c r="Z1808" s="186"/>
      <c r="AA1808" s="187"/>
    </row>
    <row r="1809" spans="1:27" x14ac:dyDescent="0.25">
      <c r="A1809" s="94">
        <v>153</v>
      </c>
      <c r="B1809" s="96" t="str">
        <f>CONCATENATE(Revisión_Avance_Periodo!$C1809,";",Revisión_Avance_Periodo!$E1809,";",Revisión_Avance_Periodo!$I1809)</f>
        <v>OE3;PR_10;ACT_283</v>
      </c>
      <c r="C1809" s="180" t="s">
        <v>50</v>
      </c>
      <c r="D1809" s="181" t="str">
        <f>VLOOKUP(Revisión_Avance_Periodo!$C1809,Componentes_BD!$F$1:$G$5,2,FALSE)</f>
        <v>Brindar protección al Usuario.</v>
      </c>
      <c r="E1809" s="119" t="s">
        <v>12</v>
      </c>
      <c r="F1809" s="95">
        <v>2</v>
      </c>
      <c r="G1809" s="95" t="str">
        <f>VLOOKUP(Revisión_Avance_Periodo!$A1809,BD_Seguimiento_OAP_2019!$A$2:$G$294,7,FALSE)</f>
        <v>PAI</v>
      </c>
      <c r="H1809" s="95" t="str">
        <f>VLOOKUP(Revisión_Avance_Periodo!$A1809,BD_Seguimiento_OAP_2019!$A$2:$J$294,10,FALSE)</f>
        <v>PAI_01 - Operacional</v>
      </c>
      <c r="I1809" s="95" t="s">
        <v>1406</v>
      </c>
      <c r="J1809" s="95" t="str">
        <f>VLOOKUP(Revisión_Avance_Periodo!$I1809,BD_Seguimiento_OAP_2019!$L:$M,2,FALSE)</f>
        <v>31.1. Determinar asuntos sobre los que pueda existir un conflicto de competencia</v>
      </c>
      <c r="K1809" s="119" t="s">
        <v>52</v>
      </c>
      <c r="L1809" s="172">
        <v>4.4642857142857152E-4</v>
      </c>
      <c r="M1809" s="182" t="s">
        <v>111</v>
      </c>
      <c r="N1809" s="174">
        <f>INDEX(BD_Seguimiento_OAP_2019!$AH$3:$AS$294,MATCH(Revisión_Avance_Periodo!$I1809,BD_Seguimiento_OAP_2019!$L$3:$L$294,0),MATCH(Revisión_Avance_Periodo!$M1809,BD_Seguimiento_OAP_2019!$AH$2:$AS$2,0))</f>
        <v>0</v>
      </c>
      <c r="O1809" s="174">
        <f>INDEX(BD_Seguimiento_OAP_2019!$AV$3:$BG$294,MATCH(Revisión_Avance_Periodo!$I1809,BD_Seguimiento_OAP_2019!$L$3:$L$294,0),MATCH(Revisión_Avance_Periodo!$M1809,BD_Seguimiento_OAP_2019!$AV$2:$BG$2,0))</f>
        <v>0</v>
      </c>
      <c r="P1809" s="175">
        <f t="shared" si="340"/>
        <v>0</v>
      </c>
      <c r="Q1809" s="182" t="str">
        <f>VLOOKUP(P1809,Tabla_Indicador_Gestion4[#All],3,TRUE)</f>
        <v>Por Ejecutar</v>
      </c>
      <c r="R1809" s="215">
        <f>SUBTOTAL(9,$N$1802:$N1809)</f>
        <v>0.5</v>
      </c>
      <c r="S1809" s="231">
        <f>SUBTOTAL(9,$O$1802:$O1809)</f>
        <v>0.5</v>
      </c>
      <c r="T1809" s="231">
        <f>IFERROR(+Revisión_Avance_Periodo!$S1809/Revisión_Avance_Periodo!$R1809,0)</f>
        <v>1</v>
      </c>
      <c r="U1809" s="184"/>
      <c r="V1809" s="185"/>
      <c r="W1809" s="183"/>
      <c r="X1809" s="183"/>
      <c r="Y1809" s="183"/>
      <c r="Z1809" s="186"/>
      <c r="AA1809" s="187"/>
    </row>
    <row r="1810" spans="1:27" x14ac:dyDescent="0.25">
      <c r="A1810" s="88">
        <v>153</v>
      </c>
      <c r="B1810" s="91" t="str">
        <f>CONCATENATE(Revisión_Avance_Periodo!$C1810,";",Revisión_Avance_Periodo!$E1810,";",Revisión_Avance_Periodo!$I1810)</f>
        <v>OE3;PR_10;ACT_283</v>
      </c>
      <c r="C1810" s="170" t="s">
        <v>50</v>
      </c>
      <c r="D1810" s="171" t="str">
        <f>VLOOKUP(Revisión_Avance_Periodo!$C1810,Componentes_BD!$F$1:$G$5,2,FALSE)</f>
        <v>Brindar protección al Usuario.</v>
      </c>
      <c r="E1810" s="106" t="s">
        <v>12</v>
      </c>
      <c r="F1810" s="89">
        <v>2</v>
      </c>
      <c r="G1810" s="89" t="str">
        <f>VLOOKUP(Revisión_Avance_Periodo!$A1810,BD_Seguimiento_OAP_2019!$A$2:$G$294,7,FALSE)</f>
        <v>PAI</v>
      </c>
      <c r="H1810" s="89" t="str">
        <f>VLOOKUP(Revisión_Avance_Periodo!$A1810,BD_Seguimiento_OAP_2019!$A$2:$J$294,10,FALSE)</f>
        <v>PAI_01 - Operacional</v>
      </c>
      <c r="I1810" s="89" t="s">
        <v>1406</v>
      </c>
      <c r="J1810" s="89" t="str">
        <f>VLOOKUP(Revisión_Avance_Periodo!$I1810,BD_Seguimiento_OAP_2019!$L:$M,2,FALSE)</f>
        <v>31.1. Determinar asuntos sobre los que pueda existir un conflicto de competencia</v>
      </c>
      <c r="K1810" s="106" t="s">
        <v>52</v>
      </c>
      <c r="L1810" s="172">
        <v>4.4642857142857152E-4</v>
      </c>
      <c r="M1810" s="173" t="s">
        <v>112</v>
      </c>
      <c r="N1810" s="174">
        <f>INDEX(BD_Seguimiento_OAP_2019!$AH$3:$AS$294,MATCH(Revisión_Avance_Periodo!$I1810,BD_Seguimiento_OAP_2019!$L$3:$L$294,0),MATCH(Revisión_Avance_Periodo!$M1810,BD_Seguimiento_OAP_2019!$AH$2:$AS$2,0))</f>
        <v>0</v>
      </c>
      <c r="O1810" s="174">
        <f>INDEX(BD_Seguimiento_OAP_2019!$AV$3:$BG$294,MATCH(Revisión_Avance_Periodo!$I1810,BD_Seguimiento_OAP_2019!$L$3:$L$294,0),MATCH(Revisión_Avance_Periodo!$M1810,BD_Seguimiento_OAP_2019!$AV$2:$BG$2,0))</f>
        <v>0</v>
      </c>
      <c r="P1810" s="175">
        <f t="shared" si="340"/>
        <v>0</v>
      </c>
      <c r="Q1810" s="173" t="str">
        <f>VLOOKUP(P1810,Tabla_Indicador_Gestion4[#All],3,TRUE)</f>
        <v>Por Ejecutar</v>
      </c>
      <c r="R1810" s="215">
        <f>SUBTOTAL(9,$N$1802:$N1810)</f>
        <v>0.5</v>
      </c>
      <c r="S1810" s="231">
        <f>SUBTOTAL(9,$O$1802:$O1810)</f>
        <v>0.5</v>
      </c>
      <c r="T1810" s="231">
        <f>IFERROR(+Revisión_Avance_Periodo!$S1810/Revisión_Avance_Periodo!$R1810,0)</f>
        <v>1</v>
      </c>
      <c r="U1810" s="184"/>
      <c r="V1810" s="185"/>
      <c r="W1810" s="183"/>
      <c r="X1810" s="183"/>
      <c r="Y1810" s="183"/>
      <c r="Z1810" s="186"/>
      <c r="AA1810" s="187"/>
    </row>
    <row r="1811" spans="1:27" x14ac:dyDescent="0.25">
      <c r="A1811" s="94">
        <v>153</v>
      </c>
      <c r="B1811" s="96" t="str">
        <f>CONCATENATE(Revisión_Avance_Periodo!$C1811,";",Revisión_Avance_Periodo!$E1811,";",Revisión_Avance_Periodo!$I1811)</f>
        <v>OE3;PR_10;ACT_283</v>
      </c>
      <c r="C1811" s="180" t="s">
        <v>50</v>
      </c>
      <c r="D1811" s="181" t="str">
        <f>VLOOKUP(Revisión_Avance_Periodo!$C1811,Componentes_BD!$F$1:$G$5,2,FALSE)</f>
        <v>Brindar protección al Usuario.</v>
      </c>
      <c r="E1811" s="119" t="s">
        <v>12</v>
      </c>
      <c r="F1811" s="95">
        <v>2</v>
      </c>
      <c r="G1811" s="95" t="str">
        <f>VLOOKUP(Revisión_Avance_Periodo!$A1811,BD_Seguimiento_OAP_2019!$A$2:$G$294,7,FALSE)</f>
        <v>PAI</v>
      </c>
      <c r="H1811" s="95" t="str">
        <f>VLOOKUP(Revisión_Avance_Periodo!$A1811,BD_Seguimiento_OAP_2019!$A$2:$J$294,10,FALSE)</f>
        <v>PAI_01 - Operacional</v>
      </c>
      <c r="I1811" s="95" t="s">
        <v>1406</v>
      </c>
      <c r="J1811" s="95" t="str">
        <f>VLOOKUP(Revisión_Avance_Periodo!$I1811,BD_Seguimiento_OAP_2019!$L:$M,2,FALSE)</f>
        <v>31.1. Determinar asuntos sobre los que pueda existir un conflicto de competencia</v>
      </c>
      <c r="K1811" s="119" t="s">
        <v>52</v>
      </c>
      <c r="L1811" s="172">
        <v>4.4642857142857152E-4</v>
      </c>
      <c r="M1811" s="182" t="s">
        <v>113</v>
      </c>
      <c r="N1811" s="174">
        <f>INDEX(BD_Seguimiento_OAP_2019!$AH$3:$AS$294,MATCH(Revisión_Avance_Periodo!$I1811,BD_Seguimiento_OAP_2019!$L$3:$L$294,0),MATCH(Revisión_Avance_Periodo!$M1811,BD_Seguimiento_OAP_2019!$AH$2:$AS$2,0))</f>
        <v>0</v>
      </c>
      <c r="O1811" s="174">
        <f>INDEX(BD_Seguimiento_OAP_2019!$AV$3:$BG$294,MATCH(Revisión_Avance_Periodo!$I1811,BD_Seguimiento_OAP_2019!$L$3:$L$294,0),MATCH(Revisión_Avance_Periodo!$M1811,BD_Seguimiento_OAP_2019!$AV$2:$BG$2,0))</f>
        <v>0</v>
      </c>
      <c r="P1811" s="175">
        <f t="shared" si="340"/>
        <v>0</v>
      </c>
      <c r="Q1811" s="182" t="str">
        <f>VLOOKUP(P1811,Tabla_Indicador_Gestion4[#All],3,TRUE)</f>
        <v>Por Ejecutar</v>
      </c>
      <c r="R1811" s="215">
        <f>SUBTOTAL(9,$N$1802:$N1811)</f>
        <v>0.5</v>
      </c>
      <c r="S1811" s="231">
        <f>SUBTOTAL(9,$O$1802:$O1811)</f>
        <v>0.5</v>
      </c>
      <c r="T1811" s="231">
        <f>IFERROR(+Revisión_Avance_Periodo!$S1811/Revisión_Avance_Periodo!$R1811,0)</f>
        <v>1</v>
      </c>
      <c r="U1811" s="184"/>
      <c r="V1811" s="185"/>
      <c r="W1811" s="183"/>
      <c r="X1811" s="183"/>
      <c r="Y1811" s="183"/>
      <c r="Z1811" s="186"/>
      <c r="AA1811" s="187"/>
    </row>
    <row r="1812" spans="1:27" x14ac:dyDescent="0.25">
      <c r="A1812" s="88">
        <v>153</v>
      </c>
      <c r="B1812" s="91" t="str">
        <f>CONCATENATE(Revisión_Avance_Periodo!$C1812,";",Revisión_Avance_Periodo!$E1812,";",Revisión_Avance_Periodo!$I1812)</f>
        <v>OE3;PR_10;ACT_283</v>
      </c>
      <c r="C1812" s="170" t="s">
        <v>50</v>
      </c>
      <c r="D1812" s="171" t="str">
        <f>VLOOKUP(Revisión_Avance_Periodo!$C1812,Componentes_BD!$F$1:$G$5,2,FALSE)</f>
        <v>Brindar protección al Usuario.</v>
      </c>
      <c r="E1812" s="106" t="s">
        <v>12</v>
      </c>
      <c r="F1812" s="89">
        <v>2</v>
      </c>
      <c r="G1812" s="89" t="str">
        <f>VLOOKUP(Revisión_Avance_Periodo!$A1812,BD_Seguimiento_OAP_2019!$A$2:$G$294,7,FALSE)</f>
        <v>PAI</v>
      </c>
      <c r="H1812" s="89" t="str">
        <f>VLOOKUP(Revisión_Avance_Periodo!$A1812,BD_Seguimiento_OAP_2019!$A$2:$J$294,10,FALSE)</f>
        <v>PAI_01 - Operacional</v>
      </c>
      <c r="I1812" s="89" t="s">
        <v>1406</v>
      </c>
      <c r="J1812" s="89" t="str">
        <f>VLOOKUP(Revisión_Avance_Periodo!$I1812,BD_Seguimiento_OAP_2019!$L:$M,2,FALSE)</f>
        <v>31.1. Determinar asuntos sobre los que pueda existir un conflicto de competencia</v>
      </c>
      <c r="K1812" s="106" t="s">
        <v>52</v>
      </c>
      <c r="L1812" s="172">
        <v>4.4642857142857152E-4</v>
      </c>
      <c r="M1812" s="173" t="s">
        <v>114</v>
      </c>
      <c r="N1812" s="174">
        <f>INDEX(BD_Seguimiento_OAP_2019!$AH$3:$AS$294,MATCH(Revisión_Avance_Periodo!$I1812,BD_Seguimiento_OAP_2019!$L$3:$L$294,0),MATCH(Revisión_Avance_Periodo!$M1812,BD_Seguimiento_OAP_2019!$AH$2:$AS$2,0))</f>
        <v>0</v>
      </c>
      <c r="O1812" s="174">
        <f>INDEX(BD_Seguimiento_OAP_2019!$AV$3:$BG$294,MATCH(Revisión_Avance_Periodo!$I1812,BD_Seguimiento_OAP_2019!$L$3:$L$294,0),MATCH(Revisión_Avance_Periodo!$M1812,BD_Seguimiento_OAP_2019!$AV$2:$BG$2,0))</f>
        <v>0</v>
      </c>
      <c r="P1812" s="175">
        <f t="shared" si="340"/>
        <v>0</v>
      </c>
      <c r="Q1812" s="173" t="str">
        <f>VLOOKUP(P1812,Tabla_Indicador_Gestion4[#All],3,TRUE)</f>
        <v>Por Ejecutar</v>
      </c>
      <c r="R1812" s="215">
        <f>SUBTOTAL(9,$N$1802:$N1812)</f>
        <v>0.5</v>
      </c>
      <c r="S1812" s="231">
        <f>SUBTOTAL(9,$O$1802:$O1812)</f>
        <v>0.5</v>
      </c>
      <c r="T1812" s="231">
        <f>IFERROR(+Revisión_Avance_Periodo!$S1812/Revisión_Avance_Periodo!$R1812,0)</f>
        <v>1</v>
      </c>
      <c r="U1812" s="184"/>
      <c r="V1812" s="185"/>
      <c r="W1812" s="183"/>
      <c r="X1812" s="183"/>
      <c r="Y1812" s="183"/>
      <c r="Z1812" s="186"/>
      <c r="AA1812" s="187"/>
    </row>
    <row r="1813" spans="1:27" ht="15.75" thickBot="1" x14ac:dyDescent="0.3">
      <c r="A1813" s="94">
        <v>153</v>
      </c>
      <c r="B1813" s="96" t="str">
        <f>CONCATENATE(Revisión_Avance_Periodo!$C1813,";",Revisión_Avance_Periodo!$E1813,";",Revisión_Avance_Periodo!$I1813)</f>
        <v>OE3;PR_10;ACT_283</v>
      </c>
      <c r="C1813" s="180" t="s">
        <v>50</v>
      </c>
      <c r="D1813" s="181" t="str">
        <f>VLOOKUP(Revisión_Avance_Periodo!$C1813,Componentes_BD!$F$1:$G$5,2,FALSE)</f>
        <v>Brindar protección al Usuario.</v>
      </c>
      <c r="E1813" s="119" t="s">
        <v>12</v>
      </c>
      <c r="F1813" s="95">
        <v>2</v>
      </c>
      <c r="G1813" s="95" t="str">
        <f>VLOOKUP(Revisión_Avance_Periodo!$A1813,BD_Seguimiento_OAP_2019!$A$2:$G$294,7,FALSE)</f>
        <v>PAI</v>
      </c>
      <c r="H1813" s="95" t="str">
        <f>VLOOKUP(Revisión_Avance_Periodo!$A1813,BD_Seguimiento_OAP_2019!$A$2:$J$294,10,FALSE)</f>
        <v>PAI_01 - Operacional</v>
      </c>
      <c r="I1813" s="95" t="s">
        <v>1406</v>
      </c>
      <c r="J1813" s="95" t="str">
        <f>VLOOKUP(Revisión_Avance_Periodo!$I1813,BD_Seguimiento_OAP_2019!$L:$M,2,FALSE)</f>
        <v>31.1. Determinar asuntos sobre los que pueda existir un conflicto de competencia</v>
      </c>
      <c r="K1813" s="119" t="s">
        <v>52</v>
      </c>
      <c r="L1813" s="172">
        <v>4.4642857142857152E-4</v>
      </c>
      <c r="M1813" s="182" t="s">
        <v>115</v>
      </c>
      <c r="N1813" s="174">
        <f>INDEX(BD_Seguimiento_OAP_2019!$AH$3:$AS$294,MATCH(Revisión_Avance_Periodo!$I1813,BD_Seguimiento_OAP_2019!$L$3:$L$294,0),MATCH(Revisión_Avance_Periodo!$M1813,BD_Seguimiento_OAP_2019!$AH$2:$AS$2,0))</f>
        <v>0</v>
      </c>
      <c r="O1813" s="174">
        <f>INDEX(BD_Seguimiento_OAP_2019!$AV$3:$BG$294,MATCH(Revisión_Avance_Periodo!$I1813,BD_Seguimiento_OAP_2019!$L$3:$L$294,0),MATCH(Revisión_Avance_Periodo!$M1813,BD_Seguimiento_OAP_2019!$AV$2:$BG$2,0))</f>
        <v>0</v>
      </c>
      <c r="P1813" s="175">
        <f t="shared" si="340"/>
        <v>0</v>
      </c>
      <c r="Q1813" s="182" t="str">
        <f>VLOOKUP(P1813,Tabla_Indicador_Gestion4[#All],3,TRUE)</f>
        <v>Por Ejecutar</v>
      </c>
      <c r="R1813" s="215">
        <f>SUBTOTAL(9,$N$1802:$N1813)</f>
        <v>0.5</v>
      </c>
      <c r="S1813" s="231">
        <f>SUBTOTAL(9,$O$1802:$O1813)</f>
        <v>0.5</v>
      </c>
      <c r="T1813" s="231">
        <f>IFERROR(+Revisión_Avance_Periodo!$S1813/Revisión_Avance_Periodo!$R1813,0)</f>
        <v>1</v>
      </c>
      <c r="U1813" s="184"/>
      <c r="V1813" s="185"/>
      <c r="W1813" s="183"/>
      <c r="X1813" s="183"/>
      <c r="Y1813" s="183"/>
      <c r="Z1813" s="186"/>
      <c r="AA1813" s="187"/>
    </row>
    <row r="1814" spans="1:27" x14ac:dyDescent="0.25">
      <c r="A1814" s="88">
        <v>154</v>
      </c>
      <c r="B1814" s="91" t="str">
        <f>CONCATENATE(Revisión_Avance_Periodo!$C1814,";",Revisión_Avance_Periodo!$E1814,";",Revisión_Avance_Periodo!$I1814)</f>
        <v>OE1;PR_10;ACT_161</v>
      </c>
      <c r="C1814" s="170" t="s">
        <v>9</v>
      </c>
      <c r="D1814" s="171" t="str">
        <f>VLOOKUP(Revisión_Avance_Periodo!$C1814,Componentes_BD!$F$1:$G$5,2,FALSE)</f>
        <v>Fortalecer la Vigilancia.</v>
      </c>
      <c r="E1814" s="106" t="s">
        <v>12</v>
      </c>
      <c r="F1814" s="89">
        <v>2</v>
      </c>
      <c r="G1814" s="89" t="str">
        <f>VLOOKUP(Revisión_Avance_Periodo!$A1814,BD_Seguimiento_OAP_2019!$A$2:$G$294,7,FALSE)</f>
        <v>PAI</v>
      </c>
      <c r="H1814" s="89" t="str">
        <f>VLOOKUP(Revisión_Avance_Periodo!$A1814,BD_Seguimiento_OAP_2019!$A$2:$J$294,10,FALSE)</f>
        <v>PAI_01 - Operacional</v>
      </c>
      <c r="I1814" s="89" t="s">
        <v>1409</v>
      </c>
      <c r="J1814" s="89" t="str">
        <f>VLOOKUP(Revisión_Avance_Periodo!$I1814,BD_Seguimiento_OAP_2019!$L:$M,2,FALSE)</f>
        <v>Implementar Modelo Integrado de Planeción y Gestión - Mipg en cada una de sus 7 dimensiones según corresponda</v>
      </c>
      <c r="K1814" s="106" t="s">
        <v>58</v>
      </c>
      <c r="L1814" s="172">
        <v>4.4642857142857152E-4</v>
      </c>
      <c r="M1814" s="173" t="s">
        <v>104</v>
      </c>
      <c r="N1814" s="190">
        <f>INDEX(BD_Seguimiento_OAP_2019!$AH$3:$AS$294,MATCH(Revisión_Avance_Periodo!$I1814,BD_Seguimiento_OAP_2019!$L$3:$L$294,0),MATCH(Revisión_Avance_Periodo!$M1814,BD_Seguimiento_OAP_2019!$AH$2:$AS$2,0))</f>
        <v>6</v>
      </c>
      <c r="O1814" s="190">
        <f>INDEX(BD_Seguimiento_OAP_2019!$AV$3:$BG$294,MATCH(Revisión_Avance_Periodo!$I1814,BD_Seguimiento_OAP_2019!$L$3:$L$294,0),MATCH(Revisión_Avance_Periodo!$M1814,BD_Seguimiento_OAP_2019!$AV$2:$BG$2,0))</f>
        <v>6</v>
      </c>
      <c r="P1814" s="189">
        <f t="shared" si="337"/>
        <v>1</v>
      </c>
      <c r="Q1814" s="173" t="str">
        <f>VLOOKUP(P1814,Tabla_Indicador_Gestion4[#All],3,TRUE)</f>
        <v>Culminada</v>
      </c>
      <c r="R1814" s="232">
        <f>SUBTOTAL(9,$N$1814:$N1814)</f>
        <v>6</v>
      </c>
      <c r="S1814" s="233">
        <f>SUBTOTAL(9,$O$1814:$O1814)</f>
        <v>6</v>
      </c>
      <c r="T1814" s="234">
        <f>IFERROR(+Revisión_Avance_Periodo!$S1814/Revisión_Avance_Periodo!$R1814,0)</f>
        <v>1</v>
      </c>
      <c r="U1814" s="191">
        <f>SUBTOTAL(9,N1814:N1825)</f>
        <v>22</v>
      </c>
      <c r="V1814" s="192">
        <f>SUBTOTAL(9,O1814:O1825)</f>
        <v>22</v>
      </c>
      <c r="W1814" s="176">
        <f t="shared" ref="W1814" si="341">+V1814/U1814</f>
        <v>1</v>
      </c>
      <c r="X1814" s="176"/>
      <c r="Y1814" s="176">
        <f>100%-Revisión_Avance_Periodo!$W1814</f>
        <v>0</v>
      </c>
      <c r="Z1814" s="178" t="str">
        <f>VLOOKUP(W1814,Tabla_Indicador_Gestion4[],3,TRUE)</f>
        <v>Culminada</v>
      </c>
      <c r="AA1814" s="179">
        <f>Revisión_Avance_Periodo!$W1814*Revisión_Avance_Periodo!$L1814</f>
        <v>4.4642857142857152E-4</v>
      </c>
    </row>
    <row r="1815" spans="1:27" x14ac:dyDescent="0.25">
      <c r="A1815" s="94">
        <v>154</v>
      </c>
      <c r="B1815" s="96" t="str">
        <f>CONCATENATE(Revisión_Avance_Periodo!$C1815,";",Revisión_Avance_Periodo!$E1815,";",Revisión_Avance_Periodo!$I1815)</f>
        <v>OE1;PR_10;ACT_161</v>
      </c>
      <c r="C1815" s="180" t="s">
        <v>9</v>
      </c>
      <c r="D1815" s="181" t="str">
        <f>VLOOKUP(Revisión_Avance_Periodo!$C1815,Componentes_BD!$F$1:$G$5,2,FALSE)</f>
        <v>Fortalecer la Vigilancia.</v>
      </c>
      <c r="E1815" s="119" t="s">
        <v>12</v>
      </c>
      <c r="F1815" s="95">
        <v>2</v>
      </c>
      <c r="G1815" s="95" t="str">
        <f>VLOOKUP(Revisión_Avance_Periodo!$A1815,BD_Seguimiento_OAP_2019!$A$2:$G$294,7,FALSE)</f>
        <v>PAI</v>
      </c>
      <c r="H1815" s="95" t="str">
        <f>VLOOKUP(Revisión_Avance_Periodo!$A1815,BD_Seguimiento_OAP_2019!$A$2:$J$294,10,FALSE)</f>
        <v>PAI_01 - Operacional</v>
      </c>
      <c r="I1815" s="95" t="s">
        <v>1409</v>
      </c>
      <c r="J1815" s="95" t="str">
        <f>VLOOKUP(Revisión_Avance_Periodo!$I1815,BD_Seguimiento_OAP_2019!$L:$M,2,FALSE)</f>
        <v>Implementar Modelo Integrado de Planeción y Gestión - Mipg en cada una de sus 7 dimensiones según corresponda</v>
      </c>
      <c r="K1815" s="119" t="s">
        <v>58</v>
      </c>
      <c r="L1815" s="172">
        <v>4.4642857142857152E-4</v>
      </c>
      <c r="M1815" s="182" t="s">
        <v>105</v>
      </c>
      <c r="N1815" s="190">
        <f>INDEX(BD_Seguimiento_OAP_2019!$AH$3:$AS$294,MATCH(Revisión_Avance_Periodo!$I1815,BD_Seguimiento_OAP_2019!$L$3:$L$294,0),MATCH(Revisión_Avance_Periodo!$M1815,BD_Seguimiento_OAP_2019!$AH$2:$AS$2,0))</f>
        <v>5</v>
      </c>
      <c r="O1815" s="190">
        <f>INDEX(BD_Seguimiento_OAP_2019!$AV$3:$BG$294,MATCH(Revisión_Avance_Periodo!$I1815,BD_Seguimiento_OAP_2019!$L$3:$L$294,0),MATCH(Revisión_Avance_Periodo!$M1815,BD_Seguimiento_OAP_2019!$AV$2:$BG$2,0))</f>
        <v>5</v>
      </c>
      <c r="P1815" s="188">
        <f t="shared" si="337"/>
        <v>1</v>
      </c>
      <c r="Q1815" s="182" t="str">
        <f>VLOOKUP(P1815,Tabla_Indicador_Gestion4[#All],3,TRUE)</f>
        <v>Culminada</v>
      </c>
      <c r="R1815" s="229">
        <f>SUBTOTAL(9,$N$1814:$N1815)</f>
        <v>11</v>
      </c>
      <c r="S1815" s="230">
        <f>SUBTOTAL(9,$O$1814:$O1815)</f>
        <v>11</v>
      </c>
      <c r="T1815" s="231">
        <f>IFERROR(+Revisión_Avance_Periodo!$S1815/Revisión_Avance_Periodo!$R1815,0)</f>
        <v>1</v>
      </c>
      <c r="U1815" s="184"/>
      <c r="V1815" s="185"/>
      <c r="W1815" s="183"/>
      <c r="X1815" s="183"/>
      <c r="Y1815" s="183"/>
      <c r="Z1815" s="186"/>
      <c r="AA1815" s="187"/>
    </row>
    <row r="1816" spans="1:27" x14ac:dyDescent="0.25">
      <c r="A1816" s="88">
        <v>154</v>
      </c>
      <c r="B1816" s="91" t="str">
        <f>CONCATENATE(Revisión_Avance_Periodo!$C1816,";",Revisión_Avance_Periodo!$E1816,";",Revisión_Avance_Periodo!$I1816)</f>
        <v>OE1;PR_10;ACT_161</v>
      </c>
      <c r="C1816" s="170" t="s">
        <v>9</v>
      </c>
      <c r="D1816" s="171" t="str">
        <f>VLOOKUP(Revisión_Avance_Periodo!$C1816,Componentes_BD!$F$1:$G$5,2,FALSE)</f>
        <v>Fortalecer la Vigilancia.</v>
      </c>
      <c r="E1816" s="106" t="s">
        <v>12</v>
      </c>
      <c r="F1816" s="89">
        <v>2</v>
      </c>
      <c r="G1816" s="89" t="str">
        <f>VLOOKUP(Revisión_Avance_Periodo!$A1816,BD_Seguimiento_OAP_2019!$A$2:$G$294,7,FALSE)</f>
        <v>PAI</v>
      </c>
      <c r="H1816" s="89" t="str">
        <f>VLOOKUP(Revisión_Avance_Periodo!$A1816,BD_Seguimiento_OAP_2019!$A$2:$J$294,10,FALSE)</f>
        <v>PAI_01 - Operacional</v>
      </c>
      <c r="I1816" s="89" t="s">
        <v>1409</v>
      </c>
      <c r="J1816" s="89" t="str">
        <f>VLOOKUP(Revisión_Avance_Periodo!$I1816,BD_Seguimiento_OAP_2019!$L:$M,2,FALSE)</f>
        <v>Implementar Modelo Integrado de Planeción y Gestión - Mipg en cada una de sus 7 dimensiones según corresponda</v>
      </c>
      <c r="K1816" s="106" t="s">
        <v>58</v>
      </c>
      <c r="L1816" s="172">
        <v>4.4642857142857152E-4</v>
      </c>
      <c r="M1816" s="173" t="s">
        <v>106</v>
      </c>
      <c r="N1816" s="190">
        <f>INDEX(BD_Seguimiento_OAP_2019!$AH$3:$AS$294,MATCH(Revisión_Avance_Periodo!$I1816,BD_Seguimiento_OAP_2019!$L$3:$L$294,0),MATCH(Revisión_Avance_Periodo!$M1816,BD_Seguimiento_OAP_2019!$AH$2:$AS$2,0))</f>
        <v>7</v>
      </c>
      <c r="O1816" s="190">
        <f>INDEX(BD_Seguimiento_OAP_2019!$AV$3:$BG$294,MATCH(Revisión_Avance_Periodo!$I1816,BD_Seguimiento_OAP_2019!$L$3:$L$294,0),MATCH(Revisión_Avance_Periodo!$M1816,BD_Seguimiento_OAP_2019!$AV$2:$BG$2,0))</f>
        <v>7</v>
      </c>
      <c r="P1816" s="189">
        <f t="shared" si="337"/>
        <v>1</v>
      </c>
      <c r="Q1816" s="173" t="str">
        <f>VLOOKUP(P1816,Tabla_Indicador_Gestion4[#All],3,TRUE)</f>
        <v>Culminada</v>
      </c>
      <c r="R1816" s="229">
        <f>SUBTOTAL(9,$N$1814:$N1816)</f>
        <v>18</v>
      </c>
      <c r="S1816" s="230">
        <f>SUBTOTAL(9,$O$1814:$O1816)</f>
        <v>18</v>
      </c>
      <c r="T1816" s="231">
        <f>IFERROR(+Revisión_Avance_Periodo!$S1816/Revisión_Avance_Periodo!$R1816,0)</f>
        <v>1</v>
      </c>
      <c r="U1816" s="184"/>
      <c r="V1816" s="185"/>
      <c r="W1816" s="183"/>
      <c r="X1816" s="183"/>
      <c r="Y1816" s="183"/>
      <c r="Z1816" s="186"/>
      <c r="AA1816" s="187"/>
    </row>
    <row r="1817" spans="1:27" x14ac:dyDescent="0.25">
      <c r="A1817" s="94">
        <v>154</v>
      </c>
      <c r="B1817" s="96" t="str">
        <f>CONCATENATE(Revisión_Avance_Periodo!$C1817,";",Revisión_Avance_Periodo!$E1817,";",Revisión_Avance_Periodo!$I1817)</f>
        <v>OE1;PR_10;ACT_161</v>
      </c>
      <c r="C1817" s="180" t="s">
        <v>9</v>
      </c>
      <c r="D1817" s="181" t="str">
        <f>VLOOKUP(Revisión_Avance_Periodo!$C1817,Componentes_BD!$F$1:$G$5,2,FALSE)</f>
        <v>Fortalecer la Vigilancia.</v>
      </c>
      <c r="E1817" s="119" t="s">
        <v>12</v>
      </c>
      <c r="F1817" s="95">
        <v>2</v>
      </c>
      <c r="G1817" s="95" t="str">
        <f>VLOOKUP(Revisión_Avance_Periodo!$A1817,BD_Seguimiento_OAP_2019!$A$2:$G$294,7,FALSE)</f>
        <v>PAI</v>
      </c>
      <c r="H1817" s="95" t="str">
        <f>VLOOKUP(Revisión_Avance_Periodo!$A1817,BD_Seguimiento_OAP_2019!$A$2:$J$294,10,FALSE)</f>
        <v>PAI_01 - Operacional</v>
      </c>
      <c r="I1817" s="95" t="s">
        <v>1409</v>
      </c>
      <c r="J1817" s="95" t="str">
        <f>VLOOKUP(Revisión_Avance_Periodo!$I1817,BD_Seguimiento_OAP_2019!$L:$M,2,FALSE)</f>
        <v>Implementar Modelo Integrado de Planeción y Gestión - Mipg en cada una de sus 7 dimensiones según corresponda</v>
      </c>
      <c r="K1817" s="119" t="s">
        <v>58</v>
      </c>
      <c r="L1817" s="172">
        <v>4.4642857142857152E-4</v>
      </c>
      <c r="M1817" s="182" t="s">
        <v>107</v>
      </c>
      <c r="N1817" s="190">
        <f>INDEX(BD_Seguimiento_OAP_2019!$AH$3:$AS$294,MATCH(Revisión_Avance_Periodo!$I1817,BD_Seguimiento_OAP_2019!$L$3:$L$294,0),MATCH(Revisión_Avance_Periodo!$M1817,BD_Seguimiento_OAP_2019!$AH$2:$AS$2,0))</f>
        <v>2</v>
      </c>
      <c r="O1817" s="190">
        <f>INDEX(BD_Seguimiento_OAP_2019!$AV$3:$BG$294,MATCH(Revisión_Avance_Periodo!$I1817,BD_Seguimiento_OAP_2019!$L$3:$L$294,0),MATCH(Revisión_Avance_Periodo!$M1817,BD_Seguimiento_OAP_2019!$AV$2:$BG$2,0))</f>
        <v>2</v>
      </c>
      <c r="P1817" s="188">
        <f t="shared" si="337"/>
        <v>1</v>
      </c>
      <c r="Q1817" s="182" t="str">
        <f>VLOOKUP(P1817,Tabla_Indicador_Gestion4[#All],3,TRUE)</f>
        <v>Culminada</v>
      </c>
      <c r="R1817" s="229">
        <f>SUBTOTAL(9,$N$1814:$N1817)</f>
        <v>20</v>
      </c>
      <c r="S1817" s="230">
        <f>SUBTOTAL(9,$O$1814:$O1817)</f>
        <v>20</v>
      </c>
      <c r="T1817" s="231">
        <f>IFERROR(+Revisión_Avance_Periodo!$S1817/Revisión_Avance_Periodo!$R1817,0)</f>
        <v>1</v>
      </c>
      <c r="U1817" s="184"/>
      <c r="V1817" s="185"/>
      <c r="W1817" s="183"/>
      <c r="X1817" s="183"/>
      <c r="Y1817" s="183"/>
      <c r="Z1817" s="186"/>
      <c r="AA1817" s="187"/>
    </row>
    <row r="1818" spans="1:27" x14ac:dyDescent="0.25">
      <c r="A1818" s="88">
        <v>154</v>
      </c>
      <c r="B1818" s="91" t="str">
        <f>CONCATENATE(Revisión_Avance_Periodo!$C1818,";",Revisión_Avance_Periodo!$E1818,";",Revisión_Avance_Periodo!$I1818)</f>
        <v>OE1;PR_10;ACT_161</v>
      </c>
      <c r="C1818" s="170" t="s">
        <v>9</v>
      </c>
      <c r="D1818" s="171" t="str">
        <f>VLOOKUP(Revisión_Avance_Periodo!$C1818,Componentes_BD!$F$1:$G$5,2,FALSE)</f>
        <v>Fortalecer la Vigilancia.</v>
      </c>
      <c r="E1818" s="106" t="s">
        <v>12</v>
      </c>
      <c r="F1818" s="89">
        <v>2</v>
      </c>
      <c r="G1818" s="89" t="str">
        <f>VLOOKUP(Revisión_Avance_Periodo!$A1818,BD_Seguimiento_OAP_2019!$A$2:$G$294,7,FALSE)</f>
        <v>PAI</v>
      </c>
      <c r="H1818" s="89" t="str">
        <f>VLOOKUP(Revisión_Avance_Periodo!$A1818,BD_Seguimiento_OAP_2019!$A$2:$J$294,10,FALSE)</f>
        <v>PAI_01 - Operacional</v>
      </c>
      <c r="I1818" s="89" t="s">
        <v>1409</v>
      </c>
      <c r="J1818" s="89" t="str">
        <f>VLOOKUP(Revisión_Avance_Periodo!$I1818,BD_Seguimiento_OAP_2019!$L:$M,2,FALSE)</f>
        <v>Implementar Modelo Integrado de Planeción y Gestión - Mipg en cada una de sus 7 dimensiones según corresponda</v>
      </c>
      <c r="K1818" s="106" t="s">
        <v>58</v>
      </c>
      <c r="L1818" s="172">
        <v>4.4642857142857152E-4</v>
      </c>
      <c r="M1818" s="173" t="s">
        <v>108</v>
      </c>
      <c r="N1818" s="190">
        <f>INDEX(BD_Seguimiento_OAP_2019!$AH$3:$AS$294,MATCH(Revisión_Avance_Periodo!$I1818,BD_Seguimiento_OAP_2019!$L$3:$L$294,0),MATCH(Revisión_Avance_Periodo!$M1818,BD_Seguimiento_OAP_2019!$AH$2:$AS$2,0))</f>
        <v>2</v>
      </c>
      <c r="O1818" s="190">
        <f>INDEX(BD_Seguimiento_OAP_2019!$AV$3:$BG$294,MATCH(Revisión_Avance_Periodo!$I1818,BD_Seguimiento_OAP_2019!$L$3:$L$294,0),MATCH(Revisión_Avance_Periodo!$M1818,BD_Seguimiento_OAP_2019!$AV$2:$BG$2,0))</f>
        <v>2</v>
      </c>
      <c r="P1818" s="189">
        <f t="shared" si="337"/>
        <v>1</v>
      </c>
      <c r="Q1818" s="173" t="str">
        <f>VLOOKUP(P1818,Tabla_Indicador_Gestion4[#All],3,TRUE)</f>
        <v>Culminada</v>
      </c>
      <c r="R1818" s="229">
        <f>SUBTOTAL(9,$N$1814:$N1818)</f>
        <v>22</v>
      </c>
      <c r="S1818" s="230">
        <f>SUBTOTAL(9,$O$1814:$O1818)</f>
        <v>22</v>
      </c>
      <c r="T1818" s="231">
        <f>IFERROR(+Revisión_Avance_Periodo!$S1818/Revisión_Avance_Periodo!$R1818,0)</f>
        <v>1</v>
      </c>
      <c r="U1818" s="184"/>
      <c r="V1818" s="185"/>
      <c r="W1818" s="183"/>
      <c r="X1818" s="183"/>
      <c r="Y1818" s="183"/>
      <c r="Z1818" s="186"/>
      <c r="AA1818" s="187"/>
    </row>
    <row r="1819" spans="1:27" x14ac:dyDescent="0.25">
      <c r="A1819" s="94">
        <v>154</v>
      </c>
      <c r="B1819" s="96" t="str">
        <f>CONCATENATE(Revisión_Avance_Periodo!$C1819,";",Revisión_Avance_Periodo!$E1819,";",Revisión_Avance_Periodo!$I1819)</f>
        <v>OE1;PR_10;ACT_161</v>
      </c>
      <c r="C1819" s="180" t="s">
        <v>9</v>
      </c>
      <c r="D1819" s="181" t="str">
        <f>VLOOKUP(Revisión_Avance_Periodo!$C1819,Componentes_BD!$F$1:$G$5,2,FALSE)</f>
        <v>Fortalecer la Vigilancia.</v>
      </c>
      <c r="E1819" s="119" t="s">
        <v>12</v>
      </c>
      <c r="F1819" s="95">
        <v>2</v>
      </c>
      <c r="G1819" s="95" t="str">
        <f>VLOOKUP(Revisión_Avance_Periodo!$A1819,BD_Seguimiento_OAP_2019!$A$2:$G$294,7,FALSE)</f>
        <v>PAI</v>
      </c>
      <c r="H1819" s="95" t="str">
        <f>VLOOKUP(Revisión_Avance_Periodo!$A1819,BD_Seguimiento_OAP_2019!$A$2:$J$294,10,FALSE)</f>
        <v>PAI_01 - Operacional</v>
      </c>
      <c r="I1819" s="95" t="s">
        <v>1409</v>
      </c>
      <c r="J1819" s="95" t="str">
        <f>VLOOKUP(Revisión_Avance_Periodo!$I1819,BD_Seguimiento_OAP_2019!$L:$M,2,FALSE)</f>
        <v>Implementar Modelo Integrado de Planeción y Gestión - Mipg en cada una de sus 7 dimensiones según corresponda</v>
      </c>
      <c r="K1819" s="119" t="s">
        <v>58</v>
      </c>
      <c r="L1819" s="172">
        <v>4.4642857142857152E-4</v>
      </c>
      <c r="M1819" s="182" t="s">
        <v>109</v>
      </c>
      <c r="N1819" s="190">
        <f>INDEX(BD_Seguimiento_OAP_2019!$AH$3:$AS$294,MATCH(Revisión_Avance_Periodo!$I1819,BD_Seguimiento_OAP_2019!$L$3:$L$294,0),MATCH(Revisión_Avance_Periodo!$M1819,BD_Seguimiento_OAP_2019!$AH$2:$AS$2,0))</f>
        <v>0</v>
      </c>
      <c r="O1819" s="190">
        <f>INDEX(BD_Seguimiento_OAP_2019!$AV$3:$BG$294,MATCH(Revisión_Avance_Periodo!$I1819,BD_Seguimiento_OAP_2019!$L$3:$L$294,0),MATCH(Revisión_Avance_Periodo!$M1819,BD_Seguimiento_OAP_2019!$AV$2:$BG$2,0))</f>
        <v>0</v>
      </c>
      <c r="P1819" s="175">
        <f t="shared" ref="P1819:P1826" si="342">IFERROR((O1819/N1819),0)</f>
        <v>0</v>
      </c>
      <c r="Q1819" s="182" t="str">
        <f>VLOOKUP(P1819,Tabla_Indicador_Gestion4[#All],3,TRUE)</f>
        <v>Por Ejecutar</v>
      </c>
      <c r="R1819" s="229">
        <f>SUBTOTAL(9,$N$1814:$N1819)</f>
        <v>22</v>
      </c>
      <c r="S1819" s="230">
        <f>SUBTOTAL(9,$O$1814:$O1819)</f>
        <v>22</v>
      </c>
      <c r="T1819" s="231">
        <f>IFERROR(+Revisión_Avance_Periodo!$S1819/Revisión_Avance_Periodo!$R1819,0)</f>
        <v>1</v>
      </c>
      <c r="U1819" s="184"/>
      <c r="V1819" s="185"/>
      <c r="W1819" s="183"/>
      <c r="X1819" s="183"/>
      <c r="Y1819" s="183"/>
      <c r="Z1819" s="186"/>
      <c r="AA1819" s="187"/>
    </row>
    <row r="1820" spans="1:27" x14ac:dyDescent="0.25">
      <c r="A1820" s="88">
        <v>154</v>
      </c>
      <c r="B1820" s="91" t="str">
        <f>CONCATENATE(Revisión_Avance_Periodo!$C1820,";",Revisión_Avance_Periodo!$E1820,";",Revisión_Avance_Periodo!$I1820)</f>
        <v>OE1;PR_10;ACT_161</v>
      </c>
      <c r="C1820" s="170" t="s">
        <v>9</v>
      </c>
      <c r="D1820" s="171" t="str">
        <f>VLOOKUP(Revisión_Avance_Periodo!$C1820,Componentes_BD!$F$1:$G$5,2,FALSE)</f>
        <v>Fortalecer la Vigilancia.</v>
      </c>
      <c r="E1820" s="106" t="s">
        <v>12</v>
      </c>
      <c r="F1820" s="89">
        <v>2</v>
      </c>
      <c r="G1820" s="89" t="str">
        <f>VLOOKUP(Revisión_Avance_Periodo!$A1820,BD_Seguimiento_OAP_2019!$A$2:$G$294,7,FALSE)</f>
        <v>PAI</v>
      </c>
      <c r="H1820" s="89" t="str">
        <f>VLOOKUP(Revisión_Avance_Periodo!$A1820,BD_Seguimiento_OAP_2019!$A$2:$J$294,10,FALSE)</f>
        <v>PAI_01 - Operacional</v>
      </c>
      <c r="I1820" s="89" t="s">
        <v>1409</v>
      </c>
      <c r="J1820" s="89" t="str">
        <f>VLOOKUP(Revisión_Avance_Periodo!$I1820,BD_Seguimiento_OAP_2019!$L:$M,2,FALSE)</f>
        <v>Implementar Modelo Integrado de Planeción y Gestión - Mipg en cada una de sus 7 dimensiones según corresponda</v>
      </c>
      <c r="K1820" s="106" t="s">
        <v>58</v>
      </c>
      <c r="L1820" s="172">
        <v>4.4642857142857152E-4</v>
      </c>
      <c r="M1820" s="173" t="s">
        <v>110</v>
      </c>
      <c r="N1820" s="190">
        <f>INDEX(BD_Seguimiento_OAP_2019!$AH$3:$AS$294,MATCH(Revisión_Avance_Periodo!$I1820,BD_Seguimiento_OAP_2019!$L$3:$L$294,0),MATCH(Revisión_Avance_Periodo!$M1820,BD_Seguimiento_OAP_2019!$AH$2:$AS$2,0))</f>
        <v>0</v>
      </c>
      <c r="O1820" s="190">
        <f>INDEX(BD_Seguimiento_OAP_2019!$AV$3:$BG$294,MATCH(Revisión_Avance_Periodo!$I1820,BD_Seguimiento_OAP_2019!$L$3:$L$294,0),MATCH(Revisión_Avance_Periodo!$M1820,BD_Seguimiento_OAP_2019!$AV$2:$BG$2,0))</f>
        <v>0</v>
      </c>
      <c r="P1820" s="175">
        <f t="shared" si="342"/>
        <v>0</v>
      </c>
      <c r="Q1820" s="173" t="str">
        <f>VLOOKUP(P1820,Tabla_Indicador_Gestion4[#All],3,TRUE)</f>
        <v>Por Ejecutar</v>
      </c>
      <c r="R1820" s="229">
        <f>SUBTOTAL(9,$N$1814:$N1820)</f>
        <v>22</v>
      </c>
      <c r="S1820" s="230">
        <f>SUBTOTAL(9,$O$1814:$O1820)</f>
        <v>22</v>
      </c>
      <c r="T1820" s="231">
        <f>IFERROR(+Revisión_Avance_Periodo!$S1820/Revisión_Avance_Periodo!$R1820,0)</f>
        <v>1</v>
      </c>
      <c r="U1820" s="184"/>
      <c r="V1820" s="185"/>
      <c r="W1820" s="183"/>
      <c r="X1820" s="183"/>
      <c r="Y1820" s="183"/>
      <c r="Z1820" s="186"/>
      <c r="AA1820" s="187"/>
    </row>
    <row r="1821" spans="1:27" x14ac:dyDescent="0.25">
      <c r="A1821" s="94">
        <v>154</v>
      </c>
      <c r="B1821" s="96" t="str">
        <f>CONCATENATE(Revisión_Avance_Periodo!$C1821,";",Revisión_Avance_Periodo!$E1821,";",Revisión_Avance_Periodo!$I1821)</f>
        <v>OE1;PR_10;ACT_161</v>
      </c>
      <c r="C1821" s="180" t="s">
        <v>9</v>
      </c>
      <c r="D1821" s="181" t="str">
        <f>VLOOKUP(Revisión_Avance_Periodo!$C1821,Componentes_BD!$F$1:$G$5,2,FALSE)</f>
        <v>Fortalecer la Vigilancia.</v>
      </c>
      <c r="E1821" s="119" t="s">
        <v>12</v>
      </c>
      <c r="F1821" s="95">
        <v>2</v>
      </c>
      <c r="G1821" s="95" t="str">
        <f>VLOOKUP(Revisión_Avance_Periodo!$A1821,BD_Seguimiento_OAP_2019!$A$2:$G$294,7,FALSE)</f>
        <v>PAI</v>
      </c>
      <c r="H1821" s="95" t="str">
        <f>VLOOKUP(Revisión_Avance_Periodo!$A1821,BD_Seguimiento_OAP_2019!$A$2:$J$294,10,FALSE)</f>
        <v>PAI_01 - Operacional</v>
      </c>
      <c r="I1821" s="95" t="s">
        <v>1409</v>
      </c>
      <c r="J1821" s="95" t="str">
        <f>VLOOKUP(Revisión_Avance_Periodo!$I1821,BD_Seguimiento_OAP_2019!$L:$M,2,FALSE)</f>
        <v>Implementar Modelo Integrado de Planeción y Gestión - Mipg en cada una de sus 7 dimensiones según corresponda</v>
      </c>
      <c r="K1821" s="119" t="s">
        <v>58</v>
      </c>
      <c r="L1821" s="172">
        <v>4.4642857142857152E-4</v>
      </c>
      <c r="M1821" s="182" t="s">
        <v>111</v>
      </c>
      <c r="N1821" s="190">
        <f>INDEX(BD_Seguimiento_OAP_2019!$AH$3:$AS$294,MATCH(Revisión_Avance_Periodo!$I1821,BD_Seguimiento_OAP_2019!$L$3:$L$294,0),MATCH(Revisión_Avance_Periodo!$M1821,BD_Seguimiento_OAP_2019!$AH$2:$AS$2,0))</f>
        <v>0</v>
      </c>
      <c r="O1821" s="190">
        <f>INDEX(BD_Seguimiento_OAP_2019!$AV$3:$BG$294,MATCH(Revisión_Avance_Periodo!$I1821,BD_Seguimiento_OAP_2019!$L$3:$L$294,0),MATCH(Revisión_Avance_Periodo!$M1821,BD_Seguimiento_OAP_2019!$AV$2:$BG$2,0))</f>
        <v>0</v>
      </c>
      <c r="P1821" s="175">
        <f t="shared" si="342"/>
        <v>0</v>
      </c>
      <c r="Q1821" s="182" t="str">
        <f>VLOOKUP(P1821,Tabla_Indicador_Gestion4[#All],3,TRUE)</f>
        <v>Por Ejecutar</v>
      </c>
      <c r="R1821" s="229">
        <f>SUBTOTAL(9,$N$1814:$N1821)</f>
        <v>22</v>
      </c>
      <c r="S1821" s="230">
        <f>SUBTOTAL(9,$O$1814:$O1821)</f>
        <v>22</v>
      </c>
      <c r="T1821" s="231">
        <f>IFERROR(+Revisión_Avance_Periodo!$S1821/Revisión_Avance_Periodo!$R1821,0)</f>
        <v>1</v>
      </c>
      <c r="U1821" s="184"/>
      <c r="V1821" s="185"/>
      <c r="W1821" s="183"/>
      <c r="X1821" s="183"/>
      <c r="Y1821" s="183"/>
      <c r="Z1821" s="186"/>
      <c r="AA1821" s="187"/>
    </row>
    <row r="1822" spans="1:27" x14ac:dyDescent="0.25">
      <c r="A1822" s="88">
        <v>154</v>
      </c>
      <c r="B1822" s="91" t="str">
        <f>CONCATENATE(Revisión_Avance_Periodo!$C1822,";",Revisión_Avance_Periodo!$E1822,";",Revisión_Avance_Periodo!$I1822)</f>
        <v>OE1;PR_10;ACT_161</v>
      </c>
      <c r="C1822" s="170" t="s">
        <v>9</v>
      </c>
      <c r="D1822" s="171" t="str">
        <f>VLOOKUP(Revisión_Avance_Periodo!$C1822,Componentes_BD!$F$1:$G$5,2,FALSE)</f>
        <v>Fortalecer la Vigilancia.</v>
      </c>
      <c r="E1822" s="106" t="s">
        <v>12</v>
      </c>
      <c r="F1822" s="89">
        <v>2</v>
      </c>
      <c r="G1822" s="89" t="str">
        <f>VLOOKUP(Revisión_Avance_Periodo!$A1822,BD_Seguimiento_OAP_2019!$A$2:$G$294,7,FALSE)</f>
        <v>PAI</v>
      </c>
      <c r="H1822" s="89" t="str">
        <f>VLOOKUP(Revisión_Avance_Periodo!$A1822,BD_Seguimiento_OAP_2019!$A$2:$J$294,10,FALSE)</f>
        <v>PAI_01 - Operacional</v>
      </c>
      <c r="I1822" s="89" t="s">
        <v>1409</v>
      </c>
      <c r="J1822" s="89" t="str">
        <f>VLOOKUP(Revisión_Avance_Periodo!$I1822,BD_Seguimiento_OAP_2019!$L:$M,2,FALSE)</f>
        <v>Implementar Modelo Integrado de Planeción y Gestión - Mipg en cada una de sus 7 dimensiones según corresponda</v>
      </c>
      <c r="K1822" s="106" t="s">
        <v>58</v>
      </c>
      <c r="L1822" s="172">
        <v>4.4642857142857152E-4</v>
      </c>
      <c r="M1822" s="173" t="s">
        <v>112</v>
      </c>
      <c r="N1822" s="190">
        <f>INDEX(BD_Seguimiento_OAP_2019!$AH$3:$AS$294,MATCH(Revisión_Avance_Periodo!$I1822,BD_Seguimiento_OAP_2019!$L$3:$L$294,0),MATCH(Revisión_Avance_Periodo!$M1822,BD_Seguimiento_OAP_2019!$AH$2:$AS$2,0))</f>
        <v>0</v>
      </c>
      <c r="O1822" s="190">
        <f>INDEX(BD_Seguimiento_OAP_2019!$AV$3:$BG$294,MATCH(Revisión_Avance_Periodo!$I1822,BD_Seguimiento_OAP_2019!$L$3:$L$294,0),MATCH(Revisión_Avance_Periodo!$M1822,BD_Seguimiento_OAP_2019!$AV$2:$BG$2,0))</f>
        <v>0</v>
      </c>
      <c r="P1822" s="175">
        <f t="shared" si="342"/>
        <v>0</v>
      </c>
      <c r="Q1822" s="173" t="str">
        <f>VLOOKUP(P1822,Tabla_Indicador_Gestion4[#All],3,TRUE)</f>
        <v>Por Ejecutar</v>
      </c>
      <c r="R1822" s="229">
        <f>SUBTOTAL(9,$N$1814:$N1822)</f>
        <v>22</v>
      </c>
      <c r="S1822" s="230">
        <f>SUBTOTAL(9,$O$1814:$O1822)</f>
        <v>22</v>
      </c>
      <c r="T1822" s="231">
        <f>IFERROR(+Revisión_Avance_Periodo!$S1822/Revisión_Avance_Periodo!$R1822,0)</f>
        <v>1</v>
      </c>
      <c r="U1822" s="184"/>
      <c r="V1822" s="185"/>
      <c r="W1822" s="183"/>
      <c r="X1822" s="183"/>
      <c r="Y1822" s="183"/>
      <c r="Z1822" s="186"/>
      <c r="AA1822" s="187"/>
    </row>
    <row r="1823" spans="1:27" x14ac:dyDescent="0.25">
      <c r="A1823" s="94">
        <v>154</v>
      </c>
      <c r="B1823" s="96" t="str">
        <f>CONCATENATE(Revisión_Avance_Periodo!$C1823,";",Revisión_Avance_Periodo!$E1823,";",Revisión_Avance_Periodo!$I1823)</f>
        <v>OE1;PR_10;ACT_161</v>
      </c>
      <c r="C1823" s="180" t="s">
        <v>9</v>
      </c>
      <c r="D1823" s="181" t="str">
        <f>VLOOKUP(Revisión_Avance_Periodo!$C1823,Componentes_BD!$F$1:$G$5,2,FALSE)</f>
        <v>Fortalecer la Vigilancia.</v>
      </c>
      <c r="E1823" s="119" t="s">
        <v>12</v>
      </c>
      <c r="F1823" s="95">
        <v>2</v>
      </c>
      <c r="G1823" s="95" t="str">
        <f>VLOOKUP(Revisión_Avance_Periodo!$A1823,BD_Seguimiento_OAP_2019!$A$2:$G$294,7,FALSE)</f>
        <v>PAI</v>
      </c>
      <c r="H1823" s="95" t="str">
        <f>VLOOKUP(Revisión_Avance_Periodo!$A1823,BD_Seguimiento_OAP_2019!$A$2:$J$294,10,FALSE)</f>
        <v>PAI_01 - Operacional</v>
      </c>
      <c r="I1823" s="95" t="s">
        <v>1409</v>
      </c>
      <c r="J1823" s="95" t="str">
        <f>VLOOKUP(Revisión_Avance_Periodo!$I1823,BD_Seguimiento_OAP_2019!$L:$M,2,FALSE)</f>
        <v>Implementar Modelo Integrado de Planeción y Gestión - Mipg en cada una de sus 7 dimensiones según corresponda</v>
      </c>
      <c r="K1823" s="119" t="s">
        <v>58</v>
      </c>
      <c r="L1823" s="172">
        <v>4.4642857142857152E-4</v>
      </c>
      <c r="M1823" s="182" t="s">
        <v>113</v>
      </c>
      <c r="N1823" s="190">
        <f>INDEX(BD_Seguimiento_OAP_2019!$AH$3:$AS$294,MATCH(Revisión_Avance_Periodo!$I1823,BD_Seguimiento_OAP_2019!$L$3:$L$294,0),MATCH(Revisión_Avance_Periodo!$M1823,BD_Seguimiento_OAP_2019!$AH$2:$AS$2,0))</f>
        <v>0</v>
      </c>
      <c r="O1823" s="190">
        <f>INDEX(BD_Seguimiento_OAP_2019!$AV$3:$BG$294,MATCH(Revisión_Avance_Periodo!$I1823,BD_Seguimiento_OAP_2019!$L$3:$L$294,0),MATCH(Revisión_Avance_Periodo!$M1823,BD_Seguimiento_OAP_2019!$AV$2:$BG$2,0))</f>
        <v>0</v>
      </c>
      <c r="P1823" s="175">
        <f t="shared" si="342"/>
        <v>0</v>
      </c>
      <c r="Q1823" s="182" t="str">
        <f>VLOOKUP(P1823,Tabla_Indicador_Gestion4[#All],3,TRUE)</f>
        <v>Por Ejecutar</v>
      </c>
      <c r="R1823" s="229">
        <f>SUBTOTAL(9,$N$1814:$N1823)</f>
        <v>22</v>
      </c>
      <c r="S1823" s="230">
        <f>SUBTOTAL(9,$O$1814:$O1823)</f>
        <v>22</v>
      </c>
      <c r="T1823" s="231">
        <f>IFERROR(+Revisión_Avance_Periodo!$S1823/Revisión_Avance_Periodo!$R1823,0)</f>
        <v>1</v>
      </c>
      <c r="U1823" s="184"/>
      <c r="V1823" s="185"/>
      <c r="W1823" s="183"/>
      <c r="X1823" s="183"/>
      <c r="Y1823" s="183"/>
      <c r="Z1823" s="186"/>
      <c r="AA1823" s="187"/>
    </row>
    <row r="1824" spans="1:27" x14ac:dyDescent="0.25">
      <c r="A1824" s="88">
        <v>154</v>
      </c>
      <c r="B1824" s="91" t="str">
        <f>CONCATENATE(Revisión_Avance_Periodo!$C1824,";",Revisión_Avance_Periodo!$E1824,";",Revisión_Avance_Periodo!$I1824)</f>
        <v>OE1;PR_10;ACT_161</v>
      </c>
      <c r="C1824" s="170" t="s">
        <v>9</v>
      </c>
      <c r="D1824" s="171" t="str">
        <f>VLOOKUP(Revisión_Avance_Periodo!$C1824,Componentes_BD!$F$1:$G$5,2,FALSE)</f>
        <v>Fortalecer la Vigilancia.</v>
      </c>
      <c r="E1824" s="106" t="s">
        <v>12</v>
      </c>
      <c r="F1824" s="89">
        <v>2</v>
      </c>
      <c r="G1824" s="89" t="str">
        <f>VLOOKUP(Revisión_Avance_Periodo!$A1824,BD_Seguimiento_OAP_2019!$A$2:$G$294,7,FALSE)</f>
        <v>PAI</v>
      </c>
      <c r="H1824" s="89" t="str">
        <f>VLOOKUP(Revisión_Avance_Periodo!$A1824,BD_Seguimiento_OAP_2019!$A$2:$J$294,10,FALSE)</f>
        <v>PAI_01 - Operacional</v>
      </c>
      <c r="I1824" s="89" t="s">
        <v>1409</v>
      </c>
      <c r="J1824" s="89" t="str">
        <f>VLOOKUP(Revisión_Avance_Periodo!$I1824,BD_Seguimiento_OAP_2019!$L:$M,2,FALSE)</f>
        <v>Implementar Modelo Integrado de Planeción y Gestión - Mipg en cada una de sus 7 dimensiones según corresponda</v>
      </c>
      <c r="K1824" s="106" t="s">
        <v>58</v>
      </c>
      <c r="L1824" s="172">
        <v>4.4642857142857152E-4</v>
      </c>
      <c r="M1824" s="173" t="s">
        <v>114</v>
      </c>
      <c r="N1824" s="190">
        <f>INDEX(BD_Seguimiento_OAP_2019!$AH$3:$AS$294,MATCH(Revisión_Avance_Periodo!$I1824,BD_Seguimiento_OAP_2019!$L$3:$L$294,0),MATCH(Revisión_Avance_Periodo!$M1824,BD_Seguimiento_OAP_2019!$AH$2:$AS$2,0))</f>
        <v>0</v>
      </c>
      <c r="O1824" s="190">
        <f>INDEX(BD_Seguimiento_OAP_2019!$AV$3:$BG$294,MATCH(Revisión_Avance_Periodo!$I1824,BD_Seguimiento_OAP_2019!$L$3:$L$294,0),MATCH(Revisión_Avance_Periodo!$M1824,BD_Seguimiento_OAP_2019!$AV$2:$BG$2,0))</f>
        <v>0</v>
      </c>
      <c r="P1824" s="175">
        <f t="shared" si="342"/>
        <v>0</v>
      </c>
      <c r="Q1824" s="173" t="str">
        <f>VLOOKUP(P1824,Tabla_Indicador_Gestion4[#All],3,TRUE)</f>
        <v>Por Ejecutar</v>
      </c>
      <c r="R1824" s="229">
        <f>SUBTOTAL(9,$N$1814:$N1824)</f>
        <v>22</v>
      </c>
      <c r="S1824" s="230">
        <f>SUBTOTAL(9,$O$1814:$O1824)</f>
        <v>22</v>
      </c>
      <c r="T1824" s="231">
        <f>IFERROR(+Revisión_Avance_Periodo!$S1824/Revisión_Avance_Periodo!$R1824,0)</f>
        <v>1</v>
      </c>
      <c r="U1824" s="184"/>
      <c r="V1824" s="185"/>
      <c r="W1824" s="183"/>
      <c r="X1824" s="183"/>
      <c r="Y1824" s="183"/>
      <c r="Z1824" s="186"/>
      <c r="AA1824" s="187"/>
    </row>
    <row r="1825" spans="1:27" ht="15.75" thickBot="1" x14ac:dyDescent="0.3">
      <c r="A1825" s="94">
        <v>154</v>
      </c>
      <c r="B1825" s="96" t="str">
        <f>CONCATENATE(Revisión_Avance_Periodo!$C1825,";",Revisión_Avance_Periodo!$E1825,";",Revisión_Avance_Periodo!$I1825)</f>
        <v>OE1;PR_10;ACT_161</v>
      </c>
      <c r="C1825" s="180" t="s">
        <v>9</v>
      </c>
      <c r="D1825" s="181" t="str">
        <f>VLOOKUP(Revisión_Avance_Periodo!$C1825,Componentes_BD!$F$1:$G$5,2,FALSE)</f>
        <v>Fortalecer la Vigilancia.</v>
      </c>
      <c r="E1825" s="119" t="s">
        <v>12</v>
      </c>
      <c r="F1825" s="95">
        <v>2</v>
      </c>
      <c r="G1825" s="95" t="str">
        <f>VLOOKUP(Revisión_Avance_Periodo!$A1825,BD_Seguimiento_OAP_2019!$A$2:$G$294,7,FALSE)</f>
        <v>PAI</v>
      </c>
      <c r="H1825" s="95" t="str">
        <f>VLOOKUP(Revisión_Avance_Periodo!$A1825,BD_Seguimiento_OAP_2019!$A$2:$J$294,10,FALSE)</f>
        <v>PAI_01 - Operacional</v>
      </c>
      <c r="I1825" s="95" t="s">
        <v>1409</v>
      </c>
      <c r="J1825" s="95" t="str">
        <f>VLOOKUP(Revisión_Avance_Periodo!$I1825,BD_Seguimiento_OAP_2019!$L:$M,2,FALSE)</f>
        <v>Implementar Modelo Integrado de Planeción y Gestión - Mipg en cada una de sus 7 dimensiones según corresponda</v>
      </c>
      <c r="K1825" s="119" t="s">
        <v>58</v>
      </c>
      <c r="L1825" s="172">
        <v>4.4642857142857152E-4</v>
      </c>
      <c r="M1825" s="182" t="s">
        <v>115</v>
      </c>
      <c r="N1825" s="190">
        <f>INDEX(BD_Seguimiento_OAP_2019!$AH$3:$AS$294,MATCH(Revisión_Avance_Periodo!$I1825,BD_Seguimiento_OAP_2019!$L$3:$L$294,0),MATCH(Revisión_Avance_Periodo!$M1825,BD_Seguimiento_OAP_2019!$AH$2:$AS$2,0))</f>
        <v>0</v>
      </c>
      <c r="O1825" s="190">
        <f>INDEX(BD_Seguimiento_OAP_2019!$AV$3:$BG$294,MATCH(Revisión_Avance_Periodo!$I1825,BD_Seguimiento_OAP_2019!$L$3:$L$294,0),MATCH(Revisión_Avance_Periodo!$M1825,BD_Seguimiento_OAP_2019!$AV$2:$BG$2,0))</f>
        <v>0</v>
      </c>
      <c r="P1825" s="175">
        <f t="shared" si="342"/>
        <v>0</v>
      </c>
      <c r="Q1825" s="182" t="str">
        <f>VLOOKUP(P1825,Tabla_Indicador_Gestion4[#All],3,TRUE)</f>
        <v>Por Ejecutar</v>
      </c>
      <c r="R1825" s="229">
        <f>SUBTOTAL(9,$N$1814:$N1825)</f>
        <v>22</v>
      </c>
      <c r="S1825" s="230">
        <f>SUBTOTAL(9,$O$1814:$O1825)</f>
        <v>22</v>
      </c>
      <c r="T1825" s="231">
        <f>IFERROR(+Revisión_Avance_Periodo!$S1825/Revisión_Avance_Periodo!$R1825,0)</f>
        <v>1</v>
      </c>
      <c r="U1825" s="184"/>
      <c r="V1825" s="185"/>
      <c r="W1825" s="183"/>
      <c r="X1825" s="183"/>
      <c r="Y1825" s="183"/>
      <c r="Z1825" s="186"/>
      <c r="AA1825" s="187"/>
    </row>
    <row r="1826" spans="1:27" x14ac:dyDescent="0.25">
      <c r="A1826" s="88">
        <v>155</v>
      </c>
      <c r="B1826" s="91" t="str">
        <f>CONCATENATE(Revisión_Avance_Periodo!$C1826,";",Revisión_Avance_Periodo!$E1826,";",Revisión_Avance_Periodo!$I1826)</f>
        <v>OE1;PR_10;ACT_213</v>
      </c>
      <c r="C1826" s="170" t="s">
        <v>9</v>
      </c>
      <c r="D1826" s="171" t="str">
        <f>VLOOKUP(Revisión_Avance_Periodo!$C1826,Componentes_BD!$F$1:$G$5,2,FALSE)</f>
        <v>Fortalecer la Vigilancia.</v>
      </c>
      <c r="E1826" s="106" t="s">
        <v>12</v>
      </c>
      <c r="F1826" s="89">
        <v>2</v>
      </c>
      <c r="G1826" s="89" t="str">
        <f>VLOOKUP(Revisión_Avance_Periodo!$A1826,BD_Seguimiento_OAP_2019!$A$2:$G$294,7,FALSE)</f>
        <v>PAI</v>
      </c>
      <c r="H1826" s="89" t="str">
        <f>VLOOKUP(Revisión_Avance_Periodo!$A1826,BD_Seguimiento_OAP_2019!$A$2:$J$294,10,FALSE)</f>
        <v>PAI_01 - Operacional</v>
      </c>
      <c r="I1826" s="89" t="s">
        <v>1413</v>
      </c>
      <c r="J1826" s="89" t="str">
        <f>VLOOKUP(Revisión_Avance_Periodo!$I1826,BD_Seguimiento_OAP_2019!$L:$M,2,FALSE)</f>
        <v>Investigación cobro de inspecciones no intrusivas. -Movimiento de contenedores</v>
      </c>
      <c r="K1826" s="106" t="s">
        <v>49</v>
      </c>
      <c r="L1826" s="172">
        <v>4.4642857142857152E-4</v>
      </c>
      <c r="M1826" s="173" t="s">
        <v>104</v>
      </c>
      <c r="N1826" s="174">
        <f>INDEX(BD_Seguimiento_OAP_2019!$AH$3:$AS$294,MATCH(Revisión_Avance_Periodo!$I1826,BD_Seguimiento_OAP_2019!$L$3:$L$294,0),MATCH(Revisión_Avance_Periodo!$M1826,BD_Seguimiento_OAP_2019!$AH$2:$AS$2,0))</f>
        <v>0</v>
      </c>
      <c r="O1826" s="174">
        <f>INDEX(BD_Seguimiento_OAP_2019!$AV$3:$BG$294,MATCH(Revisión_Avance_Periodo!$I1826,BD_Seguimiento_OAP_2019!$L$3:$L$294,0),MATCH(Revisión_Avance_Periodo!$M1826,BD_Seguimiento_OAP_2019!$AV$2:$BG$2,0))</f>
        <v>0</v>
      </c>
      <c r="P1826" s="175">
        <f t="shared" si="342"/>
        <v>0</v>
      </c>
      <c r="Q1826" s="173" t="str">
        <f>VLOOKUP(P1826,Tabla_Indicador_Gestion4[#All],3,TRUE)</f>
        <v>Por Ejecutar</v>
      </c>
      <c r="R1826" s="213">
        <f>SUBTOTAL(9,$N$1826:$N1826)</f>
        <v>0</v>
      </c>
      <c r="S1826" s="234">
        <f>SUBTOTAL(9,$O$1826:$O1826)</f>
        <v>0</v>
      </c>
      <c r="T1826" s="234">
        <f>IFERROR(+Revisión_Avance_Periodo!$S1826/Revisión_Avance_Periodo!$R1826,0)</f>
        <v>0</v>
      </c>
      <c r="U1826" s="177">
        <f>SUBTOTAL(9,N1826:N1837)</f>
        <v>1</v>
      </c>
      <c r="V1826" s="176">
        <f>SUBTOTAL(9,O1826:O1837)</f>
        <v>0.45</v>
      </c>
      <c r="W1826" s="176">
        <f t="shared" ref="W1826" si="343">+V1826/U1826</f>
        <v>0.45</v>
      </c>
      <c r="X1826" s="176"/>
      <c r="Y1826" s="176">
        <f>100%-Revisión_Avance_Periodo!$W1826</f>
        <v>0.55000000000000004</v>
      </c>
      <c r="Z1826" s="178" t="str">
        <f>VLOOKUP(W1826,Tabla_Indicador_Gestion4[],3,TRUE)</f>
        <v>En Tramite</v>
      </c>
      <c r="AA1826" s="179">
        <f>Revisión_Avance_Periodo!$W1826*Revisión_Avance_Periodo!$L1826</f>
        <v>2.0089285714285719E-4</v>
      </c>
    </row>
    <row r="1827" spans="1:27" x14ac:dyDescent="0.25">
      <c r="A1827" s="94">
        <v>155</v>
      </c>
      <c r="B1827" s="96" t="str">
        <f>CONCATENATE(Revisión_Avance_Periodo!$C1827,";",Revisión_Avance_Periodo!$E1827,";",Revisión_Avance_Periodo!$I1827)</f>
        <v>OE1;PR_10;ACT_213</v>
      </c>
      <c r="C1827" s="180" t="s">
        <v>9</v>
      </c>
      <c r="D1827" s="181" t="str">
        <f>VLOOKUP(Revisión_Avance_Periodo!$C1827,Componentes_BD!$F$1:$G$5,2,FALSE)</f>
        <v>Fortalecer la Vigilancia.</v>
      </c>
      <c r="E1827" s="119" t="s">
        <v>12</v>
      </c>
      <c r="F1827" s="95">
        <v>2</v>
      </c>
      <c r="G1827" s="95" t="str">
        <f>VLOOKUP(Revisión_Avance_Periodo!$A1827,BD_Seguimiento_OAP_2019!$A$2:$G$294,7,FALSE)</f>
        <v>PAI</v>
      </c>
      <c r="H1827" s="95" t="str">
        <f>VLOOKUP(Revisión_Avance_Periodo!$A1827,BD_Seguimiento_OAP_2019!$A$2:$J$294,10,FALSE)</f>
        <v>PAI_01 - Operacional</v>
      </c>
      <c r="I1827" s="95" t="s">
        <v>1413</v>
      </c>
      <c r="J1827" s="95" t="str">
        <f>VLOOKUP(Revisión_Avance_Periodo!$I1827,BD_Seguimiento_OAP_2019!$L:$M,2,FALSE)</f>
        <v>Investigación cobro de inspecciones no intrusivas. -Movimiento de contenedores</v>
      </c>
      <c r="K1827" s="119" t="s">
        <v>49</v>
      </c>
      <c r="L1827" s="172">
        <v>4.4642857142857152E-4</v>
      </c>
      <c r="M1827" s="182" t="s">
        <v>105</v>
      </c>
      <c r="N1827" s="174">
        <f>INDEX(BD_Seguimiento_OAP_2019!$AH$3:$AS$294,MATCH(Revisión_Avance_Periodo!$I1827,BD_Seguimiento_OAP_2019!$L$3:$L$294,0),MATCH(Revisión_Avance_Periodo!$M1827,BD_Seguimiento_OAP_2019!$AH$2:$AS$2,0))</f>
        <v>0.06</v>
      </c>
      <c r="O1827" s="174">
        <f>INDEX(BD_Seguimiento_OAP_2019!$AV$3:$BG$294,MATCH(Revisión_Avance_Periodo!$I1827,BD_Seguimiento_OAP_2019!$L$3:$L$294,0),MATCH(Revisión_Avance_Periodo!$M1827,BD_Seguimiento_OAP_2019!$AV$2:$BG$2,0))</f>
        <v>0.06</v>
      </c>
      <c r="P1827" s="188">
        <f t="shared" si="337"/>
        <v>1</v>
      </c>
      <c r="Q1827" s="182" t="str">
        <f>VLOOKUP(P1827,Tabla_Indicador_Gestion4[#All],3,TRUE)</f>
        <v>Culminada</v>
      </c>
      <c r="R1827" s="215">
        <f>SUBTOTAL(9,$N$1826:$N1827)</f>
        <v>0.06</v>
      </c>
      <c r="S1827" s="231">
        <f>SUBTOTAL(9,$O$1826:$O1827)</f>
        <v>0.06</v>
      </c>
      <c r="T1827" s="231">
        <f>IFERROR(+Revisión_Avance_Periodo!$S1827/Revisión_Avance_Periodo!$R1827,0)</f>
        <v>1</v>
      </c>
      <c r="U1827" s="184"/>
      <c r="V1827" s="185"/>
      <c r="W1827" s="183"/>
      <c r="X1827" s="183"/>
      <c r="Y1827" s="183"/>
      <c r="Z1827" s="186"/>
      <c r="AA1827" s="187"/>
    </row>
    <row r="1828" spans="1:27" x14ac:dyDescent="0.25">
      <c r="A1828" s="88">
        <v>155</v>
      </c>
      <c r="B1828" s="91" t="str">
        <f>CONCATENATE(Revisión_Avance_Periodo!$C1828,";",Revisión_Avance_Periodo!$E1828,";",Revisión_Avance_Periodo!$I1828)</f>
        <v>OE1;PR_10;ACT_213</v>
      </c>
      <c r="C1828" s="170" t="s">
        <v>9</v>
      </c>
      <c r="D1828" s="171" t="str">
        <f>VLOOKUP(Revisión_Avance_Periodo!$C1828,Componentes_BD!$F$1:$G$5,2,FALSE)</f>
        <v>Fortalecer la Vigilancia.</v>
      </c>
      <c r="E1828" s="106" t="s">
        <v>12</v>
      </c>
      <c r="F1828" s="89">
        <v>2</v>
      </c>
      <c r="G1828" s="89" t="str">
        <f>VLOOKUP(Revisión_Avance_Periodo!$A1828,BD_Seguimiento_OAP_2019!$A$2:$G$294,7,FALSE)</f>
        <v>PAI</v>
      </c>
      <c r="H1828" s="89" t="str">
        <f>VLOOKUP(Revisión_Avance_Periodo!$A1828,BD_Seguimiento_OAP_2019!$A$2:$J$294,10,FALSE)</f>
        <v>PAI_01 - Operacional</v>
      </c>
      <c r="I1828" s="89" t="s">
        <v>1413</v>
      </c>
      <c r="J1828" s="89" t="str">
        <f>VLOOKUP(Revisión_Avance_Periodo!$I1828,BD_Seguimiento_OAP_2019!$L:$M,2,FALSE)</f>
        <v>Investigación cobro de inspecciones no intrusivas. -Movimiento de contenedores</v>
      </c>
      <c r="K1828" s="106" t="s">
        <v>49</v>
      </c>
      <c r="L1828" s="172">
        <v>4.4642857142857152E-4</v>
      </c>
      <c r="M1828" s="173" t="s">
        <v>106</v>
      </c>
      <c r="N1828" s="174">
        <f>INDEX(BD_Seguimiento_OAP_2019!$AH$3:$AS$294,MATCH(Revisión_Avance_Periodo!$I1828,BD_Seguimiento_OAP_2019!$L$3:$L$294,0),MATCH(Revisión_Avance_Periodo!$M1828,BD_Seguimiento_OAP_2019!$AH$2:$AS$2,0))</f>
        <v>0.15</v>
      </c>
      <c r="O1828" s="174">
        <f>INDEX(BD_Seguimiento_OAP_2019!$AV$3:$BG$294,MATCH(Revisión_Avance_Periodo!$I1828,BD_Seguimiento_OAP_2019!$L$3:$L$294,0),MATCH(Revisión_Avance_Periodo!$M1828,BD_Seguimiento_OAP_2019!$AV$2:$BG$2,0))</f>
        <v>0.15</v>
      </c>
      <c r="P1828" s="189">
        <f t="shared" si="337"/>
        <v>1</v>
      </c>
      <c r="Q1828" s="173" t="str">
        <f>VLOOKUP(P1828,Tabla_Indicador_Gestion4[#All],3,TRUE)</f>
        <v>Culminada</v>
      </c>
      <c r="R1828" s="215">
        <f>SUBTOTAL(9,$N$1826:$N1828)</f>
        <v>0.21</v>
      </c>
      <c r="S1828" s="231">
        <f>SUBTOTAL(9,$O$1826:$O1828)</f>
        <v>0.21</v>
      </c>
      <c r="T1828" s="231">
        <f>IFERROR(+Revisión_Avance_Periodo!$S1828/Revisión_Avance_Periodo!$R1828,0)</f>
        <v>1</v>
      </c>
      <c r="U1828" s="184"/>
      <c r="V1828" s="185"/>
      <c r="W1828" s="183"/>
      <c r="X1828" s="183"/>
      <c r="Y1828" s="183"/>
      <c r="Z1828" s="186"/>
      <c r="AA1828" s="187"/>
    </row>
    <row r="1829" spans="1:27" x14ac:dyDescent="0.25">
      <c r="A1829" s="94">
        <v>155</v>
      </c>
      <c r="B1829" s="96" t="str">
        <f>CONCATENATE(Revisión_Avance_Periodo!$C1829,";",Revisión_Avance_Periodo!$E1829,";",Revisión_Avance_Periodo!$I1829)</f>
        <v>OE1;PR_10;ACT_213</v>
      </c>
      <c r="C1829" s="180" t="s">
        <v>9</v>
      </c>
      <c r="D1829" s="181" t="str">
        <f>VLOOKUP(Revisión_Avance_Periodo!$C1829,Componentes_BD!$F$1:$G$5,2,FALSE)</f>
        <v>Fortalecer la Vigilancia.</v>
      </c>
      <c r="E1829" s="119" t="s">
        <v>12</v>
      </c>
      <c r="F1829" s="95">
        <v>2</v>
      </c>
      <c r="G1829" s="95" t="str">
        <f>VLOOKUP(Revisión_Avance_Periodo!$A1829,BD_Seguimiento_OAP_2019!$A$2:$G$294,7,FALSE)</f>
        <v>PAI</v>
      </c>
      <c r="H1829" s="95" t="str">
        <f>VLOOKUP(Revisión_Avance_Periodo!$A1829,BD_Seguimiento_OAP_2019!$A$2:$J$294,10,FALSE)</f>
        <v>PAI_01 - Operacional</v>
      </c>
      <c r="I1829" s="95" t="s">
        <v>1413</v>
      </c>
      <c r="J1829" s="95" t="str">
        <f>VLOOKUP(Revisión_Avance_Periodo!$I1829,BD_Seguimiento_OAP_2019!$L:$M,2,FALSE)</f>
        <v>Investigación cobro de inspecciones no intrusivas. -Movimiento de contenedores</v>
      </c>
      <c r="K1829" s="119" t="s">
        <v>49</v>
      </c>
      <c r="L1829" s="172">
        <v>4.4642857142857152E-4</v>
      </c>
      <c r="M1829" s="182" t="s">
        <v>107</v>
      </c>
      <c r="N1829" s="174">
        <f>INDEX(BD_Seguimiento_OAP_2019!$AH$3:$AS$294,MATCH(Revisión_Avance_Periodo!$I1829,BD_Seguimiento_OAP_2019!$L$3:$L$294,0),MATCH(Revisión_Avance_Periodo!$M1829,BD_Seguimiento_OAP_2019!$AH$2:$AS$2,0))</f>
        <v>0.06</v>
      </c>
      <c r="O1829" s="174">
        <f>INDEX(BD_Seguimiento_OAP_2019!$AV$3:$BG$294,MATCH(Revisión_Avance_Periodo!$I1829,BD_Seguimiento_OAP_2019!$L$3:$L$294,0),MATCH(Revisión_Avance_Periodo!$M1829,BD_Seguimiento_OAP_2019!$AV$2:$BG$2,0))</f>
        <v>0.06</v>
      </c>
      <c r="P1829" s="188">
        <f t="shared" si="337"/>
        <v>1</v>
      </c>
      <c r="Q1829" s="182" t="str">
        <f>VLOOKUP(P1829,Tabla_Indicador_Gestion4[#All],3,TRUE)</f>
        <v>Culminada</v>
      </c>
      <c r="R1829" s="215">
        <f>SUBTOTAL(9,$N$1826:$N1829)</f>
        <v>0.27</v>
      </c>
      <c r="S1829" s="231">
        <f>SUBTOTAL(9,$O$1826:$O1829)</f>
        <v>0.27</v>
      </c>
      <c r="T1829" s="231">
        <f>IFERROR(+Revisión_Avance_Periodo!$S1829/Revisión_Avance_Periodo!$R1829,0)</f>
        <v>1</v>
      </c>
      <c r="U1829" s="184"/>
      <c r="V1829" s="185"/>
      <c r="W1829" s="183"/>
      <c r="X1829" s="183"/>
      <c r="Y1829" s="183"/>
      <c r="Z1829" s="186"/>
      <c r="AA1829" s="187"/>
    </row>
    <row r="1830" spans="1:27" x14ac:dyDescent="0.25">
      <c r="A1830" s="88">
        <v>155</v>
      </c>
      <c r="B1830" s="91" t="str">
        <f>CONCATENATE(Revisión_Avance_Periodo!$C1830,";",Revisión_Avance_Periodo!$E1830,";",Revisión_Avance_Periodo!$I1830)</f>
        <v>OE1;PR_10;ACT_213</v>
      </c>
      <c r="C1830" s="170" t="s">
        <v>9</v>
      </c>
      <c r="D1830" s="171" t="str">
        <f>VLOOKUP(Revisión_Avance_Periodo!$C1830,Componentes_BD!$F$1:$G$5,2,FALSE)</f>
        <v>Fortalecer la Vigilancia.</v>
      </c>
      <c r="E1830" s="106" t="s">
        <v>12</v>
      </c>
      <c r="F1830" s="89">
        <v>2</v>
      </c>
      <c r="G1830" s="89" t="str">
        <f>VLOOKUP(Revisión_Avance_Periodo!$A1830,BD_Seguimiento_OAP_2019!$A$2:$G$294,7,FALSE)</f>
        <v>PAI</v>
      </c>
      <c r="H1830" s="89" t="str">
        <f>VLOOKUP(Revisión_Avance_Periodo!$A1830,BD_Seguimiento_OAP_2019!$A$2:$J$294,10,FALSE)</f>
        <v>PAI_01 - Operacional</v>
      </c>
      <c r="I1830" s="89" t="s">
        <v>1413</v>
      </c>
      <c r="J1830" s="89" t="str">
        <f>VLOOKUP(Revisión_Avance_Periodo!$I1830,BD_Seguimiento_OAP_2019!$L:$M,2,FALSE)</f>
        <v>Investigación cobro de inspecciones no intrusivas. -Movimiento de contenedores</v>
      </c>
      <c r="K1830" s="106" t="s">
        <v>49</v>
      </c>
      <c r="L1830" s="172">
        <v>4.4642857142857152E-4</v>
      </c>
      <c r="M1830" s="173" t="s">
        <v>108</v>
      </c>
      <c r="N1830" s="174">
        <f>INDEX(BD_Seguimiento_OAP_2019!$AH$3:$AS$294,MATCH(Revisión_Avance_Periodo!$I1830,BD_Seguimiento_OAP_2019!$L$3:$L$294,0),MATCH(Revisión_Avance_Periodo!$M1830,BD_Seguimiento_OAP_2019!$AH$2:$AS$2,0))</f>
        <v>0.06</v>
      </c>
      <c r="O1830" s="174">
        <f>INDEX(BD_Seguimiento_OAP_2019!$AV$3:$BG$294,MATCH(Revisión_Avance_Periodo!$I1830,BD_Seguimiento_OAP_2019!$L$3:$L$294,0),MATCH(Revisión_Avance_Periodo!$M1830,BD_Seguimiento_OAP_2019!$AV$2:$BG$2,0))</f>
        <v>0.06</v>
      </c>
      <c r="P1830" s="189">
        <f t="shared" si="337"/>
        <v>1</v>
      </c>
      <c r="Q1830" s="173" t="str">
        <f>VLOOKUP(P1830,Tabla_Indicador_Gestion4[#All],3,TRUE)</f>
        <v>Culminada</v>
      </c>
      <c r="R1830" s="215">
        <f>SUBTOTAL(9,$N$1826:$N1830)</f>
        <v>0.33</v>
      </c>
      <c r="S1830" s="231">
        <f>SUBTOTAL(9,$O$1826:$O1830)</f>
        <v>0.33</v>
      </c>
      <c r="T1830" s="231">
        <f>IFERROR(+Revisión_Avance_Periodo!$S1830/Revisión_Avance_Periodo!$R1830,0)</f>
        <v>1</v>
      </c>
      <c r="U1830" s="184"/>
      <c r="V1830" s="185"/>
      <c r="W1830" s="183"/>
      <c r="X1830" s="183"/>
      <c r="Y1830" s="183"/>
      <c r="Z1830" s="186"/>
      <c r="AA1830" s="187"/>
    </row>
    <row r="1831" spans="1:27" x14ac:dyDescent="0.25">
      <c r="A1831" s="94">
        <v>155</v>
      </c>
      <c r="B1831" s="96" t="str">
        <f>CONCATENATE(Revisión_Avance_Periodo!$C1831,";",Revisión_Avance_Periodo!$E1831,";",Revisión_Avance_Periodo!$I1831)</f>
        <v>OE1;PR_10;ACT_213</v>
      </c>
      <c r="C1831" s="180" t="s">
        <v>9</v>
      </c>
      <c r="D1831" s="181" t="str">
        <f>VLOOKUP(Revisión_Avance_Periodo!$C1831,Componentes_BD!$F$1:$G$5,2,FALSE)</f>
        <v>Fortalecer la Vigilancia.</v>
      </c>
      <c r="E1831" s="119" t="s">
        <v>12</v>
      </c>
      <c r="F1831" s="95">
        <v>2</v>
      </c>
      <c r="G1831" s="95" t="str">
        <f>VLOOKUP(Revisión_Avance_Periodo!$A1831,BD_Seguimiento_OAP_2019!$A$2:$G$294,7,FALSE)</f>
        <v>PAI</v>
      </c>
      <c r="H1831" s="95" t="str">
        <f>VLOOKUP(Revisión_Avance_Periodo!$A1831,BD_Seguimiento_OAP_2019!$A$2:$J$294,10,FALSE)</f>
        <v>PAI_01 - Operacional</v>
      </c>
      <c r="I1831" s="95" t="s">
        <v>1413</v>
      </c>
      <c r="J1831" s="95" t="str">
        <f>VLOOKUP(Revisión_Avance_Periodo!$I1831,BD_Seguimiento_OAP_2019!$L:$M,2,FALSE)</f>
        <v>Investigación cobro de inspecciones no intrusivas. -Movimiento de contenedores</v>
      </c>
      <c r="K1831" s="119" t="s">
        <v>49</v>
      </c>
      <c r="L1831" s="172">
        <v>4.4642857142857152E-4</v>
      </c>
      <c r="M1831" s="182" t="s">
        <v>109</v>
      </c>
      <c r="N1831" s="174">
        <f>INDEX(BD_Seguimiento_OAP_2019!$AH$3:$AS$294,MATCH(Revisión_Avance_Periodo!$I1831,BD_Seguimiento_OAP_2019!$L$3:$L$294,0),MATCH(Revisión_Avance_Periodo!$M1831,BD_Seguimiento_OAP_2019!$AH$2:$AS$2,0))</f>
        <v>0.12</v>
      </c>
      <c r="O1831" s="174">
        <f>INDEX(BD_Seguimiento_OAP_2019!$AV$3:$BG$294,MATCH(Revisión_Avance_Periodo!$I1831,BD_Seguimiento_OAP_2019!$L$3:$L$294,0),MATCH(Revisión_Avance_Periodo!$M1831,BD_Seguimiento_OAP_2019!$AV$2:$BG$2,0))</f>
        <v>0.12</v>
      </c>
      <c r="P1831" s="188">
        <f t="shared" si="337"/>
        <v>1</v>
      </c>
      <c r="Q1831" s="182" t="str">
        <f>VLOOKUP(P1831,Tabla_Indicador_Gestion4[#All],3,TRUE)</f>
        <v>Culminada</v>
      </c>
      <c r="R1831" s="215">
        <f>SUBTOTAL(9,$N$1826:$N1831)</f>
        <v>0.45</v>
      </c>
      <c r="S1831" s="231">
        <f>SUBTOTAL(9,$O$1826:$O1831)</f>
        <v>0.45</v>
      </c>
      <c r="T1831" s="231">
        <f>IFERROR(+Revisión_Avance_Periodo!$S1831/Revisión_Avance_Periodo!$R1831,0)</f>
        <v>1</v>
      </c>
      <c r="U1831" s="184"/>
      <c r="V1831" s="185"/>
      <c r="W1831" s="183"/>
      <c r="X1831" s="183"/>
      <c r="Y1831" s="183"/>
      <c r="Z1831" s="186"/>
      <c r="AA1831" s="187"/>
    </row>
    <row r="1832" spans="1:27" x14ac:dyDescent="0.25">
      <c r="A1832" s="88">
        <v>155</v>
      </c>
      <c r="B1832" s="91" t="str">
        <f>CONCATENATE(Revisión_Avance_Periodo!$C1832,";",Revisión_Avance_Periodo!$E1832,";",Revisión_Avance_Periodo!$I1832)</f>
        <v>OE1;PR_10;ACT_213</v>
      </c>
      <c r="C1832" s="170" t="s">
        <v>9</v>
      </c>
      <c r="D1832" s="171" t="str">
        <f>VLOOKUP(Revisión_Avance_Periodo!$C1832,Componentes_BD!$F$1:$G$5,2,FALSE)</f>
        <v>Fortalecer la Vigilancia.</v>
      </c>
      <c r="E1832" s="106" t="s">
        <v>12</v>
      </c>
      <c r="F1832" s="89">
        <v>2</v>
      </c>
      <c r="G1832" s="89" t="str">
        <f>VLOOKUP(Revisión_Avance_Periodo!$A1832,BD_Seguimiento_OAP_2019!$A$2:$G$294,7,FALSE)</f>
        <v>PAI</v>
      </c>
      <c r="H1832" s="89" t="str">
        <f>VLOOKUP(Revisión_Avance_Periodo!$A1832,BD_Seguimiento_OAP_2019!$A$2:$J$294,10,FALSE)</f>
        <v>PAI_01 - Operacional</v>
      </c>
      <c r="I1832" s="89" t="s">
        <v>1413</v>
      </c>
      <c r="J1832" s="89" t="str">
        <f>VLOOKUP(Revisión_Avance_Periodo!$I1832,BD_Seguimiento_OAP_2019!$L:$M,2,FALSE)</f>
        <v>Investigación cobro de inspecciones no intrusivas. -Movimiento de contenedores</v>
      </c>
      <c r="K1832" s="106" t="s">
        <v>49</v>
      </c>
      <c r="L1832" s="172">
        <v>4.4642857142857152E-4</v>
      </c>
      <c r="M1832" s="173" t="s">
        <v>110</v>
      </c>
      <c r="N1832" s="174">
        <f>INDEX(BD_Seguimiento_OAP_2019!$AH$3:$AS$294,MATCH(Revisión_Avance_Periodo!$I1832,BD_Seguimiento_OAP_2019!$L$3:$L$294,0),MATCH(Revisión_Avance_Periodo!$M1832,BD_Seguimiento_OAP_2019!$AH$2:$AS$2,0))</f>
        <v>0.12</v>
      </c>
      <c r="O1832" s="174">
        <f>INDEX(BD_Seguimiento_OAP_2019!$AV$3:$BG$294,MATCH(Revisión_Avance_Periodo!$I1832,BD_Seguimiento_OAP_2019!$L$3:$L$294,0),MATCH(Revisión_Avance_Periodo!$M1832,BD_Seguimiento_OAP_2019!$AV$2:$BG$2,0))</f>
        <v>0</v>
      </c>
      <c r="P1832" s="189">
        <f t="shared" si="337"/>
        <v>0</v>
      </c>
      <c r="Q1832" s="173" t="str">
        <f>VLOOKUP(P1832,Tabla_Indicador_Gestion4[#All],3,TRUE)</f>
        <v>Por Ejecutar</v>
      </c>
      <c r="R1832" s="215">
        <f>SUBTOTAL(9,$N$1826:$N1832)</f>
        <v>0.57000000000000006</v>
      </c>
      <c r="S1832" s="231">
        <f>SUBTOTAL(9,$O$1826:$O1832)</f>
        <v>0.45</v>
      </c>
      <c r="T1832" s="231">
        <f>IFERROR(+Revisión_Avance_Periodo!$S1832/Revisión_Avance_Periodo!$R1832,0)</f>
        <v>0.78947368421052622</v>
      </c>
      <c r="U1832" s="184"/>
      <c r="V1832" s="185"/>
      <c r="W1832" s="183"/>
      <c r="X1832" s="183"/>
      <c r="Y1832" s="183"/>
      <c r="Z1832" s="186"/>
      <c r="AA1832" s="187"/>
    </row>
    <row r="1833" spans="1:27" x14ac:dyDescent="0.25">
      <c r="A1833" s="94">
        <v>155</v>
      </c>
      <c r="B1833" s="96" t="str">
        <f>CONCATENATE(Revisión_Avance_Periodo!$C1833,";",Revisión_Avance_Periodo!$E1833,";",Revisión_Avance_Periodo!$I1833)</f>
        <v>OE1;PR_10;ACT_213</v>
      </c>
      <c r="C1833" s="180" t="s">
        <v>9</v>
      </c>
      <c r="D1833" s="181" t="str">
        <f>VLOOKUP(Revisión_Avance_Periodo!$C1833,Componentes_BD!$F$1:$G$5,2,FALSE)</f>
        <v>Fortalecer la Vigilancia.</v>
      </c>
      <c r="E1833" s="119" t="s">
        <v>12</v>
      </c>
      <c r="F1833" s="95">
        <v>2</v>
      </c>
      <c r="G1833" s="95" t="str">
        <f>VLOOKUP(Revisión_Avance_Periodo!$A1833,BD_Seguimiento_OAP_2019!$A$2:$G$294,7,FALSE)</f>
        <v>PAI</v>
      </c>
      <c r="H1833" s="95" t="str">
        <f>VLOOKUP(Revisión_Avance_Periodo!$A1833,BD_Seguimiento_OAP_2019!$A$2:$J$294,10,FALSE)</f>
        <v>PAI_01 - Operacional</v>
      </c>
      <c r="I1833" s="95" t="s">
        <v>1413</v>
      </c>
      <c r="J1833" s="95" t="str">
        <f>VLOOKUP(Revisión_Avance_Periodo!$I1833,BD_Seguimiento_OAP_2019!$L:$M,2,FALSE)</f>
        <v>Investigación cobro de inspecciones no intrusivas. -Movimiento de contenedores</v>
      </c>
      <c r="K1833" s="119" t="s">
        <v>49</v>
      </c>
      <c r="L1833" s="172">
        <v>4.4642857142857152E-4</v>
      </c>
      <c r="M1833" s="182" t="s">
        <v>111</v>
      </c>
      <c r="N1833" s="174">
        <f>INDEX(BD_Seguimiento_OAP_2019!$AH$3:$AS$294,MATCH(Revisión_Avance_Periodo!$I1833,BD_Seguimiento_OAP_2019!$L$3:$L$294,0),MATCH(Revisión_Avance_Periodo!$M1833,BD_Seguimiento_OAP_2019!$AH$2:$AS$2,0))</f>
        <v>0.09</v>
      </c>
      <c r="O1833" s="174">
        <f>INDEX(BD_Seguimiento_OAP_2019!$AV$3:$BG$294,MATCH(Revisión_Avance_Periodo!$I1833,BD_Seguimiento_OAP_2019!$L$3:$L$294,0),MATCH(Revisión_Avance_Periodo!$M1833,BD_Seguimiento_OAP_2019!$AV$2:$BG$2,0))</f>
        <v>0</v>
      </c>
      <c r="P1833" s="188">
        <f t="shared" si="337"/>
        <v>0</v>
      </c>
      <c r="Q1833" s="182" t="str">
        <f>VLOOKUP(P1833,Tabla_Indicador_Gestion4[#All],3,TRUE)</f>
        <v>Por Ejecutar</v>
      </c>
      <c r="R1833" s="215">
        <f>SUBTOTAL(9,$N$1826:$N1833)</f>
        <v>0.66</v>
      </c>
      <c r="S1833" s="231">
        <f>SUBTOTAL(9,$O$1826:$O1833)</f>
        <v>0.45</v>
      </c>
      <c r="T1833" s="231">
        <f>IFERROR(+Revisión_Avance_Periodo!$S1833/Revisión_Avance_Periodo!$R1833,0)</f>
        <v>0.68181818181818177</v>
      </c>
      <c r="U1833" s="184"/>
      <c r="V1833" s="185"/>
      <c r="W1833" s="183"/>
      <c r="X1833" s="183"/>
      <c r="Y1833" s="183"/>
      <c r="Z1833" s="186"/>
      <c r="AA1833" s="187"/>
    </row>
    <row r="1834" spans="1:27" x14ac:dyDescent="0.25">
      <c r="A1834" s="88">
        <v>155</v>
      </c>
      <c r="B1834" s="91" t="str">
        <f>CONCATENATE(Revisión_Avance_Periodo!$C1834,";",Revisión_Avance_Periodo!$E1834,";",Revisión_Avance_Periodo!$I1834)</f>
        <v>OE1;PR_10;ACT_213</v>
      </c>
      <c r="C1834" s="170" t="s">
        <v>9</v>
      </c>
      <c r="D1834" s="171" t="str">
        <f>VLOOKUP(Revisión_Avance_Periodo!$C1834,Componentes_BD!$F$1:$G$5,2,FALSE)</f>
        <v>Fortalecer la Vigilancia.</v>
      </c>
      <c r="E1834" s="106" t="s">
        <v>12</v>
      </c>
      <c r="F1834" s="89">
        <v>2</v>
      </c>
      <c r="G1834" s="89" t="str">
        <f>VLOOKUP(Revisión_Avance_Periodo!$A1834,BD_Seguimiento_OAP_2019!$A$2:$G$294,7,FALSE)</f>
        <v>PAI</v>
      </c>
      <c r="H1834" s="89" t="str">
        <f>VLOOKUP(Revisión_Avance_Periodo!$A1834,BD_Seguimiento_OAP_2019!$A$2:$J$294,10,FALSE)</f>
        <v>PAI_01 - Operacional</v>
      </c>
      <c r="I1834" s="89" t="s">
        <v>1413</v>
      </c>
      <c r="J1834" s="89" t="str">
        <f>VLOOKUP(Revisión_Avance_Periodo!$I1834,BD_Seguimiento_OAP_2019!$L:$M,2,FALSE)</f>
        <v>Investigación cobro de inspecciones no intrusivas. -Movimiento de contenedores</v>
      </c>
      <c r="K1834" s="106" t="s">
        <v>49</v>
      </c>
      <c r="L1834" s="172">
        <v>4.4642857142857152E-4</v>
      </c>
      <c r="M1834" s="173" t="s">
        <v>112</v>
      </c>
      <c r="N1834" s="174">
        <f>INDEX(BD_Seguimiento_OAP_2019!$AH$3:$AS$294,MATCH(Revisión_Avance_Periodo!$I1834,BD_Seguimiento_OAP_2019!$L$3:$L$294,0),MATCH(Revisión_Avance_Periodo!$M1834,BD_Seguimiento_OAP_2019!$AH$2:$AS$2,0))</f>
        <v>0.09</v>
      </c>
      <c r="O1834" s="174">
        <f>INDEX(BD_Seguimiento_OAP_2019!$AV$3:$BG$294,MATCH(Revisión_Avance_Periodo!$I1834,BD_Seguimiento_OAP_2019!$L$3:$L$294,0),MATCH(Revisión_Avance_Periodo!$M1834,BD_Seguimiento_OAP_2019!$AV$2:$BG$2,0))</f>
        <v>0</v>
      </c>
      <c r="P1834" s="189">
        <f t="shared" si="337"/>
        <v>0</v>
      </c>
      <c r="Q1834" s="173" t="str">
        <f>VLOOKUP(P1834,Tabla_Indicador_Gestion4[#All],3,TRUE)</f>
        <v>Por Ejecutar</v>
      </c>
      <c r="R1834" s="215">
        <f>SUBTOTAL(9,$N$1826:$N1834)</f>
        <v>0.75</v>
      </c>
      <c r="S1834" s="231">
        <f>SUBTOTAL(9,$O$1826:$O1834)</f>
        <v>0.45</v>
      </c>
      <c r="T1834" s="231">
        <f>IFERROR(+Revisión_Avance_Periodo!$S1834/Revisión_Avance_Periodo!$R1834,0)</f>
        <v>0.6</v>
      </c>
      <c r="U1834" s="184"/>
      <c r="V1834" s="185"/>
      <c r="W1834" s="183"/>
      <c r="X1834" s="183"/>
      <c r="Y1834" s="183"/>
      <c r="Z1834" s="186"/>
      <c r="AA1834" s="187"/>
    </row>
    <row r="1835" spans="1:27" x14ac:dyDescent="0.25">
      <c r="A1835" s="94">
        <v>155</v>
      </c>
      <c r="B1835" s="96" t="str">
        <f>CONCATENATE(Revisión_Avance_Periodo!$C1835,";",Revisión_Avance_Periodo!$E1835,";",Revisión_Avance_Periodo!$I1835)</f>
        <v>OE1;PR_10;ACT_213</v>
      </c>
      <c r="C1835" s="180" t="s">
        <v>9</v>
      </c>
      <c r="D1835" s="181" t="str">
        <f>VLOOKUP(Revisión_Avance_Periodo!$C1835,Componentes_BD!$F$1:$G$5,2,FALSE)</f>
        <v>Fortalecer la Vigilancia.</v>
      </c>
      <c r="E1835" s="119" t="s">
        <v>12</v>
      </c>
      <c r="F1835" s="95">
        <v>2</v>
      </c>
      <c r="G1835" s="95" t="str">
        <f>VLOOKUP(Revisión_Avance_Periodo!$A1835,BD_Seguimiento_OAP_2019!$A$2:$G$294,7,FALSE)</f>
        <v>PAI</v>
      </c>
      <c r="H1835" s="95" t="str">
        <f>VLOOKUP(Revisión_Avance_Periodo!$A1835,BD_Seguimiento_OAP_2019!$A$2:$J$294,10,FALSE)</f>
        <v>PAI_01 - Operacional</v>
      </c>
      <c r="I1835" s="95" t="s">
        <v>1413</v>
      </c>
      <c r="J1835" s="95" t="str">
        <f>VLOOKUP(Revisión_Avance_Periodo!$I1835,BD_Seguimiento_OAP_2019!$L:$M,2,FALSE)</f>
        <v>Investigación cobro de inspecciones no intrusivas. -Movimiento de contenedores</v>
      </c>
      <c r="K1835" s="119" t="s">
        <v>49</v>
      </c>
      <c r="L1835" s="172">
        <v>4.4642857142857152E-4</v>
      </c>
      <c r="M1835" s="182" t="s">
        <v>113</v>
      </c>
      <c r="N1835" s="174">
        <f>INDEX(BD_Seguimiento_OAP_2019!$AH$3:$AS$294,MATCH(Revisión_Avance_Periodo!$I1835,BD_Seguimiento_OAP_2019!$L$3:$L$294,0),MATCH(Revisión_Avance_Periodo!$M1835,BD_Seguimiento_OAP_2019!$AH$2:$AS$2,0))</f>
        <v>0.06</v>
      </c>
      <c r="O1835" s="174">
        <f>INDEX(BD_Seguimiento_OAP_2019!$AV$3:$BG$294,MATCH(Revisión_Avance_Periodo!$I1835,BD_Seguimiento_OAP_2019!$L$3:$L$294,0),MATCH(Revisión_Avance_Periodo!$M1835,BD_Seguimiento_OAP_2019!$AV$2:$BG$2,0))</f>
        <v>0</v>
      </c>
      <c r="P1835" s="188">
        <f t="shared" si="337"/>
        <v>0</v>
      </c>
      <c r="Q1835" s="182" t="str">
        <f>VLOOKUP(P1835,Tabla_Indicador_Gestion4[#All],3,TRUE)</f>
        <v>Por Ejecutar</v>
      </c>
      <c r="R1835" s="215">
        <f>SUBTOTAL(9,$N$1826:$N1835)</f>
        <v>0.81</v>
      </c>
      <c r="S1835" s="231">
        <f>SUBTOTAL(9,$O$1826:$O1835)</f>
        <v>0.45</v>
      </c>
      <c r="T1835" s="231">
        <f>IFERROR(+Revisión_Avance_Periodo!$S1835/Revisión_Avance_Periodo!$R1835,0)</f>
        <v>0.55555555555555558</v>
      </c>
      <c r="U1835" s="184"/>
      <c r="V1835" s="185"/>
      <c r="W1835" s="183"/>
      <c r="X1835" s="183"/>
      <c r="Y1835" s="183"/>
      <c r="Z1835" s="186"/>
      <c r="AA1835" s="187"/>
    </row>
    <row r="1836" spans="1:27" x14ac:dyDescent="0.25">
      <c r="A1836" s="88">
        <v>155</v>
      </c>
      <c r="B1836" s="91" t="str">
        <f>CONCATENATE(Revisión_Avance_Periodo!$C1836,";",Revisión_Avance_Periodo!$E1836,";",Revisión_Avance_Periodo!$I1836)</f>
        <v>OE1;PR_10;ACT_213</v>
      </c>
      <c r="C1836" s="170" t="s">
        <v>9</v>
      </c>
      <c r="D1836" s="171" t="str">
        <f>VLOOKUP(Revisión_Avance_Periodo!$C1836,Componentes_BD!$F$1:$G$5,2,FALSE)</f>
        <v>Fortalecer la Vigilancia.</v>
      </c>
      <c r="E1836" s="106" t="s">
        <v>12</v>
      </c>
      <c r="F1836" s="89">
        <v>2</v>
      </c>
      <c r="G1836" s="89" t="str">
        <f>VLOOKUP(Revisión_Avance_Periodo!$A1836,BD_Seguimiento_OAP_2019!$A$2:$G$294,7,FALSE)</f>
        <v>PAI</v>
      </c>
      <c r="H1836" s="89" t="str">
        <f>VLOOKUP(Revisión_Avance_Periodo!$A1836,BD_Seguimiento_OAP_2019!$A$2:$J$294,10,FALSE)</f>
        <v>PAI_01 - Operacional</v>
      </c>
      <c r="I1836" s="89" t="s">
        <v>1413</v>
      </c>
      <c r="J1836" s="89" t="str">
        <f>VLOOKUP(Revisión_Avance_Periodo!$I1836,BD_Seguimiento_OAP_2019!$L:$M,2,FALSE)</f>
        <v>Investigación cobro de inspecciones no intrusivas. -Movimiento de contenedores</v>
      </c>
      <c r="K1836" s="106" t="s">
        <v>49</v>
      </c>
      <c r="L1836" s="172">
        <v>4.4642857142857152E-4</v>
      </c>
      <c r="M1836" s="173" t="s">
        <v>114</v>
      </c>
      <c r="N1836" s="174">
        <f>INDEX(BD_Seguimiento_OAP_2019!$AH$3:$AS$294,MATCH(Revisión_Avance_Periodo!$I1836,BD_Seguimiento_OAP_2019!$L$3:$L$294,0),MATCH(Revisión_Avance_Periodo!$M1836,BD_Seguimiento_OAP_2019!$AH$2:$AS$2,0))</f>
        <v>0.04</v>
      </c>
      <c r="O1836" s="174">
        <f>INDEX(BD_Seguimiento_OAP_2019!$AV$3:$BG$294,MATCH(Revisión_Avance_Periodo!$I1836,BD_Seguimiento_OAP_2019!$L$3:$L$294,0),MATCH(Revisión_Avance_Periodo!$M1836,BD_Seguimiento_OAP_2019!$AV$2:$BG$2,0))</f>
        <v>0</v>
      </c>
      <c r="P1836" s="189">
        <f t="shared" si="337"/>
        <v>0</v>
      </c>
      <c r="Q1836" s="173" t="str">
        <f>VLOOKUP(P1836,Tabla_Indicador_Gestion4[#All],3,TRUE)</f>
        <v>Por Ejecutar</v>
      </c>
      <c r="R1836" s="215">
        <f>SUBTOTAL(9,$N$1826:$N1836)</f>
        <v>0.85000000000000009</v>
      </c>
      <c r="S1836" s="231">
        <f>SUBTOTAL(9,$O$1826:$O1836)</f>
        <v>0.45</v>
      </c>
      <c r="T1836" s="231">
        <f>IFERROR(+Revisión_Avance_Periodo!$S1836/Revisión_Avance_Periodo!$R1836,0)</f>
        <v>0.52941176470588236</v>
      </c>
      <c r="U1836" s="184"/>
      <c r="V1836" s="185"/>
      <c r="W1836" s="183"/>
      <c r="X1836" s="183"/>
      <c r="Y1836" s="183"/>
      <c r="Z1836" s="186"/>
      <c r="AA1836" s="187"/>
    </row>
    <row r="1837" spans="1:27" ht="15.75" thickBot="1" x14ac:dyDescent="0.3">
      <c r="A1837" s="94">
        <v>155</v>
      </c>
      <c r="B1837" s="96" t="str">
        <f>CONCATENATE(Revisión_Avance_Periodo!$C1837,";",Revisión_Avance_Periodo!$E1837,";",Revisión_Avance_Periodo!$I1837)</f>
        <v>OE1;PR_10;ACT_213</v>
      </c>
      <c r="C1837" s="180" t="s">
        <v>9</v>
      </c>
      <c r="D1837" s="181" t="str">
        <f>VLOOKUP(Revisión_Avance_Periodo!$C1837,Componentes_BD!$F$1:$G$5,2,FALSE)</f>
        <v>Fortalecer la Vigilancia.</v>
      </c>
      <c r="E1837" s="119" t="s">
        <v>12</v>
      </c>
      <c r="F1837" s="95">
        <v>2</v>
      </c>
      <c r="G1837" s="95" t="str">
        <f>VLOOKUP(Revisión_Avance_Periodo!$A1837,BD_Seguimiento_OAP_2019!$A$2:$G$294,7,FALSE)</f>
        <v>PAI</v>
      </c>
      <c r="H1837" s="95" t="str">
        <f>VLOOKUP(Revisión_Avance_Periodo!$A1837,BD_Seguimiento_OAP_2019!$A$2:$J$294,10,FALSE)</f>
        <v>PAI_01 - Operacional</v>
      </c>
      <c r="I1837" s="95" t="s">
        <v>1413</v>
      </c>
      <c r="J1837" s="95" t="str">
        <f>VLOOKUP(Revisión_Avance_Periodo!$I1837,BD_Seguimiento_OAP_2019!$L:$M,2,FALSE)</f>
        <v>Investigación cobro de inspecciones no intrusivas. -Movimiento de contenedores</v>
      </c>
      <c r="K1837" s="119" t="s">
        <v>49</v>
      </c>
      <c r="L1837" s="172">
        <v>4.4642857142857152E-4</v>
      </c>
      <c r="M1837" s="182" t="s">
        <v>115</v>
      </c>
      <c r="N1837" s="174">
        <f>INDEX(BD_Seguimiento_OAP_2019!$AH$3:$AS$294,MATCH(Revisión_Avance_Periodo!$I1837,BD_Seguimiento_OAP_2019!$L$3:$L$294,0),MATCH(Revisión_Avance_Periodo!$M1837,BD_Seguimiento_OAP_2019!$AH$2:$AS$2,0))</f>
        <v>0.15</v>
      </c>
      <c r="O1837" s="174">
        <f>INDEX(BD_Seguimiento_OAP_2019!$AV$3:$BG$294,MATCH(Revisión_Avance_Periodo!$I1837,BD_Seguimiento_OAP_2019!$L$3:$L$294,0),MATCH(Revisión_Avance_Periodo!$M1837,BD_Seguimiento_OAP_2019!$AV$2:$BG$2,0))</f>
        <v>0</v>
      </c>
      <c r="P1837" s="188">
        <f t="shared" si="337"/>
        <v>0</v>
      </c>
      <c r="Q1837" s="182" t="str">
        <f>VLOOKUP(P1837,Tabla_Indicador_Gestion4[#All],3,TRUE)</f>
        <v>Por Ejecutar</v>
      </c>
      <c r="R1837" s="215">
        <f>SUBTOTAL(9,$N$1826:$N1837)</f>
        <v>1</v>
      </c>
      <c r="S1837" s="231">
        <f>SUBTOTAL(9,$O$1826:$O1837)</f>
        <v>0.45</v>
      </c>
      <c r="T1837" s="231">
        <f>IFERROR(+Revisión_Avance_Periodo!$S1837/Revisión_Avance_Periodo!$R1837,0)</f>
        <v>0.45</v>
      </c>
      <c r="U1837" s="184"/>
      <c r="V1837" s="185"/>
      <c r="W1837" s="183"/>
      <c r="X1837" s="183"/>
      <c r="Y1837" s="183"/>
      <c r="Z1837" s="186"/>
      <c r="AA1837" s="187"/>
    </row>
    <row r="1838" spans="1:27" x14ac:dyDescent="0.25">
      <c r="A1838" s="88">
        <v>156</v>
      </c>
      <c r="B1838" s="91" t="str">
        <f>CONCATENATE(Revisión_Avance_Periodo!$C1838,";",Revisión_Avance_Periodo!$E1838,";",Revisión_Avance_Periodo!$I1838)</f>
        <v>OE1;PR_10;ACT_214</v>
      </c>
      <c r="C1838" s="170" t="s">
        <v>9</v>
      </c>
      <c r="D1838" s="171" t="str">
        <f>VLOOKUP(Revisión_Avance_Periodo!$C1838,Componentes_BD!$F$1:$G$5,2,FALSE)</f>
        <v>Fortalecer la Vigilancia.</v>
      </c>
      <c r="E1838" s="106" t="s">
        <v>12</v>
      </c>
      <c r="F1838" s="89">
        <v>2</v>
      </c>
      <c r="G1838" s="89" t="str">
        <f>VLOOKUP(Revisión_Avance_Periodo!$A1838,BD_Seguimiento_OAP_2019!$A$2:$G$294,7,FALSE)</f>
        <v>PAI</v>
      </c>
      <c r="H1838" s="89" t="str">
        <f>VLOOKUP(Revisión_Avance_Periodo!$A1838,BD_Seguimiento_OAP_2019!$A$2:$J$294,10,FALSE)</f>
        <v>PAI_01 - Operacional</v>
      </c>
      <c r="I1838" s="89" t="s">
        <v>1425</v>
      </c>
      <c r="J1838" s="89" t="str">
        <f>VLOOKUP(Revisión_Avance_Periodo!$I1838,BD_Seguimiento_OAP_2019!$L:$M,2,FALSE)</f>
        <v xml:space="preserve">Proyecto piloto Conciliación en puertos &amp; usuarios
</v>
      </c>
      <c r="K1838" s="106" t="s">
        <v>49</v>
      </c>
      <c r="L1838" s="172">
        <v>4.4642857142857152E-4</v>
      </c>
      <c r="M1838" s="173" t="s">
        <v>104</v>
      </c>
      <c r="N1838" s="174">
        <f>INDEX(BD_Seguimiento_OAP_2019!$AH$3:$AS$294,MATCH(Revisión_Avance_Periodo!$I1838,BD_Seguimiento_OAP_2019!$L$3:$L$294,0),MATCH(Revisión_Avance_Periodo!$M1838,BD_Seguimiento_OAP_2019!$AH$2:$AS$2,0))</f>
        <v>0</v>
      </c>
      <c r="O1838" s="174">
        <f>INDEX(BD_Seguimiento_OAP_2019!$AV$3:$BG$294,MATCH(Revisión_Avance_Periodo!$I1838,BD_Seguimiento_OAP_2019!$L$3:$L$294,0),MATCH(Revisión_Avance_Periodo!$M1838,BD_Seguimiento_OAP_2019!$AV$2:$BG$2,0))</f>
        <v>0</v>
      </c>
      <c r="P1838" s="175">
        <f>IFERROR((O1838/N1838),0)</f>
        <v>0</v>
      </c>
      <c r="Q1838" s="173" t="str">
        <f>VLOOKUP(P1838,Tabla_Indicador_Gestion4[#All],3,TRUE)</f>
        <v>Por Ejecutar</v>
      </c>
      <c r="R1838" s="213">
        <f>SUBTOTAL(9,$N$1838:$N1838)</f>
        <v>0</v>
      </c>
      <c r="S1838" s="234">
        <f>SUBTOTAL(9,$O$1838:$O1838)</f>
        <v>0</v>
      </c>
      <c r="T1838" s="234">
        <f>IFERROR(+Revisión_Avance_Periodo!$S1838/Revisión_Avance_Periodo!$R1838,0)</f>
        <v>0</v>
      </c>
      <c r="U1838" s="177">
        <f>SUBTOTAL(9,N1838:N1849)</f>
        <v>0.25</v>
      </c>
      <c r="V1838" s="176">
        <f>SUBTOTAL(9,O1838:O1849)</f>
        <v>0.1</v>
      </c>
      <c r="W1838" s="176">
        <f t="shared" ref="W1838" si="344">+V1838/U1838</f>
        <v>0.4</v>
      </c>
      <c r="X1838" s="176"/>
      <c r="Y1838" s="176">
        <f>100%-Revisión_Avance_Periodo!$W1838</f>
        <v>0.6</v>
      </c>
      <c r="Z1838" s="178" t="str">
        <f>VLOOKUP(W1838,Tabla_Indicador_Gestion4[],3,TRUE)</f>
        <v>En Tramite</v>
      </c>
      <c r="AA1838" s="179">
        <f>Revisión_Avance_Periodo!$W1838*Revisión_Avance_Periodo!$L1838</f>
        <v>1.7857142857142863E-4</v>
      </c>
    </row>
    <row r="1839" spans="1:27" x14ac:dyDescent="0.25">
      <c r="A1839" s="94">
        <v>156</v>
      </c>
      <c r="B1839" s="96" t="str">
        <f>CONCATENATE(Revisión_Avance_Periodo!$C1839,";",Revisión_Avance_Periodo!$E1839,";",Revisión_Avance_Periodo!$I1839)</f>
        <v>OE1;PR_10;ACT_214</v>
      </c>
      <c r="C1839" s="180" t="s">
        <v>9</v>
      </c>
      <c r="D1839" s="181" t="str">
        <f>VLOOKUP(Revisión_Avance_Periodo!$C1839,Componentes_BD!$F$1:$G$5,2,FALSE)</f>
        <v>Fortalecer la Vigilancia.</v>
      </c>
      <c r="E1839" s="119" t="s">
        <v>12</v>
      </c>
      <c r="F1839" s="95">
        <v>2</v>
      </c>
      <c r="G1839" s="95" t="str">
        <f>VLOOKUP(Revisión_Avance_Periodo!$A1839,BD_Seguimiento_OAP_2019!$A$2:$G$294,7,FALSE)</f>
        <v>PAI</v>
      </c>
      <c r="H1839" s="95" t="str">
        <f>VLOOKUP(Revisión_Avance_Periodo!$A1839,BD_Seguimiento_OAP_2019!$A$2:$J$294,10,FALSE)</f>
        <v>PAI_01 - Operacional</v>
      </c>
      <c r="I1839" s="95" t="s">
        <v>1425</v>
      </c>
      <c r="J1839" s="95" t="str">
        <f>VLOOKUP(Revisión_Avance_Periodo!$I1839,BD_Seguimiento_OAP_2019!$L:$M,2,FALSE)</f>
        <v xml:space="preserve">Proyecto piloto Conciliación en puertos &amp; usuarios
</v>
      </c>
      <c r="K1839" s="119" t="s">
        <v>49</v>
      </c>
      <c r="L1839" s="172">
        <v>4.4642857142857152E-4</v>
      </c>
      <c r="M1839" s="182" t="s">
        <v>105</v>
      </c>
      <c r="N1839" s="174">
        <f>INDEX(BD_Seguimiento_OAP_2019!$AH$3:$AS$294,MATCH(Revisión_Avance_Periodo!$I1839,BD_Seguimiento_OAP_2019!$L$3:$L$294,0),MATCH(Revisión_Avance_Periodo!$M1839,BD_Seguimiento_OAP_2019!$AH$2:$AS$2,0))</f>
        <v>0.02</v>
      </c>
      <c r="O1839" s="174">
        <f>INDEX(BD_Seguimiento_OAP_2019!$AV$3:$BG$294,MATCH(Revisión_Avance_Periodo!$I1839,BD_Seguimiento_OAP_2019!$L$3:$L$294,0),MATCH(Revisión_Avance_Periodo!$M1839,BD_Seguimiento_OAP_2019!$AV$2:$BG$2,0))</f>
        <v>0.02</v>
      </c>
      <c r="P1839" s="188">
        <f t="shared" si="337"/>
        <v>1</v>
      </c>
      <c r="Q1839" s="182" t="str">
        <f>VLOOKUP(P1839,Tabla_Indicador_Gestion4[#All],3,TRUE)</f>
        <v>Culminada</v>
      </c>
      <c r="R1839" s="215">
        <f>SUBTOTAL(9,$N$1838:$N1839)</f>
        <v>0.02</v>
      </c>
      <c r="S1839" s="231">
        <f>SUBTOTAL(9,$O$1838:$O1839)</f>
        <v>0.02</v>
      </c>
      <c r="T1839" s="231">
        <f>IFERROR(+Revisión_Avance_Periodo!$S1839/Revisión_Avance_Periodo!$R1839,0)</f>
        <v>1</v>
      </c>
      <c r="U1839" s="184"/>
      <c r="V1839" s="185"/>
      <c r="W1839" s="183"/>
      <c r="X1839" s="183"/>
      <c r="Y1839" s="183"/>
      <c r="Z1839" s="186"/>
      <c r="AA1839" s="187"/>
    </row>
    <row r="1840" spans="1:27" x14ac:dyDescent="0.25">
      <c r="A1840" s="88">
        <v>156</v>
      </c>
      <c r="B1840" s="91" t="str">
        <f>CONCATENATE(Revisión_Avance_Periodo!$C1840,";",Revisión_Avance_Periodo!$E1840,";",Revisión_Avance_Periodo!$I1840)</f>
        <v>OE1;PR_10;ACT_214</v>
      </c>
      <c r="C1840" s="170" t="s">
        <v>9</v>
      </c>
      <c r="D1840" s="171" t="str">
        <f>VLOOKUP(Revisión_Avance_Periodo!$C1840,Componentes_BD!$F$1:$G$5,2,FALSE)</f>
        <v>Fortalecer la Vigilancia.</v>
      </c>
      <c r="E1840" s="106" t="s">
        <v>12</v>
      </c>
      <c r="F1840" s="89">
        <v>2</v>
      </c>
      <c r="G1840" s="89" t="str">
        <f>VLOOKUP(Revisión_Avance_Periodo!$A1840,BD_Seguimiento_OAP_2019!$A$2:$G$294,7,FALSE)</f>
        <v>PAI</v>
      </c>
      <c r="H1840" s="89" t="str">
        <f>VLOOKUP(Revisión_Avance_Periodo!$A1840,BD_Seguimiento_OAP_2019!$A$2:$J$294,10,FALSE)</f>
        <v>PAI_01 - Operacional</v>
      </c>
      <c r="I1840" s="89" t="s">
        <v>1425</v>
      </c>
      <c r="J1840" s="89" t="str">
        <f>VLOOKUP(Revisión_Avance_Periodo!$I1840,BD_Seguimiento_OAP_2019!$L:$M,2,FALSE)</f>
        <v xml:space="preserve">Proyecto piloto Conciliación en puertos &amp; usuarios
</v>
      </c>
      <c r="K1840" s="106" t="s">
        <v>49</v>
      </c>
      <c r="L1840" s="172">
        <v>4.4642857142857152E-4</v>
      </c>
      <c r="M1840" s="173" t="s">
        <v>106</v>
      </c>
      <c r="N1840" s="174">
        <f>INDEX(BD_Seguimiento_OAP_2019!$AH$3:$AS$294,MATCH(Revisión_Avance_Periodo!$I1840,BD_Seguimiento_OAP_2019!$L$3:$L$294,0),MATCH(Revisión_Avance_Periodo!$M1840,BD_Seguimiento_OAP_2019!$AH$2:$AS$2,0))</f>
        <v>0.02</v>
      </c>
      <c r="O1840" s="174">
        <f>INDEX(BD_Seguimiento_OAP_2019!$AV$3:$BG$294,MATCH(Revisión_Avance_Periodo!$I1840,BD_Seguimiento_OAP_2019!$L$3:$L$294,0),MATCH(Revisión_Avance_Periodo!$M1840,BD_Seguimiento_OAP_2019!$AV$2:$BG$2,0))</f>
        <v>0.02</v>
      </c>
      <c r="P1840" s="189">
        <f t="shared" si="337"/>
        <v>1</v>
      </c>
      <c r="Q1840" s="173" t="str">
        <f>VLOOKUP(P1840,Tabla_Indicador_Gestion4[#All],3,TRUE)</f>
        <v>Culminada</v>
      </c>
      <c r="R1840" s="215">
        <f>SUBTOTAL(9,$N$1838:$N1840)</f>
        <v>0.04</v>
      </c>
      <c r="S1840" s="231">
        <f>SUBTOTAL(9,$O$1838:$O1840)</f>
        <v>0.04</v>
      </c>
      <c r="T1840" s="231">
        <f>IFERROR(+Revisión_Avance_Periodo!$S1840/Revisión_Avance_Periodo!$R1840,0)</f>
        <v>1</v>
      </c>
      <c r="U1840" s="184"/>
      <c r="V1840" s="185"/>
      <c r="W1840" s="183"/>
      <c r="X1840" s="183"/>
      <c r="Y1840" s="183"/>
      <c r="Z1840" s="186"/>
      <c r="AA1840" s="187"/>
    </row>
    <row r="1841" spans="1:27" x14ac:dyDescent="0.25">
      <c r="A1841" s="94">
        <v>156</v>
      </c>
      <c r="B1841" s="96" t="str">
        <f>CONCATENATE(Revisión_Avance_Periodo!$C1841,";",Revisión_Avance_Periodo!$E1841,";",Revisión_Avance_Periodo!$I1841)</f>
        <v>OE1;PR_10;ACT_214</v>
      </c>
      <c r="C1841" s="180" t="s">
        <v>9</v>
      </c>
      <c r="D1841" s="181" t="str">
        <f>VLOOKUP(Revisión_Avance_Periodo!$C1841,Componentes_BD!$F$1:$G$5,2,FALSE)</f>
        <v>Fortalecer la Vigilancia.</v>
      </c>
      <c r="E1841" s="119" t="s">
        <v>12</v>
      </c>
      <c r="F1841" s="95">
        <v>2</v>
      </c>
      <c r="G1841" s="95" t="str">
        <f>VLOOKUP(Revisión_Avance_Periodo!$A1841,BD_Seguimiento_OAP_2019!$A$2:$G$294,7,FALSE)</f>
        <v>PAI</v>
      </c>
      <c r="H1841" s="95" t="str">
        <f>VLOOKUP(Revisión_Avance_Periodo!$A1841,BD_Seguimiento_OAP_2019!$A$2:$J$294,10,FALSE)</f>
        <v>PAI_01 - Operacional</v>
      </c>
      <c r="I1841" s="95" t="s">
        <v>1425</v>
      </c>
      <c r="J1841" s="95" t="str">
        <f>VLOOKUP(Revisión_Avance_Periodo!$I1841,BD_Seguimiento_OAP_2019!$L:$M,2,FALSE)</f>
        <v xml:space="preserve">Proyecto piloto Conciliación en puertos &amp; usuarios
</v>
      </c>
      <c r="K1841" s="119" t="s">
        <v>49</v>
      </c>
      <c r="L1841" s="172">
        <v>4.4642857142857152E-4</v>
      </c>
      <c r="M1841" s="182" t="s">
        <v>107</v>
      </c>
      <c r="N1841" s="174">
        <f>INDEX(BD_Seguimiento_OAP_2019!$AH$3:$AS$294,MATCH(Revisión_Avance_Periodo!$I1841,BD_Seguimiento_OAP_2019!$L$3:$L$294,0),MATCH(Revisión_Avance_Periodo!$M1841,BD_Seguimiento_OAP_2019!$AH$2:$AS$2,0))</f>
        <v>0.02</v>
      </c>
      <c r="O1841" s="174">
        <f>INDEX(BD_Seguimiento_OAP_2019!$AV$3:$BG$294,MATCH(Revisión_Avance_Periodo!$I1841,BD_Seguimiento_OAP_2019!$L$3:$L$294,0),MATCH(Revisión_Avance_Periodo!$M1841,BD_Seguimiento_OAP_2019!$AV$2:$BG$2,0))</f>
        <v>0.02</v>
      </c>
      <c r="P1841" s="188">
        <f t="shared" si="337"/>
        <v>1</v>
      </c>
      <c r="Q1841" s="182" t="str">
        <f>VLOOKUP(P1841,Tabla_Indicador_Gestion4[#All],3,TRUE)</f>
        <v>Culminada</v>
      </c>
      <c r="R1841" s="215">
        <f>SUBTOTAL(9,$N$1838:$N1841)</f>
        <v>0.06</v>
      </c>
      <c r="S1841" s="231">
        <f>SUBTOTAL(9,$O$1838:$O1841)</f>
        <v>0.06</v>
      </c>
      <c r="T1841" s="231">
        <f>IFERROR(+Revisión_Avance_Periodo!$S1841/Revisión_Avance_Periodo!$R1841,0)</f>
        <v>1</v>
      </c>
      <c r="U1841" s="184"/>
      <c r="V1841" s="185"/>
      <c r="W1841" s="183"/>
      <c r="X1841" s="183"/>
      <c r="Y1841" s="183"/>
      <c r="Z1841" s="186"/>
      <c r="AA1841" s="187"/>
    </row>
    <row r="1842" spans="1:27" x14ac:dyDescent="0.25">
      <c r="A1842" s="88">
        <v>156</v>
      </c>
      <c r="B1842" s="91" t="str">
        <f>CONCATENATE(Revisión_Avance_Periodo!$C1842,";",Revisión_Avance_Periodo!$E1842,";",Revisión_Avance_Periodo!$I1842)</f>
        <v>OE1;PR_10;ACT_214</v>
      </c>
      <c r="C1842" s="170" t="s">
        <v>9</v>
      </c>
      <c r="D1842" s="171" t="str">
        <f>VLOOKUP(Revisión_Avance_Periodo!$C1842,Componentes_BD!$F$1:$G$5,2,FALSE)</f>
        <v>Fortalecer la Vigilancia.</v>
      </c>
      <c r="E1842" s="106" t="s">
        <v>12</v>
      </c>
      <c r="F1842" s="89">
        <v>2</v>
      </c>
      <c r="G1842" s="89" t="str">
        <f>VLOOKUP(Revisión_Avance_Periodo!$A1842,BD_Seguimiento_OAP_2019!$A$2:$G$294,7,FALSE)</f>
        <v>PAI</v>
      </c>
      <c r="H1842" s="89" t="str">
        <f>VLOOKUP(Revisión_Avance_Periodo!$A1842,BD_Seguimiento_OAP_2019!$A$2:$J$294,10,FALSE)</f>
        <v>PAI_01 - Operacional</v>
      </c>
      <c r="I1842" s="89" t="s">
        <v>1425</v>
      </c>
      <c r="J1842" s="89" t="str">
        <f>VLOOKUP(Revisión_Avance_Periodo!$I1842,BD_Seguimiento_OAP_2019!$L:$M,2,FALSE)</f>
        <v xml:space="preserve">Proyecto piloto Conciliación en puertos &amp; usuarios
</v>
      </c>
      <c r="K1842" s="106" t="s">
        <v>49</v>
      </c>
      <c r="L1842" s="172">
        <v>4.4642857142857152E-4</v>
      </c>
      <c r="M1842" s="173" t="s">
        <v>108</v>
      </c>
      <c r="N1842" s="174">
        <f>INDEX(BD_Seguimiento_OAP_2019!$AH$3:$AS$294,MATCH(Revisión_Avance_Periodo!$I1842,BD_Seguimiento_OAP_2019!$L$3:$L$294,0),MATCH(Revisión_Avance_Periodo!$M1842,BD_Seguimiento_OAP_2019!$AH$2:$AS$2,0))</f>
        <v>0.02</v>
      </c>
      <c r="O1842" s="174">
        <f>INDEX(BD_Seguimiento_OAP_2019!$AV$3:$BG$294,MATCH(Revisión_Avance_Periodo!$I1842,BD_Seguimiento_OAP_2019!$L$3:$L$294,0),MATCH(Revisión_Avance_Periodo!$M1842,BD_Seguimiento_OAP_2019!$AV$2:$BG$2,0))</f>
        <v>0.02</v>
      </c>
      <c r="P1842" s="189">
        <f t="shared" si="337"/>
        <v>1</v>
      </c>
      <c r="Q1842" s="173" t="str">
        <f>VLOOKUP(P1842,Tabla_Indicador_Gestion4[#All],3,TRUE)</f>
        <v>Culminada</v>
      </c>
      <c r="R1842" s="215">
        <f>SUBTOTAL(9,$N$1838:$N1842)</f>
        <v>0.08</v>
      </c>
      <c r="S1842" s="231">
        <f>SUBTOTAL(9,$O$1838:$O1842)</f>
        <v>0.08</v>
      </c>
      <c r="T1842" s="231">
        <f>IFERROR(+Revisión_Avance_Periodo!$S1842/Revisión_Avance_Periodo!$R1842,0)</f>
        <v>1</v>
      </c>
      <c r="U1842" s="184"/>
      <c r="V1842" s="185"/>
      <c r="W1842" s="183"/>
      <c r="X1842" s="183"/>
      <c r="Y1842" s="183"/>
      <c r="Z1842" s="186"/>
      <c r="AA1842" s="187"/>
    </row>
    <row r="1843" spans="1:27" x14ac:dyDescent="0.25">
      <c r="A1843" s="94">
        <v>156</v>
      </c>
      <c r="B1843" s="96" t="str">
        <f>CONCATENATE(Revisión_Avance_Periodo!$C1843,";",Revisión_Avance_Periodo!$E1843,";",Revisión_Avance_Periodo!$I1843)</f>
        <v>OE1;PR_10;ACT_214</v>
      </c>
      <c r="C1843" s="180" t="s">
        <v>9</v>
      </c>
      <c r="D1843" s="181" t="str">
        <f>VLOOKUP(Revisión_Avance_Periodo!$C1843,Componentes_BD!$F$1:$G$5,2,FALSE)</f>
        <v>Fortalecer la Vigilancia.</v>
      </c>
      <c r="E1843" s="119" t="s">
        <v>12</v>
      </c>
      <c r="F1843" s="95">
        <v>2</v>
      </c>
      <c r="G1843" s="95" t="str">
        <f>VLOOKUP(Revisión_Avance_Periodo!$A1843,BD_Seguimiento_OAP_2019!$A$2:$G$294,7,FALSE)</f>
        <v>PAI</v>
      </c>
      <c r="H1843" s="95" t="str">
        <f>VLOOKUP(Revisión_Avance_Periodo!$A1843,BD_Seguimiento_OAP_2019!$A$2:$J$294,10,FALSE)</f>
        <v>PAI_01 - Operacional</v>
      </c>
      <c r="I1843" s="95" t="s">
        <v>1425</v>
      </c>
      <c r="J1843" s="95" t="str">
        <f>VLOOKUP(Revisión_Avance_Periodo!$I1843,BD_Seguimiento_OAP_2019!$L:$M,2,FALSE)</f>
        <v xml:space="preserve">Proyecto piloto Conciliación en puertos &amp; usuarios
</v>
      </c>
      <c r="K1843" s="119" t="s">
        <v>49</v>
      </c>
      <c r="L1843" s="172">
        <v>4.4642857142857152E-4</v>
      </c>
      <c r="M1843" s="182" t="s">
        <v>109</v>
      </c>
      <c r="N1843" s="174">
        <f>INDEX(BD_Seguimiento_OAP_2019!$AH$3:$AS$294,MATCH(Revisión_Avance_Periodo!$I1843,BD_Seguimiento_OAP_2019!$L$3:$L$294,0),MATCH(Revisión_Avance_Periodo!$M1843,BD_Seguimiento_OAP_2019!$AH$2:$AS$2,0))</f>
        <v>0.02</v>
      </c>
      <c r="O1843" s="174">
        <f>INDEX(BD_Seguimiento_OAP_2019!$AV$3:$BG$294,MATCH(Revisión_Avance_Periodo!$I1843,BD_Seguimiento_OAP_2019!$L$3:$L$294,0),MATCH(Revisión_Avance_Periodo!$M1843,BD_Seguimiento_OAP_2019!$AV$2:$BG$2,0))</f>
        <v>0.02</v>
      </c>
      <c r="P1843" s="188">
        <f t="shared" si="337"/>
        <v>1</v>
      </c>
      <c r="Q1843" s="182" t="str">
        <f>VLOOKUP(P1843,Tabla_Indicador_Gestion4[#All],3,TRUE)</f>
        <v>Culminada</v>
      </c>
      <c r="R1843" s="215">
        <f>SUBTOTAL(9,$N$1838:$N1843)</f>
        <v>0.1</v>
      </c>
      <c r="S1843" s="231">
        <f>SUBTOTAL(9,$O$1838:$O1843)</f>
        <v>0.1</v>
      </c>
      <c r="T1843" s="231">
        <f>IFERROR(+Revisión_Avance_Periodo!$S1843/Revisión_Avance_Periodo!$R1843,0)</f>
        <v>1</v>
      </c>
      <c r="U1843" s="184"/>
      <c r="V1843" s="185"/>
      <c r="W1843" s="183"/>
      <c r="X1843" s="183"/>
      <c r="Y1843" s="183"/>
      <c r="Z1843" s="186"/>
      <c r="AA1843" s="187"/>
    </row>
    <row r="1844" spans="1:27" x14ac:dyDescent="0.25">
      <c r="A1844" s="88">
        <v>156</v>
      </c>
      <c r="B1844" s="91" t="str">
        <f>CONCATENATE(Revisión_Avance_Periodo!$C1844,";",Revisión_Avance_Periodo!$E1844,";",Revisión_Avance_Periodo!$I1844)</f>
        <v>OE1;PR_10;ACT_214</v>
      </c>
      <c r="C1844" s="170" t="s">
        <v>9</v>
      </c>
      <c r="D1844" s="171" t="str">
        <f>VLOOKUP(Revisión_Avance_Periodo!$C1844,Componentes_BD!$F$1:$G$5,2,FALSE)</f>
        <v>Fortalecer la Vigilancia.</v>
      </c>
      <c r="E1844" s="106" t="s">
        <v>12</v>
      </c>
      <c r="F1844" s="89">
        <v>2</v>
      </c>
      <c r="G1844" s="89" t="str">
        <f>VLOOKUP(Revisión_Avance_Periodo!$A1844,BD_Seguimiento_OAP_2019!$A$2:$G$294,7,FALSE)</f>
        <v>PAI</v>
      </c>
      <c r="H1844" s="89" t="str">
        <f>VLOOKUP(Revisión_Avance_Periodo!$A1844,BD_Seguimiento_OAP_2019!$A$2:$J$294,10,FALSE)</f>
        <v>PAI_01 - Operacional</v>
      </c>
      <c r="I1844" s="89" t="s">
        <v>1425</v>
      </c>
      <c r="J1844" s="89" t="str">
        <f>VLOOKUP(Revisión_Avance_Periodo!$I1844,BD_Seguimiento_OAP_2019!$L:$M,2,FALSE)</f>
        <v xml:space="preserve">Proyecto piloto Conciliación en puertos &amp; usuarios
</v>
      </c>
      <c r="K1844" s="106" t="s">
        <v>49</v>
      </c>
      <c r="L1844" s="172">
        <v>4.4642857142857152E-4</v>
      </c>
      <c r="M1844" s="173" t="s">
        <v>110</v>
      </c>
      <c r="N1844" s="174">
        <f>INDEX(BD_Seguimiento_OAP_2019!$AH$3:$AS$294,MATCH(Revisión_Avance_Periodo!$I1844,BD_Seguimiento_OAP_2019!$L$3:$L$294,0),MATCH(Revisión_Avance_Periodo!$M1844,BD_Seguimiento_OAP_2019!$AH$2:$AS$2,0))</f>
        <v>0.02</v>
      </c>
      <c r="O1844" s="174">
        <f>INDEX(BD_Seguimiento_OAP_2019!$AV$3:$BG$294,MATCH(Revisión_Avance_Periodo!$I1844,BD_Seguimiento_OAP_2019!$L$3:$L$294,0),MATCH(Revisión_Avance_Periodo!$M1844,BD_Seguimiento_OAP_2019!$AV$2:$BG$2,0))</f>
        <v>0</v>
      </c>
      <c r="P1844" s="189">
        <f t="shared" si="337"/>
        <v>0</v>
      </c>
      <c r="Q1844" s="173" t="str">
        <f>VLOOKUP(P1844,Tabla_Indicador_Gestion4[#All],3,TRUE)</f>
        <v>Por Ejecutar</v>
      </c>
      <c r="R1844" s="215">
        <f>SUBTOTAL(9,$N$1838:$N1844)</f>
        <v>0.12000000000000001</v>
      </c>
      <c r="S1844" s="231">
        <f>SUBTOTAL(9,$O$1838:$O1844)</f>
        <v>0.1</v>
      </c>
      <c r="T1844" s="231">
        <f>IFERROR(+Revisión_Avance_Periodo!$S1844/Revisión_Avance_Periodo!$R1844,0)</f>
        <v>0.83333333333333326</v>
      </c>
      <c r="U1844" s="184"/>
      <c r="V1844" s="185"/>
      <c r="W1844" s="183"/>
      <c r="X1844" s="183"/>
      <c r="Y1844" s="183"/>
      <c r="Z1844" s="186"/>
      <c r="AA1844" s="187"/>
    </row>
    <row r="1845" spans="1:27" x14ac:dyDescent="0.25">
      <c r="A1845" s="94">
        <v>156</v>
      </c>
      <c r="B1845" s="96" t="str">
        <f>CONCATENATE(Revisión_Avance_Periodo!$C1845,";",Revisión_Avance_Periodo!$E1845,";",Revisión_Avance_Periodo!$I1845)</f>
        <v>OE1;PR_10;ACT_214</v>
      </c>
      <c r="C1845" s="180" t="s">
        <v>9</v>
      </c>
      <c r="D1845" s="181" t="str">
        <f>VLOOKUP(Revisión_Avance_Periodo!$C1845,Componentes_BD!$F$1:$G$5,2,FALSE)</f>
        <v>Fortalecer la Vigilancia.</v>
      </c>
      <c r="E1845" s="119" t="s">
        <v>12</v>
      </c>
      <c r="F1845" s="95">
        <v>2</v>
      </c>
      <c r="G1845" s="95" t="str">
        <f>VLOOKUP(Revisión_Avance_Periodo!$A1845,BD_Seguimiento_OAP_2019!$A$2:$G$294,7,FALSE)</f>
        <v>PAI</v>
      </c>
      <c r="H1845" s="95" t="str">
        <f>VLOOKUP(Revisión_Avance_Periodo!$A1845,BD_Seguimiento_OAP_2019!$A$2:$J$294,10,FALSE)</f>
        <v>PAI_01 - Operacional</v>
      </c>
      <c r="I1845" s="95" t="s">
        <v>1425</v>
      </c>
      <c r="J1845" s="95" t="str">
        <f>VLOOKUP(Revisión_Avance_Periodo!$I1845,BD_Seguimiento_OAP_2019!$L:$M,2,FALSE)</f>
        <v xml:space="preserve">Proyecto piloto Conciliación en puertos &amp; usuarios
</v>
      </c>
      <c r="K1845" s="119" t="s">
        <v>49</v>
      </c>
      <c r="L1845" s="172">
        <v>4.4642857142857152E-4</v>
      </c>
      <c r="M1845" s="182" t="s">
        <v>111</v>
      </c>
      <c r="N1845" s="174">
        <f>INDEX(BD_Seguimiento_OAP_2019!$AH$3:$AS$294,MATCH(Revisión_Avance_Periodo!$I1845,BD_Seguimiento_OAP_2019!$L$3:$L$294,0),MATCH(Revisión_Avance_Periodo!$M1845,BD_Seguimiento_OAP_2019!$AH$2:$AS$2,0))</f>
        <v>0.02</v>
      </c>
      <c r="O1845" s="174">
        <f>INDEX(BD_Seguimiento_OAP_2019!$AV$3:$BG$294,MATCH(Revisión_Avance_Periodo!$I1845,BD_Seguimiento_OAP_2019!$L$3:$L$294,0),MATCH(Revisión_Avance_Periodo!$M1845,BD_Seguimiento_OAP_2019!$AV$2:$BG$2,0))</f>
        <v>0</v>
      </c>
      <c r="P1845" s="188">
        <f t="shared" si="337"/>
        <v>0</v>
      </c>
      <c r="Q1845" s="182" t="str">
        <f>VLOOKUP(P1845,Tabla_Indicador_Gestion4[#All],3,TRUE)</f>
        <v>Por Ejecutar</v>
      </c>
      <c r="R1845" s="215">
        <f>SUBTOTAL(9,$N$1838:$N1845)</f>
        <v>0.14000000000000001</v>
      </c>
      <c r="S1845" s="231">
        <f>SUBTOTAL(9,$O$1838:$O1845)</f>
        <v>0.1</v>
      </c>
      <c r="T1845" s="231">
        <f>IFERROR(+Revisión_Avance_Periodo!$S1845/Revisión_Avance_Periodo!$R1845,0)</f>
        <v>0.7142857142857143</v>
      </c>
      <c r="U1845" s="184"/>
      <c r="V1845" s="185"/>
      <c r="W1845" s="183"/>
      <c r="X1845" s="183"/>
      <c r="Y1845" s="183"/>
      <c r="Z1845" s="186"/>
      <c r="AA1845" s="187"/>
    </row>
    <row r="1846" spans="1:27" x14ac:dyDescent="0.25">
      <c r="A1846" s="88">
        <v>156</v>
      </c>
      <c r="B1846" s="91" t="str">
        <f>CONCATENATE(Revisión_Avance_Periodo!$C1846,";",Revisión_Avance_Periodo!$E1846,";",Revisión_Avance_Periodo!$I1846)</f>
        <v>OE1;PR_10;ACT_214</v>
      </c>
      <c r="C1846" s="170" t="s">
        <v>9</v>
      </c>
      <c r="D1846" s="171" t="str">
        <f>VLOOKUP(Revisión_Avance_Periodo!$C1846,Componentes_BD!$F$1:$G$5,2,FALSE)</f>
        <v>Fortalecer la Vigilancia.</v>
      </c>
      <c r="E1846" s="106" t="s">
        <v>12</v>
      </c>
      <c r="F1846" s="89">
        <v>2</v>
      </c>
      <c r="G1846" s="89" t="str">
        <f>VLOOKUP(Revisión_Avance_Periodo!$A1846,BD_Seguimiento_OAP_2019!$A$2:$G$294,7,FALSE)</f>
        <v>PAI</v>
      </c>
      <c r="H1846" s="89" t="str">
        <f>VLOOKUP(Revisión_Avance_Periodo!$A1846,BD_Seguimiento_OAP_2019!$A$2:$J$294,10,FALSE)</f>
        <v>PAI_01 - Operacional</v>
      </c>
      <c r="I1846" s="89" t="s">
        <v>1425</v>
      </c>
      <c r="J1846" s="89" t="str">
        <f>VLOOKUP(Revisión_Avance_Periodo!$I1846,BD_Seguimiento_OAP_2019!$L:$M,2,FALSE)</f>
        <v xml:space="preserve">Proyecto piloto Conciliación en puertos &amp; usuarios
</v>
      </c>
      <c r="K1846" s="106" t="s">
        <v>49</v>
      </c>
      <c r="L1846" s="172">
        <v>4.4642857142857152E-4</v>
      </c>
      <c r="M1846" s="173" t="s">
        <v>112</v>
      </c>
      <c r="N1846" s="174">
        <f>INDEX(BD_Seguimiento_OAP_2019!$AH$3:$AS$294,MATCH(Revisión_Avance_Periodo!$I1846,BD_Seguimiento_OAP_2019!$L$3:$L$294,0),MATCH(Revisión_Avance_Periodo!$M1846,BD_Seguimiento_OAP_2019!$AH$2:$AS$2,0))</f>
        <v>0.02</v>
      </c>
      <c r="O1846" s="174">
        <f>INDEX(BD_Seguimiento_OAP_2019!$AV$3:$BG$294,MATCH(Revisión_Avance_Periodo!$I1846,BD_Seguimiento_OAP_2019!$L$3:$L$294,0),MATCH(Revisión_Avance_Periodo!$M1846,BD_Seguimiento_OAP_2019!$AV$2:$BG$2,0))</f>
        <v>0</v>
      </c>
      <c r="P1846" s="189">
        <f t="shared" si="337"/>
        <v>0</v>
      </c>
      <c r="Q1846" s="173" t="str">
        <f>VLOOKUP(P1846,Tabla_Indicador_Gestion4[#All],3,TRUE)</f>
        <v>Por Ejecutar</v>
      </c>
      <c r="R1846" s="215">
        <f>SUBTOTAL(9,$N$1838:$N1846)</f>
        <v>0.16</v>
      </c>
      <c r="S1846" s="231">
        <f>SUBTOTAL(9,$O$1838:$O1846)</f>
        <v>0.1</v>
      </c>
      <c r="T1846" s="231">
        <f>IFERROR(+Revisión_Avance_Periodo!$S1846/Revisión_Avance_Periodo!$R1846,0)</f>
        <v>0.625</v>
      </c>
      <c r="U1846" s="184"/>
      <c r="V1846" s="185"/>
      <c r="W1846" s="183"/>
      <c r="X1846" s="183"/>
      <c r="Y1846" s="183"/>
      <c r="Z1846" s="186"/>
      <c r="AA1846" s="187"/>
    </row>
    <row r="1847" spans="1:27" x14ac:dyDescent="0.25">
      <c r="A1847" s="94">
        <v>156</v>
      </c>
      <c r="B1847" s="96" t="str">
        <f>CONCATENATE(Revisión_Avance_Periodo!$C1847,";",Revisión_Avance_Periodo!$E1847,";",Revisión_Avance_Periodo!$I1847)</f>
        <v>OE1;PR_10;ACT_214</v>
      </c>
      <c r="C1847" s="180" t="s">
        <v>9</v>
      </c>
      <c r="D1847" s="181" t="str">
        <f>VLOOKUP(Revisión_Avance_Periodo!$C1847,Componentes_BD!$F$1:$G$5,2,FALSE)</f>
        <v>Fortalecer la Vigilancia.</v>
      </c>
      <c r="E1847" s="119" t="s">
        <v>12</v>
      </c>
      <c r="F1847" s="95">
        <v>2</v>
      </c>
      <c r="G1847" s="95" t="str">
        <f>VLOOKUP(Revisión_Avance_Periodo!$A1847,BD_Seguimiento_OAP_2019!$A$2:$G$294,7,FALSE)</f>
        <v>PAI</v>
      </c>
      <c r="H1847" s="95" t="str">
        <f>VLOOKUP(Revisión_Avance_Periodo!$A1847,BD_Seguimiento_OAP_2019!$A$2:$J$294,10,FALSE)</f>
        <v>PAI_01 - Operacional</v>
      </c>
      <c r="I1847" s="95" t="s">
        <v>1425</v>
      </c>
      <c r="J1847" s="95" t="str">
        <f>VLOOKUP(Revisión_Avance_Periodo!$I1847,BD_Seguimiento_OAP_2019!$L:$M,2,FALSE)</f>
        <v xml:space="preserve">Proyecto piloto Conciliación en puertos &amp; usuarios
</v>
      </c>
      <c r="K1847" s="119" t="s">
        <v>49</v>
      </c>
      <c r="L1847" s="172">
        <v>4.4642857142857152E-4</v>
      </c>
      <c r="M1847" s="182" t="s">
        <v>113</v>
      </c>
      <c r="N1847" s="174">
        <f>INDEX(BD_Seguimiento_OAP_2019!$AH$3:$AS$294,MATCH(Revisión_Avance_Periodo!$I1847,BD_Seguimiento_OAP_2019!$L$3:$L$294,0),MATCH(Revisión_Avance_Periodo!$M1847,BD_Seguimiento_OAP_2019!$AH$2:$AS$2,0))</f>
        <v>0.03</v>
      </c>
      <c r="O1847" s="174">
        <f>INDEX(BD_Seguimiento_OAP_2019!$AV$3:$BG$294,MATCH(Revisión_Avance_Periodo!$I1847,BD_Seguimiento_OAP_2019!$L$3:$L$294,0),MATCH(Revisión_Avance_Periodo!$M1847,BD_Seguimiento_OAP_2019!$AV$2:$BG$2,0))</f>
        <v>0</v>
      </c>
      <c r="P1847" s="188">
        <f t="shared" si="337"/>
        <v>0</v>
      </c>
      <c r="Q1847" s="182" t="str">
        <f>VLOOKUP(P1847,Tabla_Indicador_Gestion4[#All],3,TRUE)</f>
        <v>Por Ejecutar</v>
      </c>
      <c r="R1847" s="215">
        <f>SUBTOTAL(9,$N$1838:$N1847)</f>
        <v>0.19</v>
      </c>
      <c r="S1847" s="231">
        <f>SUBTOTAL(9,$O$1838:$O1847)</f>
        <v>0.1</v>
      </c>
      <c r="T1847" s="231">
        <f>IFERROR(+Revisión_Avance_Periodo!$S1847/Revisión_Avance_Periodo!$R1847,0)</f>
        <v>0.52631578947368418</v>
      </c>
      <c r="U1847" s="184"/>
      <c r="V1847" s="185"/>
      <c r="W1847" s="183"/>
      <c r="X1847" s="183"/>
      <c r="Y1847" s="183"/>
      <c r="Z1847" s="186"/>
      <c r="AA1847" s="187"/>
    </row>
    <row r="1848" spans="1:27" x14ac:dyDescent="0.25">
      <c r="A1848" s="88">
        <v>156</v>
      </c>
      <c r="B1848" s="91" t="str">
        <f>CONCATENATE(Revisión_Avance_Periodo!$C1848,";",Revisión_Avance_Periodo!$E1848,";",Revisión_Avance_Periodo!$I1848)</f>
        <v>OE1;PR_10;ACT_214</v>
      </c>
      <c r="C1848" s="170" t="s">
        <v>9</v>
      </c>
      <c r="D1848" s="171" t="str">
        <f>VLOOKUP(Revisión_Avance_Periodo!$C1848,Componentes_BD!$F$1:$G$5,2,FALSE)</f>
        <v>Fortalecer la Vigilancia.</v>
      </c>
      <c r="E1848" s="106" t="s">
        <v>12</v>
      </c>
      <c r="F1848" s="89">
        <v>2</v>
      </c>
      <c r="G1848" s="89" t="str">
        <f>VLOOKUP(Revisión_Avance_Periodo!$A1848,BD_Seguimiento_OAP_2019!$A$2:$G$294,7,FALSE)</f>
        <v>PAI</v>
      </c>
      <c r="H1848" s="89" t="str">
        <f>VLOOKUP(Revisión_Avance_Periodo!$A1848,BD_Seguimiento_OAP_2019!$A$2:$J$294,10,FALSE)</f>
        <v>PAI_01 - Operacional</v>
      </c>
      <c r="I1848" s="89" t="s">
        <v>1425</v>
      </c>
      <c r="J1848" s="89" t="str">
        <f>VLOOKUP(Revisión_Avance_Periodo!$I1848,BD_Seguimiento_OAP_2019!$L:$M,2,FALSE)</f>
        <v xml:space="preserve">Proyecto piloto Conciliación en puertos &amp; usuarios
</v>
      </c>
      <c r="K1848" s="106" t="s">
        <v>49</v>
      </c>
      <c r="L1848" s="172">
        <v>4.4642857142857152E-4</v>
      </c>
      <c r="M1848" s="173" t="s">
        <v>114</v>
      </c>
      <c r="N1848" s="174">
        <f>INDEX(BD_Seguimiento_OAP_2019!$AH$3:$AS$294,MATCH(Revisión_Avance_Periodo!$I1848,BD_Seguimiento_OAP_2019!$L$3:$L$294,0),MATCH(Revisión_Avance_Periodo!$M1848,BD_Seguimiento_OAP_2019!$AH$2:$AS$2,0))</f>
        <v>0.03</v>
      </c>
      <c r="O1848" s="174">
        <f>INDEX(BD_Seguimiento_OAP_2019!$AV$3:$BG$294,MATCH(Revisión_Avance_Periodo!$I1848,BD_Seguimiento_OAP_2019!$L$3:$L$294,0),MATCH(Revisión_Avance_Periodo!$M1848,BD_Seguimiento_OAP_2019!$AV$2:$BG$2,0))</f>
        <v>0</v>
      </c>
      <c r="P1848" s="189">
        <f t="shared" si="337"/>
        <v>0</v>
      </c>
      <c r="Q1848" s="173" t="str">
        <f>VLOOKUP(P1848,Tabla_Indicador_Gestion4[#All],3,TRUE)</f>
        <v>Por Ejecutar</v>
      </c>
      <c r="R1848" s="215">
        <f>SUBTOTAL(9,$N$1838:$N1848)</f>
        <v>0.22</v>
      </c>
      <c r="S1848" s="231">
        <f>SUBTOTAL(9,$O$1838:$O1848)</f>
        <v>0.1</v>
      </c>
      <c r="T1848" s="231">
        <f>IFERROR(+Revisión_Avance_Periodo!$S1848/Revisión_Avance_Periodo!$R1848,0)</f>
        <v>0.45454545454545459</v>
      </c>
      <c r="U1848" s="184"/>
      <c r="V1848" s="185"/>
      <c r="W1848" s="183"/>
      <c r="X1848" s="183"/>
      <c r="Y1848" s="183"/>
      <c r="Z1848" s="186"/>
      <c r="AA1848" s="187"/>
    </row>
    <row r="1849" spans="1:27" ht="15.75" thickBot="1" x14ac:dyDescent="0.3">
      <c r="A1849" s="94">
        <v>156</v>
      </c>
      <c r="B1849" s="96" t="str">
        <f>CONCATENATE(Revisión_Avance_Periodo!$C1849,";",Revisión_Avance_Periodo!$E1849,";",Revisión_Avance_Periodo!$I1849)</f>
        <v>OE1;PR_10;ACT_214</v>
      </c>
      <c r="C1849" s="180" t="s">
        <v>9</v>
      </c>
      <c r="D1849" s="181" t="str">
        <f>VLOOKUP(Revisión_Avance_Periodo!$C1849,Componentes_BD!$F$1:$G$5,2,FALSE)</f>
        <v>Fortalecer la Vigilancia.</v>
      </c>
      <c r="E1849" s="119" t="s">
        <v>12</v>
      </c>
      <c r="F1849" s="95">
        <v>2</v>
      </c>
      <c r="G1849" s="95" t="str">
        <f>VLOOKUP(Revisión_Avance_Periodo!$A1849,BD_Seguimiento_OAP_2019!$A$2:$G$294,7,FALSE)</f>
        <v>PAI</v>
      </c>
      <c r="H1849" s="95" t="str">
        <f>VLOOKUP(Revisión_Avance_Periodo!$A1849,BD_Seguimiento_OAP_2019!$A$2:$J$294,10,FALSE)</f>
        <v>PAI_01 - Operacional</v>
      </c>
      <c r="I1849" s="95" t="s">
        <v>1425</v>
      </c>
      <c r="J1849" s="95" t="str">
        <f>VLOOKUP(Revisión_Avance_Periodo!$I1849,BD_Seguimiento_OAP_2019!$L:$M,2,FALSE)</f>
        <v xml:space="preserve">Proyecto piloto Conciliación en puertos &amp; usuarios
</v>
      </c>
      <c r="K1849" s="119" t="s">
        <v>49</v>
      </c>
      <c r="L1849" s="172">
        <v>4.4642857142857152E-4</v>
      </c>
      <c r="M1849" s="182" t="s">
        <v>115</v>
      </c>
      <c r="N1849" s="174">
        <f>INDEX(BD_Seguimiento_OAP_2019!$AH$3:$AS$294,MATCH(Revisión_Avance_Periodo!$I1849,BD_Seguimiento_OAP_2019!$L$3:$L$294,0),MATCH(Revisión_Avance_Periodo!$M1849,BD_Seguimiento_OAP_2019!$AH$2:$AS$2,0))</f>
        <v>0.03</v>
      </c>
      <c r="O1849" s="174">
        <f>INDEX(BD_Seguimiento_OAP_2019!$AV$3:$BG$294,MATCH(Revisión_Avance_Periodo!$I1849,BD_Seguimiento_OAP_2019!$L$3:$L$294,0),MATCH(Revisión_Avance_Periodo!$M1849,BD_Seguimiento_OAP_2019!$AV$2:$BG$2,0))</f>
        <v>0</v>
      </c>
      <c r="P1849" s="188">
        <f t="shared" si="337"/>
        <v>0</v>
      </c>
      <c r="Q1849" s="182" t="str">
        <f>VLOOKUP(P1849,Tabla_Indicador_Gestion4[#All],3,TRUE)</f>
        <v>Por Ejecutar</v>
      </c>
      <c r="R1849" s="215">
        <f>SUBTOTAL(9,$N$1838:$N1849)</f>
        <v>0.25</v>
      </c>
      <c r="S1849" s="231">
        <f>SUBTOTAL(9,$O$1838:$O1849)</f>
        <v>0.1</v>
      </c>
      <c r="T1849" s="231">
        <f>IFERROR(+Revisión_Avance_Periodo!$S1849/Revisión_Avance_Periodo!$R1849,0)</f>
        <v>0.4</v>
      </c>
      <c r="U1849" s="184"/>
      <c r="V1849" s="185"/>
      <c r="W1849" s="183"/>
      <c r="X1849" s="183"/>
      <c r="Y1849" s="183"/>
      <c r="Z1849" s="186"/>
      <c r="AA1849" s="187"/>
    </row>
    <row r="1850" spans="1:27" x14ac:dyDescent="0.25">
      <c r="A1850" s="88">
        <v>157</v>
      </c>
      <c r="B1850" s="91" t="str">
        <f>CONCATENATE(Revisión_Avance_Periodo!$C1850,";",Revisión_Avance_Periodo!$E1850,";",Revisión_Avance_Periodo!$I1850)</f>
        <v>OE1;PR_10;ACT_215</v>
      </c>
      <c r="C1850" s="170" t="s">
        <v>9</v>
      </c>
      <c r="D1850" s="171" t="str">
        <f>VLOOKUP(Revisión_Avance_Periodo!$C1850,Componentes_BD!$F$1:$G$5,2,FALSE)</f>
        <v>Fortalecer la Vigilancia.</v>
      </c>
      <c r="E1850" s="106" t="s">
        <v>12</v>
      </c>
      <c r="F1850" s="89">
        <v>2</v>
      </c>
      <c r="G1850" s="89" t="str">
        <f>VLOOKUP(Revisión_Avance_Periodo!$A1850,BD_Seguimiento_OAP_2019!$A$2:$G$294,7,FALSE)</f>
        <v>PAI</v>
      </c>
      <c r="H1850" s="89" t="str">
        <f>VLOOKUP(Revisión_Avance_Periodo!$A1850,BD_Seguimiento_OAP_2019!$A$2:$J$294,10,FALSE)</f>
        <v>PAI_01 - Operacional</v>
      </c>
      <c r="I1850" s="89" t="s">
        <v>1438</v>
      </c>
      <c r="J1850" s="89" t="str">
        <f>VLOOKUP(Revisión_Avance_Periodo!$I1850,BD_Seguimiento_OAP_2019!$L:$M,2,FALSE)</f>
        <v>Plan Piloto de Formalización de Cabotaje en Buenaventura</v>
      </c>
      <c r="K1850" s="106" t="s">
        <v>49</v>
      </c>
      <c r="L1850" s="172">
        <v>4.4642857142857152E-4</v>
      </c>
      <c r="M1850" s="173" t="s">
        <v>104</v>
      </c>
      <c r="N1850" s="174">
        <f>INDEX(BD_Seguimiento_OAP_2019!$AH$3:$AS$294,MATCH(Revisión_Avance_Periodo!$I1850,BD_Seguimiento_OAP_2019!$L$3:$L$294,0),MATCH(Revisión_Avance_Periodo!$M1850,BD_Seguimiento_OAP_2019!$AH$2:$AS$2,0))</f>
        <v>0.02</v>
      </c>
      <c r="O1850" s="174">
        <f>INDEX(BD_Seguimiento_OAP_2019!$AV$3:$BG$294,MATCH(Revisión_Avance_Periodo!$I1850,BD_Seguimiento_OAP_2019!$L$3:$L$294,0),MATCH(Revisión_Avance_Periodo!$M1850,BD_Seguimiento_OAP_2019!$AV$2:$BG$2,0))</f>
        <v>0.02</v>
      </c>
      <c r="P1850" s="189">
        <f t="shared" si="337"/>
        <v>1</v>
      </c>
      <c r="Q1850" s="173" t="str">
        <f>VLOOKUP(P1850,Tabla_Indicador_Gestion4[#All],3,TRUE)</f>
        <v>Culminada</v>
      </c>
      <c r="R1850" s="213">
        <f>SUBTOTAL(9,$N$1850:$N1850)</f>
        <v>0.02</v>
      </c>
      <c r="S1850" s="234">
        <f>SUBTOTAL(9,$O$1850:$O1850)</f>
        <v>0.02</v>
      </c>
      <c r="T1850" s="234">
        <f>IFERROR(+Revisión_Avance_Periodo!$S1850/Revisión_Avance_Periodo!$R1850,0)</f>
        <v>1</v>
      </c>
      <c r="U1850" s="177">
        <f>SUBTOTAL(9,N1850:N1861)</f>
        <v>0.24999999999999997</v>
      </c>
      <c r="V1850" s="176">
        <f>SUBTOTAL(9,O1850:O1861)</f>
        <v>0.12000000000000001</v>
      </c>
      <c r="W1850" s="176">
        <f t="shared" ref="W1850" si="345">+V1850/U1850</f>
        <v>0.48000000000000009</v>
      </c>
      <c r="X1850" s="176"/>
      <c r="Y1850" s="176">
        <f>100%-Revisión_Avance_Periodo!$W1850</f>
        <v>0.51999999999999991</v>
      </c>
      <c r="Z1850" s="178" t="str">
        <f>VLOOKUP(W1850,Tabla_Indicador_Gestion4[],3,TRUE)</f>
        <v>En Tramite</v>
      </c>
      <c r="AA1850" s="179">
        <f>Revisión_Avance_Periodo!$W1850*Revisión_Avance_Periodo!$L1850</f>
        <v>2.1428571428571438E-4</v>
      </c>
    </row>
    <row r="1851" spans="1:27" x14ac:dyDescent="0.25">
      <c r="A1851" s="94">
        <v>157</v>
      </c>
      <c r="B1851" s="96" t="str">
        <f>CONCATENATE(Revisión_Avance_Periodo!$C1851,";",Revisión_Avance_Periodo!$E1851,";",Revisión_Avance_Periodo!$I1851)</f>
        <v>OE1;PR_10;ACT_215</v>
      </c>
      <c r="C1851" s="180" t="s">
        <v>9</v>
      </c>
      <c r="D1851" s="181" t="str">
        <f>VLOOKUP(Revisión_Avance_Periodo!$C1851,Componentes_BD!$F$1:$G$5,2,FALSE)</f>
        <v>Fortalecer la Vigilancia.</v>
      </c>
      <c r="E1851" s="119" t="s">
        <v>12</v>
      </c>
      <c r="F1851" s="95">
        <v>2</v>
      </c>
      <c r="G1851" s="95" t="str">
        <f>VLOOKUP(Revisión_Avance_Periodo!$A1851,BD_Seguimiento_OAP_2019!$A$2:$G$294,7,FALSE)</f>
        <v>PAI</v>
      </c>
      <c r="H1851" s="95" t="str">
        <f>VLOOKUP(Revisión_Avance_Periodo!$A1851,BD_Seguimiento_OAP_2019!$A$2:$J$294,10,FALSE)</f>
        <v>PAI_01 - Operacional</v>
      </c>
      <c r="I1851" s="95" t="s">
        <v>1438</v>
      </c>
      <c r="J1851" s="95" t="str">
        <f>VLOOKUP(Revisión_Avance_Periodo!$I1851,BD_Seguimiento_OAP_2019!$L:$M,2,FALSE)</f>
        <v>Plan Piloto de Formalización de Cabotaje en Buenaventura</v>
      </c>
      <c r="K1851" s="119" t="s">
        <v>49</v>
      </c>
      <c r="L1851" s="172">
        <v>4.4642857142857152E-4</v>
      </c>
      <c r="M1851" s="182" t="s">
        <v>105</v>
      </c>
      <c r="N1851" s="174">
        <f>INDEX(BD_Seguimiento_OAP_2019!$AH$3:$AS$294,MATCH(Revisión_Avance_Periodo!$I1851,BD_Seguimiento_OAP_2019!$L$3:$L$294,0),MATCH(Revisión_Avance_Periodo!$M1851,BD_Seguimiento_OAP_2019!$AH$2:$AS$2,0))</f>
        <v>0.02</v>
      </c>
      <c r="O1851" s="174">
        <f>INDEX(BD_Seguimiento_OAP_2019!$AV$3:$BG$294,MATCH(Revisión_Avance_Periodo!$I1851,BD_Seguimiento_OAP_2019!$L$3:$L$294,0),MATCH(Revisión_Avance_Periodo!$M1851,BD_Seguimiento_OAP_2019!$AV$2:$BG$2,0))</f>
        <v>0.02</v>
      </c>
      <c r="P1851" s="188">
        <f t="shared" si="337"/>
        <v>1</v>
      </c>
      <c r="Q1851" s="182" t="str">
        <f>VLOOKUP(P1851,Tabla_Indicador_Gestion4[#All],3,TRUE)</f>
        <v>Culminada</v>
      </c>
      <c r="R1851" s="215">
        <f>SUBTOTAL(9,$N$1850:$N1851)</f>
        <v>0.04</v>
      </c>
      <c r="S1851" s="231">
        <f>SUBTOTAL(9,$O$1850:$O1851)</f>
        <v>0.04</v>
      </c>
      <c r="T1851" s="231">
        <f>IFERROR(+Revisión_Avance_Periodo!$S1851/Revisión_Avance_Periodo!$R1851,0)</f>
        <v>1</v>
      </c>
      <c r="U1851" s="184"/>
      <c r="V1851" s="185"/>
      <c r="W1851" s="183"/>
      <c r="X1851" s="183"/>
      <c r="Y1851" s="183"/>
      <c r="Z1851" s="186"/>
      <c r="AA1851" s="187"/>
    </row>
    <row r="1852" spans="1:27" x14ac:dyDescent="0.25">
      <c r="A1852" s="88">
        <v>157</v>
      </c>
      <c r="B1852" s="91" t="str">
        <f>CONCATENATE(Revisión_Avance_Periodo!$C1852,";",Revisión_Avance_Periodo!$E1852,";",Revisión_Avance_Periodo!$I1852)</f>
        <v>OE1;PR_10;ACT_215</v>
      </c>
      <c r="C1852" s="170" t="s">
        <v>9</v>
      </c>
      <c r="D1852" s="171" t="str">
        <f>VLOOKUP(Revisión_Avance_Periodo!$C1852,Componentes_BD!$F$1:$G$5,2,FALSE)</f>
        <v>Fortalecer la Vigilancia.</v>
      </c>
      <c r="E1852" s="106" t="s">
        <v>12</v>
      </c>
      <c r="F1852" s="89">
        <v>2</v>
      </c>
      <c r="G1852" s="89" t="str">
        <f>VLOOKUP(Revisión_Avance_Periodo!$A1852,BD_Seguimiento_OAP_2019!$A$2:$G$294,7,FALSE)</f>
        <v>PAI</v>
      </c>
      <c r="H1852" s="89" t="str">
        <f>VLOOKUP(Revisión_Avance_Periodo!$A1852,BD_Seguimiento_OAP_2019!$A$2:$J$294,10,FALSE)</f>
        <v>PAI_01 - Operacional</v>
      </c>
      <c r="I1852" s="89" t="s">
        <v>1438</v>
      </c>
      <c r="J1852" s="89" t="str">
        <f>VLOOKUP(Revisión_Avance_Periodo!$I1852,BD_Seguimiento_OAP_2019!$L:$M,2,FALSE)</f>
        <v>Plan Piloto de Formalización de Cabotaje en Buenaventura</v>
      </c>
      <c r="K1852" s="106" t="s">
        <v>49</v>
      </c>
      <c r="L1852" s="172">
        <v>4.4642857142857152E-4</v>
      </c>
      <c r="M1852" s="173" t="s">
        <v>106</v>
      </c>
      <c r="N1852" s="174">
        <f>INDEX(BD_Seguimiento_OAP_2019!$AH$3:$AS$294,MATCH(Revisión_Avance_Periodo!$I1852,BD_Seguimiento_OAP_2019!$L$3:$L$294,0),MATCH(Revisión_Avance_Periodo!$M1852,BD_Seguimiento_OAP_2019!$AH$2:$AS$2,0))</f>
        <v>0.02</v>
      </c>
      <c r="O1852" s="174">
        <f>INDEX(BD_Seguimiento_OAP_2019!$AV$3:$BG$294,MATCH(Revisión_Avance_Periodo!$I1852,BD_Seguimiento_OAP_2019!$L$3:$L$294,0),MATCH(Revisión_Avance_Periodo!$M1852,BD_Seguimiento_OAP_2019!$AV$2:$BG$2,0))</f>
        <v>0.02</v>
      </c>
      <c r="P1852" s="189">
        <f t="shared" si="337"/>
        <v>1</v>
      </c>
      <c r="Q1852" s="173" t="str">
        <f>VLOOKUP(P1852,Tabla_Indicador_Gestion4[#All],3,TRUE)</f>
        <v>Culminada</v>
      </c>
      <c r="R1852" s="215">
        <f>SUBTOTAL(9,$N$1850:$N1852)</f>
        <v>0.06</v>
      </c>
      <c r="S1852" s="231">
        <f>SUBTOTAL(9,$O$1850:$O1852)</f>
        <v>0.06</v>
      </c>
      <c r="T1852" s="231">
        <f>IFERROR(+Revisión_Avance_Periodo!$S1852/Revisión_Avance_Periodo!$R1852,0)</f>
        <v>1</v>
      </c>
      <c r="U1852" s="184"/>
      <c r="V1852" s="185"/>
      <c r="W1852" s="183"/>
      <c r="X1852" s="183"/>
      <c r="Y1852" s="183"/>
      <c r="Z1852" s="186"/>
      <c r="AA1852" s="187"/>
    </row>
    <row r="1853" spans="1:27" x14ac:dyDescent="0.25">
      <c r="A1853" s="94">
        <v>157</v>
      </c>
      <c r="B1853" s="96" t="str">
        <f>CONCATENATE(Revisión_Avance_Periodo!$C1853,";",Revisión_Avance_Periodo!$E1853,";",Revisión_Avance_Periodo!$I1853)</f>
        <v>OE1;PR_10;ACT_215</v>
      </c>
      <c r="C1853" s="180" t="s">
        <v>9</v>
      </c>
      <c r="D1853" s="181" t="str">
        <f>VLOOKUP(Revisión_Avance_Periodo!$C1853,Componentes_BD!$F$1:$G$5,2,FALSE)</f>
        <v>Fortalecer la Vigilancia.</v>
      </c>
      <c r="E1853" s="119" t="s">
        <v>12</v>
      </c>
      <c r="F1853" s="95">
        <v>2</v>
      </c>
      <c r="G1853" s="95" t="str">
        <f>VLOOKUP(Revisión_Avance_Periodo!$A1853,BD_Seguimiento_OAP_2019!$A$2:$G$294,7,FALSE)</f>
        <v>PAI</v>
      </c>
      <c r="H1853" s="95" t="str">
        <f>VLOOKUP(Revisión_Avance_Periodo!$A1853,BD_Seguimiento_OAP_2019!$A$2:$J$294,10,FALSE)</f>
        <v>PAI_01 - Operacional</v>
      </c>
      <c r="I1853" s="95" t="s">
        <v>1438</v>
      </c>
      <c r="J1853" s="95" t="str">
        <f>VLOOKUP(Revisión_Avance_Periodo!$I1853,BD_Seguimiento_OAP_2019!$L:$M,2,FALSE)</f>
        <v>Plan Piloto de Formalización de Cabotaje en Buenaventura</v>
      </c>
      <c r="K1853" s="119" t="s">
        <v>49</v>
      </c>
      <c r="L1853" s="172">
        <v>4.4642857142857152E-4</v>
      </c>
      <c r="M1853" s="182" t="s">
        <v>107</v>
      </c>
      <c r="N1853" s="174">
        <f>INDEX(BD_Seguimiento_OAP_2019!$AH$3:$AS$294,MATCH(Revisión_Avance_Periodo!$I1853,BD_Seguimiento_OAP_2019!$L$3:$L$294,0),MATCH(Revisión_Avance_Periodo!$M1853,BD_Seguimiento_OAP_2019!$AH$2:$AS$2,0))</f>
        <v>0.02</v>
      </c>
      <c r="O1853" s="174">
        <f>INDEX(BD_Seguimiento_OAP_2019!$AV$3:$BG$294,MATCH(Revisión_Avance_Periodo!$I1853,BD_Seguimiento_OAP_2019!$L$3:$L$294,0),MATCH(Revisión_Avance_Periodo!$M1853,BD_Seguimiento_OAP_2019!$AV$2:$BG$2,0))</f>
        <v>0.02</v>
      </c>
      <c r="P1853" s="188">
        <f t="shared" si="337"/>
        <v>1</v>
      </c>
      <c r="Q1853" s="182" t="str">
        <f>VLOOKUP(P1853,Tabla_Indicador_Gestion4[#All],3,TRUE)</f>
        <v>Culminada</v>
      </c>
      <c r="R1853" s="215">
        <f>SUBTOTAL(9,$N$1850:$N1853)</f>
        <v>0.08</v>
      </c>
      <c r="S1853" s="231">
        <f>SUBTOTAL(9,$O$1850:$O1853)</f>
        <v>0.08</v>
      </c>
      <c r="T1853" s="231">
        <f>IFERROR(+Revisión_Avance_Periodo!$S1853/Revisión_Avance_Periodo!$R1853,0)</f>
        <v>1</v>
      </c>
      <c r="U1853" s="184"/>
      <c r="V1853" s="185"/>
      <c r="W1853" s="183"/>
      <c r="X1853" s="183"/>
      <c r="Y1853" s="183"/>
      <c r="Z1853" s="186"/>
      <c r="AA1853" s="187"/>
    </row>
    <row r="1854" spans="1:27" x14ac:dyDescent="0.25">
      <c r="A1854" s="88">
        <v>157</v>
      </c>
      <c r="B1854" s="91" t="str">
        <f>CONCATENATE(Revisión_Avance_Periodo!$C1854,";",Revisión_Avance_Periodo!$E1854,";",Revisión_Avance_Periodo!$I1854)</f>
        <v>OE1;PR_10;ACT_215</v>
      </c>
      <c r="C1854" s="170" t="s">
        <v>9</v>
      </c>
      <c r="D1854" s="171" t="str">
        <f>VLOOKUP(Revisión_Avance_Periodo!$C1854,Componentes_BD!$F$1:$G$5,2,FALSE)</f>
        <v>Fortalecer la Vigilancia.</v>
      </c>
      <c r="E1854" s="106" t="s">
        <v>12</v>
      </c>
      <c r="F1854" s="89">
        <v>2</v>
      </c>
      <c r="G1854" s="89" t="str">
        <f>VLOOKUP(Revisión_Avance_Periodo!$A1854,BD_Seguimiento_OAP_2019!$A$2:$G$294,7,FALSE)</f>
        <v>PAI</v>
      </c>
      <c r="H1854" s="89" t="str">
        <f>VLOOKUP(Revisión_Avance_Periodo!$A1854,BD_Seguimiento_OAP_2019!$A$2:$J$294,10,FALSE)</f>
        <v>PAI_01 - Operacional</v>
      </c>
      <c r="I1854" s="89" t="s">
        <v>1438</v>
      </c>
      <c r="J1854" s="89" t="str">
        <f>VLOOKUP(Revisión_Avance_Periodo!$I1854,BD_Seguimiento_OAP_2019!$L:$M,2,FALSE)</f>
        <v>Plan Piloto de Formalización de Cabotaje en Buenaventura</v>
      </c>
      <c r="K1854" s="106" t="s">
        <v>49</v>
      </c>
      <c r="L1854" s="172">
        <v>4.4642857142857152E-4</v>
      </c>
      <c r="M1854" s="173" t="s">
        <v>108</v>
      </c>
      <c r="N1854" s="174">
        <f>INDEX(BD_Seguimiento_OAP_2019!$AH$3:$AS$294,MATCH(Revisión_Avance_Periodo!$I1854,BD_Seguimiento_OAP_2019!$L$3:$L$294,0),MATCH(Revisión_Avance_Periodo!$M1854,BD_Seguimiento_OAP_2019!$AH$2:$AS$2,0))</f>
        <v>0.02</v>
      </c>
      <c r="O1854" s="174">
        <f>INDEX(BD_Seguimiento_OAP_2019!$AV$3:$BG$294,MATCH(Revisión_Avance_Periodo!$I1854,BD_Seguimiento_OAP_2019!$L$3:$L$294,0),MATCH(Revisión_Avance_Periodo!$M1854,BD_Seguimiento_OAP_2019!$AV$2:$BG$2,0))</f>
        <v>0.02</v>
      </c>
      <c r="P1854" s="189">
        <f t="shared" si="337"/>
        <v>1</v>
      </c>
      <c r="Q1854" s="173" t="str">
        <f>VLOOKUP(P1854,Tabla_Indicador_Gestion4[#All],3,TRUE)</f>
        <v>Culminada</v>
      </c>
      <c r="R1854" s="215">
        <f>SUBTOTAL(9,$N$1850:$N1854)</f>
        <v>0.1</v>
      </c>
      <c r="S1854" s="231">
        <f>SUBTOTAL(9,$O$1850:$O1854)</f>
        <v>0.1</v>
      </c>
      <c r="T1854" s="231">
        <f>IFERROR(+Revisión_Avance_Periodo!$S1854/Revisión_Avance_Periodo!$R1854,0)</f>
        <v>1</v>
      </c>
      <c r="U1854" s="184"/>
      <c r="V1854" s="185"/>
      <c r="W1854" s="183"/>
      <c r="X1854" s="183"/>
      <c r="Y1854" s="183"/>
      <c r="Z1854" s="186"/>
      <c r="AA1854" s="187"/>
    </row>
    <row r="1855" spans="1:27" x14ac:dyDescent="0.25">
      <c r="A1855" s="94">
        <v>157</v>
      </c>
      <c r="B1855" s="96" t="str">
        <f>CONCATENATE(Revisión_Avance_Periodo!$C1855,";",Revisión_Avance_Periodo!$E1855,";",Revisión_Avance_Periodo!$I1855)</f>
        <v>OE1;PR_10;ACT_215</v>
      </c>
      <c r="C1855" s="180" t="s">
        <v>9</v>
      </c>
      <c r="D1855" s="181" t="str">
        <f>VLOOKUP(Revisión_Avance_Periodo!$C1855,Componentes_BD!$F$1:$G$5,2,FALSE)</f>
        <v>Fortalecer la Vigilancia.</v>
      </c>
      <c r="E1855" s="119" t="s">
        <v>12</v>
      </c>
      <c r="F1855" s="95">
        <v>2</v>
      </c>
      <c r="G1855" s="95" t="str">
        <f>VLOOKUP(Revisión_Avance_Periodo!$A1855,BD_Seguimiento_OAP_2019!$A$2:$G$294,7,FALSE)</f>
        <v>PAI</v>
      </c>
      <c r="H1855" s="95" t="str">
        <f>VLOOKUP(Revisión_Avance_Periodo!$A1855,BD_Seguimiento_OAP_2019!$A$2:$J$294,10,FALSE)</f>
        <v>PAI_01 - Operacional</v>
      </c>
      <c r="I1855" s="95" t="s">
        <v>1438</v>
      </c>
      <c r="J1855" s="95" t="str">
        <f>VLOOKUP(Revisión_Avance_Periodo!$I1855,BD_Seguimiento_OAP_2019!$L:$M,2,FALSE)</f>
        <v>Plan Piloto de Formalización de Cabotaje en Buenaventura</v>
      </c>
      <c r="K1855" s="119" t="s">
        <v>49</v>
      </c>
      <c r="L1855" s="172">
        <v>4.4642857142857152E-4</v>
      </c>
      <c r="M1855" s="182" t="s">
        <v>109</v>
      </c>
      <c r="N1855" s="174">
        <f>INDEX(BD_Seguimiento_OAP_2019!$AH$3:$AS$294,MATCH(Revisión_Avance_Periodo!$I1855,BD_Seguimiento_OAP_2019!$L$3:$L$294,0),MATCH(Revisión_Avance_Periodo!$M1855,BD_Seguimiento_OAP_2019!$AH$2:$AS$2,0))</f>
        <v>0.02</v>
      </c>
      <c r="O1855" s="174">
        <f>INDEX(BD_Seguimiento_OAP_2019!$AV$3:$BG$294,MATCH(Revisión_Avance_Periodo!$I1855,BD_Seguimiento_OAP_2019!$L$3:$L$294,0),MATCH(Revisión_Avance_Periodo!$M1855,BD_Seguimiento_OAP_2019!$AV$2:$BG$2,0))</f>
        <v>0.02</v>
      </c>
      <c r="P1855" s="188">
        <f t="shared" si="337"/>
        <v>1</v>
      </c>
      <c r="Q1855" s="182" t="str">
        <f>VLOOKUP(P1855,Tabla_Indicador_Gestion4[#All],3,TRUE)</f>
        <v>Culminada</v>
      </c>
      <c r="R1855" s="215">
        <f>SUBTOTAL(9,$N$1850:$N1855)</f>
        <v>0.12000000000000001</v>
      </c>
      <c r="S1855" s="231">
        <f>SUBTOTAL(9,$O$1850:$O1855)</f>
        <v>0.12000000000000001</v>
      </c>
      <c r="T1855" s="231">
        <f>IFERROR(+Revisión_Avance_Periodo!$S1855/Revisión_Avance_Periodo!$R1855,0)</f>
        <v>1</v>
      </c>
      <c r="U1855" s="184"/>
      <c r="V1855" s="185"/>
      <c r="W1855" s="183"/>
      <c r="X1855" s="183"/>
      <c r="Y1855" s="183"/>
      <c r="Z1855" s="186"/>
      <c r="AA1855" s="187"/>
    </row>
    <row r="1856" spans="1:27" x14ac:dyDescent="0.25">
      <c r="A1856" s="88">
        <v>157</v>
      </c>
      <c r="B1856" s="91" t="str">
        <f>CONCATENATE(Revisión_Avance_Periodo!$C1856,";",Revisión_Avance_Periodo!$E1856,";",Revisión_Avance_Periodo!$I1856)</f>
        <v>OE1;PR_10;ACT_215</v>
      </c>
      <c r="C1856" s="170" t="s">
        <v>9</v>
      </c>
      <c r="D1856" s="171" t="str">
        <f>VLOOKUP(Revisión_Avance_Periodo!$C1856,Componentes_BD!$F$1:$G$5,2,FALSE)</f>
        <v>Fortalecer la Vigilancia.</v>
      </c>
      <c r="E1856" s="106" t="s">
        <v>12</v>
      </c>
      <c r="F1856" s="89">
        <v>2</v>
      </c>
      <c r="G1856" s="89" t="str">
        <f>VLOOKUP(Revisión_Avance_Periodo!$A1856,BD_Seguimiento_OAP_2019!$A$2:$G$294,7,FALSE)</f>
        <v>PAI</v>
      </c>
      <c r="H1856" s="89" t="str">
        <f>VLOOKUP(Revisión_Avance_Periodo!$A1856,BD_Seguimiento_OAP_2019!$A$2:$J$294,10,FALSE)</f>
        <v>PAI_01 - Operacional</v>
      </c>
      <c r="I1856" s="89" t="s">
        <v>1438</v>
      </c>
      <c r="J1856" s="89" t="str">
        <f>VLOOKUP(Revisión_Avance_Periodo!$I1856,BD_Seguimiento_OAP_2019!$L:$M,2,FALSE)</f>
        <v>Plan Piloto de Formalización de Cabotaje en Buenaventura</v>
      </c>
      <c r="K1856" s="106" t="s">
        <v>49</v>
      </c>
      <c r="L1856" s="172">
        <v>4.4642857142857152E-4</v>
      </c>
      <c r="M1856" s="173" t="s">
        <v>110</v>
      </c>
      <c r="N1856" s="174">
        <f>INDEX(BD_Seguimiento_OAP_2019!$AH$3:$AS$294,MATCH(Revisión_Avance_Periodo!$I1856,BD_Seguimiento_OAP_2019!$L$3:$L$294,0),MATCH(Revisión_Avance_Periodo!$M1856,BD_Seguimiento_OAP_2019!$AH$2:$AS$2,0))</f>
        <v>0.02</v>
      </c>
      <c r="O1856" s="174">
        <f>INDEX(BD_Seguimiento_OAP_2019!$AV$3:$BG$294,MATCH(Revisión_Avance_Periodo!$I1856,BD_Seguimiento_OAP_2019!$L$3:$L$294,0),MATCH(Revisión_Avance_Periodo!$M1856,BD_Seguimiento_OAP_2019!$AV$2:$BG$2,0))</f>
        <v>0</v>
      </c>
      <c r="P1856" s="189">
        <f t="shared" si="337"/>
        <v>0</v>
      </c>
      <c r="Q1856" s="173" t="str">
        <f>VLOOKUP(P1856,Tabla_Indicador_Gestion4[#All],3,TRUE)</f>
        <v>Por Ejecutar</v>
      </c>
      <c r="R1856" s="215">
        <f>SUBTOTAL(9,$N$1850:$N1856)</f>
        <v>0.14000000000000001</v>
      </c>
      <c r="S1856" s="231">
        <f>SUBTOTAL(9,$O$1850:$O1856)</f>
        <v>0.12000000000000001</v>
      </c>
      <c r="T1856" s="231">
        <f>IFERROR(+Revisión_Avance_Periodo!$S1856/Revisión_Avance_Periodo!$R1856,0)</f>
        <v>0.8571428571428571</v>
      </c>
      <c r="U1856" s="184"/>
      <c r="V1856" s="185"/>
      <c r="W1856" s="183"/>
      <c r="X1856" s="183"/>
      <c r="Y1856" s="183"/>
      <c r="Z1856" s="186"/>
      <c r="AA1856" s="187"/>
    </row>
    <row r="1857" spans="1:27" x14ac:dyDescent="0.25">
      <c r="A1857" s="94">
        <v>157</v>
      </c>
      <c r="B1857" s="96" t="str">
        <f>CONCATENATE(Revisión_Avance_Periodo!$C1857,";",Revisión_Avance_Periodo!$E1857,";",Revisión_Avance_Periodo!$I1857)</f>
        <v>OE1;PR_10;ACT_215</v>
      </c>
      <c r="C1857" s="180" t="s">
        <v>9</v>
      </c>
      <c r="D1857" s="181" t="str">
        <f>VLOOKUP(Revisión_Avance_Periodo!$C1857,Componentes_BD!$F$1:$G$5,2,FALSE)</f>
        <v>Fortalecer la Vigilancia.</v>
      </c>
      <c r="E1857" s="119" t="s">
        <v>12</v>
      </c>
      <c r="F1857" s="95">
        <v>2</v>
      </c>
      <c r="G1857" s="95" t="str">
        <f>VLOOKUP(Revisión_Avance_Periodo!$A1857,BD_Seguimiento_OAP_2019!$A$2:$G$294,7,FALSE)</f>
        <v>PAI</v>
      </c>
      <c r="H1857" s="95" t="str">
        <f>VLOOKUP(Revisión_Avance_Periodo!$A1857,BD_Seguimiento_OAP_2019!$A$2:$J$294,10,FALSE)</f>
        <v>PAI_01 - Operacional</v>
      </c>
      <c r="I1857" s="95" t="s">
        <v>1438</v>
      </c>
      <c r="J1857" s="95" t="str">
        <f>VLOOKUP(Revisión_Avance_Periodo!$I1857,BD_Seguimiento_OAP_2019!$L:$M,2,FALSE)</f>
        <v>Plan Piloto de Formalización de Cabotaje en Buenaventura</v>
      </c>
      <c r="K1857" s="119" t="s">
        <v>49</v>
      </c>
      <c r="L1857" s="172">
        <v>4.4642857142857152E-4</v>
      </c>
      <c r="M1857" s="182" t="s">
        <v>111</v>
      </c>
      <c r="N1857" s="174">
        <f>INDEX(BD_Seguimiento_OAP_2019!$AH$3:$AS$294,MATCH(Revisión_Avance_Periodo!$I1857,BD_Seguimiento_OAP_2019!$L$3:$L$294,0),MATCH(Revisión_Avance_Periodo!$M1857,BD_Seguimiento_OAP_2019!$AH$2:$AS$2,0))</f>
        <v>0.02</v>
      </c>
      <c r="O1857" s="174">
        <f>INDEX(BD_Seguimiento_OAP_2019!$AV$3:$BG$294,MATCH(Revisión_Avance_Periodo!$I1857,BD_Seguimiento_OAP_2019!$L$3:$L$294,0),MATCH(Revisión_Avance_Periodo!$M1857,BD_Seguimiento_OAP_2019!$AV$2:$BG$2,0))</f>
        <v>0</v>
      </c>
      <c r="P1857" s="188">
        <f t="shared" si="337"/>
        <v>0</v>
      </c>
      <c r="Q1857" s="182" t="str">
        <f>VLOOKUP(P1857,Tabla_Indicador_Gestion4[#All],3,TRUE)</f>
        <v>Por Ejecutar</v>
      </c>
      <c r="R1857" s="215">
        <f>SUBTOTAL(9,$N$1850:$N1857)</f>
        <v>0.16</v>
      </c>
      <c r="S1857" s="231">
        <f>SUBTOTAL(9,$O$1850:$O1857)</f>
        <v>0.12000000000000001</v>
      </c>
      <c r="T1857" s="231">
        <f>IFERROR(+Revisión_Avance_Periodo!$S1857/Revisión_Avance_Periodo!$R1857,0)</f>
        <v>0.75</v>
      </c>
      <c r="U1857" s="184"/>
      <c r="V1857" s="185"/>
      <c r="W1857" s="183"/>
      <c r="X1857" s="183"/>
      <c r="Y1857" s="183"/>
      <c r="Z1857" s="186"/>
      <c r="AA1857" s="187"/>
    </row>
    <row r="1858" spans="1:27" x14ac:dyDescent="0.25">
      <c r="A1858" s="88">
        <v>157</v>
      </c>
      <c r="B1858" s="91" t="str">
        <f>CONCATENATE(Revisión_Avance_Periodo!$C1858,";",Revisión_Avance_Periodo!$E1858,";",Revisión_Avance_Periodo!$I1858)</f>
        <v>OE1;PR_10;ACT_215</v>
      </c>
      <c r="C1858" s="170" t="s">
        <v>9</v>
      </c>
      <c r="D1858" s="171" t="str">
        <f>VLOOKUP(Revisión_Avance_Periodo!$C1858,Componentes_BD!$F$1:$G$5,2,FALSE)</f>
        <v>Fortalecer la Vigilancia.</v>
      </c>
      <c r="E1858" s="106" t="s">
        <v>12</v>
      </c>
      <c r="F1858" s="89">
        <v>2</v>
      </c>
      <c r="G1858" s="89" t="str">
        <f>VLOOKUP(Revisión_Avance_Periodo!$A1858,BD_Seguimiento_OAP_2019!$A$2:$G$294,7,FALSE)</f>
        <v>PAI</v>
      </c>
      <c r="H1858" s="89" t="str">
        <f>VLOOKUP(Revisión_Avance_Periodo!$A1858,BD_Seguimiento_OAP_2019!$A$2:$J$294,10,FALSE)</f>
        <v>PAI_01 - Operacional</v>
      </c>
      <c r="I1858" s="89" t="s">
        <v>1438</v>
      </c>
      <c r="J1858" s="89" t="str">
        <f>VLOOKUP(Revisión_Avance_Periodo!$I1858,BD_Seguimiento_OAP_2019!$L:$M,2,FALSE)</f>
        <v>Plan Piloto de Formalización de Cabotaje en Buenaventura</v>
      </c>
      <c r="K1858" s="106" t="s">
        <v>49</v>
      </c>
      <c r="L1858" s="172">
        <v>4.4642857142857152E-4</v>
      </c>
      <c r="M1858" s="173" t="s">
        <v>112</v>
      </c>
      <c r="N1858" s="174">
        <f>INDEX(BD_Seguimiento_OAP_2019!$AH$3:$AS$294,MATCH(Revisión_Avance_Periodo!$I1858,BD_Seguimiento_OAP_2019!$L$3:$L$294,0),MATCH(Revisión_Avance_Periodo!$M1858,BD_Seguimiento_OAP_2019!$AH$2:$AS$2,0))</f>
        <v>0.02</v>
      </c>
      <c r="O1858" s="174">
        <f>INDEX(BD_Seguimiento_OAP_2019!$AV$3:$BG$294,MATCH(Revisión_Avance_Periodo!$I1858,BD_Seguimiento_OAP_2019!$L$3:$L$294,0),MATCH(Revisión_Avance_Periodo!$M1858,BD_Seguimiento_OAP_2019!$AV$2:$BG$2,0))</f>
        <v>0</v>
      </c>
      <c r="P1858" s="189">
        <f t="shared" si="337"/>
        <v>0</v>
      </c>
      <c r="Q1858" s="173" t="str">
        <f>VLOOKUP(P1858,Tabla_Indicador_Gestion4[#All],3,TRUE)</f>
        <v>Por Ejecutar</v>
      </c>
      <c r="R1858" s="215">
        <f>SUBTOTAL(9,$N$1850:$N1858)</f>
        <v>0.18</v>
      </c>
      <c r="S1858" s="231">
        <f>SUBTOTAL(9,$O$1850:$O1858)</f>
        <v>0.12000000000000001</v>
      </c>
      <c r="T1858" s="231">
        <f>IFERROR(+Revisión_Avance_Periodo!$S1858/Revisión_Avance_Periodo!$R1858,0)</f>
        <v>0.66666666666666674</v>
      </c>
      <c r="U1858" s="184"/>
      <c r="V1858" s="185"/>
      <c r="W1858" s="183"/>
      <c r="X1858" s="183"/>
      <c r="Y1858" s="183"/>
      <c r="Z1858" s="186"/>
      <c r="AA1858" s="187"/>
    </row>
    <row r="1859" spans="1:27" x14ac:dyDescent="0.25">
      <c r="A1859" s="94">
        <v>157</v>
      </c>
      <c r="B1859" s="96" t="str">
        <f>CONCATENATE(Revisión_Avance_Periodo!$C1859,";",Revisión_Avance_Periodo!$E1859,";",Revisión_Avance_Periodo!$I1859)</f>
        <v>OE1;PR_10;ACT_215</v>
      </c>
      <c r="C1859" s="180" t="s">
        <v>9</v>
      </c>
      <c r="D1859" s="181" t="str">
        <f>VLOOKUP(Revisión_Avance_Periodo!$C1859,Componentes_BD!$F$1:$G$5,2,FALSE)</f>
        <v>Fortalecer la Vigilancia.</v>
      </c>
      <c r="E1859" s="119" t="s">
        <v>12</v>
      </c>
      <c r="F1859" s="95">
        <v>2</v>
      </c>
      <c r="G1859" s="95" t="str">
        <f>VLOOKUP(Revisión_Avance_Periodo!$A1859,BD_Seguimiento_OAP_2019!$A$2:$G$294,7,FALSE)</f>
        <v>PAI</v>
      </c>
      <c r="H1859" s="95" t="str">
        <f>VLOOKUP(Revisión_Avance_Periodo!$A1859,BD_Seguimiento_OAP_2019!$A$2:$J$294,10,FALSE)</f>
        <v>PAI_01 - Operacional</v>
      </c>
      <c r="I1859" s="95" t="s">
        <v>1438</v>
      </c>
      <c r="J1859" s="95" t="str">
        <f>VLOOKUP(Revisión_Avance_Periodo!$I1859,BD_Seguimiento_OAP_2019!$L:$M,2,FALSE)</f>
        <v>Plan Piloto de Formalización de Cabotaje en Buenaventura</v>
      </c>
      <c r="K1859" s="119" t="s">
        <v>49</v>
      </c>
      <c r="L1859" s="172">
        <v>4.4642857142857152E-4</v>
      </c>
      <c r="M1859" s="182" t="s">
        <v>113</v>
      </c>
      <c r="N1859" s="174">
        <f>INDEX(BD_Seguimiento_OAP_2019!$AH$3:$AS$294,MATCH(Revisión_Avance_Periodo!$I1859,BD_Seguimiento_OAP_2019!$L$3:$L$294,0),MATCH(Revisión_Avance_Periodo!$M1859,BD_Seguimiento_OAP_2019!$AH$2:$AS$2,0))</f>
        <v>0.02</v>
      </c>
      <c r="O1859" s="174">
        <f>INDEX(BD_Seguimiento_OAP_2019!$AV$3:$BG$294,MATCH(Revisión_Avance_Periodo!$I1859,BD_Seguimiento_OAP_2019!$L$3:$L$294,0),MATCH(Revisión_Avance_Periodo!$M1859,BD_Seguimiento_OAP_2019!$AV$2:$BG$2,0))</f>
        <v>0</v>
      </c>
      <c r="P1859" s="188">
        <f t="shared" ref="P1859:P1921" si="346">O1859/N1859</f>
        <v>0</v>
      </c>
      <c r="Q1859" s="182" t="str">
        <f>VLOOKUP(P1859,Tabla_Indicador_Gestion4[#All],3,TRUE)</f>
        <v>Por Ejecutar</v>
      </c>
      <c r="R1859" s="215">
        <f>SUBTOTAL(9,$N$1850:$N1859)</f>
        <v>0.19999999999999998</v>
      </c>
      <c r="S1859" s="231">
        <f>SUBTOTAL(9,$O$1850:$O1859)</f>
        <v>0.12000000000000001</v>
      </c>
      <c r="T1859" s="231">
        <f>IFERROR(+Revisión_Avance_Periodo!$S1859/Revisión_Avance_Periodo!$R1859,0)</f>
        <v>0.60000000000000009</v>
      </c>
      <c r="U1859" s="184"/>
      <c r="V1859" s="185"/>
      <c r="W1859" s="183"/>
      <c r="X1859" s="183"/>
      <c r="Y1859" s="183"/>
      <c r="Z1859" s="186"/>
      <c r="AA1859" s="187"/>
    </row>
    <row r="1860" spans="1:27" x14ac:dyDescent="0.25">
      <c r="A1860" s="88">
        <v>157</v>
      </c>
      <c r="B1860" s="91" t="str">
        <f>CONCATENATE(Revisión_Avance_Periodo!$C1860,";",Revisión_Avance_Periodo!$E1860,";",Revisión_Avance_Periodo!$I1860)</f>
        <v>OE1;PR_10;ACT_215</v>
      </c>
      <c r="C1860" s="170" t="s">
        <v>9</v>
      </c>
      <c r="D1860" s="171" t="str">
        <f>VLOOKUP(Revisión_Avance_Periodo!$C1860,Componentes_BD!$F$1:$G$5,2,FALSE)</f>
        <v>Fortalecer la Vigilancia.</v>
      </c>
      <c r="E1860" s="106" t="s">
        <v>12</v>
      </c>
      <c r="F1860" s="89">
        <v>2</v>
      </c>
      <c r="G1860" s="89" t="str">
        <f>VLOOKUP(Revisión_Avance_Periodo!$A1860,BD_Seguimiento_OAP_2019!$A$2:$G$294,7,FALSE)</f>
        <v>PAI</v>
      </c>
      <c r="H1860" s="89" t="str">
        <f>VLOOKUP(Revisión_Avance_Periodo!$A1860,BD_Seguimiento_OAP_2019!$A$2:$J$294,10,FALSE)</f>
        <v>PAI_01 - Operacional</v>
      </c>
      <c r="I1860" s="89" t="s">
        <v>1438</v>
      </c>
      <c r="J1860" s="89" t="str">
        <f>VLOOKUP(Revisión_Avance_Periodo!$I1860,BD_Seguimiento_OAP_2019!$L:$M,2,FALSE)</f>
        <v>Plan Piloto de Formalización de Cabotaje en Buenaventura</v>
      </c>
      <c r="K1860" s="106" t="s">
        <v>49</v>
      </c>
      <c r="L1860" s="172">
        <v>4.4642857142857152E-4</v>
      </c>
      <c r="M1860" s="173" t="s">
        <v>114</v>
      </c>
      <c r="N1860" s="174">
        <f>INDEX(BD_Seguimiento_OAP_2019!$AH$3:$AS$294,MATCH(Revisión_Avance_Periodo!$I1860,BD_Seguimiento_OAP_2019!$L$3:$L$294,0),MATCH(Revisión_Avance_Periodo!$M1860,BD_Seguimiento_OAP_2019!$AH$2:$AS$2,0))</f>
        <v>0.02</v>
      </c>
      <c r="O1860" s="174">
        <f>INDEX(BD_Seguimiento_OAP_2019!$AV$3:$BG$294,MATCH(Revisión_Avance_Periodo!$I1860,BD_Seguimiento_OAP_2019!$L$3:$L$294,0),MATCH(Revisión_Avance_Periodo!$M1860,BD_Seguimiento_OAP_2019!$AV$2:$BG$2,0))</f>
        <v>0</v>
      </c>
      <c r="P1860" s="189">
        <f t="shared" si="346"/>
        <v>0</v>
      </c>
      <c r="Q1860" s="173" t="str">
        <f>VLOOKUP(P1860,Tabla_Indicador_Gestion4[#All],3,TRUE)</f>
        <v>Por Ejecutar</v>
      </c>
      <c r="R1860" s="215">
        <f>SUBTOTAL(9,$N$1850:$N1860)</f>
        <v>0.21999999999999997</v>
      </c>
      <c r="S1860" s="231">
        <f>SUBTOTAL(9,$O$1850:$O1860)</f>
        <v>0.12000000000000001</v>
      </c>
      <c r="T1860" s="231">
        <f>IFERROR(+Revisión_Avance_Periodo!$S1860/Revisión_Avance_Periodo!$R1860,0)</f>
        <v>0.54545454545454553</v>
      </c>
      <c r="U1860" s="184"/>
      <c r="V1860" s="185"/>
      <c r="W1860" s="183"/>
      <c r="X1860" s="183"/>
      <c r="Y1860" s="183"/>
      <c r="Z1860" s="186"/>
      <c r="AA1860" s="187"/>
    </row>
    <row r="1861" spans="1:27" ht="15.75" thickBot="1" x14ac:dyDescent="0.3">
      <c r="A1861" s="94">
        <v>157</v>
      </c>
      <c r="B1861" s="96" t="str">
        <f>CONCATENATE(Revisión_Avance_Periodo!$C1861,";",Revisión_Avance_Periodo!$E1861,";",Revisión_Avance_Periodo!$I1861)</f>
        <v>OE1;PR_10;ACT_215</v>
      </c>
      <c r="C1861" s="180" t="s">
        <v>9</v>
      </c>
      <c r="D1861" s="181" t="str">
        <f>VLOOKUP(Revisión_Avance_Periodo!$C1861,Componentes_BD!$F$1:$G$5,2,FALSE)</f>
        <v>Fortalecer la Vigilancia.</v>
      </c>
      <c r="E1861" s="119" t="s">
        <v>12</v>
      </c>
      <c r="F1861" s="95">
        <v>2</v>
      </c>
      <c r="G1861" s="95" t="str">
        <f>VLOOKUP(Revisión_Avance_Periodo!$A1861,BD_Seguimiento_OAP_2019!$A$2:$G$294,7,FALSE)</f>
        <v>PAI</v>
      </c>
      <c r="H1861" s="95" t="str">
        <f>VLOOKUP(Revisión_Avance_Periodo!$A1861,BD_Seguimiento_OAP_2019!$A$2:$J$294,10,FALSE)</f>
        <v>PAI_01 - Operacional</v>
      </c>
      <c r="I1861" s="95" t="s">
        <v>1438</v>
      </c>
      <c r="J1861" s="95" t="str">
        <f>VLOOKUP(Revisión_Avance_Periodo!$I1861,BD_Seguimiento_OAP_2019!$L:$M,2,FALSE)</f>
        <v>Plan Piloto de Formalización de Cabotaje en Buenaventura</v>
      </c>
      <c r="K1861" s="119" t="s">
        <v>49</v>
      </c>
      <c r="L1861" s="172">
        <v>4.4642857142857152E-4</v>
      </c>
      <c r="M1861" s="182" t="s">
        <v>115</v>
      </c>
      <c r="N1861" s="174">
        <f>INDEX(BD_Seguimiento_OAP_2019!$AH$3:$AS$294,MATCH(Revisión_Avance_Periodo!$I1861,BD_Seguimiento_OAP_2019!$L$3:$L$294,0),MATCH(Revisión_Avance_Periodo!$M1861,BD_Seguimiento_OAP_2019!$AH$2:$AS$2,0))</f>
        <v>0.03</v>
      </c>
      <c r="O1861" s="174">
        <f>INDEX(BD_Seguimiento_OAP_2019!$AV$3:$BG$294,MATCH(Revisión_Avance_Periodo!$I1861,BD_Seguimiento_OAP_2019!$L$3:$L$294,0),MATCH(Revisión_Avance_Periodo!$M1861,BD_Seguimiento_OAP_2019!$AV$2:$BG$2,0))</f>
        <v>0</v>
      </c>
      <c r="P1861" s="188">
        <f t="shared" si="346"/>
        <v>0</v>
      </c>
      <c r="Q1861" s="182" t="str">
        <f>VLOOKUP(P1861,Tabla_Indicador_Gestion4[#All],3,TRUE)</f>
        <v>Por Ejecutar</v>
      </c>
      <c r="R1861" s="215">
        <f>SUBTOTAL(9,$N$1850:$N1861)</f>
        <v>0.24999999999999997</v>
      </c>
      <c r="S1861" s="231">
        <f>SUBTOTAL(9,$O$1850:$O1861)</f>
        <v>0.12000000000000001</v>
      </c>
      <c r="T1861" s="231">
        <f>IFERROR(+Revisión_Avance_Periodo!$S1861/Revisión_Avance_Periodo!$R1861,0)</f>
        <v>0.48000000000000009</v>
      </c>
      <c r="U1861" s="184"/>
      <c r="V1861" s="185"/>
      <c r="W1861" s="183"/>
      <c r="X1861" s="183"/>
      <c r="Y1861" s="183"/>
      <c r="Z1861" s="186"/>
      <c r="AA1861" s="187"/>
    </row>
    <row r="1862" spans="1:27" x14ac:dyDescent="0.25">
      <c r="A1862" s="88">
        <v>158</v>
      </c>
      <c r="B1862" s="91" t="str">
        <f>CONCATENATE(Revisión_Avance_Periodo!$C1862,";",Revisión_Avance_Periodo!$E1862,";",Revisión_Avance_Periodo!$I1862)</f>
        <v>OE1;PR_01;ACT_216</v>
      </c>
      <c r="C1862" s="170" t="s">
        <v>9</v>
      </c>
      <c r="D1862" s="171" t="str">
        <f>VLOOKUP(Revisión_Avance_Periodo!$C1862,Componentes_BD!$F$1:$G$5,2,FALSE)</f>
        <v>Fortalecer la Vigilancia.</v>
      </c>
      <c r="E1862" s="106" t="s">
        <v>291</v>
      </c>
      <c r="F1862" s="89">
        <v>1</v>
      </c>
      <c r="G1862" s="89" t="str">
        <f>VLOOKUP(Revisión_Avance_Periodo!$A1862,BD_Seguimiento_OAP_2019!$A$2:$G$294,7,FALSE)</f>
        <v>PEI</v>
      </c>
      <c r="H1862" s="89" t="str">
        <f>VLOOKUP(Revisión_Avance_Periodo!$A1862,BD_Seguimiento_OAP_2019!$A$2:$J$294,10,FALSE)</f>
        <v>PEI_01 - Campañas de Prevención y Promoción para la formalización.</v>
      </c>
      <c r="I1862" s="89" t="s">
        <v>295</v>
      </c>
      <c r="J1862" s="89" t="str">
        <f>VLOOKUP(Revisión_Avance_Periodo!$I1862,BD_Seguimiento_OAP_2019!$L:$M,2,FALSE)</f>
        <v xml:space="preserve">1.1 Identificar zona geográfica
</v>
      </c>
      <c r="K1862" s="106" t="s">
        <v>49</v>
      </c>
      <c r="L1862" s="172">
        <v>4.4642857142857152E-4</v>
      </c>
      <c r="M1862" s="173" t="s">
        <v>104</v>
      </c>
      <c r="N1862" s="174">
        <f>INDEX(BD_Seguimiento_OAP_2019!$AH$3:$AS$294,MATCH(Revisión_Avance_Periodo!$I1862,BD_Seguimiento_OAP_2019!$L$3:$L$294,0),MATCH(Revisión_Avance_Periodo!$M1862,BD_Seguimiento_OAP_2019!$AH$2:$AS$2,0))</f>
        <v>2.0833333333333332E-2</v>
      </c>
      <c r="O1862" s="174">
        <f>INDEX(BD_Seguimiento_OAP_2019!$AV$3:$BG$294,MATCH(Revisión_Avance_Periodo!$I1862,BD_Seguimiento_OAP_2019!$L$3:$L$294,0),MATCH(Revisión_Avance_Periodo!$M1862,BD_Seguimiento_OAP_2019!$AV$2:$BG$2,0))</f>
        <v>2.0799999999999999E-2</v>
      </c>
      <c r="P1862" s="189">
        <f t="shared" si="346"/>
        <v>0.99839999999999995</v>
      </c>
      <c r="Q1862" s="173" t="str">
        <f>VLOOKUP(P1862,Tabla_Indicador_Gestion4[#All],3,TRUE)</f>
        <v>Culminada</v>
      </c>
      <c r="R1862" s="213">
        <f>SUBTOTAL(9,$N$1862:$N1862)</f>
        <v>2.0833333333333332E-2</v>
      </c>
      <c r="S1862" s="234">
        <f>SUBTOTAL(9,$O$1862:$O1862)</f>
        <v>2.0799999999999999E-2</v>
      </c>
      <c r="T1862" s="234">
        <f>IFERROR(+Revisión_Avance_Periodo!$S1862/Revisión_Avance_Periodo!$R1862,0)</f>
        <v>0.99839999999999995</v>
      </c>
      <c r="U1862" s="177">
        <f>SUBTOTAL(9,N1862:N1873)</f>
        <v>6.25E-2</v>
      </c>
      <c r="V1862" s="176">
        <f>SUBTOTAL(9,O1862:O1873)</f>
        <v>6.2399999999999997E-2</v>
      </c>
      <c r="W1862" s="176">
        <f t="shared" ref="W1862" si="347">+V1862/U1862</f>
        <v>0.99839999999999995</v>
      </c>
      <c r="X1862" s="176"/>
      <c r="Y1862" s="176">
        <f>100%-Revisión_Avance_Periodo!$W1862</f>
        <v>1.6000000000000458E-3</v>
      </c>
      <c r="Z1862" s="178" t="str">
        <f>VLOOKUP(W1862,Tabla_Indicador_Gestion4[],3,TRUE)</f>
        <v>Culminada</v>
      </c>
      <c r="AA1862" s="179">
        <f>Revisión_Avance_Periodo!$W1862*Revisión_Avance_Periodo!$L1862</f>
        <v>4.4571428571428578E-4</v>
      </c>
    </row>
    <row r="1863" spans="1:27" x14ac:dyDescent="0.25">
      <c r="A1863" s="94">
        <v>158</v>
      </c>
      <c r="B1863" s="96" t="str">
        <f>CONCATENATE(Revisión_Avance_Periodo!$C1863,";",Revisión_Avance_Periodo!$E1863,";",Revisión_Avance_Periodo!$I1863)</f>
        <v>OE1;PR_01;ACT_216</v>
      </c>
      <c r="C1863" s="180" t="s">
        <v>9</v>
      </c>
      <c r="D1863" s="181" t="str">
        <f>VLOOKUP(Revisión_Avance_Periodo!$C1863,Componentes_BD!$F$1:$G$5,2,FALSE)</f>
        <v>Fortalecer la Vigilancia.</v>
      </c>
      <c r="E1863" s="119" t="s">
        <v>291</v>
      </c>
      <c r="F1863" s="95">
        <v>1</v>
      </c>
      <c r="G1863" s="95" t="str">
        <f>VLOOKUP(Revisión_Avance_Periodo!$A1863,BD_Seguimiento_OAP_2019!$A$2:$G$294,7,FALSE)</f>
        <v>PEI</v>
      </c>
      <c r="H1863" s="95" t="str">
        <f>VLOOKUP(Revisión_Avance_Periodo!$A1863,BD_Seguimiento_OAP_2019!$A$2:$J$294,10,FALSE)</f>
        <v>PEI_01 - Campañas de Prevención y Promoción para la formalización.</v>
      </c>
      <c r="I1863" s="95" t="s">
        <v>295</v>
      </c>
      <c r="J1863" s="95" t="str">
        <f>VLOOKUP(Revisión_Avance_Periodo!$I1863,BD_Seguimiento_OAP_2019!$L:$M,2,FALSE)</f>
        <v xml:space="preserve">1.1 Identificar zona geográfica
</v>
      </c>
      <c r="K1863" s="119" t="s">
        <v>49</v>
      </c>
      <c r="L1863" s="172">
        <v>4.4642857142857152E-4</v>
      </c>
      <c r="M1863" s="182" t="s">
        <v>105</v>
      </c>
      <c r="N1863" s="174">
        <f>INDEX(BD_Seguimiento_OAP_2019!$AH$3:$AS$294,MATCH(Revisión_Avance_Periodo!$I1863,BD_Seguimiento_OAP_2019!$L$3:$L$294,0),MATCH(Revisión_Avance_Periodo!$M1863,BD_Seguimiento_OAP_2019!$AH$2:$AS$2,0))</f>
        <v>2.0833333333333332E-2</v>
      </c>
      <c r="O1863" s="174">
        <f>INDEX(BD_Seguimiento_OAP_2019!$AV$3:$BG$294,MATCH(Revisión_Avance_Periodo!$I1863,BD_Seguimiento_OAP_2019!$L$3:$L$294,0),MATCH(Revisión_Avance_Periodo!$M1863,BD_Seguimiento_OAP_2019!$AV$2:$BG$2,0))</f>
        <v>2.0799999999999999E-2</v>
      </c>
      <c r="P1863" s="188">
        <f t="shared" si="346"/>
        <v>0.99839999999999995</v>
      </c>
      <c r="Q1863" s="182" t="str">
        <f>VLOOKUP(P1863,Tabla_Indicador_Gestion4[#All],3,TRUE)</f>
        <v>Culminada</v>
      </c>
      <c r="R1863" s="215">
        <f>SUBTOTAL(9,$N$1862:$N1863)</f>
        <v>4.1666666666666664E-2</v>
      </c>
      <c r="S1863" s="231">
        <f>SUBTOTAL(9,$O$1862:$O1863)</f>
        <v>4.1599999999999998E-2</v>
      </c>
      <c r="T1863" s="231">
        <f>IFERROR(+Revisión_Avance_Periodo!$S1863/Revisión_Avance_Periodo!$R1863,0)</f>
        <v>0.99839999999999995</v>
      </c>
      <c r="U1863" s="184"/>
      <c r="V1863" s="185"/>
      <c r="W1863" s="183"/>
      <c r="X1863" s="183"/>
      <c r="Y1863" s="183"/>
      <c r="Z1863" s="186"/>
      <c r="AA1863" s="187"/>
    </row>
    <row r="1864" spans="1:27" x14ac:dyDescent="0.25">
      <c r="A1864" s="88">
        <v>158</v>
      </c>
      <c r="B1864" s="91" t="str">
        <f>CONCATENATE(Revisión_Avance_Periodo!$C1864,";",Revisión_Avance_Periodo!$E1864,";",Revisión_Avance_Periodo!$I1864)</f>
        <v>OE1;PR_01;ACT_216</v>
      </c>
      <c r="C1864" s="170" t="s">
        <v>9</v>
      </c>
      <c r="D1864" s="171" t="str">
        <f>VLOOKUP(Revisión_Avance_Periodo!$C1864,Componentes_BD!$F$1:$G$5,2,FALSE)</f>
        <v>Fortalecer la Vigilancia.</v>
      </c>
      <c r="E1864" s="106" t="s">
        <v>291</v>
      </c>
      <c r="F1864" s="89">
        <v>1</v>
      </c>
      <c r="G1864" s="89" t="str">
        <f>VLOOKUP(Revisión_Avance_Periodo!$A1864,BD_Seguimiento_OAP_2019!$A$2:$G$294,7,FALSE)</f>
        <v>PEI</v>
      </c>
      <c r="H1864" s="89" t="str">
        <f>VLOOKUP(Revisión_Avance_Periodo!$A1864,BD_Seguimiento_OAP_2019!$A$2:$J$294,10,FALSE)</f>
        <v>PEI_01 - Campañas de Prevención y Promoción para la formalización.</v>
      </c>
      <c r="I1864" s="89" t="s">
        <v>295</v>
      </c>
      <c r="J1864" s="89" t="str">
        <f>VLOOKUP(Revisión_Avance_Periodo!$I1864,BD_Seguimiento_OAP_2019!$L:$M,2,FALSE)</f>
        <v xml:space="preserve">1.1 Identificar zona geográfica
</v>
      </c>
      <c r="K1864" s="106" t="s">
        <v>49</v>
      </c>
      <c r="L1864" s="172">
        <v>4.4642857142857152E-4</v>
      </c>
      <c r="M1864" s="173" t="s">
        <v>106</v>
      </c>
      <c r="N1864" s="174">
        <f>INDEX(BD_Seguimiento_OAP_2019!$AH$3:$AS$294,MATCH(Revisión_Avance_Periodo!$I1864,BD_Seguimiento_OAP_2019!$L$3:$L$294,0),MATCH(Revisión_Avance_Periodo!$M1864,BD_Seguimiento_OAP_2019!$AH$2:$AS$2,0))</f>
        <v>2.0833333333333332E-2</v>
      </c>
      <c r="O1864" s="174">
        <f>INDEX(BD_Seguimiento_OAP_2019!$AV$3:$BG$294,MATCH(Revisión_Avance_Periodo!$I1864,BD_Seguimiento_OAP_2019!$L$3:$L$294,0),MATCH(Revisión_Avance_Periodo!$M1864,BD_Seguimiento_OAP_2019!$AV$2:$BG$2,0))</f>
        <v>2.0799999999999999E-2</v>
      </c>
      <c r="P1864" s="189">
        <f t="shared" si="346"/>
        <v>0.99839999999999995</v>
      </c>
      <c r="Q1864" s="173" t="str">
        <f>VLOOKUP(P1864,Tabla_Indicador_Gestion4[#All],3,TRUE)</f>
        <v>Culminada</v>
      </c>
      <c r="R1864" s="215">
        <f>SUBTOTAL(9,$N$1862:$N1864)</f>
        <v>6.25E-2</v>
      </c>
      <c r="S1864" s="231">
        <f>SUBTOTAL(9,$O$1862:$O1864)</f>
        <v>6.2399999999999997E-2</v>
      </c>
      <c r="T1864" s="231">
        <f>IFERROR(+Revisión_Avance_Periodo!$S1864/Revisión_Avance_Periodo!$R1864,0)</f>
        <v>0.99839999999999995</v>
      </c>
      <c r="U1864" s="184"/>
      <c r="V1864" s="185"/>
      <c r="W1864" s="183"/>
      <c r="X1864" s="183"/>
      <c r="Y1864" s="183"/>
      <c r="Z1864" s="186"/>
      <c r="AA1864" s="187"/>
    </row>
    <row r="1865" spans="1:27" x14ac:dyDescent="0.25">
      <c r="A1865" s="94">
        <v>158</v>
      </c>
      <c r="B1865" s="96" t="str">
        <f>CONCATENATE(Revisión_Avance_Periodo!$C1865,";",Revisión_Avance_Periodo!$E1865,";",Revisión_Avance_Periodo!$I1865)</f>
        <v>OE1;PR_01;ACT_216</v>
      </c>
      <c r="C1865" s="180" t="s">
        <v>9</v>
      </c>
      <c r="D1865" s="181" t="str">
        <f>VLOOKUP(Revisión_Avance_Periodo!$C1865,Componentes_BD!$F$1:$G$5,2,FALSE)</f>
        <v>Fortalecer la Vigilancia.</v>
      </c>
      <c r="E1865" s="119" t="s">
        <v>291</v>
      </c>
      <c r="F1865" s="95">
        <v>1</v>
      </c>
      <c r="G1865" s="95" t="str">
        <f>VLOOKUP(Revisión_Avance_Periodo!$A1865,BD_Seguimiento_OAP_2019!$A$2:$G$294,7,FALSE)</f>
        <v>PEI</v>
      </c>
      <c r="H1865" s="95" t="str">
        <f>VLOOKUP(Revisión_Avance_Periodo!$A1865,BD_Seguimiento_OAP_2019!$A$2:$J$294,10,FALSE)</f>
        <v>PEI_01 - Campañas de Prevención y Promoción para la formalización.</v>
      </c>
      <c r="I1865" s="95" t="s">
        <v>295</v>
      </c>
      <c r="J1865" s="95" t="str">
        <f>VLOOKUP(Revisión_Avance_Periodo!$I1865,BD_Seguimiento_OAP_2019!$L:$M,2,FALSE)</f>
        <v xml:space="preserve">1.1 Identificar zona geográfica
</v>
      </c>
      <c r="K1865" s="119" t="s">
        <v>49</v>
      </c>
      <c r="L1865" s="172">
        <v>4.4642857142857152E-4</v>
      </c>
      <c r="M1865" s="182" t="s">
        <v>107</v>
      </c>
      <c r="N1865" s="174">
        <f>INDEX(BD_Seguimiento_OAP_2019!$AH$3:$AS$294,MATCH(Revisión_Avance_Periodo!$I1865,BD_Seguimiento_OAP_2019!$L$3:$L$294,0),MATCH(Revisión_Avance_Periodo!$M1865,BD_Seguimiento_OAP_2019!$AH$2:$AS$2,0))</f>
        <v>0</v>
      </c>
      <c r="O1865" s="174">
        <f>INDEX(BD_Seguimiento_OAP_2019!$AV$3:$BG$294,MATCH(Revisión_Avance_Periodo!$I1865,BD_Seguimiento_OAP_2019!$L$3:$L$294,0),MATCH(Revisión_Avance_Periodo!$M1865,BD_Seguimiento_OAP_2019!$AV$2:$BG$2,0))</f>
        <v>0</v>
      </c>
      <c r="P1865" s="175">
        <f t="shared" ref="P1865:P1876" si="348">IFERROR((O1865/N1865),0)</f>
        <v>0</v>
      </c>
      <c r="Q1865" s="182" t="str">
        <f>VLOOKUP(P1865,Tabla_Indicador_Gestion4[#All],3,TRUE)</f>
        <v>Por Ejecutar</v>
      </c>
      <c r="R1865" s="215">
        <f>SUBTOTAL(9,$N$1862:$N1865)</f>
        <v>6.25E-2</v>
      </c>
      <c r="S1865" s="231">
        <f>SUBTOTAL(9,$O$1862:$O1865)</f>
        <v>6.2399999999999997E-2</v>
      </c>
      <c r="T1865" s="231">
        <f>IFERROR(+Revisión_Avance_Periodo!$S1865/Revisión_Avance_Periodo!$R1865,0)</f>
        <v>0.99839999999999995</v>
      </c>
      <c r="U1865" s="184"/>
      <c r="V1865" s="185"/>
      <c r="W1865" s="183"/>
      <c r="X1865" s="183"/>
      <c r="Y1865" s="183"/>
      <c r="Z1865" s="186"/>
      <c r="AA1865" s="187"/>
    </row>
    <row r="1866" spans="1:27" x14ac:dyDescent="0.25">
      <c r="A1866" s="88">
        <v>158</v>
      </c>
      <c r="B1866" s="91" t="str">
        <f>CONCATENATE(Revisión_Avance_Periodo!$C1866,";",Revisión_Avance_Periodo!$E1866,";",Revisión_Avance_Periodo!$I1866)</f>
        <v>OE1;PR_01;ACT_216</v>
      </c>
      <c r="C1866" s="170" t="s">
        <v>9</v>
      </c>
      <c r="D1866" s="171" t="str">
        <f>VLOOKUP(Revisión_Avance_Periodo!$C1866,Componentes_BD!$F$1:$G$5,2,FALSE)</f>
        <v>Fortalecer la Vigilancia.</v>
      </c>
      <c r="E1866" s="106" t="s">
        <v>291</v>
      </c>
      <c r="F1866" s="89">
        <v>1</v>
      </c>
      <c r="G1866" s="89" t="str">
        <f>VLOOKUP(Revisión_Avance_Periodo!$A1866,BD_Seguimiento_OAP_2019!$A$2:$G$294,7,FALSE)</f>
        <v>PEI</v>
      </c>
      <c r="H1866" s="89" t="str">
        <f>VLOOKUP(Revisión_Avance_Periodo!$A1866,BD_Seguimiento_OAP_2019!$A$2:$J$294,10,FALSE)</f>
        <v>PEI_01 - Campañas de Prevención y Promoción para la formalización.</v>
      </c>
      <c r="I1866" s="89" t="s">
        <v>295</v>
      </c>
      <c r="J1866" s="89" t="str">
        <f>VLOOKUP(Revisión_Avance_Periodo!$I1866,BD_Seguimiento_OAP_2019!$L:$M,2,FALSE)</f>
        <v xml:space="preserve">1.1 Identificar zona geográfica
</v>
      </c>
      <c r="K1866" s="106" t="s">
        <v>49</v>
      </c>
      <c r="L1866" s="172">
        <v>4.4642857142857152E-4</v>
      </c>
      <c r="M1866" s="173" t="s">
        <v>108</v>
      </c>
      <c r="N1866" s="174">
        <f>INDEX(BD_Seguimiento_OAP_2019!$AH$3:$AS$294,MATCH(Revisión_Avance_Periodo!$I1866,BD_Seguimiento_OAP_2019!$L$3:$L$294,0),MATCH(Revisión_Avance_Periodo!$M1866,BD_Seguimiento_OAP_2019!$AH$2:$AS$2,0))</f>
        <v>0</v>
      </c>
      <c r="O1866" s="174">
        <f>INDEX(BD_Seguimiento_OAP_2019!$AV$3:$BG$294,MATCH(Revisión_Avance_Periodo!$I1866,BD_Seguimiento_OAP_2019!$L$3:$L$294,0),MATCH(Revisión_Avance_Periodo!$M1866,BD_Seguimiento_OAP_2019!$AV$2:$BG$2,0))</f>
        <v>0</v>
      </c>
      <c r="P1866" s="175">
        <f t="shared" si="348"/>
        <v>0</v>
      </c>
      <c r="Q1866" s="173" t="str">
        <f>VLOOKUP(P1866,Tabla_Indicador_Gestion4[#All],3,TRUE)</f>
        <v>Por Ejecutar</v>
      </c>
      <c r="R1866" s="215">
        <f>SUBTOTAL(9,$N$1862:$N1866)</f>
        <v>6.25E-2</v>
      </c>
      <c r="S1866" s="231">
        <f>SUBTOTAL(9,$O$1862:$O1866)</f>
        <v>6.2399999999999997E-2</v>
      </c>
      <c r="T1866" s="231">
        <f>IFERROR(+Revisión_Avance_Periodo!$S1866/Revisión_Avance_Periodo!$R1866,0)</f>
        <v>0.99839999999999995</v>
      </c>
      <c r="U1866" s="184"/>
      <c r="V1866" s="185"/>
      <c r="W1866" s="183"/>
      <c r="X1866" s="183"/>
      <c r="Y1866" s="183"/>
      <c r="Z1866" s="186"/>
      <c r="AA1866" s="187"/>
    </row>
    <row r="1867" spans="1:27" x14ac:dyDescent="0.25">
      <c r="A1867" s="94">
        <v>158</v>
      </c>
      <c r="B1867" s="96" t="str">
        <f>CONCATENATE(Revisión_Avance_Periodo!$C1867,";",Revisión_Avance_Periodo!$E1867,";",Revisión_Avance_Periodo!$I1867)</f>
        <v>OE1;PR_01;ACT_216</v>
      </c>
      <c r="C1867" s="180" t="s">
        <v>9</v>
      </c>
      <c r="D1867" s="181" t="str">
        <f>VLOOKUP(Revisión_Avance_Periodo!$C1867,Componentes_BD!$F$1:$G$5,2,FALSE)</f>
        <v>Fortalecer la Vigilancia.</v>
      </c>
      <c r="E1867" s="119" t="s">
        <v>291</v>
      </c>
      <c r="F1867" s="95">
        <v>1</v>
      </c>
      <c r="G1867" s="95" t="str">
        <f>VLOOKUP(Revisión_Avance_Periodo!$A1867,BD_Seguimiento_OAP_2019!$A$2:$G$294,7,FALSE)</f>
        <v>PEI</v>
      </c>
      <c r="H1867" s="95" t="str">
        <f>VLOOKUP(Revisión_Avance_Periodo!$A1867,BD_Seguimiento_OAP_2019!$A$2:$J$294,10,FALSE)</f>
        <v>PEI_01 - Campañas de Prevención y Promoción para la formalización.</v>
      </c>
      <c r="I1867" s="95" t="s">
        <v>295</v>
      </c>
      <c r="J1867" s="95" t="str">
        <f>VLOOKUP(Revisión_Avance_Periodo!$I1867,BD_Seguimiento_OAP_2019!$L:$M,2,FALSE)</f>
        <v xml:space="preserve">1.1 Identificar zona geográfica
</v>
      </c>
      <c r="K1867" s="119" t="s">
        <v>49</v>
      </c>
      <c r="L1867" s="172">
        <v>4.4642857142857152E-4</v>
      </c>
      <c r="M1867" s="182" t="s">
        <v>109</v>
      </c>
      <c r="N1867" s="174">
        <f>INDEX(BD_Seguimiento_OAP_2019!$AH$3:$AS$294,MATCH(Revisión_Avance_Periodo!$I1867,BD_Seguimiento_OAP_2019!$L$3:$L$294,0),MATCH(Revisión_Avance_Periodo!$M1867,BD_Seguimiento_OAP_2019!$AH$2:$AS$2,0))</f>
        <v>0</v>
      </c>
      <c r="O1867" s="174">
        <f>INDEX(BD_Seguimiento_OAP_2019!$AV$3:$BG$294,MATCH(Revisión_Avance_Periodo!$I1867,BD_Seguimiento_OAP_2019!$L$3:$L$294,0),MATCH(Revisión_Avance_Periodo!$M1867,BD_Seguimiento_OAP_2019!$AV$2:$BG$2,0))</f>
        <v>0</v>
      </c>
      <c r="P1867" s="175">
        <f t="shared" si="348"/>
        <v>0</v>
      </c>
      <c r="Q1867" s="182" t="str">
        <f>VLOOKUP(P1867,Tabla_Indicador_Gestion4[#All],3,TRUE)</f>
        <v>Por Ejecutar</v>
      </c>
      <c r="R1867" s="215">
        <f>SUBTOTAL(9,$N$1862:$N1867)</f>
        <v>6.25E-2</v>
      </c>
      <c r="S1867" s="231">
        <f>SUBTOTAL(9,$O$1862:$O1867)</f>
        <v>6.2399999999999997E-2</v>
      </c>
      <c r="T1867" s="231">
        <f>IFERROR(+Revisión_Avance_Periodo!$S1867/Revisión_Avance_Periodo!$R1867,0)</f>
        <v>0.99839999999999995</v>
      </c>
      <c r="U1867" s="184"/>
      <c r="V1867" s="185"/>
      <c r="W1867" s="183"/>
      <c r="X1867" s="183"/>
      <c r="Y1867" s="183"/>
      <c r="Z1867" s="186"/>
      <c r="AA1867" s="187"/>
    </row>
    <row r="1868" spans="1:27" x14ac:dyDescent="0.25">
      <c r="A1868" s="88">
        <v>158</v>
      </c>
      <c r="B1868" s="91" t="str">
        <f>CONCATENATE(Revisión_Avance_Periodo!$C1868,";",Revisión_Avance_Periodo!$E1868,";",Revisión_Avance_Periodo!$I1868)</f>
        <v>OE1;PR_01;ACT_216</v>
      </c>
      <c r="C1868" s="170" t="s">
        <v>9</v>
      </c>
      <c r="D1868" s="171" t="str">
        <f>VLOOKUP(Revisión_Avance_Periodo!$C1868,Componentes_BD!$F$1:$G$5,2,FALSE)</f>
        <v>Fortalecer la Vigilancia.</v>
      </c>
      <c r="E1868" s="106" t="s">
        <v>291</v>
      </c>
      <c r="F1868" s="89">
        <v>1</v>
      </c>
      <c r="G1868" s="89" t="str">
        <f>VLOOKUP(Revisión_Avance_Periodo!$A1868,BD_Seguimiento_OAP_2019!$A$2:$G$294,7,FALSE)</f>
        <v>PEI</v>
      </c>
      <c r="H1868" s="89" t="str">
        <f>VLOOKUP(Revisión_Avance_Periodo!$A1868,BD_Seguimiento_OAP_2019!$A$2:$J$294,10,FALSE)</f>
        <v>PEI_01 - Campañas de Prevención y Promoción para la formalización.</v>
      </c>
      <c r="I1868" s="89" t="s">
        <v>295</v>
      </c>
      <c r="J1868" s="89" t="str">
        <f>VLOOKUP(Revisión_Avance_Periodo!$I1868,BD_Seguimiento_OAP_2019!$L:$M,2,FALSE)</f>
        <v xml:space="preserve">1.1 Identificar zona geográfica
</v>
      </c>
      <c r="K1868" s="106" t="s">
        <v>49</v>
      </c>
      <c r="L1868" s="172">
        <v>4.4642857142857152E-4</v>
      </c>
      <c r="M1868" s="173" t="s">
        <v>110</v>
      </c>
      <c r="N1868" s="174">
        <f>INDEX(BD_Seguimiento_OAP_2019!$AH$3:$AS$294,MATCH(Revisión_Avance_Periodo!$I1868,BD_Seguimiento_OAP_2019!$L$3:$L$294,0),MATCH(Revisión_Avance_Periodo!$M1868,BD_Seguimiento_OAP_2019!$AH$2:$AS$2,0))</f>
        <v>0</v>
      </c>
      <c r="O1868" s="174">
        <f>INDEX(BD_Seguimiento_OAP_2019!$AV$3:$BG$294,MATCH(Revisión_Avance_Periodo!$I1868,BD_Seguimiento_OAP_2019!$L$3:$L$294,0),MATCH(Revisión_Avance_Periodo!$M1868,BD_Seguimiento_OAP_2019!$AV$2:$BG$2,0))</f>
        <v>0</v>
      </c>
      <c r="P1868" s="175">
        <f t="shared" si="348"/>
        <v>0</v>
      </c>
      <c r="Q1868" s="173" t="str">
        <f>VLOOKUP(P1868,Tabla_Indicador_Gestion4[#All],3,TRUE)</f>
        <v>Por Ejecutar</v>
      </c>
      <c r="R1868" s="215">
        <f>SUBTOTAL(9,$N$1862:$N1868)</f>
        <v>6.25E-2</v>
      </c>
      <c r="S1868" s="231">
        <f>SUBTOTAL(9,$O$1862:$O1868)</f>
        <v>6.2399999999999997E-2</v>
      </c>
      <c r="T1868" s="231">
        <f>IFERROR(+Revisión_Avance_Periodo!$S1868/Revisión_Avance_Periodo!$R1868,0)</f>
        <v>0.99839999999999995</v>
      </c>
      <c r="U1868" s="184"/>
      <c r="V1868" s="185"/>
      <c r="W1868" s="183"/>
      <c r="X1868" s="183"/>
      <c r="Y1868" s="183"/>
      <c r="Z1868" s="186"/>
      <c r="AA1868" s="187"/>
    </row>
    <row r="1869" spans="1:27" x14ac:dyDescent="0.25">
      <c r="A1869" s="94">
        <v>158</v>
      </c>
      <c r="B1869" s="96" t="str">
        <f>CONCATENATE(Revisión_Avance_Periodo!$C1869,";",Revisión_Avance_Periodo!$E1869,";",Revisión_Avance_Periodo!$I1869)</f>
        <v>OE1;PR_01;ACT_216</v>
      </c>
      <c r="C1869" s="180" t="s">
        <v>9</v>
      </c>
      <c r="D1869" s="181" t="str">
        <f>VLOOKUP(Revisión_Avance_Periodo!$C1869,Componentes_BD!$F$1:$G$5,2,FALSE)</f>
        <v>Fortalecer la Vigilancia.</v>
      </c>
      <c r="E1869" s="119" t="s">
        <v>291</v>
      </c>
      <c r="F1869" s="95">
        <v>1</v>
      </c>
      <c r="G1869" s="95" t="str">
        <f>VLOOKUP(Revisión_Avance_Periodo!$A1869,BD_Seguimiento_OAP_2019!$A$2:$G$294,7,FALSE)</f>
        <v>PEI</v>
      </c>
      <c r="H1869" s="95" t="str">
        <f>VLOOKUP(Revisión_Avance_Periodo!$A1869,BD_Seguimiento_OAP_2019!$A$2:$J$294,10,FALSE)</f>
        <v>PEI_01 - Campañas de Prevención y Promoción para la formalización.</v>
      </c>
      <c r="I1869" s="95" t="s">
        <v>295</v>
      </c>
      <c r="J1869" s="95" t="str">
        <f>VLOOKUP(Revisión_Avance_Periodo!$I1869,BD_Seguimiento_OAP_2019!$L:$M,2,FALSE)</f>
        <v xml:space="preserve">1.1 Identificar zona geográfica
</v>
      </c>
      <c r="K1869" s="119" t="s">
        <v>49</v>
      </c>
      <c r="L1869" s="172">
        <v>4.4642857142857152E-4</v>
      </c>
      <c r="M1869" s="182" t="s">
        <v>111</v>
      </c>
      <c r="N1869" s="174">
        <f>INDEX(BD_Seguimiento_OAP_2019!$AH$3:$AS$294,MATCH(Revisión_Avance_Periodo!$I1869,BD_Seguimiento_OAP_2019!$L$3:$L$294,0),MATCH(Revisión_Avance_Periodo!$M1869,BD_Seguimiento_OAP_2019!$AH$2:$AS$2,0))</f>
        <v>0</v>
      </c>
      <c r="O1869" s="174">
        <f>INDEX(BD_Seguimiento_OAP_2019!$AV$3:$BG$294,MATCH(Revisión_Avance_Periodo!$I1869,BD_Seguimiento_OAP_2019!$L$3:$L$294,0),MATCH(Revisión_Avance_Periodo!$M1869,BD_Seguimiento_OAP_2019!$AV$2:$BG$2,0))</f>
        <v>0</v>
      </c>
      <c r="P1869" s="175">
        <f t="shared" si="348"/>
        <v>0</v>
      </c>
      <c r="Q1869" s="182" t="str">
        <f>VLOOKUP(P1869,Tabla_Indicador_Gestion4[#All],3,TRUE)</f>
        <v>Por Ejecutar</v>
      </c>
      <c r="R1869" s="215">
        <f>SUBTOTAL(9,$N$1862:$N1869)</f>
        <v>6.25E-2</v>
      </c>
      <c r="S1869" s="231">
        <f>SUBTOTAL(9,$O$1862:$O1869)</f>
        <v>6.2399999999999997E-2</v>
      </c>
      <c r="T1869" s="231">
        <f>IFERROR(+Revisión_Avance_Periodo!$S1869/Revisión_Avance_Periodo!$R1869,0)</f>
        <v>0.99839999999999995</v>
      </c>
      <c r="U1869" s="184"/>
      <c r="V1869" s="185"/>
      <c r="W1869" s="183"/>
      <c r="X1869" s="183"/>
      <c r="Y1869" s="183"/>
      <c r="Z1869" s="186"/>
      <c r="AA1869" s="187"/>
    </row>
    <row r="1870" spans="1:27" x14ac:dyDescent="0.25">
      <c r="A1870" s="88">
        <v>158</v>
      </c>
      <c r="B1870" s="91" t="str">
        <f>CONCATENATE(Revisión_Avance_Periodo!$C1870,";",Revisión_Avance_Periodo!$E1870,";",Revisión_Avance_Periodo!$I1870)</f>
        <v>OE1;PR_01;ACT_216</v>
      </c>
      <c r="C1870" s="170" t="s">
        <v>9</v>
      </c>
      <c r="D1870" s="171" t="str">
        <f>VLOOKUP(Revisión_Avance_Periodo!$C1870,Componentes_BD!$F$1:$G$5,2,FALSE)</f>
        <v>Fortalecer la Vigilancia.</v>
      </c>
      <c r="E1870" s="106" t="s">
        <v>291</v>
      </c>
      <c r="F1870" s="89">
        <v>1</v>
      </c>
      <c r="G1870" s="89" t="str">
        <f>VLOOKUP(Revisión_Avance_Periodo!$A1870,BD_Seguimiento_OAP_2019!$A$2:$G$294,7,FALSE)</f>
        <v>PEI</v>
      </c>
      <c r="H1870" s="89" t="str">
        <f>VLOOKUP(Revisión_Avance_Periodo!$A1870,BD_Seguimiento_OAP_2019!$A$2:$J$294,10,FALSE)</f>
        <v>PEI_01 - Campañas de Prevención y Promoción para la formalización.</v>
      </c>
      <c r="I1870" s="89" t="s">
        <v>295</v>
      </c>
      <c r="J1870" s="89" t="str">
        <f>VLOOKUP(Revisión_Avance_Periodo!$I1870,BD_Seguimiento_OAP_2019!$L:$M,2,FALSE)</f>
        <v xml:space="preserve">1.1 Identificar zona geográfica
</v>
      </c>
      <c r="K1870" s="106" t="s">
        <v>49</v>
      </c>
      <c r="L1870" s="172">
        <v>4.4642857142857152E-4</v>
      </c>
      <c r="M1870" s="173" t="s">
        <v>112</v>
      </c>
      <c r="N1870" s="174">
        <f>INDEX(BD_Seguimiento_OAP_2019!$AH$3:$AS$294,MATCH(Revisión_Avance_Periodo!$I1870,BD_Seguimiento_OAP_2019!$L$3:$L$294,0),MATCH(Revisión_Avance_Periodo!$M1870,BD_Seguimiento_OAP_2019!$AH$2:$AS$2,0))</f>
        <v>0</v>
      </c>
      <c r="O1870" s="174">
        <f>INDEX(BD_Seguimiento_OAP_2019!$AV$3:$BG$294,MATCH(Revisión_Avance_Periodo!$I1870,BD_Seguimiento_OAP_2019!$L$3:$L$294,0),MATCH(Revisión_Avance_Periodo!$M1870,BD_Seguimiento_OAP_2019!$AV$2:$BG$2,0))</f>
        <v>0</v>
      </c>
      <c r="P1870" s="175">
        <f t="shared" si="348"/>
        <v>0</v>
      </c>
      <c r="Q1870" s="173" t="str">
        <f>VLOOKUP(P1870,Tabla_Indicador_Gestion4[#All],3,TRUE)</f>
        <v>Por Ejecutar</v>
      </c>
      <c r="R1870" s="215">
        <f>SUBTOTAL(9,$N$1862:$N1870)</f>
        <v>6.25E-2</v>
      </c>
      <c r="S1870" s="231">
        <f>SUBTOTAL(9,$O$1862:$O1870)</f>
        <v>6.2399999999999997E-2</v>
      </c>
      <c r="T1870" s="231">
        <f>IFERROR(+Revisión_Avance_Periodo!$S1870/Revisión_Avance_Periodo!$R1870,0)</f>
        <v>0.99839999999999995</v>
      </c>
      <c r="U1870" s="184"/>
      <c r="V1870" s="185"/>
      <c r="W1870" s="183"/>
      <c r="X1870" s="183"/>
      <c r="Y1870" s="183"/>
      <c r="Z1870" s="186"/>
      <c r="AA1870" s="187"/>
    </row>
    <row r="1871" spans="1:27" x14ac:dyDescent="0.25">
      <c r="A1871" s="94">
        <v>158</v>
      </c>
      <c r="B1871" s="96" t="str">
        <f>CONCATENATE(Revisión_Avance_Periodo!$C1871,";",Revisión_Avance_Periodo!$E1871,";",Revisión_Avance_Periodo!$I1871)</f>
        <v>OE1;PR_01;ACT_216</v>
      </c>
      <c r="C1871" s="180" t="s">
        <v>9</v>
      </c>
      <c r="D1871" s="181" t="str">
        <f>VLOOKUP(Revisión_Avance_Periodo!$C1871,Componentes_BD!$F$1:$G$5,2,FALSE)</f>
        <v>Fortalecer la Vigilancia.</v>
      </c>
      <c r="E1871" s="119" t="s">
        <v>291</v>
      </c>
      <c r="F1871" s="95">
        <v>1</v>
      </c>
      <c r="G1871" s="95" t="str">
        <f>VLOOKUP(Revisión_Avance_Periodo!$A1871,BD_Seguimiento_OAP_2019!$A$2:$G$294,7,FALSE)</f>
        <v>PEI</v>
      </c>
      <c r="H1871" s="95" t="str">
        <f>VLOOKUP(Revisión_Avance_Periodo!$A1871,BD_Seguimiento_OAP_2019!$A$2:$J$294,10,FALSE)</f>
        <v>PEI_01 - Campañas de Prevención y Promoción para la formalización.</v>
      </c>
      <c r="I1871" s="95" t="s">
        <v>295</v>
      </c>
      <c r="J1871" s="95" t="str">
        <f>VLOOKUP(Revisión_Avance_Periodo!$I1871,BD_Seguimiento_OAP_2019!$L:$M,2,FALSE)</f>
        <v xml:space="preserve">1.1 Identificar zona geográfica
</v>
      </c>
      <c r="K1871" s="119" t="s">
        <v>49</v>
      </c>
      <c r="L1871" s="172">
        <v>4.4642857142857152E-4</v>
      </c>
      <c r="M1871" s="182" t="s">
        <v>113</v>
      </c>
      <c r="N1871" s="174">
        <f>INDEX(BD_Seguimiento_OAP_2019!$AH$3:$AS$294,MATCH(Revisión_Avance_Periodo!$I1871,BD_Seguimiento_OAP_2019!$L$3:$L$294,0),MATCH(Revisión_Avance_Periodo!$M1871,BD_Seguimiento_OAP_2019!$AH$2:$AS$2,0))</f>
        <v>0</v>
      </c>
      <c r="O1871" s="174">
        <f>INDEX(BD_Seguimiento_OAP_2019!$AV$3:$BG$294,MATCH(Revisión_Avance_Periodo!$I1871,BD_Seguimiento_OAP_2019!$L$3:$L$294,0),MATCH(Revisión_Avance_Periodo!$M1871,BD_Seguimiento_OAP_2019!$AV$2:$BG$2,0))</f>
        <v>0</v>
      </c>
      <c r="P1871" s="175">
        <f t="shared" si="348"/>
        <v>0</v>
      </c>
      <c r="Q1871" s="182" t="str">
        <f>VLOOKUP(P1871,Tabla_Indicador_Gestion4[#All],3,TRUE)</f>
        <v>Por Ejecutar</v>
      </c>
      <c r="R1871" s="215">
        <f>SUBTOTAL(9,$N$1862:$N1871)</f>
        <v>6.25E-2</v>
      </c>
      <c r="S1871" s="231">
        <f>SUBTOTAL(9,$O$1862:$O1871)</f>
        <v>6.2399999999999997E-2</v>
      </c>
      <c r="T1871" s="231">
        <f>IFERROR(+Revisión_Avance_Periodo!$S1871/Revisión_Avance_Periodo!$R1871,0)</f>
        <v>0.99839999999999995</v>
      </c>
      <c r="U1871" s="184"/>
      <c r="V1871" s="185"/>
      <c r="W1871" s="183"/>
      <c r="X1871" s="183"/>
      <c r="Y1871" s="183"/>
      <c r="Z1871" s="186"/>
      <c r="AA1871" s="187"/>
    </row>
    <row r="1872" spans="1:27" x14ac:dyDescent="0.25">
      <c r="A1872" s="88">
        <v>158</v>
      </c>
      <c r="B1872" s="91" t="str">
        <f>CONCATENATE(Revisión_Avance_Periodo!$C1872,";",Revisión_Avance_Periodo!$E1872,";",Revisión_Avance_Periodo!$I1872)</f>
        <v>OE1;PR_01;ACT_216</v>
      </c>
      <c r="C1872" s="170" t="s">
        <v>9</v>
      </c>
      <c r="D1872" s="171" t="str">
        <f>VLOOKUP(Revisión_Avance_Periodo!$C1872,Componentes_BD!$F$1:$G$5,2,FALSE)</f>
        <v>Fortalecer la Vigilancia.</v>
      </c>
      <c r="E1872" s="106" t="s">
        <v>291</v>
      </c>
      <c r="F1872" s="89">
        <v>1</v>
      </c>
      <c r="G1872" s="89" t="str">
        <f>VLOOKUP(Revisión_Avance_Periodo!$A1872,BD_Seguimiento_OAP_2019!$A$2:$G$294,7,FALSE)</f>
        <v>PEI</v>
      </c>
      <c r="H1872" s="89" t="str">
        <f>VLOOKUP(Revisión_Avance_Periodo!$A1872,BD_Seguimiento_OAP_2019!$A$2:$J$294,10,FALSE)</f>
        <v>PEI_01 - Campañas de Prevención y Promoción para la formalización.</v>
      </c>
      <c r="I1872" s="89" t="s">
        <v>295</v>
      </c>
      <c r="J1872" s="89" t="str">
        <f>VLOOKUP(Revisión_Avance_Periodo!$I1872,BD_Seguimiento_OAP_2019!$L:$M,2,FALSE)</f>
        <v xml:space="preserve">1.1 Identificar zona geográfica
</v>
      </c>
      <c r="K1872" s="106" t="s">
        <v>49</v>
      </c>
      <c r="L1872" s="172">
        <v>4.4642857142857152E-4</v>
      </c>
      <c r="M1872" s="173" t="s">
        <v>114</v>
      </c>
      <c r="N1872" s="174">
        <f>INDEX(BD_Seguimiento_OAP_2019!$AH$3:$AS$294,MATCH(Revisión_Avance_Periodo!$I1872,BD_Seguimiento_OAP_2019!$L$3:$L$294,0),MATCH(Revisión_Avance_Periodo!$M1872,BD_Seguimiento_OAP_2019!$AH$2:$AS$2,0))</f>
        <v>0</v>
      </c>
      <c r="O1872" s="174">
        <f>INDEX(BD_Seguimiento_OAP_2019!$AV$3:$BG$294,MATCH(Revisión_Avance_Periodo!$I1872,BD_Seguimiento_OAP_2019!$L$3:$L$294,0),MATCH(Revisión_Avance_Periodo!$M1872,BD_Seguimiento_OAP_2019!$AV$2:$BG$2,0))</f>
        <v>0</v>
      </c>
      <c r="P1872" s="175">
        <f t="shared" si="348"/>
        <v>0</v>
      </c>
      <c r="Q1872" s="173" t="str">
        <f>VLOOKUP(P1872,Tabla_Indicador_Gestion4[#All],3,TRUE)</f>
        <v>Por Ejecutar</v>
      </c>
      <c r="R1872" s="215">
        <f>SUBTOTAL(9,$N$1862:$N1872)</f>
        <v>6.25E-2</v>
      </c>
      <c r="S1872" s="231">
        <f>SUBTOTAL(9,$O$1862:$O1872)</f>
        <v>6.2399999999999997E-2</v>
      </c>
      <c r="T1872" s="231">
        <f>IFERROR(+Revisión_Avance_Periodo!$S1872/Revisión_Avance_Periodo!$R1872,0)</f>
        <v>0.99839999999999995</v>
      </c>
      <c r="U1872" s="184"/>
      <c r="V1872" s="185"/>
      <c r="W1872" s="183"/>
      <c r="X1872" s="183"/>
      <c r="Y1872" s="183"/>
      <c r="Z1872" s="186"/>
      <c r="AA1872" s="187"/>
    </row>
    <row r="1873" spans="1:27" ht="15.75" thickBot="1" x14ac:dyDescent="0.3">
      <c r="A1873" s="94">
        <v>158</v>
      </c>
      <c r="B1873" s="96" t="str">
        <f>CONCATENATE(Revisión_Avance_Periodo!$C1873,";",Revisión_Avance_Periodo!$E1873,";",Revisión_Avance_Periodo!$I1873)</f>
        <v>OE1;PR_01;ACT_216</v>
      </c>
      <c r="C1873" s="180" t="s">
        <v>9</v>
      </c>
      <c r="D1873" s="181" t="str">
        <f>VLOOKUP(Revisión_Avance_Periodo!$C1873,Componentes_BD!$F$1:$G$5,2,FALSE)</f>
        <v>Fortalecer la Vigilancia.</v>
      </c>
      <c r="E1873" s="119" t="s">
        <v>291</v>
      </c>
      <c r="F1873" s="95">
        <v>1</v>
      </c>
      <c r="G1873" s="95" t="str">
        <f>VLOOKUP(Revisión_Avance_Periodo!$A1873,BD_Seguimiento_OAP_2019!$A$2:$G$294,7,FALSE)</f>
        <v>PEI</v>
      </c>
      <c r="H1873" s="95" t="str">
        <f>VLOOKUP(Revisión_Avance_Periodo!$A1873,BD_Seguimiento_OAP_2019!$A$2:$J$294,10,FALSE)</f>
        <v>PEI_01 - Campañas de Prevención y Promoción para la formalización.</v>
      </c>
      <c r="I1873" s="95" t="s">
        <v>295</v>
      </c>
      <c r="J1873" s="95" t="str">
        <f>VLOOKUP(Revisión_Avance_Periodo!$I1873,BD_Seguimiento_OAP_2019!$L:$M,2,FALSE)</f>
        <v xml:space="preserve">1.1 Identificar zona geográfica
</v>
      </c>
      <c r="K1873" s="119" t="s">
        <v>49</v>
      </c>
      <c r="L1873" s="172">
        <v>4.4642857142857152E-4</v>
      </c>
      <c r="M1873" s="182" t="s">
        <v>115</v>
      </c>
      <c r="N1873" s="174">
        <f>INDEX(BD_Seguimiento_OAP_2019!$AH$3:$AS$294,MATCH(Revisión_Avance_Periodo!$I1873,BD_Seguimiento_OAP_2019!$L$3:$L$294,0),MATCH(Revisión_Avance_Periodo!$M1873,BD_Seguimiento_OAP_2019!$AH$2:$AS$2,0))</f>
        <v>0</v>
      </c>
      <c r="O1873" s="174">
        <f>INDEX(BD_Seguimiento_OAP_2019!$AV$3:$BG$294,MATCH(Revisión_Avance_Periodo!$I1873,BD_Seguimiento_OAP_2019!$L$3:$L$294,0),MATCH(Revisión_Avance_Periodo!$M1873,BD_Seguimiento_OAP_2019!$AV$2:$BG$2,0))</f>
        <v>0</v>
      </c>
      <c r="P1873" s="175">
        <f t="shared" si="348"/>
        <v>0</v>
      </c>
      <c r="Q1873" s="182" t="str">
        <f>VLOOKUP(P1873,Tabla_Indicador_Gestion4[#All],3,TRUE)</f>
        <v>Por Ejecutar</v>
      </c>
      <c r="R1873" s="215">
        <f>SUBTOTAL(9,$N$1862:$N1873)</f>
        <v>6.25E-2</v>
      </c>
      <c r="S1873" s="231">
        <f>SUBTOTAL(9,$O$1862:$O1873)</f>
        <v>6.2399999999999997E-2</v>
      </c>
      <c r="T1873" s="231">
        <f>IFERROR(+Revisión_Avance_Periodo!$S1873/Revisión_Avance_Periodo!$R1873,0)</f>
        <v>0.99839999999999995</v>
      </c>
      <c r="U1873" s="184"/>
      <c r="V1873" s="185"/>
      <c r="W1873" s="183"/>
      <c r="X1873" s="183"/>
      <c r="Y1873" s="183"/>
      <c r="Z1873" s="186"/>
      <c r="AA1873" s="187"/>
    </row>
    <row r="1874" spans="1:27" x14ac:dyDescent="0.25">
      <c r="A1874" s="88">
        <v>159</v>
      </c>
      <c r="B1874" s="91" t="str">
        <f>CONCATENATE(Revisión_Avance_Periodo!$C1874,";",Revisión_Avance_Periodo!$E1874,";",Revisión_Avance_Periodo!$I1874)</f>
        <v>OE1;PR_01;ACT_217</v>
      </c>
      <c r="C1874" s="170" t="s">
        <v>9</v>
      </c>
      <c r="D1874" s="171" t="str">
        <f>VLOOKUP(Revisión_Avance_Periodo!$C1874,Componentes_BD!$F$1:$G$5,2,FALSE)</f>
        <v>Fortalecer la Vigilancia.</v>
      </c>
      <c r="E1874" s="106" t="s">
        <v>291</v>
      </c>
      <c r="F1874" s="89">
        <v>1</v>
      </c>
      <c r="G1874" s="89" t="str">
        <f>VLOOKUP(Revisión_Avance_Periodo!$A1874,BD_Seguimiento_OAP_2019!$A$2:$G$294,7,FALSE)</f>
        <v>PEI</v>
      </c>
      <c r="H1874" s="89" t="str">
        <f>VLOOKUP(Revisión_Avance_Periodo!$A1874,BD_Seguimiento_OAP_2019!$A$2:$J$294,10,FALSE)</f>
        <v>PEI_01 - Campañas de Prevención y Promoción para la formalización.</v>
      </c>
      <c r="I1874" s="89" t="s">
        <v>310</v>
      </c>
      <c r="J1874" s="89" t="str">
        <f>VLOOKUP(Revisión_Avance_Periodo!$I1874,BD_Seguimiento_OAP_2019!$L:$M,2,FALSE)</f>
        <v>1.2 Establecer acciones</v>
      </c>
      <c r="K1874" s="106" t="s">
        <v>49</v>
      </c>
      <c r="L1874" s="172">
        <v>4.4642857142857152E-4</v>
      </c>
      <c r="M1874" s="173" t="s">
        <v>104</v>
      </c>
      <c r="N1874" s="174">
        <f>INDEX(BD_Seguimiento_OAP_2019!$AH$3:$AS$294,MATCH(Revisión_Avance_Periodo!$I1874,BD_Seguimiento_OAP_2019!$L$3:$L$294,0),MATCH(Revisión_Avance_Periodo!$M1874,BD_Seguimiento_OAP_2019!$AH$2:$AS$2,0))</f>
        <v>0</v>
      </c>
      <c r="O1874" s="174">
        <f>INDEX(BD_Seguimiento_OAP_2019!$AV$3:$BG$294,MATCH(Revisión_Avance_Periodo!$I1874,BD_Seguimiento_OAP_2019!$L$3:$L$294,0),MATCH(Revisión_Avance_Periodo!$M1874,BD_Seguimiento_OAP_2019!$AV$2:$BG$2,0))</f>
        <v>0</v>
      </c>
      <c r="P1874" s="175">
        <f t="shared" si="348"/>
        <v>0</v>
      </c>
      <c r="Q1874" s="173" t="str">
        <f>VLOOKUP(P1874,Tabla_Indicador_Gestion4[#All],3,TRUE)</f>
        <v>Por Ejecutar</v>
      </c>
      <c r="R1874" s="213">
        <f>SUBTOTAL(9,$N$1874:$N1874)</f>
        <v>0</v>
      </c>
      <c r="S1874" s="234">
        <f>SUBTOTAL(9,$O$1874:$O1874)</f>
        <v>0</v>
      </c>
      <c r="T1874" s="234">
        <f>IFERROR(+Revisión_Avance_Periodo!$S1874/Revisión_Avance_Periodo!$R1874,0)</f>
        <v>0</v>
      </c>
      <c r="U1874" s="177">
        <f>SUBTOTAL(9,N1874:N1885)</f>
        <v>6.25E-2</v>
      </c>
      <c r="V1874" s="176">
        <f>SUBTOTAL(9,O1874:O1885)</f>
        <v>3.1199999999999999E-2</v>
      </c>
      <c r="W1874" s="176">
        <f t="shared" ref="W1874" si="349">+V1874/U1874</f>
        <v>0.49919999999999998</v>
      </c>
      <c r="X1874" s="176"/>
      <c r="Y1874" s="176">
        <f>100%-Revisión_Avance_Periodo!$W1874</f>
        <v>0.50080000000000002</v>
      </c>
      <c r="Z1874" s="178" t="str">
        <f>VLOOKUP(W1874,Tabla_Indicador_Gestion4[],3,TRUE)</f>
        <v>En Tramite</v>
      </c>
      <c r="AA1874" s="179">
        <f>Revisión_Avance_Periodo!$W1874*Revisión_Avance_Periodo!$L1874</f>
        <v>2.2285714285714289E-4</v>
      </c>
    </row>
    <row r="1875" spans="1:27" x14ac:dyDescent="0.25">
      <c r="A1875" s="94">
        <v>159</v>
      </c>
      <c r="B1875" s="96" t="str">
        <f>CONCATENATE(Revisión_Avance_Periodo!$C1875,";",Revisión_Avance_Periodo!$E1875,";",Revisión_Avance_Periodo!$I1875)</f>
        <v>OE1;PR_01;ACT_217</v>
      </c>
      <c r="C1875" s="180" t="s">
        <v>9</v>
      </c>
      <c r="D1875" s="181" t="str">
        <f>VLOOKUP(Revisión_Avance_Periodo!$C1875,Componentes_BD!$F$1:$G$5,2,FALSE)</f>
        <v>Fortalecer la Vigilancia.</v>
      </c>
      <c r="E1875" s="119" t="s">
        <v>291</v>
      </c>
      <c r="F1875" s="95">
        <v>1</v>
      </c>
      <c r="G1875" s="95" t="str">
        <f>VLOOKUP(Revisión_Avance_Periodo!$A1875,BD_Seguimiento_OAP_2019!$A$2:$G$294,7,FALSE)</f>
        <v>PEI</v>
      </c>
      <c r="H1875" s="95" t="str">
        <f>VLOOKUP(Revisión_Avance_Periodo!$A1875,BD_Seguimiento_OAP_2019!$A$2:$J$294,10,FALSE)</f>
        <v>PEI_01 - Campañas de Prevención y Promoción para la formalización.</v>
      </c>
      <c r="I1875" s="95" t="s">
        <v>310</v>
      </c>
      <c r="J1875" s="95" t="str">
        <f>VLOOKUP(Revisión_Avance_Periodo!$I1875,BD_Seguimiento_OAP_2019!$L:$M,2,FALSE)</f>
        <v>1.2 Establecer acciones</v>
      </c>
      <c r="K1875" s="119" t="s">
        <v>49</v>
      </c>
      <c r="L1875" s="172">
        <v>4.4642857142857152E-4</v>
      </c>
      <c r="M1875" s="182" t="s">
        <v>105</v>
      </c>
      <c r="N1875" s="174">
        <f>INDEX(BD_Seguimiento_OAP_2019!$AH$3:$AS$294,MATCH(Revisión_Avance_Periodo!$I1875,BD_Seguimiento_OAP_2019!$L$3:$L$294,0),MATCH(Revisión_Avance_Periodo!$M1875,BD_Seguimiento_OAP_2019!$AH$2:$AS$2,0))</f>
        <v>0</v>
      </c>
      <c r="O1875" s="174">
        <f>INDEX(BD_Seguimiento_OAP_2019!$AV$3:$BG$294,MATCH(Revisión_Avance_Periodo!$I1875,BD_Seguimiento_OAP_2019!$L$3:$L$294,0),MATCH(Revisión_Avance_Periodo!$M1875,BD_Seguimiento_OAP_2019!$AV$2:$BG$2,0))</f>
        <v>0</v>
      </c>
      <c r="P1875" s="175">
        <f t="shared" si="348"/>
        <v>0</v>
      </c>
      <c r="Q1875" s="182" t="str">
        <f>VLOOKUP(P1875,Tabla_Indicador_Gestion4[#All],3,TRUE)</f>
        <v>Por Ejecutar</v>
      </c>
      <c r="R1875" s="215">
        <f>SUBTOTAL(9,$N$1874:$N1875)</f>
        <v>0</v>
      </c>
      <c r="S1875" s="231">
        <f>SUBTOTAL(9,$O$1874:$O1875)</f>
        <v>0</v>
      </c>
      <c r="T1875" s="231">
        <f>IFERROR(+Revisión_Avance_Periodo!$S1875/Revisión_Avance_Periodo!$R1875,0)</f>
        <v>0</v>
      </c>
      <c r="U1875" s="184"/>
      <c r="V1875" s="185"/>
      <c r="W1875" s="183"/>
      <c r="X1875" s="183"/>
      <c r="Y1875" s="183"/>
      <c r="Z1875" s="186"/>
      <c r="AA1875" s="187"/>
    </row>
    <row r="1876" spans="1:27" x14ac:dyDescent="0.25">
      <c r="A1876" s="88">
        <v>159</v>
      </c>
      <c r="B1876" s="91" t="str">
        <f>CONCATENATE(Revisión_Avance_Periodo!$C1876,";",Revisión_Avance_Periodo!$E1876,";",Revisión_Avance_Periodo!$I1876)</f>
        <v>OE1;PR_01;ACT_217</v>
      </c>
      <c r="C1876" s="170" t="s">
        <v>9</v>
      </c>
      <c r="D1876" s="171" t="str">
        <f>VLOOKUP(Revisión_Avance_Periodo!$C1876,Componentes_BD!$F$1:$G$5,2,FALSE)</f>
        <v>Fortalecer la Vigilancia.</v>
      </c>
      <c r="E1876" s="106" t="s">
        <v>291</v>
      </c>
      <c r="F1876" s="89">
        <v>1</v>
      </c>
      <c r="G1876" s="89" t="str">
        <f>VLOOKUP(Revisión_Avance_Periodo!$A1876,BD_Seguimiento_OAP_2019!$A$2:$G$294,7,FALSE)</f>
        <v>PEI</v>
      </c>
      <c r="H1876" s="89" t="str">
        <f>VLOOKUP(Revisión_Avance_Periodo!$A1876,BD_Seguimiento_OAP_2019!$A$2:$J$294,10,FALSE)</f>
        <v>PEI_01 - Campañas de Prevención y Promoción para la formalización.</v>
      </c>
      <c r="I1876" s="89" t="s">
        <v>310</v>
      </c>
      <c r="J1876" s="89" t="str">
        <f>VLOOKUP(Revisión_Avance_Periodo!$I1876,BD_Seguimiento_OAP_2019!$L:$M,2,FALSE)</f>
        <v>1.2 Establecer acciones</v>
      </c>
      <c r="K1876" s="106" t="s">
        <v>49</v>
      </c>
      <c r="L1876" s="172">
        <v>4.4642857142857152E-4</v>
      </c>
      <c r="M1876" s="173" t="s">
        <v>106</v>
      </c>
      <c r="N1876" s="174">
        <f>INDEX(BD_Seguimiento_OAP_2019!$AH$3:$AS$294,MATCH(Revisión_Avance_Periodo!$I1876,BD_Seguimiento_OAP_2019!$L$3:$L$294,0),MATCH(Revisión_Avance_Periodo!$M1876,BD_Seguimiento_OAP_2019!$AH$2:$AS$2,0))</f>
        <v>0</v>
      </c>
      <c r="O1876" s="174">
        <f>INDEX(BD_Seguimiento_OAP_2019!$AV$3:$BG$294,MATCH(Revisión_Avance_Periodo!$I1876,BD_Seguimiento_OAP_2019!$L$3:$L$294,0),MATCH(Revisión_Avance_Periodo!$M1876,BD_Seguimiento_OAP_2019!$AV$2:$BG$2,0))</f>
        <v>0</v>
      </c>
      <c r="P1876" s="175">
        <f t="shared" si="348"/>
        <v>0</v>
      </c>
      <c r="Q1876" s="173" t="str">
        <f>VLOOKUP(P1876,Tabla_Indicador_Gestion4[#All],3,TRUE)</f>
        <v>Por Ejecutar</v>
      </c>
      <c r="R1876" s="215">
        <f>SUBTOTAL(9,$N$1874:$N1876)</f>
        <v>0</v>
      </c>
      <c r="S1876" s="231">
        <f>SUBTOTAL(9,$O$1874:$O1876)</f>
        <v>0</v>
      </c>
      <c r="T1876" s="231">
        <f>IFERROR(+Revisión_Avance_Periodo!$S1876/Revisión_Avance_Periodo!$R1876,0)</f>
        <v>0</v>
      </c>
      <c r="U1876" s="184"/>
      <c r="V1876" s="185"/>
      <c r="W1876" s="183"/>
      <c r="X1876" s="183"/>
      <c r="Y1876" s="183"/>
      <c r="Z1876" s="186"/>
      <c r="AA1876" s="187"/>
    </row>
    <row r="1877" spans="1:27" x14ac:dyDescent="0.25">
      <c r="A1877" s="94">
        <v>159</v>
      </c>
      <c r="B1877" s="96" t="str">
        <f>CONCATENATE(Revisión_Avance_Periodo!$C1877,";",Revisión_Avance_Periodo!$E1877,";",Revisión_Avance_Periodo!$I1877)</f>
        <v>OE1;PR_01;ACT_217</v>
      </c>
      <c r="C1877" s="180" t="s">
        <v>9</v>
      </c>
      <c r="D1877" s="181" t="str">
        <f>VLOOKUP(Revisión_Avance_Periodo!$C1877,Componentes_BD!$F$1:$G$5,2,FALSE)</f>
        <v>Fortalecer la Vigilancia.</v>
      </c>
      <c r="E1877" s="119" t="s">
        <v>291</v>
      </c>
      <c r="F1877" s="95">
        <v>1</v>
      </c>
      <c r="G1877" s="95" t="str">
        <f>VLOOKUP(Revisión_Avance_Periodo!$A1877,BD_Seguimiento_OAP_2019!$A$2:$G$294,7,FALSE)</f>
        <v>PEI</v>
      </c>
      <c r="H1877" s="95" t="str">
        <f>VLOOKUP(Revisión_Avance_Periodo!$A1877,BD_Seguimiento_OAP_2019!$A$2:$J$294,10,FALSE)</f>
        <v>PEI_01 - Campañas de Prevención y Promoción para la formalización.</v>
      </c>
      <c r="I1877" s="95" t="s">
        <v>310</v>
      </c>
      <c r="J1877" s="95" t="str">
        <f>VLOOKUP(Revisión_Avance_Periodo!$I1877,BD_Seguimiento_OAP_2019!$L:$M,2,FALSE)</f>
        <v>1.2 Establecer acciones</v>
      </c>
      <c r="K1877" s="119" t="s">
        <v>49</v>
      </c>
      <c r="L1877" s="172">
        <v>4.4642857142857152E-4</v>
      </c>
      <c r="M1877" s="182" t="s">
        <v>107</v>
      </c>
      <c r="N1877" s="174">
        <f>INDEX(BD_Seguimiento_OAP_2019!$AH$3:$AS$294,MATCH(Revisión_Avance_Periodo!$I1877,BD_Seguimiento_OAP_2019!$L$3:$L$294,0),MATCH(Revisión_Avance_Periodo!$M1877,BD_Seguimiento_OAP_2019!$AH$2:$AS$2,0))</f>
        <v>1.04E-2</v>
      </c>
      <c r="O1877" s="174">
        <f>INDEX(BD_Seguimiento_OAP_2019!$AV$3:$BG$294,MATCH(Revisión_Avance_Periodo!$I1877,BD_Seguimiento_OAP_2019!$L$3:$L$294,0),MATCH(Revisión_Avance_Periodo!$M1877,BD_Seguimiento_OAP_2019!$AV$2:$BG$2,0))</f>
        <v>1.04E-2</v>
      </c>
      <c r="P1877" s="188">
        <f t="shared" si="346"/>
        <v>1</v>
      </c>
      <c r="Q1877" s="182" t="str">
        <f>VLOOKUP(P1877,Tabla_Indicador_Gestion4[#All],3,TRUE)</f>
        <v>Culminada</v>
      </c>
      <c r="R1877" s="215">
        <f>SUBTOTAL(9,$N$1874:$N1877)</f>
        <v>1.04E-2</v>
      </c>
      <c r="S1877" s="231">
        <f>SUBTOTAL(9,$O$1874:$O1877)</f>
        <v>1.04E-2</v>
      </c>
      <c r="T1877" s="231">
        <f>IFERROR(+Revisión_Avance_Periodo!$S1877/Revisión_Avance_Periodo!$R1877,0)</f>
        <v>1</v>
      </c>
      <c r="U1877" s="184"/>
      <c r="V1877" s="185"/>
      <c r="W1877" s="183"/>
      <c r="X1877" s="183"/>
      <c r="Y1877" s="183"/>
      <c r="Z1877" s="186"/>
      <c r="AA1877" s="187"/>
    </row>
    <row r="1878" spans="1:27" x14ac:dyDescent="0.25">
      <c r="A1878" s="88">
        <v>159</v>
      </c>
      <c r="B1878" s="91" t="str">
        <f>CONCATENATE(Revisión_Avance_Periodo!$C1878,";",Revisión_Avance_Periodo!$E1878,";",Revisión_Avance_Periodo!$I1878)</f>
        <v>OE1;PR_01;ACT_217</v>
      </c>
      <c r="C1878" s="170" t="s">
        <v>9</v>
      </c>
      <c r="D1878" s="171" t="str">
        <f>VLOOKUP(Revisión_Avance_Periodo!$C1878,Componentes_BD!$F$1:$G$5,2,FALSE)</f>
        <v>Fortalecer la Vigilancia.</v>
      </c>
      <c r="E1878" s="106" t="s">
        <v>291</v>
      </c>
      <c r="F1878" s="89">
        <v>1</v>
      </c>
      <c r="G1878" s="89" t="str">
        <f>VLOOKUP(Revisión_Avance_Periodo!$A1878,BD_Seguimiento_OAP_2019!$A$2:$G$294,7,FALSE)</f>
        <v>PEI</v>
      </c>
      <c r="H1878" s="89" t="str">
        <f>VLOOKUP(Revisión_Avance_Periodo!$A1878,BD_Seguimiento_OAP_2019!$A$2:$J$294,10,FALSE)</f>
        <v>PEI_01 - Campañas de Prevención y Promoción para la formalización.</v>
      </c>
      <c r="I1878" s="89" t="s">
        <v>310</v>
      </c>
      <c r="J1878" s="89" t="str">
        <f>VLOOKUP(Revisión_Avance_Periodo!$I1878,BD_Seguimiento_OAP_2019!$L:$M,2,FALSE)</f>
        <v>1.2 Establecer acciones</v>
      </c>
      <c r="K1878" s="106" t="s">
        <v>49</v>
      </c>
      <c r="L1878" s="172">
        <v>4.4642857142857152E-4</v>
      </c>
      <c r="M1878" s="173" t="s">
        <v>108</v>
      </c>
      <c r="N1878" s="174">
        <f>INDEX(BD_Seguimiento_OAP_2019!$AH$3:$AS$294,MATCH(Revisión_Avance_Periodo!$I1878,BD_Seguimiento_OAP_2019!$L$3:$L$294,0),MATCH(Revisión_Avance_Periodo!$M1878,BD_Seguimiento_OAP_2019!$AH$2:$AS$2,0))</f>
        <v>1.04E-2</v>
      </c>
      <c r="O1878" s="174">
        <f>INDEX(BD_Seguimiento_OAP_2019!$AV$3:$BG$294,MATCH(Revisión_Avance_Periodo!$I1878,BD_Seguimiento_OAP_2019!$L$3:$L$294,0),MATCH(Revisión_Avance_Periodo!$M1878,BD_Seguimiento_OAP_2019!$AV$2:$BG$2,0))</f>
        <v>1.04E-2</v>
      </c>
      <c r="P1878" s="189">
        <f t="shared" si="346"/>
        <v>1</v>
      </c>
      <c r="Q1878" s="173" t="str">
        <f>VLOOKUP(P1878,Tabla_Indicador_Gestion4[#All],3,TRUE)</f>
        <v>Culminada</v>
      </c>
      <c r="R1878" s="215">
        <f>SUBTOTAL(9,$N$1874:$N1878)</f>
        <v>2.0799999999999999E-2</v>
      </c>
      <c r="S1878" s="231">
        <f>SUBTOTAL(9,$O$1874:$O1878)</f>
        <v>2.0799999999999999E-2</v>
      </c>
      <c r="T1878" s="231">
        <f>IFERROR(+Revisión_Avance_Periodo!$S1878/Revisión_Avance_Periodo!$R1878,0)</f>
        <v>1</v>
      </c>
      <c r="U1878" s="184"/>
      <c r="V1878" s="185"/>
      <c r="W1878" s="183"/>
      <c r="X1878" s="183"/>
      <c r="Y1878" s="183"/>
      <c r="Z1878" s="186"/>
      <c r="AA1878" s="187"/>
    </row>
    <row r="1879" spans="1:27" x14ac:dyDescent="0.25">
      <c r="A1879" s="94">
        <v>159</v>
      </c>
      <c r="B1879" s="96" t="str">
        <f>CONCATENATE(Revisión_Avance_Periodo!$C1879,";",Revisión_Avance_Periodo!$E1879,";",Revisión_Avance_Periodo!$I1879)</f>
        <v>OE1;PR_01;ACT_217</v>
      </c>
      <c r="C1879" s="180" t="s">
        <v>9</v>
      </c>
      <c r="D1879" s="181" t="str">
        <f>VLOOKUP(Revisión_Avance_Periodo!$C1879,Componentes_BD!$F$1:$G$5,2,FALSE)</f>
        <v>Fortalecer la Vigilancia.</v>
      </c>
      <c r="E1879" s="119" t="s">
        <v>291</v>
      </c>
      <c r="F1879" s="95">
        <v>1</v>
      </c>
      <c r="G1879" s="95" t="str">
        <f>VLOOKUP(Revisión_Avance_Periodo!$A1879,BD_Seguimiento_OAP_2019!$A$2:$G$294,7,FALSE)</f>
        <v>PEI</v>
      </c>
      <c r="H1879" s="95" t="str">
        <f>VLOOKUP(Revisión_Avance_Periodo!$A1879,BD_Seguimiento_OAP_2019!$A$2:$J$294,10,FALSE)</f>
        <v>PEI_01 - Campañas de Prevención y Promoción para la formalización.</v>
      </c>
      <c r="I1879" s="95" t="s">
        <v>310</v>
      </c>
      <c r="J1879" s="95" t="str">
        <f>VLOOKUP(Revisión_Avance_Periodo!$I1879,BD_Seguimiento_OAP_2019!$L:$M,2,FALSE)</f>
        <v>1.2 Establecer acciones</v>
      </c>
      <c r="K1879" s="119" t="s">
        <v>49</v>
      </c>
      <c r="L1879" s="172">
        <v>4.4642857142857152E-4</v>
      </c>
      <c r="M1879" s="182" t="s">
        <v>109</v>
      </c>
      <c r="N1879" s="174">
        <f>INDEX(BD_Seguimiento_OAP_2019!$AH$3:$AS$294,MATCH(Revisión_Avance_Periodo!$I1879,BD_Seguimiento_OAP_2019!$L$3:$L$294,0),MATCH(Revisión_Avance_Periodo!$M1879,BD_Seguimiento_OAP_2019!$AH$2:$AS$2,0))</f>
        <v>1.04E-2</v>
      </c>
      <c r="O1879" s="174">
        <f>INDEX(BD_Seguimiento_OAP_2019!$AV$3:$BG$294,MATCH(Revisión_Avance_Periodo!$I1879,BD_Seguimiento_OAP_2019!$L$3:$L$294,0),MATCH(Revisión_Avance_Periodo!$M1879,BD_Seguimiento_OAP_2019!$AV$2:$BG$2,0))</f>
        <v>1.04E-2</v>
      </c>
      <c r="P1879" s="188">
        <f t="shared" si="346"/>
        <v>1</v>
      </c>
      <c r="Q1879" s="182" t="str">
        <f>VLOOKUP(P1879,Tabla_Indicador_Gestion4[#All],3,TRUE)</f>
        <v>Culminada</v>
      </c>
      <c r="R1879" s="215">
        <f>SUBTOTAL(9,$N$1874:$N1879)</f>
        <v>3.1199999999999999E-2</v>
      </c>
      <c r="S1879" s="231">
        <f>SUBTOTAL(9,$O$1874:$O1879)</f>
        <v>3.1199999999999999E-2</v>
      </c>
      <c r="T1879" s="231">
        <f>IFERROR(+Revisión_Avance_Periodo!$S1879/Revisión_Avance_Periodo!$R1879,0)</f>
        <v>1</v>
      </c>
      <c r="U1879" s="184"/>
      <c r="V1879" s="185"/>
      <c r="W1879" s="183"/>
      <c r="X1879" s="183"/>
      <c r="Y1879" s="183"/>
      <c r="Z1879" s="186"/>
      <c r="AA1879" s="187"/>
    </row>
    <row r="1880" spans="1:27" x14ac:dyDescent="0.25">
      <c r="A1880" s="88">
        <v>159</v>
      </c>
      <c r="B1880" s="91" t="str">
        <f>CONCATENATE(Revisión_Avance_Periodo!$C1880,";",Revisión_Avance_Periodo!$E1880,";",Revisión_Avance_Periodo!$I1880)</f>
        <v>OE1;PR_01;ACT_217</v>
      </c>
      <c r="C1880" s="170" t="s">
        <v>9</v>
      </c>
      <c r="D1880" s="171" t="str">
        <f>VLOOKUP(Revisión_Avance_Periodo!$C1880,Componentes_BD!$F$1:$G$5,2,FALSE)</f>
        <v>Fortalecer la Vigilancia.</v>
      </c>
      <c r="E1880" s="106" t="s">
        <v>291</v>
      </c>
      <c r="F1880" s="89">
        <v>1</v>
      </c>
      <c r="G1880" s="89" t="str">
        <f>VLOOKUP(Revisión_Avance_Periodo!$A1880,BD_Seguimiento_OAP_2019!$A$2:$G$294,7,FALSE)</f>
        <v>PEI</v>
      </c>
      <c r="H1880" s="89" t="str">
        <f>VLOOKUP(Revisión_Avance_Periodo!$A1880,BD_Seguimiento_OAP_2019!$A$2:$J$294,10,FALSE)</f>
        <v>PEI_01 - Campañas de Prevención y Promoción para la formalización.</v>
      </c>
      <c r="I1880" s="89" t="s">
        <v>310</v>
      </c>
      <c r="J1880" s="89" t="str">
        <f>VLOOKUP(Revisión_Avance_Periodo!$I1880,BD_Seguimiento_OAP_2019!$L:$M,2,FALSE)</f>
        <v>1.2 Establecer acciones</v>
      </c>
      <c r="K1880" s="106" t="s">
        <v>49</v>
      </c>
      <c r="L1880" s="172">
        <v>4.4642857142857152E-4</v>
      </c>
      <c r="M1880" s="173" t="s">
        <v>110</v>
      </c>
      <c r="N1880" s="174">
        <f>INDEX(BD_Seguimiento_OAP_2019!$AH$3:$AS$294,MATCH(Revisión_Avance_Periodo!$I1880,BD_Seguimiento_OAP_2019!$L$3:$L$294,0),MATCH(Revisión_Avance_Periodo!$M1880,BD_Seguimiento_OAP_2019!$AH$2:$AS$2,0))</f>
        <v>1.04E-2</v>
      </c>
      <c r="O1880" s="174">
        <f>INDEX(BD_Seguimiento_OAP_2019!$AV$3:$BG$294,MATCH(Revisión_Avance_Periodo!$I1880,BD_Seguimiento_OAP_2019!$L$3:$L$294,0),MATCH(Revisión_Avance_Periodo!$M1880,BD_Seguimiento_OAP_2019!$AV$2:$BG$2,0))</f>
        <v>0</v>
      </c>
      <c r="P1880" s="189">
        <f t="shared" si="346"/>
        <v>0</v>
      </c>
      <c r="Q1880" s="173" t="str">
        <f>VLOOKUP(P1880,Tabla_Indicador_Gestion4[#All],3,TRUE)</f>
        <v>Por Ejecutar</v>
      </c>
      <c r="R1880" s="215">
        <f>SUBTOTAL(9,$N$1874:$N1880)</f>
        <v>4.1599999999999998E-2</v>
      </c>
      <c r="S1880" s="231">
        <f>SUBTOTAL(9,$O$1874:$O1880)</f>
        <v>3.1199999999999999E-2</v>
      </c>
      <c r="T1880" s="231">
        <f>IFERROR(+Revisión_Avance_Periodo!$S1880/Revisión_Avance_Periodo!$R1880,0)</f>
        <v>0.75</v>
      </c>
      <c r="U1880" s="184"/>
      <c r="V1880" s="185"/>
      <c r="W1880" s="183"/>
      <c r="X1880" s="183"/>
      <c r="Y1880" s="183"/>
      <c r="Z1880" s="186"/>
      <c r="AA1880" s="187"/>
    </row>
    <row r="1881" spans="1:27" x14ac:dyDescent="0.25">
      <c r="A1881" s="94">
        <v>159</v>
      </c>
      <c r="B1881" s="96" t="str">
        <f>CONCATENATE(Revisión_Avance_Periodo!$C1881,";",Revisión_Avance_Periodo!$E1881,";",Revisión_Avance_Periodo!$I1881)</f>
        <v>OE1;PR_01;ACT_217</v>
      </c>
      <c r="C1881" s="180" t="s">
        <v>9</v>
      </c>
      <c r="D1881" s="181" t="str">
        <f>VLOOKUP(Revisión_Avance_Periodo!$C1881,Componentes_BD!$F$1:$G$5,2,FALSE)</f>
        <v>Fortalecer la Vigilancia.</v>
      </c>
      <c r="E1881" s="119" t="s">
        <v>291</v>
      </c>
      <c r="F1881" s="95">
        <v>1</v>
      </c>
      <c r="G1881" s="95" t="str">
        <f>VLOOKUP(Revisión_Avance_Periodo!$A1881,BD_Seguimiento_OAP_2019!$A$2:$G$294,7,FALSE)</f>
        <v>PEI</v>
      </c>
      <c r="H1881" s="95" t="str">
        <f>VLOOKUP(Revisión_Avance_Periodo!$A1881,BD_Seguimiento_OAP_2019!$A$2:$J$294,10,FALSE)</f>
        <v>PEI_01 - Campañas de Prevención y Promoción para la formalización.</v>
      </c>
      <c r="I1881" s="95" t="s">
        <v>310</v>
      </c>
      <c r="J1881" s="95" t="str">
        <f>VLOOKUP(Revisión_Avance_Periodo!$I1881,BD_Seguimiento_OAP_2019!$L:$M,2,FALSE)</f>
        <v>1.2 Establecer acciones</v>
      </c>
      <c r="K1881" s="119" t="s">
        <v>49</v>
      </c>
      <c r="L1881" s="172">
        <v>4.4642857142857152E-4</v>
      </c>
      <c r="M1881" s="182" t="s">
        <v>111</v>
      </c>
      <c r="N1881" s="174">
        <f>INDEX(BD_Seguimiento_OAP_2019!$AH$3:$AS$294,MATCH(Revisión_Avance_Periodo!$I1881,BD_Seguimiento_OAP_2019!$L$3:$L$294,0),MATCH(Revisión_Avance_Periodo!$M1881,BD_Seguimiento_OAP_2019!$AH$2:$AS$2,0))</f>
        <v>1.04E-2</v>
      </c>
      <c r="O1881" s="174">
        <f>INDEX(BD_Seguimiento_OAP_2019!$AV$3:$BG$294,MATCH(Revisión_Avance_Periodo!$I1881,BD_Seguimiento_OAP_2019!$L$3:$L$294,0),MATCH(Revisión_Avance_Periodo!$M1881,BD_Seguimiento_OAP_2019!$AV$2:$BG$2,0))</f>
        <v>0</v>
      </c>
      <c r="P1881" s="188">
        <f t="shared" si="346"/>
        <v>0</v>
      </c>
      <c r="Q1881" s="182" t="str">
        <f>VLOOKUP(P1881,Tabla_Indicador_Gestion4[#All],3,TRUE)</f>
        <v>Por Ejecutar</v>
      </c>
      <c r="R1881" s="215">
        <f>SUBTOTAL(9,$N$1874:$N1881)</f>
        <v>5.1999999999999998E-2</v>
      </c>
      <c r="S1881" s="231">
        <f>SUBTOTAL(9,$O$1874:$O1881)</f>
        <v>3.1199999999999999E-2</v>
      </c>
      <c r="T1881" s="231">
        <f>IFERROR(+Revisión_Avance_Periodo!$S1881/Revisión_Avance_Periodo!$R1881,0)</f>
        <v>0.6</v>
      </c>
      <c r="U1881" s="184"/>
      <c r="V1881" s="185"/>
      <c r="W1881" s="183"/>
      <c r="X1881" s="183"/>
      <c r="Y1881" s="183"/>
      <c r="Z1881" s="186"/>
      <c r="AA1881" s="187"/>
    </row>
    <row r="1882" spans="1:27" x14ac:dyDescent="0.25">
      <c r="A1882" s="88">
        <v>159</v>
      </c>
      <c r="B1882" s="91" t="str">
        <f>CONCATENATE(Revisión_Avance_Periodo!$C1882,";",Revisión_Avance_Periodo!$E1882,";",Revisión_Avance_Periodo!$I1882)</f>
        <v>OE1;PR_01;ACT_217</v>
      </c>
      <c r="C1882" s="170" t="s">
        <v>9</v>
      </c>
      <c r="D1882" s="171" t="str">
        <f>VLOOKUP(Revisión_Avance_Periodo!$C1882,Componentes_BD!$F$1:$G$5,2,FALSE)</f>
        <v>Fortalecer la Vigilancia.</v>
      </c>
      <c r="E1882" s="106" t="s">
        <v>291</v>
      </c>
      <c r="F1882" s="89">
        <v>1</v>
      </c>
      <c r="G1882" s="89" t="str">
        <f>VLOOKUP(Revisión_Avance_Periodo!$A1882,BD_Seguimiento_OAP_2019!$A$2:$G$294,7,FALSE)</f>
        <v>PEI</v>
      </c>
      <c r="H1882" s="89" t="str">
        <f>VLOOKUP(Revisión_Avance_Periodo!$A1882,BD_Seguimiento_OAP_2019!$A$2:$J$294,10,FALSE)</f>
        <v>PEI_01 - Campañas de Prevención y Promoción para la formalización.</v>
      </c>
      <c r="I1882" s="89" t="s">
        <v>310</v>
      </c>
      <c r="J1882" s="89" t="str">
        <f>VLOOKUP(Revisión_Avance_Periodo!$I1882,BD_Seguimiento_OAP_2019!$L:$M,2,FALSE)</f>
        <v>1.2 Establecer acciones</v>
      </c>
      <c r="K1882" s="106" t="s">
        <v>49</v>
      </c>
      <c r="L1882" s="172">
        <v>4.4642857142857152E-4</v>
      </c>
      <c r="M1882" s="173" t="s">
        <v>112</v>
      </c>
      <c r="N1882" s="174">
        <f>INDEX(BD_Seguimiento_OAP_2019!$AH$3:$AS$294,MATCH(Revisión_Avance_Periodo!$I1882,BD_Seguimiento_OAP_2019!$L$3:$L$294,0),MATCH(Revisión_Avance_Periodo!$M1882,BD_Seguimiento_OAP_2019!$AH$2:$AS$2,0))</f>
        <v>1.0500000000000001E-2</v>
      </c>
      <c r="O1882" s="174">
        <f>INDEX(BD_Seguimiento_OAP_2019!$AV$3:$BG$294,MATCH(Revisión_Avance_Periodo!$I1882,BD_Seguimiento_OAP_2019!$L$3:$L$294,0),MATCH(Revisión_Avance_Periodo!$M1882,BD_Seguimiento_OAP_2019!$AV$2:$BG$2,0))</f>
        <v>0</v>
      </c>
      <c r="P1882" s="189">
        <f t="shared" si="346"/>
        <v>0</v>
      </c>
      <c r="Q1882" s="173" t="str">
        <f>VLOOKUP(P1882,Tabla_Indicador_Gestion4[#All],3,TRUE)</f>
        <v>Por Ejecutar</v>
      </c>
      <c r="R1882" s="215">
        <f>SUBTOTAL(9,$N$1874:$N1882)</f>
        <v>6.25E-2</v>
      </c>
      <c r="S1882" s="231">
        <f>SUBTOTAL(9,$O$1874:$O1882)</f>
        <v>3.1199999999999999E-2</v>
      </c>
      <c r="T1882" s="231">
        <f>IFERROR(+Revisión_Avance_Periodo!$S1882/Revisión_Avance_Periodo!$R1882,0)</f>
        <v>0.49919999999999998</v>
      </c>
      <c r="U1882" s="184"/>
      <c r="V1882" s="185"/>
      <c r="W1882" s="183"/>
      <c r="X1882" s="183"/>
      <c r="Y1882" s="183"/>
      <c r="Z1882" s="186"/>
      <c r="AA1882" s="187"/>
    </row>
    <row r="1883" spans="1:27" x14ac:dyDescent="0.25">
      <c r="A1883" s="94">
        <v>159</v>
      </c>
      <c r="B1883" s="96" t="str">
        <f>CONCATENATE(Revisión_Avance_Periodo!$C1883,";",Revisión_Avance_Periodo!$E1883,";",Revisión_Avance_Periodo!$I1883)</f>
        <v>OE1;PR_01;ACT_217</v>
      </c>
      <c r="C1883" s="180" t="s">
        <v>9</v>
      </c>
      <c r="D1883" s="181" t="str">
        <f>VLOOKUP(Revisión_Avance_Periodo!$C1883,Componentes_BD!$F$1:$G$5,2,FALSE)</f>
        <v>Fortalecer la Vigilancia.</v>
      </c>
      <c r="E1883" s="119" t="s">
        <v>291</v>
      </c>
      <c r="F1883" s="95">
        <v>1</v>
      </c>
      <c r="G1883" s="95" t="str">
        <f>VLOOKUP(Revisión_Avance_Periodo!$A1883,BD_Seguimiento_OAP_2019!$A$2:$G$294,7,FALSE)</f>
        <v>PEI</v>
      </c>
      <c r="H1883" s="95" t="str">
        <f>VLOOKUP(Revisión_Avance_Periodo!$A1883,BD_Seguimiento_OAP_2019!$A$2:$J$294,10,FALSE)</f>
        <v>PEI_01 - Campañas de Prevención y Promoción para la formalización.</v>
      </c>
      <c r="I1883" s="95" t="s">
        <v>310</v>
      </c>
      <c r="J1883" s="95" t="str">
        <f>VLOOKUP(Revisión_Avance_Periodo!$I1883,BD_Seguimiento_OAP_2019!$L:$M,2,FALSE)</f>
        <v>1.2 Establecer acciones</v>
      </c>
      <c r="K1883" s="119" t="s">
        <v>49</v>
      </c>
      <c r="L1883" s="172">
        <v>4.4642857142857152E-4</v>
      </c>
      <c r="M1883" s="182" t="s">
        <v>113</v>
      </c>
      <c r="N1883" s="174">
        <f>INDEX(BD_Seguimiento_OAP_2019!$AH$3:$AS$294,MATCH(Revisión_Avance_Periodo!$I1883,BD_Seguimiento_OAP_2019!$L$3:$L$294,0),MATCH(Revisión_Avance_Periodo!$M1883,BD_Seguimiento_OAP_2019!$AH$2:$AS$2,0))</f>
        <v>0</v>
      </c>
      <c r="O1883" s="174">
        <f>INDEX(BD_Seguimiento_OAP_2019!$AV$3:$BG$294,MATCH(Revisión_Avance_Periodo!$I1883,BD_Seguimiento_OAP_2019!$L$3:$L$294,0),MATCH(Revisión_Avance_Periodo!$M1883,BD_Seguimiento_OAP_2019!$AV$2:$BG$2,0))</f>
        <v>0</v>
      </c>
      <c r="P1883" s="175">
        <f t="shared" ref="P1883:P1891" si="350">IFERROR((O1883/N1883),0)</f>
        <v>0</v>
      </c>
      <c r="Q1883" s="182" t="str">
        <f>VLOOKUP(P1883,Tabla_Indicador_Gestion4[#All],3,TRUE)</f>
        <v>Por Ejecutar</v>
      </c>
      <c r="R1883" s="215">
        <f>SUBTOTAL(9,$N$1874:$N1883)</f>
        <v>6.25E-2</v>
      </c>
      <c r="S1883" s="231">
        <f>SUBTOTAL(9,$O$1874:$O1883)</f>
        <v>3.1199999999999999E-2</v>
      </c>
      <c r="T1883" s="231">
        <f>IFERROR(+Revisión_Avance_Periodo!$S1883/Revisión_Avance_Periodo!$R1883,0)</f>
        <v>0.49919999999999998</v>
      </c>
      <c r="U1883" s="184"/>
      <c r="V1883" s="185"/>
      <c r="W1883" s="183"/>
      <c r="X1883" s="183"/>
      <c r="Y1883" s="183"/>
      <c r="Z1883" s="186"/>
      <c r="AA1883" s="187"/>
    </row>
    <row r="1884" spans="1:27" x14ac:dyDescent="0.25">
      <c r="A1884" s="88">
        <v>159</v>
      </c>
      <c r="B1884" s="91" t="str">
        <f>CONCATENATE(Revisión_Avance_Periodo!$C1884,";",Revisión_Avance_Periodo!$E1884,";",Revisión_Avance_Periodo!$I1884)</f>
        <v>OE1;PR_01;ACT_217</v>
      </c>
      <c r="C1884" s="170" t="s">
        <v>9</v>
      </c>
      <c r="D1884" s="171" t="str">
        <f>VLOOKUP(Revisión_Avance_Periodo!$C1884,Componentes_BD!$F$1:$G$5,2,FALSE)</f>
        <v>Fortalecer la Vigilancia.</v>
      </c>
      <c r="E1884" s="106" t="s">
        <v>291</v>
      </c>
      <c r="F1884" s="89">
        <v>1</v>
      </c>
      <c r="G1884" s="89" t="str">
        <f>VLOOKUP(Revisión_Avance_Periodo!$A1884,BD_Seguimiento_OAP_2019!$A$2:$G$294,7,FALSE)</f>
        <v>PEI</v>
      </c>
      <c r="H1884" s="89" t="str">
        <f>VLOOKUP(Revisión_Avance_Periodo!$A1884,BD_Seguimiento_OAP_2019!$A$2:$J$294,10,FALSE)</f>
        <v>PEI_01 - Campañas de Prevención y Promoción para la formalización.</v>
      </c>
      <c r="I1884" s="89" t="s">
        <v>310</v>
      </c>
      <c r="J1884" s="89" t="str">
        <f>VLOOKUP(Revisión_Avance_Periodo!$I1884,BD_Seguimiento_OAP_2019!$L:$M,2,FALSE)</f>
        <v>1.2 Establecer acciones</v>
      </c>
      <c r="K1884" s="106" t="s">
        <v>49</v>
      </c>
      <c r="L1884" s="172">
        <v>4.4642857142857152E-4</v>
      </c>
      <c r="M1884" s="173" t="s">
        <v>114</v>
      </c>
      <c r="N1884" s="174">
        <f>INDEX(BD_Seguimiento_OAP_2019!$AH$3:$AS$294,MATCH(Revisión_Avance_Periodo!$I1884,BD_Seguimiento_OAP_2019!$L$3:$L$294,0),MATCH(Revisión_Avance_Periodo!$M1884,BD_Seguimiento_OAP_2019!$AH$2:$AS$2,0))</f>
        <v>0</v>
      </c>
      <c r="O1884" s="174">
        <f>INDEX(BD_Seguimiento_OAP_2019!$AV$3:$BG$294,MATCH(Revisión_Avance_Periodo!$I1884,BD_Seguimiento_OAP_2019!$L$3:$L$294,0),MATCH(Revisión_Avance_Periodo!$M1884,BD_Seguimiento_OAP_2019!$AV$2:$BG$2,0))</f>
        <v>0</v>
      </c>
      <c r="P1884" s="175">
        <f t="shared" si="350"/>
        <v>0</v>
      </c>
      <c r="Q1884" s="173" t="str">
        <f>VLOOKUP(P1884,Tabla_Indicador_Gestion4[#All],3,TRUE)</f>
        <v>Por Ejecutar</v>
      </c>
      <c r="R1884" s="215">
        <f>SUBTOTAL(9,$N$1874:$N1884)</f>
        <v>6.25E-2</v>
      </c>
      <c r="S1884" s="231">
        <f>SUBTOTAL(9,$O$1874:$O1884)</f>
        <v>3.1199999999999999E-2</v>
      </c>
      <c r="T1884" s="231">
        <f>IFERROR(+Revisión_Avance_Periodo!$S1884/Revisión_Avance_Periodo!$R1884,0)</f>
        <v>0.49919999999999998</v>
      </c>
      <c r="U1884" s="184"/>
      <c r="V1884" s="185"/>
      <c r="W1884" s="183"/>
      <c r="X1884" s="183"/>
      <c r="Y1884" s="183"/>
      <c r="Z1884" s="186"/>
      <c r="AA1884" s="187"/>
    </row>
    <row r="1885" spans="1:27" ht="15.75" thickBot="1" x14ac:dyDescent="0.3">
      <c r="A1885" s="94">
        <v>159</v>
      </c>
      <c r="B1885" s="96" t="str">
        <f>CONCATENATE(Revisión_Avance_Periodo!$C1885,";",Revisión_Avance_Periodo!$E1885,";",Revisión_Avance_Periodo!$I1885)</f>
        <v>OE1;PR_01;ACT_217</v>
      </c>
      <c r="C1885" s="180" t="s">
        <v>9</v>
      </c>
      <c r="D1885" s="181" t="str">
        <f>VLOOKUP(Revisión_Avance_Periodo!$C1885,Componentes_BD!$F$1:$G$5,2,FALSE)</f>
        <v>Fortalecer la Vigilancia.</v>
      </c>
      <c r="E1885" s="119" t="s">
        <v>291</v>
      </c>
      <c r="F1885" s="95">
        <v>1</v>
      </c>
      <c r="G1885" s="95" t="str">
        <f>VLOOKUP(Revisión_Avance_Periodo!$A1885,BD_Seguimiento_OAP_2019!$A$2:$G$294,7,FALSE)</f>
        <v>PEI</v>
      </c>
      <c r="H1885" s="95" t="str">
        <f>VLOOKUP(Revisión_Avance_Periodo!$A1885,BD_Seguimiento_OAP_2019!$A$2:$J$294,10,FALSE)</f>
        <v>PEI_01 - Campañas de Prevención y Promoción para la formalización.</v>
      </c>
      <c r="I1885" s="95" t="s">
        <v>310</v>
      </c>
      <c r="J1885" s="95" t="str">
        <f>VLOOKUP(Revisión_Avance_Periodo!$I1885,BD_Seguimiento_OAP_2019!$L:$M,2,FALSE)</f>
        <v>1.2 Establecer acciones</v>
      </c>
      <c r="K1885" s="119" t="s">
        <v>49</v>
      </c>
      <c r="L1885" s="172">
        <v>4.4642857142857152E-4</v>
      </c>
      <c r="M1885" s="182" t="s">
        <v>115</v>
      </c>
      <c r="N1885" s="174">
        <f>INDEX(BD_Seguimiento_OAP_2019!$AH$3:$AS$294,MATCH(Revisión_Avance_Periodo!$I1885,BD_Seguimiento_OAP_2019!$L$3:$L$294,0),MATCH(Revisión_Avance_Periodo!$M1885,BD_Seguimiento_OAP_2019!$AH$2:$AS$2,0))</f>
        <v>0</v>
      </c>
      <c r="O1885" s="174">
        <f>INDEX(BD_Seguimiento_OAP_2019!$AV$3:$BG$294,MATCH(Revisión_Avance_Periodo!$I1885,BD_Seguimiento_OAP_2019!$L$3:$L$294,0),MATCH(Revisión_Avance_Periodo!$M1885,BD_Seguimiento_OAP_2019!$AV$2:$BG$2,0))</f>
        <v>0</v>
      </c>
      <c r="P1885" s="175">
        <f t="shared" si="350"/>
        <v>0</v>
      </c>
      <c r="Q1885" s="182" t="str">
        <f>VLOOKUP(P1885,Tabla_Indicador_Gestion4[#All],3,TRUE)</f>
        <v>Por Ejecutar</v>
      </c>
      <c r="R1885" s="215">
        <f>SUBTOTAL(9,$N$1874:$N1885)</f>
        <v>6.25E-2</v>
      </c>
      <c r="S1885" s="231">
        <f>SUBTOTAL(9,$O$1874:$O1885)</f>
        <v>3.1199999999999999E-2</v>
      </c>
      <c r="T1885" s="231">
        <f>IFERROR(+Revisión_Avance_Periodo!$S1885/Revisión_Avance_Periodo!$R1885,0)</f>
        <v>0.49919999999999998</v>
      </c>
      <c r="U1885" s="184"/>
      <c r="V1885" s="185"/>
      <c r="W1885" s="183"/>
      <c r="X1885" s="183"/>
      <c r="Y1885" s="183"/>
      <c r="Z1885" s="186"/>
      <c r="AA1885" s="187"/>
    </row>
    <row r="1886" spans="1:27" x14ac:dyDescent="0.25">
      <c r="A1886" s="88">
        <v>160</v>
      </c>
      <c r="B1886" s="91" t="str">
        <f>CONCATENATE(Revisión_Avance_Periodo!$C1886,";",Revisión_Avance_Periodo!$E1886,";",Revisión_Avance_Periodo!$I1886)</f>
        <v>OE1;PR_01;ACT_218</v>
      </c>
      <c r="C1886" s="170" t="s">
        <v>9</v>
      </c>
      <c r="D1886" s="171" t="str">
        <f>VLOOKUP(Revisión_Avance_Periodo!$C1886,Componentes_BD!$F$1:$G$5,2,FALSE)</f>
        <v>Fortalecer la Vigilancia.</v>
      </c>
      <c r="E1886" s="106" t="s">
        <v>291</v>
      </c>
      <c r="F1886" s="89">
        <v>1</v>
      </c>
      <c r="G1886" s="89" t="str">
        <f>VLOOKUP(Revisión_Avance_Periodo!$A1886,BD_Seguimiento_OAP_2019!$A$2:$G$294,7,FALSE)</f>
        <v>PEI</v>
      </c>
      <c r="H1886" s="89" t="str">
        <f>VLOOKUP(Revisión_Avance_Periodo!$A1886,BD_Seguimiento_OAP_2019!$A$2:$J$294,10,FALSE)</f>
        <v>PEI_01 - Campañas de Prevención y Promoción para la formalización.</v>
      </c>
      <c r="I1886" s="89" t="s">
        <v>319</v>
      </c>
      <c r="J1886" s="89" t="str">
        <f>VLOOKUP(Revisión_Avance_Periodo!$I1886,BD_Seguimiento_OAP_2019!$L:$M,2,FALSE)</f>
        <v>1.3 Efectuar seguimiento</v>
      </c>
      <c r="K1886" s="106" t="s">
        <v>49</v>
      </c>
      <c r="L1886" s="172">
        <v>4.4642857142857152E-4</v>
      </c>
      <c r="M1886" s="173" t="s">
        <v>104</v>
      </c>
      <c r="N1886" s="174">
        <f>INDEX(BD_Seguimiento_OAP_2019!$AH$3:$AS$294,MATCH(Revisión_Avance_Periodo!$I1886,BD_Seguimiento_OAP_2019!$L$3:$L$294,0),MATCH(Revisión_Avance_Periodo!$M1886,BD_Seguimiento_OAP_2019!$AH$2:$AS$2,0))</f>
        <v>0</v>
      </c>
      <c r="O1886" s="174">
        <f>INDEX(BD_Seguimiento_OAP_2019!$AV$3:$BG$294,MATCH(Revisión_Avance_Periodo!$I1886,BD_Seguimiento_OAP_2019!$L$3:$L$294,0),MATCH(Revisión_Avance_Periodo!$M1886,BD_Seguimiento_OAP_2019!$AV$2:$BG$2,0))</f>
        <v>0</v>
      </c>
      <c r="P1886" s="175">
        <f t="shared" si="350"/>
        <v>0</v>
      </c>
      <c r="Q1886" s="173" t="str">
        <f>VLOOKUP(P1886,Tabla_Indicador_Gestion4[#All],3,TRUE)</f>
        <v>Por Ejecutar</v>
      </c>
      <c r="R1886" s="213">
        <f>SUBTOTAL(9,$N$1886:$N1886)</f>
        <v>0</v>
      </c>
      <c r="S1886" s="234">
        <f>SUBTOTAL(9,$O$1886:$O1886)</f>
        <v>0</v>
      </c>
      <c r="T1886" s="234">
        <f>IFERROR(+Revisión_Avance_Periodo!$S1886/Revisión_Avance_Periodo!$R1886,0)</f>
        <v>0</v>
      </c>
      <c r="U1886" s="177">
        <f>SUBTOTAL(9,N1886:N1897)</f>
        <v>6.25E-2</v>
      </c>
      <c r="V1886" s="176">
        <f>SUBTOTAL(9,O1886:O1897)</f>
        <v>0</v>
      </c>
      <c r="W1886" s="176">
        <f t="shared" ref="W1886" si="351">+V1886/U1886</f>
        <v>0</v>
      </c>
      <c r="X1886" s="176"/>
      <c r="Y1886" s="176">
        <f>100%-Revisión_Avance_Periodo!$W1886</f>
        <v>1</v>
      </c>
      <c r="Z1886" s="178" t="str">
        <f>VLOOKUP(W1886,Tabla_Indicador_Gestion4[],3,TRUE)</f>
        <v>Por Ejecutar</v>
      </c>
      <c r="AA1886" s="179">
        <f>Revisión_Avance_Periodo!$W1886*Revisión_Avance_Periodo!$L1886</f>
        <v>0</v>
      </c>
    </row>
    <row r="1887" spans="1:27" x14ac:dyDescent="0.25">
      <c r="A1887" s="94">
        <v>160</v>
      </c>
      <c r="B1887" s="96" t="str">
        <f>CONCATENATE(Revisión_Avance_Periodo!$C1887,";",Revisión_Avance_Periodo!$E1887,";",Revisión_Avance_Periodo!$I1887)</f>
        <v>OE1;PR_01;ACT_218</v>
      </c>
      <c r="C1887" s="180" t="s">
        <v>9</v>
      </c>
      <c r="D1887" s="181" t="str">
        <f>VLOOKUP(Revisión_Avance_Periodo!$C1887,Componentes_BD!$F$1:$G$5,2,FALSE)</f>
        <v>Fortalecer la Vigilancia.</v>
      </c>
      <c r="E1887" s="119" t="s">
        <v>291</v>
      </c>
      <c r="F1887" s="95">
        <v>1</v>
      </c>
      <c r="G1887" s="95" t="str">
        <f>VLOOKUP(Revisión_Avance_Periodo!$A1887,BD_Seguimiento_OAP_2019!$A$2:$G$294,7,FALSE)</f>
        <v>PEI</v>
      </c>
      <c r="H1887" s="95" t="str">
        <f>VLOOKUP(Revisión_Avance_Periodo!$A1887,BD_Seguimiento_OAP_2019!$A$2:$J$294,10,FALSE)</f>
        <v>PEI_01 - Campañas de Prevención y Promoción para la formalización.</v>
      </c>
      <c r="I1887" s="95" t="s">
        <v>319</v>
      </c>
      <c r="J1887" s="95" t="str">
        <f>VLOOKUP(Revisión_Avance_Periodo!$I1887,BD_Seguimiento_OAP_2019!$L:$M,2,FALSE)</f>
        <v>1.3 Efectuar seguimiento</v>
      </c>
      <c r="K1887" s="119" t="s">
        <v>49</v>
      </c>
      <c r="L1887" s="172">
        <v>4.4642857142857152E-4</v>
      </c>
      <c r="M1887" s="182" t="s">
        <v>105</v>
      </c>
      <c r="N1887" s="174">
        <f>INDEX(BD_Seguimiento_OAP_2019!$AH$3:$AS$294,MATCH(Revisión_Avance_Periodo!$I1887,BD_Seguimiento_OAP_2019!$L$3:$L$294,0),MATCH(Revisión_Avance_Periodo!$M1887,BD_Seguimiento_OAP_2019!$AH$2:$AS$2,0))</f>
        <v>0</v>
      </c>
      <c r="O1887" s="174">
        <f>INDEX(BD_Seguimiento_OAP_2019!$AV$3:$BG$294,MATCH(Revisión_Avance_Periodo!$I1887,BD_Seguimiento_OAP_2019!$L$3:$L$294,0),MATCH(Revisión_Avance_Periodo!$M1887,BD_Seguimiento_OAP_2019!$AV$2:$BG$2,0))</f>
        <v>0</v>
      </c>
      <c r="P1887" s="175">
        <f t="shared" si="350"/>
        <v>0</v>
      </c>
      <c r="Q1887" s="182" t="str">
        <f>VLOOKUP(P1887,Tabla_Indicador_Gestion4[#All],3,TRUE)</f>
        <v>Por Ejecutar</v>
      </c>
      <c r="R1887" s="215">
        <f>SUBTOTAL(9,$N$1886:$N1887)</f>
        <v>0</v>
      </c>
      <c r="S1887" s="231">
        <f>SUBTOTAL(9,$O$1886:$O1887)</f>
        <v>0</v>
      </c>
      <c r="T1887" s="231">
        <f>IFERROR(+Revisión_Avance_Periodo!$S1887/Revisión_Avance_Periodo!$R1887,0)</f>
        <v>0</v>
      </c>
      <c r="U1887" s="184"/>
      <c r="V1887" s="185"/>
      <c r="W1887" s="183"/>
      <c r="X1887" s="183"/>
      <c r="Y1887" s="183"/>
      <c r="Z1887" s="186"/>
      <c r="AA1887" s="187"/>
    </row>
    <row r="1888" spans="1:27" x14ac:dyDescent="0.25">
      <c r="A1888" s="88">
        <v>160</v>
      </c>
      <c r="B1888" s="91" t="str">
        <f>CONCATENATE(Revisión_Avance_Periodo!$C1888,";",Revisión_Avance_Periodo!$E1888,";",Revisión_Avance_Periodo!$I1888)</f>
        <v>OE1;PR_01;ACT_218</v>
      </c>
      <c r="C1888" s="170" t="s">
        <v>9</v>
      </c>
      <c r="D1888" s="171" t="str">
        <f>VLOOKUP(Revisión_Avance_Periodo!$C1888,Componentes_BD!$F$1:$G$5,2,FALSE)</f>
        <v>Fortalecer la Vigilancia.</v>
      </c>
      <c r="E1888" s="106" t="s">
        <v>291</v>
      </c>
      <c r="F1888" s="89">
        <v>1</v>
      </c>
      <c r="G1888" s="89" t="str">
        <f>VLOOKUP(Revisión_Avance_Periodo!$A1888,BD_Seguimiento_OAP_2019!$A$2:$G$294,7,FALSE)</f>
        <v>PEI</v>
      </c>
      <c r="H1888" s="89" t="str">
        <f>VLOOKUP(Revisión_Avance_Periodo!$A1888,BD_Seguimiento_OAP_2019!$A$2:$J$294,10,FALSE)</f>
        <v>PEI_01 - Campañas de Prevención y Promoción para la formalización.</v>
      </c>
      <c r="I1888" s="89" t="s">
        <v>319</v>
      </c>
      <c r="J1888" s="89" t="str">
        <f>VLOOKUP(Revisión_Avance_Periodo!$I1888,BD_Seguimiento_OAP_2019!$L:$M,2,FALSE)</f>
        <v>1.3 Efectuar seguimiento</v>
      </c>
      <c r="K1888" s="106" t="s">
        <v>49</v>
      </c>
      <c r="L1888" s="172">
        <v>4.4642857142857152E-4</v>
      </c>
      <c r="M1888" s="173" t="s">
        <v>106</v>
      </c>
      <c r="N1888" s="174">
        <f>INDEX(BD_Seguimiento_OAP_2019!$AH$3:$AS$294,MATCH(Revisión_Avance_Periodo!$I1888,BD_Seguimiento_OAP_2019!$L$3:$L$294,0),MATCH(Revisión_Avance_Periodo!$M1888,BD_Seguimiento_OAP_2019!$AH$2:$AS$2,0))</f>
        <v>0</v>
      </c>
      <c r="O1888" s="174">
        <f>INDEX(BD_Seguimiento_OAP_2019!$AV$3:$BG$294,MATCH(Revisión_Avance_Periodo!$I1888,BD_Seguimiento_OAP_2019!$L$3:$L$294,0),MATCH(Revisión_Avance_Periodo!$M1888,BD_Seguimiento_OAP_2019!$AV$2:$BG$2,0))</f>
        <v>0</v>
      </c>
      <c r="P1888" s="175">
        <f t="shared" si="350"/>
        <v>0</v>
      </c>
      <c r="Q1888" s="173" t="str">
        <f>VLOOKUP(P1888,Tabla_Indicador_Gestion4[#All],3,TRUE)</f>
        <v>Por Ejecutar</v>
      </c>
      <c r="R1888" s="215">
        <f>SUBTOTAL(9,$N$1886:$N1888)</f>
        <v>0</v>
      </c>
      <c r="S1888" s="231">
        <f>SUBTOTAL(9,$O$1886:$O1888)</f>
        <v>0</v>
      </c>
      <c r="T1888" s="231">
        <f>IFERROR(+Revisión_Avance_Periodo!$S1888/Revisión_Avance_Periodo!$R1888,0)</f>
        <v>0</v>
      </c>
      <c r="U1888" s="184"/>
      <c r="V1888" s="185"/>
      <c r="W1888" s="183"/>
      <c r="X1888" s="183"/>
      <c r="Y1888" s="183"/>
      <c r="Z1888" s="186"/>
      <c r="AA1888" s="187"/>
    </row>
    <row r="1889" spans="1:27" x14ac:dyDescent="0.25">
      <c r="A1889" s="94">
        <v>160</v>
      </c>
      <c r="B1889" s="96" t="str">
        <f>CONCATENATE(Revisión_Avance_Periodo!$C1889,";",Revisión_Avance_Periodo!$E1889,";",Revisión_Avance_Periodo!$I1889)</f>
        <v>OE1;PR_01;ACT_218</v>
      </c>
      <c r="C1889" s="180" t="s">
        <v>9</v>
      </c>
      <c r="D1889" s="181" t="str">
        <f>VLOOKUP(Revisión_Avance_Periodo!$C1889,Componentes_BD!$F$1:$G$5,2,FALSE)</f>
        <v>Fortalecer la Vigilancia.</v>
      </c>
      <c r="E1889" s="119" t="s">
        <v>291</v>
      </c>
      <c r="F1889" s="95">
        <v>1</v>
      </c>
      <c r="G1889" s="95" t="str">
        <f>VLOOKUP(Revisión_Avance_Periodo!$A1889,BD_Seguimiento_OAP_2019!$A$2:$G$294,7,FALSE)</f>
        <v>PEI</v>
      </c>
      <c r="H1889" s="95" t="str">
        <f>VLOOKUP(Revisión_Avance_Periodo!$A1889,BD_Seguimiento_OAP_2019!$A$2:$J$294,10,FALSE)</f>
        <v>PEI_01 - Campañas de Prevención y Promoción para la formalización.</v>
      </c>
      <c r="I1889" s="95" t="s">
        <v>319</v>
      </c>
      <c r="J1889" s="95" t="str">
        <f>VLOOKUP(Revisión_Avance_Periodo!$I1889,BD_Seguimiento_OAP_2019!$L:$M,2,FALSE)</f>
        <v>1.3 Efectuar seguimiento</v>
      </c>
      <c r="K1889" s="119" t="s">
        <v>49</v>
      </c>
      <c r="L1889" s="172">
        <v>4.4642857142857152E-4</v>
      </c>
      <c r="M1889" s="182" t="s">
        <v>107</v>
      </c>
      <c r="N1889" s="174">
        <f>INDEX(BD_Seguimiento_OAP_2019!$AH$3:$AS$294,MATCH(Revisión_Avance_Periodo!$I1889,BD_Seguimiento_OAP_2019!$L$3:$L$294,0),MATCH(Revisión_Avance_Periodo!$M1889,BD_Seguimiento_OAP_2019!$AH$2:$AS$2,0))</f>
        <v>0</v>
      </c>
      <c r="O1889" s="174">
        <f>INDEX(BD_Seguimiento_OAP_2019!$AV$3:$BG$294,MATCH(Revisión_Avance_Periodo!$I1889,BD_Seguimiento_OAP_2019!$L$3:$L$294,0),MATCH(Revisión_Avance_Periodo!$M1889,BD_Seguimiento_OAP_2019!$AV$2:$BG$2,0))</f>
        <v>0</v>
      </c>
      <c r="P1889" s="175">
        <f t="shared" si="350"/>
        <v>0</v>
      </c>
      <c r="Q1889" s="182" t="str">
        <f>VLOOKUP(P1889,Tabla_Indicador_Gestion4[#All],3,TRUE)</f>
        <v>Por Ejecutar</v>
      </c>
      <c r="R1889" s="215">
        <f>SUBTOTAL(9,$N$1886:$N1889)</f>
        <v>0</v>
      </c>
      <c r="S1889" s="231">
        <f>SUBTOTAL(9,$O$1886:$O1889)</f>
        <v>0</v>
      </c>
      <c r="T1889" s="231">
        <f>IFERROR(+Revisión_Avance_Periodo!$S1889/Revisión_Avance_Periodo!$R1889,0)</f>
        <v>0</v>
      </c>
      <c r="U1889" s="184"/>
      <c r="V1889" s="185"/>
      <c r="W1889" s="183"/>
      <c r="X1889" s="183"/>
      <c r="Y1889" s="183"/>
      <c r="Z1889" s="186"/>
      <c r="AA1889" s="187"/>
    </row>
    <row r="1890" spans="1:27" x14ac:dyDescent="0.25">
      <c r="A1890" s="88">
        <v>160</v>
      </c>
      <c r="B1890" s="91" t="str">
        <f>CONCATENATE(Revisión_Avance_Periodo!$C1890,";",Revisión_Avance_Periodo!$E1890,";",Revisión_Avance_Periodo!$I1890)</f>
        <v>OE1;PR_01;ACT_218</v>
      </c>
      <c r="C1890" s="170" t="s">
        <v>9</v>
      </c>
      <c r="D1890" s="171" t="str">
        <f>VLOOKUP(Revisión_Avance_Periodo!$C1890,Componentes_BD!$F$1:$G$5,2,FALSE)</f>
        <v>Fortalecer la Vigilancia.</v>
      </c>
      <c r="E1890" s="106" t="s">
        <v>291</v>
      </c>
      <c r="F1890" s="89">
        <v>1</v>
      </c>
      <c r="G1890" s="89" t="str">
        <f>VLOOKUP(Revisión_Avance_Periodo!$A1890,BD_Seguimiento_OAP_2019!$A$2:$G$294,7,FALSE)</f>
        <v>PEI</v>
      </c>
      <c r="H1890" s="89" t="str">
        <f>VLOOKUP(Revisión_Avance_Periodo!$A1890,BD_Seguimiento_OAP_2019!$A$2:$J$294,10,FALSE)</f>
        <v>PEI_01 - Campañas de Prevención y Promoción para la formalización.</v>
      </c>
      <c r="I1890" s="89" t="s">
        <v>319</v>
      </c>
      <c r="J1890" s="89" t="str">
        <f>VLOOKUP(Revisión_Avance_Periodo!$I1890,BD_Seguimiento_OAP_2019!$L:$M,2,FALSE)</f>
        <v>1.3 Efectuar seguimiento</v>
      </c>
      <c r="K1890" s="106" t="s">
        <v>49</v>
      </c>
      <c r="L1890" s="172">
        <v>4.4642857142857152E-4</v>
      </c>
      <c r="M1890" s="173" t="s">
        <v>108</v>
      </c>
      <c r="N1890" s="174">
        <f>INDEX(BD_Seguimiento_OAP_2019!$AH$3:$AS$294,MATCH(Revisión_Avance_Periodo!$I1890,BD_Seguimiento_OAP_2019!$L$3:$L$294,0),MATCH(Revisión_Avance_Periodo!$M1890,BD_Seguimiento_OAP_2019!$AH$2:$AS$2,0))</f>
        <v>0</v>
      </c>
      <c r="O1890" s="174">
        <f>INDEX(BD_Seguimiento_OAP_2019!$AV$3:$BG$294,MATCH(Revisión_Avance_Periodo!$I1890,BD_Seguimiento_OAP_2019!$L$3:$L$294,0),MATCH(Revisión_Avance_Periodo!$M1890,BD_Seguimiento_OAP_2019!$AV$2:$BG$2,0))</f>
        <v>0</v>
      </c>
      <c r="P1890" s="175">
        <f t="shared" si="350"/>
        <v>0</v>
      </c>
      <c r="Q1890" s="173" t="str">
        <f>VLOOKUP(P1890,Tabla_Indicador_Gestion4[#All],3,TRUE)</f>
        <v>Por Ejecutar</v>
      </c>
      <c r="R1890" s="215">
        <f>SUBTOTAL(9,$N$1886:$N1890)</f>
        <v>0</v>
      </c>
      <c r="S1890" s="231">
        <f>SUBTOTAL(9,$O$1886:$O1890)</f>
        <v>0</v>
      </c>
      <c r="T1890" s="231">
        <f>IFERROR(+Revisión_Avance_Periodo!$S1890/Revisión_Avance_Periodo!$R1890,0)</f>
        <v>0</v>
      </c>
      <c r="U1890" s="184"/>
      <c r="V1890" s="185"/>
      <c r="W1890" s="183"/>
      <c r="X1890" s="183"/>
      <c r="Y1890" s="183"/>
      <c r="Z1890" s="186"/>
      <c r="AA1890" s="187"/>
    </row>
    <row r="1891" spans="1:27" x14ac:dyDescent="0.25">
      <c r="A1891" s="94">
        <v>160</v>
      </c>
      <c r="B1891" s="96" t="str">
        <f>CONCATENATE(Revisión_Avance_Periodo!$C1891,";",Revisión_Avance_Periodo!$E1891,";",Revisión_Avance_Periodo!$I1891)</f>
        <v>OE1;PR_01;ACT_218</v>
      </c>
      <c r="C1891" s="180" t="s">
        <v>9</v>
      </c>
      <c r="D1891" s="181" t="str">
        <f>VLOOKUP(Revisión_Avance_Periodo!$C1891,Componentes_BD!$F$1:$G$5,2,FALSE)</f>
        <v>Fortalecer la Vigilancia.</v>
      </c>
      <c r="E1891" s="119" t="s">
        <v>291</v>
      </c>
      <c r="F1891" s="95">
        <v>1</v>
      </c>
      <c r="G1891" s="95" t="str">
        <f>VLOOKUP(Revisión_Avance_Periodo!$A1891,BD_Seguimiento_OAP_2019!$A$2:$G$294,7,FALSE)</f>
        <v>PEI</v>
      </c>
      <c r="H1891" s="95" t="str">
        <f>VLOOKUP(Revisión_Avance_Periodo!$A1891,BD_Seguimiento_OAP_2019!$A$2:$J$294,10,FALSE)</f>
        <v>PEI_01 - Campañas de Prevención y Promoción para la formalización.</v>
      </c>
      <c r="I1891" s="95" t="s">
        <v>319</v>
      </c>
      <c r="J1891" s="95" t="str">
        <f>VLOOKUP(Revisión_Avance_Periodo!$I1891,BD_Seguimiento_OAP_2019!$L:$M,2,FALSE)</f>
        <v>1.3 Efectuar seguimiento</v>
      </c>
      <c r="K1891" s="119" t="s">
        <v>49</v>
      </c>
      <c r="L1891" s="172">
        <v>4.4642857142857152E-4</v>
      </c>
      <c r="M1891" s="182" t="s">
        <v>109</v>
      </c>
      <c r="N1891" s="174">
        <f>INDEX(BD_Seguimiento_OAP_2019!$AH$3:$AS$294,MATCH(Revisión_Avance_Periodo!$I1891,BD_Seguimiento_OAP_2019!$L$3:$L$294,0),MATCH(Revisión_Avance_Periodo!$M1891,BD_Seguimiento_OAP_2019!$AH$2:$AS$2,0))</f>
        <v>0</v>
      </c>
      <c r="O1891" s="174">
        <f>INDEX(BD_Seguimiento_OAP_2019!$AV$3:$BG$294,MATCH(Revisión_Avance_Periodo!$I1891,BD_Seguimiento_OAP_2019!$L$3:$L$294,0),MATCH(Revisión_Avance_Periodo!$M1891,BD_Seguimiento_OAP_2019!$AV$2:$BG$2,0))</f>
        <v>0</v>
      </c>
      <c r="P1891" s="175">
        <f t="shared" si="350"/>
        <v>0</v>
      </c>
      <c r="Q1891" s="182" t="str">
        <f>VLOOKUP(P1891,Tabla_Indicador_Gestion4[#All],3,TRUE)</f>
        <v>Por Ejecutar</v>
      </c>
      <c r="R1891" s="215">
        <f>SUBTOTAL(9,$N$1886:$N1891)</f>
        <v>0</v>
      </c>
      <c r="S1891" s="231">
        <f>SUBTOTAL(9,$O$1886:$O1891)</f>
        <v>0</v>
      </c>
      <c r="T1891" s="231">
        <f>IFERROR(+Revisión_Avance_Periodo!$S1891/Revisión_Avance_Periodo!$R1891,0)</f>
        <v>0</v>
      </c>
      <c r="U1891" s="184"/>
      <c r="V1891" s="185"/>
      <c r="W1891" s="183"/>
      <c r="X1891" s="183"/>
      <c r="Y1891" s="183"/>
      <c r="Z1891" s="186"/>
      <c r="AA1891" s="187"/>
    </row>
    <row r="1892" spans="1:27" x14ac:dyDescent="0.25">
      <c r="A1892" s="88">
        <v>160</v>
      </c>
      <c r="B1892" s="91" t="str">
        <f>CONCATENATE(Revisión_Avance_Periodo!$C1892,";",Revisión_Avance_Periodo!$E1892,";",Revisión_Avance_Periodo!$I1892)</f>
        <v>OE1;PR_01;ACT_218</v>
      </c>
      <c r="C1892" s="170" t="s">
        <v>9</v>
      </c>
      <c r="D1892" s="171" t="str">
        <f>VLOOKUP(Revisión_Avance_Periodo!$C1892,Componentes_BD!$F$1:$G$5,2,FALSE)</f>
        <v>Fortalecer la Vigilancia.</v>
      </c>
      <c r="E1892" s="106" t="s">
        <v>291</v>
      </c>
      <c r="F1892" s="89">
        <v>1</v>
      </c>
      <c r="G1892" s="89" t="str">
        <f>VLOOKUP(Revisión_Avance_Periodo!$A1892,BD_Seguimiento_OAP_2019!$A$2:$G$294,7,FALSE)</f>
        <v>PEI</v>
      </c>
      <c r="H1892" s="89" t="str">
        <f>VLOOKUP(Revisión_Avance_Periodo!$A1892,BD_Seguimiento_OAP_2019!$A$2:$J$294,10,FALSE)</f>
        <v>PEI_01 - Campañas de Prevención y Promoción para la formalización.</v>
      </c>
      <c r="I1892" s="89" t="s">
        <v>319</v>
      </c>
      <c r="J1892" s="89" t="str">
        <f>VLOOKUP(Revisión_Avance_Periodo!$I1892,BD_Seguimiento_OAP_2019!$L:$M,2,FALSE)</f>
        <v>1.3 Efectuar seguimiento</v>
      </c>
      <c r="K1892" s="106" t="s">
        <v>49</v>
      </c>
      <c r="L1892" s="172">
        <v>4.4642857142857152E-4</v>
      </c>
      <c r="M1892" s="173" t="s">
        <v>110</v>
      </c>
      <c r="N1892" s="174">
        <f>INDEX(BD_Seguimiento_OAP_2019!$AH$3:$AS$294,MATCH(Revisión_Avance_Periodo!$I1892,BD_Seguimiento_OAP_2019!$L$3:$L$294,0),MATCH(Revisión_Avance_Periodo!$M1892,BD_Seguimiento_OAP_2019!$AH$2:$AS$2,0))</f>
        <v>2.0833333333333332E-2</v>
      </c>
      <c r="O1892" s="174">
        <f>INDEX(BD_Seguimiento_OAP_2019!$AV$3:$BG$294,MATCH(Revisión_Avance_Periodo!$I1892,BD_Seguimiento_OAP_2019!$L$3:$L$294,0),MATCH(Revisión_Avance_Periodo!$M1892,BD_Seguimiento_OAP_2019!$AV$2:$BG$2,0))</f>
        <v>0</v>
      </c>
      <c r="P1892" s="189">
        <f t="shared" si="346"/>
        <v>0</v>
      </c>
      <c r="Q1892" s="173" t="str">
        <f>VLOOKUP(P1892,Tabla_Indicador_Gestion4[#All],3,TRUE)</f>
        <v>Por Ejecutar</v>
      </c>
      <c r="R1892" s="215">
        <f>SUBTOTAL(9,$N$1886:$N1892)</f>
        <v>2.0833333333333332E-2</v>
      </c>
      <c r="S1892" s="231">
        <f>SUBTOTAL(9,$O$1886:$O1892)</f>
        <v>0</v>
      </c>
      <c r="T1892" s="231">
        <f>IFERROR(+Revisión_Avance_Periodo!$S1892/Revisión_Avance_Periodo!$R1892,0)</f>
        <v>0</v>
      </c>
      <c r="U1892" s="184"/>
      <c r="V1892" s="185"/>
      <c r="W1892" s="183"/>
      <c r="X1892" s="183"/>
      <c r="Y1892" s="183"/>
      <c r="Z1892" s="186"/>
      <c r="AA1892" s="187"/>
    </row>
    <row r="1893" spans="1:27" x14ac:dyDescent="0.25">
      <c r="A1893" s="94">
        <v>160</v>
      </c>
      <c r="B1893" s="96" t="str">
        <f>CONCATENATE(Revisión_Avance_Periodo!$C1893,";",Revisión_Avance_Periodo!$E1893,";",Revisión_Avance_Periodo!$I1893)</f>
        <v>OE1;PR_01;ACT_218</v>
      </c>
      <c r="C1893" s="180" t="s">
        <v>9</v>
      </c>
      <c r="D1893" s="181" t="str">
        <f>VLOOKUP(Revisión_Avance_Periodo!$C1893,Componentes_BD!$F$1:$G$5,2,FALSE)</f>
        <v>Fortalecer la Vigilancia.</v>
      </c>
      <c r="E1893" s="119" t="s">
        <v>291</v>
      </c>
      <c r="F1893" s="95">
        <v>1</v>
      </c>
      <c r="G1893" s="95" t="str">
        <f>VLOOKUP(Revisión_Avance_Periodo!$A1893,BD_Seguimiento_OAP_2019!$A$2:$G$294,7,FALSE)</f>
        <v>PEI</v>
      </c>
      <c r="H1893" s="95" t="str">
        <f>VLOOKUP(Revisión_Avance_Periodo!$A1893,BD_Seguimiento_OAP_2019!$A$2:$J$294,10,FALSE)</f>
        <v>PEI_01 - Campañas de Prevención y Promoción para la formalización.</v>
      </c>
      <c r="I1893" s="95" t="s">
        <v>319</v>
      </c>
      <c r="J1893" s="95" t="str">
        <f>VLOOKUP(Revisión_Avance_Periodo!$I1893,BD_Seguimiento_OAP_2019!$L:$M,2,FALSE)</f>
        <v>1.3 Efectuar seguimiento</v>
      </c>
      <c r="K1893" s="119" t="s">
        <v>49</v>
      </c>
      <c r="L1893" s="172">
        <v>4.4642857142857152E-4</v>
      </c>
      <c r="M1893" s="182" t="s">
        <v>111</v>
      </c>
      <c r="N1893" s="174">
        <f>INDEX(BD_Seguimiento_OAP_2019!$AH$3:$AS$294,MATCH(Revisión_Avance_Periodo!$I1893,BD_Seguimiento_OAP_2019!$L$3:$L$294,0),MATCH(Revisión_Avance_Periodo!$M1893,BD_Seguimiento_OAP_2019!$AH$2:$AS$2,0))</f>
        <v>2.0833333333333332E-2</v>
      </c>
      <c r="O1893" s="174">
        <f>INDEX(BD_Seguimiento_OAP_2019!$AV$3:$BG$294,MATCH(Revisión_Avance_Periodo!$I1893,BD_Seguimiento_OAP_2019!$L$3:$L$294,0),MATCH(Revisión_Avance_Periodo!$M1893,BD_Seguimiento_OAP_2019!$AV$2:$BG$2,0))</f>
        <v>0</v>
      </c>
      <c r="P1893" s="188">
        <f t="shared" si="346"/>
        <v>0</v>
      </c>
      <c r="Q1893" s="182" t="str">
        <f>VLOOKUP(P1893,Tabla_Indicador_Gestion4[#All],3,TRUE)</f>
        <v>Por Ejecutar</v>
      </c>
      <c r="R1893" s="215">
        <f>SUBTOTAL(9,$N$1886:$N1893)</f>
        <v>4.1666666666666664E-2</v>
      </c>
      <c r="S1893" s="231">
        <f>SUBTOTAL(9,$O$1886:$O1893)</f>
        <v>0</v>
      </c>
      <c r="T1893" s="231">
        <f>IFERROR(+Revisión_Avance_Periodo!$S1893/Revisión_Avance_Periodo!$R1893,0)</f>
        <v>0</v>
      </c>
      <c r="U1893" s="184"/>
      <c r="V1893" s="185"/>
      <c r="W1893" s="183"/>
      <c r="X1893" s="183"/>
      <c r="Y1893" s="183"/>
      <c r="Z1893" s="186"/>
      <c r="AA1893" s="187"/>
    </row>
    <row r="1894" spans="1:27" x14ac:dyDescent="0.25">
      <c r="A1894" s="88">
        <v>160</v>
      </c>
      <c r="B1894" s="91" t="str">
        <f>CONCATENATE(Revisión_Avance_Periodo!$C1894,";",Revisión_Avance_Periodo!$E1894,";",Revisión_Avance_Periodo!$I1894)</f>
        <v>OE1;PR_01;ACT_218</v>
      </c>
      <c r="C1894" s="170" t="s">
        <v>9</v>
      </c>
      <c r="D1894" s="171" t="str">
        <f>VLOOKUP(Revisión_Avance_Periodo!$C1894,Componentes_BD!$F$1:$G$5,2,FALSE)</f>
        <v>Fortalecer la Vigilancia.</v>
      </c>
      <c r="E1894" s="106" t="s">
        <v>291</v>
      </c>
      <c r="F1894" s="89">
        <v>1</v>
      </c>
      <c r="G1894" s="89" t="str">
        <f>VLOOKUP(Revisión_Avance_Periodo!$A1894,BD_Seguimiento_OAP_2019!$A$2:$G$294,7,FALSE)</f>
        <v>PEI</v>
      </c>
      <c r="H1894" s="89" t="str">
        <f>VLOOKUP(Revisión_Avance_Periodo!$A1894,BD_Seguimiento_OAP_2019!$A$2:$J$294,10,FALSE)</f>
        <v>PEI_01 - Campañas de Prevención y Promoción para la formalización.</v>
      </c>
      <c r="I1894" s="89" t="s">
        <v>319</v>
      </c>
      <c r="J1894" s="89" t="str">
        <f>VLOOKUP(Revisión_Avance_Periodo!$I1894,BD_Seguimiento_OAP_2019!$L:$M,2,FALSE)</f>
        <v>1.3 Efectuar seguimiento</v>
      </c>
      <c r="K1894" s="106" t="s">
        <v>49</v>
      </c>
      <c r="L1894" s="172">
        <v>4.4642857142857152E-4</v>
      </c>
      <c r="M1894" s="173" t="s">
        <v>112</v>
      </c>
      <c r="N1894" s="174">
        <f>INDEX(BD_Seguimiento_OAP_2019!$AH$3:$AS$294,MATCH(Revisión_Avance_Periodo!$I1894,BD_Seguimiento_OAP_2019!$L$3:$L$294,0),MATCH(Revisión_Avance_Periodo!$M1894,BD_Seguimiento_OAP_2019!$AH$2:$AS$2,0))</f>
        <v>2.0833333333333332E-2</v>
      </c>
      <c r="O1894" s="174">
        <f>INDEX(BD_Seguimiento_OAP_2019!$AV$3:$BG$294,MATCH(Revisión_Avance_Periodo!$I1894,BD_Seguimiento_OAP_2019!$L$3:$L$294,0),MATCH(Revisión_Avance_Periodo!$M1894,BD_Seguimiento_OAP_2019!$AV$2:$BG$2,0))</f>
        <v>0</v>
      </c>
      <c r="P1894" s="189">
        <f t="shared" si="346"/>
        <v>0</v>
      </c>
      <c r="Q1894" s="173" t="str">
        <f>VLOOKUP(P1894,Tabla_Indicador_Gestion4[#All],3,TRUE)</f>
        <v>Por Ejecutar</v>
      </c>
      <c r="R1894" s="215">
        <f>SUBTOTAL(9,$N$1886:$N1894)</f>
        <v>6.25E-2</v>
      </c>
      <c r="S1894" s="231">
        <f>SUBTOTAL(9,$O$1886:$O1894)</f>
        <v>0</v>
      </c>
      <c r="T1894" s="231">
        <f>IFERROR(+Revisión_Avance_Periodo!$S1894/Revisión_Avance_Periodo!$R1894,0)</f>
        <v>0</v>
      </c>
      <c r="U1894" s="184"/>
      <c r="V1894" s="185"/>
      <c r="W1894" s="183"/>
      <c r="X1894" s="183"/>
      <c r="Y1894" s="183"/>
      <c r="Z1894" s="186"/>
      <c r="AA1894" s="187"/>
    </row>
    <row r="1895" spans="1:27" x14ac:dyDescent="0.25">
      <c r="A1895" s="94">
        <v>160</v>
      </c>
      <c r="B1895" s="96" t="str">
        <f>CONCATENATE(Revisión_Avance_Periodo!$C1895,";",Revisión_Avance_Periodo!$E1895,";",Revisión_Avance_Periodo!$I1895)</f>
        <v>OE1;PR_01;ACT_218</v>
      </c>
      <c r="C1895" s="180" t="s">
        <v>9</v>
      </c>
      <c r="D1895" s="181" t="str">
        <f>VLOOKUP(Revisión_Avance_Periodo!$C1895,Componentes_BD!$F$1:$G$5,2,FALSE)</f>
        <v>Fortalecer la Vigilancia.</v>
      </c>
      <c r="E1895" s="119" t="s">
        <v>291</v>
      </c>
      <c r="F1895" s="95">
        <v>1</v>
      </c>
      <c r="G1895" s="95" t="str">
        <f>VLOOKUP(Revisión_Avance_Periodo!$A1895,BD_Seguimiento_OAP_2019!$A$2:$G$294,7,FALSE)</f>
        <v>PEI</v>
      </c>
      <c r="H1895" s="95" t="str">
        <f>VLOOKUP(Revisión_Avance_Periodo!$A1895,BD_Seguimiento_OAP_2019!$A$2:$J$294,10,FALSE)</f>
        <v>PEI_01 - Campañas de Prevención y Promoción para la formalización.</v>
      </c>
      <c r="I1895" s="95" t="s">
        <v>319</v>
      </c>
      <c r="J1895" s="95" t="str">
        <f>VLOOKUP(Revisión_Avance_Periodo!$I1895,BD_Seguimiento_OAP_2019!$L:$M,2,FALSE)</f>
        <v>1.3 Efectuar seguimiento</v>
      </c>
      <c r="K1895" s="119" t="s">
        <v>49</v>
      </c>
      <c r="L1895" s="172">
        <v>4.4642857142857152E-4</v>
      </c>
      <c r="M1895" s="182" t="s">
        <v>113</v>
      </c>
      <c r="N1895" s="174">
        <f>INDEX(BD_Seguimiento_OAP_2019!$AH$3:$AS$294,MATCH(Revisión_Avance_Periodo!$I1895,BD_Seguimiento_OAP_2019!$L$3:$L$294,0),MATCH(Revisión_Avance_Periodo!$M1895,BD_Seguimiento_OAP_2019!$AH$2:$AS$2,0))</f>
        <v>0</v>
      </c>
      <c r="O1895" s="174">
        <f>INDEX(BD_Seguimiento_OAP_2019!$AV$3:$BG$294,MATCH(Revisión_Avance_Periodo!$I1895,BD_Seguimiento_OAP_2019!$L$3:$L$294,0),MATCH(Revisión_Avance_Periodo!$M1895,BD_Seguimiento_OAP_2019!$AV$2:$BG$2,0))</f>
        <v>0</v>
      </c>
      <c r="P1895" s="175">
        <f t="shared" ref="P1895:P1906" si="352">IFERROR((O1895/N1895),0)</f>
        <v>0</v>
      </c>
      <c r="Q1895" s="182" t="str">
        <f>VLOOKUP(P1895,Tabla_Indicador_Gestion4[#All],3,TRUE)</f>
        <v>Por Ejecutar</v>
      </c>
      <c r="R1895" s="215">
        <f>SUBTOTAL(9,$N$1886:$N1895)</f>
        <v>6.25E-2</v>
      </c>
      <c r="S1895" s="231">
        <f>SUBTOTAL(9,$O$1886:$O1895)</f>
        <v>0</v>
      </c>
      <c r="T1895" s="231">
        <f>IFERROR(+Revisión_Avance_Periodo!$S1895/Revisión_Avance_Periodo!$R1895,0)</f>
        <v>0</v>
      </c>
      <c r="U1895" s="184"/>
      <c r="V1895" s="185"/>
      <c r="W1895" s="183"/>
      <c r="X1895" s="183"/>
      <c r="Y1895" s="183"/>
      <c r="Z1895" s="186"/>
      <c r="AA1895" s="187"/>
    </row>
    <row r="1896" spans="1:27" x14ac:dyDescent="0.25">
      <c r="A1896" s="88">
        <v>160</v>
      </c>
      <c r="B1896" s="91" t="str">
        <f>CONCATENATE(Revisión_Avance_Periodo!$C1896,";",Revisión_Avance_Periodo!$E1896,";",Revisión_Avance_Periodo!$I1896)</f>
        <v>OE1;PR_01;ACT_218</v>
      </c>
      <c r="C1896" s="170" t="s">
        <v>9</v>
      </c>
      <c r="D1896" s="171" t="str">
        <f>VLOOKUP(Revisión_Avance_Periodo!$C1896,Componentes_BD!$F$1:$G$5,2,FALSE)</f>
        <v>Fortalecer la Vigilancia.</v>
      </c>
      <c r="E1896" s="106" t="s">
        <v>291</v>
      </c>
      <c r="F1896" s="89">
        <v>1</v>
      </c>
      <c r="G1896" s="89" t="str">
        <f>VLOOKUP(Revisión_Avance_Periodo!$A1896,BD_Seguimiento_OAP_2019!$A$2:$G$294,7,FALSE)</f>
        <v>PEI</v>
      </c>
      <c r="H1896" s="89" t="str">
        <f>VLOOKUP(Revisión_Avance_Periodo!$A1896,BD_Seguimiento_OAP_2019!$A$2:$J$294,10,FALSE)</f>
        <v>PEI_01 - Campañas de Prevención y Promoción para la formalización.</v>
      </c>
      <c r="I1896" s="89" t="s">
        <v>319</v>
      </c>
      <c r="J1896" s="89" t="str">
        <f>VLOOKUP(Revisión_Avance_Periodo!$I1896,BD_Seguimiento_OAP_2019!$L:$M,2,FALSE)</f>
        <v>1.3 Efectuar seguimiento</v>
      </c>
      <c r="K1896" s="106" t="s">
        <v>49</v>
      </c>
      <c r="L1896" s="172">
        <v>4.4642857142857152E-4</v>
      </c>
      <c r="M1896" s="173" t="s">
        <v>114</v>
      </c>
      <c r="N1896" s="174">
        <f>INDEX(BD_Seguimiento_OAP_2019!$AH$3:$AS$294,MATCH(Revisión_Avance_Periodo!$I1896,BD_Seguimiento_OAP_2019!$L$3:$L$294,0),MATCH(Revisión_Avance_Periodo!$M1896,BD_Seguimiento_OAP_2019!$AH$2:$AS$2,0))</f>
        <v>0</v>
      </c>
      <c r="O1896" s="174">
        <f>INDEX(BD_Seguimiento_OAP_2019!$AV$3:$BG$294,MATCH(Revisión_Avance_Periodo!$I1896,BD_Seguimiento_OAP_2019!$L$3:$L$294,0),MATCH(Revisión_Avance_Periodo!$M1896,BD_Seguimiento_OAP_2019!$AV$2:$BG$2,0))</f>
        <v>0</v>
      </c>
      <c r="P1896" s="175">
        <f t="shared" si="352"/>
        <v>0</v>
      </c>
      <c r="Q1896" s="173" t="str">
        <f>VLOOKUP(P1896,Tabla_Indicador_Gestion4[#All],3,TRUE)</f>
        <v>Por Ejecutar</v>
      </c>
      <c r="R1896" s="215">
        <f>SUBTOTAL(9,$N$1886:$N1896)</f>
        <v>6.25E-2</v>
      </c>
      <c r="S1896" s="231">
        <f>SUBTOTAL(9,$O$1886:$O1896)</f>
        <v>0</v>
      </c>
      <c r="T1896" s="231">
        <f>IFERROR(+Revisión_Avance_Periodo!$S1896/Revisión_Avance_Periodo!$R1896,0)</f>
        <v>0</v>
      </c>
      <c r="U1896" s="184"/>
      <c r="V1896" s="185"/>
      <c r="W1896" s="183"/>
      <c r="X1896" s="183"/>
      <c r="Y1896" s="183"/>
      <c r="Z1896" s="186"/>
      <c r="AA1896" s="187"/>
    </row>
    <row r="1897" spans="1:27" ht="15.75" thickBot="1" x14ac:dyDescent="0.3">
      <c r="A1897" s="94">
        <v>160</v>
      </c>
      <c r="B1897" s="96" t="str">
        <f>CONCATENATE(Revisión_Avance_Periodo!$C1897,";",Revisión_Avance_Periodo!$E1897,";",Revisión_Avance_Periodo!$I1897)</f>
        <v>OE1;PR_01;ACT_218</v>
      </c>
      <c r="C1897" s="180" t="s">
        <v>9</v>
      </c>
      <c r="D1897" s="181" t="str">
        <f>VLOOKUP(Revisión_Avance_Periodo!$C1897,Componentes_BD!$F$1:$G$5,2,FALSE)</f>
        <v>Fortalecer la Vigilancia.</v>
      </c>
      <c r="E1897" s="119" t="s">
        <v>291</v>
      </c>
      <c r="F1897" s="95">
        <v>1</v>
      </c>
      <c r="G1897" s="95" t="str">
        <f>VLOOKUP(Revisión_Avance_Periodo!$A1897,BD_Seguimiento_OAP_2019!$A$2:$G$294,7,FALSE)</f>
        <v>PEI</v>
      </c>
      <c r="H1897" s="95" t="str">
        <f>VLOOKUP(Revisión_Avance_Periodo!$A1897,BD_Seguimiento_OAP_2019!$A$2:$J$294,10,FALSE)</f>
        <v>PEI_01 - Campañas de Prevención y Promoción para la formalización.</v>
      </c>
      <c r="I1897" s="95" t="s">
        <v>319</v>
      </c>
      <c r="J1897" s="95" t="str">
        <f>VLOOKUP(Revisión_Avance_Periodo!$I1897,BD_Seguimiento_OAP_2019!$L:$M,2,FALSE)</f>
        <v>1.3 Efectuar seguimiento</v>
      </c>
      <c r="K1897" s="119" t="s">
        <v>49</v>
      </c>
      <c r="L1897" s="172">
        <v>4.4642857142857152E-4</v>
      </c>
      <c r="M1897" s="182" t="s">
        <v>115</v>
      </c>
      <c r="N1897" s="174">
        <f>INDEX(BD_Seguimiento_OAP_2019!$AH$3:$AS$294,MATCH(Revisión_Avance_Periodo!$I1897,BD_Seguimiento_OAP_2019!$L$3:$L$294,0),MATCH(Revisión_Avance_Periodo!$M1897,BD_Seguimiento_OAP_2019!$AH$2:$AS$2,0))</f>
        <v>0</v>
      </c>
      <c r="O1897" s="174">
        <f>INDEX(BD_Seguimiento_OAP_2019!$AV$3:$BG$294,MATCH(Revisión_Avance_Periodo!$I1897,BD_Seguimiento_OAP_2019!$L$3:$L$294,0),MATCH(Revisión_Avance_Periodo!$M1897,BD_Seguimiento_OAP_2019!$AV$2:$BG$2,0))</f>
        <v>0</v>
      </c>
      <c r="P1897" s="175">
        <f t="shared" si="352"/>
        <v>0</v>
      </c>
      <c r="Q1897" s="182" t="str">
        <f>VLOOKUP(P1897,Tabla_Indicador_Gestion4[#All],3,TRUE)</f>
        <v>Por Ejecutar</v>
      </c>
      <c r="R1897" s="215">
        <f>SUBTOTAL(9,$N$1886:$N1897)</f>
        <v>6.25E-2</v>
      </c>
      <c r="S1897" s="231">
        <f>SUBTOTAL(9,$O$1886:$O1897)</f>
        <v>0</v>
      </c>
      <c r="T1897" s="231">
        <f>IFERROR(+Revisión_Avance_Periodo!$S1897/Revisión_Avance_Periodo!$R1897,0)</f>
        <v>0</v>
      </c>
      <c r="U1897" s="184"/>
      <c r="V1897" s="185"/>
      <c r="W1897" s="183"/>
      <c r="X1897" s="183"/>
      <c r="Y1897" s="183"/>
      <c r="Z1897" s="186"/>
      <c r="AA1897" s="187"/>
    </row>
    <row r="1898" spans="1:27" x14ac:dyDescent="0.25">
      <c r="A1898" s="88">
        <v>161</v>
      </c>
      <c r="B1898" s="91" t="str">
        <f>CONCATENATE(Revisión_Avance_Periodo!$C1898,";",Revisión_Avance_Periodo!$E1898,";",Revisión_Avance_Periodo!$I1898)</f>
        <v>OE1;PR_01;ACT_219</v>
      </c>
      <c r="C1898" s="203" t="s">
        <v>9</v>
      </c>
      <c r="D1898" s="204" t="str">
        <f>VLOOKUP(Revisión_Avance_Periodo!$C1898,Componentes_BD!$F$1:$G$5,2,FALSE)</f>
        <v>Fortalecer la Vigilancia.</v>
      </c>
      <c r="E1898" s="106" t="s">
        <v>291</v>
      </c>
      <c r="F1898" s="89">
        <v>1</v>
      </c>
      <c r="G1898" s="89" t="str">
        <f>VLOOKUP(Revisión_Avance_Periodo!$A1898,BD_Seguimiento_OAP_2019!$A$2:$G$294,7,FALSE)</f>
        <v>PEI</v>
      </c>
      <c r="H1898" s="89" t="str">
        <f>VLOOKUP(Revisión_Avance_Periodo!$A1898,BD_Seguimiento_OAP_2019!$A$2:$J$294,10,FALSE)</f>
        <v>PEI_01 - Campañas de Prevención y Promoción para la formalización.</v>
      </c>
      <c r="I1898" s="89" t="s">
        <v>421</v>
      </c>
      <c r="J1898" s="89" t="str">
        <f>VLOOKUP(Revisión_Avance_Periodo!$I1898,BD_Seguimiento_OAP_2019!$L:$M,2,FALSE)</f>
        <v>1.4  Desarrollar campañas</v>
      </c>
      <c r="K1898" s="106" t="s">
        <v>49</v>
      </c>
      <c r="L1898" s="172">
        <v>4.4642857142857152E-4</v>
      </c>
      <c r="M1898" s="173" t="s">
        <v>104</v>
      </c>
      <c r="N1898" s="174">
        <f>INDEX(BD_Seguimiento_OAP_2019!$AH$3:$AS$294,MATCH(Revisión_Avance_Periodo!$I1898,BD_Seguimiento_OAP_2019!$L$3:$L$294,0),MATCH(Revisión_Avance_Periodo!$M1898,BD_Seguimiento_OAP_2019!$AH$2:$AS$2,0))</f>
        <v>0</v>
      </c>
      <c r="O1898" s="174">
        <f>INDEX(BD_Seguimiento_OAP_2019!$AV$3:$BG$294,MATCH(Revisión_Avance_Periodo!$I1898,BD_Seguimiento_OAP_2019!$L$3:$L$294,0),MATCH(Revisión_Avance_Periodo!$M1898,BD_Seguimiento_OAP_2019!$AV$2:$BG$2,0))</f>
        <v>0</v>
      </c>
      <c r="P1898" s="175">
        <f t="shared" si="352"/>
        <v>0</v>
      </c>
      <c r="Q1898" s="173" t="str">
        <f>VLOOKUP(P1898,Tabla_Indicador_Gestion4[#All],3,TRUE)</f>
        <v>Por Ejecutar</v>
      </c>
      <c r="R1898" s="213">
        <f>SUBTOTAL(9,$N$1898:$N1898)</f>
        <v>0</v>
      </c>
      <c r="S1898" s="234">
        <f>SUBTOTAL(9,$O$1898:$O1898)</f>
        <v>0</v>
      </c>
      <c r="T1898" s="234">
        <f>IFERROR(+Revisión_Avance_Periodo!$S1898/Revisión_Avance_Periodo!$R1898,0)</f>
        <v>0</v>
      </c>
      <c r="U1898" s="177">
        <f>SUBTOTAL(9,N1898:N1909)</f>
        <v>6.25E-2</v>
      </c>
      <c r="V1898" s="176">
        <f>SUBTOTAL(9,O1898:O1909)</f>
        <v>0</v>
      </c>
      <c r="W1898" s="176">
        <f t="shared" ref="W1898" si="353">+V1898/U1898</f>
        <v>0</v>
      </c>
      <c r="X1898" s="176"/>
      <c r="Y1898" s="176">
        <f>100%-Revisión_Avance_Periodo!$W1898</f>
        <v>1</v>
      </c>
      <c r="Z1898" s="178" t="str">
        <f>VLOOKUP(W1898,Tabla_Indicador_Gestion4[],3,TRUE)</f>
        <v>Por Ejecutar</v>
      </c>
      <c r="AA1898" s="179">
        <f>Revisión_Avance_Periodo!$W1898*Revisión_Avance_Periodo!$L1898</f>
        <v>0</v>
      </c>
    </row>
    <row r="1899" spans="1:27" x14ac:dyDescent="0.25">
      <c r="A1899" s="94">
        <v>161</v>
      </c>
      <c r="B1899" s="96" t="str">
        <f>CONCATENATE(Revisión_Avance_Periodo!$C1899,";",Revisión_Avance_Periodo!$E1899,";",Revisión_Avance_Periodo!$I1899)</f>
        <v>OE1;PR_01;ACT_219</v>
      </c>
      <c r="C1899" s="205" t="s">
        <v>9</v>
      </c>
      <c r="D1899" s="206" t="str">
        <f>VLOOKUP(Revisión_Avance_Periodo!$C1899,Componentes_BD!$F$1:$G$5,2,FALSE)</f>
        <v>Fortalecer la Vigilancia.</v>
      </c>
      <c r="E1899" s="119" t="s">
        <v>291</v>
      </c>
      <c r="F1899" s="95">
        <v>1</v>
      </c>
      <c r="G1899" s="95" t="str">
        <f>VLOOKUP(Revisión_Avance_Periodo!$A1899,BD_Seguimiento_OAP_2019!$A$2:$G$294,7,FALSE)</f>
        <v>PEI</v>
      </c>
      <c r="H1899" s="95" t="str">
        <f>VLOOKUP(Revisión_Avance_Periodo!$A1899,BD_Seguimiento_OAP_2019!$A$2:$J$294,10,FALSE)</f>
        <v>PEI_01 - Campañas de Prevención y Promoción para la formalización.</v>
      </c>
      <c r="I1899" s="95" t="s">
        <v>421</v>
      </c>
      <c r="J1899" s="95" t="str">
        <f>VLOOKUP(Revisión_Avance_Periodo!$I1899,BD_Seguimiento_OAP_2019!$L:$M,2,FALSE)</f>
        <v>1.4  Desarrollar campañas</v>
      </c>
      <c r="K1899" s="119" t="s">
        <v>49</v>
      </c>
      <c r="L1899" s="172">
        <v>4.4642857142857152E-4</v>
      </c>
      <c r="M1899" s="182" t="s">
        <v>105</v>
      </c>
      <c r="N1899" s="174">
        <f>INDEX(BD_Seguimiento_OAP_2019!$AH$3:$AS$294,MATCH(Revisión_Avance_Periodo!$I1899,BD_Seguimiento_OAP_2019!$L$3:$L$294,0),MATCH(Revisión_Avance_Periodo!$M1899,BD_Seguimiento_OAP_2019!$AH$2:$AS$2,0))</f>
        <v>0</v>
      </c>
      <c r="O1899" s="174">
        <f>INDEX(BD_Seguimiento_OAP_2019!$AV$3:$BG$294,MATCH(Revisión_Avance_Periodo!$I1899,BD_Seguimiento_OAP_2019!$L$3:$L$294,0),MATCH(Revisión_Avance_Periodo!$M1899,BD_Seguimiento_OAP_2019!$AV$2:$BG$2,0))</f>
        <v>0</v>
      </c>
      <c r="P1899" s="175">
        <f t="shared" si="352"/>
        <v>0</v>
      </c>
      <c r="Q1899" s="182" t="str">
        <f>VLOOKUP(P1899,Tabla_Indicador_Gestion4[#All],3,TRUE)</f>
        <v>Por Ejecutar</v>
      </c>
      <c r="R1899" s="215">
        <f>SUBTOTAL(9,$N$1898:$N1899)</f>
        <v>0</v>
      </c>
      <c r="S1899" s="231">
        <f>SUBTOTAL(9,$O$1898:$O1899)</f>
        <v>0</v>
      </c>
      <c r="T1899" s="231">
        <f>IFERROR(+Revisión_Avance_Periodo!$S1899/Revisión_Avance_Periodo!$R1899,0)</f>
        <v>0</v>
      </c>
      <c r="U1899" s="184"/>
      <c r="V1899" s="185"/>
      <c r="W1899" s="183"/>
      <c r="X1899" s="183"/>
      <c r="Y1899" s="183"/>
      <c r="Z1899" s="186"/>
      <c r="AA1899" s="187"/>
    </row>
    <row r="1900" spans="1:27" x14ac:dyDescent="0.25">
      <c r="A1900" s="88">
        <v>161</v>
      </c>
      <c r="B1900" s="91" t="str">
        <f>CONCATENATE(Revisión_Avance_Periodo!$C1900,";",Revisión_Avance_Periodo!$E1900,";",Revisión_Avance_Periodo!$I1900)</f>
        <v>OE1;PR_01;ACT_219</v>
      </c>
      <c r="C1900" s="203" t="s">
        <v>9</v>
      </c>
      <c r="D1900" s="204" t="str">
        <f>VLOOKUP(Revisión_Avance_Periodo!$C1900,Componentes_BD!$F$1:$G$5,2,FALSE)</f>
        <v>Fortalecer la Vigilancia.</v>
      </c>
      <c r="E1900" s="106" t="s">
        <v>291</v>
      </c>
      <c r="F1900" s="89">
        <v>1</v>
      </c>
      <c r="G1900" s="89" t="str">
        <f>VLOOKUP(Revisión_Avance_Periodo!$A1900,BD_Seguimiento_OAP_2019!$A$2:$G$294,7,FALSE)</f>
        <v>PEI</v>
      </c>
      <c r="H1900" s="89" t="str">
        <f>VLOOKUP(Revisión_Avance_Periodo!$A1900,BD_Seguimiento_OAP_2019!$A$2:$J$294,10,FALSE)</f>
        <v>PEI_01 - Campañas de Prevención y Promoción para la formalización.</v>
      </c>
      <c r="I1900" s="89" t="s">
        <v>421</v>
      </c>
      <c r="J1900" s="89" t="str">
        <f>VLOOKUP(Revisión_Avance_Periodo!$I1900,BD_Seguimiento_OAP_2019!$L:$M,2,FALSE)</f>
        <v>1.4  Desarrollar campañas</v>
      </c>
      <c r="K1900" s="106" t="s">
        <v>49</v>
      </c>
      <c r="L1900" s="172">
        <v>4.4642857142857152E-4</v>
      </c>
      <c r="M1900" s="173" t="s">
        <v>106</v>
      </c>
      <c r="N1900" s="174">
        <f>INDEX(BD_Seguimiento_OAP_2019!$AH$3:$AS$294,MATCH(Revisión_Avance_Periodo!$I1900,BD_Seguimiento_OAP_2019!$L$3:$L$294,0),MATCH(Revisión_Avance_Periodo!$M1900,BD_Seguimiento_OAP_2019!$AH$2:$AS$2,0))</f>
        <v>0</v>
      </c>
      <c r="O1900" s="174">
        <f>INDEX(BD_Seguimiento_OAP_2019!$AV$3:$BG$294,MATCH(Revisión_Avance_Periodo!$I1900,BD_Seguimiento_OAP_2019!$L$3:$L$294,0),MATCH(Revisión_Avance_Periodo!$M1900,BD_Seguimiento_OAP_2019!$AV$2:$BG$2,0))</f>
        <v>0</v>
      </c>
      <c r="P1900" s="175">
        <f t="shared" si="352"/>
        <v>0</v>
      </c>
      <c r="Q1900" s="173" t="str">
        <f>VLOOKUP(P1900,Tabla_Indicador_Gestion4[#All],3,TRUE)</f>
        <v>Por Ejecutar</v>
      </c>
      <c r="R1900" s="215">
        <f>SUBTOTAL(9,$N$1898:$N1900)</f>
        <v>0</v>
      </c>
      <c r="S1900" s="231">
        <f>SUBTOTAL(9,$O$1898:$O1900)</f>
        <v>0</v>
      </c>
      <c r="T1900" s="231">
        <f>IFERROR(+Revisión_Avance_Periodo!$S1900/Revisión_Avance_Periodo!$R1900,0)</f>
        <v>0</v>
      </c>
      <c r="U1900" s="184"/>
      <c r="V1900" s="185"/>
      <c r="W1900" s="183"/>
      <c r="X1900" s="183"/>
      <c r="Y1900" s="183"/>
      <c r="Z1900" s="186"/>
      <c r="AA1900" s="187"/>
    </row>
    <row r="1901" spans="1:27" x14ac:dyDescent="0.25">
      <c r="A1901" s="94">
        <v>161</v>
      </c>
      <c r="B1901" s="96" t="str">
        <f>CONCATENATE(Revisión_Avance_Periodo!$C1901,";",Revisión_Avance_Periodo!$E1901,";",Revisión_Avance_Periodo!$I1901)</f>
        <v>OE1;PR_01;ACT_219</v>
      </c>
      <c r="C1901" s="205" t="s">
        <v>9</v>
      </c>
      <c r="D1901" s="206" t="str">
        <f>VLOOKUP(Revisión_Avance_Periodo!$C1901,Componentes_BD!$F$1:$G$5,2,FALSE)</f>
        <v>Fortalecer la Vigilancia.</v>
      </c>
      <c r="E1901" s="119" t="s">
        <v>291</v>
      </c>
      <c r="F1901" s="95">
        <v>1</v>
      </c>
      <c r="G1901" s="95" t="str">
        <f>VLOOKUP(Revisión_Avance_Periodo!$A1901,BD_Seguimiento_OAP_2019!$A$2:$G$294,7,FALSE)</f>
        <v>PEI</v>
      </c>
      <c r="H1901" s="95" t="str">
        <f>VLOOKUP(Revisión_Avance_Periodo!$A1901,BD_Seguimiento_OAP_2019!$A$2:$J$294,10,FALSE)</f>
        <v>PEI_01 - Campañas de Prevención y Promoción para la formalización.</v>
      </c>
      <c r="I1901" s="95" t="s">
        <v>421</v>
      </c>
      <c r="J1901" s="95" t="str">
        <f>VLOOKUP(Revisión_Avance_Periodo!$I1901,BD_Seguimiento_OAP_2019!$L:$M,2,FALSE)</f>
        <v>1.4  Desarrollar campañas</v>
      </c>
      <c r="K1901" s="119" t="s">
        <v>49</v>
      </c>
      <c r="L1901" s="172">
        <v>4.4642857142857152E-4</v>
      </c>
      <c r="M1901" s="182" t="s">
        <v>107</v>
      </c>
      <c r="N1901" s="174">
        <f>INDEX(BD_Seguimiento_OAP_2019!$AH$3:$AS$294,MATCH(Revisión_Avance_Periodo!$I1901,BD_Seguimiento_OAP_2019!$L$3:$L$294,0),MATCH(Revisión_Avance_Periodo!$M1901,BD_Seguimiento_OAP_2019!$AH$2:$AS$2,0))</f>
        <v>0</v>
      </c>
      <c r="O1901" s="174">
        <f>INDEX(BD_Seguimiento_OAP_2019!$AV$3:$BG$294,MATCH(Revisión_Avance_Periodo!$I1901,BD_Seguimiento_OAP_2019!$L$3:$L$294,0),MATCH(Revisión_Avance_Periodo!$M1901,BD_Seguimiento_OAP_2019!$AV$2:$BG$2,0))</f>
        <v>0</v>
      </c>
      <c r="P1901" s="175">
        <f t="shared" si="352"/>
        <v>0</v>
      </c>
      <c r="Q1901" s="182" t="str">
        <f>VLOOKUP(P1901,Tabla_Indicador_Gestion4[#All],3,TRUE)</f>
        <v>Por Ejecutar</v>
      </c>
      <c r="R1901" s="215">
        <f>SUBTOTAL(9,$N$1898:$N1901)</f>
        <v>0</v>
      </c>
      <c r="S1901" s="231">
        <f>SUBTOTAL(9,$O$1898:$O1901)</f>
        <v>0</v>
      </c>
      <c r="T1901" s="231">
        <f>IFERROR(+Revisión_Avance_Periodo!$S1901/Revisión_Avance_Periodo!$R1901,0)</f>
        <v>0</v>
      </c>
      <c r="U1901" s="184"/>
      <c r="V1901" s="185"/>
      <c r="W1901" s="183"/>
      <c r="X1901" s="183"/>
      <c r="Y1901" s="183"/>
      <c r="Z1901" s="186"/>
      <c r="AA1901" s="187"/>
    </row>
    <row r="1902" spans="1:27" x14ac:dyDescent="0.25">
      <c r="A1902" s="88">
        <v>161</v>
      </c>
      <c r="B1902" s="91" t="str">
        <f>CONCATENATE(Revisión_Avance_Periodo!$C1902,";",Revisión_Avance_Periodo!$E1902,";",Revisión_Avance_Periodo!$I1902)</f>
        <v>OE1;PR_01;ACT_219</v>
      </c>
      <c r="C1902" s="203" t="s">
        <v>9</v>
      </c>
      <c r="D1902" s="204" t="str">
        <f>VLOOKUP(Revisión_Avance_Periodo!$C1902,Componentes_BD!$F$1:$G$5,2,FALSE)</f>
        <v>Fortalecer la Vigilancia.</v>
      </c>
      <c r="E1902" s="106" t="s">
        <v>291</v>
      </c>
      <c r="F1902" s="89">
        <v>1</v>
      </c>
      <c r="G1902" s="89" t="str">
        <f>VLOOKUP(Revisión_Avance_Periodo!$A1902,BD_Seguimiento_OAP_2019!$A$2:$G$294,7,FALSE)</f>
        <v>PEI</v>
      </c>
      <c r="H1902" s="89" t="str">
        <f>VLOOKUP(Revisión_Avance_Periodo!$A1902,BD_Seguimiento_OAP_2019!$A$2:$J$294,10,FALSE)</f>
        <v>PEI_01 - Campañas de Prevención y Promoción para la formalización.</v>
      </c>
      <c r="I1902" s="89" t="s">
        <v>421</v>
      </c>
      <c r="J1902" s="89" t="str">
        <f>VLOOKUP(Revisión_Avance_Periodo!$I1902,BD_Seguimiento_OAP_2019!$L:$M,2,FALSE)</f>
        <v>1.4  Desarrollar campañas</v>
      </c>
      <c r="K1902" s="106" t="s">
        <v>49</v>
      </c>
      <c r="L1902" s="172">
        <v>4.4642857142857152E-4</v>
      </c>
      <c r="M1902" s="173" t="s">
        <v>108</v>
      </c>
      <c r="N1902" s="174">
        <f>INDEX(BD_Seguimiento_OAP_2019!$AH$3:$AS$294,MATCH(Revisión_Avance_Periodo!$I1902,BD_Seguimiento_OAP_2019!$L$3:$L$294,0),MATCH(Revisión_Avance_Periodo!$M1902,BD_Seguimiento_OAP_2019!$AH$2:$AS$2,0))</f>
        <v>0</v>
      </c>
      <c r="O1902" s="174">
        <f>INDEX(BD_Seguimiento_OAP_2019!$AV$3:$BG$294,MATCH(Revisión_Avance_Periodo!$I1902,BD_Seguimiento_OAP_2019!$L$3:$L$294,0),MATCH(Revisión_Avance_Periodo!$M1902,BD_Seguimiento_OAP_2019!$AV$2:$BG$2,0))</f>
        <v>0</v>
      </c>
      <c r="P1902" s="175">
        <f t="shared" si="352"/>
        <v>0</v>
      </c>
      <c r="Q1902" s="173" t="str">
        <f>VLOOKUP(P1902,Tabla_Indicador_Gestion4[#All],3,TRUE)</f>
        <v>Por Ejecutar</v>
      </c>
      <c r="R1902" s="215">
        <f>SUBTOTAL(9,$N$1898:$N1902)</f>
        <v>0</v>
      </c>
      <c r="S1902" s="231">
        <f>SUBTOTAL(9,$O$1898:$O1902)</f>
        <v>0</v>
      </c>
      <c r="T1902" s="231">
        <f>IFERROR(+Revisión_Avance_Periodo!$S1902/Revisión_Avance_Periodo!$R1902,0)</f>
        <v>0</v>
      </c>
      <c r="U1902" s="184"/>
      <c r="V1902" s="185"/>
      <c r="W1902" s="183"/>
      <c r="X1902" s="183"/>
      <c r="Y1902" s="183"/>
      <c r="Z1902" s="186"/>
      <c r="AA1902" s="187"/>
    </row>
    <row r="1903" spans="1:27" x14ac:dyDescent="0.25">
      <c r="A1903" s="94">
        <v>161</v>
      </c>
      <c r="B1903" s="96" t="str">
        <f>CONCATENATE(Revisión_Avance_Periodo!$C1903,";",Revisión_Avance_Periodo!$E1903,";",Revisión_Avance_Periodo!$I1903)</f>
        <v>OE1;PR_01;ACT_219</v>
      </c>
      <c r="C1903" s="205" t="s">
        <v>9</v>
      </c>
      <c r="D1903" s="206" t="str">
        <f>VLOOKUP(Revisión_Avance_Periodo!$C1903,Componentes_BD!$F$1:$G$5,2,FALSE)</f>
        <v>Fortalecer la Vigilancia.</v>
      </c>
      <c r="E1903" s="119" t="s">
        <v>291</v>
      </c>
      <c r="F1903" s="95">
        <v>1</v>
      </c>
      <c r="G1903" s="95" t="str">
        <f>VLOOKUP(Revisión_Avance_Periodo!$A1903,BD_Seguimiento_OAP_2019!$A$2:$G$294,7,FALSE)</f>
        <v>PEI</v>
      </c>
      <c r="H1903" s="95" t="str">
        <f>VLOOKUP(Revisión_Avance_Periodo!$A1903,BD_Seguimiento_OAP_2019!$A$2:$J$294,10,FALSE)</f>
        <v>PEI_01 - Campañas de Prevención y Promoción para la formalización.</v>
      </c>
      <c r="I1903" s="95" t="s">
        <v>421</v>
      </c>
      <c r="J1903" s="95" t="str">
        <f>VLOOKUP(Revisión_Avance_Periodo!$I1903,BD_Seguimiento_OAP_2019!$L:$M,2,FALSE)</f>
        <v>1.4  Desarrollar campañas</v>
      </c>
      <c r="K1903" s="119" t="s">
        <v>49</v>
      </c>
      <c r="L1903" s="172">
        <v>4.4642857142857152E-4</v>
      </c>
      <c r="M1903" s="182" t="s">
        <v>109</v>
      </c>
      <c r="N1903" s="174">
        <f>INDEX(BD_Seguimiento_OAP_2019!$AH$3:$AS$294,MATCH(Revisión_Avance_Periodo!$I1903,BD_Seguimiento_OAP_2019!$L$3:$L$294,0),MATCH(Revisión_Avance_Periodo!$M1903,BD_Seguimiento_OAP_2019!$AH$2:$AS$2,0))</f>
        <v>0</v>
      </c>
      <c r="O1903" s="174">
        <f>INDEX(BD_Seguimiento_OAP_2019!$AV$3:$BG$294,MATCH(Revisión_Avance_Periodo!$I1903,BD_Seguimiento_OAP_2019!$L$3:$L$294,0),MATCH(Revisión_Avance_Periodo!$M1903,BD_Seguimiento_OAP_2019!$AV$2:$BG$2,0))</f>
        <v>0</v>
      </c>
      <c r="P1903" s="175">
        <f t="shared" si="352"/>
        <v>0</v>
      </c>
      <c r="Q1903" s="182" t="str">
        <f>VLOOKUP(P1903,Tabla_Indicador_Gestion4[#All],3,TRUE)</f>
        <v>Por Ejecutar</v>
      </c>
      <c r="R1903" s="215">
        <f>SUBTOTAL(9,$N$1898:$N1903)</f>
        <v>0</v>
      </c>
      <c r="S1903" s="231">
        <f>SUBTOTAL(9,$O$1898:$O1903)</f>
        <v>0</v>
      </c>
      <c r="T1903" s="231">
        <f>IFERROR(+Revisión_Avance_Periodo!$S1903/Revisión_Avance_Periodo!$R1903,0)</f>
        <v>0</v>
      </c>
      <c r="U1903" s="184"/>
      <c r="V1903" s="185"/>
      <c r="W1903" s="183"/>
      <c r="X1903" s="183"/>
      <c r="Y1903" s="183"/>
      <c r="Z1903" s="186"/>
      <c r="AA1903" s="187"/>
    </row>
    <row r="1904" spans="1:27" x14ac:dyDescent="0.25">
      <c r="A1904" s="88">
        <v>161</v>
      </c>
      <c r="B1904" s="91" t="str">
        <f>CONCATENATE(Revisión_Avance_Periodo!$C1904,";",Revisión_Avance_Periodo!$E1904,";",Revisión_Avance_Periodo!$I1904)</f>
        <v>OE1;PR_01;ACT_219</v>
      </c>
      <c r="C1904" s="203" t="s">
        <v>9</v>
      </c>
      <c r="D1904" s="204" t="str">
        <f>VLOOKUP(Revisión_Avance_Periodo!$C1904,Componentes_BD!$F$1:$G$5,2,FALSE)</f>
        <v>Fortalecer la Vigilancia.</v>
      </c>
      <c r="E1904" s="106" t="s">
        <v>291</v>
      </c>
      <c r="F1904" s="89">
        <v>1</v>
      </c>
      <c r="G1904" s="89" t="str">
        <f>VLOOKUP(Revisión_Avance_Periodo!$A1904,BD_Seguimiento_OAP_2019!$A$2:$G$294,7,FALSE)</f>
        <v>PEI</v>
      </c>
      <c r="H1904" s="89" t="str">
        <f>VLOOKUP(Revisión_Avance_Periodo!$A1904,BD_Seguimiento_OAP_2019!$A$2:$J$294,10,FALSE)</f>
        <v>PEI_01 - Campañas de Prevención y Promoción para la formalización.</v>
      </c>
      <c r="I1904" s="89" t="s">
        <v>421</v>
      </c>
      <c r="J1904" s="89" t="str">
        <f>VLOOKUP(Revisión_Avance_Periodo!$I1904,BD_Seguimiento_OAP_2019!$L:$M,2,FALSE)</f>
        <v>1.4  Desarrollar campañas</v>
      </c>
      <c r="K1904" s="106" t="s">
        <v>49</v>
      </c>
      <c r="L1904" s="172">
        <v>4.4642857142857152E-4</v>
      </c>
      <c r="M1904" s="173" t="s">
        <v>110</v>
      </c>
      <c r="N1904" s="174">
        <f>INDEX(BD_Seguimiento_OAP_2019!$AH$3:$AS$294,MATCH(Revisión_Avance_Periodo!$I1904,BD_Seguimiento_OAP_2019!$L$3:$L$294,0),MATCH(Revisión_Avance_Periodo!$M1904,BD_Seguimiento_OAP_2019!$AH$2:$AS$2,0))</f>
        <v>0</v>
      </c>
      <c r="O1904" s="174">
        <f>INDEX(BD_Seguimiento_OAP_2019!$AV$3:$BG$294,MATCH(Revisión_Avance_Periodo!$I1904,BD_Seguimiento_OAP_2019!$L$3:$L$294,0),MATCH(Revisión_Avance_Periodo!$M1904,BD_Seguimiento_OAP_2019!$AV$2:$BG$2,0))</f>
        <v>0</v>
      </c>
      <c r="P1904" s="175">
        <f t="shared" si="352"/>
        <v>0</v>
      </c>
      <c r="Q1904" s="173" t="str">
        <f>VLOOKUP(P1904,Tabla_Indicador_Gestion4[#All],3,TRUE)</f>
        <v>Por Ejecutar</v>
      </c>
      <c r="R1904" s="215">
        <f>SUBTOTAL(9,$N$1898:$N1904)</f>
        <v>0</v>
      </c>
      <c r="S1904" s="231">
        <f>SUBTOTAL(9,$O$1898:$O1904)</f>
        <v>0</v>
      </c>
      <c r="T1904" s="231">
        <f>IFERROR(+Revisión_Avance_Periodo!$S1904/Revisión_Avance_Periodo!$R1904,0)</f>
        <v>0</v>
      </c>
      <c r="U1904" s="184"/>
      <c r="V1904" s="185"/>
      <c r="W1904" s="183"/>
      <c r="X1904" s="183"/>
      <c r="Y1904" s="183"/>
      <c r="Z1904" s="186"/>
      <c r="AA1904" s="187"/>
    </row>
    <row r="1905" spans="1:27" x14ac:dyDescent="0.25">
      <c r="A1905" s="94">
        <v>161</v>
      </c>
      <c r="B1905" s="96" t="str">
        <f>CONCATENATE(Revisión_Avance_Periodo!$C1905,";",Revisión_Avance_Periodo!$E1905,";",Revisión_Avance_Periodo!$I1905)</f>
        <v>OE1;PR_01;ACT_219</v>
      </c>
      <c r="C1905" s="205" t="s">
        <v>9</v>
      </c>
      <c r="D1905" s="206" t="str">
        <f>VLOOKUP(Revisión_Avance_Periodo!$C1905,Componentes_BD!$F$1:$G$5,2,FALSE)</f>
        <v>Fortalecer la Vigilancia.</v>
      </c>
      <c r="E1905" s="119" t="s">
        <v>291</v>
      </c>
      <c r="F1905" s="95">
        <v>1</v>
      </c>
      <c r="G1905" s="95" t="str">
        <f>VLOOKUP(Revisión_Avance_Periodo!$A1905,BD_Seguimiento_OAP_2019!$A$2:$G$294,7,FALSE)</f>
        <v>PEI</v>
      </c>
      <c r="H1905" s="95" t="str">
        <f>VLOOKUP(Revisión_Avance_Periodo!$A1905,BD_Seguimiento_OAP_2019!$A$2:$J$294,10,FALSE)</f>
        <v>PEI_01 - Campañas de Prevención y Promoción para la formalización.</v>
      </c>
      <c r="I1905" s="95" t="s">
        <v>421</v>
      </c>
      <c r="J1905" s="95" t="str">
        <f>VLOOKUP(Revisión_Avance_Periodo!$I1905,BD_Seguimiento_OAP_2019!$L:$M,2,FALSE)</f>
        <v>1.4  Desarrollar campañas</v>
      </c>
      <c r="K1905" s="119" t="s">
        <v>49</v>
      </c>
      <c r="L1905" s="172">
        <v>4.4642857142857152E-4</v>
      </c>
      <c r="M1905" s="182" t="s">
        <v>111</v>
      </c>
      <c r="N1905" s="174">
        <f>INDEX(BD_Seguimiento_OAP_2019!$AH$3:$AS$294,MATCH(Revisión_Avance_Periodo!$I1905,BD_Seguimiento_OAP_2019!$L$3:$L$294,0),MATCH(Revisión_Avance_Periodo!$M1905,BD_Seguimiento_OAP_2019!$AH$2:$AS$2,0))</f>
        <v>0</v>
      </c>
      <c r="O1905" s="174">
        <f>INDEX(BD_Seguimiento_OAP_2019!$AV$3:$BG$294,MATCH(Revisión_Avance_Periodo!$I1905,BD_Seguimiento_OAP_2019!$L$3:$L$294,0),MATCH(Revisión_Avance_Periodo!$M1905,BD_Seguimiento_OAP_2019!$AV$2:$BG$2,0))</f>
        <v>0</v>
      </c>
      <c r="P1905" s="175">
        <f t="shared" si="352"/>
        <v>0</v>
      </c>
      <c r="Q1905" s="182" t="str">
        <f>VLOOKUP(P1905,Tabla_Indicador_Gestion4[#All],3,TRUE)</f>
        <v>Por Ejecutar</v>
      </c>
      <c r="R1905" s="215">
        <f>SUBTOTAL(9,$N$1898:$N1905)</f>
        <v>0</v>
      </c>
      <c r="S1905" s="231">
        <f>SUBTOTAL(9,$O$1898:$O1905)</f>
        <v>0</v>
      </c>
      <c r="T1905" s="231">
        <f>IFERROR(+Revisión_Avance_Periodo!$S1905/Revisión_Avance_Periodo!$R1905,0)</f>
        <v>0</v>
      </c>
      <c r="U1905" s="184"/>
      <c r="V1905" s="185"/>
      <c r="W1905" s="183"/>
      <c r="X1905" s="183"/>
      <c r="Y1905" s="183"/>
      <c r="Z1905" s="186"/>
      <c r="AA1905" s="187"/>
    </row>
    <row r="1906" spans="1:27" x14ac:dyDescent="0.25">
      <c r="A1906" s="88">
        <v>161</v>
      </c>
      <c r="B1906" s="91" t="str">
        <f>CONCATENATE(Revisión_Avance_Periodo!$C1906,";",Revisión_Avance_Periodo!$E1906,";",Revisión_Avance_Periodo!$I1906)</f>
        <v>OE1;PR_01;ACT_219</v>
      </c>
      <c r="C1906" s="203" t="s">
        <v>9</v>
      </c>
      <c r="D1906" s="204" t="str">
        <f>VLOOKUP(Revisión_Avance_Periodo!$C1906,Componentes_BD!$F$1:$G$5,2,FALSE)</f>
        <v>Fortalecer la Vigilancia.</v>
      </c>
      <c r="E1906" s="106" t="s">
        <v>291</v>
      </c>
      <c r="F1906" s="89">
        <v>1</v>
      </c>
      <c r="G1906" s="89" t="str">
        <f>VLOOKUP(Revisión_Avance_Periodo!$A1906,BD_Seguimiento_OAP_2019!$A$2:$G$294,7,FALSE)</f>
        <v>PEI</v>
      </c>
      <c r="H1906" s="89" t="str">
        <f>VLOOKUP(Revisión_Avance_Periodo!$A1906,BD_Seguimiento_OAP_2019!$A$2:$J$294,10,FALSE)</f>
        <v>PEI_01 - Campañas de Prevención y Promoción para la formalización.</v>
      </c>
      <c r="I1906" s="89" t="s">
        <v>421</v>
      </c>
      <c r="J1906" s="89" t="str">
        <f>VLOOKUP(Revisión_Avance_Periodo!$I1906,BD_Seguimiento_OAP_2019!$L:$M,2,FALSE)</f>
        <v>1.4  Desarrollar campañas</v>
      </c>
      <c r="K1906" s="106" t="s">
        <v>49</v>
      </c>
      <c r="L1906" s="172">
        <v>4.4642857142857152E-4</v>
      </c>
      <c r="M1906" s="173" t="s">
        <v>112</v>
      </c>
      <c r="N1906" s="174">
        <f>INDEX(BD_Seguimiento_OAP_2019!$AH$3:$AS$294,MATCH(Revisión_Avance_Periodo!$I1906,BD_Seguimiento_OAP_2019!$L$3:$L$294,0),MATCH(Revisión_Avance_Periodo!$M1906,BD_Seguimiento_OAP_2019!$AH$2:$AS$2,0))</f>
        <v>0</v>
      </c>
      <c r="O1906" s="174">
        <f>INDEX(BD_Seguimiento_OAP_2019!$AV$3:$BG$294,MATCH(Revisión_Avance_Periodo!$I1906,BD_Seguimiento_OAP_2019!$L$3:$L$294,0),MATCH(Revisión_Avance_Periodo!$M1906,BD_Seguimiento_OAP_2019!$AV$2:$BG$2,0))</f>
        <v>0</v>
      </c>
      <c r="P1906" s="175">
        <f t="shared" si="352"/>
        <v>0</v>
      </c>
      <c r="Q1906" s="173" t="str">
        <f>VLOOKUP(P1906,Tabla_Indicador_Gestion4[#All],3,TRUE)</f>
        <v>Por Ejecutar</v>
      </c>
      <c r="R1906" s="215">
        <f>SUBTOTAL(9,$N$1898:$N1906)</f>
        <v>0</v>
      </c>
      <c r="S1906" s="231">
        <f>SUBTOTAL(9,$O$1898:$O1906)</f>
        <v>0</v>
      </c>
      <c r="T1906" s="231">
        <f>IFERROR(+Revisión_Avance_Periodo!$S1906/Revisión_Avance_Periodo!$R1906,0)</f>
        <v>0</v>
      </c>
      <c r="U1906" s="184"/>
      <c r="V1906" s="185"/>
      <c r="W1906" s="183"/>
      <c r="X1906" s="183"/>
      <c r="Y1906" s="183"/>
      <c r="Z1906" s="186"/>
      <c r="AA1906" s="187"/>
    </row>
    <row r="1907" spans="1:27" x14ac:dyDescent="0.25">
      <c r="A1907" s="94">
        <v>161</v>
      </c>
      <c r="B1907" s="96" t="str">
        <f>CONCATENATE(Revisión_Avance_Periodo!$C1907,";",Revisión_Avance_Periodo!$E1907,";",Revisión_Avance_Periodo!$I1907)</f>
        <v>OE1;PR_01;ACT_219</v>
      </c>
      <c r="C1907" s="205" t="s">
        <v>9</v>
      </c>
      <c r="D1907" s="206" t="str">
        <f>VLOOKUP(Revisión_Avance_Periodo!$C1907,Componentes_BD!$F$1:$G$5,2,FALSE)</f>
        <v>Fortalecer la Vigilancia.</v>
      </c>
      <c r="E1907" s="119" t="s">
        <v>291</v>
      </c>
      <c r="F1907" s="95">
        <v>1</v>
      </c>
      <c r="G1907" s="95" t="str">
        <f>VLOOKUP(Revisión_Avance_Periodo!$A1907,BD_Seguimiento_OAP_2019!$A$2:$G$294,7,FALSE)</f>
        <v>PEI</v>
      </c>
      <c r="H1907" s="95" t="str">
        <f>VLOOKUP(Revisión_Avance_Periodo!$A1907,BD_Seguimiento_OAP_2019!$A$2:$J$294,10,FALSE)</f>
        <v>PEI_01 - Campañas de Prevención y Promoción para la formalización.</v>
      </c>
      <c r="I1907" s="95" t="s">
        <v>421</v>
      </c>
      <c r="J1907" s="95" t="str">
        <f>VLOOKUP(Revisión_Avance_Periodo!$I1907,BD_Seguimiento_OAP_2019!$L:$M,2,FALSE)</f>
        <v>1.4  Desarrollar campañas</v>
      </c>
      <c r="K1907" s="119" t="s">
        <v>49</v>
      </c>
      <c r="L1907" s="172">
        <v>4.4642857142857152E-4</v>
      </c>
      <c r="M1907" s="182" t="s">
        <v>113</v>
      </c>
      <c r="N1907" s="174">
        <f>INDEX(BD_Seguimiento_OAP_2019!$AH$3:$AS$294,MATCH(Revisión_Avance_Periodo!$I1907,BD_Seguimiento_OAP_2019!$L$3:$L$294,0),MATCH(Revisión_Avance_Periodo!$M1907,BD_Seguimiento_OAP_2019!$AH$2:$AS$2,0))</f>
        <v>3.1199999999999999E-2</v>
      </c>
      <c r="O1907" s="174">
        <f>INDEX(BD_Seguimiento_OAP_2019!$AV$3:$BG$294,MATCH(Revisión_Avance_Periodo!$I1907,BD_Seguimiento_OAP_2019!$L$3:$L$294,0),MATCH(Revisión_Avance_Periodo!$M1907,BD_Seguimiento_OAP_2019!$AV$2:$BG$2,0))</f>
        <v>0</v>
      </c>
      <c r="P1907" s="188">
        <f t="shared" si="346"/>
        <v>0</v>
      </c>
      <c r="Q1907" s="182" t="str">
        <f>VLOOKUP(P1907,Tabla_Indicador_Gestion4[#All],3,TRUE)</f>
        <v>Por Ejecutar</v>
      </c>
      <c r="R1907" s="215">
        <f>SUBTOTAL(9,$N$1898:$N1907)</f>
        <v>3.1199999999999999E-2</v>
      </c>
      <c r="S1907" s="231">
        <f>SUBTOTAL(9,$O$1898:$O1907)</f>
        <v>0</v>
      </c>
      <c r="T1907" s="231">
        <f>IFERROR(+Revisión_Avance_Periodo!$S1907/Revisión_Avance_Periodo!$R1907,0)</f>
        <v>0</v>
      </c>
      <c r="U1907" s="184"/>
      <c r="V1907" s="185"/>
      <c r="W1907" s="183"/>
      <c r="X1907" s="183"/>
      <c r="Y1907" s="183"/>
      <c r="Z1907" s="186"/>
      <c r="AA1907" s="187"/>
    </row>
    <row r="1908" spans="1:27" x14ac:dyDescent="0.25">
      <c r="A1908" s="88">
        <v>161</v>
      </c>
      <c r="B1908" s="91" t="str">
        <f>CONCATENATE(Revisión_Avance_Periodo!$C1908,";",Revisión_Avance_Periodo!$E1908,";",Revisión_Avance_Periodo!$I1908)</f>
        <v>OE1;PR_01;ACT_219</v>
      </c>
      <c r="C1908" s="203" t="s">
        <v>9</v>
      </c>
      <c r="D1908" s="204" t="str">
        <f>VLOOKUP(Revisión_Avance_Periodo!$C1908,Componentes_BD!$F$1:$G$5,2,FALSE)</f>
        <v>Fortalecer la Vigilancia.</v>
      </c>
      <c r="E1908" s="106" t="s">
        <v>291</v>
      </c>
      <c r="F1908" s="89">
        <v>1</v>
      </c>
      <c r="G1908" s="89" t="str">
        <f>VLOOKUP(Revisión_Avance_Periodo!$A1908,BD_Seguimiento_OAP_2019!$A$2:$G$294,7,FALSE)</f>
        <v>PEI</v>
      </c>
      <c r="H1908" s="89" t="str">
        <f>VLOOKUP(Revisión_Avance_Periodo!$A1908,BD_Seguimiento_OAP_2019!$A$2:$J$294,10,FALSE)</f>
        <v>PEI_01 - Campañas de Prevención y Promoción para la formalización.</v>
      </c>
      <c r="I1908" s="89" t="s">
        <v>421</v>
      </c>
      <c r="J1908" s="89" t="str">
        <f>VLOOKUP(Revisión_Avance_Periodo!$I1908,BD_Seguimiento_OAP_2019!$L:$M,2,FALSE)</f>
        <v>1.4  Desarrollar campañas</v>
      </c>
      <c r="K1908" s="106" t="s">
        <v>49</v>
      </c>
      <c r="L1908" s="172">
        <v>4.4642857142857152E-4</v>
      </c>
      <c r="M1908" s="173" t="s">
        <v>114</v>
      </c>
      <c r="N1908" s="174">
        <f>INDEX(BD_Seguimiento_OAP_2019!$AH$3:$AS$294,MATCH(Revisión_Avance_Periodo!$I1908,BD_Seguimiento_OAP_2019!$L$3:$L$294,0),MATCH(Revisión_Avance_Periodo!$M1908,BD_Seguimiento_OAP_2019!$AH$2:$AS$2,0))</f>
        <v>3.1300000000000001E-2</v>
      </c>
      <c r="O1908" s="174">
        <f>INDEX(BD_Seguimiento_OAP_2019!$AV$3:$BG$294,MATCH(Revisión_Avance_Periodo!$I1908,BD_Seguimiento_OAP_2019!$L$3:$L$294,0),MATCH(Revisión_Avance_Periodo!$M1908,BD_Seguimiento_OAP_2019!$AV$2:$BG$2,0))</f>
        <v>0</v>
      </c>
      <c r="P1908" s="189">
        <f t="shared" si="346"/>
        <v>0</v>
      </c>
      <c r="Q1908" s="173" t="str">
        <f>VLOOKUP(P1908,Tabla_Indicador_Gestion4[#All],3,TRUE)</f>
        <v>Por Ejecutar</v>
      </c>
      <c r="R1908" s="215">
        <f>SUBTOTAL(9,$N$1898:$N1908)</f>
        <v>6.25E-2</v>
      </c>
      <c r="S1908" s="231">
        <f>SUBTOTAL(9,$O$1898:$O1908)</f>
        <v>0</v>
      </c>
      <c r="T1908" s="231">
        <f>IFERROR(+Revisión_Avance_Periodo!$S1908/Revisión_Avance_Periodo!$R1908,0)</f>
        <v>0</v>
      </c>
      <c r="U1908" s="184"/>
      <c r="V1908" s="185"/>
      <c r="W1908" s="183"/>
      <c r="X1908" s="183"/>
      <c r="Y1908" s="183"/>
      <c r="Z1908" s="186"/>
      <c r="AA1908" s="187"/>
    </row>
    <row r="1909" spans="1:27" ht="15.75" thickBot="1" x14ac:dyDescent="0.3">
      <c r="A1909" s="94">
        <v>161</v>
      </c>
      <c r="B1909" s="96" t="str">
        <f>CONCATENATE(Revisión_Avance_Periodo!$C1909,";",Revisión_Avance_Periodo!$E1909,";",Revisión_Avance_Periodo!$I1909)</f>
        <v>OE1;PR_01;ACT_219</v>
      </c>
      <c r="C1909" s="205" t="s">
        <v>9</v>
      </c>
      <c r="D1909" s="206" t="str">
        <f>VLOOKUP(Revisión_Avance_Periodo!$C1909,Componentes_BD!$F$1:$G$5,2,FALSE)</f>
        <v>Fortalecer la Vigilancia.</v>
      </c>
      <c r="E1909" s="119" t="s">
        <v>291</v>
      </c>
      <c r="F1909" s="95">
        <v>1</v>
      </c>
      <c r="G1909" s="95" t="str">
        <f>VLOOKUP(Revisión_Avance_Periodo!$A1909,BD_Seguimiento_OAP_2019!$A$2:$G$294,7,FALSE)</f>
        <v>PEI</v>
      </c>
      <c r="H1909" s="95" t="str">
        <f>VLOOKUP(Revisión_Avance_Periodo!$A1909,BD_Seguimiento_OAP_2019!$A$2:$J$294,10,FALSE)</f>
        <v>PEI_01 - Campañas de Prevención y Promoción para la formalización.</v>
      </c>
      <c r="I1909" s="95" t="s">
        <v>421</v>
      </c>
      <c r="J1909" s="95" t="str">
        <f>VLOOKUP(Revisión_Avance_Periodo!$I1909,BD_Seguimiento_OAP_2019!$L:$M,2,FALSE)</f>
        <v>1.4  Desarrollar campañas</v>
      </c>
      <c r="K1909" s="119" t="s">
        <v>49</v>
      </c>
      <c r="L1909" s="172">
        <v>4.4642857142857152E-4</v>
      </c>
      <c r="M1909" s="182" t="s">
        <v>115</v>
      </c>
      <c r="N1909" s="174">
        <f>INDEX(BD_Seguimiento_OAP_2019!$AH$3:$AS$294,MATCH(Revisión_Avance_Periodo!$I1909,BD_Seguimiento_OAP_2019!$L$3:$L$294,0),MATCH(Revisión_Avance_Periodo!$M1909,BD_Seguimiento_OAP_2019!$AH$2:$AS$2,0))</f>
        <v>0</v>
      </c>
      <c r="O1909" s="174">
        <f>INDEX(BD_Seguimiento_OAP_2019!$AV$3:$BG$294,MATCH(Revisión_Avance_Periodo!$I1909,BD_Seguimiento_OAP_2019!$L$3:$L$294,0),MATCH(Revisión_Avance_Periodo!$M1909,BD_Seguimiento_OAP_2019!$AV$2:$BG$2,0))</f>
        <v>0</v>
      </c>
      <c r="P1909" s="175">
        <f>IFERROR((O1909/N1909),0)</f>
        <v>0</v>
      </c>
      <c r="Q1909" s="182" t="str">
        <f>VLOOKUP(P1909,Tabla_Indicador_Gestion4[#All],3,TRUE)</f>
        <v>Por Ejecutar</v>
      </c>
      <c r="R1909" s="215">
        <f>SUBTOTAL(9,$N$1898:$N1909)</f>
        <v>6.25E-2</v>
      </c>
      <c r="S1909" s="231">
        <f>SUBTOTAL(9,$O$1898:$O1909)</f>
        <v>0</v>
      </c>
      <c r="T1909" s="231">
        <f>IFERROR(+Revisión_Avance_Periodo!$S1909/Revisión_Avance_Periodo!$R1909,0)</f>
        <v>0</v>
      </c>
      <c r="U1909" s="184"/>
      <c r="V1909" s="185"/>
      <c r="W1909" s="183"/>
      <c r="X1909" s="183"/>
      <c r="Y1909" s="183"/>
      <c r="Z1909" s="186"/>
      <c r="AA1909" s="187"/>
    </row>
    <row r="1910" spans="1:27" x14ac:dyDescent="0.25">
      <c r="A1910" s="88">
        <v>162</v>
      </c>
      <c r="B1910" s="91" t="str">
        <f>CONCATENATE(Revisión_Avance_Periodo!$C1910,";",Revisión_Avance_Periodo!$E1910,";",Revisión_Avance_Periodo!$I1910)</f>
        <v>OE1;PR_10;ACT_220</v>
      </c>
      <c r="C1910" s="170" t="s">
        <v>9</v>
      </c>
      <c r="D1910" s="171" t="str">
        <f>VLOOKUP(Revisión_Avance_Periodo!$C1910,Componentes_BD!$F$1:$G$5,2,FALSE)</f>
        <v>Fortalecer la Vigilancia.</v>
      </c>
      <c r="E1910" s="106" t="s">
        <v>12</v>
      </c>
      <c r="F1910" s="89">
        <v>2</v>
      </c>
      <c r="G1910" s="89" t="str">
        <f>VLOOKUP(Revisión_Avance_Periodo!$A1910,BD_Seguimiento_OAP_2019!$A$2:$G$294,7,FALSE)</f>
        <v>PAI</v>
      </c>
      <c r="H1910" s="89" t="str">
        <f>VLOOKUP(Revisión_Avance_Periodo!$A1910,BD_Seguimiento_OAP_2019!$A$2:$J$294,10,FALSE)</f>
        <v>PAI_01 - Operacional</v>
      </c>
      <c r="I1910" s="89" t="s">
        <v>1470</v>
      </c>
      <c r="J1910" s="89" t="str">
        <f>VLOOKUP(Revisión_Avance_Periodo!$I1910,BD_Seguimiento_OAP_2019!$L:$M,2,FALSE)</f>
        <v>PGS visitas de inspección</v>
      </c>
      <c r="K1910" s="106" t="s">
        <v>49</v>
      </c>
      <c r="L1910" s="172">
        <v>4.4642857142857152E-4</v>
      </c>
      <c r="M1910" s="173" t="s">
        <v>104</v>
      </c>
      <c r="N1910" s="190">
        <f>INDEX(BD_Seguimiento_OAP_2019!$AH$3:$AS$294,MATCH(Revisión_Avance_Periodo!$I1910,BD_Seguimiento_OAP_2019!$L$3:$L$294,0),MATCH(Revisión_Avance_Periodo!$M1910,BD_Seguimiento_OAP_2019!$AH$2:$AS$2,0))</f>
        <v>0</v>
      </c>
      <c r="O1910" s="190">
        <f>INDEX(BD_Seguimiento_OAP_2019!$AV$3:$BG$294,MATCH(Revisión_Avance_Periodo!$I1910,BD_Seguimiento_OAP_2019!$L$3:$L$294,0),MATCH(Revisión_Avance_Periodo!$M1910,BD_Seguimiento_OAP_2019!$AV$2:$BG$2,0))</f>
        <v>0</v>
      </c>
      <c r="P1910" s="175">
        <f>IFERROR((O1910/N1910),0)</f>
        <v>0</v>
      </c>
      <c r="Q1910" s="173" t="str">
        <f>VLOOKUP(P1910,Tabla_Indicador_Gestion4[#All],3,TRUE)</f>
        <v>Por Ejecutar</v>
      </c>
      <c r="R1910" s="232">
        <f>SUBTOTAL(9,$N$1910:$N1910)</f>
        <v>0</v>
      </c>
      <c r="S1910" s="233">
        <f>SUBTOTAL(9,$O$1910:$O1910)</f>
        <v>0</v>
      </c>
      <c r="T1910" s="234">
        <f>IFERROR(+Revisión_Avance_Periodo!$S1910/Revisión_Avance_Periodo!$R1910,0)</f>
        <v>0</v>
      </c>
      <c r="U1910" s="191">
        <f>SUBTOTAL(9,N1910:N1921)</f>
        <v>200</v>
      </c>
      <c r="V1910" s="192">
        <f>SUBTOTAL(9,O1910:O1921)</f>
        <v>86</v>
      </c>
      <c r="W1910" s="176">
        <f t="shared" ref="W1910" si="354">+V1910/U1910</f>
        <v>0.43</v>
      </c>
      <c r="X1910" s="176"/>
      <c r="Y1910" s="176">
        <f>100%-Revisión_Avance_Periodo!$W1910</f>
        <v>0.57000000000000006</v>
      </c>
      <c r="Z1910" s="178" t="str">
        <f>VLOOKUP(W1910,Tabla_Indicador_Gestion4[],3,TRUE)</f>
        <v>En Tramite</v>
      </c>
      <c r="AA1910" s="179">
        <f>Revisión_Avance_Periodo!$W1910*Revisión_Avance_Periodo!$L1910</f>
        <v>1.9196428571428576E-4</v>
      </c>
    </row>
    <row r="1911" spans="1:27" x14ac:dyDescent="0.25">
      <c r="A1911" s="94">
        <v>162</v>
      </c>
      <c r="B1911" s="96" t="str">
        <f>CONCATENATE(Revisión_Avance_Periodo!$C1911,";",Revisión_Avance_Periodo!$E1911,";",Revisión_Avance_Periodo!$I1911)</f>
        <v>OE1;PR_10;ACT_220</v>
      </c>
      <c r="C1911" s="180" t="s">
        <v>9</v>
      </c>
      <c r="D1911" s="181" t="str">
        <f>VLOOKUP(Revisión_Avance_Periodo!$C1911,Componentes_BD!$F$1:$G$5,2,FALSE)</f>
        <v>Fortalecer la Vigilancia.</v>
      </c>
      <c r="E1911" s="119" t="s">
        <v>12</v>
      </c>
      <c r="F1911" s="95">
        <v>2</v>
      </c>
      <c r="G1911" s="95" t="str">
        <f>VLOOKUP(Revisión_Avance_Periodo!$A1911,BD_Seguimiento_OAP_2019!$A$2:$G$294,7,FALSE)</f>
        <v>PAI</v>
      </c>
      <c r="H1911" s="95" t="str">
        <f>VLOOKUP(Revisión_Avance_Periodo!$A1911,BD_Seguimiento_OAP_2019!$A$2:$J$294,10,FALSE)</f>
        <v>PAI_01 - Operacional</v>
      </c>
      <c r="I1911" s="95" t="s">
        <v>1470</v>
      </c>
      <c r="J1911" s="95" t="str">
        <f>VLOOKUP(Revisión_Avance_Periodo!$I1911,BD_Seguimiento_OAP_2019!$L:$M,2,FALSE)</f>
        <v>PGS visitas de inspección</v>
      </c>
      <c r="K1911" s="119" t="s">
        <v>49</v>
      </c>
      <c r="L1911" s="172">
        <v>4.4642857142857152E-4</v>
      </c>
      <c r="M1911" s="182" t="s">
        <v>105</v>
      </c>
      <c r="N1911" s="190">
        <f>INDEX(BD_Seguimiento_OAP_2019!$AH$3:$AS$294,MATCH(Revisión_Avance_Periodo!$I1911,BD_Seguimiento_OAP_2019!$L$3:$L$294,0),MATCH(Revisión_Avance_Periodo!$M1911,BD_Seguimiento_OAP_2019!$AH$2:$AS$2,0))</f>
        <v>20</v>
      </c>
      <c r="O1911" s="190">
        <f>INDEX(BD_Seguimiento_OAP_2019!$AV$3:$BG$294,MATCH(Revisión_Avance_Periodo!$I1911,BD_Seguimiento_OAP_2019!$L$3:$L$294,0),MATCH(Revisión_Avance_Periodo!$M1911,BD_Seguimiento_OAP_2019!$AV$2:$BG$2,0))</f>
        <v>20</v>
      </c>
      <c r="P1911" s="188">
        <f t="shared" si="346"/>
        <v>1</v>
      </c>
      <c r="Q1911" s="182" t="str">
        <f>VLOOKUP(P1911,Tabla_Indicador_Gestion4[#All],3,TRUE)</f>
        <v>Culminada</v>
      </c>
      <c r="R1911" s="229">
        <f>SUBTOTAL(9,$N$1910:$N1911)</f>
        <v>20</v>
      </c>
      <c r="S1911" s="230">
        <f>SUBTOTAL(9,$O$1910:$O1911)</f>
        <v>20</v>
      </c>
      <c r="T1911" s="231">
        <f>IFERROR(+Revisión_Avance_Periodo!$S1911/Revisión_Avance_Periodo!$R1911,0)</f>
        <v>1</v>
      </c>
      <c r="U1911" s="184"/>
      <c r="V1911" s="185"/>
      <c r="W1911" s="183"/>
      <c r="X1911" s="183"/>
      <c r="Y1911" s="183"/>
      <c r="Z1911" s="186"/>
      <c r="AA1911" s="187"/>
    </row>
    <row r="1912" spans="1:27" x14ac:dyDescent="0.25">
      <c r="A1912" s="88">
        <v>162</v>
      </c>
      <c r="B1912" s="91" t="str">
        <f>CONCATENATE(Revisión_Avance_Periodo!$C1912,";",Revisión_Avance_Periodo!$E1912,";",Revisión_Avance_Periodo!$I1912)</f>
        <v>OE1;PR_10;ACT_220</v>
      </c>
      <c r="C1912" s="170" t="s">
        <v>9</v>
      </c>
      <c r="D1912" s="171" t="str">
        <f>VLOOKUP(Revisión_Avance_Periodo!$C1912,Componentes_BD!$F$1:$G$5,2,FALSE)</f>
        <v>Fortalecer la Vigilancia.</v>
      </c>
      <c r="E1912" s="106" t="s">
        <v>12</v>
      </c>
      <c r="F1912" s="89">
        <v>2</v>
      </c>
      <c r="G1912" s="89" t="str">
        <f>VLOOKUP(Revisión_Avance_Periodo!$A1912,BD_Seguimiento_OAP_2019!$A$2:$G$294,7,FALSE)</f>
        <v>PAI</v>
      </c>
      <c r="H1912" s="89" t="str">
        <f>VLOOKUP(Revisión_Avance_Periodo!$A1912,BD_Seguimiento_OAP_2019!$A$2:$J$294,10,FALSE)</f>
        <v>PAI_01 - Operacional</v>
      </c>
      <c r="I1912" s="89" t="s">
        <v>1470</v>
      </c>
      <c r="J1912" s="89" t="str">
        <f>VLOOKUP(Revisión_Avance_Periodo!$I1912,BD_Seguimiento_OAP_2019!$L:$M,2,FALSE)</f>
        <v>PGS visitas de inspección</v>
      </c>
      <c r="K1912" s="106" t="s">
        <v>49</v>
      </c>
      <c r="L1912" s="172">
        <v>4.4642857142857152E-4</v>
      </c>
      <c r="M1912" s="173" t="s">
        <v>106</v>
      </c>
      <c r="N1912" s="190">
        <f>INDEX(BD_Seguimiento_OAP_2019!$AH$3:$AS$294,MATCH(Revisión_Avance_Periodo!$I1912,BD_Seguimiento_OAP_2019!$L$3:$L$294,0),MATCH(Revisión_Avance_Periodo!$M1912,BD_Seguimiento_OAP_2019!$AH$2:$AS$2,0))</f>
        <v>20</v>
      </c>
      <c r="O1912" s="190">
        <f>INDEX(BD_Seguimiento_OAP_2019!$AV$3:$BG$294,MATCH(Revisión_Avance_Periodo!$I1912,BD_Seguimiento_OAP_2019!$L$3:$L$294,0),MATCH(Revisión_Avance_Periodo!$M1912,BD_Seguimiento_OAP_2019!$AV$2:$BG$2,0))</f>
        <v>20</v>
      </c>
      <c r="P1912" s="189">
        <f t="shared" si="346"/>
        <v>1</v>
      </c>
      <c r="Q1912" s="173" t="str">
        <f>VLOOKUP(P1912,Tabla_Indicador_Gestion4[#All],3,TRUE)</f>
        <v>Culminada</v>
      </c>
      <c r="R1912" s="229">
        <f>SUBTOTAL(9,$N$1910:$N1912)</f>
        <v>40</v>
      </c>
      <c r="S1912" s="230">
        <f>SUBTOTAL(9,$O$1910:$O1912)</f>
        <v>40</v>
      </c>
      <c r="T1912" s="231">
        <f>IFERROR(+Revisión_Avance_Periodo!$S1912/Revisión_Avance_Periodo!$R1912,0)</f>
        <v>1</v>
      </c>
      <c r="U1912" s="184"/>
      <c r="V1912" s="185"/>
      <c r="W1912" s="183"/>
      <c r="X1912" s="183"/>
      <c r="Y1912" s="183"/>
      <c r="Z1912" s="186"/>
      <c r="AA1912" s="187"/>
    </row>
    <row r="1913" spans="1:27" x14ac:dyDescent="0.25">
      <c r="A1913" s="94">
        <v>162</v>
      </c>
      <c r="B1913" s="96" t="str">
        <f>CONCATENATE(Revisión_Avance_Periodo!$C1913,";",Revisión_Avance_Periodo!$E1913,";",Revisión_Avance_Periodo!$I1913)</f>
        <v>OE1;PR_10;ACT_220</v>
      </c>
      <c r="C1913" s="180" t="s">
        <v>9</v>
      </c>
      <c r="D1913" s="181" t="str">
        <f>VLOOKUP(Revisión_Avance_Periodo!$C1913,Componentes_BD!$F$1:$G$5,2,FALSE)</f>
        <v>Fortalecer la Vigilancia.</v>
      </c>
      <c r="E1913" s="119" t="s">
        <v>12</v>
      </c>
      <c r="F1913" s="95">
        <v>2</v>
      </c>
      <c r="G1913" s="95" t="str">
        <f>VLOOKUP(Revisión_Avance_Periodo!$A1913,BD_Seguimiento_OAP_2019!$A$2:$G$294,7,FALSE)</f>
        <v>PAI</v>
      </c>
      <c r="H1913" s="95" t="str">
        <f>VLOOKUP(Revisión_Avance_Periodo!$A1913,BD_Seguimiento_OAP_2019!$A$2:$J$294,10,FALSE)</f>
        <v>PAI_01 - Operacional</v>
      </c>
      <c r="I1913" s="95" t="s">
        <v>1470</v>
      </c>
      <c r="J1913" s="95" t="str">
        <f>VLOOKUP(Revisión_Avance_Periodo!$I1913,BD_Seguimiento_OAP_2019!$L:$M,2,FALSE)</f>
        <v>PGS visitas de inspección</v>
      </c>
      <c r="K1913" s="119" t="s">
        <v>49</v>
      </c>
      <c r="L1913" s="172">
        <v>4.4642857142857152E-4</v>
      </c>
      <c r="M1913" s="182" t="s">
        <v>107</v>
      </c>
      <c r="N1913" s="190">
        <f>INDEX(BD_Seguimiento_OAP_2019!$AH$3:$AS$294,MATCH(Revisión_Avance_Periodo!$I1913,BD_Seguimiento_OAP_2019!$L$3:$L$294,0),MATCH(Revisión_Avance_Periodo!$M1913,BD_Seguimiento_OAP_2019!$AH$2:$AS$2,0))</f>
        <v>15</v>
      </c>
      <c r="O1913" s="190">
        <f>INDEX(BD_Seguimiento_OAP_2019!$AV$3:$BG$294,MATCH(Revisión_Avance_Periodo!$I1913,BD_Seguimiento_OAP_2019!$L$3:$L$294,0),MATCH(Revisión_Avance_Periodo!$M1913,BD_Seguimiento_OAP_2019!$AV$2:$BG$2,0))</f>
        <v>10</v>
      </c>
      <c r="P1913" s="188">
        <f t="shared" si="346"/>
        <v>0.66666666666666663</v>
      </c>
      <c r="Q1913" s="182" t="str">
        <f>VLOOKUP(P1913,Tabla_Indicador_Gestion4[#All],3,TRUE)</f>
        <v>En Seguimiento</v>
      </c>
      <c r="R1913" s="229">
        <f>SUBTOTAL(9,$N$1910:$N1913)</f>
        <v>55</v>
      </c>
      <c r="S1913" s="230">
        <f>SUBTOTAL(9,$O$1910:$O1913)</f>
        <v>50</v>
      </c>
      <c r="T1913" s="231">
        <f>IFERROR(+Revisión_Avance_Periodo!$S1913/Revisión_Avance_Periodo!$R1913,0)</f>
        <v>0.90909090909090906</v>
      </c>
      <c r="U1913" s="184"/>
      <c r="V1913" s="185"/>
      <c r="W1913" s="183"/>
      <c r="X1913" s="183"/>
      <c r="Y1913" s="183"/>
      <c r="Z1913" s="186"/>
      <c r="AA1913" s="187"/>
    </row>
    <row r="1914" spans="1:27" x14ac:dyDescent="0.25">
      <c r="A1914" s="88">
        <v>162</v>
      </c>
      <c r="B1914" s="91" t="str">
        <f>CONCATENATE(Revisión_Avance_Periodo!$C1914,";",Revisión_Avance_Periodo!$E1914,";",Revisión_Avance_Periodo!$I1914)</f>
        <v>OE1;PR_10;ACT_220</v>
      </c>
      <c r="C1914" s="170" t="s">
        <v>9</v>
      </c>
      <c r="D1914" s="171" t="str">
        <f>VLOOKUP(Revisión_Avance_Periodo!$C1914,Componentes_BD!$F$1:$G$5,2,FALSE)</f>
        <v>Fortalecer la Vigilancia.</v>
      </c>
      <c r="E1914" s="106" t="s">
        <v>12</v>
      </c>
      <c r="F1914" s="89">
        <v>2</v>
      </c>
      <c r="G1914" s="89" t="str">
        <f>VLOOKUP(Revisión_Avance_Periodo!$A1914,BD_Seguimiento_OAP_2019!$A$2:$G$294,7,FALSE)</f>
        <v>PAI</v>
      </c>
      <c r="H1914" s="89" t="str">
        <f>VLOOKUP(Revisión_Avance_Periodo!$A1914,BD_Seguimiento_OAP_2019!$A$2:$J$294,10,FALSE)</f>
        <v>PAI_01 - Operacional</v>
      </c>
      <c r="I1914" s="89" t="s">
        <v>1470</v>
      </c>
      <c r="J1914" s="89" t="str">
        <f>VLOOKUP(Revisión_Avance_Periodo!$I1914,BD_Seguimiento_OAP_2019!$L:$M,2,FALSE)</f>
        <v>PGS visitas de inspección</v>
      </c>
      <c r="K1914" s="106" t="s">
        <v>49</v>
      </c>
      <c r="L1914" s="172">
        <v>4.4642857142857152E-4</v>
      </c>
      <c r="M1914" s="173" t="s">
        <v>108</v>
      </c>
      <c r="N1914" s="190">
        <f>INDEX(BD_Seguimiento_OAP_2019!$AH$3:$AS$294,MATCH(Revisión_Avance_Periodo!$I1914,BD_Seguimiento_OAP_2019!$L$3:$L$294,0),MATCH(Revisión_Avance_Periodo!$M1914,BD_Seguimiento_OAP_2019!$AH$2:$AS$2,0))</f>
        <v>20</v>
      </c>
      <c r="O1914" s="190">
        <f>INDEX(BD_Seguimiento_OAP_2019!$AV$3:$BG$294,MATCH(Revisión_Avance_Periodo!$I1914,BD_Seguimiento_OAP_2019!$L$3:$L$294,0),MATCH(Revisión_Avance_Periodo!$M1914,BD_Seguimiento_OAP_2019!$AV$2:$BG$2,0))</f>
        <v>20</v>
      </c>
      <c r="P1914" s="189">
        <f t="shared" si="346"/>
        <v>1</v>
      </c>
      <c r="Q1914" s="173" t="str">
        <f>VLOOKUP(P1914,Tabla_Indicador_Gestion4[#All],3,TRUE)</f>
        <v>Culminada</v>
      </c>
      <c r="R1914" s="229">
        <f>SUBTOTAL(9,$N$1910:$N1914)</f>
        <v>75</v>
      </c>
      <c r="S1914" s="230">
        <f>SUBTOTAL(9,$O$1910:$O1914)</f>
        <v>70</v>
      </c>
      <c r="T1914" s="231">
        <f>IFERROR(+Revisión_Avance_Periodo!$S1914/Revisión_Avance_Periodo!$R1914,0)</f>
        <v>0.93333333333333335</v>
      </c>
      <c r="U1914" s="184"/>
      <c r="V1914" s="185"/>
      <c r="W1914" s="183"/>
      <c r="X1914" s="183"/>
      <c r="Y1914" s="183"/>
      <c r="Z1914" s="186"/>
      <c r="AA1914" s="187"/>
    </row>
    <row r="1915" spans="1:27" x14ac:dyDescent="0.25">
      <c r="A1915" s="94">
        <v>162</v>
      </c>
      <c r="B1915" s="96" t="str">
        <f>CONCATENATE(Revisión_Avance_Periodo!$C1915,";",Revisión_Avance_Periodo!$E1915,";",Revisión_Avance_Periodo!$I1915)</f>
        <v>OE1;PR_10;ACT_220</v>
      </c>
      <c r="C1915" s="180" t="s">
        <v>9</v>
      </c>
      <c r="D1915" s="181" t="str">
        <f>VLOOKUP(Revisión_Avance_Periodo!$C1915,Componentes_BD!$F$1:$G$5,2,FALSE)</f>
        <v>Fortalecer la Vigilancia.</v>
      </c>
      <c r="E1915" s="119" t="s">
        <v>12</v>
      </c>
      <c r="F1915" s="95">
        <v>2</v>
      </c>
      <c r="G1915" s="95" t="str">
        <f>VLOOKUP(Revisión_Avance_Periodo!$A1915,BD_Seguimiento_OAP_2019!$A$2:$G$294,7,FALSE)</f>
        <v>PAI</v>
      </c>
      <c r="H1915" s="95" t="str">
        <f>VLOOKUP(Revisión_Avance_Periodo!$A1915,BD_Seguimiento_OAP_2019!$A$2:$J$294,10,FALSE)</f>
        <v>PAI_01 - Operacional</v>
      </c>
      <c r="I1915" s="95" t="s">
        <v>1470</v>
      </c>
      <c r="J1915" s="95" t="str">
        <f>VLOOKUP(Revisión_Avance_Periodo!$I1915,BD_Seguimiento_OAP_2019!$L:$M,2,FALSE)</f>
        <v>PGS visitas de inspección</v>
      </c>
      <c r="K1915" s="119" t="s">
        <v>49</v>
      </c>
      <c r="L1915" s="172">
        <v>4.4642857142857152E-4</v>
      </c>
      <c r="M1915" s="182" t="s">
        <v>109</v>
      </c>
      <c r="N1915" s="190">
        <f>INDEX(BD_Seguimiento_OAP_2019!$AH$3:$AS$294,MATCH(Revisión_Avance_Periodo!$I1915,BD_Seguimiento_OAP_2019!$L$3:$L$294,0),MATCH(Revisión_Avance_Periodo!$M1915,BD_Seguimiento_OAP_2019!$AH$2:$AS$2,0))</f>
        <v>25</v>
      </c>
      <c r="O1915" s="190">
        <f>INDEX(BD_Seguimiento_OAP_2019!$AV$3:$BG$294,MATCH(Revisión_Avance_Periodo!$I1915,BD_Seguimiento_OAP_2019!$L$3:$L$294,0),MATCH(Revisión_Avance_Periodo!$M1915,BD_Seguimiento_OAP_2019!$AV$2:$BG$2,0))</f>
        <v>16</v>
      </c>
      <c r="P1915" s="188">
        <f t="shared" si="346"/>
        <v>0.64</v>
      </c>
      <c r="Q1915" s="182" t="str">
        <f>VLOOKUP(P1915,Tabla_Indicador_Gestion4[#All],3,TRUE)</f>
        <v>En Tramite</v>
      </c>
      <c r="R1915" s="229">
        <f>SUBTOTAL(9,$N$1910:$N1915)</f>
        <v>100</v>
      </c>
      <c r="S1915" s="230">
        <f>SUBTOTAL(9,$O$1910:$O1915)</f>
        <v>86</v>
      </c>
      <c r="T1915" s="231">
        <f>IFERROR(+Revisión_Avance_Periodo!$S1915/Revisión_Avance_Periodo!$R1915,0)</f>
        <v>0.86</v>
      </c>
      <c r="U1915" s="184"/>
      <c r="V1915" s="185"/>
      <c r="W1915" s="183"/>
      <c r="X1915" s="183"/>
      <c r="Y1915" s="183"/>
      <c r="Z1915" s="186"/>
      <c r="AA1915" s="187"/>
    </row>
    <row r="1916" spans="1:27" x14ac:dyDescent="0.25">
      <c r="A1916" s="88">
        <v>162</v>
      </c>
      <c r="B1916" s="91" t="str">
        <f>CONCATENATE(Revisión_Avance_Periodo!$C1916,";",Revisión_Avance_Periodo!$E1916,";",Revisión_Avance_Periodo!$I1916)</f>
        <v>OE1;PR_10;ACT_220</v>
      </c>
      <c r="C1916" s="170" t="s">
        <v>9</v>
      </c>
      <c r="D1916" s="171" t="str">
        <f>VLOOKUP(Revisión_Avance_Periodo!$C1916,Componentes_BD!$F$1:$G$5,2,FALSE)</f>
        <v>Fortalecer la Vigilancia.</v>
      </c>
      <c r="E1916" s="106" t="s">
        <v>12</v>
      </c>
      <c r="F1916" s="89">
        <v>2</v>
      </c>
      <c r="G1916" s="89" t="str">
        <f>VLOOKUP(Revisión_Avance_Periodo!$A1916,BD_Seguimiento_OAP_2019!$A$2:$G$294,7,FALSE)</f>
        <v>PAI</v>
      </c>
      <c r="H1916" s="89" t="str">
        <f>VLOOKUP(Revisión_Avance_Periodo!$A1916,BD_Seguimiento_OAP_2019!$A$2:$J$294,10,FALSE)</f>
        <v>PAI_01 - Operacional</v>
      </c>
      <c r="I1916" s="89" t="s">
        <v>1470</v>
      </c>
      <c r="J1916" s="89" t="str">
        <f>VLOOKUP(Revisión_Avance_Periodo!$I1916,BD_Seguimiento_OAP_2019!$L:$M,2,FALSE)</f>
        <v>PGS visitas de inspección</v>
      </c>
      <c r="K1916" s="106" t="s">
        <v>49</v>
      </c>
      <c r="L1916" s="172">
        <v>4.4642857142857152E-4</v>
      </c>
      <c r="M1916" s="173" t="s">
        <v>110</v>
      </c>
      <c r="N1916" s="190">
        <f>INDEX(BD_Seguimiento_OAP_2019!$AH$3:$AS$294,MATCH(Revisión_Avance_Periodo!$I1916,BD_Seguimiento_OAP_2019!$L$3:$L$294,0),MATCH(Revisión_Avance_Periodo!$M1916,BD_Seguimiento_OAP_2019!$AH$2:$AS$2,0))</f>
        <v>20</v>
      </c>
      <c r="O1916" s="190">
        <f>INDEX(BD_Seguimiento_OAP_2019!$AV$3:$BG$294,MATCH(Revisión_Avance_Periodo!$I1916,BD_Seguimiento_OAP_2019!$L$3:$L$294,0),MATCH(Revisión_Avance_Periodo!$M1916,BD_Seguimiento_OAP_2019!$AV$2:$BG$2,0))</f>
        <v>0</v>
      </c>
      <c r="P1916" s="189">
        <f t="shared" si="346"/>
        <v>0</v>
      </c>
      <c r="Q1916" s="173" t="str">
        <f>VLOOKUP(P1916,Tabla_Indicador_Gestion4[#All],3,TRUE)</f>
        <v>Por Ejecutar</v>
      </c>
      <c r="R1916" s="229">
        <f>SUBTOTAL(9,$N$1910:$N1916)</f>
        <v>120</v>
      </c>
      <c r="S1916" s="230">
        <f>SUBTOTAL(9,$O$1910:$O1916)</f>
        <v>86</v>
      </c>
      <c r="T1916" s="231">
        <f>IFERROR(+Revisión_Avance_Periodo!$S1916/Revisión_Avance_Periodo!$R1916,0)</f>
        <v>0.71666666666666667</v>
      </c>
      <c r="U1916" s="184"/>
      <c r="V1916" s="185"/>
      <c r="W1916" s="183"/>
      <c r="X1916" s="183"/>
      <c r="Y1916" s="183"/>
      <c r="Z1916" s="186"/>
      <c r="AA1916" s="187"/>
    </row>
    <row r="1917" spans="1:27" x14ac:dyDescent="0.25">
      <c r="A1917" s="94">
        <v>162</v>
      </c>
      <c r="B1917" s="96" t="str">
        <f>CONCATENATE(Revisión_Avance_Periodo!$C1917,";",Revisión_Avance_Periodo!$E1917,";",Revisión_Avance_Periodo!$I1917)</f>
        <v>OE1;PR_10;ACT_220</v>
      </c>
      <c r="C1917" s="180" t="s">
        <v>9</v>
      </c>
      <c r="D1917" s="181" t="str">
        <f>VLOOKUP(Revisión_Avance_Periodo!$C1917,Componentes_BD!$F$1:$G$5,2,FALSE)</f>
        <v>Fortalecer la Vigilancia.</v>
      </c>
      <c r="E1917" s="119" t="s">
        <v>12</v>
      </c>
      <c r="F1917" s="95">
        <v>2</v>
      </c>
      <c r="G1917" s="95" t="str">
        <f>VLOOKUP(Revisión_Avance_Periodo!$A1917,BD_Seguimiento_OAP_2019!$A$2:$G$294,7,FALSE)</f>
        <v>PAI</v>
      </c>
      <c r="H1917" s="95" t="str">
        <f>VLOOKUP(Revisión_Avance_Periodo!$A1917,BD_Seguimiento_OAP_2019!$A$2:$J$294,10,FALSE)</f>
        <v>PAI_01 - Operacional</v>
      </c>
      <c r="I1917" s="95" t="s">
        <v>1470</v>
      </c>
      <c r="J1917" s="95" t="str">
        <f>VLOOKUP(Revisión_Avance_Periodo!$I1917,BD_Seguimiento_OAP_2019!$L:$M,2,FALSE)</f>
        <v>PGS visitas de inspección</v>
      </c>
      <c r="K1917" s="119" t="s">
        <v>49</v>
      </c>
      <c r="L1917" s="172">
        <v>4.4642857142857152E-4</v>
      </c>
      <c r="M1917" s="182" t="s">
        <v>111</v>
      </c>
      <c r="N1917" s="190">
        <f>INDEX(BD_Seguimiento_OAP_2019!$AH$3:$AS$294,MATCH(Revisión_Avance_Periodo!$I1917,BD_Seguimiento_OAP_2019!$L$3:$L$294,0),MATCH(Revisión_Avance_Periodo!$M1917,BD_Seguimiento_OAP_2019!$AH$2:$AS$2,0))</f>
        <v>20</v>
      </c>
      <c r="O1917" s="190">
        <f>INDEX(BD_Seguimiento_OAP_2019!$AV$3:$BG$294,MATCH(Revisión_Avance_Periodo!$I1917,BD_Seguimiento_OAP_2019!$L$3:$L$294,0),MATCH(Revisión_Avance_Periodo!$M1917,BD_Seguimiento_OAP_2019!$AV$2:$BG$2,0))</f>
        <v>0</v>
      </c>
      <c r="P1917" s="188">
        <f t="shared" si="346"/>
        <v>0</v>
      </c>
      <c r="Q1917" s="182" t="str">
        <f>VLOOKUP(P1917,Tabla_Indicador_Gestion4[#All],3,TRUE)</f>
        <v>Por Ejecutar</v>
      </c>
      <c r="R1917" s="229">
        <f>SUBTOTAL(9,$N$1910:$N1917)</f>
        <v>140</v>
      </c>
      <c r="S1917" s="230">
        <f>SUBTOTAL(9,$O$1910:$O1917)</f>
        <v>86</v>
      </c>
      <c r="T1917" s="231">
        <f>IFERROR(+Revisión_Avance_Periodo!$S1917/Revisión_Avance_Periodo!$R1917,0)</f>
        <v>0.61428571428571432</v>
      </c>
      <c r="U1917" s="184"/>
      <c r="V1917" s="185"/>
      <c r="W1917" s="183"/>
      <c r="X1917" s="183"/>
      <c r="Y1917" s="183"/>
      <c r="Z1917" s="186"/>
      <c r="AA1917" s="187"/>
    </row>
    <row r="1918" spans="1:27" x14ac:dyDescent="0.25">
      <c r="A1918" s="88">
        <v>162</v>
      </c>
      <c r="B1918" s="91" t="str">
        <f>CONCATENATE(Revisión_Avance_Periodo!$C1918,";",Revisión_Avance_Periodo!$E1918,";",Revisión_Avance_Periodo!$I1918)</f>
        <v>OE1;PR_10;ACT_220</v>
      </c>
      <c r="C1918" s="170" t="s">
        <v>9</v>
      </c>
      <c r="D1918" s="171" t="str">
        <f>VLOOKUP(Revisión_Avance_Periodo!$C1918,Componentes_BD!$F$1:$G$5,2,FALSE)</f>
        <v>Fortalecer la Vigilancia.</v>
      </c>
      <c r="E1918" s="106" t="s">
        <v>12</v>
      </c>
      <c r="F1918" s="89">
        <v>2</v>
      </c>
      <c r="G1918" s="89" t="str">
        <f>VLOOKUP(Revisión_Avance_Periodo!$A1918,BD_Seguimiento_OAP_2019!$A$2:$G$294,7,FALSE)</f>
        <v>PAI</v>
      </c>
      <c r="H1918" s="89" t="str">
        <f>VLOOKUP(Revisión_Avance_Periodo!$A1918,BD_Seguimiento_OAP_2019!$A$2:$J$294,10,FALSE)</f>
        <v>PAI_01 - Operacional</v>
      </c>
      <c r="I1918" s="89" t="s">
        <v>1470</v>
      </c>
      <c r="J1918" s="89" t="str">
        <f>VLOOKUP(Revisión_Avance_Periodo!$I1918,BD_Seguimiento_OAP_2019!$L:$M,2,FALSE)</f>
        <v>PGS visitas de inspección</v>
      </c>
      <c r="K1918" s="106" t="s">
        <v>49</v>
      </c>
      <c r="L1918" s="172">
        <v>4.4642857142857152E-4</v>
      </c>
      <c r="M1918" s="173" t="s">
        <v>112</v>
      </c>
      <c r="N1918" s="190">
        <f>INDEX(BD_Seguimiento_OAP_2019!$AH$3:$AS$294,MATCH(Revisión_Avance_Periodo!$I1918,BD_Seguimiento_OAP_2019!$L$3:$L$294,0),MATCH(Revisión_Avance_Periodo!$M1918,BD_Seguimiento_OAP_2019!$AH$2:$AS$2,0))</f>
        <v>20</v>
      </c>
      <c r="O1918" s="190">
        <f>INDEX(BD_Seguimiento_OAP_2019!$AV$3:$BG$294,MATCH(Revisión_Avance_Periodo!$I1918,BD_Seguimiento_OAP_2019!$L$3:$L$294,0),MATCH(Revisión_Avance_Periodo!$M1918,BD_Seguimiento_OAP_2019!$AV$2:$BG$2,0))</f>
        <v>0</v>
      </c>
      <c r="P1918" s="189">
        <f t="shared" si="346"/>
        <v>0</v>
      </c>
      <c r="Q1918" s="173" t="str">
        <f>VLOOKUP(P1918,Tabla_Indicador_Gestion4[#All],3,TRUE)</f>
        <v>Por Ejecutar</v>
      </c>
      <c r="R1918" s="229">
        <f>SUBTOTAL(9,$N$1910:$N1918)</f>
        <v>160</v>
      </c>
      <c r="S1918" s="230">
        <f>SUBTOTAL(9,$O$1910:$O1918)</f>
        <v>86</v>
      </c>
      <c r="T1918" s="231">
        <f>IFERROR(+Revisión_Avance_Periodo!$S1918/Revisión_Avance_Periodo!$R1918,0)</f>
        <v>0.53749999999999998</v>
      </c>
      <c r="U1918" s="184"/>
      <c r="V1918" s="185"/>
      <c r="W1918" s="183"/>
      <c r="X1918" s="183"/>
      <c r="Y1918" s="183"/>
      <c r="Z1918" s="186"/>
      <c r="AA1918" s="187"/>
    </row>
    <row r="1919" spans="1:27" x14ac:dyDescent="0.25">
      <c r="A1919" s="94">
        <v>162</v>
      </c>
      <c r="B1919" s="96" t="str">
        <f>CONCATENATE(Revisión_Avance_Periodo!$C1919,";",Revisión_Avance_Periodo!$E1919,";",Revisión_Avance_Periodo!$I1919)</f>
        <v>OE1;PR_10;ACT_220</v>
      </c>
      <c r="C1919" s="180" t="s">
        <v>9</v>
      </c>
      <c r="D1919" s="181" t="str">
        <f>VLOOKUP(Revisión_Avance_Periodo!$C1919,Componentes_BD!$F$1:$G$5,2,FALSE)</f>
        <v>Fortalecer la Vigilancia.</v>
      </c>
      <c r="E1919" s="119" t="s">
        <v>12</v>
      </c>
      <c r="F1919" s="95">
        <v>2</v>
      </c>
      <c r="G1919" s="95" t="str">
        <f>VLOOKUP(Revisión_Avance_Periodo!$A1919,BD_Seguimiento_OAP_2019!$A$2:$G$294,7,FALSE)</f>
        <v>PAI</v>
      </c>
      <c r="H1919" s="95" t="str">
        <f>VLOOKUP(Revisión_Avance_Periodo!$A1919,BD_Seguimiento_OAP_2019!$A$2:$J$294,10,FALSE)</f>
        <v>PAI_01 - Operacional</v>
      </c>
      <c r="I1919" s="95" t="s">
        <v>1470</v>
      </c>
      <c r="J1919" s="95" t="str">
        <f>VLOOKUP(Revisión_Avance_Periodo!$I1919,BD_Seguimiento_OAP_2019!$L:$M,2,FALSE)</f>
        <v>PGS visitas de inspección</v>
      </c>
      <c r="K1919" s="119" t="s">
        <v>49</v>
      </c>
      <c r="L1919" s="172">
        <v>4.4642857142857152E-4</v>
      </c>
      <c r="M1919" s="182" t="s">
        <v>113</v>
      </c>
      <c r="N1919" s="190">
        <f>INDEX(BD_Seguimiento_OAP_2019!$AH$3:$AS$294,MATCH(Revisión_Avance_Periodo!$I1919,BD_Seguimiento_OAP_2019!$L$3:$L$294,0),MATCH(Revisión_Avance_Periodo!$M1919,BD_Seguimiento_OAP_2019!$AH$2:$AS$2,0))</f>
        <v>15</v>
      </c>
      <c r="O1919" s="190">
        <f>INDEX(BD_Seguimiento_OAP_2019!$AV$3:$BG$294,MATCH(Revisión_Avance_Periodo!$I1919,BD_Seguimiento_OAP_2019!$L$3:$L$294,0),MATCH(Revisión_Avance_Periodo!$M1919,BD_Seguimiento_OAP_2019!$AV$2:$BG$2,0))</f>
        <v>0</v>
      </c>
      <c r="P1919" s="188">
        <f t="shared" si="346"/>
        <v>0</v>
      </c>
      <c r="Q1919" s="182" t="str">
        <f>VLOOKUP(P1919,Tabla_Indicador_Gestion4[#All],3,TRUE)</f>
        <v>Por Ejecutar</v>
      </c>
      <c r="R1919" s="229">
        <f>SUBTOTAL(9,$N$1910:$N1919)</f>
        <v>175</v>
      </c>
      <c r="S1919" s="230">
        <f>SUBTOTAL(9,$O$1910:$O1919)</f>
        <v>86</v>
      </c>
      <c r="T1919" s="231">
        <f>IFERROR(+Revisión_Avance_Periodo!$S1919/Revisión_Avance_Periodo!$R1919,0)</f>
        <v>0.49142857142857144</v>
      </c>
      <c r="U1919" s="184"/>
      <c r="V1919" s="185"/>
      <c r="W1919" s="183"/>
      <c r="X1919" s="183"/>
      <c r="Y1919" s="183"/>
      <c r="Z1919" s="186"/>
      <c r="AA1919" s="187"/>
    </row>
    <row r="1920" spans="1:27" x14ac:dyDescent="0.25">
      <c r="A1920" s="88">
        <v>162</v>
      </c>
      <c r="B1920" s="91" t="str">
        <f>CONCATENATE(Revisión_Avance_Periodo!$C1920,";",Revisión_Avance_Periodo!$E1920,";",Revisión_Avance_Periodo!$I1920)</f>
        <v>OE1;PR_10;ACT_220</v>
      </c>
      <c r="C1920" s="170" t="s">
        <v>9</v>
      </c>
      <c r="D1920" s="171" t="str">
        <f>VLOOKUP(Revisión_Avance_Periodo!$C1920,Componentes_BD!$F$1:$G$5,2,FALSE)</f>
        <v>Fortalecer la Vigilancia.</v>
      </c>
      <c r="E1920" s="106" t="s">
        <v>12</v>
      </c>
      <c r="F1920" s="89">
        <v>2</v>
      </c>
      <c r="G1920" s="89" t="str">
        <f>VLOOKUP(Revisión_Avance_Periodo!$A1920,BD_Seguimiento_OAP_2019!$A$2:$G$294,7,FALSE)</f>
        <v>PAI</v>
      </c>
      <c r="H1920" s="89" t="str">
        <f>VLOOKUP(Revisión_Avance_Periodo!$A1920,BD_Seguimiento_OAP_2019!$A$2:$J$294,10,FALSE)</f>
        <v>PAI_01 - Operacional</v>
      </c>
      <c r="I1920" s="89" t="s">
        <v>1470</v>
      </c>
      <c r="J1920" s="89" t="str">
        <f>VLOOKUP(Revisión_Avance_Periodo!$I1920,BD_Seguimiento_OAP_2019!$L:$M,2,FALSE)</f>
        <v>PGS visitas de inspección</v>
      </c>
      <c r="K1920" s="106" t="s">
        <v>49</v>
      </c>
      <c r="L1920" s="172">
        <v>4.4642857142857152E-4</v>
      </c>
      <c r="M1920" s="173" t="s">
        <v>114</v>
      </c>
      <c r="N1920" s="190">
        <f>INDEX(BD_Seguimiento_OAP_2019!$AH$3:$AS$294,MATCH(Revisión_Avance_Periodo!$I1920,BD_Seguimiento_OAP_2019!$L$3:$L$294,0),MATCH(Revisión_Avance_Periodo!$M1920,BD_Seguimiento_OAP_2019!$AH$2:$AS$2,0))</f>
        <v>15</v>
      </c>
      <c r="O1920" s="190">
        <f>INDEX(BD_Seguimiento_OAP_2019!$AV$3:$BG$294,MATCH(Revisión_Avance_Periodo!$I1920,BD_Seguimiento_OAP_2019!$L$3:$L$294,0),MATCH(Revisión_Avance_Periodo!$M1920,BD_Seguimiento_OAP_2019!$AV$2:$BG$2,0))</f>
        <v>0</v>
      </c>
      <c r="P1920" s="189">
        <f t="shared" si="346"/>
        <v>0</v>
      </c>
      <c r="Q1920" s="173" t="str">
        <f>VLOOKUP(P1920,Tabla_Indicador_Gestion4[#All],3,TRUE)</f>
        <v>Por Ejecutar</v>
      </c>
      <c r="R1920" s="229">
        <f>SUBTOTAL(9,$N$1910:$N1920)</f>
        <v>190</v>
      </c>
      <c r="S1920" s="230">
        <f>SUBTOTAL(9,$O$1910:$O1920)</f>
        <v>86</v>
      </c>
      <c r="T1920" s="231">
        <f>IFERROR(+Revisión_Avance_Periodo!$S1920/Revisión_Avance_Periodo!$R1920,0)</f>
        <v>0.45263157894736844</v>
      </c>
      <c r="U1920" s="184"/>
      <c r="V1920" s="185"/>
      <c r="W1920" s="183"/>
      <c r="X1920" s="183"/>
      <c r="Y1920" s="183"/>
      <c r="Z1920" s="186"/>
      <c r="AA1920" s="187"/>
    </row>
    <row r="1921" spans="1:27" ht="15.75" thickBot="1" x14ac:dyDescent="0.3">
      <c r="A1921" s="94">
        <v>162</v>
      </c>
      <c r="B1921" s="96" t="str">
        <f>CONCATENATE(Revisión_Avance_Periodo!$C1921,";",Revisión_Avance_Periodo!$E1921,";",Revisión_Avance_Periodo!$I1921)</f>
        <v>OE1;PR_10;ACT_220</v>
      </c>
      <c r="C1921" s="180" t="s">
        <v>9</v>
      </c>
      <c r="D1921" s="181" t="str">
        <f>VLOOKUP(Revisión_Avance_Periodo!$C1921,Componentes_BD!$F$1:$G$5,2,FALSE)</f>
        <v>Fortalecer la Vigilancia.</v>
      </c>
      <c r="E1921" s="119" t="s">
        <v>12</v>
      </c>
      <c r="F1921" s="95">
        <v>2</v>
      </c>
      <c r="G1921" s="95" t="str">
        <f>VLOOKUP(Revisión_Avance_Periodo!$A1921,BD_Seguimiento_OAP_2019!$A$2:$G$294,7,FALSE)</f>
        <v>PAI</v>
      </c>
      <c r="H1921" s="95" t="str">
        <f>VLOOKUP(Revisión_Avance_Periodo!$A1921,BD_Seguimiento_OAP_2019!$A$2:$J$294,10,FALSE)</f>
        <v>PAI_01 - Operacional</v>
      </c>
      <c r="I1921" s="95" t="s">
        <v>1470</v>
      </c>
      <c r="J1921" s="95" t="str">
        <f>VLOOKUP(Revisión_Avance_Periodo!$I1921,BD_Seguimiento_OAP_2019!$L:$M,2,FALSE)</f>
        <v>PGS visitas de inspección</v>
      </c>
      <c r="K1921" s="119" t="s">
        <v>49</v>
      </c>
      <c r="L1921" s="172">
        <v>4.4642857142857152E-4</v>
      </c>
      <c r="M1921" s="182" t="s">
        <v>115</v>
      </c>
      <c r="N1921" s="190">
        <f>INDEX(BD_Seguimiento_OAP_2019!$AH$3:$AS$294,MATCH(Revisión_Avance_Periodo!$I1921,BD_Seguimiento_OAP_2019!$L$3:$L$294,0),MATCH(Revisión_Avance_Periodo!$M1921,BD_Seguimiento_OAP_2019!$AH$2:$AS$2,0))</f>
        <v>10</v>
      </c>
      <c r="O1921" s="190">
        <f>INDEX(BD_Seguimiento_OAP_2019!$AV$3:$BG$294,MATCH(Revisión_Avance_Periodo!$I1921,BD_Seguimiento_OAP_2019!$L$3:$L$294,0),MATCH(Revisión_Avance_Periodo!$M1921,BD_Seguimiento_OAP_2019!$AV$2:$BG$2,0))</f>
        <v>0</v>
      </c>
      <c r="P1921" s="188">
        <f t="shared" si="346"/>
        <v>0</v>
      </c>
      <c r="Q1921" s="182" t="str">
        <f>VLOOKUP(P1921,Tabla_Indicador_Gestion4[#All],3,TRUE)</f>
        <v>Por Ejecutar</v>
      </c>
      <c r="R1921" s="229">
        <f>SUBTOTAL(9,$N$1910:$N1921)</f>
        <v>200</v>
      </c>
      <c r="S1921" s="230">
        <f>SUBTOTAL(9,$O$1910:$O1921)</f>
        <v>86</v>
      </c>
      <c r="T1921" s="231">
        <f>IFERROR(+Revisión_Avance_Periodo!$S1921/Revisión_Avance_Periodo!$R1921,0)</f>
        <v>0.43</v>
      </c>
      <c r="U1921" s="184"/>
      <c r="V1921" s="185"/>
      <c r="W1921" s="183"/>
      <c r="X1921" s="183"/>
      <c r="Y1921" s="183"/>
      <c r="Z1921" s="186"/>
      <c r="AA1921" s="187"/>
    </row>
    <row r="1922" spans="1:27" x14ac:dyDescent="0.25">
      <c r="A1922" s="88">
        <v>163</v>
      </c>
      <c r="B1922" s="91" t="str">
        <f>CONCATENATE(Revisión_Avance_Periodo!$C1922,";",Revisión_Avance_Periodo!$E1922,";",Revisión_Avance_Periodo!$I1922)</f>
        <v>OE1;PR_10;ACT_239</v>
      </c>
      <c r="C1922" s="170" t="s">
        <v>9</v>
      </c>
      <c r="D1922" s="171" t="str">
        <f>VLOOKUP(Revisión_Avance_Periodo!$C1922,Componentes_BD!$F$1:$G$5,2,FALSE)</f>
        <v>Fortalecer la Vigilancia.</v>
      </c>
      <c r="E1922" s="106" t="s">
        <v>12</v>
      </c>
      <c r="F1922" s="89">
        <v>2</v>
      </c>
      <c r="G1922" s="89" t="str">
        <f>VLOOKUP(Revisión_Avance_Periodo!$A1922,BD_Seguimiento_OAP_2019!$A$2:$G$294,7,FALSE)</f>
        <v>PAI</v>
      </c>
      <c r="H1922" s="89" t="str">
        <f>VLOOKUP(Revisión_Avance_Periodo!$A1922,BD_Seguimiento_OAP_2019!$A$2:$J$294,10,FALSE)</f>
        <v>PAI_01 - Operacional</v>
      </c>
      <c r="I1922" s="89" t="s">
        <v>1481</v>
      </c>
      <c r="J1922" s="89" t="str">
        <f>VLOOKUP(Revisión_Avance_Periodo!$I1922,BD_Seguimiento_OAP_2019!$L:$M,2,FALSE)</f>
        <v>Efectuar Intervenciones por corredor temporada alta</v>
      </c>
      <c r="K1922" s="106" t="s">
        <v>45</v>
      </c>
      <c r="L1922" s="172">
        <v>4.4642857142857152E-4</v>
      </c>
      <c r="M1922" s="173" t="s">
        <v>104</v>
      </c>
      <c r="N1922" s="190">
        <f>INDEX(BD_Seguimiento_OAP_2019!$AH$3:$AS$294,MATCH(Revisión_Avance_Periodo!$I1922,BD_Seguimiento_OAP_2019!$L$3:$L$294,0),MATCH(Revisión_Avance_Periodo!$M1922,BD_Seguimiento_OAP_2019!$AH$2:$AS$2,0))</f>
        <v>0</v>
      </c>
      <c r="O1922" s="190">
        <f>INDEX(BD_Seguimiento_OAP_2019!$AV$3:$BG$294,MATCH(Revisión_Avance_Periodo!$I1922,BD_Seguimiento_OAP_2019!$L$3:$L$294,0),MATCH(Revisión_Avance_Periodo!$M1922,BD_Seguimiento_OAP_2019!$AV$2:$BG$2,0))</f>
        <v>0</v>
      </c>
      <c r="P1922" s="175">
        <f t="shared" ref="P1922:P1923" si="355">IFERROR((O1922/N1922),0)</f>
        <v>0</v>
      </c>
      <c r="Q1922" s="173" t="str">
        <f>VLOOKUP(P1922,Tabla_Indicador_Gestion4[#All],3,TRUE)</f>
        <v>Por Ejecutar</v>
      </c>
      <c r="R1922" s="232">
        <f>SUBTOTAL(9,$N$1922:$N1922)</f>
        <v>0</v>
      </c>
      <c r="S1922" s="233">
        <f>SUBTOTAL(9,$O$1922:$O1922)</f>
        <v>0</v>
      </c>
      <c r="T1922" s="234">
        <f>IFERROR(+Revisión_Avance_Periodo!$S1922/Revisión_Avance_Periodo!$R1922,0)</f>
        <v>0</v>
      </c>
      <c r="U1922" s="191">
        <f>SUBTOTAL(9,N1922:N1933)</f>
        <v>7</v>
      </c>
      <c r="V1922" s="192">
        <f>SUBTOTAL(9,O1922:O1933)</f>
        <v>4</v>
      </c>
      <c r="W1922" s="176">
        <f t="shared" ref="W1922" si="356">+V1922/U1922</f>
        <v>0.5714285714285714</v>
      </c>
      <c r="X1922" s="176"/>
      <c r="Y1922" s="176">
        <f>100%-Revisión_Avance_Periodo!$W1922</f>
        <v>0.4285714285714286</v>
      </c>
      <c r="Z1922" s="178" t="str">
        <f>VLOOKUP(W1922,Tabla_Indicador_Gestion4[],3,TRUE)</f>
        <v>En Tramite</v>
      </c>
      <c r="AA1922" s="179">
        <f>Revisión_Avance_Periodo!$W1922*Revisión_Avance_Periodo!$L1922</f>
        <v>2.5510204081632655E-4</v>
      </c>
    </row>
    <row r="1923" spans="1:27" x14ac:dyDescent="0.25">
      <c r="A1923" s="94">
        <v>163</v>
      </c>
      <c r="B1923" s="96" t="str">
        <f>CONCATENATE(Revisión_Avance_Periodo!$C1923,";",Revisión_Avance_Periodo!$E1923,";",Revisión_Avance_Periodo!$I1923)</f>
        <v>OE1;PR_10;ACT_239</v>
      </c>
      <c r="C1923" s="180" t="s">
        <v>9</v>
      </c>
      <c r="D1923" s="181" t="str">
        <f>VLOOKUP(Revisión_Avance_Periodo!$C1923,Componentes_BD!$F$1:$G$5,2,FALSE)</f>
        <v>Fortalecer la Vigilancia.</v>
      </c>
      <c r="E1923" s="119" t="s">
        <v>12</v>
      </c>
      <c r="F1923" s="95">
        <v>2</v>
      </c>
      <c r="G1923" s="95" t="str">
        <f>VLOOKUP(Revisión_Avance_Periodo!$A1923,BD_Seguimiento_OAP_2019!$A$2:$G$294,7,FALSE)</f>
        <v>PAI</v>
      </c>
      <c r="H1923" s="95" t="str">
        <f>VLOOKUP(Revisión_Avance_Periodo!$A1923,BD_Seguimiento_OAP_2019!$A$2:$J$294,10,FALSE)</f>
        <v>PAI_01 - Operacional</v>
      </c>
      <c r="I1923" s="95" t="s">
        <v>1481</v>
      </c>
      <c r="J1923" s="95" t="str">
        <f>VLOOKUP(Revisión_Avance_Periodo!$I1923,BD_Seguimiento_OAP_2019!$L:$M,2,FALSE)</f>
        <v>Efectuar Intervenciones por corredor temporada alta</v>
      </c>
      <c r="K1923" s="119" t="s">
        <v>45</v>
      </c>
      <c r="L1923" s="172">
        <v>4.4642857142857152E-4</v>
      </c>
      <c r="M1923" s="182" t="s">
        <v>105</v>
      </c>
      <c r="N1923" s="190">
        <f>INDEX(BD_Seguimiento_OAP_2019!$AH$3:$AS$294,MATCH(Revisión_Avance_Periodo!$I1923,BD_Seguimiento_OAP_2019!$L$3:$L$294,0),MATCH(Revisión_Avance_Periodo!$M1923,BD_Seguimiento_OAP_2019!$AH$2:$AS$2,0))</f>
        <v>0</v>
      </c>
      <c r="O1923" s="190">
        <f>INDEX(BD_Seguimiento_OAP_2019!$AV$3:$BG$294,MATCH(Revisión_Avance_Periodo!$I1923,BD_Seguimiento_OAP_2019!$L$3:$L$294,0),MATCH(Revisión_Avance_Periodo!$M1923,BD_Seguimiento_OAP_2019!$AV$2:$BG$2,0))</f>
        <v>0</v>
      </c>
      <c r="P1923" s="175">
        <f t="shared" si="355"/>
        <v>0</v>
      </c>
      <c r="Q1923" s="182" t="str">
        <f>VLOOKUP(P1923,Tabla_Indicador_Gestion4[#All],3,TRUE)</f>
        <v>Por Ejecutar</v>
      </c>
      <c r="R1923" s="229">
        <f>SUBTOTAL(9,$N$1922:$N1923)</f>
        <v>0</v>
      </c>
      <c r="S1923" s="230">
        <f>SUBTOTAL(9,$O$1922:$O1923)</f>
        <v>0</v>
      </c>
      <c r="T1923" s="231">
        <f>IFERROR(+Revisión_Avance_Periodo!$S1923/Revisión_Avance_Periodo!$R1923,0)</f>
        <v>0</v>
      </c>
      <c r="U1923" s="184"/>
      <c r="V1923" s="185"/>
      <c r="W1923" s="183"/>
      <c r="X1923" s="183"/>
      <c r="Y1923" s="183"/>
      <c r="Z1923" s="186"/>
      <c r="AA1923" s="187"/>
    </row>
    <row r="1924" spans="1:27" x14ac:dyDescent="0.25">
      <c r="A1924" s="88">
        <v>163</v>
      </c>
      <c r="B1924" s="91" t="str">
        <f>CONCATENATE(Revisión_Avance_Periodo!$C1924,";",Revisión_Avance_Periodo!$E1924,";",Revisión_Avance_Periodo!$I1924)</f>
        <v>OE1;PR_10;ACT_239</v>
      </c>
      <c r="C1924" s="170" t="s">
        <v>9</v>
      </c>
      <c r="D1924" s="171" t="str">
        <f>VLOOKUP(Revisión_Avance_Periodo!$C1924,Componentes_BD!$F$1:$G$5,2,FALSE)</f>
        <v>Fortalecer la Vigilancia.</v>
      </c>
      <c r="E1924" s="106" t="s">
        <v>12</v>
      </c>
      <c r="F1924" s="89">
        <v>2</v>
      </c>
      <c r="G1924" s="89" t="str">
        <f>VLOOKUP(Revisión_Avance_Periodo!$A1924,BD_Seguimiento_OAP_2019!$A$2:$G$294,7,FALSE)</f>
        <v>PAI</v>
      </c>
      <c r="H1924" s="89" t="str">
        <f>VLOOKUP(Revisión_Avance_Periodo!$A1924,BD_Seguimiento_OAP_2019!$A$2:$J$294,10,FALSE)</f>
        <v>PAI_01 - Operacional</v>
      </c>
      <c r="I1924" s="89" t="s">
        <v>1481</v>
      </c>
      <c r="J1924" s="89" t="str">
        <f>VLOOKUP(Revisión_Avance_Periodo!$I1924,BD_Seguimiento_OAP_2019!$L:$M,2,FALSE)</f>
        <v>Efectuar Intervenciones por corredor temporada alta</v>
      </c>
      <c r="K1924" s="106" t="s">
        <v>45</v>
      </c>
      <c r="L1924" s="172">
        <v>4.4642857142857152E-4</v>
      </c>
      <c r="M1924" s="173" t="s">
        <v>106</v>
      </c>
      <c r="N1924" s="190">
        <f>INDEX(BD_Seguimiento_OAP_2019!$AH$3:$AS$294,MATCH(Revisión_Avance_Periodo!$I1924,BD_Seguimiento_OAP_2019!$L$3:$L$294,0),MATCH(Revisión_Avance_Periodo!$M1924,BD_Seguimiento_OAP_2019!$AH$2:$AS$2,0))</f>
        <v>1</v>
      </c>
      <c r="O1924" s="190">
        <f>INDEX(BD_Seguimiento_OAP_2019!$AV$3:$BG$294,MATCH(Revisión_Avance_Periodo!$I1924,BD_Seguimiento_OAP_2019!$L$3:$L$294,0),MATCH(Revisión_Avance_Periodo!$M1924,BD_Seguimiento_OAP_2019!$AV$2:$BG$2,0))</f>
        <v>1</v>
      </c>
      <c r="P1924" s="189">
        <f t="shared" ref="P1924:P1971" si="357">O1924/N1924</f>
        <v>1</v>
      </c>
      <c r="Q1924" s="173" t="str">
        <f>VLOOKUP(P1924,Tabla_Indicador_Gestion4[#All],3,TRUE)</f>
        <v>Culminada</v>
      </c>
      <c r="R1924" s="229">
        <f>SUBTOTAL(9,$N$1922:$N1924)</f>
        <v>1</v>
      </c>
      <c r="S1924" s="230">
        <f>SUBTOTAL(9,$O$1922:$O1924)</f>
        <v>1</v>
      </c>
      <c r="T1924" s="231">
        <f>IFERROR(+Revisión_Avance_Periodo!$S1924/Revisión_Avance_Periodo!$R1924,0)</f>
        <v>1</v>
      </c>
      <c r="U1924" s="184"/>
      <c r="V1924" s="185"/>
      <c r="W1924" s="183"/>
      <c r="X1924" s="183"/>
      <c r="Y1924" s="183"/>
      <c r="Z1924" s="186"/>
      <c r="AA1924" s="187"/>
    </row>
    <row r="1925" spans="1:27" x14ac:dyDescent="0.25">
      <c r="A1925" s="94">
        <v>163</v>
      </c>
      <c r="B1925" s="96" t="str">
        <f>CONCATENATE(Revisión_Avance_Periodo!$C1925,";",Revisión_Avance_Periodo!$E1925,";",Revisión_Avance_Periodo!$I1925)</f>
        <v>OE1;PR_10;ACT_239</v>
      </c>
      <c r="C1925" s="180" t="s">
        <v>9</v>
      </c>
      <c r="D1925" s="181" t="str">
        <f>VLOOKUP(Revisión_Avance_Periodo!$C1925,Componentes_BD!$F$1:$G$5,2,FALSE)</f>
        <v>Fortalecer la Vigilancia.</v>
      </c>
      <c r="E1925" s="119" t="s">
        <v>12</v>
      </c>
      <c r="F1925" s="95">
        <v>2</v>
      </c>
      <c r="G1925" s="95" t="str">
        <f>VLOOKUP(Revisión_Avance_Periodo!$A1925,BD_Seguimiento_OAP_2019!$A$2:$G$294,7,FALSE)</f>
        <v>PAI</v>
      </c>
      <c r="H1925" s="95" t="str">
        <f>VLOOKUP(Revisión_Avance_Periodo!$A1925,BD_Seguimiento_OAP_2019!$A$2:$J$294,10,FALSE)</f>
        <v>PAI_01 - Operacional</v>
      </c>
      <c r="I1925" s="95" t="s">
        <v>1481</v>
      </c>
      <c r="J1925" s="95" t="str">
        <f>VLOOKUP(Revisión_Avance_Periodo!$I1925,BD_Seguimiento_OAP_2019!$L:$M,2,FALSE)</f>
        <v>Efectuar Intervenciones por corredor temporada alta</v>
      </c>
      <c r="K1925" s="119" t="s">
        <v>45</v>
      </c>
      <c r="L1925" s="172">
        <v>4.4642857142857152E-4</v>
      </c>
      <c r="M1925" s="182" t="s">
        <v>107</v>
      </c>
      <c r="N1925" s="190">
        <f>INDEX(BD_Seguimiento_OAP_2019!$AH$3:$AS$294,MATCH(Revisión_Avance_Periodo!$I1925,BD_Seguimiento_OAP_2019!$L$3:$L$294,0),MATCH(Revisión_Avance_Periodo!$M1925,BD_Seguimiento_OAP_2019!$AH$2:$AS$2,0))</f>
        <v>1</v>
      </c>
      <c r="O1925" s="190">
        <f>INDEX(BD_Seguimiento_OAP_2019!$AV$3:$BG$294,MATCH(Revisión_Avance_Periodo!$I1925,BD_Seguimiento_OAP_2019!$L$3:$L$294,0),MATCH(Revisión_Avance_Periodo!$M1925,BD_Seguimiento_OAP_2019!$AV$2:$BG$2,0))</f>
        <v>1</v>
      </c>
      <c r="P1925" s="188">
        <f t="shared" si="357"/>
        <v>1</v>
      </c>
      <c r="Q1925" s="182" t="str">
        <f>VLOOKUP(P1925,Tabla_Indicador_Gestion4[#All],3,TRUE)</f>
        <v>Culminada</v>
      </c>
      <c r="R1925" s="229">
        <f>SUBTOTAL(9,$N$1922:$N1925)</f>
        <v>2</v>
      </c>
      <c r="S1925" s="230">
        <f>SUBTOTAL(9,$O$1922:$O1925)</f>
        <v>2</v>
      </c>
      <c r="T1925" s="231">
        <f>IFERROR(+Revisión_Avance_Periodo!$S1925/Revisión_Avance_Periodo!$R1925,0)</f>
        <v>1</v>
      </c>
      <c r="U1925" s="184"/>
      <c r="V1925" s="185"/>
      <c r="W1925" s="183"/>
      <c r="X1925" s="183"/>
      <c r="Y1925" s="183"/>
      <c r="Z1925" s="186"/>
      <c r="AA1925" s="187"/>
    </row>
    <row r="1926" spans="1:27" x14ac:dyDescent="0.25">
      <c r="A1926" s="88">
        <v>163</v>
      </c>
      <c r="B1926" s="91" t="str">
        <f>CONCATENATE(Revisión_Avance_Periodo!$C1926,";",Revisión_Avance_Periodo!$E1926,";",Revisión_Avance_Periodo!$I1926)</f>
        <v>OE1;PR_10;ACT_239</v>
      </c>
      <c r="C1926" s="170" t="s">
        <v>9</v>
      </c>
      <c r="D1926" s="171" t="str">
        <f>VLOOKUP(Revisión_Avance_Periodo!$C1926,Componentes_BD!$F$1:$G$5,2,FALSE)</f>
        <v>Fortalecer la Vigilancia.</v>
      </c>
      <c r="E1926" s="106" t="s">
        <v>12</v>
      </c>
      <c r="F1926" s="89">
        <v>2</v>
      </c>
      <c r="G1926" s="89" t="str">
        <f>VLOOKUP(Revisión_Avance_Periodo!$A1926,BD_Seguimiento_OAP_2019!$A$2:$G$294,7,FALSE)</f>
        <v>PAI</v>
      </c>
      <c r="H1926" s="89" t="str">
        <f>VLOOKUP(Revisión_Avance_Periodo!$A1926,BD_Seguimiento_OAP_2019!$A$2:$J$294,10,FALSE)</f>
        <v>PAI_01 - Operacional</v>
      </c>
      <c r="I1926" s="89" t="s">
        <v>1481</v>
      </c>
      <c r="J1926" s="89" t="str">
        <f>VLOOKUP(Revisión_Avance_Periodo!$I1926,BD_Seguimiento_OAP_2019!$L:$M,2,FALSE)</f>
        <v>Efectuar Intervenciones por corredor temporada alta</v>
      </c>
      <c r="K1926" s="106" t="s">
        <v>45</v>
      </c>
      <c r="L1926" s="172">
        <v>4.4642857142857152E-4</v>
      </c>
      <c r="M1926" s="173" t="s">
        <v>108</v>
      </c>
      <c r="N1926" s="190">
        <f>INDEX(BD_Seguimiento_OAP_2019!$AH$3:$AS$294,MATCH(Revisión_Avance_Periodo!$I1926,BD_Seguimiento_OAP_2019!$L$3:$L$294,0),MATCH(Revisión_Avance_Periodo!$M1926,BD_Seguimiento_OAP_2019!$AH$2:$AS$2,0))</f>
        <v>2</v>
      </c>
      <c r="O1926" s="190">
        <f>INDEX(BD_Seguimiento_OAP_2019!$AV$3:$BG$294,MATCH(Revisión_Avance_Periodo!$I1926,BD_Seguimiento_OAP_2019!$L$3:$L$294,0),MATCH(Revisión_Avance_Periodo!$M1926,BD_Seguimiento_OAP_2019!$AV$2:$BG$2,0))</f>
        <v>2</v>
      </c>
      <c r="P1926" s="189">
        <f t="shared" si="357"/>
        <v>1</v>
      </c>
      <c r="Q1926" s="173" t="str">
        <f>VLOOKUP(P1926,Tabla_Indicador_Gestion4[#All],3,TRUE)</f>
        <v>Culminada</v>
      </c>
      <c r="R1926" s="229">
        <f>SUBTOTAL(9,$N$1922:$N1926)</f>
        <v>4</v>
      </c>
      <c r="S1926" s="230">
        <f>SUBTOTAL(9,$O$1922:$O1926)</f>
        <v>4</v>
      </c>
      <c r="T1926" s="231">
        <f>IFERROR(+Revisión_Avance_Periodo!$S1926/Revisión_Avance_Periodo!$R1926,0)</f>
        <v>1</v>
      </c>
      <c r="U1926" s="184"/>
      <c r="V1926" s="185"/>
      <c r="W1926" s="183"/>
      <c r="X1926" s="183"/>
      <c r="Y1926" s="183"/>
      <c r="Z1926" s="186"/>
      <c r="AA1926" s="187"/>
    </row>
    <row r="1927" spans="1:27" x14ac:dyDescent="0.25">
      <c r="A1927" s="94">
        <v>163</v>
      </c>
      <c r="B1927" s="96" t="str">
        <f>CONCATENATE(Revisión_Avance_Periodo!$C1927,";",Revisión_Avance_Periodo!$E1927,";",Revisión_Avance_Periodo!$I1927)</f>
        <v>OE1;PR_10;ACT_239</v>
      </c>
      <c r="C1927" s="180" t="s">
        <v>9</v>
      </c>
      <c r="D1927" s="181" t="str">
        <f>VLOOKUP(Revisión_Avance_Periodo!$C1927,Componentes_BD!$F$1:$G$5,2,FALSE)</f>
        <v>Fortalecer la Vigilancia.</v>
      </c>
      <c r="E1927" s="119" t="s">
        <v>12</v>
      </c>
      <c r="F1927" s="95">
        <v>2</v>
      </c>
      <c r="G1927" s="95" t="str">
        <f>VLOOKUP(Revisión_Avance_Periodo!$A1927,BD_Seguimiento_OAP_2019!$A$2:$G$294,7,FALSE)</f>
        <v>PAI</v>
      </c>
      <c r="H1927" s="95" t="str">
        <f>VLOOKUP(Revisión_Avance_Periodo!$A1927,BD_Seguimiento_OAP_2019!$A$2:$J$294,10,FALSE)</f>
        <v>PAI_01 - Operacional</v>
      </c>
      <c r="I1927" s="95" t="s">
        <v>1481</v>
      </c>
      <c r="J1927" s="95" t="str">
        <f>VLOOKUP(Revisión_Avance_Periodo!$I1927,BD_Seguimiento_OAP_2019!$L:$M,2,FALSE)</f>
        <v>Efectuar Intervenciones por corredor temporada alta</v>
      </c>
      <c r="K1927" s="119" t="s">
        <v>45</v>
      </c>
      <c r="L1927" s="172">
        <v>4.4642857142857152E-4</v>
      </c>
      <c r="M1927" s="182" t="s">
        <v>109</v>
      </c>
      <c r="N1927" s="190">
        <f>INDEX(BD_Seguimiento_OAP_2019!$AH$3:$AS$294,MATCH(Revisión_Avance_Periodo!$I1927,BD_Seguimiento_OAP_2019!$L$3:$L$294,0),MATCH(Revisión_Avance_Periodo!$M1927,BD_Seguimiento_OAP_2019!$AH$2:$AS$2,0))</f>
        <v>1</v>
      </c>
      <c r="O1927" s="190">
        <f>INDEX(BD_Seguimiento_OAP_2019!$AV$3:$BG$294,MATCH(Revisión_Avance_Periodo!$I1927,BD_Seguimiento_OAP_2019!$L$3:$L$294,0),MATCH(Revisión_Avance_Periodo!$M1927,BD_Seguimiento_OAP_2019!$AV$2:$BG$2,0))</f>
        <v>0</v>
      </c>
      <c r="P1927" s="188">
        <f t="shared" si="357"/>
        <v>0</v>
      </c>
      <c r="Q1927" s="182" t="str">
        <f>VLOOKUP(P1927,Tabla_Indicador_Gestion4[#All],3,TRUE)</f>
        <v>Por Ejecutar</v>
      </c>
      <c r="R1927" s="229">
        <f>SUBTOTAL(9,$N$1922:$N1927)</f>
        <v>5</v>
      </c>
      <c r="S1927" s="230">
        <f>SUBTOTAL(9,$O$1922:$O1927)</f>
        <v>4</v>
      </c>
      <c r="T1927" s="231">
        <f>IFERROR(+Revisión_Avance_Periodo!$S1927/Revisión_Avance_Periodo!$R1927,0)</f>
        <v>0.8</v>
      </c>
      <c r="U1927" s="184"/>
      <c r="V1927" s="185"/>
      <c r="W1927" s="183"/>
      <c r="X1927" s="183"/>
      <c r="Y1927" s="183"/>
      <c r="Z1927" s="186"/>
      <c r="AA1927" s="187"/>
    </row>
    <row r="1928" spans="1:27" x14ac:dyDescent="0.25">
      <c r="A1928" s="88">
        <v>163</v>
      </c>
      <c r="B1928" s="91" t="str">
        <f>CONCATENATE(Revisión_Avance_Periodo!$C1928,";",Revisión_Avance_Periodo!$E1928,";",Revisión_Avance_Periodo!$I1928)</f>
        <v>OE1;PR_10;ACT_239</v>
      </c>
      <c r="C1928" s="170" t="s">
        <v>9</v>
      </c>
      <c r="D1928" s="171" t="str">
        <f>VLOOKUP(Revisión_Avance_Periodo!$C1928,Componentes_BD!$F$1:$G$5,2,FALSE)</f>
        <v>Fortalecer la Vigilancia.</v>
      </c>
      <c r="E1928" s="106" t="s">
        <v>12</v>
      </c>
      <c r="F1928" s="89">
        <v>2</v>
      </c>
      <c r="G1928" s="89" t="str">
        <f>VLOOKUP(Revisión_Avance_Periodo!$A1928,BD_Seguimiento_OAP_2019!$A$2:$G$294,7,FALSE)</f>
        <v>PAI</v>
      </c>
      <c r="H1928" s="89" t="str">
        <f>VLOOKUP(Revisión_Avance_Periodo!$A1928,BD_Seguimiento_OAP_2019!$A$2:$J$294,10,FALSE)</f>
        <v>PAI_01 - Operacional</v>
      </c>
      <c r="I1928" s="89" t="s">
        <v>1481</v>
      </c>
      <c r="J1928" s="89" t="str">
        <f>VLOOKUP(Revisión_Avance_Periodo!$I1928,BD_Seguimiento_OAP_2019!$L:$M,2,FALSE)</f>
        <v>Efectuar Intervenciones por corredor temporada alta</v>
      </c>
      <c r="K1928" s="106" t="s">
        <v>45</v>
      </c>
      <c r="L1928" s="172">
        <v>4.4642857142857152E-4</v>
      </c>
      <c r="M1928" s="173" t="s">
        <v>110</v>
      </c>
      <c r="N1928" s="190">
        <f>INDEX(BD_Seguimiento_OAP_2019!$AH$3:$AS$294,MATCH(Revisión_Avance_Periodo!$I1928,BD_Seguimiento_OAP_2019!$L$3:$L$294,0),MATCH(Revisión_Avance_Periodo!$M1928,BD_Seguimiento_OAP_2019!$AH$2:$AS$2,0))</f>
        <v>1</v>
      </c>
      <c r="O1928" s="190">
        <f>INDEX(BD_Seguimiento_OAP_2019!$AV$3:$BG$294,MATCH(Revisión_Avance_Periodo!$I1928,BD_Seguimiento_OAP_2019!$L$3:$L$294,0),MATCH(Revisión_Avance_Periodo!$M1928,BD_Seguimiento_OAP_2019!$AV$2:$BG$2,0))</f>
        <v>0</v>
      </c>
      <c r="P1928" s="189">
        <f t="shared" si="357"/>
        <v>0</v>
      </c>
      <c r="Q1928" s="173" t="str">
        <f>VLOOKUP(P1928,Tabla_Indicador_Gestion4[#All],3,TRUE)</f>
        <v>Por Ejecutar</v>
      </c>
      <c r="R1928" s="229">
        <f>SUBTOTAL(9,$N$1922:$N1928)</f>
        <v>6</v>
      </c>
      <c r="S1928" s="230">
        <f>SUBTOTAL(9,$O$1922:$O1928)</f>
        <v>4</v>
      </c>
      <c r="T1928" s="231">
        <f>IFERROR(+Revisión_Avance_Periodo!$S1928/Revisión_Avance_Periodo!$R1928,0)</f>
        <v>0.66666666666666663</v>
      </c>
      <c r="U1928" s="184"/>
      <c r="V1928" s="185"/>
      <c r="W1928" s="183"/>
      <c r="X1928" s="183"/>
      <c r="Y1928" s="183"/>
      <c r="Z1928" s="186"/>
      <c r="AA1928" s="187"/>
    </row>
    <row r="1929" spans="1:27" x14ac:dyDescent="0.25">
      <c r="A1929" s="94">
        <v>163</v>
      </c>
      <c r="B1929" s="96" t="str">
        <f>CONCATENATE(Revisión_Avance_Periodo!$C1929,";",Revisión_Avance_Periodo!$E1929,";",Revisión_Avance_Periodo!$I1929)</f>
        <v>OE1;PR_10;ACT_239</v>
      </c>
      <c r="C1929" s="180" t="s">
        <v>9</v>
      </c>
      <c r="D1929" s="181" t="str">
        <f>VLOOKUP(Revisión_Avance_Periodo!$C1929,Componentes_BD!$F$1:$G$5,2,FALSE)</f>
        <v>Fortalecer la Vigilancia.</v>
      </c>
      <c r="E1929" s="119" t="s">
        <v>12</v>
      </c>
      <c r="F1929" s="95">
        <v>2</v>
      </c>
      <c r="G1929" s="95" t="str">
        <f>VLOOKUP(Revisión_Avance_Periodo!$A1929,BD_Seguimiento_OAP_2019!$A$2:$G$294,7,FALSE)</f>
        <v>PAI</v>
      </c>
      <c r="H1929" s="95" t="str">
        <f>VLOOKUP(Revisión_Avance_Periodo!$A1929,BD_Seguimiento_OAP_2019!$A$2:$J$294,10,FALSE)</f>
        <v>PAI_01 - Operacional</v>
      </c>
      <c r="I1929" s="95" t="s">
        <v>1481</v>
      </c>
      <c r="J1929" s="95" t="str">
        <f>VLOOKUP(Revisión_Avance_Periodo!$I1929,BD_Seguimiento_OAP_2019!$L:$M,2,FALSE)</f>
        <v>Efectuar Intervenciones por corredor temporada alta</v>
      </c>
      <c r="K1929" s="119" t="s">
        <v>45</v>
      </c>
      <c r="L1929" s="172">
        <v>4.4642857142857152E-4</v>
      </c>
      <c r="M1929" s="182" t="s">
        <v>111</v>
      </c>
      <c r="N1929" s="190">
        <f>INDEX(BD_Seguimiento_OAP_2019!$AH$3:$AS$294,MATCH(Revisión_Avance_Periodo!$I1929,BD_Seguimiento_OAP_2019!$L$3:$L$294,0),MATCH(Revisión_Avance_Periodo!$M1929,BD_Seguimiento_OAP_2019!$AH$2:$AS$2,0))</f>
        <v>1</v>
      </c>
      <c r="O1929" s="190">
        <f>INDEX(BD_Seguimiento_OAP_2019!$AV$3:$BG$294,MATCH(Revisión_Avance_Periodo!$I1929,BD_Seguimiento_OAP_2019!$L$3:$L$294,0),MATCH(Revisión_Avance_Periodo!$M1929,BD_Seguimiento_OAP_2019!$AV$2:$BG$2,0))</f>
        <v>0</v>
      </c>
      <c r="P1929" s="188">
        <f t="shared" si="357"/>
        <v>0</v>
      </c>
      <c r="Q1929" s="182" t="str">
        <f>VLOOKUP(P1929,Tabla_Indicador_Gestion4[#All],3,TRUE)</f>
        <v>Por Ejecutar</v>
      </c>
      <c r="R1929" s="229">
        <f>SUBTOTAL(9,$N$1922:$N1929)</f>
        <v>7</v>
      </c>
      <c r="S1929" s="230">
        <f>SUBTOTAL(9,$O$1922:$O1929)</f>
        <v>4</v>
      </c>
      <c r="T1929" s="231">
        <f>IFERROR(+Revisión_Avance_Periodo!$S1929/Revisión_Avance_Periodo!$R1929,0)</f>
        <v>0.5714285714285714</v>
      </c>
      <c r="U1929" s="184"/>
      <c r="V1929" s="185"/>
      <c r="W1929" s="183"/>
      <c r="X1929" s="183"/>
      <c r="Y1929" s="183"/>
      <c r="Z1929" s="186"/>
      <c r="AA1929" s="187"/>
    </row>
    <row r="1930" spans="1:27" x14ac:dyDescent="0.25">
      <c r="A1930" s="88">
        <v>163</v>
      </c>
      <c r="B1930" s="91" t="str">
        <f>CONCATENATE(Revisión_Avance_Periodo!$C1930,";",Revisión_Avance_Periodo!$E1930,";",Revisión_Avance_Periodo!$I1930)</f>
        <v>OE1;PR_10;ACT_239</v>
      </c>
      <c r="C1930" s="170" t="s">
        <v>9</v>
      </c>
      <c r="D1930" s="171" t="str">
        <f>VLOOKUP(Revisión_Avance_Periodo!$C1930,Componentes_BD!$F$1:$G$5,2,FALSE)</f>
        <v>Fortalecer la Vigilancia.</v>
      </c>
      <c r="E1930" s="106" t="s">
        <v>12</v>
      </c>
      <c r="F1930" s="89">
        <v>2</v>
      </c>
      <c r="G1930" s="89" t="str">
        <f>VLOOKUP(Revisión_Avance_Periodo!$A1930,BD_Seguimiento_OAP_2019!$A$2:$G$294,7,FALSE)</f>
        <v>PAI</v>
      </c>
      <c r="H1930" s="89" t="str">
        <f>VLOOKUP(Revisión_Avance_Periodo!$A1930,BD_Seguimiento_OAP_2019!$A$2:$J$294,10,FALSE)</f>
        <v>PAI_01 - Operacional</v>
      </c>
      <c r="I1930" s="89" t="s">
        <v>1481</v>
      </c>
      <c r="J1930" s="89" t="str">
        <f>VLOOKUP(Revisión_Avance_Periodo!$I1930,BD_Seguimiento_OAP_2019!$L:$M,2,FALSE)</f>
        <v>Efectuar Intervenciones por corredor temporada alta</v>
      </c>
      <c r="K1930" s="106" t="s">
        <v>45</v>
      </c>
      <c r="L1930" s="172">
        <v>4.4642857142857152E-4</v>
      </c>
      <c r="M1930" s="173" t="s">
        <v>112</v>
      </c>
      <c r="N1930" s="190">
        <f>INDEX(BD_Seguimiento_OAP_2019!$AH$3:$AS$294,MATCH(Revisión_Avance_Periodo!$I1930,BD_Seguimiento_OAP_2019!$L$3:$L$294,0),MATCH(Revisión_Avance_Periodo!$M1930,BD_Seguimiento_OAP_2019!$AH$2:$AS$2,0))</f>
        <v>0</v>
      </c>
      <c r="O1930" s="190">
        <f>INDEX(BD_Seguimiento_OAP_2019!$AV$3:$BG$294,MATCH(Revisión_Avance_Periodo!$I1930,BD_Seguimiento_OAP_2019!$L$3:$L$294,0),MATCH(Revisión_Avance_Periodo!$M1930,BD_Seguimiento_OAP_2019!$AV$2:$BG$2,0))</f>
        <v>0</v>
      </c>
      <c r="P1930" s="175">
        <f t="shared" ref="P1930:P1933" si="358">IFERROR((O1930/N1930),0)</f>
        <v>0</v>
      </c>
      <c r="Q1930" s="173" t="str">
        <f>VLOOKUP(P1930,Tabla_Indicador_Gestion4[#All],3,TRUE)</f>
        <v>Por Ejecutar</v>
      </c>
      <c r="R1930" s="229">
        <f>SUBTOTAL(9,$N$1922:$N1930)</f>
        <v>7</v>
      </c>
      <c r="S1930" s="230">
        <f>SUBTOTAL(9,$O$1922:$O1930)</f>
        <v>4</v>
      </c>
      <c r="T1930" s="231">
        <f>IFERROR(+Revisión_Avance_Periodo!$S1930/Revisión_Avance_Periodo!$R1930,0)</f>
        <v>0.5714285714285714</v>
      </c>
      <c r="U1930" s="184"/>
      <c r="V1930" s="185"/>
      <c r="W1930" s="183"/>
      <c r="X1930" s="183"/>
      <c r="Y1930" s="183"/>
      <c r="Z1930" s="186"/>
      <c r="AA1930" s="187"/>
    </row>
    <row r="1931" spans="1:27" x14ac:dyDescent="0.25">
      <c r="A1931" s="94">
        <v>163</v>
      </c>
      <c r="B1931" s="96" t="str">
        <f>CONCATENATE(Revisión_Avance_Periodo!$C1931,";",Revisión_Avance_Periodo!$E1931,";",Revisión_Avance_Periodo!$I1931)</f>
        <v>OE1;PR_10;ACT_239</v>
      </c>
      <c r="C1931" s="180" t="s">
        <v>9</v>
      </c>
      <c r="D1931" s="181" t="str">
        <f>VLOOKUP(Revisión_Avance_Periodo!$C1931,Componentes_BD!$F$1:$G$5,2,FALSE)</f>
        <v>Fortalecer la Vigilancia.</v>
      </c>
      <c r="E1931" s="119" t="s">
        <v>12</v>
      </c>
      <c r="F1931" s="95">
        <v>2</v>
      </c>
      <c r="G1931" s="95" t="str">
        <f>VLOOKUP(Revisión_Avance_Periodo!$A1931,BD_Seguimiento_OAP_2019!$A$2:$G$294,7,FALSE)</f>
        <v>PAI</v>
      </c>
      <c r="H1931" s="95" t="str">
        <f>VLOOKUP(Revisión_Avance_Periodo!$A1931,BD_Seguimiento_OAP_2019!$A$2:$J$294,10,FALSE)</f>
        <v>PAI_01 - Operacional</v>
      </c>
      <c r="I1931" s="95" t="s">
        <v>1481</v>
      </c>
      <c r="J1931" s="95" t="str">
        <f>VLOOKUP(Revisión_Avance_Periodo!$I1931,BD_Seguimiento_OAP_2019!$L:$M,2,FALSE)</f>
        <v>Efectuar Intervenciones por corredor temporada alta</v>
      </c>
      <c r="K1931" s="119" t="s">
        <v>45</v>
      </c>
      <c r="L1931" s="172">
        <v>4.4642857142857152E-4</v>
      </c>
      <c r="M1931" s="182" t="s">
        <v>113</v>
      </c>
      <c r="N1931" s="190">
        <f>INDEX(BD_Seguimiento_OAP_2019!$AH$3:$AS$294,MATCH(Revisión_Avance_Periodo!$I1931,BD_Seguimiento_OAP_2019!$L$3:$L$294,0),MATCH(Revisión_Avance_Periodo!$M1931,BD_Seguimiento_OAP_2019!$AH$2:$AS$2,0))</f>
        <v>0</v>
      </c>
      <c r="O1931" s="190">
        <f>INDEX(BD_Seguimiento_OAP_2019!$AV$3:$BG$294,MATCH(Revisión_Avance_Periodo!$I1931,BD_Seguimiento_OAP_2019!$L$3:$L$294,0),MATCH(Revisión_Avance_Periodo!$M1931,BD_Seguimiento_OAP_2019!$AV$2:$BG$2,0))</f>
        <v>0</v>
      </c>
      <c r="P1931" s="175">
        <f t="shared" si="358"/>
        <v>0</v>
      </c>
      <c r="Q1931" s="182" t="str">
        <f>VLOOKUP(P1931,Tabla_Indicador_Gestion4[#All],3,TRUE)</f>
        <v>Por Ejecutar</v>
      </c>
      <c r="R1931" s="229">
        <f>SUBTOTAL(9,$N$1922:$N1931)</f>
        <v>7</v>
      </c>
      <c r="S1931" s="230">
        <f>SUBTOTAL(9,$O$1922:$O1931)</f>
        <v>4</v>
      </c>
      <c r="T1931" s="231">
        <f>IFERROR(+Revisión_Avance_Periodo!$S1931/Revisión_Avance_Periodo!$R1931,0)</f>
        <v>0.5714285714285714</v>
      </c>
      <c r="U1931" s="184"/>
      <c r="V1931" s="185"/>
      <c r="W1931" s="183"/>
      <c r="X1931" s="183"/>
      <c r="Y1931" s="183"/>
      <c r="Z1931" s="186"/>
      <c r="AA1931" s="187"/>
    </row>
    <row r="1932" spans="1:27" x14ac:dyDescent="0.25">
      <c r="A1932" s="88">
        <v>163</v>
      </c>
      <c r="B1932" s="91" t="str">
        <f>CONCATENATE(Revisión_Avance_Periodo!$C1932,";",Revisión_Avance_Periodo!$E1932,";",Revisión_Avance_Periodo!$I1932)</f>
        <v>OE1;PR_10;ACT_239</v>
      </c>
      <c r="C1932" s="170" t="s">
        <v>9</v>
      </c>
      <c r="D1932" s="171" t="str">
        <f>VLOOKUP(Revisión_Avance_Periodo!$C1932,Componentes_BD!$F$1:$G$5,2,FALSE)</f>
        <v>Fortalecer la Vigilancia.</v>
      </c>
      <c r="E1932" s="106" t="s">
        <v>12</v>
      </c>
      <c r="F1932" s="89">
        <v>2</v>
      </c>
      <c r="G1932" s="89" t="str">
        <f>VLOOKUP(Revisión_Avance_Periodo!$A1932,BD_Seguimiento_OAP_2019!$A$2:$G$294,7,FALSE)</f>
        <v>PAI</v>
      </c>
      <c r="H1932" s="89" t="str">
        <f>VLOOKUP(Revisión_Avance_Periodo!$A1932,BD_Seguimiento_OAP_2019!$A$2:$J$294,10,FALSE)</f>
        <v>PAI_01 - Operacional</v>
      </c>
      <c r="I1932" s="89" t="s">
        <v>1481</v>
      </c>
      <c r="J1932" s="89" t="str">
        <f>VLOOKUP(Revisión_Avance_Periodo!$I1932,BD_Seguimiento_OAP_2019!$L:$M,2,FALSE)</f>
        <v>Efectuar Intervenciones por corredor temporada alta</v>
      </c>
      <c r="K1932" s="106" t="s">
        <v>45</v>
      </c>
      <c r="L1932" s="172">
        <v>4.4642857142857152E-4</v>
      </c>
      <c r="M1932" s="173" t="s">
        <v>114</v>
      </c>
      <c r="N1932" s="190">
        <f>INDEX(BD_Seguimiento_OAP_2019!$AH$3:$AS$294,MATCH(Revisión_Avance_Periodo!$I1932,BD_Seguimiento_OAP_2019!$L$3:$L$294,0),MATCH(Revisión_Avance_Periodo!$M1932,BD_Seguimiento_OAP_2019!$AH$2:$AS$2,0))</f>
        <v>0</v>
      </c>
      <c r="O1932" s="190">
        <f>INDEX(BD_Seguimiento_OAP_2019!$AV$3:$BG$294,MATCH(Revisión_Avance_Periodo!$I1932,BD_Seguimiento_OAP_2019!$L$3:$L$294,0),MATCH(Revisión_Avance_Periodo!$M1932,BD_Seguimiento_OAP_2019!$AV$2:$BG$2,0))</f>
        <v>0</v>
      </c>
      <c r="P1932" s="175">
        <f t="shared" si="358"/>
        <v>0</v>
      </c>
      <c r="Q1932" s="173" t="str">
        <f>VLOOKUP(P1932,Tabla_Indicador_Gestion4[#All],3,TRUE)</f>
        <v>Por Ejecutar</v>
      </c>
      <c r="R1932" s="229">
        <f>SUBTOTAL(9,$N$1922:$N1932)</f>
        <v>7</v>
      </c>
      <c r="S1932" s="230">
        <f>SUBTOTAL(9,$O$1922:$O1932)</f>
        <v>4</v>
      </c>
      <c r="T1932" s="231">
        <f>IFERROR(+Revisión_Avance_Periodo!$S1932/Revisión_Avance_Periodo!$R1932,0)</f>
        <v>0.5714285714285714</v>
      </c>
      <c r="U1932" s="184"/>
      <c r="V1932" s="185"/>
      <c r="W1932" s="183"/>
      <c r="X1932" s="183"/>
      <c r="Y1932" s="183"/>
      <c r="Z1932" s="186"/>
      <c r="AA1932" s="187"/>
    </row>
    <row r="1933" spans="1:27" ht="15.75" thickBot="1" x14ac:dyDescent="0.3">
      <c r="A1933" s="94">
        <v>163</v>
      </c>
      <c r="B1933" s="96" t="str">
        <f>CONCATENATE(Revisión_Avance_Periodo!$C1933,";",Revisión_Avance_Periodo!$E1933,";",Revisión_Avance_Periodo!$I1933)</f>
        <v>OE1;PR_10;ACT_239</v>
      </c>
      <c r="C1933" s="180" t="s">
        <v>9</v>
      </c>
      <c r="D1933" s="181" t="str">
        <f>VLOOKUP(Revisión_Avance_Periodo!$C1933,Componentes_BD!$F$1:$G$5,2,FALSE)</f>
        <v>Fortalecer la Vigilancia.</v>
      </c>
      <c r="E1933" s="119" t="s">
        <v>12</v>
      </c>
      <c r="F1933" s="95">
        <v>2</v>
      </c>
      <c r="G1933" s="95" t="str">
        <f>VLOOKUP(Revisión_Avance_Periodo!$A1933,BD_Seguimiento_OAP_2019!$A$2:$G$294,7,FALSE)</f>
        <v>PAI</v>
      </c>
      <c r="H1933" s="95" t="str">
        <f>VLOOKUP(Revisión_Avance_Periodo!$A1933,BD_Seguimiento_OAP_2019!$A$2:$J$294,10,FALSE)</f>
        <v>PAI_01 - Operacional</v>
      </c>
      <c r="I1933" s="95" t="s">
        <v>1481</v>
      </c>
      <c r="J1933" s="95" t="str">
        <f>VLOOKUP(Revisión_Avance_Periodo!$I1933,BD_Seguimiento_OAP_2019!$L:$M,2,FALSE)</f>
        <v>Efectuar Intervenciones por corredor temporada alta</v>
      </c>
      <c r="K1933" s="119" t="s">
        <v>45</v>
      </c>
      <c r="L1933" s="172">
        <v>4.4642857142857152E-4</v>
      </c>
      <c r="M1933" s="182" t="s">
        <v>115</v>
      </c>
      <c r="N1933" s="190">
        <f>INDEX(BD_Seguimiento_OAP_2019!$AH$3:$AS$294,MATCH(Revisión_Avance_Periodo!$I1933,BD_Seguimiento_OAP_2019!$L$3:$L$294,0),MATCH(Revisión_Avance_Periodo!$M1933,BD_Seguimiento_OAP_2019!$AH$2:$AS$2,0))</f>
        <v>0</v>
      </c>
      <c r="O1933" s="190">
        <f>INDEX(BD_Seguimiento_OAP_2019!$AV$3:$BG$294,MATCH(Revisión_Avance_Periodo!$I1933,BD_Seguimiento_OAP_2019!$L$3:$L$294,0),MATCH(Revisión_Avance_Periodo!$M1933,BD_Seguimiento_OAP_2019!$AV$2:$BG$2,0))</f>
        <v>0</v>
      </c>
      <c r="P1933" s="175">
        <f t="shared" si="358"/>
        <v>0</v>
      </c>
      <c r="Q1933" s="182" t="str">
        <f>VLOOKUP(P1933,Tabla_Indicador_Gestion4[#All],3,TRUE)</f>
        <v>Por Ejecutar</v>
      </c>
      <c r="R1933" s="229">
        <f>SUBTOTAL(9,$N$1922:$N1933)</f>
        <v>7</v>
      </c>
      <c r="S1933" s="230">
        <f>SUBTOTAL(9,$O$1922:$O1933)</f>
        <v>4</v>
      </c>
      <c r="T1933" s="231">
        <f>IFERROR(+Revisión_Avance_Periodo!$S1933/Revisión_Avance_Periodo!$R1933,0)</f>
        <v>0.5714285714285714</v>
      </c>
      <c r="U1933" s="184"/>
      <c r="V1933" s="185"/>
      <c r="W1933" s="183"/>
      <c r="X1933" s="183"/>
      <c r="Y1933" s="183"/>
      <c r="Z1933" s="186"/>
      <c r="AA1933" s="187"/>
    </row>
    <row r="1934" spans="1:27" x14ac:dyDescent="0.25">
      <c r="A1934" s="88">
        <v>164</v>
      </c>
      <c r="B1934" s="91" t="str">
        <f>CONCATENATE(Revisión_Avance_Periodo!$C1934,";",Revisión_Avance_Periodo!$E1934,";",Revisión_Avance_Periodo!$I1934)</f>
        <v>OE1;PR_10;ACT_240</v>
      </c>
      <c r="C1934" s="170" t="s">
        <v>9</v>
      </c>
      <c r="D1934" s="171" t="str">
        <f>VLOOKUP(Revisión_Avance_Periodo!$C1934,Componentes_BD!$F$1:$G$5,2,FALSE)</f>
        <v>Fortalecer la Vigilancia.</v>
      </c>
      <c r="E1934" s="106" t="s">
        <v>12</v>
      </c>
      <c r="F1934" s="89">
        <v>2</v>
      </c>
      <c r="G1934" s="89" t="str">
        <f>VLOOKUP(Revisión_Avance_Periodo!$A1934,BD_Seguimiento_OAP_2019!$A$2:$G$294,7,FALSE)</f>
        <v>PAI</v>
      </c>
      <c r="H1934" s="89" t="str">
        <f>VLOOKUP(Revisión_Avance_Periodo!$A1934,BD_Seguimiento_OAP_2019!$A$2:$J$294,10,FALSE)</f>
        <v>PAI_01 - Operacional</v>
      </c>
      <c r="I1934" s="89" t="s">
        <v>1490</v>
      </c>
      <c r="J1934" s="89" t="str">
        <f>VLOOKUP(Revisión_Avance_Periodo!$I1934,BD_Seguimiento_OAP_2019!$L:$M,2,FALSE)</f>
        <v>Supervisar 292 vigilados</v>
      </c>
      <c r="K1934" s="106" t="s">
        <v>45</v>
      </c>
      <c r="L1934" s="172">
        <v>4.4642857142857152E-4</v>
      </c>
      <c r="M1934" s="173" t="s">
        <v>104</v>
      </c>
      <c r="N1934" s="190">
        <f>INDEX(BD_Seguimiento_OAP_2019!$AH$3:$AS$294,MATCH(Revisión_Avance_Periodo!$I1934,BD_Seguimiento_OAP_2019!$L$3:$L$294,0),MATCH(Revisión_Avance_Periodo!$M1934,BD_Seguimiento_OAP_2019!$AH$2:$AS$2,0))</f>
        <v>10</v>
      </c>
      <c r="O1934" s="190">
        <f>INDEX(BD_Seguimiento_OAP_2019!$AV$3:$BG$294,MATCH(Revisión_Avance_Periodo!$I1934,BD_Seguimiento_OAP_2019!$L$3:$L$294,0),MATCH(Revisión_Avance_Periodo!$M1934,BD_Seguimiento_OAP_2019!$AV$2:$BG$2,0))</f>
        <v>25</v>
      </c>
      <c r="P1934" s="197">
        <f t="shared" si="357"/>
        <v>2.5</v>
      </c>
      <c r="Q1934" s="173" t="str">
        <f>VLOOKUP(P1934,Tabla_Indicador_Gestion4[#All],3,TRUE)</f>
        <v>Culminada</v>
      </c>
      <c r="R1934" s="232">
        <f>SUBTOTAL(9,$N$1934:$N1934)</f>
        <v>10</v>
      </c>
      <c r="S1934" s="233">
        <f>SUBTOTAL(9,$O$1934:$O1934)</f>
        <v>25</v>
      </c>
      <c r="T1934" s="234">
        <f>IFERROR(+Revisión_Avance_Periodo!$S1934/Revisión_Avance_Periodo!$R1934,0)</f>
        <v>2.5</v>
      </c>
      <c r="U1934" s="191">
        <f>SUBTOTAL(9,N1934:N1945)</f>
        <v>292</v>
      </c>
      <c r="V1934" s="192">
        <f>SUBTOTAL(9,O1934:O1945)</f>
        <v>158</v>
      </c>
      <c r="W1934" s="176">
        <f t="shared" ref="W1934" si="359">+V1934/U1934</f>
        <v>0.54109589041095896</v>
      </c>
      <c r="X1934" s="176"/>
      <c r="Y1934" s="176">
        <f>100%-Revisión_Avance_Periodo!$W1934</f>
        <v>0.45890410958904104</v>
      </c>
      <c r="Z1934" s="178" t="str">
        <f>VLOOKUP(W1934,Tabla_Indicador_Gestion4[],3,TRUE)</f>
        <v>En Tramite</v>
      </c>
      <c r="AA1934" s="179">
        <f>Revisión_Avance_Periodo!$W1934*Revisión_Avance_Periodo!$L1934</f>
        <v>2.4156066536203531E-4</v>
      </c>
    </row>
    <row r="1935" spans="1:27" x14ac:dyDescent="0.25">
      <c r="A1935" s="94">
        <v>164</v>
      </c>
      <c r="B1935" s="96" t="str">
        <f>CONCATENATE(Revisión_Avance_Periodo!$C1935,";",Revisión_Avance_Periodo!$E1935,";",Revisión_Avance_Periodo!$I1935)</f>
        <v>OE1;PR_10;ACT_240</v>
      </c>
      <c r="C1935" s="180" t="s">
        <v>9</v>
      </c>
      <c r="D1935" s="181" t="str">
        <f>VLOOKUP(Revisión_Avance_Periodo!$C1935,Componentes_BD!$F$1:$G$5,2,FALSE)</f>
        <v>Fortalecer la Vigilancia.</v>
      </c>
      <c r="E1935" s="119" t="s">
        <v>12</v>
      </c>
      <c r="F1935" s="95">
        <v>2</v>
      </c>
      <c r="G1935" s="95" t="str">
        <f>VLOOKUP(Revisión_Avance_Periodo!$A1935,BD_Seguimiento_OAP_2019!$A$2:$G$294,7,FALSE)</f>
        <v>PAI</v>
      </c>
      <c r="H1935" s="95" t="str">
        <f>VLOOKUP(Revisión_Avance_Periodo!$A1935,BD_Seguimiento_OAP_2019!$A$2:$J$294,10,FALSE)</f>
        <v>PAI_01 - Operacional</v>
      </c>
      <c r="I1935" s="95" t="s">
        <v>1490</v>
      </c>
      <c r="J1935" s="95" t="str">
        <f>VLOOKUP(Revisión_Avance_Periodo!$I1935,BD_Seguimiento_OAP_2019!$L:$M,2,FALSE)</f>
        <v>Supervisar 292 vigilados</v>
      </c>
      <c r="K1935" s="119" t="s">
        <v>45</v>
      </c>
      <c r="L1935" s="172">
        <v>4.4642857142857152E-4</v>
      </c>
      <c r="M1935" s="182" t="s">
        <v>105</v>
      </c>
      <c r="N1935" s="190">
        <f>INDEX(BD_Seguimiento_OAP_2019!$AH$3:$AS$294,MATCH(Revisión_Avance_Periodo!$I1935,BD_Seguimiento_OAP_2019!$L$3:$L$294,0),MATCH(Revisión_Avance_Periodo!$M1935,BD_Seguimiento_OAP_2019!$AH$2:$AS$2,0))</f>
        <v>25</v>
      </c>
      <c r="O1935" s="190">
        <f>INDEX(BD_Seguimiento_OAP_2019!$AV$3:$BG$294,MATCH(Revisión_Avance_Periodo!$I1935,BD_Seguimiento_OAP_2019!$L$3:$L$294,0),MATCH(Revisión_Avance_Periodo!$M1935,BD_Seguimiento_OAP_2019!$AV$2:$BG$2,0))</f>
        <v>36</v>
      </c>
      <c r="P1935" s="188">
        <f t="shared" si="357"/>
        <v>1.44</v>
      </c>
      <c r="Q1935" s="182" t="str">
        <f>VLOOKUP(P1935,Tabla_Indicador_Gestion4[#All],3,TRUE)</f>
        <v>Culminada</v>
      </c>
      <c r="R1935" s="229">
        <f>SUBTOTAL(9,$N$1934:$N1935)</f>
        <v>35</v>
      </c>
      <c r="S1935" s="230">
        <f>SUBTOTAL(9,$O$1934:$O1935)</f>
        <v>61</v>
      </c>
      <c r="T1935" s="231">
        <f>IFERROR(+Revisión_Avance_Periodo!$S1935/Revisión_Avance_Periodo!$R1935,0)</f>
        <v>1.7428571428571429</v>
      </c>
      <c r="U1935" s="184"/>
      <c r="V1935" s="185"/>
      <c r="W1935" s="183"/>
      <c r="X1935" s="183"/>
      <c r="Y1935" s="183"/>
      <c r="Z1935" s="186"/>
      <c r="AA1935" s="187"/>
    </row>
    <row r="1936" spans="1:27" x14ac:dyDescent="0.25">
      <c r="A1936" s="88">
        <v>164</v>
      </c>
      <c r="B1936" s="91" t="str">
        <f>CONCATENATE(Revisión_Avance_Periodo!$C1936,";",Revisión_Avance_Periodo!$E1936,";",Revisión_Avance_Periodo!$I1936)</f>
        <v>OE1;PR_10;ACT_240</v>
      </c>
      <c r="C1936" s="170" t="s">
        <v>9</v>
      </c>
      <c r="D1936" s="171" t="str">
        <f>VLOOKUP(Revisión_Avance_Periodo!$C1936,Componentes_BD!$F$1:$G$5,2,FALSE)</f>
        <v>Fortalecer la Vigilancia.</v>
      </c>
      <c r="E1936" s="106" t="s">
        <v>12</v>
      </c>
      <c r="F1936" s="89">
        <v>2</v>
      </c>
      <c r="G1936" s="89" t="str">
        <f>VLOOKUP(Revisión_Avance_Periodo!$A1936,BD_Seguimiento_OAP_2019!$A$2:$G$294,7,FALSE)</f>
        <v>PAI</v>
      </c>
      <c r="H1936" s="89" t="str">
        <f>VLOOKUP(Revisión_Avance_Periodo!$A1936,BD_Seguimiento_OAP_2019!$A$2:$J$294,10,FALSE)</f>
        <v>PAI_01 - Operacional</v>
      </c>
      <c r="I1936" s="89" t="s">
        <v>1490</v>
      </c>
      <c r="J1936" s="89" t="str">
        <f>VLOOKUP(Revisión_Avance_Periodo!$I1936,BD_Seguimiento_OAP_2019!$L:$M,2,FALSE)</f>
        <v>Supervisar 292 vigilados</v>
      </c>
      <c r="K1936" s="106" t="s">
        <v>45</v>
      </c>
      <c r="L1936" s="172">
        <v>4.4642857142857152E-4</v>
      </c>
      <c r="M1936" s="173" t="s">
        <v>106</v>
      </c>
      <c r="N1936" s="190">
        <f>INDEX(BD_Seguimiento_OAP_2019!$AH$3:$AS$294,MATCH(Revisión_Avance_Periodo!$I1936,BD_Seguimiento_OAP_2019!$L$3:$L$294,0),MATCH(Revisión_Avance_Periodo!$M1936,BD_Seguimiento_OAP_2019!$AH$2:$AS$2,0))</f>
        <v>26</v>
      </c>
      <c r="O1936" s="190">
        <f>INDEX(BD_Seguimiento_OAP_2019!$AV$3:$BG$294,MATCH(Revisión_Avance_Periodo!$I1936,BD_Seguimiento_OAP_2019!$L$3:$L$294,0),MATCH(Revisión_Avance_Periodo!$M1936,BD_Seguimiento_OAP_2019!$AV$2:$BG$2,0))</f>
        <v>29</v>
      </c>
      <c r="P1936" s="189">
        <f t="shared" si="357"/>
        <v>1.1153846153846154</v>
      </c>
      <c r="Q1936" s="173" t="str">
        <f>VLOOKUP(P1936,Tabla_Indicador_Gestion4[#All],3,TRUE)</f>
        <v>Culminada</v>
      </c>
      <c r="R1936" s="229">
        <f>SUBTOTAL(9,$N$1934:$N1936)</f>
        <v>61</v>
      </c>
      <c r="S1936" s="230">
        <f>SUBTOTAL(9,$O$1934:$O1936)</f>
        <v>90</v>
      </c>
      <c r="T1936" s="231">
        <f>IFERROR(+Revisión_Avance_Periodo!$S1936/Revisión_Avance_Periodo!$R1936,0)</f>
        <v>1.4754098360655739</v>
      </c>
      <c r="U1936" s="184"/>
      <c r="V1936" s="185"/>
      <c r="W1936" s="183"/>
      <c r="X1936" s="183"/>
      <c r="Y1936" s="183"/>
      <c r="Z1936" s="186"/>
      <c r="AA1936" s="187"/>
    </row>
    <row r="1937" spans="1:27" x14ac:dyDescent="0.25">
      <c r="A1937" s="94">
        <v>164</v>
      </c>
      <c r="B1937" s="96" t="str">
        <f>CONCATENATE(Revisión_Avance_Periodo!$C1937,";",Revisión_Avance_Periodo!$E1937,";",Revisión_Avance_Periodo!$I1937)</f>
        <v>OE1;PR_10;ACT_240</v>
      </c>
      <c r="C1937" s="180" t="s">
        <v>9</v>
      </c>
      <c r="D1937" s="181" t="str">
        <f>VLOOKUP(Revisión_Avance_Periodo!$C1937,Componentes_BD!$F$1:$G$5,2,FALSE)</f>
        <v>Fortalecer la Vigilancia.</v>
      </c>
      <c r="E1937" s="119" t="s">
        <v>12</v>
      </c>
      <c r="F1937" s="95">
        <v>2</v>
      </c>
      <c r="G1937" s="95" t="str">
        <f>VLOOKUP(Revisión_Avance_Periodo!$A1937,BD_Seguimiento_OAP_2019!$A$2:$G$294,7,FALSE)</f>
        <v>PAI</v>
      </c>
      <c r="H1937" s="95" t="str">
        <f>VLOOKUP(Revisión_Avance_Periodo!$A1937,BD_Seguimiento_OAP_2019!$A$2:$J$294,10,FALSE)</f>
        <v>PAI_01 - Operacional</v>
      </c>
      <c r="I1937" s="95" t="s">
        <v>1490</v>
      </c>
      <c r="J1937" s="95" t="str">
        <f>VLOOKUP(Revisión_Avance_Periodo!$I1937,BD_Seguimiento_OAP_2019!$L:$M,2,FALSE)</f>
        <v>Supervisar 292 vigilados</v>
      </c>
      <c r="K1937" s="119" t="s">
        <v>45</v>
      </c>
      <c r="L1937" s="172">
        <v>4.4642857142857152E-4</v>
      </c>
      <c r="M1937" s="182" t="s">
        <v>107</v>
      </c>
      <c r="N1937" s="190">
        <f>INDEX(BD_Seguimiento_OAP_2019!$AH$3:$AS$294,MATCH(Revisión_Avance_Periodo!$I1937,BD_Seguimiento_OAP_2019!$L$3:$L$294,0),MATCH(Revisión_Avance_Periodo!$M1937,BD_Seguimiento_OAP_2019!$AH$2:$AS$2,0))</f>
        <v>30</v>
      </c>
      <c r="O1937" s="190">
        <f>INDEX(BD_Seguimiento_OAP_2019!$AV$3:$BG$294,MATCH(Revisión_Avance_Periodo!$I1937,BD_Seguimiento_OAP_2019!$L$3:$L$294,0),MATCH(Revisión_Avance_Periodo!$M1937,BD_Seguimiento_OAP_2019!$AV$2:$BG$2,0))</f>
        <v>14</v>
      </c>
      <c r="P1937" s="188">
        <f t="shared" si="357"/>
        <v>0.46666666666666667</v>
      </c>
      <c r="Q1937" s="182" t="str">
        <f>VLOOKUP(P1937,Tabla_Indicador_Gestion4[#All],3,TRUE)</f>
        <v>En Tramite</v>
      </c>
      <c r="R1937" s="229">
        <f>SUBTOTAL(9,$N$1934:$N1937)</f>
        <v>91</v>
      </c>
      <c r="S1937" s="230">
        <f>SUBTOTAL(9,$O$1934:$O1937)</f>
        <v>104</v>
      </c>
      <c r="T1937" s="231">
        <f>IFERROR(+Revisión_Avance_Periodo!$S1937/Revisión_Avance_Periodo!$R1937,0)</f>
        <v>1.1428571428571428</v>
      </c>
      <c r="U1937" s="184"/>
      <c r="V1937" s="185"/>
      <c r="W1937" s="183"/>
      <c r="X1937" s="183"/>
      <c r="Y1937" s="183"/>
      <c r="Z1937" s="186"/>
      <c r="AA1937" s="187"/>
    </row>
    <row r="1938" spans="1:27" x14ac:dyDescent="0.25">
      <c r="A1938" s="88">
        <v>164</v>
      </c>
      <c r="B1938" s="91" t="str">
        <f>CONCATENATE(Revisión_Avance_Periodo!$C1938,";",Revisión_Avance_Periodo!$E1938,";",Revisión_Avance_Periodo!$I1938)</f>
        <v>OE1;PR_10;ACT_240</v>
      </c>
      <c r="C1938" s="170" t="s">
        <v>9</v>
      </c>
      <c r="D1938" s="171" t="str">
        <f>VLOOKUP(Revisión_Avance_Periodo!$C1938,Componentes_BD!$F$1:$G$5,2,FALSE)</f>
        <v>Fortalecer la Vigilancia.</v>
      </c>
      <c r="E1938" s="106" t="s">
        <v>12</v>
      </c>
      <c r="F1938" s="89">
        <v>2</v>
      </c>
      <c r="G1938" s="89" t="str">
        <f>VLOOKUP(Revisión_Avance_Periodo!$A1938,BD_Seguimiento_OAP_2019!$A$2:$G$294,7,FALSE)</f>
        <v>PAI</v>
      </c>
      <c r="H1938" s="89" t="str">
        <f>VLOOKUP(Revisión_Avance_Periodo!$A1938,BD_Seguimiento_OAP_2019!$A$2:$J$294,10,FALSE)</f>
        <v>PAI_01 - Operacional</v>
      </c>
      <c r="I1938" s="89" t="s">
        <v>1490</v>
      </c>
      <c r="J1938" s="89" t="str">
        <f>VLOOKUP(Revisión_Avance_Periodo!$I1938,BD_Seguimiento_OAP_2019!$L:$M,2,FALSE)</f>
        <v>Supervisar 292 vigilados</v>
      </c>
      <c r="K1938" s="106" t="s">
        <v>45</v>
      </c>
      <c r="L1938" s="172">
        <v>4.4642857142857152E-4</v>
      </c>
      <c r="M1938" s="173" t="s">
        <v>108</v>
      </c>
      <c r="N1938" s="190">
        <f>INDEX(BD_Seguimiento_OAP_2019!$AH$3:$AS$294,MATCH(Revisión_Avance_Periodo!$I1938,BD_Seguimiento_OAP_2019!$L$3:$L$294,0),MATCH(Revisión_Avance_Periodo!$M1938,BD_Seguimiento_OAP_2019!$AH$2:$AS$2,0))</f>
        <v>22</v>
      </c>
      <c r="O1938" s="190">
        <f>INDEX(BD_Seguimiento_OAP_2019!$AV$3:$BG$294,MATCH(Revisión_Avance_Periodo!$I1938,BD_Seguimiento_OAP_2019!$L$3:$L$294,0),MATCH(Revisión_Avance_Periodo!$M1938,BD_Seguimiento_OAP_2019!$AV$2:$BG$2,0))</f>
        <v>38</v>
      </c>
      <c r="P1938" s="189">
        <f t="shared" si="357"/>
        <v>1.7272727272727273</v>
      </c>
      <c r="Q1938" s="173" t="str">
        <f>VLOOKUP(P1938,Tabla_Indicador_Gestion4[#All],3,TRUE)</f>
        <v>Culminada</v>
      </c>
      <c r="R1938" s="229">
        <f>SUBTOTAL(9,$N$1934:$N1938)</f>
        <v>113</v>
      </c>
      <c r="S1938" s="230">
        <f>SUBTOTAL(9,$O$1934:$O1938)</f>
        <v>142</v>
      </c>
      <c r="T1938" s="231">
        <f>IFERROR(+Revisión_Avance_Periodo!$S1938/Revisión_Avance_Periodo!$R1938,0)</f>
        <v>1.2566371681415929</v>
      </c>
      <c r="U1938" s="184"/>
      <c r="V1938" s="185"/>
      <c r="W1938" s="183"/>
      <c r="X1938" s="183"/>
      <c r="Y1938" s="183"/>
      <c r="Z1938" s="186"/>
      <c r="AA1938" s="187"/>
    </row>
    <row r="1939" spans="1:27" x14ac:dyDescent="0.25">
      <c r="A1939" s="94">
        <v>164</v>
      </c>
      <c r="B1939" s="96" t="str">
        <f>CONCATENATE(Revisión_Avance_Periodo!$C1939,";",Revisión_Avance_Periodo!$E1939,";",Revisión_Avance_Periodo!$I1939)</f>
        <v>OE1;PR_10;ACT_240</v>
      </c>
      <c r="C1939" s="180" t="s">
        <v>9</v>
      </c>
      <c r="D1939" s="181" t="str">
        <f>VLOOKUP(Revisión_Avance_Periodo!$C1939,Componentes_BD!$F$1:$G$5,2,FALSE)</f>
        <v>Fortalecer la Vigilancia.</v>
      </c>
      <c r="E1939" s="119" t="s">
        <v>12</v>
      </c>
      <c r="F1939" s="95">
        <v>2</v>
      </c>
      <c r="G1939" s="95" t="str">
        <f>VLOOKUP(Revisión_Avance_Periodo!$A1939,BD_Seguimiento_OAP_2019!$A$2:$G$294,7,FALSE)</f>
        <v>PAI</v>
      </c>
      <c r="H1939" s="95" t="str">
        <f>VLOOKUP(Revisión_Avance_Periodo!$A1939,BD_Seguimiento_OAP_2019!$A$2:$J$294,10,FALSE)</f>
        <v>PAI_01 - Operacional</v>
      </c>
      <c r="I1939" s="95" t="s">
        <v>1490</v>
      </c>
      <c r="J1939" s="95" t="str">
        <f>VLOOKUP(Revisión_Avance_Periodo!$I1939,BD_Seguimiento_OAP_2019!$L:$M,2,FALSE)</f>
        <v>Supervisar 292 vigilados</v>
      </c>
      <c r="K1939" s="119" t="s">
        <v>45</v>
      </c>
      <c r="L1939" s="172">
        <v>4.4642857142857152E-4</v>
      </c>
      <c r="M1939" s="182" t="s">
        <v>109</v>
      </c>
      <c r="N1939" s="190">
        <f>INDEX(BD_Seguimiento_OAP_2019!$AH$3:$AS$294,MATCH(Revisión_Avance_Periodo!$I1939,BD_Seguimiento_OAP_2019!$L$3:$L$294,0),MATCH(Revisión_Avance_Periodo!$M1939,BD_Seguimiento_OAP_2019!$AH$2:$AS$2,0))</f>
        <v>30</v>
      </c>
      <c r="O1939" s="190">
        <f>INDEX(BD_Seguimiento_OAP_2019!$AV$3:$BG$294,MATCH(Revisión_Avance_Periodo!$I1939,BD_Seguimiento_OAP_2019!$L$3:$L$294,0),MATCH(Revisión_Avance_Periodo!$M1939,BD_Seguimiento_OAP_2019!$AV$2:$BG$2,0))</f>
        <v>16</v>
      </c>
      <c r="P1939" s="188">
        <f t="shared" si="357"/>
        <v>0.53333333333333333</v>
      </c>
      <c r="Q1939" s="182" t="str">
        <f>VLOOKUP(P1939,Tabla_Indicador_Gestion4[#All],3,TRUE)</f>
        <v>En Tramite</v>
      </c>
      <c r="R1939" s="229">
        <f>SUBTOTAL(9,$N$1934:$N1939)</f>
        <v>143</v>
      </c>
      <c r="S1939" s="230">
        <f>SUBTOTAL(9,$O$1934:$O1939)</f>
        <v>158</v>
      </c>
      <c r="T1939" s="231">
        <f>IFERROR(+Revisión_Avance_Periodo!$S1939/Revisión_Avance_Periodo!$R1939,0)</f>
        <v>1.1048951048951048</v>
      </c>
      <c r="U1939" s="184"/>
      <c r="V1939" s="185"/>
      <c r="W1939" s="183"/>
      <c r="X1939" s="183"/>
      <c r="Y1939" s="183"/>
      <c r="Z1939" s="186"/>
      <c r="AA1939" s="187"/>
    </row>
    <row r="1940" spans="1:27" x14ac:dyDescent="0.25">
      <c r="A1940" s="88">
        <v>164</v>
      </c>
      <c r="B1940" s="91" t="str">
        <f>CONCATENATE(Revisión_Avance_Periodo!$C1940,";",Revisión_Avance_Periodo!$E1940,";",Revisión_Avance_Periodo!$I1940)</f>
        <v>OE1;PR_10;ACT_240</v>
      </c>
      <c r="C1940" s="170" t="s">
        <v>9</v>
      </c>
      <c r="D1940" s="171" t="str">
        <f>VLOOKUP(Revisión_Avance_Periodo!$C1940,Componentes_BD!$F$1:$G$5,2,FALSE)</f>
        <v>Fortalecer la Vigilancia.</v>
      </c>
      <c r="E1940" s="106" t="s">
        <v>12</v>
      </c>
      <c r="F1940" s="89">
        <v>2</v>
      </c>
      <c r="G1940" s="89" t="str">
        <f>VLOOKUP(Revisión_Avance_Periodo!$A1940,BD_Seguimiento_OAP_2019!$A$2:$G$294,7,FALSE)</f>
        <v>PAI</v>
      </c>
      <c r="H1940" s="89" t="str">
        <f>VLOOKUP(Revisión_Avance_Periodo!$A1940,BD_Seguimiento_OAP_2019!$A$2:$J$294,10,FALSE)</f>
        <v>PAI_01 - Operacional</v>
      </c>
      <c r="I1940" s="89" t="s">
        <v>1490</v>
      </c>
      <c r="J1940" s="89" t="str">
        <f>VLOOKUP(Revisión_Avance_Periodo!$I1940,BD_Seguimiento_OAP_2019!$L:$M,2,FALSE)</f>
        <v>Supervisar 292 vigilados</v>
      </c>
      <c r="K1940" s="106" t="s">
        <v>45</v>
      </c>
      <c r="L1940" s="172">
        <v>4.4642857142857152E-4</v>
      </c>
      <c r="M1940" s="173" t="s">
        <v>110</v>
      </c>
      <c r="N1940" s="190">
        <f>INDEX(BD_Seguimiento_OAP_2019!$AH$3:$AS$294,MATCH(Revisión_Avance_Periodo!$I1940,BD_Seguimiento_OAP_2019!$L$3:$L$294,0),MATCH(Revisión_Avance_Periodo!$M1940,BD_Seguimiento_OAP_2019!$AH$2:$AS$2,0))</f>
        <v>28</v>
      </c>
      <c r="O1940" s="190">
        <f>INDEX(BD_Seguimiento_OAP_2019!$AV$3:$BG$294,MATCH(Revisión_Avance_Periodo!$I1940,BD_Seguimiento_OAP_2019!$L$3:$L$294,0),MATCH(Revisión_Avance_Periodo!$M1940,BD_Seguimiento_OAP_2019!$AV$2:$BG$2,0))</f>
        <v>0</v>
      </c>
      <c r="P1940" s="189">
        <f t="shared" si="357"/>
        <v>0</v>
      </c>
      <c r="Q1940" s="173" t="str">
        <f>VLOOKUP(P1940,Tabla_Indicador_Gestion4[#All],3,TRUE)</f>
        <v>Por Ejecutar</v>
      </c>
      <c r="R1940" s="229">
        <f>SUBTOTAL(9,$N$1934:$N1940)</f>
        <v>171</v>
      </c>
      <c r="S1940" s="230">
        <f>SUBTOTAL(9,$O$1934:$O1940)</f>
        <v>158</v>
      </c>
      <c r="T1940" s="231">
        <f>IFERROR(+Revisión_Avance_Periodo!$S1940/Revisión_Avance_Periodo!$R1940,0)</f>
        <v>0.92397660818713445</v>
      </c>
      <c r="U1940" s="184"/>
      <c r="V1940" s="185"/>
      <c r="W1940" s="183"/>
      <c r="X1940" s="183"/>
      <c r="Y1940" s="183"/>
      <c r="Z1940" s="186"/>
      <c r="AA1940" s="187"/>
    </row>
    <row r="1941" spans="1:27" x14ac:dyDescent="0.25">
      <c r="A1941" s="94">
        <v>164</v>
      </c>
      <c r="B1941" s="96" t="str">
        <f>CONCATENATE(Revisión_Avance_Periodo!$C1941,";",Revisión_Avance_Periodo!$E1941,";",Revisión_Avance_Periodo!$I1941)</f>
        <v>OE1;PR_10;ACT_240</v>
      </c>
      <c r="C1941" s="180" t="s">
        <v>9</v>
      </c>
      <c r="D1941" s="181" t="str">
        <f>VLOOKUP(Revisión_Avance_Periodo!$C1941,Componentes_BD!$F$1:$G$5,2,FALSE)</f>
        <v>Fortalecer la Vigilancia.</v>
      </c>
      <c r="E1941" s="119" t="s">
        <v>12</v>
      </c>
      <c r="F1941" s="95">
        <v>2</v>
      </c>
      <c r="G1941" s="95" t="str">
        <f>VLOOKUP(Revisión_Avance_Periodo!$A1941,BD_Seguimiento_OAP_2019!$A$2:$G$294,7,FALSE)</f>
        <v>PAI</v>
      </c>
      <c r="H1941" s="95" t="str">
        <f>VLOOKUP(Revisión_Avance_Periodo!$A1941,BD_Seguimiento_OAP_2019!$A$2:$J$294,10,FALSE)</f>
        <v>PAI_01 - Operacional</v>
      </c>
      <c r="I1941" s="95" t="s">
        <v>1490</v>
      </c>
      <c r="J1941" s="95" t="str">
        <f>VLOOKUP(Revisión_Avance_Periodo!$I1941,BD_Seguimiento_OAP_2019!$L:$M,2,FALSE)</f>
        <v>Supervisar 292 vigilados</v>
      </c>
      <c r="K1941" s="119" t="s">
        <v>45</v>
      </c>
      <c r="L1941" s="172">
        <v>4.4642857142857152E-4</v>
      </c>
      <c r="M1941" s="182" t="s">
        <v>111</v>
      </c>
      <c r="N1941" s="190">
        <f>INDEX(BD_Seguimiento_OAP_2019!$AH$3:$AS$294,MATCH(Revisión_Avance_Periodo!$I1941,BD_Seguimiento_OAP_2019!$L$3:$L$294,0),MATCH(Revisión_Avance_Periodo!$M1941,BD_Seguimiento_OAP_2019!$AH$2:$AS$2,0))</f>
        <v>28</v>
      </c>
      <c r="O1941" s="190">
        <f>INDEX(BD_Seguimiento_OAP_2019!$AV$3:$BG$294,MATCH(Revisión_Avance_Periodo!$I1941,BD_Seguimiento_OAP_2019!$L$3:$L$294,0),MATCH(Revisión_Avance_Periodo!$M1941,BD_Seguimiento_OAP_2019!$AV$2:$BG$2,0))</f>
        <v>0</v>
      </c>
      <c r="P1941" s="188">
        <f t="shared" si="357"/>
        <v>0</v>
      </c>
      <c r="Q1941" s="182" t="str">
        <f>VLOOKUP(P1941,Tabla_Indicador_Gestion4[#All],3,TRUE)</f>
        <v>Por Ejecutar</v>
      </c>
      <c r="R1941" s="229">
        <f>SUBTOTAL(9,$N$1934:$N1941)</f>
        <v>199</v>
      </c>
      <c r="S1941" s="230">
        <f>SUBTOTAL(9,$O$1934:$O1941)</f>
        <v>158</v>
      </c>
      <c r="T1941" s="231">
        <f>IFERROR(+Revisión_Avance_Periodo!$S1941/Revisión_Avance_Periodo!$R1941,0)</f>
        <v>0.79396984924623115</v>
      </c>
      <c r="U1941" s="184"/>
      <c r="V1941" s="185"/>
      <c r="W1941" s="183"/>
      <c r="X1941" s="183"/>
      <c r="Y1941" s="183"/>
      <c r="Z1941" s="186"/>
      <c r="AA1941" s="187"/>
    </row>
    <row r="1942" spans="1:27" x14ac:dyDescent="0.25">
      <c r="A1942" s="88">
        <v>164</v>
      </c>
      <c r="B1942" s="91" t="str">
        <f>CONCATENATE(Revisión_Avance_Periodo!$C1942,";",Revisión_Avance_Periodo!$E1942,";",Revisión_Avance_Periodo!$I1942)</f>
        <v>OE1;PR_10;ACT_240</v>
      </c>
      <c r="C1942" s="170" t="s">
        <v>9</v>
      </c>
      <c r="D1942" s="171" t="str">
        <f>VLOOKUP(Revisión_Avance_Periodo!$C1942,Componentes_BD!$F$1:$G$5,2,FALSE)</f>
        <v>Fortalecer la Vigilancia.</v>
      </c>
      <c r="E1942" s="106" t="s">
        <v>12</v>
      </c>
      <c r="F1942" s="89">
        <v>2</v>
      </c>
      <c r="G1942" s="89" t="str">
        <f>VLOOKUP(Revisión_Avance_Periodo!$A1942,BD_Seguimiento_OAP_2019!$A$2:$G$294,7,FALSE)</f>
        <v>PAI</v>
      </c>
      <c r="H1942" s="89" t="str">
        <f>VLOOKUP(Revisión_Avance_Periodo!$A1942,BD_Seguimiento_OAP_2019!$A$2:$J$294,10,FALSE)</f>
        <v>PAI_01 - Operacional</v>
      </c>
      <c r="I1942" s="89" t="s">
        <v>1490</v>
      </c>
      <c r="J1942" s="89" t="str">
        <f>VLOOKUP(Revisión_Avance_Periodo!$I1942,BD_Seguimiento_OAP_2019!$L:$M,2,FALSE)</f>
        <v>Supervisar 292 vigilados</v>
      </c>
      <c r="K1942" s="106" t="s">
        <v>45</v>
      </c>
      <c r="L1942" s="172">
        <v>4.4642857142857152E-4</v>
      </c>
      <c r="M1942" s="173" t="s">
        <v>112</v>
      </c>
      <c r="N1942" s="190">
        <f>INDEX(BD_Seguimiento_OAP_2019!$AH$3:$AS$294,MATCH(Revisión_Avance_Periodo!$I1942,BD_Seguimiento_OAP_2019!$L$3:$L$294,0),MATCH(Revisión_Avance_Periodo!$M1942,BD_Seguimiento_OAP_2019!$AH$2:$AS$2,0))</f>
        <v>27</v>
      </c>
      <c r="O1942" s="190">
        <f>INDEX(BD_Seguimiento_OAP_2019!$AV$3:$BG$294,MATCH(Revisión_Avance_Periodo!$I1942,BD_Seguimiento_OAP_2019!$L$3:$L$294,0),MATCH(Revisión_Avance_Periodo!$M1942,BD_Seguimiento_OAP_2019!$AV$2:$BG$2,0))</f>
        <v>0</v>
      </c>
      <c r="P1942" s="189">
        <f t="shared" si="357"/>
        <v>0</v>
      </c>
      <c r="Q1942" s="173" t="str">
        <f>VLOOKUP(P1942,Tabla_Indicador_Gestion4[#All],3,TRUE)</f>
        <v>Por Ejecutar</v>
      </c>
      <c r="R1942" s="229">
        <f>SUBTOTAL(9,$N$1934:$N1942)</f>
        <v>226</v>
      </c>
      <c r="S1942" s="230">
        <f>SUBTOTAL(9,$O$1934:$O1942)</f>
        <v>158</v>
      </c>
      <c r="T1942" s="231">
        <f>IFERROR(+Revisión_Avance_Periodo!$S1942/Revisión_Avance_Periodo!$R1942,0)</f>
        <v>0.69911504424778759</v>
      </c>
      <c r="U1942" s="184"/>
      <c r="V1942" s="185"/>
      <c r="W1942" s="183"/>
      <c r="X1942" s="183"/>
      <c r="Y1942" s="183"/>
      <c r="Z1942" s="186"/>
      <c r="AA1942" s="187"/>
    </row>
    <row r="1943" spans="1:27" x14ac:dyDescent="0.25">
      <c r="A1943" s="94">
        <v>164</v>
      </c>
      <c r="B1943" s="96" t="str">
        <f>CONCATENATE(Revisión_Avance_Periodo!$C1943,";",Revisión_Avance_Periodo!$E1943,";",Revisión_Avance_Periodo!$I1943)</f>
        <v>OE1;PR_10;ACT_240</v>
      </c>
      <c r="C1943" s="180" t="s">
        <v>9</v>
      </c>
      <c r="D1943" s="181" t="str">
        <f>VLOOKUP(Revisión_Avance_Periodo!$C1943,Componentes_BD!$F$1:$G$5,2,FALSE)</f>
        <v>Fortalecer la Vigilancia.</v>
      </c>
      <c r="E1943" s="119" t="s">
        <v>12</v>
      </c>
      <c r="F1943" s="95">
        <v>2</v>
      </c>
      <c r="G1943" s="95" t="str">
        <f>VLOOKUP(Revisión_Avance_Periodo!$A1943,BD_Seguimiento_OAP_2019!$A$2:$G$294,7,FALSE)</f>
        <v>PAI</v>
      </c>
      <c r="H1943" s="95" t="str">
        <f>VLOOKUP(Revisión_Avance_Periodo!$A1943,BD_Seguimiento_OAP_2019!$A$2:$J$294,10,FALSE)</f>
        <v>PAI_01 - Operacional</v>
      </c>
      <c r="I1943" s="95" t="s">
        <v>1490</v>
      </c>
      <c r="J1943" s="95" t="str">
        <f>VLOOKUP(Revisión_Avance_Periodo!$I1943,BD_Seguimiento_OAP_2019!$L:$M,2,FALSE)</f>
        <v>Supervisar 292 vigilados</v>
      </c>
      <c r="K1943" s="119" t="s">
        <v>45</v>
      </c>
      <c r="L1943" s="172">
        <v>4.4642857142857152E-4</v>
      </c>
      <c r="M1943" s="182" t="s">
        <v>113</v>
      </c>
      <c r="N1943" s="190">
        <f>INDEX(BD_Seguimiento_OAP_2019!$AH$3:$AS$294,MATCH(Revisión_Avance_Periodo!$I1943,BD_Seguimiento_OAP_2019!$L$3:$L$294,0),MATCH(Revisión_Avance_Periodo!$M1943,BD_Seguimiento_OAP_2019!$AH$2:$AS$2,0))</f>
        <v>25</v>
      </c>
      <c r="O1943" s="190">
        <f>INDEX(BD_Seguimiento_OAP_2019!$AV$3:$BG$294,MATCH(Revisión_Avance_Periodo!$I1943,BD_Seguimiento_OAP_2019!$L$3:$L$294,0),MATCH(Revisión_Avance_Periodo!$M1943,BD_Seguimiento_OAP_2019!$AV$2:$BG$2,0))</f>
        <v>0</v>
      </c>
      <c r="P1943" s="188">
        <f t="shared" si="357"/>
        <v>0</v>
      </c>
      <c r="Q1943" s="182" t="str">
        <f>VLOOKUP(P1943,Tabla_Indicador_Gestion4[#All],3,TRUE)</f>
        <v>Por Ejecutar</v>
      </c>
      <c r="R1943" s="229">
        <f>SUBTOTAL(9,$N$1934:$N1943)</f>
        <v>251</v>
      </c>
      <c r="S1943" s="230">
        <f>SUBTOTAL(9,$O$1934:$O1943)</f>
        <v>158</v>
      </c>
      <c r="T1943" s="231">
        <f>IFERROR(+Revisión_Avance_Periodo!$S1943/Revisión_Avance_Periodo!$R1943,0)</f>
        <v>0.62948207171314741</v>
      </c>
      <c r="U1943" s="184"/>
      <c r="V1943" s="185"/>
      <c r="W1943" s="183"/>
      <c r="X1943" s="183"/>
      <c r="Y1943" s="183"/>
      <c r="Z1943" s="186"/>
      <c r="AA1943" s="187"/>
    </row>
    <row r="1944" spans="1:27" x14ac:dyDescent="0.25">
      <c r="A1944" s="88">
        <v>164</v>
      </c>
      <c r="B1944" s="91" t="str">
        <f>CONCATENATE(Revisión_Avance_Periodo!$C1944,";",Revisión_Avance_Periodo!$E1944,";",Revisión_Avance_Periodo!$I1944)</f>
        <v>OE1;PR_10;ACT_240</v>
      </c>
      <c r="C1944" s="170" t="s">
        <v>9</v>
      </c>
      <c r="D1944" s="171" t="str">
        <f>VLOOKUP(Revisión_Avance_Periodo!$C1944,Componentes_BD!$F$1:$G$5,2,FALSE)</f>
        <v>Fortalecer la Vigilancia.</v>
      </c>
      <c r="E1944" s="106" t="s">
        <v>12</v>
      </c>
      <c r="F1944" s="89">
        <v>2</v>
      </c>
      <c r="G1944" s="89" t="str">
        <f>VLOOKUP(Revisión_Avance_Periodo!$A1944,BD_Seguimiento_OAP_2019!$A$2:$G$294,7,FALSE)</f>
        <v>PAI</v>
      </c>
      <c r="H1944" s="89" t="str">
        <f>VLOOKUP(Revisión_Avance_Periodo!$A1944,BD_Seguimiento_OAP_2019!$A$2:$J$294,10,FALSE)</f>
        <v>PAI_01 - Operacional</v>
      </c>
      <c r="I1944" s="89" t="s">
        <v>1490</v>
      </c>
      <c r="J1944" s="89" t="str">
        <f>VLOOKUP(Revisión_Avance_Periodo!$I1944,BD_Seguimiento_OAP_2019!$L:$M,2,FALSE)</f>
        <v>Supervisar 292 vigilados</v>
      </c>
      <c r="K1944" s="106" t="s">
        <v>45</v>
      </c>
      <c r="L1944" s="172">
        <v>4.4642857142857152E-4</v>
      </c>
      <c r="M1944" s="173" t="s">
        <v>114</v>
      </c>
      <c r="N1944" s="190">
        <f>INDEX(BD_Seguimiento_OAP_2019!$AH$3:$AS$294,MATCH(Revisión_Avance_Periodo!$I1944,BD_Seguimiento_OAP_2019!$L$3:$L$294,0),MATCH(Revisión_Avance_Periodo!$M1944,BD_Seguimiento_OAP_2019!$AH$2:$AS$2,0))</f>
        <v>25</v>
      </c>
      <c r="O1944" s="190">
        <f>INDEX(BD_Seguimiento_OAP_2019!$AV$3:$BG$294,MATCH(Revisión_Avance_Periodo!$I1944,BD_Seguimiento_OAP_2019!$L$3:$L$294,0),MATCH(Revisión_Avance_Periodo!$M1944,BD_Seguimiento_OAP_2019!$AV$2:$BG$2,0))</f>
        <v>0</v>
      </c>
      <c r="P1944" s="189">
        <f t="shared" si="357"/>
        <v>0</v>
      </c>
      <c r="Q1944" s="173" t="str">
        <f>VLOOKUP(P1944,Tabla_Indicador_Gestion4[#All],3,TRUE)</f>
        <v>Por Ejecutar</v>
      </c>
      <c r="R1944" s="229">
        <f>SUBTOTAL(9,$N$1934:$N1944)</f>
        <v>276</v>
      </c>
      <c r="S1944" s="230">
        <f>SUBTOTAL(9,$O$1934:$O1944)</f>
        <v>158</v>
      </c>
      <c r="T1944" s="231">
        <f>IFERROR(+Revisión_Avance_Periodo!$S1944/Revisión_Avance_Periodo!$R1944,0)</f>
        <v>0.57246376811594202</v>
      </c>
      <c r="U1944" s="184"/>
      <c r="V1944" s="185"/>
      <c r="W1944" s="183"/>
      <c r="X1944" s="183"/>
      <c r="Y1944" s="183"/>
      <c r="Z1944" s="186"/>
      <c r="AA1944" s="187"/>
    </row>
    <row r="1945" spans="1:27" ht="15.75" thickBot="1" x14ac:dyDescent="0.3">
      <c r="A1945" s="94">
        <v>164</v>
      </c>
      <c r="B1945" s="96" t="str">
        <f>CONCATENATE(Revisión_Avance_Periodo!$C1945,";",Revisión_Avance_Periodo!$E1945,";",Revisión_Avance_Periodo!$I1945)</f>
        <v>OE1;PR_10;ACT_240</v>
      </c>
      <c r="C1945" s="180" t="s">
        <v>9</v>
      </c>
      <c r="D1945" s="181" t="str">
        <f>VLOOKUP(Revisión_Avance_Periodo!$C1945,Componentes_BD!$F$1:$G$5,2,FALSE)</f>
        <v>Fortalecer la Vigilancia.</v>
      </c>
      <c r="E1945" s="119" t="s">
        <v>12</v>
      </c>
      <c r="F1945" s="95">
        <v>2</v>
      </c>
      <c r="G1945" s="95" t="str">
        <f>VLOOKUP(Revisión_Avance_Periodo!$A1945,BD_Seguimiento_OAP_2019!$A$2:$G$294,7,FALSE)</f>
        <v>PAI</v>
      </c>
      <c r="H1945" s="95" t="str">
        <f>VLOOKUP(Revisión_Avance_Periodo!$A1945,BD_Seguimiento_OAP_2019!$A$2:$J$294,10,FALSE)</f>
        <v>PAI_01 - Operacional</v>
      </c>
      <c r="I1945" s="95" t="s">
        <v>1490</v>
      </c>
      <c r="J1945" s="95" t="str">
        <f>VLOOKUP(Revisión_Avance_Periodo!$I1945,BD_Seguimiento_OAP_2019!$L:$M,2,FALSE)</f>
        <v>Supervisar 292 vigilados</v>
      </c>
      <c r="K1945" s="119" t="s">
        <v>45</v>
      </c>
      <c r="L1945" s="172">
        <v>4.4642857142857152E-4</v>
      </c>
      <c r="M1945" s="182" t="s">
        <v>115</v>
      </c>
      <c r="N1945" s="190">
        <f>INDEX(BD_Seguimiento_OAP_2019!$AH$3:$AS$294,MATCH(Revisión_Avance_Periodo!$I1945,BD_Seguimiento_OAP_2019!$L$3:$L$294,0),MATCH(Revisión_Avance_Periodo!$M1945,BD_Seguimiento_OAP_2019!$AH$2:$AS$2,0))</f>
        <v>16</v>
      </c>
      <c r="O1945" s="190">
        <f>INDEX(BD_Seguimiento_OAP_2019!$AV$3:$BG$294,MATCH(Revisión_Avance_Periodo!$I1945,BD_Seguimiento_OAP_2019!$L$3:$L$294,0),MATCH(Revisión_Avance_Periodo!$M1945,BD_Seguimiento_OAP_2019!$AV$2:$BG$2,0))</f>
        <v>0</v>
      </c>
      <c r="P1945" s="188">
        <f t="shared" si="357"/>
        <v>0</v>
      </c>
      <c r="Q1945" s="182" t="str">
        <f>VLOOKUP(P1945,Tabla_Indicador_Gestion4[#All],3,TRUE)</f>
        <v>Por Ejecutar</v>
      </c>
      <c r="R1945" s="229">
        <f>SUBTOTAL(9,$N$1934:$N1945)</f>
        <v>292</v>
      </c>
      <c r="S1945" s="230">
        <f>SUBTOTAL(9,$O$1934:$O1945)</f>
        <v>158</v>
      </c>
      <c r="T1945" s="231">
        <f>IFERROR(+Revisión_Avance_Periodo!$S1945/Revisión_Avance_Periodo!$R1945,0)</f>
        <v>0.54109589041095896</v>
      </c>
      <c r="U1945" s="184"/>
      <c r="V1945" s="185"/>
      <c r="W1945" s="183"/>
      <c r="X1945" s="183"/>
      <c r="Y1945" s="183"/>
      <c r="Z1945" s="186"/>
      <c r="AA1945" s="187"/>
    </row>
    <row r="1946" spans="1:27" x14ac:dyDescent="0.25">
      <c r="A1946" s="88">
        <v>165</v>
      </c>
      <c r="B1946" s="91" t="str">
        <f>CONCATENATE(Revisión_Avance_Periodo!$C1946,";",Revisión_Avance_Periodo!$E1946,";",Revisión_Avance_Periodo!$I1946)</f>
        <v>OE1;PR_10;ACT_241</v>
      </c>
      <c r="C1946" s="170" t="s">
        <v>9</v>
      </c>
      <c r="D1946" s="171" t="str">
        <f>VLOOKUP(Revisión_Avance_Periodo!$C1946,Componentes_BD!$F$1:$G$5,2,FALSE)</f>
        <v>Fortalecer la Vigilancia.</v>
      </c>
      <c r="E1946" s="106" t="s">
        <v>12</v>
      </c>
      <c r="F1946" s="89">
        <v>2</v>
      </c>
      <c r="G1946" s="89" t="str">
        <f>VLOOKUP(Revisión_Avance_Periodo!$A1946,BD_Seguimiento_OAP_2019!$A$2:$G$294,7,FALSE)</f>
        <v>PAI</v>
      </c>
      <c r="H1946" s="89" t="str">
        <f>VLOOKUP(Revisión_Avance_Periodo!$A1946,BD_Seguimiento_OAP_2019!$A$2:$J$294,10,FALSE)</f>
        <v>PAI_01 - Operacional</v>
      </c>
      <c r="I1946" s="89" t="s">
        <v>1502</v>
      </c>
      <c r="J1946" s="89" t="str">
        <f>VLOOKUP(Revisión_Avance_Periodo!$I1946,BD_Seguimiento_OAP_2019!$L:$M,2,FALSE)</f>
        <v>Identificar sectores criticos de accidentalidad</v>
      </c>
      <c r="K1946" s="106" t="s">
        <v>45</v>
      </c>
      <c r="L1946" s="172">
        <v>4.4642857142857152E-4</v>
      </c>
      <c r="M1946" s="173" t="s">
        <v>104</v>
      </c>
      <c r="N1946" s="190">
        <f>INDEX(BD_Seguimiento_OAP_2019!$AH$3:$AS$294,MATCH(Revisión_Avance_Periodo!$I1946,BD_Seguimiento_OAP_2019!$L$3:$L$294,0),MATCH(Revisión_Avance_Periodo!$M1946,BD_Seguimiento_OAP_2019!$AH$2:$AS$2,0))</f>
        <v>0</v>
      </c>
      <c r="O1946" s="190">
        <f>INDEX(BD_Seguimiento_OAP_2019!$AV$3:$BG$294,MATCH(Revisión_Avance_Periodo!$I1946,BD_Seguimiento_OAP_2019!$L$3:$L$294,0),MATCH(Revisión_Avance_Periodo!$M1946,BD_Seguimiento_OAP_2019!$AV$2:$BG$2,0))</f>
        <v>0</v>
      </c>
      <c r="P1946" s="175">
        <f t="shared" ref="P1946:P1947" si="360">IFERROR((O1946/N1946),0)</f>
        <v>0</v>
      </c>
      <c r="Q1946" s="173" t="str">
        <f>VLOOKUP(P1946,Tabla_Indicador_Gestion4[#All],3,TRUE)</f>
        <v>Por Ejecutar</v>
      </c>
      <c r="R1946" s="232">
        <f>SUBTOTAL(9,$N$1946:$N1946)</f>
        <v>0</v>
      </c>
      <c r="S1946" s="233">
        <f>SUBTOTAL(9,$O$1946:$O1946)</f>
        <v>0</v>
      </c>
      <c r="T1946" s="234">
        <f>IFERROR(+Revisión_Avance_Periodo!$S1946/Revisión_Avance_Periodo!$R1946,0)</f>
        <v>0</v>
      </c>
      <c r="U1946" s="191">
        <f>SUBTOTAL(9,N1946:N1957)</f>
        <v>40</v>
      </c>
      <c r="V1946" s="192">
        <f>SUBTOTAL(9,O1946:O1957)</f>
        <v>20</v>
      </c>
      <c r="W1946" s="176">
        <f t="shared" ref="W1946" si="361">+V1946/U1946</f>
        <v>0.5</v>
      </c>
      <c r="X1946" s="176"/>
      <c r="Y1946" s="176">
        <f>100%-Revisión_Avance_Periodo!$W1946</f>
        <v>0.5</v>
      </c>
      <c r="Z1946" s="178" t="str">
        <f>VLOOKUP(W1946,Tabla_Indicador_Gestion4[],3,TRUE)</f>
        <v>En Tramite</v>
      </c>
      <c r="AA1946" s="179">
        <f>Revisión_Avance_Periodo!$W1946*Revisión_Avance_Periodo!$L1946</f>
        <v>2.2321428571428576E-4</v>
      </c>
    </row>
    <row r="1947" spans="1:27" x14ac:dyDescent="0.25">
      <c r="A1947" s="94">
        <v>165</v>
      </c>
      <c r="B1947" s="96" t="str">
        <f>CONCATENATE(Revisión_Avance_Periodo!$C1947,";",Revisión_Avance_Periodo!$E1947,";",Revisión_Avance_Periodo!$I1947)</f>
        <v>OE1;PR_10;ACT_241</v>
      </c>
      <c r="C1947" s="180" t="s">
        <v>9</v>
      </c>
      <c r="D1947" s="181" t="str">
        <f>VLOOKUP(Revisión_Avance_Periodo!$C1947,Componentes_BD!$F$1:$G$5,2,FALSE)</f>
        <v>Fortalecer la Vigilancia.</v>
      </c>
      <c r="E1947" s="119" t="s">
        <v>12</v>
      </c>
      <c r="F1947" s="95">
        <v>2</v>
      </c>
      <c r="G1947" s="95" t="str">
        <f>VLOOKUP(Revisión_Avance_Periodo!$A1947,BD_Seguimiento_OAP_2019!$A$2:$G$294,7,FALSE)</f>
        <v>PAI</v>
      </c>
      <c r="H1947" s="95" t="str">
        <f>VLOOKUP(Revisión_Avance_Periodo!$A1947,BD_Seguimiento_OAP_2019!$A$2:$J$294,10,FALSE)</f>
        <v>PAI_01 - Operacional</v>
      </c>
      <c r="I1947" s="95" t="s">
        <v>1502</v>
      </c>
      <c r="J1947" s="95" t="str">
        <f>VLOOKUP(Revisión_Avance_Periodo!$I1947,BD_Seguimiento_OAP_2019!$L:$M,2,FALSE)</f>
        <v>Identificar sectores criticos de accidentalidad</v>
      </c>
      <c r="K1947" s="119" t="s">
        <v>45</v>
      </c>
      <c r="L1947" s="172">
        <v>4.4642857142857152E-4</v>
      </c>
      <c r="M1947" s="182" t="s">
        <v>105</v>
      </c>
      <c r="N1947" s="190">
        <f>INDEX(BD_Seguimiento_OAP_2019!$AH$3:$AS$294,MATCH(Revisión_Avance_Periodo!$I1947,BD_Seguimiento_OAP_2019!$L$3:$L$294,0),MATCH(Revisión_Avance_Periodo!$M1947,BD_Seguimiento_OAP_2019!$AH$2:$AS$2,0))</f>
        <v>0</v>
      </c>
      <c r="O1947" s="190">
        <f>INDEX(BD_Seguimiento_OAP_2019!$AV$3:$BG$294,MATCH(Revisión_Avance_Periodo!$I1947,BD_Seguimiento_OAP_2019!$L$3:$L$294,0),MATCH(Revisión_Avance_Periodo!$M1947,BD_Seguimiento_OAP_2019!$AV$2:$BG$2,0))</f>
        <v>0</v>
      </c>
      <c r="P1947" s="175">
        <f t="shared" si="360"/>
        <v>0</v>
      </c>
      <c r="Q1947" s="182" t="str">
        <f>VLOOKUP(P1947,Tabla_Indicador_Gestion4[#All],3,TRUE)</f>
        <v>Por Ejecutar</v>
      </c>
      <c r="R1947" s="229">
        <f>SUBTOTAL(9,$N$1946:$N1947)</f>
        <v>0</v>
      </c>
      <c r="S1947" s="230">
        <f>SUBTOTAL(9,$O$1946:$O1947)</f>
        <v>0</v>
      </c>
      <c r="T1947" s="231">
        <f>IFERROR(+Revisión_Avance_Periodo!$S1947/Revisión_Avance_Periodo!$R1947,0)</f>
        <v>0</v>
      </c>
      <c r="U1947" s="184"/>
      <c r="V1947" s="185"/>
      <c r="W1947" s="183"/>
      <c r="X1947" s="183"/>
      <c r="Y1947" s="183"/>
      <c r="Z1947" s="186"/>
      <c r="AA1947" s="187"/>
    </row>
    <row r="1948" spans="1:27" x14ac:dyDescent="0.25">
      <c r="A1948" s="88">
        <v>165</v>
      </c>
      <c r="B1948" s="91" t="str">
        <f>CONCATENATE(Revisión_Avance_Periodo!$C1948,";",Revisión_Avance_Periodo!$E1948,";",Revisión_Avance_Periodo!$I1948)</f>
        <v>OE1;PR_10;ACT_241</v>
      </c>
      <c r="C1948" s="170" t="s">
        <v>9</v>
      </c>
      <c r="D1948" s="171" t="str">
        <f>VLOOKUP(Revisión_Avance_Periodo!$C1948,Componentes_BD!$F$1:$G$5,2,FALSE)</f>
        <v>Fortalecer la Vigilancia.</v>
      </c>
      <c r="E1948" s="106" t="s">
        <v>12</v>
      </c>
      <c r="F1948" s="89">
        <v>2</v>
      </c>
      <c r="G1948" s="89" t="str">
        <f>VLOOKUP(Revisión_Avance_Periodo!$A1948,BD_Seguimiento_OAP_2019!$A$2:$G$294,7,FALSE)</f>
        <v>PAI</v>
      </c>
      <c r="H1948" s="89" t="str">
        <f>VLOOKUP(Revisión_Avance_Periodo!$A1948,BD_Seguimiento_OAP_2019!$A$2:$J$294,10,FALSE)</f>
        <v>PAI_01 - Operacional</v>
      </c>
      <c r="I1948" s="89" t="s">
        <v>1502</v>
      </c>
      <c r="J1948" s="89" t="str">
        <f>VLOOKUP(Revisión_Avance_Periodo!$I1948,BD_Seguimiento_OAP_2019!$L:$M,2,FALSE)</f>
        <v>Identificar sectores criticos de accidentalidad</v>
      </c>
      <c r="K1948" s="106" t="s">
        <v>45</v>
      </c>
      <c r="L1948" s="172">
        <v>4.4642857142857152E-4</v>
      </c>
      <c r="M1948" s="173" t="s">
        <v>106</v>
      </c>
      <c r="N1948" s="190">
        <f>INDEX(BD_Seguimiento_OAP_2019!$AH$3:$AS$294,MATCH(Revisión_Avance_Periodo!$I1948,BD_Seguimiento_OAP_2019!$L$3:$L$294,0),MATCH(Revisión_Avance_Periodo!$M1948,BD_Seguimiento_OAP_2019!$AH$2:$AS$2,0))</f>
        <v>10</v>
      </c>
      <c r="O1948" s="190">
        <f>INDEX(BD_Seguimiento_OAP_2019!$AV$3:$BG$294,MATCH(Revisión_Avance_Periodo!$I1948,BD_Seguimiento_OAP_2019!$L$3:$L$294,0),MATCH(Revisión_Avance_Periodo!$M1948,BD_Seguimiento_OAP_2019!$AV$2:$BG$2,0))</f>
        <v>10</v>
      </c>
      <c r="P1948" s="189">
        <f t="shared" si="357"/>
        <v>1</v>
      </c>
      <c r="Q1948" s="173" t="str">
        <f>VLOOKUP(P1948,Tabla_Indicador_Gestion4[#All],3,TRUE)</f>
        <v>Culminada</v>
      </c>
      <c r="R1948" s="229">
        <f>SUBTOTAL(9,$N$1946:$N1948)</f>
        <v>10</v>
      </c>
      <c r="S1948" s="230">
        <f>SUBTOTAL(9,$O$1946:$O1948)</f>
        <v>10</v>
      </c>
      <c r="T1948" s="231">
        <f>IFERROR(+Revisión_Avance_Periodo!$S1948/Revisión_Avance_Periodo!$R1948,0)</f>
        <v>1</v>
      </c>
      <c r="U1948" s="184"/>
      <c r="V1948" s="185"/>
      <c r="W1948" s="183"/>
      <c r="X1948" s="183"/>
      <c r="Y1948" s="183"/>
      <c r="Z1948" s="186"/>
      <c r="AA1948" s="187"/>
    </row>
    <row r="1949" spans="1:27" x14ac:dyDescent="0.25">
      <c r="A1949" s="94">
        <v>165</v>
      </c>
      <c r="B1949" s="96" t="str">
        <f>CONCATENATE(Revisión_Avance_Periodo!$C1949,";",Revisión_Avance_Periodo!$E1949,";",Revisión_Avance_Periodo!$I1949)</f>
        <v>OE1;PR_10;ACT_241</v>
      </c>
      <c r="C1949" s="180" t="s">
        <v>9</v>
      </c>
      <c r="D1949" s="181" t="str">
        <f>VLOOKUP(Revisión_Avance_Periodo!$C1949,Componentes_BD!$F$1:$G$5,2,FALSE)</f>
        <v>Fortalecer la Vigilancia.</v>
      </c>
      <c r="E1949" s="119" t="s">
        <v>12</v>
      </c>
      <c r="F1949" s="95">
        <v>2</v>
      </c>
      <c r="G1949" s="95" t="str">
        <f>VLOOKUP(Revisión_Avance_Periodo!$A1949,BD_Seguimiento_OAP_2019!$A$2:$G$294,7,FALSE)</f>
        <v>PAI</v>
      </c>
      <c r="H1949" s="95" t="str">
        <f>VLOOKUP(Revisión_Avance_Periodo!$A1949,BD_Seguimiento_OAP_2019!$A$2:$J$294,10,FALSE)</f>
        <v>PAI_01 - Operacional</v>
      </c>
      <c r="I1949" s="95" t="s">
        <v>1502</v>
      </c>
      <c r="J1949" s="95" t="str">
        <f>VLOOKUP(Revisión_Avance_Periodo!$I1949,BD_Seguimiento_OAP_2019!$L:$M,2,FALSE)</f>
        <v>Identificar sectores criticos de accidentalidad</v>
      </c>
      <c r="K1949" s="119" t="s">
        <v>45</v>
      </c>
      <c r="L1949" s="172">
        <v>4.4642857142857152E-4</v>
      </c>
      <c r="M1949" s="182" t="s">
        <v>107</v>
      </c>
      <c r="N1949" s="190">
        <f>INDEX(BD_Seguimiento_OAP_2019!$AH$3:$AS$294,MATCH(Revisión_Avance_Periodo!$I1949,BD_Seguimiento_OAP_2019!$L$3:$L$294,0),MATCH(Revisión_Avance_Periodo!$M1949,BD_Seguimiento_OAP_2019!$AH$2:$AS$2,0))</f>
        <v>0</v>
      </c>
      <c r="O1949" s="190">
        <f>INDEX(BD_Seguimiento_OAP_2019!$AV$3:$BG$294,MATCH(Revisión_Avance_Periodo!$I1949,BD_Seguimiento_OAP_2019!$L$3:$L$294,0),MATCH(Revisión_Avance_Periodo!$M1949,BD_Seguimiento_OAP_2019!$AV$2:$BG$2,0))</f>
        <v>0</v>
      </c>
      <c r="P1949" s="175">
        <f>IFERROR((O1949/N1949),0)</f>
        <v>0</v>
      </c>
      <c r="Q1949" s="182" t="str">
        <f>VLOOKUP(P1949,Tabla_Indicador_Gestion4[#All],3,TRUE)</f>
        <v>Por Ejecutar</v>
      </c>
      <c r="R1949" s="229">
        <f>SUBTOTAL(9,$N$1946:$N1949)</f>
        <v>10</v>
      </c>
      <c r="S1949" s="230">
        <f>SUBTOTAL(9,$O$1946:$O1949)</f>
        <v>10</v>
      </c>
      <c r="T1949" s="231">
        <f>IFERROR(+Revisión_Avance_Periodo!$S1949/Revisión_Avance_Periodo!$R1949,0)</f>
        <v>1</v>
      </c>
      <c r="U1949" s="184"/>
      <c r="V1949" s="185"/>
      <c r="W1949" s="183"/>
      <c r="X1949" s="183"/>
      <c r="Y1949" s="183"/>
      <c r="Z1949" s="186"/>
      <c r="AA1949" s="187"/>
    </row>
    <row r="1950" spans="1:27" x14ac:dyDescent="0.25">
      <c r="A1950" s="88">
        <v>165</v>
      </c>
      <c r="B1950" s="91" t="str">
        <f>CONCATENATE(Revisión_Avance_Periodo!$C1950,";",Revisión_Avance_Periodo!$E1950,";",Revisión_Avance_Periodo!$I1950)</f>
        <v>OE1;PR_10;ACT_241</v>
      </c>
      <c r="C1950" s="170" t="s">
        <v>9</v>
      </c>
      <c r="D1950" s="171" t="str">
        <f>VLOOKUP(Revisión_Avance_Periodo!$C1950,Componentes_BD!$F$1:$G$5,2,FALSE)</f>
        <v>Fortalecer la Vigilancia.</v>
      </c>
      <c r="E1950" s="106" t="s">
        <v>12</v>
      </c>
      <c r="F1950" s="89">
        <v>2</v>
      </c>
      <c r="G1950" s="89" t="str">
        <f>VLOOKUP(Revisión_Avance_Periodo!$A1950,BD_Seguimiento_OAP_2019!$A$2:$G$294,7,FALSE)</f>
        <v>PAI</v>
      </c>
      <c r="H1950" s="89" t="str">
        <f>VLOOKUP(Revisión_Avance_Periodo!$A1950,BD_Seguimiento_OAP_2019!$A$2:$J$294,10,FALSE)</f>
        <v>PAI_01 - Operacional</v>
      </c>
      <c r="I1950" s="89" t="s">
        <v>1502</v>
      </c>
      <c r="J1950" s="89" t="str">
        <f>VLOOKUP(Revisión_Avance_Periodo!$I1950,BD_Seguimiento_OAP_2019!$L:$M,2,FALSE)</f>
        <v>Identificar sectores criticos de accidentalidad</v>
      </c>
      <c r="K1950" s="106" t="s">
        <v>45</v>
      </c>
      <c r="L1950" s="172">
        <v>4.4642857142857152E-4</v>
      </c>
      <c r="M1950" s="173" t="s">
        <v>108</v>
      </c>
      <c r="N1950" s="190">
        <f>INDEX(BD_Seguimiento_OAP_2019!$AH$3:$AS$294,MATCH(Revisión_Avance_Periodo!$I1950,BD_Seguimiento_OAP_2019!$L$3:$L$294,0),MATCH(Revisión_Avance_Periodo!$M1950,BD_Seguimiento_OAP_2019!$AH$2:$AS$2,0))</f>
        <v>5</v>
      </c>
      <c r="O1950" s="190">
        <f>INDEX(BD_Seguimiento_OAP_2019!$AV$3:$BG$294,MATCH(Revisión_Avance_Periodo!$I1950,BD_Seguimiento_OAP_2019!$L$3:$L$294,0),MATCH(Revisión_Avance_Periodo!$M1950,BD_Seguimiento_OAP_2019!$AV$2:$BG$2,0))</f>
        <v>5</v>
      </c>
      <c r="P1950" s="189">
        <f t="shared" si="357"/>
        <v>1</v>
      </c>
      <c r="Q1950" s="173" t="str">
        <f>VLOOKUP(P1950,Tabla_Indicador_Gestion4[#All],3,TRUE)</f>
        <v>Culminada</v>
      </c>
      <c r="R1950" s="229">
        <f>SUBTOTAL(9,$N$1946:$N1950)</f>
        <v>15</v>
      </c>
      <c r="S1950" s="230">
        <f>SUBTOTAL(9,$O$1946:$O1950)</f>
        <v>15</v>
      </c>
      <c r="T1950" s="231">
        <f>IFERROR(+Revisión_Avance_Periodo!$S1950/Revisión_Avance_Periodo!$R1950,0)</f>
        <v>1</v>
      </c>
      <c r="U1950" s="184"/>
      <c r="V1950" s="185"/>
      <c r="W1950" s="183"/>
      <c r="X1950" s="183"/>
      <c r="Y1950" s="183"/>
      <c r="Z1950" s="186"/>
      <c r="AA1950" s="187"/>
    </row>
    <row r="1951" spans="1:27" x14ac:dyDescent="0.25">
      <c r="A1951" s="94">
        <v>165</v>
      </c>
      <c r="B1951" s="96" t="str">
        <f>CONCATENATE(Revisión_Avance_Periodo!$C1951,";",Revisión_Avance_Periodo!$E1951,";",Revisión_Avance_Periodo!$I1951)</f>
        <v>OE1;PR_10;ACT_241</v>
      </c>
      <c r="C1951" s="180" t="s">
        <v>9</v>
      </c>
      <c r="D1951" s="181" t="str">
        <f>VLOOKUP(Revisión_Avance_Periodo!$C1951,Componentes_BD!$F$1:$G$5,2,FALSE)</f>
        <v>Fortalecer la Vigilancia.</v>
      </c>
      <c r="E1951" s="119" t="s">
        <v>12</v>
      </c>
      <c r="F1951" s="95">
        <v>2</v>
      </c>
      <c r="G1951" s="95" t="str">
        <f>VLOOKUP(Revisión_Avance_Periodo!$A1951,BD_Seguimiento_OAP_2019!$A$2:$G$294,7,FALSE)</f>
        <v>PAI</v>
      </c>
      <c r="H1951" s="95" t="str">
        <f>VLOOKUP(Revisión_Avance_Periodo!$A1951,BD_Seguimiento_OAP_2019!$A$2:$J$294,10,FALSE)</f>
        <v>PAI_01 - Operacional</v>
      </c>
      <c r="I1951" s="95" t="s">
        <v>1502</v>
      </c>
      <c r="J1951" s="95" t="str">
        <f>VLOOKUP(Revisión_Avance_Periodo!$I1951,BD_Seguimiento_OAP_2019!$L:$M,2,FALSE)</f>
        <v>Identificar sectores criticos de accidentalidad</v>
      </c>
      <c r="K1951" s="119" t="s">
        <v>45</v>
      </c>
      <c r="L1951" s="172">
        <v>4.4642857142857152E-4</v>
      </c>
      <c r="M1951" s="182" t="s">
        <v>109</v>
      </c>
      <c r="N1951" s="190">
        <f>INDEX(BD_Seguimiento_OAP_2019!$AH$3:$AS$294,MATCH(Revisión_Avance_Periodo!$I1951,BD_Seguimiento_OAP_2019!$L$3:$L$294,0),MATCH(Revisión_Avance_Periodo!$M1951,BD_Seguimiento_OAP_2019!$AH$2:$AS$2,0))</f>
        <v>5</v>
      </c>
      <c r="O1951" s="190">
        <f>INDEX(BD_Seguimiento_OAP_2019!$AV$3:$BG$294,MATCH(Revisión_Avance_Periodo!$I1951,BD_Seguimiento_OAP_2019!$L$3:$L$294,0),MATCH(Revisión_Avance_Periodo!$M1951,BD_Seguimiento_OAP_2019!$AV$2:$BG$2,0))</f>
        <v>5</v>
      </c>
      <c r="P1951" s="188">
        <f t="shared" si="357"/>
        <v>1</v>
      </c>
      <c r="Q1951" s="182" t="str">
        <f>VLOOKUP(P1951,Tabla_Indicador_Gestion4[#All],3,TRUE)</f>
        <v>Culminada</v>
      </c>
      <c r="R1951" s="229">
        <f>SUBTOTAL(9,$N$1946:$N1951)</f>
        <v>20</v>
      </c>
      <c r="S1951" s="230">
        <f>SUBTOTAL(9,$O$1946:$O1951)</f>
        <v>20</v>
      </c>
      <c r="T1951" s="231">
        <f>IFERROR(+Revisión_Avance_Periodo!$S1951/Revisión_Avance_Periodo!$R1951,0)</f>
        <v>1</v>
      </c>
      <c r="U1951" s="184"/>
      <c r="V1951" s="185"/>
      <c r="W1951" s="183"/>
      <c r="X1951" s="183"/>
      <c r="Y1951" s="183"/>
      <c r="Z1951" s="186"/>
      <c r="AA1951" s="187"/>
    </row>
    <row r="1952" spans="1:27" x14ac:dyDescent="0.25">
      <c r="A1952" s="88">
        <v>165</v>
      </c>
      <c r="B1952" s="91" t="str">
        <f>CONCATENATE(Revisión_Avance_Periodo!$C1952,";",Revisión_Avance_Periodo!$E1952,";",Revisión_Avance_Periodo!$I1952)</f>
        <v>OE1;PR_10;ACT_241</v>
      </c>
      <c r="C1952" s="170" t="s">
        <v>9</v>
      </c>
      <c r="D1952" s="171" t="str">
        <f>VLOOKUP(Revisión_Avance_Periodo!$C1952,Componentes_BD!$F$1:$G$5,2,FALSE)</f>
        <v>Fortalecer la Vigilancia.</v>
      </c>
      <c r="E1952" s="106" t="s">
        <v>12</v>
      </c>
      <c r="F1952" s="89">
        <v>2</v>
      </c>
      <c r="G1952" s="89" t="str">
        <f>VLOOKUP(Revisión_Avance_Periodo!$A1952,BD_Seguimiento_OAP_2019!$A$2:$G$294,7,FALSE)</f>
        <v>PAI</v>
      </c>
      <c r="H1952" s="89" t="str">
        <f>VLOOKUP(Revisión_Avance_Periodo!$A1952,BD_Seguimiento_OAP_2019!$A$2:$J$294,10,FALSE)</f>
        <v>PAI_01 - Operacional</v>
      </c>
      <c r="I1952" s="89" t="s">
        <v>1502</v>
      </c>
      <c r="J1952" s="89" t="str">
        <f>VLOOKUP(Revisión_Avance_Periodo!$I1952,BD_Seguimiento_OAP_2019!$L:$M,2,FALSE)</f>
        <v>Identificar sectores criticos de accidentalidad</v>
      </c>
      <c r="K1952" s="106" t="s">
        <v>45</v>
      </c>
      <c r="L1952" s="172">
        <v>4.4642857142857152E-4</v>
      </c>
      <c r="M1952" s="173" t="s">
        <v>110</v>
      </c>
      <c r="N1952" s="190">
        <f>INDEX(BD_Seguimiento_OAP_2019!$AH$3:$AS$294,MATCH(Revisión_Avance_Periodo!$I1952,BD_Seguimiento_OAP_2019!$L$3:$L$294,0),MATCH(Revisión_Avance_Periodo!$M1952,BD_Seguimiento_OAP_2019!$AH$2:$AS$2,0))</f>
        <v>0</v>
      </c>
      <c r="O1952" s="190">
        <f>INDEX(BD_Seguimiento_OAP_2019!$AV$3:$BG$294,MATCH(Revisión_Avance_Periodo!$I1952,BD_Seguimiento_OAP_2019!$L$3:$L$294,0),MATCH(Revisión_Avance_Periodo!$M1952,BD_Seguimiento_OAP_2019!$AV$2:$BG$2,0))</f>
        <v>0</v>
      </c>
      <c r="P1952" s="175">
        <f>IFERROR((O1952/N1952),0)</f>
        <v>0</v>
      </c>
      <c r="Q1952" s="173" t="str">
        <f>VLOOKUP(P1952,Tabla_Indicador_Gestion4[#All],3,TRUE)</f>
        <v>Por Ejecutar</v>
      </c>
      <c r="R1952" s="229">
        <f>SUBTOTAL(9,$N$1946:$N1952)</f>
        <v>20</v>
      </c>
      <c r="S1952" s="230">
        <f>SUBTOTAL(9,$O$1946:$O1952)</f>
        <v>20</v>
      </c>
      <c r="T1952" s="231">
        <f>IFERROR(+Revisión_Avance_Periodo!$S1952/Revisión_Avance_Periodo!$R1952,0)</f>
        <v>1</v>
      </c>
      <c r="U1952" s="184"/>
      <c r="V1952" s="185"/>
      <c r="W1952" s="183"/>
      <c r="X1952" s="183"/>
      <c r="Y1952" s="183"/>
      <c r="Z1952" s="186"/>
      <c r="AA1952" s="187"/>
    </row>
    <row r="1953" spans="1:27" x14ac:dyDescent="0.25">
      <c r="A1953" s="94">
        <v>165</v>
      </c>
      <c r="B1953" s="96" t="str">
        <f>CONCATENATE(Revisión_Avance_Periodo!$C1953,";",Revisión_Avance_Periodo!$E1953,";",Revisión_Avance_Periodo!$I1953)</f>
        <v>OE1;PR_10;ACT_241</v>
      </c>
      <c r="C1953" s="180" t="s">
        <v>9</v>
      </c>
      <c r="D1953" s="181" t="str">
        <f>VLOOKUP(Revisión_Avance_Periodo!$C1953,Componentes_BD!$F$1:$G$5,2,FALSE)</f>
        <v>Fortalecer la Vigilancia.</v>
      </c>
      <c r="E1953" s="119" t="s">
        <v>12</v>
      </c>
      <c r="F1953" s="95">
        <v>2</v>
      </c>
      <c r="G1953" s="95" t="str">
        <f>VLOOKUP(Revisión_Avance_Periodo!$A1953,BD_Seguimiento_OAP_2019!$A$2:$G$294,7,FALSE)</f>
        <v>PAI</v>
      </c>
      <c r="H1953" s="95" t="str">
        <f>VLOOKUP(Revisión_Avance_Periodo!$A1953,BD_Seguimiento_OAP_2019!$A$2:$J$294,10,FALSE)</f>
        <v>PAI_01 - Operacional</v>
      </c>
      <c r="I1953" s="95" t="s">
        <v>1502</v>
      </c>
      <c r="J1953" s="95" t="str">
        <f>VLOOKUP(Revisión_Avance_Periodo!$I1953,BD_Seguimiento_OAP_2019!$L:$M,2,FALSE)</f>
        <v>Identificar sectores criticos de accidentalidad</v>
      </c>
      <c r="K1953" s="119" t="s">
        <v>45</v>
      </c>
      <c r="L1953" s="172">
        <v>4.4642857142857152E-4</v>
      </c>
      <c r="M1953" s="182" t="s">
        <v>111</v>
      </c>
      <c r="N1953" s="190">
        <f>INDEX(BD_Seguimiento_OAP_2019!$AH$3:$AS$294,MATCH(Revisión_Avance_Periodo!$I1953,BD_Seguimiento_OAP_2019!$L$3:$L$294,0),MATCH(Revisión_Avance_Periodo!$M1953,BD_Seguimiento_OAP_2019!$AH$2:$AS$2,0))</f>
        <v>5</v>
      </c>
      <c r="O1953" s="190">
        <f>INDEX(BD_Seguimiento_OAP_2019!$AV$3:$BG$294,MATCH(Revisión_Avance_Periodo!$I1953,BD_Seguimiento_OAP_2019!$L$3:$L$294,0),MATCH(Revisión_Avance_Periodo!$M1953,BD_Seguimiento_OAP_2019!$AV$2:$BG$2,0))</f>
        <v>0</v>
      </c>
      <c r="P1953" s="188">
        <f t="shared" si="357"/>
        <v>0</v>
      </c>
      <c r="Q1953" s="182" t="str">
        <f>VLOOKUP(P1953,Tabla_Indicador_Gestion4[#All],3,TRUE)</f>
        <v>Por Ejecutar</v>
      </c>
      <c r="R1953" s="229">
        <f>SUBTOTAL(9,$N$1946:$N1953)</f>
        <v>25</v>
      </c>
      <c r="S1953" s="230">
        <f>SUBTOTAL(9,$O$1946:$O1953)</f>
        <v>20</v>
      </c>
      <c r="T1953" s="231">
        <f>IFERROR(+Revisión_Avance_Periodo!$S1953/Revisión_Avance_Periodo!$R1953,0)</f>
        <v>0.8</v>
      </c>
      <c r="U1953" s="184"/>
      <c r="V1953" s="185"/>
      <c r="W1953" s="183"/>
      <c r="X1953" s="183"/>
      <c r="Y1953" s="183"/>
      <c r="Z1953" s="186"/>
      <c r="AA1953" s="187"/>
    </row>
    <row r="1954" spans="1:27" x14ac:dyDescent="0.25">
      <c r="A1954" s="88">
        <v>165</v>
      </c>
      <c r="B1954" s="91" t="str">
        <f>CONCATENATE(Revisión_Avance_Periodo!$C1954,";",Revisión_Avance_Periodo!$E1954,";",Revisión_Avance_Periodo!$I1954)</f>
        <v>OE1;PR_10;ACT_241</v>
      </c>
      <c r="C1954" s="170" t="s">
        <v>9</v>
      </c>
      <c r="D1954" s="171" t="str">
        <f>VLOOKUP(Revisión_Avance_Periodo!$C1954,Componentes_BD!$F$1:$G$5,2,FALSE)</f>
        <v>Fortalecer la Vigilancia.</v>
      </c>
      <c r="E1954" s="106" t="s">
        <v>12</v>
      </c>
      <c r="F1954" s="89">
        <v>2</v>
      </c>
      <c r="G1954" s="89" t="str">
        <f>VLOOKUP(Revisión_Avance_Periodo!$A1954,BD_Seguimiento_OAP_2019!$A$2:$G$294,7,FALSE)</f>
        <v>PAI</v>
      </c>
      <c r="H1954" s="89" t="str">
        <f>VLOOKUP(Revisión_Avance_Periodo!$A1954,BD_Seguimiento_OAP_2019!$A$2:$J$294,10,FALSE)</f>
        <v>PAI_01 - Operacional</v>
      </c>
      <c r="I1954" s="89" t="s">
        <v>1502</v>
      </c>
      <c r="J1954" s="89" t="str">
        <f>VLOOKUP(Revisión_Avance_Periodo!$I1954,BD_Seguimiento_OAP_2019!$L:$M,2,FALSE)</f>
        <v>Identificar sectores criticos de accidentalidad</v>
      </c>
      <c r="K1954" s="106" t="s">
        <v>45</v>
      </c>
      <c r="L1954" s="172">
        <v>4.4642857142857152E-4</v>
      </c>
      <c r="M1954" s="173" t="s">
        <v>112</v>
      </c>
      <c r="N1954" s="190">
        <f>INDEX(BD_Seguimiento_OAP_2019!$AH$3:$AS$294,MATCH(Revisión_Avance_Periodo!$I1954,BD_Seguimiento_OAP_2019!$L$3:$L$294,0),MATCH(Revisión_Avance_Periodo!$M1954,BD_Seguimiento_OAP_2019!$AH$2:$AS$2,0))</f>
        <v>5</v>
      </c>
      <c r="O1954" s="190">
        <f>INDEX(BD_Seguimiento_OAP_2019!$AV$3:$BG$294,MATCH(Revisión_Avance_Periodo!$I1954,BD_Seguimiento_OAP_2019!$L$3:$L$294,0),MATCH(Revisión_Avance_Periodo!$M1954,BD_Seguimiento_OAP_2019!$AV$2:$BG$2,0))</f>
        <v>0</v>
      </c>
      <c r="P1954" s="189">
        <f t="shared" si="357"/>
        <v>0</v>
      </c>
      <c r="Q1954" s="173" t="str">
        <f>VLOOKUP(P1954,Tabla_Indicador_Gestion4[#All],3,TRUE)</f>
        <v>Por Ejecutar</v>
      </c>
      <c r="R1954" s="229">
        <f>SUBTOTAL(9,$N$1946:$N1954)</f>
        <v>30</v>
      </c>
      <c r="S1954" s="230">
        <f>SUBTOTAL(9,$O$1946:$O1954)</f>
        <v>20</v>
      </c>
      <c r="T1954" s="231">
        <f>IFERROR(+Revisión_Avance_Periodo!$S1954/Revisión_Avance_Periodo!$R1954,0)</f>
        <v>0.66666666666666663</v>
      </c>
      <c r="U1954" s="184"/>
      <c r="V1954" s="185"/>
      <c r="W1954" s="183"/>
      <c r="X1954" s="183"/>
      <c r="Y1954" s="183"/>
      <c r="Z1954" s="186"/>
      <c r="AA1954" s="187"/>
    </row>
    <row r="1955" spans="1:27" x14ac:dyDescent="0.25">
      <c r="A1955" s="94">
        <v>165</v>
      </c>
      <c r="B1955" s="96" t="str">
        <f>CONCATENATE(Revisión_Avance_Periodo!$C1955,";",Revisión_Avance_Periodo!$E1955,";",Revisión_Avance_Periodo!$I1955)</f>
        <v>OE1;PR_10;ACT_241</v>
      </c>
      <c r="C1955" s="180" t="s">
        <v>9</v>
      </c>
      <c r="D1955" s="181" t="str">
        <f>VLOOKUP(Revisión_Avance_Periodo!$C1955,Componentes_BD!$F$1:$G$5,2,FALSE)</f>
        <v>Fortalecer la Vigilancia.</v>
      </c>
      <c r="E1955" s="119" t="s">
        <v>12</v>
      </c>
      <c r="F1955" s="95">
        <v>2</v>
      </c>
      <c r="G1955" s="95" t="str">
        <f>VLOOKUP(Revisión_Avance_Periodo!$A1955,BD_Seguimiento_OAP_2019!$A$2:$G$294,7,FALSE)</f>
        <v>PAI</v>
      </c>
      <c r="H1955" s="95" t="str">
        <f>VLOOKUP(Revisión_Avance_Periodo!$A1955,BD_Seguimiento_OAP_2019!$A$2:$J$294,10,FALSE)</f>
        <v>PAI_01 - Operacional</v>
      </c>
      <c r="I1955" s="95" t="s">
        <v>1502</v>
      </c>
      <c r="J1955" s="95" t="str">
        <f>VLOOKUP(Revisión_Avance_Periodo!$I1955,BD_Seguimiento_OAP_2019!$L:$M,2,FALSE)</f>
        <v>Identificar sectores criticos de accidentalidad</v>
      </c>
      <c r="K1955" s="119" t="s">
        <v>45</v>
      </c>
      <c r="L1955" s="172">
        <v>4.4642857142857152E-4</v>
      </c>
      <c r="M1955" s="182" t="s">
        <v>113</v>
      </c>
      <c r="N1955" s="190">
        <f>INDEX(BD_Seguimiento_OAP_2019!$AH$3:$AS$294,MATCH(Revisión_Avance_Periodo!$I1955,BD_Seguimiento_OAP_2019!$L$3:$L$294,0),MATCH(Revisión_Avance_Periodo!$M1955,BD_Seguimiento_OAP_2019!$AH$2:$AS$2,0))</f>
        <v>0</v>
      </c>
      <c r="O1955" s="190">
        <f>INDEX(BD_Seguimiento_OAP_2019!$AV$3:$BG$294,MATCH(Revisión_Avance_Periodo!$I1955,BD_Seguimiento_OAP_2019!$L$3:$L$294,0),MATCH(Revisión_Avance_Periodo!$M1955,BD_Seguimiento_OAP_2019!$AV$2:$BG$2,0))</f>
        <v>0</v>
      </c>
      <c r="P1955" s="175">
        <f>IFERROR((O1955/N1955),0)</f>
        <v>0</v>
      </c>
      <c r="Q1955" s="182" t="str">
        <f>VLOOKUP(P1955,Tabla_Indicador_Gestion4[#All],3,TRUE)</f>
        <v>Por Ejecutar</v>
      </c>
      <c r="R1955" s="229">
        <f>SUBTOTAL(9,$N$1946:$N1955)</f>
        <v>30</v>
      </c>
      <c r="S1955" s="230">
        <f>SUBTOTAL(9,$O$1946:$O1955)</f>
        <v>20</v>
      </c>
      <c r="T1955" s="231">
        <f>IFERROR(+Revisión_Avance_Periodo!$S1955/Revisión_Avance_Periodo!$R1955,0)</f>
        <v>0.66666666666666663</v>
      </c>
      <c r="U1955" s="184"/>
      <c r="V1955" s="185"/>
      <c r="W1955" s="183"/>
      <c r="X1955" s="183"/>
      <c r="Y1955" s="183"/>
      <c r="Z1955" s="186"/>
      <c r="AA1955" s="187"/>
    </row>
    <row r="1956" spans="1:27" x14ac:dyDescent="0.25">
      <c r="A1956" s="88">
        <v>165</v>
      </c>
      <c r="B1956" s="91" t="str">
        <f>CONCATENATE(Revisión_Avance_Periodo!$C1956,";",Revisión_Avance_Periodo!$E1956,";",Revisión_Avance_Periodo!$I1956)</f>
        <v>OE1;PR_10;ACT_241</v>
      </c>
      <c r="C1956" s="170" t="s">
        <v>9</v>
      </c>
      <c r="D1956" s="171" t="str">
        <f>VLOOKUP(Revisión_Avance_Periodo!$C1956,Componentes_BD!$F$1:$G$5,2,FALSE)</f>
        <v>Fortalecer la Vigilancia.</v>
      </c>
      <c r="E1956" s="106" t="s">
        <v>12</v>
      </c>
      <c r="F1956" s="89">
        <v>2</v>
      </c>
      <c r="G1956" s="89" t="str">
        <f>VLOOKUP(Revisión_Avance_Periodo!$A1956,BD_Seguimiento_OAP_2019!$A$2:$G$294,7,FALSE)</f>
        <v>PAI</v>
      </c>
      <c r="H1956" s="89" t="str">
        <f>VLOOKUP(Revisión_Avance_Periodo!$A1956,BD_Seguimiento_OAP_2019!$A$2:$J$294,10,FALSE)</f>
        <v>PAI_01 - Operacional</v>
      </c>
      <c r="I1956" s="89" t="s">
        <v>1502</v>
      </c>
      <c r="J1956" s="89" t="str">
        <f>VLOOKUP(Revisión_Avance_Periodo!$I1956,BD_Seguimiento_OAP_2019!$L:$M,2,FALSE)</f>
        <v>Identificar sectores criticos de accidentalidad</v>
      </c>
      <c r="K1956" s="106" t="s">
        <v>45</v>
      </c>
      <c r="L1956" s="172">
        <v>4.4642857142857152E-4</v>
      </c>
      <c r="M1956" s="173" t="s">
        <v>114</v>
      </c>
      <c r="N1956" s="190">
        <f>INDEX(BD_Seguimiento_OAP_2019!$AH$3:$AS$294,MATCH(Revisión_Avance_Periodo!$I1956,BD_Seguimiento_OAP_2019!$L$3:$L$294,0),MATCH(Revisión_Avance_Periodo!$M1956,BD_Seguimiento_OAP_2019!$AH$2:$AS$2,0))</f>
        <v>5</v>
      </c>
      <c r="O1956" s="190">
        <f>INDEX(BD_Seguimiento_OAP_2019!$AV$3:$BG$294,MATCH(Revisión_Avance_Periodo!$I1956,BD_Seguimiento_OAP_2019!$L$3:$L$294,0),MATCH(Revisión_Avance_Periodo!$M1956,BD_Seguimiento_OAP_2019!$AV$2:$BG$2,0))</f>
        <v>0</v>
      </c>
      <c r="P1956" s="189">
        <f t="shared" si="357"/>
        <v>0</v>
      </c>
      <c r="Q1956" s="173" t="str">
        <f>VLOOKUP(P1956,Tabla_Indicador_Gestion4[#All],3,TRUE)</f>
        <v>Por Ejecutar</v>
      </c>
      <c r="R1956" s="229">
        <f>SUBTOTAL(9,$N$1946:$N1956)</f>
        <v>35</v>
      </c>
      <c r="S1956" s="230">
        <f>SUBTOTAL(9,$O$1946:$O1956)</f>
        <v>20</v>
      </c>
      <c r="T1956" s="231">
        <f>IFERROR(+Revisión_Avance_Periodo!$S1956/Revisión_Avance_Periodo!$R1956,0)</f>
        <v>0.5714285714285714</v>
      </c>
      <c r="U1956" s="184"/>
      <c r="V1956" s="185"/>
      <c r="W1956" s="183"/>
      <c r="X1956" s="183"/>
      <c r="Y1956" s="183"/>
      <c r="Z1956" s="186"/>
      <c r="AA1956" s="187"/>
    </row>
    <row r="1957" spans="1:27" ht="15.75" thickBot="1" x14ac:dyDescent="0.3">
      <c r="A1957" s="94">
        <v>165</v>
      </c>
      <c r="B1957" s="96" t="str">
        <f>CONCATENATE(Revisión_Avance_Periodo!$C1957,";",Revisión_Avance_Periodo!$E1957,";",Revisión_Avance_Periodo!$I1957)</f>
        <v>OE1;PR_10;ACT_241</v>
      </c>
      <c r="C1957" s="180" t="s">
        <v>9</v>
      </c>
      <c r="D1957" s="181" t="str">
        <f>VLOOKUP(Revisión_Avance_Periodo!$C1957,Componentes_BD!$F$1:$G$5,2,FALSE)</f>
        <v>Fortalecer la Vigilancia.</v>
      </c>
      <c r="E1957" s="119" t="s">
        <v>12</v>
      </c>
      <c r="F1957" s="95">
        <v>2</v>
      </c>
      <c r="G1957" s="95" t="str">
        <f>VLOOKUP(Revisión_Avance_Periodo!$A1957,BD_Seguimiento_OAP_2019!$A$2:$G$294,7,FALSE)</f>
        <v>PAI</v>
      </c>
      <c r="H1957" s="95" t="str">
        <f>VLOOKUP(Revisión_Avance_Periodo!$A1957,BD_Seguimiento_OAP_2019!$A$2:$J$294,10,FALSE)</f>
        <v>PAI_01 - Operacional</v>
      </c>
      <c r="I1957" s="95" t="s">
        <v>1502</v>
      </c>
      <c r="J1957" s="95" t="str">
        <f>VLOOKUP(Revisión_Avance_Periodo!$I1957,BD_Seguimiento_OAP_2019!$L:$M,2,FALSE)</f>
        <v>Identificar sectores criticos de accidentalidad</v>
      </c>
      <c r="K1957" s="119" t="s">
        <v>45</v>
      </c>
      <c r="L1957" s="172">
        <v>4.4642857142857152E-4</v>
      </c>
      <c r="M1957" s="182" t="s">
        <v>115</v>
      </c>
      <c r="N1957" s="190">
        <f>INDEX(BD_Seguimiento_OAP_2019!$AH$3:$AS$294,MATCH(Revisión_Avance_Periodo!$I1957,BD_Seguimiento_OAP_2019!$L$3:$L$294,0),MATCH(Revisión_Avance_Periodo!$M1957,BD_Seguimiento_OAP_2019!$AH$2:$AS$2,0))</f>
        <v>5</v>
      </c>
      <c r="O1957" s="190">
        <f>INDEX(BD_Seguimiento_OAP_2019!$AV$3:$BG$294,MATCH(Revisión_Avance_Periodo!$I1957,BD_Seguimiento_OAP_2019!$L$3:$L$294,0),MATCH(Revisión_Avance_Periodo!$M1957,BD_Seguimiento_OAP_2019!$AV$2:$BG$2,0))</f>
        <v>0</v>
      </c>
      <c r="P1957" s="188">
        <f t="shared" si="357"/>
        <v>0</v>
      </c>
      <c r="Q1957" s="182" t="str">
        <f>VLOOKUP(P1957,Tabla_Indicador_Gestion4[#All],3,TRUE)</f>
        <v>Por Ejecutar</v>
      </c>
      <c r="R1957" s="229">
        <f>SUBTOTAL(9,$N$1946:$N1957)</f>
        <v>40</v>
      </c>
      <c r="S1957" s="230">
        <f>SUBTOTAL(9,$O$1946:$O1957)</f>
        <v>20</v>
      </c>
      <c r="T1957" s="231">
        <f>IFERROR(+Revisión_Avance_Periodo!$S1957/Revisión_Avance_Periodo!$R1957,0)</f>
        <v>0.5</v>
      </c>
      <c r="U1957" s="184"/>
      <c r="V1957" s="185"/>
      <c r="W1957" s="183"/>
      <c r="X1957" s="183"/>
      <c r="Y1957" s="183"/>
      <c r="Z1957" s="186"/>
      <c r="AA1957" s="187"/>
    </row>
    <row r="1958" spans="1:27" x14ac:dyDescent="0.25">
      <c r="A1958" s="88">
        <v>166</v>
      </c>
      <c r="B1958" s="91" t="str">
        <f>CONCATENATE(Revisión_Avance_Periodo!$C1958,";",Revisión_Avance_Periodo!$E1958,";",Revisión_Avance_Periodo!$I1958)</f>
        <v>OE1;PR_10;ACT_242</v>
      </c>
      <c r="C1958" s="170" t="s">
        <v>9</v>
      </c>
      <c r="D1958" s="171" t="str">
        <f>VLOOKUP(Revisión_Avance_Periodo!$C1958,Componentes_BD!$F$1:$G$5,2,FALSE)</f>
        <v>Fortalecer la Vigilancia.</v>
      </c>
      <c r="E1958" s="106" t="s">
        <v>12</v>
      </c>
      <c r="F1958" s="89">
        <v>2</v>
      </c>
      <c r="G1958" s="89" t="str">
        <f>VLOOKUP(Revisión_Avance_Periodo!$A1958,BD_Seguimiento_OAP_2019!$A$2:$G$294,7,FALSE)</f>
        <v>PAI</v>
      </c>
      <c r="H1958" s="89" t="str">
        <f>VLOOKUP(Revisión_Avance_Periodo!$A1958,BD_Seguimiento_OAP_2019!$A$2:$J$294,10,FALSE)</f>
        <v>PAI_01 - Operacional</v>
      </c>
      <c r="I1958" s="89" t="s">
        <v>1511</v>
      </c>
      <c r="J1958" s="89" t="str">
        <f>VLOOKUP(Revisión_Avance_Periodo!$I1958,BD_Seguimiento_OAP_2019!$L:$M,2,FALSE)</f>
        <v>Ejecutar Programa SETA</v>
      </c>
      <c r="K1958" s="106" t="s">
        <v>45</v>
      </c>
      <c r="L1958" s="172">
        <v>4.4642857142857152E-4</v>
      </c>
      <c r="M1958" s="173" t="s">
        <v>104</v>
      </c>
      <c r="N1958" s="190">
        <f>INDEX(BD_Seguimiento_OAP_2019!$AH$3:$AS$294,MATCH(Revisión_Avance_Periodo!$I1958,BD_Seguimiento_OAP_2019!$L$3:$L$294,0),MATCH(Revisión_Avance_Periodo!$M1958,BD_Seguimiento_OAP_2019!$AH$2:$AS$2,0))</f>
        <v>0</v>
      </c>
      <c r="O1958" s="190">
        <f>INDEX(BD_Seguimiento_OAP_2019!$AV$3:$BG$294,MATCH(Revisión_Avance_Periodo!$I1958,BD_Seguimiento_OAP_2019!$L$3:$L$294,0),MATCH(Revisión_Avance_Periodo!$M1958,BD_Seguimiento_OAP_2019!$AV$2:$BG$2,0))</f>
        <v>0</v>
      </c>
      <c r="P1958" s="175">
        <f t="shared" ref="P1958:P1966" si="362">IFERROR((O1958/N1958),0)</f>
        <v>0</v>
      </c>
      <c r="Q1958" s="173" t="str">
        <f>VLOOKUP(P1958,Tabla_Indicador_Gestion4[#All],3,TRUE)</f>
        <v>Por Ejecutar</v>
      </c>
      <c r="R1958" s="232">
        <f>SUBTOTAL(9,$N$1958:$N1958)</f>
        <v>0</v>
      </c>
      <c r="S1958" s="233">
        <f>SUBTOTAL(9,$O$1958:$O1958)</f>
        <v>0</v>
      </c>
      <c r="T1958" s="234">
        <f>IFERROR(+Revisión_Avance_Periodo!$S1958/Revisión_Avance_Periodo!$R1958,0)</f>
        <v>0</v>
      </c>
      <c r="U1958" s="191">
        <f>SUBTOTAL(9,N1958:N1969)</f>
        <v>53</v>
      </c>
      <c r="V1958" s="192">
        <f>SUBTOTAL(9,O1958:O1969)</f>
        <v>0</v>
      </c>
      <c r="W1958" s="176">
        <f t="shared" ref="W1958" si="363">+V1958/U1958</f>
        <v>0</v>
      </c>
      <c r="X1958" s="176"/>
      <c r="Y1958" s="176">
        <f>100%-Revisión_Avance_Periodo!$W1958</f>
        <v>1</v>
      </c>
      <c r="Z1958" s="178" t="str">
        <f>VLOOKUP(W1958,Tabla_Indicador_Gestion4[],3,TRUE)</f>
        <v>Por Ejecutar</v>
      </c>
      <c r="AA1958" s="179">
        <f>Revisión_Avance_Periodo!$W1958*Revisión_Avance_Periodo!$L1958</f>
        <v>0</v>
      </c>
    </row>
    <row r="1959" spans="1:27" x14ac:dyDescent="0.25">
      <c r="A1959" s="94">
        <v>166</v>
      </c>
      <c r="B1959" s="96" t="str">
        <f>CONCATENATE(Revisión_Avance_Periodo!$C1959,";",Revisión_Avance_Periodo!$E1959,";",Revisión_Avance_Periodo!$I1959)</f>
        <v>OE1;PR_10;ACT_242</v>
      </c>
      <c r="C1959" s="180" t="s">
        <v>9</v>
      </c>
      <c r="D1959" s="181" t="str">
        <f>VLOOKUP(Revisión_Avance_Periodo!$C1959,Componentes_BD!$F$1:$G$5,2,FALSE)</f>
        <v>Fortalecer la Vigilancia.</v>
      </c>
      <c r="E1959" s="119" t="s">
        <v>12</v>
      </c>
      <c r="F1959" s="95">
        <v>2</v>
      </c>
      <c r="G1959" s="95" t="str">
        <f>VLOOKUP(Revisión_Avance_Periodo!$A1959,BD_Seguimiento_OAP_2019!$A$2:$G$294,7,FALSE)</f>
        <v>PAI</v>
      </c>
      <c r="H1959" s="95" t="str">
        <f>VLOOKUP(Revisión_Avance_Periodo!$A1959,BD_Seguimiento_OAP_2019!$A$2:$J$294,10,FALSE)</f>
        <v>PAI_01 - Operacional</v>
      </c>
      <c r="I1959" s="95" t="s">
        <v>1511</v>
      </c>
      <c r="J1959" s="95" t="str">
        <f>VLOOKUP(Revisión_Avance_Periodo!$I1959,BD_Seguimiento_OAP_2019!$L:$M,2,FALSE)</f>
        <v>Ejecutar Programa SETA</v>
      </c>
      <c r="K1959" s="119" t="s">
        <v>45</v>
      </c>
      <c r="L1959" s="172">
        <v>4.4642857142857152E-4</v>
      </c>
      <c r="M1959" s="182" t="s">
        <v>105</v>
      </c>
      <c r="N1959" s="190">
        <f>INDEX(BD_Seguimiento_OAP_2019!$AH$3:$AS$294,MATCH(Revisión_Avance_Periodo!$I1959,BD_Seguimiento_OAP_2019!$L$3:$L$294,0),MATCH(Revisión_Avance_Periodo!$M1959,BD_Seguimiento_OAP_2019!$AH$2:$AS$2,0))</f>
        <v>0</v>
      </c>
      <c r="O1959" s="190">
        <f>INDEX(BD_Seguimiento_OAP_2019!$AV$3:$BG$294,MATCH(Revisión_Avance_Periodo!$I1959,BD_Seguimiento_OAP_2019!$L$3:$L$294,0),MATCH(Revisión_Avance_Periodo!$M1959,BD_Seguimiento_OAP_2019!$AV$2:$BG$2,0))</f>
        <v>0</v>
      </c>
      <c r="P1959" s="175">
        <f t="shared" si="362"/>
        <v>0</v>
      </c>
      <c r="Q1959" s="182" t="str">
        <f>VLOOKUP(P1959,Tabla_Indicador_Gestion4[#All],3,TRUE)</f>
        <v>Por Ejecutar</v>
      </c>
      <c r="R1959" s="229">
        <f>SUBTOTAL(9,$N$1958:$N1959)</f>
        <v>0</v>
      </c>
      <c r="S1959" s="230">
        <f>SUBTOTAL(9,$O$1958:$O1959)</f>
        <v>0</v>
      </c>
      <c r="T1959" s="231">
        <f>IFERROR(+Revisión_Avance_Periodo!$S1959/Revisión_Avance_Periodo!$R1959,0)</f>
        <v>0</v>
      </c>
      <c r="U1959" s="184"/>
      <c r="V1959" s="185"/>
      <c r="W1959" s="183"/>
      <c r="X1959" s="183"/>
      <c r="Y1959" s="183"/>
      <c r="Z1959" s="186"/>
      <c r="AA1959" s="187"/>
    </row>
    <row r="1960" spans="1:27" x14ac:dyDescent="0.25">
      <c r="A1960" s="88">
        <v>166</v>
      </c>
      <c r="B1960" s="91" t="str">
        <f>CONCATENATE(Revisión_Avance_Periodo!$C1960,";",Revisión_Avance_Periodo!$E1960,";",Revisión_Avance_Periodo!$I1960)</f>
        <v>OE1;PR_10;ACT_242</v>
      </c>
      <c r="C1960" s="170" t="s">
        <v>9</v>
      </c>
      <c r="D1960" s="171" t="str">
        <f>VLOOKUP(Revisión_Avance_Periodo!$C1960,Componentes_BD!$F$1:$G$5,2,FALSE)</f>
        <v>Fortalecer la Vigilancia.</v>
      </c>
      <c r="E1960" s="106" t="s">
        <v>12</v>
      </c>
      <c r="F1960" s="89">
        <v>2</v>
      </c>
      <c r="G1960" s="89" t="str">
        <f>VLOOKUP(Revisión_Avance_Periodo!$A1960,BD_Seguimiento_OAP_2019!$A$2:$G$294,7,FALSE)</f>
        <v>PAI</v>
      </c>
      <c r="H1960" s="89" t="str">
        <f>VLOOKUP(Revisión_Avance_Periodo!$A1960,BD_Seguimiento_OAP_2019!$A$2:$J$294,10,FALSE)</f>
        <v>PAI_01 - Operacional</v>
      </c>
      <c r="I1960" s="89" t="s">
        <v>1511</v>
      </c>
      <c r="J1960" s="89" t="str">
        <f>VLOOKUP(Revisión_Avance_Periodo!$I1960,BD_Seguimiento_OAP_2019!$L:$M,2,FALSE)</f>
        <v>Ejecutar Programa SETA</v>
      </c>
      <c r="K1960" s="106" t="s">
        <v>45</v>
      </c>
      <c r="L1960" s="172">
        <v>4.4642857142857152E-4</v>
      </c>
      <c r="M1960" s="173" t="s">
        <v>106</v>
      </c>
      <c r="N1960" s="190">
        <f>INDEX(BD_Seguimiento_OAP_2019!$AH$3:$AS$294,MATCH(Revisión_Avance_Periodo!$I1960,BD_Seguimiento_OAP_2019!$L$3:$L$294,0),MATCH(Revisión_Avance_Periodo!$M1960,BD_Seguimiento_OAP_2019!$AH$2:$AS$2,0))</f>
        <v>0</v>
      </c>
      <c r="O1960" s="190">
        <f>INDEX(BD_Seguimiento_OAP_2019!$AV$3:$BG$294,MATCH(Revisión_Avance_Periodo!$I1960,BD_Seguimiento_OAP_2019!$L$3:$L$294,0),MATCH(Revisión_Avance_Periodo!$M1960,BD_Seguimiento_OAP_2019!$AV$2:$BG$2,0))</f>
        <v>0</v>
      </c>
      <c r="P1960" s="175">
        <f t="shared" si="362"/>
        <v>0</v>
      </c>
      <c r="Q1960" s="173" t="str">
        <f>VLOOKUP(P1960,Tabla_Indicador_Gestion4[#All],3,TRUE)</f>
        <v>Por Ejecutar</v>
      </c>
      <c r="R1960" s="229">
        <f>SUBTOTAL(9,$N$1958:$N1960)</f>
        <v>0</v>
      </c>
      <c r="S1960" s="230">
        <f>SUBTOTAL(9,$O$1958:$O1960)</f>
        <v>0</v>
      </c>
      <c r="T1960" s="231">
        <f>IFERROR(+Revisión_Avance_Periodo!$S1960/Revisión_Avance_Periodo!$R1960,0)</f>
        <v>0</v>
      </c>
      <c r="U1960" s="184"/>
      <c r="V1960" s="185"/>
      <c r="W1960" s="183"/>
      <c r="X1960" s="183"/>
      <c r="Y1960" s="183"/>
      <c r="Z1960" s="186"/>
      <c r="AA1960" s="187"/>
    </row>
    <row r="1961" spans="1:27" x14ac:dyDescent="0.25">
      <c r="A1961" s="94">
        <v>166</v>
      </c>
      <c r="B1961" s="96" t="str">
        <f>CONCATENATE(Revisión_Avance_Periodo!$C1961,";",Revisión_Avance_Periodo!$E1961,";",Revisión_Avance_Periodo!$I1961)</f>
        <v>OE1;PR_10;ACT_242</v>
      </c>
      <c r="C1961" s="180" t="s">
        <v>9</v>
      </c>
      <c r="D1961" s="181" t="str">
        <f>VLOOKUP(Revisión_Avance_Periodo!$C1961,Componentes_BD!$F$1:$G$5,2,FALSE)</f>
        <v>Fortalecer la Vigilancia.</v>
      </c>
      <c r="E1961" s="119" t="s">
        <v>12</v>
      </c>
      <c r="F1961" s="95">
        <v>2</v>
      </c>
      <c r="G1961" s="95" t="str">
        <f>VLOOKUP(Revisión_Avance_Periodo!$A1961,BD_Seguimiento_OAP_2019!$A$2:$G$294,7,FALSE)</f>
        <v>PAI</v>
      </c>
      <c r="H1961" s="95" t="str">
        <f>VLOOKUP(Revisión_Avance_Periodo!$A1961,BD_Seguimiento_OAP_2019!$A$2:$J$294,10,FALSE)</f>
        <v>PAI_01 - Operacional</v>
      </c>
      <c r="I1961" s="95" t="s">
        <v>1511</v>
      </c>
      <c r="J1961" s="95" t="str">
        <f>VLOOKUP(Revisión_Avance_Periodo!$I1961,BD_Seguimiento_OAP_2019!$L:$M,2,FALSE)</f>
        <v>Ejecutar Programa SETA</v>
      </c>
      <c r="K1961" s="119" t="s">
        <v>45</v>
      </c>
      <c r="L1961" s="172">
        <v>4.4642857142857152E-4</v>
      </c>
      <c r="M1961" s="182" t="s">
        <v>107</v>
      </c>
      <c r="N1961" s="190">
        <f>INDEX(BD_Seguimiento_OAP_2019!$AH$3:$AS$294,MATCH(Revisión_Avance_Periodo!$I1961,BD_Seguimiento_OAP_2019!$L$3:$L$294,0),MATCH(Revisión_Avance_Periodo!$M1961,BD_Seguimiento_OAP_2019!$AH$2:$AS$2,0))</f>
        <v>0</v>
      </c>
      <c r="O1961" s="190">
        <f>INDEX(BD_Seguimiento_OAP_2019!$AV$3:$BG$294,MATCH(Revisión_Avance_Periodo!$I1961,BD_Seguimiento_OAP_2019!$L$3:$L$294,0),MATCH(Revisión_Avance_Periodo!$M1961,BD_Seguimiento_OAP_2019!$AV$2:$BG$2,0))</f>
        <v>0</v>
      </c>
      <c r="P1961" s="175">
        <f t="shared" si="362"/>
        <v>0</v>
      </c>
      <c r="Q1961" s="182" t="str">
        <f>VLOOKUP(P1961,Tabla_Indicador_Gestion4[#All],3,TRUE)</f>
        <v>Por Ejecutar</v>
      </c>
      <c r="R1961" s="229">
        <f>SUBTOTAL(9,$N$1958:$N1961)</f>
        <v>0</v>
      </c>
      <c r="S1961" s="230">
        <f>SUBTOTAL(9,$O$1958:$O1961)</f>
        <v>0</v>
      </c>
      <c r="T1961" s="231">
        <f>IFERROR(+Revisión_Avance_Periodo!$S1961/Revisión_Avance_Periodo!$R1961,0)</f>
        <v>0</v>
      </c>
      <c r="U1961" s="184"/>
      <c r="V1961" s="185"/>
      <c r="W1961" s="183"/>
      <c r="X1961" s="183"/>
      <c r="Y1961" s="183"/>
      <c r="Z1961" s="186"/>
      <c r="AA1961" s="187"/>
    </row>
    <row r="1962" spans="1:27" x14ac:dyDescent="0.25">
      <c r="A1962" s="88">
        <v>166</v>
      </c>
      <c r="B1962" s="91" t="str">
        <f>CONCATENATE(Revisión_Avance_Periodo!$C1962,";",Revisión_Avance_Periodo!$E1962,";",Revisión_Avance_Periodo!$I1962)</f>
        <v>OE1;PR_10;ACT_242</v>
      </c>
      <c r="C1962" s="170" t="s">
        <v>9</v>
      </c>
      <c r="D1962" s="171" t="str">
        <f>VLOOKUP(Revisión_Avance_Periodo!$C1962,Componentes_BD!$F$1:$G$5,2,FALSE)</f>
        <v>Fortalecer la Vigilancia.</v>
      </c>
      <c r="E1962" s="106" t="s">
        <v>12</v>
      </c>
      <c r="F1962" s="89">
        <v>2</v>
      </c>
      <c r="G1962" s="89" t="str">
        <f>VLOOKUP(Revisión_Avance_Periodo!$A1962,BD_Seguimiento_OAP_2019!$A$2:$G$294,7,FALSE)</f>
        <v>PAI</v>
      </c>
      <c r="H1962" s="89" t="str">
        <f>VLOOKUP(Revisión_Avance_Periodo!$A1962,BD_Seguimiento_OAP_2019!$A$2:$J$294,10,FALSE)</f>
        <v>PAI_01 - Operacional</v>
      </c>
      <c r="I1962" s="89" t="s">
        <v>1511</v>
      </c>
      <c r="J1962" s="89" t="str">
        <f>VLOOKUP(Revisión_Avance_Periodo!$I1962,BD_Seguimiento_OAP_2019!$L:$M,2,FALSE)</f>
        <v>Ejecutar Programa SETA</v>
      </c>
      <c r="K1962" s="106" t="s">
        <v>45</v>
      </c>
      <c r="L1962" s="172">
        <v>4.4642857142857152E-4</v>
      </c>
      <c r="M1962" s="173" t="s">
        <v>108</v>
      </c>
      <c r="N1962" s="190">
        <f>INDEX(BD_Seguimiento_OAP_2019!$AH$3:$AS$294,MATCH(Revisión_Avance_Periodo!$I1962,BD_Seguimiento_OAP_2019!$L$3:$L$294,0),MATCH(Revisión_Avance_Periodo!$M1962,BD_Seguimiento_OAP_2019!$AH$2:$AS$2,0))</f>
        <v>0</v>
      </c>
      <c r="O1962" s="190">
        <f>INDEX(BD_Seguimiento_OAP_2019!$AV$3:$BG$294,MATCH(Revisión_Avance_Periodo!$I1962,BD_Seguimiento_OAP_2019!$L$3:$L$294,0),MATCH(Revisión_Avance_Periodo!$M1962,BD_Seguimiento_OAP_2019!$AV$2:$BG$2,0))</f>
        <v>0</v>
      </c>
      <c r="P1962" s="175">
        <f t="shared" si="362"/>
        <v>0</v>
      </c>
      <c r="Q1962" s="173" t="str">
        <f>VLOOKUP(P1962,Tabla_Indicador_Gestion4[#All],3,TRUE)</f>
        <v>Por Ejecutar</v>
      </c>
      <c r="R1962" s="229">
        <f>SUBTOTAL(9,$N$1958:$N1962)</f>
        <v>0</v>
      </c>
      <c r="S1962" s="230">
        <f>SUBTOTAL(9,$O$1958:$O1962)</f>
        <v>0</v>
      </c>
      <c r="T1962" s="231">
        <f>IFERROR(+Revisión_Avance_Periodo!$S1962/Revisión_Avance_Periodo!$R1962,0)</f>
        <v>0</v>
      </c>
      <c r="U1962" s="184"/>
      <c r="V1962" s="185"/>
      <c r="W1962" s="183"/>
      <c r="X1962" s="183"/>
      <c r="Y1962" s="183"/>
      <c r="Z1962" s="186"/>
      <c r="AA1962" s="187"/>
    </row>
    <row r="1963" spans="1:27" x14ac:dyDescent="0.25">
      <c r="A1963" s="94">
        <v>166</v>
      </c>
      <c r="B1963" s="96" t="str">
        <f>CONCATENATE(Revisión_Avance_Periodo!$C1963,";",Revisión_Avance_Periodo!$E1963,";",Revisión_Avance_Periodo!$I1963)</f>
        <v>OE1;PR_10;ACT_242</v>
      </c>
      <c r="C1963" s="180" t="s">
        <v>9</v>
      </c>
      <c r="D1963" s="181" t="str">
        <f>VLOOKUP(Revisión_Avance_Periodo!$C1963,Componentes_BD!$F$1:$G$5,2,FALSE)</f>
        <v>Fortalecer la Vigilancia.</v>
      </c>
      <c r="E1963" s="119" t="s">
        <v>12</v>
      </c>
      <c r="F1963" s="95">
        <v>2</v>
      </c>
      <c r="G1963" s="95" t="str">
        <f>VLOOKUP(Revisión_Avance_Periodo!$A1963,BD_Seguimiento_OAP_2019!$A$2:$G$294,7,FALSE)</f>
        <v>PAI</v>
      </c>
      <c r="H1963" s="95" t="str">
        <f>VLOOKUP(Revisión_Avance_Periodo!$A1963,BD_Seguimiento_OAP_2019!$A$2:$J$294,10,FALSE)</f>
        <v>PAI_01 - Operacional</v>
      </c>
      <c r="I1963" s="95" t="s">
        <v>1511</v>
      </c>
      <c r="J1963" s="95" t="str">
        <f>VLOOKUP(Revisión_Avance_Periodo!$I1963,BD_Seguimiento_OAP_2019!$L:$M,2,FALSE)</f>
        <v>Ejecutar Programa SETA</v>
      </c>
      <c r="K1963" s="119" t="s">
        <v>45</v>
      </c>
      <c r="L1963" s="172">
        <v>4.4642857142857152E-4</v>
      </c>
      <c r="M1963" s="182" t="s">
        <v>109</v>
      </c>
      <c r="N1963" s="190">
        <f>INDEX(BD_Seguimiento_OAP_2019!$AH$3:$AS$294,MATCH(Revisión_Avance_Periodo!$I1963,BD_Seguimiento_OAP_2019!$L$3:$L$294,0),MATCH(Revisión_Avance_Periodo!$M1963,BD_Seguimiento_OAP_2019!$AH$2:$AS$2,0))</f>
        <v>0</v>
      </c>
      <c r="O1963" s="190">
        <f>INDEX(BD_Seguimiento_OAP_2019!$AV$3:$BG$294,MATCH(Revisión_Avance_Periodo!$I1963,BD_Seguimiento_OAP_2019!$L$3:$L$294,0),MATCH(Revisión_Avance_Periodo!$M1963,BD_Seguimiento_OAP_2019!$AV$2:$BG$2,0))</f>
        <v>0</v>
      </c>
      <c r="P1963" s="175">
        <f t="shared" si="362"/>
        <v>0</v>
      </c>
      <c r="Q1963" s="182" t="str">
        <f>VLOOKUP(P1963,Tabla_Indicador_Gestion4[#All],3,TRUE)</f>
        <v>Por Ejecutar</v>
      </c>
      <c r="R1963" s="229">
        <f>SUBTOTAL(9,$N$1958:$N1963)</f>
        <v>0</v>
      </c>
      <c r="S1963" s="230">
        <f>SUBTOTAL(9,$O$1958:$O1963)</f>
        <v>0</v>
      </c>
      <c r="T1963" s="231">
        <f>IFERROR(+Revisión_Avance_Periodo!$S1963/Revisión_Avance_Periodo!$R1963,0)</f>
        <v>0</v>
      </c>
      <c r="U1963" s="184"/>
      <c r="V1963" s="185"/>
      <c r="W1963" s="183"/>
      <c r="X1963" s="183"/>
      <c r="Y1963" s="183"/>
      <c r="Z1963" s="186"/>
      <c r="AA1963" s="187"/>
    </row>
    <row r="1964" spans="1:27" x14ac:dyDescent="0.25">
      <c r="A1964" s="88">
        <v>166</v>
      </c>
      <c r="B1964" s="91" t="str">
        <f>CONCATENATE(Revisión_Avance_Periodo!$C1964,";",Revisión_Avance_Periodo!$E1964,";",Revisión_Avance_Periodo!$I1964)</f>
        <v>OE1;PR_10;ACT_242</v>
      </c>
      <c r="C1964" s="170" t="s">
        <v>9</v>
      </c>
      <c r="D1964" s="171" t="str">
        <f>VLOOKUP(Revisión_Avance_Periodo!$C1964,Componentes_BD!$F$1:$G$5,2,FALSE)</f>
        <v>Fortalecer la Vigilancia.</v>
      </c>
      <c r="E1964" s="106" t="s">
        <v>12</v>
      </c>
      <c r="F1964" s="89">
        <v>2</v>
      </c>
      <c r="G1964" s="89" t="str">
        <f>VLOOKUP(Revisión_Avance_Periodo!$A1964,BD_Seguimiento_OAP_2019!$A$2:$G$294,7,FALSE)</f>
        <v>PAI</v>
      </c>
      <c r="H1964" s="89" t="str">
        <f>VLOOKUP(Revisión_Avance_Periodo!$A1964,BD_Seguimiento_OAP_2019!$A$2:$J$294,10,FALSE)</f>
        <v>PAI_01 - Operacional</v>
      </c>
      <c r="I1964" s="89" t="s">
        <v>1511</v>
      </c>
      <c r="J1964" s="89" t="str">
        <f>VLOOKUP(Revisión_Avance_Periodo!$I1964,BD_Seguimiento_OAP_2019!$L:$M,2,FALSE)</f>
        <v>Ejecutar Programa SETA</v>
      </c>
      <c r="K1964" s="106" t="s">
        <v>45</v>
      </c>
      <c r="L1964" s="172">
        <v>4.4642857142857152E-4</v>
      </c>
      <c r="M1964" s="173" t="s">
        <v>110</v>
      </c>
      <c r="N1964" s="190">
        <f>INDEX(BD_Seguimiento_OAP_2019!$AH$3:$AS$294,MATCH(Revisión_Avance_Periodo!$I1964,BD_Seguimiento_OAP_2019!$L$3:$L$294,0),MATCH(Revisión_Avance_Periodo!$M1964,BD_Seguimiento_OAP_2019!$AH$2:$AS$2,0))</f>
        <v>0</v>
      </c>
      <c r="O1964" s="190">
        <f>INDEX(BD_Seguimiento_OAP_2019!$AV$3:$BG$294,MATCH(Revisión_Avance_Periodo!$I1964,BD_Seguimiento_OAP_2019!$L$3:$L$294,0),MATCH(Revisión_Avance_Periodo!$M1964,BD_Seguimiento_OAP_2019!$AV$2:$BG$2,0))</f>
        <v>0</v>
      </c>
      <c r="P1964" s="175">
        <f t="shared" si="362"/>
        <v>0</v>
      </c>
      <c r="Q1964" s="173" t="str">
        <f>VLOOKUP(P1964,Tabla_Indicador_Gestion4[#All],3,TRUE)</f>
        <v>Por Ejecutar</v>
      </c>
      <c r="R1964" s="229">
        <f>SUBTOTAL(9,$N$1958:$N1964)</f>
        <v>0</v>
      </c>
      <c r="S1964" s="230">
        <f>SUBTOTAL(9,$O$1958:$O1964)</f>
        <v>0</v>
      </c>
      <c r="T1964" s="231">
        <f>IFERROR(+Revisión_Avance_Periodo!$S1964/Revisión_Avance_Periodo!$R1964,0)</f>
        <v>0</v>
      </c>
      <c r="U1964" s="184"/>
      <c r="V1964" s="185"/>
      <c r="W1964" s="183"/>
      <c r="X1964" s="183"/>
      <c r="Y1964" s="183"/>
      <c r="Z1964" s="186"/>
      <c r="AA1964" s="187"/>
    </row>
    <row r="1965" spans="1:27" x14ac:dyDescent="0.25">
      <c r="A1965" s="94">
        <v>166</v>
      </c>
      <c r="B1965" s="96" t="str">
        <f>CONCATENATE(Revisión_Avance_Periodo!$C1965,";",Revisión_Avance_Periodo!$E1965,";",Revisión_Avance_Periodo!$I1965)</f>
        <v>OE1;PR_10;ACT_242</v>
      </c>
      <c r="C1965" s="180" t="s">
        <v>9</v>
      </c>
      <c r="D1965" s="181" t="str">
        <f>VLOOKUP(Revisión_Avance_Periodo!$C1965,Componentes_BD!$F$1:$G$5,2,FALSE)</f>
        <v>Fortalecer la Vigilancia.</v>
      </c>
      <c r="E1965" s="119" t="s">
        <v>12</v>
      </c>
      <c r="F1965" s="95">
        <v>2</v>
      </c>
      <c r="G1965" s="95" t="str">
        <f>VLOOKUP(Revisión_Avance_Periodo!$A1965,BD_Seguimiento_OAP_2019!$A$2:$G$294,7,FALSE)</f>
        <v>PAI</v>
      </c>
      <c r="H1965" s="95" t="str">
        <f>VLOOKUP(Revisión_Avance_Periodo!$A1965,BD_Seguimiento_OAP_2019!$A$2:$J$294,10,FALSE)</f>
        <v>PAI_01 - Operacional</v>
      </c>
      <c r="I1965" s="95" t="s">
        <v>1511</v>
      </c>
      <c r="J1965" s="95" t="str">
        <f>VLOOKUP(Revisión_Avance_Periodo!$I1965,BD_Seguimiento_OAP_2019!$L:$M,2,FALSE)</f>
        <v>Ejecutar Programa SETA</v>
      </c>
      <c r="K1965" s="119" t="s">
        <v>45</v>
      </c>
      <c r="L1965" s="172">
        <v>4.4642857142857152E-4</v>
      </c>
      <c r="M1965" s="182" t="s">
        <v>111</v>
      </c>
      <c r="N1965" s="190">
        <f>INDEX(BD_Seguimiento_OAP_2019!$AH$3:$AS$294,MATCH(Revisión_Avance_Periodo!$I1965,BD_Seguimiento_OAP_2019!$L$3:$L$294,0),MATCH(Revisión_Avance_Periodo!$M1965,BD_Seguimiento_OAP_2019!$AH$2:$AS$2,0))</f>
        <v>0</v>
      </c>
      <c r="O1965" s="190">
        <f>INDEX(BD_Seguimiento_OAP_2019!$AV$3:$BG$294,MATCH(Revisión_Avance_Periodo!$I1965,BD_Seguimiento_OAP_2019!$L$3:$L$294,0),MATCH(Revisión_Avance_Periodo!$M1965,BD_Seguimiento_OAP_2019!$AV$2:$BG$2,0))</f>
        <v>0</v>
      </c>
      <c r="P1965" s="175">
        <f t="shared" si="362"/>
        <v>0</v>
      </c>
      <c r="Q1965" s="182" t="str">
        <f>VLOOKUP(P1965,Tabla_Indicador_Gestion4[#All],3,TRUE)</f>
        <v>Por Ejecutar</v>
      </c>
      <c r="R1965" s="229">
        <f>SUBTOTAL(9,$N$1958:$N1965)</f>
        <v>0</v>
      </c>
      <c r="S1965" s="230">
        <f>SUBTOTAL(9,$O$1958:$O1965)</f>
        <v>0</v>
      </c>
      <c r="T1965" s="231">
        <f>IFERROR(+Revisión_Avance_Periodo!$S1965/Revisión_Avance_Periodo!$R1965,0)</f>
        <v>0</v>
      </c>
      <c r="U1965" s="184"/>
      <c r="V1965" s="185"/>
      <c r="W1965" s="183"/>
      <c r="X1965" s="183"/>
      <c r="Y1965" s="183"/>
      <c r="Z1965" s="186"/>
      <c r="AA1965" s="187"/>
    </row>
    <row r="1966" spans="1:27" x14ac:dyDescent="0.25">
      <c r="A1966" s="88">
        <v>166</v>
      </c>
      <c r="B1966" s="91" t="str">
        <f>CONCATENATE(Revisión_Avance_Periodo!$C1966,";",Revisión_Avance_Periodo!$E1966,";",Revisión_Avance_Periodo!$I1966)</f>
        <v>OE1;PR_10;ACT_242</v>
      </c>
      <c r="C1966" s="170" t="s">
        <v>9</v>
      </c>
      <c r="D1966" s="171" t="str">
        <f>VLOOKUP(Revisión_Avance_Periodo!$C1966,Componentes_BD!$F$1:$G$5,2,FALSE)</f>
        <v>Fortalecer la Vigilancia.</v>
      </c>
      <c r="E1966" s="106" t="s">
        <v>12</v>
      </c>
      <c r="F1966" s="89">
        <v>2</v>
      </c>
      <c r="G1966" s="89" t="str">
        <f>VLOOKUP(Revisión_Avance_Periodo!$A1966,BD_Seguimiento_OAP_2019!$A$2:$G$294,7,FALSE)</f>
        <v>PAI</v>
      </c>
      <c r="H1966" s="89" t="str">
        <f>VLOOKUP(Revisión_Avance_Periodo!$A1966,BD_Seguimiento_OAP_2019!$A$2:$J$294,10,FALSE)</f>
        <v>PAI_01 - Operacional</v>
      </c>
      <c r="I1966" s="89" t="s">
        <v>1511</v>
      </c>
      <c r="J1966" s="89" t="str">
        <f>VLOOKUP(Revisión_Avance_Periodo!$I1966,BD_Seguimiento_OAP_2019!$L:$M,2,FALSE)</f>
        <v>Ejecutar Programa SETA</v>
      </c>
      <c r="K1966" s="106" t="s">
        <v>45</v>
      </c>
      <c r="L1966" s="172">
        <v>4.4642857142857152E-4</v>
      </c>
      <c r="M1966" s="173" t="s">
        <v>112</v>
      </c>
      <c r="N1966" s="190">
        <f>INDEX(BD_Seguimiento_OAP_2019!$AH$3:$AS$294,MATCH(Revisión_Avance_Periodo!$I1966,BD_Seguimiento_OAP_2019!$L$3:$L$294,0),MATCH(Revisión_Avance_Periodo!$M1966,BD_Seguimiento_OAP_2019!$AH$2:$AS$2,0))</f>
        <v>0</v>
      </c>
      <c r="O1966" s="190">
        <f>INDEX(BD_Seguimiento_OAP_2019!$AV$3:$BG$294,MATCH(Revisión_Avance_Periodo!$I1966,BD_Seguimiento_OAP_2019!$L$3:$L$294,0),MATCH(Revisión_Avance_Periodo!$M1966,BD_Seguimiento_OAP_2019!$AV$2:$BG$2,0))</f>
        <v>0</v>
      </c>
      <c r="P1966" s="175">
        <f t="shared" si="362"/>
        <v>0</v>
      </c>
      <c r="Q1966" s="173" t="str">
        <f>VLOOKUP(P1966,Tabla_Indicador_Gestion4[#All],3,TRUE)</f>
        <v>Por Ejecutar</v>
      </c>
      <c r="R1966" s="229">
        <f>SUBTOTAL(9,$N$1958:$N1966)</f>
        <v>0</v>
      </c>
      <c r="S1966" s="230">
        <f>SUBTOTAL(9,$O$1958:$O1966)</f>
        <v>0</v>
      </c>
      <c r="T1966" s="231">
        <f>IFERROR(+Revisión_Avance_Periodo!$S1966/Revisión_Avance_Periodo!$R1966,0)</f>
        <v>0</v>
      </c>
      <c r="U1966" s="184"/>
      <c r="V1966" s="185"/>
      <c r="W1966" s="183"/>
      <c r="X1966" s="183"/>
      <c r="Y1966" s="183"/>
      <c r="Z1966" s="186"/>
      <c r="AA1966" s="187"/>
    </row>
    <row r="1967" spans="1:27" x14ac:dyDescent="0.25">
      <c r="A1967" s="94">
        <v>166</v>
      </c>
      <c r="B1967" s="96" t="str">
        <f>CONCATENATE(Revisión_Avance_Periodo!$C1967,";",Revisión_Avance_Periodo!$E1967,";",Revisión_Avance_Periodo!$I1967)</f>
        <v>OE1;PR_10;ACT_242</v>
      </c>
      <c r="C1967" s="180" t="s">
        <v>9</v>
      </c>
      <c r="D1967" s="181" t="str">
        <f>VLOOKUP(Revisión_Avance_Periodo!$C1967,Componentes_BD!$F$1:$G$5,2,FALSE)</f>
        <v>Fortalecer la Vigilancia.</v>
      </c>
      <c r="E1967" s="119" t="s">
        <v>12</v>
      </c>
      <c r="F1967" s="95">
        <v>2</v>
      </c>
      <c r="G1967" s="95" t="str">
        <f>VLOOKUP(Revisión_Avance_Periodo!$A1967,BD_Seguimiento_OAP_2019!$A$2:$G$294,7,FALSE)</f>
        <v>PAI</v>
      </c>
      <c r="H1967" s="95" t="str">
        <f>VLOOKUP(Revisión_Avance_Periodo!$A1967,BD_Seguimiento_OAP_2019!$A$2:$J$294,10,FALSE)</f>
        <v>PAI_01 - Operacional</v>
      </c>
      <c r="I1967" s="95" t="s">
        <v>1511</v>
      </c>
      <c r="J1967" s="95" t="str">
        <f>VLOOKUP(Revisión_Avance_Periodo!$I1967,BD_Seguimiento_OAP_2019!$L:$M,2,FALSE)</f>
        <v>Ejecutar Programa SETA</v>
      </c>
      <c r="K1967" s="119" t="s">
        <v>45</v>
      </c>
      <c r="L1967" s="172">
        <v>4.4642857142857152E-4</v>
      </c>
      <c r="M1967" s="182" t="s">
        <v>113</v>
      </c>
      <c r="N1967" s="190">
        <f>INDEX(BD_Seguimiento_OAP_2019!$AH$3:$AS$294,MATCH(Revisión_Avance_Periodo!$I1967,BD_Seguimiento_OAP_2019!$L$3:$L$294,0),MATCH(Revisión_Avance_Periodo!$M1967,BD_Seguimiento_OAP_2019!$AH$2:$AS$2,0))</f>
        <v>53</v>
      </c>
      <c r="O1967" s="190">
        <f>INDEX(BD_Seguimiento_OAP_2019!$AV$3:$BG$294,MATCH(Revisión_Avance_Periodo!$I1967,BD_Seguimiento_OAP_2019!$L$3:$L$294,0),MATCH(Revisión_Avance_Periodo!$M1967,BD_Seguimiento_OAP_2019!$AV$2:$BG$2,0))</f>
        <v>0</v>
      </c>
      <c r="P1967" s="188">
        <f t="shared" si="357"/>
        <v>0</v>
      </c>
      <c r="Q1967" s="182" t="str">
        <f>VLOOKUP(P1967,Tabla_Indicador_Gestion4[#All],3,TRUE)</f>
        <v>Por Ejecutar</v>
      </c>
      <c r="R1967" s="229">
        <f>SUBTOTAL(9,$N$1958:$N1967)</f>
        <v>53</v>
      </c>
      <c r="S1967" s="230">
        <f>SUBTOTAL(9,$O$1958:$O1967)</f>
        <v>0</v>
      </c>
      <c r="T1967" s="231">
        <f>IFERROR(+Revisión_Avance_Periodo!$S1967/Revisión_Avance_Periodo!$R1967,0)</f>
        <v>0</v>
      </c>
      <c r="U1967" s="184"/>
      <c r="V1967" s="185"/>
      <c r="W1967" s="183"/>
      <c r="X1967" s="183"/>
      <c r="Y1967" s="183"/>
      <c r="Z1967" s="186"/>
      <c r="AA1967" s="187"/>
    </row>
    <row r="1968" spans="1:27" x14ac:dyDescent="0.25">
      <c r="A1968" s="88">
        <v>166</v>
      </c>
      <c r="B1968" s="91" t="str">
        <f>CONCATENATE(Revisión_Avance_Periodo!$C1968,";",Revisión_Avance_Periodo!$E1968,";",Revisión_Avance_Periodo!$I1968)</f>
        <v>OE1;PR_10;ACT_242</v>
      </c>
      <c r="C1968" s="170" t="s">
        <v>9</v>
      </c>
      <c r="D1968" s="171" t="str">
        <f>VLOOKUP(Revisión_Avance_Periodo!$C1968,Componentes_BD!$F$1:$G$5,2,FALSE)</f>
        <v>Fortalecer la Vigilancia.</v>
      </c>
      <c r="E1968" s="106" t="s">
        <v>12</v>
      </c>
      <c r="F1968" s="89">
        <v>2</v>
      </c>
      <c r="G1968" s="89" t="str">
        <f>VLOOKUP(Revisión_Avance_Periodo!$A1968,BD_Seguimiento_OAP_2019!$A$2:$G$294,7,FALSE)</f>
        <v>PAI</v>
      </c>
      <c r="H1968" s="89" t="str">
        <f>VLOOKUP(Revisión_Avance_Periodo!$A1968,BD_Seguimiento_OAP_2019!$A$2:$J$294,10,FALSE)</f>
        <v>PAI_01 - Operacional</v>
      </c>
      <c r="I1968" s="89" t="s">
        <v>1511</v>
      </c>
      <c r="J1968" s="89" t="str">
        <f>VLOOKUP(Revisión_Avance_Periodo!$I1968,BD_Seguimiento_OAP_2019!$L:$M,2,FALSE)</f>
        <v>Ejecutar Programa SETA</v>
      </c>
      <c r="K1968" s="106" t="s">
        <v>45</v>
      </c>
      <c r="L1968" s="172">
        <v>4.4642857142857152E-4</v>
      </c>
      <c r="M1968" s="173" t="s">
        <v>114</v>
      </c>
      <c r="N1968" s="190">
        <f>INDEX(BD_Seguimiento_OAP_2019!$AH$3:$AS$294,MATCH(Revisión_Avance_Periodo!$I1968,BD_Seguimiento_OAP_2019!$L$3:$L$294,0),MATCH(Revisión_Avance_Periodo!$M1968,BD_Seguimiento_OAP_2019!$AH$2:$AS$2,0))</f>
        <v>0</v>
      </c>
      <c r="O1968" s="190">
        <f>INDEX(BD_Seguimiento_OAP_2019!$AV$3:$BG$294,MATCH(Revisión_Avance_Periodo!$I1968,BD_Seguimiento_OAP_2019!$L$3:$L$294,0),MATCH(Revisión_Avance_Periodo!$M1968,BD_Seguimiento_OAP_2019!$AV$2:$BG$2,0))</f>
        <v>0</v>
      </c>
      <c r="P1968" s="175">
        <f t="shared" ref="P1968:P1989" si="364">IFERROR((O1968/N1968),0)</f>
        <v>0</v>
      </c>
      <c r="Q1968" s="173" t="str">
        <f>VLOOKUP(P1968,Tabla_Indicador_Gestion4[#All],3,TRUE)</f>
        <v>Por Ejecutar</v>
      </c>
      <c r="R1968" s="229">
        <f>SUBTOTAL(9,$N$1958:$N1968)</f>
        <v>53</v>
      </c>
      <c r="S1968" s="230">
        <f>SUBTOTAL(9,$O$1958:$O1968)</f>
        <v>0</v>
      </c>
      <c r="T1968" s="231">
        <f>IFERROR(+Revisión_Avance_Periodo!$S1968/Revisión_Avance_Periodo!$R1968,0)</f>
        <v>0</v>
      </c>
      <c r="U1968" s="184"/>
      <c r="V1968" s="185"/>
      <c r="W1968" s="183"/>
      <c r="X1968" s="183"/>
      <c r="Y1968" s="183"/>
      <c r="Z1968" s="186"/>
      <c r="AA1968" s="187"/>
    </row>
    <row r="1969" spans="1:27" ht="15.75" thickBot="1" x14ac:dyDescent="0.3">
      <c r="A1969" s="94">
        <v>166</v>
      </c>
      <c r="B1969" s="96" t="str">
        <f>CONCATENATE(Revisión_Avance_Periodo!$C1969,";",Revisión_Avance_Periodo!$E1969,";",Revisión_Avance_Periodo!$I1969)</f>
        <v>OE1;PR_10;ACT_242</v>
      </c>
      <c r="C1969" s="180" t="s">
        <v>9</v>
      </c>
      <c r="D1969" s="181" t="str">
        <f>VLOOKUP(Revisión_Avance_Periodo!$C1969,Componentes_BD!$F$1:$G$5,2,FALSE)</f>
        <v>Fortalecer la Vigilancia.</v>
      </c>
      <c r="E1969" s="119" t="s">
        <v>12</v>
      </c>
      <c r="F1969" s="95">
        <v>2</v>
      </c>
      <c r="G1969" s="95" t="str">
        <f>VLOOKUP(Revisión_Avance_Periodo!$A1969,BD_Seguimiento_OAP_2019!$A$2:$G$294,7,FALSE)</f>
        <v>PAI</v>
      </c>
      <c r="H1969" s="95" t="str">
        <f>VLOOKUP(Revisión_Avance_Periodo!$A1969,BD_Seguimiento_OAP_2019!$A$2:$J$294,10,FALSE)</f>
        <v>PAI_01 - Operacional</v>
      </c>
      <c r="I1969" s="95" t="s">
        <v>1511</v>
      </c>
      <c r="J1969" s="95" t="str">
        <f>VLOOKUP(Revisión_Avance_Periodo!$I1969,BD_Seguimiento_OAP_2019!$L:$M,2,FALSE)</f>
        <v>Ejecutar Programa SETA</v>
      </c>
      <c r="K1969" s="119" t="s">
        <v>45</v>
      </c>
      <c r="L1969" s="172">
        <v>4.4642857142857152E-4</v>
      </c>
      <c r="M1969" s="182" t="s">
        <v>115</v>
      </c>
      <c r="N1969" s="190">
        <f>INDEX(BD_Seguimiento_OAP_2019!$AH$3:$AS$294,MATCH(Revisión_Avance_Periodo!$I1969,BD_Seguimiento_OAP_2019!$L$3:$L$294,0),MATCH(Revisión_Avance_Periodo!$M1969,BD_Seguimiento_OAP_2019!$AH$2:$AS$2,0))</f>
        <v>0</v>
      </c>
      <c r="O1969" s="190">
        <f>INDEX(BD_Seguimiento_OAP_2019!$AV$3:$BG$294,MATCH(Revisión_Avance_Periodo!$I1969,BD_Seguimiento_OAP_2019!$L$3:$L$294,0),MATCH(Revisión_Avance_Periodo!$M1969,BD_Seguimiento_OAP_2019!$AV$2:$BG$2,0))</f>
        <v>0</v>
      </c>
      <c r="P1969" s="175">
        <f t="shared" si="364"/>
        <v>0</v>
      </c>
      <c r="Q1969" s="182" t="str">
        <f>VLOOKUP(P1969,Tabla_Indicador_Gestion4[#All],3,TRUE)</f>
        <v>Por Ejecutar</v>
      </c>
      <c r="R1969" s="229">
        <f>SUBTOTAL(9,$N$1958:$N1969)</f>
        <v>53</v>
      </c>
      <c r="S1969" s="230">
        <f>SUBTOTAL(9,$O$1958:$O1969)</f>
        <v>0</v>
      </c>
      <c r="T1969" s="231">
        <f>IFERROR(+Revisión_Avance_Periodo!$S1969/Revisión_Avance_Periodo!$R1969,0)</f>
        <v>0</v>
      </c>
      <c r="U1969" s="184"/>
      <c r="V1969" s="185"/>
      <c r="W1969" s="183"/>
      <c r="X1969" s="183"/>
      <c r="Y1969" s="183"/>
      <c r="Z1969" s="186"/>
      <c r="AA1969" s="187"/>
    </row>
    <row r="1970" spans="1:27" x14ac:dyDescent="0.25">
      <c r="A1970" s="88">
        <v>167</v>
      </c>
      <c r="B1970" s="91" t="str">
        <f>CONCATENATE(Revisión_Avance_Periodo!$C1970,";",Revisión_Avance_Periodo!$E1970,";",Revisión_Avance_Periodo!$I1970)</f>
        <v>OE1;PR_02;ACT_243</v>
      </c>
      <c r="C1970" s="170" t="s">
        <v>9</v>
      </c>
      <c r="D1970" s="171" t="str">
        <f>VLOOKUP(Revisión_Avance_Periodo!$C1970,Componentes_BD!$F$1:$G$5,2,FALSE)</f>
        <v>Fortalecer la Vigilancia.</v>
      </c>
      <c r="E1970" s="106" t="s">
        <v>46</v>
      </c>
      <c r="F1970" s="89">
        <v>1</v>
      </c>
      <c r="G1970" s="89" t="str">
        <f>VLOOKUP(Revisión_Avance_Periodo!$A1970,BD_Seguimiento_OAP_2019!$A$2:$G$294,7,FALSE)</f>
        <v>PEI</v>
      </c>
      <c r="H1970" s="89" t="str">
        <f>VLOOKUP(Revisión_Avance_Periodo!$A1970,BD_Seguimiento_OAP_2019!$A$2:$J$294,10,FALSE)</f>
        <v>PEI_02 - Accesibilidad</v>
      </c>
      <c r="I1970" s="89" t="s">
        <v>25</v>
      </c>
      <c r="J1970" s="89" t="str">
        <f>VLOOKUP(Revisión_Avance_Periodo!$I1970,BD_Seguimiento_OAP_2019!$L:$M,2,FALSE)</f>
        <v>2.1 Expedir circular</v>
      </c>
      <c r="K1970" s="106" t="s">
        <v>45</v>
      </c>
      <c r="L1970" s="172">
        <v>4.4642857142857152E-4</v>
      </c>
      <c r="M1970" s="173" t="s">
        <v>104</v>
      </c>
      <c r="N1970" s="190">
        <f>INDEX(BD_Seguimiento_OAP_2019!$AH$3:$AS$294,MATCH(Revisión_Avance_Periodo!$I1970,BD_Seguimiento_OAP_2019!$L$3:$L$294,0),MATCH(Revisión_Avance_Periodo!$M1970,BD_Seguimiento_OAP_2019!$AH$2:$AS$2,0))</f>
        <v>0</v>
      </c>
      <c r="O1970" s="190">
        <f>INDEX(BD_Seguimiento_OAP_2019!$AV$3:$BG$294,MATCH(Revisión_Avance_Periodo!$I1970,BD_Seguimiento_OAP_2019!$L$3:$L$294,0),MATCH(Revisión_Avance_Periodo!$M1970,BD_Seguimiento_OAP_2019!$AV$2:$BG$2,0))</f>
        <v>0</v>
      </c>
      <c r="P1970" s="175">
        <f t="shared" si="364"/>
        <v>0</v>
      </c>
      <c r="Q1970" s="173" t="str">
        <f>VLOOKUP(P1970,Tabla_Indicador_Gestion4[#All],3,TRUE)</f>
        <v>Por Ejecutar</v>
      </c>
      <c r="R1970" s="232">
        <f>SUBTOTAL(9,$N$1970:$N1970)</f>
        <v>0</v>
      </c>
      <c r="S1970" s="233">
        <f>SUBTOTAL(9,$O$1970:$O1970)</f>
        <v>0</v>
      </c>
      <c r="T1970" s="234">
        <f>IFERROR(+Revisión_Avance_Periodo!$S1970/Revisión_Avance_Periodo!$R1970,0)</f>
        <v>0</v>
      </c>
      <c r="U1970" s="191">
        <f>SUBTOTAL(9,N1970:N1981)</f>
        <v>1</v>
      </c>
      <c r="V1970" s="192">
        <f>SUBTOTAL(9,O1970:O1981)</f>
        <v>1</v>
      </c>
      <c r="W1970" s="176">
        <f t="shared" ref="W1970" si="365">+V1970/U1970</f>
        <v>1</v>
      </c>
      <c r="X1970" s="176"/>
      <c r="Y1970" s="176">
        <f>100%-Revisión_Avance_Periodo!$W1970</f>
        <v>0</v>
      </c>
      <c r="Z1970" s="178" t="str">
        <f>VLOOKUP(W1970,Tabla_Indicador_Gestion4[],3,TRUE)</f>
        <v>Culminada</v>
      </c>
      <c r="AA1970" s="179">
        <f>Revisión_Avance_Periodo!$W1970*Revisión_Avance_Periodo!$L1970</f>
        <v>4.4642857142857152E-4</v>
      </c>
    </row>
    <row r="1971" spans="1:27" x14ac:dyDescent="0.25">
      <c r="A1971" s="94">
        <v>167</v>
      </c>
      <c r="B1971" s="96" t="str">
        <f>CONCATENATE(Revisión_Avance_Periodo!$C1971,";",Revisión_Avance_Periodo!$E1971,";",Revisión_Avance_Periodo!$I1971)</f>
        <v>OE1;PR_02;ACT_243</v>
      </c>
      <c r="C1971" s="180" t="s">
        <v>9</v>
      </c>
      <c r="D1971" s="181" t="str">
        <f>VLOOKUP(Revisión_Avance_Periodo!$C1971,Componentes_BD!$F$1:$G$5,2,FALSE)</f>
        <v>Fortalecer la Vigilancia.</v>
      </c>
      <c r="E1971" s="119" t="s">
        <v>46</v>
      </c>
      <c r="F1971" s="95">
        <v>1</v>
      </c>
      <c r="G1971" s="95" t="str">
        <f>VLOOKUP(Revisión_Avance_Periodo!$A1971,BD_Seguimiento_OAP_2019!$A$2:$G$294,7,FALSE)</f>
        <v>PEI</v>
      </c>
      <c r="H1971" s="95" t="str">
        <f>VLOOKUP(Revisión_Avance_Periodo!$A1971,BD_Seguimiento_OAP_2019!$A$2:$J$294,10,FALSE)</f>
        <v>PEI_02 - Accesibilidad</v>
      </c>
      <c r="I1971" s="95" t="s">
        <v>25</v>
      </c>
      <c r="J1971" s="95" t="str">
        <f>VLOOKUP(Revisión_Avance_Periodo!$I1971,BD_Seguimiento_OAP_2019!$L:$M,2,FALSE)</f>
        <v>2.1 Expedir circular</v>
      </c>
      <c r="K1971" s="119" t="s">
        <v>45</v>
      </c>
      <c r="L1971" s="172">
        <v>4.4642857142857152E-4</v>
      </c>
      <c r="M1971" s="182" t="s">
        <v>105</v>
      </c>
      <c r="N1971" s="190">
        <f>INDEX(BD_Seguimiento_OAP_2019!$AH$3:$AS$294,MATCH(Revisión_Avance_Periodo!$I1971,BD_Seguimiento_OAP_2019!$L$3:$L$294,0),MATCH(Revisión_Avance_Periodo!$M1971,BD_Seguimiento_OAP_2019!$AH$2:$AS$2,0))</f>
        <v>1</v>
      </c>
      <c r="O1971" s="198">
        <f>INDEX(BD_Seguimiento_OAP_2019!$AV$3:$BG$294,MATCH(Revisión_Avance_Periodo!$I1971,BD_Seguimiento_OAP_2019!$L$3:$L$294,0),MATCH(Revisión_Avance_Periodo!$M1971,BD_Seguimiento_OAP_2019!$AV$2:$BG$2,0))</f>
        <v>1</v>
      </c>
      <c r="P1971" s="188">
        <f t="shared" si="357"/>
        <v>1</v>
      </c>
      <c r="Q1971" s="182" t="str">
        <f>VLOOKUP(P1971,Tabla_Indicador_Gestion4[#All],3,TRUE)</f>
        <v>Culminada</v>
      </c>
      <c r="R1971" s="229">
        <f>SUBTOTAL(9,$N$1970:$N1971)</f>
        <v>1</v>
      </c>
      <c r="S1971" s="230">
        <f>SUBTOTAL(9,$O$1970:$O1971)</f>
        <v>1</v>
      </c>
      <c r="T1971" s="231">
        <f>IFERROR(+Revisión_Avance_Periodo!$S1971/Revisión_Avance_Periodo!$R1971,0)</f>
        <v>1</v>
      </c>
      <c r="U1971" s="184"/>
      <c r="V1971" s="185"/>
      <c r="W1971" s="183"/>
      <c r="X1971" s="183"/>
      <c r="Y1971" s="183"/>
      <c r="Z1971" s="186"/>
      <c r="AA1971" s="187"/>
    </row>
    <row r="1972" spans="1:27" x14ac:dyDescent="0.25">
      <c r="A1972" s="88">
        <v>167</v>
      </c>
      <c r="B1972" s="91" t="str">
        <f>CONCATENATE(Revisión_Avance_Periodo!$C1972,";",Revisión_Avance_Periodo!$E1972,";",Revisión_Avance_Periodo!$I1972)</f>
        <v>OE1;PR_02;ACT_243</v>
      </c>
      <c r="C1972" s="170" t="s">
        <v>9</v>
      </c>
      <c r="D1972" s="171" t="str">
        <f>VLOOKUP(Revisión_Avance_Periodo!$C1972,Componentes_BD!$F$1:$G$5,2,FALSE)</f>
        <v>Fortalecer la Vigilancia.</v>
      </c>
      <c r="E1972" s="106" t="s">
        <v>46</v>
      </c>
      <c r="F1972" s="89">
        <v>1</v>
      </c>
      <c r="G1972" s="89" t="str">
        <f>VLOOKUP(Revisión_Avance_Periodo!$A1972,BD_Seguimiento_OAP_2019!$A$2:$G$294,7,FALSE)</f>
        <v>PEI</v>
      </c>
      <c r="H1972" s="89" t="str">
        <f>VLOOKUP(Revisión_Avance_Periodo!$A1972,BD_Seguimiento_OAP_2019!$A$2:$J$294,10,FALSE)</f>
        <v>PEI_02 - Accesibilidad</v>
      </c>
      <c r="I1972" s="89" t="s">
        <v>25</v>
      </c>
      <c r="J1972" s="89" t="str">
        <f>VLOOKUP(Revisión_Avance_Periodo!$I1972,BD_Seguimiento_OAP_2019!$L:$M,2,FALSE)</f>
        <v>2.1 Expedir circular</v>
      </c>
      <c r="K1972" s="106" t="s">
        <v>45</v>
      </c>
      <c r="L1972" s="172">
        <v>4.4642857142857152E-4</v>
      </c>
      <c r="M1972" s="173" t="s">
        <v>106</v>
      </c>
      <c r="N1972" s="190">
        <f>INDEX(BD_Seguimiento_OAP_2019!$AH$3:$AS$294,MATCH(Revisión_Avance_Periodo!$I1972,BD_Seguimiento_OAP_2019!$L$3:$L$294,0),MATCH(Revisión_Avance_Periodo!$M1972,BD_Seguimiento_OAP_2019!$AH$2:$AS$2,0))</f>
        <v>0</v>
      </c>
      <c r="O1972" s="190">
        <f>INDEX(BD_Seguimiento_OAP_2019!$AV$3:$BG$294,MATCH(Revisión_Avance_Periodo!$I1972,BD_Seguimiento_OAP_2019!$L$3:$L$294,0),MATCH(Revisión_Avance_Periodo!$M1972,BD_Seguimiento_OAP_2019!$AV$2:$BG$2,0))</f>
        <v>0</v>
      </c>
      <c r="P1972" s="175">
        <f t="shared" si="364"/>
        <v>0</v>
      </c>
      <c r="Q1972" s="173" t="str">
        <f>VLOOKUP(P1972,Tabla_Indicador_Gestion4[#All],3,TRUE)</f>
        <v>Por Ejecutar</v>
      </c>
      <c r="R1972" s="229">
        <f>SUBTOTAL(9,$N$1970:$N1972)</f>
        <v>1</v>
      </c>
      <c r="S1972" s="230">
        <f>SUBTOTAL(9,$O$1970:$O1972)</f>
        <v>1</v>
      </c>
      <c r="T1972" s="231">
        <f>IFERROR(+Revisión_Avance_Periodo!$S1972/Revisión_Avance_Periodo!$R1972,0)</f>
        <v>1</v>
      </c>
      <c r="U1972" s="184"/>
      <c r="V1972" s="185"/>
      <c r="W1972" s="183"/>
      <c r="X1972" s="183"/>
      <c r="Y1972" s="183"/>
      <c r="Z1972" s="186"/>
      <c r="AA1972" s="187"/>
    </row>
    <row r="1973" spans="1:27" x14ac:dyDescent="0.25">
      <c r="A1973" s="94">
        <v>167</v>
      </c>
      <c r="B1973" s="96" t="str">
        <f>CONCATENATE(Revisión_Avance_Periodo!$C1973,";",Revisión_Avance_Periodo!$E1973,";",Revisión_Avance_Periodo!$I1973)</f>
        <v>OE1;PR_02;ACT_243</v>
      </c>
      <c r="C1973" s="180" t="s">
        <v>9</v>
      </c>
      <c r="D1973" s="181" t="str">
        <f>VLOOKUP(Revisión_Avance_Periodo!$C1973,Componentes_BD!$F$1:$G$5,2,FALSE)</f>
        <v>Fortalecer la Vigilancia.</v>
      </c>
      <c r="E1973" s="119" t="s">
        <v>46</v>
      </c>
      <c r="F1973" s="95">
        <v>1</v>
      </c>
      <c r="G1973" s="95" t="str">
        <f>VLOOKUP(Revisión_Avance_Periodo!$A1973,BD_Seguimiento_OAP_2019!$A$2:$G$294,7,FALSE)</f>
        <v>PEI</v>
      </c>
      <c r="H1973" s="95" t="str">
        <f>VLOOKUP(Revisión_Avance_Periodo!$A1973,BD_Seguimiento_OAP_2019!$A$2:$J$294,10,FALSE)</f>
        <v>PEI_02 - Accesibilidad</v>
      </c>
      <c r="I1973" s="95" t="s">
        <v>25</v>
      </c>
      <c r="J1973" s="95" t="str">
        <f>VLOOKUP(Revisión_Avance_Periodo!$I1973,BD_Seguimiento_OAP_2019!$L:$M,2,FALSE)</f>
        <v>2.1 Expedir circular</v>
      </c>
      <c r="K1973" s="119" t="s">
        <v>45</v>
      </c>
      <c r="L1973" s="172">
        <v>4.4642857142857152E-4</v>
      </c>
      <c r="M1973" s="182" t="s">
        <v>107</v>
      </c>
      <c r="N1973" s="190">
        <f>INDEX(BD_Seguimiento_OAP_2019!$AH$3:$AS$294,MATCH(Revisión_Avance_Periodo!$I1973,BD_Seguimiento_OAP_2019!$L$3:$L$294,0),MATCH(Revisión_Avance_Periodo!$M1973,BD_Seguimiento_OAP_2019!$AH$2:$AS$2,0))</f>
        <v>0</v>
      </c>
      <c r="O1973" s="190">
        <f>INDEX(BD_Seguimiento_OAP_2019!$AV$3:$BG$294,MATCH(Revisión_Avance_Periodo!$I1973,BD_Seguimiento_OAP_2019!$L$3:$L$294,0),MATCH(Revisión_Avance_Periodo!$M1973,BD_Seguimiento_OAP_2019!$AV$2:$BG$2,0))</f>
        <v>0</v>
      </c>
      <c r="P1973" s="175">
        <f t="shared" si="364"/>
        <v>0</v>
      </c>
      <c r="Q1973" s="182" t="str">
        <f>VLOOKUP(P1973,Tabla_Indicador_Gestion4[#All],3,TRUE)</f>
        <v>Por Ejecutar</v>
      </c>
      <c r="R1973" s="229">
        <f>SUBTOTAL(9,$N$1970:$N1973)</f>
        <v>1</v>
      </c>
      <c r="S1973" s="230">
        <f>SUBTOTAL(9,$O$1970:$O1973)</f>
        <v>1</v>
      </c>
      <c r="T1973" s="231">
        <f>IFERROR(+Revisión_Avance_Periodo!$S1973/Revisión_Avance_Periodo!$R1973,0)</f>
        <v>1</v>
      </c>
      <c r="U1973" s="184"/>
      <c r="V1973" s="185"/>
      <c r="W1973" s="183"/>
      <c r="X1973" s="183"/>
      <c r="Y1973" s="183"/>
      <c r="Z1973" s="186"/>
      <c r="AA1973" s="187"/>
    </row>
    <row r="1974" spans="1:27" x14ac:dyDescent="0.25">
      <c r="A1974" s="88">
        <v>167</v>
      </c>
      <c r="B1974" s="91" t="str">
        <f>CONCATENATE(Revisión_Avance_Periodo!$C1974,";",Revisión_Avance_Periodo!$E1974,";",Revisión_Avance_Periodo!$I1974)</f>
        <v>OE1;PR_02;ACT_243</v>
      </c>
      <c r="C1974" s="170" t="s">
        <v>9</v>
      </c>
      <c r="D1974" s="171" t="str">
        <f>VLOOKUP(Revisión_Avance_Periodo!$C1974,Componentes_BD!$F$1:$G$5,2,FALSE)</f>
        <v>Fortalecer la Vigilancia.</v>
      </c>
      <c r="E1974" s="106" t="s">
        <v>46</v>
      </c>
      <c r="F1974" s="89">
        <v>1</v>
      </c>
      <c r="G1974" s="89" t="str">
        <f>VLOOKUP(Revisión_Avance_Periodo!$A1974,BD_Seguimiento_OAP_2019!$A$2:$G$294,7,FALSE)</f>
        <v>PEI</v>
      </c>
      <c r="H1974" s="89" t="str">
        <f>VLOOKUP(Revisión_Avance_Periodo!$A1974,BD_Seguimiento_OAP_2019!$A$2:$J$294,10,FALSE)</f>
        <v>PEI_02 - Accesibilidad</v>
      </c>
      <c r="I1974" s="89" t="s">
        <v>25</v>
      </c>
      <c r="J1974" s="89" t="str">
        <f>VLOOKUP(Revisión_Avance_Periodo!$I1974,BD_Seguimiento_OAP_2019!$L:$M,2,FALSE)</f>
        <v>2.1 Expedir circular</v>
      </c>
      <c r="K1974" s="106" t="s">
        <v>45</v>
      </c>
      <c r="L1974" s="172">
        <v>4.4642857142857152E-4</v>
      </c>
      <c r="M1974" s="173" t="s">
        <v>108</v>
      </c>
      <c r="N1974" s="190">
        <f>INDEX(BD_Seguimiento_OAP_2019!$AH$3:$AS$294,MATCH(Revisión_Avance_Periodo!$I1974,BD_Seguimiento_OAP_2019!$L$3:$L$294,0),MATCH(Revisión_Avance_Periodo!$M1974,BD_Seguimiento_OAP_2019!$AH$2:$AS$2,0))</f>
        <v>0</v>
      </c>
      <c r="O1974" s="190">
        <f>INDEX(BD_Seguimiento_OAP_2019!$AV$3:$BG$294,MATCH(Revisión_Avance_Periodo!$I1974,BD_Seguimiento_OAP_2019!$L$3:$L$294,0),MATCH(Revisión_Avance_Periodo!$M1974,BD_Seguimiento_OAP_2019!$AV$2:$BG$2,0))</f>
        <v>0</v>
      </c>
      <c r="P1974" s="175">
        <f t="shared" si="364"/>
        <v>0</v>
      </c>
      <c r="Q1974" s="173" t="str">
        <f>VLOOKUP(P1974,Tabla_Indicador_Gestion4[#All],3,TRUE)</f>
        <v>Por Ejecutar</v>
      </c>
      <c r="R1974" s="229">
        <f>SUBTOTAL(9,$N$1970:$N1974)</f>
        <v>1</v>
      </c>
      <c r="S1974" s="230">
        <f>SUBTOTAL(9,$O$1970:$O1974)</f>
        <v>1</v>
      </c>
      <c r="T1974" s="231">
        <f>IFERROR(+Revisión_Avance_Periodo!$S1974/Revisión_Avance_Periodo!$R1974,0)</f>
        <v>1</v>
      </c>
      <c r="U1974" s="184"/>
      <c r="V1974" s="185"/>
      <c r="W1974" s="183"/>
      <c r="X1974" s="183"/>
      <c r="Y1974" s="183"/>
      <c r="Z1974" s="186"/>
      <c r="AA1974" s="187"/>
    </row>
    <row r="1975" spans="1:27" x14ac:dyDescent="0.25">
      <c r="A1975" s="94">
        <v>167</v>
      </c>
      <c r="B1975" s="96" t="str">
        <f>CONCATENATE(Revisión_Avance_Periodo!$C1975,";",Revisión_Avance_Periodo!$E1975,";",Revisión_Avance_Periodo!$I1975)</f>
        <v>OE1;PR_02;ACT_243</v>
      </c>
      <c r="C1975" s="180" t="s">
        <v>9</v>
      </c>
      <c r="D1975" s="181" t="str">
        <f>VLOOKUP(Revisión_Avance_Periodo!$C1975,Componentes_BD!$F$1:$G$5,2,FALSE)</f>
        <v>Fortalecer la Vigilancia.</v>
      </c>
      <c r="E1975" s="119" t="s">
        <v>46</v>
      </c>
      <c r="F1975" s="95">
        <v>1</v>
      </c>
      <c r="G1975" s="95" t="str">
        <f>VLOOKUP(Revisión_Avance_Periodo!$A1975,BD_Seguimiento_OAP_2019!$A$2:$G$294,7,FALSE)</f>
        <v>PEI</v>
      </c>
      <c r="H1975" s="95" t="str">
        <f>VLOOKUP(Revisión_Avance_Periodo!$A1975,BD_Seguimiento_OAP_2019!$A$2:$J$294,10,FALSE)</f>
        <v>PEI_02 - Accesibilidad</v>
      </c>
      <c r="I1975" s="95" t="s">
        <v>25</v>
      </c>
      <c r="J1975" s="95" t="str">
        <f>VLOOKUP(Revisión_Avance_Periodo!$I1975,BD_Seguimiento_OAP_2019!$L:$M,2,FALSE)</f>
        <v>2.1 Expedir circular</v>
      </c>
      <c r="K1975" s="119" t="s">
        <v>45</v>
      </c>
      <c r="L1975" s="172">
        <v>4.4642857142857152E-4</v>
      </c>
      <c r="M1975" s="182" t="s">
        <v>109</v>
      </c>
      <c r="N1975" s="190">
        <f>INDEX(BD_Seguimiento_OAP_2019!$AH$3:$AS$294,MATCH(Revisión_Avance_Periodo!$I1975,BD_Seguimiento_OAP_2019!$L$3:$L$294,0),MATCH(Revisión_Avance_Periodo!$M1975,BD_Seguimiento_OAP_2019!$AH$2:$AS$2,0))</f>
        <v>0</v>
      </c>
      <c r="O1975" s="190">
        <f>INDEX(BD_Seguimiento_OAP_2019!$AV$3:$BG$294,MATCH(Revisión_Avance_Periodo!$I1975,BD_Seguimiento_OAP_2019!$L$3:$L$294,0),MATCH(Revisión_Avance_Periodo!$M1975,BD_Seguimiento_OAP_2019!$AV$2:$BG$2,0))</f>
        <v>0</v>
      </c>
      <c r="P1975" s="175">
        <f t="shared" si="364"/>
        <v>0</v>
      </c>
      <c r="Q1975" s="182" t="str">
        <f>VLOOKUP(P1975,Tabla_Indicador_Gestion4[#All],3,TRUE)</f>
        <v>Por Ejecutar</v>
      </c>
      <c r="R1975" s="229">
        <f>SUBTOTAL(9,$N$1970:$N1975)</f>
        <v>1</v>
      </c>
      <c r="S1975" s="230">
        <f>SUBTOTAL(9,$O$1970:$O1975)</f>
        <v>1</v>
      </c>
      <c r="T1975" s="231">
        <f>IFERROR(+Revisión_Avance_Periodo!$S1975/Revisión_Avance_Periodo!$R1975,0)</f>
        <v>1</v>
      </c>
      <c r="U1975" s="184"/>
      <c r="V1975" s="185"/>
      <c r="W1975" s="183"/>
      <c r="X1975" s="183"/>
      <c r="Y1975" s="183"/>
      <c r="Z1975" s="186"/>
      <c r="AA1975" s="187"/>
    </row>
    <row r="1976" spans="1:27" x14ac:dyDescent="0.25">
      <c r="A1976" s="88">
        <v>167</v>
      </c>
      <c r="B1976" s="91" t="str">
        <f>CONCATENATE(Revisión_Avance_Periodo!$C1976,";",Revisión_Avance_Periodo!$E1976,";",Revisión_Avance_Periodo!$I1976)</f>
        <v>OE1;PR_02;ACT_243</v>
      </c>
      <c r="C1976" s="170" t="s">
        <v>9</v>
      </c>
      <c r="D1976" s="171" t="str">
        <f>VLOOKUP(Revisión_Avance_Periodo!$C1976,Componentes_BD!$F$1:$G$5,2,FALSE)</f>
        <v>Fortalecer la Vigilancia.</v>
      </c>
      <c r="E1976" s="106" t="s">
        <v>46</v>
      </c>
      <c r="F1976" s="89">
        <v>1</v>
      </c>
      <c r="G1976" s="89" t="str">
        <f>VLOOKUP(Revisión_Avance_Periodo!$A1976,BD_Seguimiento_OAP_2019!$A$2:$G$294,7,FALSE)</f>
        <v>PEI</v>
      </c>
      <c r="H1976" s="89" t="str">
        <f>VLOOKUP(Revisión_Avance_Periodo!$A1976,BD_Seguimiento_OAP_2019!$A$2:$J$294,10,FALSE)</f>
        <v>PEI_02 - Accesibilidad</v>
      </c>
      <c r="I1976" s="89" t="s">
        <v>25</v>
      </c>
      <c r="J1976" s="89" t="str">
        <f>VLOOKUP(Revisión_Avance_Periodo!$I1976,BD_Seguimiento_OAP_2019!$L:$M,2,FALSE)</f>
        <v>2.1 Expedir circular</v>
      </c>
      <c r="K1976" s="106" t="s">
        <v>45</v>
      </c>
      <c r="L1976" s="172">
        <v>4.4642857142857152E-4</v>
      </c>
      <c r="M1976" s="173" t="s">
        <v>110</v>
      </c>
      <c r="N1976" s="190">
        <f>INDEX(BD_Seguimiento_OAP_2019!$AH$3:$AS$294,MATCH(Revisión_Avance_Periodo!$I1976,BD_Seguimiento_OAP_2019!$L$3:$L$294,0),MATCH(Revisión_Avance_Periodo!$M1976,BD_Seguimiento_OAP_2019!$AH$2:$AS$2,0))</f>
        <v>0</v>
      </c>
      <c r="O1976" s="190">
        <f>INDEX(BD_Seguimiento_OAP_2019!$AV$3:$BG$294,MATCH(Revisión_Avance_Periodo!$I1976,BD_Seguimiento_OAP_2019!$L$3:$L$294,0),MATCH(Revisión_Avance_Periodo!$M1976,BD_Seguimiento_OAP_2019!$AV$2:$BG$2,0))</f>
        <v>0</v>
      </c>
      <c r="P1976" s="175">
        <f t="shared" si="364"/>
        <v>0</v>
      </c>
      <c r="Q1976" s="173" t="str">
        <f>VLOOKUP(P1976,Tabla_Indicador_Gestion4[#All],3,TRUE)</f>
        <v>Por Ejecutar</v>
      </c>
      <c r="R1976" s="229">
        <f>SUBTOTAL(9,$N$1970:$N1976)</f>
        <v>1</v>
      </c>
      <c r="S1976" s="230">
        <f>SUBTOTAL(9,$O$1970:$O1976)</f>
        <v>1</v>
      </c>
      <c r="T1976" s="231">
        <f>IFERROR(+Revisión_Avance_Periodo!$S1976/Revisión_Avance_Periodo!$R1976,0)</f>
        <v>1</v>
      </c>
      <c r="U1976" s="184"/>
      <c r="V1976" s="185"/>
      <c r="W1976" s="183"/>
      <c r="X1976" s="183"/>
      <c r="Y1976" s="183"/>
      <c r="Z1976" s="186"/>
      <c r="AA1976" s="187"/>
    </row>
    <row r="1977" spans="1:27" x14ac:dyDescent="0.25">
      <c r="A1977" s="94">
        <v>167</v>
      </c>
      <c r="B1977" s="96" t="str">
        <f>CONCATENATE(Revisión_Avance_Periodo!$C1977,";",Revisión_Avance_Periodo!$E1977,";",Revisión_Avance_Periodo!$I1977)</f>
        <v>OE1;PR_02;ACT_243</v>
      </c>
      <c r="C1977" s="180" t="s">
        <v>9</v>
      </c>
      <c r="D1977" s="181" t="str">
        <f>VLOOKUP(Revisión_Avance_Periodo!$C1977,Componentes_BD!$F$1:$G$5,2,FALSE)</f>
        <v>Fortalecer la Vigilancia.</v>
      </c>
      <c r="E1977" s="119" t="s">
        <v>46</v>
      </c>
      <c r="F1977" s="95">
        <v>1</v>
      </c>
      <c r="G1977" s="95" t="str">
        <f>VLOOKUP(Revisión_Avance_Periodo!$A1977,BD_Seguimiento_OAP_2019!$A$2:$G$294,7,FALSE)</f>
        <v>PEI</v>
      </c>
      <c r="H1977" s="95" t="str">
        <f>VLOOKUP(Revisión_Avance_Periodo!$A1977,BD_Seguimiento_OAP_2019!$A$2:$J$294,10,FALSE)</f>
        <v>PEI_02 - Accesibilidad</v>
      </c>
      <c r="I1977" s="95" t="s">
        <v>25</v>
      </c>
      <c r="J1977" s="95" t="str">
        <f>VLOOKUP(Revisión_Avance_Periodo!$I1977,BD_Seguimiento_OAP_2019!$L:$M,2,FALSE)</f>
        <v>2.1 Expedir circular</v>
      </c>
      <c r="K1977" s="119" t="s">
        <v>45</v>
      </c>
      <c r="L1977" s="172">
        <v>4.4642857142857152E-4</v>
      </c>
      <c r="M1977" s="182" t="s">
        <v>111</v>
      </c>
      <c r="N1977" s="190">
        <f>INDEX(BD_Seguimiento_OAP_2019!$AH$3:$AS$294,MATCH(Revisión_Avance_Periodo!$I1977,BD_Seguimiento_OAP_2019!$L$3:$L$294,0),MATCH(Revisión_Avance_Periodo!$M1977,BD_Seguimiento_OAP_2019!$AH$2:$AS$2,0))</f>
        <v>0</v>
      </c>
      <c r="O1977" s="190">
        <f>INDEX(BD_Seguimiento_OAP_2019!$AV$3:$BG$294,MATCH(Revisión_Avance_Periodo!$I1977,BD_Seguimiento_OAP_2019!$L$3:$L$294,0),MATCH(Revisión_Avance_Periodo!$M1977,BD_Seguimiento_OAP_2019!$AV$2:$BG$2,0))</f>
        <v>0</v>
      </c>
      <c r="P1977" s="175">
        <f t="shared" si="364"/>
        <v>0</v>
      </c>
      <c r="Q1977" s="182" t="str">
        <f>VLOOKUP(P1977,Tabla_Indicador_Gestion4[#All],3,TRUE)</f>
        <v>Por Ejecutar</v>
      </c>
      <c r="R1977" s="229">
        <f>SUBTOTAL(9,$N$1970:$N1977)</f>
        <v>1</v>
      </c>
      <c r="S1977" s="230">
        <f>SUBTOTAL(9,$O$1970:$O1977)</f>
        <v>1</v>
      </c>
      <c r="T1977" s="231">
        <f>IFERROR(+Revisión_Avance_Periodo!$S1977/Revisión_Avance_Periodo!$R1977,0)</f>
        <v>1</v>
      </c>
      <c r="U1977" s="184"/>
      <c r="V1977" s="185"/>
      <c r="W1977" s="183"/>
      <c r="X1977" s="183"/>
      <c r="Y1977" s="183"/>
      <c r="Z1977" s="186"/>
      <c r="AA1977" s="187"/>
    </row>
    <row r="1978" spans="1:27" x14ac:dyDescent="0.25">
      <c r="A1978" s="88">
        <v>167</v>
      </c>
      <c r="B1978" s="91" t="str">
        <f>CONCATENATE(Revisión_Avance_Periodo!$C1978,";",Revisión_Avance_Periodo!$E1978,";",Revisión_Avance_Periodo!$I1978)</f>
        <v>OE1;PR_02;ACT_243</v>
      </c>
      <c r="C1978" s="170" t="s">
        <v>9</v>
      </c>
      <c r="D1978" s="171" t="str">
        <f>VLOOKUP(Revisión_Avance_Periodo!$C1978,Componentes_BD!$F$1:$G$5,2,FALSE)</f>
        <v>Fortalecer la Vigilancia.</v>
      </c>
      <c r="E1978" s="106" t="s">
        <v>46</v>
      </c>
      <c r="F1978" s="89">
        <v>1</v>
      </c>
      <c r="G1978" s="89" t="str">
        <f>VLOOKUP(Revisión_Avance_Periodo!$A1978,BD_Seguimiento_OAP_2019!$A$2:$G$294,7,FALSE)</f>
        <v>PEI</v>
      </c>
      <c r="H1978" s="89" t="str">
        <f>VLOOKUP(Revisión_Avance_Periodo!$A1978,BD_Seguimiento_OAP_2019!$A$2:$J$294,10,FALSE)</f>
        <v>PEI_02 - Accesibilidad</v>
      </c>
      <c r="I1978" s="89" t="s">
        <v>25</v>
      </c>
      <c r="J1978" s="89" t="str">
        <f>VLOOKUP(Revisión_Avance_Periodo!$I1978,BD_Seguimiento_OAP_2019!$L:$M,2,FALSE)</f>
        <v>2.1 Expedir circular</v>
      </c>
      <c r="K1978" s="106" t="s">
        <v>45</v>
      </c>
      <c r="L1978" s="172">
        <v>4.4642857142857152E-4</v>
      </c>
      <c r="M1978" s="173" t="s">
        <v>112</v>
      </c>
      <c r="N1978" s="190">
        <f>INDEX(BD_Seguimiento_OAP_2019!$AH$3:$AS$294,MATCH(Revisión_Avance_Periodo!$I1978,BD_Seguimiento_OAP_2019!$L$3:$L$294,0),MATCH(Revisión_Avance_Periodo!$M1978,BD_Seguimiento_OAP_2019!$AH$2:$AS$2,0))</f>
        <v>0</v>
      </c>
      <c r="O1978" s="190">
        <f>INDEX(BD_Seguimiento_OAP_2019!$AV$3:$BG$294,MATCH(Revisión_Avance_Periodo!$I1978,BD_Seguimiento_OAP_2019!$L$3:$L$294,0),MATCH(Revisión_Avance_Periodo!$M1978,BD_Seguimiento_OAP_2019!$AV$2:$BG$2,0))</f>
        <v>0</v>
      </c>
      <c r="P1978" s="175">
        <f t="shared" si="364"/>
        <v>0</v>
      </c>
      <c r="Q1978" s="173" t="str">
        <f>VLOOKUP(P1978,Tabla_Indicador_Gestion4[#All],3,TRUE)</f>
        <v>Por Ejecutar</v>
      </c>
      <c r="R1978" s="229">
        <f>SUBTOTAL(9,$N$1970:$N1978)</f>
        <v>1</v>
      </c>
      <c r="S1978" s="230">
        <f>SUBTOTAL(9,$O$1970:$O1978)</f>
        <v>1</v>
      </c>
      <c r="T1978" s="231">
        <f>IFERROR(+Revisión_Avance_Periodo!$S1978/Revisión_Avance_Periodo!$R1978,0)</f>
        <v>1</v>
      </c>
      <c r="U1978" s="184"/>
      <c r="V1978" s="185"/>
      <c r="W1978" s="183"/>
      <c r="X1978" s="183"/>
      <c r="Y1978" s="183"/>
      <c r="Z1978" s="186"/>
      <c r="AA1978" s="187"/>
    </row>
    <row r="1979" spans="1:27" x14ac:dyDescent="0.25">
      <c r="A1979" s="94">
        <v>167</v>
      </c>
      <c r="B1979" s="96" t="str">
        <f>CONCATENATE(Revisión_Avance_Periodo!$C1979,";",Revisión_Avance_Periodo!$E1979,";",Revisión_Avance_Periodo!$I1979)</f>
        <v>OE1;PR_02;ACT_243</v>
      </c>
      <c r="C1979" s="180" t="s">
        <v>9</v>
      </c>
      <c r="D1979" s="181" t="str">
        <f>VLOOKUP(Revisión_Avance_Periodo!$C1979,Componentes_BD!$F$1:$G$5,2,FALSE)</f>
        <v>Fortalecer la Vigilancia.</v>
      </c>
      <c r="E1979" s="119" t="s">
        <v>46</v>
      </c>
      <c r="F1979" s="95">
        <v>1</v>
      </c>
      <c r="G1979" s="95" t="str">
        <f>VLOOKUP(Revisión_Avance_Periodo!$A1979,BD_Seguimiento_OAP_2019!$A$2:$G$294,7,FALSE)</f>
        <v>PEI</v>
      </c>
      <c r="H1979" s="95" t="str">
        <f>VLOOKUP(Revisión_Avance_Periodo!$A1979,BD_Seguimiento_OAP_2019!$A$2:$J$294,10,FALSE)</f>
        <v>PEI_02 - Accesibilidad</v>
      </c>
      <c r="I1979" s="95" t="s">
        <v>25</v>
      </c>
      <c r="J1979" s="95" t="str">
        <f>VLOOKUP(Revisión_Avance_Periodo!$I1979,BD_Seguimiento_OAP_2019!$L:$M,2,FALSE)</f>
        <v>2.1 Expedir circular</v>
      </c>
      <c r="K1979" s="119" t="s">
        <v>45</v>
      </c>
      <c r="L1979" s="172">
        <v>4.4642857142857152E-4</v>
      </c>
      <c r="M1979" s="182" t="s">
        <v>113</v>
      </c>
      <c r="N1979" s="190">
        <f>INDEX(BD_Seguimiento_OAP_2019!$AH$3:$AS$294,MATCH(Revisión_Avance_Periodo!$I1979,BD_Seguimiento_OAP_2019!$L$3:$L$294,0),MATCH(Revisión_Avance_Periodo!$M1979,BD_Seguimiento_OAP_2019!$AH$2:$AS$2,0))</f>
        <v>0</v>
      </c>
      <c r="O1979" s="190">
        <f>INDEX(BD_Seguimiento_OAP_2019!$AV$3:$BG$294,MATCH(Revisión_Avance_Periodo!$I1979,BD_Seguimiento_OAP_2019!$L$3:$L$294,0),MATCH(Revisión_Avance_Periodo!$M1979,BD_Seguimiento_OAP_2019!$AV$2:$BG$2,0))</f>
        <v>0</v>
      </c>
      <c r="P1979" s="175">
        <f t="shared" si="364"/>
        <v>0</v>
      </c>
      <c r="Q1979" s="182" t="str">
        <f>VLOOKUP(P1979,Tabla_Indicador_Gestion4[#All],3,TRUE)</f>
        <v>Por Ejecutar</v>
      </c>
      <c r="R1979" s="229">
        <f>SUBTOTAL(9,$N$1970:$N1979)</f>
        <v>1</v>
      </c>
      <c r="S1979" s="230">
        <f>SUBTOTAL(9,$O$1970:$O1979)</f>
        <v>1</v>
      </c>
      <c r="T1979" s="231">
        <f>IFERROR(+Revisión_Avance_Periodo!$S1979/Revisión_Avance_Periodo!$R1979,0)</f>
        <v>1</v>
      </c>
      <c r="U1979" s="184"/>
      <c r="V1979" s="185"/>
      <c r="W1979" s="183"/>
      <c r="X1979" s="183"/>
      <c r="Y1979" s="183"/>
      <c r="Z1979" s="186"/>
      <c r="AA1979" s="187"/>
    </row>
    <row r="1980" spans="1:27" x14ac:dyDescent="0.25">
      <c r="A1980" s="88">
        <v>167</v>
      </c>
      <c r="B1980" s="91" t="str">
        <f>CONCATENATE(Revisión_Avance_Periodo!$C1980,";",Revisión_Avance_Periodo!$E1980,";",Revisión_Avance_Periodo!$I1980)</f>
        <v>OE1;PR_02;ACT_243</v>
      </c>
      <c r="C1980" s="170" t="s">
        <v>9</v>
      </c>
      <c r="D1980" s="171" t="str">
        <f>VLOOKUP(Revisión_Avance_Periodo!$C1980,Componentes_BD!$F$1:$G$5,2,FALSE)</f>
        <v>Fortalecer la Vigilancia.</v>
      </c>
      <c r="E1980" s="106" t="s">
        <v>46</v>
      </c>
      <c r="F1980" s="89">
        <v>1</v>
      </c>
      <c r="G1980" s="89" t="str">
        <f>VLOOKUP(Revisión_Avance_Periodo!$A1980,BD_Seguimiento_OAP_2019!$A$2:$G$294,7,FALSE)</f>
        <v>PEI</v>
      </c>
      <c r="H1980" s="89" t="str">
        <f>VLOOKUP(Revisión_Avance_Periodo!$A1980,BD_Seguimiento_OAP_2019!$A$2:$J$294,10,FALSE)</f>
        <v>PEI_02 - Accesibilidad</v>
      </c>
      <c r="I1980" s="89" t="s">
        <v>25</v>
      </c>
      <c r="J1980" s="89" t="str">
        <f>VLOOKUP(Revisión_Avance_Periodo!$I1980,BD_Seguimiento_OAP_2019!$L:$M,2,FALSE)</f>
        <v>2.1 Expedir circular</v>
      </c>
      <c r="K1980" s="106" t="s">
        <v>45</v>
      </c>
      <c r="L1980" s="172">
        <v>4.4642857142857152E-4</v>
      </c>
      <c r="M1980" s="173" t="s">
        <v>114</v>
      </c>
      <c r="N1980" s="190">
        <f>INDEX(BD_Seguimiento_OAP_2019!$AH$3:$AS$294,MATCH(Revisión_Avance_Periodo!$I1980,BD_Seguimiento_OAP_2019!$L$3:$L$294,0),MATCH(Revisión_Avance_Periodo!$M1980,BD_Seguimiento_OAP_2019!$AH$2:$AS$2,0))</f>
        <v>0</v>
      </c>
      <c r="O1980" s="190">
        <f>INDEX(BD_Seguimiento_OAP_2019!$AV$3:$BG$294,MATCH(Revisión_Avance_Periodo!$I1980,BD_Seguimiento_OAP_2019!$L$3:$L$294,0),MATCH(Revisión_Avance_Periodo!$M1980,BD_Seguimiento_OAP_2019!$AV$2:$BG$2,0))</f>
        <v>0</v>
      </c>
      <c r="P1980" s="175">
        <f t="shared" si="364"/>
        <v>0</v>
      </c>
      <c r="Q1980" s="173" t="str">
        <f>VLOOKUP(P1980,Tabla_Indicador_Gestion4[#All],3,TRUE)</f>
        <v>Por Ejecutar</v>
      </c>
      <c r="R1980" s="229">
        <f>SUBTOTAL(9,$N$1970:$N1980)</f>
        <v>1</v>
      </c>
      <c r="S1980" s="230">
        <f>SUBTOTAL(9,$O$1970:$O1980)</f>
        <v>1</v>
      </c>
      <c r="T1980" s="231">
        <f>IFERROR(+Revisión_Avance_Periodo!$S1980/Revisión_Avance_Periodo!$R1980,0)</f>
        <v>1</v>
      </c>
      <c r="U1980" s="184"/>
      <c r="V1980" s="185"/>
      <c r="W1980" s="183"/>
      <c r="X1980" s="183"/>
      <c r="Y1980" s="183"/>
      <c r="Z1980" s="186"/>
      <c r="AA1980" s="187"/>
    </row>
    <row r="1981" spans="1:27" ht="15.75" thickBot="1" x14ac:dyDescent="0.3">
      <c r="A1981" s="94">
        <v>167</v>
      </c>
      <c r="B1981" s="96" t="str">
        <f>CONCATENATE(Revisión_Avance_Periodo!$C1981,";",Revisión_Avance_Periodo!$E1981,";",Revisión_Avance_Periodo!$I1981)</f>
        <v>OE1;PR_02;ACT_243</v>
      </c>
      <c r="C1981" s="180" t="s">
        <v>9</v>
      </c>
      <c r="D1981" s="181" t="str">
        <f>VLOOKUP(Revisión_Avance_Periodo!$C1981,Componentes_BD!$F$1:$G$5,2,FALSE)</f>
        <v>Fortalecer la Vigilancia.</v>
      </c>
      <c r="E1981" s="119" t="s">
        <v>46</v>
      </c>
      <c r="F1981" s="95">
        <v>1</v>
      </c>
      <c r="G1981" s="95" t="str">
        <f>VLOOKUP(Revisión_Avance_Periodo!$A1981,BD_Seguimiento_OAP_2019!$A$2:$G$294,7,FALSE)</f>
        <v>PEI</v>
      </c>
      <c r="H1981" s="95" t="str">
        <f>VLOOKUP(Revisión_Avance_Periodo!$A1981,BD_Seguimiento_OAP_2019!$A$2:$J$294,10,FALSE)</f>
        <v>PEI_02 - Accesibilidad</v>
      </c>
      <c r="I1981" s="95" t="s">
        <v>25</v>
      </c>
      <c r="J1981" s="95" t="str">
        <f>VLOOKUP(Revisión_Avance_Periodo!$I1981,BD_Seguimiento_OAP_2019!$L:$M,2,FALSE)</f>
        <v>2.1 Expedir circular</v>
      </c>
      <c r="K1981" s="119" t="s">
        <v>45</v>
      </c>
      <c r="L1981" s="172">
        <v>4.4642857142857152E-4</v>
      </c>
      <c r="M1981" s="182" t="s">
        <v>115</v>
      </c>
      <c r="N1981" s="190">
        <f>INDEX(BD_Seguimiento_OAP_2019!$AH$3:$AS$294,MATCH(Revisión_Avance_Periodo!$I1981,BD_Seguimiento_OAP_2019!$L$3:$L$294,0),MATCH(Revisión_Avance_Periodo!$M1981,BD_Seguimiento_OAP_2019!$AH$2:$AS$2,0))</f>
        <v>0</v>
      </c>
      <c r="O1981" s="190">
        <f>INDEX(BD_Seguimiento_OAP_2019!$AV$3:$BG$294,MATCH(Revisión_Avance_Periodo!$I1981,BD_Seguimiento_OAP_2019!$L$3:$L$294,0),MATCH(Revisión_Avance_Periodo!$M1981,BD_Seguimiento_OAP_2019!$AV$2:$BG$2,0))</f>
        <v>0</v>
      </c>
      <c r="P1981" s="175">
        <f t="shared" si="364"/>
        <v>0</v>
      </c>
      <c r="Q1981" s="182" t="str">
        <f>VLOOKUP(P1981,Tabla_Indicador_Gestion4[#All],3,TRUE)</f>
        <v>Por Ejecutar</v>
      </c>
      <c r="R1981" s="229">
        <f>SUBTOTAL(9,$N$1970:$N1981)</f>
        <v>1</v>
      </c>
      <c r="S1981" s="230">
        <f>SUBTOTAL(9,$O$1970:$O1981)</f>
        <v>1</v>
      </c>
      <c r="T1981" s="231">
        <f>IFERROR(+Revisión_Avance_Periodo!$S1981/Revisión_Avance_Periodo!$R1981,0)</f>
        <v>1</v>
      </c>
      <c r="U1981" s="184"/>
      <c r="V1981" s="185"/>
      <c r="W1981" s="183"/>
      <c r="X1981" s="183"/>
      <c r="Y1981" s="183"/>
      <c r="Z1981" s="186"/>
      <c r="AA1981" s="187"/>
    </row>
    <row r="1982" spans="1:27" x14ac:dyDescent="0.25">
      <c r="A1982" s="88">
        <v>168</v>
      </c>
      <c r="B1982" s="91" t="str">
        <f>CONCATENATE(Revisión_Avance_Periodo!$C1982,";",Revisión_Avance_Periodo!$E1982,";",Revisión_Avance_Periodo!$I1982)</f>
        <v>OE1;PR_02;ACT_244</v>
      </c>
      <c r="C1982" s="203" t="s">
        <v>9</v>
      </c>
      <c r="D1982" s="204" t="str">
        <f>VLOOKUP(Revisión_Avance_Periodo!$C1982,Componentes_BD!$F$1:$G$5,2,FALSE)</f>
        <v>Fortalecer la Vigilancia.</v>
      </c>
      <c r="E1982" s="106" t="s">
        <v>46</v>
      </c>
      <c r="F1982" s="89">
        <v>1</v>
      </c>
      <c r="G1982" s="89" t="str">
        <f>VLOOKUP(Revisión_Avance_Periodo!$A1982,BD_Seguimiento_OAP_2019!$A$2:$G$294,7,FALSE)</f>
        <v>PEI</v>
      </c>
      <c r="H1982" s="89" t="str">
        <f>VLOOKUP(Revisión_Avance_Periodo!$A1982,BD_Seguimiento_OAP_2019!$A$2:$J$294,10,FALSE)</f>
        <v>PEI_02 - Accesibilidad</v>
      </c>
      <c r="I1982" s="89" t="s">
        <v>30</v>
      </c>
      <c r="J1982" s="89" t="str">
        <f>VLOOKUP(Revisión_Avance_Periodo!$I1982,BD_Seguimiento_OAP_2019!$L:$M,2,FALSE)</f>
        <v>2.2 Divulgar circular</v>
      </c>
      <c r="K1982" s="106" t="s">
        <v>45</v>
      </c>
      <c r="L1982" s="172">
        <v>4.4642857142857152E-4</v>
      </c>
      <c r="M1982" s="173" t="s">
        <v>104</v>
      </c>
      <c r="N1982" s="190">
        <f>INDEX(BD_Seguimiento_OAP_2019!$AH$3:$AS$294,MATCH(Revisión_Avance_Periodo!$I1982,BD_Seguimiento_OAP_2019!$L$3:$L$294,0),MATCH(Revisión_Avance_Periodo!$M1982,BD_Seguimiento_OAP_2019!$AH$2:$AS$2,0))</f>
        <v>0</v>
      </c>
      <c r="O1982" s="190">
        <f>INDEX(BD_Seguimiento_OAP_2019!$AV$3:$BG$294,MATCH(Revisión_Avance_Periodo!$I1982,BD_Seguimiento_OAP_2019!$L$3:$L$294,0),MATCH(Revisión_Avance_Periodo!$M1982,BD_Seguimiento_OAP_2019!$AV$2:$BG$2,0))</f>
        <v>0</v>
      </c>
      <c r="P1982" s="175">
        <f t="shared" si="364"/>
        <v>0</v>
      </c>
      <c r="Q1982" s="173" t="str">
        <f>VLOOKUP(P1982,Tabla_Indicador_Gestion4[#All],3,TRUE)</f>
        <v>Por Ejecutar</v>
      </c>
      <c r="R1982" s="232">
        <f>SUBTOTAL(9,$N$1982:$N1982)</f>
        <v>0</v>
      </c>
      <c r="S1982" s="233">
        <f>SUBTOTAL(9,$O$1982:$O1982)</f>
        <v>0</v>
      </c>
      <c r="T1982" s="234">
        <f>IFERROR(+Revisión_Avance_Periodo!$S1982/Revisión_Avance_Periodo!$R1982,0)</f>
        <v>0</v>
      </c>
      <c r="U1982" s="191">
        <f>SUBTOTAL(9,N1982:N1993)</f>
        <v>1</v>
      </c>
      <c r="V1982" s="192">
        <f>SUBTOTAL(9,O1982:O1993)</f>
        <v>0</v>
      </c>
      <c r="W1982" s="176">
        <f t="shared" ref="W1982" si="366">+V1982/U1982</f>
        <v>0</v>
      </c>
      <c r="X1982" s="176"/>
      <c r="Y1982" s="176">
        <f>100%-Revisión_Avance_Periodo!$W1982</f>
        <v>1</v>
      </c>
      <c r="Z1982" s="178" t="str">
        <f>VLOOKUP(W1982,Tabla_Indicador_Gestion4[],3,TRUE)</f>
        <v>Por Ejecutar</v>
      </c>
      <c r="AA1982" s="179">
        <f>Revisión_Avance_Periodo!$W1982*Revisión_Avance_Periodo!$L1982</f>
        <v>0</v>
      </c>
    </row>
    <row r="1983" spans="1:27" x14ac:dyDescent="0.25">
      <c r="A1983" s="94">
        <v>168</v>
      </c>
      <c r="B1983" s="96" t="str">
        <f>CONCATENATE(Revisión_Avance_Periodo!$C1983,";",Revisión_Avance_Periodo!$E1983,";",Revisión_Avance_Periodo!$I1983)</f>
        <v>OE1;PR_02;ACT_244</v>
      </c>
      <c r="C1983" s="205" t="s">
        <v>9</v>
      </c>
      <c r="D1983" s="206" t="str">
        <f>VLOOKUP(Revisión_Avance_Periodo!$C1983,Componentes_BD!$F$1:$G$5,2,FALSE)</f>
        <v>Fortalecer la Vigilancia.</v>
      </c>
      <c r="E1983" s="119" t="s">
        <v>46</v>
      </c>
      <c r="F1983" s="95">
        <v>1</v>
      </c>
      <c r="G1983" s="95" t="str">
        <f>VLOOKUP(Revisión_Avance_Periodo!$A1983,BD_Seguimiento_OAP_2019!$A$2:$G$294,7,FALSE)</f>
        <v>PEI</v>
      </c>
      <c r="H1983" s="95" t="str">
        <f>VLOOKUP(Revisión_Avance_Periodo!$A1983,BD_Seguimiento_OAP_2019!$A$2:$J$294,10,FALSE)</f>
        <v>PEI_02 - Accesibilidad</v>
      </c>
      <c r="I1983" s="95" t="s">
        <v>30</v>
      </c>
      <c r="J1983" s="95" t="str">
        <f>VLOOKUP(Revisión_Avance_Periodo!$I1983,BD_Seguimiento_OAP_2019!$L:$M,2,FALSE)</f>
        <v>2.2 Divulgar circular</v>
      </c>
      <c r="K1983" s="119" t="s">
        <v>45</v>
      </c>
      <c r="L1983" s="172">
        <v>4.4642857142857152E-4</v>
      </c>
      <c r="M1983" s="182" t="s">
        <v>105</v>
      </c>
      <c r="N1983" s="190">
        <f>INDEX(BD_Seguimiento_OAP_2019!$AH$3:$AS$294,MATCH(Revisión_Avance_Periodo!$I1983,BD_Seguimiento_OAP_2019!$L$3:$L$294,0),MATCH(Revisión_Avance_Periodo!$M1983,BD_Seguimiento_OAP_2019!$AH$2:$AS$2,0))</f>
        <v>0</v>
      </c>
      <c r="O1983" s="190">
        <f>INDEX(BD_Seguimiento_OAP_2019!$AV$3:$BG$294,MATCH(Revisión_Avance_Periodo!$I1983,BD_Seguimiento_OAP_2019!$L$3:$L$294,0),MATCH(Revisión_Avance_Periodo!$M1983,BD_Seguimiento_OAP_2019!$AV$2:$BG$2,0))</f>
        <v>0</v>
      </c>
      <c r="P1983" s="175">
        <f t="shared" si="364"/>
        <v>0</v>
      </c>
      <c r="Q1983" s="182" t="str">
        <f>VLOOKUP(P1983,Tabla_Indicador_Gestion4[#All],3,TRUE)</f>
        <v>Por Ejecutar</v>
      </c>
      <c r="R1983" s="229">
        <f>SUBTOTAL(9,$N$1982:$N1983)</f>
        <v>0</v>
      </c>
      <c r="S1983" s="230">
        <f>SUBTOTAL(9,$O$1982:$O1983)</f>
        <v>0</v>
      </c>
      <c r="T1983" s="231">
        <f>IFERROR(+Revisión_Avance_Periodo!$S1983/Revisión_Avance_Periodo!$R1983,0)</f>
        <v>0</v>
      </c>
      <c r="U1983" s="184"/>
      <c r="V1983" s="185"/>
      <c r="W1983" s="183"/>
      <c r="X1983" s="183"/>
      <c r="Y1983" s="183"/>
      <c r="Z1983" s="186"/>
      <c r="AA1983" s="187"/>
    </row>
    <row r="1984" spans="1:27" x14ac:dyDescent="0.25">
      <c r="A1984" s="88">
        <v>168</v>
      </c>
      <c r="B1984" s="91" t="str">
        <f>CONCATENATE(Revisión_Avance_Periodo!$C1984,";",Revisión_Avance_Periodo!$E1984,";",Revisión_Avance_Periodo!$I1984)</f>
        <v>OE1;PR_02;ACT_244</v>
      </c>
      <c r="C1984" s="203" t="s">
        <v>9</v>
      </c>
      <c r="D1984" s="204" t="str">
        <f>VLOOKUP(Revisión_Avance_Periodo!$C1984,Componentes_BD!$F$1:$G$5,2,FALSE)</f>
        <v>Fortalecer la Vigilancia.</v>
      </c>
      <c r="E1984" s="106" t="s">
        <v>46</v>
      </c>
      <c r="F1984" s="89">
        <v>1</v>
      </c>
      <c r="G1984" s="89" t="str">
        <f>VLOOKUP(Revisión_Avance_Periodo!$A1984,BD_Seguimiento_OAP_2019!$A$2:$G$294,7,FALSE)</f>
        <v>PEI</v>
      </c>
      <c r="H1984" s="89" t="str">
        <f>VLOOKUP(Revisión_Avance_Periodo!$A1984,BD_Seguimiento_OAP_2019!$A$2:$J$294,10,FALSE)</f>
        <v>PEI_02 - Accesibilidad</v>
      </c>
      <c r="I1984" s="89" t="s">
        <v>30</v>
      </c>
      <c r="J1984" s="89" t="str">
        <f>VLOOKUP(Revisión_Avance_Periodo!$I1984,BD_Seguimiento_OAP_2019!$L:$M,2,FALSE)</f>
        <v>2.2 Divulgar circular</v>
      </c>
      <c r="K1984" s="106" t="s">
        <v>45</v>
      </c>
      <c r="L1984" s="172">
        <v>4.4642857142857152E-4</v>
      </c>
      <c r="M1984" s="173" t="s">
        <v>106</v>
      </c>
      <c r="N1984" s="190">
        <f>INDEX(BD_Seguimiento_OAP_2019!$AH$3:$AS$294,MATCH(Revisión_Avance_Periodo!$I1984,BD_Seguimiento_OAP_2019!$L$3:$L$294,0),MATCH(Revisión_Avance_Periodo!$M1984,BD_Seguimiento_OAP_2019!$AH$2:$AS$2,0))</f>
        <v>0</v>
      </c>
      <c r="O1984" s="190">
        <f>INDEX(BD_Seguimiento_OAP_2019!$AV$3:$BG$294,MATCH(Revisión_Avance_Periodo!$I1984,BD_Seguimiento_OAP_2019!$L$3:$L$294,0),MATCH(Revisión_Avance_Periodo!$M1984,BD_Seguimiento_OAP_2019!$AV$2:$BG$2,0))</f>
        <v>0</v>
      </c>
      <c r="P1984" s="175">
        <f t="shared" si="364"/>
        <v>0</v>
      </c>
      <c r="Q1984" s="173" t="str">
        <f>VLOOKUP(P1984,Tabla_Indicador_Gestion4[#All],3,TRUE)</f>
        <v>Por Ejecutar</v>
      </c>
      <c r="R1984" s="229">
        <f>SUBTOTAL(9,$N$1982:$N1984)</f>
        <v>0</v>
      </c>
      <c r="S1984" s="230">
        <f>SUBTOTAL(9,$O$1982:$O1984)</f>
        <v>0</v>
      </c>
      <c r="T1984" s="231">
        <f>IFERROR(+Revisión_Avance_Periodo!$S1984/Revisión_Avance_Periodo!$R1984,0)</f>
        <v>0</v>
      </c>
      <c r="U1984" s="184"/>
      <c r="V1984" s="185"/>
      <c r="W1984" s="183"/>
      <c r="X1984" s="183"/>
      <c r="Y1984" s="183"/>
      <c r="Z1984" s="186"/>
      <c r="AA1984" s="187"/>
    </row>
    <row r="1985" spans="1:27" x14ac:dyDescent="0.25">
      <c r="A1985" s="94">
        <v>168</v>
      </c>
      <c r="B1985" s="96" t="str">
        <f>CONCATENATE(Revisión_Avance_Periodo!$C1985,";",Revisión_Avance_Periodo!$E1985,";",Revisión_Avance_Periodo!$I1985)</f>
        <v>OE1;PR_02;ACT_244</v>
      </c>
      <c r="C1985" s="205" t="s">
        <v>9</v>
      </c>
      <c r="D1985" s="206" t="str">
        <f>VLOOKUP(Revisión_Avance_Periodo!$C1985,Componentes_BD!$F$1:$G$5,2,FALSE)</f>
        <v>Fortalecer la Vigilancia.</v>
      </c>
      <c r="E1985" s="119" t="s">
        <v>46</v>
      </c>
      <c r="F1985" s="95">
        <v>1</v>
      </c>
      <c r="G1985" s="95" t="str">
        <f>VLOOKUP(Revisión_Avance_Periodo!$A1985,BD_Seguimiento_OAP_2019!$A$2:$G$294,7,FALSE)</f>
        <v>PEI</v>
      </c>
      <c r="H1985" s="95" t="str">
        <f>VLOOKUP(Revisión_Avance_Periodo!$A1985,BD_Seguimiento_OAP_2019!$A$2:$J$294,10,FALSE)</f>
        <v>PEI_02 - Accesibilidad</v>
      </c>
      <c r="I1985" s="95" t="s">
        <v>30</v>
      </c>
      <c r="J1985" s="95" t="str">
        <f>VLOOKUP(Revisión_Avance_Periodo!$I1985,BD_Seguimiento_OAP_2019!$L:$M,2,FALSE)</f>
        <v>2.2 Divulgar circular</v>
      </c>
      <c r="K1985" s="119" t="s">
        <v>45</v>
      </c>
      <c r="L1985" s="172">
        <v>4.4642857142857152E-4</v>
      </c>
      <c r="M1985" s="182" t="s">
        <v>107</v>
      </c>
      <c r="N1985" s="190">
        <f>INDEX(BD_Seguimiento_OAP_2019!$AH$3:$AS$294,MATCH(Revisión_Avance_Periodo!$I1985,BD_Seguimiento_OAP_2019!$L$3:$L$294,0),MATCH(Revisión_Avance_Periodo!$M1985,BD_Seguimiento_OAP_2019!$AH$2:$AS$2,0))</f>
        <v>0</v>
      </c>
      <c r="O1985" s="190">
        <f>INDEX(BD_Seguimiento_OAP_2019!$AV$3:$BG$294,MATCH(Revisión_Avance_Periodo!$I1985,BD_Seguimiento_OAP_2019!$L$3:$L$294,0),MATCH(Revisión_Avance_Periodo!$M1985,BD_Seguimiento_OAP_2019!$AV$2:$BG$2,0))</f>
        <v>0</v>
      </c>
      <c r="P1985" s="175">
        <f t="shared" si="364"/>
        <v>0</v>
      </c>
      <c r="Q1985" s="182" t="str">
        <f>VLOOKUP(P1985,Tabla_Indicador_Gestion4[#All],3,TRUE)</f>
        <v>Por Ejecutar</v>
      </c>
      <c r="R1985" s="229">
        <f>SUBTOTAL(9,$N$1982:$N1985)</f>
        <v>0</v>
      </c>
      <c r="S1985" s="230">
        <f>SUBTOTAL(9,$O$1982:$O1985)</f>
        <v>0</v>
      </c>
      <c r="T1985" s="231">
        <f>IFERROR(+Revisión_Avance_Periodo!$S1985/Revisión_Avance_Periodo!$R1985,0)</f>
        <v>0</v>
      </c>
      <c r="U1985" s="184"/>
      <c r="V1985" s="185"/>
      <c r="W1985" s="183"/>
      <c r="X1985" s="183"/>
      <c r="Y1985" s="183"/>
      <c r="Z1985" s="186"/>
      <c r="AA1985" s="187"/>
    </row>
    <row r="1986" spans="1:27" x14ac:dyDescent="0.25">
      <c r="A1986" s="88">
        <v>168</v>
      </c>
      <c r="B1986" s="91" t="str">
        <f>CONCATENATE(Revisión_Avance_Periodo!$C1986,";",Revisión_Avance_Periodo!$E1986,";",Revisión_Avance_Periodo!$I1986)</f>
        <v>OE1;PR_02;ACT_244</v>
      </c>
      <c r="C1986" s="203" t="s">
        <v>9</v>
      </c>
      <c r="D1986" s="204" t="str">
        <f>VLOOKUP(Revisión_Avance_Periodo!$C1986,Componentes_BD!$F$1:$G$5,2,FALSE)</f>
        <v>Fortalecer la Vigilancia.</v>
      </c>
      <c r="E1986" s="106" t="s">
        <v>46</v>
      </c>
      <c r="F1986" s="89">
        <v>1</v>
      </c>
      <c r="G1986" s="89" t="str">
        <f>VLOOKUP(Revisión_Avance_Periodo!$A1986,BD_Seguimiento_OAP_2019!$A$2:$G$294,7,FALSE)</f>
        <v>PEI</v>
      </c>
      <c r="H1986" s="89" t="str">
        <f>VLOOKUP(Revisión_Avance_Periodo!$A1986,BD_Seguimiento_OAP_2019!$A$2:$J$294,10,FALSE)</f>
        <v>PEI_02 - Accesibilidad</v>
      </c>
      <c r="I1986" s="89" t="s">
        <v>30</v>
      </c>
      <c r="J1986" s="89" t="str">
        <f>VLOOKUP(Revisión_Avance_Periodo!$I1986,BD_Seguimiento_OAP_2019!$L:$M,2,FALSE)</f>
        <v>2.2 Divulgar circular</v>
      </c>
      <c r="K1986" s="106" t="s">
        <v>45</v>
      </c>
      <c r="L1986" s="172">
        <v>4.4642857142857152E-4</v>
      </c>
      <c r="M1986" s="173" t="s">
        <v>108</v>
      </c>
      <c r="N1986" s="190">
        <f>INDEX(BD_Seguimiento_OAP_2019!$AH$3:$AS$294,MATCH(Revisión_Avance_Periodo!$I1986,BD_Seguimiento_OAP_2019!$L$3:$L$294,0),MATCH(Revisión_Avance_Periodo!$M1986,BD_Seguimiento_OAP_2019!$AH$2:$AS$2,0))</f>
        <v>0</v>
      </c>
      <c r="O1986" s="190">
        <f>INDEX(BD_Seguimiento_OAP_2019!$AV$3:$BG$294,MATCH(Revisión_Avance_Periodo!$I1986,BD_Seguimiento_OAP_2019!$L$3:$L$294,0),MATCH(Revisión_Avance_Periodo!$M1986,BD_Seguimiento_OAP_2019!$AV$2:$BG$2,0))</f>
        <v>0</v>
      </c>
      <c r="P1986" s="175">
        <f t="shared" si="364"/>
        <v>0</v>
      </c>
      <c r="Q1986" s="173" t="str">
        <f>VLOOKUP(P1986,Tabla_Indicador_Gestion4[#All],3,TRUE)</f>
        <v>Por Ejecutar</v>
      </c>
      <c r="R1986" s="229">
        <f>SUBTOTAL(9,$N$1982:$N1986)</f>
        <v>0</v>
      </c>
      <c r="S1986" s="230">
        <f>SUBTOTAL(9,$O$1982:$O1986)</f>
        <v>0</v>
      </c>
      <c r="T1986" s="231">
        <f>IFERROR(+Revisión_Avance_Periodo!$S1986/Revisión_Avance_Periodo!$R1986,0)</f>
        <v>0</v>
      </c>
      <c r="U1986" s="184"/>
      <c r="V1986" s="185"/>
      <c r="W1986" s="183"/>
      <c r="X1986" s="183"/>
      <c r="Y1986" s="183"/>
      <c r="Z1986" s="186"/>
      <c r="AA1986" s="187"/>
    </row>
    <row r="1987" spans="1:27" x14ac:dyDescent="0.25">
      <c r="A1987" s="94">
        <v>168</v>
      </c>
      <c r="B1987" s="96" t="str">
        <f>CONCATENATE(Revisión_Avance_Periodo!$C1987,";",Revisión_Avance_Periodo!$E1987,";",Revisión_Avance_Periodo!$I1987)</f>
        <v>OE1;PR_02;ACT_244</v>
      </c>
      <c r="C1987" s="205" t="s">
        <v>9</v>
      </c>
      <c r="D1987" s="206" t="str">
        <f>VLOOKUP(Revisión_Avance_Periodo!$C1987,Componentes_BD!$F$1:$G$5,2,FALSE)</f>
        <v>Fortalecer la Vigilancia.</v>
      </c>
      <c r="E1987" s="119" t="s">
        <v>46</v>
      </c>
      <c r="F1987" s="95">
        <v>1</v>
      </c>
      <c r="G1987" s="95" t="str">
        <f>VLOOKUP(Revisión_Avance_Periodo!$A1987,BD_Seguimiento_OAP_2019!$A$2:$G$294,7,FALSE)</f>
        <v>PEI</v>
      </c>
      <c r="H1987" s="95" t="str">
        <f>VLOOKUP(Revisión_Avance_Periodo!$A1987,BD_Seguimiento_OAP_2019!$A$2:$J$294,10,FALSE)</f>
        <v>PEI_02 - Accesibilidad</v>
      </c>
      <c r="I1987" s="95" t="s">
        <v>30</v>
      </c>
      <c r="J1987" s="95" t="str">
        <f>VLOOKUP(Revisión_Avance_Periodo!$I1987,BD_Seguimiento_OAP_2019!$L:$M,2,FALSE)</f>
        <v>2.2 Divulgar circular</v>
      </c>
      <c r="K1987" s="119" t="s">
        <v>45</v>
      </c>
      <c r="L1987" s="172">
        <v>4.4642857142857152E-4</v>
      </c>
      <c r="M1987" s="182" t="s">
        <v>109</v>
      </c>
      <c r="N1987" s="190">
        <f>INDEX(BD_Seguimiento_OAP_2019!$AH$3:$AS$294,MATCH(Revisión_Avance_Periodo!$I1987,BD_Seguimiento_OAP_2019!$L$3:$L$294,0),MATCH(Revisión_Avance_Periodo!$M1987,BD_Seguimiento_OAP_2019!$AH$2:$AS$2,0))</f>
        <v>0</v>
      </c>
      <c r="O1987" s="190">
        <f>INDEX(BD_Seguimiento_OAP_2019!$AV$3:$BG$294,MATCH(Revisión_Avance_Periodo!$I1987,BD_Seguimiento_OAP_2019!$L$3:$L$294,0),MATCH(Revisión_Avance_Periodo!$M1987,BD_Seguimiento_OAP_2019!$AV$2:$BG$2,0))</f>
        <v>0</v>
      </c>
      <c r="P1987" s="175">
        <f t="shared" si="364"/>
        <v>0</v>
      </c>
      <c r="Q1987" s="182" t="str">
        <f>VLOOKUP(P1987,Tabla_Indicador_Gestion4[#All],3,TRUE)</f>
        <v>Por Ejecutar</v>
      </c>
      <c r="R1987" s="229">
        <f>SUBTOTAL(9,$N$1982:$N1987)</f>
        <v>0</v>
      </c>
      <c r="S1987" s="230">
        <f>SUBTOTAL(9,$O$1982:$O1987)</f>
        <v>0</v>
      </c>
      <c r="T1987" s="231">
        <f>IFERROR(+Revisión_Avance_Periodo!$S1987/Revisión_Avance_Periodo!$R1987,0)</f>
        <v>0</v>
      </c>
      <c r="U1987" s="184"/>
      <c r="V1987" s="185"/>
      <c r="W1987" s="183"/>
      <c r="X1987" s="183"/>
      <c r="Y1987" s="183"/>
      <c r="Z1987" s="186"/>
      <c r="AA1987" s="187"/>
    </row>
    <row r="1988" spans="1:27" x14ac:dyDescent="0.25">
      <c r="A1988" s="88">
        <v>168</v>
      </c>
      <c r="B1988" s="91" t="str">
        <f>CONCATENATE(Revisión_Avance_Periodo!$C1988,";",Revisión_Avance_Periodo!$E1988,";",Revisión_Avance_Periodo!$I1988)</f>
        <v>OE1;PR_02;ACT_244</v>
      </c>
      <c r="C1988" s="203" t="s">
        <v>9</v>
      </c>
      <c r="D1988" s="204" t="str">
        <f>VLOOKUP(Revisión_Avance_Periodo!$C1988,Componentes_BD!$F$1:$G$5,2,FALSE)</f>
        <v>Fortalecer la Vigilancia.</v>
      </c>
      <c r="E1988" s="106" t="s">
        <v>46</v>
      </c>
      <c r="F1988" s="89">
        <v>1</v>
      </c>
      <c r="G1988" s="89" t="str">
        <f>VLOOKUP(Revisión_Avance_Periodo!$A1988,BD_Seguimiento_OAP_2019!$A$2:$G$294,7,FALSE)</f>
        <v>PEI</v>
      </c>
      <c r="H1988" s="89" t="str">
        <f>VLOOKUP(Revisión_Avance_Periodo!$A1988,BD_Seguimiento_OAP_2019!$A$2:$J$294,10,FALSE)</f>
        <v>PEI_02 - Accesibilidad</v>
      </c>
      <c r="I1988" s="89" t="s">
        <v>30</v>
      </c>
      <c r="J1988" s="89" t="str">
        <f>VLOOKUP(Revisión_Avance_Periodo!$I1988,BD_Seguimiento_OAP_2019!$L:$M,2,FALSE)</f>
        <v>2.2 Divulgar circular</v>
      </c>
      <c r="K1988" s="106" t="s">
        <v>45</v>
      </c>
      <c r="L1988" s="172">
        <v>4.4642857142857152E-4</v>
      </c>
      <c r="M1988" s="173" t="s">
        <v>110</v>
      </c>
      <c r="N1988" s="190">
        <f>INDEX(BD_Seguimiento_OAP_2019!$AH$3:$AS$294,MATCH(Revisión_Avance_Periodo!$I1988,BD_Seguimiento_OAP_2019!$L$3:$L$294,0),MATCH(Revisión_Avance_Periodo!$M1988,BD_Seguimiento_OAP_2019!$AH$2:$AS$2,0))</f>
        <v>0</v>
      </c>
      <c r="O1988" s="190">
        <f>INDEX(BD_Seguimiento_OAP_2019!$AV$3:$BG$294,MATCH(Revisión_Avance_Periodo!$I1988,BD_Seguimiento_OAP_2019!$L$3:$L$294,0),MATCH(Revisión_Avance_Periodo!$M1988,BD_Seguimiento_OAP_2019!$AV$2:$BG$2,0))</f>
        <v>0</v>
      </c>
      <c r="P1988" s="175">
        <f t="shared" si="364"/>
        <v>0</v>
      </c>
      <c r="Q1988" s="173" t="str">
        <f>VLOOKUP(P1988,Tabla_Indicador_Gestion4[#All],3,TRUE)</f>
        <v>Por Ejecutar</v>
      </c>
      <c r="R1988" s="229">
        <f>SUBTOTAL(9,$N$1982:$N1988)</f>
        <v>0</v>
      </c>
      <c r="S1988" s="230">
        <f>SUBTOTAL(9,$O$1982:$O1988)</f>
        <v>0</v>
      </c>
      <c r="T1988" s="231">
        <f>IFERROR(+Revisión_Avance_Periodo!$S1988/Revisión_Avance_Periodo!$R1988,0)</f>
        <v>0</v>
      </c>
      <c r="U1988" s="184"/>
      <c r="V1988" s="185"/>
      <c r="W1988" s="183"/>
      <c r="X1988" s="183"/>
      <c r="Y1988" s="183"/>
      <c r="Z1988" s="186"/>
      <c r="AA1988" s="187"/>
    </row>
    <row r="1989" spans="1:27" x14ac:dyDescent="0.25">
      <c r="A1989" s="94">
        <v>168</v>
      </c>
      <c r="B1989" s="96" t="str">
        <f>CONCATENATE(Revisión_Avance_Periodo!$C1989,";",Revisión_Avance_Periodo!$E1989,";",Revisión_Avance_Periodo!$I1989)</f>
        <v>OE1;PR_02;ACT_244</v>
      </c>
      <c r="C1989" s="205" t="s">
        <v>9</v>
      </c>
      <c r="D1989" s="206" t="str">
        <f>VLOOKUP(Revisión_Avance_Periodo!$C1989,Componentes_BD!$F$1:$G$5,2,FALSE)</f>
        <v>Fortalecer la Vigilancia.</v>
      </c>
      <c r="E1989" s="119" t="s">
        <v>46</v>
      </c>
      <c r="F1989" s="95">
        <v>1</v>
      </c>
      <c r="G1989" s="95" t="str">
        <f>VLOOKUP(Revisión_Avance_Periodo!$A1989,BD_Seguimiento_OAP_2019!$A$2:$G$294,7,FALSE)</f>
        <v>PEI</v>
      </c>
      <c r="H1989" s="95" t="str">
        <f>VLOOKUP(Revisión_Avance_Periodo!$A1989,BD_Seguimiento_OAP_2019!$A$2:$J$294,10,FALSE)</f>
        <v>PEI_02 - Accesibilidad</v>
      </c>
      <c r="I1989" s="95" t="s">
        <v>30</v>
      </c>
      <c r="J1989" s="95" t="str">
        <f>VLOOKUP(Revisión_Avance_Periodo!$I1989,BD_Seguimiento_OAP_2019!$L:$M,2,FALSE)</f>
        <v>2.2 Divulgar circular</v>
      </c>
      <c r="K1989" s="119" t="s">
        <v>45</v>
      </c>
      <c r="L1989" s="172">
        <v>4.4642857142857152E-4</v>
      </c>
      <c r="M1989" s="182" t="s">
        <v>111</v>
      </c>
      <c r="N1989" s="190">
        <f>INDEX(BD_Seguimiento_OAP_2019!$AH$3:$AS$294,MATCH(Revisión_Avance_Periodo!$I1989,BD_Seguimiento_OAP_2019!$L$3:$L$294,0),MATCH(Revisión_Avance_Periodo!$M1989,BD_Seguimiento_OAP_2019!$AH$2:$AS$2,0))</f>
        <v>0</v>
      </c>
      <c r="O1989" s="190">
        <f>INDEX(BD_Seguimiento_OAP_2019!$AV$3:$BG$294,MATCH(Revisión_Avance_Periodo!$I1989,BD_Seguimiento_OAP_2019!$L$3:$L$294,0),MATCH(Revisión_Avance_Periodo!$M1989,BD_Seguimiento_OAP_2019!$AV$2:$BG$2,0))</f>
        <v>0</v>
      </c>
      <c r="P1989" s="175">
        <f t="shared" si="364"/>
        <v>0</v>
      </c>
      <c r="Q1989" s="182" t="str">
        <f>VLOOKUP(P1989,Tabla_Indicador_Gestion4[#All],3,TRUE)</f>
        <v>Por Ejecutar</v>
      </c>
      <c r="R1989" s="229">
        <f>SUBTOTAL(9,$N$1982:$N1989)</f>
        <v>0</v>
      </c>
      <c r="S1989" s="230">
        <f>SUBTOTAL(9,$O$1982:$O1989)</f>
        <v>0</v>
      </c>
      <c r="T1989" s="231">
        <f>IFERROR(+Revisión_Avance_Periodo!$S1989/Revisión_Avance_Periodo!$R1989,0)</f>
        <v>0</v>
      </c>
      <c r="U1989" s="184"/>
      <c r="V1989" s="185"/>
      <c r="W1989" s="183"/>
      <c r="X1989" s="183"/>
      <c r="Y1989" s="183"/>
      <c r="Z1989" s="186"/>
      <c r="AA1989" s="187"/>
    </row>
    <row r="1990" spans="1:27" x14ac:dyDescent="0.25">
      <c r="A1990" s="88">
        <v>168</v>
      </c>
      <c r="B1990" s="91" t="str">
        <f>CONCATENATE(Revisión_Avance_Periodo!$C1990,";",Revisión_Avance_Periodo!$E1990,";",Revisión_Avance_Periodo!$I1990)</f>
        <v>OE1;PR_02;ACT_244</v>
      </c>
      <c r="C1990" s="203" t="s">
        <v>9</v>
      </c>
      <c r="D1990" s="204" t="str">
        <f>VLOOKUP(Revisión_Avance_Periodo!$C1990,Componentes_BD!$F$1:$G$5,2,FALSE)</f>
        <v>Fortalecer la Vigilancia.</v>
      </c>
      <c r="E1990" s="106" t="s">
        <v>46</v>
      </c>
      <c r="F1990" s="89">
        <v>1</v>
      </c>
      <c r="G1990" s="89" t="str">
        <f>VLOOKUP(Revisión_Avance_Periodo!$A1990,BD_Seguimiento_OAP_2019!$A$2:$G$294,7,FALSE)</f>
        <v>PEI</v>
      </c>
      <c r="H1990" s="89" t="str">
        <f>VLOOKUP(Revisión_Avance_Periodo!$A1990,BD_Seguimiento_OAP_2019!$A$2:$J$294,10,FALSE)</f>
        <v>PEI_02 - Accesibilidad</v>
      </c>
      <c r="I1990" s="89" t="s">
        <v>30</v>
      </c>
      <c r="J1990" s="89" t="str">
        <f>VLOOKUP(Revisión_Avance_Periodo!$I1990,BD_Seguimiento_OAP_2019!$L:$M,2,FALSE)</f>
        <v>2.2 Divulgar circular</v>
      </c>
      <c r="K1990" s="106" t="s">
        <v>45</v>
      </c>
      <c r="L1990" s="172">
        <v>4.4642857142857152E-4</v>
      </c>
      <c r="M1990" s="173" t="s">
        <v>112</v>
      </c>
      <c r="N1990" s="190">
        <f>INDEX(BD_Seguimiento_OAP_2019!$AH$3:$AS$294,MATCH(Revisión_Avance_Periodo!$I1990,BD_Seguimiento_OAP_2019!$L$3:$L$294,0),MATCH(Revisión_Avance_Periodo!$M1990,BD_Seguimiento_OAP_2019!$AH$2:$AS$2,0))</f>
        <v>1</v>
      </c>
      <c r="O1990" s="190">
        <f>INDEX(BD_Seguimiento_OAP_2019!$AV$3:$BG$294,MATCH(Revisión_Avance_Periodo!$I1990,BD_Seguimiento_OAP_2019!$L$3:$L$294,0),MATCH(Revisión_Avance_Periodo!$M1990,BD_Seguimiento_OAP_2019!$AV$2:$BG$2,0))</f>
        <v>0</v>
      </c>
      <c r="P1990" s="189">
        <f t="shared" ref="P1990:P2050" si="367">O1990/N1990</f>
        <v>0</v>
      </c>
      <c r="Q1990" s="173" t="str">
        <f>VLOOKUP(P1990,Tabla_Indicador_Gestion4[#All],3,TRUE)</f>
        <v>Por Ejecutar</v>
      </c>
      <c r="R1990" s="229">
        <f>SUBTOTAL(9,$N$1982:$N1990)</f>
        <v>1</v>
      </c>
      <c r="S1990" s="230">
        <f>SUBTOTAL(9,$O$1982:$O1990)</f>
        <v>0</v>
      </c>
      <c r="T1990" s="231">
        <f>IFERROR(+Revisión_Avance_Periodo!$S1990/Revisión_Avance_Periodo!$R1990,0)</f>
        <v>0</v>
      </c>
      <c r="U1990" s="184"/>
      <c r="V1990" s="185"/>
      <c r="W1990" s="183"/>
      <c r="X1990" s="183"/>
      <c r="Y1990" s="183"/>
      <c r="Z1990" s="186"/>
      <c r="AA1990" s="187"/>
    </row>
    <row r="1991" spans="1:27" x14ac:dyDescent="0.25">
      <c r="A1991" s="94">
        <v>168</v>
      </c>
      <c r="B1991" s="96" t="str">
        <f>CONCATENATE(Revisión_Avance_Periodo!$C1991,";",Revisión_Avance_Periodo!$E1991,";",Revisión_Avance_Periodo!$I1991)</f>
        <v>OE1;PR_02;ACT_244</v>
      </c>
      <c r="C1991" s="205" t="s">
        <v>9</v>
      </c>
      <c r="D1991" s="206" t="str">
        <f>VLOOKUP(Revisión_Avance_Periodo!$C1991,Componentes_BD!$F$1:$G$5,2,FALSE)</f>
        <v>Fortalecer la Vigilancia.</v>
      </c>
      <c r="E1991" s="119" t="s">
        <v>46</v>
      </c>
      <c r="F1991" s="95">
        <v>1</v>
      </c>
      <c r="G1991" s="95" t="str">
        <f>VLOOKUP(Revisión_Avance_Periodo!$A1991,BD_Seguimiento_OAP_2019!$A$2:$G$294,7,FALSE)</f>
        <v>PEI</v>
      </c>
      <c r="H1991" s="95" t="str">
        <f>VLOOKUP(Revisión_Avance_Periodo!$A1991,BD_Seguimiento_OAP_2019!$A$2:$J$294,10,FALSE)</f>
        <v>PEI_02 - Accesibilidad</v>
      </c>
      <c r="I1991" s="95" t="s">
        <v>30</v>
      </c>
      <c r="J1991" s="95" t="str">
        <f>VLOOKUP(Revisión_Avance_Periodo!$I1991,BD_Seguimiento_OAP_2019!$L:$M,2,FALSE)</f>
        <v>2.2 Divulgar circular</v>
      </c>
      <c r="K1991" s="119" t="s">
        <v>45</v>
      </c>
      <c r="L1991" s="172">
        <v>4.4642857142857152E-4</v>
      </c>
      <c r="M1991" s="182" t="s">
        <v>113</v>
      </c>
      <c r="N1991" s="190">
        <f>INDEX(BD_Seguimiento_OAP_2019!$AH$3:$AS$294,MATCH(Revisión_Avance_Periodo!$I1991,BD_Seguimiento_OAP_2019!$L$3:$L$294,0),MATCH(Revisión_Avance_Periodo!$M1991,BD_Seguimiento_OAP_2019!$AH$2:$AS$2,0))</f>
        <v>0</v>
      </c>
      <c r="O1991" s="190">
        <f>INDEX(BD_Seguimiento_OAP_2019!$AV$3:$BG$294,MATCH(Revisión_Avance_Periodo!$I1991,BD_Seguimiento_OAP_2019!$L$3:$L$294,0),MATCH(Revisión_Avance_Periodo!$M1991,BD_Seguimiento_OAP_2019!$AV$2:$BG$2,0))</f>
        <v>0</v>
      </c>
      <c r="P1991" s="175">
        <f t="shared" ref="P1991:P2003" si="368">IFERROR((O1991/N1991),0)</f>
        <v>0</v>
      </c>
      <c r="Q1991" s="182" t="str">
        <f>VLOOKUP(P1991,Tabla_Indicador_Gestion4[#All],3,TRUE)</f>
        <v>Por Ejecutar</v>
      </c>
      <c r="R1991" s="229">
        <f>SUBTOTAL(9,$N$1982:$N1991)</f>
        <v>1</v>
      </c>
      <c r="S1991" s="230">
        <f>SUBTOTAL(9,$O$1982:$O1991)</f>
        <v>0</v>
      </c>
      <c r="T1991" s="231">
        <f>IFERROR(+Revisión_Avance_Periodo!$S1991/Revisión_Avance_Periodo!$R1991,0)</f>
        <v>0</v>
      </c>
      <c r="U1991" s="184"/>
      <c r="V1991" s="185"/>
      <c r="W1991" s="183"/>
      <c r="X1991" s="183"/>
      <c r="Y1991" s="183"/>
      <c r="Z1991" s="186"/>
      <c r="AA1991" s="187"/>
    </row>
    <row r="1992" spans="1:27" x14ac:dyDescent="0.25">
      <c r="A1992" s="88">
        <v>168</v>
      </c>
      <c r="B1992" s="91" t="str">
        <f>CONCATENATE(Revisión_Avance_Periodo!$C1992,";",Revisión_Avance_Periodo!$E1992,";",Revisión_Avance_Periodo!$I1992)</f>
        <v>OE1;PR_02;ACT_244</v>
      </c>
      <c r="C1992" s="203" t="s">
        <v>9</v>
      </c>
      <c r="D1992" s="204" t="str">
        <f>VLOOKUP(Revisión_Avance_Periodo!$C1992,Componentes_BD!$F$1:$G$5,2,FALSE)</f>
        <v>Fortalecer la Vigilancia.</v>
      </c>
      <c r="E1992" s="106" t="s">
        <v>46</v>
      </c>
      <c r="F1992" s="89">
        <v>1</v>
      </c>
      <c r="G1992" s="89" t="str">
        <f>VLOOKUP(Revisión_Avance_Periodo!$A1992,BD_Seguimiento_OAP_2019!$A$2:$G$294,7,FALSE)</f>
        <v>PEI</v>
      </c>
      <c r="H1992" s="89" t="str">
        <f>VLOOKUP(Revisión_Avance_Periodo!$A1992,BD_Seguimiento_OAP_2019!$A$2:$J$294,10,FALSE)</f>
        <v>PEI_02 - Accesibilidad</v>
      </c>
      <c r="I1992" s="89" t="s">
        <v>30</v>
      </c>
      <c r="J1992" s="89" t="str">
        <f>VLOOKUP(Revisión_Avance_Periodo!$I1992,BD_Seguimiento_OAP_2019!$L:$M,2,FALSE)</f>
        <v>2.2 Divulgar circular</v>
      </c>
      <c r="K1992" s="106" t="s">
        <v>45</v>
      </c>
      <c r="L1992" s="172">
        <v>4.4642857142857152E-4</v>
      </c>
      <c r="M1992" s="173" t="s">
        <v>114</v>
      </c>
      <c r="N1992" s="190">
        <f>INDEX(BD_Seguimiento_OAP_2019!$AH$3:$AS$294,MATCH(Revisión_Avance_Periodo!$I1992,BD_Seguimiento_OAP_2019!$L$3:$L$294,0),MATCH(Revisión_Avance_Periodo!$M1992,BD_Seguimiento_OAP_2019!$AH$2:$AS$2,0))</f>
        <v>0</v>
      </c>
      <c r="O1992" s="190">
        <f>INDEX(BD_Seguimiento_OAP_2019!$AV$3:$BG$294,MATCH(Revisión_Avance_Periodo!$I1992,BD_Seguimiento_OAP_2019!$L$3:$L$294,0),MATCH(Revisión_Avance_Periodo!$M1992,BD_Seguimiento_OAP_2019!$AV$2:$BG$2,0))</f>
        <v>0</v>
      </c>
      <c r="P1992" s="175">
        <f t="shared" si="368"/>
        <v>0</v>
      </c>
      <c r="Q1992" s="173" t="str">
        <f>VLOOKUP(P1992,Tabla_Indicador_Gestion4[#All],3,TRUE)</f>
        <v>Por Ejecutar</v>
      </c>
      <c r="R1992" s="229">
        <f>SUBTOTAL(9,$N$1982:$N1992)</f>
        <v>1</v>
      </c>
      <c r="S1992" s="230">
        <f>SUBTOTAL(9,$O$1982:$O1992)</f>
        <v>0</v>
      </c>
      <c r="T1992" s="231">
        <f>IFERROR(+Revisión_Avance_Periodo!$S1992/Revisión_Avance_Periodo!$R1992,0)</f>
        <v>0</v>
      </c>
      <c r="U1992" s="184"/>
      <c r="V1992" s="185"/>
      <c r="W1992" s="183"/>
      <c r="X1992" s="183"/>
      <c r="Y1992" s="183"/>
      <c r="Z1992" s="186"/>
      <c r="AA1992" s="187"/>
    </row>
    <row r="1993" spans="1:27" ht="15.75" thickBot="1" x14ac:dyDescent="0.3">
      <c r="A1993" s="94">
        <v>168</v>
      </c>
      <c r="B1993" s="96" t="str">
        <f>CONCATENATE(Revisión_Avance_Periodo!$C1993,";",Revisión_Avance_Periodo!$E1993,";",Revisión_Avance_Periodo!$I1993)</f>
        <v>OE1;PR_02;ACT_244</v>
      </c>
      <c r="C1993" s="205" t="s">
        <v>9</v>
      </c>
      <c r="D1993" s="206" t="str">
        <f>VLOOKUP(Revisión_Avance_Periodo!$C1993,Componentes_BD!$F$1:$G$5,2,FALSE)</f>
        <v>Fortalecer la Vigilancia.</v>
      </c>
      <c r="E1993" s="119" t="s">
        <v>46</v>
      </c>
      <c r="F1993" s="95">
        <v>1</v>
      </c>
      <c r="G1993" s="95" t="str">
        <f>VLOOKUP(Revisión_Avance_Periodo!$A1993,BD_Seguimiento_OAP_2019!$A$2:$G$294,7,FALSE)</f>
        <v>PEI</v>
      </c>
      <c r="H1993" s="95" t="str">
        <f>VLOOKUP(Revisión_Avance_Periodo!$A1993,BD_Seguimiento_OAP_2019!$A$2:$J$294,10,FALSE)</f>
        <v>PEI_02 - Accesibilidad</v>
      </c>
      <c r="I1993" s="95" t="s">
        <v>30</v>
      </c>
      <c r="J1993" s="95" t="str">
        <f>VLOOKUP(Revisión_Avance_Periodo!$I1993,BD_Seguimiento_OAP_2019!$L:$M,2,FALSE)</f>
        <v>2.2 Divulgar circular</v>
      </c>
      <c r="K1993" s="119" t="s">
        <v>45</v>
      </c>
      <c r="L1993" s="172">
        <v>4.4642857142857152E-4</v>
      </c>
      <c r="M1993" s="182" t="s">
        <v>115</v>
      </c>
      <c r="N1993" s="190">
        <f>INDEX(BD_Seguimiento_OAP_2019!$AH$3:$AS$294,MATCH(Revisión_Avance_Periodo!$I1993,BD_Seguimiento_OAP_2019!$L$3:$L$294,0),MATCH(Revisión_Avance_Periodo!$M1993,BD_Seguimiento_OAP_2019!$AH$2:$AS$2,0))</f>
        <v>0</v>
      </c>
      <c r="O1993" s="190">
        <f>INDEX(BD_Seguimiento_OAP_2019!$AV$3:$BG$294,MATCH(Revisión_Avance_Periodo!$I1993,BD_Seguimiento_OAP_2019!$L$3:$L$294,0),MATCH(Revisión_Avance_Periodo!$M1993,BD_Seguimiento_OAP_2019!$AV$2:$BG$2,0))</f>
        <v>0</v>
      </c>
      <c r="P1993" s="175">
        <f t="shared" si="368"/>
        <v>0</v>
      </c>
      <c r="Q1993" s="182" t="str">
        <f>VLOOKUP(P1993,Tabla_Indicador_Gestion4[#All],3,TRUE)</f>
        <v>Por Ejecutar</v>
      </c>
      <c r="R1993" s="229">
        <f>SUBTOTAL(9,$N$1982:$N1993)</f>
        <v>1</v>
      </c>
      <c r="S1993" s="230">
        <f>SUBTOTAL(9,$O$1982:$O1993)</f>
        <v>0</v>
      </c>
      <c r="T1993" s="231">
        <f>IFERROR(+Revisión_Avance_Periodo!$S1993/Revisión_Avance_Periodo!$R1993,0)</f>
        <v>0</v>
      </c>
      <c r="U1993" s="184"/>
      <c r="V1993" s="185"/>
      <c r="W1993" s="183"/>
      <c r="X1993" s="183"/>
      <c r="Y1993" s="183"/>
      <c r="Z1993" s="186"/>
      <c r="AA1993" s="187"/>
    </row>
    <row r="1994" spans="1:27" x14ac:dyDescent="0.25">
      <c r="A1994" s="88">
        <v>169</v>
      </c>
      <c r="B1994" s="91" t="str">
        <f>CONCATENATE(Revisión_Avance_Periodo!$C1994,";",Revisión_Avance_Periodo!$E1994,";",Revisión_Avance_Periodo!$I1994)</f>
        <v>OE1;PR_02;ACT_245</v>
      </c>
      <c r="C1994" s="203" t="s">
        <v>9</v>
      </c>
      <c r="D1994" s="204" t="str">
        <f>VLOOKUP(Revisión_Avance_Periodo!$C1994,Componentes_BD!$F$1:$G$5,2,FALSE)</f>
        <v>Fortalecer la Vigilancia.</v>
      </c>
      <c r="E1994" s="106" t="s">
        <v>46</v>
      </c>
      <c r="F1994" s="89">
        <v>1</v>
      </c>
      <c r="G1994" s="89" t="str">
        <f>VLOOKUP(Revisión_Avance_Periodo!$A1994,BD_Seguimiento_OAP_2019!$A$2:$G$294,7,FALSE)</f>
        <v>PEI</v>
      </c>
      <c r="H1994" s="89" t="str">
        <f>VLOOKUP(Revisión_Avance_Periodo!$A1994,BD_Seguimiento_OAP_2019!$A$2:$J$294,10,FALSE)</f>
        <v>PEI_02 - Accesibilidad</v>
      </c>
      <c r="I1994" s="89" t="s">
        <v>34</v>
      </c>
      <c r="J1994" s="89" t="str">
        <f>VLOOKUP(Revisión_Avance_Periodo!$I1994,BD_Seguimiento_OAP_2019!$L:$M,2,FALSE)</f>
        <v>2.3 Socializar circular</v>
      </c>
      <c r="K1994" s="106" t="s">
        <v>45</v>
      </c>
      <c r="L1994" s="172">
        <v>4.4642857142857152E-4</v>
      </c>
      <c r="M1994" s="173" t="s">
        <v>104</v>
      </c>
      <c r="N1994" s="190">
        <f>INDEX(BD_Seguimiento_OAP_2019!$AH$3:$AS$294,MATCH(Revisión_Avance_Periodo!$I1994,BD_Seguimiento_OAP_2019!$L$3:$L$294,0),MATCH(Revisión_Avance_Periodo!$M1994,BD_Seguimiento_OAP_2019!$AH$2:$AS$2,0))</f>
        <v>0</v>
      </c>
      <c r="O1994" s="190">
        <f>INDEX(BD_Seguimiento_OAP_2019!$AV$3:$BG$294,MATCH(Revisión_Avance_Periodo!$I1994,BD_Seguimiento_OAP_2019!$L$3:$L$294,0),MATCH(Revisión_Avance_Periodo!$M1994,BD_Seguimiento_OAP_2019!$AV$2:$BG$2,0))</f>
        <v>0</v>
      </c>
      <c r="P1994" s="175">
        <f t="shared" si="368"/>
        <v>0</v>
      </c>
      <c r="Q1994" s="173" t="str">
        <f>VLOOKUP(P1994,Tabla_Indicador_Gestion4[#All],3,TRUE)</f>
        <v>Por Ejecutar</v>
      </c>
      <c r="R1994" s="232">
        <f>SUBTOTAL(9,$N$1994:$N1994)</f>
        <v>0</v>
      </c>
      <c r="S1994" s="233">
        <f>SUBTOTAL(9,$O$1994:$O1994)</f>
        <v>0</v>
      </c>
      <c r="T1994" s="234">
        <f>IFERROR(+Revisión_Avance_Periodo!$S1994/Revisión_Avance_Periodo!$R1994,0)</f>
        <v>0</v>
      </c>
      <c r="U1994" s="191">
        <f>SUBTOTAL(9,N1994:N2005)</f>
        <v>1</v>
      </c>
      <c r="V1994" s="192">
        <f>SUBTOTAL(9,O1994:O2005)</f>
        <v>0</v>
      </c>
      <c r="W1994" s="176">
        <f t="shared" ref="W1994" si="369">+V1994/U1994</f>
        <v>0</v>
      </c>
      <c r="X1994" s="176"/>
      <c r="Y1994" s="176">
        <f>100%-Revisión_Avance_Periodo!$W1994</f>
        <v>1</v>
      </c>
      <c r="Z1994" s="178" t="str">
        <f>VLOOKUP(W1994,Tabla_Indicador_Gestion4[],3,TRUE)</f>
        <v>Por Ejecutar</v>
      </c>
      <c r="AA1994" s="179">
        <f>Revisión_Avance_Periodo!$W1994*Revisión_Avance_Periodo!$L1994</f>
        <v>0</v>
      </c>
    </row>
    <row r="1995" spans="1:27" x14ac:dyDescent="0.25">
      <c r="A1995" s="94">
        <v>169</v>
      </c>
      <c r="B1995" s="96" t="str">
        <f>CONCATENATE(Revisión_Avance_Periodo!$C1995,";",Revisión_Avance_Periodo!$E1995,";",Revisión_Avance_Periodo!$I1995)</f>
        <v>OE1;PR_02;ACT_245</v>
      </c>
      <c r="C1995" s="205" t="s">
        <v>9</v>
      </c>
      <c r="D1995" s="206" t="str">
        <f>VLOOKUP(Revisión_Avance_Periodo!$C1995,Componentes_BD!$F$1:$G$5,2,FALSE)</f>
        <v>Fortalecer la Vigilancia.</v>
      </c>
      <c r="E1995" s="119" t="s">
        <v>46</v>
      </c>
      <c r="F1995" s="95">
        <v>1</v>
      </c>
      <c r="G1995" s="95" t="str">
        <f>VLOOKUP(Revisión_Avance_Periodo!$A1995,BD_Seguimiento_OAP_2019!$A$2:$G$294,7,FALSE)</f>
        <v>PEI</v>
      </c>
      <c r="H1995" s="95" t="str">
        <f>VLOOKUP(Revisión_Avance_Periodo!$A1995,BD_Seguimiento_OAP_2019!$A$2:$J$294,10,FALSE)</f>
        <v>PEI_02 - Accesibilidad</v>
      </c>
      <c r="I1995" s="95" t="s">
        <v>34</v>
      </c>
      <c r="J1995" s="95" t="str">
        <f>VLOOKUP(Revisión_Avance_Periodo!$I1995,BD_Seguimiento_OAP_2019!$L:$M,2,FALSE)</f>
        <v>2.3 Socializar circular</v>
      </c>
      <c r="K1995" s="119" t="s">
        <v>45</v>
      </c>
      <c r="L1995" s="172">
        <v>4.4642857142857152E-4</v>
      </c>
      <c r="M1995" s="182" t="s">
        <v>105</v>
      </c>
      <c r="N1995" s="190">
        <f>INDEX(BD_Seguimiento_OAP_2019!$AH$3:$AS$294,MATCH(Revisión_Avance_Periodo!$I1995,BD_Seguimiento_OAP_2019!$L$3:$L$294,0),MATCH(Revisión_Avance_Periodo!$M1995,BD_Seguimiento_OAP_2019!$AH$2:$AS$2,0))</f>
        <v>0</v>
      </c>
      <c r="O1995" s="190">
        <f>INDEX(BD_Seguimiento_OAP_2019!$AV$3:$BG$294,MATCH(Revisión_Avance_Periodo!$I1995,BD_Seguimiento_OAP_2019!$L$3:$L$294,0),MATCH(Revisión_Avance_Periodo!$M1995,BD_Seguimiento_OAP_2019!$AV$2:$BG$2,0))</f>
        <v>0</v>
      </c>
      <c r="P1995" s="175">
        <f t="shared" si="368"/>
        <v>0</v>
      </c>
      <c r="Q1995" s="182" t="str">
        <f>VLOOKUP(P1995,Tabla_Indicador_Gestion4[#All],3,TRUE)</f>
        <v>Por Ejecutar</v>
      </c>
      <c r="R1995" s="229">
        <f>SUBTOTAL(9,$N$1994:$N1995)</f>
        <v>0</v>
      </c>
      <c r="S1995" s="230">
        <f>SUBTOTAL(9,$O$1994:$O1995)</f>
        <v>0</v>
      </c>
      <c r="T1995" s="231">
        <f>IFERROR(+Revisión_Avance_Periodo!$S1995/Revisión_Avance_Periodo!$R1995,0)</f>
        <v>0</v>
      </c>
      <c r="U1995" s="184"/>
      <c r="V1995" s="185"/>
      <c r="W1995" s="183"/>
      <c r="X1995" s="183"/>
      <c r="Y1995" s="183"/>
      <c r="Z1995" s="186"/>
      <c r="AA1995" s="187"/>
    </row>
    <row r="1996" spans="1:27" x14ac:dyDescent="0.25">
      <c r="A1996" s="88">
        <v>169</v>
      </c>
      <c r="B1996" s="91" t="str">
        <f>CONCATENATE(Revisión_Avance_Periodo!$C1996,";",Revisión_Avance_Periodo!$E1996,";",Revisión_Avance_Periodo!$I1996)</f>
        <v>OE1;PR_02;ACT_245</v>
      </c>
      <c r="C1996" s="203" t="s">
        <v>9</v>
      </c>
      <c r="D1996" s="204" t="str">
        <f>VLOOKUP(Revisión_Avance_Periodo!$C1996,Componentes_BD!$F$1:$G$5,2,FALSE)</f>
        <v>Fortalecer la Vigilancia.</v>
      </c>
      <c r="E1996" s="106" t="s">
        <v>46</v>
      </c>
      <c r="F1996" s="89">
        <v>1</v>
      </c>
      <c r="G1996" s="89" t="str">
        <f>VLOOKUP(Revisión_Avance_Periodo!$A1996,BD_Seguimiento_OAP_2019!$A$2:$G$294,7,FALSE)</f>
        <v>PEI</v>
      </c>
      <c r="H1996" s="89" t="str">
        <f>VLOOKUP(Revisión_Avance_Periodo!$A1996,BD_Seguimiento_OAP_2019!$A$2:$J$294,10,FALSE)</f>
        <v>PEI_02 - Accesibilidad</v>
      </c>
      <c r="I1996" s="89" t="s">
        <v>34</v>
      </c>
      <c r="J1996" s="89" t="str">
        <f>VLOOKUP(Revisión_Avance_Periodo!$I1996,BD_Seguimiento_OAP_2019!$L:$M,2,FALSE)</f>
        <v>2.3 Socializar circular</v>
      </c>
      <c r="K1996" s="106" t="s">
        <v>45</v>
      </c>
      <c r="L1996" s="172">
        <v>4.4642857142857152E-4</v>
      </c>
      <c r="M1996" s="173" t="s">
        <v>106</v>
      </c>
      <c r="N1996" s="190">
        <f>INDEX(BD_Seguimiento_OAP_2019!$AH$3:$AS$294,MATCH(Revisión_Avance_Periodo!$I1996,BD_Seguimiento_OAP_2019!$L$3:$L$294,0),MATCH(Revisión_Avance_Periodo!$M1996,BD_Seguimiento_OAP_2019!$AH$2:$AS$2,0))</f>
        <v>0</v>
      </c>
      <c r="O1996" s="190">
        <f>INDEX(BD_Seguimiento_OAP_2019!$AV$3:$BG$294,MATCH(Revisión_Avance_Periodo!$I1996,BD_Seguimiento_OAP_2019!$L$3:$L$294,0),MATCH(Revisión_Avance_Periodo!$M1996,BD_Seguimiento_OAP_2019!$AV$2:$BG$2,0))</f>
        <v>0</v>
      </c>
      <c r="P1996" s="175">
        <f t="shared" si="368"/>
        <v>0</v>
      </c>
      <c r="Q1996" s="173" t="str">
        <f>VLOOKUP(P1996,Tabla_Indicador_Gestion4[#All],3,TRUE)</f>
        <v>Por Ejecutar</v>
      </c>
      <c r="R1996" s="229">
        <f>SUBTOTAL(9,$N$1994:$N1996)</f>
        <v>0</v>
      </c>
      <c r="S1996" s="230">
        <f>SUBTOTAL(9,$O$1994:$O1996)</f>
        <v>0</v>
      </c>
      <c r="T1996" s="231">
        <f>IFERROR(+Revisión_Avance_Periodo!$S1996/Revisión_Avance_Periodo!$R1996,0)</f>
        <v>0</v>
      </c>
      <c r="U1996" s="184"/>
      <c r="V1996" s="185"/>
      <c r="W1996" s="183"/>
      <c r="X1996" s="183"/>
      <c r="Y1996" s="183"/>
      <c r="Z1996" s="186"/>
      <c r="AA1996" s="187"/>
    </row>
    <row r="1997" spans="1:27" x14ac:dyDescent="0.25">
      <c r="A1997" s="94">
        <v>169</v>
      </c>
      <c r="B1997" s="96" t="str">
        <f>CONCATENATE(Revisión_Avance_Periodo!$C1997,";",Revisión_Avance_Periodo!$E1997,";",Revisión_Avance_Periodo!$I1997)</f>
        <v>OE1;PR_02;ACT_245</v>
      </c>
      <c r="C1997" s="205" t="s">
        <v>9</v>
      </c>
      <c r="D1997" s="206" t="str">
        <f>VLOOKUP(Revisión_Avance_Periodo!$C1997,Componentes_BD!$F$1:$G$5,2,FALSE)</f>
        <v>Fortalecer la Vigilancia.</v>
      </c>
      <c r="E1997" s="119" t="s">
        <v>46</v>
      </c>
      <c r="F1997" s="95">
        <v>1</v>
      </c>
      <c r="G1997" s="95" t="str">
        <f>VLOOKUP(Revisión_Avance_Periodo!$A1997,BD_Seguimiento_OAP_2019!$A$2:$G$294,7,FALSE)</f>
        <v>PEI</v>
      </c>
      <c r="H1997" s="95" t="str">
        <f>VLOOKUP(Revisión_Avance_Periodo!$A1997,BD_Seguimiento_OAP_2019!$A$2:$J$294,10,FALSE)</f>
        <v>PEI_02 - Accesibilidad</v>
      </c>
      <c r="I1997" s="95" t="s">
        <v>34</v>
      </c>
      <c r="J1997" s="95" t="str">
        <f>VLOOKUP(Revisión_Avance_Periodo!$I1997,BD_Seguimiento_OAP_2019!$L:$M,2,FALSE)</f>
        <v>2.3 Socializar circular</v>
      </c>
      <c r="K1997" s="119" t="s">
        <v>45</v>
      </c>
      <c r="L1997" s="172">
        <v>4.4642857142857152E-4</v>
      </c>
      <c r="M1997" s="182" t="s">
        <v>107</v>
      </c>
      <c r="N1997" s="190">
        <f>INDEX(BD_Seguimiento_OAP_2019!$AH$3:$AS$294,MATCH(Revisión_Avance_Periodo!$I1997,BD_Seguimiento_OAP_2019!$L$3:$L$294,0),MATCH(Revisión_Avance_Periodo!$M1997,BD_Seguimiento_OAP_2019!$AH$2:$AS$2,0))</f>
        <v>0</v>
      </c>
      <c r="O1997" s="190">
        <f>INDEX(BD_Seguimiento_OAP_2019!$AV$3:$BG$294,MATCH(Revisión_Avance_Periodo!$I1997,BD_Seguimiento_OAP_2019!$L$3:$L$294,0),MATCH(Revisión_Avance_Periodo!$M1997,BD_Seguimiento_OAP_2019!$AV$2:$BG$2,0))</f>
        <v>0</v>
      </c>
      <c r="P1997" s="175">
        <f t="shared" si="368"/>
        <v>0</v>
      </c>
      <c r="Q1997" s="182" t="str">
        <f>VLOOKUP(P1997,Tabla_Indicador_Gestion4[#All],3,TRUE)</f>
        <v>Por Ejecutar</v>
      </c>
      <c r="R1997" s="229">
        <f>SUBTOTAL(9,$N$1994:$N1997)</f>
        <v>0</v>
      </c>
      <c r="S1997" s="230">
        <f>SUBTOTAL(9,$O$1994:$O1997)</f>
        <v>0</v>
      </c>
      <c r="T1997" s="231">
        <f>IFERROR(+Revisión_Avance_Periodo!$S1997/Revisión_Avance_Periodo!$R1997,0)</f>
        <v>0</v>
      </c>
      <c r="U1997" s="184"/>
      <c r="V1997" s="185"/>
      <c r="W1997" s="183"/>
      <c r="X1997" s="183"/>
      <c r="Y1997" s="183"/>
      <c r="Z1997" s="186"/>
      <c r="AA1997" s="187"/>
    </row>
    <row r="1998" spans="1:27" x14ac:dyDescent="0.25">
      <c r="A1998" s="88">
        <v>169</v>
      </c>
      <c r="B1998" s="91" t="str">
        <f>CONCATENATE(Revisión_Avance_Periodo!$C1998,";",Revisión_Avance_Periodo!$E1998,";",Revisión_Avance_Periodo!$I1998)</f>
        <v>OE1;PR_02;ACT_245</v>
      </c>
      <c r="C1998" s="203" t="s">
        <v>9</v>
      </c>
      <c r="D1998" s="204" t="str">
        <f>VLOOKUP(Revisión_Avance_Periodo!$C1998,Componentes_BD!$F$1:$G$5,2,FALSE)</f>
        <v>Fortalecer la Vigilancia.</v>
      </c>
      <c r="E1998" s="106" t="s">
        <v>46</v>
      </c>
      <c r="F1998" s="89">
        <v>1</v>
      </c>
      <c r="G1998" s="89" t="str">
        <f>VLOOKUP(Revisión_Avance_Periodo!$A1998,BD_Seguimiento_OAP_2019!$A$2:$G$294,7,FALSE)</f>
        <v>PEI</v>
      </c>
      <c r="H1998" s="89" t="str">
        <f>VLOOKUP(Revisión_Avance_Periodo!$A1998,BD_Seguimiento_OAP_2019!$A$2:$J$294,10,FALSE)</f>
        <v>PEI_02 - Accesibilidad</v>
      </c>
      <c r="I1998" s="89" t="s">
        <v>34</v>
      </c>
      <c r="J1998" s="89" t="str">
        <f>VLOOKUP(Revisión_Avance_Periodo!$I1998,BD_Seguimiento_OAP_2019!$L:$M,2,FALSE)</f>
        <v>2.3 Socializar circular</v>
      </c>
      <c r="K1998" s="106" t="s">
        <v>45</v>
      </c>
      <c r="L1998" s="172">
        <v>4.4642857142857152E-4</v>
      </c>
      <c r="M1998" s="173" t="s">
        <v>108</v>
      </c>
      <c r="N1998" s="190">
        <f>INDEX(BD_Seguimiento_OAP_2019!$AH$3:$AS$294,MATCH(Revisión_Avance_Periodo!$I1998,BD_Seguimiento_OAP_2019!$L$3:$L$294,0),MATCH(Revisión_Avance_Periodo!$M1998,BD_Seguimiento_OAP_2019!$AH$2:$AS$2,0))</f>
        <v>0</v>
      </c>
      <c r="O1998" s="190">
        <f>INDEX(BD_Seguimiento_OAP_2019!$AV$3:$BG$294,MATCH(Revisión_Avance_Periodo!$I1998,BD_Seguimiento_OAP_2019!$L$3:$L$294,0),MATCH(Revisión_Avance_Periodo!$M1998,BD_Seguimiento_OAP_2019!$AV$2:$BG$2,0))</f>
        <v>0</v>
      </c>
      <c r="P1998" s="175">
        <f t="shared" si="368"/>
        <v>0</v>
      </c>
      <c r="Q1998" s="173" t="str">
        <f>VLOOKUP(P1998,Tabla_Indicador_Gestion4[#All],3,TRUE)</f>
        <v>Por Ejecutar</v>
      </c>
      <c r="R1998" s="229">
        <f>SUBTOTAL(9,$N$1994:$N1998)</f>
        <v>0</v>
      </c>
      <c r="S1998" s="230">
        <f>SUBTOTAL(9,$O$1994:$O1998)</f>
        <v>0</v>
      </c>
      <c r="T1998" s="231">
        <f>IFERROR(+Revisión_Avance_Periodo!$S1998/Revisión_Avance_Periodo!$R1998,0)</f>
        <v>0</v>
      </c>
      <c r="U1998" s="184"/>
      <c r="V1998" s="185"/>
      <c r="W1998" s="183"/>
      <c r="X1998" s="183"/>
      <c r="Y1998" s="183"/>
      <c r="Z1998" s="186"/>
      <c r="AA1998" s="187"/>
    </row>
    <row r="1999" spans="1:27" x14ac:dyDescent="0.25">
      <c r="A1999" s="94">
        <v>169</v>
      </c>
      <c r="B1999" s="96" t="str">
        <f>CONCATENATE(Revisión_Avance_Periodo!$C1999,";",Revisión_Avance_Periodo!$E1999,";",Revisión_Avance_Periodo!$I1999)</f>
        <v>OE1;PR_02;ACT_245</v>
      </c>
      <c r="C1999" s="205" t="s">
        <v>9</v>
      </c>
      <c r="D1999" s="206" t="str">
        <f>VLOOKUP(Revisión_Avance_Periodo!$C1999,Componentes_BD!$F$1:$G$5,2,FALSE)</f>
        <v>Fortalecer la Vigilancia.</v>
      </c>
      <c r="E1999" s="119" t="s">
        <v>46</v>
      </c>
      <c r="F1999" s="95">
        <v>1</v>
      </c>
      <c r="G1999" s="95" t="str">
        <f>VLOOKUP(Revisión_Avance_Periodo!$A1999,BD_Seguimiento_OAP_2019!$A$2:$G$294,7,FALSE)</f>
        <v>PEI</v>
      </c>
      <c r="H1999" s="95" t="str">
        <f>VLOOKUP(Revisión_Avance_Periodo!$A1999,BD_Seguimiento_OAP_2019!$A$2:$J$294,10,FALSE)</f>
        <v>PEI_02 - Accesibilidad</v>
      </c>
      <c r="I1999" s="95" t="s">
        <v>34</v>
      </c>
      <c r="J1999" s="95" t="str">
        <f>VLOOKUP(Revisión_Avance_Periodo!$I1999,BD_Seguimiento_OAP_2019!$L:$M,2,FALSE)</f>
        <v>2.3 Socializar circular</v>
      </c>
      <c r="K1999" s="119" t="s">
        <v>45</v>
      </c>
      <c r="L1999" s="172">
        <v>4.4642857142857152E-4</v>
      </c>
      <c r="M1999" s="182" t="s">
        <v>109</v>
      </c>
      <c r="N1999" s="190">
        <f>INDEX(BD_Seguimiento_OAP_2019!$AH$3:$AS$294,MATCH(Revisión_Avance_Periodo!$I1999,BD_Seguimiento_OAP_2019!$L$3:$L$294,0),MATCH(Revisión_Avance_Periodo!$M1999,BD_Seguimiento_OAP_2019!$AH$2:$AS$2,0))</f>
        <v>0</v>
      </c>
      <c r="O1999" s="190">
        <f>INDEX(BD_Seguimiento_OAP_2019!$AV$3:$BG$294,MATCH(Revisión_Avance_Periodo!$I1999,BD_Seguimiento_OAP_2019!$L$3:$L$294,0),MATCH(Revisión_Avance_Periodo!$M1999,BD_Seguimiento_OAP_2019!$AV$2:$BG$2,0))</f>
        <v>0</v>
      </c>
      <c r="P1999" s="175">
        <f t="shared" si="368"/>
        <v>0</v>
      </c>
      <c r="Q1999" s="182" t="str">
        <f>VLOOKUP(P1999,Tabla_Indicador_Gestion4[#All],3,TRUE)</f>
        <v>Por Ejecutar</v>
      </c>
      <c r="R1999" s="229">
        <f>SUBTOTAL(9,$N$1994:$N1999)</f>
        <v>0</v>
      </c>
      <c r="S1999" s="230">
        <f>SUBTOTAL(9,$O$1994:$O1999)</f>
        <v>0</v>
      </c>
      <c r="T1999" s="231">
        <f>IFERROR(+Revisión_Avance_Periodo!$S1999/Revisión_Avance_Periodo!$R1999,0)</f>
        <v>0</v>
      </c>
      <c r="U1999" s="184"/>
      <c r="V1999" s="185"/>
      <c r="W1999" s="183"/>
      <c r="X1999" s="183"/>
      <c r="Y1999" s="183"/>
      <c r="Z1999" s="186"/>
      <c r="AA1999" s="187"/>
    </row>
    <row r="2000" spans="1:27" x14ac:dyDescent="0.25">
      <c r="A2000" s="88">
        <v>169</v>
      </c>
      <c r="B2000" s="91" t="str">
        <f>CONCATENATE(Revisión_Avance_Periodo!$C2000,";",Revisión_Avance_Periodo!$E2000,";",Revisión_Avance_Periodo!$I2000)</f>
        <v>OE1;PR_02;ACT_245</v>
      </c>
      <c r="C2000" s="203" t="s">
        <v>9</v>
      </c>
      <c r="D2000" s="204" t="str">
        <f>VLOOKUP(Revisión_Avance_Periodo!$C2000,Componentes_BD!$F$1:$G$5,2,FALSE)</f>
        <v>Fortalecer la Vigilancia.</v>
      </c>
      <c r="E2000" s="106" t="s">
        <v>46</v>
      </c>
      <c r="F2000" s="89">
        <v>1</v>
      </c>
      <c r="G2000" s="89" t="str">
        <f>VLOOKUP(Revisión_Avance_Periodo!$A2000,BD_Seguimiento_OAP_2019!$A$2:$G$294,7,FALSE)</f>
        <v>PEI</v>
      </c>
      <c r="H2000" s="89" t="str">
        <f>VLOOKUP(Revisión_Avance_Periodo!$A2000,BD_Seguimiento_OAP_2019!$A$2:$J$294,10,FALSE)</f>
        <v>PEI_02 - Accesibilidad</v>
      </c>
      <c r="I2000" s="89" t="s">
        <v>34</v>
      </c>
      <c r="J2000" s="89" t="str">
        <f>VLOOKUP(Revisión_Avance_Periodo!$I2000,BD_Seguimiento_OAP_2019!$L:$M,2,FALSE)</f>
        <v>2.3 Socializar circular</v>
      </c>
      <c r="K2000" s="106" t="s">
        <v>45</v>
      </c>
      <c r="L2000" s="172">
        <v>4.4642857142857152E-4</v>
      </c>
      <c r="M2000" s="173" t="s">
        <v>110</v>
      </c>
      <c r="N2000" s="190">
        <f>INDEX(BD_Seguimiento_OAP_2019!$AH$3:$AS$294,MATCH(Revisión_Avance_Periodo!$I2000,BD_Seguimiento_OAP_2019!$L$3:$L$294,0),MATCH(Revisión_Avance_Periodo!$M2000,BD_Seguimiento_OAP_2019!$AH$2:$AS$2,0))</f>
        <v>0</v>
      </c>
      <c r="O2000" s="190">
        <f>INDEX(BD_Seguimiento_OAP_2019!$AV$3:$BG$294,MATCH(Revisión_Avance_Periodo!$I2000,BD_Seguimiento_OAP_2019!$L$3:$L$294,0),MATCH(Revisión_Avance_Periodo!$M2000,BD_Seguimiento_OAP_2019!$AV$2:$BG$2,0))</f>
        <v>0</v>
      </c>
      <c r="P2000" s="175">
        <f t="shared" si="368"/>
        <v>0</v>
      </c>
      <c r="Q2000" s="173" t="str">
        <f>VLOOKUP(P2000,Tabla_Indicador_Gestion4[#All],3,TRUE)</f>
        <v>Por Ejecutar</v>
      </c>
      <c r="R2000" s="229">
        <f>SUBTOTAL(9,$N$1994:$N2000)</f>
        <v>0</v>
      </c>
      <c r="S2000" s="230">
        <f>SUBTOTAL(9,$O$1994:$O2000)</f>
        <v>0</v>
      </c>
      <c r="T2000" s="231">
        <f>IFERROR(+Revisión_Avance_Periodo!$S2000/Revisión_Avance_Periodo!$R2000,0)</f>
        <v>0</v>
      </c>
      <c r="U2000" s="184"/>
      <c r="V2000" s="185"/>
      <c r="W2000" s="183"/>
      <c r="X2000" s="183"/>
      <c r="Y2000" s="183"/>
      <c r="Z2000" s="186"/>
      <c r="AA2000" s="187"/>
    </row>
    <row r="2001" spans="1:27" x14ac:dyDescent="0.25">
      <c r="A2001" s="94">
        <v>169</v>
      </c>
      <c r="B2001" s="96" t="str">
        <f>CONCATENATE(Revisión_Avance_Periodo!$C2001,";",Revisión_Avance_Periodo!$E2001,";",Revisión_Avance_Periodo!$I2001)</f>
        <v>OE1;PR_02;ACT_245</v>
      </c>
      <c r="C2001" s="205" t="s">
        <v>9</v>
      </c>
      <c r="D2001" s="206" t="str">
        <f>VLOOKUP(Revisión_Avance_Periodo!$C2001,Componentes_BD!$F$1:$G$5,2,FALSE)</f>
        <v>Fortalecer la Vigilancia.</v>
      </c>
      <c r="E2001" s="119" t="s">
        <v>46</v>
      </c>
      <c r="F2001" s="95">
        <v>1</v>
      </c>
      <c r="G2001" s="95" t="str">
        <f>VLOOKUP(Revisión_Avance_Periodo!$A2001,BD_Seguimiento_OAP_2019!$A$2:$G$294,7,FALSE)</f>
        <v>PEI</v>
      </c>
      <c r="H2001" s="95" t="str">
        <f>VLOOKUP(Revisión_Avance_Periodo!$A2001,BD_Seguimiento_OAP_2019!$A$2:$J$294,10,FALSE)</f>
        <v>PEI_02 - Accesibilidad</v>
      </c>
      <c r="I2001" s="95" t="s">
        <v>34</v>
      </c>
      <c r="J2001" s="95" t="str">
        <f>VLOOKUP(Revisión_Avance_Periodo!$I2001,BD_Seguimiento_OAP_2019!$L:$M,2,FALSE)</f>
        <v>2.3 Socializar circular</v>
      </c>
      <c r="K2001" s="119" t="s">
        <v>45</v>
      </c>
      <c r="L2001" s="172">
        <v>4.4642857142857152E-4</v>
      </c>
      <c r="M2001" s="182" t="s">
        <v>111</v>
      </c>
      <c r="N2001" s="190">
        <f>INDEX(BD_Seguimiento_OAP_2019!$AH$3:$AS$294,MATCH(Revisión_Avance_Periodo!$I2001,BD_Seguimiento_OAP_2019!$L$3:$L$294,0),MATCH(Revisión_Avance_Periodo!$M2001,BD_Seguimiento_OAP_2019!$AH$2:$AS$2,0))</f>
        <v>0</v>
      </c>
      <c r="O2001" s="190">
        <f>INDEX(BD_Seguimiento_OAP_2019!$AV$3:$BG$294,MATCH(Revisión_Avance_Periodo!$I2001,BD_Seguimiento_OAP_2019!$L$3:$L$294,0),MATCH(Revisión_Avance_Periodo!$M2001,BD_Seguimiento_OAP_2019!$AV$2:$BG$2,0))</f>
        <v>0</v>
      </c>
      <c r="P2001" s="175">
        <f t="shared" si="368"/>
        <v>0</v>
      </c>
      <c r="Q2001" s="182" t="str">
        <f>VLOOKUP(P2001,Tabla_Indicador_Gestion4[#All],3,TRUE)</f>
        <v>Por Ejecutar</v>
      </c>
      <c r="R2001" s="229">
        <f>SUBTOTAL(9,$N$1994:$N2001)</f>
        <v>0</v>
      </c>
      <c r="S2001" s="230">
        <f>SUBTOTAL(9,$O$1994:$O2001)</f>
        <v>0</v>
      </c>
      <c r="T2001" s="231">
        <f>IFERROR(+Revisión_Avance_Periodo!$S2001/Revisión_Avance_Periodo!$R2001,0)</f>
        <v>0</v>
      </c>
      <c r="U2001" s="184"/>
      <c r="V2001" s="185"/>
      <c r="W2001" s="183"/>
      <c r="X2001" s="183"/>
      <c r="Y2001" s="183"/>
      <c r="Z2001" s="186"/>
      <c r="AA2001" s="187"/>
    </row>
    <row r="2002" spans="1:27" x14ac:dyDescent="0.25">
      <c r="A2002" s="88">
        <v>169</v>
      </c>
      <c r="B2002" s="91" t="str">
        <f>CONCATENATE(Revisión_Avance_Periodo!$C2002,";",Revisión_Avance_Periodo!$E2002,";",Revisión_Avance_Periodo!$I2002)</f>
        <v>OE1;PR_02;ACT_245</v>
      </c>
      <c r="C2002" s="203" t="s">
        <v>9</v>
      </c>
      <c r="D2002" s="204" t="str">
        <f>VLOOKUP(Revisión_Avance_Periodo!$C2002,Componentes_BD!$F$1:$G$5,2,FALSE)</f>
        <v>Fortalecer la Vigilancia.</v>
      </c>
      <c r="E2002" s="106" t="s">
        <v>46</v>
      </c>
      <c r="F2002" s="89">
        <v>1</v>
      </c>
      <c r="G2002" s="89" t="str">
        <f>VLOOKUP(Revisión_Avance_Periodo!$A2002,BD_Seguimiento_OAP_2019!$A$2:$G$294,7,FALSE)</f>
        <v>PEI</v>
      </c>
      <c r="H2002" s="89" t="str">
        <f>VLOOKUP(Revisión_Avance_Periodo!$A2002,BD_Seguimiento_OAP_2019!$A$2:$J$294,10,FALSE)</f>
        <v>PEI_02 - Accesibilidad</v>
      </c>
      <c r="I2002" s="89" t="s">
        <v>34</v>
      </c>
      <c r="J2002" s="89" t="str">
        <f>VLOOKUP(Revisión_Avance_Periodo!$I2002,BD_Seguimiento_OAP_2019!$L:$M,2,FALSE)</f>
        <v>2.3 Socializar circular</v>
      </c>
      <c r="K2002" s="106" t="s">
        <v>45</v>
      </c>
      <c r="L2002" s="172">
        <v>4.4642857142857152E-4</v>
      </c>
      <c r="M2002" s="173" t="s">
        <v>112</v>
      </c>
      <c r="N2002" s="190">
        <f>INDEX(BD_Seguimiento_OAP_2019!$AH$3:$AS$294,MATCH(Revisión_Avance_Periodo!$I2002,BD_Seguimiento_OAP_2019!$L$3:$L$294,0),MATCH(Revisión_Avance_Periodo!$M2002,BD_Seguimiento_OAP_2019!$AH$2:$AS$2,0))</f>
        <v>0</v>
      </c>
      <c r="O2002" s="190">
        <f>INDEX(BD_Seguimiento_OAP_2019!$AV$3:$BG$294,MATCH(Revisión_Avance_Periodo!$I2002,BD_Seguimiento_OAP_2019!$L$3:$L$294,0),MATCH(Revisión_Avance_Periodo!$M2002,BD_Seguimiento_OAP_2019!$AV$2:$BG$2,0))</f>
        <v>0</v>
      </c>
      <c r="P2002" s="175">
        <f t="shared" si="368"/>
        <v>0</v>
      </c>
      <c r="Q2002" s="173" t="str">
        <f>VLOOKUP(P2002,Tabla_Indicador_Gestion4[#All],3,TRUE)</f>
        <v>Por Ejecutar</v>
      </c>
      <c r="R2002" s="229">
        <f>SUBTOTAL(9,$N$1994:$N2002)</f>
        <v>0</v>
      </c>
      <c r="S2002" s="230">
        <f>SUBTOTAL(9,$O$1994:$O2002)</f>
        <v>0</v>
      </c>
      <c r="T2002" s="231">
        <f>IFERROR(+Revisión_Avance_Periodo!$S2002/Revisión_Avance_Periodo!$R2002,0)</f>
        <v>0</v>
      </c>
      <c r="U2002" s="184"/>
      <c r="V2002" s="185"/>
      <c r="W2002" s="183"/>
      <c r="X2002" s="183"/>
      <c r="Y2002" s="183"/>
      <c r="Z2002" s="186"/>
      <c r="AA2002" s="187"/>
    </row>
    <row r="2003" spans="1:27" x14ac:dyDescent="0.25">
      <c r="A2003" s="94">
        <v>169</v>
      </c>
      <c r="B2003" s="96" t="str">
        <f>CONCATENATE(Revisión_Avance_Periodo!$C2003,";",Revisión_Avance_Periodo!$E2003,";",Revisión_Avance_Periodo!$I2003)</f>
        <v>OE1;PR_02;ACT_245</v>
      </c>
      <c r="C2003" s="205" t="s">
        <v>9</v>
      </c>
      <c r="D2003" s="206" t="str">
        <f>VLOOKUP(Revisión_Avance_Periodo!$C2003,Componentes_BD!$F$1:$G$5,2,FALSE)</f>
        <v>Fortalecer la Vigilancia.</v>
      </c>
      <c r="E2003" s="119" t="s">
        <v>46</v>
      </c>
      <c r="F2003" s="95">
        <v>1</v>
      </c>
      <c r="G2003" s="95" t="str">
        <f>VLOOKUP(Revisión_Avance_Periodo!$A2003,BD_Seguimiento_OAP_2019!$A$2:$G$294,7,FALSE)</f>
        <v>PEI</v>
      </c>
      <c r="H2003" s="95" t="str">
        <f>VLOOKUP(Revisión_Avance_Periodo!$A2003,BD_Seguimiento_OAP_2019!$A$2:$J$294,10,FALSE)</f>
        <v>PEI_02 - Accesibilidad</v>
      </c>
      <c r="I2003" s="95" t="s">
        <v>34</v>
      </c>
      <c r="J2003" s="95" t="str">
        <f>VLOOKUP(Revisión_Avance_Periodo!$I2003,BD_Seguimiento_OAP_2019!$L:$M,2,FALSE)</f>
        <v>2.3 Socializar circular</v>
      </c>
      <c r="K2003" s="119" t="s">
        <v>45</v>
      </c>
      <c r="L2003" s="172">
        <v>4.4642857142857152E-4</v>
      </c>
      <c r="M2003" s="182" t="s">
        <v>113</v>
      </c>
      <c r="N2003" s="190">
        <f>INDEX(BD_Seguimiento_OAP_2019!$AH$3:$AS$294,MATCH(Revisión_Avance_Periodo!$I2003,BD_Seguimiento_OAP_2019!$L$3:$L$294,0),MATCH(Revisión_Avance_Periodo!$M2003,BD_Seguimiento_OAP_2019!$AH$2:$AS$2,0))</f>
        <v>0</v>
      </c>
      <c r="O2003" s="190">
        <f>INDEX(BD_Seguimiento_OAP_2019!$AV$3:$BG$294,MATCH(Revisión_Avance_Periodo!$I2003,BD_Seguimiento_OAP_2019!$L$3:$L$294,0),MATCH(Revisión_Avance_Periodo!$M2003,BD_Seguimiento_OAP_2019!$AV$2:$BG$2,0))</f>
        <v>0</v>
      </c>
      <c r="P2003" s="175">
        <f t="shared" si="368"/>
        <v>0</v>
      </c>
      <c r="Q2003" s="182" t="str">
        <f>VLOOKUP(P2003,Tabla_Indicador_Gestion4[#All],3,TRUE)</f>
        <v>Por Ejecutar</v>
      </c>
      <c r="R2003" s="229">
        <f>SUBTOTAL(9,$N$1994:$N2003)</f>
        <v>0</v>
      </c>
      <c r="S2003" s="230">
        <f>SUBTOTAL(9,$O$1994:$O2003)</f>
        <v>0</v>
      </c>
      <c r="T2003" s="231">
        <f>IFERROR(+Revisión_Avance_Periodo!$S2003/Revisión_Avance_Periodo!$R2003,0)</f>
        <v>0</v>
      </c>
      <c r="U2003" s="184"/>
      <c r="V2003" s="185"/>
      <c r="W2003" s="183"/>
      <c r="X2003" s="183"/>
      <c r="Y2003" s="183"/>
      <c r="Z2003" s="186"/>
      <c r="AA2003" s="187"/>
    </row>
    <row r="2004" spans="1:27" x14ac:dyDescent="0.25">
      <c r="A2004" s="88">
        <v>169</v>
      </c>
      <c r="B2004" s="91" t="str">
        <f>CONCATENATE(Revisión_Avance_Periodo!$C2004,";",Revisión_Avance_Periodo!$E2004,";",Revisión_Avance_Periodo!$I2004)</f>
        <v>OE1;PR_02;ACT_245</v>
      </c>
      <c r="C2004" s="203" t="s">
        <v>9</v>
      </c>
      <c r="D2004" s="204" t="str">
        <f>VLOOKUP(Revisión_Avance_Periodo!$C2004,Componentes_BD!$F$1:$G$5,2,FALSE)</f>
        <v>Fortalecer la Vigilancia.</v>
      </c>
      <c r="E2004" s="106" t="s">
        <v>46</v>
      </c>
      <c r="F2004" s="89">
        <v>1</v>
      </c>
      <c r="G2004" s="89" t="str">
        <f>VLOOKUP(Revisión_Avance_Periodo!$A2004,BD_Seguimiento_OAP_2019!$A$2:$G$294,7,FALSE)</f>
        <v>PEI</v>
      </c>
      <c r="H2004" s="89" t="str">
        <f>VLOOKUP(Revisión_Avance_Periodo!$A2004,BD_Seguimiento_OAP_2019!$A$2:$J$294,10,FALSE)</f>
        <v>PEI_02 - Accesibilidad</v>
      </c>
      <c r="I2004" s="89" t="s">
        <v>34</v>
      </c>
      <c r="J2004" s="89" t="str">
        <f>VLOOKUP(Revisión_Avance_Periodo!$I2004,BD_Seguimiento_OAP_2019!$L:$M,2,FALSE)</f>
        <v>2.3 Socializar circular</v>
      </c>
      <c r="K2004" s="106" t="s">
        <v>45</v>
      </c>
      <c r="L2004" s="172">
        <v>4.4642857142857152E-4</v>
      </c>
      <c r="M2004" s="173" t="s">
        <v>114</v>
      </c>
      <c r="N2004" s="190">
        <f>INDEX(BD_Seguimiento_OAP_2019!$AH$3:$AS$294,MATCH(Revisión_Avance_Periodo!$I2004,BD_Seguimiento_OAP_2019!$L$3:$L$294,0),MATCH(Revisión_Avance_Periodo!$M2004,BD_Seguimiento_OAP_2019!$AH$2:$AS$2,0))</f>
        <v>1</v>
      </c>
      <c r="O2004" s="190">
        <f>INDEX(BD_Seguimiento_OAP_2019!$AV$3:$BG$294,MATCH(Revisión_Avance_Periodo!$I2004,BD_Seguimiento_OAP_2019!$L$3:$L$294,0),MATCH(Revisión_Avance_Periodo!$M2004,BD_Seguimiento_OAP_2019!$AV$2:$BG$2,0))</f>
        <v>0</v>
      </c>
      <c r="P2004" s="189">
        <f t="shared" si="367"/>
        <v>0</v>
      </c>
      <c r="Q2004" s="173" t="str">
        <f>VLOOKUP(P2004,Tabla_Indicador_Gestion4[#All],3,TRUE)</f>
        <v>Por Ejecutar</v>
      </c>
      <c r="R2004" s="229">
        <f>SUBTOTAL(9,$N$1994:$N2004)</f>
        <v>1</v>
      </c>
      <c r="S2004" s="230">
        <f>SUBTOTAL(9,$O$1994:$O2004)</f>
        <v>0</v>
      </c>
      <c r="T2004" s="231">
        <f>IFERROR(+Revisión_Avance_Periodo!$S2004/Revisión_Avance_Periodo!$R2004,0)</f>
        <v>0</v>
      </c>
      <c r="U2004" s="184"/>
      <c r="V2004" s="185"/>
      <c r="W2004" s="183"/>
      <c r="X2004" s="183"/>
      <c r="Y2004" s="183"/>
      <c r="Z2004" s="186"/>
      <c r="AA2004" s="187"/>
    </row>
    <row r="2005" spans="1:27" ht="15.75" thickBot="1" x14ac:dyDescent="0.3">
      <c r="A2005" s="94">
        <v>169</v>
      </c>
      <c r="B2005" s="96" t="str">
        <f>CONCATENATE(Revisión_Avance_Periodo!$C2005,";",Revisión_Avance_Periodo!$E2005,";",Revisión_Avance_Periodo!$I2005)</f>
        <v>OE1;PR_02;ACT_245</v>
      </c>
      <c r="C2005" s="205" t="s">
        <v>9</v>
      </c>
      <c r="D2005" s="206" t="str">
        <f>VLOOKUP(Revisión_Avance_Periodo!$C2005,Componentes_BD!$F$1:$G$5,2,FALSE)</f>
        <v>Fortalecer la Vigilancia.</v>
      </c>
      <c r="E2005" s="119" t="s">
        <v>46</v>
      </c>
      <c r="F2005" s="95">
        <v>1</v>
      </c>
      <c r="G2005" s="95" t="str">
        <f>VLOOKUP(Revisión_Avance_Periodo!$A2005,BD_Seguimiento_OAP_2019!$A$2:$G$294,7,FALSE)</f>
        <v>PEI</v>
      </c>
      <c r="H2005" s="95" t="str">
        <f>VLOOKUP(Revisión_Avance_Periodo!$A2005,BD_Seguimiento_OAP_2019!$A$2:$J$294,10,FALSE)</f>
        <v>PEI_02 - Accesibilidad</v>
      </c>
      <c r="I2005" s="95" t="s">
        <v>34</v>
      </c>
      <c r="J2005" s="95" t="str">
        <f>VLOOKUP(Revisión_Avance_Periodo!$I2005,BD_Seguimiento_OAP_2019!$L:$M,2,FALSE)</f>
        <v>2.3 Socializar circular</v>
      </c>
      <c r="K2005" s="119" t="s">
        <v>45</v>
      </c>
      <c r="L2005" s="172">
        <v>4.4642857142857152E-4</v>
      </c>
      <c r="M2005" s="182" t="s">
        <v>115</v>
      </c>
      <c r="N2005" s="190">
        <f>INDEX(BD_Seguimiento_OAP_2019!$AH$3:$AS$294,MATCH(Revisión_Avance_Periodo!$I2005,BD_Seguimiento_OAP_2019!$L$3:$L$294,0),MATCH(Revisión_Avance_Periodo!$M2005,BD_Seguimiento_OAP_2019!$AH$2:$AS$2,0))</f>
        <v>0</v>
      </c>
      <c r="O2005" s="190">
        <f>INDEX(BD_Seguimiento_OAP_2019!$AV$3:$BG$294,MATCH(Revisión_Avance_Periodo!$I2005,BD_Seguimiento_OAP_2019!$L$3:$L$294,0),MATCH(Revisión_Avance_Periodo!$M2005,BD_Seguimiento_OAP_2019!$AV$2:$BG$2,0))</f>
        <v>0</v>
      </c>
      <c r="P2005" s="175">
        <f t="shared" ref="P2005:P2006" si="370">IFERROR((O2005/N2005),0)</f>
        <v>0</v>
      </c>
      <c r="Q2005" s="182" t="str">
        <f>VLOOKUP(P2005,Tabla_Indicador_Gestion4[#All],3,TRUE)</f>
        <v>Por Ejecutar</v>
      </c>
      <c r="R2005" s="229">
        <f>SUBTOTAL(9,$N$1994:$N2005)</f>
        <v>1</v>
      </c>
      <c r="S2005" s="230">
        <f>SUBTOTAL(9,$O$1994:$O2005)</f>
        <v>0</v>
      </c>
      <c r="T2005" s="231">
        <f>IFERROR(+Revisión_Avance_Periodo!$S2005/Revisión_Avance_Periodo!$R2005,0)</f>
        <v>0</v>
      </c>
      <c r="U2005" s="184"/>
      <c r="V2005" s="185"/>
      <c r="W2005" s="183"/>
      <c r="X2005" s="183"/>
      <c r="Y2005" s="183"/>
      <c r="Z2005" s="186"/>
      <c r="AA2005" s="187"/>
    </row>
    <row r="2006" spans="1:27" x14ac:dyDescent="0.25">
      <c r="A2006" s="88">
        <v>170</v>
      </c>
      <c r="B2006" s="91" t="str">
        <f>CONCATENATE(Revisión_Avance_Periodo!$C2006,";",Revisión_Avance_Periodo!$E2006,";",Revisión_Avance_Periodo!$I2006)</f>
        <v>OE1;PR_10;ACT_54</v>
      </c>
      <c r="C2006" s="170" t="s">
        <v>9</v>
      </c>
      <c r="D2006" s="171" t="str">
        <f>VLOOKUP(Revisión_Avance_Periodo!$C2006,Componentes_BD!$F$1:$G$5,2,FALSE)</f>
        <v>Fortalecer la Vigilancia.</v>
      </c>
      <c r="E2006" s="106" t="s">
        <v>12</v>
      </c>
      <c r="F2006" s="89">
        <v>2</v>
      </c>
      <c r="G2006" s="89" t="str">
        <f>VLOOKUP(Revisión_Avance_Periodo!$A2006,BD_Seguimiento_OAP_2019!$A$2:$G$294,7,FALSE)</f>
        <v>PAI</v>
      </c>
      <c r="H2006" s="89" t="str">
        <f>VLOOKUP(Revisión_Avance_Periodo!$A2006,BD_Seguimiento_OAP_2019!$A$2:$J$294,10,FALSE)</f>
        <v>PAI_01 - Operacional</v>
      </c>
      <c r="I2006" s="89" t="s">
        <v>1526</v>
      </c>
      <c r="J2006" s="89" t="str">
        <f>VLOOKUP(Revisión_Avance_Periodo!$I2006,BD_Seguimiento_OAP_2019!$L:$M,2,FALSE)</f>
        <v>Diseñar e implementar mecanismos de Supervisión Inteligente</v>
      </c>
      <c r="K2006" s="106" t="s">
        <v>49</v>
      </c>
      <c r="L2006" s="172">
        <v>4.4642857142857152E-4</v>
      </c>
      <c r="M2006" s="173" t="s">
        <v>104</v>
      </c>
      <c r="N2006" s="174">
        <f>INDEX(BD_Seguimiento_OAP_2019!$AH$3:$AS$294,MATCH(Revisión_Avance_Periodo!$I2006,BD_Seguimiento_OAP_2019!$L$3:$L$294,0),MATCH(Revisión_Avance_Periodo!$M2006,BD_Seguimiento_OAP_2019!$AH$2:$AS$2,0))</f>
        <v>0</v>
      </c>
      <c r="O2006" s="174">
        <f>INDEX(BD_Seguimiento_OAP_2019!$AV$3:$BG$294,MATCH(Revisión_Avance_Periodo!$I2006,BD_Seguimiento_OAP_2019!$L$3:$L$294,0),MATCH(Revisión_Avance_Periodo!$M2006,BD_Seguimiento_OAP_2019!$AV$2:$BG$2,0))</f>
        <v>0</v>
      </c>
      <c r="P2006" s="175">
        <f t="shared" si="370"/>
        <v>0</v>
      </c>
      <c r="Q2006" s="173" t="str">
        <f>VLOOKUP(P2006,Tabla_Indicador_Gestion4[#All],3,TRUE)</f>
        <v>Por Ejecutar</v>
      </c>
      <c r="R2006" s="213">
        <f>SUBTOTAL(9,$N$2006:$N2006)</f>
        <v>0</v>
      </c>
      <c r="S2006" s="234">
        <f>SUBTOTAL(9,$O$2006:$O2006)</f>
        <v>0</v>
      </c>
      <c r="T2006" s="234">
        <f>IFERROR(+Revisión_Avance_Periodo!$S2006/Revisión_Avance_Periodo!$R2006,0)</f>
        <v>0</v>
      </c>
      <c r="U2006" s="177">
        <f>SUBTOTAL(9,N2006:N2017)</f>
        <v>0.99999999999999989</v>
      </c>
      <c r="V2006" s="176">
        <f>SUBTOTAL(9,O2006:O2017)</f>
        <v>0.21</v>
      </c>
      <c r="W2006" s="176">
        <f t="shared" ref="W2006" si="371">+V2006/U2006</f>
        <v>0.21000000000000002</v>
      </c>
      <c r="X2006" s="176"/>
      <c r="Y2006" s="176">
        <f>100%-Revisión_Avance_Periodo!$W2006</f>
        <v>0.79</v>
      </c>
      <c r="Z2006" s="178" t="str">
        <f>VLOOKUP(W2006,Tabla_Indicador_Gestion4[],3,TRUE)</f>
        <v>En Tramite</v>
      </c>
      <c r="AA2006" s="179">
        <f>Revisión_Avance_Periodo!$W2006*Revisión_Avance_Periodo!$L2006</f>
        <v>9.3750000000000029E-5</v>
      </c>
    </row>
    <row r="2007" spans="1:27" x14ac:dyDescent="0.25">
      <c r="A2007" s="94">
        <v>170</v>
      </c>
      <c r="B2007" s="96" t="str">
        <f>CONCATENATE(Revisión_Avance_Periodo!$C2007,";",Revisión_Avance_Periodo!$E2007,";",Revisión_Avance_Periodo!$I2007)</f>
        <v>OE1;PR_10;ACT_54</v>
      </c>
      <c r="C2007" s="180" t="s">
        <v>9</v>
      </c>
      <c r="D2007" s="181" t="str">
        <f>VLOOKUP(Revisión_Avance_Periodo!$C2007,Componentes_BD!$F$1:$G$5,2,FALSE)</f>
        <v>Fortalecer la Vigilancia.</v>
      </c>
      <c r="E2007" s="119" t="s">
        <v>12</v>
      </c>
      <c r="F2007" s="95">
        <v>2</v>
      </c>
      <c r="G2007" s="95" t="str">
        <f>VLOOKUP(Revisión_Avance_Periodo!$A2007,BD_Seguimiento_OAP_2019!$A$2:$G$294,7,FALSE)</f>
        <v>PAI</v>
      </c>
      <c r="H2007" s="95" t="str">
        <f>VLOOKUP(Revisión_Avance_Periodo!$A2007,BD_Seguimiento_OAP_2019!$A$2:$J$294,10,FALSE)</f>
        <v>PAI_01 - Operacional</v>
      </c>
      <c r="I2007" s="95" t="s">
        <v>1526</v>
      </c>
      <c r="J2007" s="95" t="str">
        <f>VLOOKUP(Revisión_Avance_Periodo!$I2007,BD_Seguimiento_OAP_2019!$L:$M,2,FALSE)</f>
        <v>Diseñar e implementar mecanismos de Supervisión Inteligente</v>
      </c>
      <c r="K2007" s="119" t="s">
        <v>49</v>
      </c>
      <c r="L2007" s="172">
        <v>4.4642857142857152E-4</v>
      </c>
      <c r="M2007" s="182" t="s">
        <v>105</v>
      </c>
      <c r="N2007" s="174">
        <f>INDEX(BD_Seguimiento_OAP_2019!$AH$3:$AS$294,MATCH(Revisión_Avance_Periodo!$I2007,BD_Seguimiento_OAP_2019!$L$3:$L$294,0),MATCH(Revisión_Avance_Periodo!$M2007,BD_Seguimiento_OAP_2019!$AH$2:$AS$2,0))</f>
        <v>0.09</v>
      </c>
      <c r="O2007" s="174">
        <f>INDEX(BD_Seguimiento_OAP_2019!$AV$3:$BG$294,MATCH(Revisión_Avance_Periodo!$I2007,BD_Seguimiento_OAP_2019!$L$3:$L$294,0),MATCH(Revisión_Avance_Periodo!$M2007,BD_Seguimiento_OAP_2019!$AV$2:$BG$2,0))</f>
        <v>0.09</v>
      </c>
      <c r="P2007" s="188">
        <f t="shared" si="367"/>
        <v>1</v>
      </c>
      <c r="Q2007" s="182" t="str">
        <f>VLOOKUP(P2007,Tabla_Indicador_Gestion4[#All],3,TRUE)</f>
        <v>Culminada</v>
      </c>
      <c r="R2007" s="215">
        <f>SUBTOTAL(9,$N$2006:$N2007)</f>
        <v>0.09</v>
      </c>
      <c r="S2007" s="231">
        <f>SUBTOTAL(9,$O$2006:$O2007)</f>
        <v>0.09</v>
      </c>
      <c r="T2007" s="231">
        <f>IFERROR(+Revisión_Avance_Periodo!$S2007/Revisión_Avance_Periodo!$R2007,0)</f>
        <v>1</v>
      </c>
      <c r="U2007" s="184"/>
      <c r="V2007" s="185"/>
      <c r="W2007" s="183"/>
      <c r="X2007" s="183"/>
      <c r="Y2007" s="183"/>
      <c r="Z2007" s="186"/>
      <c r="AA2007" s="187"/>
    </row>
    <row r="2008" spans="1:27" x14ac:dyDescent="0.25">
      <c r="A2008" s="88">
        <v>170</v>
      </c>
      <c r="B2008" s="91" t="str">
        <f>CONCATENATE(Revisión_Avance_Periodo!$C2008,";",Revisión_Avance_Periodo!$E2008,";",Revisión_Avance_Periodo!$I2008)</f>
        <v>OE1;PR_10;ACT_54</v>
      </c>
      <c r="C2008" s="170" t="s">
        <v>9</v>
      </c>
      <c r="D2008" s="171" t="str">
        <f>VLOOKUP(Revisión_Avance_Periodo!$C2008,Componentes_BD!$F$1:$G$5,2,FALSE)</f>
        <v>Fortalecer la Vigilancia.</v>
      </c>
      <c r="E2008" s="106" t="s">
        <v>12</v>
      </c>
      <c r="F2008" s="89">
        <v>2</v>
      </c>
      <c r="G2008" s="89" t="str">
        <f>VLOOKUP(Revisión_Avance_Periodo!$A2008,BD_Seguimiento_OAP_2019!$A$2:$G$294,7,FALSE)</f>
        <v>PAI</v>
      </c>
      <c r="H2008" s="89" t="str">
        <f>VLOOKUP(Revisión_Avance_Periodo!$A2008,BD_Seguimiento_OAP_2019!$A$2:$J$294,10,FALSE)</f>
        <v>PAI_01 - Operacional</v>
      </c>
      <c r="I2008" s="89" t="s">
        <v>1526</v>
      </c>
      <c r="J2008" s="89" t="str">
        <f>VLOOKUP(Revisión_Avance_Periodo!$I2008,BD_Seguimiento_OAP_2019!$L:$M,2,FALSE)</f>
        <v>Diseñar e implementar mecanismos de Supervisión Inteligente</v>
      </c>
      <c r="K2008" s="106" t="s">
        <v>49</v>
      </c>
      <c r="L2008" s="172">
        <v>4.4642857142857152E-4</v>
      </c>
      <c r="M2008" s="173" t="s">
        <v>106</v>
      </c>
      <c r="N2008" s="174">
        <f>INDEX(BD_Seguimiento_OAP_2019!$AH$3:$AS$294,MATCH(Revisión_Avance_Periodo!$I2008,BD_Seguimiento_OAP_2019!$L$3:$L$294,0),MATCH(Revisión_Avance_Periodo!$M2008,BD_Seguimiento_OAP_2019!$AH$2:$AS$2,0))</f>
        <v>0.12</v>
      </c>
      <c r="O2008" s="174">
        <f>INDEX(BD_Seguimiento_OAP_2019!$AV$3:$BG$294,MATCH(Revisión_Avance_Periodo!$I2008,BD_Seguimiento_OAP_2019!$L$3:$L$294,0),MATCH(Revisión_Avance_Periodo!$M2008,BD_Seguimiento_OAP_2019!$AV$2:$BG$2,0))</f>
        <v>0.12</v>
      </c>
      <c r="P2008" s="189">
        <f t="shared" si="367"/>
        <v>1</v>
      </c>
      <c r="Q2008" s="173" t="str">
        <f>VLOOKUP(P2008,Tabla_Indicador_Gestion4[#All],3,TRUE)</f>
        <v>Culminada</v>
      </c>
      <c r="R2008" s="215">
        <f>SUBTOTAL(9,$N$2006:$N2008)</f>
        <v>0.21</v>
      </c>
      <c r="S2008" s="231">
        <f>SUBTOTAL(9,$O$2006:$O2008)</f>
        <v>0.21</v>
      </c>
      <c r="T2008" s="231">
        <f>IFERROR(+Revisión_Avance_Periodo!$S2008/Revisión_Avance_Periodo!$R2008,0)</f>
        <v>1</v>
      </c>
      <c r="U2008" s="184"/>
      <c r="V2008" s="185"/>
      <c r="W2008" s="183"/>
      <c r="X2008" s="183"/>
      <c r="Y2008" s="183"/>
      <c r="Z2008" s="186"/>
      <c r="AA2008" s="187"/>
    </row>
    <row r="2009" spans="1:27" x14ac:dyDescent="0.25">
      <c r="A2009" s="94">
        <v>170</v>
      </c>
      <c r="B2009" s="96" t="str">
        <f>CONCATENATE(Revisión_Avance_Periodo!$C2009,";",Revisión_Avance_Periodo!$E2009,";",Revisión_Avance_Periodo!$I2009)</f>
        <v>OE1;PR_10;ACT_54</v>
      </c>
      <c r="C2009" s="180" t="s">
        <v>9</v>
      </c>
      <c r="D2009" s="181" t="str">
        <f>VLOOKUP(Revisión_Avance_Periodo!$C2009,Componentes_BD!$F$1:$G$5,2,FALSE)</f>
        <v>Fortalecer la Vigilancia.</v>
      </c>
      <c r="E2009" s="119" t="s">
        <v>12</v>
      </c>
      <c r="F2009" s="95">
        <v>2</v>
      </c>
      <c r="G2009" s="95" t="str">
        <f>VLOOKUP(Revisión_Avance_Periodo!$A2009,BD_Seguimiento_OAP_2019!$A$2:$G$294,7,FALSE)</f>
        <v>PAI</v>
      </c>
      <c r="H2009" s="95" t="str">
        <f>VLOOKUP(Revisión_Avance_Periodo!$A2009,BD_Seguimiento_OAP_2019!$A$2:$J$294,10,FALSE)</f>
        <v>PAI_01 - Operacional</v>
      </c>
      <c r="I2009" s="95" t="s">
        <v>1526</v>
      </c>
      <c r="J2009" s="95" t="str">
        <f>VLOOKUP(Revisión_Avance_Periodo!$I2009,BD_Seguimiento_OAP_2019!$L:$M,2,FALSE)</f>
        <v>Diseñar e implementar mecanismos de Supervisión Inteligente</v>
      </c>
      <c r="K2009" s="119" t="s">
        <v>49</v>
      </c>
      <c r="L2009" s="172">
        <v>4.4642857142857152E-4</v>
      </c>
      <c r="M2009" s="182" t="s">
        <v>107</v>
      </c>
      <c r="N2009" s="174">
        <f>INDEX(BD_Seguimiento_OAP_2019!$AH$3:$AS$294,MATCH(Revisión_Avance_Periodo!$I2009,BD_Seguimiento_OAP_2019!$L$3:$L$294,0),MATCH(Revisión_Avance_Periodo!$M2009,BD_Seguimiento_OAP_2019!$AH$2:$AS$2,0))</f>
        <v>0.06</v>
      </c>
      <c r="O2009" s="174">
        <f>INDEX(BD_Seguimiento_OAP_2019!$AV$3:$BG$294,MATCH(Revisión_Avance_Periodo!$I2009,BD_Seguimiento_OAP_2019!$L$3:$L$294,0),MATCH(Revisión_Avance_Periodo!$M2009,BD_Seguimiento_OAP_2019!$AV$2:$BG$2,0))</f>
        <v>0</v>
      </c>
      <c r="P2009" s="188">
        <f t="shared" si="367"/>
        <v>0</v>
      </c>
      <c r="Q2009" s="182" t="str">
        <f>VLOOKUP(P2009,Tabla_Indicador_Gestion4[#All],3,TRUE)</f>
        <v>Por Ejecutar</v>
      </c>
      <c r="R2009" s="215">
        <f>SUBTOTAL(9,$N$2006:$N2009)</f>
        <v>0.27</v>
      </c>
      <c r="S2009" s="231">
        <f>SUBTOTAL(9,$O$2006:$O2009)</f>
        <v>0.21</v>
      </c>
      <c r="T2009" s="231">
        <f>IFERROR(+Revisión_Avance_Periodo!$S2009/Revisión_Avance_Periodo!$R2009,0)</f>
        <v>0.77777777777777768</v>
      </c>
      <c r="U2009" s="184"/>
      <c r="V2009" s="185"/>
      <c r="W2009" s="183"/>
      <c r="X2009" s="183"/>
      <c r="Y2009" s="183"/>
      <c r="Z2009" s="186"/>
      <c r="AA2009" s="187"/>
    </row>
    <row r="2010" spans="1:27" x14ac:dyDescent="0.25">
      <c r="A2010" s="88">
        <v>170</v>
      </c>
      <c r="B2010" s="91" t="str">
        <f>CONCATENATE(Revisión_Avance_Periodo!$C2010,";",Revisión_Avance_Periodo!$E2010,";",Revisión_Avance_Periodo!$I2010)</f>
        <v>OE1;PR_10;ACT_54</v>
      </c>
      <c r="C2010" s="170" t="s">
        <v>9</v>
      </c>
      <c r="D2010" s="171" t="str">
        <f>VLOOKUP(Revisión_Avance_Periodo!$C2010,Componentes_BD!$F$1:$G$5,2,FALSE)</f>
        <v>Fortalecer la Vigilancia.</v>
      </c>
      <c r="E2010" s="106" t="s">
        <v>12</v>
      </c>
      <c r="F2010" s="89">
        <v>2</v>
      </c>
      <c r="G2010" s="89" t="str">
        <f>VLOOKUP(Revisión_Avance_Periodo!$A2010,BD_Seguimiento_OAP_2019!$A$2:$G$294,7,FALSE)</f>
        <v>PAI</v>
      </c>
      <c r="H2010" s="89" t="str">
        <f>VLOOKUP(Revisión_Avance_Periodo!$A2010,BD_Seguimiento_OAP_2019!$A$2:$J$294,10,FALSE)</f>
        <v>PAI_01 - Operacional</v>
      </c>
      <c r="I2010" s="89" t="s">
        <v>1526</v>
      </c>
      <c r="J2010" s="89" t="str">
        <f>VLOOKUP(Revisión_Avance_Periodo!$I2010,BD_Seguimiento_OAP_2019!$L:$M,2,FALSE)</f>
        <v>Diseñar e implementar mecanismos de Supervisión Inteligente</v>
      </c>
      <c r="K2010" s="106" t="s">
        <v>49</v>
      </c>
      <c r="L2010" s="172">
        <v>4.4642857142857152E-4</v>
      </c>
      <c r="M2010" s="173" t="s">
        <v>108</v>
      </c>
      <c r="N2010" s="174">
        <f>INDEX(BD_Seguimiento_OAP_2019!$AH$3:$AS$294,MATCH(Revisión_Avance_Periodo!$I2010,BD_Seguimiento_OAP_2019!$L$3:$L$294,0),MATCH(Revisión_Avance_Periodo!$M2010,BD_Seguimiento_OAP_2019!$AH$2:$AS$2,0))</f>
        <v>0.09</v>
      </c>
      <c r="O2010" s="174">
        <f>INDEX(BD_Seguimiento_OAP_2019!$AV$3:$BG$294,MATCH(Revisión_Avance_Periodo!$I2010,BD_Seguimiento_OAP_2019!$L$3:$L$294,0),MATCH(Revisión_Avance_Periodo!$M2010,BD_Seguimiento_OAP_2019!$AV$2:$BG$2,0))</f>
        <v>0</v>
      </c>
      <c r="P2010" s="189">
        <f t="shared" si="367"/>
        <v>0</v>
      </c>
      <c r="Q2010" s="173" t="str">
        <f>VLOOKUP(P2010,Tabla_Indicador_Gestion4[#All],3,TRUE)</f>
        <v>Por Ejecutar</v>
      </c>
      <c r="R2010" s="215">
        <f>SUBTOTAL(9,$N$2006:$N2010)</f>
        <v>0.36</v>
      </c>
      <c r="S2010" s="231">
        <f>SUBTOTAL(9,$O$2006:$O2010)</f>
        <v>0.21</v>
      </c>
      <c r="T2010" s="231">
        <f>IFERROR(+Revisión_Avance_Periodo!$S2010/Revisión_Avance_Periodo!$R2010,0)</f>
        <v>0.58333333333333337</v>
      </c>
      <c r="U2010" s="184"/>
      <c r="V2010" s="185"/>
      <c r="W2010" s="183"/>
      <c r="X2010" s="183"/>
      <c r="Y2010" s="183"/>
      <c r="Z2010" s="186"/>
      <c r="AA2010" s="187"/>
    </row>
    <row r="2011" spans="1:27" x14ac:dyDescent="0.25">
      <c r="A2011" s="94">
        <v>170</v>
      </c>
      <c r="B2011" s="96" t="str">
        <f>CONCATENATE(Revisión_Avance_Periodo!$C2011,";",Revisión_Avance_Periodo!$E2011,";",Revisión_Avance_Periodo!$I2011)</f>
        <v>OE1;PR_10;ACT_54</v>
      </c>
      <c r="C2011" s="180" t="s">
        <v>9</v>
      </c>
      <c r="D2011" s="181" t="str">
        <f>VLOOKUP(Revisión_Avance_Periodo!$C2011,Componentes_BD!$F$1:$G$5,2,FALSE)</f>
        <v>Fortalecer la Vigilancia.</v>
      </c>
      <c r="E2011" s="119" t="s">
        <v>12</v>
      </c>
      <c r="F2011" s="95">
        <v>2</v>
      </c>
      <c r="G2011" s="95" t="str">
        <f>VLOOKUP(Revisión_Avance_Periodo!$A2011,BD_Seguimiento_OAP_2019!$A$2:$G$294,7,FALSE)</f>
        <v>PAI</v>
      </c>
      <c r="H2011" s="95" t="str">
        <f>VLOOKUP(Revisión_Avance_Periodo!$A2011,BD_Seguimiento_OAP_2019!$A$2:$J$294,10,FALSE)</f>
        <v>PAI_01 - Operacional</v>
      </c>
      <c r="I2011" s="95" t="s">
        <v>1526</v>
      </c>
      <c r="J2011" s="95" t="str">
        <f>VLOOKUP(Revisión_Avance_Periodo!$I2011,BD_Seguimiento_OAP_2019!$L:$M,2,FALSE)</f>
        <v>Diseñar e implementar mecanismos de Supervisión Inteligente</v>
      </c>
      <c r="K2011" s="119" t="s">
        <v>49</v>
      </c>
      <c r="L2011" s="172">
        <v>4.4642857142857152E-4</v>
      </c>
      <c r="M2011" s="182" t="s">
        <v>109</v>
      </c>
      <c r="N2011" s="174">
        <f>INDEX(BD_Seguimiento_OAP_2019!$AH$3:$AS$294,MATCH(Revisión_Avance_Periodo!$I2011,BD_Seguimiento_OAP_2019!$L$3:$L$294,0),MATCH(Revisión_Avance_Periodo!$M2011,BD_Seguimiento_OAP_2019!$AH$2:$AS$2,0))</f>
        <v>0.12</v>
      </c>
      <c r="O2011" s="174">
        <f>INDEX(BD_Seguimiento_OAP_2019!$AV$3:$BG$294,MATCH(Revisión_Avance_Periodo!$I2011,BD_Seguimiento_OAP_2019!$L$3:$L$294,0),MATCH(Revisión_Avance_Periodo!$M2011,BD_Seguimiento_OAP_2019!$AV$2:$BG$2,0))</f>
        <v>0</v>
      </c>
      <c r="P2011" s="188">
        <f t="shared" si="367"/>
        <v>0</v>
      </c>
      <c r="Q2011" s="182" t="str">
        <f>VLOOKUP(P2011,Tabla_Indicador_Gestion4[#All],3,TRUE)</f>
        <v>Por Ejecutar</v>
      </c>
      <c r="R2011" s="215">
        <f>SUBTOTAL(9,$N$2006:$N2011)</f>
        <v>0.48</v>
      </c>
      <c r="S2011" s="231">
        <f>SUBTOTAL(9,$O$2006:$O2011)</f>
        <v>0.21</v>
      </c>
      <c r="T2011" s="231">
        <f>IFERROR(+Revisión_Avance_Periodo!$S2011/Revisión_Avance_Periodo!$R2011,0)</f>
        <v>0.4375</v>
      </c>
      <c r="U2011" s="184"/>
      <c r="V2011" s="185"/>
      <c r="W2011" s="183"/>
      <c r="X2011" s="183"/>
      <c r="Y2011" s="183"/>
      <c r="Z2011" s="186"/>
      <c r="AA2011" s="187"/>
    </row>
    <row r="2012" spans="1:27" x14ac:dyDescent="0.25">
      <c r="A2012" s="88">
        <v>170</v>
      </c>
      <c r="B2012" s="91" t="str">
        <f>CONCATENATE(Revisión_Avance_Periodo!$C2012,";",Revisión_Avance_Periodo!$E2012,";",Revisión_Avance_Periodo!$I2012)</f>
        <v>OE1;PR_10;ACT_54</v>
      </c>
      <c r="C2012" s="170" t="s">
        <v>9</v>
      </c>
      <c r="D2012" s="171" t="str">
        <f>VLOOKUP(Revisión_Avance_Periodo!$C2012,Componentes_BD!$F$1:$G$5,2,FALSE)</f>
        <v>Fortalecer la Vigilancia.</v>
      </c>
      <c r="E2012" s="106" t="s">
        <v>12</v>
      </c>
      <c r="F2012" s="89">
        <v>2</v>
      </c>
      <c r="G2012" s="89" t="str">
        <f>VLOOKUP(Revisión_Avance_Periodo!$A2012,BD_Seguimiento_OAP_2019!$A$2:$G$294,7,FALSE)</f>
        <v>PAI</v>
      </c>
      <c r="H2012" s="89" t="str">
        <f>VLOOKUP(Revisión_Avance_Periodo!$A2012,BD_Seguimiento_OAP_2019!$A$2:$J$294,10,FALSE)</f>
        <v>PAI_01 - Operacional</v>
      </c>
      <c r="I2012" s="89" t="s">
        <v>1526</v>
      </c>
      <c r="J2012" s="89" t="str">
        <f>VLOOKUP(Revisión_Avance_Periodo!$I2012,BD_Seguimiento_OAP_2019!$L:$M,2,FALSE)</f>
        <v>Diseñar e implementar mecanismos de Supervisión Inteligente</v>
      </c>
      <c r="K2012" s="106" t="s">
        <v>49</v>
      </c>
      <c r="L2012" s="172">
        <v>4.4642857142857152E-4</v>
      </c>
      <c r="M2012" s="173" t="s">
        <v>110</v>
      </c>
      <c r="N2012" s="174">
        <f>INDEX(BD_Seguimiento_OAP_2019!$AH$3:$AS$294,MATCH(Revisión_Avance_Periodo!$I2012,BD_Seguimiento_OAP_2019!$L$3:$L$294,0),MATCH(Revisión_Avance_Periodo!$M2012,BD_Seguimiento_OAP_2019!$AH$2:$AS$2,0))</f>
        <v>0.08</v>
      </c>
      <c r="O2012" s="174">
        <f>INDEX(BD_Seguimiento_OAP_2019!$AV$3:$BG$294,MATCH(Revisión_Avance_Periodo!$I2012,BD_Seguimiento_OAP_2019!$L$3:$L$294,0),MATCH(Revisión_Avance_Periodo!$M2012,BD_Seguimiento_OAP_2019!$AV$2:$BG$2,0))</f>
        <v>0</v>
      </c>
      <c r="P2012" s="189">
        <f t="shared" si="367"/>
        <v>0</v>
      </c>
      <c r="Q2012" s="173" t="str">
        <f>VLOOKUP(P2012,Tabla_Indicador_Gestion4[#All],3,TRUE)</f>
        <v>Por Ejecutar</v>
      </c>
      <c r="R2012" s="215">
        <f>SUBTOTAL(9,$N$2006:$N2012)</f>
        <v>0.55999999999999994</v>
      </c>
      <c r="S2012" s="231">
        <f>SUBTOTAL(9,$O$2006:$O2012)</f>
        <v>0.21</v>
      </c>
      <c r="T2012" s="231">
        <f>IFERROR(+Revisión_Avance_Periodo!$S2012/Revisión_Avance_Periodo!$R2012,0)</f>
        <v>0.375</v>
      </c>
      <c r="U2012" s="184"/>
      <c r="V2012" s="185"/>
      <c r="W2012" s="183"/>
      <c r="X2012" s="183"/>
      <c r="Y2012" s="183"/>
      <c r="Z2012" s="186"/>
      <c r="AA2012" s="187"/>
    </row>
    <row r="2013" spans="1:27" x14ac:dyDescent="0.25">
      <c r="A2013" s="94">
        <v>170</v>
      </c>
      <c r="B2013" s="96" t="str">
        <f>CONCATENATE(Revisión_Avance_Periodo!$C2013,";",Revisión_Avance_Periodo!$E2013,";",Revisión_Avance_Periodo!$I2013)</f>
        <v>OE1;PR_10;ACT_54</v>
      </c>
      <c r="C2013" s="180" t="s">
        <v>9</v>
      </c>
      <c r="D2013" s="181" t="str">
        <f>VLOOKUP(Revisión_Avance_Periodo!$C2013,Componentes_BD!$F$1:$G$5,2,FALSE)</f>
        <v>Fortalecer la Vigilancia.</v>
      </c>
      <c r="E2013" s="119" t="s">
        <v>12</v>
      </c>
      <c r="F2013" s="95">
        <v>2</v>
      </c>
      <c r="G2013" s="95" t="str">
        <f>VLOOKUP(Revisión_Avance_Periodo!$A2013,BD_Seguimiento_OAP_2019!$A$2:$G$294,7,FALSE)</f>
        <v>PAI</v>
      </c>
      <c r="H2013" s="95" t="str">
        <f>VLOOKUP(Revisión_Avance_Periodo!$A2013,BD_Seguimiento_OAP_2019!$A$2:$J$294,10,FALSE)</f>
        <v>PAI_01 - Operacional</v>
      </c>
      <c r="I2013" s="95" t="s">
        <v>1526</v>
      </c>
      <c r="J2013" s="95" t="str">
        <f>VLOOKUP(Revisión_Avance_Periodo!$I2013,BD_Seguimiento_OAP_2019!$L:$M,2,FALSE)</f>
        <v>Diseñar e implementar mecanismos de Supervisión Inteligente</v>
      </c>
      <c r="K2013" s="119" t="s">
        <v>49</v>
      </c>
      <c r="L2013" s="172">
        <v>4.4642857142857152E-4</v>
      </c>
      <c r="M2013" s="182" t="s">
        <v>111</v>
      </c>
      <c r="N2013" s="174">
        <f>INDEX(BD_Seguimiento_OAP_2019!$AH$3:$AS$294,MATCH(Revisión_Avance_Periodo!$I2013,BD_Seguimiento_OAP_2019!$L$3:$L$294,0),MATCH(Revisión_Avance_Periodo!$M2013,BD_Seguimiento_OAP_2019!$AH$2:$AS$2,0))</f>
        <v>0.1</v>
      </c>
      <c r="O2013" s="174">
        <f>INDEX(BD_Seguimiento_OAP_2019!$AV$3:$BG$294,MATCH(Revisión_Avance_Periodo!$I2013,BD_Seguimiento_OAP_2019!$L$3:$L$294,0),MATCH(Revisión_Avance_Periodo!$M2013,BD_Seguimiento_OAP_2019!$AV$2:$BG$2,0))</f>
        <v>0</v>
      </c>
      <c r="P2013" s="188">
        <f t="shared" si="367"/>
        <v>0</v>
      </c>
      <c r="Q2013" s="182" t="str">
        <f>VLOOKUP(P2013,Tabla_Indicador_Gestion4[#All],3,TRUE)</f>
        <v>Por Ejecutar</v>
      </c>
      <c r="R2013" s="215">
        <f>SUBTOTAL(9,$N$2006:$N2013)</f>
        <v>0.65999999999999992</v>
      </c>
      <c r="S2013" s="231">
        <f>SUBTOTAL(9,$O$2006:$O2013)</f>
        <v>0.21</v>
      </c>
      <c r="T2013" s="231">
        <f>IFERROR(+Revisión_Avance_Periodo!$S2013/Revisión_Avance_Periodo!$R2013,0)</f>
        <v>0.31818181818181823</v>
      </c>
      <c r="U2013" s="184"/>
      <c r="V2013" s="185"/>
      <c r="W2013" s="183"/>
      <c r="X2013" s="183"/>
      <c r="Y2013" s="183"/>
      <c r="Z2013" s="186"/>
      <c r="AA2013" s="187"/>
    </row>
    <row r="2014" spans="1:27" x14ac:dyDescent="0.25">
      <c r="A2014" s="88">
        <v>170</v>
      </c>
      <c r="B2014" s="91" t="str">
        <f>CONCATENATE(Revisión_Avance_Periodo!$C2014,";",Revisión_Avance_Periodo!$E2014,";",Revisión_Avance_Periodo!$I2014)</f>
        <v>OE1;PR_10;ACT_54</v>
      </c>
      <c r="C2014" s="170" t="s">
        <v>9</v>
      </c>
      <c r="D2014" s="171" t="str">
        <f>VLOOKUP(Revisión_Avance_Periodo!$C2014,Componentes_BD!$F$1:$G$5,2,FALSE)</f>
        <v>Fortalecer la Vigilancia.</v>
      </c>
      <c r="E2014" s="106" t="s">
        <v>12</v>
      </c>
      <c r="F2014" s="89">
        <v>2</v>
      </c>
      <c r="G2014" s="89" t="str">
        <f>VLOOKUP(Revisión_Avance_Periodo!$A2014,BD_Seguimiento_OAP_2019!$A$2:$G$294,7,FALSE)</f>
        <v>PAI</v>
      </c>
      <c r="H2014" s="89" t="str">
        <f>VLOOKUP(Revisión_Avance_Periodo!$A2014,BD_Seguimiento_OAP_2019!$A$2:$J$294,10,FALSE)</f>
        <v>PAI_01 - Operacional</v>
      </c>
      <c r="I2014" s="89" t="s">
        <v>1526</v>
      </c>
      <c r="J2014" s="89" t="str">
        <f>VLOOKUP(Revisión_Avance_Periodo!$I2014,BD_Seguimiento_OAP_2019!$L:$M,2,FALSE)</f>
        <v>Diseñar e implementar mecanismos de Supervisión Inteligente</v>
      </c>
      <c r="K2014" s="106" t="s">
        <v>49</v>
      </c>
      <c r="L2014" s="172">
        <v>4.4642857142857152E-4</v>
      </c>
      <c r="M2014" s="173" t="s">
        <v>112</v>
      </c>
      <c r="N2014" s="174">
        <f>INDEX(BD_Seguimiento_OAP_2019!$AH$3:$AS$294,MATCH(Revisión_Avance_Periodo!$I2014,BD_Seguimiento_OAP_2019!$L$3:$L$294,0),MATCH(Revisión_Avance_Periodo!$M2014,BD_Seguimiento_OAP_2019!$AH$2:$AS$2,0))</f>
        <v>0.09</v>
      </c>
      <c r="O2014" s="174">
        <f>INDEX(BD_Seguimiento_OAP_2019!$AV$3:$BG$294,MATCH(Revisión_Avance_Periodo!$I2014,BD_Seguimiento_OAP_2019!$L$3:$L$294,0),MATCH(Revisión_Avance_Periodo!$M2014,BD_Seguimiento_OAP_2019!$AV$2:$BG$2,0))</f>
        <v>0</v>
      </c>
      <c r="P2014" s="189">
        <f t="shared" si="367"/>
        <v>0</v>
      </c>
      <c r="Q2014" s="173" t="str">
        <f>VLOOKUP(P2014,Tabla_Indicador_Gestion4[#All],3,TRUE)</f>
        <v>Por Ejecutar</v>
      </c>
      <c r="R2014" s="215">
        <f>SUBTOTAL(9,$N$2006:$N2014)</f>
        <v>0.74999999999999989</v>
      </c>
      <c r="S2014" s="231">
        <f>SUBTOTAL(9,$O$2006:$O2014)</f>
        <v>0.21</v>
      </c>
      <c r="T2014" s="231">
        <f>IFERROR(+Revisión_Avance_Periodo!$S2014/Revisión_Avance_Periodo!$R2014,0)</f>
        <v>0.28000000000000003</v>
      </c>
      <c r="U2014" s="184"/>
      <c r="V2014" s="185"/>
      <c r="W2014" s="183"/>
      <c r="X2014" s="183"/>
      <c r="Y2014" s="183"/>
      <c r="Z2014" s="186"/>
      <c r="AA2014" s="187"/>
    </row>
    <row r="2015" spans="1:27" x14ac:dyDescent="0.25">
      <c r="A2015" s="94">
        <v>170</v>
      </c>
      <c r="B2015" s="96" t="str">
        <f>CONCATENATE(Revisión_Avance_Periodo!$C2015,";",Revisión_Avance_Periodo!$E2015,";",Revisión_Avance_Periodo!$I2015)</f>
        <v>OE1;PR_10;ACT_54</v>
      </c>
      <c r="C2015" s="180" t="s">
        <v>9</v>
      </c>
      <c r="D2015" s="181" t="str">
        <f>VLOOKUP(Revisión_Avance_Periodo!$C2015,Componentes_BD!$F$1:$G$5,2,FALSE)</f>
        <v>Fortalecer la Vigilancia.</v>
      </c>
      <c r="E2015" s="119" t="s">
        <v>12</v>
      </c>
      <c r="F2015" s="95">
        <v>2</v>
      </c>
      <c r="G2015" s="95" t="str">
        <f>VLOOKUP(Revisión_Avance_Periodo!$A2015,BD_Seguimiento_OAP_2019!$A$2:$G$294,7,FALSE)</f>
        <v>PAI</v>
      </c>
      <c r="H2015" s="95" t="str">
        <f>VLOOKUP(Revisión_Avance_Periodo!$A2015,BD_Seguimiento_OAP_2019!$A$2:$J$294,10,FALSE)</f>
        <v>PAI_01 - Operacional</v>
      </c>
      <c r="I2015" s="95" t="s">
        <v>1526</v>
      </c>
      <c r="J2015" s="95" t="str">
        <f>VLOOKUP(Revisión_Avance_Periodo!$I2015,BD_Seguimiento_OAP_2019!$L:$M,2,FALSE)</f>
        <v>Diseñar e implementar mecanismos de Supervisión Inteligente</v>
      </c>
      <c r="K2015" s="119" t="s">
        <v>49</v>
      </c>
      <c r="L2015" s="172">
        <v>4.4642857142857152E-4</v>
      </c>
      <c r="M2015" s="182" t="s">
        <v>113</v>
      </c>
      <c r="N2015" s="174">
        <f>INDEX(BD_Seguimiento_OAP_2019!$AH$3:$AS$294,MATCH(Revisión_Avance_Periodo!$I2015,BD_Seguimiento_OAP_2019!$L$3:$L$294,0),MATCH(Revisión_Avance_Periodo!$M2015,BD_Seguimiento_OAP_2019!$AH$2:$AS$2,0))</f>
        <v>7.0000000000000007E-2</v>
      </c>
      <c r="O2015" s="174">
        <f>INDEX(BD_Seguimiento_OAP_2019!$AV$3:$BG$294,MATCH(Revisión_Avance_Periodo!$I2015,BD_Seguimiento_OAP_2019!$L$3:$L$294,0),MATCH(Revisión_Avance_Periodo!$M2015,BD_Seguimiento_OAP_2019!$AV$2:$BG$2,0))</f>
        <v>0</v>
      </c>
      <c r="P2015" s="188">
        <f t="shared" si="367"/>
        <v>0</v>
      </c>
      <c r="Q2015" s="182" t="str">
        <f>VLOOKUP(P2015,Tabla_Indicador_Gestion4[#All],3,TRUE)</f>
        <v>Por Ejecutar</v>
      </c>
      <c r="R2015" s="215">
        <f>SUBTOTAL(9,$N$2006:$N2015)</f>
        <v>0.81999999999999984</v>
      </c>
      <c r="S2015" s="231">
        <f>SUBTOTAL(9,$O$2006:$O2015)</f>
        <v>0.21</v>
      </c>
      <c r="T2015" s="231">
        <f>IFERROR(+Revisión_Avance_Periodo!$S2015/Revisión_Avance_Periodo!$R2015,0)</f>
        <v>0.25609756097560982</v>
      </c>
      <c r="U2015" s="184"/>
      <c r="V2015" s="185"/>
      <c r="W2015" s="183"/>
      <c r="X2015" s="183"/>
      <c r="Y2015" s="183"/>
      <c r="Z2015" s="186"/>
      <c r="AA2015" s="187"/>
    </row>
    <row r="2016" spans="1:27" x14ac:dyDescent="0.25">
      <c r="A2016" s="88">
        <v>170</v>
      </c>
      <c r="B2016" s="91" t="str">
        <f>CONCATENATE(Revisión_Avance_Periodo!$C2016,";",Revisión_Avance_Periodo!$E2016,";",Revisión_Avance_Periodo!$I2016)</f>
        <v>OE1;PR_10;ACT_54</v>
      </c>
      <c r="C2016" s="170" t="s">
        <v>9</v>
      </c>
      <c r="D2016" s="171" t="str">
        <f>VLOOKUP(Revisión_Avance_Periodo!$C2016,Componentes_BD!$F$1:$G$5,2,FALSE)</f>
        <v>Fortalecer la Vigilancia.</v>
      </c>
      <c r="E2016" s="106" t="s">
        <v>12</v>
      </c>
      <c r="F2016" s="89">
        <v>2</v>
      </c>
      <c r="G2016" s="89" t="str">
        <f>VLOOKUP(Revisión_Avance_Periodo!$A2016,BD_Seguimiento_OAP_2019!$A$2:$G$294,7,FALSE)</f>
        <v>PAI</v>
      </c>
      <c r="H2016" s="89" t="str">
        <f>VLOOKUP(Revisión_Avance_Periodo!$A2016,BD_Seguimiento_OAP_2019!$A$2:$J$294,10,FALSE)</f>
        <v>PAI_01 - Operacional</v>
      </c>
      <c r="I2016" s="89" t="s">
        <v>1526</v>
      </c>
      <c r="J2016" s="89" t="str">
        <f>VLOOKUP(Revisión_Avance_Periodo!$I2016,BD_Seguimiento_OAP_2019!$L:$M,2,FALSE)</f>
        <v>Diseñar e implementar mecanismos de Supervisión Inteligente</v>
      </c>
      <c r="K2016" s="106" t="s">
        <v>49</v>
      </c>
      <c r="L2016" s="172">
        <v>4.4642857142857152E-4</v>
      </c>
      <c r="M2016" s="173" t="s">
        <v>114</v>
      </c>
      <c r="N2016" s="174">
        <f>INDEX(BD_Seguimiento_OAP_2019!$AH$3:$AS$294,MATCH(Revisión_Avance_Periodo!$I2016,BD_Seguimiento_OAP_2019!$L$3:$L$294,0),MATCH(Revisión_Avance_Periodo!$M2016,BD_Seguimiento_OAP_2019!$AH$2:$AS$2,0))</f>
        <v>0.06</v>
      </c>
      <c r="O2016" s="174">
        <f>INDEX(BD_Seguimiento_OAP_2019!$AV$3:$BG$294,MATCH(Revisión_Avance_Periodo!$I2016,BD_Seguimiento_OAP_2019!$L$3:$L$294,0),MATCH(Revisión_Avance_Periodo!$M2016,BD_Seguimiento_OAP_2019!$AV$2:$BG$2,0))</f>
        <v>0</v>
      </c>
      <c r="P2016" s="189">
        <f t="shared" si="367"/>
        <v>0</v>
      </c>
      <c r="Q2016" s="173" t="str">
        <f>VLOOKUP(P2016,Tabla_Indicador_Gestion4[#All],3,TRUE)</f>
        <v>Por Ejecutar</v>
      </c>
      <c r="R2016" s="215">
        <f>SUBTOTAL(9,$N$2006:$N2016)</f>
        <v>0.87999999999999989</v>
      </c>
      <c r="S2016" s="231">
        <f>SUBTOTAL(9,$O$2006:$O2016)</f>
        <v>0.21</v>
      </c>
      <c r="T2016" s="231">
        <f>IFERROR(+Revisión_Avance_Periodo!$S2016/Revisión_Avance_Periodo!$R2016,0)</f>
        <v>0.23863636363636365</v>
      </c>
      <c r="U2016" s="184"/>
      <c r="V2016" s="185"/>
      <c r="W2016" s="183"/>
      <c r="X2016" s="183"/>
      <c r="Y2016" s="183"/>
      <c r="Z2016" s="186"/>
      <c r="AA2016" s="187"/>
    </row>
    <row r="2017" spans="1:27" ht="15.75" thickBot="1" x14ac:dyDescent="0.3">
      <c r="A2017" s="94">
        <v>170</v>
      </c>
      <c r="B2017" s="96" t="str">
        <f>CONCATENATE(Revisión_Avance_Periodo!$C2017,";",Revisión_Avance_Periodo!$E2017,";",Revisión_Avance_Periodo!$I2017)</f>
        <v>OE1;PR_10;ACT_54</v>
      </c>
      <c r="C2017" s="180" t="s">
        <v>9</v>
      </c>
      <c r="D2017" s="181" t="str">
        <f>VLOOKUP(Revisión_Avance_Periodo!$C2017,Componentes_BD!$F$1:$G$5,2,FALSE)</f>
        <v>Fortalecer la Vigilancia.</v>
      </c>
      <c r="E2017" s="119" t="s">
        <v>12</v>
      </c>
      <c r="F2017" s="95">
        <v>2</v>
      </c>
      <c r="G2017" s="95" t="str">
        <f>VLOOKUP(Revisión_Avance_Periodo!$A2017,BD_Seguimiento_OAP_2019!$A$2:$G$294,7,FALSE)</f>
        <v>PAI</v>
      </c>
      <c r="H2017" s="95" t="str">
        <f>VLOOKUP(Revisión_Avance_Periodo!$A2017,BD_Seguimiento_OAP_2019!$A$2:$J$294,10,FALSE)</f>
        <v>PAI_01 - Operacional</v>
      </c>
      <c r="I2017" s="95" t="s">
        <v>1526</v>
      </c>
      <c r="J2017" s="95" t="str">
        <f>VLOOKUP(Revisión_Avance_Periodo!$I2017,BD_Seguimiento_OAP_2019!$L:$M,2,FALSE)</f>
        <v>Diseñar e implementar mecanismos de Supervisión Inteligente</v>
      </c>
      <c r="K2017" s="119" t="s">
        <v>49</v>
      </c>
      <c r="L2017" s="172">
        <v>4.4642857142857152E-4</v>
      </c>
      <c r="M2017" s="182" t="s">
        <v>115</v>
      </c>
      <c r="N2017" s="174">
        <f>INDEX(BD_Seguimiento_OAP_2019!$AH$3:$AS$294,MATCH(Revisión_Avance_Periodo!$I2017,BD_Seguimiento_OAP_2019!$L$3:$L$294,0),MATCH(Revisión_Avance_Periodo!$M2017,BD_Seguimiento_OAP_2019!$AH$2:$AS$2,0))</f>
        <v>0.12</v>
      </c>
      <c r="O2017" s="174">
        <f>INDEX(BD_Seguimiento_OAP_2019!$AV$3:$BG$294,MATCH(Revisión_Avance_Periodo!$I2017,BD_Seguimiento_OAP_2019!$L$3:$L$294,0),MATCH(Revisión_Avance_Periodo!$M2017,BD_Seguimiento_OAP_2019!$AV$2:$BG$2,0))</f>
        <v>0</v>
      </c>
      <c r="P2017" s="188">
        <f t="shared" si="367"/>
        <v>0</v>
      </c>
      <c r="Q2017" s="182" t="str">
        <f>VLOOKUP(P2017,Tabla_Indicador_Gestion4[#All],3,TRUE)</f>
        <v>Por Ejecutar</v>
      </c>
      <c r="R2017" s="215">
        <f>SUBTOTAL(9,$N$2006:$N2017)</f>
        <v>0.99999999999999989</v>
      </c>
      <c r="S2017" s="231">
        <f>SUBTOTAL(9,$O$2006:$O2017)</f>
        <v>0.21</v>
      </c>
      <c r="T2017" s="231">
        <f>IFERROR(+Revisión_Avance_Periodo!$S2017/Revisión_Avance_Periodo!$R2017,0)</f>
        <v>0.21000000000000002</v>
      </c>
      <c r="U2017" s="184"/>
      <c r="V2017" s="185"/>
      <c r="W2017" s="183"/>
      <c r="X2017" s="183"/>
      <c r="Y2017" s="183"/>
      <c r="Z2017" s="186"/>
      <c r="AA2017" s="187"/>
    </row>
    <row r="2018" spans="1:27" x14ac:dyDescent="0.25">
      <c r="A2018" s="88">
        <v>171</v>
      </c>
      <c r="B2018" s="91" t="str">
        <f>CONCATENATE(Revisión_Avance_Periodo!$C2018,";",Revisión_Avance_Periodo!$E2018,";",Revisión_Avance_Periodo!$I2018)</f>
        <v>OE1;PR_10;ACT_67</v>
      </c>
      <c r="C2018" s="170" t="s">
        <v>9</v>
      </c>
      <c r="D2018" s="171" t="str">
        <f>VLOOKUP(Revisión_Avance_Periodo!$C2018,Componentes_BD!$F$1:$G$5,2,FALSE)</f>
        <v>Fortalecer la Vigilancia.</v>
      </c>
      <c r="E2018" s="106" t="s">
        <v>12</v>
      </c>
      <c r="F2018" s="89">
        <v>2</v>
      </c>
      <c r="G2018" s="89" t="str">
        <f>VLOOKUP(Revisión_Avance_Periodo!$A2018,BD_Seguimiento_OAP_2019!$A$2:$G$294,7,FALSE)</f>
        <v>PAI</v>
      </c>
      <c r="H2018" s="89" t="str">
        <f>VLOOKUP(Revisión_Avance_Periodo!$A2018,BD_Seguimiento_OAP_2019!$A$2:$J$294,10,FALSE)</f>
        <v>PAI_01 - Operacional</v>
      </c>
      <c r="I2018" s="89" t="s">
        <v>1530</v>
      </c>
      <c r="J2018" s="89" t="str">
        <f>VLOOKUP(Revisión_Avance_Periodo!$I2018,BD_Seguimiento_OAP_2019!$L:$M,2,FALSE)</f>
        <v>Diseñar e implementar mecanismos de Supervisión Inteligente</v>
      </c>
      <c r="K2018" s="106" t="s">
        <v>45</v>
      </c>
      <c r="L2018" s="172">
        <v>4.4642857142857152E-4</v>
      </c>
      <c r="M2018" s="173" t="s">
        <v>104</v>
      </c>
      <c r="N2018" s="190">
        <f>INDEX(BD_Seguimiento_OAP_2019!$AH$3:$AS$294,MATCH(Revisión_Avance_Periodo!$I2018,BD_Seguimiento_OAP_2019!$L$3:$L$294,0),MATCH(Revisión_Avance_Periodo!$M2018,BD_Seguimiento_OAP_2019!$AH$2:$AS$2,0))</f>
        <v>0</v>
      </c>
      <c r="O2018" s="190">
        <f>INDEX(BD_Seguimiento_OAP_2019!$AV$3:$BG$294,MATCH(Revisión_Avance_Periodo!$I2018,BD_Seguimiento_OAP_2019!$L$3:$L$294,0),MATCH(Revisión_Avance_Periodo!$M2018,BD_Seguimiento_OAP_2019!$AV$2:$BG$2,0))</f>
        <v>0</v>
      </c>
      <c r="P2018" s="175">
        <f t="shared" ref="P2018:P2022" si="372">IFERROR((O2018/N2018),0)</f>
        <v>0</v>
      </c>
      <c r="Q2018" s="173" t="str">
        <f>VLOOKUP(P2018,Tabla_Indicador_Gestion4[#All],3,TRUE)</f>
        <v>Por Ejecutar</v>
      </c>
      <c r="R2018" s="232">
        <f>SUBTOTAL(9,$N$2018:$N2018)</f>
        <v>0</v>
      </c>
      <c r="S2018" s="233">
        <f>SUBTOTAL(9,$O$2018:$O2018)</f>
        <v>0</v>
      </c>
      <c r="T2018" s="234">
        <f>IFERROR(+Revisión_Avance_Periodo!$S2018/Revisión_Avance_Periodo!$R2018,0)</f>
        <v>0</v>
      </c>
      <c r="U2018" s="191">
        <f>SUBTOTAL(9,N2018:N2029)</f>
        <v>1</v>
      </c>
      <c r="V2018" s="192">
        <f>SUBTOTAL(9,O2018:O2029)</f>
        <v>1</v>
      </c>
      <c r="W2018" s="176">
        <f t="shared" ref="W2018" si="373">+V2018/U2018</f>
        <v>1</v>
      </c>
      <c r="X2018" s="176"/>
      <c r="Y2018" s="176">
        <f>100%-Revisión_Avance_Periodo!$W2018</f>
        <v>0</v>
      </c>
      <c r="Z2018" s="178" t="str">
        <f>VLOOKUP(W2018,Tabla_Indicador_Gestion4[],3,TRUE)</f>
        <v>Culminada</v>
      </c>
      <c r="AA2018" s="179">
        <f>Revisión_Avance_Periodo!$W2018*Revisión_Avance_Periodo!$L2018</f>
        <v>4.4642857142857152E-4</v>
      </c>
    </row>
    <row r="2019" spans="1:27" x14ac:dyDescent="0.25">
      <c r="A2019" s="94">
        <v>171</v>
      </c>
      <c r="B2019" s="96" t="str">
        <f>CONCATENATE(Revisión_Avance_Periodo!$C2019,";",Revisión_Avance_Periodo!$E2019,";",Revisión_Avance_Periodo!$I2019)</f>
        <v>OE1;PR_10;ACT_67</v>
      </c>
      <c r="C2019" s="180" t="s">
        <v>9</v>
      </c>
      <c r="D2019" s="181" t="str">
        <f>VLOOKUP(Revisión_Avance_Periodo!$C2019,Componentes_BD!$F$1:$G$5,2,FALSE)</f>
        <v>Fortalecer la Vigilancia.</v>
      </c>
      <c r="E2019" s="119" t="s">
        <v>12</v>
      </c>
      <c r="F2019" s="95">
        <v>2</v>
      </c>
      <c r="G2019" s="95" t="str">
        <f>VLOOKUP(Revisión_Avance_Periodo!$A2019,BD_Seguimiento_OAP_2019!$A$2:$G$294,7,FALSE)</f>
        <v>PAI</v>
      </c>
      <c r="H2019" s="95" t="str">
        <f>VLOOKUP(Revisión_Avance_Periodo!$A2019,BD_Seguimiento_OAP_2019!$A$2:$J$294,10,FALSE)</f>
        <v>PAI_01 - Operacional</v>
      </c>
      <c r="I2019" s="95" t="s">
        <v>1530</v>
      </c>
      <c r="J2019" s="95" t="str">
        <f>VLOOKUP(Revisión_Avance_Periodo!$I2019,BD_Seguimiento_OAP_2019!$L:$M,2,FALSE)</f>
        <v>Diseñar e implementar mecanismos de Supervisión Inteligente</v>
      </c>
      <c r="K2019" s="119" t="s">
        <v>45</v>
      </c>
      <c r="L2019" s="172">
        <v>4.4642857142857152E-4</v>
      </c>
      <c r="M2019" s="182" t="s">
        <v>105</v>
      </c>
      <c r="N2019" s="190">
        <f>INDEX(BD_Seguimiento_OAP_2019!$AH$3:$AS$294,MATCH(Revisión_Avance_Periodo!$I2019,BD_Seguimiento_OAP_2019!$L$3:$L$294,0),MATCH(Revisión_Avance_Periodo!$M2019,BD_Seguimiento_OAP_2019!$AH$2:$AS$2,0))</f>
        <v>0</v>
      </c>
      <c r="O2019" s="190">
        <f>INDEX(BD_Seguimiento_OAP_2019!$AV$3:$BG$294,MATCH(Revisión_Avance_Periodo!$I2019,BD_Seguimiento_OAP_2019!$L$3:$L$294,0),MATCH(Revisión_Avance_Periodo!$M2019,BD_Seguimiento_OAP_2019!$AV$2:$BG$2,0))</f>
        <v>0</v>
      </c>
      <c r="P2019" s="175">
        <f t="shared" si="372"/>
        <v>0</v>
      </c>
      <c r="Q2019" s="182" t="str">
        <f>VLOOKUP(P2019,Tabla_Indicador_Gestion4[#All],3,TRUE)</f>
        <v>Por Ejecutar</v>
      </c>
      <c r="R2019" s="229">
        <f>SUBTOTAL(9,$N$2018:$N2019)</f>
        <v>0</v>
      </c>
      <c r="S2019" s="230">
        <f>SUBTOTAL(9,$O$2018:$O2019)</f>
        <v>0</v>
      </c>
      <c r="T2019" s="231">
        <f>IFERROR(+Revisión_Avance_Periodo!$S2019/Revisión_Avance_Periodo!$R2019,0)</f>
        <v>0</v>
      </c>
      <c r="U2019" s="184"/>
      <c r="V2019" s="185"/>
      <c r="W2019" s="183"/>
      <c r="X2019" s="183"/>
      <c r="Y2019" s="183"/>
      <c r="Z2019" s="186"/>
      <c r="AA2019" s="187"/>
    </row>
    <row r="2020" spans="1:27" x14ac:dyDescent="0.25">
      <c r="A2020" s="88">
        <v>171</v>
      </c>
      <c r="B2020" s="91" t="str">
        <f>CONCATENATE(Revisión_Avance_Periodo!$C2020,";",Revisión_Avance_Periodo!$E2020,";",Revisión_Avance_Periodo!$I2020)</f>
        <v>OE1;PR_10;ACT_67</v>
      </c>
      <c r="C2020" s="170" t="s">
        <v>9</v>
      </c>
      <c r="D2020" s="171" t="str">
        <f>VLOOKUP(Revisión_Avance_Periodo!$C2020,Componentes_BD!$F$1:$G$5,2,FALSE)</f>
        <v>Fortalecer la Vigilancia.</v>
      </c>
      <c r="E2020" s="106" t="s">
        <v>12</v>
      </c>
      <c r="F2020" s="89">
        <v>2</v>
      </c>
      <c r="G2020" s="89" t="str">
        <f>VLOOKUP(Revisión_Avance_Periodo!$A2020,BD_Seguimiento_OAP_2019!$A$2:$G$294,7,FALSE)</f>
        <v>PAI</v>
      </c>
      <c r="H2020" s="89" t="str">
        <f>VLOOKUP(Revisión_Avance_Periodo!$A2020,BD_Seguimiento_OAP_2019!$A$2:$J$294,10,FALSE)</f>
        <v>PAI_01 - Operacional</v>
      </c>
      <c r="I2020" s="89" t="s">
        <v>1530</v>
      </c>
      <c r="J2020" s="89" t="str">
        <f>VLOOKUP(Revisión_Avance_Periodo!$I2020,BD_Seguimiento_OAP_2019!$L:$M,2,FALSE)</f>
        <v>Diseñar e implementar mecanismos de Supervisión Inteligente</v>
      </c>
      <c r="K2020" s="106" t="s">
        <v>45</v>
      </c>
      <c r="L2020" s="172">
        <v>4.4642857142857152E-4</v>
      </c>
      <c r="M2020" s="173" t="s">
        <v>106</v>
      </c>
      <c r="N2020" s="190">
        <f>INDEX(BD_Seguimiento_OAP_2019!$AH$3:$AS$294,MATCH(Revisión_Avance_Periodo!$I2020,BD_Seguimiento_OAP_2019!$L$3:$L$294,0),MATCH(Revisión_Avance_Periodo!$M2020,BD_Seguimiento_OAP_2019!$AH$2:$AS$2,0))</f>
        <v>0</v>
      </c>
      <c r="O2020" s="190">
        <f>INDEX(BD_Seguimiento_OAP_2019!$AV$3:$BG$294,MATCH(Revisión_Avance_Periodo!$I2020,BD_Seguimiento_OAP_2019!$L$3:$L$294,0),MATCH(Revisión_Avance_Periodo!$M2020,BD_Seguimiento_OAP_2019!$AV$2:$BG$2,0))</f>
        <v>0</v>
      </c>
      <c r="P2020" s="175">
        <f t="shared" si="372"/>
        <v>0</v>
      </c>
      <c r="Q2020" s="173" t="str">
        <f>VLOOKUP(P2020,Tabla_Indicador_Gestion4[#All],3,TRUE)</f>
        <v>Por Ejecutar</v>
      </c>
      <c r="R2020" s="229">
        <f>SUBTOTAL(9,$N$2018:$N2020)</f>
        <v>0</v>
      </c>
      <c r="S2020" s="230">
        <f>SUBTOTAL(9,$O$2018:$O2020)</f>
        <v>0</v>
      </c>
      <c r="T2020" s="231">
        <f>IFERROR(+Revisión_Avance_Periodo!$S2020/Revisión_Avance_Periodo!$R2020,0)</f>
        <v>0</v>
      </c>
      <c r="U2020" s="184"/>
      <c r="V2020" s="185"/>
      <c r="W2020" s="183"/>
      <c r="X2020" s="183"/>
      <c r="Y2020" s="183"/>
      <c r="Z2020" s="186"/>
      <c r="AA2020" s="187"/>
    </row>
    <row r="2021" spans="1:27" x14ac:dyDescent="0.25">
      <c r="A2021" s="94">
        <v>171</v>
      </c>
      <c r="B2021" s="96" t="str">
        <f>CONCATENATE(Revisión_Avance_Periodo!$C2021,";",Revisión_Avance_Periodo!$E2021,";",Revisión_Avance_Periodo!$I2021)</f>
        <v>OE1;PR_10;ACT_67</v>
      </c>
      <c r="C2021" s="180" t="s">
        <v>9</v>
      </c>
      <c r="D2021" s="181" t="str">
        <f>VLOOKUP(Revisión_Avance_Periodo!$C2021,Componentes_BD!$F$1:$G$5,2,FALSE)</f>
        <v>Fortalecer la Vigilancia.</v>
      </c>
      <c r="E2021" s="119" t="s">
        <v>12</v>
      </c>
      <c r="F2021" s="95">
        <v>2</v>
      </c>
      <c r="G2021" s="95" t="str">
        <f>VLOOKUP(Revisión_Avance_Periodo!$A2021,BD_Seguimiento_OAP_2019!$A$2:$G$294,7,FALSE)</f>
        <v>PAI</v>
      </c>
      <c r="H2021" s="95" t="str">
        <f>VLOOKUP(Revisión_Avance_Periodo!$A2021,BD_Seguimiento_OAP_2019!$A$2:$J$294,10,FALSE)</f>
        <v>PAI_01 - Operacional</v>
      </c>
      <c r="I2021" s="95" t="s">
        <v>1530</v>
      </c>
      <c r="J2021" s="95" t="str">
        <f>VLOOKUP(Revisión_Avance_Periodo!$I2021,BD_Seguimiento_OAP_2019!$L:$M,2,FALSE)</f>
        <v>Diseñar e implementar mecanismos de Supervisión Inteligente</v>
      </c>
      <c r="K2021" s="119" t="s">
        <v>45</v>
      </c>
      <c r="L2021" s="172">
        <v>4.4642857142857152E-4</v>
      </c>
      <c r="M2021" s="182" t="s">
        <v>107</v>
      </c>
      <c r="N2021" s="190">
        <f>INDEX(BD_Seguimiento_OAP_2019!$AH$3:$AS$294,MATCH(Revisión_Avance_Periodo!$I2021,BD_Seguimiento_OAP_2019!$L$3:$L$294,0),MATCH(Revisión_Avance_Periodo!$M2021,BD_Seguimiento_OAP_2019!$AH$2:$AS$2,0))</f>
        <v>0</v>
      </c>
      <c r="O2021" s="190">
        <f>INDEX(BD_Seguimiento_OAP_2019!$AV$3:$BG$294,MATCH(Revisión_Avance_Periodo!$I2021,BD_Seguimiento_OAP_2019!$L$3:$L$294,0),MATCH(Revisión_Avance_Periodo!$M2021,BD_Seguimiento_OAP_2019!$AV$2:$BG$2,0))</f>
        <v>0</v>
      </c>
      <c r="P2021" s="175">
        <f t="shared" si="372"/>
        <v>0</v>
      </c>
      <c r="Q2021" s="182" t="str">
        <f>VLOOKUP(P2021,Tabla_Indicador_Gestion4[#All],3,TRUE)</f>
        <v>Por Ejecutar</v>
      </c>
      <c r="R2021" s="229">
        <f>SUBTOTAL(9,$N$2018:$N2021)</f>
        <v>0</v>
      </c>
      <c r="S2021" s="230">
        <f>SUBTOTAL(9,$O$2018:$O2021)</f>
        <v>0</v>
      </c>
      <c r="T2021" s="231">
        <f>IFERROR(+Revisión_Avance_Periodo!$S2021/Revisión_Avance_Periodo!$R2021,0)</f>
        <v>0</v>
      </c>
      <c r="U2021" s="184"/>
      <c r="V2021" s="185"/>
      <c r="W2021" s="183"/>
      <c r="X2021" s="183"/>
      <c r="Y2021" s="183"/>
      <c r="Z2021" s="186"/>
      <c r="AA2021" s="187"/>
    </row>
    <row r="2022" spans="1:27" x14ac:dyDescent="0.25">
      <c r="A2022" s="88">
        <v>171</v>
      </c>
      <c r="B2022" s="91" t="str">
        <f>CONCATENATE(Revisión_Avance_Periodo!$C2022,";",Revisión_Avance_Periodo!$E2022,";",Revisión_Avance_Periodo!$I2022)</f>
        <v>OE1;PR_10;ACT_67</v>
      </c>
      <c r="C2022" s="170" t="s">
        <v>9</v>
      </c>
      <c r="D2022" s="171" t="str">
        <f>VLOOKUP(Revisión_Avance_Periodo!$C2022,Componentes_BD!$F$1:$G$5,2,FALSE)</f>
        <v>Fortalecer la Vigilancia.</v>
      </c>
      <c r="E2022" s="106" t="s">
        <v>12</v>
      </c>
      <c r="F2022" s="89">
        <v>2</v>
      </c>
      <c r="G2022" s="89" t="str">
        <f>VLOOKUP(Revisión_Avance_Periodo!$A2022,BD_Seguimiento_OAP_2019!$A$2:$G$294,7,FALSE)</f>
        <v>PAI</v>
      </c>
      <c r="H2022" s="89" t="str">
        <f>VLOOKUP(Revisión_Avance_Periodo!$A2022,BD_Seguimiento_OAP_2019!$A$2:$J$294,10,FALSE)</f>
        <v>PAI_01 - Operacional</v>
      </c>
      <c r="I2022" s="89" t="s">
        <v>1530</v>
      </c>
      <c r="J2022" s="89" t="str">
        <f>VLOOKUP(Revisión_Avance_Periodo!$I2022,BD_Seguimiento_OAP_2019!$L:$M,2,FALSE)</f>
        <v>Diseñar e implementar mecanismos de Supervisión Inteligente</v>
      </c>
      <c r="K2022" s="106" t="s">
        <v>45</v>
      </c>
      <c r="L2022" s="172">
        <v>4.4642857142857152E-4</v>
      </c>
      <c r="M2022" s="173" t="s">
        <v>108</v>
      </c>
      <c r="N2022" s="190">
        <f>INDEX(BD_Seguimiento_OAP_2019!$AH$3:$AS$294,MATCH(Revisión_Avance_Periodo!$I2022,BD_Seguimiento_OAP_2019!$L$3:$L$294,0),MATCH(Revisión_Avance_Periodo!$M2022,BD_Seguimiento_OAP_2019!$AH$2:$AS$2,0))</f>
        <v>0</v>
      </c>
      <c r="O2022" s="190">
        <f>INDEX(BD_Seguimiento_OAP_2019!$AV$3:$BG$294,MATCH(Revisión_Avance_Periodo!$I2022,BD_Seguimiento_OAP_2019!$L$3:$L$294,0),MATCH(Revisión_Avance_Periodo!$M2022,BD_Seguimiento_OAP_2019!$AV$2:$BG$2,0))</f>
        <v>0</v>
      </c>
      <c r="P2022" s="175">
        <f t="shared" si="372"/>
        <v>0</v>
      </c>
      <c r="Q2022" s="173" t="str">
        <f>VLOOKUP(P2022,Tabla_Indicador_Gestion4[#All],3,TRUE)</f>
        <v>Por Ejecutar</v>
      </c>
      <c r="R2022" s="229">
        <f>SUBTOTAL(9,$N$2018:$N2022)</f>
        <v>0</v>
      </c>
      <c r="S2022" s="230">
        <f>SUBTOTAL(9,$O$2018:$O2022)</f>
        <v>0</v>
      </c>
      <c r="T2022" s="231">
        <f>IFERROR(+Revisión_Avance_Periodo!$S2022/Revisión_Avance_Periodo!$R2022,0)</f>
        <v>0</v>
      </c>
      <c r="U2022" s="184"/>
      <c r="V2022" s="185"/>
      <c r="W2022" s="183"/>
      <c r="X2022" s="183"/>
      <c r="Y2022" s="183"/>
      <c r="Z2022" s="186"/>
      <c r="AA2022" s="187"/>
    </row>
    <row r="2023" spans="1:27" x14ac:dyDescent="0.25">
      <c r="A2023" s="94">
        <v>171</v>
      </c>
      <c r="B2023" s="96" t="str">
        <f>CONCATENATE(Revisión_Avance_Periodo!$C2023,";",Revisión_Avance_Periodo!$E2023,";",Revisión_Avance_Periodo!$I2023)</f>
        <v>OE1;PR_10;ACT_67</v>
      </c>
      <c r="C2023" s="180" t="s">
        <v>9</v>
      </c>
      <c r="D2023" s="181" t="str">
        <f>VLOOKUP(Revisión_Avance_Periodo!$C2023,Componentes_BD!$F$1:$G$5,2,FALSE)</f>
        <v>Fortalecer la Vigilancia.</v>
      </c>
      <c r="E2023" s="119" t="s">
        <v>12</v>
      </c>
      <c r="F2023" s="95">
        <v>2</v>
      </c>
      <c r="G2023" s="95" t="str">
        <f>VLOOKUP(Revisión_Avance_Periodo!$A2023,BD_Seguimiento_OAP_2019!$A$2:$G$294,7,FALSE)</f>
        <v>PAI</v>
      </c>
      <c r="H2023" s="95" t="str">
        <f>VLOOKUP(Revisión_Avance_Periodo!$A2023,BD_Seguimiento_OAP_2019!$A$2:$J$294,10,FALSE)</f>
        <v>PAI_01 - Operacional</v>
      </c>
      <c r="I2023" s="95" t="s">
        <v>1530</v>
      </c>
      <c r="J2023" s="95" t="str">
        <f>VLOOKUP(Revisión_Avance_Periodo!$I2023,BD_Seguimiento_OAP_2019!$L:$M,2,FALSE)</f>
        <v>Diseñar e implementar mecanismos de Supervisión Inteligente</v>
      </c>
      <c r="K2023" s="119" t="s">
        <v>45</v>
      </c>
      <c r="L2023" s="172">
        <v>4.4642857142857152E-4</v>
      </c>
      <c r="M2023" s="182" t="s">
        <v>109</v>
      </c>
      <c r="N2023" s="190">
        <f>INDEX(BD_Seguimiento_OAP_2019!$AH$3:$AS$294,MATCH(Revisión_Avance_Periodo!$I2023,BD_Seguimiento_OAP_2019!$L$3:$L$294,0),MATCH(Revisión_Avance_Periodo!$M2023,BD_Seguimiento_OAP_2019!$AH$2:$AS$2,0))</f>
        <v>1</v>
      </c>
      <c r="O2023" s="190">
        <f>INDEX(BD_Seguimiento_OAP_2019!$AV$3:$BG$294,MATCH(Revisión_Avance_Periodo!$I2023,BD_Seguimiento_OAP_2019!$L$3:$L$294,0),MATCH(Revisión_Avance_Periodo!$M2023,BD_Seguimiento_OAP_2019!$AV$2:$BG$2,0))</f>
        <v>1</v>
      </c>
      <c r="P2023" s="188">
        <f t="shared" si="367"/>
        <v>1</v>
      </c>
      <c r="Q2023" s="182" t="str">
        <f>VLOOKUP(P2023,Tabla_Indicador_Gestion4[#All],3,TRUE)</f>
        <v>Culminada</v>
      </c>
      <c r="R2023" s="229">
        <f>SUBTOTAL(9,$N$2018:$N2023)</f>
        <v>1</v>
      </c>
      <c r="S2023" s="230">
        <f>SUBTOTAL(9,$O$2018:$O2023)</f>
        <v>1</v>
      </c>
      <c r="T2023" s="231">
        <f>IFERROR(+Revisión_Avance_Periodo!$S2023/Revisión_Avance_Periodo!$R2023,0)</f>
        <v>1</v>
      </c>
      <c r="U2023" s="184"/>
      <c r="V2023" s="185"/>
      <c r="W2023" s="183"/>
      <c r="X2023" s="183"/>
      <c r="Y2023" s="183"/>
      <c r="Z2023" s="186"/>
      <c r="AA2023" s="187"/>
    </row>
    <row r="2024" spans="1:27" x14ac:dyDescent="0.25">
      <c r="A2024" s="88">
        <v>171</v>
      </c>
      <c r="B2024" s="91" t="str">
        <f>CONCATENATE(Revisión_Avance_Periodo!$C2024,";",Revisión_Avance_Periodo!$E2024,";",Revisión_Avance_Periodo!$I2024)</f>
        <v>OE1;PR_10;ACT_67</v>
      </c>
      <c r="C2024" s="170" t="s">
        <v>9</v>
      </c>
      <c r="D2024" s="171" t="str">
        <f>VLOOKUP(Revisión_Avance_Periodo!$C2024,Componentes_BD!$F$1:$G$5,2,FALSE)</f>
        <v>Fortalecer la Vigilancia.</v>
      </c>
      <c r="E2024" s="106" t="s">
        <v>12</v>
      </c>
      <c r="F2024" s="89">
        <v>2</v>
      </c>
      <c r="G2024" s="89" t="str">
        <f>VLOOKUP(Revisión_Avance_Periodo!$A2024,BD_Seguimiento_OAP_2019!$A$2:$G$294,7,FALSE)</f>
        <v>PAI</v>
      </c>
      <c r="H2024" s="89" t="str">
        <f>VLOOKUP(Revisión_Avance_Periodo!$A2024,BD_Seguimiento_OAP_2019!$A$2:$J$294,10,FALSE)</f>
        <v>PAI_01 - Operacional</v>
      </c>
      <c r="I2024" s="89" t="s">
        <v>1530</v>
      </c>
      <c r="J2024" s="89" t="str">
        <f>VLOOKUP(Revisión_Avance_Periodo!$I2024,BD_Seguimiento_OAP_2019!$L:$M,2,FALSE)</f>
        <v>Diseñar e implementar mecanismos de Supervisión Inteligente</v>
      </c>
      <c r="K2024" s="106" t="s">
        <v>45</v>
      </c>
      <c r="L2024" s="172">
        <v>4.4642857142857152E-4</v>
      </c>
      <c r="M2024" s="173" t="s">
        <v>110</v>
      </c>
      <c r="N2024" s="190">
        <f>INDEX(BD_Seguimiento_OAP_2019!$AH$3:$AS$294,MATCH(Revisión_Avance_Periodo!$I2024,BD_Seguimiento_OAP_2019!$L$3:$L$294,0),MATCH(Revisión_Avance_Periodo!$M2024,BD_Seguimiento_OAP_2019!$AH$2:$AS$2,0))</f>
        <v>0</v>
      </c>
      <c r="O2024" s="190">
        <f>INDEX(BD_Seguimiento_OAP_2019!$AV$3:$BG$294,MATCH(Revisión_Avance_Periodo!$I2024,BD_Seguimiento_OAP_2019!$L$3:$L$294,0),MATCH(Revisión_Avance_Periodo!$M2024,BD_Seguimiento_OAP_2019!$AV$2:$BG$2,0))</f>
        <v>0</v>
      </c>
      <c r="P2024" s="175">
        <f t="shared" ref="P2024:P2032" si="374">IFERROR((O2024/N2024),0)</f>
        <v>0</v>
      </c>
      <c r="Q2024" s="173" t="str">
        <f>VLOOKUP(P2024,Tabla_Indicador_Gestion4[#All],3,TRUE)</f>
        <v>Por Ejecutar</v>
      </c>
      <c r="R2024" s="229">
        <f>SUBTOTAL(9,$N$2018:$N2024)</f>
        <v>1</v>
      </c>
      <c r="S2024" s="230">
        <f>SUBTOTAL(9,$O$2018:$O2024)</f>
        <v>1</v>
      </c>
      <c r="T2024" s="231">
        <f>IFERROR(+Revisión_Avance_Periodo!$S2024/Revisión_Avance_Periodo!$R2024,0)</f>
        <v>1</v>
      </c>
      <c r="U2024" s="184"/>
      <c r="V2024" s="185"/>
      <c r="W2024" s="183"/>
      <c r="X2024" s="183"/>
      <c r="Y2024" s="183"/>
      <c r="Z2024" s="186"/>
      <c r="AA2024" s="187"/>
    </row>
    <row r="2025" spans="1:27" x14ac:dyDescent="0.25">
      <c r="A2025" s="94">
        <v>171</v>
      </c>
      <c r="B2025" s="96" t="str">
        <f>CONCATENATE(Revisión_Avance_Periodo!$C2025,";",Revisión_Avance_Periodo!$E2025,";",Revisión_Avance_Periodo!$I2025)</f>
        <v>OE1;PR_10;ACT_67</v>
      </c>
      <c r="C2025" s="180" t="s">
        <v>9</v>
      </c>
      <c r="D2025" s="181" t="str">
        <f>VLOOKUP(Revisión_Avance_Periodo!$C2025,Componentes_BD!$F$1:$G$5,2,FALSE)</f>
        <v>Fortalecer la Vigilancia.</v>
      </c>
      <c r="E2025" s="119" t="s">
        <v>12</v>
      </c>
      <c r="F2025" s="95">
        <v>2</v>
      </c>
      <c r="G2025" s="95" t="str">
        <f>VLOOKUP(Revisión_Avance_Periodo!$A2025,BD_Seguimiento_OAP_2019!$A$2:$G$294,7,FALSE)</f>
        <v>PAI</v>
      </c>
      <c r="H2025" s="95" t="str">
        <f>VLOOKUP(Revisión_Avance_Periodo!$A2025,BD_Seguimiento_OAP_2019!$A$2:$J$294,10,FALSE)</f>
        <v>PAI_01 - Operacional</v>
      </c>
      <c r="I2025" s="95" t="s">
        <v>1530</v>
      </c>
      <c r="J2025" s="95" t="str">
        <f>VLOOKUP(Revisión_Avance_Periodo!$I2025,BD_Seguimiento_OAP_2019!$L:$M,2,FALSE)</f>
        <v>Diseñar e implementar mecanismos de Supervisión Inteligente</v>
      </c>
      <c r="K2025" s="119" t="s">
        <v>45</v>
      </c>
      <c r="L2025" s="172">
        <v>4.4642857142857152E-4</v>
      </c>
      <c r="M2025" s="182" t="s">
        <v>111</v>
      </c>
      <c r="N2025" s="190">
        <f>INDEX(BD_Seguimiento_OAP_2019!$AH$3:$AS$294,MATCH(Revisión_Avance_Periodo!$I2025,BD_Seguimiento_OAP_2019!$L$3:$L$294,0),MATCH(Revisión_Avance_Periodo!$M2025,BD_Seguimiento_OAP_2019!$AH$2:$AS$2,0))</f>
        <v>0</v>
      </c>
      <c r="O2025" s="190">
        <f>INDEX(BD_Seguimiento_OAP_2019!$AV$3:$BG$294,MATCH(Revisión_Avance_Periodo!$I2025,BD_Seguimiento_OAP_2019!$L$3:$L$294,0),MATCH(Revisión_Avance_Periodo!$M2025,BD_Seguimiento_OAP_2019!$AV$2:$BG$2,0))</f>
        <v>0</v>
      </c>
      <c r="P2025" s="175">
        <f t="shared" si="374"/>
        <v>0</v>
      </c>
      <c r="Q2025" s="182" t="str">
        <f>VLOOKUP(P2025,Tabla_Indicador_Gestion4[#All],3,TRUE)</f>
        <v>Por Ejecutar</v>
      </c>
      <c r="R2025" s="229">
        <f>SUBTOTAL(9,$N$2018:$N2025)</f>
        <v>1</v>
      </c>
      <c r="S2025" s="230">
        <f>SUBTOTAL(9,$O$2018:$O2025)</f>
        <v>1</v>
      </c>
      <c r="T2025" s="231">
        <f>IFERROR(+Revisión_Avance_Periodo!$S2025/Revisión_Avance_Periodo!$R2025,0)</f>
        <v>1</v>
      </c>
      <c r="U2025" s="184"/>
      <c r="V2025" s="185"/>
      <c r="W2025" s="183"/>
      <c r="X2025" s="183"/>
      <c r="Y2025" s="183"/>
      <c r="Z2025" s="186"/>
      <c r="AA2025" s="187"/>
    </row>
    <row r="2026" spans="1:27" x14ac:dyDescent="0.25">
      <c r="A2026" s="88">
        <v>171</v>
      </c>
      <c r="B2026" s="91" t="str">
        <f>CONCATENATE(Revisión_Avance_Periodo!$C2026,";",Revisión_Avance_Periodo!$E2026,";",Revisión_Avance_Periodo!$I2026)</f>
        <v>OE1;PR_10;ACT_67</v>
      </c>
      <c r="C2026" s="170" t="s">
        <v>9</v>
      </c>
      <c r="D2026" s="171" t="str">
        <f>VLOOKUP(Revisión_Avance_Periodo!$C2026,Componentes_BD!$F$1:$G$5,2,FALSE)</f>
        <v>Fortalecer la Vigilancia.</v>
      </c>
      <c r="E2026" s="106" t="s">
        <v>12</v>
      </c>
      <c r="F2026" s="89">
        <v>2</v>
      </c>
      <c r="G2026" s="89" t="str">
        <f>VLOOKUP(Revisión_Avance_Periodo!$A2026,BD_Seguimiento_OAP_2019!$A$2:$G$294,7,FALSE)</f>
        <v>PAI</v>
      </c>
      <c r="H2026" s="89" t="str">
        <f>VLOOKUP(Revisión_Avance_Periodo!$A2026,BD_Seguimiento_OAP_2019!$A$2:$J$294,10,FALSE)</f>
        <v>PAI_01 - Operacional</v>
      </c>
      <c r="I2026" s="89" t="s">
        <v>1530</v>
      </c>
      <c r="J2026" s="89" t="str">
        <f>VLOOKUP(Revisión_Avance_Periodo!$I2026,BD_Seguimiento_OAP_2019!$L:$M,2,FALSE)</f>
        <v>Diseñar e implementar mecanismos de Supervisión Inteligente</v>
      </c>
      <c r="K2026" s="106" t="s">
        <v>45</v>
      </c>
      <c r="L2026" s="172">
        <v>4.4642857142857152E-4</v>
      </c>
      <c r="M2026" s="173" t="s">
        <v>112</v>
      </c>
      <c r="N2026" s="190">
        <f>INDEX(BD_Seguimiento_OAP_2019!$AH$3:$AS$294,MATCH(Revisión_Avance_Periodo!$I2026,BD_Seguimiento_OAP_2019!$L$3:$L$294,0),MATCH(Revisión_Avance_Periodo!$M2026,BD_Seguimiento_OAP_2019!$AH$2:$AS$2,0))</f>
        <v>0</v>
      </c>
      <c r="O2026" s="190">
        <f>INDEX(BD_Seguimiento_OAP_2019!$AV$3:$BG$294,MATCH(Revisión_Avance_Periodo!$I2026,BD_Seguimiento_OAP_2019!$L$3:$L$294,0),MATCH(Revisión_Avance_Periodo!$M2026,BD_Seguimiento_OAP_2019!$AV$2:$BG$2,0))</f>
        <v>0</v>
      </c>
      <c r="P2026" s="175">
        <f t="shared" si="374"/>
        <v>0</v>
      </c>
      <c r="Q2026" s="173" t="str">
        <f>VLOOKUP(P2026,Tabla_Indicador_Gestion4[#All],3,TRUE)</f>
        <v>Por Ejecutar</v>
      </c>
      <c r="R2026" s="229">
        <f>SUBTOTAL(9,$N$2018:$N2026)</f>
        <v>1</v>
      </c>
      <c r="S2026" s="230">
        <f>SUBTOTAL(9,$O$2018:$O2026)</f>
        <v>1</v>
      </c>
      <c r="T2026" s="231">
        <f>IFERROR(+Revisión_Avance_Periodo!$S2026/Revisión_Avance_Periodo!$R2026,0)</f>
        <v>1</v>
      </c>
      <c r="U2026" s="184"/>
      <c r="V2026" s="185"/>
      <c r="W2026" s="183"/>
      <c r="X2026" s="183"/>
      <c r="Y2026" s="183"/>
      <c r="Z2026" s="186"/>
      <c r="AA2026" s="187"/>
    </row>
    <row r="2027" spans="1:27" x14ac:dyDescent="0.25">
      <c r="A2027" s="94">
        <v>171</v>
      </c>
      <c r="B2027" s="96" t="str">
        <f>CONCATENATE(Revisión_Avance_Periodo!$C2027,";",Revisión_Avance_Periodo!$E2027,";",Revisión_Avance_Periodo!$I2027)</f>
        <v>OE1;PR_10;ACT_67</v>
      </c>
      <c r="C2027" s="180" t="s">
        <v>9</v>
      </c>
      <c r="D2027" s="181" t="str">
        <f>VLOOKUP(Revisión_Avance_Periodo!$C2027,Componentes_BD!$F$1:$G$5,2,FALSE)</f>
        <v>Fortalecer la Vigilancia.</v>
      </c>
      <c r="E2027" s="119" t="s">
        <v>12</v>
      </c>
      <c r="F2027" s="95">
        <v>2</v>
      </c>
      <c r="G2027" s="95" t="str">
        <f>VLOOKUP(Revisión_Avance_Periodo!$A2027,BD_Seguimiento_OAP_2019!$A$2:$G$294,7,FALSE)</f>
        <v>PAI</v>
      </c>
      <c r="H2027" s="95" t="str">
        <f>VLOOKUP(Revisión_Avance_Periodo!$A2027,BD_Seguimiento_OAP_2019!$A$2:$J$294,10,FALSE)</f>
        <v>PAI_01 - Operacional</v>
      </c>
      <c r="I2027" s="95" t="s">
        <v>1530</v>
      </c>
      <c r="J2027" s="95" t="str">
        <f>VLOOKUP(Revisión_Avance_Periodo!$I2027,BD_Seguimiento_OAP_2019!$L:$M,2,FALSE)</f>
        <v>Diseñar e implementar mecanismos de Supervisión Inteligente</v>
      </c>
      <c r="K2027" s="119" t="s">
        <v>45</v>
      </c>
      <c r="L2027" s="172">
        <v>4.4642857142857152E-4</v>
      </c>
      <c r="M2027" s="182" t="s">
        <v>113</v>
      </c>
      <c r="N2027" s="190">
        <f>INDEX(BD_Seguimiento_OAP_2019!$AH$3:$AS$294,MATCH(Revisión_Avance_Periodo!$I2027,BD_Seguimiento_OAP_2019!$L$3:$L$294,0),MATCH(Revisión_Avance_Periodo!$M2027,BD_Seguimiento_OAP_2019!$AH$2:$AS$2,0))</f>
        <v>0</v>
      </c>
      <c r="O2027" s="190">
        <f>INDEX(BD_Seguimiento_OAP_2019!$AV$3:$BG$294,MATCH(Revisión_Avance_Periodo!$I2027,BD_Seguimiento_OAP_2019!$L$3:$L$294,0),MATCH(Revisión_Avance_Periodo!$M2027,BD_Seguimiento_OAP_2019!$AV$2:$BG$2,0))</f>
        <v>0</v>
      </c>
      <c r="P2027" s="175">
        <f t="shared" si="374"/>
        <v>0</v>
      </c>
      <c r="Q2027" s="182" t="str">
        <f>VLOOKUP(P2027,Tabla_Indicador_Gestion4[#All],3,TRUE)</f>
        <v>Por Ejecutar</v>
      </c>
      <c r="R2027" s="229">
        <f>SUBTOTAL(9,$N$2018:$N2027)</f>
        <v>1</v>
      </c>
      <c r="S2027" s="230">
        <f>SUBTOTAL(9,$O$2018:$O2027)</f>
        <v>1</v>
      </c>
      <c r="T2027" s="231">
        <f>IFERROR(+Revisión_Avance_Periodo!$S2027/Revisión_Avance_Periodo!$R2027,0)</f>
        <v>1</v>
      </c>
      <c r="U2027" s="184"/>
      <c r="V2027" s="185"/>
      <c r="W2027" s="183"/>
      <c r="X2027" s="183"/>
      <c r="Y2027" s="183"/>
      <c r="Z2027" s="186"/>
      <c r="AA2027" s="187"/>
    </row>
    <row r="2028" spans="1:27" x14ac:dyDescent="0.25">
      <c r="A2028" s="88">
        <v>171</v>
      </c>
      <c r="B2028" s="91" t="str">
        <f>CONCATENATE(Revisión_Avance_Periodo!$C2028,";",Revisión_Avance_Periodo!$E2028,";",Revisión_Avance_Periodo!$I2028)</f>
        <v>OE1;PR_10;ACT_67</v>
      </c>
      <c r="C2028" s="170" t="s">
        <v>9</v>
      </c>
      <c r="D2028" s="171" t="str">
        <f>VLOOKUP(Revisión_Avance_Periodo!$C2028,Componentes_BD!$F$1:$G$5,2,FALSE)</f>
        <v>Fortalecer la Vigilancia.</v>
      </c>
      <c r="E2028" s="106" t="s">
        <v>12</v>
      </c>
      <c r="F2028" s="89">
        <v>2</v>
      </c>
      <c r="G2028" s="89" t="str">
        <f>VLOOKUP(Revisión_Avance_Periodo!$A2028,BD_Seguimiento_OAP_2019!$A$2:$G$294,7,FALSE)</f>
        <v>PAI</v>
      </c>
      <c r="H2028" s="89" t="str">
        <f>VLOOKUP(Revisión_Avance_Periodo!$A2028,BD_Seguimiento_OAP_2019!$A$2:$J$294,10,FALSE)</f>
        <v>PAI_01 - Operacional</v>
      </c>
      <c r="I2028" s="89" t="s">
        <v>1530</v>
      </c>
      <c r="J2028" s="89" t="str">
        <f>VLOOKUP(Revisión_Avance_Periodo!$I2028,BD_Seguimiento_OAP_2019!$L:$M,2,FALSE)</f>
        <v>Diseñar e implementar mecanismos de Supervisión Inteligente</v>
      </c>
      <c r="K2028" s="106" t="s">
        <v>45</v>
      </c>
      <c r="L2028" s="172">
        <v>4.4642857142857152E-4</v>
      </c>
      <c r="M2028" s="173" t="s">
        <v>114</v>
      </c>
      <c r="N2028" s="190">
        <f>INDEX(BD_Seguimiento_OAP_2019!$AH$3:$AS$294,MATCH(Revisión_Avance_Periodo!$I2028,BD_Seguimiento_OAP_2019!$L$3:$L$294,0),MATCH(Revisión_Avance_Periodo!$M2028,BD_Seguimiento_OAP_2019!$AH$2:$AS$2,0))</f>
        <v>0</v>
      </c>
      <c r="O2028" s="190">
        <f>INDEX(BD_Seguimiento_OAP_2019!$AV$3:$BG$294,MATCH(Revisión_Avance_Periodo!$I2028,BD_Seguimiento_OAP_2019!$L$3:$L$294,0),MATCH(Revisión_Avance_Periodo!$M2028,BD_Seguimiento_OAP_2019!$AV$2:$BG$2,0))</f>
        <v>0</v>
      </c>
      <c r="P2028" s="175">
        <f t="shared" si="374"/>
        <v>0</v>
      </c>
      <c r="Q2028" s="173" t="str">
        <f>VLOOKUP(P2028,Tabla_Indicador_Gestion4[#All],3,TRUE)</f>
        <v>Por Ejecutar</v>
      </c>
      <c r="R2028" s="229">
        <f>SUBTOTAL(9,$N$2018:$N2028)</f>
        <v>1</v>
      </c>
      <c r="S2028" s="230">
        <f>SUBTOTAL(9,$O$2018:$O2028)</f>
        <v>1</v>
      </c>
      <c r="T2028" s="231">
        <f>IFERROR(+Revisión_Avance_Periodo!$S2028/Revisión_Avance_Periodo!$R2028,0)</f>
        <v>1</v>
      </c>
      <c r="U2028" s="184"/>
      <c r="V2028" s="185"/>
      <c r="W2028" s="183"/>
      <c r="X2028" s="183"/>
      <c r="Y2028" s="183"/>
      <c r="Z2028" s="186"/>
      <c r="AA2028" s="187"/>
    </row>
    <row r="2029" spans="1:27" ht="15.75" thickBot="1" x14ac:dyDescent="0.3">
      <c r="A2029" s="94">
        <v>171</v>
      </c>
      <c r="B2029" s="96" t="str">
        <f>CONCATENATE(Revisión_Avance_Periodo!$C2029,";",Revisión_Avance_Periodo!$E2029,";",Revisión_Avance_Periodo!$I2029)</f>
        <v>OE1;PR_10;ACT_67</v>
      </c>
      <c r="C2029" s="180" t="s">
        <v>9</v>
      </c>
      <c r="D2029" s="181" t="str">
        <f>VLOOKUP(Revisión_Avance_Periodo!$C2029,Componentes_BD!$F$1:$G$5,2,FALSE)</f>
        <v>Fortalecer la Vigilancia.</v>
      </c>
      <c r="E2029" s="119" t="s">
        <v>12</v>
      </c>
      <c r="F2029" s="95">
        <v>2</v>
      </c>
      <c r="G2029" s="95" t="str">
        <f>VLOOKUP(Revisión_Avance_Periodo!$A2029,BD_Seguimiento_OAP_2019!$A$2:$G$294,7,FALSE)</f>
        <v>PAI</v>
      </c>
      <c r="H2029" s="95" t="str">
        <f>VLOOKUP(Revisión_Avance_Periodo!$A2029,BD_Seguimiento_OAP_2019!$A$2:$J$294,10,FALSE)</f>
        <v>PAI_01 - Operacional</v>
      </c>
      <c r="I2029" s="95" t="s">
        <v>1530</v>
      </c>
      <c r="J2029" s="95" t="str">
        <f>VLOOKUP(Revisión_Avance_Periodo!$I2029,BD_Seguimiento_OAP_2019!$L:$M,2,FALSE)</f>
        <v>Diseñar e implementar mecanismos de Supervisión Inteligente</v>
      </c>
      <c r="K2029" s="119" t="s">
        <v>45</v>
      </c>
      <c r="L2029" s="172">
        <v>4.4642857142857152E-4</v>
      </c>
      <c r="M2029" s="182" t="s">
        <v>115</v>
      </c>
      <c r="N2029" s="190">
        <f>INDEX(BD_Seguimiento_OAP_2019!$AH$3:$AS$294,MATCH(Revisión_Avance_Periodo!$I2029,BD_Seguimiento_OAP_2019!$L$3:$L$294,0),MATCH(Revisión_Avance_Periodo!$M2029,BD_Seguimiento_OAP_2019!$AH$2:$AS$2,0))</f>
        <v>0</v>
      </c>
      <c r="O2029" s="190">
        <f>INDEX(BD_Seguimiento_OAP_2019!$AV$3:$BG$294,MATCH(Revisión_Avance_Periodo!$I2029,BD_Seguimiento_OAP_2019!$L$3:$L$294,0),MATCH(Revisión_Avance_Periodo!$M2029,BD_Seguimiento_OAP_2019!$AV$2:$BG$2,0))</f>
        <v>0</v>
      </c>
      <c r="P2029" s="175">
        <f t="shared" si="374"/>
        <v>0</v>
      </c>
      <c r="Q2029" s="182" t="str">
        <f>VLOOKUP(P2029,Tabla_Indicador_Gestion4[#All],3,TRUE)</f>
        <v>Por Ejecutar</v>
      </c>
      <c r="R2029" s="229">
        <f>SUBTOTAL(9,$N$2018:$N2029)</f>
        <v>1</v>
      </c>
      <c r="S2029" s="230">
        <f>SUBTOTAL(9,$O$2018:$O2029)</f>
        <v>1</v>
      </c>
      <c r="T2029" s="231">
        <f>IFERROR(+Revisión_Avance_Periodo!$S2029/Revisión_Avance_Periodo!$R2029,0)</f>
        <v>1</v>
      </c>
      <c r="U2029" s="184"/>
      <c r="V2029" s="185"/>
      <c r="W2029" s="183"/>
      <c r="X2029" s="183"/>
      <c r="Y2029" s="183"/>
      <c r="Z2029" s="186"/>
      <c r="AA2029" s="187"/>
    </row>
    <row r="2030" spans="1:27" x14ac:dyDescent="0.25">
      <c r="A2030" s="88">
        <v>172</v>
      </c>
      <c r="B2030" s="91" t="str">
        <f>CONCATENATE(Revisión_Avance_Periodo!$C2030,";",Revisión_Avance_Periodo!$E2030,";",Revisión_Avance_Periodo!$I2030)</f>
        <v>OE1;PR_10;ACT_261</v>
      </c>
      <c r="C2030" s="170" t="s">
        <v>9</v>
      </c>
      <c r="D2030" s="171" t="str">
        <f>VLOOKUP(Revisión_Avance_Periodo!$C2030,Componentes_BD!$F$1:$G$5,2,FALSE)</f>
        <v>Fortalecer la Vigilancia.</v>
      </c>
      <c r="E2030" s="106" t="s">
        <v>12</v>
      </c>
      <c r="F2030" s="89">
        <v>2</v>
      </c>
      <c r="G2030" s="89" t="str">
        <f>VLOOKUP(Revisión_Avance_Periodo!$A2030,BD_Seguimiento_OAP_2019!$A$2:$G$294,7,FALSE)</f>
        <v>PAI</v>
      </c>
      <c r="H2030" s="89" t="str">
        <f>VLOOKUP(Revisión_Avance_Periodo!$A2030,BD_Seguimiento_OAP_2019!$A$2:$J$294,10,FALSE)</f>
        <v>PAI_01 - Operacional</v>
      </c>
      <c r="I2030" s="89" t="s">
        <v>1533</v>
      </c>
      <c r="J2030" s="89" t="str">
        <f>VLOOKUP(Revisión_Avance_Periodo!$I2030,BD_Seguimiento_OAP_2019!$L:$M,2,FALSE)</f>
        <v>Intervenciones por corredor temporada alta</v>
      </c>
      <c r="K2030" s="106" t="s">
        <v>57</v>
      </c>
      <c r="L2030" s="172">
        <v>4.4642857142857152E-4</v>
      </c>
      <c r="M2030" s="173" t="s">
        <v>104</v>
      </c>
      <c r="N2030" s="190">
        <f>INDEX(BD_Seguimiento_OAP_2019!$AH$3:$AS$294,MATCH(Revisión_Avance_Periodo!$I2030,BD_Seguimiento_OAP_2019!$L$3:$L$294,0),MATCH(Revisión_Avance_Periodo!$M2030,BD_Seguimiento_OAP_2019!$AH$2:$AS$2,0))</f>
        <v>0</v>
      </c>
      <c r="O2030" s="190">
        <f>INDEX(BD_Seguimiento_OAP_2019!$AV$3:$BG$294,MATCH(Revisión_Avance_Periodo!$I2030,BD_Seguimiento_OAP_2019!$L$3:$L$294,0),MATCH(Revisión_Avance_Periodo!$M2030,BD_Seguimiento_OAP_2019!$AV$2:$BG$2,0))</f>
        <v>0</v>
      </c>
      <c r="P2030" s="175">
        <f t="shared" si="374"/>
        <v>0</v>
      </c>
      <c r="Q2030" s="173" t="str">
        <f>VLOOKUP(P2030,Tabla_Indicador_Gestion4[#All],3,TRUE)</f>
        <v>Por Ejecutar</v>
      </c>
      <c r="R2030" s="232">
        <f>SUBTOTAL(9,$N$2030:$N2030)</f>
        <v>0</v>
      </c>
      <c r="S2030" s="233">
        <f>SUBTOTAL(9,$O$2030:$O2030)</f>
        <v>0</v>
      </c>
      <c r="T2030" s="234">
        <f>IFERROR(+Revisión_Avance_Periodo!$S2030/Revisión_Avance_Periodo!$R2030,0)</f>
        <v>0</v>
      </c>
      <c r="U2030" s="191">
        <f>SUBTOTAL(9,N2030:N2041)</f>
        <v>20</v>
      </c>
      <c r="V2030" s="192">
        <f>SUBTOTAL(9,O2030:O2041)</f>
        <v>8</v>
      </c>
      <c r="W2030" s="176">
        <f t="shared" ref="W2030" si="375">+V2030/U2030</f>
        <v>0.4</v>
      </c>
      <c r="X2030" s="176"/>
      <c r="Y2030" s="176">
        <f>100%-Revisión_Avance_Periodo!$W2030</f>
        <v>0.6</v>
      </c>
      <c r="Z2030" s="178" t="str">
        <f>VLOOKUP(W2030,Tabla_Indicador_Gestion4[],3,TRUE)</f>
        <v>En Tramite</v>
      </c>
      <c r="AA2030" s="179">
        <f>Revisión_Avance_Periodo!$W2030*Revisión_Avance_Periodo!$L2030</f>
        <v>1.7857142857142863E-4</v>
      </c>
    </row>
    <row r="2031" spans="1:27" x14ac:dyDescent="0.25">
      <c r="A2031" s="94">
        <v>172</v>
      </c>
      <c r="B2031" s="96" t="str">
        <f>CONCATENATE(Revisión_Avance_Periodo!$C2031,";",Revisión_Avance_Periodo!$E2031,";",Revisión_Avance_Periodo!$I2031)</f>
        <v>OE1;PR_10;ACT_261</v>
      </c>
      <c r="C2031" s="180" t="s">
        <v>9</v>
      </c>
      <c r="D2031" s="181" t="str">
        <f>VLOOKUP(Revisión_Avance_Periodo!$C2031,Componentes_BD!$F$1:$G$5,2,FALSE)</f>
        <v>Fortalecer la Vigilancia.</v>
      </c>
      <c r="E2031" s="119" t="s">
        <v>12</v>
      </c>
      <c r="F2031" s="95">
        <v>2</v>
      </c>
      <c r="G2031" s="95" t="str">
        <f>VLOOKUP(Revisión_Avance_Periodo!$A2031,BD_Seguimiento_OAP_2019!$A$2:$G$294,7,FALSE)</f>
        <v>PAI</v>
      </c>
      <c r="H2031" s="95" t="str">
        <f>VLOOKUP(Revisión_Avance_Periodo!$A2031,BD_Seguimiento_OAP_2019!$A$2:$J$294,10,FALSE)</f>
        <v>PAI_01 - Operacional</v>
      </c>
      <c r="I2031" s="95" t="s">
        <v>1533</v>
      </c>
      <c r="J2031" s="95" t="str">
        <f>VLOOKUP(Revisión_Avance_Periodo!$I2031,BD_Seguimiento_OAP_2019!$L:$M,2,FALSE)</f>
        <v>Intervenciones por corredor temporada alta</v>
      </c>
      <c r="K2031" s="119" t="s">
        <v>57</v>
      </c>
      <c r="L2031" s="172">
        <v>4.4642857142857152E-4</v>
      </c>
      <c r="M2031" s="182" t="s">
        <v>105</v>
      </c>
      <c r="N2031" s="190">
        <f>INDEX(BD_Seguimiento_OAP_2019!$AH$3:$AS$294,MATCH(Revisión_Avance_Periodo!$I2031,BD_Seguimiento_OAP_2019!$L$3:$L$294,0),MATCH(Revisión_Avance_Periodo!$M2031,BD_Seguimiento_OAP_2019!$AH$2:$AS$2,0))</f>
        <v>0</v>
      </c>
      <c r="O2031" s="190">
        <f>INDEX(BD_Seguimiento_OAP_2019!$AV$3:$BG$294,MATCH(Revisión_Avance_Periodo!$I2031,BD_Seguimiento_OAP_2019!$L$3:$L$294,0),MATCH(Revisión_Avance_Periodo!$M2031,BD_Seguimiento_OAP_2019!$AV$2:$BG$2,0))</f>
        <v>0</v>
      </c>
      <c r="P2031" s="175">
        <f t="shared" si="374"/>
        <v>0</v>
      </c>
      <c r="Q2031" s="182" t="str">
        <f>VLOOKUP(P2031,Tabla_Indicador_Gestion4[#All],3,TRUE)</f>
        <v>Por Ejecutar</v>
      </c>
      <c r="R2031" s="229">
        <f>SUBTOTAL(9,$N$2030:$N2031)</f>
        <v>0</v>
      </c>
      <c r="S2031" s="230">
        <f>SUBTOTAL(9,$O$2030:$O2031)</f>
        <v>0</v>
      </c>
      <c r="T2031" s="231">
        <f>IFERROR(+Revisión_Avance_Periodo!$S2031/Revisión_Avance_Periodo!$R2031,0)</f>
        <v>0</v>
      </c>
      <c r="U2031" s="184"/>
      <c r="V2031" s="185"/>
      <c r="W2031" s="183"/>
      <c r="X2031" s="183"/>
      <c r="Y2031" s="183"/>
      <c r="Z2031" s="186"/>
      <c r="AA2031" s="187"/>
    </row>
    <row r="2032" spans="1:27" x14ac:dyDescent="0.25">
      <c r="A2032" s="88">
        <v>172</v>
      </c>
      <c r="B2032" s="91" t="str">
        <f>CONCATENATE(Revisión_Avance_Periodo!$C2032,";",Revisión_Avance_Periodo!$E2032,";",Revisión_Avance_Periodo!$I2032)</f>
        <v>OE1;PR_10;ACT_261</v>
      </c>
      <c r="C2032" s="170" t="s">
        <v>9</v>
      </c>
      <c r="D2032" s="171" t="str">
        <f>VLOOKUP(Revisión_Avance_Periodo!$C2032,Componentes_BD!$F$1:$G$5,2,FALSE)</f>
        <v>Fortalecer la Vigilancia.</v>
      </c>
      <c r="E2032" s="106" t="s">
        <v>12</v>
      </c>
      <c r="F2032" s="89">
        <v>2</v>
      </c>
      <c r="G2032" s="89" t="str">
        <f>VLOOKUP(Revisión_Avance_Periodo!$A2032,BD_Seguimiento_OAP_2019!$A$2:$G$294,7,FALSE)</f>
        <v>PAI</v>
      </c>
      <c r="H2032" s="89" t="str">
        <f>VLOOKUP(Revisión_Avance_Periodo!$A2032,BD_Seguimiento_OAP_2019!$A$2:$J$294,10,FALSE)</f>
        <v>PAI_01 - Operacional</v>
      </c>
      <c r="I2032" s="89" t="s">
        <v>1533</v>
      </c>
      <c r="J2032" s="89" t="str">
        <f>VLOOKUP(Revisión_Avance_Periodo!$I2032,BD_Seguimiento_OAP_2019!$L:$M,2,FALSE)</f>
        <v>Intervenciones por corredor temporada alta</v>
      </c>
      <c r="K2032" s="106" t="s">
        <v>57</v>
      </c>
      <c r="L2032" s="172">
        <v>4.4642857142857152E-4</v>
      </c>
      <c r="M2032" s="173" t="s">
        <v>106</v>
      </c>
      <c r="N2032" s="190">
        <f>INDEX(BD_Seguimiento_OAP_2019!$AH$3:$AS$294,MATCH(Revisión_Avance_Periodo!$I2032,BD_Seguimiento_OAP_2019!$L$3:$L$294,0),MATCH(Revisión_Avance_Periodo!$M2032,BD_Seguimiento_OAP_2019!$AH$2:$AS$2,0))</f>
        <v>0</v>
      </c>
      <c r="O2032" s="190">
        <f>INDEX(BD_Seguimiento_OAP_2019!$AV$3:$BG$294,MATCH(Revisión_Avance_Periodo!$I2032,BD_Seguimiento_OAP_2019!$L$3:$L$294,0),MATCH(Revisión_Avance_Periodo!$M2032,BD_Seguimiento_OAP_2019!$AV$2:$BG$2,0))</f>
        <v>0</v>
      </c>
      <c r="P2032" s="175">
        <f t="shared" si="374"/>
        <v>0</v>
      </c>
      <c r="Q2032" s="173" t="str">
        <f>VLOOKUP(P2032,Tabla_Indicador_Gestion4[#All],3,TRUE)</f>
        <v>Por Ejecutar</v>
      </c>
      <c r="R2032" s="229">
        <f>SUBTOTAL(9,$N$2030:$N2032)</f>
        <v>0</v>
      </c>
      <c r="S2032" s="230">
        <f>SUBTOTAL(9,$O$2030:$O2032)</f>
        <v>0</v>
      </c>
      <c r="T2032" s="231">
        <f>IFERROR(+Revisión_Avance_Periodo!$S2032/Revisión_Avance_Periodo!$R2032,0)</f>
        <v>0</v>
      </c>
      <c r="U2032" s="184"/>
      <c r="V2032" s="185"/>
      <c r="W2032" s="183"/>
      <c r="X2032" s="183"/>
      <c r="Y2032" s="183"/>
      <c r="Z2032" s="186"/>
      <c r="AA2032" s="187"/>
    </row>
    <row r="2033" spans="1:27" x14ac:dyDescent="0.25">
      <c r="A2033" s="94">
        <v>172</v>
      </c>
      <c r="B2033" s="96" t="str">
        <f>CONCATENATE(Revisión_Avance_Periodo!$C2033,";",Revisión_Avance_Periodo!$E2033,";",Revisión_Avance_Periodo!$I2033)</f>
        <v>OE1;PR_10;ACT_261</v>
      </c>
      <c r="C2033" s="180" t="s">
        <v>9</v>
      </c>
      <c r="D2033" s="181" t="str">
        <f>VLOOKUP(Revisión_Avance_Periodo!$C2033,Componentes_BD!$F$1:$G$5,2,FALSE)</f>
        <v>Fortalecer la Vigilancia.</v>
      </c>
      <c r="E2033" s="119" t="s">
        <v>12</v>
      </c>
      <c r="F2033" s="95">
        <v>2</v>
      </c>
      <c r="G2033" s="95" t="str">
        <f>VLOOKUP(Revisión_Avance_Periodo!$A2033,BD_Seguimiento_OAP_2019!$A$2:$G$294,7,FALSE)</f>
        <v>PAI</v>
      </c>
      <c r="H2033" s="95" t="str">
        <f>VLOOKUP(Revisión_Avance_Periodo!$A2033,BD_Seguimiento_OAP_2019!$A$2:$J$294,10,FALSE)</f>
        <v>PAI_01 - Operacional</v>
      </c>
      <c r="I2033" s="95" t="s">
        <v>1533</v>
      </c>
      <c r="J2033" s="95" t="str">
        <f>VLOOKUP(Revisión_Avance_Periodo!$I2033,BD_Seguimiento_OAP_2019!$L:$M,2,FALSE)</f>
        <v>Intervenciones por corredor temporada alta</v>
      </c>
      <c r="K2033" s="119" t="s">
        <v>57</v>
      </c>
      <c r="L2033" s="172">
        <v>4.4642857142857152E-4</v>
      </c>
      <c r="M2033" s="182" t="s">
        <v>107</v>
      </c>
      <c r="N2033" s="190">
        <f>INDEX(BD_Seguimiento_OAP_2019!$AH$3:$AS$294,MATCH(Revisión_Avance_Periodo!$I2033,BD_Seguimiento_OAP_2019!$L$3:$L$294,0),MATCH(Revisión_Avance_Periodo!$M2033,BD_Seguimiento_OAP_2019!$AH$2:$AS$2,0))</f>
        <v>4</v>
      </c>
      <c r="O2033" s="190">
        <f>INDEX(BD_Seguimiento_OAP_2019!$AV$3:$BG$294,MATCH(Revisión_Avance_Periodo!$I2033,BD_Seguimiento_OAP_2019!$L$3:$L$294,0),MATCH(Revisión_Avance_Periodo!$M2033,BD_Seguimiento_OAP_2019!$AV$2:$BG$2,0))</f>
        <v>4</v>
      </c>
      <c r="P2033" s="188">
        <f t="shared" si="367"/>
        <v>1</v>
      </c>
      <c r="Q2033" s="182" t="str">
        <f>VLOOKUP(P2033,Tabla_Indicador_Gestion4[#All],3,TRUE)</f>
        <v>Culminada</v>
      </c>
      <c r="R2033" s="229">
        <f>SUBTOTAL(9,$N$2030:$N2033)</f>
        <v>4</v>
      </c>
      <c r="S2033" s="230">
        <f>SUBTOTAL(9,$O$2030:$O2033)</f>
        <v>4</v>
      </c>
      <c r="T2033" s="231">
        <f>IFERROR(+Revisión_Avance_Periodo!$S2033/Revisión_Avance_Periodo!$R2033,0)</f>
        <v>1</v>
      </c>
      <c r="U2033" s="184"/>
      <c r="V2033" s="185"/>
      <c r="W2033" s="183"/>
      <c r="X2033" s="183"/>
      <c r="Y2033" s="183"/>
      <c r="Z2033" s="186"/>
      <c r="AA2033" s="187"/>
    </row>
    <row r="2034" spans="1:27" x14ac:dyDescent="0.25">
      <c r="A2034" s="88">
        <v>172</v>
      </c>
      <c r="B2034" s="91" t="str">
        <f>CONCATENATE(Revisión_Avance_Periodo!$C2034,";",Revisión_Avance_Periodo!$E2034,";",Revisión_Avance_Periodo!$I2034)</f>
        <v>OE1;PR_10;ACT_261</v>
      </c>
      <c r="C2034" s="170" t="s">
        <v>9</v>
      </c>
      <c r="D2034" s="171" t="str">
        <f>VLOOKUP(Revisión_Avance_Periodo!$C2034,Componentes_BD!$F$1:$G$5,2,FALSE)</f>
        <v>Fortalecer la Vigilancia.</v>
      </c>
      <c r="E2034" s="106" t="s">
        <v>12</v>
      </c>
      <c r="F2034" s="89">
        <v>2</v>
      </c>
      <c r="G2034" s="89" t="str">
        <f>VLOOKUP(Revisión_Avance_Periodo!$A2034,BD_Seguimiento_OAP_2019!$A$2:$G$294,7,FALSE)</f>
        <v>PAI</v>
      </c>
      <c r="H2034" s="89" t="str">
        <f>VLOOKUP(Revisión_Avance_Periodo!$A2034,BD_Seguimiento_OAP_2019!$A$2:$J$294,10,FALSE)</f>
        <v>PAI_01 - Operacional</v>
      </c>
      <c r="I2034" s="89" t="s">
        <v>1533</v>
      </c>
      <c r="J2034" s="89" t="str">
        <f>VLOOKUP(Revisión_Avance_Periodo!$I2034,BD_Seguimiento_OAP_2019!$L:$M,2,FALSE)</f>
        <v>Intervenciones por corredor temporada alta</v>
      </c>
      <c r="K2034" s="106" t="s">
        <v>57</v>
      </c>
      <c r="L2034" s="172">
        <v>4.4642857142857152E-4</v>
      </c>
      <c r="M2034" s="173" t="s">
        <v>108</v>
      </c>
      <c r="N2034" s="190">
        <f>INDEX(BD_Seguimiento_OAP_2019!$AH$3:$AS$294,MATCH(Revisión_Avance_Periodo!$I2034,BD_Seguimiento_OAP_2019!$L$3:$L$294,0),MATCH(Revisión_Avance_Periodo!$M2034,BD_Seguimiento_OAP_2019!$AH$2:$AS$2,0))</f>
        <v>0</v>
      </c>
      <c r="O2034" s="190">
        <f>INDEX(BD_Seguimiento_OAP_2019!$AV$3:$BG$294,MATCH(Revisión_Avance_Periodo!$I2034,BD_Seguimiento_OAP_2019!$L$3:$L$294,0),MATCH(Revisión_Avance_Periodo!$M2034,BD_Seguimiento_OAP_2019!$AV$2:$BG$2,0))</f>
        <v>0</v>
      </c>
      <c r="P2034" s="175">
        <f>IFERROR((O2034/N2034),0)</f>
        <v>0</v>
      </c>
      <c r="Q2034" s="173" t="str">
        <f>VLOOKUP(P2034,Tabla_Indicador_Gestion4[#All],3,TRUE)</f>
        <v>Por Ejecutar</v>
      </c>
      <c r="R2034" s="229">
        <f>SUBTOTAL(9,$N$2030:$N2034)</f>
        <v>4</v>
      </c>
      <c r="S2034" s="230">
        <f>SUBTOTAL(9,$O$2030:$O2034)</f>
        <v>4</v>
      </c>
      <c r="T2034" s="231">
        <f>IFERROR(+Revisión_Avance_Periodo!$S2034/Revisión_Avance_Periodo!$R2034,0)</f>
        <v>1</v>
      </c>
      <c r="U2034" s="184"/>
      <c r="V2034" s="185"/>
      <c r="W2034" s="183"/>
      <c r="X2034" s="183"/>
      <c r="Y2034" s="183"/>
      <c r="Z2034" s="186"/>
      <c r="AA2034" s="187"/>
    </row>
    <row r="2035" spans="1:27" x14ac:dyDescent="0.25">
      <c r="A2035" s="94">
        <v>172</v>
      </c>
      <c r="B2035" s="96" t="str">
        <f>CONCATENATE(Revisión_Avance_Periodo!$C2035,";",Revisión_Avance_Periodo!$E2035,";",Revisión_Avance_Periodo!$I2035)</f>
        <v>OE1;PR_10;ACT_261</v>
      </c>
      <c r="C2035" s="180" t="s">
        <v>9</v>
      </c>
      <c r="D2035" s="181" t="str">
        <f>VLOOKUP(Revisión_Avance_Periodo!$C2035,Componentes_BD!$F$1:$G$5,2,FALSE)</f>
        <v>Fortalecer la Vigilancia.</v>
      </c>
      <c r="E2035" s="119" t="s">
        <v>12</v>
      </c>
      <c r="F2035" s="95">
        <v>2</v>
      </c>
      <c r="G2035" s="95" t="str">
        <f>VLOOKUP(Revisión_Avance_Periodo!$A2035,BD_Seguimiento_OAP_2019!$A$2:$G$294,7,FALSE)</f>
        <v>PAI</v>
      </c>
      <c r="H2035" s="95" t="str">
        <f>VLOOKUP(Revisión_Avance_Periodo!$A2035,BD_Seguimiento_OAP_2019!$A$2:$J$294,10,FALSE)</f>
        <v>PAI_01 - Operacional</v>
      </c>
      <c r="I2035" s="95" t="s">
        <v>1533</v>
      </c>
      <c r="J2035" s="95" t="str">
        <f>VLOOKUP(Revisión_Avance_Periodo!$I2035,BD_Seguimiento_OAP_2019!$L:$M,2,FALSE)</f>
        <v>Intervenciones por corredor temporada alta</v>
      </c>
      <c r="K2035" s="119" t="s">
        <v>57</v>
      </c>
      <c r="L2035" s="172">
        <v>4.4642857142857152E-4</v>
      </c>
      <c r="M2035" s="182" t="s">
        <v>109</v>
      </c>
      <c r="N2035" s="190">
        <f>INDEX(BD_Seguimiento_OAP_2019!$AH$3:$AS$294,MATCH(Revisión_Avance_Periodo!$I2035,BD_Seguimiento_OAP_2019!$L$3:$L$294,0),MATCH(Revisión_Avance_Periodo!$M2035,BD_Seguimiento_OAP_2019!$AH$2:$AS$2,0))</f>
        <v>4</v>
      </c>
      <c r="O2035" s="190">
        <f>INDEX(BD_Seguimiento_OAP_2019!$AV$3:$BG$294,MATCH(Revisión_Avance_Periodo!$I2035,BD_Seguimiento_OAP_2019!$L$3:$L$294,0),MATCH(Revisión_Avance_Periodo!$M2035,BD_Seguimiento_OAP_2019!$AV$2:$BG$2,0))</f>
        <v>4</v>
      </c>
      <c r="P2035" s="188">
        <f t="shared" si="367"/>
        <v>1</v>
      </c>
      <c r="Q2035" s="182" t="str">
        <f>VLOOKUP(P2035,Tabla_Indicador_Gestion4[#All],3,TRUE)</f>
        <v>Culminada</v>
      </c>
      <c r="R2035" s="229">
        <f>SUBTOTAL(9,$N$2030:$N2035)</f>
        <v>8</v>
      </c>
      <c r="S2035" s="230">
        <f>SUBTOTAL(9,$O$2030:$O2035)</f>
        <v>8</v>
      </c>
      <c r="T2035" s="231">
        <f>IFERROR(+Revisión_Avance_Periodo!$S2035/Revisión_Avance_Periodo!$R2035,0)</f>
        <v>1</v>
      </c>
      <c r="U2035" s="184"/>
      <c r="V2035" s="185"/>
      <c r="W2035" s="183"/>
      <c r="X2035" s="183"/>
      <c r="Y2035" s="183"/>
      <c r="Z2035" s="186"/>
      <c r="AA2035" s="187"/>
    </row>
    <row r="2036" spans="1:27" x14ac:dyDescent="0.25">
      <c r="A2036" s="88">
        <v>172</v>
      </c>
      <c r="B2036" s="91" t="str">
        <f>CONCATENATE(Revisión_Avance_Periodo!$C2036,";",Revisión_Avance_Periodo!$E2036,";",Revisión_Avance_Periodo!$I2036)</f>
        <v>OE1;PR_10;ACT_261</v>
      </c>
      <c r="C2036" s="170" t="s">
        <v>9</v>
      </c>
      <c r="D2036" s="171" t="str">
        <f>VLOOKUP(Revisión_Avance_Periodo!$C2036,Componentes_BD!$F$1:$G$5,2,FALSE)</f>
        <v>Fortalecer la Vigilancia.</v>
      </c>
      <c r="E2036" s="106" t="s">
        <v>12</v>
      </c>
      <c r="F2036" s="89">
        <v>2</v>
      </c>
      <c r="G2036" s="89" t="str">
        <f>VLOOKUP(Revisión_Avance_Periodo!$A2036,BD_Seguimiento_OAP_2019!$A$2:$G$294,7,FALSE)</f>
        <v>PAI</v>
      </c>
      <c r="H2036" s="89" t="str">
        <f>VLOOKUP(Revisión_Avance_Periodo!$A2036,BD_Seguimiento_OAP_2019!$A$2:$J$294,10,FALSE)</f>
        <v>PAI_01 - Operacional</v>
      </c>
      <c r="I2036" s="89" t="s">
        <v>1533</v>
      </c>
      <c r="J2036" s="89" t="str">
        <f>VLOOKUP(Revisión_Avance_Periodo!$I2036,BD_Seguimiento_OAP_2019!$L:$M,2,FALSE)</f>
        <v>Intervenciones por corredor temporada alta</v>
      </c>
      <c r="K2036" s="106" t="s">
        <v>57</v>
      </c>
      <c r="L2036" s="172">
        <v>4.4642857142857152E-4</v>
      </c>
      <c r="M2036" s="173" t="s">
        <v>110</v>
      </c>
      <c r="N2036" s="190">
        <f>INDEX(BD_Seguimiento_OAP_2019!$AH$3:$AS$294,MATCH(Revisión_Avance_Periodo!$I2036,BD_Seguimiento_OAP_2019!$L$3:$L$294,0),MATCH(Revisión_Avance_Periodo!$M2036,BD_Seguimiento_OAP_2019!$AH$2:$AS$2,0))</f>
        <v>4</v>
      </c>
      <c r="O2036" s="190">
        <f>INDEX(BD_Seguimiento_OAP_2019!$AV$3:$BG$294,MATCH(Revisión_Avance_Periodo!$I2036,BD_Seguimiento_OAP_2019!$L$3:$L$294,0),MATCH(Revisión_Avance_Periodo!$M2036,BD_Seguimiento_OAP_2019!$AV$2:$BG$2,0))</f>
        <v>0</v>
      </c>
      <c r="P2036" s="189">
        <f t="shared" si="367"/>
        <v>0</v>
      </c>
      <c r="Q2036" s="173" t="str">
        <f>VLOOKUP(P2036,Tabla_Indicador_Gestion4[#All],3,TRUE)</f>
        <v>Por Ejecutar</v>
      </c>
      <c r="R2036" s="229">
        <f>SUBTOTAL(9,$N$2030:$N2036)</f>
        <v>12</v>
      </c>
      <c r="S2036" s="230">
        <f>SUBTOTAL(9,$O$2030:$O2036)</f>
        <v>8</v>
      </c>
      <c r="T2036" s="231">
        <f>IFERROR(+Revisión_Avance_Periodo!$S2036/Revisión_Avance_Periodo!$R2036,0)</f>
        <v>0.66666666666666663</v>
      </c>
      <c r="U2036" s="184"/>
      <c r="V2036" s="185"/>
      <c r="W2036" s="183"/>
      <c r="X2036" s="183"/>
      <c r="Y2036" s="183"/>
      <c r="Z2036" s="186"/>
      <c r="AA2036" s="187"/>
    </row>
    <row r="2037" spans="1:27" x14ac:dyDescent="0.25">
      <c r="A2037" s="94">
        <v>172</v>
      </c>
      <c r="B2037" s="96" t="str">
        <f>CONCATENATE(Revisión_Avance_Periodo!$C2037,";",Revisión_Avance_Periodo!$E2037,";",Revisión_Avance_Periodo!$I2037)</f>
        <v>OE1;PR_10;ACT_261</v>
      </c>
      <c r="C2037" s="180" t="s">
        <v>9</v>
      </c>
      <c r="D2037" s="181" t="str">
        <f>VLOOKUP(Revisión_Avance_Periodo!$C2037,Componentes_BD!$F$1:$G$5,2,FALSE)</f>
        <v>Fortalecer la Vigilancia.</v>
      </c>
      <c r="E2037" s="119" t="s">
        <v>12</v>
      </c>
      <c r="F2037" s="95">
        <v>2</v>
      </c>
      <c r="G2037" s="95" t="str">
        <f>VLOOKUP(Revisión_Avance_Periodo!$A2037,BD_Seguimiento_OAP_2019!$A$2:$G$294,7,FALSE)</f>
        <v>PAI</v>
      </c>
      <c r="H2037" s="95" t="str">
        <f>VLOOKUP(Revisión_Avance_Periodo!$A2037,BD_Seguimiento_OAP_2019!$A$2:$J$294,10,FALSE)</f>
        <v>PAI_01 - Operacional</v>
      </c>
      <c r="I2037" s="95" t="s">
        <v>1533</v>
      </c>
      <c r="J2037" s="95" t="str">
        <f>VLOOKUP(Revisión_Avance_Periodo!$I2037,BD_Seguimiento_OAP_2019!$L:$M,2,FALSE)</f>
        <v>Intervenciones por corredor temporada alta</v>
      </c>
      <c r="K2037" s="119" t="s">
        <v>57</v>
      </c>
      <c r="L2037" s="172">
        <v>4.4642857142857152E-4</v>
      </c>
      <c r="M2037" s="182" t="s">
        <v>111</v>
      </c>
      <c r="N2037" s="190">
        <f>INDEX(BD_Seguimiento_OAP_2019!$AH$3:$AS$294,MATCH(Revisión_Avance_Periodo!$I2037,BD_Seguimiento_OAP_2019!$L$3:$L$294,0),MATCH(Revisión_Avance_Periodo!$M2037,BD_Seguimiento_OAP_2019!$AH$2:$AS$2,0))</f>
        <v>0</v>
      </c>
      <c r="O2037" s="190">
        <f>INDEX(BD_Seguimiento_OAP_2019!$AV$3:$BG$294,MATCH(Revisión_Avance_Periodo!$I2037,BD_Seguimiento_OAP_2019!$L$3:$L$294,0),MATCH(Revisión_Avance_Periodo!$M2037,BD_Seguimiento_OAP_2019!$AV$2:$BG$2,0))</f>
        <v>0</v>
      </c>
      <c r="P2037" s="175">
        <f t="shared" ref="P2037:P2038" si="376">IFERROR((O2037/N2037),0)</f>
        <v>0</v>
      </c>
      <c r="Q2037" s="182" t="str">
        <f>VLOOKUP(P2037,Tabla_Indicador_Gestion4[#All],3,TRUE)</f>
        <v>Por Ejecutar</v>
      </c>
      <c r="R2037" s="229">
        <f>SUBTOTAL(9,$N$2030:$N2037)</f>
        <v>12</v>
      </c>
      <c r="S2037" s="230">
        <f>SUBTOTAL(9,$O$2030:$O2037)</f>
        <v>8</v>
      </c>
      <c r="T2037" s="231">
        <f>IFERROR(+Revisión_Avance_Periodo!$S2037/Revisión_Avance_Periodo!$R2037,0)</f>
        <v>0.66666666666666663</v>
      </c>
      <c r="U2037" s="184"/>
      <c r="V2037" s="185"/>
      <c r="W2037" s="183"/>
      <c r="X2037" s="183"/>
      <c r="Y2037" s="183"/>
      <c r="Z2037" s="186"/>
      <c r="AA2037" s="187"/>
    </row>
    <row r="2038" spans="1:27" x14ac:dyDescent="0.25">
      <c r="A2038" s="88">
        <v>172</v>
      </c>
      <c r="B2038" s="91" t="str">
        <f>CONCATENATE(Revisión_Avance_Periodo!$C2038,";",Revisión_Avance_Periodo!$E2038,";",Revisión_Avance_Periodo!$I2038)</f>
        <v>OE1;PR_10;ACT_261</v>
      </c>
      <c r="C2038" s="170" t="s">
        <v>9</v>
      </c>
      <c r="D2038" s="171" t="str">
        <f>VLOOKUP(Revisión_Avance_Periodo!$C2038,Componentes_BD!$F$1:$G$5,2,FALSE)</f>
        <v>Fortalecer la Vigilancia.</v>
      </c>
      <c r="E2038" s="106" t="s">
        <v>12</v>
      </c>
      <c r="F2038" s="89">
        <v>2</v>
      </c>
      <c r="G2038" s="89" t="str">
        <f>VLOOKUP(Revisión_Avance_Periodo!$A2038,BD_Seguimiento_OAP_2019!$A$2:$G$294,7,FALSE)</f>
        <v>PAI</v>
      </c>
      <c r="H2038" s="89" t="str">
        <f>VLOOKUP(Revisión_Avance_Periodo!$A2038,BD_Seguimiento_OAP_2019!$A$2:$J$294,10,FALSE)</f>
        <v>PAI_01 - Operacional</v>
      </c>
      <c r="I2038" s="89" t="s">
        <v>1533</v>
      </c>
      <c r="J2038" s="89" t="str">
        <f>VLOOKUP(Revisión_Avance_Periodo!$I2038,BD_Seguimiento_OAP_2019!$L:$M,2,FALSE)</f>
        <v>Intervenciones por corredor temporada alta</v>
      </c>
      <c r="K2038" s="106" t="s">
        <v>57</v>
      </c>
      <c r="L2038" s="172">
        <v>4.4642857142857152E-4</v>
      </c>
      <c r="M2038" s="173" t="s">
        <v>112</v>
      </c>
      <c r="N2038" s="190">
        <f>INDEX(BD_Seguimiento_OAP_2019!$AH$3:$AS$294,MATCH(Revisión_Avance_Periodo!$I2038,BD_Seguimiento_OAP_2019!$L$3:$L$294,0),MATCH(Revisión_Avance_Periodo!$M2038,BD_Seguimiento_OAP_2019!$AH$2:$AS$2,0))</f>
        <v>0</v>
      </c>
      <c r="O2038" s="190">
        <f>INDEX(BD_Seguimiento_OAP_2019!$AV$3:$BG$294,MATCH(Revisión_Avance_Periodo!$I2038,BD_Seguimiento_OAP_2019!$L$3:$L$294,0),MATCH(Revisión_Avance_Periodo!$M2038,BD_Seguimiento_OAP_2019!$AV$2:$BG$2,0))</f>
        <v>0</v>
      </c>
      <c r="P2038" s="175">
        <f t="shared" si="376"/>
        <v>0</v>
      </c>
      <c r="Q2038" s="173" t="str">
        <f>VLOOKUP(P2038,Tabla_Indicador_Gestion4[#All],3,TRUE)</f>
        <v>Por Ejecutar</v>
      </c>
      <c r="R2038" s="229">
        <f>SUBTOTAL(9,$N$2030:$N2038)</f>
        <v>12</v>
      </c>
      <c r="S2038" s="230">
        <f>SUBTOTAL(9,$O$2030:$O2038)</f>
        <v>8</v>
      </c>
      <c r="T2038" s="231">
        <f>IFERROR(+Revisión_Avance_Periodo!$S2038/Revisión_Avance_Periodo!$R2038,0)</f>
        <v>0.66666666666666663</v>
      </c>
      <c r="U2038" s="184"/>
      <c r="V2038" s="185"/>
      <c r="W2038" s="183"/>
      <c r="X2038" s="183"/>
      <c r="Y2038" s="183"/>
      <c r="Z2038" s="186"/>
      <c r="AA2038" s="187"/>
    </row>
    <row r="2039" spans="1:27" x14ac:dyDescent="0.25">
      <c r="A2039" s="94">
        <v>172</v>
      </c>
      <c r="B2039" s="96" t="str">
        <f>CONCATENATE(Revisión_Avance_Periodo!$C2039,";",Revisión_Avance_Periodo!$E2039,";",Revisión_Avance_Periodo!$I2039)</f>
        <v>OE1;PR_10;ACT_261</v>
      </c>
      <c r="C2039" s="180" t="s">
        <v>9</v>
      </c>
      <c r="D2039" s="181" t="str">
        <f>VLOOKUP(Revisión_Avance_Periodo!$C2039,Componentes_BD!$F$1:$G$5,2,FALSE)</f>
        <v>Fortalecer la Vigilancia.</v>
      </c>
      <c r="E2039" s="119" t="s">
        <v>12</v>
      </c>
      <c r="F2039" s="95">
        <v>2</v>
      </c>
      <c r="G2039" s="95" t="str">
        <f>VLOOKUP(Revisión_Avance_Periodo!$A2039,BD_Seguimiento_OAP_2019!$A$2:$G$294,7,FALSE)</f>
        <v>PAI</v>
      </c>
      <c r="H2039" s="95" t="str">
        <f>VLOOKUP(Revisión_Avance_Periodo!$A2039,BD_Seguimiento_OAP_2019!$A$2:$J$294,10,FALSE)</f>
        <v>PAI_01 - Operacional</v>
      </c>
      <c r="I2039" s="95" t="s">
        <v>1533</v>
      </c>
      <c r="J2039" s="95" t="str">
        <f>VLOOKUP(Revisión_Avance_Periodo!$I2039,BD_Seguimiento_OAP_2019!$L:$M,2,FALSE)</f>
        <v>Intervenciones por corredor temporada alta</v>
      </c>
      <c r="K2039" s="119" t="s">
        <v>57</v>
      </c>
      <c r="L2039" s="172">
        <v>4.4642857142857152E-4</v>
      </c>
      <c r="M2039" s="182" t="s">
        <v>113</v>
      </c>
      <c r="N2039" s="190">
        <f>INDEX(BD_Seguimiento_OAP_2019!$AH$3:$AS$294,MATCH(Revisión_Avance_Periodo!$I2039,BD_Seguimiento_OAP_2019!$L$3:$L$294,0),MATCH(Revisión_Avance_Periodo!$M2039,BD_Seguimiento_OAP_2019!$AH$2:$AS$2,0))</f>
        <v>4</v>
      </c>
      <c r="O2039" s="190">
        <f>INDEX(BD_Seguimiento_OAP_2019!$AV$3:$BG$294,MATCH(Revisión_Avance_Periodo!$I2039,BD_Seguimiento_OAP_2019!$L$3:$L$294,0),MATCH(Revisión_Avance_Periodo!$M2039,BD_Seguimiento_OAP_2019!$AV$2:$BG$2,0))</f>
        <v>0</v>
      </c>
      <c r="P2039" s="188">
        <f t="shared" si="367"/>
        <v>0</v>
      </c>
      <c r="Q2039" s="182" t="str">
        <f>VLOOKUP(P2039,Tabla_Indicador_Gestion4[#All],3,TRUE)</f>
        <v>Por Ejecutar</v>
      </c>
      <c r="R2039" s="229">
        <f>SUBTOTAL(9,$N$2030:$N2039)</f>
        <v>16</v>
      </c>
      <c r="S2039" s="230">
        <f>SUBTOTAL(9,$O$2030:$O2039)</f>
        <v>8</v>
      </c>
      <c r="T2039" s="231">
        <f>IFERROR(+Revisión_Avance_Periodo!$S2039/Revisión_Avance_Periodo!$R2039,0)</f>
        <v>0.5</v>
      </c>
      <c r="U2039" s="184"/>
      <c r="V2039" s="185"/>
      <c r="W2039" s="183"/>
      <c r="X2039" s="183"/>
      <c r="Y2039" s="183"/>
      <c r="Z2039" s="186"/>
      <c r="AA2039" s="187"/>
    </row>
    <row r="2040" spans="1:27" x14ac:dyDescent="0.25">
      <c r="A2040" s="88">
        <v>172</v>
      </c>
      <c r="B2040" s="91" t="str">
        <f>CONCATENATE(Revisión_Avance_Periodo!$C2040,";",Revisión_Avance_Periodo!$E2040,";",Revisión_Avance_Periodo!$I2040)</f>
        <v>OE1;PR_10;ACT_261</v>
      </c>
      <c r="C2040" s="170" t="s">
        <v>9</v>
      </c>
      <c r="D2040" s="171" t="str">
        <f>VLOOKUP(Revisión_Avance_Periodo!$C2040,Componentes_BD!$F$1:$G$5,2,FALSE)</f>
        <v>Fortalecer la Vigilancia.</v>
      </c>
      <c r="E2040" s="106" t="s">
        <v>12</v>
      </c>
      <c r="F2040" s="89">
        <v>2</v>
      </c>
      <c r="G2040" s="89" t="str">
        <f>VLOOKUP(Revisión_Avance_Periodo!$A2040,BD_Seguimiento_OAP_2019!$A$2:$G$294,7,FALSE)</f>
        <v>PAI</v>
      </c>
      <c r="H2040" s="89" t="str">
        <f>VLOOKUP(Revisión_Avance_Periodo!$A2040,BD_Seguimiento_OAP_2019!$A$2:$J$294,10,FALSE)</f>
        <v>PAI_01 - Operacional</v>
      </c>
      <c r="I2040" s="89" t="s">
        <v>1533</v>
      </c>
      <c r="J2040" s="89" t="str">
        <f>VLOOKUP(Revisión_Avance_Periodo!$I2040,BD_Seguimiento_OAP_2019!$L:$M,2,FALSE)</f>
        <v>Intervenciones por corredor temporada alta</v>
      </c>
      <c r="K2040" s="106" t="s">
        <v>57</v>
      </c>
      <c r="L2040" s="172">
        <v>4.4642857142857152E-4</v>
      </c>
      <c r="M2040" s="173" t="s">
        <v>114</v>
      </c>
      <c r="N2040" s="190">
        <f>INDEX(BD_Seguimiento_OAP_2019!$AH$3:$AS$294,MATCH(Revisión_Avance_Periodo!$I2040,BD_Seguimiento_OAP_2019!$L$3:$L$294,0),MATCH(Revisión_Avance_Periodo!$M2040,BD_Seguimiento_OAP_2019!$AH$2:$AS$2,0))</f>
        <v>0</v>
      </c>
      <c r="O2040" s="190">
        <f>INDEX(BD_Seguimiento_OAP_2019!$AV$3:$BG$294,MATCH(Revisión_Avance_Periodo!$I2040,BD_Seguimiento_OAP_2019!$L$3:$L$294,0),MATCH(Revisión_Avance_Periodo!$M2040,BD_Seguimiento_OAP_2019!$AV$2:$BG$2,0))</f>
        <v>0</v>
      </c>
      <c r="P2040" s="175">
        <f>IFERROR((O2040/N2040),0)</f>
        <v>0</v>
      </c>
      <c r="Q2040" s="173" t="str">
        <f>VLOOKUP(P2040,Tabla_Indicador_Gestion4[#All],3,TRUE)</f>
        <v>Por Ejecutar</v>
      </c>
      <c r="R2040" s="229">
        <f>SUBTOTAL(9,$N$2030:$N2040)</f>
        <v>16</v>
      </c>
      <c r="S2040" s="230">
        <f>SUBTOTAL(9,$O$2030:$O2040)</f>
        <v>8</v>
      </c>
      <c r="T2040" s="231">
        <f>IFERROR(+Revisión_Avance_Periodo!$S2040/Revisión_Avance_Periodo!$R2040,0)</f>
        <v>0.5</v>
      </c>
      <c r="U2040" s="184"/>
      <c r="V2040" s="185"/>
      <c r="W2040" s="183"/>
      <c r="X2040" s="183"/>
      <c r="Y2040" s="183"/>
      <c r="Z2040" s="186"/>
      <c r="AA2040" s="187"/>
    </row>
    <row r="2041" spans="1:27" ht="15.75" thickBot="1" x14ac:dyDescent="0.3">
      <c r="A2041" s="94">
        <v>172</v>
      </c>
      <c r="B2041" s="96" t="str">
        <f>CONCATENATE(Revisión_Avance_Periodo!$C2041,";",Revisión_Avance_Periodo!$E2041,";",Revisión_Avance_Periodo!$I2041)</f>
        <v>OE1;PR_10;ACT_261</v>
      </c>
      <c r="C2041" s="180" t="s">
        <v>9</v>
      </c>
      <c r="D2041" s="181" t="str">
        <f>VLOOKUP(Revisión_Avance_Periodo!$C2041,Componentes_BD!$F$1:$G$5,2,FALSE)</f>
        <v>Fortalecer la Vigilancia.</v>
      </c>
      <c r="E2041" s="119" t="s">
        <v>12</v>
      </c>
      <c r="F2041" s="95">
        <v>2</v>
      </c>
      <c r="G2041" s="95" t="str">
        <f>VLOOKUP(Revisión_Avance_Periodo!$A2041,BD_Seguimiento_OAP_2019!$A$2:$G$294,7,FALSE)</f>
        <v>PAI</v>
      </c>
      <c r="H2041" s="95" t="str">
        <f>VLOOKUP(Revisión_Avance_Periodo!$A2041,BD_Seguimiento_OAP_2019!$A$2:$J$294,10,FALSE)</f>
        <v>PAI_01 - Operacional</v>
      </c>
      <c r="I2041" s="95" t="s">
        <v>1533</v>
      </c>
      <c r="J2041" s="95" t="str">
        <f>VLOOKUP(Revisión_Avance_Periodo!$I2041,BD_Seguimiento_OAP_2019!$L:$M,2,FALSE)</f>
        <v>Intervenciones por corredor temporada alta</v>
      </c>
      <c r="K2041" s="119" t="s">
        <v>57</v>
      </c>
      <c r="L2041" s="172">
        <v>4.4642857142857152E-4</v>
      </c>
      <c r="M2041" s="182" t="s">
        <v>115</v>
      </c>
      <c r="N2041" s="190">
        <f>INDEX(BD_Seguimiento_OAP_2019!$AH$3:$AS$294,MATCH(Revisión_Avance_Periodo!$I2041,BD_Seguimiento_OAP_2019!$L$3:$L$294,0),MATCH(Revisión_Avance_Periodo!$M2041,BD_Seguimiento_OAP_2019!$AH$2:$AS$2,0))</f>
        <v>4</v>
      </c>
      <c r="O2041" s="190">
        <f>INDEX(BD_Seguimiento_OAP_2019!$AV$3:$BG$294,MATCH(Revisión_Avance_Periodo!$I2041,BD_Seguimiento_OAP_2019!$L$3:$L$294,0),MATCH(Revisión_Avance_Periodo!$M2041,BD_Seguimiento_OAP_2019!$AV$2:$BG$2,0))</f>
        <v>0</v>
      </c>
      <c r="P2041" s="188">
        <f t="shared" si="367"/>
        <v>0</v>
      </c>
      <c r="Q2041" s="182" t="str">
        <f>VLOOKUP(P2041,Tabla_Indicador_Gestion4[#All],3,TRUE)</f>
        <v>Por Ejecutar</v>
      </c>
      <c r="R2041" s="229">
        <f>SUBTOTAL(9,$N$2030:$N2041)</f>
        <v>20</v>
      </c>
      <c r="S2041" s="230">
        <f>SUBTOTAL(9,$O$2030:$O2041)</f>
        <v>8</v>
      </c>
      <c r="T2041" s="231">
        <f>IFERROR(+Revisión_Avance_Periodo!$S2041/Revisión_Avance_Periodo!$R2041,0)</f>
        <v>0.4</v>
      </c>
      <c r="U2041" s="184"/>
      <c r="V2041" s="185"/>
      <c r="W2041" s="183"/>
      <c r="X2041" s="183"/>
      <c r="Y2041" s="183"/>
      <c r="Z2041" s="186"/>
      <c r="AA2041" s="187"/>
    </row>
    <row r="2042" spans="1:27" x14ac:dyDescent="0.25">
      <c r="A2042" s="88">
        <v>173</v>
      </c>
      <c r="B2042" s="91" t="str">
        <f>CONCATENATE(Revisión_Avance_Periodo!$C2042,";",Revisión_Avance_Periodo!$E2042,";",Revisión_Avance_Periodo!$I2042)</f>
        <v>OE1;PR_10;ACT_262</v>
      </c>
      <c r="C2042" s="170" t="s">
        <v>9</v>
      </c>
      <c r="D2042" s="171" t="str">
        <f>VLOOKUP(Revisión_Avance_Periodo!$C2042,Componentes_BD!$F$1:$G$5,2,FALSE)</f>
        <v>Fortalecer la Vigilancia.</v>
      </c>
      <c r="E2042" s="106" t="s">
        <v>12</v>
      </c>
      <c r="F2042" s="89">
        <v>2</v>
      </c>
      <c r="G2042" s="89" t="str">
        <f>VLOOKUP(Revisión_Avance_Periodo!$A2042,BD_Seguimiento_OAP_2019!$A$2:$G$294,7,FALSE)</f>
        <v>PAI</v>
      </c>
      <c r="H2042" s="89" t="str">
        <f>VLOOKUP(Revisión_Avance_Periodo!$A2042,BD_Seguimiento_OAP_2019!$A$2:$J$294,10,FALSE)</f>
        <v>PAI_01 - Operacional</v>
      </c>
      <c r="I2042" s="89" t="s">
        <v>1539</v>
      </c>
      <c r="J2042" s="89" t="str">
        <f>VLOOKUP(Revisión_Avance_Periodo!$I2042,BD_Seguimiento_OAP_2019!$L:$M,2,FALSE)</f>
        <v xml:space="preserve">Auditorías de formalización subjetiva  </v>
      </c>
      <c r="K2042" s="106" t="s">
        <v>57</v>
      </c>
      <c r="L2042" s="172">
        <v>4.4642857142857152E-4</v>
      </c>
      <c r="M2042" s="173" t="s">
        <v>104</v>
      </c>
      <c r="N2042" s="190">
        <f>INDEX(BD_Seguimiento_OAP_2019!$AH$3:$AS$294,MATCH(Revisión_Avance_Periodo!$I2042,BD_Seguimiento_OAP_2019!$L$3:$L$294,0),MATCH(Revisión_Avance_Periodo!$M2042,BD_Seguimiento_OAP_2019!$AH$2:$AS$2,0))</f>
        <v>0</v>
      </c>
      <c r="O2042" s="190">
        <f>INDEX(BD_Seguimiento_OAP_2019!$AV$3:$BG$294,MATCH(Revisión_Avance_Periodo!$I2042,BD_Seguimiento_OAP_2019!$L$3:$L$294,0),MATCH(Revisión_Avance_Periodo!$M2042,BD_Seguimiento_OAP_2019!$AV$2:$BG$2,0))</f>
        <v>0</v>
      </c>
      <c r="P2042" s="175">
        <f t="shared" ref="P2042:P2046" si="377">IFERROR((O2042/N2042),0)</f>
        <v>0</v>
      </c>
      <c r="Q2042" s="173" t="str">
        <f>VLOOKUP(P2042,Tabla_Indicador_Gestion4[#All],3,TRUE)</f>
        <v>Por Ejecutar</v>
      </c>
      <c r="R2042" s="232">
        <f>SUBTOTAL(9,$N$2042:$N2042)</f>
        <v>0</v>
      </c>
      <c r="S2042" s="233">
        <f>SUBTOTAL(9,$O$2042:$O2042)</f>
        <v>0</v>
      </c>
      <c r="T2042" s="234">
        <f>IFERROR(+Revisión_Avance_Periodo!$S2042/Revisión_Avance_Periodo!$R2042,0)</f>
        <v>0</v>
      </c>
      <c r="U2042" s="191">
        <f>SUBTOTAL(9,N2042:N2053)</f>
        <v>20</v>
      </c>
      <c r="V2042" s="192">
        <f>SUBTOTAL(9,O2042:O2053)</f>
        <v>2</v>
      </c>
      <c r="W2042" s="176">
        <f t="shared" ref="W2042" si="378">+V2042/U2042</f>
        <v>0.1</v>
      </c>
      <c r="X2042" s="176"/>
      <c r="Y2042" s="176">
        <f>100%-Revisión_Avance_Periodo!$W2042</f>
        <v>0.9</v>
      </c>
      <c r="Z2042" s="178" t="str">
        <f>VLOOKUP(W2042,Tabla_Indicador_Gestion4[],3,TRUE)</f>
        <v>En Tramite</v>
      </c>
      <c r="AA2042" s="179">
        <f>Revisión_Avance_Periodo!$W2042*Revisión_Avance_Periodo!$L2042</f>
        <v>4.4642857142857156E-5</v>
      </c>
    </row>
    <row r="2043" spans="1:27" x14ac:dyDescent="0.25">
      <c r="A2043" s="94">
        <v>173</v>
      </c>
      <c r="B2043" s="96" t="str">
        <f>CONCATENATE(Revisión_Avance_Periodo!$C2043,";",Revisión_Avance_Periodo!$E2043,";",Revisión_Avance_Periodo!$I2043)</f>
        <v>OE1;PR_10;ACT_262</v>
      </c>
      <c r="C2043" s="180" t="s">
        <v>9</v>
      </c>
      <c r="D2043" s="181" t="str">
        <f>VLOOKUP(Revisión_Avance_Periodo!$C2043,Componentes_BD!$F$1:$G$5,2,FALSE)</f>
        <v>Fortalecer la Vigilancia.</v>
      </c>
      <c r="E2043" s="119" t="s">
        <v>12</v>
      </c>
      <c r="F2043" s="95">
        <v>2</v>
      </c>
      <c r="G2043" s="95" t="str">
        <f>VLOOKUP(Revisión_Avance_Periodo!$A2043,BD_Seguimiento_OAP_2019!$A$2:$G$294,7,FALSE)</f>
        <v>PAI</v>
      </c>
      <c r="H2043" s="95" t="str">
        <f>VLOOKUP(Revisión_Avance_Periodo!$A2043,BD_Seguimiento_OAP_2019!$A$2:$J$294,10,FALSE)</f>
        <v>PAI_01 - Operacional</v>
      </c>
      <c r="I2043" s="95" t="s">
        <v>1539</v>
      </c>
      <c r="J2043" s="95" t="str">
        <f>VLOOKUP(Revisión_Avance_Periodo!$I2043,BD_Seguimiento_OAP_2019!$L:$M,2,FALSE)</f>
        <v xml:space="preserve">Auditorías de formalización subjetiva  </v>
      </c>
      <c r="K2043" s="119" t="s">
        <v>57</v>
      </c>
      <c r="L2043" s="172">
        <v>4.4642857142857152E-4</v>
      </c>
      <c r="M2043" s="182" t="s">
        <v>105</v>
      </c>
      <c r="N2043" s="190">
        <f>INDEX(BD_Seguimiento_OAP_2019!$AH$3:$AS$294,MATCH(Revisión_Avance_Periodo!$I2043,BD_Seguimiento_OAP_2019!$L$3:$L$294,0),MATCH(Revisión_Avance_Periodo!$M2043,BD_Seguimiento_OAP_2019!$AH$2:$AS$2,0))</f>
        <v>0</v>
      </c>
      <c r="O2043" s="190">
        <f>INDEX(BD_Seguimiento_OAP_2019!$AV$3:$BG$294,MATCH(Revisión_Avance_Periodo!$I2043,BD_Seguimiento_OAP_2019!$L$3:$L$294,0),MATCH(Revisión_Avance_Periodo!$M2043,BD_Seguimiento_OAP_2019!$AV$2:$BG$2,0))</f>
        <v>0</v>
      </c>
      <c r="P2043" s="175">
        <f t="shared" si="377"/>
        <v>0</v>
      </c>
      <c r="Q2043" s="182" t="str">
        <f>VLOOKUP(P2043,Tabla_Indicador_Gestion4[#All],3,TRUE)</f>
        <v>Por Ejecutar</v>
      </c>
      <c r="R2043" s="229">
        <f>SUBTOTAL(9,$N$2042:$N2043)</f>
        <v>0</v>
      </c>
      <c r="S2043" s="230">
        <f>SUBTOTAL(9,$O$2042:$O2043)</f>
        <v>0</v>
      </c>
      <c r="T2043" s="231">
        <f>IFERROR(+Revisión_Avance_Periodo!$S2043/Revisión_Avance_Periodo!$R2043,0)</f>
        <v>0</v>
      </c>
      <c r="U2043" s="184"/>
      <c r="V2043" s="185"/>
      <c r="W2043" s="183"/>
      <c r="X2043" s="183"/>
      <c r="Y2043" s="183"/>
      <c r="Z2043" s="186"/>
      <c r="AA2043" s="187"/>
    </row>
    <row r="2044" spans="1:27" x14ac:dyDescent="0.25">
      <c r="A2044" s="88">
        <v>173</v>
      </c>
      <c r="B2044" s="91" t="str">
        <f>CONCATENATE(Revisión_Avance_Periodo!$C2044,";",Revisión_Avance_Periodo!$E2044,";",Revisión_Avance_Periodo!$I2044)</f>
        <v>OE1;PR_10;ACT_262</v>
      </c>
      <c r="C2044" s="170" t="s">
        <v>9</v>
      </c>
      <c r="D2044" s="171" t="str">
        <f>VLOOKUP(Revisión_Avance_Periodo!$C2044,Componentes_BD!$F$1:$G$5,2,FALSE)</f>
        <v>Fortalecer la Vigilancia.</v>
      </c>
      <c r="E2044" s="106" t="s">
        <v>12</v>
      </c>
      <c r="F2044" s="89">
        <v>2</v>
      </c>
      <c r="G2044" s="89" t="str">
        <f>VLOOKUP(Revisión_Avance_Periodo!$A2044,BD_Seguimiento_OAP_2019!$A$2:$G$294,7,FALSE)</f>
        <v>PAI</v>
      </c>
      <c r="H2044" s="89" t="str">
        <f>VLOOKUP(Revisión_Avance_Periodo!$A2044,BD_Seguimiento_OAP_2019!$A$2:$J$294,10,FALSE)</f>
        <v>PAI_01 - Operacional</v>
      </c>
      <c r="I2044" s="89" t="s">
        <v>1539</v>
      </c>
      <c r="J2044" s="89" t="str">
        <f>VLOOKUP(Revisión_Avance_Periodo!$I2044,BD_Seguimiento_OAP_2019!$L:$M,2,FALSE)</f>
        <v xml:space="preserve">Auditorías de formalización subjetiva  </v>
      </c>
      <c r="K2044" s="106" t="s">
        <v>57</v>
      </c>
      <c r="L2044" s="172">
        <v>4.4642857142857152E-4</v>
      </c>
      <c r="M2044" s="173" t="s">
        <v>106</v>
      </c>
      <c r="N2044" s="190">
        <f>INDEX(BD_Seguimiento_OAP_2019!$AH$3:$AS$294,MATCH(Revisión_Avance_Periodo!$I2044,BD_Seguimiento_OAP_2019!$L$3:$L$294,0),MATCH(Revisión_Avance_Periodo!$M2044,BD_Seguimiento_OAP_2019!$AH$2:$AS$2,0))</f>
        <v>0</v>
      </c>
      <c r="O2044" s="190">
        <f>INDEX(BD_Seguimiento_OAP_2019!$AV$3:$BG$294,MATCH(Revisión_Avance_Periodo!$I2044,BD_Seguimiento_OAP_2019!$L$3:$L$294,0),MATCH(Revisión_Avance_Periodo!$M2044,BD_Seguimiento_OAP_2019!$AV$2:$BG$2,0))</f>
        <v>0</v>
      </c>
      <c r="P2044" s="175">
        <f t="shared" si="377"/>
        <v>0</v>
      </c>
      <c r="Q2044" s="173" t="str">
        <f>VLOOKUP(P2044,Tabla_Indicador_Gestion4[#All],3,TRUE)</f>
        <v>Por Ejecutar</v>
      </c>
      <c r="R2044" s="229">
        <f>SUBTOTAL(9,$N$2042:$N2044)</f>
        <v>0</v>
      </c>
      <c r="S2044" s="230">
        <f>SUBTOTAL(9,$O$2042:$O2044)</f>
        <v>0</v>
      </c>
      <c r="T2044" s="231">
        <f>IFERROR(+Revisión_Avance_Periodo!$S2044/Revisión_Avance_Periodo!$R2044,0)</f>
        <v>0</v>
      </c>
      <c r="U2044" s="184"/>
      <c r="V2044" s="185"/>
      <c r="W2044" s="183"/>
      <c r="X2044" s="183"/>
      <c r="Y2044" s="183"/>
      <c r="Z2044" s="186"/>
      <c r="AA2044" s="187"/>
    </row>
    <row r="2045" spans="1:27" x14ac:dyDescent="0.25">
      <c r="A2045" s="94">
        <v>173</v>
      </c>
      <c r="B2045" s="96" t="str">
        <f>CONCATENATE(Revisión_Avance_Periodo!$C2045,";",Revisión_Avance_Periodo!$E2045,";",Revisión_Avance_Periodo!$I2045)</f>
        <v>OE1;PR_10;ACT_262</v>
      </c>
      <c r="C2045" s="180" t="s">
        <v>9</v>
      </c>
      <c r="D2045" s="181" t="str">
        <f>VLOOKUP(Revisión_Avance_Periodo!$C2045,Componentes_BD!$F$1:$G$5,2,FALSE)</f>
        <v>Fortalecer la Vigilancia.</v>
      </c>
      <c r="E2045" s="119" t="s">
        <v>12</v>
      </c>
      <c r="F2045" s="95">
        <v>2</v>
      </c>
      <c r="G2045" s="95" t="str">
        <f>VLOOKUP(Revisión_Avance_Periodo!$A2045,BD_Seguimiento_OAP_2019!$A$2:$G$294,7,FALSE)</f>
        <v>PAI</v>
      </c>
      <c r="H2045" s="95" t="str">
        <f>VLOOKUP(Revisión_Avance_Periodo!$A2045,BD_Seguimiento_OAP_2019!$A$2:$J$294,10,FALSE)</f>
        <v>PAI_01 - Operacional</v>
      </c>
      <c r="I2045" s="95" t="s">
        <v>1539</v>
      </c>
      <c r="J2045" s="95" t="str">
        <f>VLOOKUP(Revisión_Avance_Periodo!$I2045,BD_Seguimiento_OAP_2019!$L:$M,2,FALSE)</f>
        <v xml:space="preserve">Auditorías de formalización subjetiva  </v>
      </c>
      <c r="K2045" s="119" t="s">
        <v>57</v>
      </c>
      <c r="L2045" s="172">
        <v>4.4642857142857152E-4</v>
      </c>
      <c r="M2045" s="182" t="s">
        <v>107</v>
      </c>
      <c r="N2045" s="190">
        <f>INDEX(BD_Seguimiento_OAP_2019!$AH$3:$AS$294,MATCH(Revisión_Avance_Periodo!$I2045,BD_Seguimiento_OAP_2019!$L$3:$L$294,0),MATCH(Revisión_Avance_Periodo!$M2045,BD_Seguimiento_OAP_2019!$AH$2:$AS$2,0))</f>
        <v>0</v>
      </c>
      <c r="O2045" s="190">
        <f>INDEX(BD_Seguimiento_OAP_2019!$AV$3:$BG$294,MATCH(Revisión_Avance_Periodo!$I2045,BD_Seguimiento_OAP_2019!$L$3:$L$294,0),MATCH(Revisión_Avance_Periodo!$M2045,BD_Seguimiento_OAP_2019!$AV$2:$BG$2,0))</f>
        <v>0</v>
      </c>
      <c r="P2045" s="175">
        <f t="shared" si="377"/>
        <v>0</v>
      </c>
      <c r="Q2045" s="182" t="str">
        <f>VLOOKUP(P2045,Tabla_Indicador_Gestion4[#All],3,TRUE)</f>
        <v>Por Ejecutar</v>
      </c>
      <c r="R2045" s="229">
        <f>SUBTOTAL(9,$N$2042:$N2045)</f>
        <v>0</v>
      </c>
      <c r="S2045" s="230">
        <f>SUBTOTAL(9,$O$2042:$O2045)</f>
        <v>0</v>
      </c>
      <c r="T2045" s="231">
        <f>IFERROR(+Revisión_Avance_Periodo!$S2045/Revisión_Avance_Periodo!$R2045,0)</f>
        <v>0</v>
      </c>
      <c r="U2045" s="184"/>
      <c r="V2045" s="185"/>
      <c r="W2045" s="183"/>
      <c r="X2045" s="183"/>
      <c r="Y2045" s="183"/>
      <c r="Z2045" s="186"/>
      <c r="AA2045" s="187"/>
    </row>
    <row r="2046" spans="1:27" x14ac:dyDescent="0.25">
      <c r="A2046" s="88">
        <v>173</v>
      </c>
      <c r="B2046" s="91" t="str">
        <f>CONCATENATE(Revisión_Avance_Periodo!$C2046,";",Revisión_Avance_Periodo!$E2046,";",Revisión_Avance_Periodo!$I2046)</f>
        <v>OE1;PR_10;ACT_262</v>
      </c>
      <c r="C2046" s="170" t="s">
        <v>9</v>
      </c>
      <c r="D2046" s="171" t="str">
        <f>VLOOKUP(Revisión_Avance_Periodo!$C2046,Componentes_BD!$F$1:$G$5,2,FALSE)</f>
        <v>Fortalecer la Vigilancia.</v>
      </c>
      <c r="E2046" s="106" t="s">
        <v>12</v>
      </c>
      <c r="F2046" s="89">
        <v>2</v>
      </c>
      <c r="G2046" s="89" t="str">
        <f>VLOOKUP(Revisión_Avance_Periodo!$A2046,BD_Seguimiento_OAP_2019!$A$2:$G$294,7,FALSE)</f>
        <v>PAI</v>
      </c>
      <c r="H2046" s="89" t="str">
        <f>VLOOKUP(Revisión_Avance_Periodo!$A2046,BD_Seguimiento_OAP_2019!$A$2:$J$294,10,FALSE)</f>
        <v>PAI_01 - Operacional</v>
      </c>
      <c r="I2046" s="89" t="s">
        <v>1539</v>
      </c>
      <c r="J2046" s="89" t="str">
        <f>VLOOKUP(Revisión_Avance_Periodo!$I2046,BD_Seguimiento_OAP_2019!$L:$M,2,FALSE)</f>
        <v xml:space="preserve">Auditorías de formalización subjetiva  </v>
      </c>
      <c r="K2046" s="106" t="s">
        <v>57</v>
      </c>
      <c r="L2046" s="172">
        <v>4.4642857142857152E-4</v>
      </c>
      <c r="M2046" s="173" t="s">
        <v>108</v>
      </c>
      <c r="N2046" s="190">
        <f>INDEX(BD_Seguimiento_OAP_2019!$AH$3:$AS$294,MATCH(Revisión_Avance_Periodo!$I2046,BD_Seguimiento_OAP_2019!$L$3:$L$294,0),MATCH(Revisión_Avance_Periodo!$M2046,BD_Seguimiento_OAP_2019!$AH$2:$AS$2,0))</f>
        <v>0</v>
      </c>
      <c r="O2046" s="190">
        <f>INDEX(BD_Seguimiento_OAP_2019!$AV$3:$BG$294,MATCH(Revisión_Avance_Periodo!$I2046,BD_Seguimiento_OAP_2019!$L$3:$L$294,0),MATCH(Revisión_Avance_Periodo!$M2046,BD_Seguimiento_OAP_2019!$AV$2:$BG$2,0))</f>
        <v>0</v>
      </c>
      <c r="P2046" s="175">
        <f t="shared" si="377"/>
        <v>0</v>
      </c>
      <c r="Q2046" s="173" t="str">
        <f>VLOOKUP(P2046,Tabla_Indicador_Gestion4[#All],3,TRUE)</f>
        <v>Por Ejecutar</v>
      </c>
      <c r="R2046" s="229">
        <f>SUBTOTAL(9,$N$2042:$N2046)</f>
        <v>0</v>
      </c>
      <c r="S2046" s="230">
        <f>SUBTOTAL(9,$O$2042:$O2046)</f>
        <v>0</v>
      </c>
      <c r="T2046" s="231">
        <f>IFERROR(+Revisión_Avance_Periodo!$S2046/Revisión_Avance_Periodo!$R2046,0)</f>
        <v>0</v>
      </c>
      <c r="U2046" s="184"/>
      <c r="V2046" s="185"/>
      <c r="W2046" s="183"/>
      <c r="X2046" s="183"/>
      <c r="Y2046" s="183"/>
      <c r="Z2046" s="186"/>
      <c r="AA2046" s="187"/>
    </row>
    <row r="2047" spans="1:27" x14ac:dyDescent="0.25">
      <c r="A2047" s="94">
        <v>173</v>
      </c>
      <c r="B2047" s="96" t="str">
        <f>CONCATENATE(Revisión_Avance_Periodo!$C2047,";",Revisión_Avance_Periodo!$E2047,";",Revisión_Avance_Periodo!$I2047)</f>
        <v>OE1;PR_10;ACT_262</v>
      </c>
      <c r="C2047" s="180" t="s">
        <v>9</v>
      </c>
      <c r="D2047" s="181" t="str">
        <f>VLOOKUP(Revisión_Avance_Periodo!$C2047,Componentes_BD!$F$1:$G$5,2,FALSE)</f>
        <v>Fortalecer la Vigilancia.</v>
      </c>
      <c r="E2047" s="119" t="s">
        <v>12</v>
      </c>
      <c r="F2047" s="95">
        <v>2</v>
      </c>
      <c r="G2047" s="95" t="str">
        <f>VLOOKUP(Revisión_Avance_Periodo!$A2047,BD_Seguimiento_OAP_2019!$A$2:$G$294,7,FALSE)</f>
        <v>PAI</v>
      </c>
      <c r="H2047" s="95" t="str">
        <f>VLOOKUP(Revisión_Avance_Periodo!$A2047,BD_Seguimiento_OAP_2019!$A$2:$J$294,10,FALSE)</f>
        <v>PAI_01 - Operacional</v>
      </c>
      <c r="I2047" s="95" t="s">
        <v>1539</v>
      </c>
      <c r="J2047" s="95" t="str">
        <f>VLOOKUP(Revisión_Avance_Periodo!$I2047,BD_Seguimiento_OAP_2019!$L:$M,2,FALSE)</f>
        <v xml:space="preserve">Auditorías de formalización subjetiva  </v>
      </c>
      <c r="K2047" s="119" t="s">
        <v>57</v>
      </c>
      <c r="L2047" s="172">
        <v>4.4642857142857152E-4</v>
      </c>
      <c r="M2047" s="182" t="s">
        <v>109</v>
      </c>
      <c r="N2047" s="190">
        <f>INDEX(BD_Seguimiento_OAP_2019!$AH$3:$AS$294,MATCH(Revisión_Avance_Periodo!$I2047,BD_Seguimiento_OAP_2019!$L$3:$L$294,0),MATCH(Revisión_Avance_Periodo!$M2047,BD_Seguimiento_OAP_2019!$AH$2:$AS$2,0))</f>
        <v>2</v>
      </c>
      <c r="O2047" s="190">
        <f>INDEX(BD_Seguimiento_OAP_2019!$AV$3:$BG$294,MATCH(Revisión_Avance_Periodo!$I2047,BD_Seguimiento_OAP_2019!$L$3:$L$294,0),MATCH(Revisión_Avance_Periodo!$M2047,BD_Seguimiento_OAP_2019!$AV$2:$BG$2,0))</f>
        <v>2</v>
      </c>
      <c r="P2047" s="188">
        <f t="shared" si="367"/>
        <v>1</v>
      </c>
      <c r="Q2047" s="182" t="str">
        <f>VLOOKUP(P2047,Tabla_Indicador_Gestion4[#All],3,TRUE)</f>
        <v>Culminada</v>
      </c>
      <c r="R2047" s="229">
        <f>SUBTOTAL(9,$N$2042:$N2047)</f>
        <v>2</v>
      </c>
      <c r="S2047" s="230">
        <f>SUBTOTAL(9,$O$2042:$O2047)</f>
        <v>2</v>
      </c>
      <c r="T2047" s="231">
        <f>IFERROR(+Revisión_Avance_Periodo!$S2047/Revisión_Avance_Periodo!$R2047,0)</f>
        <v>1</v>
      </c>
      <c r="U2047" s="184"/>
      <c r="V2047" s="185"/>
      <c r="W2047" s="183"/>
      <c r="X2047" s="183"/>
      <c r="Y2047" s="183"/>
      <c r="Z2047" s="186"/>
      <c r="AA2047" s="187"/>
    </row>
    <row r="2048" spans="1:27" x14ac:dyDescent="0.25">
      <c r="A2048" s="88">
        <v>173</v>
      </c>
      <c r="B2048" s="91" t="str">
        <f>CONCATENATE(Revisión_Avance_Periodo!$C2048,";",Revisión_Avance_Periodo!$E2048,";",Revisión_Avance_Periodo!$I2048)</f>
        <v>OE1;PR_10;ACT_262</v>
      </c>
      <c r="C2048" s="170" t="s">
        <v>9</v>
      </c>
      <c r="D2048" s="171" t="str">
        <f>VLOOKUP(Revisión_Avance_Periodo!$C2048,Componentes_BD!$F$1:$G$5,2,FALSE)</f>
        <v>Fortalecer la Vigilancia.</v>
      </c>
      <c r="E2048" s="106" t="s">
        <v>12</v>
      </c>
      <c r="F2048" s="89">
        <v>2</v>
      </c>
      <c r="G2048" s="89" t="str">
        <f>VLOOKUP(Revisión_Avance_Periodo!$A2048,BD_Seguimiento_OAP_2019!$A$2:$G$294,7,FALSE)</f>
        <v>PAI</v>
      </c>
      <c r="H2048" s="89" t="str">
        <f>VLOOKUP(Revisión_Avance_Periodo!$A2048,BD_Seguimiento_OAP_2019!$A$2:$J$294,10,FALSE)</f>
        <v>PAI_01 - Operacional</v>
      </c>
      <c r="I2048" s="89" t="s">
        <v>1539</v>
      </c>
      <c r="J2048" s="89" t="str">
        <f>VLOOKUP(Revisión_Avance_Periodo!$I2048,BD_Seguimiento_OAP_2019!$L:$M,2,FALSE)</f>
        <v xml:space="preserve">Auditorías de formalización subjetiva  </v>
      </c>
      <c r="K2048" s="106" t="s">
        <v>57</v>
      </c>
      <c r="L2048" s="172">
        <v>4.4642857142857152E-4</v>
      </c>
      <c r="M2048" s="173" t="s">
        <v>110</v>
      </c>
      <c r="N2048" s="190">
        <f>INDEX(BD_Seguimiento_OAP_2019!$AH$3:$AS$294,MATCH(Revisión_Avance_Periodo!$I2048,BD_Seguimiento_OAP_2019!$L$3:$L$294,0),MATCH(Revisión_Avance_Periodo!$M2048,BD_Seguimiento_OAP_2019!$AH$2:$AS$2,0))</f>
        <v>2</v>
      </c>
      <c r="O2048" s="190">
        <f>INDEX(BD_Seguimiento_OAP_2019!$AV$3:$BG$294,MATCH(Revisión_Avance_Periodo!$I2048,BD_Seguimiento_OAP_2019!$L$3:$L$294,0),MATCH(Revisión_Avance_Periodo!$M2048,BD_Seguimiento_OAP_2019!$AV$2:$BG$2,0))</f>
        <v>0</v>
      </c>
      <c r="P2048" s="189">
        <f t="shared" si="367"/>
        <v>0</v>
      </c>
      <c r="Q2048" s="173" t="str">
        <f>VLOOKUP(P2048,Tabla_Indicador_Gestion4[#All],3,TRUE)</f>
        <v>Por Ejecutar</v>
      </c>
      <c r="R2048" s="229">
        <f>SUBTOTAL(9,$N$2042:$N2048)</f>
        <v>4</v>
      </c>
      <c r="S2048" s="230">
        <f>SUBTOTAL(9,$O$2042:$O2048)</f>
        <v>2</v>
      </c>
      <c r="T2048" s="231">
        <f>IFERROR(+Revisión_Avance_Periodo!$S2048/Revisión_Avance_Periodo!$R2048,0)</f>
        <v>0.5</v>
      </c>
      <c r="U2048" s="184"/>
      <c r="V2048" s="185"/>
      <c r="W2048" s="183"/>
      <c r="X2048" s="183"/>
      <c r="Y2048" s="183"/>
      <c r="Z2048" s="186"/>
      <c r="AA2048" s="187"/>
    </row>
    <row r="2049" spans="1:27" x14ac:dyDescent="0.25">
      <c r="A2049" s="94">
        <v>173</v>
      </c>
      <c r="B2049" s="96" t="str">
        <f>CONCATENATE(Revisión_Avance_Periodo!$C2049,";",Revisión_Avance_Periodo!$E2049,";",Revisión_Avance_Periodo!$I2049)</f>
        <v>OE1;PR_10;ACT_262</v>
      </c>
      <c r="C2049" s="180" t="s">
        <v>9</v>
      </c>
      <c r="D2049" s="181" t="str">
        <f>VLOOKUP(Revisión_Avance_Periodo!$C2049,Componentes_BD!$F$1:$G$5,2,FALSE)</f>
        <v>Fortalecer la Vigilancia.</v>
      </c>
      <c r="E2049" s="119" t="s">
        <v>12</v>
      </c>
      <c r="F2049" s="95">
        <v>2</v>
      </c>
      <c r="G2049" s="95" t="str">
        <f>VLOOKUP(Revisión_Avance_Periodo!$A2049,BD_Seguimiento_OAP_2019!$A$2:$G$294,7,FALSE)</f>
        <v>PAI</v>
      </c>
      <c r="H2049" s="95" t="str">
        <f>VLOOKUP(Revisión_Avance_Periodo!$A2049,BD_Seguimiento_OAP_2019!$A$2:$J$294,10,FALSE)</f>
        <v>PAI_01 - Operacional</v>
      </c>
      <c r="I2049" s="95" t="s">
        <v>1539</v>
      </c>
      <c r="J2049" s="95" t="str">
        <f>VLOOKUP(Revisión_Avance_Periodo!$I2049,BD_Seguimiento_OAP_2019!$L:$M,2,FALSE)</f>
        <v xml:space="preserve">Auditorías de formalización subjetiva  </v>
      </c>
      <c r="K2049" s="119" t="s">
        <v>57</v>
      </c>
      <c r="L2049" s="172">
        <v>4.4642857142857152E-4</v>
      </c>
      <c r="M2049" s="182" t="s">
        <v>111</v>
      </c>
      <c r="N2049" s="190">
        <f>INDEX(BD_Seguimiento_OAP_2019!$AH$3:$AS$294,MATCH(Revisión_Avance_Periodo!$I2049,BD_Seguimiento_OAP_2019!$L$3:$L$294,0),MATCH(Revisión_Avance_Periodo!$M2049,BD_Seguimiento_OAP_2019!$AH$2:$AS$2,0))</f>
        <v>3</v>
      </c>
      <c r="O2049" s="190">
        <f>INDEX(BD_Seguimiento_OAP_2019!$AV$3:$BG$294,MATCH(Revisión_Avance_Periodo!$I2049,BD_Seguimiento_OAP_2019!$L$3:$L$294,0),MATCH(Revisión_Avance_Periodo!$M2049,BD_Seguimiento_OAP_2019!$AV$2:$BG$2,0))</f>
        <v>0</v>
      </c>
      <c r="P2049" s="188">
        <f t="shared" si="367"/>
        <v>0</v>
      </c>
      <c r="Q2049" s="182" t="str">
        <f>VLOOKUP(P2049,Tabla_Indicador_Gestion4[#All],3,TRUE)</f>
        <v>Por Ejecutar</v>
      </c>
      <c r="R2049" s="229">
        <f>SUBTOTAL(9,$N$2042:$N2049)</f>
        <v>7</v>
      </c>
      <c r="S2049" s="230">
        <f>SUBTOTAL(9,$O$2042:$O2049)</f>
        <v>2</v>
      </c>
      <c r="T2049" s="231">
        <f>IFERROR(+Revisión_Avance_Periodo!$S2049/Revisión_Avance_Periodo!$R2049,0)</f>
        <v>0.2857142857142857</v>
      </c>
      <c r="U2049" s="184"/>
      <c r="V2049" s="185"/>
      <c r="W2049" s="183"/>
      <c r="X2049" s="183"/>
      <c r="Y2049" s="183"/>
      <c r="Z2049" s="186"/>
      <c r="AA2049" s="187"/>
    </row>
    <row r="2050" spans="1:27" x14ac:dyDescent="0.25">
      <c r="A2050" s="88">
        <v>173</v>
      </c>
      <c r="B2050" s="91" t="str">
        <f>CONCATENATE(Revisión_Avance_Periodo!$C2050,";",Revisión_Avance_Periodo!$E2050,";",Revisión_Avance_Periodo!$I2050)</f>
        <v>OE1;PR_10;ACT_262</v>
      </c>
      <c r="C2050" s="170" t="s">
        <v>9</v>
      </c>
      <c r="D2050" s="171" t="str">
        <f>VLOOKUP(Revisión_Avance_Periodo!$C2050,Componentes_BD!$F$1:$G$5,2,FALSE)</f>
        <v>Fortalecer la Vigilancia.</v>
      </c>
      <c r="E2050" s="106" t="s">
        <v>12</v>
      </c>
      <c r="F2050" s="89">
        <v>2</v>
      </c>
      <c r="G2050" s="89" t="str">
        <f>VLOOKUP(Revisión_Avance_Periodo!$A2050,BD_Seguimiento_OAP_2019!$A$2:$G$294,7,FALSE)</f>
        <v>PAI</v>
      </c>
      <c r="H2050" s="89" t="str">
        <f>VLOOKUP(Revisión_Avance_Periodo!$A2050,BD_Seguimiento_OAP_2019!$A$2:$J$294,10,FALSE)</f>
        <v>PAI_01 - Operacional</v>
      </c>
      <c r="I2050" s="89" t="s">
        <v>1539</v>
      </c>
      <c r="J2050" s="89" t="str">
        <f>VLOOKUP(Revisión_Avance_Periodo!$I2050,BD_Seguimiento_OAP_2019!$L:$M,2,FALSE)</f>
        <v xml:space="preserve">Auditorías de formalización subjetiva  </v>
      </c>
      <c r="K2050" s="106" t="s">
        <v>57</v>
      </c>
      <c r="L2050" s="172">
        <v>4.4642857142857152E-4</v>
      </c>
      <c r="M2050" s="173" t="s">
        <v>112</v>
      </c>
      <c r="N2050" s="190">
        <f>INDEX(BD_Seguimiento_OAP_2019!$AH$3:$AS$294,MATCH(Revisión_Avance_Periodo!$I2050,BD_Seguimiento_OAP_2019!$L$3:$L$294,0),MATCH(Revisión_Avance_Periodo!$M2050,BD_Seguimiento_OAP_2019!$AH$2:$AS$2,0))</f>
        <v>3</v>
      </c>
      <c r="O2050" s="190">
        <f>INDEX(BD_Seguimiento_OAP_2019!$AV$3:$BG$294,MATCH(Revisión_Avance_Periodo!$I2050,BD_Seguimiento_OAP_2019!$L$3:$L$294,0),MATCH(Revisión_Avance_Periodo!$M2050,BD_Seguimiento_OAP_2019!$AV$2:$BG$2,0))</f>
        <v>0</v>
      </c>
      <c r="P2050" s="189">
        <f t="shared" si="367"/>
        <v>0</v>
      </c>
      <c r="Q2050" s="173" t="str">
        <f>VLOOKUP(P2050,Tabla_Indicador_Gestion4[#All],3,TRUE)</f>
        <v>Por Ejecutar</v>
      </c>
      <c r="R2050" s="229">
        <f>SUBTOTAL(9,$N$2042:$N2050)</f>
        <v>10</v>
      </c>
      <c r="S2050" s="230">
        <f>SUBTOTAL(9,$O$2042:$O2050)</f>
        <v>2</v>
      </c>
      <c r="T2050" s="231">
        <f>IFERROR(+Revisión_Avance_Periodo!$S2050/Revisión_Avance_Periodo!$R2050,0)</f>
        <v>0.2</v>
      </c>
      <c r="U2050" s="184"/>
      <c r="V2050" s="185"/>
      <c r="W2050" s="183"/>
      <c r="X2050" s="183"/>
      <c r="Y2050" s="183"/>
      <c r="Z2050" s="186"/>
      <c r="AA2050" s="187"/>
    </row>
    <row r="2051" spans="1:27" x14ac:dyDescent="0.25">
      <c r="A2051" s="94">
        <v>173</v>
      </c>
      <c r="B2051" s="96" t="str">
        <f>CONCATENATE(Revisión_Avance_Periodo!$C2051,";",Revisión_Avance_Periodo!$E2051,";",Revisión_Avance_Periodo!$I2051)</f>
        <v>OE1;PR_10;ACT_262</v>
      </c>
      <c r="C2051" s="180" t="s">
        <v>9</v>
      </c>
      <c r="D2051" s="181" t="str">
        <f>VLOOKUP(Revisión_Avance_Periodo!$C2051,Componentes_BD!$F$1:$G$5,2,FALSE)</f>
        <v>Fortalecer la Vigilancia.</v>
      </c>
      <c r="E2051" s="119" t="s">
        <v>12</v>
      </c>
      <c r="F2051" s="95">
        <v>2</v>
      </c>
      <c r="G2051" s="95" t="str">
        <f>VLOOKUP(Revisión_Avance_Periodo!$A2051,BD_Seguimiento_OAP_2019!$A$2:$G$294,7,FALSE)</f>
        <v>PAI</v>
      </c>
      <c r="H2051" s="95" t="str">
        <f>VLOOKUP(Revisión_Avance_Periodo!$A2051,BD_Seguimiento_OAP_2019!$A$2:$J$294,10,FALSE)</f>
        <v>PAI_01 - Operacional</v>
      </c>
      <c r="I2051" s="95" t="s">
        <v>1539</v>
      </c>
      <c r="J2051" s="95" t="str">
        <f>VLOOKUP(Revisión_Avance_Periodo!$I2051,BD_Seguimiento_OAP_2019!$L:$M,2,FALSE)</f>
        <v xml:space="preserve">Auditorías de formalización subjetiva  </v>
      </c>
      <c r="K2051" s="119" t="s">
        <v>57</v>
      </c>
      <c r="L2051" s="172">
        <v>4.4642857142857152E-4</v>
      </c>
      <c r="M2051" s="182" t="s">
        <v>113</v>
      </c>
      <c r="N2051" s="190">
        <f>INDEX(BD_Seguimiento_OAP_2019!$AH$3:$AS$294,MATCH(Revisión_Avance_Periodo!$I2051,BD_Seguimiento_OAP_2019!$L$3:$L$294,0),MATCH(Revisión_Avance_Periodo!$M2051,BD_Seguimiento_OAP_2019!$AH$2:$AS$2,0))</f>
        <v>4</v>
      </c>
      <c r="O2051" s="190">
        <f>INDEX(BD_Seguimiento_OAP_2019!$AV$3:$BG$294,MATCH(Revisión_Avance_Periodo!$I2051,BD_Seguimiento_OAP_2019!$L$3:$L$294,0),MATCH(Revisión_Avance_Periodo!$M2051,BD_Seguimiento_OAP_2019!$AV$2:$BG$2,0))</f>
        <v>0</v>
      </c>
      <c r="P2051" s="188">
        <f t="shared" ref="P2051:P2113" si="379">O2051/N2051</f>
        <v>0</v>
      </c>
      <c r="Q2051" s="182" t="str">
        <f>VLOOKUP(P2051,Tabla_Indicador_Gestion4[#All],3,TRUE)</f>
        <v>Por Ejecutar</v>
      </c>
      <c r="R2051" s="229">
        <f>SUBTOTAL(9,$N$2042:$N2051)</f>
        <v>14</v>
      </c>
      <c r="S2051" s="230">
        <f>SUBTOTAL(9,$O$2042:$O2051)</f>
        <v>2</v>
      </c>
      <c r="T2051" s="231">
        <f>IFERROR(+Revisión_Avance_Periodo!$S2051/Revisión_Avance_Periodo!$R2051,0)</f>
        <v>0.14285714285714285</v>
      </c>
      <c r="U2051" s="184"/>
      <c r="V2051" s="185"/>
      <c r="W2051" s="183"/>
      <c r="X2051" s="183"/>
      <c r="Y2051" s="183"/>
      <c r="Z2051" s="186"/>
      <c r="AA2051" s="187"/>
    </row>
    <row r="2052" spans="1:27" x14ac:dyDescent="0.25">
      <c r="A2052" s="88">
        <v>173</v>
      </c>
      <c r="B2052" s="91" t="str">
        <f>CONCATENATE(Revisión_Avance_Periodo!$C2052,";",Revisión_Avance_Periodo!$E2052,";",Revisión_Avance_Periodo!$I2052)</f>
        <v>OE1;PR_10;ACT_262</v>
      </c>
      <c r="C2052" s="170" t="s">
        <v>9</v>
      </c>
      <c r="D2052" s="171" t="str">
        <f>VLOOKUP(Revisión_Avance_Periodo!$C2052,Componentes_BD!$F$1:$G$5,2,FALSE)</f>
        <v>Fortalecer la Vigilancia.</v>
      </c>
      <c r="E2052" s="106" t="s">
        <v>12</v>
      </c>
      <c r="F2052" s="89">
        <v>2</v>
      </c>
      <c r="G2052" s="89" t="str">
        <f>VLOOKUP(Revisión_Avance_Periodo!$A2052,BD_Seguimiento_OAP_2019!$A$2:$G$294,7,FALSE)</f>
        <v>PAI</v>
      </c>
      <c r="H2052" s="89" t="str">
        <f>VLOOKUP(Revisión_Avance_Periodo!$A2052,BD_Seguimiento_OAP_2019!$A$2:$J$294,10,FALSE)</f>
        <v>PAI_01 - Operacional</v>
      </c>
      <c r="I2052" s="89" t="s">
        <v>1539</v>
      </c>
      <c r="J2052" s="89" t="str">
        <f>VLOOKUP(Revisión_Avance_Periodo!$I2052,BD_Seguimiento_OAP_2019!$L:$M,2,FALSE)</f>
        <v xml:space="preserve">Auditorías de formalización subjetiva  </v>
      </c>
      <c r="K2052" s="106" t="s">
        <v>57</v>
      </c>
      <c r="L2052" s="172">
        <v>4.4642857142857152E-4</v>
      </c>
      <c r="M2052" s="173" t="s">
        <v>114</v>
      </c>
      <c r="N2052" s="190">
        <f>INDEX(BD_Seguimiento_OAP_2019!$AH$3:$AS$294,MATCH(Revisión_Avance_Periodo!$I2052,BD_Seguimiento_OAP_2019!$L$3:$L$294,0),MATCH(Revisión_Avance_Periodo!$M2052,BD_Seguimiento_OAP_2019!$AH$2:$AS$2,0))</f>
        <v>4</v>
      </c>
      <c r="O2052" s="190">
        <f>INDEX(BD_Seguimiento_OAP_2019!$AV$3:$BG$294,MATCH(Revisión_Avance_Periodo!$I2052,BD_Seguimiento_OAP_2019!$L$3:$L$294,0),MATCH(Revisión_Avance_Periodo!$M2052,BD_Seguimiento_OAP_2019!$AV$2:$BG$2,0))</f>
        <v>0</v>
      </c>
      <c r="P2052" s="189">
        <f t="shared" si="379"/>
        <v>0</v>
      </c>
      <c r="Q2052" s="173" t="str">
        <f>VLOOKUP(P2052,Tabla_Indicador_Gestion4[#All],3,TRUE)</f>
        <v>Por Ejecutar</v>
      </c>
      <c r="R2052" s="229">
        <f>SUBTOTAL(9,$N$2042:$N2052)</f>
        <v>18</v>
      </c>
      <c r="S2052" s="230">
        <f>SUBTOTAL(9,$O$2042:$O2052)</f>
        <v>2</v>
      </c>
      <c r="T2052" s="231">
        <f>IFERROR(+Revisión_Avance_Periodo!$S2052/Revisión_Avance_Periodo!$R2052,0)</f>
        <v>0.1111111111111111</v>
      </c>
      <c r="U2052" s="184"/>
      <c r="V2052" s="185"/>
      <c r="W2052" s="183"/>
      <c r="X2052" s="183"/>
      <c r="Y2052" s="183"/>
      <c r="Z2052" s="186"/>
      <c r="AA2052" s="187"/>
    </row>
    <row r="2053" spans="1:27" ht="15.75" thickBot="1" x14ac:dyDescent="0.3">
      <c r="A2053" s="94">
        <v>173</v>
      </c>
      <c r="B2053" s="96" t="str">
        <f>CONCATENATE(Revisión_Avance_Periodo!$C2053,";",Revisión_Avance_Periodo!$E2053,";",Revisión_Avance_Periodo!$I2053)</f>
        <v>OE1;PR_10;ACT_262</v>
      </c>
      <c r="C2053" s="180" t="s">
        <v>9</v>
      </c>
      <c r="D2053" s="181" t="str">
        <f>VLOOKUP(Revisión_Avance_Periodo!$C2053,Componentes_BD!$F$1:$G$5,2,FALSE)</f>
        <v>Fortalecer la Vigilancia.</v>
      </c>
      <c r="E2053" s="119" t="s">
        <v>12</v>
      </c>
      <c r="F2053" s="95">
        <v>2</v>
      </c>
      <c r="G2053" s="95" t="str">
        <f>VLOOKUP(Revisión_Avance_Periodo!$A2053,BD_Seguimiento_OAP_2019!$A$2:$G$294,7,FALSE)</f>
        <v>PAI</v>
      </c>
      <c r="H2053" s="95" t="str">
        <f>VLOOKUP(Revisión_Avance_Periodo!$A2053,BD_Seguimiento_OAP_2019!$A$2:$J$294,10,FALSE)</f>
        <v>PAI_01 - Operacional</v>
      </c>
      <c r="I2053" s="95" t="s">
        <v>1539</v>
      </c>
      <c r="J2053" s="95" t="str">
        <f>VLOOKUP(Revisión_Avance_Periodo!$I2053,BD_Seguimiento_OAP_2019!$L:$M,2,FALSE)</f>
        <v xml:space="preserve">Auditorías de formalización subjetiva  </v>
      </c>
      <c r="K2053" s="119" t="s">
        <v>57</v>
      </c>
      <c r="L2053" s="172">
        <v>4.4642857142857152E-4</v>
      </c>
      <c r="M2053" s="182" t="s">
        <v>115</v>
      </c>
      <c r="N2053" s="190">
        <f>INDEX(BD_Seguimiento_OAP_2019!$AH$3:$AS$294,MATCH(Revisión_Avance_Periodo!$I2053,BD_Seguimiento_OAP_2019!$L$3:$L$294,0),MATCH(Revisión_Avance_Periodo!$M2053,BD_Seguimiento_OAP_2019!$AH$2:$AS$2,0))</f>
        <v>2</v>
      </c>
      <c r="O2053" s="190">
        <f>INDEX(BD_Seguimiento_OAP_2019!$AV$3:$BG$294,MATCH(Revisión_Avance_Periodo!$I2053,BD_Seguimiento_OAP_2019!$L$3:$L$294,0),MATCH(Revisión_Avance_Periodo!$M2053,BD_Seguimiento_OAP_2019!$AV$2:$BG$2,0))</f>
        <v>0</v>
      </c>
      <c r="P2053" s="188">
        <f t="shared" si="379"/>
        <v>0</v>
      </c>
      <c r="Q2053" s="182" t="str">
        <f>VLOOKUP(P2053,Tabla_Indicador_Gestion4[#All],3,TRUE)</f>
        <v>Por Ejecutar</v>
      </c>
      <c r="R2053" s="229">
        <f>SUBTOTAL(9,$N$2042:$N2053)</f>
        <v>20</v>
      </c>
      <c r="S2053" s="230">
        <f>SUBTOTAL(9,$O$2042:$O2053)</f>
        <v>2</v>
      </c>
      <c r="T2053" s="231">
        <f>IFERROR(+Revisión_Avance_Periodo!$S2053/Revisión_Avance_Periodo!$R2053,0)</f>
        <v>0.1</v>
      </c>
      <c r="U2053" s="184"/>
      <c r="V2053" s="185"/>
      <c r="W2053" s="183"/>
      <c r="X2053" s="183"/>
      <c r="Y2053" s="183"/>
      <c r="Z2053" s="186"/>
      <c r="AA2053" s="187"/>
    </row>
    <row r="2054" spans="1:27" x14ac:dyDescent="0.25">
      <c r="A2054" s="88">
        <v>174</v>
      </c>
      <c r="B2054" s="91" t="str">
        <f>CONCATENATE(Revisión_Avance_Periodo!$C2054,";",Revisión_Avance_Periodo!$E2054,";",Revisión_Avance_Periodo!$I2054)</f>
        <v>OE1;PR_10;ACT_263</v>
      </c>
      <c r="C2054" s="170" t="s">
        <v>9</v>
      </c>
      <c r="D2054" s="171" t="str">
        <f>VLOOKUP(Revisión_Avance_Periodo!$C2054,Componentes_BD!$F$1:$G$5,2,FALSE)</f>
        <v>Fortalecer la Vigilancia.</v>
      </c>
      <c r="E2054" s="106" t="s">
        <v>12</v>
      </c>
      <c r="F2054" s="89">
        <v>2</v>
      </c>
      <c r="G2054" s="89" t="str">
        <f>VLOOKUP(Revisión_Avance_Periodo!$A2054,BD_Seguimiento_OAP_2019!$A$2:$G$294,7,FALSE)</f>
        <v>PAI</v>
      </c>
      <c r="H2054" s="89" t="str">
        <f>VLOOKUP(Revisión_Avance_Periodo!$A2054,BD_Seguimiento_OAP_2019!$A$2:$J$294,10,FALSE)</f>
        <v>PAI_01 - Operacional</v>
      </c>
      <c r="I2054" s="89" t="s">
        <v>1544</v>
      </c>
      <c r="J2054" s="89" t="str">
        <f>VLOOKUP(Revisión_Avance_Periodo!$I2054,BD_Seguimiento_OAP_2019!$L:$M,2,FALSE)</f>
        <v>Visitas - PGS</v>
      </c>
      <c r="K2054" s="106" t="s">
        <v>57</v>
      </c>
      <c r="L2054" s="172">
        <v>4.4642857142857152E-4</v>
      </c>
      <c r="M2054" s="173" t="s">
        <v>104</v>
      </c>
      <c r="N2054" s="190">
        <f>INDEX(BD_Seguimiento_OAP_2019!$AH$3:$AS$294,MATCH(Revisión_Avance_Periodo!$I2054,BD_Seguimiento_OAP_2019!$L$3:$L$294,0),MATCH(Revisión_Avance_Periodo!$M2054,BD_Seguimiento_OAP_2019!$AH$2:$AS$2,0))</f>
        <v>3</v>
      </c>
      <c r="O2054" s="190">
        <f>INDEX(BD_Seguimiento_OAP_2019!$AV$3:$BG$294,MATCH(Revisión_Avance_Periodo!$I2054,BD_Seguimiento_OAP_2019!$L$3:$L$294,0),MATCH(Revisión_Avance_Periodo!$M2054,BD_Seguimiento_OAP_2019!$AV$2:$BG$2,0))</f>
        <v>3</v>
      </c>
      <c r="P2054" s="189">
        <f t="shared" si="379"/>
        <v>1</v>
      </c>
      <c r="Q2054" s="173" t="str">
        <f>VLOOKUP(P2054,Tabla_Indicador_Gestion4[#All],3,TRUE)</f>
        <v>Culminada</v>
      </c>
      <c r="R2054" s="232">
        <f>SUBTOTAL(9,$N$2054:$N2054)</f>
        <v>3</v>
      </c>
      <c r="S2054" s="233">
        <f>SUBTOTAL(9,$O$2054:$O2054)</f>
        <v>3</v>
      </c>
      <c r="T2054" s="234">
        <f>IFERROR(+Revisión_Avance_Periodo!$S2054/Revisión_Avance_Periodo!$R2054,0)</f>
        <v>1</v>
      </c>
      <c r="U2054" s="191">
        <f>SUBTOTAL(9,N2054:N2065)</f>
        <v>180</v>
      </c>
      <c r="V2054" s="192">
        <f>SUBTOTAL(9,O2054:O2065)</f>
        <v>53</v>
      </c>
      <c r="W2054" s="176">
        <f t="shared" ref="W2054" si="380">+V2054/U2054</f>
        <v>0.29444444444444445</v>
      </c>
      <c r="X2054" s="176"/>
      <c r="Y2054" s="176">
        <f>100%-Revisión_Avance_Periodo!$W2054</f>
        <v>0.70555555555555549</v>
      </c>
      <c r="Z2054" s="178" t="str">
        <f>VLOOKUP(W2054,Tabla_Indicador_Gestion4[],3,TRUE)</f>
        <v>En Tramite</v>
      </c>
      <c r="AA2054" s="179">
        <f>Revisión_Avance_Periodo!$W2054*Revisión_Avance_Periodo!$L2054</f>
        <v>1.3144841269841274E-4</v>
      </c>
    </row>
    <row r="2055" spans="1:27" x14ac:dyDescent="0.25">
      <c r="A2055" s="94">
        <v>174</v>
      </c>
      <c r="B2055" s="96" t="str">
        <f>CONCATENATE(Revisión_Avance_Periodo!$C2055,";",Revisión_Avance_Periodo!$E2055,";",Revisión_Avance_Periodo!$I2055)</f>
        <v>OE1;PR_10;ACT_263</v>
      </c>
      <c r="C2055" s="180" t="s">
        <v>9</v>
      </c>
      <c r="D2055" s="181" t="str">
        <f>VLOOKUP(Revisión_Avance_Periodo!$C2055,Componentes_BD!$F$1:$G$5,2,FALSE)</f>
        <v>Fortalecer la Vigilancia.</v>
      </c>
      <c r="E2055" s="119" t="s">
        <v>12</v>
      </c>
      <c r="F2055" s="95">
        <v>2</v>
      </c>
      <c r="G2055" s="95" t="str">
        <f>VLOOKUP(Revisión_Avance_Periodo!$A2055,BD_Seguimiento_OAP_2019!$A$2:$G$294,7,FALSE)</f>
        <v>PAI</v>
      </c>
      <c r="H2055" s="95" t="str">
        <f>VLOOKUP(Revisión_Avance_Periodo!$A2055,BD_Seguimiento_OAP_2019!$A$2:$J$294,10,FALSE)</f>
        <v>PAI_01 - Operacional</v>
      </c>
      <c r="I2055" s="95" t="s">
        <v>1544</v>
      </c>
      <c r="J2055" s="95" t="str">
        <f>VLOOKUP(Revisión_Avance_Periodo!$I2055,BD_Seguimiento_OAP_2019!$L:$M,2,FALSE)</f>
        <v>Visitas - PGS</v>
      </c>
      <c r="K2055" s="119" t="s">
        <v>57</v>
      </c>
      <c r="L2055" s="172">
        <v>4.4642857142857152E-4</v>
      </c>
      <c r="M2055" s="182" t="s">
        <v>105</v>
      </c>
      <c r="N2055" s="190">
        <f>INDEX(BD_Seguimiento_OAP_2019!$AH$3:$AS$294,MATCH(Revisión_Avance_Periodo!$I2055,BD_Seguimiento_OAP_2019!$L$3:$L$294,0),MATCH(Revisión_Avance_Periodo!$M2055,BD_Seguimiento_OAP_2019!$AH$2:$AS$2,0))</f>
        <v>6</v>
      </c>
      <c r="O2055" s="190">
        <f>INDEX(BD_Seguimiento_OAP_2019!$AV$3:$BG$294,MATCH(Revisión_Avance_Periodo!$I2055,BD_Seguimiento_OAP_2019!$L$3:$L$294,0),MATCH(Revisión_Avance_Periodo!$M2055,BD_Seguimiento_OAP_2019!$AV$2:$BG$2,0))</f>
        <v>6</v>
      </c>
      <c r="P2055" s="188">
        <f t="shared" si="379"/>
        <v>1</v>
      </c>
      <c r="Q2055" s="182" t="str">
        <f>VLOOKUP(P2055,Tabla_Indicador_Gestion4[#All],3,TRUE)</f>
        <v>Culminada</v>
      </c>
      <c r="R2055" s="229">
        <f>SUBTOTAL(9,$N$2054:$N2055)</f>
        <v>9</v>
      </c>
      <c r="S2055" s="230">
        <f>SUBTOTAL(9,$O$2054:$O2055)</f>
        <v>9</v>
      </c>
      <c r="T2055" s="231">
        <f>IFERROR(+Revisión_Avance_Periodo!$S2055/Revisión_Avance_Periodo!$R2055,0)</f>
        <v>1</v>
      </c>
      <c r="U2055" s="184"/>
      <c r="V2055" s="185"/>
      <c r="W2055" s="183"/>
      <c r="X2055" s="183"/>
      <c r="Y2055" s="183"/>
      <c r="Z2055" s="186"/>
      <c r="AA2055" s="187"/>
    </row>
    <row r="2056" spans="1:27" x14ac:dyDescent="0.25">
      <c r="A2056" s="88">
        <v>174</v>
      </c>
      <c r="B2056" s="91" t="str">
        <f>CONCATENATE(Revisión_Avance_Periodo!$C2056,";",Revisión_Avance_Periodo!$E2056,";",Revisión_Avance_Periodo!$I2056)</f>
        <v>OE1;PR_10;ACT_263</v>
      </c>
      <c r="C2056" s="170" t="s">
        <v>9</v>
      </c>
      <c r="D2056" s="171" t="str">
        <f>VLOOKUP(Revisión_Avance_Periodo!$C2056,Componentes_BD!$F$1:$G$5,2,FALSE)</f>
        <v>Fortalecer la Vigilancia.</v>
      </c>
      <c r="E2056" s="106" t="s">
        <v>12</v>
      </c>
      <c r="F2056" s="89">
        <v>2</v>
      </c>
      <c r="G2056" s="89" t="str">
        <f>VLOOKUP(Revisión_Avance_Periodo!$A2056,BD_Seguimiento_OAP_2019!$A$2:$G$294,7,FALSE)</f>
        <v>PAI</v>
      </c>
      <c r="H2056" s="89" t="str">
        <f>VLOOKUP(Revisión_Avance_Periodo!$A2056,BD_Seguimiento_OAP_2019!$A$2:$J$294,10,FALSE)</f>
        <v>PAI_01 - Operacional</v>
      </c>
      <c r="I2056" s="89" t="s">
        <v>1544</v>
      </c>
      <c r="J2056" s="89" t="str">
        <f>VLOOKUP(Revisión_Avance_Periodo!$I2056,BD_Seguimiento_OAP_2019!$L:$M,2,FALSE)</f>
        <v>Visitas - PGS</v>
      </c>
      <c r="K2056" s="106" t="s">
        <v>57</v>
      </c>
      <c r="L2056" s="172">
        <v>4.4642857142857152E-4</v>
      </c>
      <c r="M2056" s="173" t="s">
        <v>106</v>
      </c>
      <c r="N2056" s="190">
        <f>INDEX(BD_Seguimiento_OAP_2019!$AH$3:$AS$294,MATCH(Revisión_Avance_Periodo!$I2056,BD_Seguimiento_OAP_2019!$L$3:$L$294,0),MATCH(Revisión_Avance_Periodo!$M2056,BD_Seguimiento_OAP_2019!$AH$2:$AS$2,0))</f>
        <v>4</v>
      </c>
      <c r="O2056" s="190">
        <f>INDEX(BD_Seguimiento_OAP_2019!$AV$3:$BG$294,MATCH(Revisión_Avance_Periodo!$I2056,BD_Seguimiento_OAP_2019!$L$3:$L$294,0),MATCH(Revisión_Avance_Periodo!$M2056,BD_Seguimiento_OAP_2019!$AV$2:$BG$2,0))</f>
        <v>4</v>
      </c>
      <c r="P2056" s="189">
        <f t="shared" si="379"/>
        <v>1</v>
      </c>
      <c r="Q2056" s="173" t="str">
        <f>VLOOKUP(P2056,Tabla_Indicador_Gestion4[#All],3,TRUE)</f>
        <v>Culminada</v>
      </c>
      <c r="R2056" s="229">
        <f>SUBTOTAL(9,$N$2054:$N2056)</f>
        <v>13</v>
      </c>
      <c r="S2056" s="230">
        <f>SUBTOTAL(9,$O$2054:$O2056)</f>
        <v>13</v>
      </c>
      <c r="T2056" s="231">
        <f>IFERROR(+Revisión_Avance_Periodo!$S2056/Revisión_Avance_Periodo!$R2056,0)</f>
        <v>1</v>
      </c>
      <c r="U2056" s="184"/>
      <c r="V2056" s="185"/>
      <c r="W2056" s="183"/>
      <c r="X2056" s="183"/>
      <c r="Y2056" s="183"/>
      <c r="Z2056" s="186"/>
      <c r="AA2056" s="187"/>
    </row>
    <row r="2057" spans="1:27" x14ac:dyDescent="0.25">
      <c r="A2057" s="94">
        <v>174</v>
      </c>
      <c r="B2057" s="96" t="str">
        <f>CONCATENATE(Revisión_Avance_Periodo!$C2057,";",Revisión_Avance_Periodo!$E2057,";",Revisión_Avance_Periodo!$I2057)</f>
        <v>OE1;PR_10;ACT_263</v>
      </c>
      <c r="C2057" s="180" t="s">
        <v>9</v>
      </c>
      <c r="D2057" s="181" t="str">
        <f>VLOOKUP(Revisión_Avance_Periodo!$C2057,Componentes_BD!$F$1:$G$5,2,FALSE)</f>
        <v>Fortalecer la Vigilancia.</v>
      </c>
      <c r="E2057" s="119" t="s">
        <v>12</v>
      </c>
      <c r="F2057" s="95">
        <v>2</v>
      </c>
      <c r="G2057" s="95" t="str">
        <f>VLOOKUP(Revisión_Avance_Periodo!$A2057,BD_Seguimiento_OAP_2019!$A$2:$G$294,7,FALSE)</f>
        <v>PAI</v>
      </c>
      <c r="H2057" s="95" t="str">
        <f>VLOOKUP(Revisión_Avance_Periodo!$A2057,BD_Seguimiento_OAP_2019!$A$2:$J$294,10,FALSE)</f>
        <v>PAI_01 - Operacional</v>
      </c>
      <c r="I2057" s="95" t="s">
        <v>1544</v>
      </c>
      <c r="J2057" s="95" t="str">
        <f>VLOOKUP(Revisión_Avance_Periodo!$I2057,BD_Seguimiento_OAP_2019!$L:$M,2,FALSE)</f>
        <v>Visitas - PGS</v>
      </c>
      <c r="K2057" s="119" t="s">
        <v>57</v>
      </c>
      <c r="L2057" s="172">
        <v>4.4642857142857152E-4</v>
      </c>
      <c r="M2057" s="182" t="s">
        <v>107</v>
      </c>
      <c r="N2057" s="190">
        <f>INDEX(BD_Seguimiento_OAP_2019!$AH$3:$AS$294,MATCH(Revisión_Avance_Periodo!$I2057,BD_Seguimiento_OAP_2019!$L$3:$L$294,0),MATCH(Revisión_Avance_Periodo!$M2057,BD_Seguimiento_OAP_2019!$AH$2:$AS$2,0))</f>
        <v>7</v>
      </c>
      <c r="O2057" s="190">
        <f>INDEX(BD_Seguimiento_OAP_2019!$AV$3:$BG$294,MATCH(Revisión_Avance_Periodo!$I2057,BD_Seguimiento_OAP_2019!$L$3:$L$294,0),MATCH(Revisión_Avance_Periodo!$M2057,BD_Seguimiento_OAP_2019!$AV$2:$BG$2,0))</f>
        <v>21</v>
      </c>
      <c r="P2057" s="197">
        <f t="shared" si="379"/>
        <v>3</v>
      </c>
      <c r="Q2057" s="182" t="str">
        <f>VLOOKUP(P2057,Tabla_Indicador_Gestion4[#All],3,TRUE)</f>
        <v>Culminada</v>
      </c>
      <c r="R2057" s="229">
        <f>SUBTOTAL(9,$N$2054:$N2057)</f>
        <v>20</v>
      </c>
      <c r="S2057" s="230">
        <f>SUBTOTAL(9,$O$2054:$O2057)</f>
        <v>34</v>
      </c>
      <c r="T2057" s="231">
        <f>IFERROR(+Revisión_Avance_Periodo!$S2057/Revisión_Avance_Periodo!$R2057,0)</f>
        <v>1.7</v>
      </c>
      <c r="U2057" s="184"/>
      <c r="V2057" s="185"/>
      <c r="W2057" s="183"/>
      <c r="X2057" s="183"/>
      <c r="Y2057" s="183"/>
      <c r="Z2057" s="186"/>
      <c r="AA2057" s="187"/>
    </row>
    <row r="2058" spans="1:27" x14ac:dyDescent="0.25">
      <c r="A2058" s="88">
        <v>174</v>
      </c>
      <c r="B2058" s="91" t="str">
        <f>CONCATENATE(Revisión_Avance_Periodo!$C2058,";",Revisión_Avance_Periodo!$E2058,";",Revisión_Avance_Periodo!$I2058)</f>
        <v>OE1;PR_10;ACT_263</v>
      </c>
      <c r="C2058" s="170" t="s">
        <v>9</v>
      </c>
      <c r="D2058" s="171" t="str">
        <f>VLOOKUP(Revisión_Avance_Periodo!$C2058,Componentes_BD!$F$1:$G$5,2,FALSE)</f>
        <v>Fortalecer la Vigilancia.</v>
      </c>
      <c r="E2058" s="106" t="s">
        <v>12</v>
      </c>
      <c r="F2058" s="89">
        <v>2</v>
      </c>
      <c r="G2058" s="89" t="str">
        <f>VLOOKUP(Revisión_Avance_Periodo!$A2058,BD_Seguimiento_OAP_2019!$A$2:$G$294,7,FALSE)</f>
        <v>PAI</v>
      </c>
      <c r="H2058" s="89" t="str">
        <f>VLOOKUP(Revisión_Avance_Periodo!$A2058,BD_Seguimiento_OAP_2019!$A$2:$J$294,10,FALSE)</f>
        <v>PAI_01 - Operacional</v>
      </c>
      <c r="I2058" s="89" t="s">
        <v>1544</v>
      </c>
      <c r="J2058" s="89" t="str">
        <f>VLOOKUP(Revisión_Avance_Periodo!$I2058,BD_Seguimiento_OAP_2019!$L:$M,2,FALSE)</f>
        <v>Visitas - PGS</v>
      </c>
      <c r="K2058" s="106" t="s">
        <v>57</v>
      </c>
      <c r="L2058" s="172">
        <v>4.4642857142857152E-4</v>
      </c>
      <c r="M2058" s="173" t="s">
        <v>108</v>
      </c>
      <c r="N2058" s="190">
        <f>INDEX(BD_Seguimiento_OAP_2019!$AH$3:$AS$294,MATCH(Revisión_Avance_Periodo!$I2058,BD_Seguimiento_OAP_2019!$L$3:$L$294,0),MATCH(Revisión_Avance_Periodo!$M2058,BD_Seguimiento_OAP_2019!$AH$2:$AS$2,0))</f>
        <v>15</v>
      </c>
      <c r="O2058" s="190">
        <f>INDEX(BD_Seguimiento_OAP_2019!$AV$3:$BG$294,MATCH(Revisión_Avance_Periodo!$I2058,BD_Seguimiento_OAP_2019!$L$3:$L$294,0),MATCH(Revisión_Avance_Periodo!$M2058,BD_Seguimiento_OAP_2019!$AV$2:$BG$2,0))</f>
        <v>15</v>
      </c>
      <c r="P2058" s="189">
        <f t="shared" si="379"/>
        <v>1</v>
      </c>
      <c r="Q2058" s="173" t="str">
        <f>VLOOKUP(P2058,Tabla_Indicador_Gestion4[#All],3,TRUE)</f>
        <v>Culminada</v>
      </c>
      <c r="R2058" s="229">
        <f>SUBTOTAL(9,$N$2054:$N2058)</f>
        <v>35</v>
      </c>
      <c r="S2058" s="230">
        <f>SUBTOTAL(9,$O$2054:$O2058)</f>
        <v>49</v>
      </c>
      <c r="T2058" s="231">
        <f>IFERROR(+Revisión_Avance_Periodo!$S2058/Revisión_Avance_Periodo!$R2058,0)</f>
        <v>1.4</v>
      </c>
      <c r="U2058" s="184"/>
      <c r="V2058" s="185"/>
      <c r="W2058" s="183"/>
      <c r="X2058" s="183"/>
      <c r="Y2058" s="183"/>
      <c r="Z2058" s="186"/>
      <c r="AA2058" s="187"/>
    </row>
    <row r="2059" spans="1:27" x14ac:dyDescent="0.25">
      <c r="A2059" s="94">
        <v>174</v>
      </c>
      <c r="B2059" s="96" t="str">
        <f>CONCATENATE(Revisión_Avance_Periodo!$C2059,";",Revisión_Avance_Periodo!$E2059,";",Revisión_Avance_Periodo!$I2059)</f>
        <v>OE1;PR_10;ACT_263</v>
      </c>
      <c r="C2059" s="180" t="s">
        <v>9</v>
      </c>
      <c r="D2059" s="181" t="str">
        <f>VLOOKUP(Revisión_Avance_Periodo!$C2059,Componentes_BD!$F$1:$G$5,2,FALSE)</f>
        <v>Fortalecer la Vigilancia.</v>
      </c>
      <c r="E2059" s="119" t="s">
        <v>12</v>
      </c>
      <c r="F2059" s="95">
        <v>2</v>
      </c>
      <c r="G2059" s="95" t="str">
        <f>VLOOKUP(Revisión_Avance_Periodo!$A2059,BD_Seguimiento_OAP_2019!$A$2:$G$294,7,FALSE)</f>
        <v>PAI</v>
      </c>
      <c r="H2059" s="95" t="str">
        <f>VLOOKUP(Revisión_Avance_Periodo!$A2059,BD_Seguimiento_OAP_2019!$A$2:$J$294,10,FALSE)</f>
        <v>PAI_01 - Operacional</v>
      </c>
      <c r="I2059" s="95" t="s">
        <v>1544</v>
      </c>
      <c r="J2059" s="95" t="str">
        <f>VLOOKUP(Revisión_Avance_Periodo!$I2059,BD_Seguimiento_OAP_2019!$L:$M,2,FALSE)</f>
        <v>Visitas - PGS</v>
      </c>
      <c r="K2059" s="119" t="s">
        <v>57</v>
      </c>
      <c r="L2059" s="172">
        <v>4.4642857142857152E-4</v>
      </c>
      <c r="M2059" s="182" t="s">
        <v>109</v>
      </c>
      <c r="N2059" s="190">
        <f>INDEX(BD_Seguimiento_OAP_2019!$AH$3:$AS$294,MATCH(Revisión_Avance_Periodo!$I2059,BD_Seguimiento_OAP_2019!$L$3:$L$294,0),MATCH(Revisión_Avance_Periodo!$M2059,BD_Seguimiento_OAP_2019!$AH$2:$AS$2,0))</f>
        <v>15</v>
      </c>
      <c r="O2059" s="190">
        <f>INDEX(BD_Seguimiento_OAP_2019!$AV$3:$BG$294,MATCH(Revisión_Avance_Periodo!$I2059,BD_Seguimiento_OAP_2019!$L$3:$L$294,0),MATCH(Revisión_Avance_Periodo!$M2059,BD_Seguimiento_OAP_2019!$AV$2:$BG$2,0))</f>
        <v>4</v>
      </c>
      <c r="P2059" s="188">
        <f t="shared" si="379"/>
        <v>0.26666666666666666</v>
      </c>
      <c r="Q2059" s="182" t="str">
        <f>VLOOKUP(P2059,Tabla_Indicador_Gestion4[#All],3,TRUE)</f>
        <v>En Tramite</v>
      </c>
      <c r="R2059" s="229">
        <f>SUBTOTAL(9,$N$2054:$N2059)</f>
        <v>50</v>
      </c>
      <c r="S2059" s="230">
        <f>SUBTOTAL(9,$O$2054:$O2059)</f>
        <v>53</v>
      </c>
      <c r="T2059" s="231">
        <f>IFERROR(+Revisión_Avance_Periodo!$S2059/Revisión_Avance_Periodo!$R2059,0)</f>
        <v>1.06</v>
      </c>
      <c r="U2059" s="184"/>
      <c r="V2059" s="185"/>
      <c r="W2059" s="183"/>
      <c r="X2059" s="183"/>
      <c r="Y2059" s="183"/>
      <c r="Z2059" s="186"/>
      <c r="AA2059" s="187"/>
    </row>
    <row r="2060" spans="1:27" x14ac:dyDescent="0.25">
      <c r="A2060" s="88">
        <v>174</v>
      </c>
      <c r="B2060" s="91" t="str">
        <f>CONCATENATE(Revisión_Avance_Periodo!$C2060,";",Revisión_Avance_Periodo!$E2060,";",Revisión_Avance_Periodo!$I2060)</f>
        <v>OE1;PR_10;ACT_263</v>
      </c>
      <c r="C2060" s="170" t="s">
        <v>9</v>
      </c>
      <c r="D2060" s="171" t="str">
        <f>VLOOKUP(Revisión_Avance_Periodo!$C2060,Componentes_BD!$F$1:$G$5,2,FALSE)</f>
        <v>Fortalecer la Vigilancia.</v>
      </c>
      <c r="E2060" s="106" t="s">
        <v>12</v>
      </c>
      <c r="F2060" s="89">
        <v>2</v>
      </c>
      <c r="G2060" s="89" t="str">
        <f>VLOOKUP(Revisión_Avance_Periodo!$A2060,BD_Seguimiento_OAP_2019!$A$2:$G$294,7,FALSE)</f>
        <v>PAI</v>
      </c>
      <c r="H2060" s="89" t="str">
        <f>VLOOKUP(Revisión_Avance_Periodo!$A2060,BD_Seguimiento_OAP_2019!$A$2:$J$294,10,FALSE)</f>
        <v>PAI_01 - Operacional</v>
      </c>
      <c r="I2060" s="89" t="s">
        <v>1544</v>
      </c>
      <c r="J2060" s="89" t="str">
        <f>VLOOKUP(Revisión_Avance_Periodo!$I2060,BD_Seguimiento_OAP_2019!$L:$M,2,FALSE)</f>
        <v>Visitas - PGS</v>
      </c>
      <c r="K2060" s="106" t="s">
        <v>57</v>
      </c>
      <c r="L2060" s="172">
        <v>4.4642857142857152E-4</v>
      </c>
      <c r="M2060" s="173" t="s">
        <v>110</v>
      </c>
      <c r="N2060" s="190">
        <f>INDEX(BD_Seguimiento_OAP_2019!$AH$3:$AS$294,MATCH(Revisión_Avance_Periodo!$I2060,BD_Seguimiento_OAP_2019!$L$3:$L$294,0),MATCH(Revisión_Avance_Periodo!$M2060,BD_Seguimiento_OAP_2019!$AH$2:$AS$2,0))</f>
        <v>15</v>
      </c>
      <c r="O2060" s="190">
        <f>INDEX(BD_Seguimiento_OAP_2019!$AV$3:$BG$294,MATCH(Revisión_Avance_Periodo!$I2060,BD_Seguimiento_OAP_2019!$L$3:$L$294,0),MATCH(Revisión_Avance_Periodo!$M2060,BD_Seguimiento_OAP_2019!$AV$2:$BG$2,0))</f>
        <v>0</v>
      </c>
      <c r="P2060" s="189">
        <f t="shared" si="379"/>
        <v>0</v>
      </c>
      <c r="Q2060" s="173" t="str">
        <f>VLOOKUP(P2060,Tabla_Indicador_Gestion4[#All],3,TRUE)</f>
        <v>Por Ejecutar</v>
      </c>
      <c r="R2060" s="229">
        <f>SUBTOTAL(9,$N$2054:$N2060)</f>
        <v>65</v>
      </c>
      <c r="S2060" s="230">
        <f>SUBTOTAL(9,$O$2054:$O2060)</f>
        <v>53</v>
      </c>
      <c r="T2060" s="231">
        <f>IFERROR(+Revisión_Avance_Periodo!$S2060/Revisión_Avance_Periodo!$R2060,0)</f>
        <v>0.81538461538461537</v>
      </c>
      <c r="U2060" s="184"/>
      <c r="V2060" s="185"/>
      <c r="W2060" s="183"/>
      <c r="X2060" s="183"/>
      <c r="Y2060" s="183"/>
      <c r="Z2060" s="186"/>
      <c r="AA2060" s="187"/>
    </row>
    <row r="2061" spans="1:27" x14ac:dyDescent="0.25">
      <c r="A2061" s="94">
        <v>174</v>
      </c>
      <c r="B2061" s="96" t="str">
        <f>CONCATENATE(Revisión_Avance_Periodo!$C2061,";",Revisión_Avance_Periodo!$E2061,";",Revisión_Avance_Periodo!$I2061)</f>
        <v>OE1;PR_10;ACT_263</v>
      </c>
      <c r="C2061" s="180" t="s">
        <v>9</v>
      </c>
      <c r="D2061" s="181" t="str">
        <f>VLOOKUP(Revisión_Avance_Periodo!$C2061,Componentes_BD!$F$1:$G$5,2,FALSE)</f>
        <v>Fortalecer la Vigilancia.</v>
      </c>
      <c r="E2061" s="119" t="s">
        <v>12</v>
      </c>
      <c r="F2061" s="95">
        <v>2</v>
      </c>
      <c r="G2061" s="95" t="str">
        <f>VLOOKUP(Revisión_Avance_Periodo!$A2061,BD_Seguimiento_OAP_2019!$A$2:$G$294,7,FALSE)</f>
        <v>PAI</v>
      </c>
      <c r="H2061" s="95" t="str">
        <f>VLOOKUP(Revisión_Avance_Periodo!$A2061,BD_Seguimiento_OAP_2019!$A$2:$J$294,10,FALSE)</f>
        <v>PAI_01 - Operacional</v>
      </c>
      <c r="I2061" s="95" t="s">
        <v>1544</v>
      </c>
      <c r="J2061" s="95" t="str">
        <f>VLOOKUP(Revisión_Avance_Periodo!$I2061,BD_Seguimiento_OAP_2019!$L:$M,2,FALSE)</f>
        <v>Visitas - PGS</v>
      </c>
      <c r="K2061" s="119" t="s">
        <v>57</v>
      </c>
      <c r="L2061" s="172">
        <v>4.4642857142857152E-4</v>
      </c>
      <c r="M2061" s="182" t="s">
        <v>111</v>
      </c>
      <c r="N2061" s="190">
        <f>INDEX(BD_Seguimiento_OAP_2019!$AH$3:$AS$294,MATCH(Revisión_Avance_Periodo!$I2061,BD_Seguimiento_OAP_2019!$L$3:$L$294,0),MATCH(Revisión_Avance_Periodo!$M2061,BD_Seguimiento_OAP_2019!$AH$2:$AS$2,0))</f>
        <v>15</v>
      </c>
      <c r="O2061" s="190">
        <f>INDEX(BD_Seguimiento_OAP_2019!$AV$3:$BG$294,MATCH(Revisión_Avance_Periodo!$I2061,BD_Seguimiento_OAP_2019!$L$3:$L$294,0),MATCH(Revisión_Avance_Periodo!$M2061,BD_Seguimiento_OAP_2019!$AV$2:$BG$2,0))</f>
        <v>0</v>
      </c>
      <c r="P2061" s="188">
        <f t="shared" si="379"/>
        <v>0</v>
      </c>
      <c r="Q2061" s="182" t="str">
        <f>VLOOKUP(P2061,Tabla_Indicador_Gestion4[#All],3,TRUE)</f>
        <v>Por Ejecutar</v>
      </c>
      <c r="R2061" s="229">
        <f>SUBTOTAL(9,$N$2054:$N2061)</f>
        <v>80</v>
      </c>
      <c r="S2061" s="230">
        <f>SUBTOTAL(9,$O$2054:$O2061)</f>
        <v>53</v>
      </c>
      <c r="T2061" s="231">
        <f>IFERROR(+Revisión_Avance_Periodo!$S2061/Revisión_Avance_Periodo!$R2061,0)</f>
        <v>0.66249999999999998</v>
      </c>
      <c r="U2061" s="184"/>
      <c r="V2061" s="185"/>
      <c r="W2061" s="183"/>
      <c r="X2061" s="183"/>
      <c r="Y2061" s="183"/>
      <c r="Z2061" s="186"/>
      <c r="AA2061" s="187"/>
    </row>
    <row r="2062" spans="1:27" x14ac:dyDescent="0.25">
      <c r="A2062" s="88">
        <v>174</v>
      </c>
      <c r="B2062" s="91" t="str">
        <f>CONCATENATE(Revisión_Avance_Periodo!$C2062,";",Revisión_Avance_Periodo!$E2062,";",Revisión_Avance_Periodo!$I2062)</f>
        <v>OE1;PR_10;ACT_263</v>
      </c>
      <c r="C2062" s="170" t="s">
        <v>9</v>
      </c>
      <c r="D2062" s="171" t="str">
        <f>VLOOKUP(Revisión_Avance_Periodo!$C2062,Componentes_BD!$F$1:$G$5,2,FALSE)</f>
        <v>Fortalecer la Vigilancia.</v>
      </c>
      <c r="E2062" s="106" t="s">
        <v>12</v>
      </c>
      <c r="F2062" s="89">
        <v>2</v>
      </c>
      <c r="G2062" s="89" t="str">
        <f>VLOOKUP(Revisión_Avance_Periodo!$A2062,BD_Seguimiento_OAP_2019!$A$2:$G$294,7,FALSE)</f>
        <v>PAI</v>
      </c>
      <c r="H2062" s="89" t="str">
        <f>VLOOKUP(Revisión_Avance_Periodo!$A2062,BD_Seguimiento_OAP_2019!$A$2:$J$294,10,FALSE)</f>
        <v>PAI_01 - Operacional</v>
      </c>
      <c r="I2062" s="89" t="s">
        <v>1544</v>
      </c>
      <c r="J2062" s="89" t="str">
        <f>VLOOKUP(Revisión_Avance_Periodo!$I2062,BD_Seguimiento_OAP_2019!$L:$M,2,FALSE)</f>
        <v>Visitas - PGS</v>
      </c>
      <c r="K2062" s="106" t="s">
        <v>57</v>
      </c>
      <c r="L2062" s="172">
        <v>4.4642857142857152E-4</v>
      </c>
      <c r="M2062" s="173" t="s">
        <v>112</v>
      </c>
      <c r="N2062" s="190">
        <f>INDEX(BD_Seguimiento_OAP_2019!$AH$3:$AS$294,MATCH(Revisión_Avance_Periodo!$I2062,BD_Seguimiento_OAP_2019!$L$3:$L$294,0),MATCH(Revisión_Avance_Periodo!$M2062,BD_Seguimiento_OAP_2019!$AH$2:$AS$2,0))</f>
        <v>25</v>
      </c>
      <c r="O2062" s="190">
        <f>INDEX(BD_Seguimiento_OAP_2019!$AV$3:$BG$294,MATCH(Revisión_Avance_Periodo!$I2062,BD_Seguimiento_OAP_2019!$L$3:$L$294,0),MATCH(Revisión_Avance_Periodo!$M2062,BD_Seguimiento_OAP_2019!$AV$2:$BG$2,0))</f>
        <v>0</v>
      </c>
      <c r="P2062" s="189">
        <f t="shared" si="379"/>
        <v>0</v>
      </c>
      <c r="Q2062" s="173" t="str">
        <f>VLOOKUP(P2062,Tabla_Indicador_Gestion4[#All],3,TRUE)</f>
        <v>Por Ejecutar</v>
      </c>
      <c r="R2062" s="229">
        <f>SUBTOTAL(9,$N$2054:$N2062)</f>
        <v>105</v>
      </c>
      <c r="S2062" s="230">
        <f>SUBTOTAL(9,$O$2054:$O2062)</f>
        <v>53</v>
      </c>
      <c r="T2062" s="231">
        <f>IFERROR(+Revisión_Avance_Periodo!$S2062/Revisión_Avance_Periodo!$R2062,0)</f>
        <v>0.50476190476190474</v>
      </c>
      <c r="U2062" s="184"/>
      <c r="V2062" s="185"/>
      <c r="W2062" s="183"/>
      <c r="X2062" s="183"/>
      <c r="Y2062" s="183"/>
      <c r="Z2062" s="186"/>
      <c r="AA2062" s="187"/>
    </row>
    <row r="2063" spans="1:27" x14ac:dyDescent="0.25">
      <c r="A2063" s="94">
        <v>174</v>
      </c>
      <c r="B2063" s="96" t="str">
        <f>CONCATENATE(Revisión_Avance_Periodo!$C2063,";",Revisión_Avance_Periodo!$E2063,";",Revisión_Avance_Periodo!$I2063)</f>
        <v>OE1;PR_10;ACT_263</v>
      </c>
      <c r="C2063" s="180" t="s">
        <v>9</v>
      </c>
      <c r="D2063" s="181" t="str">
        <f>VLOOKUP(Revisión_Avance_Periodo!$C2063,Componentes_BD!$F$1:$G$5,2,FALSE)</f>
        <v>Fortalecer la Vigilancia.</v>
      </c>
      <c r="E2063" s="119" t="s">
        <v>12</v>
      </c>
      <c r="F2063" s="95">
        <v>2</v>
      </c>
      <c r="G2063" s="95" t="str">
        <f>VLOOKUP(Revisión_Avance_Periodo!$A2063,BD_Seguimiento_OAP_2019!$A$2:$G$294,7,FALSE)</f>
        <v>PAI</v>
      </c>
      <c r="H2063" s="95" t="str">
        <f>VLOOKUP(Revisión_Avance_Periodo!$A2063,BD_Seguimiento_OAP_2019!$A$2:$J$294,10,FALSE)</f>
        <v>PAI_01 - Operacional</v>
      </c>
      <c r="I2063" s="95" t="s">
        <v>1544</v>
      </c>
      <c r="J2063" s="95" t="str">
        <f>VLOOKUP(Revisión_Avance_Periodo!$I2063,BD_Seguimiento_OAP_2019!$L:$M,2,FALSE)</f>
        <v>Visitas - PGS</v>
      </c>
      <c r="K2063" s="119" t="s">
        <v>57</v>
      </c>
      <c r="L2063" s="172">
        <v>4.4642857142857152E-4</v>
      </c>
      <c r="M2063" s="182" t="s">
        <v>113</v>
      </c>
      <c r="N2063" s="190">
        <f>INDEX(BD_Seguimiento_OAP_2019!$AH$3:$AS$294,MATCH(Revisión_Avance_Periodo!$I2063,BD_Seguimiento_OAP_2019!$L$3:$L$294,0),MATCH(Revisión_Avance_Periodo!$M2063,BD_Seguimiento_OAP_2019!$AH$2:$AS$2,0))</f>
        <v>30</v>
      </c>
      <c r="O2063" s="190">
        <f>INDEX(BD_Seguimiento_OAP_2019!$AV$3:$BG$294,MATCH(Revisión_Avance_Periodo!$I2063,BD_Seguimiento_OAP_2019!$L$3:$L$294,0),MATCH(Revisión_Avance_Periodo!$M2063,BD_Seguimiento_OAP_2019!$AV$2:$BG$2,0))</f>
        <v>0</v>
      </c>
      <c r="P2063" s="188">
        <f t="shared" si="379"/>
        <v>0</v>
      </c>
      <c r="Q2063" s="182" t="str">
        <f>VLOOKUP(P2063,Tabla_Indicador_Gestion4[#All],3,TRUE)</f>
        <v>Por Ejecutar</v>
      </c>
      <c r="R2063" s="229">
        <f>SUBTOTAL(9,$N$2054:$N2063)</f>
        <v>135</v>
      </c>
      <c r="S2063" s="230">
        <f>SUBTOTAL(9,$O$2054:$O2063)</f>
        <v>53</v>
      </c>
      <c r="T2063" s="231">
        <f>IFERROR(+Revisión_Avance_Periodo!$S2063/Revisión_Avance_Periodo!$R2063,0)</f>
        <v>0.3925925925925926</v>
      </c>
      <c r="U2063" s="184"/>
      <c r="V2063" s="185"/>
      <c r="W2063" s="183"/>
      <c r="X2063" s="183"/>
      <c r="Y2063" s="183"/>
      <c r="Z2063" s="186"/>
      <c r="AA2063" s="187"/>
    </row>
    <row r="2064" spans="1:27" x14ac:dyDescent="0.25">
      <c r="A2064" s="88">
        <v>174</v>
      </c>
      <c r="B2064" s="91" t="str">
        <f>CONCATENATE(Revisión_Avance_Periodo!$C2064,";",Revisión_Avance_Periodo!$E2064,";",Revisión_Avance_Periodo!$I2064)</f>
        <v>OE1;PR_10;ACT_263</v>
      </c>
      <c r="C2064" s="170" t="s">
        <v>9</v>
      </c>
      <c r="D2064" s="171" t="str">
        <f>VLOOKUP(Revisión_Avance_Periodo!$C2064,Componentes_BD!$F$1:$G$5,2,FALSE)</f>
        <v>Fortalecer la Vigilancia.</v>
      </c>
      <c r="E2064" s="106" t="s">
        <v>12</v>
      </c>
      <c r="F2064" s="89">
        <v>2</v>
      </c>
      <c r="G2064" s="89" t="str">
        <f>VLOOKUP(Revisión_Avance_Periodo!$A2064,BD_Seguimiento_OAP_2019!$A$2:$G$294,7,FALSE)</f>
        <v>PAI</v>
      </c>
      <c r="H2064" s="89" t="str">
        <f>VLOOKUP(Revisión_Avance_Periodo!$A2064,BD_Seguimiento_OAP_2019!$A$2:$J$294,10,FALSE)</f>
        <v>PAI_01 - Operacional</v>
      </c>
      <c r="I2064" s="89" t="s">
        <v>1544</v>
      </c>
      <c r="J2064" s="89" t="str">
        <f>VLOOKUP(Revisión_Avance_Periodo!$I2064,BD_Seguimiento_OAP_2019!$L:$M,2,FALSE)</f>
        <v>Visitas - PGS</v>
      </c>
      <c r="K2064" s="106" t="s">
        <v>57</v>
      </c>
      <c r="L2064" s="172">
        <v>4.4642857142857152E-4</v>
      </c>
      <c r="M2064" s="173" t="s">
        <v>114</v>
      </c>
      <c r="N2064" s="190">
        <f>INDEX(BD_Seguimiento_OAP_2019!$AH$3:$AS$294,MATCH(Revisión_Avance_Periodo!$I2064,BD_Seguimiento_OAP_2019!$L$3:$L$294,0),MATCH(Revisión_Avance_Periodo!$M2064,BD_Seguimiento_OAP_2019!$AH$2:$AS$2,0))</f>
        <v>30</v>
      </c>
      <c r="O2064" s="190">
        <f>INDEX(BD_Seguimiento_OAP_2019!$AV$3:$BG$294,MATCH(Revisión_Avance_Periodo!$I2064,BD_Seguimiento_OAP_2019!$L$3:$L$294,0),MATCH(Revisión_Avance_Periodo!$M2064,BD_Seguimiento_OAP_2019!$AV$2:$BG$2,0))</f>
        <v>0</v>
      </c>
      <c r="P2064" s="189">
        <f t="shared" si="379"/>
        <v>0</v>
      </c>
      <c r="Q2064" s="173" t="str">
        <f>VLOOKUP(P2064,Tabla_Indicador_Gestion4[#All],3,TRUE)</f>
        <v>Por Ejecutar</v>
      </c>
      <c r="R2064" s="229">
        <f>SUBTOTAL(9,$N$2054:$N2064)</f>
        <v>165</v>
      </c>
      <c r="S2064" s="230">
        <f>SUBTOTAL(9,$O$2054:$O2064)</f>
        <v>53</v>
      </c>
      <c r="T2064" s="231">
        <f>IFERROR(+Revisión_Avance_Periodo!$S2064/Revisión_Avance_Periodo!$R2064,0)</f>
        <v>0.32121212121212123</v>
      </c>
      <c r="U2064" s="184"/>
      <c r="V2064" s="185"/>
      <c r="W2064" s="183"/>
      <c r="X2064" s="183"/>
      <c r="Y2064" s="183"/>
      <c r="Z2064" s="186"/>
      <c r="AA2064" s="187"/>
    </row>
    <row r="2065" spans="1:27" ht="15.75" thickBot="1" x14ac:dyDescent="0.3">
      <c r="A2065" s="94">
        <v>174</v>
      </c>
      <c r="B2065" s="96" t="str">
        <f>CONCATENATE(Revisión_Avance_Periodo!$C2065,";",Revisión_Avance_Periodo!$E2065,";",Revisión_Avance_Periodo!$I2065)</f>
        <v>OE1;PR_10;ACT_263</v>
      </c>
      <c r="C2065" s="180" t="s">
        <v>9</v>
      </c>
      <c r="D2065" s="181" t="str">
        <f>VLOOKUP(Revisión_Avance_Periodo!$C2065,Componentes_BD!$F$1:$G$5,2,FALSE)</f>
        <v>Fortalecer la Vigilancia.</v>
      </c>
      <c r="E2065" s="119" t="s">
        <v>12</v>
      </c>
      <c r="F2065" s="95">
        <v>2</v>
      </c>
      <c r="G2065" s="95" t="str">
        <f>VLOOKUP(Revisión_Avance_Periodo!$A2065,BD_Seguimiento_OAP_2019!$A$2:$G$294,7,FALSE)</f>
        <v>PAI</v>
      </c>
      <c r="H2065" s="95" t="str">
        <f>VLOOKUP(Revisión_Avance_Periodo!$A2065,BD_Seguimiento_OAP_2019!$A$2:$J$294,10,FALSE)</f>
        <v>PAI_01 - Operacional</v>
      </c>
      <c r="I2065" s="95" t="s">
        <v>1544</v>
      </c>
      <c r="J2065" s="95" t="str">
        <f>VLOOKUP(Revisión_Avance_Periodo!$I2065,BD_Seguimiento_OAP_2019!$L:$M,2,FALSE)</f>
        <v>Visitas - PGS</v>
      </c>
      <c r="K2065" s="119" t="s">
        <v>57</v>
      </c>
      <c r="L2065" s="172">
        <v>4.4642857142857152E-4</v>
      </c>
      <c r="M2065" s="182" t="s">
        <v>115</v>
      </c>
      <c r="N2065" s="190">
        <f>INDEX(BD_Seguimiento_OAP_2019!$AH$3:$AS$294,MATCH(Revisión_Avance_Periodo!$I2065,BD_Seguimiento_OAP_2019!$L$3:$L$294,0),MATCH(Revisión_Avance_Periodo!$M2065,BD_Seguimiento_OAP_2019!$AH$2:$AS$2,0))</f>
        <v>15</v>
      </c>
      <c r="O2065" s="190">
        <f>INDEX(BD_Seguimiento_OAP_2019!$AV$3:$BG$294,MATCH(Revisión_Avance_Periodo!$I2065,BD_Seguimiento_OAP_2019!$L$3:$L$294,0),MATCH(Revisión_Avance_Periodo!$M2065,BD_Seguimiento_OAP_2019!$AV$2:$BG$2,0))</f>
        <v>0</v>
      </c>
      <c r="P2065" s="188">
        <f t="shared" si="379"/>
        <v>0</v>
      </c>
      <c r="Q2065" s="182" t="str">
        <f>VLOOKUP(P2065,Tabla_Indicador_Gestion4[#All],3,TRUE)</f>
        <v>Por Ejecutar</v>
      </c>
      <c r="R2065" s="229">
        <f>SUBTOTAL(9,$N$2054:$N2065)</f>
        <v>180</v>
      </c>
      <c r="S2065" s="230">
        <f>SUBTOTAL(9,$O$2054:$O2065)</f>
        <v>53</v>
      </c>
      <c r="T2065" s="231">
        <f>IFERROR(+Revisión_Avance_Periodo!$S2065/Revisión_Avance_Periodo!$R2065,0)</f>
        <v>0.29444444444444445</v>
      </c>
      <c r="U2065" s="184"/>
      <c r="V2065" s="185"/>
      <c r="W2065" s="183"/>
      <c r="X2065" s="183"/>
      <c r="Y2065" s="183"/>
      <c r="Z2065" s="186"/>
      <c r="AA2065" s="187"/>
    </row>
    <row r="2066" spans="1:27" x14ac:dyDescent="0.25">
      <c r="A2066" s="88">
        <v>175</v>
      </c>
      <c r="B2066" s="91" t="str">
        <f>CONCATENATE(Revisión_Avance_Periodo!$C2066,";",Revisión_Avance_Periodo!$E2066,";",Revisión_Avance_Periodo!$I2066)</f>
        <v>OE1;PR_10;ACT_73</v>
      </c>
      <c r="C2066" s="170" t="s">
        <v>9</v>
      </c>
      <c r="D2066" s="171" t="str">
        <f>VLOOKUP(Revisión_Avance_Periodo!$C2066,Componentes_BD!$F$1:$G$5,2,FALSE)</f>
        <v>Fortalecer la Vigilancia.</v>
      </c>
      <c r="E2066" s="106" t="s">
        <v>12</v>
      </c>
      <c r="F2066" s="89">
        <v>2</v>
      </c>
      <c r="G2066" s="89" t="str">
        <f>VLOOKUP(Revisión_Avance_Periodo!$A2066,BD_Seguimiento_OAP_2019!$A$2:$G$294,7,FALSE)</f>
        <v>PAI</v>
      </c>
      <c r="H2066" s="89" t="str">
        <f>VLOOKUP(Revisión_Avance_Periodo!$A2066,BD_Seguimiento_OAP_2019!$A$2:$J$294,10,FALSE)</f>
        <v>PAI_01 - Operacional</v>
      </c>
      <c r="I2066" s="89" t="s">
        <v>1552</v>
      </c>
      <c r="J2066" s="89" t="str">
        <f>VLOOKUP(Revisión_Avance_Periodo!$I2066,BD_Seguimiento_OAP_2019!$L:$M,2,FALSE)</f>
        <v>Diseñar e implementar mecanismos de Supervisión Inteligente</v>
      </c>
      <c r="K2066" s="106" t="s">
        <v>57</v>
      </c>
      <c r="L2066" s="172">
        <v>4.4642857142857152E-4</v>
      </c>
      <c r="M2066" s="173" t="s">
        <v>104</v>
      </c>
      <c r="N2066" s="174">
        <f>INDEX(BD_Seguimiento_OAP_2019!$AH$3:$AS$294,MATCH(Revisión_Avance_Periodo!$I2066,BD_Seguimiento_OAP_2019!$L$3:$L$294,0),MATCH(Revisión_Avance_Periodo!$M2066,BD_Seguimiento_OAP_2019!$AH$2:$AS$2,0))</f>
        <v>0</v>
      </c>
      <c r="O2066" s="174">
        <f>INDEX(BD_Seguimiento_OAP_2019!$AV$3:$BG$294,MATCH(Revisión_Avance_Periodo!$I2066,BD_Seguimiento_OAP_2019!$L$3:$L$294,0),MATCH(Revisión_Avance_Periodo!$M2066,BD_Seguimiento_OAP_2019!$AV$2:$BG$2,0))</f>
        <v>0</v>
      </c>
      <c r="P2066" s="175">
        <f t="shared" ref="P2066:P2071" si="381">IFERROR((O2066/N2066),0)</f>
        <v>0</v>
      </c>
      <c r="Q2066" s="173" t="str">
        <f>VLOOKUP(P2066,Tabla_Indicador_Gestion4[#All],3,TRUE)</f>
        <v>Por Ejecutar</v>
      </c>
      <c r="R2066" s="213">
        <f>SUBTOTAL(9,$N$2066:$N2066)</f>
        <v>0</v>
      </c>
      <c r="S2066" s="234">
        <f>SUBTOTAL(9,$O$2066:$O2066)</f>
        <v>0</v>
      </c>
      <c r="T2066" s="234">
        <f>IFERROR(+Revisión_Avance_Periodo!$S2066/Revisión_Avance_Periodo!$R2066,0)</f>
        <v>0</v>
      </c>
      <c r="U2066" s="177">
        <f>SUBTOTAL(9,N2066:N2077)</f>
        <v>1</v>
      </c>
      <c r="V2066" s="176">
        <f>SUBTOTAL(9,O2066:O2077)</f>
        <v>0</v>
      </c>
      <c r="W2066" s="176">
        <f t="shared" ref="W2066" si="382">+V2066/U2066</f>
        <v>0</v>
      </c>
      <c r="X2066" s="176"/>
      <c r="Y2066" s="176">
        <f>100%-Revisión_Avance_Periodo!$W2066</f>
        <v>1</v>
      </c>
      <c r="Z2066" s="178" t="str">
        <f>VLOOKUP(W2066,Tabla_Indicador_Gestion4[],3,TRUE)</f>
        <v>Por Ejecutar</v>
      </c>
      <c r="AA2066" s="179">
        <f>Revisión_Avance_Periodo!$W2066*Revisión_Avance_Periodo!$L2066</f>
        <v>0</v>
      </c>
    </row>
    <row r="2067" spans="1:27" x14ac:dyDescent="0.25">
      <c r="A2067" s="94">
        <v>175</v>
      </c>
      <c r="B2067" s="96" t="str">
        <f>CONCATENATE(Revisión_Avance_Periodo!$C2067,";",Revisión_Avance_Periodo!$E2067,";",Revisión_Avance_Periodo!$I2067)</f>
        <v>OE1;PR_10;ACT_73</v>
      </c>
      <c r="C2067" s="180" t="s">
        <v>9</v>
      </c>
      <c r="D2067" s="181" t="str">
        <f>VLOOKUP(Revisión_Avance_Periodo!$C2067,Componentes_BD!$F$1:$G$5,2,FALSE)</f>
        <v>Fortalecer la Vigilancia.</v>
      </c>
      <c r="E2067" s="119" t="s">
        <v>12</v>
      </c>
      <c r="F2067" s="95">
        <v>2</v>
      </c>
      <c r="G2067" s="95" t="str">
        <f>VLOOKUP(Revisión_Avance_Periodo!$A2067,BD_Seguimiento_OAP_2019!$A$2:$G$294,7,FALSE)</f>
        <v>PAI</v>
      </c>
      <c r="H2067" s="95" t="str">
        <f>VLOOKUP(Revisión_Avance_Periodo!$A2067,BD_Seguimiento_OAP_2019!$A$2:$J$294,10,FALSE)</f>
        <v>PAI_01 - Operacional</v>
      </c>
      <c r="I2067" s="95" t="s">
        <v>1552</v>
      </c>
      <c r="J2067" s="95" t="str">
        <f>VLOOKUP(Revisión_Avance_Periodo!$I2067,BD_Seguimiento_OAP_2019!$L:$M,2,FALSE)</f>
        <v>Diseñar e implementar mecanismos de Supervisión Inteligente</v>
      </c>
      <c r="K2067" s="119" t="s">
        <v>57</v>
      </c>
      <c r="L2067" s="172">
        <v>4.4642857142857152E-4</v>
      </c>
      <c r="M2067" s="182" t="s">
        <v>105</v>
      </c>
      <c r="N2067" s="174">
        <f>INDEX(BD_Seguimiento_OAP_2019!$AH$3:$AS$294,MATCH(Revisión_Avance_Periodo!$I2067,BD_Seguimiento_OAP_2019!$L$3:$L$294,0),MATCH(Revisión_Avance_Periodo!$M2067,BD_Seguimiento_OAP_2019!$AH$2:$AS$2,0))</f>
        <v>0</v>
      </c>
      <c r="O2067" s="174">
        <f>INDEX(BD_Seguimiento_OAP_2019!$AV$3:$BG$294,MATCH(Revisión_Avance_Periodo!$I2067,BD_Seguimiento_OAP_2019!$L$3:$L$294,0),MATCH(Revisión_Avance_Periodo!$M2067,BD_Seguimiento_OAP_2019!$AV$2:$BG$2,0))</f>
        <v>0</v>
      </c>
      <c r="P2067" s="175">
        <f t="shared" si="381"/>
        <v>0</v>
      </c>
      <c r="Q2067" s="182" t="str">
        <f>VLOOKUP(P2067,Tabla_Indicador_Gestion4[#All],3,TRUE)</f>
        <v>Por Ejecutar</v>
      </c>
      <c r="R2067" s="215">
        <f>SUBTOTAL(9,$N$2066:$N2067)</f>
        <v>0</v>
      </c>
      <c r="S2067" s="231">
        <f>SUBTOTAL(9,$O$2066:$O2067)</f>
        <v>0</v>
      </c>
      <c r="T2067" s="231">
        <f>IFERROR(+Revisión_Avance_Periodo!$S2067/Revisión_Avance_Periodo!$R2067,0)</f>
        <v>0</v>
      </c>
      <c r="U2067" s="184"/>
      <c r="V2067" s="185"/>
      <c r="W2067" s="183"/>
      <c r="X2067" s="183"/>
      <c r="Y2067" s="183"/>
      <c r="Z2067" s="186"/>
      <c r="AA2067" s="187"/>
    </row>
    <row r="2068" spans="1:27" x14ac:dyDescent="0.25">
      <c r="A2068" s="88">
        <v>175</v>
      </c>
      <c r="B2068" s="91" t="str">
        <f>CONCATENATE(Revisión_Avance_Periodo!$C2068,";",Revisión_Avance_Periodo!$E2068,";",Revisión_Avance_Periodo!$I2068)</f>
        <v>OE1;PR_10;ACT_73</v>
      </c>
      <c r="C2068" s="170" t="s">
        <v>9</v>
      </c>
      <c r="D2068" s="171" t="str">
        <f>VLOOKUP(Revisión_Avance_Periodo!$C2068,Componentes_BD!$F$1:$G$5,2,FALSE)</f>
        <v>Fortalecer la Vigilancia.</v>
      </c>
      <c r="E2068" s="106" t="s">
        <v>12</v>
      </c>
      <c r="F2068" s="89">
        <v>2</v>
      </c>
      <c r="G2068" s="89" t="str">
        <f>VLOOKUP(Revisión_Avance_Periodo!$A2068,BD_Seguimiento_OAP_2019!$A$2:$G$294,7,FALSE)</f>
        <v>PAI</v>
      </c>
      <c r="H2068" s="89" t="str">
        <f>VLOOKUP(Revisión_Avance_Periodo!$A2068,BD_Seguimiento_OAP_2019!$A$2:$J$294,10,FALSE)</f>
        <v>PAI_01 - Operacional</v>
      </c>
      <c r="I2068" s="89" t="s">
        <v>1552</v>
      </c>
      <c r="J2068" s="89" t="str">
        <f>VLOOKUP(Revisión_Avance_Periodo!$I2068,BD_Seguimiento_OAP_2019!$L:$M,2,FALSE)</f>
        <v>Diseñar e implementar mecanismos de Supervisión Inteligente</v>
      </c>
      <c r="K2068" s="106" t="s">
        <v>57</v>
      </c>
      <c r="L2068" s="172">
        <v>4.4642857142857152E-4</v>
      </c>
      <c r="M2068" s="173" t="s">
        <v>106</v>
      </c>
      <c r="N2068" s="174">
        <f>INDEX(BD_Seguimiento_OAP_2019!$AH$3:$AS$294,MATCH(Revisión_Avance_Periodo!$I2068,BD_Seguimiento_OAP_2019!$L$3:$L$294,0),MATCH(Revisión_Avance_Periodo!$M2068,BD_Seguimiento_OAP_2019!$AH$2:$AS$2,0))</f>
        <v>0</v>
      </c>
      <c r="O2068" s="174">
        <f>INDEX(BD_Seguimiento_OAP_2019!$AV$3:$BG$294,MATCH(Revisión_Avance_Periodo!$I2068,BD_Seguimiento_OAP_2019!$L$3:$L$294,0),MATCH(Revisión_Avance_Periodo!$M2068,BD_Seguimiento_OAP_2019!$AV$2:$BG$2,0))</f>
        <v>0</v>
      </c>
      <c r="P2068" s="175">
        <f t="shared" si="381"/>
        <v>0</v>
      </c>
      <c r="Q2068" s="173" t="str">
        <f>VLOOKUP(P2068,Tabla_Indicador_Gestion4[#All],3,TRUE)</f>
        <v>Por Ejecutar</v>
      </c>
      <c r="R2068" s="215">
        <f>SUBTOTAL(9,$N$2066:$N2068)</f>
        <v>0</v>
      </c>
      <c r="S2068" s="231">
        <f>SUBTOTAL(9,$O$2066:$O2068)</f>
        <v>0</v>
      </c>
      <c r="T2068" s="231">
        <f>IFERROR(+Revisión_Avance_Periodo!$S2068/Revisión_Avance_Periodo!$R2068,0)</f>
        <v>0</v>
      </c>
      <c r="U2068" s="184"/>
      <c r="V2068" s="185"/>
      <c r="W2068" s="183"/>
      <c r="X2068" s="183"/>
      <c r="Y2068" s="183"/>
      <c r="Z2068" s="186"/>
      <c r="AA2068" s="187"/>
    </row>
    <row r="2069" spans="1:27" x14ac:dyDescent="0.25">
      <c r="A2069" s="94">
        <v>175</v>
      </c>
      <c r="B2069" s="96" t="str">
        <f>CONCATENATE(Revisión_Avance_Periodo!$C2069,";",Revisión_Avance_Periodo!$E2069,";",Revisión_Avance_Periodo!$I2069)</f>
        <v>OE1;PR_10;ACT_73</v>
      </c>
      <c r="C2069" s="180" t="s">
        <v>9</v>
      </c>
      <c r="D2069" s="181" t="str">
        <f>VLOOKUP(Revisión_Avance_Periodo!$C2069,Componentes_BD!$F$1:$G$5,2,FALSE)</f>
        <v>Fortalecer la Vigilancia.</v>
      </c>
      <c r="E2069" s="119" t="s">
        <v>12</v>
      </c>
      <c r="F2069" s="95">
        <v>2</v>
      </c>
      <c r="G2069" s="95" t="str">
        <f>VLOOKUP(Revisión_Avance_Periodo!$A2069,BD_Seguimiento_OAP_2019!$A$2:$G$294,7,FALSE)</f>
        <v>PAI</v>
      </c>
      <c r="H2069" s="95" t="str">
        <f>VLOOKUP(Revisión_Avance_Periodo!$A2069,BD_Seguimiento_OAP_2019!$A$2:$J$294,10,FALSE)</f>
        <v>PAI_01 - Operacional</v>
      </c>
      <c r="I2069" s="95" t="s">
        <v>1552</v>
      </c>
      <c r="J2069" s="95" t="str">
        <f>VLOOKUP(Revisión_Avance_Periodo!$I2069,BD_Seguimiento_OAP_2019!$L:$M,2,FALSE)</f>
        <v>Diseñar e implementar mecanismos de Supervisión Inteligente</v>
      </c>
      <c r="K2069" s="119" t="s">
        <v>57</v>
      </c>
      <c r="L2069" s="172">
        <v>4.4642857142857152E-4</v>
      </c>
      <c r="M2069" s="182" t="s">
        <v>107</v>
      </c>
      <c r="N2069" s="174">
        <f>INDEX(BD_Seguimiento_OAP_2019!$AH$3:$AS$294,MATCH(Revisión_Avance_Periodo!$I2069,BD_Seguimiento_OAP_2019!$L$3:$L$294,0),MATCH(Revisión_Avance_Periodo!$M2069,BD_Seguimiento_OAP_2019!$AH$2:$AS$2,0))</f>
        <v>0</v>
      </c>
      <c r="O2069" s="174">
        <f>INDEX(BD_Seguimiento_OAP_2019!$AV$3:$BG$294,MATCH(Revisión_Avance_Periodo!$I2069,BD_Seguimiento_OAP_2019!$L$3:$L$294,0),MATCH(Revisión_Avance_Periodo!$M2069,BD_Seguimiento_OAP_2019!$AV$2:$BG$2,0))</f>
        <v>0</v>
      </c>
      <c r="P2069" s="175">
        <f t="shared" si="381"/>
        <v>0</v>
      </c>
      <c r="Q2069" s="182" t="str">
        <f>VLOOKUP(P2069,Tabla_Indicador_Gestion4[#All],3,TRUE)</f>
        <v>Por Ejecutar</v>
      </c>
      <c r="R2069" s="215">
        <f>SUBTOTAL(9,$N$2066:$N2069)</f>
        <v>0</v>
      </c>
      <c r="S2069" s="231">
        <f>SUBTOTAL(9,$O$2066:$O2069)</f>
        <v>0</v>
      </c>
      <c r="T2069" s="231">
        <f>IFERROR(+Revisión_Avance_Periodo!$S2069/Revisión_Avance_Periodo!$R2069,0)</f>
        <v>0</v>
      </c>
      <c r="U2069" s="184"/>
      <c r="V2069" s="185"/>
      <c r="W2069" s="183"/>
      <c r="X2069" s="183"/>
      <c r="Y2069" s="183"/>
      <c r="Z2069" s="186"/>
      <c r="AA2069" s="187"/>
    </row>
    <row r="2070" spans="1:27" x14ac:dyDescent="0.25">
      <c r="A2070" s="88">
        <v>175</v>
      </c>
      <c r="B2070" s="91" t="str">
        <f>CONCATENATE(Revisión_Avance_Periodo!$C2070,";",Revisión_Avance_Periodo!$E2070,";",Revisión_Avance_Periodo!$I2070)</f>
        <v>OE1;PR_10;ACT_73</v>
      </c>
      <c r="C2070" s="170" t="s">
        <v>9</v>
      </c>
      <c r="D2070" s="171" t="str">
        <f>VLOOKUP(Revisión_Avance_Periodo!$C2070,Componentes_BD!$F$1:$G$5,2,FALSE)</f>
        <v>Fortalecer la Vigilancia.</v>
      </c>
      <c r="E2070" s="106" t="s">
        <v>12</v>
      </c>
      <c r="F2070" s="89">
        <v>2</v>
      </c>
      <c r="G2070" s="89" t="str">
        <f>VLOOKUP(Revisión_Avance_Periodo!$A2070,BD_Seguimiento_OAP_2019!$A$2:$G$294,7,FALSE)</f>
        <v>PAI</v>
      </c>
      <c r="H2070" s="89" t="str">
        <f>VLOOKUP(Revisión_Avance_Periodo!$A2070,BD_Seguimiento_OAP_2019!$A$2:$J$294,10,FALSE)</f>
        <v>PAI_01 - Operacional</v>
      </c>
      <c r="I2070" s="89" t="s">
        <v>1552</v>
      </c>
      <c r="J2070" s="89" t="str">
        <f>VLOOKUP(Revisión_Avance_Periodo!$I2070,BD_Seguimiento_OAP_2019!$L:$M,2,FALSE)</f>
        <v>Diseñar e implementar mecanismos de Supervisión Inteligente</v>
      </c>
      <c r="K2070" s="106" t="s">
        <v>57</v>
      </c>
      <c r="L2070" s="172">
        <v>4.4642857142857152E-4</v>
      </c>
      <c r="M2070" s="173" t="s">
        <v>108</v>
      </c>
      <c r="N2070" s="174">
        <f>INDEX(BD_Seguimiento_OAP_2019!$AH$3:$AS$294,MATCH(Revisión_Avance_Periodo!$I2070,BD_Seguimiento_OAP_2019!$L$3:$L$294,0),MATCH(Revisión_Avance_Periodo!$M2070,BD_Seguimiento_OAP_2019!$AH$2:$AS$2,0))</f>
        <v>0</v>
      </c>
      <c r="O2070" s="174">
        <f>INDEX(BD_Seguimiento_OAP_2019!$AV$3:$BG$294,MATCH(Revisión_Avance_Periodo!$I2070,BD_Seguimiento_OAP_2019!$L$3:$L$294,0),MATCH(Revisión_Avance_Periodo!$M2070,BD_Seguimiento_OAP_2019!$AV$2:$BG$2,0))</f>
        <v>0</v>
      </c>
      <c r="P2070" s="175">
        <f t="shared" si="381"/>
        <v>0</v>
      </c>
      <c r="Q2070" s="173" t="str">
        <f>VLOOKUP(P2070,Tabla_Indicador_Gestion4[#All],3,TRUE)</f>
        <v>Por Ejecutar</v>
      </c>
      <c r="R2070" s="215">
        <f>SUBTOTAL(9,$N$2066:$N2070)</f>
        <v>0</v>
      </c>
      <c r="S2070" s="231">
        <f>SUBTOTAL(9,$O$2066:$O2070)</f>
        <v>0</v>
      </c>
      <c r="T2070" s="231">
        <f>IFERROR(+Revisión_Avance_Periodo!$S2070/Revisión_Avance_Periodo!$R2070,0)</f>
        <v>0</v>
      </c>
      <c r="U2070" s="184"/>
      <c r="V2070" s="185"/>
      <c r="W2070" s="183"/>
      <c r="X2070" s="183"/>
      <c r="Y2070" s="183"/>
      <c r="Z2070" s="186"/>
      <c r="AA2070" s="187"/>
    </row>
    <row r="2071" spans="1:27" x14ac:dyDescent="0.25">
      <c r="A2071" s="94">
        <v>175</v>
      </c>
      <c r="B2071" s="96" t="str">
        <f>CONCATENATE(Revisión_Avance_Periodo!$C2071,";",Revisión_Avance_Periodo!$E2071,";",Revisión_Avance_Periodo!$I2071)</f>
        <v>OE1;PR_10;ACT_73</v>
      </c>
      <c r="C2071" s="180" t="s">
        <v>9</v>
      </c>
      <c r="D2071" s="181" t="str">
        <f>VLOOKUP(Revisión_Avance_Periodo!$C2071,Componentes_BD!$F$1:$G$5,2,FALSE)</f>
        <v>Fortalecer la Vigilancia.</v>
      </c>
      <c r="E2071" s="119" t="s">
        <v>12</v>
      </c>
      <c r="F2071" s="95">
        <v>2</v>
      </c>
      <c r="G2071" s="95" t="str">
        <f>VLOOKUP(Revisión_Avance_Periodo!$A2071,BD_Seguimiento_OAP_2019!$A$2:$G$294,7,FALSE)</f>
        <v>PAI</v>
      </c>
      <c r="H2071" s="95" t="str">
        <f>VLOOKUP(Revisión_Avance_Periodo!$A2071,BD_Seguimiento_OAP_2019!$A$2:$J$294,10,FALSE)</f>
        <v>PAI_01 - Operacional</v>
      </c>
      <c r="I2071" s="95" t="s">
        <v>1552</v>
      </c>
      <c r="J2071" s="95" t="str">
        <f>VLOOKUP(Revisión_Avance_Periodo!$I2071,BD_Seguimiento_OAP_2019!$L:$M,2,FALSE)</f>
        <v>Diseñar e implementar mecanismos de Supervisión Inteligente</v>
      </c>
      <c r="K2071" s="119" t="s">
        <v>57</v>
      </c>
      <c r="L2071" s="172">
        <v>4.4642857142857152E-4</v>
      </c>
      <c r="M2071" s="182" t="s">
        <v>109</v>
      </c>
      <c r="N2071" s="174">
        <f>INDEX(BD_Seguimiento_OAP_2019!$AH$3:$AS$294,MATCH(Revisión_Avance_Periodo!$I2071,BD_Seguimiento_OAP_2019!$L$3:$L$294,0),MATCH(Revisión_Avance_Periodo!$M2071,BD_Seguimiento_OAP_2019!$AH$2:$AS$2,0))</f>
        <v>0</v>
      </c>
      <c r="O2071" s="174">
        <f>INDEX(BD_Seguimiento_OAP_2019!$AV$3:$BG$294,MATCH(Revisión_Avance_Periodo!$I2071,BD_Seguimiento_OAP_2019!$L$3:$L$294,0),MATCH(Revisión_Avance_Periodo!$M2071,BD_Seguimiento_OAP_2019!$AV$2:$BG$2,0))</f>
        <v>0</v>
      </c>
      <c r="P2071" s="175">
        <f t="shared" si="381"/>
        <v>0</v>
      </c>
      <c r="Q2071" s="182" t="str">
        <f>VLOOKUP(P2071,Tabla_Indicador_Gestion4[#All],3,TRUE)</f>
        <v>Por Ejecutar</v>
      </c>
      <c r="R2071" s="215">
        <f>SUBTOTAL(9,$N$2066:$N2071)</f>
        <v>0</v>
      </c>
      <c r="S2071" s="231">
        <f>SUBTOTAL(9,$O$2066:$O2071)</f>
        <v>0</v>
      </c>
      <c r="T2071" s="231">
        <f>IFERROR(+Revisión_Avance_Periodo!$S2071/Revisión_Avance_Periodo!$R2071,0)</f>
        <v>0</v>
      </c>
      <c r="U2071" s="184"/>
      <c r="V2071" s="185"/>
      <c r="W2071" s="183"/>
      <c r="X2071" s="183"/>
      <c r="Y2071" s="183"/>
      <c r="Z2071" s="186"/>
      <c r="AA2071" s="187"/>
    </row>
    <row r="2072" spans="1:27" x14ac:dyDescent="0.25">
      <c r="A2072" s="88">
        <v>175</v>
      </c>
      <c r="B2072" s="91" t="str">
        <f>CONCATENATE(Revisión_Avance_Periodo!$C2072,";",Revisión_Avance_Periodo!$E2072,";",Revisión_Avance_Periodo!$I2072)</f>
        <v>OE1;PR_10;ACT_73</v>
      </c>
      <c r="C2072" s="170" t="s">
        <v>9</v>
      </c>
      <c r="D2072" s="171" t="str">
        <f>VLOOKUP(Revisión_Avance_Periodo!$C2072,Componentes_BD!$F$1:$G$5,2,FALSE)</f>
        <v>Fortalecer la Vigilancia.</v>
      </c>
      <c r="E2072" s="106" t="s">
        <v>12</v>
      </c>
      <c r="F2072" s="89">
        <v>2</v>
      </c>
      <c r="G2072" s="89" t="str">
        <f>VLOOKUP(Revisión_Avance_Periodo!$A2072,BD_Seguimiento_OAP_2019!$A$2:$G$294,7,FALSE)</f>
        <v>PAI</v>
      </c>
      <c r="H2072" s="89" t="str">
        <f>VLOOKUP(Revisión_Avance_Periodo!$A2072,BD_Seguimiento_OAP_2019!$A$2:$J$294,10,FALSE)</f>
        <v>PAI_01 - Operacional</v>
      </c>
      <c r="I2072" s="89" t="s">
        <v>1552</v>
      </c>
      <c r="J2072" s="89" t="str">
        <f>VLOOKUP(Revisión_Avance_Periodo!$I2072,BD_Seguimiento_OAP_2019!$L:$M,2,FALSE)</f>
        <v>Diseñar e implementar mecanismos de Supervisión Inteligente</v>
      </c>
      <c r="K2072" s="106" t="s">
        <v>57</v>
      </c>
      <c r="L2072" s="172">
        <v>4.4642857142857152E-4</v>
      </c>
      <c r="M2072" s="173" t="s">
        <v>110</v>
      </c>
      <c r="N2072" s="174">
        <f>INDEX(BD_Seguimiento_OAP_2019!$AH$3:$AS$294,MATCH(Revisión_Avance_Periodo!$I2072,BD_Seguimiento_OAP_2019!$L$3:$L$294,0),MATCH(Revisión_Avance_Periodo!$M2072,BD_Seguimiento_OAP_2019!$AH$2:$AS$2,0))</f>
        <v>0.5</v>
      </c>
      <c r="O2072" s="174">
        <f>INDEX(BD_Seguimiento_OAP_2019!$AV$3:$BG$294,MATCH(Revisión_Avance_Periodo!$I2072,BD_Seguimiento_OAP_2019!$L$3:$L$294,0),MATCH(Revisión_Avance_Periodo!$M2072,BD_Seguimiento_OAP_2019!$AV$2:$BG$2,0))</f>
        <v>0</v>
      </c>
      <c r="P2072" s="189">
        <f t="shared" si="379"/>
        <v>0</v>
      </c>
      <c r="Q2072" s="173" t="str">
        <f>VLOOKUP(P2072,Tabla_Indicador_Gestion4[#All],3,TRUE)</f>
        <v>Por Ejecutar</v>
      </c>
      <c r="R2072" s="215">
        <f>SUBTOTAL(9,$N$2066:$N2072)</f>
        <v>0.5</v>
      </c>
      <c r="S2072" s="231">
        <f>SUBTOTAL(9,$O$2066:$O2072)</f>
        <v>0</v>
      </c>
      <c r="T2072" s="231">
        <f>IFERROR(+Revisión_Avance_Periodo!$S2072/Revisión_Avance_Periodo!$R2072,0)</f>
        <v>0</v>
      </c>
      <c r="U2072" s="184"/>
      <c r="V2072" s="185"/>
      <c r="W2072" s="183"/>
      <c r="X2072" s="183"/>
      <c r="Y2072" s="183"/>
      <c r="Z2072" s="186"/>
      <c r="AA2072" s="187"/>
    </row>
    <row r="2073" spans="1:27" x14ac:dyDescent="0.25">
      <c r="A2073" s="94">
        <v>175</v>
      </c>
      <c r="B2073" s="96" t="str">
        <f>CONCATENATE(Revisión_Avance_Periodo!$C2073,";",Revisión_Avance_Periodo!$E2073,";",Revisión_Avance_Periodo!$I2073)</f>
        <v>OE1;PR_10;ACT_73</v>
      </c>
      <c r="C2073" s="180" t="s">
        <v>9</v>
      </c>
      <c r="D2073" s="181" t="str">
        <f>VLOOKUP(Revisión_Avance_Periodo!$C2073,Componentes_BD!$F$1:$G$5,2,FALSE)</f>
        <v>Fortalecer la Vigilancia.</v>
      </c>
      <c r="E2073" s="119" t="s">
        <v>12</v>
      </c>
      <c r="F2073" s="95">
        <v>2</v>
      </c>
      <c r="G2073" s="95" t="str">
        <f>VLOOKUP(Revisión_Avance_Periodo!$A2073,BD_Seguimiento_OAP_2019!$A$2:$G$294,7,FALSE)</f>
        <v>PAI</v>
      </c>
      <c r="H2073" s="95" t="str">
        <f>VLOOKUP(Revisión_Avance_Periodo!$A2073,BD_Seguimiento_OAP_2019!$A$2:$J$294,10,FALSE)</f>
        <v>PAI_01 - Operacional</v>
      </c>
      <c r="I2073" s="95" t="s">
        <v>1552</v>
      </c>
      <c r="J2073" s="95" t="str">
        <f>VLOOKUP(Revisión_Avance_Periodo!$I2073,BD_Seguimiento_OAP_2019!$L:$M,2,FALSE)</f>
        <v>Diseñar e implementar mecanismos de Supervisión Inteligente</v>
      </c>
      <c r="K2073" s="119" t="s">
        <v>57</v>
      </c>
      <c r="L2073" s="172">
        <v>4.4642857142857152E-4</v>
      </c>
      <c r="M2073" s="182" t="s">
        <v>111</v>
      </c>
      <c r="N2073" s="174">
        <f>INDEX(BD_Seguimiento_OAP_2019!$AH$3:$AS$294,MATCH(Revisión_Avance_Periodo!$I2073,BD_Seguimiento_OAP_2019!$L$3:$L$294,0),MATCH(Revisión_Avance_Periodo!$M2073,BD_Seguimiento_OAP_2019!$AH$2:$AS$2,0))</f>
        <v>0</v>
      </c>
      <c r="O2073" s="174">
        <f>INDEX(BD_Seguimiento_OAP_2019!$AV$3:$BG$294,MATCH(Revisión_Avance_Periodo!$I2073,BD_Seguimiento_OAP_2019!$L$3:$L$294,0),MATCH(Revisión_Avance_Periodo!$M2073,BD_Seguimiento_OAP_2019!$AV$2:$BG$2,0))</f>
        <v>0</v>
      </c>
      <c r="P2073" s="175">
        <f t="shared" ref="P2073:P2075" si="383">IFERROR((O2073/N2073),0)</f>
        <v>0</v>
      </c>
      <c r="Q2073" s="182" t="str">
        <f>VLOOKUP(P2073,Tabla_Indicador_Gestion4[#All],3,TRUE)</f>
        <v>Por Ejecutar</v>
      </c>
      <c r="R2073" s="215">
        <f>SUBTOTAL(9,$N$2066:$N2073)</f>
        <v>0.5</v>
      </c>
      <c r="S2073" s="231">
        <f>SUBTOTAL(9,$O$2066:$O2073)</f>
        <v>0</v>
      </c>
      <c r="T2073" s="231">
        <f>IFERROR(+Revisión_Avance_Periodo!$S2073/Revisión_Avance_Periodo!$R2073,0)</f>
        <v>0</v>
      </c>
      <c r="U2073" s="184"/>
      <c r="V2073" s="185"/>
      <c r="W2073" s="183"/>
      <c r="X2073" s="183"/>
      <c r="Y2073" s="183"/>
      <c r="Z2073" s="186"/>
      <c r="AA2073" s="187"/>
    </row>
    <row r="2074" spans="1:27" x14ac:dyDescent="0.25">
      <c r="A2074" s="88">
        <v>175</v>
      </c>
      <c r="B2074" s="91" t="str">
        <f>CONCATENATE(Revisión_Avance_Periodo!$C2074,";",Revisión_Avance_Periodo!$E2074,";",Revisión_Avance_Periodo!$I2074)</f>
        <v>OE1;PR_10;ACT_73</v>
      </c>
      <c r="C2074" s="170" t="s">
        <v>9</v>
      </c>
      <c r="D2074" s="171" t="str">
        <f>VLOOKUP(Revisión_Avance_Periodo!$C2074,Componentes_BD!$F$1:$G$5,2,FALSE)</f>
        <v>Fortalecer la Vigilancia.</v>
      </c>
      <c r="E2074" s="106" t="s">
        <v>12</v>
      </c>
      <c r="F2074" s="89">
        <v>2</v>
      </c>
      <c r="G2074" s="89" t="str">
        <f>VLOOKUP(Revisión_Avance_Periodo!$A2074,BD_Seguimiento_OAP_2019!$A$2:$G$294,7,FALSE)</f>
        <v>PAI</v>
      </c>
      <c r="H2074" s="89" t="str">
        <f>VLOOKUP(Revisión_Avance_Periodo!$A2074,BD_Seguimiento_OAP_2019!$A$2:$J$294,10,FALSE)</f>
        <v>PAI_01 - Operacional</v>
      </c>
      <c r="I2074" s="89" t="s">
        <v>1552</v>
      </c>
      <c r="J2074" s="89" t="str">
        <f>VLOOKUP(Revisión_Avance_Periodo!$I2074,BD_Seguimiento_OAP_2019!$L:$M,2,FALSE)</f>
        <v>Diseñar e implementar mecanismos de Supervisión Inteligente</v>
      </c>
      <c r="K2074" s="106" t="s">
        <v>57</v>
      </c>
      <c r="L2074" s="172">
        <v>4.4642857142857152E-4</v>
      </c>
      <c r="M2074" s="173" t="s">
        <v>112</v>
      </c>
      <c r="N2074" s="174">
        <f>INDEX(BD_Seguimiento_OAP_2019!$AH$3:$AS$294,MATCH(Revisión_Avance_Periodo!$I2074,BD_Seguimiento_OAP_2019!$L$3:$L$294,0),MATCH(Revisión_Avance_Periodo!$M2074,BD_Seguimiento_OAP_2019!$AH$2:$AS$2,0))</f>
        <v>0</v>
      </c>
      <c r="O2074" s="174">
        <f>INDEX(BD_Seguimiento_OAP_2019!$AV$3:$BG$294,MATCH(Revisión_Avance_Periodo!$I2074,BD_Seguimiento_OAP_2019!$L$3:$L$294,0),MATCH(Revisión_Avance_Periodo!$M2074,BD_Seguimiento_OAP_2019!$AV$2:$BG$2,0))</f>
        <v>0</v>
      </c>
      <c r="P2074" s="175">
        <f t="shared" si="383"/>
        <v>0</v>
      </c>
      <c r="Q2074" s="173" t="str">
        <f>VLOOKUP(P2074,Tabla_Indicador_Gestion4[#All],3,TRUE)</f>
        <v>Por Ejecutar</v>
      </c>
      <c r="R2074" s="215">
        <f>SUBTOTAL(9,$N$2066:$N2074)</f>
        <v>0.5</v>
      </c>
      <c r="S2074" s="231">
        <f>SUBTOTAL(9,$O$2066:$O2074)</f>
        <v>0</v>
      </c>
      <c r="T2074" s="231">
        <f>IFERROR(+Revisión_Avance_Periodo!$S2074/Revisión_Avance_Periodo!$R2074,0)</f>
        <v>0</v>
      </c>
      <c r="U2074" s="184"/>
      <c r="V2074" s="185"/>
      <c r="W2074" s="183"/>
      <c r="X2074" s="183"/>
      <c r="Y2074" s="183"/>
      <c r="Z2074" s="186"/>
      <c r="AA2074" s="187"/>
    </row>
    <row r="2075" spans="1:27" x14ac:dyDescent="0.25">
      <c r="A2075" s="94">
        <v>175</v>
      </c>
      <c r="B2075" s="96" t="str">
        <f>CONCATENATE(Revisión_Avance_Periodo!$C2075,";",Revisión_Avance_Periodo!$E2075,";",Revisión_Avance_Periodo!$I2075)</f>
        <v>OE1;PR_10;ACT_73</v>
      </c>
      <c r="C2075" s="180" t="s">
        <v>9</v>
      </c>
      <c r="D2075" s="181" t="str">
        <f>VLOOKUP(Revisión_Avance_Periodo!$C2075,Componentes_BD!$F$1:$G$5,2,FALSE)</f>
        <v>Fortalecer la Vigilancia.</v>
      </c>
      <c r="E2075" s="119" t="s">
        <v>12</v>
      </c>
      <c r="F2075" s="95">
        <v>2</v>
      </c>
      <c r="G2075" s="95" t="str">
        <f>VLOOKUP(Revisión_Avance_Periodo!$A2075,BD_Seguimiento_OAP_2019!$A$2:$G$294,7,FALSE)</f>
        <v>PAI</v>
      </c>
      <c r="H2075" s="95" t="str">
        <f>VLOOKUP(Revisión_Avance_Periodo!$A2075,BD_Seguimiento_OAP_2019!$A$2:$J$294,10,FALSE)</f>
        <v>PAI_01 - Operacional</v>
      </c>
      <c r="I2075" s="95" t="s">
        <v>1552</v>
      </c>
      <c r="J2075" s="95" t="str">
        <f>VLOOKUP(Revisión_Avance_Periodo!$I2075,BD_Seguimiento_OAP_2019!$L:$M,2,FALSE)</f>
        <v>Diseñar e implementar mecanismos de Supervisión Inteligente</v>
      </c>
      <c r="K2075" s="119" t="s">
        <v>57</v>
      </c>
      <c r="L2075" s="172">
        <v>4.4642857142857152E-4</v>
      </c>
      <c r="M2075" s="182" t="s">
        <v>113</v>
      </c>
      <c r="N2075" s="174">
        <f>INDEX(BD_Seguimiento_OAP_2019!$AH$3:$AS$294,MATCH(Revisión_Avance_Periodo!$I2075,BD_Seguimiento_OAP_2019!$L$3:$L$294,0),MATCH(Revisión_Avance_Periodo!$M2075,BD_Seguimiento_OAP_2019!$AH$2:$AS$2,0))</f>
        <v>0</v>
      </c>
      <c r="O2075" s="174">
        <f>INDEX(BD_Seguimiento_OAP_2019!$AV$3:$BG$294,MATCH(Revisión_Avance_Periodo!$I2075,BD_Seguimiento_OAP_2019!$L$3:$L$294,0),MATCH(Revisión_Avance_Periodo!$M2075,BD_Seguimiento_OAP_2019!$AV$2:$BG$2,0))</f>
        <v>0</v>
      </c>
      <c r="P2075" s="175">
        <f t="shared" si="383"/>
        <v>0</v>
      </c>
      <c r="Q2075" s="182" t="str">
        <f>VLOOKUP(P2075,Tabla_Indicador_Gestion4[#All],3,TRUE)</f>
        <v>Por Ejecutar</v>
      </c>
      <c r="R2075" s="215">
        <f>SUBTOTAL(9,$N$2066:$N2075)</f>
        <v>0.5</v>
      </c>
      <c r="S2075" s="231">
        <f>SUBTOTAL(9,$O$2066:$O2075)</f>
        <v>0</v>
      </c>
      <c r="T2075" s="231">
        <f>IFERROR(+Revisión_Avance_Periodo!$S2075/Revisión_Avance_Periodo!$R2075,0)</f>
        <v>0</v>
      </c>
      <c r="U2075" s="184"/>
      <c r="V2075" s="185"/>
      <c r="W2075" s="183"/>
      <c r="X2075" s="183"/>
      <c r="Y2075" s="183"/>
      <c r="Z2075" s="186"/>
      <c r="AA2075" s="187"/>
    </row>
    <row r="2076" spans="1:27" x14ac:dyDescent="0.25">
      <c r="A2076" s="88">
        <v>175</v>
      </c>
      <c r="B2076" s="91" t="str">
        <f>CONCATENATE(Revisión_Avance_Periodo!$C2076,";",Revisión_Avance_Periodo!$E2076,";",Revisión_Avance_Periodo!$I2076)</f>
        <v>OE1;PR_10;ACT_73</v>
      </c>
      <c r="C2076" s="170" t="s">
        <v>9</v>
      </c>
      <c r="D2076" s="171" t="str">
        <f>VLOOKUP(Revisión_Avance_Periodo!$C2076,Componentes_BD!$F$1:$G$5,2,FALSE)</f>
        <v>Fortalecer la Vigilancia.</v>
      </c>
      <c r="E2076" s="106" t="s">
        <v>12</v>
      </c>
      <c r="F2076" s="89">
        <v>2</v>
      </c>
      <c r="G2076" s="89" t="str">
        <f>VLOOKUP(Revisión_Avance_Periodo!$A2076,BD_Seguimiento_OAP_2019!$A$2:$G$294,7,FALSE)</f>
        <v>PAI</v>
      </c>
      <c r="H2076" s="89" t="str">
        <f>VLOOKUP(Revisión_Avance_Periodo!$A2076,BD_Seguimiento_OAP_2019!$A$2:$J$294,10,FALSE)</f>
        <v>PAI_01 - Operacional</v>
      </c>
      <c r="I2076" s="89" t="s">
        <v>1552</v>
      </c>
      <c r="J2076" s="89" t="str">
        <f>VLOOKUP(Revisión_Avance_Periodo!$I2076,BD_Seguimiento_OAP_2019!$L:$M,2,FALSE)</f>
        <v>Diseñar e implementar mecanismos de Supervisión Inteligente</v>
      </c>
      <c r="K2076" s="106" t="s">
        <v>57</v>
      </c>
      <c r="L2076" s="172">
        <v>4.4642857142857152E-4</v>
      </c>
      <c r="M2076" s="173" t="s">
        <v>114</v>
      </c>
      <c r="N2076" s="174">
        <f>INDEX(BD_Seguimiento_OAP_2019!$AH$3:$AS$294,MATCH(Revisión_Avance_Periodo!$I2076,BD_Seguimiento_OAP_2019!$L$3:$L$294,0),MATCH(Revisión_Avance_Periodo!$M2076,BD_Seguimiento_OAP_2019!$AH$2:$AS$2,0))</f>
        <v>0.5</v>
      </c>
      <c r="O2076" s="174">
        <f>INDEX(BD_Seguimiento_OAP_2019!$AV$3:$BG$294,MATCH(Revisión_Avance_Periodo!$I2076,BD_Seguimiento_OAP_2019!$L$3:$L$294,0),MATCH(Revisión_Avance_Periodo!$M2076,BD_Seguimiento_OAP_2019!$AV$2:$BG$2,0))</f>
        <v>0</v>
      </c>
      <c r="P2076" s="189">
        <f t="shared" si="379"/>
        <v>0</v>
      </c>
      <c r="Q2076" s="173" t="str">
        <f>VLOOKUP(P2076,Tabla_Indicador_Gestion4[#All],3,TRUE)</f>
        <v>Por Ejecutar</v>
      </c>
      <c r="R2076" s="215">
        <f>SUBTOTAL(9,$N$2066:$N2076)</f>
        <v>1</v>
      </c>
      <c r="S2076" s="231">
        <f>SUBTOTAL(9,$O$2066:$O2076)</f>
        <v>0</v>
      </c>
      <c r="T2076" s="231">
        <f>IFERROR(+Revisión_Avance_Periodo!$S2076/Revisión_Avance_Periodo!$R2076,0)</f>
        <v>0</v>
      </c>
      <c r="U2076" s="184"/>
      <c r="V2076" s="185"/>
      <c r="W2076" s="183"/>
      <c r="X2076" s="183"/>
      <c r="Y2076" s="183"/>
      <c r="Z2076" s="186"/>
      <c r="AA2076" s="187"/>
    </row>
    <row r="2077" spans="1:27" ht="15.75" thickBot="1" x14ac:dyDescent="0.3">
      <c r="A2077" s="94">
        <v>175</v>
      </c>
      <c r="B2077" s="96" t="str">
        <f>CONCATENATE(Revisión_Avance_Periodo!$C2077,";",Revisión_Avance_Periodo!$E2077,";",Revisión_Avance_Periodo!$I2077)</f>
        <v>OE1;PR_10;ACT_73</v>
      </c>
      <c r="C2077" s="180" t="s">
        <v>9</v>
      </c>
      <c r="D2077" s="181" t="str">
        <f>VLOOKUP(Revisión_Avance_Periodo!$C2077,Componentes_BD!$F$1:$G$5,2,FALSE)</f>
        <v>Fortalecer la Vigilancia.</v>
      </c>
      <c r="E2077" s="119" t="s">
        <v>12</v>
      </c>
      <c r="F2077" s="95">
        <v>2</v>
      </c>
      <c r="G2077" s="95" t="str">
        <f>VLOOKUP(Revisión_Avance_Periodo!$A2077,BD_Seguimiento_OAP_2019!$A$2:$G$294,7,FALSE)</f>
        <v>PAI</v>
      </c>
      <c r="H2077" s="95" t="str">
        <f>VLOOKUP(Revisión_Avance_Periodo!$A2077,BD_Seguimiento_OAP_2019!$A$2:$J$294,10,FALSE)</f>
        <v>PAI_01 - Operacional</v>
      </c>
      <c r="I2077" s="95" t="s">
        <v>1552</v>
      </c>
      <c r="J2077" s="95" t="str">
        <f>VLOOKUP(Revisión_Avance_Periodo!$I2077,BD_Seguimiento_OAP_2019!$L:$M,2,FALSE)</f>
        <v>Diseñar e implementar mecanismos de Supervisión Inteligente</v>
      </c>
      <c r="K2077" s="119" t="s">
        <v>57</v>
      </c>
      <c r="L2077" s="172">
        <v>4.4642857142857152E-4</v>
      </c>
      <c r="M2077" s="182" t="s">
        <v>115</v>
      </c>
      <c r="N2077" s="174">
        <f>INDEX(BD_Seguimiento_OAP_2019!$AH$3:$AS$294,MATCH(Revisión_Avance_Periodo!$I2077,BD_Seguimiento_OAP_2019!$L$3:$L$294,0),MATCH(Revisión_Avance_Periodo!$M2077,BD_Seguimiento_OAP_2019!$AH$2:$AS$2,0))</f>
        <v>0</v>
      </c>
      <c r="O2077" s="174">
        <f>INDEX(BD_Seguimiento_OAP_2019!$AV$3:$BG$294,MATCH(Revisión_Avance_Periodo!$I2077,BD_Seguimiento_OAP_2019!$L$3:$L$294,0),MATCH(Revisión_Avance_Periodo!$M2077,BD_Seguimiento_OAP_2019!$AV$2:$BG$2,0))</f>
        <v>0</v>
      </c>
      <c r="P2077" s="175">
        <f t="shared" ref="P2077:P2081" si="384">IFERROR((O2077/N2077),0)</f>
        <v>0</v>
      </c>
      <c r="Q2077" s="182" t="str">
        <f>VLOOKUP(P2077,Tabla_Indicador_Gestion4[#All],3,TRUE)</f>
        <v>Por Ejecutar</v>
      </c>
      <c r="R2077" s="215">
        <f>SUBTOTAL(9,$N$2066:$N2077)</f>
        <v>1</v>
      </c>
      <c r="S2077" s="231">
        <f>SUBTOTAL(9,$O$2066:$O2077)</f>
        <v>0</v>
      </c>
      <c r="T2077" s="231">
        <f>IFERROR(+Revisión_Avance_Periodo!$S2077/Revisión_Avance_Periodo!$R2077,0)</f>
        <v>0</v>
      </c>
      <c r="U2077" s="184"/>
      <c r="V2077" s="185"/>
      <c r="W2077" s="183"/>
      <c r="X2077" s="183"/>
      <c r="Y2077" s="183"/>
      <c r="Z2077" s="186"/>
      <c r="AA2077" s="187"/>
    </row>
    <row r="2078" spans="1:27" x14ac:dyDescent="0.25">
      <c r="A2078" s="88">
        <v>176</v>
      </c>
      <c r="B2078" s="91" t="str">
        <f>CONCATENATE(Revisión_Avance_Periodo!$C2078,";",Revisión_Avance_Periodo!$E2078,";",Revisión_Avance_Periodo!$I2078)</f>
        <v>OE3;PR_10;ACT_284</v>
      </c>
      <c r="C2078" s="170" t="s">
        <v>50</v>
      </c>
      <c r="D2078" s="171" t="str">
        <f>VLOOKUP(Revisión_Avance_Periodo!$C2078,Componentes_BD!$F$1:$G$5,2,FALSE)</f>
        <v>Brindar protección al Usuario.</v>
      </c>
      <c r="E2078" s="106" t="s">
        <v>12</v>
      </c>
      <c r="F2078" s="89">
        <v>2</v>
      </c>
      <c r="G2078" s="89" t="str">
        <f>VLOOKUP(Revisión_Avance_Periodo!$A2078,BD_Seguimiento_OAP_2019!$A$2:$G$294,7,FALSE)</f>
        <v>PAI</v>
      </c>
      <c r="H2078" s="89" t="str">
        <f>VLOOKUP(Revisión_Avance_Periodo!$A2078,BD_Seguimiento_OAP_2019!$A$2:$J$294,10,FALSE)</f>
        <v>PAI_01 - Operacional</v>
      </c>
      <c r="I2078" s="89" t="s">
        <v>1553</v>
      </c>
      <c r="J2078" s="89" t="str">
        <f>VLOOKUP(Revisión_Avance_Periodo!$I2078,BD_Seguimiento_OAP_2019!$L:$M,2,FALSE)</f>
        <v>31.2. Desarrollar Mesas de trabajo para determinar las competencias con las diferentes autoridades en materia de protección al usuario</v>
      </c>
      <c r="K2078" s="106" t="s">
        <v>52</v>
      </c>
      <c r="L2078" s="172">
        <v>4.4642857142857152E-4</v>
      </c>
      <c r="M2078" s="173" t="s">
        <v>104</v>
      </c>
      <c r="N2078" s="190">
        <f>INDEX(BD_Seguimiento_OAP_2019!$AH$3:$AS$294,MATCH(Revisión_Avance_Periodo!$I2078,BD_Seguimiento_OAP_2019!$L$3:$L$294,0),MATCH(Revisión_Avance_Periodo!$M2078,BD_Seguimiento_OAP_2019!$AH$2:$AS$2,0))</f>
        <v>0</v>
      </c>
      <c r="O2078" s="190">
        <f>INDEX(BD_Seguimiento_OAP_2019!$AV$3:$BG$294,MATCH(Revisión_Avance_Periodo!$I2078,BD_Seguimiento_OAP_2019!$L$3:$L$294,0),MATCH(Revisión_Avance_Periodo!$M2078,BD_Seguimiento_OAP_2019!$AV$2:$BG$2,0))</f>
        <v>0</v>
      </c>
      <c r="P2078" s="175">
        <f t="shared" si="384"/>
        <v>0</v>
      </c>
      <c r="Q2078" s="173" t="str">
        <f>VLOOKUP(P2078,Tabla_Indicador_Gestion4[#All],3,TRUE)</f>
        <v>Por Ejecutar</v>
      </c>
      <c r="R2078" s="232">
        <f>SUBTOTAL(9,$N$2078:$N2078)</f>
        <v>0</v>
      </c>
      <c r="S2078" s="233">
        <f>SUBTOTAL(9,$O$2078:$O2078)</f>
        <v>0</v>
      </c>
      <c r="T2078" s="234">
        <f>IFERROR(+Revisión_Avance_Periodo!$S2078/Revisión_Avance_Periodo!$R2078,0)</f>
        <v>0</v>
      </c>
      <c r="U2078" s="191">
        <f>SUBTOTAL(9,N2078:N2089)</f>
        <v>2</v>
      </c>
      <c r="V2078" s="192">
        <f>SUBTOTAL(9,O2078:O2089)</f>
        <v>1</v>
      </c>
      <c r="W2078" s="176">
        <f t="shared" ref="W2078" si="385">+V2078/U2078</f>
        <v>0.5</v>
      </c>
      <c r="X2078" s="176"/>
      <c r="Y2078" s="176">
        <f>100%-Revisión_Avance_Periodo!$W2078</f>
        <v>0.5</v>
      </c>
      <c r="Z2078" s="178" t="str">
        <f>VLOOKUP(W2078,Tabla_Indicador_Gestion4[],3,TRUE)</f>
        <v>En Tramite</v>
      </c>
      <c r="AA2078" s="179">
        <f>Revisión_Avance_Periodo!$W2078*Revisión_Avance_Periodo!$L2078</f>
        <v>2.2321428571428576E-4</v>
      </c>
    </row>
    <row r="2079" spans="1:27" x14ac:dyDescent="0.25">
      <c r="A2079" s="94">
        <v>176</v>
      </c>
      <c r="B2079" s="96" t="str">
        <f>CONCATENATE(Revisión_Avance_Periodo!$C2079,";",Revisión_Avance_Periodo!$E2079,";",Revisión_Avance_Periodo!$I2079)</f>
        <v>OE3;PR_10;ACT_284</v>
      </c>
      <c r="C2079" s="180" t="s">
        <v>50</v>
      </c>
      <c r="D2079" s="181" t="str">
        <f>VLOOKUP(Revisión_Avance_Periodo!$C2079,Componentes_BD!$F$1:$G$5,2,FALSE)</f>
        <v>Brindar protección al Usuario.</v>
      </c>
      <c r="E2079" s="119" t="s">
        <v>12</v>
      </c>
      <c r="F2079" s="95">
        <v>2</v>
      </c>
      <c r="G2079" s="95" t="str">
        <f>VLOOKUP(Revisión_Avance_Periodo!$A2079,BD_Seguimiento_OAP_2019!$A$2:$G$294,7,FALSE)</f>
        <v>PAI</v>
      </c>
      <c r="H2079" s="95" t="str">
        <f>VLOOKUP(Revisión_Avance_Periodo!$A2079,BD_Seguimiento_OAP_2019!$A$2:$J$294,10,FALSE)</f>
        <v>PAI_01 - Operacional</v>
      </c>
      <c r="I2079" s="95" t="s">
        <v>1553</v>
      </c>
      <c r="J2079" s="95" t="str">
        <f>VLOOKUP(Revisión_Avance_Periodo!$I2079,BD_Seguimiento_OAP_2019!$L:$M,2,FALSE)</f>
        <v>31.2. Desarrollar Mesas de trabajo para determinar las competencias con las diferentes autoridades en materia de protección al usuario</v>
      </c>
      <c r="K2079" s="119" t="s">
        <v>52</v>
      </c>
      <c r="L2079" s="172">
        <v>4.4642857142857152E-4</v>
      </c>
      <c r="M2079" s="182" t="s">
        <v>105</v>
      </c>
      <c r="N2079" s="190">
        <f>INDEX(BD_Seguimiento_OAP_2019!$AH$3:$AS$294,MATCH(Revisión_Avance_Periodo!$I2079,BD_Seguimiento_OAP_2019!$L$3:$L$294,0),MATCH(Revisión_Avance_Periodo!$M2079,BD_Seguimiento_OAP_2019!$AH$2:$AS$2,0))</f>
        <v>0</v>
      </c>
      <c r="O2079" s="190">
        <f>INDEX(BD_Seguimiento_OAP_2019!$AV$3:$BG$294,MATCH(Revisión_Avance_Periodo!$I2079,BD_Seguimiento_OAP_2019!$L$3:$L$294,0),MATCH(Revisión_Avance_Periodo!$M2079,BD_Seguimiento_OAP_2019!$AV$2:$BG$2,0))</f>
        <v>0</v>
      </c>
      <c r="P2079" s="175">
        <f t="shared" si="384"/>
        <v>0</v>
      </c>
      <c r="Q2079" s="182" t="str">
        <f>VLOOKUP(P2079,Tabla_Indicador_Gestion4[#All],3,TRUE)</f>
        <v>Por Ejecutar</v>
      </c>
      <c r="R2079" s="229">
        <f>SUBTOTAL(9,$N$2078:$N2079)</f>
        <v>0</v>
      </c>
      <c r="S2079" s="230">
        <f>SUBTOTAL(9,$O$2078:$O2079)</f>
        <v>0</v>
      </c>
      <c r="T2079" s="231">
        <f>IFERROR(+Revisión_Avance_Periodo!$S2079/Revisión_Avance_Periodo!$R2079,0)</f>
        <v>0</v>
      </c>
      <c r="U2079" s="184"/>
      <c r="V2079" s="185"/>
      <c r="W2079" s="183"/>
      <c r="X2079" s="183"/>
      <c r="Y2079" s="183"/>
      <c r="Z2079" s="186"/>
      <c r="AA2079" s="187"/>
    </row>
    <row r="2080" spans="1:27" x14ac:dyDescent="0.25">
      <c r="A2080" s="88">
        <v>176</v>
      </c>
      <c r="B2080" s="91" t="str">
        <f>CONCATENATE(Revisión_Avance_Periodo!$C2080,";",Revisión_Avance_Periodo!$E2080,";",Revisión_Avance_Periodo!$I2080)</f>
        <v>OE3;PR_10;ACT_284</v>
      </c>
      <c r="C2080" s="170" t="s">
        <v>50</v>
      </c>
      <c r="D2080" s="171" t="str">
        <f>VLOOKUP(Revisión_Avance_Periodo!$C2080,Componentes_BD!$F$1:$G$5,2,FALSE)</f>
        <v>Brindar protección al Usuario.</v>
      </c>
      <c r="E2080" s="106" t="s">
        <v>12</v>
      </c>
      <c r="F2080" s="89">
        <v>2</v>
      </c>
      <c r="G2080" s="89" t="str">
        <f>VLOOKUP(Revisión_Avance_Periodo!$A2080,BD_Seguimiento_OAP_2019!$A$2:$G$294,7,FALSE)</f>
        <v>PAI</v>
      </c>
      <c r="H2080" s="89" t="str">
        <f>VLOOKUP(Revisión_Avance_Periodo!$A2080,BD_Seguimiento_OAP_2019!$A$2:$J$294,10,FALSE)</f>
        <v>PAI_01 - Operacional</v>
      </c>
      <c r="I2080" s="89" t="s">
        <v>1553</v>
      </c>
      <c r="J2080" s="89" t="str">
        <f>VLOOKUP(Revisión_Avance_Periodo!$I2080,BD_Seguimiento_OAP_2019!$L:$M,2,FALSE)</f>
        <v>31.2. Desarrollar Mesas de trabajo para determinar las competencias con las diferentes autoridades en materia de protección al usuario</v>
      </c>
      <c r="K2080" s="106" t="s">
        <v>52</v>
      </c>
      <c r="L2080" s="172">
        <v>4.4642857142857152E-4</v>
      </c>
      <c r="M2080" s="173" t="s">
        <v>106</v>
      </c>
      <c r="N2080" s="190">
        <f>INDEX(BD_Seguimiento_OAP_2019!$AH$3:$AS$294,MATCH(Revisión_Avance_Periodo!$I2080,BD_Seguimiento_OAP_2019!$L$3:$L$294,0),MATCH(Revisión_Avance_Periodo!$M2080,BD_Seguimiento_OAP_2019!$AH$2:$AS$2,0))</f>
        <v>0</v>
      </c>
      <c r="O2080" s="190">
        <f>INDEX(BD_Seguimiento_OAP_2019!$AV$3:$BG$294,MATCH(Revisión_Avance_Periodo!$I2080,BD_Seguimiento_OAP_2019!$L$3:$L$294,0),MATCH(Revisión_Avance_Periodo!$M2080,BD_Seguimiento_OAP_2019!$AV$2:$BG$2,0))</f>
        <v>0</v>
      </c>
      <c r="P2080" s="175">
        <f t="shared" si="384"/>
        <v>0</v>
      </c>
      <c r="Q2080" s="173" t="str">
        <f>VLOOKUP(P2080,Tabla_Indicador_Gestion4[#All],3,TRUE)</f>
        <v>Por Ejecutar</v>
      </c>
      <c r="R2080" s="229">
        <f>SUBTOTAL(9,$N$2078:$N2080)</f>
        <v>0</v>
      </c>
      <c r="S2080" s="230">
        <f>SUBTOTAL(9,$O$2078:$O2080)</f>
        <v>0</v>
      </c>
      <c r="T2080" s="231">
        <f>IFERROR(+Revisión_Avance_Periodo!$S2080/Revisión_Avance_Periodo!$R2080,0)</f>
        <v>0</v>
      </c>
      <c r="U2080" s="184"/>
      <c r="V2080" s="185"/>
      <c r="W2080" s="183"/>
      <c r="X2080" s="183"/>
      <c r="Y2080" s="183"/>
      <c r="Z2080" s="186"/>
      <c r="AA2080" s="187"/>
    </row>
    <row r="2081" spans="1:27" x14ac:dyDescent="0.25">
      <c r="A2081" s="94">
        <v>176</v>
      </c>
      <c r="B2081" s="96" t="str">
        <f>CONCATENATE(Revisión_Avance_Periodo!$C2081,";",Revisión_Avance_Periodo!$E2081,";",Revisión_Avance_Periodo!$I2081)</f>
        <v>OE3;PR_10;ACT_284</v>
      </c>
      <c r="C2081" s="180" t="s">
        <v>50</v>
      </c>
      <c r="D2081" s="181" t="str">
        <f>VLOOKUP(Revisión_Avance_Periodo!$C2081,Componentes_BD!$F$1:$G$5,2,FALSE)</f>
        <v>Brindar protección al Usuario.</v>
      </c>
      <c r="E2081" s="119" t="s">
        <v>12</v>
      </c>
      <c r="F2081" s="95">
        <v>2</v>
      </c>
      <c r="G2081" s="95" t="str">
        <f>VLOOKUP(Revisión_Avance_Periodo!$A2081,BD_Seguimiento_OAP_2019!$A$2:$G$294,7,FALSE)</f>
        <v>PAI</v>
      </c>
      <c r="H2081" s="95" t="str">
        <f>VLOOKUP(Revisión_Avance_Periodo!$A2081,BD_Seguimiento_OAP_2019!$A$2:$J$294,10,FALSE)</f>
        <v>PAI_01 - Operacional</v>
      </c>
      <c r="I2081" s="95" t="s">
        <v>1553</v>
      </c>
      <c r="J2081" s="95" t="str">
        <f>VLOOKUP(Revisión_Avance_Periodo!$I2081,BD_Seguimiento_OAP_2019!$L:$M,2,FALSE)</f>
        <v>31.2. Desarrollar Mesas de trabajo para determinar las competencias con las diferentes autoridades en materia de protección al usuario</v>
      </c>
      <c r="K2081" s="119" t="s">
        <v>52</v>
      </c>
      <c r="L2081" s="172">
        <v>4.4642857142857152E-4</v>
      </c>
      <c r="M2081" s="182" t="s">
        <v>107</v>
      </c>
      <c r="N2081" s="190">
        <f>INDEX(BD_Seguimiento_OAP_2019!$AH$3:$AS$294,MATCH(Revisión_Avance_Periodo!$I2081,BD_Seguimiento_OAP_2019!$L$3:$L$294,0),MATCH(Revisión_Avance_Periodo!$M2081,BD_Seguimiento_OAP_2019!$AH$2:$AS$2,0))</f>
        <v>0</v>
      </c>
      <c r="O2081" s="190">
        <f>INDEX(BD_Seguimiento_OAP_2019!$AV$3:$BG$294,MATCH(Revisión_Avance_Periodo!$I2081,BD_Seguimiento_OAP_2019!$L$3:$L$294,0),MATCH(Revisión_Avance_Periodo!$M2081,BD_Seguimiento_OAP_2019!$AV$2:$BG$2,0))</f>
        <v>0</v>
      </c>
      <c r="P2081" s="175">
        <f t="shared" si="384"/>
        <v>0</v>
      </c>
      <c r="Q2081" s="182" t="str">
        <f>VLOOKUP(P2081,Tabla_Indicador_Gestion4[#All],3,TRUE)</f>
        <v>Por Ejecutar</v>
      </c>
      <c r="R2081" s="229">
        <f>SUBTOTAL(9,$N$2078:$N2081)</f>
        <v>0</v>
      </c>
      <c r="S2081" s="230">
        <f>SUBTOTAL(9,$O$2078:$O2081)</f>
        <v>0</v>
      </c>
      <c r="T2081" s="231">
        <f>IFERROR(+Revisión_Avance_Periodo!$S2081/Revisión_Avance_Periodo!$R2081,0)</f>
        <v>0</v>
      </c>
      <c r="U2081" s="184"/>
      <c r="V2081" s="185"/>
      <c r="W2081" s="183"/>
      <c r="X2081" s="183"/>
      <c r="Y2081" s="183"/>
      <c r="Z2081" s="186"/>
      <c r="AA2081" s="187"/>
    </row>
    <row r="2082" spans="1:27" x14ac:dyDescent="0.25">
      <c r="A2082" s="88">
        <v>176</v>
      </c>
      <c r="B2082" s="91" t="str">
        <f>CONCATENATE(Revisión_Avance_Periodo!$C2082,";",Revisión_Avance_Periodo!$E2082,";",Revisión_Avance_Periodo!$I2082)</f>
        <v>OE3;PR_10;ACT_284</v>
      </c>
      <c r="C2082" s="170" t="s">
        <v>50</v>
      </c>
      <c r="D2082" s="171" t="str">
        <f>VLOOKUP(Revisión_Avance_Periodo!$C2082,Componentes_BD!$F$1:$G$5,2,FALSE)</f>
        <v>Brindar protección al Usuario.</v>
      </c>
      <c r="E2082" s="106" t="s">
        <v>12</v>
      </c>
      <c r="F2082" s="89">
        <v>2</v>
      </c>
      <c r="G2082" s="89" t="str">
        <f>VLOOKUP(Revisión_Avance_Periodo!$A2082,BD_Seguimiento_OAP_2019!$A$2:$G$294,7,FALSE)</f>
        <v>PAI</v>
      </c>
      <c r="H2082" s="89" t="str">
        <f>VLOOKUP(Revisión_Avance_Periodo!$A2082,BD_Seguimiento_OAP_2019!$A$2:$J$294,10,FALSE)</f>
        <v>PAI_01 - Operacional</v>
      </c>
      <c r="I2082" s="89" t="s">
        <v>1553</v>
      </c>
      <c r="J2082" s="89" t="str">
        <f>VLOOKUP(Revisión_Avance_Periodo!$I2082,BD_Seguimiento_OAP_2019!$L:$M,2,FALSE)</f>
        <v>31.2. Desarrollar Mesas de trabajo para determinar las competencias con las diferentes autoridades en materia de protección al usuario</v>
      </c>
      <c r="K2082" s="106" t="s">
        <v>52</v>
      </c>
      <c r="L2082" s="172">
        <v>4.4642857142857152E-4</v>
      </c>
      <c r="M2082" s="173" t="s">
        <v>108</v>
      </c>
      <c r="N2082" s="190">
        <f>INDEX(BD_Seguimiento_OAP_2019!$AH$3:$AS$294,MATCH(Revisión_Avance_Periodo!$I2082,BD_Seguimiento_OAP_2019!$L$3:$L$294,0),MATCH(Revisión_Avance_Periodo!$M2082,BD_Seguimiento_OAP_2019!$AH$2:$AS$2,0))</f>
        <v>1</v>
      </c>
      <c r="O2082" s="190">
        <f>INDEX(BD_Seguimiento_OAP_2019!$AV$3:$BG$294,MATCH(Revisión_Avance_Periodo!$I2082,BD_Seguimiento_OAP_2019!$L$3:$L$294,0),MATCH(Revisión_Avance_Periodo!$M2082,BD_Seguimiento_OAP_2019!$AV$2:$BG$2,0))</f>
        <v>1</v>
      </c>
      <c r="P2082" s="189">
        <f t="shared" si="379"/>
        <v>1</v>
      </c>
      <c r="Q2082" s="173" t="str">
        <f>VLOOKUP(P2082,Tabla_Indicador_Gestion4[#All],3,TRUE)</f>
        <v>Culminada</v>
      </c>
      <c r="R2082" s="229">
        <f>SUBTOTAL(9,$N$2078:$N2082)</f>
        <v>1</v>
      </c>
      <c r="S2082" s="230">
        <f>SUBTOTAL(9,$O$2078:$O2082)</f>
        <v>1</v>
      </c>
      <c r="T2082" s="231">
        <f>IFERROR(+Revisión_Avance_Periodo!$S2082/Revisión_Avance_Periodo!$R2082,0)</f>
        <v>1</v>
      </c>
      <c r="U2082" s="184"/>
      <c r="V2082" s="185"/>
      <c r="W2082" s="183"/>
      <c r="X2082" s="183"/>
      <c r="Y2082" s="183"/>
      <c r="Z2082" s="186"/>
      <c r="AA2082" s="187"/>
    </row>
    <row r="2083" spans="1:27" x14ac:dyDescent="0.25">
      <c r="A2083" s="94">
        <v>176</v>
      </c>
      <c r="B2083" s="96" t="str">
        <f>CONCATENATE(Revisión_Avance_Periodo!$C2083,";",Revisión_Avance_Periodo!$E2083,";",Revisión_Avance_Periodo!$I2083)</f>
        <v>OE3;PR_10;ACT_284</v>
      </c>
      <c r="C2083" s="180" t="s">
        <v>50</v>
      </c>
      <c r="D2083" s="181" t="str">
        <f>VLOOKUP(Revisión_Avance_Periodo!$C2083,Componentes_BD!$F$1:$G$5,2,FALSE)</f>
        <v>Brindar protección al Usuario.</v>
      </c>
      <c r="E2083" s="119" t="s">
        <v>12</v>
      </c>
      <c r="F2083" s="95">
        <v>2</v>
      </c>
      <c r="G2083" s="95" t="str">
        <f>VLOOKUP(Revisión_Avance_Periodo!$A2083,BD_Seguimiento_OAP_2019!$A$2:$G$294,7,FALSE)</f>
        <v>PAI</v>
      </c>
      <c r="H2083" s="95" t="str">
        <f>VLOOKUP(Revisión_Avance_Periodo!$A2083,BD_Seguimiento_OAP_2019!$A$2:$J$294,10,FALSE)</f>
        <v>PAI_01 - Operacional</v>
      </c>
      <c r="I2083" s="95" t="s">
        <v>1553</v>
      </c>
      <c r="J2083" s="95" t="str">
        <f>VLOOKUP(Revisión_Avance_Periodo!$I2083,BD_Seguimiento_OAP_2019!$L:$M,2,FALSE)</f>
        <v>31.2. Desarrollar Mesas de trabajo para determinar las competencias con las diferentes autoridades en materia de protección al usuario</v>
      </c>
      <c r="K2083" s="119" t="s">
        <v>52</v>
      </c>
      <c r="L2083" s="172">
        <v>4.4642857142857152E-4</v>
      </c>
      <c r="M2083" s="182" t="s">
        <v>109</v>
      </c>
      <c r="N2083" s="190">
        <f>INDEX(BD_Seguimiento_OAP_2019!$AH$3:$AS$294,MATCH(Revisión_Avance_Periodo!$I2083,BD_Seguimiento_OAP_2019!$L$3:$L$294,0),MATCH(Revisión_Avance_Periodo!$M2083,BD_Seguimiento_OAP_2019!$AH$2:$AS$2,0))</f>
        <v>0</v>
      </c>
      <c r="O2083" s="190">
        <f>INDEX(BD_Seguimiento_OAP_2019!$AV$3:$BG$294,MATCH(Revisión_Avance_Periodo!$I2083,BD_Seguimiento_OAP_2019!$L$3:$L$294,0),MATCH(Revisión_Avance_Periodo!$M2083,BD_Seguimiento_OAP_2019!$AV$2:$BG$2,0))</f>
        <v>0</v>
      </c>
      <c r="P2083" s="175">
        <f t="shared" ref="P2083:P2087" si="386">IFERROR((O2083/N2083),0)</f>
        <v>0</v>
      </c>
      <c r="Q2083" s="182" t="str">
        <f>VLOOKUP(P2083,Tabla_Indicador_Gestion4[#All],3,TRUE)</f>
        <v>Por Ejecutar</v>
      </c>
      <c r="R2083" s="229">
        <f>SUBTOTAL(9,$N$2078:$N2083)</f>
        <v>1</v>
      </c>
      <c r="S2083" s="230">
        <f>SUBTOTAL(9,$O$2078:$O2083)</f>
        <v>1</v>
      </c>
      <c r="T2083" s="231">
        <f>IFERROR(+Revisión_Avance_Periodo!$S2083/Revisión_Avance_Periodo!$R2083,0)</f>
        <v>1</v>
      </c>
      <c r="U2083" s="184"/>
      <c r="V2083" s="185"/>
      <c r="W2083" s="183"/>
      <c r="X2083" s="183"/>
      <c r="Y2083" s="183"/>
      <c r="Z2083" s="186"/>
      <c r="AA2083" s="187"/>
    </row>
    <row r="2084" spans="1:27" x14ac:dyDescent="0.25">
      <c r="A2084" s="88">
        <v>176</v>
      </c>
      <c r="B2084" s="91" t="str">
        <f>CONCATENATE(Revisión_Avance_Periodo!$C2084,";",Revisión_Avance_Periodo!$E2084,";",Revisión_Avance_Periodo!$I2084)</f>
        <v>OE3;PR_10;ACT_284</v>
      </c>
      <c r="C2084" s="170" t="s">
        <v>50</v>
      </c>
      <c r="D2084" s="171" t="str">
        <f>VLOOKUP(Revisión_Avance_Periodo!$C2084,Componentes_BD!$F$1:$G$5,2,FALSE)</f>
        <v>Brindar protección al Usuario.</v>
      </c>
      <c r="E2084" s="106" t="s">
        <v>12</v>
      </c>
      <c r="F2084" s="89">
        <v>2</v>
      </c>
      <c r="G2084" s="89" t="str">
        <f>VLOOKUP(Revisión_Avance_Periodo!$A2084,BD_Seguimiento_OAP_2019!$A$2:$G$294,7,FALSE)</f>
        <v>PAI</v>
      </c>
      <c r="H2084" s="89" t="str">
        <f>VLOOKUP(Revisión_Avance_Periodo!$A2084,BD_Seguimiento_OAP_2019!$A$2:$J$294,10,FALSE)</f>
        <v>PAI_01 - Operacional</v>
      </c>
      <c r="I2084" s="89" t="s">
        <v>1553</v>
      </c>
      <c r="J2084" s="89" t="str">
        <f>VLOOKUP(Revisión_Avance_Periodo!$I2084,BD_Seguimiento_OAP_2019!$L:$M,2,FALSE)</f>
        <v>31.2. Desarrollar Mesas de trabajo para determinar las competencias con las diferentes autoridades en materia de protección al usuario</v>
      </c>
      <c r="K2084" s="106" t="s">
        <v>52</v>
      </c>
      <c r="L2084" s="172">
        <v>4.4642857142857152E-4</v>
      </c>
      <c r="M2084" s="173" t="s">
        <v>110</v>
      </c>
      <c r="N2084" s="190">
        <f>INDEX(BD_Seguimiento_OAP_2019!$AH$3:$AS$294,MATCH(Revisión_Avance_Periodo!$I2084,BD_Seguimiento_OAP_2019!$L$3:$L$294,0),MATCH(Revisión_Avance_Periodo!$M2084,BD_Seguimiento_OAP_2019!$AH$2:$AS$2,0))</f>
        <v>0</v>
      </c>
      <c r="O2084" s="190">
        <f>INDEX(BD_Seguimiento_OAP_2019!$AV$3:$BG$294,MATCH(Revisión_Avance_Periodo!$I2084,BD_Seguimiento_OAP_2019!$L$3:$L$294,0),MATCH(Revisión_Avance_Periodo!$M2084,BD_Seguimiento_OAP_2019!$AV$2:$BG$2,0))</f>
        <v>0</v>
      </c>
      <c r="P2084" s="175">
        <f t="shared" si="386"/>
        <v>0</v>
      </c>
      <c r="Q2084" s="173" t="str">
        <f>VLOOKUP(P2084,Tabla_Indicador_Gestion4[#All],3,TRUE)</f>
        <v>Por Ejecutar</v>
      </c>
      <c r="R2084" s="229">
        <f>SUBTOTAL(9,$N$2078:$N2084)</f>
        <v>1</v>
      </c>
      <c r="S2084" s="230">
        <f>SUBTOTAL(9,$O$2078:$O2084)</f>
        <v>1</v>
      </c>
      <c r="T2084" s="231">
        <f>IFERROR(+Revisión_Avance_Periodo!$S2084/Revisión_Avance_Periodo!$R2084,0)</f>
        <v>1</v>
      </c>
      <c r="U2084" s="184"/>
      <c r="V2084" s="185"/>
      <c r="W2084" s="183"/>
      <c r="X2084" s="183"/>
      <c r="Y2084" s="183"/>
      <c r="Z2084" s="186"/>
      <c r="AA2084" s="187"/>
    </row>
    <row r="2085" spans="1:27" x14ac:dyDescent="0.25">
      <c r="A2085" s="94">
        <v>176</v>
      </c>
      <c r="B2085" s="96" t="str">
        <f>CONCATENATE(Revisión_Avance_Periodo!$C2085,";",Revisión_Avance_Periodo!$E2085,";",Revisión_Avance_Periodo!$I2085)</f>
        <v>OE3;PR_10;ACT_284</v>
      </c>
      <c r="C2085" s="180" t="s">
        <v>50</v>
      </c>
      <c r="D2085" s="181" t="str">
        <f>VLOOKUP(Revisión_Avance_Periodo!$C2085,Componentes_BD!$F$1:$G$5,2,FALSE)</f>
        <v>Brindar protección al Usuario.</v>
      </c>
      <c r="E2085" s="119" t="s">
        <v>12</v>
      </c>
      <c r="F2085" s="95">
        <v>2</v>
      </c>
      <c r="G2085" s="95" t="str">
        <f>VLOOKUP(Revisión_Avance_Periodo!$A2085,BD_Seguimiento_OAP_2019!$A$2:$G$294,7,FALSE)</f>
        <v>PAI</v>
      </c>
      <c r="H2085" s="95" t="str">
        <f>VLOOKUP(Revisión_Avance_Periodo!$A2085,BD_Seguimiento_OAP_2019!$A$2:$J$294,10,FALSE)</f>
        <v>PAI_01 - Operacional</v>
      </c>
      <c r="I2085" s="95" t="s">
        <v>1553</v>
      </c>
      <c r="J2085" s="95" t="str">
        <f>VLOOKUP(Revisión_Avance_Periodo!$I2085,BD_Seguimiento_OAP_2019!$L:$M,2,FALSE)</f>
        <v>31.2. Desarrollar Mesas de trabajo para determinar las competencias con las diferentes autoridades en materia de protección al usuario</v>
      </c>
      <c r="K2085" s="119" t="s">
        <v>52</v>
      </c>
      <c r="L2085" s="172">
        <v>4.4642857142857152E-4</v>
      </c>
      <c r="M2085" s="182" t="s">
        <v>111</v>
      </c>
      <c r="N2085" s="190">
        <f>INDEX(BD_Seguimiento_OAP_2019!$AH$3:$AS$294,MATCH(Revisión_Avance_Periodo!$I2085,BD_Seguimiento_OAP_2019!$L$3:$L$294,0),MATCH(Revisión_Avance_Periodo!$M2085,BD_Seguimiento_OAP_2019!$AH$2:$AS$2,0))</f>
        <v>0</v>
      </c>
      <c r="O2085" s="190">
        <f>INDEX(BD_Seguimiento_OAP_2019!$AV$3:$BG$294,MATCH(Revisión_Avance_Periodo!$I2085,BD_Seguimiento_OAP_2019!$L$3:$L$294,0),MATCH(Revisión_Avance_Periodo!$M2085,BD_Seguimiento_OAP_2019!$AV$2:$BG$2,0))</f>
        <v>0</v>
      </c>
      <c r="P2085" s="175">
        <f t="shared" si="386"/>
        <v>0</v>
      </c>
      <c r="Q2085" s="182" t="str">
        <f>VLOOKUP(P2085,Tabla_Indicador_Gestion4[#All],3,TRUE)</f>
        <v>Por Ejecutar</v>
      </c>
      <c r="R2085" s="229">
        <f>SUBTOTAL(9,$N$2078:$N2085)</f>
        <v>1</v>
      </c>
      <c r="S2085" s="230">
        <f>SUBTOTAL(9,$O$2078:$O2085)</f>
        <v>1</v>
      </c>
      <c r="T2085" s="231">
        <f>IFERROR(+Revisión_Avance_Periodo!$S2085/Revisión_Avance_Periodo!$R2085,0)</f>
        <v>1</v>
      </c>
      <c r="U2085" s="184"/>
      <c r="V2085" s="185"/>
      <c r="W2085" s="183"/>
      <c r="X2085" s="183"/>
      <c r="Y2085" s="183"/>
      <c r="Z2085" s="186"/>
      <c r="AA2085" s="187"/>
    </row>
    <row r="2086" spans="1:27" x14ac:dyDescent="0.25">
      <c r="A2086" s="88">
        <v>176</v>
      </c>
      <c r="B2086" s="91" t="str">
        <f>CONCATENATE(Revisión_Avance_Periodo!$C2086,";",Revisión_Avance_Periodo!$E2086,";",Revisión_Avance_Periodo!$I2086)</f>
        <v>OE3;PR_10;ACT_284</v>
      </c>
      <c r="C2086" s="170" t="s">
        <v>50</v>
      </c>
      <c r="D2086" s="171" t="str">
        <f>VLOOKUP(Revisión_Avance_Periodo!$C2086,Componentes_BD!$F$1:$G$5,2,FALSE)</f>
        <v>Brindar protección al Usuario.</v>
      </c>
      <c r="E2086" s="106" t="s">
        <v>12</v>
      </c>
      <c r="F2086" s="89">
        <v>2</v>
      </c>
      <c r="G2086" s="89" t="str">
        <f>VLOOKUP(Revisión_Avance_Periodo!$A2086,BD_Seguimiento_OAP_2019!$A$2:$G$294,7,FALSE)</f>
        <v>PAI</v>
      </c>
      <c r="H2086" s="89" t="str">
        <f>VLOOKUP(Revisión_Avance_Periodo!$A2086,BD_Seguimiento_OAP_2019!$A$2:$J$294,10,FALSE)</f>
        <v>PAI_01 - Operacional</v>
      </c>
      <c r="I2086" s="89" t="s">
        <v>1553</v>
      </c>
      <c r="J2086" s="89" t="str">
        <f>VLOOKUP(Revisión_Avance_Periodo!$I2086,BD_Seguimiento_OAP_2019!$L:$M,2,FALSE)</f>
        <v>31.2. Desarrollar Mesas de trabajo para determinar las competencias con las diferentes autoridades en materia de protección al usuario</v>
      </c>
      <c r="K2086" s="106" t="s">
        <v>52</v>
      </c>
      <c r="L2086" s="172">
        <v>4.4642857142857152E-4</v>
      </c>
      <c r="M2086" s="173" t="s">
        <v>112</v>
      </c>
      <c r="N2086" s="190">
        <f>INDEX(BD_Seguimiento_OAP_2019!$AH$3:$AS$294,MATCH(Revisión_Avance_Periodo!$I2086,BD_Seguimiento_OAP_2019!$L$3:$L$294,0),MATCH(Revisión_Avance_Periodo!$M2086,BD_Seguimiento_OAP_2019!$AH$2:$AS$2,0))</f>
        <v>0</v>
      </c>
      <c r="O2086" s="190">
        <f>INDEX(BD_Seguimiento_OAP_2019!$AV$3:$BG$294,MATCH(Revisión_Avance_Periodo!$I2086,BD_Seguimiento_OAP_2019!$L$3:$L$294,0),MATCH(Revisión_Avance_Periodo!$M2086,BD_Seguimiento_OAP_2019!$AV$2:$BG$2,0))</f>
        <v>0</v>
      </c>
      <c r="P2086" s="175">
        <f t="shared" si="386"/>
        <v>0</v>
      </c>
      <c r="Q2086" s="173" t="str">
        <f>VLOOKUP(P2086,Tabla_Indicador_Gestion4[#All],3,TRUE)</f>
        <v>Por Ejecutar</v>
      </c>
      <c r="R2086" s="229">
        <f>SUBTOTAL(9,$N$2078:$N2086)</f>
        <v>1</v>
      </c>
      <c r="S2086" s="230">
        <f>SUBTOTAL(9,$O$2078:$O2086)</f>
        <v>1</v>
      </c>
      <c r="T2086" s="231">
        <f>IFERROR(+Revisión_Avance_Periodo!$S2086/Revisión_Avance_Periodo!$R2086,0)</f>
        <v>1</v>
      </c>
      <c r="U2086" s="184"/>
      <c r="V2086" s="185"/>
      <c r="W2086" s="183"/>
      <c r="X2086" s="183"/>
      <c r="Y2086" s="183"/>
      <c r="Z2086" s="186"/>
      <c r="AA2086" s="187"/>
    </row>
    <row r="2087" spans="1:27" x14ac:dyDescent="0.25">
      <c r="A2087" s="94">
        <v>176</v>
      </c>
      <c r="B2087" s="96" t="str">
        <f>CONCATENATE(Revisión_Avance_Periodo!$C2087,";",Revisión_Avance_Periodo!$E2087,";",Revisión_Avance_Periodo!$I2087)</f>
        <v>OE3;PR_10;ACT_284</v>
      </c>
      <c r="C2087" s="180" t="s">
        <v>50</v>
      </c>
      <c r="D2087" s="181" t="str">
        <f>VLOOKUP(Revisión_Avance_Periodo!$C2087,Componentes_BD!$F$1:$G$5,2,FALSE)</f>
        <v>Brindar protección al Usuario.</v>
      </c>
      <c r="E2087" s="119" t="s">
        <v>12</v>
      </c>
      <c r="F2087" s="95">
        <v>2</v>
      </c>
      <c r="G2087" s="95" t="str">
        <f>VLOOKUP(Revisión_Avance_Periodo!$A2087,BD_Seguimiento_OAP_2019!$A$2:$G$294,7,FALSE)</f>
        <v>PAI</v>
      </c>
      <c r="H2087" s="95" t="str">
        <f>VLOOKUP(Revisión_Avance_Periodo!$A2087,BD_Seguimiento_OAP_2019!$A$2:$J$294,10,FALSE)</f>
        <v>PAI_01 - Operacional</v>
      </c>
      <c r="I2087" s="95" t="s">
        <v>1553</v>
      </c>
      <c r="J2087" s="95" t="str">
        <f>VLOOKUP(Revisión_Avance_Periodo!$I2087,BD_Seguimiento_OAP_2019!$L:$M,2,FALSE)</f>
        <v>31.2. Desarrollar Mesas de trabajo para determinar las competencias con las diferentes autoridades en materia de protección al usuario</v>
      </c>
      <c r="K2087" s="119" t="s">
        <v>52</v>
      </c>
      <c r="L2087" s="172">
        <v>4.4642857142857152E-4</v>
      </c>
      <c r="M2087" s="182" t="s">
        <v>113</v>
      </c>
      <c r="N2087" s="190">
        <f>INDEX(BD_Seguimiento_OAP_2019!$AH$3:$AS$294,MATCH(Revisión_Avance_Periodo!$I2087,BD_Seguimiento_OAP_2019!$L$3:$L$294,0),MATCH(Revisión_Avance_Periodo!$M2087,BD_Seguimiento_OAP_2019!$AH$2:$AS$2,0))</f>
        <v>0</v>
      </c>
      <c r="O2087" s="190">
        <f>INDEX(BD_Seguimiento_OAP_2019!$AV$3:$BG$294,MATCH(Revisión_Avance_Periodo!$I2087,BD_Seguimiento_OAP_2019!$L$3:$L$294,0),MATCH(Revisión_Avance_Periodo!$M2087,BD_Seguimiento_OAP_2019!$AV$2:$BG$2,0))</f>
        <v>0</v>
      </c>
      <c r="P2087" s="175">
        <f t="shared" si="386"/>
        <v>0</v>
      </c>
      <c r="Q2087" s="182" t="str">
        <f>VLOOKUP(P2087,Tabla_Indicador_Gestion4[#All],3,TRUE)</f>
        <v>Por Ejecutar</v>
      </c>
      <c r="R2087" s="229">
        <f>SUBTOTAL(9,$N$2078:$N2087)</f>
        <v>1</v>
      </c>
      <c r="S2087" s="230">
        <f>SUBTOTAL(9,$O$2078:$O2087)</f>
        <v>1</v>
      </c>
      <c r="T2087" s="231">
        <f>IFERROR(+Revisión_Avance_Periodo!$S2087/Revisión_Avance_Periodo!$R2087,0)</f>
        <v>1</v>
      </c>
      <c r="U2087" s="184"/>
      <c r="V2087" s="185"/>
      <c r="W2087" s="183"/>
      <c r="X2087" s="183"/>
      <c r="Y2087" s="183"/>
      <c r="Z2087" s="186"/>
      <c r="AA2087" s="187"/>
    </row>
    <row r="2088" spans="1:27" x14ac:dyDescent="0.25">
      <c r="A2088" s="88">
        <v>176</v>
      </c>
      <c r="B2088" s="91" t="str">
        <f>CONCATENATE(Revisión_Avance_Periodo!$C2088,";",Revisión_Avance_Periodo!$E2088,";",Revisión_Avance_Periodo!$I2088)</f>
        <v>OE3;PR_10;ACT_284</v>
      </c>
      <c r="C2088" s="170" t="s">
        <v>50</v>
      </c>
      <c r="D2088" s="171" t="str">
        <f>VLOOKUP(Revisión_Avance_Periodo!$C2088,Componentes_BD!$F$1:$G$5,2,FALSE)</f>
        <v>Brindar protección al Usuario.</v>
      </c>
      <c r="E2088" s="106" t="s">
        <v>12</v>
      </c>
      <c r="F2088" s="89">
        <v>2</v>
      </c>
      <c r="G2088" s="89" t="str">
        <f>VLOOKUP(Revisión_Avance_Periodo!$A2088,BD_Seguimiento_OAP_2019!$A$2:$G$294,7,FALSE)</f>
        <v>PAI</v>
      </c>
      <c r="H2088" s="89" t="str">
        <f>VLOOKUP(Revisión_Avance_Periodo!$A2088,BD_Seguimiento_OAP_2019!$A$2:$J$294,10,FALSE)</f>
        <v>PAI_01 - Operacional</v>
      </c>
      <c r="I2088" s="89" t="s">
        <v>1553</v>
      </c>
      <c r="J2088" s="89" t="str">
        <f>VLOOKUP(Revisión_Avance_Periodo!$I2088,BD_Seguimiento_OAP_2019!$L:$M,2,FALSE)</f>
        <v>31.2. Desarrollar Mesas de trabajo para determinar las competencias con las diferentes autoridades en materia de protección al usuario</v>
      </c>
      <c r="K2088" s="106" t="s">
        <v>52</v>
      </c>
      <c r="L2088" s="172">
        <v>4.4642857142857152E-4</v>
      </c>
      <c r="M2088" s="173" t="s">
        <v>114</v>
      </c>
      <c r="N2088" s="190">
        <f>INDEX(BD_Seguimiento_OAP_2019!$AH$3:$AS$294,MATCH(Revisión_Avance_Periodo!$I2088,BD_Seguimiento_OAP_2019!$L$3:$L$294,0),MATCH(Revisión_Avance_Periodo!$M2088,BD_Seguimiento_OAP_2019!$AH$2:$AS$2,0))</f>
        <v>1</v>
      </c>
      <c r="O2088" s="190">
        <f>INDEX(BD_Seguimiento_OAP_2019!$AV$3:$BG$294,MATCH(Revisión_Avance_Periodo!$I2088,BD_Seguimiento_OAP_2019!$L$3:$L$294,0),MATCH(Revisión_Avance_Periodo!$M2088,BD_Seguimiento_OAP_2019!$AV$2:$BG$2,0))</f>
        <v>0</v>
      </c>
      <c r="P2088" s="189">
        <f t="shared" si="379"/>
        <v>0</v>
      </c>
      <c r="Q2088" s="173" t="str">
        <f>VLOOKUP(P2088,Tabla_Indicador_Gestion4[#All],3,TRUE)</f>
        <v>Por Ejecutar</v>
      </c>
      <c r="R2088" s="229">
        <f>SUBTOTAL(9,$N$2078:$N2088)</f>
        <v>2</v>
      </c>
      <c r="S2088" s="230">
        <f>SUBTOTAL(9,$O$2078:$O2088)</f>
        <v>1</v>
      </c>
      <c r="T2088" s="231">
        <f>IFERROR(+Revisión_Avance_Periodo!$S2088/Revisión_Avance_Periodo!$R2088,0)</f>
        <v>0.5</v>
      </c>
      <c r="U2088" s="184"/>
      <c r="V2088" s="185"/>
      <c r="W2088" s="183"/>
      <c r="X2088" s="183"/>
      <c r="Y2088" s="183"/>
      <c r="Z2088" s="186"/>
      <c r="AA2088" s="187"/>
    </row>
    <row r="2089" spans="1:27" ht="15.75" thickBot="1" x14ac:dyDescent="0.3">
      <c r="A2089" s="94">
        <v>176</v>
      </c>
      <c r="B2089" s="96" t="str">
        <f>CONCATENATE(Revisión_Avance_Periodo!$C2089,";",Revisión_Avance_Periodo!$E2089,";",Revisión_Avance_Periodo!$I2089)</f>
        <v>OE3;PR_10;ACT_284</v>
      </c>
      <c r="C2089" s="180" t="s">
        <v>50</v>
      </c>
      <c r="D2089" s="181" t="str">
        <f>VLOOKUP(Revisión_Avance_Periodo!$C2089,Componentes_BD!$F$1:$G$5,2,FALSE)</f>
        <v>Brindar protección al Usuario.</v>
      </c>
      <c r="E2089" s="119" t="s">
        <v>12</v>
      </c>
      <c r="F2089" s="95">
        <v>2</v>
      </c>
      <c r="G2089" s="95" t="str">
        <f>VLOOKUP(Revisión_Avance_Periodo!$A2089,BD_Seguimiento_OAP_2019!$A$2:$G$294,7,FALSE)</f>
        <v>PAI</v>
      </c>
      <c r="H2089" s="95" t="str">
        <f>VLOOKUP(Revisión_Avance_Periodo!$A2089,BD_Seguimiento_OAP_2019!$A$2:$J$294,10,FALSE)</f>
        <v>PAI_01 - Operacional</v>
      </c>
      <c r="I2089" s="95" t="s">
        <v>1553</v>
      </c>
      <c r="J2089" s="95" t="str">
        <f>VLOOKUP(Revisión_Avance_Periodo!$I2089,BD_Seguimiento_OAP_2019!$L:$M,2,FALSE)</f>
        <v>31.2. Desarrollar Mesas de trabajo para determinar las competencias con las diferentes autoridades en materia de protección al usuario</v>
      </c>
      <c r="K2089" s="119" t="s">
        <v>52</v>
      </c>
      <c r="L2089" s="172">
        <v>4.4642857142857152E-4</v>
      </c>
      <c r="M2089" s="182" t="s">
        <v>115</v>
      </c>
      <c r="N2089" s="190">
        <f>INDEX(BD_Seguimiento_OAP_2019!$AH$3:$AS$294,MATCH(Revisión_Avance_Periodo!$I2089,BD_Seguimiento_OAP_2019!$L$3:$L$294,0),MATCH(Revisión_Avance_Periodo!$M2089,BD_Seguimiento_OAP_2019!$AH$2:$AS$2,0))</f>
        <v>0</v>
      </c>
      <c r="O2089" s="190">
        <f>INDEX(BD_Seguimiento_OAP_2019!$AV$3:$BG$294,MATCH(Revisión_Avance_Periodo!$I2089,BD_Seguimiento_OAP_2019!$L$3:$L$294,0),MATCH(Revisión_Avance_Periodo!$M2089,BD_Seguimiento_OAP_2019!$AV$2:$BG$2,0))</f>
        <v>0</v>
      </c>
      <c r="P2089" s="175">
        <f t="shared" ref="P2089:P2100" si="387">IFERROR((O2089/N2089),0)</f>
        <v>0</v>
      </c>
      <c r="Q2089" s="182" t="str">
        <f>VLOOKUP(P2089,Tabla_Indicador_Gestion4[#All],3,TRUE)</f>
        <v>Por Ejecutar</v>
      </c>
      <c r="R2089" s="229">
        <f>SUBTOTAL(9,$N$2078:$N2089)</f>
        <v>2</v>
      </c>
      <c r="S2089" s="230">
        <f>SUBTOTAL(9,$O$2078:$O2089)</f>
        <v>1</v>
      </c>
      <c r="T2089" s="231">
        <f>IFERROR(+Revisión_Avance_Periodo!$S2089/Revisión_Avance_Periodo!$R2089,0)</f>
        <v>0.5</v>
      </c>
      <c r="U2089" s="184"/>
      <c r="V2089" s="185"/>
      <c r="W2089" s="183"/>
      <c r="X2089" s="183"/>
      <c r="Y2089" s="183"/>
      <c r="Z2089" s="186"/>
      <c r="AA2089" s="187"/>
    </row>
    <row r="2090" spans="1:27" x14ac:dyDescent="0.25">
      <c r="A2090" s="88">
        <v>177</v>
      </c>
      <c r="B2090" s="91" t="str">
        <f>CONCATENATE(Revisión_Avance_Periodo!$C2090,";",Revisión_Avance_Periodo!$E2090,";",Revisión_Avance_Periodo!$I2090)</f>
        <v>OE1;PR_10;ACT_74</v>
      </c>
      <c r="C2090" s="170" t="s">
        <v>9</v>
      </c>
      <c r="D2090" s="171" t="str">
        <f>VLOOKUP(Revisión_Avance_Periodo!$C2090,Componentes_BD!$F$1:$G$5,2,FALSE)</f>
        <v>Fortalecer la Vigilancia.</v>
      </c>
      <c r="E2090" s="106" t="s">
        <v>12</v>
      </c>
      <c r="F2090" s="89">
        <v>2</v>
      </c>
      <c r="G2090" s="89" t="str">
        <f>VLOOKUP(Revisión_Avance_Periodo!$A2090,BD_Seguimiento_OAP_2019!$A$2:$G$294,7,FALSE)</f>
        <v>PAI</v>
      </c>
      <c r="H2090" s="89" t="str">
        <f>VLOOKUP(Revisión_Avance_Periodo!$A2090,BD_Seguimiento_OAP_2019!$A$2:$J$294,10,FALSE)</f>
        <v>PAI_01 - Operacional</v>
      </c>
      <c r="I2090" s="89" t="s">
        <v>1556</v>
      </c>
      <c r="J2090" s="89" t="str">
        <f>VLOOKUP(Revisión_Avance_Periodo!$I2090,BD_Seguimiento_OAP_2019!$L:$M,2,FALSE)</f>
        <v>Diseñar e implementar mecanismos de Supervisión Inteligente</v>
      </c>
      <c r="K2090" s="106" t="s">
        <v>52</v>
      </c>
      <c r="L2090" s="172">
        <v>4.4642857142857152E-4</v>
      </c>
      <c r="M2090" s="173" t="s">
        <v>104</v>
      </c>
      <c r="N2090" s="190">
        <f>INDEX(BD_Seguimiento_OAP_2019!$AH$3:$AS$294,MATCH(Revisión_Avance_Periodo!$I2090,BD_Seguimiento_OAP_2019!$L$3:$L$294,0),MATCH(Revisión_Avance_Periodo!$M2090,BD_Seguimiento_OAP_2019!$AH$2:$AS$2,0))</f>
        <v>0</v>
      </c>
      <c r="O2090" s="190">
        <f>INDEX(BD_Seguimiento_OAP_2019!$AV$3:$BG$294,MATCH(Revisión_Avance_Periodo!$I2090,BD_Seguimiento_OAP_2019!$L$3:$L$294,0),MATCH(Revisión_Avance_Periodo!$M2090,BD_Seguimiento_OAP_2019!$AV$2:$BG$2,0))</f>
        <v>0</v>
      </c>
      <c r="P2090" s="175">
        <f t="shared" si="387"/>
        <v>0</v>
      </c>
      <c r="Q2090" s="173" t="str">
        <f>VLOOKUP(P2090,Tabla_Indicador_Gestion4[#All],3,TRUE)</f>
        <v>Por Ejecutar</v>
      </c>
      <c r="R2090" s="232">
        <f>SUBTOTAL(9,$N$2090:$N2090)</f>
        <v>0</v>
      </c>
      <c r="S2090" s="233">
        <f>SUBTOTAL(9,$O$2090:$O2090)</f>
        <v>0</v>
      </c>
      <c r="T2090" s="234">
        <f>IFERROR(+Revisión_Avance_Periodo!$S2090/Revisión_Avance_Periodo!$R2090,0)</f>
        <v>0</v>
      </c>
      <c r="U2090" s="191">
        <f>SUBTOTAL(9,N2090:N2101)</f>
        <v>1</v>
      </c>
      <c r="V2090" s="192">
        <f>SUBTOTAL(9,O2090:O2101)</f>
        <v>0</v>
      </c>
      <c r="W2090" s="176">
        <f t="shared" ref="W2090" si="388">+V2090/U2090</f>
        <v>0</v>
      </c>
      <c r="X2090" s="176"/>
      <c r="Y2090" s="176">
        <f>100%-Revisión_Avance_Periodo!$W2090</f>
        <v>1</v>
      </c>
      <c r="Z2090" s="178" t="str">
        <f>VLOOKUP(W2090,Tabla_Indicador_Gestion4[],3,TRUE)</f>
        <v>Por Ejecutar</v>
      </c>
      <c r="AA2090" s="179">
        <f>Revisión_Avance_Periodo!$W2090*Revisión_Avance_Periodo!$L2090</f>
        <v>0</v>
      </c>
    </row>
    <row r="2091" spans="1:27" x14ac:dyDescent="0.25">
      <c r="A2091" s="94">
        <v>177</v>
      </c>
      <c r="B2091" s="96" t="str">
        <f>CONCATENATE(Revisión_Avance_Periodo!$C2091,";",Revisión_Avance_Periodo!$E2091,";",Revisión_Avance_Periodo!$I2091)</f>
        <v>OE1;PR_10;ACT_74</v>
      </c>
      <c r="C2091" s="180" t="s">
        <v>9</v>
      </c>
      <c r="D2091" s="181" t="str">
        <f>VLOOKUP(Revisión_Avance_Periodo!$C2091,Componentes_BD!$F$1:$G$5,2,FALSE)</f>
        <v>Fortalecer la Vigilancia.</v>
      </c>
      <c r="E2091" s="119" t="s">
        <v>12</v>
      </c>
      <c r="F2091" s="95">
        <v>2</v>
      </c>
      <c r="G2091" s="95" t="str">
        <f>VLOOKUP(Revisión_Avance_Periodo!$A2091,BD_Seguimiento_OAP_2019!$A$2:$G$294,7,FALSE)</f>
        <v>PAI</v>
      </c>
      <c r="H2091" s="95" t="str">
        <f>VLOOKUP(Revisión_Avance_Periodo!$A2091,BD_Seguimiento_OAP_2019!$A$2:$J$294,10,FALSE)</f>
        <v>PAI_01 - Operacional</v>
      </c>
      <c r="I2091" s="95" t="s">
        <v>1556</v>
      </c>
      <c r="J2091" s="95" t="str">
        <f>VLOOKUP(Revisión_Avance_Periodo!$I2091,BD_Seguimiento_OAP_2019!$L:$M,2,FALSE)</f>
        <v>Diseñar e implementar mecanismos de Supervisión Inteligente</v>
      </c>
      <c r="K2091" s="119" t="s">
        <v>52</v>
      </c>
      <c r="L2091" s="172">
        <v>4.4642857142857152E-4</v>
      </c>
      <c r="M2091" s="182" t="s">
        <v>105</v>
      </c>
      <c r="N2091" s="190">
        <f>INDEX(BD_Seguimiento_OAP_2019!$AH$3:$AS$294,MATCH(Revisión_Avance_Periodo!$I2091,BD_Seguimiento_OAP_2019!$L$3:$L$294,0),MATCH(Revisión_Avance_Periodo!$M2091,BD_Seguimiento_OAP_2019!$AH$2:$AS$2,0))</f>
        <v>0</v>
      </c>
      <c r="O2091" s="190">
        <f>INDEX(BD_Seguimiento_OAP_2019!$AV$3:$BG$294,MATCH(Revisión_Avance_Periodo!$I2091,BD_Seguimiento_OAP_2019!$L$3:$L$294,0),MATCH(Revisión_Avance_Periodo!$M2091,BD_Seguimiento_OAP_2019!$AV$2:$BG$2,0))</f>
        <v>0</v>
      </c>
      <c r="P2091" s="175">
        <f t="shared" si="387"/>
        <v>0</v>
      </c>
      <c r="Q2091" s="182" t="str">
        <f>VLOOKUP(P2091,Tabla_Indicador_Gestion4[#All],3,TRUE)</f>
        <v>Por Ejecutar</v>
      </c>
      <c r="R2091" s="229">
        <f>SUBTOTAL(9,$N$2090:$N2091)</f>
        <v>0</v>
      </c>
      <c r="S2091" s="230">
        <f>SUBTOTAL(9,$O$2090:$O2091)</f>
        <v>0</v>
      </c>
      <c r="T2091" s="231">
        <f>IFERROR(+Revisión_Avance_Periodo!$S2091/Revisión_Avance_Periodo!$R2091,0)</f>
        <v>0</v>
      </c>
      <c r="U2091" s="184"/>
      <c r="V2091" s="185"/>
      <c r="W2091" s="183"/>
      <c r="X2091" s="183"/>
      <c r="Y2091" s="183"/>
      <c r="Z2091" s="186"/>
      <c r="AA2091" s="187"/>
    </row>
    <row r="2092" spans="1:27" x14ac:dyDescent="0.25">
      <c r="A2092" s="88">
        <v>177</v>
      </c>
      <c r="B2092" s="91" t="str">
        <f>CONCATENATE(Revisión_Avance_Periodo!$C2092,";",Revisión_Avance_Periodo!$E2092,";",Revisión_Avance_Periodo!$I2092)</f>
        <v>OE1;PR_10;ACT_74</v>
      </c>
      <c r="C2092" s="170" t="s">
        <v>9</v>
      </c>
      <c r="D2092" s="171" t="str">
        <f>VLOOKUP(Revisión_Avance_Periodo!$C2092,Componentes_BD!$F$1:$G$5,2,FALSE)</f>
        <v>Fortalecer la Vigilancia.</v>
      </c>
      <c r="E2092" s="106" t="s">
        <v>12</v>
      </c>
      <c r="F2092" s="89">
        <v>2</v>
      </c>
      <c r="G2092" s="89" t="str">
        <f>VLOOKUP(Revisión_Avance_Periodo!$A2092,BD_Seguimiento_OAP_2019!$A$2:$G$294,7,FALSE)</f>
        <v>PAI</v>
      </c>
      <c r="H2092" s="89" t="str">
        <f>VLOOKUP(Revisión_Avance_Periodo!$A2092,BD_Seguimiento_OAP_2019!$A$2:$J$294,10,FALSE)</f>
        <v>PAI_01 - Operacional</v>
      </c>
      <c r="I2092" s="89" t="s">
        <v>1556</v>
      </c>
      <c r="J2092" s="89" t="str">
        <f>VLOOKUP(Revisión_Avance_Periodo!$I2092,BD_Seguimiento_OAP_2019!$L:$M,2,FALSE)</f>
        <v>Diseñar e implementar mecanismos de Supervisión Inteligente</v>
      </c>
      <c r="K2092" s="106" t="s">
        <v>52</v>
      </c>
      <c r="L2092" s="172">
        <v>4.4642857142857152E-4</v>
      </c>
      <c r="M2092" s="173" t="s">
        <v>106</v>
      </c>
      <c r="N2092" s="190">
        <f>INDEX(BD_Seguimiento_OAP_2019!$AH$3:$AS$294,MATCH(Revisión_Avance_Periodo!$I2092,BD_Seguimiento_OAP_2019!$L$3:$L$294,0),MATCH(Revisión_Avance_Periodo!$M2092,BD_Seguimiento_OAP_2019!$AH$2:$AS$2,0))</f>
        <v>0</v>
      </c>
      <c r="O2092" s="190">
        <f>INDEX(BD_Seguimiento_OAP_2019!$AV$3:$BG$294,MATCH(Revisión_Avance_Periodo!$I2092,BD_Seguimiento_OAP_2019!$L$3:$L$294,0),MATCH(Revisión_Avance_Periodo!$M2092,BD_Seguimiento_OAP_2019!$AV$2:$BG$2,0))</f>
        <v>0</v>
      </c>
      <c r="P2092" s="175">
        <f t="shared" si="387"/>
        <v>0</v>
      </c>
      <c r="Q2092" s="173" t="str">
        <f>VLOOKUP(P2092,Tabla_Indicador_Gestion4[#All],3,TRUE)</f>
        <v>Por Ejecutar</v>
      </c>
      <c r="R2092" s="229">
        <f>SUBTOTAL(9,$N$2090:$N2092)</f>
        <v>0</v>
      </c>
      <c r="S2092" s="230">
        <f>SUBTOTAL(9,$O$2090:$O2092)</f>
        <v>0</v>
      </c>
      <c r="T2092" s="231">
        <f>IFERROR(+Revisión_Avance_Periodo!$S2092/Revisión_Avance_Periodo!$R2092,0)</f>
        <v>0</v>
      </c>
      <c r="U2092" s="184"/>
      <c r="V2092" s="185"/>
      <c r="W2092" s="183"/>
      <c r="X2092" s="183"/>
      <c r="Y2092" s="183"/>
      <c r="Z2092" s="186"/>
      <c r="AA2092" s="187"/>
    </row>
    <row r="2093" spans="1:27" x14ac:dyDescent="0.25">
      <c r="A2093" s="94">
        <v>177</v>
      </c>
      <c r="B2093" s="96" t="str">
        <f>CONCATENATE(Revisión_Avance_Periodo!$C2093,";",Revisión_Avance_Periodo!$E2093,";",Revisión_Avance_Periodo!$I2093)</f>
        <v>OE1;PR_10;ACT_74</v>
      </c>
      <c r="C2093" s="180" t="s">
        <v>9</v>
      </c>
      <c r="D2093" s="181" t="str">
        <f>VLOOKUP(Revisión_Avance_Periodo!$C2093,Componentes_BD!$F$1:$G$5,2,FALSE)</f>
        <v>Fortalecer la Vigilancia.</v>
      </c>
      <c r="E2093" s="119" t="s">
        <v>12</v>
      </c>
      <c r="F2093" s="95">
        <v>2</v>
      </c>
      <c r="G2093" s="95" t="str">
        <f>VLOOKUP(Revisión_Avance_Periodo!$A2093,BD_Seguimiento_OAP_2019!$A$2:$G$294,7,FALSE)</f>
        <v>PAI</v>
      </c>
      <c r="H2093" s="95" t="str">
        <f>VLOOKUP(Revisión_Avance_Periodo!$A2093,BD_Seguimiento_OAP_2019!$A$2:$J$294,10,FALSE)</f>
        <v>PAI_01 - Operacional</v>
      </c>
      <c r="I2093" s="95" t="s">
        <v>1556</v>
      </c>
      <c r="J2093" s="95" t="str">
        <f>VLOOKUP(Revisión_Avance_Periodo!$I2093,BD_Seguimiento_OAP_2019!$L:$M,2,FALSE)</f>
        <v>Diseñar e implementar mecanismos de Supervisión Inteligente</v>
      </c>
      <c r="K2093" s="119" t="s">
        <v>52</v>
      </c>
      <c r="L2093" s="172">
        <v>4.4642857142857152E-4</v>
      </c>
      <c r="M2093" s="182" t="s">
        <v>107</v>
      </c>
      <c r="N2093" s="190">
        <f>INDEX(BD_Seguimiento_OAP_2019!$AH$3:$AS$294,MATCH(Revisión_Avance_Periodo!$I2093,BD_Seguimiento_OAP_2019!$L$3:$L$294,0),MATCH(Revisión_Avance_Periodo!$M2093,BD_Seguimiento_OAP_2019!$AH$2:$AS$2,0))</f>
        <v>0</v>
      </c>
      <c r="O2093" s="190">
        <f>INDEX(BD_Seguimiento_OAP_2019!$AV$3:$BG$294,MATCH(Revisión_Avance_Periodo!$I2093,BD_Seguimiento_OAP_2019!$L$3:$L$294,0),MATCH(Revisión_Avance_Periodo!$M2093,BD_Seguimiento_OAP_2019!$AV$2:$BG$2,0))</f>
        <v>0</v>
      </c>
      <c r="P2093" s="175">
        <f t="shared" si="387"/>
        <v>0</v>
      </c>
      <c r="Q2093" s="182" t="str">
        <f>VLOOKUP(P2093,Tabla_Indicador_Gestion4[#All],3,TRUE)</f>
        <v>Por Ejecutar</v>
      </c>
      <c r="R2093" s="229">
        <f>SUBTOTAL(9,$N$2090:$N2093)</f>
        <v>0</v>
      </c>
      <c r="S2093" s="230">
        <f>SUBTOTAL(9,$O$2090:$O2093)</f>
        <v>0</v>
      </c>
      <c r="T2093" s="231">
        <f>IFERROR(+Revisión_Avance_Periodo!$S2093/Revisión_Avance_Periodo!$R2093,0)</f>
        <v>0</v>
      </c>
      <c r="U2093" s="184"/>
      <c r="V2093" s="185"/>
      <c r="W2093" s="183"/>
      <c r="X2093" s="183"/>
      <c r="Y2093" s="183"/>
      <c r="Z2093" s="186"/>
      <c r="AA2093" s="187"/>
    </row>
    <row r="2094" spans="1:27" x14ac:dyDescent="0.25">
      <c r="A2094" s="88">
        <v>177</v>
      </c>
      <c r="B2094" s="91" t="str">
        <f>CONCATENATE(Revisión_Avance_Periodo!$C2094,";",Revisión_Avance_Periodo!$E2094,";",Revisión_Avance_Periodo!$I2094)</f>
        <v>OE1;PR_10;ACT_74</v>
      </c>
      <c r="C2094" s="170" t="s">
        <v>9</v>
      </c>
      <c r="D2094" s="171" t="str">
        <f>VLOOKUP(Revisión_Avance_Periodo!$C2094,Componentes_BD!$F$1:$G$5,2,FALSE)</f>
        <v>Fortalecer la Vigilancia.</v>
      </c>
      <c r="E2094" s="106" t="s">
        <v>12</v>
      </c>
      <c r="F2094" s="89">
        <v>2</v>
      </c>
      <c r="G2094" s="89" t="str">
        <f>VLOOKUP(Revisión_Avance_Periodo!$A2094,BD_Seguimiento_OAP_2019!$A$2:$G$294,7,FALSE)</f>
        <v>PAI</v>
      </c>
      <c r="H2094" s="89" t="str">
        <f>VLOOKUP(Revisión_Avance_Periodo!$A2094,BD_Seguimiento_OAP_2019!$A$2:$J$294,10,FALSE)</f>
        <v>PAI_01 - Operacional</v>
      </c>
      <c r="I2094" s="89" t="s">
        <v>1556</v>
      </c>
      <c r="J2094" s="89" t="str">
        <f>VLOOKUP(Revisión_Avance_Periodo!$I2094,BD_Seguimiento_OAP_2019!$L:$M,2,FALSE)</f>
        <v>Diseñar e implementar mecanismos de Supervisión Inteligente</v>
      </c>
      <c r="K2094" s="106" t="s">
        <v>52</v>
      </c>
      <c r="L2094" s="172">
        <v>4.4642857142857152E-4</v>
      </c>
      <c r="M2094" s="173" t="s">
        <v>108</v>
      </c>
      <c r="N2094" s="190">
        <f>INDEX(BD_Seguimiento_OAP_2019!$AH$3:$AS$294,MATCH(Revisión_Avance_Periodo!$I2094,BD_Seguimiento_OAP_2019!$L$3:$L$294,0),MATCH(Revisión_Avance_Periodo!$M2094,BD_Seguimiento_OAP_2019!$AH$2:$AS$2,0))</f>
        <v>0</v>
      </c>
      <c r="O2094" s="190">
        <f>INDEX(BD_Seguimiento_OAP_2019!$AV$3:$BG$294,MATCH(Revisión_Avance_Periodo!$I2094,BD_Seguimiento_OAP_2019!$L$3:$L$294,0),MATCH(Revisión_Avance_Periodo!$M2094,BD_Seguimiento_OAP_2019!$AV$2:$BG$2,0))</f>
        <v>0</v>
      </c>
      <c r="P2094" s="175">
        <f t="shared" si="387"/>
        <v>0</v>
      </c>
      <c r="Q2094" s="173" t="str">
        <f>VLOOKUP(P2094,Tabla_Indicador_Gestion4[#All],3,TRUE)</f>
        <v>Por Ejecutar</v>
      </c>
      <c r="R2094" s="229">
        <f>SUBTOTAL(9,$N$2090:$N2094)</f>
        <v>0</v>
      </c>
      <c r="S2094" s="230">
        <f>SUBTOTAL(9,$O$2090:$O2094)</f>
        <v>0</v>
      </c>
      <c r="T2094" s="231">
        <f>IFERROR(+Revisión_Avance_Periodo!$S2094/Revisión_Avance_Periodo!$R2094,0)</f>
        <v>0</v>
      </c>
      <c r="U2094" s="184"/>
      <c r="V2094" s="185"/>
      <c r="W2094" s="183"/>
      <c r="X2094" s="183"/>
      <c r="Y2094" s="183"/>
      <c r="Z2094" s="186"/>
      <c r="AA2094" s="187"/>
    </row>
    <row r="2095" spans="1:27" x14ac:dyDescent="0.25">
      <c r="A2095" s="94">
        <v>177</v>
      </c>
      <c r="B2095" s="96" t="str">
        <f>CONCATENATE(Revisión_Avance_Periodo!$C2095,";",Revisión_Avance_Periodo!$E2095,";",Revisión_Avance_Periodo!$I2095)</f>
        <v>OE1;PR_10;ACT_74</v>
      </c>
      <c r="C2095" s="180" t="s">
        <v>9</v>
      </c>
      <c r="D2095" s="181" t="str">
        <f>VLOOKUP(Revisión_Avance_Periodo!$C2095,Componentes_BD!$F$1:$G$5,2,FALSE)</f>
        <v>Fortalecer la Vigilancia.</v>
      </c>
      <c r="E2095" s="119" t="s">
        <v>12</v>
      </c>
      <c r="F2095" s="95">
        <v>2</v>
      </c>
      <c r="G2095" s="95" t="str">
        <f>VLOOKUP(Revisión_Avance_Periodo!$A2095,BD_Seguimiento_OAP_2019!$A$2:$G$294,7,FALSE)</f>
        <v>PAI</v>
      </c>
      <c r="H2095" s="95" t="str">
        <f>VLOOKUP(Revisión_Avance_Periodo!$A2095,BD_Seguimiento_OAP_2019!$A$2:$J$294,10,FALSE)</f>
        <v>PAI_01 - Operacional</v>
      </c>
      <c r="I2095" s="95" t="s">
        <v>1556</v>
      </c>
      <c r="J2095" s="95" t="str">
        <f>VLOOKUP(Revisión_Avance_Periodo!$I2095,BD_Seguimiento_OAP_2019!$L:$M,2,FALSE)</f>
        <v>Diseñar e implementar mecanismos de Supervisión Inteligente</v>
      </c>
      <c r="K2095" s="119" t="s">
        <v>52</v>
      </c>
      <c r="L2095" s="172">
        <v>4.4642857142857152E-4</v>
      </c>
      <c r="M2095" s="182" t="s">
        <v>109</v>
      </c>
      <c r="N2095" s="190">
        <f>INDEX(BD_Seguimiento_OAP_2019!$AH$3:$AS$294,MATCH(Revisión_Avance_Periodo!$I2095,BD_Seguimiento_OAP_2019!$L$3:$L$294,0),MATCH(Revisión_Avance_Periodo!$M2095,BD_Seguimiento_OAP_2019!$AH$2:$AS$2,0))</f>
        <v>0</v>
      </c>
      <c r="O2095" s="190">
        <f>INDEX(BD_Seguimiento_OAP_2019!$AV$3:$BG$294,MATCH(Revisión_Avance_Periodo!$I2095,BD_Seguimiento_OAP_2019!$L$3:$L$294,0),MATCH(Revisión_Avance_Periodo!$M2095,BD_Seguimiento_OAP_2019!$AV$2:$BG$2,0))</f>
        <v>0</v>
      </c>
      <c r="P2095" s="175">
        <f t="shared" si="387"/>
        <v>0</v>
      </c>
      <c r="Q2095" s="182" t="str">
        <f>VLOOKUP(P2095,Tabla_Indicador_Gestion4[#All],3,TRUE)</f>
        <v>Por Ejecutar</v>
      </c>
      <c r="R2095" s="229">
        <f>SUBTOTAL(9,$N$2090:$N2095)</f>
        <v>0</v>
      </c>
      <c r="S2095" s="230">
        <f>SUBTOTAL(9,$O$2090:$O2095)</f>
        <v>0</v>
      </c>
      <c r="T2095" s="231">
        <f>IFERROR(+Revisión_Avance_Periodo!$S2095/Revisión_Avance_Periodo!$R2095,0)</f>
        <v>0</v>
      </c>
      <c r="U2095" s="184"/>
      <c r="V2095" s="185"/>
      <c r="W2095" s="183"/>
      <c r="X2095" s="183"/>
      <c r="Y2095" s="183"/>
      <c r="Z2095" s="186"/>
      <c r="AA2095" s="187"/>
    </row>
    <row r="2096" spans="1:27" x14ac:dyDescent="0.25">
      <c r="A2096" s="88">
        <v>177</v>
      </c>
      <c r="B2096" s="91" t="str">
        <f>CONCATENATE(Revisión_Avance_Periodo!$C2096,";",Revisión_Avance_Periodo!$E2096,";",Revisión_Avance_Periodo!$I2096)</f>
        <v>OE1;PR_10;ACT_74</v>
      </c>
      <c r="C2096" s="170" t="s">
        <v>9</v>
      </c>
      <c r="D2096" s="171" t="str">
        <f>VLOOKUP(Revisión_Avance_Periodo!$C2096,Componentes_BD!$F$1:$G$5,2,FALSE)</f>
        <v>Fortalecer la Vigilancia.</v>
      </c>
      <c r="E2096" s="106" t="s">
        <v>12</v>
      </c>
      <c r="F2096" s="89">
        <v>2</v>
      </c>
      <c r="G2096" s="89" t="str">
        <f>VLOOKUP(Revisión_Avance_Periodo!$A2096,BD_Seguimiento_OAP_2019!$A$2:$G$294,7,FALSE)</f>
        <v>PAI</v>
      </c>
      <c r="H2096" s="89" t="str">
        <f>VLOOKUP(Revisión_Avance_Periodo!$A2096,BD_Seguimiento_OAP_2019!$A$2:$J$294,10,FALSE)</f>
        <v>PAI_01 - Operacional</v>
      </c>
      <c r="I2096" s="89" t="s">
        <v>1556</v>
      </c>
      <c r="J2096" s="89" t="str">
        <f>VLOOKUP(Revisión_Avance_Periodo!$I2096,BD_Seguimiento_OAP_2019!$L:$M,2,FALSE)</f>
        <v>Diseñar e implementar mecanismos de Supervisión Inteligente</v>
      </c>
      <c r="K2096" s="106" t="s">
        <v>52</v>
      </c>
      <c r="L2096" s="172">
        <v>4.4642857142857152E-4</v>
      </c>
      <c r="M2096" s="173" t="s">
        <v>110</v>
      </c>
      <c r="N2096" s="190">
        <f>INDEX(BD_Seguimiento_OAP_2019!$AH$3:$AS$294,MATCH(Revisión_Avance_Periodo!$I2096,BD_Seguimiento_OAP_2019!$L$3:$L$294,0),MATCH(Revisión_Avance_Periodo!$M2096,BD_Seguimiento_OAP_2019!$AH$2:$AS$2,0))</f>
        <v>0</v>
      </c>
      <c r="O2096" s="190">
        <f>INDEX(BD_Seguimiento_OAP_2019!$AV$3:$BG$294,MATCH(Revisión_Avance_Periodo!$I2096,BD_Seguimiento_OAP_2019!$L$3:$L$294,0),MATCH(Revisión_Avance_Periodo!$M2096,BD_Seguimiento_OAP_2019!$AV$2:$BG$2,0))</f>
        <v>0</v>
      </c>
      <c r="P2096" s="175">
        <f t="shared" si="387"/>
        <v>0</v>
      </c>
      <c r="Q2096" s="173" t="str">
        <f>VLOOKUP(P2096,Tabla_Indicador_Gestion4[#All],3,TRUE)</f>
        <v>Por Ejecutar</v>
      </c>
      <c r="R2096" s="229">
        <f>SUBTOTAL(9,$N$2090:$N2096)</f>
        <v>0</v>
      </c>
      <c r="S2096" s="230">
        <f>SUBTOTAL(9,$O$2090:$O2096)</f>
        <v>0</v>
      </c>
      <c r="T2096" s="231">
        <f>IFERROR(+Revisión_Avance_Periodo!$S2096/Revisión_Avance_Periodo!$R2096,0)</f>
        <v>0</v>
      </c>
      <c r="U2096" s="184"/>
      <c r="V2096" s="185"/>
      <c r="W2096" s="183"/>
      <c r="X2096" s="183"/>
      <c r="Y2096" s="183"/>
      <c r="Z2096" s="186"/>
      <c r="AA2096" s="187"/>
    </row>
    <row r="2097" spans="1:27" x14ac:dyDescent="0.25">
      <c r="A2097" s="94">
        <v>177</v>
      </c>
      <c r="B2097" s="96" t="str">
        <f>CONCATENATE(Revisión_Avance_Periodo!$C2097,";",Revisión_Avance_Periodo!$E2097,";",Revisión_Avance_Periodo!$I2097)</f>
        <v>OE1;PR_10;ACT_74</v>
      </c>
      <c r="C2097" s="180" t="s">
        <v>9</v>
      </c>
      <c r="D2097" s="181" t="str">
        <f>VLOOKUP(Revisión_Avance_Periodo!$C2097,Componentes_BD!$F$1:$G$5,2,FALSE)</f>
        <v>Fortalecer la Vigilancia.</v>
      </c>
      <c r="E2097" s="119" t="s">
        <v>12</v>
      </c>
      <c r="F2097" s="95">
        <v>2</v>
      </c>
      <c r="G2097" s="95" t="str">
        <f>VLOOKUP(Revisión_Avance_Periodo!$A2097,BD_Seguimiento_OAP_2019!$A$2:$G$294,7,FALSE)</f>
        <v>PAI</v>
      </c>
      <c r="H2097" s="95" t="str">
        <f>VLOOKUP(Revisión_Avance_Periodo!$A2097,BD_Seguimiento_OAP_2019!$A$2:$J$294,10,FALSE)</f>
        <v>PAI_01 - Operacional</v>
      </c>
      <c r="I2097" s="95" t="s">
        <v>1556</v>
      </c>
      <c r="J2097" s="95" t="str">
        <f>VLOOKUP(Revisión_Avance_Periodo!$I2097,BD_Seguimiento_OAP_2019!$L:$M,2,FALSE)</f>
        <v>Diseñar e implementar mecanismos de Supervisión Inteligente</v>
      </c>
      <c r="K2097" s="119" t="s">
        <v>52</v>
      </c>
      <c r="L2097" s="172">
        <v>4.4642857142857152E-4</v>
      </c>
      <c r="M2097" s="182" t="s">
        <v>111</v>
      </c>
      <c r="N2097" s="190">
        <f>INDEX(BD_Seguimiento_OAP_2019!$AH$3:$AS$294,MATCH(Revisión_Avance_Periodo!$I2097,BD_Seguimiento_OAP_2019!$L$3:$L$294,0),MATCH(Revisión_Avance_Periodo!$M2097,BD_Seguimiento_OAP_2019!$AH$2:$AS$2,0))</f>
        <v>0</v>
      </c>
      <c r="O2097" s="190">
        <f>INDEX(BD_Seguimiento_OAP_2019!$AV$3:$BG$294,MATCH(Revisión_Avance_Periodo!$I2097,BD_Seguimiento_OAP_2019!$L$3:$L$294,0),MATCH(Revisión_Avance_Periodo!$M2097,BD_Seguimiento_OAP_2019!$AV$2:$BG$2,0))</f>
        <v>0</v>
      </c>
      <c r="P2097" s="175">
        <f t="shared" si="387"/>
        <v>0</v>
      </c>
      <c r="Q2097" s="182" t="str">
        <f>VLOOKUP(P2097,Tabla_Indicador_Gestion4[#All],3,TRUE)</f>
        <v>Por Ejecutar</v>
      </c>
      <c r="R2097" s="229">
        <f>SUBTOTAL(9,$N$2090:$N2097)</f>
        <v>0</v>
      </c>
      <c r="S2097" s="230">
        <f>SUBTOTAL(9,$O$2090:$O2097)</f>
        <v>0</v>
      </c>
      <c r="T2097" s="231">
        <f>IFERROR(+Revisión_Avance_Periodo!$S2097/Revisión_Avance_Periodo!$R2097,0)</f>
        <v>0</v>
      </c>
      <c r="U2097" s="184"/>
      <c r="V2097" s="185"/>
      <c r="W2097" s="183"/>
      <c r="X2097" s="183"/>
      <c r="Y2097" s="183"/>
      <c r="Z2097" s="186"/>
      <c r="AA2097" s="187"/>
    </row>
    <row r="2098" spans="1:27" x14ac:dyDescent="0.25">
      <c r="A2098" s="88">
        <v>177</v>
      </c>
      <c r="B2098" s="91" t="str">
        <f>CONCATENATE(Revisión_Avance_Periodo!$C2098,";",Revisión_Avance_Periodo!$E2098,";",Revisión_Avance_Periodo!$I2098)</f>
        <v>OE1;PR_10;ACT_74</v>
      </c>
      <c r="C2098" s="170" t="s">
        <v>9</v>
      </c>
      <c r="D2098" s="171" t="str">
        <f>VLOOKUP(Revisión_Avance_Periodo!$C2098,Componentes_BD!$F$1:$G$5,2,FALSE)</f>
        <v>Fortalecer la Vigilancia.</v>
      </c>
      <c r="E2098" s="106" t="s">
        <v>12</v>
      </c>
      <c r="F2098" s="89">
        <v>2</v>
      </c>
      <c r="G2098" s="89" t="str">
        <f>VLOOKUP(Revisión_Avance_Periodo!$A2098,BD_Seguimiento_OAP_2019!$A$2:$G$294,7,FALSE)</f>
        <v>PAI</v>
      </c>
      <c r="H2098" s="89" t="str">
        <f>VLOOKUP(Revisión_Avance_Periodo!$A2098,BD_Seguimiento_OAP_2019!$A$2:$J$294,10,FALSE)</f>
        <v>PAI_01 - Operacional</v>
      </c>
      <c r="I2098" s="89" t="s">
        <v>1556</v>
      </c>
      <c r="J2098" s="89" t="str">
        <f>VLOOKUP(Revisión_Avance_Periodo!$I2098,BD_Seguimiento_OAP_2019!$L:$M,2,FALSE)</f>
        <v>Diseñar e implementar mecanismos de Supervisión Inteligente</v>
      </c>
      <c r="K2098" s="106" t="s">
        <v>52</v>
      </c>
      <c r="L2098" s="172">
        <v>4.4642857142857152E-4</v>
      </c>
      <c r="M2098" s="173" t="s">
        <v>112</v>
      </c>
      <c r="N2098" s="190">
        <f>INDEX(BD_Seguimiento_OAP_2019!$AH$3:$AS$294,MATCH(Revisión_Avance_Periodo!$I2098,BD_Seguimiento_OAP_2019!$L$3:$L$294,0),MATCH(Revisión_Avance_Periodo!$M2098,BD_Seguimiento_OAP_2019!$AH$2:$AS$2,0))</f>
        <v>0</v>
      </c>
      <c r="O2098" s="190">
        <f>INDEX(BD_Seguimiento_OAP_2019!$AV$3:$BG$294,MATCH(Revisión_Avance_Periodo!$I2098,BD_Seguimiento_OAP_2019!$L$3:$L$294,0),MATCH(Revisión_Avance_Periodo!$M2098,BD_Seguimiento_OAP_2019!$AV$2:$BG$2,0))</f>
        <v>0</v>
      </c>
      <c r="P2098" s="175">
        <f t="shared" si="387"/>
        <v>0</v>
      </c>
      <c r="Q2098" s="173" t="str">
        <f>VLOOKUP(P2098,Tabla_Indicador_Gestion4[#All],3,TRUE)</f>
        <v>Por Ejecutar</v>
      </c>
      <c r="R2098" s="229">
        <f>SUBTOTAL(9,$N$2090:$N2098)</f>
        <v>0</v>
      </c>
      <c r="S2098" s="230">
        <f>SUBTOTAL(9,$O$2090:$O2098)</f>
        <v>0</v>
      </c>
      <c r="T2098" s="231">
        <f>IFERROR(+Revisión_Avance_Periodo!$S2098/Revisión_Avance_Periodo!$R2098,0)</f>
        <v>0</v>
      </c>
      <c r="U2098" s="184"/>
      <c r="V2098" s="185"/>
      <c r="W2098" s="183"/>
      <c r="X2098" s="183"/>
      <c r="Y2098" s="183"/>
      <c r="Z2098" s="186"/>
      <c r="AA2098" s="187"/>
    </row>
    <row r="2099" spans="1:27" x14ac:dyDescent="0.25">
      <c r="A2099" s="94">
        <v>177</v>
      </c>
      <c r="B2099" s="96" t="str">
        <f>CONCATENATE(Revisión_Avance_Periodo!$C2099,";",Revisión_Avance_Periodo!$E2099,";",Revisión_Avance_Periodo!$I2099)</f>
        <v>OE1;PR_10;ACT_74</v>
      </c>
      <c r="C2099" s="180" t="s">
        <v>9</v>
      </c>
      <c r="D2099" s="181" t="str">
        <f>VLOOKUP(Revisión_Avance_Periodo!$C2099,Componentes_BD!$F$1:$G$5,2,FALSE)</f>
        <v>Fortalecer la Vigilancia.</v>
      </c>
      <c r="E2099" s="119" t="s">
        <v>12</v>
      </c>
      <c r="F2099" s="95">
        <v>2</v>
      </c>
      <c r="G2099" s="95" t="str">
        <f>VLOOKUP(Revisión_Avance_Periodo!$A2099,BD_Seguimiento_OAP_2019!$A$2:$G$294,7,FALSE)</f>
        <v>PAI</v>
      </c>
      <c r="H2099" s="95" t="str">
        <f>VLOOKUP(Revisión_Avance_Periodo!$A2099,BD_Seguimiento_OAP_2019!$A$2:$J$294,10,FALSE)</f>
        <v>PAI_01 - Operacional</v>
      </c>
      <c r="I2099" s="95" t="s">
        <v>1556</v>
      </c>
      <c r="J2099" s="95" t="str">
        <f>VLOOKUP(Revisión_Avance_Periodo!$I2099,BD_Seguimiento_OAP_2019!$L:$M,2,FALSE)</f>
        <v>Diseñar e implementar mecanismos de Supervisión Inteligente</v>
      </c>
      <c r="K2099" s="119" t="s">
        <v>52</v>
      </c>
      <c r="L2099" s="172">
        <v>4.4642857142857152E-4</v>
      </c>
      <c r="M2099" s="182" t="s">
        <v>113</v>
      </c>
      <c r="N2099" s="190">
        <f>INDEX(BD_Seguimiento_OAP_2019!$AH$3:$AS$294,MATCH(Revisión_Avance_Periodo!$I2099,BD_Seguimiento_OAP_2019!$L$3:$L$294,0),MATCH(Revisión_Avance_Periodo!$M2099,BD_Seguimiento_OAP_2019!$AH$2:$AS$2,0))</f>
        <v>0</v>
      </c>
      <c r="O2099" s="190">
        <f>INDEX(BD_Seguimiento_OAP_2019!$AV$3:$BG$294,MATCH(Revisión_Avance_Periodo!$I2099,BD_Seguimiento_OAP_2019!$L$3:$L$294,0),MATCH(Revisión_Avance_Periodo!$M2099,BD_Seguimiento_OAP_2019!$AV$2:$BG$2,0))</f>
        <v>0</v>
      </c>
      <c r="P2099" s="175">
        <f t="shared" si="387"/>
        <v>0</v>
      </c>
      <c r="Q2099" s="182" t="str">
        <f>VLOOKUP(P2099,Tabla_Indicador_Gestion4[#All],3,TRUE)</f>
        <v>Por Ejecutar</v>
      </c>
      <c r="R2099" s="229">
        <f>SUBTOTAL(9,$N$2090:$N2099)</f>
        <v>0</v>
      </c>
      <c r="S2099" s="230">
        <f>SUBTOTAL(9,$O$2090:$O2099)</f>
        <v>0</v>
      </c>
      <c r="T2099" s="231">
        <f>IFERROR(+Revisión_Avance_Periodo!$S2099/Revisión_Avance_Periodo!$R2099,0)</f>
        <v>0</v>
      </c>
      <c r="U2099" s="184"/>
      <c r="V2099" s="185"/>
      <c r="W2099" s="183"/>
      <c r="X2099" s="183"/>
      <c r="Y2099" s="183"/>
      <c r="Z2099" s="186"/>
      <c r="AA2099" s="187"/>
    </row>
    <row r="2100" spans="1:27" x14ac:dyDescent="0.25">
      <c r="A2100" s="88">
        <v>177</v>
      </c>
      <c r="B2100" s="91" t="str">
        <f>CONCATENATE(Revisión_Avance_Periodo!$C2100,";",Revisión_Avance_Periodo!$E2100,";",Revisión_Avance_Periodo!$I2100)</f>
        <v>OE1;PR_10;ACT_74</v>
      </c>
      <c r="C2100" s="170" t="s">
        <v>9</v>
      </c>
      <c r="D2100" s="171" t="str">
        <f>VLOOKUP(Revisión_Avance_Periodo!$C2100,Componentes_BD!$F$1:$G$5,2,FALSE)</f>
        <v>Fortalecer la Vigilancia.</v>
      </c>
      <c r="E2100" s="106" t="s">
        <v>12</v>
      </c>
      <c r="F2100" s="89">
        <v>2</v>
      </c>
      <c r="G2100" s="89" t="str">
        <f>VLOOKUP(Revisión_Avance_Periodo!$A2100,BD_Seguimiento_OAP_2019!$A$2:$G$294,7,FALSE)</f>
        <v>PAI</v>
      </c>
      <c r="H2100" s="89" t="str">
        <f>VLOOKUP(Revisión_Avance_Periodo!$A2100,BD_Seguimiento_OAP_2019!$A$2:$J$294,10,FALSE)</f>
        <v>PAI_01 - Operacional</v>
      </c>
      <c r="I2100" s="89" t="s">
        <v>1556</v>
      </c>
      <c r="J2100" s="89" t="str">
        <f>VLOOKUP(Revisión_Avance_Periodo!$I2100,BD_Seguimiento_OAP_2019!$L:$M,2,FALSE)</f>
        <v>Diseñar e implementar mecanismos de Supervisión Inteligente</v>
      </c>
      <c r="K2100" s="106" t="s">
        <v>52</v>
      </c>
      <c r="L2100" s="172">
        <v>4.4642857142857152E-4</v>
      </c>
      <c r="M2100" s="173" t="s">
        <v>114</v>
      </c>
      <c r="N2100" s="190">
        <f>INDEX(BD_Seguimiento_OAP_2019!$AH$3:$AS$294,MATCH(Revisión_Avance_Periodo!$I2100,BD_Seguimiento_OAP_2019!$L$3:$L$294,0),MATCH(Revisión_Avance_Periodo!$M2100,BD_Seguimiento_OAP_2019!$AH$2:$AS$2,0))</f>
        <v>0</v>
      </c>
      <c r="O2100" s="190">
        <f>INDEX(BD_Seguimiento_OAP_2019!$AV$3:$BG$294,MATCH(Revisión_Avance_Periodo!$I2100,BD_Seguimiento_OAP_2019!$L$3:$L$294,0),MATCH(Revisión_Avance_Periodo!$M2100,BD_Seguimiento_OAP_2019!$AV$2:$BG$2,0))</f>
        <v>0</v>
      </c>
      <c r="P2100" s="175">
        <f t="shared" si="387"/>
        <v>0</v>
      </c>
      <c r="Q2100" s="173" t="str">
        <f>VLOOKUP(P2100,Tabla_Indicador_Gestion4[#All],3,TRUE)</f>
        <v>Por Ejecutar</v>
      </c>
      <c r="R2100" s="229">
        <f>SUBTOTAL(9,$N$2090:$N2100)</f>
        <v>0</v>
      </c>
      <c r="S2100" s="230">
        <f>SUBTOTAL(9,$O$2090:$O2100)</f>
        <v>0</v>
      </c>
      <c r="T2100" s="231">
        <f>IFERROR(+Revisión_Avance_Periodo!$S2100/Revisión_Avance_Periodo!$R2100,0)</f>
        <v>0</v>
      </c>
      <c r="U2100" s="184"/>
      <c r="V2100" s="185"/>
      <c r="W2100" s="183"/>
      <c r="X2100" s="183"/>
      <c r="Y2100" s="183"/>
      <c r="Z2100" s="186"/>
      <c r="AA2100" s="187"/>
    </row>
    <row r="2101" spans="1:27" ht="15.75" thickBot="1" x14ac:dyDescent="0.3">
      <c r="A2101" s="94">
        <v>177</v>
      </c>
      <c r="B2101" s="96" t="str">
        <f>CONCATENATE(Revisión_Avance_Periodo!$C2101,";",Revisión_Avance_Periodo!$E2101,";",Revisión_Avance_Periodo!$I2101)</f>
        <v>OE1;PR_10;ACT_74</v>
      </c>
      <c r="C2101" s="180" t="s">
        <v>9</v>
      </c>
      <c r="D2101" s="181" t="str">
        <f>VLOOKUP(Revisión_Avance_Periodo!$C2101,Componentes_BD!$F$1:$G$5,2,FALSE)</f>
        <v>Fortalecer la Vigilancia.</v>
      </c>
      <c r="E2101" s="119" t="s">
        <v>12</v>
      </c>
      <c r="F2101" s="95">
        <v>2</v>
      </c>
      <c r="G2101" s="95" t="str">
        <f>VLOOKUP(Revisión_Avance_Periodo!$A2101,BD_Seguimiento_OAP_2019!$A$2:$G$294,7,FALSE)</f>
        <v>PAI</v>
      </c>
      <c r="H2101" s="95" t="str">
        <f>VLOOKUP(Revisión_Avance_Periodo!$A2101,BD_Seguimiento_OAP_2019!$A$2:$J$294,10,FALSE)</f>
        <v>PAI_01 - Operacional</v>
      </c>
      <c r="I2101" s="95" t="s">
        <v>1556</v>
      </c>
      <c r="J2101" s="95" t="str">
        <f>VLOOKUP(Revisión_Avance_Periodo!$I2101,BD_Seguimiento_OAP_2019!$L:$M,2,FALSE)</f>
        <v>Diseñar e implementar mecanismos de Supervisión Inteligente</v>
      </c>
      <c r="K2101" s="119" t="s">
        <v>52</v>
      </c>
      <c r="L2101" s="172">
        <v>4.4642857142857152E-4</v>
      </c>
      <c r="M2101" s="182" t="s">
        <v>115</v>
      </c>
      <c r="N2101" s="190">
        <f>INDEX(BD_Seguimiento_OAP_2019!$AH$3:$AS$294,MATCH(Revisión_Avance_Periodo!$I2101,BD_Seguimiento_OAP_2019!$L$3:$L$294,0),MATCH(Revisión_Avance_Periodo!$M2101,BD_Seguimiento_OAP_2019!$AH$2:$AS$2,0))</f>
        <v>1</v>
      </c>
      <c r="O2101" s="190">
        <f>INDEX(BD_Seguimiento_OAP_2019!$AV$3:$BG$294,MATCH(Revisión_Avance_Periodo!$I2101,BD_Seguimiento_OAP_2019!$L$3:$L$294,0),MATCH(Revisión_Avance_Periodo!$M2101,BD_Seguimiento_OAP_2019!$AV$2:$BG$2,0))</f>
        <v>0</v>
      </c>
      <c r="P2101" s="188">
        <f t="shared" si="379"/>
        <v>0</v>
      </c>
      <c r="Q2101" s="182" t="str">
        <f>VLOOKUP(P2101,Tabla_Indicador_Gestion4[#All],3,TRUE)</f>
        <v>Por Ejecutar</v>
      </c>
      <c r="R2101" s="229">
        <f>SUBTOTAL(9,$N$2090:$N2101)</f>
        <v>1</v>
      </c>
      <c r="S2101" s="230">
        <f>SUBTOTAL(9,$O$2090:$O2101)</f>
        <v>0</v>
      </c>
      <c r="T2101" s="231">
        <f>IFERROR(+Revisión_Avance_Periodo!$S2101/Revisión_Avance_Periodo!$R2101,0)</f>
        <v>0</v>
      </c>
      <c r="U2101" s="184"/>
      <c r="V2101" s="185"/>
      <c r="W2101" s="183"/>
      <c r="X2101" s="183"/>
      <c r="Y2101" s="183"/>
      <c r="Z2101" s="186"/>
      <c r="AA2101" s="187"/>
    </row>
    <row r="2102" spans="1:27" x14ac:dyDescent="0.25">
      <c r="A2102" s="88">
        <v>178</v>
      </c>
      <c r="B2102" s="91" t="str">
        <f>CONCATENATE(Revisión_Avance_Periodo!$C2102,";",Revisión_Avance_Periodo!$E2102,";",Revisión_Avance_Periodo!$I2102)</f>
        <v>OE1;PR_10;ACT_93</v>
      </c>
      <c r="C2102" s="170" t="s">
        <v>9</v>
      </c>
      <c r="D2102" s="171" t="str">
        <f>VLOOKUP(Revisión_Avance_Periodo!$C2102,Componentes_BD!$F$1:$G$5,2,FALSE)</f>
        <v>Fortalecer la Vigilancia.</v>
      </c>
      <c r="E2102" s="106" t="s">
        <v>12</v>
      </c>
      <c r="F2102" s="89">
        <v>2</v>
      </c>
      <c r="G2102" s="89" t="str">
        <f>VLOOKUP(Revisión_Avance_Periodo!$A2102,BD_Seguimiento_OAP_2019!$A$2:$G$294,7,FALSE)</f>
        <v>PAI</v>
      </c>
      <c r="H2102" s="89" t="str">
        <f>VLOOKUP(Revisión_Avance_Periodo!$A2102,BD_Seguimiento_OAP_2019!$A$2:$J$294,10,FALSE)</f>
        <v>PAI_01 - Operacional</v>
      </c>
      <c r="I2102" s="89" t="s">
        <v>1557</v>
      </c>
      <c r="J2102" s="89" t="str">
        <f>VLOOKUP(Revisión_Avance_Periodo!$I2102,BD_Seguimiento_OAP_2019!$L:$M,2,FALSE)</f>
        <v>Efectuar seguimiento a compromisos consolidados en Documentos CONPES</v>
      </c>
      <c r="K2102" s="106" t="s">
        <v>59</v>
      </c>
      <c r="L2102" s="172">
        <v>4.4642857142857152E-4</v>
      </c>
      <c r="M2102" s="173" t="s">
        <v>104</v>
      </c>
      <c r="N2102" s="190">
        <f>INDEX(BD_Seguimiento_OAP_2019!$AH$3:$AS$294,MATCH(Revisión_Avance_Periodo!$I2102,BD_Seguimiento_OAP_2019!$L$3:$L$294,0),MATCH(Revisión_Avance_Periodo!$M2102,BD_Seguimiento_OAP_2019!$AH$2:$AS$2,0))</f>
        <v>0</v>
      </c>
      <c r="O2102" s="190">
        <f>INDEX(BD_Seguimiento_OAP_2019!$AV$3:$BG$294,MATCH(Revisión_Avance_Periodo!$I2102,BD_Seguimiento_OAP_2019!$L$3:$L$294,0),MATCH(Revisión_Avance_Periodo!$M2102,BD_Seguimiento_OAP_2019!$AV$2:$BG$2,0))</f>
        <v>0</v>
      </c>
      <c r="P2102" s="175">
        <f t="shared" ref="P2102:P2104" si="389">IFERROR((O2102/N2102),0)</f>
        <v>0</v>
      </c>
      <c r="Q2102" s="173" t="str">
        <f>VLOOKUP(P2102,Tabla_Indicador_Gestion4[#All],3,TRUE)</f>
        <v>Por Ejecutar</v>
      </c>
      <c r="R2102" s="232">
        <f>SUBTOTAL(9,$N$2102:$N2102)</f>
        <v>0</v>
      </c>
      <c r="S2102" s="233">
        <f>SUBTOTAL(9,$O$2102:$O2102)</f>
        <v>0</v>
      </c>
      <c r="T2102" s="234">
        <f>IFERROR(+Revisión_Avance_Periodo!$S2102/Revisión_Avance_Periodo!$R2102,0)</f>
        <v>0</v>
      </c>
      <c r="U2102" s="191">
        <f>SUBTOTAL(9,N2102:N2113)</f>
        <v>10</v>
      </c>
      <c r="V2102" s="192">
        <f>SUBTOTAL(9,O2102:O2113)</f>
        <v>2</v>
      </c>
      <c r="W2102" s="176">
        <f t="shared" ref="W2102" si="390">+V2102/U2102</f>
        <v>0.2</v>
      </c>
      <c r="X2102" s="176"/>
      <c r="Y2102" s="176">
        <f>100%-Revisión_Avance_Periodo!$W2102</f>
        <v>0.8</v>
      </c>
      <c r="Z2102" s="178" t="str">
        <f>VLOOKUP(W2102,Tabla_Indicador_Gestion4[],3,TRUE)</f>
        <v>En Tramite</v>
      </c>
      <c r="AA2102" s="179">
        <f>Revisión_Avance_Periodo!$W2102*Revisión_Avance_Periodo!$L2102</f>
        <v>8.9285714285714313E-5</v>
      </c>
    </row>
    <row r="2103" spans="1:27" x14ac:dyDescent="0.25">
      <c r="A2103" s="94">
        <v>178</v>
      </c>
      <c r="B2103" s="96" t="str">
        <f>CONCATENATE(Revisión_Avance_Periodo!$C2103,";",Revisión_Avance_Periodo!$E2103,";",Revisión_Avance_Periodo!$I2103)</f>
        <v>OE1;PR_10;ACT_93</v>
      </c>
      <c r="C2103" s="180" t="s">
        <v>9</v>
      </c>
      <c r="D2103" s="181" t="str">
        <f>VLOOKUP(Revisión_Avance_Periodo!$C2103,Componentes_BD!$F$1:$G$5,2,FALSE)</f>
        <v>Fortalecer la Vigilancia.</v>
      </c>
      <c r="E2103" s="119" t="s">
        <v>12</v>
      </c>
      <c r="F2103" s="95">
        <v>2</v>
      </c>
      <c r="G2103" s="95" t="str">
        <f>VLOOKUP(Revisión_Avance_Periodo!$A2103,BD_Seguimiento_OAP_2019!$A$2:$G$294,7,FALSE)</f>
        <v>PAI</v>
      </c>
      <c r="H2103" s="95" t="str">
        <f>VLOOKUP(Revisión_Avance_Periodo!$A2103,BD_Seguimiento_OAP_2019!$A$2:$J$294,10,FALSE)</f>
        <v>PAI_01 - Operacional</v>
      </c>
      <c r="I2103" s="95" t="s">
        <v>1557</v>
      </c>
      <c r="J2103" s="95" t="str">
        <f>VLOOKUP(Revisión_Avance_Periodo!$I2103,BD_Seguimiento_OAP_2019!$L:$M,2,FALSE)</f>
        <v>Efectuar seguimiento a compromisos consolidados en Documentos CONPES</v>
      </c>
      <c r="K2103" s="119" t="s">
        <v>59</v>
      </c>
      <c r="L2103" s="172">
        <v>4.4642857142857152E-4</v>
      </c>
      <c r="M2103" s="182" t="s">
        <v>105</v>
      </c>
      <c r="N2103" s="190">
        <f>INDEX(BD_Seguimiento_OAP_2019!$AH$3:$AS$294,MATCH(Revisión_Avance_Periodo!$I2103,BD_Seguimiento_OAP_2019!$L$3:$L$294,0),MATCH(Revisión_Avance_Periodo!$M2103,BD_Seguimiento_OAP_2019!$AH$2:$AS$2,0))</f>
        <v>0</v>
      </c>
      <c r="O2103" s="190">
        <f>INDEX(BD_Seguimiento_OAP_2019!$AV$3:$BG$294,MATCH(Revisión_Avance_Periodo!$I2103,BD_Seguimiento_OAP_2019!$L$3:$L$294,0),MATCH(Revisión_Avance_Periodo!$M2103,BD_Seguimiento_OAP_2019!$AV$2:$BG$2,0))</f>
        <v>0</v>
      </c>
      <c r="P2103" s="175">
        <f t="shared" si="389"/>
        <v>0</v>
      </c>
      <c r="Q2103" s="182" t="str">
        <f>VLOOKUP(P2103,Tabla_Indicador_Gestion4[#All],3,TRUE)</f>
        <v>Por Ejecutar</v>
      </c>
      <c r="R2103" s="229">
        <f>SUBTOTAL(9,$N$2102:$N2103)</f>
        <v>0</v>
      </c>
      <c r="S2103" s="230">
        <f>SUBTOTAL(9,$O$2102:$O2103)</f>
        <v>0</v>
      </c>
      <c r="T2103" s="231">
        <f>IFERROR(+Revisión_Avance_Periodo!$S2103/Revisión_Avance_Periodo!$R2103,0)</f>
        <v>0</v>
      </c>
      <c r="U2103" s="184"/>
      <c r="V2103" s="185"/>
      <c r="W2103" s="183"/>
      <c r="X2103" s="183"/>
      <c r="Y2103" s="183"/>
      <c r="Z2103" s="186"/>
      <c r="AA2103" s="187"/>
    </row>
    <row r="2104" spans="1:27" x14ac:dyDescent="0.25">
      <c r="A2104" s="88">
        <v>178</v>
      </c>
      <c r="B2104" s="91" t="str">
        <f>CONCATENATE(Revisión_Avance_Periodo!$C2104,";",Revisión_Avance_Periodo!$E2104,";",Revisión_Avance_Periodo!$I2104)</f>
        <v>OE1;PR_10;ACT_93</v>
      </c>
      <c r="C2104" s="170" t="s">
        <v>9</v>
      </c>
      <c r="D2104" s="171" t="str">
        <f>VLOOKUP(Revisión_Avance_Periodo!$C2104,Componentes_BD!$F$1:$G$5,2,FALSE)</f>
        <v>Fortalecer la Vigilancia.</v>
      </c>
      <c r="E2104" s="106" t="s">
        <v>12</v>
      </c>
      <c r="F2104" s="89">
        <v>2</v>
      </c>
      <c r="G2104" s="89" t="str">
        <f>VLOOKUP(Revisión_Avance_Periodo!$A2104,BD_Seguimiento_OAP_2019!$A$2:$G$294,7,FALSE)</f>
        <v>PAI</v>
      </c>
      <c r="H2104" s="89" t="str">
        <f>VLOOKUP(Revisión_Avance_Periodo!$A2104,BD_Seguimiento_OAP_2019!$A$2:$J$294,10,FALSE)</f>
        <v>PAI_01 - Operacional</v>
      </c>
      <c r="I2104" s="89" t="s">
        <v>1557</v>
      </c>
      <c r="J2104" s="89" t="str">
        <f>VLOOKUP(Revisión_Avance_Periodo!$I2104,BD_Seguimiento_OAP_2019!$L:$M,2,FALSE)</f>
        <v>Efectuar seguimiento a compromisos consolidados en Documentos CONPES</v>
      </c>
      <c r="K2104" s="106" t="s">
        <v>59</v>
      </c>
      <c r="L2104" s="172">
        <v>4.4642857142857152E-4</v>
      </c>
      <c r="M2104" s="173" t="s">
        <v>106</v>
      </c>
      <c r="N2104" s="190">
        <f>INDEX(BD_Seguimiento_OAP_2019!$AH$3:$AS$294,MATCH(Revisión_Avance_Periodo!$I2104,BD_Seguimiento_OAP_2019!$L$3:$L$294,0),MATCH(Revisión_Avance_Periodo!$M2104,BD_Seguimiento_OAP_2019!$AH$2:$AS$2,0))</f>
        <v>0</v>
      </c>
      <c r="O2104" s="190">
        <f>INDEX(BD_Seguimiento_OAP_2019!$AV$3:$BG$294,MATCH(Revisión_Avance_Periodo!$I2104,BD_Seguimiento_OAP_2019!$L$3:$L$294,0),MATCH(Revisión_Avance_Periodo!$M2104,BD_Seguimiento_OAP_2019!$AV$2:$BG$2,0))</f>
        <v>0</v>
      </c>
      <c r="P2104" s="175">
        <f t="shared" si="389"/>
        <v>0</v>
      </c>
      <c r="Q2104" s="173" t="str">
        <f>VLOOKUP(P2104,Tabla_Indicador_Gestion4[#All],3,TRUE)</f>
        <v>Por Ejecutar</v>
      </c>
      <c r="R2104" s="229">
        <f>SUBTOTAL(9,$N$2102:$N2104)</f>
        <v>0</v>
      </c>
      <c r="S2104" s="230">
        <f>SUBTOTAL(9,$O$2102:$O2104)</f>
        <v>0</v>
      </c>
      <c r="T2104" s="231">
        <f>IFERROR(+Revisión_Avance_Periodo!$S2104/Revisión_Avance_Periodo!$R2104,0)</f>
        <v>0</v>
      </c>
      <c r="U2104" s="184"/>
      <c r="V2104" s="185"/>
      <c r="W2104" s="183"/>
      <c r="X2104" s="183"/>
      <c r="Y2104" s="183"/>
      <c r="Z2104" s="186"/>
      <c r="AA2104" s="187"/>
    </row>
    <row r="2105" spans="1:27" x14ac:dyDescent="0.25">
      <c r="A2105" s="94">
        <v>178</v>
      </c>
      <c r="B2105" s="96" t="str">
        <f>CONCATENATE(Revisión_Avance_Periodo!$C2105,";",Revisión_Avance_Periodo!$E2105,";",Revisión_Avance_Periodo!$I2105)</f>
        <v>OE1;PR_10;ACT_93</v>
      </c>
      <c r="C2105" s="180" t="s">
        <v>9</v>
      </c>
      <c r="D2105" s="181" t="str">
        <f>VLOOKUP(Revisión_Avance_Periodo!$C2105,Componentes_BD!$F$1:$G$5,2,FALSE)</f>
        <v>Fortalecer la Vigilancia.</v>
      </c>
      <c r="E2105" s="119" t="s">
        <v>12</v>
      </c>
      <c r="F2105" s="95">
        <v>2</v>
      </c>
      <c r="G2105" s="95" t="str">
        <f>VLOOKUP(Revisión_Avance_Periodo!$A2105,BD_Seguimiento_OAP_2019!$A$2:$G$294,7,FALSE)</f>
        <v>PAI</v>
      </c>
      <c r="H2105" s="95" t="str">
        <f>VLOOKUP(Revisión_Avance_Periodo!$A2105,BD_Seguimiento_OAP_2019!$A$2:$J$294,10,FALSE)</f>
        <v>PAI_01 - Operacional</v>
      </c>
      <c r="I2105" s="95" t="s">
        <v>1557</v>
      </c>
      <c r="J2105" s="95" t="str">
        <f>VLOOKUP(Revisión_Avance_Periodo!$I2105,BD_Seguimiento_OAP_2019!$L:$M,2,FALSE)</f>
        <v>Efectuar seguimiento a compromisos consolidados en Documentos CONPES</v>
      </c>
      <c r="K2105" s="119" t="s">
        <v>59</v>
      </c>
      <c r="L2105" s="172">
        <v>4.4642857142857152E-4</v>
      </c>
      <c r="M2105" s="182" t="s">
        <v>107</v>
      </c>
      <c r="N2105" s="190">
        <f>INDEX(BD_Seguimiento_OAP_2019!$AH$3:$AS$294,MATCH(Revisión_Avance_Periodo!$I2105,BD_Seguimiento_OAP_2019!$L$3:$L$294,0),MATCH(Revisión_Avance_Periodo!$M2105,BD_Seguimiento_OAP_2019!$AH$2:$AS$2,0))</f>
        <v>2</v>
      </c>
      <c r="O2105" s="190">
        <f>INDEX(BD_Seguimiento_OAP_2019!$AV$3:$BG$294,MATCH(Revisión_Avance_Periodo!$I2105,BD_Seguimiento_OAP_2019!$L$3:$L$294,0),MATCH(Revisión_Avance_Periodo!$M2105,BD_Seguimiento_OAP_2019!$AV$2:$BG$2,0))</f>
        <v>2</v>
      </c>
      <c r="P2105" s="188">
        <f t="shared" si="379"/>
        <v>1</v>
      </c>
      <c r="Q2105" s="182" t="str">
        <f>VLOOKUP(P2105,Tabla_Indicador_Gestion4[#All],3,TRUE)</f>
        <v>Culminada</v>
      </c>
      <c r="R2105" s="229">
        <f>SUBTOTAL(9,$N$2102:$N2105)</f>
        <v>2</v>
      </c>
      <c r="S2105" s="230">
        <f>SUBTOTAL(9,$O$2102:$O2105)</f>
        <v>2</v>
      </c>
      <c r="T2105" s="231">
        <f>IFERROR(+Revisión_Avance_Periodo!$S2105/Revisión_Avance_Periodo!$R2105,0)</f>
        <v>1</v>
      </c>
      <c r="U2105" s="184"/>
      <c r="V2105" s="185"/>
      <c r="W2105" s="183"/>
      <c r="X2105" s="183"/>
      <c r="Y2105" s="183"/>
      <c r="Z2105" s="186"/>
      <c r="AA2105" s="187"/>
    </row>
    <row r="2106" spans="1:27" x14ac:dyDescent="0.25">
      <c r="A2106" s="88">
        <v>178</v>
      </c>
      <c r="B2106" s="91" t="str">
        <f>CONCATENATE(Revisión_Avance_Periodo!$C2106,";",Revisión_Avance_Periodo!$E2106,";",Revisión_Avance_Periodo!$I2106)</f>
        <v>OE1;PR_10;ACT_93</v>
      </c>
      <c r="C2106" s="170" t="s">
        <v>9</v>
      </c>
      <c r="D2106" s="171" t="str">
        <f>VLOOKUP(Revisión_Avance_Periodo!$C2106,Componentes_BD!$F$1:$G$5,2,FALSE)</f>
        <v>Fortalecer la Vigilancia.</v>
      </c>
      <c r="E2106" s="106" t="s">
        <v>12</v>
      </c>
      <c r="F2106" s="89">
        <v>2</v>
      </c>
      <c r="G2106" s="89" t="str">
        <f>VLOOKUP(Revisión_Avance_Periodo!$A2106,BD_Seguimiento_OAP_2019!$A$2:$G$294,7,FALSE)</f>
        <v>PAI</v>
      </c>
      <c r="H2106" s="89" t="str">
        <f>VLOOKUP(Revisión_Avance_Periodo!$A2106,BD_Seguimiento_OAP_2019!$A$2:$J$294,10,FALSE)</f>
        <v>PAI_01 - Operacional</v>
      </c>
      <c r="I2106" s="89" t="s">
        <v>1557</v>
      </c>
      <c r="J2106" s="89" t="str">
        <f>VLOOKUP(Revisión_Avance_Periodo!$I2106,BD_Seguimiento_OAP_2019!$L:$M,2,FALSE)</f>
        <v>Efectuar seguimiento a compromisos consolidados en Documentos CONPES</v>
      </c>
      <c r="K2106" s="106" t="s">
        <v>59</v>
      </c>
      <c r="L2106" s="172">
        <v>4.4642857142857152E-4</v>
      </c>
      <c r="M2106" s="173" t="s">
        <v>108</v>
      </c>
      <c r="N2106" s="190">
        <f>INDEX(BD_Seguimiento_OAP_2019!$AH$3:$AS$294,MATCH(Revisión_Avance_Periodo!$I2106,BD_Seguimiento_OAP_2019!$L$3:$L$294,0),MATCH(Revisión_Avance_Periodo!$M2106,BD_Seguimiento_OAP_2019!$AH$2:$AS$2,0))</f>
        <v>1</v>
      </c>
      <c r="O2106" s="190">
        <f>INDEX(BD_Seguimiento_OAP_2019!$AV$3:$BG$294,MATCH(Revisión_Avance_Periodo!$I2106,BD_Seguimiento_OAP_2019!$L$3:$L$294,0),MATCH(Revisión_Avance_Periodo!$M2106,BD_Seguimiento_OAP_2019!$AV$2:$BG$2,0))</f>
        <v>0</v>
      </c>
      <c r="P2106" s="189">
        <f t="shared" si="379"/>
        <v>0</v>
      </c>
      <c r="Q2106" s="173" t="str">
        <f>VLOOKUP(P2106,Tabla_Indicador_Gestion4[#All],3,TRUE)</f>
        <v>Por Ejecutar</v>
      </c>
      <c r="R2106" s="229">
        <f>SUBTOTAL(9,$N$2102:$N2106)</f>
        <v>3</v>
      </c>
      <c r="S2106" s="230">
        <f>SUBTOTAL(9,$O$2102:$O2106)</f>
        <v>2</v>
      </c>
      <c r="T2106" s="231">
        <f>IFERROR(+Revisión_Avance_Periodo!$S2106/Revisión_Avance_Periodo!$R2106,0)</f>
        <v>0.66666666666666663</v>
      </c>
      <c r="U2106" s="184"/>
      <c r="V2106" s="185"/>
      <c r="W2106" s="183"/>
      <c r="X2106" s="183"/>
      <c r="Y2106" s="183"/>
      <c r="Z2106" s="186"/>
      <c r="AA2106" s="187"/>
    </row>
    <row r="2107" spans="1:27" x14ac:dyDescent="0.25">
      <c r="A2107" s="94">
        <v>178</v>
      </c>
      <c r="B2107" s="96" t="str">
        <f>CONCATENATE(Revisión_Avance_Periodo!$C2107,";",Revisión_Avance_Periodo!$E2107,";",Revisión_Avance_Periodo!$I2107)</f>
        <v>OE1;PR_10;ACT_93</v>
      </c>
      <c r="C2107" s="180" t="s">
        <v>9</v>
      </c>
      <c r="D2107" s="181" t="str">
        <f>VLOOKUP(Revisión_Avance_Periodo!$C2107,Componentes_BD!$F$1:$G$5,2,FALSE)</f>
        <v>Fortalecer la Vigilancia.</v>
      </c>
      <c r="E2107" s="119" t="s">
        <v>12</v>
      </c>
      <c r="F2107" s="95">
        <v>2</v>
      </c>
      <c r="G2107" s="95" t="str">
        <f>VLOOKUP(Revisión_Avance_Periodo!$A2107,BD_Seguimiento_OAP_2019!$A$2:$G$294,7,FALSE)</f>
        <v>PAI</v>
      </c>
      <c r="H2107" s="95" t="str">
        <f>VLOOKUP(Revisión_Avance_Periodo!$A2107,BD_Seguimiento_OAP_2019!$A$2:$J$294,10,FALSE)</f>
        <v>PAI_01 - Operacional</v>
      </c>
      <c r="I2107" s="95" t="s">
        <v>1557</v>
      </c>
      <c r="J2107" s="95" t="str">
        <f>VLOOKUP(Revisión_Avance_Periodo!$I2107,BD_Seguimiento_OAP_2019!$L:$M,2,FALSE)</f>
        <v>Efectuar seguimiento a compromisos consolidados en Documentos CONPES</v>
      </c>
      <c r="K2107" s="119" t="s">
        <v>59</v>
      </c>
      <c r="L2107" s="172">
        <v>4.4642857142857152E-4</v>
      </c>
      <c r="M2107" s="182" t="s">
        <v>109</v>
      </c>
      <c r="N2107" s="190">
        <f>INDEX(BD_Seguimiento_OAP_2019!$AH$3:$AS$294,MATCH(Revisión_Avance_Periodo!$I2107,BD_Seguimiento_OAP_2019!$L$3:$L$294,0),MATCH(Revisión_Avance_Periodo!$M2107,BD_Seguimiento_OAP_2019!$AH$2:$AS$2,0))</f>
        <v>1</v>
      </c>
      <c r="O2107" s="190">
        <f>INDEX(BD_Seguimiento_OAP_2019!$AV$3:$BG$294,MATCH(Revisión_Avance_Periodo!$I2107,BD_Seguimiento_OAP_2019!$L$3:$L$294,0),MATCH(Revisión_Avance_Periodo!$M2107,BD_Seguimiento_OAP_2019!$AV$2:$BG$2,0))</f>
        <v>0</v>
      </c>
      <c r="P2107" s="188">
        <f t="shared" si="379"/>
        <v>0</v>
      </c>
      <c r="Q2107" s="182" t="str">
        <f>VLOOKUP(P2107,Tabla_Indicador_Gestion4[#All],3,TRUE)</f>
        <v>Por Ejecutar</v>
      </c>
      <c r="R2107" s="229">
        <f>SUBTOTAL(9,$N$2102:$N2107)</f>
        <v>4</v>
      </c>
      <c r="S2107" s="230">
        <f>SUBTOTAL(9,$O$2102:$O2107)</f>
        <v>2</v>
      </c>
      <c r="T2107" s="231">
        <f>IFERROR(+Revisión_Avance_Periodo!$S2107/Revisión_Avance_Periodo!$R2107,0)</f>
        <v>0.5</v>
      </c>
      <c r="U2107" s="184"/>
      <c r="V2107" s="185"/>
      <c r="W2107" s="183"/>
      <c r="X2107" s="183"/>
      <c r="Y2107" s="183"/>
      <c r="Z2107" s="186"/>
      <c r="AA2107" s="187"/>
    </row>
    <row r="2108" spans="1:27" x14ac:dyDescent="0.25">
      <c r="A2108" s="88">
        <v>178</v>
      </c>
      <c r="B2108" s="91" t="str">
        <f>CONCATENATE(Revisión_Avance_Periodo!$C2108,";",Revisión_Avance_Periodo!$E2108,";",Revisión_Avance_Periodo!$I2108)</f>
        <v>OE1;PR_10;ACT_93</v>
      </c>
      <c r="C2108" s="170" t="s">
        <v>9</v>
      </c>
      <c r="D2108" s="171" t="str">
        <f>VLOOKUP(Revisión_Avance_Periodo!$C2108,Componentes_BD!$F$1:$G$5,2,FALSE)</f>
        <v>Fortalecer la Vigilancia.</v>
      </c>
      <c r="E2108" s="106" t="s">
        <v>12</v>
      </c>
      <c r="F2108" s="89">
        <v>2</v>
      </c>
      <c r="G2108" s="89" t="str">
        <f>VLOOKUP(Revisión_Avance_Periodo!$A2108,BD_Seguimiento_OAP_2019!$A$2:$G$294,7,FALSE)</f>
        <v>PAI</v>
      </c>
      <c r="H2108" s="89" t="str">
        <f>VLOOKUP(Revisión_Avance_Periodo!$A2108,BD_Seguimiento_OAP_2019!$A$2:$J$294,10,FALSE)</f>
        <v>PAI_01 - Operacional</v>
      </c>
      <c r="I2108" s="89" t="s">
        <v>1557</v>
      </c>
      <c r="J2108" s="89" t="str">
        <f>VLOOKUP(Revisión_Avance_Periodo!$I2108,BD_Seguimiento_OAP_2019!$L:$M,2,FALSE)</f>
        <v>Efectuar seguimiento a compromisos consolidados en Documentos CONPES</v>
      </c>
      <c r="K2108" s="106" t="s">
        <v>59</v>
      </c>
      <c r="L2108" s="172">
        <v>4.4642857142857152E-4</v>
      </c>
      <c r="M2108" s="173" t="s">
        <v>110</v>
      </c>
      <c r="N2108" s="190">
        <f>INDEX(BD_Seguimiento_OAP_2019!$AH$3:$AS$294,MATCH(Revisión_Avance_Periodo!$I2108,BD_Seguimiento_OAP_2019!$L$3:$L$294,0),MATCH(Revisión_Avance_Periodo!$M2108,BD_Seguimiento_OAP_2019!$AH$2:$AS$2,0))</f>
        <v>1</v>
      </c>
      <c r="O2108" s="190">
        <f>INDEX(BD_Seguimiento_OAP_2019!$AV$3:$BG$294,MATCH(Revisión_Avance_Periodo!$I2108,BD_Seguimiento_OAP_2019!$L$3:$L$294,0),MATCH(Revisión_Avance_Periodo!$M2108,BD_Seguimiento_OAP_2019!$AV$2:$BG$2,0))</f>
        <v>0</v>
      </c>
      <c r="P2108" s="189">
        <f t="shared" si="379"/>
        <v>0</v>
      </c>
      <c r="Q2108" s="173" t="str">
        <f>VLOOKUP(P2108,Tabla_Indicador_Gestion4[#All],3,TRUE)</f>
        <v>Por Ejecutar</v>
      </c>
      <c r="R2108" s="229">
        <f>SUBTOTAL(9,$N$2102:$N2108)</f>
        <v>5</v>
      </c>
      <c r="S2108" s="230">
        <f>SUBTOTAL(9,$O$2102:$O2108)</f>
        <v>2</v>
      </c>
      <c r="T2108" s="231">
        <f>IFERROR(+Revisión_Avance_Periodo!$S2108/Revisión_Avance_Periodo!$R2108,0)</f>
        <v>0.4</v>
      </c>
      <c r="U2108" s="184"/>
      <c r="V2108" s="185"/>
      <c r="W2108" s="183"/>
      <c r="X2108" s="183"/>
      <c r="Y2108" s="183"/>
      <c r="Z2108" s="186"/>
      <c r="AA2108" s="187"/>
    </row>
    <row r="2109" spans="1:27" x14ac:dyDescent="0.25">
      <c r="A2109" s="94">
        <v>178</v>
      </c>
      <c r="B2109" s="96" t="str">
        <f>CONCATENATE(Revisión_Avance_Periodo!$C2109,";",Revisión_Avance_Periodo!$E2109,";",Revisión_Avance_Periodo!$I2109)</f>
        <v>OE1;PR_10;ACT_93</v>
      </c>
      <c r="C2109" s="180" t="s">
        <v>9</v>
      </c>
      <c r="D2109" s="181" t="str">
        <f>VLOOKUP(Revisión_Avance_Periodo!$C2109,Componentes_BD!$F$1:$G$5,2,FALSE)</f>
        <v>Fortalecer la Vigilancia.</v>
      </c>
      <c r="E2109" s="119" t="s">
        <v>12</v>
      </c>
      <c r="F2109" s="95">
        <v>2</v>
      </c>
      <c r="G2109" s="95" t="str">
        <f>VLOOKUP(Revisión_Avance_Periodo!$A2109,BD_Seguimiento_OAP_2019!$A$2:$G$294,7,FALSE)</f>
        <v>PAI</v>
      </c>
      <c r="H2109" s="95" t="str">
        <f>VLOOKUP(Revisión_Avance_Periodo!$A2109,BD_Seguimiento_OAP_2019!$A$2:$J$294,10,FALSE)</f>
        <v>PAI_01 - Operacional</v>
      </c>
      <c r="I2109" s="95" t="s">
        <v>1557</v>
      </c>
      <c r="J2109" s="95" t="str">
        <f>VLOOKUP(Revisión_Avance_Periodo!$I2109,BD_Seguimiento_OAP_2019!$L:$M,2,FALSE)</f>
        <v>Efectuar seguimiento a compromisos consolidados en Documentos CONPES</v>
      </c>
      <c r="K2109" s="119" t="s">
        <v>59</v>
      </c>
      <c r="L2109" s="172">
        <v>4.4642857142857152E-4</v>
      </c>
      <c r="M2109" s="182" t="s">
        <v>111</v>
      </c>
      <c r="N2109" s="190">
        <f>INDEX(BD_Seguimiento_OAP_2019!$AH$3:$AS$294,MATCH(Revisión_Avance_Periodo!$I2109,BD_Seguimiento_OAP_2019!$L$3:$L$294,0),MATCH(Revisión_Avance_Periodo!$M2109,BD_Seguimiento_OAP_2019!$AH$2:$AS$2,0))</f>
        <v>1</v>
      </c>
      <c r="O2109" s="190">
        <f>INDEX(BD_Seguimiento_OAP_2019!$AV$3:$BG$294,MATCH(Revisión_Avance_Periodo!$I2109,BD_Seguimiento_OAP_2019!$L$3:$L$294,0),MATCH(Revisión_Avance_Periodo!$M2109,BD_Seguimiento_OAP_2019!$AV$2:$BG$2,0))</f>
        <v>0</v>
      </c>
      <c r="P2109" s="188">
        <f t="shared" si="379"/>
        <v>0</v>
      </c>
      <c r="Q2109" s="182" t="str">
        <f>VLOOKUP(P2109,Tabla_Indicador_Gestion4[#All],3,TRUE)</f>
        <v>Por Ejecutar</v>
      </c>
      <c r="R2109" s="229">
        <f>SUBTOTAL(9,$N$2102:$N2109)</f>
        <v>6</v>
      </c>
      <c r="S2109" s="230">
        <f>SUBTOTAL(9,$O$2102:$O2109)</f>
        <v>2</v>
      </c>
      <c r="T2109" s="231">
        <f>IFERROR(+Revisión_Avance_Periodo!$S2109/Revisión_Avance_Periodo!$R2109,0)</f>
        <v>0.33333333333333331</v>
      </c>
      <c r="U2109" s="184"/>
      <c r="V2109" s="185"/>
      <c r="W2109" s="183"/>
      <c r="X2109" s="183"/>
      <c r="Y2109" s="183"/>
      <c r="Z2109" s="186"/>
      <c r="AA2109" s="187"/>
    </row>
    <row r="2110" spans="1:27" x14ac:dyDescent="0.25">
      <c r="A2110" s="88">
        <v>178</v>
      </c>
      <c r="B2110" s="91" t="str">
        <f>CONCATENATE(Revisión_Avance_Periodo!$C2110,";",Revisión_Avance_Periodo!$E2110,";",Revisión_Avance_Periodo!$I2110)</f>
        <v>OE1;PR_10;ACT_93</v>
      </c>
      <c r="C2110" s="170" t="s">
        <v>9</v>
      </c>
      <c r="D2110" s="171" t="str">
        <f>VLOOKUP(Revisión_Avance_Periodo!$C2110,Componentes_BD!$F$1:$G$5,2,FALSE)</f>
        <v>Fortalecer la Vigilancia.</v>
      </c>
      <c r="E2110" s="106" t="s">
        <v>12</v>
      </c>
      <c r="F2110" s="89">
        <v>2</v>
      </c>
      <c r="G2110" s="89" t="str">
        <f>VLOOKUP(Revisión_Avance_Periodo!$A2110,BD_Seguimiento_OAP_2019!$A$2:$G$294,7,FALSE)</f>
        <v>PAI</v>
      </c>
      <c r="H2110" s="89" t="str">
        <f>VLOOKUP(Revisión_Avance_Periodo!$A2110,BD_Seguimiento_OAP_2019!$A$2:$J$294,10,FALSE)</f>
        <v>PAI_01 - Operacional</v>
      </c>
      <c r="I2110" s="89" t="s">
        <v>1557</v>
      </c>
      <c r="J2110" s="89" t="str">
        <f>VLOOKUP(Revisión_Avance_Periodo!$I2110,BD_Seguimiento_OAP_2019!$L:$M,2,FALSE)</f>
        <v>Efectuar seguimiento a compromisos consolidados en Documentos CONPES</v>
      </c>
      <c r="K2110" s="106" t="s">
        <v>59</v>
      </c>
      <c r="L2110" s="172">
        <v>4.4642857142857152E-4</v>
      </c>
      <c r="M2110" s="173" t="s">
        <v>112</v>
      </c>
      <c r="N2110" s="190">
        <f>INDEX(BD_Seguimiento_OAP_2019!$AH$3:$AS$294,MATCH(Revisión_Avance_Periodo!$I2110,BD_Seguimiento_OAP_2019!$L$3:$L$294,0),MATCH(Revisión_Avance_Periodo!$M2110,BD_Seguimiento_OAP_2019!$AH$2:$AS$2,0))</f>
        <v>1</v>
      </c>
      <c r="O2110" s="190">
        <f>INDEX(BD_Seguimiento_OAP_2019!$AV$3:$BG$294,MATCH(Revisión_Avance_Periodo!$I2110,BD_Seguimiento_OAP_2019!$L$3:$L$294,0),MATCH(Revisión_Avance_Periodo!$M2110,BD_Seguimiento_OAP_2019!$AV$2:$BG$2,0))</f>
        <v>0</v>
      </c>
      <c r="P2110" s="189">
        <f t="shared" si="379"/>
        <v>0</v>
      </c>
      <c r="Q2110" s="173" t="str">
        <f>VLOOKUP(P2110,Tabla_Indicador_Gestion4[#All],3,TRUE)</f>
        <v>Por Ejecutar</v>
      </c>
      <c r="R2110" s="229">
        <f>SUBTOTAL(9,$N$2102:$N2110)</f>
        <v>7</v>
      </c>
      <c r="S2110" s="230">
        <f>SUBTOTAL(9,$O$2102:$O2110)</f>
        <v>2</v>
      </c>
      <c r="T2110" s="231">
        <f>IFERROR(+Revisión_Avance_Periodo!$S2110/Revisión_Avance_Periodo!$R2110,0)</f>
        <v>0.2857142857142857</v>
      </c>
      <c r="U2110" s="184"/>
      <c r="V2110" s="185"/>
      <c r="W2110" s="183"/>
      <c r="X2110" s="183"/>
      <c r="Y2110" s="183"/>
      <c r="Z2110" s="186"/>
      <c r="AA2110" s="187"/>
    </row>
    <row r="2111" spans="1:27" x14ac:dyDescent="0.25">
      <c r="A2111" s="94">
        <v>178</v>
      </c>
      <c r="B2111" s="96" t="str">
        <f>CONCATENATE(Revisión_Avance_Periodo!$C2111,";",Revisión_Avance_Periodo!$E2111,";",Revisión_Avance_Periodo!$I2111)</f>
        <v>OE1;PR_10;ACT_93</v>
      </c>
      <c r="C2111" s="180" t="s">
        <v>9</v>
      </c>
      <c r="D2111" s="181" t="str">
        <f>VLOOKUP(Revisión_Avance_Periodo!$C2111,Componentes_BD!$F$1:$G$5,2,FALSE)</f>
        <v>Fortalecer la Vigilancia.</v>
      </c>
      <c r="E2111" s="119" t="s">
        <v>12</v>
      </c>
      <c r="F2111" s="95">
        <v>2</v>
      </c>
      <c r="G2111" s="95" t="str">
        <f>VLOOKUP(Revisión_Avance_Periodo!$A2111,BD_Seguimiento_OAP_2019!$A$2:$G$294,7,FALSE)</f>
        <v>PAI</v>
      </c>
      <c r="H2111" s="95" t="str">
        <f>VLOOKUP(Revisión_Avance_Periodo!$A2111,BD_Seguimiento_OAP_2019!$A$2:$J$294,10,FALSE)</f>
        <v>PAI_01 - Operacional</v>
      </c>
      <c r="I2111" s="95" t="s">
        <v>1557</v>
      </c>
      <c r="J2111" s="95" t="str">
        <f>VLOOKUP(Revisión_Avance_Periodo!$I2111,BD_Seguimiento_OAP_2019!$L:$M,2,FALSE)</f>
        <v>Efectuar seguimiento a compromisos consolidados en Documentos CONPES</v>
      </c>
      <c r="K2111" s="119" t="s">
        <v>59</v>
      </c>
      <c r="L2111" s="172">
        <v>4.4642857142857152E-4</v>
      </c>
      <c r="M2111" s="182" t="s">
        <v>113</v>
      </c>
      <c r="N2111" s="190">
        <f>INDEX(BD_Seguimiento_OAP_2019!$AH$3:$AS$294,MATCH(Revisión_Avance_Periodo!$I2111,BD_Seguimiento_OAP_2019!$L$3:$L$294,0),MATCH(Revisión_Avance_Periodo!$M2111,BD_Seguimiento_OAP_2019!$AH$2:$AS$2,0))</f>
        <v>1</v>
      </c>
      <c r="O2111" s="190">
        <f>INDEX(BD_Seguimiento_OAP_2019!$AV$3:$BG$294,MATCH(Revisión_Avance_Periodo!$I2111,BD_Seguimiento_OAP_2019!$L$3:$L$294,0),MATCH(Revisión_Avance_Periodo!$M2111,BD_Seguimiento_OAP_2019!$AV$2:$BG$2,0))</f>
        <v>0</v>
      </c>
      <c r="P2111" s="188">
        <f t="shared" si="379"/>
        <v>0</v>
      </c>
      <c r="Q2111" s="182" t="str">
        <f>VLOOKUP(P2111,Tabla_Indicador_Gestion4[#All],3,TRUE)</f>
        <v>Por Ejecutar</v>
      </c>
      <c r="R2111" s="229">
        <f>SUBTOTAL(9,$N$2102:$N2111)</f>
        <v>8</v>
      </c>
      <c r="S2111" s="230">
        <f>SUBTOTAL(9,$O$2102:$O2111)</f>
        <v>2</v>
      </c>
      <c r="T2111" s="231">
        <f>IFERROR(+Revisión_Avance_Periodo!$S2111/Revisión_Avance_Periodo!$R2111,0)</f>
        <v>0.25</v>
      </c>
      <c r="U2111" s="184"/>
      <c r="V2111" s="185"/>
      <c r="W2111" s="183"/>
      <c r="X2111" s="183"/>
      <c r="Y2111" s="183"/>
      <c r="Z2111" s="186"/>
      <c r="AA2111" s="187"/>
    </row>
    <row r="2112" spans="1:27" x14ac:dyDescent="0.25">
      <c r="A2112" s="88">
        <v>178</v>
      </c>
      <c r="B2112" s="91" t="str">
        <f>CONCATENATE(Revisión_Avance_Periodo!$C2112,";",Revisión_Avance_Periodo!$E2112,";",Revisión_Avance_Periodo!$I2112)</f>
        <v>OE1;PR_10;ACT_93</v>
      </c>
      <c r="C2112" s="170" t="s">
        <v>9</v>
      </c>
      <c r="D2112" s="171" t="str">
        <f>VLOOKUP(Revisión_Avance_Periodo!$C2112,Componentes_BD!$F$1:$G$5,2,FALSE)</f>
        <v>Fortalecer la Vigilancia.</v>
      </c>
      <c r="E2112" s="106" t="s">
        <v>12</v>
      </c>
      <c r="F2112" s="89">
        <v>2</v>
      </c>
      <c r="G2112" s="89" t="str">
        <f>VLOOKUP(Revisión_Avance_Periodo!$A2112,BD_Seguimiento_OAP_2019!$A$2:$G$294,7,FALSE)</f>
        <v>PAI</v>
      </c>
      <c r="H2112" s="89" t="str">
        <f>VLOOKUP(Revisión_Avance_Periodo!$A2112,BD_Seguimiento_OAP_2019!$A$2:$J$294,10,FALSE)</f>
        <v>PAI_01 - Operacional</v>
      </c>
      <c r="I2112" s="89" t="s">
        <v>1557</v>
      </c>
      <c r="J2112" s="89" t="str">
        <f>VLOOKUP(Revisión_Avance_Periodo!$I2112,BD_Seguimiento_OAP_2019!$L:$M,2,FALSE)</f>
        <v>Efectuar seguimiento a compromisos consolidados en Documentos CONPES</v>
      </c>
      <c r="K2112" s="106" t="s">
        <v>59</v>
      </c>
      <c r="L2112" s="172">
        <v>4.4642857142857152E-4</v>
      </c>
      <c r="M2112" s="173" t="s">
        <v>114</v>
      </c>
      <c r="N2112" s="190">
        <f>INDEX(BD_Seguimiento_OAP_2019!$AH$3:$AS$294,MATCH(Revisión_Avance_Periodo!$I2112,BD_Seguimiento_OAP_2019!$L$3:$L$294,0),MATCH(Revisión_Avance_Periodo!$M2112,BD_Seguimiento_OAP_2019!$AH$2:$AS$2,0))</f>
        <v>1</v>
      </c>
      <c r="O2112" s="190">
        <f>INDEX(BD_Seguimiento_OAP_2019!$AV$3:$BG$294,MATCH(Revisión_Avance_Periodo!$I2112,BD_Seguimiento_OAP_2019!$L$3:$L$294,0),MATCH(Revisión_Avance_Periodo!$M2112,BD_Seguimiento_OAP_2019!$AV$2:$BG$2,0))</f>
        <v>0</v>
      </c>
      <c r="P2112" s="189">
        <f t="shared" si="379"/>
        <v>0</v>
      </c>
      <c r="Q2112" s="173" t="str">
        <f>VLOOKUP(P2112,Tabla_Indicador_Gestion4[#All],3,TRUE)</f>
        <v>Por Ejecutar</v>
      </c>
      <c r="R2112" s="229">
        <f>SUBTOTAL(9,$N$2102:$N2112)</f>
        <v>9</v>
      </c>
      <c r="S2112" s="230">
        <f>SUBTOTAL(9,$O$2102:$O2112)</f>
        <v>2</v>
      </c>
      <c r="T2112" s="231">
        <f>IFERROR(+Revisión_Avance_Periodo!$S2112/Revisión_Avance_Periodo!$R2112,0)</f>
        <v>0.22222222222222221</v>
      </c>
      <c r="U2112" s="184"/>
      <c r="V2112" s="185"/>
      <c r="W2112" s="183"/>
      <c r="X2112" s="183"/>
      <c r="Y2112" s="183"/>
      <c r="Z2112" s="186"/>
      <c r="AA2112" s="187"/>
    </row>
    <row r="2113" spans="1:27" ht="15.75" thickBot="1" x14ac:dyDescent="0.3">
      <c r="A2113" s="94">
        <v>178</v>
      </c>
      <c r="B2113" s="96" t="str">
        <f>CONCATENATE(Revisión_Avance_Periodo!$C2113,";",Revisión_Avance_Periodo!$E2113,";",Revisión_Avance_Periodo!$I2113)</f>
        <v>OE1;PR_10;ACT_93</v>
      </c>
      <c r="C2113" s="180" t="s">
        <v>9</v>
      </c>
      <c r="D2113" s="181" t="str">
        <f>VLOOKUP(Revisión_Avance_Periodo!$C2113,Componentes_BD!$F$1:$G$5,2,FALSE)</f>
        <v>Fortalecer la Vigilancia.</v>
      </c>
      <c r="E2113" s="119" t="s">
        <v>12</v>
      </c>
      <c r="F2113" s="95">
        <v>2</v>
      </c>
      <c r="G2113" s="95" t="str">
        <f>VLOOKUP(Revisión_Avance_Periodo!$A2113,BD_Seguimiento_OAP_2019!$A$2:$G$294,7,FALSE)</f>
        <v>PAI</v>
      </c>
      <c r="H2113" s="95" t="str">
        <f>VLOOKUP(Revisión_Avance_Periodo!$A2113,BD_Seguimiento_OAP_2019!$A$2:$J$294,10,FALSE)</f>
        <v>PAI_01 - Operacional</v>
      </c>
      <c r="I2113" s="95" t="s">
        <v>1557</v>
      </c>
      <c r="J2113" s="95" t="str">
        <f>VLOOKUP(Revisión_Avance_Periodo!$I2113,BD_Seguimiento_OAP_2019!$L:$M,2,FALSE)</f>
        <v>Efectuar seguimiento a compromisos consolidados en Documentos CONPES</v>
      </c>
      <c r="K2113" s="119" t="s">
        <v>59</v>
      </c>
      <c r="L2113" s="172">
        <v>4.4642857142857152E-4</v>
      </c>
      <c r="M2113" s="182" t="s">
        <v>115</v>
      </c>
      <c r="N2113" s="190">
        <f>INDEX(BD_Seguimiento_OAP_2019!$AH$3:$AS$294,MATCH(Revisión_Avance_Periodo!$I2113,BD_Seguimiento_OAP_2019!$L$3:$L$294,0),MATCH(Revisión_Avance_Periodo!$M2113,BD_Seguimiento_OAP_2019!$AH$2:$AS$2,0))</f>
        <v>1</v>
      </c>
      <c r="O2113" s="190">
        <f>INDEX(BD_Seguimiento_OAP_2019!$AV$3:$BG$294,MATCH(Revisión_Avance_Periodo!$I2113,BD_Seguimiento_OAP_2019!$L$3:$L$294,0),MATCH(Revisión_Avance_Periodo!$M2113,BD_Seguimiento_OAP_2019!$AV$2:$BG$2,0))</f>
        <v>0</v>
      </c>
      <c r="P2113" s="188">
        <f t="shared" si="379"/>
        <v>0</v>
      </c>
      <c r="Q2113" s="182" t="str">
        <f>VLOOKUP(P2113,Tabla_Indicador_Gestion4[#All],3,TRUE)</f>
        <v>Por Ejecutar</v>
      </c>
      <c r="R2113" s="229">
        <f>SUBTOTAL(9,$N$2102:$N2113)</f>
        <v>10</v>
      </c>
      <c r="S2113" s="230">
        <f>SUBTOTAL(9,$O$2102:$O2113)</f>
        <v>2</v>
      </c>
      <c r="T2113" s="231">
        <f>IFERROR(+Revisión_Avance_Periodo!$S2113/Revisión_Avance_Periodo!$R2113,0)</f>
        <v>0.2</v>
      </c>
      <c r="U2113" s="184"/>
      <c r="V2113" s="185"/>
      <c r="W2113" s="183"/>
      <c r="X2113" s="183"/>
      <c r="Y2113" s="183"/>
      <c r="Z2113" s="186"/>
      <c r="AA2113" s="187"/>
    </row>
    <row r="2114" spans="1:27" x14ac:dyDescent="0.25">
      <c r="A2114" s="88">
        <v>179</v>
      </c>
      <c r="B2114" s="91" t="str">
        <f>CONCATENATE(Revisión_Avance_Periodo!$C2114,";",Revisión_Avance_Periodo!$E2114,";",Revisión_Avance_Periodo!$I2114)</f>
        <v>OE1;PR_10;ACT_01</v>
      </c>
      <c r="C2114" s="170" t="s">
        <v>9</v>
      </c>
      <c r="D2114" s="171" t="str">
        <f>VLOOKUP(Revisión_Avance_Periodo!$C2114,Componentes_BD!$F$1:$G$5,2,FALSE)</f>
        <v>Fortalecer la Vigilancia.</v>
      </c>
      <c r="E2114" s="106" t="s">
        <v>12</v>
      </c>
      <c r="F2114" s="89">
        <v>2</v>
      </c>
      <c r="G2114" s="89" t="str">
        <f>VLOOKUP(Revisión_Avance_Periodo!$A2114,BD_Seguimiento_OAP_2019!$A$2:$G$294,7,FALSE)</f>
        <v>PAI</v>
      </c>
      <c r="H2114" s="89" t="str">
        <f>VLOOKUP(Revisión_Avance_Periodo!$A2114,BD_Seguimiento_OAP_2019!$A$2:$J$294,10,FALSE)</f>
        <v>PAI_01 - Operacional</v>
      </c>
      <c r="I2114" s="89" t="s">
        <v>1563</v>
      </c>
      <c r="J2114" s="89" t="str">
        <f>VLOOKUP(Revisión_Avance_Periodo!$I2114,BD_Seguimiento_OAP_2019!$L:$M,2,FALSE)</f>
        <v>Actualizar politíca de supervisión de la entidad.</v>
      </c>
      <c r="K2114" s="106" t="s">
        <v>59</v>
      </c>
      <c r="L2114" s="172">
        <v>4.4642857142857152E-4</v>
      </c>
      <c r="M2114" s="173" t="s">
        <v>104</v>
      </c>
      <c r="N2114" s="174">
        <f>INDEX(BD_Seguimiento_OAP_2019!$AH$3:$AS$294,MATCH(Revisión_Avance_Periodo!$I2114,BD_Seguimiento_OAP_2019!$L$3:$L$294,0),MATCH(Revisión_Avance_Periodo!$M2114,BD_Seguimiento_OAP_2019!$AH$2:$AS$2,0))</f>
        <v>0</v>
      </c>
      <c r="O2114" s="174">
        <f>INDEX(BD_Seguimiento_OAP_2019!$AV$3:$BG$294,MATCH(Revisión_Avance_Periodo!$I2114,BD_Seguimiento_OAP_2019!$L$3:$L$294,0),MATCH(Revisión_Avance_Periodo!$M2114,BD_Seguimiento_OAP_2019!$AV$2:$BG$2,0))</f>
        <v>0</v>
      </c>
      <c r="P2114" s="175">
        <f t="shared" ref="P2114:P2116" si="391">IFERROR((O2114/N2114),0)</f>
        <v>0</v>
      </c>
      <c r="Q2114" s="173" t="str">
        <f>VLOOKUP(P2114,Tabla_Indicador_Gestion4[#All],3,TRUE)</f>
        <v>Por Ejecutar</v>
      </c>
      <c r="R2114" s="213">
        <f>SUBTOTAL(9,$N$2114:$N2114)</f>
        <v>0</v>
      </c>
      <c r="S2114" s="234">
        <f>SUBTOTAL(9,$O$2114:$O2114)</f>
        <v>0</v>
      </c>
      <c r="T2114" s="234">
        <f>IFERROR(+Revisión_Avance_Periodo!$S2114/Revisión_Avance_Periodo!$R2114,0)</f>
        <v>0</v>
      </c>
      <c r="U2114" s="177">
        <f>SUBTOTAL(9,N2114:N2125)</f>
        <v>1</v>
      </c>
      <c r="V2114" s="176">
        <f>SUBTOTAL(9,O2114:O2125)</f>
        <v>0.15</v>
      </c>
      <c r="W2114" s="176">
        <f t="shared" ref="W2114" si="392">+V2114/U2114</f>
        <v>0.15</v>
      </c>
      <c r="X2114" s="176"/>
      <c r="Y2114" s="176">
        <f>100%-Revisión_Avance_Periodo!$W2114</f>
        <v>0.85</v>
      </c>
      <c r="Z2114" s="178" t="str">
        <f>VLOOKUP(W2114,Tabla_Indicador_Gestion4[],3,TRUE)</f>
        <v>En Tramite</v>
      </c>
      <c r="AA2114" s="179">
        <f>Revisión_Avance_Periodo!$W2114*Revisión_Avance_Periodo!$L2114</f>
        <v>6.6964285714285731E-5</v>
      </c>
    </row>
    <row r="2115" spans="1:27" x14ac:dyDescent="0.25">
      <c r="A2115" s="94">
        <v>179</v>
      </c>
      <c r="B2115" s="96" t="str">
        <f>CONCATENATE(Revisión_Avance_Periodo!$C2115,";",Revisión_Avance_Periodo!$E2115,";",Revisión_Avance_Periodo!$I2115)</f>
        <v>OE1;PR_10;ACT_01</v>
      </c>
      <c r="C2115" s="180" t="s">
        <v>9</v>
      </c>
      <c r="D2115" s="181" t="str">
        <f>VLOOKUP(Revisión_Avance_Periodo!$C2115,Componentes_BD!$F$1:$G$5,2,FALSE)</f>
        <v>Fortalecer la Vigilancia.</v>
      </c>
      <c r="E2115" s="119" t="s">
        <v>12</v>
      </c>
      <c r="F2115" s="95">
        <v>2</v>
      </c>
      <c r="G2115" s="95" t="str">
        <f>VLOOKUP(Revisión_Avance_Periodo!$A2115,BD_Seguimiento_OAP_2019!$A$2:$G$294,7,FALSE)</f>
        <v>PAI</v>
      </c>
      <c r="H2115" s="95" t="str">
        <f>VLOOKUP(Revisión_Avance_Periodo!$A2115,BD_Seguimiento_OAP_2019!$A$2:$J$294,10,FALSE)</f>
        <v>PAI_01 - Operacional</v>
      </c>
      <c r="I2115" s="95" t="s">
        <v>1563</v>
      </c>
      <c r="J2115" s="95" t="str">
        <f>VLOOKUP(Revisión_Avance_Periodo!$I2115,BD_Seguimiento_OAP_2019!$L:$M,2,FALSE)</f>
        <v>Actualizar politíca de supervisión de la entidad.</v>
      </c>
      <c r="K2115" s="119" t="s">
        <v>59</v>
      </c>
      <c r="L2115" s="172">
        <v>4.4642857142857152E-4</v>
      </c>
      <c r="M2115" s="182" t="s">
        <v>105</v>
      </c>
      <c r="N2115" s="174">
        <f>INDEX(BD_Seguimiento_OAP_2019!$AH$3:$AS$294,MATCH(Revisión_Avance_Periodo!$I2115,BD_Seguimiento_OAP_2019!$L$3:$L$294,0),MATCH(Revisión_Avance_Periodo!$M2115,BD_Seguimiento_OAP_2019!$AH$2:$AS$2,0))</f>
        <v>0</v>
      </c>
      <c r="O2115" s="174">
        <f>INDEX(BD_Seguimiento_OAP_2019!$AV$3:$BG$294,MATCH(Revisión_Avance_Periodo!$I2115,BD_Seguimiento_OAP_2019!$L$3:$L$294,0),MATCH(Revisión_Avance_Periodo!$M2115,BD_Seguimiento_OAP_2019!$AV$2:$BG$2,0))</f>
        <v>0</v>
      </c>
      <c r="P2115" s="175">
        <f t="shared" si="391"/>
        <v>0</v>
      </c>
      <c r="Q2115" s="182" t="str">
        <f>VLOOKUP(P2115,Tabla_Indicador_Gestion4[#All],3,TRUE)</f>
        <v>Por Ejecutar</v>
      </c>
      <c r="R2115" s="215">
        <f>SUBTOTAL(9,$N$2114:$N2115)</f>
        <v>0</v>
      </c>
      <c r="S2115" s="231">
        <f>SUBTOTAL(9,$O$2114:$O2115)</f>
        <v>0</v>
      </c>
      <c r="T2115" s="231">
        <f>IFERROR(+Revisión_Avance_Periodo!$S2115/Revisión_Avance_Periodo!$R2115,0)</f>
        <v>0</v>
      </c>
      <c r="U2115" s="184"/>
      <c r="V2115" s="185"/>
      <c r="W2115" s="183"/>
      <c r="X2115" s="183"/>
      <c r="Y2115" s="183"/>
      <c r="Z2115" s="186"/>
      <c r="AA2115" s="187"/>
    </row>
    <row r="2116" spans="1:27" x14ac:dyDescent="0.25">
      <c r="A2116" s="88">
        <v>179</v>
      </c>
      <c r="B2116" s="91" t="str">
        <f>CONCATENATE(Revisión_Avance_Periodo!$C2116,";",Revisión_Avance_Periodo!$E2116,";",Revisión_Avance_Periodo!$I2116)</f>
        <v>OE1;PR_10;ACT_01</v>
      </c>
      <c r="C2116" s="170" t="s">
        <v>9</v>
      </c>
      <c r="D2116" s="171" t="str">
        <f>VLOOKUP(Revisión_Avance_Periodo!$C2116,Componentes_BD!$F$1:$G$5,2,FALSE)</f>
        <v>Fortalecer la Vigilancia.</v>
      </c>
      <c r="E2116" s="106" t="s">
        <v>12</v>
      </c>
      <c r="F2116" s="89">
        <v>2</v>
      </c>
      <c r="G2116" s="89" t="str">
        <f>VLOOKUP(Revisión_Avance_Periodo!$A2116,BD_Seguimiento_OAP_2019!$A$2:$G$294,7,FALSE)</f>
        <v>PAI</v>
      </c>
      <c r="H2116" s="89" t="str">
        <f>VLOOKUP(Revisión_Avance_Periodo!$A2116,BD_Seguimiento_OAP_2019!$A$2:$J$294,10,FALSE)</f>
        <v>PAI_01 - Operacional</v>
      </c>
      <c r="I2116" s="89" t="s">
        <v>1563</v>
      </c>
      <c r="J2116" s="89" t="str">
        <f>VLOOKUP(Revisión_Avance_Periodo!$I2116,BD_Seguimiento_OAP_2019!$L:$M,2,FALSE)</f>
        <v>Actualizar politíca de supervisión de la entidad.</v>
      </c>
      <c r="K2116" s="106" t="s">
        <v>59</v>
      </c>
      <c r="L2116" s="172">
        <v>4.4642857142857152E-4</v>
      </c>
      <c r="M2116" s="173" t="s">
        <v>106</v>
      </c>
      <c r="N2116" s="174">
        <f>INDEX(BD_Seguimiento_OAP_2019!$AH$3:$AS$294,MATCH(Revisión_Avance_Periodo!$I2116,BD_Seguimiento_OAP_2019!$L$3:$L$294,0),MATCH(Revisión_Avance_Periodo!$M2116,BD_Seguimiento_OAP_2019!$AH$2:$AS$2,0))</f>
        <v>0</v>
      </c>
      <c r="O2116" s="174">
        <f>INDEX(BD_Seguimiento_OAP_2019!$AV$3:$BG$294,MATCH(Revisión_Avance_Periodo!$I2116,BD_Seguimiento_OAP_2019!$L$3:$L$294,0),MATCH(Revisión_Avance_Periodo!$M2116,BD_Seguimiento_OAP_2019!$AV$2:$BG$2,0))</f>
        <v>0</v>
      </c>
      <c r="P2116" s="175">
        <f t="shared" si="391"/>
        <v>0</v>
      </c>
      <c r="Q2116" s="173" t="str">
        <f>VLOOKUP(P2116,Tabla_Indicador_Gestion4[#All],3,TRUE)</f>
        <v>Por Ejecutar</v>
      </c>
      <c r="R2116" s="215">
        <f>SUBTOTAL(9,$N$2114:$N2116)</f>
        <v>0</v>
      </c>
      <c r="S2116" s="231">
        <f>SUBTOTAL(9,$O$2114:$O2116)</f>
        <v>0</v>
      </c>
      <c r="T2116" s="231">
        <f>IFERROR(+Revisión_Avance_Periodo!$S2116/Revisión_Avance_Periodo!$R2116,0)</f>
        <v>0</v>
      </c>
      <c r="U2116" s="184"/>
      <c r="V2116" s="185"/>
      <c r="W2116" s="183"/>
      <c r="X2116" s="183"/>
      <c r="Y2116" s="183"/>
      <c r="Z2116" s="186"/>
      <c r="AA2116" s="187"/>
    </row>
    <row r="2117" spans="1:27" x14ac:dyDescent="0.25">
      <c r="A2117" s="94">
        <v>179</v>
      </c>
      <c r="B2117" s="96" t="str">
        <f>CONCATENATE(Revisión_Avance_Periodo!$C2117,";",Revisión_Avance_Periodo!$E2117,";",Revisión_Avance_Periodo!$I2117)</f>
        <v>OE1;PR_10;ACT_01</v>
      </c>
      <c r="C2117" s="180" t="s">
        <v>9</v>
      </c>
      <c r="D2117" s="181" t="str">
        <f>VLOOKUP(Revisión_Avance_Periodo!$C2117,Componentes_BD!$F$1:$G$5,2,FALSE)</f>
        <v>Fortalecer la Vigilancia.</v>
      </c>
      <c r="E2117" s="119" t="s">
        <v>12</v>
      </c>
      <c r="F2117" s="95">
        <v>2</v>
      </c>
      <c r="G2117" s="95" t="str">
        <f>VLOOKUP(Revisión_Avance_Periodo!$A2117,BD_Seguimiento_OAP_2019!$A$2:$G$294,7,FALSE)</f>
        <v>PAI</v>
      </c>
      <c r="H2117" s="95" t="str">
        <f>VLOOKUP(Revisión_Avance_Periodo!$A2117,BD_Seguimiento_OAP_2019!$A$2:$J$294,10,FALSE)</f>
        <v>PAI_01 - Operacional</v>
      </c>
      <c r="I2117" s="95" t="s">
        <v>1563</v>
      </c>
      <c r="J2117" s="95" t="str">
        <f>VLOOKUP(Revisión_Avance_Periodo!$I2117,BD_Seguimiento_OAP_2019!$L:$M,2,FALSE)</f>
        <v>Actualizar politíca de supervisión de la entidad.</v>
      </c>
      <c r="K2117" s="119" t="s">
        <v>59</v>
      </c>
      <c r="L2117" s="172">
        <v>4.4642857142857152E-4</v>
      </c>
      <c r="M2117" s="182" t="s">
        <v>107</v>
      </c>
      <c r="N2117" s="174">
        <f>INDEX(BD_Seguimiento_OAP_2019!$AH$3:$AS$294,MATCH(Revisión_Avance_Periodo!$I2117,BD_Seguimiento_OAP_2019!$L$3:$L$294,0),MATCH(Revisión_Avance_Periodo!$M2117,BD_Seguimiento_OAP_2019!$AH$2:$AS$2,0))</f>
        <v>0.05</v>
      </c>
      <c r="O2117" s="174">
        <f>INDEX(BD_Seguimiento_OAP_2019!$AV$3:$BG$294,MATCH(Revisión_Avance_Periodo!$I2117,BD_Seguimiento_OAP_2019!$L$3:$L$294,0),MATCH(Revisión_Avance_Periodo!$M2117,BD_Seguimiento_OAP_2019!$AV$2:$BG$2,0))</f>
        <v>0</v>
      </c>
      <c r="P2117" s="188">
        <f t="shared" ref="P2117:P2177" si="393">O2117/N2117</f>
        <v>0</v>
      </c>
      <c r="Q2117" s="182" t="str">
        <f>VLOOKUP(P2117,Tabla_Indicador_Gestion4[#All],3,TRUE)</f>
        <v>Por Ejecutar</v>
      </c>
      <c r="R2117" s="215">
        <f>SUBTOTAL(9,$N$2114:$N2117)</f>
        <v>0.05</v>
      </c>
      <c r="S2117" s="231">
        <f>SUBTOTAL(9,$O$2114:$O2117)</f>
        <v>0</v>
      </c>
      <c r="T2117" s="231">
        <f>IFERROR(+Revisión_Avance_Periodo!$S2117/Revisión_Avance_Periodo!$R2117,0)</f>
        <v>0</v>
      </c>
      <c r="U2117" s="184"/>
      <c r="V2117" s="185"/>
      <c r="W2117" s="183"/>
      <c r="X2117" s="183"/>
      <c r="Y2117" s="183"/>
      <c r="Z2117" s="186"/>
      <c r="AA2117" s="187"/>
    </row>
    <row r="2118" spans="1:27" x14ac:dyDescent="0.25">
      <c r="A2118" s="88">
        <v>179</v>
      </c>
      <c r="B2118" s="91" t="str">
        <f>CONCATENATE(Revisión_Avance_Periodo!$C2118,";",Revisión_Avance_Periodo!$E2118,";",Revisión_Avance_Periodo!$I2118)</f>
        <v>OE1;PR_10;ACT_01</v>
      </c>
      <c r="C2118" s="170" t="s">
        <v>9</v>
      </c>
      <c r="D2118" s="171" t="str">
        <f>VLOOKUP(Revisión_Avance_Periodo!$C2118,Componentes_BD!$F$1:$G$5,2,FALSE)</f>
        <v>Fortalecer la Vigilancia.</v>
      </c>
      <c r="E2118" s="106" t="s">
        <v>12</v>
      </c>
      <c r="F2118" s="89">
        <v>2</v>
      </c>
      <c r="G2118" s="89" t="str">
        <f>VLOOKUP(Revisión_Avance_Periodo!$A2118,BD_Seguimiento_OAP_2019!$A$2:$G$294,7,FALSE)</f>
        <v>PAI</v>
      </c>
      <c r="H2118" s="89" t="str">
        <f>VLOOKUP(Revisión_Avance_Periodo!$A2118,BD_Seguimiento_OAP_2019!$A$2:$J$294,10,FALSE)</f>
        <v>PAI_01 - Operacional</v>
      </c>
      <c r="I2118" s="89" t="s">
        <v>1563</v>
      </c>
      <c r="J2118" s="89" t="str">
        <f>VLOOKUP(Revisión_Avance_Periodo!$I2118,BD_Seguimiento_OAP_2019!$L:$M,2,FALSE)</f>
        <v>Actualizar politíca de supervisión de la entidad.</v>
      </c>
      <c r="K2118" s="106" t="s">
        <v>59</v>
      </c>
      <c r="L2118" s="172">
        <v>4.4642857142857152E-4</v>
      </c>
      <c r="M2118" s="173" t="s">
        <v>108</v>
      </c>
      <c r="N2118" s="174">
        <f>INDEX(BD_Seguimiento_OAP_2019!$AH$3:$AS$294,MATCH(Revisión_Avance_Periodo!$I2118,BD_Seguimiento_OAP_2019!$L$3:$L$294,0),MATCH(Revisión_Avance_Periodo!$M2118,BD_Seguimiento_OAP_2019!$AH$2:$AS$2,0))</f>
        <v>0.15</v>
      </c>
      <c r="O2118" s="174">
        <f>INDEX(BD_Seguimiento_OAP_2019!$AV$3:$BG$294,MATCH(Revisión_Avance_Periodo!$I2118,BD_Seguimiento_OAP_2019!$L$3:$L$294,0),MATCH(Revisión_Avance_Periodo!$M2118,BD_Seguimiento_OAP_2019!$AV$2:$BG$2,0))</f>
        <v>0.15</v>
      </c>
      <c r="P2118" s="189">
        <f t="shared" si="393"/>
        <v>1</v>
      </c>
      <c r="Q2118" s="173" t="str">
        <f>VLOOKUP(P2118,Tabla_Indicador_Gestion4[#All],3,TRUE)</f>
        <v>Culminada</v>
      </c>
      <c r="R2118" s="215">
        <f>SUBTOTAL(9,$N$2114:$N2118)</f>
        <v>0.2</v>
      </c>
      <c r="S2118" s="231">
        <f>SUBTOTAL(9,$O$2114:$O2118)</f>
        <v>0.15</v>
      </c>
      <c r="T2118" s="231">
        <f>IFERROR(+Revisión_Avance_Periodo!$S2118/Revisión_Avance_Periodo!$R2118,0)</f>
        <v>0.74999999999999989</v>
      </c>
      <c r="U2118" s="184"/>
      <c r="V2118" s="185"/>
      <c r="W2118" s="183"/>
      <c r="X2118" s="183"/>
      <c r="Y2118" s="183"/>
      <c r="Z2118" s="186"/>
      <c r="AA2118" s="187"/>
    </row>
    <row r="2119" spans="1:27" x14ac:dyDescent="0.25">
      <c r="A2119" s="94">
        <v>179</v>
      </c>
      <c r="B2119" s="96" t="str">
        <f>CONCATENATE(Revisión_Avance_Periodo!$C2119,";",Revisión_Avance_Periodo!$E2119,";",Revisión_Avance_Periodo!$I2119)</f>
        <v>OE1;PR_10;ACT_01</v>
      </c>
      <c r="C2119" s="180" t="s">
        <v>9</v>
      </c>
      <c r="D2119" s="181" t="str">
        <f>VLOOKUP(Revisión_Avance_Periodo!$C2119,Componentes_BD!$F$1:$G$5,2,FALSE)</f>
        <v>Fortalecer la Vigilancia.</v>
      </c>
      <c r="E2119" s="119" t="s">
        <v>12</v>
      </c>
      <c r="F2119" s="95">
        <v>2</v>
      </c>
      <c r="G2119" s="95" t="str">
        <f>VLOOKUP(Revisión_Avance_Periodo!$A2119,BD_Seguimiento_OAP_2019!$A$2:$G$294,7,FALSE)</f>
        <v>PAI</v>
      </c>
      <c r="H2119" s="95" t="str">
        <f>VLOOKUP(Revisión_Avance_Periodo!$A2119,BD_Seguimiento_OAP_2019!$A$2:$J$294,10,FALSE)</f>
        <v>PAI_01 - Operacional</v>
      </c>
      <c r="I2119" s="95" t="s">
        <v>1563</v>
      </c>
      <c r="J2119" s="95" t="str">
        <f>VLOOKUP(Revisión_Avance_Periodo!$I2119,BD_Seguimiento_OAP_2019!$L:$M,2,FALSE)</f>
        <v>Actualizar politíca de supervisión de la entidad.</v>
      </c>
      <c r="K2119" s="119" t="s">
        <v>59</v>
      </c>
      <c r="L2119" s="172">
        <v>4.4642857142857152E-4</v>
      </c>
      <c r="M2119" s="182" t="s">
        <v>109</v>
      </c>
      <c r="N2119" s="174">
        <f>INDEX(BD_Seguimiento_OAP_2019!$AH$3:$AS$294,MATCH(Revisión_Avance_Periodo!$I2119,BD_Seguimiento_OAP_2019!$L$3:$L$294,0),MATCH(Revisión_Avance_Periodo!$M2119,BD_Seguimiento_OAP_2019!$AH$2:$AS$2,0))</f>
        <v>0.2</v>
      </c>
      <c r="O2119" s="174">
        <f>INDEX(BD_Seguimiento_OAP_2019!$AV$3:$BG$294,MATCH(Revisión_Avance_Periodo!$I2119,BD_Seguimiento_OAP_2019!$L$3:$L$294,0),MATCH(Revisión_Avance_Periodo!$M2119,BD_Seguimiento_OAP_2019!$AV$2:$BG$2,0))</f>
        <v>0</v>
      </c>
      <c r="P2119" s="188">
        <f t="shared" si="393"/>
        <v>0</v>
      </c>
      <c r="Q2119" s="182" t="str">
        <f>VLOOKUP(P2119,Tabla_Indicador_Gestion4[#All],3,TRUE)</f>
        <v>Por Ejecutar</v>
      </c>
      <c r="R2119" s="215">
        <f>SUBTOTAL(9,$N$2114:$N2119)</f>
        <v>0.4</v>
      </c>
      <c r="S2119" s="231">
        <f>SUBTOTAL(9,$O$2114:$O2119)</f>
        <v>0.15</v>
      </c>
      <c r="T2119" s="231">
        <f>IFERROR(+Revisión_Avance_Periodo!$S2119/Revisión_Avance_Periodo!$R2119,0)</f>
        <v>0.37499999999999994</v>
      </c>
      <c r="U2119" s="184"/>
      <c r="V2119" s="185"/>
      <c r="W2119" s="183"/>
      <c r="X2119" s="183"/>
      <c r="Y2119" s="183"/>
      <c r="Z2119" s="186"/>
      <c r="AA2119" s="187"/>
    </row>
    <row r="2120" spans="1:27" x14ac:dyDescent="0.25">
      <c r="A2120" s="88">
        <v>179</v>
      </c>
      <c r="B2120" s="91" t="str">
        <f>CONCATENATE(Revisión_Avance_Periodo!$C2120,";",Revisión_Avance_Periodo!$E2120,";",Revisión_Avance_Periodo!$I2120)</f>
        <v>OE1;PR_10;ACT_01</v>
      </c>
      <c r="C2120" s="170" t="s">
        <v>9</v>
      </c>
      <c r="D2120" s="171" t="str">
        <f>VLOOKUP(Revisión_Avance_Periodo!$C2120,Componentes_BD!$F$1:$G$5,2,FALSE)</f>
        <v>Fortalecer la Vigilancia.</v>
      </c>
      <c r="E2120" s="106" t="s">
        <v>12</v>
      </c>
      <c r="F2120" s="89">
        <v>2</v>
      </c>
      <c r="G2120" s="89" t="str">
        <f>VLOOKUP(Revisión_Avance_Periodo!$A2120,BD_Seguimiento_OAP_2019!$A$2:$G$294,7,FALSE)</f>
        <v>PAI</v>
      </c>
      <c r="H2120" s="89" t="str">
        <f>VLOOKUP(Revisión_Avance_Periodo!$A2120,BD_Seguimiento_OAP_2019!$A$2:$J$294,10,FALSE)</f>
        <v>PAI_01 - Operacional</v>
      </c>
      <c r="I2120" s="89" t="s">
        <v>1563</v>
      </c>
      <c r="J2120" s="89" t="str">
        <f>VLOOKUP(Revisión_Avance_Periodo!$I2120,BD_Seguimiento_OAP_2019!$L:$M,2,FALSE)</f>
        <v>Actualizar politíca de supervisión de la entidad.</v>
      </c>
      <c r="K2120" s="106" t="s">
        <v>59</v>
      </c>
      <c r="L2120" s="172">
        <v>4.4642857142857152E-4</v>
      </c>
      <c r="M2120" s="173" t="s">
        <v>110</v>
      </c>
      <c r="N2120" s="174">
        <f>INDEX(BD_Seguimiento_OAP_2019!$AH$3:$AS$294,MATCH(Revisión_Avance_Periodo!$I2120,BD_Seguimiento_OAP_2019!$L$3:$L$294,0),MATCH(Revisión_Avance_Periodo!$M2120,BD_Seguimiento_OAP_2019!$AH$2:$AS$2,0))</f>
        <v>0.2</v>
      </c>
      <c r="O2120" s="174">
        <f>INDEX(BD_Seguimiento_OAP_2019!$AV$3:$BG$294,MATCH(Revisión_Avance_Periodo!$I2120,BD_Seguimiento_OAP_2019!$L$3:$L$294,0),MATCH(Revisión_Avance_Periodo!$M2120,BD_Seguimiento_OAP_2019!$AV$2:$BG$2,0))</f>
        <v>0</v>
      </c>
      <c r="P2120" s="189">
        <f t="shared" si="393"/>
        <v>0</v>
      </c>
      <c r="Q2120" s="173" t="str">
        <f>VLOOKUP(P2120,Tabla_Indicador_Gestion4[#All],3,TRUE)</f>
        <v>Por Ejecutar</v>
      </c>
      <c r="R2120" s="215">
        <f>SUBTOTAL(9,$N$2114:$N2120)</f>
        <v>0.60000000000000009</v>
      </c>
      <c r="S2120" s="231">
        <f>SUBTOTAL(9,$O$2114:$O2120)</f>
        <v>0.15</v>
      </c>
      <c r="T2120" s="231">
        <f>IFERROR(+Revisión_Avance_Periodo!$S2120/Revisión_Avance_Periodo!$R2120,0)</f>
        <v>0.24999999999999994</v>
      </c>
      <c r="U2120" s="184"/>
      <c r="V2120" s="185"/>
      <c r="W2120" s="183"/>
      <c r="X2120" s="183"/>
      <c r="Y2120" s="183"/>
      <c r="Z2120" s="186"/>
      <c r="AA2120" s="187"/>
    </row>
    <row r="2121" spans="1:27" x14ac:dyDescent="0.25">
      <c r="A2121" s="94">
        <v>179</v>
      </c>
      <c r="B2121" s="96" t="str">
        <f>CONCATENATE(Revisión_Avance_Periodo!$C2121,";",Revisión_Avance_Periodo!$E2121,";",Revisión_Avance_Periodo!$I2121)</f>
        <v>OE1;PR_10;ACT_01</v>
      </c>
      <c r="C2121" s="180" t="s">
        <v>9</v>
      </c>
      <c r="D2121" s="181" t="str">
        <f>VLOOKUP(Revisión_Avance_Periodo!$C2121,Componentes_BD!$F$1:$G$5,2,FALSE)</f>
        <v>Fortalecer la Vigilancia.</v>
      </c>
      <c r="E2121" s="119" t="s">
        <v>12</v>
      </c>
      <c r="F2121" s="95">
        <v>2</v>
      </c>
      <c r="G2121" s="95" t="str">
        <f>VLOOKUP(Revisión_Avance_Periodo!$A2121,BD_Seguimiento_OAP_2019!$A$2:$G$294,7,FALSE)</f>
        <v>PAI</v>
      </c>
      <c r="H2121" s="95" t="str">
        <f>VLOOKUP(Revisión_Avance_Periodo!$A2121,BD_Seguimiento_OAP_2019!$A$2:$J$294,10,FALSE)</f>
        <v>PAI_01 - Operacional</v>
      </c>
      <c r="I2121" s="95" t="s">
        <v>1563</v>
      </c>
      <c r="J2121" s="95" t="str">
        <f>VLOOKUP(Revisión_Avance_Periodo!$I2121,BD_Seguimiento_OAP_2019!$L:$M,2,FALSE)</f>
        <v>Actualizar politíca de supervisión de la entidad.</v>
      </c>
      <c r="K2121" s="119" t="s">
        <v>59</v>
      </c>
      <c r="L2121" s="172">
        <v>4.4642857142857152E-4</v>
      </c>
      <c r="M2121" s="182" t="s">
        <v>111</v>
      </c>
      <c r="N2121" s="174">
        <f>INDEX(BD_Seguimiento_OAP_2019!$AH$3:$AS$294,MATCH(Revisión_Avance_Periodo!$I2121,BD_Seguimiento_OAP_2019!$L$3:$L$294,0),MATCH(Revisión_Avance_Periodo!$M2121,BD_Seguimiento_OAP_2019!$AH$2:$AS$2,0))</f>
        <v>0.15</v>
      </c>
      <c r="O2121" s="174">
        <f>INDEX(BD_Seguimiento_OAP_2019!$AV$3:$BG$294,MATCH(Revisión_Avance_Periodo!$I2121,BD_Seguimiento_OAP_2019!$L$3:$L$294,0),MATCH(Revisión_Avance_Periodo!$M2121,BD_Seguimiento_OAP_2019!$AV$2:$BG$2,0))</f>
        <v>0</v>
      </c>
      <c r="P2121" s="188">
        <f t="shared" si="393"/>
        <v>0</v>
      </c>
      <c r="Q2121" s="182" t="str">
        <f>VLOOKUP(P2121,Tabla_Indicador_Gestion4[#All],3,TRUE)</f>
        <v>Por Ejecutar</v>
      </c>
      <c r="R2121" s="215">
        <f>SUBTOTAL(9,$N$2114:$N2121)</f>
        <v>0.75000000000000011</v>
      </c>
      <c r="S2121" s="231">
        <f>SUBTOTAL(9,$O$2114:$O2121)</f>
        <v>0.15</v>
      </c>
      <c r="T2121" s="231">
        <f>IFERROR(+Revisión_Avance_Periodo!$S2121/Revisión_Avance_Periodo!$R2121,0)</f>
        <v>0.19999999999999996</v>
      </c>
      <c r="U2121" s="184"/>
      <c r="V2121" s="185"/>
      <c r="W2121" s="183"/>
      <c r="X2121" s="183"/>
      <c r="Y2121" s="183"/>
      <c r="Z2121" s="186"/>
      <c r="AA2121" s="187"/>
    </row>
    <row r="2122" spans="1:27" x14ac:dyDescent="0.25">
      <c r="A2122" s="88">
        <v>179</v>
      </c>
      <c r="B2122" s="91" t="str">
        <f>CONCATENATE(Revisión_Avance_Periodo!$C2122,";",Revisión_Avance_Periodo!$E2122,";",Revisión_Avance_Periodo!$I2122)</f>
        <v>OE1;PR_10;ACT_01</v>
      </c>
      <c r="C2122" s="170" t="s">
        <v>9</v>
      </c>
      <c r="D2122" s="171" t="str">
        <f>VLOOKUP(Revisión_Avance_Periodo!$C2122,Componentes_BD!$F$1:$G$5,2,FALSE)</f>
        <v>Fortalecer la Vigilancia.</v>
      </c>
      <c r="E2122" s="106" t="s">
        <v>12</v>
      </c>
      <c r="F2122" s="89">
        <v>2</v>
      </c>
      <c r="G2122" s="89" t="str">
        <f>VLOOKUP(Revisión_Avance_Periodo!$A2122,BD_Seguimiento_OAP_2019!$A$2:$G$294,7,FALSE)</f>
        <v>PAI</v>
      </c>
      <c r="H2122" s="89" t="str">
        <f>VLOOKUP(Revisión_Avance_Periodo!$A2122,BD_Seguimiento_OAP_2019!$A$2:$J$294,10,FALSE)</f>
        <v>PAI_01 - Operacional</v>
      </c>
      <c r="I2122" s="89" t="s">
        <v>1563</v>
      </c>
      <c r="J2122" s="89" t="str">
        <f>VLOOKUP(Revisión_Avance_Periodo!$I2122,BD_Seguimiento_OAP_2019!$L:$M,2,FALSE)</f>
        <v>Actualizar politíca de supervisión de la entidad.</v>
      </c>
      <c r="K2122" s="106" t="s">
        <v>59</v>
      </c>
      <c r="L2122" s="172">
        <v>4.4642857142857152E-4</v>
      </c>
      <c r="M2122" s="173" t="s">
        <v>112</v>
      </c>
      <c r="N2122" s="174">
        <f>INDEX(BD_Seguimiento_OAP_2019!$AH$3:$AS$294,MATCH(Revisión_Avance_Periodo!$I2122,BD_Seguimiento_OAP_2019!$L$3:$L$294,0),MATCH(Revisión_Avance_Periodo!$M2122,BD_Seguimiento_OAP_2019!$AH$2:$AS$2,0))</f>
        <v>0.25</v>
      </c>
      <c r="O2122" s="174">
        <f>INDEX(BD_Seguimiento_OAP_2019!$AV$3:$BG$294,MATCH(Revisión_Avance_Periodo!$I2122,BD_Seguimiento_OAP_2019!$L$3:$L$294,0),MATCH(Revisión_Avance_Periodo!$M2122,BD_Seguimiento_OAP_2019!$AV$2:$BG$2,0))</f>
        <v>0</v>
      </c>
      <c r="P2122" s="189">
        <f t="shared" si="393"/>
        <v>0</v>
      </c>
      <c r="Q2122" s="173" t="str">
        <f>VLOOKUP(P2122,Tabla_Indicador_Gestion4[#All],3,TRUE)</f>
        <v>Por Ejecutar</v>
      </c>
      <c r="R2122" s="215">
        <f>SUBTOTAL(9,$N$2114:$N2122)</f>
        <v>1</v>
      </c>
      <c r="S2122" s="231">
        <f>SUBTOTAL(9,$O$2114:$O2122)</f>
        <v>0.15</v>
      </c>
      <c r="T2122" s="231">
        <f>IFERROR(+Revisión_Avance_Periodo!$S2122/Revisión_Avance_Periodo!$R2122,0)</f>
        <v>0.15</v>
      </c>
      <c r="U2122" s="184"/>
      <c r="V2122" s="185"/>
      <c r="W2122" s="183"/>
      <c r="X2122" s="183"/>
      <c r="Y2122" s="183"/>
      <c r="Z2122" s="186"/>
      <c r="AA2122" s="187"/>
    </row>
    <row r="2123" spans="1:27" x14ac:dyDescent="0.25">
      <c r="A2123" s="94">
        <v>179</v>
      </c>
      <c r="B2123" s="96" t="str">
        <f>CONCATENATE(Revisión_Avance_Periodo!$C2123,";",Revisión_Avance_Periodo!$E2123,";",Revisión_Avance_Periodo!$I2123)</f>
        <v>OE1;PR_10;ACT_01</v>
      </c>
      <c r="C2123" s="180" t="s">
        <v>9</v>
      </c>
      <c r="D2123" s="181" t="str">
        <f>VLOOKUP(Revisión_Avance_Periodo!$C2123,Componentes_BD!$F$1:$G$5,2,FALSE)</f>
        <v>Fortalecer la Vigilancia.</v>
      </c>
      <c r="E2123" s="119" t="s">
        <v>12</v>
      </c>
      <c r="F2123" s="95">
        <v>2</v>
      </c>
      <c r="G2123" s="95" t="str">
        <f>VLOOKUP(Revisión_Avance_Periodo!$A2123,BD_Seguimiento_OAP_2019!$A$2:$G$294,7,FALSE)</f>
        <v>PAI</v>
      </c>
      <c r="H2123" s="95" t="str">
        <f>VLOOKUP(Revisión_Avance_Periodo!$A2123,BD_Seguimiento_OAP_2019!$A$2:$J$294,10,FALSE)</f>
        <v>PAI_01 - Operacional</v>
      </c>
      <c r="I2123" s="95" t="s">
        <v>1563</v>
      </c>
      <c r="J2123" s="95" t="str">
        <f>VLOOKUP(Revisión_Avance_Periodo!$I2123,BD_Seguimiento_OAP_2019!$L:$M,2,FALSE)</f>
        <v>Actualizar politíca de supervisión de la entidad.</v>
      </c>
      <c r="K2123" s="119" t="s">
        <v>59</v>
      </c>
      <c r="L2123" s="172">
        <v>4.4642857142857152E-4</v>
      </c>
      <c r="M2123" s="182" t="s">
        <v>113</v>
      </c>
      <c r="N2123" s="174">
        <f>INDEX(BD_Seguimiento_OAP_2019!$AH$3:$AS$294,MATCH(Revisión_Avance_Periodo!$I2123,BD_Seguimiento_OAP_2019!$L$3:$L$294,0),MATCH(Revisión_Avance_Periodo!$M2123,BD_Seguimiento_OAP_2019!$AH$2:$AS$2,0))</f>
        <v>0</v>
      </c>
      <c r="O2123" s="174">
        <f>INDEX(BD_Seguimiento_OAP_2019!$AV$3:$BG$294,MATCH(Revisión_Avance_Periodo!$I2123,BD_Seguimiento_OAP_2019!$L$3:$L$294,0),MATCH(Revisión_Avance_Periodo!$M2123,BD_Seguimiento_OAP_2019!$AV$2:$BG$2,0))</f>
        <v>0</v>
      </c>
      <c r="P2123" s="175">
        <f t="shared" ref="P2123:P2130" si="394">IFERROR((O2123/N2123),0)</f>
        <v>0</v>
      </c>
      <c r="Q2123" s="182" t="str">
        <f>VLOOKUP(P2123,Tabla_Indicador_Gestion4[#All],3,TRUE)</f>
        <v>Por Ejecutar</v>
      </c>
      <c r="R2123" s="215">
        <f>SUBTOTAL(9,$N$2114:$N2123)</f>
        <v>1</v>
      </c>
      <c r="S2123" s="231">
        <f>SUBTOTAL(9,$O$2114:$O2123)</f>
        <v>0.15</v>
      </c>
      <c r="T2123" s="231">
        <f>IFERROR(+Revisión_Avance_Periodo!$S2123/Revisión_Avance_Periodo!$R2123,0)</f>
        <v>0.15</v>
      </c>
      <c r="U2123" s="184"/>
      <c r="V2123" s="185"/>
      <c r="W2123" s="183"/>
      <c r="X2123" s="183"/>
      <c r="Y2123" s="183"/>
      <c r="Z2123" s="186"/>
      <c r="AA2123" s="187"/>
    </row>
    <row r="2124" spans="1:27" x14ac:dyDescent="0.25">
      <c r="A2124" s="88">
        <v>179</v>
      </c>
      <c r="B2124" s="91" t="str">
        <f>CONCATENATE(Revisión_Avance_Periodo!$C2124,";",Revisión_Avance_Periodo!$E2124,";",Revisión_Avance_Periodo!$I2124)</f>
        <v>OE1;PR_10;ACT_01</v>
      </c>
      <c r="C2124" s="170" t="s">
        <v>9</v>
      </c>
      <c r="D2124" s="171" t="str">
        <f>VLOOKUP(Revisión_Avance_Periodo!$C2124,Componentes_BD!$F$1:$G$5,2,FALSE)</f>
        <v>Fortalecer la Vigilancia.</v>
      </c>
      <c r="E2124" s="106" t="s">
        <v>12</v>
      </c>
      <c r="F2124" s="89">
        <v>2</v>
      </c>
      <c r="G2124" s="89" t="str">
        <f>VLOOKUP(Revisión_Avance_Periodo!$A2124,BD_Seguimiento_OAP_2019!$A$2:$G$294,7,FALSE)</f>
        <v>PAI</v>
      </c>
      <c r="H2124" s="89" t="str">
        <f>VLOOKUP(Revisión_Avance_Periodo!$A2124,BD_Seguimiento_OAP_2019!$A$2:$J$294,10,FALSE)</f>
        <v>PAI_01 - Operacional</v>
      </c>
      <c r="I2124" s="89" t="s">
        <v>1563</v>
      </c>
      <c r="J2124" s="89" t="str">
        <f>VLOOKUP(Revisión_Avance_Periodo!$I2124,BD_Seguimiento_OAP_2019!$L:$M,2,FALSE)</f>
        <v>Actualizar politíca de supervisión de la entidad.</v>
      </c>
      <c r="K2124" s="106" t="s">
        <v>59</v>
      </c>
      <c r="L2124" s="172">
        <v>4.4642857142857152E-4</v>
      </c>
      <c r="M2124" s="173" t="s">
        <v>114</v>
      </c>
      <c r="N2124" s="174">
        <f>INDEX(BD_Seguimiento_OAP_2019!$AH$3:$AS$294,MATCH(Revisión_Avance_Periodo!$I2124,BD_Seguimiento_OAP_2019!$L$3:$L$294,0),MATCH(Revisión_Avance_Periodo!$M2124,BD_Seguimiento_OAP_2019!$AH$2:$AS$2,0))</f>
        <v>0</v>
      </c>
      <c r="O2124" s="174">
        <f>INDEX(BD_Seguimiento_OAP_2019!$AV$3:$BG$294,MATCH(Revisión_Avance_Periodo!$I2124,BD_Seguimiento_OAP_2019!$L$3:$L$294,0),MATCH(Revisión_Avance_Periodo!$M2124,BD_Seguimiento_OAP_2019!$AV$2:$BG$2,0))</f>
        <v>0</v>
      </c>
      <c r="P2124" s="175">
        <f t="shared" si="394"/>
        <v>0</v>
      </c>
      <c r="Q2124" s="173" t="str">
        <f>VLOOKUP(P2124,Tabla_Indicador_Gestion4[#All],3,TRUE)</f>
        <v>Por Ejecutar</v>
      </c>
      <c r="R2124" s="215">
        <f>SUBTOTAL(9,$N$2114:$N2124)</f>
        <v>1</v>
      </c>
      <c r="S2124" s="231">
        <f>SUBTOTAL(9,$O$2114:$O2124)</f>
        <v>0.15</v>
      </c>
      <c r="T2124" s="231">
        <f>IFERROR(+Revisión_Avance_Periodo!$S2124/Revisión_Avance_Periodo!$R2124,0)</f>
        <v>0.15</v>
      </c>
      <c r="U2124" s="184"/>
      <c r="V2124" s="185"/>
      <c r="W2124" s="183"/>
      <c r="X2124" s="183"/>
      <c r="Y2124" s="183"/>
      <c r="Z2124" s="186"/>
      <c r="AA2124" s="187"/>
    </row>
    <row r="2125" spans="1:27" ht="15.75" thickBot="1" x14ac:dyDescent="0.3">
      <c r="A2125" s="94">
        <v>179</v>
      </c>
      <c r="B2125" s="96" t="str">
        <f>CONCATENATE(Revisión_Avance_Periodo!$C2125,";",Revisión_Avance_Periodo!$E2125,";",Revisión_Avance_Periodo!$I2125)</f>
        <v>OE1;PR_10;ACT_01</v>
      </c>
      <c r="C2125" s="180" t="s">
        <v>9</v>
      </c>
      <c r="D2125" s="181" t="str">
        <f>VLOOKUP(Revisión_Avance_Periodo!$C2125,Componentes_BD!$F$1:$G$5,2,FALSE)</f>
        <v>Fortalecer la Vigilancia.</v>
      </c>
      <c r="E2125" s="119" t="s">
        <v>12</v>
      </c>
      <c r="F2125" s="95">
        <v>2</v>
      </c>
      <c r="G2125" s="95" t="str">
        <f>VLOOKUP(Revisión_Avance_Periodo!$A2125,BD_Seguimiento_OAP_2019!$A$2:$G$294,7,FALSE)</f>
        <v>PAI</v>
      </c>
      <c r="H2125" s="95" t="str">
        <f>VLOOKUP(Revisión_Avance_Periodo!$A2125,BD_Seguimiento_OAP_2019!$A$2:$J$294,10,FALSE)</f>
        <v>PAI_01 - Operacional</v>
      </c>
      <c r="I2125" s="95" t="s">
        <v>1563</v>
      </c>
      <c r="J2125" s="95" t="str">
        <f>VLOOKUP(Revisión_Avance_Periodo!$I2125,BD_Seguimiento_OAP_2019!$L:$M,2,FALSE)</f>
        <v>Actualizar politíca de supervisión de la entidad.</v>
      </c>
      <c r="K2125" s="119" t="s">
        <v>59</v>
      </c>
      <c r="L2125" s="172">
        <v>4.4642857142857152E-4</v>
      </c>
      <c r="M2125" s="182" t="s">
        <v>115</v>
      </c>
      <c r="N2125" s="174">
        <f>INDEX(BD_Seguimiento_OAP_2019!$AH$3:$AS$294,MATCH(Revisión_Avance_Periodo!$I2125,BD_Seguimiento_OAP_2019!$L$3:$L$294,0),MATCH(Revisión_Avance_Periodo!$M2125,BD_Seguimiento_OAP_2019!$AH$2:$AS$2,0))</f>
        <v>0</v>
      </c>
      <c r="O2125" s="174">
        <f>INDEX(BD_Seguimiento_OAP_2019!$AV$3:$BG$294,MATCH(Revisión_Avance_Periodo!$I2125,BD_Seguimiento_OAP_2019!$L$3:$L$294,0),MATCH(Revisión_Avance_Periodo!$M2125,BD_Seguimiento_OAP_2019!$AV$2:$BG$2,0))</f>
        <v>0</v>
      </c>
      <c r="P2125" s="175">
        <f t="shared" si="394"/>
        <v>0</v>
      </c>
      <c r="Q2125" s="182" t="str">
        <f>VLOOKUP(P2125,Tabla_Indicador_Gestion4[#All],3,TRUE)</f>
        <v>Por Ejecutar</v>
      </c>
      <c r="R2125" s="215">
        <f>SUBTOTAL(9,$N$2114:$N2125)</f>
        <v>1</v>
      </c>
      <c r="S2125" s="231">
        <f>SUBTOTAL(9,$O$2114:$O2125)</f>
        <v>0.15</v>
      </c>
      <c r="T2125" s="231">
        <f>IFERROR(+Revisión_Avance_Periodo!$S2125/Revisión_Avance_Periodo!$R2125,0)</f>
        <v>0.15</v>
      </c>
      <c r="U2125" s="184"/>
      <c r="V2125" s="185"/>
      <c r="W2125" s="183"/>
      <c r="X2125" s="183"/>
      <c r="Y2125" s="183"/>
      <c r="Z2125" s="186"/>
      <c r="AA2125" s="187"/>
    </row>
    <row r="2126" spans="1:27" x14ac:dyDescent="0.25">
      <c r="A2126" s="88">
        <v>180</v>
      </c>
      <c r="B2126" s="91" t="str">
        <f>CONCATENATE(Revisión_Avance_Periodo!$C2126,";",Revisión_Avance_Periodo!$E2126,";",Revisión_Avance_Periodo!$I2126)</f>
        <v>OE1;PR_10;ACT_68</v>
      </c>
      <c r="C2126" s="170" t="s">
        <v>9</v>
      </c>
      <c r="D2126" s="171" t="str">
        <f>VLOOKUP(Revisión_Avance_Periodo!$C2126,Componentes_BD!$F$1:$G$5,2,FALSE)</f>
        <v>Fortalecer la Vigilancia.</v>
      </c>
      <c r="E2126" s="106" t="s">
        <v>12</v>
      </c>
      <c r="F2126" s="89">
        <v>2</v>
      </c>
      <c r="G2126" s="89" t="str">
        <f>VLOOKUP(Revisión_Avance_Periodo!$A2126,BD_Seguimiento_OAP_2019!$A$2:$G$294,7,FALSE)</f>
        <v>PAI</v>
      </c>
      <c r="H2126" s="89" t="str">
        <f>VLOOKUP(Revisión_Avance_Periodo!$A2126,BD_Seguimiento_OAP_2019!$A$2:$J$294,10,FALSE)</f>
        <v>PAI_01 - Operacional</v>
      </c>
      <c r="I2126" s="89" t="s">
        <v>1569</v>
      </c>
      <c r="J2126" s="89" t="str">
        <f>VLOOKUP(Revisión_Avance_Periodo!$I2126,BD_Seguimiento_OAP_2019!$L:$M,2,FALSE)</f>
        <v>Elaborar y divulgar la Circular Única del Sector Transporte</v>
      </c>
      <c r="K2126" s="106" t="s">
        <v>58</v>
      </c>
      <c r="L2126" s="172">
        <v>4.4642857142857152E-4</v>
      </c>
      <c r="M2126" s="173" t="s">
        <v>104</v>
      </c>
      <c r="N2126" s="174">
        <f>INDEX(BD_Seguimiento_OAP_2019!$AH$3:$AS$294,MATCH(Revisión_Avance_Periodo!$I2126,BD_Seguimiento_OAP_2019!$L$3:$L$294,0),MATCH(Revisión_Avance_Periodo!$M2126,BD_Seguimiento_OAP_2019!$AH$2:$AS$2,0))</f>
        <v>0</v>
      </c>
      <c r="O2126" s="174">
        <f>INDEX(BD_Seguimiento_OAP_2019!$AV$3:$BG$294,MATCH(Revisión_Avance_Periodo!$I2126,BD_Seguimiento_OAP_2019!$L$3:$L$294,0),MATCH(Revisión_Avance_Periodo!$M2126,BD_Seguimiento_OAP_2019!$AV$2:$BG$2,0))</f>
        <v>0</v>
      </c>
      <c r="P2126" s="175">
        <f t="shared" si="394"/>
        <v>0</v>
      </c>
      <c r="Q2126" s="173" t="str">
        <f>VLOOKUP(P2126,Tabla_Indicador_Gestion4[#All],3,TRUE)</f>
        <v>Por Ejecutar</v>
      </c>
      <c r="R2126" s="213">
        <f>SUBTOTAL(9,$N$2126:$N2126)</f>
        <v>0</v>
      </c>
      <c r="S2126" s="234">
        <f>SUBTOTAL(9,$O$2126:$O2126)</f>
        <v>0</v>
      </c>
      <c r="T2126" s="234">
        <f>IFERROR(+Revisión_Avance_Periodo!$S2126/Revisión_Avance_Periodo!$R2126,0)</f>
        <v>0</v>
      </c>
      <c r="U2126" s="177">
        <f>SUBTOTAL(9,N2126:N2137)</f>
        <v>1</v>
      </c>
      <c r="V2126" s="176">
        <f>SUBTOTAL(9,O2126:O2137)</f>
        <v>0</v>
      </c>
      <c r="W2126" s="176">
        <f t="shared" ref="W2126" si="395">+V2126/U2126</f>
        <v>0</v>
      </c>
      <c r="X2126" s="176"/>
      <c r="Y2126" s="176">
        <f>100%-Revisión_Avance_Periodo!$W2126</f>
        <v>1</v>
      </c>
      <c r="Z2126" s="178" t="str">
        <f>VLOOKUP(W2126,Tabla_Indicador_Gestion4[],3,TRUE)</f>
        <v>Por Ejecutar</v>
      </c>
      <c r="AA2126" s="179">
        <f>Revisión_Avance_Periodo!$W2126*Revisión_Avance_Periodo!$L2126</f>
        <v>0</v>
      </c>
    </row>
    <row r="2127" spans="1:27" x14ac:dyDescent="0.25">
      <c r="A2127" s="94">
        <v>180</v>
      </c>
      <c r="B2127" s="96" t="str">
        <f>CONCATENATE(Revisión_Avance_Periodo!$C2127,";",Revisión_Avance_Periodo!$E2127,";",Revisión_Avance_Periodo!$I2127)</f>
        <v>OE1;PR_10;ACT_68</v>
      </c>
      <c r="C2127" s="180" t="s">
        <v>9</v>
      </c>
      <c r="D2127" s="181" t="str">
        <f>VLOOKUP(Revisión_Avance_Periodo!$C2127,Componentes_BD!$F$1:$G$5,2,FALSE)</f>
        <v>Fortalecer la Vigilancia.</v>
      </c>
      <c r="E2127" s="119" t="s">
        <v>12</v>
      </c>
      <c r="F2127" s="95">
        <v>2</v>
      </c>
      <c r="G2127" s="95" t="str">
        <f>VLOOKUP(Revisión_Avance_Periodo!$A2127,BD_Seguimiento_OAP_2019!$A$2:$G$294,7,FALSE)</f>
        <v>PAI</v>
      </c>
      <c r="H2127" s="95" t="str">
        <f>VLOOKUP(Revisión_Avance_Periodo!$A2127,BD_Seguimiento_OAP_2019!$A$2:$J$294,10,FALSE)</f>
        <v>PAI_01 - Operacional</v>
      </c>
      <c r="I2127" s="95" t="s">
        <v>1569</v>
      </c>
      <c r="J2127" s="95" t="str">
        <f>VLOOKUP(Revisión_Avance_Periodo!$I2127,BD_Seguimiento_OAP_2019!$L:$M,2,FALSE)</f>
        <v>Elaborar y divulgar la Circular Única del Sector Transporte</v>
      </c>
      <c r="K2127" s="119" t="s">
        <v>58</v>
      </c>
      <c r="L2127" s="172">
        <v>4.4642857142857152E-4</v>
      </c>
      <c r="M2127" s="182" t="s">
        <v>105</v>
      </c>
      <c r="N2127" s="174">
        <f>INDEX(BD_Seguimiento_OAP_2019!$AH$3:$AS$294,MATCH(Revisión_Avance_Periodo!$I2127,BD_Seguimiento_OAP_2019!$L$3:$L$294,0),MATCH(Revisión_Avance_Periodo!$M2127,BD_Seguimiento_OAP_2019!$AH$2:$AS$2,0))</f>
        <v>0</v>
      </c>
      <c r="O2127" s="174">
        <f>INDEX(BD_Seguimiento_OAP_2019!$AV$3:$BG$294,MATCH(Revisión_Avance_Periodo!$I2127,BD_Seguimiento_OAP_2019!$L$3:$L$294,0),MATCH(Revisión_Avance_Periodo!$M2127,BD_Seguimiento_OAP_2019!$AV$2:$BG$2,0))</f>
        <v>0</v>
      </c>
      <c r="P2127" s="175">
        <f t="shared" si="394"/>
        <v>0</v>
      </c>
      <c r="Q2127" s="182" t="str">
        <f>VLOOKUP(P2127,Tabla_Indicador_Gestion4[#All],3,TRUE)</f>
        <v>Por Ejecutar</v>
      </c>
      <c r="R2127" s="215">
        <f>SUBTOTAL(9,$N$2126:$N2127)</f>
        <v>0</v>
      </c>
      <c r="S2127" s="231">
        <f>SUBTOTAL(9,$O$2126:$O2127)</f>
        <v>0</v>
      </c>
      <c r="T2127" s="231">
        <f>IFERROR(+Revisión_Avance_Periodo!$S2127/Revisión_Avance_Periodo!$R2127,0)</f>
        <v>0</v>
      </c>
      <c r="U2127" s="184"/>
      <c r="V2127" s="185"/>
      <c r="W2127" s="183"/>
      <c r="X2127" s="183"/>
      <c r="Y2127" s="183"/>
      <c r="Z2127" s="186"/>
      <c r="AA2127" s="187"/>
    </row>
    <row r="2128" spans="1:27" x14ac:dyDescent="0.25">
      <c r="A2128" s="88">
        <v>180</v>
      </c>
      <c r="B2128" s="91" t="str">
        <f>CONCATENATE(Revisión_Avance_Periodo!$C2128,";",Revisión_Avance_Periodo!$E2128,";",Revisión_Avance_Periodo!$I2128)</f>
        <v>OE1;PR_10;ACT_68</v>
      </c>
      <c r="C2128" s="170" t="s">
        <v>9</v>
      </c>
      <c r="D2128" s="171" t="str">
        <f>VLOOKUP(Revisión_Avance_Periodo!$C2128,Componentes_BD!$F$1:$G$5,2,FALSE)</f>
        <v>Fortalecer la Vigilancia.</v>
      </c>
      <c r="E2128" s="106" t="s">
        <v>12</v>
      </c>
      <c r="F2128" s="89">
        <v>2</v>
      </c>
      <c r="G2128" s="89" t="str">
        <f>VLOOKUP(Revisión_Avance_Periodo!$A2128,BD_Seguimiento_OAP_2019!$A$2:$G$294,7,FALSE)</f>
        <v>PAI</v>
      </c>
      <c r="H2128" s="89" t="str">
        <f>VLOOKUP(Revisión_Avance_Periodo!$A2128,BD_Seguimiento_OAP_2019!$A$2:$J$294,10,FALSE)</f>
        <v>PAI_01 - Operacional</v>
      </c>
      <c r="I2128" s="89" t="s">
        <v>1569</v>
      </c>
      <c r="J2128" s="89" t="str">
        <f>VLOOKUP(Revisión_Avance_Periodo!$I2128,BD_Seguimiento_OAP_2019!$L:$M,2,FALSE)</f>
        <v>Elaborar y divulgar la Circular Única del Sector Transporte</v>
      </c>
      <c r="K2128" s="106" t="s">
        <v>58</v>
      </c>
      <c r="L2128" s="172">
        <v>4.4642857142857152E-4</v>
      </c>
      <c r="M2128" s="173" t="s">
        <v>106</v>
      </c>
      <c r="N2128" s="174">
        <f>INDEX(BD_Seguimiento_OAP_2019!$AH$3:$AS$294,MATCH(Revisión_Avance_Periodo!$I2128,BD_Seguimiento_OAP_2019!$L$3:$L$294,0),MATCH(Revisión_Avance_Periodo!$M2128,BD_Seguimiento_OAP_2019!$AH$2:$AS$2,0))</f>
        <v>0</v>
      </c>
      <c r="O2128" s="174">
        <f>INDEX(BD_Seguimiento_OAP_2019!$AV$3:$BG$294,MATCH(Revisión_Avance_Periodo!$I2128,BD_Seguimiento_OAP_2019!$L$3:$L$294,0),MATCH(Revisión_Avance_Periodo!$M2128,BD_Seguimiento_OAP_2019!$AV$2:$BG$2,0))</f>
        <v>0</v>
      </c>
      <c r="P2128" s="175">
        <f t="shared" si="394"/>
        <v>0</v>
      </c>
      <c r="Q2128" s="173" t="str">
        <f>VLOOKUP(P2128,Tabla_Indicador_Gestion4[#All],3,TRUE)</f>
        <v>Por Ejecutar</v>
      </c>
      <c r="R2128" s="215">
        <f>SUBTOTAL(9,$N$2126:$N2128)</f>
        <v>0</v>
      </c>
      <c r="S2128" s="231">
        <f>SUBTOTAL(9,$O$2126:$O2128)</f>
        <v>0</v>
      </c>
      <c r="T2128" s="231">
        <f>IFERROR(+Revisión_Avance_Periodo!$S2128/Revisión_Avance_Periodo!$R2128,0)</f>
        <v>0</v>
      </c>
      <c r="U2128" s="184"/>
      <c r="V2128" s="185"/>
      <c r="W2128" s="183"/>
      <c r="X2128" s="183"/>
      <c r="Y2128" s="183"/>
      <c r="Z2128" s="186"/>
      <c r="AA2128" s="187"/>
    </row>
    <row r="2129" spans="1:27" x14ac:dyDescent="0.25">
      <c r="A2129" s="94">
        <v>180</v>
      </c>
      <c r="B2129" s="96" t="str">
        <f>CONCATENATE(Revisión_Avance_Periodo!$C2129,";",Revisión_Avance_Periodo!$E2129,";",Revisión_Avance_Periodo!$I2129)</f>
        <v>OE1;PR_10;ACT_68</v>
      </c>
      <c r="C2129" s="180" t="s">
        <v>9</v>
      </c>
      <c r="D2129" s="181" t="str">
        <f>VLOOKUP(Revisión_Avance_Periodo!$C2129,Componentes_BD!$F$1:$G$5,2,FALSE)</f>
        <v>Fortalecer la Vigilancia.</v>
      </c>
      <c r="E2129" s="119" t="s">
        <v>12</v>
      </c>
      <c r="F2129" s="95">
        <v>2</v>
      </c>
      <c r="G2129" s="95" t="str">
        <f>VLOOKUP(Revisión_Avance_Periodo!$A2129,BD_Seguimiento_OAP_2019!$A$2:$G$294,7,FALSE)</f>
        <v>PAI</v>
      </c>
      <c r="H2129" s="95" t="str">
        <f>VLOOKUP(Revisión_Avance_Periodo!$A2129,BD_Seguimiento_OAP_2019!$A$2:$J$294,10,FALSE)</f>
        <v>PAI_01 - Operacional</v>
      </c>
      <c r="I2129" s="95" t="s">
        <v>1569</v>
      </c>
      <c r="J2129" s="95" t="str">
        <f>VLOOKUP(Revisión_Avance_Periodo!$I2129,BD_Seguimiento_OAP_2019!$L:$M,2,FALSE)</f>
        <v>Elaborar y divulgar la Circular Única del Sector Transporte</v>
      </c>
      <c r="K2129" s="119" t="s">
        <v>58</v>
      </c>
      <c r="L2129" s="172">
        <v>4.4642857142857152E-4</v>
      </c>
      <c r="M2129" s="182" t="s">
        <v>107</v>
      </c>
      <c r="N2129" s="174">
        <f>INDEX(BD_Seguimiento_OAP_2019!$AH$3:$AS$294,MATCH(Revisión_Avance_Periodo!$I2129,BD_Seguimiento_OAP_2019!$L$3:$L$294,0),MATCH(Revisión_Avance_Periodo!$M2129,BD_Seguimiento_OAP_2019!$AH$2:$AS$2,0))</f>
        <v>0</v>
      </c>
      <c r="O2129" s="174">
        <f>INDEX(BD_Seguimiento_OAP_2019!$AV$3:$BG$294,MATCH(Revisión_Avance_Periodo!$I2129,BD_Seguimiento_OAP_2019!$L$3:$L$294,0),MATCH(Revisión_Avance_Periodo!$M2129,BD_Seguimiento_OAP_2019!$AV$2:$BG$2,0))</f>
        <v>0</v>
      </c>
      <c r="P2129" s="175">
        <f t="shared" si="394"/>
        <v>0</v>
      </c>
      <c r="Q2129" s="182" t="str">
        <f>VLOOKUP(P2129,Tabla_Indicador_Gestion4[#All],3,TRUE)</f>
        <v>Por Ejecutar</v>
      </c>
      <c r="R2129" s="215">
        <f>SUBTOTAL(9,$N$2126:$N2129)</f>
        <v>0</v>
      </c>
      <c r="S2129" s="231">
        <f>SUBTOTAL(9,$O$2126:$O2129)</f>
        <v>0</v>
      </c>
      <c r="T2129" s="231">
        <f>IFERROR(+Revisión_Avance_Periodo!$S2129/Revisión_Avance_Periodo!$R2129,0)</f>
        <v>0</v>
      </c>
      <c r="U2129" s="184"/>
      <c r="V2129" s="185"/>
      <c r="W2129" s="183"/>
      <c r="X2129" s="183"/>
      <c r="Y2129" s="183"/>
      <c r="Z2129" s="186"/>
      <c r="AA2129" s="187"/>
    </row>
    <row r="2130" spans="1:27" x14ac:dyDescent="0.25">
      <c r="A2130" s="88">
        <v>180</v>
      </c>
      <c r="B2130" s="91" t="str">
        <f>CONCATENATE(Revisión_Avance_Periodo!$C2130,";",Revisión_Avance_Periodo!$E2130,";",Revisión_Avance_Periodo!$I2130)</f>
        <v>OE1;PR_10;ACT_68</v>
      </c>
      <c r="C2130" s="170" t="s">
        <v>9</v>
      </c>
      <c r="D2130" s="171" t="str">
        <f>VLOOKUP(Revisión_Avance_Periodo!$C2130,Componentes_BD!$F$1:$G$5,2,FALSE)</f>
        <v>Fortalecer la Vigilancia.</v>
      </c>
      <c r="E2130" s="106" t="s">
        <v>12</v>
      </c>
      <c r="F2130" s="89">
        <v>2</v>
      </c>
      <c r="G2130" s="89" t="str">
        <f>VLOOKUP(Revisión_Avance_Periodo!$A2130,BD_Seguimiento_OAP_2019!$A$2:$G$294,7,FALSE)</f>
        <v>PAI</v>
      </c>
      <c r="H2130" s="89" t="str">
        <f>VLOOKUP(Revisión_Avance_Periodo!$A2130,BD_Seguimiento_OAP_2019!$A$2:$J$294,10,FALSE)</f>
        <v>PAI_01 - Operacional</v>
      </c>
      <c r="I2130" s="89" t="s">
        <v>1569</v>
      </c>
      <c r="J2130" s="89" t="str">
        <f>VLOOKUP(Revisión_Avance_Periodo!$I2130,BD_Seguimiento_OAP_2019!$L:$M,2,FALSE)</f>
        <v>Elaborar y divulgar la Circular Única del Sector Transporte</v>
      </c>
      <c r="K2130" s="106" t="s">
        <v>58</v>
      </c>
      <c r="L2130" s="172">
        <v>4.4642857142857152E-4</v>
      </c>
      <c r="M2130" s="173" t="s">
        <v>108</v>
      </c>
      <c r="N2130" s="174">
        <f>INDEX(BD_Seguimiento_OAP_2019!$AH$3:$AS$294,MATCH(Revisión_Avance_Periodo!$I2130,BD_Seguimiento_OAP_2019!$L$3:$L$294,0),MATCH(Revisión_Avance_Periodo!$M2130,BD_Seguimiento_OAP_2019!$AH$2:$AS$2,0))</f>
        <v>0</v>
      </c>
      <c r="O2130" s="174">
        <f>INDEX(BD_Seguimiento_OAP_2019!$AV$3:$BG$294,MATCH(Revisión_Avance_Periodo!$I2130,BD_Seguimiento_OAP_2019!$L$3:$L$294,0),MATCH(Revisión_Avance_Periodo!$M2130,BD_Seguimiento_OAP_2019!$AV$2:$BG$2,0))</f>
        <v>0</v>
      </c>
      <c r="P2130" s="175">
        <f t="shared" si="394"/>
        <v>0</v>
      </c>
      <c r="Q2130" s="173" t="str">
        <f>VLOOKUP(P2130,Tabla_Indicador_Gestion4[#All],3,TRUE)</f>
        <v>Por Ejecutar</v>
      </c>
      <c r="R2130" s="215">
        <f>SUBTOTAL(9,$N$2126:$N2130)</f>
        <v>0</v>
      </c>
      <c r="S2130" s="231">
        <f>SUBTOTAL(9,$O$2126:$O2130)</f>
        <v>0</v>
      </c>
      <c r="T2130" s="231">
        <f>IFERROR(+Revisión_Avance_Periodo!$S2130/Revisión_Avance_Periodo!$R2130,0)</f>
        <v>0</v>
      </c>
      <c r="U2130" s="184"/>
      <c r="V2130" s="185"/>
      <c r="W2130" s="183"/>
      <c r="X2130" s="183"/>
      <c r="Y2130" s="183"/>
      <c r="Z2130" s="186"/>
      <c r="AA2130" s="187"/>
    </row>
    <row r="2131" spans="1:27" x14ac:dyDescent="0.25">
      <c r="A2131" s="94">
        <v>180</v>
      </c>
      <c r="B2131" s="96" t="str">
        <f>CONCATENATE(Revisión_Avance_Periodo!$C2131,";",Revisión_Avance_Periodo!$E2131,";",Revisión_Avance_Periodo!$I2131)</f>
        <v>OE1;PR_10;ACT_68</v>
      </c>
      <c r="C2131" s="180" t="s">
        <v>9</v>
      </c>
      <c r="D2131" s="181" t="str">
        <f>VLOOKUP(Revisión_Avance_Periodo!$C2131,Componentes_BD!$F$1:$G$5,2,FALSE)</f>
        <v>Fortalecer la Vigilancia.</v>
      </c>
      <c r="E2131" s="119" t="s">
        <v>12</v>
      </c>
      <c r="F2131" s="95">
        <v>2</v>
      </c>
      <c r="G2131" s="95" t="str">
        <f>VLOOKUP(Revisión_Avance_Periodo!$A2131,BD_Seguimiento_OAP_2019!$A$2:$G$294,7,FALSE)</f>
        <v>PAI</v>
      </c>
      <c r="H2131" s="95" t="str">
        <f>VLOOKUP(Revisión_Avance_Periodo!$A2131,BD_Seguimiento_OAP_2019!$A$2:$J$294,10,FALSE)</f>
        <v>PAI_01 - Operacional</v>
      </c>
      <c r="I2131" s="95" t="s">
        <v>1569</v>
      </c>
      <c r="J2131" s="95" t="str">
        <f>VLOOKUP(Revisión_Avance_Periodo!$I2131,BD_Seguimiento_OAP_2019!$L:$M,2,FALSE)</f>
        <v>Elaborar y divulgar la Circular Única del Sector Transporte</v>
      </c>
      <c r="K2131" s="119" t="s">
        <v>58</v>
      </c>
      <c r="L2131" s="172">
        <v>4.4642857142857152E-4</v>
      </c>
      <c r="M2131" s="182" t="s">
        <v>109</v>
      </c>
      <c r="N2131" s="174">
        <f>INDEX(BD_Seguimiento_OAP_2019!$AH$3:$AS$294,MATCH(Revisión_Avance_Periodo!$I2131,BD_Seguimiento_OAP_2019!$L$3:$L$294,0),MATCH(Revisión_Avance_Periodo!$M2131,BD_Seguimiento_OAP_2019!$AH$2:$AS$2,0))</f>
        <v>0.5</v>
      </c>
      <c r="O2131" s="174">
        <f>INDEX(BD_Seguimiento_OAP_2019!$AV$3:$BG$294,MATCH(Revisión_Avance_Periodo!$I2131,BD_Seguimiento_OAP_2019!$L$3:$L$294,0),MATCH(Revisión_Avance_Periodo!$M2131,BD_Seguimiento_OAP_2019!$AV$2:$BG$2,0))</f>
        <v>0</v>
      </c>
      <c r="P2131" s="188">
        <f t="shared" si="393"/>
        <v>0</v>
      </c>
      <c r="Q2131" s="182" t="str">
        <f>VLOOKUP(P2131,Tabla_Indicador_Gestion4[#All],3,TRUE)</f>
        <v>Por Ejecutar</v>
      </c>
      <c r="R2131" s="215">
        <f>SUBTOTAL(9,$N$2126:$N2131)</f>
        <v>0.5</v>
      </c>
      <c r="S2131" s="231">
        <f>SUBTOTAL(9,$O$2126:$O2131)</f>
        <v>0</v>
      </c>
      <c r="T2131" s="231">
        <f>IFERROR(+Revisión_Avance_Periodo!$S2131/Revisión_Avance_Periodo!$R2131,0)</f>
        <v>0</v>
      </c>
      <c r="U2131" s="184"/>
      <c r="V2131" s="185"/>
      <c r="W2131" s="183"/>
      <c r="X2131" s="183"/>
      <c r="Y2131" s="183"/>
      <c r="Z2131" s="186"/>
      <c r="AA2131" s="187"/>
    </row>
    <row r="2132" spans="1:27" x14ac:dyDescent="0.25">
      <c r="A2132" s="88">
        <v>180</v>
      </c>
      <c r="B2132" s="91" t="str">
        <f>CONCATENATE(Revisión_Avance_Periodo!$C2132,";",Revisión_Avance_Periodo!$E2132,";",Revisión_Avance_Periodo!$I2132)</f>
        <v>OE1;PR_10;ACT_68</v>
      </c>
      <c r="C2132" s="170" t="s">
        <v>9</v>
      </c>
      <c r="D2132" s="171" t="str">
        <f>VLOOKUP(Revisión_Avance_Periodo!$C2132,Componentes_BD!$F$1:$G$5,2,FALSE)</f>
        <v>Fortalecer la Vigilancia.</v>
      </c>
      <c r="E2132" s="106" t="s">
        <v>12</v>
      </c>
      <c r="F2132" s="89">
        <v>2</v>
      </c>
      <c r="G2132" s="89" t="str">
        <f>VLOOKUP(Revisión_Avance_Periodo!$A2132,BD_Seguimiento_OAP_2019!$A$2:$G$294,7,FALSE)</f>
        <v>PAI</v>
      </c>
      <c r="H2132" s="89" t="str">
        <f>VLOOKUP(Revisión_Avance_Periodo!$A2132,BD_Seguimiento_OAP_2019!$A$2:$J$294,10,FALSE)</f>
        <v>PAI_01 - Operacional</v>
      </c>
      <c r="I2132" s="89" t="s">
        <v>1569</v>
      </c>
      <c r="J2132" s="89" t="str">
        <f>VLOOKUP(Revisión_Avance_Periodo!$I2132,BD_Seguimiento_OAP_2019!$L:$M,2,FALSE)</f>
        <v>Elaborar y divulgar la Circular Única del Sector Transporte</v>
      </c>
      <c r="K2132" s="106" t="s">
        <v>58</v>
      </c>
      <c r="L2132" s="172">
        <v>4.4642857142857152E-4</v>
      </c>
      <c r="M2132" s="173" t="s">
        <v>110</v>
      </c>
      <c r="N2132" s="174">
        <f>INDEX(BD_Seguimiento_OAP_2019!$AH$3:$AS$294,MATCH(Revisión_Avance_Periodo!$I2132,BD_Seguimiento_OAP_2019!$L$3:$L$294,0),MATCH(Revisión_Avance_Periodo!$M2132,BD_Seguimiento_OAP_2019!$AH$2:$AS$2,0))</f>
        <v>0</v>
      </c>
      <c r="O2132" s="174">
        <f>INDEX(BD_Seguimiento_OAP_2019!$AV$3:$BG$294,MATCH(Revisión_Avance_Periodo!$I2132,BD_Seguimiento_OAP_2019!$L$3:$L$294,0),MATCH(Revisión_Avance_Periodo!$M2132,BD_Seguimiento_OAP_2019!$AV$2:$BG$2,0))</f>
        <v>0</v>
      </c>
      <c r="P2132" s="175">
        <f t="shared" ref="P2132:P2136" si="396">IFERROR((O2132/N2132),0)</f>
        <v>0</v>
      </c>
      <c r="Q2132" s="173" t="str">
        <f>VLOOKUP(P2132,Tabla_Indicador_Gestion4[#All],3,TRUE)</f>
        <v>Por Ejecutar</v>
      </c>
      <c r="R2132" s="215">
        <f>SUBTOTAL(9,$N$2126:$N2132)</f>
        <v>0.5</v>
      </c>
      <c r="S2132" s="231">
        <f>SUBTOTAL(9,$O$2126:$O2132)</f>
        <v>0</v>
      </c>
      <c r="T2132" s="231">
        <f>IFERROR(+Revisión_Avance_Periodo!$S2132/Revisión_Avance_Periodo!$R2132,0)</f>
        <v>0</v>
      </c>
      <c r="U2132" s="184"/>
      <c r="V2132" s="185"/>
      <c r="W2132" s="183"/>
      <c r="X2132" s="183"/>
      <c r="Y2132" s="183"/>
      <c r="Z2132" s="186"/>
      <c r="AA2132" s="187"/>
    </row>
    <row r="2133" spans="1:27" x14ac:dyDescent="0.25">
      <c r="A2133" s="94">
        <v>180</v>
      </c>
      <c r="B2133" s="96" t="str">
        <f>CONCATENATE(Revisión_Avance_Periodo!$C2133,";",Revisión_Avance_Periodo!$E2133,";",Revisión_Avance_Periodo!$I2133)</f>
        <v>OE1;PR_10;ACT_68</v>
      </c>
      <c r="C2133" s="180" t="s">
        <v>9</v>
      </c>
      <c r="D2133" s="181" t="str">
        <f>VLOOKUP(Revisión_Avance_Periodo!$C2133,Componentes_BD!$F$1:$G$5,2,FALSE)</f>
        <v>Fortalecer la Vigilancia.</v>
      </c>
      <c r="E2133" s="119" t="s">
        <v>12</v>
      </c>
      <c r="F2133" s="95">
        <v>2</v>
      </c>
      <c r="G2133" s="95" t="str">
        <f>VLOOKUP(Revisión_Avance_Periodo!$A2133,BD_Seguimiento_OAP_2019!$A$2:$G$294,7,FALSE)</f>
        <v>PAI</v>
      </c>
      <c r="H2133" s="95" t="str">
        <f>VLOOKUP(Revisión_Avance_Periodo!$A2133,BD_Seguimiento_OAP_2019!$A$2:$J$294,10,FALSE)</f>
        <v>PAI_01 - Operacional</v>
      </c>
      <c r="I2133" s="95" t="s">
        <v>1569</v>
      </c>
      <c r="J2133" s="95" t="str">
        <f>VLOOKUP(Revisión_Avance_Periodo!$I2133,BD_Seguimiento_OAP_2019!$L:$M,2,FALSE)</f>
        <v>Elaborar y divulgar la Circular Única del Sector Transporte</v>
      </c>
      <c r="K2133" s="119" t="s">
        <v>58</v>
      </c>
      <c r="L2133" s="172">
        <v>4.4642857142857152E-4</v>
      </c>
      <c r="M2133" s="182" t="s">
        <v>111</v>
      </c>
      <c r="N2133" s="174">
        <f>INDEX(BD_Seguimiento_OAP_2019!$AH$3:$AS$294,MATCH(Revisión_Avance_Periodo!$I2133,BD_Seguimiento_OAP_2019!$L$3:$L$294,0),MATCH(Revisión_Avance_Periodo!$M2133,BD_Seguimiento_OAP_2019!$AH$2:$AS$2,0))</f>
        <v>0</v>
      </c>
      <c r="O2133" s="174">
        <f>INDEX(BD_Seguimiento_OAP_2019!$AV$3:$BG$294,MATCH(Revisión_Avance_Periodo!$I2133,BD_Seguimiento_OAP_2019!$L$3:$L$294,0),MATCH(Revisión_Avance_Periodo!$M2133,BD_Seguimiento_OAP_2019!$AV$2:$BG$2,0))</f>
        <v>0</v>
      </c>
      <c r="P2133" s="175">
        <f t="shared" si="396"/>
        <v>0</v>
      </c>
      <c r="Q2133" s="182" t="str">
        <f>VLOOKUP(P2133,Tabla_Indicador_Gestion4[#All],3,TRUE)</f>
        <v>Por Ejecutar</v>
      </c>
      <c r="R2133" s="215">
        <f>SUBTOTAL(9,$N$2126:$N2133)</f>
        <v>0.5</v>
      </c>
      <c r="S2133" s="231">
        <f>SUBTOTAL(9,$O$2126:$O2133)</f>
        <v>0</v>
      </c>
      <c r="T2133" s="231">
        <f>IFERROR(+Revisión_Avance_Periodo!$S2133/Revisión_Avance_Periodo!$R2133,0)</f>
        <v>0</v>
      </c>
      <c r="U2133" s="184"/>
      <c r="V2133" s="185"/>
      <c r="W2133" s="183"/>
      <c r="X2133" s="183"/>
      <c r="Y2133" s="183"/>
      <c r="Z2133" s="186"/>
      <c r="AA2133" s="187"/>
    </row>
    <row r="2134" spans="1:27" x14ac:dyDescent="0.25">
      <c r="A2134" s="88">
        <v>180</v>
      </c>
      <c r="B2134" s="91" t="str">
        <f>CONCATENATE(Revisión_Avance_Periodo!$C2134,";",Revisión_Avance_Periodo!$E2134,";",Revisión_Avance_Periodo!$I2134)</f>
        <v>OE1;PR_10;ACT_68</v>
      </c>
      <c r="C2134" s="170" t="s">
        <v>9</v>
      </c>
      <c r="D2134" s="171" t="str">
        <f>VLOOKUP(Revisión_Avance_Periodo!$C2134,Componentes_BD!$F$1:$G$5,2,FALSE)</f>
        <v>Fortalecer la Vigilancia.</v>
      </c>
      <c r="E2134" s="106" t="s">
        <v>12</v>
      </c>
      <c r="F2134" s="89">
        <v>2</v>
      </c>
      <c r="G2134" s="89" t="str">
        <f>VLOOKUP(Revisión_Avance_Periodo!$A2134,BD_Seguimiento_OAP_2019!$A$2:$G$294,7,FALSE)</f>
        <v>PAI</v>
      </c>
      <c r="H2134" s="89" t="str">
        <f>VLOOKUP(Revisión_Avance_Periodo!$A2134,BD_Seguimiento_OAP_2019!$A$2:$J$294,10,FALSE)</f>
        <v>PAI_01 - Operacional</v>
      </c>
      <c r="I2134" s="89" t="s">
        <v>1569</v>
      </c>
      <c r="J2134" s="89" t="str">
        <f>VLOOKUP(Revisión_Avance_Periodo!$I2134,BD_Seguimiento_OAP_2019!$L:$M,2,FALSE)</f>
        <v>Elaborar y divulgar la Circular Única del Sector Transporte</v>
      </c>
      <c r="K2134" s="106" t="s">
        <v>58</v>
      </c>
      <c r="L2134" s="172">
        <v>4.4642857142857152E-4</v>
      </c>
      <c r="M2134" s="173" t="s">
        <v>112</v>
      </c>
      <c r="N2134" s="174">
        <f>INDEX(BD_Seguimiento_OAP_2019!$AH$3:$AS$294,MATCH(Revisión_Avance_Periodo!$I2134,BD_Seguimiento_OAP_2019!$L$3:$L$294,0),MATCH(Revisión_Avance_Periodo!$M2134,BD_Seguimiento_OAP_2019!$AH$2:$AS$2,0))</f>
        <v>0</v>
      </c>
      <c r="O2134" s="174">
        <f>INDEX(BD_Seguimiento_OAP_2019!$AV$3:$BG$294,MATCH(Revisión_Avance_Periodo!$I2134,BD_Seguimiento_OAP_2019!$L$3:$L$294,0),MATCH(Revisión_Avance_Periodo!$M2134,BD_Seguimiento_OAP_2019!$AV$2:$BG$2,0))</f>
        <v>0</v>
      </c>
      <c r="P2134" s="175">
        <f t="shared" si="396"/>
        <v>0</v>
      </c>
      <c r="Q2134" s="173" t="str">
        <f>VLOOKUP(P2134,Tabla_Indicador_Gestion4[#All],3,TRUE)</f>
        <v>Por Ejecutar</v>
      </c>
      <c r="R2134" s="215">
        <f>SUBTOTAL(9,$N$2126:$N2134)</f>
        <v>0.5</v>
      </c>
      <c r="S2134" s="231">
        <f>SUBTOTAL(9,$O$2126:$O2134)</f>
        <v>0</v>
      </c>
      <c r="T2134" s="231">
        <f>IFERROR(+Revisión_Avance_Periodo!$S2134/Revisión_Avance_Periodo!$R2134,0)</f>
        <v>0</v>
      </c>
      <c r="U2134" s="184"/>
      <c r="V2134" s="185"/>
      <c r="W2134" s="183"/>
      <c r="X2134" s="183"/>
      <c r="Y2134" s="183"/>
      <c r="Z2134" s="186"/>
      <c r="AA2134" s="187"/>
    </row>
    <row r="2135" spans="1:27" x14ac:dyDescent="0.25">
      <c r="A2135" s="94">
        <v>180</v>
      </c>
      <c r="B2135" s="96" t="str">
        <f>CONCATENATE(Revisión_Avance_Periodo!$C2135,";",Revisión_Avance_Periodo!$E2135,";",Revisión_Avance_Periodo!$I2135)</f>
        <v>OE1;PR_10;ACT_68</v>
      </c>
      <c r="C2135" s="180" t="s">
        <v>9</v>
      </c>
      <c r="D2135" s="181" t="str">
        <f>VLOOKUP(Revisión_Avance_Periodo!$C2135,Componentes_BD!$F$1:$G$5,2,FALSE)</f>
        <v>Fortalecer la Vigilancia.</v>
      </c>
      <c r="E2135" s="119" t="s">
        <v>12</v>
      </c>
      <c r="F2135" s="95">
        <v>2</v>
      </c>
      <c r="G2135" s="95" t="str">
        <f>VLOOKUP(Revisión_Avance_Periodo!$A2135,BD_Seguimiento_OAP_2019!$A$2:$G$294,7,FALSE)</f>
        <v>PAI</v>
      </c>
      <c r="H2135" s="95" t="str">
        <f>VLOOKUP(Revisión_Avance_Periodo!$A2135,BD_Seguimiento_OAP_2019!$A$2:$J$294,10,FALSE)</f>
        <v>PAI_01 - Operacional</v>
      </c>
      <c r="I2135" s="95" t="s">
        <v>1569</v>
      </c>
      <c r="J2135" s="95" t="str">
        <f>VLOOKUP(Revisión_Avance_Periodo!$I2135,BD_Seguimiento_OAP_2019!$L:$M,2,FALSE)</f>
        <v>Elaborar y divulgar la Circular Única del Sector Transporte</v>
      </c>
      <c r="K2135" s="119" t="s">
        <v>58</v>
      </c>
      <c r="L2135" s="172">
        <v>4.4642857142857152E-4</v>
      </c>
      <c r="M2135" s="182" t="s">
        <v>113</v>
      </c>
      <c r="N2135" s="174">
        <f>INDEX(BD_Seguimiento_OAP_2019!$AH$3:$AS$294,MATCH(Revisión_Avance_Periodo!$I2135,BD_Seguimiento_OAP_2019!$L$3:$L$294,0),MATCH(Revisión_Avance_Periodo!$M2135,BD_Seguimiento_OAP_2019!$AH$2:$AS$2,0))</f>
        <v>0</v>
      </c>
      <c r="O2135" s="174">
        <f>INDEX(BD_Seguimiento_OAP_2019!$AV$3:$BG$294,MATCH(Revisión_Avance_Periodo!$I2135,BD_Seguimiento_OAP_2019!$L$3:$L$294,0),MATCH(Revisión_Avance_Periodo!$M2135,BD_Seguimiento_OAP_2019!$AV$2:$BG$2,0))</f>
        <v>0</v>
      </c>
      <c r="P2135" s="175">
        <f t="shared" si="396"/>
        <v>0</v>
      </c>
      <c r="Q2135" s="182" t="str">
        <f>VLOOKUP(P2135,Tabla_Indicador_Gestion4[#All],3,TRUE)</f>
        <v>Por Ejecutar</v>
      </c>
      <c r="R2135" s="215">
        <f>SUBTOTAL(9,$N$2126:$N2135)</f>
        <v>0.5</v>
      </c>
      <c r="S2135" s="231">
        <f>SUBTOTAL(9,$O$2126:$O2135)</f>
        <v>0</v>
      </c>
      <c r="T2135" s="231">
        <f>IFERROR(+Revisión_Avance_Periodo!$S2135/Revisión_Avance_Periodo!$R2135,0)</f>
        <v>0</v>
      </c>
      <c r="U2135" s="184"/>
      <c r="V2135" s="185"/>
      <c r="W2135" s="183"/>
      <c r="X2135" s="183"/>
      <c r="Y2135" s="183"/>
      <c r="Z2135" s="186"/>
      <c r="AA2135" s="187"/>
    </row>
    <row r="2136" spans="1:27" x14ac:dyDescent="0.25">
      <c r="A2136" s="88">
        <v>180</v>
      </c>
      <c r="B2136" s="91" t="str">
        <f>CONCATENATE(Revisión_Avance_Periodo!$C2136,";",Revisión_Avance_Periodo!$E2136,";",Revisión_Avance_Periodo!$I2136)</f>
        <v>OE1;PR_10;ACT_68</v>
      </c>
      <c r="C2136" s="170" t="s">
        <v>9</v>
      </c>
      <c r="D2136" s="171" t="str">
        <f>VLOOKUP(Revisión_Avance_Periodo!$C2136,Componentes_BD!$F$1:$G$5,2,FALSE)</f>
        <v>Fortalecer la Vigilancia.</v>
      </c>
      <c r="E2136" s="106" t="s">
        <v>12</v>
      </c>
      <c r="F2136" s="89">
        <v>2</v>
      </c>
      <c r="G2136" s="89" t="str">
        <f>VLOOKUP(Revisión_Avance_Periodo!$A2136,BD_Seguimiento_OAP_2019!$A$2:$G$294,7,FALSE)</f>
        <v>PAI</v>
      </c>
      <c r="H2136" s="89" t="str">
        <f>VLOOKUP(Revisión_Avance_Periodo!$A2136,BD_Seguimiento_OAP_2019!$A$2:$J$294,10,FALSE)</f>
        <v>PAI_01 - Operacional</v>
      </c>
      <c r="I2136" s="89" t="s">
        <v>1569</v>
      </c>
      <c r="J2136" s="89" t="str">
        <f>VLOOKUP(Revisión_Avance_Periodo!$I2136,BD_Seguimiento_OAP_2019!$L:$M,2,FALSE)</f>
        <v>Elaborar y divulgar la Circular Única del Sector Transporte</v>
      </c>
      <c r="K2136" s="106" t="s">
        <v>58</v>
      </c>
      <c r="L2136" s="172">
        <v>4.4642857142857152E-4</v>
      </c>
      <c r="M2136" s="173" t="s">
        <v>114</v>
      </c>
      <c r="N2136" s="174">
        <f>INDEX(BD_Seguimiento_OAP_2019!$AH$3:$AS$294,MATCH(Revisión_Avance_Periodo!$I2136,BD_Seguimiento_OAP_2019!$L$3:$L$294,0),MATCH(Revisión_Avance_Periodo!$M2136,BD_Seguimiento_OAP_2019!$AH$2:$AS$2,0))</f>
        <v>0</v>
      </c>
      <c r="O2136" s="174">
        <f>INDEX(BD_Seguimiento_OAP_2019!$AV$3:$BG$294,MATCH(Revisión_Avance_Periodo!$I2136,BD_Seguimiento_OAP_2019!$L$3:$L$294,0),MATCH(Revisión_Avance_Periodo!$M2136,BD_Seguimiento_OAP_2019!$AV$2:$BG$2,0))</f>
        <v>0</v>
      </c>
      <c r="P2136" s="175">
        <f t="shared" si="396"/>
        <v>0</v>
      </c>
      <c r="Q2136" s="173" t="str">
        <f>VLOOKUP(P2136,Tabla_Indicador_Gestion4[#All],3,TRUE)</f>
        <v>Por Ejecutar</v>
      </c>
      <c r="R2136" s="215">
        <f>SUBTOTAL(9,$N$2126:$N2136)</f>
        <v>0.5</v>
      </c>
      <c r="S2136" s="231">
        <f>SUBTOTAL(9,$O$2126:$O2136)</f>
        <v>0</v>
      </c>
      <c r="T2136" s="231">
        <f>IFERROR(+Revisión_Avance_Periodo!$S2136/Revisión_Avance_Periodo!$R2136,0)</f>
        <v>0</v>
      </c>
      <c r="U2136" s="184"/>
      <c r="V2136" s="185"/>
      <c r="W2136" s="183"/>
      <c r="X2136" s="183"/>
      <c r="Y2136" s="183"/>
      <c r="Z2136" s="186"/>
      <c r="AA2136" s="187"/>
    </row>
    <row r="2137" spans="1:27" ht="15.75" thickBot="1" x14ac:dyDescent="0.3">
      <c r="A2137" s="94">
        <v>180</v>
      </c>
      <c r="B2137" s="96" t="str">
        <f>CONCATENATE(Revisión_Avance_Periodo!$C2137,";",Revisión_Avance_Periodo!$E2137,";",Revisión_Avance_Periodo!$I2137)</f>
        <v>OE1;PR_10;ACT_68</v>
      </c>
      <c r="C2137" s="180" t="s">
        <v>9</v>
      </c>
      <c r="D2137" s="181" t="str">
        <f>VLOOKUP(Revisión_Avance_Periodo!$C2137,Componentes_BD!$F$1:$G$5,2,FALSE)</f>
        <v>Fortalecer la Vigilancia.</v>
      </c>
      <c r="E2137" s="119" t="s">
        <v>12</v>
      </c>
      <c r="F2137" s="95">
        <v>2</v>
      </c>
      <c r="G2137" s="95" t="str">
        <f>VLOOKUP(Revisión_Avance_Periodo!$A2137,BD_Seguimiento_OAP_2019!$A$2:$G$294,7,FALSE)</f>
        <v>PAI</v>
      </c>
      <c r="H2137" s="95" t="str">
        <f>VLOOKUP(Revisión_Avance_Periodo!$A2137,BD_Seguimiento_OAP_2019!$A$2:$J$294,10,FALSE)</f>
        <v>PAI_01 - Operacional</v>
      </c>
      <c r="I2137" s="95" t="s">
        <v>1569</v>
      </c>
      <c r="J2137" s="95" t="str">
        <f>VLOOKUP(Revisión_Avance_Periodo!$I2137,BD_Seguimiento_OAP_2019!$L:$M,2,FALSE)</f>
        <v>Elaborar y divulgar la Circular Única del Sector Transporte</v>
      </c>
      <c r="K2137" s="119" t="s">
        <v>58</v>
      </c>
      <c r="L2137" s="172">
        <v>4.4642857142857152E-4</v>
      </c>
      <c r="M2137" s="182" t="s">
        <v>115</v>
      </c>
      <c r="N2137" s="174">
        <f>INDEX(BD_Seguimiento_OAP_2019!$AH$3:$AS$294,MATCH(Revisión_Avance_Periodo!$I2137,BD_Seguimiento_OAP_2019!$L$3:$L$294,0),MATCH(Revisión_Avance_Periodo!$M2137,BD_Seguimiento_OAP_2019!$AH$2:$AS$2,0))</f>
        <v>0.5</v>
      </c>
      <c r="O2137" s="174">
        <f>INDEX(BD_Seguimiento_OAP_2019!$AV$3:$BG$294,MATCH(Revisión_Avance_Periodo!$I2137,BD_Seguimiento_OAP_2019!$L$3:$L$294,0),MATCH(Revisión_Avance_Periodo!$M2137,BD_Seguimiento_OAP_2019!$AV$2:$BG$2,0))</f>
        <v>0</v>
      </c>
      <c r="P2137" s="188">
        <f t="shared" si="393"/>
        <v>0</v>
      </c>
      <c r="Q2137" s="182" t="str">
        <f>VLOOKUP(P2137,Tabla_Indicador_Gestion4[#All],3,TRUE)</f>
        <v>Por Ejecutar</v>
      </c>
      <c r="R2137" s="215">
        <f>SUBTOTAL(9,$N$2126:$N2137)</f>
        <v>1</v>
      </c>
      <c r="S2137" s="231">
        <f>SUBTOTAL(9,$O$2126:$O2137)</f>
        <v>0</v>
      </c>
      <c r="T2137" s="231">
        <f>IFERROR(+Revisión_Avance_Periodo!$S2137/Revisión_Avance_Periodo!$R2137,0)</f>
        <v>0</v>
      </c>
      <c r="U2137" s="184"/>
      <c r="V2137" s="185"/>
      <c r="W2137" s="183"/>
      <c r="X2137" s="183"/>
      <c r="Y2137" s="183"/>
      <c r="Z2137" s="186"/>
      <c r="AA2137" s="187"/>
    </row>
    <row r="2138" spans="1:27" x14ac:dyDescent="0.25">
      <c r="A2138" s="88">
        <v>181</v>
      </c>
      <c r="B2138" s="91" t="str">
        <f>CONCATENATE(Revisión_Avance_Periodo!$C2138,";",Revisión_Avance_Periodo!$E2138,";",Revisión_Avance_Periodo!$I2138)</f>
        <v>OE1;PR_10;ACT_69</v>
      </c>
      <c r="C2138" s="170" t="s">
        <v>9</v>
      </c>
      <c r="D2138" s="171" t="str">
        <f>VLOOKUP(Revisión_Avance_Periodo!$C2138,Componentes_BD!$F$1:$G$5,2,FALSE)</f>
        <v>Fortalecer la Vigilancia.</v>
      </c>
      <c r="E2138" s="106" t="s">
        <v>12</v>
      </c>
      <c r="F2138" s="89">
        <v>2</v>
      </c>
      <c r="G2138" s="89" t="str">
        <f>VLOOKUP(Revisión_Avance_Periodo!$A2138,BD_Seguimiento_OAP_2019!$A$2:$G$294,7,FALSE)</f>
        <v>PAI</v>
      </c>
      <c r="H2138" s="89" t="str">
        <f>VLOOKUP(Revisión_Avance_Periodo!$A2138,BD_Seguimiento_OAP_2019!$A$2:$J$294,10,FALSE)</f>
        <v>PAI_01 - Operacional</v>
      </c>
      <c r="I2138" s="89" t="s">
        <v>1572</v>
      </c>
      <c r="J2138" s="89" t="str">
        <f>VLOOKUP(Revisión_Avance_Periodo!$I2138,BD_Seguimiento_OAP_2019!$L:$M,2,FALSE)</f>
        <v>Elaborar el boletín jurídico del Sector Transporte</v>
      </c>
      <c r="K2138" s="106" t="s">
        <v>58</v>
      </c>
      <c r="L2138" s="172">
        <v>4.4642857142857152E-4</v>
      </c>
      <c r="M2138" s="173" t="s">
        <v>104</v>
      </c>
      <c r="N2138" s="190">
        <f>INDEX(BD_Seguimiento_OAP_2019!$AH$3:$AS$294,MATCH(Revisión_Avance_Periodo!$I2138,BD_Seguimiento_OAP_2019!$L$3:$L$294,0),MATCH(Revisión_Avance_Periodo!$M2138,BD_Seguimiento_OAP_2019!$AH$2:$AS$2,0))</f>
        <v>0</v>
      </c>
      <c r="O2138" s="190">
        <f>INDEX(BD_Seguimiento_OAP_2019!$AV$3:$BG$294,MATCH(Revisión_Avance_Periodo!$I2138,BD_Seguimiento_OAP_2019!$L$3:$L$294,0),MATCH(Revisión_Avance_Periodo!$M2138,BD_Seguimiento_OAP_2019!$AV$2:$BG$2,0))</f>
        <v>0</v>
      </c>
      <c r="P2138" s="175">
        <f t="shared" ref="P2138:P2142" si="397">IFERROR((O2138/N2138),0)</f>
        <v>0</v>
      </c>
      <c r="Q2138" s="173" t="str">
        <f>VLOOKUP(P2138,Tabla_Indicador_Gestion4[#All],3,TRUE)</f>
        <v>Por Ejecutar</v>
      </c>
      <c r="R2138" s="232">
        <f>SUBTOTAL(9,$N$2138:$N2138)</f>
        <v>0</v>
      </c>
      <c r="S2138" s="233">
        <f>SUBTOTAL(9,$O$2138:$O2138)</f>
        <v>0</v>
      </c>
      <c r="T2138" s="234">
        <f>IFERROR(+Revisión_Avance_Periodo!$S2138/Revisión_Avance_Periodo!$R2138,0)</f>
        <v>0</v>
      </c>
      <c r="U2138" s="191">
        <f>SUBTOTAL(9,N2138:N2149)</f>
        <v>4</v>
      </c>
      <c r="V2138" s="192">
        <f>SUBTOTAL(9,O2138:O2149)</f>
        <v>0</v>
      </c>
      <c r="W2138" s="176">
        <f t="shared" ref="W2138" si="398">+V2138/U2138</f>
        <v>0</v>
      </c>
      <c r="X2138" s="176"/>
      <c r="Y2138" s="176">
        <f>100%-Revisión_Avance_Periodo!$W2138</f>
        <v>1</v>
      </c>
      <c r="Z2138" s="178" t="str">
        <f>VLOOKUP(W2138,Tabla_Indicador_Gestion4[],3,TRUE)</f>
        <v>Por Ejecutar</v>
      </c>
      <c r="AA2138" s="179">
        <f>Revisión_Avance_Periodo!$W2138*Revisión_Avance_Periodo!$L2138</f>
        <v>0</v>
      </c>
    </row>
    <row r="2139" spans="1:27" x14ac:dyDescent="0.25">
      <c r="A2139" s="94">
        <v>181</v>
      </c>
      <c r="B2139" s="96" t="str">
        <f>CONCATENATE(Revisión_Avance_Periodo!$C2139,";",Revisión_Avance_Periodo!$E2139,";",Revisión_Avance_Periodo!$I2139)</f>
        <v>OE1;PR_10;ACT_69</v>
      </c>
      <c r="C2139" s="180" t="s">
        <v>9</v>
      </c>
      <c r="D2139" s="181" t="str">
        <f>VLOOKUP(Revisión_Avance_Periodo!$C2139,Componentes_BD!$F$1:$G$5,2,FALSE)</f>
        <v>Fortalecer la Vigilancia.</v>
      </c>
      <c r="E2139" s="119" t="s">
        <v>12</v>
      </c>
      <c r="F2139" s="95">
        <v>2</v>
      </c>
      <c r="G2139" s="95" t="str">
        <f>VLOOKUP(Revisión_Avance_Periodo!$A2139,BD_Seguimiento_OAP_2019!$A$2:$G$294,7,FALSE)</f>
        <v>PAI</v>
      </c>
      <c r="H2139" s="95" t="str">
        <f>VLOOKUP(Revisión_Avance_Periodo!$A2139,BD_Seguimiento_OAP_2019!$A$2:$J$294,10,FALSE)</f>
        <v>PAI_01 - Operacional</v>
      </c>
      <c r="I2139" s="95" t="s">
        <v>1572</v>
      </c>
      <c r="J2139" s="95" t="str">
        <f>VLOOKUP(Revisión_Avance_Periodo!$I2139,BD_Seguimiento_OAP_2019!$L:$M,2,FALSE)</f>
        <v>Elaborar el boletín jurídico del Sector Transporte</v>
      </c>
      <c r="K2139" s="119" t="s">
        <v>58</v>
      </c>
      <c r="L2139" s="172">
        <v>4.4642857142857152E-4</v>
      </c>
      <c r="M2139" s="182" t="s">
        <v>105</v>
      </c>
      <c r="N2139" s="190">
        <f>INDEX(BD_Seguimiento_OAP_2019!$AH$3:$AS$294,MATCH(Revisión_Avance_Periodo!$I2139,BD_Seguimiento_OAP_2019!$L$3:$L$294,0),MATCH(Revisión_Avance_Periodo!$M2139,BD_Seguimiento_OAP_2019!$AH$2:$AS$2,0))</f>
        <v>0</v>
      </c>
      <c r="O2139" s="190">
        <f>INDEX(BD_Seguimiento_OAP_2019!$AV$3:$BG$294,MATCH(Revisión_Avance_Periodo!$I2139,BD_Seguimiento_OAP_2019!$L$3:$L$294,0),MATCH(Revisión_Avance_Periodo!$M2139,BD_Seguimiento_OAP_2019!$AV$2:$BG$2,0))</f>
        <v>0</v>
      </c>
      <c r="P2139" s="175">
        <f t="shared" si="397"/>
        <v>0</v>
      </c>
      <c r="Q2139" s="182" t="str">
        <f>VLOOKUP(P2139,Tabla_Indicador_Gestion4[#All],3,TRUE)</f>
        <v>Por Ejecutar</v>
      </c>
      <c r="R2139" s="229">
        <f>SUBTOTAL(9,$N$2138:$N2139)</f>
        <v>0</v>
      </c>
      <c r="S2139" s="230">
        <f>SUBTOTAL(9,$O$2138:$O2139)</f>
        <v>0</v>
      </c>
      <c r="T2139" s="231">
        <f>IFERROR(+Revisión_Avance_Periodo!$S2139/Revisión_Avance_Periodo!$R2139,0)</f>
        <v>0</v>
      </c>
      <c r="U2139" s="184"/>
      <c r="V2139" s="185"/>
      <c r="W2139" s="183"/>
      <c r="X2139" s="183"/>
      <c r="Y2139" s="183"/>
      <c r="Z2139" s="186"/>
      <c r="AA2139" s="187"/>
    </row>
    <row r="2140" spans="1:27" x14ac:dyDescent="0.25">
      <c r="A2140" s="88">
        <v>181</v>
      </c>
      <c r="B2140" s="91" t="str">
        <f>CONCATENATE(Revisión_Avance_Periodo!$C2140,";",Revisión_Avance_Periodo!$E2140,";",Revisión_Avance_Periodo!$I2140)</f>
        <v>OE1;PR_10;ACT_69</v>
      </c>
      <c r="C2140" s="170" t="s">
        <v>9</v>
      </c>
      <c r="D2140" s="171" t="str">
        <f>VLOOKUP(Revisión_Avance_Periodo!$C2140,Componentes_BD!$F$1:$G$5,2,FALSE)</f>
        <v>Fortalecer la Vigilancia.</v>
      </c>
      <c r="E2140" s="106" t="s">
        <v>12</v>
      </c>
      <c r="F2140" s="89">
        <v>2</v>
      </c>
      <c r="G2140" s="89" t="str">
        <f>VLOOKUP(Revisión_Avance_Periodo!$A2140,BD_Seguimiento_OAP_2019!$A$2:$G$294,7,FALSE)</f>
        <v>PAI</v>
      </c>
      <c r="H2140" s="89" t="str">
        <f>VLOOKUP(Revisión_Avance_Periodo!$A2140,BD_Seguimiento_OAP_2019!$A$2:$J$294,10,FALSE)</f>
        <v>PAI_01 - Operacional</v>
      </c>
      <c r="I2140" s="89" t="s">
        <v>1572</v>
      </c>
      <c r="J2140" s="89" t="str">
        <f>VLOOKUP(Revisión_Avance_Periodo!$I2140,BD_Seguimiento_OAP_2019!$L:$M,2,FALSE)</f>
        <v>Elaborar el boletín jurídico del Sector Transporte</v>
      </c>
      <c r="K2140" s="106" t="s">
        <v>58</v>
      </c>
      <c r="L2140" s="172">
        <v>4.4642857142857152E-4</v>
      </c>
      <c r="M2140" s="173" t="s">
        <v>106</v>
      </c>
      <c r="N2140" s="190">
        <f>INDEX(BD_Seguimiento_OAP_2019!$AH$3:$AS$294,MATCH(Revisión_Avance_Periodo!$I2140,BD_Seguimiento_OAP_2019!$L$3:$L$294,0),MATCH(Revisión_Avance_Periodo!$M2140,BD_Seguimiento_OAP_2019!$AH$2:$AS$2,0))</f>
        <v>0</v>
      </c>
      <c r="O2140" s="190">
        <f>INDEX(BD_Seguimiento_OAP_2019!$AV$3:$BG$294,MATCH(Revisión_Avance_Periodo!$I2140,BD_Seguimiento_OAP_2019!$L$3:$L$294,0),MATCH(Revisión_Avance_Periodo!$M2140,BD_Seguimiento_OAP_2019!$AV$2:$BG$2,0))</f>
        <v>0</v>
      </c>
      <c r="P2140" s="175">
        <f t="shared" si="397"/>
        <v>0</v>
      </c>
      <c r="Q2140" s="173" t="str">
        <f>VLOOKUP(P2140,Tabla_Indicador_Gestion4[#All],3,TRUE)</f>
        <v>Por Ejecutar</v>
      </c>
      <c r="R2140" s="229">
        <f>SUBTOTAL(9,$N$2138:$N2140)</f>
        <v>0</v>
      </c>
      <c r="S2140" s="230">
        <f>SUBTOTAL(9,$O$2138:$O2140)</f>
        <v>0</v>
      </c>
      <c r="T2140" s="231">
        <f>IFERROR(+Revisión_Avance_Periodo!$S2140/Revisión_Avance_Periodo!$R2140,0)</f>
        <v>0</v>
      </c>
      <c r="U2140" s="184"/>
      <c r="V2140" s="185"/>
      <c r="W2140" s="183"/>
      <c r="X2140" s="183"/>
      <c r="Y2140" s="183"/>
      <c r="Z2140" s="186"/>
      <c r="AA2140" s="187"/>
    </row>
    <row r="2141" spans="1:27" x14ac:dyDescent="0.25">
      <c r="A2141" s="94">
        <v>181</v>
      </c>
      <c r="B2141" s="96" t="str">
        <f>CONCATENATE(Revisión_Avance_Periodo!$C2141,";",Revisión_Avance_Periodo!$E2141,";",Revisión_Avance_Periodo!$I2141)</f>
        <v>OE1;PR_10;ACT_69</v>
      </c>
      <c r="C2141" s="180" t="s">
        <v>9</v>
      </c>
      <c r="D2141" s="181" t="str">
        <f>VLOOKUP(Revisión_Avance_Periodo!$C2141,Componentes_BD!$F$1:$G$5,2,FALSE)</f>
        <v>Fortalecer la Vigilancia.</v>
      </c>
      <c r="E2141" s="119" t="s">
        <v>12</v>
      </c>
      <c r="F2141" s="95">
        <v>2</v>
      </c>
      <c r="G2141" s="95" t="str">
        <f>VLOOKUP(Revisión_Avance_Periodo!$A2141,BD_Seguimiento_OAP_2019!$A$2:$G$294,7,FALSE)</f>
        <v>PAI</v>
      </c>
      <c r="H2141" s="95" t="str">
        <f>VLOOKUP(Revisión_Avance_Periodo!$A2141,BD_Seguimiento_OAP_2019!$A$2:$J$294,10,FALSE)</f>
        <v>PAI_01 - Operacional</v>
      </c>
      <c r="I2141" s="95" t="s">
        <v>1572</v>
      </c>
      <c r="J2141" s="95" t="str">
        <f>VLOOKUP(Revisión_Avance_Periodo!$I2141,BD_Seguimiento_OAP_2019!$L:$M,2,FALSE)</f>
        <v>Elaborar el boletín jurídico del Sector Transporte</v>
      </c>
      <c r="K2141" s="119" t="s">
        <v>58</v>
      </c>
      <c r="L2141" s="172">
        <v>4.4642857142857152E-4</v>
      </c>
      <c r="M2141" s="182" t="s">
        <v>107</v>
      </c>
      <c r="N2141" s="190">
        <f>INDEX(BD_Seguimiento_OAP_2019!$AH$3:$AS$294,MATCH(Revisión_Avance_Periodo!$I2141,BD_Seguimiento_OAP_2019!$L$3:$L$294,0),MATCH(Revisión_Avance_Periodo!$M2141,BD_Seguimiento_OAP_2019!$AH$2:$AS$2,0))</f>
        <v>0</v>
      </c>
      <c r="O2141" s="190">
        <f>INDEX(BD_Seguimiento_OAP_2019!$AV$3:$BG$294,MATCH(Revisión_Avance_Periodo!$I2141,BD_Seguimiento_OAP_2019!$L$3:$L$294,0),MATCH(Revisión_Avance_Periodo!$M2141,BD_Seguimiento_OAP_2019!$AV$2:$BG$2,0))</f>
        <v>0</v>
      </c>
      <c r="P2141" s="175">
        <f t="shared" si="397"/>
        <v>0</v>
      </c>
      <c r="Q2141" s="182" t="str">
        <f>VLOOKUP(P2141,Tabla_Indicador_Gestion4[#All],3,TRUE)</f>
        <v>Por Ejecutar</v>
      </c>
      <c r="R2141" s="229">
        <f>SUBTOTAL(9,$N$2138:$N2141)</f>
        <v>0</v>
      </c>
      <c r="S2141" s="230">
        <f>SUBTOTAL(9,$O$2138:$O2141)</f>
        <v>0</v>
      </c>
      <c r="T2141" s="231">
        <f>IFERROR(+Revisión_Avance_Periodo!$S2141/Revisión_Avance_Periodo!$R2141,0)</f>
        <v>0</v>
      </c>
      <c r="U2141" s="184"/>
      <c r="V2141" s="185"/>
      <c r="W2141" s="183"/>
      <c r="X2141" s="183"/>
      <c r="Y2141" s="183"/>
      <c r="Z2141" s="186"/>
      <c r="AA2141" s="187"/>
    </row>
    <row r="2142" spans="1:27" x14ac:dyDescent="0.25">
      <c r="A2142" s="88">
        <v>181</v>
      </c>
      <c r="B2142" s="91" t="str">
        <f>CONCATENATE(Revisión_Avance_Periodo!$C2142,";",Revisión_Avance_Periodo!$E2142,";",Revisión_Avance_Periodo!$I2142)</f>
        <v>OE1;PR_10;ACT_69</v>
      </c>
      <c r="C2142" s="170" t="s">
        <v>9</v>
      </c>
      <c r="D2142" s="171" t="str">
        <f>VLOOKUP(Revisión_Avance_Periodo!$C2142,Componentes_BD!$F$1:$G$5,2,FALSE)</f>
        <v>Fortalecer la Vigilancia.</v>
      </c>
      <c r="E2142" s="106" t="s">
        <v>12</v>
      </c>
      <c r="F2142" s="89">
        <v>2</v>
      </c>
      <c r="G2142" s="89" t="str">
        <f>VLOOKUP(Revisión_Avance_Periodo!$A2142,BD_Seguimiento_OAP_2019!$A$2:$G$294,7,FALSE)</f>
        <v>PAI</v>
      </c>
      <c r="H2142" s="89" t="str">
        <f>VLOOKUP(Revisión_Avance_Periodo!$A2142,BD_Seguimiento_OAP_2019!$A$2:$J$294,10,FALSE)</f>
        <v>PAI_01 - Operacional</v>
      </c>
      <c r="I2142" s="89" t="s">
        <v>1572</v>
      </c>
      <c r="J2142" s="89" t="str">
        <f>VLOOKUP(Revisión_Avance_Periodo!$I2142,BD_Seguimiento_OAP_2019!$L:$M,2,FALSE)</f>
        <v>Elaborar el boletín jurídico del Sector Transporte</v>
      </c>
      <c r="K2142" s="106" t="s">
        <v>58</v>
      </c>
      <c r="L2142" s="172">
        <v>4.4642857142857152E-4</v>
      </c>
      <c r="M2142" s="173" t="s">
        <v>108</v>
      </c>
      <c r="N2142" s="190">
        <f>INDEX(BD_Seguimiento_OAP_2019!$AH$3:$AS$294,MATCH(Revisión_Avance_Periodo!$I2142,BD_Seguimiento_OAP_2019!$L$3:$L$294,0),MATCH(Revisión_Avance_Periodo!$M2142,BD_Seguimiento_OAP_2019!$AH$2:$AS$2,0))</f>
        <v>0</v>
      </c>
      <c r="O2142" s="190">
        <f>INDEX(BD_Seguimiento_OAP_2019!$AV$3:$BG$294,MATCH(Revisión_Avance_Periodo!$I2142,BD_Seguimiento_OAP_2019!$L$3:$L$294,0),MATCH(Revisión_Avance_Periodo!$M2142,BD_Seguimiento_OAP_2019!$AV$2:$BG$2,0))</f>
        <v>0</v>
      </c>
      <c r="P2142" s="175">
        <f t="shared" si="397"/>
        <v>0</v>
      </c>
      <c r="Q2142" s="173" t="str">
        <f>VLOOKUP(P2142,Tabla_Indicador_Gestion4[#All],3,TRUE)</f>
        <v>Por Ejecutar</v>
      </c>
      <c r="R2142" s="229">
        <f>SUBTOTAL(9,$N$2138:$N2142)</f>
        <v>0</v>
      </c>
      <c r="S2142" s="230">
        <f>SUBTOTAL(9,$O$2138:$O2142)</f>
        <v>0</v>
      </c>
      <c r="T2142" s="231">
        <f>IFERROR(+Revisión_Avance_Periodo!$S2142/Revisión_Avance_Periodo!$R2142,0)</f>
        <v>0</v>
      </c>
      <c r="U2142" s="184"/>
      <c r="V2142" s="185"/>
      <c r="W2142" s="183"/>
      <c r="X2142" s="183"/>
      <c r="Y2142" s="183"/>
      <c r="Z2142" s="186"/>
      <c r="AA2142" s="187"/>
    </row>
    <row r="2143" spans="1:27" x14ac:dyDescent="0.25">
      <c r="A2143" s="94">
        <v>181</v>
      </c>
      <c r="B2143" s="96" t="str">
        <f>CONCATENATE(Revisión_Avance_Periodo!$C2143,";",Revisión_Avance_Periodo!$E2143,";",Revisión_Avance_Periodo!$I2143)</f>
        <v>OE1;PR_10;ACT_69</v>
      </c>
      <c r="C2143" s="180" t="s">
        <v>9</v>
      </c>
      <c r="D2143" s="181" t="str">
        <f>VLOOKUP(Revisión_Avance_Periodo!$C2143,Componentes_BD!$F$1:$G$5,2,FALSE)</f>
        <v>Fortalecer la Vigilancia.</v>
      </c>
      <c r="E2143" s="119" t="s">
        <v>12</v>
      </c>
      <c r="F2143" s="95">
        <v>2</v>
      </c>
      <c r="G2143" s="95" t="str">
        <f>VLOOKUP(Revisión_Avance_Periodo!$A2143,BD_Seguimiento_OAP_2019!$A$2:$G$294,7,FALSE)</f>
        <v>PAI</v>
      </c>
      <c r="H2143" s="95" t="str">
        <f>VLOOKUP(Revisión_Avance_Periodo!$A2143,BD_Seguimiento_OAP_2019!$A$2:$J$294,10,FALSE)</f>
        <v>PAI_01 - Operacional</v>
      </c>
      <c r="I2143" s="95" t="s">
        <v>1572</v>
      </c>
      <c r="J2143" s="95" t="str">
        <f>VLOOKUP(Revisión_Avance_Periodo!$I2143,BD_Seguimiento_OAP_2019!$L:$M,2,FALSE)</f>
        <v>Elaborar el boletín jurídico del Sector Transporte</v>
      </c>
      <c r="K2143" s="119" t="s">
        <v>58</v>
      </c>
      <c r="L2143" s="172">
        <v>4.4642857142857152E-4</v>
      </c>
      <c r="M2143" s="182" t="s">
        <v>109</v>
      </c>
      <c r="N2143" s="190">
        <f>INDEX(BD_Seguimiento_OAP_2019!$AH$3:$AS$294,MATCH(Revisión_Avance_Periodo!$I2143,BD_Seguimiento_OAP_2019!$L$3:$L$294,0),MATCH(Revisión_Avance_Periodo!$M2143,BD_Seguimiento_OAP_2019!$AH$2:$AS$2,0))</f>
        <v>1</v>
      </c>
      <c r="O2143" s="190">
        <f>INDEX(BD_Seguimiento_OAP_2019!$AV$3:$BG$294,MATCH(Revisión_Avance_Periodo!$I2143,BD_Seguimiento_OAP_2019!$L$3:$L$294,0),MATCH(Revisión_Avance_Periodo!$M2143,BD_Seguimiento_OAP_2019!$AV$2:$BG$2,0))</f>
        <v>0</v>
      </c>
      <c r="P2143" s="188">
        <f t="shared" si="393"/>
        <v>0</v>
      </c>
      <c r="Q2143" s="182" t="str">
        <f>VLOOKUP(P2143,Tabla_Indicador_Gestion4[#All],3,TRUE)</f>
        <v>Por Ejecutar</v>
      </c>
      <c r="R2143" s="229">
        <f>SUBTOTAL(9,$N$2138:$N2143)</f>
        <v>1</v>
      </c>
      <c r="S2143" s="230">
        <f>SUBTOTAL(9,$O$2138:$O2143)</f>
        <v>0</v>
      </c>
      <c r="T2143" s="231">
        <f>IFERROR(+Revisión_Avance_Periodo!$S2143/Revisión_Avance_Periodo!$R2143,0)</f>
        <v>0</v>
      </c>
      <c r="U2143" s="184"/>
      <c r="V2143" s="185"/>
      <c r="W2143" s="183"/>
      <c r="X2143" s="183"/>
      <c r="Y2143" s="183"/>
      <c r="Z2143" s="186"/>
      <c r="AA2143" s="187"/>
    </row>
    <row r="2144" spans="1:27" x14ac:dyDescent="0.25">
      <c r="A2144" s="88">
        <v>181</v>
      </c>
      <c r="B2144" s="91" t="str">
        <f>CONCATENATE(Revisión_Avance_Periodo!$C2144,";",Revisión_Avance_Periodo!$E2144,";",Revisión_Avance_Periodo!$I2144)</f>
        <v>OE1;PR_10;ACT_69</v>
      </c>
      <c r="C2144" s="170" t="s">
        <v>9</v>
      </c>
      <c r="D2144" s="171" t="str">
        <f>VLOOKUP(Revisión_Avance_Periodo!$C2144,Componentes_BD!$F$1:$G$5,2,FALSE)</f>
        <v>Fortalecer la Vigilancia.</v>
      </c>
      <c r="E2144" s="106" t="s">
        <v>12</v>
      </c>
      <c r="F2144" s="89">
        <v>2</v>
      </c>
      <c r="G2144" s="89" t="str">
        <f>VLOOKUP(Revisión_Avance_Periodo!$A2144,BD_Seguimiento_OAP_2019!$A$2:$G$294,7,FALSE)</f>
        <v>PAI</v>
      </c>
      <c r="H2144" s="89" t="str">
        <f>VLOOKUP(Revisión_Avance_Periodo!$A2144,BD_Seguimiento_OAP_2019!$A$2:$J$294,10,FALSE)</f>
        <v>PAI_01 - Operacional</v>
      </c>
      <c r="I2144" s="89" t="s">
        <v>1572</v>
      </c>
      <c r="J2144" s="89" t="str">
        <f>VLOOKUP(Revisión_Avance_Periodo!$I2144,BD_Seguimiento_OAP_2019!$L:$M,2,FALSE)</f>
        <v>Elaborar el boletín jurídico del Sector Transporte</v>
      </c>
      <c r="K2144" s="106" t="s">
        <v>58</v>
      </c>
      <c r="L2144" s="172">
        <v>4.4642857142857152E-4</v>
      </c>
      <c r="M2144" s="173" t="s">
        <v>110</v>
      </c>
      <c r="N2144" s="190">
        <f>INDEX(BD_Seguimiento_OAP_2019!$AH$3:$AS$294,MATCH(Revisión_Avance_Periodo!$I2144,BD_Seguimiento_OAP_2019!$L$3:$L$294,0),MATCH(Revisión_Avance_Periodo!$M2144,BD_Seguimiento_OAP_2019!$AH$2:$AS$2,0))</f>
        <v>0</v>
      </c>
      <c r="O2144" s="190">
        <f>INDEX(BD_Seguimiento_OAP_2019!$AV$3:$BG$294,MATCH(Revisión_Avance_Periodo!$I2144,BD_Seguimiento_OAP_2019!$L$3:$L$294,0),MATCH(Revisión_Avance_Periodo!$M2144,BD_Seguimiento_OAP_2019!$AV$2:$BG$2,0))</f>
        <v>0</v>
      </c>
      <c r="P2144" s="175">
        <f>IFERROR((O2144/N2144),0)</f>
        <v>0</v>
      </c>
      <c r="Q2144" s="173" t="str">
        <f>VLOOKUP(P2144,Tabla_Indicador_Gestion4[#All],3,TRUE)</f>
        <v>Por Ejecutar</v>
      </c>
      <c r="R2144" s="229">
        <f>SUBTOTAL(9,$N$2138:$N2144)</f>
        <v>1</v>
      </c>
      <c r="S2144" s="230">
        <f>SUBTOTAL(9,$O$2138:$O2144)</f>
        <v>0</v>
      </c>
      <c r="T2144" s="231">
        <f>IFERROR(+Revisión_Avance_Periodo!$S2144/Revisión_Avance_Periodo!$R2144,0)</f>
        <v>0</v>
      </c>
      <c r="U2144" s="184"/>
      <c r="V2144" s="185"/>
      <c r="W2144" s="183"/>
      <c r="X2144" s="183"/>
      <c r="Y2144" s="183"/>
      <c r="Z2144" s="186"/>
      <c r="AA2144" s="187"/>
    </row>
    <row r="2145" spans="1:27" x14ac:dyDescent="0.25">
      <c r="A2145" s="94">
        <v>181</v>
      </c>
      <c r="B2145" s="96" t="str">
        <f>CONCATENATE(Revisión_Avance_Periodo!$C2145,";",Revisión_Avance_Periodo!$E2145,";",Revisión_Avance_Periodo!$I2145)</f>
        <v>OE1;PR_10;ACT_69</v>
      </c>
      <c r="C2145" s="180" t="s">
        <v>9</v>
      </c>
      <c r="D2145" s="181" t="str">
        <f>VLOOKUP(Revisión_Avance_Periodo!$C2145,Componentes_BD!$F$1:$G$5,2,FALSE)</f>
        <v>Fortalecer la Vigilancia.</v>
      </c>
      <c r="E2145" s="119" t="s">
        <v>12</v>
      </c>
      <c r="F2145" s="95">
        <v>2</v>
      </c>
      <c r="G2145" s="95" t="str">
        <f>VLOOKUP(Revisión_Avance_Periodo!$A2145,BD_Seguimiento_OAP_2019!$A$2:$G$294,7,FALSE)</f>
        <v>PAI</v>
      </c>
      <c r="H2145" s="95" t="str">
        <f>VLOOKUP(Revisión_Avance_Periodo!$A2145,BD_Seguimiento_OAP_2019!$A$2:$J$294,10,FALSE)</f>
        <v>PAI_01 - Operacional</v>
      </c>
      <c r="I2145" s="95" t="s">
        <v>1572</v>
      </c>
      <c r="J2145" s="95" t="str">
        <f>VLOOKUP(Revisión_Avance_Periodo!$I2145,BD_Seguimiento_OAP_2019!$L:$M,2,FALSE)</f>
        <v>Elaborar el boletín jurídico del Sector Transporte</v>
      </c>
      <c r="K2145" s="119" t="s">
        <v>58</v>
      </c>
      <c r="L2145" s="172">
        <v>4.4642857142857152E-4</v>
      </c>
      <c r="M2145" s="182" t="s">
        <v>111</v>
      </c>
      <c r="N2145" s="190">
        <f>INDEX(BD_Seguimiento_OAP_2019!$AH$3:$AS$294,MATCH(Revisión_Avance_Periodo!$I2145,BD_Seguimiento_OAP_2019!$L$3:$L$294,0),MATCH(Revisión_Avance_Periodo!$M2145,BD_Seguimiento_OAP_2019!$AH$2:$AS$2,0))</f>
        <v>1</v>
      </c>
      <c r="O2145" s="190">
        <f>INDEX(BD_Seguimiento_OAP_2019!$AV$3:$BG$294,MATCH(Revisión_Avance_Periodo!$I2145,BD_Seguimiento_OAP_2019!$L$3:$L$294,0),MATCH(Revisión_Avance_Periodo!$M2145,BD_Seguimiento_OAP_2019!$AV$2:$BG$2,0))</f>
        <v>0</v>
      </c>
      <c r="P2145" s="188">
        <f t="shared" si="393"/>
        <v>0</v>
      </c>
      <c r="Q2145" s="182" t="str">
        <f>VLOOKUP(P2145,Tabla_Indicador_Gestion4[#All],3,TRUE)</f>
        <v>Por Ejecutar</v>
      </c>
      <c r="R2145" s="229">
        <f>SUBTOTAL(9,$N$2138:$N2145)</f>
        <v>2</v>
      </c>
      <c r="S2145" s="230">
        <f>SUBTOTAL(9,$O$2138:$O2145)</f>
        <v>0</v>
      </c>
      <c r="T2145" s="231">
        <f>IFERROR(+Revisión_Avance_Periodo!$S2145/Revisión_Avance_Periodo!$R2145,0)</f>
        <v>0</v>
      </c>
      <c r="U2145" s="184"/>
      <c r="V2145" s="185"/>
      <c r="W2145" s="183"/>
      <c r="X2145" s="183"/>
      <c r="Y2145" s="183"/>
      <c r="Z2145" s="186"/>
      <c r="AA2145" s="187"/>
    </row>
    <row r="2146" spans="1:27" x14ac:dyDescent="0.25">
      <c r="A2146" s="88">
        <v>181</v>
      </c>
      <c r="B2146" s="91" t="str">
        <f>CONCATENATE(Revisión_Avance_Periodo!$C2146,";",Revisión_Avance_Periodo!$E2146,";",Revisión_Avance_Periodo!$I2146)</f>
        <v>OE1;PR_10;ACT_69</v>
      </c>
      <c r="C2146" s="170" t="s">
        <v>9</v>
      </c>
      <c r="D2146" s="171" t="str">
        <f>VLOOKUP(Revisión_Avance_Periodo!$C2146,Componentes_BD!$F$1:$G$5,2,FALSE)</f>
        <v>Fortalecer la Vigilancia.</v>
      </c>
      <c r="E2146" s="106" t="s">
        <v>12</v>
      </c>
      <c r="F2146" s="89">
        <v>2</v>
      </c>
      <c r="G2146" s="89" t="str">
        <f>VLOOKUP(Revisión_Avance_Periodo!$A2146,BD_Seguimiento_OAP_2019!$A$2:$G$294,7,FALSE)</f>
        <v>PAI</v>
      </c>
      <c r="H2146" s="89" t="str">
        <f>VLOOKUP(Revisión_Avance_Periodo!$A2146,BD_Seguimiento_OAP_2019!$A$2:$J$294,10,FALSE)</f>
        <v>PAI_01 - Operacional</v>
      </c>
      <c r="I2146" s="89" t="s">
        <v>1572</v>
      </c>
      <c r="J2146" s="89" t="str">
        <f>VLOOKUP(Revisión_Avance_Periodo!$I2146,BD_Seguimiento_OAP_2019!$L:$M,2,FALSE)</f>
        <v>Elaborar el boletín jurídico del Sector Transporte</v>
      </c>
      <c r="K2146" s="106" t="s">
        <v>58</v>
      </c>
      <c r="L2146" s="172">
        <v>4.4642857142857152E-4</v>
      </c>
      <c r="M2146" s="173" t="s">
        <v>112</v>
      </c>
      <c r="N2146" s="190">
        <f>INDEX(BD_Seguimiento_OAP_2019!$AH$3:$AS$294,MATCH(Revisión_Avance_Periodo!$I2146,BD_Seguimiento_OAP_2019!$L$3:$L$294,0),MATCH(Revisión_Avance_Periodo!$M2146,BD_Seguimiento_OAP_2019!$AH$2:$AS$2,0))</f>
        <v>0</v>
      </c>
      <c r="O2146" s="190">
        <f>INDEX(BD_Seguimiento_OAP_2019!$AV$3:$BG$294,MATCH(Revisión_Avance_Periodo!$I2146,BD_Seguimiento_OAP_2019!$L$3:$L$294,0),MATCH(Revisión_Avance_Periodo!$M2146,BD_Seguimiento_OAP_2019!$AV$2:$BG$2,0))</f>
        <v>0</v>
      </c>
      <c r="P2146" s="175">
        <f>IFERROR((O2146/N2146),0)</f>
        <v>0</v>
      </c>
      <c r="Q2146" s="173" t="str">
        <f>VLOOKUP(P2146,Tabla_Indicador_Gestion4[#All],3,TRUE)</f>
        <v>Por Ejecutar</v>
      </c>
      <c r="R2146" s="229">
        <f>SUBTOTAL(9,$N$2138:$N2146)</f>
        <v>2</v>
      </c>
      <c r="S2146" s="230">
        <f>SUBTOTAL(9,$O$2138:$O2146)</f>
        <v>0</v>
      </c>
      <c r="T2146" s="231">
        <f>IFERROR(+Revisión_Avance_Periodo!$S2146/Revisión_Avance_Periodo!$R2146,0)</f>
        <v>0</v>
      </c>
      <c r="U2146" s="184"/>
      <c r="V2146" s="185"/>
      <c r="W2146" s="183"/>
      <c r="X2146" s="183"/>
      <c r="Y2146" s="183"/>
      <c r="Z2146" s="186"/>
      <c r="AA2146" s="187"/>
    </row>
    <row r="2147" spans="1:27" x14ac:dyDescent="0.25">
      <c r="A2147" s="94">
        <v>181</v>
      </c>
      <c r="B2147" s="96" t="str">
        <f>CONCATENATE(Revisión_Avance_Periodo!$C2147,";",Revisión_Avance_Periodo!$E2147,";",Revisión_Avance_Periodo!$I2147)</f>
        <v>OE1;PR_10;ACT_69</v>
      </c>
      <c r="C2147" s="180" t="s">
        <v>9</v>
      </c>
      <c r="D2147" s="181" t="str">
        <f>VLOOKUP(Revisión_Avance_Periodo!$C2147,Componentes_BD!$F$1:$G$5,2,FALSE)</f>
        <v>Fortalecer la Vigilancia.</v>
      </c>
      <c r="E2147" s="119" t="s">
        <v>12</v>
      </c>
      <c r="F2147" s="95">
        <v>2</v>
      </c>
      <c r="G2147" s="95" t="str">
        <f>VLOOKUP(Revisión_Avance_Periodo!$A2147,BD_Seguimiento_OAP_2019!$A$2:$G$294,7,FALSE)</f>
        <v>PAI</v>
      </c>
      <c r="H2147" s="95" t="str">
        <f>VLOOKUP(Revisión_Avance_Periodo!$A2147,BD_Seguimiento_OAP_2019!$A$2:$J$294,10,FALSE)</f>
        <v>PAI_01 - Operacional</v>
      </c>
      <c r="I2147" s="95" t="s">
        <v>1572</v>
      </c>
      <c r="J2147" s="95" t="str">
        <f>VLOOKUP(Revisión_Avance_Periodo!$I2147,BD_Seguimiento_OAP_2019!$L:$M,2,FALSE)</f>
        <v>Elaborar el boletín jurídico del Sector Transporte</v>
      </c>
      <c r="K2147" s="119" t="s">
        <v>58</v>
      </c>
      <c r="L2147" s="172">
        <v>4.4642857142857152E-4</v>
      </c>
      <c r="M2147" s="182" t="s">
        <v>113</v>
      </c>
      <c r="N2147" s="190">
        <f>INDEX(BD_Seguimiento_OAP_2019!$AH$3:$AS$294,MATCH(Revisión_Avance_Periodo!$I2147,BD_Seguimiento_OAP_2019!$L$3:$L$294,0),MATCH(Revisión_Avance_Periodo!$M2147,BD_Seguimiento_OAP_2019!$AH$2:$AS$2,0))</f>
        <v>1</v>
      </c>
      <c r="O2147" s="190">
        <f>INDEX(BD_Seguimiento_OAP_2019!$AV$3:$BG$294,MATCH(Revisión_Avance_Periodo!$I2147,BD_Seguimiento_OAP_2019!$L$3:$L$294,0),MATCH(Revisión_Avance_Periodo!$M2147,BD_Seguimiento_OAP_2019!$AV$2:$BG$2,0))</f>
        <v>0</v>
      </c>
      <c r="P2147" s="188">
        <f t="shared" si="393"/>
        <v>0</v>
      </c>
      <c r="Q2147" s="182" t="str">
        <f>VLOOKUP(P2147,Tabla_Indicador_Gestion4[#All],3,TRUE)</f>
        <v>Por Ejecutar</v>
      </c>
      <c r="R2147" s="229">
        <f>SUBTOTAL(9,$N$2138:$N2147)</f>
        <v>3</v>
      </c>
      <c r="S2147" s="230">
        <f>SUBTOTAL(9,$O$2138:$O2147)</f>
        <v>0</v>
      </c>
      <c r="T2147" s="231">
        <f>IFERROR(+Revisión_Avance_Periodo!$S2147/Revisión_Avance_Periodo!$R2147,0)</f>
        <v>0</v>
      </c>
      <c r="U2147" s="184"/>
      <c r="V2147" s="185"/>
      <c r="W2147" s="183"/>
      <c r="X2147" s="183"/>
      <c r="Y2147" s="183"/>
      <c r="Z2147" s="186"/>
      <c r="AA2147" s="187"/>
    </row>
    <row r="2148" spans="1:27" x14ac:dyDescent="0.25">
      <c r="A2148" s="88">
        <v>181</v>
      </c>
      <c r="B2148" s="91" t="str">
        <f>CONCATENATE(Revisión_Avance_Periodo!$C2148,";",Revisión_Avance_Periodo!$E2148,";",Revisión_Avance_Periodo!$I2148)</f>
        <v>OE1;PR_10;ACT_69</v>
      </c>
      <c r="C2148" s="170" t="s">
        <v>9</v>
      </c>
      <c r="D2148" s="171" t="str">
        <f>VLOOKUP(Revisión_Avance_Periodo!$C2148,Componentes_BD!$F$1:$G$5,2,FALSE)</f>
        <v>Fortalecer la Vigilancia.</v>
      </c>
      <c r="E2148" s="106" t="s">
        <v>12</v>
      </c>
      <c r="F2148" s="89">
        <v>2</v>
      </c>
      <c r="G2148" s="89" t="str">
        <f>VLOOKUP(Revisión_Avance_Periodo!$A2148,BD_Seguimiento_OAP_2019!$A$2:$G$294,7,FALSE)</f>
        <v>PAI</v>
      </c>
      <c r="H2148" s="89" t="str">
        <f>VLOOKUP(Revisión_Avance_Periodo!$A2148,BD_Seguimiento_OAP_2019!$A$2:$J$294,10,FALSE)</f>
        <v>PAI_01 - Operacional</v>
      </c>
      <c r="I2148" s="89" t="s">
        <v>1572</v>
      </c>
      <c r="J2148" s="89" t="str">
        <f>VLOOKUP(Revisión_Avance_Periodo!$I2148,BD_Seguimiento_OAP_2019!$L:$M,2,FALSE)</f>
        <v>Elaborar el boletín jurídico del Sector Transporte</v>
      </c>
      <c r="K2148" s="106" t="s">
        <v>58</v>
      </c>
      <c r="L2148" s="172">
        <v>4.4642857142857152E-4</v>
      </c>
      <c r="M2148" s="173" t="s">
        <v>114</v>
      </c>
      <c r="N2148" s="190">
        <f>INDEX(BD_Seguimiento_OAP_2019!$AH$3:$AS$294,MATCH(Revisión_Avance_Periodo!$I2148,BD_Seguimiento_OAP_2019!$L$3:$L$294,0),MATCH(Revisión_Avance_Periodo!$M2148,BD_Seguimiento_OAP_2019!$AH$2:$AS$2,0))</f>
        <v>0</v>
      </c>
      <c r="O2148" s="190">
        <f>INDEX(BD_Seguimiento_OAP_2019!$AV$3:$BG$294,MATCH(Revisión_Avance_Periodo!$I2148,BD_Seguimiento_OAP_2019!$L$3:$L$294,0),MATCH(Revisión_Avance_Periodo!$M2148,BD_Seguimiento_OAP_2019!$AV$2:$BG$2,0))</f>
        <v>0</v>
      </c>
      <c r="P2148" s="175">
        <f>IFERROR((O2148/N2148),0)</f>
        <v>0</v>
      </c>
      <c r="Q2148" s="173" t="str">
        <f>VLOOKUP(P2148,Tabla_Indicador_Gestion4[#All],3,TRUE)</f>
        <v>Por Ejecutar</v>
      </c>
      <c r="R2148" s="229">
        <f>SUBTOTAL(9,$N$2138:$N2148)</f>
        <v>3</v>
      </c>
      <c r="S2148" s="230">
        <f>SUBTOTAL(9,$O$2138:$O2148)</f>
        <v>0</v>
      </c>
      <c r="T2148" s="231">
        <f>IFERROR(+Revisión_Avance_Periodo!$S2148/Revisión_Avance_Periodo!$R2148,0)</f>
        <v>0</v>
      </c>
      <c r="U2148" s="184"/>
      <c r="V2148" s="185"/>
      <c r="W2148" s="183"/>
      <c r="X2148" s="183"/>
      <c r="Y2148" s="183"/>
      <c r="Z2148" s="186"/>
      <c r="AA2148" s="187"/>
    </row>
    <row r="2149" spans="1:27" ht="15.75" thickBot="1" x14ac:dyDescent="0.3">
      <c r="A2149" s="94">
        <v>181</v>
      </c>
      <c r="B2149" s="96" t="str">
        <f>CONCATENATE(Revisión_Avance_Periodo!$C2149,";",Revisión_Avance_Periodo!$E2149,";",Revisión_Avance_Periodo!$I2149)</f>
        <v>OE1;PR_10;ACT_69</v>
      </c>
      <c r="C2149" s="180" t="s">
        <v>9</v>
      </c>
      <c r="D2149" s="181" t="str">
        <f>VLOOKUP(Revisión_Avance_Periodo!$C2149,Componentes_BD!$F$1:$G$5,2,FALSE)</f>
        <v>Fortalecer la Vigilancia.</v>
      </c>
      <c r="E2149" s="119" t="s">
        <v>12</v>
      </c>
      <c r="F2149" s="95">
        <v>2</v>
      </c>
      <c r="G2149" s="95" t="str">
        <f>VLOOKUP(Revisión_Avance_Periodo!$A2149,BD_Seguimiento_OAP_2019!$A$2:$G$294,7,FALSE)</f>
        <v>PAI</v>
      </c>
      <c r="H2149" s="95" t="str">
        <f>VLOOKUP(Revisión_Avance_Periodo!$A2149,BD_Seguimiento_OAP_2019!$A$2:$J$294,10,FALSE)</f>
        <v>PAI_01 - Operacional</v>
      </c>
      <c r="I2149" s="95" t="s">
        <v>1572</v>
      </c>
      <c r="J2149" s="95" t="str">
        <f>VLOOKUP(Revisión_Avance_Periodo!$I2149,BD_Seguimiento_OAP_2019!$L:$M,2,FALSE)</f>
        <v>Elaborar el boletín jurídico del Sector Transporte</v>
      </c>
      <c r="K2149" s="119" t="s">
        <v>58</v>
      </c>
      <c r="L2149" s="172">
        <v>4.4642857142857152E-4</v>
      </c>
      <c r="M2149" s="182" t="s">
        <v>115</v>
      </c>
      <c r="N2149" s="190">
        <f>INDEX(BD_Seguimiento_OAP_2019!$AH$3:$AS$294,MATCH(Revisión_Avance_Periodo!$I2149,BD_Seguimiento_OAP_2019!$L$3:$L$294,0),MATCH(Revisión_Avance_Periodo!$M2149,BD_Seguimiento_OAP_2019!$AH$2:$AS$2,0))</f>
        <v>1</v>
      </c>
      <c r="O2149" s="190">
        <f>INDEX(BD_Seguimiento_OAP_2019!$AV$3:$BG$294,MATCH(Revisión_Avance_Periodo!$I2149,BD_Seguimiento_OAP_2019!$L$3:$L$294,0),MATCH(Revisión_Avance_Periodo!$M2149,BD_Seguimiento_OAP_2019!$AV$2:$BG$2,0))</f>
        <v>0</v>
      </c>
      <c r="P2149" s="188">
        <f t="shared" si="393"/>
        <v>0</v>
      </c>
      <c r="Q2149" s="182" t="str">
        <f>VLOOKUP(P2149,Tabla_Indicador_Gestion4[#All],3,TRUE)</f>
        <v>Por Ejecutar</v>
      </c>
      <c r="R2149" s="229">
        <f>SUBTOTAL(9,$N$2138:$N2149)</f>
        <v>4</v>
      </c>
      <c r="S2149" s="230">
        <f>SUBTOTAL(9,$O$2138:$O2149)</f>
        <v>0</v>
      </c>
      <c r="T2149" s="231">
        <f>IFERROR(+Revisión_Avance_Periodo!$S2149/Revisión_Avance_Periodo!$R2149,0)</f>
        <v>0</v>
      </c>
      <c r="U2149" s="184"/>
      <c r="V2149" s="185"/>
      <c r="W2149" s="183"/>
      <c r="X2149" s="183"/>
      <c r="Y2149" s="183"/>
      <c r="Z2149" s="186"/>
      <c r="AA2149" s="187"/>
    </row>
    <row r="2150" spans="1:27" x14ac:dyDescent="0.25">
      <c r="A2150" s="88">
        <v>182</v>
      </c>
      <c r="B2150" s="91" t="str">
        <f>CONCATENATE(Revisión_Avance_Periodo!$C2150,";",Revisión_Avance_Periodo!$E2150,";",Revisión_Avance_Periodo!$I2150)</f>
        <v>OE1;PR_04;ACT_70</v>
      </c>
      <c r="C2150" s="170" t="s">
        <v>9</v>
      </c>
      <c r="D2150" s="171" t="str">
        <f>VLOOKUP(Revisión_Avance_Periodo!$C2150,Componentes_BD!$F$1:$G$5,2,FALSE)</f>
        <v>Fortalecer la Vigilancia.</v>
      </c>
      <c r="E2150" s="106" t="s">
        <v>995</v>
      </c>
      <c r="F2150" s="89">
        <v>1</v>
      </c>
      <c r="G2150" s="89" t="str">
        <f>VLOOKUP(Revisión_Avance_Periodo!$A2150,BD_Seguimiento_OAP_2019!$A$2:$G$294,7,FALSE)</f>
        <v>PEI</v>
      </c>
      <c r="H2150" s="89" t="str">
        <f>VLOOKUP(Revisión_Avance_Periodo!$A2150,BD_Seguimiento_OAP_2019!$A$2:$J$294,10,FALSE)</f>
        <v>PEI_04 - Biblioteca Jurídica Digital de la ST</v>
      </c>
      <c r="I2150" s="89" t="s">
        <v>998</v>
      </c>
      <c r="J2150" s="89" t="str">
        <f>VLOOKUP(Revisión_Avance_Periodo!$I2150,BD_Seguimiento_OAP_2019!$L:$M,2,FALSE)</f>
        <v>4.1. Crear Herramienta</v>
      </c>
      <c r="K2150" s="106" t="s">
        <v>58</v>
      </c>
      <c r="L2150" s="172">
        <v>4.4642857142857152E-4</v>
      </c>
      <c r="M2150" s="173" t="s">
        <v>104</v>
      </c>
      <c r="N2150" s="174">
        <f>INDEX(BD_Seguimiento_OAP_2019!$AH$3:$AS$294,MATCH(Revisión_Avance_Periodo!$I2150,BD_Seguimiento_OAP_2019!$L$3:$L$294,0),MATCH(Revisión_Avance_Periodo!$M2150,BD_Seguimiento_OAP_2019!$AH$2:$AS$2,0))</f>
        <v>0.11650000000000001</v>
      </c>
      <c r="O2150" s="174">
        <f>INDEX(BD_Seguimiento_OAP_2019!$AV$3:$BG$294,MATCH(Revisión_Avance_Periodo!$I2150,BD_Seguimiento_OAP_2019!$L$3:$L$294,0),MATCH(Revisión_Avance_Periodo!$M2150,BD_Seguimiento_OAP_2019!$AV$2:$BG$2,0))</f>
        <v>0.11650000000000001</v>
      </c>
      <c r="P2150" s="189">
        <f t="shared" si="393"/>
        <v>1</v>
      </c>
      <c r="Q2150" s="173" t="str">
        <f>VLOOKUP(P2150,Tabla_Indicador_Gestion4[#All],3,TRUE)</f>
        <v>Culminada</v>
      </c>
      <c r="R2150" s="213">
        <f>SUBTOTAL(9,$N$2150:$N2150)</f>
        <v>0.11650000000000001</v>
      </c>
      <c r="S2150" s="234">
        <f>SUBTOTAL(9,$O$2150:$O2150)</f>
        <v>0.11650000000000001</v>
      </c>
      <c r="T2150" s="234">
        <f>IFERROR(+Revisión_Avance_Periodo!$S2150/Revisión_Avance_Periodo!$R2150,0)</f>
        <v>1</v>
      </c>
      <c r="U2150" s="177">
        <f>SUBTOTAL(9,N2150:N2161)</f>
        <v>0.23300000000000001</v>
      </c>
      <c r="V2150" s="176">
        <f>SUBTOTAL(9,O2150:O2161)</f>
        <v>0.23300000000000001</v>
      </c>
      <c r="W2150" s="176">
        <f t="shared" ref="W2150" si="399">+V2150/U2150</f>
        <v>1</v>
      </c>
      <c r="X2150" s="176"/>
      <c r="Y2150" s="176">
        <f>100%-Revisión_Avance_Periodo!$W2150</f>
        <v>0</v>
      </c>
      <c r="Z2150" s="178" t="str">
        <f>VLOOKUP(W2150,Tabla_Indicador_Gestion4[],3,TRUE)</f>
        <v>Culminada</v>
      </c>
      <c r="AA2150" s="179">
        <f>Revisión_Avance_Periodo!$W2150*Revisión_Avance_Periodo!$L2150</f>
        <v>4.4642857142857152E-4</v>
      </c>
    </row>
    <row r="2151" spans="1:27" x14ac:dyDescent="0.25">
      <c r="A2151" s="94">
        <v>182</v>
      </c>
      <c r="B2151" s="96" t="str">
        <f>CONCATENATE(Revisión_Avance_Periodo!$C2151,";",Revisión_Avance_Periodo!$E2151,";",Revisión_Avance_Periodo!$I2151)</f>
        <v>OE1;PR_04;ACT_70</v>
      </c>
      <c r="C2151" s="180" t="s">
        <v>9</v>
      </c>
      <c r="D2151" s="181" t="str">
        <f>VLOOKUP(Revisión_Avance_Periodo!$C2151,Componentes_BD!$F$1:$G$5,2,FALSE)</f>
        <v>Fortalecer la Vigilancia.</v>
      </c>
      <c r="E2151" s="119" t="s">
        <v>995</v>
      </c>
      <c r="F2151" s="95">
        <v>1</v>
      </c>
      <c r="G2151" s="95" t="str">
        <f>VLOOKUP(Revisión_Avance_Periodo!$A2151,BD_Seguimiento_OAP_2019!$A$2:$G$294,7,FALSE)</f>
        <v>PEI</v>
      </c>
      <c r="H2151" s="95" t="str">
        <f>VLOOKUP(Revisión_Avance_Periodo!$A2151,BD_Seguimiento_OAP_2019!$A$2:$J$294,10,FALSE)</f>
        <v>PEI_04 - Biblioteca Jurídica Digital de la ST</v>
      </c>
      <c r="I2151" s="95" t="s">
        <v>998</v>
      </c>
      <c r="J2151" s="95" t="str">
        <f>VLOOKUP(Revisión_Avance_Periodo!$I2151,BD_Seguimiento_OAP_2019!$L:$M,2,FALSE)</f>
        <v>4.1. Crear Herramienta</v>
      </c>
      <c r="K2151" s="119" t="s">
        <v>58</v>
      </c>
      <c r="L2151" s="172">
        <v>4.4642857142857152E-4</v>
      </c>
      <c r="M2151" s="182" t="s">
        <v>105</v>
      </c>
      <c r="N2151" s="174">
        <f>INDEX(BD_Seguimiento_OAP_2019!$AH$3:$AS$294,MATCH(Revisión_Avance_Periodo!$I2151,BD_Seguimiento_OAP_2019!$L$3:$L$294,0),MATCH(Revisión_Avance_Periodo!$M2151,BD_Seguimiento_OAP_2019!$AH$2:$AS$2,0))</f>
        <v>0.11650000000000001</v>
      </c>
      <c r="O2151" s="174">
        <f>INDEX(BD_Seguimiento_OAP_2019!$AV$3:$BG$294,MATCH(Revisión_Avance_Periodo!$I2151,BD_Seguimiento_OAP_2019!$L$3:$L$294,0),MATCH(Revisión_Avance_Periodo!$M2151,BD_Seguimiento_OAP_2019!$AV$2:$BG$2,0))</f>
        <v>0.11650000000000001</v>
      </c>
      <c r="P2151" s="188">
        <f t="shared" si="393"/>
        <v>1</v>
      </c>
      <c r="Q2151" s="182" t="str">
        <f>VLOOKUP(P2151,Tabla_Indicador_Gestion4[#All],3,TRUE)</f>
        <v>Culminada</v>
      </c>
      <c r="R2151" s="215">
        <f>SUBTOTAL(9,$N$2150:$N2151)</f>
        <v>0.23300000000000001</v>
      </c>
      <c r="S2151" s="231">
        <f>SUBTOTAL(9,$O$2150:$O2151)</f>
        <v>0.23300000000000001</v>
      </c>
      <c r="T2151" s="231">
        <f>IFERROR(+Revisión_Avance_Periodo!$S2151/Revisión_Avance_Periodo!$R2151,0)</f>
        <v>1</v>
      </c>
      <c r="U2151" s="184"/>
      <c r="V2151" s="185"/>
      <c r="W2151" s="183"/>
      <c r="X2151" s="183"/>
      <c r="Y2151" s="183"/>
      <c r="Z2151" s="186"/>
      <c r="AA2151" s="187"/>
    </row>
    <row r="2152" spans="1:27" x14ac:dyDescent="0.25">
      <c r="A2152" s="88">
        <v>182</v>
      </c>
      <c r="B2152" s="91" t="str">
        <f>CONCATENATE(Revisión_Avance_Periodo!$C2152,";",Revisión_Avance_Periodo!$E2152,";",Revisión_Avance_Periodo!$I2152)</f>
        <v>OE1;PR_04;ACT_70</v>
      </c>
      <c r="C2152" s="170" t="s">
        <v>9</v>
      </c>
      <c r="D2152" s="171" t="str">
        <f>VLOOKUP(Revisión_Avance_Periodo!$C2152,Componentes_BD!$F$1:$G$5,2,FALSE)</f>
        <v>Fortalecer la Vigilancia.</v>
      </c>
      <c r="E2152" s="106" t="s">
        <v>995</v>
      </c>
      <c r="F2152" s="89">
        <v>1</v>
      </c>
      <c r="G2152" s="89" t="str">
        <f>VLOOKUP(Revisión_Avance_Periodo!$A2152,BD_Seguimiento_OAP_2019!$A$2:$G$294,7,FALSE)</f>
        <v>PEI</v>
      </c>
      <c r="H2152" s="89" t="str">
        <f>VLOOKUP(Revisión_Avance_Periodo!$A2152,BD_Seguimiento_OAP_2019!$A$2:$J$294,10,FALSE)</f>
        <v>PEI_04 - Biblioteca Jurídica Digital de la ST</v>
      </c>
      <c r="I2152" s="89" t="s">
        <v>998</v>
      </c>
      <c r="J2152" s="89" t="str">
        <f>VLOOKUP(Revisión_Avance_Periodo!$I2152,BD_Seguimiento_OAP_2019!$L:$M,2,FALSE)</f>
        <v>4.1. Crear Herramienta</v>
      </c>
      <c r="K2152" s="106" t="s">
        <v>58</v>
      </c>
      <c r="L2152" s="172">
        <v>4.4642857142857152E-4</v>
      </c>
      <c r="M2152" s="173" t="s">
        <v>106</v>
      </c>
      <c r="N2152" s="174">
        <f>INDEX(BD_Seguimiento_OAP_2019!$AH$3:$AS$294,MATCH(Revisión_Avance_Periodo!$I2152,BD_Seguimiento_OAP_2019!$L$3:$L$294,0),MATCH(Revisión_Avance_Periodo!$M2152,BD_Seguimiento_OAP_2019!$AH$2:$AS$2,0))</f>
        <v>0</v>
      </c>
      <c r="O2152" s="174">
        <f>INDEX(BD_Seguimiento_OAP_2019!$AV$3:$BG$294,MATCH(Revisión_Avance_Periodo!$I2152,BD_Seguimiento_OAP_2019!$L$3:$L$294,0),MATCH(Revisión_Avance_Periodo!$M2152,BD_Seguimiento_OAP_2019!$AV$2:$BG$2,0))</f>
        <v>0</v>
      </c>
      <c r="P2152" s="175">
        <f t="shared" ref="P2152:P2164" si="400">IFERROR((O2152/N2152),0)</f>
        <v>0</v>
      </c>
      <c r="Q2152" s="173" t="str">
        <f>VLOOKUP(P2152,Tabla_Indicador_Gestion4[#All],3,TRUE)</f>
        <v>Por Ejecutar</v>
      </c>
      <c r="R2152" s="215">
        <f>SUBTOTAL(9,$N$2150:$N2152)</f>
        <v>0.23300000000000001</v>
      </c>
      <c r="S2152" s="231">
        <f>SUBTOTAL(9,$O$2150:$O2152)</f>
        <v>0.23300000000000001</v>
      </c>
      <c r="T2152" s="231">
        <f>IFERROR(+Revisión_Avance_Periodo!$S2152/Revisión_Avance_Periodo!$R2152,0)</f>
        <v>1</v>
      </c>
      <c r="U2152" s="184"/>
      <c r="V2152" s="185"/>
      <c r="W2152" s="183"/>
      <c r="X2152" s="183"/>
      <c r="Y2152" s="183"/>
      <c r="Z2152" s="186"/>
      <c r="AA2152" s="187"/>
    </row>
    <row r="2153" spans="1:27" x14ac:dyDescent="0.25">
      <c r="A2153" s="94">
        <v>182</v>
      </c>
      <c r="B2153" s="96" t="str">
        <f>CONCATENATE(Revisión_Avance_Periodo!$C2153,";",Revisión_Avance_Periodo!$E2153,";",Revisión_Avance_Periodo!$I2153)</f>
        <v>OE1;PR_04;ACT_70</v>
      </c>
      <c r="C2153" s="180" t="s">
        <v>9</v>
      </c>
      <c r="D2153" s="181" t="str">
        <f>VLOOKUP(Revisión_Avance_Periodo!$C2153,Componentes_BD!$F$1:$G$5,2,FALSE)</f>
        <v>Fortalecer la Vigilancia.</v>
      </c>
      <c r="E2153" s="119" t="s">
        <v>995</v>
      </c>
      <c r="F2153" s="95">
        <v>1</v>
      </c>
      <c r="G2153" s="95" t="str">
        <f>VLOOKUP(Revisión_Avance_Periodo!$A2153,BD_Seguimiento_OAP_2019!$A$2:$G$294,7,FALSE)</f>
        <v>PEI</v>
      </c>
      <c r="H2153" s="95" t="str">
        <f>VLOOKUP(Revisión_Avance_Periodo!$A2153,BD_Seguimiento_OAP_2019!$A$2:$J$294,10,FALSE)</f>
        <v>PEI_04 - Biblioteca Jurídica Digital de la ST</v>
      </c>
      <c r="I2153" s="95" t="s">
        <v>998</v>
      </c>
      <c r="J2153" s="95" t="str">
        <f>VLOOKUP(Revisión_Avance_Periodo!$I2153,BD_Seguimiento_OAP_2019!$L:$M,2,FALSE)</f>
        <v>4.1. Crear Herramienta</v>
      </c>
      <c r="K2153" s="119" t="s">
        <v>58</v>
      </c>
      <c r="L2153" s="172">
        <v>4.4642857142857152E-4</v>
      </c>
      <c r="M2153" s="182" t="s">
        <v>107</v>
      </c>
      <c r="N2153" s="174">
        <f>INDEX(BD_Seguimiento_OAP_2019!$AH$3:$AS$294,MATCH(Revisión_Avance_Periodo!$I2153,BD_Seguimiento_OAP_2019!$L$3:$L$294,0),MATCH(Revisión_Avance_Periodo!$M2153,BD_Seguimiento_OAP_2019!$AH$2:$AS$2,0))</f>
        <v>0</v>
      </c>
      <c r="O2153" s="174">
        <f>INDEX(BD_Seguimiento_OAP_2019!$AV$3:$BG$294,MATCH(Revisión_Avance_Periodo!$I2153,BD_Seguimiento_OAP_2019!$L$3:$L$294,0),MATCH(Revisión_Avance_Periodo!$M2153,BD_Seguimiento_OAP_2019!$AV$2:$BG$2,0))</f>
        <v>0</v>
      </c>
      <c r="P2153" s="175">
        <f t="shared" si="400"/>
        <v>0</v>
      </c>
      <c r="Q2153" s="182" t="str">
        <f>VLOOKUP(P2153,Tabla_Indicador_Gestion4[#All],3,TRUE)</f>
        <v>Por Ejecutar</v>
      </c>
      <c r="R2153" s="215">
        <f>SUBTOTAL(9,$N$2150:$N2153)</f>
        <v>0.23300000000000001</v>
      </c>
      <c r="S2153" s="231">
        <f>SUBTOTAL(9,$O$2150:$O2153)</f>
        <v>0.23300000000000001</v>
      </c>
      <c r="T2153" s="231">
        <f>IFERROR(+Revisión_Avance_Periodo!$S2153/Revisión_Avance_Periodo!$R2153,0)</f>
        <v>1</v>
      </c>
      <c r="U2153" s="184"/>
      <c r="V2153" s="185"/>
      <c r="W2153" s="183"/>
      <c r="X2153" s="183"/>
      <c r="Y2153" s="183"/>
      <c r="Z2153" s="186"/>
      <c r="AA2153" s="187"/>
    </row>
    <row r="2154" spans="1:27" x14ac:dyDescent="0.25">
      <c r="A2154" s="88">
        <v>182</v>
      </c>
      <c r="B2154" s="91" t="str">
        <f>CONCATENATE(Revisión_Avance_Periodo!$C2154,";",Revisión_Avance_Periodo!$E2154,";",Revisión_Avance_Periodo!$I2154)</f>
        <v>OE1;PR_04;ACT_70</v>
      </c>
      <c r="C2154" s="170" t="s">
        <v>9</v>
      </c>
      <c r="D2154" s="171" t="str">
        <f>VLOOKUP(Revisión_Avance_Periodo!$C2154,Componentes_BD!$F$1:$G$5,2,FALSE)</f>
        <v>Fortalecer la Vigilancia.</v>
      </c>
      <c r="E2154" s="106" t="s">
        <v>995</v>
      </c>
      <c r="F2154" s="89">
        <v>1</v>
      </c>
      <c r="G2154" s="89" t="str">
        <f>VLOOKUP(Revisión_Avance_Periodo!$A2154,BD_Seguimiento_OAP_2019!$A$2:$G$294,7,FALSE)</f>
        <v>PEI</v>
      </c>
      <c r="H2154" s="89" t="str">
        <f>VLOOKUP(Revisión_Avance_Periodo!$A2154,BD_Seguimiento_OAP_2019!$A$2:$J$294,10,FALSE)</f>
        <v>PEI_04 - Biblioteca Jurídica Digital de la ST</v>
      </c>
      <c r="I2154" s="89" t="s">
        <v>998</v>
      </c>
      <c r="J2154" s="89" t="str">
        <f>VLOOKUP(Revisión_Avance_Periodo!$I2154,BD_Seguimiento_OAP_2019!$L:$M,2,FALSE)</f>
        <v>4.1. Crear Herramienta</v>
      </c>
      <c r="K2154" s="106" t="s">
        <v>58</v>
      </c>
      <c r="L2154" s="172">
        <v>4.4642857142857152E-4</v>
      </c>
      <c r="M2154" s="173" t="s">
        <v>108</v>
      </c>
      <c r="N2154" s="174">
        <f>INDEX(BD_Seguimiento_OAP_2019!$AH$3:$AS$294,MATCH(Revisión_Avance_Periodo!$I2154,BD_Seguimiento_OAP_2019!$L$3:$L$294,0),MATCH(Revisión_Avance_Periodo!$M2154,BD_Seguimiento_OAP_2019!$AH$2:$AS$2,0))</f>
        <v>0</v>
      </c>
      <c r="O2154" s="174">
        <f>INDEX(BD_Seguimiento_OAP_2019!$AV$3:$BG$294,MATCH(Revisión_Avance_Periodo!$I2154,BD_Seguimiento_OAP_2019!$L$3:$L$294,0),MATCH(Revisión_Avance_Periodo!$M2154,BD_Seguimiento_OAP_2019!$AV$2:$BG$2,0))</f>
        <v>0</v>
      </c>
      <c r="P2154" s="175">
        <f t="shared" si="400"/>
        <v>0</v>
      </c>
      <c r="Q2154" s="173" t="str">
        <f>VLOOKUP(P2154,Tabla_Indicador_Gestion4[#All],3,TRUE)</f>
        <v>Por Ejecutar</v>
      </c>
      <c r="R2154" s="215">
        <f>SUBTOTAL(9,$N$2150:$N2154)</f>
        <v>0.23300000000000001</v>
      </c>
      <c r="S2154" s="231">
        <f>SUBTOTAL(9,$O$2150:$O2154)</f>
        <v>0.23300000000000001</v>
      </c>
      <c r="T2154" s="231">
        <f>IFERROR(+Revisión_Avance_Periodo!$S2154/Revisión_Avance_Periodo!$R2154,0)</f>
        <v>1</v>
      </c>
      <c r="U2154" s="184"/>
      <c r="V2154" s="185"/>
      <c r="W2154" s="183"/>
      <c r="X2154" s="183"/>
      <c r="Y2154" s="183"/>
      <c r="Z2154" s="186"/>
      <c r="AA2154" s="187"/>
    </row>
    <row r="2155" spans="1:27" x14ac:dyDescent="0.25">
      <c r="A2155" s="94">
        <v>182</v>
      </c>
      <c r="B2155" s="96" t="str">
        <f>CONCATENATE(Revisión_Avance_Periodo!$C2155,";",Revisión_Avance_Periodo!$E2155,";",Revisión_Avance_Periodo!$I2155)</f>
        <v>OE1;PR_04;ACT_70</v>
      </c>
      <c r="C2155" s="180" t="s">
        <v>9</v>
      </c>
      <c r="D2155" s="181" t="str">
        <f>VLOOKUP(Revisión_Avance_Periodo!$C2155,Componentes_BD!$F$1:$G$5,2,FALSE)</f>
        <v>Fortalecer la Vigilancia.</v>
      </c>
      <c r="E2155" s="119" t="s">
        <v>995</v>
      </c>
      <c r="F2155" s="95">
        <v>1</v>
      </c>
      <c r="G2155" s="95" t="str">
        <f>VLOOKUP(Revisión_Avance_Periodo!$A2155,BD_Seguimiento_OAP_2019!$A$2:$G$294,7,FALSE)</f>
        <v>PEI</v>
      </c>
      <c r="H2155" s="95" t="str">
        <f>VLOOKUP(Revisión_Avance_Periodo!$A2155,BD_Seguimiento_OAP_2019!$A$2:$J$294,10,FALSE)</f>
        <v>PEI_04 - Biblioteca Jurídica Digital de la ST</v>
      </c>
      <c r="I2155" s="95" t="s">
        <v>998</v>
      </c>
      <c r="J2155" s="95" t="str">
        <f>VLOOKUP(Revisión_Avance_Periodo!$I2155,BD_Seguimiento_OAP_2019!$L:$M,2,FALSE)</f>
        <v>4.1. Crear Herramienta</v>
      </c>
      <c r="K2155" s="119" t="s">
        <v>58</v>
      </c>
      <c r="L2155" s="172">
        <v>4.4642857142857152E-4</v>
      </c>
      <c r="M2155" s="182" t="s">
        <v>109</v>
      </c>
      <c r="N2155" s="174">
        <f>INDEX(BD_Seguimiento_OAP_2019!$AH$3:$AS$294,MATCH(Revisión_Avance_Periodo!$I2155,BD_Seguimiento_OAP_2019!$L$3:$L$294,0),MATCH(Revisión_Avance_Periodo!$M2155,BD_Seguimiento_OAP_2019!$AH$2:$AS$2,0))</f>
        <v>0</v>
      </c>
      <c r="O2155" s="174">
        <f>INDEX(BD_Seguimiento_OAP_2019!$AV$3:$BG$294,MATCH(Revisión_Avance_Periodo!$I2155,BD_Seguimiento_OAP_2019!$L$3:$L$294,0),MATCH(Revisión_Avance_Periodo!$M2155,BD_Seguimiento_OAP_2019!$AV$2:$BG$2,0))</f>
        <v>0</v>
      </c>
      <c r="P2155" s="175">
        <f t="shared" si="400"/>
        <v>0</v>
      </c>
      <c r="Q2155" s="182" t="str">
        <f>VLOOKUP(P2155,Tabla_Indicador_Gestion4[#All],3,TRUE)</f>
        <v>Por Ejecutar</v>
      </c>
      <c r="R2155" s="215">
        <f>SUBTOTAL(9,$N$2150:$N2155)</f>
        <v>0.23300000000000001</v>
      </c>
      <c r="S2155" s="231">
        <f>SUBTOTAL(9,$O$2150:$O2155)</f>
        <v>0.23300000000000001</v>
      </c>
      <c r="T2155" s="231">
        <f>IFERROR(+Revisión_Avance_Periodo!$S2155/Revisión_Avance_Periodo!$R2155,0)</f>
        <v>1</v>
      </c>
      <c r="U2155" s="184"/>
      <c r="V2155" s="185"/>
      <c r="W2155" s="183"/>
      <c r="X2155" s="183"/>
      <c r="Y2155" s="183"/>
      <c r="Z2155" s="186"/>
      <c r="AA2155" s="187"/>
    </row>
    <row r="2156" spans="1:27" x14ac:dyDescent="0.25">
      <c r="A2156" s="88">
        <v>182</v>
      </c>
      <c r="B2156" s="91" t="str">
        <f>CONCATENATE(Revisión_Avance_Periodo!$C2156,";",Revisión_Avance_Periodo!$E2156,";",Revisión_Avance_Periodo!$I2156)</f>
        <v>OE1;PR_04;ACT_70</v>
      </c>
      <c r="C2156" s="170" t="s">
        <v>9</v>
      </c>
      <c r="D2156" s="171" t="str">
        <f>VLOOKUP(Revisión_Avance_Periodo!$C2156,Componentes_BD!$F$1:$G$5,2,FALSE)</f>
        <v>Fortalecer la Vigilancia.</v>
      </c>
      <c r="E2156" s="106" t="s">
        <v>995</v>
      </c>
      <c r="F2156" s="89">
        <v>1</v>
      </c>
      <c r="G2156" s="89" t="str">
        <f>VLOOKUP(Revisión_Avance_Periodo!$A2156,BD_Seguimiento_OAP_2019!$A$2:$G$294,7,FALSE)</f>
        <v>PEI</v>
      </c>
      <c r="H2156" s="89" t="str">
        <f>VLOOKUP(Revisión_Avance_Periodo!$A2156,BD_Seguimiento_OAP_2019!$A$2:$J$294,10,FALSE)</f>
        <v>PEI_04 - Biblioteca Jurídica Digital de la ST</v>
      </c>
      <c r="I2156" s="89" t="s">
        <v>998</v>
      </c>
      <c r="J2156" s="89" t="str">
        <f>VLOOKUP(Revisión_Avance_Periodo!$I2156,BD_Seguimiento_OAP_2019!$L:$M,2,FALSE)</f>
        <v>4.1. Crear Herramienta</v>
      </c>
      <c r="K2156" s="106" t="s">
        <v>58</v>
      </c>
      <c r="L2156" s="172">
        <v>4.4642857142857152E-4</v>
      </c>
      <c r="M2156" s="173" t="s">
        <v>110</v>
      </c>
      <c r="N2156" s="174">
        <f>INDEX(BD_Seguimiento_OAP_2019!$AH$3:$AS$294,MATCH(Revisión_Avance_Periodo!$I2156,BD_Seguimiento_OAP_2019!$L$3:$L$294,0),MATCH(Revisión_Avance_Periodo!$M2156,BD_Seguimiento_OAP_2019!$AH$2:$AS$2,0))</f>
        <v>0</v>
      </c>
      <c r="O2156" s="174">
        <f>INDEX(BD_Seguimiento_OAP_2019!$AV$3:$BG$294,MATCH(Revisión_Avance_Periodo!$I2156,BD_Seguimiento_OAP_2019!$L$3:$L$294,0),MATCH(Revisión_Avance_Periodo!$M2156,BD_Seguimiento_OAP_2019!$AV$2:$BG$2,0))</f>
        <v>0</v>
      </c>
      <c r="P2156" s="175">
        <f t="shared" si="400"/>
        <v>0</v>
      </c>
      <c r="Q2156" s="173" t="str">
        <f>VLOOKUP(P2156,Tabla_Indicador_Gestion4[#All],3,TRUE)</f>
        <v>Por Ejecutar</v>
      </c>
      <c r="R2156" s="215">
        <f>SUBTOTAL(9,$N$2150:$N2156)</f>
        <v>0.23300000000000001</v>
      </c>
      <c r="S2156" s="231">
        <f>SUBTOTAL(9,$O$2150:$O2156)</f>
        <v>0.23300000000000001</v>
      </c>
      <c r="T2156" s="231">
        <f>IFERROR(+Revisión_Avance_Periodo!$S2156/Revisión_Avance_Periodo!$R2156,0)</f>
        <v>1</v>
      </c>
      <c r="U2156" s="184"/>
      <c r="V2156" s="185"/>
      <c r="W2156" s="183"/>
      <c r="X2156" s="183"/>
      <c r="Y2156" s="183"/>
      <c r="Z2156" s="186"/>
      <c r="AA2156" s="187"/>
    </row>
    <row r="2157" spans="1:27" x14ac:dyDescent="0.25">
      <c r="A2157" s="94">
        <v>182</v>
      </c>
      <c r="B2157" s="96" t="str">
        <f>CONCATENATE(Revisión_Avance_Periodo!$C2157,";",Revisión_Avance_Periodo!$E2157,";",Revisión_Avance_Periodo!$I2157)</f>
        <v>OE1;PR_04;ACT_70</v>
      </c>
      <c r="C2157" s="180" t="s">
        <v>9</v>
      </c>
      <c r="D2157" s="181" t="str">
        <f>VLOOKUP(Revisión_Avance_Periodo!$C2157,Componentes_BD!$F$1:$G$5,2,FALSE)</f>
        <v>Fortalecer la Vigilancia.</v>
      </c>
      <c r="E2157" s="119" t="s">
        <v>995</v>
      </c>
      <c r="F2157" s="95">
        <v>1</v>
      </c>
      <c r="G2157" s="95" t="str">
        <f>VLOOKUP(Revisión_Avance_Periodo!$A2157,BD_Seguimiento_OAP_2019!$A$2:$G$294,7,FALSE)</f>
        <v>PEI</v>
      </c>
      <c r="H2157" s="95" t="str">
        <f>VLOOKUP(Revisión_Avance_Periodo!$A2157,BD_Seguimiento_OAP_2019!$A$2:$J$294,10,FALSE)</f>
        <v>PEI_04 - Biblioteca Jurídica Digital de la ST</v>
      </c>
      <c r="I2157" s="95" t="s">
        <v>998</v>
      </c>
      <c r="J2157" s="95" t="str">
        <f>VLOOKUP(Revisión_Avance_Periodo!$I2157,BD_Seguimiento_OAP_2019!$L:$M,2,FALSE)</f>
        <v>4.1. Crear Herramienta</v>
      </c>
      <c r="K2157" s="119" t="s">
        <v>58</v>
      </c>
      <c r="L2157" s="172">
        <v>4.4642857142857152E-4</v>
      </c>
      <c r="M2157" s="182" t="s">
        <v>111</v>
      </c>
      <c r="N2157" s="174">
        <f>INDEX(BD_Seguimiento_OAP_2019!$AH$3:$AS$294,MATCH(Revisión_Avance_Periodo!$I2157,BD_Seguimiento_OAP_2019!$L$3:$L$294,0),MATCH(Revisión_Avance_Periodo!$M2157,BD_Seguimiento_OAP_2019!$AH$2:$AS$2,0))</f>
        <v>0</v>
      </c>
      <c r="O2157" s="174">
        <f>INDEX(BD_Seguimiento_OAP_2019!$AV$3:$BG$294,MATCH(Revisión_Avance_Periodo!$I2157,BD_Seguimiento_OAP_2019!$L$3:$L$294,0),MATCH(Revisión_Avance_Periodo!$M2157,BD_Seguimiento_OAP_2019!$AV$2:$BG$2,0))</f>
        <v>0</v>
      </c>
      <c r="P2157" s="175">
        <f t="shared" si="400"/>
        <v>0</v>
      </c>
      <c r="Q2157" s="182" t="str">
        <f>VLOOKUP(P2157,Tabla_Indicador_Gestion4[#All],3,TRUE)</f>
        <v>Por Ejecutar</v>
      </c>
      <c r="R2157" s="215">
        <f>SUBTOTAL(9,$N$2150:$N2157)</f>
        <v>0.23300000000000001</v>
      </c>
      <c r="S2157" s="231">
        <f>SUBTOTAL(9,$O$2150:$O2157)</f>
        <v>0.23300000000000001</v>
      </c>
      <c r="T2157" s="231">
        <f>IFERROR(+Revisión_Avance_Periodo!$S2157/Revisión_Avance_Periodo!$R2157,0)</f>
        <v>1</v>
      </c>
      <c r="U2157" s="184"/>
      <c r="V2157" s="185"/>
      <c r="W2157" s="183"/>
      <c r="X2157" s="183"/>
      <c r="Y2157" s="183"/>
      <c r="Z2157" s="186"/>
      <c r="AA2157" s="187"/>
    </row>
    <row r="2158" spans="1:27" x14ac:dyDescent="0.25">
      <c r="A2158" s="88">
        <v>182</v>
      </c>
      <c r="B2158" s="91" t="str">
        <f>CONCATENATE(Revisión_Avance_Periodo!$C2158,";",Revisión_Avance_Periodo!$E2158,";",Revisión_Avance_Periodo!$I2158)</f>
        <v>OE1;PR_04;ACT_70</v>
      </c>
      <c r="C2158" s="170" t="s">
        <v>9</v>
      </c>
      <c r="D2158" s="171" t="str">
        <f>VLOOKUP(Revisión_Avance_Periodo!$C2158,Componentes_BD!$F$1:$G$5,2,FALSE)</f>
        <v>Fortalecer la Vigilancia.</v>
      </c>
      <c r="E2158" s="106" t="s">
        <v>995</v>
      </c>
      <c r="F2158" s="89">
        <v>1</v>
      </c>
      <c r="G2158" s="89" t="str">
        <f>VLOOKUP(Revisión_Avance_Periodo!$A2158,BD_Seguimiento_OAP_2019!$A$2:$G$294,7,FALSE)</f>
        <v>PEI</v>
      </c>
      <c r="H2158" s="89" t="str">
        <f>VLOOKUP(Revisión_Avance_Periodo!$A2158,BD_Seguimiento_OAP_2019!$A$2:$J$294,10,FALSE)</f>
        <v>PEI_04 - Biblioteca Jurídica Digital de la ST</v>
      </c>
      <c r="I2158" s="89" t="s">
        <v>998</v>
      </c>
      <c r="J2158" s="89" t="str">
        <f>VLOOKUP(Revisión_Avance_Periodo!$I2158,BD_Seguimiento_OAP_2019!$L:$M,2,FALSE)</f>
        <v>4.1. Crear Herramienta</v>
      </c>
      <c r="K2158" s="106" t="s">
        <v>58</v>
      </c>
      <c r="L2158" s="172">
        <v>4.4642857142857152E-4</v>
      </c>
      <c r="M2158" s="173" t="s">
        <v>112</v>
      </c>
      <c r="N2158" s="174">
        <f>INDEX(BD_Seguimiento_OAP_2019!$AH$3:$AS$294,MATCH(Revisión_Avance_Periodo!$I2158,BD_Seguimiento_OAP_2019!$L$3:$L$294,0),MATCH(Revisión_Avance_Periodo!$M2158,BD_Seguimiento_OAP_2019!$AH$2:$AS$2,0))</f>
        <v>0</v>
      </c>
      <c r="O2158" s="174">
        <f>INDEX(BD_Seguimiento_OAP_2019!$AV$3:$BG$294,MATCH(Revisión_Avance_Periodo!$I2158,BD_Seguimiento_OAP_2019!$L$3:$L$294,0),MATCH(Revisión_Avance_Periodo!$M2158,BD_Seguimiento_OAP_2019!$AV$2:$BG$2,0))</f>
        <v>0</v>
      </c>
      <c r="P2158" s="175">
        <f t="shared" si="400"/>
        <v>0</v>
      </c>
      <c r="Q2158" s="173" t="str">
        <f>VLOOKUP(P2158,Tabla_Indicador_Gestion4[#All],3,TRUE)</f>
        <v>Por Ejecutar</v>
      </c>
      <c r="R2158" s="215">
        <f>SUBTOTAL(9,$N$2150:$N2158)</f>
        <v>0.23300000000000001</v>
      </c>
      <c r="S2158" s="231">
        <f>SUBTOTAL(9,$O$2150:$O2158)</f>
        <v>0.23300000000000001</v>
      </c>
      <c r="T2158" s="231">
        <f>IFERROR(+Revisión_Avance_Periodo!$S2158/Revisión_Avance_Periodo!$R2158,0)</f>
        <v>1</v>
      </c>
      <c r="U2158" s="184"/>
      <c r="V2158" s="185"/>
      <c r="W2158" s="183"/>
      <c r="X2158" s="183"/>
      <c r="Y2158" s="183"/>
      <c r="Z2158" s="186"/>
      <c r="AA2158" s="187"/>
    </row>
    <row r="2159" spans="1:27" x14ac:dyDescent="0.25">
      <c r="A2159" s="94">
        <v>182</v>
      </c>
      <c r="B2159" s="96" t="str">
        <f>CONCATENATE(Revisión_Avance_Periodo!$C2159,";",Revisión_Avance_Periodo!$E2159,";",Revisión_Avance_Periodo!$I2159)</f>
        <v>OE1;PR_04;ACT_70</v>
      </c>
      <c r="C2159" s="180" t="s">
        <v>9</v>
      </c>
      <c r="D2159" s="181" t="str">
        <f>VLOOKUP(Revisión_Avance_Periodo!$C2159,Componentes_BD!$F$1:$G$5,2,FALSE)</f>
        <v>Fortalecer la Vigilancia.</v>
      </c>
      <c r="E2159" s="119" t="s">
        <v>995</v>
      </c>
      <c r="F2159" s="95">
        <v>1</v>
      </c>
      <c r="G2159" s="95" t="str">
        <f>VLOOKUP(Revisión_Avance_Periodo!$A2159,BD_Seguimiento_OAP_2019!$A$2:$G$294,7,FALSE)</f>
        <v>PEI</v>
      </c>
      <c r="H2159" s="95" t="str">
        <f>VLOOKUP(Revisión_Avance_Periodo!$A2159,BD_Seguimiento_OAP_2019!$A$2:$J$294,10,FALSE)</f>
        <v>PEI_04 - Biblioteca Jurídica Digital de la ST</v>
      </c>
      <c r="I2159" s="95" t="s">
        <v>998</v>
      </c>
      <c r="J2159" s="95" t="str">
        <f>VLOOKUP(Revisión_Avance_Periodo!$I2159,BD_Seguimiento_OAP_2019!$L:$M,2,FALSE)</f>
        <v>4.1. Crear Herramienta</v>
      </c>
      <c r="K2159" s="119" t="s">
        <v>58</v>
      </c>
      <c r="L2159" s="172">
        <v>4.4642857142857152E-4</v>
      </c>
      <c r="M2159" s="182" t="s">
        <v>113</v>
      </c>
      <c r="N2159" s="174">
        <f>INDEX(BD_Seguimiento_OAP_2019!$AH$3:$AS$294,MATCH(Revisión_Avance_Periodo!$I2159,BD_Seguimiento_OAP_2019!$L$3:$L$294,0),MATCH(Revisión_Avance_Periodo!$M2159,BD_Seguimiento_OAP_2019!$AH$2:$AS$2,0))</f>
        <v>0</v>
      </c>
      <c r="O2159" s="174">
        <f>INDEX(BD_Seguimiento_OAP_2019!$AV$3:$BG$294,MATCH(Revisión_Avance_Periodo!$I2159,BD_Seguimiento_OAP_2019!$L$3:$L$294,0),MATCH(Revisión_Avance_Periodo!$M2159,BD_Seguimiento_OAP_2019!$AV$2:$BG$2,0))</f>
        <v>0</v>
      </c>
      <c r="P2159" s="175">
        <f t="shared" si="400"/>
        <v>0</v>
      </c>
      <c r="Q2159" s="182" t="str">
        <f>VLOOKUP(P2159,Tabla_Indicador_Gestion4[#All],3,TRUE)</f>
        <v>Por Ejecutar</v>
      </c>
      <c r="R2159" s="215">
        <f>SUBTOTAL(9,$N$2150:$N2159)</f>
        <v>0.23300000000000001</v>
      </c>
      <c r="S2159" s="231">
        <f>SUBTOTAL(9,$O$2150:$O2159)</f>
        <v>0.23300000000000001</v>
      </c>
      <c r="T2159" s="231">
        <f>IFERROR(+Revisión_Avance_Periodo!$S2159/Revisión_Avance_Periodo!$R2159,0)</f>
        <v>1</v>
      </c>
      <c r="U2159" s="184"/>
      <c r="V2159" s="185"/>
      <c r="W2159" s="183"/>
      <c r="X2159" s="183"/>
      <c r="Y2159" s="183"/>
      <c r="Z2159" s="186"/>
      <c r="AA2159" s="187"/>
    </row>
    <row r="2160" spans="1:27" x14ac:dyDescent="0.25">
      <c r="A2160" s="88">
        <v>182</v>
      </c>
      <c r="B2160" s="91" t="str">
        <f>CONCATENATE(Revisión_Avance_Periodo!$C2160,";",Revisión_Avance_Periodo!$E2160,";",Revisión_Avance_Periodo!$I2160)</f>
        <v>OE1;PR_04;ACT_70</v>
      </c>
      <c r="C2160" s="170" t="s">
        <v>9</v>
      </c>
      <c r="D2160" s="171" t="str">
        <f>VLOOKUP(Revisión_Avance_Periodo!$C2160,Componentes_BD!$F$1:$G$5,2,FALSE)</f>
        <v>Fortalecer la Vigilancia.</v>
      </c>
      <c r="E2160" s="106" t="s">
        <v>995</v>
      </c>
      <c r="F2160" s="89">
        <v>1</v>
      </c>
      <c r="G2160" s="89" t="str">
        <f>VLOOKUP(Revisión_Avance_Periodo!$A2160,BD_Seguimiento_OAP_2019!$A$2:$G$294,7,FALSE)</f>
        <v>PEI</v>
      </c>
      <c r="H2160" s="89" t="str">
        <f>VLOOKUP(Revisión_Avance_Periodo!$A2160,BD_Seguimiento_OAP_2019!$A$2:$J$294,10,FALSE)</f>
        <v>PEI_04 - Biblioteca Jurídica Digital de la ST</v>
      </c>
      <c r="I2160" s="89" t="s">
        <v>998</v>
      </c>
      <c r="J2160" s="89" t="str">
        <f>VLOOKUP(Revisión_Avance_Periodo!$I2160,BD_Seguimiento_OAP_2019!$L:$M,2,FALSE)</f>
        <v>4.1. Crear Herramienta</v>
      </c>
      <c r="K2160" s="106" t="s">
        <v>58</v>
      </c>
      <c r="L2160" s="172">
        <v>4.4642857142857152E-4</v>
      </c>
      <c r="M2160" s="173" t="s">
        <v>114</v>
      </c>
      <c r="N2160" s="174">
        <f>INDEX(BD_Seguimiento_OAP_2019!$AH$3:$AS$294,MATCH(Revisión_Avance_Periodo!$I2160,BD_Seguimiento_OAP_2019!$L$3:$L$294,0),MATCH(Revisión_Avance_Periodo!$M2160,BD_Seguimiento_OAP_2019!$AH$2:$AS$2,0))</f>
        <v>0</v>
      </c>
      <c r="O2160" s="174">
        <f>INDEX(BD_Seguimiento_OAP_2019!$AV$3:$BG$294,MATCH(Revisión_Avance_Periodo!$I2160,BD_Seguimiento_OAP_2019!$L$3:$L$294,0),MATCH(Revisión_Avance_Periodo!$M2160,BD_Seguimiento_OAP_2019!$AV$2:$BG$2,0))</f>
        <v>0</v>
      </c>
      <c r="P2160" s="175">
        <f t="shared" si="400"/>
        <v>0</v>
      </c>
      <c r="Q2160" s="173" t="str">
        <f>VLOOKUP(P2160,Tabla_Indicador_Gestion4[#All],3,TRUE)</f>
        <v>Por Ejecutar</v>
      </c>
      <c r="R2160" s="215">
        <f>SUBTOTAL(9,$N$2150:$N2160)</f>
        <v>0.23300000000000001</v>
      </c>
      <c r="S2160" s="231">
        <f>SUBTOTAL(9,$O$2150:$O2160)</f>
        <v>0.23300000000000001</v>
      </c>
      <c r="T2160" s="231">
        <f>IFERROR(+Revisión_Avance_Periodo!$S2160/Revisión_Avance_Periodo!$R2160,0)</f>
        <v>1</v>
      </c>
      <c r="U2160" s="184"/>
      <c r="V2160" s="185"/>
      <c r="W2160" s="183"/>
      <c r="X2160" s="183"/>
      <c r="Y2160" s="183"/>
      <c r="Z2160" s="186"/>
      <c r="AA2160" s="187"/>
    </row>
    <row r="2161" spans="1:27" ht="15.75" thickBot="1" x14ac:dyDescent="0.3">
      <c r="A2161" s="94">
        <v>182</v>
      </c>
      <c r="B2161" s="96" t="str">
        <f>CONCATENATE(Revisión_Avance_Periodo!$C2161,";",Revisión_Avance_Periodo!$E2161,";",Revisión_Avance_Periodo!$I2161)</f>
        <v>OE1;PR_04;ACT_70</v>
      </c>
      <c r="C2161" s="180" t="s">
        <v>9</v>
      </c>
      <c r="D2161" s="181" t="str">
        <f>VLOOKUP(Revisión_Avance_Periodo!$C2161,Componentes_BD!$F$1:$G$5,2,FALSE)</f>
        <v>Fortalecer la Vigilancia.</v>
      </c>
      <c r="E2161" s="119" t="s">
        <v>995</v>
      </c>
      <c r="F2161" s="95">
        <v>1</v>
      </c>
      <c r="G2161" s="95" t="str">
        <f>VLOOKUP(Revisión_Avance_Periodo!$A2161,BD_Seguimiento_OAP_2019!$A$2:$G$294,7,FALSE)</f>
        <v>PEI</v>
      </c>
      <c r="H2161" s="95" t="str">
        <f>VLOOKUP(Revisión_Avance_Periodo!$A2161,BD_Seguimiento_OAP_2019!$A$2:$J$294,10,FALSE)</f>
        <v>PEI_04 - Biblioteca Jurídica Digital de la ST</v>
      </c>
      <c r="I2161" s="95" t="s">
        <v>998</v>
      </c>
      <c r="J2161" s="95" t="str">
        <f>VLOOKUP(Revisión_Avance_Periodo!$I2161,BD_Seguimiento_OAP_2019!$L:$M,2,FALSE)</f>
        <v>4.1. Crear Herramienta</v>
      </c>
      <c r="K2161" s="119" t="s">
        <v>58</v>
      </c>
      <c r="L2161" s="172">
        <v>4.4642857142857152E-4</v>
      </c>
      <c r="M2161" s="182" t="s">
        <v>115</v>
      </c>
      <c r="N2161" s="174">
        <f>INDEX(BD_Seguimiento_OAP_2019!$AH$3:$AS$294,MATCH(Revisión_Avance_Periodo!$I2161,BD_Seguimiento_OAP_2019!$L$3:$L$294,0),MATCH(Revisión_Avance_Periodo!$M2161,BD_Seguimiento_OAP_2019!$AH$2:$AS$2,0))</f>
        <v>0</v>
      </c>
      <c r="O2161" s="174">
        <f>INDEX(BD_Seguimiento_OAP_2019!$AV$3:$BG$294,MATCH(Revisión_Avance_Periodo!$I2161,BD_Seguimiento_OAP_2019!$L$3:$L$294,0),MATCH(Revisión_Avance_Periodo!$M2161,BD_Seguimiento_OAP_2019!$AV$2:$BG$2,0))</f>
        <v>0</v>
      </c>
      <c r="P2161" s="175">
        <f t="shared" si="400"/>
        <v>0</v>
      </c>
      <c r="Q2161" s="182" t="str">
        <f>VLOOKUP(P2161,Tabla_Indicador_Gestion4[#All],3,TRUE)</f>
        <v>Por Ejecutar</v>
      </c>
      <c r="R2161" s="215">
        <f>SUBTOTAL(9,$N$2150:$N2161)</f>
        <v>0.23300000000000001</v>
      </c>
      <c r="S2161" s="231">
        <f>SUBTOTAL(9,$O$2150:$O2161)</f>
        <v>0.23300000000000001</v>
      </c>
      <c r="T2161" s="231">
        <f>IFERROR(+Revisión_Avance_Periodo!$S2161/Revisión_Avance_Periodo!$R2161,0)</f>
        <v>1</v>
      </c>
      <c r="U2161" s="184"/>
      <c r="V2161" s="185"/>
      <c r="W2161" s="183"/>
      <c r="X2161" s="183"/>
      <c r="Y2161" s="183"/>
      <c r="Z2161" s="186"/>
      <c r="AA2161" s="187"/>
    </row>
    <row r="2162" spans="1:27" x14ac:dyDescent="0.25">
      <c r="A2162" s="88">
        <v>183</v>
      </c>
      <c r="B2162" s="91" t="str">
        <f>CONCATENATE(Revisión_Avance_Periodo!$C2162,";",Revisión_Avance_Periodo!$E2162,";",Revisión_Avance_Periodo!$I2162)</f>
        <v>OE1;PR_04;ACT_71</v>
      </c>
      <c r="C2162" s="170" t="s">
        <v>9</v>
      </c>
      <c r="D2162" s="171" t="str">
        <f>VLOOKUP(Revisión_Avance_Periodo!$C2162,Componentes_BD!$F$1:$G$5,2,FALSE)</f>
        <v>Fortalecer la Vigilancia.</v>
      </c>
      <c r="E2162" s="106" t="s">
        <v>995</v>
      </c>
      <c r="F2162" s="89">
        <v>1</v>
      </c>
      <c r="G2162" s="89" t="str">
        <f>VLOOKUP(Revisión_Avance_Periodo!$A2162,BD_Seguimiento_OAP_2019!$A$2:$G$294,7,FALSE)</f>
        <v>PEI</v>
      </c>
      <c r="H2162" s="89" t="str">
        <f>VLOOKUP(Revisión_Avance_Periodo!$A2162,BD_Seguimiento_OAP_2019!$A$2:$J$294,10,FALSE)</f>
        <v>PEI_04 - Biblioteca Jurídica Digital de la ST</v>
      </c>
      <c r="I2162" s="89" t="s">
        <v>1006</v>
      </c>
      <c r="J2162" s="89" t="str">
        <f>VLOOKUP(Revisión_Avance_Periodo!$I2162,BD_Seguimiento_OAP_2019!$L:$M,2,FALSE)</f>
        <v>4.2. Divulgar Herramienta</v>
      </c>
      <c r="K2162" s="106" t="s">
        <v>58</v>
      </c>
      <c r="L2162" s="172">
        <v>4.4642857142857152E-4</v>
      </c>
      <c r="M2162" s="173" t="s">
        <v>104</v>
      </c>
      <c r="N2162" s="174">
        <f>INDEX(BD_Seguimiento_OAP_2019!$AH$3:$AS$294,MATCH(Revisión_Avance_Periodo!$I2162,BD_Seguimiento_OAP_2019!$L$3:$L$294,0),MATCH(Revisión_Avance_Periodo!$M2162,BD_Seguimiento_OAP_2019!$AH$2:$AS$2,0))</f>
        <v>0</v>
      </c>
      <c r="O2162" s="174">
        <f>INDEX(BD_Seguimiento_OAP_2019!$AV$3:$BG$294,MATCH(Revisión_Avance_Periodo!$I2162,BD_Seguimiento_OAP_2019!$L$3:$L$294,0),MATCH(Revisión_Avance_Periodo!$M2162,BD_Seguimiento_OAP_2019!$AV$2:$BG$2,0))</f>
        <v>0</v>
      </c>
      <c r="P2162" s="175">
        <f t="shared" si="400"/>
        <v>0</v>
      </c>
      <c r="Q2162" s="173" t="str">
        <f>VLOOKUP(P2162,Tabla_Indicador_Gestion4[#All],3,TRUE)</f>
        <v>Por Ejecutar</v>
      </c>
      <c r="R2162" s="213">
        <f>SUBTOTAL(9,$N$2162:$N2162)</f>
        <v>0</v>
      </c>
      <c r="S2162" s="234">
        <f>SUBTOTAL(9,$O$2162:$O2162)</f>
        <v>0</v>
      </c>
      <c r="T2162" s="234">
        <f>IFERROR(+Revisión_Avance_Periodo!$S2162/Revisión_Avance_Periodo!$R2162,0)</f>
        <v>0</v>
      </c>
      <c r="U2162" s="177">
        <f>SUBTOTAL(9,N2162:N2173)</f>
        <v>0.23219999999999996</v>
      </c>
      <c r="V2162" s="176">
        <f>SUBTOTAL(9,O2162:O2173)</f>
        <v>7.7399999999999997E-2</v>
      </c>
      <c r="W2162" s="176">
        <f t="shared" ref="W2162" si="401">+V2162/U2162</f>
        <v>0.33333333333333337</v>
      </c>
      <c r="X2162" s="176"/>
      <c r="Y2162" s="176">
        <f>100%-Revisión_Avance_Periodo!$W2162</f>
        <v>0.66666666666666663</v>
      </c>
      <c r="Z2162" s="178" t="str">
        <f>VLOOKUP(W2162,Tabla_Indicador_Gestion4[],3,TRUE)</f>
        <v>En Tramite</v>
      </c>
      <c r="AA2162" s="179">
        <f>Revisión_Avance_Periodo!$W2162*Revisión_Avance_Periodo!$L2162</f>
        <v>1.4880952380952385E-4</v>
      </c>
    </row>
    <row r="2163" spans="1:27" x14ac:dyDescent="0.25">
      <c r="A2163" s="94">
        <v>183</v>
      </c>
      <c r="B2163" s="96" t="str">
        <f>CONCATENATE(Revisión_Avance_Periodo!$C2163,";",Revisión_Avance_Periodo!$E2163,";",Revisión_Avance_Periodo!$I2163)</f>
        <v>OE1;PR_04;ACT_71</v>
      </c>
      <c r="C2163" s="180" t="s">
        <v>9</v>
      </c>
      <c r="D2163" s="181" t="str">
        <f>VLOOKUP(Revisión_Avance_Periodo!$C2163,Componentes_BD!$F$1:$G$5,2,FALSE)</f>
        <v>Fortalecer la Vigilancia.</v>
      </c>
      <c r="E2163" s="119" t="s">
        <v>995</v>
      </c>
      <c r="F2163" s="95">
        <v>1</v>
      </c>
      <c r="G2163" s="95" t="str">
        <f>VLOOKUP(Revisión_Avance_Periodo!$A2163,BD_Seguimiento_OAP_2019!$A$2:$G$294,7,FALSE)</f>
        <v>PEI</v>
      </c>
      <c r="H2163" s="95" t="str">
        <f>VLOOKUP(Revisión_Avance_Periodo!$A2163,BD_Seguimiento_OAP_2019!$A$2:$J$294,10,FALSE)</f>
        <v>PEI_04 - Biblioteca Jurídica Digital de la ST</v>
      </c>
      <c r="I2163" s="95" t="s">
        <v>1006</v>
      </c>
      <c r="J2163" s="95" t="str">
        <f>VLOOKUP(Revisión_Avance_Periodo!$I2163,BD_Seguimiento_OAP_2019!$L:$M,2,FALSE)</f>
        <v>4.2. Divulgar Herramienta</v>
      </c>
      <c r="K2163" s="119" t="s">
        <v>58</v>
      </c>
      <c r="L2163" s="172">
        <v>4.4642857142857152E-4</v>
      </c>
      <c r="M2163" s="182" t="s">
        <v>105</v>
      </c>
      <c r="N2163" s="174">
        <f>INDEX(BD_Seguimiento_OAP_2019!$AH$3:$AS$294,MATCH(Revisión_Avance_Periodo!$I2163,BD_Seguimiento_OAP_2019!$L$3:$L$294,0),MATCH(Revisión_Avance_Periodo!$M2163,BD_Seguimiento_OAP_2019!$AH$2:$AS$2,0))</f>
        <v>0</v>
      </c>
      <c r="O2163" s="174">
        <f>INDEX(BD_Seguimiento_OAP_2019!$AV$3:$BG$294,MATCH(Revisión_Avance_Periodo!$I2163,BD_Seguimiento_OAP_2019!$L$3:$L$294,0),MATCH(Revisión_Avance_Periodo!$M2163,BD_Seguimiento_OAP_2019!$AV$2:$BG$2,0))</f>
        <v>0</v>
      </c>
      <c r="P2163" s="175">
        <f t="shared" si="400"/>
        <v>0</v>
      </c>
      <c r="Q2163" s="182" t="str">
        <f>VLOOKUP(P2163,Tabla_Indicador_Gestion4[#All],3,TRUE)</f>
        <v>Por Ejecutar</v>
      </c>
      <c r="R2163" s="215">
        <f>SUBTOTAL(9,$N$2162:$N2163)</f>
        <v>0</v>
      </c>
      <c r="S2163" s="231">
        <f>SUBTOTAL(9,$O$2162:$O2163)</f>
        <v>0</v>
      </c>
      <c r="T2163" s="231">
        <f>IFERROR(+Revisión_Avance_Periodo!$S2163/Revisión_Avance_Periodo!$R2163,0)</f>
        <v>0</v>
      </c>
      <c r="U2163" s="184"/>
      <c r="V2163" s="185"/>
      <c r="W2163" s="183"/>
      <c r="X2163" s="183"/>
      <c r="Y2163" s="183"/>
      <c r="Z2163" s="186"/>
      <c r="AA2163" s="187"/>
    </row>
    <row r="2164" spans="1:27" x14ac:dyDescent="0.25">
      <c r="A2164" s="88">
        <v>183</v>
      </c>
      <c r="B2164" s="91" t="str">
        <f>CONCATENATE(Revisión_Avance_Periodo!$C2164,";",Revisión_Avance_Periodo!$E2164,";",Revisión_Avance_Periodo!$I2164)</f>
        <v>OE1;PR_04;ACT_71</v>
      </c>
      <c r="C2164" s="170" t="s">
        <v>9</v>
      </c>
      <c r="D2164" s="171" t="str">
        <f>VLOOKUP(Revisión_Avance_Periodo!$C2164,Componentes_BD!$F$1:$G$5,2,FALSE)</f>
        <v>Fortalecer la Vigilancia.</v>
      </c>
      <c r="E2164" s="106" t="s">
        <v>995</v>
      </c>
      <c r="F2164" s="89">
        <v>1</v>
      </c>
      <c r="G2164" s="89" t="str">
        <f>VLOOKUP(Revisión_Avance_Periodo!$A2164,BD_Seguimiento_OAP_2019!$A$2:$G$294,7,FALSE)</f>
        <v>PEI</v>
      </c>
      <c r="H2164" s="89" t="str">
        <f>VLOOKUP(Revisión_Avance_Periodo!$A2164,BD_Seguimiento_OAP_2019!$A$2:$J$294,10,FALSE)</f>
        <v>PEI_04 - Biblioteca Jurídica Digital de la ST</v>
      </c>
      <c r="I2164" s="89" t="s">
        <v>1006</v>
      </c>
      <c r="J2164" s="89" t="str">
        <f>VLOOKUP(Revisión_Avance_Periodo!$I2164,BD_Seguimiento_OAP_2019!$L:$M,2,FALSE)</f>
        <v>4.2. Divulgar Herramienta</v>
      </c>
      <c r="K2164" s="106" t="s">
        <v>58</v>
      </c>
      <c r="L2164" s="172">
        <v>4.4642857142857152E-4</v>
      </c>
      <c r="M2164" s="173" t="s">
        <v>106</v>
      </c>
      <c r="N2164" s="174">
        <f>INDEX(BD_Seguimiento_OAP_2019!$AH$3:$AS$294,MATCH(Revisión_Avance_Periodo!$I2164,BD_Seguimiento_OAP_2019!$L$3:$L$294,0),MATCH(Revisión_Avance_Periodo!$M2164,BD_Seguimiento_OAP_2019!$AH$2:$AS$2,0))</f>
        <v>0</v>
      </c>
      <c r="O2164" s="174">
        <f>INDEX(BD_Seguimiento_OAP_2019!$AV$3:$BG$294,MATCH(Revisión_Avance_Periodo!$I2164,BD_Seguimiento_OAP_2019!$L$3:$L$294,0),MATCH(Revisión_Avance_Periodo!$M2164,BD_Seguimiento_OAP_2019!$AV$2:$BG$2,0))</f>
        <v>0</v>
      </c>
      <c r="P2164" s="175">
        <f t="shared" si="400"/>
        <v>0</v>
      </c>
      <c r="Q2164" s="173" t="str">
        <f>VLOOKUP(P2164,Tabla_Indicador_Gestion4[#All],3,TRUE)</f>
        <v>Por Ejecutar</v>
      </c>
      <c r="R2164" s="215">
        <f>SUBTOTAL(9,$N$2162:$N2164)</f>
        <v>0</v>
      </c>
      <c r="S2164" s="231">
        <f>SUBTOTAL(9,$O$2162:$O2164)</f>
        <v>0</v>
      </c>
      <c r="T2164" s="231">
        <f>IFERROR(+Revisión_Avance_Periodo!$S2164/Revisión_Avance_Periodo!$R2164,0)</f>
        <v>0</v>
      </c>
      <c r="U2164" s="184"/>
      <c r="V2164" s="185"/>
      <c r="W2164" s="183"/>
      <c r="X2164" s="183"/>
      <c r="Y2164" s="183"/>
      <c r="Z2164" s="186"/>
      <c r="AA2164" s="187"/>
    </row>
    <row r="2165" spans="1:27" x14ac:dyDescent="0.25">
      <c r="A2165" s="94">
        <v>183</v>
      </c>
      <c r="B2165" s="96" t="str">
        <f>CONCATENATE(Revisión_Avance_Periodo!$C2165,";",Revisión_Avance_Periodo!$E2165,";",Revisión_Avance_Periodo!$I2165)</f>
        <v>OE1;PR_04;ACT_71</v>
      </c>
      <c r="C2165" s="180" t="s">
        <v>9</v>
      </c>
      <c r="D2165" s="181" t="str">
        <f>VLOOKUP(Revisión_Avance_Periodo!$C2165,Componentes_BD!$F$1:$G$5,2,FALSE)</f>
        <v>Fortalecer la Vigilancia.</v>
      </c>
      <c r="E2165" s="119" t="s">
        <v>995</v>
      </c>
      <c r="F2165" s="95">
        <v>1</v>
      </c>
      <c r="G2165" s="95" t="str">
        <f>VLOOKUP(Revisión_Avance_Periodo!$A2165,BD_Seguimiento_OAP_2019!$A$2:$G$294,7,FALSE)</f>
        <v>PEI</v>
      </c>
      <c r="H2165" s="95" t="str">
        <f>VLOOKUP(Revisión_Avance_Periodo!$A2165,BD_Seguimiento_OAP_2019!$A$2:$J$294,10,FALSE)</f>
        <v>PEI_04 - Biblioteca Jurídica Digital de la ST</v>
      </c>
      <c r="I2165" s="95" t="s">
        <v>1006</v>
      </c>
      <c r="J2165" s="95" t="str">
        <f>VLOOKUP(Revisión_Avance_Periodo!$I2165,BD_Seguimiento_OAP_2019!$L:$M,2,FALSE)</f>
        <v>4.2. Divulgar Herramienta</v>
      </c>
      <c r="K2165" s="119" t="s">
        <v>58</v>
      </c>
      <c r="L2165" s="172">
        <v>4.4642857142857152E-4</v>
      </c>
      <c r="M2165" s="182" t="s">
        <v>107</v>
      </c>
      <c r="N2165" s="174">
        <f>INDEX(BD_Seguimiento_OAP_2019!$AH$3:$AS$294,MATCH(Revisión_Avance_Periodo!$I2165,BD_Seguimiento_OAP_2019!$L$3:$L$294,0),MATCH(Revisión_Avance_Periodo!$M2165,BD_Seguimiento_OAP_2019!$AH$2:$AS$2,0))</f>
        <v>2.58E-2</v>
      </c>
      <c r="O2165" s="174">
        <f>INDEX(BD_Seguimiento_OAP_2019!$AV$3:$BG$294,MATCH(Revisión_Avance_Periodo!$I2165,BD_Seguimiento_OAP_2019!$L$3:$L$294,0),MATCH(Revisión_Avance_Periodo!$M2165,BD_Seguimiento_OAP_2019!$AV$2:$BG$2,0))</f>
        <v>2.58E-2</v>
      </c>
      <c r="P2165" s="188">
        <f t="shared" si="393"/>
        <v>1</v>
      </c>
      <c r="Q2165" s="182" t="str">
        <f>VLOOKUP(P2165,Tabla_Indicador_Gestion4[#All],3,TRUE)</f>
        <v>Culminada</v>
      </c>
      <c r="R2165" s="215">
        <f>SUBTOTAL(9,$N$2162:$N2165)</f>
        <v>2.58E-2</v>
      </c>
      <c r="S2165" s="231">
        <f>SUBTOTAL(9,$O$2162:$O2165)</f>
        <v>2.58E-2</v>
      </c>
      <c r="T2165" s="231">
        <f>IFERROR(+Revisión_Avance_Periodo!$S2165/Revisión_Avance_Periodo!$R2165,0)</f>
        <v>1</v>
      </c>
      <c r="U2165" s="184"/>
      <c r="V2165" s="185"/>
      <c r="W2165" s="183"/>
      <c r="X2165" s="183"/>
      <c r="Y2165" s="183"/>
      <c r="Z2165" s="186"/>
      <c r="AA2165" s="187"/>
    </row>
    <row r="2166" spans="1:27" x14ac:dyDescent="0.25">
      <c r="A2166" s="88">
        <v>183</v>
      </c>
      <c r="B2166" s="91" t="str">
        <f>CONCATENATE(Revisión_Avance_Periodo!$C2166,";",Revisión_Avance_Periodo!$E2166,";",Revisión_Avance_Periodo!$I2166)</f>
        <v>OE1;PR_04;ACT_71</v>
      </c>
      <c r="C2166" s="170" t="s">
        <v>9</v>
      </c>
      <c r="D2166" s="171" t="str">
        <f>VLOOKUP(Revisión_Avance_Periodo!$C2166,Componentes_BD!$F$1:$G$5,2,FALSE)</f>
        <v>Fortalecer la Vigilancia.</v>
      </c>
      <c r="E2166" s="106" t="s">
        <v>995</v>
      </c>
      <c r="F2166" s="89">
        <v>1</v>
      </c>
      <c r="G2166" s="89" t="str">
        <f>VLOOKUP(Revisión_Avance_Periodo!$A2166,BD_Seguimiento_OAP_2019!$A$2:$G$294,7,FALSE)</f>
        <v>PEI</v>
      </c>
      <c r="H2166" s="89" t="str">
        <f>VLOOKUP(Revisión_Avance_Periodo!$A2166,BD_Seguimiento_OAP_2019!$A$2:$J$294,10,FALSE)</f>
        <v>PEI_04 - Biblioteca Jurídica Digital de la ST</v>
      </c>
      <c r="I2166" s="89" t="s">
        <v>1006</v>
      </c>
      <c r="J2166" s="89" t="str">
        <f>VLOOKUP(Revisión_Avance_Periodo!$I2166,BD_Seguimiento_OAP_2019!$L:$M,2,FALSE)</f>
        <v>4.2. Divulgar Herramienta</v>
      </c>
      <c r="K2166" s="106" t="s">
        <v>58</v>
      </c>
      <c r="L2166" s="172">
        <v>4.4642857142857152E-4</v>
      </c>
      <c r="M2166" s="173" t="s">
        <v>108</v>
      </c>
      <c r="N2166" s="174">
        <f>INDEX(BD_Seguimiento_OAP_2019!$AH$3:$AS$294,MATCH(Revisión_Avance_Periodo!$I2166,BD_Seguimiento_OAP_2019!$L$3:$L$294,0),MATCH(Revisión_Avance_Periodo!$M2166,BD_Seguimiento_OAP_2019!$AH$2:$AS$2,0))</f>
        <v>2.58E-2</v>
      </c>
      <c r="O2166" s="174">
        <f>INDEX(BD_Seguimiento_OAP_2019!$AV$3:$BG$294,MATCH(Revisión_Avance_Periodo!$I2166,BD_Seguimiento_OAP_2019!$L$3:$L$294,0),MATCH(Revisión_Avance_Periodo!$M2166,BD_Seguimiento_OAP_2019!$AV$2:$BG$2,0))</f>
        <v>2.58E-2</v>
      </c>
      <c r="P2166" s="189">
        <f t="shared" si="393"/>
        <v>1</v>
      </c>
      <c r="Q2166" s="173" t="str">
        <f>VLOOKUP(P2166,Tabla_Indicador_Gestion4[#All],3,TRUE)</f>
        <v>Culminada</v>
      </c>
      <c r="R2166" s="215">
        <f>SUBTOTAL(9,$N$2162:$N2166)</f>
        <v>5.16E-2</v>
      </c>
      <c r="S2166" s="231">
        <f>SUBTOTAL(9,$O$2162:$O2166)</f>
        <v>5.16E-2</v>
      </c>
      <c r="T2166" s="231">
        <f>IFERROR(+Revisión_Avance_Periodo!$S2166/Revisión_Avance_Periodo!$R2166,0)</f>
        <v>1</v>
      </c>
      <c r="U2166" s="184"/>
      <c r="V2166" s="185"/>
      <c r="W2166" s="183"/>
      <c r="X2166" s="183"/>
      <c r="Y2166" s="183"/>
      <c r="Z2166" s="186"/>
      <c r="AA2166" s="187"/>
    </row>
    <row r="2167" spans="1:27" x14ac:dyDescent="0.25">
      <c r="A2167" s="94">
        <v>183</v>
      </c>
      <c r="B2167" s="96" t="str">
        <f>CONCATENATE(Revisión_Avance_Periodo!$C2167,";",Revisión_Avance_Periodo!$E2167,";",Revisión_Avance_Periodo!$I2167)</f>
        <v>OE1;PR_04;ACT_71</v>
      </c>
      <c r="C2167" s="180" t="s">
        <v>9</v>
      </c>
      <c r="D2167" s="181" t="str">
        <f>VLOOKUP(Revisión_Avance_Periodo!$C2167,Componentes_BD!$F$1:$G$5,2,FALSE)</f>
        <v>Fortalecer la Vigilancia.</v>
      </c>
      <c r="E2167" s="119" t="s">
        <v>995</v>
      </c>
      <c r="F2167" s="95">
        <v>1</v>
      </c>
      <c r="G2167" s="95" t="str">
        <f>VLOOKUP(Revisión_Avance_Periodo!$A2167,BD_Seguimiento_OAP_2019!$A$2:$G$294,7,FALSE)</f>
        <v>PEI</v>
      </c>
      <c r="H2167" s="95" t="str">
        <f>VLOOKUP(Revisión_Avance_Periodo!$A2167,BD_Seguimiento_OAP_2019!$A$2:$J$294,10,FALSE)</f>
        <v>PEI_04 - Biblioteca Jurídica Digital de la ST</v>
      </c>
      <c r="I2167" s="95" t="s">
        <v>1006</v>
      </c>
      <c r="J2167" s="95" t="str">
        <f>VLOOKUP(Revisión_Avance_Periodo!$I2167,BD_Seguimiento_OAP_2019!$L:$M,2,FALSE)</f>
        <v>4.2. Divulgar Herramienta</v>
      </c>
      <c r="K2167" s="119" t="s">
        <v>58</v>
      </c>
      <c r="L2167" s="172">
        <v>4.4642857142857152E-4</v>
      </c>
      <c r="M2167" s="182" t="s">
        <v>109</v>
      </c>
      <c r="N2167" s="174">
        <f>INDEX(BD_Seguimiento_OAP_2019!$AH$3:$AS$294,MATCH(Revisión_Avance_Periodo!$I2167,BD_Seguimiento_OAP_2019!$L$3:$L$294,0),MATCH(Revisión_Avance_Periodo!$M2167,BD_Seguimiento_OAP_2019!$AH$2:$AS$2,0))</f>
        <v>2.58E-2</v>
      </c>
      <c r="O2167" s="174">
        <f>INDEX(BD_Seguimiento_OAP_2019!$AV$3:$BG$294,MATCH(Revisión_Avance_Periodo!$I2167,BD_Seguimiento_OAP_2019!$L$3:$L$294,0),MATCH(Revisión_Avance_Periodo!$M2167,BD_Seguimiento_OAP_2019!$AV$2:$BG$2,0))</f>
        <v>2.58E-2</v>
      </c>
      <c r="P2167" s="188">
        <f t="shared" si="393"/>
        <v>1</v>
      </c>
      <c r="Q2167" s="182" t="str">
        <f>VLOOKUP(P2167,Tabla_Indicador_Gestion4[#All],3,TRUE)</f>
        <v>Culminada</v>
      </c>
      <c r="R2167" s="215">
        <f>SUBTOTAL(9,$N$2162:$N2167)</f>
        <v>7.7399999999999997E-2</v>
      </c>
      <c r="S2167" s="231">
        <f>SUBTOTAL(9,$O$2162:$O2167)</f>
        <v>7.7399999999999997E-2</v>
      </c>
      <c r="T2167" s="231">
        <f>IFERROR(+Revisión_Avance_Periodo!$S2167/Revisión_Avance_Periodo!$R2167,0)</f>
        <v>1</v>
      </c>
      <c r="U2167" s="184"/>
      <c r="V2167" s="185"/>
      <c r="W2167" s="183"/>
      <c r="X2167" s="183"/>
      <c r="Y2167" s="183"/>
      <c r="Z2167" s="186"/>
      <c r="AA2167" s="187"/>
    </row>
    <row r="2168" spans="1:27" x14ac:dyDescent="0.25">
      <c r="A2168" s="88">
        <v>183</v>
      </c>
      <c r="B2168" s="91" t="str">
        <f>CONCATENATE(Revisión_Avance_Periodo!$C2168,";",Revisión_Avance_Periodo!$E2168,";",Revisión_Avance_Periodo!$I2168)</f>
        <v>OE1;PR_04;ACT_71</v>
      </c>
      <c r="C2168" s="170" t="s">
        <v>9</v>
      </c>
      <c r="D2168" s="171" t="str">
        <f>VLOOKUP(Revisión_Avance_Periodo!$C2168,Componentes_BD!$F$1:$G$5,2,FALSE)</f>
        <v>Fortalecer la Vigilancia.</v>
      </c>
      <c r="E2168" s="106" t="s">
        <v>995</v>
      </c>
      <c r="F2168" s="89">
        <v>1</v>
      </c>
      <c r="G2168" s="89" t="str">
        <f>VLOOKUP(Revisión_Avance_Periodo!$A2168,BD_Seguimiento_OAP_2019!$A$2:$G$294,7,FALSE)</f>
        <v>PEI</v>
      </c>
      <c r="H2168" s="89" t="str">
        <f>VLOOKUP(Revisión_Avance_Periodo!$A2168,BD_Seguimiento_OAP_2019!$A$2:$J$294,10,FALSE)</f>
        <v>PEI_04 - Biblioteca Jurídica Digital de la ST</v>
      </c>
      <c r="I2168" s="89" t="s">
        <v>1006</v>
      </c>
      <c r="J2168" s="89" t="str">
        <f>VLOOKUP(Revisión_Avance_Periodo!$I2168,BD_Seguimiento_OAP_2019!$L:$M,2,FALSE)</f>
        <v>4.2. Divulgar Herramienta</v>
      </c>
      <c r="K2168" s="106" t="s">
        <v>58</v>
      </c>
      <c r="L2168" s="172">
        <v>4.4642857142857152E-4</v>
      </c>
      <c r="M2168" s="173" t="s">
        <v>110</v>
      </c>
      <c r="N2168" s="174">
        <f>INDEX(BD_Seguimiento_OAP_2019!$AH$3:$AS$294,MATCH(Revisión_Avance_Periodo!$I2168,BD_Seguimiento_OAP_2019!$L$3:$L$294,0),MATCH(Revisión_Avance_Periodo!$M2168,BD_Seguimiento_OAP_2019!$AH$2:$AS$2,0))</f>
        <v>2.58E-2</v>
      </c>
      <c r="O2168" s="174">
        <f>INDEX(BD_Seguimiento_OAP_2019!$AV$3:$BG$294,MATCH(Revisión_Avance_Periodo!$I2168,BD_Seguimiento_OAP_2019!$L$3:$L$294,0),MATCH(Revisión_Avance_Periodo!$M2168,BD_Seguimiento_OAP_2019!$AV$2:$BG$2,0))</f>
        <v>0</v>
      </c>
      <c r="P2168" s="189">
        <f t="shared" si="393"/>
        <v>0</v>
      </c>
      <c r="Q2168" s="173" t="str">
        <f>VLOOKUP(P2168,Tabla_Indicador_Gestion4[#All],3,TRUE)</f>
        <v>Por Ejecutar</v>
      </c>
      <c r="R2168" s="215">
        <f>SUBTOTAL(9,$N$2162:$N2168)</f>
        <v>0.1032</v>
      </c>
      <c r="S2168" s="231">
        <f>SUBTOTAL(9,$O$2162:$O2168)</f>
        <v>7.7399999999999997E-2</v>
      </c>
      <c r="T2168" s="231">
        <f>IFERROR(+Revisión_Avance_Periodo!$S2168/Revisión_Avance_Periodo!$R2168,0)</f>
        <v>0.75</v>
      </c>
      <c r="U2168" s="184"/>
      <c r="V2168" s="185"/>
      <c r="W2168" s="183"/>
      <c r="X2168" s="183"/>
      <c r="Y2168" s="183"/>
      <c r="Z2168" s="186"/>
      <c r="AA2168" s="187"/>
    </row>
    <row r="2169" spans="1:27" x14ac:dyDescent="0.25">
      <c r="A2169" s="94">
        <v>183</v>
      </c>
      <c r="B2169" s="96" t="str">
        <f>CONCATENATE(Revisión_Avance_Periodo!$C2169,";",Revisión_Avance_Periodo!$E2169,";",Revisión_Avance_Periodo!$I2169)</f>
        <v>OE1;PR_04;ACT_71</v>
      </c>
      <c r="C2169" s="180" t="s">
        <v>9</v>
      </c>
      <c r="D2169" s="181" t="str">
        <f>VLOOKUP(Revisión_Avance_Periodo!$C2169,Componentes_BD!$F$1:$G$5,2,FALSE)</f>
        <v>Fortalecer la Vigilancia.</v>
      </c>
      <c r="E2169" s="119" t="s">
        <v>995</v>
      </c>
      <c r="F2169" s="95">
        <v>1</v>
      </c>
      <c r="G2169" s="95" t="str">
        <f>VLOOKUP(Revisión_Avance_Periodo!$A2169,BD_Seguimiento_OAP_2019!$A$2:$G$294,7,FALSE)</f>
        <v>PEI</v>
      </c>
      <c r="H2169" s="95" t="str">
        <f>VLOOKUP(Revisión_Avance_Periodo!$A2169,BD_Seguimiento_OAP_2019!$A$2:$J$294,10,FALSE)</f>
        <v>PEI_04 - Biblioteca Jurídica Digital de la ST</v>
      </c>
      <c r="I2169" s="95" t="s">
        <v>1006</v>
      </c>
      <c r="J2169" s="95" t="str">
        <f>VLOOKUP(Revisión_Avance_Periodo!$I2169,BD_Seguimiento_OAP_2019!$L:$M,2,FALSE)</f>
        <v>4.2. Divulgar Herramienta</v>
      </c>
      <c r="K2169" s="119" t="s">
        <v>58</v>
      </c>
      <c r="L2169" s="172">
        <v>4.4642857142857152E-4</v>
      </c>
      <c r="M2169" s="182" t="s">
        <v>111</v>
      </c>
      <c r="N2169" s="174">
        <f>INDEX(BD_Seguimiento_OAP_2019!$AH$3:$AS$294,MATCH(Revisión_Avance_Periodo!$I2169,BD_Seguimiento_OAP_2019!$L$3:$L$294,0),MATCH(Revisión_Avance_Periodo!$M2169,BD_Seguimiento_OAP_2019!$AH$2:$AS$2,0))</f>
        <v>2.58E-2</v>
      </c>
      <c r="O2169" s="174">
        <f>INDEX(BD_Seguimiento_OAP_2019!$AV$3:$BG$294,MATCH(Revisión_Avance_Periodo!$I2169,BD_Seguimiento_OAP_2019!$L$3:$L$294,0),MATCH(Revisión_Avance_Periodo!$M2169,BD_Seguimiento_OAP_2019!$AV$2:$BG$2,0))</f>
        <v>0</v>
      </c>
      <c r="P2169" s="188">
        <f t="shared" si="393"/>
        <v>0</v>
      </c>
      <c r="Q2169" s="182" t="str">
        <f>VLOOKUP(P2169,Tabla_Indicador_Gestion4[#All],3,TRUE)</f>
        <v>Por Ejecutar</v>
      </c>
      <c r="R2169" s="215">
        <f>SUBTOTAL(9,$N$2162:$N2169)</f>
        <v>0.129</v>
      </c>
      <c r="S2169" s="231">
        <f>SUBTOTAL(9,$O$2162:$O2169)</f>
        <v>7.7399999999999997E-2</v>
      </c>
      <c r="T2169" s="231">
        <f>IFERROR(+Revisión_Avance_Periodo!$S2169/Revisión_Avance_Periodo!$R2169,0)</f>
        <v>0.6</v>
      </c>
      <c r="U2169" s="184"/>
      <c r="V2169" s="185"/>
      <c r="W2169" s="183"/>
      <c r="X2169" s="183"/>
      <c r="Y2169" s="183"/>
      <c r="Z2169" s="186"/>
      <c r="AA2169" s="187"/>
    </row>
    <row r="2170" spans="1:27" x14ac:dyDescent="0.25">
      <c r="A2170" s="88">
        <v>183</v>
      </c>
      <c r="B2170" s="91" t="str">
        <f>CONCATENATE(Revisión_Avance_Periodo!$C2170,";",Revisión_Avance_Periodo!$E2170,";",Revisión_Avance_Periodo!$I2170)</f>
        <v>OE1;PR_04;ACT_71</v>
      </c>
      <c r="C2170" s="170" t="s">
        <v>9</v>
      </c>
      <c r="D2170" s="171" t="str">
        <f>VLOOKUP(Revisión_Avance_Periodo!$C2170,Componentes_BD!$F$1:$G$5,2,FALSE)</f>
        <v>Fortalecer la Vigilancia.</v>
      </c>
      <c r="E2170" s="106" t="s">
        <v>995</v>
      </c>
      <c r="F2170" s="89">
        <v>1</v>
      </c>
      <c r="G2170" s="89" t="str">
        <f>VLOOKUP(Revisión_Avance_Periodo!$A2170,BD_Seguimiento_OAP_2019!$A$2:$G$294,7,FALSE)</f>
        <v>PEI</v>
      </c>
      <c r="H2170" s="89" t="str">
        <f>VLOOKUP(Revisión_Avance_Periodo!$A2170,BD_Seguimiento_OAP_2019!$A$2:$J$294,10,FALSE)</f>
        <v>PEI_04 - Biblioteca Jurídica Digital de la ST</v>
      </c>
      <c r="I2170" s="89" t="s">
        <v>1006</v>
      </c>
      <c r="J2170" s="89" t="str">
        <f>VLOOKUP(Revisión_Avance_Periodo!$I2170,BD_Seguimiento_OAP_2019!$L:$M,2,FALSE)</f>
        <v>4.2. Divulgar Herramienta</v>
      </c>
      <c r="K2170" s="106" t="s">
        <v>58</v>
      </c>
      <c r="L2170" s="172">
        <v>4.4642857142857152E-4</v>
      </c>
      <c r="M2170" s="173" t="s">
        <v>112</v>
      </c>
      <c r="N2170" s="174">
        <f>INDEX(BD_Seguimiento_OAP_2019!$AH$3:$AS$294,MATCH(Revisión_Avance_Periodo!$I2170,BD_Seguimiento_OAP_2019!$L$3:$L$294,0),MATCH(Revisión_Avance_Periodo!$M2170,BD_Seguimiento_OAP_2019!$AH$2:$AS$2,0))</f>
        <v>2.58E-2</v>
      </c>
      <c r="O2170" s="174">
        <f>INDEX(BD_Seguimiento_OAP_2019!$AV$3:$BG$294,MATCH(Revisión_Avance_Periodo!$I2170,BD_Seguimiento_OAP_2019!$L$3:$L$294,0),MATCH(Revisión_Avance_Periodo!$M2170,BD_Seguimiento_OAP_2019!$AV$2:$BG$2,0))</f>
        <v>0</v>
      </c>
      <c r="P2170" s="189">
        <f t="shared" si="393"/>
        <v>0</v>
      </c>
      <c r="Q2170" s="173" t="str">
        <f>VLOOKUP(P2170,Tabla_Indicador_Gestion4[#All],3,TRUE)</f>
        <v>Por Ejecutar</v>
      </c>
      <c r="R2170" s="215">
        <f>SUBTOTAL(9,$N$2162:$N2170)</f>
        <v>0.15479999999999999</v>
      </c>
      <c r="S2170" s="231">
        <f>SUBTOTAL(9,$O$2162:$O2170)</f>
        <v>7.7399999999999997E-2</v>
      </c>
      <c r="T2170" s="231">
        <f>IFERROR(+Revisión_Avance_Periodo!$S2170/Revisión_Avance_Periodo!$R2170,0)</f>
        <v>0.5</v>
      </c>
      <c r="U2170" s="184"/>
      <c r="V2170" s="185"/>
      <c r="W2170" s="183"/>
      <c r="X2170" s="183"/>
      <c r="Y2170" s="183"/>
      <c r="Z2170" s="186"/>
      <c r="AA2170" s="187"/>
    </row>
    <row r="2171" spans="1:27" x14ac:dyDescent="0.25">
      <c r="A2171" s="94">
        <v>183</v>
      </c>
      <c r="B2171" s="96" t="str">
        <f>CONCATENATE(Revisión_Avance_Periodo!$C2171,";",Revisión_Avance_Periodo!$E2171,";",Revisión_Avance_Periodo!$I2171)</f>
        <v>OE1;PR_04;ACT_71</v>
      </c>
      <c r="C2171" s="180" t="s">
        <v>9</v>
      </c>
      <c r="D2171" s="181" t="str">
        <f>VLOOKUP(Revisión_Avance_Periodo!$C2171,Componentes_BD!$F$1:$G$5,2,FALSE)</f>
        <v>Fortalecer la Vigilancia.</v>
      </c>
      <c r="E2171" s="119" t="s">
        <v>995</v>
      </c>
      <c r="F2171" s="95">
        <v>1</v>
      </c>
      <c r="G2171" s="95" t="str">
        <f>VLOOKUP(Revisión_Avance_Periodo!$A2171,BD_Seguimiento_OAP_2019!$A$2:$G$294,7,FALSE)</f>
        <v>PEI</v>
      </c>
      <c r="H2171" s="95" t="str">
        <f>VLOOKUP(Revisión_Avance_Periodo!$A2171,BD_Seguimiento_OAP_2019!$A$2:$J$294,10,FALSE)</f>
        <v>PEI_04 - Biblioteca Jurídica Digital de la ST</v>
      </c>
      <c r="I2171" s="95" t="s">
        <v>1006</v>
      </c>
      <c r="J2171" s="95" t="str">
        <f>VLOOKUP(Revisión_Avance_Periodo!$I2171,BD_Seguimiento_OAP_2019!$L:$M,2,FALSE)</f>
        <v>4.2. Divulgar Herramienta</v>
      </c>
      <c r="K2171" s="119" t="s">
        <v>58</v>
      </c>
      <c r="L2171" s="172">
        <v>4.4642857142857152E-4</v>
      </c>
      <c r="M2171" s="182" t="s">
        <v>113</v>
      </c>
      <c r="N2171" s="174">
        <f>INDEX(BD_Seguimiento_OAP_2019!$AH$3:$AS$294,MATCH(Revisión_Avance_Periodo!$I2171,BD_Seguimiento_OAP_2019!$L$3:$L$294,0),MATCH(Revisión_Avance_Periodo!$M2171,BD_Seguimiento_OAP_2019!$AH$2:$AS$2,0))</f>
        <v>2.58E-2</v>
      </c>
      <c r="O2171" s="174">
        <f>INDEX(BD_Seguimiento_OAP_2019!$AV$3:$BG$294,MATCH(Revisión_Avance_Periodo!$I2171,BD_Seguimiento_OAP_2019!$L$3:$L$294,0),MATCH(Revisión_Avance_Periodo!$M2171,BD_Seguimiento_OAP_2019!$AV$2:$BG$2,0))</f>
        <v>0</v>
      </c>
      <c r="P2171" s="188">
        <f t="shared" si="393"/>
        <v>0</v>
      </c>
      <c r="Q2171" s="182" t="str">
        <f>VLOOKUP(P2171,Tabla_Indicador_Gestion4[#All],3,TRUE)</f>
        <v>Por Ejecutar</v>
      </c>
      <c r="R2171" s="215">
        <f>SUBTOTAL(9,$N$2162:$N2171)</f>
        <v>0.18059999999999998</v>
      </c>
      <c r="S2171" s="231">
        <f>SUBTOTAL(9,$O$2162:$O2171)</f>
        <v>7.7399999999999997E-2</v>
      </c>
      <c r="T2171" s="231">
        <f>IFERROR(+Revisión_Avance_Periodo!$S2171/Revisión_Avance_Periodo!$R2171,0)</f>
        <v>0.4285714285714286</v>
      </c>
      <c r="U2171" s="184"/>
      <c r="V2171" s="185"/>
      <c r="W2171" s="183"/>
      <c r="X2171" s="183"/>
      <c r="Y2171" s="183"/>
      <c r="Z2171" s="186"/>
      <c r="AA2171" s="187"/>
    </row>
    <row r="2172" spans="1:27" x14ac:dyDescent="0.25">
      <c r="A2172" s="88">
        <v>183</v>
      </c>
      <c r="B2172" s="91" t="str">
        <f>CONCATENATE(Revisión_Avance_Periodo!$C2172,";",Revisión_Avance_Periodo!$E2172,";",Revisión_Avance_Periodo!$I2172)</f>
        <v>OE1;PR_04;ACT_71</v>
      </c>
      <c r="C2172" s="170" t="s">
        <v>9</v>
      </c>
      <c r="D2172" s="171" t="str">
        <f>VLOOKUP(Revisión_Avance_Periodo!$C2172,Componentes_BD!$F$1:$G$5,2,FALSE)</f>
        <v>Fortalecer la Vigilancia.</v>
      </c>
      <c r="E2172" s="106" t="s">
        <v>995</v>
      </c>
      <c r="F2172" s="89">
        <v>1</v>
      </c>
      <c r="G2172" s="89" t="str">
        <f>VLOOKUP(Revisión_Avance_Periodo!$A2172,BD_Seguimiento_OAP_2019!$A$2:$G$294,7,FALSE)</f>
        <v>PEI</v>
      </c>
      <c r="H2172" s="89" t="str">
        <f>VLOOKUP(Revisión_Avance_Periodo!$A2172,BD_Seguimiento_OAP_2019!$A$2:$J$294,10,FALSE)</f>
        <v>PEI_04 - Biblioteca Jurídica Digital de la ST</v>
      </c>
      <c r="I2172" s="89" t="s">
        <v>1006</v>
      </c>
      <c r="J2172" s="89" t="str">
        <f>VLOOKUP(Revisión_Avance_Periodo!$I2172,BD_Seguimiento_OAP_2019!$L:$M,2,FALSE)</f>
        <v>4.2. Divulgar Herramienta</v>
      </c>
      <c r="K2172" s="106" t="s">
        <v>58</v>
      </c>
      <c r="L2172" s="172">
        <v>4.4642857142857152E-4</v>
      </c>
      <c r="M2172" s="173" t="s">
        <v>114</v>
      </c>
      <c r="N2172" s="174">
        <f>INDEX(BD_Seguimiento_OAP_2019!$AH$3:$AS$294,MATCH(Revisión_Avance_Periodo!$I2172,BD_Seguimiento_OAP_2019!$L$3:$L$294,0),MATCH(Revisión_Avance_Periodo!$M2172,BD_Seguimiento_OAP_2019!$AH$2:$AS$2,0))</f>
        <v>2.58E-2</v>
      </c>
      <c r="O2172" s="174">
        <f>INDEX(BD_Seguimiento_OAP_2019!$AV$3:$BG$294,MATCH(Revisión_Avance_Periodo!$I2172,BD_Seguimiento_OAP_2019!$L$3:$L$294,0),MATCH(Revisión_Avance_Periodo!$M2172,BD_Seguimiento_OAP_2019!$AV$2:$BG$2,0))</f>
        <v>0</v>
      </c>
      <c r="P2172" s="189">
        <f t="shared" si="393"/>
        <v>0</v>
      </c>
      <c r="Q2172" s="173" t="str">
        <f>VLOOKUP(P2172,Tabla_Indicador_Gestion4[#All],3,TRUE)</f>
        <v>Por Ejecutar</v>
      </c>
      <c r="R2172" s="215">
        <f>SUBTOTAL(9,$N$2162:$N2172)</f>
        <v>0.20639999999999997</v>
      </c>
      <c r="S2172" s="231">
        <f>SUBTOTAL(9,$O$2162:$O2172)</f>
        <v>7.7399999999999997E-2</v>
      </c>
      <c r="T2172" s="231">
        <f>IFERROR(+Revisión_Avance_Periodo!$S2172/Revisión_Avance_Periodo!$R2172,0)</f>
        <v>0.37500000000000006</v>
      </c>
      <c r="U2172" s="184"/>
      <c r="V2172" s="185"/>
      <c r="W2172" s="183"/>
      <c r="X2172" s="183"/>
      <c r="Y2172" s="183"/>
      <c r="Z2172" s="186"/>
      <c r="AA2172" s="187"/>
    </row>
    <row r="2173" spans="1:27" ht="15.75" thickBot="1" x14ac:dyDescent="0.3">
      <c r="A2173" s="94">
        <v>183</v>
      </c>
      <c r="B2173" s="96" t="str">
        <f>CONCATENATE(Revisión_Avance_Periodo!$C2173,";",Revisión_Avance_Periodo!$E2173,";",Revisión_Avance_Periodo!$I2173)</f>
        <v>OE1;PR_04;ACT_71</v>
      </c>
      <c r="C2173" s="180" t="s">
        <v>9</v>
      </c>
      <c r="D2173" s="181" t="str">
        <f>VLOOKUP(Revisión_Avance_Periodo!$C2173,Componentes_BD!$F$1:$G$5,2,FALSE)</f>
        <v>Fortalecer la Vigilancia.</v>
      </c>
      <c r="E2173" s="119" t="s">
        <v>995</v>
      </c>
      <c r="F2173" s="95">
        <v>1</v>
      </c>
      <c r="G2173" s="95" t="str">
        <f>VLOOKUP(Revisión_Avance_Periodo!$A2173,BD_Seguimiento_OAP_2019!$A$2:$G$294,7,FALSE)</f>
        <v>PEI</v>
      </c>
      <c r="H2173" s="95" t="str">
        <f>VLOOKUP(Revisión_Avance_Periodo!$A2173,BD_Seguimiento_OAP_2019!$A$2:$J$294,10,FALSE)</f>
        <v>PEI_04 - Biblioteca Jurídica Digital de la ST</v>
      </c>
      <c r="I2173" s="95" t="s">
        <v>1006</v>
      </c>
      <c r="J2173" s="95" t="str">
        <f>VLOOKUP(Revisión_Avance_Periodo!$I2173,BD_Seguimiento_OAP_2019!$L:$M,2,FALSE)</f>
        <v>4.2. Divulgar Herramienta</v>
      </c>
      <c r="K2173" s="119" t="s">
        <v>58</v>
      </c>
      <c r="L2173" s="172">
        <v>4.4642857142857152E-4</v>
      </c>
      <c r="M2173" s="182" t="s">
        <v>115</v>
      </c>
      <c r="N2173" s="174">
        <f>INDEX(BD_Seguimiento_OAP_2019!$AH$3:$AS$294,MATCH(Revisión_Avance_Periodo!$I2173,BD_Seguimiento_OAP_2019!$L$3:$L$294,0),MATCH(Revisión_Avance_Periodo!$M2173,BD_Seguimiento_OAP_2019!$AH$2:$AS$2,0))</f>
        <v>2.58E-2</v>
      </c>
      <c r="O2173" s="174">
        <f>INDEX(BD_Seguimiento_OAP_2019!$AV$3:$BG$294,MATCH(Revisión_Avance_Periodo!$I2173,BD_Seguimiento_OAP_2019!$L$3:$L$294,0),MATCH(Revisión_Avance_Periodo!$M2173,BD_Seguimiento_OAP_2019!$AV$2:$BG$2,0))</f>
        <v>0</v>
      </c>
      <c r="P2173" s="188">
        <f t="shared" si="393"/>
        <v>0</v>
      </c>
      <c r="Q2173" s="182" t="str">
        <f>VLOOKUP(P2173,Tabla_Indicador_Gestion4[#All],3,TRUE)</f>
        <v>Por Ejecutar</v>
      </c>
      <c r="R2173" s="215">
        <f>SUBTOTAL(9,$N$2162:$N2173)</f>
        <v>0.23219999999999996</v>
      </c>
      <c r="S2173" s="231">
        <f>SUBTOTAL(9,$O$2162:$O2173)</f>
        <v>7.7399999999999997E-2</v>
      </c>
      <c r="T2173" s="231">
        <f>IFERROR(+Revisión_Avance_Periodo!$S2173/Revisión_Avance_Periodo!$R2173,0)</f>
        <v>0.33333333333333337</v>
      </c>
      <c r="U2173" s="184"/>
      <c r="V2173" s="185"/>
      <c r="W2173" s="183"/>
      <c r="X2173" s="183"/>
      <c r="Y2173" s="183"/>
      <c r="Z2173" s="186"/>
      <c r="AA2173" s="187"/>
    </row>
    <row r="2174" spans="1:27" x14ac:dyDescent="0.25">
      <c r="A2174" s="88">
        <v>184</v>
      </c>
      <c r="B2174" s="91" t="str">
        <f>CONCATENATE(Revisión_Avance_Periodo!$C2174,";",Revisión_Avance_Periodo!$E2174,";",Revisión_Avance_Periodo!$I2174)</f>
        <v>OE1;PR_04;ACT_72</v>
      </c>
      <c r="C2174" s="170" t="s">
        <v>9</v>
      </c>
      <c r="D2174" s="171" t="str">
        <f>VLOOKUP(Revisión_Avance_Periodo!$C2174,Componentes_BD!$F$1:$G$5,2,FALSE)</f>
        <v>Fortalecer la Vigilancia.</v>
      </c>
      <c r="E2174" s="106" t="s">
        <v>995</v>
      </c>
      <c r="F2174" s="89">
        <v>1</v>
      </c>
      <c r="G2174" s="89" t="str">
        <f>VLOOKUP(Revisión_Avance_Periodo!$A2174,BD_Seguimiento_OAP_2019!$A$2:$G$294,7,FALSE)</f>
        <v>PEI</v>
      </c>
      <c r="H2174" s="89" t="str">
        <f>VLOOKUP(Revisión_Avance_Periodo!$A2174,BD_Seguimiento_OAP_2019!$A$2:$J$294,10,FALSE)</f>
        <v>PEI_04 - Biblioteca Jurídica Digital de la ST</v>
      </c>
      <c r="I2174" s="89" t="s">
        <v>1025</v>
      </c>
      <c r="J2174" s="89" t="str">
        <f>VLOOKUP(Revisión_Avance_Periodo!$I2174,BD_Seguimiento_OAP_2019!$L:$M,2,FALSE)</f>
        <v>4.3 Actualizar de la Herramienta</v>
      </c>
      <c r="K2174" s="106" t="s">
        <v>58</v>
      </c>
      <c r="L2174" s="172">
        <v>4.4642857142857152E-4</v>
      </c>
      <c r="M2174" s="173" t="s">
        <v>104</v>
      </c>
      <c r="N2174" s="174">
        <f>INDEX(BD_Seguimiento_OAP_2019!$AH$3:$AS$294,MATCH(Revisión_Avance_Periodo!$I2174,BD_Seguimiento_OAP_2019!$L$3:$L$294,0),MATCH(Revisión_Avance_Periodo!$M2174,BD_Seguimiento_OAP_2019!$AH$2:$AS$2,0))</f>
        <v>5.8250000000000003E-2</v>
      </c>
      <c r="O2174" s="174">
        <f>INDEX(BD_Seguimiento_OAP_2019!$AV$3:$BG$294,MATCH(Revisión_Avance_Periodo!$I2174,BD_Seguimiento_OAP_2019!$L$3:$L$294,0),MATCH(Revisión_Avance_Periodo!$M2174,BD_Seguimiento_OAP_2019!$AV$2:$BG$2,0))</f>
        <v>5.8250000000000003E-2</v>
      </c>
      <c r="P2174" s="189">
        <f t="shared" si="393"/>
        <v>1</v>
      </c>
      <c r="Q2174" s="173" t="str">
        <f>VLOOKUP(P2174,Tabla_Indicador_Gestion4[#All],3,TRUE)</f>
        <v>Culminada</v>
      </c>
      <c r="R2174" s="213">
        <f>SUBTOTAL(9,$N$2174:$N2174)</f>
        <v>5.8250000000000003E-2</v>
      </c>
      <c r="S2174" s="234">
        <f>SUBTOTAL(9,$O$2174:$O2174)</f>
        <v>5.8250000000000003E-2</v>
      </c>
      <c r="T2174" s="234">
        <f>IFERROR(+Revisión_Avance_Periodo!$S2174/Revisión_Avance_Periodo!$R2174,0)</f>
        <v>1</v>
      </c>
      <c r="U2174" s="177">
        <f>SUBTOTAL(9,N2174:N2185)</f>
        <v>0.23300000000000001</v>
      </c>
      <c r="V2174" s="176">
        <f>SUBTOTAL(9,O2174:O2185)</f>
        <v>0.23300000000000001</v>
      </c>
      <c r="W2174" s="176">
        <f t="shared" ref="W2174" si="402">+V2174/U2174</f>
        <v>1</v>
      </c>
      <c r="X2174" s="176"/>
      <c r="Y2174" s="176">
        <f>100%-Revisión_Avance_Periodo!$W2174</f>
        <v>0</v>
      </c>
      <c r="Z2174" s="178" t="str">
        <f>VLOOKUP(W2174,Tabla_Indicador_Gestion4[],3,TRUE)</f>
        <v>Culminada</v>
      </c>
      <c r="AA2174" s="179">
        <f>Revisión_Avance_Periodo!$W2174*Revisión_Avance_Periodo!$L2174</f>
        <v>4.4642857142857152E-4</v>
      </c>
    </row>
    <row r="2175" spans="1:27" x14ac:dyDescent="0.25">
      <c r="A2175" s="94">
        <v>184</v>
      </c>
      <c r="B2175" s="96" t="str">
        <f>CONCATENATE(Revisión_Avance_Periodo!$C2175,";",Revisión_Avance_Periodo!$E2175,";",Revisión_Avance_Periodo!$I2175)</f>
        <v>OE1;PR_04;ACT_72</v>
      </c>
      <c r="C2175" s="180" t="s">
        <v>9</v>
      </c>
      <c r="D2175" s="181" t="str">
        <f>VLOOKUP(Revisión_Avance_Periodo!$C2175,Componentes_BD!$F$1:$G$5,2,FALSE)</f>
        <v>Fortalecer la Vigilancia.</v>
      </c>
      <c r="E2175" s="119" t="s">
        <v>995</v>
      </c>
      <c r="F2175" s="95">
        <v>1</v>
      </c>
      <c r="G2175" s="95" t="str">
        <f>VLOOKUP(Revisión_Avance_Periodo!$A2175,BD_Seguimiento_OAP_2019!$A$2:$G$294,7,FALSE)</f>
        <v>PEI</v>
      </c>
      <c r="H2175" s="95" t="str">
        <f>VLOOKUP(Revisión_Avance_Periodo!$A2175,BD_Seguimiento_OAP_2019!$A$2:$J$294,10,FALSE)</f>
        <v>PEI_04 - Biblioteca Jurídica Digital de la ST</v>
      </c>
      <c r="I2175" s="95" t="s">
        <v>1025</v>
      </c>
      <c r="J2175" s="95" t="str">
        <f>VLOOKUP(Revisión_Avance_Periodo!$I2175,BD_Seguimiento_OAP_2019!$L:$M,2,FALSE)</f>
        <v>4.3 Actualizar de la Herramienta</v>
      </c>
      <c r="K2175" s="119" t="s">
        <v>58</v>
      </c>
      <c r="L2175" s="172">
        <v>4.4642857142857152E-4</v>
      </c>
      <c r="M2175" s="182" t="s">
        <v>105</v>
      </c>
      <c r="N2175" s="174">
        <f>INDEX(BD_Seguimiento_OAP_2019!$AH$3:$AS$294,MATCH(Revisión_Avance_Periodo!$I2175,BD_Seguimiento_OAP_2019!$L$3:$L$294,0),MATCH(Revisión_Avance_Periodo!$M2175,BD_Seguimiento_OAP_2019!$AH$2:$AS$2,0))</f>
        <v>5.8250000000000003E-2</v>
      </c>
      <c r="O2175" s="174">
        <f>INDEX(BD_Seguimiento_OAP_2019!$AV$3:$BG$294,MATCH(Revisión_Avance_Periodo!$I2175,BD_Seguimiento_OAP_2019!$L$3:$L$294,0),MATCH(Revisión_Avance_Periodo!$M2175,BD_Seguimiento_OAP_2019!$AV$2:$BG$2,0))</f>
        <v>5.8250000000000003E-2</v>
      </c>
      <c r="P2175" s="188">
        <f t="shared" si="393"/>
        <v>1</v>
      </c>
      <c r="Q2175" s="182" t="str">
        <f>VLOOKUP(P2175,Tabla_Indicador_Gestion4[#All],3,TRUE)</f>
        <v>Culminada</v>
      </c>
      <c r="R2175" s="215">
        <f>SUBTOTAL(9,$N$2174:$N2175)</f>
        <v>0.11650000000000001</v>
      </c>
      <c r="S2175" s="231">
        <f>SUBTOTAL(9,$O$2174:$O2175)</f>
        <v>0.11650000000000001</v>
      </c>
      <c r="T2175" s="231">
        <f>IFERROR(+Revisión_Avance_Periodo!$S2175/Revisión_Avance_Periodo!$R2175,0)</f>
        <v>1</v>
      </c>
      <c r="U2175" s="184"/>
      <c r="V2175" s="185"/>
      <c r="W2175" s="183"/>
      <c r="X2175" s="183"/>
      <c r="Y2175" s="183"/>
      <c r="Z2175" s="186"/>
      <c r="AA2175" s="187"/>
    </row>
    <row r="2176" spans="1:27" x14ac:dyDescent="0.25">
      <c r="A2176" s="88">
        <v>184</v>
      </c>
      <c r="B2176" s="91" t="str">
        <f>CONCATENATE(Revisión_Avance_Periodo!$C2176,";",Revisión_Avance_Periodo!$E2176,";",Revisión_Avance_Periodo!$I2176)</f>
        <v>OE1;PR_04;ACT_72</v>
      </c>
      <c r="C2176" s="170" t="s">
        <v>9</v>
      </c>
      <c r="D2176" s="171" t="str">
        <f>VLOOKUP(Revisión_Avance_Periodo!$C2176,Componentes_BD!$F$1:$G$5,2,FALSE)</f>
        <v>Fortalecer la Vigilancia.</v>
      </c>
      <c r="E2176" s="106" t="s">
        <v>995</v>
      </c>
      <c r="F2176" s="89">
        <v>1</v>
      </c>
      <c r="G2176" s="89" t="str">
        <f>VLOOKUP(Revisión_Avance_Periodo!$A2176,BD_Seguimiento_OAP_2019!$A$2:$G$294,7,FALSE)</f>
        <v>PEI</v>
      </c>
      <c r="H2176" s="89" t="str">
        <f>VLOOKUP(Revisión_Avance_Periodo!$A2176,BD_Seguimiento_OAP_2019!$A$2:$J$294,10,FALSE)</f>
        <v>PEI_04 - Biblioteca Jurídica Digital de la ST</v>
      </c>
      <c r="I2176" s="89" t="s">
        <v>1025</v>
      </c>
      <c r="J2176" s="89" t="str">
        <f>VLOOKUP(Revisión_Avance_Periodo!$I2176,BD_Seguimiento_OAP_2019!$L:$M,2,FALSE)</f>
        <v>4.3 Actualizar de la Herramienta</v>
      </c>
      <c r="K2176" s="106" t="s">
        <v>58</v>
      </c>
      <c r="L2176" s="172">
        <v>4.4642857142857152E-4</v>
      </c>
      <c r="M2176" s="173" t="s">
        <v>106</v>
      </c>
      <c r="N2176" s="174">
        <f>INDEX(BD_Seguimiento_OAP_2019!$AH$3:$AS$294,MATCH(Revisión_Avance_Periodo!$I2176,BD_Seguimiento_OAP_2019!$L$3:$L$294,0),MATCH(Revisión_Avance_Periodo!$M2176,BD_Seguimiento_OAP_2019!$AH$2:$AS$2,0))</f>
        <v>5.8250000000000003E-2</v>
      </c>
      <c r="O2176" s="174">
        <f>INDEX(BD_Seguimiento_OAP_2019!$AV$3:$BG$294,MATCH(Revisión_Avance_Periodo!$I2176,BD_Seguimiento_OAP_2019!$L$3:$L$294,0),MATCH(Revisión_Avance_Periodo!$M2176,BD_Seguimiento_OAP_2019!$AV$2:$BG$2,0))</f>
        <v>5.8250000000000003E-2</v>
      </c>
      <c r="P2176" s="189">
        <f t="shared" si="393"/>
        <v>1</v>
      </c>
      <c r="Q2176" s="173" t="str">
        <f>VLOOKUP(P2176,Tabla_Indicador_Gestion4[#All],3,TRUE)</f>
        <v>Culminada</v>
      </c>
      <c r="R2176" s="215">
        <f>SUBTOTAL(9,$N$2174:$N2176)</f>
        <v>0.17475000000000002</v>
      </c>
      <c r="S2176" s="231">
        <f>SUBTOTAL(9,$O$2174:$O2176)</f>
        <v>0.17475000000000002</v>
      </c>
      <c r="T2176" s="231">
        <f>IFERROR(+Revisión_Avance_Periodo!$S2176/Revisión_Avance_Periodo!$R2176,0)</f>
        <v>1</v>
      </c>
      <c r="U2176" s="184"/>
      <c r="V2176" s="185"/>
      <c r="W2176" s="183"/>
      <c r="X2176" s="183"/>
      <c r="Y2176" s="183"/>
      <c r="Z2176" s="186"/>
      <c r="AA2176" s="187"/>
    </row>
    <row r="2177" spans="1:27" x14ac:dyDescent="0.25">
      <c r="A2177" s="94">
        <v>184</v>
      </c>
      <c r="B2177" s="96" t="str">
        <f>CONCATENATE(Revisión_Avance_Periodo!$C2177,";",Revisión_Avance_Periodo!$E2177,";",Revisión_Avance_Periodo!$I2177)</f>
        <v>OE1;PR_04;ACT_72</v>
      </c>
      <c r="C2177" s="180" t="s">
        <v>9</v>
      </c>
      <c r="D2177" s="181" t="str">
        <f>VLOOKUP(Revisión_Avance_Periodo!$C2177,Componentes_BD!$F$1:$G$5,2,FALSE)</f>
        <v>Fortalecer la Vigilancia.</v>
      </c>
      <c r="E2177" s="119" t="s">
        <v>995</v>
      </c>
      <c r="F2177" s="95">
        <v>1</v>
      </c>
      <c r="G2177" s="95" t="str">
        <f>VLOOKUP(Revisión_Avance_Periodo!$A2177,BD_Seguimiento_OAP_2019!$A$2:$G$294,7,FALSE)</f>
        <v>PEI</v>
      </c>
      <c r="H2177" s="95" t="str">
        <f>VLOOKUP(Revisión_Avance_Periodo!$A2177,BD_Seguimiento_OAP_2019!$A$2:$J$294,10,FALSE)</f>
        <v>PEI_04 - Biblioteca Jurídica Digital de la ST</v>
      </c>
      <c r="I2177" s="95" t="s">
        <v>1025</v>
      </c>
      <c r="J2177" s="95" t="str">
        <f>VLOOKUP(Revisión_Avance_Periodo!$I2177,BD_Seguimiento_OAP_2019!$L:$M,2,FALSE)</f>
        <v>4.3 Actualizar de la Herramienta</v>
      </c>
      <c r="K2177" s="119" t="s">
        <v>58</v>
      </c>
      <c r="L2177" s="172">
        <v>4.4642857142857152E-4</v>
      </c>
      <c r="M2177" s="182" t="s">
        <v>107</v>
      </c>
      <c r="N2177" s="174">
        <f>INDEX(BD_Seguimiento_OAP_2019!$AH$3:$AS$294,MATCH(Revisión_Avance_Periodo!$I2177,BD_Seguimiento_OAP_2019!$L$3:$L$294,0),MATCH(Revisión_Avance_Periodo!$M2177,BD_Seguimiento_OAP_2019!$AH$2:$AS$2,0))</f>
        <v>5.8250000000000003E-2</v>
      </c>
      <c r="O2177" s="174">
        <f>INDEX(BD_Seguimiento_OAP_2019!$AV$3:$BG$294,MATCH(Revisión_Avance_Periodo!$I2177,BD_Seguimiento_OAP_2019!$L$3:$L$294,0),MATCH(Revisión_Avance_Periodo!$M2177,BD_Seguimiento_OAP_2019!$AV$2:$BG$2,0))</f>
        <v>5.8250000000000003E-2</v>
      </c>
      <c r="P2177" s="188">
        <f t="shared" si="393"/>
        <v>1</v>
      </c>
      <c r="Q2177" s="182" t="str">
        <f>VLOOKUP(P2177,Tabla_Indicador_Gestion4[#All],3,TRUE)</f>
        <v>Culminada</v>
      </c>
      <c r="R2177" s="215">
        <f>SUBTOTAL(9,$N$2174:$N2177)</f>
        <v>0.23300000000000001</v>
      </c>
      <c r="S2177" s="231">
        <f>SUBTOTAL(9,$O$2174:$O2177)</f>
        <v>0.23300000000000001</v>
      </c>
      <c r="T2177" s="231">
        <f>IFERROR(+Revisión_Avance_Periodo!$S2177/Revisión_Avance_Periodo!$R2177,0)</f>
        <v>1</v>
      </c>
      <c r="U2177" s="184"/>
      <c r="V2177" s="185"/>
      <c r="W2177" s="183"/>
      <c r="X2177" s="183"/>
      <c r="Y2177" s="183"/>
      <c r="Z2177" s="186"/>
      <c r="AA2177" s="187"/>
    </row>
    <row r="2178" spans="1:27" x14ac:dyDescent="0.25">
      <c r="A2178" s="88">
        <v>184</v>
      </c>
      <c r="B2178" s="91" t="str">
        <f>CONCATENATE(Revisión_Avance_Periodo!$C2178,";",Revisión_Avance_Periodo!$E2178,";",Revisión_Avance_Periodo!$I2178)</f>
        <v>OE1;PR_04;ACT_72</v>
      </c>
      <c r="C2178" s="170" t="s">
        <v>9</v>
      </c>
      <c r="D2178" s="171" t="str">
        <f>VLOOKUP(Revisión_Avance_Periodo!$C2178,Componentes_BD!$F$1:$G$5,2,FALSE)</f>
        <v>Fortalecer la Vigilancia.</v>
      </c>
      <c r="E2178" s="106" t="s">
        <v>995</v>
      </c>
      <c r="F2178" s="89">
        <v>1</v>
      </c>
      <c r="G2178" s="89" t="str">
        <f>VLOOKUP(Revisión_Avance_Periodo!$A2178,BD_Seguimiento_OAP_2019!$A$2:$G$294,7,FALSE)</f>
        <v>PEI</v>
      </c>
      <c r="H2178" s="89" t="str">
        <f>VLOOKUP(Revisión_Avance_Periodo!$A2178,BD_Seguimiento_OAP_2019!$A$2:$J$294,10,FALSE)</f>
        <v>PEI_04 - Biblioteca Jurídica Digital de la ST</v>
      </c>
      <c r="I2178" s="89" t="s">
        <v>1025</v>
      </c>
      <c r="J2178" s="89" t="str">
        <f>VLOOKUP(Revisión_Avance_Periodo!$I2178,BD_Seguimiento_OAP_2019!$L:$M,2,FALSE)</f>
        <v>4.3 Actualizar de la Herramienta</v>
      </c>
      <c r="K2178" s="106" t="s">
        <v>58</v>
      </c>
      <c r="L2178" s="172">
        <v>4.4642857142857152E-4</v>
      </c>
      <c r="M2178" s="173" t="s">
        <v>108</v>
      </c>
      <c r="N2178" s="174">
        <f>INDEX(BD_Seguimiento_OAP_2019!$AH$3:$AS$294,MATCH(Revisión_Avance_Periodo!$I2178,BD_Seguimiento_OAP_2019!$L$3:$L$294,0),MATCH(Revisión_Avance_Periodo!$M2178,BD_Seguimiento_OAP_2019!$AH$2:$AS$2,0))</f>
        <v>0</v>
      </c>
      <c r="O2178" s="174">
        <f>INDEX(BD_Seguimiento_OAP_2019!$AV$3:$BG$294,MATCH(Revisión_Avance_Periodo!$I2178,BD_Seguimiento_OAP_2019!$L$3:$L$294,0),MATCH(Revisión_Avance_Periodo!$M2178,BD_Seguimiento_OAP_2019!$AV$2:$BG$2,0))</f>
        <v>0</v>
      </c>
      <c r="P2178" s="175">
        <f t="shared" ref="P2178:P2185" si="403">IFERROR((O2178/N2178),0)</f>
        <v>0</v>
      </c>
      <c r="Q2178" s="173" t="str">
        <f>VLOOKUP(P2178,Tabla_Indicador_Gestion4[#All],3,TRUE)</f>
        <v>Por Ejecutar</v>
      </c>
      <c r="R2178" s="215">
        <f>SUBTOTAL(9,$N$2174:$N2178)</f>
        <v>0.23300000000000001</v>
      </c>
      <c r="S2178" s="231">
        <f>SUBTOTAL(9,$O$2174:$O2178)</f>
        <v>0.23300000000000001</v>
      </c>
      <c r="T2178" s="231">
        <f>IFERROR(+Revisión_Avance_Periodo!$S2178/Revisión_Avance_Periodo!$R2178,0)</f>
        <v>1</v>
      </c>
      <c r="U2178" s="184"/>
      <c r="V2178" s="185"/>
      <c r="W2178" s="183"/>
      <c r="X2178" s="183"/>
      <c r="Y2178" s="183"/>
      <c r="Z2178" s="186"/>
      <c r="AA2178" s="187"/>
    </row>
    <row r="2179" spans="1:27" x14ac:dyDescent="0.25">
      <c r="A2179" s="94">
        <v>184</v>
      </c>
      <c r="B2179" s="96" t="str">
        <f>CONCATENATE(Revisión_Avance_Periodo!$C2179,";",Revisión_Avance_Periodo!$E2179,";",Revisión_Avance_Periodo!$I2179)</f>
        <v>OE1;PR_04;ACT_72</v>
      </c>
      <c r="C2179" s="180" t="s">
        <v>9</v>
      </c>
      <c r="D2179" s="181" t="str">
        <f>VLOOKUP(Revisión_Avance_Periodo!$C2179,Componentes_BD!$F$1:$G$5,2,FALSE)</f>
        <v>Fortalecer la Vigilancia.</v>
      </c>
      <c r="E2179" s="119" t="s">
        <v>995</v>
      </c>
      <c r="F2179" s="95">
        <v>1</v>
      </c>
      <c r="G2179" s="95" t="str">
        <f>VLOOKUP(Revisión_Avance_Periodo!$A2179,BD_Seguimiento_OAP_2019!$A$2:$G$294,7,FALSE)</f>
        <v>PEI</v>
      </c>
      <c r="H2179" s="95" t="str">
        <f>VLOOKUP(Revisión_Avance_Periodo!$A2179,BD_Seguimiento_OAP_2019!$A$2:$J$294,10,FALSE)</f>
        <v>PEI_04 - Biblioteca Jurídica Digital de la ST</v>
      </c>
      <c r="I2179" s="95" t="s">
        <v>1025</v>
      </c>
      <c r="J2179" s="95" t="str">
        <f>VLOOKUP(Revisión_Avance_Periodo!$I2179,BD_Seguimiento_OAP_2019!$L:$M,2,FALSE)</f>
        <v>4.3 Actualizar de la Herramienta</v>
      </c>
      <c r="K2179" s="119" t="s">
        <v>58</v>
      </c>
      <c r="L2179" s="172">
        <v>4.4642857142857152E-4</v>
      </c>
      <c r="M2179" s="182" t="s">
        <v>109</v>
      </c>
      <c r="N2179" s="174">
        <f>INDEX(BD_Seguimiento_OAP_2019!$AH$3:$AS$294,MATCH(Revisión_Avance_Periodo!$I2179,BD_Seguimiento_OAP_2019!$L$3:$L$294,0),MATCH(Revisión_Avance_Periodo!$M2179,BD_Seguimiento_OAP_2019!$AH$2:$AS$2,0))</f>
        <v>0</v>
      </c>
      <c r="O2179" s="174">
        <f>INDEX(BD_Seguimiento_OAP_2019!$AV$3:$BG$294,MATCH(Revisión_Avance_Periodo!$I2179,BD_Seguimiento_OAP_2019!$L$3:$L$294,0),MATCH(Revisión_Avance_Periodo!$M2179,BD_Seguimiento_OAP_2019!$AV$2:$BG$2,0))</f>
        <v>0</v>
      </c>
      <c r="P2179" s="175">
        <f t="shared" si="403"/>
        <v>0</v>
      </c>
      <c r="Q2179" s="182" t="str">
        <f>VLOOKUP(P2179,Tabla_Indicador_Gestion4[#All],3,TRUE)</f>
        <v>Por Ejecutar</v>
      </c>
      <c r="R2179" s="215">
        <f>SUBTOTAL(9,$N$2174:$N2179)</f>
        <v>0.23300000000000001</v>
      </c>
      <c r="S2179" s="231">
        <f>SUBTOTAL(9,$O$2174:$O2179)</f>
        <v>0.23300000000000001</v>
      </c>
      <c r="T2179" s="231">
        <f>IFERROR(+Revisión_Avance_Periodo!$S2179/Revisión_Avance_Periodo!$R2179,0)</f>
        <v>1</v>
      </c>
      <c r="U2179" s="184"/>
      <c r="V2179" s="185"/>
      <c r="W2179" s="183"/>
      <c r="X2179" s="183"/>
      <c r="Y2179" s="183"/>
      <c r="Z2179" s="186"/>
      <c r="AA2179" s="187"/>
    </row>
    <row r="2180" spans="1:27" x14ac:dyDescent="0.25">
      <c r="A2180" s="88">
        <v>184</v>
      </c>
      <c r="B2180" s="91" t="str">
        <f>CONCATENATE(Revisión_Avance_Periodo!$C2180,";",Revisión_Avance_Periodo!$E2180,";",Revisión_Avance_Periodo!$I2180)</f>
        <v>OE1;PR_04;ACT_72</v>
      </c>
      <c r="C2180" s="170" t="s">
        <v>9</v>
      </c>
      <c r="D2180" s="171" t="str">
        <f>VLOOKUP(Revisión_Avance_Periodo!$C2180,Componentes_BD!$F$1:$G$5,2,FALSE)</f>
        <v>Fortalecer la Vigilancia.</v>
      </c>
      <c r="E2180" s="106" t="s">
        <v>995</v>
      </c>
      <c r="F2180" s="89">
        <v>1</v>
      </c>
      <c r="G2180" s="89" t="str">
        <f>VLOOKUP(Revisión_Avance_Periodo!$A2180,BD_Seguimiento_OAP_2019!$A$2:$G$294,7,FALSE)</f>
        <v>PEI</v>
      </c>
      <c r="H2180" s="89" t="str">
        <f>VLOOKUP(Revisión_Avance_Periodo!$A2180,BD_Seguimiento_OAP_2019!$A$2:$J$294,10,FALSE)</f>
        <v>PEI_04 - Biblioteca Jurídica Digital de la ST</v>
      </c>
      <c r="I2180" s="89" t="s">
        <v>1025</v>
      </c>
      <c r="J2180" s="89" t="str">
        <f>VLOOKUP(Revisión_Avance_Periodo!$I2180,BD_Seguimiento_OAP_2019!$L:$M,2,FALSE)</f>
        <v>4.3 Actualizar de la Herramienta</v>
      </c>
      <c r="K2180" s="106" t="s">
        <v>58</v>
      </c>
      <c r="L2180" s="172">
        <v>4.4642857142857152E-4</v>
      </c>
      <c r="M2180" s="173" t="s">
        <v>110</v>
      </c>
      <c r="N2180" s="174">
        <f>INDEX(BD_Seguimiento_OAP_2019!$AH$3:$AS$294,MATCH(Revisión_Avance_Periodo!$I2180,BD_Seguimiento_OAP_2019!$L$3:$L$294,0),MATCH(Revisión_Avance_Periodo!$M2180,BD_Seguimiento_OAP_2019!$AH$2:$AS$2,0))</f>
        <v>0</v>
      </c>
      <c r="O2180" s="174">
        <f>INDEX(BD_Seguimiento_OAP_2019!$AV$3:$BG$294,MATCH(Revisión_Avance_Periodo!$I2180,BD_Seguimiento_OAP_2019!$L$3:$L$294,0),MATCH(Revisión_Avance_Periodo!$M2180,BD_Seguimiento_OAP_2019!$AV$2:$BG$2,0))</f>
        <v>0</v>
      </c>
      <c r="P2180" s="175">
        <f t="shared" si="403"/>
        <v>0</v>
      </c>
      <c r="Q2180" s="173" t="str">
        <f>VLOOKUP(P2180,Tabla_Indicador_Gestion4[#All],3,TRUE)</f>
        <v>Por Ejecutar</v>
      </c>
      <c r="R2180" s="215">
        <f>SUBTOTAL(9,$N$2174:$N2180)</f>
        <v>0.23300000000000001</v>
      </c>
      <c r="S2180" s="231">
        <f>SUBTOTAL(9,$O$2174:$O2180)</f>
        <v>0.23300000000000001</v>
      </c>
      <c r="T2180" s="231">
        <f>IFERROR(+Revisión_Avance_Periodo!$S2180/Revisión_Avance_Periodo!$R2180,0)</f>
        <v>1</v>
      </c>
      <c r="U2180" s="184"/>
      <c r="V2180" s="185"/>
      <c r="W2180" s="183"/>
      <c r="X2180" s="183"/>
      <c r="Y2180" s="183"/>
      <c r="Z2180" s="186"/>
      <c r="AA2180" s="187"/>
    </row>
    <row r="2181" spans="1:27" x14ac:dyDescent="0.25">
      <c r="A2181" s="94">
        <v>184</v>
      </c>
      <c r="B2181" s="96" t="str">
        <f>CONCATENATE(Revisión_Avance_Periodo!$C2181,";",Revisión_Avance_Periodo!$E2181,";",Revisión_Avance_Periodo!$I2181)</f>
        <v>OE1;PR_04;ACT_72</v>
      </c>
      <c r="C2181" s="180" t="s">
        <v>9</v>
      </c>
      <c r="D2181" s="181" t="str">
        <f>VLOOKUP(Revisión_Avance_Periodo!$C2181,Componentes_BD!$F$1:$G$5,2,FALSE)</f>
        <v>Fortalecer la Vigilancia.</v>
      </c>
      <c r="E2181" s="119" t="s">
        <v>995</v>
      </c>
      <c r="F2181" s="95">
        <v>1</v>
      </c>
      <c r="G2181" s="95" t="str">
        <f>VLOOKUP(Revisión_Avance_Periodo!$A2181,BD_Seguimiento_OAP_2019!$A$2:$G$294,7,FALSE)</f>
        <v>PEI</v>
      </c>
      <c r="H2181" s="95" t="str">
        <f>VLOOKUP(Revisión_Avance_Periodo!$A2181,BD_Seguimiento_OAP_2019!$A$2:$J$294,10,FALSE)</f>
        <v>PEI_04 - Biblioteca Jurídica Digital de la ST</v>
      </c>
      <c r="I2181" s="95" t="s">
        <v>1025</v>
      </c>
      <c r="J2181" s="95" t="str">
        <f>VLOOKUP(Revisión_Avance_Periodo!$I2181,BD_Seguimiento_OAP_2019!$L:$M,2,FALSE)</f>
        <v>4.3 Actualizar de la Herramienta</v>
      </c>
      <c r="K2181" s="119" t="s">
        <v>58</v>
      </c>
      <c r="L2181" s="172">
        <v>4.4642857142857152E-4</v>
      </c>
      <c r="M2181" s="182" t="s">
        <v>111</v>
      </c>
      <c r="N2181" s="174">
        <f>INDEX(BD_Seguimiento_OAP_2019!$AH$3:$AS$294,MATCH(Revisión_Avance_Periodo!$I2181,BD_Seguimiento_OAP_2019!$L$3:$L$294,0),MATCH(Revisión_Avance_Periodo!$M2181,BD_Seguimiento_OAP_2019!$AH$2:$AS$2,0))</f>
        <v>0</v>
      </c>
      <c r="O2181" s="174">
        <f>INDEX(BD_Seguimiento_OAP_2019!$AV$3:$BG$294,MATCH(Revisión_Avance_Periodo!$I2181,BD_Seguimiento_OAP_2019!$L$3:$L$294,0),MATCH(Revisión_Avance_Periodo!$M2181,BD_Seguimiento_OAP_2019!$AV$2:$BG$2,0))</f>
        <v>0</v>
      </c>
      <c r="P2181" s="175">
        <f t="shared" si="403"/>
        <v>0</v>
      </c>
      <c r="Q2181" s="182" t="str">
        <f>VLOOKUP(P2181,Tabla_Indicador_Gestion4[#All],3,TRUE)</f>
        <v>Por Ejecutar</v>
      </c>
      <c r="R2181" s="215">
        <f>SUBTOTAL(9,$N$2174:$N2181)</f>
        <v>0.23300000000000001</v>
      </c>
      <c r="S2181" s="231">
        <f>SUBTOTAL(9,$O$2174:$O2181)</f>
        <v>0.23300000000000001</v>
      </c>
      <c r="T2181" s="231">
        <f>IFERROR(+Revisión_Avance_Periodo!$S2181/Revisión_Avance_Periodo!$R2181,0)</f>
        <v>1</v>
      </c>
      <c r="U2181" s="184"/>
      <c r="V2181" s="185"/>
      <c r="W2181" s="183"/>
      <c r="X2181" s="183"/>
      <c r="Y2181" s="183"/>
      <c r="Z2181" s="186"/>
      <c r="AA2181" s="187"/>
    </row>
    <row r="2182" spans="1:27" x14ac:dyDescent="0.25">
      <c r="A2182" s="88">
        <v>184</v>
      </c>
      <c r="B2182" s="91" t="str">
        <f>CONCATENATE(Revisión_Avance_Periodo!$C2182,";",Revisión_Avance_Periodo!$E2182,";",Revisión_Avance_Periodo!$I2182)</f>
        <v>OE1;PR_04;ACT_72</v>
      </c>
      <c r="C2182" s="170" t="s">
        <v>9</v>
      </c>
      <c r="D2182" s="171" t="str">
        <f>VLOOKUP(Revisión_Avance_Periodo!$C2182,Componentes_BD!$F$1:$G$5,2,FALSE)</f>
        <v>Fortalecer la Vigilancia.</v>
      </c>
      <c r="E2182" s="106" t="s">
        <v>995</v>
      </c>
      <c r="F2182" s="89">
        <v>1</v>
      </c>
      <c r="G2182" s="89" t="str">
        <f>VLOOKUP(Revisión_Avance_Periodo!$A2182,BD_Seguimiento_OAP_2019!$A$2:$G$294,7,FALSE)</f>
        <v>PEI</v>
      </c>
      <c r="H2182" s="89" t="str">
        <f>VLOOKUP(Revisión_Avance_Periodo!$A2182,BD_Seguimiento_OAP_2019!$A$2:$J$294,10,FALSE)</f>
        <v>PEI_04 - Biblioteca Jurídica Digital de la ST</v>
      </c>
      <c r="I2182" s="89" t="s">
        <v>1025</v>
      </c>
      <c r="J2182" s="89" t="str">
        <f>VLOOKUP(Revisión_Avance_Periodo!$I2182,BD_Seguimiento_OAP_2019!$L:$M,2,FALSE)</f>
        <v>4.3 Actualizar de la Herramienta</v>
      </c>
      <c r="K2182" s="106" t="s">
        <v>58</v>
      </c>
      <c r="L2182" s="172">
        <v>4.4642857142857152E-4</v>
      </c>
      <c r="M2182" s="173" t="s">
        <v>112</v>
      </c>
      <c r="N2182" s="174">
        <f>INDEX(BD_Seguimiento_OAP_2019!$AH$3:$AS$294,MATCH(Revisión_Avance_Periodo!$I2182,BD_Seguimiento_OAP_2019!$L$3:$L$294,0),MATCH(Revisión_Avance_Periodo!$M2182,BD_Seguimiento_OAP_2019!$AH$2:$AS$2,0))</f>
        <v>0</v>
      </c>
      <c r="O2182" s="174">
        <f>INDEX(BD_Seguimiento_OAP_2019!$AV$3:$BG$294,MATCH(Revisión_Avance_Periodo!$I2182,BD_Seguimiento_OAP_2019!$L$3:$L$294,0),MATCH(Revisión_Avance_Periodo!$M2182,BD_Seguimiento_OAP_2019!$AV$2:$BG$2,0))</f>
        <v>0</v>
      </c>
      <c r="P2182" s="175">
        <f t="shared" si="403"/>
        <v>0</v>
      </c>
      <c r="Q2182" s="173" t="str">
        <f>VLOOKUP(P2182,Tabla_Indicador_Gestion4[#All],3,TRUE)</f>
        <v>Por Ejecutar</v>
      </c>
      <c r="R2182" s="215">
        <f>SUBTOTAL(9,$N$2174:$N2182)</f>
        <v>0.23300000000000001</v>
      </c>
      <c r="S2182" s="231">
        <f>SUBTOTAL(9,$O$2174:$O2182)</f>
        <v>0.23300000000000001</v>
      </c>
      <c r="T2182" s="231">
        <f>IFERROR(+Revisión_Avance_Periodo!$S2182/Revisión_Avance_Periodo!$R2182,0)</f>
        <v>1</v>
      </c>
      <c r="U2182" s="184"/>
      <c r="V2182" s="185"/>
      <c r="W2182" s="183"/>
      <c r="X2182" s="183"/>
      <c r="Y2182" s="183"/>
      <c r="Z2182" s="186"/>
      <c r="AA2182" s="187"/>
    </row>
    <row r="2183" spans="1:27" x14ac:dyDescent="0.25">
      <c r="A2183" s="94">
        <v>184</v>
      </c>
      <c r="B2183" s="96" t="str">
        <f>CONCATENATE(Revisión_Avance_Periodo!$C2183,";",Revisión_Avance_Periodo!$E2183,";",Revisión_Avance_Periodo!$I2183)</f>
        <v>OE1;PR_04;ACT_72</v>
      </c>
      <c r="C2183" s="180" t="s">
        <v>9</v>
      </c>
      <c r="D2183" s="181" t="str">
        <f>VLOOKUP(Revisión_Avance_Periodo!$C2183,Componentes_BD!$F$1:$G$5,2,FALSE)</f>
        <v>Fortalecer la Vigilancia.</v>
      </c>
      <c r="E2183" s="119" t="s">
        <v>995</v>
      </c>
      <c r="F2183" s="95">
        <v>1</v>
      </c>
      <c r="G2183" s="95" t="str">
        <f>VLOOKUP(Revisión_Avance_Periodo!$A2183,BD_Seguimiento_OAP_2019!$A$2:$G$294,7,FALSE)</f>
        <v>PEI</v>
      </c>
      <c r="H2183" s="95" t="str">
        <f>VLOOKUP(Revisión_Avance_Periodo!$A2183,BD_Seguimiento_OAP_2019!$A$2:$J$294,10,FALSE)</f>
        <v>PEI_04 - Biblioteca Jurídica Digital de la ST</v>
      </c>
      <c r="I2183" s="95" t="s">
        <v>1025</v>
      </c>
      <c r="J2183" s="95" t="str">
        <f>VLOOKUP(Revisión_Avance_Periodo!$I2183,BD_Seguimiento_OAP_2019!$L:$M,2,FALSE)</f>
        <v>4.3 Actualizar de la Herramienta</v>
      </c>
      <c r="K2183" s="119" t="s">
        <v>58</v>
      </c>
      <c r="L2183" s="172">
        <v>4.4642857142857152E-4</v>
      </c>
      <c r="M2183" s="182" t="s">
        <v>113</v>
      </c>
      <c r="N2183" s="174">
        <f>INDEX(BD_Seguimiento_OAP_2019!$AH$3:$AS$294,MATCH(Revisión_Avance_Periodo!$I2183,BD_Seguimiento_OAP_2019!$L$3:$L$294,0),MATCH(Revisión_Avance_Periodo!$M2183,BD_Seguimiento_OAP_2019!$AH$2:$AS$2,0))</f>
        <v>0</v>
      </c>
      <c r="O2183" s="174">
        <f>INDEX(BD_Seguimiento_OAP_2019!$AV$3:$BG$294,MATCH(Revisión_Avance_Periodo!$I2183,BD_Seguimiento_OAP_2019!$L$3:$L$294,0),MATCH(Revisión_Avance_Periodo!$M2183,BD_Seguimiento_OAP_2019!$AV$2:$BG$2,0))</f>
        <v>0</v>
      </c>
      <c r="P2183" s="175">
        <f t="shared" si="403"/>
        <v>0</v>
      </c>
      <c r="Q2183" s="182" t="str">
        <f>VLOOKUP(P2183,Tabla_Indicador_Gestion4[#All],3,TRUE)</f>
        <v>Por Ejecutar</v>
      </c>
      <c r="R2183" s="215">
        <f>SUBTOTAL(9,$N$2174:$N2183)</f>
        <v>0.23300000000000001</v>
      </c>
      <c r="S2183" s="231">
        <f>SUBTOTAL(9,$O$2174:$O2183)</f>
        <v>0.23300000000000001</v>
      </c>
      <c r="T2183" s="231">
        <f>IFERROR(+Revisión_Avance_Periodo!$S2183/Revisión_Avance_Periodo!$R2183,0)</f>
        <v>1</v>
      </c>
      <c r="U2183" s="184"/>
      <c r="V2183" s="185"/>
      <c r="W2183" s="183"/>
      <c r="X2183" s="183"/>
      <c r="Y2183" s="183"/>
      <c r="Z2183" s="186"/>
      <c r="AA2183" s="187"/>
    </row>
    <row r="2184" spans="1:27" x14ac:dyDescent="0.25">
      <c r="A2184" s="88">
        <v>184</v>
      </c>
      <c r="B2184" s="91" t="str">
        <f>CONCATENATE(Revisión_Avance_Periodo!$C2184,";",Revisión_Avance_Periodo!$E2184,";",Revisión_Avance_Periodo!$I2184)</f>
        <v>OE1;PR_04;ACT_72</v>
      </c>
      <c r="C2184" s="170" t="s">
        <v>9</v>
      </c>
      <c r="D2184" s="171" t="str">
        <f>VLOOKUP(Revisión_Avance_Periodo!$C2184,Componentes_BD!$F$1:$G$5,2,FALSE)</f>
        <v>Fortalecer la Vigilancia.</v>
      </c>
      <c r="E2184" s="106" t="s">
        <v>995</v>
      </c>
      <c r="F2184" s="89">
        <v>1</v>
      </c>
      <c r="G2184" s="89" t="str">
        <f>VLOOKUP(Revisión_Avance_Periodo!$A2184,BD_Seguimiento_OAP_2019!$A$2:$G$294,7,FALSE)</f>
        <v>PEI</v>
      </c>
      <c r="H2184" s="89" t="str">
        <f>VLOOKUP(Revisión_Avance_Periodo!$A2184,BD_Seguimiento_OAP_2019!$A$2:$J$294,10,FALSE)</f>
        <v>PEI_04 - Biblioteca Jurídica Digital de la ST</v>
      </c>
      <c r="I2184" s="89" t="s">
        <v>1025</v>
      </c>
      <c r="J2184" s="89" t="str">
        <f>VLOOKUP(Revisión_Avance_Periodo!$I2184,BD_Seguimiento_OAP_2019!$L:$M,2,FALSE)</f>
        <v>4.3 Actualizar de la Herramienta</v>
      </c>
      <c r="K2184" s="106" t="s">
        <v>58</v>
      </c>
      <c r="L2184" s="172">
        <v>4.4642857142857152E-4</v>
      </c>
      <c r="M2184" s="173" t="s">
        <v>114</v>
      </c>
      <c r="N2184" s="174">
        <f>INDEX(BD_Seguimiento_OAP_2019!$AH$3:$AS$294,MATCH(Revisión_Avance_Periodo!$I2184,BD_Seguimiento_OAP_2019!$L$3:$L$294,0),MATCH(Revisión_Avance_Periodo!$M2184,BD_Seguimiento_OAP_2019!$AH$2:$AS$2,0))</f>
        <v>0</v>
      </c>
      <c r="O2184" s="174">
        <f>INDEX(BD_Seguimiento_OAP_2019!$AV$3:$BG$294,MATCH(Revisión_Avance_Periodo!$I2184,BD_Seguimiento_OAP_2019!$L$3:$L$294,0),MATCH(Revisión_Avance_Periodo!$M2184,BD_Seguimiento_OAP_2019!$AV$2:$BG$2,0))</f>
        <v>0</v>
      </c>
      <c r="P2184" s="175">
        <f t="shared" si="403"/>
        <v>0</v>
      </c>
      <c r="Q2184" s="173" t="str">
        <f>VLOOKUP(P2184,Tabla_Indicador_Gestion4[#All],3,TRUE)</f>
        <v>Por Ejecutar</v>
      </c>
      <c r="R2184" s="215">
        <f>SUBTOTAL(9,$N$2174:$N2184)</f>
        <v>0.23300000000000001</v>
      </c>
      <c r="S2184" s="231">
        <f>SUBTOTAL(9,$O$2174:$O2184)</f>
        <v>0.23300000000000001</v>
      </c>
      <c r="T2184" s="231">
        <f>IFERROR(+Revisión_Avance_Periodo!$S2184/Revisión_Avance_Periodo!$R2184,0)</f>
        <v>1</v>
      </c>
      <c r="U2184" s="184"/>
      <c r="V2184" s="185"/>
      <c r="W2184" s="183"/>
      <c r="X2184" s="183"/>
      <c r="Y2184" s="183"/>
      <c r="Z2184" s="186"/>
      <c r="AA2184" s="187"/>
    </row>
    <row r="2185" spans="1:27" ht="15.75" thickBot="1" x14ac:dyDescent="0.3">
      <c r="A2185" s="94">
        <v>184</v>
      </c>
      <c r="B2185" s="96" t="str">
        <f>CONCATENATE(Revisión_Avance_Periodo!$C2185,";",Revisión_Avance_Periodo!$E2185,";",Revisión_Avance_Periodo!$I2185)</f>
        <v>OE1;PR_04;ACT_72</v>
      </c>
      <c r="C2185" s="180" t="s">
        <v>9</v>
      </c>
      <c r="D2185" s="181" t="str">
        <f>VLOOKUP(Revisión_Avance_Periodo!$C2185,Componentes_BD!$F$1:$G$5,2,FALSE)</f>
        <v>Fortalecer la Vigilancia.</v>
      </c>
      <c r="E2185" s="119" t="s">
        <v>995</v>
      </c>
      <c r="F2185" s="95">
        <v>1</v>
      </c>
      <c r="G2185" s="95" t="str">
        <f>VLOOKUP(Revisión_Avance_Periodo!$A2185,BD_Seguimiento_OAP_2019!$A$2:$G$294,7,FALSE)</f>
        <v>PEI</v>
      </c>
      <c r="H2185" s="95" t="str">
        <f>VLOOKUP(Revisión_Avance_Periodo!$A2185,BD_Seguimiento_OAP_2019!$A$2:$J$294,10,FALSE)</f>
        <v>PEI_04 - Biblioteca Jurídica Digital de la ST</v>
      </c>
      <c r="I2185" s="95" t="s">
        <v>1025</v>
      </c>
      <c r="J2185" s="95" t="str">
        <f>VLOOKUP(Revisión_Avance_Periodo!$I2185,BD_Seguimiento_OAP_2019!$L:$M,2,FALSE)</f>
        <v>4.3 Actualizar de la Herramienta</v>
      </c>
      <c r="K2185" s="119" t="s">
        <v>58</v>
      </c>
      <c r="L2185" s="172">
        <v>4.4642857142857152E-4</v>
      </c>
      <c r="M2185" s="182" t="s">
        <v>115</v>
      </c>
      <c r="N2185" s="174">
        <f>INDEX(BD_Seguimiento_OAP_2019!$AH$3:$AS$294,MATCH(Revisión_Avance_Periodo!$I2185,BD_Seguimiento_OAP_2019!$L$3:$L$294,0),MATCH(Revisión_Avance_Periodo!$M2185,BD_Seguimiento_OAP_2019!$AH$2:$AS$2,0))</f>
        <v>0</v>
      </c>
      <c r="O2185" s="174">
        <f>INDEX(BD_Seguimiento_OAP_2019!$AV$3:$BG$294,MATCH(Revisión_Avance_Periodo!$I2185,BD_Seguimiento_OAP_2019!$L$3:$L$294,0),MATCH(Revisión_Avance_Periodo!$M2185,BD_Seguimiento_OAP_2019!$AV$2:$BG$2,0))</f>
        <v>0</v>
      </c>
      <c r="P2185" s="175">
        <f t="shared" si="403"/>
        <v>0</v>
      </c>
      <c r="Q2185" s="182" t="str">
        <f>VLOOKUP(P2185,Tabla_Indicador_Gestion4[#All],3,TRUE)</f>
        <v>Por Ejecutar</v>
      </c>
      <c r="R2185" s="215">
        <f>SUBTOTAL(9,$N$2174:$N2185)</f>
        <v>0.23300000000000001</v>
      </c>
      <c r="S2185" s="231">
        <f>SUBTOTAL(9,$O$2174:$O2185)</f>
        <v>0.23300000000000001</v>
      </c>
      <c r="T2185" s="231">
        <f>IFERROR(+Revisión_Avance_Periodo!$S2185/Revisión_Avance_Periodo!$R2185,0)</f>
        <v>1</v>
      </c>
      <c r="U2185" s="184"/>
      <c r="V2185" s="185"/>
      <c r="W2185" s="183"/>
      <c r="X2185" s="183"/>
      <c r="Y2185" s="183"/>
      <c r="Z2185" s="186"/>
      <c r="AA2185" s="187"/>
    </row>
    <row r="2186" spans="1:27" x14ac:dyDescent="0.25">
      <c r="A2186" s="88">
        <v>185</v>
      </c>
      <c r="B2186" s="91" t="str">
        <f>CONCATENATE(Revisión_Avance_Periodo!$C2186,";",Revisión_Avance_Periodo!$E2186,";",Revisión_Avance_Periodo!$I2186)</f>
        <v>OE1;PR_10;ACT_95</v>
      </c>
      <c r="C2186" s="170" t="s">
        <v>9</v>
      </c>
      <c r="D2186" s="171" t="str">
        <f>VLOOKUP(Revisión_Avance_Periodo!$C2186,Componentes_BD!$F$1:$G$5,2,FALSE)</f>
        <v>Fortalecer la Vigilancia.</v>
      </c>
      <c r="E2186" s="106" t="s">
        <v>12</v>
      </c>
      <c r="F2186" s="89">
        <v>11</v>
      </c>
      <c r="G2186" s="89" t="str">
        <f>VLOOKUP(Revisión_Avance_Periodo!$A2186,BD_Seguimiento_OAP_2019!$A$2:$G$294,7,FALSE)</f>
        <v>PAI</v>
      </c>
      <c r="H2186" s="89" t="str">
        <f>VLOOKUP(Revisión_Avance_Periodo!$A2186,BD_Seguimiento_OAP_2019!$A$2:$J$294,10,FALSE)</f>
        <v>PAI_05 - Gestión del Riesgo de Corrupción  - Mapa de Riesgos de Corrupción</v>
      </c>
      <c r="I2186" s="89" t="s">
        <v>1603</v>
      </c>
      <c r="J2186" s="89" t="str">
        <f>VLOOKUP(Revisión_Avance_Periodo!$I2186,BD_Seguimiento_OAP_2019!$L:$M,2,FALSE)</f>
        <v>Revisar y actualizar la Política de Administración del Riesgo y la metodología integrada para la gestión del riesgo en la Supertransporte</v>
      </c>
      <c r="K2186" s="106" t="s">
        <v>59</v>
      </c>
      <c r="L2186" s="172">
        <v>4.4642857142857152E-4</v>
      </c>
      <c r="M2186" s="173" t="s">
        <v>104</v>
      </c>
      <c r="N2186" s="174">
        <f>INDEX(BD_Seguimiento_OAP_2019!$AH$3:$AS$294,MATCH(Revisión_Avance_Periodo!$I2186,BD_Seguimiento_OAP_2019!$L$3:$L$294,0),MATCH(Revisión_Avance_Periodo!$M2186,BD_Seguimiento_OAP_2019!$AH$2:$AS$2,0))</f>
        <v>0.03</v>
      </c>
      <c r="O2186" s="174">
        <f>INDEX(BD_Seguimiento_OAP_2019!$AV$3:$BG$294,MATCH(Revisión_Avance_Periodo!$I2186,BD_Seguimiento_OAP_2019!$L$3:$L$294,0),MATCH(Revisión_Avance_Periodo!$M2186,BD_Seguimiento_OAP_2019!$AV$2:$BG$2,0))</f>
        <v>0.03</v>
      </c>
      <c r="P2186" s="189">
        <f t="shared" ref="P2186:P2242" si="404">O2186/N2186</f>
        <v>1</v>
      </c>
      <c r="Q2186" s="173" t="str">
        <f>VLOOKUP(P2186,Tabla_Indicador_Gestion4[#All],3,TRUE)</f>
        <v>Culminada</v>
      </c>
      <c r="R2186" s="213">
        <f>SUBTOTAL(9,$N$2186:$N2186)</f>
        <v>0.03</v>
      </c>
      <c r="S2186" s="234">
        <f>SUBTOTAL(9,$O$2186:$O2186)</f>
        <v>0.03</v>
      </c>
      <c r="T2186" s="234">
        <f>IFERROR(+Revisión_Avance_Periodo!$S2186/Revisión_Avance_Periodo!$R2186,0)</f>
        <v>1</v>
      </c>
      <c r="U2186" s="177">
        <f>SUBTOTAL(9,N2186:N2197)</f>
        <v>1</v>
      </c>
      <c r="V2186" s="176">
        <f>SUBTOTAL(9,O2186:O2197)</f>
        <v>0.4</v>
      </c>
      <c r="W2186" s="176">
        <f t="shared" ref="W2186" si="405">+V2186/U2186</f>
        <v>0.4</v>
      </c>
      <c r="X2186" s="176"/>
      <c r="Y2186" s="176">
        <f>100%-Revisión_Avance_Periodo!$W2186</f>
        <v>0.6</v>
      </c>
      <c r="Z2186" s="178" t="str">
        <f>VLOOKUP(W2186,Tabla_Indicador_Gestion4[],3,TRUE)</f>
        <v>En Tramite</v>
      </c>
      <c r="AA2186" s="179">
        <f>Revisión_Avance_Periodo!$W2186*Revisión_Avance_Periodo!$L2186</f>
        <v>1.7857142857142863E-4</v>
      </c>
    </row>
    <row r="2187" spans="1:27" x14ac:dyDescent="0.25">
      <c r="A2187" s="94">
        <v>185</v>
      </c>
      <c r="B2187" s="96" t="str">
        <f>CONCATENATE(Revisión_Avance_Periodo!$C2187,";",Revisión_Avance_Periodo!$E2187,";",Revisión_Avance_Periodo!$I2187)</f>
        <v>OE1;PR_10;ACT_95</v>
      </c>
      <c r="C2187" s="180" t="s">
        <v>9</v>
      </c>
      <c r="D2187" s="181" t="str">
        <f>VLOOKUP(Revisión_Avance_Periodo!$C2187,Componentes_BD!$F$1:$G$5,2,FALSE)</f>
        <v>Fortalecer la Vigilancia.</v>
      </c>
      <c r="E2187" s="119" t="s">
        <v>12</v>
      </c>
      <c r="F2187" s="95">
        <v>11</v>
      </c>
      <c r="G2187" s="95" t="str">
        <f>VLOOKUP(Revisión_Avance_Periodo!$A2187,BD_Seguimiento_OAP_2019!$A$2:$G$294,7,FALSE)</f>
        <v>PAI</v>
      </c>
      <c r="H2187" s="95" t="str">
        <f>VLOOKUP(Revisión_Avance_Periodo!$A2187,BD_Seguimiento_OAP_2019!$A$2:$J$294,10,FALSE)</f>
        <v>PAI_05 - Gestión del Riesgo de Corrupción  - Mapa de Riesgos de Corrupción</v>
      </c>
      <c r="I2187" s="95" t="s">
        <v>1603</v>
      </c>
      <c r="J2187" s="95" t="str">
        <f>VLOOKUP(Revisión_Avance_Periodo!$I2187,BD_Seguimiento_OAP_2019!$L:$M,2,FALSE)</f>
        <v>Revisar y actualizar la Política de Administración del Riesgo y la metodología integrada para la gestión del riesgo en la Supertransporte</v>
      </c>
      <c r="K2187" s="119" t="s">
        <v>59</v>
      </c>
      <c r="L2187" s="172">
        <v>4.4642857142857152E-4</v>
      </c>
      <c r="M2187" s="182" t="s">
        <v>105</v>
      </c>
      <c r="N2187" s="174">
        <f>INDEX(BD_Seguimiento_OAP_2019!$AH$3:$AS$294,MATCH(Revisión_Avance_Periodo!$I2187,BD_Seguimiento_OAP_2019!$L$3:$L$294,0),MATCH(Revisión_Avance_Periodo!$M2187,BD_Seguimiento_OAP_2019!$AH$2:$AS$2,0))</f>
        <v>0.03</v>
      </c>
      <c r="O2187" s="174">
        <f>INDEX(BD_Seguimiento_OAP_2019!$AV$3:$BG$294,MATCH(Revisión_Avance_Periodo!$I2187,BD_Seguimiento_OAP_2019!$L$3:$L$294,0),MATCH(Revisión_Avance_Periodo!$M2187,BD_Seguimiento_OAP_2019!$AV$2:$BG$2,0))</f>
        <v>0.03</v>
      </c>
      <c r="P2187" s="188">
        <f t="shared" si="404"/>
        <v>1</v>
      </c>
      <c r="Q2187" s="182" t="str">
        <f>VLOOKUP(P2187,Tabla_Indicador_Gestion4[#All],3,TRUE)</f>
        <v>Culminada</v>
      </c>
      <c r="R2187" s="215">
        <f>SUBTOTAL(9,$N$2186:$N2187)</f>
        <v>0.06</v>
      </c>
      <c r="S2187" s="231">
        <f>SUBTOTAL(9,$O$2186:$O2187)</f>
        <v>0.06</v>
      </c>
      <c r="T2187" s="231">
        <f>IFERROR(+Revisión_Avance_Periodo!$S2187/Revisión_Avance_Periodo!$R2187,0)</f>
        <v>1</v>
      </c>
      <c r="U2187" s="184"/>
      <c r="V2187" s="185"/>
      <c r="W2187" s="183"/>
      <c r="X2187" s="183"/>
      <c r="Y2187" s="183"/>
      <c r="Z2187" s="186"/>
      <c r="AA2187" s="187"/>
    </row>
    <row r="2188" spans="1:27" x14ac:dyDescent="0.25">
      <c r="A2188" s="88">
        <v>185</v>
      </c>
      <c r="B2188" s="91" t="str">
        <f>CONCATENATE(Revisión_Avance_Periodo!$C2188,";",Revisión_Avance_Periodo!$E2188,";",Revisión_Avance_Periodo!$I2188)</f>
        <v>OE1;PR_10;ACT_95</v>
      </c>
      <c r="C2188" s="170" t="s">
        <v>9</v>
      </c>
      <c r="D2188" s="171" t="str">
        <f>VLOOKUP(Revisión_Avance_Periodo!$C2188,Componentes_BD!$F$1:$G$5,2,FALSE)</f>
        <v>Fortalecer la Vigilancia.</v>
      </c>
      <c r="E2188" s="106" t="s">
        <v>12</v>
      </c>
      <c r="F2188" s="89">
        <v>11</v>
      </c>
      <c r="G2188" s="89" t="str">
        <f>VLOOKUP(Revisión_Avance_Periodo!$A2188,BD_Seguimiento_OAP_2019!$A$2:$G$294,7,FALSE)</f>
        <v>PAI</v>
      </c>
      <c r="H2188" s="89" t="str">
        <f>VLOOKUP(Revisión_Avance_Periodo!$A2188,BD_Seguimiento_OAP_2019!$A$2:$J$294,10,FALSE)</f>
        <v>PAI_05 - Gestión del Riesgo de Corrupción  - Mapa de Riesgos de Corrupción</v>
      </c>
      <c r="I2188" s="89" t="s">
        <v>1603</v>
      </c>
      <c r="J2188" s="89" t="str">
        <f>VLOOKUP(Revisión_Avance_Periodo!$I2188,BD_Seguimiento_OAP_2019!$L:$M,2,FALSE)</f>
        <v>Revisar y actualizar la Política de Administración del Riesgo y la metodología integrada para la gestión del riesgo en la Supertransporte</v>
      </c>
      <c r="K2188" s="106" t="s">
        <v>59</v>
      </c>
      <c r="L2188" s="172">
        <v>4.4642857142857152E-4</v>
      </c>
      <c r="M2188" s="173" t="s">
        <v>106</v>
      </c>
      <c r="N2188" s="174">
        <f>INDEX(BD_Seguimiento_OAP_2019!$AH$3:$AS$294,MATCH(Revisión_Avance_Periodo!$I2188,BD_Seguimiento_OAP_2019!$L$3:$L$294,0),MATCH(Revisión_Avance_Periodo!$M2188,BD_Seguimiento_OAP_2019!$AH$2:$AS$2,0))</f>
        <v>0.04</v>
      </c>
      <c r="O2188" s="174">
        <f>INDEX(BD_Seguimiento_OAP_2019!$AV$3:$BG$294,MATCH(Revisión_Avance_Periodo!$I2188,BD_Seguimiento_OAP_2019!$L$3:$L$294,0),MATCH(Revisión_Avance_Periodo!$M2188,BD_Seguimiento_OAP_2019!$AV$2:$BG$2,0))</f>
        <v>0.04</v>
      </c>
      <c r="P2188" s="189">
        <f t="shared" si="404"/>
        <v>1</v>
      </c>
      <c r="Q2188" s="173" t="str">
        <f>VLOOKUP(P2188,Tabla_Indicador_Gestion4[#All],3,TRUE)</f>
        <v>Culminada</v>
      </c>
      <c r="R2188" s="215">
        <f>SUBTOTAL(9,$N$2186:$N2188)</f>
        <v>0.1</v>
      </c>
      <c r="S2188" s="231">
        <f>SUBTOTAL(9,$O$2186:$O2188)</f>
        <v>0.1</v>
      </c>
      <c r="T2188" s="231">
        <f>IFERROR(+Revisión_Avance_Periodo!$S2188/Revisión_Avance_Periodo!$R2188,0)</f>
        <v>1</v>
      </c>
      <c r="U2188" s="184"/>
      <c r="V2188" s="185"/>
      <c r="W2188" s="183"/>
      <c r="X2188" s="183"/>
      <c r="Y2188" s="183"/>
      <c r="Z2188" s="186"/>
      <c r="AA2188" s="187"/>
    </row>
    <row r="2189" spans="1:27" x14ac:dyDescent="0.25">
      <c r="A2189" s="94">
        <v>185</v>
      </c>
      <c r="B2189" s="96" t="str">
        <f>CONCATENATE(Revisión_Avance_Periodo!$C2189,";",Revisión_Avance_Periodo!$E2189,";",Revisión_Avance_Periodo!$I2189)</f>
        <v>OE1;PR_10;ACT_95</v>
      </c>
      <c r="C2189" s="180" t="s">
        <v>9</v>
      </c>
      <c r="D2189" s="181" t="str">
        <f>VLOOKUP(Revisión_Avance_Periodo!$C2189,Componentes_BD!$F$1:$G$5,2,FALSE)</f>
        <v>Fortalecer la Vigilancia.</v>
      </c>
      <c r="E2189" s="119" t="s">
        <v>12</v>
      </c>
      <c r="F2189" s="95">
        <v>11</v>
      </c>
      <c r="G2189" s="95" t="str">
        <f>VLOOKUP(Revisión_Avance_Periodo!$A2189,BD_Seguimiento_OAP_2019!$A$2:$G$294,7,FALSE)</f>
        <v>PAI</v>
      </c>
      <c r="H2189" s="95" t="str">
        <f>VLOOKUP(Revisión_Avance_Periodo!$A2189,BD_Seguimiento_OAP_2019!$A$2:$J$294,10,FALSE)</f>
        <v>PAI_05 - Gestión del Riesgo de Corrupción  - Mapa de Riesgos de Corrupción</v>
      </c>
      <c r="I2189" s="95" t="s">
        <v>1603</v>
      </c>
      <c r="J2189" s="95" t="str">
        <f>VLOOKUP(Revisión_Avance_Periodo!$I2189,BD_Seguimiento_OAP_2019!$L:$M,2,FALSE)</f>
        <v>Revisar y actualizar la Política de Administración del Riesgo y la metodología integrada para la gestión del riesgo en la Supertransporte</v>
      </c>
      <c r="K2189" s="119" t="s">
        <v>59</v>
      </c>
      <c r="L2189" s="172">
        <v>4.4642857142857152E-4</v>
      </c>
      <c r="M2189" s="182" t="s">
        <v>107</v>
      </c>
      <c r="N2189" s="174">
        <f>INDEX(BD_Seguimiento_OAP_2019!$AH$3:$AS$294,MATCH(Revisión_Avance_Periodo!$I2189,BD_Seguimiento_OAP_2019!$L$3:$L$294,0),MATCH(Revisión_Avance_Periodo!$M2189,BD_Seguimiento_OAP_2019!$AH$2:$AS$2,0))</f>
        <v>0.05</v>
      </c>
      <c r="O2189" s="174">
        <f>INDEX(BD_Seguimiento_OAP_2019!$AV$3:$BG$294,MATCH(Revisión_Avance_Periodo!$I2189,BD_Seguimiento_OAP_2019!$L$3:$L$294,0),MATCH(Revisión_Avance_Periodo!$M2189,BD_Seguimiento_OAP_2019!$AV$2:$BG$2,0))</f>
        <v>0.05</v>
      </c>
      <c r="P2189" s="188">
        <f t="shared" si="404"/>
        <v>1</v>
      </c>
      <c r="Q2189" s="182" t="str">
        <f>VLOOKUP(P2189,Tabla_Indicador_Gestion4[#All],3,TRUE)</f>
        <v>Culminada</v>
      </c>
      <c r="R2189" s="215">
        <f>SUBTOTAL(9,$N$2186:$N2189)</f>
        <v>0.15000000000000002</v>
      </c>
      <c r="S2189" s="231">
        <f>SUBTOTAL(9,$O$2186:$O2189)</f>
        <v>0.15000000000000002</v>
      </c>
      <c r="T2189" s="231">
        <f>IFERROR(+Revisión_Avance_Periodo!$S2189/Revisión_Avance_Periodo!$R2189,0)</f>
        <v>1</v>
      </c>
      <c r="U2189" s="184"/>
      <c r="V2189" s="185"/>
      <c r="W2189" s="183"/>
      <c r="X2189" s="183"/>
      <c r="Y2189" s="183"/>
      <c r="Z2189" s="186"/>
      <c r="AA2189" s="187"/>
    </row>
    <row r="2190" spans="1:27" x14ac:dyDescent="0.25">
      <c r="A2190" s="88">
        <v>185</v>
      </c>
      <c r="B2190" s="91" t="str">
        <f>CONCATENATE(Revisión_Avance_Periodo!$C2190,";",Revisión_Avance_Periodo!$E2190,";",Revisión_Avance_Periodo!$I2190)</f>
        <v>OE1;PR_10;ACT_95</v>
      </c>
      <c r="C2190" s="170" t="s">
        <v>9</v>
      </c>
      <c r="D2190" s="171" t="str">
        <f>VLOOKUP(Revisión_Avance_Periodo!$C2190,Componentes_BD!$F$1:$G$5,2,FALSE)</f>
        <v>Fortalecer la Vigilancia.</v>
      </c>
      <c r="E2190" s="106" t="s">
        <v>12</v>
      </c>
      <c r="F2190" s="89">
        <v>11</v>
      </c>
      <c r="G2190" s="89" t="str">
        <f>VLOOKUP(Revisión_Avance_Periodo!$A2190,BD_Seguimiento_OAP_2019!$A$2:$G$294,7,FALSE)</f>
        <v>PAI</v>
      </c>
      <c r="H2190" s="89" t="str">
        <f>VLOOKUP(Revisión_Avance_Periodo!$A2190,BD_Seguimiento_OAP_2019!$A$2:$J$294,10,FALSE)</f>
        <v>PAI_05 - Gestión del Riesgo de Corrupción  - Mapa de Riesgos de Corrupción</v>
      </c>
      <c r="I2190" s="89" t="s">
        <v>1603</v>
      </c>
      <c r="J2190" s="89" t="str">
        <f>VLOOKUP(Revisión_Avance_Periodo!$I2190,BD_Seguimiento_OAP_2019!$L:$M,2,FALSE)</f>
        <v>Revisar y actualizar la Política de Administración del Riesgo y la metodología integrada para la gestión del riesgo en la Supertransporte</v>
      </c>
      <c r="K2190" s="106" t="s">
        <v>59</v>
      </c>
      <c r="L2190" s="172">
        <v>4.4642857142857152E-4</v>
      </c>
      <c r="M2190" s="173" t="s">
        <v>108</v>
      </c>
      <c r="N2190" s="174">
        <f>INDEX(BD_Seguimiento_OAP_2019!$AH$3:$AS$294,MATCH(Revisión_Avance_Periodo!$I2190,BD_Seguimiento_OAP_2019!$L$3:$L$294,0),MATCH(Revisión_Avance_Periodo!$M2190,BD_Seguimiento_OAP_2019!$AH$2:$AS$2,0))</f>
        <v>0.25</v>
      </c>
      <c r="O2190" s="174">
        <f>INDEX(BD_Seguimiento_OAP_2019!$AV$3:$BG$294,MATCH(Revisión_Avance_Periodo!$I2190,BD_Seguimiento_OAP_2019!$L$3:$L$294,0),MATCH(Revisión_Avance_Periodo!$M2190,BD_Seguimiento_OAP_2019!$AV$2:$BG$2,0))</f>
        <v>0.25</v>
      </c>
      <c r="P2190" s="189">
        <f t="shared" si="404"/>
        <v>1</v>
      </c>
      <c r="Q2190" s="173" t="str">
        <f>VLOOKUP(P2190,Tabla_Indicador_Gestion4[#All],3,TRUE)</f>
        <v>Culminada</v>
      </c>
      <c r="R2190" s="215">
        <f>SUBTOTAL(9,$N$2186:$N2190)</f>
        <v>0.4</v>
      </c>
      <c r="S2190" s="231">
        <f>SUBTOTAL(9,$O$2186:$O2190)</f>
        <v>0.4</v>
      </c>
      <c r="T2190" s="231">
        <f>IFERROR(+Revisión_Avance_Periodo!$S2190/Revisión_Avance_Periodo!$R2190,0)</f>
        <v>1</v>
      </c>
      <c r="U2190" s="184"/>
      <c r="V2190" s="185"/>
      <c r="W2190" s="183"/>
      <c r="X2190" s="183"/>
      <c r="Y2190" s="183"/>
      <c r="Z2190" s="186"/>
      <c r="AA2190" s="187"/>
    </row>
    <row r="2191" spans="1:27" x14ac:dyDescent="0.25">
      <c r="A2191" s="94">
        <v>185</v>
      </c>
      <c r="B2191" s="96" t="str">
        <f>CONCATENATE(Revisión_Avance_Periodo!$C2191,";",Revisión_Avance_Periodo!$E2191,";",Revisión_Avance_Periodo!$I2191)</f>
        <v>OE1;PR_10;ACT_95</v>
      </c>
      <c r="C2191" s="180" t="s">
        <v>9</v>
      </c>
      <c r="D2191" s="181" t="str">
        <f>VLOOKUP(Revisión_Avance_Periodo!$C2191,Componentes_BD!$F$1:$G$5,2,FALSE)</f>
        <v>Fortalecer la Vigilancia.</v>
      </c>
      <c r="E2191" s="119" t="s">
        <v>12</v>
      </c>
      <c r="F2191" s="95">
        <v>11</v>
      </c>
      <c r="G2191" s="95" t="str">
        <f>VLOOKUP(Revisión_Avance_Periodo!$A2191,BD_Seguimiento_OAP_2019!$A$2:$G$294,7,FALSE)</f>
        <v>PAI</v>
      </c>
      <c r="H2191" s="95" t="str">
        <f>VLOOKUP(Revisión_Avance_Periodo!$A2191,BD_Seguimiento_OAP_2019!$A$2:$J$294,10,FALSE)</f>
        <v>PAI_05 - Gestión del Riesgo de Corrupción  - Mapa de Riesgos de Corrupción</v>
      </c>
      <c r="I2191" s="95" t="s">
        <v>1603</v>
      </c>
      <c r="J2191" s="95" t="str">
        <f>VLOOKUP(Revisión_Avance_Periodo!$I2191,BD_Seguimiento_OAP_2019!$L:$M,2,FALSE)</f>
        <v>Revisar y actualizar la Política de Administración del Riesgo y la metodología integrada para la gestión del riesgo en la Supertransporte</v>
      </c>
      <c r="K2191" s="119" t="s">
        <v>59</v>
      </c>
      <c r="L2191" s="172">
        <v>4.4642857142857152E-4</v>
      </c>
      <c r="M2191" s="182" t="s">
        <v>109</v>
      </c>
      <c r="N2191" s="174">
        <f>INDEX(BD_Seguimiento_OAP_2019!$AH$3:$AS$294,MATCH(Revisión_Avance_Periodo!$I2191,BD_Seguimiento_OAP_2019!$L$3:$L$294,0),MATCH(Revisión_Avance_Periodo!$M2191,BD_Seguimiento_OAP_2019!$AH$2:$AS$2,0))</f>
        <v>0.35</v>
      </c>
      <c r="O2191" s="174">
        <f>INDEX(BD_Seguimiento_OAP_2019!$AV$3:$BG$294,MATCH(Revisión_Avance_Periodo!$I2191,BD_Seguimiento_OAP_2019!$L$3:$L$294,0),MATCH(Revisión_Avance_Periodo!$M2191,BD_Seguimiento_OAP_2019!$AV$2:$BG$2,0))</f>
        <v>0</v>
      </c>
      <c r="P2191" s="188">
        <f t="shared" si="404"/>
        <v>0</v>
      </c>
      <c r="Q2191" s="182" t="str">
        <f>VLOOKUP(P2191,Tabla_Indicador_Gestion4[#All],3,TRUE)</f>
        <v>Por Ejecutar</v>
      </c>
      <c r="R2191" s="215">
        <f>SUBTOTAL(9,$N$2186:$N2191)</f>
        <v>0.75</v>
      </c>
      <c r="S2191" s="231">
        <f>SUBTOTAL(9,$O$2186:$O2191)</f>
        <v>0.4</v>
      </c>
      <c r="T2191" s="231">
        <f>IFERROR(+Revisión_Avance_Periodo!$S2191/Revisión_Avance_Periodo!$R2191,0)</f>
        <v>0.53333333333333333</v>
      </c>
      <c r="U2191" s="184"/>
      <c r="V2191" s="185"/>
      <c r="W2191" s="183"/>
      <c r="X2191" s="183"/>
      <c r="Y2191" s="183"/>
      <c r="Z2191" s="186"/>
      <c r="AA2191" s="187"/>
    </row>
    <row r="2192" spans="1:27" x14ac:dyDescent="0.25">
      <c r="A2192" s="88">
        <v>185</v>
      </c>
      <c r="B2192" s="91" t="str">
        <f>CONCATENATE(Revisión_Avance_Periodo!$C2192,";",Revisión_Avance_Periodo!$E2192,";",Revisión_Avance_Periodo!$I2192)</f>
        <v>OE1;PR_10;ACT_95</v>
      </c>
      <c r="C2192" s="170" t="s">
        <v>9</v>
      </c>
      <c r="D2192" s="171" t="str">
        <f>VLOOKUP(Revisión_Avance_Periodo!$C2192,Componentes_BD!$F$1:$G$5,2,FALSE)</f>
        <v>Fortalecer la Vigilancia.</v>
      </c>
      <c r="E2192" s="106" t="s">
        <v>12</v>
      </c>
      <c r="F2192" s="89">
        <v>11</v>
      </c>
      <c r="G2192" s="89" t="str">
        <f>VLOOKUP(Revisión_Avance_Periodo!$A2192,BD_Seguimiento_OAP_2019!$A$2:$G$294,7,FALSE)</f>
        <v>PAI</v>
      </c>
      <c r="H2192" s="89" t="str">
        <f>VLOOKUP(Revisión_Avance_Periodo!$A2192,BD_Seguimiento_OAP_2019!$A$2:$J$294,10,FALSE)</f>
        <v>PAI_05 - Gestión del Riesgo de Corrupción  - Mapa de Riesgos de Corrupción</v>
      </c>
      <c r="I2192" s="89" t="s">
        <v>1603</v>
      </c>
      <c r="J2192" s="89" t="str">
        <f>VLOOKUP(Revisión_Avance_Periodo!$I2192,BD_Seguimiento_OAP_2019!$L:$M,2,FALSE)</f>
        <v>Revisar y actualizar la Política de Administración del Riesgo y la metodología integrada para la gestión del riesgo en la Supertransporte</v>
      </c>
      <c r="K2192" s="106" t="s">
        <v>59</v>
      </c>
      <c r="L2192" s="172">
        <v>4.4642857142857152E-4</v>
      </c>
      <c r="M2192" s="173" t="s">
        <v>110</v>
      </c>
      <c r="N2192" s="174">
        <f>INDEX(BD_Seguimiento_OAP_2019!$AH$3:$AS$294,MATCH(Revisión_Avance_Periodo!$I2192,BD_Seguimiento_OAP_2019!$L$3:$L$294,0),MATCH(Revisión_Avance_Periodo!$M2192,BD_Seguimiento_OAP_2019!$AH$2:$AS$2,0))</f>
        <v>0.25</v>
      </c>
      <c r="O2192" s="174">
        <f>INDEX(BD_Seguimiento_OAP_2019!$AV$3:$BG$294,MATCH(Revisión_Avance_Periodo!$I2192,BD_Seguimiento_OAP_2019!$L$3:$L$294,0),MATCH(Revisión_Avance_Periodo!$M2192,BD_Seguimiento_OAP_2019!$AV$2:$BG$2,0))</f>
        <v>0</v>
      </c>
      <c r="P2192" s="189">
        <f t="shared" si="404"/>
        <v>0</v>
      </c>
      <c r="Q2192" s="173" t="str">
        <f>VLOOKUP(P2192,Tabla_Indicador_Gestion4[#All],3,TRUE)</f>
        <v>Por Ejecutar</v>
      </c>
      <c r="R2192" s="215">
        <f>SUBTOTAL(9,$N$2186:$N2192)</f>
        <v>1</v>
      </c>
      <c r="S2192" s="231">
        <f>SUBTOTAL(9,$O$2186:$O2192)</f>
        <v>0.4</v>
      </c>
      <c r="T2192" s="231">
        <f>IFERROR(+Revisión_Avance_Periodo!$S2192/Revisión_Avance_Periodo!$R2192,0)</f>
        <v>0.4</v>
      </c>
      <c r="U2192" s="184"/>
      <c r="V2192" s="185"/>
      <c r="W2192" s="183"/>
      <c r="X2192" s="183"/>
      <c r="Y2192" s="183"/>
      <c r="Z2192" s="186"/>
      <c r="AA2192" s="187"/>
    </row>
    <row r="2193" spans="1:27" x14ac:dyDescent="0.25">
      <c r="A2193" s="94">
        <v>185</v>
      </c>
      <c r="B2193" s="96" t="str">
        <f>CONCATENATE(Revisión_Avance_Periodo!$C2193,";",Revisión_Avance_Periodo!$E2193,";",Revisión_Avance_Periodo!$I2193)</f>
        <v>OE1;PR_10;ACT_95</v>
      </c>
      <c r="C2193" s="180" t="s">
        <v>9</v>
      </c>
      <c r="D2193" s="181" t="str">
        <f>VLOOKUP(Revisión_Avance_Periodo!$C2193,Componentes_BD!$F$1:$G$5,2,FALSE)</f>
        <v>Fortalecer la Vigilancia.</v>
      </c>
      <c r="E2193" s="119" t="s">
        <v>12</v>
      </c>
      <c r="F2193" s="95">
        <v>11</v>
      </c>
      <c r="G2193" s="95" t="str">
        <f>VLOOKUP(Revisión_Avance_Periodo!$A2193,BD_Seguimiento_OAP_2019!$A$2:$G$294,7,FALSE)</f>
        <v>PAI</v>
      </c>
      <c r="H2193" s="95" t="str">
        <f>VLOOKUP(Revisión_Avance_Periodo!$A2193,BD_Seguimiento_OAP_2019!$A$2:$J$294,10,FALSE)</f>
        <v>PAI_05 - Gestión del Riesgo de Corrupción  - Mapa de Riesgos de Corrupción</v>
      </c>
      <c r="I2193" s="95" t="s">
        <v>1603</v>
      </c>
      <c r="J2193" s="95" t="str">
        <f>VLOOKUP(Revisión_Avance_Periodo!$I2193,BD_Seguimiento_OAP_2019!$L:$M,2,FALSE)</f>
        <v>Revisar y actualizar la Política de Administración del Riesgo y la metodología integrada para la gestión del riesgo en la Supertransporte</v>
      </c>
      <c r="K2193" s="119" t="s">
        <v>59</v>
      </c>
      <c r="L2193" s="172">
        <v>4.4642857142857152E-4</v>
      </c>
      <c r="M2193" s="182" t="s">
        <v>111</v>
      </c>
      <c r="N2193" s="174">
        <f>INDEX(BD_Seguimiento_OAP_2019!$AH$3:$AS$294,MATCH(Revisión_Avance_Periodo!$I2193,BD_Seguimiento_OAP_2019!$L$3:$L$294,0),MATCH(Revisión_Avance_Periodo!$M2193,BD_Seguimiento_OAP_2019!$AH$2:$AS$2,0))</f>
        <v>0</v>
      </c>
      <c r="O2193" s="174">
        <f>INDEX(BD_Seguimiento_OAP_2019!$AV$3:$BG$294,MATCH(Revisión_Avance_Periodo!$I2193,BD_Seguimiento_OAP_2019!$L$3:$L$294,0),MATCH(Revisión_Avance_Periodo!$M2193,BD_Seguimiento_OAP_2019!$AV$2:$BG$2,0))</f>
        <v>0</v>
      </c>
      <c r="P2193" s="175">
        <f t="shared" ref="P2193:P2204" si="406">IFERROR((O2193/N2193),0)</f>
        <v>0</v>
      </c>
      <c r="Q2193" s="182" t="str">
        <f>VLOOKUP(P2193,Tabla_Indicador_Gestion4[#All],3,TRUE)</f>
        <v>Por Ejecutar</v>
      </c>
      <c r="R2193" s="215">
        <f>SUBTOTAL(9,$N$2186:$N2193)</f>
        <v>1</v>
      </c>
      <c r="S2193" s="231">
        <f>SUBTOTAL(9,$O$2186:$O2193)</f>
        <v>0.4</v>
      </c>
      <c r="T2193" s="231">
        <f>IFERROR(+Revisión_Avance_Periodo!$S2193/Revisión_Avance_Periodo!$R2193,0)</f>
        <v>0.4</v>
      </c>
      <c r="U2193" s="184"/>
      <c r="V2193" s="185"/>
      <c r="W2193" s="183"/>
      <c r="X2193" s="183"/>
      <c r="Y2193" s="183"/>
      <c r="Z2193" s="186"/>
      <c r="AA2193" s="187"/>
    </row>
    <row r="2194" spans="1:27" x14ac:dyDescent="0.25">
      <c r="A2194" s="88">
        <v>185</v>
      </c>
      <c r="B2194" s="91" t="str">
        <f>CONCATENATE(Revisión_Avance_Periodo!$C2194,";",Revisión_Avance_Periodo!$E2194,";",Revisión_Avance_Periodo!$I2194)</f>
        <v>OE1;PR_10;ACT_95</v>
      </c>
      <c r="C2194" s="170" t="s">
        <v>9</v>
      </c>
      <c r="D2194" s="171" t="str">
        <f>VLOOKUP(Revisión_Avance_Periodo!$C2194,Componentes_BD!$F$1:$G$5,2,FALSE)</f>
        <v>Fortalecer la Vigilancia.</v>
      </c>
      <c r="E2194" s="106" t="s">
        <v>12</v>
      </c>
      <c r="F2194" s="89">
        <v>11</v>
      </c>
      <c r="G2194" s="89" t="str">
        <f>VLOOKUP(Revisión_Avance_Periodo!$A2194,BD_Seguimiento_OAP_2019!$A$2:$G$294,7,FALSE)</f>
        <v>PAI</v>
      </c>
      <c r="H2194" s="89" t="str">
        <f>VLOOKUP(Revisión_Avance_Periodo!$A2194,BD_Seguimiento_OAP_2019!$A$2:$J$294,10,FALSE)</f>
        <v>PAI_05 - Gestión del Riesgo de Corrupción  - Mapa de Riesgos de Corrupción</v>
      </c>
      <c r="I2194" s="89" t="s">
        <v>1603</v>
      </c>
      <c r="J2194" s="89" t="str">
        <f>VLOOKUP(Revisión_Avance_Periodo!$I2194,BD_Seguimiento_OAP_2019!$L:$M,2,FALSE)</f>
        <v>Revisar y actualizar la Política de Administración del Riesgo y la metodología integrada para la gestión del riesgo en la Supertransporte</v>
      </c>
      <c r="K2194" s="106" t="s">
        <v>59</v>
      </c>
      <c r="L2194" s="172">
        <v>4.4642857142857152E-4</v>
      </c>
      <c r="M2194" s="173" t="s">
        <v>112</v>
      </c>
      <c r="N2194" s="174">
        <f>INDEX(BD_Seguimiento_OAP_2019!$AH$3:$AS$294,MATCH(Revisión_Avance_Periodo!$I2194,BD_Seguimiento_OAP_2019!$L$3:$L$294,0),MATCH(Revisión_Avance_Periodo!$M2194,BD_Seguimiento_OAP_2019!$AH$2:$AS$2,0))</f>
        <v>0</v>
      </c>
      <c r="O2194" s="174">
        <f>INDEX(BD_Seguimiento_OAP_2019!$AV$3:$BG$294,MATCH(Revisión_Avance_Periodo!$I2194,BD_Seguimiento_OAP_2019!$L$3:$L$294,0),MATCH(Revisión_Avance_Periodo!$M2194,BD_Seguimiento_OAP_2019!$AV$2:$BG$2,0))</f>
        <v>0</v>
      </c>
      <c r="P2194" s="175">
        <f t="shared" si="406"/>
        <v>0</v>
      </c>
      <c r="Q2194" s="173" t="str">
        <f>VLOOKUP(P2194,Tabla_Indicador_Gestion4[#All],3,TRUE)</f>
        <v>Por Ejecutar</v>
      </c>
      <c r="R2194" s="215">
        <f>SUBTOTAL(9,$N$2186:$N2194)</f>
        <v>1</v>
      </c>
      <c r="S2194" s="231">
        <f>SUBTOTAL(9,$O$2186:$O2194)</f>
        <v>0.4</v>
      </c>
      <c r="T2194" s="231">
        <f>IFERROR(+Revisión_Avance_Periodo!$S2194/Revisión_Avance_Periodo!$R2194,0)</f>
        <v>0.4</v>
      </c>
      <c r="U2194" s="184"/>
      <c r="V2194" s="185"/>
      <c r="W2194" s="183"/>
      <c r="X2194" s="183"/>
      <c r="Y2194" s="183"/>
      <c r="Z2194" s="186"/>
      <c r="AA2194" s="187"/>
    </row>
    <row r="2195" spans="1:27" x14ac:dyDescent="0.25">
      <c r="A2195" s="94">
        <v>185</v>
      </c>
      <c r="B2195" s="96" t="str">
        <f>CONCATENATE(Revisión_Avance_Periodo!$C2195,";",Revisión_Avance_Periodo!$E2195,";",Revisión_Avance_Periodo!$I2195)</f>
        <v>OE1;PR_10;ACT_95</v>
      </c>
      <c r="C2195" s="180" t="s">
        <v>9</v>
      </c>
      <c r="D2195" s="181" t="str">
        <f>VLOOKUP(Revisión_Avance_Periodo!$C2195,Componentes_BD!$F$1:$G$5,2,FALSE)</f>
        <v>Fortalecer la Vigilancia.</v>
      </c>
      <c r="E2195" s="119" t="s">
        <v>12</v>
      </c>
      <c r="F2195" s="95">
        <v>11</v>
      </c>
      <c r="G2195" s="95" t="str">
        <f>VLOOKUP(Revisión_Avance_Periodo!$A2195,BD_Seguimiento_OAP_2019!$A$2:$G$294,7,FALSE)</f>
        <v>PAI</v>
      </c>
      <c r="H2195" s="95" t="str">
        <f>VLOOKUP(Revisión_Avance_Periodo!$A2195,BD_Seguimiento_OAP_2019!$A$2:$J$294,10,FALSE)</f>
        <v>PAI_05 - Gestión del Riesgo de Corrupción  - Mapa de Riesgos de Corrupción</v>
      </c>
      <c r="I2195" s="95" t="s">
        <v>1603</v>
      </c>
      <c r="J2195" s="95" t="str">
        <f>VLOOKUP(Revisión_Avance_Periodo!$I2195,BD_Seguimiento_OAP_2019!$L:$M,2,FALSE)</f>
        <v>Revisar y actualizar la Política de Administración del Riesgo y la metodología integrada para la gestión del riesgo en la Supertransporte</v>
      </c>
      <c r="K2195" s="119" t="s">
        <v>59</v>
      </c>
      <c r="L2195" s="172">
        <v>4.4642857142857152E-4</v>
      </c>
      <c r="M2195" s="182" t="s">
        <v>113</v>
      </c>
      <c r="N2195" s="174">
        <f>INDEX(BD_Seguimiento_OAP_2019!$AH$3:$AS$294,MATCH(Revisión_Avance_Periodo!$I2195,BD_Seguimiento_OAP_2019!$L$3:$L$294,0),MATCH(Revisión_Avance_Periodo!$M2195,BD_Seguimiento_OAP_2019!$AH$2:$AS$2,0))</f>
        <v>0</v>
      </c>
      <c r="O2195" s="174">
        <f>INDEX(BD_Seguimiento_OAP_2019!$AV$3:$BG$294,MATCH(Revisión_Avance_Periodo!$I2195,BD_Seguimiento_OAP_2019!$L$3:$L$294,0),MATCH(Revisión_Avance_Periodo!$M2195,BD_Seguimiento_OAP_2019!$AV$2:$BG$2,0))</f>
        <v>0</v>
      </c>
      <c r="P2195" s="175">
        <f t="shared" si="406"/>
        <v>0</v>
      </c>
      <c r="Q2195" s="182" t="str">
        <f>VLOOKUP(P2195,Tabla_Indicador_Gestion4[#All],3,TRUE)</f>
        <v>Por Ejecutar</v>
      </c>
      <c r="R2195" s="215">
        <f>SUBTOTAL(9,$N$2186:$N2195)</f>
        <v>1</v>
      </c>
      <c r="S2195" s="231">
        <f>SUBTOTAL(9,$O$2186:$O2195)</f>
        <v>0.4</v>
      </c>
      <c r="T2195" s="231">
        <f>IFERROR(+Revisión_Avance_Periodo!$S2195/Revisión_Avance_Periodo!$R2195,0)</f>
        <v>0.4</v>
      </c>
      <c r="U2195" s="184"/>
      <c r="V2195" s="185"/>
      <c r="W2195" s="183"/>
      <c r="X2195" s="183"/>
      <c r="Y2195" s="183"/>
      <c r="Z2195" s="186"/>
      <c r="AA2195" s="187"/>
    </row>
    <row r="2196" spans="1:27" x14ac:dyDescent="0.25">
      <c r="A2196" s="88">
        <v>185</v>
      </c>
      <c r="B2196" s="91" t="str">
        <f>CONCATENATE(Revisión_Avance_Periodo!$C2196,";",Revisión_Avance_Periodo!$E2196,";",Revisión_Avance_Periodo!$I2196)</f>
        <v>OE1;PR_10;ACT_95</v>
      </c>
      <c r="C2196" s="170" t="s">
        <v>9</v>
      </c>
      <c r="D2196" s="171" t="str">
        <f>VLOOKUP(Revisión_Avance_Periodo!$C2196,Componentes_BD!$F$1:$G$5,2,FALSE)</f>
        <v>Fortalecer la Vigilancia.</v>
      </c>
      <c r="E2196" s="106" t="s">
        <v>12</v>
      </c>
      <c r="F2196" s="89">
        <v>11</v>
      </c>
      <c r="G2196" s="89" t="str">
        <f>VLOOKUP(Revisión_Avance_Periodo!$A2196,BD_Seguimiento_OAP_2019!$A$2:$G$294,7,FALSE)</f>
        <v>PAI</v>
      </c>
      <c r="H2196" s="89" t="str">
        <f>VLOOKUP(Revisión_Avance_Periodo!$A2196,BD_Seguimiento_OAP_2019!$A$2:$J$294,10,FALSE)</f>
        <v>PAI_05 - Gestión del Riesgo de Corrupción  - Mapa de Riesgos de Corrupción</v>
      </c>
      <c r="I2196" s="89" t="s">
        <v>1603</v>
      </c>
      <c r="J2196" s="89" t="str">
        <f>VLOOKUP(Revisión_Avance_Periodo!$I2196,BD_Seguimiento_OAP_2019!$L:$M,2,FALSE)</f>
        <v>Revisar y actualizar la Política de Administración del Riesgo y la metodología integrada para la gestión del riesgo en la Supertransporte</v>
      </c>
      <c r="K2196" s="106" t="s">
        <v>59</v>
      </c>
      <c r="L2196" s="172">
        <v>4.4642857142857152E-4</v>
      </c>
      <c r="M2196" s="173" t="s">
        <v>114</v>
      </c>
      <c r="N2196" s="174">
        <f>INDEX(BD_Seguimiento_OAP_2019!$AH$3:$AS$294,MATCH(Revisión_Avance_Periodo!$I2196,BD_Seguimiento_OAP_2019!$L$3:$L$294,0),MATCH(Revisión_Avance_Periodo!$M2196,BD_Seguimiento_OAP_2019!$AH$2:$AS$2,0))</f>
        <v>0</v>
      </c>
      <c r="O2196" s="174">
        <f>INDEX(BD_Seguimiento_OAP_2019!$AV$3:$BG$294,MATCH(Revisión_Avance_Periodo!$I2196,BD_Seguimiento_OAP_2019!$L$3:$L$294,0),MATCH(Revisión_Avance_Periodo!$M2196,BD_Seguimiento_OAP_2019!$AV$2:$BG$2,0))</f>
        <v>0</v>
      </c>
      <c r="P2196" s="175">
        <f t="shared" si="406"/>
        <v>0</v>
      </c>
      <c r="Q2196" s="173" t="str">
        <f>VLOOKUP(P2196,Tabla_Indicador_Gestion4[#All],3,TRUE)</f>
        <v>Por Ejecutar</v>
      </c>
      <c r="R2196" s="215">
        <f>SUBTOTAL(9,$N$2186:$N2196)</f>
        <v>1</v>
      </c>
      <c r="S2196" s="231">
        <f>SUBTOTAL(9,$O$2186:$O2196)</f>
        <v>0.4</v>
      </c>
      <c r="T2196" s="231">
        <f>IFERROR(+Revisión_Avance_Periodo!$S2196/Revisión_Avance_Periodo!$R2196,0)</f>
        <v>0.4</v>
      </c>
      <c r="U2196" s="184"/>
      <c r="V2196" s="185"/>
      <c r="W2196" s="183"/>
      <c r="X2196" s="183"/>
      <c r="Y2196" s="183"/>
      <c r="Z2196" s="186"/>
      <c r="AA2196" s="187"/>
    </row>
    <row r="2197" spans="1:27" ht="15.75" thickBot="1" x14ac:dyDescent="0.3">
      <c r="A2197" s="94">
        <v>185</v>
      </c>
      <c r="B2197" s="96" t="str">
        <f>CONCATENATE(Revisión_Avance_Periodo!$C2197,";",Revisión_Avance_Periodo!$E2197,";",Revisión_Avance_Periodo!$I2197)</f>
        <v>OE1;PR_10;ACT_95</v>
      </c>
      <c r="C2197" s="180" t="s">
        <v>9</v>
      </c>
      <c r="D2197" s="181" t="str">
        <f>VLOOKUP(Revisión_Avance_Periodo!$C2197,Componentes_BD!$F$1:$G$5,2,FALSE)</f>
        <v>Fortalecer la Vigilancia.</v>
      </c>
      <c r="E2197" s="119" t="s">
        <v>12</v>
      </c>
      <c r="F2197" s="95">
        <v>11</v>
      </c>
      <c r="G2197" s="95" t="str">
        <f>VLOOKUP(Revisión_Avance_Periodo!$A2197,BD_Seguimiento_OAP_2019!$A$2:$G$294,7,FALSE)</f>
        <v>PAI</v>
      </c>
      <c r="H2197" s="95" t="str">
        <f>VLOOKUP(Revisión_Avance_Periodo!$A2197,BD_Seguimiento_OAP_2019!$A$2:$J$294,10,FALSE)</f>
        <v>PAI_05 - Gestión del Riesgo de Corrupción  - Mapa de Riesgos de Corrupción</v>
      </c>
      <c r="I2197" s="95" t="s">
        <v>1603</v>
      </c>
      <c r="J2197" s="95" t="str">
        <f>VLOOKUP(Revisión_Avance_Periodo!$I2197,BD_Seguimiento_OAP_2019!$L:$M,2,FALSE)</f>
        <v>Revisar y actualizar la Política de Administración del Riesgo y la metodología integrada para la gestión del riesgo en la Supertransporte</v>
      </c>
      <c r="K2197" s="119" t="s">
        <v>59</v>
      </c>
      <c r="L2197" s="172">
        <v>4.4642857142857152E-4</v>
      </c>
      <c r="M2197" s="182" t="s">
        <v>115</v>
      </c>
      <c r="N2197" s="174">
        <f>INDEX(BD_Seguimiento_OAP_2019!$AH$3:$AS$294,MATCH(Revisión_Avance_Periodo!$I2197,BD_Seguimiento_OAP_2019!$L$3:$L$294,0),MATCH(Revisión_Avance_Periodo!$M2197,BD_Seguimiento_OAP_2019!$AH$2:$AS$2,0))</f>
        <v>0</v>
      </c>
      <c r="O2197" s="174">
        <f>INDEX(BD_Seguimiento_OAP_2019!$AV$3:$BG$294,MATCH(Revisión_Avance_Periodo!$I2197,BD_Seguimiento_OAP_2019!$L$3:$L$294,0),MATCH(Revisión_Avance_Periodo!$M2197,BD_Seguimiento_OAP_2019!$AV$2:$BG$2,0))</f>
        <v>0</v>
      </c>
      <c r="P2197" s="175">
        <f t="shared" si="406"/>
        <v>0</v>
      </c>
      <c r="Q2197" s="182" t="str">
        <f>VLOOKUP(P2197,Tabla_Indicador_Gestion4[#All],3,TRUE)</f>
        <v>Por Ejecutar</v>
      </c>
      <c r="R2197" s="215">
        <f>SUBTOTAL(9,$N$2186:$N2197)</f>
        <v>1</v>
      </c>
      <c r="S2197" s="231">
        <f>SUBTOTAL(9,$O$2186:$O2197)</f>
        <v>0.4</v>
      </c>
      <c r="T2197" s="231">
        <f>IFERROR(+Revisión_Avance_Periodo!$S2197/Revisión_Avance_Periodo!$R2197,0)</f>
        <v>0.4</v>
      </c>
      <c r="U2197" s="184"/>
      <c r="V2197" s="185"/>
      <c r="W2197" s="183"/>
      <c r="X2197" s="183"/>
      <c r="Y2197" s="183"/>
      <c r="Z2197" s="186"/>
      <c r="AA2197" s="187"/>
    </row>
    <row r="2198" spans="1:27" x14ac:dyDescent="0.25">
      <c r="A2198" s="88">
        <v>186</v>
      </c>
      <c r="B2198" s="91" t="str">
        <f>CONCATENATE(Revisión_Avance_Periodo!$C2198,";",Revisión_Avance_Periodo!$E2198,";",Revisión_Avance_Periodo!$I2198)</f>
        <v>OE1;PR_10;ACT_96</v>
      </c>
      <c r="C2198" s="170" t="s">
        <v>9</v>
      </c>
      <c r="D2198" s="171" t="str">
        <f>VLOOKUP(Revisión_Avance_Periodo!$C2198,Componentes_BD!$F$1:$G$5,2,FALSE)</f>
        <v>Fortalecer la Vigilancia.</v>
      </c>
      <c r="E2198" s="106" t="s">
        <v>12</v>
      </c>
      <c r="F2198" s="89">
        <v>11</v>
      </c>
      <c r="G2198" s="89" t="str">
        <f>VLOOKUP(Revisión_Avance_Periodo!$A2198,BD_Seguimiento_OAP_2019!$A$2:$G$294,7,FALSE)</f>
        <v>PAI</v>
      </c>
      <c r="H2198" s="89" t="str">
        <f>VLOOKUP(Revisión_Avance_Periodo!$A2198,BD_Seguimiento_OAP_2019!$A$2:$J$294,10,FALSE)</f>
        <v>PAI_05 - Gestión del Riesgo de Corrupción  - Mapa de Riesgos de Corrupción</v>
      </c>
      <c r="I2198" s="89" t="s">
        <v>1614</v>
      </c>
      <c r="J2198" s="89" t="str">
        <f>VLOOKUP(Revisión_Avance_Periodo!$I2198,BD_Seguimiento_OAP_2019!$L:$M,2,FALSE)</f>
        <v xml:space="preserve">Socializar la Política de Gestión del Riesgo y la metodología integrada para la administración del riesgo en la SPT </v>
      </c>
      <c r="K2198" s="106" t="s">
        <v>59</v>
      </c>
      <c r="L2198" s="172">
        <v>4.4642857142857152E-4</v>
      </c>
      <c r="M2198" s="173" t="s">
        <v>104</v>
      </c>
      <c r="N2198" s="174">
        <f>INDEX(BD_Seguimiento_OAP_2019!$AH$3:$AS$294,MATCH(Revisión_Avance_Periodo!$I2198,BD_Seguimiento_OAP_2019!$L$3:$L$294,0),MATCH(Revisión_Avance_Periodo!$M2198,BD_Seguimiento_OAP_2019!$AH$2:$AS$2,0))</f>
        <v>0</v>
      </c>
      <c r="O2198" s="174">
        <f>INDEX(BD_Seguimiento_OAP_2019!$AV$3:$BG$294,MATCH(Revisión_Avance_Periodo!$I2198,BD_Seguimiento_OAP_2019!$L$3:$L$294,0),MATCH(Revisión_Avance_Periodo!$M2198,BD_Seguimiento_OAP_2019!$AV$2:$BG$2,0))</f>
        <v>0</v>
      </c>
      <c r="P2198" s="175">
        <f t="shared" si="406"/>
        <v>0</v>
      </c>
      <c r="Q2198" s="173" t="str">
        <f>VLOOKUP(P2198,Tabla_Indicador_Gestion4[#All],3,TRUE)</f>
        <v>Por Ejecutar</v>
      </c>
      <c r="R2198" s="213">
        <f>SUBTOTAL(9,$N$2198:$N2198)</f>
        <v>0</v>
      </c>
      <c r="S2198" s="234">
        <f>SUBTOTAL(9,$O$2198:$O2198)</f>
        <v>0</v>
      </c>
      <c r="T2198" s="234">
        <f>IFERROR(+Revisión_Avance_Periodo!$S2198/Revisión_Avance_Periodo!$R2198,0)</f>
        <v>0</v>
      </c>
      <c r="U2198" s="177">
        <f>SUBTOTAL(9,N2198:N2209)</f>
        <v>1</v>
      </c>
      <c r="V2198" s="176">
        <f>SUBTOTAL(9,O2198:O2209)</f>
        <v>0</v>
      </c>
      <c r="W2198" s="176">
        <f t="shared" ref="W2198" si="407">+V2198/U2198</f>
        <v>0</v>
      </c>
      <c r="X2198" s="176"/>
      <c r="Y2198" s="176">
        <f>100%-Revisión_Avance_Periodo!$W2198</f>
        <v>1</v>
      </c>
      <c r="Z2198" s="178" t="str">
        <f>VLOOKUP(W2198,Tabla_Indicador_Gestion4[],3,TRUE)</f>
        <v>Por Ejecutar</v>
      </c>
      <c r="AA2198" s="179">
        <f>Revisión_Avance_Periodo!$W2198*Revisión_Avance_Periodo!$L2198</f>
        <v>0</v>
      </c>
    </row>
    <row r="2199" spans="1:27" x14ac:dyDescent="0.25">
      <c r="A2199" s="94">
        <v>186</v>
      </c>
      <c r="B2199" s="96" t="str">
        <f>CONCATENATE(Revisión_Avance_Periodo!$C2199,";",Revisión_Avance_Periodo!$E2199,";",Revisión_Avance_Periodo!$I2199)</f>
        <v>OE1;PR_10;ACT_96</v>
      </c>
      <c r="C2199" s="180" t="s">
        <v>9</v>
      </c>
      <c r="D2199" s="181" t="str">
        <f>VLOOKUP(Revisión_Avance_Periodo!$C2199,Componentes_BD!$F$1:$G$5,2,FALSE)</f>
        <v>Fortalecer la Vigilancia.</v>
      </c>
      <c r="E2199" s="119" t="s">
        <v>12</v>
      </c>
      <c r="F2199" s="95">
        <v>11</v>
      </c>
      <c r="G2199" s="95" t="str">
        <f>VLOOKUP(Revisión_Avance_Periodo!$A2199,BD_Seguimiento_OAP_2019!$A$2:$G$294,7,FALSE)</f>
        <v>PAI</v>
      </c>
      <c r="H2199" s="95" t="str">
        <f>VLOOKUP(Revisión_Avance_Periodo!$A2199,BD_Seguimiento_OAP_2019!$A$2:$J$294,10,FALSE)</f>
        <v>PAI_05 - Gestión del Riesgo de Corrupción  - Mapa de Riesgos de Corrupción</v>
      </c>
      <c r="I2199" s="95" t="s">
        <v>1614</v>
      </c>
      <c r="J2199" s="95" t="str">
        <f>VLOOKUP(Revisión_Avance_Periodo!$I2199,BD_Seguimiento_OAP_2019!$L:$M,2,FALSE)</f>
        <v xml:space="preserve">Socializar la Política de Gestión del Riesgo y la metodología integrada para la administración del riesgo en la SPT </v>
      </c>
      <c r="K2199" s="119" t="s">
        <v>59</v>
      </c>
      <c r="L2199" s="172">
        <v>4.4642857142857152E-4</v>
      </c>
      <c r="M2199" s="182" t="s">
        <v>105</v>
      </c>
      <c r="N2199" s="174">
        <f>INDEX(BD_Seguimiento_OAP_2019!$AH$3:$AS$294,MATCH(Revisión_Avance_Periodo!$I2199,BD_Seguimiento_OAP_2019!$L$3:$L$294,0),MATCH(Revisión_Avance_Periodo!$M2199,BD_Seguimiento_OAP_2019!$AH$2:$AS$2,0))</f>
        <v>0</v>
      </c>
      <c r="O2199" s="174">
        <f>INDEX(BD_Seguimiento_OAP_2019!$AV$3:$BG$294,MATCH(Revisión_Avance_Periodo!$I2199,BD_Seguimiento_OAP_2019!$L$3:$L$294,0),MATCH(Revisión_Avance_Periodo!$M2199,BD_Seguimiento_OAP_2019!$AV$2:$BG$2,0))</f>
        <v>0</v>
      </c>
      <c r="P2199" s="175">
        <f t="shared" si="406"/>
        <v>0</v>
      </c>
      <c r="Q2199" s="182" t="str">
        <f>VLOOKUP(P2199,Tabla_Indicador_Gestion4[#All],3,TRUE)</f>
        <v>Por Ejecutar</v>
      </c>
      <c r="R2199" s="215">
        <f>SUBTOTAL(9,$N$2198:$N2199)</f>
        <v>0</v>
      </c>
      <c r="S2199" s="231">
        <f>SUBTOTAL(9,$O$2198:$O2199)</f>
        <v>0</v>
      </c>
      <c r="T2199" s="231">
        <f>IFERROR(+Revisión_Avance_Periodo!$S2199/Revisión_Avance_Periodo!$R2199,0)</f>
        <v>0</v>
      </c>
      <c r="U2199" s="184"/>
      <c r="V2199" s="185"/>
      <c r="W2199" s="183"/>
      <c r="X2199" s="183"/>
      <c r="Y2199" s="183"/>
      <c r="Z2199" s="186"/>
      <c r="AA2199" s="187"/>
    </row>
    <row r="2200" spans="1:27" x14ac:dyDescent="0.25">
      <c r="A2200" s="88">
        <v>186</v>
      </c>
      <c r="B2200" s="91" t="str">
        <f>CONCATENATE(Revisión_Avance_Periodo!$C2200,";",Revisión_Avance_Periodo!$E2200,";",Revisión_Avance_Periodo!$I2200)</f>
        <v>OE1;PR_10;ACT_96</v>
      </c>
      <c r="C2200" s="170" t="s">
        <v>9</v>
      </c>
      <c r="D2200" s="171" t="str">
        <f>VLOOKUP(Revisión_Avance_Periodo!$C2200,Componentes_BD!$F$1:$G$5,2,FALSE)</f>
        <v>Fortalecer la Vigilancia.</v>
      </c>
      <c r="E2200" s="106" t="s">
        <v>12</v>
      </c>
      <c r="F2200" s="89">
        <v>11</v>
      </c>
      <c r="G2200" s="89" t="str">
        <f>VLOOKUP(Revisión_Avance_Periodo!$A2200,BD_Seguimiento_OAP_2019!$A$2:$G$294,7,FALSE)</f>
        <v>PAI</v>
      </c>
      <c r="H2200" s="89" t="str">
        <f>VLOOKUP(Revisión_Avance_Periodo!$A2200,BD_Seguimiento_OAP_2019!$A$2:$J$294,10,FALSE)</f>
        <v>PAI_05 - Gestión del Riesgo de Corrupción  - Mapa de Riesgos de Corrupción</v>
      </c>
      <c r="I2200" s="89" t="s">
        <v>1614</v>
      </c>
      <c r="J2200" s="89" t="str">
        <f>VLOOKUP(Revisión_Avance_Periodo!$I2200,BD_Seguimiento_OAP_2019!$L:$M,2,FALSE)</f>
        <v xml:space="preserve">Socializar la Política de Gestión del Riesgo y la metodología integrada para la administración del riesgo en la SPT </v>
      </c>
      <c r="K2200" s="106" t="s">
        <v>59</v>
      </c>
      <c r="L2200" s="172">
        <v>4.4642857142857152E-4</v>
      </c>
      <c r="M2200" s="173" t="s">
        <v>106</v>
      </c>
      <c r="N2200" s="174">
        <f>INDEX(BD_Seguimiento_OAP_2019!$AH$3:$AS$294,MATCH(Revisión_Avance_Periodo!$I2200,BD_Seguimiento_OAP_2019!$L$3:$L$294,0),MATCH(Revisión_Avance_Periodo!$M2200,BD_Seguimiento_OAP_2019!$AH$2:$AS$2,0))</f>
        <v>0</v>
      </c>
      <c r="O2200" s="174">
        <f>INDEX(BD_Seguimiento_OAP_2019!$AV$3:$BG$294,MATCH(Revisión_Avance_Periodo!$I2200,BD_Seguimiento_OAP_2019!$L$3:$L$294,0),MATCH(Revisión_Avance_Periodo!$M2200,BD_Seguimiento_OAP_2019!$AV$2:$BG$2,0))</f>
        <v>0</v>
      </c>
      <c r="P2200" s="175">
        <f t="shared" si="406"/>
        <v>0</v>
      </c>
      <c r="Q2200" s="173" t="str">
        <f>VLOOKUP(P2200,Tabla_Indicador_Gestion4[#All],3,TRUE)</f>
        <v>Por Ejecutar</v>
      </c>
      <c r="R2200" s="215">
        <f>SUBTOTAL(9,$N$2198:$N2200)</f>
        <v>0</v>
      </c>
      <c r="S2200" s="231">
        <f>SUBTOTAL(9,$O$2198:$O2200)</f>
        <v>0</v>
      </c>
      <c r="T2200" s="231">
        <f>IFERROR(+Revisión_Avance_Periodo!$S2200/Revisión_Avance_Periodo!$R2200,0)</f>
        <v>0</v>
      </c>
      <c r="U2200" s="184"/>
      <c r="V2200" s="185"/>
      <c r="W2200" s="183"/>
      <c r="X2200" s="183"/>
      <c r="Y2200" s="183"/>
      <c r="Z2200" s="186"/>
      <c r="AA2200" s="187"/>
    </row>
    <row r="2201" spans="1:27" x14ac:dyDescent="0.25">
      <c r="A2201" s="94">
        <v>186</v>
      </c>
      <c r="B2201" s="96" t="str">
        <f>CONCATENATE(Revisión_Avance_Periodo!$C2201,";",Revisión_Avance_Periodo!$E2201,";",Revisión_Avance_Periodo!$I2201)</f>
        <v>OE1;PR_10;ACT_96</v>
      </c>
      <c r="C2201" s="180" t="s">
        <v>9</v>
      </c>
      <c r="D2201" s="181" t="str">
        <f>VLOOKUP(Revisión_Avance_Periodo!$C2201,Componentes_BD!$F$1:$G$5,2,FALSE)</f>
        <v>Fortalecer la Vigilancia.</v>
      </c>
      <c r="E2201" s="119" t="s">
        <v>12</v>
      </c>
      <c r="F2201" s="95">
        <v>11</v>
      </c>
      <c r="G2201" s="95" t="str">
        <f>VLOOKUP(Revisión_Avance_Periodo!$A2201,BD_Seguimiento_OAP_2019!$A$2:$G$294,7,FALSE)</f>
        <v>PAI</v>
      </c>
      <c r="H2201" s="95" t="str">
        <f>VLOOKUP(Revisión_Avance_Periodo!$A2201,BD_Seguimiento_OAP_2019!$A$2:$J$294,10,FALSE)</f>
        <v>PAI_05 - Gestión del Riesgo de Corrupción  - Mapa de Riesgos de Corrupción</v>
      </c>
      <c r="I2201" s="95" t="s">
        <v>1614</v>
      </c>
      <c r="J2201" s="95" t="str">
        <f>VLOOKUP(Revisión_Avance_Periodo!$I2201,BD_Seguimiento_OAP_2019!$L:$M,2,FALSE)</f>
        <v xml:space="preserve">Socializar la Política de Gestión del Riesgo y la metodología integrada para la administración del riesgo en la SPT </v>
      </c>
      <c r="K2201" s="119" t="s">
        <v>59</v>
      </c>
      <c r="L2201" s="172">
        <v>4.4642857142857152E-4</v>
      </c>
      <c r="M2201" s="182" t="s">
        <v>107</v>
      </c>
      <c r="N2201" s="174">
        <f>INDEX(BD_Seguimiento_OAP_2019!$AH$3:$AS$294,MATCH(Revisión_Avance_Periodo!$I2201,BD_Seguimiento_OAP_2019!$L$3:$L$294,0),MATCH(Revisión_Avance_Periodo!$M2201,BD_Seguimiento_OAP_2019!$AH$2:$AS$2,0))</f>
        <v>0</v>
      </c>
      <c r="O2201" s="174">
        <f>INDEX(BD_Seguimiento_OAP_2019!$AV$3:$BG$294,MATCH(Revisión_Avance_Periodo!$I2201,BD_Seguimiento_OAP_2019!$L$3:$L$294,0),MATCH(Revisión_Avance_Periodo!$M2201,BD_Seguimiento_OAP_2019!$AV$2:$BG$2,0))</f>
        <v>0</v>
      </c>
      <c r="P2201" s="175">
        <f t="shared" si="406"/>
        <v>0</v>
      </c>
      <c r="Q2201" s="182" t="str">
        <f>VLOOKUP(P2201,Tabla_Indicador_Gestion4[#All],3,TRUE)</f>
        <v>Por Ejecutar</v>
      </c>
      <c r="R2201" s="215">
        <f>SUBTOTAL(9,$N$2198:$N2201)</f>
        <v>0</v>
      </c>
      <c r="S2201" s="231">
        <f>SUBTOTAL(9,$O$2198:$O2201)</f>
        <v>0</v>
      </c>
      <c r="T2201" s="231">
        <f>IFERROR(+Revisión_Avance_Periodo!$S2201/Revisión_Avance_Periodo!$R2201,0)</f>
        <v>0</v>
      </c>
      <c r="U2201" s="184"/>
      <c r="V2201" s="185"/>
      <c r="W2201" s="183"/>
      <c r="X2201" s="183"/>
      <c r="Y2201" s="183"/>
      <c r="Z2201" s="186"/>
      <c r="AA2201" s="187"/>
    </row>
    <row r="2202" spans="1:27" x14ac:dyDescent="0.25">
      <c r="A2202" s="88">
        <v>186</v>
      </c>
      <c r="B2202" s="91" t="str">
        <f>CONCATENATE(Revisión_Avance_Periodo!$C2202,";",Revisión_Avance_Periodo!$E2202,";",Revisión_Avance_Periodo!$I2202)</f>
        <v>OE1;PR_10;ACT_96</v>
      </c>
      <c r="C2202" s="170" t="s">
        <v>9</v>
      </c>
      <c r="D2202" s="171" t="str">
        <f>VLOOKUP(Revisión_Avance_Periodo!$C2202,Componentes_BD!$F$1:$G$5,2,FALSE)</f>
        <v>Fortalecer la Vigilancia.</v>
      </c>
      <c r="E2202" s="106" t="s">
        <v>12</v>
      </c>
      <c r="F2202" s="89">
        <v>11</v>
      </c>
      <c r="G2202" s="89" t="str">
        <f>VLOOKUP(Revisión_Avance_Periodo!$A2202,BD_Seguimiento_OAP_2019!$A$2:$G$294,7,FALSE)</f>
        <v>PAI</v>
      </c>
      <c r="H2202" s="89" t="str">
        <f>VLOOKUP(Revisión_Avance_Periodo!$A2202,BD_Seguimiento_OAP_2019!$A$2:$J$294,10,FALSE)</f>
        <v>PAI_05 - Gestión del Riesgo de Corrupción  - Mapa de Riesgos de Corrupción</v>
      </c>
      <c r="I2202" s="89" t="s">
        <v>1614</v>
      </c>
      <c r="J2202" s="89" t="str">
        <f>VLOOKUP(Revisión_Avance_Periodo!$I2202,BD_Seguimiento_OAP_2019!$L:$M,2,FALSE)</f>
        <v xml:space="preserve">Socializar la Política de Gestión del Riesgo y la metodología integrada para la administración del riesgo en la SPT </v>
      </c>
      <c r="K2202" s="106" t="s">
        <v>59</v>
      </c>
      <c r="L2202" s="172">
        <v>4.4642857142857152E-4</v>
      </c>
      <c r="M2202" s="173" t="s">
        <v>108</v>
      </c>
      <c r="N2202" s="174">
        <f>INDEX(BD_Seguimiento_OAP_2019!$AH$3:$AS$294,MATCH(Revisión_Avance_Periodo!$I2202,BD_Seguimiento_OAP_2019!$L$3:$L$294,0),MATCH(Revisión_Avance_Periodo!$M2202,BD_Seguimiento_OAP_2019!$AH$2:$AS$2,0))</f>
        <v>0</v>
      </c>
      <c r="O2202" s="174">
        <f>INDEX(BD_Seguimiento_OAP_2019!$AV$3:$BG$294,MATCH(Revisión_Avance_Periodo!$I2202,BD_Seguimiento_OAP_2019!$L$3:$L$294,0),MATCH(Revisión_Avance_Periodo!$M2202,BD_Seguimiento_OAP_2019!$AV$2:$BG$2,0))</f>
        <v>0</v>
      </c>
      <c r="P2202" s="175">
        <f t="shared" si="406"/>
        <v>0</v>
      </c>
      <c r="Q2202" s="173" t="str">
        <f>VLOOKUP(P2202,Tabla_Indicador_Gestion4[#All],3,TRUE)</f>
        <v>Por Ejecutar</v>
      </c>
      <c r="R2202" s="215">
        <f>SUBTOTAL(9,$N$2198:$N2202)</f>
        <v>0</v>
      </c>
      <c r="S2202" s="231">
        <f>SUBTOTAL(9,$O$2198:$O2202)</f>
        <v>0</v>
      </c>
      <c r="T2202" s="231">
        <f>IFERROR(+Revisión_Avance_Periodo!$S2202/Revisión_Avance_Periodo!$R2202,0)</f>
        <v>0</v>
      </c>
      <c r="U2202" s="184"/>
      <c r="V2202" s="185"/>
      <c r="W2202" s="183"/>
      <c r="X2202" s="183"/>
      <c r="Y2202" s="183"/>
      <c r="Z2202" s="186"/>
      <c r="AA2202" s="187"/>
    </row>
    <row r="2203" spans="1:27" x14ac:dyDescent="0.25">
      <c r="A2203" s="94">
        <v>186</v>
      </c>
      <c r="B2203" s="96" t="str">
        <f>CONCATENATE(Revisión_Avance_Periodo!$C2203,";",Revisión_Avance_Periodo!$E2203,";",Revisión_Avance_Periodo!$I2203)</f>
        <v>OE1;PR_10;ACT_96</v>
      </c>
      <c r="C2203" s="180" t="s">
        <v>9</v>
      </c>
      <c r="D2203" s="181" t="str">
        <f>VLOOKUP(Revisión_Avance_Periodo!$C2203,Componentes_BD!$F$1:$G$5,2,FALSE)</f>
        <v>Fortalecer la Vigilancia.</v>
      </c>
      <c r="E2203" s="119" t="s">
        <v>12</v>
      </c>
      <c r="F2203" s="95">
        <v>11</v>
      </c>
      <c r="G2203" s="95" t="str">
        <f>VLOOKUP(Revisión_Avance_Periodo!$A2203,BD_Seguimiento_OAP_2019!$A$2:$G$294,7,FALSE)</f>
        <v>PAI</v>
      </c>
      <c r="H2203" s="95" t="str">
        <f>VLOOKUP(Revisión_Avance_Periodo!$A2203,BD_Seguimiento_OAP_2019!$A$2:$J$294,10,FALSE)</f>
        <v>PAI_05 - Gestión del Riesgo de Corrupción  - Mapa de Riesgos de Corrupción</v>
      </c>
      <c r="I2203" s="95" t="s">
        <v>1614</v>
      </c>
      <c r="J2203" s="95" t="str">
        <f>VLOOKUP(Revisión_Avance_Periodo!$I2203,BD_Seguimiento_OAP_2019!$L:$M,2,FALSE)</f>
        <v xml:space="preserve">Socializar la Política de Gestión del Riesgo y la metodología integrada para la administración del riesgo en la SPT </v>
      </c>
      <c r="K2203" s="119" t="s">
        <v>59</v>
      </c>
      <c r="L2203" s="172">
        <v>4.4642857142857152E-4</v>
      </c>
      <c r="M2203" s="182" t="s">
        <v>109</v>
      </c>
      <c r="N2203" s="174">
        <f>INDEX(BD_Seguimiento_OAP_2019!$AH$3:$AS$294,MATCH(Revisión_Avance_Periodo!$I2203,BD_Seguimiento_OAP_2019!$L$3:$L$294,0),MATCH(Revisión_Avance_Periodo!$M2203,BD_Seguimiento_OAP_2019!$AH$2:$AS$2,0))</f>
        <v>0</v>
      </c>
      <c r="O2203" s="174">
        <f>INDEX(BD_Seguimiento_OAP_2019!$AV$3:$BG$294,MATCH(Revisión_Avance_Periodo!$I2203,BD_Seguimiento_OAP_2019!$L$3:$L$294,0),MATCH(Revisión_Avance_Periodo!$M2203,BD_Seguimiento_OAP_2019!$AV$2:$BG$2,0))</f>
        <v>0</v>
      </c>
      <c r="P2203" s="175">
        <f t="shared" si="406"/>
        <v>0</v>
      </c>
      <c r="Q2203" s="182" t="str">
        <f>VLOOKUP(P2203,Tabla_Indicador_Gestion4[#All],3,TRUE)</f>
        <v>Por Ejecutar</v>
      </c>
      <c r="R2203" s="215">
        <f>SUBTOTAL(9,$N$2198:$N2203)</f>
        <v>0</v>
      </c>
      <c r="S2203" s="231">
        <f>SUBTOTAL(9,$O$2198:$O2203)</f>
        <v>0</v>
      </c>
      <c r="T2203" s="231">
        <f>IFERROR(+Revisión_Avance_Periodo!$S2203/Revisión_Avance_Periodo!$R2203,0)</f>
        <v>0</v>
      </c>
      <c r="U2203" s="184"/>
      <c r="V2203" s="185"/>
      <c r="W2203" s="183"/>
      <c r="X2203" s="183"/>
      <c r="Y2203" s="183"/>
      <c r="Z2203" s="186"/>
      <c r="AA2203" s="187"/>
    </row>
    <row r="2204" spans="1:27" x14ac:dyDescent="0.25">
      <c r="A2204" s="88">
        <v>186</v>
      </c>
      <c r="B2204" s="91" t="str">
        <f>CONCATENATE(Revisión_Avance_Periodo!$C2204,";",Revisión_Avance_Periodo!$E2204,";",Revisión_Avance_Periodo!$I2204)</f>
        <v>OE1;PR_10;ACT_96</v>
      </c>
      <c r="C2204" s="170" t="s">
        <v>9</v>
      </c>
      <c r="D2204" s="171" t="str">
        <f>VLOOKUP(Revisión_Avance_Periodo!$C2204,Componentes_BD!$F$1:$G$5,2,FALSE)</f>
        <v>Fortalecer la Vigilancia.</v>
      </c>
      <c r="E2204" s="106" t="s">
        <v>12</v>
      </c>
      <c r="F2204" s="89">
        <v>11</v>
      </c>
      <c r="G2204" s="89" t="str">
        <f>VLOOKUP(Revisión_Avance_Periodo!$A2204,BD_Seguimiento_OAP_2019!$A$2:$G$294,7,FALSE)</f>
        <v>PAI</v>
      </c>
      <c r="H2204" s="89" t="str">
        <f>VLOOKUP(Revisión_Avance_Periodo!$A2204,BD_Seguimiento_OAP_2019!$A$2:$J$294,10,FALSE)</f>
        <v>PAI_05 - Gestión del Riesgo de Corrupción  - Mapa de Riesgos de Corrupción</v>
      </c>
      <c r="I2204" s="89" t="s">
        <v>1614</v>
      </c>
      <c r="J2204" s="89" t="str">
        <f>VLOOKUP(Revisión_Avance_Periodo!$I2204,BD_Seguimiento_OAP_2019!$L:$M,2,FALSE)</f>
        <v xml:space="preserve">Socializar la Política de Gestión del Riesgo y la metodología integrada para la administración del riesgo en la SPT </v>
      </c>
      <c r="K2204" s="106" t="s">
        <v>59</v>
      </c>
      <c r="L2204" s="172">
        <v>4.4642857142857152E-4</v>
      </c>
      <c r="M2204" s="173" t="s">
        <v>110</v>
      </c>
      <c r="N2204" s="174">
        <f>INDEX(BD_Seguimiento_OAP_2019!$AH$3:$AS$294,MATCH(Revisión_Avance_Periodo!$I2204,BD_Seguimiento_OAP_2019!$L$3:$L$294,0),MATCH(Revisión_Avance_Periodo!$M2204,BD_Seguimiento_OAP_2019!$AH$2:$AS$2,0))</f>
        <v>0</v>
      </c>
      <c r="O2204" s="174">
        <f>INDEX(BD_Seguimiento_OAP_2019!$AV$3:$BG$294,MATCH(Revisión_Avance_Periodo!$I2204,BD_Seguimiento_OAP_2019!$L$3:$L$294,0),MATCH(Revisión_Avance_Periodo!$M2204,BD_Seguimiento_OAP_2019!$AV$2:$BG$2,0))</f>
        <v>0</v>
      </c>
      <c r="P2204" s="175">
        <f t="shared" si="406"/>
        <v>0</v>
      </c>
      <c r="Q2204" s="173" t="str">
        <f>VLOOKUP(P2204,Tabla_Indicador_Gestion4[#All],3,TRUE)</f>
        <v>Por Ejecutar</v>
      </c>
      <c r="R2204" s="215">
        <f>SUBTOTAL(9,$N$2198:$N2204)</f>
        <v>0</v>
      </c>
      <c r="S2204" s="231">
        <f>SUBTOTAL(9,$O$2198:$O2204)</f>
        <v>0</v>
      </c>
      <c r="T2204" s="231">
        <f>IFERROR(+Revisión_Avance_Periodo!$S2204/Revisión_Avance_Periodo!$R2204,0)</f>
        <v>0</v>
      </c>
      <c r="U2204" s="184"/>
      <c r="V2204" s="185"/>
      <c r="W2204" s="183"/>
      <c r="X2204" s="183"/>
      <c r="Y2204" s="183"/>
      <c r="Z2204" s="186"/>
      <c r="AA2204" s="187"/>
    </row>
    <row r="2205" spans="1:27" x14ac:dyDescent="0.25">
      <c r="A2205" s="94">
        <v>186</v>
      </c>
      <c r="B2205" s="96" t="str">
        <f>CONCATENATE(Revisión_Avance_Periodo!$C2205,";",Revisión_Avance_Periodo!$E2205,";",Revisión_Avance_Periodo!$I2205)</f>
        <v>OE1;PR_10;ACT_96</v>
      </c>
      <c r="C2205" s="180" t="s">
        <v>9</v>
      </c>
      <c r="D2205" s="181" t="str">
        <f>VLOOKUP(Revisión_Avance_Periodo!$C2205,Componentes_BD!$F$1:$G$5,2,FALSE)</f>
        <v>Fortalecer la Vigilancia.</v>
      </c>
      <c r="E2205" s="119" t="s">
        <v>12</v>
      </c>
      <c r="F2205" s="95">
        <v>11</v>
      </c>
      <c r="G2205" s="95" t="str">
        <f>VLOOKUP(Revisión_Avance_Periodo!$A2205,BD_Seguimiento_OAP_2019!$A$2:$G$294,7,FALSE)</f>
        <v>PAI</v>
      </c>
      <c r="H2205" s="95" t="str">
        <f>VLOOKUP(Revisión_Avance_Periodo!$A2205,BD_Seguimiento_OAP_2019!$A$2:$J$294,10,FALSE)</f>
        <v>PAI_05 - Gestión del Riesgo de Corrupción  - Mapa de Riesgos de Corrupción</v>
      </c>
      <c r="I2205" s="95" t="s">
        <v>1614</v>
      </c>
      <c r="J2205" s="95" t="str">
        <f>VLOOKUP(Revisión_Avance_Periodo!$I2205,BD_Seguimiento_OAP_2019!$L:$M,2,FALSE)</f>
        <v xml:space="preserve">Socializar la Política de Gestión del Riesgo y la metodología integrada para la administración del riesgo en la SPT </v>
      </c>
      <c r="K2205" s="119" t="s">
        <v>59</v>
      </c>
      <c r="L2205" s="172">
        <v>4.4642857142857152E-4</v>
      </c>
      <c r="M2205" s="182" t="s">
        <v>111</v>
      </c>
      <c r="N2205" s="174">
        <f>INDEX(BD_Seguimiento_OAP_2019!$AH$3:$AS$294,MATCH(Revisión_Avance_Periodo!$I2205,BD_Seguimiento_OAP_2019!$L$3:$L$294,0),MATCH(Revisión_Avance_Periodo!$M2205,BD_Seguimiento_OAP_2019!$AH$2:$AS$2,0))</f>
        <v>0.5</v>
      </c>
      <c r="O2205" s="174">
        <f>INDEX(BD_Seguimiento_OAP_2019!$AV$3:$BG$294,MATCH(Revisión_Avance_Periodo!$I2205,BD_Seguimiento_OAP_2019!$L$3:$L$294,0),MATCH(Revisión_Avance_Periodo!$M2205,BD_Seguimiento_OAP_2019!$AV$2:$BG$2,0))</f>
        <v>0</v>
      </c>
      <c r="P2205" s="188">
        <f t="shared" si="404"/>
        <v>0</v>
      </c>
      <c r="Q2205" s="182" t="str">
        <f>VLOOKUP(P2205,Tabla_Indicador_Gestion4[#All],3,TRUE)</f>
        <v>Por Ejecutar</v>
      </c>
      <c r="R2205" s="215">
        <f>SUBTOTAL(9,$N$2198:$N2205)</f>
        <v>0.5</v>
      </c>
      <c r="S2205" s="231">
        <f>SUBTOTAL(9,$O$2198:$O2205)</f>
        <v>0</v>
      </c>
      <c r="T2205" s="231">
        <f>IFERROR(+Revisión_Avance_Periodo!$S2205/Revisión_Avance_Periodo!$R2205,0)</f>
        <v>0</v>
      </c>
      <c r="U2205" s="184"/>
      <c r="V2205" s="185"/>
      <c r="W2205" s="183"/>
      <c r="X2205" s="183"/>
      <c r="Y2205" s="183"/>
      <c r="Z2205" s="186"/>
      <c r="AA2205" s="187"/>
    </row>
    <row r="2206" spans="1:27" x14ac:dyDescent="0.25">
      <c r="A2206" s="88">
        <v>186</v>
      </c>
      <c r="B2206" s="91" t="str">
        <f>CONCATENATE(Revisión_Avance_Periodo!$C2206,";",Revisión_Avance_Periodo!$E2206,";",Revisión_Avance_Periodo!$I2206)</f>
        <v>OE1;PR_10;ACT_96</v>
      </c>
      <c r="C2206" s="170" t="s">
        <v>9</v>
      </c>
      <c r="D2206" s="171" t="str">
        <f>VLOOKUP(Revisión_Avance_Periodo!$C2206,Componentes_BD!$F$1:$G$5,2,FALSE)</f>
        <v>Fortalecer la Vigilancia.</v>
      </c>
      <c r="E2206" s="106" t="s">
        <v>12</v>
      </c>
      <c r="F2206" s="89">
        <v>11</v>
      </c>
      <c r="G2206" s="89" t="str">
        <f>VLOOKUP(Revisión_Avance_Periodo!$A2206,BD_Seguimiento_OAP_2019!$A$2:$G$294,7,FALSE)</f>
        <v>PAI</v>
      </c>
      <c r="H2206" s="89" t="str">
        <f>VLOOKUP(Revisión_Avance_Periodo!$A2206,BD_Seguimiento_OAP_2019!$A$2:$J$294,10,FALSE)</f>
        <v>PAI_05 - Gestión del Riesgo de Corrupción  - Mapa de Riesgos de Corrupción</v>
      </c>
      <c r="I2206" s="89" t="s">
        <v>1614</v>
      </c>
      <c r="J2206" s="89" t="str">
        <f>VLOOKUP(Revisión_Avance_Periodo!$I2206,BD_Seguimiento_OAP_2019!$L:$M,2,FALSE)</f>
        <v xml:space="preserve">Socializar la Política de Gestión del Riesgo y la metodología integrada para la administración del riesgo en la SPT </v>
      </c>
      <c r="K2206" s="106" t="s">
        <v>59</v>
      </c>
      <c r="L2206" s="172">
        <v>4.4642857142857152E-4</v>
      </c>
      <c r="M2206" s="173" t="s">
        <v>112</v>
      </c>
      <c r="N2206" s="174">
        <f>INDEX(BD_Seguimiento_OAP_2019!$AH$3:$AS$294,MATCH(Revisión_Avance_Periodo!$I2206,BD_Seguimiento_OAP_2019!$L$3:$L$294,0),MATCH(Revisión_Avance_Periodo!$M2206,BD_Seguimiento_OAP_2019!$AH$2:$AS$2,0))</f>
        <v>0.5</v>
      </c>
      <c r="O2206" s="174">
        <f>INDEX(BD_Seguimiento_OAP_2019!$AV$3:$BG$294,MATCH(Revisión_Avance_Periodo!$I2206,BD_Seguimiento_OAP_2019!$L$3:$L$294,0),MATCH(Revisión_Avance_Periodo!$M2206,BD_Seguimiento_OAP_2019!$AV$2:$BG$2,0))</f>
        <v>0</v>
      </c>
      <c r="P2206" s="189">
        <f t="shared" si="404"/>
        <v>0</v>
      </c>
      <c r="Q2206" s="173" t="str">
        <f>VLOOKUP(P2206,Tabla_Indicador_Gestion4[#All],3,TRUE)</f>
        <v>Por Ejecutar</v>
      </c>
      <c r="R2206" s="215">
        <f>SUBTOTAL(9,$N$2198:$N2206)</f>
        <v>1</v>
      </c>
      <c r="S2206" s="231">
        <f>SUBTOTAL(9,$O$2198:$O2206)</f>
        <v>0</v>
      </c>
      <c r="T2206" s="231">
        <f>IFERROR(+Revisión_Avance_Periodo!$S2206/Revisión_Avance_Periodo!$R2206,0)</f>
        <v>0</v>
      </c>
      <c r="U2206" s="184"/>
      <c r="V2206" s="185"/>
      <c r="W2206" s="183"/>
      <c r="X2206" s="183"/>
      <c r="Y2206" s="183"/>
      <c r="Z2206" s="186"/>
      <c r="AA2206" s="187"/>
    </row>
    <row r="2207" spans="1:27" x14ac:dyDescent="0.25">
      <c r="A2207" s="94">
        <v>186</v>
      </c>
      <c r="B2207" s="96" t="str">
        <f>CONCATENATE(Revisión_Avance_Periodo!$C2207,";",Revisión_Avance_Periodo!$E2207,";",Revisión_Avance_Periodo!$I2207)</f>
        <v>OE1;PR_10;ACT_96</v>
      </c>
      <c r="C2207" s="180" t="s">
        <v>9</v>
      </c>
      <c r="D2207" s="181" t="str">
        <f>VLOOKUP(Revisión_Avance_Periodo!$C2207,Componentes_BD!$F$1:$G$5,2,FALSE)</f>
        <v>Fortalecer la Vigilancia.</v>
      </c>
      <c r="E2207" s="119" t="s">
        <v>12</v>
      </c>
      <c r="F2207" s="95">
        <v>11</v>
      </c>
      <c r="G2207" s="95" t="str">
        <f>VLOOKUP(Revisión_Avance_Periodo!$A2207,BD_Seguimiento_OAP_2019!$A$2:$G$294,7,FALSE)</f>
        <v>PAI</v>
      </c>
      <c r="H2207" s="95" t="str">
        <f>VLOOKUP(Revisión_Avance_Periodo!$A2207,BD_Seguimiento_OAP_2019!$A$2:$J$294,10,FALSE)</f>
        <v>PAI_05 - Gestión del Riesgo de Corrupción  - Mapa de Riesgos de Corrupción</v>
      </c>
      <c r="I2207" s="95" t="s">
        <v>1614</v>
      </c>
      <c r="J2207" s="95" t="str">
        <f>VLOOKUP(Revisión_Avance_Periodo!$I2207,BD_Seguimiento_OAP_2019!$L:$M,2,FALSE)</f>
        <v xml:space="preserve">Socializar la Política de Gestión del Riesgo y la metodología integrada para la administración del riesgo en la SPT </v>
      </c>
      <c r="K2207" s="119" t="s">
        <v>59</v>
      </c>
      <c r="L2207" s="172">
        <v>4.4642857142857152E-4</v>
      </c>
      <c r="M2207" s="182" t="s">
        <v>113</v>
      </c>
      <c r="N2207" s="174">
        <f>INDEX(BD_Seguimiento_OAP_2019!$AH$3:$AS$294,MATCH(Revisión_Avance_Periodo!$I2207,BD_Seguimiento_OAP_2019!$L$3:$L$294,0),MATCH(Revisión_Avance_Periodo!$M2207,BD_Seguimiento_OAP_2019!$AH$2:$AS$2,0))</f>
        <v>0</v>
      </c>
      <c r="O2207" s="174">
        <f>INDEX(BD_Seguimiento_OAP_2019!$AV$3:$BG$294,MATCH(Revisión_Avance_Periodo!$I2207,BD_Seguimiento_OAP_2019!$L$3:$L$294,0),MATCH(Revisión_Avance_Periodo!$M2207,BD_Seguimiento_OAP_2019!$AV$2:$BG$2,0))</f>
        <v>0</v>
      </c>
      <c r="P2207" s="175">
        <f t="shared" ref="P2207:P2211" si="408">IFERROR((O2207/N2207),0)</f>
        <v>0</v>
      </c>
      <c r="Q2207" s="182" t="str">
        <f>VLOOKUP(P2207,Tabla_Indicador_Gestion4[#All],3,TRUE)</f>
        <v>Por Ejecutar</v>
      </c>
      <c r="R2207" s="215">
        <f>SUBTOTAL(9,$N$2198:$N2207)</f>
        <v>1</v>
      </c>
      <c r="S2207" s="231">
        <f>SUBTOTAL(9,$O$2198:$O2207)</f>
        <v>0</v>
      </c>
      <c r="T2207" s="231">
        <f>IFERROR(+Revisión_Avance_Periodo!$S2207/Revisión_Avance_Periodo!$R2207,0)</f>
        <v>0</v>
      </c>
      <c r="U2207" s="184"/>
      <c r="V2207" s="185"/>
      <c r="W2207" s="183"/>
      <c r="X2207" s="183"/>
      <c r="Y2207" s="183"/>
      <c r="Z2207" s="186"/>
      <c r="AA2207" s="187"/>
    </row>
    <row r="2208" spans="1:27" x14ac:dyDescent="0.25">
      <c r="A2208" s="88">
        <v>186</v>
      </c>
      <c r="B2208" s="91" t="str">
        <f>CONCATENATE(Revisión_Avance_Periodo!$C2208,";",Revisión_Avance_Periodo!$E2208,";",Revisión_Avance_Periodo!$I2208)</f>
        <v>OE1;PR_10;ACT_96</v>
      </c>
      <c r="C2208" s="170" t="s">
        <v>9</v>
      </c>
      <c r="D2208" s="171" t="str">
        <f>VLOOKUP(Revisión_Avance_Periodo!$C2208,Componentes_BD!$F$1:$G$5,2,FALSE)</f>
        <v>Fortalecer la Vigilancia.</v>
      </c>
      <c r="E2208" s="106" t="s">
        <v>12</v>
      </c>
      <c r="F2208" s="89">
        <v>11</v>
      </c>
      <c r="G2208" s="89" t="str">
        <f>VLOOKUP(Revisión_Avance_Periodo!$A2208,BD_Seguimiento_OAP_2019!$A$2:$G$294,7,FALSE)</f>
        <v>PAI</v>
      </c>
      <c r="H2208" s="89" t="str">
        <f>VLOOKUP(Revisión_Avance_Periodo!$A2208,BD_Seguimiento_OAP_2019!$A$2:$J$294,10,FALSE)</f>
        <v>PAI_05 - Gestión del Riesgo de Corrupción  - Mapa de Riesgos de Corrupción</v>
      </c>
      <c r="I2208" s="89" t="s">
        <v>1614</v>
      </c>
      <c r="J2208" s="89" t="str">
        <f>VLOOKUP(Revisión_Avance_Periodo!$I2208,BD_Seguimiento_OAP_2019!$L:$M,2,FALSE)</f>
        <v xml:space="preserve">Socializar la Política de Gestión del Riesgo y la metodología integrada para la administración del riesgo en la SPT </v>
      </c>
      <c r="K2208" s="106" t="s">
        <v>59</v>
      </c>
      <c r="L2208" s="172">
        <v>4.4642857142857152E-4</v>
      </c>
      <c r="M2208" s="173" t="s">
        <v>114</v>
      </c>
      <c r="N2208" s="174">
        <f>INDEX(BD_Seguimiento_OAP_2019!$AH$3:$AS$294,MATCH(Revisión_Avance_Periodo!$I2208,BD_Seguimiento_OAP_2019!$L$3:$L$294,0),MATCH(Revisión_Avance_Periodo!$M2208,BD_Seguimiento_OAP_2019!$AH$2:$AS$2,0))</f>
        <v>0</v>
      </c>
      <c r="O2208" s="174">
        <f>INDEX(BD_Seguimiento_OAP_2019!$AV$3:$BG$294,MATCH(Revisión_Avance_Periodo!$I2208,BD_Seguimiento_OAP_2019!$L$3:$L$294,0),MATCH(Revisión_Avance_Periodo!$M2208,BD_Seguimiento_OAP_2019!$AV$2:$BG$2,0))</f>
        <v>0</v>
      </c>
      <c r="P2208" s="175">
        <f t="shared" si="408"/>
        <v>0</v>
      </c>
      <c r="Q2208" s="173" t="str">
        <f>VLOOKUP(P2208,Tabla_Indicador_Gestion4[#All],3,TRUE)</f>
        <v>Por Ejecutar</v>
      </c>
      <c r="R2208" s="215">
        <f>SUBTOTAL(9,$N$2198:$N2208)</f>
        <v>1</v>
      </c>
      <c r="S2208" s="231">
        <f>SUBTOTAL(9,$O$2198:$O2208)</f>
        <v>0</v>
      </c>
      <c r="T2208" s="231">
        <f>IFERROR(+Revisión_Avance_Periodo!$S2208/Revisión_Avance_Periodo!$R2208,0)</f>
        <v>0</v>
      </c>
      <c r="U2208" s="184"/>
      <c r="V2208" s="185"/>
      <c r="W2208" s="183"/>
      <c r="X2208" s="183"/>
      <c r="Y2208" s="183"/>
      <c r="Z2208" s="186"/>
      <c r="AA2208" s="187"/>
    </row>
    <row r="2209" spans="1:27" ht="15.75" thickBot="1" x14ac:dyDescent="0.3">
      <c r="A2209" s="94">
        <v>186</v>
      </c>
      <c r="B2209" s="96" t="str">
        <f>CONCATENATE(Revisión_Avance_Periodo!$C2209,";",Revisión_Avance_Periodo!$E2209,";",Revisión_Avance_Periodo!$I2209)</f>
        <v>OE1;PR_10;ACT_96</v>
      </c>
      <c r="C2209" s="180" t="s">
        <v>9</v>
      </c>
      <c r="D2209" s="181" t="str">
        <f>VLOOKUP(Revisión_Avance_Periodo!$C2209,Componentes_BD!$F$1:$G$5,2,FALSE)</f>
        <v>Fortalecer la Vigilancia.</v>
      </c>
      <c r="E2209" s="119" t="s">
        <v>12</v>
      </c>
      <c r="F2209" s="95">
        <v>11</v>
      </c>
      <c r="G2209" s="95" t="str">
        <f>VLOOKUP(Revisión_Avance_Periodo!$A2209,BD_Seguimiento_OAP_2019!$A$2:$G$294,7,FALSE)</f>
        <v>PAI</v>
      </c>
      <c r="H2209" s="95" t="str">
        <f>VLOOKUP(Revisión_Avance_Periodo!$A2209,BD_Seguimiento_OAP_2019!$A$2:$J$294,10,FALSE)</f>
        <v>PAI_05 - Gestión del Riesgo de Corrupción  - Mapa de Riesgos de Corrupción</v>
      </c>
      <c r="I2209" s="95" t="s">
        <v>1614</v>
      </c>
      <c r="J2209" s="95" t="str">
        <f>VLOOKUP(Revisión_Avance_Periodo!$I2209,BD_Seguimiento_OAP_2019!$L:$M,2,FALSE)</f>
        <v xml:space="preserve">Socializar la Política de Gestión del Riesgo y la metodología integrada para la administración del riesgo en la SPT </v>
      </c>
      <c r="K2209" s="119" t="s">
        <v>59</v>
      </c>
      <c r="L2209" s="172">
        <v>4.4642857142857152E-4</v>
      </c>
      <c r="M2209" s="182" t="s">
        <v>115</v>
      </c>
      <c r="N2209" s="174">
        <f>INDEX(BD_Seguimiento_OAP_2019!$AH$3:$AS$294,MATCH(Revisión_Avance_Periodo!$I2209,BD_Seguimiento_OAP_2019!$L$3:$L$294,0),MATCH(Revisión_Avance_Periodo!$M2209,BD_Seguimiento_OAP_2019!$AH$2:$AS$2,0))</f>
        <v>0</v>
      </c>
      <c r="O2209" s="174">
        <f>INDEX(BD_Seguimiento_OAP_2019!$AV$3:$BG$294,MATCH(Revisión_Avance_Periodo!$I2209,BD_Seguimiento_OAP_2019!$L$3:$L$294,0),MATCH(Revisión_Avance_Periodo!$M2209,BD_Seguimiento_OAP_2019!$AV$2:$BG$2,0))</f>
        <v>0</v>
      </c>
      <c r="P2209" s="175">
        <f t="shared" si="408"/>
        <v>0</v>
      </c>
      <c r="Q2209" s="182" t="str">
        <f>VLOOKUP(P2209,Tabla_Indicador_Gestion4[#All],3,TRUE)</f>
        <v>Por Ejecutar</v>
      </c>
      <c r="R2209" s="215">
        <f>SUBTOTAL(9,$N$2198:$N2209)</f>
        <v>1</v>
      </c>
      <c r="S2209" s="231">
        <f>SUBTOTAL(9,$O$2198:$O2209)</f>
        <v>0</v>
      </c>
      <c r="T2209" s="231">
        <f>IFERROR(+Revisión_Avance_Periodo!$S2209/Revisión_Avance_Periodo!$R2209,0)</f>
        <v>0</v>
      </c>
      <c r="U2209" s="184"/>
      <c r="V2209" s="185"/>
      <c r="W2209" s="183"/>
      <c r="X2209" s="183"/>
      <c r="Y2209" s="183"/>
      <c r="Z2209" s="186"/>
      <c r="AA2209" s="187"/>
    </row>
    <row r="2210" spans="1:27" x14ac:dyDescent="0.25">
      <c r="A2210" s="88">
        <v>187</v>
      </c>
      <c r="B2210" s="91" t="str">
        <f>CONCATENATE(Revisión_Avance_Periodo!$C2210,";",Revisión_Avance_Periodo!$E2210,";",Revisión_Avance_Periodo!$I2210)</f>
        <v>OE1;PR_10;ACT_272</v>
      </c>
      <c r="C2210" s="170" t="s">
        <v>9</v>
      </c>
      <c r="D2210" s="171" t="str">
        <f>VLOOKUP(Revisión_Avance_Periodo!$C2210,Componentes_BD!$F$1:$G$5,2,FALSE)</f>
        <v>Fortalecer la Vigilancia.</v>
      </c>
      <c r="E2210" s="106" t="s">
        <v>12</v>
      </c>
      <c r="F2210" s="89">
        <v>11</v>
      </c>
      <c r="G2210" s="89" t="str">
        <f>VLOOKUP(Revisión_Avance_Periodo!$A2210,BD_Seguimiento_OAP_2019!$A$2:$G$294,7,FALSE)</f>
        <v>PAI</v>
      </c>
      <c r="H2210" s="89" t="str">
        <f>VLOOKUP(Revisión_Avance_Periodo!$A2210,BD_Seguimiento_OAP_2019!$A$2:$J$294,10,FALSE)</f>
        <v>PAI_05 - Gestión del Riesgo de Corrupción  - Mapa de Riesgos de Corrupción</v>
      </c>
      <c r="I2210" s="89" t="s">
        <v>1617</v>
      </c>
      <c r="J2210" s="89" t="str">
        <f>VLOOKUP(Revisión_Avance_Periodo!$I2210,BD_Seguimiento_OAP_2019!$L:$M,2,FALSE)</f>
        <v>Revisar y actualizar de mapa de riesgos</v>
      </c>
      <c r="K2210" s="106" t="s">
        <v>49</v>
      </c>
      <c r="L2210" s="172">
        <v>4.4642857142857152E-4</v>
      </c>
      <c r="M2210" s="173" t="s">
        <v>104</v>
      </c>
      <c r="N2210" s="174">
        <f>INDEX(BD_Seguimiento_OAP_2019!$AH$3:$AS$294,MATCH(Revisión_Avance_Periodo!$I2210,BD_Seguimiento_OAP_2019!$L$3:$L$294,0),MATCH(Revisión_Avance_Periodo!$M2210,BD_Seguimiento_OAP_2019!$AH$2:$AS$2,0))</f>
        <v>0</v>
      </c>
      <c r="O2210" s="174">
        <f>INDEX(BD_Seguimiento_OAP_2019!$AV$3:$BG$294,MATCH(Revisión_Avance_Periodo!$I2210,BD_Seguimiento_OAP_2019!$L$3:$L$294,0),MATCH(Revisión_Avance_Periodo!$M2210,BD_Seguimiento_OAP_2019!$AV$2:$BG$2,0))</f>
        <v>0</v>
      </c>
      <c r="P2210" s="175">
        <f t="shared" si="408"/>
        <v>0</v>
      </c>
      <c r="Q2210" s="173" t="str">
        <f>VLOOKUP(P2210,Tabla_Indicador_Gestion4[#All],3,TRUE)</f>
        <v>Por Ejecutar</v>
      </c>
      <c r="R2210" s="213">
        <f>SUBTOTAL(9,$N$2210:$N2210)</f>
        <v>0</v>
      </c>
      <c r="S2210" s="234">
        <f>SUBTOTAL(9,$O$2210:$O2210)</f>
        <v>0</v>
      </c>
      <c r="T2210" s="234">
        <f>IFERROR(+Revisión_Avance_Periodo!$S2210/Revisión_Avance_Periodo!$R2210,0)</f>
        <v>0</v>
      </c>
      <c r="U2210" s="177">
        <f>SUBTOTAL(9,N2210:N2221)</f>
        <v>0.99999999999999989</v>
      </c>
      <c r="V2210" s="176">
        <f>SUBTOTAL(9,O2210:O2221)</f>
        <v>0.25</v>
      </c>
      <c r="W2210" s="176">
        <f t="shared" ref="W2210" si="409">+V2210/U2210</f>
        <v>0.25</v>
      </c>
      <c r="X2210" s="176"/>
      <c r="Y2210" s="176">
        <f>100%-Revisión_Avance_Periodo!$W2210</f>
        <v>0.75</v>
      </c>
      <c r="Z2210" s="178" t="str">
        <f>VLOOKUP(W2210,Tabla_Indicador_Gestion4[],3,TRUE)</f>
        <v>En Tramite</v>
      </c>
      <c r="AA2210" s="179">
        <f>Revisión_Avance_Periodo!$W2210*Revisión_Avance_Periodo!$L2210</f>
        <v>1.1160714285714288E-4</v>
      </c>
    </row>
    <row r="2211" spans="1:27" x14ac:dyDescent="0.25">
      <c r="A2211" s="94">
        <v>187</v>
      </c>
      <c r="B2211" s="96" t="str">
        <f>CONCATENATE(Revisión_Avance_Periodo!$C2211,";",Revisión_Avance_Periodo!$E2211,";",Revisión_Avance_Periodo!$I2211)</f>
        <v>OE1;PR_10;ACT_272</v>
      </c>
      <c r="C2211" s="180" t="s">
        <v>9</v>
      </c>
      <c r="D2211" s="181" t="str">
        <f>VLOOKUP(Revisión_Avance_Periodo!$C2211,Componentes_BD!$F$1:$G$5,2,FALSE)</f>
        <v>Fortalecer la Vigilancia.</v>
      </c>
      <c r="E2211" s="119" t="s">
        <v>12</v>
      </c>
      <c r="F2211" s="95">
        <v>11</v>
      </c>
      <c r="G2211" s="95" t="str">
        <f>VLOOKUP(Revisión_Avance_Periodo!$A2211,BD_Seguimiento_OAP_2019!$A$2:$G$294,7,FALSE)</f>
        <v>PAI</v>
      </c>
      <c r="H2211" s="95" t="str">
        <f>VLOOKUP(Revisión_Avance_Periodo!$A2211,BD_Seguimiento_OAP_2019!$A$2:$J$294,10,FALSE)</f>
        <v>PAI_05 - Gestión del Riesgo de Corrupción  - Mapa de Riesgos de Corrupción</v>
      </c>
      <c r="I2211" s="95" t="s">
        <v>1617</v>
      </c>
      <c r="J2211" s="95" t="str">
        <f>VLOOKUP(Revisión_Avance_Periodo!$I2211,BD_Seguimiento_OAP_2019!$L:$M,2,FALSE)</f>
        <v>Revisar y actualizar de mapa de riesgos</v>
      </c>
      <c r="K2211" s="119" t="s">
        <v>49</v>
      </c>
      <c r="L2211" s="172">
        <v>4.4642857142857152E-4</v>
      </c>
      <c r="M2211" s="182" t="s">
        <v>105</v>
      </c>
      <c r="N2211" s="174">
        <f>INDEX(BD_Seguimiento_OAP_2019!$AH$3:$AS$294,MATCH(Revisión_Avance_Periodo!$I2211,BD_Seguimiento_OAP_2019!$L$3:$L$294,0),MATCH(Revisión_Avance_Periodo!$M2211,BD_Seguimiento_OAP_2019!$AH$2:$AS$2,0))</f>
        <v>0</v>
      </c>
      <c r="O2211" s="174">
        <f>INDEX(BD_Seguimiento_OAP_2019!$AV$3:$BG$294,MATCH(Revisión_Avance_Periodo!$I2211,BD_Seguimiento_OAP_2019!$L$3:$L$294,0),MATCH(Revisión_Avance_Periodo!$M2211,BD_Seguimiento_OAP_2019!$AV$2:$BG$2,0))</f>
        <v>0</v>
      </c>
      <c r="P2211" s="175">
        <f t="shared" si="408"/>
        <v>0</v>
      </c>
      <c r="Q2211" s="182" t="str">
        <f>VLOOKUP(P2211,Tabla_Indicador_Gestion4[#All],3,TRUE)</f>
        <v>Por Ejecutar</v>
      </c>
      <c r="R2211" s="215">
        <f>SUBTOTAL(9,$N$2210:$N2211)</f>
        <v>0</v>
      </c>
      <c r="S2211" s="231">
        <f>SUBTOTAL(9,$O$2210:$O2211)</f>
        <v>0</v>
      </c>
      <c r="T2211" s="231">
        <f>IFERROR(+Revisión_Avance_Periodo!$S2211/Revisión_Avance_Periodo!$R2211,0)</f>
        <v>0</v>
      </c>
      <c r="U2211" s="184"/>
      <c r="V2211" s="185"/>
      <c r="W2211" s="183"/>
      <c r="X2211" s="183"/>
      <c r="Y2211" s="183"/>
      <c r="Z2211" s="186"/>
      <c r="AA2211" s="187"/>
    </row>
    <row r="2212" spans="1:27" x14ac:dyDescent="0.25">
      <c r="A2212" s="88">
        <v>187</v>
      </c>
      <c r="B2212" s="91" t="str">
        <f>CONCATENATE(Revisión_Avance_Periodo!$C2212,";",Revisión_Avance_Periodo!$E2212,";",Revisión_Avance_Periodo!$I2212)</f>
        <v>OE1;PR_10;ACT_272</v>
      </c>
      <c r="C2212" s="170" t="s">
        <v>9</v>
      </c>
      <c r="D2212" s="171" t="str">
        <f>VLOOKUP(Revisión_Avance_Periodo!$C2212,Componentes_BD!$F$1:$G$5,2,FALSE)</f>
        <v>Fortalecer la Vigilancia.</v>
      </c>
      <c r="E2212" s="106" t="s">
        <v>12</v>
      </c>
      <c r="F2212" s="89">
        <v>11</v>
      </c>
      <c r="G2212" s="89" t="str">
        <f>VLOOKUP(Revisión_Avance_Periodo!$A2212,BD_Seguimiento_OAP_2019!$A$2:$G$294,7,FALSE)</f>
        <v>PAI</v>
      </c>
      <c r="H2212" s="89" t="str">
        <f>VLOOKUP(Revisión_Avance_Periodo!$A2212,BD_Seguimiento_OAP_2019!$A$2:$J$294,10,FALSE)</f>
        <v>PAI_05 - Gestión del Riesgo de Corrupción  - Mapa de Riesgos de Corrupción</v>
      </c>
      <c r="I2212" s="89" t="s">
        <v>1617</v>
      </c>
      <c r="J2212" s="89" t="str">
        <f>VLOOKUP(Revisión_Avance_Periodo!$I2212,BD_Seguimiento_OAP_2019!$L:$M,2,FALSE)</f>
        <v>Revisar y actualizar de mapa de riesgos</v>
      </c>
      <c r="K2212" s="106" t="s">
        <v>49</v>
      </c>
      <c r="L2212" s="172">
        <v>4.4642857142857152E-4</v>
      </c>
      <c r="M2212" s="173" t="s">
        <v>106</v>
      </c>
      <c r="N2212" s="174">
        <f>INDEX(BD_Seguimiento_OAP_2019!$AH$3:$AS$294,MATCH(Revisión_Avance_Periodo!$I2212,BD_Seguimiento_OAP_2019!$L$3:$L$294,0),MATCH(Revisión_Avance_Periodo!$M2212,BD_Seguimiento_OAP_2019!$AH$2:$AS$2,0))</f>
        <v>0.05</v>
      </c>
      <c r="O2212" s="174">
        <f>INDEX(BD_Seguimiento_OAP_2019!$AV$3:$BG$294,MATCH(Revisión_Avance_Periodo!$I2212,BD_Seguimiento_OAP_2019!$L$3:$L$294,0),MATCH(Revisión_Avance_Periodo!$M2212,BD_Seguimiento_OAP_2019!$AV$2:$BG$2,0))</f>
        <v>0.05</v>
      </c>
      <c r="P2212" s="189">
        <f t="shared" si="404"/>
        <v>1</v>
      </c>
      <c r="Q2212" s="173" t="str">
        <f>VLOOKUP(P2212,Tabla_Indicador_Gestion4[#All],3,TRUE)</f>
        <v>Culminada</v>
      </c>
      <c r="R2212" s="215">
        <f>SUBTOTAL(9,$N$2210:$N2212)</f>
        <v>0.05</v>
      </c>
      <c r="S2212" s="231">
        <f>SUBTOTAL(9,$O$2210:$O2212)</f>
        <v>0.05</v>
      </c>
      <c r="T2212" s="231">
        <f>IFERROR(+Revisión_Avance_Periodo!$S2212/Revisión_Avance_Periodo!$R2212,0)</f>
        <v>1</v>
      </c>
      <c r="U2212" s="184"/>
      <c r="V2212" s="185"/>
      <c r="W2212" s="183"/>
      <c r="X2212" s="183"/>
      <c r="Y2212" s="183"/>
      <c r="Z2212" s="186"/>
      <c r="AA2212" s="187"/>
    </row>
    <row r="2213" spans="1:27" x14ac:dyDescent="0.25">
      <c r="A2213" s="94">
        <v>187</v>
      </c>
      <c r="B2213" s="96" t="str">
        <f>CONCATENATE(Revisión_Avance_Periodo!$C2213,";",Revisión_Avance_Periodo!$E2213,";",Revisión_Avance_Periodo!$I2213)</f>
        <v>OE1;PR_10;ACT_272</v>
      </c>
      <c r="C2213" s="180" t="s">
        <v>9</v>
      </c>
      <c r="D2213" s="181" t="str">
        <f>VLOOKUP(Revisión_Avance_Periodo!$C2213,Componentes_BD!$F$1:$G$5,2,FALSE)</f>
        <v>Fortalecer la Vigilancia.</v>
      </c>
      <c r="E2213" s="119" t="s">
        <v>12</v>
      </c>
      <c r="F2213" s="95">
        <v>11</v>
      </c>
      <c r="G2213" s="95" t="str">
        <f>VLOOKUP(Revisión_Avance_Periodo!$A2213,BD_Seguimiento_OAP_2019!$A$2:$G$294,7,FALSE)</f>
        <v>PAI</v>
      </c>
      <c r="H2213" s="95" t="str">
        <f>VLOOKUP(Revisión_Avance_Periodo!$A2213,BD_Seguimiento_OAP_2019!$A$2:$J$294,10,FALSE)</f>
        <v>PAI_05 - Gestión del Riesgo de Corrupción  - Mapa de Riesgos de Corrupción</v>
      </c>
      <c r="I2213" s="95" t="s">
        <v>1617</v>
      </c>
      <c r="J2213" s="95" t="str">
        <f>VLOOKUP(Revisión_Avance_Periodo!$I2213,BD_Seguimiento_OAP_2019!$L:$M,2,FALSE)</f>
        <v>Revisar y actualizar de mapa de riesgos</v>
      </c>
      <c r="K2213" s="119" t="s">
        <v>49</v>
      </c>
      <c r="L2213" s="172">
        <v>4.4642857142857152E-4</v>
      </c>
      <c r="M2213" s="182" t="s">
        <v>107</v>
      </c>
      <c r="N2213" s="174">
        <f>INDEX(BD_Seguimiento_OAP_2019!$AH$3:$AS$294,MATCH(Revisión_Avance_Periodo!$I2213,BD_Seguimiento_OAP_2019!$L$3:$L$294,0),MATCH(Revisión_Avance_Periodo!$M2213,BD_Seguimiento_OAP_2019!$AH$2:$AS$2,0))</f>
        <v>0.15</v>
      </c>
      <c r="O2213" s="174">
        <f>INDEX(BD_Seguimiento_OAP_2019!$AV$3:$BG$294,MATCH(Revisión_Avance_Periodo!$I2213,BD_Seguimiento_OAP_2019!$L$3:$L$294,0),MATCH(Revisión_Avance_Periodo!$M2213,BD_Seguimiento_OAP_2019!$AV$2:$BG$2,0))</f>
        <v>0</v>
      </c>
      <c r="P2213" s="188">
        <f t="shared" si="404"/>
        <v>0</v>
      </c>
      <c r="Q2213" s="182" t="str">
        <f>VLOOKUP(P2213,Tabla_Indicador_Gestion4[#All],3,TRUE)</f>
        <v>Por Ejecutar</v>
      </c>
      <c r="R2213" s="215">
        <f>SUBTOTAL(9,$N$2210:$N2213)</f>
        <v>0.2</v>
      </c>
      <c r="S2213" s="231">
        <f>SUBTOTAL(9,$O$2210:$O2213)</f>
        <v>0.05</v>
      </c>
      <c r="T2213" s="231">
        <f>IFERROR(+Revisión_Avance_Periodo!$S2213/Revisión_Avance_Periodo!$R2213,0)</f>
        <v>0.25</v>
      </c>
      <c r="U2213" s="184"/>
      <c r="V2213" s="185"/>
      <c r="W2213" s="183"/>
      <c r="X2213" s="183"/>
      <c r="Y2213" s="183"/>
      <c r="Z2213" s="186"/>
      <c r="AA2213" s="187"/>
    </row>
    <row r="2214" spans="1:27" x14ac:dyDescent="0.25">
      <c r="A2214" s="88">
        <v>187</v>
      </c>
      <c r="B2214" s="91" t="str">
        <f>CONCATENATE(Revisión_Avance_Periodo!$C2214,";",Revisión_Avance_Periodo!$E2214,";",Revisión_Avance_Periodo!$I2214)</f>
        <v>OE1;PR_10;ACT_272</v>
      </c>
      <c r="C2214" s="170" t="s">
        <v>9</v>
      </c>
      <c r="D2214" s="171" t="str">
        <f>VLOOKUP(Revisión_Avance_Periodo!$C2214,Componentes_BD!$F$1:$G$5,2,FALSE)</f>
        <v>Fortalecer la Vigilancia.</v>
      </c>
      <c r="E2214" s="106" t="s">
        <v>12</v>
      </c>
      <c r="F2214" s="89">
        <v>11</v>
      </c>
      <c r="G2214" s="89" t="str">
        <f>VLOOKUP(Revisión_Avance_Periodo!$A2214,BD_Seguimiento_OAP_2019!$A$2:$G$294,7,FALSE)</f>
        <v>PAI</v>
      </c>
      <c r="H2214" s="89" t="str">
        <f>VLOOKUP(Revisión_Avance_Periodo!$A2214,BD_Seguimiento_OAP_2019!$A$2:$J$294,10,FALSE)</f>
        <v>PAI_05 - Gestión del Riesgo de Corrupción  - Mapa de Riesgos de Corrupción</v>
      </c>
      <c r="I2214" s="89" t="s">
        <v>1617</v>
      </c>
      <c r="J2214" s="89" t="str">
        <f>VLOOKUP(Revisión_Avance_Periodo!$I2214,BD_Seguimiento_OAP_2019!$L:$M,2,FALSE)</f>
        <v>Revisar y actualizar de mapa de riesgos</v>
      </c>
      <c r="K2214" s="106" t="s">
        <v>49</v>
      </c>
      <c r="L2214" s="172">
        <v>4.4642857142857152E-4</v>
      </c>
      <c r="M2214" s="173" t="s">
        <v>108</v>
      </c>
      <c r="N2214" s="174">
        <f>INDEX(BD_Seguimiento_OAP_2019!$AH$3:$AS$294,MATCH(Revisión_Avance_Periodo!$I2214,BD_Seguimiento_OAP_2019!$L$3:$L$294,0),MATCH(Revisión_Avance_Periodo!$M2214,BD_Seguimiento_OAP_2019!$AH$2:$AS$2,0))</f>
        <v>0.1</v>
      </c>
      <c r="O2214" s="174">
        <f>INDEX(BD_Seguimiento_OAP_2019!$AV$3:$BG$294,MATCH(Revisión_Avance_Periodo!$I2214,BD_Seguimiento_OAP_2019!$L$3:$L$294,0),MATCH(Revisión_Avance_Periodo!$M2214,BD_Seguimiento_OAP_2019!$AV$2:$BG$2,0))</f>
        <v>0.1</v>
      </c>
      <c r="P2214" s="189">
        <f t="shared" si="404"/>
        <v>1</v>
      </c>
      <c r="Q2214" s="173" t="str">
        <f>VLOOKUP(P2214,Tabla_Indicador_Gestion4[#All],3,TRUE)</f>
        <v>Culminada</v>
      </c>
      <c r="R2214" s="215">
        <f>SUBTOTAL(9,$N$2210:$N2214)</f>
        <v>0.30000000000000004</v>
      </c>
      <c r="S2214" s="231">
        <f>SUBTOTAL(9,$O$2210:$O2214)</f>
        <v>0.15000000000000002</v>
      </c>
      <c r="T2214" s="231">
        <f>IFERROR(+Revisión_Avance_Periodo!$S2214/Revisión_Avance_Periodo!$R2214,0)</f>
        <v>0.5</v>
      </c>
      <c r="U2214" s="184"/>
      <c r="V2214" s="185"/>
      <c r="W2214" s="183"/>
      <c r="X2214" s="183"/>
      <c r="Y2214" s="183"/>
      <c r="Z2214" s="186"/>
      <c r="AA2214" s="187"/>
    </row>
    <row r="2215" spans="1:27" x14ac:dyDescent="0.25">
      <c r="A2215" s="94">
        <v>187</v>
      </c>
      <c r="B2215" s="96" t="str">
        <f>CONCATENATE(Revisión_Avance_Periodo!$C2215,";",Revisión_Avance_Periodo!$E2215,";",Revisión_Avance_Periodo!$I2215)</f>
        <v>OE1;PR_10;ACT_272</v>
      </c>
      <c r="C2215" s="180" t="s">
        <v>9</v>
      </c>
      <c r="D2215" s="181" t="str">
        <f>VLOOKUP(Revisión_Avance_Periodo!$C2215,Componentes_BD!$F$1:$G$5,2,FALSE)</f>
        <v>Fortalecer la Vigilancia.</v>
      </c>
      <c r="E2215" s="119" t="s">
        <v>12</v>
      </c>
      <c r="F2215" s="95">
        <v>11</v>
      </c>
      <c r="G2215" s="95" t="str">
        <f>VLOOKUP(Revisión_Avance_Periodo!$A2215,BD_Seguimiento_OAP_2019!$A$2:$G$294,7,FALSE)</f>
        <v>PAI</v>
      </c>
      <c r="H2215" s="95" t="str">
        <f>VLOOKUP(Revisión_Avance_Periodo!$A2215,BD_Seguimiento_OAP_2019!$A$2:$J$294,10,FALSE)</f>
        <v>PAI_05 - Gestión del Riesgo de Corrupción  - Mapa de Riesgos de Corrupción</v>
      </c>
      <c r="I2215" s="95" t="s">
        <v>1617</v>
      </c>
      <c r="J2215" s="95" t="str">
        <f>VLOOKUP(Revisión_Avance_Periodo!$I2215,BD_Seguimiento_OAP_2019!$L:$M,2,FALSE)</f>
        <v>Revisar y actualizar de mapa de riesgos</v>
      </c>
      <c r="K2215" s="119" t="s">
        <v>49</v>
      </c>
      <c r="L2215" s="172">
        <v>4.4642857142857152E-4</v>
      </c>
      <c r="M2215" s="182" t="s">
        <v>109</v>
      </c>
      <c r="N2215" s="174">
        <f>INDEX(BD_Seguimiento_OAP_2019!$AH$3:$AS$294,MATCH(Revisión_Avance_Periodo!$I2215,BD_Seguimiento_OAP_2019!$L$3:$L$294,0),MATCH(Revisión_Avance_Periodo!$M2215,BD_Seguimiento_OAP_2019!$AH$2:$AS$2,0))</f>
        <v>0.1</v>
      </c>
      <c r="O2215" s="174">
        <f>INDEX(BD_Seguimiento_OAP_2019!$AV$3:$BG$294,MATCH(Revisión_Avance_Periodo!$I2215,BD_Seguimiento_OAP_2019!$L$3:$L$294,0),MATCH(Revisión_Avance_Periodo!$M2215,BD_Seguimiento_OAP_2019!$AV$2:$BG$2,0))</f>
        <v>0.1</v>
      </c>
      <c r="P2215" s="188">
        <f t="shared" si="404"/>
        <v>1</v>
      </c>
      <c r="Q2215" s="182" t="str">
        <f>VLOOKUP(P2215,Tabla_Indicador_Gestion4[#All],3,TRUE)</f>
        <v>Culminada</v>
      </c>
      <c r="R2215" s="215">
        <f>SUBTOTAL(9,$N$2210:$N2215)</f>
        <v>0.4</v>
      </c>
      <c r="S2215" s="231">
        <f>SUBTOTAL(9,$O$2210:$O2215)</f>
        <v>0.25</v>
      </c>
      <c r="T2215" s="231">
        <f>IFERROR(+Revisión_Avance_Periodo!$S2215/Revisión_Avance_Periodo!$R2215,0)</f>
        <v>0.625</v>
      </c>
      <c r="U2215" s="184"/>
      <c r="V2215" s="185"/>
      <c r="W2215" s="183"/>
      <c r="X2215" s="183"/>
      <c r="Y2215" s="183"/>
      <c r="Z2215" s="186"/>
      <c r="AA2215" s="187"/>
    </row>
    <row r="2216" spans="1:27" x14ac:dyDescent="0.25">
      <c r="A2216" s="88">
        <v>187</v>
      </c>
      <c r="B2216" s="91" t="str">
        <f>CONCATENATE(Revisión_Avance_Periodo!$C2216,";",Revisión_Avance_Periodo!$E2216,";",Revisión_Avance_Periodo!$I2216)</f>
        <v>OE1;PR_10;ACT_272</v>
      </c>
      <c r="C2216" s="170" t="s">
        <v>9</v>
      </c>
      <c r="D2216" s="171" t="str">
        <f>VLOOKUP(Revisión_Avance_Periodo!$C2216,Componentes_BD!$F$1:$G$5,2,FALSE)</f>
        <v>Fortalecer la Vigilancia.</v>
      </c>
      <c r="E2216" s="106" t="s">
        <v>12</v>
      </c>
      <c r="F2216" s="89">
        <v>11</v>
      </c>
      <c r="G2216" s="89" t="str">
        <f>VLOOKUP(Revisión_Avance_Periodo!$A2216,BD_Seguimiento_OAP_2019!$A$2:$G$294,7,FALSE)</f>
        <v>PAI</v>
      </c>
      <c r="H2216" s="89" t="str">
        <f>VLOOKUP(Revisión_Avance_Periodo!$A2216,BD_Seguimiento_OAP_2019!$A$2:$J$294,10,FALSE)</f>
        <v>PAI_05 - Gestión del Riesgo de Corrupción  - Mapa de Riesgos de Corrupción</v>
      </c>
      <c r="I2216" s="89" t="s">
        <v>1617</v>
      </c>
      <c r="J2216" s="89" t="str">
        <f>VLOOKUP(Revisión_Avance_Periodo!$I2216,BD_Seguimiento_OAP_2019!$L:$M,2,FALSE)</f>
        <v>Revisar y actualizar de mapa de riesgos</v>
      </c>
      <c r="K2216" s="106" t="s">
        <v>49</v>
      </c>
      <c r="L2216" s="172">
        <v>4.4642857142857152E-4</v>
      </c>
      <c r="M2216" s="173" t="s">
        <v>110</v>
      </c>
      <c r="N2216" s="174">
        <f>INDEX(BD_Seguimiento_OAP_2019!$AH$3:$AS$294,MATCH(Revisión_Avance_Periodo!$I2216,BD_Seguimiento_OAP_2019!$L$3:$L$294,0),MATCH(Revisión_Avance_Periodo!$M2216,BD_Seguimiento_OAP_2019!$AH$2:$AS$2,0))</f>
        <v>0.1</v>
      </c>
      <c r="O2216" s="174">
        <f>INDEX(BD_Seguimiento_OAP_2019!$AV$3:$BG$294,MATCH(Revisión_Avance_Periodo!$I2216,BD_Seguimiento_OAP_2019!$L$3:$L$294,0),MATCH(Revisión_Avance_Periodo!$M2216,BD_Seguimiento_OAP_2019!$AV$2:$BG$2,0))</f>
        <v>0</v>
      </c>
      <c r="P2216" s="189">
        <f t="shared" si="404"/>
        <v>0</v>
      </c>
      <c r="Q2216" s="173" t="str">
        <f>VLOOKUP(P2216,Tabla_Indicador_Gestion4[#All],3,TRUE)</f>
        <v>Por Ejecutar</v>
      </c>
      <c r="R2216" s="215">
        <f>SUBTOTAL(9,$N$2210:$N2216)</f>
        <v>0.5</v>
      </c>
      <c r="S2216" s="231">
        <f>SUBTOTAL(9,$O$2210:$O2216)</f>
        <v>0.25</v>
      </c>
      <c r="T2216" s="231">
        <f>IFERROR(+Revisión_Avance_Periodo!$S2216/Revisión_Avance_Periodo!$R2216,0)</f>
        <v>0.5</v>
      </c>
      <c r="U2216" s="184"/>
      <c r="V2216" s="185"/>
      <c r="W2216" s="183"/>
      <c r="X2216" s="183"/>
      <c r="Y2216" s="183"/>
      <c r="Z2216" s="186"/>
      <c r="AA2216" s="187"/>
    </row>
    <row r="2217" spans="1:27" x14ac:dyDescent="0.25">
      <c r="A2217" s="94">
        <v>187</v>
      </c>
      <c r="B2217" s="96" t="str">
        <f>CONCATENATE(Revisión_Avance_Periodo!$C2217,";",Revisión_Avance_Periodo!$E2217,";",Revisión_Avance_Periodo!$I2217)</f>
        <v>OE1;PR_10;ACT_272</v>
      </c>
      <c r="C2217" s="180" t="s">
        <v>9</v>
      </c>
      <c r="D2217" s="181" t="str">
        <f>VLOOKUP(Revisión_Avance_Periodo!$C2217,Componentes_BD!$F$1:$G$5,2,FALSE)</f>
        <v>Fortalecer la Vigilancia.</v>
      </c>
      <c r="E2217" s="119" t="s">
        <v>12</v>
      </c>
      <c r="F2217" s="95">
        <v>11</v>
      </c>
      <c r="G2217" s="95" t="str">
        <f>VLOOKUP(Revisión_Avance_Periodo!$A2217,BD_Seguimiento_OAP_2019!$A$2:$G$294,7,FALSE)</f>
        <v>PAI</v>
      </c>
      <c r="H2217" s="95" t="str">
        <f>VLOOKUP(Revisión_Avance_Periodo!$A2217,BD_Seguimiento_OAP_2019!$A$2:$J$294,10,FALSE)</f>
        <v>PAI_05 - Gestión del Riesgo de Corrupción  - Mapa de Riesgos de Corrupción</v>
      </c>
      <c r="I2217" s="95" t="s">
        <v>1617</v>
      </c>
      <c r="J2217" s="95" t="str">
        <f>VLOOKUP(Revisión_Avance_Periodo!$I2217,BD_Seguimiento_OAP_2019!$L:$M,2,FALSE)</f>
        <v>Revisar y actualizar de mapa de riesgos</v>
      </c>
      <c r="K2217" s="119" t="s">
        <v>49</v>
      </c>
      <c r="L2217" s="172">
        <v>4.4642857142857152E-4</v>
      </c>
      <c r="M2217" s="182" t="s">
        <v>111</v>
      </c>
      <c r="N2217" s="174">
        <f>INDEX(BD_Seguimiento_OAP_2019!$AH$3:$AS$294,MATCH(Revisión_Avance_Periodo!$I2217,BD_Seguimiento_OAP_2019!$L$3:$L$294,0),MATCH(Revisión_Avance_Periodo!$M2217,BD_Seguimiento_OAP_2019!$AH$2:$AS$2,0))</f>
        <v>0.1</v>
      </c>
      <c r="O2217" s="174">
        <f>INDEX(BD_Seguimiento_OAP_2019!$AV$3:$BG$294,MATCH(Revisión_Avance_Periodo!$I2217,BD_Seguimiento_OAP_2019!$L$3:$L$294,0),MATCH(Revisión_Avance_Periodo!$M2217,BD_Seguimiento_OAP_2019!$AV$2:$BG$2,0))</f>
        <v>0</v>
      </c>
      <c r="P2217" s="188">
        <f t="shared" si="404"/>
        <v>0</v>
      </c>
      <c r="Q2217" s="182" t="str">
        <f>VLOOKUP(P2217,Tabla_Indicador_Gestion4[#All],3,TRUE)</f>
        <v>Por Ejecutar</v>
      </c>
      <c r="R2217" s="215">
        <f>SUBTOTAL(9,$N$2210:$N2217)</f>
        <v>0.6</v>
      </c>
      <c r="S2217" s="231">
        <f>SUBTOTAL(9,$O$2210:$O2217)</f>
        <v>0.25</v>
      </c>
      <c r="T2217" s="231">
        <f>IFERROR(+Revisión_Avance_Periodo!$S2217/Revisión_Avance_Periodo!$R2217,0)</f>
        <v>0.41666666666666669</v>
      </c>
      <c r="U2217" s="184"/>
      <c r="V2217" s="185"/>
      <c r="W2217" s="183"/>
      <c r="X2217" s="183"/>
      <c r="Y2217" s="183"/>
      <c r="Z2217" s="186"/>
      <c r="AA2217" s="187"/>
    </row>
    <row r="2218" spans="1:27" x14ac:dyDescent="0.25">
      <c r="A2218" s="88">
        <v>187</v>
      </c>
      <c r="B2218" s="91" t="str">
        <f>CONCATENATE(Revisión_Avance_Periodo!$C2218,";",Revisión_Avance_Periodo!$E2218,";",Revisión_Avance_Periodo!$I2218)</f>
        <v>OE1;PR_10;ACT_272</v>
      </c>
      <c r="C2218" s="170" t="s">
        <v>9</v>
      </c>
      <c r="D2218" s="171" t="str">
        <f>VLOOKUP(Revisión_Avance_Periodo!$C2218,Componentes_BD!$F$1:$G$5,2,FALSE)</f>
        <v>Fortalecer la Vigilancia.</v>
      </c>
      <c r="E2218" s="106" t="s">
        <v>12</v>
      </c>
      <c r="F2218" s="89">
        <v>11</v>
      </c>
      <c r="G2218" s="89" t="str">
        <f>VLOOKUP(Revisión_Avance_Periodo!$A2218,BD_Seguimiento_OAP_2019!$A$2:$G$294,7,FALSE)</f>
        <v>PAI</v>
      </c>
      <c r="H2218" s="89" t="str">
        <f>VLOOKUP(Revisión_Avance_Periodo!$A2218,BD_Seguimiento_OAP_2019!$A$2:$J$294,10,FALSE)</f>
        <v>PAI_05 - Gestión del Riesgo de Corrupción  - Mapa de Riesgos de Corrupción</v>
      </c>
      <c r="I2218" s="89" t="s">
        <v>1617</v>
      </c>
      <c r="J2218" s="89" t="str">
        <f>VLOOKUP(Revisión_Avance_Periodo!$I2218,BD_Seguimiento_OAP_2019!$L:$M,2,FALSE)</f>
        <v>Revisar y actualizar de mapa de riesgos</v>
      </c>
      <c r="K2218" s="106" t="s">
        <v>49</v>
      </c>
      <c r="L2218" s="172">
        <v>4.4642857142857152E-4</v>
      </c>
      <c r="M2218" s="173" t="s">
        <v>112</v>
      </c>
      <c r="N2218" s="174">
        <f>INDEX(BD_Seguimiento_OAP_2019!$AH$3:$AS$294,MATCH(Revisión_Avance_Periodo!$I2218,BD_Seguimiento_OAP_2019!$L$3:$L$294,0),MATCH(Revisión_Avance_Periodo!$M2218,BD_Seguimiento_OAP_2019!$AH$2:$AS$2,0))</f>
        <v>0.1</v>
      </c>
      <c r="O2218" s="174">
        <f>INDEX(BD_Seguimiento_OAP_2019!$AV$3:$BG$294,MATCH(Revisión_Avance_Periodo!$I2218,BD_Seguimiento_OAP_2019!$L$3:$L$294,0),MATCH(Revisión_Avance_Periodo!$M2218,BD_Seguimiento_OAP_2019!$AV$2:$BG$2,0))</f>
        <v>0</v>
      </c>
      <c r="P2218" s="189">
        <f t="shared" si="404"/>
        <v>0</v>
      </c>
      <c r="Q2218" s="173" t="str">
        <f>VLOOKUP(P2218,Tabla_Indicador_Gestion4[#All],3,TRUE)</f>
        <v>Por Ejecutar</v>
      </c>
      <c r="R2218" s="215">
        <f>SUBTOTAL(9,$N$2210:$N2218)</f>
        <v>0.7</v>
      </c>
      <c r="S2218" s="231">
        <f>SUBTOTAL(9,$O$2210:$O2218)</f>
        <v>0.25</v>
      </c>
      <c r="T2218" s="231">
        <f>IFERROR(+Revisión_Avance_Periodo!$S2218/Revisión_Avance_Periodo!$R2218,0)</f>
        <v>0.35714285714285715</v>
      </c>
      <c r="U2218" s="184"/>
      <c r="V2218" s="185"/>
      <c r="W2218" s="183"/>
      <c r="X2218" s="183"/>
      <c r="Y2218" s="183"/>
      <c r="Z2218" s="186"/>
      <c r="AA2218" s="187"/>
    </row>
    <row r="2219" spans="1:27" x14ac:dyDescent="0.25">
      <c r="A2219" s="94">
        <v>187</v>
      </c>
      <c r="B2219" s="96" t="str">
        <f>CONCATENATE(Revisión_Avance_Periodo!$C2219,";",Revisión_Avance_Periodo!$E2219,";",Revisión_Avance_Periodo!$I2219)</f>
        <v>OE1;PR_10;ACT_272</v>
      </c>
      <c r="C2219" s="180" t="s">
        <v>9</v>
      </c>
      <c r="D2219" s="181" t="str">
        <f>VLOOKUP(Revisión_Avance_Periodo!$C2219,Componentes_BD!$F$1:$G$5,2,FALSE)</f>
        <v>Fortalecer la Vigilancia.</v>
      </c>
      <c r="E2219" s="119" t="s">
        <v>12</v>
      </c>
      <c r="F2219" s="95">
        <v>11</v>
      </c>
      <c r="G2219" s="95" t="str">
        <f>VLOOKUP(Revisión_Avance_Periodo!$A2219,BD_Seguimiento_OAP_2019!$A$2:$G$294,7,FALSE)</f>
        <v>PAI</v>
      </c>
      <c r="H2219" s="95" t="str">
        <f>VLOOKUP(Revisión_Avance_Periodo!$A2219,BD_Seguimiento_OAP_2019!$A$2:$J$294,10,FALSE)</f>
        <v>PAI_05 - Gestión del Riesgo de Corrupción  - Mapa de Riesgos de Corrupción</v>
      </c>
      <c r="I2219" s="95" t="s">
        <v>1617</v>
      </c>
      <c r="J2219" s="95" t="str">
        <f>VLOOKUP(Revisión_Avance_Periodo!$I2219,BD_Seguimiento_OAP_2019!$L:$M,2,FALSE)</f>
        <v>Revisar y actualizar de mapa de riesgos</v>
      </c>
      <c r="K2219" s="119" t="s">
        <v>49</v>
      </c>
      <c r="L2219" s="172">
        <v>4.4642857142857152E-4</v>
      </c>
      <c r="M2219" s="182" t="s">
        <v>113</v>
      </c>
      <c r="N2219" s="174">
        <f>INDEX(BD_Seguimiento_OAP_2019!$AH$3:$AS$294,MATCH(Revisión_Avance_Periodo!$I2219,BD_Seguimiento_OAP_2019!$L$3:$L$294,0),MATCH(Revisión_Avance_Periodo!$M2219,BD_Seguimiento_OAP_2019!$AH$2:$AS$2,0))</f>
        <v>0.1</v>
      </c>
      <c r="O2219" s="174">
        <f>INDEX(BD_Seguimiento_OAP_2019!$AV$3:$BG$294,MATCH(Revisión_Avance_Periodo!$I2219,BD_Seguimiento_OAP_2019!$L$3:$L$294,0),MATCH(Revisión_Avance_Periodo!$M2219,BD_Seguimiento_OAP_2019!$AV$2:$BG$2,0))</f>
        <v>0</v>
      </c>
      <c r="P2219" s="188">
        <f t="shared" si="404"/>
        <v>0</v>
      </c>
      <c r="Q2219" s="182" t="str">
        <f>VLOOKUP(P2219,Tabla_Indicador_Gestion4[#All],3,TRUE)</f>
        <v>Por Ejecutar</v>
      </c>
      <c r="R2219" s="215">
        <f>SUBTOTAL(9,$N$2210:$N2219)</f>
        <v>0.79999999999999993</v>
      </c>
      <c r="S2219" s="231">
        <f>SUBTOTAL(9,$O$2210:$O2219)</f>
        <v>0.25</v>
      </c>
      <c r="T2219" s="231">
        <f>IFERROR(+Revisión_Avance_Periodo!$S2219/Revisión_Avance_Periodo!$R2219,0)</f>
        <v>0.3125</v>
      </c>
      <c r="U2219" s="184"/>
      <c r="V2219" s="185"/>
      <c r="W2219" s="183"/>
      <c r="X2219" s="183"/>
      <c r="Y2219" s="183"/>
      <c r="Z2219" s="186"/>
      <c r="AA2219" s="187"/>
    </row>
    <row r="2220" spans="1:27" x14ac:dyDescent="0.25">
      <c r="A2220" s="88">
        <v>187</v>
      </c>
      <c r="B2220" s="91" t="str">
        <f>CONCATENATE(Revisión_Avance_Periodo!$C2220,";",Revisión_Avance_Periodo!$E2220,";",Revisión_Avance_Periodo!$I2220)</f>
        <v>OE1;PR_10;ACT_272</v>
      </c>
      <c r="C2220" s="170" t="s">
        <v>9</v>
      </c>
      <c r="D2220" s="171" t="str">
        <f>VLOOKUP(Revisión_Avance_Periodo!$C2220,Componentes_BD!$F$1:$G$5,2,FALSE)</f>
        <v>Fortalecer la Vigilancia.</v>
      </c>
      <c r="E2220" s="106" t="s">
        <v>12</v>
      </c>
      <c r="F2220" s="89">
        <v>11</v>
      </c>
      <c r="G2220" s="89" t="str">
        <f>VLOOKUP(Revisión_Avance_Periodo!$A2220,BD_Seguimiento_OAP_2019!$A$2:$G$294,7,FALSE)</f>
        <v>PAI</v>
      </c>
      <c r="H2220" s="89" t="str">
        <f>VLOOKUP(Revisión_Avance_Periodo!$A2220,BD_Seguimiento_OAP_2019!$A$2:$J$294,10,FALSE)</f>
        <v>PAI_05 - Gestión del Riesgo de Corrupción  - Mapa de Riesgos de Corrupción</v>
      </c>
      <c r="I2220" s="89" t="s">
        <v>1617</v>
      </c>
      <c r="J2220" s="89" t="str">
        <f>VLOOKUP(Revisión_Avance_Periodo!$I2220,BD_Seguimiento_OAP_2019!$L:$M,2,FALSE)</f>
        <v>Revisar y actualizar de mapa de riesgos</v>
      </c>
      <c r="K2220" s="106" t="s">
        <v>49</v>
      </c>
      <c r="L2220" s="172">
        <v>4.4642857142857152E-4</v>
      </c>
      <c r="M2220" s="173" t="s">
        <v>114</v>
      </c>
      <c r="N2220" s="174">
        <f>INDEX(BD_Seguimiento_OAP_2019!$AH$3:$AS$294,MATCH(Revisión_Avance_Periodo!$I2220,BD_Seguimiento_OAP_2019!$L$3:$L$294,0),MATCH(Revisión_Avance_Periodo!$M2220,BD_Seguimiento_OAP_2019!$AH$2:$AS$2,0))</f>
        <v>0.1</v>
      </c>
      <c r="O2220" s="174">
        <f>INDEX(BD_Seguimiento_OAP_2019!$AV$3:$BG$294,MATCH(Revisión_Avance_Periodo!$I2220,BD_Seguimiento_OAP_2019!$L$3:$L$294,0),MATCH(Revisión_Avance_Periodo!$M2220,BD_Seguimiento_OAP_2019!$AV$2:$BG$2,0))</f>
        <v>0</v>
      </c>
      <c r="P2220" s="189">
        <f t="shared" si="404"/>
        <v>0</v>
      </c>
      <c r="Q2220" s="173" t="str">
        <f>VLOOKUP(P2220,Tabla_Indicador_Gestion4[#All],3,TRUE)</f>
        <v>Por Ejecutar</v>
      </c>
      <c r="R2220" s="215">
        <f>SUBTOTAL(9,$N$2210:$N2220)</f>
        <v>0.89999999999999991</v>
      </c>
      <c r="S2220" s="231">
        <f>SUBTOTAL(9,$O$2210:$O2220)</f>
        <v>0.25</v>
      </c>
      <c r="T2220" s="231">
        <f>IFERROR(+Revisión_Avance_Periodo!$S2220/Revisión_Avance_Periodo!$R2220,0)</f>
        <v>0.27777777777777779</v>
      </c>
      <c r="U2220" s="184"/>
      <c r="V2220" s="185"/>
      <c r="W2220" s="183"/>
      <c r="X2220" s="183"/>
      <c r="Y2220" s="183"/>
      <c r="Z2220" s="186"/>
      <c r="AA2220" s="187"/>
    </row>
    <row r="2221" spans="1:27" ht="15.75" thickBot="1" x14ac:dyDescent="0.3">
      <c r="A2221" s="94">
        <v>187</v>
      </c>
      <c r="B2221" s="96" t="str">
        <f>CONCATENATE(Revisión_Avance_Periodo!$C2221,";",Revisión_Avance_Periodo!$E2221,";",Revisión_Avance_Periodo!$I2221)</f>
        <v>OE1;PR_10;ACT_272</v>
      </c>
      <c r="C2221" s="180" t="s">
        <v>9</v>
      </c>
      <c r="D2221" s="181" t="str">
        <f>VLOOKUP(Revisión_Avance_Periodo!$C2221,Componentes_BD!$F$1:$G$5,2,FALSE)</f>
        <v>Fortalecer la Vigilancia.</v>
      </c>
      <c r="E2221" s="119" t="s">
        <v>12</v>
      </c>
      <c r="F2221" s="95">
        <v>11</v>
      </c>
      <c r="G2221" s="95" t="str">
        <f>VLOOKUP(Revisión_Avance_Periodo!$A2221,BD_Seguimiento_OAP_2019!$A$2:$G$294,7,FALSE)</f>
        <v>PAI</v>
      </c>
      <c r="H2221" s="95" t="str">
        <f>VLOOKUP(Revisión_Avance_Periodo!$A2221,BD_Seguimiento_OAP_2019!$A$2:$J$294,10,FALSE)</f>
        <v>PAI_05 - Gestión del Riesgo de Corrupción  - Mapa de Riesgos de Corrupción</v>
      </c>
      <c r="I2221" s="95" t="s">
        <v>1617</v>
      </c>
      <c r="J2221" s="95" t="str">
        <f>VLOOKUP(Revisión_Avance_Periodo!$I2221,BD_Seguimiento_OAP_2019!$L:$M,2,FALSE)</f>
        <v>Revisar y actualizar de mapa de riesgos</v>
      </c>
      <c r="K2221" s="119" t="s">
        <v>49</v>
      </c>
      <c r="L2221" s="172">
        <v>4.4642857142857152E-4</v>
      </c>
      <c r="M2221" s="182" t="s">
        <v>115</v>
      </c>
      <c r="N2221" s="174">
        <f>INDEX(BD_Seguimiento_OAP_2019!$AH$3:$AS$294,MATCH(Revisión_Avance_Periodo!$I2221,BD_Seguimiento_OAP_2019!$L$3:$L$294,0),MATCH(Revisión_Avance_Periodo!$M2221,BD_Seguimiento_OAP_2019!$AH$2:$AS$2,0))</f>
        <v>0.1</v>
      </c>
      <c r="O2221" s="174">
        <f>INDEX(BD_Seguimiento_OAP_2019!$AV$3:$BG$294,MATCH(Revisión_Avance_Periodo!$I2221,BD_Seguimiento_OAP_2019!$L$3:$L$294,0),MATCH(Revisión_Avance_Periodo!$M2221,BD_Seguimiento_OAP_2019!$AV$2:$BG$2,0))</f>
        <v>0</v>
      </c>
      <c r="P2221" s="188">
        <f t="shared" si="404"/>
        <v>0</v>
      </c>
      <c r="Q2221" s="182" t="str">
        <f>VLOOKUP(P2221,Tabla_Indicador_Gestion4[#All],3,TRUE)</f>
        <v>Por Ejecutar</v>
      </c>
      <c r="R2221" s="215">
        <f>SUBTOTAL(9,$N$2210:$N2221)</f>
        <v>0.99999999999999989</v>
      </c>
      <c r="S2221" s="231">
        <f>SUBTOTAL(9,$O$2210:$O2221)</f>
        <v>0.25</v>
      </c>
      <c r="T2221" s="231">
        <f>IFERROR(+Revisión_Avance_Periodo!$S2221/Revisión_Avance_Periodo!$R2221,0)</f>
        <v>0.25</v>
      </c>
      <c r="U2221" s="184"/>
      <c r="V2221" s="185"/>
      <c r="W2221" s="183"/>
      <c r="X2221" s="183"/>
      <c r="Y2221" s="183"/>
      <c r="Z2221" s="186"/>
      <c r="AA2221" s="187"/>
    </row>
    <row r="2222" spans="1:27" x14ac:dyDescent="0.25">
      <c r="A2222" s="88">
        <v>188</v>
      </c>
      <c r="B2222" s="91" t="str">
        <f>CONCATENATE(Revisión_Avance_Periodo!$C2222,";",Revisión_Avance_Periodo!$E2222,";",Revisión_Avance_Periodo!$I2222)</f>
        <v>OE1;PR_10;ACT_288</v>
      </c>
      <c r="C2222" s="203" t="s">
        <v>9</v>
      </c>
      <c r="D2222" s="204" t="str">
        <f>VLOOKUP(Revisión_Avance_Periodo!$C2222,Componentes_BD!$F$1:$G$5,2,FALSE)</f>
        <v>Fortalecer la Vigilancia.</v>
      </c>
      <c r="E2222" s="106" t="s">
        <v>12</v>
      </c>
      <c r="F2222" s="89">
        <v>11</v>
      </c>
      <c r="G2222" s="89" t="str">
        <f>VLOOKUP(Revisión_Avance_Periodo!$A2222,BD_Seguimiento_OAP_2019!$A$2:$G$294,7,FALSE)</f>
        <v>PAI</v>
      </c>
      <c r="H2222" s="89" t="str">
        <f>VLOOKUP(Revisión_Avance_Periodo!$A2222,BD_Seguimiento_OAP_2019!$A$2:$J$294,10,FALSE)</f>
        <v>PAI_05 - Gestión del Riesgo de Corrupción  - Mapa de Riesgos de Corrupción</v>
      </c>
      <c r="I2222" s="89" t="s">
        <v>1626</v>
      </c>
      <c r="J2222" s="89" t="str">
        <f>VLOOKUP(Revisión_Avance_Periodo!$I2222,BD_Seguimiento_OAP_2019!$L:$M,2,FALSE)</f>
        <v>Revisar y actualizar el mapa de riesgos</v>
      </c>
      <c r="K2222" s="106" t="s">
        <v>64</v>
      </c>
      <c r="L2222" s="172">
        <v>4.4642857142857152E-4</v>
      </c>
      <c r="M2222" s="173" t="s">
        <v>104</v>
      </c>
      <c r="N2222" s="174">
        <f>INDEX(BD_Seguimiento_OAP_2019!$AH$3:$AS$294,MATCH(Revisión_Avance_Periodo!$I2222,BD_Seguimiento_OAP_2019!$L$3:$L$294,0),MATCH(Revisión_Avance_Periodo!$M2222,BD_Seguimiento_OAP_2019!$AH$2:$AS$2,0))</f>
        <v>8.3333000000000004E-2</v>
      </c>
      <c r="O2222" s="174">
        <f>INDEX(BD_Seguimiento_OAP_2019!$AV$3:$BG$294,MATCH(Revisión_Avance_Periodo!$I2222,BD_Seguimiento_OAP_2019!$L$3:$L$294,0),MATCH(Revisión_Avance_Periodo!$M2222,BD_Seguimiento_OAP_2019!$AV$2:$BG$2,0))</f>
        <v>8.3333000000000004E-2</v>
      </c>
      <c r="P2222" s="189">
        <f t="shared" si="404"/>
        <v>1</v>
      </c>
      <c r="Q2222" s="173" t="str">
        <f>VLOOKUP(P2222,Tabla_Indicador_Gestion4[#All],3,TRUE)</f>
        <v>Culminada</v>
      </c>
      <c r="R2222" s="213">
        <f>SUBTOTAL(9,$N$2222:$N2222)</f>
        <v>8.3333000000000004E-2</v>
      </c>
      <c r="S2222" s="234">
        <f>SUBTOTAL(9,$O$2222:$O2222)</f>
        <v>8.3333000000000004E-2</v>
      </c>
      <c r="T2222" s="234">
        <f>IFERROR(+Revisión_Avance_Periodo!$S2222/Revisión_Avance_Periodo!$R2222,0)</f>
        <v>1</v>
      </c>
      <c r="U2222" s="177">
        <f>SUBTOTAL(9,N2222:N2233)</f>
        <v>0.999996</v>
      </c>
      <c r="V2222" s="176">
        <f>SUBTOTAL(9,O2222:O2233)</f>
        <v>0.499998</v>
      </c>
      <c r="W2222" s="176">
        <f t="shared" ref="W2222" si="410">+V2222/U2222</f>
        <v>0.5</v>
      </c>
      <c r="X2222" s="176"/>
      <c r="Y2222" s="176">
        <f>100%-Revisión_Avance_Periodo!$W2222</f>
        <v>0.5</v>
      </c>
      <c r="Z2222" s="178" t="str">
        <f>VLOOKUP(W2222,Tabla_Indicador_Gestion4[],3,TRUE)</f>
        <v>En Tramite</v>
      </c>
      <c r="AA2222" s="179">
        <f>Revisión_Avance_Periodo!$W2222*Revisión_Avance_Periodo!$L2222</f>
        <v>2.2321428571428576E-4</v>
      </c>
    </row>
    <row r="2223" spans="1:27" x14ac:dyDescent="0.25">
      <c r="A2223" s="94">
        <v>188</v>
      </c>
      <c r="B2223" s="96" t="str">
        <f>CONCATENATE(Revisión_Avance_Periodo!$C2223,";",Revisión_Avance_Periodo!$E2223,";",Revisión_Avance_Periodo!$I2223)</f>
        <v>OE1;PR_10;ACT_288</v>
      </c>
      <c r="C2223" s="205" t="s">
        <v>9</v>
      </c>
      <c r="D2223" s="206" t="str">
        <f>VLOOKUP(Revisión_Avance_Periodo!$C2223,Componentes_BD!$F$1:$G$5,2,FALSE)</f>
        <v>Fortalecer la Vigilancia.</v>
      </c>
      <c r="E2223" s="119" t="s">
        <v>12</v>
      </c>
      <c r="F2223" s="95">
        <v>11</v>
      </c>
      <c r="G2223" s="95" t="str">
        <f>VLOOKUP(Revisión_Avance_Periodo!$A2223,BD_Seguimiento_OAP_2019!$A$2:$G$294,7,FALSE)</f>
        <v>PAI</v>
      </c>
      <c r="H2223" s="95" t="str">
        <f>VLOOKUP(Revisión_Avance_Periodo!$A2223,BD_Seguimiento_OAP_2019!$A$2:$J$294,10,FALSE)</f>
        <v>PAI_05 - Gestión del Riesgo de Corrupción  - Mapa de Riesgos de Corrupción</v>
      </c>
      <c r="I2223" s="95" t="s">
        <v>1626</v>
      </c>
      <c r="J2223" s="95" t="str">
        <f>VLOOKUP(Revisión_Avance_Periodo!$I2223,BD_Seguimiento_OAP_2019!$L:$M,2,FALSE)</f>
        <v>Revisar y actualizar el mapa de riesgos</v>
      </c>
      <c r="K2223" s="119" t="s">
        <v>64</v>
      </c>
      <c r="L2223" s="172">
        <v>4.4642857142857152E-4</v>
      </c>
      <c r="M2223" s="182" t="s">
        <v>105</v>
      </c>
      <c r="N2223" s="174">
        <f>INDEX(BD_Seguimiento_OAP_2019!$AH$3:$AS$294,MATCH(Revisión_Avance_Periodo!$I2223,BD_Seguimiento_OAP_2019!$L$3:$L$294,0),MATCH(Revisión_Avance_Periodo!$M2223,BD_Seguimiento_OAP_2019!$AH$2:$AS$2,0))</f>
        <v>8.3333000000000004E-2</v>
      </c>
      <c r="O2223" s="174">
        <f>INDEX(BD_Seguimiento_OAP_2019!$AV$3:$BG$294,MATCH(Revisión_Avance_Periodo!$I2223,BD_Seguimiento_OAP_2019!$L$3:$L$294,0),MATCH(Revisión_Avance_Periodo!$M2223,BD_Seguimiento_OAP_2019!$AV$2:$BG$2,0))</f>
        <v>8.3333000000000004E-2</v>
      </c>
      <c r="P2223" s="188">
        <f t="shared" si="404"/>
        <v>1</v>
      </c>
      <c r="Q2223" s="182" t="str">
        <f>VLOOKUP(P2223,Tabla_Indicador_Gestion4[#All],3,TRUE)</f>
        <v>Culminada</v>
      </c>
      <c r="R2223" s="215">
        <f>SUBTOTAL(9,$N$2222:$N2223)</f>
        <v>0.16666600000000001</v>
      </c>
      <c r="S2223" s="231">
        <f>SUBTOTAL(9,$O$2222:$O2223)</f>
        <v>0.16666600000000001</v>
      </c>
      <c r="T2223" s="231">
        <f>IFERROR(+Revisión_Avance_Periodo!$S2223/Revisión_Avance_Periodo!$R2223,0)</f>
        <v>1</v>
      </c>
      <c r="U2223" s="184"/>
      <c r="V2223" s="185"/>
      <c r="W2223" s="183"/>
      <c r="X2223" s="183"/>
      <c r="Y2223" s="183"/>
      <c r="Z2223" s="186"/>
      <c r="AA2223" s="187"/>
    </row>
    <row r="2224" spans="1:27" x14ac:dyDescent="0.25">
      <c r="A2224" s="88">
        <v>188</v>
      </c>
      <c r="B2224" s="91" t="str">
        <f>CONCATENATE(Revisión_Avance_Periodo!$C2224,";",Revisión_Avance_Periodo!$E2224,";",Revisión_Avance_Periodo!$I2224)</f>
        <v>OE1;PR_10;ACT_288</v>
      </c>
      <c r="C2224" s="203" t="s">
        <v>9</v>
      </c>
      <c r="D2224" s="204" t="str">
        <f>VLOOKUP(Revisión_Avance_Periodo!$C2224,Componentes_BD!$F$1:$G$5,2,FALSE)</f>
        <v>Fortalecer la Vigilancia.</v>
      </c>
      <c r="E2224" s="106" t="s">
        <v>12</v>
      </c>
      <c r="F2224" s="89">
        <v>11</v>
      </c>
      <c r="G2224" s="89" t="str">
        <f>VLOOKUP(Revisión_Avance_Periodo!$A2224,BD_Seguimiento_OAP_2019!$A$2:$G$294,7,FALSE)</f>
        <v>PAI</v>
      </c>
      <c r="H2224" s="89" t="str">
        <f>VLOOKUP(Revisión_Avance_Periodo!$A2224,BD_Seguimiento_OAP_2019!$A$2:$J$294,10,FALSE)</f>
        <v>PAI_05 - Gestión del Riesgo de Corrupción  - Mapa de Riesgos de Corrupción</v>
      </c>
      <c r="I2224" s="89" t="s">
        <v>1626</v>
      </c>
      <c r="J2224" s="89" t="str">
        <f>VLOOKUP(Revisión_Avance_Periodo!$I2224,BD_Seguimiento_OAP_2019!$L:$M,2,FALSE)</f>
        <v>Revisar y actualizar el mapa de riesgos</v>
      </c>
      <c r="K2224" s="106" t="s">
        <v>64</v>
      </c>
      <c r="L2224" s="172">
        <v>4.4642857142857152E-4</v>
      </c>
      <c r="M2224" s="173" t="s">
        <v>106</v>
      </c>
      <c r="N2224" s="174">
        <f>INDEX(BD_Seguimiento_OAP_2019!$AH$3:$AS$294,MATCH(Revisión_Avance_Periodo!$I2224,BD_Seguimiento_OAP_2019!$L$3:$L$294,0),MATCH(Revisión_Avance_Periodo!$M2224,BD_Seguimiento_OAP_2019!$AH$2:$AS$2,0))</f>
        <v>8.3333000000000004E-2</v>
      </c>
      <c r="O2224" s="174">
        <f>INDEX(BD_Seguimiento_OAP_2019!$AV$3:$BG$294,MATCH(Revisión_Avance_Periodo!$I2224,BD_Seguimiento_OAP_2019!$L$3:$L$294,0),MATCH(Revisión_Avance_Periodo!$M2224,BD_Seguimiento_OAP_2019!$AV$2:$BG$2,0))</f>
        <v>8.3333000000000004E-2</v>
      </c>
      <c r="P2224" s="189">
        <f t="shared" si="404"/>
        <v>1</v>
      </c>
      <c r="Q2224" s="173" t="str">
        <f>VLOOKUP(P2224,Tabla_Indicador_Gestion4[#All],3,TRUE)</f>
        <v>Culminada</v>
      </c>
      <c r="R2224" s="215">
        <f>SUBTOTAL(9,$N$2222:$N2224)</f>
        <v>0.24999900000000003</v>
      </c>
      <c r="S2224" s="231">
        <f>SUBTOTAL(9,$O$2222:$O2224)</f>
        <v>0.24999900000000003</v>
      </c>
      <c r="T2224" s="231">
        <f>IFERROR(+Revisión_Avance_Periodo!$S2224/Revisión_Avance_Periodo!$R2224,0)</f>
        <v>1</v>
      </c>
      <c r="U2224" s="184"/>
      <c r="V2224" s="185"/>
      <c r="W2224" s="183"/>
      <c r="X2224" s="183"/>
      <c r="Y2224" s="183"/>
      <c r="Z2224" s="186"/>
      <c r="AA2224" s="187"/>
    </row>
    <row r="2225" spans="1:27" x14ac:dyDescent="0.25">
      <c r="A2225" s="94">
        <v>188</v>
      </c>
      <c r="B2225" s="96" t="str">
        <f>CONCATENATE(Revisión_Avance_Periodo!$C2225,";",Revisión_Avance_Periodo!$E2225,";",Revisión_Avance_Periodo!$I2225)</f>
        <v>OE1;PR_10;ACT_288</v>
      </c>
      <c r="C2225" s="205" t="s">
        <v>9</v>
      </c>
      <c r="D2225" s="206" t="str">
        <f>VLOOKUP(Revisión_Avance_Periodo!$C2225,Componentes_BD!$F$1:$G$5,2,FALSE)</f>
        <v>Fortalecer la Vigilancia.</v>
      </c>
      <c r="E2225" s="119" t="s">
        <v>12</v>
      </c>
      <c r="F2225" s="95">
        <v>11</v>
      </c>
      <c r="G2225" s="95" t="str">
        <f>VLOOKUP(Revisión_Avance_Periodo!$A2225,BD_Seguimiento_OAP_2019!$A$2:$G$294,7,FALSE)</f>
        <v>PAI</v>
      </c>
      <c r="H2225" s="95" t="str">
        <f>VLOOKUP(Revisión_Avance_Periodo!$A2225,BD_Seguimiento_OAP_2019!$A$2:$J$294,10,FALSE)</f>
        <v>PAI_05 - Gestión del Riesgo de Corrupción  - Mapa de Riesgos de Corrupción</v>
      </c>
      <c r="I2225" s="95" t="s">
        <v>1626</v>
      </c>
      <c r="J2225" s="95" t="str">
        <f>VLOOKUP(Revisión_Avance_Periodo!$I2225,BD_Seguimiento_OAP_2019!$L:$M,2,FALSE)</f>
        <v>Revisar y actualizar el mapa de riesgos</v>
      </c>
      <c r="K2225" s="119" t="s">
        <v>64</v>
      </c>
      <c r="L2225" s="172">
        <v>4.4642857142857152E-4</v>
      </c>
      <c r="M2225" s="182" t="s">
        <v>107</v>
      </c>
      <c r="N2225" s="174">
        <f>INDEX(BD_Seguimiento_OAP_2019!$AH$3:$AS$294,MATCH(Revisión_Avance_Periodo!$I2225,BD_Seguimiento_OAP_2019!$L$3:$L$294,0),MATCH(Revisión_Avance_Periodo!$M2225,BD_Seguimiento_OAP_2019!$AH$2:$AS$2,0))</f>
        <v>8.3333000000000004E-2</v>
      </c>
      <c r="O2225" s="174">
        <f>INDEX(BD_Seguimiento_OAP_2019!$AV$3:$BG$294,MATCH(Revisión_Avance_Periodo!$I2225,BD_Seguimiento_OAP_2019!$L$3:$L$294,0),MATCH(Revisión_Avance_Periodo!$M2225,BD_Seguimiento_OAP_2019!$AV$2:$BG$2,0))</f>
        <v>8.3333000000000004E-2</v>
      </c>
      <c r="P2225" s="188">
        <f t="shared" si="404"/>
        <v>1</v>
      </c>
      <c r="Q2225" s="182" t="str">
        <f>VLOOKUP(P2225,Tabla_Indicador_Gestion4[#All],3,TRUE)</f>
        <v>Culminada</v>
      </c>
      <c r="R2225" s="215">
        <f>SUBTOTAL(9,$N$2222:$N2225)</f>
        <v>0.33333200000000002</v>
      </c>
      <c r="S2225" s="231">
        <f>SUBTOTAL(9,$O$2222:$O2225)</f>
        <v>0.33333200000000002</v>
      </c>
      <c r="T2225" s="231">
        <f>IFERROR(+Revisión_Avance_Periodo!$S2225/Revisión_Avance_Periodo!$R2225,0)</f>
        <v>1</v>
      </c>
      <c r="U2225" s="184"/>
      <c r="V2225" s="185"/>
      <c r="W2225" s="183"/>
      <c r="X2225" s="183"/>
      <c r="Y2225" s="183"/>
      <c r="Z2225" s="186"/>
      <c r="AA2225" s="187"/>
    </row>
    <row r="2226" spans="1:27" x14ac:dyDescent="0.25">
      <c r="A2226" s="88">
        <v>188</v>
      </c>
      <c r="B2226" s="91" t="str">
        <f>CONCATENATE(Revisión_Avance_Periodo!$C2226,";",Revisión_Avance_Periodo!$E2226,";",Revisión_Avance_Periodo!$I2226)</f>
        <v>OE1;PR_10;ACT_288</v>
      </c>
      <c r="C2226" s="203" t="s">
        <v>9</v>
      </c>
      <c r="D2226" s="204" t="str">
        <f>VLOOKUP(Revisión_Avance_Periodo!$C2226,Componentes_BD!$F$1:$G$5,2,FALSE)</f>
        <v>Fortalecer la Vigilancia.</v>
      </c>
      <c r="E2226" s="106" t="s">
        <v>12</v>
      </c>
      <c r="F2226" s="89">
        <v>11</v>
      </c>
      <c r="G2226" s="89" t="str">
        <f>VLOOKUP(Revisión_Avance_Periodo!$A2226,BD_Seguimiento_OAP_2019!$A$2:$G$294,7,FALSE)</f>
        <v>PAI</v>
      </c>
      <c r="H2226" s="89" t="str">
        <f>VLOOKUP(Revisión_Avance_Periodo!$A2226,BD_Seguimiento_OAP_2019!$A$2:$J$294,10,FALSE)</f>
        <v>PAI_05 - Gestión del Riesgo de Corrupción  - Mapa de Riesgos de Corrupción</v>
      </c>
      <c r="I2226" s="89" t="s">
        <v>1626</v>
      </c>
      <c r="J2226" s="89" t="str">
        <f>VLOOKUP(Revisión_Avance_Periodo!$I2226,BD_Seguimiento_OAP_2019!$L:$M,2,FALSE)</f>
        <v>Revisar y actualizar el mapa de riesgos</v>
      </c>
      <c r="K2226" s="106" t="s">
        <v>64</v>
      </c>
      <c r="L2226" s="172">
        <v>4.4642857142857152E-4</v>
      </c>
      <c r="M2226" s="173" t="s">
        <v>108</v>
      </c>
      <c r="N2226" s="174">
        <f>INDEX(BD_Seguimiento_OAP_2019!$AH$3:$AS$294,MATCH(Revisión_Avance_Periodo!$I2226,BD_Seguimiento_OAP_2019!$L$3:$L$294,0),MATCH(Revisión_Avance_Periodo!$M2226,BD_Seguimiento_OAP_2019!$AH$2:$AS$2,0))</f>
        <v>8.3333000000000004E-2</v>
      </c>
      <c r="O2226" s="174">
        <f>INDEX(BD_Seguimiento_OAP_2019!$AV$3:$BG$294,MATCH(Revisión_Avance_Periodo!$I2226,BD_Seguimiento_OAP_2019!$L$3:$L$294,0),MATCH(Revisión_Avance_Periodo!$M2226,BD_Seguimiento_OAP_2019!$AV$2:$BG$2,0))</f>
        <v>8.3333000000000004E-2</v>
      </c>
      <c r="P2226" s="189">
        <f t="shared" si="404"/>
        <v>1</v>
      </c>
      <c r="Q2226" s="173" t="str">
        <f>VLOOKUP(P2226,Tabla_Indicador_Gestion4[#All],3,TRUE)</f>
        <v>Culminada</v>
      </c>
      <c r="R2226" s="215">
        <f>SUBTOTAL(9,$N$2222:$N2226)</f>
        <v>0.41666500000000001</v>
      </c>
      <c r="S2226" s="231">
        <f>SUBTOTAL(9,$O$2222:$O2226)</f>
        <v>0.41666500000000001</v>
      </c>
      <c r="T2226" s="231">
        <f>IFERROR(+Revisión_Avance_Periodo!$S2226/Revisión_Avance_Periodo!$R2226,0)</f>
        <v>1</v>
      </c>
      <c r="U2226" s="184"/>
      <c r="V2226" s="185"/>
      <c r="W2226" s="183"/>
      <c r="X2226" s="183"/>
      <c r="Y2226" s="183"/>
      <c r="Z2226" s="186"/>
      <c r="AA2226" s="187"/>
    </row>
    <row r="2227" spans="1:27" x14ac:dyDescent="0.25">
      <c r="A2227" s="94">
        <v>188</v>
      </c>
      <c r="B2227" s="96" t="str">
        <f>CONCATENATE(Revisión_Avance_Periodo!$C2227,";",Revisión_Avance_Periodo!$E2227,";",Revisión_Avance_Periodo!$I2227)</f>
        <v>OE1;PR_10;ACT_288</v>
      </c>
      <c r="C2227" s="205" t="s">
        <v>9</v>
      </c>
      <c r="D2227" s="206" t="str">
        <f>VLOOKUP(Revisión_Avance_Periodo!$C2227,Componentes_BD!$F$1:$G$5,2,FALSE)</f>
        <v>Fortalecer la Vigilancia.</v>
      </c>
      <c r="E2227" s="119" t="s">
        <v>12</v>
      </c>
      <c r="F2227" s="95">
        <v>11</v>
      </c>
      <c r="G2227" s="95" t="str">
        <f>VLOOKUP(Revisión_Avance_Periodo!$A2227,BD_Seguimiento_OAP_2019!$A$2:$G$294,7,FALSE)</f>
        <v>PAI</v>
      </c>
      <c r="H2227" s="95" t="str">
        <f>VLOOKUP(Revisión_Avance_Periodo!$A2227,BD_Seguimiento_OAP_2019!$A$2:$J$294,10,FALSE)</f>
        <v>PAI_05 - Gestión del Riesgo de Corrupción  - Mapa de Riesgos de Corrupción</v>
      </c>
      <c r="I2227" s="95" t="s">
        <v>1626</v>
      </c>
      <c r="J2227" s="95" t="str">
        <f>VLOOKUP(Revisión_Avance_Periodo!$I2227,BD_Seguimiento_OAP_2019!$L:$M,2,FALSE)</f>
        <v>Revisar y actualizar el mapa de riesgos</v>
      </c>
      <c r="K2227" s="119" t="s">
        <v>64</v>
      </c>
      <c r="L2227" s="172">
        <v>4.4642857142857152E-4</v>
      </c>
      <c r="M2227" s="182" t="s">
        <v>109</v>
      </c>
      <c r="N2227" s="174">
        <f>INDEX(BD_Seguimiento_OAP_2019!$AH$3:$AS$294,MATCH(Revisión_Avance_Periodo!$I2227,BD_Seguimiento_OAP_2019!$L$3:$L$294,0),MATCH(Revisión_Avance_Periodo!$M2227,BD_Seguimiento_OAP_2019!$AH$2:$AS$2,0))</f>
        <v>8.3333000000000004E-2</v>
      </c>
      <c r="O2227" s="174">
        <f>INDEX(BD_Seguimiento_OAP_2019!$AV$3:$BG$294,MATCH(Revisión_Avance_Periodo!$I2227,BD_Seguimiento_OAP_2019!$L$3:$L$294,0),MATCH(Revisión_Avance_Periodo!$M2227,BD_Seguimiento_OAP_2019!$AV$2:$BG$2,0))</f>
        <v>8.3333000000000004E-2</v>
      </c>
      <c r="P2227" s="188">
        <f t="shared" si="404"/>
        <v>1</v>
      </c>
      <c r="Q2227" s="182" t="str">
        <f>VLOOKUP(P2227,Tabla_Indicador_Gestion4[#All],3,TRUE)</f>
        <v>Culminada</v>
      </c>
      <c r="R2227" s="215">
        <f>SUBTOTAL(9,$N$2222:$N2227)</f>
        <v>0.499998</v>
      </c>
      <c r="S2227" s="231">
        <f>SUBTOTAL(9,$O$2222:$O2227)</f>
        <v>0.499998</v>
      </c>
      <c r="T2227" s="231">
        <f>IFERROR(+Revisión_Avance_Periodo!$S2227/Revisión_Avance_Periodo!$R2227,0)</f>
        <v>1</v>
      </c>
      <c r="U2227" s="184"/>
      <c r="V2227" s="185"/>
      <c r="W2227" s="183"/>
      <c r="X2227" s="183"/>
      <c r="Y2227" s="183"/>
      <c r="Z2227" s="186"/>
      <c r="AA2227" s="187"/>
    </row>
    <row r="2228" spans="1:27" x14ac:dyDescent="0.25">
      <c r="A2228" s="88">
        <v>188</v>
      </c>
      <c r="B2228" s="91" t="str">
        <f>CONCATENATE(Revisión_Avance_Periodo!$C2228,";",Revisión_Avance_Periodo!$E2228,";",Revisión_Avance_Periodo!$I2228)</f>
        <v>OE1;PR_10;ACT_288</v>
      </c>
      <c r="C2228" s="203" t="s">
        <v>9</v>
      </c>
      <c r="D2228" s="204" t="str">
        <f>VLOOKUP(Revisión_Avance_Periodo!$C2228,Componentes_BD!$F$1:$G$5,2,FALSE)</f>
        <v>Fortalecer la Vigilancia.</v>
      </c>
      <c r="E2228" s="106" t="s">
        <v>12</v>
      </c>
      <c r="F2228" s="89">
        <v>11</v>
      </c>
      <c r="G2228" s="89" t="str">
        <f>VLOOKUP(Revisión_Avance_Periodo!$A2228,BD_Seguimiento_OAP_2019!$A$2:$G$294,7,FALSE)</f>
        <v>PAI</v>
      </c>
      <c r="H2228" s="89" t="str">
        <f>VLOOKUP(Revisión_Avance_Periodo!$A2228,BD_Seguimiento_OAP_2019!$A$2:$J$294,10,FALSE)</f>
        <v>PAI_05 - Gestión del Riesgo de Corrupción  - Mapa de Riesgos de Corrupción</v>
      </c>
      <c r="I2228" s="89" t="s">
        <v>1626</v>
      </c>
      <c r="J2228" s="89" t="str">
        <f>VLOOKUP(Revisión_Avance_Periodo!$I2228,BD_Seguimiento_OAP_2019!$L:$M,2,FALSE)</f>
        <v>Revisar y actualizar el mapa de riesgos</v>
      </c>
      <c r="K2228" s="106" t="s">
        <v>64</v>
      </c>
      <c r="L2228" s="172">
        <v>4.4642857142857152E-4</v>
      </c>
      <c r="M2228" s="173" t="s">
        <v>110</v>
      </c>
      <c r="N2228" s="174">
        <f>INDEX(BD_Seguimiento_OAP_2019!$AH$3:$AS$294,MATCH(Revisión_Avance_Periodo!$I2228,BD_Seguimiento_OAP_2019!$L$3:$L$294,0),MATCH(Revisión_Avance_Periodo!$M2228,BD_Seguimiento_OAP_2019!$AH$2:$AS$2,0))</f>
        <v>8.3333000000000004E-2</v>
      </c>
      <c r="O2228" s="174">
        <f>INDEX(BD_Seguimiento_OAP_2019!$AV$3:$BG$294,MATCH(Revisión_Avance_Periodo!$I2228,BD_Seguimiento_OAP_2019!$L$3:$L$294,0),MATCH(Revisión_Avance_Periodo!$M2228,BD_Seguimiento_OAP_2019!$AV$2:$BG$2,0))</f>
        <v>0</v>
      </c>
      <c r="P2228" s="189">
        <f t="shared" si="404"/>
        <v>0</v>
      </c>
      <c r="Q2228" s="173" t="str">
        <f>VLOOKUP(P2228,Tabla_Indicador_Gestion4[#All],3,TRUE)</f>
        <v>Por Ejecutar</v>
      </c>
      <c r="R2228" s="215">
        <f>SUBTOTAL(9,$N$2222:$N2228)</f>
        <v>0.58333100000000004</v>
      </c>
      <c r="S2228" s="231">
        <f>SUBTOTAL(9,$O$2222:$O2228)</f>
        <v>0.499998</v>
      </c>
      <c r="T2228" s="231">
        <f>IFERROR(+Revisión_Avance_Periodo!$S2228/Revisión_Avance_Periodo!$R2228,0)</f>
        <v>0.8571428571428571</v>
      </c>
      <c r="U2228" s="184"/>
      <c r="V2228" s="185"/>
      <c r="W2228" s="183"/>
      <c r="X2228" s="183"/>
      <c r="Y2228" s="183"/>
      <c r="Z2228" s="186"/>
      <c r="AA2228" s="187"/>
    </row>
    <row r="2229" spans="1:27" x14ac:dyDescent="0.25">
      <c r="A2229" s="94">
        <v>188</v>
      </c>
      <c r="B2229" s="96" t="str">
        <f>CONCATENATE(Revisión_Avance_Periodo!$C2229,";",Revisión_Avance_Periodo!$E2229,";",Revisión_Avance_Periodo!$I2229)</f>
        <v>OE1;PR_10;ACT_288</v>
      </c>
      <c r="C2229" s="205" t="s">
        <v>9</v>
      </c>
      <c r="D2229" s="206" t="str">
        <f>VLOOKUP(Revisión_Avance_Periodo!$C2229,Componentes_BD!$F$1:$G$5,2,FALSE)</f>
        <v>Fortalecer la Vigilancia.</v>
      </c>
      <c r="E2229" s="119" t="s">
        <v>12</v>
      </c>
      <c r="F2229" s="95">
        <v>11</v>
      </c>
      <c r="G2229" s="95" t="str">
        <f>VLOOKUP(Revisión_Avance_Periodo!$A2229,BD_Seguimiento_OAP_2019!$A$2:$G$294,7,FALSE)</f>
        <v>PAI</v>
      </c>
      <c r="H2229" s="95" t="str">
        <f>VLOOKUP(Revisión_Avance_Periodo!$A2229,BD_Seguimiento_OAP_2019!$A$2:$J$294,10,FALSE)</f>
        <v>PAI_05 - Gestión del Riesgo de Corrupción  - Mapa de Riesgos de Corrupción</v>
      </c>
      <c r="I2229" s="95" t="s">
        <v>1626</v>
      </c>
      <c r="J2229" s="95" t="str">
        <f>VLOOKUP(Revisión_Avance_Periodo!$I2229,BD_Seguimiento_OAP_2019!$L:$M,2,FALSE)</f>
        <v>Revisar y actualizar el mapa de riesgos</v>
      </c>
      <c r="K2229" s="119" t="s">
        <v>64</v>
      </c>
      <c r="L2229" s="172">
        <v>4.4642857142857152E-4</v>
      </c>
      <c r="M2229" s="182" t="s">
        <v>111</v>
      </c>
      <c r="N2229" s="174">
        <f>INDEX(BD_Seguimiento_OAP_2019!$AH$3:$AS$294,MATCH(Revisión_Avance_Periodo!$I2229,BD_Seguimiento_OAP_2019!$L$3:$L$294,0),MATCH(Revisión_Avance_Periodo!$M2229,BD_Seguimiento_OAP_2019!$AH$2:$AS$2,0))</f>
        <v>8.3333000000000004E-2</v>
      </c>
      <c r="O2229" s="174">
        <f>INDEX(BD_Seguimiento_OAP_2019!$AV$3:$BG$294,MATCH(Revisión_Avance_Periodo!$I2229,BD_Seguimiento_OAP_2019!$L$3:$L$294,0),MATCH(Revisión_Avance_Periodo!$M2229,BD_Seguimiento_OAP_2019!$AV$2:$BG$2,0))</f>
        <v>0</v>
      </c>
      <c r="P2229" s="188">
        <f t="shared" si="404"/>
        <v>0</v>
      </c>
      <c r="Q2229" s="182" t="str">
        <f>VLOOKUP(P2229,Tabla_Indicador_Gestion4[#All],3,TRUE)</f>
        <v>Por Ejecutar</v>
      </c>
      <c r="R2229" s="215">
        <f>SUBTOTAL(9,$N$2222:$N2229)</f>
        <v>0.66666400000000003</v>
      </c>
      <c r="S2229" s="231">
        <f>SUBTOTAL(9,$O$2222:$O2229)</f>
        <v>0.499998</v>
      </c>
      <c r="T2229" s="231">
        <f>IFERROR(+Revisión_Avance_Periodo!$S2229/Revisión_Avance_Periodo!$R2229,0)</f>
        <v>0.75</v>
      </c>
      <c r="U2229" s="184"/>
      <c r="V2229" s="185"/>
      <c r="W2229" s="183"/>
      <c r="X2229" s="183"/>
      <c r="Y2229" s="183"/>
      <c r="Z2229" s="186"/>
      <c r="AA2229" s="187"/>
    </row>
    <row r="2230" spans="1:27" x14ac:dyDescent="0.25">
      <c r="A2230" s="88">
        <v>188</v>
      </c>
      <c r="B2230" s="91" t="str">
        <f>CONCATENATE(Revisión_Avance_Periodo!$C2230,";",Revisión_Avance_Periodo!$E2230,";",Revisión_Avance_Periodo!$I2230)</f>
        <v>OE1;PR_10;ACT_288</v>
      </c>
      <c r="C2230" s="203" t="s">
        <v>9</v>
      </c>
      <c r="D2230" s="204" t="str">
        <f>VLOOKUP(Revisión_Avance_Periodo!$C2230,Componentes_BD!$F$1:$G$5,2,FALSE)</f>
        <v>Fortalecer la Vigilancia.</v>
      </c>
      <c r="E2230" s="106" t="s">
        <v>12</v>
      </c>
      <c r="F2230" s="89">
        <v>11</v>
      </c>
      <c r="G2230" s="89" t="str">
        <f>VLOOKUP(Revisión_Avance_Periodo!$A2230,BD_Seguimiento_OAP_2019!$A$2:$G$294,7,FALSE)</f>
        <v>PAI</v>
      </c>
      <c r="H2230" s="89" t="str">
        <f>VLOOKUP(Revisión_Avance_Periodo!$A2230,BD_Seguimiento_OAP_2019!$A$2:$J$294,10,FALSE)</f>
        <v>PAI_05 - Gestión del Riesgo de Corrupción  - Mapa de Riesgos de Corrupción</v>
      </c>
      <c r="I2230" s="89" t="s">
        <v>1626</v>
      </c>
      <c r="J2230" s="89" t="str">
        <f>VLOOKUP(Revisión_Avance_Periodo!$I2230,BD_Seguimiento_OAP_2019!$L:$M,2,FALSE)</f>
        <v>Revisar y actualizar el mapa de riesgos</v>
      </c>
      <c r="K2230" s="106" t="s">
        <v>64</v>
      </c>
      <c r="L2230" s="172">
        <v>4.4642857142857152E-4</v>
      </c>
      <c r="M2230" s="173" t="s">
        <v>112</v>
      </c>
      <c r="N2230" s="174">
        <f>INDEX(BD_Seguimiento_OAP_2019!$AH$3:$AS$294,MATCH(Revisión_Avance_Periodo!$I2230,BD_Seguimiento_OAP_2019!$L$3:$L$294,0),MATCH(Revisión_Avance_Periodo!$M2230,BD_Seguimiento_OAP_2019!$AH$2:$AS$2,0))</f>
        <v>8.3333000000000004E-2</v>
      </c>
      <c r="O2230" s="174">
        <f>INDEX(BD_Seguimiento_OAP_2019!$AV$3:$BG$294,MATCH(Revisión_Avance_Periodo!$I2230,BD_Seguimiento_OAP_2019!$L$3:$L$294,0),MATCH(Revisión_Avance_Periodo!$M2230,BD_Seguimiento_OAP_2019!$AV$2:$BG$2,0))</f>
        <v>0</v>
      </c>
      <c r="P2230" s="189">
        <f t="shared" si="404"/>
        <v>0</v>
      </c>
      <c r="Q2230" s="173" t="str">
        <f>VLOOKUP(P2230,Tabla_Indicador_Gestion4[#All],3,TRUE)</f>
        <v>Por Ejecutar</v>
      </c>
      <c r="R2230" s="215">
        <f>SUBTOTAL(9,$N$2222:$N2230)</f>
        <v>0.74999700000000002</v>
      </c>
      <c r="S2230" s="231">
        <f>SUBTOTAL(9,$O$2222:$O2230)</f>
        <v>0.499998</v>
      </c>
      <c r="T2230" s="231">
        <f>IFERROR(+Revisión_Avance_Periodo!$S2230/Revisión_Avance_Periodo!$R2230,0)</f>
        <v>0.66666666666666663</v>
      </c>
      <c r="U2230" s="184"/>
      <c r="V2230" s="185"/>
      <c r="W2230" s="183"/>
      <c r="X2230" s="183"/>
      <c r="Y2230" s="183"/>
      <c r="Z2230" s="186"/>
      <c r="AA2230" s="187"/>
    </row>
    <row r="2231" spans="1:27" x14ac:dyDescent="0.25">
      <c r="A2231" s="94">
        <v>188</v>
      </c>
      <c r="B2231" s="96" t="str">
        <f>CONCATENATE(Revisión_Avance_Periodo!$C2231,";",Revisión_Avance_Periodo!$E2231,";",Revisión_Avance_Periodo!$I2231)</f>
        <v>OE1;PR_10;ACT_288</v>
      </c>
      <c r="C2231" s="205" t="s">
        <v>9</v>
      </c>
      <c r="D2231" s="206" t="str">
        <f>VLOOKUP(Revisión_Avance_Periodo!$C2231,Componentes_BD!$F$1:$G$5,2,FALSE)</f>
        <v>Fortalecer la Vigilancia.</v>
      </c>
      <c r="E2231" s="119" t="s">
        <v>12</v>
      </c>
      <c r="F2231" s="95">
        <v>11</v>
      </c>
      <c r="G2231" s="95" t="str">
        <f>VLOOKUP(Revisión_Avance_Periodo!$A2231,BD_Seguimiento_OAP_2019!$A$2:$G$294,7,FALSE)</f>
        <v>PAI</v>
      </c>
      <c r="H2231" s="95" t="str">
        <f>VLOOKUP(Revisión_Avance_Periodo!$A2231,BD_Seguimiento_OAP_2019!$A$2:$J$294,10,FALSE)</f>
        <v>PAI_05 - Gestión del Riesgo de Corrupción  - Mapa de Riesgos de Corrupción</v>
      </c>
      <c r="I2231" s="95" t="s">
        <v>1626</v>
      </c>
      <c r="J2231" s="95" t="str">
        <f>VLOOKUP(Revisión_Avance_Periodo!$I2231,BD_Seguimiento_OAP_2019!$L:$M,2,FALSE)</f>
        <v>Revisar y actualizar el mapa de riesgos</v>
      </c>
      <c r="K2231" s="119" t="s">
        <v>64</v>
      </c>
      <c r="L2231" s="172">
        <v>4.4642857142857152E-4</v>
      </c>
      <c r="M2231" s="182" t="s">
        <v>113</v>
      </c>
      <c r="N2231" s="174">
        <f>INDEX(BD_Seguimiento_OAP_2019!$AH$3:$AS$294,MATCH(Revisión_Avance_Periodo!$I2231,BD_Seguimiento_OAP_2019!$L$3:$L$294,0),MATCH(Revisión_Avance_Periodo!$M2231,BD_Seguimiento_OAP_2019!$AH$2:$AS$2,0))</f>
        <v>8.3333000000000004E-2</v>
      </c>
      <c r="O2231" s="174">
        <f>INDEX(BD_Seguimiento_OAP_2019!$AV$3:$BG$294,MATCH(Revisión_Avance_Periodo!$I2231,BD_Seguimiento_OAP_2019!$L$3:$L$294,0),MATCH(Revisión_Avance_Periodo!$M2231,BD_Seguimiento_OAP_2019!$AV$2:$BG$2,0))</f>
        <v>0</v>
      </c>
      <c r="P2231" s="188">
        <f t="shared" si="404"/>
        <v>0</v>
      </c>
      <c r="Q2231" s="182" t="str">
        <f>VLOOKUP(P2231,Tabla_Indicador_Gestion4[#All],3,TRUE)</f>
        <v>Por Ejecutar</v>
      </c>
      <c r="R2231" s="215">
        <f>SUBTOTAL(9,$N$2222:$N2231)</f>
        <v>0.83333000000000002</v>
      </c>
      <c r="S2231" s="231">
        <f>SUBTOTAL(9,$O$2222:$O2231)</f>
        <v>0.499998</v>
      </c>
      <c r="T2231" s="231">
        <f>IFERROR(+Revisión_Avance_Periodo!$S2231/Revisión_Avance_Periodo!$R2231,0)</f>
        <v>0.6</v>
      </c>
      <c r="U2231" s="184"/>
      <c r="V2231" s="185"/>
      <c r="W2231" s="183"/>
      <c r="X2231" s="183"/>
      <c r="Y2231" s="183"/>
      <c r="Z2231" s="186"/>
      <c r="AA2231" s="187"/>
    </row>
    <row r="2232" spans="1:27" x14ac:dyDescent="0.25">
      <c r="A2232" s="88">
        <v>188</v>
      </c>
      <c r="B2232" s="91" t="str">
        <f>CONCATENATE(Revisión_Avance_Periodo!$C2232,";",Revisión_Avance_Periodo!$E2232,";",Revisión_Avance_Periodo!$I2232)</f>
        <v>OE1;PR_10;ACT_288</v>
      </c>
      <c r="C2232" s="203" t="s">
        <v>9</v>
      </c>
      <c r="D2232" s="204" t="str">
        <f>VLOOKUP(Revisión_Avance_Periodo!$C2232,Componentes_BD!$F$1:$G$5,2,FALSE)</f>
        <v>Fortalecer la Vigilancia.</v>
      </c>
      <c r="E2232" s="106" t="s">
        <v>12</v>
      </c>
      <c r="F2232" s="89">
        <v>11</v>
      </c>
      <c r="G2232" s="89" t="str">
        <f>VLOOKUP(Revisión_Avance_Periodo!$A2232,BD_Seguimiento_OAP_2019!$A$2:$G$294,7,FALSE)</f>
        <v>PAI</v>
      </c>
      <c r="H2232" s="89" t="str">
        <f>VLOOKUP(Revisión_Avance_Periodo!$A2232,BD_Seguimiento_OAP_2019!$A$2:$J$294,10,FALSE)</f>
        <v>PAI_05 - Gestión del Riesgo de Corrupción  - Mapa de Riesgos de Corrupción</v>
      </c>
      <c r="I2232" s="89" t="s">
        <v>1626</v>
      </c>
      <c r="J2232" s="89" t="str">
        <f>VLOOKUP(Revisión_Avance_Periodo!$I2232,BD_Seguimiento_OAP_2019!$L:$M,2,FALSE)</f>
        <v>Revisar y actualizar el mapa de riesgos</v>
      </c>
      <c r="K2232" s="106" t="s">
        <v>64</v>
      </c>
      <c r="L2232" s="172">
        <v>4.4642857142857152E-4</v>
      </c>
      <c r="M2232" s="173" t="s">
        <v>114</v>
      </c>
      <c r="N2232" s="174">
        <f>INDEX(BD_Seguimiento_OAP_2019!$AH$3:$AS$294,MATCH(Revisión_Avance_Periodo!$I2232,BD_Seguimiento_OAP_2019!$L$3:$L$294,0),MATCH(Revisión_Avance_Periodo!$M2232,BD_Seguimiento_OAP_2019!$AH$2:$AS$2,0))</f>
        <v>8.3333000000000004E-2</v>
      </c>
      <c r="O2232" s="174">
        <f>INDEX(BD_Seguimiento_OAP_2019!$AV$3:$BG$294,MATCH(Revisión_Avance_Periodo!$I2232,BD_Seguimiento_OAP_2019!$L$3:$L$294,0),MATCH(Revisión_Avance_Periodo!$M2232,BD_Seguimiento_OAP_2019!$AV$2:$BG$2,0))</f>
        <v>0</v>
      </c>
      <c r="P2232" s="189">
        <f t="shared" si="404"/>
        <v>0</v>
      </c>
      <c r="Q2232" s="173" t="str">
        <f>VLOOKUP(P2232,Tabla_Indicador_Gestion4[#All],3,TRUE)</f>
        <v>Por Ejecutar</v>
      </c>
      <c r="R2232" s="215">
        <f>SUBTOTAL(9,$N$2222:$N2232)</f>
        <v>0.91666300000000001</v>
      </c>
      <c r="S2232" s="231">
        <f>SUBTOTAL(9,$O$2222:$O2232)</f>
        <v>0.499998</v>
      </c>
      <c r="T2232" s="231">
        <f>IFERROR(+Revisión_Avance_Periodo!$S2232/Revisión_Avance_Periodo!$R2232,0)</f>
        <v>0.54545454545454541</v>
      </c>
      <c r="U2232" s="184"/>
      <c r="V2232" s="185"/>
      <c r="W2232" s="183"/>
      <c r="X2232" s="183"/>
      <c r="Y2232" s="183"/>
      <c r="Z2232" s="186"/>
      <c r="AA2232" s="187"/>
    </row>
    <row r="2233" spans="1:27" ht="15.75" thickBot="1" x14ac:dyDescent="0.3">
      <c r="A2233" s="94">
        <v>188</v>
      </c>
      <c r="B2233" s="96" t="str">
        <f>CONCATENATE(Revisión_Avance_Periodo!$C2233,";",Revisión_Avance_Periodo!$E2233,";",Revisión_Avance_Periodo!$I2233)</f>
        <v>OE1;PR_10;ACT_288</v>
      </c>
      <c r="C2233" s="205" t="s">
        <v>9</v>
      </c>
      <c r="D2233" s="206" t="str">
        <f>VLOOKUP(Revisión_Avance_Periodo!$C2233,Componentes_BD!$F$1:$G$5,2,FALSE)</f>
        <v>Fortalecer la Vigilancia.</v>
      </c>
      <c r="E2233" s="119" t="s">
        <v>12</v>
      </c>
      <c r="F2233" s="95">
        <v>11</v>
      </c>
      <c r="G2233" s="95" t="str">
        <f>VLOOKUP(Revisión_Avance_Periodo!$A2233,BD_Seguimiento_OAP_2019!$A$2:$G$294,7,FALSE)</f>
        <v>PAI</v>
      </c>
      <c r="H2233" s="95" t="str">
        <f>VLOOKUP(Revisión_Avance_Periodo!$A2233,BD_Seguimiento_OAP_2019!$A$2:$J$294,10,FALSE)</f>
        <v>PAI_05 - Gestión del Riesgo de Corrupción  - Mapa de Riesgos de Corrupción</v>
      </c>
      <c r="I2233" s="95" t="s">
        <v>1626</v>
      </c>
      <c r="J2233" s="95" t="str">
        <f>VLOOKUP(Revisión_Avance_Periodo!$I2233,BD_Seguimiento_OAP_2019!$L:$M,2,FALSE)</f>
        <v>Revisar y actualizar el mapa de riesgos</v>
      </c>
      <c r="K2233" s="119" t="s">
        <v>64</v>
      </c>
      <c r="L2233" s="172">
        <v>4.4642857142857152E-4</v>
      </c>
      <c r="M2233" s="182" t="s">
        <v>115</v>
      </c>
      <c r="N2233" s="174">
        <f>INDEX(BD_Seguimiento_OAP_2019!$AH$3:$AS$294,MATCH(Revisión_Avance_Periodo!$I2233,BD_Seguimiento_OAP_2019!$L$3:$L$294,0),MATCH(Revisión_Avance_Periodo!$M2233,BD_Seguimiento_OAP_2019!$AH$2:$AS$2,0))</f>
        <v>8.3333000000000004E-2</v>
      </c>
      <c r="O2233" s="174">
        <f>INDEX(BD_Seguimiento_OAP_2019!$AV$3:$BG$294,MATCH(Revisión_Avance_Periodo!$I2233,BD_Seguimiento_OAP_2019!$L$3:$L$294,0),MATCH(Revisión_Avance_Periodo!$M2233,BD_Seguimiento_OAP_2019!$AV$2:$BG$2,0))</f>
        <v>0</v>
      </c>
      <c r="P2233" s="188">
        <f t="shared" si="404"/>
        <v>0</v>
      </c>
      <c r="Q2233" s="182" t="str">
        <f>VLOOKUP(P2233,Tabla_Indicador_Gestion4[#All],3,TRUE)</f>
        <v>Por Ejecutar</v>
      </c>
      <c r="R2233" s="215">
        <f>SUBTOTAL(9,$N$2222:$N2233)</f>
        <v>0.999996</v>
      </c>
      <c r="S2233" s="231">
        <f>SUBTOTAL(9,$O$2222:$O2233)</f>
        <v>0.499998</v>
      </c>
      <c r="T2233" s="231">
        <f>IFERROR(+Revisión_Avance_Periodo!$S2233/Revisión_Avance_Periodo!$R2233,0)</f>
        <v>0.5</v>
      </c>
      <c r="U2233" s="184"/>
      <c r="V2233" s="185"/>
      <c r="W2233" s="183"/>
      <c r="X2233" s="183"/>
      <c r="Y2233" s="183"/>
      <c r="Z2233" s="186"/>
      <c r="AA2233" s="187"/>
    </row>
    <row r="2234" spans="1:27" x14ac:dyDescent="0.25">
      <c r="A2234" s="88">
        <v>189</v>
      </c>
      <c r="B2234" s="91" t="str">
        <f>CONCATENATE(Revisión_Avance_Periodo!$C2234,";",Revisión_Avance_Periodo!$E2234,";",Revisión_Avance_Periodo!$I2234)</f>
        <v>OE1;PR_10;ACT_53</v>
      </c>
      <c r="C2234" s="170" t="s">
        <v>9</v>
      </c>
      <c r="D2234" s="171" t="str">
        <f>VLOOKUP(Revisión_Avance_Periodo!$C2234,Componentes_BD!$F$1:$G$5,2,FALSE)</f>
        <v>Fortalecer la Vigilancia.</v>
      </c>
      <c r="E2234" s="106" t="s">
        <v>12</v>
      </c>
      <c r="F2234" s="89">
        <v>2</v>
      </c>
      <c r="G2234" s="89" t="str">
        <f>VLOOKUP(Revisión_Avance_Periodo!$A2234,BD_Seguimiento_OAP_2019!$A$2:$G$294,7,FALSE)</f>
        <v>PAI</v>
      </c>
      <c r="H2234" s="89" t="str">
        <f>VLOOKUP(Revisión_Avance_Periodo!$A2234,BD_Seguimiento_OAP_2019!$A$2:$J$294,10,FALSE)</f>
        <v>PAI_01 - Operacional</v>
      </c>
      <c r="I2234" s="89" t="s">
        <v>1639</v>
      </c>
      <c r="J2234" s="89" t="str">
        <f>VLOOKUP(Revisión_Avance_Periodo!$I2234,BD_Seguimiento_OAP_2019!$L:$M,2,FALSE)</f>
        <v>Actualizar politíca de supervisión de la entidad.</v>
      </c>
      <c r="K2234" s="106" t="s">
        <v>52</v>
      </c>
      <c r="L2234" s="172">
        <v>4.4642857142857152E-4</v>
      </c>
      <c r="M2234" s="173" t="s">
        <v>104</v>
      </c>
      <c r="N2234" s="174">
        <f>INDEX(BD_Seguimiento_OAP_2019!$AH$3:$AS$294,MATCH(Revisión_Avance_Periodo!$I2234,BD_Seguimiento_OAP_2019!$L$3:$L$294,0),MATCH(Revisión_Avance_Periodo!$M2234,BD_Seguimiento_OAP_2019!$AH$2:$AS$2,0))</f>
        <v>0</v>
      </c>
      <c r="O2234" s="174">
        <f>INDEX(BD_Seguimiento_OAP_2019!$AV$3:$BG$294,MATCH(Revisión_Avance_Periodo!$I2234,BD_Seguimiento_OAP_2019!$L$3:$L$294,0),MATCH(Revisión_Avance_Periodo!$M2234,BD_Seguimiento_OAP_2019!$AV$2:$BG$2,0))</f>
        <v>0</v>
      </c>
      <c r="P2234" s="175">
        <f t="shared" ref="P2234:P2236" si="411">IFERROR((O2234/N2234),0)</f>
        <v>0</v>
      </c>
      <c r="Q2234" s="173" t="str">
        <f>VLOOKUP(P2234,Tabla_Indicador_Gestion4[#All],3,TRUE)</f>
        <v>Por Ejecutar</v>
      </c>
      <c r="R2234" s="213">
        <f>SUBTOTAL(9,$N$2234:$N2234)</f>
        <v>0</v>
      </c>
      <c r="S2234" s="234">
        <f>SUBTOTAL(9,$O$2234:$O2234)</f>
        <v>0</v>
      </c>
      <c r="T2234" s="234">
        <f>IFERROR(+Revisión_Avance_Periodo!$S2234/Revisión_Avance_Periodo!$R2234,0)</f>
        <v>0</v>
      </c>
      <c r="U2234" s="177">
        <f>SUBTOTAL(9,N2234:N2245)</f>
        <v>1</v>
      </c>
      <c r="V2234" s="176">
        <f>SUBTOTAL(9,O2234:O2245)</f>
        <v>0</v>
      </c>
      <c r="W2234" s="176">
        <f t="shared" ref="W2234" si="412">+V2234/U2234</f>
        <v>0</v>
      </c>
      <c r="X2234" s="176"/>
      <c r="Y2234" s="176">
        <f>100%-Revisión_Avance_Periodo!$W2234</f>
        <v>1</v>
      </c>
      <c r="Z2234" s="178" t="str">
        <f>VLOOKUP(W2234,Tabla_Indicador_Gestion4[],3,TRUE)</f>
        <v>Por Ejecutar</v>
      </c>
      <c r="AA2234" s="179">
        <f>Revisión_Avance_Periodo!$W2234*Revisión_Avance_Periodo!$L2234</f>
        <v>0</v>
      </c>
    </row>
    <row r="2235" spans="1:27" x14ac:dyDescent="0.25">
      <c r="A2235" s="94">
        <v>189</v>
      </c>
      <c r="B2235" s="96" t="str">
        <f>CONCATENATE(Revisión_Avance_Periodo!$C2235,";",Revisión_Avance_Periodo!$E2235,";",Revisión_Avance_Periodo!$I2235)</f>
        <v>OE1;PR_10;ACT_53</v>
      </c>
      <c r="C2235" s="180" t="s">
        <v>9</v>
      </c>
      <c r="D2235" s="181" t="str">
        <f>VLOOKUP(Revisión_Avance_Periodo!$C2235,Componentes_BD!$F$1:$G$5,2,FALSE)</f>
        <v>Fortalecer la Vigilancia.</v>
      </c>
      <c r="E2235" s="119" t="s">
        <v>12</v>
      </c>
      <c r="F2235" s="95">
        <v>2</v>
      </c>
      <c r="G2235" s="95" t="str">
        <f>VLOOKUP(Revisión_Avance_Periodo!$A2235,BD_Seguimiento_OAP_2019!$A$2:$G$294,7,FALSE)</f>
        <v>PAI</v>
      </c>
      <c r="H2235" s="95" t="str">
        <f>VLOOKUP(Revisión_Avance_Periodo!$A2235,BD_Seguimiento_OAP_2019!$A$2:$J$294,10,FALSE)</f>
        <v>PAI_01 - Operacional</v>
      </c>
      <c r="I2235" s="95" t="s">
        <v>1639</v>
      </c>
      <c r="J2235" s="95" t="str">
        <f>VLOOKUP(Revisión_Avance_Periodo!$I2235,BD_Seguimiento_OAP_2019!$L:$M,2,FALSE)</f>
        <v>Actualizar politíca de supervisión de la entidad.</v>
      </c>
      <c r="K2235" s="119" t="s">
        <v>52</v>
      </c>
      <c r="L2235" s="172">
        <v>4.4642857142857152E-4</v>
      </c>
      <c r="M2235" s="182" t="s">
        <v>105</v>
      </c>
      <c r="N2235" s="174">
        <f>INDEX(BD_Seguimiento_OAP_2019!$AH$3:$AS$294,MATCH(Revisión_Avance_Periodo!$I2235,BD_Seguimiento_OAP_2019!$L$3:$L$294,0),MATCH(Revisión_Avance_Periodo!$M2235,BD_Seguimiento_OAP_2019!$AH$2:$AS$2,0))</f>
        <v>0</v>
      </c>
      <c r="O2235" s="174">
        <f>INDEX(BD_Seguimiento_OAP_2019!$AV$3:$BG$294,MATCH(Revisión_Avance_Periodo!$I2235,BD_Seguimiento_OAP_2019!$L$3:$L$294,0),MATCH(Revisión_Avance_Periodo!$M2235,BD_Seguimiento_OAP_2019!$AV$2:$BG$2,0))</f>
        <v>0</v>
      </c>
      <c r="P2235" s="175">
        <f t="shared" si="411"/>
        <v>0</v>
      </c>
      <c r="Q2235" s="182" t="str">
        <f>VLOOKUP(P2235,Tabla_Indicador_Gestion4[#All],3,TRUE)</f>
        <v>Por Ejecutar</v>
      </c>
      <c r="R2235" s="215">
        <f>SUBTOTAL(9,$N$2234:$N2235)</f>
        <v>0</v>
      </c>
      <c r="S2235" s="231">
        <f>SUBTOTAL(9,$O$2234:$O2235)</f>
        <v>0</v>
      </c>
      <c r="T2235" s="231">
        <f>IFERROR(+Revisión_Avance_Periodo!$S2235/Revisión_Avance_Periodo!$R2235,0)</f>
        <v>0</v>
      </c>
      <c r="U2235" s="184"/>
      <c r="V2235" s="185"/>
      <c r="W2235" s="183"/>
      <c r="X2235" s="183"/>
      <c r="Y2235" s="183"/>
      <c r="Z2235" s="186"/>
      <c r="AA2235" s="187"/>
    </row>
    <row r="2236" spans="1:27" x14ac:dyDescent="0.25">
      <c r="A2236" s="88">
        <v>189</v>
      </c>
      <c r="B2236" s="91" t="str">
        <f>CONCATENATE(Revisión_Avance_Periodo!$C2236,";",Revisión_Avance_Periodo!$E2236,";",Revisión_Avance_Periodo!$I2236)</f>
        <v>OE1;PR_10;ACT_53</v>
      </c>
      <c r="C2236" s="170" t="s">
        <v>9</v>
      </c>
      <c r="D2236" s="171" t="str">
        <f>VLOOKUP(Revisión_Avance_Periodo!$C2236,Componentes_BD!$F$1:$G$5,2,FALSE)</f>
        <v>Fortalecer la Vigilancia.</v>
      </c>
      <c r="E2236" s="106" t="s">
        <v>12</v>
      </c>
      <c r="F2236" s="89">
        <v>2</v>
      </c>
      <c r="G2236" s="89" t="str">
        <f>VLOOKUP(Revisión_Avance_Periodo!$A2236,BD_Seguimiento_OAP_2019!$A$2:$G$294,7,FALSE)</f>
        <v>PAI</v>
      </c>
      <c r="H2236" s="89" t="str">
        <f>VLOOKUP(Revisión_Avance_Periodo!$A2236,BD_Seguimiento_OAP_2019!$A$2:$J$294,10,FALSE)</f>
        <v>PAI_01 - Operacional</v>
      </c>
      <c r="I2236" s="89" t="s">
        <v>1639</v>
      </c>
      <c r="J2236" s="89" t="str">
        <f>VLOOKUP(Revisión_Avance_Periodo!$I2236,BD_Seguimiento_OAP_2019!$L:$M,2,FALSE)</f>
        <v>Actualizar politíca de supervisión de la entidad.</v>
      </c>
      <c r="K2236" s="106" t="s">
        <v>52</v>
      </c>
      <c r="L2236" s="172">
        <v>4.4642857142857152E-4</v>
      </c>
      <c r="M2236" s="173" t="s">
        <v>106</v>
      </c>
      <c r="N2236" s="174">
        <f>INDEX(BD_Seguimiento_OAP_2019!$AH$3:$AS$294,MATCH(Revisión_Avance_Periodo!$I2236,BD_Seguimiento_OAP_2019!$L$3:$L$294,0),MATCH(Revisión_Avance_Periodo!$M2236,BD_Seguimiento_OAP_2019!$AH$2:$AS$2,0))</f>
        <v>0</v>
      </c>
      <c r="O2236" s="174">
        <f>INDEX(BD_Seguimiento_OAP_2019!$AV$3:$BG$294,MATCH(Revisión_Avance_Periodo!$I2236,BD_Seguimiento_OAP_2019!$L$3:$L$294,0),MATCH(Revisión_Avance_Periodo!$M2236,BD_Seguimiento_OAP_2019!$AV$2:$BG$2,0))</f>
        <v>0</v>
      </c>
      <c r="P2236" s="175">
        <f t="shared" si="411"/>
        <v>0</v>
      </c>
      <c r="Q2236" s="173" t="str">
        <f>VLOOKUP(P2236,Tabla_Indicador_Gestion4[#All],3,TRUE)</f>
        <v>Por Ejecutar</v>
      </c>
      <c r="R2236" s="215">
        <f>SUBTOTAL(9,$N$2234:$N2236)</f>
        <v>0</v>
      </c>
      <c r="S2236" s="231">
        <f>SUBTOTAL(9,$O$2234:$O2236)</f>
        <v>0</v>
      </c>
      <c r="T2236" s="231">
        <f>IFERROR(+Revisión_Avance_Periodo!$S2236/Revisión_Avance_Periodo!$R2236,0)</f>
        <v>0</v>
      </c>
      <c r="U2236" s="184"/>
      <c r="V2236" s="185"/>
      <c r="W2236" s="183"/>
      <c r="X2236" s="183"/>
      <c r="Y2236" s="183"/>
      <c r="Z2236" s="186"/>
      <c r="AA2236" s="187"/>
    </row>
    <row r="2237" spans="1:27" x14ac:dyDescent="0.25">
      <c r="A2237" s="94">
        <v>189</v>
      </c>
      <c r="B2237" s="96" t="str">
        <f>CONCATENATE(Revisión_Avance_Periodo!$C2237,";",Revisión_Avance_Periodo!$E2237,";",Revisión_Avance_Periodo!$I2237)</f>
        <v>OE1;PR_10;ACT_53</v>
      </c>
      <c r="C2237" s="180" t="s">
        <v>9</v>
      </c>
      <c r="D2237" s="181" t="str">
        <f>VLOOKUP(Revisión_Avance_Periodo!$C2237,Componentes_BD!$F$1:$G$5,2,FALSE)</f>
        <v>Fortalecer la Vigilancia.</v>
      </c>
      <c r="E2237" s="119" t="s">
        <v>12</v>
      </c>
      <c r="F2237" s="95">
        <v>2</v>
      </c>
      <c r="G2237" s="95" t="str">
        <f>VLOOKUP(Revisión_Avance_Periodo!$A2237,BD_Seguimiento_OAP_2019!$A$2:$G$294,7,FALSE)</f>
        <v>PAI</v>
      </c>
      <c r="H2237" s="95" t="str">
        <f>VLOOKUP(Revisión_Avance_Periodo!$A2237,BD_Seguimiento_OAP_2019!$A$2:$J$294,10,FALSE)</f>
        <v>PAI_01 - Operacional</v>
      </c>
      <c r="I2237" s="95" t="s">
        <v>1639</v>
      </c>
      <c r="J2237" s="95" t="str">
        <f>VLOOKUP(Revisión_Avance_Periodo!$I2237,BD_Seguimiento_OAP_2019!$L:$M,2,FALSE)</f>
        <v>Actualizar politíca de supervisión de la entidad.</v>
      </c>
      <c r="K2237" s="119" t="s">
        <v>52</v>
      </c>
      <c r="L2237" s="172">
        <v>4.4642857142857152E-4</v>
      </c>
      <c r="M2237" s="182" t="s">
        <v>107</v>
      </c>
      <c r="N2237" s="174">
        <f>INDEX(BD_Seguimiento_OAP_2019!$AH$3:$AS$294,MATCH(Revisión_Avance_Periodo!$I2237,BD_Seguimiento_OAP_2019!$L$3:$L$294,0),MATCH(Revisión_Avance_Periodo!$M2237,BD_Seguimiento_OAP_2019!$AH$2:$AS$2,0))</f>
        <v>0.05</v>
      </c>
      <c r="O2237" s="174">
        <f>INDEX(BD_Seguimiento_OAP_2019!$AV$3:$BG$294,MATCH(Revisión_Avance_Periodo!$I2237,BD_Seguimiento_OAP_2019!$L$3:$L$294,0),MATCH(Revisión_Avance_Periodo!$M2237,BD_Seguimiento_OAP_2019!$AV$2:$BG$2,0))</f>
        <v>0</v>
      </c>
      <c r="P2237" s="188">
        <f t="shared" si="404"/>
        <v>0</v>
      </c>
      <c r="Q2237" s="182" t="str">
        <f>VLOOKUP(P2237,Tabla_Indicador_Gestion4[#All],3,TRUE)</f>
        <v>Por Ejecutar</v>
      </c>
      <c r="R2237" s="215">
        <f>SUBTOTAL(9,$N$2234:$N2237)</f>
        <v>0.05</v>
      </c>
      <c r="S2237" s="231">
        <f>SUBTOTAL(9,$O$2234:$O2237)</f>
        <v>0</v>
      </c>
      <c r="T2237" s="231">
        <f>IFERROR(+Revisión_Avance_Periodo!$S2237/Revisión_Avance_Periodo!$R2237,0)</f>
        <v>0</v>
      </c>
      <c r="U2237" s="184"/>
      <c r="V2237" s="185"/>
      <c r="W2237" s="183"/>
      <c r="X2237" s="183"/>
      <c r="Y2237" s="183"/>
      <c r="Z2237" s="186"/>
      <c r="AA2237" s="187"/>
    </row>
    <row r="2238" spans="1:27" x14ac:dyDescent="0.25">
      <c r="A2238" s="88">
        <v>189</v>
      </c>
      <c r="B2238" s="91" t="str">
        <f>CONCATENATE(Revisión_Avance_Periodo!$C2238,";",Revisión_Avance_Periodo!$E2238,";",Revisión_Avance_Periodo!$I2238)</f>
        <v>OE1;PR_10;ACT_53</v>
      </c>
      <c r="C2238" s="170" t="s">
        <v>9</v>
      </c>
      <c r="D2238" s="171" t="str">
        <f>VLOOKUP(Revisión_Avance_Periodo!$C2238,Componentes_BD!$F$1:$G$5,2,FALSE)</f>
        <v>Fortalecer la Vigilancia.</v>
      </c>
      <c r="E2238" s="106" t="s">
        <v>12</v>
      </c>
      <c r="F2238" s="89">
        <v>2</v>
      </c>
      <c r="G2238" s="89" t="str">
        <f>VLOOKUP(Revisión_Avance_Periodo!$A2238,BD_Seguimiento_OAP_2019!$A$2:$G$294,7,FALSE)</f>
        <v>PAI</v>
      </c>
      <c r="H2238" s="89" t="str">
        <f>VLOOKUP(Revisión_Avance_Periodo!$A2238,BD_Seguimiento_OAP_2019!$A$2:$J$294,10,FALSE)</f>
        <v>PAI_01 - Operacional</v>
      </c>
      <c r="I2238" s="89" t="s">
        <v>1639</v>
      </c>
      <c r="J2238" s="89" t="str">
        <f>VLOOKUP(Revisión_Avance_Periodo!$I2238,BD_Seguimiento_OAP_2019!$L:$M,2,FALSE)</f>
        <v>Actualizar politíca de supervisión de la entidad.</v>
      </c>
      <c r="K2238" s="106" t="s">
        <v>52</v>
      </c>
      <c r="L2238" s="172">
        <v>4.4642857142857152E-4</v>
      </c>
      <c r="M2238" s="173" t="s">
        <v>108</v>
      </c>
      <c r="N2238" s="174">
        <f>INDEX(BD_Seguimiento_OAP_2019!$AH$3:$AS$294,MATCH(Revisión_Avance_Periodo!$I2238,BD_Seguimiento_OAP_2019!$L$3:$L$294,0),MATCH(Revisión_Avance_Periodo!$M2238,BD_Seguimiento_OAP_2019!$AH$2:$AS$2,0))</f>
        <v>0.15</v>
      </c>
      <c r="O2238" s="174">
        <f>INDEX(BD_Seguimiento_OAP_2019!$AV$3:$BG$294,MATCH(Revisión_Avance_Periodo!$I2238,BD_Seguimiento_OAP_2019!$L$3:$L$294,0),MATCH(Revisión_Avance_Periodo!$M2238,BD_Seguimiento_OAP_2019!$AV$2:$BG$2,0))</f>
        <v>0</v>
      </c>
      <c r="P2238" s="189">
        <f t="shared" si="404"/>
        <v>0</v>
      </c>
      <c r="Q2238" s="173" t="str">
        <f>VLOOKUP(P2238,Tabla_Indicador_Gestion4[#All],3,TRUE)</f>
        <v>Por Ejecutar</v>
      </c>
      <c r="R2238" s="215">
        <f>SUBTOTAL(9,$N$2234:$N2238)</f>
        <v>0.2</v>
      </c>
      <c r="S2238" s="231">
        <f>SUBTOTAL(9,$O$2234:$O2238)</f>
        <v>0</v>
      </c>
      <c r="T2238" s="231">
        <f>IFERROR(+Revisión_Avance_Periodo!$S2238/Revisión_Avance_Periodo!$R2238,0)</f>
        <v>0</v>
      </c>
      <c r="U2238" s="184"/>
      <c r="V2238" s="185"/>
      <c r="W2238" s="183"/>
      <c r="X2238" s="183"/>
      <c r="Y2238" s="183"/>
      <c r="Z2238" s="186"/>
      <c r="AA2238" s="187"/>
    </row>
    <row r="2239" spans="1:27" x14ac:dyDescent="0.25">
      <c r="A2239" s="94">
        <v>189</v>
      </c>
      <c r="B2239" s="96" t="str">
        <f>CONCATENATE(Revisión_Avance_Periodo!$C2239,";",Revisión_Avance_Periodo!$E2239,";",Revisión_Avance_Periodo!$I2239)</f>
        <v>OE1;PR_10;ACT_53</v>
      </c>
      <c r="C2239" s="180" t="s">
        <v>9</v>
      </c>
      <c r="D2239" s="181" t="str">
        <f>VLOOKUP(Revisión_Avance_Periodo!$C2239,Componentes_BD!$F$1:$G$5,2,FALSE)</f>
        <v>Fortalecer la Vigilancia.</v>
      </c>
      <c r="E2239" s="119" t="s">
        <v>12</v>
      </c>
      <c r="F2239" s="95">
        <v>2</v>
      </c>
      <c r="G2239" s="95" t="str">
        <f>VLOOKUP(Revisión_Avance_Periodo!$A2239,BD_Seguimiento_OAP_2019!$A$2:$G$294,7,FALSE)</f>
        <v>PAI</v>
      </c>
      <c r="H2239" s="95" t="str">
        <f>VLOOKUP(Revisión_Avance_Periodo!$A2239,BD_Seguimiento_OAP_2019!$A$2:$J$294,10,FALSE)</f>
        <v>PAI_01 - Operacional</v>
      </c>
      <c r="I2239" s="95" t="s">
        <v>1639</v>
      </c>
      <c r="J2239" s="95" t="str">
        <f>VLOOKUP(Revisión_Avance_Periodo!$I2239,BD_Seguimiento_OAP_2019!$L:$M,2,FALSE)</f>
        <v>Actualizar politíca de supervisión de la entidad.</v>
      </c>
      <c r="K2239" s="119" t="s">
        <v>52</v>
      </c>
      <c r="L2239" s="172">
        <v>4.4642857142857152E-4</v>
      </c>
      <c r="M2239" s="182" t="s">
        <v>109</v>
      </c>
      <c r="N2239" s="174">
        <f>INDEX(BD_Seguimiento_OAP_2019!$AH$3:$AS$294,MATCH(Revisión_Avance_Periodo!$I2239,BD_Seguimiento_OAP_2019!$L$3:$L$294,0),MATCH(Revisión_Avance_Periodo!$M2239,BD_Seguimiento_OAP_2019!$AH$2:$AS$2,0))</f>
        <v>0.2</v>
      </c>
      <c r="O2239" s="174">
        <f>INDEX(BD_Seguimiento_OAP_2019!$AV$3:$BG$294,MATCH(Revisión_Avance_Periodo!$I2239,BD_Seguimiento_OAP_2019!$L$3:$L$294,0),MATCH(Revisión_Avance_Periodo!$M2239,BD_Seguimiento_OAP_2019!$AV$2:$BG$2,0))</f>
        <v>0</v>
      </c>
      <c r="P2239" s="188">
        <f t="shared" si="404"/>
        <v>0</v>
      </c>
      <c r="Q2239" s="182" t="str">
        <f>VLOOKUP(P2239,Tabla_Indicador_Gestion4[#All],3,TRUE)</f>
        <v>Por Ejecutar</v>
      </c>
      <c r="R2239" s="215">
        <f>SUBTOTAL(9,$N$2234:$N2239)</f>
        <v>0.4</v>
      </c>
      <c r="S2239" s="231">
        <f>SUBTOTAL(9,$O$2234:$O2239)</f>
        <v>0</v>
      </c>
      <c r="T2239" s="231">
        <f>IFERROR(+Revisión_Avance_Periodo!$S2239/Revisión_Avance_Periodo!$R2239,0)</f>
        <v>0</v>
      </c>
      <c r="U2239" s="184"/>
      <c r="V2239" s="185"/>
      <c r="W2239" s="183"/>
      <c r="X2239" s="183"/>
      <c r="Y2239" s="183"/>
      <c r="Z2239" s="186"/>
      <c r="AA2239" s="187"/>
    </row>
    <row r="2240" spans="1:27" x14ac:dyDescent="0.25">
      <c r="A2240" s="88">
        <v>189</v>
      </c>
      <c r="B2240" s="91" t="str">
        <f>CONCATENATE(Revisión_Avance_Periodo!$C2240,";",Revisión_Avance_Periodo!$E2240,";",Revisión_Avance_Periodo!$I2240)</f>
        <v>OE1;PR_10;ACT_53</v>
      </c>
      <c r="C2240" s="170" t="s">
        <v>9</v>
      </c>
      <c r="D2240" s="171" t="str">
        <f>VLOOKUP(Revisión_Avance_Periodo!$C2240,Componentes_BD!$F$1:$G$5,2,FALSE)</f>
        <v>Fortalecer la Vigilancia.</v>
      </c>
      <c r="E2240" s="106" t="s">
        <v>12</v>
      </c>
      <c r="F2240" s="89">
        <v>2</v>
      </c>
      <c r="G2240" s="89" t="str">
        <f>VLOOKUP(Revisión_Avance_Periodo!$A2240,BD_Seguimiento_OAP_2019!$A$2:$G$294,7,FALSE)</f>
        <v>PAI</v>
      </c>
      <c r="H2240" s="89" t="str">
        <f>VLOOKUP(Revisión_Avance_Periodo!$A2240,BD_Seguimiento_OAP_2019!$A$2:$J$294,10,FALSE)</f>
        <v>PAI_01 - Operacional</v>
      </c>
      <c r="I2240" s="89" t="s">
        <v>1639</v>
      </c>
      <c r="J2240" s="89" t="str">
        <f>VLOOKUP(Revisión_Avance_Periodo!$I2240,BD_Seguimiento_OAP_2019!$L:$M,2,FALSE)</f>
        <v>Actualizar politíca de supervisión de la entidad.</v>
      </c>
      <c r="K2240" s="106" t="s">
        <v>52</v>
      </c>
      <c r="L2240" s="172">
        <v>4.4642857142857152E-4</v>
      </c>
      <c r="M2240" s="173" t="s">
        <v>110</v>
      </c>
      <c r="N2240" s="174">
        <f>INDEX(BD_Seguimiento_OAP_2019!$AH$3:$AS$294,MATCH(Revisión_Avance_Periodo!$I2240,BD_Seguimiento_OAP_2019!$L$3:$L$294,0),MATCH(Revisión_Avance_Periodo!$M2240,BD_Seguimiento_OAP_2019!$AH$2:$AS$2,0))</f>
        <v>0.2</v>
      </c>
      <c r="O2240" s="174">
        <f>INDEX(BD_Seguimiento_OAP_2019!$AV$3:$BG$294,MATCH(Revisión_Avance_Periodo!$I2240,BD_Seguimiento_OAP_2019!$L$3:$L$294,0),MATCH(Revisión_Avance_Periodo!$M2240,BD_Seguimiento_OAP_2019!$AV$2:$BG$2,0))</f>
        <v>0</v>
      </c>
      <c r="P2240" s="189">
        <f t="shared" si="404"/>
        <v>0</v>
      </c>
      <c r="Q2240" s="173" t="str">
        <f>VLOOKUP(P2240,Tabla_Indicador_Gestion4[#All],3,TRUE)</f>
        <v>Por Ejecutar</v>
      </c>
      <c r="R2240" s="215">
        <f>SUBTOTAL(9,$N$2234:$N2240)</f>
        <v>0.60000000000000009</v>
      </c>
      <c r="S2240" s="231">
        <f>SUBTOTAL(9,$O$2234:$O2240)</f>
        <v>0</v>
      </c>
      <c r="T2240" s="231">
        <f>IFERROR(+Revisión_Avance_Periodo!$S2240/Revisión_Avance_Periodo!$R2240,0)</f>
        <v>0</v>
      </c>
      <c r="U2240" s="184"/>
      <c r="V2240" s="185"/>
      <c r="W2240" s="183"/>
      <c r="X2240" s="183"/>
      <c r="Y2240" s="183"/>
      <c r="Z2240" s="186"/>
      <c r="AA2240" s="187"/>
    </row>
    <row r="2241" spans="1:27" x14ac:dyDescent="0.25">
      <c r="A2241" s="94">
        <v>189</v>
      </c>
      <c r="B2241" s="96" t="str">
        <f>CONCATENATE(Revisión_Avance_Periodo!$C2241,";",Revisión_Avance_Periodo!$E2241,";",Revisión_Avance_Periodo!$I2241)</f>
        <v>OE1;PR_10;ACT_53</v>
      </c>
      <c r="C2241" s="180" t="s">
        <v>9</v>
      </c>
      <c r="D2241" s="181" t="str">
        <f>VLOOKUP(Revisión_Avance_Periodo!$C2241,Componentes_BD!$F$1:$G$5,2,FALSE)</f>
        <v>Fortalecer la Vigilancia.</v>
      </c>
      <c r="E2241" s="119" t="s">
        <v>12</v>
      </c>
      <c r="F2241" s="95">
        <v>2</v>
      </c>
      <c r="G2241" s="95" t="str">
        <f>VLOOKUP(Revisión_Avance_Periodo!$A2241,BD_Seguimiento_OAP_2019!$A$2:$G$294,7,FALSE)</f>
        <v>PAI</v>
      </c>
      <c r="H2241" s="95" t="str">
        <f>VLOOKUP(Revisión_Avance_Periodo!$A2241,BD_Seguimiento_OAP_2019!$A$2:$J$294,10,FALSE)</f>
        <v>PAI_01 - Operacional</v>
      </c>
      <c r="I2241" s="95" t="s">
        <v>1639</v>
      </c>
      <c r="J2241" s="95" t="str">
        <f>VLOOKUP(Revisión_Avance_Periodo!$I2241,BD_Seguimiento_OAP_2019!$L:$M,2,FALSE)</f>
        <v>Actualizar politíca de supervisión de la entidad.</v>
      </c>
      <c r="K2241" s="119" t="s">
        <v>52</v>
      </c>
      <c r="L2241" s="172">
        <v>4.4642857142857152E-4</v>
      </c>
      <c r="M2241" s="182" t="s">
        <v>111</v>
      </c>
      <c r="N2241" s="174">
        <f>INDEX(BD_Seguimiento_OAP_2019!$AH$3:$AS$294,MATCH(Revisión_Avance_Periodo!$I2241,BD_Seguimiento_OAP_2019!$L$3:$L$294,0),MATCH(Revisión_Avance_Periodo!$M2241,BD_Seguimiento_OAP_2019!$AH$2:$AS$2,0))</f>
        <v>0.15</v>
      </c>
      <c r="O2241" s="174">
        <f>INDEX(BD_Seguimiento_OAP_2019!$AV$3:$BG$294,MATCH(Revisión_Avance_Periodo!$I2241,BD_Seguimiento_OAP_2019!$L$3:$L$294,0),MATCH(Revisión_Avance_Periodo!$M2241,BD_Seguimiento_OAP_2019!$AV$2:$BG$2,0))</f>
        <v>0</v>
      </c>
      <c r="P2241" s="188">
        <f t="shared" si="404"/>
        <v>0</v>
      </c>
      <c r="Q2241" s="182" t="str">
        <f>VLOOKUP(P2241,Tabla_Indicador_Gestion4[#All],3,TRUE)</f>
        <v>Por Ejecutar</v>
      </c>
      <c r="R2241" s="215">
        <f>SUBTOTAL(9,$N$2234:$N2241)</f>
        <v>0.75000000000000011</v>
      </c>
      <c r="S2241" s="231">
        <f>SUBTOTAL(9,$O$2234:$O2241)</f>
        <v>0</v>
      </c>
      <c r="T2241" s="231">
        <f>IFERROR(+Revisión_Avance_Periodo!$S2241/Revisión_Avance_Periodo!$R2241,0)</f>
        <v>0</v>
      </c>
      <c r="U2241" s="184"/>
      <c r="V2241" s="185"/>
      <c r="W2241" s="183"/>
      <c r="X2241" s="183"/>
      <c r="Y2241" s="183"/>
      <c r="Z2241" s="186"/>
      <c r="AA2241" s="187"/>
    </row>
    <row r="2242" spans="1:27" x14ac:dyDescent="0.25">
      <c r="A2242" s="88">
        <v>189</v>
      </c>
      <c r="B2242" s="91" t="str">
        <f>CONCATENATE(Revisión_Avance_Periodo!$C2242,";",Revisión_Avance_Periodo!$E2242,";",Revisión_Avance_Periodo!$I2242)</f>
        <v>OE1;PR_10;ACT_53</v>
      </c>
      <c r="C2242" s="170" t="s">
        <v>9</v>
      </c>
      <c r="D2242" s="171" t="str">
        <f>VLOOKUP(Revisión_Avance_Periodo!$C2242,Componentes_BD!$F$1:$G$5,2,FALSE)</f>
        <v>Fortalecer la Vigilancia.</v>
      </c>
      <c r="E2242" s="106" t="s">
        <v>12</v>
      </c>
      <c r="F2242" s="89">
        <v>2</v>
      </c>
      <c r="G2242" s="89" t="str">
        <f>VLOOKUP(Revisión_Avance_Periodo!$A2242,BD_Seguimiento_OAP_2019!$A$2:$G$294,7,FALSE)</f>
        <v>PAI</v>
      </c>
      <c r="H2242" s="89" t="str">
        <f>VLOOKUP(Revisión_Avance_Periodo!$A2242,BD_Seguimiento_OAP_2019!$A$2:$J$294,10,FALSE)</f>
        <v>PAI_01 - Operacional</v>
      </c>
      <c r="I2242" s="89" t="s">
        <v>1639</v>
      </c>
      <c r="J2242" s="89" t="str">
        <f>VLOOKUP(Revisión_Avance_Periodo!$I2242,BD_Seguimiento_OAP_2019!$L:$M,2,FALSE)</f>
        <v>Actualizar politíca de supervisión de la entidad.</v>
      </c>
      <c r="K2242" s="106" t="s">
        <v>52</v>
      </c>
      <c r="L2242" s="172">
        <v>4.4642857142857152E-4</v>
      </c>
      <c r="M2242" s="173" t="s">
        <v>112</v>
      </c>
      <c r="N2242" s="174">
        <f>INDEX(BD_Seguimiento_OAP_2019!$AH$3:$AS$294,MATCH(Revisión_Avance_Periodo!$I2242,BD_Seguimiento_OAP_2019!$L$3:$L$294,0),MATCH(Revisión_Avance_Periodo!$M2242,BD_Seguimiento_OAP_2019!$AH$2:$AS$2,0))</f>
        <v>0.1</v>
      </c>
      <c r="O2242" s="174">
        <f>INDEX(BD_Seguimiento_OAP_2019!$AV$3:$BG$294,MATCH(Revisión_Avance_Periodo!$I2242,BD_Seguimiento_OAP_2019!$L$3:$L$294,0),MATCH(Revisión_Avance_Periodo!$M2242,BD_Seguimiento_OAP_2019!$AV$2:$BG$2,0))</f>
        <v>0</v>
      </c>
      <c r="P2242" s="189">
        <f t="shared" si="404"/>
        <v>0</v>
      </c>
      <c r="Q2242" s="173" t="str">
        <f>VLOOKUP(P2242,Tabla_Indicador_Gestion4[#All],3,TRUE)</f>
        <v>Por Ejecutar</v>
      </c>
      <c r="R2242" s="215">
        <f>SUBTOTAL(9,$N$2234:$N2242)</f>
        <v>0.85000000000000009</v>
      </c>
      <c r="S2242" s="231">
        <f>SUBTOTAL(9,$O$2234:$O2242)</f>
        <v>0</v>
      </c>
      <c r="T2242" s="231">
        <f>IFERROR(+Revisión_Avance_Periodo!$S2242/Revisión_Avance_Periodo!$R2242,0)</f>
        <v>0</v>
      </c>
      <c r="U2242" s="184"/>
      <c r="V2242" s="185"/>
      <c r="W2242" s="183"/>
      <c r="X2242" s="183"/>
      <c r="Y2242" s="183"/>
      <c r="Z2242" s="186"/>
      <c r="AA2242" s="187"/>
    </row>
    <row r="2243" spans="1:27" x14ac:dyDescent="0.25">
      <c r="A2243" s="94">
        <v>189</v>
      </c>
      <c r="B2243" s="96" t="str">
        <f>CONCATENATE(Revisión_Avance_Periodo!$C2243,";",Revisión_Avance_Periodo!$E2243,";",Revisión_Avance_Periodo!$I2243)</f>
        <v>OE1;PR_10;ACT_53</v>
      </c>
      <c r="C2243" s="180" t="s">
        <v>9</v>
      </c>
      <c r="D2243" s="181" t="str">
        <f>VLOOKUP(Revisión_Avance_Periodo!$C2243,Componentes_BD!$F$1:$G$5,2,FALSE)</f>
        <v>Fortalecer la Vigilancia.</v>
      </c>
      <c r="E2243" s="119" t="s">
        <v>12</v>
      </c>
      <c r="F2243" s="95">
        <v>2</v>
      </c>
      <c r="G2243" s="95" t="str">
        <f>VLOOKUP(Revisión_Avance_Periodo!$A2243,BD_Seguimiento_OAP_2019!$A$2:$G$294,7,FALSE)</f>
        <v>PAI</v>
      </c>
      <c r="H2243" s="95" t="str">
        <f>VLOOKUP(Revisión_Avance_Periodo!$A2243,BD_Seguimiento_OAP_2019!$A$2:$J$294,10,FALSE)</f>
        <v>PAI_01 - Operacional</v>
      </c>
      <c r="I2243" s="95" t="s">
        <v>1639</v>
      </c>
      <c r="J2243" s="95" t="str">
        <f>VLOOKUP(Revisión_Avance_Periodo!$I2243,BD_Seguimiento_OAP_2019!$L:$M,2,FALSE)</f>
        <v>Actualizar politíca de supervisión de la entidad.</v>
      </c>
      <c r="K2243" s="119" t="s">
        <v>52</v>
      </c>
      <c r="L2243" s="172">
        <v>4.4642857142857152E-4</v>
      </c>
      <c r="M2243" s="182" t="s">
        <v>113</v>
      </c>
      <c r="N2243" s="174">
        <f>INDEX(BD_Seguimiento_OAP_2019!$AH$3:$AS$294,MATCH(Revisión_Avance_Periodo!$I2243,BD_Seguimiento_OAP_2019!$L$3:$L$294,0),MATCH(Revisión_Avance_Periodo!$M2243,BD_Seguimiento_OAP_2019!$AH$2:$AS$2,0))</f>
        <v>0.1</v>
      </c>
      <c r="O2243" s="174">
        <f>INDEX(BD_Seguimiento_OAP_2019!$AV$3:$BG$294,MATCH(Revisión_Avance_Periodo!$I2243,BD_Seguimiento_OAP_2019!$L$3:$L$294,0),MATCH(Revisión_Avance_Periodo!$M2243,BD_Seguimiento_OAP_2019!$AV$2:$BG$2,0))</f>
        <v>0</v>
      </c>
      <c r="P2243" s="188">
        <f t="shared" ref="P2243:P2304" si="413">O2243/N2243</f>
        <v>0</v>
      </c>
      <c r="Q2243" s="182" t="str">
        <f>VLOOKUP(P2243,Tabla_Indicador_Gestion4[#All],3,TRUE)</f>
        <v>Por Ejecutar</v>
      </c>
      <c r="R2243" s="215">
        <f>SUBTOTAL(9,$N$2234:$N2243)</f>
        <v>0.95000000000000007</v>
      </c>
      <c r="S2243" s="231">
        <f>SUBTOTAL(9,$O$2234:$O2243)</f>
        <v>0</v>
      </c>
      <c r="T2243" s="231">
        <f>IFERROR(+Revisión_Avance_Periodo!$S2243/Revisión_Avance_Periodo!$R2243,0)</f>
        <v>0</v>
      </c>
      <c r="U2243" s="184"/>
      <c r="V2243" s="185"/>
      <c r="W2243" s="183"/>
      <c r="X2243" s="183"/>
      <c r="Y2243" s="183"/>
      <c r="Z2243" s="186"/>
      <c r="AA2243" s="187"/>
    </row>
    <row r="2244" spans="1:27" x14ac:dyDescent="0.25">
      <c r="A2244" s="88">
        <v>189</v>
      </c>
      <c r="B2244" s="91" t="str">
        <f>CONCATENATE(Revisión_Avance_Periodo!$C2244,";",Revisión_Avance_Periodo!$E2244,";",Revisión_Avance_Periodo!$I2244)</f>
        <v>OE1;PR_10;ACT_53</v>
      </c>
      <c r="C2244" s="170" t="s">
        <v>9</v>
      </c>
      <c r="D2244" s="171" t="str">
        <f>VLOOKUP(Revisión_Avance_Periodo!$C2244,Componentes_BD!$F$1:$G$5,2,FALSE)</f>
        <v>Fortalecer la Vigilancia.</v>
      </c>
      <c r="E2244" s="106" t="s">
        <v>12</v>
      </c>
      <c r="F2244" s="89">
        <v>2</v>
      </c>
      <c r="G2244" s="89" t="str">
        <f>VLOOKUP(Revisión_Avance_Periodo!$A2244,BD_Seguimiento_OAP_2019!$A$2:$G$294,7,FALSE)</f>
        <v>PAI</v>
      </c>
      <c r="H2244" s="89" t="str">
        <f>VLOOKUP(Revisión_Avance_Periodo!$A2244,BD_Seguimiento_OAP_2019!$A$2:$J$294,10,FALSE)</f>
        <v>PAI_01 - Operacional</v>
      </c>
      <c r="I2244" s="89" t="s">
        <v>1639</v>
      </c>
      <c r="J2244" s="89" t="str">
        <f>VLOOKUP(Revisión_Avance_Periodo!$I2244,BD_Seguimiento_OAP_2019!$L:$M,2,FALSE)</f>
        <v>Actualizar politíca de supervisión de la entidad.</v>
      </c>
      <c r="K2244" s="106" t="s">
        <v>52</v>
      </c>
      <c r="L2244" s="172">
        <v>4.4642857142857152E-4</v>
      </c>
      <c r="M2244" s="173" t="s">
        <v>114</v>
      </c>
      <c r="N2244" s="174">
        <f>INDEX(BD_Seguimiento_OAP_2019!$AH$3:$AS$294,MATCH(Revisión_Avance_Periodo!$I2244,BD_Seguimiento_OAP_2019!$L$3:$L$294,0),MATCH(Revisión_Avance_Periodo!$M2244,BD_Seguimiento_OAP_2019!$AH$2:$AS$2,0))</f>
        <v>0.05</v>
      </c>
      <c r="O2244" s="174">
        <f>INDEX(BD_Seguimiento_OAP_2019!$AV$3:$BG$294,MATCH(Revisión_Avance_Periodo!$I2244,BD_Seguimiento_OAP_2019!$L$3:$L$294,0),MATCH(Revisión_Avance_Periodo!$M2244,BD_Seguimiento_OAP_2019!$AV$2:$BG$2,0))</f>
        <v>0</v>
      </c>
      <c r="P2244" s="189">
        <f t="shared" si="413"/>
        <v>0</v>
      </c>
      <c r="Q2244" s="173" t="str">
        <f>VLOOKUP(P2244,Tabla_Indicador_Gestion4[#All],3,TRUE)</f>
        <v>Por Ejecutar</v>
      </c>
      <c r="R2244" s="215">
        <f>SUBTOTAL(9,$N$2234:$N2244)</f>
        <v>1</v>
      </c>
      <c r="S2244" s="231">
        <f>SUBTOTAL(9,$O$2234:$O2244)</f>
        <v>0</v>
      </c>
      <c r="T2244" s="231">
        <f>IFERROR(+Revisión_Avance_Periodo!$S2244/Revisión_Avance_Periodo!$R2244,0)</f>
        <v>0</v>
      </c>
      <c r="U2244" s="184"/>
      <c r="V2244" s="185"/>
      <c r="W2244" s="183"/>
      <c r="X2244" s="183"/>
      <c r="Y2244" s="183"/>
      <c r="Z2244" s="186"/>
      <c r="AA2244" s="187"/>
    </row>
    <row r="2245" spans="1:27" ht="15.75" thickBot="1" x14ac:dyDescent="0.3">
      <c r="A2245" s="94">
        <v>189</v>
      </c>
      <c r="B2245" s="96" t="str">
        <f>CONCATENATE(Revisión_Avance_Periodo!$C2245,";",Revisión_Avance_Periodo!$E2245,";",Revisión_Avance_Periodo!$I2245)</f>
        <v>OE1;PR_10;ACT_53</v>
      </c>
      <c r="C2245" s="180" t="s">
        <v>9</v>
      </c>
      <c r="D2245" s="181" t="str">
        <f>VLOOKUP(Revisión_Avance_Periodo!$C2245,Componentes_BD!$F$1:$G$5,2,FALSE)</f>
        <v>Fortalecer la Vigilancia.</v>
      </c>
      <c r="E2245" s="119" t="s">
        <v>12</v>
      </c>
      <c r="F2245" s="95">
        <v>2</v>
      </c>
      <c r="G2245" s="95" t="str">
        <f>VLOOKUP(Revisión_Avance_Periodo!$A2245,BD_Seguimiento_OAP_2019!$A$2:$G$294,7,FALSE)</f>
        <v>PAI</v>
      </c>
      <c r="H2245" s="95" t="str">
        <f>VLOOKUP(Revisión_Avance_Periodo!$A2245,BD_Seguimiento_OAP_2019!$A$2:$J$294,10,FALSE)</f>
        <v>PAI_01 - Operacional</v>
      </c>
      <c r="I2245" s="95" t="s">
        <v>1639</v>
      </c>
      <c r="J2245" s="95" t="str">
        <f>VLOOKUP(Revisión_Avance_Periodo!$I2245,BD_Seguimiento_OAP_2019!$L:$M,2,FALSE)</f>
        <v>Actualizar politíca de supervisión de la entidad.</v>
      </c>
      <c r="K2245" s="119" t="s">
        <v>52</v>
      </c>
      <c r="L2245" s="172">
        <v>4.4642857142857152E-4</v>
      </c>
      <c r="M2245" s="182" t="s">
        <v>115</v>
      </c>
      <c r="N2245" s="174">
        <f>INDEX(BD_Seguimiento_OAP_2019!$AH$3:$AS$294,MATCH(Revisión_Avance_Periodo!$I2245,BD_Seguimiento_OAP_2019!$L$3:$L$294,0),MATCH(Revisión_Avance_Periodo!$M2245,BD_Seguimiento_OAP_2019!$AH$2:$AS$2,0))</f>
        <v>0</v>
      </c>
      <c r="O2245" s="174">
        <f>INDEX(BD_Seguimiento_OAP_2019!$AV$3:$BG$294,MATCH(Revisión_Avance_Periodo!$I2245,BD_Seguimiento_OAP_2019!$L$3:$L$294,0),MATCH(Revisión_Avance_Periodo!$M2245,BD_Seguimiento_OAP_2019!$AV$2:$BG$2,0))</f>
        <v>0</v>
      </c>
      <c r="P2245" s="175">
        <f t="shared" ref="P2245:P2250" si="414">IFERROR((O2245/N2245),0)</f>
        <v>0</v>
      </c>
      <c r="Q2245" s="182" t="str">
        <f>VLOOKUP(P2245,Tabla_Indicador_Gestion4[#All],3,TRUE)</f>
        <v>Por Ejecutar</v>
      </c>
      <c r="R2245" s="215">
        <f>SUBTOTAL(9,$N$2234:$N2245)</f>
        <v>1</v>
      </c>
      <c r="S2245" s="231">
        <f>SUBTOTAL(9,$O$2234:$O2245)</f>
        <v>0</v>
      </c>
      <c r="T2245" s="231">
        <f>IFERROR(+Revisión_Avance_Periodo!$S2245/Revisión_Avance_Periodo!$R2245,0)</f>
        <v>0</v>
      </c>
      <c r="U2245" s="184"/>
      <c r="V2245" s="185"/>
      <c r="W2245" s="183"/>
      <c r="X2245" s="183"/>
      <c r="Y2245" s="183"/>
      <c r="Z2245" s="186"/>
      <c r="AA2245" s="187"/>
    </row>
    <row r="2246" spans="1:27" x14ac:dyDescent="0.25">
      <c r="A2246" s="88">
        <v>190</v>
      </c>
      <c r="B2246" s="91" t="str">
        <f>CONCATENATE(Revisión_Avance_Periodo!$C2246,";",Revisión_Avance_Periodo!$E2246,";",Revisión_Avance_Periodo!$I2246)</f>
        <v>OE1;PR_10;ACT_285</v>
      </c>
      <c r="C2246" s="203" t="s">
        <v>9</v>
      </c>
      <c r="D2246" s="204" t="str">
        <f>VLOOKUP(Revisión_Avance_Periodo!$C2246,Componentes_BD!$F$1:$G$5,2,FALSE)</f>
        <v>Fortalecer la Vigilancia.</v>
      </c>
      <c r="E2246" s="106" t="s">
        <v>12</v>
      </c>
      <c r="F2246" s="89">
        <v>11</v>
      </c>
      <c r="G2246" s="89" t="str">
        <f>VLOOKUP(Revisión_Avance_Periodo!$A2246,BD_Seguimiento_OAP_2019!$A$2:$G$294,7,FALSE)</f>
        <v>PAI</v>
      </c>
      <c r="H2246" s="89" t="str">
        <f>VLOOKUP(Revisión_Avance_Periodo!$A2246,BD_Seguimiento_OAP_2019!$A$2:$J$294,10,FALSE)</f>
        <v>PAI_05 - Gestión del Riesgo de Corrupción  - Mapa de Riesgos de Corrupción</v>
      </c>
      <c r="I2246" s="89" t="s">
        <v>1640</v>
      </c>
      <c r="J2246" s="89" t="str">
        <f>VLOOKUP(Revisión_Avance_Periodo!$I2246,BD_Seguimiento_OAP_2019!$L:$M,2,FALSE)</f>
        <v>Revisar y actualizar de mapa de riesgos</v>
      </c>
      <c r="K2246" s="106" t="s">
        <v>45</v>
      </c>
      <c r="L2246" s="172">
        <v>4.4642857142857152E-4</v>
      </c>
      <c r="M2246" s="173" t="s">
        <v>104</v>
      </c>
      <c r="N2246" s="190">
        <f>INDEX(BD_Seguimiento_OAP_2019!$AH$3:$AS$294,MATCH(Revisión_Avance_Periodo!$I2246,BD_Seguimiento_OAP_2019!$L$3:$L$294,0),MATCH(Revisión_Avance_Periodo!$M2246,BD_Seguimiento_OAP_2019!$AH$2:$AS$2,0))</f>
        <v>0</v>
      </c>
      <c r="O2246" s="190">
        <f>INDEX(BD_Seguimiento_OAP_2019!$AV$3:$BG$294,MATCH(Revisión_Avance_Periodo!$I2246,BD_Seguimiento_OAP_2019!$L$3:$L$294,0),MATCH(Revisión_Avance_Periodo!$M2246,BD_Seguimiento_OAP_2019!$AV$2:$BG$2,0))</f>
        <v>0</v>
      </c>
      <c r="P2246" s="175">
        <f t="shared" si="414"/>
        <v>0</v>
      </c>
      <c r="Q2246" s="173" t="str">
        <f>VLOOKUP(P2246,Tabla_Indicador_Gestion4[#All],3,TRUE)</f>
        <v>Por Ejecutar</v>
      </c>
      <c r="R2246" s="232">
        <f>SUBTOTAL(9,$N$2246:$N2246)</f>
        <v>0</v>
      </c>
      <c r="S2246" s="233">
        <f>SUBTOTAL(9,$O$2246:$O2246)</f>
        <v>0</v>
      </c>
      <c r="T2246" s="234">
        <f>IFERROR(+Revisión_Avance_Periodo!$S2246/Revisión_Avance_Periodo!$R2246,0)</f>
        <v>0</v>
      </c>
      <c r="U2246" s="191">
        <f>SUBTOTAL(9,N2246:N2257)</f>
        <v>2</v>
      </c>
      <c r="V2246" s="192">
        <f>SUBTOTAL(9,O2246:O2257)</f>
        <v>1</v>
      </c>
      <c r="W2246" s="176">
        <f t="shared" ref="W2246" si="415">+V2246/U2246</f>
        <v>0.5</v>
      </c>
      <c r="X2246" s="176"/>
      <c r="Y2246" s="176">
        <f>100%-Revisión_Avance_Periodo!$W2246</f>
        <v>0.5</v>
      </c>
      <c r="Z2246" s="178" t="str">
        <f>VLOOKUP(W2246,Tabla_Indicador_Gestion4[],3,TRUE)</f>
        <v>En Tramite</v>
      </c>
      <c r="AA2246" s="179">
        <f>Revisión_Avance_Periodo!$W2246*Revisión_Avance_Periodo!$L2246</f>
        <v>2.2321428571428576E-4</v>
      </c>
    </row>
    <row r="2247" spans="1:27" x14ac:dyDescent="0.25">
      <c r="A2247" s="94">
        <v>190</v>
      </c>
      <c r="B2247" s="96" t="str">
        <f>CONCATENATE(Revisión_Avance_Periodo!$C2247,";",Revisión_Avance_Periodo!$E2247,";",Revisión_Avance_Periodo!$I2247)</f>
        <v>OE1;PR_10;ACT_285</v>
      </c>
      <c r="C2247" s="205" t="s">
        <v>9</v>
      </c>
      <c r="D2247" s="206" t="str">
        <f>VLOOKUP(Revisión_Avance_Periodo!$C2247,Componentes_BD!$F$1:$G$5,2,FALSE)</f>
        <v>Fortalecer la Vigilancia.</v>
      </c>
      <c r="E2247" s="119" t="s">
        <v>12</v>
      </c>
      <c r="F2247" s="95">
        <v>11</v>
      </c>
      <c r="G2247" s="95" t="str">
        <f>VLOOKUP(Revisión_Avance_Periodo!$A2247,BD_Seguimiento_OAP_2019!$A$2:$G$294,7,FALSE)</f>
        <v>PAI</v>
      </c>
      <c r="H2247" s="95" t="str">
        <f>VLOOKUP(Revisión_Avance_Periodo!$A2247,BD_Seguimiento_OAP_2019!$A$2:$J$294,10,FALSE)</f>
        <v>PAI_05 - Gestión del Riesgo de Corrupción  - Mapa de Riesgos de Corrupción</v>
      </c>
      <c r="I2247" s="95" t="s">
        <v>1640</v>
      </c>
      <c r="J2247" s="95" t="str">
        <f>VLOOKUP(Revisión_Avance_Periodo!$I2247,BD_Seguimiento_OAP_2019!$L:$M,2,FALSE)</f>
        <v>Revisar y actualizar de mapa de riesgos</v>
      </c>
      <c r="K2247" s="119" t="s">
        <v>45</v>
      </c>
      <c r="L2247" s="172">
        <v>4.4642857142857152E-4</v>
      </c>
      <c r="M2247" s="182" t="s">
        <v>105</v>
      </c>
      <c r="N2247" s="190">
        <f>INDEX(BD_Seguimiento_OAP_2019!$AH$3:$AS$294,MATCH(Revisión_Avance_Periodo!$I2247,BD_Seguimiento_OAP_2019!$L$3:$L$294,0),MATCH(Revisión_Avance_Periodo!$M2247,BD_Seguimiento_OAP_2019!$AH$2:$AS$2,0))</f>
        <v>0</v>
      </c>
      <c r="O2247" s="190">
        <f>INDEX(BD_Seguimiento_OAP_2019!$AV$3:$BG$294,MATCH(Revisión_Avance_Periodo!$I2247,BD_Seguimiento_OAP_2019!$L$3:$L$294,0),MATCH(Revisión_Avance_Periodo!$M2247,BD_Seguimiento_OAP_2019!$AV$2:$BG$2,0))</f>
        <v>0</v>
      </c>
      <c r="P2247" s="175">
        <f t="shared" si="414"/>
        <v>0</v>
      </c>
      <c r="Q2247" s="182" t="str">
        <f>VLOOKUP(P2247,Tabla_Indicador_Gestion4[#All],3,TRUE)</f>
        <v>Por Ejecutar</v>
      </c>
      <c r="R2247" s="229">
        <f>SUBTOTAL(9,$N$2246:$N2247)</f>
        <v>0</v>
      </c>
      <c r="S2247" s="230">
        <f>SUBTOTAL(9,$O$2246:$O2247)</f>
        <v>0</v>
      </c>
      <c r="T2247" s="231">
        <f>IFERROR(+Revisión_Avance_Periodo!$S2247/Revisión_Avance_Periodo!$R2247,0)</f>
        <v>0</v>
      </c>
      <c r="U2247" s="184"/>
      <c r="V2247" s="185"/>
      <c r="W2247" s="183"/>
      <c r="X2247" s="183"/>
      <c r="Y2247" s="183"/>
      <c r="Z2247" s="186"/>
      <c r="AA2247" s="187"/>
    </row>
    <row r="2248" spans="1:27" x14ac:dyDescent="0.25">
      <c r="A2248" s="88">
        <v>190</v>
      </c>
      <c r="B2248" s="91" t="str">
        <f>CONCATENATE(Revisión_Avance_Periodo!$C2248,";",Revisión_Avance_Periodo!$E2248,";",Revisión_Avance_Periodo!$I2248)</f>
        <v>OE1;PR_10;ACT_285</v>
      </c>
      <c r="C2248" s="203" t="s">
        <v>9</v>
      </c>
      <c r="D2248" s="204" t="str">
        <f>VLOOKUP(Revisión_Avance_Periodo!$C2248,Componentes_BD!$F$1:$G$5,2,FALSE)</f>
        <v>Fortalecer la Vigilancia.</v>
      </c>
      <c r="E2248" s="106" t="s">
        <v>12</v>
      </c>
      <c r="F2248" s="89">
        <v>11</v>
      </c>
      <c r="G2248" s="89" t="str">
        <f>VLOOKUP(Revisión_Avance_Periodo!$A2248,BD_Seguimiento_OAP_2019!$A$2:$G$294,7,FALSE)</f>
        <v>PAI</v>
      </c>
      <c r="H2248" s="89" t="str">
        <f>VLOOKUP(Revisión_Avance_Periodo!$A2248,BD_Seguimiento_OAP_2019!$A$2:$J$294,10,FALSE)</f>
        <v>PAI_05 - Gestión del Riesgo de Corrupción  - Mapa de Riesgos de Corrupción</v>
      </c>
      <c r="I2248" s="89" t="s">
        <v>1640</v>
      </c>
      <c r="J2248" s="89" t="str">
        <f>VLOOKUP(Revisión_Avance_Periodo!$I2248,BD_Seguimiento_OAP_2019!$L:$M,2,FALSE)</f>
        <v>Revisar y actualizar de mapa de riesgos</v>
      </c>
      <c r="K2248" s="106" t="s">
        <v>45</v>
      </c>
      <c r="L2248" s="172">
        <v>4.4642857142857152E-4</v>
      </c>
      <c r="M2248" s="173" t="s">
        <v>106</v>
      </c>
      <c r="N2248" s="190">
        <f>INDEX(BD_Seguimiento_OAP_2019!$AH$3:$AS$294,MATCH(Revisión_Avance_Periodo!$I2248,BD_Seguimiento_OAP_2019!$L$3:$L$294,0),MATCH(Revisión_Avance_Periodo!$M2248,BD_Seguimiento_OAP_2019!$AH$2:$AS$2,0))</f>
        <v>0</v>
      </c>
      <c r="O2248" s="190">
        <f>INDEX(BD_Seguimiento_OAP_2019!$AV$3:$BG$294,MATCH(Revisión_Avance_Periodo!$I2248,BD_Seguimiento_OAP_2019!$L$3:$L$294,0),MATCH(Revisión_Avance_Periodo!$M2248,BD_Seguimiento_OAP_2019!$AV$2:$BG$2,0))</f>
        <v>0</v>
      </c>
      <c r="P2248" s="175">
        <f t="shared" si="414"/>
        <v>0</v>
      </c>
      <c r="Q2248" s="173" t="str">
        <f>VLOOKUP(P2248,Tabla_Indicador_Gestion4[#All],3,TRUE)</f>
        <v>Por Ejecutar</v>
      </c>
      <c r="R2248" s="229">
        <f>SUBTOTAL(9,$N$2246:$N2248)</f>
        <v>0</v>
      </c>
      <c r="S2248" s="230">
        <f>SUBTOTAL(9,$O$2246:$O2248)</f>
        <v>0</v>
      </c>
      <c r="T2248" s="231">
        <f>IFERROR(+Revisión_Avance_Periodo!$S2248/Revisión_Avance_Periodo!$R2248,0)</f>
        <v>0</v>
      </c>
      <c r="U2248" s="184"/>
      <c r="V2248" s="185"/>
      <c r="W2248" s="183"/>
      <c r="X2248" s="183"/>
      <c r="Y2248" s="183"/>
      <c r="Z2248" s="186"/>
      <c r="AA2248" s="187"/>
    </row>
    <row r="2249" spans="1:27" x14ac:dyDescent="0.25">
      <c r="A2249" s="94">
        <v>190</v>
      </c>
      <c r="B2249" s="96" t="str">
        <f>CONCATENATE(Revisión_Avance_Periodo!$C2249,";",Revisión_Avance_Periodo!$E2249,";",Revisión_Avance_Periodo!$I2249)</f>
        <v>OE1;PR_10;ACT_285</v>
      </c>
      <c r="C2249" s="205" t="s">
        <v>9</v>
      </c>
      <c r="D2249" s="206" t="str">
        <f>VLOOKUP(Revisión_Avance_Periodo!$C2249,Componentes_BD!$F$1:$G$5,2,FALSE)</f>
        <v>Fortalecer la Vigilancia.</v>
      </c>
      <c r="E2249" s="119" t="s">
        <v>12</v>
      </c>
      <c r="F2249" s="95">
        <v>11</v>
      </c>
      <c r="G2249" s="95" t="str">
        <f>VLOOKUP(Revisión_Avance_Periodo!$A2249,BD_Seguimiento_OAP_2019!$A$2:$G$294,7,FALSE)</f>
        <v>PAI</v>
      </c>
      <c r="H2249" s="95" t="str">
        <f>VLOOKUP(Revisión_Avance_Periodo!$A2249,BD_Seguimiento_OAP_2019!$A$2:$J$294,10,FALSE)</f>
        <v>PAI_05 - Gestión del Riesgo de Corrupción  - Mapa de Riesgos de Corrupción</v>
      </c>
      <c r="I2249" s="95" t="s">
        <v>1640</v>
      </c>
      <c r="J2249" s="95" t="str">
        <f>VLOOKUP(Revisión_Avance_Periodo!$I2249,BD_Seguimiento_OAP_2019!$L:$M,2,FALSE)</f>
        <v>Revisar y actualizar de mapa de riesgos</v>
      </c>
      <c r="K2249" s="119" t="s">
        <v>45</v>
      </c>
      <c r="L2249" s="172">
        <v>4.4642857142857152E-4</v>
      </c>
      <c r="M2249" s="182" t="s">
        <v>107</v>
      </c>
      <c r="N2249" s="190">
        <f>INDEX(BD_Seguimiento_OAP_2019!$AH$3:$AS$294,MATCH(Revisión_Avance_Periodo!$I2249,BD_Seguimiento_OAP_2019!$L$3:$L$294,0),MATCH(Revisión_Avance_Periodo!$M2249,BD_Seguimiento_OAP_2019!$AH$2:$AS$2,0))</f>
        <v>0</v>
      </c>
      <c r="O2249" s="190">
        <f>INDEX(BD_Seguimiento_OAP_2019!$AV$3:$BG$294,MATCH(Revisión_Avance_Periodo!$I2249,BD_Seguimiento_OAP_2019!$L$3:$L$294,0),MATCH(Revisión_Avance_Periodo!$M2249,BD_Seguimiento_OAP_2019!$AV$2:$BG$2,0))</f>
        <v>0</v>
      </c>
      <c r="P2249" s="175">
        <f t="shared" si="414"/>
        <v>0</v>
      </c>
      <c r="Q2249" s="182" t="str">
        <f>VLOOKUP(P2249,Tabla_Indicador_Gestion4[#All],3,TRUE)</f>
        <v>Por Ejecutar</v>
      </c>
      <c r="R2249" s="229">
        <f>SUBTOTAL(9,$N$2246:$N2249)</f>
        <v>0</v>
      </c>
      <c r="S2249" s="230">
        <f>SUBTOTAL(9,$O$2246:$O2249)</f>
        <v>0</v>
      </c>
      <c r="T2249" s="231">
        <f>IFERROR(+Revisión_Avance_Periodo!$S2249/Revisión_Avance_Periodo!$R2249,0)</f>
        <v>0</v>
      </c>
      <c r="U2249" s="184"/>
      <c r="V2249" s="185"/>
      <c r="W2249" s="183"/>
      <c r="X2249" s="183"/>
      <c r="Y2249" s="183"/>
      <c r="Z2249" s="186"/>
      <c r="AA2249" s="187"/>
    </row>
    <row r="2250" spans="1:27" x14ac:dyDescent="0.25">
      <c r="A2250" s="88">
        <v>190</v>
      </c>
      <c r="B2250" s="91" t="str">
        <f>CONCATENATE(Revisión_Avance_Periodo!$C2250,";",Revisión_Avance_Periodo!$E2250,";",Revisión_Avance_Periodo!$I2250)</f>
        <v>OE1;PR_10;ACT_285</v>
      </c>
      <c r="C2250" s="203" t="s">
        <v>9</v>
      </c>
      <c r="D2250" s="204" t="str">
        <f>VLOOKUP(Revisión_Avance_Periodo!$C2250,Componentes_BD!$F$1:$G$5,2,FALSE)</f>
        <v>Fortalecer la Vigilancia.</v>
      </c>
      <c r="E2250" s="106" t="s">
        <v>12</v>
      </c>
      <c r="F2250" s="89">
        <v>11</v>
      </c>
      <c r="G2250" s="89" t="str">
        <f>VLOOKUP(Revisión_Avance_Periodo!$A2250,BD_Seguimiento_OAP_2019!$A$2:$G$294,7,FALSE)</f>
        <v>PAI</v>
      </c>
      <c r="H2250" s="89" t="str">
        <f>VLOOKUP(Revisión_Avance_Periodo!$A2250,BD_Seguimiento_OAP_2019!$A$2:$J$294,10,FALSE)</f>
        <v>PAI_05 - Gestión del Riesgo de Corrupción  - Mapa de Riesgos de Corrupción</v>
      </c>
      <c r="I2250" s="89" t="s">
        <v>1640</v>
      </c>
      <c r="J2250" s="89" t="str">
        <f>VLOOKUP(Revisión_Avance_Periodo!$I2250,BD_Seguimiento_OAP_2019!$L:$M,2,FALSE)</f>
        <v>Revisar y actualizar de mapa de riesgos</v>
      </c>
      <c r="K2250" s="106" t="s">
        <v>45</v>
      </c>
      <c r="L2250" s="172">
        <v>4.4642857142857152E-4</v>
      </c>
      <c r="M2250" s="173" t="s">
        <v>108</v>
      </c>
      <c r="N2250" s="190">
        <f>INDEX(BD_Seguimiento_OAP_2019!$AH$3:$AS$294,MATCH(Revisión_Avance_Periodo!$I2250,BD_Seguimiento_OAP_2019!$L$3:$L$294,0),MATCH(Revisión_Avance_Periodo!$M2250,BD_Seguimiento_OAP_2019!$AH$2:$AS$2,0))</f>
        <v>0</v>
      </c>
      <c r="O2250" s="190">
        <f>INDEX(BD_Seguimiento_OAP_2019!$AV$3:$BG$294,MATCH(Revisión_Avance_Periodo!$I2250,BD_Seguimiento_OAP_2019!$L$3:$L$294,0),MATCH(Revisión_Avance_Periodo!$M2250,BD_Seguimiento_OAP_2019!$AV$2:$BG$2,0))</f>
        <v>0</v>
      </c>
      <c r="P2250" s="175">
        <f t="shared" si="414"/>
        <v>0</v>
      </c>
      <c r="Q2250" s="173" t="str">
        <f>VLOOKUP(P2250,Tabla_Indicador_Gestion4[#All],3,TRUE)</f>
        <v>Por Ejecutar</v>
      </c>
      <c r="R2250" s="229">
        <f>SUBTOTAL(9,$N$2246:$N2250)</f>
        <v>0</v>
      </c>
      <c r="S2250" s="230">
        <f>SUBTOTAL(9,$O$2246:$O2250)</f>
        <v>0</v>
      </c>
      <c r="T2250" s="231">
        <f>IFERROR(+Revisión_Avance_Periodo!$S2250/Revisión_Avance_Periodo!$R2250,0)</f>
        <v>0</v>
      </c>
      <c r="U2250" s="184"/>
      <c r="V2250" s="185"/>
      <c r="W2250" s="183"/>
      <c r="X2250" s="183"/>
      <c r="Y2250" s="183"/>
      <c r="Z2250" s="186"/>
      <c r="AA2250" s="187"/>
    </row>
    <row r="2251" spans="1:27" x14ac:dyDescent="0.25">
      <c r="A2251" s="94">
        <v>190</v>
      </c>
      <c r="B2251" s="96" t="str">
        <f>CONCATENATE(Revisión_Avance_Periodo!$C2251,";",Revisión_Avance_Periodo!$E2251,";",Revisión_Avance_Periodo!$I2251)</f>
        <v>OE1;PR_10;ACT_285</v>
      </c>
      <c r="C2251" s="205" t="s">
        <v>9</v>
      </c>
      <c r="D2251" s="206" t="str">
        <f>VLOOKUP(Revisión_Avance_Periodo!$C2251,Componentes_BD!$F$1:$G$5,2,FALSE)</f>
        <v>Fortalecer la Vigilancia.</v>
      </c>
      <c r="E2251" s="119" t="s">
        <v>12</v>
      </c>
      <c r="F2251" s="95">
        <v>11</v>
      </c>
      <c r="G2251" s="95" t="str">
        <f>VLOOKUP(Revisión_Avance_Periodo!$A2251,BD_Seguimiento_OAP_2019!$A$2:$G$294,7,FALSE)</f>
        <v>PAI</v>
      </c>
      <c r="H2251" s="95" t="str">
        <f>VLOOKUP(Revisión_Avance_Periodo!$A2251,BD_Seguimiento_OAP_2019!$A$2:$J$294,10,FALSE)</f>
        <v>PAI_05 - Gestión del Riesgo de Corrupción  - Mapa de Riesgos de Corrupción</v>
      </c>
      <c r="I2251" s="95" t="s">
        <v>1640</v>
      </c>
      <c r="J2251" s="95" t="str">
        <f>VLOOKUP(Revisión_Avance_Periodo!$I2251,BD_Seguimiento_OAP_2019!$L:$M,2,FALSE)</f>
        <v>Revisar y actualizar de mapa de riesgos</v>
      </c>
      <c r="K2251" s="119" t="s">
        <v>45</v>
      </c>
      <c r="L2251" s="172">
        <v>4.4642857142857152E-4</v>
      </c>
      <c r="M2251" s="182" t="s">
        <v>109</v>
      </c>
      <c r="N2251" s="190">
        <f>INDEX(BD_Seguimiento_OAP_2019!$AH$3:$AS$294,MATCH(Revisión_Avance_Periodo!$I2251,BD_Seguimiento_OAP_2019!$L$3:$L$294,0),MATCH(Revisión_Avance_Periodo!$M2251,BD_Seguimiento_OAP_2019!$AH$2:$AS$2,0))</f>
        <v>1</v>
      </c>
      <c r="O2251" s="190">
        <f>INDEX(BD_Seguimiento_OAP_2019!$AV$3:$BG$294,MATCH(Revisión_Avance_Periodo!$I2251,BD_Seguimiento_OAP_2019!$L$3:$L$294,0),MATCH(Revisión_Avance_Periodo!$M2251,BD_Seguimiento_OAP_2019!$AV$2:$BG$2,0))</f>
        <v>1</v>
      </c>
      <c r="P2251" s="188">
        <f t="shared" si="413"/>
        <v>1</v>
      </c>
      <c r="Q2251" s="182" t="str">
        <f>VLOOKUP(P2251,Tabla_Indicador_Gestion4[#All],3,TRUE)</f>
        <v>Culminada</v>
      </c>
      <c r="R2251" s="229">
        <f>SUBTOTAL(9,$N$2246:$N2251)</f>
        <v>1</v>
      </c>
      <c r="S2251" s="230">
        <f>SUBTOTAL(9,$O$2246:$O2251)</f>
        <v>1</v>
      </c>
      <c r="T2251" s="231">
        <f>IFERROR(+Revisión_Avance_Periodo!$S2251/Revisión_Avance_Periodo!$R2251,0)</f>
        <v>1</v>
      </c>
      <c r="U2251" s="184"/>
      <c r="V2251" s="185"/>
      <c r="W2251" s="183"/>
      <c r="X2251" s="183"/>
      <c r="Y2251" s="183"/>
      <c r="Z2251" s="186"/>
      <c r="AA2251" s="187"/>
    </row>
    <row r="2252" spans="1:27" x14ac:dyDescent="0.25">
      <c r="A2252" s="88">
        <v>190</v>
      </c>
      <c r="B2252" s="91" t="str">
        <f>CONCATENATE(Revisión_Avance_Periodo!$C2252,";",Revisión_Avance_Periodo!$E2252,";",Revisión_Avance_Periodo!$I2252)</f>
        <v>OE1;PR_10;ACT_285</v>
      </c>
      <c r="C2252" s="203" t="s">
        <v>9</v>
      </c>
      <c r="D2252" s="204" t="str">
        <f>VLOOKUP(Revisión_Avance_Periodo!$C2252,Componentes_BD!$F$1:$G$5,2,FALSE)</f>
        <v>Fortalecer la Vigilancia.</v>
      </c>
      <c r="E2252" s="106" t="s">
        <v>12</v>
      </c>
      <c r="F2252" s="89">
        <v>11</v>
      </c>
      <c r="G2252" s="89" t="str">
        <f>VLOOKUP(Revisión_Avance_Periodo!$A2252,BD_Seguimiento_OAP_2019!$A$2:$G$294,7,FALSE)</f>
        <v>PAI</v>
      </c>
      <c r="H2252" s="89" t="str">
        <f>VLOOKUP(Revisión_Avance_Periodo!$A2252,BD_Seguimiento_OAP_2019!$A$2:$J$294,10,FALSE)</f>
        <v>PAI_05 - Gestión del Riesgo de Corrupción  - Mapa de Riesgos de Corrupción</v>
      </c>
      <c r="I2252" s="89" t="s">
        <v>1640</v>
      </c>
      <c r="J2252" s="89" t="str">
        <f>VLOOKUP(Revisión_Avance_Periodo!$I2252,BD_Seguimiento_OAP_2019!$L:$M,2,FALSE)</f>
        <v>Revisar y actualizar de mapa de riesgos</v>
      </c>
      <c r="K2252" s="106" t="s">
        <v>45</v>
      </c>
      <c r="L2252" s="172">
        <v>4.4642857142857152E-4</v>
      </c>
      <c r="M2252" s="173" t="s">
        <v>110</v>
      </c>
      <c r="N2252" s="190">
        <f>INDEX(BD_Seguimiento_OAP_2019!$AH$3:$AS$294,MATCH(Revisión_Avance_Periodo!$I2252,BD_Seguimiento_OAP_2019!$L$3:$L$294,0),MATCH(Revisión_Avance_Periodo!$M2252,BD_Seguimiento_OAP_2019!$AH$2:$AS$2,0))</f>
        <v>0</v>
      </c>
      <c r="O2252" s="190">
        <f>INDEX(BD_Seguimiento_OAP_2019!$AV$3:$BG$294,MATCH(Revisión_Avance_Periodo!$I2252,BD_Seguimiento_OAP_2019!$L$3:$L$294,0),MATCH(Revisión_Avance_Periodo!$M2252,BD_Seguimiento_OAP_2019!$AV$2:$BG$2,0))</f>
        <v>0</v>
      </c>
      <c r="P2252" s="175">
        <f t="shared" ref="P2252:P2256" si="416">IFERROR((O2252/N2252),0)</f>
        <v>0</v>
      </c>
      <c r="Q2252" s="173" t="str">
        <f>VLOOKUP(P2252,Tabla_Indicador_Gestion4[#All],3,TRUE)</f>
        <v>Por Ejecutar</v>
      </c>
      <c r="R2252" s="229">
        <f>SUBTOTAL(9,$N$2246:$N2252)</f>
        <v>1</v>
      </c>
      <c r="S2252" s="230">
        <f>SUBTOTAL(9,$O$2246:$O2252)</f>
        <v>1</v>
      </c>
      <c r="T2252" s="231">
        <f>IFERROR(+Revisión_Avance_Periodo!$S2252/Revisión_Avance_Periodo!$R2252,0)</f>
        <v>1</v>
      </c>
      <c r="U2252" s="184"/>
      <c r="V2252" s="185"/>
      <c r="W2252" s="183"/>
      <c r="X2252" s="183"/>
      <c r="Y2252" s="183"/>
      <c r="Z2252" s="186"/>
      <c r="AA2252" s="187"/>
    </row>
    <row r="2253" spans="1:27" x14ac:dyDescent="0.25">
      <c r="A2253" s="94">
        <v>190</v>
      </c>
      <c r="B2253" s="96" t="str">
        <f>CONCATENATE(Revisión_Avance_Periodo!$C2253,";",Revisión_Avance_Periodo!$E2253,";",Revisión_Avance_Periodo!$I2253)</f>
        <v>OE1;PR_10;ACT_285</v>
      </c>
      <c r="C2253" s="205" t="s">
        <v>9</v>
      </c>
      <c r="D2253" s="206" t="str">
        <f>VLOOKUP(Revisión_Avance_Periodo!$C2253,Componentes_BD!$F$1:$G$5,2,FALSE)</f>
        <v>Fortalecer la Vigilancia.</v>
      </c>
      <c r="E2253" s="119" t="s">
        <v>12</v>
      </c>
      <c r="F2253" s="95">
        <v>11</v>
      </c>
      <c r="G2253" s="95" t="str">
        <f>VLOOKUP(Revisión_Avance_Periodo!$A2253,BD_Seguimiento_OAP_2019!$A$2:$G$294,7,FALSE)</f>
        <v>PAI</v>
      </c>
      <c r="H2253" s="95" t="str">
        <f>VLOOKUP(Revisión_Avance_Periodo!$A2253,BD_Seguimiento_OAP_2019!$A$2:$J$294,10,FALSE)</f>
        <v>PAI_05 - Gestión del Riesgo de Corrupción  - Mapa de Riesgos de Corrupción</v>
      </c>
      <c r="I2253" s="95" t="s">
        <v>1640</v>
      </c>
      <c r="J2253" s="95" t="str">
        <f>VLOOKUP(Revisión_Avance_Periodo!$I2253,BD_Seguimiento_OAP_2019!$L:$M,2,FALSE)</f>
        <v>Revisar y actualizar de mapa de riesgos</v>
      </c>
      <c r="K2253" s="119" t="s">
        <v>45</v>
      </c>
      <c r="L2253" s="172">
        <v>4.4642857142857152E-4</v>
      </c>
      <c r="M2253" s="182" t="s">
        <v>111</v>
      </c>
      <c r="N2253" s="190">
        <f>INDEX(BD_Seguimiento_OAP_2019!$AH$3:$AS$294,MATCH(Revisión_Avance_Periodo!$I2253,BD_Seguimiento_OAP_2019!$L$3:$L$294,0),MATCH(Revisión_Avance_Periodo!$M2253,BD_Seguimiento_OAP_2019!$AH$2:$AS$2,0))</f>
        <v>0</v>
      </c>
      <c r="O2253" s="190">
        <f>INDEX(BD_Seguimiento_OAP_2019!$AV$3:$BG$294,MATCH(Revisión_Avance_Periodo!$I2253,BD_Seguimiento_OAP_2019!$L$3:$L$294,0),MATCH(Revisión_Avance_Periodo!$M2253,BD_Seguimiento_OAP_2019!$AV$2:$BG$2,0))</f>
        <v>0</v>
      </c>
      <c r="P2253" s="175">
        <f t="shared" si="416"/>
        <v>0</v>
      </c>
      <c r="Q2253" s="182" t="str">
        <f>VLOOKUP(P2253,Tabla_Indicador_Gestion4[#All],3,TRUE)</f>
        <v>Por Ejecutar</v>
      </c>
      <c r="R2253" s="229">
        <f>SUBTOTAL(9,$N$2246:$N2253)</f>
        <v>1</v>
      </c>
      <c r="S2253" s="230">
        <f>SUBTOTAL(9,$O$2246:$O2253)</f>
        <v>1</v>
      </c>
      <c r="T2253" s="231">
        <f>IFERROR(+Revisión_Avance_Periodo!$S2253/Revisión_Avance_Periodo!$R2253,0)</f>
        <v>1</v>
      </c>
      <c r="U2253" s="184"/>
      <c r="V2253" s="185"/>
      <c r="W2253" s="183"/>
      <c r="X2253" s="183"/>
      <c r="Y2253" s="183"/>
      <c r="Z2253" s="186"/>
      <c r="AA2253" s="187"/>
    </row>
    <row r="2254" spans="1:27" x14ac:dyDescent="0.25">
      <c r="A2254" s="88">
        <v>190</v>
      </c>
      <c r="B2254" s="91" t="str">
        <f>CONCATENATE(Revisión_Avance_Periodo!$C2254,";",Revisión_Avance_Periodo!$E2254,";",Revisión_Avance_Periodo!$I2254)</f>
        <v>OE1;PR_10;ACT_285</v>
      </c>
      <c r="C2254" s="203" t="s">
        <v>9</v>
      </c>
      <c r="D2254" s="204" t="str">
        <f>VLOOKUP(Revisión_Avance_Periodo!$C2254,Componentes_BD!$F$1:$G$5,2,FALSE)</f>
        <v>Fortalecer la Vigilancia.</v>
      </c>
      <c r="E2254" s="106" t="s">
        <v>12</v>
      </c>
      <c r="F2254" s="89">
        <v>11</v>
      </c>
      <c r="G2254" s="89" t="str">
        <f>VLOOKUP(Revisión_Avance_Periodo!$A2254,BD_Seguimiento_OAP_2019!$A$2:$G$294,7,FALSE)</f>
        <v>PAI</v>
      </c>
      <c r="H2254" s="89" t="str">
        <f>VLOOKUP(Revisión_Avance_Periodo!$A2254,BD_Seguimiento_OAP_2019!$A$2:$J$294,10,FALSE)</f>
        <v>PAI_05 - Gestión del Riesgo de Corrupción  - Mapa de Riesgos de Corrupción</v>
      </c>
      <c r="I2254" s="89" t="s">
        <v>1640</v>
      </c>
      <c r="J2254" s="89" t="str">
        <f>VLOOKUP(Revisión_Avance_Periodo!$I2254,BD_Seguimiento_OAP_2019!$L:$M,2,FALSE)</f>
        <v>Revisar y actualizar de mapa de riesgos</v>
      </c>
      <c r="K2254" s="106" t="s">
        <v>45</v>
      </c>
      <c r="L2254" s="172">
        <v>4.4642857142857152E-4</v>
      </c>
      <c r="M2254" s="173" t="s">
        <v>112</v>
      </c>
      <c r="N2254" s="190">
        <f>INDEX(BD_Seguimiento_OAP_2019!$AH$3:$AS$294,MATCH(Revisión_Avance_Periodo!$I2254,BD_Seguimiento_OAP_2019!$L$3:$L$294,0),MATCH(Revisión_Avance_Periodo!$M2254,BD_Seguimiento_OAP_2019!$AH$2:$AS$2,0))</f>
        <v>0</v>
      </c>
      <c r="O2254" s="190">
        <f>INDEX(BD_Seguimiento_OAP_2019!$AV$3:$BG$294,MATCH(Revisión_Avance_Periodo!$I2254,BD_Seguimiento_OAP_2019!$L$3:$L$294,0),MATCH(Revisión_Avance_Periodo!$M2254,BD_Seguimiento_OAP_2019!$AV$2:$BG$2,0))</f>
        <v>0</v>
      </c>
      <c r="P2254" s="175">
        <f t="shared" si="416"/>
        <v>0</v>
      </c>
      <c r="Q2254" s="173" t="str">
        <f>VLOOKUP(P2254,Tabla_Indicador_Gestion4[#All],3,TRUE)</f>
        <v>Por Ejecutar</v>
      </c>
      <c r="R2254" s="229">
        <f>SUBTOTAL(9,$N$2246:$N2254)</f>
        <v>1</v>
      </c>
      <c r="S2254" s="230">
        <f>SUBTOTAL(9,$O$2246:$O2254)</f>
        <v>1</v>
      </c>
      <c r="T2254" s="231">
        <f>IFERROR(+Revisión_Avance_Periodo!$S2254/Revisión_Avance_Periodo!$R2254,0)</f>
        <v>1</v>
      </c>
      <c r="U2254" s="184"/>
      <c r="V2254" s="185"/>
      <c r="W2254" s="183"/>
      <c r="X2254" s="183"/>
      <c r="Y2254" s="183"/>
      <c r="Z2254" s="186"/>
      <c r="AA2254" s="187"/>
    </row>
    <row r="2255" spans="1:27" x14ac:dyDescent="0.25">
      <c r="A2255" s="94">
        <v>190</v>
      </c>
      <c r="B2255" s="96" t="str">
        <f>CONCATENATE(Revisión_Avance_Periodo!$C2255,";",Revisión_Avance_Periodo!$E2255,";",Revisión_Avance_Periodo!$I2255)</f>
        <v>OE1;PR_10;ACT_285</v>
      </c>
      <c r="C2255" s="205" t="s">
        <v>9</v>
      </c>
      <c r="D2255" s="206" t="str">
        <f>VLOOKUP(Revisión_Avance_Periodo!$C2255,Componentes_BD!$F$1:$G$5,2,FALSE)</f>
        <v>Fortalecer la Vigilancia.</v>
      </c>
      <c r="E2255" s="119" t="s">
        <v>12</v>
      </c>
      <c r="F2255" s="95">
        <v>11</v>
      </c>
      <c r="G2255" s="95" t="str">
        <f>VLOOKUP(Revisión_Avance_Periodo!$A2255,BD_Seguimiento_OAP_2019!$A$2:$G$294,7,FALSE)</f>
        <v>PAI</v>
      </c>
      <c r="H2255" s="95" t="str">
        <f>VLOOKUP(Revisión_Avance_Periodo!$A2255,BD_Seguimiento_OAP_2019!$A$2:$J$294,10,FALSE)</f>
        <v>PAI_05 - Gestión del Riesgo de Corrupción  - Mapa de Riesgos de Corrupción</v>
      </c>
      <c r="I2255" s="95" t="s">
        <v>1640</v>
      </c>
      <c r="J2255" s="95" t="str">
        <f>VLOOKUP(Revisión_Avance_Periodo!$I2255,BD_Seguimiento_OAP_2019!$L:$M,2,FALSE)</f>
        <v>Revisar y actualizar de mapa de riesgos</v>
      </c>
      <c r="K2255" s="119" t="s">
        <v>45</v>
      </c>
      <c r="L2255" s="172">
        <v>4.4642857142857152E-4</v>
      </c>
      <c r="M2255" s="182" t="s">
        <v>113</v>
      </c>
      <c r="N2255" s="190">
        <f>INDEX(BD_Seguimiento_OAP_2019!$AH$3:$AS$294,MATCH(Revisión_Avance_Periodo!$I2255,BD_Seguimiento_OAP_2019!$L$3:$L$294,0),MATCH(Revisión_Avance_Periodo!$M2255,BD_Seguimiento_OAP_2019!$AH$2:$AS$2,0))</f>
        <v>0</v>
      </c>
      <c r="O2255" s="190">
        <f>INDEX(BD_Seguimiento_OAP_2019!$AV$3:$BG$294,MATCH(Revisión_Avance_Periodo!$I2255,BD_Seguimiento_OAP_2019!$L$3:$L$294,0),MATCH(Revisión_Avance_Periodo!$M2255,BD_Seguimiento_OAP_2019!$AV$2:$BG$2,0))</f>
        <v>0</v>
      </c>
      <c r="P2255" s="175">
        <f t="shared" si="416"/>
        <v>0</v>
      </c>
      <c r="Q2255" s="182" t="str">
        <f>VLOOKUP(P2255,Tabla_Indicador_Gestion4[#All],3,TRUE)</f>
        <v>Por Ejecutar</v>
      </c>
      <c r="R2255" s="229">
        <f>SUBTOTAL(9,$N$2246:$N2255)</f>
        <v>1</v>
      </c>
      <c r="S2255" s="230">
        <f>SUBTOTAL(9,$O$2246:$O2255)</f>
        <v>1</v>
      </c>
      <c r="T2255" s="231">
        <f>IFERROR(+Revisión_Avance_Periodo!$S2255/Revisión_Avance_Periodo!$R2255,0)</f>
        <v>1</v>
      </c>
      <c r="U2255" s="184"/>
      <c r="V2255" s="185"/>
      <c r="W2255" s="183"/>
      <c r="X2255" s="183"/>
      <c r="Y2255" s="183"/>
      <c r="Z2255" s="186"/>
      <c r="AA2255" s="187"/>
    </row>
    <row r="2256" spans="1:27" x14ac:dyDescent="0.25">
      <c r="A2256" s="88">
        <v>190</v>
      </c>
      <c r="B2256" s="91" t="str">
        <f>CONCATENATE(Revisión_Avance_Periodo!$C2256,";",Revisión_Avance_Periodo!$E2256,";",Revisión_Avance_Periodo!$I2256)</f>
        <v>OE1;PR_10;ACT_285</v>
      </c>
      <c r="C2256" s="203" t="s">
        <v>9</v>
      </c>
      <c r="D2256" s="204" t="str">
        <f>VLOOKUP(Revisión_Avance_Periodo!$C2256,Componentes_BD!$F$1:$G$5,2,FALSE)</f>
        <v>Fortalecer la Vigilancia.</v>
      </c>
      <c r="E2256" s="106" t="s">
        <v>12</v>
      </c>
      <c r="F2256" s="89">
        <v>11</v>
      </c>
      <c r="G2256" s="89" t="str">
        <f>VLOOKUP(Revisión_Avance_Periodo!$A2256,BD_Seguimiento_OAP_2019!$A$2:$G$294,7,FALSE)</f>
        <v>PAI</v>
      </c>
      <c r="H2256" s="89" t="str">
        <f>VLOOKUP(Revisión_Avance_Periodo!$A2256,BD_Seguimiento_OAP_2019!$A$2:$J$294,10,FALSE)</f>
        <v>PAI_05 - Gestión del Riesgo de Corrupción  - Mapa de Riesgos de Corrupción</v>
      </c>
      <c r="I2256" s="89" t="s">
        <v>1640</v>
      </c>
      <c r="J2256" s="89" t="str">
        <f>VLOOKUP(Revisión_Avance_Periodo!$I2256,BD_Seguimiento_OAP_2019!$L:$M,2,FALSE)</f>
        <v>Revisar y actualizar de mapa de riesgos</v>
      </c>
      <c r="K2256" s="106" t="s">
        <v>45</v>
      </c>
      <c r="L2256" s="172">
        <v>4.4642857142857152E-4</v>
      </c>
      <c r="M2256" s="173" t="s">
        <v>114</v>
      </c>
      <c r="N2256" s="190">
        <f>INDEX(BD_Seguimiento_OAP_2019!$AH$3:$AS$294,MATCH(Revisión_Avance_Periodo!$I2256,BD_Seguimiento_OAP_2019!$L$3:$L$294,0),MATCH(Revisión_Avance_Periodo!$M2256,BD_Seguimiento_OAP_2019!$AH$2:$AS$2,0))</f>
        <v>0</v>
      </c>
      <c r="O2256" s="190">
        <f>INDEX(BD_Seguimiento_OAP_2019!$AV$3:$BG$294,MATCH(Revisión_Avance_Periodo!$I2256,BD_Seguimiento_OAP_2019!$L$3:$L$294,0),MATCH(Revisión_Avance_Periodo!$M2256,BD_Seguimiento_OAP_2019!$AV$2:$BG$2,0))</f>
        <v>0</v>
      </c>
      <c r="P2256" s="175">
        <f t="shared" si="416"/>
        <v>0</v>
      </c>
      <c r="Q2256" s="173" t="str">
        <f>VLOOKUP(P2256,Tabla_Indicador_Gestion4[#All],3,TRUE)</f>
        <v>Por Ejecutar</v>
      </c>
      <c r="R2256" s="229">
        <f>SUBTOTAL(9,$N$2246:$N2256)</f>
        <v>1</v>
      </c>
      <c r="S2256" s="230">
        <f>SUBTOTAL(9,$O$2246:$O2256)</f>
        <v>1</v>
      </c>
      <c r="T2256" s="231">
        <f>IFERROR(+Revisión_Avance_Periodo!$S2256/Revisión_Avance_Periodo!$R2256,0)</f>
        <v>1</v>
      </c>
      <c r="U2256" s="184"/>
      <c r="V2256" s="185"/>
      <c r="W2256" s="183"/>
      <c r="X2256" s="183"/>
      <c r="Y2256" s="183"/>
      <c r="Z2256" s="186"/>
      <c r="AA2256" s="187"/>
    </row>
    <row r="2257" spans="1:27" ht="15.75" thickBot="1" x14ac:dyDescent="0.3">
      <c r="A2257" s="94">
        <v>190</v>
      </c>
      <c r="B2257" s="96" t="str">
        <f>CONCATENATE(Revisión_Avance_Periodo!$C2257,";",Revisión_Avance_Periodo!$E2257,";",Revisión_Avance_Periodo!$I2257)</f>
        <v>OE1;PR_10;ACT_285</v>
      </c>
      <c r="C2257" s="205" t="s">
        <v>9</v>
      </c>
      <c r="D2257" s="206" t="str">
        <f>VLOOKUP(Revisión_Avance_Periodo!$C2257,Componentes_BD!$F$1:$G$5,2,FALSE)</f>
        <v>Fortalecer la Vigilancia.</v>
      </c>
      <c r="E2257" s="119" t="s">
        <v>12</v>
      </c>
      <c r="F2257" s="95">
        <v>11</v>
      </c>
      <c r="G2257" s="95" t="str">
        <f>VLOOKUP(Revisión_Avance_Periodo!$A2257,BD_Seguimiento_OAP_2019!$A$2:$G$294,7,FALSE)</f>
        <v>PAI</v>
      </c>
      <c r="H2257" s="95" t="str">
        <f>VLOOKUP(Revisión_Avance_Periodo!$A2257,BD_Seguimiento_OAP_2019!$A$2:$J$294,10,FALSE)</f>
        <v>PAI_05 - Gestión del Riesgo de Corrupción  - Mapa de Riesgos de Corrupción</v>
      </c>
      <c r="I2257" s="95" t="s">
        <v>1640</v>
      </c>
      <c r="J2257" s="95" t="str">
        <f>VLOOKUP(Revisión_Avance_Periodo!$I2257,BD_Seguimiento_OAP_2019!$L:$M,2,FALSE)</f>
        <v>Revisar y actualizar de mapa de riesgos</v>
      </c>
      <c r="K2257" s="119" t="s">
        <v>45</v>
      </c>
      <c r="L2257" s="172">
        <v>4.4642857142857152E-4</v>
      </c>
      <c r="M2257" s="182" t="s">
        <v>115</v>
      </c>
      <c r="N2257" s="190">
        <f>INDEX(BD_Seguimiento_OAP_2019!$AH$3:$AS$294,MATCH(Revisión_Avance_Periodo!$I2257,BD_Seguimiento_OAP_2019!$L$3:$L$294,0),MATCH(Revisión_Avance_Periodo!$M2257,BD_Seguimiento_OAP_2019!$AH$2:$AS$2,0))</f>
        <v>1</v>
      </c>
      <c r="O2257" s="190">
        <f>INDEX(BD_Seguimiento_OAP_2019!$AV$3:$BG$294,MATCH(Revisión_Avance_Periodo!$I2257,BD_Seguimiento_OAP_2019!$L$3:$L$294,0),MATCH(Revisión_Avance_Periodo!$M2257,BD_Seguimiento_OAP_2019!$AV$2:$BG$2,0))</f>
        <v>0</v>
      </c>
      <c r="P2257" s="188">
        <f t="shared" si="413"/>
        <v>0</v>
      </c>
      <c r="Q2257" s="182" t="str">
        <f>VLOOKUP(P2257,Tabla_Indicador_Gestion4[#All],3,TRUE)</f>
        <v>Por Ejecutar</v>
      </c>
      <c r="R2257" s="229">
        <f>SUBTOTAL(9,$N$2246:$N2257)</f>
        <v>2</v>
      </c>
      <c r="S2257" s="230">
        <f>SUBTOTAL(9,$O$2246:$O2257)</f>
        <v>1</v>
      </c>
      <c r="T2257" s="231">
        <f>IFERROR(+Revisión_Avance_Periodo!$S2257/Revisión_Avance_Periodo!$R2257,0)</f>
        <v>0.5</v>
      </c>
      <c r="U2257" s="184"/>
      <c r="V2257" s="185"/>
      <c r="W2257" s="183"/>
      <c r="X2257" s="183"/>
      <c r="Y2257" s="183"/>
      <c r="Z2257" s="186"/>
      <c r="AA2257" s="187"/>
    </row>
    <row r="2258" spans="1:27" x14ac:dyDescent="0.25">
      <c r="A2258" s="88">
        <v>191</v>
      </c>
      <c r="B2258" s="91" t="str">
        <f>CONCATENATE(Revisión_Avance_Periodo!$C2258,";",Revisión_Avance_Periodo!$E2258,";",Revisión_Avance_Periodo!$I2258)</f>
        <v>OE1;PR_10;ACT_286</v>
      </c>
      <c r="C2258" s="170" t="s">
        <v>9</v>
      </c>
      <c r="D2258" s="171" t="str">
        <f>VLOOKUP(Revisión_Avance_Periodo!$C2258,Componentes_BD!$F$1:$G$5,2,FALSE)</f>
        <v>Fortalecer la Vigilancia.</v>
      </c>
      <c r="E2258" s="106" t="s">
        <v>12</v>
      </c>
      <c r="F2258" s="89">
        <v>11</v>
      </c>
      <c r="G2258" s="89" t="str">
        <f>VLOOKUP(Revisión_Avance_Periodo!$A2258,BD_Seguimiento_OAP_2019!$A$2:$G$294,7,FALSE)</f>
        <v>PAI</v>
      </c>
      <c r="H2258" s="89" t="str">
        <f>VLOOKUP(Revisión_Avance_Periodo!$A2258,BD_Seguimiento_OAP_2019!$A$2:$J$294,10,FALSE)</f>
        <v>PAI_05 - Gestión del Riesgo de Corrupción  - Mapa de Riesgos de Corrupción</v>
      </c>
      <c r="I2258" s="89" t="s">
        <v>1643</v>
      </c>
      <c r="J2258" s="89" t="str">
        <f>VLOOKUP(Revisión_Avance_Periodo!$I2258,BD_Seguimiento_OAP_2019!$L:$M,2,FALSE)</f>
        <v>Revisar y actualizar de mapa de riesgos</v>
      </c>
      <c r="K2258" s="106" t="s">
        <v>57</v>
      </c>
      <c r="L2258" s="172">
        <v>4.4642857142857152E-4</v>
      </c>
      <c r="M2258" s="173" t="s">
        <v>104</v>
      </c>
      <c r="N2258" s="190">
        <f>INDEX(BD_Seguimiento_OAP_2019!$AH$3:$AS$294,MATCH(Revisión_Avance_Periodo!$I2258,BD_Seguimiento_OAP_2019!$L$3:$L$294,0),MATCH(Revisión_Avance_Periodo!$M2258,BD_Seguimiento_OAP_2019!$AH$2:$AS$2,0))</f>
        <v>0</v>
      </c>
      <c r="O2258" s="190">
        <f>INDEX(BD_Seguimiento_OAP_2019!$AV$3:$BG$294,MATCH(Revisión_Avance_Periodo!$I2258,BD_Seguimiento_OAP_2019!$L$3:$L$294,0),MATCH(Revisión_Avance_Periodo!$M2258,BD_Seguimiento_OAP_2019!$AV$2:$BG$2,0))</f>
        <v>0</v>
      </c>
      <c r="P2258" s="175">
        <f t="shared" ref="P2258:P2268" si="417">IFERROR((O2258/N2258),0)</f>
        <v>0</v>
      </c>
      <c r="Q2258" s="173" t="str">
        <f>VLOOKUP(P2258,Tabla_Indicador_Gestion4[#All],3,TRUE)</f>
        <v>Por Ejecutar</v>
      </c>
      <c r="R2258" s="232">
        <f>SUBTOTAL(9,$N$2258:$N2258)</f>
        <v>0</v>
      </c>
      <c r="S2258" s="233">
        <f>SUBTOTAL(9,$O$2258:$O2258)</f>
        <v>0</v>
      </c>
      <c r="T2258" s="234">
        <f>IFERROR(+Revisión_Avance_Periodo!$S2258/Revisión_Avance_Periodo!$R2258,0)</f>
        <v>0</v>
      </c>
      <c r="U2258" s="191">
        <f>SUBTOTAL(9,N2258:N2269)</f>
        <v>1</v>
      </c>
      <c r="V2258" s="192">
        <f>SUBTOTAL(9,O2258:O2269)</f>
        <v>0</v>
      </c>
      <c r="W2258" s="176">
        <f t="shared" ref="W2258" si="418">+V2258/U2258</f>
        <v>0</v>
      </c>
      <c r="X2258" s="176"/>
      <c r="Y2258" s="176">
        <f>100%-Revisión_Avance_Periodo!$W2258</f>
        <v>1</v>
      </c>
      <c r="Z2258" s="178" t="str">
        <f>VLOOKUP(W2258,Tabla_Indicador_Gestion4[],3,TRUE)</f>
        <v>Por Ejecutar</v>
      </c>
      <c r="AA2258" s="179">
        <f>Revisión_Avance_Periodo!$W2258*Revisión_Avance_Periodo!$L2258</f>
        <v>0</v>
      </c>
    </row>
    <row r="2259" spans="1:27" x14ac:dyDescent="0.25">
      <c r="A2259" s="94">
        <v>191</v>
      </c>
      <c r="B2259" s="96" t="str">
        <f>CONCATENATE(Revisión_Avance_Periodo!$C2259,";",Revisión_Avance_Periodo!$E2259,";",Revisión_Avance_Periodo!$I2259)</f>
        <v>OE1;PR_10;ACT_286</v>
      </c>
      <c r="C2259" s="180" t="s">
        <v>9</v>
      </c>
      <c r="D2259" s="181" t="str">
        <f>VLOOKUP(Revisión_Avance_Periodo!$C2259,Componentes_BD!$F$1:$G$5,2,FALSE)</f>
        <v>Fortalecer la Vigilancia.</v>
      </c>
      <c r="E2259" s="119" t="s">
        <v>12</v>
      </c>
      <c r="F2259" s="95">
        <v>11</v>
      </c>
      <c r="G2259" s="95" t="str">
        <f>VLOOKUP(Revisión_Avance_Periodo!$A2259,BD_Seguimiento_OAP_2019!$A$2:$G$294,7,FALSE)</f>
        <v>PAI</v>
      </c>
      <c r="H2259" s="95" t="str">
        <f>VLOOKUP(Revisión_Avance_Periodo!$A2259,BD_Seguimiento_OAP_2019!$A$2:$J$294,10,FALSE)</f>
        <v>PAI_05 - Gestión del Riesgo de Corrupción  - Mapa de Riesgos de Corrupción</v>
      </c>
      <c r="I2259" s="95" t="s">
        <v>1643</v>
      </c>
      <c r="J2259" s="95" t="str">
        <f>VLOOKUP(Revisión_Avance_Periodo!$I2259,BD_Seguimiento_OAP_2019!$L:$M,2,FALSE)</f>
        <v>Revisar y actualizar de mapa de riesgos</v>
      </c>
      <c r="K2259" s="119" t="s">
        <v>57</v>
      </c>
      <c r="L2259" s="172">
        <v>4.4642857142857152E-4</v>
      </c>
      <c r="M2259" s="182" t="s">
        <v>105</v>
      </c>
      <c r="N2259" s="190">
        <f>INDEX(BD_Seguimiento_OAP_2019!$AH$3:$AS$294,MATCH(Revisión_Avance_Periodo!$I2259,BD_Seguimiento_OAP_2019!$L$3:$L$294,0),MATCH(Revisión_Avance_Periodo!$M2259,BD_Seguimiento_OAP_2019!$AH$2:$AS$2,0))</f>
        <v>0</v>
      </c>
      <c r="O2259" s="190">
        <f>INDEX(BD_Seguimiento_OAP_2019!$AV$3:$BG$294,MATCH(Revisión_Avance_Periodo!$I2259,BD_Seguimiento_OAP_2019!$L$3:$L$294,0),MATCH(Revisión_Avance_Periodo!$M2259,BD_Seguimiento_OAP_2019!$AV$2:$BG$2,0))</f>
        <v>0</v>
      </c>
      <c r="P2259" s="175">
        <f t="shared" si="417"/>
        <v>0</v>
      </c>
      <c r="Q2259" s="182" t="str">
        <f>VLOOKUP(P2259,Tabla_Indicador_Gestion4[#All],3,TRUE)</f>
        <v>Por Ejecutar</v>
      </c>
      <c r="R2259" s="229">
        <f>SUBTOTAL(9,$N$2258:$N2259)</f>
        <v>0</v>
      </c>
      <c r="S2259" s="230">
        <f>SUBTOTAL(9,$O$2258:$O2259)</f>
        <v>0</v>
      </c>
      <c r="T2259" s="231">
        <f>IFERROR(+Revisión_Avance_Periodo!$S2259/Revisión_Avance_Periodo!$R2259,0)</f>
        <v>0</v>
      </c>
      <c r="U2259" s="184"/>
      <c r="V2259" s="185"/>
      <c r="W2259" s="183"/>
      <c r="X2259" s="183"/>
      <c r="Y2259" s="183"/>
      <c r="Z2259" s="186"/>
      <c r="AA2259" s="187"/>
    </row>
    <row r="2260" spans="1:27" x14ac:dyDescent="0.25">
      <c r="A2260" s="88">
        <v>191</v>
      </c>
      <c r="B2260" s="91" t="str">
        <f>CONCATENATE(Revisión_Avance_Periodo!$C2260,";",Revisión_Avance_Periodo!$E2260,";",Revisión_Avance_Periodo!$I2260)</f>
        <v>OE1;PR_10;ACT_286</v>
      </c>
      <c r="C2260" s="170" t="s">
        <v>9</v>
      </c>
      <c r="D2260" s="171" t="str">
        <f>VLOOKUP(Revisión_Avance_Periodo!$C2260,Componentes_BD!$F$1:$G$5,2,FALSE)</f>
        <v>Fortalecer la Vigilancia.</v>
      </c>
      <c r="E2260" s="106" t="s">
        <v>12</v>
      </c>
      <c r="F2260" s="89">
        <v>11</v>
      </c>
      <c r="G2260" s="89" t="str">
        <f>VLOOKUP(Revisión_Avance_Periodo!$A2260,BD_Seguimiento_OAP_2019!$A$2:$G$294,7,FALSE)</f>
        <v>PAI</v>
      </c>
      <c r="H2260" s="89" t="str">
        <f>VLOOKUP(Revisión_Avance_Periodo!$A2260,BD_Seguimiento_OAP_2019!$A$2:$J$294,10,FALSE)</f>
        <v>PAI_05 - Gestión del Riesgo de Corrupción  - Mapa de Riesgos de Corrupción</v>
      </c>
      <c r="I2260" s="89" t="s">
        <v>1643</v>
      </c>
      <c r="J2260" s="89" t="str">
        <f>VLOOKUP(Revisión_Avance_Periodo!$I2260,BD_Seguimiento_OAP_2019!$L:$M,2,FALSE)</f>
        <v>Revisar y actualizar de mapa de riesgos</v>
      </c>
      <c r="K2260" s="106" t="s">
        <v>57</v>
      </c>
      <c r="L2260" s="172">
        <v>4.4642857142857152E-4</v>
      </c>
      <c r="M2260" s="173" t="s">
        <v>106</v>
      </c>
      <c r="N2260" s="190">
        <f>INDEX(BD_Seguimiento_OAP_2019!$AH$3:$AS$294,MATCH(Revisión_Avance_Periodo!$I2260,BD_Seguimiento_OAP_2019!$L$3:$L$294,0),MATCH(Revisión_Avance_Periodo!$M2260,BD_Seguimiento_OAP_2019!$AH$2:$AS$2,0))</f>
        <v>0</v>
      </c>
      <c r="O2260" s="190">
        <f>INDEX(BD_Seguimiento_OAP_2019!$AV$3:$BG$294,MATCH(Revisión_Avance_Periodo!$I2260,BD_Seguimiento_OAP_2019!$L$3:$L$294,0),MATCH(Revisión_Avance_Periodo!$M2260,BD_Seguimiento_OAP_2019!$AV$2:$BG$2,0))</f>
        <v>0</v>
      </c>
      <c r="P2260" s="175">
        <f t="shared" si="417"/>
        <v>0</v>
      </c>
      <c r="Q2260" s="173" t="str">
        <f>VLOOKUP(P2260,Tabla_Indicador_Gestion4[#All],3,TRUE)</f>
        <v>Por Ejecutar</v>
      </c>
      <c r="R2260" s="229">
        <f>SUBTOTAL(9,$N$2258:$N2260)</f>
        <v>0</v>
      </c>
      <c r="S2260" s="230">
        <f>SUBTOTAL(9,$O$2258:$O2260)</f>
        <v>0</v>
      </c>
      <c r="T2260" s="231">
        <f>IFERROR(+Revisión_Avance_Periodo!$S2260/Revisión_Avance_Periodo!$R2260,0)</f>
        <v>0</v>
      </c>
      <c r="U2260" s="184"/>
      <c r="V2260" s="185"/>
      <c r="W2260" s="183"/>
      <c r="X2260" s="183"/>
      <c r="Y2260" s="183"/>
      <c r="Z2260" s="186"/>
      <c r="AA2260" s="187"/>
    </row>
    <row r="2261" spans="1:27" x14ac:dyDescent="0.25">
      <c r="A2261" s="94">
        <v>191</v>
      </c>
      <c r="B2261" s="96" t="str">
        <f>CONCATENATE(Revisión_Avance_Periodo!$C2261,";",Revisión_Avance_Periodo!$E2261,";",Revisión_Avance_Periodo!$I2261)</f>
        <v>OE1;PR_10;ACT_286</v>
      </c>
      <c r="C2261" s="180" t="s">
        <v>9</v>
      </c>
      <c r="D2261" s="181" t="str">
        <f>VLOOKUP(Revisión_Avance_Periodo!$C2261,Componentes_BD!$F$1:$G$5,2,FALSE)</f>
        <v>Fortalecer la Vigilancia.</v>
      </c>
      <c r="E2261" s="119" t="s">
        <v>12</v>
      </c>
      <c r="F2261" s="95">
        <v>11</v>
      </c>
      <c r="G2261" s="95" t="str">
        <f>VLOOKUP(Revisión_Avance_Periodo!$A2261,BD_Seguimiento_OAP_2019!$A$2:$G$294,7,FALSE)</f>
        <v>PAI</v>
      </c>
      <c r="H2261" s="95" t="str">
        <f>VLOOKUP(Revisión_Avance_Periodo!$A2261,BD_Seguimiento_OAP_2019!$A$2:$J$294,10,FALSE)</f>
        <v>PAI_05 - Gestión del Riesgo de Corrupción  - Mapa de Riesgos de Corrupción</v>
      </c>
      <c r="I2261" s="95" t="s">
        <v>1643</v>
      </c>
      <c r="J2261" s="95" t="str">
        <f>VLOOKUP(Revisión_Avance_Periodo!$I2261,BD_Seguimiento_OAP_2019!$L:$M,2,FALSE)</f>
        <v>Revisar y actualizar de mapa de riesgos</v>
      </c>
      <c r="K2261" s="119" t="s">
        <v>57</v>
      </c>
      <c r="L2261" s="172">
        <v>4.4642857142857152E-4</v>
      </c>
      <c r="M2261" s="182" t="s">
        <v>107</v>
      </c>
      <c r="N2261" s="190">
        <f>INDEX(BD_Seguimiento_OAP_2019!$AH$3:$AS$294,MATCH(Revisión_Avance_Periodo!$I2261,BD_Seguimiento_OAP_2019!$L$3:$L$294,0),MATCH(Revisión_Avance_Periodo!$M2261,BD_Seguimiento_OAP_2019!$AH$2:$AS$2,0))</f>
        <v>0</v>
      </c>
      <c r="O2261" s="190">
        <f>INDEX(BD_Seguimiento_OAP_2019!$AV$3:$BG$294,MATCH(Revisión_Avance_Periodo!$I2261,BD_Seguimiento_OAP_2019!$L$3:$L$294,0),MATCH(Revisión_Avance_Periodo!$M2261,BD_Seguimiento_OAP_2019!$AV$2:$BG$2,0))</f>
        <v>0</v>
      </c>
      <c r="P2261" s="175">
        <f t="shared" si="417"/>
        <v>0</v>
      </c>
      <c r="Q2261" s="182" t="str">
        <f>VLOOKUP(P2261,Tabla_Indicador_Gestion4[#All],3,TRUE)</f>
        <v>Por Ejecutar</v>
      </c>
      <c r="R2261" s="229">
        <f>SUBTOTAL(9,$N$2258:$N2261)</f>
        <v>0</v>
      </c>
      <c r="S2261" s="230">
        <f>SUBTOTAL(9,$O$2258:$O2261)</f>
        <v>0</v>
      </c>
      <c r="T2261" s="231">
        <f>IFERROR(+Revisión_Avance_Periodo!$S2261/Revisión_Avance_Periodo!$R2261,0)</f>
        <v>0</v>
      </c>
      <c r="U2261" s="184"/>
      <c r="V2261" s="185"/>
      <c r="W2261" s="183"/>
      <c r="X2261" s="183"/>
      <c r="Y2261" s="183"/>
      <c r="Z2261" s="186"/>
      <c r="AA2261" s="187"/>
    </row>
    <row r="2262" spans="1:27" x14ac:dyDescent="0.25">
      <c r="A2262" s="88">
        <v>191</v>
      </c>
      <c r="B2262" s="91" t="str">
        <f>CONCATENATE(Revisión_Avance_Periodo!$C2262,";",Revisión_Avance_Periodo!$E2262,";",Revisión_Avance_Periodo!$I2262)</f>
        <v>OE1;PR_10;ACT_286</v>
      </c>
      <c r="C2262" s="170" t="s">
        <v>9</v>
      </c>
      <c r="D2262" s="171" t="str">
        <f>VLOOKUP(Revisión_Avance_Periodo!$C2262,Componentes_BD!$F$1:$G$5,2,FALSE)</f>
        <v>Fortalecer la Vigilancia.</v>
      </c>
      <c r="E2262" s="106" t="s">
        <v>12</v>
      </c>
      <c r="F2262" s="89">
        <v>11</v>
      </c>
      <c r="G2262" s="89" t="str">
        <f>VLOOKUP(Revisión_Avance_Periodo!$A2262,BD_Seguimiento_OAP_2019!$A$2:$G$294,7,FALSE)</f>
        <v>PAI</v>
      </c>
      <c r="H2262" s="89" t="str">
        <f>VLOOKUP(Revisión_Avance_Periodo!$A2262,BD_Seguimiento_OAP_2019!$A$2:$J$294,10,FALSE)</f>
        <v>PAI_05 - Gestión del Riesgo de Corrupción  - Mapa de Riesgos de Corrupción</v>
      </c>
      <c r="I2262" s="89" t="s">
        <v>1643</v>
      </c>
      <c r="J2262" s="89" t="str">
        <f>VLOOKUP(Revisión_Avance_Periodo!$I2262,BD_Seguimiento_OAP_2019!$L:$M,2,FALSE)</f>
        <v>Revisar y actualizar de mapa de riesgos</v>
      </c>
      <c r="K2262" s="106" t="s">
        <v>57</v>
      </c>
      <c r="L2262" s="172">
        <v>4.4642857142857152E-4</v>
      </c>
      <c r="M2262" s="173" t="s">
        <v>108</v>
      </c>
      <c r="N2262" s="190">
        <f>INDEX(BD_Seguimiento_OAP_2019!$AH$3:$AS$294,MATCH(Revisión_Avance_Periodo!$I2262,BD_Seguimiento_OAP_2019!$L$3:$L$294,0),MATCH(Revisión_Avance_Periodo!$M2262,BD_Seguimiento_OAP_2019!$AH$2:$AS$2,0))</f>
        <v>0</v>
      </c>
      <c r="O2262" s="190">
        <f>INDEX(BD_Seguimiento_OAP_2019!$AV$3:$BG$294,MATCH(Revisión_Avance_Periodo!$I2262,BD_Seguimiento_OAP_2019!$L$3:$L$294,0),MATCH(Revisión_Avance_Periodo!$M2262,BD_Seguimiento_OAP_2019!$AV$2:$BG$2,0))</f>
        <v>0</v>
      </c>
      <c r="P2262" s="175">
        <f t="shared" si="417"/>
        <v>0</v>
      </c>
      <c r="Q2262" s="173" t="str">
        <f>VLOOKUP(P2262,Tabla_Indicador_Gestion4[#All],3,TRUE)</f>
        <v>Por Ejecutar</v>
      </c>
      <c r="R2262" s="229">
        <f>SUBTOTAL(9,$N$2258:$N2262)</f>
        <v>0</v>
      </c>
      <c r="S2262" s="230">
        <f>SUBTOTAL(9,$O$2258:$O2262)</f>
        <v>0</v>
      </c>
      <c r="T2262" s="231">
        <f>IFERROR(+Revisión_Avance_Periodo!$S2262/Revisión_Avance_Periodo!$R2262,0)</f>
        <v>0</v>
      </c>
      <c r="U2262" s="184"/>
      <c r="V2262" s="185"/>
      <c r="W2262" s="183"/>
      <c r="X2262" s="183"/>
      <c r="Y2262" s="183"/>
      <c r="Z2262" s="186"/>
      <c r="AA2262" s="187"/>
    </row>
    <row r="2263" spans="1:27" x14ac:dyDescent="0.25">
      <c r="A2263" s="94">
        <v>191</v>
      </c>
      <c r="B2263" s="96" t="str">
        <f>CONCATENATE(Revisión_Avance_Periodo!$C2263,";",Revisión_Avance_Periodo!$E2263,";",Revisión_Avance_Periodo!$I2263)</f>
        <v>OE1;PR_10;ACT_286</v>
      </c>
      <c r="C2263" s="180" t="s">
        <v>9</v>
      </c>
      <c r="D2263" s="181" t="str">
        <f>VLOOKUP(Revisión_Avance_Periodo!$C2263,Componentes_BD!$F$1:$G$5,2,FALSE)</f>
        <v>Fortalecer la Vigilancia.</v>
      </c>
      <c r="E2263" s="119" t="s">
        <v>12</v>
      </c>
      <c r="F2263" s="95">
        <v>11</v>
      </c>
      <c r="G2263" s="95" t="str">
        <f>VLOOKUP(Revisión_Avance_Periodo!$A2263,BD_Seguimiento_OAP_2019!$A$2:$G$294,7,FALSE)</f>
        <v>PAI</v>
      </c>
      <c r="H2263" s="95" t="str">
        <f>VLOOKUP(Revisión_Avance_Periodo!$A2263,BD_Seguimiento_OAP_2019!$A$2:$J$294,10,FALSE)</f>
        <v>PAI_05 - Gestión del Riesgo de Corrupción  - Mapa de Riesgos de Corrupción</v>
      </c>
      <c r="I2263" s="95" t="s">
        <v>1643</v>
      </c>
      <c r="J2263" s="95" t="str">
        <f>VLOOKUP(Revisión_Avance_Periodo!$I2263,BD_Seguimiento_OAP_2019!$L:$M,2,FALSE)</f>
        <v>Revisar y actualizar de mapa de riesgos</v>
      </c>
      <c r="K2263" s="119" t="s">
        <v>57</v>
      </c>
      <c r="L2263" s="172">
        <v>4.4642857142857152E-4</v>
      </c>
      <c r="M2263" s="182" t="s">
        <v>109</v>
      </c>
      <c r="N2263" s="190">
        <f>INDEX(BD_Seguimiento_OAP_2019!$AH$3:$AS$294,MATCH(Revisión_Avance_Periodo!$I2263,BD_Seguimiento_OAP_2019!$L$3:$L$294,0),MATCH(Revisión_Avance_Periodo!$M2263,BD_Seguimiento_OAP_2019!$AH$2:$AS$2,0))</f>
        <v>0</v>
      </c>
      <c r="O2263" s="190">
        <f>INDEX(BD_Seguimiento_OAP_2019!$AV$3:$BG$294,MATCH(Revisión_Avance_Periodo!$I2263,BD_Seguimiento_OAP_2019!$L$3:$L$294,0),MATCH(Revisión_Avance_Periodo!$M2263,BD_Seguimiento_OAP_2019!$AV$2:$BG$2,0))</f>
        <v>0</v>
      </c>
      <c r="P2263" s="175">
        <f t="shared" si="417"/>
        <v>0</v>
      </c>
      <c r="Q2263" s="182" t="str">
        <f>VLOOKUP(P2263,Tabla_Indicador_Gestion4[#All],3,TRUE)</f>
        <v>Por Ejecutar</v>
      </c>
      <c r="R2263" s="229">
        <f>SUBTOTAL(9,$N$2258:$N2263)</f>
        <v>0</v>
      </c>
      <c r="S2263" s="230">
        <f>SUBTOTAL(9,$O$2258:$O2263)</f>
        <v>0</v>
      </c>
      <c r="T2263" s="231">
        <f>IFERROR(+Revisión_Avance_Periodo!$S2263/Revisión_Avance_Periodo!$R2263,0)</f>
        <v>0</v>
      </c>
      <c r="U2263" s="184"/>
      <c r="V2263" s="185"/>
      <c r="W2263" s="183"/>
      <c r="X2263" s="183"/>
      <c r="Y2263" s="183"/>
      <c r="Z2263" s="186"/>
      <c r="AA2263" s="187"/>
    </row>
    <row r="2264" spans="1:27" x14ac:dyDescent="0.25">
      <c r="A2264" s="88">
        <v>191</v>
      </c>
      <c r="B2264" s="91" t="str">
        <f>CONCATENATE(Revisión_Avance_Periodo!$C2264,";",Revisión_Avance_Periodo!$E2264,";",Revisión_Avance_Periodo!$I2264)</f>
        <v>OE1;PR_10;ACT_286</v>
      </c>
      <c r="C2264" s="170" t="s">
        <v>9</v>
      </c>
      <c r="D2264" s="171" t="str">
        <f>VLOOKUP(Revisión_Avance_Periodo!$C2264,Componentes_BD!$F$1:$G$5,2,FALSE)</f>
        <v>Fortalecer la Vigilancia.</v>
      </c>
      <c r="E2264" s="106" t="s">
        <v>12</v>
      </c>
      <c r="F2264" s="89">
        <v>11</v>
      </c>
      <c r="G2264" s="89" t="str">
        <f>VLOOKUP(Revisión_Avance_Periodo!$A2264,BD_Seguimiento_OAP_2019!$A$2:$G$294,7,FALSE)</f>
        <v>PAI</v>
      </c>
      <c r="H2264" s="89" t="str">
        <f>VLOOKUP(Revisión_Avance_Periodo!$A2264,BD_Seguimiento_OAP_2019!$A$2:$J$294,10,FALSE)</f>
        <v>PAI_05 - Gestión del Riesgo de Corrupción  - Mapa de Riesgos de Corrupción</v>
      </c>
      <c r="I2264" s="89" t="s">
        <v>1643</v>
      </c>
      <c r="J2264" s="89" t="str">
        <f>VLOOKUP(Revisión_Avance_Periodo!$I2264,BD_Seguimiento_OAP_2019!$L:$M,2,FALSE)</f>
        <v>Revisar y actualizar de mapa de riesgos</v>
      </c>
      <c r="K2264" s="106" t="s">
        <v>57</v>
      </c>
      <c r="L2264" s="172">
        <v>4.4642857142857152E-4</v>
      </c>
      <c r="M2264" s="173" t="s">
        <v>110</v>
      </c>
      <c r="N2264" s="190">
        <f>INDEX(BD_Seguimiento_OAP_2019!$AH$3:$AS$294,MATCH(Revisión_Avance_Periodo!$I2264,BD_Seguimiento_OAP_2019!$L$3:$L$294,0),MATCH(Revisión_Avance_Periodo!$M2264,BD_Seguimiento_OAP_2019!$AH$2:$AS$2,0))</f>
        <v>0</v>
      </c>
      <c r="O2264" s="190">
        <f>INDEX(BD_Seguimiento_OAP_2019!$AV$3:$BG$294,MATCH(Revisión_Avance_Periodo!$I2264,BD_Seguimiento_OAP_2019!$L$3:$L$294,0),MATCH(Revisión_Avance_Periodo!$M2264,BD_Seguimiento_OAP_2019!$AV$2:$BG$2,0))</f>
        <v>0</v>
      </c>
      <c r="P2264" s="175">
        <f t="shared" si="417"/>
        <v>0</v>
      </c>
      <c r="Q2264" s="173" t="str">
        <f>VLOOKUP(P2264,Tabla_Indicador_Gestion4[#All],3,TRUE)</f>
        <v>Por Ejecutar</v>
      </c>
      <c r="R2264" s="229">
        <f>SUBTOTAL(9,$N$2258:$N2264)</f>
        <v>0</v>
      </c>
      <c r="S2264" s="230">
        <f>SUBTOTAL(9,$O$2258:$O2264)</f>
        <v>0</v>
      </c>
      <c r="T2264" s="231">
        <f>IFERROR(+Revisión_Avance_Periodo!$S2264/Revisión_Avance_Periodo!$R2264,0)</f>
        <v>0</v>
      </c>
      <c r="U2264" s="184"/>
      <c r="V2264" s="185"/>
      <c r="W2264" s="183"/>
      <c r="X2264" s="183"/>
      <c r="Y2264" s="183"/>
      <c r="Z2264" s="186"/>
      <c r="AA2264" s="187"/>
    </row>
    <row r="2265" spans="1:27" x14ac:dyDescent="0.25">
      <c r="A2265" s="94">
        <v>191</v>
      </c>
      <c r="B2265" s="96" t="str">
        <f>CONCATENATE(Revisión_Avance_Periodo!$C2265,";",Revisión_Avance_Periodo!$E2265,";",Revisión_Avance_Periodo!$I2265)</f>
        <v>OE1;PR_10;ACT_286</v>
      </c>
      <c r="C2265" s="180" t="s">
        <v>9</v>
      </c>
      <c r="D2265" s="181" t="str">
        <f>VLOOKUP(Revisión_Avance_Periodo!$C2265,Componentes_BD!$F$1:$G$5,2,FALSE)</f>
        <v>Fortalecer la Vigilancia.</v>
      </c>
      <c r="E2265" s="119" t="s">
        <v>12</v>
      </c>
      <c r="F2265" s="95">
        <v>11</v>
      </c>
      <c r="G2265" s="95" t="str">
        <f>VLOOKUP(Revisión_Avance_Periodo!$A2265,BD_Seguimiento_OAP_2019!$A$2:$G$294,7,FALSE)</f>
        <v>PAI</v>
      </c>
      <c r="H2265" s="95" t="str">
        <f>VLOOKUP(Revisión_Avance_Periodo!$A2265,BD_Seguimiento_OAP_2019!$A$2:$J$294,10,FALSE)</f>
        <v>PAI_05 - Gestión del Riesgo de Corrupción  - Mapa de Riesgos de Corrupción</v>
      </c>
      <c r="I2265" s="95" t="s">
        <v>1643</v>
      </c>
      <c r="J2265" s="95" t="str">
        <f>VLOOKUP(Revisión_Avance_Periodo!$I2265,BD_Seguimiento_OAP_2019!$L:$M,2,FALSE)</f>
        <v>Revisar y actualizar de mapa de riesgos</v>
      </c>
      <c r="K2265" s="119" t="s">
        <v>57</v>
      </c>
      <c r="L2265" s="172">
        <v>4.4642857142857152E-4</v>
      </c>
      <c r="M2265" s="182" t="s">
        <v>111</v>
      </c>
      <c r="N2265" s="190">
        <f>INDEX(BD_Seguimiento_OAP_2019!$AH$3:$AS$294,MATCH(Revisión_Avance_Periodo!$I2265,BD_Seguimiento_OAP_2019!$L$3:$L$294,0),MATCH(Revisión_Avance_Periodo!$M2265,BD_Seguimiento_OAP_2019!$AH$2:$AS$2,0))</f>
        <v>0</v>
      </c>
      <c r="O2265" s="190">
        <f>INDEX(BD_Seguimiento_OAP_2019!$AV$3:$BG$294,MATCH(Revisión_Avance_Periodo!$I2265,BD_Seguimiento_OAP_2019!$L$3:$L$294,0),MATCH(Revisión_Avance_Periodo!$M2265,BD_Seguimiento_OAP_2019!$AV$2:$BG$2,0))</f>
        <v>0</v>
      </c>
      <c r="P2265" s="175">
        <f t="shared" si="417"/>
        <v>0</v>
      </c>
      <c r="Q2265" s="182" t="str">
        <f>VLOOKUP(P2265,Tabla_Indicador_Gestion4[#All],3,TRUE)</f>
        <v>Por Ejecutar</v>
      </c>
      <c r="R2265" s="229">
        <f>SUBTOTAL(9,$N$2258:$N2265)</f>
        <v>0</v>
      </c>
      <c r="S2265" s="230">
        <f>SUBTOTAL(9,$O$2258:$O2265)</f>
        <v>0</v>
      </c>
      <c r="T2265" s="231">
        <f>IFERROR(+Revisión_Avance_Periodo!$S2265/Revisión_Avance_Periodo!$R2265,0)</f>
        <v>0</v>
      </c>
      <c r="U2265" s="184"/>
      <c r="V2265" s="185"/>
      <c r="W2265" s="183"/>
      <c r="X2265" s="183"/>
      <c r="Y2265" s="183"/>
      <c r="Z2265" s="186"/>
      <c r="AA2265" s="187"/>
    </row>
    <row r="2266" spans="1:27" x14ac:dyDescent="0.25">
      <c r="A2266" s="88">
        <v>191</v>
      </c>
      <c r="B2266" s="91" t="str">
        <f>CONCATENATE(Revisión_Avance_Periodo!$C2266,";",Revisión_Avance_Periodo!$E2266,";",Revisión_Avance_Periodo!$I2266)</f>
        <v>OE1;PR_10;ACT_286</v>
      </c>
      <c r="C2266" s="170" t="s">
        <v>9</v>
      </c>
      <c r="D2266" s="171" t="str">
        <f>VLOOKUP(Revisión_Avance_Periodo!$C2266,Componentes_BD!$F$1:$G$5,2,FALSE)</f>
        <v>Fortalecer la Vigilancia.</v>
      </c>
      <c r="E2266" s="106" t="s">
        <v>12</v>
      </c>
      <c r="F2266" s="89">
        <v>11</v>
      </c>
      <c r="G2266" s="89" t="str">
        <f>VLOOKUP(Revisión_Avance_Periodo!$A2266,BD_Seguimiento_OAP_2019!$A$2:$G$294,7,FALSE)</f>
        <v>PAI</v>
      </c>
      <c r="H2266" s="89" t="str">
        <f>VLOOKUP(Revisión_Avance_Periodo!$A2266,BD_Seguimiento_OAP_2019!$A$2:$J$294,10,FALSE)</f>
        <v>PAI_05 - Gestión del Riesgo de Corrupción  - Mapa de Riesgos de Corrupción</v>
      </c>
      <c r="I2266" s="89" t="s">
        <v>1643</v>
      </c>
      <c r="J2266" s="89" t="str">
        <f>VLOOKUP(Revisión_Avance_Periodo!$I2266,BD_Seguimiento_OAP_2019!$L:$M,2,FALSE)</f>
        <v>Revisar y actualizar de mapa de riesgos</v>
      </c>
      <c r="K2266" s="106" t="s">
        <v>57</v>
      </c>
      <c r="L2266" s="172">
        <v>4.4642857142857152E-4</v>
      </c>
      <c r="M2266" s="173" t="s">
        <v>112</v>
      </c>
      <c r="N2266" s="190">
        <f>INDEX(BD_Seguimiento_OAP_2019!$AH$3:$AS$294,MATCH(Revisión_Avance_Periodo!$I2266,BD_Seguimiento_OAP_2019!$L$3:$L$294,0),MATCH(Revisión_Avance_Periodo!$M2266,BD_Seguimiento_OAP_2019!$AH$2:$AS$2,0))</f>
        <v>0</v>
      </c>
      <c r="O2266" s="190">
        <f>INDEX(BD_Seguimiento_OAP_2019!$AV$3:$BG$294,MATCH(Revisión_Avance_Periodo!$I2266,BD_Seguimiento_OAP_2019!$L$3:$L$294,0),MATCH(Revisión_Avance_Periodo!$M2266,BD_Seguimiento_OAP_2019!$AV$2:$BG$2,0))</f>
        <v>0</v>
      </c>
      <c r="P2266" s="175">
        <f t="shared" si="417"/>
        <v>0</v>
      </c>
      <c r="Q2266" s="173" t="str">
        <f>VLOOKUP(P2266,Tabla_Indicador_Gestion4[#All],3,TRUE)</f>
        <v>Por Ejecutar</v>
      </c>
      <c r="R2266" s="229">
        <f>SUBTOTAL(9,$N$2258:$N2266)</f>
        <v>0</v>
      </c>
      <c r="S2266" s="230">
        <f>SUBTOTAL(9,$O$2258:$O2266)</f>
        <v>0</v>
      </c>
      <c r="T2266" s="231">
        <f>IFERROR(+Revisión_Avance_Periodo!$S2266/Revisión_Avance_Periodo!$R2266,0)</f>
        <v>0</v>
      </c>
      <c r="U2266" s="184"/>
      <c r="V2266" s="185"/>
      <c r="W2266" s="183"/>
      <c r="X2266" s="183"/>
      <c r="Y2266" s="183"/>
      <c r="Z2266" s="186"/>
      <c r="AA2266" s="187"/>
    </row>
    <row r="2267" spans="1:27" x14ac:dyDescent="0.25">
      <c r="A2267" s="94">
        <v>191</v>
      </c>
      <c r="B2267" s="96" t="str">
        <f>CONCATENATE(Revisión_Avance_Periodo!$C2267,";",Revisión_Avance_Periodo!$E2267,";",Revisión_Avance_Periodo!$I2267)</f>
        <v>OE1;PR_10;ACT_286</v>
      </c>
      <c r="C2267" s="180" t="s">
        <v>9</v>
      </c>
      <c r="D2267" s="181" t="str">
        <f>VLOOKUP(Revisión_Avance_Periodo!$C2267,Componentes_BD!$F$1:$G$5,2,FALSE)</f>
        <v>Fortalecer la Vigilancia.</v>
      </c>
      <c r="E2267" s="119" t="s">
        <v>12</v>
      </c>
      <c r="F2267" s="95">
        <v>11</v>
      </c>
      <c r="G2267" s="95" t="str">
        <f>VLOOKUP(Revisión_Avance_Periodo!$A2267,BD_Seguimiento_OAP_2019!$A$2:$G$294,7,FALSE)</f>
        <v>PAI</v>
      </c>
      <c r="H2267" s="95" t="str">
        <f>VLOOKUP(Revisión_Avance_Periodo!$A2267,BD_Seguimiento_OAP_2019!$A$2:$J$294,10,FALSE)</f>
        <v>PAI_05 - Gestión del Riesgo de Corrupción  - Mapa de Riesgos de Corrupción</v>
      </c>
      <c r="I2267" s="95" t="s">
        <v>1643</v>
      </c>
      <c r="J2267" s="95" t="str">
        <f>VLOOKUP(Revisión_Avance_Periodo!$I2267,BD_Seguimiento_OAP_2019!$L:$M,2,FALSE)</f>
        <v>Revisar y actualizar de mapa de riesgos</v>
      </c>
      <c r="K2267" s="119" t="s">
        <v>57</v>
      </c>
      <c r="L2267" s="172">
        <v>4.4642857142857152E-4</v>
      </c>
      <c r="M2267" s="182" t="s">
        <v>113</v>
      </c>
      <c r="N2267" s="190">
        <f>INDEX(BD_Seguimiento_OAP_2019!$AH$3:$AS$294,MATCH(Revisión_Avance_Periodo!$I2267,BD_Seguimiento_OAP_2019!$L$3:$L$294,0),MATCH(Revisión_Avance_Periodo!$M2267,BD_Seguimiento_OAP_2019!$AH$2:$AS$2,0))</f>
        <v>0</v>
      </c>
      <c r="O2267" s="190">
        <f>INDEX(BD_Seguimiento_OAP_2019!$AV$3:$BG$294,MATCH(Revisión_Avance_Periodo!$I2267,BD_Seguimiento_OAP_2019!$L$3:$L$294,0),MATCH(Revisión_Avance_Periodo!$M2267,BD_Seguimiento_OAP_2019!$AV$2:$BG$2,0))</f>
        <v>0</v>
      </c>
      <c r="P2267" s="175">
        <f t="shared" si="417"/>
        <v>0</v>
      </c>
      <c r="Q2267" s="182" t="str">
        <f>VLOOKUP(P2267,Tabla_Indicador_Gestion4[#All],3,TRUE)</f>
        <v>Por Ejecutar</v>
      </c>
      <c r="R2267" s="229">
        <f>SUBTOTAL(9,$N$2258:$N2267)</f>
        <v>0</v>
      </c>
      <c r="S2267" s="230">
        <f>SUBTOTAL(9,$O$2258:$O2267)</f>
        <v>0</v>
      </c>
      <c r="T2267" s="231">
        <f>IFERROR(+Revisión_Avance_Periodo!$S2267/Revisión_Avance_Periodo!$R2267,0)</f>
        <v>0</v>
      </c>
      <c r="U2267" s="184"/>
      <c r="V2267" s="185"/>
      <c r="W2267" s="183"/>
      <c r="X2267" s="183"/>
      <c r="Y2267" s="183"/>
      <c r="Z2267" s="186"/>
      <c r="AA2267" s="187"/>
    </row>
    <row r="2268" spans="1:27" x14ac:dyDescent="0.25">
      <c r="A2268" s="88">
        <v>191</v>
      </c>
      <c r="B2268" s="91" t="str">
        <f>CONCATENATE(Revisión_Avance_Periodo!$C2268,";",Revisión_Avance_Periodo!$E2268,";",Revisión_Avance_Periodo!$I2268)</f>
        <v>OE1;PR_10;ACT_286</v>
      </c>
      <c r="C2268" s="170" t="s">
        <v>9</v>
      </c>
      <c r="D2268" s="171" t="str">
        <f>VLOOKUP(Revisión_Avance_Periodo!$C2268,Componentes_BD!$F$1:$G$5,2,FALSE)</f>
        <v>Fortalecer la Vigilancia.</v>
      </c>
      <c r="E2268" s="106" t="s">
        <v>12</v>
      </c>
      <c r="F2268" s="89">
        <v>11</v>
      </c>
      <c r="G2268" s="89" t="str">
        <f>VLOOKUP(Revisión_Avance_Periodo!$A2268,BD_Seguimiento_OAP_2019!$A$2:$G$294,7,FALSE)</f>
        <v>PAI</v>
      </c>
      <c r="H2268" s="89" t="str">
        <f>VLOOKUP(Revisión_Avance_Periodo!$A2268,BD_Seguimiento_OAP_2019!$A$2:$J$294,10,FALSE)</f>
        <v>PAI_05 - Gestión del Riesgo de Corrupción  - Mapa de Riesgos de Corrupción</v>
      </c>
      <c r="I2268" s="89" t="s">
        <v>1643</v>
      </c>
      <c r="J2268" s="89" t="str">
        <f>VLOOKUP(Revisión_Avance_Periodo!$I2268,BD_Seguimiento_OAP_2019!$L:$M,2,FALSE)</f>
        <v>Revisar y actualizar de mapa de riesgos</v>
      </c>
      <c r="K2268" s="106" t="s">
        <v>57</v>
      </c>
      <c r="L2268" s="172">
        <v>4.4642857142857152E-4</v>
      </c>
      <c r="M2268" s="173" t="s">
        <v>114</v>
      </c>
      <c r="N2268" s="190">
        <f>INDEX(BD_Seguimiento_OAP_2019!$AH$3:$AS$294,MATCH(Revisión_Avance_Periodo!$I2268,BD_Seguimiento_OAP_2019!$L$3:$L$294,0),MATCH(Revisión_Avance_Periodo!$M2268,BD_Seguimiento_OAP_2019!$AH$2:$AS$2,0))</f>
        <v>0</v>
      </c>
      <c r="O2268" s="190">
        <f>INDEX(BD_Seguimiento_OAP_2019!$AV$3:$BG$294,MATCH(Revisión_Avance_Periodo!$I2268,BD_Seguimiento_OAP_2019!$L$3:$L$294,0),MATCH(Revisión_Avance_Periodo!$M2268,BD_Seguimiento_OAP_2019!$AV$2:$BG$2,0))</f>
        <v>0</v>
      </c>
      <c r="P2268" s="175">
        <f t="shared" si="417"/>
        <v>0</v>
      </c>
      <c r="Q2268" s="173" t="str">
        <f>VLOOKUP(P2268,Tabla_Indicador_Gestion4[#All],3,TRUE)</f>
        <v>Por Ejecutar</v>
      </c>
      <c r="R2268" s="229">
        <f>SUBTOTAL(9,$N$2258:$N2268)</f>
        <v>0</v>
      </c>
      <c r="S2268" s="230">
        <f>SUBTOTAL(9,$O$2258:$O2268)</f>
        <v>0</v>
      </c>
      <c r="T2268" s="231">
        <f>IFERROR(+Revisión_Avance_Periodo!$S2268/Revisión_Avance_Periodo!$R2268,0)</f>
        <v>0</v>
      </c>
      <c r="U2268" s="184"/>
      <c r="V2268" s="185"/>
      <c r="W2268" s="183"/>
      <c r="X2268" s="183"/>
      <c r="Y2268" s="183"/>
      <c r="Z2268" s="186"/>
      <c r="AA2268" s="187"/>
    </row>
    <row r="2269" spans="1:27" ht="15.75" thickBot="1" x14ac:dyDescent="0.3">
      <c r="A2269" s="94">
        <v>191</v>
      </c>
      <c r="B2269" s="96" t="str">
        <f>CONCATENATE(Revisión_Avance_Periodo!$C2269,";",Revisión_Avance_Periodo!$E2269,";",Revisión_Avance_Periodo!$I2269)</f>
        <v>OE1;PR_10;ACT_286</v>
      </c>
      <c r="C2269" s="180" t="s">
        <v>9</v>
      </c>
      <c r="D2269" s="181" t="str">
        <f>VLOOKUP(Revisión_Avance_Periodo!$C2269,Componentes_BD!$F$1:$G$5,2,FALSE)</f>
        <v>Fortalecer la Vigilancia.</v>
      </c>
      <c r="E2269" s="119" t="s">
        <v>12</v>
      </c>
      <c r="F2269" s="95">
        <v>11</v>
      </c>
      <c r="G2269" s="95" t="str">
        <f>VLOOKUP(Revisión_Avance_Periodo!$A2269,BD_Seguimiento_OAP_2019!$A$2:$G$294,7,FALSE)</f>
        <v>PAI</v>
      </c>
      <c r="H2269" s="95" t="str">
        <f>VLOOKUP(Revisión_Avance_Periodo!$A2269,BD_Seguimiento_OAP_2019!$A$2:$J$294,10,FALSE)</f>
        <v>PAI_05 - Gestión del Riesgo de Corrupción  - Mapa de Riesgos de Corrupción</v>
      </c>
      <c r="I2269" s="95" t="s">
        <v>1643</v>
      </c>
      <c r="J2269" s="95" t="str">
        <f>VLOOKUP(Revisión_Avance_Periodo!$I2269,BD_Seguimiento_OAP_2019!$L:$M,2,FALSE)</f>
        <v>Revisar y actualizar de mapa de riesgos</v>
      </c>
      <c r="K2269" s="119" t="s">
        <v>57</v>
      </c>
      <c r="L2269" s="172">
        <v>4.4642857142857152E-4</v>
      </c>
      <c r="M2269" s="182" t="s">
        <v>115</v>
      </c>
      <c r="N2269" s="190">
        <f>INDEX(BD_Seguimiento_OAP_2019!$AH$3:$AS$294,MATCH(Revisión_Avance_Periodo!$I2269,BD_Seguimiento_OAP_2019!$L$3:$L$294,0),MATCH(Revisión_Avance_Periodo!$M2269,BD_Seguimiento_OAP_2019!$AH$2:$AS$2,0))</f>
        <v>1</v>
      </c>
      <c r="O2269" s="190">
        <f>INDEX(BD_Seguimiento_OAP_2019!$AV$3:$BG$294,MATCH(Revisión_Avance_Periodo!$I2269,BD_Seguimiento_OAP_2019!$L$3:$L$294,0),MATCH(Revisión_Avance_Periodo!$M2269,BD_Seguimiento_OAP_2019!$AV$2:$BG$2,0))</f>
        <v>0</v>
      </c>
      <c r="P2269" s="188">
        <f t="shared" si="413"/>
        <v>0</v>
      </c>
      <c r="Q2269" s="182" t="str">
        <f>VLOOKUP(P2269,Tabla_Indicador_Gestion4[#All],3,TRUE)</f>
        <v>Por Ejecutar</v>
      </c>
      <c r="R2269" s="229">
        <f>SUBTOTAL(9,$N$2258:$N2269)</f>
        <v>1</v>
      </c>
      <c r="S2269" s="230">
        <f>SUBTOTAL(9,$O$2258:$O2269)</f>
        <v>0</v>
      </c>
      <c r="T2269" s="231">
        <f>IFERROR(+Revisión_Avance_Periodo!$S2269/Revisión_Avance_Periodo!$R2269,0)</f>
        <v>0</v>
      </c>
      <c r="U2269" s="184"/>
      <c r="V2269" s="185"/>
      <c r="W2269" s="183"/>
      <c r="X2269" s="183"/>
      <c r="Y2269" s="183"/>
      <c r="Z2269" s="186"/>
      <c r="AA2269" s="187"/>
    </row>
    <row r="2270" spans="1:27" x14ac:dyDescent="0.25">
      <c r="A2270" s="88">
        <v>192</v>
      </c>
      <c r="B2270" s="91" t="str">
        <f>CONCATENATE(Revisión_Avance_Periodo!$C2270,";",Revisión_Avance_Periodo!$E2270,";",Revisión_Avance_Periodo!$I2270)</f>
        <v>OE1;PR_10;ACT_287</v>
      </c>
      <c r="C2270" s="170" t="s">
        <v>9</v>
      </c>
      <c r="D2270" s="171" t="str">
        <f>VLOOKUP(Revisión_Avance_Periodo!$C2270,Componentes_BD!$F$1:$G$5,2,FALSE)</f>
        <v>Fortalecer la Vigilancia.</v>
      </c>
      <c r="E2270" s="106" t="s">
        <v>12</v>
      </c>
      <c r="F2270" s="89">
        <v>11</v>
      </c>
      <c r="G2270" s="89" t="str">
        <f>VLOOKUP(Revisión_Avance_Periodo!$A2270,BD_Seguimiento_OAP_2019!$A$2:$G$294,7,FALSE)</f>
        <v>PAI</v>
      </c>
      <c r="H2270" s="89" t="str">
        <f>VLOOKUP(Revisión_Avance_Periodo!$A2270,BD_Seguimiento_OAP_2019!$A$2:$J$294,10,FALSE)</f>
        <v>PAI_05 - Gestión del Riesgo de Corrupción  - Mapa de Riesgos de Corrupción</v>
      </c>
      <c r="I2270" s="89" t="s">
        <v>1646</v>
      </c>
      <c r="J2270" s="89" t="str">
        <f>VLOOKUP(Revisión_Avance_Periodo!$I2270,BD_Seguimiento_OAP_2019!$L:$M,2,FALSE)</f>
        <v>Revisar y actualizar de mapa de riesgos</v>
      </c>
      <c r="K2270" s="106" t="s">
        <v>52</v>
      </c>
      <c r="L2270" s="172">
        <v>4.4642857142857152E-4</v>
      </c>
      <c r="M2270" s="173" t="s">
        <v>104</v>
      </c>
      <c r="N2270" s="190">
        <f>INDEX(BD_Seguimiento_OAP_2019!$AH$3:$AS$294,MATCH(Revisión_Avance_Periodo!$I2270,BD_Seguimiento_OAP_2019!$L$3:$L$294,0),MATCH(Revisión_Avance_Periodo!$M2270,BD_Seguimiento_OAP_2019!$AH$2:$AS$2,0))</f>
        <v>0</v>
      </c>
      <c r="O2270" s="190">
        <f>INDEX(BD_Seguimiento_OAP_2019!$AV$3:$BG$294,MATCH(Revisión_Avance_Periodo!$I2270,BD_Seguimiento_OAP_2019!$L$3:$L$294,0),MATCH(Revisión_Avance_Periodo!$M2270,BD_Seguimiento_OAP_2019!$AV$2:$BG$2,0))</f>
        <v>0</v>
      </c>
      <c r="P2270" s="175">
        <f t="shared" ref="P2270:P2276" si="419">IFERROR((O2270/N2270),0)</f>
        <v>0</v>
      </c>
      <c r="Q2270" s="173" t="str">
        <f>VLOOKUP(P2270,Tabla_Indicador_Gestion4[#All],3,TRUE)</f>
        <v>Por Ejecutar</v>
      </c>
      <c r="R2270" s="232">
        <f>SUBTOTAL(9,$N$2270:$N2270)</f>
        <v>0</v>
      </c>
      <c r="S2270" s="233">
        <f>SUBTOTAL(9,$O$2270:$O2270)</f>
        <v>0</v>
      </c>
      <c r="T2270" s="234">
        <f>IFERROR(+Revisión_Avance_Periodo!$S2270/Revisión_Avance_Periodo!$R2270,0)</f>
        <v>0</v>
      </c>
      <c r="U2270" s="191">
        <f>SUBTOTAL(9,N2270:N2281)</f>
        <v>1</v>
      </c>
      <c r="V2270" s="192">
        <f>SUBTOTAL(9,O2270:O2281)</f>
        <v>0</v>
      </c>
      <c r="W2270" s="176">
        <f t="shared" ref="W2270" si="420">+V2270/U2270</f>
        <v>0</v>
      </c>
      <c r="X2270" s="176"/>
      <c r="Y2270" s="176">
        <f>100%-Revisión_Avance_Periodo!$W2270</f>
        <v>1</v>
      </c>
      <c r="Z2270" s="178" t="str">
        <f>VLOOKUP(W2270,Tabla_Indicador_Gestion4[],3,TRUE)</f>
        <v>Por Ejecutar</v>
      </c>
      <c r="AA2270" s="179">
        <f>Revisión_Avance_Periodo!$W2270*Revisión_Avance_Periodo!$L2270</f>
        <v>0</v>
      </c>
    </row>
    <row r="2271" spans="1:27" x14ac:dyDescent="0.25">
      <c r="A2271" s="94">
        <v>192</v>
      </c>
      <c r="B2271" s="96" t="str">
        <f>CONCATENATE(Revisión_Avance_Periodo!$C2271,";",Revisión_Avance_Periodo!$E2271,";",Revisión_Avance_Periodo!$I2271)</f>
        <v>OE1;PR_10;ACT_287</v>
      </c>
      <c r="C2271" s="180" t="s">
        <v>9</v>
      </c>
      <c r="D2271" s="181" t="str">
        <f>VLOOKUP(Revisión_Avance_Periodo!$C2271,Componentes_BD!$F$1:$G$5,2,FALSE)</f>
        <v>Fortalecer la Vigilancia.</v>
      </c>
      <c r="E2271" s="119" t="s">
        <v>12</v>
      </c>
      <c r="F2271" s="95">
        <v>11</v>
      </c>
      <c r="G2271" s="95" t="str">
        <f>VLOOKUP(Revisión_Avance_Periodo!$A2271,BD_Seguimiento_OAP_2019!$A$2:$G$294,7,FALSE)</f>
        <v>PAI</v>
      </c>
      <c r="H2271" s="95" t="str">
        <f>VLOOKUP(Revisión_Avance_Periodo!$A2271,BD_Seguimiento_OAP_2019!$A$2:$J$294,10,FALSE)</f>
        <v>PAI_05 - Gestión del Riesgo de Corrupción  - Mapa de Riesgos de Corrupción</v>
      </c>
      <c r="I2271" s="95" t="s">
        <v>1646</v>
      </c>
      <c r="J2271" s="95" t="str">
        <f>VLOOKUP(Revisión_Avance_Periodo!$I2271,BD_Seguimiento_OAP_2019!$L:$M,2,FALSE)</f>
        <v>Revisar y actualizar de mapa de riesgos</v>
      </c>
      <c r="K2271" s="119" t="s">
        <v>52</v>
      </c>
      <c r="L2271" s="172">
        <v>4.4642857142857152E-4</v>
      </c>
      <c r="M2271" s="182" t="s">
        <v>105</v>
      </c>
      <c r="N2271" s="190">
        <f>INDEX(BD_Seguimiento_OAP_2019!$AH$3:$AS$294,MATCH(Revisión_Avance_Periodo!$I2271,BD_Seguimiento_OAP_2019!$L$3:$L$294,0),MATCH(Revisión_Avance_Periodo!$M2271,BD_Seguimiento_OAP_2019!$AH$2:$AS$2,0))</f>
        <v>0</v>
      </c>
      <c r="O2271" s="190">
        <f>INDEX(BD_Seguimiento_OAP_2019!$AV$3:$BG$294,MATCH(Revisión_Avance_Periodo!$I2271,BD_Seguimiento_OAP_2019!$L$3:$L$294,0),MATCH(Revisión_Avance_Periodo!$M2271,BD_Seguimiento_OAP_2019!$AV$2:$BG$2,0))</f>
        <v>0</v>
      </c>
      <c r="P2271" s="175">
        <f t="shared" si="419"/>
        <v>0</v>
      </c>
      <c r="Q2271" s="182" t="str">
        <f>VLOOKUP(P2271,Tabla_Indicador_Gestion4[#All],3,TRUE)</f>
        <v>Por Ejecutar</v>
      </c>
      <c r="R2271" s="229">
        <f>SUBTOTAL(9,$N$2270:$N2271)</f>
        <v>0</v>
      </c>
      <c r="S2271" s="230">
        <f>SUBTOTAL(9,$O$2270:$O2271)</f>
        <v>0</v>
      </c>
      <c r="T2271" s="231">
        <f>IFERROR(+Revisión_Avance_Periodo!$S2271/Revisión_Avance_Periodo!$R2271,0)</f>
        <v>0</v>
      </c>
      <c r="U2271" s="184"/>
      <c r="V2271" s="185"/>
      <c r="W2271" s="183"/>
      <c r="X2271" s="183"/>
      <c r="Y2271" s="183"/>
      <c r="Z2271" s="186"/>
      <c r="AA2271" s="187"/>
    </row>
    <row r="2272" spans="1:27" x14ac:dyDescent="0.25">
      <c r="A2272" s="88">
        <v>192</v>
      </c>
      <c r="B2272" s="91" t="str">
        <f>CONCATENATE(Revisión_Avance_Periodo!$C2272,";",Revisión_Avance_Periodo!$E2272,";",Revisión_Avance_Periodo!$I2272)</f>
        <v>OE1;PR_10;ACT_287</v>
      </c>
      <c r="C2272" s="170" t="s">
        <v>9</v>
      </c>
      <c r="D2272" s="171" t="str">
        <f>VLOOKUP(Revisión_Avance_Periodo!$C2272,Componentes_BD!$F$1:$G$5,2,FALSE)</f>
        <v>Fortalecer la Vigilancia.</v>
      </c>
      <c r="E2272" s="106" t="s">
        <v>12</v>
      </c>
      <c r="F2272" s="89">
        <v>11</v>
      </c>
      <c r="G2272" s="89" t="str">
        <f>VLOOKUP(Revisión_Avance_Periodo!$A2272,BD_Seguimiento_OAP_2019!$A$2:$G$294,7,FALSE)</f>
        <v>PAI</v>
      </c>
      <c r="H2272" s="89" t="str">
        <f>VLOOKUP(Revisión_Avance_Periodo!$A2272,BD_Seguimiento_OAP_2019!$A$2:$J$294,10,FALSE)</f>
        <v>PAI_05 - Gestión del Riesgo de Corrupción  - Mapa de Riesgos de Corrupción</v>
      </c>
      <c r="I2272" s="89" t="s">
        <v>1646</v>
      </c>
      <c r="J2272" s="89" t="str">
        <f>VLOOKUP(Revisión_Avance_Periodo!$I2272,BD_Seguimiento_OAP_2019!$L:$M,2,FALSE)</f>
        <v>Revisar y actualizar de mapa de riesgos</v>
      </c>
      <c r="K2272" s="106" t="s">
        <v>52</v>
      </c>
      <c r="L2272" s="172">
        <v>4.4642857142857152E-4</v>
      </c>
      <c r="M2272" s="173" t="s">
        <v>106</v>
      </c>
      <c r="N2272" s="190">
        <f>INDEX(BD_Seguimiento_OAP_2019!$AH$3:$AS$294,MATCH(Revisión_Avance_Periodo!$I2272,BD_Seguimiento_OAP_2019!$L$3:$L$294,0),MATCH(Revisión_Avance_Periodo!$M2272,BD_Seguimiento_OAP_2019!$AH$2:$AS$2,0))</f>
        <v>0</v>
      </c>
      <c r="O2272" s="190">
        <f>INDEX(BD_Seguimiento_OAP_2019!$AV$3:$BG$294,MATCH(Revisión_Avance_Periodo!$I2272,BD_Seguimiento_OAP_2019!$L$3:$L$294,0),MATCH(Revisión_Avance_Periodo!$M2272,BD_Seguimiento_OAP_2019!$AV$2:$BG$2,0))</f>
        <v>0</v>
      </c>
      <c r="P2272" s="175">
        <f t="shared" si="419"/>
        <v>0</v>
      </c>
      <c r="Q2272" s="173" t="str">
        <f>VLOOKUP(P2272,Tabla_Indicador_Gestion4[#All],3,TRUE)</f>
        <v>Por Ejecutar</v>
      </c>
      <c r="R2272" s="229">
        <f>SUBTOTAL(9,$N$2270:$N2272)</f>
        <v>0</v>
      </c>
      <c r="S2272" s="230">
        <f>SUBTOTAL(9,$O$2270:$O2272)</f>
        <v>0</v>
      </c>
      <c r="T2272" s="231">
        <f>IFERROR(+Revisión_Avance_Periodo!$S2272/Revisión_Avance_Periodo!$R2272,0)</f>
        <v>0</v>
      </c>
      <c r="U2272" s="184"/>
      <c r="V2272" s="185"/>
      <c r="W2272" s="183"/>
      <c r="X2272" s="183"/>
      <c r="Y2272" s="183"/>
      <c r="Z2272" s="186"/>
      <c r="AA2272" s="187"/>
    </row>
    <row r="2273" spans="1:27" x14ac:dyDescent="0.25">
      <c r="A2273" s="94">
        <v>192</v>
      </c>
      <c r="B2273" s="96" t="str">
        <f>CONCATENATE(Revisión_Avance_Periodo!$C2273,";",Revisión_Avance_Periodo!$E2273,";",Revisión_Avance_Periodo!$I2273)</f>
        <v>OE1;PR_10;ACT_287</v>
      </c>
      <c r="C2273" s="180" t="s">
        <v>9</v>
      </c>
      <c r="D2273" s="181" t="str">
        <f>VLOOKUP(Revisión_Avance_Periodo!$C2273,Componentes_BD!$F$1:$G$5,2,FALSE)</f>
        <v>Fortalecer la Vigilancia.</v>
      </c>
      <c r="E2273" s="119" t="s">
        <v>12</v>
      </c>
      <c r="F2273" s="95">
        <v>11</v>
      </c>
      <c r="G2273" s="95" t="str">
        <f>VLOOKUP(Revisión_Avance_Periodo!$A2273,BD_Seguimiento_OAP_2019!$A$2:$G$294,7,FALSE)</f>
        <v>PAI</v>
      </c>
      <c r="H2273" s="95" t="str">
        <f>VLOOKUP(Revisión_Avance_Periodo!$A2273,BD_Seguimiento_OAP_2019!$A$2:$J$294,10,FALSE)</f>
        <v>PAI_05 - Gestión del Riesgo de Corrupción  - Mapa de Riesgos de Corrupción</v>
      </c>
      <c r="I2273" s="95" t="s">
        <v>1646</v>
      </c>
      <c r="J2273" s="95" t="str">
        <f>VLOOKUP(Revisión_Avance_Periodo!$I2273,BD_Seguimiento_OAP_2019!$L:$M,2,FALSE)</f>
        <v>Revisar y actualizar de mapa de riesgos</v>
      </c>
      <c r="K2273" s="119" t="s">
        <v>52</v>
      </c>
      <c r="L2273" s="172">
        <v>4.4642857142857152E-4</v>
      </c>
      <c r="M2273" s="182" t="s">
        <v>107</v>
      </c>
      <c r="N2273" s="190">
        <f>INDEX(BD_Seguimiento_OAP_2019!$AH$3:$AS$294,MATCH(Revisión_Avance_Periodo!$I2273,BD_Seguimiento_OAP_2019!$L$3:$L$294,0),MATCH(Revisión_Avance_Periodo!$M2273,BD_Seguimiento_OAP_2019!$AH$2:$AS$2,0))</f>
        <v>0</v>
      </c>
      <c r="O2273" s="190">
        <f>INDEX(BD_Seguimiento_OAP_2019!$AV$3:$BG$294,MATCH(Revisión_Avance_Periodo!$I2273,BD_Seguimiento_OAP_2019!$L$3:$L$294,0),MATCH(Revisión_Avance_Periodo!$M2273,BD_Seguimiento_OAP_2019!$AV$2:$BG$2,0))</f>
        <v>0</v>
      </c>
      <c r="P2273" s="175">
        <f t="shared" si="419"/>
        <v>0</v>
      </c>
      <c r="Q2273" s="182" t="str">
        <f>VLOOKUP(P2273,Tabla_Indicador_Gestion4[#All],3,TRUE)</f>
        <v>Por Ejecutar</v>
      </c>
      <c r="R2273" s="229">
        <f>SUBTOTAL(9,$N$2270:$N2273)</f>
        <v>0</v>
      </c>
      <c r="S2273" s="230">
        <f>SUBTOTAL(9,$O$2270:$O2273)</f>
        <v>0</v>
      </c>
      <c r="T2273" s="231">
        <f>IFERROR(+Revisión_Avance_Periodo!$S2273/Revisión_Avance_Periodo!$R2273,0)</f>
        <v>0</v>
      </c>
      <c r="U2273" s="184"/>
      <c r="V2273" s="185"/>
      <c r="W2273" s="183"/>
      <c r="X2273" s="183"/>
      <c r="Y2273" s="183"/>
      <c r="Z2273" s="186"/>
      <c r="AA2273" s="187"/>
    </row>
    <row r="2274" spans="1:27" x14ac:dyDescent="0.25">
      <c r="A2274" s="88">
        <v>192</v>
      </c>
      <c r="B2274" s="91" t="str">
        <f>CONCATENATE(Revisión_Avance_Periodo!$C2274,";",Revisión_Avance_Periodo!$E2274,";",Revisión_Avance_Periodo!$I2274)</f>
        <v>OE1;PR_10;ACT_287</v>
      </c>
      <c r="C2274" s="170" t="s">
        <v>9</v>
      </c>
      <c r="D2274" s="171" t="str">
        <f>VLOOKUP(Revisión_Avance_Periodo!$C2274,Componentes_BD!$F$1:$G$5,2,FALSE)</f>
        <v>Fortalecer la Vigilancia.</v>
      </c>
      <c r="E2274" s="106" t="s">
        <v>12</v>
      </c>
      <c r="F2274" s="89">
        <v>11</v>
      </c>
      <c r="G2274" s="89" t="str">
        <f>VLOOKUP(Revisión_Avance_Periodo!$A2274,BD_Seguimiento_OAP_2019!$A$2:$G$294,7,FALSE)</f>
        <v>PAI</v>
      </c>
      <c r="H2274" s="89" t="str">
        <f>VLOOKUP(Revisión_Avance_Periodo!$A2274,BD_Seguimiento_OAP_2019!$A$2:$J$294,10,FALSE)</f>
        <v>PAI_05 - Gestión del Riesgo de Corrupción  - Mapa de Riesgos de Corrupción</v>
      </c>
      <c r="I2274" s="89" t="s">
        <v>1646</v>
      </c>
      <c r="J2274" s="89" t="str">
        <f>VLOOKUP(Revisión_Avance_Periodo!$I2274,BD_Seguimiento_OAP_2019!$L:$M,2,FALSE)</f>
        <v>Revisar y actualizar de mapa de riesgos</v>
      </c>
      <c r="K2274" s="106" t="s">
        <v>52</v>
      </c>
      <c r="L2274" s="172">
        <v>4.4642857142857152E-4</v>
      </c>
      <c r="M2274" s="173" t="s">
        <v>108</v>
      </c>
      <c r="N2274" s="190">
        <f>INDEX(BD_Seguimiento_OAP_2019!$AH$3:$AS$294,MATCH(Revisión_Avance_Periodo!$I2274,BD_Seguimiento_OAP_2019!$L$3:$L$294,0),MATCH(Revisión_Avance_Periodo!$M2274,BD_Seguimiento_OAP_2019!$AH$2:$AS$2,0))</f>
        <v>0</v>
      </c>
      <c r="O2274" s="190">
        <f>INDEX(BD_Seguimiento_OAP_2019!$AV$3:$BG$294,MATCH(Revisión_Avance_Periodo!$I2274,BD_Seguimiento_OAP_2019!$L$3:$L$294,0),MATCH(Revisión_Avance_Periodo!$M2274,BD_Seguimiento_OAP_2019!$AV$2:$BG$2,0))</f>
        <v>0</v>
      </c>
      <c r="P2274" s="175">
        <f t="shared" si="419"/>
        <v>0</v>
      </c>
      <c r="Q2274" s="173" t="str">
        <f>VLOOKUP(P2274,Tabla_Indicador_Gestion4[#All],3,TRUE)</f>
        <v>Por Ejecutar</v>
      </c>
      <c r="R2274" s="229">
        <f>SUBTOTAL(9,$N$2270:$N2274)</f>
        <v>0</v>
      </c>
      <c r="S2274" s="230">
        <f>SUBTOTAL(9,$O$2270:$O2274)</f>
        <v>0</v>
      </c>
      <c r="T2274" s="231">
        <f>IFERROR(+Revisión_Avance_Periodo!$S2274/Revisión_Avance_Periodo!$R2274,0)</f>
        <v>0</v>
      </c>
      <c r="U2274" s="184"/>
      <c r="V2274" s="185"/>
      <c r="W2274" s="183"/>
      <c r="X2274" s="183"/>
      <c r="Y2274" s="183"/>
      <c r="Z2274" s="186"/>
      <c r="AA2274" s="187"/>
    </row>
    <row r="2275" spans="1:27" x14ac:dyDescent="0.25">
      <c r="A2275" s="94">
        <v>192</v>
      </c>
      <c r="B2275" s="96" t="str">
        <f>CONCATENATE(Revisión_Avance_Periodo!$C2275,";",Revisión_Avance_Periodo!$E2275,";",Revisión_Avance_Periodo!$I2275)</f>
        <v>OE1;PR_10;ACT_287</v>
      </c>
      <c r="C2275" s="180" t="s">
        <v>9</v>
      </c>
      <c r="D2275" s="181" t="str">
        <f>VLOOKUP(Revisión_Avance_Periodo!$C2275,Componentes_BD!$F$1:$G$5,2,FALSE)</f>
        <v>Fortalecer la Vigilancia.</v>
      </c>
      <c r="E2275" s="119" t="s">
        <v>12</v>
      </c>
      <c r="F2275" s="95">
        <v>11</v>
      </c>
      <c r="G2275" s="95" t="str">
        <f>VLOOKUP(Revisión_Avance_Periodo!$A2275,BD_Seguimiento_OAP_2019!$A$2:$G$294,7,FALSE)</f>
        <v>PAI</v>
      </c>
      <c r="H2275" s="95" t="str">
        <f>VLOOKUP(Revisión_Avance_Periodo!$A2275,BD_Seguimiento_OAP_2019!$A$2:$J$294,10,FALSE)</f>
        <v>PAI_05 - Gestión del Riesgo de Corrupción  - Mapa de Riesgos de Corrupción</v>
      </c>
      <c r="I2275" s="95" t="s">
        <v>1646</v>
      </c>
      <c r="J2275" s="95" t="str">
        <f>VLOOKUP(Revisión_Avance_Periodo!$I2275,BD_Seguimiento_OAP_2019!$L:$M,2,FALSE)</f>
        <v>Revisar y actualizar de mapa de riesgos</v>
      </c>
      <c r="K2275" s="119" t="s">
        <v>52</v>
      </c>
      <c r="L2275" s="172">
        <v>4.4642857142857152E-4</v>
      </c>
      <c r="M2275" s="182" t="s">
        <v>109</v>
      </c>
      <c r="N2275" s="190">
        <f>INDEX(BD_Seguimiento_OAP_2019!$AH$3:$AS$294,MATCH(Revisión_Avance_Periodo!$I2275,BD_Seguimiento_OAP_2019!$L$3:$L$294,0),MATCH(Revisión_Avance_Periodo!$M2275,BD_Seguimiento_OAP_2019!$AH$2:$AS$2,0))</f>
        <v>0</v>
      </c>
      <c r="O2275" s="190">
        <f>INDEX(BD_Seguimiento_OAP_2019!$AV$3:$BG$294,MATCH(Revisión_Avance_Periodo!$I2275,BD_Seguimiento_OAP_2019!$L$3:$L$294,0),MATCH(Revisión_Avance_Periodo!$M2275,BD_Seguimiento_OAP_2019!$AV$2:$BG$2,0))</f>
        <v>0</v>
      </c>
      <c r="P2275" s="175">
        <f t="shared" si="419"/>
        <v>0</v>
      </c>
      <c r="Q2275" s="182" t="str">
        <f>VLOOKUP(P2275,Tabla_Indicador_Gestion4[#All],3,TRUE)</f>
        <v>Por Ejecutar</v>
      </c>
      <c r="R2275" s="229">
        <f>SUBTOTAL(9,$N$2270:$N2275)</f>
        <v>0</v>
      </c>
      <c r="S2275" s="230">
        <f>SUBTOTAL(9,$O$2270:$O2275)</f>
        <v>0</v>
      </c>
      <c r="T2275" s="231">
        <f>IFERROR(+Revisión_Avance_Periodo!$S2275/Revisión_Avance_Periodo!$R2275,0)</f>
        <v>0</v>
      </c>
      <c r="U2275" s="184"/>
      <c r="V2275" s="185"/>
      <c r="W2275" s="183"/>
      <c r="X2275" s="183"/>
      <c r="Y2275" s="183"/>
      <c r="Z2275" s="186"/>
      <c r="AA2275" s="187"/>
    </row>
    <row r="2276" spans="1:27" x14ac:dyDescent="0.25">
      <c r="A2276" s="88">
        <v>192</v>
      </c>
      <c r="B2276" s="91" t="str">
        <f>CONCATENATE(Revisión_Avance_Periodo!$C2276,";",Revisión_Avance_Periodo!$E2276,";",Revisión_Avance_Periodo!$I2276)</f>
        <v>OE1;PR_10;ACT_287</v>
      </c>
      <c r="C2276" s="170" t="s">
        <v>9</v>
      </c>
      <c r="D2276" s="171" t="str">
        <f>VLOOKUP(Revisión_Avance_Periodo!$C2276,Componentes_BD!$F$1:$G$5,2,FALSE)</f>
        <v>Fortalecer la Vigilancia.</v>
      </c>
      <c r="E2276" s="106" t="s">
        <v>12</v>
      </c>
      <c r="F2276" s="89">
        <v>11</v>
      </c>
      <c r="G2276" s="89" t="str">
        <f>VLOOKUP(Revisión_Avance_Periodo!$A2276,BD_Seguimiento_OAP_2019!$A$2:$G$294,7,FALSE)</f>
        <v>PAI</v>
      </c>
      <c r="H2276" s="89" t="str">
        <f>VLOOKUP(Revisión_Avance_Periodo!$A2276,BD_Seguimiento_OAP_2019!$A$2:$J$294,10,FALSE)</f>
        <v>PAI_05 - Gestión del Riesgo de Corrupción  - Mapa de Riesgos de Corrupción</v>
      </c>
      <c r="I2276" s="89" t="s">
        <v>1646</v>
      </c>
      <c r="J2276" s="89" t="str">
        <f>VLOOKUP(Revisión_Avance_Periodo!$I2276,BD_Seguimiento_OAP_2019!$L:$M,2,FALSE)</f>
        <v>Revisar y actualizar de mapa de riesgos</v>
      </c>
      <c r="K2276" s="106" t="s">
        <v>52</v>
      </c>
      <c r="L2276" s="172">
        <v>4.4642857142857152E-4</v>
      </c>
      <c r="M2276" s="173" t="s">
        <v>110</v>
      </c>
      <c r="N2276" s="190">
        <f>INDEX(BD_Seguimiento_OAP_2019!$AH$3:$AS$294,MATCH(Revisión_Avance_Periodo!$I2276,BD_Seguimiento_OAP_2019!$L$3:$L$294,0),MATCH(Revisión_Avance_Periodo!$M2276,BD_Seguimiento_OAP_2019!$AH$2:$AS$2,0))</f>
        <v>0</v>
      </c>
      <c r="O2276" s="190">
        <f>INDEX(BD_Seguimiento_OAP_2019!$AV$3:$BG$294,MATCH(Revisión_Avance_Periodo!$I2276,BD_Seguimiento_OAP_2019!$L$3:$L$294,0),MATCH(Revisión_Avance_Periodo!$M2276,BD_Seguimiento_OAP_2019!$AV$2:$BG$2,0))</f>
        <v>0</v>
      </c>
      <c r="P2276" s="175">
        <f t="shared" si="419"/>
        <v>0</v>
      </c>
      <c r="Q2276" s="173" t="str">
        <f>VLOOKUP(P2276,Tabla_Indicador_Gestion4[#All],3,TRUE)</f>
        <v>Por Ejecutar</v>
      </c>
      <c r="R2276" s="229">
        <f>SUBTOTAL(9,$N$2270:$N2276)</f>
        <v>0</v>
      </c>
      <c r="S2276" s="230">
        <f>SUBTOTAL(9,$O$2270:$O2276)</f>
        <v>0</v>
      </c>
      <c r="T2276" s="231">
        <f>IFERROR(+Revisión_Avance_Periodo!$S2276/Revisión_Avance_Periodo!$R2276,0)</f>
        <v>0</v>
      </c>
      <c r="U2276" s="184"/>
      <c r="V2276" s="185"/>
      <c r="W2276" s="183"/>
      <c r="X2276" s="183"/>
      <c r="Y2276" s="183"/>
      <c r="Z2276" s="186"/>
      <c r="AA2276" s="187"/>
    </row>
    <row r="2277" spans="1:27" x14ac:dyDescent="0.25">
      <c r="A2277" s="94">
        <v>192</v>
      </c>
      <c r="B2277" s="96" t="str">
        <f>CONCATENATE(Revisión_Avance_Periodo!$C2277,";",Revisión_Avance_Periodo!$E2277,";",Revisión_Avance_Periodo!$I2277)</f>
        <v>OE1;PR_10;ACT_287</v>
      </c>
      <c r="C2277" s="180" t="s">
        <v>9</v>
      </c>
      <c r="D2277" s="181" t="str">
        <f>VLOOKUP(Revisión_Avance_Periodo!$C2277,Componentes_BD!$F$1:$G$5,2,FALSE)</f>
        <v>Fortalecer la Vigilancia.</v>
      </c>
      <c r="E2277" s="119" t="s">
        <v>12</v>
      </c>
      <c r="F2277" s="95">
        <v>11</v>
      </c>
      <c r="G2277" s="95" t="str">
        <f>VLOOKUP(Revisión_Avance_Periodo!$A2277,BD_Seguimiento_OAP_2019!$A$2:$G$294,7,FALSE)</f>
        <v>PAI</v>
      </c>
      <c r="H2277" s="95" t="str">
        <f>VLOOKUP(Revisión_Avance_Periodo!$A2277,BD_Seguimiento_OAP_2019!$A$2:$J$294,10,FALSE)</f>
        <v>PAI_05 - Gestión del Riesgo de Corrupción  - Mapa de Riesgos de Corrupción</v>
      </c>
      <c r="I2277" s="95" t="s">
        <v>1646</v>
      </c>
      <c r="J2277" s="95" t="str">
        <f>VLOOKUP(Revisión_Avance_Periodo!$I2277,BD_Seguimiento_OAP_2019!$L:$M,2,FALSE)</f>
        <v>Revisar y actualizar de mapa de riesgos</v>
      </c>
      <c r="K2277" s="119" t="s">
        <v>52</v>
      </c>
      <c r="L2277" s="172">
        <v>4.4642857142857152E-4</v>
      </c>
      <c r="M2277" s="182" t="s">
        <v>111</v>
      </c>
      <c r="N2277" s="190">
        <f>INDEX(BD_Seguimiento_OAP_2019!$AH$3:$AS$294,MATCH(Revisión_Avance_Periodo!$I2277,BD_Seguimiento_OAP_2019!$L$3:$L$294,0),MATCH(Revisión_Avance_Periodo!$M2277,BD_Seguimiento_OAP_2019!$AH$2:$AS$2,0))</f>
        <v>1</v>
      </c>
      <c r="O2277" s="190">
        <f>INDEX(BD_Seguimiento_OAP_2019!$AV$3:$BG$294,MATCH(Revisión_Avance_Periodo!$I2277,BD_Seguimiento_OAP_2019!$L$3:$L$294,0),MATCH(Revisión_Avance_Periodo!$M2277,BD_Seguimiento_OAP_2019!$AV$2:$BG$2,0))</f>
        <v>0</v>
      </c>
      <c r="P2277" s="188">
        <f t="shared" si="413"/>
        <v>0</v>
      </c>
      <c r="Q2277" s="182" t="str">
        <f>VLOOKUP(P2277,Tabla_Indicador_Gestion4[#All],3,TRUE)</f>
        <v>Por Ejecutar</v>
      </c>
      <c r="R2277" s="229">
        <f>SUBTOTAL(9,$N$2270:$N2277)</f>
        <v>1</v>
      </c>
      <c r="S2277" s="230">
        <f>SUBTOTAL(9,$O$2270:$O2277)</f>
        <v>0</v>
      </c>
      <c r="T2277" s="231">
        <f>IFERROR(+Revisión_Avance_Periodo!$S2277/Revisión_Avance_Periodo!$R2277,0)</f>
        <v>0</v>
      </c>
      <c r="U2277" s="184"/>
      <c r="V2277" s="185"/>
      <c r="W2277" s="183"/>
      <c r="X2277" s="183"/>
      <c r="Y2277" s="183"/>
      <c r="Z2277" s="186"/>
      <c r="AA2277" s="187"/>
    </row>
    <row r="2278" spans="1:27" x14ac:dyDescent="0.25">
      <c r="A2278" s="88">
        <v>192</v>
      </c>
      <c r="B2278" s="91" t="str">
        <f>CONCATENATE(Revisión_Avance_Periodo!$C2278,";",Revisión_Avance_Periodo!$E2278,";",Revisión_Avance_Periodo!$I2278)</f>
        <v>OE1;PR_10;ACT_287</v>
      </c>
      <c r="C2278" s="170" t="s">
        <v>9</v>
      </c>
      <c r="D2278" s="171" t="str">
        <f>VLOOKUP(Revisión_Avance_Periodo!$C2278,Componentes_BD!$F$1:$G$5,2,FALSE)</f>
        <v>Fortalecer la Vigilancia.</v>
      </c>
      <c r="E2278" s="106" t="s">
        <v>12</v>
      </c>
      <c r="F2278" s="89">
        <v>11</v>
      </c>
      <c r="G2278" s="89" t="str">
        <f>VLOOKUP(Revisión_Avance_Periodo!$A2278,BD_Seguimiento_OAP_2019!$A$2:$G$294,7,FALSE)</f>
        <v>PAI</v>
      </c>
      <c r="H2278" s="89" t="str">
        <f>VLOOKUP(Revisión_Avance_Periodo!$A2278,BD_Seguimiento_OAP_2019!$A$2:$J$294,10,FALSE)</f>
        <v>PAI_05 - Gestión del Riesgo de Corrupción  - Mapa de Riesgos de Corrupción</v>
      </c>
      <c r="I2278" s="89" t="s">
        <v>1646</v>
      </c>
      <c r="J2278" s="89" t="str">
        <f>VLOOKUP(Revisión_Avance_Periodo!$I2278,BD_Seguimiento_OAP_2019!$L:$M,2,FALSE)</f>
        <v>Revisar y actualizar de mapa de riesgos</v>
      </c>
      <c r="K2278" s="106" t="s">
        <v>52</v>
      </c>
      <c r="L2278" s="172">
        <v>4.4642857142857152E-4</v>
      </c>
      <c r="M2278" s="173" t="s">
        <v>112</v>
      </c>
      <c r="N2278" s="190">
        <f>INDEX(BD_Seguimiento_OAP_2019!$AH$3:$AS$294,MATCH(Revisión_Avance_Periodo!$I2278,BD_Seguimiento_OAP_2019!$L$3:$L$294,0),MATCH(Revisión_Avance_Periodo!$M2278,BD_Seguimiento_OAP_2019!$AH$2:$AS$2,0))</f>
        <v>0</v>
      </c>
      <c r="O2278" s="190">
        <f>INDEX(BD_Seguimiento_OAP_2019!$AV$3:$BG$294,MATCH(Revisión_Avance_Periodo!$I2278,BD_Seguimiento_OAP_2019!$L$3:$L$294,0),MATCH(Revisión_Avance_Periodo!$M2278,BD_Seguimiento_OAP_2019!$AV$2:$BG$2,0))</f>
        <v>0</v>
      </c>
      <c r="P2278" s="175">
        <f t="shared" ref="P2278:P2283" si="421">IFERROR((O2278/N2278),0)</f>
        <v>0</v>
      </c>
      <c r="Q2278" s="173" t="str">
        <f>VLOOKUP(P2278,Tabla_Indicador_Gestion4[#All],3,TRUE)</f>
        <v>Por Ejecutar</v>
      </c>
      <c r="R2278" s="229">
        <f>SUBTOTAL(9,$N$2270:$N2278)</f>
        <v>1</v>
      </c>
      <c r="S2278" s="230">
        <f>SUBTOTAL(9,$O$2270:$O2278)</f>
        <v>0</v>
      </c>
      <c r="T2278" s="231">
        <f>IFERROR(+Revisión_Avance_Periodo!$S2278/Revisión_Avance_Periodo!$R2278,0)</f>
        <v>0</v>
      </c>
      <c r="U2278" s="184"/>
      <c r="V2278" s="185"/>
      <c r="W2278" s="183"/>
      <c r="X2278" s="183"/>
      <c r="Y2278" s="183"/>
      <c r="Z2278" s="186"/>
      <c r="AA2278" s="187"/>
    </row>
    <row r="2279" spans="1:27" x14ac:dyDescent="0.25">
      <c r="A2279" s="94">
        <v>192</v>
      </c>
      <c r="B2279" s="96" t="str">
        <f>CONCATENATE(Revisión_Avance_Periodo!$C2279,";",Revisión_Avance_Periodo!$E2279,";",Revisión_Avance_Periodo!$I2279)</f>
        <v>OE1;PR_10;ACT_287</v>
      </c>
      <c r="C2279" s="180" t="s">
        <v>9</v>
      </c>
      <c r="D2279" s="181" t="str">
        <f>VLOOKUP(Revisión_Avance_Periodo!$C2279,Componentes_BD!$F$1:$G$5,2,FALSE)</f>
        <v>Fortalecer la Vigilancia.</v>
      </c>
      <c r="E2279" s="119" t="s">
        <v>12</v>
      </c>
      <c r="F2279" s="95">
        <v>11</v>
      </c>
      <c r="G2279" s="95" t="str">
        <f>VLOOKUP(Revisión_Avance_Periodo!$A2279,BD_Seguimiento_OAP_2019!$A$2:$G$294,7,FALSE)</f>
        <v>PAI</v>
      </c>
      <c r="H2279" s="95" t="str">
        <f>VLOOKUP(Revisión_Avance_Periodo!$A2279,BD_Seguimiento_OAP_2019!$A$2:$J$294,10,FALSE)</f>
        <v>PAI_05 - Gestión del Riesgo de Corrupción  - Mapa de Riesgos de Corrupción</v>
      </c>
      <c r="I2279" s="95" t="s">
        <v>1646</v>
      </c>
      <c r="J2279" s="95" t="str">
        <f>VLOOKUP(Revisión_Avance_Periodo!$I2279,BD_Seguimiento_OAP_2019!$L:$M,2,FALSE)</f>
        <v>Revisar y actualizar de mapa de riesgos</v>
      </c>
      <c r="K2279" s="119" t="s">
        <v>52</v>
      </c>
      <c r="L2279" s="172">
        <v>4.4642857142857152E-4</v>
      </c>
      <c r="M2279" s="182" t="s">
        <v>113</v>
      </c>
      <c r="N2279" s="190">
        <f>INDEX(BD_Seguimiento_OAP_2019!$AH$3:$AS$294,MATCH(Revisión_Avance_Periodo!$I2279,BD_Seguimiento_OAP_2019!$L$3:$L$294,0),MATCH(Revisión_Avance_Periodo!$M2279,BD_Seguimiento_OAP_2019!$AH$2:$AS$2,0))</f>
        <v>0</v>
      </c>
      <c r="O2279" s="190">
        <f>INDEX(BD_Seguimiento_OAP_2019!$AV$3:$BG$294,MATCH(Revisión_Avance_Periodo!$I2279,BD_Seguimiento_OAP_2019!$L$3:$L$294,0),MATCH(Revisión_Avance_Periodo!$M2279,BD_Seguimiento_OAP_2019!$AV$2:$BG$2,0))</f>
        <v>0</v>
      </c>
      <c r="P2279" s="175">
        <f t="shared" si="421"/>
        <v>0</v>
      </c>
      <c r="Q2279" s="182" t="str">
        <f>VLOOKUP(P2279,Tabla_Indicador_Gestion4[#All],3,TRUE)</f>
        <v>Por Ejecutar</v>
      </c>
      <c r="R2279" s="229">
        <f>SUBTOTAL(9,$N$2270:$N2279)</f>
        <v>1</v>
      </c>
      <c r="S2279" s="230">
        <f>SUBTOTAL(9,$O$2270:$O2279)</f>
        <v>0</v>
      </c>
      <c r="T2279" s="231">
        <f>IFERROR(+Revisión_Avance_Periodo!$S2279/Revisión_Avance_Periodo!$R2279,0)</f>
        <v>0</v>
      </c>
      <c r="U2279" s="184"/>
      <c r="V2279" s="185"/>
      <c r="W2279" s="183"/>
      <c r="X2279" s="183"/>
      <c r="Y2279" s="183"/>
      <c r="Z2279" s="186"/>
      <c r="AA2279" s="187"/>
    </row>
    <row r="2280" spans="1:27" x14ac:dyDescent="0.25">
      <c r="A2280" s="88">
        <v>192</v>
      </c>
      <c r="B2280" s="91" t="str">
        <f>CONCATENATE(Revisión_Avance_Periodo!$C2280,";",Revisión_Avance_Periodo!$E2280,";",Revisión_Avance_Periodo!$I2280)</f>
        <v>OE1;PR_10;ACT_287</v>
      </c>
      <c r="C2280" s="170" t="s">
        <v>9</v>
      </c>
      <c r="D2280" s="171" t="str">
        <f>VLOOKUP(Revisión_Avance_Periodo!$C2280,Componentes_BD!$F$1:$G$5,2,FALSE)</f>
        <v>Fortalecer la Vigilancia.</v>
      </c>
      <c r="E2280" s="106" t="s">
        <v>12</v>
      </c>
      <c r="F2280" s="89">
        <v>11</v>
      </c>
      <c r="G2280" s="89" t="str">
        <f>VLOOKUP(Revisión_Avance_Periodo!$A2280,BD_Seguimiento_OAP_2019!$A$2:$G$294,7,FALSE)</f>
        <v>PAI</v>
      </c>
      <c r="H2280" s="89" t="str">
        <f>VLOOKUP(Revisión_Avance_Periodo!$A2280,BD_Seguimiento_OAP_2019!$A$2:$J$294,10,FALSE)</f>
        <v>PAI_05 - Gestión del Riesgo de Corrupción  - Mapa de Riesgos de Corrupción</v>
      </c>
      <c r="I2280" s="89" t="s">
        <v>1646</v>
      </c>
      <c r="J2280" s="89" t="str">
        <f>VLOOKUP(Revisión_Avance_Periodo!$I2280,BD_Seguimiento_OAP_2019!$L:$M,2,FALSE)</f>
        <v>Revisar y actualizar de mapa de riesgos</v>
      </c>
      <c r="K2280" s="106" t="s">
        <v>52</v>
      </c>
      <c r="L2280" s="172">
        <v>4.4642857142857152E-4</v>
      </c>
      <c r="M2280" s="173" t="s">
        <v>114</v>
      </c>
      <c r="N2280" s="190">
        <f>INDEX(BD_Seguimiento_OAP_2019!$AH$3:$AS$294,MATCH(Revisión_Avance_Periodo!$I2280,BD_Seguimiento_OAP_2019!$L$3:$L$294,0),MATCH(Revisión_Avance_Periodo!$M2280,BD_Seguimiento_OAP_2019!$AH$2:$AS$2,0))</f>
        <v>0</v>
      </c>
      <c r="O2280" s="190">
        <f>INDEX(BD_Seguimiento_OAP_2019!$AV$3:$BG$294,MATCH(Revisión_Avance_Periodo!$I2280,BD_Seguimiento_OAP_2019!$L$3:$L$294,0),MATCH(Revisión_Avance_Periodo!$M2280,BD_Seguimiento_OAP_2019!$AV$2:$BG$2,0))</f>
        <v>0</v>
      </c>
      <c r="P2280" s="175">
        <f t="shared" si="421"/>
        <v>0</v>
      </c>
      <c r="Q2280" s="173" t="str">
        <f>VLOOKUP(P2280,Tabla_Indicador_Gestion4[#All],3,TRUE)</f>
        <v>Por Ejecutar</v>
      </c>
      <c r="R2280" s="229">
        <f>SUBTOTAL(9,$N$2270:$N2280)</f>
        <v>1</v>
      </c>
      <c r="S2280" s="230">
        <f>SUBTOTAL(9,$O$2270:$O2280)</f>
        <v>0</v>
      </c>
      <c r="T2280" s="231">
        <f>IFERROR(+Revisión_Avance_Periodo!$S2280/Revisión_Avance_Periodo!$R2280,0)</f>
        <v>0</v>
      </c>
      <c r="U2280" s="184"/>
      <c r="V2280" s="185"/>
      <c r="W2280" s="183"/>
      <c r="X2280" s="183"/>
      <c r="Y2280" s="183"/>
      <c r="Z2280" s="186"/>
      <c r="AA2280" s="187"/>
    </row>
    <row r="2281" spans="1:27" ht="15.75" thickBot="1" x14ac:dyDescent="0.3">
      <c r="A2281" s="94">
        <v>192</v>
      </c>
      <c r="B2281" s="96" t="str">
        <f>CONCATENATE(Revisión_Avance_Periodo!$C2281,";",Revisión_Avance_Periodo!$E2281,";",Revisión_Avance_Periodo!$I2281)</f>
        <v>OE1;PR_10;ACT_287</v>
      </c>
      <c r="C2281" s="180" t="s">
        <v>9</v>
      </c>
      <c r="D2281" s="181" t="str">
        <f>VLOOKUP(Revisión_Avance_Periodo!$C2281,Componentes_BD!$F$1:$G$5,2,FALSE)</f>
        <v>Fortalecer la Vigilancia.</v>
      </c>
      <c r="E2281" s="119" t="s">
        <v>12</v>
      </c>
      <c r="F2281" s="95">
        <v>11</v>
      </c>
      <c r="G2281" s="95" t="str">
        <f>VLOOKUP(Revisión_Avance_Periodo!$A2281,BD_Seguimiento_OAP_2019!$A$2:$G$294,7,FALSE)</f>
        <v>PAI</v>
      </c>
      <c r="H2281" s="95" t="str">
        <f>VLOOKUP(Revisión_Avance_Periodo!$A2281,BD_Seguimiento_OAP_2019!$A$2:$J$294,10,FALSE)</f>
        <v>PAI_05 - Gestión del Riesgo de Corrupción  - Mapa de Riesgos de Corrupción</v>
      </c>
      <c r="I2281" s="95" t="s">
        <v>1646</v>
      </c>
      <c r="J2281" s="95" t="str">
        <f>VLOOKUP(Revisión_Avance_Periodo!$I2281,BD_Seguimiento_OAP_2019!$L:$M,2,FALSE)</f>
        <v>Revisar y actualizar de mapa de riesgos</v>
      </c>
      <c r="K2281" s="119" t="s">
        <v>52</v>
      </c>
      <c r="L2281" s="172">
        <v>4.4642857142857152E-4</v>
      </c>
      <c r="M2281" s="182" t="s">
        <v>115</v>
      </c>
      <c r="N2281" s="190">
        <f>INDEX(BD_Seguimiento_OAP_2019!$AH$3:$AS$294,MATCH(Revisión_Avance_Periodo!$I2281,BD_Seguimiento_OAP_2019!$L$3:$L$294,0),MATCH(Revisión_Avance_Periodo!$M2281,BD_Seguimiento_OAP_2019!$AH$2:$AS$2,0))</f>
        <v>0</v>
      </c>
      <c r="O2281" s="190">
        <f>INDEX(BD_Seguimiento_OAP_2019!$AV$3:$BG$294,MATCH(Revisión_Avance_Periodo!$I2281,BD_Seguimiento_OAP_2019!$L$3:$L$294,0),MATCH(Revisión_Avance_Periodo!$M2281,BD_Seguimiento_OAP_2019!$AV$2:$BG$2,0))</f>
        <v>0</v>
      </c>
      <c r="P2281" s="175">
        <f t="shared" si="421"/>
        <v>0</v>
      </c>
      <c r="Q2281" s="182" t="str">
        <f>VLOOKUP(P2281,Tabla_Indicador_Gestion4[#All],3,TRUE)</f>
        <v>Por Ejecutar</v>
      </c>
      <c r="R2281" s="229">
        <f>SUBTOTAL(9,$N$2270:$N2281)</f>
        <v>1</v>
      </c>
      <c r="S2281" s="230">
        <f>SUBTOTAL(9,$O$2270:$O2281)</f>
        <v>0</v>
      </c>
      <c r="T2281" s="231">
        <f>IFERROR(+Revisión_Avance_Periodo!$S2281/Revisión_Avance_Periodo!$R2281,0)</f>
        <v>0</v>
      </c>
      <c r="U2281" s="184"/>
      <c r="V2281" s="185"/>
      <c r="W2281" s="183"/>
      <c r="X2281" s="183"/>
      <c r="Y2281" s="183"/>
      <c r="Z2281" s="186"/>
      <c r="AA2281" s="187"/>
    </row>
    <row r="2282" spans="1:27" x14ac:dyDescent="0.25">
      <c r="A2282" s="88">
        <v>193</v>
      </c>
      <c r="B2282" s="91" t="str">
        <f>CONCATENATE(Revisión_Avance_Periodo!$C2282,";",Revisión_Avance_Periodo!$E2282,";",Revisión_Avance_Periodo!$I2282)</f>
        <v>OE2;PR_10;ACT_211</v>
      </c>
      <c r="C2282" s="170" t="s">
        <v>47</v>
      </c>
      <c r="D2282" s="171" t="str">
        <f>VLOOKUP(Revisión_Avance_Periodo!$C2282,Componentes_BD!$F$1:$G$5,2,FALSE)</f>
        <v>Fortalecer las Tecnologías de la Información y las Telecomunicaciones.</v>
      </c>
      <c r="E2282" s="106" t="s">
        <v>12</v>
      </c>
      <c r="F2282" s="89">
        <v>11</v>
      </c>
      <c r="G2282" s="89" t="str">
        <f>VLOOKUP(Revisión_Avance_Periodo!$A2282,BD_Seguimiento_OAP_2019!$A$2:$G$294,7,FALSE)</f>
        <v>PAI</v>
      </c>
      <c r="H2282" s="89" t="str">
        <f>VLOOKUP(Revisión_Avance_Periodo!$A2282,BD_Seguimiento_OAP_2019!$A$2:$J$294,10,FALSE)</f>
        <v>PAI_05 - Gestión del Riesgo de Corrupción  - Mapa de Riesgos de Corrupción</v>
      </c>
      <c r="I2282" s="89" t="s">
        <v>1648</v>
      </c>
      <c r="J2282" s="89" t="str">
        <f>VLOOKUP(Revisión_Avance_Periodo!$I2282,BD_Seguimiento_OAP_2019!$L:$M,2,FALSE)</f>
        <v>Monitorear y efectuar seguimiento a los riesgos de corrupción</v>
      </c>
      <c r="K2282" s="106" t="s">
        <v>64</v>
      </c>
      <c r="L2282" s="172">
        <v>4.4642857142857152E-4</v>
      </c>
      <c r="M2282" s="173" t="s">
        <v>104</v>
      </c>
      <c r="N2282" s="174">
        <f>INDEX(BD_Seguimiento_OAP_2019!$AH$3:$AS$294,MATCH(Revisión_Avance_Periodo!$I2282,BD_Seguimiento_OAP_2019!$L$3:$L$294,0),MATCH(Revisión_Avance_Periodo!$M2282,BD_Seguimiento_OAP_2019!$AH$2:$AS$2,0))</f>
        <v>0</v>
      </c>
      <c r="O2282" s="174">
        <f>INDEX(BD_Seguimiento_OAP_2019!$AV$3:$BG$294,MATCH(Revisión_Avance_Periodo!$I2282,BD_Seguimiento_OAP_2019!$L$3:$L$294,0),MATCH(Revisión_Avance_Periodo!$M2282,BD_Seguimiento_OAP_2019!$AV$2:$BG$2,0))</f>
        <v>0</v>
      </c>
      <c r="P2282" s="175">
        <f t="shared" si="421"/>
        <v>0</v>
      </c>
      <c r="Q2282" s="173" t="str">
        <f>VLOOKUP(P2282,Tabla_Indicador_Gestion4[#All],3,TRUE)</f>
        <v>Por Ejecutar</v>
      </c>
      <c r="R2282" s="213">
        <f>SUBTOTAL(9,$N$2282:$N2282)</f>
        <v>0</v>
      </c>
      <c r="S2282" s="234">
        <f>SUBTOTAL(9,$O$2282:$O2282)</f>
        <v>0</v>
      </c>
      <c r="T2282" s="234">
        <f>IFERROR(+Revisión_Avance_Periodo!$S2282/Revisión_Avance_Periodo!$R2282,0)</f>
        <v>0</v>
      </c>
      <c r="U2282" s="177">
        <f>SUBTOTAL(9,N2282:N2293)</f>
        <v>1</v>
      </c>
      <c r="V2282" s="176">
        <f>SUBTOTAL(9,O2282:O2293)</f>
        <v>0.5</v>
      </c>
      <c r="W2282" s="176">
        <f t="shared" ref="W2282" si="422">+V2282/U2282</f>
        <v>0.5</v>
      </c>
      <c r="X2282" s="176"/>
      <c r="Y2282" s="176">
        <f>100%-Revisión_Avance_Periodo!$W2282</f>
        <v>0.5</v>
      </c>
      <c r="Z2282" s="178" t="str">
        <f>VLOOKUP(W2282,Tabla_Indicador_Gestion4[],3,TRUE)</f>
        <v>En Tramite</v>
      </c>
      <c r="AA2282" s="179">
        <f>Revisión_Avance_Periodo!$W2282*Revisión_Avance_Periodo!$L2282</f>
        <v>2.2321428571428576E-4</v>
      </c>
    </row>
    <row r="2283" spans="1:27" x14ac:dyDescent="0.25">
      <c r="A2283" s="94">
        <v>193</v>
      </c>
      <c r="B2283" s="96" t="str">
        <f>CONCATENATE(Revisión_Avance_Periodo!$C2283,";",Revisión_Avance_Periodo!$E2283,";",Revisión_Avance_Periodo!$I2283)</f>
        <v>OE2;PR_10;ACT_211</v>
      </c>
      <c r="C2283" s="180" t="s">
        <v>47</v>
      </c>
      <c r="D2283" s="181" t="str">
        <f>VLOOKUP(Revisión_Avance_Periodo!$C2283,Componentes_BD!$F$1:$G$5,2,FALSE)</f>
        <v>Fortalecer las Tecnologías de la Información y las Telecomunicaciones.</v>
      </c>
      <c r="E2283" s="119" t="s">
        <v>12</v>
      </c>
      <c r="F2283" s="95">
        <v>11</v>
      </c>
      <c r="G2283" s="95" t="str">
        <f>VLOOKUP(Revisión_Avance_Periodo!$A2283,BD_Seguimiento_OAP_2019!$A$2:$G$294,7,FALSE)</f>
        <v>PAI</v>
      </c>
      <c r="H2283" s="95" t="str">
        <f>VLOOKUP(Revisión_Avance_Periodo!$A2283,BD_Seguimiento_OAP_2019!$A$2:$J$294,10,FALSE)</f>
        <v>PAI_05 - Gestión del Riesgo de Corrupción  - Mapa de Riesgos de Corrupción</v>
      </c>
      <c r="I2283" s="95" t="s">
        <v>1648</v>
      </c>
      <c r="J2283" s="95" t="str">
        <f>VLOOKUP(Revisión_Avance_Periodo!$I2283,BD_Seguimiento_OAP_2019!$L:$M,2,FALSE)</f>
        <v>Monitorear y efectuar seguimiento a los riesgos de corrupción</v>
      </c>
      <c r="K2283" s="119" t="s">
        <v>64</v>
      </c>
      <c r="L2283" s="172">
        <v>4.4642857142857152E-4</v>
      </c>
      <c r="M2283" s="182" t="s">
        <v>105</v>
      </c>
      <c r="N2283" s="174">
        <f>INDEX(BD_Seguimiento_OAP_2019!$AH$3:$AS$294,MATCH(Revisión_Avance_Periodo!$I2283,BD_Seguimiento_OAP_2019!$L$3:$L$294,0),MATCH(Revisión_Avance_Periodo!$M2283,BD_Seguimiento_OAP_2019!$AH$2:$AS$2,0))</f>
        <v>0</v>
      </c>
      <c r="O2283" s="174">
        <f>INDEX(BD_Seguimiento_OAP_2019!$AV$3:$BG$294,MATCH(Revisión_Avance_Periodo!$I2283,BD_Seguimiento_OAP_2019!$L$3:$L$294,0),MATCH(Revisión_Avance_Periodo!$M2283,BD_Seguimiento_OAP_2019!$AV$2:$BG$2,0))</f>
        <v>0</v>
      </c>
      <c r="P2283" s="175">
        <f t="shared" si="421"/>
        <v>0</v>
      </c>
      <c r="Q2283" s="182" t="str">
        <f>VLOOKUP(P2283,Tabla_Indicador_Gestion4[#All],3,TRUE)</f>
        <v>Por Ejecutar</v>
      </c>
      <c r="R2283" s="215">
        <f>SUBTOTAL(9,$N$2282:$N2283)</f>
        <v>0</v>
      </c>
      <c r="S2283" s="231">
        <f>SUBTOTAL(9,$O$2282:$O2283)</f>
        <v>0</v>
      </c>
      <c r="T2283" s="231">
        <f>IFERROR(+Revisión_Avance_Periodo!$S2283/Revisión_Avance_Periodo!$R2283,0)</f>
        <v>0</v>
      </c>
      <c r="U2283" s="184"/>
      <c r="V2283" s="185"/>
      <c r="W2283" s="183"/>
      <c r="X2283" s="183"/>
      <c r="Y2283" s="183"/>
      <c r="Z2283" s="186"/>
      <c r="AA2283" s="187"/>
    </row>
    <row r="2284" spans="1:27" x14ac:dyDescent="0.25">
      <c r="A2284" s="88">
        <v>193</v>
      </c>
      <c r="B2284" s="91" t="str">
        <f>CONCATENATE(Revisión_Avance_Periodo!$C2284,";",Revisión_Avance_Periodo!$E2284,";",Revisión_Avance_Periodo!$I2284)</f>
        <v>OE2;PR_10;ACT_211</v>
      </c>
      <c r="C2284" s="170" t="s">
        <v>47</v>
      </c>
      <c r="D2284" s="171" t="str">
        <f>VLOOKUP(Revisión_Avance_Periodo!$C2284,Componentes_BD!$F$1:$G$5,2,FALSE)</f>
        <v>Fortalecer las Tecnologías de la Información y las Telecomunicaciones.</v>
      </c>
      <c r="E2284" s="106" t="s">
        <v>12</v>
      </c>
      <c r="F2284" s="89">
        <v>11</v>
      </c>
      <c r="G2284" s="89" t="str">
        <f>VLOOKUP(Revisión_Avance_Periodo!$A2284,BD_Seguimiento_OAP_2019!$A$2:$G$294,7,FALSE)</f>
        <v>PAI</v>
      </c>
      <c r="H2284" s="89" t="str">
        <f>VLOOKUP(Revisión_Avance_Periodo!$A2284,BD_Seguimiento_OAP_2019!$A$2:$J$294,10,FALSE)</f>
        <v>PAI_05 - Gestión del Riesgo de Corrupción  - Mapa de Riesgos de Corrupción</v>
      </c>
      <c r="I2284" s="89" t="s">
        <v>1648</v>
      </c>
      <c r="J2284" s="89" t="str">
        <f>VLOOKUP(Revisión_Avance_Periodo!$I2284,BD_Seguimiento_OAP_2019!$L:$M,2,FALSE)</f>
        <v>Monitorear y efectuar seguimiento a los riesgos de corrupción</v>
      </c>
      <c r="K2284" s="106" t="s">
        <v>64</v>
      </c>
      <c r="L2284" s="172">
        <v>4.4642857142857152E-4</v>
      </c>
      <c r="M2284" s="173" t="s">
        <v>106</v>
      </c>
      <c r="N2284" s="174">
        <f>INDEX(BD_Seguimiento_OAP_2019!$AH$3:$AS$294,MATCH(Revisión_Avance_Periodo!$I2284,BD_Seguimiento_OAP_2019!$L$3:$L$294,0),MATCH(Revisión_Avance_Periodo!$M2284,BD_Seguimiento_OAP_2019!$AH$2:$AS$2,0))</f>
        <v>0.25</v>
      </c>
      <c r="O2284" s="174">
        <f>INDEX(BD_Seguimiento_OAP_2019!$AV$3:$BG$294,MATCH(Revisión_Avance_Periodo!$I2284,BD_Seguimiento_OAP_2019!$L$3:$L$294,0),MATCH(Revisión_Avance_Periodo!$M2284,BD_Seguimiento_OAP_2019!$AV$2:$BG$2,0))</f>
        <v>0.25</v>
      </c>
      <c r="P2284" s="189">
        <f t="shared" si="413"/>
        <v>1</v>
      </c>
      <c r="Q2284" s="173" t="str">
        <f>VLOOKUP(P2284,Tabla_Indicador_Gestion4[#All],3,TRUE)</f>
        <v>Culminada</v>
      </c>
      <c r="R2284" s="215">
        <f>SUBTOTAL(9,$N$2282:$N2284)</f>
        <v>0.25</v>
      </c>
      <c r="S2284" s="231">
        <f>SUBTOTAL(9,$O$2282:$O2284)</f>
        <v>0.25</v>
      </c>
      <c r="T2284" s="231">
        <f>IFERROR(+Revisión_Avance_Periodo!$S2284/Revisión_Avance_Periodo!$R2284,0)</f>
        <v>1</v>
      </c>
      <c r="U2284" s="184"/>
      <c r="V2284" s="185"/>
      <c r="W2284" s="183"/>
      <c r="X2284" s="183"/>
      <c r="Y2284" s="183"/>
      <c r="Z2284" s="186"/>
      <c r="AA2284" s="187"/>
    </row>
    <row r="2285" spans="1:27" x14ac:dyDescent="0.25">
      <c r="A2285" s="94">
        <v>193</v>
      </c>
      <c r="B2285" s="96" t="str">
        <f>CONCATENATE(Revisión_Avance_Periodo!$C2285,";",Revisión_Avance_Periodo!$E2285,";",Revisión_Avance_Periodo!$I2285)</f>
        <v>OE2;PR_10;ACT_211</v>
      </c>
      <c r="C2285" s="180" t="s">
        <v>47</v>
      </c>
      <c r="D2285" s="181" t="str">
        <f>VLOOKUP(Revisión_Avance_Periodo!$C2285,Componentes_BD!$F$1:$G$5,2,FALSE)</f>
        <v>Fortalecer las Tecnologías de la Información y las Telecomunicaciones.</v>
      </c>
      <c r="E2285" s="119" t="s">
        <v>12</v>
      </c>
      <c r="F2285" s="95">
        <v>11</v>
      </c>
      <c r="G2285" s="95" t="str">
        <f>VLOOKUP(Revisión_Avance_Periodo!$A2285,BD_Seguimiento_OAP_2019!$A$2:$G$294,7,FALSE)</f>
        <v>PAI</v>
      </c>
      <c r="H2285" s="95" t="str">
        <f>VLOOKUP(Revisión_Avance_Periodo!$A2285,BD_Seguimiento_OAP_2019!$A$2:$J$294,10,FALSE)</f>
        <v>PAI_05 - Gestión del Riesgo de Corrupción  - Mapa de Riesgos de Corrupción</v>
      </c>
      <c r="I2285" s="95" t="s">
        <v>1648</v>
      </c>
      <c r="J2285" s="95" t="str">
        <f>VLOOKUP(Revisión_Avance_Periodo!$I2285,BD_Seguimiento_OAP_2019!$L:$M,2,FALSE)</f>
        <v>Monitorear y efectuar seguimiento a los riesgos de corrupción</v>
      </c>
      <c r="K2285" s="119" t="s">
        <v>64</v>
      </c>
      <c r="L2285" s="172">
        <v>4.4642857142857152E-4</v>
      </c>
      <c r="M2285" s="182" t="s">
        <v>107</v>
      </c>
      <c r="N2285" s="174">
        <f>INDEX(BD_Seguimiento_OAP_2019!$AH$3:$AS$294,MATCH(Revisión_Avance_Periodo!$I2285,BD_Seguimiento_OAP_2019!$L$3:$L$294,0),MATCH(Revisión_Avance_Periodo!$M2285,BD_Seguimiento_OAP_2019!$AH$2:$AS$2,0))</f>
        <v>0.05</v>
      </c>
      <c r="O2285" s="174">
        <f>INDEX(BD_Seguimiento_OAP_2019!$AV$3:$BG$294,MATCH(Revisión_Avance_Periodo!$I2285,BD_Seguimiento_OAP_2019!$L$3:$L$294,0),MATCH(Revisión_Avance_Periodo!$M2285,BD_Seguimiento_OAP_2019!$AV$2:$BG$2,0))</f>
        <v>0.05</v>
      </c>
      <c r="P2285" s="188">
        <f t="shared" si="413"/>
        <v>1</v>
      </c>
      <c r="Q2285" s="182" t="str">
        <f>VLOOKUP(P2285,Tabla_Indicador_Gestion4[#All],3,TRUE)</f>
        <v>Culminada</v>
      </c>
      <c r="R2285" s="215">
        <f>SUBTOTAL(9,$N$2282:$N2285)</f>
        <v>0.3</v>
      </c>
      <c r="S2285" s="231">
        <f>SUBTOTAL(9,$O$2282:$O2285)</f>
        <v>0.3</v>
      </c>
      <c r="T2285" s="231">
        <f>IFERROR(+Revisión_Avance_Periodo!$S2285/Revisión_Avance_Periodo!$R2285,0)</f>
        <v>1</v>
      </c>
      <c r="U2285" s="184"/>
      <c r="V2285" s="185"/>
      <c r="W2285" s="183"/>
      <c r="X2285" s="183"/>
      <c r="Y2285" s="183"/>
      <c r="Z2285" s="186"/>
      <c r="AA2285" s="187"/>
    </row>
    <row r="2286" spans="1:27" x14ac:dyDescent="0.25">
      <c r="A2286" s="88">
        <v>193</v>
      </c>
      <c r="B2286" s="91" t="str">
        <f>CONCATENATE(Revisión_Avance_Periodo!$C2286,";",Revisión_Avance_Periodo!$E2286,";",Revisión_Avance_Periodo!$I2286)</f>
        <v>OE2;PR_10;ACT_211</v>
      </c>
      <c r="C2286" s="170" t="s">
        <v>47</v>
      </c>
      <c r="D2286" s="171" t="str">
        <f>VLOOKUP(Revisión_Avance_Periodo!$C2286,Componentes_BD!$F$1:$G$5,2,FALSE)</f>
        <v>Fortalecer las Tecnologías de la Información y las Telecomunicaciones.</v>
      </c>
      <c r="E2286" s="106" t="s">
        <v>12</v>
      </c>
      <c r="F2286" s="89">
        <v>11</v>
      </c>
      <c r="G2286" s="89" t="str">
        <f>VLOOKUP(Revisión_Avance_Periodo!$A2286,BD_Seguimiento_OAP_2019!$A$2:$G$294,7,FALSE)</f>
        <v>PAI</v>
      </c>
      <c r="H2286" s="89" t="str">
        <f>VLOOKUP(Revisión_Avance_Periodo!$A2286,BD_Seguimiento_OAP_2019!$A$2:$J$294,10,FALSE)</f>
        <v>PAI_05 - Gestión del Riesgo de Corrupción  - Mapa de Riesgos de Corrupción</v>
      </c>
      <c r="I2286" s="89" t="s">
        <v>1648</v>
      </c>
      <c r="J2286" s="89" t="str">
        <f>VLOOKUP(Revisión_Avance_Periodo!$I2286,BD_Seguimiento_OAP_2019!$L:$M,2,FALSE)</f>
        <v>Monitorear y efectuar seguimiento a los riesgos de corrupción</v>
      </c>
      <c r="K2286" s="106" t="s">
        <v>64</v>
      </c>
      <c r="L2286" s="172">
        <v>4.4642857142857152E-4</v>
      </c>
      <c r="M2286" s="173" t="s">
        <v>108</v>
      </c>
      <c r="N2286" s="174">
        <f>INDEX(BD_Seguimiento_OAP_2019!$AH$3:$AS$294,MATCH(Revisión_Avance_Periodo!$I2286,BD_Seguimiento_OAP_2019!$L$3:$L$294,0),MATCH(Revisión_Avance_Periodo!$M2286,BD_Seguimiento_OAP_2019!$AH$2:$AS$2,0))</f>
        <v>0.1</v>
      </c>
      <c r="O2286" s="174">
        <f>INDEX(BD_Seguimiento_OAP_2019!$AV$3:$BG$294,MATCH(Revisión_Avance_Periodo!$I2286,BD_Seguimiento_OAP_2019!$L$3:$L$294,0),MATCH(Revisión_Avance_Periodo!$M2286,BD_Seguimiento_OAP_2019!$AV$2:$BG$2,0))</f>
        <v>0.1</v>
      </c>
      <c r="P2286" s="189">
        <f t="shared" si="413"/>
        <v>1</v>
      </c>
      <c r="Q2286" s="173" t="str">
        <f>VLOOKUP(P2286,Tabla_Indicador_Gestion4[#All],3,TRUE)</f>
        <v>Culminada</v>
      </c>
      <c r="R2286" s="215">
        <f>SUBTOTAL(9,$N$2282:$N2286)</f>
        <v>0.4</v>
      </c>
      <c r="S2286" s="231">
        <f>SUBTOTAL(9,$O$2282:$O2286)</f>
        <v>0.4</v>
      </c>
      <c r="T2286" s="231">
        <f>IFERROR(+Revisión_Avance_Periodo!$S2286/Revisión_Avance_Periodo!$R2286,0)</f>
        <v>1</v>
      </c>
      <c r="U2286" s="184"/>
      <c r="V2286" s="185"/>
      <c r="W2286" s="183"/>
      <c r="X2286" s="183"/>
      <c r="Y2286" s="183"/>
      <c r="Z2286" s="186"/>
      <c r="AA2286" s="187"/>
    </row>
    <row r="2287" spans="1:27" x14ac:dyDescent="0.25">
      <c r="A2287" s="94">
        <v>193</v>
      </c>
      <c r="B2287" s="96" t="str">
        <f>CONCATENATE(Revisión_Avance_Periodo!$C2287,";",Revisión_Avance_Periodo!$E2287,";",Revisión_Avance_Periodo!$I2287)</f>
        <v>OE2;PR_10;ACT_211</v>
      </c>
      <c r="C2287" s="180" t="s">
        <v>47</v>
      </c>
      <c r="D2287" s="181" t="str">
        <f>VLOOKUP(Revisión_Avance_Periodo!$C2287,Componentes_BD!$F$1:$G$5,2,FALSE)</f>
        <v>Fortalecer las Tecnologías de la Información y las Telecomunicaciones.</v>
      </c>
      <c r="E2287" s="119" t="s">
        <v>12</v>
      </c>
      <c r="F2287" s="95">
        <v>11</v>
      </c>
      <c r="G2287" s="95" t="str">
        <f>VLOOKUP(Revisión_Avance_Periodo!$A2287,BD_Seguimiento_OAP_2019!$A$2:$G$294,7,FALSE)</f>
        <v>PAI</v>
      </c>
      <c r="H2287" s="95" t="str">
        <f>VLOOKUP(Revisión_Avance_Periodo!$A2287,BD_Seguimiento_OAP_2019!$A$2:$J$294,10,FALSE)</f>
        <v>PAI_05 - Gestión del Riesgo de Corrupción  - Mapa de Riesgos de Corrupción</v>
      </c>
      <c r="I2287" s="95" t="s">
        <v>1648</v>
      </c>
      <c r="J2287" s="95" t="str">
        <f>VLOOKUP(Revisión_Avance_Periodo!$I2287,BD_Seguimiento_OAP_2019!$L:$M,2,FALSE)</f>
        <v>Monitorear y efectuar seguimiento a los riesgos de corrupción</v>
      </c>
      <c r="K2287" s="119" t="s">
        <v>64</v>
      </c>
      <c r="L2287" s="172">
        <v>4.4642857142857152E-4</v>
      </c>
      <c r="M2287" s="182" t="s">
        <v>109</v>
      </c>
      <c r="N2287" s="174">
        <f>INDEX(BD_Seguimiento_OAP_2019!$AH$3:$AS$294,MATCH(Revisión_Avance_Periodo!$I2287,BD_Seguimiento_OAP_2019!$L$3:$L$294,0),MATCH(Revisión_Avance_Periodo!$M2287,BD_Seguimiento_OAP_2019!$AH$2:$AS$2,0))</f>
        <v>0.1</v>
      </c>
      <c r="O2287" s="174">
        <f>INDEX(BD_Seguimiento_OAP_2019!$AV$3:$BG$294,MATCH(Revisión_Avance_Periodo!$I2287,BD_Seguimiento_OAP_2019!$L$3:$L$294,0),MATCH(Revisión_Avance_Periodo!$M2287,BD_Seguimiento_OAP_2019!$AV$2:$BG$2,0))</f>
        <v>0.1</v>
      </c>
      <c r="P2287" s="188">
        <f t="shared" si="413"/>
        <v>1</v>
      </c>
      <c r="Q2287" s="182" t="str">
        <f>VLOOKUP(P2287,Tabla_Indicador_Gestion4[#All],3,TRUE)</f>
        <v>Culminada</v>
      </c>
      <c r="R2287" s="215">
        <f>SUBTOTAL(9,$N$2282:$N2287)</f>
        <v>0.5</v>
      </c>
      <c r="S2287" s="231">
        <f>SUBTOTAL(9,$O$2282:$O2287)</f>
        <v>0.5</v>
      </c>
      <c r="T2287" s="231">
        <f>IFERROR(+Revisión_Avance_Periodo!$S2287/Revisión_Avance_Periodo!$R2287,0)</f>
        <v>1</v>
      </c>
      <c r="U2287" s="184"/>
      <c r="V2287" s="185"/>
      <c r="W2287" s="183"/>
      <c r="X2287" s="183"/>
      <c r="Y2287" s="183"/>
      <c r="Z2287" s="186"/>
      <c r="AA2287" s="187"/>
    </row>
    <row r="2288" spans="1:27" x14ac:dyDescent="0.25">
      <c r="A2288" s="88">
        <v>193</v>
      </c>
      <c r="B2288" s="91" t="str">
        <f>CONCATENATE(Revisión_Avance_Periodo!$C2288,";",Revisión_Avance_Periodo!$E2288,";",Revisión_Avance_Periodo!$I2288)</f>
        <v>OE2;PR_10;ACT_211</v>
      </c>
      <c r="C2288" s="170" t="s">
        <v>47</v>
      </c>
      <c r="D2288" s="171" t="str">
        <f>VLOOKUP(Revisión_Avance_Periodo!$C2288,Componentes_BD!$F$1:$G$5,2,FALSE)</f>
        <v>Fortalecer las Tecnologías de la Información y las Telecomunicaciones.</v>
      </c>
      <c r="E2288" s="106" t="s">
        <v>12</v>
      </c>
      <c r="F2288" s="89">
        <v>11</v>
      </c>
      <c r="G2288" s="89" t="str">
        <f>VLOOKUP(Revisión_Avance_Periodo!$A2288,BD_Seguimiento_OAP_2019!$A$2:$G$294,7,FALSE)</f>
        <v>PAI</v>
      </c>
      <c r="H2288" s="89" t="str">
        <f>VLOOKUP(Revisión_Avance_Periodo!$A2288,BD_Seguimiento_OAP_2019!$A$2:$J$294,10,FALSE)</f>
        <v>PAI_05 - Gestión del Riesgo de Corrupción  - Mapa de Riesgos de Corrupción</v>
      </c>
      <c r="I2288" s="89" t="s">
        <v>1648</v>
      </c>
      <c r="J2288" s="89" t="str">
        <f>VLOOKUP(Revisión_Avance_Periodo!$I2288,BD_Seguimiento_OAP_2019!$L:$M,2,FALSE)</f>
        <v>Monitorear y efectuar seguimiento a los riesgos de corrupción</v>
      </c>
      <c r="K2288" s="106" t="s">
        <v>64</v>
      </c>
      <c r="L2288" s="172">
        <v>4.4642857142857152E-4</v>
      </c>
      <c r="M2288" s="173" t="s">
        <v>110</v>
      </c>
      <c r="N2288" s="174">
        <f>INDEX(BD_Seguimiento_OAP_2019!$AH$3:$AS$294,MATCH(Revisión_Avance_Periodo!$I2288,BD_Seguimiento_OAP_2019!$L$3:$L$294,0),MATCH(Revisión_Avance_Periodo!$M2288,BD_Seguimiento_OAP_2019!$AH$2:$AS$2,0))</f>
        <v>0.05</v>
      </c>
      <c r="O2288" s="174">
        <f>INDEX(BD_Seguimiento_OAP_2019!$AV$3:$BG$294,MATCH(Revisión_Avance_Periodo!$I2288,BD_Seguimiento_OAP_2019!$L$3:$L$294,0),MATCH(Revisión_Avance_Periodo!$M2288,BD_Seguimiento_OAP_2019!$AV$2:$BG$2,0))</f>
        <v>0</v>
      </c>
      <c r="P2288" s="189">
        <f t="shared" si="413"/>
        <v>0</v>
      </c>
      <c r="Q2288" s="173" t="str">
        <f>VLOOKUP(P2288,Tabla_Indicador_Gestion4[#All],3,TRUE)</f>
        <v>Por Ejecutar</v>
      </c>
      <c r="R2288" s="215">
        <f>SUBTOTAL(9,$N$2282:$N2288)</f>
        <v>0.55000000000000004</v>
      </c>
      <c r="S2288" s="231">
        <f>SUBTOTAL(9,$O$2282:$O2288)</f>
        <v>0.5</v>
      </c>
      <c r="T2288" s="231">
        <f>IFERROR(+Revisión_Avance_Periodo!$S2288/Revisión_Avance_Periodo!$R2288,0)</f>
        <v>0.90909090909090906</v>
      </c>
      <c r="U2288" s="184"/>
      <c r="V2288" s="185"/>
      <c r="W2288" s="183"/>
      <c r="X2288" s="183"/>
      <c r="Y2288" s="183"/>
      <c r="Z2288" s="186"/>
      <c r="AA2288" s="187"/>
    </row>
    <row r="2289" spans="1:27" x14ac:dyDescent="0.25">
      <c r="A2289" s="94">
        <v>193</v>
      </c>
      <c r="B2289" s="96" t="str">
        <f>CONCATENATE(Revisión_Avance_Periodo!$C2289,";",Revisión_Avance_Periodo!$E2289,";",Revisión_Avance_Periodo!$I2289)</f>
        <v>OE2;PR_10;ACT_211</v>
      </c>
      <c r="C2289" s="180" t="s">
        <v>47</v>
      </c>
      <c r="D2289" s="181" t="str">
        <f>VLOOKUP(Revisión_Avance_Periodo!$C2289,Componentes_BD!$F$1:$G$5,2,FALSE)</f>
        <v>Fortalecer las Tecnologías de la Información y las Telecomunicaciones.</v>
      </c>
      <c r="E2289" s="119" t="s">
        <v>12</v>
      </c>
      <c r="F2289" s="95">
        <v>11</v>
      </c>
      <c r="G2289" s="95" t="str">
        <f>VLOOKUP(Revisión_Avance_Periodo!$A2289,BD_Seguimiento_OAP_2019!$A$2:$G$294,7,FALSE)</f>
        <v>PAI</v>
      </c>
      <c r="H2289" s="95" t="str">
        <f>VLOOKUP(Revisión_Avance_Periodo!$A2289,BD_Seguimiento_OAP_2019!$A$2:$J$294,10,FALSE)</f>
        <v>PAI_05 - Gestión del Riesgo de Corrupción  - Mapa de Riesgos de Corrupción</v>
      </c>
      <c r="I2289" s="95" t="s">
        <v>1648</v>
      </c>
      <c r="J2289" s="95" t="str">
        <f>VLOOKUP(Revisión_Avance_Periodo!$I2289,BD_Seguimiento_OAP_2019!$L:$M,2,FALSE)</f>
        <v>Monitorear y efectuar seguimiento a los riesgos de corrupción</v>
      </c>
      <c r="K2289" s="119" t="s">
        <v>64</v>
      </c>
      <c r="L2289" s="172">
        <v>4.4642857142857152E-4</v>
      </c>
      <c r="M2289" s="182" t="s">
        <v>111</v>
      </c>
      <c r="N2289" s="174">
        <f>INDEX(BD_Seguimiento_OAP_2019!$AH$3:$AS$294,MATCH(Revisión_Avance_Periodo!$I2289,BD_Seguimiento_OAP_2019!$L$3:$L$294,0),MATCH(Revisión_Avance_Periodo!$M2289,BD_Seguimiento_OAP_2019!$AH$2:$AS$2,0))</f>
        <v>0.1</v>
      </c>
      <c r="O2289" s="174">
        <f>INDEX(BD_Seguimiento_OAP_2019!$AV$3:$BG$294,MATCH(Revisión_Avance_Periodo!$I2289,BD_Seguimiento_OAP_2019!$L$3:$L$294,0),MATCH(Revisión_Avance_Periodo!$M2289,BD_Seguimiento_OAP_2019!$AV$2:$BG$2,0))</f>
        <v>0</v>
      </c>
      <c r="P2289" s="188">
        <f t="shared" si="413"/>
        <v>0</v>
      </c>
      <c r="Q2289" s="182" t="str">
        <f>VLOOKUP(P2289,Tabla_Indicador_Gestion4[#All],3,TRUE)</f>
        <v>Por Ejecutar</v>
      </c>
      <c r="R2289" s="215">
        <f>SUBTOTAL(9,$N$2282:$N2289)</f>
        <v>0.65</v>
      </c>
      <c r="S2289" s="231">
        <f>SUBTOTAL(9,$O$2282:$O2289)</f>
        <v>0.5</v>
      </c>
      <c r="T2289" s="231">
        <f>IFERROR(+Revisión_Avance_Periodo!$S2289/Revisión_Avance_Periodo!$R2289,0)</f>
        <v>0.76923076923076916</v>
      </c>
      <c r="U2289" s="184"/>
      <c r="V2289" s="185"/>
      <c r="W2289" s="183"/>
      <c r="X2289" s="183"/>
      <c r="Y2289" s="183"/>
      <c r="Z2289" s="186"/>
      <c r="AA2289" s="187"/>
    </row>
    <row r="2290" spans="1:27" x14ac:dyDescent="0.25">
      <c r="A2290" s="88">
        <v>193</v>
      </c>
      <c r="B2290" s="91" t="str">
        <f>CONCATENATE(Revisión_Avance_Periodo!$C2290,";",Revisión_Avance_Periodo!$E2290,";",Revisión_Avance_Periodo!$I2290)</f>
        <v>OE2;PR_10;ACT_211</v>
      </c>
      <c r="C2290" s="170" t="s">
        <v>47</v>
      </c>
      <c r="D2290" s="171" t="str">
        <f>VLOOKUP(Revisión_Avance_Periodo!$C2290,Componentes_BD!$F$1:$G$5,2,FALSE)</f>
        <v>Fortalecer las Tecnologías de la Información y las Telecomunicaciones.</v>
      </c>
      <c r="E2290" s="106" t="s">
        <v>12</v>
      </c>
      <c r="F2290" s="89">
        <v>11</v>
      </c>
      <c r="G2290" s="89" t="str">
        <f>VLOOKUP(Revisión_Avance_Periodo!$A2290,BD_Seguimiento_OAP_2019!$A$2:$G$294,7,FALSE)</f>
        <v>PAI</v>
      </c>
      <c r="H2290" s="89" t="str">
        <f>VLOOKUP(Revisión_Avance_Periodo!$A2290,BD_Seguimiento_OAP_2019!$A$2:$J$294,10,FALSE)</f>
        <v>PAI_05 - Gestión del Riesgo de Corrupción  - Mapa de Riesgos de Corrupción</v>
      </c>
      <c r="I2290" s="89" t="s">
        <v>1648</v>
      </c>
      <c r="J2290" s="89" t="str">
        <f>VLOOKUP(Revisión_Avance_Periodo!$I2290,BD_Seguimiento_OAP_2019!$L:$M,2,FALSE)</f>
        <v>Monitorear y efectuar seguimiento a los riesgos de corrupción</v>
      </c>
      <c r="K2290" s="106" t="s">
        <v>64</v>
      </c>
      <c r="L2290" s="172">
        <v>4.4642857142857152E-4</v>
      </c>
      <c r="M2290" s="173" t="s">
        <v>112</v>
      </c>
      <c r="N2290" s="174">
        <f>INDEX(BD_Seguimiento_OAP_2019!$AH$3:$AS$294,MATCH(Revisión_Avance_Periodo!$I2290,BD_Seguimiento_OAP_2019!$L$3:$L$294,0),MATCH(Revisión_Avance_Periodo!$M2290,BD_Seguimiento_OAP_2019!$AH$2:$AS$2,0))</f>
        <v>0.1</v>
      </c>
      <c r="O2290" s="174">
        <f>INDEX(BD_Seguimiento_OAP_2019!$AV$3:$BG$294,MATCH(Revisión_Avance_Periodo!$I2290,BD_Seguimiento_OAP_2019!$L$3:$L$294,0),MATCH(Revisión_Avance_Periodo!$M2290,BD_Seguimiento_OAP_2019!$AV$2:$BG$2,0))</f>
        <v>0</v>
      </c>
      <c r="P2290" s="189">
        <f t="shared" si="413"/>
        <v>0</v>
      </c>
      <c r="Q2290" s="173" t="str">
        <f>VLOOKUP(P2290,Tabla_Indicador_Gestion4[#All],3,TRUE)</f>
        <v>Por Ejecutar</v>
      </c>
      <c r="R2290" s="215">
        <f>SUBTOTAL(9,$N$2282:$N2290)</f>
        <v>0.75</v>
      </c>
      <c r="S2290" s="231">
        <f>SUBTOTAL(9,$O$2282:$O2290)</f>
        <v>0.5</v>
      </c>
      <c r="T2290" s="231">
        <f>IFERROR(+Revisión_Avance_Periodo!$S2290/Revisión_Avance_Periodo!$R2290,0)</f>
        <v>0.66666666666666663</v>
      </c>
      <c r="U2290" s="184"/>
      <c r="V2290" s="185"/>
      <c r="W2290" s="183"/>
      <c r="X2290" s="183"/>
      <c r="Y2290" s="183"/>
      <c r="Z2290" s="186"/>
      <c r="AA2290" s="187"/>
    </row>
    <row r="2291" spans="1:27" x14ac:dyDescent="0.25">
      <c r="A2291" s="94">
        <v>193</v>
      </c>
      <c r="B2291" s="96" t="str">
        <f>CONCATENATE(Revisión_Avance_Periodo!$C2291,";",Revisión_Avance_Periodo!$E2291,";",Revisión_Avance_Periodo!$I2291)</f>
        <v>OE2;PR_10;ACT_211</v>
      </c>
      <c r="C2291" s="180" t="s">
        <v>47</v>
      </c>
      <c r="D2291" s="181" t="str">
        <f>VLOOKUP(Revisión_Avance_Periodo!$C2291,Componentes_BD!$F$1:$G$5,2,FALSE)</f>
        <v>Fortalecer las Tecnologías de la Información y las Telecomunicaciones.</v>
      </c>
      <c r="E2291" s="119" t="s">
        <v>12</v>
      </c>
      <c r="F2291" s="95">
        <v>11</v>
      </c>
      <c r="G2291" s="95" t="str">
        <f>VLOOKUP(Revisión_Avance_Periodo!$A2291,BD_Seguimiento_OAP_2019!$A$2:$G$294,7,FALSE)</f>
        <v>PAI</v>
      </c>
      <c r="H2291" s="95" t="str">
        <f>VLOOKUP(Revisión_Avance_Periodo!$A2291,BD_Seguimiento_OAP_2019!$A$2:$J$294,10,FALSE)</f>
        <v>PAI_05 - Gestión del Riesgo de Corrupción  - Mapa de Riesgos de Corrupción</v>
      </c>
      <c r="I2291" s="95" t="s">
        <v>1648</v>
      </c>
      <c r="J2291" s="95" t="str">
        <f>VLOOKUP(Revisión_Avance_Periodo!$I2291,BD_Seguimiento_OAP_2019!$L:$M,2,FALSE)</f>
        <v>Monitorear y efectuar seguimiento a los riesgos de corrupción</v>
      </c>
      <c r="K2291" s="119" t="s">
        <v>64</v>
      </c>
      <c r="L2291" s="172">
        <v>4.4642857142857152E-4</v>
      </c>
      <c r="M2291" s="182" t="s">
        <v>113</v>
      </c>
      <c r="N2291" s="174">
        <f>INDEX(BD_Seguimiento_OAP_2019!$AH$3:$AS$294,MATCH(Revisión_Avance_Periodo!$I2291,BD_Seguimiento_OAP_2019!$L$3:$L$294,0),MATCH(Revisión_Avance_Periodo!$M2291,BD_Seguimiento_OAP_2019!$AH$2:$AS$2,0))</f>
        <v>0.05</v>
      </c>
      <c r="O2291" s="174">
        <f>INDEX(BD_Seguimiento_OAP_2019!$AV$3:$BG$294,MATCH(Revisión_Avance_Periodo!$I2291,BD_Seguimiento_OAP_2019!$L$3:$L$294,0),MATCH(Revisión_Avance_Periodo!$M2291,BD_Seguimiento_OAP_2019!$AV$2:$BG$2,0))</f>
        <v>0</v>
      </c>
      <c r="P2291" s="188">
        <f t="shared" si="413"/>
        <v>0</v>
      </c>
      <c r="Q2291" s="182" t="str">
        <f>VLOOKUP(P2291,Tabla_Indicador_Gestion4[#All],3,TRUE)</f>
        <v>Por Ejecutar</v>
      </c>
      <c r="R2291" s="215">
        <f>SUBTOTAL(9,$N$2282:$N2291)</f>
        <v>0.8</v>
      </c>
      <c r="S2291" s="231">
        <f>SUBTOTAL(9,$O$2282:$O2291)</f>
        <v>0.5</v>
      </c>
      <c r="T2291" s="231">
        <f>IFERROR(+Revisión_Avance_Periodo!$S2291/Revisión_Avance_Periodo!$R2291,0)</f>
        <v>0.625</v>
      </c>
      <c r="U2291" s="184"/>
      <c r="V2291" s="185"/>
      <c r="W2291" s="183"/>
      <c r="X2291" s="183"/>
      <c r="Y2291" s="183"/>
      <c r="Z2291" s="186"/>
      <c r="AA2291" s="187"/>
    </row>
    <row r="2292" spans="1:27" x14ac:dyDescent="0.25">
      <c r="A2292" s="88">
        <v>193</v>
      </c>
      <c r="B2292" s="91" t="str">
        <f>CONCATENATE(Revisión_Avance_Periodo!$C2292,";",Revisión_Avance_Periodo!$E2292,";",Revisión_Avance_Periodo!$I2292)</f>
        <v>OE2;PR_10;ACT_211</v>
      </c>
      <c r="C2292" s="170" t="s">
        <v>47</v>
      </c>
      <c r="D2292" s="171" t="str">
        <f>VLOOKUP(Revisión_Avance_Periodo!$C2292,Componentes_BD!$F$1:$G$5,2,FALSE)</f>
        <v>Fortalecer las Tecnologías de la Información y las Telecomunicaciones.</v>
      </c>
      <c r="E2292" s="106" t="s">
        <v>12</v>
      </c>
      <c r="F2292" s="89">
        <v>11</v>
      </c>
      <c r="G2292" s="89" t="str">
        <f>VLOOKUP(Revisión_Avance_Periodo!$A2292,BD_Seguimiento_OAP_2019!$A$2:$G$294,7,FALSE)</f>
        <v>PAI</v>
      </c>
      <c r="H2292" s="89" t="str">
        <f>VLOOKUP(Revisión_Avance_Periodo!$A2292,BD_Seguimiento_OAP_2019!$A$2:$J$294,10,FALSE)</f>
        <v>PAI_05 - Gestión del Riesgo de Corrupción  - Mapa de Riesgos de Corrupción</v>
      </c>
      <c r="I2292" s="89" t="s">
        <v>1648</v>
      </c>
      <c r="J2292" s="89" t="str">
        <f>VLOOKUP(Revisión_Avance_Periodo!$I2292,BD_Seguimiento_OAP_2019!$L:$M,2,FALSE)</f>
        <v>Monitorear y efectuar seguimiento a los riesgos de corrupción</v>
      </c>
      <c r="K2292" s="106" t="s">
        <v>64</v>
      </c>
      <c r="L2292" s="172">
        <v>4.4642857142857152E-4</v>
      </c>
      <c r="M2292" s="173" t="s">
        <v>114</v>
      </c>
      <c r="N2292" s="174">
        <f>INDEX(BD_Seguimiento_OAP_2019!$AH$3:$AS$294,MATCH(Revisión_Avance_Periodo!$I2292,BD_Seguimiento_OAP_2019!$L$3:$L$294,0),MATCH(Revisión_Avance_Periodo!$M2292,BD_Seguimiento_OAP_2019!$AH$2:$AS$2,0))</f>
        <v>0.1</v>
      </c>
      <c r="O2292" s="174">
        <f>INDEX(BD_Seguimiento_OAP_2019!$AV$3:$BG$294,MATCH(Revisión_Avance_Periodo!$I2292,BD_Seguimiento_OAP_2019!$L$3:$L$294,0),MATCH(Revisión_Avance_Periodo!$M2292,BD_Seguimiento_OAP_2019!$AV$2:$BG$2,0))</f>
        <v>0</v>
      </c>
      <c r="P2292" s="189">
        <f t="shared" si="413"/>
        <v>0</v>
      </c>
      <c r="Q2292" s="173" t="str">
        <f>VLOOKUP(P2292,Tabla_Indicador_Gestion4[#All],3,TRUE)</f>
        <v>Por Ejecutar</v>
      </c>
      <c r="R2292" s="215">
        <f>SUBTOTAL(9,$N$2282:$N2292)</f>
        <v>0.9</v>
      </c>
      <c r="S2292" s="231">
        <f>SUBTOTAL(9,$O$2282:$O2292)</f>
        <v>0.5</v>
      </c>
      <c r="T2292" s="231">
        <f>IFERROR(+Revisión_Avance_Periodo!$S2292/Revisión_Avance_Periodo!$R2292,0)</f>
        <v>0.55555555555555558</v>
      </c>
      <c r="U2292" s="184"/>
      <c r="V2292" s="185"/>
      <c r="W2292" s="183"/>
      <c r="X2292" s="183"/>
      <c r="Y2292" s="183"/>
      <c r="Z2292" s="186"/>
      <c r="AA2292" s="187"/>
    </row>
    <row r="2293" spans="1:27" ht="15.75" thickBot="1" x14ac:dyDescent="0.3">
      <c r="A2293" s="94">
        <v>193</v>
      </c>
      <c r="B2293" s="96" t="str">
        <f>CONCATENATE(Revisión_Avance_Periodo!$C2293,";",Revisión_Avance_Periodo!$E2293,";",Revisión_Avance_Periodo!$I2293)</f>
        <v>OE2;PR_10;ACT_211</v>
      </c>
      <c r="C2293" s="180" t="s">
        <v>47</v>
      </c>
      <c r="D2293" s="181" t="str">
        <f>VLOOKUP(Revisión_Avance_Periodo!$C2293,Componentes_BD!$F$1:$G$5,2,FALSE)</f>
        <v>Fortalecer las Tecnologías de la Información y las Telecomunicaciones.</v>
      </c>
      <c r="E2293" s="119" t="s">
        <v>12</v>
      </c>
      <c r="F2293" s="95">
        <v>11</v>
      </c>
      <c r="G2293" s="95" t="str">
        <f>VLOOKUP(Revisión_Avance_Periodo!$A2293,BD_Seguimiento_OAP_2019!$A$2:$G$294,7,FALSE)</f>
        <v>PAI</v>
      </c>
      <c r="H2293" s="95" t="str">
        <f>VLOOKUP(Revisión_Avance_Periodo!$A2293,BD_Seguimiento_OAP_2019!$A$2:$J$294,10,FALSE)</f>
        <v>PAI_05 - Gestión del Riesgo de Corrupción  - Mapa de Riesgos de Corrupción</v>
      </c>
      <c r="I2293" s="95" t="s">
        <v>1648</v>
      </c>
      <c r="J2293" s="95" t="str">
        <f>VLOOKUP(Revisión_Avance_Periodo!$I2293,BD_Seguimiento_OAP_2019!$L:$M,2,FALSE)</f>
        <v>Monitorear y efectuar seguimiento a los riesgos de corrupción</v>
      </c>
      <c r="K2293" s="119" t="s">
        <v>64</v>
      </c>
      <c r="L2293" s="172">
        <v>4.4642857142857152E-4</v>
      </c>
      <c r="M2293" s="182" t="s">
        <v>115</v>
      </c>
      <c r="N2293" s="174">
        <f>INDEX(BD_Seguimiento_OAP_2019!$AH$3:$AS$294,MATCH(Revisión_Avance_Periodo!$I2293,BD_Seguimiento_OAP_2019!$L$3:$L$294,0),MATCH(Revisión_Avance_Periodo!$M2293,BD_Seguimiento_OAP_2019!$AH$2:$AS$2,0))</f>
        <v>0.1</v>
      </c>
      <c r="O2293" s="174">
        <f>INDEX(BD_Seguimiento_OAP_2019!$AV$3:$BG$294,MATCH(Revisión_Avance_Periodo!$I2293,BD_Seguimiento_OAP_2019!$L$3:$L$294,0),MATCH(Revisión_Avance_Periodo!$M2293,BD_Seguimiento_OAP_2019!$AV$2:$BG$2,0))</f>
        <v>0</v>
      </c>
      <c r="P2293" s="188">
        <f t="shared" si="413"/>
        <v>0</v>
      </c>
      <c r="Q2293" s="182" t="str">
        <f>VLOOKUP(P2293,Tabla_Indicador_Gestion4[#All],3,TRUE)</f>
        <v>Por Ejecutar</v>
      </c>
      <c r="R2293" s="215">
        <f>SUBTOTAL(9,$N$2282:$N2293)</f>
        <v>1</v>
      </c>
      <c r="S2293" s="231">
        <f>SUBTOTAL(9,$O$2282:$O2293)</f>
        <v>0.5</v>
      </c>
      <c r="T2293" s="231">
        <f>IFERROR(+Revisión_Avance_Periodo!$S2293/Revisión_Avance_Periodo!$R2293,0)</f>
        <v>0.5</v>
      </c>
      <c r="U2293" s="184"/>
      <c r="V2293" s="185"/>
      <c r="W2293" s="183"/>
      <c r="X2293" s="183"/>
      <c r="Y2293" s="183"/>
      <c r="Z2293" s="186"/>
      <c r="AA2293" s="187"/>
    </row>
    <row r="2294" spans="1:27" x14ac:dyDescent="0.25">
      <c r="A2294" s="88">
        <v>194</v>
      </c>
      <c r="B2294" s="91" t="str">
        <f>CONCATENATE(Revisión_Avance_Periodo!$C2294,";",Revisión_Avance_Periodo!$E2294,";",Revisión_Avance_Periodo!$I2294)</f>
        <v>OE1;PR_10;ACT_256</v>
      </c>
      <c r="C2294" s="170" t="s">
        <v>9</v>
      </c>
      <c r="D2294" s="171" t="str">
        <f>VLOOKUP(Revisión_Avance_Periodo!$C2294,Componentes_BD!$F$1:$G$5,2,FALSE)</f>
        <v>Fortalecer la Vigilancia.</v>
      </c>
      <c r="E2294" s="106" t="s">
        <v>12</v>
      </c>
      <c r="F2294" s="89">
        <v>11</v>
      </c>
      <c r="G2294" s="89" t="str">
        <f>VLOOKUP(Revisión_Avance_Periodo!$A2294,BD_Seguimiento_OAP_2019!$A$2:$G$294,7,FALSE)</f>
        <v>PAI</v>
      </c>
      <c r="H2294" s="89" t="str">
        <f>VLOOKUP(Revisión_Avance_Periodo!$A2294,BD_Seguimiento_OAP_2019!$A$2:$J$294,10,FALSE)</f>
        <v>PAI_05 - Gestión del Riesgo de Corrupción  - Mapa de Riesgos de Corrupción</v>
      </c>
      <c r="I2294" s="89" t="s">
        <v>1656</v>
      </c>
      <c r="J2294" s="89" t="str">
        <f>VLOOKUP(Revisión_Avance_Periodo!$I2294,BD_Seguimiento_OAP_2019!$L:$M,2,FALSE)</f>
        <v>Revisar y actualizar de mapa de riesgos</v>
      </c>
      <c r="K2294" s="106" t="s">
        <v>58</v>
      </c>
      <c r="L2294" s="172">
        <v>4.4642857142857152E-4</v>
      </c>
      <c r="M2294" s="173" t="s">
        <v>104</v>
      </c>
      <c r="N2294" s="190">
        <f>INDEX(BD_Seguimiento_OAP_2019!$AH$3:$AS$294,MATCH(Revisión_Avance_Periodo!$I2294,BD_Seguimiento_OAP_2019!$L$3:$L$294,0),MATCH(Revisión_Avance_Periodo!$M2294,BD_Seguimiento_OAP_2019!$AH$2:$AS$2,0))</f>
        <v>0</v>
      </c>
      <c r="O2294" s="190">
        <f>INDEX(BD_Seguimiento_OAP_2019!$AV$3:$BG$294,MATCH(Revisión_Avance_Periodo!$I2294,BD_Seguimiento_OAP_2019!$L$3:$L$294,0),MATCH(Revisión_Avance_Periodo!$M2294,BD_Seguimiento_OAP_2019!$AV$2:$BG$2,0))</f>
        <v>0</v>
      </c>
      <c r="P2294" s="175">
        <f t="shared" ref="P2294:P2303" si="423">IFERROR((O2294/N2294),0)</f>
        <v>0</v>
      </c>
      <c r="Q2294" s="173" t="str">
        <f>VLOOKUP(P2294,Tabla_Indicador_Gestion4[#All],3,TRUE)</f>
        <v>Por Ejecutar</v>
      </c>
      <c r="R2294" s="232">
        <f>SUBTOTAL(9,$N$2294:$N2294)</f>
        <v>0</v>
      </c>
      <c r="S2294" s="233">
        <f>SUBTOTAL(9,$O$2294:$O2294)</f>
        <v>0</v>
      </c>
      <c r="T2294" s="234">
        <f>IFERROR(+Revisión_Avance_Periodo!$S2294/Revisión_Avance_Periodo!$R2294,0)</f>
        <v>0</v>
      </c>
      <c r="U2294" s="191">
        <f>SUBTOTAL(9,N2294:N2305)</f>
        <v>1</v>
      </c>
      <c r="V2294" s="192">
        <f>SUBTOTAL(9,O2294:O2305)</f>
        <v>0</v>
      </c>
      <c r="W2294" s="176">
        <f t="shared" ref="W2294" si="424">+V2294/U2294</f>
        <v>0</v>
      </c>
      <c r="X2294" s="176"/>
      <c r="Y2294" s="176">
        <f>100%-Revisión_Avance_Periodo!$W2294</f>
        <v>1</v>
      </c>
      <c r="Z2294" s="178" t="str">
        <f>VLOOKUP(W2294,Tabla_Indicador_Gestion4[],3,TRUE)</f>
        <v>Por Ejecutar</v>
      </c>
      <c r="AA2294" s="179">
        <f>Revisión_Avance_Periodo!$W2294*Revisión_Avance_Periodo!$L2294</f>
        <v>0</v>
      </c>
    </row>
    <row r="2295" spans="1:27" x14ac:dyDescent="0.25">
      <c r="A2295" s="94">
        <v>194</v>
      </c>
      <c r="B2295" s="96" t="str">
        <f>CONCATENATE(Revisión_Avance_Periodo!$C2295,";",Revisión_Avance_Periodo!$E2295,";",Revisión_Avance_Periodo!$I2295)</f>
        <v>OE1;PR_10;ACT_256</v>
      </c>
      <c r="C2295" s="180" t="s">
        <v>9</v>
      </c>
      <c r="D2295" s="181" t="str">
        <f>VLOOKUP(Revisión_Avance_Periodo!$C2295,Componentes_BD!$F$1:$G$5,2,FALSE)</f>
        <v>Fortalecer la Vigilancia.</v>
      </c>
      <c r="E2295" s="119" t="s">
        <v>12</v>
      </c>
      <c r="F2295" s="95">
        <v>11</v>
      </c>
      <c r="G2295" s="95" t="str">
        <f>VLOOKUP(Revisión_Avance_Periodo!$A2295,BD_Seguimiento_OAP_2019!$A$2:$G$294,7,FALSE)</f>
        <v>PAI</v>
      </c>
      <c r="H2295" s="95" t="str">
        <f>VLOOKUP(Revisión_Avance_Periodo!$A2295,BD_Seguimiento_OAP_2019!$A$2:$J$294,10,FALSE)</f>
        <v>PAI_05 - Gestión del Riesgo de Corrupción  - Mapa de Riesgos de Corrupción</v>
      </c>
      <c r="I2295" s="95" t="s">
        <v>1656</v>
      </c>
      <c r="J2295" s="95" t="str">
        <f>VLOOKUP(Revisión_Avance_Periodo!$I2295,BD_Seguimiento_OAP_2019!$L:$M,2,FALSE)</f>
        <v>Revisar y actualizar de mapa de riesgos</v>
      </c>
      <c r="K2295" s="119" t="s">
        <v>58</v>
      </c>
      <c r="L2295" s="172">
        <v>4.4642857142857152E-4</v>
      </c>
      <c r="M2295" s="182" t="s">
        <v>105</v>
      </c>
      <c r="N2295" s="190">
        <f>INDEX(BD_Seguimiento_OAP_2019!$AH$3:$AS$294,MATCH(Revisión_Avance_Periodo!$I2295,BD_Seguimiento_OAP_2019!$L$3:$L$294,0),MATCH(Revisión_Avance_Periodo!$M2295,BD_Seguimiento_OAP_2019!$AH$2:$AS$2,0))</f>
        <v>0</v>
      </c>
      <c r="O2295" s="190">
        <f>INDEX(BD_Seguimiento_OAP_2019!$AV$3:$BG$294,MATCH(Revisión_Avance_Periodo!$I2295,BD_Seguimiento_OAP_2019!$L$3:$L$294,0),MATCH(Revisión_Avance_Periodo!$M2295,BD_Seguimiento_OAP_2019!$AV$2:$BG$2,0))</f>
        <v>0</v>
      </c>
      <c r="P2295" s="175">
        <f t="shared" si="423"/>
        <v>0</v>
      </c>
      <c r="Q2295" s="182" t="str">
        <f>VLOOKUP(P2295,Tabla_Indicador_Gestion4[#All],3,TRUE)</f>
        <v>Por Ejecutar</v>
      </c>
      <c r="R2295" s="229">
        <f>SUBTOTAL(9,$N$2294:$N2295)</f>
        <v>0</v>
      </c>
      <c r="S2295" s="230">
        <f>SUBTOTAL(9,$O$2294:$O2295)</f>
        <v>0</v>
      </c>
      <c r="T2295" s="231">
        <f>IFERROR(+Revisión_Avance_Periodo!$S2295/Revisión_Avance_Periodo!$R2295,0)</f>
        <v>0</v>
      </c>
      <c r="U2295" s="184"/>
      <c r="V2295" s="185"/>
      <c r="W2295" s="183"/>
      <c r="X2295" s="183"/>
      <c r="Y2295" s="183"/>
      <c r="Z2295" s="186"/>
      <c r="AA2295" s="187"/>
    </row>
    <row r="2296" spans="1:27" x14ac:dyDescent="0.25">
      <c r="A2296" s="88">
        <v>194</v>
      </c>
      <c r="B2296" s="91" t="str">
        <f>CONCATENATE(Revisión_Avance_Periodo!$C2296,";",Revisión_Avance_Periodo!$E2296,";",Revisión_Avance_Periodo!$I2296)</f>
        <v>OE1;PR_10;ACT_256</v>
      </c>
      <c r="C2296" s="170" t="s">
        <v>9</v>
      </c>
      <c r="D2296" s="171" t="str">
        <f>VLOOKUP(Revisión_Avance_Periodo!$C2296,Componentes_BD!$F$1:$G$5,2,FALSE)</f>
        <v>Fortalecer la Vigilancia.</v>
      </c>
      <c r="E2296" s="106" t="s">
        <v>12</v>
      </c>
      <c r="F2296" s="89">
        <v>11</v>
      </c>
      <c r="G2296" s="89" t="str">
        <f>VLOOKUP(Revisión_Avance_Periodo!$A2296,BD_Seguimiento_OAP_2019!$A$2:$G$294,7,FALSE)</f>
        <v>PAI</v>
      </c>
      <c r="H2296" s="89" t="str">
        <f>VLOOKUP(Revisión_Avance_Periodo!$A2296,BD_Seguimiento_OAP_2019!$A$2:$J$294,10,FALSE)</f>
        <v>PAI_05 - Gestión del Riesgo de Corrupción  - Mapa de Riesgos de Corrupción</v>
      </c>
      <c r="I2296" s="89" t="s">
        <v>1656</v>
      </c>
      <c r="J2296" s="89" t="str">
        <f>VLOOKUP(Revisión_Avance_Periodo!$I2296,BD_Seguimiento_OAP_2019!$L:$M,2,FALSE)</f>
        <v>Revisar y actualizar de mapa de riesgos</v>
      </c>
      <c r="K2296" s="106" t="s">
        <v>58</v>
      </c>
      <c r="L2296" s="172">
        <v>4.4642857142857152E-4</v>
      </c>
      <c r="M2296" s="173" t="s">
        <v>106</v>
      </c>
      <c r="N2296" s="190">
        <f>INDEX(BD_Seguimiento_OAP_2019!$AH$3:$AS$294,MATCH(Revisión_Avance_Periodo!$I2296,BD_Seguimiento_OAP_2019!$L$3:$L$294,0),MATCH(Revisión_Avance_Periodo!$M2296,BD_Seguimiento_OAP_2019!$AH$2:$AS$2,0))</f>
        <v>0</v>
      </c>
      <c r="O2296" s="190">
        <f>INDEX(BD_Seguimiento_OAP_2019!$AV$3:$BG$294,MATCH(Revisión_Avance_Periodo!$I2296,BD_Seguimiento_OAP_2019!$L$3:$L$294,0),MATCH(Revisión_Avance_Periodo!$M2296,BD_Seguimiento_OAP_2019!$AV$2:$BG$2,0))</f>
        <v>0</v>
      </c>
      <c r="P2296" s="175">
        <f t="shared" si="423"/>
        <v>0</v>
      </c>
      <c r="Q2296" s="173" t="str">
        <f>VLOOKUP(P2296,Tabla_Indicador_Gestion4[#All],3,TRUE)</f>
        <v>Por Ejecutar</v>
      </c>
      <c r="R2296" s="229">
        <f>SUBTOTAL(9,$N$2294:$N2296)</f>
        <v>0</v>
      </c>
      <c r="S2296" s="230">
        <f>SUBTOTAL(9,$O$2294:$O2296)</f>
        <v>0</v>
      </c>
      <c r="T2296" s="231">
        <f>IFERROR(+Revisión_Avance_Periodo!$S2296/Revisión_Avance_Periodo!$R2296,0)</f>
        <v>0</v>
      </c>
      <c r="U2296" s="184"/>
      <c r="V2296" s="185"/>
      <c r="W2296" s="183"/>
      <c r="X2296" s="183"/>
      <c r="Y2296" s="183"/>
      <c r="Z2296" s="186"/>
      <c r="AA2296" s="187"/>
    </row>
    <row r="2297" spans="1:27" x14ac:dyDescent="0.25">
      <c r="A2297" s="94">
        <v>194</v>
      </c>
      <c r="B2297" s="96" t="str">
        <f>CONCATENATE(Revisión_Avance_Periodo!$C2297,";",Revisión_Avance_Periodo!$E2297,";",Revisión_Avance_Periodo!$I2297)</f>
        <v>OE1;PR_10;ACT_256</v>
      </c>
      <c r="C2297" s="180" t="s">
        <v>9</v>
      </c>
      <c r="D2297" s="181" t="str">
        <f>VLOOKUP(Revisión_Avance_Periodo!$C2297,Componentes_BD!$F$1:$G$5,2,FALSE)</f>
        <v>Fortalecer la Vigilancia.</v>
      </c>
      <c r="E2297" s="119" t="s">
        <v>12</v>
      </c>
      <c r="F2297" s="95">
        <v>11</v>
      </c>
      <c r="G2297" s="95" t="str">
        <f>VLOOKUP(Revisión_Avance_Periodo!$A2297,BD_Seguimiento_OAP_2019!$A$2:$G$294,7,FALSE)</f>
        <v>PAI</v>
      </c>
      <c r="H2297" s="95" t="str">
        <f>VLOOKUP(Revisión_Avance_Periodo!$A2297,BD_Seguimiento_OAP_2019!$A$2:$J$294,10,FALSE)</f>
        <v>PAI_05 - Gestión del Riesgo de Corrupción  - Mapa de Riesgos de Corrupción</v>
      </c>
      <c r="I2297" s="95" t="s">
        <v>1656</v>
      </c>
      <c r="J2297" s="95" t="str">
        <f>VLOOKUP(Revisión_Avance_Periodo!$I2297,BD_Seguimiento_OAP_2019!$L:$M,2,FALSE)</f>
        <v>Revisar y actualizar de mapa de riesgos</v>
      </c>
      <c r="K2297" s="119" t="s">
        <v>58</v>
      </c>
      <c r="L2297" s="172">
        <v>4.4642857142857152E-4</v>
      </c>
      <c r="M2297" s="182" t="s">
        <v>107</v>
      </c>
      <c r="N2297" s="190">
        <f>INDEX(BD_Seguimiento_OAP_2019!$AH$3:$AS$294,MATCH(Revisión_Avance_Periodo!$I2297,BD_Seguimiento_OAP_2019!$L$3:$L$294,0),MATCH(Revisión_Avance_Periodo!$M2297,BD_Seguimiento_OAP_2019!$AH$2:$AS$2,0))</f>
        <v>0</v>
      </c>
      <c r="O2297" s="190">
        <f>INDEX(BD_Seguimiento_OAP_2019!$AV$3:$BG$294,MATCH(Revisión_Avance_Periodo!$I2297,BD_Seguimiento_OAP_2019!$L$3:$L$294,0),MATCH(Revisión_Avance_Periodo!$M2297,BD_Seguimiento_OAP_2019!$AV$2:$BG$2,0))</f>
        <v>0</v>
      </c>
      <c r="P2297" s="175">
        <f t="shared" si="423"/>
        <v>0</v>
      </c>
      <c r="Q2297" s="182" t="str">
        <f>VLOOKUP(P2297,Tabla_Indicador_Gestion4[#All],3,TRUE)</f>
        <v>Por Ejecutar</v>
      </c>
      <c r="R2297" s="229">
        <f>SUBTOTAL(9,$N$2294:$N2297)</f>
        <v>0</v>
      </c>
      <c r="S2297" s="230">
        <f>SUBTOTAL(9,$O$2294:$O2297)</f>
        <v>0</v>
      </c>
      <c r="T2297" s="231">
        <f>IFERROR(+Revisión_Avance_Periodo!$S2297/Revisión_Avance_Periodo!$R2297,0)</f>
        <v>0</v>
      </c>
      <c r="U2297" s="184"/>
      <c r="V2297" s="185"/>
      <c r="W2297" s="183"/>
      <c r="X2297" s="183"/>
      <c r="Y2297" s="183"/>
      <c r="Z2297" s="186"/>
      <c r="AA2297" s="187"/>
    </row>
    <row r="2298" spans="1:27" x14ac:dyDescent="0.25">
      <c r="A2298" s="88">
        <v>194</v>
      </c>
      <c r="B2298" s="91" t="str">
        <f>CONCATENATE(Revisión_Avance_Periodo!$C2298,";",Revisión_Avance_Periodo!$E2298,";",Revisión_Avance_Periodo!$I2298)</f>
        <v>OE1;PR_10;ACT_256</v>
      </c>
      <c r="C2298" s="170" t="s">
        <v>9</v>
      </c>
      <c r="D2298" s="171" t="str">
        <f>VLOOKUP(Revisión_Avance_Periodo!$C2298,Componentes_BD!$F$1:$G$5,2,FALSE)</f>
        <v>Fortalecer la Vigilancia.</v>
      </c>
      <c r="E2298" s="106" t="s">
        <v>12</v>
      </c>
      <c r="F2298" s="89">
        <v>11</v>
      </c>
      <c r="G2298" s="89" t="str">
        <f>VLOOKUP(Revisión_Avance_Periodo!$A2298,BD_Seguimiento_OAP_2019!$A$2:$G$294,7,FALSE)</f>
        <v>PAI</v>
      </c>
      <c r="H2298" s="89" t="str">
        <f>VLOOKUP(Revisión_Avance_Periodo!$A2298,BD_Seguimiento_OAP_2019!$A$2:$J$294,10,FALSE)</f>
        <v>PAI_05 - Gestión del Riesgo de Corrupción  - Mapa de Riesgos de Corrupción</v>
      </c>
      <c r="I2298" s="89" t="s">
        <v>1656</v>
      </c>
      <c r="J2298" s="89" t="str">
        <f>VLOOKUP(Revisión_Avance_Periodo!$I2298,BD_Seguimiento_OAP_2019!$L:$M,2,FALSE)</f>
        <v>Revisar y actualizar de mapa de riesgos</v>
      </c>
      <c r="K2298" s="106" t="s">
        <v>58</v>
      </c>
      <c r="L2298" s="172">
        <v>4.4642857142857152E-4</v>
      </c>
      <c r="M2298" s="173" t="s">
        <v>108</v>
      </c>
      <c r="N2298" s="190">
        <f>INDEX(BD_Seguimiento_OAP_2019!$AH$3:$AS$294,MATCH(Revisión_Avance_Periodo!$I2298,BD_Seguimiento_OAP_2019!$L$3:$L$294,0),MATCH(Revisión_Avance_Periodo!$M2298,BD_Seguimiento_OAP_2019!$AH$2:$AS$2,0))</f>
        <v>0</v>
      </c>
      <c r="O2298" s="190">
        <f>INDEX(BD_Seguimiento_OAP_2019!$AV$3:$BG$294,MATCH(Revisión_Avance_Periodo!$I2298,BD_Seguimiento_OAP_2019!$L$3:$L$294,0),MATCH(Revisión_Avance_Periodo!$M2298,BD_Seguimiento_OAP_2019!$AV$2:$BG$2,0))</f>
        <v>0</v>
      </c>
      <c r="P2298" s="175">
        <f t="shared" si="423"/>
        <v>0</v>
      </c>
      <c r="Q2298" s="173" t="str">
        <f>VLOOKUP(P2298,Tabla_Indicador_Gestion4[#All],3,TRUE)</f>
        <v>Por Ejecutar</v>
      </c>
      <c r="R2298" s="229">
        <f>SUBTOTAL(9,$N$2294:$N2298)</f>
        <v>0</v>
      </c>
      <c r="S2298" s="230">
        <f>SUBTOTAL(9,$O$2294:$O2298)</f>
        <v>0</v>
      </c>
      <c r="T2298" s="231">
        <f>IFERROR(+Revisión_Avance_Periodo!$S2298/Revisión_Avance_Periodo!$R2298,0)</f>
        <v>0</v>
      </c>
      <c r="U2298" s="184"/>
      <c r="V2298" s="185"/>
      <c r="W2298" s="183"/>
      <c r="X2298" s="183"/>
      <c r="Y2298" s="183"/>
      <c r="Z2298" s="186"/>
      <c r="AA2298" s="187"/>
    </row>
    <row r="2299" spans="1:27" x14ac:dyDescent="0.25">
      <c r="A2299" s="94">
        <v>194</v>
      </c>
      <c r="B2299" s="96" t="str">
        <f>CONCATENATE(Revisión_Avance_Periodo!$C2299,";",Revisión_Avance_Periodo!$E2299,";",Revisión_Avance_Periodo!$I2299)</f>
        <v>OE1;PR_10;ACT_256</v>
      </c>
      <c r="C2299" s="180" t="s">
        <v>9</v>
      </c>
      <c r="D2299" s="181" t="str">
        <f>VLOOKUP(Revisión_Avance_Periodo!$C2299,Componentes_BD!$F$1:$G$5,2,FALSE)</f>
        <v>Fortalecer la Vigilancia.</v>
      </c>
      <c r="E2299" s="119" t="s">
        <v>12</v>
      </c>
      <c r="F2299" s="95">
        <v>11</v>
      </c>
      <c r="G2299" s="95" t="str">
        <f>VLOOKUP(Revisión_Avance_Periodo!$A2299,BD_Seguimiento_OAP_2019!$A$2:$G$294,7,FALSE)</f>
        <v>PAI</v>
      </c>
      <c r="H2299" s="95" t="str">
        <f>VLOOKUP(Revisión_Avance_Periodo!$A2299,BD_Seguimiento_OAP_2019!$A$2:$J$294,10,FALSE)</f>
        <v>PAI_05 - Gestión del Riesgo de Corrupción  - Mapa de Riesgos de Corrupción</v>
      </c>
      <c r="I2299" s="95" t="s">
        <v>1656</v>
      </c>
      <c r="J2299" s="95" t="str">
        <f>VLOOKUP(Revisión_Avance_Periodo!$I2299,BD_Seguimiento_OAP_2019!$L:$M,2,FALSE)</f>
        <v>Revisar y actualizar de mapa de riesgos</v>
      </c>
      <c r="K2299" s="119" t="s">
        <v>58</v>
      </c>
      <c r="L2299" s="172">
        <v>4.4642857142857152E-4</v>
      </c>
      <c r="M2299" s="182" t="s">
        <v>109</v>
      </c>
      <c r="N2299" s="190">
        <f>INDEX(BD_Seguimiento_OAP_2019!$AH$3:$AS$294,MATCH(Revisión_Avance_Periodo!$I2299,BD_Seguimiento_OAP_2019!$L$3:$L$294,0),MATCH(Revisión_Avance_Periodo!$M2299,BD_Seguimiento_OAP_2019!$AH$2:$AS$2,0))</f>
        <v>0</v>
      </c>
      <c r="O2299" s="190">
        <f>INDEX(BD_Seguimiento_OAP_2019!$AV$3:$BG$294,MATCH(Revisión_Avance_Periodo!$I2299,BD_Seguimiento_OAP_2019!$L$3:$L$294,0),MATCH(Revisión_Avance_Periodo!$M2299,BD_Seguimiento_OAP_2019!$AV$2:$BG$2,0))</f>
        <v>0</v>
      </c>
      <c r="P2299" s="175">
        <f t="shared" si="423"/>
        <v>0</v>
      </c>
      <c r="Q2299" s="182" t="str">
        <f>VLOOKUP(P2299,Tabla_Indicador_Gestion4[#All],3,TRUE)</f>
        <v>Por Ejecutar</v>
      </c>
      <c r="R2299" s="229">
        <f>SUBTOTAL(9,$N$2294:$N2299)</f>
        <v>0</v>
      </c>
      <c r="S2299" s="230">
        <f>SUBTOTAL(9,$O$2294:$O2299)</f>
        <v>0</v>
      </c>
      <c r="T2299" s="231">
        <f>IFERROR(+Revisión_Avance_Periodo!$S2299/Revisión_Avance_Periodo!$R2299,0)</f>
        <v>0</v>
      </c>
      <c r="U2299" s="184"/>
      <c r="V2299" s="185"/>
      <c r="W2299" s="183"/>
      <c r="X2299" s="183"/>
      <c r="Y2299" s="183"/>
      <c r="Z2299" s="186"/>
      <c r="AA2299" s="187"/>
    </row>
    <row r="2300" spans="1:27" x14ac:dyDescent="0.25">
      <c r="A2300" s="88">
        <v>194</v>
      </c>
      <c r="B2300" s="91" t="str">
        <f>CONCATENATE(Revisión_Avance_Periodo!$C2300,";",Revisión_Avance_Periodo!$E2300,";",Revisión_Avance_Periodo!$I2300)</f>
        <v>OE1;PR_10;ACT_256</v>
      </c>
      <c r="C2300" s="170" t="s">
        <v>9</v>
      </c>
      <c r="D2300" s="171" t="str">
        <f>VLOOKUP(Revisión_Avance_Periodo!$C2300,Componentes_BD!$F$1:$G$5,2,FALSE)</f>
        <v>Fortalecer la Vigilancia.</v>
      </c>
      <c r="E2300" s="106" t="s">
        <v>12</v>
      </c>
      <c r="F2300" s="89">
        <v>11</v>
      </c>
      <c r="G2300" s="89" t="str">
        <f>VLOOKUP(Revisión_Avance_Periodo!$A2300,BD_Seguimiento_OAP_2019!$A$2:$G$294,7,FALSE)</f>
        <v>PAI</v>
      </c>
      <c r="H2300" s="89" t="str">
        <f>VLOOKUP(Revisión_Avance_Periodo!$A2300,BD_Seguimiento_OAP_2019!$A$2:$J$294,10,FALSE)</f>
        <v>PAI_05 - Gestión del Riesgo de Corrupción  - Mapa de Riesgos de Corrupción</v>
      </c>
      <c r="I2300" s="89" t="s">
        <v>1656</v>
      </c>
      <c r="J2300" s="89" t="str">
        <f>VLOOKUP(Revisión_Avance_Periodo!$I2300,BD_Seguimiento_OAP_2019!$L:$M,2,FALSE)</f>
        <v>Revisar y actualizar de mapa de riesgos</v>
      </c>
      <c r="K2300" s="106" t="s">
        <v>58</v>
      </c>
      <c r="L2300" s="172">
        <v>4.4642857142857152E-4</v>
      </c>
      <c r="M2300" s="173" t="s">
        <v>110</v>
      </c>
      <c r="N2300" s="190">
        <f>INDEX(BD_Seguimiento_OAP_2019!$AH$3:$AS$294,MATCH(Revisión_Avance_Periodo!$I2300,BD_Seguimiento_OAP_2019!$L$3:$L$294,0),MATCH(Revisión_Avance_Periodo!$M2300,BD_Seguimiento_OAP_2019!$AH$2:$AS$2,0))</f>
        <v>0</v>
      </c>
      <c r="O2300" s="190">
        <f>INDEX(BD_Seguimiento_OAP_2019!$AV$3:$BG$294,MATCH(Revisión_Avance_Periodo!$I2300,BD_Seguimiento_OAP_2019!$L$3:$L$294,0),MATCH(Revisión_Avance_Periodo!$M2300,BD_Seguimiento_OAP_2019!$AV$2:$BG$2,0))</f>
        <v>0</v>
      </c>
      <c r="P2300" s="175">
        <f t="shared" si="423"/>
        <v>0</v>
      </c>
      <c r="Q2300" s="173" t="str">
        <f>VLOOKUP(P2300,Tabla_Indicador_Gestion4[#All],3,TRUE)</f>
        <v>Por Ejecutar</v>
      </c>
      <c r="R2300" s="229">
        <f>SUBTOTAL(9,$N$2294:$N2300)</f>
        <v>0</v>
      </c>
      <c r="S2300" s="230">
        <f>SUBTOTAL(9,$O$2294:$O2300)</f>
        <v>0</v>
      </c>
      <c r="T2300" s="231">
        <f>IFERROR(+Revisión_Avance_Periodo!$S2300/Revisión_Avance_Periodo!$R2300,0)</f>
        <v>0</v>
      </c>
      <c r="U2300" s="184"/>
      <c r="V2300" s="185"/>
      <c r="W2300" s="183"/>
      <c r="X2300" s="183"/>
      <c r="Y2300" s="183"/>
      <c r="Z2300" s="186"/>
      <c r="AA2300" s="187"/>
    </row>
    <row r="2301" spans="1:27" x14ac:dyDescent="0.25">
      <c r="A2301" s="94">
        <v>194</v>
      </c>
      <c r="B2301" s="96" t="str">
        <f>CONCATENATE(Revisión_Avance_Periodo!$C2301,";",Revisión_Avance_Periodo!$E2301,";",Revisión_Avance_Periodo!$I2301)</f>
        <v>OE1;PR_10;ACT_256</v>
      </c>
      <c r="C2301" s="180" t="s">
        <v>9</v>
      </c>
      <c r="D2301" s="181" t="str">
        <f>VLOOKUP(Revisión_Avance_Periodo!$C2301,Componentes_BD!$F$1:$G$5,2,FALSE)</f>
        <v>Fortalecer la Vigilancia.</v>
      </c>
      <c r="E2301" s="119" t="s">
        <v>12</v>
      </c>
      <c r="F2301" s="95">
        <v>11</v>
      </c>
      <c r="G2301" s="95" t="str">
        <f>VLOOKUP(Revisión_Avance_Periodo!$A2301,BD_Seguimiento_OAP_2019!$A$2:$G$294,7,FALSE)</f>
        <v>PAI</v>
      </c>
      <c r="H2301" s="95" t="str">
        <f>VLOOKUP(Revisión_Avance_Periodo!$A2301,BD_Seguimiento_OAP_2019!$A$2:$J$294,10,FALSE)</f>
        <v>PAI_05 - Gestión del Riesgo de Corrupción  - Mapa de Riesgos de Corrupción</v>
      </c>
      <c r="I2301" s="95" t="s">
        <v>1656</v>
      </c>
      <c r="J2301" s="95" t="str">
        <f>VLOOKUP(Revisión_Avance_Periodo!$I2301,BD_Seguimiento_OAP_2019!$L:$M,2,FALSE)</f>
        <v>Revisar y actualizar de mapa de riesgos</v>
      </c>
      <c r="K2301" s="119" t="s">
        <v>58</v>
      </c>
      <c r="L2301" s="172">
        <v>4.4642857142857152E-4</v>
      </c>
      <c r="M2301" s="182" t="s">
        <v>111</v>
      </c>
      <c r="N2301" s="190">
        <f>INDEX(BD_Seguimiento_OAP_2019!$AH$3:$AS$294,MATCH(Revisión_Avance_Periodo!$I2301,BD_Seguimiento_OAP_2019!$L$3:$L$294,0),MATCH(Revisión_Avance_Periodo!$M2301,BD_Seguimiento_OAP_2019!$AH$2:$AS$2,0))</f>
        <v>0</v>
      </c>
      <c r="O2301" s="190">
        <f>INDEX(BD_Seguimiento_OAP_2019!$AV$3:$BG$294,MATCH(Revisión_Avance_Periodo!$I2301,BD_Seguimiento_OAP_2019!$L$3:$L$294,0),MATCH(Revisión_Avance_Periodo!$M2301,BD_Seguimiento_OAP_2019!$AV$2:$BG$2,0))</f>
        <v>0</v>
      </c>
      <c r="P2301" s="175">
        <f t="shared" si="423"/>
        <v>0</v>
      </c>
      <c r="Q2301" s="182" t="str">
        <f>VLOOKUP(P2301,Tabla_Indicador_Gestion4[#All],3,TRUE)</f>
        <v>Por Ejecutar</v>
      </c>
      <c r="R2301" s="229">
        <f>SUBTOTAL(9,$N$2294:$N2301)</f>
        <v>0</v>
      </c>
      <c r="S2301" s="230">
        <f>SUBTOTAL(9,$O$2294:$O2301)</f>
        <v>0</v>
      </c>
      <c r="T2301" s="231">
        <f>IFERROR(+Revisión_Avance_Periodo!$S2301/Revisión_Avance_Periodo!$R2301,0)</f>
        <v>0</v>
      </c>
      <c r="U2301" s="184"/>
      <c r="V2301" s="185"/>
      <c r="W2301" s="183"/>
      <c r="X2301" s="183"/>
      <c r="Y2301" s="183"/>
      <c r="Z2301" s="186"/>
      <c r="AA2301" s="187"/>
    </row>
    <row r="2302" spans="1:27" x14ac:dyDescent="0.25">
      <c r="A2302" s="88">
        <v>194</v>
      </c>
      <c r="B2302" s="91" t="str">
        <f>CONCATENATE(Revisión_Avance_Periodo!$C2302,";",Revisión_Avance_Periodo!$E2302,";",Revisión_Avance_Periodo!$I2302)</f>
        <v>OE1;PR_10;ACT_256</v>
      </c>
      <c r="C2302" s="170" t="s">
        <v>9</v>
      </c>
      <c r="D2302" s="171" t="str">
        <f>VLOOKUP(Revisión_Avance_Periodo!$C2302,Componentes_BD!$F$1:$G$5,2,FALSE)</f>
        <v>Fortalecer la Vigilancia.</v>
      </c>
      <c r="E2302" s="106" t="s">
        <v>12</v>
      </c>
      <c r="F2302" s="89">
        <v>11</v>
      </c>
      <c r="G2302" s="89" t="str">
        <f>VLOOKUP(Revisión_Avance_Periodo!$A2302,BD_Seguimiento_OAP_2019!$A$2:$G$294,7,FALSE)</f>
        <v>PAI</v>
      </c>
      <c r="H2302" s="89" t="str">
        <f>VLOOKUP(Revisión_Avance_Periodo!$A2302,BD_Seguimiento_OAP_2019!$A$2:$J$294,10,FALSE)</f>
        <v>PAI_05 - Gestión del Riesgo de Corrupción  - Mapa de Riesgos de Corrupción</v>
      </c>
      <c r="I2302" s="89" t="s">
        <v>1656</v>
      </c>
      <c r="J2302" s="89" t="str">
        <f>VLOOKUP(Revisión_Avance_Periodo!$I2302,BD_Seguimiento_OAP_2019!$L:$M,2,FALSE)</f>
        <v>Revisar y actualizar de mapa de riesgos</v>
      </c>
      <c r="K2302" s="106" t="s">
        <v>58</v>
      </c>
      <c r="L2302" s="172">
        <v>4.4642857142857152E-4</v>
      </c>
      <c r="M2302" s="173" t="s">
        <v>112</v>
      </c>
      <c r="N2302" s="190">
        <f>INDEX(BD_Seguimiento_OAP_2019!$AH$3:$AS$294,MATCH(Revisión_Avance_Periodo!$I2302,BD_Seguimiento_OAP_2019!$L$3:$L$294,0),MATCH(Revisión_Avance_Periodo!$M2302,BD_Seguimiento_OAP_2019!$AH$2:$AS$2,0))</f>
        <v>0</v>
      </c>
      <c r="O2302" s="190">
        <f>INDEX(BD_Seguimiento_OAP_2019!$AV$3:$BG$294,MATCH(Revisión_Avance_Periodo!$I2302,BD_Seguimiento_OAP_2019!$L$3:$L$294,0),MATCH(Revisión_Avance_Periodo!$M2302,BD_Seguimiento_OAP_2019!$AV$2:$BG$2,0))</f>
        <v>0</v>
      </c>
      <c r="P2302" s="175">
        <f t="shared" si="423"/>
        <v>0</v>
      </c>
      <c r="Q2302" s="173" t="str">
        <f>VLOOKUP(P2302,Tabla_Indicador_Gestion4[#All],3,TRUE)</f>
        <v>Por Ejecutar</v>
      </c>
      <c r="R2302" s="229">
        <f>SUBTOTAL(9,$N$2294:$N2302)</f>
        <v>0</v>
      </c>
      <c r="S2302" s="230">
        <f>SUBTOTAL(9,$O$2294:$O2302)</f>
        <v>0</v>
      </c>
      <c r="T2302" s="231">
        <f>IFERROR(+Revisión_Avance_Periodo!$S2302/Revisión_Avance_Periodo!$R2302,0)</f>
        <v>0</v>
      </c>
      <c r="U2302" s="184"/>
      <c r="V2302" s="185"/>
      <c r="W2302" s="183"/>
      <c r="X2302" s="183"/>
      <c r="Y2302" s="183"/>
      <c r="Z2302" s="186"/>
      <c r="AA2302" s="187"/>
    </row>
    <row r="2303" spans="1:27" x14ac:dyDescent="0.25">
      <c r="A2303" s="94">
        <v>194</v>
      </c>
      <c r="B2303" s="96" t="str">
        <f>CONCATENATE(Revisión_Avance_Periodo!$C2303,";",Revisión_Avance_Periodo!$E2303,";",Revisión_Avance_Periodo!$I2303)</f>
        <v>OE1;PR_10;ACT_256</v>
      </c>
      <c r="C2303" s="180" t="s">
        <v>9</v>
      </c>
      <c r="D2303" s="181" t="str">
        <f>VLOOKUP(Revisión_Avance_Periodo!$C2303,Componentes_BD!$F$1:$G$5,2,FALSE)</f>
        <v>Fortalecer la Vigilancia.</v>
      </c>
      <c r="E2303" s="119" t="s">
        <v>12</v>
      </c>
      <c r="F2303" s="95">
        <v>11</v>
      </c>
      <c r="G2303" s="95" t="str">
        <f>VLOOKUP(Revisión_Avance_Periodo!$A2303,BD_Seguimiento_OAP_2019!$A$2:$G$294,7,FALSE)</f>
        <v>PAI</v>
      </c>
      <c r="H2303" s="95" t="str">
        <f>VLOOKUP(Revisión_Avance_Periodo!$A2303,BD_Seguimiento_OAP_2019!$A$2:$J$294,10,FALSE)</f>
        <v>PAI_05 - Gestión del Riesgo de Corrupción  - Mapa de Riesgos de Corrupción</v>
      </c>
      <c r="I2303" s="95" t="s">
        <v>1656</v>
      </c>
      <c r="J2303" s="95" t="str">
        <f>VLOOKUP(Revisión_Avance_Periodo!$I2303,BD_Seguimiento_OAP_2019!$L:$M,2,FALSE)</f>
        <v>Revisar y actualizar de mapa de riesgos</v>
      </c>
      <c r="K2303" s="119" t="s">
        <v>58</v>
      </c>
      <c r="L2303" s="172">
        <v>4.4642857142857152E-4</v>
      </c>
      <c r="M2303" s="182" t="s">
        <v>113</v>
      </c>
      <c r="N2303" s="190">
        <f>INDEX(BD_Seguimiento_OAP_2019!$AH$3:$AS$294,MATCH(Revisión_Avance_Periodo!$I2303,BD_Seguimiento_OAP_2019!$L$3:$L$294,0),MATCH(Revisión_Avance_Periodo!$M2303,BD_Seguimiento_OAP_2019!$AH$2:$AS$2,0))</f>
        <v>0</v>
      </c>
      <c r="O2303" s="190">
        <f>INDEX(BD_Seguimiento_OAP_2019!$AV$3:$BG$294,MATCH(Revisión_Avance_Periodo!$I2303,BD_Seguimiento_OAP_2019!$L$3:$L$294,0),MATCH(Revisión_Avance_Periodo!$M2303,BD_Seguimiento_OAP_2019!$AV$2:$BG$2,0))</f>
        <v>0</v>
      </c>
      <c r="P2303" s="175">
        <f t="shared" si="423"/>
        <v>0</v>
      </c>
      <c r="Q2303" s="182" t="str">
        <f>VLOOKUP(P2303,Tabla_Indicador_Gestion4[#All],3,TRUE)</f>
        <v>Por Ejecutar</v>
      </c>
      <c r="R2303" s="229">
        <f>SUBTOTAL(9,$N$2294:$N2303)</f>
        <v>0</v>
      </c>
      <c r="S2303" s="230">
        <f>SUBTOTAL(9,$O$2294:$O2303)</f>
        <v>0</v>
      </c>
      <c r="T2303" s="231">
        <f>IFERROR(+Revisión_Avance_Periodo!$S2303/Revisión_Avance_Periodo!$R2303,0)</f>
        <v>0</v>
      </c>
      <c r="U2303" s="184"/>
      <c r="V2303" s="185"/>
      <c r="W2303" s="183"/>
      <c r="X2303" s="183"/>
      <c r="Y2303" s="183"/>
      <c r="Z2303" s="186"/>
      <c r="AA2303" s="187"/>
    </row>
    <row r="2304" spans="1:27" x14ac:dyDescent="0.25">
      <c r="A2304" s="88">
        <v>194</v>
      </c>
      <c r="B2304" s="91" t="str">
        <f>CONCATENATE(Revisión_Avance_Periodo!$C2304,";",Revisión_Avance_Periodo!$E2304,";",Revisión_Avance_Periodo!$I2304)</f>
        <v>OE1;PR_10;ACT_256</v>
      </c>
      <c r="C2304" s="170" t="s">
        <v>9</v>
      </c>
      <c r="D2304" s="171" t="str">
        <f>VLOOKUP(Revisión_Avance_Periodo!$C2304,Componentes_BD!$F$1:$G$5,2,FALSE)</f>
        <v>Fortalecer la Vigilancia.</v>
      </c>
      <c r="E2304" s="106" t="s">
        <v>12</v>
      </c>
      <c r="F2304" s="89">
        <v>11</v>
      </c>
      <c r="G2304" s="89" t="str">
        <f>VLOOKUP(Revisión_Avance_Periodo!$A2304,BD_Seguimiento_OAP_2019!$A$2:$G$294,7,FALSE)</f>
        <v>PAI</v>
      </c>
      <c r="H2304" s="89" t="str">
        <f>VLOOKUP(Revisión_Avance_Periodo!$A2304,BD_Seguimiento_OAP_2019!$A$2:$J$294,10,FALSE)</f>
        <v>PAI_05 - Gestión del Riesgo de Corrupción  - Mapa de Riesgos de Corrupción</v>
      </c>
      <c r="I2304" s="89" t="s">
        <v>1656</v>
      </c>
      <c r="J2304" s="89" t="str">
        <f>VLOOKUP(Revisión_Avance_Periodo!$I2304,BD_Seguimiento_OAP_2019!$L:$M,2,FALSE)</f>
        <v>Revisar y actualizar de mapa de riesgos</v>
      </c>
      <c r="K2304" s="106" t="s">
        <v>58</v>
      </c>
      <c r="L2304" s="172">
        <v>4.4642857142857152E-4</v>
      </c>
      <c r="M2304" s="173" t="s">
        <v>114</v>
      </c>
      <c r="N2304" s="190">
        <f>INDEX(BD_Seguimiento_OAP_2019!$AH$3:$AS$294,MATCH(Revisión_Avance_Periodo!$I2304,BD_Seguimiento_OAP_2019!$L$3:$L$294,0),MATCH(Revisión_Avance_Periodo!$M2304,BD_Seguimiento_OAP_2019!$AH$2:$AS$2,0))</f>
        <v>1</v>
      </c>
      <c r="O2304" s="190">
        <f>INDEX(BD_Seguimiento_OAP_2019!$AV$3:$BG$294,MATCH(Revisión_Avance_Periodo!$I2304,BD_Seguimiento_OAP_2019!$L$3:$L$294,0),MATCH(Revisión_Avance_Periodo!$M2304,BD_Seguimiento_OAP_2019!$AV$2:$BG$2,0))</f>
        <v>0</v>
      </c>
      <c r="P2304" s="189">
        <f t="shared" si="413"/>
        <v>0</v>
      </c>
      <c r="Q2304" s="173" t="str">
        <f>VLOOKUP(P2304,Tabla_Indicador_Gestion4[#All],3,TRUE)</f>
        <v>Por Ejecutar</v>
      </c>
      <c r="R2304" s="229">
        <f>SUBTOTAL(9,$N$2294:$N2304)</f>
        <v>1</v>
      </c>
      <c r="S2304" s="230">
        <f>SUBTOTAL(9,$O$2294:$O2304)</f>
        <v>0</v>
      </c>
      <c r="T2304" s="231">
        <f>IFERROR(+Revisión_Avance_Periodo!$S2304/Revisión_Avance_Periodo!$R2304,0)</f>
        <v>0</v>
      </c>
      <c r="U2304" s="184"/>
      <c r="V2304" s="185"/>
      <c r="W2304" s="183"/>
      <c r="X2304" s="183"/>
      <c r="Y2304" s="183"/>
      <c r="Z2304" s="186"/>
      <c r="AA2304" s="187"/>
    </row>
    <row r="2305" spans="1:27" ht="15.75" thickBot="1" x14ac:dyDescent="0.3">
      <c r="A2305" s="94">
        <v>194</v>
      </c>
      <c r="B2305" s="96" t="str">
        <f>CONCATENATE(Revisión_Avance_Periodo!$C2305,";",Revisión_Avance_Periodo!$E2305,";",Revisión_Avance_Periodo!$I2305)</f>
        <v>OE1;PR_10;ACT_256</v>
      </c>
      <c r="C2305" s="180" t="s">
        <v>9</v>
      </c>
      <c r="D2305" s="181" t="str">
        <f>VLOOKUP(Revisión_Avance_Periodo!$C2305,Componentes_BD!$F$1:$G$5,2,FALSE)</f>
        <v>Fortalecer la Vigilancia.</v>
      </c>
      <c r="E2305" s="119" t="s">
        <v>12</v>
      </c>
      <c r="F2305" s="95">
        <v>11</v>
      </c>
      <c r="G2305" s="95" t="str">
        <f>VLOOKUP(Revisión_Avance_Periodo!$A2305,BD_Seguimiento_OAP_2019!$A$2:$G$294,7,FALSE)</f>
        <v>PAI</v>
      </c>
      <c r="H2305" s="95" t="str">
        <f>VLOOKUP(Revisión_Avance_Periodo!$A2305,BD_Seguimiento_OAP_2019!$A$2:$J$294,10,FALSE)</f>
        <v>PAI_05 - Gestión del Riesgo de Corrupción  - Mapa de Riesgos de Corrupción</v>
      </c>
      <c r="I2305" s="95" t="s">
        <v>1656</v>
      </c>
      <c r="J2305" s="95" t="str">
        <f>VLOOKUP(Revisión_Avance_Periodo!$I2305,BD_Seguimiento_OAP_2019!$L:$M,2,FALSE)</f>
        <v>Revisar y actualizar de mapa de riesgos</v>
      </c>
      <c r="K2305" s="119" t="s">
        <v>58</v>
      </c>
      <c r="L2305" s="172">
        <v>4.4642857142857152E-4</v>
      </c>
      <c r="M2305" s="182" t="s">
        <v>115</v>
      </c>
      <c r="N2305" s="190">
        <f>INDEX(BD_Seguimiento_OAP_2019!$AH$3:$AS$294,MATCH(Revisión_Avance_Periodo!$I2305,BD_Seguimiento_OAP_2019!$L$3:$L$294,0),MATCH(Revisión_Avance_Periodo!$M2305,BD_Seguimiento_OAP_2019!$AH$2:$AS$2,0))</f>
        <v>0</v>
      </c>
      <c r="O2305" s="190">
        <f>INDEX(BD_Seguimiento_OAP_2019!$AV$3:$BG$294,MATCH(Revisión_Avance_Periodo!$I2305,BD_Seguimiento_OAP_2019!$L$3:$L$294,0),MATCH(Revisión_Avance_Periodo!$M2305,BD_Seguimiento_OAP_2019!$AV$2:$BG$2,0))</f>
        <v>0</v>
      </c>
      <c r="P2305" s="175">
        <f t="shared" ref="P2305:P2314" si="425">IFERROR((O2305/N2305),0)</f>
        <v>0</v>
      </c>
      <c r="Q2305" s="182" t="str">
        <f>VLOOKUP(P2305,Tabla_Indicador_Gestion4[#All],3,TRUE)</f>
        <v>Por Ejecutar</v>
      </c>
      <c r="R2305" s="229">
        <f>SUBTOTAL(9,$N$2294:$N2305)</f>
        <v>1</v>
      </c>
      <c r="S2305" s="230">
        <f>SUBTOTAL(9,$O$2294:$O2305)</f>
        <v>0</v>
      </c>
      <c r="T2305" s="231">
        <f>IFERROR(+Revisión_Avance_Periodo!$S2305/Revisión_Avance_Periodo!$R2305,0)</f>
        <v>0</v>
      </c>
      <c r="U2305" s="184"/>
      <c r="V2305" s="185"/>
      <c r="W2305" s="183"/>
      <c r="X2305" s="183"/>
      <c r="Y2305" s="183"/>
      <c r="Z2305" s="186"/>
      <c r="AA2305" s="187"/>
    </row>
    <row r="2306" spans="1:27" x14ac:dyDescent="0.25">
      <c r="A2306" s="88">
        <v>195</v>
      </c>
      <c r="B2306" s="91" t="str">
        <f>CONCATENATE(Revisión_Avance_Periodo!$C2306,";",Revisión_Avance_Periodo!$E2306,";",Revisión_Avance_Periodo!$I2306)</f>
        <v>OE1;PR_10;ACT_260</v>
      </c>
      <c r="C2306" s="170" t="s">
        <v>9</v>
      </c>
      <c r="D2306" s="171" t="str">
        <f>VLOOKUP(Revisión_Avance_Periodo!$C2306,Componentes_BD!$F$1:$G$5,2,FALSE)</f>
        <v>Fortalecer la Vigilancia.</v>
      </c>
      <c r="E2306" s="106" t="s">
        <v>12</v>
      </c>
      <c r="F2306" s="89">
        <v>11</v>
      </c>
      <c r="G2306" s="89" t="str">
        <f>VLOOKUP(Revisión_Avance_Periodo!$A2306,BD_Seguimiento_OAP_2019!$A$2:$G$294,7,FALSE)</f>
        <v>PAI</v>
      </c>
      <c r="H2306" s="89" t="str">
        <f>VLOOKUP(Revisión_Avance_Periodo!$A2306,BD_Seguimiento_OAP_2019!$A$2:$J$294,10,FALSE)</f>
        <v>PAI_05 - Gestión del Riesgo de Corrupción  - Mapa de Riesgos de Corrupción</v>
      </c>
      <c r="I2306" s="89" t="s">
        <v>1657</v>
      </c>
      <c r="J2306" s="89" t="str">
        <f>VLOOKUP(Revisión_Avance_Periodo!$I2306,BD_Seguimiento_OAP_2019!$L:$M,2,FALSE)</f>
        <v>Revisar y actualizar de mapa de riesgos</v>
      </c>
      <c r="K2306" s="106" t="s">
        <v>8</v>
      </c>
      <c r="L2306" s="172">
        <v>4.4642857142857152E-4</v>
      </c>
      <c r="M2306" s="173" t="s">
        <v>104</v>
      </c>
      <c r="N2306" s="174">
        <f>INDEX(BD_Seguimiento_OAP_2019!$AH$3:$AS$294,MATCH(Revisión_Avance_Periodo!$I2306,BD_Seguimiento_OAP_2019!$L$3:$L$294,0),MATCH(Revisión_Avance_Periodo!$M2306,BD_Seguimiento_OAP_2019!$AH$2:$AS$2,0))</f>
        <v>0</v>
      </c>
      <c r="O2306" s="174">
        <f>INDEX(BD_Seguimiento_OAP_2019!$AV$3:$BG$294,MATCH(Revisión_Avance_Periodo!$I2306,BD_Seguimiento_OAP_2019!$L$3:$L$294,0),MATCH(Revisión_Avance_Periodo!$M2306,BD_Seguimiento_OAP_2019!$AV$2:$BG$2,0))</f>
        <v>0</v>
      </c>
      <c r="P2306" s="175">
        <f t="shared" si="425"/>
        <v>0</v>
      </c>
      <c r="Q2306" s="173" t="str">
        <f>VLOOKUP(P2306,Tabla_Indicador_Gestion4[#All],3,TRUE)</f>
        <v>Por Ejecutar</v>
      </c>
      <c r="R2306" s="213">
        <f>SUBTOTAL(9,$N$2306:$N2306)</f>
        <v>0</v>
      </c>
      <c r="S2306" s="214">
        <f>SUBTOTAL(9,$O$2306:$O2306)</f>
        <v>0</v>
      </c>
      <c r="T2306" s="234">
        <f>IFERROR(+Revisión_Avance_Periodo!$S2306/Revisión_Avance_Periodo!$R2306,0)</f>
        <v>0</v>
      </c>
      <c r="U2306" s="177">
        <f>SUBTOTAL(9,N2306:N2317)</f>
        <v>1</v>
      </c>
      <c r="V2306" s="176">
        <f>SUBTOTAL(9,O2306:O2317)</f>
        <v>0</v>
      </c>
      <c r="W2306" s="176">
        <f t="shared" ref="W2306" si="426">+V2306/U2306</f>
        <v>0</v>
      </c>
      <c r="X2306" s="176"/>
      <c r="Y2306" s="176">
        <f>100%-Revisión_Avance_Periodo!$W2306</f>
        <v>1</v>
      </c>
      <c r="Z2306" s="178" t="str">
        <f>VLOOKUP(W2306,Tabla_Indicador_Gestion4[],3,TRUE)</f>
        <v>Por Ejecutar</v>
      </c>
      <c r="AA2306" s="179">
        <f>Revisión_Avance_Periodo!$W2306*Revisión_Avance_Periodo!$L2306</f>
        <v>0</v>
      </c>
    </row>
    <row r="2307" spans="1:27" x14ac:dyDescent="0.25">
      <c r="A2307" s="94">
        <v>195</v>
      </c>
      <c r="B2307" s="96" t="str">
        <f>CONCATENATE(Revisión_Avance_Periodo!$C2307,";",Revisión_Avance_Periodo!$E2307,";",Revisión_Avance_Periodo!$I2307)</f>
        <v>OE1;PR_10;ACT_260</v>
      </c>
      <c r="C2307" s="180" t="s">
        <v>9</v>
      </c>
      <c r="D2307" s="181" t="str">
        <f>VLOOKUP(Revisión_Avance_Periodo!$C2307,Componentes_BD!$F$1:$G$5,2,FALSE)</f>
        <v>Fortalecer la Vigilancia.</v>
      </c>
      <c r="E2307" s="119" t="s">
        <v>12</v>
      </c>
      <c r="F2307" s="95">
        <v>11</v>
      </c>
      <c r="G2307" s="95" t="str">
        <f>VLOOKUP(Revisión_Avance_Periodo!$A2307,BD_Seguimiento_OAP_2019!$A$2:$G$294,7,FALSE)</f>
        <v>PAI</v>
      </c>
      <c r="H2307" s="95" t="str">
        <f>VLOOKUP(Revisión_Avance_Periodo!$A2307,BD_Seguimiento_OAP_2019!$A$2:$J$294,10,FALSE)</f>
        <v>PAI_05 - Gestión del Riesgo de Corrupción  - Mapa de Riesgos de Corrupción</v>
      </c>
      <c r="I2307" s="95" t="s">
        <v>1657</v>
      </c>
      <c r="J2307" s="95" t="str">
        <f>VLOOKUP(Revisión_Avance_Periodo!$I2307,BD_Seguimiento_OAP_2019!$L:$M,2,FALSE)</f>
        <v>Revisar y actualizar de mapa de riesgos</v>
      </c>
      <c r="K2307" s="119" t="s">
        <v>8</v>
      </c>
      <c r="L2307" s="172">
        <v>4.4642857142857152E-4</v>
      </c>
      <c r="M2307" s="182" t="s">
        <v>105</v>
      </c>
      <c r="N2307" s="174">
        <f>INDEX(BD_Seguimiento_OAP_2019!$AH$3:$AS$294,MATCH(Revisión_Avance_Periodo!$I2307,BD_Seguimiento_OAP_2019!$L$3:$L$294,0),MATCH(Revisión_Avance_Periodo!$M2307,BD_Seguimiento_OAP_2019!$AH$2:$AS$2,0))</f>
        <v>0</v>
      </c>
      <c r="O2307" s="174">
        <f>INDEX(BD_Seguimiento_OAP_2019!$AV$3:$BG$294,MATCH(Revisión_Avance_Periodo!$I2307,BD_Seguimiento_OAP_2019!$L$3:$L$294,0),MATCH(Revisión_Avance_Periodo!$M2307,BD_Seguimiento_OAP_2019!$AV$2:$BG$2,0))</f>
        <v>0</v>
      </c>
      <c r="P2307" s="175">
        <f t="shared" si="425"/>
        <v>0</v>
      </c>
      <c r="Q2307" s="182" t="str">
        <f>VLOOKUP(P2307,Tabla_Indicador_Gestion4[#All],3,TRUE)</f>
        <v>Por Ejecutar</v>
      </c>
      <c r="R2307" s="215">
        <f>SUBTOTAL(9,$N$2306:$N2307)</f>
        <v>0</v>
      </c>
      <c r="S2307" s="216">
        <f>SUBTOTAL(9,$O$2306:$O2307)</f>
        <v>0</v>
      </c>
      <c r="T2307" s="231">
        <f>IFERROR(+Revisión_Avance_Periodo!$S2307/Revisión_Avance_Periodo!$R2307,0)</f>
        <v>0</v>
      </c>
      <c r="U2307" s="184"/>
      <c r="V2307" s="185"/>
      <c r="W2307" s="183"/>
      <c r="X2307" s="183"/>
      <c r="Y2307" s="183"/>
      <c r="Z2307" s="186"/>
      <c r="AA2307" s="187"/>
    </row>
    <row r="2308" spans="1:27" x14ac:dyDescent="0.25">
      <c r="A2308" s="88">
        <v>195</v>
      </c>
      <c r="B2308" s="91" t="str">
        <f>CONCATENATE(Revisión_Avance_Periodo!$C2308,";",Revisión_Avance_Periodo!$E2308,";",Revisión_Avance_Periodo!$I2308)</f>
        <v>OE1;PR_10;ACT_260</v>
      </c>
      <c r="C2308" s="170" t="s">
        <v>9</v>
      </c>
      <c r="D2308" s="171" t="str">
        <f>VLOOKUP(Revisión_Avance_Periodo!$C2308,Componentes_BD!$F$1:$G$5,2,FALSE)</f>
        <v>Fortalecer la Vigilancia.</v>
      </c>
      <c r="E2308" s="106" t="s">
        <v>12</v>
      </c>
      <c r="F2308" s="89">
        <v>11</v>
      </c>
      <c r="G2308" s="89" t="str">
        <f>VLOOKUP(Revisión_Avance_Periodo!$A2308,BD_Seguimiento_OAP_2019!$A$2:$G$294,7,FALSE)</f>
        <v>PAI</v>
      </c>
      <c r="H2308" s="89" t="str">
        <f>VLOOKUP(Revisión_Avance_Periodo!$A2308,BD_Seguimiento_OAP_2019!$A$2:$J$294,10,FALSE)</f>
        <v>PAI_05 - Gestión del Riesgo de Corrupción  - Mapa de Riesgos de Corrupción</v>
      </c>
      <c r="I2308" s="89" t="s">
        <v>1657</v>
      </c>
      <c r="J2308" s="89" t="str">
        <f>VLOOKUP(Revisión_Avance_Periodo!$I2308,BD_Seguimiento_OAP_2019!$L:$M,2,FALSE)</f>
        <v>Revisar y actualizar de mapa de riesgos</v>
      </c>
      <c r="K2308" s="106" t="s">
        <v>8</v>
      </c>
      <c r="L2308" s="172">
        <v>4.4642857142857152E-4</v>
      </c>
      <c r="M2308" s="173" t="s">
        <v>106</v>
      </c>
      <c r="N2308" s="174">
        <f>INDEX(BD_Seguimiento_OAP_2019!$AH$3:$AS$294,MATCH(Revisión_Avance_Periodo!$I2308,BD_Seguimiento_OAP_2019!$L$3:$L$294,0),MATCH(Revisión_Avance_Periodo!$M2308,BD_Seguimiento_OAP_2019!$AH$2:$AS$2,0))</f>
        <v>0</v>
      </c>
      <c r="O2308" s="174">
        <f>INDEX(BD_Seguimiento_OAP_2019!$AV$3:$BG$294,MATCH(Revisión_Avance_Periodo!$I2308,BD_Seguimiento_OAP_2019!$L$3:$L$294,0),MATCH(Revisión_Avance_Periodo!$M2308,BD_Seguimiento_OAP_2019!$AV$2:$BG$2,0))</f>
        <v>0</v>
      </c>
      <c r="P2308" s="175">
        <f t="shared" si="425"/>
        <v>0</v>
      </c>
      <c r="Q2308" s="173" t="str">
        <f>VLOOKUP(P2308,Tabla_Indicador_Gestion4[#All],3,TRUE)</f>
        <v>Por Ejecutar</v>
      </c>
      <c r="R2308" s="215">
        <f>SUBTOTAL(9,$N$2306:$N2308)</f>
        <v>0</v>
      </c>
      <c r="S2308" s="216">
        <f>SUBTOTAL(9,$O$2306:$O2308)</f>
        <v>0</v>
      </c>
      <c r="T2308" s="231">
        <f>IFERROR(+Revisión_Avance_Periodo!$S2308/Revisión_Avance_Periodo!$R2308,0)</f>
        <v>0</v>
      </c>
      <c r="U2308" s="184"/>
      <c r="V2308" s="185"/>
      <c r="W2308" s="183"/>
      <c r="X2308" s="183"/>
      <c r="Y2308" s="183"/>
      <c r="Z2308" s="186"/>
      <c r="AA2308" s="187"/>
    </row>
    <row r="2309" spans="1:27" x14ac:dyDescent="0.25">
      <c r="A2309" s="94">
        <v>195</v>
      </c>
      <c r="B2309" s="96" t="str">
        <f>CONCATENATE(Revisión_Avance_Periodo!$C2309,";",Revisión_Avance_Periodo!$E2309,";",Revisión_Avance_Periodo!$I2309)</f>
        <v>OE1;PR_10;ACT_260</v>
      </c>
      <c r="C2309" s="180" t="s">
        <v>9</v>
      </c>
      <c r="D2309" s="181" t="str">
        <f>VLOOKUP(Revisión_Avance_Periodo!$C2309,Componentes_BD!$F$1:$G$5,2,FALSE)</f>
        <v>Fortalecer la Vigilancia.</v>
      </c>
      <c r="E2309" s="119" t="s">
        <v>12</v>
      </c>
      <c r="F2309" s="95">
        <v>11</v>
      </c>
      <c r="G2309" s="95" t="str">
        <f>VLOOKUP(Revisión_Avance_Periodo!$A2309,BD_Seguimiento_OAP_2019!$A$2:$G$294,7,FALSE)</f>
        <v>PAI</v>
      </c>
      <c r="H2309" s="95" t="str">
        <f>VLOOKUP(Revisión_Avance_Periodo!$A2309,BD_Seguimiento_OAP_2019!$A$2:$J$294,10,FALSE)</f>
        <v>PAI_05 - Gestión del Riesgo de Corrupción  - Mapa de Riesgos de Corrupción</v>
      </c>
      <c r="I2309" s="95" t="s">
        <v>1657</v>
      </c>
      <c r="J2309" s="95" t="str">
        <f>VLOOKUP(Revisión_Avance_Periodo!$I2309,BD_Seguimiento_OAP_2019!$L:$M,2,FALSE)</f>
        <v>Revisar y actualizar de mapa de riesgos</v>
      </c>
      <c r="K2309" s="119" t="s">
        <v>8</v>
      </c>
      <c r="L2309" s="172">
        <v>4.4642857142857152E-4</v>
      </c>
      <c r="M2309" s="182" t="s">
        <v>107</v>
      </c>
      <c r="N2309" s="174">
        <f>INDEX(BD_Seguimiento_OAP_2019!$AH$3:$AS$294,MATCH(Revisión_Avance_Periodo!$I2309,BD_Seguimiento_OAP_2019!$L$3:$L$294,0),MATCH(Revisión_Avance_Periodo!$M2309,BD_Seguimiento_OAP_2019!$AH$2:$AS$2,0))</f>
        <v>0</v>
      </c>
      <c r="O2309" s="174">
        <f>INDEX(BD_Seguimiento_OAP_2019!$AV$3:$BG$294,MATCH(Revisión_Avance_Periodo!$I2309,BD_Seguimiento_OAP_2019!$L$3:$L$294,0),MATCH(Revisión_Avance_Periodo!$M2309,BD_Seguimiento_OAP_2019!$AV$2:$BG$2,0))</f>
        <v>0</v>
      </c>
      <c r="P2309" s="175">
        <f t="shared" si="425"/>
        <v>0</v>
      </c>
      <c r="Q2309" s="182" t="str">
        <f>VLOOKUP(P2309,Tabla_Indicador_Gestion4[#All],3,TRUE)</f>
        <v>Por Ejecutar</v>
      </c>
      <c r="R2309" s="215">
        <f>SUBTOTAL(9,$N$2306:$N2309)</f>
        <v>0</v>
      </c>
      <c r="S2309" s="216">
        <f>SUBTOTAL(9,$O$2306:$O2309)</f>
        <v>0</v>
      </c>
      <c r="T2309" s="231">
        <f>IFERROR(+Revisión_Avance_Periodo!$S2309/Revisión_Avance_Periodo!$R2309,0)</f>
        <v>0</v>
      </c>
      <c r="U2309" s="184"/>
      <c r="V2309" s="185"/>
      <c r="W2309" s="183"/>
      <c r="X2309" s="183"/>
      <c r="Y2309" s="183"/>
      <c r="Z2309" s="186"/>
      <c r="AA2309" s="187"/>
    </row>
    <row r="2310" spans="1:27" x14ac:dyDescent="0.25">
      <c r="A2310" s="88">
        <v>195</v>
      </c>
      <c r="B2310" s="91" t="str">
        <f>CONCATENATE(Revisión_Avance_Periodo!$C2310,";",Revisión_Avance_Periodo!$E2310,";",Revisión_Avance_Periodo!$I2310)</f>
        <v>OE1;PR_10;ACT_260</v>
      </c>
      <c r="C2310" s="170" t="s">
        <v>9</v>
      </c>
      <c r="D2310" s="171" t="str">
        <f>VLOOKUP(Revisión_Avance_Periodo!$C2310,Componentes_BD!$F$1:$G$5,2,FALSE)</f>
        <v>Fortalecer la Vigilancia.</v>
      </c>
      <c r="E2310" s="106" t="s">
        <v>12</v>
      </c>
      <c r="F2310" s="89">
        <v>11</v>
      </c>
      <c r="G2310" s="89" t="str">
        <f>VLOOKUP(Revisión_Avance_Periodo!$A2310,BD_Seguimiento_OAP_2019!$A$2:$G$294,7,FALSE)</f>
        <v>PAI</v>
      </c>
      <c r="H2310" s="89" t="str">
        <f>VLOOKUP(Revisión_Avance_Periodo!$A2310,BD_Seguimiento_OAP_2019!$A$2:$J$294,10,FALSE)</f>
        <v>PAI_05 - Gestión del Riesgo de Corrupción  - Mapa de Riesgos de Corrupción</v>
      </c>
      <c r="I2310" s="89" t="s">
        <v>1657</v>
      </c>
      <c r="J2310" s="89" t="str">
        <f>VLOOKUP(Revisión_Avance_Periodo!$I2310,BD_Seguimiento_OAP_2019!$L:$M,2,FALSE)</f>
        <v>Revisar y actualizar de mapa de riesgos</v>
      </c>
      <c r="K2310" s="106" t="s">
        <v>8</v>
      </c>
      <c r="L2310" s="172">
        <v>4.4642857142857152E-4</v>
      </c>
      <c r="M2310" s="173" t="s">
        <v>108</v>
      </c>
      <c r="N2310" s="174">
        <f>INDEX(BD_Seguimiento_OAP_2019!$AH$3:$AS$294,MATCH(Revisión_Avance_Periodo!$I2310,BD_Seguimiento_OAP_2019!$L$3:$L$294,0),MATCH(Revisión_Avance_Periodo!$M2310,BD_Seguimiento_OAP_2019!$AH$2:$AS$2,0))</f>
        <v>0</v>
      </c>
      <c r="O2310" s="174">
        <f>INDEX(BD_Seguimiento_OAP_2019!$AV$3:$BG$294,MATCH(Revisión_Avance_Periodo!$I2310,BD_Seguimiento_OAP_2019!$L$3:$L$294,0),MATCH(Revisión_Avance_Periodo!$M2310,BD_Seguimiento_OAP_2019!$AV$2:$BG$2,0))</f>
        <v>0</v>
      </c>
      <c r="P2310" s="175">
        <f t="shared" si="425"/>
        <v>0</v>
      </c>
      <c r="Q2310" s="173" t="str">
        <f>VLOOKUP(P2310,Tabla_Indicador_Gestion4[#All],3,TRUE)</f>
        <v>Por Ejecutar</v>
      </c>
      <c r="R2310" s="215">
        <f>SUBTOTAL(9,$N$2306:$N2310)</f>
        <v>0</v>
      </c>
      <c r="S2310" s="216">
        <f>SUBTOTAL(9,$O$2306:$O2310)</f>
        <v>0</v>
      </c>
      <c r="T2310" s="231">
        <f>IFERROR(+Revisión_Avance_Periodo!$S2310/Revisión_Avance_Periodo!$R2310,0)</f>
        <v>0</v>
      </c>
      <c r="U2310" s="184"/>
      <c r="V2310" s="185"/>
      <c r="W2310" s="183"/>
      <c r="X2310" s="183"/>
      <c r="Y2310" s="183"/>
      <c r="Z2310" s="186"/>
      <c r="AA2310" s="187"/>
    </row>
    <row r="2311" spans="1:27" x14ac:dyDescent="0.25">
      <c r="A2311" s="94">
        <v>195</v>
      </c>
      <c r="B2311" s="96" t="str">
        <f>CONCATENATE(Revisión_Avance_Periodo!$C2311,";",Revisión_Avance_Periodo!$E2311,";",Revisión_Avance_Periodo!$I2311)</f>
        <v>OE1;PR_10;ACT_260</v>
      </c>
      <c r="C2311" s="180" t="s">
        <v>9</v>
      </c>
      <c r="D2311" s="181" t="str">
        <f>VLOOKUP(Revisión_Avance_Periodo!$C2311,Componentes_BD!$F$1:$G$5,2,FALSE)</f>
        <v>Fortalecer la Vigilancia.</v>
      </c>
      <c r="E2311" s="119" t="s">
        <v>12</v>
      </c>
      <c r="F2311" s="95">
        <v>11</v>
      </c>
      <c r="G2311" s="95" t="str">
        <f>VLOOKUP(Revisión_Avance_Periodo!$A2311,BD_Seguimiento_OAP_2019!$A$2:$G$294,7,FALSE)</f>
        <v>PAI</v>
      </c>
      <c r="H2311" s="95" t="str">
        <f>VLOOKUP(Revisión_Avance_Periodo!$A2311,BD_Seguimiento_OAP_2019!$A$2:$J$294,10,FALSE)</f>
        <v>PAI_05 - Gestión del Riesgo de Corrupción  - Mapa de Riesgos de Corrupción</v>
      </c>
      <c r="I2311" s="95" t="s">
        <v>1657</v>
      </c>
      <c r="J2311" s="95" t="str">
        <f>VLOOKUP(Revisión_Avance_Periodo!$I2311,BD_Seguimiento_OAP_2019!$L:$M,2,FALSE)</f>
        <v>Revisar y actualizar de mapa de riesgos</v>
      </c>
      <c r="K2311" s="119" t="s">
        <v>8</v>
      </c>
      <c r="L2311" s="172">
        <v>4.4642857142857152E-4</v>
      </c>
      <c r="M2311" s="182" t="s">
        <v>109</v>
      </c>
      <c r="N2311" s="174">
        <f>INDEX(BD_Seguimiento_OAP_2019!$AH$3:$AS$294,MATCH(Revisión_Avance_Periodo!$I2311,BD_Seguimiento_OAP_2019!$L$3:$L$294,0),MATCH(Revisión_Avance_Periodo!$M2311,BD_Seguimiento_OAP_2019!$AH$2:$AS$2,0))</f>
        <v>0</v>
      </c>
      <c r="O2311" s="174">
        <f>INDEX(BD_Seguimiento_OAP_2019!$AV$3:$BG$294,MATCH(Revisión_Avance_Periodo!$I2311,BD_Seguimiento_OAP_2019!$L$3:$L$294,0),MATCH(Revisión_Avance_Periodo!$M2311,BD_Seguimiento_OAP_2019!$AV$2:$BG$2,0))</f>
        <v>0</v>
      </c>
      <c r="P2311" s="175">
        <f t="shared" si="425"/>
        <v>0</v>
      </c>
      <c r="Q2311" s="182" t="str">
        <f>VLOOKUP(P2311,Tabla_Indicador_Gestion4[#All],3,TRUE)</f>
        <v>Por Ejecutar</v>
      </c>
      <c r="R2311" s="215">
        <f>SUBTOTAL(9,$N$2306:$N2311)</f>
        <v>0</v>
      </c>
      <c r="S2311" s="216">
        <f>SUBTOTAL(9,$O$2306:$O2311)</f>
        <v>0</v>
      </c>
      <c r="T2311" s="231">
        <f>IFERROR(+Revisión_Avance_Periodo!$S2311/Revisión_Avance_Periodo!$R2311,0)</f>
        <v>0</v>
      </c>
      <c r="U2311" s="184"/>
      <c r="V2311" s="185"/>
      <c r="W2311" s="183"/>
      <c r="X2311" s="183"/>
      <c r="Y2311" s="183"/>
      <c r="Z2311" s="186"/>
      <c r="AA2311" s="187"/>
    </row>
    <row r="2312" spans="1:27" x14ac:dyDescent="0.25">
      <c r="A2312" s="88">
        <v>195</v>
      </c>
      <c r="B2312" s="91" t="str">
        <f>CONCATENATE(Revisión_Avance_Periodo!$C2312,";",Revisión_Avance_Periodo!$E2312,";",Revisión_Avance_Periodo!$I2312)</f>
        <v>OE1;PR_10;ACT_260</v>
      </c>
      <c r="C2312" s="170" t="s">
        <v>9</v>
      </c>
      <c r="D2312" s="171" t="str">
        <f>VLOOKUP(Revisión_Avance_Periodo!$C2312,Componentes_BD!$F$1:$G$5,2,FALSE)</f>
        <v>Fortalecer la Vigilancia.</v>
      </c>
      <c r="E2312" s="106" t="s">
        <v>12</v>
      </c>
      <c r="F2312" s="89">
        <v>11</v>
      </c>
      <c r="G2312" s="89" t="str">
        <f>VLOOKUP(Revisión_Avance_Periodo!$A2312,BD_Seguimiento_OAP_2019!$A$2:$G$294,7,FALSE)</f>
        <v>PAI</v>
      </c>
      <c r="H2312" s="89" t="str">
        <f>VLOOKUP(Revisión_Avance_Periodo!$A2312,BD_Seguimiento_OAP_2019!$A$2:$J$294,10,FALSE)</f>
        <v>PAI_05 - Gestión del Riesgo de Corrupción  - Mapa de Riesgos de Corrupción</v>
      </c>
      <c r="I2312" s="89" t="s">
        <v>1657</v>
      </c>
      <c r="J2312" s="89" t="str">
        <f>VLOOKUP(Revisión_Avance_Periodo!$I2312,BD_Seguimiento_OAP_2019!$L:$M,2,FALSE)</f>
        <v>Revisar y actualizar de mapa de riesgos</v>
      </c>
      <c r="K2312" s="106" t="s">
        <v>8</v>
      </c>
      <c r="L2312" s="172">
        <v>4.4642857142857152E-4</v>
      </c>
      <c r="M2312" s="173" t="s">
        <v>110</v>
      </c>
      <c r="N2312" s="174">
        <f>INDEX(BD_Seguimiento_OAP_2019!$AH$3:$AS$294,MATCH(Revisión_Avance_Periodo!$I2312,BD_Seguimiento_OAP_2019!$L$3:$L$294,0),MATCH(Revisión_Avance_Periodo!$M2312,BD_Seguimiento_OAP_2019!$AH$2:$AS$2,0))</f>
        <v>0</v>
      </c>
      <c r="O2312" s="174">
        <f>INDEX(BD_Seguimiento_OAP_2019!$AV$3:$BG$294,MATCH(Revisión_Avance_Periodo!$I2312,BD_Seguimiento_OAP_2019!$L$3:$L$294,0),MATCH(Revisión_Avance_Periodo!$M2312,BD_Seguimiento_OAP_2019!$AV$2:$BG$2,0))</f>
        <v>0</v>
      </c>
      <c r="P2312" s="175">
        <f t="shared" si="425"/>
        <v>0</v>
      </c>
      <c r="Q2312" s="173" t="str">
        <f>VLOOKUP(P2312,Tabla_Indicador_Gestion4[#All],3,TRUE)</f>
        <v>Por Ejecutar</v>
      </c>
      <c r="R2312" s="215">
        <f>SUBTOTAL(9,$N$2306:$N2312)</f>
        <v>0</v>
      </c>
      <c r="S2312" s="216">
        <f>SUBTOTAL(9,$O$2306:$O2312)</f>
        <v>0</v>
      </c>
      <c r="T2312" s="231">
        <f>IFERROR(+Revisión_Avance_Periodo!$S2312/Revisión_Avance_Periodo!$R2312,0)</f>
        <v>0</v>
      </c>
      <c r="U2312" s="184"/>
      <c r="V2312" s="185"/>
      <c r="W2312" s="183"/>
      <c r="X2312" s="183"/>
      <c r="Y2312" s="183"/>
      <c r="Z2312" s="186"/>
      <c r="AA2312" s="187"/>
    </row>
    <row r="2313" spans="1:27" x14ac:dyDescent="0.25">
      <c r="A2313" s="94">
        <v>195</v>
      </c>
      <c r="B2313" s="96" t="str">
        <f>CONCATENATE(Revisión_Avance_Periodo!$C2313,";",Revisión_Avance_Periodo!$E2313,";",Revisión_Avance_Periodo!$I2313)</f>
        <v>OE1;PR_10;ACT_260</v>
      </c>
      <c r="C2313" s="180" t="s">
        <v>9</v>
      </c>
      <c r="D2313" s="181" t="str">
        <f>VLOOKUP(Revisión_Avance_Periodo!$C2313,Componentes_BD!$F$1:$G$5,2,FALSE)</f>
        <v>Fortalecer la Vigilancia.</v>
      </c>
      <c r="E2313" s="119" t="s">
        <v>12</v>
      </c>
      <c r="F2313" s="95">
        <v>11</v>
      </c>
      <c r="G2313" s="95" t="str">
        <f>VLOOKUP(Revisión_Avance_Periodo!$A2313,BD_Seguimiento_OAP_2019!$A$2:$G$294,7,FALSE)</f>
        <v>PAI</v>
      </c>
      <c r="H2313" s="95" t="str">
        <f>VLOOKUP(Revisión_Avance_Periodo!$A2313,BD_Seguimiento_OAP_2019!$A$2:$J$294,10,FALSE)</f>
        <v>PAI_05 - Gestión del Riesgo de Corrupción  - Mapa de Riesgos de Corrupción</v>
      </c>
      <c r="I2313" s="95" t="s">
        <v>1657</v>
      </c>
      <c r="J2313" s="95" t="str">
        <f>VLOOKUP(Revisión_Avance_Periodo!$I2313,BD_Seguimiento_OAP_2019!$L:$M,2,FALSE)</f>
        <v>Revisar y actualizar de mapa de riesgos</v>
      </c>
      <c r="K2313" s="119" t="s">
        <v>8</v>
      </c>
      <c r="L2313" s="172">
        <v>4.4642857142857152E-4</v>
      </c>
      <c r="M2313" s="182" t="s">
        <v>111</v>
      </c>
      <c r="N2313" s="174">
        <f>INDEX(BD_Seguimiento_OAP_2019!$AH$3:$AS$294,MATCH(Revisión_Avance_Periodo!$I2313,BD_Seguimiento_OAP_2019!$L$3:$L$294,0),MATCH(Revisión_Avance_Periodo!$M2313,BD_Seguimiento_OAP_2019!$AH$2:$AS$2,0))</f>
        <v>0</v>
      </c>
      <c r="O2313" s="174">
        <f>INDEX(BD_Seguimiento_OAP_2019!$AV$3:$BG$294,MATCH(Revisión_Avance_Periodo!$I2313,BD_Seguimiento_OAP_2019!$L$3:$L$294,0),MATCH(Revisión_Avance_Periodo!$M2313,BD_Seguimiento_OAP_2019!$AV$2:$BG$2,0))</f>
        <v>0</v>
      </c>
      <c r="P2313" s="175">
        <f t="shared" si="425"/>
        <v>0</v>
      </c>
      <c r="Q2313" s="182" t="str">
        <f>VLOOKUP(P2313,Tabla_Indicador_Gestion4[#All],3,TRUE)</f>
        <v>Por Ejecutar</v>
      </c>
      <c r="R2313" s="215">
        <f>SUBTOTAL(9,$N$2306:$N2313)</f>
        <v>0</v>
      </c>
      <c r="S2313" s="216">
        <f>SUBTOTAL(9,$O$2306:$O2313)</f>
        <v>0</v>
      </c>
      <c r="T2313" s="231">
        <f>IFERROR(+Revisión_Avance_Periodo!$S2313/Revisión_Avance_Periodo!$R2313,0)</f>
        <v>0</v>
      </c>
      <c r="U2313" s="184"/>
      <c r="V2313" s="185"/>
      <c r="W2313" s="183"/>
      <c r="X2313" s="183"/>
      <c r="Y2313" s="183"/>
      <c r="Z2313" s="186"/>
      <c r="AA2313" s="187"/>
    </row>
    <row r="2314" spans="1:27" x14ac:dyDescent="0.25">
      <c r="A2314" s="88">
        <v>195</v>
      </c>
      <c r="B2314" s="91" t="str">
        <f>CONCATENATE(Revisión_Avance_Periodo!$C2314,";",Revisión_Avance_Periodo!$E2314,";",Revisión_Avance_Periodo!$I2314)</f>
        <v>OE1;PR_10;ACT_260</v>
      </c>
      <c r="C2314" s="170" t="s">
        <v>9</v>
      </c>
      <c r="D2314" s="171" t="str">
        <f>VLOOKUP(Revisión_Avance_Periodo!$C2314,Componentes_BD!$F$1:$G$5,2,FALSE)</f>
        <v>Fortalecer la Vigilancia.</v>
      </c>
      <c r="E2314" s="106" t="s">
        <v>12</v>
      </c>
      <c r="F2314" s="89">
        <v>11</v>
      </c>
      <c r="G2314" s="89" t="str">
        <f>VLOOKUP(Revisión_Avance_Periodo!$A2314,BD_Seguimiento_OAP_2019!$A$2:$G$294,7,FALSE)</f>
        <v>PAI</v>
      </c>
      <c r="H2314" s="89" t="str">
        <f>VLOOKUP(Revisión_Avance_Periodo!$A2314,BD_Seguimiento_OAP_2019!$A$2:$J$294,10,FALSE)</f>
        <v>PAI_05 - Gestión del Riesgo de Corrupción  - Mapa de Riesgos de Corrupción</v>
      </c>
      <c r="I2314" s="89" t="s">
        <v>1657</v>
      </c>
      <c r="J2314" s="89" t="str">
        <f>VLOOKUP(Revisión_Avance_Periodo!$I2314,BD_Seguimiento_OAP_2019!$L:$M,2,FALSE)</f>
        <v>Revisar y actualizar de mapa de riesgos</v>
      </c>
      <c r="K2314" s="106" t="s">
        <v>8</v>
      </c>
      <c r="L2314" s="172">
        <v>4.4642857142857152E-4</v>
      </c>
      <c r="M2314" s="173" t="s">
        <v>112</v>
      </c>
      <c r="N2314" s="174">
        <f>INDEX(BD_Seguimiento_OAP_2019!$AH$3:$AS$294,MATCH(Revisión_Avance_Periodo!$I2314,BD_Seguimiento_OAP_2019!$L$3:$L$294,0),MATCH(Revisión_Avance_Periodo!$M2314,BD_Seguimiento_OAP_2019!$AH$2:$AS$2,0))</f>
        <v>0</v>
      </c>
      <c r="O2314" s="174">
        <f>INDEX(BD_Seguimiento_OAP_2019!$AV$3:$BG$294,MATCH(Revisión_Avance_Periodo!$I2314,BD_Seguimiento_OAP_2019!$L$3:$L$294,0),MATCH(Revisión_Avance_Periodo!$M2314,BD_Seguimiento_OAP_2019!$AV$2:$BG$2,0))</f>
        <v>0</v>
      </c>
      <c r="P2314" s="175">
        <f t="shared" si="425"/>
        <v>0</v>
      </c>
      <c r="Q2314" s="173" t="str">
        <f>VLOOKUP(P2314,Tabla_Indicador_Gestion4[#All],3,TRUE)</f>
        <v>Por Ejecutar</v>
      </c>
      <c r="R2314" s="215">
        <f>SUBTOTAL(9,$N$2306:$N2314)</f>
        <v>0</v>
      </c>
      <c r="S2314" s="216">
        <f>SUBTOTAL(9,$O$2306:$O2314)</f>
        <v>0</v>
      </c>
      <c r="T2314" s="231">
        <f>IFERROR(+Revisión_Avance_Periodo!$S2314/Revisión_Avance_Periodo!$R2314,0)</f>
        <v>0</v>
      </c>
      <c r="U2314" s="184"/>
      <c r="V2314" s="185"/>
      <c r="W2314" s="183"/>
      <c r="X2314" s="183"/>
      <c r="Y2314" s="183"/>
      <c r="Z2314" s="186"/>
      <c r="AA2314" s="187"/>
    </row>
    <row r="2315" spans="1:27" x14ac:dyDescent="0.25">
      <c r="A2315" s="94">
        <v>195</v>
      </c>
      <c r="B2315" s="96" t="str">
        <f>CONCATENATE(Revisión_Avance_Periodo!$C2315,";",Revisión_Avance_Periodo!$E2315,";",Revisión_Avance_Periodo!$I2315)</f>
        <v>OE1;PR_10;ACT_260</v>
      </c>
      <c r="C2315" s="180" t="s">
        <v>9</v>
      </c>
      <c r="D2315" s="181" t="str">
        <f>VLOOKUP(Revisión_Avance_Periodo!$C2315,Componentes_BD!$F$1:$G$5,2,FALSE)</f>
        <v>Fortalecer la Vigilancia.</v>
      </c>
      <c r="E2315" s="119" t="s">
        <v>12</v>
      </c>
      <c r="F2315" s="95">
        <v>11</v>
      </c>
      <c r="G2315" s="95" t="str">
        <f>VLOOKUP(Revisión_Avance_Periodo!$A2315,BD_Seguimiento_OAP_2019!$A$2:$G$294,7,FALSE)</f>
        <v>PAI</v>
      </c>
      <c r="H2315" s="95" t="str">
        <f>VLOOKUP(Revisión_Avance_Periodo!$A2315,BD_Seguimiento_OAP_2019!$A$2:$J$294,10,FALSE)</f>
        <v>PAI_05 - Gestión del Riesgo de Corrupción  - Mapa de Riesgos de Corrupción</v>
      </c>
      <c r="I2315" s="95" t="s">
        <v>1657</v>
      </c>
      <c r="J2315" s="95" t="str">
        <f>VLOOKUP(Revisión_Avance_Periodo!$I2315,BD_Seguimiento_OAP_2019!$L:$M,2,FALSE)</f>
        <v>Revisar y actualizar de mapa de riesgos</v>
      </c>
      <c r="K2315" s="119" t="s">
        <v>8</v>
      </c>
      <c r="L2315" s="172">
        <v>4.4642857142857152E-4</v>
      </c>
      <c r="M2315" s="182" t="s">
        <v>113</v>
      </c>
      <c r="N2315" s="174">
        <f>INDEX(BD_Seguimiento_OAP_2019!$AH$3:$AS$294,MATCH(Revisión_Avance_Periodo!$I2315,BD_Seguimiento_OAP_2019!$L$3:$L$294,0),MATCH(Revisión_Avance_Periodo!$M2315,BD_Seguimiento_OAP_2019!$AH$2:$AS$2,0))</f>
        <v>0.5</v>
      </c>
      <c r="O2315" s="174">
        <f>INDEX(BD_Seguimiento_OAP_2019!$AV$3:$BG$294,MATCH(Revisión_Avance_Periodo!$I2315,BD_Seguimiento_OAP_2019!$L$3:$L$294,0),MATCH(Revisión_Avance_Periodo!$M2315,BD_Seguimiento_OAP_2019!$AV$2:$BG$2,0))</f>
        <v>0</v>
      </c>
      <c r="P2315" s="188">
        <f t="shared" ref="P2315:P2368" si="427">O2315/N2315</f>
        <v>0</v>
      </c>
      <c r="Q2315" s="182" t="str">
        <f>VLOOKUP(P2315,Tabla_Indicador_Gestion4[#All],3,TRUE)</f>
        <v>Por Ejecutar</v>
      </c>
      <c r="R2315" s="215">
        <f>SUBTOTAL(9,$N$2306:$N2315)</f>
        <v>0.5</v>
      </c>
      <c r="S2315" s="216">
        <f>SUBTOTAL(9,$O$2306:$O2315)</f>
        <v>0</v>
      </c>
      <c r="T2315" s="231">
        <f>IFERROR(+Revisión_Avance_Periodo!$S2315/Revisión_Avance_Periodo!$R2315,0)</f>
        <v>0</v>
      </c>
      <c r="U2315" s="184"/>
      <c r="V2315" s="185"/>
      <c r="W2315" s="183"/>
      <c r="X2315" s="183"/>
      <c r="Y2315" s="183"/>
      <c r="Z2315" s="186"/>
      <c r="AA2315" s="187"/>
    </row>
    <row r="2316" spans="1:27" x14ac:dyDescent="0.25">
      <c r="A2316" s="88">
        <v>195</v>
      </c>
      <c r="B2316" s="91" t="str">
        <f>CONCATENATE(Revisión_Avance_Periodo!$C2316,";",Revisión_Avance_Periodo!$E2316,";",Revisión_Avance_Periodo!$I2316)</f>
        <v>OE1;PR_10;ACT_260</v>
      </c>
      <c r="C2316" s="170" t="s">
        <v>9</v>
      </c>
      <c r="D2316" s="171" t="str">
        <f>VLOOKUP(Revisión_Avance_Periodo!$C2316,Componentes_BD!$F$1:$G$5,2,FALSE)</f>
        <v>Fortalecer la Vigilancia.</v>
      </c>
      <c r="E2316" s="106" t="s">
        <v>12</v>
      </c>
      <c r="F2316" s="89">
        <v>11</v>
      </c>
      <c r="G2316" s="89" t="str">
        <f>VLOOKUP(Revisión_Avance_Periodo!$A2316,BD_Seguimiento_OAP_2019!$A$2:$G$294,7,FALSE)</f>
        <v>PAI</v>
      </c>
      <c r="H2316" s="89" t="str">
        <f>VLOOKUP(Revisión_Avance_Periodo!$A2316,BD_Seguimiento_OAP_2019!$A$2:$J$294,10,FALSE)</f>
        <v>PAI_05 - Gestión del Riesgo de Corrupción  - Mapa de Riesgos de Corrupción</v>
      </c>
      <c r="I2316" s="89" t="s">
        <v>1657</v>
      </c>
      <c r="J2316" s="89" t="str">
        <f>VLOOKUP(Revisión_Avance_Periodo!$I2316,BD_Seguimiento_OAP_2019!$L:$M,2,FALSE)</f>
        <v>Revisar y actualizar de mapa de riesgos</v>
      </c>
      <c r="K2316" s="106" t="s">
        <v>8</v>
      </c>
      <c r="L2316" s="172">
        <v>4.4642857142857152E-4</v>
      </c>
      <c r="M2316" s="173" t="s">
        <v>114</v>
      </c>
      <c r="N2316" s="174">
        <f>INDEX(BD_Seguimiento_OAP_2019!$AH$3:$AS$294,MATCH(Revisión_Avance_Periodo!$I2316,BD_Seguimiento_OAP_2019!$L$3:$L$294,0),MATCH(Revisión_Avance_Periodo!$M2316,BD_Seguimiento_OAP_2019!$AH$2:$AS$2,0))</f>
        <v>0.5</v>
      </c>
      <c r="O2316" s="174">
        <f>INDEX(BD_Seguimiento_OAP_2019!$AV$3:$BG$294,MATCH(Revisión_Avance_Periodo!$I2316,BD_Seguimiento_OAP_2019!$L$3:$L$294,0),MATCH(Revisión_Avance_Periodo!$M2316,BD_Seguimiento_OAP_2019!$AV$2:$BG$2,0))</f>
        <v>0</v>
      </c>
      <c r="P2316" s="189">
        <f t="shared" si="427"/>
        <v>0</v>
      </c>
      <c r="Q2316" s="173" t="str">
        <f>VLOOKUP(P2316,Tabla_Indicador_Gestion4[#All],3,TRUE)</f>
        <v>Por Ejecutar</v>
      </c>
      <c r="R2316" s="215">
        <f>SUBTOTAL(9,$N$2306:$N2316)</f>
        <v>1</v>
      </c>
      <c r="S2316" s="216">
        <f>SUBTOTAL(9,$O$2306:$O2316)</f>
        <v>0</v>
      </c>
      <c r="T2316" s="231">
        <f>IFERROR(+Revisión_Avance_Periodo!$S2316/Revisión_Avance_Periodo!$R2316,0)</f>
        <v>0</v>
      </c>
      <c r="U2316" s="184"/>
      <c r="V2316" s="185"/>
      <c r="W2316" s="183"/>
      <c r="X2316" s="183"/>
      <c r="Y2316" s="183"/>
      <c r="Z2316" s="186"/>
      <c r="AA2316" s="187"/>
    </row>
    <row r="2317" spans="1:27" ht="15.75" thickBot="1" x14ac:dyDescent="0.3">
      <c r="A2317" s="94">
        <v>195</v>
      </c>
      <c r="B2317" s="96" t="str">
        <f>CONCATENATE(Revisión_Avance_Periodo!$C2317,";",Revisión_Avance_Periodo!$E2317,";",Revisión_Avance_Periodo!$I2317)</f>
        <v>OE1;PR_10;ACT_260</v>
      </c>
      <c r="C2317" s="180" t="s">
        <v>9</v>
      </c>
      <c r="D2317" s="181" t="str">
        <f>VLOOKUP(Revisión_Avance_Periodo!$C2317,Componentes_BD!$F$1:$G$5,2,FALSE)</f>
        <v>Fortalecer la Vigilancia.</v>
      </c>
      <c r="E2317" s="119" t="s">
        <v>12</v>
      </c>
      <c r="F2317" s="95">
        <v>11</v>
      </c>
      <c r="G2317" s="95" t="str">
        <f>VLOOKUP(Revisión_Avance_Periodo!$A2317,BD_Seguimiento_OAP_2019!$A$2:$G$294,7,FALSE)</f>
        <v>PAI</v>
      </c>
      <c r="H2317" s="95" t="str">
        <f>VLOOKUP(Revisión_Avance_Periodo!$A2317,BD_Seguimiento_OAP_2019!$A$2:$J$294,10,FALSE)</f>
        <v>PAI_05 - Gestión del Riesgo de Corrupción  - Mapa de Riesgos de Corrupción</v>
      </c>
      <c r="I2317" s="95" t="s">
        <v>1657</v>
      </c>
      <c r="J2317" s="95" t="str">
        <f>VLOOKUP(Revisión_Avance_Periodo!$I2317,BD_Seguimiento_OAP_2019!$L:$M,2,FALSE)</f>
        <v>Revisar y actualizar de mapa de riesgos</v>
      </c>
      <c r="K2317" s="119" t="s">
        <v>8</v>
      </c>
      <c r="L2317" s="172">
        <v>4.4642857142857152E-4</v>
      </c>
      <c r="M2317" s="182" t="s">
        <v>115</v>
      </c>
      <c r="N2317" s="174">
        <f>INDEX(BD_Seguimiento_OAP_2019!$AH$3:$AS$294,MATCH(Revisión_Avance_Periodo!$I2317,BD_Seguimiento_OAP_2019!$L$3:$L$294,0),MATCH(Revisión_Avance_Periodo!$M2317,BD_Seguimiento_OAP_2019!$AH$2:$AS$2,0))</f>
        <v>0</v>
      </c>
      <c r="O2317" s="174">
        <f>INDEX(BD_Seguimiento_OAP_2019!$AV$3:$BG$294,MATCH(Revisión_Avance_Periodo!$I2317,BD_Seguimiento_OAP_2019!$L$3:$L$294,0),MATCH(Revisión_Avance_Periodo!$M2317,BD_Seguimiento_OAP_2019!$AV$2:$BG$2,0))</f>
        <v>0</v>
      </c>
      <c r="P2317" s="175">
        <f t="shared" ref="P2317:P2328" si="428">IFERROR((O2317/N2317),0)</f>
        <v>0</v>
      </c>
      <c r="Q2317" s="182" t="str">
        <f>VLOOKUP(P2317,Tabla_Indicador_Gestion4[#All],3,TRUE)</f>
        <v>Por Ejecutar</v>
      </c>
      <c r="R2317" s="215">
        <f>SUBTOTAL(9,$N$2306:$N2317)</f>
        <v>1</v>
      </c>
      <c r="S2317" s="216">
        <f>SUBTOTAL(9,$O$2306:$O2317)</f>
        <v>0</v>
      </c>
      <c r="T2317" s="231">
        <f>IFERROR(+Revisión_Avance_Periodo!$S2317/Revisión_Avance_Periodo!$R2317,0)</f>
        <v>0</v>
      </c>
      <c r="U2317" s="184"/>
      <c r="V2317" s="185"/>
      <c r="W2317" s="183"/>
      <c r="X2317" s="183"/>
      <c r="Y2317" s="183"/>
      <c r="Z2317" s="186"/>
      <c r="AA2317" s="187"/>
    </row>
    <row r="2318" spans="1:27" x14ac:dyDescent="0.25">
      <c r="A2318" s="88">
        <v>196</v>
      </c>
      <c r="B2318" s="91" t="str">
        <f>CONCATENATE(Revisión_Avance_Periodo!$C2318,";",Revisión_Avance_Periodo!$E2318,";",Revisión_Avance_Periodo!$I2318)</f>
        <v>OE1;PR_10;ACT_264</v>
      </c>
      <c r="C2318" s="170" t="s">
        <v>9</v>
      </c>
      <c r="D2318" s="171" t="str">
        <f>VLOOKUP(Revisión_Avance_Periodo!$C2318,Componentes_BD!$F$1:$G$5,2,FALSE)</f>
        <v>Fortalecer la Vigilancia.</v>
      </c>
      <c r="E2318" s="106" t="s">
        <v>12</v>
      </c>
      <c r="F2318" s="89">
        <v>11</v>
      </c>
      <c r="G2318" s="89" t="str">
        <f>VLOOKUP(Revisión_Avance_Periodo!$A2318,BD_Seguimiento_OAP_2019!$A$2:$G$294,7,FALSE)</f>
        <v>PAI</v>
      </c>
      <c r="H2318" s="89" t="str">
        <f>VLOOKUP(Revisión_Avance_Periodo!$A2318,BD_Seguimiento_OAP_2019!$A$2:$J$294,10,FALSE)</f>
        <v>PAI_05 - Gestión del Riesgo de Corrupción  - Mapa de Riesgos de Corrupción</v>
      </c>
      <c r="I2318" s="89" t="s">
        <v>1658</v>
      </c>
      <c r="J2318" s="89" t="str">
        <f>VLOOKUP(Revisión_Avance_Periodo!$I2318,BD_Seguimiento_OAP_2019!$L:$M,2,FALSE)</f>
        <v>Revisar y actualizar de mapa de riesgos</v>
      </c>
      <c r="K2318" s="106" t="s">
        <v>8</v>
      </c>
      <c r="L2318" s="172">
        <v>4.4642857142857152E-4</v>
      </c>
      <c r="M2318" s="173" t="s">
        <v>104</v>
      </c>
      <c r="N2318" s="190">
        <f>INDEX(BD_Seguimiento_OAP_2019!$AH$3:$AS$294,MATCH(Revisión_Avance_Periodo!$I2318,BD_Seguimiento_OAP_2019!$L$3:$L$294,0),MATCH(Revisión_Avance_Periodo!$M2318,BD_Seguimiento_OAP_2019!$AH$2:$AS$2,0))</f>
        <v>0</v>
      </c>
      <c r="O2318" s="190">
        <f>INDEX(BD_Seguimiento_OAP_2019!$AV$3:$BG$294,MATCH(Revisión_Avance_Periodo!$I2318,BD_Seguimiento_OAP_2019!$L$3:$L$294,0),MATCH(Revisión_Avance_Periodo!$M2318,BD_Seguimiento_OAP_2019!$AV$2:$BG$2,0))</f>
        <v>0</v>
      </c>
      <c r="P2318" s="175">
        <f t="shared" si="428"/>
        <v>0</v>
      </c>
      <c r="Q2318" s="173" t="str">
        <f>VLOOKUP(P2318,Tabla_Indicador_Gestion4[#All],3,TRUE)</f>
        <v>Por Ejecutar</v>
      </c>
      <c r="R2318" s="232">
        <f>SUBTOTAL(9,$N$2318:$N2318)</f>
        <v>0</v>
      </c>
      <c r="S2318" s="233">
        <f>SUBTOTAL(9,$O$2318:$O2318)</f>
        <v>0</v>
      </c>
      <c r="T2318" s="234">
        <f>IFERROR(+Revisión_Avance_Periodo!$S2318/Revisión_Avance_Periodo!$R2318,0)</f>
        <v>0</v>
      </c>
      <c r="U2318" s="191">
        <f>SUBTOTAL(9,N2318:N2329)</f>
        <v>1</v>
      </c>
      <c r="V2318" s="192">
        <f>SUBTOTAL(9,O2318:O2329)</f>
        <v>0</v>
      </c>
      <c r="W2318" s="176">
        <f t="shared" ref="W2318" si="429">+V2318/U2318</f>
        <v>0</v>
      </c>
      <c r="X2318" s="176"/>
      <c r="Y2318" s="176">
        <f>100%-Revisión_Avance_Periodo!$W2318</f>
        <v>1</v>
      </c>
      <c r="Z2318" s="178" t="str">
        <f>VLOOKUP(W2318,Tabla_Indicador_Gestion4[],3,TRUE)</f>
        <v>Por Ejecutar</v>
      </c>
      <c r="AA2318" s="179">
        <f>Revisión_Avance_Periodo!$W2318*Revisión_Avance_Periodo!$L2318</f>
        <v>0</v>
      </c>
    </row>
    <row r="2319" spans="1:27" x14ac:dyDescent="0.25">
      <c r="A2319" s="94">
        <v>196</v>
      </c>
      <c r="B2319" s="96" t="str">
        <f>CONCATENATE(Revisión_Avance_Periodo!$C2319,";",Revisión_Avance_Periodo!$E2319,";",Revisión_Avance_Periodo!$I2319)</f>
        <v>OE1;PR_10;ACT_264</v>
      </c>
      <c r="C2319" s="180" t="s">
        <v>9</v>
      </c>
      <c r="D2319" s="181" t="str">
        <f>VLOOKUP(Revisión_Avance_Periodo!$C2319,Componentes_BD!$F$1:$G$5,2,FALSE)</f>
        <v>Fortalecer la Vigilancia.</v>
      </c>
      <c r="E2319" s="119" t="s">
        <v>12</v>
      </c>
      <c r="F2319" s="95">
        <v>11</v>
      </c>
      <c r="G2319" s="95" t="str">
        <f>VLOOKUP(Revisión_Avance_Periodo!$A2319,BD_Seguimiento_OAP_2019!$A$2:$G$294,7,FALSE)</f>
        <v>PAI</v>
      </c>
      <c r="H2319" s="95" t="str">
        <f>VLOOKUP(Revisión_Avance_Periodo!$A2319,BD_Seguimiento_OAP_2019!$A$2:$J$294,10,FALSE)</f>
        <v>PAI_05 - Gestión del Riesgo de Corrupción  - Mapa de Riesgos de Corrupción</v>
      </c>
      <c r="I2319" s="95" t="s">
        <v>1658</v>
      </c>
      <c r="J2319" s="95" t="str">
        <f>VLOOKUP(Revisión_Avance_Periodo!$I2319,BD_Seguimiento_OAP_2019!$L:$M,2,FALSE)</f>
        <v>Revisar y actualizar de mapa de riesgos</v>
      </c>
      <c r="K2319" s="119" t="s">
        <v>8</v>
      </c>
      <c r="L2319" s="172">
        <v>4.4642857142857152E-4</v>
      </c>
      <c r="M2319" s="182" t="s">
        <v>105</v>
      </c>
      <c r="N2319" s="190">
        <f>INDEX(BD_Seguimiento_OAP_2019!$AH$3:$AS$294,MATCH(Revisión_Avance_Periodo!$I2319,BD_Seguimiento_OAP_2019!$L$3:$L$294,0),MATCH(Revisión_Avance_Periodo!$M2319,BD_Seguimiento_OAP_2019!$AH$2:$AS$2,0))</f>
        <v>0</v>
      </c>
      <c r="O2319" s="190">
        <f>INDEX(BD_Seguimiento_OAP_2019!$AV$3:$BG$294,MATCH(Revisión_Avance_Periodo!$I2319,BD_Seguimiento_OAP_2019!$L$3:$L$294,0),MATCH(Revisión_Avance_Periodo!$M2319,BD_Seguimiento_OAP_2019!$AV$2:$BG$2,0))</f>
        <v>0</v>
      </c>
      <c r="P2319" s="175">
        <f t="shared" si="428"/>
        <v>0</v>
      </c>
      <c r="Q2319" s="182" t="str">
        <f>VLOOKUP(P2319,Tabla_Indicador_Gestion4[#All],3,TRUE)</f>
        <v>Por Ejecutar</v>
      </c>
      <c r="R2319" s="229">
        <f>SUBTOTAL(9,$N$2318:$N2319)</f>
        <v>0</v>
      </c>
      <c r="S2319" s="230">
        <f>SUBTOTAL(9,$O$2318:$O2319)</f>
        <v>0</v>
      </c>
      <c r="T2319" s="231">
        <f>IFERROR(+Revisión_Avance_Periodo!$S2319/Revisión_Avance_Periodo!$R2319,0)</f>
        <v>0</v>
      </c>
      <c r="U2319" s="184"/>
      <c r="V2319" s="185"/>
      <c r="W2319" s="183"/>
      <c r="X2319" s="183"/>
      <c r="Y2319" s="183"/>
      <c r="Z2319" s="186"/>
      <c r="AA2319" s="187"/>
    </row>
    <row r="2320" spans="1:27" x14ac:dyDescent="0.25">
      <c r="A2320" s="88">
        <v>196</v>
      </c>
      <c r="B2320" s="91" t="str">
        <f>CONCATENATE(Revisión_Avance_Periodo!$C2320,";",Revisión_Avance_Periodo!$E2320,";",Revisión_Avance_Periodo!$I2320)</f>
        <v>OE1;PR_10;ACT_264</v>
      </c>
      <c r="C2320" s="170" t="s">
        <v>9</v>
      </c>
      <c r="D2320" s="171" t="str">
        <f>VLOOKUP(Revisión_Avance_Periodo!$C2320,Componentes_BD!$F$1:$G$5,2,FALSE)</f>
        <v>Fortalecer la Vigilancia.</v>
      </c>
      <c r="E2320" s="106" t="s">
        <v>12</v>
      </c>
      <c r="F2320" s="89">
        <v>11</v>
      </c>
      <c r="G2320" s="89" t="str">
        <f>VLOOKUP(Revisión_Avance_Periodo!$A2320,BD_Seguimiento_OAP_2019!$A$2:$G$294,7,FALSE)</f>
        <v>PAI</v>
      </c>
      <c r="H2320" s="89" t="str">
        <f>VLOOKUP(Revisión_Avance_Periodo!$A2320,BD_Seguimiento_OAP_2019!$A$2:$J$294,10,FALSE)</f>
        <v>PAI_05 - Gestión del Riesgo de Corrupción  - Mapa de Riesgos de Corrupción</v>
      </c>
      <c r="I2320" s="89" t="s">
        <v>1658</v>
      </c>
      <c r="J2320" s="89" t="str">
        <f>VLOOKUP(Revisión_Avance_Periodo!$I2320,BD_Seguimiento_OAP_2019!$L:$M,2,FALSE)</f>
        <v>Revisar y actualizar de mapa de riesgos</v>
      </c>
      <c r="K2320" s="106" t="s">
        <v>8</v>
      </c>
      <c r="L2320" s="172">
        <v>4.4642857142857152E-4</v>
      </c>
      <c r="M2320" s="173" t="s">
        <v>106</v>
      </c>
      <c r="N2320" s="190">
        <f>INDEX(BD_Seguimiento_OAP_2019!$AH$3:$AS$294,MATCH(Revisión_Avance_Periodo!$I2320,BD_Seguimiento_OAP_2019!$L$3:$L$294,0),MATCH(Revisión_Avance_Periodo!$M2320,BD_Seguimiento_OAP_2019!$AH$2:$AS$2,0))</f>
        <v>0</v>
      </c>
      <c r="O2320" s="190">
        <f>INDEX(BD_Seguimiento_OAP_2019!$AV$3:$BG$294,MATCH(Revisión_Avance_Periodo!$I2320,BD_Seguimiento_OAP_2019!$L$3:$L$294,0),MATCH(Revisión_Avance_Periodo!$M2320,BD_Seguimiento_OAP_2019!$AV$2:$BG$2,0))</f>
        <v>0</v>
      </c>
      <c r="P2320" s="175">
        <f t="shared" si="428"/>
        <v>0</v>
      </c>
      <c r="Q2320" s="173" t="str">
        <f>VLOOKUP(P2320,Tabla_Indicador_Gestion4[#All],3,TRUE)</f>
        <v>Por Ejecutar</v>
      </c>
      <c r="R2320" s="229">
        <f>SUBTOTAL(9,$N$2318:$N2320)</f>
        <v>0</v>
      </c>
      <c r="S2320" s="230">
        <f>SUBTOTAL(9,$O$2318:$O2320)</f>
        <v>0</v>
      </c>
      <c r="T2320" s="231">
        <f>IFERROR(+Revisión_Avance_Periodo!$S2320/Revisión_Avance_Periodo!$R2320,0)</f>
        <v>0</v>
      </c>
      <c r="U2320" s="184"/>
      <c r="V2320" s="185"/>
      <c r="W2320" s="183"/>
      <c r="X2320" s="183"/>
      <c r="Y2320" s="183"/>
      <c r="Z2320" s="186"/>
      <c r="AA2320" s="187"/>
    </row>
    <row r="2321" spans="1:27" x14ac:dyDescent="0.25">
      <c r="A2321" s="94">
        <v>196</v>
      </c>
      <c r="B2321" s="96" t="str">
        <f>CONCATENATE(Revisión_Avance_Periodo!$C2321,";",Revisión_Avance_Periodo!$E2321,";",Revisión_Avance_Periodo!$I2321)</f>
        <v>OE1;PR_10;ACT_264</v>
      </c>
      <c r="C2321" s="180" t="s">
        <v>9</v>
      </c>
      <c r="D2321" s="181" t="str">
        <f>VLOOKUP(Revisión_Avance_Periodo!$C2321,Componentes_BD!$F$1:$G$5,2,FALSE)</f>
        <v>Fortalecer la Vigilancia.</v>
      </c>
      <c r="E2321" s="119" t="s">
        <v>12</v>
      </c>
      <c r="F2321" s="95">
        <v>11</v>
      </c>
      <c r="G2321" s="95" t="str">
        <f>VLOOKUP(Revisión_Avance_Periodo!$A2321,BD_Seguimiento_OAP_2019!$A$2:$G$294,7,FALSE)</f>
        <v>PAI</v>
      </c>
      <c r="H2321" s="95" t="str">
        <f>VLOOKUP(Revisión_Avance_Periodo!$A2321,BD_Seguimiento_OAP_2019!$A$2:$J$294,10,FALSE)</f>
        <v>PAI_05 - Gestión del Riesgo de Corrupción  - Mapa de Riesgos de Corrupción</v>
      </c>
      <c r="I2321" s="95" t="s">
        <v>1658</v>
      </c>
      <c r="J2321" s="95" t="str">
        <f>VLOOKUP(Revisión_Avance_Periodo!$I2321,BD_Seguimiento_OAP_2019!$L:$M,2,FALSE)</f>
        <v>Revisar y actualizar de mapa de riesgos</v>
      </c>
      <c r="K2321" s="119" t="s">
        <v>8</v>
      </c>
      <c r="L2321" s="172">
        <v>4.4642857142857152E-4</v>
      </c>
      <c r="M2321" s="182" t="s">
        <v>107</v>
      </c>
      <c r="N2321" s="190">
        <f>INDEX(BD_Seguimiento_OAP_2019!$AH$3:$AS$294,MATCH(Revisión_Avance_Periodo!$I2321,BD_Seguimiento_OAP_2019!$L$3:$L$294,0),MATCH(Revisión_Avance_Periodo!$M2321,BD_Seguimiento_OAP_2019!$AH$2:$AS$2,0))</f>
        <v>0</v>
      </c>
      <c r="O2321" s="190">
        <f>INDEX(BD_Seguimiento_OAP_2019!$AV$3:$BG$294,MATCH(Revisión_Avance_Periodo!$I2321,BD_Seguimiento_OAP_2019!$L$3:$L$294,0),MATCH(Revisión_Avance_Periodo!$M2321,BD_Seguimiento_OAP_2019!$AV$2:$BG$2,0))</f>
        <v>0</v>
      </c>
      <c r="P2321" s="175">
        <f t="shared" si="428"/>
        <v>0</v>
      </c>
      <c r="Q2321" s="182" t="str">
        <f>VLOOKUP(P2321,Tabla_Indicador_Gestion4[#All],3,TRUE)</f>
        <v>Por Ejecutar</v>
      </c>
      <c r="R2321" s="229">
        <f>SUBTOTAL(9,$N$2318:$N2321)</f>
        <v>0</v>
      </c>
      <c r="S2321" s="230">
        <f>SUBTOTAL(9,$O$2318:$O2321)</f>
        <v>0</v>
      </c>
      <c r="T2321" s="231">
        <f>IFERROR(+Revisión_Avance_Periodo!$S2321/Revisión_Avance_Periodo!$R2321,0)</f>
        <v>0</v>
      </c>
      <c r="U2321" s="184"/>
      <c r="V2321" s="185"/>
      <c r="W2321" s="183"/>
      <c r="X2321" s="183"/>
      <c r="Y2321" s="183"/>
      <c r="Z2321" s="186"/>
      <c r="AA2321" s="187"/>
    </row>
    <row r="2322" spans="1:27" x14ac:dyDescent="0.25">
      <c r="A2322" s="88">
        <v>196</v>
      </c>
      <c r="B2322" s="91" t="str">
        <f>CONCATENATE(Revisión_Avance_Periodo!$C2322,";",Revisión_Avance_Periodo!$E2322,";",Revisión_Avance_Periodo!$I2322)</f>
        <v>OE1;PR_10;ACT_264</v>
      </c>
      <c r="C2322" s="170" t="s">
        <v>9</v>
      </c>
      <c r="D2322" s="171" t="str">
        <f>VLOOKUP(Revisión_Avance_Periodo!$C2322,Componentes_BD!$F$1:$G$5,2,FALSE)</f>
        <v>Fortalecer la Vigilancia.</v>
      </c>
      <c r="E2322" s="106" t="s">
        <v>12</v>
      </c>
      <c r="F2322" s="89">
        <v>11</v>
      </c>
      <c r="G2322" s="89" t="str">
        <f>VLOOKUP(Revisión_Avance_Periodo!$A2322,BD_Seguimiento_OAP_2019!$A$2:$G$294,7,FALSE)</f>
        <v>PAI</v>
      </c>
      <c r="H2322" s="89" t="str">
        <f>VLOOKUP(Revisión_Avance_Periodo!$A2322,BD_Seguimiento_OAP_2019!$A$2:$J$294,10,FALSE)</f>
        <v>PAI_05 - Gestión del Riesgo de Corrupción  - Mapa de Riesgos de Corrupción</v>
      </c>
      <c r="I2322" s="89" t="s">
        <v>1658</v>
      </c>
      <c r="J2322" s="89" t="str">
        <f>VLOOKUP(Revisión_Avance_Periodo!$I2322,BD_Seguimiento_OAP_2019!$L:$M,2,FALSE)</f>
        <v>Revisar y actualizar de mapa de riesgos</v>
      </c>
      <c r="K2322" s="106" t="s">
        <v>8</v>
      </c>
      <c r="L2322" s="172">
        <v>4.4642857142857152E-4</v>
      </c>
      <c r="M2322" s="173" t="s">
        <v>108</v>
      </c>
      <c r="N2322" s="190">
        <f>INDEX(BD_Seguimiento_OAP_2019!$AH$3:$AS$294,MATCH(Revisión_Avance_Periodo!$I2322,BD_Seguimiento_OAP_2019!$L$3:$L$294,0),MATCH(Revisión_Avance_Periodo!$M2322,BD_Seguimiento_OAP_2019!$AH$2:$AS$2,0))</f>
        <v>0</v>
      </c>
      <c r="O2322" s="190">
        <f>INDEX(BD_Seguimiento_OAP_2019!$AV$3:$BG$294,MATCH(Revisión_Avance_Periodo!$I2322,BD_Seguimiento_OAP_2019!$L$3:$L$294,0),MATCH(Revisión_Avance_Periodo!$M2322,BD_Seguimiento_OAP_2019!$AV$2:$BG$2,0))</f>
        <v>0</v>
      </c>
      <c r="P2322" s="175">
        <f t="shared" si="428"/>
        <v>0</v>
      </c>
      <c r="Q2322" s="173" t="str">
        <f>VLOOKUP(P2322,Tabla_Indicador_Gestion4[#All],3,TRUE)</f>
        <v>Por Ejecutar</v>
      </c>
      <c r="R2322" s="229">
        <f>SUBTOTAL(9,$N$2318:$N2322)</f>
        <v>0</v>
      </c>
      <c r="S2322" s="230">
        <f>SUBTOTAL(9,$O$2318:$O2322)</f>
        <v>0</v>
      </c>
      <c r="T2322" s="231">
        <f>IFERROR(+Revisión_Avance_Periodo!$S2322/Revisión_Avance_Periodo!$R2322,0)</f>
        <v>0</v>
      </c>
      <c r="U2322" s="184"/>
      <c r="V2322" s="185"/>
      <c r="W2322" s="183"/>
      <c r="X2322" s="183"/>
      <c r="Y2322" s="183"/>
      <c r="Z2322" s="186"/>
      <c r="AA2322" s="187"/>
    </row>
    <row r="2323" spans="1:27" x14ac:dyDescent="0.25">
      <c r="A2323" s="94">
        <v>196</v>
      </c>
      <c r="B2323" s="96" t="str">
        <f>CONCATENATE(Revisión_Avance_Periodo!$C2323,";",Revisión_Avance_Periodo!$E2323,";",Revisión_Avance_Periodo!$I2323)</f>
        <v>OE1;PR_10;ACT_264</v>
      </c>
      <c r="C2323" s="180" t="s">
        <v>9</v>
      </c>
      <c r="D2323" s="181" t="str">
        <f>VLOOKUP(Revisión_Avance_Periodo!$C2323,Componentes_BD!$F$1:$G$5,2,FALSE)</f>
        <v>Fortalecer la Vigilancia.</v>
      </c>
      <c r="E2323" s="119" t="s">
        <v>12</v>
      </c>
      <c r="F2323" s="95">
        <v>11</v>
      </c>
      <c r="G2323" s="95" t="str">
        <f>VLOOKUP(Revisión_Avance_Periodo!$A2323,BD_Seguimiento_OAP_2019!$A$2:$G$294,7,FALSE)</f>
        <v>PAI</v>
      </c>
      <c r="H2323" s="95" t="str">
        <f>VLOOKUP(Revisión_Avance_Periodo!$A2323,BD_Seguimiento_OAP_2019!$A$2:$J$294,10,FALSE)</f>
        <v>PAI_05 - Gestión del Riesgo de Corrupción  - Mapa de Riesgos de Corrupción</v>
      </c>
      <c r="I2323" s="95" t="s">
        <v>1658</v>
      </c>
      <c r="J2323" s="95" t="str">
        <f>VLOOKUP(Revisión_Avance_Periodo!$I2323,BD_Seguimiento_OAP_2019!$L:$M,2,FALSE)</f>
        <v>Revisar y actualizar de mapa de riesgos</v>
      </c>
      <c r="K2323" s="119" t="s">
        <v>8</v>
      </c>
      <c r="L2323" s="172">
        <v>4.4642857142857152E-4</v>
      </c>
      <c r="M2323" s="182" t="s">
        <v>109</v>
      </c>
      <c r="N2323" s="190">
        <f>INDEX(BD_Seguimiento_OAP_2019!$AH$3:$AS$294,MATCH(Revisión_Avance_Periodo!$I2323,BD_Seguimiento_OAP_2019!$L$3:$L$294,0),MATCH(Revisión_Avance_Periodo!$M2323,BD_Seguimiento_OAP_2019!$AH$2:$AS$2,0))</f>
        <v>0</v>
      </c>
      <c r="O2323" s="190">
        <f>INDEX(BD_Seguimiento_OAP_2019!$AV$3:$BG$294,MATCH(Revisión_Avance_Periodo!$I2323,BD_Seguimiento_OAP_2019!$L$3:$L$294,0),MATCH(Revisión_Avance_Periodo!$M2323,BD_Seguimiento_OAP_2019!$AV$2:$BG$2,0))</f>
        <v>0</v>
      </c>
      <c r="P2323" s="175">
        <f t="shared" si="428"/>
        <v>0</v>
      </c>
      <c r="Q2323" s="182" t="str">
        <f>VLOOKUP(P2323,Tabla_Indicador_Gestion4[#All],3,TRUE)</f>
        <v>Por Ejecutar</v>
      </c>
      <c r="R2323" s="229">
        <f>SUBTOTAL(9,$N$2318:$N2323)</f>
        <v>0</v>
      </c>
      <c r="S2323" s="230">
        <f>SUBTOTAL(9,$O$2318:$O2323)</f>
        <v>0</v>
      </c>
      <c r="T2323" s="231">
        <f>IFERROR(+Revisión_Avance_Periodo!$S2323/Revisión_Avance_Periodo!$R2323,0)</f>
        <v>0</v>
      </c>
      <c r="U2323" s="184"/>
      <c r="V2323" s="185"/>
      <c r="W2323" s="183"/>
      <c r="X2323" s="183"/>
      <c r="Y2323" s="183"/>
      <c r="Z2323" s="186"/>
      <c r="AA2323" s="187"/>
    </row>
    <row r="2324" spans="1:27" x14ac:dyDescent="0.25">
      <c r="A2324" s="88">
        <v>196</v>
      </c>
      <c r="B2324" s="91" t="str">
        <f>CONCATENATE(Revisión_Avance_Periodo!$C2324,";",Revisión_Avance_Periodo!$E2324,";",Revisión_Avance_Periodo!$I2324)</f>
        <v>OE1;PR_10;ACT_264</v>
      </c>
      <c r="C2324" s="170" t="s">
        <v>9</v>
      </c>
      <c r="D2324" s="171" t="str">
        <f>VLOOKUP(Revisión_Avance_Periodo!$C2324,Componentes_BD!$F$1:$G$5,2,FALSE)</f>
        <v>Fortalecer la Vigilancia.</v>
      </c>
      <c r="E2324" s="106" t="s">
        <v>12</v>
      </c>
      <c r="F2324" s="89">
        <v>11</v>
      </c>
      <c r="G2324" s="89" t="str">
        <f>VLOOKUP(Revisión_Avance_Periodo!$A2324,BD_Seguimiento_OAP_2019!$A$2:$G$294,7,FALSE)</f>
        <v>PAI</v>
      </c>
      <c r="H2324" s="89" t="str">
        <f>VLOOKUP(Revisión_Avance_Periodo!$A2324,BD_Seguimiento_OAP_2019!$A$2:$J$294,10,FALSE)</f>
        <v>PAI_05 - Gestión del Riesgo de Corrupción  - Mapa de Riesgos de Corrupción</v>
      </c>
      <c r="I2324" s="89" t="s">
        <v>1658</v>
      </c>
      <c r="J2324" s="89" t="str">
        <f>VLOOKUP(Revisión_Avance_Periodo!$I2324,BD_Seguimiento_OAP_2019!$L:$M,2,FALSE)</f>
        <v>Revisar y actualizar de mapa de riesgos</v>
      </c>
      <c r="K2324" s="106" t="s">
        <v>8</v>
      </c>
      <c r="L2324" s="172">
        <v>4.4642857142857152E-4</v>
      </c>
      <c r="M2324" s="173" t="s">
        <v>110</v>
      </c>
      <c r="N2324" s="190">
        <f>INDEX(BD_Seguimiento_OAP_2019!$AH$3:$AS$294,MATCH(Revisión_Avance_Periodo!$I2324,BD_Seguimiento_OAP_2019!$L$3:$L$294,0),MATCH(Revisión_Avance_Periodo!$M2324,BD_Seguimiento_OAP_2019!$AH$2:$AS$2,0))</f>
        <v>0</v>
      </c>
      <c r="O2324" s="190">
        <f>INDEX(BD_Seguimiento_OAP_2019!$AV$3:$BG$294,MATCH(Revisión_Avance_Periodo!$I2324,BD_Seguimiento_OAP_2019!$L$3:$L$294,0),MATCH(Revisión_Avance_Periodo!$M2324,BD_Seguimiento_OAP_2019!$AV$2:$BG$2,0))</f>
        <v>0</v>
      </c>
      <c r="P2324" s="175">
        <f t="shared" si="428"/>
        <v>0</v>
      </c>
      <c r="Q2324" s="173" t="str">
        <f>VLOOKUP(P2324,Tabla_Indicador_Gestion4[#All],3,TRUE)</f>
        <v>Por Ejecutar</v>
      </c>
      <c r="R2324" s="229">
        <f>SUBTOTAL(9,$N$2318:$N2324)</f>
        <v>0</v>
      </c>
      <c r="S2324" s="230">
        <f>SUBTOTAL(9,$O$2318:$O2324)</f>
        <v>0</v>
      </c>
      <c r="T2324" s="231">
        <f>IFERROR(+Revisión_Avance_Periodo!$S2324/Revisión_Avance_Periodo!$R2324,0)</f>
        <v>0</v>
      </c>
      <c r="U2324" s="184"/>
      <c r="V2324" s="185"/>
      <c r="W2324" s="183"/>
      <c r="X2324" s="183"/>
      <c r="Y2324" s="183"/>
      <c r="Z2324" s="186"/>
      <c r="AA2324" s="187"/>
    </row>
    <row r="2325" spans="1:27" x14ac:dyDescent="0.25">
      <c r="A2325" s="94">
        <v>196</v>
      </c>
      <c r="B2325" s="96" t="str">
        <f>CONCATENATE(Revisión_Avance_Periodo!$C2325,";",Revisión_Avance_Periodo!$E2325,";",Revisión_Avance_Periodo!$I2325)</f>
        <v>OE1;PR_10;ACT_264</v>
      </c>
      <c r="C2325" s="180" t="s">
        <v>9</v>
      </c>
      <c r="D2325" s="181" t="str">
        <f>VLOOKUP(Revisión_Avance_Periodo!$C2325,Componentes_BD!$F$1:$G$5,2,FALSE)</f>
        <v>Fortalecer la Vigilancia.</v>
      </c>
      <c r="E2325" s="119" t="s">
        <v>12</v>
      </c>
      <c r="F2325" s="95">
        <v>11</v>
      </c>
      <c r="G2325" s="95" t="str">
        <f>VLOOKUP(Revisión_Avance_Periodo!$A2325,BD_Seguimiento_OAP_2019!$A$2:$G$294,7,FALSE)</f>
        <v>PAI</v>
      </c>
      <c r="H2325" s="95" t="str">
        <f>VLOOKUP(Revisión_Avance_Periodo!$A2325,BD_Seguimiento_OAP_2019!$A$2:$J$294,10,FALSE)</f>
        <v>PAI_05 - Gestión del Riesgo de Corrupción  - Mapa de Riesgos de Corrupción</v>
      </c>
      <c r="I2325" s="95" t="s">
        <v>1658</v>
      </c>
      <c r="J2325" s="95" t="str">
        <f>VLOOKUP(Revisión_Avance_Periodo!$I2325,BD_Seguimiento_OAP_2019!$L:$M,2,FALSE)</f>
        <v>Revisar y actualizar de mapa de riesgos</v>
      </c>
      <c r="K2325" s="119" t="s">
        <v>8</v>
      </c>
      <c r="L2325" s="172">
        <v>4.4642857142857152E-4</v>
      </c>
      <c r="M2325" s="182" t="s">
        <v>111</v>
      </c>
      <c r="N2325" s="190">
        <f>INDEX(BD_Seguimiento_OAP_2019!$AH$3:$AS$294,MATCH(Revisión_Avance_Periodo!$I2325,BD_Seguimiento_OAP_2019!$L$3:$L$294,0),MATCH(Revisión_Avance_Periodo!$M2325,BD_Seguimiento_OAP_2019!$AH$2:$AS$2,0))</f>
        <v>0</v>
      </c>
      <c r="O2325" s="190">
        <f>INDEX(BD_Seguimiento_OAP_2019!$AV$3:$BG$294,MATCH(Revisión_Avance_Periodo!$I2325,BD_Seguimiento_OAP_2019!$L$3:$L$294,0),MATCH(Revisión_Avance_Periodo!$M2325,BD_Seguimiento_OAP_2019!$AV$2:$BG$2,0))</f>
        <v>0</v>
      </c>
      <c r="P2325" s="175">
        <f t="shared" si="428"/>
        <v>0</v>
      </c>
      <c r="Q2325" s="182" t="str">
        <f>VLOOKUP(P2325,Tabla_Indicador_Gestion4[#All],3,TRUE)</f>
        <v>Por Ejecutar</v>
      </c>
      <c r="R2325" s="229">
        <f>SUBTOTAL(9,$N$2318:$N2325)</f>
        <v>0</v>
      </c>
      <c r="S2325" s="230">
        <f>SUBTOTAL(9,$O$2318:$O2325)</f>
        <v>0</v>
      </c>
      <c r="T2325" s="231">
        <f>IFERROR(+Revisión_Avance_Periodo!$S2325/Revisión_Avance_Periodo!$R2325,0)</f>
        <v>0</v>
      </c>
      <c r="U2325" s="184"/>
      <c r="V2325" s="185"/>
      <c r="W2325" s="183"/>
      <c r="X2325" s="183"/>
      <c r="Y2325" s="183"/>
      <c r="Z2325" s="186"/>
      <c r="AA2325" s="187"/>
    </row>
    <row r="2326" spans="1:27" x14ac:dyDescent="0.25">
      <c r="A2326" s="88">
        <v>196</v>
      </c>
      <c r="B2326" s="91" t="str">
        <f>CONCATENATE(Revisión_Avance_Periodo!$C2326,";",Revisión_Avance_Periodo!$E2326,";",Revisión_Avance_Periodo!$I2326)</f>
        <v>OE1;PR_10;ACT_264</v>
      </c>
      <c r="C2326" s="170" t="s">
        <v>9</v>
      </c>
      <c r="D2326" s="171" t="str">
        <f>VLOOKUP(Revisión_Avance_Periodo!$C2326,Componentes_BD!$F$1:$G$5,2,FALSE)</f>
        <v>Fortalecer la Vigilancia.</v>
      </c>
      <c r="E2326" s="106" t="s">
        <v>12</v>
      </c>
      <c r="F2326" s="89">
        <v>11</v>
      </c>
      <c r="G2326" s="89" t="str">
        <f>VLOOKUP(Revisión_Avance_Periodo!$A2326,BD_Seguimiento_OAP_2019!$A$2:$G$294,7,FALSE)</f>
        <v>PAI</v>
      </c>
      <c r="H2326" s="89" t="str">
        <f>VLOOKUP(Revisión_Avance_Periodo!$A2326,BD_Seguimiento_OAP_2019!$A$2:$J$294,10,FALSE)</f>
        <v>PAI_05 - Gestión del Riesgo de Corrupción  - Mapa de Riesgos de Corrupción</v>
      </c>
      <c r="I2326" s="89" t="s">
        <v>1658</v>
      </c>
      <c r="J2326" s="89" t="str">
        <f>VLOOKUP(Revisión_Avance_Periodo!$I2326,BD_Seguimiento_OAP_2019!$L:$M,2,FALSE)</f>
        <v>Revisar y actualizar de mapa de riesgos</v>
      </c>
      <c r="K2326" s="106" t="s">
        <v>8</v>
      </c>
      <c r="L2326" s="172">
        <v>4.4642857142857152E-4</v>
      </c>
      <c r="M2326" s="173" t="s">
        <v>112</v>
      </c>
      <c r="N2326" s="190">
        <f>INDEX(BD_Seguimiento_OAP_2019!$AH$3:$AS$294,MATCH(Revisión_Avance_Periodo!$I2326,BD_Seguimiento_OAP_2019!$L$3:$L$294,0),MATCH(Revisión_Avance_Periodo!$M2326,BD_Seguimiento_OAP_2019!$AH$2:$AS$2,0))</f>
        <v>0</v>
      </c>
      <c r="O2326" s="190">
        <f>INDEX(BD_Seguimiento_OAP_2019!$AV$3:$BG$294,MATCH(Revisión_Avance_Periodo!$I2326,BD_Seguimiento_OAP_2019!$L$3:$L$294,0),MATCH(Revisión_Avance_Periodo!$M2326,BD_Seguimiento_OAP_2019!$AV$2:$BG$2,0))</f>
        <v>0</v>
      </c>
      <c r="P2326" s="175">
        <f t="shared" si="428"/>
        <v>0</v>
      </c>
      <c r="Q2326" s="173" t="str">
        <f>VLOOKUP(P2326,Tabla_Indicador_Gestion4[#All],3,TRUE)</f>
        <v>Por Ejecutar</v>
      </c>
      <c r="R2326" s="229">
        <f>SUBTOTAL(9,$N$2318:$N2326)</f>
        <v>0</v>
      </c>
      <c r="S2326" s="230">
        <f>SUBTOTAL(9,$O$2318:$O2326)</f>
        <v>0</v>
      </c>
      <c r="T2326" s="231">
        <f>IFERROR(+Revisión_Avance_Periodo!$S2326/Revisión_Avance_Periodo!$R2326,0)</f>
        <v>0</v>
      </c>
      <c r="U2326" s="184"/>
      <c r="V2326" s="185"/>
      <c r="W2326" s="183"/>
      <c r="X2326" s="183"/>
      <c r="Y2326" s="183"/>
      <c r="Z2326" s="186"/>
      <c r="AA2326" s="187"/>
    </row>
    <row r="2327" spans="1:27" x14ac:dyDescent="0.25">
      <c r="A2327" s="94">
        <v>196</v>
      </c>
      <c r="B2327" s="96" t="str">
        <f>CONCATENATE(Revisión_Avance_Periodo!$C2327,";",Revisión_Avance_Periodo!$E2327,";",Revisión_Avance_Periodo!$I2327)</f>
        <v>OE1;PR_10;ACT_264</v>
      </c>
      <c r="C2327" s="180" t="s">
        <v>9</v>
      </c>
      <c r="D2327" s="181" t="str">
        <f>VLOOKUP(Revisión_Avance_Periodo!$C2327,Componentes_BD!$F$1:$G$5,2,FALSE)</f>
        <v>Fortalecer la Vigilancia.</v>
      </c>
      <c r="E2327" s="119" t="s">
        <v>12</v>
      </c>
      <c r="F2327" s="95">
        <v>11</v>
      </c>
      <c r="G2327" s="95" t="str">
        <f>VLOOKUP(Revisión_Avance_Periodo!$A2327,BD_Seguimiento_OAP_2019!$A$2:$G$294,7,FALSE)</f>
        <v>PAI</v>
      </c>
      <c r="H2327" s="95" t="str">
        <f>VLOOKUP(Revisión_Avance_Periodo!$A2327,BD_Seguimiento_OAP_2019!$A$2:$J$294,10,FALSE)</f>
        <v>PAI_05 - Gestión del Riesgo de Corrupción  - Mapa de Riesgos de Corrupción</v>
      </c>
      <c r="I2327" s="95" t="s">
        <v>1658</v>
      </c>
      <c r="J2327" s="95" t="str">
        <f>VLOOKUP(Revisión_Avance_Periodo!$I2327,BD_Seguimiento_OAP_2019!$L:$M,2,FALSE)</f>
        <v>Revisar y actualizar de mapa de riesgos</v>
      </c>
      <c r="K2327" s="119" t="s">
        <v>8</v>
      </c>
      <c r="L2327" s="172">
        <v>4.4642857142857152E-4</v>
      </c>
      <c r="M2327" s="182" t="s">
        <v>113</v>
      </c>
      <c r="N2327" s="190">
        <f>INDEX(BD_Seguimiento_OAP_2019!$AH$3:$AS$294,MATCH(Revisión_Avance_Periodo!$I2327,BD_Seguimiento_OAP_2019!$L$3:$L$294,0),MATCH(Revisión_Avance_Periodo!$M2327,BD_Seguimiento_OAP_2019!$AH$2:$AS$2,0))</f>
        <v>0</v>
      </c>
      <c r="O2327" s="190">
        <f>INDEX(BD_Seguimiento_OAP_2019!$AV$3:$BG$294,MATCH(Revisión_Avance_Periodo!$I2327,BD_Seguimiento_OAP_2019!$L$3:$L$294,0),MATCH(Revisión_Avance_Periodo!$M2327,BD_Seguimiento_OAP_2019!$AV$2:$BG$2,0))</f>
        <v>0</v>
      </c>
      <c r="P2327" s="175">
        <f t="shared" si="428"/>
        <v>0</v>
      </c>
      <c r="Q2327" s="182" t="str">
        <f>VLOOKUP(P2327,Tabla_Indicador_Gestion4[#All],3,TRUE)</f>
        <v>Por Ejecutar</v>
      </c>
      <c r="R2327" s="229">
        <f>SUBTOTAL(9,$N$2318:$N2327)</f>
        <v>0</v>
      </c>
      <c r="S2327" s="230">
        <f>SUBTOTAL(9,$O$2318:$O2327)</f>
        <v>0</v>
      </c>
      <c r="T2327" s="231">
        <f>IFERROR(+Revisión_Avance_Periodo!$S2327/Revisión_Avance_Periodo!$R2327,0)</f>
        <v>0</v>
      </c>
      <c r="U2327" s="184"/>
      <c r="V2327" s="185"/>
      <c r="W2327" s="183"/>
      <c r="X2327" s="183"/>
      <c r="Y2327" s="183"/>
      <c r="Z2327" s="186"/>
      <c r="AA2327" s="187"/>
    </row>
    <row r="2328" spans="1:27" x14ac:dyDescent="0.25">
      <c r="A2328" s="88">
        <v>196</v>
      </c>
      <c r="B2328" s="91" t="str">
        <f>CONCATENATE(Revisión_Avance_Periodo!$C2328,";",Revisión_Avance_Periodo!$E2328,";",Revisión_Avance_Periodo!$I2328)</f>
        <v>OE1;PR_10;ACT_264</v>
      </c>
      <c r="C2328" s="170" t="s">
        <v>9</v>
      </c>
      <c r="D2328" s="171" t="str">
        <f>VLOOKUP(Revisión_Avance_Periodo!$C2328,Componentes_BD!$F$1:$G$5,2,FALSE)</f>
        <v>Fortalecer la Vigilancia.</v>
      </c>
      <c r="E2328" s="106" t="s">
        <v>12</v>
      </c>
      <c r="F2328" s="89">
        <v>11</v>
      </c>
      <c r="G2328" s="89" t="str">
        <f>VLOOKUP(Revisión_Avance_Periodo!$A2328,BD_Seguimiento_OAP_2019!$A$2:$G$294,7,FALSE)</f>
        <v>PAI</v>
      </c>
      <c r="H2328" s="89" t="str">
        <f>VLOOKUP(Revisión_Avance_Periodo!$A2328,BD_Seguimiento_OAP_2019!$A$2:$J$294,10,FALSE)</f>
        <v>PAI_05 - Gestión del Riesgo de Corrupción  - Mapa de Riesgos de Corrupción</v>
      </c>
      <c r="I2328" s="89" t="s">
        <v>1658</v>
      </c>
      <c r="J2328" s="89" t="str">
        <f>VLOOKUP(Revisión_Avance_Periodo!$I2328,BD_Seguimiento_OAP_2019!$L:$M,2,FALSE)</f>
        <v>Revisar y actualizar de mapa de riesgos</v>
      </c>
      <c r="K2328" s="106" t="s">
        <v>8</v>
      </c>
      <c r="L2328" s="172">
        <v>4.4642857142857152E-4</v>
      </c>
      <c r="M2328" s="173" t="s">
        <v>114</v>
      </c>
      <c r="N2328" s="190">
        <f>INDEX(BD_Seguimiento_OAP_2019!$AH$3:$AS$294,MATCH(Revisión_Avance_Periodo!$I2328,BD_Seguimiento_OAP_2019!$L$3:$L$294,0),MATCH(Revisión_Avance_Periodo!$M2328,BD_Seguimiento_OAP_2019!$AH$2:$AS$2,0))</f>
        <v>0</v>
      </c>
      <c r="O2328" s="190">
        <f>INDEX(BD_Seguimiento_OAP_2019!$AV$3:$BG$294,MATCH(Revisión_Avance_Periodo!$I2328,BD_Seguimiento_OAP_2019!$L$3:$L$294,0),MATCH(Revisión_Avance_Periodo!$M2328,BD_Seguimiento_OAP_2019!$AV$2:$BG$2,0))</f>
        <v>0</v>
      </c>
      <c r="P2328" s="175">
        <f t="shared" si="428"/>
        <v>0</v>
      </c>
      <c r="Q2328" s="173" t="str">
        <f>VLOOKUP(P2328,Tabla_Indicador_Gestion4[#All],3,TRUE)</f>
        <v>Por Ejecutar</v>
      </c>
      <c r="R2328" s="229">
        <f>SUBTOTAL(9,$N$2318:$N2328)</f>
        <v>0</v>
      </c>
      <c r="S2328" s="230">
        <f>SUBTOTAL(9,$O$2318:$O2328)</f>
        <v>0</v>
      </c>
      <c r="T2328" s="231">
        <f>IFERROR(+Revisión_Avance_Periodo!$S2328/Revisión_Avance_Periodo!$R2328,0)</f>
        <v>0</v>
      </c>
      <c r="U2328" s="184"/>
      <c r="V2328" s="185"/>
      <c r="W2328" s="183"/>
      <c r="X2328" s="183"/>
      <c r="Y2328" s="183"/>
      <c r="Z2328" s="186"/>
      <c r="AA2328" s="187"/>
    </row>
    <row r="2329" spans="1:27" ht="15.75" thickBot="1" x14ac:dyDescent="0.3">
      <c r="A2329" s="94">
        <v>196</v>
      </c>
      <c r="B2329" s="96" t="str">
        <f>CONCATENATE(Revisión_Avance_Periodo!$C2329,";",Revisión_Avance_Periodo!$E2329,";",Revisión_Avance_Periodo!$I2329)</f>
        <v>OE1;PR_10;ACT_264</v>
      </c>
      <c r="C2329" s="180" t="s">
        <v>9</v>
      </c>
      <c r="D2329" s="181" t="str">
        <f>VLOOKUP(Revisión_Avance_Periodo!$C2329,Componentes_BD!$F$1:$G$5,2,FALSE)</f>
        <v>Fortalecer la Vigilancia.</v>
      </c>
      <c r="E2329" s="119" t="s">
        <v>12</v>
      </c>
      <c r="F2329" s="95">
        <v>11</v>
      </c>
      <c r="G2329" s="95" t="str">
        <f>VLOOKUP(Revisión_Avance_Periodo!$A2329,BD_Seguimiento_OAP_2019!$A$2:$G$294,7,FALSE)</f>
        <v>PAI</v>
      </c>
      <c r="H2329" s="95" t="str">
        <f>VLOOKUP(Revisión_Avance_Periodo!$A2329,BD_Seguimiento_OAP_2019!$A$2:$J$294,10,FALSE)</f>
        <v>PAI_05 - Gestión del Riesgo de Corrupción  - Mapa de Riesgos de Corrupción</v>
      </c>
      <c r="I2329" s="95" t="s">
        <v>1658</v>
      </c>
      <c r="J2329" s="95" t="str">
        <f>VLOOKUP(Revisión_Avance_Periodo!$I2329,BD_Seguimiento_OAP_2019!$L:$M,2,FALSE)</f>
        <v>Revisar y actualizar de mapa de riesgos</v>
      </c>
      <c r="K2329" s="119" t="s">
        <v>8</v>
      </c>
      <c r="L2329" s="172">
        <v>4.4642857142857152E-4</v>
      </c>
      <c r="M2329" s="182" t="s">
        <v>115</v>
      </c>
      <c r="N2329" s="190">
        <f>INDEX(BD_Seguimiento_OAP_2019!$AH$3:$AS$294,MATCH(Revisión_Avance_Periodo!$I2329,BD_Seguimiento_OAP_2019!$L$3:$L$294,0),MATCH(Revisión_Avance_Periodo!$M2329,BD_Seguimiento_OAP_2019!$AH$2:$AS$2,0))</f>
        <v>1</v>
      </c>
      <c r="O2329" s="190">
        <f>INDEX(BD_Seguimiento_OAP_2019!$AV$3:$BG$294,MATCH(Revisión_Avance_Periodo!$I2329,BD_Seguimiento_OAP_2019!$L$3:$L$294,0),MATCH(Revisión_Avance_Periodo!$M2329,BD_Seguimiento_OAP_2019!$AV$2:$BG$2,0))</f>
        <v>0</v>
      </c>
      <c r="P2329" s="188">
        <f t="shared" si="427"/>
        <v>0</v>
      </c>
      <c r="Q2329" s="182" t="str">
        <f>VLOOKUP(P2329,Tabla_Indicador_Gestion4[#All],3,TRUE)</f>
        <v>Por Ejecutar</v>
      </c>
      <c r="R2329" s="229">
        <f>SUBTOTAL(9,$N$2318:$N2329)</f>
        <v>1</v>
      </c>
      <c r="S2329" s="230">
        <f>SUBTOTAL(9,$O$2318:$O2329)</f>
        <v>0</v>
      </c>
      <c r="T2329" s="231">
        <f>IFERROR(+Revisión_Avance_Periodo!$S2329/Revisión_Avance_Periodo!$R2329,0)</f>
        <v>0</v>
      </c>
      <c r="U2329" s="184"/>
      <c r="V2329" s="185"/>
      <c r="W2329" s="183"/>
      <c r="X2329" s="183"/>
      <c r="Y2329" s="183"/>
      <c r="Z2329" s="186"/>
      <c r="AA2329" s="187"/>
    </row>
    <row r="2330" spans="1:27" x14ac:dyDescent="0.25">
      <c r="A2330" s="88">
        <v>197</v>
      </c>
      <c r="B2330" s="91" t="str">
        <f>CONCATENATE(Revisión_Avance_Periodo!$C2330,";",Revisión_Avance_Periodo!$E2330,";",Revisión_Avance_Periodo!$I2330)</f>
        <v>OE1;PR_10;ACT_265</v>
      </c>
      <c r="C2330" s="170" t="s">
        <v>9</v>
      </c>
      <c r="D2330" s="171" t="str">
        <f>VLOOKUP(Revisión_Avance_Periodo!$C2330,Componentes_BD!$F$1:$G$5,2,FALSE)</f>
        <v>Fortalecer la Vigilancia.</v>
      </c>
      <c r="E2330" s="106" t="s">
        <v>12</v>
      </c>
      <c r="F2330" s="89">
        <v>11</v>
      </c>
      <c r="G2330" s="89" t="str">
        <f>VLOOKUP(Revisión_Avance_Periodo!$A2330,BD_Seguimiento_OAP_2019!$A$2:$G$294,7,FALSE)</f>
        <v>PAI</v>
      </c>
      <c r="H2330" s="89" t="str">
        <f>VLOOKUP(Revisión_Avance_Periodo!$A2330,BD_Seguimiento_OAP_2019!$A$2:$J$294,10,FALSE)</f>
        <v>PAI_05 - Gestión del Riesgo de Corrupción  - Mapa de Riesgos de Corrupción</v>
      </c>
      <c r="I2330" s="89" t="s">
        <v>1659</v>
      </c>
      <c r="J2330" s="89" t="str">
        <f>VLOOKUP(Revisión_Avance_Periodo!$I2330,BD_Seguimiento_OAP_2019!$L:$M,2,FALSE)</f>
        <v>Revisar y actualizar de mapa de riesgos</v>
      </c>
      <c r="K2330" s="106" t="s">
        <v>8</v>
      </c>
      <c r="L2330" s="172">
        <v>4.4642857142857152E-4</v>
      </c>
      <c r="M2330" s="173" t="s">
        <v>104</v>
      </c>
      <c r="N2330" s="174">
        <f>INDEX(BD_Seguimiento_OAP_2019!$AH$3:$AS$294,MATCH(Revisión_Avance_Periodo!$I2330,BD_Seguimiento_OAP_2019!$L$3:$L$294,0),MATCH(Revisión_Avance_Periodo!$M2330,BD_Seguimiento_OAP_2019!$AH$2:$AS$2,0))</f>
        <v>0</v>
      </c>
      <c r="O2330" s="174">
        <f>INDEX(BD_Seguimiento_OAP_2019!$AV$3:$BG$294,MATCH(Revisión_Avance_Periodo!$I2330,BD_Seguimiento_OAP_2019!$L$3:$L$294,0),MATCH(Revisión_Avance_Periodo!$M2330,BD_Seguimiento_OAP_2019!$AV$2:$BG$2,0))</f>
        <v>0</v>
      </c>
      <c r="P2330" s="175">
        <f t="shared" ref="P2330:P2338" si="430">IFERROR((O2330/N2330),0)</f>
        <v>0</v>
      </c>
      <c r="Q2330" s="173" t="str">
        <f>VLOOKUP(P2330,Tabla_Indicador_Gestion4[#All],3,TRUE)</f>
        <v>Por Ejecutar</v>
      </c>
      <c r="R2330" s="213">
        <f>SUBTOTAL(9,$N$2330:$N2330)</f>
        <v>0</v>
      </c>
      <c r="S2330" s="234">
        <f>SUBTOTAL(9,$O$2330:$O2330)</f>
        <v>0</v>
      </c>
      <c r="T2330" s="234">
        <f>IFERROR(+Revisión_Avance_Periodo!$S2330/Revisión_Avance_Periodo!$R2330,0)</f>
        <v>0</v>
      </c>
      <c r="U2330" s="177">
        <f>SUBTOTAL(9,N2330:N2341)</f>
        <v>1</v>
      </c>
      <c r="V2330" s="176">
        <f>SUBTOTAL(9,O2330:O2341)</f>
        <v>0</v>
      </c>
      <c r="W2330" s="176">
        <f t="shared" ref="W2330" si="431">+V2330/U2330</f>
        <v>0</v>
      </c>
      <c r="X2330" s="176"/>
      <c r="Y2330" s="176">
        <f>100%-Revisión_Avance_Periodo!$W2330</f>
        <v>1</v>
      </c>
      <c r="Z2330" s="178" t="str">
        <f>VLOOKUP(W2330,Tabla_Indicador_Gestion4[],3,TRUE)</f>
        <v>Por Ejecutar</v>
      </c>
      <c r="AA2330" s="179">
        <f>Revisión_Avance_Periodo!$W2330*Revisión_Avance_Periodo!$L2330</f>
        <v>0</v>
      </c>
    </row>
    <row r="2331" spans="1:27" x14ac:dyDescent="0.25">
      <c r="A2331" s="94">
        <v>197</v>
      </c>
      <c r="B2331" s="96" t="str">
        <f>CONCATENATE(Revisión_Avance_Periodo!$C2331,";",Revisión_Avance_Periodo!$E2331,";",Revisión_Avance_Periodo!$I2331)</f>
        <v>OE1;PR_10;ACT_265</v>
      </c>
      <c r="C2331" s="180" t="s">
        <v>9</v>
      </c>
      <c r="D2331" s="181" t="str">
        <f>VLOOKUP(Revisión_Avance_Periodo!$C2331,Componentes_BD!$F$1:$G$5,2,FALSE)</f>
        <v>Fortalecer la Vigilancia.</v>
      </c>
      <c r="E2331" s="119" t="s">
        <v>12</v>
      </c>
      <c r="F2331" s="95">
        <v>11</v>
      </c>
      <c r="G2331" s="95" t="str">
        <f>VLOOKUP(Revisión_Avance_Periodo!$A2331,BD_Seguimiento_OAP_2019!$A$2:$G$294,7,FALSE)</f>
        <v>PAI</v>
      </c>
      <c r="H2331" s="95" t="str">
        <f>VLOOKUP(Revisión_Avance_Periodo!$A2331,BD_Seguimiento_OAP_2019!$A$2:$J$294,10,FALSE)</f>
        <v>PAI_05 - Gestión del Riesgo de Corrupción  - Mapa de Riesgos de Corrupción</v>
      </c>
      <c r="I2331" s="95" t="s">
        <v>1659</v>
      </c>
      <c r="J2331" s="95" t="str">
        <f>VLOOKUP(Revisión_Avance_Periodo!$I2331,BD_Seguimiento_OAP_2019!$L:$M,2,FALSE)</f>
        <v>Revisar y actualizar de mapa de riesgos</v>
      </c>
      <c r="K2331" s="119" t="s">
        <v>8</v>
      </c>
      <c r="L2331" s="172">
        <v>4.4642857142857152E-4</v>
      </c>
      <c r="M2331" s="182" t="s">
        <v>105</v>
      </c>
      <c r="N2331" s="174">
        <f>INDEX(BD_Seguimiento_OAP_2019!$AH$3:$AS$294,MATCH(Revisión_Avance_Periodo!$I2331,BD_Seguimiento_OAP_2019!$L$3:$L$294,0),MATCH(Revisión_Avance_Periodo!$M2331,BD_Seguimiento_OAP_2019!$AH$2:$AS$2,0))</f>
        <v>0</v>
      </c>
      <c r="O2331" s="174">
        <f>INDEX(BD_Seguimiento_OAP_2019!$AV$3:$BG$294,MATCH(Revisión_Avance_Periodo!$I2331,BD_Seguimiento_OAP_2019!$L$3:$L$294,0),MATCH(Revisión_Avance_Periodo!$M2331,BD_Seguimiento_OAP_2019!$AV$2:$BG$2,0))</f>
        <v>0</v>
      </c>
      <c r="P2331" s="175">
        <f t="shared" si="430"/>
        <v>0</v>
      </c>
      <c r="Q2331" s="182" t="str">
        <f>VLOOKUP(P2331,Tabla_Indicador_Gestion4[#All],3,TRUE)</f>
        <v>Por Ejecutar</v>
      </c>
      <c r="R2331" s="215">
        <f>SUBTOTAL(9,$N$2330:$N2331)</f>
        <v>0</v>
      </c>
      <c r="S2331" s="231">
        <f>SUBTOTAL(9,$O$2330:$O2331)</f>
        <v>0</v>
      </c>
      <c r="T2331" s="231">
        <f>IFERROR(+Revisión_Avance_Periodo!$S2331/Revisión_Avance_Periodo!$R2331,0)</f>
        <v>0</v>
      </c>
      <c r="U2331" s="184"/>
      <c r="V2331" s="185"/>
      <c r="W2331" s="183"/>
      <c r="X2331" s="183"/>
      <c r="Y2331" s="183"/>
      <c r="Z2331" s="186"/>
      <c r="AA2331" s="187"/>
    </row>
    <row r="2332" spans="1:27" x14ac:dyDescent="0.25">
      <c r="A2332" s="88">
        <v>197</v>
      </c>
      <c r="B2332" s="91" t="str">
        <f>CONCATENATE(Revisión_Avance_Periodo!$C2332,";",Revisión_Avance_Periodo!$E2332,";",Revisión_Avance_Periodo!$I2332)</f>
        <v>OE1;PR_10;ACT_265</v>
      </c>
      <c r="C2332" s="170" t="s">
        <v>9</v>
      </c>
      <c r="D2332" s="171" t="str">
        <f>VLOOKUP(Revisión_Avance_Periodo!$C2332,Componentes_BD!$F$1:$G$5,2,FALSE)</f>
        <v>Fortalecer la Vigilancia.</v>
      </c>
      <c r="E2332" s="106" t="s">
        <v>12</v>
      </c>
      <c r="F2332" s="89">
        <v>11</v>
      </c>
      <c r="G2332" s="89" t="str">
        <f>VLOOKUP(Revisión_Avance_Periodo!$A2332,BD_Seguimiento_OAP_2019!$A$2:$G$294,7,FALSE)</f>
        <v>PAI</v>
      </c>
      <c r="H2332" s="89" t="str">
        <f>VLOOKUP(Revisión_Avance_Periodo!$A2332,BD_Seguimiento_OAP_2019!$A$2:$J$294,10,FALSE)</f>
        <v>PAI_05 - Gestión del Riesgo de Corrupción  - Mapa de Riesgos de Corrupción</v>
      </c>
      <c r="I2332" s="89" t="s">
        <v>1659</v>
      </c>
      <c r="J2332" s="89" t="str">
        <f>VLOOKUP(Revisión_Avance_Periodo!$I2332,BD_Seguimiento_OAP_2019!$L:$M,2,FALSE)</f>
        <v>Revisar y actualizar de mapa de riesgos</v>
      </c>
      <c r="K2332" s="106" t="s">
        <v>8</v>
      </c>
      <c r="L2332" s="172">
        <v>4.4642857142857152E-4</v>
      </c>
      <c r="M2332" s="173" t="s">
        <v>106</v>
      </c>
      <c r="N2332" s="174">
        <f>INDEX(BD_Seguimiento_OAP_2019!$AH$3:$AS$294,MATCH(Revisión_Avance_Periodo!$I2332,BD_Seguimiento_OAP_2019!$L$3:$L$294,0),MATCH(Revisión_Avance_Periodo!$M2332,BD_Seguimiento_OAP_2019!$AH$2:$AS$2,0))</f>
        <v>0</v>
      </c>
      <c r="O2332" s="174">
        <f>INDEX(BD_Seguimiento_OAP_2019!$AV$3:$BG$294,MATCH(Revisión_Avance_Periodo!$I2332,BD_Seguimiento_OAP_2019!$L$3:$L$294,0),MATCH(Revisión_Avance_Periodo!$M2332,BD_Seguimiento_OAP_2019!$AV$2:$BG$2,0))</f>
        <v>0</v>
      </c>
      <c r="P2332" s="175">
        <f t="shared" si="430"/>
        <v>0</v>
      </c>
      <c r="Q2332" s="173" t="str">
        <f>VLOOKUP(P2332,Tabla_Indicador_Gestion4[#All],3,TRUE)</f>
        <v>Por Ejecutar</v>
      </c>
      <c r="R2332" s="215">
        <f>SUBTOTAL(9,$N$2330:$N2332)</f>
        <v>0</v>
      </c>
      <c r="S2332" s="231">
        <f>SUBTOTAL(9,$O$2330:$O2332)</f>
        <v>0</v>
      </c>
      <c r="T2332" s="231">
        <f>IFERROR(+Revisión_Avance_Periodo!$S2332/Revisión_Avance_Periodo!$R2332,0)</f>
        <v>0</v>
      </c>
      <c r="U2332" s="184"/>
      <c r="V2332" s="185"/>
      <c r="W2332" s="183"/>
      <c r="X2332" s="183"/>
      <c r="Y2332" s="183"/>
      <c r="Z2332" s="186"/>
      <c r="AA2332" s="187"/>
    </row>
    <row r="2333" spans="1:27" x14ac:dyDescent="0.25">
      <c r="A2333" s="94">
        <v>197</v>
      </c>
      <c r="B2333" s="96" t="str">
        <f>CONCATENATE(Revisión_Avance_Periodo!$C2333,";",Revisión_Avance_Periodo!$E2333,";",Revisión_Avance_Periodo!$I2333)</f>
        <v>OE1;PR_10;ACT_265</v>
      </c>
      <c r="C2333" s="180" t="s">
        <v>9</v>
      </c>
      <c r="D2333" s="181" t="str">
        <f>VLOOKUP(Revisión_Avance_Periodo!$C2333,Componentes_BD!$F$1:$G$5,2,FALSE)</f>
        <v>Fortalecer la Vigilancia.</v>
      </c>
      <c r="E2333" s="119" t="s">
        <v>12</v>
      </c>
      <c r="F2333" s="95">
        <v>11</v>
      </c>
      <c r="G2333" s="95" t="str">
        <f>VLOOKUP(Revisión_Avance_Periodo!$A2333,BD_Seguimiento_OAP_2019!$A$2:$G$294,7,FALSE)</f>
        <v>PAI</v>
      </c>
      <c r="H2333" s="95" t="str">
        <f>VLOOKUP(Revisión_Avance_Periodo!$A2333,BD_Seguimiento_OAP_2019!$A$2:$J$294,10,FALSE)</f>
        <v>PAI_05 - Gestión del Riesgo de Corrupción  - Mapa de Riesgos de Corrupción</v>
      </c>
      <c r="I2333" s="95" t="s">
        <v>1659</v>
      </c>
      <c r="J2333" s="95" t="str">
        <f>VLOOKUP(Revisión_Avance_Periodo!$I2333,BD_Seguimiento_OAP_2019!$L:$M,2,FALSE)</f>
        <v>Revisar y actualizar de mapa de riesgos</v>
      </c>
      <c r="K2333" s="119" t="s">
        <v>8</v>
      </c>
      <c r="L2333" s="172">
        <v>4.4642857142857152E-4</v>
      </c>
      <c r="M2333" s="182" t="s">
        <v>107</v>
      </c>
      <c r="N2333" s="174">
        <f>INDEX(BD_Seguimiento_OAP_2019!$AH$3:$AS$294,MATCH(Revisión_Avance_Periodo!$I2333,BD_Seguimiento_OAP_2019!$L$3:$L$294,0),MATCH(Revisión_Avance_Periodo!$M2333,BD_Seguimiento_OAP_2019!$AH$2:$AS$2,0))</f>
        <v>0</v>
      </c>
      <c r="O2333" s="174">
        <f>INDEX(BD_Seguimiento_OAP_2019!$AV$3:$BG$294,MATCH(Revisión_Avance_Periodo!$I2333,BD_Seguimiento_OAP_2019!$L$3:$L$294,0),MATCH(Revisión_Avance_Periodo!$M2333,BD_Seguimiento_OAP_2019!$AV$2:$BG$2,0))</f>
        <v>0</v>
      </c>
      <c r="P2333" s="175">
        <f t="shared" si="430"/>
        <v>0</v>
      </c>
      <c r="Q2333" s="182" t="str">
        <f>VLOOKUP(P2333,Tabla_Indicador_Gestion4[#All],3,TRUE)</f>
        <v>Por Ejecutar</v>
      </c>
      <c r="R2333" s="215">
        <f>SUBTOTAL(9,$N$2330:$N2333)</f>
        <v>0</v>
      </c>
      <c r="S2333" s="231">
        <f>SUBTOTAL(9,$O$2330:$O2333)</f>
        <v>0</v>
      </c>
      <c r="T2333" s="231">
        <f>IFERROR(+Revisión_Avance_Periodo!$S2333/Revisión_Avance_Periodo!$R2333,0)</f>
        <v>0</v>
      </c>
      <c r="U2333" s="184"/>
      <c r="V2333" s="185"/>
      <c r="W2333" s="183"/>
      <c r="X2333" s="183"/>
      <c r="Y2333" s="183"/>
      <c r="Z2333" s="186"/>
      <c r="AA2333" s="187"/>
    </row>
    <row r="2334" spans="1:27" x14ac:dyDescent="0.25">
      <c r="A2334" s="88">
        <v>197</v>
      </c>
      <c r="B2334" s="91" t="str">
        <f>CONCATENATE(Revisión_Avance_Periodo!$C2334,";",Revisión_Avance_Periodo!$E2334,";",Revisión_Avance_Periodo!$I2334)</f>
        <v>OE1;PR_10;ACT_265</v>
      </c>
      <c r="C2334" s="170" t="s">
        <v>9</v>
      </c>
      <c r="D2334" s="171" t="str">
        <f>VLOOKUP(Revisión_Avance_Periodo!$C2334,Componentes_BD!$F$1:$G$5,2,FALSE)</f>
        <v>Fortalecer la Vigilancia.</v>
      </c>
      <c r="E2334" s="106" t="s">
        <v>12</v>
      </c>
      <c r="F2334" s="89">
        <v>11</v>
      </c>
      <c r="G2334" s="89" t="str">
        <f>VLOOKUP(Revisión_Avance_Periodo!$A2334,BD_Seguimiento_OAP_2019!$A$2:$G$294,7,FALSE)</f>
        <v>PAI</v>
      </c>
      <c r="H2334" s="89" t="str">
        <f>VLOOKUP(Revisión_Avance_Periodo!$A2334,BD_Seguimiento_OAP_2019!$A$2:$J$294,10,FALSE)</f>
        <v>PAI_05 - Gestión del Riesgo de Corrupción  - Mapa de Riesgos de Corrupción</v>
      </c>
      <c r="I2334" s="89" t="s">
        <v>1659</v>
      </c>
      <c r="J2334" s="89" t="str">
        <f>VLOOKUP(Revisión_Avance_Periodo!$I2334,BD_Seguimiento_OAP_2019!$L:$M,2,FALSE)</f>
        <v>Revisar y actualizar de mapa de riesgos</v>
      </c>
      <c r="K2334" s="106" t="s">
        <v>8</v>
      </c>
      <c r="L2334" s="172">
        <v>4.4642857142857152E-4</v>
      </c>
      <c r="M2334" s="173" t="s">
        <v>108</v>
      </c>
      <c r="N2334" s="174">
        <f>INDEX(BD_Seguimiento_OAP_2019!$AH$3:$AS$294,MATCH(Revisión_Avance_Periodo!$I2334,BD_Seguimiento_OAP_2019!$L$3:$L$294,0),MATCH(Revisión_Avance_Periodo!$M2334,BD_Seguimiento_OAP_2019!$AH$2:$AS$2,0))</f>
        <v>0</v>
      </c>
      <c r="O2334" s="174">
        <f>INDEX(BD_Seguimiento_OAP_2019!$AV$3:$BG$294,MATCH(Revisión_Avance_Periodo!$I2334,BD_Seguimiento_OAP_2019!$L$3:$L$294,0),MATCH(Revisión_Avance_Periodo!$M2334,BD_Seguimiento_OAP_2019!$AV$2:$BG$2,0))</f>
        <v>0</v>
      </c>
      <c r="P2334" s="175">
        <f t="shared" si="430"/>
        <v>0</v>
      </c>
      <c r="Q2334" s="173" t="str">
        <f>VLOOKUP(P2334,Tabla_Indicador_Gestion4[#All],3,TRUE)</f>
        <v>Por Ejecutar</v>
      </c>
      <c r="R2334" s="215">
        <f>SUBTOTAL(9,$N$2330:$N2334)</f>
        <v>0</v>
      </c>
      <c r="S2334" s="231">
        <f>SUBTOTAL(9,$O$2330:$O2334)</f>
        <v>0</v>
      </c>
      <c r="T2334" s="231">
        <f>IFERROR(+Revisión_Avance_Periodo!$S2334/Revisión_Avance_Periodo!$R2334,0)</f>
        <v>0</v>
      </c>
      <c r="U2334" s="184"/>
      <c r="V2334" s="185"/>
      <c r="W2334" s="183"/>
      <c r="X2334" s="183"/>
      <c r="Y2334" s="183"/>
      <c r="Z2334" s="186"/>
      <c r="AA2334" s="187"/>
    </row>
    <row r="2335" spans="1:27" x14ac:dyDescent="0.25">
      <c r="A2335" s="94">
        <v>197</v>
      </c>
      <c r="B2335" s="96" t="str">
        <f>CONCATENATE(Revisión_Avance_Periodo!$C2335,";",Revisión_Avance_Periodo!$E2335,";",Revisión_Avance_Periodo!$I2335)</f>
        <v>OE1;PR_10;ACT_265</v>
      </c>
      <c r="C2335" s="180" t="s">
        <v>9</v>
      </c>
      <c r="D2335" s="181" t="str">
        <f>VLOOKUP(Revisión_Avance_Periodo!$C2335,Componentes_BD!$F$1:$G$5,2,FALSE)</f>
        <v>Fortalecer la Vigilancia.</v>
      </c>
      <c r="E2335" s="119" t="s">
        <v>12</v>
      </c>
      <c r="F2335" s="95">
        <v>11</v>
      </c>
      <c r="G2335" s="95" t="str">
        <f>VLOOKUP(Revisión_Avance_Periodo!$A2335,BD_Seguimiento_OAP_2019!$A$2:$G$294,7,FALSE)</f>
        <v>PAI</v>
      </c>
      <c r="H2335" s="95" t="str">
        <f>VLOOKUP(Revisión_Avance_Periodo!$A2335,BD_Seguimiento_OAP_2019!$A$2:$J$294,10,FALSE)</f>
        <v>PAI_05 - Gestión del Riesgo de Corrupción  - Mapa de Riesgos de Corrupción</v>
      </c>
      <c r="I2335" s="95" t="s">
        <v>1659</v>
      </c>
      <c r="J2335" s="95" t="str">
        <f>VLOOKUP(Revisión_Avance_Periodo!$I2335,BD_Seguimiento_OAP_2019!$L:$M,2,FALSE)</f>
        <v>Revisar y actualizar de mapa de riesgos</v>
      </c>
      <c r="K2335" s="119" t="s">
        <v>8</v>
      </c>
      <c r="L2335" s="172">
        <v>4.4642857142857152E-4</v>
      </c>
      <c r="M2335" s="182" t="s">
        <v>109</v>
      </c>
      <c r="N2335" s="174">
        <f>INDEX(BD_Seguimiento_OAP_2019!$AH$3:$AS$294,MATCH(Revisión_Avance_Periodo!$I2335,BD_Seguimiento_OAP_2019!$L$3:$L$294,0),MATCH(Revisión_Avance_Periodo!$M2335,BD_Seguimiento_OAP_2019!$AH$2:$AS$2,0))</f>
        <v>0</v>
      </c>
      <c r="O2335" s="174">
        <f>INDEX(BD_Seguimiento_OAP_2019!$AV$3:$BG$294,MATCH(Revisión_Avance_Periodo!$I2335,BD_Seguimiento_OAP_2019!$L$3:$L$294,0),MATCH(Revisión_Avance_Periodo!$M2335,BD_Seguimiento_OAP_2019!$AV$2:$BG$2,0))</f>
        <v>0</v>
      </c>
      <c r="P2335" s="175">
        <f t="shared" si="430"/>
        <v>0</v>
      </c>
      <c r="Q2335" s="182" t="str">
        <f>VLOOKUP(P2335,Tabla_Indicador_Gestion4[#All],3,TRUE)</f>
        <v>Por Ejecutar</v>
      </c>
      <c r="R2335" s="215">
        <f>SUBTOTAL(9,$N$2330:$N2335)</f>
        <v>0</v>
      </c>
      <c r="S2335" s="231">
        <f>SUBTOTAL(9,$O$2330:$O2335)</f>
        <v>0</v>
      </c>
      <c r="T2335" s="231">
        <f>IFERROR(+Revisión_Avance_Periodo!$S2335/Revisión_Avance_Periodo!$R2335,0)</f>
        <v>0</v>
      </c>
      <c r="U2335" s="184"/>
      <c r="V2335" s="185"/>
      <c r="W2335" s="183"/>
      <c r="X2335" s="183"/>
      <c r="Y2335" s="183"/>
      <c r="Z2335" s="186"/>
      <c r="AA2335" s="187"/>
    </row>
    <row r="2336" spans="1:27" x14ac:dyDescent="0.25">
      <c r="A2336" s="88">
        <v>197</v>
      </c>
      <c r="B2336" s="91" t="str">
        <f>CONCATENATE(Revisión_Avance_Periodo!$C2336,";",Revisión_Avance_Periodo!$E2336,";",Revisión_Avance_Periodo!$I2336)</f>
        <v>OE1;PR_10;ACT_265</v>
      </c>
      <c r="C2336" s="170" t="s">
        <v>9</v>
      </c>
      <c r="D2336" s="171" t="str">
        <f>VLOOKUP(Revisión_Avance_Periodo!$C2336,Componentes_BD!$F$1:$G$5,2,FALSE)</f>
        <v>Fortalecer la Vigilancia.</v>
      </c>
      <c r="E2336" s="106" t="s">
        <v>12</v>
      </c>
      <c r="F2336" s="89">
        <v>11</v>
      </c>
      <c r="G2336" s="89" t="str">
        <f>VLOOKUP(Revisión_Avance_Periodo!$A2336,BD_Seguimiento_OAP_2019!$A$2:$G$294,7,FALSE)</f>
        <v>PAI</v>
      </c>
      <c r="H2336" s="89" t="str">
        <f>VLOOKUP(Revisión_Avance_Periodo!$A2336,BD_Seguimiento_OAP_2019!$A$2:$J$294,10,FALSE)</f>
        <v>PAI_05 - Gestión del Riesgo de Corrupción  - Mapa de Riesgos de Corrupción</v>
      </c>
      <c r="I2336" s="89" t="s">
        <v>1659</v>
      </c>
      <c r="J2336" s="89" t="str">
        <f>VLOOKUP(Revisión_Avance_Periodo!$I2336,BD_Seguimiento_OAP_2019!$L:$M,2,FALSE)</f>
        <v>Revisar y actualizar de mapa de riesgos</v>
      </c>
      <c r="K2336" s="106" t="s">
        <v>8</v>
      </c>
      <c r="L2336" s="172">
        <v>4.4642857142857152E-4</v>
      </c>
      <c r="M2336" s="173" t="s">
        <v>110</v>
      </c>
      <c r="N2336" s="174">
        <f>INDEX(BD_Seguimiento_OAP_2019!$AH$3:$AS$294,MATCH(Revisión_Avance_Periodo!$I2336,BD_Seguimiento_OAP_2019!$L$3:$L$294,0),MATCH(Revisión_Avance_Periodo!$M2336,BD_Seguimiento_OAP_2019!$AH$2:$AS$2,0))</f>
        <v>0</v>
      </c>
      <c r="O2336" s="174">
        <f>INDEX(BD_Seguimiento_OAP_2019!$AV$3:$BG$294,MATCH(Revisión_Avance_Periodo!$I2336,BD_Seguimiento_OAP_2019!$L$3:$L$294,0),MATCH(Revisión_Avance_Periodo!$M2336,BD_Seguimiento_OAP_2019!$AV$2:$BG$2,0))</f>
        <v>0</v>
      </c>
      <c r="P2336" s="175">
        <f t="shared" si="430"/>
        <v>0</v>
      </c>
      <c r="Q2336" s="173" t="str">
        <f>VLOOKUP(P2336,Tabla_Indicador_Gestion4[#All],3,TRUE)</f>
        <v>Por Ejecutar</v>
      </c>
      <c r="R2336" s="215">
        <f>SUBTOTAL(9,$N$2330:$N2336)</f>
        <v>0</v>
      </c>
      <c r="S2336" s="231">
        <f>SUBTOTAL(9,$O$2330:$O2336)</f>
        <v>0</v>
      </c>
      <c r="T2336" s="231">
        <f>IFERROR(+Revisión_Avance_Periodo!$S2336/Revisión_Avance_Periodo!$R2336,0)</f>
        <v>0</v>
      </c>
      <c r="U2336" s="184"/>
      <c r="V2336" s="185"/>
      <c r="W2336" s="183"/>
      <c r="X2336" s="183"/>
      <c r="Y2336" s="183"/>
      <c r="Z2336" s="186"/>
      <c r="AA2336" s="187"/>
    </row>
    <row r="2337" spans="1:27" x14ac:dyDescent="0.25">
      <c r="A2337" s="94">
        <v>197</v>
      </c>
      <c r="B2337" s="96" t="str">
        <f>CONCATENATE(Revisión_Avance_Periodo!$C2337,";",Revisión_Avance_Periodo!$E2337,";",Revisión_Avance_Periodo!$I2337)</f>
        <v>OE1;PR_10;ACT_265</v>
      </c>
      <c r="C2337" s="180" t="s">
        <v>9</v>
      </c>
      <c r="D2337" s="181" t="str">
        <f>VLOOKUP(Revisión_Avance_Periodo!$C2337,Componentes_BD!$F$1:$G$5,2,FALSE)</f>
        <v>Fortalecer la Vigilancia.</v>
      </c>
      <c r="E2337" s="119" t="s">
        <v>12</v>
      </c>
      <c r="F2337" s="95">
        <v>11</v>
      </c>
      <c r="G2337" s="95" t="str">
        <f>VLOOKUP(Revisión_Avance_Periodo!$A2337,BD_Seguimiento_OAP_2019!$A$2:$G$294,7,FALSE)</f>
        <v>PAI</v>
      </c>
      <c r="H2337" s="95" t="str">
        <f>VLOOKUP(Revisión_Avance_Periodo!$A2337,BD_Seguimiento_OAP_2019!$A$2:$J$294,10,FALSE)</f>
        <v>PAI_05 - Gestión del Riesgo de Corrupción  - Mapa de Riesgos de Corrupción</v>
      </c>
      <c r="I2337" s="95" t="s">
        <v>1659</v>
      </c>
      <c r="J2337" s="95" t="str">
        <f>VLOOKUP(Revisión_Avance_Periodo!$I2337,BD_Seguimiento_OAP_2019!$L:$M,2,FALSE)</f>
        <v>Revisar y actualizar de mapa de riesgos</v>
      </c>
      <c r="K2337" s="119" t="s">
        <v>8</v>
      </c>
      <c r="L2337" s="172">
        <v>4.4642857142857152E-4</v>
      </c>
      <c r="M2337" s="182" t="s">
        <v>111</v>
      </c>
      <c r="N2337" s="174">
        <f>INDEX(BD_Seguimiento_OAP_2019!$AH$3:$AS$294,MATCH(Revisión_Avance_Periodo!$I2337,BD_Seguimiento_OAP_2019!$L$3:$L$294,0),MATCH(Revisión_Avance_Periodo!$M2337,BD_Seguimiento_OAP_2019!$AH$2:$AS$2,0))</f>
        <v>0</v>
      </c>
      <c r="O2337" s="174">
        <f>INDEX(BD_Seguimiento_OAP_2019!$AV$3:$BG$294,MATCH(Revisión_Avance_Periodo!$I2337,BD_Seguimiento_OAP_2019!$L$3:$L$294,0),MATCH(Revisión_Avance_Periodo!$M2337,BD_Seguimiento_OAP_2019!$AV$2:$BG$2,0))</f>
        <v>0</v>
      </c>
      <c r="P2337" s="175">
        <f t="shared" si="430"/>
        <v>0</v>
      </c>
      <c r="Q2337" s="182" t="str">
        <f>VLOOKUP(P2337,Tabla_Indicador_Gestion4[#All],3,TRUE)</f>
        <v>Por Ejecutar</v>
      </c>
      <c r="R2337" s="215">
        <f>SUBTOTAL(9,$N$2330:$N2337)</f>
        <v>0</v>
      </c>
      <c r="S2337" s="231">
        <f>SUBTOTAL(9,$O$2330:$O2337)</f>
        <v>0</v>
      </c>
      <c r="T2337" s="231">
        <f>IFERROR(+Revisión_Avance_Periodo!$S2337/Revisión_Avance_Periodo!$R2337,0)</f>
        <v>0</v>
      </c>
      <c r="U2337" s="184"/>
      <c r="V2337" s="185"/>
      <c r="W2337" s="183"/>
      <c r="X2337" s="183"/>
      <c r="Y2337" s="183"/>
      <c r="Z2337" s="186"/>
      <c r="AA2337" s="187"/>
    </row>
    <row r="2338" spans="1:27" x14ac:dyDescent="0.25">
      <c r="A2338" s="88">
        <v>197</v>
      </c>
      <c r="B2338" s="91" t="str">
        <f>CONCATENATE(Revisión_Avance_Periodo!$C2338,";",Revisión_Avance_Periodo!$E2338,";",Revisión_Avance_Periodo!$I2338)</f>
        <v>OE1;PR_10;ACT_265</v>
      </c>
      <c r="C2338" s="170" t="s">
        <v>9</v>
      </c>
      <c r="D2338" s="171" t="str">
        <f>VLOOKUP(Revisión_Avance_Periodo!$C2338,Componentes_BD!$F$1:$G$5,2,FALSE)</f>
        <v>Fortalecer la Vigilancia.</v>
      </c>
      <c r="E2338" s="106" t="s">
        <v>12</v>
      </c>
      <c r="F2338" s="89">
        <v>11</v>
      </c>
      <c r="G2338" s="89" t="str">
        <f>VLOOKUP(Revisión_Avance_Periodo!$A2338,BD_Seguimiento_OAP_2019!$A$2:$G$294,7,FALSE)</f>
        <v>PAI</v>
      </c>
      <c r="H2338" s="89" t="str">
        <f>VLOOKUP(Revisión_Avance_Periodo!$A2338,BD_Seguimiento_OAP_2019!$A$2:$J$294,10,FALSE)</f>
        <v>PAI_05 - Gestión del Riesgo de Corrupción  - Mapa de Riesgos de Corrupción</v>
      </c>
      <c r="I2338" s="89" t="s">
        <v>1659</v>
      </c>
      <c r="J2338" s="89" t="str">
        <f>VLOOKUP(Revisión_Avance_Periodo!$I2338,BD_Seguimiento_OAP_2019!$L:$M,2,FALSE)</f>
        <v>Revisar y actualizar de mapa de riesgos</v>
      </c>
      <c r="K2338" s="106" t="s">
        <v>8</v>
      </c>
      <c r="L2338" s="172">
        <v>4.4642857142857152E-4</v>
      </c>
      <c r="M2338" s="173" t="s">
        <v>112</v>
      </c>
      <c r="N2338" s="174">
        <f>INDEX(BD_Seguimiento_OAP_2019!$AH$3:$AS$294,MATCH(Revisión_Avance_Periodo!$I2338,BD_Seguimiento_OAP_2019!$L$3:$L$294,0),MATCH(Revisión_Avance_Periodo!$M2338,BD_Seguimiento_OAP_2019!$AH$2:$AS$2,0))</f>
        <v>0</v>
      </c>
      <c r="O2338" s="174">
        <f>INDEX(BD_Seguimiento_OAP_2019!$AV$3:$BG$294,MATCH(Revisión_Avance_Periodo!$I2338,BD_Seguimiento_OAP_2019!$L$3:$L$294,0),MATCH(Revisión_Avance_Periodo!$M2338,BD_Seguimiento_OAP_2019!$AV$2:$BG$2,0))</f>
        <v>0</v>
      </c>
      <c r="P2338" s="175">
        <f t="shared" si="430"/>
        <v>0</v>
      </c>
      <c r="Q2338" s="173" t="str">
        <f>VLOOKUP(P2338,Tabla_Indicador_Gestion4[#All],3,TRUE)</f>
        <v>Por Ejecutar</v>
      </c>
      <c r="R2338" s="215">
        <f>SUBTOTAL(9,$N$2330:$N2338)</f>
        <v>0</v>
      </c>
      <c r="S2338" s="231">
        <f>SUBTOTAL(9,$O$2330:$O2338)</f>
        <v>0</v>
      </c>
      <c r="T2338" s="231">
        <f>IFERROR(+Revisión_Avance_Periodo!$S2338/Revisión_Avance_Periodo!$R2338,0)</f>
        <v>0</v>
      </c>
      <c r="U2338" s="184"/>
      <c r="V2338" s="185"/>
      <c r="W2338" s="183"/>
      <c r="X2338" s="183"/>
      <c r="Y2338" s="183"/>
      <c r="Z2338" s="186"/>
      <c r="AA2338" s="187"/>
    </row>
    <row r="2339" spans="1:27" x14ac:dyDescent="0.25">
      <c r="A2339" s="94">
        <v>197</v>
      </c>
      <c r="B2339" s="96" t="str">
        <f>CONCATENATE(Revisión_Avance_Periodo!$C2339,";",Revisión_Avance_Periodo!$E2339,";",Revisión_Avance_Periodo!$I2339)</f>
        <v>OE1;PR_10;ACT_265</v>
      </c>
      <c r="C2339" s="180" t="s">
        <v>9</v>
      </c>
      <c r="D2339" s="181" t="str">
        <f>VLOOKUP(Revisión_Avance_Periodo!$C2339,Componentes_BD!$F$1:$G$5,2,FALSE)</f>
        <v>Fortalecer la Vigilancia.</v>
      </c>
      <c r="E2339" s="119" t="s">
        <v>12</v>
      </c>
      <c r="F2339" s="95">
        <v>11</v>
      </c>
      <c r="G2339" s="95" t="str">
        <f>VLOOKUP(Revisión_Avance_Periodo!$A2339,BD_Seguimiento_OAP_2019!$A$2:$G$294,7,FALSE)</f>
        <v>PAI</v>
      </c>
      <c r="H2339" s="95" t="str">
        <f>VLOOKUP(Revisión_Avance_Periodo!$A2339,BD_Seguimiento_OAP_2019!$A$2:$J$294,10,FALSE)</f>
        <v>PAI_05 - Gestión del Riesgo de Corrupción  - Mapa de Riesgos de Corrupción</v>
      </c>
      <c r="I2339" s="95" t="s">
        <v>1659</v>
      </c>
      <c r="J2339" s="95" t="str">
        <f>VLOOKUP(Revisión_Avance_Periodo!$I2339,BD_Seguimiento_OAP_2019!$L:$M,2,FALSE)</f>
        <v>Revisar y actualizar de mapa de riesgos</v>
      </c>
      <c r="K2339" s="119" t="s">
        <v>8</v>
      </c>
      <c r="L2339" s="172">
        <v>4.4642857142857152E-4</v>
      </c>
      <c r="M2339" s="182" t="s">
        <v>113</v>
      </c>
      <c r="N2339" s="174">
        <f>INDEX(BD_Seguimiento_OAP_2019!$AH$3:$AS$294,MATCH(Revisión_Avance_Periodo!$I2339,BD_Seguimiento_OAP_2019!$L$3:$L$294,0),MATCH(Revisión_Avance_Periodo!$M2339,BD_Seguimiento_OAP_2019!$AH$2:$AS$2,0))</f>
        <v>0.5</v>
      </c>
      <c r="O2339" s="174">
        <f>INDEX(BD_Seguimiento_OAP_2019!$AV$3:$BG$294,MATCH(Revisión_Avance_Periodo!$I2339,BD_Seguimiento_OAP_2019!$L$3:$L$294,0),MATCH(Revisión_Avance_Periodo!$M2339,BD_Seguimiento_OAP_2019!$AV$2:$BG$2,0))</f>
        <v>0</v>
      </c>
      <c r="P2339" s="188">
        <f t="shared" si="427"/>
        <v>0</v>
      </c>
      <c r="Q2339" s="182" t="str">
        <f>VLOOKUP(P2339,Tabla_Indicador_Gestion4[#All],3,TRUE)</f>
        <v>Por Ejecutar</v>
      </c>
      <c r="R2339" s="215">
        <f>SUBTOTAL(9,$N$2330:$N2339)</f>
        <v>0.5</v>
      </c>
      <c r="S2339" s="231">
        <f>SUBTOTAL(9,$O$2330:$O2339)</f>
        <v>0</v>
      </c>
      <c r="T2339" s="231">
        <f>IFERROR(+Revisión_Avance_Periodo!$S2339/Revisión_Avance_Periodo!$R2339,0)</f>
        <v>0</v>
      </c>
      <c r="U2339" s="184"/>
      <c r="V2339" s="185"/>
      <c r="W2339" s="183"/>
      <c r="X2339" s="183"/>
      <c r="Y2339" s="183"/>
      <c r="Z2339" s="186"/>
      <c r="AA2339" s="187"/>
    </row>
    <row r="2340" spans="1:27" x14ac:dyDescent="0.25">
      <c r="A2340" s="88">
        <v>197</v>
      </c>
      <c r="B2340" s="91" t="str">
        <f>CONCATENATE(Revisión_Avance_Periodo!$C2340,";",Revisión_Avance_Periodo!$E2340,";",Revisión_Avance_Periodo!$I2340)</f>
        <v>OE1;PR_10;ACT_265</v>
      </c>
      <c r="C2340" s="170" t="s">
        <v>9</v>
      </c>
      <c r="D2340" s="171" t="str">
        <f>VLOOKUP(Revisión_Avance_Periodo!$C2340,Componentes_BD!$F$1:$G$5,2,FALSE)</f>
        <v>Fortalecer la Vigilancia.</v>
      </c>
      <c r="E2340" s="106" t="s">
        <v>12</v>
      </c>
      <c r="F2340" s="89">
        <v>11</v>
      </c>
      <c r="G2340" s="89" t="str">
        <f>VLOOKUP(Revisión_Avance_Periodo!$A2340,BD_Seguimiento_OAP_2019!$A$2:$G$294,7,FALSE)</f>
        <v>PAI</v>
      </c>
      <c r="H2340" s="89" t="str">
        <f>VLOOKUP(Revisión_Avance_Periodo!$A2340,BD_Seguimiento_OAP_2019!$A$2:$J$294,10,FALSE)</f>
        <v>PAI_05 - Gestión del Riesgo de Corrupción  - Mapa de Riesgos de Corrupción</v>
      </c>
      <c r="I2340" s="89" t="s">
        <v>1659</v>
      </c>
      <c r="J2340" s="89" t="str">
        <f>VLOOKUP(Revisión_Avance_Periodo!$I2340,BD_Seguimiento_OAP_2019!$L:$M,2,FALSE)</f>
        <v>Revisar y actualizar de mapa de riesgos</v>
      </c>
      <c r="K2340" s="106" t="s">
        <v>8</v>
      </c>
      <c r="L2340" s="172">
        <v>4.4642857142857152E-4</v>
      </c>
      <c r="M2340" s="173" t="s">
        <v>114</v>
      </c>
      <c r="N2340" s="174">
        <f>INDEX(BD_Seguimiento_OAP_2019!$AH$3:$AS$294,MATCH(Revisión_Avance_Periodo!$I2340,BD_Seguimiento_OAP_2019!$L$3:$L$294,0),MATCH(Revisión_Avance_Periodo!$M2340,BD_Seguimiento_OAP_2019!$AH$2:$AS$2,0))</f>
        <v>0.5</v>
      </c>
      <c r="O2340" s="174">
        <f>INDEX(BD_Seguimiento_OAP_2019!$AV$3:$BG$294,MATCH(Revisión_Avance_Periodo!$I2340,BD_Seguimiento_OAP_2019!$L$3:$L$294,0),MATCH(Revisión_Avance_Periodo!$M2340,BD_Seguimiento_OAP_2019!$AV$2:$BG$2,0))</f>
        <v>0</v>
      </c>
      <c r="P2340" s="189">
        <f t="shared" si="427"/>
        <v>0</v>
      </c>
      <c r="Q2340" s="173" t="str">
        <f>VLOOKUP(P2340,Tabla_Indicador_Gestion4[#All],3,TRUE)</f>
        <v>Por Ejecutar</v>
      </c>
      <c r="R2340" s="215">
        <f>SUBTOTAL(9,$N$2330:$N2340)</f>
        <v>1</v>
      </c>
      <c r="S2340" s="231">
        <f>SUBTOTAL(9,$O$2330:$O2340)</f>
        <v>0</v>
      </c>
      <c r="T2340" s="231">
        <f>IFERROR(+Revisión_Avance_Periodo!$S2340/Revisión_Avance_Periodo!$R2340,0)</f>
        <v>0</v>
      </c>
      <c r="U2340" s="184"/>
      <c r="V2340" s="185"/>
      <c r="W2340" s="183"/>
      <c r="X2340" s="183"/>
      <c r="Y2340" s="183"/>
      <c r="Z2340" s="186"/>
      <c r="AA2340" s="187"/>
    </row>
    <row r="2341" spans="1:27" ht="15.75" thickBot="1" x14ac:dyDescent="0.3">
      <c r="A2341" s="94">
        <v>197</v>
      </c>
      <c r="B2341" s="96" t="str">
        <f>CONCATENATE(Revisión_Avance_Periodo!$C2341,";",Revisión_Avance_Periodo!$E2341,";",Revisión_Avance_Periodo!$I2341)</f>
        <v>OE1;PR_10;ACT_265</v>
      </c>
      <c r="C2341" s="180" t="s">
        <v>9</v>
      </c>
      <c r="D2341" s="181" t="str">
        <f>VLOOKUP(Revisión_Avance_Periodo!$C2341,Componentes_BD!$F$1:$G$5,2,FALSE)</f>
        <v>Fortalecer la Vigilancia.</v>
      </c>
      <c r="E2341" s="119" t="s">
        <v>12</v>
      </c>
      <c r="F2341" s="95">
        <v>11</v>
      </c>
      <c r="G2341" s="95" t="str">
        <f>VLOOKUP(Revisión_Avance_Periodo!$A2341,BD_Seguimiento_OAP_2019!$A$2:$G$294,7,FALSE)</f>
        <v>PAI</v>
      </c>
      <c r="H2341" s="95" t="str">
        <f>VLOOKUP(Revisión_Avance_Periodo!$A2341,BD_Seguimiento_OAP_2019!$A$2:$J$294,10,FALSE)</f>
        <v>PAI_05 - Gestión del Riesgo de Corrupción  - Mapa de Riesgos de Corrupción</v>
      </c>
      <c r="I2341" s="95" t="s">
        <v>1659</v>
      </c>
      <c r="J2341" s="95" t="str">
        <f>VLOOKUP(Revisión_Avance_Periodo!$I2341,BD_Seguimiento_OAP_2019!$L:$M,2,FALSE)</f>
        <v>Revisar y actualizar de mapa de riesgos</v>
      </c>
      <c r="K2341" s="119" t="s">
        <v>8</v>
      </c>
      <c r="L2341" s="172">
        <v>4.4642857142857152E-4</v>
      </c>
      <c r="M2341" s="182" t="s">
        <v>115</v>
      </c>
      <c r="N2341" s="174">
        <f>INDEX(BD_Seguimiento_OAP_2019!$AH$3:$AS$294,MATCH(Revisión_Avance_Periodo!$I2341,BD_Seguimiento_OAP_2019!$L$3:$L$294,0),MATCH(Revisión_Avance_Periodo!$M2341,BD_Seguimiento_OAP_2019!$AH$2:$AS$2,0))</f>
        <v>0</v>
      </c>
      <c r="O2341" s="174">
        <f>INDEX(BD_Seguimiento_OAP_2019!$AV$3:$BG$294,MATCH(Revisión_Avance_Periodo!$I2341,BD_Seguimiento_OAP_2019!$L$3:$L$294,0),MATCH(Revisión_Avance_Periodo!$M2341,BD_Seguimiento_OAP_2019!$AV$2:$BG$2,0))</f>
        <v>0</v>
      </c>
      <c r="P2341" s="175">
        <f>IFERROR((O2341/N2341),0)</f>
        <v>0</v>
      </c>
      <c r="Q2341" s="182" t="str">
        <f>VLOOKUP(P2341,Tabla_Indicador_Gestion4[#All],3,TRUE)</f>
        <v>Por Ejecutar</v>
      </c>
      <c r="R2341" s="215">
        <f>SUBTOTAL(9,$N$2330:$N2341)</f>
        <v>1</v>
      </c>
      <c r="S2341" s="231">
        <f>SUBTOTAL(9,$O$2330:$O2341)</f>
        <v>0</v>
      </c>
      <c r="T2341" s="231">
        <f>IFERROR(+Revisión_Avance_Periodo!$S2341/Revisión_Avance_Periodo!$R2341,0)</f>
        <v>0</v>
      </c>
      <c r="U2341" s="184"/>
      <c r="V2341" s="185"/>
      <c r="W2341" s="183"/>
      <c r="X2341" s="183"/>
      <c r="Y2341" s="183"/>
      <c r="Z2341" s="186"/>
      <c r="AA2341" s="187"/>
    </row>
    <row r="2342" spans="1:27" x14ac:dyDescent="0.25">
      <c r="A2342" s="88">
        <v>198</v>
      </c>
      <c r="B2342" s="91" t="str">
        <f>CONCATENATE(Revisión_Avance_Periodo!$C2342,";",Revisión_Avance_Periodo!$E2342,";",Revisión_Avance_Periodo!$I2342)</f>
        <v>OE1;PR_10;ACT_266</v>
      </c>
      <c r="C2342" s="170" t="s">
        <v>9</v>
      </c>
      <c r="D2342" s="171" t="str">
        <f>VLOOKUP(Revisión_Avance_Periodo!$C2342,Componentes_BD!$F$1:$G$5,2,FALSE)</f>
        <v>Fortalecer la Vigilancia.</v>
      </c>
      <c r="E2342" s="106" t="s">
        <v>12</v>
      </c>
      <c r="F2342" s="89">
        <v>11</v>
      </c>
      <c r="G2342" s="89" t="str">
        <f>VLOOKUP(Revisión_Avance_Periodo!$A2342,BD_Seguimiento_OAP_2019!$A$2:$G$294,7,FALSE)</f>
        <v>PAI</v>
      </c>
      <c r="H2342" s="89" t="str">
        <f>VLOOKUP(Revisión_Avance_Periodo!$A2342,BD_Seguimiento_OAP_2019!$A$2:$J$294,10,FALSE)</f>
        <v>PAI_05 - Gestión del Riesgo de Corrupción  - Mapa de Riesgos de Corrupción</v>
      </c>
      <c r="I2342" s="89" t="s">
        <v>1660</v>
      </c>
      <c r="J2342" s="89" t="str">
        <f>VLOOKUP(Revisión_Avance_Periodo!$I2342,BD_Seguimiento_OAP_2019!$L:$M,2,FALSE)</f>
        <v>Revisar y actualizar de mapa de riesgos</v>
      </c>
      <c r="K2342" s="106" t="s">
        <v>8</v>
      </c>
      <c r="L2342" s="172">
        <v>4.4642857142857152E-4</v>
      </c>
      <c r="M2342" s="173" t="s">
        <v>104</v>
      </c>
      <c r="N2342" s="190">
        <f>INDEX(BD_Seguimiento_OAP_2019!$AH$3:$AS$294,MATCH(Revisión_Avance_Periodo!$I2342,BD_Seguimiento_OAP_2019!$L$3:$L$294,0),MATCH(Revisión_Avance_Periodo!$M2342,BD_Seguimiento_OAP_2019!$AH$2:$AS$2,0))</f>
        <v>1</v>
      </c>
      <c r="O2342" s="190">
        <f>INDEX(BD_Seguimiento_OAP_2019!$AV$3:$BG$294,MATCH(Revisión_Avance_Periodo!$I2342,BD_Seguimiento_OAP_2019!$L$3:$L$294,0),MATCH(Revisión_Avance_Periodo!$M2342,BD_Seguimiento_OAP_2019!$AV$2:$BG$2,0))</f>
        <v>1</v>
      </c>
      <c r="P2342" s="189">
        <f t="shared" si="427"/>
        <v>1</v>
      </c>
      <c r="Q2342" s="173" t="str">
        <f>VLOOKUP(P2342,Tabla_Indicador_Gestion4[#All],3,TRUE)</f>
        <v>Culminada</v>
      </c>
      <c r="R2342" s="232">
        <f>SUBTOTAL(9,$N$2342:$N2342)</f>
        <v>1</v>
      </c>
      <c r="S2342" s="233">
        <f>SUBTOTAL(9,$O$2342:$O2342)</f>
        <v>1</v>
      </c>
      <c r="T2342" s="234">
        <f>IFERROR(+Revisión_Avance_Periodo!$S2342/Revisión_Avance_Periodo!$R2342,0)</f>
        <v>1</v>
      </c>
      <c r="U2342" s="191">
        <f>SUBTOTAL(9,N2342:N2353)</f>
        <v>4</v>
      </c>
      <c r="V2342" s="192">
        <f>SUBTOTAL(9,O2342:O2353)</f>
        <v>4</v>
      </c>
      <c r="W2342" s="176">
        <f t="shared" ref="W2342" si="432">+V2342/U2342</f>
        <v>1</v>
      </c>
      <c r="X2342" s="176"/>
      <c r="Y2342" s="176">
        <f>100%-Revisión_Avance_Periodo!$W2342</f>
        <v>0</v>
      </c>
      <c r="Z2342" s="178" t="str">
        <f>VLOOKUP(W2342,Tabla_Indicador_Gestion4[],3,TRUE)</f>
        <v>Culminada</v>
      </c>
      <c r="AA2342" s="179">
        <f>Revisión_Avance_Periodo!$W2342*Revisión_Avance_Periodo!$L2342</f>
        <v>4.4642857142857152E-4</v>
      </c>
    </row>
    <row r="2343" spans="1:27" x14ac:dyDescent="0.25">
      <c r="A2343" s="94">
        <v>198</v>
      </c>
      <c r="B2343" s="96" t="str">
        <f>CONCATENATE(Revisión_Avance_Periodo!$C2343,";",Revisión_Avance_Periodo!$E2343,";",Revisión_Avance_Periodo!$I2343)</f>
        <v>OE1;PR_10;ACT_266</v>
      </c>
      <c r="C2343" s="180" t="s">
        <v>9</v>
      </c>
      <c r="D2343" s="181" t="str">
        <f>VLOOKUP(Revisión_Avance_Periodo!$C2343,Componentes_BD!$F$1:$G$5,2,FALSE)</f>
        <v>Fortalecer la Vigilancia.</v>
      </c>
      <c r="E2343" s="119" t="s">
        <v>12</v>
      </c>
      <c r="F2343" s="95">
        <v>11</v>
      </c>
      <c r="G2343" s="95" t="str">
        <f>VLOOKUP(Revisión_Avance_Periodo!$A2343,BD_Seguimiento_OAP_2019!$A$2:$G$294,7,FALSE)</f>
        <v>PAI</v>
      </c>
      <c r="H2343" s="95" t="str">
        <f>VLOOKUP(Revisión_Avance_Periodo!$A2343,BD_Seguimiento_OAP_2019!$A$2:$J$294,10,FALSE)</f>
        <v>PAI_05 - Gestión del Riesgo de Corrupción  - Mapa de Riesgos de Corrupción</v>
      </c>
      <c r="I2343" s="95" t="s">
        <v>1660</v>
      </c>
      <c r="J2343" s="95" t="str">
        <f>VLOOKUP(Revisión_Avance_Periodo!$I2343,BD_Seguimiento_OAP_2019!$L:$M,2,FALSE)</f>
        <v>Revisar y actualizar de mapa de riesgos</v>
      </c>
      <c r="K2343" s="119" t="s">
        <v>8</v>
      </c>
      <c r="L2343" s="172">
        <v>4.4642857142857152E-4</v>
      </c>
      <c r="M2343" s="182" t="s">
        <v>105</v>
      </c>
      <c r="N2343" s="190">
        <f>INDEX(BD_Seguimiento_OAP_2019!$AH$3:$AS$294,MATCH(Revisión_Avance_Periodo!$I2343,BD_Seguimiento_OAP_2019!$L$3:$L$294,0),MATCH(Revisión_Avance_Periodo!$M2343,BD_Seguimiento_OAP_2019!$AH$2:$AS$2,0))</f>
        <v>1</v>
      </c>
      <c r="O2343" s="190">
        <f>INDEX(BD_Seguimiento_OAP_2019!$AV$3:$BG$294,MATCH(Revisión_Avance_Periodo!$I2343,BD_Seguimiento_OAP_2019!$L$3:$L$294,0),MATCH(Revisión_Avance_Periodo!$M2343,BD_Seguimiento_OAP_2019!$AV$2:$BG$2,0))</f>
        <v>1</v>
      </c>
      <c r="P2343" s="188">
        <f t="shared" si="427"/>
        <v>1</v>
      </c>
      <c r="Q2343" s="182" t="str">
        <f>VLOOKUP(P2343,Tabla_Indicador_Gestion4[#All],3,TRUE)</f>
        <v>Culminada</v>
      </c>
      <c r="R2343" s="229">
        <f>SUBTOTAL(9,$N$2342:$N2343)</f>
        <v>2</v>
      </c>
      <c r="S2343" s="230">
        <f>SUBTOTAL(9,$O$2342:$O2343)</f>
        <v>2</v>
      </c>
      <c r="T2343" s="231">
        <f>IFERROR(+Revisión_Avance_Periodo!$S2343/Revisión_Avance_Periodo!$R2343,0)</f>
        <v>1</v>
      </c>
      <c r="U2343" s="184"/>
      <c r="V2343" s="185"/>
      <c r="W2343" s="183"/>
      <c r="X2343" s="183"/>
      <c r="Y2343" s="183"/>
      <c r="Z2343" s="186"/>
      <c r="AA2343" s="187"/>
    </row>
    <row r="2344" spans="1:27" x14ac:dyDescent="0.25">
      <c r="A2344" s="88">
        <v>198</v>
      </c>
      <c r="B2344" s="91" t="str">
        <f>CONCATENATE(Revisión_Avance_Periodo!$C2344,";",Revisión_Avance_Periodo!$E2344,";",Revisión_Avance_Periodo!$I2344)</f>
        <v>OE1;PR_10;ACT_266</v>
      </c>
      <c r="C2344" s="170" t="s">
        <v>9</v>
      </c>
      <c r="D2344" s="171" t="str">
        <f>VLOOKUP(Revisión_Avance_Periodo!$C2344,Componentes_BD!$F$1:$G$5,2,FALSE)</f>
        <v>Fortalecer la Vigilancia.</v>
      </c>
      <c r="E2344" s="106" t="s">
        <v>12</v>
      </c>
      <c r="F2344" s="89">
        <v>11</v>
      </c>
      <c r="G2344" s="89" t="str">
        <f>VLOOKUP(Revisión_Avance_Periodo!$A2344,BD_Seguimiento_OAP_2019!$A$2:$G$294,7,FALSE)</f>
        <v>PAI</v>
      </c>
      <c r="H2344" s="89" t="str">
        <f>VLOOKUP(Revisión_Avance_Periodo!$A2344,BD_Seguimiento_OAP_2019!$A$2:$J$294,10,FALSE)</f>
        <v>PAI_05 - Gestión del Riesgo de Corrupción  - Mapa de Riesgos de Corrupción</v>
      </c>
      <c r="I2344" s="89" t="s">
        <v>1660</v>
      </c>
      <c r="J2344" s="89" t="str">
        <f>VLOOKUP(Revisión_Avance_Periodo!$I2344,BD_Seguimiento_OAP_2019!$L:$M,2,FALSE)</f>
        <v>Revisar y actualizar de mapa de riesgos</v>
      </c>
      <c r="K2344" s="106" t="s">
        <v>8</v>
      </c>
      <c r="L2344" s="172">
        <v>4.4642857142857152E-4</v>
      </c>
      <c r="M2344" s="173" t="s">
        <v>106</v>
      </c>
      <c r="N2344" s="190">
        <f>INDEX(BD_Seguimiento_OAP_2019!$AH$3:$AS$294,MATCH(Revisión_Avance_Periodo!$I2344,BD_Seguimiento_OAP_2019!$L$3:$L$294,0),MATCH(Revisión_Avance_Periodo!$M2344,BD_Seguimiento_OAP_2019!$AH$2:$AS$2,0))</f>
        <v>1</v>
      </c>
      <c r="O2344" s="190">
        <f>INDEX(BD_Seguimiento_OAP_2019!$AV$3:$BG$294,MATCH(Revisión_Avance_Periodo!$I2344,BD_Seguimiento_OAP_2019!$L$3:$L$294,0),MATCH(Revisión_Avance_Periodo!$M2344,BD_Seguimiento_OAP_2019!$AV$2:$BG$2,0))</f>
        <v>1</v>
      </c>
      <c r="P2344" s="189">
        <f t="shared" si="427"/>
        <v>1</v>
      </c>
      <c r="Q2344" s="173" t="str">
        <f>VLOOKUP(P2344,Tabla_Indicador_Gestion4[#All],3,TRUE)</f>
        <v>Culminada</v>
      </c>
      <c r="R2344" s="229">
        <f>SUBTOTAL(9,$N$2342:$N2344)</f>
        <v>3</v>
      </c>
      <c r="S2344" s="230">
        <f>SUBTOTAL(9,$O$2342:$O2344)</f>
        <v>3</v>
      </c>
      <c r="T2344" s="231">
        <f>IFERROR(+Revisión_Avance_Periodo!$S2344/Revisión_Avance_Periodo!$R2344,0)</f>
        <v>1</v>
      </c>
      <c r="U2344" s="184"/>
      <c r="V2344" s="185"/>
      <c r="W2344" s="183"/>
      <c r="X2344" s="183"/>
      <c r="Y2344" s="183"/>
      <c r="Z2344" s="186"/>
      <c r="AA2344" s="187"/>
    </row>
    <row r="2345" spans="1:27" x14ac:dyDescent="0.25">
      <c r="A2345" s="94">
        <v>198</v>
      </c>
      <c r="B2345" s="96" t="str">
        <f>CONCATENATE(Revisión_Avance_Periodo!$C2345,";",Revisión_Avance_Periodo!$E2345,";",Revisión_Avance_Periodo!$I2345)</f>
        <v>OE1;PR_10;ACT_266</v>
      </c>
      <c r="C2345" s="180" t="s">
        <v>9</v>
      </c>
      <c r="D2345" s="181" t="str">
        <f>VLOOKUP(Revisión_Avance_Periodo!$C2345,Componentes_BD!$F$1:$G$5,2,FALSE)</f>
        <v>Fortalecer la Vigilancia.</v>
      </c>
      <c r="E2345" s="119" t="s">
        <v>12</v>
      </c>
      <c r="F2345" s="95">
        <v>11</v>
      </c>
      <c r="G2345" s="95" t="str">
        <f>VLOOKUP(Revisión_Avance_Periodo!$A2345,BD_Seguimiento_OAP_2019!$A$2:$G$294,7,FALSE)</f>
        <v>PAI</v>
      </c>
      <c r="H2345" s="95" t="str">
        <f>VLOOKUP(Revisión_Avance_Periodo!$A2345,BD_Seguimiento_OAP_2019!$A$2:$J$294,10,FALSE)</f>
        <v>PAI_05 - Gestión del Riesgo de Corrupción  - Mapa de Riesgos de Corrupción</v>
      </c>
      <c r="I2345" s="95" t="s">
        <v>1660</v>
      </c>
      <c r="J2345" s="95" t="str">
        <f>VLOOKUP(Revisión_Avance_Periodo!$I2345,BD_Seguimiento_OAP_2019!$L:$M,2,FALSE)</f>
        <v>Revisar y actualizar de mapa de riesgos</v>
      </c>
      <c r="K2345" s="119" t="s">
        <v>8</v>
      </c>
      <c r="L2345" s="172">
        <v>4.4642857142857152E-4</v>
      </c>
      <c r="M2345" s="182" t="s">
        <v>107</v>
      </c>
      <c r="N2345" s="190">
        <f>INDEX(BD_Seguimiento_OAP_2019!$AH$3:$AS$294,MATCH(Revisión_Avance_Periodo!$I2345,BD_Seguimiento_OAP_2019!$L$3:$L$294,0),MATCH(Revisión_Avance_Periodo!$M2345,BD_Seguimiento_OAP_2019!$AH$2:$AS$2,0))</f>
        <v>0</v>
      </c>
      <c r="O2345" s="190">
        <f>INDEX(BD_Seguimiento_OAP_2019!$AV$3:$BG$294,MATCH(Revisión_Avance_Periodo!$I2345,BD_Seguimiento_OAP_2019!$L$3:$L$294,0),MATCH(Revisión_Avance_Periodo!$M2345,BD_Seguimiento_OAP_2019!$AV$2:$BG$2,0))</f>
        <v>0</v>
      </c>
      <c r="P2345" s="175">
        <f t="shared" ref="P2345:P2353" si="433">IFERROR((O2345/N2345),0)</f>
        <v>0</v>
      </c>
      <c r="Q2345" s="182" t="str">
        <f>VLOOKUP(P2345,Tabla_Indicador_Gestion4[#All],3,TRUE)</f>
        <v>Por Ejecutar</v>
      </c>
      <c r="R2345" s="229">
        <f>SUBTOTAL(9,$N$2342:$N2345)</f>
        <v>3</v>
      </c>
      <c r="S2345" s="230">
        <f>SUBTOTAL(9,$O$2342:$O2345)</f>
        <v>3</v>
      </c>
      <c r="T2345" s="231">
        <f>IFERROR(+Revisión_Avance_Periodo!$S2345/Revisión_Avance_Periodo!$R2345,0)</f>
        <v>1</v>
      </c>
      <c r="U2345" s="184"/>
      <c r="V2345" s="185"/>
      <c r="W2345" s="183"/>
      <c r="X2345" s="183"/>
      <c r="Y2345" s="183"/>
      <c r="Z2345" s="186"/>
      <c r="AA2345" s="187"/>
    </row>
    <row r="2346" spans="1:27" x14ac:dyDescent="0.25">
      <c r="A2346" s="88">
        <v>198</v>
      </c>
      <c r="B2346" s="91" t="str">
        <f>CONCATENATE(Revisión_Avance_Periodo!$C2346,";",Revisión_Avance_Periodo!$E2346,";",Revisión_Avance_Periodo!$I2346)</f>
        <v>OE1;PR_10;ACT_266</v>
      </c>
      <c r="C2346" s="170" t="s">
        <v>9</v>
      </c>
      <c r="D2346" s="171" t="str">
        <f>VLOOKUP(Revisión_Avance_Periodo!$C2346,Componentes_BD!$F$1:$G$5,2,FALSE)</f>
        <v>Fortalecer la Vigilancia.</v>
      </c>
      <c r="E2346" s="106" t="s">
        <v>12</v>
      </c>
      <c r="F2346" s="89">
        <v>11</v>
      </c>
      <c r="G2346" s="89" t="str">
        <f>VLOOKUP(Revisión_Avance_Periodo!$A2346,BD_Seguimiento_OAP_2019!$A$2:$G$294,7,FALSE)</f>
        <v>PAI</v>
      </c>
      <c r="H2346" s="89" t="str">
        <f>VLOOKUP(Revisión_Avance_Periodo!$A2346,BD_Seguimiento_OAP_2019!$A$2:$J$294,10,FALSE)</f>
        <v>PAI_05 - Gestión del Riesgo de Corrupción  - Mapa de Riesgos de Corrupción</v>
      </c>
      <c r="I2346" s="89" t="s">
        <v>1660</v>
      </c>
      <c r="J2346" s="89" t="str">
        <f>VLOOKUP(Revisión_Avance_Periodo!$I2346,BD_Seguimiento_OAP_2019!$L:$M,2,FALSE)</f>
        <v>Revisar y actualizar de mapa de riesgos</v>
      </c>
      <c r="K2346" s="106" t="s">
        <v>8</v>
      </c>
      <c r="L2346" s="172">
        <v>4.4642857142857152E-4</v>
      </c>
      <c r="M2346" s="173" t="s">
        <v>108</v>
      </c>
      <c r="N2346" s="190">
        <f>INDEX(BD_Seguimiento_OAP_2019!$AH$3:$AS$294,MATCH(Revisión_Avance_Periodo!$I2346,BD_Seguimiento_OAP_2019!$L$3:$L$294,0),MATCH(Revisión_Avance_Periodo!$M2346,BD_Seguimiento_OAP_2019!$AH$2:$AS$2,0))</f>
        <v>0</v>
      </c>
      <c r="O2346" s="190">
        <f>INDEX(BD_Seguimiento_OAP_2019!$AV$3:$BG$294,MATCH(Revisión_Avance_Periodo!$I2346,BD_Seguimiento_OAP_2019!$L$3:$L$294,0),MATCH(Revisión_Avance_Periodo!$M2346,BD_Seguimiento_OAP_2019!$AV$2:$BG$2,0))</f>
        <v>0</v>
      </c>
      <c r="P2346" s="175">
        <f t="shared" si="433"/>
        <v>0</v>
      </c>
      <c r="Q2346" s="173" t="str">
        <f>VLOOKUP(P2346,Tabla_Indicador_Gestion4[#All],3,TRUE)</f>
        <v>Por Ejecutar</v>
      </c>
      <c r="R2346" s="229">
        <f>SUBTOTAL(9,$N$2342:$N2346)</f>
        <v>3</v>
      </c>
      <c r="S2346" s="230">
        <f>SUBTOTAL(9,$O$2342:$O2346)</f>
        <v>3</v>
      </c>
      <c r="T2346" s="231">
        <f>IFERROR(+Revisión_Avance_Periodo!$S2346/Revisión_Avance_Periodo!$R2346,0)</f>
        <v>1</v>
      </c>
      <c r="U2346" s="184"/>
      <c r="V2346" s="185"/>
      <c r="W2346" s="183"/>
      <c r="X2346" s="183"/>
      <c r="Y2346" s="183"/>
      <c r="Z2346" s="186"/>
      <c r="AA2346" s="187"/>
    </row>
    <row r="2347" spans="1:27" x14ac:dyDescent="0.25">
      <c r="A2347" s="94">
        <v>198</v>
      </c>
      <c r="B2347" s="96" t="str">
        <f>CONCATENATE(Revisión_Avance_Periodo!$C2347,";",Revisión_Avance_Periodo!$E2347,";",Revisión_Avance_Periodo!$I2347)</f>
        <v>OE1;PR_10;ACT_266</v>
      </c>
      <c r="C2347" s="180" t="s">
        <v>9</v>
      </c>
      <c r="D2347" s="181" t="str">
        <f>VLOOKUP(Revisión_Avance_Periodo!$C2347,Componentes_BD!$F$1:$G$5,2,FALSE)</f>
        <v>Fortalecer la Vigilancia.</v>
      </c>
      <c r="E2347" s="119" t="s">
        <v>12</v>
      </c>
      <c r="F2347" s="95">
        <v>11</v>
      </c>
      <c r="G2347" s="95" t="str">
        <f>VLOOKUP(Revisión_Avance_Periodo!$A2347,BD_Seguimiento_OAP_2019!$A$2:$G$294,7,FALSE)</f>
        <v>PAI</v>
      </c>
      <c r="H2347" s="95" t="str">
        <f>VLOOKUP(Revisión_Avance_Periodo!$A2347,BD_Seguimiento_OAP_2019!$A$2:$J$294,10,FALSE)</f>
        <v>PAI_05 - Gestión del Riesgo de Corrupción  - Mapa de Riesgos de Corrupción</v>
      </c>
      <c r="I2347" s="95" t="s">
        <v>1660</v>
      </c>
      <c r="J2347" s="95" t="str">
        <f>VLOOKUP(Revisión_Avance_Periodo!$I2347,BD_Seguimiento_OAP_2019!$L:$M,2,FALSE)</f>
        <v>Revisar y actualizar de mapa de riesgos</v>
      </c>
      <c r="K2347" s="119" t="s">
        <v>8</v>
      </c>
      <c r="L2347" s="172">
        <v>4.4642857142857152E-4</v>
      </c>
      <c r="M2347" s="182" t="s">
        <v>109</v>
      </c>
      <c r="N2347" s="207">
        <f>INDEX(BD_Seguimiento_OAP_2019!$AH$3:$AS$294,MATCH(Revisión_Avance_Periodo!$I2347,BD_Seguimiento_OAP_2019!$L$3:$L$294,0),MATCH(Revisión_Avance_Periodo!$M2347,BD_Seguimiento_OAP_2019!$AH$2:$AS$2,0))</f>
        <v>1</v>
      </c>
      <c r="O2347" s="207">
        <f>INDEX(BD_Seguimiento_OAP_2019!$AV$3:$BG$294,MATCH(Revisión_Avance_Periodo!$I2347,BD_Seguimiento_OAP_2019!$L$3:$L$294,0),MATCH(Revisión_Avance_Periodo!$M2347,BD_Seguimiento_OAP_2019!$AV$2:$BG$2,0))</f>
        <v>1</v>
      </c>
      <c r="P2347" s="188">
        <f t="shared" si="427"/>
        <v>1</v>
      </c>
      <c r="Q2347" s="182" t="str">
        <f>VLOOKUP(P2347,Tabla_Indicador_Gestion4[#All],3,TRUE)</f>
        <v>Culminada</v>
      </c>
      <c r="R2347" s="229">
        <f>SUBTOTAL(9,$N$2342:$N2347)</f>
        <v>4</v>
      </c>
      <c r="S2347" s="230">
        <f>SUBTOTAL(9,$O$2342:$O2347)</f>
        <v>4</v>
      </c>
      <c r="T2347" s="231">
        <f>IFERROR(+Revisión_Avance_Periodo!$S2347/Revisión_Avance_Periodo!$R2347,0)</f>
        <v>1</v>
      </c>
      <c r="U2347" s="184"/>
      <c r="V2347" s="185"/>
      <c r="W2347" s="183"/>
      <c r="X2347" s="183"/>
      <c r="Y2347" s="183"/>
      <c r="Z2347" s="186"/>
      <c r="AA2347" s="187"/>
    </row>
    <row r="2348" spans="1:27" x14ac:dyDescent="0.25">
      <c r="A2348" s="88">
        <v>198</v>
      </c>
      <c r="B2348" s="91" t="str">
        <f>CONCATENATE(Revisión_Avance_Periodo!$C2348,";",Revisión_Avance_Periodo!$E2348,";",Revisión_Avance_Periodo!$I2348)</f>
        <v>OE1;PR_10;ACT_266</v>
      </c>
      <c r="C2348" s="170" t="s">
        <v>9</v>
      </c>
      <c r="D2348" s="171" t="str">
        <f>VLOOKUP(Revisión_Avance_Periodo!$C2348,Componentes_BD!$F$1:$G$5,2,FALSE)</f>
        <v>Fortalecer la Vigilancia.</v>
      </c>
      <c r="E2348" s="106" t="s">
        <v>12</v>
      </c>
      <c r="F2348" s="89">
        <v>11</v>
      </c>
      <c r="G2348" s="89" t="str">
        <f>VLOOKUP(Revisión_Avance_Periodo!$A2348,BD_Seguimiento_OAP_2019!$A$2:$G$294,7,FALSE)</f>
        <v>PAI</v>
      </c>
      <c r="H2348" s="89" t="str">
        <f>VLOOKUP(Revisión_Avance_Periodo!$A2348,BD_Seguimiento_OAP_2019!$A$2:$J$294,10,FALSE)</f>
        <v>PAI_05 - Gestión del Riesgo de Corrupción  - Mapa de Riesgos de Corrupción</v>
      </c>
      <c r="I2348" s="89" t="s">
        <v>1660</v>
      </c>
      <c r="J2348" s="89" t="str">
        <f>VLOOKUP(Revisión_Avance_Periodo!$I2348,BD_Seguimiento_OAP_2019!$L:$M,2,FALSE)</f>
        <v>Revisar y actualizar de mapa de riesgos</v>
      </c>
      <c r="K2348" s="106" t="s">
        <v>8</v>
      </c>
      <c r="L2348" s="172">
        <v>4.4642857142857152E-4</v>
      </c>
      <c r="M2348" s="173" t="s">
        <v>110</v>
      </c>
      <c r="N2348" s="190">
        <f>INDEX(BD_Seguimiento_OAP_2019!$AH$3:$AS$294,MATCH(Revisión_Avance_Periodo!$I2348,BD_Seguimiento_OAP_2019!$L$3:$L$294,0),MATCH(Revisión_Avance_Periodo!$M2348,BD_Seguimiento_OAP_2019!$AH$2:$AS$2,0))</f>
        <v>0</v>
      </c>
      <c r="O2348" s="190">
        <f>INDEX(BD_Seguimiento_OAP_2019!$AV$3:$BG$294,MATCH(Revisión_Avance_Periodo!$I2348,BD_Seguimiento_OAP_2019!$L$3:$L$294,0),MATCH(Revisión_Avance_Periodo!$M2348,BD_Seguimiento_OAP_2019!$AV$2:$BG$2,0))</f>
        <v>0</v>
      </c>
      <c r="P2348" s="175">
        <f t="shared" si="433"/>
        <v>0</v>
      </c>
      <c r="Q2348" s="173" t="str">
        <f>VLOOKUP(P2348,Tabla_Indicador_Gestion4[#All],3,TRUE)</f>
        <v>Por Ejecutar</v>
      </c>
      <c r="R2348" s="229">
        <f>SUBTOTAL(9,$N$2342:$N2348)</f>
        <v>4</v>
      </c>
      <c r="S2348" s="230">
        <f>SUBTOTAL(9,$O$2342:$O2348)</f>
        <v>4</v>
      </c>
      <c r="T2348" s="231">
        <f>IFERROR(+Revisión_Avance_Periodo!$S2348/Revisión_Avance_Periodo!$R2348,0)</f>
        <v>1</v>
      </c>
      <c r="U2348" s="184"/>
      <c r="V2348" s="185"/>
      <c r="W2348" s="183"/>
      <c r="X2348" s="183"/>
      <c r="Y2348" s="183"/>
      <c r="Z2348" s="186"/>
      <c r="AA2348" s="187"/>
    </row>
    <row r="2349" spans="1:27" x14ac:dyDescent="0.25">
      <c r="A2349" s="94">
        <v>198</v>
      </c>
      <c r="B2349" s="96" t="str">
        <f>CONCATENATE(Revisión_Avance_Periodo!$C2349,";",Revisión_Avance_Periodo!$E2349,";",Revisión_Avance_Periodo!$I2349)</f>
        <v>OE1;PR_10;ACT_266</v>
      </c>
      <c r="C2349" s="180" t="s">
        <v>9</v>
      </c>
      <c r="D2349" s="181" t="str">
        <f>VLOOKUP(Revisión_Avance_Periodo!$C2349,Componentes_BD!$F$1:$G$5,2,FALSE)</f>
        <v>Fortalecer la Vigilancia.</v>
      </c>
      <c r="E2349" s="119" t="s">
        <v>12</v>
      </c>
      <c r="F2349" s="95">
        <v>11</v>
      </c>
      <c r="G2349" s="95" t="str">
        <f>VLOOKUP(Revisión_Avance_Periodo!$A2349,BD_Seguimiento_OAP_2019!$A$2:$G$294,7,FALSE)</f>
        <v>PAI</v>
      </c>
      <c r="H2349" s="95" t="str">
        <f>VLOOKUP(Revisión_Avance_Periodo!$A2349,BD_Seguimiento_OAP_2019!$A$2:$J$294,10,FALSE)</f>
        <v>PAI_05 - Gestión del Riesgo de Corrupción  - Mapa de Riesgos de Corrupción</v>
      </c>
      <c r="I2349" s="95" t="s">
        <v>1660</v>
      </c>
      <c r="J2349" s="95" t="str">
        <f>VLOOKUP(Revisión_Avance_Periodo!$I2349,BD_Seguimiento_OAP_2019!$L:$M,2,FALSE)</f>
        <v>Revisar y actualizar de mapa de riesgos</v>
      </c>
      <c r="K2349" s="119" t="s">
        <v>8</v>
      </c>
      <c r="L2349" s="172">
        <v>4.4642857142857152E-4</v>
      </c>
      <c r="M2349" s="182" t="s">
        <v>111</v>
      </c>
      <c r="N2349" s="190">
        <f>INDEX(BD_Seguimiento_OAP_2019!$AH$3:$AS$294,MATCH(Revisión_Avance_Periodo!$I2349,BD_Seguimiento_OAP_2019!$L$3:$L$294,0),MATCH(Revisión_Avance_Periodo!$M2349,BD_Seguimiento_OAP_2019!$AH$2:$AS$2,0))</f>
        <v>0</v>
      </c>
      <c r="O2349" s="190">
        <f>INDEX(BD_Seguimiento_OAP_2019!$AV$3:$BG$294,MATCH(Revisión_Avance_Periodo!$I2349,BD_Seguimiento_OAP_2019!$L$3:$L$294,0),MATCH(Revisión_Avance_Periodo!$M2349,BD_Seguimiento_OAP_2019!$AV$2:$BG$2,0))</f>
        <v>0</v>
      </c>
      <c r="P2349" s="175">
        <f t="shared" si="433"/>
        <v>0</v>
      </c>
      <c r="Q2349" s="182" t="str">
        <f>VLOOKUP(P2349,Tabla_Indicador_Gestion4[#All],3,TRUE)</f>
        <v>Por Ejecutar</v>
      </c>
      <c r="R2349" s="229">
        <f>SUBTOTAL(9,$N$2342:$N2349)</f>
        <v>4</v>
      </c>
      <c r="S2349" s="230">
        <f>SUBTOTAL(9,$O$2342:$O2349)</f>
        <v>4</v>
      </c>
      <c r="T2349" s="231">
        <f>IFERROR(+Revisión_Avance_Periodo!$S2349/Revisión_Avance_Periodo!$R2349,0)</f>
        <v>1</v>
      </c>
      <c r="U2349" s="184"/>
      <c r="V2349" s="185"/>
      <c r="W2349" s="183"/>
      <c r="X2349" s="183"/>
      <c r="Y2349" s="183"/>
      <c r="Z2349" s="186"/>
      <c r="AA2349" s="187"/>
    </row>
    <row r="2350" spans="1:27" x14ac:dyDescent="0.25">
      <c r="A2350" s="88">
        <v>198</v>
      </c>
      <c r="B2350" s="91" t="str">
        <f>CONCATENATE(Revisión_Avance_Periodo!$C2350,";",Revisión_Avance_Periodo!$E2350,";",Revisión_Avance_Periodo!$I2350)</f>
        <v>OE1;PR_10;ACT_266</v>
      </c>
      <c r="C2350" s="170" t="s">
        <v>9</v>
      </c>
      <c r="D2350" s="171" t="str">
        <f>VLOOKUP(Revisión_Avance_Periodo!$C2350,Componentes_BD!$F$1:$G$5,2,FALSE)</f>
        <v>Fortalecer la Vigilancia.</v>
      </c>
      <c r="E2350" s="106" t="s">
        <v>12</v>
      </c>
      <c r="F2350" s="89">
        <v>11</v>
      </c>
      <c r="G2350" s="89" t="str">
        <f>VLOOKUP(Revisión_Avance_Periodo!$A2350,BD_Seguimiento_OAP_2019!$A$2:$G$294,7,FALSE)</f>
        <v>PAI</v>
      </c>
      <c r="H2350" s="89" t="str">
        <f>VLOOKUP(Revisión_Avance_Periodo!$A2350,BD_Seguimiento_OAP_2019!$A$2:$J$294,10,FALSE)</f>
        <v>PAI_05 - Gestión del Riesgo de Corrupción  - Mapa de Riesgos de Corrupción</v>
      </c>
      <c r="I2350" s="89" t="s">
        <v>1660</v>
      </c>
      <c r="J2350" s="89" t="str">
        <f>VLOOKUP(Revisión_Avance_Periodo!$I2350,BD_Seguimiento_OAP_2019!$L:$M,2,FALSE)</f>
        <v>Revisar y actualizar de mapa de riesgos</v>
      </c>
      <c r="K2350" s="106" t="s">
        <v>8</v>
      </c>
      <c r="L2350" s="172">
        <v>4.4642857142857152E-4</v>
      </c>
      <c r="M2350" s="173" t="s">
        <v>112</v>
      </c>
      <c r="N2350" s="190">
        <f>INDEX(BD_Seguimiento_OAP_2019!$AH$3:$AS$294,MATCH(Revisión_Avance_Periodo!$I2350,BD_Seguimiento_OAP_2019!$L$3:$L$294,0),MATCH(Revisión_Avance_Periodo!$M2350,BD_Seguimiento_OAP_2019!$AH$2:$AS$2,0))</f>
        <v>0</v>
      </c>
      <c r="O2350" s="190">
        <f>INDEX(BD_Seguimiento_OAP_2019!$AV$3:$BG$294,MATCH(Revisión_Avance_Periodo!$I2350,BD_Seguimiento_OAP_2019!$L$3:$L$294,0),MATCH(Revisión_Avance_Periodo!$M2350,BD_Seguimiento_OAP_2019!$AV$2:$BG$2,0))</f>
        <v>0</v>
      </c>
      <c r="P2350" s="175">
        <f t="shared" si="433"/>
        <v>0</v>
      </c>
      <c r="Q2350" s="173" t="str">
        <f>VLOOKUP(P2350,Tabla_Indicador_Gestion4[#All],3,TRUE)</f>
        <v>Por Ejecutar</v>
      </c>
      <c r="R2350" s="229">
        <f>SUBTOTAL(9,$N$2342:$N2350)</f>
        <v>4</v>
      </c>
      <c r="S2350" s="230">
        <f>SUBTOTAL(9,$O$2342:$O2350)</f>
        <v>4</v>
      </c>
      <c r="T2350" s="231">
        <f>IFERROR(+Revisión_Avance_Periodo!$S2350/Revisión_Avance_Periodo!$R2350,0)</f>
        <v>1</v>
      </c>
      <c r="U2350" s="184"/>
      <c r="V2350" s="185"/>
      <c r="W2350" s="183"/>
      <c r="X2350" s="183"/>
      <c r="Y2350" s="183"/>
      <c r="Z2350" s="186"/>
      <c r="AA2350" s="187"/>
    </row>
    <row r="2351" spans="1:27" x14ac:dyDescent="0.25">
      <c r="A2351" s="94">
        <v>198</v>
      </c>
      <c r="B2351" s="96" t="str">
        <f>CONCATENATE(Revisión_Avance_Periodo!$C2351,";",Revisión_Avance_Periodo!$E2351,";",Revisión_Avance_Periodo!$I2351)</f>
        <v>OE1;PR_10;ACT_266</v>
      </c>
      <c r="C2351" s="180" t="s">
        <v>9</v>
      </c>
      <c r="D2351" s="181" t="str">
        <f>VLOOKUP(Revisión_Avance_Periodo!$C2351,Componentes_BD!$F$1:$G$5,2,FALSE)</f>
        <v>Fortalecer la Vigilancia.</v>
      </c>
      <c r="E2351" s="119" t="s">
        <v>12</v>
      </c>
      <c r="F2351" s="95">
        <v>11</v>
      </c>
      <c r="G2351" s="95" t="str">
        <f>VLOOKUP(Revisión_Avance_Periodo!$A2351,BD_Seguimiento_OAP_2019!$A$2:$G$294,7,FALSE)</f>
        <v>PAI</v>
      </c>
      <c r="H2351" s="95" t="str">
        <f>VLOOKUP(Revisión_Avance_Periodo!$A2351,BD_Seguimiento_OAP_2019!$A$2:$J$294,10,FALSE)</f>
        <v>PAI_05 - Gestión del Riesgo de Corrupción  - Mapa de Riesgos de Corrupción</v>
      </c>
      <c r="I2351" s="95" t="s">
        <v>1660</v>
      </c>
      <c r="J2351" s="95" t="str">
        <f>VLOOKUP(Revisión_Avance_Periodo!$I2351,BD_Seguimiento_OAP_2019!$L:$M,2,FALSE)</f>
        <v>Revisar y actualizar de mapa de riesgos</v>
      </c>
      <c r="K2351" s="119" t="s">
        <v>8</v>
      </c>
      <c r="L2351" s="172">
        <v>4.4642857142857152E-4</v>
      </c>
      <c r="M2351" s="182" t="s">
        <v>113</v>
      </c>
      <c r="N2351" s="190">
        <f>INDEX(BD_Seguimiento_OAP_2019!$AH$3:$AS$294,MATCH(Revisión_Avance_Periodo!$I2351,BD_Seguimiento_OAP_2019!$L$3:$L$294,0),MATCH(Revisión_Avance_Periodo!$M2351,BD_Seguimiento_OAP_2019!$AH$2:$AS$2,0))</f>
        <v>0</v>
      </c>
      <c r="O2351" s="190">
        <f>INDEX(BD_Seguimiento_OAP_2019!$AV$3:$BG$294,MATCH(Revisión_Avance_Periodo!$I2351,BD_Seguimiento_OAP_2019!$L$3:$L$294,0),MATCH(Revisión_Avance_Periodo!$M2351,BD_Seguimiento_OAP_2019!$AV$2:$BG$2,0))</f>
        <v>0</v>
      </c>
      <c r="P2351" s="175">
        <f t="shared" si="433"/>
        <v>0</v>
      </c>
      <c r="Q2351" s="182" t="str">
        <f>VLOOKUP(P2351,Tabla_Indicador_Gestion4[#All],3,TRUE)</f>
        <v>Por Ejecutar</v>
      </c>
      <c r="R2351" s="229">
        <f>SUBTOTAL(9,$N$2342:$N2351)</f>
        <v>4</v>
      </c>
      <c r="S2351" s="230">
        <f>SUBTOTAL(9,$O$2342:$O2351)</f>
        <v>4</v>
      </c>
      <c r="T2351" s="231">
        <f>IFERROR(+Revisión_Avance_Periodo!$S2351/Revisión_Avance_Periodo!$R2351,0)</f>
        <v>1</v>
      </c>
      <c r="U2351" s="184"/>
      <c r="V2351" s="185"/>
      <c r="W2351" s="183"/>
      <c r="X2351" s="183"/>
      <c r="Y2351" s="183"/>
      <c r="Z2351" s="186"/>
      <c r="AA2351" s="187"/>
    </row>
    <row r="2352" spans="1:27" x14ac:dyDescent="0.25">
      <c r="A2352" s="88">
        <v>198</v>
      </c>
      <c r="B2352" s="91" t="str">
        <f>CONCATENATE(Revisión_Avance_Periodo!$C2352,";",Revisión_Avance_Periodo!$E2352,";",Revisión_Avance_Periodo!$I2352)</f>
        <v>OE1;PR_10;ACT_266</v>
      </c>
      <c r="C2352" s="170" t="s">
        <v>9</v>
      </c>
      <c r="D2352" s="171" t="str">
        <f>VLOOKUP(Revisión_Avance_Periodo!$C2352,Componentes_BD!$F$1:$G$5,2,FALSE)</f>
        <v>Fortalecer la Vigilancia.</v>
      </c>
      <c r="E2352" s="106" t="s">
        <v>12</v>
      </c>
      <c r="F2352" s="89">
        <v>11</v>
      </c>
      <c r="G2352" s="89" t="str">
        <f>VLOOKUP(Revisión_Avance_Periodo!$A2352,BD_Seguimiento_OAP_2019!$A$2:$G$294,7,FALSE)</f>
        <v>PAI</v>
      </c>
      <c r="H2352" s="89" t="str">
        <f>VLOOKUP(Revisión_Avance_Periodo!$A2352,BD_Seguimiento_OAP_2019!$A$2:$J$294,10,FALSE)</f>
        <v>PAI_05 - Gestión del Riesgo de Corrupción  - Mapa de Riesgos de Corrupción</v>
      </c>
      <c r="I2352" s="89" t="s">
        <v>1660</v>
      </c>
      <c r="J2352" s="89" t="str">
        <f>VLOOKUP(Revisión_Avance_Periodo!$I2352,BD_Seguimiento_OAP_2019!$L:$M,2,FALSE)</f>
        <v>Revisar y actualizar de mapa de riesgos</v>
      </c>
      <c r="K2352" s="106" t="s">
        <v>8</v>
      </c>
      <c r="L2352" s="172">
        <v>4.4642857142857152E-4</v>
      </c>
      <c r="M2352" s="173" t="s">
        <v>114</v>
      </c>
      <c r="N2352" s="190">
        <f>INDEX(BD_Seguimiento_OAP_2019!$AH$3:$AS$294,MATCH(Revisión_Avance_Periodo!$I2352,BD_Seguimiento_OAP_2019!$L$3:$L$294,0),MATCH(Revisión_Avance_Periodo!$M2352,BD_Seguimiento_OAP_2019!$AH$2:$AS$2,0))</f>
        <v>0</v>
      </c>
      <c r="O2352" s="190">
        <f>INDEX(BD_Seguimiento_OAP_2019!$AV$3:$BG$294,MATCH(Revisión_Avance_Periodo!$I2352,BD_Seguimiento_OAP_2019!$L$3:$L$294,0),MATCH(Revisión_Avance_Periodo!$M2352,BD_Seguimiento_OAP_2019!$AV$2:$BG$2,0))</f>
        <v>0</v>
      </c>
      <c r="P2352" s="175">
        <f t="shared" si="433"/>
        <v>0</v>
      </c>
      <c r="Q2352" s="173" t="str">
        <f>VLOOKUP(P2352,Tabla_Indicador_Gestion4[#All],3,TRUE)</f>
        <v>Por Ejecutar</v>
      </c>
      <c r="R2352" s="229">
        <f>SUBTOTAL(9,$N$2342:$N2352)</f>
        <v>4</v>
      </c>
      <c r="S2352" s="230">
        <f>SUBTOTAL(9,$O$2342:$O2352)</f>
        <v>4</v>
      </c>
      <c r="T2352" s="231">
        <f>IFERROR(+Revisión_Avance_Periodo!$S2352/Revisión_Avance_Periodo!$R2352,0)</f>
        <v>1</v>
      </c>
      <c r="U2352" s="184"/>
      <c r="V2352" s="185"/>
      <c r="W2352" s="183"/>
      <c r="X2352" s="183"/>
      <c r="Y2352" s="183"/>
      <c r="Z2352" s="186"/>
      <c r="AA2352" s="187"/>
    </row>
    <row r="2353" spans="1:27" ht="15.75" thickBot="1" x14ac:dyDescent="0.3">
      <c r="A2353" s="94">
        <v>198</v>
      </c>
      <c r="B2353" s="96" t="str">
        <f>CONCATENATE(Revisión_Avance_Periodo!$C2353,";",Revisión_Avance_Periodo!$E2353,";",Revisión_Avance_Periodo!$I2353)</f>
        <v>OE1;PR_10;ACT_266</v>
      </c>
      <c r="C2353" s="180" t="s">
        <v>9</v>
      </c>
      <c r="D2353" s="181" t="str">
        <f>VLOOKUP(Revisión_Avance_Periodo!$C2353,Componentes_BD!$F$1:$G$5,2,FALSE)</f>
        <v>Fortalecer la Vigilancia.</v>
      </c>
      <c r="E2353" s="119" t="s">
        <v>12</v>
      </c>
      <c r="F2353" s="95">
        <v>11</v>
      </c>
      <c r="G2353" s="95" t="str">
        <f>VLOOKUP(Revisión_Avance_Periodo!$A2353,BD_Seguimiento_OAP_2019!$A$2:$G$294,7,FALSE)</f>
        <v>PAI</v>
      </c>
      <c r="H2353" s="95" t="str">
        <f>VLOOKUP(Revisión_Avance_Periodo!$A2353,BD_Seguimiento_OAP_2019!$A$2:$J$294,10,FALSE)</f>
        <v>PAI_05 - Gestión del Riesgo de Corrupción  - Mapa de Riesgos de Corrupción</v>
      </c>
      <c r="I2353" s="95" t="s">
        <v>1660</v>
      </c>
      <c r="J2353" s="95" t="str">
        <f>VLOOKUP(Revisión_Avance_Periodo!$I2353,BD_Seguimiento_OAP_2019!$L:$M,2,FALSE)</f>
        <v>Revisar y actualizar de mapa de riesgos</v>
      </c>
      <c r="K2353" s="119" t="s">
        <v>8</v>
      </c>
      <c r="L2353" s="172">
        <v>4.4642857142857152E-4</v>
      </c>
      <c r="M2353" s="182" t="s">
        <v>115</v>
      </c>
      <c r="N2353" s="190">
        <f>INDEX(BD_Seguimiento_OAP_2019!$AH$3:$AS$294,MATCH(Revisión_Avance_Periodo!$I2353,BD_Seguimiento_OAP_2019!$L$3:$L$294,0),MATCH(Revisión_Avance_Periodo!$M2353,BD_Seguimiento_OAP_2019!$AH$2:$AS$2,0))</f>
        <v>0</v>
      </c>
      <c r="O2353" s="190">
        <f>INDEX(BD_Seguimiento_OAP_2019!$AV$3:$BG$294,MATCH(Revisión_Avance_Periodo!$I2353,BD_Seguimiento_OAP_2019!$L$3:$L$294,0),MATCH(Revisión_Avance_Periodo!$M2353,BD_Seguimiento_OAP_2019!$AV$2:$BG$2,0))</f>
        <v>0</v>
      </c>
      <c r="P2353" s="175">
        <f t="shared" si="433"/>
        <v>0</v>
      </c>
      <c r="Q2353" s="182" t="str">
        <f>VLOOKUP(P2353,Tabla_Indicador_Gestion4[#All],3,TRUE)</f>
        <v>Por Ejecutar</v>
      </c>
      <c r="R2353" s="229">
        <f>SUBTOTAL(9,$N$2342:$N2353)</f>
        <v>4</v>
      </c>
      <c r="S2353" s="230">
        <f>SUBTOTAL(9,$O$2342:$O2353)</f>
        <v>4</v>
      </c>
      <c r="T2353" s="231">
        <f>IFERROR(+Revisión_Avance_Periodo!$S2353/Revisión_Avance_Periodo!$R2353,0)</f>
        <v>1</v>
      </c>
      <c r="U2353" s="184"/>
      <c r="V2353" s="185"/>
      <c r="W2353" s="183"/>
      <c r="X2353" s="183"/>
      <c r="Y2353" s="183"/>
      <c r="Z2353" s="186"/>
      <c r="AA2353" s="187"/>
    </row>
    <row r="2354" spans="1:27" x14ac:dyDescent="0.25">
      <c r="A2354" s="88">
        <v>199</v>
      </c>
      <c r="B2354" s="91" t="str">
        <f>CONCATENATE(Revisión_Avance_Periodo!$C2354,";",Revisión_Avance_Periodo!$E2354,";",Revisión_Avance_Periodo!$I2354)</f>
        <v>OE1;PR_10;ACT_97</v>
      </c>
      <c r="C2354" s="170" t="s">
        <v>9</v>
      </c>
      <c r="D2354" s="171" t="str">
        <f>VLOOKUP(Revisión_Avance_Periodo!$C2354,Componentes_BD!$F$1:$G$5,2,FALSE)</f>
        <v>Fortalecer la Vigilancia.</v>
      </c>
      <c r="E2354" s="106" t="s">
        <v>12</v>
      </c>
      <c r="F2354" s="89">
        <v>11</v>
      </c>
      <c r="G2354" s="89" t="str">
        <f>VLOOKUP(Revisión_Avance_Periodo!$A2354,BD_Seguimiento_OAP_2019!$A$2:$G$294,7,FALSE)</f>
        <v>PAI</v>
      </c>
      <c r="H2354" s="89" t="str">
        <f>VLOOKUP(Revisión_Avance_Periodo!$A2354,BD_Seguimiento_OAP_2019!$A$2:$J$294,10,FALSE)</f>
        <v>PAI_05 - Gestión del Riesgo de Corrupción  - Mapa de Riesgos de Corrupción</v>
      </c>
      <c r="I2354" s="89" t="s">
        <v>1669</v>
      </c>
      <c r="J2354" s="89" t="str">
        <f>VLOOKUP(Revisión_Avance_Periodo!$I2354,BD_Seguimiento_OAP_2019!$L:$M,2,FALSE)</f>
        <v>Consolidar el mapa de riesgos</v>
      </c>
      <c r="K2354" s="106" t="s">
        <v>59</v>
      </c>
      <c r="L2354" s="172">
        <v>4.4642857142857152E-4</v>
      </c>
      <c r="M2354" s="173" t="s">
        <v>104</v>
      </c>
      <c r="N2354" s="174">
        <f>INDEX(BD_Seguimiento_OAP_2019!$AH$3:$AS$294,MATCH(Revisión_Avance_Periodo!$I2354,BD_Seguimiento_OAP_2019!$L$3:$L$294,0),MATCH(Revisión_Avance_Periodo!$M2354,BD_Seguimiento_OAP_2019!$AH$2:$AS$2,0))</f>
        <v>0.4</v>
      </c>
      <c r="O2354" s="174">
        <f>INDEX(BD_Seguimiento_OAP_2019!$AV$3:$BG$294,MATCH(Revisión_Avance_Periodo!$I2354,BD_Seguimiento_OAP_2019!$L$3:$L$294,0),MATCH(Revisión_Avance_Periodo!$M2354,BD_Seguimiento_OAP_2019!$AV$2:$BG$2,0))</f>
        <v>0.4</v>
      </c>
      <c r="P2354" s="189">
        <f t="shared" si="427"/>
        <v>1</v>
      </c>
      <c r="Q2354" s="173" t="str">
        <f>VLOOKUP(P2354,Tabla_Indicador_Gestion4[#All],3,TRUE)</f>
        <v>Culminada</v>
      </c>
      <c r="R2354" s="213">
        <f>SUBTOTAL(9,$N$2354:$N2354)</f>
        <v>0.4</v>
      </c>
      <c r="S2354" s="234">
        <f>SUBTOTAL(9,$O$2354:$O2354)</f>
        <v>0.4</v>
      </c>
      <c r="T2354" s="234">
        <f>IFERROR(+Revisión_Avance_Periodo!$S2354/Revisión_Avance_Periodo!$R2354,0)</f>
        <v>1</v>
      </c>
      <c r="U2354" s="177">
        <f>SUBTOTAL(9,N2354:N2365)</f>
        <v>0.99999999999999989</v>
      </c>
      <c r="V2354" s="176">
        <f>SUBTOTAL(9,O2354:O2365)</f>
        <v>0.5</v>
      </c>
      <c r="W2354" s="176">
        <f t="shared" ref="W2354" si="434">+V2354/U2354</f>
        <v>0.5</v>
      </c>
      <c r="X2354" s="176"/>
      <c r="Y2354" s="176">
        <f>100%-Revisión_Avance_Periodo!$W2354</f>
        <v>0.5</v>
      </c>
      <c r="Z2354" s="178" t="str">
        <f>VLOOKUP(W2354,Tabla_Indicador_Gestion4[],3,TRUE)</f>
        <v>En Tramite</v>
      </c>
      <c r="AA2354" s="179">
        <f>Revisión_Avance_Periodo!$W2354*Revisión_Avance_Periodo!$L2354</f>
        <v>2.2321428571428576E-4</v>
      </c>
    </row>
    <row r="2355" spans="1:27" x14ac:dyDescent="0.25">
      <c r="A2355" s="94">
        <v>199</v>
      </c>
      <c r="B2355" s="96" t="str">
        <f>CONCATENATE(Revisión_Avance_Periodo!$C2355,";",Revisión_Avance_Periodo!$E2355,";",Revisión_Avance_Periodo!$I2355)</f>
        <v>OE1;PR_10;ACT_97</v>
      </c>
      <c r="C2355" s="180" t="s">
        <v>9</v>
      </c>
      <c r="D2355" s="181" t="str">
        <f>VLOOKUP(Revisión_Avance_Periodo!$C2355,Componentes_BD!$F$1:$G$5,2,FALSE)</f>
        <v>Fortalecer la Vigilancia.</v>
      </c>
      <c r="E2355" s="119" t="s">
        <v>12</v>
      </c>
      <c r="F2355" s="95">
        <v>11</v>
      </c>
      <c r="G2355" s="95" t="str">
        <f>VLOOKUP(Revisión_Avance_Periodo!$A2355,BD_Seguimiento_OAP_2019!$A$2:$G$294,7,FALSE)</f>
        <v>PAI</v>
      </c>
      <c r="H2355" s="95" t="str">
        <f>VLOOKUP(Revisión_Avance_Periodo!$A2355,BD_Seguimiento_OAP_2019!$A$2:$J$294,10,FALSE)</f>
        <v>PAI_05 - Gestión del Riesgo de Corrupción  - Mapa de Riesgos de Corrupción</v>
      </c>
      <c r="I2355" s="95" t="s">
        <v>1669</v>
      </c>
      <c r="J2355" s="95" t="str">
        <f>VLOOKUP(Revisión_Avance_Periodo!$I2355,BD_Seguimiento_OAP_2019!$L:$M,2,FALSE)</f>
        <v>Consolidar el mapa de riesgos</v>
      </c>
      <c r="K2355" s="119" t="s">
        <v>59</v>
      </c>
      <c r="L2355" s="172">
        <v>4.4642857142857152E-4</v>
      </c>
      <c r="M2355" s="182" t="s">
        <v>105</v>
      </c>
      <c r="N2355" s="174">
        <f>INDEX(BD_Seguimiento_OAP_2019!$AH$3:$AS$294,MATCH(Revisión_Avance_Periodo!$I2355,BD_Seguimiento_OAP_2019!$L$3:$L$294,0),MATCH(Revisión_Avance_Periodo!$M2355,BD_Seguimiento_OAP_2019!$AH$2:$AS$2,0))</f>
        <v>0</v>
      </c>
      <c r="O2355" s="174">
        <f>INDEX(BD_Seguimiento_OAP_2019!$AV$3:$BG$294,MATCH(Revisión_Avance_Periodo!$I2355,BD_Seguimiento_OAP_2019!$L$3:$L$294,0),MATCH(Revisión_Avance_Periodo!$M2355,BD_Seguimiento_OAP_2019!$AV$2:$BG$2,0))</f>
        <v>0</v>
      </c>
      <c r="P2355" s="175">
        <f>IFERROR((O2355/N2355),0)</f>
        <v>0</v>
      </c>
      <c r="Q2355" s="182" t="str">
        <f>VLOOKUP(P2355,Tabla_Indicador_Gestion4[#All],3,TRUE)</f>
        <v>Por Ejecutar</v>
      </c>
      <c r="R2355" s="215">
        <f>SUBTOTAL(9,$N$2354:$N2355)</f>
        <v>0.4</v>
      </c>
      <c r="S2355" s="231">
        <f>SUBTOTAL(9,$O$2354:$O2355)</f>
        <v>0.4</v>
      </c>
      <c r="T2355" s="231">
        <f>IFERROR(+Revisión_Avance_Periodo!$S2355/Revisión_Avance_Periodo!$R2355,0)</f>
        <v>1</v>
      </c>
      <c r="U2355" s="184"/>
      <c r="V2355" s="185"/>
      <c r="W2355" s="183"/>
      <c r="X2355" s="183"/>
      <c r="Y2355" s="183"/>
      <c r="Z2355" s="186"/>
      <c r="AA2355" s="187"/>
    </row>
    <row r="2356" spans="1:27" x14ac:dyDescent="0.25">
      <c r="A2356" s="88">
        <v>199</v>
      </c>
      <c r="B2356" s="91" t="str">
        <f>CONCATENATE(Revisión_Avance_Periodo!$C2356,";",Revisión_Avance_Periodo!$E2356,";",Revisión_Avance_Periodo!$I2356)</f>
        <v>OE1;PR_10;ACT_97</v>
      </c>
      <c r="C2356" s="170" t="s">
        <v>9</v>
      </c>
      <c r="D2356" s="171" t="str">
        <f>VLOOKUP(Revisión_Avance_Periodo!$C2356,Componentes_BD!$F$1:$G$5,2,FALSE)</f>
        <v>Fortalecer la Vigilancia.</v>
      </c>
      <c r="E2356" s="106" t="s">
        <v>12</v>
      </c>
      <c r="F2356" s="89">
        <v>11</v>
      </c>
      <c r="G2356" s="89" t="str">
        <f>VLOOKUP(Revisión_Avance_Periodo!$A2356,BD_Seguimiento_OAP_2019!$A$2:$G$294,7,FALSE)</f>
        <v>PAI</v>
      </c>
      <c r="H2356" s="89" t="str">
        <f>VLOOKUP(Revisión_Avance_Periodo!$A2356,BD_Seguimiento_OAP_2019!$A$2:$J$294,10,FALSE)</f>
        <v>PAI_05 - Gestión del Riesgo de Corrupción  - Mapa de Riesgos de Corrupción</v>
      </c>
      <c r="I2356" s="89" t="s">
        <v>1669</v>
      </c>
      <c r="J2356" s="89" t="str">
        <f>VLOOKUP(Revisión_Avance_Periodo!$I2356,BD_Seguimiento_OAP_2019!$L:$M,2,FALSE)</f>
        <v>Consolidar el mapa de riesgos</v>
      </c>
      <c r="K2356" s="106" t="s">
        <v>59</v>
      </c>
      <c r="L2356" s="172">
        <v>4.4642857142857152E-4</v>
      </c>
      <c r="M2356" s="173" t="s">
        <v>106</v>
      </c>
      <c r="N2356" s="174">
        <f>INDEX(BD_Seguimiento_OAP_2019!$AH$3:$AS$294,MATCH(Revisión_Avance_Periodo!$I2356,BD_Seguimiento_OAP_2019!$L$3:$L$294,0),MATCH(Revisión_Avance_Periodo!$M2356,BD_Seguimiento_OAP_2019!$AH$2:$AS$2,0))</f>
        <v>0.1</v>
      </c>
      <c r="O2356" s="174">
        <f>INDEX(BD_Seguimiento_OAP_2019!$AV$3:$BG$294,MATCH(Revisión_Avance_Periodo!$I2356,BD_Seguimiento_OAP_2019!$L$3:$L$294,0),MATCH(Revisión_Avance_Periodo!$M2356,BD_Seguimiento_OAP_2019!$AV$2:$BG$2,0))</f>
        <v>0.1</v>
      </c>
      <c r="P2356" s="189">
        <f t="shared" si="427"/>
        <v>1</v>
      </c>
      <c r="Q2356" s="173" t="str">
        <f>VLOOKUP(P2356,Tabla_Indicador_Gestion4[#All],3,TRUE)</f>
        <v>Culminada</v>
      </c>
      <c r="R2356" s="215">
        <f>SUBTOTAL(9,$N$2354:$N2356)</f>
        <v>0.5</v>
      </c>
      <c r="S2356" s="231">
        <f>SUBTOTAL(9,$O$2354:$O2356)</f>
        <v>0.5</v>
      </c>
      <c r="T2356" s="231">
        <f>IFERROR(+Revisión_Avance_Periodo!$S2356/Revisión_Avance_Periodo!$R2356,0)</f>
        <v>1</v>
      </c>
      <c r="U2356" s="184"/>
      <c r="V2356" s="185"/>
      <c r="W2356" s="183"/>
      <c r="X2356" s="183"/>
      <c r="Y2356" s="183"/>
      <c r="Z2356" s="186"/>
      <c r="AA2356" s="187"/>
    </row>
    <row r="2357" spans="1:27" x14ac:dyDescent="0.25">
      <c r="A2357" s="94">
        <v>199</v>
      </c>
      <c r="B2357" s="96" t="str">
        <f>CONCATENATE(Revisión_Avance_Periodo!$C2357,";",Revisión_Avance_Periodo!$E2357,";",Revisión_Avance_Periodo!$I2357)</f>
        <v>OE1;PR_10;ACT_97</v>
      </c>
      <c r="C2357" s="180" t="s">
        <v>9</v>
      </c>
      <c r="D2357" s="181" t="str">
        <f>VLOOKUP(Revisión_Avance_Periodo!$C2357,Componentes_BD!$F$1:$G$5,2,FALSE)</f>
        <v>Fortalecer la Vigilancia.</v>
      </c>
      <c r="E2357" s="119" t="s">
        <v>12</v>
      </c>
      <c r="F2357" s="95">
        <v>11</v>
      </c>
      <c r="G2357" s="95" t="str">
        <f>VLOOKUP(Revisión_Avance_Periodo!$A2357,BD_Seguimiento_OAP_2019!$A$2:$G$294,7,FALSE)</f>
        <v>PAI</v>
      </c>
      <c r="H2357" s="95" t="str">
        <f>VLOOKUP(Revisión_Avance_Periodo!$A2357,BD_Seguimiento_OAP_2019!$A$2:$J$294,10,FALSE)</f>
        <v>PAI_05 - Gestión del Riesgo de Corrupción  - Mapa de Riesgos de Corrupción</v>
      </c>
      <c r="I2357" s="95" t="s">
        <v>1669</v>
      </c>
      <c r="J2357" s="95" t="str">
        <f>VLOOKUP(Revisión_Avance_Periodo!$I2357,BD_Seguimiento_OAP_2019!$L:$M,2,FALSE)</f>
        <v>Consolidar el mapa de riesgos</v>
      </c>
      <c r="K2357" s="119" t="s">
        <v>59</v>
      </c>
      <c r="L2357" s="172">
        <v>4.4642857142857152E-4</v>
      </c>
      <c r="M2357" s="182" t="s">
        <v>107</v>
      </c>
      <c r="N2357" s="174">
        <f>INDEX(BD_Seguimiento_OAP_2019!$AH$3:$AS$294,MATCH(Revisión_Avance_Periodo!$I2357,BD_Seguimiento_OAP_2019!$L$3:$L$294,0),MATCH(Revisión_Avance_Periodo!$M2357,BD_Seguimiento_OAP_2019!$AH$2:$AS$2,0))</f>
        <v>0</v>
      </c>
      <c r="O2357" s="174">
        <f>INDEX(BD_Seguimiento_OAP_2019!$AV$3:$BG$294,MATCH(Revisión_Avance_Periodo!$I2357,BD_Seguimiento_OAP_2019!$L$3:$L$294,0),MATCH(Revisión_Avance_Periodo!$M2357,BD_Seguimiento_OAP_2019!$AV$2:$BG$2,0))</f>
        <v>0</v>
      </c>
      <c r="P2357" s="175">
        <f t="shared" ref="P2357:P2359" si="435">IFERROR((O2357/N2357),0)</f>
        <v>0</v>
      </c>
      <c r="Q2357" s="182" t="str">
        <f>VLOOKUP(P2357,Tabla_Indicador_Gestion4[#All],3,TRUE)</f>
        <v>Por Ejecutar</v>
      </c>
      <c r="R2357" s="215">
        <f>SUBTOTAL(9,$N$2354:$N2357)</f>
        <v>0.5</v>
      </c>
      <c r="S2357" s="231">
        <f>SUBTOTAL(9,$O$2354:$O2357)</f>
        <v>0.5</v>
      </c>
      <c r="T2357" s="231">
        <f>IFERROR(+Revisión_Avance_Periodo!$S2357/Revisión_Avance_Periodo!$R2357,0)</f>
        <v>1</v>
      </c>
      <c r="U2357" s="184"/>
      <c r="V2357" s="185"/>
      <c r="W2357" s="183"/>
      <c r="X2357" s="183"/>
      <c r="Y2357" s="183"/>
      <c r="Z2357" s="186"/>
      <c r="AA2357" s="187"/>
    </row>
    <row r="2358" spans="1:27" x14ac:dyDescent="0.25">
      <c r="A2358" s="88">
        <v>199</v>
      </c>
      <c r="B2358" s="91" t="str">
        <f>CONCATENATE(Revisión_Avance_Periodo!$C2358,";",Revisión_Avance_Periodo!$E2358,";",Revisión_Avance_Periodo!$I2358)</f>
        <v>OE1;PR_10;ACT_97</v>
      </c>
      <c r="C2358" s="170" t="s">
        <v>9</v>
      </c>
      <c r="D2358" s="171" t="str">
        <f>VLOOKUP(Revisión_Avance_Periodo!$C2358,Componentes_BD!$F$1:$G$5,2,FALSE)</f>
        <v>Fortalecer la Vigilancia.</v>
      </c>
      <c r="E2358" s="106" t="s">
        <v>12</v>
      </c>
      <c r="F2358" s="89">
        <v>11</v>
      </c>
      <c r="G2358" s="89" t="str">
        <f>VLOOKUP(Revisión_Avance_Periodo!$A2358,BD_Seguimiento_OAP_2019!$A$2:$G$294,7,FALSE)</f>
        <v>PAI</v>
      </c>
      <c r="H2358" s="89" t="str">
        <f>VLOOKUP(Revisión_Avance_Periodo!$A2358,BD_Seguimiento_OAP_2019!$A$2:$J$294,10,FALSE)</f>
        <v>PAI_05 - Gestión del Riesgo de Corrupción  - Mapa de Riesgos de Corrupción</v>
      </c>
      <c r="I2358" s="89" t="s">
        <v>1669</v>
      </c>
      <c r="J2358" s="89" t="str">
        <f>VLOOKUP(Revisión_Avance_Periodo!$I2358,BD_Seguimiento_OAP_2019!$L:$M,2,FALSE)</f>
        <v>Consolidar el mapa de riesgos</v>
      </c>
      <c r="K2358" s="106" t="s">
        <v>59</v>
      </c>
      <c r="L2358" s="172">
        <v>4.4642857142857152E-4</v>
      </c>
      <c r="M2358" s="173" t="s">
        <v>108</v>
      </c>
      <c r="N2358" s="174">
        <f>INDEX(BD_Seguimiento_OAP_2019!$AH$3:$AS$294,MATCH(Revisión_Avance_Periodo!$I2358,BD_Seguimiento_OAP_2019!$L$3:$L$294,0),MATCH(Revisión_Avance_Periodo!$M2358,BD_Seguimiento_OAP_2019!$AH$2:$AS$2,0))</f>
        <v>0</v>
      </c>
      <c r="O2358" s="174">
        <f>INDEX(BD_Seguimiento_OAP_2019!$AV$3:$BG$294,MATCH(Revisión_Avance_Periodo!$I2358,BD_Seguimiento_OAP_2019!$L$3:$L$294,0),MATCH(Revisión_Avance_Periodo!$M2358,BD_Seguimiento_OAP_2019!$AV$2:$BG$2,0))</f>
        <v>0</v>
      </c>
      <c r="P2358" s="175">
        <f t="shared" si="435"/>
        <v>0</v>
      </c>
      <c r="Q2358" s="173" t="str">
        <f>VLOOKUP(P2358,Tabla_Indicador_Gestion4[#All],3,TRUE)</f>
        <v>Por Ejecutar</v>
      </c>
      <c r="R2358" s="215">
        <f>SUBTOTAL(9,$N$2354:$N2358)</f>
        <v>0.5</v>
      </c>
      <c r="S2358" s="231">
        <f>SUBTOTAL(9,$O$2354:$O2358)</f>
        <v>0.5</v>
      </c>
      <c r="T2358" s="231">
        <f>IFERROR(+Revisión_Avance_Periodo!$S2358/Revisión_Avance_Periodo!$R2358,0)</f>
        <v>1</v>
      </c>
      <c r="U2358" s="184"/>
      <c r="V2358" s="185"/>
      <c r="W2358" s="183"/>
      <c r="X2358" s="183"/>
      <c r="Y2358" s="183"/>
      <c r="Z2358" s="186"/>
      <c r="AA2358" s="187"/>
    </row>
    <row r="2359" spans="1:27" x14ac:dyDescent="0.25">
      <c r="A2359" s="94">
        <v>199</v>
      </c>
      <c r="B2359" s="96" t="str">
        <f>CONCATENATE(Revisión_Avance_Periodo!$C2359,";",Revisión_Avance_Periodo!$E2359,";",Revisión_Avance_Periodo!$I2359)</f>
        <v>OE1;PR_10;ACT_97</v>
      </c>
      <c r="C2359" s="180" t="s">
        <v>9</v>
      </c>
      <c r="D2359" s="181" t="str">
        <f>VLOOKUP(Revisión_Avance_Periodo!$C2359,Componentes_BD!$F$1:$G$5,2,FALSE)</f>
        <v>Fortalecer la Vigilancia.</v>
      </c>
      <c r="E2359" s="119" t="s">
        <v>12</v>
      </c>
      <c r="F2359" s="95">
        <v>11</v>
      </c>
      <c r="G2359" s="95" t="str">
        <f>VLOOKUP(Revisión_Avance_Periodo!$A2359,BD_Seguimiento_OAP_2019!$A$2:$G$294,7,FALSE)</f>
        <v>PAI</v>
      </c>
      <c r="H2359" s="95" t="str">
        <f>VLOOKUP(Revisión_Avance_Periodo!$A2359,BD_Seguimiento_OAP_2019!$A$2:$J$294,10,FALSE)</f>
        <v>PAI_05 - Gestión del Riesgo de Corrupción  - Mapa de Riesgos de Corrupción</v>
      </c>
      <c r="I2359" s="95" t="s">
        <v>1669</v>
      </c>
      <c r="J2359" s="95" t="str">
        <f>VLOOKUP(Revisión_Avance_Periodo!$I2359,BD_Seguimiento_OAP_2019!$L:$M,2,FALSE)</f>
        <v>Consolidar el mapa de riesgos</v>
      </c>
      <c r="K2359" s="119" t="s">
        <v>59</v>
      </c>
      <c r="L2359" s="172">
        <v>4.4642857142857152E-4</v>
      </c>
      <c r="M2359" s="182" t="s">
        <v>109</v>
      </c>
      <c r="N2359" s="174">
        <f>INDEX(BD_Seguimiento_OAP_2019!$AH$3:$AS$294,MATCH(Revisión_Avance_Periodo!$I2359,BD_Seguimiento_OAP_2019!$L$3:$L$294,0),MATCH(Revisión_Avance_Periodo!$M2359,BD_Seguimiento_OAP_2019!$AH$2:$AS$2,0))</f>
        <v>0</v>
      </c>
      <c r="O2359" s="174">
        <f>INDEX(BD_Seguimiento_OAP_2019!$AV$3:$BG$294,MATCH(Revisión_Avance_Periodo!$I2359,BD_Seguimiento_OAP_2019!$L$3:$L$294,0),MATCH(Revisión_Avance_Periodo!$M2359,BD_Seguimiento_OAP_2019!$AV$2:$BG$2,0))</f>
        <v>0</v>
      </c>
      <c r="P2359" s="175">
        <f t="shared" si="435"/>
        <v>0</v>
      </c>
      <c r="Q2359" s="182" t="str">
        <f>VLOOKUP(P2359,Tabla_Indicador_Gestion4[#All],3,TRUE)</f>
        <v>Por Ejecutar</v>
      </c>
      <c r="R2359" s="215">
        <f>SUBTOTAL(9,$N$2354:$N2359)</f>
        <v>0.5</v>
      </c>
      <c r="S2359" s="231">
        <f>SUBTOTAL(9,$O$2354:$O2359)</f>
        <v>0.5</v>
      </c>
      <c r="T2359" s="231">
        <f>IFERROR(+Revisión_Avance_Periodo!$S2359/Revisión_Avance_Periodo!$R2359,0)</f>
        <v>1</v>
      </c>
      <c r="U2359" s="184"/>
      <c r="V2359" s="185"/>
      <c r="W2359" s="183"/>
      <c r="X2359" s="183"/>
      <c r="Y2359" s="183"/>
      <c r="Z2359" s="186"/>
      <c r="AA2359" s="187"/>
    </row>
    <row r="2360" spans="1:27" x14ac:dyDescent="0.25">
      <c r="A2360" s="88">
        <v>199</v>
      </c>
      <c r="B2360" s="91" t="str">
        <f>CONCATENATE(Revisión_Avance_Periodo!$C2360,";",Revisión_Avance_Periodo!$E2360,";",Revisión_Avance_Periodo!$I2360)</f>
        <v>OE1;PR_10;ACT_97</v>
      </c>
      <c r="C2360" s="170" t="s">
        <v>9</v>
      </c>
      <c r="D2360" s="171" t="str">
        <f>VLOOKUP(Revisión_Avance_Periodo!$C2360,Componentes_BD!$F$1:$G$5,2,FALSE)</f>
        <v>Fortalecer la Vigilancia.</v>
      </c>
      <c r="E2360" s="106" t="s">
        <v>12</v>
      </c>
      <c r="F2360" s="89">
        <v>11</v>
      </c>
      <c r="G2360" s="89" t="str">
        <f>VLOOKUP(Revisión_Avance_Periodo!$A2360,BD_Seguimiento_OAP_2019!$A$2:$G$294,7,FALSE)</f>
        <v>PAI</v>
      </c>
      <c r="H2360" s="89" t="str">
        <f>VLOOKUP(Revisión_Avance_Periodo!$A2360,BD_Seguimiento_OAP_2019!$A$2:$J$294,10,FALSE)</f>
        <v>PAI_05 - Gestión del Riesgo de Corrupción  - Mapa de Riesgos de Corrupción</v>
      </c>
      <c r="I2360" s="89" t="s">
        <v>1669</v>
      </c>
      <c r="J2360" s="89" t="str">
        <f>VLOOKUP(Revisión_Avance_Periodo!$I2360,BD_Seguimiento_OAP_2019!$L:$M,2,FALSE)</f>
        <v>Consolidar el mapa de riesgos</v>
      </c>
      <c r="K2360" s="106" t="s">
        <v>59</v>
      </c>
      <c r="L2360" s="172">
        <v>4.4642857142857152E-4</v>
      </c>
      <c r="M2360" s="173" t="s">
        <v>110</v>
      </c>
      <c r="N2360" s="174">
        <f>INDEX(BD_Seguimiento_OAP_2019!$AH$3:$AS$294,MATCH(Revisión_Avance_Periodo!$I2360,BD_Seguimiento_OAP_2019!$L$3:$L$294,0),MATCH(Revisión_Avance_Periodo!$M2360,BD_Seguimiento_OAP_2019!$AH$2:$AS$2,0))</f>
        <v>0.1</v>
      </c>
      <c r="O2360" s="174">
        <f>INDEX(BD_Seguimiento_OAP_2019!$AV$3:$BG$294,MATCH(Revisión_Avance_Periodo!$I2360,BD_Seguimiento_OAP_2019!$L$3:$L$294,0),MATCH(Revisión_Avance_Periodo!$M2360,BD_Seguimiento_OAP_2019!$AV$2:$BG$2,0))</f>
        <v>0</v>
      </c>
      <c r="P2360" s="189">
        <f t="shared" si="427"/>
        <v>0</v>
      </c>
      <c r="Q2360" s="173" t="str">
        <f>VLOOKUP(P2360,Tabla_Indicador_Gestion4[#All],3,TRUE)</f>
        <v>Por Ejecutar</v>
      </c>
      <c r="R2360" s="215">
        <f>SUBTOTAL(9,$N$2354:$N2360)</f>
        <v>0.6</v>
      </c>
      <c r="S2360" s="231">
        <f>SUBTOTAL(9,$O$2354:$O2360)</f>
        <v>0.5</v>
      </c>
      <c r="T2360" s="231">
        <f>IFERROR(+Revisión_Avance_Periodo!$S2360/Revisión_Avance_Periodo!$R2360,0)</f>
        <v>0.83333333333333337</v>
      </c>
      <c r="U2360" s="184"/>
      <c r="V2360" s="185"/>
      <c r="W2360" s="183"/>
      <c r="X2360" s="183"/>
      <c r="Y2360" s="183"/>
      <c r="Z2360" s="186"/>
      <c r="AA2360" s="187"/>
    </row>
    <row r="2361" spans="1:27" x14ac:dyDescent="0.25">
      <c r="A2361" s="94">
        <v>199</v>
      </c>
      <c r="B2361" s="96" t="str">
        <f>CONCATENATE(Revisión_Avance_Periodo!$C2361,";",Revisión_Avance_Periodo!$E2361,";",Revisión_Avance_Periodo!$I2361)</f>
        <v>OE1;PR_10;ACT_97</v>
      </c>
      <c r="C2361" s="180" t="s">
        <v>9</v>
      </c>
      <c r="D2361" s="181" t="str">
        <f>VLOOKUP(Revisión_Avance_Periodo!$C2361,Componentes_BD!$F$1:$G$5,2,FALSE)</f>
        <v>Fortalecer la Vigilancia.</v>
      </c>
      <c r="E2361" s="119" t="s">
        <v>12</v>
      </c>
      <c r="F2361" s="95">
        <v>11</v>
      </c>
      <c r="G2361" s="95" t="str">
        <f>VLOOKUP(Revisión_Avance_Periodo!$A2361,BD_Seguimiento_OAP_2019!$A$2:$G$294,7,FALSE)</f>
        <v>PAI</v>
      </c>
      <c r="H2361" s="95" t="str">
        <f>VLOOKUP(Revisión_Avance_Periodo!$A2361,BD_Seguimiento_OAP_2019!$A$2:$J$294,10,FALSE)</f>
        <v>PAI_05 - Gestión del Riesgo de Corrupción  - Mapa de Riesgos de Corrupción</v>
      </c>
      <c r="I2361" s="95" t="s">
        <v>1669</v>
      </c>
      <c r="J2361" s="95" t="str">
        <f>VLOOKUP(Revisión_Avance_Periodo!$I2361,BD_Seguimiento_OAP_2019!$L:$M,2,FALSE)</f>
        <v>Consolidar el mapa de riesgos</v>
      </c>
      <c r="K2361" s="119" t="s">
        <v>59</v>
      </c>
      <c r="L2361" s="172">
        <v>4.4642857142857152E-4</v>
      </c>
      <c r="M2361" s="182" t="s">
        <v>111</v>
      </c>
      <c r="N2361" s="174">
        <f>INDEX(BD_Seguimiento_OAP_2019!$AH$3:$AS$294,MATCH(Revisión_Avance_Periodo!$I2361,BD_Seguimiento_OAP_2019!$L$3:$L$294,0),MATCH(Revisión_Avance_Periodo!$M2361,BD_Seguimiento_OAP_2019!$AH$2:$AS$2,0))</f>
        <v>0.1</v>
      </c>
      <c r="O2361" s="174">
        <f>INDEX(BD_Seguimiento_OAP_2019!$AV$3:$BG$294,MATCH(Revisión_Avance_Periodo!$I2361,BD_Seguimiento_OAP_2019!$L$3:$L$294,0),MATCH(Revisión_Avance_Periodo!$M2361,BD_Seguimiento_OAP_2019!$AV$2:$BG$2,0))</f>
        <v>0</v>
      </c>
      <c r="P2361" s="188">
        <f t="shared" si="427"/>
        <v>0</v>
      </c>
      <c r="Q2361" s="182" t="str">
        <f>VLOOKUP(P2361,Tabla_Indicador_Gestion4[#All],3,TRUE)</f>
        <v>Por Ejecutar</v>
      </c>
      <c r="R2361" s="215">
        <f>SUBTOTAL(9,$N$2354:$N2361)</f>
        <v>0.7</v>
      </c>
      <c r="S2361" s="231">
        <f>SUBTOTAL(9,$O$2354:$O2361)</f>
        <v>0.5</v>
      </c>
      <c r="T2361" s="231">
        <f>IFERROR(+Revisión_Avance_Periodo!$S2361/Revisión_Avance_Periodo!$R2361,0)</f>
        <v>0.7142857142857143</v>
      </c>
      <c r="U2361" s="184"/>
      <c r="V2361" s="185"/>
      <c r="W2361" s="183"/>
      <c r="X2361" s="183"/>
      <c r="Y2361" s="183"/>
      <c r="Z2361" s="186"/>
      <c r="AA2361" s="187"/>
    </row>
    <row r="2362" spans="1:27" x14ac:dyDescent="0.25">
      <c r="A2362" s="88">
        <v>199</v>
      </c>
      <c r="B2362" s="91" t="str">
        <f>CONCATENATE(Revisión_Avance_Periodo!$C2362,";",Revisión_Avance_Periodo!$E2362,";",Revisión_Avance_Periodo!$I2362)</f>
        <v>OE1;PR_10;ACT_97</v>
      </c>
      <c r="C2362" s="170" t="s">
        <v>9</v>
      </c>
      <c r="D2362" s="171" t="str">
        <f>VLOOKUP(Revisión_Avance_Periodo!$C2362,Componentes_BD!$F$1:$G$5,2,FALSE)</f>
        <v>Fortalecer la Vigilancia.</v>
      </c>
      <c r="E2362" s="106" t="s">
        <v>12</v>
      </c>
      <c r="F2362" s="89">
        <v>11</v>
      </c>
      <c r="G2362" s="89" t="str">
        <f>VLOOKUP(Revisión_Avance_Periodo!$A2362,BD_Seguimiento_OAP_2019!$A$2:$G$294,7,FALSE)</f>
        <v>PAI</v>
      </c>
      <c r="H2362" s="89" t="str">
        <f>VLOOKUP(Revisión_Avance_Periodo!$A2362,BD_Seguimiento_OAP_2019!$A$2:$J$294,10,FALSE)</f>
        <v>PAI_05 - Gestión del Riesgo de Corrupción  - Mapa de Riesgos de Corrupción</v>
      </c>
      <c r="I2362" s="89" t="s">
        <v>1669</v>
      </c>
      <c r="J2362" s="89" t="str">
        <f>VLOOKUP(Revisión_Avance_Periodo!$I2362,BD_Seguimiento_OAP_2019!$L:$M,2,FALSE)</f>
        <v>Consolidar el mapa de riesgos</v>
      </c>
      <c r="K2362" s="106" t="s">
        <v>59</v>
      </c>
      <c r="L2362" s="172">
        <v>4.4642857142857152E-4</v>
      </c>
      <c r="M2362" s="173" t="s">
        <v>112</v>
      </c>
      <c r="N2362" s="174">
        <f>INDEX(BD_Seguimiento_OAP_2019!$AH$3:$AS$294,MATCH(Revisión_Avance_Periodo!$I2362,BD_Seguimiento_OAP_2019!$L$3:$L$294,0),MATCH(Revisión_Avance_Periodo!$M2362,BD_Seguimiento_OAP_2019!$AH$2:$AS$2,0))</f>
        <v>0.1</v>
      </c>
      <c r="O2362" s="174">
        <f>INDEX(BD_Seguimiento_OAP_2019!$AV$3:$BG$294,MATCH(Revisión_Avance_Periodo!$I2362,BD_Seguimiento_OAP_2019!$L$3:$L$294,0),MATCH(Revisión_Avance_Periodo!$M2362,BD_Seguimiento_OAP_2019!$AV$2:$BG$2,0))</f>
        <v>0</v>
      </c>
      <c r="P2362" s="189">
        <f t="shared" si="427"/>
        <v>0</v>
      </c>
      <c r="Q2362" s="173" t="str">
        <f>VLOOKUP(P2362,Tabla_Indicador_Gestion4[#All],3,TRUE)</f>
        <v>Por Ejecutar</v>
      </c>
      <c r="R2362" s="215">
        <f>SUBTOTAL(9,$N$2354:$N2362)</f>
        <v>0.79999999999999993</v>
      </c>
      <c r="S2362" s="231">
        <f>SUBTOTAL(9,$O$2354:$O2362)</f>
        <v>0.5</v>
      </c>
      <c r="T2362" s="231">
        <f>IFERROR(+Revisión_Avance_Periodo!$S2362/Revisión_Avance_Periodo!$R2362,0)</f>
        <v>0.625</v>
      </c>
      <c r="U2362" s="184"/>
      <c r="V2362" s="185"/>
      <c r="W2362" s="183"/>
      <c r="X2362" s="183"/>
      <c r="Y2362" s="183"/>
      <c r="Z2362" s="186"/>
      <c r="AA2362" s="187"/>
    </row>
    <row r="2363" spans="1:27" x14ac:dyDescent="0.25">
      <c r="A2363" s="94">
        <v>199</v>
      </c>
      <c r="B2363" s="96" t="str">
        <f>CONCATENATE(Revisión_Avance_Periodo!$C2363,";",Revisión_Avance_Periodo!$E2363,";",Revisión_Avance_Periodo!$I2363)</f>
        <v>OE1;PR_10;ACT_97</v>
      </c>
      <c r="C2363" s="180" t="s">
        <v>9</v>
      </c>
      <c r="D2363" s="181" t="str">
        <f>VLOOKUP(Revisión_Avance_Periodo!$C2363,Componentes_BD!$F$1:$G$5,2,FALSE)</f>
        <v>Fortalecer la Vigilancia.</v>
      </c>
      <c r="E2363" s="119" t="s">
        <v>12</v>
      </c>
      <c r="F2363" s="95">
        <v>11</v>
      </c>
      <c r="G2363" s="95" t="str">
        <f>VLOOKUP(Revisión_Avance_Periodo!$A2363,BD_Seguimiento_OAP_2019!$A$2:$G$294,7,FALSE)</f>
        <v>PAI</v>
      </c>
      <c r="H2363" s="95" t="str">
        <f>VLOOKUP(Revisión_Avance_Periodo!$A2363,BD_Seguimiento_OAP_2019!$A$2:$J$294,10,FALSE)</f>
        <v>PAI_05 - Gestión del Riesgo de Corrupción  - Mapa de Riesgos de Corrupción</v>
      </c>
      <c r="I2363" s="95" t="s">
        <v>1669</v>
      </c>
      <c r="J2363" s="95" t="str">
        <f>VLOOKUP(Revisión_Avance_Periodo!$I2363,BD_Seguimiento_OAP_2019!$L:$M,2,FALSE)</f>
        <v>Consolidar el mapa de riesgos</v>
      </c>
      <c r="K2363" s="119" t="s">
        <v>59</v>
      </c>
      <c r="L2363" s="172">
        <v>4.4642857142857152E-4</v>
      </c>
      <c r="M2363" s="182" t="s">
        <v>113</v>
      </c>
      <c r="N2363" s="174">
        <f>INDEX(BD_Seguimiento_OAP_2019!$AH$3:$AS$294,MATCH(Revisión_Avance_Periodo!$I2363,BD_Seguimiento_OAP_2019!$L$3:$L$294,0),MATCH(Revisión_Avance_Periodo!$M2363,BD_Seguimiento_OAP_2019!$AH$2:$AS$2,0))</f>
        <v>0.1</v>
      </c>
      <c r="O2363" s="174">
        <f>INDEX(BD_Seguimiento_OAP_2019!$AV$3:$BG$294,MATCH(Revisión_Avance_Periodo!$I2363,BD_Seguimiento_OAP_2019!$L$3:$L$294,0),MATCH(Revisión_Avance_Periodo!$M2363,BD_Seguimiento_OAP_2019!$AV$2:$BG$2,0))</f>
        <v>0</v>
      </c>
      <c r="P2363" s="188">
        <f t="shared" si="427"/>
        <v>0</v>
      </c>
      <c r="Q2363" s="182" t="str">
        <f>VLOOKUP(P2363,Tabla_Indicador_Gestion4[#All],3,TRUE)</f>
        <v>Por Ejecutar</v>
      </c>
      <c r="R2363" s="215">
        <f>SUBTOTAL(9,$N$2354:$N2363)</f>
        <v>0.89999999999999991</v>
      </c>
      <c r="S2363" s="231">
        <f>SUBTOTAL(9,$O$2354:$O2363)</f>
        <v>0.5</v>
      </c>
      <c r="T2363" s="231">
        <f>IFERROR(+Revisión_Avance_Periodo!$S2363/Revisión_Avance_Periodo!$R2363,0)</f>
        <v>0.55555555555555558</v>
      </c>
      <c r="U2363" s="184"/>
      <c r="V2363" s="185"/>
      <c r="W2363" s="183"/>
      <c r="X2363" s="183"/>
      <c r="Y2363" s="183"/>
      <c r="Z2363" s="186"/>
      <c r="AA2363" s="187"/>
    </row>
    <row r="2364" spans="1:27" x14ac:dyDescent="0.25">
      <c r="A2364" s="88">
        <v>199</v>
      </c>
      <c r="B2364" s="91" t="str">
        <f>CONCATENATE(Revisión_Avance_Periodo!$C2364,";",Revisión_Avance_Periodo!$E2364,";",Revisión_Avance_Periodo!$I2364)</f>
        <v>OE1;PR_10;ACT_97</v>
      </c>
      <c r="C2364" s="170" t="s">
        <v>9</v>
      </c>
      <c r="D2364" s="171" t="str">
        <f>VLOOKUP(Revisión_Avance_Periodo!$C2364,Componentes_BD!$F$1:$G$5,2,FALSE)</f>
        <v>Fortalecer la Vigilancia.</v>
      </c>
      <c r="E2364" s="106" t="s">
        <v>12</v>
      </c>
      <c r="F2364" s="89">
        <v>11</v>
      </c>
      <c r="G2364" s="89" t="str">
        <f>VLOOKUP(Revisión_Avance_Periodo!$A2364,BD_Seguimiento_OAP_2019!$A$2:$G$294,7,FALSE)</f>
        <v>PAI</v>
      </c>
      <c r="H2364" s="89" t="str">
        <f>VLOOKUP(Revisión_Avance_Periodo!$A2364,BD_Seguimiento_OAP_2019!$A$2:$J$294,10,FALSE)</f>
        <v>PAI_05 - Gestión del Riesgo de Corrupción  - Mapa de Riesgos de Corrupción</v>
      </c>
      <c r="I2364" s="89" t="s">
        <v>1669</v>
      </c>
      <c r="J2364" s="89" t="str">
        <f>VLOOKUP(Revisión_Avance_Periodo!$I2364,BD_Seguimiento_OAP_2019!$L:$M,2,FALSE)</f>
        <v>Consolidar el mapa de riesgos</v>
      </c>
      <c r="K2364" s="106" t="s">
        <v>59</v>
      </c>
      <c r="L2364" s="172">
        <v>4.4642857142857152E-4</v>
      </c>
      <c r="M2364" s="173" t="s">
        <v>114</v>
      </c>
      <c r="N2364" s="174">
        <f>INDEX(BD_Seguimiento_OAP_2019!$AH$3:$AS$294,MATCH(Revisión_Avance_Periodo!$I2364,BD_Seguimiento_OAP_2019!$L$3:$L$294,0),MATCH(Revisión_Avance_Periodo!$M2364,BD_Seguimiento_OAP_2019!$AH$2:$AS$2,0))</f>
        <v>0.1</v>
      </c>
      <c r="O2364" s="174">
        <f>INDEX(BD_Seguimiento_OAP_2019!$AV$3:$BG$294,MATCH(Revisión_Avance_Periodo!$I2364,BD_Seguimiento_OAP_2019!$L$3:$L$294,0),MATCH(Revisión_Avance_Periodo!$M2364,BD_Seguimiento_OAP_2019!$AV$2:$BG$2,0))</f>
        <v>0</v>
      </c>
      <c r="P2364" s="189">
        <f t="shared" si="427"/>
        <v>0</v>
      </c>
      <c r="Q2364" s="173" t="str">
        <f>VLOOKUP(P2364,Tabla_Indicador_Gestion4[#All],3,TRUE)</f>
        <v>Por Ejecutar</v>
      </c>
      <c r="R2364" s="215">
        <f>SUBTOTAL(9,$N$2354:$N2364)</f>
        <v>0.99999999999999989</v>
      </c>
      <c r="S2364" s="231">
        <f>SUBTOTAL(9,$O$2354:$O2364)</f>
        <v>0.5</v>
      </c>
      <c r="T2364" s="231">
        <f>IFERROR(+Revisión_Avance_Periodo!$S2364/Revisión_Avance_Periodo!$R2364,0)</f>
        <v>0.5</v>
      </c>
      <c r="U2364" s="184"/>
      <c r="V2364" s="185"/>
      <c r="W2364" s="183"/>
      <c r="X2364" s="183"/>
      <c r="Y2364" s="183"/>
      <c r="Z2364" s="186"/>
      <c r="AA2364" s="187"/>
    </row>
    <row r="2365" spans="1:27" ht="15.75" thickBot="1" x14ac:dyDescent="0.3">
      <c r="A2365" s="94">
        <v>199</v>
      </c>
      <c r="B2365" s="96" t="str">
        <f>CONCATENATE(Revisión_Avance_Periodo!$C2365,";",Revisión_Avance_Periodo!$E2365,";",Revisión_Avance_Periodo!$I2365)</f>
        <v>OE1;PR_10;ACT_97</v>
      </c>
      <c r="C2365" s="180" t="s">
        <v>9</v>
      </c>
      <c r="D2365" s="181" t="str">
        <f>VLOOKUP(Revisión_Avance_Periodo!$C2365,Componentes_BD!$F$1:$G$5,2,FALSE)</f>
        <v>Fortalecer la Vigilancia.</v>
      </c>
      <c r="E2365" s="119" t="s">
        <v>12</v>
      </c>
      <c r="F2365" s="95">
        <v>11</v>
      </c>
      <c r="G2365" s="95" t="str">
        <f>VLOOKUP(Revisión_Avance_Periodo!$A2365,BD_Seguimiento_OAP_2019!$A$2:$G$294,7,FALSE)</f>
        <v>PAI</v>
      </c>
      <c r="H2365" s="95" t="str">
        <f>VLOOKUP(Revisión_Avance_Periodo!$A2365,BD_Seguimiento_OAP_2019!$A$2:$J$294,10,FALSE)</f>
        <v>PAI_05 - Gestión del Riesgo de Corrupción  - Mapa de Riesgos de Corrupción</v>
      </c>
      <c r="I2365" s="95" t="s">
        <v>1669</v>
      </c>
      <c r="J2365" s="95" t="str">
        <f>VLOOKUP(Revisión_Avance_Periodo!$I2365,BD_Seguimiento_OAP_2019!$L:$M,2,FALSE)</f>
        <v>Consolidar el mapa de riesgos</v>
      </c>
      <c r="K2365" s="119" t="s">
        <v>59</v>
      </c>
      <c r="L2365" s="172">
        <v>4.4642857142857152E-4</v>
      </c>
      <c r="M2365" s="182" t="s">
        <v>115</v>
      </c>
      <c r="N2365" s="174">
        <f>INDEX(BD_Seguimiento_OAP_2019!$AH$3:$AS$294,MATCH(Revisión_Avance_Periodo!$I2365,BD_Seguimiento_OAP_2019!$L$3:$L$294,0),MATCH(Revisión_Avance_Periodo!$M2365,BD_Seguimiento_OAP_2019!$AH$2:$AS$2,0))</f>
        <v>0</v>
      </c>
      <c r="O2365" s="174">
        <f>INDEX(BD_Seguimiento_OAP_2019!$AV$3:$BG$294,MATCH(Revisión_Avance_Periodo!$I2365,BD_Seguimiento_OAP_2019!$L$3:$L$294,0),MATCH(Revisión_Avance_Periodo!$M2365,BD_Seguimiento_OAP_2019!$AV$2:$BG$2,0))</f>
        <v>0</v>
      </c>
      <c r="P2365" s="175">
        <f>IFERROR((O2365/N2365),0)</f>
        <v>0</v>
      </c>
      <c r="Q2365" s="182" t="str">
        <f>VLOOKUP(P2365,Tabla_Indicador_Gestion4[#All],3,TRUE)</f>
        <v>Por Ejecutar</v>
      </c>
      <c r="R2365" s="215">
        <f>SUBTOTAL(9,$N$2354:$N2365)</f>
        <v>0.99999999999999989</v>
      </c>
      <c r="S2365" s="231">
        <f>SUBTOTAL(9,$O$2354:$O2365)</f>
        <v>0.5</v>
      </c>
      <c r="T2365" s="231">
        <f>IFERROR(+Revisión_Avance_Periodo!$S2365/Revisión_Avance_Periodo!$R2365,0)</f>
        <v>0.5</v>
      </c>
      <c r="U2365" s="184"/>
      <c r="V2365" s="185"/>
      <c r="W2365" s="183"/>
      <c r="X2365" s="183"/>
      <c r="Y2365" s="183"/>
      <c r="Z2365" s="186"/>
      <c r="AA2365" s="187"/>
    </row>
    <row r="2366" spans="1:27" x14ac:dyDescent="0.25">
      <c r="A2366" s="88">
        <v>200</v>
      </c>
      <c r="B2366" s="91" t="str">
        <f>CONCATENATE(Revisión_Avance_Periodo!$C2366,";",Revisión_Avance_Periodo!$E2366,";",Revisión_Avance_Periodo!$I2366)</f>
        <v>OE1;PR_10;ACT_98</v>
      </c>
      <c r="C2366" s="170" t="s">
        <v>9</v>
      </c>
      <c r="D2366" s="171" t="str">
        <f>VLOOKUP(Revisión_Avance_Periodo!$C2366,Componentes_BD!$F$1:$G$5,2,FALSE)</f>
        <v>Fortalecer la Vigilancia.</v>
      </c>
      <c r="E2366" s="106" t="s">
        <v>12</v>
      </c>
      <c r="F2366" s="89">
        <v>11</v>
      </c>
      <c r="G2366" s="89" t="str">
        <f>VLOOKUP(Revisión_Avance_Periodo!$A2366,BD_Seguimiento_OAP_2019!$A$2:$G$294,7,FALSE)</f>
        <v>PAI</v>
      </c>
      <c r="H2366" s="89" t="str">
        <f>VLOOKUP(Revisión_Avance_Periodo!$A2366,BD_Seguimiento_OAP_2019!$A$2:$J$294,10,FALSE)</f>
        <v>PAI_05 - Gestión del Riesgo de Corrupción  - Mapa de Riesgos de Corrupción</v>
      </c>
      <c r="I2366" s="89" t="s">
        <v>1675</v>
      </c>
      <c r="J2366" s="89" t="str">
        <f>VLOOKUP(Revisión_Avance_Periodo!$I2366,BD_Seguimiento_OAP_2019!$L:$M,2,FALSE)</f>
        <v>Publicar el mapa de riesgos consolidado en el botón de transparencia e intranet</v>
      </c>
      <c r="K2366" s="106" t="s">
        <v>59</v>
      </c>
      <c r="L2366" s="172">
        <v>4.4642857142857152E-4</v>
      </c>
      <c r="M2366" s="173" t="s">
        <v>104</v>
      </c>
      <c r="N2366" s="174">
        <f>INDEX(BD_Seguimiento_OAP_2019!$AH$3:$AS$294,MATCH(Revisión_Avance_Periodo!$I2366,BD_Seguimiento_OAP_2019!$L$3:$L$294,0),MATCH(Revisión_Avance_Periodo!$M2366,BD_Seguimiento_OAP_2019!$AH$2:$AS$2,0))</f>
        <v>0.4</v>
      </c>
      <c r="O2366" s="174">
        <f>INDEX(BD_Seguimiento_OAP_2019!$AV$3:$BG$294,MATCH(Revisión_Avance_Periodo!$I2366,BD_Seguimiento_OAP_2019!$L$3:$L$294,0),MATCH(Revisión_Avance_Periodo!$M2366,BD_Seguimiento_OAP_2019!$AV$2:$BG$2,0))</f>
        <v>0.4</v>
      </c>
      <c r="P2366" s="189">
        <f t="shared" si="427"/>
        <v>1</v>
      </c>
      <c r="Q2366" s="173" t="str">
        <f>VLOOKUP(P2366,Tabla_Indicador_Gestion4[#All],3,TRUE)</f>
        <v>Culminada</v>
      </c>
      <c r="R2366" s="213">
        <f>SUBTOTAL(9,$N$2366:$N2366)</f>
        <v>0.4</v>
      </c>
      <c r="S2366" s="234">
        <f>SUBTOTAL(9,$O$2366:$O2366)</f>
        <v>0.4</v>
      </c>
      <c r="T2366" s="234">
        <f>IFERROR(+Revisión_Avance_Periodo!$S2366/Revisión_Avance_Periodo!$R2366,0)</f>
        <v>1</v>
      </c>
      <c r="U2366" s="177">
        <f>SUBTOTAL(9,N2366:N2377)</f>
        <v>1</v>
      </c>
      <c r="V2366" s="176">
        <f>SUBTOTAL(9,O2366:O2377)</f>
        <v>0.5</v>
      </c>
      <c r="W2366" s="176">
        <f t="shared" ref="W2366" si="436">+V2366/U2366</f>
        <v>0.5</v>
      </c>
      <c r="X2366" s="176"/>
      <c r="Y2366" s="176">
        <f>100%-Revisión_Avance_Periodo!$W2366</f>
        <v>0.5</v>
      </c>
      <c r="Z2366" s="178" t="str">
        <f>VLOOKUP(W2366,Tabla_Indicador_Gestion4[],3,TRUE)</f>
        <v>En Tramite</v>
      </c>
      <c r="AA2366" s="179">
        <f>Revisión_Avance_Periodo!$W2366*Revisión_Avance_Periodo!$L2366</f>
        <v>2.2321428571428576E-4</v>
      </c>
    </row>
    <row r="2367" spans="1:27" x14ac:dyDescent="0.25">
      <c r="A2367" s="94">
        <v>200</v>
      </c>
      <c r="B2367" s="96" t="str">
        <f>CONCATENATE(Revisión_Avance_Periodo!$C2367,";",Revisión_Avance_Periodo!$E2367,";",Revisión_Avance_Periodo!$I2367)</f>
        <v>OE1;PR_10;ACT_98</v>
      </c>
      <c r="C2367" s="180" t="s">
        <v>9</v>
      </c>
      <c r="D2367" s="181" t="str">
        <f>VLOOKUP(Revisión_Avance_Periodo!$C2367,Componentes_BD!$F$1:$G$5,2,FALSE)</f>
        <v>Fortalecer la Vigilancia.</v>
      </c>
      <c r="E2367" s="119" t="s">
        <v>12</v>
      </c>
      <c r="F2367" s="95">
        <v>11</v>
      </c>
      <c r="G2367" s="95" t="str">
        <f>VLOOKUP(Revisión_Avance_Periodo!$A2367,BD_Seguimiento_OAP_2019!$A$2:$G$294,7,FALSE)</f>
        <v>PAI</v>
      </c>
      <c r="H2367" s="95" t="str">
        <f>VLOOKUP(Revisión_Avance_Periodo!$A2367,BD_Seguimiento_OAP_2019!$A$2:$J$294,10,FALSE)</f>
        <v>PAI_05 - Gestión del Riesgo de Corrupción  - Mapa de Riesgos de Corrupción</v>
      </c>
      <c r="I2367" s="95" t="s">
        <v>1675</v>
      </c>
      <c r="J2367" s="95" t="str">
        <f>VLOOKUP(Revisión_Avance_Periodo!$I2367,BD_Seguimiento_OAP_2019!$L:$M,2,FALSE)</f>
        <v>Publicar el mapa de riesgos consolidado en el botón de transparencia e intranet</v>
      </c>
      <c r="K2367" s="119" t="s">
        <v>59</v>
      </c>
      <c r="L2367" s="172">
        <v>4.4642857142857152E-4</v>
      </c>
      <c r="M2367" s="182" t="s">
        <v>105</v>
      </c>
      <c r="N2367" s="174">
        <f>INDEX(BD_Seguimiento_OAP_2019!$AH$3:$AS$294,MATCH(Revisión_Avance_Periodo!$I2367,BD_Seguimiento_OAP_2019!$L$3:$L$294,0),MATCH(Revisión_Avance_Periodo!$M2367,BD_Seguimiento_OAP_2019!$AH$2:$AS$2,0))</f>
        <v>0</v>
      </c>
      <c r="O2367" s="174">
        <f>INDEX(BD_Seguimiento_OAP_2019!$AV$3:$BG$294,MATCH(Revisión_Avance_Periodo!$I2367,BD_Seguimiento_OAP_2019!$L$3:$L$294,0),MATCH(Revisión_Avance_Periodo!$M2367,BD_Seguimiento_OAP_2019!$AV$2:$BG$2,0))</f>
        <v>0</v>
      </c>
      <c r="P2367" s="175">
        <f>IFERROR((O2367/N2367),0)</f>
        <v>0</v>
      </c>
      <c r="Q2367" s="182" t="str">
        <f>VLOOKUP(P2367,Tabla_Indicador_Gestion4[#All],3,TRUE)</f>
        <v>Por Ejecutar</v>
      </c>
      <c r="R2367" s="215">
        <f>SUBTOTAL(9,$N$2366:$N2367)</f>
        <v>0.4</v>
      </c>
      <c r="S2367" s="231">
        <f>SUBTOTAL(9,$O$2366:$O2367)</f>
        <v>0.4</v>
      </c>
      <c r="T2367" s="231">
        <f>IFERROR(+Revisión_Avance_Periodo!$S2367/Revisión_Avance_Periodo!$R2367,0)</f>
        <v>1</v>
      </c>
      <c r="U2367" s="184"/>
      <c r="V2367" s="185"/>
      <c r="W2367" s="183"/>
      <c r="X2367" s="183"/>
      <c r="Y2367" s="183"/>
      <c r="Z2367" s="186"/>
      <c r="AA2367" s="187"/>
    </row>
    <row r="2368" spans="1:27" x14ac:dyDescent="0.25">
      <c r="A2368" s="88">
        <v>200</v>
      </c>
      <c r="B2368" s="91" t="str">
        <f>CONCATENATE(Revisión_Avance_Periodo!$C2368,";",Revisión_Avance_Periodo!$E2368,";",Revisión_Avance_Periodo!$I2368)</f>
        <v>OE1;PR_10;ACT_98</v>
      </c>
      <c r="C2368" s="170" t="s">
        <v>9</v>
      </c>
      <c r="D2368" s="171" t="str">
        <f>VLOOKUP(Revisión_Avance_Periodo!$C2368,Componentes_BD!$F$1:$G$5,2,FALSE)</f>
        <v>Fortalecer la Vigilancia.</v>
      </c>
      <c r="E2368" s="106" t="s">
        <v>12</v>
      </c>
      <c r="F2368" s="89">
        <v>11</v>
      </c>
      <c r="G2368" s="89" t="str">
        <f>VLOOKUP(Revisión_Avance_Periodo!$A2368,BD_Seguimiento_OAP_2019!$A$2:$G$294,7,FALSE)</f>
        <v>PAI</v>
      </c>
      <c r="H2368" s="89" t="str">
        <f>VLOOKUP(Revisión_Avance_Periodo!$A2368,BD_Seguimiento_OAP_2019!$A$2:$J$294,10,FALSE)</f>
        <v>PAI_05 - Gestión del Riesgo de Corrupción  - Mapa de Riesgos de Corrupción</v>
      </c>
      <c r="I2368" s="89" t="s">
        <v>1675</v>
      </c>
      <c r="J2368" s="89" t="str">
        <f>VLOOKUP(Revisión_Avance_Periodo!$I2368,BD_Seguimiento_OAP_2019!$L:$M,2,FALSE)</f>
        <v>Publicar el mapa de riesgos consolidado en el botón de transparencia e intranet</v>
      </c>
      <c r="K2368" s="106" t="s">
        <v>59</v>
      </c>
      <c r="L2368" s="172">
        <v>4.4642857142857152E-4</v>
      </c>
      <c r="M2368" s="173" t="s">
        <v>106</v>
      </c>
      <c r="N2368" s="174">
        <f>INDEX(BD_Seguimiento_OAP_2019!$AH$3:$AS$294,MATCH(Revisión_Avance_Periodo!$I2368,BD_Seguimiento_OAP_2019!$L$3:$L$294,0),MATCH(Revisión_Avance_Periodo!$M2368,BD_Seguimiento_OAP_2019!$AH$2:$AS$2,0))</f>
        <v>0.1</v>
      </c>
      <c r="O2368" s="174">
        <f>INDEX(BD_Seguimiento_OAP_2019!$AV$3:$BG$294,MATCH(Revisión_Avance_Periodo!$I2368,BD_Seguimiento_OAP_2019!$L$3:$L$294,0),MATCH(Revisión_Avance_Periodo!$M2368,BD_Seguimiento_OAP_2019!$AV$2:$BG$2,0))</f>
        <v>0.1</v>
      </c>
      <c r="P2368" s="189">
        <f t="shared" si="427"/>
        <v>1</v>
      </c>
      <c r="Q2368" s="173" t="str">
        <f>VLOOKUP(P2368,Tabla_Indicador_Gestion4[#All],3,TRUE)</f>
        <v>Culminada</v>
      </c>
      <c r="R2368" s="215">
        <f>SUBTOTAL(9,$N$2366:$N2368)</f>
        <v>0.5</v>
      </c>
      <c r="S2368" s="231">
        <f>SUBTOTAL(9,$O$2366:$O2368)</f>
        <v>0.5</v>
      </c>
      <c r="T2368" s="231">
        <f>IFERROR(+Revisión_Avance_Periodo!$S2368/Revisión_Avance_Periodo!$R2368,0)</f>
        <v>1</v>
      </c>
      <c r="U2368" s="184"/>
      <c r="V2368" s="185"/>
      <c r="W2368" s="183"/>
      <c r="X2368" s="183"/>
      <c r="Y2368" s="183"/>
      <c r="Z2368" s="186"/>
      <c r="AA2368" s="187"/>
    </row>
    <row r="2369" spans="1:27" x14ac:dyDescent="0.25">
      <c r="A2369" s="94">
        <v>200</v>
      </c>
      <c r="B2369" s="96" t="str">
        <f>CONCATENATE(Revisión_Avance_Periodo!$C2369,";",Revisión_Avance_Periodo!$E2369,";",Revisión_Avance_Periodo!$I2369)</f>
        <v>OE1;PR_10;ACT_98</v>
      </c>
      <c r="C2369" s="180" t="s">
        <v>9</v>
      </c>
      <c r="D2369" s="181" t="str">
        <f>VLOOKUP(Revisión_Avance_Periodo!$C2369,Componentes_BD!$F$1:$G$5,2,FALSE)</f>
        <v>Fortalecer la Vigilancia.</v>
      </c>
      <c r="E2369" s="119" t="s">
        <v>12</v>
      </c>
      <c r="F2369" s="95">
        <v>11</v>
      </c>
      <c r="G2369" s="95" t="str">
        <f>VLOOKUP(Revisión_Avance_Periodo!$A2369,BD_Seguimiento_OAP_2019!$A$2:$G$294,7,FALSE)</f>
        <v>PAI</v>
      </c>
      <c r="H2369" s="95" t="str">
        <f>VLOOKUP(Revisión_Avance_Periodo!$A2369,BD_Seguimiento_OAP_2019!$A$2:$J$294,10,FALSE)</f>
        <v>PAI_05 - Gestión del Riesgo de Corrupción  - Mapa de Riesgos de Corrupción</v>
      </c>
      <c r="I2369" s="95" t="s">
        <v>1675</v>
      </c>
      <c r="J2369" s="95" t="str">
        <f>VLOOKUP(Revisión_Avance_Periodo!$I2369,BD_Seguimiento_OAP_2019!$L:$M,2,FALSE)</f>
        <v>Publicar el mapa de riesgos consolidado en el botón de transparencia e intranet</v>
      </c>
      <c r="K2369" s="119" t="s">
        <v>59</v>
      </c>
      <c r="L2369" s="172">
        <v>4.4642857142857152E-4</v>
      </c>
      <c r="M2369" s="182" t="s">
        <v>107</v>
      </c>
      <c r="N2369" s="174">
        <f>INDEX(BD_Seguimiento_OAP_2019!$AH$3:$AS$294,MATCH(Revisión_Avance_Periodo!$I2369,BD_Seguimiento_OAP_2019!$L$3:$L$294,0),MATCH(Revisión_Avance_Periodo!$M2369,BD_Seguimiento_OAP_2019!$AH$2:$AS$2,0))</f>
        <v>0</v>
      </c>
      <c r="O2369" s="174">
        <f>INDEX(BD_Seguimiento_OAP_2019!$AV$3:$BG$294,MATCH(Revisión_Avance_Periodo!$I2369,BD_Seguimiento_OAP_2019!$L$3:$L$294,0),MATCH(Revisión_Avance_Periodo!$M2369,BD_Seguimiento_OAP_2019!$AV$2:$BG$2,0))</f>
        <v>0</v>
      </c>
      <c r="P2369" s="175">
        <f t="shared" ref="P2369:P2375" si="437">IFERROR((O2369/N2369),0)</f>
        <v>0</v>
      </c>
      <c r="Q2369" s="182" t="str">
        <f>VLOOKUP(P2369,Tabla_Indicador_Gestion4[#All],3,TRUE)</f>
        <v>Por Ejecutar</v>
      </c>
      <c r="R2369" s="215">
        <f>SUBTOTAL(9,$N$2366:$N2369)</f>
        <v>0.5</v>
      </c>
      <c r="S2369" s="231">
        <f>SUBTOTAL(9,$O$2366:$O2369)</f>
        <v>0.5</v>
      </c>
      <c r="T2369" s="231">
        <f>IFERROR(+Revisión_Avance_Periodo!$S2369/Revisión_Avance_Periodo!$R2369,0)</f>
        <v>1</v>
      </c>
      <c r="U2369" s="184"/>
      <c r="V2369" s="185"/>
      <c r="W2369" s="183"/>
      <c r="X2369" s="183"/>
      <c r="Y2369" s="183"/>
      <c r="Z2369" s="186"/>
      <c r="AA2369" s="187"/>
    </row>
    <row r="2370" spans="1:27" x14ac:dyDescent="0.25">
      <c r="A2370" s="88">
        <v>200</v>
      </c>
      <c r="B2370" s="91" t="str">
        <f>CONCATENATE(Revisión_Avance_Periodo!$C2370,";",Revisión_Avance_Periodo!$E2370,";",Revisión_Avance_Periodo!$I2370)</f>
        <v>OE1;PR_10;ACT_98</v>
      </c>
      <c r="C2370" s="170" t="s">
        <v>9</v>
      </c>
      <c r="D2370" s="171" t="str">
        <f>VLOOKUP(Revisión_Avance_Periodo!$C2370,Componentes_BD!$F$1:$G$5,2,FALSE)</f>
        <v>Fortalecer la Vigilancia.</v>
      </c>
      <c r="E2370" s="106" t="s">
        <v>12</v>
      </c>
      <c r="F2370" s="89">
        <v>11</v>
      </c>
      <c r="G2370" s="89" t="str">
        <f>VLOOKUP(Revisión_Avance_Periodo!$A2370,BD_Seguimiento_OAP_2019!$A$2:$G$294,7,FALSE)</f>
        <v>PAI</v>
      </c>
      <c r="H2370" s="89" t="str">
        <f>VLOOKUP(Revisión_Avance_Periodo!$A2370,BD_Seguimiento_OAP_2019!$A$2:$J$294,10,FALSE)</f>
        <v>PAI_05 - Gestión del Riesgo de Corrupción  - Mapa de Riesgos de Corrupción</v>
      </c>
      <c r="I2370" s="89" t="s">
        <v>1675</v>
      </c>
      <c r="J2370" s="89" t="str">
        <f>VLOOKUP(Revisión_Avance_Periodo!$I2370,BD_Seguimiento_OAP_2019!$L:$M,2,FALSE)</f>
        <v>Publicar el mapa de riesgos consolidado en el botón de transparencia e intranet</v>
      </c>
      <c r="K2370" s="106" t="s">
        <v>59</v>
      </c>
      <c r="L2370" s="172">
        <v>4.4642857142857152E-4</v>
      </c>
      <c r="M2370" s="173" t="s">
        <v>108</v>
      </c>
      <c r="N2370" s="174">
        <f>INDEX(BD_Seguimiento_OAP_2019!$AH$3:$AS$294,MATCH(Revisión_Avance_Periodo!$I2370,BD_Seguimiento_OAP_2019!$L$3:$L$294,0),MATCH(Revisión_Avance_Periodo!$M2370,BD_Seguimiento_OAP_2019!$AH$2:$AS$2,0))</f>
        <v>0</v>
      </c>
      <c r="O2370" s="174">
        <f>INDEX(BD_Seguimiento_OAP_2019!$AV$3:$BG$294,MATCH(Revisión_Avance_Periodo!$I2370,BD_Seguimiento_OAP_2019!$L$3:$L$294,0),MATCH(Revisión_Avance_Periodo!$M2370,BD_Seguimiento_OAP_2019!$AV$2:$BG$2,0))</f>
        <v>0</v>
      </c>
      <c r="P2370" s="175">
        <f t="shared" si="437"/>
        <v>0</v>
      </c>
      <c r="Q2370" s="173" t="str">
        <f>VLOOKUP(P2370,Tabla_Indicador_Gestion4[#All],3,TRUE)</f>
        <v>Por Ejecutar</v>
      </c>
      <c r="R2370" s="215">
        <f>SUBTOTAL(9,$N$2366:$N2370)</f>
        <v>0.5</v>
      </c>
      <c r="S2370" s="231">
        <f>SUBTOTAL(9,$O$2366:$O2370)</f>
        <v>0.5</v>
      </c>
      <c r="T2370" s="231">
        <f>IFERROR(+Revisión_Avance_Periodo!$S2370/Revisión_Avance_Periodo!$R2370,0)</f>
        <v>1</v>
      </c>
      <c r="U2370" s="184"/>
      <c r="V2370" s="185"/>
      <c r="W2370" s="183"/>
      <c r="X2370" s="183"/>
      <c r="Y2370" s="183"/>
      <c r="Z2370" s="186"/>
      <c r="AA2370" s="187"/>
    </row>
    <row r="2371" spans="1:27" x14ac:dyDescent="0.25">
      <c r="A2371" s="94">
        <v>200</v>
      </c>
      <c r="B2371" s="96" t="str">
        <f>CONCATENATE(Revisión_Avance_Periodo!$C2371,";",Revisión_Avance_Periodo!$E2371,";",Revisión_Avance_Periodo!$I2371)</f>
        <v>OE1;PR_10;ACT_98</v>
      </c>
      <c r="C2371" s="180" t="s">
        <v>9</v>
      </c>
      <c r="D2371" s="181" t="str">
        <f>VLOOKUP(Revisión_Avance_Periodo!$C2371,Componentes_BD!$F$1:$G$5,2,FALSE)</f>
        <v>Fortalecer la Vigilancia.</v>
      </c>
      <c r="E2371" s="119" t="s">
        <v>12</v>
      </c>
      <c r="F2371" s="95">
        <v>11</v>
      </c>
      <c r="G2371" s="95" t="str">
        <f>VLOOKUP(Revisión_Avance_Periodo!$A2371,BD_Seguimiento_OAP_2019!$A$2:$G$294,7,FALSE)</f>
        <v>PAI</v>
      </c>
      <c r="H2371" s="95" t="str">
        <f>VLOOKUP(Revisión_Avance_Periodo!$A2371,BD_Seguimiento_OAP_2019!$A$2:$J$294,10,FALSE)</f>
        <v>PAI_05 - Gestión del Riesgo de Corrupción  - Mapa de Riesgos de Corrupción</v>
      </c>
      <c r="I2371" s="95" t="s">
        <v>1675</v>
      </c>
      <c r="J2371" s="95" t="str">
        <f>VLOOKUP(Revisión_Avance_Periodo!$I2371,BD_Seguimiento_OAP_2019!$L:$M,2,FALSE)</f>
        <v>Publicar el mapa de riesgos consolidado en el botón de transparencia e intranet</v>
      </c>
      <c r="K2371" s="119" t="s">
        <v>59</v>
      </c>
      <c r="L2371" s="172">
        <v>4.4642857142857152E-4</v>
      </c>
      <c r="M2371" s="182" t="s">
        <v>109</v>
      </c>
      <c r="N2371" s="174">
        <f>INDEX(BD_Seguimiento_OAP_2019!$AH$3:$AS$294,MATCH(Revisión_Avance_Periodo!$I2371,BD_Seguimiento_OAP_2019!$L$3:$L$294,0),MATCH(Revisión_Avance_Periodo!$M2371,BD_Seguimiento_OAP_2019!$AH$2:$AS$2,0))</f>
        <v>0</v>
      </c>
      <c r="O2371" s="174">
        <f>INDEX(BD_Seguimiento_OAP_2019!$AV$3:$BG$294,MATCH(Revisión_Avance_Periodo!$I2371,BD_Seguimiento_OAP_2019!$L$3:$L$294,0),MATCH(Revisión_Avance_Periodo!$M2371,BD_Seguimiento_OAP_2019!$AV$2:$BG$2,0))</f>
        <v>0</v>
      </c>
      <c r="P2371" s="175">
        <f t="shared" si="437"/>
        <v>0</v>
      </c>
      <c r="Q2371" s="182" t="str">
        <f>VLOOKUP(P2371,Tabla_Indicador_Gestion4[#All],3,TRUE)</f>
        <v>Por Ejecutar</v>
      </c>
      <c r="R2371" s="215">
        <f>SUBTOTAL(9,$N$2366:$N2371)</f>
        <v>0.5</v>
      </c>
      <c r="S2371" s="231">
        <f>SUBTOTAL(9,$O$2366:$O2371)</f>
        <v>0.5</v>
      </c>
      <c r="T2371" s="231">
        <f>IFERROR(+Revisión_Avance_Periodo!$S2371/Revisión_Avance_Periodo!$R2371,0)</f>
        <v>1</v>
      </c>
      <c r="U2371" s="184"/>
      <c r="V2371" s="185"/>
      <c r="W2371" s="183"/>
      <c r="X2371" s="183"/>
      <c r="Y2371" s="183"/>
      <c r="Z2371" s="186"/>
      <c r="AA2371" s="187"/>
    </row>
    <row r="2372" spans="1:27" x14ac:dyDescent="0.25">
      <c r="A2372" s="88">
        <v>200</v>
      </c>
      <c r="B2372" s="91" t="str">
        <f>CONCATENATE(Revisión_Avance_Periodo!$C2372,";",Revisión_Avance_Periodo!$E2372,";",Revisión_Avance_Periodo!$I2372)</f>
        <v>OE1;PR_10;ACT_98</v>
      </c>
      <c r="C2372" s="170" t="s">
        <v>9</v>
      </c>
      <c r="D2372" s="171" t="str">
        <f>VLOOKUP(Revisión_Avance_Periodo!$C2372,Componentes_BD!$F$1:$G$5,2,FALSE)</f>
        <v>Fortalecer la Vigilancia.</v>
      </c>
      <c r="E2372" s="106" t="s">
        <v>12</v>
      </c>
      <c r="F2372" s="89">
        <v>11</v>
      </c>
      <c r="G2372" s="89" t="str">
        <f>VLOOKUP(Revisión_Avance_Periodo!$A2372,BD_Seguimiento_OAP_2019!$A$2:$G$294,7,FALSE)</f>
        <v>PAI</v>
      </c>
      <c r="H2372" s="89" t="str">
        <f>VLOOKUP(Revisión_Avance_Periodo!$A2372,BD_Seguimiento_OAP_2019!$A$2:$J$294,10,FALSE)</f>
        <v>PAI_05 - Gestión del Riesgo de Corrupción  - Mapa de Riesgos de Corrupción</v>
      </c>
      <c r="I2372" s="89" t="s">
        <v>1675</v>
      </c>
      <c r="J2372" s="89" t="str">
        <f>VLOOKUP(Revisión_Avance_Periodo!$I2372,BD_Seguimiento_OAP_2019!$L:$M,2,FALSE)</f>
        <v>Publicar el mapa de riesgos consolidado en el botón de transparencia e intranet</v>
      </c>
      <c r="K2372" s="106" t="s">
        <v>59</v>
      </c>
      <c r="L2372" s="172">
        <v>4.4642857142857152E-4</v>
      </c>
      <c r="M2372" s="173" t="s">
        <v>110</v>
      </c>
      <c r="N2372" s="174">
        <f>INDEX(BD_Seguimiento_OAP_2019!$AH$3:$AS$294,MATCH(Revisión_Avance_Periodo!$I2372,BD_Seguimiento_OAP_2019!$L$3:$L$294,0),MATCH(Revisión_Avance_Periodo!$M2372,BD_Seguimiento_OAP_2019!$AH$2:$AS$2,0))</f>
        <v>0</v>
      </c>
      <c r="O2372" s="174">
        <f>INDEX(BD_Seguimiento_OAP_2019!$AV$3:$BG$294,MATCH(Revisión_Avance_Periodo!$I2372,BD_Seguimiento_OAP_2019!$L$3:$L$294,0),MATCH(Revisión_Avance_Periodo!$M2372,BD_Seguimiento_OAP_2019!$AV$2:$BG$2,0))</f>
        <v>0</v>
      </c>
      <c r="P2372" s="175">
        <f t="shared" si="437"/>
        <v>0</v>
      </c>
      <c r="Q2372" s="173" t="str">
        <f>VLOOKUP(P2372,Tabla_Indicador_Gestion4[#All],3,TRUE)</f>
        <v>Por Ejecutar</v>
      </c>
      <c r="R2372" s="215">
        <f>SUBTOTAL(9,$N$2366:$N2372)</f>
        <v>0.5</v>
      </c>
      <c r="S2372" s="231">
        <f>SUBTOTAL(9,$O$2366:$O2372)</f>
        <v>0.5</v>
      </c>
      <c r="T2372" s="231">
        <f>IFERROR(+Revisión_Avance_Periodo!$S2372/Revisión_Avance_Periodo!$R2372,0)</f>
        <v>1</v>
      </c>
      <c r="U2372" s="184"/>
      <c r="V2372" s="185"/>
      <c r="W2372" s="183"/>
      <c r="X2372" s="183"/>
      <c r="Y2372" s="183"/>
      <c r="Z2372" s="186"/>
      <c r="AA2372" s="187"/>
    </row>
    <row r="2373" spans="1:27" x14ac:dyDescent="0.25">
      <c r="A2373" s="94">
        <v>200</v>
      </c>
      <c r="B2373" s="96" t="str">
        <f>CONCATENATE(Revisión_Avance_Periodo!$C2373,";",Revisión_Avance_Periodo!$E2373,";",Revisión_Avance_Periodo!$I2373)</f>
        <v>OE1;PR_10;ACT_98</v>
      </c>
      <c r="C2373" s="180" t="s">
        <v>9</v>
      </c>
      <c r="D2373" s="181" t="str">
        <f>VLOOKUP(Revisión_Avance_Periodo!$C2373,Componentes_BD!$F$1:$G$5,2,FALSE)</f>
        <v>Fortalecer la Vigilancia.</v>
      </c>
      <c r="E2373" s="119" t="s">
        <v>12</v>
      </c>
      <c r="F2373" s="95">
        <v>11</v>
      </c>
      <c r="G2373" s="95" t="str">
        <f>VLOOKUP(Revisión_Avance_Periodo!$A2373,BD_Seguimiento_OAP_2019!$A$2:$G$294,7,FALSE)</f>
        <v>PAI</v>
      </c>
      <c r="H2373" s="95" t="str">
        <f>VLOOKUP(Revisión_Avance_Periodo!$A2373,BD_Seguimiento_OAP_2019!$A$2:$J$294,10,FALSE)</f>
        <v>PAI_05 - Gestión del Riesgo de Corrupción  - Mapa de Riesgos de Corrupción</v>
      </c>
      <c r="I2373" s="95" t="s">
        <v>1675</v>
      </c>
      <c r="J2373" s="95" t="str">
        <f>VLOOKUP(Revisión_Avance_Periodo!$I2373,BD_Seguimiento_OAP_2019!$L:$M,2,FALSE)</f>
        <v>Publicar el mapa de riesgos consolidado en el botón de transparencia e intranet</v>
      </c>
      <c r="K2373" s="119" t="s">
        <v>59</v>
      </c>
      <c r="L2373" s="172">
        <v>4.4642857142857152E-4</v>
      </c>
      <c r="M2373" s="182" t="s">
        <v>111</v>
      </c>
      <c r="N2373" s="174">
        <f>INDEX(BD_Seguimiento_OAP_2019!$AH$3:$AS$294,MATCH(Revisión_Avance_Periodo!$I2373,BD_Seguimiento_OAP_2019!$L$3:$L$294,0),MATCH(Revisión_Avance_Periodo!$M2373,BD_Seguimiento_OAP_2019!$AH$2:$AS$2,0))</f>
        <v>0</v>
      </c>
      <c r="O2373" s="174">
        <f>INDEX(BD_Seguimiento_OAP_2019!$AV$3:$BG$294,MATCH(Revisión_Avance_Periodo!$I2373,BD_Seguimiento_OAP_2019!$L$3:$L$294,0),MATCH(Revisión_Avance_Periodo!$M2373,BD_Seguimiento_OAP_2019!$AV$2:$BG$2,0))</f>
        <v>0</v>
      </c>
      <c r="P2373" s="175">
        <f t="shared" si="437"/>
        <v>0</v>
      </c>
      <c r="Q2373" s="182" t="str">
        <f>VLOOKUP(P2373,Tabla_Indicador_Gestion4[#All],3,TRUE)</f>
        <v>Por Ejecutar</v>
      </c>
      <c r="R2373" s="215">
        <f>SUBTOTAL(9,$N$2366:$N2373)</f>
        <v>0.5</v>
      </c>
      <c r="S2373" s="231">
        <f>SUBTOTAL(9,$O$2366:$O2373)</f>
        <v>0.5</v>
      </c>
      <c r="T2373" s="231">
        <f>IFERROR(+Revisión_Avance_Periodo!$S2373/Revisión_Avance_Periodo!$R2373,0)</f>
        <v>1</v>
      </c>
      <c r="U2373" s="184"/>
      <c r="V2373" s="185"/>
      <c r="W2373" s="183"/>
      <c r="X2373" s="183"/>
      <c r="Y2373" s="183"/>
      <c r="Z2373" s="186"/>
      <c r="AA2373" s="187"/>
    </row>
    <row r="2374" spans="1:27" x14ac:dyDescent="0.25">
      <c r="A2374" s="88">
        <v>200</v>
      </c>
      <c r="B2374" s="91" t="str">
        <f>CONCATENATE(Revisión_Avance_Periodo!$C2374,";",Revisión_Avance_Periodo!$E2374,";",Revisión_Avance_Periodo!$I2374)</f>
        <v>OE1;PR_10;ACT_98</v>
      </c>
      <c r="C2374" s="170" t="s">
        <v>9</v>
      </c>
      <c r="D2374" s="171" t="str">
        <f>VLOOKUP(Revisión_Avance_Periodo!$C2374,Componentes_BD!$F$1:$G$5,2,FALSE)</f>
        <v>Fortalecer la Vigilancia.</v>
      </c>
      <c r="E2374" s="106" t="s">
        <v>12</v>
      </c>
      <c r="F2374" s="89">
        <v>11</v>
      </c>
      <c r="G2374" s="89" t="str">
        <f>VLOOKUP(Revisión_Avance_Periodo!$A2374,BD_Seguimiento_OAP_2019!$A$2:$G$294,7,FALSE)</f>
        <v>PAI</v>
      </c>
      <c r="H2374" s="89" t="str">
        <f>VLOOKUP(Revisión_Avance_Periodo!$A2374,BD_Seguimiento_OAP_2019!$A$2:$J$294,10,FALSE)</f>
        <v>PAI_05 - Gestión del Riesgo de Corrupción  - Mapa de Riesgos de Corrupción</v>
      </c>
      <c r="I2374" s="89" t="s">
        <v>1675</v>
      </c>
      <c r="J2374" s="89" t="str">
        <f>VLOOKUP(Revisión_Avance_Periodo!$I2374,BD_Seguimiento_OAP_2019!$L:$M,2,FALSE)</f>
        <v>Publicar el mapa de riesgos consolidado en el botón de transparencia e intranet</v>
      </c>
      <c r="K2374" s="106" t="s">
        <v>59</v>
      </c>
      <c r="L2374" s="172">
        <v>4.4642857142857152E-4</v>
      </c>
      <c r="M2374" s="173" t="s">
        <v>112</v>
      </c>
      <c r="N2374" s="174">
        <f>INDEX(BD_Seguimiento_OAP_2019!$AH$3:$AS$294,MATCH(Revisión_Avance_Periodo!$I2374,BD_Seguimiento_OAP_2019!$L$3:$L$294,0),MATCH(Revisión_Avance_Periodo!$M2374,BD_Seguimiento_OAP_2019!$AH$2:$AS$2,0))</f>
        <v>0</v>
      </c>
      <c r="O2374" s="174">
        <f>INDEX(BD_Seguimiento_OAP_2019!$AV$3:$BG$294,MATCH(Revisión_Avance_Periodo!$I2374,BD_Seguimiento_OAP_2019!$L$3:$L$294,0),MATCH(Revisión_Avance_Periodo!$M2374,BD_Seguimiento_OAP_2019!$AV$2:$BG$2,0))</f>
        <v>0</v>
      </c>
      <c r="P2374" s="175">
        <f t="shared" si="437"/>
        <v>0</v>
      </c>
      <c r="Q2374" s="173" t="str">
        <f>VLOOKUP(P2374,Tabla_Indicador_Gestion4[#All],3,TRUE)</f>
        <v>Por Ejecutar</v>
      </c>
      <c r="R2374" s="215">
        <f>SUBTOTAL(9,$N$2366:$N2374)</f>
        <v>0.5</v>
      </c>
      <c r="S2374" s="231">
        <f>SUBTOTAL(9,$O$2366:$O2374)</f>
        <v>0.5</v>
      </c>
      <c r="T2374" s="231">
        <f>IFERROR(+Revisión_Avance_Periodo!$S2374/Revisión_Avance_Periodo!$R2374,0)</f>
        <v>1</v>
      </c>
      <c r="U2374" s="184"/>
      <c r="V2374" s="185"/>
      <c r="W2374" s="183"/>
      <c r="X2374" s="183"/>
      <c r="Y2374" s="183"/>
      <c r="Z2374" s="186"/>
      <c r="AA2374" s="187"/>
    </row>
    <row r="2375" spans="1:27" x14ac:dyDescent="0.25">
      <c r="A2375" s="94">
        <v>200</v>
      </c>
      <c r="B2375" s="96" t="str">
        <f>CONCATENATE(Revisión_Avance_Periodo!$C2375,";",Revisión_Avance_Periodo!$E2375,";",Revisión_Avance_Periodo!$I2375)</f>
        <v>OE1;PR_10;ACT_98</v>
      </c>
      <c r="C2375" s="180" t="s">
        <v>9</v>
      </c>
      <c r="D2375" s="181" t="str">
        <f>VLOOKUP(Revisión_Avance_Periodo!$C2375,Componentes_BD!$F$1:$G$5,2,FALSE)</f>
        <v>Fortalecer la Vigilancia.</v>
      </c>
      <c r="E2375" s="119" t="s">
        <v>12</v>
      </c>
      <c r="F2375" s="95">
        <v>11</v>
      </c>
      <c r="G2375" s="95" t="str">
        <f>VLOOKUP(Revisión_Avance_Periodo!$A2375,BD_Seguimiento_OAP_2019!$A$2:$G$294,7,FALSE)</f>
        <v>PAI</v>
      </c>
      <c r="H2375" s="95" t="str">
        <f>VLOOKUP(Revisión_Avance_Periodo!$A2375,BD_Seguimiento_OAP_2019!$A$2:$J$294,10,FALSE)</f>
        <v>PAI_05 - Gestión del Riesgo de Corrupción  - Mapa de Riesgos de Corrupción</v>
      </c>
      <c r="I2375" s="95" t="s">
        <v>1675</v>
      </c>
      <c r="J2375" s="95" t="str">
        <f>VLOOKUP(Revisión_Avance_Periodo!$I2375,BD_Seguimiento_OAP_2019!$L:$M,2,FALSE)</f>
        <v>Publicar el mapa de riesgos consolidado en el botón de transparencia e intranet</v>
      </c>
      <c r="K2375" s="119" t="s">
        <v>59</v>
      </c>
      <c r="L2375" s="172">
        <v>4.4642857142857152E-4</v>
      </c>
      <c r="M2375" s="182" t="s">
        <v>113</v>
      </c>
      <c r="N2375" s="174">
        <f>INDEX(BD_Seguimiento_OAP_2019!$AH$3:$AS$294,MATCH(Revisión_Avance_Periodo!$I2375,BD_Seguimiento_OAP_2019!$L$3:$L$294,0),MATCH(Revisión_Avance_Periodo!$M2375,BD_Seguimiento_OAP_2019!$AH$2:$AS$2,0))</f>
        <v>0</v>
      </c>
      <c r="O2375" s="174">
        <f>INDEX(BD_Seguimiento_OAP_2019!$AV$3:$BG$294,MATCH(Revisión_Avance_Periodo!$I2375,BD_Seguimiento_OAP_2019!$L$3:$L$294,0),MATCH(Revisión_Avance_Periodo!$M2375,BD_Seguimiento_OAP_2019!$AV$2:$BG$2,0))</f>
        <v>0</v>
      </c>
      <c r="P2375" s="175">
        <f t="shared" si="437"/>
        <v>0</v>
      </c>
      <c r="Q2375" s="182" t="str">
        <f>VLOOKUP(P2375,Tabla_Indicador_Gestion4[#All],3,TRUE)</f>
        <v>Por Ejecutar</v>
      </c>
      <c r="R2375" s="215">
        <f>SUBTOTAL(9,$N$2366:$N2375)</f>
        <v>0.5</v>
      </c>
      <c r="S2375" s="231">
        <f>SUBTOTAL(9,$O$2366:$O2375)</f>
        <v>0.5</v>
      </c>
      <c r="T2375" s="231">
        <f>IFERROR(+Revisión_Avance_Periodo!$S2375/Revisión_Avance_Periodo!$R2375,0)</f>
        <v>1</v>
      </c>
      <c r="U2375" s="184"/>
      <c r="V2375" s="185"/>
      <c r="W2375" s="183"/>
      <c r="X2375" s="183"/>
      <c r="Y2375" s="183"/>
      <c r="Z2375" s="186"/>
      <c r="AA2375" s="187"/>
    </row>
    <row r="2376" spans="1:27" x14ac:dyDescent="0.25">
      <c r="A2376" s="88">
        <v>200</v>
      </c>
      <c r="B2376" s="91" t="str">
        <f>CONCATENATE(Revisión_Avance_Periodo!$C2376,";",Revisión_Avance_Periodo!$E2376,";",Revisión_Avance_Periodo!$I2376)</f>
        <v>OE1;PR_10;ACT_98</v>
      </c>
      <c r="C2376" s="170" t="s">
        <v>9</v>
      </c>
      <c r="D2376" s="171" t="str">
        <f>VLOOKUP(Revisión_Avance_Periodo!$C2376,Componentes_BD!$F$1:$G$5,2,FALSE)</f>
        <v>Fortalecer la Vigilancia.</v>
      </c>
      <c r="E2376" s="106" t="s">
        <v>12</v>
      </c>
      <c r="F2376" s="89">
        <v>11</v>
      </c>
      <c r="G2376" s="89" t="str">
        <f>VLOOKUP(Revisión_Avance_Periodo!$A2376,BD_Seguimiento_OAP_2019!$A$2:$G$294,7,FALSE)</f>
        <v>PAI</v>
      </c>
      <c r="H2376" s="89" t="str">
        <f>VLOOKUP(Revisión_Avance_Periodo!$A2376,BD_Seguimiento_OAP_2019!$A$2:$J$294,10,FALSE)</f>
        <v>PAI_05 - Gestión del Riesgo de Corrupción  - Mapa de Riesgos de Corrupción</v>
      </c>
      <c r="I2376" s="89" t="s">
        <v>1675</v>
      </c>
      <c r="J2376" s="89" t="str">
        <f>VLOOKUP(Revisión_Avance_Periodo!$I2376,BD_Seguimiento_OAP_2019!$L:$M,2,FALSE)</f>
        <v>Publicar el mapa de riesgos consolidado en el botón de transparencia e intranet</v>
      </c>
      <c r="K2376" s="106" t="s">
        <v>59</v>
      </c>
      <c r="L2376" s="172">
        <v>4.4642857142857152E-4</v>
      </c>
      <c r="M2376" s="173" t="s">
        <v>114</v>
      </c>
      <c r="N2376" s="174">
        <f>INDEX(BD_Seguimiento_OAP_2019!$AH$3:$AS$294,MATCH(Revisión_Avance_Periodo!$I2376,BD_Seguimiento_OAP_2019!$L$3:$L$294,0),MATCH(Revisión_Avance_Periodo!$M2376,BD_Seguimiento_OAP_2019!$AH$2:$AS$2,0))</f>
        <v>0.5</v>
      </c>
      <c r="O2376" s="174">
        <f>INDEX(BD_Seguimiento_OAP_2019!$AV$3:$BG$294,MATCH(Revisión_Avance_Periodo!$I2376,BD_Seguimiento_OAP_2019!$L$3:$L$294,0),MATCH(Revisión_Avance_Periodo!$M2376,BD_Seguimiento_OAP_2019!$AV$2:$BG$2,0))</f>
        <v>0</v>
      </c>
      <c r="P2376" s="189">
        <f t="shared" ref="P2376:P2433" si="438">O2376/N2376</f>
        <v>0</v>
      </c>
      <c r="Q2376" s="173" t="str">
        <f>VLOOKUP(P2376,Tabla_Indicador_Gestion4[#All],3,TRUE)</f>
        <v>Por Ejecutar</v>
      </c>
      <c r="R2376" s="215">
        <f>SUBTOTAL(9,$N$2366:$N2376)</f>
        <v>1</v>
      </c>
      <c r="S2376" s="231">
        <f>SUBTOTAL(9,$O$2366:$O2376)</f>
        <v>0.5</v>
      </c>
      <c r="T2376" s="231">
        <f>IFERROR(+Revisión_Avance_Periodo!$S2376/Revisión_Avance_Periodo!$R2376,0)</f>
        <v>0.5</v>
      </c>
      <c r="U2376" s="184"/>
      <c r="V2376" s="185"/>
      <c r="W2376" s="183"/>
      <c r="X2376" s="183"/>
      <c r="Y2376" s="183"/>
      <c r="Z2376" s="186"/>
      <c r="AA2376" s="187"/>
    </row>
    <row r="2377" spans="1:27" ht="15.75" thickBot="1" x14ac:dyDescent="0.3">
      <c r="A2377" s="94">
        <v>200</v>
      </c>
      <c r="B2377" s="96" t="str">
        <f>CONCATENATE(Revisión_Avance_Periodo!$C2377,";",Revisión_Avance_Periodo!$E2377,";",Revisión_Avance_Periodo!$I2377)</f>
        <v>OE1;PR_10;ACT_98</v>
      </c>
      <c r="C2377" s="180" t="s">
        <v>9</v>
      </c>
      <c r="D2377" s="181" t="str">
        <f>VLOOKUP(Revisión_Avance_Periodo!$C2377,Componentes_BD!$F$1:$G$5,2,FALSE)</f>
        <v>Fortalecer la Vigilancia.</v>
      </c>
      <c r="E2377" s="119" t="s">
        <v>12</v>
      </c>
      <c r="F2377" s="95">
        <v>11</v>
      </c>
      <c r="G2377" s="95" t="str">
        <f>VLOOKUP(Revisión_Avance_Periodo!$A2377,BD_Seguimiento_OAP_2019!$A$2:$G$294,7,FALSE)</f>
        <v>PAI</v>
      </c>
      <c r="H2377" s="95" t="str">
        <f>VLOOKUP(Revisión_Avance_Periodo!$A2377,BD_Seguimiento_OAP_2019!$A$2:$J$294,10,FALSE)</f>
        <v>PAI_05 - Gestión del Riesgo de Corrupción  - Mapa de Riesgos de Corrupción</v>
      </c>
      <c r="I2377" s="95" t="s">
        <v>1675</v>
      </c>
      <c r="J2377" s="95" t="str">
        <f>VLOOKUP(Revisión_Avance_Periodo!$I2377,BD_Seguimiento_OAP_2019!$L:$M,2,FALSE)</f>
        <v>Publicar el mapa de riesgos consolidado en el botón de transparencia e intranet</v>
      </c>
      <c r="K2377" s="119" t="s">
        <v>59</v>
      </c>
      <c r="L2377" s="172">
        <v>4.4642857142857152E-4</v>
      </c>
      <c r="M2377" s="182" t="s">
        <v>115</v>
      </c>
      <c r="N2377" s="174">
        <f>INDEX(BD_Seguimiento_OAP_2019!$AH$3:$AS$294,MATCH(Revisión_Avance_Periodo!$I2377,BD_Seguimiento_OAP_2019!$L$3:$L$294,0),MATCH(Revisión_Avance_Periodo!$M2377,BD_Seguimiento_OAP_2019!$AH$2:$AS$2,0))</f>
        <v>0</v>
      </c>
      <c r="O2377" s="174">
        <f>INDEX(BD_Seguimiento_OAP_2019!$AV$3:$BG$294,MATCH(Revisión_Avance_Periodo!$I2377,BD_Seguimiento_OAP_2019!$L$3:$L$294,0),MATCH(Revisión_Avance_Periodo!$M2377,BD_Seguimiento_OAP_2019!$AV$2:$BG$2,0))</f>
        <v>0</v>
      </c>
      <c r="P2377" s="175">
        <f t="shared" ref="P2377:P2380" si="439">IFERROR((O2377/N2377),0)</f>
        <v>0</v>
      </c>
      <c r="Q2377" s="182" t="str">
        <f>VLOOKUP(P2377,Tabla_Indicador_Gestion4[#All],3,TRUE)</f>
        <v>Por Ejecutar</v>
      </c>
      <c r="R2377" s="215">
        <f>SUBTOTAL(9,$N$2366:$N2377)</f>
        <v>1</v>
      </c>
      <c r="S2377" s="231">
        <f>SUBTOTAL(9,$O$2366:$O2377)</f>
        <v>0.5</v>
      </c>
      <c r="T2377" s="231">
        <f>IFERROR(+Revisión_Avance_Periodo!$S2377/Revisión_Avance_Periodo!$R2377,0)</f>
        <v>0.5</v>
      </c>
      <c r="U2377" s="184"/>
      <c r="V2377" s="185"/>
      <c r="W2377" s="183"/>
      <c r="X2377" s="183"/>
      <c r="Y2377" s="183"/>
      <c r="Z2377" s="186"/>
      <c r="AA2377" s="187"/>
    </row>
    <row r="2378" spans="1:27" x14ac:dyDescent="0.25">
      <c r="A2378" s="88">
        <v>201</v>
      </c>
      <c r="B2378" s="91" t="str">
        <f>CONCATENATE(Revisión_Avance_Periodo!$C2378,";",Revisión_Avance_Periodo!$E2378,";",Revisión_Avance_Periodo!$I2378)</f>
        <v>OE1;PR_10;ACT_99</v>
      </c>
      <c r="C2378" s="170" t="s">
        <v>9</v>
      </c>
      <c r="D2378" s="171" t="str">
        <f>VLOOKUP(Revisión_Avance_Periodo!$C2378,Componentes_BD!$F$1:$G$5,2,FALSE)</f>
        <v>Fortalecer la Vigilancia.</v>
      </c>
      <c r="E2378" s="106" t="s">
        <v>12</v>
      </c>
      <c r="F2378" s="89">
        <v>11</v>
      </c>
      <c r="G2378" s="89" t="str">
        <f>VLOOKUP(Revisión_Avance_Periodo!$A2378,BD_Seguimiento_OAP_2019!$A$2:$G$294,7,FALSE)</f>
        <v>PAI</v>
      </c>
      <c r="H2378" s="89" t="str">
        <f>VLOOKUP(Revisión_Avance_Periodo!$A2378,BD_Seguimiento_OAP_2019!$A$2:$J$294,10,FALSE)</f>
        <v>PAI_05 - Gestión del Riesgo de Corrupción  - Mapa de Riesgos de Corrupción</v>
      </c>
      <c r="I2378" s="89" t="s">
        <v>1679</v>
      </c>
      <c r="J2378" s="89" t="str">
        <f>VLOOKUP(Revisión_Avance_Periodo!$I2378,BD_Seguimiento_OAP_2019!$L:$M,2,FALSE)</f>
        <v xml:space="preserve">Socializar el Mapa de Riesgos en la SPT </v>
      </c>
      <c r="K2378" s="106" t="s">
        <v>59</v>
      </c>
      <c r="L2378" s="172">
        <v>4.4642857142857152E-4</v>
      </c>
      <c r="M2378" s="173" t="s">
        <v>104</v>
      </c>
      <c r="N2378" s="174">
        <f>INDEX(BD_Seguimiento_OAP_2019!$AH$3:$AS$294,MATCH(Revisión_Avance_Periodo!$I2378,BD_Seguimiento_OAP_2019!$L$3:$L$294,0),MATCH(Revisión_Avance_Periodo!$M2378,BD_Seguimiento_OAP_2019!$AH$2:$AS$2,0))</f>
        <v>0</v>
      </c>
      <c r="O2378" s="174">
        <f>INDEX(BD_Seguimiento_OAP_2019!$AV$3:$BG$294,MATCH(Revisión_Avance_Periodo!$I2378,BD_Seguimiento_OAP_2019!$L$3:$L$294,0),MATCH(Revisión_Avance_Periodo!$M2378,BD_Seguimiento_OAP_2019!$AV$2:$BG$2,0))</f>
        <v>0</v>
      </c>
      <c r="P2378" s="175">
        <f t="shared" si="439"/>
        <v>0</v>
      </c>
      <c r="Q2378" s="173" t="str">
        <f>VLOOKUP(P2378,Tabla_Indicador_Gestion4[#All],3,TRUE)</f>
        <v>Por Ejecutar</v>
      </c>
      <c r="R2378" s="213">
        <f>SUBTOTAL(9,$N$2378:$N2378)</f>
        <v>0</v>
      </c>
      <c r="S2378" s="234">
        <f>SUBTOTAL(9,$O$2378:$O2378)</f>
        <v>0</v>
      </c>
      <c r="T2378" s="234">
        <f>IFERROR(+Revisión_Avance_Periodo!$S2378/Revisión_Avance_Periodo!$R2378,0)</f>
        <v>0</v>
      </c>
      <c r="U2378" s="177">
        <f>SUBTOTAL(9,N2378:N2389)</f>
        <v>1</v>
      </c>
      <c r="V2378" s="176">
        <f>SUBTOTAL(9,O2378:O2389)</f>
        <v>0</v>
      </c>
      <c r="W2378" s="176">
        <f t="shared" ref="W2378" si="440">+V2378/U2378</f>
        <v>0</v>
      </c>
      <c r="X2378" s="176"/>
      <c r="Y2378" s="176">
        <f>100%-Revisión_Avance_Periodo!$W2378</f>
        <v>1</v>
      </c>
      <c r="Z2378" s="178" t="str">
        <f>VLOOKUP(W2378,Tabla_Indicador_Gestion4[],3,TRUE)</f>
        <v>Por Ejecutar</v>
      </c>
      <c r="AA2378" s="179">
        <f>Revisión_Avance_Periodo!$W2378*Revisión_Avance_Periodo!$L2378</f>
        <v>0</v>
      </c>
    </row>
    <row r="2379" spans="1:27" x14ac:dyDescent="0.25">
      <c r="A2379" s="94">
        <v>201</v>
      </c>
      <c r="B2379" s="96" t="str">
        <f>CONCATENATE(Revisión_Avance_Periodo!$C2379,";",Revisión_Avance_Periodo!$E2379,";",Revisión_Avance_Periodo!$I2379)</f>
        <v>OE1;PR_10;ACT_99</v>
      </c>
      <c r="C2379" s="180" t="s">
        <v>9</v>
      </c>
      <c r="D2379" s="181" t="str">
        <f>VLOOKUP(Revisión_Avance_Periodo!$C2379,Componentes_BD!$F$1:$G$5,2,FALSE)</f>
        <v>Fortalecer la Vigilancia.</v>
      </c>
      <c r="E2379" s="119" t="s">
        <v>12</v>
      </c>
      <c r="F2379" s="95">
        <v>11</v>
      </c>
      <c r="G2379" s="95" t="str">
        <f>VLOOKUP(Revisión_Avance_Periodo!$A2379,BD_Seguimiento_OAP_2019!$A$2:$G$294,7,FALSE)</f>
        <v>PAI</v>
      </c>
      <c r="H2379" s="95" t="str">
        <f>VLOOKUP(Revisión_Avance_Periodo!$A2379,BD_Seguimiento_OAP_2019!$A$2:$J$294,10,FALSE)</f>
        <v>PAI_05 - Gestión del Riesgo de Corrupción  - Mapa de Riesgos de Corrupción</v>
      </c>
      <c r="I2379" s="95" t="s">
        <v>1679</v>
      </c>
      <c r="J2379" s="95" t="str">
        <f>VLOOKUP(Revisión_Avance_Periodo!$I2379,BD_Seguimiento_OAP_2019!$L:$M,2,FALSE)</f>
        <v xml:space="preserve">Socializar el Mapa de Riesgos en la SPT </v>
      </c>
      <c r="K2379" s="119" t="s">
        <v>59</v>
      </c>
      <c r="L2379" s="172">
        <v>4.4642857142857152E-4</v>
      </c>
      <c r="M2379" s="182" t="s">
        <v>105</v>
      </c>
      <c r="N2379" s="174">
        <f>INDEX(BD_Seguimiento_OAP_2019!$AH$3:$AS$294,MATCH(Revisión_Avance_Periodo!$I2379,BD_Seguimiento_OAP_2019!$L$3:$L$294,0),MATCH(Revisión_Avance_Periodo!$M2379,BD_Seguimiento_OAP_2019!$AH$2:$AS$2,0))</f>
        <v>0</v>
      </c>
      <c r="O2379" s="174">
        <f>INDEX(BD_Seguimiento_OAP_2019!$AV$3:$BG$294,MATCH(Revisión_Avance_Periodo!$I2379,BD_Seguimiento_OAP_2019!$L$3:$L$294,0),MATCH(Revisión_Avance_Periodo!$M2379,BD_Seguimiento_OAP_2019!$AV$2:$BG$2,0))</f>
        <v>0</v>
      </c>
      <c r="P2379" s="175">
        <f t="shared" si="439"/>
        <v>0</v>
      </c>
      <c r="Q2379" s="182" t="str">
        <f>VLOOKUP(P2379,Tabla_Indicador_Gestion4[#All],3,TRUE)</f>
        <v>Por Ejecutar</v>
      </c>
      <c r="R2379" s="215">
        <f>SUBTOTAL(9,$N$2378:$N2379)</f>
        <v>0</v>
      </c>
      <c r="S2379" s="231">
        <f>SUBTOTAL(9,$O$2378:$O2379)</f>
        <v>0</v>
      </c>
      <c r="T2379" s="231">
        <f>IFERROR(+Revisión_Avance_Periodo!$S2379/Revisión_Avance_Periodo!$R2379,0)</f>
        <v>0</v>
      </c>
      <c r="U2379" s="184"/>
      <c r="V2379" s="185"/>
      <c r="W2379" s="183"/>
      <c r="X2379" s="183"/>
      <c r="Y2379" s="183"/>
      <c r="Z2379" s="186"/>
      <c r="AA2379" s="187"/>
    </row>
    <row r="2380" spans="1:27" x14ac:dyDescent="0.25">
      <c r="A2380" s="88">
        <v>201</v>
      </c>
      <c r="B2380" s="91" t="str">
        <f>CONCATENATE(Revisión_Avance_Periodo!$C2380,";",Revisión_Avance_Periodo!$E2380,";",Revisión_Avance_Periodo!$I2380)</f>
        <v>OE1;PR_10;ACT_99</v>
      </c>
      <c r="C2380" s="170" t="s">
        <v>9</v>
      </c>
      <c r="D2380" s="171" t="str">
        <f>VLOOKUP(Revisión_Avance_Periodo!$C2380,Componentes_BD!$F$1:$G$5,2,FALSE)</f>
        <v>Fortalecer la Vigilancia.</v>
      </c>
      <c r="E2380" s="106" t="s">
        <v>12</v>
      </c>
      <c r="F2380" s="89">
        <v>11</v>
      </c>
      <c r="G2380" s="89" t="str">
        <f>VLOOKUP(Revisión_Avance_Periodo!$A2380,BD_Seguimiento_OAP_2019!$A$2:$G$294,7,FALSE)</f>
        <v>PAI</v>
      </c>
      <c r="H2380" s="89" t="str">
        <f>VLOOKUP(Revisión_Avance_Periodo!$A2380,BD_Seguimiento_OAP_2019!$A$2:$J$294,10,FALSE)</f>
        <v>PAI_05 - Gestión del Riesgo de Corrupción  - Mapa de Riesgos de Corrupción</v>
      </c>
      <c r="I2380" s="89" t="s">
        <v>1679</v>
      </c>
      <c r="J2380" s="89" t="str">
        <f>VLOOKUP(Revisión_Avance_Periodo!$I2380,BD_Seguimiento_OAP_2019!$L:$M,2,FALSE)</f>
        <v xml:space="preserve">Socializar el Mapa de Riesgos en la SPT </v>
      </c>
      <c r="K2380" s="106" t="s">
        <v>59</v>
      </c>
      <c r="L2380" s="172">
        <v>4.4642857142857152E-4</v>
      </c>
      <c r="M2380" s="173" t="s">
        <v>106</v>
      </c>
      <c r="N2380" s="174">
        <f>INDEX(BD_Seguimiento_OAP_2019!$AH$3:$AS$294,MATCH(Revisión_Avance_Periodo!$I2380,BD_Seguimiento_OAP_2019!$L$3:$L$294,0),MATCH(Revisión_Avance_Periodo!$M2380,BD_Seguimiento_OAP_2019!$AH$2:$AS$2,0))</f>
        <v>0</v>
      </c>
      <c r="O2380" s="174">
        <f>INDEX(BD_Seguimiento_OAP_2019!$AV$3:$BG$294,MATCH(Revisión_Avance_Periodo!$I2380,BD_Seguimiento_OAP_2019!$L$3:$L$294,0),MATCH(Revisión_Avance_Periodo!$M2380,BD_Seguimiento_OAP_2019!$AV$2:$BG$2,0))</f>
        <v>0</v>
      </c>
      <c r="P2380" s="175">
        <f t="shared" si="439"/>
        <v>0</v>
      </c>
      <c r="Q2380" s="173" t="str">
        <f>VLOOKUP(P2380,Tabla_Indicador_Gestion4[#All],3,TRUE)</f>
        <v>Por Ejecutar</v>
      </c>
      <c r="R2380" s="215">
        <f>SUBTOTAL(9,$N$2378:$N2380)</f>
        <v>0</v>
      </c>
      <c r="S2380" s="231">
        <f>SUBTOTAL(9,$O$2378:$O2380)</f>
        <v>0</v>
      </c>
      <c r="T2380" s="231">
        <f>IFERROR(+Revisión_Avance_Periodo!$S2380/Revisión_Avance_Periodo!$R2380,0)</f>
        <v>0</v>
      </c>
      <c r="U2380" s="184"/>
      <c r="V2380" s="185"/>
      <c r="W2380" s="183"/>
      <c r="X2380" s="183"/>
      <c r="Y2380" s="183"/>
      <c r="Z2380" s="186"/>
      <c r="AA2380" s="187"/>
    </row>
    <row r="2381" spans="1:27" x14ac:dyDescent="0.25">
      <c r="A2381" s="94">
        <v>201</v>
      </c>
      <c r="B2381" s="96" t="str">
        <f>CONCATENATE(Revisión_Avance_Periodo!$C2381,";",Revisión_Avance_Periodo!$E2381,";",Revisión_Avance_Periodo!$I2381)</f>
        <v>OE1;PR_10;ACT_99</v>
      </c>
      <c r="C2381" s="180" t="s">
        <v>9</v>
      </c>
      <c r="D2381" s="181" t="str">
        <f>VLOOKUP(Revisión_Avance_Periodo!$C2381,Componentes_BD!$F$1:$G$5,2,FALSE)</f>
        <v>Fortalecer la Vigilancia.</v>
      </c>
      <c r="E2381" s="119" t="s">
        <v>12</v>
      </c>
      <c r="F2381" s="95">
        <v>11</v>
      </c>
      <c r="G2381" s="95" t="str">
        <f>VLOOKUP(Revisión_Avance_Periodo!$A2381,BD_Seguimiento_OAP_2019!$A$2:$G$294,7,FALSE)</f>
        <v>PAI</v>
      </c>
      <c r="H2381" s="95" t="str">
        <f>VLOOKUP(Revisión_Avance_Periodo!$A2381,BD_Seguimiento_OAP_2019!$A$2:$J$294,10,FALSE)</f>
        <v>PAI_05 - Gestión del Riesgo de Corrupción  - Mapa de Riesgos de Corrupción</v>
      </c>
      <c r="I2381" s="95" t="s">
        <v>1679</v>
      </c>
      <c r="J2381" s="95" t="str">
        <f>VLOOKUP(Revisión_Avance_Periodo!$I2381,BD_Seguimiento_OAP_2019!$L:$M,2,FALSE)</f>
        <v xml:space="preserve">Socializar el Mapa de Riesgos en la SPT </v>
      </c>
      <c r="K2381" s="119" t="s">
        <v>59</v>
      </c>
      <c r="L2381" s="172">
        <v>4.4642857142857152E-4</v>
      </c>
      <c r="M2381" s="182" t="s">
        <v>107</v>
      </c>
      <c r="N2381" s="174">
        <f>INDEX(BD_Seguimiento_OAP_2019!$AH$3:$AS$294,MATCH(Revisión_Avance_Periodo!$I2381,BD_Seguimiento_OAP_2019!$L$3:$L$294,0),MATCH(Revisión_Avance_Periodo!$M2381,BD_Seguimiento_OAP_2019!$AH$2:$AS$2,0))</f>
        <v>0.5</v>
      </c>
      <c r="O2381" s="174">
        <f>INDEX(BD_Seguimiento_OAP_2019!$AV$3:$BG$294,MATCH(Revisión_Avance_Periodo!$I2381,BD_Seguimiento_OAP_2019!$L$3:$L$294,0),MATCH(Revisión_Avance_Periodo!$M2381,BD_Seguimiento_OAP_2019!$AV$2:$BG$2,0))</f>
        <v>0</v>
      </c>
      <c r="P2381" s="188">
        <f t="shared" si="438"/>
        <v>0</v>
      </c>
      <c r="Q2381" s="182" t="str">
        <f>VLOOKUP(P2381,Tabla_Indicador_Gestion4[#All],3,TRUE)</f>
        <v>Por Ejecutar</v>
      </c>
      <c r="R2381" s="215">
        <f>SUBTOTAL(9,$N$2378:$N2381)</f>
        <v>0.5</v>
      </c>
      <c r="S2381" s="231">
        <f>SUBTOTAL(9,$O$2378:$O2381)</f>
        <v>0</v>
      </c>
      <c r="T2381" s="231">
        <f>IFERROR(+Revisión_Avance_Periodo!$S2381/Revisión_Avance_Periodo!$R2381,0)</f>
        <v>0</v>
      </c>
      <c r="U2381" s="184"/>
      <c r="V2381" s="185"/>
      <c r="W2381" s="183"/>
      <c r="X2381" s="183"/>
      <c r="Y2381" s="183"/>
      <c r="Z2381" s="186"/>
      <c r="AA2381" s="187"/>
    </row>
    <row r="2382" spans="1:27" x14ac:dyDescent="0.25">
      <c r="A2382" s="88">
        <v>201</v>
      </c>
      <c r="B2382" s="91" t="str">
        <f>CONCATENATE(Revisión_Avance_Periodo!$C2382,";",Revisión_Avance_Periodo!$E2382,";",Revisión_Avance_Periodo!$I2382)</f>
        <v>OE1;PR_10;ACT_99</v>
      </c>
      <c r="C2382" s="170" t="s">
        <v>9</v>
      </c>
      <c r="D2382" s="171" t="str">
        <f>VLOOKUP(Revisión_Avance_Periodo!$C2382,Componentes_BD!$F$1:$G$5,2,FALSE)</f>
        <v>Fortalecer la Vigilancia.</v>
      </c>
      <c r="E2382" s="106" t="s">
        <v>12</v>
      </c>
      <c r="F2382" s="89">
        <v>11</v>
      </c>
      <c r="G2382" s="89" t="str">
        <f>VLOOKUP(Revisión_Avance_Periodo!$A2382,BD_Seguimiento_OAP_2019!$A$2:$G$294,7,FALSE)</f>
        <v>PAI</v>
      </c>
      <c r="H2382" s="89" t="str">
        <f>VLOOKUP(Revisión_Avance_Periodo!$A2382,BD_Seguimiento_OAP_2019!$A$2:$J$294,10,FALSE)</f>
        <v>PAI_05 - Gestión del Riesgo de Corrupción  - Mapa de Riesgos de Corrupción</v>
      </c>
      <c r="I2382" s="89" t="s">
        <v>1679</v>
      </c>
      <c r="J2382" s="89" t="str">
        <f>VLOOKUP(Revisión_Avance_Periodo!$I2382,BD_Seguimiento_OAP_2019!$L:$M,2,FALSE)</f>
        <v xml:space="preserve">Socializar el Mapa de Riesgos en la SPT </v>
      </c>
      <c r="K2382" s="106" t="s">
        <v>59</v>
      </c>
      <c r="L2382" s="172">
        <v>4.4642857142857152E-4</v>
      </c>
      <c r="M2382" s="173" t="s">
        <v>108</v>
      </c>
      <c r="N2382" s="174">
        <f>INDEX(BD_Seguimiento_OAP_2019!$AH$3:$AS$294,MATCH(Revisión_Avance_Periodo!$I2382,BD_Seguimiento_OAP_2019!$L$3:$L$294,0),MATCH(Revisión_Avance_Periodo!$M2382,BD_Seguimiento_OAP_2019!$AH$2:$AS$2,0))</f>
        <v>0</v>
      </c>
      <c r="O2382" s="174">
        <f>INDEX(BD_Seguimiento_OAP_2019!$AV$3:$BG$294,MATCH(Revisión_Avance_Periodo!$I2382,BD_Seguimiento_OAP_2019!$L$3:$L$294,0),MATCH(Revisión_Avance_Periodo!$M2382,BD_Seguimiento_OAP_2019!$AV$2:$BG$2,0))</f>
        <v>0</v>
      </c>
      <c r="P2382" s="175">
        <f t="shared" ref="P2382:P2384" si="441">IFERROR((O2382/N2382),0)</f>
        <v>0</v>
      </c>
      <c r="Q2382" s="173" t="str">
        <f>VLOOKUP(P2382,Tabla_Indicador_Gestion4[#All],3,TRUE)</f>
        <v>Por Ejecutar</v>
      </c>
      <c r="R2382" s="215">
        <f>SUBTOTAL(9,$N$2378:$N2382)</f>
        <v>0.5</v>
      </c>
      <c r="S2382" s="231">
        <f>SUBTOTAL(9,$O$2378:$O2382)</f>
        <v>0</v>
      </c>
      <c r="T2382" s="231">
        <f>IFERROR(+Revisión_Avance_Periodo!$S2382/Revisión_Avance_Periodo!$R2382,0)</f>
        <v>0</v>
      </c>
      <c r="U2382" s="184"/>
      <c r="V2382" s="185"/>
      <c r="W2382" s="183"/>
      <c r="X2382" s="183"/>
      <c r="Y2382" s="183"/>
      <c r="Z2382" s="186"/>
      <c r="AA2382" s="187"/>
    </row>
    <row r="2383" spans="1:27" x14ac:dyDescent="0.25">
      <c r="A2383" s="94">
        <v>201</v>
      </c>
      <c r="B2383" s="96" t="str">
        <f>CONCATENATE(Revisión_Avance_Periodo!$C2383,";",Revisión_Avance_Periodo!$E2383,";",Revisión_Avance_Periodo!$I2383)</f>
        <v>OE1;PR_10;ACT_99</v>
      </c>
      <c r="C2383" s="180" t="s">
        <v>9</v>
      </c>
      <c r="D2383" s="181" t="str">
        <f>VLOOKUP(Revisión_Avance_Periodo!$C2383,Componentes_BD!$F$1:$G$5,2,FALSE)</f>
        <v>Fortalecer la Vigilancia.</v>
      </c>
      <c r="E2383" s="119" t="s">
        <v>12</v>
      </c>
      <c r="F2383" s="95">
        <v>11</v>
      </c>
      <c r="G2383" s="95" t="str">
        <f>VLOOKUP(Revisión_Avance_Periodo!$A2383,BD_Seguimiento_OAP_2019!$A$2:$G$294,7,FALSE)</f>
        <v>PAI</v>
      </c>
      <c r="H2383" s="95" t="str">
        <f>VLOOKUP(Revisión_Avance_Periodo!$A2383,BD_Seguimiento_OAP_2019!$A$2:$J$294,10,FALSE)</f>
        <v>PAI_05 - Gestión del Riesgo de Corrupción  - Mapa de Riesgos de Corrupción</v>
      </c>
      <c r="I2383" s="95" t="s">
        <v>1679</v>
      </c>
      <c r="J2383" s="95" t="str">
        <f>VLOOKUP(Revisión_Avance_Periodo!$I2383,BD_Seguimiento_OAP_2019!$L:$M,2,FALSE)</f>
        <v xml:space="preserve">Socializar el Mapa de Riesgos en la SPT </v>
      </c>
      <c r="K2383" s="119" t="s">
        <v>59</v>
      </c>
      <c r="L2383" s="172">
        <v>4.4642857142857152E-4</v>
      </c>
      <c r="M2383" s="182" t="s">
        <v>109</v>
      </c>
      <c r="N2383" s="174">
        <f>INDEX(BD_Seguimiento_OAP_2019!$AH$3:$AS$294,MATCH(Revisión_Avance_Periodo!$I2383,BD_Seguimiento_OAP_2019!$L$3:$L$294,0),MATCH(Revisión_Avance_Periodo!$M2383,BD_Seguimiento_OAP_2019!$AH$2:$AS$2,0))</f>
        <v>0</v>
      </c>
      <c r="O2383" s="174">
        <f>INDEX(BD_Seguimiento_OAP_2019!$AV$3:$BG$294,MATCH(Revisión_Avance_Periodo!$I2383,BD_Seguimiento_OAP_2019!$L$3:$L$294,0),MATCH(Revisión_Avance_Periodo!$M2383,BD_Seguimiento_OAP_2019!$AV$2:$BG$2,0))</f>
        <v>0</v>
      </c>
      <c r="P2383" s="175">
        <f t="shared" si="441"/>
        <v>0</v>
      </c>
      <c r="Q2383" s="182" t="str">
        <f>VLOOKUP(P2383,Tabla_Indicador_Gestion4[#All],3,TRUE)</f>
        <v>Por Ejecutar</v>
      </c>
      <c r="R2383" s="215">
        <f>SUBTOTAL(9,$N$2378:$N2383)</f>
        <v>0.5</v>
      </c>
      <c r="S2383" s="231">
        <f>SUBTOTAL(9,$O$2378:$O2383)</f>
        <v>0</v>
      </c>
      <c r="T2383" s="231">
        <f>IFERROR(+Revisión_Avance_Periodo!$S2383/Revisión_Avance_Periodo!$R2383,0)</f>
        <v>0</v>
      </c>
      <c r="U2383" s="184"/>
      <c r="V2383" s="185"/>
      <c r="W2383" s="183"/>
      <c r="X2383" s="183"/>
      <c r="Y2383" s="183"/>
      <c r="Z2383" s="186"/>
      <c r="AA2383" s="187"/>
    </row>
    <row r="2384" spans="1:27" x14ac:dyDescent="0.25">
      <c r="A2384" s="88">
        <v>201</v>
      </c>
      <c r="B2384" s="91" t="str">
        <f>CONCATENATE(Revisión_Avance_Periodo!$C2384,";",Revisión_Avance_Periodo!$E2384,";",Revisión_Avance_Periodo!$I2384)</f>
        <v>OE1;PR_10;ACT_99</v>
      </c>
      <c r="C2384" s="170" t="s">
        <v>9</v>
      </c>
      <c r="D2384" s="171" t="str">
        <f>VLOOKUP(Revisión_Avance_Periodo!$C2384,Componentes_BD!$F$1:$G$5,2,FALSE)</f>
        <v>Fortalecer la Vigilancia.</v>
      </c>
      <c r="E2384" s="106" t="s">
        <v>12</v>
      </c>
      <c r="F2384" s="89">
        <v>11</v>
      </c>
      <c r="G2384" s="89" t="str">
        <f>VLOOKUP(Revisión_Avance_Periodo!$A2384,BD_Seguimiento_OAP_2019!$A$2:$G$294,7,FALSE)</f>
        <v>PAI</v>
      </c>
      <c r="H2384" s="89" t="str">
        <f>VLOOKUP(Revisión_Avance_Periodo!$A2384,BD_Seguimiento_OAP_2019!$A$2:$J$294,10,FALSE)</f>
        <v>PAI_05 - Gestión del Riesgo de Corrupción  - Mapa de Riesgos de Corrupción</v>
      </c>
      <c r="I2384" s="89" t="s">
        <v>1679</v>
      </c>
      <c r="J2384" s="89" t="str">
        <f>VLOOKUP(Revisión_Avance_Periodo!$I2384,BD_Seguimiento_OAP_2019!$L:$M,2,FALSE)</f>
        <v xml:space="preserve">Socializar el Mapa de Riesgos en la SPT </v>
      </c>
      <c r="K2384" s="106" t="s">
        <v>59</v>
      </c>
      <c r="L2384" s="172">
        <v>4.4642857142857152E-4</v>
      </c>
      <c r="M2384" s="173" t="s">
        <v>110</v>
      </c>
      <c r="N2384" s="174">
        <f>INDEX(BD_Seguimiento_OAP_2019!$AH$3:$AS$294,MATCH(Revisión_Avance_Periodo!$I2384,BD_Seguimiento_OAP_2019!$L$3:$L$294,0),MATCH(Revisión_Avance_Periodo!$M2384,BD_Seguimiento_OAP_2019!$AH$2:$AS$2,0))</f>
        <v>0</v>
      </c>
      <c r="O2384" s="174">
        <f>INDEX(BD_Seguimiento_OAP_2019!$AV$3:$BG$294,MATCH(Revisión_Avance_Periodo!$I2384,BD_Seguimiento_OAP_2019!$L$3:$L$294,0),MATCH(Revisión_Avance_Periodo!$M2384,BD_Seguimiento_OAP_2019!$AV$2:$BG$2,0))</f>
        <v>0</v>
      </c>
      <c r="P2384" s="175">
        <f t="shared" si="441"/>
        <v>0</v>
      </c>
      <c r="Q2384" s="173" t="str">
        <f>VLOOKUP(P2384,Tabla_Indicador_Gestion4[#All],3,TRUE)</f>
        <v>Por Ejecutar</v>
      </c>
      <c r="R2384" s="215">
        <f>SUBTOTAL(9,$N$2378:$N2384)</f>
        <v>0.5</v>
      </c>
      <c r="S2384" s="231">
        <f>SUBTOTAL(9,$O$2378:$O2384)</f>
        <v>0</v>
      </c>
      <c r="T2384" s="231">
        <f>IFERROR(+Revisión_Avance_Periodo!$S2384/Revisión_Avance_Periodo!$R2384,0)</f>
        <v>0</v>
      </c>
      <c r="U2384" s="184"/>
      <c r="V2384" s="185"/>
      <c r="W2384" s="183"/>
      <c r="X2384" s="183"/>
      <c r="Y2384" s="183"/>
      <c r="Z2384" s="186"/>
      <c r="AA2384" s="187"/>
    </row>
    <row r="2385" spans="1:27" x14ac:dyDescent="0.25">
      <c r="A2385" s="94">
        <v>201</v>
      </c>
      <c r="B2385" s="96" t="str">
        <f>CONCATENATE(Revisión_Avance_Periodo!$C2385,";",Revisión_Avance_Periodo!$E2385,";",Revisión_Avance_Periodo!$I2385)</f>
        <v>OE1;PR_10;ACT_99</v>
      </c>
      <c r="C2385" s="180" t="s">
        <v>9</v>
      </c>
      <c r="D2385" s="181" t="str">
        <f>VLOOKUP(Revisión_Avance_Periodo!$C2385,Componentes_BD!$F$1:$G$5,2,FALSE)</f>
        <v>Fortalecer la Vigilancia.</v>
      </c>
      <c r="E2385" s="119" t="s">
        <v>12</v>
      </c>
      <c r="F2385" s="95">
        <v>11</v>
      </c>
      <c r="G2385" s="95" t="str">
        <f>VLOOKUP(Revisión_Avance_Periodo!$A2385,BD_Seguimiento_OAP_2019!$A$2:$G$294,7,FALSE)</f>
        <v>PAI</v>
      </c>
      <c r="H2385" s="95" t="str">
        <f>VLOOKUP(Revisión_Avance_Periodo!$A2385,BD_Seguimiento_OAP_2019!$A$2:$J$294,10,FALSE)</f>
        <v>PAI_05 - Gestión del Riesgo de Corrupción  - Mapa de Riesgos de Corrupción</v>
      </c>
      <c r="I2385" s="95" t="s">
        <v>1679</v>
      </c>
      <c r="J2385" s="95" t="str">
        <f>VLOOKUP(Revisión_Avance_Periodo!$I2385,BD_Seguimiento_OAP_2019!$L:$M,2,FALSE)</f>
        <v xml:space="preserve">Socializar el Mapa de Riesgos en la SPT </v>
      </c>
      <c r="K2385" s="119" t="s">
        <v>59</v>
      </c>
      <c r="L2385" s="172">
        <v>4.4642857142857152E-4</v>
      </c>
      <c r="M2385" s="182" t="s">
        <v>111</v>
      </c>
      <c r="N2385" s="174">
        <f>INDEX(BD_Seguimiento_OAP_2019!$AH$3:$AS$294,MATCH(Revisión_Avance_Periodo!$I2385,BD_Seguimiento_OAP_2019!$L$3:$L$294,0),MATCH(Revisión_Avance_Periodo!$M2385,BD_Seguimiento_OAP_2019!$AH$2:$AS$2,0))</f>
        <v>0.5</v>
      </c>
      <c r="O2385" s="174">
        <f>INDEX(BD_Seguimiento_OAP_2019!$AV$3:$BG$294,MATCH(Revisión_Avance_Periodo!$I2385,BD_Seguimiento_OAP_2019!$L$3:$L$294,0),MATCH(Revisión_Avance_Periodo!$M2385,BD_Seguimiento_OAP_2019!$AV$2:$BG$2,0))</f>
        <v>0</v>
      </c>
      <c r="P2385" s="188">
        <f t="shared" si="438"/>
        <v>0</v>
      </c>
      <c r="Q2385" s="182" t="str">
        <f>VLOOKUP(P2385,Tabla_Indicador_Gestion4[#All],3,TRUE)</f>
        <v>Por Ejecutar</v>
      </c>
      <c r="R2385" s="215">
        <f>SUBTOTAL(9,$N$2378:$N2385)</f>
        <v>1</v>
      </c>
      <c r="S2385" s="231">
        <f>SUBTOTAL(9,$O$2378:$O2385)</f>
        <v>0</v>
      </c>
      <c r="T2385" s="231">
        <f>IFERROR(+Revisión_Avance_Periodo!$S2385/Revisión_Avance_Periodo!$R2385,0)</f>
        <v>0</v>
      </c>
      <c r="U2385" s="184"/>
      <c r="V2385" s="185"/>
      <c r="W2385" s="183"/>
      <c r="X2385" s="183"/>
      <c r="Y2385" s="183"/>
      <c r="Z2385" s="186"/>
      <c r="AA2385" s="187"/>
    </row>
    <row r="2386" spans="1:27" x14ac:dyDescent="0.25">
      <c r="A2386" s="88">
        <v>201</v>
      </c>
      <c r="B2386" s="91" t="str">
        <f>CONCATENATE(Revisión_Avance_Periodo!$C2386,";",Revisión_Avance_Periodo!$E2386,";",Revisión_Avance_Periodo!$I2386)</f>
        <v>OE1;PR_10;ACT_99</v>
      </c>
      <c r="C2386" s="170" t="s">
        <v>9</v>
      </c>
      <c r="D2386" s="171" t="str">
        <f>VLOOKUP(Revisión_Avance_Periodo!$C2386,Componentes_BD!$F$1:$G$5,2,FALSE)</f>
        <v>Fortalecer la Vigilancia.</v>
      </c>
      <c r="E2386" s="106" t="s">
        <v>12</v>
      </c>
      <c r="F2386" s="89">
        <v>11</v>
      </c>
      <c r="G2386" s="89" t="str">
        <f>VLOOKUP(Revisión_Avance_Periodo!$A2386,BD_Seguimiento_OAP_2019!$A$2:$G$294,7,FALSE)</f>
        <v>PAI</v>
      </c>
      <c r="H2386" s="89" t="str">
        <f>VLOOKUP(Revisión_Avance_Periodo!$A2386,BD_Seguimiento_OAP_2019!$A$2:$J$294,10,FALSE)</f>
        <v>PAI_05 - Gestión del Riesgo de Corrupción  - Mapa de Riesgos de Corrupción</v>
      </c>
      <c r="I2386" s="89" t="s">
        <v>1679</v>
      </c>
      <c r="J2386" s="89" t="str">
        <f>VLOOKUP(Revisión_Avance_Periodo!$I2386,BD_Seguimiento_OAP_2019!$L:$M,2,FALSE)</f>
        <v xml:space="preserve">Socializar el Mapa de Riesgos en la SPT </v>
      </c>
      <c r="K2386" s="106" t="s">
        <v>59</v>
      </c>
      <c r="L2386" s="172">
        <v>4.4642857142857152E-4</v>
      </c>
      <c r="M2386" s="173" t="s">
        <v>112</v>
      </c>
      <c r="N2386" s="174">
        <f>INDEX(BD_Seguimiento_OAP_2019!$AH$3:$AS$294,MATCH(Revisión_Avance_Periodo!$I2386,BD_Seguimiento_OAP_2019!$L$3:$L$294,0),MATCH(Revisión_Avance_Periodo!$M2386,BD_Seguimiento_OAP_2019!$AH$2:$AS$2,0))</f>
        <v>0</v>
      </c>
      <c r="O2386" s="174">
        <f>INDEX(BD_Seguimiento_OAP_2019!$AV$3:$BG$294,MATCH(Revisión_Avance_Periodo!$I2386,BD_Seguimiento_OAP_2019!$L$3:$L$294,0),MATCH(Revisión_Avance_Periodo!$M2386,BD_Seguimiento_OAP_2019!$AV$2:$BG$2,0))</f>
        <v>0</v>
      </c>
      <c r="P2386" s="175">
        <f t="shared" ref="P2386:P2397" si="442">IFERROR((O2386/N2386),0)</f>
        <v>0</v>
      </c>
      <c r="Q2386" s="173" t="str">
        <f>VLOOKUP(P2386,Tabla_Indicador_Gestion4[#All],3,TRUE)</f>
        <v>Por Ejecutar</v>
      </c>
      <c r="R2386" s="215">
        <f>SUBTOTAL(9,$N$2378:$N2386)</f>
        <v>1</v>
      </c>
      <c r="S2386" s="231">
        <f>SUBTOTAL(9,$O$2378:$O2386)</f>
        <v>0</v>
      </c>
      <c r="T2386" s="231">
        <f>IFERROR(+Revisión_Avance_Periodo!$S2386/Revisión_Avance_Periodo!$R2386,0)</f>
        <v>0</v>
      </c>
      <c r="U2386" s="184"/>
      <c r="V2386" s="185"/>
      <c r="W2386" s="183"/>
      <c r="X2386" s="183"/>
      <c r="Y2386" s="183"/>
      <c r="Z2386" s="186"/>
      <c r="AA2386" s="187"/>
    </row>
    <row r="2387" spans="1:27" x14ac:dyDescent="0.25">
      <c r="A2387" s="94">
        <v>201</v>
      </c>
      <c r="B2387" s="96" t="str">
        <f>CONCATENATE(Revisión_Avance_Periodo!$C2387,";",Revisión_Avance_Periodo!$E2387,";",Revisión_Avance_Periodo!$I2387)</f>
        <v>OE1;PR_10;ACT_99</v>
      </c>
      <c r="C2387" s="180" t="s">
        <v>9</v>
      </c>
      <c r="D2387" s="181" t="str">
        <f>VLOOKUP(Revisión_Avance_Periodo!$C2387,Componentes_BD!$F$1:$G$5,2,FALSE)</f>
        <v>Fortalecer la Vigilancia.</v>
      </c>
      <c r="E2387" s="119" t="s">
        <v>12</v>
      </c>
      <c r="F2387" s="95">
        <v>11</v>
      </c>
      <c r="G2387" s="95" t="str">
        <f>VLOOKUP(Revisión_Avance_Periodo!$A2387,BD_Seguimiento_OAP_2019!$A$2:$G$294,7,FALSE)</f>
        <v>PAI</v>
      </c>
      <c r="H2387" s="95" t="str">
        <f>VLOOKUP(Revisión_Avance_Periodo!$A2387,BD_Seguimiento_OAP_2019!$A$2:$J$294,10,FALSE)</f>
        <v>PAI_05 - Gestión del Riesgo de Corrupción  - Mapa de Riesgos de Corrupción</v>
      </c>
      <c r="I2387" s="95" t="s">
        <v>1679</v>
      </c>
      <c r="J2387" s="95" t="str">
        <f>VLOOKUP(Revisión_Avance_Periodo!$I2387,BD_Seguimiento_OAP_2019!$L:$M,2,FALSE)</f>
        <v xml:space="preserve">Socializar el Mapa de Riesgos en la SPT </v>
      </c>
      <c r="K2387" s="119" t="s">
        <v>59</v>
      </c>
      <c r="L2387" s="172">
        <v>4.4642857142857152E-4</v>
      </c>
      <c r="M2387" s="182" t="s">
        <v>113</v>
      </c>
      <c r="N2387" s="174">
        <f>INDEX(BD_Seguimiento_OAP_2019!$AH$3:$AS$294,MATCH(Revisión_Avance_Periodo!$I2387,BD_Seguimiento_OAP_2019!$L$3:$L$294,0),MATCH(Revisión_Avance_Periodo!$M2387,BD_Seguimiento_OAP_2019!$AH$2:$AS$2,0))</f>
        <v>0</v>
      </c>
      <c r="O2387" s="174">
        <f>INDEX(BD_Seguimiento_OAP_2019!$AV$3:$BG$294,MATCH(Revisión_Avance_Periodo!$I2387,BD_Seguimiento_OAP_2019!$L$3:$L$294,0),MATCH(Revisión_Avance_Periodo!$M2387,BD_Seguimiento_OAP_2019!$AV$2:$BG$2,0))</f>
        <v>0</v>
      </c>
      <c r="P2387" s="175">
        <f t="shared" si="442"/>
        <v>0</v>
      </c>
      <c r="Q2387" s="182" t="str">
        <f>VLOOKUP(P2387,Tabla_Indicador_Gestion4[#All],3,TRUE)</f>
        <v>Por Ejecutar</v>
      </c>
      <c r="R2387" s="215">
        <f>SUBTOTAL(9,$N$2378:$N2387)</f>
        <v>1</v>
      </c>
      <c r="S2387" s="231">
        <f>SUBTOTAL(9,$O$2378:$O2387)</f>
        <v>0</v>
      </c>
      <c r="T2387" s="231">
        <f>IFERROR(+Revisión_Avance_Periodo!$S2387/Revisión_Avance_Periodo!$R2387,0)</f>
        <v>0</v>
      </c>
      <c r="U2387" s="184"/>
      <c r="V2387" s="185"/>
      <c r="W2387" s="183"/>
      <c r="X2387" s="183"/>
      <c r="Y2387" s="183"/>
      <c r="Z2387" s="186"/>
      <c r="AA2387" s="187"/>
    </row>
    <row r="2388" spans="1:27" x14ac:dyDescent="0.25">
      <c r="A2388" s="88">
        <v>201</v>
      </c>
      <c r="B2388" s="91" t="str">
        <f>CONCATENATE(Revisión_Avance_Periodo!$C2388,";",Revisión_Avance_Periodo!$E2388,";",Revisión_Avance_Periodo!$I2388)</f>
        <v>OE1;PR_10;ACT_99</v>
      </c>
      <c r="C2388" s="170" t="s">
        <v>9</v>
      </c>
      <c r="D2388" s="171" t="str">
        <f>VLOOKUP(Revisión_Avance_Periodo!$C2388,Componentes_BD!$F$1:$G$5,2,FALSE)</f>
        <v>Fortalecer la Vigilancia.</v>
      </c>
      <c r="E2388" s="106" t="s">
        <v>12</v>
      </c>
      <c r="F2388" s="89">
        <v>11</v>
      </c>
      <c r="G2388" s="89" t="str">
        <f>VLOOKUP(Revisión_Avance_Periodo!$A2388,BD_Seguimiento_OAP_2019!$A$2:$G$294,7,FALSE)</f>
        <v>PAI</v>
      </c>
      <c r="H2388" s="89" t="str">
        <f>VLOOKUP(Revisión_Avance_Periodo!$A2388,BD_Seguimiento_OAP_2019!$A$2:$J$294,10,FALSE)</f>
        <v>PAI_05 - Gestión del Riesgo de Corrupción  - Mapa de Riesgos de Corrupción</v>
      </c>
      <c r="I2388" s="89" t="s">
        <v>1679</v>
      </c>
      <c r="J2388" s="89" t="str">
        <f>VLOOKUP(Revisión_Avance_Periodo!$I2388,BD_Seguimiento_OAP_2019!$L:$M,2,FALSE)</f>
        <v xml:space="preserve">Socializar el Mapa de Riesgos en la SPT </v>
      </c>
      <c r="K2388" s="106" t="s">
        <v>59</v>
      </c>
      <c r="L2388" s="172">
        <v>4.4642857142857152E-4</v>
      </c>
      <c r="M2388" s="173" t="s">
        <v>114</v>
      </c>
      <c r="N2388" s="174">
        <f>INDEX(BD_Seguimiento_OAP_2019!$AH$3:$AS$294,MATCH(Revisión_Avance_Periodo!$I2388,BD_Seguimiento_OAP_2019!$L$3:$L$294,0),MATCH(Revisión_Avance_Periodo!$M2388,BD_Seguimiento_OAP_2019!$AH$2:$AS$2,0))</f>
        <v>0</v>
      </c>
      <c r="O2388" s="174">
        <f>INDEX(BD_Seguimiento_OAP_2019!$AV$3:$BG$294,MATCH(Revisión_Avance_Periodo!$I2388,BD_Seguimiento_OAP_2019!$L$3:$L$294,0),MATCH(Revisión_Avance_Periodo!$M2388,BD_Seguimiento_OAP_2019!$AV$2:$BG$2,0))</f>
        <v>0</v>
      </c>
      <c r="P2388" s="175">
        <f t="shared" si="442"/>
        <v>0</v>
      </c>
      <c r="Q2388" s="173" t="str">
        <f>VLOOKUP(P2388,Tabla_Indicador_Gestion4[#All],3,TRUE)</f>
        <v>Por Ejecutar</v>
      </c>
      <c r="R2388" s="215">
        <f>SUBTOTAL(9,$N$2378:$N2388)</f>
        <v>1</v>
      </c>
      <c r="S2388" s="231">
        <f>SUBTOTAL(9,$O$2378:$O2388)</f>
        <v>0</v>
      </c>
      <c r="T2388" s="231">
        <f>IFERROR(+Revisión_Avance_Periodo!$S2388/Revisión_Avance_Periodo!$R2388,0)</f>
        <v>0</v>
      </c>
      <c r="U2388" s="184"/>
      <c r="V2388" s="185"/>
      <c r="W2388" s="183"/>
      <c r="X2388" s="183"/>
      <c r="Y2388" s="183"/>
      <c r="Z2388" s="186"/>
      <c r="AA2388" s="187"/>
    </row>
    <row r="2389" spans="1:27" ht="15.75" thickBot="1" x14ac:dyDescent="0.3">
      <c r="A2389" s="94">
        <v>201</v>
      </c>
      <c r="B2389" s="96" t="str">
        <f>CONCATENATE(Revisión_Avance_Periodo!$C2389,";",Revisión_Avance_Periodo!$E2389,";",Revisión_Avance_Periodo!$I2389)</f>
        <v>OE1;PR_10;ACT_99</v>
      </c>
      <c r="C2389" s="180" t="s">
        <v>9</v>
      </c>
      <c r="D2389" s="181" t="str">
        <f>VLOOKUP(Revisión_Avance_Periodo!$C2389,Componentes_BD!$F$1:$G$5,2,FALSE)</f>
        <v>Fortalecer la Vigilancia.</v>
      </c>
      <c r="E2389" s="119" t="s">
        <v>12</v>
      </c>
      <c r="F2389" s="95">
        <v>11</v>
      </c>
      <c r="G2389" s="95" t="str">
        <f>VLOOKUP(Revisión_Avance_Periodo!$A2389,BD_Seguimiento_OAP_2019!$A$2:$G$294,7,FALSE)</f>
        <v>PAI</v>
      </c>
      <c r="H2389" s="95" t="str">
        <f>VLOOKUP(Revisión_Avance_Periodo!$A2389,BD_Seguimiento_OAP_2019!$A$2:$J$294,10,FALSE)</f>
        <v>PAI_05 - Gestión del Riesgo de Corrupción  - Mapa de Riesgos de Corrupción</v>
      </c>
      <c r="I2389" s="95" t="s">
        <v>1679</v>
      </c>
      <c r="J2389" s="95" t="str">
        <f>VLOOKUP(Revisión_Avance_Periodo!$I2389,BD_Seguimiento_OAP_2019!$L:$M,2,FALSE)</f>
        <v xml:space="preserve">Socializar el Mapa de Riesgos en la SPT </v>
      </c>
      <c r="K2389" s="119" t="s">
        <v>59</v>
      </c>
      <c r="L2389" s="172">
        <v>4.4642857142857152E-4</v>
      </c>
      <c r="M2389" s="182" t="s">
        <v>115</v>
      </c>
      <c r="N2389" s="174">
        <f>INDEX(BD_Seguimiento_OAP_2019!$AH$3:$AS$294,MATCH(Revisión_Avance_Periodo!$I2389,BD_Seguimiento_OAP_2019!$L$3:$L$294,0),MATCH(Revisión_Avance_Periodo!$M2389,BD_Seguimiento_OAP_2019!$AH$2:$AS$2,0))</f>
        <v>0</v>
      </c>
      <c r="O2389" s="174">
        <f>INDEX(BD_Seguimiento_OAP_2019!$AV$3:$BG$294,MATCH(Revisión_Avance_Periodo!$I2389,BD_Seguimiento_OAP_2019!$L$3:$L$294,0),MATCH(Revisión_Avance_Periodo!$M2389,BD_Seguimiento_OAP_2019!$AV$2:$BG$2,0))</f>
        <v>0</v>
      </c>
      <c r="P2389" s="175">
        <f t="shared" si="442"/>
        <v>0</v>
      </c>
      <c r="Q2389" s="182" t="str">
        <f>VLOOKUP(P2389,Tabla_Indicador_Gestion4[#All],3,TRUE)</f>
        <v>Por Ejecutar</v>
      </c>
      <c r="R2389" s="215">
        <f>SUBTOTAL(9,$N$2378:$N2389)</f>
        <v>1</v>
      </c>
      <c r="S2389" s="231">
        <f>SUBTOTAL(9,$O$2378:$O2389)</f>
        <v>0</v>
      </c>
      <c r="T2389" s="231">
        <f>IFERROR(+Revisión_Avance_Periodo!$S2389/Revisión_Avance_Periodo!$R2389,0)</f>
        <v>0</v>
      </c>
      <c r="U2389" s="184"/>
      <c r="V2389" s="185"/>
      <c r="W2389" s="183"/>
      <c r="X2389" s="183"/>
      <c r="Y2389" s="183"/>
      <c r="Z2389" s="186"/>
      <c r="AA2389" s="187"/>
    </row>
    <row r="2390" spans="1:27" x14ac:dyDescent="0.25">
      <c r="A2390" s="88">
        <v>202</v>
      </c>
      <c r="B2390" s="91" t="str">
        <f>CONCATENATE(Revisión_Avance_Periodo!$C2390,";",Revisión_Avance_Periodo!$E2390,";",Revisión_Avance_Periodo!$I2390)</f>
        <v>OE1;PR_10;ACT_235</v>
      </c>
      <c r="C2390" s="170" t="s">
        <v>9</v>
      </c>
      <c r="D2390" s="171" t="str">
        <f>VLOOKUP(Revisión_Avance_Periodo!$C2390,Componentes_BD!$F$1:$G$5,2,FALSE)</f>
        <v>Fortalecer la Vigilancia.</v>
      </c>
      <c r="E2390" s="106" t="s">
        <v>12</v>
      </c>
      <c r="F2390" s="89">
        <v>11</v>
      </c>
      <c r="G2390" s="89" t="str">
        <f>VLOOKUP(Revisión_Avance_Periodo!$A2390,BD_Seguimiento_OAP_2019!$A$2:$G$294,7,FALSE)</f>
        <v>PAI</v>
      </c>
      <c r="H2390" s="89" t="str">
        <f>VLOOKUP(Revisión_Avance_Periodo!$A2390,BD_Seguimiento_OAP_2019!$A$2:$J$294,10,FALSE)</f>
        <v>PAI_05 - Gestión del Riesgo de Corrupción  - Mapa de Riesgos de Corrupción</v>
      </c>
      <c r="I2390" s="89" t="s">
        <v>1685</v>
      </c>
      <c r="J2390" s="89" t="str">
        <f>VLOOKUP(Revisión_Avance_Periodo!$I2390,BD_Seguimiento_OAP_2019!$L:$M,2,FALSE)</f>
        <v>Monitorear y efectuar seguimiento a los riesgos de corrupción</v>
      </c>
      <c r="K2390" s="106" t="s">
        <v>49</v>
      </c>
      <c r="L2390" s="172">
        <v>4.4642857142857152E-4</v>
      </c>
      <c r="M2390" s="173" t="s">
        <v>104</v>
      </c>
      <c r="N2390" s="174">
        <f>INDEX(BD_Seguimiento_OAP_2019!$AH$3:$AS$294,MATCH(Revisión_Avance_Periodo!$I2390,BD_Seguimiento_OAP_2019!$L$3:$L$294,0),MATCH(Revisión_Avance_Periodo!$M2390,BD_Seguimiento_OAP_2019!$AH$2:$AS$2,0))</f>
        <v>0</v>
      </c>
      <c r="O2390" s="174">
        <f>INDEX(BD_Seguimiento_OAP_2019!$AV$3:$BG$294,MATCH(Revisión_Avance_Periodo!$I2390,BD_Seguimiento_OAP_2019!$L$3:$L$294,0),MATCH(Revisión_Avance_Periodo!$M2390,BD_Seguimiento_OAP_2019!$AV$2:$BG$2,0))</f>
        <v>0</v>
      </c>
      <c r="P2390" s="175">
        <f t="shared" si="442"/>
        <v>0</v>
      </c>
      <c r="Q2390" s="173" t="str">
        <f>VLOOKUP(P2390,Tabla_Indicador_Gestion4[#All],3,TRUE)</f>
        <v>Por Ejecutar</v>
      </c>
      <c r="R2390" s="213">
        <f>SUBTOTAL(9,$N$2390:$N2390)</f>
        <v>0</v>
      </c>
      <c r="S2390" s="234">
        <f>SUBTOTAL(9,$O$2390:$O2390)</f>
        <v>0</v>
      </c>
      <c r="T2390" s="234">
        <f>IFERROR(+Revisión_Avance_Periodo!$S2390/Revisión_Avance_Periodo!$R2390,0)</f>
        <v>0</v>
      </c>
      <c r="U2390" s="177">
        <f>SUBTOTAL(9,N2390:N2401)</f>
        <v>1</v>
      </c>
      <c r="V2390" s="176">
        <f>SUBTOTAL(9,O2390:O2401)</f>
        <v>0.1</v>
      </c>
      <c r="W2390" s="176">
        <f t="shared" ref="W2390" si="443">+V2390/U2390</f>
        <v>0.1</v>
      </c>
      <c r="X2390" s="176"/>
      <c r="Y2390" s="176">
        <f>100%-Revisión_Avance_Periodo!$W2390</f>
        <v>0.9</v>
      </c>
      <c r="Z2390" s="178" t="str">
        <f>VLOOKUP(W2390,Tabla_Indicador_Gestion4[],3,TRUE)</f>
        <v>En Tramite</v>
      </c>
      <c r="AA2390" s="179">
        <f>Revisión_Avance_Periodo!$W2390*Revisión_Avance_Periodo!$L2390</f>
        <v>4.4642857142857156E-5</v>
      </c>
    </row>
    <row r="2391" spans="1:27" x14ac:dyDescent="0.25">
      <c r="A2391" s="94">
        <v>202</v>
      </c>
      <c r="B2391" s="96" t="str">
        <f>CONCATENATE(Revisión_Avance_Periodo!$C2391,";",Revisión_Avance_Periodo!$E2391,";",Revisión_Avance_Periodo!$I2391)</f>
        <v>OE1;PR_10;ACT_235</v>
      </c>
      <c r="C2391" s="180" t="s">
        <v>9</v>
      </c>
      <c r="D2391" s="181" t="str">
        <f>VLOOKUP(Revisión_Avance_Periodo!$C2391,Componentes_BD!$F$1:$G$5,2,FALSE)</f>
        <v>Fortalecer la Vigilancia.</v>
      </c>
      <c r="E2391" s="119" t="s">
        <v>12</v>
      </c>
      <c r="F2391" s="95">
        <v>11</v>
      </c>
      <c r="G2391" s="95" t="str">
        <f>VLOOKUP(Revisión_Avance_Periodo!$A2391,BD_Seguimiento_OAP_2019!$A$2:$G$294,7,FALSE)</f>
        <v>PAI</v>
      </c>
      <c r="H2391" s="95" t="str">
        <f>VLOOKUP(Revisión_Avance_Periodo!$A2391,BD_Seguimiento_OAP_2019!$A$2:$J$294,10,FALSE)</f>
        <v>PAI_05 - Gestión del Riesgo de Corrupción  - Mapa de Riesgos de Corrupción</v>
      </c>
      <c r="I2391" s="95" t="s">
        <v>1685</v>
      </c>
      <c r="J2391" s="95" t="str">
        <f>VLOOKUP(Revisión_Avance_Periodo!$I2391,BD_Seguimiento_OAP_2019!$L:$M,2,FALSE)</f>
        <v>Monitorear y efectuar seguimiento a los riesgos de corrupción</v>
      </c>
      <c r="K2391" s="119" t="s">
        <v>49</v>
      </c>
      <c r="L2391" s="172">
        <v>4.4642857142857152E-4</v>
      </c>
      <c r="M2391" s="182" t="s">
        <v>105</v>
      </c>
      <c r="N2391" s="174">
        <f>INDEX(BD_Seguimiento_OAP_2019!$AH$3:$AS$294,MATCH(Revisión_Avance_Periodo!$I2391,BD_Seguimiento_OAP_2019!$L$3:$L$294,0),MATCH(Revisión_Avance_Periodo!$M2391,BD_Seguimiento_OAP_2019!$AH$2:$AS$2,0))</f>
        <v>0</v>
      </c>
      <c r="O2391" s="174">
        <f>INDEX(BD_Seguimiento_OAP_2019!$AV$3:$BG$294,MATCH(Revisión_Avance_Periodo!$I2391,BD_Seguimiento_OAP_2019!$L$3:$L$294,0),MATCH(Revisión_Avance_Periodo!$M2391,BD_Seguimiento_OAP_2019!$AV$2:$BG$2,0))</f>
        <v>0</v>
      </c>
      <c r="P2391" s="175">
        <f t="shared" si="442"/>
        <v>0</v>
      </c>
      <c r="Q2391" s="182" t="str">
        <f>VLOOKUP(P2391,Tabla_Indicador_Gestion4[#All],3,TRUE)</f>
        <v>Por Ejecutar</v>
      </c>
      <c r="R2391" s="215">
        <f>SUBTOTAL(9,$N$2390:$N2391)</f>
        <v>0</v>
      </c>
      <c r="S2391" s="231">
        <f>SUBTOTAL(9,$O$2390:$O2391)</f>
        <v>0</v>
      </c>
      <c r="T2391" s="231">
        <f>IFERROR(+Revisión_Avance_Periodo!$S2391/Revisión_Avance_Periodo!$R2391,0)</f>
        <v>0</v>
      </c>
      <c r="U2391" s="184"/>
      <c r="V2391" s="185"/>
      <c r="W2391" s="183"/>
      <c r="X2391" s="183"/>
      <c r="Y2391" s="183"/>
      <c r="Z2391" s="186"/>
      <c r="AA2391" s="187"/>
    </row>
    <row r="2392" spans="1:27" x14ac:dyDescent="0.25">
      <c r="A2392" s="88">
        <v>202</v>
      </c>
      <c r="B2392" s="91" t="str">
        <f>CONCATENATE(Revisión_Avance_Periodo!$C2392,";",Revisión_Avance_Periodo!$E2392,";",Revisión_Avance_Periodo!$I2392)</f>
        <v>OE1;PR_10;ACT_235</v>
      </c>
      <c r="C2392" s="170" t="s">
        <v>9</v>
      </c>
      <c r="D2392" s="171" t="str">
        <f>VLOOKUP(Revisión_Avance_Periodo!$C2392,Componentes_BD!$F$1:$G$5,2,FALSE)</f>
        <v>Fortalecer la Vigilancia.</v>
      </c>
      <c r="E2392" s="106" t="s">
        <v>12</v>
      </c>
      <c r="F2392" s="89">
        <v>11</v>
      </c>
      <c r="G2392" s="89" t="str">
        <f>VLOOKUP(Revisión_Avance_Periodo!$A2392,BD_Seguimiento_OAP_2019!$A$2:$G$294,7,FALSE)</f>
        <v>PAI</v>
      </c>
      <c r="H2392" s="89" t="str">
        <f>VLOOKUP(Revisión_Avance_Periodo!$A2392,BD_Seguimiento_OAP_2019!$A$2:$J$294,10,FALSE)</f>
        <v>PAI_05 - Gestión del Riesgo de Corrupción  - Mapa de Riesgos de Corrupción</v>
      </c>
      <c r="I2392" s="89" t="s">
        <v>1685</v>
      </c>
      <c r="J2392" s="89" t="str">
        <f>VLOOKUP(Revisión_Avance_Periodo!$I2392,BD_Seguimiento_OAP_2019!$L:$M,2,FALSE)</f>
        <v>Monitorear y efectuar seguimiento a los riesgos de corrupción</v>
      </c>
      <c r="K2392" s="106" t="s">
        <v>49</v>
      </c>
      <c r="L2392" s="172">
        <v>4.4642857142857152E-4</v>
      </c>
      <c r="M2392" s="173" t="s">
        <v>106</v>
      </c>
      <c r="N2392" s="174">
        <f>INDEX(BD_Seguimiento_OAP_2019!$AH$3:$AS$294,MATCH(Revisión_Avance_Periodo!$I2392,BD_Seguimiento_OAP_2019!$L$3:$L$294,0),MATCH(Revisión_Avance_Periodo!$M2392,BD_Seguimiento_OAP_2019!$AH$2:$AS$2,0))</f>
        <v>0</v>
      </c>
      <c r="O2392" s="174">
        <f>INDEX(BD_Seguimiento_OAP_2019!$AV$3:$BG$294,MATCH(Revisión_Avance_Periodo!$I2392,BD_Seguimiento_OAP_2019!$L$3:$L$294,0),MATCH(Revisión_Avance_Periodo!$M2392,BD_Seguimiento_OAP_2019!$AV$2:$BG$2,0))</f>
        <v>0</v>
      </c>
      <c r="P2392" s="175">
        <f t="shared" si="442"/>
        <v>0</v>
      </c>
      <c r="Q2392" s="173" t="str">
        <f>VLOOKUP(P2392,Tabla_Indicador_Gestion4[#All],3,TRUE)</f>
        <v>Por Ejecutar</v>
      </c>
      <c r="R2392" s="215">
        <f>SUBTOTAL(9,$N$2390:$N2392)</f>
        <v>0</v>
      </c>
      <c r="S2392" s="231">
        <f>SUBTOTAL(9,$O$2390:$O2392)</f>
        <v>0</v>
      </c>
      <c r="T2392" s="231">
        <f>IFERROR(+Revisión_Avance_Periodo!$S2392/Revisión_Avance_Periodo!$R2392,0)</f>
        <v>0</v>
      </c>
      <c r="U2392" s="184"/>
      <c r="V2392" s="185"/>
      <c r="W2392" s="183"/>
      <c r="X2392" s="183"/>
      <c r="Y2392" s="183"/>
      <c r="Z2392" s="186"/>
      <c r="AA2392" s="187"/>
    </row>
    <row r="2393" spans="1:27" x14ac:dyDescent="0.25">
      <c r="A2393" s="94">
        <v>202</v>
      </c>
      <c r="B2393" s="96" t="str">
        <f>CONCATENATE(Revisión_Avance_Periodo!$C2393,";",Revisión_Avance_Periodo!$E2393,";",Revisión_Avance_Periodo!$I2393)</f>
        <v>OE1;PR_10;ACT_235</v>
      </c>
      <c r="C2393" s="180" t="s">
        <v>9</v>
      </c>
      <c r="D2393" s="181" t="str">
        <f>VLOOKUP(Revisión_Avance_Periodo!$C2393,Componentes_BD!$F$1:$G$5,2,FALSE)</f>
        <v>Fortalecer la Vigilancia.</v>
      </c>
      <c r="E2393" s="119" t="s">
        <v>12</v>
      </c>
      <c r="F2393" s="95">
        <v>11</v>
      </c>
      <c r="G2393" s="95" t="str">
        <f>VLOOKUP(Revisión_Avance_Periodo!$A2393,BD_Seguimiento_OAP_2019!$A$2:$G$294,7,FALSE)</f>
        <v>PAI</v>
      </c>
      <c r="H2393" s="95" t="str">
        <f>VLOOKUP(Revisión_Avance_Periodo!$A2393,BD_Seguimiento_OAP_2019!$A$2:$J$294,10,FALSE)</f>
        <v>PAI_05 - Gestión del Riesgo de Corrupción  - Mapa de Riesgos de Corrupción</v>
      </c>
      <c r="I2393" s="95" t="s">
        <v>1685</v>
      </c>
      <c r="J2393" s="95" t="str">
        <f>VLOOKUP(Revisión_Avance_Periodo!$I2393,BD_Seguimiento_OAP_2019!$L:$M,2,FALSE)</f>
        <v>Monitorear y efectuar seguimiento a los riesgos de corrupción</v>
      </c>
      <c r="K2393" s="119" t="s">
        <v>49</v>
      </c>
      <c r="L2393" s="172">
        <v>4.4642857142857152E-4</v>
      </c>
      <c r="M2393" s="182" t="s">
        <v>107</v>
      </c>
      <c r="N2393" s="174">
        <f>INDEX(BD_Seguimiento_OAP_2019!$AH$3:$AS$294,MATCH(Revisión_Avance_Periodo!$I2393,BD_Seguimiento_OAP_2019!$L$3:$L$294,0),MATCH(Revisión_Avance_Periodo!$M2393,BD_Seguimiento_OAP_2019!$AH$2:$AS$2,0))</f>
        <v>0</v>
      </c>
      <c r="O2393" s="174">
        <f>INDEX(BD_Seguimiento_OAP_2019!$AV$3:$BG$294,MATCH(Revisión_Avance_Periodo!$I2393,BD_Seguimiento_OAP_2019!$L$3:$L$294,0),MATCH(Revisión_Avance_Periodo!$M2393,BD_Seguimiento_OAP_2019!$AV$2:$BG$2,0))</f>
        <v>0</v>
      </c>
      <c r="P2393" s="175">
        <f t="shared" si="442"/>
        <v>0</v>
      </c>
      <c r="Q2393" s="182" t="str">
        <f>VLOOKUP(P2393,Tabla_Indicador_Gestion4[#All],3,TRUE)</f>
        <v>Por Ejecutar</v>
      </c>
      <c r="R2393" s="215">
        <f>SUBTOTAL(9,$N$2390:$N2393)</f>
        <v>0</v>
      </c>
      <c r="S2393" s="231">
        <f>SUBTOTAL(9,$O$2390:$O2393)</f>
        <v>0</v>
      </c>
      <c r="T2393" s="231">
        <f>IFERROR(+Revisión_Avance_Periodo!$S2393/Revisión_Avance_Periodo!$R2393,0)</f>
        <v>0</v>
      </c>
      <c r="U2393" s="184"/>
      <c r="V2393" s="185"/>
      <c r="W2393" s="183"/>
      <c r="X2393" s="183"/>
      <c r="Y2393" s="183"/>
      <c r="Z2393" s="186"/>
      <c r="AA2393" s="187"/>
    </row>
    <row r="2394" spans="1:27" x14ac:dyDescent="0.25">
      <c r="A2394" s="88">
        <v>202</v>
      </c>
      <c r="B2394" s="91" t="str">
        <f>CONCATENATE(Revisión_Avance_Periodo!$C2394,";",Revisión_Avance_Periodo!$E2394,";",Revisión_Avance_Periodo!$I2394)</f>
        <v>OE1;PR_10;ACT_235</v>
      </c>
      <c r="C2394" s="170" t="s">
        <v>9</v>
      </c>
      <c r="D2394" s="171" t="str">
        <f>VLOOKUP(Revisión_Avance_Periodo!$C2394,Componentes_BD!$F$1:$G$5,2,FALSE)</f>
        <v>Fortalecer la Vigilancia.</v>
      </c>
      <c r="E2394" s="106" t="s">
        <v>12</v>
      </c>
      <c r="F2394" s="89">
        <v>11</v>
      </c>
      <c r="G2394" s="89" t="str">
        <f>VLOOKUP(Revisión_Avance_Periodo!$A2394,BD_Seguimiento_OAP_2019!$A$2:$G$294,7,FALSE)</f>
        <v>PAI</v>
      </c>
      <c r="H2394" s="89" t="str">
        <f>VLOOKUP(Revisión_Avance_Periodo!$A2394,BD_Seguimiento_OAP_2019!$A$2:$J$294,10,FALSE)</f>
        <v>PAI_05 - Gestión del Riesgo de Corrupción  - Mapa de Riesgos de Corrupción</v>
      </c>
      <c r="I2394" s="89" t="s">
        <v>1685</v>
      </c>
      <c r="J2394" s="89" t="str">
        <f>VLOOKUP(Revisión_Avance_Periodo!$I2394,BD_Seguimiento_OAP_2019!$L:$M,2,FALSE)</f>
        <v>Monitorear y efectuar seguimiento a los riesgos de corrupción</v>
      </c>
      <c r="K2394" s="106" t="s">
        <v>49</v>
      </c>
      <c r="L2394" s="172">
        <v>4.4642857142857152E-4</v>
      </c>
      <c r="M2394" s="173" t="s">
        <v>108</v>
      </c>
      <c r="N2394" s="174">
        <f>INDEX(BD_Seguimiento_OAP_2019!$AH$3:$AS$294,MATCH(Revisión_Avance_Periodo!$I2394,BD_Seguimiento_OAP_2019!$L$3:$L$294,0),MATCH(Revisión_Avance_Periodo!$M2394,BD_Seguimiento_OAP_2019!$AH$2:$AS$2,0))</f>
        <v>0</v>
      </c>
      <c r="O2394" s="174">
        <f>INDEX(BD_Seguimiento_OAP_2019!$AV$3:$BG$294,MATCH(Revisión_Avance_Periodo!$I2394,BD_Seguimiento_OAP_2019!$L$3:$L$294,0),MATCH(Revisión_Avance_Periodo!$M2394,BD_Seguimiento_OAP_2019!$AV$2:$BG$2,0))</f>
        <v>0</v>
      </c>
      <c r="P2394" s="175">
        <f t="shared" si="442"/>
        <v>0</v>
      </c>
      <c r="Q2394" s="173" t="str">
        <f>VLOOKUP(P2394,Tabla_Indicador_Gestion4[#All],3,TRUE)</f>
        <v>Por Ejecutar</v>
      </c>
      <c r="R2394" s="215">
        <f>SUBTOTAL(9,$N$2390:$N2394)</f>
        <v>0</v>
      </c>
      <c r="S2394" s="231">
        <f>SUBTOTAL(9,$O$2390:$O2394)</f>
        <v>0</v>
      </c>
      <c r="T2394" s="231">
        <f>IFERROR(+Revisión_Avance_Periodo!$S2394/Revisión_Avance_Periodo!$R2394,0)</f>
        <v>0</v>
      </c>
      <c r="U2394" s="184"/>
      <c r="V2394" s="185"/>
      <c r="W2394" s="183"/>
      <c r="X2394" s="183"/>
      <c r="Y2394" s="183"/>
      <c r="Z2394" s="186"/>
      <c r="AA2394" s="187"/>
    </row>
    <row r="2395" spans="1:27" x14ac:dyDescent="0.25">
      <c r="A2395" s="94">
        <v>202</v>
      </c>
      <c r="B2395" s="96" t="str">
        <f>CONCATENATE(Revisión_Avance_Periodo!$C2395,";",Revisión_Avance_Periodo!$E2395,";",Revisión_Avance_Periodo!$I2395)</f>
        <v>OE1;PR_10;ACT_235</v>
      </c>
      <c r="C2395" s="180" t="s">
        <v>9</v>
      </c>
      <c r="D2395" s="181" t="str">
        <f>VLOOKUP(Revisión_Avance_Periodo!$C2395,Componentes_BD!$F$1:$G$5,2,FALSE)</f>
        <v>Fortalecer la Vigilancia.</v>
      </c>
      <c r="E2395" s="119" t="s">
        <v>12</v>
      </c>
      <c r="F2395" s="95">
        <v>11</v>
      </c>
      <c r="G2395" s="95" t="str">
        <f>VLOOKUP(Revisión_Avance_Periodo!$A2395,BD_Seguimiento_OAP_2019!$A$2:$G$294,7,FALSE)</f>
        <v>PAI</v>
      </c>
      <c r="H2395" s="95" t="str">
        <f>VLOOKUP(Revisión_Avance_Periodo!$A2395,BD_Seguimiento_OAP_2019!$A$2:$J$294,10,FALSE)</f>
        <v>PAI_05 - Gestión del Riesgo de Corrupción  - Mapa de Riesgos de Corrupción</v>
      </c>
      <c r="I2395" s="95" t="s">
        <v>1685</v>
      </c>
      <c r="J2395" s="95" t="str">
        <f>VLOOKUP(Revisión_Avance_Periodo!$I2395,BD_Seguimiento_OAP_2019!$L:$M,2,FALSE)</f>
        <v>Monitorear y efectuar seguimiento a los riesgos de corrupción</v>
      </c>
      <c r="K2395" s="119" t="s">
        <v>49</v>
      </c>
      <c r="L2395" s="172">
        <v>4.4642857142857152E-4</v>
      </c>
      <c r="M2395" s="182" t="s">
        <v>109</v>
      </c>
      <c r="N2395" s="174">
        <f>INDEX(BD_Seguimiento_OAP_2019!$AH$3:$AS$294,MATCH(Revisión_Avance_Periodo!$I2395,BD_Seguimiento_OAP_2019!$L$3:$L$294,0),MATCH(Revisión_Avance_Periodo!$M2395,BD_Seguimiento_OAP_2019!$AH$2:$AS$2,0))</f>
        <v>0</v>
      </c>
      <c r="O2395" s="174">
        <f>INDEX(BD_Seguimiento_OAP_2019!$AV$3:$BG$294,MATCH(Revisión_Avance_Periodo!$I2395,BD_Seguimiento_OAP_2019!$L$3:$L$294,0),MATCH(Revisión_Avance_Periodo!$M2395,BD_Seguimiento_OAP_2019!$AV$2:$BG$2,0))</f>
        <v>0.1</v>
      </c>
      <c r="P2395" s="175">
        <f t="shared" si="442"/>
        <v>0</v>
      </c>
      <c r="Q2395" s="182" t="str">
        <f>VLOOKUP(P2395,Tabla_Indicador_Gestion4[#All],3,TRUE)</f>
        <v>Por Ejecutar</v>
      </c>
      <c r="R2395" s="215">
        <f>SUBTOTAL(9,$N$2390:$N2395)</f>
        <v>0</v>
      </c>
      <c r="S2395" s="231">
        <f>SUBTOTAL(9,$O$2390:$O2395)</f>
        <v>0.1</v>
      </c>
      <c r="T2395" s="231">
        <f>IFERROR(+Revisión_Avance_Periodo!$S2395/Revisión_Avance_Periodo!$R2395,0)</f>
        <v>0</v>
      </c>
      <c r="U2395" s="184"/>
      <c r="V2395" s="185"/>
      <c r="W2395" s="183"/>
      <c r="X2395" s="183"/>
      <c r="Y2395" s="183"/>
      <c r="Z2395" s="186"/>
      <c r="AA2395" s="187"/>
    </row>
    <row r="2396" spans="1:27" x14ac:dyDescent="0.25">
      <c r="A2396" s="88">
        <v>202</v>
      </c>
      <c r="B2396" s="91" t="str">
        <f>CONCATENATE(Revisión_Avance_Periodo!$C2396,";",Revisión_Avance_Periodo!$E2396,";",Revisión_Avance_Periodo!$I2396)</f>
        <v>OE1;PR_10;ACT_235</v>
      </c>
      <c r="C2396" s="170" t="s">
        <v>9</v>
      </c>
      <c r="D2396" s="171" t="str">
        <f>VLOOKUP(Revisión_Avance_Periodo!$C2396,Componentes_BD!$F$1:$G$5,2,FALSE)</f>
        <v>Fortalecer la Vigilancia.</v>
      </c>
      <c r="E2396" s="106" t="s">
        <v>12</v>
      </c>
      <c r="F2396" s="89">
        <v>11</v>
      </c>
      <c r="G2396" s="89" t="str">
        <f>VLOOKUP(Revisión_Avance_Periodo!$A2396,BD_Seguimiento_OAP_2019!$A$2:$G$294,7,FALSE)</f>
        <v>PAI</v>
      </c>
      <c r="H2396" s="89" t="str">
        <f>VLOOKUP(Revisión_Avance_Periodo!$A2396,BD_Seguimiento_OAP_2019!$A$2:$J$294,10,FALSE)</f>
        <v>PAI_05 - Gestión del Riesgo de Corrupción  - Mapa de Riesgos de Corrupción</v>
      </c>
      <c r="I2396" s="89" t="s">
        <v>1685</v>
      </c>
      <c r="J2396" s="89" t="str">
        <f>VLOOKUP(Revisión_Avance_Periodo!$I2396,BD_Seguimiento_OAP_2019!$L:$M,2,FALSE)</f>
        <v>Monitorear y efectuar seguimiento a los riesgos de corrupción</v>
      </c>
      <c r="K2396" s="106" t="s">
        <v>49</v>
      </c>
      <c r="L2396" s="172">
        <v>4.4642857142857152E-4</v>
      </c>
      <c r="M2396" s="173" t="s">
        <v>110</v>
      </c>
      <c r="N2396" s="174">
        <f>INDEX(BD_Seguimiento_OAP_2019!$AH$3:$AS$294,MATCH(Revisión_Avance_Periodo!$I2396,BD_Seguimiento_OAP_2019!$L$3:$L$294,0),MATCH(Revisión_Avance_Periodo!$M2396,BD_Seguimiento_OAP_2019!$AH$2:$AS$2,0))</f>
        <v>0</v>
      </c>
      <c r="O2396" s="174">
        <f>INDEX(BD_Seguimiento_OAP_2019!$AV$3:$BG$294,MATCH(Revisión_Avance_Periodo!$I2396,BD_Seguimiento_OAP_2019!$L$3:$L$294,0),MATCH(Revisión_Avance_Periodo!$M2396,BD_Seguimiento_OAP_2019!$AV$2:$BG$2,0))</f>
        <v>0</v>
      </c>
      <c r="P2396" s="175">
        <f t="shared" si="442"/>
        <v>0</v>
      </c>
      <c r="Q2396" s="173" t="str">
        <f>VLOOKUP(P2396,Tabla_Indicador_Gestion4[#All],3,TRUE)</f>
        <v>Por Ejecutar</v>
      </c>
      <c r="R2396" s="215">
        <f>SUBTOTAL(9,$N$2390:$N2396)</f>
        <v>0</v>
      </c>
      <c r="S2396" s="231">
        <f>SUBTOTAL(9,$O$2390:$O2396)</f>
        <v>0.1</v>
      </c>
      <c r="T2396" s="231">
        <f>IFERROR(+Revisión_Avance_Periodo!$S2396/Revisión_Avance_Periodo!$R2396,0)</f>
        <v>0</v>
      </c>
      <c r="U2396" s="184"/>
      <c r="V2396" s="185"/>
      <c r="W2396" s="183"/>
      <c r="X2396" s="183"/>
      <c r="Y2396" s="183"/>
      <c r="Z2396" s="186"/>
      <c r="AA2396" s="187"/>
    </row>
    <row r="2397" spans="1:27" x14ac:dyDescent="0.25">
      <c r="A2397" s="94">
        <v>202</v>
      </c>
      <c r="B2397" s="96" t="str">
        <f>CONCATENATE(Revisión_Avance_Periodo!$C2397,";",Revisión_Avance_Periodo!$E2397,";",Revisión_Avance_Periodo!$I2397)</f>
        <v>OE1;PR_10;ACT_235</v>
      </c>
      <c r="C2397" s="180" t="s">
        <v>9</v>
      </c>
      <c r="D2397" s="181" t="str">
        <f>VLOOKUP(Revisión_Avance_Periodo!$C2397,Componentes_BD!$F$1:$G$5,2,FALSE)</f>
        <v>Fortalecer la Vigilancia.</v>
      </c>
      <c r="E2397" s="119" t="s">
        <v>12</v>
      </c>
      <c r="F2397" s="95">
        <v>11</v>
      </c>
      <c r="G2397" s="95" t="str">
        <f>VLOOKUP(Revisión_Avance_Periodo!$A2397,BD_Seguimiento_OAP_2019!$A$2:$G$294,7,FALSE)</f>
        <v>PAI</v>
      </c>
      <c r="H2397" s="95" t="str">
        <f>VLOOKUP(Revisión_Avance_Periodo!$A2397,BD_Seguimiento_OAP_2019!$A$2:$J$294,10,FALSE)</f>
        <v>PAI_05 - Gestión del Riesgo de Corrupción  - Mapa de Riesgos de Corrupción</v>
      </c>
      <c r="I2397" s="95" t="s">
        <v>1685</v>
      </c>
      <c r="J2397" s="95" t="str">
        <f>VLOOKUP(Revisión_Avance_Periodo!$I2397,BD_Seguimiento_OAP_2019!$L:$M,2,FALSE)</f>
        <v>Monitorear y efectuar seguimiento a los riesgos de corrupción</v>
      </c>
      <c r="K2397" s="119" t="s">
        <v>49</v>
      </c>
      <c r="L2397" s="172">
        <v>4.4642857142857152E-4</v>
      </c>
      <c r="M2397" s="182" t="s">
        <v>111</v>
      </c>
      <c r="N2397" s="174">
        <f>INDEX(BD_Seguimiento_OAP_2019!$AH$3:$AS$294,MATCH(Revisión_Avance_Periodo!$I2397,BD_Seguimiento_OAP_2019!$L$3:$L$294,0),MATCH(Revisión_Avance_Periodo!$M2397,BD_Seguimiento_OAP_2019!$AH$2:$AS$2,0))</f>
        <v>0</v>
      </c>
      <c r="O2397" s="174">
        <f>INDEX(BD_Seguimiento_OAP_2019!$AV$3:$BG$294,MATCH(Revisión_Avance_Periodo!$I2397,BD_Seguimiento_OAP_2019!$L$3:$L$294,0),MATCH(Revisión_Avance_Periodo!$M2397,BD_Seguimiento_OAP_2019!$AV$2:$BG$2,0))</f>
        <v>0</v>
      </c>
      <c r="P2397" s="175">
        <f t="shared" si="442"/>
        <v>0</v>
      </c>
      <c r="Q2397" s="182" t="str">
        <f>VLOOKUP(P2397,Tabla_Indicador_Gestion4[#All],3,TRUE)</f>
        <v>Por Ejecutar</v>
      </c>
      <c r="R2397" s="215">
        <f>SUBTOTAL(9,$N$2390:$N2397)</f>
        <v>0</v>
      </c>
      <c r="S2397" s="231">
        <f>SUBTOTAL(9,$O$2390:$O2397)</f>
        <v>0.1</v>
      </c>
      <c r="T2397" s="231">
        <f>IFERROR(+Revisión_Avance_Periodo!$S2397/Revisión_Avance_Periodo!$R2397,0)</f>
        <v>0</v>
      </c>
      <c r="U2397" s="184"/>
      <c r="V2397" s="185"/>
      <c r="W2397" s="183"/>
      <c r="X2397" s="183"/>
      <c r="Y2397" s="183"/>
      <c r="Z2397" s="186"/>
      <c r="AA2397" s="187"/>
    </row>
    <row r="2398" spans="1:27" x14ac:dyDescent="0.25">
      <c r="A2398" s="88">
        <v>202</v>
      </c>
      <c r="B2398" s="91" t="str">
        <f>CONCATENATE(Revisión_Avance_Periodo!$C2398,";",Revisión_Avance_Periodo!$E2398,";",Revisión_Avance_Periodo!$I2398)</f>
        <v>OE1;PR_10;ACT_235</v>
      </c>
      <c r="C2398" s="170" t="s">
        <v>9</v>
      </c>
      <c r="D2398" s="171" t="str">
        <f>VLOOKUP(Revisión_Avance_Periodo!$C2398,Componentes_BD!$F$1:$G$5,2,FALSE)</f>
        <v>Fortalecer la Vigilancia.</v>
      </c>
      <c r="E2398" s="106" t="s">
        <v>12</v>
      </c>
      <c r="F2398" s="89">
        <v>11</v>
      </c>
      <c r="G2398" s="89" t="str">
        <f>VLOOKUP(Revisión_Avance_Periodo!$A2398,BD_Seguimiento_OAP_2019!$A$2:$G$294,7,FALSE)</f>
        <v>PAI</v>
      </c>
      <c r="H2398" s="89" t="str">
        <f>VLOOKUP(Revisión_Avance_Periodo!$A2398,BD_Seguimiento_OAP_2019!$A$2:$J$294,10,FALSE)</f>
        <v>PAI_05 - Gestión del Riesgo de Corrupción  - Mapa de Riesgos de Corrupción</v>
      </c>
      <c r="I2398" s="89" t="s">
        <v>1685</v>
      </c>
      <c r="J2398" s="89" t="str">
        <f>VLOOKUP(Revisión_Avance_Periodo!$I2398,BD_Seguimiento_OAP_2019!$L:$M,2,FALSE)</f>
        <v>Monitorear y efectuar seguimiento a los riesgos de corrupción</v>
      </c>
      <c r="K2398" s="106" t="s">
        <v>49</v>
      </c>
      <c r="L2398" s="172">
        <v>4.4642857142857152E-4</v>
      </c>
      <c r="M2398" s="173" t="s">
        <v>112</v>
      </c>
      <c r="N2398" s="174">
        <f>INDEX(BD_Seguimiento_OAP_2019!$AH$3:$AS$294,MATCH(Revisión_Avance_Periodo!$I2398,BD_Seguimiento_OAP_2019!$L$3:$L$294,0),MATCH(Revisión_Avance_Periodo!$M2398,BD_Seguimiento_OAP_2019!$AH$2:$AS$2,0))</f>
        <v>0.25</v>
      </c>
      <c r="O2398" s="174">
        <f>INDEX(BD_Seguimiento_OAP_2019!$AV$3:$BG$294,MATCH(Revisión_Avance_Periodo!$I2398,BD_Seguimiento_OAP_2019!$L$3:$L$294,0),MATCH(Revisión_Avance_Periodo!$M2398,BD_Seguimiento_OAP_2019!$AV$2:$BG$2,0))</f>
        <v>0</v>
      </c>
      <c r="P2398" s="189">
        <f t="shared" si="438"/>
        <v>0</v>
      </c>
      <c r="Q2398" s="173" t="str">
        <f>VLOOKUP(P2398,Tabla_Indicador_Gestion4[#All],3,TRUE)</f>
        <v>Por Ejecutar</v>
      </c>
      <c r="R2398" s="215">
        <f>SUBTOTAL(9,$N$2390:$N2398)</f>
        <v>0.25</v>
      </c>
      <c r="S2398" s="231">
        <f>SUBTOTAL(9,$O$2390:$O2398)</f>
        <v>0.1</v>
      </c>
      <c r="T2398" s="231">
        <f>IFERROR(+Revisión_Avance_Periodo!$S2398/Revisión_Avance_Periodo!$R2398,0)</f>
        <v>0.4</v>
      </c>
      <c r="U2398" s="184"/>
      <c r="V2398" s="185"/>
      <c r="W2398" s="183"/>
      <c r="X2398" s="183"/>
      <c r="Y2398" s="183"/>
      <c r="Z2398" s="186"/>
      <c r="AA2398" s="187"/>
    </row>
    <row r="2399" spans="1:27" x14ac:dyDescent="0.25">
      <c r="A2399" s="94">
        <v>202</v>
      </c>
      <c r="B2399" s="96" t="str">
        <f>CONCATENATE(Revisión_Avance_Periodo!$C2399,";",Revisión_Avance_Periodo!$E2399,";",Revisión_Avance_Periodo!$I2399)</f>
        <v>OE1;PR_10;ACT_235</v>
      </c>
      <c r="C2399" s="180" t="s">
        <v>9</v>
      </c>
      <c r="D2399" s="181" t="str">
        <f>VLOOKUP(Revisión_Avance_Periodo!$C2399,Componentes_BD!$F$1:$G$5,2,FALSE)</f>
        <v>Fortalecer la Vigilancia.</v>
      </c>
      <c r="E2399" s="119" t="s">
        <v>12</v>
      </c>
      <c r="F2399" s="95">
        <v>11</v>
      </c>
      <c r="G2399" s="95" t="str">
        <f>VLOOKUP(Revisión_Avance_Periodo!$A2399,BD_Seguimiento_OAP_2019!$A$2:$G$294,7,FALSE)</f>
        <v>PAI</v>
      </c>
      <c r="H2399" s="95" t="str">
        <f>VLOOKUP(Revisión_Avance_Periodo!$A2399,BD_Seguimiento_OAP_2019!$A$2:$J$294,10,FALSE)</f>
        <v>PAI_05 - Gestión del Riesgo de Corrupción  - Mapa de Riesgos de Corrupción</v>
      </c>
      <c r="I2399" s="95" t="s">
        <v>1685</v>
      </c>
      <c r="J2399" s="95" t="str">
        <f>VLOOKUP(Revisión_Avance_Periodo!$I2399,BD_Seguimiento_OAP_2019!$L:$M,2,FALSE)</f>
        <v>Monitorear y efectuar seguimiento a los riesgos de corrupción</v>
      </c>
      <c r="K2399" s="119" t="s">
        <v>49</v>
      </c>
      <c r="L2399" s="172">
        <v>4.4642857142857152E-4</v>
      </c>
      <c r="M2399" s="182" t="s">
        <v>113</v>
      </c>
      <c r="N2399" s="174">
        <f>INDEX(BD_Seguimiento_OAP_2019!$AH$3:$AS$294,MATCH(Revisión_Avance_Periodo!$I2399,BD_Seguimiento_OAP_2019!$L$3:$L$294,0),MATCH(Revisión_Avance_Periodo!$M2399,BD_Seguimiento_OAP_2019!$AH$2:$AS$2,0))</f>
        <v>0.25</v>
      </c>
      <c r="O2399" s="174">
        <f>INDEX(BD_Seguimiento_OAP_2019!$AV$3:$BG$294,MATCH(Revisión_Avance_Periodo!$I2399,BD_Seguimiento_OAP_2019!$L$3:$L$294,0),MATCH(Revisión_Avance_Periodo!$M2399,BD_Seguimiento_OAP_2019!$AV$2:$BG$2,0))</f>
        <v>0</v>
      </c>
      <c r="P2399" s="188">
        <f t="shared" si="438"/>
        <v>0</v>
      </c>
      <c r="Q2399" s="182" t="str">
        <f>VLOOKUP(P2399,Tabla_Indicador_Gestion4[#All],3,TRUE)</f>
        <v>Por Ejecutar</v>
      </c>
      <c r="R2399" s="215">
        <f>SUBTOTAL(9,$N$2390:$N2399)</f>
        <v>0.5</v>
      </c>
      <c r="S2399" s="231">
        <f>SUBTOTAL(9,$O$2390:$O2399)</f>
        <v>0.1</v>
      </c>
      <c r="T2399" s="231">
        <f>IFERROR(+Revisión_Avance_Periodo!$S2399/Revisión_Avance_Periodo!$R2399,0)</f>
        <v>0.2</v>
      </c>
      <c r="U2399" s="184"/>
      <c r="V2399" s="185"/>
      <c r="W2399" s="183"/>
      <c r="X2399" s="183"/>
      <c r="Y2399" s="183"/>
      <c r="Z2399" s="186"/>
      <c r="AA2399" s="187"/>
    </row>
    <row r="2400" spans="1:27" x14ac:dyDescent="0.25">
      <c r="A2400" s="88">
        <v>202</v>
      </c>
      <c r="B2400" s="91" t="str">
        <f>CONCATENATE(Revisión_Avance_Periodo!$C2400,";",Revisión_Avance_Periodo!$E2400,";",Revisión_Avance_Periodo!$I2400)</f>
        <v>OE1;PR_10;ACT_235</v>
      </c>
      <c r="C2400" s="170" t="s">
        <v>9</v>
      </c>
      <c r="D2400" s="171" t="str">
        <f>VLOOKUP(Revisión_Avance_Periodo!$C2400,Componentes_BD!$F$1:$G$5,2,FALSE)</f>
        <v>Fortalecer la Vigilancia.</v>
      </c>
      <c r="E2400" s="106" t="s">
        <v>12</v>
      </c>
      <c r="F2400" s="89">
        <v>11</v>
      </c>
      <c r="G2400" s="89" t="str">
        <f>VLOOKUP(Revisión_Avance_Periodo!$A2400,BD_Seguimiento_OAP_2019!$A$2:$G$294,7,FALSE)</f>
        <v>PAI</v>
      </c>
      <c r="H2400" s="89" t="str">
        <f>VLOOKUP(Revisión_Avance_Periodo!$A2400,BD_Seguimiento_OAP_2019!$A$2:$J$294,10,FALSE)</f>
        <v>PAI_05 - Gestión del Riesgo de Corrupción  - Mapa de Riesgos de Corrupción</v>
      </c>
      <c r="I2400" s="89" t="s">
        <v>1685</v>
      </c>
      <c r="J2400" s="89" t="str">
        <f>VLOOKUP(Revisión_Avance_Periodo!$I2400,BD_Seguimiento_OAP_2019!$L:$M,2,FALSE)</f>
        <v>Monitorear y efectuar seguimiento a los riesgos de corrupción</v>
      </c>
      <c r="K2400" s="106" t="s">
        <v>49</v>
      </c>
      <c r="L2400" s="172">
        <v>4.4642857142857152E-4</v>
      </c>
      <c r="M2400" s="173" t="s">
        <v>114</v>
      </c>
      <c r="N2400" s="174">
        <f>INDEX(BD_Seguimiento_OAP_2019!$AH$3:$AS$294,MATCH(Revisión_Avance_Periodo!$I2400,BD_Seguimiento_OAP_2019!$L$3:$L$294,0),MATCH(Revisión_Avance_Periodo!$M2400,BD_Seguimiento_OAP_2019!$AH$2:$AS$2,0))</f>
        <v>0.25</v>
      </c>
      <c r="O2400" s="174">
        <f>INDEX(BD_Seguimiento_OAP_2019!$AV$3:$BG$294,MATCH(Revisión_Avance_Periodo!$I2400,BD_Seguimiento_OAP_2019!$L$3:$L$294,0),MATCH(Revisión_Avance_Periodo!$M2400,BD_Seguimiento_OAP_2019!$AV$2:$BG$2,0))</f>
        <v>0</v>
      </c>
      <c r="P2400" s="189">
        <f t="shared" si="438"/>
        <v>0</v>
      </c>
      <c r="Q2400" s="173" t="str">
        <f>VLOOKUP(P2400,Tabla_Indicador_Gestion4[#All],3,TRUE)</f>
        <v>Por Ejecutar</v>
      </c>
      <c r="R2400" s="215">
        <f>SUBTOTAL(9,$N$2390:$N2400)</f>
        <v>0.75</v>
      </c>
      <c r="S2400" s="231">
        <f>SUBTOTAL(9,$O$2390:$O2400)</f>
        <v>0.1</v>
      </c>
      <c r="T2400" s="231">
        <f>IFERROR(+Revisión_Avance_Periodo!$S2400/Revisión_Avance_Periodo!$R2400,0)</f>
        <v>0.13333333333333333</v>
      </c>
      <c r="U2400" s="184"/>
      <c r="V2400" s="185"/>
      <c r="W2400" s="183"/>
      <c r="X2400" s="183"/>
      <c r="Y2400" s="183"/>
      <c r="Z2400" s="186"/>
      <c r="AA2400" s="187"/>
    </row>
    <row r="2401" spans="1:27" ht="15.75" thickBot="1" x14ac:dyDescent="0.3">
      <c r="A2401" s="94">
        <v>202</v>
      </c>
      <c r="B2401" s="96" t="str">
        <f>CONCATENATE(Revisión_Avance_Periodo!$C2401,";",Revisión_Avance_Periodo!$E2401,";",Revisión_Avance_Periodo!$I2401)</f>
        <v>OE1;PR_10;ACT_235</v>
      </c>
      <c r="C2401" s="180" t="s">
        <v>9</v>
      </c>
      <c r="D2401" s="181" t="str">
        <f>VLOOKUP(Revisión_Avance_Periodo!$C2401,Componentes_BD!$F$1:$G$5,2,FALSE)</f>
        <v>Fortalecer la Vigilancia.</v>
      </c>
      <c r="E2401" s="119" t="s">
        <v>12</v>
      </c>
      <c r="F2401" s="95">
        <v>11</v>
      </c>
      <c r="G2401" s="95" t="str">
        <f>VLOOKUP(Revisión_Avance_Periodo!$A2401,BD_Seguimiento_OAP_2019!$A$2:$G$294,7,FALSE)</f>
        <v>PAI</v>
      </c>
      <c r="H2401" s="95" t="str">
        <f>VLOOKUP(Revisión_Avance_Periodo!$A2401,BD_Seguimiento_OAP_2019!$A$2:$J$294,10,FALSE)</f>
        <v>PAI_05 - Gestión del Riesgo de Corrupción  - Mapa de Riesgos de Corrupción</v>
      </c>
      <c r="I2401" s="95" t="s">
        <v>1685</v>
      </c>
      <c r="J2401" s="95" t="str">
        <f>VLOOKUP(Revisión_Avance_Periodo!$I2401,BD_Seguimiento_OAP_2019!$L:$M,2,FALSE)</f>
        <v>Monitorear y efectuar seguimiento a los riesgos de corrupción</v>
      </c>
      <c r="K2401" s="119" t="s">
        <v>49</v>
      </c>
      <c r="L2401" s="172">
        <v>4.4642857142857152E-4</v>
      </c>
      <c r="M2401" s="182" t="s">
        <v>115</v>
      </c>
      <c r="N2401" s="174">
        <f>INDEX(BD_Seguimiento_OAP_2019!$AH$3:$AS$294,MATCH(Revisión_Avance_Periodo!$I2401,BD_Seguimiento_OAP_2019!$L$3:$L$294,0),MATCH(Revisión_Avance_Periodo!$M2401,BD_Seguimiento_OAP_2019!$AH$2:$AS$2,0))</f>
        <v>0.25</v>
      </c>
      <c r="O2401" s="174">
        <f>INDEX(BD_Seguimiento_OAP_2019!$AV$3:$BG$294,MATCH(Revisión_Avance_Periodo!$I2401,BD_Seguimiento_OAP_2019!$L$3:$L$294,0),MATCH(Revisión_Avance_Periodo!$M2401,BD_Seguimiento_OAP_2019!$AV$2:$BG$2,0))</f>
        <v>0</v>
      </c>
      <c r="P2401" s="188">
        <f t="shared" si="438"/>
        <v>0</v>
      </c>
      <c r="Q2401" s="182" t="str">
        <f>VLOOKUP(P2401,Tabla_Indicador_Gestion4[#All],3,TRUE)</f>
        <v>Por Ejecutar</v>
      </c>
      <c r="R2401" s="215">
        <f>SUBTOTAL(9,$N$2390:$N2401)</f>
        <v>1</v>
      </c>
      <c r="S2401" s="231">
        <f>SUBTOTAL(9,$O$2390:$O2401)</f>
        <v>0.1</v>
      </c>
      <c r="T2401" s="231">
        <f>IFERROR(+Revisión_Avance_Periodo!$S2401/Revisión_Avance_Periodo!$R2401,0)</f>
        <v>0.1</v>
      </c>
      <c r="U2401" s="184"/>
      <c r="V2401" s="185"/>
      <c r="W2401" s="183"/>
      <c r="X2401" s="183"/>
      <c r="Y2401" s="183"/>
      <c r="Z2401" s="186"/>
      <c r="AA2401" s="187"/>
    </row>
    <row r="2402" spans="1:27" x14ac:dyDescent="0.25">
      <c r="A2402" s="88">
        <v>203</v>
      </c>
      <c r="B2402" s="91" t="str">
        <f>CONCATENATE(Revisión_Avance_Periodo!$C2402,";",Revisión_Avance_Periodo!$E2402,";",Revisión_Avance_Periodo!$I2402)</f>
        <v>OE1;PR_10;ACT_246</v>
      </c>
      <c r="C2402" s="170" t="s">
        <v>9</v>
      </c>
      <c r="D2402" s="171" t="str">
        <f>VLOOKUP(Revisión_Avance_Periodo!$C2402,Componentes_BD!$F$1:$G$5,2,FALSE)</f>
        <v>Fortalecer la Vigilancia.</v>
      </c>
      <c r="E2402" s="106" t="s">
        <v>12</v>
      </c>
      <c r="F2402" s="89">
        <v>11</v>
      </c>
      <c r="G2402" s="89" t="str">
        <f>VLOOKUP(Revisión_Avance_Periodo!$A2402,BD_Seguimiento_OAP_2019!$A$2:$G$294,7,FALSE)</f>
        <v>PAI</v>
      </c>
      <c r="H2402" s="89" t="str">
        <f>VLOOKUP(Revisión_Avance_Periodo!$A2402,BD_Seguimiento_OAP_2019!$A$2:$J$294,10,FALSE)</f>
        <v>PAI_05 - Gestión del Riesgo de Corrupción  - Mapa de Riesgos de Corrupción</v>
      </c>
      <c r="I2402" s="89" t="s">
        <v>1688</v>
      </c>
      <c r="J2402" s="89" t="str">
        <f>VLOOKUP(Revisión_Avance_Periodo!$I2402,BD_Seguimiento_OAP_2019!$L:$M,2,FALSE)</f>
        <v>Monitorear y efectuar seguimiento a los riesgos de corrupción</v>
      </c>
      <c r="K2402" s="106" t="s">
        <v>45</v>
      </c>
      <c r="L2402" s="172">
        <v>4.4642857142857152E-4</v>
      </c>
      <c r="M2402" s="173" t="s">
        <v>104</v>
      </c>
      <c r="N2402" s="190">
        <f>INDEX(BD_Seguimiento_OAP_2019!$AH$3:$AS$294,MATCH(Revisión_Avance_Periodo!$I2402,BD_Seguimiento_OAP_2019!$L$3:$L$294,0),MATCH(Revisión_Avance_Periodo!$M2402,BD_Seguimiento_OAP_2019!$AH$2:$AS$2,0))</f>
        <v>0</v>
      </c>
      <c r="O2402" s="190">
        <f>INDEX(BD_Seguimiento_OAP_2019!$AV$3:$BG$294,MATCH(Revisión_Avance_Periodo!$I2402,BD_Seguimiento_OAP_2019!$L$3:$L$294,0),MATCH(Revisión_Avance_Periodo!$M2402,BD_Seguimiento_OAP_2019!$AV$2:$BG$2,0))</f>
        <v>0</v>
      </c>
      <c r="P2402" s="175">
        <f t="shared" ref="P2402:P2404" si="444">IFERROR((O2402/N2402),0)</f>
        <v>0</v>
      </c>
      <c r="Q2402" s="173" t="str">
        <f>VLOOKUP(P2402,Tabla_Indicador_Gestion4[#All],3,TRUE)</f>
        <v>Por Ejecutar</v>
      </c>
      <c r="R2402" s="232">
        <f>SUBTOTAL(9,$N$2402:$N2402)</f>
        <v>0</v>
      </c>
      <c r="S2402" s="233">
        <f>SUBTOTAL(9,$O$2402:$O2402)</f>
        <v>0</v>
      </c>
      <c r="T2402" s="234">
        <f>IFERROR(+Revisión_Avance_Periodo!$S2402/Revisión_Avance_Periodo!$R2402,0)</f>
        <v>0</v>
      </c>
      <c r="U2402" s="191">
        <f>SUBTOTAL(9,N2402:N2413)</f>
        <v>3</v>
      </c>
      <c r="V2402" s="192">
        <f>SUBTOTAL(9,O2402:O2413)</f>
        <v>1</v>
      </c>
      <c r="W2402" s="176">
        <f t="shared" ref="W2402" si="445">+V2402/U2402</f>
        <v>0.33333333333333331</v>
      </c>
      <c r="X2402" s="176"/>
      <c r="Y2402" s="176">
        <f>100%-Revisión_Avance_Periodo!$W2402</f>
        <v>0.66666666666666674</v>
      </c>
      <c r="Z2402" s="178" t="str">
        <f>VLOOKUP(W2402,Tabla_Indicador_Gestion4[],3,TRUE)</f>
        <v>En Tramite</v>
      </c>
      <c r="AA2402" s="179">
        <f>Revisión_Avance_Periodo!$W2402*Revisión_Avance_Periodo!$L2402</f>
        <v>1.4880952380952382E-4</v>
      </c>
    </row>
    <row r="2403" spans="1:27" x14ac:dyDescent="0.25">
      <c r="A2403" s="94">
        <v>203</v>
      </c>
      <c r="B2403" s="96" t="str">
        <f>CONCATENATE(Revisión_Avance_Periodo!$C2403,";",Revisión_Avance_Periodo!$E2403,";",Revisión_Avance_Periodo!$I2403)</f>
        <v>OE1;PR_10;ACT_246</v>
      </c>
      <c r="C2403" s="180" t="s">
        <v>9</v>
      </c>
      <c r="D2403" s="181" t="str">
        <f>VLOOKUP(Revisión_Avance_Periodo!$C2403,Componentes_BD!$F$1:$G$5,2,FALSE)</f>
        <v>Fortalecer la Vigilancia.</v>
      </c>
      <c r="E2403" s="119" t="s">
        <v>12</v>
      </c>
      <c r="F2403" s="95">
        <v>11</v>
      </c>
      <c r="G2403" s="95" t="str">
        <f>VLOOKUP(Revisión_Avance_Periodo!$A2403,BD_Seguimiento_OAP_2019!$A$2:$G$294,7,FALSE)</f>
        <v>PAI</v>
      </c>
      <c r="H2403" s="95" t="str">
        <f>VLOOKUP(Revisión_Avance_Periodo!$A2403,BD_Seguimiento_OAP_2019!$A$2:$J$294,10,FALSE)</f>
        <v>PAI_05 - Gestión del Riesgo de Corrupción  - Mapa de Riesgos de Corrupción</v>
      </c>
      <c r="I2403" s="95" t="s">
        <v>1688</v>
      </c>
      <c r="J2403" s="95" t="str">
        <f>VLOOKUP(Revisión_Avance_Periodo!$I2403,BD_Seguimiento_OAP_2019!$L:$M,2,FALSE)</f>
        <v>Monitorear y efectuar seguimiento a los riesgos de corrupción</v>
      </c>
      <c r="K2403" s="119" t="s">
        <v>45</v>
      </c>
      <c r="L2403" s="172">
        <v>4.4642857142857152E-4</v>
      </c>
      <c r="M2403" s="182" t="s">
        <v>105</v>
      </c>
      <c r="N2403" s="190">
        <f>INDEX(BD_Seguimiento_OAP_2019!$AH$3:$AS$294,MATCH(Revisión_Avance_Periodo!$I2403,BD_Seguimiento_OAP_2019!$L$3:$L$294,0),MATCH(Revisión_Avance_Periodo!$M2403,BD_Seguimiento_OAP_2019!$AH$2:$AS$2,0))</f>
        <v>0</v>
      </c>
      <c r="O2403" s="190">
        <f>INDEX(BD_Seguimiento_OAP_2019!$AV$3:$BG$294,MATCH(Revisión_Avance_Periodo!$I2403,BD_Seguimiento_OAP_2019!$L$3:$L$294,0),MATCH(Revisión_Avance_Periodo!$M2403,BD_Seguimiento_OAP_2019!$AV$2:$BG$2,0))</f>
        <v>0</v>
      </c>
      <c r="P2403" s="175">
        <f t="shared" si="444"/>
        <v>0</v>
      </c>
      <c r="Q2403" s="182" t="str">
        <f>VLOOKUP(P2403,Tabla_Indicador_Gestion4[#All],3,TRUE)</f>
        <v>Por Ejecutar</v>
      </c>
      <c r="R2403" s="229">
        <f>SUBTOTAL(9,$N$2402:$N2403)</f>
        <v>0</v>
      </c>
      <c r="S2403" s="230">
        <f>SUBTOTAL(9,$O$2402:$O2403)</f>
        <v>0</v>
      </c>
      <c r="T2403" s="231">
        <f>IFERROR(+Revisión_Avance_Periodo!$S2403/Revisión_Avance_Periodo!$R2403,0)</f>
        <v>0</v>
      </c>
      <c r="U2403" s="184"/>
      <c r="V2403" s="185"/>
      <c r="W2403" s="183"/>
      <c r="X2403" s="183"/>
      <c r="Y2403" s="183"/>
      <c r="Z2403" s="186"/>
      <c r="AA2403" s="187"/>
    </row>
    <row r="2404" spans="1:27" x14ac:dyDescent="0.25">
      <c r="A2404" s="88">
        <v>203</v>
      </c>
      <c r="B2404" s="91" t="str">
        <f>CONCATENATE(Revisión_Avance_Periodo!$C2404,";",Revisión_Avance_Periodo!$E2404,";",Revisión_Avance_Periodo!$I2404)</f>
        <v>OE1;PR_10;ACT_246</v>
      </c>
      <c r="C2404" s="170" t="s">
        <v>9</v>
      </c>
      <c r="D2404" s="171" t="str">
        <f>VLOOKUP(Revisión_Avance_Periodo!$C2404,Componentes_BD!$F$1:$G$5,2,FALSE)</f>
        <v>Fortalecer la Vigilancia.</v>
      </c>
      <c r="E2404" s="106" t="s">
        <v>12</v>
      </c>
      <c r="F2404" s="89">
        <v>11</v>
      </c>
      <c r="G2404" s="89" t="str">
        <f>VLOOKUP(Revisión_Avance_Periodo!$A2404,BD_Seguimiento_OAP_2019!$A$2:$G$294,7,FALSE)</f>
        <v>PAI</v>
      </c>
      <c r="H2404" s="89" t="str">
        <f>VLOOKUP(Revisión_Avance_Periodo!$A2404,BD_Seguimiento_OAP_2019!$A$2:$J$294,10,FALSE)</f>
        <v>PAI_05 - Gestión del Riesgo de Corrupción  - Mapa de Riesgos de Corrupción</v>
      </c>
      <c r="I2404" s="89" t="s">
        <v>1688</v>
      </c>
      <c r="J2404" s="89" t="str">
        <f>VLOOKUP(Revisión_Avance_Periodo!$I2404,BD_Seguimiento_OAP_2019!$L:$M,2,FALSE)</f>
        <v>Monitorear y efectuar seguimiento a los riesgos de corrupción</v>
      </c>
      <c r="K2404" s="106" t="s">
        <v>45</v>
      </c>
      <c r="L2404" s="172">
        <v>4.4642857142857152E-4</v>
      </c>
      <c r="M2404" s="173" t="s">
        <v>106</v>
      </c>
      <c r="N2404" s="190">
        <f>INDEX(BD_Seguimiento_OAP_2019!$AH$3:$AS$294,MATCH(Revisión_Avance_Periodo!$I2404,BD_Seguimiento_OAP_2019!$L$3:$L$294,0),MATCH(Revisión_Avance_Periodo!$M2404,BD_Seguimiento_OAP_2019!$AH$2:$AS$2,0))</f>
        <v>0</v>
      </c>
      <c r="O2404" s="190">
        <f>INDEX(BD_Seguimiento_OAP_2019!$AV$3:$BG$294,MATCH(Revisión_Avance_Periodo!$I2404,BD_Seguimiento_OAP_2019!$L$3:$L$294,0),MATCH(Revisión_Avance_Periodo!$M2404,BD_Seguimiento_OAP_2019!$AV$2:$BG$2,0))</f>
        <v>0</v>
      </c>
      <c r="P2404" s="175">
        <f t="shared" si="444"/>
        <v>0</v>
      </c>
      <c r="Q2404" s="173" t="str">
        <f>VLOOKUP(P2404,Tabla_Indicador_Gestion4[#All],3,TRUE)</f>
        <v>Por Ejecutar</v>
      </c>
      <c r="R2404" s="229">
        <f>SUBTOTAL(9,$N$2402:$N2404)</f>
        <v>0</v>
      </c>
      <c r="S2404" s="230">
        <f>SUBTOTAL(9,$O$2402:$O2404)</f>
        <v>0</v>
      </c>
      <c r="T2404" s="231">
        <f>IFERROR(+Revisión_Avance_Periodo!$S2404/Revisión_Avance_Periodo!$R2404,0)</f>
        <v>0</v>
      </c>
      <c r="U2404" s="184"/>
      <c r="V2404" s="185"/>
      <c r="W2404" s="183"/>
      <c r="X2404" s="183"/>
      <c r="Y2404" s="183"/>
      <c r="Z2404" s="186"/>
      <c r="AA2404" s="187"/>
    </row>
    <row r="2405" spans="1:27" x14ac:dyDescent="0.25">
      <c r="A2405" s="94">
        <v>203</v>
      </c>
      <c r="B2405" s="96" t="str">
        <f>CONCATENATE(Revisión_Avance_Periodo!$C2405,";",Revisión_Avance_Periodo!$E2405,";",Revisión_Avance_Periodo!$I2405)</f>
        <v>OE1;PR_10;ACT_246</v>
      </c>
      <c r="C2405" s="180" t="s">
        <v>9</v>
      </c>
      <c r="D2405" s="181" t="str">
        <f>VLOOKUP(Revisión_Avance_Periodo!$C2405,Componentes_BD!$F$1:$G$5,2,FALSE)</f>
        <v>Fortalecer la Vigilancia.</v>
      </c>
      <c r="E2405" s="119" t="s">
        <v>12</v>
      </c>
      <c r="F2405" s="95">
        <v>11</v>
      </c>
      <c r="G2405" s="95" t="str">
        <f>VLOOKUP(Revisión_Avance_Periodo!$A2405,BD_Seguimiento_OAP_2019!$A$2:$G$294,7,FALSE)</f>
        <v>PAI</v>
      </c>
      <c r="H2405" s="95" t="str">
        <f>VLOOKUP(Revisión_Avance_Periodo!$A2405,BD_Seguimiento_OAP_2019!$A$2:$J$294,10,FALSE)</f>
        <v>PAI_05 - Gestión del Riesgo de Corrupción  - Mapa de Riesgos de Corrupción</v>
      </c>
      <c r="I2405" s="95" t="s">
        <v>1688</v>
      </c>
      <c r="J2405" s="95" t="str">
        <f>VLOOKUP(Revisión_Avance_Periodo!$I2405,BD_Seguimiento_OAP_2019!$L:$M,2,FALSE)</f>
        <v>Monitorear y efectuar seguimiento a los riesgos de corrupción</v>
      </c>
      <c r="K2405" s="119" t="s">
        <v>45</v>
      </c>
      <c r="L2405" s="172">
        <v>4.4642857142857152E-4</v>
      </c>
      <c r="M2405" s="182" t="s">
        <v>107</v>
      </c>
      <c r="N2405" s="190">
        <f>INDEX(BD_Seguimiento_OAP_2019!$AH$3:$AS$294,MATCH(Revisión_Avance_Periodo!$I2405,BD_Seguimiento_OAP_2019!$L$3:$L$294,0),MATCH(Revisión_Avance_Periodo!$M2405,BD_Seguimiento_OAP_2019!$AH$2:$AS$2,0))</f>
        <v>1</v>
      </c>
      <c r="O2405" s="190">
        <f>INDEX(BD_Seguimiento_OAP_2019!$AV$3:$BG$294,MATCH(Revisión_Avance_Periodo!$I2405,BD_Seguimiento_OAP_2019!$L$3:$L$294,0),MATCH(Revisión_Avance_Periodo!$M2405,BD_Seguimiento_OAP_2019!$AV$2:$BG$2,0))</f>
        <v>1</v>
      </c>
      <c r="P2405" s="188">
        <f t="shared" si="438"/>
        <v>1</v>
      </c>
      <c r="Q2405" s="182" t="str">
        <f>VLOOKUP(P2405,Tabla_Indicador_Gestion4[#All],3,TRUE)</f>
        <v>Culminada</v>
      </c>
      <c r="R2405" s="229">
        <f>SUBTOTAL(9,$N$2402:$N2405)</f>
        <v>1</v>
      </c>
      <c r="S2405" s="230">
        <f>SUBTOTAL(9,$O$2402:$O2405)</f>
        <v>1</v>
      </c>
      <c r="T2405" s="231">
        <f>IFERROR(+Revisión_Avance_Periodo!$S2405/Revisión_Avance_Periodo!$R2405,0)</f>
        <v>1</v>
      </c>
      <c r="U2405" s="184"/>
      <c r="V2405" s="185"/>
      <c r="W2405" s="183"/>
      <c r="X2405" s="183"/>
      <c r="Y2405" s="183"/>
      <c r="Z2405" s="186"/>
      <c r="AA2405" s="187"/>
    </row>
    <row r="2406" spans="1:27" x14ac:dyDescent="0.25">
      <c r="A2406" s="88">
        <v>203</v>
      </c>
      <c r="B2406" s="91" t="str">
        <f>CONCATENATE(Revisión_Avance_Periodo!$C2406,";",Revisión_Avance_Periodo!$E2406,";",Revisión_Avance_Periodo!$I2406)</f>
        <v>OE1;PR_10;ACT_246</v>
      </c>
      <c r="C2406" s="170" t="s">
        <v>9</v>
      </c>
      <c r="D2406" s="171" t="str">
        <f>VLOOKUP(Revisión_Avance_Periodo!$C2406,Componentes_BD!$F$1:$G$5,2,FALSE)</f>
        <v>Fortalecer la Vigilancia.</v>
      </c>
      <c r="E2406" s="106" t="s">
        <v>12</v>
      </c>
      <c r="F2406" s="89">
        <v>11</v>
      </c>
      <c r="G2406" s="89" t="str">
        <f>VLOOKUP(Revisión_Avance_Periodo!$A2406,BD_Seguimiento_OAP_2019!$A$2:$G$294,7,FALSE)</f>
        <v>PAI</v>
      </c>
      <c r="H2406" s="89" t="str">
        <f>VLOOKUP(Revisión_Avance_Periodo!$A2406,BD_Seguimiento_OAP_2019!$A$2:$J$294,10,FALSE)</f>
        <v>PAI_05 - Gestión del Riesgo de Corrupción  - Mapa de Riesgos de Corrupción</v>
      </c>
      <c r="I2406" s="89" t="s">
        <v>1688</v>
      </c>
      <c r="J2406" s="89" t="str">
        <f>VLOOKUP(Revisión_Avance_Periodo!$I2406,BD_Seguimiento_OAP_2019!$L:$M,2,FALSE)</f>
        <v>Monitorear y efectuar seguimiento a los riesgos de corrupción</v>
      </c>
      <c r="K2406" s="106" t="s">
        <v>45</v>
      </c>
      <c r="L2406" s="172">
        <v>4.4642857142857152E-4</v>
      </c>
      <c r="M2406" s="173" t="s">
        <v>108</v>
      </c>
      <c r="N2406" s="190">
        <f>INDEX(BD_Seguimiento_OAP_2019!$AH$3:$AS$294,MATCH(Revisión_Avance_Periodo!$I2406,BD_Seguimiento_OAP_2019!$L$3:$L$294,0),MATCH(Revisión_Avance_Periodo!$M2406,BD_Seguimiento_OAP_2019!$AH$2:$AS$2,0))</f>
        <v>0</v>
      </c>
      <c r="O2406" s="190">
        <f>INDEX(BD_Seguimiento_OAP_2019!$AV$3:$BG$294,MATCH(Revisión_Avance_Periodo!$I2406,BD_Seguimiento_OAP_2019!$L$3:$L$294,0),MATCH(Revisión_Avance_Periodo!$M2406,BD_Seguimiento_OAP_2019!$AV$2:$BG$2,0))</f>
        <v>0</v>
      </c>
      <c r="P2406" s="175">
        <f t="shared" ref="P2406:P2408" si="446">IFERROR((O2406/N2406),0)</f>
        <v>0</v>
      </c>
      <c r="Q2406" s="173" t="str">
        <f>VLOOKUP(P2406,Tabla_Indicador_Gestion4[#All],3,TRUE)</f>
        <v>Por Ejecutar</v>
      </c>
      <c r="R2406" s="229">
        <f>SUBTOTAL(9,$N$2402:$N2406)</f>
        <v>1</v>
      </c>
      <c r="S2406" s="230">
        <f>SUBTOTAL(9,$O$2402:$O2406)</f>
        <v>1</v>
      </c>
      <c r="T2406" s="231">
        <f>IFERROR(+Revisión_Avance_Periodo!$S2406/Revisión_Avance_Periodo!$R2406,0)</f>
        <v>1</v>
      </c>
      <c r="U2406" s="184"/>
      <c r="V2406" s="185"/>
      <c r="W2406" s="183"/>
      <c r="X2406" s="183"/>
      <c r="Y2406" s="183"/>
      <c r="Z2406" s="186"/>
      <c r="AA2406" s="187"/>
    </row>
    <row r="2407" spans="1:27" x14ac:dyDescent="0.25">
      <c r="A2407" s="94">
        <v>203</v>
      </c>
      <c r="B2407" s="96" t="str">
        <f>CONCATENATE(Revisión_Avance_Periodo!$C2407,";",Revisión_Avance_Periodo!$E2407,";",Revisión_Avance_Periodo!$I2407)</f>
        <v>OE1;PR_10;ACT_246</v>
      </c>
      <c r="C2407" s="180" t="s">
        <v>9</v>
      </c>
      <c r="D2407" s="181" t="str">
        <f>VLOOKUP(Revisión_Avance_Periodo!$C2407,Componentes_BD!$F$1:$G$5,2,FALSE)</f>
        <v>Fortalecer la Vigilancia.</v>
      </c>
      <c r="E2407" s="119" t="s">
        <v>12</v>
      </c>
      <c r="F2407" s="95">
        <v>11</v>
      </c>
      <c r="G2407" s="95" t="str">
        <f>VLOOKUP(Revisión_Avance_Periodo!$A2407,BD_Seguimiento_OAP_2019!$A$2:$G$294,7,FALSE)</f>
        <v>PAI</v>
      </c>
      <c r="H2407" s="95" t="str">
        <f>VLOOKUP(Revisión_Avance_Periodo!$A2407,BD_Seguimiento_OAP_2019!$A$2:$J$294,10,FALSE)</f>
        <v>PAI_05 - Gestión del Riesgo de Corrupción  - Mapa de Riesgos de Corrupción</v>
      </c>
      <c r="I2407" s="95" t="s">
        <v>1688</v>
      </c>
      <c r="J2407" s="95" t="str">
        <f>VLOOKUP(Revisión_Avance_Periodo!$I2407,BD_Seguimiento_OAP_2019!$L:$M,2,FALSE)</f>
        <v>Monitorear y efectuar seguimiento a los riesgos de corrupción</v>
      </c>
      <c r="K2407" s="119" t="s">
        <v>45</v>
      </c>
      <c r="L2407" s="172">
        <v>4.4642857142857152E-4</v>
      </c>
      <c r="M2407" s="182" t="s">
        <v>109</v>
      </c>
      <c r="N2407" s="190">
        <f>INDEX(BD_Seguimiento_OAP_2019!$AH$3:$AS$294,MATCH(Revisión_Avance_Periodo!$I2407,BD_Seguimiento_OAP_2019!$L$3:$L$294,0),MATCH(Revisión_Avance_Periodo!$M2407,BD_Seguimiento_OAP_2019!$AH$2:$AS$2,0))</f>
        <v>0</v>
      </c>
      <c r="O2407" s="190">
        <f>INDEX(BD_Seguimiento_OAP_2019!$AV$3:$BG$294,MATCH(Revisión_Avance_Periodo!$I2407,BD_Seguimiento_OAP_2019!$L$3:$L$294,0),MATCH(Revisión_Avance_Periodo!$M2407,BD_Seguimiento_OAP_2019!$AV$2:$BG$2,0))</f>
        <v>0</v>
      </c>
      <c r="P2407" s="175">
        <f t="shared" si="446"/>
        <v>0</v>
      </c>
      <c r="Q2407" s="182" t="str">
        <f>VLOOKUP(P2407,Tabla_Indicador_Gestion4[#All],3,TRUE)</f>
        <v>Por Ejecutar</v>
      </c>
      <c r="R2407" s="229">
        <f>SUBTOTAL(9,$N$2402:$N2407)</f>
        <v>1</v>
      </c>
      <c r="S2407" s="230">
        <f>SUBTOTAL(9,$O$2402:$O2407)</f>
        <v>1</v>
      </c>
      <c r="T2407" s="231">
        <f>IFERROR(+Revisión_Avance_Periodo!$S2407/Revisión_Avance_Periodo!$R2407,0)</f>
        <v>1</v>
      </c>
      <c r="U2407" s="184"/>
      <c r="V2407" s="185"/>
      <c r="W2407" s="183"/>
      <c r="X2407" s="183"/>
      <c r="Y2407" s="183"/>
      <c r="Z2407" s="186"/>
      <c r="AA2407" s="187"/>
    </row>
    <row r="2408" spans="1:27" x14ac:dyDescent="0.25">
      <c r="A2408" s="88">
        <v>203</v>
      </c>
      <c r="B2408" s="91" t="str">
        <f>CONCATENATE(Revisión_Avance_Periodo!$C2408,";",Revisión_Avance_Periodo!$E2408,";",Revisión_Avance_Periodo!$I2408)</f>
        <v>OE1;PR_10;ACT_246</v>
      </c>
      <c r="C2408" s="170" t="s">
        <v>9</v>
      </c>
      <c r="D2408" s="171" t="str">
        <f>VLOOKUP(Revisión_Avance_Periodo!$C2408,Componentes_BD!$F$1:$G$5,2,FALSE)</f>
        <v>Fortalecer la Vigilancia.</v>
      </c>
      <c r="E2408" s="106" t="s">
        <v>12</v>
      </c>
      <c r="F2408" s="89">
        <v>11</v>
      </c>
      <c r="G2408" s="89" t="str">
        <f>VLOOKUP(Revisión_Avance_Periodo!$A2408,BD_Seguimiento_OAP_2019!$A$2:$G$294,7,FALSE)</f>
        <v>PAI</v>
      </c>
      <c r="H2408" s="89" t="str">
        <f>VLOOKUP(Revisión_Avance_Periodo!$A2408,BD_Seguimiento_OAP_2019!$A$2:$J$294,10,FALSE)</f>
        <v>PAI_05 - Gestión del Riesgo de Corrupción  - Mapa de Riesgos de Corrupción</v>
      </c>
      <c r="I2408" s="89" t="s">
        <v>1688</v>
      </c>
      <c r="J2408" s="89" t="str">
        <f>VLOOKUP(Revisión_Avance_Periodo!$I2408,BD_Seguimiento_OAP_2019!$L:$M,2,FALSE)</f>
        <v>Monitorear y efectuar seguimiento a los riesgos de corrupción</v>
      </c>
      <c r="K2408" s="106" t="s">
        <v>45</v>
      </c>
      <c r="L2408" s="172">
        <v>4.4642857142857152E-4</v>
      </c>
      <c r="M2408" s="173" t="s">
        <v>110</v>
      </c>
      <c r="N2408" s="190">
        <f>INDEX(BD_Seguimiento_OAP_2019!$AH$3:$AS$294,MATCH(Revisión_Avance_Periodo!$I2408,BD_Seguimiento_OAP_2019!$L$3:$L$294,0),MATCH(Revisión_Avance_Periodo!$M2408,BD_Seguimiento_OAP_2019!$AH$2:$AS$2,0))</f>
        <v>0</v>
      </c>
      <c r="O2408" s="190">
        <f>INDEX(BD_Seguimiento_OAP_2019!$AV$3:$BG$294,MATCH(Revisión_Avance_Periodo!$I2408,BD_Seguimiento_OAP_2019!$L$3:$L$294,0),MATCH(Revisión_Avance_Periodo!$M2408,BD_Seguimiento_OAP_2019!$AV$2:$BG$2,0))</f>
        <v>0</v>
      </c>
      <c r="P2408" s="175">
        <f t="shared" si="446"/>
        <v>0</v>
      </c>
      <c r="Q2408" s="173" t="str">
        <f>VLOOKUP(P2408,Tabla_Indicador_Gestion4[#All],3,TRUE)</f>
        <v>Por Ejecutar</v>
      </c>
      <c r="R2408" s="229">
        <f>SUBTOTAL(9,$N$2402:$N2408)</f>
        <v>1</v>
      </c>
      <c r="S2408" s="230">
        <f>SUBTOTAL(9,$O$2402:$O2408)</f>
        <v>1</v>
      </c>
      <c r="T2408" s="231">
        <f>IFERROR(+Revisión_Avance_Periodo!$S2408/Revisión_Avance_Periodo!$R2408,0)</f>
        <v>1</v>
      </c>
      <c r="U2408" s="184"/>
      <c r="V2408" s="185"/>
      <c r="W2408" s="183"/>
      <c r="X2408" s="183"/>
      <c r="Y2408" s="183"/>
      <c r="Z2408" s="186"/>
      <c r="AA2408" s="187"/>
    </row>
    <row r="2409" spans="1:27" x14ac:dyDescent="0.25">
      <c r="A2409" s="94">
        <v>203</v>
      </c>
      <c r="B2409" s="96" t="str">
        <f>CONCATENATE(Revisión_Avance_Periodo!$C2409,";",Revisión_Avance_Periodo!$E2409,";",Revisión_Avance_Periodo!$I2409)</f>
        <v>OE1;PR_10;ACT_246</v>
      </c>
      <c r="C2409" s="180" t="s">
        <v>9</v>
      </c>
      <c r="D2409" s="181" t="str">
        <f>VLOOKUP(Revisión_Avance_Periodo!$C2409,Componentes_BD!$F$1:$G$5,2,FALSE)</f>
        <v>Fortalecer la Vigilancia.</v>
      </c>
      <c r="E2409" s="119" t="s">
        <v>12</v>
      </c>
      <c r="F2409" s="95">
        <v>11</v>
      </c>
      <c r="G2409" s="95" t="str">
        <f>VLOOKUP(Revisión_Avance_Periodo!$A2409,BD_Seguimiento_OAP_2019!$A$2:$G$294,7,FALSE)</f>
        <v>PAI</v>
      </c>
      <c r="H2409" s="95" t="str">
        <f>VLOOKUP(Revisión_Avance_Periodo!$A2409,BD_Seguimiento_OAP_2019!$A$2:$J$294,10,FALSE)</f>
        <v>PAI_05 - Gestión del Riesgo de Corrupción  - Mapa de Riesgos de Corrupción</v>
      </c>
      <c r="I2409" s="95" t="s">
        <v>1688</v>
      </c>
      <c r="J2409" s="95" t="str">
        <f>VLOOKUP(Revisión_Avance_Periodo!$I2409,BD_Seguimiento_OAP_2019!$L:$M,2,FALSE)</f>
        <v>Monitorear y efectuar seguimiento a los riesgos de corrupción</v>
      </c>
      <c r="K2409" s="119" t="s">
        <v>45</v>
      </c>
      <c r="L2409" s="172">
        <v>4.4642857142857152E-4</v>
      </c>
      <c r="M2409" s="182" t="s">
        <v>111</v>
      </c>
      <c r="N2409" s="190">
        <f>INDEX(BD_Seguimiento_OAP_2019!$AH$3:$AS$294,MATCH(Revisión_Avance_Periodo!$I2409,BD_Seguimiento_OAP_2019!$L$3:$L$294,0),MATCH(Revisión_Avance_Periodo!$M2409,BD_Seguimiento_OAP_2019!$AH$2:$AS$2,0))</f>
        <v>1</v>
      </c>
      <c r="O2409" s="190">
        <f>INDEX(BD_Seguimiento_OAP_2019!$AV$3:$BG$294,MATCH(Revisión_Avance_Periodo!$I2409,BD_Seguimiento_OAP_2019!$L$3:$L$294,0),MATCH(Revisión_Avance_Periodo!$M2409,BD_Seguimiento_OAP_2019!$AV$2:$BG$2,0))</f>
        <v>0</v>
      </c>
      <c r="P2409" s="188">
        <f t="shared" si="438"/>
        <v>0</v>
      </c>
      <c r="Q2409" s="182" t="str">
        <f>VLOOKUP(P2409,Tabla_Indicador_Gestion4[#All],3,TRUE)</f>
        <v>Por Ejecutar</v>
      </c>
      <c r="R2409" s="229">
        <f>SUBTOTAL(9,$N$2402:$N2409)</f>
        <v>2</v>
      </c>
      <c r="S2409" s="230">
        <f>SUBTOTAL(9,$O$2402:$O2409)</f>
        <v>1</v>
      </c>
      <c r="T2409" s="231">
        <f>IFERROR(+Revisión_Avance_Periodo!$S2409/Revisión_Avance_Periodo!$R2409,0)</f>
        <v>0.5</v>
      </c>
      <c r="U2409" s="184"/>
      <c r="V2409" s="185"/>
      <c r="W2409" s="183"/>
      <c r="X2409" s="183"/>
      <c r="Y2409" s="183"/>
      <c r="Z2409" s="186"/>
      <c r="AA2409" s="187"/>
    </row>
    <row r="2410" spans="1:27" x14ac:dyDescent="0.25">
      <c r="A2410" s="88">
        <v>203</v>
      </c>
      <c r="B2410" s="91" t="str">
        <f>CONCATENATE(Revisión_Avance_Periodo!$C2410,";",Revisión_Avance_Periodo!$E2410,";",Revisión_Avance_Periodo!$I2410)</f>
        <v>OE1;PR_10;ACT_246</v>
      </c>
      <c r="C2410" s="170" t="s">
        <v>9</v>
      </c>
      <c r="D2410" s="171" t="str">
        <f>VLOOKUP(Revisión_Avance_Periodo!$C2410,Componentes_BD!$F$1:$G$5,2,FALSE)</f>
        <v>Fortalecer la Vigilancia.</v>
      </c>
      <c r="E2410" s="106" t="s">
        <v>12</v>
      </c>
      <c r="F2410" s="89">
        <v>11</v>
      </c>
      <c r="G2410" s="89" t="str">
        <f>VLOOKUP(Revisión_Avance_Periodo!$A2410,BD_Seguimiento_OAP_2019!$A$2:$G$294,7,FALSE)</f>
        <v>PAI</v>
      </c>
      <c r="H2410" s="89" t="str">
        <f>VLOOKUP(Revisión_Avance_Periodo!$A2410,BD_Seguimiento_OAP_2019!$A$2:$J$294,10,FALSE)</f>
        <v>PAI_05 - Gestión del Riesgo de Corrupción  - Mapa de Riesgos de Corrupción</v>
      </c>
      <c r="I2410" s="89" t="s">
        <v>1688</v>
      </c>
      <c r="J2410" s="89" t="str">
        <f>VLOOKUP(Revisión_Avance_Periodo!$I2410,BD_Seguimiento_OAP_2019!$L:$M,2,FALSE)</f>
        <v>Monitorear y efectuar seguimiento a los riesgos de corrupción</v>
      </c>
      <c r="K2410" s="106" t="s">
        <v>45</v>
      </c>
      <c r="L2410" s="172">
        <v>4.4642857142857152E-4</v>
      </c>
      <c r="M2410" s="173" t="s">
        <v>112</v>
      </c>
      <c r="N2410" s="190">
        <f>INDEX(BD_Seguimiento_OAP_2019!$AH$3:$AS$294,MATCH(Revisión_Avance_Periodo!$I2410,BD_Seguimiento_OAP_2019!$L$3:$L$294,0),MATCH(Revisión_Avance_Periodo!$M2410,BD_Seguimiento_OAP_2019!$AH$2:$AS$2,0))</f>
        <v>0</v>
      </c>
      <c r="O2410" s="190">
        <f>INDEX(BD_Seguimiento_OAP_2019!$AV$3:$BG$294,MATCH(Revisión_Avance_Periodo!$I2410,BD_Seguimiento_OAP_2019!$L$3:$L$294,0),MATCH(Revisión_Avance_Periodo!$M2410,BD_Seguimiento_OAP_2019!$AV$2:$BG$2,0))</f>
        <v>0</v>
      </c>
      <c r="P2410" s="175">
        <f t="shared" ref="P2410:P2412" si="447">IFERROR((O2410/N2410),0)</f>
        <v>0</v>
      </c>
      <c r="Q2410" s="173" t="str">
        <f>VLOOKUP(P2410,Tabla_Indicador_Gestion4[#All],3,TRUE)</f>
        <v>Por Ejecutar</v>
      </c>
      <c r="R2410" s="229">
        <f>SUBTOTAL(9,$N$2402:$N2410)</f>
        <v>2</v>
      </c>
      <c r="S2410" s="230">
        <f>SUBTOTAL(9,$O$2402:$O2410)</f>
        <v>1</v>
      </c>
      <c r="T2410" s="231">
        <f>IFERROR(+Revisión_Avance_Periodo!$S2410/Revisión_Avance_Periodo!$R2410,0)</f>
        <v>0.5</v>
      </c>
      <c r="U2410" s="184"/>
      <c r="V2410" s="185"/>
      <c r="W2410" s="183"/>
      <c r="X2410" s="183"/>
      <c r="Y2410" s="183"/>
      <c r="Z2410" s="186"/>
      <c r="AA2410" s="187"/>
    </row>
    <row r="2411" spans="1:27" x14ac:dyDescent="0.25">
      <c r="A2411" s="94">
        <v>203</v>
      </c>
      <c r="B2411" s="96" t="str">
        <f>CONCATENATE(Revisión_Avance_Periodo!$C2411,";",Revisión_Avance_Periodo!$E2411,";",Revisión_Avance_Periodo!$I2411)</f>
        <v>OE1;PR_10;ACT_246</v>
      </c>
      <c r="C2411" s="180" t="s">
        <v>9</v>
      </c>
      <c r="D2411" s="181" t="str">
        <f>VLOOKUP(Revisión_Avance_Periodo!$C2411,Componentes_BD!$F$1:$G$5,2,FALSE)</f>
        <v>Fortalecer la Vigilancia.</v>
      </c>
      <c r="E2411" s="119" t="s">
        <v>12</v>
      </c>
      <c r="F2411" s="95">
        <v>11</v>
      </c>
      <c r="G2411" s="95" t="str">
        <f>VLOOKUP(Revisión_Avance_Periodo!$A2411,BD_Seguimiento_OAP_2019!$A$2:$G$294,7,FALSE)</f>
        <v>PAI</v>
      </c>
      <c r="H2411" s="95" t="str">
        <f>VLOOKUP(Revisión_Avance_Periodo!$A2411,BD_Seguimiento_OAP_2019!$A$2:$J$294,10,FALSE)</f>
        <v>PAI_05 - Gestión del Riesgo de Corrupción  - Mapa de Riesgos de Corrupción</v>
      </c>
      <c r="I2411" s="95" t="s">
        <v>1688</v>
      </c>
      <c r="J2411" s="95" t="str">
        <f>VLOOKUP(Revisión_Avance_Periodo!$I2411,BD_Seguimiento_OAP_2019!$L:$M,2,FALSE)</f>
        <v>Monitorear y efectuar seguimiento a los riesgos de corrupción</v>
      </c>
      <c r="K2411" s="119" t="s">
        <v>45</v>
      </c>
      <c r="L2411" s="172">
        <v>4.4642857142857152E-4</v>
      </c>
      <c r="M2411" s="182" t="s">
        <v>113</v>
      </c>
      <c r="N2411" s="190">
        <f>INDEX(BD_Seguimiento_OAP_2019!$AH$3:$AS$294,MATCH(Revisión_Avance_Periodo!$I2411,BD_Seguimiento_OAP_2019!$L$3:$L$294,0),MATCH(Revisión_Avance_Periodo!$M2411,BD_Seguimiento_OAP_2019!$AH$2:$AS$2,0))</f>
        <v>0</v>
      </c>
      <c r="O2411" s="190">
        <f>INDEX(BD_Seguimiento_OAP_2019!$AV$3:$BG$294,MATCH(Revisión_Avance_Periodo!$I2411,BD_Seguimiento_OAP_2019!$L$3:$L$294,0),MATCH(Revisión_Avance_Periodo!$M2411,BD_Seguimiento_OAP_2019!$AV$2:$BG$2,0))</f>
        <v>0</v>
      </c>
      <c r="P2411" s="175">
        <f t="shared" si="447"/>
        <v>0</v>
      </c>
      <c r="Q2411" s="182" t="str">
        <f>VLOOKUP(P2411,Tabla_Indicador_Gestion4[#All],3,TRUE)</f>
        <v>Por Ejecutar</v>
      </c>
      <c r="R2411" s="229">
        <f>SUBTOTAL(9,$N$2402:$N2411)</f>
        <v>2</v>
      </c>
      <c r="S2411" s="230">
        <f>SUBTOTAL(9,$O$2402:$O2411)</f>
        <v>1</v>
      </c>
      <c r="T2411" s="231">
        <f>IFERROR(+Revisión_Avance_Periodo!$S2411/Revisión_Avance_Periodo!$R2411,0)</f>
        <v>0.5</v>
      </c>
      <c r="U2411" s="184"/>
      <c r="V2411" s="185"/>
      <c r="W2411" s="183"/>
      <c r="X2411" s="183"/>
      <c r="Y2411" s="183"/>
      <c r="Z2411" s="186"/>
      <c r="AA2411" s="187"/>
    </row>
    <row r="2412" spans="1:27" x14ac:dyDescent="0.25">
      <c r="A2412" s="88">
        <v>203</v>
      </c>
      <c r="B2412" s="91" t="str">
        <f>CONCATENATE(Revisión_Avance_Periodo!$C2412,";",Revisión_Avance_Periodo!$E2412,";",Revisión_Avance_Periodo!$I2412)</f>
        <v>OE1;PR_10;ACT_246</v>
      </c>
      <c r="C2412" s="170" t="s">
        <v>9</v>
      </c>
      <c r="D2412" s="171" t="str">
        <f>VLOOKUP(Revisión_Avance_Periodo!$C2412,Componentes_BD!$F$1:$G$5,2,FALSE)</f>
        <v>Fortalecer la Vigilancia.</v>
      </c>
      <c r="E2412" s="106" t="s">
        <v>12</v>
      </c>
      <c r="F2412" s="89">
        <v>11</v>
      </c>
      <c r="G2412" s="89" t="str">
        <f>VLOOKUP(Revisión_Avance_Periodo!$A2412,BD_Seguimiento_OAP_2019!$A$2:$G$294,7,FALSE)</f>
        <v>PAI</v>
      </c>
      <c r="H2412" s="89" t="str">
        <f>VLOOKUP(Revisión_Avance_Periodo!$A2412,BD_Seguimiento_OAP_2019!$A$2:$J$294,10,FALSE)</f>
        <v>PAI_05 - Gestión del Riesgo de Corrupción  - Mapa de Riesgos de Corrupción</v>
      </c>
      <c r="I2412" s="89" t="s">
        <v>1688</v>
      </c>
      <c r="J2412" s="89" t="str">
        <f>VLOOKUP(Revisión_Avance_Periodo!$I2412,BD_Seguimiento_OAP_2019!$L:$M,2,FALSE)</f>
        <v>Monitorear y efectuar seguimiento a los riesgos de corrupción</v>
      </c>
      <c r="K2412" s="106" t="s">
        <v>45</v>
      </c>
      <c r="L2412" s="172">
        <v>4.4642857142857152E-4</v>
      </c>
      <c r="M2412" s="173" t="s">
        <v>114</v>
      </c>
      <c r="N2412" s="190">
        <f>INDEX(BD_Seguimiento_OAP_2019!$AH$3:$AS$294,MATCH(Revisión_Avance_Periodo!$I2412,BD_Seguimiento_OAP_2019!$L$3:$L$294,0),MATCH(Revisión_Avance_Periodo!$M2412,BD_Seguimiento_OAP_2019!$AH$2:$AS$2,0))</f>
        <v>0</v>
      </c>
      <c r="O2412" s="190">
        <f>INDEX(BD_Seguimiento_OAP_2019!$AV$3:$BG$294,MATCH(Revisión_Avance_Periodo!$I2412,BD_Seguimiento_OAP_2019!$L$3:$L$294,0),MATCH(Revisión_Avance_Periodo!$M2412,BD_Seguimiento_OAP_2019!$AV$2:$BG$2,0))</f>
        <v>0</v>
      </c>
      <c r="P2412" s="175">
        <f t="shared" si="447"/>
        <v>0</v>
      </c>
      <c r="Q2412" s="173" t="str">
        <f>VLOOKUP(P2412,Tabla_Indicador_Gestion4[#All],3,TRUE)</f>
        <v>Por Ejecutar</v>
      </c>
      <c r="R2412" s="229">
        <f>SUBTOTAL(9,$N$2402:$N2412)</f>
        <v>2</v>
      </c>
      <c r="S2412" s="230">
        <f>SUBTOTAL(9,$O$2402:$O2412)</f>
        <v>1</v>
      </c>
      <c r="T2412" s="231">
        <f>IFERROR(+Revisión_Avance_Periodo!$S2412/Revisión_Avance_Periodo!$R2412,0)</f>
        <v>0.5</v>
      </c>
      <c r="U2412" s="184"/>
      <c r="V2412" s="185"/>
      <c r="W2412" s="183"/>
      <c r="X2412" s="183"/>
      <c r="Y2412" s="183"/>
      <c r="Z2412" s="186"/>
      <c r="AA2412" s="187"/>
    </row>
    <row r="2413" spans="1:27" ht="15.75" thickBot="1" x14ac:dyDescent="0.3">
      <c r="A2413" s="94">
        <v>203</v>
      </c>
      <c r="B2413" s="96" t="str">
        <f>CONCATENATE(Revisión_Avance_Periodo!$C2413,";",Revisión_Avance_Periodo!$E2413,";",Revisión_Avance_Periodo!$I2413)</f>
        <v>OE1;PR_10;ACT_246</v>
      </c>
      <c r="C2413" s="180" t="s">
        <v>9</v>
      </c>
      <c r="D2413" s="181" t="str">
        <f>VLOOKUP(Revisión_Avance_Periodo!$C2413,Componentes_BD!$F$1:$G$5,2,FALSE)</f>
        <v>Fortalecer la Vigilancia.</v>
      </c>
      <c r="E2413" s="119" t="s">
        <v>12</v>
      </c>
      <c r="F2413" s="95">
        <v>11</v>
      </c>
      <c r="G2413" s="95" t="str">
        <f>VLOOKUP(Revisión_Avance_Periodo!$A2413,BD_Seguimiento_OAP_2019!$A$2:$G$294,7,FALSE)</f>
        <v>PAI</v>
      </c>
      <c r="H2413" s="95" t="str">
        <f>VLOOKUP(Revisión_Avance_Periodo!$A2413,BD_Seguimiento_OAP_2019!$A$2:$J$294,10,FALSE)</f>
        <v>PAI_05 - Gestión del Riesgo de Corrupción  - Mapa de Riesgos de Corrupción</v>
      </c>
      <c r="I2413" s="95" t="s">
        <v>1688</v>
      </c>
      <c r="J2413" s="95" t="str">
        <f>VLOOKUP(Revisión_Avance_Periodo!$I2413,BD_Seguimiento_OAP_2019!$L:$M,2,FALSE)</f>
        <v>Monitorear y efectuar seguimiento a los riesgos de corrupción</v>
      </c>
      <c r="K2413" s="119" t="s">
        <v>45</v>
      </c>
      <c r="L2413" s="172">
        <v>4.4642857142857152E-4</v>
      </c>
      <c r="M2413" s="182" t="s">
        <v>115</v>
      </c>
      <c r="N2413" s="190">
        <f>INDEX(BD_Seguimiento_OAP_2019!$AH$3:$AS$294,MATCH(Revisión_Avance_Periodo!$I2413,BD_Seguimiento_OAP_2019!$L$3:$L$294,0),MATCH(Revisión_Avance_Periodo!$M2413,BD_Seguimiento_OAP_2019!$AH$2:$AS$2,0))</f>
        <v>1</v>
      </c>
      <c r="O2413" s="190">
        <f>INDEX(BD_Seguimiento_OAP_2019!$AV$3:$BG$294,MATCH(Revisión_Avance_Periodo!$I2413,BD_Seguimiento_OAP_2019!$L$3:$L$294,0),MATCH(Revisión_Avance_Periodo!$M2413,BD_Seguimiento_OAP_2019!$AV$2:$BG$2,0))</f>
        <v>0</v>
      </c>
      <c r="P2413" s="188">
        <f t="shared" si="438"/>
        <v>0</v>
      </c>
      <c r="Q2413" s="182" t="str">
        <f>VLOOKUP(P2413,Tabla_Indicador_Gestion4[#All],3,TRUE)</f>
        <v>Por Ejecutar</v>
      </c>
      <c r="R2413" s="229">
        <f>SUBTOTAL(9,$N$2402:$N2413)</f>
        <v>3</v>
      </c>
      <c r="S2413" s="230">
        <f>SUBTOTAL(9,$O$2402:$O2413)</f>
        <v>1</v>
      </c>
      <c r="T2413" s="231">
        <f>IFERROR(+Revisión_Avance_Periodo!$S2413/Revisión_Avance_Periodo!$R2413,0)</f>
        <v>0.33333333333333331</v>
      </c>
      <c r="U2413" s="184"/>
      <c r="V2413" s="185"/>
      <c r="W2413" s="183"/>
      <c r="X2413" s="183"/>
      <c r="Y2413" s="183"/>
      <c r="Z2413" s="186"/>
      <c r="AA2413" s="187"/>
    </row>
    <row r="2414" spans="1:27" x14ac:dyDescent="0.25">
      <c r="A2414" s="88">
        <v>204</v>
      </c>
      <c r="B2414" s="91" t="str">
        <f>CONCATENATE(Revisión_Avance_Periodo!$C2414,";",Revisión_Avance_Periodo!$E2414,";",Revisión_Avance_Periodo!$I2414)</f>
        <v>OE1;PR_10;ACT_247</v>
      </c>
      <c r="C2414" s="170" t="s">
        <v>9</v>
      </c>
      <c r="D2414" s="171" t="str">
        <f>VLOOKUP(Revisión_Avance_Periodo!$C2414,Componentes_BD!$F$1:$G$5,2,FALSE)</f>
        <v>Fortalecer la Vigilancia.</v>
      </c>
      <c r="E2414" s="106" t="s">
        <v>12</v>
      </c>
      <c r="F2414" s="89">
        <v>11</v>
      </c>
      <c r="G2414" s="89" t="str">
        <f>VLOOKUP(Revisión_Avance_Periodo!$A2414,BD_Seguimiento_OAP_2019!$A$2:$G$294,7,FALSE)</f>
        <v>PAI</v>
      </c>
      <c r="H2414" s="89" t="str">
        <f>VLOOKUP(Revisión_Avance_Periodo!$A2414,BD_Seguimiento_OAP_2019!$A$2:$J$294,10,FALSE)</f>
        <v>PAI_05 - Gestión del Riesgo de Corrupción  - Mapa de Riesgos de Corrupción</v>
      </c>
      <c r="I2414" s="89" t="s">
        <v>1691</v>
      </c>
      <c r="J2414" s="89" t="str">
        <f>VLOOKUP(Revisión_Avance_Periodo!$I2414,BD_Seguimiento_OAP_2019!$L:$M,2,FALSE)</f>
        <v>Monitorear y efectuar seguimiento a los riesgos de corrupción</v>
      </c>
      <c r="K2414" s="106" t="s">
        <v>57</v>
      </c>
      <c r="L2414" s="172">
        <v>4.4642857142857152E-4</v>
      </c>
      <c r="M2414" s="173" t="s">
        <v>104</v>
      </c>
      <c r="N2414" s="190">
        <f>INDEX(BD_Seguimiento_OAP_2019!$AH$3:$AS$294,MATCH(Revisión_Avance_Periodo!$I2414,BD_Seguimiento_OAP_2019!$L$3:$L$294,0),MATCH(Revisión_Avance_Periodo!$M2414,BD_Seguimiento_OAP_2019!$AH$2:$AS$2,0))</f>
        <v>0</v>
      </c>
      <c r="O2414" s="190">
        <f>INDEX(BD_Seguimiento_OAP_2019!$AV$3:$BG$294,MATCH(Revisión_Avance_Periodo!$I2414,BD_Seguimiento_OAP_2019!$L$3:$L$294,0),MATCH(Revisión_Avance_Periodo!$M2414,BD_Seguimiento_OAP_2019!$AV$2:$BG$2,0))</f>
        <v>0</v>
      </c>
      <c r="P2414" s="175">
        <f t="shared" ref="P2414:P2416" si="448">IFERROR((O2414/N2414),0)</f>
        <v>0</v>
      </c>
      <c r="Q2414" s="173" t="str">
        <f>VLOOKUP(P2414,Tabla_Indicador_Gestion4[#All],3,TRUE)</f>
        <v>Por Ejecutar</v>
      </c>
      <c r="R2414" s="232">
        <f>SUBTOTAL(9,$N$2414:$N2414)</f>
        <v>0</v>
      </c>
      <c r="S2414" s="233">
        <f>SUBTOTAL(9,$O$2414:$O2414)</f>
        <v>0</v>
      </c>
      <c r="T2414" s="234">
        <f>IFERROR(+Revisión_Avance_Periodo!$S2414/Revisión_Avance_Periodo!$R2414,0)</f>
        <v>0</v>
      </c>
      <c r="U2414" s="191">
        <f>SUBTOTAL(9,N2414:N2425)</f>
        <v>3</v>
      </c>
      <c r="V2414" s="192">
        <f>SUBTOTAL(9,O2414:O2425)</f>
        <v>0</v>
      </c>
      <c r="W2414" s="176">
        <f t="shared" ref="W2414" si="449">+V2414/U2414</f>
        <v>0</v>
      </c>
      <c r="X2414" s="176"/>
      <c r="Y2414" s="176">
        <f>100%-Revisión_Avance_Periodo!$W2414</f>
        <v>1</v>
      </c>
      <c r="Z2414" s="178" t="str">
        <f>VLOOKUP(W2414,Tabla_Indicador_Gestion4[],3,TRUE)</f>
        <v>Por Ejecutar</v>
      </c>
      <c r="AA2414" s="179">
        <f>Revisión_Avance_Periodo!$W2414*Revisión_Avance_Periodo!$L2414</f>
        <v>0</v>
      </c>
    </row>
    <row r="2415" spans="1:27" x14ac:dyDescent="0.25">
      <c r="A2415" s="94">
        <v>204</v>
      </c>
      <c r="B2415" s="96" t="str">
        <f>CONCATENATE(Revisión_Avance_Periodo!$C2415,";",Revisión_Avance_Periodo!$E2415,";",Revisión_Avance_Periodo!$I2415)</f>
        <v>OE1;PR_10;ACT_247</v>
      </c>
      <c r="C2415" s="180" t="s">
        <v>9</v>
      </c>
      <c r="D2415" s="181" t="str">
        <f>VLOOKUP(Revisión_Avance_Periodo!$C2415,Componentes_BD!$F$1:$G$5,2,FALSE)</f>
        <v>Fortalecer la Vigilancia.</v>
      </c>
      <c r="E2415" s="119" t="s">
        <v>12</v>
      </c>
      <c r="F2415" s="95">
        <v>11</v>
      </c>
      <c r="G2415" s="95" t="str">
        <f>VLOOKUP(Revisión_Avance_Periodo!$A2415,BD_Seguimiento_OAP_2019!$A$2:$G$294,7,FALSE)</f>
        <v>PAI</v>
      </c>
      <c r="H2415" s="95" t="str">
        <f>VLOOKUP(Revisión_Avance_Periodo!$A2415,BD_Seguimiento_OAP_2019!$A$2:$J$294,10,FALSE)</f>
        <v>PAI_05 - Gestión del Riesgo de Corrupción  - Mapa de Riesgos de Corrupción</v>
      </c>
      <c r="I2415" s="95" t="s">
        <v>1691</v>
      </c>
      <c r="J2415" s="95" t="str">
        <f>VLOOKUP(Revisión_Avance_Periodo!$I2415,BD_Seguimiento_OAP_2019!$L:$M,2,FALSE)</f>
        <v>Monitorear y efectuar seguimiento a los riesgos de corrupción</v>
      </c>
      <c r="K2415" s="119" t="s">
        <v>57</v>
      </c>
      <c r="L2415" s="172">
        <v>4.4642857142857152E-4</v>
      </c>
      <c r="M2415" s="182" t="s">
        <v>105</v>
      </c>
      <c r="N2415" s="190">
        <f>INDEX(BD_Seguimiento_OAP_2019!$AH$3:$AS$294,MATCH(Revisión_Avance_Periodo!$I2415,BD_Seguimiento_OAP_2019!$L$3:$L$294,0),MATCH(Revisión_Avance_Periodo!$M2415,BD_Seguimiento_OAP_2019!$AH$2:$AS$2,0))</f>
        <v>0</v>
      </c>
      <c r="O2415" s="190">
        <f>INDEX(BD_Seguimiento_OAP_2019!$AV$3:$BG$294,MATCH(Revisión_Avance_Periodo!$I2415,BD_Seguimiento_OAP_2019!$L$3:$L$294,0),MATCH(Revisión_Avance_Periodo!$M2415,BD_Seguimiento_OAP_2019!$AV$2:$BG$2,0))</f>
        <v>0</v>
      </c>
      <c r="P2415" s="175">
        <f t="shared" si="448"/>
        <v>0</v>
      </c>
      <c r="Q2415" s="182" t="str">
        <f>VLOOKUP(P2415,Tabla_Indicador_Gestion4[#All],3,TRUE)</f>
        <v>Por Ejecutar</v>
      </c>
      <c r="R2415" s="229">
        <f>SUBTOTAL(9,$N$2414:$N2415)</f>
        <v>0</v>
      </c>
      <c r="S2415" s="230">
        <f>SUBTOTAL(9,$O$2414:$O2415)</f>
        <v>0</v>
      </c>
      <c r="T2415" s="231">
        <f>IFERROR(+Revisión_Avance_Periodo!$S2415/Revisión_Avance_Periodo!$R2415,0)</f>
        <v>0</v>
      </c>
      <c r="U2415" s="184"/>
      <c r="V2415" s="185"/>
      <c r="W2415" s="183"/>
      <c r="X2415" s="183"/>
      <c r="Y2415" s="183"/>
      <c r="Z2415" s="186"/>
      <c r="AA2415" s="187"/>
    </row>
    <row r="2416" spans="1:27" x14ac:dyDescent="0.25">
      <c r="A2416" s="88">
        <v>204</v>
      </c>
      <c r="B2416" s="91" t="str">
        <f>CONCATENATE(Revisión_Avance_Periodo!$C2416,";",Revisión_Avance_Periodo!$E2416,";",Revisión_Avance_Periodo!$I2416)</f>
        <v>OE1;PR_10;ACT_247</v>
      </c>
      <c r="C2416" s="170" t="s">
        <v>9</v>
      </c>
      <c r="D2416" s="171" t="str">
        <f>VLOOKUP(Revisión_Avance_Periodo!$C2416,Componentes_BD!$F$1:$G$5,2,FALSE)</f>
        <v>Fortalecer la Vigilancia.</v>
      </c>
      <c r="E2416" s="106" t="s">
        <v>12</v>
      </c>
      <c r="F2416" s="89">
        <v>11</v>
      </c>
      <c r="G2416" s="89" t="str">
        <f>VLOOKUP(Revisión_Avance_Periodo!$A2416,BD_Seguimiento_OAP_2019!$A$2:$G$294,7,FALSE)</f>
        <v>PAI</v>
      </c>
      <c r="H2416" s="89" t="str">
        <f>VLOOKUP(Revisión_Avance_Periodo!$A2416,BD_Seguimiento_OAP_2019!$A$2:$J$294,10,FALSE)</f>
        <v>PAI_05 - Gestión del Riesgo de Corrupción  - Mapa de Riesgos de Corrupción</v>
      </c>
      <c r="I2416" s="89" t="s">
        <v>1691</v>
      </c>
      <c r="J2416" s="89" t="str">
        <f>VLOOKUP(Revisión_Avance_Periodo!$I2416,BD_Seguimiento_OAP_2019!$L:$M,2,FALSE)</f>
        <v>Monitorear y efectuar seguimiento a los riesgos de corrupción</v>
      </c>
      <c r="K2416" s="106" t="s">
        <v>57</v>
      </c>
      <c r="L2416" s="172">
        <v>4.4642857142857152E-4</v>
      </c>
      <c r="M2416" s="173" t="s">
        <v>106</v>
      </c>
      <c r="N2416" s="190">
        <f>INDEX(BD_Seguimiento_OAP_2019!$AH$3:$AS$294,MATCH(Revisión_Avance_Periodo!$I2416,BD_Seguimiento_OAP_2019!$L$3:$L$294,0),MATCH(Revisión_Avance_Periodo!$M2416,BD_Seguimiento_OAP_2019!$AH$2:$AS$2,0))</f>
        <v>0</v>
      </c>
      <c r="O2416" s="190">
        <f>INDEX(BD_Seguimiento_OAP_2019!$AV$3:$BG$294,MATCH(Revisión_Avance_Periodo!$I2416,BD_Seguimiento_OAP_2019!$L$3:$L$294,0),MATCH(Revisión_Avance_Periodo!$M2416,BD_Seguimiento_OAP_2019!$AV$2:$BG$2,0))</f>
        <v>0</v>
      </c>
      <c r="P2416" s="175">
        <f t="shared" si="448"/>
        <v>0</v>
      </c>
      <c r="Q2416" s="173" t="str">
        <f>VLOOKUP(P2416,Tabla_Indicador_Gestion4[#All],3,TRUE)</f>
        <v>Por Ejecutar</v>
      </c>
      <c r="R2416" s="229">
        <f>SUBTOTAL(9,$N$2414:$N2416)</f>
        <v>0</v>
      </c>
      <c r="S2416" s="230">
        <f>SUBTOTAL(9,$O$2414:$O2416)</f>
        <v>0</v>
      </c>
      <c r="T2416" s="231">
        <f>IFERROR(+Revisión_Avance_Periodo!$S2416/Revisión_Avance_Periodo!$R2416,0)</f>
        <v>0</v>
      </c>
      <c r="U2416" s="184"/>
      <c r="V2416" s="185"/>
      <c r="W2416" s="183"/>
      <c r="X2416" s="183"/>
      <c r="Y2416" s="183"/>
      <c r="Z2416" s="186"/>
      <c r="AA2416" s="187"/>
    </row>
    <row r="2417" spans="1:27" x14ac:dyDescent="0.25">
      <c r="A2417" s="94">
        <v>204</v>
      </c>
      <c r="B2417" s="96" t="str">
        <f>CONCATENATE(Revisión_Avance_Periodo!$C2417,";",Revisión_Avance_Periodo!$E2417,";",Revisión_Avance_Periodo!$I2417)</f>
        <v>OE1;PR_10;ACT_247</v>
      </c>
      <c r="C2417" s="180" t="s">
        <v>9</v>
      </c>
      <c r="D2417" s="181" t="str">
        <f>VLOOKUP(Revisión_Avance_Periodo!$C2417,Componentes_BD!$F$1:$G$5,2,FALSE)</f>
        <v>Fortalecer la Vigilancia.</v>
      </c>
      <c r="E2417" s="119" t="s">
        <v>12</v>
      </c>
      <c r="F2417" s="95">
        <v>11</v>
      </c>
      <c r="G2417" s="95" t="str">
        <f>VLOOKUP(Revisión_Avance_Periodo!$A2417,BD_Seguimiento_OAP_2019!$A$2:$G$294,7,FALSE)</f>
        <v>PAI</v>
      </c>
      <c r="H2417" s="95" t="str">
        <f>VLOOKUP(Revisión_Avance_Periodo!$A2417,BD_Seguimiento_OAP_2019!$A$2:$J$294,10,FALSE)</f>
        <v>PAI_05 - Gestión del Riesgo de Corrupción  - Mapa de Riesgos de Corrupción</v>
      </c>
      <c r="I2417" s="95" t="s">
        <v>1691</v>
      </c>
      <c r="J2417" s="95" t="str">
        <f>VLOOKUP(Revisión_Avance_Periodo!$I2417,BD_Seguimiento_OAP_2019!$L:$M,2,FALSE)</f>
        <v>Monitorear y efectuar seguimiento a los riesgos de corrupción</v>
      </c>
      <c r="K2417" s="119" t="s">
        <v>57</v>
      </c>
      <c r="L2417" s="172">
        <v>4.4642857142857152E-4</v>
      </c>
      <c r="M2417" s="182" t="s">
        <v>107</v>
      </c>
      <c r="N2417" s="190">
        <f>INDEX(BD_Seguimiento_OAP_2019!$AH$3:$AS$294,MATCH(Revisión_Avance_Periodo!$I2417,BD_Seguimiento_OAP_2019!$L$3:$L$294,0),MATCH(Revisión_Avance_Periodo!$M2417,BD_Seguimiento_OAP_2019!$AH$2:$AS$2,0))</f>
        <v>1</v>
      </c>
      <c r="O2417" s="190">
        <f>INDEX(BD_Seguimiento_OAP_2019!$AV$3:$BG$294,MATCH(Revisión_Avance_Periodo!$I2417,BD_Seguimiento_OAP_2019!$L$3:$L$294,0),MATCH(Revisión_Avance_Periodo!$M2417,BD_Seguimiento_OAP_2019!$AV$2:$BG$2,0))</f>
        <v>0</v>
      </c>
      <c r="P2417" s="188">
        <f t="shared" si="438"/>
        <v>0</v>
      </c>
      <c r="Q2417" s="182" t="str">
        <f>VLOOKUP(P2417,Tabla_Indicador_Gestion4[#All],3,TRUE)</f>
        <v>Por Ejecutar</v>
      </c>
      <c r="R2417" s="229">
        <f>SUBTOTAL(9,$N$2414:$N2417)</f>
        <v>1</v>
      </c>
      <c r="S2417" s="230">
        <f>SUBTOTAL(9,$O$2414:$O2417)</f>
        <v>0</v>
      </c>
      <c r="T2417" s="231">
        <f>IFERROR(+Revisión_Avance_Periodo!$S2417/Revisión_Avance_Periodo!$R2417,0)</f>
        <v>0</v>
      </c>
      <c r="U2417" s="184"/>
      <c r="V2417" s="185"/>
      <c r="W2417" s="183"/>
      <c r="X2417" s="183"/>
      <c r="Y2417" s="183"/>
      <c r="Z2417" s="186"/>
      <c r="AA2417" s="187"/>
    </row>
    <row r="2418" spans="1:27" x14ac:dyDescent="0.25">
      <c r="A2418" s="88">
        <v>204</v>
      </c>
      <c r="B2418" s="91" t="str">
        <f>CONCATENATE(Revisión_Avance_Periodo!$C2418,";",Revisión_Avance_Periodo!$E2418,";",Revisión_Avance_Periodo!$I2418)</f>
        <v>OE1;PR_10;ACT_247</v>
      </c>
      <c r="C2418" s="170" t="s">
        <v>9</v>
      </c>
      <c r="D2418" s="171" t="str">
        <f>VLOOKUP(Revisión_Avance_Periodo!$C2418,Componentes_BD!$F$1:$G$5,2,FALSE)</f>
        <v>Fortalecer la Vigilancia.</v>
      </c>
      <c r="E2418" s="106" t="s">
        <v>12</v>
      </c>
      <c r="F2418" s="89">
        <v>11</v>
      </c>
      <c r="G2418" s="89" t="str">
        <f>VLOOKUP(Revisión_Avance_Periodo!$A2418,BD_Seguimiento_OAP_2019!$A$2:$G$294,7,FALSE)</f>
        <v>PAI</v>
      </c>
      <c r="H2418" s="89" t="str">
        <f>VLOOKUP(Revisión_Avance_Periodo!$A2418,BD_Seguimiento_OAP_2019!$A$2:$J$294,10,FALSE)</f>
        <v>PAI_05 - Gestión del Riesgo de Corrupción  - Mapa de Riesgos de Corrupción</v>
      </c>
      <c r="I2418" s="89" t="s">
        <v>1691</v>
      </c>
      <c r="J2418" s="89" t="str">
        <f>VLOOKUP(Revisión_Avance_Periodo!$I2418,BD_Seguimiento_OAP_2019!$L:$M,2,FALSE)</f>
        <v>Monitorear y efectuar seguimiento a los riesgos de corrupción</v>
      </c>
      <c r="K2418" s="106" t="s">
        <v>57</v>
      </c>
      <c r="L2418" s="172">
        <v>4.4642857142857152E-4</v>
      </c>
      <c r="M2418" s="173" t="s">
        <v>108</v>
      </c>
      <c r="N2418" s="190">
        <f>INDEX(BD_Seguimiento_OAP_2019!$AH$3:$AS$294,MATCH(Revisión_Avance_Periodo!$I2418,BD_Seguimiento_OAP_2019!$L$3:$L$294,0),MATCH(Revisión_Avance_Periodo!$M2418,BD_Seguimiento_OAP_2019!$AH$2:$AS$2,0))</f>
        <v>0</v>
      </c>
      <c r="O2418" s="190">
        <f>INDEX(BD_Seguimiento_OAP_2019!$AV$3:$BG$294,MATCH(Revisión_Avance_Periodo!$I2418,BD_Seguimiento_OAP_2019!$L$3:$L$294,0),MATCH(Revisión_Avance_Periodo!$M2418,BD_Seguimiento_OAP_2019!$AV$2:$BG$2,0))</f>
        <v>0</v>
      </c>
      <c r="P2418" s="175">
        <f t="shared" ref="P2418:P2420" si="450">IFERROR((O2418/N2418),0)</f>
        <v>0</v>
      </c>
      <c r="Q2418" s="173" t="str">
        <f>VLOOKUP(P2418,Tabla_Indicador_Gestion4[#All],3,TRUE)</f>
        <v>Por Ejecutar</v>
      </c>
      <c r="R2418" s="229">
        <f>SUBTOTAL(9,$N$2414:$N2418)</f>
        <v>1</v>
      </c>
      <c r="S2418" s="230">
        <f>SUBTOTAL(9,$O$2414:$O2418)</f>
        <v>0</v>
      </c>
      <c r="T2418" s="231">
        <f>IFERROR(+Revisión_Avance_Periodo!$S2418/Revisión_Avance_Periodo!$R2418,0)</f>
        <v>0</v>
      </c>
      <c r="U2418" s="184"/>
      <c r="V2418" s="185"/>
      <c r="W2418" s="183"/>
      <c r="X2418" s="183"/>
      <c r="Y2418" s="183"/>
      <c r="Z2418" s="186"/>
      <c r="AA2418" s="187"/>
    </row>
    <row r="2419" spans="1:27" x14ac:dyDescent="0.25">
      <c r="A2419" s="94">
        <v>204</v>
      </c>
      <c r="B2419" s="96" t="str">
        <f>CONCATENATE(Revisión_Avance_Periodo!$C2419,";",Revisión_Avance_Periodo!$E2419,";",Revisión_Avance_Periodo!$I2419)</f>
        <v>OE1;PR_10;ACT_247</v>
      </c>
      <c r="C2419" s="180" t="s">
        <v>9</v>
      </c>
      <c r="D2419" s="181" t="str">
        <f>VLOOKUP(Revisión_Avance_Periodo!$C2419,Componentes_BD!$F$1:$G$5,2,FALSE)</f>
        <v>Fortalecer la Vigilancia.</v>
      </c>
      <c r="E2419" s="119" t="s">
        <v>12</v>
      </c>
      <c r="F2419" s="95">
        <v>11</v>
      </c>
      <c r="G2419" s="95" t="str">
        <f>VLOOKUP(Revisión_Avance_Periodo!$A2419,BD_Seguimiento_OAP_2019!$A$2:$G$294,7,FALSE)</f>
        <v>PAI</v>
      </c>
      <c r="H2419" s="95" t="str">
        <f>VLOOKUP(Revisión_Avance_Periodo!$A2419,BD_Seguimiento_OAP_2019!$A$2:$J$294,10,FALSE)</f>
        <v>PAI_05 - Gestión del Riesgo de Corrupción  - Mapa de Riesgos de Corrupción</v>
      </c>
      <c r="I2419" s="95" t="s">
        <v>1691</v>
      </c>
      <c r="J2419" s="95" t="str">
        <f>VLOOKUP(Revisión_Avance_Periodo!$I2419,BD_Seguimiento_OAP_2019!$L:$M,2,FALSE)</f>
        <v>Monitorear y efectuar seguimiento a los riesgos de corrupción</v>
      </c>
      <c r="K2419" s="119" t="s">
        <v>57</v>
      </c>
      <c r="L2419" s="172">
        <v>4.4642857142857152E-4</v>
      </c>
      <c r="M2419" s="182" t="s">
        <v>109</v>
      </c>
      <c r="N2419" s="190">
        <f>INDEX(BD_Seguimiento_OAP_2019!$AH$3:$AS$294,MATCH(Revisión_Avance_Periodo!$I2419,BD_Seguimiento_OAP_2019!$L$3:$L$294,0),MATCH(Revisión_Avance_Periodo!$M2419,BD_Seguimiento_OAP_2019!$AH$2:$AS$2,0))</f>
        <v>0</v>
      </c>
      <c r="O2419" s="190">
        <f>INDEX(BD_Seguimiento_OAP_2019!$AV$3:$BG$294,MATCH(Revisión_Avance_Periodo!$I2419,BD_Seguimiento_OAP_2019!$L$3:$L$294,0),MATCH(Revisión_Avance_Periodo!$M2419,BD_Seguimiento_OAP_2019!$AV$2:$BG$2,0))</f>
        <v>0</v>
      </c>
      <c r="P2419" s="175">
        <f t="shared" si="450"/>
        <v>0</v>
      </c>
      <c r="Q2419" s="182" t="str">
        <f>VLOOKUP(P2419,Tabla_Indicador_Gestion4[#All],3,TRUE)</f>
        <v>Por Ejecutar</v>
      </c>
      <c r="R2419" s="229">
        <f>SUBTOTAL(9,$N$2414:$N2419)</f>
        <v>1</v>
      </c>
      <c r="S2419" s="230">
        <f>SUBTOTAL(9,$O$2414:$O2419)</f>
        <v>0</v>
      </c>
      <c r="T2419" s="231">
        <f>IFERROR(+Revisión_Avance_Periodo!$S2419/Revisión_Avance_Periodo!$R2419,0)</f>
        <v>0</v>
      </c>
      <c r="U2419" s="184"/>
      <c r="V2419" s="185"/>
      <c r="W2419" s="183"/>
      <c r="X2419" s="183"/>
      <c r="Y2419" s="183"/>
      <c r="Z2419" s="186"/>
      <c r="AA2419" s="187"/>
    </row>
    <row r="2420" spans="1:27" x14ac:dyDescent="0.25">
      <c r="A2420" s="88">
        <v>204</v>
      </c>
      <c r="B2420" s="91" t="str">
        <f>CONCATENATE(Revisión_Avance_Periodo!$C2420,";",Revisión_Avance_Periodo!$E2420,";",Revisión_Avance_Periodo!$I2420)</f>
        <v>OE1;PR_10;ACT_247</v>
      </c>
      <c r="C2420" s="170" t="s">
        <v>9</v>
      </c>
      <c r="D2420" s="171" t="str">
        <f>VLOOKUP(Revisión_Avance_Periodo!$C2420,Componentes_BD!$F$1:$G$5,2,FALSE)</f>
        <v>Fortalecer la Vigilancia.</v>
      </c>
      <c r="E2420" s="106" t="s">
        <v>12</v>
      </c>
      <c r="F2420" s="89">
        <v>11</v>
      </c>
      <c r="G2420" s="89" t="str">
        <f>VLOOKUP(Revisión_Avance_Periodo!$A2420,BD_Seguimiento_OAP_2019!$A$2:$G$294,7,FALSE)</f>
        <v>PAI</v>
      </c>
      <c r="H2420" s="89" t="str">
        <f>VLOOKUP(Revisión_Avance_Periodo!$A2420,BD_Seguimiento_OAP_2019!$A$2:$J$294,10,FALSE)</f>
        <v>PAI_05 - Gestión del Riesgo de Corrupción  - Mapa de Riesgos de Corrupción</v>
      </c>
      <c r="I2420" s="89" t="s">
        <v>1691</v>
      </c>
      <c r="J2420" s="89" t="str">
        <f>VLOOKUP(Revisión_Avance_Periodo!$I2420,BD_Seguimiento_OAP_2019!$L:$M,2,FALSE)</f>
        <v>Monitorear y efectuar seguimiento a los riesgos de corrupción</v>
      </c>
      <c r="K2420" s="106" t="s">
        <v>57</v>
      </c>
      <c r="L2420" s="172">
        <v>4.4642857142857152E-4</v>
      </c>
      <c r="M2420" s="173" t="s">
        <v>110</v>
      </c>
      <c r="N2420" s="190">
        <f>INDEX(BD_Seguimiento_OAP_2019!$AH$3:$AS$294,MATCH(Revisión_Avance_Periodo!$I2420,BD_Seguimiento_OAP_2019!$L$3:$L$294,0),MATCH(Revisión_Avance_Periodo!$M2420,BD_Seguimiento_OAP_2019!$AH$2:$AS$2,0))</f>
        <v>0</v>
      </c>
      <c r="O2420" s="190">
        <f>INDEX(BD_Seguimiento_OAP_2019!$AV$3:$BG$294,MATCH(Revisión_Avance_Periodo!$I2420,BD_Seguimiento_OAP_2019!$L$3:$L$294,0),MATCH(Revisión_Avance_Periodo!$M2420,BD_Seguimiento_OAP_2019!$AV$2:$BG$2,0))</f>
        <v>0</v>
      </c>
      <c r="P2420" s="175">
        <f t="shared" si="450"/>
        <v>0</v>
      </c>
      <c r="Q2420" s="173" t="str">
        <f>VLOOKUP(P2420,Tabla_Indicador_Gestion4[#All],3,TRUE)</f>
        <v>Por Ejecutar</v>
      </c>
      <c r="R2420" s="229">
        <f>SUBTOTAL(9,$N$2414:$N2420)</f>
        <v>1</v>
      </c>
      <c r="S2420" s="230">
        <f>SUBTOTAL(9,$O$2414:$O2420)</f>
        <v>0</v>
      </c>
      <c r="T2420" s="231">
        <f>IFERROR(+Revisión_Avance_Periodo!$S2420/Revisión_Avance_Periodo!$R2420,0)</f>
        <v>0</v>
      </c>
      <c r="U2420" s="184"/>
      <c r="V2420" s="185"/>
      <c r="W2420" s="183"/>
      <c r="X2420" s="183"/>
      <c r="Y2420" s="183"/>
      <c r="Z2420" s="186"/>
      <c r="AA2420" s="187"/>
    </row>
    <row r="2421" spans="1:27" x14ac:dyDescent="0.25">
      <c r="A2421" s="94">
        <v>204</v>
      </c>
      <c r="B2421" s="96" t="str">
        <f>CONCATENATE(Revisión_Avance_Periodo!$C2421,";",Revisión_Avance_Periodo!$E2421,";",Revisión_Avance_Periodo!$I2421)</f>
        <v>OE1;PR_10;ACT_247</v>
      </c>
      <c r="C2421" s="180" t="s">
        <v>9</v>
      </c>
      <c r="D2421" s="181" t="str">
        <f>VLOOKUP(Revisión_Avance_Periodo!$C2421,Componentes_BD!$F$1:$G$5,2,FALSE)</f>
        <v>Fortalecer la Vigilancia.</v>
      </c>
      <c r="E2421" s="119" t="s">
        <v>12</v>
      </c>
      <c r="F2421" s="95">
        <v>11</v>
      </c>
      <c r="G2421" s="95" t="str">
        <f>VLOOKUP(Revisión_Avance_Periodo!$A2421,BD_Seguimiento_OAP_2019!$A$2:$G$294,7,FALSE)</f>
        <v>PAI</v>
      </c>
      <c r="H2421" s="95" t="str">
        <f>VLOOKUP(Revisión_Avance_Periodo!$A2421,BD_Seguimiento_OAP_2019!$A$2:$J$294,10,FALSE)</f>
        <v>PAI_05 - Gestión del Riesgo de Corrupción  - Mapa de Riesgos de Corrupción</v>
      </c>
      <c r="I2421" s="95" t="s">
        <v>1691</v>
      </c>
      <c r="J2421" s="95" t="str">
        <f>VLOOKUP(Revisión_Avance_Periodo!$I2421,BD_Seguimiento_OAP_2019!$L:$M,2,FALSE)</f>
        <v>Monitorear y efectuar seguimiento a los riesgos de corrupción</v>
      </c>
      <c r="K2421" s="119" t="s">
        <v>57</v>
      </c>
      <c r="L2421" s="172">
        <v>4.4642857142857152E-4</v>
      </c>
      <c r="M2421" s="182" t="s">
        <v>111</v>
      </c>
      <c r="N2421" s="190">
        <f>INDEX(BD_Seguimiento_OAP_2019!$AH$3:$AS$294,MATCH(Revisión_Avance_Periodo!$I2421,BD_Seguimiento_OAP_2019!$L$3:$L$294,0),MATCH(Revisión_Avance_Periodo!$M2421,BD_Seguimiento_OAP_2019!$AH$2:$AS$2,0))</f>
        <v>1</v>
      </c>
      <c r="O2421" s="190">
        <f>INDEX(BD_Seguimiento_OAP_2019!$AV$3:$BG$294,MATCH(Revisión_Avance_Periodo!$I2421,BD_Seguimiento_OAP_2019!$L$3:$L$294,0),MATCH(Revisión_Avance_Periodo!$M2421,BD_Seguimiento_OAP_2019!$AV$2:$BG$2,0))</f>
        <v>0</v>
      </c>
      <c r="P2421" s="188">
        <f t="shared" si="438"/>
        <v>0</v>
      </c>
      <c r="Q2421" s="182" t="str">
        <f>VLOOKUP(P2421,Tabla_Indicador_Gestion4[#All],3,TRUE)</f>
        <v>Por Ejecutar</v>
      </c>
      <c r="R2421" s="229">
        <f>SUBTOTAL(9,$N$2414:$N2421)</f>
        <v>2</v>
      </c>
      <c r="S2421" s="230">
        <f>SUBTOTAL(9,$O$2414:$O2421)</f>
        <v>0</v>
      </c>
      <c r="T2421" s="231">
        <f>IFERROR(+Revisión_Avance_Periodo!$S2421/Revisión_Avance_Periodo!$R2421,0)</f>
        <v>0</v>
      </c>
      <c r="U2421" s="184"/>
      <c r="V2421" s="185"/>
      <c r="W2421" s="183"/>
      <c r="X2421" s="183"/>
      <c r="Y2421" s="183"/>
      <c r="Z2421" s="186"/>
      <c r="AA2421" s="187"/>
    </row>
    <row r="2422" spans="1:27" x14ac:dyDescent="0.25">
      <c r="A2422" s="88">
        <v>204</v>
      </c>
      <c r="B2422" s="91" t="str">
        <f>CONCATENATE(Revisión_Avance_Periodo!$C2422,";",Revisión_Avance_Periodo!$E2422,";",Revisión_Avance_Periodo!$I2422)</f>
        <v>OE1;PR_10;ACT_247</v>
      </c>
      <c r="C2422" s="170" t="s">
        <v>9</v>
      </c>
      <c r="D2422" s="171" t="str">
        <f>VLOOKUP(Revisión_Avance_Periodo!$C2422,Componentes_BD!$F$1:$G$5,2,FALSE)</f>
        <v>Fortalecer la Vigilancia.</v>
      </c>
      <c r="E2422" s="106" t="s">
        <v>12</v>
      </c>
      <c r="F2422" s="89">
        <v>11</v>
      </c>
      <c r="G2422" s="89" t="str">
        <f>VLOOKUP(Revisión_Avance_Periodo!$A2422,BD_Seguimiento_OAP_2019!$A$2:$G$294,7,FALSE)</f>
        <v>PAI</v>
      </c>
      <c r="H2422" s="89" t="str">
        <f>VLOOKUP(Revisión_Avance_Periodo!$A2422,BD_Seguimiento_OAP_2019!$A$2:$J$294,10,FALSE)</f>
        <v>PAI_05 - Gestión del Riesgo de Corrupción  - Mapa de Riesgos de Corrupción</v>
      </c>
      <c r="I2422" s="89" t="s">
        <v>1691</v>
      </c>
      <c r="J2422" s="89" t="str">
        <f>VLOOKUP(Revisión_Avance_Periodo!$I2422,BD_Seguimiento_OAP_2019!$L:$M,2,FALSE)</f>
        <v>Monitorear y efectuar seguimiento a los riesgos de corrupción</v>
      </c>
      <c r="K2422" s="106" t="s">
        <v>57</v>
      </c>
      <c r="L2422" s="172">
        <v>4.4642857142857152E-4</v>
      </c>
      <c r="M2422" s="173" t="s">
        <v>112</v>
      </c>
      <c r="N2422" s="190">
        <f>INDEX(BD_Seguimiento_OAP_2019!$AH$3:$AS$294,MATCH(Revisión_Avance_Periodo!$I2422,BD_Seguimiento_OAP_2019!$L$3:$L$294,0),MATCH(Revisión_Avance_Periodo!$M2422,BD_Seguimiento_OAP_2019!$AH$2:$AS$2,0))</f>
        <v>0</v>
      </c>
      <c r="O2422" s="190">
        <f>INDEX(BD_Seguimiento_OAP_2019!$AV$3:$BG$294,MATCH(Revisión_Avance_Periodo!$I2422,BD_Seguimiento_OAP_2019!$L$3:$L$294,0),MATCH(Revisión_Avance_Periodo!$M2422,BD_Seguimiento_OAP_2019!$AV$2:$BG$2,0))</f>
        <v>0</v>
      </c>
      <c r="P2422" s="175">
        <f t="shared" ref="P2422:P2424" si="451">IFERROR((O2422/N2422),0)</f>
        <v>0</v>
      </c>
      <c r="Q2422" s="173" t="str">
        <f>VLOOKUP(P2422,Tabla_Indicador_Gestion4[#All],3,TRUE)</f>
        <v>Por Ejecutar</v>
      </c>
      <c r="R2422" s="229">
        <f>SUBTOTAL(9,$N$2414:$N2422)</f>
        <v>2</v>
      </c>
      <c r="S2422" s="230">
        <f>SUBTOTAL(9,$O$2414:$O2422)</f>
        <v>0</v>
      </c>
      <c r="T2422" s="231">
        <f>IFERROR(+Revisión_Avance_Periodo!$S2422/Revisión_Avance_Periodo!$R2422,0)</f>
        <v>0</v>
      </c>
      <c r="U2422" s="184"/>
      <c r="V2422" s="185"/>
      <c r="W2422" s="183"/>
      <c r="X2422" s="183"/>
      <c r="Y2422" s="183"/>
      <c r="Z2422" s="186"/>
      <c r="AA2422" s="187"/>
    </row>
    <row r="2423" spans="1:27" x14ac:dyDescent="0.25">
      <c r="A2423" s="94">
        <v>204</v>
      </c>
      <c r="B2423" s="96" t="str">
        <f>CONCATENATE(Revisión_Avance_Periodo!$C2423,";",Revisión_Avance_Periodo!$E2423,";",Revisión_Avance_Periodo!$I2423)</f>
        <v>OE1;PR_10;ACT_247</v>
      </c>
      <c r="C2423" s="180" t="s">
        <v>9</v>
      </c>
      <c r="D2423" s="181" t="str">
        <f>VLOOKUP(Revisión_Avance_Periodo!$C2423,Componentes_BD!$F$1:$G$5,2,FALSE)</f>
        <v>Fortalecer la Vigilancia.</v>
      </c>
      <c r="E2423" s="119" t="s">
        <v>12</v>
      </c>
      <c r="F2423" s="95">
        <v>11</v>
      </c>
      <c r="G2423" s="95" t="str">
        <f>VLOOKUP(Revisión_Avance_Periodo!$A2423,BD_Seguimiento_OAP_2019!$A$2:$G$294,7,FALSE)</f>
        <v>PAI</v>
      </c>
      <c r="H2423" s="95" t="str">
        <f>VLOOKUP(Revisión_Avance_Periodo!$A2423,BD_Seguimiento_OAP_2019!$A$2:$J$294,10,FALSE)</f>
        <v>PAI_05 - Gestión del Riesgo de Corrupción  - Mapa de Riesgos de Corrupción</v>
      </c>
      <c r="I2423" s="95" t="s">
        <v>1691</v>
      </c>
      <c r="J2423" s="95" t="str">
        <f>VLOOKUP(Revisión_Avance_Periodo!$I2423,BD_Seguimiento_OAP_2019!$L:$M,2,FALSE)</f>
        <v>Monitorear y efectuar seguimiento a los riesgos de corrupción</v>
      </c>
      <c r="K2423" s="119" t="s">
        <v>57</v>
      </c>
      <c r="L2423" s="172">
        <v>4.4642857142857152E-4</v>
      </c>
      <c r="M2423" s="182" t="s">
        <v>113</v>
      </c>
      <c r="N2423" s="190">
        <f>INDEX(BD_Seguimiento_OAP_2019!$AH$3:$AS$294,MATCH(Revisión_Avance_Periodo!$I2423,BD_Seguimiento_OAP_2019!$L$3:$L$294,0),MATCH(Revisión_Avance_Periodo!$M2423,BD_Seguimiento_OAP_2019!$AH$2:$AS$2,0))</f>
        <v>0</v>
      </c>
      <c r="O2423" s="190">
        <f>INDEX(BD_Seguimiento_OAP_2019!$AV$3:$BG$294,MATCH(Revisión_Avance_Periodo!$I2423,BD_Seguimiento_OAP_2019!$L$3:$L$294,0),MATCH(Revisión_Avance_Periodo!$M2423,BD_Seguimiento_OAP_2019!$AV$2:$BG$2,0))</f>
        <v>0</v>
      </c>
      <c r="P2423" s="175">
        <f t="shared" si="451"/>
        <v>0</v>
      </c>
      <c r="Q2423" s="182" t="str">
        <f>VLOOKUP(P2423,Tabla_Indicador_Gestion4[#All],3,TRUE)</f>
        <v>Por Ejecutar</v>
      </c>
      <c r="R2423" s="229">
        <f>SUBTOTAL(9,$N$2414:$N2423)</f>
        <v>2</v>
      </c>
      <c r="S2423" s="230">
        <f>SUBTOTAL(9,$O$2414:$O2423)</f>
        <v>0</v>
      </c>
      <c r="T2423" s="231">
        <f>IFERROR(+Revisión_Avance_Periodo!$S2423/Revisión_Avance_Periodo!$R2423,0)</f>
        <v>0</v>
      </c>
      <c r="U2423" s="184"/>
      <c r="V2423" s="185"/>
      <c r="W2423" s="183"/>
      <c r="X2423" s="183"/>
      <c r="Y2423" s="183"/>
      <c r="Z2423" s="186"/>
      <c r="AA2423" s="187"/>
    </row>
    <row r="2424" spans="1:27" x14ac:dyDescent="0.25">
      <c r="A2424" s="88">
        <v>204</v>
      </c>
      <c r="B2424" s="91" t="str">
        <f>CONCATENATE(Revisión_Avance_Periodo!$C2424,";",Revisión_Avance_Periodo!$E2424,";",Revisión_Avance_Periodo!$I2424)</f>
        <v>OE1;PR_10;ACT_247</v>
      </c>
      <c r="C2424" s="170" t="s">
        <v>9</v>
      </c>
      <c r="D2424" s="171" t="str">
        <f>VLOOKUP(Revisión_Avance_Periodo!$C2424,Componentes_BD!$F$1:$G$5,2,FALSE)</f>
        <v>Fortalecer la Vigilancia.</v>
      </c>
      <c r="E2424" s="106" t="s">
        <v>12</v>
      </c>
      <c r="F2424" s="89">
        <v>11</v>
      </c>
      <c r="G2424" s="89" t="str">
        <f>VLOOKUP(Revisión_Avance_Periodo!$A2424,BD_Seguimiento_OAP_2019!$A$2:$G$294,7,FALSE)</f>
        <v>PAI</v>
      </c>
      <c r="H2424" s="89" t="str">
        <f>VLOOKUP(Revisión_Avance_Periodo!$A2424,BD_Seguimiento_OAP_2019!$A$2:$J$294,10,FALSE)</f>
        <v>PAI_05 - Gestión del Riesgo de Corrupción  - Mapa de Riesgos de Corrupción</v>
      </c>
      <c r="I2424" s="89" t="s">
        <v>1691</v>
      </c>
      <c r="J2424" s="89" t="str">
        <f>VLOOKUP(Revisión_Avance_Periodo!$I2424,BD_Seguimiento_OAP_2019!$L:$M,2,FALSE)</f>
        <v>Monitorear y efectuar seguimiento a los riesgos de corrupción</v>
      </c>
      <c r="K2424" s="106" t="s">
        <v>57</v>
      </c>
      <c r="L2424" s="172">
        <v>4.4642857142857152E-4</v>
      </c>
      <c r="M2424" s="173" t="s">
        <v>114</v>
      </c>
      <c r="N2424" s="190">
        <f>INDEX(BD_Seguimiento_OAP_2019!$AH$3:$AS$294,MATCH(Revisión_Avance_Periodo!$I2424,BD_Seguimiento_OAP_2019!$L$3:$L$294,0),MATCH(Revisión_Avance_Periodo!$M2424,BD_Seguimiento_OAP_2019!$AH$2:$AS$2,0))</f>
        <v>0</v>
      </c>
      <c r="O2424" s="190">
        <f>INDEX(BD_Seguimiento_OAP_2019!$AV$3:$BG$294,MATCH(Revisión_Avance_Periodo!$I2424,BD_Seguimiento_OAP_2019!$L$3:$L$294,0),MATCH(Revisión_Avance_Periodo!$M2424,BD_Seguimiento_OAP_2019!$AV$2:$BG$2,0))</f>
        <v>0</v>
      </c>
      <c r="P2424" s="175">
        <f t="shared" si="451"/>
        <v>0</v>
      </c>
      <c r="Q2424" s="173" t="str">
        <f>VLOOKUP(P2424,Tabla_Indicador_Gestion4[#All],3,TRUE)</f>
        <v>Por Ejecutar</v>
      </c>
      <c r="R2424" s="229">
        <f>SUBTOTAL(9,$N$2414:$N2424)</f>
        <v>2</v>
      </c>
      <c r="S2424" s="230">
        <f>SUBTOTAL(9,$O$2414:$O2424)</f>
        <v>0</v>
      </c>
      <c r="T2424" s="231">
        <f>IFERROR(+Revisión_Avance_Periodo!$S2424/Revisión_Avance_Periodo!$R2424,0)</f>
        <v>0</v>
      </c>
      <c r="U2424" s="184"/>
      <c r="V2424" s="185"/>
      <c r="W2424" s="183"/>
      <c r="X2424" s="183"/>
      <c r="Y2424" s="183"/>
      <c r="Z2424" s="186"/>
      <c r="AA2424" s="187"/>
    </row>
    <row r="2425" spans="1:27" ht="15.75" thickBot="1" x14ac:dyDescent="0.3">
      <c r="A2425" s="94">
        <v>204</v>
      </c>
      <c r="B2425" s="96" t="str">
        <f>CONCATENATE(Revisión_Avance_Periodo!$C2425,";",Revisión_Avance_Periodo!$E2425,";",Revisión_Avance_Periodo!$I2425)</f>
        <v>OE1;PR_10;ACT_247</v>
      </c>
      <c r="C2425" s="180" t="s">
        <v>9</v>
      </c>
      <c r="D2425" s="181" t="str">
        <f>VLOOKUP(Revisión_Avance_Periodo!$C2425,Componentes_BD!$F$1:$G$5,2,FALSE)</f>
        <v>Fortalecer la Vigilancia.</v>
      </c>
      <c r="E2425" s="119" t="s">
        <v>12</v>
      </c>
      <c r="F2425" s="95">
        <v>11</v>
      </c>
      <c r="G2425" s="95" t="str">
        <f>VLOOKUP(Revisión_Avance_Periodo!$A2425,BD_Seguimiento_OAP_2019!$A$2:$G$294,7,FALSE)</f>
        <v>PAI</v>
      </c>
      <c r="H2425" s="95" t="str">
        <f>VLOOKUP(Revisión_Avance_Periodo!$A2425,BD_Seguimiento_OAP_2019!$A$2:$J$294,10,FALSE)</f>
        <v>PAI_05 - Gestión del Riesgo de Corrupción  - Mapa de Riesgos de Corrupción</v>
      </c>
      <c r="I2425" s="95" t="s">
        <v>1691</v>
      </c>
      <c r="J2425" s="95" t="str">
        <f>VLOOKUP(Revisión_Avance_Periodo!$I2425,BD_Seguimiento_OAP_2019!$L:$M,2,FALSE)</f>
        <v>Monitorear y efectuar seguimiento a los riesgos de corrupción</v>
      </c>
      <c r="K2425" s="119" t="s">
        <v>57</v>
      </c>
      <c r="L2425" s="172">
        <v>4.4642857142857152E-4</v>
      </c>
      <c r="M2425" s="182" t="s">
        <v>115</v>
      </c>
      <c r="N2425" s="190">
        <f>INDEX(BD_Seguimiento_OAP_2019!$AH$3:$AS$294,MATCH(Revisión_Avance_Periodo!$I2425,BD_Seguimiento_OAP_2019!$L$3:$L$294,0),MATCH(Revisión_Avance_Periodo!$M2425,BD_Seguimiento_OAP_2019!$AH$2:$AS$2,0))</f>
        <v>1</v>
      </c>
      <c r="O2425" s="190">
        <f>INDEX(BD_Seguimiento_OAP_2019!$AV$3:$BG$294,MATCH(Revisión_Avance_Periodo!$I2425,BD_Seguimiento_OAP_2019!$L$3:$L$294,0),MATCH(Revisión_Avance_Periodo!$M2425,BD_Seguimiento_OAP_2019!$AV$2:$BG$2,0))</f>
        <v>0</v>
      </c>
      <c r="P2425" s="188">
        <f t="shared" si="438"/>
        <v>0</v>
      </c>
      <c r="Q2425" s="182" t="str">
        <f>VLOOKUP(P2425,Tabla_Indicador_Gestion4[#All],3,TRUE)</f>
        <v>Por Ejecutar</v>
      </c>
      <c r="R2425" s="229">
        <f>SUBTOTAL(9,$N$2414:$N2425)</f>
        <v>3</v>
      </c>
      <c r="S2425" s="230">
        <f>SUBTOTAL(9,$O$2414:$O2425)</f>
        <v>0</v>
      </c>
      <c r="T2425" s="231">
        <f>IFERROR(+Revisión_Avance_Periodo!$S2425/Revisión_Avance_Periodo!$R2425,0)</f>
        <v>0</v>
      </c>
      <c r="U2425" s="184"/>
      <c r="V2425" s="185"/>
      <c r="W2425" s="183"/>
      <c r="X2425" s="183"/>
      <c r="Y2425" s="183"/>
      <c r="Z2425" s="186"/>
      <c r="AA2425" s="187"/>
    </row>
    <row r="2426" spans="1:27" x14ac:dyDescent="0.25">
      <c r="A2426" s="88">
        <v>205</v>
      </c>
      <c r="B2426" s="91" t="str">
        <f>CONCATENATE(Revisión_Avance_Periodo!$C2426,";",Revisión_Avance_Periodo!$E2426,";",Revisión_Avance_Periodo!$I2426)</f>
        <v>OE1;PR_10;ACT_248</v>
      </c>
      <c r="C2426" s="170" t="s">
        <v>9</v>
      </c>
      <c r="D2426" s="171" t="str">
        <f>VLOOKUP(Revisión_Avance_Periodo!$C2426,Componentes_BD!$F$1:$G$5,2,FALSE)</f>
        <v>Fortalecer la Vigilancia.</v>
      </c>
      <c r="E2426" s="106" t="s">
        <v>12</v>
      </c>
      <c r="F2426" s="89">
        <v>11</v>
      </c>
      <c r="G2426" s="89" t="str">
        <f>VLOOKUP(Revisión_Avance_Periodo!$A2426,BD_Seguimiento_OAP_2019!$A$2:$G$294,7,FALSE)</f>
        <v>PAI</v>
      </c>
      <c r="H2426" s="89" t="str">
        <f>VLOOKUP(Revisión_Avance_Periodo!$A2426,BD_Seguimiento_OAP_2019!$A$2:$J$294,10,FALSE)</f>
        <v>PAI_05 - Gestión del Riesgo de Corrupción  - Mapa de Riesgos de Corrupción</v>
      </c>
      <c r="I2426" s="89" t="s">
        <v>1694</v>
      </c>
      <c r="J2426" s="89" t="str">
        <f>VLOOKUP(Revisión_Avance_Periodo!$I2426,BD_Seguimiento_OAP_2019!$L:$M,2,FALSE)</f>
        <v>Monitorear y efectuar seguimiento a los riesgos de corrupción</v>
      </c>
      <c r="K2426" s="106" t="s">
        <v>52</v>
      </c>
      <c r="L2426" s="172">
        <v>4.4642857142857152E-4</v>
      </c>
      <c r="M2426" s="173" t="s">
        <v>104</v>
      </c>
      <c r="N2426" s="190">
        <f>INDEX(BD_Seguimiento_OAP_2019!$AH$3:$AS$294,MATCH(Revisión_Avance_Periodo!$I2426,BD_Seguimiento_OAP_2019!$L$3:$L$294,0),MATCH(Revisión_Avance_Periodo!$M2426,BD_Seguimiento_OAP_2019!$AH$2:$AS$2,0))</f>
        <v>0</v>
      </c>
      <c r="O2426" s="190">
        <f>INDEX(BD_Seguimiento_OAP_2019!$AV$3:$BG$294,MATCH(Revisión_Avance_Periodo!$I2426,BD_Seguimiento_OAP_2019!$L$3:$L$294,0),MATCH(Revisión_Avance_Periodo!$M2426,BD_Seguimiento_OAP_2019!$AV$2:$BG$2,0))</f>
        <v>0</v>
      </c>
      <c r="P2426" s="175">
        <f t="shared" ref="P2426:P2432" si="452">IFERROR((O2426/N2426),0)</f>
        <v>0</v>
      </c>
      <c r="Q2426" s="173" t="str">
        <f>VLOOKUP(P2426,Tabla_Indicador_Gestion4[#All],3,TRUE)</f>
        <v>Por Ejecutar</v>
      </c>
      <c r="R2426" s="232">
        <f>SUBTOTAL(9,$N$2426:$N2426)</f>
        <v>0</v>
      </c>
      <c r="S2426" s="233">
        <f>SUBTOTAL(9,$O$2426:$O2426)</f>
        <v>0</v>
      </c>
      <c r="T2426" s="234">
        <f>IFERROR(+Revisión_Avance_Periodo!$S2426/Revisión_Avance_Periodo!$R2426,0)</f>
        <v>0</v>
      </c>
      <c r="U2426" s="191">
        <f>SUBTOTAL(9,N2426:N2437)</f>
        <v>2</v>
      </c>
      <c r="V2426" s="192">
        <f>SUBTOTAL(9,O2426:O2437)</f>
        <v>0</v>
      </c>
      <c r="W2426" s="176">
        <f t="shared" ref="W2426" si="453">+V2426/U2426</f>
        <v>0</v>
      </c>
      <c r="X2426" s="176"/>
      <c r="Y2426" s="176">
        <f>100%-Revisión_Avance_Periodo!$W2426</f>
        <v>1</v>
      </c>
      <c r="Z2426" s="178" t="str">
        <f>VLOOKUP(W2426,Tabla_Indicador_Gestion4[],3,TRUE)</f>
        <v>Por Ejecutar</v>
      </c>
      <c r="AA2426" s="179">
        <f>Revisión_Avance_Periodo!$W2426*Revisión_Avance_Periodo!$L2426</f>
        <v>0</v>
      </c>
    </row>
    <row r="2427" spans="1:27" x14ac:dyDescent="0.25">
      <c r="A2427" s="94">
        <v>205</v>
      </c>
      <c r="B2427" s="96" t="str">
        <f>CONCATENATE(Revisión_Avance_Periodo!$C2427,";",Revisión_Avance_Periodo!$E2427,";",Revisión_Avance_Periodo!$I2427)</f>
        <v>OE1;PR_10;ACT_248</v>
      </c>
      <c r="C2427" s="180" t="s">
        <v>9</v>
      </c>
      <c r="D2427" s="181" t="str">
        <f>VLOOKUP(Revisión_Avance_Periodo!$C2427,Componentes_BD!$F$1:$G$5,2,FALSE)</f>
        <v>Fortalecer la Vigilancia.</v>
      </c>
      <c r="E2427" s="119" t="s">
        <v>12</v>
      </c>
      <c r="F2427" s="95">
        <v>11</v>
      </c>
      <c r="G2427" s="95" t="str">
        <f>VLOOKUP(Revisión_Avance_Periodo!$A2427,BD_Seguimiento_OAP_2019!$A$2:$G$294,7,FALSE)</f>
        <v>PAI</v>
      </c>
      <c r="H2427" s="95" t="str">
        <f>VLOOKUP(Revisión_Avance_Periodo!$A2427,BD_Seguimiento_OAP_2019!$A$2:$J$294,10,FALSE)</f>
        <v>PAI_05 - Gestión del Riesgo de Corrupción  - Mapa de Riesgos de Corrupción</v>
      </c>
      <c r="I2427" s="95" t="s">
        <v>1694</v>
      </c>
      <c r="J2427" s="95" t="str">
        <f>VLOOKUP(Revisión_Avance_Periodo!$I2427,BD_Seguimiento_OAP_2019!$L:$M,2,FALSE)</f>
        <v>Monitorear y efectuar seguimiento a los riesgos de corrupción</v>
      </c>
      <c r="K2427" s="119" t="s">
        <v>52</v>
      </c>
      <c r="L2427" s="172">
        <v>4.4642857142857152E-4</v>
      </c>
      <c r="M2427" s="182" t="s">
        <v>105</v>
      </c>
      <c r="N2427" s="190">
        <f>INDEX(BD_Seguimiento_OAP_2019!$AH$3:$AS$294,MATCH(Revisión_Avance_Periodo!$I2427,BD_Seguimiento_OAP_2019!$L$3:$L$294,0),MATCH(Revisión_Avance_Periodo!$M2427,BD_Seguimiento_OAP_2019!$AH$2:$AS$2,0))</f>
        <v>0</v>
      </c>
      <c r="O2427" s="190">
        <f>INDEX(BD_Seguimiento_OAP_2019!$AV$3:$BG$294,MATCH(Revisión_Avance_Periodo!$I2427,BD_Seguimiento_OAP_2019!$L$3:$L$294,0),MATCH(Revisión_Avance_Periodo!$M2427,BD_Seguimiento_OAP_2019!$AV$2:$BG$2,0))</f>
        <v>0</v>
      </c>
      <c r="P2427" s="175">
        <f t="shared" si="452"/>
        <v>0</v>
      </c>
      <c r="Q2427" s="182" t="str">
        <f>VLOOKUP(P2427,Tabla_Indicador_Gestion4[#All],3,TRUE)</f>
        <v>Por Ejecutar</v>
      </c>
      <c r="R2427" s="229">
        <f>SUBTOTAL(9,$N$2426:$N2427)</f>
        <v>0</v>
      </c>
      <c r="S2427" s="230">
        <f>SUBTOTAL(9,$O$2426:$O2427)</f>
        <v>0</v>
      </c>
      <c r="T2427" s="231">
        <f>IFERROR(+Revisión_Avance_Periodo!$S2427/Revisión_Avance_Periodo!$R2427,0)</f>
        <v>0</v>
      </c>
      <c r="U2427" s="184"/>
      <c r="V2427" s="185"/>
      <c r="W2427" s="183"/>
      <c r="X2427" s="183"/>
      <c r="Y2427" s="183"/>
      <c r="Z2427" s="186"/>
      <c r="AA2427" s="187"/>
    </row>
    <row r="2428" spans="1:27" x14ac:dyDescent="0.25">
      <c r="A2428" s="88">
        <v>205</v>
      </c>
      <c r="B2428" s="91" t="str">
        <f>CONCATENATE(Revisión_Avance_Periodo!$C2428,";",Revisión_Avance_Periodo!$E2428,";",Revisión_Avance_Periodo!$I2428)</f>
        <v>OE1;PR_10;ACT_248</v>
      </c>
      <c r="C2428" s="170" t="s">
        <v>9</v>
      </c>
      <c r="D2428" s="171" t="str">
        <f>VLOOKUP(Revisión_Avance_Periodo!$C2428,Componentes_BD!$F$1:$G$5,2,FALSE)</f>
        <v>Fortalecer la Vigilancia.</v>
      </c>
      <c r="E2428" s="106" t="s">
        <v>12</v>
      </c>
      <c r="F2428" s="89">
        <v>11</v>
      </c>
      <c r="G2428" s="89" t="str">
        <f>VLOOKUP(Revisión_Avance_Periodo!$A2428,BD_Seguimiento_OAP_2019!$A$2:$G$294,7,FALSE)</f>
        <v>PAI</v>
      </c>
      <c r="H2428" s="89" t="str">
        <f>VLOOKUP(Revisión_Avance_Periodo!$A2428,BD_Seguimiento_OAP_2019!$A$2:$J$294,10,FALSE)</f>
        <v>PAI_05 - Gestión del Riesgo de Corrupción  - Mapa de Riesgos de Corrupción</v>
      </c>
      <c r="I2428" s="89" t="s">
        <v>1694</v>
      </c>
      <c r="J2428" s="89" t="str">
        <f>VLOOKUP(Revisión_Avance_Periodo!$I2428,BD_Seguimiento_OAP_2019!$L:$M,2,FALSE)</f>
        <v>Monitorear y efectuar seguimiento a los riesgos de corrupción</v>
      </c>
      <c r="K2428" s="106" t="s">
        <v>52</v>
      </c>
      <c r="L2428" s="172">
        <v>4.4642857142857152E-4</v>
      </c>
      <c r="M2428" s="173" t="s">
        <v>106</v>
      </c>
      <c r="N2428" s="190">
        <f>INDEX(BD_Seguimiento_OAP_2019!$AH$3:$AS$294,MATCH(Revisión_Avance_Periodo!$I2428,BD_Seguimiento_OAP_2019!$L$3:$L$294,0),MATCH(Revisión_Avance_Periodo!$M2428,BD_Seguimiento_OAP_2019!$AH$2:$AS$2,0))</f>
        <v>0</v>
      </c>
      <c r="O2428" s="190">
        <f>INDEX(BD_Seguimiento_OAP_2019!$AV$3:$BG$294,MATCH(Revisión_Avance_Periodo!$I2428,BD_Seguimiento_OAP_2019!$L$3:$L$294,0),MATCH(Revisión_Avance_Periodo!$M2428,BD_Seguimiento_OAP_2019!$AV$2:$BG$2,0))</f>
        <v>0</v>
      </c>
      <c r="P2428" s="175">
        <f t="shared" si="452"/>
        <v>0</v>
      </c>
      <c r="Q2428" s="173" t="str">
        <f>VLOOKUP(P2428,Tabla_Indicador_Gestion4[#All],3,TRUE)</f>
        <v>Por Ejecutar</v>
      </c>
      <c r="R2428" s="229">
        <f>SUBTOTAL(9,$N$2426:$N2428)</f>
        <v>0</v>
      </c>
      <c r="S2428" s="230">
        <f>SUBTOTAL(9,$O$2426:$O2428)</f>
        <v>0</v>
      </c>
      <c r="T2428" s="231">
        <f>IFERROR(+Revisión_Avance_Periodo!$S2428/Revisión_Avance_Periodo!$R2428,0)</f>
        <v>0</v>
      </c>
      <c r="U2428" s="184"/>
      <c r="V2428" s="185"/>
      <c r="W2428" s="183"/>
      <c r="X2428" s="183"/>
      <c r="Y2428" s="183"/>
      <c r="Z2428" s="186"/>
      <c r="AA2428" s="187"/>
    </row>
    <row r="2429" spans="1:27" x14ac:dyDescent="0.25">
      <c r="A2429" s="94">
        <v>205</v>
      </c>
      <c r="B2429" s="96" t="str">
        <f>CONCATENATE(Revisión_Avance_Periodo!$C2429,";",Revisión_Avance_Periodo!$E2429,";",Revisión_Avance_Periodo!$I2429)</f>
        <v>OE1;PR_10;ACT_248</v>
      </c>
      <c r="C2429" s="180" t="s">
        <v>9</v>
      </c>
      <c r="D2429" s="181" t="str">
        <f>VLOOKUP(Revisión_Avance_Periodo!$C2429,Componentes_BD!$F$1:$G$5,2,FALSE)</f>
        <v>Fortalecer la Vigilancia.</v>
      </c>
      <c r="E2429" s="119" t="s">
        <v>12</v>
      </c>
      <c r="F2429" s="95">
        <v>11</v>
      </c>
      <c r="G2429" s="95" t="str">
        <f>VLOOKUP(Revisión_Avance_Periodo!$A2429,BD_Seguimiento_OAP_2019!$A$2:$G$294,7,FALSE)</f>
        <v>PAI</v>
      </c>
      <c r="H2429" s="95" t="str">
        <f>VLOOKUP(Revisión_Avance_Periodo!$A2429,BD_Seguimiento_OAP_2019!$A$2:$J$294,10,FALSE)</f>
        <v>PAI_05 - Gestión del Riesgo de Corrupción  - Mapa de Riesgos de Corrupción</v>
      </c>
      <c r="I2429" s="95" t="s">
        <v>1694</v>
      </c>
      <c r="J2429" s="95" t="str">
        <f>VLOOKUP(Revisión_Avance_Periodo!$I2429,BD_Seguimiento_OAP_2019!$L:$M,2,FALSE)</f>
        <v>Monitorear y efectuar seguimiento a los riesgos de corrupción</v>
      </c>
      <c r="K2429" s="119" t="s">
        <v>52</v>
      </c>
      <c r="L2429" s="172">
        <v>4.4642857142857152E-4</v>
      </c>
      <c r="M2429" s="182" t="s">
        <v>107</v>
      </c>
      <c r="N2429" s="190">
        <f>INDEX(BD_Seguimiento_OAP_2019!$AH$3:$AS$294,MATCH(Revisión_Avance_Periodo!$I2429,BD_Seguimiento_OAP_2019!$L$3:$L$294,0),MATCH(Revisión_Avance_Periodo!$M2429,BD_Seguimiento_OAP_2019!$AH$2:$AS$2,0))</f>
        <v>0</v>
      </c>
      <c r="O2429" s="190">
        <f>INDEX(BD_Seguimiento_OAP_2019!$AV$3:$BG$294,MATCH(Revisión_Avance_Periodo!$I2429,BD_Seguimiento_OAP_2019!$L$3:$L$294,0),MATCH(Revisión_Avance_Periodo!$M2429,BD_Seguimiento_OAP_2019!$AV$2:$BG$2,0))</f>
        <v>0</v>
      </c>
      <c r="P2429" s="175">
        <f t="shared" si="452"/>
        <v>0</v>
      </c>
      <c r="Q2429" s="182" t="str">
        <f>VLOOKUP(P2429,Tabla_Indicador_Gestion4[#All],3,TRUE)</f>
        <v>Por Ejecutar</v>
      </c>
      <c r="R2429" s="229">
        <f>SUBTOTAL(9,$N$2426:$N2429)</f>
        <v>0</v>
      </c>
      <c r="S2429" s="230">
        <f>SUBTOTAL(9,$O$2426:$O2429)</f>
        <v>0</v>
      </c>
      <c r="T2429" s="231">
        <f>IFERROR(+Revisión_Avance_Periodo!$S2429/Revisión_Avance_Periodo!$R2429,0)</f>
        <v>0</v>
      </c>
      <c r="U2429" s="184"/>
      <c r="V2429" s="185"/>
      <c r="W2429" s="183"/>
      <c r="X2429" s="183"/>
      <c r="Y2429" s="183"/>
      <c r="Z2429" s="186"/>
      <c r="AA2429" s="187"/>
    </row>
    <row r="2430" spans="1:27" x14ac:dyDescent="0.25">
      <c r="A2430" s="88">
        <v>205</v>
      </c>
      <c r="B2430" s="91" t="str">
        <f>CONCATENATE(Revisión_Avance_Periodo!$C2430,";",Revisión_Avance_Periodo!$E2430,";",Revisión_Avance_Periodo!$I2430)</f>
        <v>OE1;PR_10;ACT_248</v>
      </c>
      <c r="C2430" s="170" t="s">
        <v>9</v>
      </c>
      <c r="D2430" s="171" t="str">
        <f>VLOOKUP(Revisión_Avance_Periodo!$C2430,Componentes_BD!$F$1:$G$5,2,FALSE)</f>
        <v>Fortalecer la Vigilancia.</v>
      </c>
      <c r="E2430" s="106" t="s">
        <v>12</v>
      </c>
      <c r="F2430" s="89">
        <v>11</v>
      </c>
      <c r="G2430" s="89" t="str">
        <f>VLOOKUP(Revisión_Avance_Periodo!$A2430,BD_Seguimiento_OAP_2019!$A$2:$G$294,7,FALSE)</f>
        <v>PAI</v>
      </c>
      <c r="H2430" s="89" t="str">
        <f>VLOOKUP(Revisión_Avance_Periodo!$A2430,BD_Seguimiento_OAP_2019!$A$2:$J$294,10,FALSE)</f>
        <v>PAI_05 - Gestión del Riesgo de Corrupción  - Mapa de Riesgos de Corrupción</v>
      </c>
      <c r="I2430" s="89" t="s">
        <v>1694</v>
      </c>
      <c r="J2430" s="89" t="str">
        <f>VLOOKUP(Revisión_Avance_Periodo!$I2430,BD_Seguimiento_OAP_2019!$L:$M,2,FALSE)</f>
        <v>Monitorear y efectuar seguimiento a los riesgos de corrupción</v>
      </c>
      <c r="K2430" s="106" t="s">
        <v>52</v>
      </c>
      <c r="L2430" s="172">
        <v>4.4642857142857152E-4</v>
      </c>
      <c r="M2430" s="173" t="s">
        <v>108</v>
      </c>
      <c r="N2430" s="190">
        <f>INDEX(BD_Seguimiento_OAP_2019!$AH$3:$AS$294,MATCH(Revisión_Avance_Periodo!$I2430,BD_Seguimiento_OAP_2019!$L$3:$L$294,0),MATCH(Revisión_Avance_Periodo!$M2430,BD_Seguimiento_OAP_2019!$AH$2:$AS$2,0))</f>
        <v>0</v>
      </c>
      <c r="O2430" s="190">
        <f>INDEX(BD_Seguimiento_OAP_2019!$AV$3:$BG$294,MATCH(Revisión_Avance_Periodo!$I2430,BD_Seguimiento_OAP_2019!$L$3:$L$294,0),MATCH(Revisión_Avance_Periodo!$M2430,BD_Seguimiento_OAP_2019!$AV$2:$BG$2,0))</f>
        <v>0</v>
      </c>
      <c r="P2430" s="175">
        <f t="shared" si="452"/>
        <v>0</v>
      </c>
      <c r="Q2430" s="173" t="str">
        <f>VLOOKUP(P2430,Tabla_Indicador_Gestion4[#All],3,TRUE)</f>
        <v>Por Ejecutar</v>
      </c>
      <c r="R2430" s="229">
        <f>SUBTOTAL(9,$N$2426:$N2430)</f>
        <v>0</v>
      </c>
      <c r="S2430" s="230">
        <f>SUBTOTAL(9,$O$2426:$O2430)</f>
        <v>0</v>
      </c>
      <c r="T2430" s="231">
        <f>IFERROR(+Revisión_Avance_Periodo!$S2430/Revisión_Avance_Periodo!$R2430,0)</f>
        <v>0</v>
      </c>
      <c r="U2430" s="184"/>
      <c r="V2430" s="185"/>
      <c r="W2430" s="183"/>
      <c r="X2430" s="183"/>
      <c r="Y2430" s="183"/>
      <c r="Z2430" s="186"/>
      <c r="AA2430" s="187"/>
    </row>
    <row r="2431" spans="1:27" x14ac:dyDescent="0.25">
      <c r="A2431" s="94">
        <v>205</v>
      </c>
      <c r="B2431" s="96" t="str">
        <f>CONCATENATE(Revisión_Avance_Periodo!$C2431,";",Revisión_Avance_Periodo!$E2431,";",Revisión_Avance_Periodo!$I2431)</f>
        <v>OE1;PR_10;ACT_248</v>
      </c>
      <c r="C2431" s="180" t="s">
        <v>9</v>
      </c>
      <c r="D2431" s="181" t="str">
        <f>VLOOKUP(Revisión_Avance_Periodo!$C2431,Componentes_BD!$F$1:$G$5,2,FALSE)</f>
        <v>Fortalecer la Vigilancia.</v>
      </c>
      <c r="E2431" s="119" t="s">
        <v>12</v>
      </c>
      <c r="F2431" s="95">
        <v>11</v>
      </c>
      <c r="G2431" s="95" t="str">
        <f>VLOOKUP(Revisión_Avance_Periodo!$A2431,BD_Seguimiento_OAP_2019!$A$2:$G$294,7,FALSE)</f>
        <v>PAI</v>
      </c>
      <c r="H2431" s="95" t="str">
        <f>VLOOKUP(Revisión_Avance_Periodo!$A2431,BD_Seguimiento_OAP_2019!$A$2:$J$294,10,FALSE)</f>
        <v>PAI_05 - Gestión del Riesgo de Corrupción  - Mapa de Riesgos de Corrupción</v>
      </c>
      <c r="I2431" s="95" t="s">
        <v>1694</v>
      </c>
      <c r="J2431" s="95" t="str">
        <f>VLOOKUP(Revisión_Avance_Periodo!$I2431,BD_Seguimiento_OAP_2019!$L:$M,2,FALSE)</f>
        <v>Monitorear y efectuar seguimiento a los riesgos de corrupción</v>
      </c>
      <c r="K2431" s="119" t="s">
        <v>52</v>
      </c>
      <c r="L2431" s="172">
        <v>4.4642857142857152E-4</v>
      </c>
      <c r="M2431" s="182" t="s">
        <v>109</v>
      </c>
      <c r="N2431" s="190">
        <f>INDEX(BD_Seguimiento_OAP_2019!$AH$3:$AS$294,MATCH(Revisión_Avance_Periodo!$I2431,BD_Seguimiento_OAP_2019!$L$3:$L$294,0),MATCH(Revisión_Avance_Periodo!$M2431,BD_Seguimiento_OAP_2019!$AH$2:$AS$2,0))</f>
        <v>0</v>
      </c>
      <c r="O2431" s="190">
        <f>INDEX(BD_Seguimiento_OAP_2019!$AV$3:$BG$294,MATCH(Revisión_Avance_Periodo!$I2431,BD_Seguimiento_OAP_2019!$L$3:$L$294,0),MATCH(Revisión_Avance_Periodo!$M2431,BD_Seguimiento_OAP_2019!$AV$2:$BG$2,0))</f>
        <v>0</v>
      </c>
      <c r="P2431" s="175">
        <f t="shared" si="452"/>
        <v>0</v>
      </c>
      <c r="Q2431" s="182" t="str">
        <f>VLOOKUP(P2431,Tabla_Indicador_Gestion4[#All],3,TRUE)</f>
        <v>Por Ejecutar</v>
      </c>
      <c r="R2431" s="229">
        <f>SUBTOTAL(9,$N$2426:$N2431)</f>
        <v>0</v>
      </c>
      <c r="S2431" s="230">
        <f>SUBTOTAL(9,$O$2426:$O2431)</f>
        <v>0</v>
      </c>
      <c r="T2431" s="231">
        <f>IFERROR(+Revisión_Avance_Periodo!$S2431/Revisión_Avance_Periodo!$R2431,0)</f>
        <v>0</v>
      </c>
      <c r="U2431" s="184"/>
      <c r="V2431" s="185"/>
      <c r="W2431" s="183"/>
      <c r="X2431" s="183"/>
      <c r="Y2431" s="183"/>
      <c r="Z2431" s="186"/>
      <c r="AA2431" s="187"/>
    </row>
    <row r="2432" spans="1:27" x14ac:dyDescent="0.25">
      <c r="A2432" s="88">
        <v>205</v>
      </c>
      <c r="B2432" s="91" t="str">
        <f>CONCATENATE(Revisión_Avance_Periodo!$C2432,";",Revisión_Avance_Periodo!$E2432,";",Revisión_Avance_Periodo!$I2432)</f>
        <v>OE1;PR_10;ACT_248</v>
      </c>
      <c r="C2432" s="170" t="s">
        <v>9</v>
      </c>
      <c r="D2432" s="171" t="str">
        <f>VLOOKUP(Revisión_Avance_Periodo!$C2432,Componentes_BD!$F$1:$G$5,2,FALSE)</f>
        <v>Fortalecer la Vigilancia.</v>
      </c>
      <c r="E2432" s="106" t="s">
        <v>12</v>
      </c>
      <c r="F2432" s="89">
        <v>11</v>
      </c>
      <c r="G2432" s="89" t="str">
        <f>VLOOKUP(Revisión_Avance_Periodo!$A2432,BD_Seguimiento_OAP_2019!$A$2:$G$294,7,FALSE)</f>
        <v>PAI</v>
      </c>
      <c r="H2432" s="89" t="str">
        <f>VLOOKUP(Revisión_Avance_Periodo!$A2432,BD_Seguimiento_OAP_2019!$A$2:$J$294,10,FALSE)</f>
        <v>PAI_05 - Gestión del Riesgo de Corrupción  - Mapa de Riesgos de Corrupción</v>
      </c>
      <c r="I2432" s="89" t="s">
        <v>1694</v>
      </c>
      <c r="J2432" s="89" t="str">
        <f>VLOOKUP(Revisión_Avance_Periodo!$I2432,BD_Seguimiento_OAP_2019!$L:$M,2,FALSE)</f>
        <v>Monitorear y efectuar seguimiento a los riesgos de corrupción</v>
      </c>
      <c r="K2432" s="106" t="s">
        <v>52</v>
      </c>
      <c r="L2432" s="172">
        <v>4.4642857142857152E-4</v>
      </c>
      <c r="M2432" s="173" t="s">
        <v>110</v>
      </c>
      <c r="N2432" s="190">
        <f>INDEX(BD_Seguimiento_OAP_2019!$AH$3:$AS$294,MATCH(Revisión_Avance_Periodo!$I2432,BD_Seguimiento_OAP_2019!$L$3:$L$294,0),MATCH(Revisión_Avance_Periodo!$M2432,BD_Seguimiento_OAP_2019!$AH$2:$AS$2,0))</f>
        <v>0</v>
      </c>
      <c r="O2432" s="190">
        <f>INDEX(BD_Seguimiento_OAP_2019!$AV$3:$BG$294,MATCH(Revisión_Avance_Periodo!$I2432,BD_Seguimiento_OAP_2019!$L$3:$L$294,0),MATCH(Revisión_Avance_Periodo!$M2432,BD_Seguimiento_OAP_2019!$AV$2:$BG$2,0))</f>
        <v>0</v>
      </c>
      <c r="P2432" s="175">
        <f t="shared" si="452"/>
        <v>0</v>
      </c>
      <c r="Q2432" s="173" t="str">
        <f>VLOOKUP(P2432,Tabla_Indicador_Gestion4[#All],3,TRUE)</f>
        <v>Por Ejecutar</v>
      </c>
      <c r="R2432" s="229">
        <f>SUBTOTAL(9,$N$2426:$N2432)</f>
        <v>0</v>
      </c>
      <c r="S2432" s="230">
        <f>SUBTOTAL(9,$O$2426:$O2432)</f>
        <v>0</v>
      </c>
      <c r="T2432" s="231">
        <f>IFERROR(+Revisión_Avance_Periodo!$S2432/Revisión_Avance_Periodo!$R2432,0)</f>
        <v>0</v>
      </c>
      <c r="U2432" s="184"/>
      <c r="V2432" s="185"/>
      <c r="W2432" s="183"/>
      <c r="X2432" s="183"/>
      <c r="Y2432" s="183"/>
      <c r="Z2432" s="186"/>
      <c r="AA2432" s="187"/>
    </row>
    <row r="2433" spans="1:27" x14ac:dyDescent="0.25">
      <c r="A2433" s="94">
        <v>205</v>
      </c>
      <c r="B2433" s="96" t="str">
        <f>CONCATENATE(Revisión_Avance_Periodo!$C2433,";",Revisión_Avance_Periodo!$E2433,";",Revisión_Avance_Periodo!$I2433)</f>
        <v>OE1;PR_10;ACT_248</v>
      </c>
      <c r="C2433" s="180" t="s">
        <v>9</v>
      </c>
      <c r="D2433" s="181" t="str">
        <f>VLOOKUP(Revisión_Avance_Periodo!$C2433,Componentes_BD!$F$1:$G$5,2,FALSE)</f>
        <v>Fortalecer la Vigilancia.</v>
      </c>
      <c r="E2433" s="119" t="s">
        <v>12</v>
      </c>
      <c r="F2433" s="95">
        <v>11</v>
      </c>
      <c r="G2433" s="95" t="str">
        <f>VLOOKUP(Revisión_Avance_Periodo!$A2433,BD_Seguimiento_OAP_2019!$A$2:$G$294,7,FALSE)</f>
        <v>PAI</v>
      </c>
      <c r="H2433" s="95" t="str">
        <f>VLOOKUP(Revisión_Avance_Periodo!$A2433,BD_Seguimiento_OAP_2019!$A$2:$J$294,10,FALSE)</f>
        <v>PAI_05 - Gestión del Riesgo de Corrupción  - Mapa de Riesgos de Corrupción</v>
      </c>
      <c r="I2433" s="95" t="s">
        <v>1694</v>
      </c>
      <c r="J2433" s="95" t="str">
        <f>VLOOKUP(Revisión_Avance_Periodo!$I2433,BD_Seguimiento_OAP_2019!$L:$M,2,FALSE)</f>
        <v>Monitorear y efectuar seguimiento a los riesgos de corrupción</v>
      </c>
      <c r="K2433" s="119" t="s">
        <v>52</v>
      </c>
      <c r="L2433" s="172">
        <v>4.4642857142857152E-4</v>
      </c>
      <c r="M2433" s="182" t="s">
        <v>111</v>
      </c>
      <c r="N2433" s="190">
        <f>INDEX(BD_Seguimiento_OAP_2019!$AH$3:$AS$294,MATCH(Revisión_Avance_Periodo!$I2433,BD_Seguimiento_OAP_2019!$L$3:$L$294,0),MATCH(Revisión_Avance_Periodo!$M2433,BD_Seguimiento_OAP_2019!$AH$2:$AS$2,0))</f>
        <v>1</v>
      </c>
      <c r="O2433" s="190">
        <f>INDEX(BD_Seguimiento_OAP_2019!$AV$3:$BG$294,MATCH(Revisión_Avance_Periodo!$I2433,BD_Seguimiento_OAP_2019!$L$3:$L$294,0),MATCH(Revisión_Avance_Periodo!$M2433,BD_Seguimiento_OAP_2019!$AV$2:$BG$2,0))</f>
        <v>0</v>
      </c>
      <c r="P2433" s="188">
        <f t="shared" si="438"/>
        <v>0</v>
      </c>
      <c r="Q2433" s="182" t="str">
        <f>VLOOKUP(P2433,Tabla_Indicador_Gestion4[#All],3,TRUE)</f>
        <v>Por Ejecutar</v>
      </c>
      <c r="R2433" s="229">
        <f>SUBTOTAL(9,$N$2426:$N2433)</f>
        <v>1</v>
      </c>
      <c r="S2433" s="230">
        <f>SUBTOTAL(9,$O$2426:$O2433)</f>
        <v>0</v>
      </c>
      <c r="T2433" s="231">
        <f>IFERROR(+Revisión_Avance_Periodo!$S2433/Revisión_Avance_Periodo!$R2433,0)</f>
        <v>0</v>
      </c>
      <c r="U2433" s="184"/>
      <c r="V2433" s="185"/>
      <c r="W2433" s="183"/>
      <c r="X2433" s="183"/>
      <c r="Y2433" s="183"/>
      <c r="Z2433" s="186"/>
      <c r="AA2433" s="187"/>
    </row>
    <row r="2434" spans="1:27" x14ac:dyDescent="0.25">
      <c r="A2434" s="88">
        <v>205</v>
      </c>
      <c r="B2434" s="91" t="str">
        <f>CONCATENATE(Revisión_Avance_Periodo!$C2434,";",Revisión_Avance_Periodo!$E2434,";",Revisión_Avance_Periodo!$I2434)</f>
        <v>OE1;PR_10;ACT_248</v>
      </c>
      <c r="C2434" s="170" t="s">
        <v>9</v>
      </c>
      <c r="D2434" s="171" t="str">
        <f>VLOOKUP(Revisión_Avance_Periodo!$C2434,Componentes_BD!$F$1:$G$5,2,FALSE)</f>
        <v>Fortalecer la Vigilancia.</v>
      </c>
      <c r="E2434" s="106" t="s">
        <v>12</v>
      </c>
      <c r="F2434" s="89">
        <v>11</v>
      </c>
      <c r="G2434" s="89" t="str">
        <f>VLOOKUP(Revisión_Avance_Periodo!$A2434,BD_Seguimiento_OAP_2019!$A$2:$G$294,7,FALSE)</f>
        <v>PAI</v>
      </c>
      <c r="H2434" s="89" t="str">
        <f>VLOOKUP(Revisión_Avance_Periodo!$A2434,BD_Seguimiento_OAP_2019!$A$2:$J$294,10,FALSE)</f>
        <v>PAI_05 - Gestión del Riesgo de Corrupción  - Mapa de Riesgos de Corrupción</v>
      </c>
      <c r="I2434" s="89" t="s">
        <v>1694</v>
      </c>
      <c r="J2434" s="89" t="str">
        <f>VLOOKUP(Revisión_Avance_Periodo!$I2434,BD_Seguimiento_OAP_2019!$L:$M,2,FALSE)</f>
        <v>Monitorear y efectuar seguimiento a los riesgos de corrupción</v>
      </c>
      <c r="K2434" s="106" t="s">
        <v>52</v>
      </c>
      <c r="L2434" s="172">
        <v>4.4642857142857152E-4</v>
      </c>
      <c r="M2434" s="173" t="s">
        <v>112</v>
      </c>
      <c r="N2434" s="190">
        <f>INDEX(BD_Seguimiento_OAP_2019!$AH$3:$AS$294,MATCH(Revisión_Avance_Periodo!$I2434,BD_Seguimiento_OAP_2019!$L$3:$L$294,0),MATCH(Revisión_Avance_Periodo!$M2434,BD_Seguimiento_OAP_2019!$AH$2:$AS$2,0))</f>
        <v>0</v>
      </c>
      <c r="O2434" s="190">
        <f>INDEX(BD_Seguimiento_OAP_2019!$AV$3:$BG$294,MATCH(Revisión_Avance_Periodo!$I2434,BD_Seguimiento_OAP_2019!$L$3:$L$294,0),MATCH(Revisión_Avance_Periodo!$M2434,BD_Seguimiento_OAP_2019!$AV$2:$BG$2,0))</f>
        <v>0</v>
      </c>
      <c r="P2434" s="175">
        <f t="shared" ref="P2434:P2436" si="454">IFERROR((O2434/N2434),0)</f>
        <v>0</v>
      </c>
      <c r="Q2434" s="173" t="str">
        <f>VLOOKUP(P2434,Tabla_Indicador_Gestion4[#All],3,TRUE)</f>
        <v>Por Ejecutar</v>
      </c>
      <c r="R2434" s="229">
        <f>SUBTOTAL(9,$N$2426:$N2434)</f>
        <v>1</v>
      </c>
      <c r="S2434" s="230">
        <f>SUBTOTAL(9,$O$2426:$O2434)</f>
        <v>0</v>
      </c>
      <c r="T2434" s="231">
        <f>IFERROR(+Revisión_Avance_Periodo!$S2434/Revisión_Avance_Periodo!$R2434,0)</f>
        <v>0</v>
      </c>
      <c r="U2434" s="184"/>
      <c r="V2434" s="185"/>
      <c r="W2434" s="183"/>
      <c r="X2434" s="183"/>
      <c r="Y2434" s="183"/>
      <c r="Z2434" s="186"/>
      <c r="AA2434" s="187"/>
    </row>
    <row r="2435" spans="1:27" x14ac:dyDescent="0.25">
      <c r="A2435" s="94">
        <v>205</v>
      </c>
      <c r="B2435" s="96" t="str">
        <f>CONCATENATE(Revisión_Avance_Periodo!$C2435,";",Revisión_Avance_Periodo!$E2435,";",Revisión_Avance_Periodo!$I2435)</f>
        <v>OE1;PR_10;ACT_248</v>
      </c>
      <c r="C2435" s="180" t="s">
        <v>9</v>
      </c>
      <c r="D2435" s="181" t="str">
        <f>VLOOKUP(Revisión_Avance_Periodo!$C2435,Componentes_BD!$F$1:$G$5,2,FALSE)</f>
        <v>Fortalecer la Vigilancia.</v>
      </c>
      <c r="E2435" s="119" t="s">
        <v>12</v>
      </c>
      <c r="F2435" s="95">
        <v>11</v>
      </c>
      <c r="G2435" s="95" t="str">
        <f>VLOOKUP(Revisión_Avance_Periodo!$A2435,BD_Seguimiento_OAP_2019!$A$2:$G$294,7,FALSE)</f>
        <v>PAI</v>
      </c>
      <c r="H2435" s="95" t="str">
        <f>VLOOKUP(Revisión_Avance_Periodo!$A2435,BD_Seguimiento_OAP_2019!$A$2:$J$294,10,FALSE)</f>
        <v>PAI_05 - Gestión del Riesgo de Corrupción  - Mapa de Riesgos de Corrupción</v>
      </c>
      <c r="I2435" s="95" t="s">
        <v>1694</v>
      </c>
      <c r="J2435" s="95" t="str">
        <f>VLOOKUP(Revisión_Avance_Periodo!$I2435,BD_Seguimiento_OAP_2019!$L:$M,2,FALSE)</f>
        <v>Monitorear y efectuar seguimiento a los riesgos de corrupción</v>
      </c>
      <c r="K2435" s="119" t="s">
        <v>52</v>
      </c>
      <c r="L2435" s="172">
        <v>4.4642857142857152E-4</v>
      </c>
      <c r="M2435" s="182" t="s">
        <v>113</v>
      </c>
      <c r="N2435" s="190">
        <f>INDEX(BD_Seguimiento_OAP_2019!$AH$3:$AS$294,MATCH(Revisión_Avance_Periodo!$I2435,BD_Seguimiento_OAP_2019!$L$3:$L$294,0),MATCH(Revisión_Avance_Periodo!$M2435,BD_Seguimiento_OAP_2019!$AH$2:$AS$2,0))</f>
        <v>0</v>
      </c>
      <c r="O2435" s="190">
        <f>INDEX(BD_Seguimiento_OAP_2019!$AV$3:$BG$294,MATCH(Revisión_Avance_Periodo!$I2435,BD_Seguimiento_OAP_2019!$L$3:$L$294,0),MATCH(Revisión_Avance_Periodo!$M2435,BD_Seguimiento_OAP_2019!$AV$2:$BG$2,0))</f>
        <v>0</v>
      </c>
      <c r="P2435" s="175">
        <f t="shared" si="454"/>
        <v>0</v>
      </c>
      <c r="Q2435" s="182" t="str">
        <f>VLOOKUP(P2435,Tabla_Indicador_Gestion4[#All],3,TRUE)</f>
        <v>Por Ejecutar</v>
      </c>
      <c r="R2435" s="229">
        <f>SUBTOTAL(9,$N$2426:$N2435)</f>
        <v>1</v>
      </c>
      <c r="S2435" s="230">
        <f>SUBTOTAL(9,$O$2426:$O2435)</f>
        <v>0</v>
      </c>
      <c r="T2435" s="231">
        <f>IFERROR(+Revisión_Avance_Periodo!$S2435/Revisión_Avance_Periodo!$R2435,0)</f>
        <v>0</v>
      </c>
      <c r="U2435" s="184"/>
      <c r="V2435" s="185"/>
      <c r="W2435" s="183"/>
      <c r="X2435" s="183"/>
      <c r="Y2435" s="183"/>
      <c r="Z2435" s="186"/>
      <c r="AA2435" s="187"/>
    </row>
    <row r="2436" spans="1:27" x14ac:dyDescent="0.25">
      <c r="A2436" s="88">
        <v>205</v>
      </c>
      <c r="B2436" s="91" t="str">
        <f>CONCATENATE(Revisión_Avance_Periodo!$C2436,";",Revisión_Avance_Periodo!$E2436,";",Revisión_Avance_Periodo!$I2436)</f>
        <v>OE1;PR_10;ACT_248</v>
      </c>
      <c r="C2436" s="170" t="s">
        <v>9</v>
      </c>
      <c r="D2436" s="171" t="str">
        <f>VLOOKUP(Revisión_Avance_Periodo!$C2436,Componentes_BD!$F$1:$G$5,2,FALSE)</f>
        <v>Fortalecer la Vigilancia.</v>
      </c>
      <c r="E2436" s="106" t="s">
        <v>12</v>
      </c>
      <c r="F2436" s="89">
        <v>11</v>
      </c>
      <c r="G2436" s="89" t="str">
        <f>VLOOKUP(Revisión_Avance_Periodo!$A2436,BD_Seguimiento_OAP_2019!$A$2:$G$294,7,FALSE)</f>
        <v>PAI</v>
      </c>
      <c r="H2436" s="89" t="str">
        <f>VLOOKUP(Revisión_Avance_Periodo!$A2436,BD_Seguimiento_OAP_2019!$A$2:$J$294,10,FALSE)</f>
        <v>PAI_05 - Gestión del Riesgo de Corrupción  - Mapa de Riesgos de Corrupción</v>
      </c>
      <c r="I2436" s="89" t="s">
        <v>1694</v>
      </c>
      <c r="J2436" s="89" t="str">
        <f>VLOOKUP(Revisión_Avance_Periodo!$I2436,BD_Seguimiento_OAP_2019!$L:$M,2,FALSE)</f>
        <v>Monitorear y efectuar seguimiento a los riesgos de corrupción</v>
      </c>
      <c r="K2436" s="106" t="s">
        <v>52</v>
      </c>
      <c r="L2436" s="172">
        <v>4.4642857142857152E-4</v>
      </c>
      <c r="M2436" s="173" t="s">
        <v>114</v>
      </c>
      <c r="N2436" s="190">
        <f>INDEX(BD_Seguimiento_OAP_2019!$AH$3:$AS$294,MATCH(Revisión_Avance_Periodo!$I2436,BD_Seguimiento_OAP_2019!$L$3:$L$294,0),MATCH(Revisión_Avance_Periodo!$M2436,BD_Seguimiento_OAP_2019!$AH$2:$AS$2,0))</f>
        <v>0</v>
      </c>
      <c r="O2436" s="190">
        <f>INDEX(BD_Seguimiento_OAP_2019!$AV$3:$BG$294,MATCH(Revisión_Avance_Periodo!$I2436,BD_Seguimiento_OAP_2019!$L$3:$L$294,0),MATCH(Revisión_Avance_Periodo!$M2436,BD_Seguimiento_OAP_2019!$AV$2:$BG$2,0))</f>
        <v>0</v>
      </c>
      <c r="P2436" s="175">
        <f t="shared" si="454"/>
        <v>0</v>
      </c>
      <c r="Q2436" s="173" t="str">
        <f>VLOOKUP(P2436,Tabla_Indicador_Gestion4[#All],3,TRUE)</f>
        <v>Por Ejecutar</v>
      </c>
      <c r="R2436" s="229">
        <f>SUBTOTAL(9,$N$2426:$N2436)</f>
        <v>1</v>
      </c>
      <c r="S2436" s="230">
        <f>SUBTOTAL(9,$O$2426:$O2436)</f>
        <v>0</v>
      </c>
      <c r="T2436" s="231">
        <f>IFERROR(+Revisión_Avance_Periodo!$S2436/Revisión_Avance_Periodo!$R2436,0)</f>
        <v>0</v>
      </c>
      <c r="U2436" s="184"/>
      <c r="V2436" s="185"/>
      <c r="W2436" s="183"/>
      <c r="X2436" s="183"/>
      <c r="Y2436" s="183"/>
      <c r="Z2436" s="186"/>
      <c r="AA2436" s="187"/>
    </row>
    <row r="2437" spans="1:27" ht="15.75" thickBot="1" x14ac:dyDescent="0.3">
      <c r="A2437" s="94">
        <v>205</v>
      </c>
      <c r="B2437" s="96" t="str">
        <f>CONCATENATE(Revisión_Avance_Periodo!$C2437,";",Revisión_Avance_Periodo!$E2437,";",Revisión_Avance_Periodo!$I2437)</f>
        <v>OE1;PR_10;ACT_248</v>
      </c>
      <c r="C2437" s="180" t="s">
        <v>9</v>
      </c>
      <c r="D2437" s="181" t="str">
        <f>VLOOKUP(Revisión_Avance_Periodo!$C2437,Componentes_BD!$F$1:$G$5,2,FALSE)</f>
        <v>Fortalecer la Vigilancia.</v>
      </c>
      <c r="E2437" s="119" t="s">
        <v>12</v>
      </c>
      <c r="F2437" s="95">
        <v>11</v>
      </c>
      <c r="G2437" s="95" t="str">
        <f>VLOOKUP(Revisión_Avance_Periodo!$A2437,BD_Seguimiento_OAP_2019!$A$2:$G$294,7,FALSE)</f>
        <v>PAI</v>
      </c>
      <c r="H2437" s="95" t="str">
        <f>VLOOKUP(Revisión_Avance_Periodo!$A2437,BD_Seguimiento_OAP_2019!$A$2:$J$294,10,FALSE)</f>
        <v>PAI_05 - Gestión del Riesgo de Corrupción  - Mapa de Riesgos de Corrupción</v>
      </c>
      <c r="I2437" s="95" t="s">
        <v>1694</v>
      </c>
      <c r="J2437" s="95" t="str">
        <f>VLOOKUP(Revisión_Avance_Periodo!$I2437,BD_Seguimiento_OAP_2019!$L:$M,2,FALSE)</f>
        <v>Monitorear y efectuar seguimiento a los riesgos de corrupción</v>
      </c>
      <c r="K2437" s="119" t="s">
        <v>52</v>
      </c>
      <c r="L2437" s="172">
        <v>4.4642857142857152E-4</v>
      </c>
      <c r="M2437" s="182" t="s">
        <v>115</v>
      </c>
      <c r="N2437" s="190">
        <f>INDEX(BD_Seguimiento_OAP_2019!$AH$3:$AS$294,MATCH(Revisión_Avance_Periodo!$I2437,BD_Seguimiento_OAP_2019!$L$3:$L$294,0),MATCH(Revisión_Avance_Periodo!$M2437,BD_Seguimiento_OAP_2019!$AH$2:$AS$2,0))</f>
        <v>1</v>
      </c>
      <c r="O2437" s="190">
        <f>INDEX(BD_Seguimiento_OAP_2019!$AV$3:$BG$294,MATCH(Revisión_Avance_Periodo!$I2437,BD_Seguimiento_OAP_2019!$L$3:$L$294,0),MATCH(Revisión_Avance_Periodo!$M2437,BD_Seguimiento_OAP_2019!$AV$2:$BG$2,0))</f>
        <v>0</v>
      </c>
      <c r="P2437" s="188">
        <f t="shared" ref="P2437:P2497" si="455">O2437/N2437</f>
        <v>0</v>
      </c>
      <c r="Q2437" s="182" t="str">
        <f>VLOOKUP(P2437,Tabla_Indicador_Gestion4[#All],3,TRUE)</f>
        <v>Por Ejecutar</v>
      </c>
      <c r="R2437" s="229">
        <f>SUBTOTAL(9,$N$2426:$N2437)</f>
        <v>2</v>
      </c>
      <c r="S2437" s="230">
        <f>SUBTOTAL(9,$O$2426:$O2437)</f>
        <v>0</v>
      </c>
      <c r="T2437" s="231">
        <f>IFERROR(+Revisión_Avance_Periodo!$S2437/Revisión_Avance_Periodo!$R2437,0)</f>
        <v>0</v>
      </c>
      <c r="U2437" s="184"/>
      <c r="V2437" s="185"/>
      <c r="W2437" s="183"/>
      <c r="X2437" s="183"/>
      <c r="Y2437" s="183"/>
      <c r="Z2437" s="186"/>
      <c r="AA2437" s="187"/>
    </row>
    <row r="2438" spans="1:27" x14ac:dyDescent="0.25">
      <c r="A2438" s="88">
        <v>206</v>
      </c>
      <c r="B2438" s="91" t="str">
        <f>CONCATENATE(Revisión_Avance_Periodo!$C2438,";",Revisión_Avance_Periodo!$E2438,";",Revisión_Avance_Periodo!$I2438)</f>
        <v>OE1;PR_10;ACT_221</v>
      </c>
      <c r="C2438" s="170" t="s">
        <v>9</v>
      </c>
      <c r="D2438" s="171" t="str">
        <f>VLOOKUP(Revisión_Avance_Periodo!$C2438,Componentes_BD!$F$1:$G$5,2,FALSE)</f>
        <v>Fortalecer la Vigilancia.</v>
      </c>
      <c r="E2438" s="106" t="s">
        <v>12</v>
      </c>
      <c r="F2438" s="89">
        <v>11</v>
      </c>
      <c r="G2438" s="89" t="str">
        <f>VLOOKUP(Revisión_Avance_Periodo!$A2438,BD_Seguimiento_OAP_2019!$A$2:$G$294,7,FALSE)</f>
        <v>PAI</v>
      </c>
      <c r="H2438" s="89" t="str">
        <f>VLOOKUP(Revisión_Avance_Periodo!$A2438,BD_Seguimiento_OAP_2019!$A$2:$J$294,10,FALSE)</f>
        <v>PAI_05 - Gestión del Riesgo de Corrupción  - Mapa de Riesgos de Corrupción</v>
      </c>
      <c r="I2438" s="89" t="s">
        <v>1696</v>
      </c>
      <c r="J2438" s="89" t="str">
        <f>VLOOKUP(Revisión_Avance_Periodo!$I2438,BD_Seguimiento_OAP_2019!$L:$M,2,FALSE)</f>
        <v>Monitorear y efectuar seguimiento a los riesgos de corrupción</v>
      </c>
      <c r="K2438" s="106" t="s">
        <v>58</v>
      </c>
      <c r="L2438" s="172">
        <v>4.4642857142857152E-4</v>
      </c>
      <c r="M2438" s="173" t="s">
        <v>104</v>
      </c>
      <c r="N2438" s="174">
        <f>INDEX(BD_Seguimiento_OAP_2019!$AH$3:$AS$294,MATCH(Revisión_Avance_Periodo!$I2438,BD_Seguimiento_OAP_2019!$L$3:$L$294,0),MATCH(Revisión_Avance_Periodo!$M2438,BD_Seguimiento_OAP_2019!$AH$2:$AS$2,0))</f>
        <v>0</v>
      </c>
      <c r="O2438" s="174">
        <f>INDEX(BD_Seguimiento_OAP_2019!$AV$3:$BG$294,MATCH(Revisión_Avance_Periodo!$I2438,BD_Seguimiento_OAP_2019!$L$3:$L$294,0),MATCH(Revisión_Avance_Periodo!$M2438,BD_Seguimiento_OAP_2019!$AV$2:$BG$2,0))</f>
        <v>0</v>
      </c>
      <c r="P2438" s="175">
        <f t="shared" ref="P2438:P2441" si="456">IFERROR((O2438/N2438),0)</f>
        <v>0</v>
      </c>
      <c r="Q2438" s="173" t="str">
        <f>VLOOKUP(P2438,Tabla_Indicador_Gestion4[#All],3,TRUE)</f>
        <v>Por Ejecutar</v>
      </c>
      <c r="R2438" s="213">
        <f>SUBTOTAL(9,$N$2438:$N2438)</f>
        <v>0</v>
      </c>
      <c r="S2438" s="234">
        <f>SUBTOTAL(9,$O$2438:$O2438)</f>
        <v>0</v>
      </c>
      <c r="T2438" s="234">
        <f>IFERROR(+Revisión_Avance_Periodo!$S2438/Revisión_Avance_Periodo!$R2438,0)</f>
        <v>0</v>
      </c>
      <c r="U2438" s="177">
        <f>SUBTOTAL(9,N2438:N2449)</f>
        <v>1</v>
      </c>
      <c r="V2438" s="176">
        <f>SUBTOTAL(9,O2438:O2449)</f>
        <v>0.5</v>
      </c>
      <c r="W2438" s="176">
        <f t="shared" ref="W2438" si="457">+V2438/U2438</f>
        <v>0.5</v>
      </c>
      <c r="X2438" s="176"/>
      <c r="Y2438" s="176">
        <f>100%-Revisión_Avance_Periodo!$W2438</f>
        <v>0.5</v>
      </c>
      <c r="Z2438" s="178" t="str">
        <f>VLOOKUP(W2438,Tabla_Indicador_Gestion4[],3,TRUE)</f>
        <v>En Tramite</v>
      </c>
      <c r="AA2438" s="179">
        <f>Revisión_Avance_Periodo!$W2438*Revisión_Avance_Periodo!$L2438</f>
        <v>2.2321428571428576E-4</v>
      </c>
    </row>
    <row r="2439" spans="1:27" x14ac:dyDescent="0.25">
      <c r="A2439" s="94">
        <v>206</v>
      </c>
      <c r="B2439" s="96" t="str">
        <f>CONCATENATE(Revisión_Avance_Periodo!$C2439,";",Revisión_Avance_Periodo!$E2439,";",Revisión_Avance_Periodo!$I2439)</f>
        <v>OE1;PR_10;ACT_221</v>
      </c>
      <c r="C2439" s="180" t="s">
        <v>9</v>
      </c>
      <c r="D2439" s="181" t="str">
        <f>VLOOKUP(Revisión_Avance_Periodo!$C2439,Componentes_BD!$F$1:$G$5,2,FALSE)</f>
        <v>Fortalecer la Vigilancia.</v>
      </c>
      <c r="E2439" s="119" t="s">
        <v>12</v>
      </c>
      <c r="F2439" s="95">
        <v>11</v>
      </c>
      <c r="G2439" s="95" t="str">
        <f>VLOOKUP(Revisión_Avance_Periodo!$A2439,BD_Seguimiento_OAP_2019!$A$2:$G$294,7,FALSE)</f>
        <v>PAI</v>
      </c>
      <c r="H2439" s="95" t="str">
        <f>VLOOKUP(Revisión_Avance_Periodo!$A2439,BD_Seguimiento_OAP_2019!$A$2:$J$294,10,FALSE)</f>
        <v>PAI_05 - Gestión del Riesgo de Corrupción  - Mapa de Riesgos de Corrupción</v>
      </c>
      <c r="I2439" s="95" t="s">
        <v>1696</v>
      </c>
      <c r="J2439" s="95" t="str">
        <f>VLOOKUP(Revisión_Avance_Periodo!$I2439,BD_Seguimiento_OAP_2019!$L:$M,2,FALSE)</f>
        <v>Monitorear y efectuar seguimiento a los riesgos de corrupción</v>
      </c>
      <c r="K2439" s="119" t="s">
        <v>58</v>
      </c>
      <c r="L2439" s="172">
        <v>4.4642857142857152E-4</v>
      </c>
      <c r="M2439" s="182" t="s">
        <v>105</v>
      </c>
      <c r="N2439" s="174">
        <f>INDEX(BD_Seguimiento_OAP_2019!$AH$3:$AS$294,MATCH(Revisión_Avance_Periodo!$I2439,BD_Seguimiento_OAP_2019!$L$3:$L$294,0),MATCH(Revisión_Avance_Periodo!$M2439,BD_Seguimiento_OAP_2019!$AH$2:$AS$2,0))</f>
        <v>0</v>
      </c>
      <c r="O2439" s="174">
        <f>INDEX(BD_Seguimiento_OAP_2019!$AV$3:$BG$294,MATCH(Revisión_Avance_Periodo!$I2439,BD_Seguimiento_OAP_2019!$L$3:$L$294,0),MATCH(Revisión_Avance_Periodo!$M2439,BD_Seguimiento_OAP_2019!$AV$2:$BG$2,0))</f>
        <v>0</v>
      </c>
      <c r="P2439" s="175">
        <f t="shared" si="456"/>
        <v>0</v>
      </c>
      <c r="Q2439" s="182" t="str">
        <f>VLOOKUP(P2439,Tabla_Indicador_Gestion4[#All],3,TRUE)</f>
        <v>Por Ejecutar</v>
      </c>
      <c r="R2439" s="215">
        <f>SUBTOTAL(9,$N$2438:$N2439)</f>
        <v>0</v>
      </c>
      <c r="S2439" s="231">
        <f>SUBTOTAL(9,$O$2438:$O2439)</f>
        <v>0</v>
      </c>
      <c r="T2439" s="231">
        <f>IFERROR(+Revisión_Avance_Periodo!$S2439/Revisión_Avance_Periodo!$R2439,0)</f>
        <v>0</v>
      </c>
      <c r="U2439" s="184"/>
      <c r="V2439" s="185"/>
      <c r="W2439" s="183"/>
      <c r="X2439" s="183"/>
      <c r="Y2439" s="183"/>
      <c r="Z2439" s="186"/>
      <c r="AA2439" s="187"/>
    </row>
    <row r="2440" spans="1:27" x14ac:dyDescent="0.25">
      <c r="A2440" s="88">
        <v>206</v>
      </c>
      <c r="B2440" s="91" t="str">
        <f>CONCATENATE(Revisión_Avance_Periodo!$C2440,";",Revisión_Avance_Periodo!$E2440,";",Revisión_Avance_Periodo!$I2440)</f>
        <v>OE1;PR_10;ACT_221</v>
      </c>
      <c r="C2440" s="170" t="s">
        <v>9</v>
      </c>
      <c r="D2440" s="171" t="str">
        <f>VLOOKUP(Revisión_Avance_Periodo!$C2440,Componentes_BD!$F$1:$G$5,2,FALSE)</f>
        <v>Fortalecer la Vigilancia.</v>
      </c>
      <c r="E2440" s="106" t="s">
        <v>12</v>
      </c>
      <c r="F2440" s="89">
        <v>11</v>
      </c>
      <c r="G2440" s="89" t="str">
        <f>VLOOKUP(Revisión_Avance_Periodo!$A2440,BD_Seguimiento_OAP_2019!$A$2:$G$294,7,FALSE)</f>
        <v>PAI</v>
      </c>
      <c r="H2440" s="89" t="str">
        <f>VLOOKUP(Revisión_Avance_Periodo!$A2440,BD_Seguimiento_OAP_2019!$A$2:$J$294,10,FALSE)</f>
        <v>PAI_05 - Gestión del Riesgo de Corrupción  - Mapa de Riesgos de Corrupción</v>
      </c>
      <c r="I2440" s="89" t="s">
        <v>1696</v>
      </c>
      <c r="J2440" s="89" t="str">
        <f>VLOOKUP(Revisión_Avance_Periodo!$I2440,BD_Seguimiento_OAP_2019!$L:$M,2,FALSE)</f>
        <v>Monitorear y efectuar seguimiento a los riesgos de corrupción</v>
      </c>
      <c r="K2440" s="106" t="s">
        <v>58</v>
      </c>
      <c r="L2440" s="172">
        <v>4.4642857142857152E-4</v>
      </c>
      <c r="M2440" s="173" t="s">
        <v>106</v>
      </c>
      <c r="N2440" s="174">
        <f>INDEX(BD_Seguimiento_OAP_2019!$AH$3:$AS$294,MATCH(Revisión_Avance_Periodo!$I2440,BD_Seguimiento_OAP_2019!$L$3:$L$294,0),MATCH(Revisión_Avance_Periodo!$M2440,BD_Seguimiento_OAP_2019!$AH$2:$AS$2,0))</f>
        <v>0</v>
      </c>
      <c r="O2440" s="174">
        <f>INDEX(BD_Seguimiento_OAP_2019!$AV$3:$BG$294,MATCH(Revisión_Avance_Periodo!$I2440,BD_Seguimiento_OAP_2019!$L$3:$L$294,0),MATCH(Revisión_Avance_Periodo!$M2440,BD_Seguimiento_OAP_2019!$AV$2:$BG$2,0))</f>
        <v>0</v>
      </c>
      <c r="P2440" s="175">
        <f t="shared" si="456"/>
        <v>0</v>
      </c>
      <c r="Q2440" s="173" t="str">
        <f>VLOOKUP(P2440,Tabla_Indicador_Gestion4[#All],3,TRUE)</f>
        <v>Por Ejecutar</v>
      </c>
      <c r="R2440" s="215">
        <f>SUBTOTAL(9,$N$2438:$N2440)</f>
        <v>0</v>
      </c>
      <c r="S2440" s="231">
        <f>SUBTOTAL(9,$O$2438:$O2440)</f>
        <v>0</v>
      </c>
      <c r="T2440" s="231">
        <f>IFERROR(+Revisión_Avance_Periodo!$S2440/Revisión_Avance_Periodo!$R2440,0)</f>
        <v>0</v>
      </c>
      <c r="U2440" s="184"/>
      <c r="V2440" s="185"/>
      <c r="W2440" s="183"/>
      <c r="X2440" s="183"/>
      <c r="Y2440" s="183"/>
      <c r="Z2440" s="186"/>
      <c r="AA2440" s="187"/>
    </row>
    <row r="2441" spans="1:27" x14ac:dyDescent="0.25">
      <c r="A2441" s="94">
        <v>206</v>
      </c>
      <c r="B2441" s="96" t="str">
        <f>CONCATENATE(Revisión_Avance_Periodo!$C2441,";",Revisión_Avance_Periodo!$E2441,";",Revisión_Avance_Periodo!$I2441)</f>
        <v>OE1;PR_10;ACT_221</v>
      </c>
      <c r="C2441" s="180" t="s">
        <v>9</v>
      </c>
      <c r="D2441" s="181" t="str">
        <f>VLOOKUP(Revisión_Avance_Periodo!$C2441,Componentes_BD!$F$1:$G$5,2,FALSE)</f>
        <v>Fortalecer la Vigilancia.</v>
      </c>
      <c r="E2441" s="119" t="s">
        <v>12</v>
      </c>
      <c r="F2441" s="95">
        <v>11</v>
      </c>
      <c r="G2441" s="95" t="str">
        <f>VLOOKUP(Revisión_Avance_Periodo!$A2441,BD_Seguimiento_OAP_2019!$A$2:$G$294,7,FALSE)</f>
        <v>PAI</v>
      </c>
      <c r="H2441" s="95" t="str">
        <f>VLOOKUP(Revisión_Avance_Periodo!$A2441,BD_Seguimiento_OAP_2019!$A$2:$J$294,10,FALSE)</f>
        <v>PAI_05 - Gestión del Riesgo de Corrupción  - Mapa de Riesgos de Corrupción</v>
      </c>
      <c r="I2441" s="95" t="s">
        <v>1696</v>
      </c>
      <c r="J2441" s="95" t="str">
        <f>VLOOKUP(Revisión_Avance_Periodo!$I2441,BD_Seguimiento_OAP_2019!$L:$M,2,FALSE)</f>
        <v>Monitorear y efectuar seguimiento a los riesgos de corrupción</v>
      </c>
      <c r="K2441" s="119" t="s">
        <v>58</v>
      </c>
      <c r="L2441" s="172">
        <v>4.4642857142857152E-4</v>
      </c>
      <c r="M2441" s="182" t="s">
        <v>107</v>
      </c>
      <c r="N2441" s="174">
        <f>INDEX(BD_Seguimiento_OAP_2019!$AH$3:$AS$294,MATCH(Revisión_Avance_Periodo!$I2441,BD_Seguimiento_OAP_2019!$L$3:$L$294,0),MATCH(Revisión_Avance_Periodo!$M2441,BD_Seguimiento_OAP_2019!$AH$2:$AS$2,0))</f>
        <v>0</v>
      </c>
      <c r="O2441" s="174">
        <f>INDEX(BD_Seguimiento_OAP_2019!$AV$3:$BG$294,MATCH(Revisión_Avance_Periodo!$I2441,BD_Seguimiento_OAP_2019!$L$3:$L$294,0),MATCH(Revisión_Avance_Periodo!$M2441,BD_Seguimiento_OAP_2019!$AV$2:$BG$2,0))</f>
        <v>0</v>
      </c>
      <c r="P2441" s="175">
        <f t="shared" si="456"/>
        <v>0</v>
      </c>
      <c r="Q2441" s="182" t="str">
        <f>VLOOKUP(P2441,Tabla_Indicador_Gestion4[#All],3,TRUE)</f>
        <v>Por Ejecutar</v>
      </c>
      <c r="R2441" s="215">
        <f>SUBTOTAL(9,$N$2438:$N2441)</f>
        <v>0</v>
      </c>
      <c r="S2441" s="231">
        <f>SUBTOTAL(9,$O$2438:$O2441)</f>
        <v>0</v>
      </c>
      <c r="T2441" s="231">
        <f>IFERROR(+Revisión_Avance_Periodo!$S2441/Revisión_Avance_Periodo!$R2441,0)</f>
        <v>0</v>
      </c>
      <c r="U2441" s="184"/>
      <c r="V2441" s="185"/>
      <c r="W2441" s="183"/>
      <c r="X2441" s="183"/>
      <c r="Y2441" s="183"/>
      <c r="Z2441" s="186"/>
      <c r="AA2441" s="187"/>
    </row>
    <row r="2442" spans="1:27" x14ac:dyDescent="0.25">
      <c r="A2442" s="88">
        <v>206</v>
      </c>
      <c r="B2442" s="91" t="str">
        <f>CONCATENATE(Revisión_Avance_Periodo!$C2442,";",Revisión_Avance_Periodo!$E2442,";",Revisión_Avance_Periodo!$I2442)</f>
        <v>OE1;PR_10;ACT_221</v>
      </c>
      <c r="C2442" s="170" t="s">
        <v>9</v>
      </c>
      <c r="D2442" s="171" t="str">
        <f>VLOOKUP(Revisión_Avance_Periodo!$C2442,Componentes_BD!$F$1:$G$5,2,FALSE)</f>
        <v>Fortalecer la Vigilancia.</v>
      </c>
      <c r="E2442" s="106" t="s">
        <v>12</v>
      </c>
      <c r="F2442" s="89">
        <v>11</v>
      </c>
      <c r="G2442" s="89" t="str">
        <f>VLOOKUP(Revisión_Avance_Periodo!$A2442,BD_Seguimiento_OAP_2019!$A$2:$G$294,7,FALSE)</f>
        <v>PAI</v>
      </c>
      <c r="H2442" s="89" t="str">
        <f>VLOOKUP(Revisión_Avance_Periodo!$A2442,BD_Seguimiento_OAP_2019!$A$2:$J$294,10,FALSE)</f>
        <v>PAI_05 - Gestión del Riesgo de Corrupción  - Mapa de Riesgos de Corrupción</v>
      </c>
      <c r="I2442" s="89" t="s">
        <v>1696</v>
      </c>
      <c r="J2442" s="89" t="str">
        <f>VLOOKUP(Revisión_Avance_Periodo!$I2442,BD_Seguimiento_OAP_2019!$L:$M,2,FALSE)</f>
        <v>Monitorear y efectuar seguimiento a los riesgos de corrupción</v>
      </c>
      <c r="K2442" s="106" t="s">
        <v>58</v>
      </c>
      <c r="L2442" s="172">
        <v>4.4642857142857152E-4</v>
      </c>
      <c r="M2442" s="173" t="s">
        <v>108</v>
      </c>
      <c r="N2442" s="174">
        <f>INDEX(BD_Seguimiento_OAP_2019!$AH$3:$AS$294,MATCH(Revisión_Avance_Periodo!$I2442,BD_Seguimiento_OAP_2019!$L$3:$L$294,0),MATCH(Revisión_Avance_Periodo!$M2442,BD_Seguimiento_OAP_2019!$AH$2:$AS$2,0))</f>
        <v>0.5</v>
      </c>
      <c r="O2442" s="174">
        <f>INDEX(BD_Seguimiento_OAP_2019!$AV$3:$BG$294,MATCH(Revisión_Avance_Periodo!$I2442,BD_Seguimiento_OAP_2019!$L$3:$L$294,0),MATCH(Revisión_Avance_Periodo!$M2442,BD_Seguimiento_OAP_2019!$AV$2:$BG$2,0))</f>
        <v>0.5</v>
      </c>
      <c r="P2442" s="189">
        <f t="shared" si="455"/>
        <v>1</v>
      </c>
      <c r="Q2442" s="173" t="str">
        <f>VLOOKUP(P2442,Tabla_Indicador_Gestion4[#All],3,TRUE)</f>
        <v>Culminada</v>
      </c>
      <c r="R2442" s="215">
        <f>SUBTOTAL(9,$N$2438:$N2442)</f>
        <v>0.5</v>
      </c>
      <c r="S2442" s="231">
        <f>SUBTOTAL(9,$O$2438:$O2442)</f>
        <v>0.5</v>
      </c>
      <c r="T2442" s="231">
        <f>IFERROR(+Revisión_Avance_Periodo!$S2442/Revisión_Avance_Periodo!$R2442,0)</f>
        <v>1</v>
      </c>
      <c r="U2442" s="184"/>
      <c r="V2442" s="185"/>
      <c r="W2442" s="183"/>
      <c r="X2442" s="183"/>
      <c r="Y2442" s="183"/>
      <c r="Z2442" s="186"/>
      <c r="AA2442" s="187"/>
    </row>
    <row r="2443" spans="1:27" x14ac:dyDescent="0.25">
      <c r="A2443" s="94">
        <v>206</v>
      </c>
      <c r="B2443" s="96" t="str">
        <f>CONCATENATE(Revisión_Avance_Periodo!$C2443,";",Revisión_Avance_Periodo!$E2443,";",Revisión_Avance_Periodo!$I2443)</f>
        <v>OE1;PR_10;ACT_221</v>
      </c>
      <c r="C2443" s="180" t="s">
        <v>9</v>
      </c>
      <c r="D2443" s="181" t="str">
        <f>VLOOKUP(Revisión_Avance_Periodo!$C2443,Componentes_BD!$F$1:$G$5,2,FALSE)</f>
        <v>Fortalecer la Vigilancia.</v>
      </c>
      <c r="E2443" s="119" t="s">
        <v>12</v>
      </c>
      <c r="F2443" s="95">
        <v>11</v>
      </c>
      <c r="G2443" s="95" t="str">
        <f>VLOOKUP(Revisión_Avance_Periodo!$A2443,BD_Seguimiento_OAP_2019!$A$2:$G$294,7,FALSE)</f>
        <v>PAI</v>
      </c>
      <c r="H2443" s="95" t="str">
        <f>VLOOKUP(Revisión_Avance_Periodo!$A2443,BD_Seguimiento_OAP_2019!$A$2:$J$294,10,FALSE)</f>
        <v>PAI_05 - Gestión del Riesgo de Corrupción  - Mapa de Riesgos de Corrupción</v>
      </c>
      <c r="I2443" s="95" t="s">
        <v>1696</v>
      </c>
      <c r="J2443" s="95" t="str">
        <f>VLOOKUP(Revisión_Avance_Periodo!$I2443,BD_Seguimiento_OAP_2019!$L:$M,2,FALSE)</f>
        <v>Monitorear y efectuar seguimiento a los riesgos de corrupción</v>
      </c>
      <c r="K2443" s="119" t="s">
        <v>58</v>
      </c>
      <c r="L2443" s="172">
        <v>4.4642857142857152E-4</v>
      </c>
      <c r="M2443" s="182" t="s">
        <v>109</v>
      </c>
      <c r="N2443" s="174">
        <f>INDEX(BD_Seguimiento_OAP_2019!$AH$3:$AS$294,MATCH(Revisión_Avance_Periodo!$I2443,BD_Seguimiento_OAP_2019!$L$3:$L$294,0),MATCH(Revisión_Avance_Periodo!$M2443,BD_Seguimiento_OAP_2019!$AH$2:$AS$2,0))</f>
        <v>0</v>
      </c>
      <c r="O2443" s="174">
        <f>INDEX(BD_Seguimiento_OAP_2019!$AV$3:$BG$294,MATCH(Revisión_Avance_Periodo!$I2443,BD_Seguimiento_OAP_2019!$L$3:$L$294,0),MATCH(Revisión_Avance_Periodo!$M2443,BD_Seguimiento_OAP_2019!$AV$2:$BG$2,0))</f>
        <v>0</v>
      </c>
      <c r="P2443" s="175">
        <f t="shared" ref="P2443:P2447" si="458">IFERROR((O2443/N2443),0)</f>
        <v>0</v>
      </c>
      <c r="Q2443" s="182" t="str">
        <f>VLOOKUP(P2443,Tabla_Indicador_Gestion4[#All],3,TRUE)</f>
        <v>Por Ejecutar</v>
      </c>
      <c r="R2443" s="215">
        <f>SUBTOTAL(9,$N$2438:$N2443)</f>
        <v>0.5</v>
      </c>
      <c r="S2443" s="231">
        <f>SUBTOTAL(9,$O$2438:$O2443)</f>
        <v>0.5</v>
      </c>
      <c r="T2443" s="231">
        <f>IFERROR(+Revisión_Avance_Periodo!$S2443/Revisión_Avance_Periodo!$R2443,0)</f>
        <v>1</v>
      </c>
      <c r="U2443" s="184"/>
      <c r="V2443" s="185"/>
      <c r="W2443" s="183"/>
      <c r="X2443" s="183"/>
      <c r="Y2443" s="183"/>
      <c r="Z2443" s="186"/>
      <c r="AA2443" s="187"/>
    </row>
    <row r="2444" spans="1:27" x14ac:dyDescent="0.25">
      <c r="A2444" s="88">
        <v>206</v>
      </c>
      <c r="B2444" s="91" t="str">
        <f>CONCATENATE(Revisión_Avance_Periodo!$C2444,";",Revisión_Avance_Periodo!$E2444,";",Revisión_Avance_Periodo!$I2444)</f>
        <v>OE1;PR_10;ACT_221</v>
      </c>
      <c r="C2444" s="170" t="s">
        <v>9</v>
      </c>
      <c r="D2444" s="171" t="str">
        <f>VLOOKUP(Revisión_Avance_Periodo!$C2444,Componentes_BD!$F$1:$G$5,2,FALSE)</f>
        <v>Fortalecer la Vigilancia.</v>
      </c>
      <c r="E2444" s="106" t="s">
        <v>12</v>
      </c>
      <c r="F2444" s="89">
        <v>11</v>
      </c>
      <c r="G2444" s="89" t="str">
        <f>VLOOKUP(Revisión_Avance_Periodo!$A2444,BD_Seguimiento_OAP_2019!$A$2:$G$294,7,FALSE)</f>
        <v>PAI</v>
      </c>
      <c r="H2444" s="89" t="str">
        <f>VLOOKUP(Revisión_Avance_Periodo!$A2444,BD_Seguimiento_OAP_2019!$A$2:$J$294,10,FALSE)</f>
        <v>PAI_05 - Gestión del Riesgo de Corrupción  - Mapa de Riesgos de Corrupción</v>
      </c>
      <c r="I2444" s="89" t="s">
        <v>1696</v>
      </c>
      <c r="J2444" s="89" t="str">
        <f>VLOOKUP(Revisión_Avance_Periodo!$I2444,BD_Seguimiento_OAP_2019!$L:$M,2,FALSE)</f>
        <v>Monitorear y efectuar seguimiento a los riesgos de corrupción</v>
      </c>
      <c r="K2444" s="106" t="s">
        <v>58</v>
      </c>
      <c r="L2444" s="172">
        <v>4.4642857142857152E-4</v>
      </c>
      <c r="M2444" s="173" t="s">
        <v>110</v>
      </c>
      <c r="N2444" s="174">
        <f>INDEX(BD_Seguimiento_OAP_2019!$AH$3:$AS$294,MATCH(Revisión_Avance_Periodo!$I2444,BD_Seguimiento_OAP_2019!$L$3:$L$294,0),MATCH(Revisión_Avance_Periodo!$M2444,BD_Seguimiento_OAP_2019!$AH$2:$AS$2,0))</f>
        <v>0</v>
      </c>
      <c r="O2444" s="174">
        <f>INDEX(BD_Seguimiento_OAP_2019!$AV$3:$BG$294,MATCH(Revisión_Avance_Periodo!$I2444,BD_Seguimiento_OAP_2019!$L$3:$L$294,0),MATCH(Revisión_Avance_Periodo!$M2444,BD_Seguimiento_OAP_2019!$AV$2:$BG$2,0))</f>
        <v>0</v>
      </c>
      <c r="P2444" s="175">
        <f t="shared" si="458"/>
        <v>0</v>
      </c>
      <c r="Q2444" s="173" t="str">
        <f>VLOOKUP(P2444,Tabla_Indicador_Gestion4[#All],3,TRUE)</f>
        <v>Por Ejecutar</v>
      </c>
      <c r="R2444" s="215">
        <f>SUBTOTAL(9,$N$2438:$N2444)</f>
        <v>0.5</v>
      </c>
      <c r="S2444" s="231">
        <f>SUBTOTAL(9,$O$2438:$O2444)</f>
        <v>0.5</v>
      </c>
      <c r="T2444" s="231">
        <f>IFERROR(+Revisión_Avance_Periodo!$S2444/Revisión_Avance_Periodo!$R2444,0)</f>
        <v>1</v>
      </c>
      <c r="U2444" s="184"/>
      <c r="V2444" s="185"/>
      <c r="W2444" s="183"/>
      <c r="X2444" s="183"/>
      <c r="Y2444" s="183"/>
      <c r="Z2444" s="186"/>
      <c r="AA2444" s="187"/>
    </row>
    <row r="2445" spans="1:27" x14ac:dyDescent="0.25">
      <c r="A2445" s="94">
        <v>206</v>
      </c>
      <c r="B2445" s="96" t="str">
        <f>CONCATENATE(Revisión_Avance_Periodo!$C2445,";",Revisión_Avance_Periodo!$E2445,";",Revisión_Avance_Periodo!$I2445)</f>
        <v>OE1;PR_10;ACT_221</v>
      </c>
      <c r="C2445" s="180" t="s">
        <v>9</v>
      </c>
      <c r="D2445" s="181" t="str">
        <f>VLOOKUP(Revisión_Avance_Periodo!$C2445,Componentes_BD!$F$1:$G$5,2,FALSE)</f>
        <v>Fortalecer la Vigilancia.</v>
      </c>
      <c r="E2445" s="119" t="s">
        <v>12</v>
      </c>
      <c r="F2445" s="95">
        <v>11</v>
      </c>
      <c r="G2445" s="95" t="str">
        <f>VLOOKUP(Revisión_Avance_Periodo!$A2445,BD_Seguimiento_OAP_2019!$A$2:$G$294,7,FALSE)</f>
        <v>PAI</v>
      </c>
      <c r="H2445" s="95" t="str">
        <f>VLOOKUP(Revisión_Avance_Periodo!$A2445,BD_Seguimiento_OAP_2019!$A$2:$J$294,10,FALSE)</f>
        <v>PAI_05 - Gestión del Riesgo de Corrupción  - Mapa de Riesgos de Corrupción</v>
      </c>
      <c r="I2445" s="95" t="s">
        <v>1696</v>
      </c>
      <c r="J2445" s="95" t="str">
        <f>VLOOKUP(Revisión_Avance_Periodo!$I2445,BD_Seguimiento_OAP_2019!$L:$M,2,FALSE)</f>
        <v>Monitorear y efectuar seguimiento a los riesgos de corrupción</v>
      </c>
      <c r="K2445" s="119" t="s">
        <v>58</v>
      </c>
      <c r="L2445" s="172">
        <v>4.4642857142857152E-4</v>
      </c>
      <c r="M2445" s="182" t="s">
        <v>111</v>
      </c>
      <c r="N2445" s="174">
        <f>INDEX(BD_Seguimiento_OAP_2019!$AH$3:$AS$294,MATCH(Revisión_Avance_Periodo!$I2445,BD_Seguimiento_OAP_2019!$L$3:$L$294,0),MATCH(Revisión_Avance_Periodo!$M2445,BD_Seguimiento_OAP_2019!$AH$2:$AS$2,0))</f>
        <v>0</v>
      </c>
      <c r="O2445" s="174">
        <f>INDEX(BD_Seguimiento_OAP_2019!$AV$3:$BG$294,MATCH(Revisión_Avance_Periodo!$I2445,BD_Seguimiento_OAP_2019!$L$3:$L$294,0),MATCH(Revisión_Avance_Periodo!$M2445,BD_Seguimiento_OAP_2019!$AV$2:$BG$2,0))</f>
        <v>0</v>
      </c>
      <c r="P2445" s="175">
        <f t="shared" si="458"/>
        <v>0</v>
      </c>
      <c r="Q2445" s="182" t="str">
        <f>VLOOKUP(P2445,Tabla_Indicador_Gestion4[#All],3,TRUE)</f>
        <v>Por Ejecutar</v>
      </c>
      <c r="R2445" s="215">
        <f>SUBTOTAL(9,$N$2438:$N2445)</f>
        <v>0.5</v>
      </c>
      <c r="S2445" s="231">
        <f>SUBTOTAL(9,$O$2438:$O2445)</f>
        <v>0.5</v>
      </c>
      <c r="T2445" s="231">
        <f>IFERROR(+Revisión_Avance_Periodo!$S2445/Revisión_Avance_Periodo!$R2445,0)</f>
        <v>1</v>
      </c>
      <c r="U2445" s="184"/>
      <c r="V2445" s="185"/>
      <c r="W2445" s="183"/>
      <c r="X2445" s="183"/>
      <c r="Y2445" s="183"/>
      <c r="Z2445" s="186"/>
      <c r="AA2445" s="187"/>
    </row>
    <row r="2446" spans="1:27" x14ac:dyDescent="0.25">
      <c r="A2446" s="88">
        <v>206</v>
      </c>
      <c r="B2446" s="91" t="str">
        <f>CONCATENATE(Revisión_Avance_Periodo!$C2446,";",Revisión_Avance_Periodo!$E2446,";",Revisión_Avance_Periodo!$I2446)</f>
        <v>OE1;PR_10;ACT_221</v>
      </c>
      <c r="C2446" s="170" t="s">
        <v>9</v>
      </c>
      <c r="D2446" s="171" t="str">
        <f>VLOOKUP(Revisión_Avance_Periodo!$C2446,Componentes_BD!$F$1:$G$5,2,FALSE)</f>
        <v>Fortalecer la Vigilancia.</v>
      </c>
      <c r="E2446" s="106" t="s">
        <v>12</v>
      </c>
      <c r="F2446" s="89">
        <v>11</v>
      </c>
      <c r="G2446" s="89" t="str">
        <f>VLOOKUP(Revisión_Avance_Periodo!$A2446,BD_Seguimiento_OAP_2019!$A$2:$G$294,7,FALSE)</f>
        <v>PAI</v>
      </c>
      <c r="H2446" s="89" t="str">
        <f>VLOOKUP(Revisión_Avance_Periodo!$A2446,BD_Seguimiento_OAP_2019!$A$2:$J$294,10,FALSE)</f>
        <v>PAI_05 - Gestión del Riesgo de Corrupción  - Mapa de Riesgos de Corrupción</v>
      </c>
      <c r="I2446" s="89" t="s">
        <v>1696</v>
      </c>
      <c r="J2446" s="89" t="str">
        <f>VLOOKUP(Revisión_Avance_Periodo!$I2446,BD_Seguimiento_OAP_2019!$L:$M,2,FALSE)</f>
        <v>Monitorear y efectuar seguimiento a los riesgos de corrupción</v>
      </c>
      <c r="K2446" s="106" t="s">
        <v>58</v>
      </c>
      <c r="L2446" s="172">
        <v>4.4642857142857152E-4</v>
      </c>
      <c r="M2446" s="173" t="s">
        <v>112</v>
      </c>
      <c r="N2446" s="174">
        <f>INDEX(BD_Seguimiento_OAP_2019!$AH$3:$AS$294,MATCH(Revisión_Avance_Periodo!$I2446,BD_Seguimiento_OAP_2019!$L$3:$L$294,0),MATCH(Revisión_Avance_Periodo!$M2446,BD_Seguimiento_OAP_2019!$AH$2:$AS$2,0))</f>
        <v>0</v>
      </c>
      <c r="O2446" s="174">
        <f>INDEX(BD_Seguimiento_OAP_2019!$AV$3:$BG$294,MATCH(Revisión_Avance_Periodo!$I2446,BD_Seguimiento_OAP_2019!$L$3:$L$294,0),MATCH(Revisión_Avance_Periodo!$M2446,BD_Seguimiento_OAP_2019!$AV$2:$BG$2,0))</f>
        <v>0</v>
      </c>
      <c r="P2446" s="175">
        <f t="shared" si="458"/>
        <v>0</v>
      </c>
      <c r="Q2446" s="173" t="str">
        <f>VLOOKUP(P2446,Tabla_Indicador_Gestion4[#All],3,TRUE)</f>
        <v>Por Ejecutar</v>
      </c>
      <c r="R2446" s="215">
        <f>SUBTOTAL(9,$N$2438:$N2446)</f>
        <v>0.5</v>
      </c>
      <c r="S2446" s="231">
        <f>SUBTOTAL(9,$O$2438:$O2446)</f>
        <v>0.5</v>
      </c>
      <c r="T2446" s="231">
        <f>IFERROR(+Revisión_Avance_Periodo!$S2446/Revisión_Avance_Periodo!$R2446,0)</f>
        <v>1</v>
      </c>
      <c r="U2446" s="184"/>
      <c r="V2446" s="185"/>
      <c r="W2446" s="183"/>
      <c r="X2446" s="183"/>
      <c r="Y2446" s="183"/>
      <c r="Z2446" s="186"/>
      <c r="AA2446" s="187"/>
    </row>
    <row r="2447" spans="1:27" x14ac:dyDescent="0.25">
      <c r="A2447" s="94">
        <v>206</v>
      </c>
      <c r="B2447" s="96" t="str">
        <f>CONCATENATE(Revisión_Avance_Periodo!$C2447,";",Revisión_Avance_Periodo!$E2447,";",Revisión_Avance_Periodo!$I2447)</f>
        <v>OE1;PR_10;ACT_221</v>
      </c>
      <c r="C2447" s="180" t="s">
        <v>9</v>
      </c>
      <c r="D2447" s="181" t="str">
        <f>VLOOKUP(Revisión_Avance_Periodo!$C2447,Componentes_BD!$F$1:$G$5,2,FALSE)</f>
        <v>Fortalecer la Vigilancia.</v>
      </c>
      <c r="E2447" s="119" t="s">
        <v>12</v>
      </c>
      <c r="F2447" s="95">
        <v>11</v>
      </c>
      <c r="G2447" s="95" t="str">
        <f>VLOOKUP(Revisión_Avance_Periodo!$A2447,BD_Seguimiento_OAP_2019!$A$2:$G$294,7,FALSE)</f>
        <v>PAI</v>
      </c>
      <c r="H2447" s="95" t="str">
        <f>VLOOKUP(Revisión_Avance_Periodo!$A2447,BD_Seguimiento_OAP_2019!$A$2:$J$294,10,FALSE)</f>
        <v>PAI_05 - Gestión del Riesgo de Corrupción  - Mapa de Riesgos de Corrupción</v>
      </c>
      <c r="I2447" s="95" t="s">
        <v>1696</v>
      </c>
      <c r="J2447" s="95" t="str">
        <f>VLOOKUP(Revisión_Avance_Periodo!$I2447,BD_Seguimiento_OAP_2019!$L:$M,2,FALSE)</f>
        <v>Monitorear y efectuar seguimiento a los riesgos de corrupción</v>
      </c>
      <c r="K2447" s="119" t="s">
        <v>58</v>
      </c>
      <c r="L2447" s="172">
        <v>4.4642857142857152E-4</v>
      </c>
      <c r="M2447" s="182" t="s">
        <v>113</v>
      </c>
      <c r="N2447" s="174">
        <f>INDEX(BD_Seguimiento_OAP_2019!$AH$3:$AS$294,MATCH(Revisión_Avance_Periodo!$I2447,BD_Seguimiento_OAP_2019!$L$3:$L$294,0),MATCH(Revisión_Avance_Periodo!$M2447,BD_Seguimiento_OAP_2019!$AH$2:$AS$2,0))</f>
        <v>0</v>
      </c>
      <c r="O2447" s="174">
        <f>INDEX(BD_Seguimiento_OAP_2019!$AV$3:$BG$294,MATCH(Revisión_Avance_Periodo!$I2447,BD_Seguimiento_OAP_2019!$L$3:$L$294,0),MATCH(Revisión_Avance_Periodo!$M2447,BD_Seguimiento_OAP_2019!$AV$2:$BG$2,0))</f>
        <v>0</v>
      </c>
      <c r="P2447" s="175">
        <f t="shared" si="458"/>
        <v>0</v>
      </c>
      <c r="Q2447" s="182" t="str">
        <f>VLOOKUP(P2447,Tabla_Indicador_Gestion4[#All],3,TRUE)</f>
        <v>Por Ejecutar</v>
      </c>
      <c r="R2447" s="215">
        <f>SUBTOTAL(9,$N$2438:$N2447)</f>
        <v>0.5</v>
      </c>
      <c r="S2447" s="231">
        <f>SUBTOTAL(9,$O$2438:$O2447)</f>
        <v>0.5</v>
      </c>
      <c r="T2447" s="231">
        <f>IFERROR(+Revisión_Avance_Periodo!$S2447/Revisión_Avance_Periodo!$R2447,0)</f>
        <v>1</v>
      </c>
      <c r="U2447" s="184"/>
      <c r="V2447" s="185"/>
      <c r="W2447" s="183"/>
      <c r="X2447" s="183"/>
      <c r="Y2447" s="183"/>
      <c r="Z2447" s="186"/>
      <c r="AA2447" s="187"/>
    </row>
    <row r="2448" spans="1:27" x14ac:dyDescent="0.25">
      <c r="A2448" s="88">
        <v>206</v>
      </c>
      <c r="B2448" s="91" t="str">
        <f>CONCATENATE(Revisión_Avance_Periodo!$C2448,";",Revisión_Avance_Periodo!$E2448,";",Revisión_Avance_Periodo!$I2448)</f>
        <v>OE1;PR_10;ACT_221</v>
      </c>
      <c r="C2448" s="170" t="s">
        <v>9</v>
      </c>
      <c r="D2448" s="171" t="str">
        <f>VLOOKUP(Revisión_Avance_Periodo!$C2448,Componentes_BD!$F$1:$G$5,2,FALSE)</f>
        <v>Fortalecer la Vigilancia.</v>
      </c>
      <c r="E2448" s="106" t="s">
        <v>12</v>
      </c>
      <c r="F2448" s="89">
        <v>11</v>
      </c>
      <c r="G2448" s="89" t="str">
        <f>VLOOKUP(Revisión_Avance_Periodo!$A2448,BD_Seguimiento_OAP_2019!$A$2:$G$294,7,FALSE)</f>
        <v>PAI</v>
      </c>
      <c r="H2448" s="89" t="str">
        <f>VLOOKUP(Revisión_Avance_Periodo!$A2448,BD_Seguimiento_OAP_2019!$A$2:$J$294,10,FALSE)</f>
        <v>PAI_05 - Gestión del Riesgo de Corrupción  - Mapa de Riesgos de Corrupción</v>
      </c>
      <c r="I2448" s="89" t="s">
        <v>1696</v>
      </c>
      <c r="J2448" s="89" t="str">
        <f>VLOOKUP(Revisión_Avance_Periodo!$I2448,BD_Seguimiento_OAP_2019!$L:$M,2,FALSE)</f>
        <v>Monitorear y efectuar seguimiento a los riesgos de corrupción</v>
      </c>
      <c r="K2448" s="106" t="s">
        <v>58</v>
      </c>
      <c r="L2448" s="172">
        <v>4.4642857142857152E-4</v>
      </c>
      <c r="M2448" s="173" t="s">
        <v>114</v>
      </c>
      <c r="N2448" s="174">
        <f>INDEX(BD_Seguimiento_OAP_2019!$AH$3:$AS$294,MATCH(Revisión_Avance_Periodo!$I2448,BD_Seguimiento_OAP_2019!$L$3:$L$294,0),MATCH(Revisión_Avance_Periodo!$M2448,BD_Seguimiento_OAP_2019!$AH$2:$AS$2,0))</f>
        <v>0.5</v>
      </c>
      <c r="O2448" s="174">
        <f>INDEX(BD_Seguimiento_OAP_2019!$AV$3:$BG$294,MATCH(Revisión_Avance_Periodo!$I2448,BD_Seguimiento_OAP_2019!$L$3:$L$294,0),MATCH(Revisión_Avance_Periodo!$M2448,BD_Seguimiento_OAP_2019!$AV$2:$BG$2,0))</f>
        <v>0</v>
      </c>
      <c r="P2448" s="189">
        <f t="shared" si="455"/>
        <v>0</v>
      </c>
      <c r="Q2448" s="173" t="str">
        <f>VLOOKUP(P2448,Tabla_Indicador_Gestion4[#All],3,TRUE)</f>
        <v>Por Ejecutar</v>
      </c>
      <c r="R2448" s="215">
        <f>SUBTOTAL(9,$N$2438:$N2448)</f>
        <v>1</v>
      </c>
      <c r="S2448" s="231">
        <f>SUBTOTAL(9,$O$2438:$O2448)</f>
        <v>0.5</v>
      </c>
      <c r="T2448" s="231">
        <f>IFERROR(+Revisión_Avance_Periodo!$S2448/Revisión_Avance_Periodo!$R2448,0)</f>
        <v>0.5</v>
      </c>
      <c r="U2448" s="184"/>
      <c r="V2448" s="185"/>
      <c r="W2448" s="183"/>
      <c r="X2448" s="183"/>
      <c r="Y2448" s="183"/>
      <c r="Z2448" s="186"/>
      <c r="AA2448" s="187"/>
    </row>
    <row r="2449" spans="1:27" ht="15.75" thickBot="1" x14ac:dyDescent="0.3">
      <c r="A2449" s="94">
        <v>206</v>
      </c>
      <c r="B2449" s="96" t="str">
        <f>CONCATENATE(Revisión_Avance_Periodo!$C2449,";",Revisión_Avance_Periodo!$E2449,";",Revisión_Avance_Periodo!$I2449)</f>
        <v>OE1;PR_10;ACT_221</v>
      </c>
      <c r="C2449" s="180" t="s">
        <v>9</v>
      </c>
      <c r="D2449" s="181" t="str">
        <f>VLOOKUP(Revisión_Avance_Periodo!$C2449,Componentes_BD!$F$1:$G$5,2,FALSE)</f>
        <v>Fortalecer la Vigilancia.</v>
      </c>
      <c r="E2449" s="119" t="s">
        <v>12</v>
      </c>
      <c r="F2449" s="95">
        <v>11</v>
      </c>
      <c r="G2449" s="95" t="str">
        <f>VLOOKUP(Revisión_Avance_Periodo!$A2449,BD_Seguimiento_OAP_2019!$A$2:$G$294,7,FALSE)</f>
        <v>PAI</v>
      </c>
      <c r="H2449" s="95" t="str">
        <f>VLOOKUP(Revisión_Avance_Periodo!$A2449,BD_Seguimiento_OAP_2019!$A$2:$J$294,10,FALSE)</f>
        <v>PAI_05 - Gestión del Riesgo de Corrupción  - Mapa de Riesgos de Corrupción</v>
      </c>
      <c r="I2449" s="95" t="s">
        <v>1696</v>
      </c>
      <c r="J2449" s="95" t="str">
        <f>VLOOKUP(Revisión_Avance_Periodo!$I2449,BD_Seguimiento_OAP_2019!$L:$M,2,FALSE)</f>
        <v>Monitorear y efectuar seguimiento a los riesgos de corrupción</v>
      </c>
      <c r="K2449" s="119" t="s">
        <v>58</v>
      </c>
      <c r="L2449" s="172">
        <v>4.4642857142857152E-4</v>
      </c>
      <c r="M2449" s="182" t="s">
        <v>115</v>
      </c>
      <c r="N2449" s="174">
        <f>INDEX(BD_Seguimiento_OAP_2019!$AH$3:$AS$294,MATCH(Revisión_Avance_Periodo!$I2449,BD_Seguimiento_OAP_2019!$L$3:$L$294,0),MATCH(Revisión_Avance_Periodo!$M2449,BD_Seguimiento_OAP_2019!$AH$2:$AS$2,0))</f>
        <v>0</v>
      </c>
      <c r="O2449" s="174">
        <f>INDEX(BD_Seguimiento_OAP_2019!$AV$3:$BG$294,MATCH(Revisión_Avance_Periodo!$I2449,BD_Seguimiento_OAP_2019!$L$3:$L$294,0),MATCH(Revisión_Avance_Periodo!$M2449,BD_Seguimiento_OAP_2019!$AV$2:$BG$2,0))</f>
        <v>0</v>
      </c>
      <c r="P2449" s="175">
        <f t="shared" ref="P2449:P2452" si="459">IFERROR((O2449/N2449),0)</f>
        <v>0</v>
      </c>
      <c r="Q2449" s="182" t="str">
        <f>VLOOKUP(P2449,Tabla_Indicador_Gestion4[#All],3,TRUE)</f>
        <v>Por Ejecutar</v>
      </c>
      <c r="R2449" s="215">
        <f>SUBTOTAL(9,$N$2438:$N2449)</f>
        <v>1</v>
      </c>
      <c r="S2449" s="231">
        <f>SUBTOTAL(9,$O$2438:$O2449)</f>
        <v>0.5</v>
      </c>
      <c r="T2449" s="231">
        <f>IFERROR(+Revisión_Avance_Periodo!$S2449/Revisión_Avance_Periodo!$R2449,0)</f>
        <v>0.5</v>
      </c>
      <c r="U2449" s="184"/>
      <c r="V2449" s="185"/>
      <c r="W2449" s="183"/>
      <c r="X2449" s="183"/>
      <c r="Y2449" s="183"/>
      <c r="Z2449" s="186"/>
      <c r="AA2449" s="187"/>
    </row>
    <row r="2450" spans="1:27" x14ac:dyDescent="0.25">
      <c r="A2450" s="88">
        <v>207</v>
      </c>
      <c r="B2450" s="91" t="str">
        <f>CONCATENATE(Revisión_Avance_Periodo!$C2450,";",Revisión_Avance_Periodo!$E2450,";",Revisión_Avance_Periodo!$I2450)</f>
        <v>OE1;PR_10;ACT_227</v>
      </c>
      <c r="C2450" s="170" t="s">
        <v>9</v>
      </c>
      <c r="D2450" s="171" t="str">
        <f>VLOOKUP(Revisión_Avance_Periodo!$C2450,Componentes_BD!$F$1:$G$5,2,FALSE)</f>
        <v>Fortalecer la Vigilancia.</v>
      </c>
      <c r="E2450" s="106" t="s">
        <v>12</v>
      </c>
      <c r="F2450" s="89">
        <v>11</v>
      </c>
      <c r="G2450" s="89" t="str">
        <f>VLOOKUP(Revisión_Avance_Periodo!$A2450,BD_Seguimiento_OAP_2019!$A$2:$G$294,7,FALSE)</f>
        <v>PAI</v>
      </c>
      <c r="H2450" s="89" t="str">
        <f>VLOOKUP(Revisión_Avance_Periodo!$A2450,BD_Seguimiento_OAP_2019!$A$2:$J$294,10,FALSE)</f>
        <v>PAI_05 - Gestión del Riesgo de Corrupción  - Mapa de Riesgos de Corrupción</v>
      </c>
      <c r="I2450" s="89" t="s">
        <v>1699</v>
      </c>
      <c r="J2450" s="89" t="str">
        <f>VLOOKUP(Revisión_Avance_Periodo!$I2450,BD_Seguimiento_OAP_2019!$L:$M,2,FALSE)</f>
        <v>Monitorear y efectuar seguimiento a los riesgos de corrupción</v>
      </c>
      <c r="K2450" s="106" t="s">
        <v>8</v>
      </c>
      <c r="L2450" s="172">
        <v>4.4642857142857152E-4</v>
      </c>
      <c r="M2450" s="173" t="s">
        <v>104</v>
      </c>
      <c r="N2450" s="174">
        <f>INDEX(BD_Seguimiento_OAP_2019!$AH$3:$AS$294,MATCH(Revisión_Avance_Periodo!$I2450,BD_Seguimiento_OAP_2019!$L$3:$L$294,0),MATCH(Revisión_Avance_Periodo!$M2450,BD_Seguimiento_OAP_2019!$AH$2:$AS$2,0))</f>
        <v>0</v>
      </c>
      <c r="O2450" s="174">
        <f>INDEX(BD_Seguimiento_OAP_2019!$AV$3:$BG$294,MATCH(Revisión_Avance_Periodo!$I2450,BD_Seguimiento_OAP_2019!$L$3:$L$294,0),MATCH(Revisión_Avance_Periodo!$M2450,BD_Seguimiento_OAP_2019!$AV$2:$BG$2,0))</f>
        <v>0</v>
      </c>
      <c r="P2450" s="175">
        <f t="shared" si="459"/>
        <v>0</v>
      </c>
      <c r="Q2450" s="173" t="str">
        <f>VLOOKUP(P2450,Tabla_Indicador_Gestion4[#All],3,TRUE)</f>
        <v>Por Ejecutar</v>
      </c>
      <c r="R2450" s="213">
        <f>SUBTOTAL(9,$N$2450:$N2450)</f>
        <v>0</v>
      </c>
      <c r="S2450" s="234">
        <f>SUBTOTAL(9,$O$2450:$O2450)</f>
        <v>0</v>
      </c>
      <c r="T2450" s="234">
        <f>IFERROR(+Revisión_Avance_Periodo!$S2450/Revisión_Avance_Periodo!$R2450,0)</f>
        <v>0</v>
      </c>
      <c r="U2450" s="177">
        <f>SUBTOTAL(9,N2450:N2461)</f>
        <v>0.99990000000000001</v>
      </c>
      <c r="V2450" s="176">
        <f>SUBTOTAL(9,O2450:O2461)</f>
        <v>0.33329999999999999</v>
      </c>
      <c r="W2450" s="176">
        <f t="shared" ref="W2450" si="460">+V2450/U2450</f>
        <v>0.33333333333333331</v>
      </c>
      <c r="X2450" s="176"/>
      <c r="Y2450" s="176">
        <f>100%-Revisión_Avance_Periodo!$W2450</f>
        <v>0.66666666666666674</v>
      </c>
      <c r="Z2450" s="178" t="str">
        <f>VLOOKUP(W2450,Tabla_Indicador_Gestion4[],3,TRUE)</f>
        <v>En Tramite</v>
      </c>
      <c r="AA2450" s="179">
        <f>Revisión_Avance_Periodo!$W2450*Revisión_Avance_Periodo!$L2450</f>
        <v>1.4880952380952382E-4</v>
      </c>
    </row>
    <row r="2451" spans="1:27" x14ac:dyDescent="0.25">
      <c r="A2451" s="94">
        <v>207</v>
      </c>
      <c r="B2451" s="96" t="str">
        <f>CONCATENATE(Revisión_Avance_Periodo!$C2451,";",Revisión_Avance_Periodo!$E2451,";",Revisión_Avance_Periodo!$I2451)</f>
        <v>OE1;PR_10;ACT_227</v>
      </c>
      <c r="C2451" s="180" t="s">
        <v>9</v>
      </c>
      <c r="D2451" s="181" t="str">
        <f>VLOOKUP(Revisión_Avance_Periodo!$C2451,Componentes_BD!$F$1:$G$5,2,FALSE)</f>
        <v>Fortalecer la Vigilancia.</v>
      </c>
      <c r="E2451" s="119" t="s">
        <v>12</v>
      </c>
      <c r="F2451" s="95">
        <v>11</v>
      </c>
      <c r="G2451" s="95" t="str">
        <f>VLOOKUP(Revisión_Avance_Periodo!$A2451,BD_Seguimiento_OAP_2019!$A$2:$G$294,7,FALSE)</f>
        <v>PAI</v>
      </c>
      <c r="H2451" s="95" t="str">
        <f>VLOOKUP(Revisión_Avance_Periodo!$A2451,BD_Seguimiento_OAP_2019!$A$2:$J$294,10,FALSE)</f>
        <v>PAI_05 - Gestión del Riesgo de Corrupción  - Mapa de Riesgos de Corrupción</v>
      </c>
      <c r="I2451" s="95" t="s">
        <v>1699</v>
      </c>
      <c r="J2451" s="95" t="str">
        <f>VLOOKUP(Revisión_Avance_Periodo!$I2451,BD_Seguimiento_OAP_2019!$L:$M,2,FALSE)</f>
        <v>Monitorear y efectuar seguimiento a los riesgos de corrupción</v>
      </c>
      <c r="K2451" s="119" t="s">
        <v>8</v>
      </c>
      <c r="L2451" s="172">
        <v>4.4642857142857152E-4</v>
      </c>
      <c r="M2451" s="182" t="s">
        <v>105</v>
      </c>
      <c r="N2451" s="174">
        <f>INDEX(BD_Seguimiento_OAP_2019!$AH$3:$AS$294,MATCH(Revisión_Avance_Periodo!$I2451,BD_Seguimiento_OAP_2019!$L$3:$L$294,0),MATCH(Revisión_Avance_Periodo!$M2451,BD_Seguimiento_OAP_2019!$AH$2:$AS$2,0))</f>
        <v>0</v>
      </c>
      <c r="O2451" s="174">
        <f>INDEX(BD_Seguimiento_OAP_2019!$AV$3:$BG$294,MATCH(Revisión_Avance_Periodo!$I2451,BD_Seguimiento_OAP_2019!$L$3:$L$294,0),MATCH(Revisión_Avance_Periodo!$M2451,BD_Seguimiento_OAP_2019!$AV$2:$BG$2,0))</f>
        <v>0</v>
      </c>
      <c r="P2451" s="175">
        <f t="shared" si="459"/>
        <v>0</v>
      </c>
      <c r="Q2451" s="182" t="str">
        <f>VLOOKUP(P2451,Tabla_Indicador_Gestion4[#All],3,TRUE)</f>
        <v>Por Ejecutar</v>
      </c>
      <c r="R2451" s="215">
        <f>SUBTOTAL(9,$N$2450:$N2451)</f>
        <v>0</v>
      </c>
      <c r="S2451" s="231">
        <f>SUBTOTAL(9,$O$2450:$O2451)</f>
        <v>0</v>
      </c>
      <c r="T2451" s="231">
        <f>IFERROR(+Revisión_Avance_Periodo!$S2451/Revisión_Avance_Periodo!$R2451,0)</f>
        <v>0</v>
      </c>
      <c r="U2451" s="184"/>
      <c r="V2451" s="185"/>
      <c r="W2451" s="183"/>
      <c r="X2451" s="183"/>
      <c r="Y2451" s="183"/>
      <c r="Z2451" s="186"/>
      <c r="AA2451" s="187"/>
    </row>
    <row r="2452" spans="1:27" x14ac:dyDescent="0.25">
      <c r="A2452" s="88">
        <v>207</v>
      </c>
      <c r="B2452" s="91" t="str">
        <f>CONCATENATE(Revisión_Avance_Periodo!$C2452,";",Revisión_Avance_Periodo!$E2452,";",Revisión_Avance_Periodo!$I2452)</f>
        <v>OE1;PR_10;ACT_227</v>
      </c>
      <c r="C2452" s="170" t="s">
        <v>9</v>
      </c>
      <c r="D2452" s="171" t="str">
        <f>VLOOKUP(Revisión_Avance_Periodo!$C2452,Componentes_BD!$F$1:$G$5,2,FALSE)</f>
        <v>Fortalecer la Vigilancia.</v>
      </c>
      <c r="E2452" s="106" t="s">
        <v>12</v>
      </c>
      <c r="F2452" s="89">
        <v>11</v>
      </c>
      <c r="G2452" s="89" t="str">
        <f>VLOOKUP(Revisión_Avance_Periodo!$A2452,BD_Seguimiento_OAP_2019!$A$2:$G$294,7,FALSE)</f>
        <v>PAI</v>
      </c>
      <c r="H2452" s="89" t="str">
        <f>VLOOKUP(Revisión_Avance_Periodo!$A2452,BD_Seguimiento_OAP_2019!$A$2:$J$294,10,FALSE)</f>
        <v>PAI_05 - Gestión del Riesgo de Corrupción  - Mapa de Riesgos de Corrupción</v>
      </c>
      <c r="I2452" s="89" t="s">
        <v>1699</v>
      </c>
      <c r="J2452" s="89" t="str">
        <f>VLOOKUP(Revisión_Avance_Periodo!$I2452,BD_Seguimiento_OAP_2019!$L:$M,2,FALSE)</f>
        <v>Monitorear y efectuar seguimiento a los riesgos de corrupción</v>
      </c>
      <c r="K2452" s="106" t="s">
        <v>8</v>
      </c>
      <c r="L2452" s="172">
        <v>4.4642857142857152E-4</v>
      </c>
      <c r="M2452" s="173" t="s">
        <v>106</v>
      </c>
      <c r="N2452" s="174">
        <f>INDEX(BD_Seguimiento_OAP_2019!$AH$3:$AS$294,MATCH(Revisión_Avance_Periodo!$I2452,BD_Seguimiento_OAP_2019!$L$3:$L$294,0),MATCH(Revisión_Avance_Periodo!$M2452,BD_Seguimiento_OAP_2019!$AH$2:$AS$2,0))</f>
        <v>0</v>
      </c>
      <c r="O2452" s="174">
        <f>INDEX(BD_Seguimiento_OAP_2019!$AV$3:$BG$294,MATCH(Revisión_Avance_Periodo!$I2452,BD_Seguimiento_OAP_2019!$L$3:$L$294,0),MATCH(Revisión_Avance_Periodo!$M2452,BD_Seguimiento_OAP_2019!$AV$2:$BG$2,0))</f>
        <v>0</v>
      </c>
      <c r="P2452" s="175">
        <f t="shared" si="459"/>
        <v>0</v>
      </c>
      <c r="Q2452" s="173" t="str">
        <f>VLOOKUP(P2452,Tabla_Indicador_Gestion4[#All],3,TRUE)</f>
        <v>Por Ejecutar</v>
      </c>
      <c r="R2452" s="215">
        <f>SUBTOTAL(9,$N$2450:$N2452)</f>
        <v>0</v>
      </c>
      <c r="S2452" s="231">
        <f>SUBTOTAL(9,$O$2450:$O2452)</f>
        <v>0</v>
      </c>
      <c r="T2452" s="231">
        <f>IFERROR(+Revisión_Avance_Periodo!$S2452/Revisión_Avance_Periodo!$R2452,0)</f>
        <v>0</v>
      </c>
      <c r="U2452" s="184"/>
      <c r="V2452" s="185"/>
      <c r="W2452" s="183"/>
      <c r="X2452" s="183"/>
      <c r="Y2452" s="183"/>
      <c r="Z2452" s="186"/>
      <c r="AA2452" s="187"/>
    </row>
    <row r="2453" spans="1:27" x14ac:dyDescent="0.25">
      <c r="A2453" s="94">
        <v>207</v>
      </c>
      <c r="B2453" s="96" t="str">
        <f>CONCATENATE(Revisión_Avance_Periodo!$C2453,";",Revisión_Avance_Periodo!$E2453,";",Revisión_Avance_Periodo!$I2453)</f>
        <v>OE1;PR_10;ACT_227</v>
      </c>
      <c r="C2453" s="180" t="s">
        <v>9</v>
      </c>
      <c r="D2453" s="181" t="str">
        <f>VLOOKUP(Revisión_Avance_Periodo!$C2453,Componentes_BD!$F$1:$G$5,2,FALSE)</f>
        <v>Fortalecer la Vigilancia.</v>
      </c>
      <c r="E2453" s="119" t="s">
        <v>12</v>
      </c>
      <c r="F2453" s="95">
        <v>11</v>
      </c>
      <c r="G2453" s="95" t="str">
        <f>VLOOKUP(Revisión_Avance_Periodo!$A2453,BD_Seguimiento_OAP_2019!$A$2:$G$294,7,FALSE)</f>
        <v>PAI</v>
      </c>
      <c r="H2453" s="95" t="str">
        <f>VLOOKUP(Revisión_Avance_Periodo!$A2453,BD_Seguimiento_OAP_2019!$A$2:$J$294,10,FALSE)</f>
        <v>PAI_05 - Gestión del Riesgo de Corrupción  - Mapa de Riesgos de Corrupción</v>
      </c>
      <c r="I2453" s="95" t="s">
        <v>1699</v>
      </c>
      <c r="J2453" s="95" t="str">
        <f>VLOOKUP(Revisión_Avance_Periodo!$I2453,BD_Seguimiento_OAP_2019!$L:$M,2,FALSE)</f>
        <v>Monitorear y efectuar seguimiento a los riesgos de corrupción</v>
      </c>
      <c r="K2453" s="119" t="s">
        <v>8</v>
      </c>
      <c r="L2453" s="172">
        <v>4.4642857142857152E-4</v>
      </c>
      <c r="M2453" s="182" t="s">
        <v>107</v>
      </c>
      <c r="N2453" s="174">
        <f>INDEX(BD_Seguimiento_OAP_2019!$AH$3:$AS$294,MATCH(Revisión_Avance_Periodo!$I2453,BD_Seguimiento_OAP_2019!$L$3:$L$294,0),MATCH(Revisión_Avance_Periodo!$M2453,BD_Seguimiento_OAP_2019!$AH$2:$AS$2,0))</f>
        <v>0.33329999999999999</v>
      </c>
      <c r="O2453" s="174">
        <f>INDEX(BD_Seguimiento_OAP_2019!$AV$3:$BG$294,MATCH(Revisión_Avance_Periodo!$I2453,BD_Seguimiento_OAP_2019!$L$3:$L$294,0),MATCH(Revisión_Avance_Periodo!$M2453,BD_Seguimiento_OAP_2019!$AV$2:$BG$2,0))</f>
        <v>0.33329999999999999</v>
      </c>
      <c r="P2453" s="188">
        <f t="shared" si="455"/>
        <v>1</v>
      </c>
      <c r="Q2453" s="182" t="str">
        <f>VLOOKUP(P2453,Tabla_Indicador_Gestion4[#All],3,TRUE)</f>
        <v>Culminada</v>
      </c>
      <c r="R2453" s="215">
        <f>SUBTOTAL(9,$N$2450:$N2453)</f>
        <v>0.33329999999999999</v>
      </c>
      <c r="S2453" s="231">
        <f>SUBTOTAL(9,$O$2450:$O2453)</f>
        <v>0.33329999999999999</v>
      </c>
      <c r="T2453" s="231">
        <f>IFERROR(+Revisión_Avance_Periodo!$S2453/Revisión_Avance_Periodo!$R2453,0)</f>
        <v>1</v>
      </c>
      <c r="U2453" s="184"/>
      <c r="V2453" s="185"/>
      <c r="W2453" s="183"/>
      <c r="X2453" s="183"/>
      <c r="Y2453" s="183"/>
      <c r="Z2453" s="186"/>
      <c r="AA2453" s="187"/>
    </row>
    <row r="2454" spans="1:27" x14ac:dyDescent="0.25">
      <c r="A2454" s="88">
        <v>207</v>
      </c>
      <c r="B2454" s="91" t="str">
        <f>CONCATENATE(Revisión_Avance_Periodo!$C2454,";",Revisión_Avance_Periodo!$E2454,";",Revisión_Avance_Periodo!$I2454)</f>
        <v>OE1;PR_10;ACT_227</v>
      </c>
      <c r="C2454" s="170" t="s">
        <v>9</v>
      </c>
      <c r="D2454" s="171" t="str">
        <f>VLOOKUP(Revisión_Avance_Periodo!$C2454,Componentes_BD!$F$1:$G$5,2,FALSE)</f>
        <v>Fortalecer la Vigilancia.</v>
      </c>
      <c r="E2454" s="106" t="s">
        <v>12</v>
      </c>
      <c r="F2454" s="89">
        <v>11</v>
      </c>
      <c r="G2454" s="89" t="str">
        <f>VLOOKUP(Revisión_Avance_Periodo!$A2454,BD_Seguimiento_OAP_2019!$A$2:$G$294,7,FALSE)</f>
        <v>PAI</v>
      </c>
      <c r="H2454" s="89" t="str">
        <f>VLOOKUP(Revisión_Avance_Periodo!$A2454,BD_Seguimiento_OAP_2019!$A$2:$J$294,10,FALSE)</f>
        <v>PAI_05 - Gestión del Riesgo de Corrupción  - Mapa de Riesgos de Corrupción</v>
      </c>
      <c r="I2454" s="89" t="s">
        <v>1699</v>
      </c>
      <c r="J2454" s="89" t="str">
        <f>VLOOKUP(Revisión_Avance_Periodo!$I2454,BD_Seguimiento_OAP_2019!$L:$M,2,FALSE)</f>
        <v>Monitorear y efectuar seguimiento a los riesgos de corrupción</v>
      </c>
      <c r="K2454" s="106" t="s">
        <v>8</v>
      </c>
      <c r="L2454" s="172">
        <v>4.4642857142857152E-4</v>
      </c>
      <c r="M2454" s="173" t="s">
        <v>108</v>
      </c>
      <c r="N2454" s="174">
        <f>INDEX(BD_Seguimiento_OAP_2019!$AH$3:$AS$294,MATCH(Revisión_Avance_Periodo!$I2454,BD_Seguimiento_OAP_2019!$L$3:$L$294,0),MATCH(Revisión_Avance_Periodo!$M2454,BD_Seguimiento_OAP_2019!$AH$2:$AS$2,0))</f>
        <v>0</v>
      </c>
      <c r="O2454" s="174">
        <f>INDEX(BD_Seguimiento_OAP_2019!$AV$3:$BG$294,MATCH(Revisión_Avance_Periodo!$I2454,BD_Seguimiento_OAP_2019!$L$3:$L$294,0),MATCH(Revisión_Avance_Periodo!$M2454,BD_Seguimiento_OAP_2019!$AV$2:$BG$2,0))</f>
        <v>0</v>
      </c>
      <c r="P2454" s="175">
        <f t="shared" ref="P2454:P2456" si="461">IFERROR((O2454/N2454),0)</f>
        <v>0</v>
      </c>
      <c r="Q2454" s="173" t="str">
        <f>VLOOKUP(P2454,Tabla_Indicador_Gestion4[#All],3,TRUE)</f>
        <v>Por Ejecutar</v>
      </c>
      <c r="R2454" s="215">
        <f>SUBTOTAL(9,$N$2450:$N2454)</f>
        <v>0.33329999999999999</v>
      </c>
      <c r="S2454" s="231">
        <f>SUBTOTAL(9,$O$2450:$O2454)</f>
        <v>0.33329999999999999</v>
      </c>
      <c r="T2454" s="231">
        <f>IFERROR(+Revisión_Avance_Periodo!$S2454/Revisión_Avance_Periodo!$R2454,0)</f>
        <v>1</v>
      </c>
      <c r="U2454" s="184"/>
      <c r="V2454" s="185"/>
      <c r="W2454" s="183"/>
      <c r="X2454" s="183"/>
      <c r="Y2454" s="183"/>
      <c r="Z2454" s="186"/>
      <c r="AA2454" s="187"/>
    </row>
    <row r="2455" spans="1:27" x14ac:dyDescent="0.25">
      <c r="A2455" s="94">
        <v>207</v>
      </c>
      <c r="B2455" s="96" t="str">
        <f>CONCATENATE(Revisión_Avance_Periodo!$C2455,";",Revisión_Avance_Periodo!$E2455,";",Revisión_Avance_Periodo!$I2455)</f>
        <v>OE1;PR_10;ACT_227</v>
      </c>
      <c r="C2455" s="180" t="s">
        <v>9</v>
      </c>
      <c r="D2455" s="181" t="str">
        <f>VLOOKUP(Revisión_Avance_Periodo!$C2455,Componentes_BD!$F$1:$G$5,2,FALSE)</f>
        <v>Fortalecer la Vigilancia.</v>
      </c>
      <c r="E2455" s="119" t="s">
        <v>12</v>
      </c>
      <c r="F2455" s="95">
        <v>11</v>
      </c>
      <c r="G2455" s="95" t="str">
        <f>VLOOKUP(Revisión_Avance_Periodo!$A2455,BD_Seguimiento_OAP_2019!$A$2:$G$294,7,FALSE)</f>
        <v>PAI</v>
      </c>
      <c r="H2455" s="95" t="str">
        <f>VLOOKUP(Revisión_Avance_Periodo!$A2455,BD_Seguimiento_OAP_2019!$A$2:$J$294,10,FALSE)</f>
        <v>PAI_05 - Gestión del Riesgo de Corrupción  - Mapa de Riesgos de Corrupción</v>
      </c>
      <c r="I2455" s="95" t="s">
        <v>1699</v>
      </c>
      <c r="J2455" s="95" t="str">
        <f>VLOOKUP(Revisión_Avance_Periodo!$I2455,BD_Seguimiento_OAP_2019!$L:$M,2,FALSE)</f>
        <v>Monitorear y efectuar seguimiento a los riesgos de corrupción</v>
      </c>
      <c r="K2455" s="119" t="s">
        <v>8</v>
      </c>
      <c r="L2455" s="172">
        <v>4.4642857142857152E-4</v>
      </c>
      <c r="M2455" s="182" t="s">
        <v>109</v>
      </c>
      <c r="N2455" s="174">
        <f>INDEX(BD_Seguimiento_OAP_2019!$AH$3:$AS$294,MATCH(Revisión_Avance_Periodo!$I2455,BD_Seguimiento_OAP_2019!$L$3:$L$294,0),MATCH(Revisión_Avance_Periodo!$M2455,BD_Seguimiento_OAP_2019!$AH$2:$AS$2,0))</f>
        <v>0</v>
      </c>
      <c r="O2455" s="174">
        <f>INDEX(BD_Seguimiento_OAP_2019!$AV$3:$BG$294,MATCH(Revisión_Avance_Periodo!$I2455,BD_Seguimiento_OAP_2019!$L$3:$L$294,0),MATCH(Revisión_Avance_Periodo!$M2455,BD_Seguimiento_OAP_2019!$AV$2:$BG$2,0))</f>
        <v>0</v>
      </c>
      <c r="P2455" s="175">
        <f t="shared" si="461"/>
        <v>0</v>
      </c>
      <c r="Q2455" s="182" t="str">
        <f>VLOOKUP(P2455,Tabla_Indicador_Gestion4[#All],3,TRUE)</f>
        <v>Por Ejecutar</v>
      </c>
      <c r="R2455" s="215">
        <f>SUBTOTAL(9,$N$2450:$N2455)</f>
        <v>0.33329999999999999</v>
      </c>
      <c r="S2455" s="231">
        <f>SUBTOTAL(9,$O$2450:$O2455)</f>
        <v>0.33329999999999999</v>
      </c>
      <c r="T2455" s="231">
        <f>IFERROR(+Revisión_Avance_Periodo!$S2455/Revisión_Avance_Periodo!$R2455,0)</f>
        <v>1</v>
      </c>
      <c r="U2455" s="184"/>
      <c r="V2455" s="185"/>
      <c r="W2455" s="183"/>
      <c r="X2455" s="183"/>
      <c r="Y2455" s="183"/>
      <c r="Z2455" s="186"/>
      <c r="AA2455" s="187"/>
    </row>
    <row r="2456" spans="1:27" x14ac:dyDescent="0.25">
      <c r="A2456" s="88">
        <v>207</v>
      </c>
      <c r="B2456" s="91" t="str">
        <f>CONCATENATE(Revisión_Avance_Periodo!$C2456,";",Revisión_Avance_Periodo!$E2456,";",Revisión_Avance_Periodo!$I2456)</f>
        <v>OE1;PR_10;ACT_227</v>
      </c>
      <c r="C2456" s="170" t="s">
        <v>9</v>
      </c>
      <c r="D2456" s="171" t="str">
        <f>VLOOKUP(Revisión_Avance_Periodo!$C2456,Componentes_BD!$F$1:$G$5,2,FALSE)</f>
        <v>Fortalecer la Vigilancia.</v>
      </c>
      <c r="E2456" s="106" t="s">
        <v>12</v>
      </c>
      <c r="F2456" s="89">
        <v>11</v>
      </c>
      <c r="G2456" s="89" t="str">
        <f>VLOOKUP(Revisión_Avance_Periodo!$A2456,BD_Seguimiento_OAP_2019!$A$2:$G$294,7,FALSE)</f>
        <v>PAI</v>
      </c>
      <c r="H2456" s="89" t="str">
        <f>VLOOKUP(Revisión_Avance_Periodo!$A2456,BD_Seguimiento_OAP_2019!$A$2:$J$294,10,FALSE)</f>
        <v>PAI_05 - Gestión del Riesgo de Corrupción  - Mapa de Riesgos de Corrupción</v>
      </c>
      <c r="I2456" s="89" t="s">
        <v>1699</v>
      </c>
      <c r="J2456" s="89" t="str">
        <f>VLOOKUP(Revisión_Avance_Periodo!$I2456,BD_Seguimiento_OAP_2019!$L:$M,2,FALSE)</f>
        <v>Monitorear y efectuar seguimiento a los riesgos de corrupción</v>
      </c>
      <c r="K2456" s="106" t="s">
        <v>8</v>
      </c>
      <c r="L2456" s="172">
        <v>4.4642857142857152E-4</v>
      </c>
      <c r="M2456" s="173" t="s">
        <v>110</v>
      </c>
      <c r="N2456" s="174">
        <f>INDEX(BD_Seguimiento_OAP_2019!$AH$3:$AS$294,MATCH(Revisión_Avance_Periodo!$I2456,BD_Seguimiento_OAP_2019!$L$3:$L$294,0),MATCH(Revisión_Avance_Periodo!$M2456,BD_Seguimiento_OAP_2019!$AH$2:$AS$2,0))</f>
        <v>0</v>
      </c>
      <c r="O2456" s="174">
        <f>INDEX(BD_Seguimiento_OAP_2019!$AV$3:$BG$294,MATCH(Revisión_Avance_Periodo!$I2456,BD_Seguimiento_OAP_2019!$L$3:$L$294,0),MATCH(Revisión_Avance_Periodo!$M2456,BD_Seguimiento_OAP_2019!$AV$2:$BG$2,0))</f>
        <v>0</v>
      </c>
      <c r="P2456" s="175">
        <f t="shared" si="461"/>
        <v>0</v>
      </c>
      <c r="Q2456" s="173" t="str">
        <f>VLOOKUP(P2456,Tabla_Indicador_Gestion4[#All],3,TRUE)</f>
        <v>Por Ejecutar</v>
      </c>
      <c r="R2456" s="215">
        <f>SUBTOTAL(9,$N$2450:$N2456)</f>
        <v>0.33329999999999999</v>
      </c>
      <c r="S2456" s="231">
        <f>SUBTOTAL(9,$O$2450:$O2456)</f>
        <v>0.33329999999999999</v>
      </c>
      <c r="T2456" s="231">
        <f>IFERROR(+Revisión_Avance_Periodo!$S2456/Revisión_Avance_Periodo!$R2456,0)</f>
        <v>1</v>
      </c>
      <c r="U2456" s="184"/>
      <c r="V2456" s="185"/>
      <c r="W2456" s="183"/>
      <c r="X2456" s="183"/>
      <c r="Y2456" s="183"/>
      <c r="Z2456" s="186"/>
      <c r="AA2456" s="187"/>
    </row>
    <row r="2457" spans="1:27" x14ac:dyDescent="0.25">
      <c r="A2457" s="94">
        <v>207</v>
      </c>
      <c r="B2457" s="96" t="str">
        <f>CONCATENATE(Revisión_Avance_Periodo!$C2457,";",Revisión_Avance_Periodo!$E2457,";",Revisión_Avance_Periodo!$I2457)</f>
        <v>OE1;PR_10;ACT_227</v>
      </c>
      <c r="C2457" s="180" t="s">
        <v>9</v>
      </c>
      <c r="D2457" s="181" t="str">
        <f>VLOOKUP(Revisión_Avance_Periodo!$C2457,Componentes_BD!$F$1:$G$5,2,FALSE)</f>
        <v>Fortalecer la Vigilancia.</v>
      </c>
      <c r="E2457" s="119" t="s">
        <v>12</v>
      </c>
      <c r="F2457" s="95">
        <v>11</v>
      </c>
      <c r="G2457" s="95" t="str">
        <f>VLOOKUP(Revisión_Avance_Periodo!$A2457,BD_Seguimiento_OAP_2019!$A$2:$G$294,7,FALSE)</f>
        <v>PAI</v>
      </c>
      <c r="H2457" s="95" t="str">
        <f>VLOOKUP(Revisión_Avance_Periodo!$A2457,BD_Seguimiento_OAP_2019!$A$2:$J$294,10,FALSE)</f>
        <v>PAI_05 - Gestión del Riesgo de Corrupción  - Mapa de Riesgos de Corrupción</v>
      </c>
      <c r="I2457" s="95" t="s">
        <v>1699</v>
      </c>
      <c r="J2457" s="95" t="str">
        <f>VLOOKUP(Revisión_Avance_Periodo!$I2457,BD_Seguimiento_OAP_2019!$L:$M,2,FALSE)</f>
        <v>Monitorear y efectuar seguimiento a los riesgos de corrupción</v>
      </c>
      <c r="K2457" s="119" t="s">
        <v>8</v>
      </c>
      <c r="L2457" s="172">
        <v>4.4642857142857152E-4</v>
      </c>
      <c r="M2457" s="182" t="s">
        <v>111</v>
      </c>
      <c r="N2457" s="174">
        <f>INDEX(BD_Seguimiento_OAP_2019!$AH$3:$AS$294,MATCH(Revisión_Avance_Periodo!$I2457,BD_Seguimiento_OAP_2019!$L$3:$L$294,0),MATCH(Revisión_Avance_Periodo!$M2457,BD_Seguimiento_OAP_2019!$AH$2:$AS$2,0))</f>
        <v>0.33329999999999999</v>
      </c>
      <c r="O2457" s="174">
        <f>INDEX(BD_Seguimiento_OAP_2019!$AV$3:$BG$294,MATCH(Revisión_Avance_Periodo!$I2457,BD_Seguimiento_OAP_2019!$L$3:$L$294,0),MATCH(Revisión_Avance_Periodo!$M2457,BD_Seguimiento_OAP_2019!$AV$2:$BG$2,0))</f>
        <v>0</v>
      </c>
      <c r="P2457" s="188">
        <f t="shared" si="455"/>
        <v>0</v>
      </c>
      <c r="Q2457" s="182" t="str">
        <f>VLOOKUP(P2457,Tabla_Indicador_Gestion4[#All],3,TRUE)</f>
        <v>Por Ejecutar</v>
      </c>
      <c r="R2457" s="215">
        <f>SUBTOTAL(9,$N$2450:$N2457)</f>
        <v>0.66659999999999997</v>
      </c>
      <c r="S2457" s="231">
        <f>SUBTOTAL(9,$O$2450:$O2457)</f>
        <v>0.33329999999999999</v>
      </c>
      <c r="T2457" s="231">
        <f>IFERROR(+Revisión_Avance_Periodo!$S2457/Revisión_Avance_Periodo!$R2457,0)</f>
        <v>0.5</v>
      </c>
      <c r="U2457" s="184"/>
      <c r="V2457" s="185"/>
      <c r="W2457" s="183"/>
      <c r="X2457" s="183"/>
      <c r="Y2457" s="183"/>
      <c r="Z2457" s="186"/>
      <c r="AA2457" s="187"/>
    </row>
    <row r="2458" spans="1:27" x14ac:dyDescent="0.25">
      <c r="A2458" s="88">
        <v>207</v>
      </c>
      <c r="B2458" s="91" t="str">
        <f>CONCATENATE(Revisión_Avance_Periodo!$C2458,";",Revisión_Avance_Periodo!$E2458,";",Revisión_Avance_Periodo!$I2458)</f>
        <v>OE1;PR_10;ACT_227</v>
      </c>
      <c r="C2458" s="170" t="s">
        <v>9</v>
      </c>
      <c r="D2458" s="171" t="str">
        <f>VLOOKUP(Revisión_Avance_Periodo!$C2458,Componentes_BD!$F$1:$G$5,2,FALSE)</f>
        <v>Fortalecer la Vigilancia.</v>
      </c>
      <c r="E2458" s="106" t="s">
        <v>12</v>
      </c>
      <c r="F2458" s="89">
        <v>11</v>
      </c>
      <c r="G2458" s="89" t="str">
        <f>VLOOKUP(Revisión_Avance_Periodo!$A2458,BD_Seguimiento_OAP_2019!$A$2:$G$294,7,FALSE)</f>
        <v>PAI</v>
      </c>
      <c r="H2458" s="89" t="str">
        <f>VLOOKUP(Revisión_Avance_Periodo!$A2458,BD_Seguimiento_OAP_2019!$A$2:$J$294,10,FALSE)</f>
        <v>PAI_05 - Gestión del Riesgo de Corrupción  - Mapa de Riesgos de Corrupción</v>
      </c>
      <c r="I2458" s="89" t="s">
        <v>1699</v>
      </c>
      <c r="J2458" s="89" t="str">
        <f>VLOOKUP(Revisión_Avance_Periodo!$I2458,BD_Seguimiento_OAP_2019!$L:$M,2,FALSE)</f>
        <v>Monitorear y efectuar seguimiento a los riesgos de corrupción</v>
      </c>
      <c r="K2458" s="106" t="s">
        <v>8</v>
      </c>
      <c r="L2458" s="172">
        <v>4.4642857142857152E-4</v>
      </c>
      <c r="M2458" s="173" t="s">
        <v>112</v>
      </c>
      <c r="N2458" s="174">
        <f>INDEX(BD_Seguimiento_OAP_2019!$AH$3:$AS$294,MATCH(Revisión_Avance_Periodo!$I2458,BD_Seguimiento_OAP_2019!$L$3:$L$294,0),MATCH(Revisión_Avance_Periodo!$M2458,BD_Seguimiento_OAP_2019!$AH$2:$AS$2,0))</f>
        <v>0</v>
      </c>
      <c r="O2458" s="174">
        <f>INDEX(BD_Seguimiento_OAP_2019!$AV$3:$BG$294,MATCH(Revisión_Avance_Periodo!$I2458,BD_Seguimiento_OAP_2019!$L$3:$L$294,0),MATCH(Revisión_Avance_Periodo!$M2458,BD_Seguimiento_OAP_2019!$AV$2:$BG$2,0))</f>
        <v>0</v>
      </c>
      <c r="P2458" s="175">
        <f t="shared" ref="P2458:P2460" si="462">IFERROR((O2458/N2458),0)</f>
        <v>0</v>
      </c>
      <c r="Q2458" s="173" t="str">
        <f>VLOOKUP(P2458,Tabla_Indicador_Gestion4[#All],3,TRUE)</f>
        <v>Por Ejecutar</v>
      </c>
      <c r="R2458" s="215">
        <f>SUBTOTAL(9,$N$2450:$N2458)</f>
        <v>0.66659999999999997</v>
      </c>
      <c r="S2458" s="231">
        <f>SUBTOTAL(9,$O$2450:$O2458)</f>
        <v>0.33329999999999999</v>
      </c>
      <c r="T2458" s="231">
        <f>IFERROR(+Revisión_Avance_Periodo!$S2458/Revisión_Avance_Periodo!$R2458,0)</f>
        <v>0.5</v>
      </c>
      <c r="U2458" s="184"/>
      <c r="V2458" s="185"/>
      <c r="W2458" s="183"/>
      <c r="X2458" s="183"/>
      <c r="Y2458" s="183"/>
      <c r="Z2458" s="186"/>
      <c r="AA2458" s="187"/>
    </row>
    <row r="2459" spans="1:27" x14ac:dyDescent="0.25">
      <c r="A2459" s="94">
        <v>207</v>
      </c>
      <c r="B2459" s="96" t="str">
        <f>CONCATENATE(Revisión_Avance_Periodo!$C2459,";",Revisión_Avance_Periodo!$E2459,";",Revisión_Avance_Periodo!$I2459)</f>
        <v>OE1;PR_10;ACT_227</v>
      </c>
      <c r="C2459" s="180" t="s">
        <v>9</v>
      </c>
      <c r="D2459" s="181" t="str">
        <f>VLOOKUP(Revisión_Avance_Periodo!$C2459,Componentes_BD!$F$1:$G$5,2,FALSE)</f>
        <v>Fortalecer la Vigilancia.</v>
      </c>
      <c r="E2459" s="119" t="s">
        <v>12</v>
      </c>
      <c r="F2459" s="95">
        <v>11</v>
      </c>
      <c r="G2459" s="95" t="str">
        <f>VLOOKUP(Revisión_Avance_Periodo!$A2459,BD_Seguimiento_OAP_2019!$A$2:$G$294,7,FALSE)</f>
        <v>PAI</v>
      </c>
      <c r="H2459" s="95" t="str">
        <f>VLOOKUP(Revisión_Avance_Periodo!$A2459,BD_Seguimiento_OAP_2019!$A$2:$J$294,10,FALSE)</f>
        <v>PAI_05 - Gestión del Riesgo de Corrupción  - Mapa de Riesgos de Corrupción</v>
      </c>
      <c r="I2459" s="95" t="s">
        <v>1699</v>
      </c>
      <c r="J2459" s="95" t="str">
        <f>VLOOKUP(Revisión_Avance_Periodo!$I2459,BD_Seguimiento_OAP_2019!$L:$M,2,FALSE)</f>
        <v>Monitorear y efectuar seguimiento a los riesgos de corrupción</v>
      </c>
      <c r="K2459" s="119" t="s">
        <v>8</v>
      </c>
      <c r="L2459" s="172">
        <v>4.4642857142857152E-4</v>
      </c>
      <c r="M2459" s="182" t="s">
        <v>113</v>
      </c>
      <c r="N2459" s="174">
        <f>INDEX(BD_Seguimiento_OAP_2019!$AH$3:$AS$294,MATCH(Revisión_Avance_Periodo!$I2459,BD_Seguimiento_OAP_2019!$L$3:$L$294,0),MATCH(Revisión_Avance_Periodo!$M2459,BD_Seguimiento_OAP_2019!$AH$2:$AS$2,0))</f>
        <v>0</v>
      </c>
      <c r="O2459" s="174">
        <f>INDEX(BD_Seguimiento_OAP_2019!$AV$3:$BG$294,MATCH(Revisión_Avance_Periodo!$I2459,BD_Seguimiento_OAP_2019!$L$3:$L$294,0),MATCH(Revisión_Avance_Periodo!$M2459,BD_Seguimiento_OAP_2019!$AV$2:$BG$2,0))</f>
        <v>0</v>
      </c>
      <c r="P2459" s="175">
        <f t="shared" si="462"/>
        <v>0</v>
      </c>
      <c r="Q2459" s="182" t="str">
        <f>VLOOKUP(P2459,Tabla_Indicador_Gestion4[#All],3,TRUE)</f>
        <v>Por Ejecutar</v>
      </c>
      <c r="R2459" s="215">
        <f>SUBTOTAL(9,$N$2450:$N2459)</f>
        <v>0.66659999999999997</v>
      </c>
      <c r="S2459" s="231">
        <f>SUBTOTAL(9,$O$2450:$O2459)</f>
        <v>0.33329999999999999</v>
      </c>
      <c r="T2459" s="231">
        <f>IFERROR(+Revisión_Avance_Periodo!$S2459/Revisión_Avance_Periodo!$R2459,0)</f>
        <v>0.5</v>
      </c>
      <c r="U2459" s="184"/>
      <c r="V2459" s="185"/>
      <c r="W2459" s="183"/>
      <c r="X2459" s="183"/>
      <c r="Y2459" s="183"/>
      <c r="Z2459" s="186"/>
      <c r="AA2459" s="187"/>
    </row>
    <row r="2460" spans="1:27" x14ac:dyDescent="0.25">
      <c r="A2460" s="88">
        <v>207</v>
      </c>
      <c r="B2460" s="91" t="str">
        <f>CONCATENATE(Revisión_Avance_Periodo!$C2460,";",Revisión_Avance_Periodo!$E2460,";",Revisión_Avance_Periodo!$I2460)</f>
        <v>OE1;PR_10;ACT_227</v>
      </c>
      <c r="C2460" s="170" t="s">
        <v>9</v>
      </c>
      <c r="D2460" s="171" t="str">
        <f>VLOOKUP(Revisión_Avance_Periodo!$C2460,Componentes_BD!$F$1:$G$5,2,FALSE)</f>
        <v>Fortalecer la Vigilancia.</v>
      </c>
      <c r="E2460" s="106" t="s">
        <v>12</v>
      </c>
      <c r="F2460" s="89">
        <v>11</v>
      </c>
      <c r="G2460" s="89" t="str">
        <f>VLOOKUP(Revisión_Avance_Periodo!$A2460,BD_Seguimiento_OAP_2019!$A$2:$G$294,7,FALSE)</f>
        <v>PAI</v>
      </c>
      <c r="H2460" s="89" t="str">
        <f>VLOOKUP(Revisión_Avance_Periodo!$A2460,BD_Seguimiento_OAP_2019!$A$2:$J$294,10,FALSE)</f>
        <v>PAI_05 - Gestión del Riesgo de Corrupción  - Mapa de Riesgos de Corrupción</v>
      </c>
      <c r="I2460" s="89" t="s">
        <v>1699</v>
      </c>
      <c r="J2460" s="89" t="str">
        <f>VLOOKUP(Revisión_Avance_Periodo!$I2460,BD_Seguimiento_OAP_2019!$L:$M,2,FALSE)</f>
        <v>Monitorear y efectuar seguimiento a los riesgos de corrupción</v>
      </c>
      <c r="K2460" s="106" t="s">
        <v>8</v>
      </c>
      <c r="L2460" s="172">
        <v>4.4642857142857152E-4</v>
      </c>
      <c r="M2460" s="173" t="s">
        <v>114</v>
      </c>
      <c r="N2460" s="174">
        <f>INDEX(BD_Seguimiento_OAP_2019!$AH$3:$AS$294,MATCH(Revisión_Avance_Periodo!$I2460,BD_Seguimiento_OAP_2019!$L$3:$L$294,0),MATCH(Revisión_Avance_Periodo!$M2460,BD_Seguimiento_OAP_2019!$AH$2:$AS$2,0))</f>
        <v>0</v>
      </c>
      <c r="O2460" s="174">
        <f>INDEX(BD_Seguimiento_OAP_2019!$AV$3:$BG$294,MATCH(Revisión_Avance_Periodo!$I2460,BD_Seguimiento_OAP_2019!$L$3:$L$294,0),MATCH(Revisión_Avance_Periodo!$M2460,BD_Seguimiento_OAP_2019!$AV$2:$BG$2,0))</f>
        <v>0</v>
      </c>
      <c r="P2460" s="175">
        <f t="shared" si="462"/>
        <v>0</v>
      </c>
      <c r="Q2460" s="173" t="str">
        <f>VLOOKUP(P2460,Tabla_Indicador_Gestion4[#All],3,TRUE)</f>
        <v>Por Ejecutar</v>
      </c>
      <c r="R2460" s="215">
        <f>SUBTOTAL(9,$N$2450:$N2460)</f>
        <v>0.66659999999999997</v>
      </c>
      <c r="S2460" s="231">
        <f>SUBTOTAL(9,$O$2450:$O2460)</f>
        <v>0.33329999999999999</v>
      </c>
      <c r="T2460" s="231">
        <f>IFERROR(+Revisión_Avance_Periodo!$S2460/Revisión_Avance_Periodo!$R2460,0)</f>
        <v>0.5</v>
      </c>
      <c r="U2460" s="184"/>
      <c r="V2460" s="185"/>
      <c r="W2460" s="183"/>
      <c r="X2460" s="183"/>
      <c r="Y2460" s="183"/>
      <c r="Z2460" s="186"/>
      <c r="AA2460" s="187"/>
    </row>
    <row r="2461" spans="1:27" ht="15.75" thickBot="1" x14ac:dyDescent="0.3">
      <c r="A2461" s="94">
        <v>207</v>
      </c>
      <c r="B2461" s="96" t="str">
        <f>CONCATENATE(Revisión_Avance_Periodo!$C2461,";",Revisión_Avance_Periodo!$E2461,";",Revisión_Avance_Periodo!$I2461)</f>
        <v>OE1;PR_10;ACT_227</v>
      </c>
      <c r="C2461" s="180" t="s">
        <v>9</v>
      </c>
      <c r="D2461" s="181" t="str">
        <f>VLOOKUP(Revisión_Avance_Periodo!$C2461,Componentes_BD!$F$1:$G$5,2,FALSE)</f>
        <v>Fortalecer la Vigilancia.</v>
      </c>
      <c r="E2461" s="119" t="s">
        <v>12</v>
      </c>
      <c r="F2461" s="95">
        <v>11</v>
      </c>
      <c r="G2461" s="95" t="str">
        <f>VLOOKUP(Revisión_Avance_Periodo!$A2461,BD_Seguimiento_OAP_2019!$A$2:$G$294,7,FALSE)</f>
        <v>PAI</v>
      </c>
      <c r="H2461" s="95" t="str">
        <f>VLOOKUP(Revisión_Avance_Periodo!$A2461,BD_Seguimiento_OAP_2019!$A$2:$J$294,10,FALSE)</f>
        <v>PAI_05 - Gestión del Riesgo de Corrupción  - Mapa de Riesgos de Corrupción</v>
      </c>
      <c r="I2461" s="95" t="s">
        <v>1699</v>
      </c>
      <c r="J2461" s="95" t="str">
        <f>VLOOKUP(Revisión_Avance_Periodo!$I2461,BD_Seguimiento_OAP_2019!$L:$M,2,FALSE)</f>
        <v>Monitorear y efectuar seguimiento a los riesgos de corrupción</v>
      </c>
      <c r="K2461" s="119" t="s">
        <v>8</v>
      </c>
      <c r="L2461" s="172">
        <v>4.4642857142857152E-4</v>
      </c>
      <c r="M2461" s="182" t="s">
        <v>115</v>
      </c>
      <c r="N2461" s="174">
        <f>INDEX(BD_Seguimiento_OAP_2019!$AH$3:$AS$294,MATCH(Revisión_Avance_Periodo!$I2461,BD_Seguimiento_OAP_2019!$L$3:$L$294,0),MATCH(Revisión_Avance_Periodo!$M2461,BD_Seguimiento_OAP_2019!$AH$2:$AS$2,0))</f>
        <v>0.33329999999999999</v>
      </c>
      <c r="O2461" s="174">
        <f>INDEX(BD_Seguimiento_OAP_2019!$AV$3:$BG$294,MATCH(Revisión_Avance_Periodo!$I2461,BD_Seguimiento_OAP_2019!$L$3:$L$294,0),MATCH(Revisión_Avance_Periodo!$M2461,BD_Seguimiento_OAP_2019!$AV$2:$BG$2,0))</f>
        <v>0</v>
      </c>
      <c r="P2461" s="188">
        <f t="shared" si="455"/>
        <v>0</v>
      </c>
      <c r="Q2461" s="182" t="str">
        <f>VLOOKUP(P2461,Tabla_Indicador_Gestion4[#All],3,TRUE)</f>
        <v>Por Ejecutar</v>
      </c>
      <c r="R2461" s="215">
        <f>SUBTOTAL(9,$N$2450:$N2461)</f>
        <v>0.99990000000000001</v>
      </c>
      <c r="S2461" s="231">
        <f>SUBTOTAL(9,$O$2450:$O2461)</f>
        <v>0.33329999999999999</v>
      </c>
      <c r="T2461" s="231">
        <f>IFERROR(+Revisión_Avance_Periodo!$S2461/Revisión_Avance_Periodo!$R2461,0)</f>
        <v>0.33333333333333331</v>
      </c>
      <c r="U2461" s="184"/>
      <c r="V2461" s="185"/>
      <c r="W2461" s="183"/>
      <c r="X2461" s="183"/>
      <c r="Y2461" s="183"/>
      <c r="Z2461" s="186"/>
      <c r="AA2461" s="187"/>
    </row>
    <row r="2462" spans="1:27" x14ac:dyDescent="0.25">
      <c r="A2462" s="88">
        <v>208</v>
      </c>
      <c r="B2462" s="91" t="str">
        <f>CONCATENATE(Revisión_Avance_Periodo!$C2462,";",Revisión_Avance_Periodo!$E2462,";",Revisión_Avance_Periodo!$I2462)</f>
        <v>OE1;PR_10;ACT_229</v>
      </c>
      <c r="C2462" s="170" t="s">
        <v>9</v>
      </c>
      <c r="D2462" s="171" t="str">
        <f>VLOOKUP(Revisión_Avance_Periodo!$C2462,Componentes_BD!$F$1:$G$5,2,FALSE)</f>
        <v>Fortalecer la Vigilancia.</v>
      </c>
      <c r="E2462" s="106" t="s">
        <v>12</v>
      </c>
      <c r="F2462" s="89">
        <v>11</v>
      </c>
      <c r="G2462" s="89" t="str">
        <f>VLOOKUP(Revisión_Avance_Periodo!$A2462,BD_Seguimiento_OAP_2019!$A$2:$G$294,7,FALSE)</f>
        <v>PAI</v>
      </c>
      <c r="H2462" s="89" t="str">
        <f>VLOOKUP(Revisión_Avance_Periodo!$A2462,BD_Seguimiento_OAP_2019!$A$2:$J$294,10,FALSE)</f>
        <v>PAI_05 - Gestión del Riesgo de Corrupción  - Mapa de Riesgos de Corrupción</v>
      </c>
      <c r="I2462" s="89" t="s">
        <v>1702</v>
      </c>
      <c r="J2462" s="89" t="str">
        <f>VLOOKUP(Revisión_Avance_Periodo!$I2462,BD_Seguimiento_OAP_2019!$L:$M,2,FALSE)</f>
        <v>Monitorear y efectuar seguimiento a los riesgos de corrupción</v>
      </c>
      <c r="K2462" s="106" t="s">
        <v>8</v>
      </c>
      <c r="L2462" s="172">
        <v>4.4642857142857152E-4</v>
      </c>
      <c r="M2462" s="173" t="s">
        <v>104</v>
      </c>
      <c r="N2462" s="190">
        <f>INDEX(BD_Seguimiento_OAP_2019!$AH$3:$AS$294,MATCH(Revisión_Avance_Periodo!$I2462,BD_Seguimiento_OAP_2019!$L$3:$L$294,0),MATCH(Revisión_Avance_Periodo!$M2462,BD_Seguimiento_OAP_2019!$AH$2:$AS$2,0))</f>
        <v>0</v>
      </c>
      <c r="O2462" s="190">
        <f>INDEX(BD_Seguimiento_OAP_2019!$AV$3:$BG$294,MATCH(Revisión_Avance_Periodo!$I2462,BD_Seguimiento_OAP_2019!$L$3:$L$294,0),MATCH(Revisión_Avance_Periodo!$M2462,BD_Seguimiento_OAP_2019!$AV$2:$BG$2,0))</f>
        <v>0</v>
      </c>
      <c r="P2462" s="175">
        <f t="shared" ref="P2462:P2464" si="463">IFERROR((O2462/N2462),0)</f>
        <v>0</v>
      </c>
      <c r="Q2462" s="173" t="str">
        <f>VLOOKUP(P2462,Tabla_Indicador_Gestion4[#All],3,TRUE)</f>
        <v>Por Ejecutar</v>
      </c>
      <c r="R2462" s="232">
        <f>SUBTOTAL(9,$N$2462:$N2462)</f>
        <v>0</v>
      </c>
      <c r="S2462" s="233">
        <f>SUBTOTAL(9,$O$2462:$O2462)</f>
        <v>0</v>
      </c>
      <c r="T2462" s="234">
        <f>IFERROR(+Revisión_Avance_Periodo!$S2462/Revisión_Avance_Periodo!$R2462,0)</f>
        <v>0</v>
      </c>
      <c r="U2462" s="191">
        <f>SUBTOTAL(9,N2462:N2473)</f>
        <v>3</v>
      </c>
      <c r="V2462" s="192">
        <f>SUBTOTAL(9,O2462:O2473)</f>
        <v>1</v>
      </c>
      <c r="W2462" s="176">
        <f t="shared" ref="W2462" si="464">+V2462/U2462</f>
        <v>0.33333333333333331</v>
      </c>
      <c r="X2462" s="176"/>
      <c r="Y2462" s="176">
        <f>100%-Revisión_Avance_Periodo!$W2462</f>
        <v>0.66666666666666674</v>
      </c>
      <c r="Z2462" s="178" t="str">
        <f>VLOOKUP(W2462,Tabla_Indicador_Gestion4[],3,TRUE)</f>
        <v>En Tramite</v>
      </c>
      <c r="AA2462" s="179">
        <f>Revisión_Avance_Periodo!$W2462*Revisión_Avance_Periodo!$L2462</f>
        <v>1.4880952380952382E-4</v>
      </c>
    </row>
    <row r="2463" spans="1:27" x14ac:dyDescent="0.25">
      <c r="A2463" s="94">
        <v>208</v>
      </c>
      <c r="B2463" s="96" t="str">
        <f>CONCATENATE(Revisión_Avance_Periodo!$C2463,";",Revisión_Avance_Periodo!$E2463,";",Revisión_Avance_Periodo!$I2463)</f>
        <v>OE1;PR_10;ACT_229</v>
      </c>
      <c r="C2463" s="180" t="s">
        <v>9</v>
      </c>
      <c r="D2463" s="181" t="str">
        <f>VLOOKUP(Revisión_Avance_Periodo!$C2463,Componentes_BD!$F$1:$G$5,2,FALSE)</f>
        <v>Fortalecer la Vigilancia.</v>
      </c>
      <c r="E2463" s="119" t="s">
        <v>12</v>
      </c>
      <c r="F2463" s="95">
        <v>11</v>
      </c>
      <c r="G2463" s="95" t="str">
        <f>VLOOKUP(Revisión_Avance_Periodo!$A2463,BD_Seguimiento_OAP_2019!$A$2:$G$294,7,FALSE)</f>
        <v>PAI</v>
      </c>
      <c r="H2463" s="95" t="str">
        <f>VLOOKUP(Revisión_Avance_Periodo!$A2463,BD_Seguimiento_OAP_2019!$A$2:$J$294,10,FALSE)</f>
        <v>PAI_05 - Gestión del Riesgo de Corrupción  - Mapa de Riesgos de Corrupción</v>
      </c>
      <c r="I2463" s="95" t="s">
        <v>1702</v>
      </c>
      <c r="J2463" s="95" t="str">
        <f>VLOOKUP(Revisión_Avance_Periodo!$I2463,BD_Seguimiento_OAP_2019!$L:$M,2,FALSE)</f>
        <v>Monitorear y efectuar seguimiento a los riesgos de corrupción</v>
      </c>
      <c r="K2463" s="119" t="s">
        <v>8</v>
      </c>
      <c r="L2463" s="172">
        <v>4.4642857142857152E-4</v>
      </c>
      <c r="M2463" s="182" t="s">
        <v>105</v>
      </c>
      <c r="N2463" s="190">
        <f>INDEX(BD_Seguimiento_OAP_2019!$AH$3:$AS$294,MATCH(Revisión_Avance_Periodo!$I2463,BD_Seguimiento_OAP_2019!$L$3:$L$294,0),MATCH(Revisión_Avance_Periodo!$M2463,BD_Seguimiento_OAP_2019!$AH$2:$AS$2,0))</f>
        <v>0</v>
      </c>
      <c r="O2463" s="190">
        <f>INDEX(BD_Seguimiento_OAP_2019!$AV$3:$BG$294,MATCH(Revisión_Avance_Periodo!$I2463,BD_Seguimiento_OAP_2019!$L$3:$L$294,0),MATCH(Revisión_Avance_Periodo!$M2463,BD_Seguimiento_OAP_2019!$AV$2:$BG$2,0))</f>
        <v>0</v>
      </c>
      <c r="P2463" s="175">
        <f t="shared" si="463"/>
        <v>0</v>
      </c>
      <c r="Q2463" s="182" t="str">
        <f>VLOOKUP(P2463,Tabla_Indicador_Gestion4[#All],3,TRUE)</f>
        <v>Por Ejecutar</v>
      </c>
      <c r="R2463" s="229">
        <f>SUBTOTAL(9,$N$2462:$N2463)</f>
        <v>0</v>
      </c>
      <c r="S2463" s="230">
        <f>SUBTOTAL(9,$O$2462:$O2463)</f>
        <v>0</v>
      </c>
      <c r="T2463" s="231">
        <f>IFERROR(+Revisión_Avance_Periodo!$S2463/Revisión_Avance_Periodo!$R2463,0)</f>
        <v>0</v>
      </c>
      <c r="U2463" s="184"/>
      <c r="V2463" s="185"/>
      <c r="W2463" s="183"/>
      <c r="X2463" s="183"/>
      <c r="Y2463" s="183"/>
      <c r="Z2463" s="186"/>
      <c r="AA2463" s="187"/>
    </row>
    <row r="2464" spans="1:27" x14ac:dyDescent="0.25">
      <c r="A2464" s="88">
        <v>208</v>
      </c>
      <c r="B2464" s="91" t="str">
        <f>CONCATENATE(Revisión_Avance_Periodo!$C2464,";",Revisión_Avance_Periodo!$E2464,";",Revisión_Avance_Periodo!$I2464)</f>
        <v>OE1;PR_10;ACT_229</v>
      </c>
      <c r="C2464" s="170" t="s">
        <v>9</v>
      </c>
      <c r="D2464" s="171" t="str">
        <f>VLOOKUP(Revisión_Avance_Periodo!$C2464,Componentes_BD!$F$1:$G$5,2,FALSE)</f>
        <v>Fortalecer la Vigilancia.</v>
      </c>
      <c r="E2464" s="106" t="s">
        <v>12</v>
      </c>
      <c r="F2464" s="89">
        <v>11</v>
      </c>
      <c r="G2464" s="89" t="str">
        <f>VLOOKUP(Revisión_Avance_Periodo!$A2464,BD_Seguimiento_OAP_2019!$A$2:$G$294,7,FALSE)</f>
        <v>PAI</v>
      </c>
      <c r="H2464" s="89" t="str">
        <f>VLOOKUP(Revisión_Avance_Periodo!$A2464,BD_Seguimiento_OAP_2019!$A$2:$J$294,10,FALSE)</f>
        <v>PAI_05 - Gestión del Riesgo de Corrupción  - Mapa de Riesgos de Corrupción</v>
      </c>
      <c r="I2464" s="89" t="s">
        <v>1702</v>
      </c>
      <c r="J2464" s="89" t="str">
        <f>VLOOKUP(Revisión_Avance_Periodo!$I2464,BD_Seguimiento_OAP_2019!$L:$M,2,FALSE)</f>
        <v>Monitorear y efectuar seguimiento a los riesgos de corrupción</v>
      </c>
      <c r="K2464" s="106" t="s">
        <v>8</v>
      </c>
      <c r="L2464" s="172">
        <v>4.4642857142857152E-4</v>
      </c>
      <c r="M2464" s="173" t="s">
        <v>106</v>
      </c>
      <c r="N2464" s="190">
        <f>INDEX(BD_Seguimiento_OAP_2019!$AH$3:$AS$294,MATCH(Revisión_Avance_Periodo!$I2464,BD_Seguimiento_OAP_2019!$L$3:$L$294,0),MATCH(Revisión_Avance_Periodo!$M2464,BD_Seguimiento_OAP_2019!$AH$2:$AS$2,0))</f>
        <v>0</v>
      </c>
      <c r="O2464" s="190">
        <f>INDEX(BD_Seguimiento_OAP_2019!$AV$3:$BG$294,MATCH(Revisión_Avance_Periodo!$I2464,BD_Seguimiento_OAP_2019!$L$3:$L$294,0),MATCH(Revisión_Avance_Periodo!$M2464,BD_Seguimiento_OAP_2019!$AV$2:$BG$2,0))</f>
        <v>0</v>
      </c>
      <c r="P2464" s="175">
        <f t="shared" si="463"/>
        <v>0</v>
      </c>
      <c r="Q2464" s="173" t="str">
        <f>VLOOKUP(P2464,Tabla_Indicador_Gestion4[#All],3,TRUE)</f>
        <v>Por Ejecutar</v>
      </c>
      <c r="R2464" s="229">
        <f>SUBTOTAL(9,$N$2462:$N2464)</f>
        <v>0</v>
      </c>
      <c r="S2464" s="230">
        <f>SUBTOTAL(9,$O$2462:$O2464)</f>
        <v>0</v>
      </c>
      <c r="T2464" s="231">
        <f>IFERROR(+Revisión_Avance_Periodo!$S2464/Revisión_Avance_Periodo!$R2464,0)</f>
        <v>0</v>
      </c>
      <c r="U2464" s="184"/>
      <c r="V2464" s="185"/>
      <c r="W2464" s="183"/>
      <c r="X2464" s="183"/>
      <c r="Y2464" s="183"/>
      <c r="Z2464" s="186"/>
      <c r="AA2464" s="187"/>
    </row>
    <row r="2465" spans="1:27" x14ac:dyDescent="0.25">
      <c r="A2465" s="94">
        <v>208</v>
      </c>
      <c r="B2465" s="96" t="str">
        <f>CONCATENATE(Revisión_Avance_Periodo!$C2465,";",Revisión_Avance_Periodo!$E2465,";",Revisión_Avance_Periodo!$I2465)</f>
        <v>OE1;PR_10;ACT_229</v>
      </c>
      <c r="C2465" s="180" t="s">
        <v>9</v>
      </c>
      <c r="D2465" s="181" t="str">
        <f>VLOOKUP(Revisión_Avance_Periodo!$C2465,Componentes_BD!$F$1:$G$5,2,FALSE)</f>
        <v>Fortalecer la Vigilancia.</v>
      </c>
      <c r="E2465" s="119" t="s">
        <v>12</v>
      </c>
      <c r="F2465" s="95">
        <v>11</v>
      </c>
      <c r="G2465" s="95" t="str">
        <f>VLOOKUP(Revisión_Avance_Periodo!$A2465,BD_Seguimiento_OAP_2019!$A$2:$G$294,7,FALSE)</f>
        <v>PAI</v>
      </c>
      <c r="H2465" s="95" t="str">
        <f>VLOOKUP(Revisión_Avance_Periodo!$A2465,BD_Seguimiento_OAP_2019!$A$2:$J$294,10,FALSE)</f>
        <v>PAI_05 - Gestión del Riesgo de Corrupción  - Mapa de Riesgos de Corrupción</v>
      </c>
      <c r="I2465" s="95" t="s">
        <v>1702</v>
      </c>
      <c r="J2465" s="95" t="str">
        <f>VLOOKUP(Revisión_Avance_Periodo!$I2465,BD_Seguimiento_OAP_2019!$L:$M,2,FALSE)</f>
        <v>Monitorear y efectuar seguimiento a los riesgos de corrupción</v>
      </c>
      <c r="K2465" s="119" t="s">
        <v>8</v>
      </c>
      <c r="L2465" s="172">
        <v>4.4642857142857152E-4</v>
      </c>
      <c r="M2465" s="182" t="s">
        <v>107</v>
      </c>
      <c r="N2465" s="190">
        <f>INDEX(BD_Seguimiento_OAP_2019!$AH$3:$AS$294,MATCH(Revisión_Avance_Periodo!$I2465,BD_Seguimiento_OAP_2019!$L$3:$L$294,0),MATCH(Revisión_Avance_Periodo!$M2465,BD_Seguimiento_OAP_2019!$AH$2:$AS$2,0))</f>
        <v>1</v>
      </c>
      <c r="O2465" s="190">
        <f>INDEX(BD_Seguimiento_OAP_2019!$AV$3:$BG$294,MATCH(Revisión_Avance_Periodo!$I2465,BD_Seguimiento_OAP_2019!$L$3:$L$294,0),MATCH(Revisión_Avance_Periodo!$M2465,BD_Seguimiento_OAP_2019!$AV$2:$BG$2,0))</f>
        <v>1</v>
      </c>
      <c r="P2465" s="188">
        <f t="shared" si="455"/>
        <v>1</v>
      </c>
      <c r="Q2465" s="182" t="str">
        <f>VLOOKUP(P2465,Tabla_Indicador_Gestion4[#All],3,TRUE)</f>
        <v>Culminada</v>
      </c>
      <c r="R2465" s="229">
        <f>SUBTOTAL(9,$N$2462:$N2465)</f>
        <v>1</v>
      </c>
      <c r="S2465" s="230">
        <f>SUBTOTAL(9,$O$2462:$O2465)</f>
        <v>1</v>
      </c>
      <c r="T2465" s="231">
        <f>IFERROR(+Revisión_Avance_Periodo!$S2465/Revisión_Avance_Periodo!$R2465,0)</f>
        <v>1</v>
      </c>
      <c r="U2465" s="184"/>
      <c r="V2465" s="185"/>
      <c r="W2465" s="183"/>
      <c r="X2465" s="183"/>
      <c r="Y2465" s="183"/>
      <c r="Z2465" s="186"/>
      <c r="AA2465" s="187"/>
    </row>
    <row r="2466" spans="1:27" x14ac:dyDescent="0.25">
      <c r="A2466" s="88">
        <v>208</v>
      </c>
      <c r="B2466" s="91" t="str">
        <f>CONCATENATE(Revisión_Avance_Periodo!$C2466,";",Revisión_Avance_Periodo!$E2466,";",Revisión_Avance_Periodo!$I2466)</f>
        <v>OE1;PR_10;ACT_229</v>
      </c>
      <c r="C2466" s="170" t="s">
        <v>9</v>
      </c>
      <c r="D2466" s="171" t="str">
        <f>VLOOKUP(Revisión_Avance_Periodo!$C2466,Componentes_BD!$F$1:$G$5,2,FALSE)</f>
        <v>Fortalecer la Vigilancia.</v>
      </c>
      <c r="E2466" s="106" t="s">
        <v>12</v>
      </c>
      <c r="F2466" s="89">
        <v>11</v>
      </c>
      <c r="G2466" s="89" t="str">
        <f>VLOOKUP(Revisión_Avance_Periodo!$A2466,BD_Seguimiento_OAP_2019!$A$2:$G$294,7,FALSE)</f>
        <v>PAI</v>
      </c>
      <c r="H2466" s="89" t="str">
        <f>VLOOKUP(Revisión_Avance_Periodo!$A2466,BD_Seguimiento_OAP_2019!$A$2:$J$294,10,FALSE)</f>
        <v>PAI_05 - Gestión del Riesgo de Corrupción  - Mapa de Riesgos de Corrupción</v>
      </c>
      <c r="I2466" s="89" t="s">
        <v>1702</v>
      </c>
      <c r="J2466" s="89" t="str">
        <f>VLOOKUP(Revisión_Avance_Periodo!$I2466,BD_Seguimiento_OAP_2019!$L:$M,2,FALSE)</f>
        <v>Monitorear y efectuar seguimiento a los riesgos de corrupción</v>
      </c>
      <c r="K2466" s="106" t="s">
        <v>8</v>
      </c>
      <c r="L2466" s="172">
        <v>4.4642857142857152E-4</v>
      </c>
      <c r="M2466" s="173" t="s">
        <v>108</v>
      </c>
      <c r="N2466" s="190">
        <f>INDEX(BD_Seguimiento_OAP_2019!$AH$3:$AS$294,MATCH(Revisión_Avance_Periodo!$I2466,BD_Seguimiento_OAP_2019!$L$3:$L$294,0),MATCH(Revisión_Avance_Periodo!$M2466,BD_Seguimiento_OAP_2019!$AH$2:$AS$2,0))</f>
        <v>0</v>
      </c>
      <c r="O2466" s="190">
        <f>INDEX(BD_Seguimiento_OAP_2019!$AV$3:$BG$294,MATCH(Revisión_Avance_Periodo!$I2466,BD_Seguimiento_OAP_2019!$L$3:$L$294,0),MATCH(Revisión_Avance_Periodo!$M2466,BD_Seguimiento_OAP_2019!$AV$2:$BG$2,0))</f>
        <v>0</v>
      </c>
      <c r="P2466" s="175">
        <f t="shared" ref="P2466:P2468" si="465">IFERROR((O2466/N2466),0)</f>
        <v>0</v>
      </c>
      <c r="Q2466" s="173" t="str">
        <f>VLOOKUP(P2466,Tabla_Indicador_Gestion4[#All],3,TRUE)</f>
        <v>Por Ejecutar</v>
      </c>
      <c r="R2466" s="229">
        <f>SUBTOTAL(9,$N$2462:$N2466)</f>
        <v>1</v>
      </c>
      <c r="S2466" s="230">
        <f>SUBTOTAL(9,$O$2462:$O2466)</f>
        <v>1</v>
      </c>
      <c r="T2466" s="231">
        <f>IFERROR(+Revisión_Avance_Periodo!$S2466/Revisión_Avance_Periodo!$R2466,0)</f>
        <v>1</v>
      </c>
      <c r="U2466" s="184"/>
      <c r="V2466" s="185"/>
      <c r="W2466" s="183"/>
      <c r="X2466" s="183"/>
      <c r="Y2466" s="183"/>
      <c r="Z2466" s="186"/>
      <c r="AA2466" s="187"/>
    </row>
    <row r="2467" spans="1:27" x14ac:dyDescent="0.25">
      <c r="A2467" s="94">
        <v>208</v>
      </c>
      <c r="B2467" s="96" t="str">
        <f>CONCATENATE(Revisión_Avance_Periodo!$C2467,";",Revisión_Avance_Periodo!$E2467,";",Revisión_Avance_Periodo!$I2467)</f>
        <v>OE1;PR_10;ACT_229</v>
      </c>
      <c r="C2467" s="180" t="s">
        <v>9</v>
      </c>
      <c r="D2467" s="181" t="str">
        <f>VLOOKUP(Revisión_Avance_Periodo!$C2467,Componentes_BD!$F$1:$G$5,2,FALSE)</f>
        <v>Fortalecer la Vigilancia.</v>
      </c>
      <c r="E2467" s="119" t="s">
        <v>12</v>
      </c>
      <c r="F2467" s="95">
        <v>11</v>
      </c>
      <c r="G2467" s="95" t="str">
        <f>VLOOKUP(Revisión_Avance_Periodo!$A2467,BD_Seguimiento_OAP_2019!$A$2:$G$294,7,FALSE)</f>
        <v>PAI</v>
      </c>
      <c r="H2467" s="95" t="str">
        <f>VLOOKUP(Revisión_Avance_Periodo!$A2467,BD_Seguimiento_OAP_2019!$A$2:$J$294,10,FALSE)</f>
        <v>PAI_05 - Gestión del Riesgo de Corrupción  - Mapa de Riesgos de Corrupción</v>
      </c>
      <c r="I2467" s="95" t="s">
        <v>1702</v>
      </c>
      <c r="J2467" s="95" t="str">
        <f>VLOOKUP(Revisión_Avance_Periodo!$I2467,BD_Seguimiento_OAP_2019!$L:$M,2,FALSE)</f>
        <v>Monitorear y efectuar seguimiento a los riesgos de corrupción</v>
      </c>
      <c r="K2467" s="119" t="s">
        <v>8</v>
      </c>
      <c r="L2467" s="172">
        <v>4.4642857142857152E-4</v>
      </c>
      <c r="M2467" s="182" t="s">
        <v>109</v>
      </c>
      <c r="N2467" s="190">
        <f>INDEX(BD_Seguimiento_OAP_2019!$AH$3:$AS$294,MATCH(Revisión_Avance_Periodo!$I2467,BD_Seguimiento_OAP_2019!$L$3:$L$294,0),MATCH(Revisión_Avance_Periodo!$M2467,BD_Seguimiento_OAP_2019!$AH$2:$AS$2,0))</f>
        <v>0</v>
      </c>
      <c r="O2467" s="190">
        <f>INDEX(BD_Seguimiento_OAP_2019!$AV$3:$BG$294,MATCH(Revisión_Avance_Periodo!$I2467,BD_Seguimiento_OAP_2019!$L$3:$L$294,0),MATCH(Revisión_Avance_Periodo!$M2467,BD_Seguimiento_OAP_2019!$AV$2:$BG$2,0))</f>
        <v>0</v>
      </c>
      <c r="P2467" s="175">
        <f t="shared" si="465"/>
        <v>0</v>
      </c>
      <c r="Q2467" s="182" t="str">
        <f>VLOOKUP(P2467,Tabla_Indicador_Gestion4[#All],3,TRUE)</f>
        <v>Por Ejecutar</v>
      </c>
      <c r="R2467" s="229">
        <f>SUBTOTAL(9,$N$2462:$N2467)</f>
        <v>1</v>
      </c>
      <c r="S2467" s="230">
        <f>SUBTOTAL(9,$O$2462:$O2467)</f>
        <v>1</v>
      </c>
      <c r="T2467" s="231">
        <f>IFERROR(+Revisión_Avance_Periodo!$S2467/Revisión_Avance_Periodo!$R2467,0)</f>
        <v>1</v>
      </c>
      <c r="U2467" s="184"/>
      <c r="V2467" s="185"/>
      <c r="W2467" s="183"/>
      <c r="X2467" s="183"/>
      <c r="Y2467" s="183"/>
      <c r="Z2467" s="186"/>
      <c r="AA2467" s="187"/>
    </row>
    <row r="2468" spans="1:27" x14ac:dyDescent="0.25">
      <c r="A2468" s="88">
        <v>208</v>
      </c>
      <c r="B2468" s="91" t="str">
        <f>CONCATENATE(Revisión_Avance_Periodo!$C2468,";",Revisión_Avance_Periodo!$E2468,";",Revisión_Avance_Periodo!$I2468)</f>
        <v>OE1;PR_10;ACT_229</v>
      </c>
      <c r="C2468" s="170" t="s">
        <v>9</v>
      </c>
      <c r="D2468" s="171" t="str">
        <f>VLOOKUP(Revisión_Avance_Periodo!$C2468,Componentes_BD!$F$1:$G$5,2,FALSE)</f>
        <v>Fortalecer la Vigilancia.</v>
      </c>
      <c r="E2468" s="106" t="s">
        <v>12</v>
      </c>
      <c r="F2468" s="89">
        <v>11</v>
      </c>
      <c r="G2468" s="89" t="str">
        <f>VLOOKUP(Revisión_Avance_Periodo!$A2468,BD_Seguimiento_OAP_2019!$A$2:$G$294,7,FALSE)</f>
        <v>PAI</v>
      </c>
      <c r="H2468" s="89" t="str">
        <f>VLOOKUP(Revisión_Avance_Periodo!$A2468,BD_Seguimiento_OAP_2019!$A$2:$J$294,10,FALSE)</f>
        <v>PAI_05 - Gestión del Riesgo de Corrupción  - Mapa de Riesgos de Corrupción</v>
      </c>
      <c r="I2468" s="89" t="s">
        <v>1702</v>
      </c>
      <c r="J2468" s="89" t="str">
        <f>VLOOKUP(Revisión_Avance_Periodo!$I2468,BD_Seguimiento_OAP_2019!$L:$M,2,FALSE)</f>
        <v>Monitorear y efectuar seguimiento a los riesgos de corrupción</v>
      </c>
      <c r="K2468" s="106" t="s">
        <v>8</v>
      </c>
      <c r="L2468" s="172">
        <v>4.4642857142857152E-4</v>
      </c>
      <c r="M2468" s="173" t="s">
        <v>110</v>
      </c>
      <c r="N2468" s="190">
        <f>INDEX(BD_Seguimiento_OAP_2019!$AH$3:$AS$294,MATCH(Revisión_Avance_Periodo!$I2468,BD_Seguimiento_OAP_2019!$L$3:$L$294,0),MATCH(Revisión_Avance_Periodo!$M2468,BD_Seguimiento_OAP_2019!$AH$2:$AS$2,0))</f>
        <v>0</v>
      </c>
      <c r="O2468" s="190">
        <f>INDEX(BD_Seguimiento_OAP_2019!$AV$3:$BG$294,MATCH(Revisión_Avance_Periodo!$I2468,BD_Seguimiento_OAP_2019!$L$3:$L$294,0),MATCH(Revisión_Avance_Periodo!$M2468,BD_Seguimiento_OAP_2019!$AV$2:$BG$2,0))</f>
        <v>0</v>
      </c>
      <c r="P2468" s="175">
        <f t="shared" si="465"/>
        <v>0</v>
      </c>
      <c r="Q2468" s="173" t="str">
        <f>VLOOKUP(P2468,Tabla_Indicador_Gestion4[#All],3,TRUE)</f>
        <v>Por Ejecutar</v>
      </c>
      <c r="R2468" s="229">
        <f>SUBTOTAL(9,$N$2462:$N2468)</f>
        <v>1</v>
      </c>
      <c r="S2468" s="230">
        <f>SUBTOTAL(9,$O$2462:$O2468)</f>
        <v>1</v>
      </c>
      <c r="T2468" s="231">
        <f>IFERROR(+Revisión_Avance_Periodo!$S2468/Revisión_Avance_Periodo!$R2468,0)</f>
        <v>1</v>
      </c>
      <c r="U2468" s="184"/>
      <c r="V2468" s="185"/>
      <c r="W2468" s="183"/>
      <c r="X2468" s="183"/>
      <c r="Y2468" s="183"/>
      <c r="Z2468" s="186"/>
      <c r="AA2468" s="187"/>
    </row>
    <row r="2469" spans="1:27" x14ac:dyDescent="0.25">
      <c r="A2469" s="94">
        <v>208</v>
      </c>
      <c r="B2469" s="96" t="str">
        <f>CONCATENATE(Revisión_Avance_Periodo!$C2469,";",Revisión_Avance_Periodo!$E2469,";",Revisión_Avance_Periodo!$I2469)</f>
        <v>OE1;PR_10;ACT_229</v>
      </c>
      <c r="C2469" s="180" t="s">
        <v>9</v>
      </c>
      <c r="D2469" s="181" t="str">
        <f>VLOOKUP(Revisión_Avance_Periodo!$C2469,Componentes_BD!$F$1:$G$5,2,FALSE)</f>
        <v>Fortalecer la Vigilancia.</v>
      </c>
      <c r="E2469" s="119" t="s">
        <v>12</v>
      </c>
      <c r="F2469" s="95">
        <v>11</v>
      </c>
      <c r="G2469" s="95" t="str">
        <f>VLOOKUP(Revisión_Avance_Periodo!$A2469,BD_Seguimiento_OAP_2019!$A$2:$G$294,7,FALSE)</f>
        <v>PAI</v>
      </c>
      <c r="H2469" s="95" t="str">
        <f>VLOOKUP(Revisión_Avance_Periodo!$A2469,BD_Seguimiento_OAP_2019!$A$2:$J$294,10,FALSE)</f>
        <v>PAI_05 - Gestión del Riesgo de Corrupción  - Mapa de Riesgos de Corrupción</v>
      </c>
      <c r="I2469" s="95" t="s">
        <v>1702</v>
      </c>
      <c r="J2469" s="95" t="str">
        <f>VLOOKUP(Revisión_Avance_Periodo!$I2469,BD_Seguimiento_OAP_2019!$L:$M,2,FALSE)</f>
        <v>Monitorear y efectuar seguimiento a los riesgos de corrupción</v>
      </c>
      <c r="K2469" s="119" t="s">
        <v>8</v>
      </c>
      <c r="L2469" s="172">
        <v>4.4642857142857152E-4</v>
      </c>
      <c r="M2469" s="182" t="s">
        <v>111</v>
      </c>
      <c r="N2469" s="190">
        <f>INDEX(BD_Seguimiento_OAP_2019!$AH$3:$AS$294,MATCH(Revisión_Avance_Periodo!$I2469,BD_Seguimiento_OAP_2019!$L$3:$L$294,0),MATCH(Revisión_Avance_Periodo!$M2469,BD_Seguimiento_OAP_2019!$AH$2:$AS$2,0))</f>
        <v>1</v>
      </c>
      <c r="O2469" s="190">
        <f>INDEX(BD_Seguimiento_OAP_2019!$AV$3:$BG$294,MATCH(Revisión_Avance_Periodo!$I2469,BD_Seguimiento_OAP_2019!$L$3:$L$294,0),MATCH(Revisión_Avance_Periodo!$M2469,BD_Seguimiento_OAP_2019!$AV$2:$BG$2,0))</f>
        <v>0</v>
      </c>
      <c r="P2469" s="188">
        <f t="shared" si="455"/>
        <v>0</v>
      </c>
      <c r="Q2469" s="182" t="str">
        <f>VLOOKUP(P2469,Tabla_Indicador_Gestion4[#All],3,TRUE)</f>
        <v>Por Ejecutar</v>
      </c>
      <c r="R2469" s="229">
        <f>SUBTOTAL(9,$N$2462:$N2469)</f>
        <v>2</v>
      </c>
      <c r="S2469" s="230">
        <f>SUBTOTAL(9,$O$2462:$O2469)</f>
        <v>1</v>
      </c>
      <c r="T2469" s="231">
        <f>IFERROR(+Revisión_Avance_Periodo!$S2469/Revisión_Avance_Periodo!$R2469,0)</f>
        <v>0.5</v>
      </c>
      <c r="U2469" s="184"/>
      <c r="V2469" s="185"/>
      <c r="W2469" s="183"/>
      <c r="X2469" s="183"/>
      <c r="Y2469" s="183"/>
      <c r="Z2469" s="186"/>
      <c r="AA2469" s="187"/>
    </row>
    <row r="2470" spans="1:27" x14ac:dyDescent="0.25">
      <c r="A2470" s="88">
        <v>208</v>
      </c>
      <c r="B2470" s="91" t="str">
        <f>CONCATENATE(Revisión_Avance_Periodo!$C2470,";",Revisión_Avance_Periodo!$E2470,";",Revisión_Avance_Periodo!$I2470)</f>
        <v>OE1;PR_10;ACT_229</v>
      </c>
      <c r="C2470" s="170" t="s">
        <v>9</v>
      </c>
      <c r="D2470" s="171" t="str">
        <f>VLOOKUP(Revisión_Avance_Periodo!$C2470,Componentes_BD!$F$1:$G$5,2,FALSE)</f>
        <v>Fortalecer la Vigilancia.</v>
      </c>
      <c r="E2470" s="106" t="s">
        <v>12</v>
      </c>
      <c r="F2470" s="89">
        <v>11</v>
      </c>
      <c r="G2470" s="89" t="str">
        <f>VLOOKUP(Revisión_Avance_Periodo!$A2470,BD_Seguimiento_OAP_2019!$A$2:$G$294,7,FALSE)</f>
        <v>PAI</v>
      </c>
      <c r="H2470" s="89" t="str">
        <f>VLOOKUP(Revisión_Avance_Periodo!$A2470,BD_Seguimiento_OAP_2019!$A$2:$J$294,10,FALSE)</f>
        <v>PAI_05 - Gestión del Riesgo de Corrupción  - Mapa de Riesgos de Corrupción</v>
      </c>
      <c r="I2470" s="89" t="s">
        <v>1702</v>
      </c>
      <c r="J2470" s="89" t="str">
        <f>VLOOKUP(Revisión_Avance_Periodo!$I2470,BD_Seguimiento_OAP_2019!$L:$M,2,FALSE)</f>
        <v>Monitorear y efectuar seguimiento a los riesgos de corrupción</v>
      </c>
      <c r="K2470" s="106" t="s">
        <v>8</v>
      </c>
      <c r="L2470" s="172">
        <v>4.4642857142857152E-4</v>
      </c>
      <c r="M2470" s="173" t="s">
        <v>112</v>
      </c>
      <c r="N2470" s="190">
        <f>INDEX(BD_Seguimiento_OAP_2019!$AH$3:$AS$294,MATCH(Revisión_Avance_Periodo!$I2470,BD_Seguimiento_OAP_2019!$L$3:$L$294,0),MATCH(Revisión_Avance_Periodo!$M2470,BD_Seguimiento_OAP_2019!$AH$2:$AS$2,0))</f>
        <v>0</v>
      </c>
      <c r="O2470" s="190">
        <f>INDEX(BD_Seguimiento_OAP_2019!$AV$3:$BG$294,MATCH(Revisión_Avance_Periodo!$I2470,BD_Seguimiento_OAP_2019!$L$3:$L$294,0),MATCH(Revisión_Avance_Periodo!$M2470,BD_Seguimiento_OAP_2019!$AV$2:$BG$2,0))</f>
        <v>0</v>
      </c>
      <c r="P2470" s="175">
        <f t="shared" ref="P2470:P2472" si="466">IFERROR((O2470/N2470),0)</f>
        <v>0</v>
      </c>
      <c r="Q2470" s="173" t="str">
        <f>VLOOKUP(P2470,Tabla_Indicador_Gestion4[#All],3,TRUE)</f>
        <v>Por Ejecutar</v>
      </c>
      <c r="R2470" s="229">
        <f>SUBTOTAL(9,$N$2462:$N2470)</f>
        <v>2</v>
      </c>
      <c r="S2470" s="230">
        <f>SUBTOTAL(9,$O$2462:$O2470)</f>
        <v>1</v>
      </c>
      <c r="T2470" s="231">
        <f>IFERROR(+Revisión_Avance_Periodo!$S2470/Revisión_Avance_Periodo!$R2470,0)</f>
        <v>0.5</v>
      </c>
      <c r="U2470" s="184"/>
      <c r="V2470" s="185"/>
      <c r="W2470" s="183"/>
      <c r="X2470" s="183"/>
      <c r="Y2470" s="183"/>
      <c r="Z2470" s="186"/>
      <c r="AA2470" s="187"/>
    </row>
    <row r="2471" spans="1:27" x14ac:dyDescent="0.25">
      <c r="A2471" s="94">
        <v>208</v>
      </c>
      <c r="B2471" s="96" t="str">
        <f>CONCATENATE(Revisión_Avance_Periodo!$C2471,";",Revisión_Avance_Periodo!$E2471,";",Revisión_Avance_Periodo!$I2471)</f>
        <v>OE1;PR_10;ACT_229</v>
      </c>
      <c r="C2471" s="180" t="s">
        <v>9</v>
      </c>
      <c r="D2471" s="181" t="str">
        <f>VLOOKUP(Revisión_Avance_Periodo!$C2471,Componentes_BD!$F$1:$G$5,2,FALSE)</f>
        <v>Fortalecer la Vigilancia.</v>
      </c>
      <c r="E2471" s="119" t="s">
        <v>12</v>
      </c>
      <c r="F2471" s="95">
        <v>11</v>
      </c>
      <c r="G2471" s="95" t="str">
        <f>VLOOKUP(Revisión_Avance_Periodo!$A2471,BD_Seguimiento_OAP_2019!$A$2:$G$294,7,FALSE)</f>
        <v>PAI</v>
      </c>
      <c r="H2471" s="95" t="str">
        <f>VLOOKUP(Revisión_Avance_Periodo!$A2471,BD_Seguimiento_OAP_2019!$A$2:$J$294,10,FALSE)</f>
        <v>PAI_05 - Gestión del Riesgo de Corrupción  - Mapa de Riesgos de Corrupción</v>
      </c>
      <c r="I2471" s="95" t="s">
        <v>1702</v>
      </c>
      <c r="J2471" s="95" t="str">
        <f>VLOOKUP(Revisión_Avance_Periodo!$I2471,BD_Seguimiento_OAP_2019!$L:$M,2,FALSE)</f>
        <v>Monitorear y efectuar seguimiento a los riesgos de corrupción</v>
      </c>
      <c r="K2471" s="119" t="s">
        <v>8</v>
      </c>
      <c r="L2471" s="172">
        <v>4.4642857142857152E-4</v>
      </c>
      <c r="M2471" s="182" t="s">
        <v>113</v>
      </c>
      <c r="N2471" s="190">
        <f>INDEX(BD_Seguimiento_OAP_2019!$AH$3:$AS$294,MATCH(Revisión_Avance_Periodo!$I2471,BD_Seguimiento_OAP_2019!$L$3:$L$294,0),MATCH(Revisión_Avance_Periodo!$M2471,BD_Seguimiento_OAP_2019!$AH$2:$AS$2,0))</f>
        <v>0</v>
      </c>
      <c r="O2471" s="190">
        <f>INDEX(BD_Seguimiento_OAP_2019!$AV$3:$BG$294,MATCH(Revisión_Avance_Periodo!$I2471,BD_Seguimiento_OAP_2019!$L$3:$L$294,0),MATCH(Revisión_Avance_Periodo!$M2471,BD_Seguimiento_OAP_2019!$AV$2:$BG$2,0))</f>
        <v>0</v>
      </c>
      <c r="P2471" s="175">
        <f t="shared" si="466"/>
        <v>0</v>
      </c>
      <c r="Q2471" s="182" t="str">
        <f>VLOOKUP(P2471,Tabla_Indicador_Gestion4[#All],3,TRUE)</f>
        <v>Por Ejecutar</v>
      </c>
      <c r="R2471" s="229">
        <f>SUBTOTAL(9,$N$2462:$N2471)</f>
        <v>2</v>
      </c>
      <c r="S2471" s="230">
        <f>SUBTOTAL(9,$O$2462:$O2471)</f>
        <v>1</v>
      </c>
      <c r="T2471" s="231">
        <f>IFERROR(+Revisión_Avance_Periodo!$S2471/Revisión_Avance_Periodo!$R2471,0)</f>
        <v>0.5</v>
      </c>
      <c r="U2471" s="184"/>
      <c r="V2471" s="185"/>
      <c r="W2471" s="183"/>
      <c r="X2471" s="183"/>
      <c r="Y2471" s="183"/>
      <c r="Z2471" s="186"/>
      <c r="AA2471" s="187"/>
    </row>
    <row r="2472" spans="1:27" x14ac:dyDescent="0.25">
      <c r="A2472" s="88">
        <v>208</v>
      </c>
      <c r="B2472" s="91" t="str">
        <f>CONCATENATE(Revisión_Avance_Periodo!$C2472,";",Revisión_Avance_Periodo!$E2472,";",Revisión_Avance_Periodo!$I2472)</f>
        <v>OE1;PR_10;ACT_229</v>
      </c>
      <c r="C2472" s="170" t="s">
        <v>9</v>
      </c>
      <c r="D2472" s="171" t="str">
        <f>VLOOKUP(Revisión_Avance_Periodo!$C2472,Componentes_BD!$F$1:$G$5,2,FALSE)</f>
        <v>Fortalecer la Vigilancia.</v>
      </c>
      <c r="E2472" s="106" t="s">
        <v>12</v>
      </c>
      <c r="F2472" s="89">
        <v>11</v>
      </c>
      <c r="G2472" s="89" t="str">
        <f>VLOOKUP(Revisión_Avance_Periodo!$A2472,BD_Seguimiento_OAP_2019!$A$2:$G$294,7,FALSE)</f>
        <v>PAI</v>
      </c>
      <c r="H2472" s="89" t="str">
        <f>VLOOKUP(Revisión_Avance_Periodo!$A2472,BD_Seguimiento_OAP_2019!$A$2:$J$294,10,FALSE)</f>
        <v>PAI_05 - Gestión del Riesgo de Corrupción  - Mapa de Riesgos de Corrupción</v>
      </c>
      <c r="I2472" s="89" t="s">
        <v>1702</v>
      </c>
      <c r="J2472" s="89" t="str">
        <f>VLOOKUP(Revisión_Avance_Periodo!$I2472,BD_Seguimiento_OAP_2019!$L:$M,2,FALSE)</f>
        <v>Monitorear y efectuar seguimiento a los riesgos de corrupción</v>
      </c>
      <c r="K2472" s="106" t="s">
        <v>8</v>
      </c>
      <c r="L2472" s="172">
        <v>4.4642857142857152E-4</v>
      </c>
      <c r="M2472" s="173" t="s">
        <v>114</v>
      </c>
      <c r="N2472" s="190">
        <f>INDEX(BD_Seguimiento_OAP_2019!$AH$3:$AS$294,MATCH(Revisión_Avance_Periodo!$I2472,BD_Seguimiento_OAP_2019!$L$3:$L$294,0),MATCH(Revisión_Avance_Periodo!$M2472,BD_Seguimiento_OAP_2019!$AH$2:$AS$2,0))</f>
        <v>0</v>
      </c>
      <c r="O2472" s="190">
        <f>INDEX(BD_Seguimiento_OAP_2019!$AV$3:$BG$294,MATCH(Revisión_Avance_Periodo!$I2472,BD_Seguimiento_OAP_2019!$L$3:$L$294,0),MATCH(Revisión_Avance_Periodo!$M2472,BD_Seguimiento_OAP_2019!$AV$2:$BG$2,0))</f>
        <v>0</v>
      </c>
      <c r="P2472" s="175">
        <f t="shared" si="466"/>
        <v>0</v>
      </c>
      <c r="Q2472" s="173" t="str">
        <f>VLOOKUP(P2472,Tabla_Indicador_Gestion4[#All],3,TRUE)</f>
        <v>Por Ejecutar</v>
      </c>
      <c r="R2472" s="229">
        <f>SUBTOTAL(9,$N$2462:$N2472)</f>
        <v>2</v>
      </c>
      <c r="S2472" s="230">
        <f>SUBTOTAL(9,$O$2462:$O2472)</f>
        <v>1</v>
      </c>
      <c r="T2472" s="231">
        <f>IFERROR(+Revisión_Avance_Periodo!$S2472/Revisión_Avance_Periodo!$R2472,0)</f>
        <v>0.5</v>
      </c>
      <c r="U2472" s="184"/>
      <c r="V2472" s="185"/>
      <c r="W2472" s="183"/>
      <c r="X2472" s="183"/>
      <c r="Y2472" s="183"/>
      <c r="Z2472" s="186"/>
      <c r="AA2472" s="187"/>
    </row>
    <row r="2473" spans="1:27" ht="15.75" thickBot="1" x14ac:dyDescent="0.3">
      <c r="A2473" s="94">
        <v>208</v>
      </c>
      <c r="B2473" s="96" t="str">
        <f>CONCATENATE(Revisión_Avance_Periodo!$C2473,";",Revisión_Avance_Periodo!$E2473,";",Revisión_Avance_Periodo!$I2473)</f>
        <v>OE1;PR_10;ACT_229</v>
      </c>
      <c r="C2473" s="180" t="s">
        <v>9</v>
      </c>
      <c r="D2473" s="181" t="str">
        <f>VLOOKUP(Revisión_Avance_Periodo!$C2473,Componentes_BD!$F$1:$G$5,2,FALSE)</f>
        <v>Fortalecer la Vigilancia.</v>
      </c>
      <c r="E2473" s="119" t="s">
        <v>12</v>
      </c>
      <c r="F2473" s="95">
        <v>11</v>
      </c>
      <c r="G2473" s="95" t="str">
        <f>VLOOKUP(Revisión_Avance_Periodo!$A2473,BD_Seguimiento_OAP_2019!$A$2:$G$294,7,FALSE)</f>
        <v>PAI</v>
      </c>
      <c r="H2473" s="95" t="str">
        <f>VLOOKUP(Revisión_Avance_Periodo!$A2473,BD_Seguimiento_OAP_2019!$A$2:$J$294,10,FALSE)</f>
        <v>PAI_05 - Gestión del Riesgo de Corrupción  - Mapa de Riesgos de Corrupción</v>
      </c>
      <c r="I2473" s="95" t="s">
        <v>1702</v>
      </c>
      <c r="J2473" s="95" t="str">
        <f>VLOOKUP(Revisión_Avance_Periodo!$I2473,BD_Seguimiento_OAP_2019!$L:$M,2,FALSE)</f>
        <v>Monitorear y efectuar seguimiento a los riesgos de corrupción</v>
      </c>
      <c r="K2473" s="119" t="s">
        <v>8</v>
      </c>
      <c r="L2473" s="172">
        <v>4.4642857142857152E-4</v>
      </c>
      <c r="M2473" s="182" t="s">
        <v>115</v>
      </c>
      <c r="N2473" s="190">
        <f>INDEX(BD_Seguimiento_OAP_2019!$AH$3:$AS$294,MATCH(Revisión_Avance_Periodo!$I2473,BD_Seguimiento_OAP_2019!$L$3:$L$294,0),MATCH(Revisión_Avance_Periodo!$M2473,BD_Seguimiento_OAP_2019!$AH$2:$AS$2,0))</f>
        <v>1</v>
      </c>
      <c r="O2473" s="190">
        <f>INDEX(BD_Seguimiento_OAP_2019!$AV$3:$BG$294,MATCH(Revisión_Avance_Periodo!$I2473,BD_Seguimiento_OAP_2019!$L$3:$L$294,0),MATCH(Revisión_Avance_Periodo!$M2473,BD_Seguimiento_OAP_2019!$AV$2:$BG$2,0))</f>
        <v>0</v>
      </c>
      <c r="P2473" s="188">
        <f t="shared" si="455"/>
        <v>0</v>
      </c>
      <c r="Q2473" s="182" t="str">
        <f>VLOOKUP(P2473,Tabla_Indicador_Gestion4[#All],3,TRUE)</f>
        <v>Por Ejecutar</v>
      </c>
      <c r="R2473" s="229">
        <f>SUBTOTAL(9,$N$2462:$N2473)</f>
        <v>3</v>
      </c>
      <c r="S2473" s="230">
        <f>SUBTOTAL(9,$O$2462:$O2473)</f>
        <v>1</v>
      </c>
      <c r="T2473" s="231">
        <f>IFERROR(+Revisión_Avance_Periodo!$S2473/Revisión_Avance_Periodo!$R2473,0)</f>
        <v>0.33333333333333331</v>
      </c>
      <c r="U2473" s="184"/>
      <c r="V2473" s="185"/>
      <c r="W2473" s="183"/>
      <c r="X2473" s="183"/>
      <c r="Y2473" s="183"/>
      <c r="Z2473" s="186"/>
      <c r="AA2473" s="187"/>
    </row>
    <row r="2474" spans="1:27" x14ac:dyDescent="0.25">
      <c r="A2474" s="88">
        <v>209</v>
      </c>
      <c r="B2474" s="91" t="str">
        <f>CONCATENATE(Revisión_Avance_Periodo!$C2474,";",Revisión_Avance_Periodo!$E2474,";",Revisión_Avance_Periodo!$I2474)</f>
        <v>OE1;PR_10;ACT_230</v>
      </c>
      <c r="C2474" s="170" t="s">
        <v>9</v>
      </c>
      <c r="D2474" s="171" t="str">
        <f>VLOOKUP(Revisión_Avance_Periodo!$C2474,Componentes_BD!$F$1:$G$5,2,FALSE)</f>
        <v>Fortalecer la Vigilancia.</v>
      </c>
      <c r="E2474" s="106" t="s">
        <v>12</v>
      </c>
      <c r="F2474" s="89">
        <v>11</v>
      </c>
      <c r="G2474" s="89" t="str">
        <f>VLOOKUP(Revisión_Avance_Periodo!$A2474,BD_Seguimiento_OAP_2019!$A$2:$G$294,7,FALSE)</f>
        <v>PAI</v>
      </c>
      <c r="H2474" s="89" t="str">
        <f>VLOOKUP(Revisión_Avance_Periodo!$A2474,BD_Seguimiento_OAP_2019!$A$2:$J$294,10,FALSE)</f>
        <v>PAI_05 - Gestión del Riesgo de Corrupción  - Mapa de Riesgos de Corrupción</v>
      </c>
      <c r="I2474" s="89" t="s">
        <v>1705</v>
      </c>
      <c r="J2474" s="89" t="str">
        <f>VLOOKUP(Revisión_Avance_Periodo!$I2474,BD_Seguimiento_OAP_2019!$L:$M,2,FALSE)</f>
        <v>Monitorear y efectuar seguimiento a los riesgos de corrupción</v>
      </c>
      <c r="K2474" s="106" t="s">
        <v>8</v>
      </c>
      <c r="L2474" s="172">
        <v>4.4642857142857152E-4</v>
      </c>
      <c r="M2474" s="173" t="s">
        <v>104</v>
      </c>
      <c r="N2474" s="174">
        <f>INDEX(BD_Seguimiento_OAP_2019!$AH$3:$AS$294,MATCH(Revisión_Avance_Periodo!$I2474,BD_Seguimiento_OAP_2019!$L$3:$L$294,0),MATCH(Revisión_Avance_Periodo!$M2474,BD_Seguimiento_OAP_2019!$AH$2:$AS$2,0))</f>
        <v>0</v>
      </c>
      <c r="O2474" s="174">
        <f>INDEX(BD_Seguimiento_OAP_2019!$AV$3:$BG$294,MATCH(Revisión_Avance_Periodo!$I2474,BD_Seguimiento_OAP_2019!$L$3:$L$294,0),MATCH(Revisión_Avance_Periodo!$M2474,BD_Seguimiento_OAP_2019!$AV$2:$BG$2,0))</f>
        <v>0</v>
      </c>
      <c r="P2474" s="175">
        <f t="shared" ref="P2474:P2476" si="467">IFERROR((O2474/N2474),0)</f>
        <v>0</v>
      </c>
      <c r="Q2474" s="173" t="str">
        <f>VLOOKUP(P2474,Tabla_Indicador_Gestion4[#All],3,TRUE)</f>
        <v>Por Ejecutar</v>
      </c>
      <c r="R2474" s="213">
        <f>SUBTOTAL(9,$N$2474:$N2474)</f>
        <v>0</v>
      </c>
      <c r="S2474" s="234">
        <f>SUBTOTAL(9,$O$2474:$O2474)</f>
        <v>0</v>
      </c>
      <c r="T2474" s="234">
        <f>IFERROR(+Revisión_Avance_Periodo!$S2474/Revisión_Avance_Periodo!$R2474,0)</f>
        <v>0</v>
      </c>
      <c r="U2474" s="177">
        <f>SUBTOTAL(9,N2474:N2485)</f>
        <v>0.99999899999999997</v>
      </c>
      <c r="V2474" s="176">
        <f>SUBTOTAL(9,O2474:O2485)</f>
        <v>0.33333299999999999</v>
      </c>
      <c r="W2474" s="176">
        <f t="shared" ref="W2474" si="468">+V2474/U2474</f>
        <v>0.33333333333333331</v>
      </c>
      <c r="X2474" s="176"/>
      <c r="Y2474" s="176">
        <f>100%-Revisión_Avance_Periodo!$W2474</f>
        <v>0.66666666666666674</v>
      </c>
      <c r="Z2474" s="178" t="str">
        <f>VLOOKUP(W2474,Tabla_Indicador_Gestion4[],3,TRUE)</f>
        <v>En Tramite</v>
      </c>
      <c r="AA2474" s="179">
        <f>Revisión_Avance_Periodo!$W2474*Revisión_Avance_Periodo!$L2474</f>
        <v>1.4880952380952382E-4</v>
      </c>
    </row>
    <row r="2475" spans="1:27" x14ac:dyDescent="0.25">
      <c r="A2475" s="94">
        <v>209</v>
      </c>
      <c r="B2475" s="96" t="str">
        <f>CONCATENATE(Revisión_Avance_Periodo!$C2475,";",Revisión_Avance_Periodo!$E2475,";",Revisión_Avance_Periodo!$I2475)</f>
        <v>OE1;PR_10;ACT_230</v>
      </c>
      <c r="C2475" s="180" t="s">
        <v>9</v>
      </c>
      <c r="D2475" s="181" t="str">
        <f>VLOOKUP(Revisión_Avance_Periodo!$C2475,Componentes_BD!$F$1:$G$5,2,FALSE)</f>
        <v>Fortalecer la Vigilancia.</v>
      </c>
      <c r="E2475" s="119" t="s">
        <v>12</v>
      </c>
      <c r="F2475" s="95">
        <v>11</v>
      </c>
      <c r="G2475" s="95" t="str">
        <f>VLOOKUP(Revisión_Avance_Periodo!$A2475,BD_Seguimiento_OAP_2019!$A$2:$G$294,7,FALSE)</f>
        <v>PAI</v>
      </c>
      <c r="H2475" s="95" t="str">
        <f>VLOOKUP(Revisión_Avance_Periodo!$A2475,BD_Seguimiento_OAP_2019!$A$2:$J$294,10,FALSE)</f>
        <v>PAI_05 - Gestión del Riesgo de Corrupción  - Mapa de Riesgos de Corrupción</v>
      </c>
      <c r="I2475" s="95" t="s">
        <v>1705</v>
      </c>
      <c r="J2475" s="95" t="str">
        <f>VLOOKUP(Revisión_Avance_Periodo!$I2475,BD_Seguimiento_OAP_2019!$L:$M,2,FALSE)</f>
        <v>Monitorear y efectuar seguimiento a los riesgos de corrupción</v>
      </c>
      <c r="K2475" s="119" t="s">
        <v>8</v>
      </c>
      <c r="L2475" s="172">
        <v>4.4642857142857152E-4</v>
      </c>
      <c r="M2475" s="182" t="s">
        <v>105</v>
      </c>
      <c r="N2475" s="174">
        <f>INDEX(BD_Seguimiento_OAP_2019!$AH$3:$AS$294,MATCH(Revisión_Avance_Periodo!$I2475,BD_Seguimiento_OAP_2019!$L$3:$L$294,0),MATCH(Revisión_Avance_Periodo!$M2475,BD_Seguimiento_OAP_2019!$AH$2:$AS$2,0))</f>
        <v>0</v>
      </c>
      <c r="O2475" s="174">
        <f>INDEX(BD_Seguimiento_OAP_2019!$AV$3:$BG$294,MATCH(Revisión_Avance_Periodo!$I2475,BD_Seguimiento_OAP_2019!$L$3:$L$294,0),MATCH(Revisión_Avance_Periodo!$M2475,BD_Seguimiento_OAP_2019!$AV$2:$BG$2,0))</f>
        <v>0</v>
      </c>
      <c r="P2475" s="175">
        <f t="shared" si="467"/>
        <v>0</v>
      </c>
      <c r="Q2475" s="182" t="str">
        <f>VLOOKUP(P2475,Tabla_Indicador_Gestion4[#All],3,TRUE)</f>
        <v>Por Ejecutar</v>
      </c>
      <c r="R2475" s="215">
        <f>SUBTOTAL(9,$N$2474:$N2475)</f>
        <v>0</v>
      </c>
      <c r="S2475" s="231">
        <f>SUBTOTAL(9,$O$2474:$O2475)</f>
        <v>0</v>
      </c>
      <c r="T2475" s="231">
        <f>IFERROR(+Revisión_Avance_Periodo!$S2475/Revisión_Avance_Periodo!$R2475,0)</f>
        <v>0</v>
      </c>
      <c r="U2475" s="184"/>
      <c r="V2475" s="185"/>
      <c r="W2475" s="183"/>
      <c r="X2475" s="183"/>
      <c r="Y2475" s="183"/>
      <c r="Z2475" s="186"/>
      <c r="AA2475" s="187"/>
    </row>
    <row r="2476" spans="1:27" x14ac:dyDescent="0.25">
      <c r="A2476" s="88">
        <v>209</v>
      </c>
      <c r="B2476" s="91" t="str">
        <f>CONCATENATE(Revisión_Avance_Periodo!$C2476,";",Revisión_Avance_Periodo!$E2476,";",Revisión_Avance_Periodo!$I2476)</f>
        <v>OE1;PR_10;ACT_230</v>
      </c>
      <c r="C2476" s="170" t="s">
        <v>9</v>
      </c>
      <c r="D2476" s="171" t="str">
        <f>VLOOKUP(Revisión_Avance_Periodo!$C2476,Componentes_BD!$F$1:$G$5,2,FALSE)</f>
        <v>Fortalecer la Vigilancia.</v>
      </c>
      <c r="E2476" s="106" t="s">
        <v>12</v>
      </c>
      <c r="F2476" s="89">
        <v>11</v>
      </c>
      <c r="G2476" s="89" t="str">
        <f>VLOOKUP(Revisión_Avance_Periodo!$A2476,BD_Seguimiento_OAP_2019!$A$2:$G$294,7,FALSE)</f>
        <v>PAI</v>
      </c>
      <c r="H2476" s="89" t="str">
        <f>VLOOKUP(Revisión_Avance_Periodo!$A2476,BD_Seguimiento_OAP_2019!$A$2:$J$294,10,FALSE)</f>
        <v>PAI_05 - Gestión del Riesgo de Corrupción  - Mapa de Riesgos de Corrupción</v>
      </c>
      <c r="I2476" s="89" t="s">
        <v>1705</v>
      </c>
      <c r="J2476" s="89" t="str">
        <f>VLOOKUP(Revisión_Avance_Periodo!$I2476,BD_Seguimiento_OAP_2019!$L:$M,2,FALSE)</f>
        <v>Monitorear y efectuar seguimiento a los riesgos de corrupción</v>
      </c>
      <c r="K2476" s="106" t="s">
        <v>8</v>
      </c>
      <c r="L2476" s="172">
        <v>4.4642857142857152E-4</v>
      </c>
      <c r="M2476" s="173" t="s">
        <v>106</v>
      </c>
      <c r="N2476" s="174">
        <f>INDEX(BD_Seguimiento_OAP_2019!$AH$3:$AS$294,MATCH(Revisión_Avance_Periodo!$I2476,BD_Seguimiento_OAP_2019!$L$3:$L$294,0),MATCH(Revisión_Avance_Periodo!$M2476,BD_Seguimiento_OAP_2019!$AH$2:$AS$2,0))</f>
        <v>0</v>
      </c>
      <c r="O2476" s="174">
        <f>INDEX(BD_Seguimiento_OAP_2019!$AV$3:$BG$294,MATCH(Revisión_Avance_Periodo!$I2476,BD_Seguimiento_OAP_2019!$L$3:$L$294,0),MATCH(Revisión_Avance_Periodo!$M2476,BD_Seguimiento_OAP_2019!$AV$2:$BG$2,0))</f>
        <v>0</v>
      </c>
      <c r="P2476" s="175">
        <f t="shared" si="467"/>
        <v>0</v>
      </c>
      <c r="Q2476" s="173" t="str">
        <f>VLOOKUP(P2476,Tabla_Indicador_Gestion4[#All],3,TRUE)</f>
        <v>Por Ejecutar</v>
      </c>
      <c r="R2476" s="215">
        <f>SUBTOTAL(9,$N$2474:$N2476)</f>
        <v>0</v>
      </c>
      <c r="S2476" s="231">
        <f>SUBTOTAL(9,$O$2474:$O2476)</f>
        <v>0</v>
      </c>
      <c r="T2476" s="231">
        <f>IFERROR(+Revisión_Avance_Periodo!$S2476/Revisión_Avance_Periodo!$R2476,0)</f>
        <v>0</v>
      </c>
      <c r="U2476" s="184"/>
      <c r="V2476" s="185"/>
      <c r="W2476" s="183"/>
      <c r="X2476" s="183"/>
      <c r="Y2476" s="183"/>
      <c r="Z2476" s="186"/>
      <c r="AA2476" s="187"/>
    </row>
    <row r="2477" spans="1:27" x14ac:dyDescent="0.25">
      <c r="A2477" s="94">
        <v>209</v>
      </c>
      <c r="B2477" s="96" t="str">
        <f>CONCATENATE(Revisión_Avance_Periodo!$C2477,";",Revisión_Avance_Periodo!$E2477,";",Revisión_Avance_Periodo!$I2477)</f>
        <v>OE1;PR_10;ACT_230</v>
      </c>
      <c r="C2477" s="180" t="s">
        <v>9</v>
      </c>
      <c r="D2477" s="181" t="str">
        <f>VLOOKUP(Revisión_Avance_Periodo!$C2477,Componentes_BD!$F$1:$G$5,2,FALSE)</f>
        <v>Fortalecer la Vigilancia.</v>
      </c>
      <c r="E2477" s="119" t="s">
        <v>12</v>
      </c>
      <c r="F2477" s="95">
        <v>11</v>
      </c>
      <c r="G2477" s="95" t="str">
        <f>VLOOKUP(Revisión_Avance_Periodo!$A2477,BD_Seguimiento_OAP_2019!$A$2:$G$294,7,FALSE)</f>
        <v>PAI</v>
      </c>
      <c r="H2477" s="95" t="str">
        <f>VLOOKUP(Revisión_Avance_Periodo!$A2477,BD_Seguimiento_OAP_2019!$A$2:$J$294,10,FALSE)</f>
        <v>PAI_05 - Gestión del Riesgo de Corrupción  - Mapa de Riesgos de Corrupción</v>
      </c>
      <c r="I2477" s="95" t="s">
        <v>1705</v>
      </c>
      <c r="J2477" s="95" t="str">
        <f>VLOOKUP(Revisión_Avance_Periodo!$I2477,BD_Seguimiento_OAP_2019!$L:$M,2,FALSE)</f>
        <v>Monitorear y efectuar seguimiento a los riesgos de corrupción</v>
      </c>
      <c r="K2477" s="119" t="s">
        <v>8</v>
      </c>
      <c r="L2477" s="172">
        <v>4.4642857142857152E-4</v>
      </c>
      <c r="M2477" s="182" t="s">
        <v>107</v>
      </c>
      <c r="N2477" s="174">
        <f>INDEX(BD_Seguimiento_OAP_2019!$AH$3:$AS$294,MATCH(Revisión_Avance_Periodo!$I2477,BD_Seguimiento_OAP_2019!$L$3:$L$294,0),MATCH(Revisión_Avance_Periodo!$M2477,BD_Seguimiento_OAP_2019!$AH$2:$AS$2,0))</f>
        <v>0.33333299999999999</v>
      </c>
      <c r="O2477" s="174">
        <f>INDEX(BD_Seguimiento_OAP_2019!$AV$3:$BG$294,MATCH(Revisión_Avance_Periodo!$I2477,BD_Seguimiento_OAP_2019!$L$3:$L$294,0),MATCH(Revisión_Avance_Periodo!$M2477,BD_Seguimiento_OAP_2019!$AV$2:$BG$2,0))</f>
        <v>0.33333299999999999</v>
      </c>
      <c r="P2477" s="188">
        <f t="shared" si="455"/>
        <v>1</v>
      </c>
      <c r="Q2477" s="182" t="str">
        <f>VLOOKUP(P2477,Tabla_Indicador_Gestion4[#All],3,TRUE)</f>
        <v>Culminada</v>
      </c>
      <c r="R2477" s="215">
        <f>SUBTOTAL(9,$N$2474:$N2477)</f>
        <v>0.33333299999999999</v>
      </c>
      <c r="S2477" s="231">
        <f>SUBTOTAL(9,$O$2474:$O2477)</f>
        <v>0.33333299999999999</v>
      </c>
      <c r="T2477" s="231">
        <f>IFERROR(+Revisión_Avance_Periodo!$S2477/Revisión_Avance_Periodo!$R2477,0)</f>
        <v>1</v>
      </c>
      <c r="U2477" s="184"/>
      <c r="V2477" s="185"/>
      <c r="W2477" s="183"/>
      <c r="X2477" s="183"/>
      <c r="Y2477" s="183"/>
      <c r="Z2477" s="186"/>
      <c r="AA2477" s="187"/>
    </row>
    <row r="2478" spans="1:27" x14ac:dyDescent="0.25">
      <c r="A2478" s="88">
        <v>209</v>
      </c>
      <c r="B2478" s="91" t="str">
        <f>CONCATENATE(Revisión_Avance_Periodo!$C2478,";",Revisión_Avance_Periodo!$E2478,";",Revisión_Avance_Periodo!$I2478)</f>
        <v>OE1;PR_10;ACT_230</v>
      </c>
      <c r="C2478" s="170" t="s">
        <v>9</v>
      </c>
      <c r="D2478" s="171" t="str">
        <f>VLOOKUP(Revisión_Avance_Periodo!$C2478,Componentes_BD!$F$1:$G$5,2,FALSE)</f>
        <v>Fortalecer la Vigilancia.</v>
      </c>
      <c r="E2478" s="106" t="s">
        <v>12</v>
      </c>
      <c r="F2478" s="89">
        <v>11</v>
      </c>
      <c r="G2478" s="89" t="str">
        <f>VLOOKUP(Revisión_Avance_Periodo!$A2478,BD_Seguimiento_OAP_2019!$A$2:$G$294,7,FALSE)</f>
        <v>PAI</v>
      </c>
      <c r="H2478" s="89" t="str">
        <f>VLOOKUP(Revisión_Avance_Periodo!$A2478,BD_Seguimiento_OAP_2019!$A$2:$J$294,10,FALSE)</f>
        <v>PAI_05 - Gestión del Riesgo de Corrupción  - Mapa de Riesgos de Corrupción</v>
      </c>
      <c r="I2478" s="89" t="s">
        <v>1705</v>
      </c>
      <c r="J2478" s="89" t="str">
        <f>VLOOKUP(Revisión_Avance_Periodo!$I2478,BD_Seguimiento_OAP_2019!$L:$M,2,FALSE)</f>
        <v>Monitorear y efectuar seguimiento a los riesgos de corrupción</v>
      </c>
      <c r="K2478" s="106" t="s">
        <v>8</v>
      </c>
      <c r="L2478" s="172">
        <v>4.4642857142857152E-4</v>
      </c>
      <c r="M2478" s="173" t="s">
        <v>108</v>
      </c>
      <c r="N2478" s="174">
        <f>INDEX(BD_Seguimiento_OAP_2019!$AH$3:$AS$294,MATCH(Revisión_Avance_Periodo!$I2478,BD_Seguimiento_OAP_2019!$L$3:$L$294,0),MATCH(Revisión_Avance_Periodo!$M2478,BD_Seguimiento_OAP_2019!$AH$2:$AS$2,0))</f>
        <v>0</v>
      </c>
      <c r="O2478" s="174">
        <f>INDEX(BD_Seguimiento_OAP_2019!$AV$3:$BG$294,MATCH(Revisión_Avance_Periodo!$I2478,BD_Seguimiento_OAP_2019!$L$3:$L$294,0),MATCH(Revisión_Avance_Periodo!$M2478,BD_Seguimiento_OAP_2019!$AV$2:$BG$2,0))</f>
        <v>0</v>
      </c>
      <c r="P2478" s="175">
        <f t="shared" ref="P2478:P2480" si="469">IFERROR((O2478/N2478),0)</f>
        <v>0</v>
      </c>
      <c r="Q2478" s="173" t="str">
        <f>VLOOKUP(P2478,Tabla_Indicador_Gestion4[#All],3,TRUE)</f>
        <v>Por Ejecutar</v>
      </c>
      <c r="R2478" s="215">
        <f>SUBTOTAL(9,$N$2474:$N2478)</f>
        <v>0.33333299999999999</v>
      </c>
      <c r="S2478" s="231">
        <f>SUBTOTAL(9,$O$2474:$O2478)</f>
        <v>0.33333299999999999</v>
      </c>
      <c r="T2478" s="231">
        <f>IFERROR(+Revisión_Avance_Periodo!$S2478/Revisión_Avance_Periodo!$R2478,0)</f>
        <v>1</v>
      </c>
      <c r="U2478" s="184"/>
      <c r="V2478" s="185"/>
      <c r="W2478" s="183"/>
      <c r="X2478" s="183"/>
      <c r="Y2478" s="183"/>
      <c r="Z2478" s="186"/>
      <c r="AA2478" s="187"/>
    </row>
    <row r="2479" spans="1:27" x14ac:dyDescent="0.25">
      <c r="A2479" s="94">
        <v>209</v>
      </c>
      <c r="B2479" s="96" t="str">
        <f>CONCATENATE(Revisión_Avance_Periodo!$C2479,";",Revisión_Avance_Periodo!$E2479,";",Revisión_Avance_Periodo!$I2479)</f>
        <v>OE1;PR_10;ACT_230</v>
      </c>
      <c r="C2479" s="180" t="s">
        <v>9</v>
      </c>
      <c r="D2479" s="181" t="str">
        <f>VLOOKUP(Revisión_Avance_Periodo!$C2479,Componentes_BD!$F$1:$G$5,2,FALSE)</f>
        <v>Fortalecer la Vigilancia.</v>
      </c>
      <c r="E2479" s="119" t="s">
        <v>12</v>
      </c>
      <c r="F2479" s="95">
        <v>11</v>
      </c>
      <c r="G2479" s="95" t="str">
        <f>VLOOKUP(Revisión_Avance_Periodo!$A2479,BD_Seguimiento_OAP_2019!$A$2:$G$294,7,FALSE)</f>
        <v>PAI</v>
      </c>
      <c r="H2479" s="95" t="str">
        <f>VLOOKUP(Revisión_Avance_Periodo!$A2479,BD_Seguimiento_OAP_2019!$A$2:$J$294,10,FALSE)</f>
        <v>PAI_05 - Gestión del Riesgo de Corrupción  - Mapa de Riesgos de Corrupción</v>
      </c>
      <c r="I2479" s="95" t="s">
        <v>1705</v>
      </c>
      <c r="J2479" s="95" t="str">
        <f>VLOOKUP(Revisión_Avance_Periodo!$I2479,BD_Seguimiento_OAP_2019!$L:$M,2,FALSE)</f>
        <v>Monitorear y efectuar seguimiento a los riesgos de corrupción</v>
      </c>
      <c r="K2479" s="119" t="s">
        <v>8</v>
      </c>
      <c r="L2479" s="172">
        <v>4.4642857142857152E-4</v>
      </c>
      <c r="M2479" s="182" t="s">
        <v>109</v>
      </c>
      <c r="N2479" s="174">
        <f>INDEX(BD_Seguimiento_OAP_2019!$AH$3:$AS$294,MATCH(Revisión_Avance_Periodo!$I2479,BD_Seguimiento_OAP_2019!$L$3:$L$294,0),MATCH(Revisión_Avance_Periodo!$M2479,BD_Seguimiento_OAP_2019!$AH$2:$AS$2,0))</f>
        <v>0</v>
      </c>
      <c r="O2479" s="174">
        <f>INDEX(BD_Seguimiento_OAP_2019!$AV$3:$BG$294,MATCH(Revisión_Avance_Periodo!$I2479,BD_Seguimiento_OAP_2019!$L$3:$L$294,0),MATCH(Revisión_Avance_Periodo!$M2479,BD_Seguimiento_OAP_2019!$AV$2:$BG$2,0))</f>
        <v>0</v>
      </c>
      <c r="P2479" s="175">
        <f t="shared" si="469"/>
        <v>0</v>
      </c>
      <c r="Q2479" s="182" t="str">
        <f>VLOOKUP(P2479,Tabla_Indicador_Gestion4[#All],3,TRUE)</f>
        <v>Por Ejecutar</v>
      </c>
      <c r="R2479" s="215">
        <f>SUBTOTAL(9,$N$2474:$N2479)</f>
        <v>0.33333299999999999</v>
      </c>
      <c r="S2479" s="231">
        <f>SUBTOTAL(9,$O$2474:$O2479)</f>
        <v>0.33333299999999999</v>
      </c>
      <c r="T2479" s="231">
        <f>IFERROR(+Revisión_Avance_Periodo!$S2479/Revisión_Avance_Periodo!$R2479,0)</f>
        <v>1</v>
      </c>
      <c r="U2479" s="184"/>
      <c r="V2479" s="185"/>
      <c r="W2479" s="183"/>
      <c r="X2479" s="183"/>
      <c r="Y2479" s="183"/>
      <c r="Z2479" s="186"/>
      <c r="AA2479" s="187"/>
    </row>
    <row r="2480" spans="1:27" x14ac:dyDescent="0.25">
      <c r="A2480" s="88">
        <v>209</v>
      </c>
      <c r="B2480" s="91" t="str">
        <f>CONCATENATE(Revisión_Avance_Periodo!$C2480,";",Revisión_Avance_Periodo!$E2480,";",Revisión_Avance_Periodo!$I2480)</f>
        <v>OE1;PR_10;ACT_230</v>
      </c>
      <c r="C2480" s="170" t="s">
        <v>9</v>
      </c>
      <c r="D2480" s="171" t="str">
        <f>VLOOKUP(Revisión_Avance_Periodo!$C2480,Componentes_BD!$F$1:$G$5,2,FALSE)</f>
        <v>Fortalecer la Vigilancia.</v>
      </c>
      <c r="E2480" s="106" t="s">
        <v>12</v>
      </c>
      <c r="F2480" s="89">
        <v>11</v>
      </c>
      <c r="G2480" s="89" t="str">
        <f>VLOOKUP(Revisión_Avance_Periodo!$A2480,BD_Seguimiento_OAP_2019!$A$2:$G$294,7,FALSE)</f>
        <v>PAI</v>
      </c>
      <c r="H2480" s="89" t="str">
        <f>VLOOKUP(Revisión_Avance_Periodo!$A2480,BD_Seguimiento_OAP_2019!$A$2:$J$294,10,FALSE)</f>
        <v>PAI_05 - Gestión del Riesgo de Corrupción  - Mapa de Riesgos de Corrupción</v>
      </c>
      <c r="I2480" s="89" t="s">
        <v>1705</v>
      </c>
      <c r="J2480" s="89" t="str">
        <f>VLOOKUP(Revisión_Avance_Periodo!$I2480,BD_Seguimiento_OAP_2019!$L:$M,2,FALSE)</f>
        <v>Monitorear y efectuar seguimiento a los riesgos de corrupción</v>
      </c>
      <c r="K2480" s="106" t="s">
        <v>8</v>
      </c>
      <c r="L2480" s="172">
        <v>4.4642857142857152E-4</v>
      </c>
      <c r="M2480" s="173" t="s">
        <v>110</v>
      </c>
      <c r="N2480" s="174">
        <f>INDEX(BD_Seguimiento_OAP_2019!$AH$3:$AS$294,MATCH(Revisión_Avance_Periodo!$I2480,BD_Seguimiento_OAP_2019!$L$3:$L$294,0),MATCH(Revisión_Avance_Periodo!$M2480,BD_Seguimiento_OAP_2019!$AH$2:$AS$2,0))</f>
        <v>0</v>
      </c>
      <c r="O2480" s="174">
        <f>INDEX(BD_Seguimiento_OAP_2019!$AV$3:$BG$294,MATCH(Revisión_Avance_Periodo!$I2480,BD_Seguimiento_OAP_2019!$L$3:$L$294,0),MATCH(Revisión_Avance_Periodo!$M2480,BD_Seguimiento_OAP_2019!$AV$2:$BG$2,0))</f>
        <v>0</v>
      </c>
      <c r="P2480" s="175">
        <f t="shared" si="469"/>
        <v>0</v>
      </c>
      <c r="Q2480" s="173" t="str">
        <f>VLOOKUP(P2480,Tabla_Indicador_Gestion4[#All],3,TRUE)</f>
        <v>Por Ejecutar</v>
      </c>
      <c r="R2480" s="215">
        <f>SUBTOTAL(9,$N$2474:$N2480)</f>
        <v>0.33333299999999999</v>
      </c>
      <c r="S2480" s="231">
        <f>SUBTOTAL(9,$O$2474:$O2480)</f>
        <v>0.33333299999999999</v>
      </c>
      <c r="T2480" s="231">
        <f>IFERROR(+Revisión_Avance_Periodo!$S2480/Revisión_Avance_Periodo!$R2480,0)</f>
        <v>1</v>
      </c>
      <c r="U2480" s="184"/>
      <c r="V2480" s="185"/>
      <c r="W2480" s="183"/>
      <c r="X2480" s="183"/>
      <c r="Y2480" s="183"/>
      <c r="Z2480" s="186"/>
      <c r="AA2480" s="187"/>
    </row>
    <row r="2481" spans="1:27" x14ac:dyDescent="0.25">
      <c r="A2481" s="94">
        <v>209</v>
      </c>
      <c r="B2481" s="96" t="str">
        <f>CONCATENATE(Revisión_Avance_Periodo!$C2481,";",Revisión_Avance_Periodo!$E2481,";",Revisión_Avance_Periodo!$I2481)</f>
        <v>OE1;PR_10;ACT_230</v>
      </c>
      <c r="C2481" s="180" t="s">
        <v>9</v>
      </c>
      <c r="D2481" s="181" t="str">
        <f>VLOOKUP(Revisión_Avance_Periodo!$C2481,Componentes_BD!$F$1:$G$5,2,FALSE)</f>
        <v>Fortalecer la Vigilancia.</v>
      </c>
      <c r="E2481" s="119" t="s">
        <v>12</v>
      </c>
      <c r="F2481" s="95">
        <v>11</v>
      </c>
      <c r="G2481" s="95" t="str">
        <f>VLOOKUP(Revisión_Avance_Periodo!$A2481,BD_Seguimiento_OAP_2019!$A$2:$G$294,7,FALSE)</f>
        <v>PAI</v>
      </c>
      <c r="H2481" s="95" t="str">
        <f>VLOOKUP(Revisión_Avance_Periodo!$A2481,BD_Seguimiento_OAP_2019!$A$2:$J$294,10,FALSE)</f>
        <v>PAI_05 - Gestión del Riesgo de Corrupción  - Mapa de Riesgos de Corrupción</v>
      </c>
      <c r="I2481" s="95" t="s">
        <v>1705</v>
      </c>
      <c r="J2481" s="95" t="str">
        <f>VLOOKUP(Revisión_Avance_Periodo!$I2481,BD_Seguimiento_OAP_2019!$L:$M,2,FALSE)</f>
        <v>Monitorear y efectuar seguimiento a los riesgos de corrupción</v>
      </c>
      <c r="K2481" s="119" t="s">
        <v>8</v>
      </c>
      <c r="L2481" s="172">
        <v>4.4642857142857152E-4</v>
      </c>
      <c r="M2481" s="182" t="s">
        <v>111</v>
      </c>
      <c r="N2481" s="174">
        <f>INDEX(BD_Seguimiento_OAP_2019!$AH$3:$AS$294,MATCH(Revisión_Avance_Periodo!$I2481,BD_Seguimiento_OAP_2019!$L$3:$L$294,0),MATCH(Revisión_Avance_Periodo!$M2481,BD_Seguimiento_OAP_2019!$AH$2:$AS$2,0))</f>
        <v>0.33333299999999999</v>
      </c>
      <c r="O2481" s="174">
        <f>INDEX(BD_Seguimiento_OAP_2019!$AV$3:$BG$294,MATCH(Revisión_Avance_Periodo!$I2481,BD_Seguimiento_OAP_2019!$L$3:$L$294,0),MATCH(Revisión_Avance_Periodo!$M2481,BD_Seguimiento_OAP_2019!$AV$2:$BG$2,0))</f>
        <v>0</v>
      </c>
      <c r="P2481" s="188">
        <f t="shared" si="455"/>
        <v>0</v>
      </c>
      <c r="Q2481" s="182" t="str">
        <f>VLOOKUP(P2481,Tabla_Indicador_Gestion4[#All],3,TRUE)</f>
        <v>Por Ejecutar</v>
      </c>
      <c r="R2481" s="215">
        <f>SUBTOTAL(9,$N$2474:$N2481)</f>
        <v>0.66666599999999998</v>
      </c>
      <c r="S2481" s="231">
        <f>SUBTOTAL(9,$O$2474:$O2481)</f>
        <v>0.33333299999999999</v>
      </c>
      <c r="T2481" s="231">
        <f>IFERROR(+Revisión_Avance_Periodo!$S2481/Revisión_Avance_Periodo!$R2481,0)</f>
        <v>0.5</v>
      </c>
      <c r="U2481" s="184"/>
      <c r="V2481" s="185"/>
      <c r="W2481" s="183"/>
      <c r="X2481" s="183"/>
      <c r="Y2481" s="183"/>
      <c r="Z2481" s="186"/>
      <c r="AA2481" s="187"/>
    </row>
    <row r="2482" spans="1:27" x14ac:dyDescent="0.25">
      <c r="A2482" s="88">
        <v>209</v>
      </c>
      <c r="B2482" s="91" t="str">
        <f>CONCATENATE(Revisión_Avance_Periodo!$C2482,";",Revisión_Avance_Periodo!$E2482,";",Revisión_Avance_Periodo!$I2482)</f>
        <v>OE1;PR_10;ACT_230</v>
      </c>
      <c r="C2482" s="170" t="s">
        <v>9</v>
      </c>
      <c r="D2482" s="171" t="str">
        <f>VLOOKUP(Revisión_Avance_Periodo!$C2482,Componentes_BD!$F$1:$G$5,2,FALSE)</f>
        <v>Fortalecer la Vigilancia.</v>
      </c>
      <c r="E2482" s="106" t="s">
        <v>12</v>
      </c>
      <c r="F2482" s="89">
        <v>11</v>
      </c>
      <c r="G2482" s="89" t="str">
        <f>VLOOKUP(Revisión_Avance_Periodo!$A2482,BD_Seguimiento_OAP_2019!$A$2:$G$294,7,FALSE)</f>
        <v>PAI</v>
      </c>
      <c r="H2482" s="89" t="str">
        <f>VLOOKUP(Revisión_Avance_Periodo!$A2482,BD_Seguimiento_OAP_2019!$A$2:$J$294,10,FALSE)</f>
        <v>PAI_05 - Gestión del Riesgo de Corrupción  - Mapa de Riesgos de Corrupción</v>
      </c>
      <c r="I2482" s="89" t="s">
        <v>1705</v>
      </c>
      <c r="J2482" s="89" t="str">
        <f>VLOOKUP(Revisión_Avance_Periodo!$I2482,BD_Seguimiento_OAP_2019!$L:$M,2,FALSE)</f>
        <v>Monitorear y efectuar seguimiento a los riesgos de corrupción</v>
      </c>
      <c r="K2482" s="106" t="s">
        <v>8</v>
      </c>
      <c r="L2482" s="172">
        <v>4.4642857142857152E-4</v>
      </c>
      <c r="M2482" s="173" t="s">
        <v>112</v>
      </c>
      <c r="N2482" s="174">
        <f>INDEX(BD_Seguimiento_OAP_2019!$AH$3:$AS$294,MATCH(Revisión_Avance_Periodo!$I2482,BD_Seguimiento_OAP_2019!$L$3:$L$294,0),MATCH(Revisión_Avance_Periodo!$M2482,BD_Seguimiento_OAP_2019!$AH$2:$AS$2,0))</f>
        <v>0</v>
      </c>
      <c r="O2482" s="174">
        <f>INDEX(BD_Seguimiento_OAP_2019!$AV$3:$BG$294,MATCH(Revisión_Avance_Periodo!$I2482,BD_Seguimiento_OAP_2019!$L$3:$L$294,0),MATCH(Revisión_Avance_Periodo!$M2482,BD_Seguimiento_OAP_2019!$AV$2:$BG$2,0))</f>
        <v>0</v>
      </c>
      <c r="P2482" s="175">
        <f t="shared" ref="P2482:P2484" si="470">IFERROR((O2482/N2482),0)</f>
        <v>0</v>
      </c>
      <c r="Q2482" s="173" t="str">
        <f>VLOOKUP(P2482,Tabla_Indicador_Gestion4[#All],3,TRUE)</f>
        <v>Por Ejecutar</v>
      </c>
      <c r="R2482" s="215">
        <f>SUBTOTAL(9,$N$2474:$N2482)</f>
        <v>0.66666599999999998</v>
      </c>
      <c r="S2482" s="231">
        <f>SUBTOTAL(9,$O$2474:$O2482)</f>
        <v>0.33333299999999999</v>
      </c>
      <c r="T2482" s="231">
        <f>IFERROR(+Revisión_Avance_Periodo!$S2482/Revisión_Avance_Periodo!$R2482,0)</f>
        <v>0.5</v>
      </c>
      <c r="U2482" s="184"/>
      <c r="V2482" s="185"/>
      <c r="W2482" s="183"/>
      <c r="X2482" s="183"/>
      <c r="Y2482" s="183"/>
      <c r="Z2482" s="186"/>
      <c r="AA2482" s="187"/>
    </row>
    <row r="2483" spans="1:27" x14ac:dyDescent="0.25">
      <c r="A2483" s="94">
        <v>209</v>
      </c>
      <c r="B2483" s="96" t="str">
        <f>CONCATENATE(Revisión_Avance_Periodo!$C2483,";",Revisión_Avance_Periodo!$E2483,";",Revisión_Avance_Periodo!$I2483)</f>
        <v>OE1;PR_10;ACT_230</v>
      </c>
      <c r="C2483" s="180" t="s">
        <v>9</v>
      </c>
      <c r="D2483" s="181" t="str">
        <f>VLOOKUP(Revisión_Avance_Periodo!$C2483,Componentes_BD!$F$1:$G$5,2,FALSE)</f>
        <v>Fortalecer la Vigilancia.</v>
      </c>
      <c r="E2483" s="119" t="s">
        <v>12</v>
      </c>
      <c r="F2483" s="95">
        <v>11</v>
      </c>
      <c r="G2483" s="95" t="str">
        <f>VLOOKUP(Revisión_Avance_Periodo!$A2483,BD_Seguimiento_OAP_2019!$A$2:$G$294,7,FALSE)</f>
        <v>PAI</v>
      </c>
      <c r="H2483" s="95" t="str">
        <f>VLOOKUP(Revisión_Avance_Periodo!$A2483,BD_Seguimiento_OAP_2019!$A$2:$J$294,10,FALSE)</f>
        <v>PAI_05 - Gestión del Riesgo de Corrupción  - Mapa de Riesgos de Corrupción</v>
      </c>
      <c r="I2483" s="95" t="s">
        <v>1705</v>
      </c>
      <c r="J2483" s="95" t="str">
        <f>VLOOKUP(Revisión_Avance_Periodo!$I2483,BD_Seguimiento_OAP_2019!$L:$M,2,FALSE)</f>
        <v>Monitorear y efectuar seguimiento a los riesgos de corrupción</v>
      </c>
      <c r="K2483" s="119" t="s">
        <v>8</v>
      </c>
      <c r="L2483" s="172">
        <v>4.4642857142857152E-4</v>
      </c>
      <c r="M2483" s="182" t="s">
        <v>113</v>
      </c>
      <c r="N2483" s="174">
        <f>INDEX(BD_Seguimiento_OAP_2019!$AH$3:$AS$294,MATCH(Revisión_Avance_Periodo!$I2483,BD_Seguimiento_OAP_2019!$L$3:$L$294,0),MATCH(Revisión_Avance_Periodo!$M2483,BD_Seguimiento_OAP_2019!$AH$2:$AS$2,0))</f>
        <v>0</v>
      </c>
      <c r="O2483" s="174">
        <f>INDEX(BD_Seguimiento_OAP_2019!$AV$3:$BG$294,MATCH(Revisión_Avance_Periodo!$I2483,BD_Seguimiento_OAP_2019!$L$3:$L$294,0),MATCH(Revisión_Avance_Periodo!$M2483,BD_Seguimiento_OAP_2019!$AV$2:$BG$2,0))</f>
        <v>0</v>
      </c>
      <c r="P2483" s="175">
        <f t="shared" si="470"/>
        <v>0</v>
      </c>
      <c r="Q2483" s="182" t="str">
        <f>VLOOKUP(P2483,Tabla_Indicador_Gestion4[#All],3,TRUE)</f>
        <v>Por Ejecutar</v>
      </c>
      <c r="R2483" s="215">
        <f>SUBTOTAL(9,$N$2474:$N2483)</f>
        <v>0.66666599999999998</v>
      </c>
      <c r="S2483" s="231">
        <f>SUBTOTAL(9,$O$2474:$O2483)</f>
        <v>0.33333299999999999</v>
      </c>
      <c r="T2483" s="231">
        <f>IFERROR(+Revisión_Avance_Periodo!$S2483/Revisión_Avance_Periodo!$R2483,0)</f>
        <v>0.5</v>
      </c>
      <c r="U2483" s="184"/>
      <c r="V2483" s="185"/>
      <c r="W2483" s="183"/>
      <c r="X2483" s="183"/>
      <c r="Y2483" s="183"/>
      <c r="Z2483" s="186"/>
      <c r="AA2483" s="187"/>
    </row>
    <row r="2484" spans="1:27" x14ac:dyDescent="0.25">
      <c r="A2484" s="88">
        <v>209</v>
      </c>
      <c r="B2484" s="91" t="str">
        <f>CONCATENATE(Revisión_Avance_Periodo!$C2484,";",Revisión_Avance_Periodo!$E2484,";",Revisión_Avance_Periodo!$I2484)</f>
        <v>OE1;PR_10;ACT_230</v>
      </c>
      <c r="C2484" s="170" t="s">
        <v>9</v>
      </c>
      <c r="D2484" s="171" t="str">
        <f>VLOOKUP(Revisión_Avance_Periodo!$C2484,Componentes_BD!$F$1:$G$5,2,FALSE)</f>
        <v>Fortalecer la Vigilancia.</v>
      </c>
      <c r="E2484" s="106" t="s">
        <v>12</v>
      </c>
      <c r="F2484" s="89">
        <v>11</v>
      </c>
      <c r="G2484" s="89" t="str">
        <f>VLOOKUP(Revisión_Avance_Periodo!$A2484,BD_Seguimiento_OAP_2019!$A$2:$G$294,7,FALSE)</f>
        <v>PAI</v>
      </c>
      <c r="H2484" s="89" t="str">
        <f>VLOOKUP(Revisión_Avance_Periodo!$A2484,BD_Seguimiento_OAP_2019!$A$2:$J$294,10,FALSE)</f>
        <v>PAI_05 - Gestión del Riesgo de Corrupción  - Mapa de Riesgos de Corrupción</v>
      </c>
      <c r="I2484" s="89" t="s">
        <v>1705</v>
      </c>
      <c r="J2484" s="89" t="str">
        <f>VLOOKUP(Revisión_Avance_Periodo!$I2484,BD_Seguimiento_OAP_2019!$L:$M,2,FALSE)</f>
        <v>Monitorear y efectuar seguimiento a los riesgos de corrupción</v>
      </c>
      <c r="K2484" s="106" t="s">
        <v>8</v>
      </c>
      <c r="L2484" s="172">
        <v>4.4642857142857152E-4</v>
      </c>
      <c r="M2484" s="173" t="s">
        <v>114</v>
      </c>
      <c r="N2484" s="174">
        <f>INDEX(BD_Seguimiento_OAP_2019!$AH$3:$AS$294,MATCH(Revisión_Avance_Periodo!$I2484,BD_Seguimiento_OAP_2019!$L$3:$L$294,0),MATCH(Revisión_Avance_Periodo!$M2484,BD_Seguimiento_OAP_2019!$AH$2:$AS$2,0))</f>
        <v>0</v>
      </c>
      <c r="O2484" s="174">
        <f>INDEX(BD_Seguimiento_OAP_2019!$AV$3:$BG$294,MATCH(Revisión_Avance_Periodo!$I2484,BD_Seguimiento_OAP_2019!$L$3:$L$294,0),MATCH(Revisión_Avance_Periodo!$M2484,BD_Seguimiento_OAP_2019!$AV$2:$BG$2,0))</f>
        <v>0</v>
      </c>
      <c r="P2484" s="175">
        <f t="shared" si="470"/>
        <v>0</v>
      </c>
      <c r="Q2484" s="173" t="str">
        <f>VLOOKUP(P2484,Tabla_Indicador_Gestion4[#All],3,TRUE)</f>
        <v>Por Ejecutar</v>
      </c>
      <c r="R2484" s="215">
        <f>SUBTOTAL(9,$N$2474:$N2484)</f>
        <v>0.66666599999999998</v>
      </c>
      <c r="S2484" s="231">
        <f>SUBTOTAL(9,$O$2474:$O2484)</f>
        <v>0.33333299999999999</v>
      </c>
      <c r="T2484" s="231">
        <f>IFERROR(+Revisión_Avance_Periodo!$S2484/Revisión_Avance_Periodo!$R2484,0)</f>
        <v>0.5</v>
      </c>
      <c r="U2484" s="184"/>
      <c r="V2484" s="185"/>
      <c r="W2484" s="183"/>
      <c r="X2484" s="183"/>
      <c r="Y2484" s="183"/>
      <c r="Z2484" s="186"/>
      <c r="AA2484" s="187"/>
    </row>
    <row r="2485" spans="1:27" ht="15.75" thickBot="1" x14ac:dyDescent="0.3">
      <c r="A2485" s="94">
        <v>209</v>
      </c>
      <c r="B2485" s="96" t="str">
        <f>CONCATENATE(Revisión_Avance_Periodo!$C2485,";",Revisión_Avance_Periodo!$E2485,";",Revisión_Avance_Periodo!$I2485)</f>
        <v>OE1;PR_10;ACT_230</v>
      </c>
      <c r="C2485" s="180" t="s">
        <v>9</v>
      </c>
      <c r="D2485" s="181" t="str">
        <f>VLOOKUP(Revisión_Avance_Periodo!$C2485,Componentes_BD!$F$1:$G$5,2,FALSE)</f>
        <v>Fortalecer la Vigilancia.</v>
      </c>
      <c r="E2485" s="119" t="s">
        <v>12</v>
      </c>
      <c r="F2485" s="95">
        <v>11</v>
      </c>
      <c r="G2485" s="95" t="str">
        <f>VLOOKUP(Revisión_Avance_Periodo!$A2485,BD_Seguimiento_OAP_2019!$A$2:$G$294,7,FALSE)</f>
        <v>PAI</v>
      </c>
      <c r="H2485" s="95" t="str">
        <f>VLOOKUP(Revisión_Avance_Periodo!$A2485,BD_Seguimiento_OAP_2019!$A$2:$J$294,10,FALSE)</f>
        <v>PAI_05 - Gestión del Riesgo de Corrupción  - Mapa de Riesgos de Corrupción</v>
      </c>
      <c r="I2485" s="95" t="s">
        <v>1705</v>
      </c>
      <c r="J2485" s="95" t="str">
        <f>VLOOKUP(Revisión_Avance_Periodo!$I2485,BD_Seguimiento_OAP_2019!$L:$M,2,FALSE)</f>
        <v>Monitorear y efectuar seguimiento a los riesgos de corrupción</v>
      </c>
      <c r="K2485" s="119" t="s">
        <v>8</v>
      </c>
      <c r="L2485" s="172">
        <v>4.4642857142857152E-4</v>
      </c>
      <c r="M2485" s="182" t="s">
        <v>115</v>
      </c>
      <c r="N2485" s="174">
        <f>INDEX(BD_Seguimiento_OAP_2019!$AH$3:$AS$294,MATCH(Revisión_Avance_Periodo!$I2485,BD_Seguimiento_OAP_2019!$L$3:$L$294,0),MATCH(Revisión_Avance_Periodo!$M2485,BD_Seguimiento_OAP_2019!$AH$2:$AS$2,0))</f>
        <v>0.33333299999999999</v>
      </c>
      <c r="O2485" s="174">
        <f>INDEX(BD_Seguimiento_OAP_2019!$AV$3:$BG$294,MATCH(Revisión_Avance_Periodo!$I2485,BD_Seguimiento_OAP_2019!$L$3:$L$294,0),MATCH(Revisión_Avance_Periodo!$M2485,BD_Seguimiento_OAP_2019!$AV$2:$BG$2,0))</f>
        <v>0</v>
      </c>
      <c r="P2485" s="188">
        <f t="shared" si="455"/>
        <v>0</v>
      </c>
      <c r="Q2485" s="182" t="str">
        <f>VLOOKUP(P2485,Tabla_Indicador_Gestion4[#All],3,TRUE)</f>
        <v>Por Ejecutar</v>
      </c>
      <c r="R2485" s="215">
        <f>SUBTOTAL(9,$N$2474:$N2485)</f>
        <v>0.99999899999999997</v>
      </c>
      <c r="S2485" s="231">
        <f>SUBTOTAL(9,$O$2474:$O2485)</f>
        <v>0.33333299999999999</v>
      </c>
      <c r="T2485" s="231">
        <f>IFERROR(+Revisión_Avance_Periodo!$S2485/Revisión_Avance_Periodo!$R2485,0)</f>
        <v>0.33333333333333331</v>
      </c>
      <c r="U2485" s="184"/>
      <c r="V2485" s="185"/>
      <c r="W2485" s="183"/>
      <c r="X2485" s="183"/>
      <c r="Y2485" s="183"/>
      <c r="Z2485" s="186"/>
      <c r="AA2485" s="187"/>
    </row>
    <row r="2486" spans="1:27" x14ac:dyDescent="0.25">
      <c r="A2486" s="88">
        <v>210</v>
      </c>
      <c r="B2486" s="91" t="str">
        <f>CONCATENATE(Revisión_Avance_Periodo!$C2486,";",Revisión_Avance_Periodo!$E2486,";",Revisión_Avance_Periodo!$I2486)</f>
        <v>OE1;PR_10;ACT_231</v>
      </c>
      <c r="C2486" s="170" t="s">
        <v>9</v>
      </c>
      <c r="D2486" s="171" t="str">
        <f>VLOOKUP(Revisión_Avance_Periodo!$C2486,Componentes_BD!$F$1:$G$5,2,FALSE)</f>
        <v>Fortalecer la Vigilancia.</v>
      </c>
      <c r="E2486" s="106" t="s">
        <v>12</v>
      </c>
      <c r="F2486" s="89">
        <v>11</v>
      </c>
      <c r="G2486" s="89" t="str">
        <f>VLOOKUP(Revisión_Avance_Periodo!$A2486,BD_Seguimiento_OAP_2019!$A$2:$G$294,7,FALSE)</f>
        <v>PAI</v>
      </c>
      <c r="H2486" s="89" t="str">
        <f>VLOOKUP(Revisión_Avance_Periodo!$A2486,BD_Seguimiento_OAP_2019!$A$2:$J$294,10,FALSE)</f>
        <v>PAI_05 - Gestión del Riesgo de Corrupción  - Mapa de Riesgos de Corrupción</v>
      </c>
      <c r="I2486" s="89" t="s">
        <v>1708</v>
      </c>
      <c r="J2486" s="89" t="str">
        <f>VLOOKUP(Revisión_Avance_Periodo!$I2486,BD_Seguimiento_OAP_2019!$L:$M,2,FALSE)</f>
        <v>Monitorear y efectuar seguimiento a los riesgos de corrupción</v>
      </c>
      <c r="K2486" s="106" t="s">
        <v>8</v>
      </c>
      <c r="L2486" s="172">
        <v>4.4642857142857152E-4</v>
      </c>
      <c r="M2486" s="173" t="s">
        <v>104</v>
      </c>
      <c r="N2486" s="190">
        <f>INDEX(BD_Seguimiento_OAP_2019!$AH$3:$AS$294,MATCH(Revisión_Avance_Periodo!$I2486,BD_Seguimiento_OAP_2019!$L$3:$L$294,0),MATCH(Revisión_Avance_Periodo!$M2486,BD_Seguimiento_OAP_2019!$AH$2:$AS$2,0))</f>
        <v>0</v>
      </c>
      <c r="O2486" s="190">
        <f>INDEX(BD_Seguimiento_OAP_2019!$AV$3:$BG$294,MATCH(Revisión_Avance_Periodo!$I2486,BD_Seguimiento_OAP_2019!$L$3:$L$294,0),MATCH(Revisión_Avance_Periodo!$M2486,BD_Seguimiento_OAP_2019!$AV$2:$BG$2,0))</f>
        <v>0</v>
      </c>
      <c r="P2486" s="175">
        <f t="shared" ref="P2486:P2488" si="471">IFERROR((O2486/N2486),0)</f>
        <v>0</v>
      </c>
      <c r="Q2486" s="173" t="str">
        <f>VLOOKUP(P2486,Tabla_Indicador_Gestion4[#All],3,TRUE)</f>
        <v>Por Ejecutar</v>
      </c>
      <c r="R2486" s="232">
        <f>SUBTOTAL(9,$N$2486:$N2486)</f>
        <v>0</v>
      </c>
      <c r="S2486" s="233">
        <f>SUBTOTAL(9,$O$2486:$O2486)</f>
        <v>0</v>
      </c>
      <c r="T2486" s="234">
        <f>IFERROR(+Revisión_Avance_Periodo!$S2486/Revisión_Avance_Periodo!$R2486,0)</f>
        <v>0</v>
      </c>
      <c r="U2486" s="191">
        <f>SUBTOTAL(9,N2486:N2497)</f>
        <v>3</v>
      </c>
      <c r="V2486" s="192">
        <f>SUBTOTAL(9,O2486:O2497)</f>
        <v>1</v>
      </c>
      <c r="W2486" s="176">
        <f t="shared" ref="W2486" si="472">+V2486/U2486</f>
        <v>0.33333333333333331</v>
      </c>
      <c r="X2486" s="176"/>
      <c r="Y2486" s="176">
        <f>100%-Revisión_Avance_Periodo!$W2486</f>
        <v>0.66666666666666674</v>
      </c>
      <c r="Z2486" s="178" t="str">
        <f>VLOOKUP(W2486,Tabla_Indicador_Gestion4[],3,TRUE)</f>
        <v>En Tramite</v>
      </c>
      <c r="AA2486" s="179">
        <f>Revisión_Avance_Periodo!$W2486*Revisión_Avance_Periodo!$L2486</f>
        <v>1.4880952380952382E-4</v>
      </c>
    </row>
    <row r="2487" spans="1:27" x14ac:dyDescent="0.25">
      <c r="A2487" s="94">
        <v>210</v>
      </c>
      <c r="B2487" s="96" t="str">
        <f>CONCATENATE(Revisión_Avance_Periodo!$C2487,";",Revisión_Avance_Periodo!$E2487,";",Revisión_Avance_Periodo!$I2487)</f>
        <v>OE1;PR_10;ACT_231</v>
      </c>
      <c r="C2487" s="180" t="s">
        <v>9</v>
      </c>
      <c r="D2487" s="181" t="str">
        <f>VLOOKUP(Revisión_Avance_Periodo!$C2487,Componentes_BD!$F$1:$G$5,2,FALSE)</f>
        <v>Fortalecer la Vigilancia.</v>
      </c>
      <c r="E2487" s="119" t="s">
        <v>12</v>
      </c>
      <c r="F2487" s="95">
        <v>11</v>
      </c>
      <c r="G2487" s="95" t="str">
        <f>VLOOKUP(Revisión_Avance_Periodo!$A2487,BD_Seguimiento_OAP_2019!$A$2:$G$294,7,FALSE)</f>
        <v>PAI</v>
      </c>
      <c r="H2487" s="95" t="str">
        <f>VLOOKUP(Revisión_Avance_Periodo!$A2487,BD_Seguimiento_OAP_2019!$A$2:$J$294,10,FALSE)</f>
        <v>PAI_05 - Gestión del Riesgo de Corrupción  - Mapa de Riesgos de Corrupción</v>
      </c>
      <c r="I2487" s="95" t="s">
        <v>1708</v>
      </c>
      <c r="J2487" s="95" t="str">
        <f>VLOOKUP(Revisión_Avance_Periodo!$I2487,BD_Seguimiento_OAP_2019!$L:$M,2,FALSE)</f>
        <v>Monitorear y efectuar seguimiento a los riesgos de corrupción</v>
      </c>
      <c r="K2487" s="119" t="s">
        <v>8</v>
      </c>
      <c r="L2487" s="172">
        <v>4.4642857142857152E-4</v>
      </c>
      <c r="M2487" s="182" t="s">
        <v>105</v>
      </c>
      <c r="N2487" s="190">
        <f>INDEX(BD_Seguimiento_OAP_2019!$AH$3:$AS$294,MATCH(Revisión_Avance_Periodo!$I2487,BD_Seguimiento_OAP_2019!$L$3:$L$294,0),MATCH(Revisión_Avance_Periodo!$M2487,BD_Seguimiento_OAP_2019!$AH$2:$AS$2,0))</f>
        <v>0</v>
      </c>
      <c r="O2487" s="190">
        <f>INDEX(BD_Seguimiento_OAP_2019!$AV$3:$BG$294,MATCH(Revisión_Avance_Periodo!$I2487,BD_Seguimiento_OAP_2019!$L$3:$L$294,0),MATCH(Revisión_Avance_Periodo!$M2487,BD_Seguimiento_OAP_2019!$AV$2:$BG$2,0))</f>
        <v>0</v>
      </c>
      <c r="P2487" s="175">
        <f t="shared" si="471"/>
        <v>0</v>
      </c>
      <c r="Q2487" s="182" t="str">
        <f>VLOOKUP(P2487,Tabla_Indicador_Gestion4[#All],3,TRUE)</f>
        <v>Por Ejecutar</v>
      </c>
      <c r="R2487" s="229">
        <f>SUBTOTAL(9,$N$2486:$N2487)</f>
        <v>0</v>
      </c>
      <c r="S2487" s="230">
        <f>SUBTOTAL(9,$O$2486:$O2487)</f>
        <v>0</v>
      </c>
      <c r="T2487" s="231">
        <f>IFERROR(+Revisión_Avance_Periodo!$S2487/Revisión_Avance_Periodo!$R2487,0)</f>
        <v>0</v>
      </c>
      <c r="U2487" s="184"/>
      <c r="V2487" s="185"/>
      <c r="W2487" s="183"/>
      <c r="X2487" s="183"/>
      <c r="Y2487" s="183"/>
      <c r="Z2487" s="186"/>
      <c r="AA2487" s="187"/>
    </row>
    <row r="2488" spans="1:27" x14ac:dyDescent="0.25">
      <c r="A2488" s="88">
        <v>210</v>
      </c>
      <c r="B2488" s="91" t="str">
        <f>CONCATENATE(Revisión_Avance_Periodo!$C2488,";",Revisión_Avance_Periodo!$E2488,";",Revisión_Avance_Periodo!$I2488)</f>
        <v>OE1;PR_10;ACT_231</v>
      </c>
      <c r="C2488" s="170" t="s">
        <v>9</v>
      </c>
      <c r="D2488" s="171" t="str">
        <f>VLOOKUP(Revisión_Avance_Periodo!$C2488,Componentes_BD!$F$1:$G$5,2,FALSE)</f>
        <v>Fortalecer la Vigilancia.</v>
      </c>
      <c r="E2488" s="106" t="s">
        <v>12</v>
      </c>
      <c r="F2488" s="89">
        <v>11</v>
      </c>
      <c r="G2488" s="89" t="str">
        <f>VLOOKUP(Revisión_Avance_Periodo!$A2488,BD_Seguimiento_OAP_2019!$A$2:$G$294,7,FALSE)</f>
        <v>PAI</v>
      </c>
      <c r="H2488" s="89" t="str">
        <f>VLOOKUP(Revisión_Avance_Periodo!$A2488,BD_Seguimiento_OAP_2019!$A$2:$J$294,10,FALSE)</f>
        <v>PAI_05 - Gestión del Riesgo de Corrupción  - Mapa de Riesgos de Corrupción</v>
      </c>
      <c r="I2488" s="89" t="s">
        <v>1708</v>
      </c>
      <c r="J2488" s="89" t="str">
        <f>VLOOKUP(Revisión_Avance_Periodo!$I2488,BD_Seguimiento_OAP_2019!$L:$M,2,FALSE)</f>
        <v>Monitorear y efectuar seguimiento a los riesgos de corrupción</v>
      </c>
      <c r="K2488" s="106" t="s">
        <v>8</v>
      </c>
      <c r="L2488" s="172">
        <v>4.4642857142857152E-4</v>
      </c>
      <c r="M2488" s="173" t="s">
        <v>106</v>
      </c>
      <c r="N2488" s="190">
        <f>INDEX(BD_Seguimiento_OAP_2019!$AH$3:$AS$294,MATCH(Revisión_Avance_Periodo!$I2488,BD_Seguimiento_OAP_2019!$L$3:$L$294,0),MATCH(Revisión_Avance_Periodo!$M2488,BD_Seguimiento_OAP_2019!$AH$2:$AS$2,0))</f>
        <v>0</v>
      </c>
      <c r="O2488" s="190">
        <f>INDEX(BD_Seguimiento_OAP_2019!$AV$3:$BG$294,MATCH(Revisión_Avance_Periodo!$I2488,BD_Seguimiento_OAP_2019!$L$3:$L$294,0),MATCH(Revisión_Avance_Periodo!$M2488,BD_Seguimiento_OAP_2019!$AV$2:$BG$2,0))</f>
        <v>0</v>
      </c>
      <c r="P2488" s="175">
        <f t="shared" si="471"/>
        <v>0</v>
      </c>
      <c r="Q2488" s="173" t="str">
        <f>VLOOKUP(P2488,Tabla_Indicador_Gestion4[#All],3,TRUE)</f>
        <v>Por Ejecutar</v>
      </c>
      <c r="R2488" s="229">
        <f>SUBTOTAL(9,$N$2486:$N2488)</f>
        <v>0</v>
      </c>
      <c r="S2488" s="230">
        <f>SUBTOTAL(9,$O$2486:$O2488)</f>
        <v>0</v>
      </c>
      <c r="T2488" s="231">
        <f>IFERROR(+Revisión_Avance_Periodo!$S2488/Revisión_Avance_Periodo!$R2488,0)</f>
        <v>0</v>
      </c>
      <c r="U2488" s="184"/>
      <c r="V2488" s="185"/>
      <c r="W2488" s="183"/>
      <c r="X2488" s="183"/>
      <c r="Y2488" s="183"/>
      <c r="Z2488" s="186"/>
      <c r="AA2488" s="187"/>
    </row>
    <row r="2489" spans="1:27" x14ac:dyDescent="0.25">
      <c r="A2489" s="94">
        <v>210</v>
      </c>
      <c r="B2489" s="96" t="str">
        <f>CONCATENATE(Revisión_Avance_Periodo!$C2489,";",Revisión_Avance_Periodo!$E2489,";",Revisión_Avance_Periodo!$I2489)</f>
        <v>OE1;PR_10;ACT_231</v>
      </c>
      <c r="C2489" s="180" t="s">
        <v>9</v>
      </c>
      <c r="D2489" s="181" t="str">
        <f>VLOOKUP(Revisión_Avance_Periodo!$C2489,Componentes_BD!$F$1:$G$5,2,FALSE)</f>
        <v>Fortalecer la Vigilancia.</v>
      </c>
      <c r="E2489" s="119" t="s">
        <v>12</v>
      </c>
      <c r="F2489" s="95">
        <v>11</v>
      </c>
      <c r="G2489" s="95" t="str">
        <f>VLOOKUP(Revisión_Avance_Periodo!$A2489,BD_Seguimiento_OAP_2019!$A$2:$G$294,7,FALSE)</f>
        <v>PAI</v>
      </c>
      <c r="H2489" s="95" t="str">
        <f>VLOOKUP(Revisión_Avance_Periodo!$A2489,BD_Seguimiento_OAP_2019!$A$2:$J$294,10,FALSE)</f>
        <v>PAI_05 - Gestión del Riesgo de Corrupción  - Mapa de Riesgos de Corrupción</v>
      </c>
      <c r="I2489" s="95" t="s">
        <v>1708</v>
      </c>
      <c r="J2489" s="95" t="str">
        <f>VLOOKUP(Revisión_Avance_Periodo!$I2489,BD_Seguimiento_OAP_2019!$L:$M,2,FALSE)</f>
        <v>Monitorear y efectuar seguimiento a los riesgos de corrupción</v>
      </c>
      <c r="K2489" s="119" t="s">
        <v>8</v>
      </c>
      <c r="L2489" s="172">
        <v>4.4642857142857152E-4</v>
      </c>
      <c r="M2489" s="182" t="s">
        <v>107</v>
      </c>
      <c r="N2489" s="190">
        <f>INDEX(BD_Seguimiento_OAP_2019!$AH$3:$AS$294,MATCH(Revisión_Avance_Periodo!$I2489,BD_Seguimiento_OAP_2019!$L$3:$L$294,0),MATCH(Revisión_Avance_Periodo!$M2489,BD_Seguimiento_OAP_2019!$AH$2:$AS$2,0))</f>
        <v>1</v>
      </c>
      <c r="O2489" s="190">
        <f>INDEX(BD_Seguimiento_OAP_2019!$AV$3:$BG$294,MATCH(Revisión_Avance_Periodo!$I2489,BD_Seguimiento_OAP_2019!$L$3:$L$294,0),MATCH(Revisión_Avance_Periodo!$M2489,BD_Seguimiento_OAP_2019!$AV$2:$BG$2,0))</f>
        <v>1</v>
      </c>
      <c r="P2489" s="188">
        <f t="shared" si="455"/>
        <v>1</v>
      </c>
      <c r="Q2489" s="182" t="str">
        <f>VLOOKUP(P2489,Tabla_Indicador_Gestion4[#All],3,TRUE)</f>
        <v>Culminada</v>
      </c>
      <c r="R2489" s="229">
        <f>SUBTOTAL(9,$N$2486:$N2489)</f>
        <v>1</v>
      </c>
      <c r="S2489" s="230">
        <f>SUBTOTAL(9,$O$2486:$O2489)</f>
        <v>1</v>
      </c>
      <c r="T2489" s="231">
        <f>IFERROR(+Revisión_Avance_Periodo!$S2489/Revisión_Avance_Periodo!$R2489,0)</f>
        <v>1</v>
      </c>
      <c r="U2489" s="184"/>
      <c r="V2489" s="185"/>
      <c r="W2489" s="183"/>
      <c r="X2489" s="183"/>
      <c r="Y2489" s="183"/>
      <c r="Z2489" s="186"/>
      <c r="AA2489" s="187"/>
    </row>
    <row r="2490" spans="1:27" x14ac:dyDescent="0.25">
      <c r="A2490" s="88">
        <v>210</v>
      </c>
      <c r="B2490" s="91" t="str">
        <f>CONCATENATE(Revisión_Avance_Periodo!$C2490,";",Revisión_Avance_Periodo!$E2490,";",Revisión_Avance_Periodo!$I2490)</f>
        <v>OE1;PR_10;ACT_231</v>
      </c>
      <c r="C2490" s="170" t="s">
        <v>9</v>
      </c>
      <c r="D2490" s="171" t="str">
        <f>VLOOKUP(Revisión_Avance_Periodo!$C2490,Componentes_BD!$F$1:$G$5,2,FALSE)</f>
        <v>Fortalecer la Vigilancia.</v>
      </c>
      <c r="E2490" s="106" t="s">
        <v>12</v>
      </c>
      <c r="F2490" s="89">
        <v>11</v>
      </c>
      <c r="G2490" s="89" t="str">
        <f>VLOOKUP(Revisión_Avance_Periodo!$A2490,BD_Seguimiento_OAP_2019!$A$2:$G$294,7,FALSE)</f>
        <v>PAI</v>
      </c>
      <c r="H2490" s="89" t="str">
        <f>VLOOKUP(Revisión_Avance_Periodo!$A2490,BD_Seguimiento_OAP_2019!$A$2:$J$294,10,FALSE)</f>
        <v>PAI_05 - Gestión del Riesgo de Corrupción  - Mapa de Riesgos de Corrupción</v>
      </c>
      <c r="I2490" s="89" t="s">
        <v>1708</v>
      </c>
      <c r="J2490" s="89" t="str">
        <f>VLOOKUP(Revisión_Avance_Periodo!$I2490,BD_Seguimiento_OAP_2019!$L:$M,2,FALSE)</f>
        <v>Monitorear y efectuar seguimiento a los riesgos de corrupción</v>
      </c>
      <c r="K2490" s="106" t="s">
        <v>8</v>
      </c>
      <c r="L2490" s="172">
        <v>4.4642857142857152E-4</v>
      </c>
      <c r="M2490" s="173" t="s">
        <v>108</v>
      </c>
      <c r="N2490" s="190">
        <f>INDEX(BD_Seguimiento_OAP_2019!$AH$3:$AS$294,MATCH(Revisión_Avance_Periodo!$I2490,BD_Seguimiento_OAP_2019!$L$3:$L$294,0),MATCH(Revisión_Avance_Periodo!$M2490,BD_Seguimiento_OAP_2019!$AH$2:$AS$2,0))</f>
        <v>0</v>
      </c>
      <c r="O2490" s="190">
        <f>INDEX(BD_Seguimiento_OAP_2019!$AV$3:$BG$294,MATCH(Revisión_Avance_Periodo!$I2490,BD_Seguimiento_OAP_2019!$L$3:$L$294,0),MATCH(Revisión_Avance_Periodo!$M2490,BD_Seguimiento_OAP_2019!$AV$2:$BG$2,0))</f>
        <v>0</v>
      </c>
      <c r="P2490" s="175">
        <f t="shared" ref="P2490:P2492" si="473">IFERROR((O2490/N2490),0)</f>
        <v>0</v>
      </c>
      <c r="Q2490" s="173" t="str">
        <f>VLOOKUP(P2490,Tabla_Indicador_Gestion4[#All],3,TRUE)</f>
        <v>Por Ejecutar</v>
      </c>
      <c r="R2490" s="229">
        <f>SUBTOTAL(9,$N$2486:$N2490)</f>
        <v>1</v>
      </c>
      <c r="S2490" s="230">
        <f>SUBTOTAL(9,$O$2486:$O2490)</f>
        <v>1</v>
      </c>
      <c r="T2490" s="231">
        <f>IFERROR(+Revisión_Avance_Periodo!$S2490/Revisión_Avance_Periodo!$R2490,0)</f>
        <v>1</v>
      </c>
      <c r="U2490" s="184"/>
      <c r="V2490" s="185"/>
      <c r="W2490" s="183"/>
      <c r="X2490" s="183"/>
      <c r="Y2490" s="183"/>
      <c r="Z2490" s="186"/>
      <c r="AA2490" s="187"/>
    </row>
    <row r="2491" spans="1:27" x14ac:dyDescent="0.25">
      <c r="A2491" s="94">
        <v>210</v>
      </c>
      <c r="B2491" s="96" t="str">
        <f>CONCATENATE(Revisión_Avance_Periodo!$C2491,";",Revisión_Avance_Periodo!$E2491,";",Revisión_Avance_Periodo!$I2491)</f>
        <v>OE1;PR_10;ACT_231</v>
      </c>
      <c r="C2491" s="180" t="s">
        <v>9</v>
      </c>
      <c r="D2491" s="181" t="str">
        <f>VLOOKUP(Revisión_Avance_Periodo!$C2491,Componentes_BD!$F$1:$G$5,2,FALSE)</f>
        <v>Fortalecer la Vigilancia.</v>
      </c>
      <c r="E2491" s="119" t="s">
        <v>12</v>
      </c>
      <c r="F2491" s="95">
        <v>11</v>
      </c>
      <c r="G2491" s="95" t="str">
        <f>VLOOKUP(Revisión_Avance_Periodo!$A2491,BD_Seguimiento_OAP_2019!$A$2:$G$294,7,FALSE)</f>
        <v>PAI</v>
      </c>
      <c r="H2491" s="95" t="str">
        <f>VLOOKUP(Revisión_Avance_Periodo!$A2491,BD_Seguimiento_OAP_2019!$A$2:$J$294,10,FALSE)</f>
        <v>PAI_05 - Gestión del Riesgo de Corrupción  - Mapa de Riesgos de Corrupción</v>
      </c>
      <c r="I2491" s="95" t="s">
        <v>1708</v>
      </c>
      <c r="J2491" s="95" t="str">
        <f>VLOOKUP(Revisión_Avance_Periodo!$I2491,BD_Seguimiento_OAP_2019!$L:$M,2,FALSE)</f>
        <v>Monitorear y efectuar seguimiento a los riesgos de corrupción</v>
      </c>
      <c r="K2491" s="119" t="s">
        <v>8</v>
      </c>
      <c r="L2491" s="172">
        <v>4.4642857142857152E-4</v>
      </c>
      <c r="M2491" s="182" t="s">
        <v>109</v>
      </c>
      <c r="N2491" s="190">
        <f>INDEX(BD_Seguimiento_OAP_2019!$AH$3:$AS$294,MATCH(Revisión_Avance_Periodo!$I2491,BD_Seguimiento_OAP_2019!$L$3:$L$294,0),MATCH(Revisión_Avance_Periodo!$M2491,BD_Seguimiento_OAP_2019!$AH$2:$AS$2,0))</f>
        <v>0</v>
      </c>
      <c r="O2491" s="190">
        <f>INDEX(BD_Seguimiento_OAP_2019!$AV$3:$BG$294,MATCH(Revisión_Avance_Periodo!$I2491,BD_Seguimiento_OAP_2019!$L$3:$L$294,0),MATCH(Revisión_Avance_Periodo!$M2491,BD_Seguimiento_OAP_2019!$AV$2:$BG$2,0))</f>
        <v>0</v>
      </c>
      <c r="P2491" s="175">
        <f t="shared" si="473"/>
        <v>0</v>
      </c>
      <c r="Q2491" s="182" t="str">
        <f>VLOOKUP(P2491,Tabla_Indicador_Gestion4[#All],3,TRUE)</f>
        <v>Por Ejecutar</v>
      </c>
      <c r="R2491" s="229">
        <f>SUBTOTAL(9,$N$2486:$N2491)</f>
        <v>1</v>
      </c>
      <c r="S2491" s="230">
        <f>SUBTOTAL(9,$O$2486:$O2491)</f>
        <v>1</v>
      </c>
      <c r="T2491" s="231">
        <f>IFERROR(+Revisión_Avance_Periodo!$S2491/Revisión_Avance_Periodo!$R2491,0)</f>
        <v>1</v>
      </c>
      <c r="U2491" s="184"/>
      <c r="V2491" s="185"/>
      <c r="W2491" s="183"/>
      <c r="X2491" s="183"/>
      <c r="Y2491" s="183"/>
      <c r="Z2491" s="186"/>
      <c r="AA2491" s="187"/>
    </row>
    <row r="2492" spans="1:27" x14ac:dyDescent="0.25">
      <c r="A2492" s="88">
        <v>210</v>
      </c>
      <c r="B2492" s="91" t="str">
        <f>CONCATENATE(Revisión_Avance_Periodo!$C2492,";",Revisión_Avance_Periodo!$E2492,";",Revisión_Avance_Periodo!$I2492)</f>
        <v>OE1;PR_10;ACT_231</v>
      </c>
      <c r="C2492" s="170" t="s">
        <v>9</v>
      </c>
      <c r="D2492" s="171" t="str">
        <f>VLOOKUP(Revisión_Avance_Periodo!$C2492,Componentes_BD!$F$1:$G$5,2,FALSE)</f>
        <v>Fortalecer la Vigilancia.</v>
      </c>
      <c r="E2492" s="106" t="s">
        <v>12</v>
      </c>
      <c r="F2492" s="89">
        <v>11</v>
      </c>
      <c r="G2492" s="89" t="str">
        <f>VLOOKUP(Revisión_Avance_Periodo!$A2492,BD_Seguimiento_OAP_2019!$A$2:$G$294,7,FALSE)</f>
        <v>PAI</v>
      </c>
      <c r="H2492" s="89" t="str">
        <f>VLOOKUP(Revisión_Avance_Periodo!$A2492,BD_Seguimiento_OAP_2019!$A$2:$J$294,10,FALSE)</f>
        <v>PAI_05 - Gestión del Riesgo de Corrupción  - Mapa de Riesgos de Corrupción</v>
      </c>
      <c r="I2492" s="89" t="s">
        <v>1708</v>
      </c>
      <c r="J2492" s="89" t="str">
        <f>VLOOKUP(Revisión_Avance_Periodo!$I2492,BD_Seguimiento_OAP_2019!$L:$M,2,FALSE)</f>
        <v>Monitorear y efectuar seguimiento a los riesgos de corrupción</v>
      </c>
      <c r="K2492" s="106" t="s">
        <v>8</v>
      </c>
      <c r="L2492" s="172">
        <v>4.4642857142857152E-4</v>
      </c>
      <c r="M2492" s="173" t="s">
        <v>110</v>
      </c>
      <c r="N2492" s="190">
        <f>INDEX(BD_Seguimiento_OAP_2019!$AH$3:$AS$294,MATCH(Revisión_Avance_Periodo!$I2492,BD_Seguimiento_OAP_2019!$L$3:$L$294,0),MATCH(Revisión_Avance_Periodo!$M2492,BD_Seguimiento_OAP_2019!$AH$2:$AS$2,0))</f>
        <v>0</v>
      </c>
      <c r="O2492" s="190">
        <f>INDEX(BD_Seguimiento_OAP_2019!$AV$3:$BG$294,MATCH(Revisión_Avance_Periodo!$I2492,BD_Seguimiento_OAP_2019!$L$3:$L$294,0),MATCH(Revisión_Avance_Periodo!$M2492,BD_Seguimiento_OAP_2019!$AV$2:$BG$2,0))</f>
        <v>0</v>
      </c>
      <c r="P2492" s="175">
        <f t="shared" si="473"/>
        <v>0</v>
      </c>
      <c r="Q2492" s="173" t="str">
        <f>VLOOKUP(P2492,Tabla_Indicador_Gestion4[#All],3,TRUE)</f>
        <v>Por Ejecutar</v>
      </c>
      <c r="R2492" s="229">
        <f>SUBTOTAL(9,$N$2486:$N2492)</f>
        <v>1</v>
      </c>
      <c r="S2492" s="230">
        <f>SUBTOTAL(9,$O$2486:$O2492)</f>
        <v>1</v>
      </c>
      <c r="T2492" s="231">
        <f>IFERROR(+Revisión_Avance_Periodo!$S2492/Revisión_Avance_Periodo!$R2492,0)</f>
        <v>1</v>
      </c>
      <c r="U2492" s="184"/>
      <c r="V2492" s="185"/>
      <c r="W2492" s="183"/>
      <c r="X2492" s="183"/>
      <c r="Y2492" s="183"/>
      <c r="Z2492" s="186"/>
      <c r="AA2492" s="187"/>
    </row>
    <row r="2493" spans="1:27" x14ac:dyDescent="0.25">
      <c r="A2493" s="94">
        <v>210</v>
      </c>
      <c r="B2493" s="96" t="str">
        <f>CONCATENATE(Revisión_Avance_Periodo!$C2493,";",Revisión_Avance_Periodo!$E2493,";",Revisión_Avance_Periodo!$I2493)</f>
        <v>OE1;PR_10;ACT_231</v>
      </c>
      <c r="C2493" s="180" t="s">
        <v>9</v>
      </c>
      <c r="D2493" s="181" t="str">
        <f>VLOOKUP(Revisión_Avance_Periodo!$C2493,Componentes_BD!$F$1:$G$5,2,FALSE)</f>
        <v>Fortalecer la Vigilancia.</v>
      </c>
      <c r="E2493" s="119" t="s">
        <v>12</v>
      </c>
      <c r="F2493" s="95">
        <v>11</v>
      </c>
      <c r="G2493" s="95" t="str">
        <f>VLOOKUP(Revisión_Avance_Periodo!$A2493,BD_Seguimiento_OAP_2019!$A$2:$G$294,7,FALSE)</f>
        <v>PAI</v>
      </c>
      <c r="H2493" s="95" t="str">
        <f>VLOOKUP(Revisión_Avance_Periodo!$A2493,BD_Seguimiento_OAP_2019!$A$2:$J$294,10,FALSE)</f>
        <v>PAI_05 - Gestión del Riesgo de Corrupción  - Mapa de Riesgos de Corrupción</v>
      </c>
      <c r="I2493" s="95" t="s">
        <v>1708</v>
      </c>
      <c r="J2493" s="95" t="str">
        <f>VLOOKUP(Revisión_Avance_Periodo!$I2493,BD_Seguimiento_OAP_2019!$L:$M,2,FALSE)</f>
        <v>Monitorear y efectuar seguimiento a los riesgos de corrupción</v>
      </c>
      <c r="K2493" s="119" t="s">
        <v>8</v>
      </c>
      <c r="L2493" s="172">
        <v>4.4642857142857152E-4</v>
      </c>
      <c r="M2493" s="182" t="s">
        <v>111</v>
      </c>
      <c r="N2493" s="190">
        <f>INDEX(BD_Seguimiento_OAP_2019!$AH$3:$AS$294,MATCH(Revisión_Avance_Periodo!$I2493,BD_Seguimiento_OAP_2019!$L$3:$L$294,0),MATCH(Revisión_Avance_Periodo!$M2493,BD_Seguimiento_OAP_2019!$AH$2:$AS$2,0))</f>
        <v>1</v>
      </c>
      <c r="O2493" s="190">
        <f>INDEX(BD_Seguimiento_OAP_2019!$AV$3:$BG$294,MATCH(Revisión_Avance_Periodo!$I2493,BD_Seguimiento_OAP_2019!$L$3:$L$294,0),MATCH(Revisión_Avance_Periodo!$M2493,BD_Seguimiento_OAP_2019!$AV$2:$BG$2,0))</f>
        <v>0</v>
      </c>
      <c r="P2493" s="188">
        <f t="shared" si="455"/>
        <v>0</v>
      </c>
      <c r="Q2493" s="182" t="str">
        <f>VLOOKUP(P2493,Tabla_Indicador_Gestion4[#All],3,TRUE)</f>
        <v>Por Ejecutar</v>
      </c>
      <c r="R2493" s="229">
        <f>SUBTOTAL(9,$N$2486:$N2493)</f>
        <v>2</v>
      </c>
      <c r="S2493" s="230">
        <f>SUBTOTAL(9,$O$2486:$O2493)</f>
        <v>1</v>
      </c>
      <c r="T2493" s="231">
        <f>IFERROR(+Revisión_Avance_Periodo!$S2493/Revisión_Avance_Periodo!$R2493,0)</f>
        <v>0.5</v>
      </c>
      <c r="U2493" s="184"/>
      <c r="V2493" s="185"/>
      <c r="W2493" s="183"/>
      <c r="X2493" s="183"/>
      <c r="Y2493" s="183"/>
      <c r="Z2493" s="186"/>
      <c r="AA2493" s="187"/>
    </row>
    <row r="2494" spans="1:27" x14ac:dyDescent="0.25">
      <c r="A2494" s="88">
        <v>210</v>
      </c>
      <c r="B2494" s="91" t="str">
        <f>CONCATENATE(Revisión_Avance_Periodo!$C2494,";",Revisión_Avance_Periodo!$E2494,";",Revisión_Avance_Periodo!$I2494)</f>
        <v>OE1;PR_10;ACT_231</v>
      </c>
      <c r="C2494" s="170" t="s">
        <v>9</v>
      </c>
      <c r="D2494" s="171" t="str">
        <f>VLOOKUP(Revisión_Avance_Periodo!$C2494,Componentes_BD!$F$1:$G$5,2,FALSE)</f>
        <v>Fortalecer la Vigilancia.</v>
      </c>
      <c r="E2494" s="106" t="s">
        <v>12</v>
      </c>
      <c r="F2494" s="89">
        <v>11</v>
      </c>
      <c r="G2494" s="89" t="str">
        <f>VLOOKUP(Revisión_Avance_Periodo!$A2494,BD_Seguimiento_OAP_2019!$A$2:$G$294,7,FALSE)</f>
        <v>PAI</v>
      </c>
      <c r="H2494" s="89" t="str">
        <f>VLOOKUP(Revisión_Avance_Periodo!$A2494,BD_Seguimiento_OAP_2019!$A$2:$J$294,10,FALSE)</f>
        <v>PAI_05 - Gestión del Riesgo de Corrupción  - Mapa de Riesgos de Corrupción</v>
      </c>
      <c r="I2494" s="89" t="s">
        <v>1708</v>
      </c>
      <c r="J2494" s="89" t="str">
        <f>VLOOKUP(Revisión_Avance_Periodo!$I2494,BD_Seguimiento_OAP_2019!$L:$M,2,FALSE)</f>
        <v>Monitorear y efectuar seguimiento a los riesgos de corrupción</v>
      </c>
      <c r="K2494" s="106" t="s">
        <v>8</v>
      </c>
      <c r="L2494" s="172">
        <v>4.4642857142857152E-4</v>
      </c>
      <c r="M2494" s="173" t="s">
        <v>112</v>
      </c>
      <c r="N2494" s="190">
        <f>INDEX(BD_Seguimiento_OAP_2019!$AH$3:$AS$294,MATCH(Revisión_Avance_Periodo!$I2494,BD_Seguimiento_OAP_2019!$L$3:$L$294,0),MATCH(Revisión_Avance_Periodo!$M2494,BD_Seguimiento_OAP_2019!$AH$2:$AS$2,0))</f>
        <v>0</v>
      </c>
      <c r="O2494" s="190">
        <f>INDEX(BD_Seguimiento_OAP_2019!$AV$3:$BG$294,MATCH(Revisión_Avance_Periodo!$I2494,BD_Seguimiento_OAP_2019!$L$3:$L$294,0),MATCH(Revisión_Avance_Periodo!$M2494,BD_Seguimiento_OAP_2019!$AV$2:$BG$2,0))</f>
        <v>0</v>
      </c>
      <c r="P2494" s="175">
        <f t="shared" ref="P2494:P2496" si="474">IFERROR((O2494/N2494),0)</f>
        <v>0</v>
      </c>
      <c r="Q2494" s="173" t="str">
        <f>VLOOKUP(P2494,Tabla_Indicador_Gestion4[#All],3,TRUE)</f>
        <v>Por Ejecutar</v>
      </c>
      <c r="R2494" s="229">
        <f>SUBTOTAL(9,$N$2486:$N2494)</f>
        <v>2</v>
      </c>
      <c r="S2494" s="230">
        <f>SUBTOTAL(9,$O$2486:$O2494)</f>
        <v>1</v>
      </c>
      <c r="T2494" s="231">
        <f>IFERROR(+Revisión_Avance_Periodo!$S2494/Revisión_Avance_Periodo!$R2494,0)</f>
        <v>0.5</v>
      </c>
      <c r="U2494" s="184"/>
      <c r="V2494" s="185"/>
      <c r="W2494" s="183"/>
      <c r="X2494" s="183"/>
      <c r="Y2494" s="183"/>
      <c r="Z2494" s="186"/>
      <c r="AA2494" s="187"/>
    </row>
    <row r="2495" spans="1:27" x14ac:dyDescent="0.25">
      <c r="A2495" s="94">
        <v>210</v>
      </c>
      <c r="B2495" s="96" t="str">
        <f>CONCATENATE(Revisión_Avance_Periodo!$C2495,";",Revisión_Avance_Periodo!$E2495,";",Revisión_Avance_Periodo!$I2495)</f>
        <v>OE1;PR_10;ACT_231</v>
      </c>
      <c r="C2495" s="180" t="s">
        <v>9</v>
      </c>
      <c r="D2495" s="181" t="str">
        <f>VLOOKUP(Revisión_Avance_Periodo!$C2495,Componentes_BD!$F$1:$G$5,2,FALSE)</f>
        <v>Fortalecer la Vigilancia.</v>
      </c>
      <c r="E2495" s="119" t="s">
        <v>12</v>
      </c>
      <c r="F2495" s="95">
        <v>11</v>
      </c>
      <c r="G2495" s="95" t="str">
        <f>VLOOKUP(Revisión_Avance_Periodo!$A2495,BD_Seguimiento_OAP_2019!$A$2:$G$294,7,FALSE)</f>
        <v>PAI</v>
      </c>
      <c r="H2495" s="95" t="str">
        <f>VLOOKUP(Revisión_Avance_Periodo!$A2495,BD_Seguimiento_OAP_2019!$A$2:$J$294,10,FALSE)</f>
        <v>PAI_05 - Gestión del Riesgo de Corrupción  - Mapa de Riesgos de Corrupción</v>
      </c>
      <c r="I2495" s="95" t="s">
        <v>1708</v>
      </c>
      <c r="J2495" s="95" t="str">
        <f>VLOOKUP(Revisión_Avance_Periodo!$I2495,BD_Seguimiento_OAP_2019!$L:$M,2,FALSE)</f>
        <v>Monitorear y efectuar seguimiento a los riesgos de corrupción</v>
      </c>
      <c r="K2495" s="119" t="s">
        <v>8</v>
      </c>
      <c r="L2495" s="172">
        <v>4.4642857142857152E-4</v>
      </c>
      <c r="M2495" s="182" t="s">
        <v>113</v>
      </c>
      <c r="N2495" s="190">
        <f>INDEX(BD_Seguimiento_OAP_2019!$AH$3:$AS$294,MATCH(Revisión_Avance_Periodo!$I2495,BD_Seguimiento_OAP_2019!$L$3:$L$294,0),MATCH(Revisión_Avance_Periodo!$M2495,BD_Seguimiento_OAP_2019!$AH$2:$AS$2,0))</f>
        <v>0</v>
      </c>
      <c r="O2495" s="190">
        <f>INDEX(BD_Seguimiento_OAP_2019!$AV$3:$BG$294,MATCH(Revisión_Avance_Periodo!$I2495,BD_Seguimiento_OAP_2019!$L$3:$L$294,0),MATCH(Revisión_Avance_Periodo!$M2495,BD_Seguimiento_OAP_2019!$AV$2:$BG$2,0))</f>
        <v>0</v>
      </c>
      <c r="P2495" s="175">
        <f t="shared" si="474"/>
        <v>0</v>
      </c>
      <c r="Q2495" s="182" t="str">
        <f>VLOOKUP(P2495,Tabla_Indicador_Gestion4[#All],3,TRUE)</f>
        <v>Por Ejecutar</v>
      </c>
      <c r="R2495" s="229">
        <f>SUBTOTAL(9,$N$2486:$N2495)</f>
        <v>2</v>
      </c>
      <c r="S2495" s="230">
        <f>SUBTOTAL(9,$O$2486:$O2495)</f>
        <v>1</v>
      </c>
      <c r="T2495" s="231">
        <f>IFERROR(+Revisión_Avance_Periodo!$S2495/Revisión_Avance_Periodo!$R2495,0)</f>
        <v>0.5</v>
      </c>
      <c r="U2495" s="184"/>
      <c r="V2495" s="185"/>
      <c r="W2495" s="183"/>
      <c r="X2495" s="183"/>
      <c r="Y2495" s="183"/>
      <c r="Z2495" s="186"/>
      <c r="AA2495" s="187"/>
    </row>
    <row r="2496" spans="1:27" x14ac:dyDescent="0.25">
      <c r="A2496" s="88">
        <v>210</v>
      </c>
      <c r="B2496" s="91" t="str">
        <f>CONCATENATE(Revisión_Avance_Periodo!$C2496,";",Revisión_Avance_Periodo!$E2496,";",Revisión_Avance_Periodo!$I2496)</f>
        <v>OE1;PR_10;ACT_231</v>
      </c>
      <c r="C2496" s="170" t="s">
        <v>9</v>
      </c>
      <c r="D2496" s="171" t="str">
        <f>VLOOKUP(Revisión_Avance_Periodo!$C2496,Componentes_BD!$F$1:$G$5,2,FALSE)</f>
        <v>Fortalecer la Vigilancia.</v>
      </c>
      <c r="E2496" s="106" t="s">
        <v>12</v>
      </c>
      <c r="F2496" s="89">
        <v>11</v>
      </c>
      <c r="G2496" s="89" t="str">
        <f>VLOOKUP(Revisión_Avance_Periodo!$A2496,BD_Seguimiento_OAP_2019!$A$2:$G$294,7,FALSE)</f>
        <v>PAI</v>
      </c>
      <c r="H2496" s="89" t="str">
        <f>VLOOKUP(Revisión_Avance_Periodo!$A2496,BD_Seguimiento_OAP_2019!$A$2:$J$294,10,FALSE)</f>
        <v>PAI_05 - Gestión del Riesgo de Corrupción  - Mapa de Riesgos de Corrupción</v>
      </c>
      <c r="I2496" s="89" t="s">
        <v>1708</v>
      </c>
      <c r="J2496" s="89" t="str">
        <f>VLOOKUP(Revisión_Avance_Periodo!$I2496,BD_Seguimiento_OAP_2019!$L:$M,2,FALSE)</f>
        <v>Monitorear y efectuar seguimiento a los riesgos de corrupción</v>
      </c>
      <c r="K2496" s="106" t="s">
        <v>8</v>
      </c>
      <c r="L2496" s="172">
        <v>4.4642857142857152E-4</v>
      </c>
      <c r="M2496" s="173" t="s">
        <v>114</v>
      </c>
      <c r="N2496" s="190">
        <f>INDEX(BD_Seguimiento_OAP_2019!$AH$3:$AS$294,MATCH(Revisión_Avance_Periodo!$I2496,BD_Seguimiento_OAP_2019!$L$3:$L$294,0),MATCH(Revisión_Avance_Periodo!$M2496,BD_Seguimiento_OAP_2019!$AH$2:$AS$2,0))</f>
        <v>0</v>
      </c>
      <c r="O2496" s="190">
        <f>INDEX(BD_Seguimiento_OAP_2019!$AV$3:$BG$294,MATCH(Revisión_Avance_Periodo!$I2496,BD_Seguimiento_OAP_2019!$L$3:$L$294,0),MATCH(Revisión_Avance_Periodo!$M2496,BD_Seguimiento_OAP_2019!$AV$2:$BG$2,0))</f>
        <v>0</v>
      </c>
      <c r="P2496" s="175">
        <f t="shared" si="474"/>
        <v>0</v>
      </c>
      <c r="Q2496" s="173" t="str">
        <f>VLOOKUP(P2496,Tabla_Indicador_Gestion4[#All],3,TRUE)</f>
        <v>Por Ejecutar</v>
      </c>
      <c r="R2496" s="229">
        <f>SUBTOTAL(9,$N$2486:$N2496)</f>
        <v>2</v>
      </c>
      <c r="S2496" s="230">
        <f>SUBTOTAL(9,$O$2486:$O2496)</f>
        <v>1</v>
      </c>
      <c r="T2496" s="231">
        <f>IFERROR(+Revisión_Avance_Periodo!$S2496/Revisión_Avance_Periodo!$R2496,0)</f>
        <v>0.5</v>
      </c>
      <c r="U2496" s="184"/>
      <c r="V2496" s="185"/>
      <c r="W2496" s="183"/>
      <c r="X2496" s="183"/>
      <c r="Y2496" s="183"/>
      <c r="Z2496" s="186"/>
      <c r="AA2496" s="187"/>
    </row>
    <row r="2497" spans="1:27" ht="15.75" thickBot="1" x14ac:dyDescent="0.3">
      <c r="A2497" s="94">
        <v>210</v>
      </c>
      <c r="B2497" s="96" t="str">
        <f>CONCATENATE(Revisión_Avance_Periodo!$C2497,";",Revisión_Avance_Periodo!$E2497,";",Revisión_Avance_Periodo!$I2497)</f>
        <v>OE1;PR_10;ACT_231</v>
      </c>
      <c r="C2497" s="180" t="s">
        <v>9</v>
      </c>
      <c r="D2497" s="181" t="str">
        <f>VLOOKUP(Revisión_Avance_Periodo!$C2497,Componentes_BD!$F$1:$G$5,2,FALSE)</f>
        <v>Fortalecer la Vigilancia.</v>
      </c>
      <c r="E2497" s="119" t="s">
        <v>12</v>
      </c>
      <c r="F2497" s="95">
        <v>11</v>
      </c>
      <c r="G2497" s="95" t="str">
        <f>VLOOKUP(Revisión_Avance_Periodo!$A2497,BD_Seguimiento_OAP_2019!$A$2:$G$294,7,FALSE)</f>
        <v>PAI</v>
      </c>
      <c r="H2497" s="95" t="str">
        <f>VLOOKUP(Revisión_Avance_Periodo!$A2497,BD_Seguimiento_OAP_2019!$A$2:$J$294,10,FALSE)</f>
        <v>PAI_05 - Gestión del Riesgo de Corrupción  - Mapa de Riesgos de Corrupción</v>
      </c>
      <c r="I2497" s="95" t="s">
        <v>1708</v>
      </c>
      <c r="J2497" s="95" t="str">
        <f>VLOOKUP(Revisión_Avance_Periodo!$I2497,BD_Seguimiento_OAP_2019!$L:$M,2,FALSE)</f>
        <v>Monitorear y efectuar seguimiento a los riesgos de corrupción</v>
      </c>
      <c r="K2497" s="119" t="s">
        <v>8</v>
      </c>
      <c r="L2497" s="172">
        <v>4.4642857142857152E-4</v>
      </c>
      <c r="M2497" s="182" t="s">
        <v>115</v>
      </c>
      <c r="N2497" s="190">
        <f>INDEX(BD_Seguimiento_OAP_2019!$AH$3:$AS$294,MATCH(Revisión_Avance_Periodo!$I2497,BD_Seguimiento_OAP_2019!$L$3:$L$294,0),MATCH(Revisión_Avance_Periodo!$M2497,BD_Seguimiento_OAP_2019!$AH$2:$AS$2,0))</f>
        <v>1</v>
      </c>
      <c r="O2497" s="190">
        <f>INDEX(BD_Seguimiento_OAP_2019!$AV$3:$BG$294,MATCH(Revisión_Avance_Periodo!$I2497,BD_Seguimiento_OAP_2019!$L$3:$L$294,0),MATCH(Revisión_Avance_Periodo!$M2497,BD_Seguimiento_OAP_2019!$AV$2:$BG$2,0))</f>
        <v>0</v>
      </c>
      <c r="P2497" s="188">
        <f t="shared" si="455"/>
        <v>0</v>
      </c>
      <c r="Q2497" s="182" t="str">
        <f>VLOOKUP(P2497,Tabla_Indicador_Gestion4[#All],3,TRUE)</f>
        <v>Por Ejecutar</v>
      </c>
      <c r="R2497" s="229">
        <f>SUBTOTAL(9,$N$2486:$N2497)</f>
        <v>3</v>
      </c>
      <c r="S2497" s="230">
        <f>SUBTOTAL(9,$O$2486:$O2497)</f>
        <v>1</v>
      </c>
      <c r="T2497" s="231">
        <f>IFERROR(+Revisión_Avance_Periodo!$S2497/Revisión_Avance_Periodo!$R2497,0)</f>
        <v>0.33333333333333331</v>
      </c>
      <c r="U2497" s="184"/>
      <c r="V2497" s="185"/>
      <c r="W2497" s="183"/>
      <c r="X2497" s="183"/>
      <c r="Y2497" s="183"/>
      <c r="Z2497" s="186"/>
      <c r="AA2497" s="187"/>
    </row>
    <row r="2498" spans="1:27" x14ac:dyDescent="0.25">
      <c r="A2498" s="88">
        <v>211</v>
      </c>
      <c r="B2498" s="91" t="str">
        <f>CONCATENATE(Revisión_Avance_Periodo!$C2498,";",Revisión_Avance_Periodo!$E2498,";",Revisión_Avance_Periodo!$I2498)</f>
        <v>OE1;PR_10;ACT_209</v>
      </c>
      <c r="C2498" s="170" t="s">
        <v>9</v>
      </c>
      <c r="D2498" s="171" t="str">
        <f>VLOOKUP(Revisión_Avance_Periodo!$C2498,Componentes_BD!$F$1:$G$5,2,FALSE)</f>
        <v>Fortalecer la Vigilancia.</v>
      </c>
      <c r="E2498" s="106" t="s">
        <v>12</v>
      </c>
      <c r="F2498" s="89">
        <v>11</v>
      </c>
      <c r="G2498" s="89" t="str">
        <f>VLOOKUP(Revisión_Avance_Periodo!$A2498,BD_Seguimiento_OAP_2019!$A$2:$G$294,7,FALSE)</f>
        <v>PAI</v>
      </c>
      <c r="H2498" s="89" t="str">
        <f>VLOOKUP(Revisión_Avance_Periodo!$A2498,BD_Seguimiento_OAP_2019!$A$2:$J$294,10,FALSE)</f>
        <v>PAI_05 - Gestión del Riesgo de Corrupción  - Mapa de Riesgos de Corrupción</v>
      </c>
      <c r="I2498" s="89" t="s">
        <v>1712</v>
      </c>
      <c r="J2498" s="89" t="str">
        <f>VLOOKUP(Revisión_Avance_Periodo!$I2498,BD_Seguimiento_OAP_2019!$L:$M,2,FALSE)</f>
        <v>Monitorear y efectuar seguimiento a los riesgos de corrupción</v>
      </c>
      <c r="K2498" s="106" t="s">
        <v>55</v>
      </c>
      <c r="L2498" s="172">
        <v>4.4642857142857152E-4</v>
      </c>
      <c r="M2498" s="173" t="s">
        <v>104</v>
      </c>
      <c r="N2498" s="174">
        <f>INDEX(BD_Seguimiento_OAP_2019!$AH$3:$AS$294,MATCH(Revisión_Avance_Periodo!$I2498,BD_Seguimiento_OAP_2019!$L$3:$L$294,0),MATCH(Revisión_Avance_Periodo!$M2498,BD_Seguimiento_OAP_2019!$AH$2:$AS$2,0))</f>
        <v>0</v>
      </c>
      <c r="O2498" s="174">
        <f>INDEX(BD_Seguimiento_OAP_2019!$AV$3:$BG$294,MATCH(Revisión_Avance_Periodo!$I2498,BD_Seguimiento_OAP_2019!$L$3:$L$294,0),MATCH(Revisión_Avance_Periodo!$M2498,BD_Seguimiento_OAP_2019!$AV$2:$BG$2,0))</f>
        <v>0</v>
      </c>
      <c r="P2498" s="175">
        <f t="shared" ref="P2498:P2500" si="475">IFERROR((O2498/N2498),0)</f>
        <v>0</v>
      </c>
      <c r="Q2498" s="173" t="str">
        <f>VLOOKUP(P2498,Tabla_Indicador_Gestion4[#All],3,TRUE)</f>
        <v>Por Ejecutar</v>
      </c>
      <c r="R2498" s="213">
        <f>SUBTOTAL(9,$N$2498:$N2498)</f>
        <v>0</v>
      </c>
      <c r="S2498" s="234">
        <f>SUBTOTAL(9,$O$2498:$O2498)</f>
        <v>0</v>
      </c>
      <c r="T2498" s="234">
        <f>IFERROR(+Revisión_Avance_Periodo!$S2498/Revisión_Avance_Periodo!$R2498,0)</f>
        <v>0</v>
      </c>
      <c r="U2498" s="177">
        <f>SUBTOTAL(9,N2498:N2509)</f>
        <v>0.99999999662999994</v>
      </c>
      <c r="V2498" s="176">
        <f>SUBTOTAL(9,O2498:O2509)</f>
        <v>0.33</v>
      </c>
      <c r="W2498" s="176">
        <f t="shared" ref="W2498" si="476">+V2498/U2498</f>
        <v>0.33000000111210004</v>
      </c>
      <c r="X2498" s="176"/>
      <c r="Y2498" s="176">
        <f>100%-Revisión_Avance_Periodo!$W2498</f>
        <v>0.66999999888789996</v>
      </c>
      <c r="Z2498" s="178" t="str">
        <f>VLOOKUP(W2498,Tabla_Indicador_Gestion4[],3,TRUE)</f>
        <v>En Tramite</v>
      </c>
      <c r="AA2498" s="179">
        <f>Revisión_Avance_Periodo!$W2498*Revisión_Avance_Periodo!$L2498</f>
        <v>1.4732142906790182E-4</v>
      </c>
    </row>
    <row r="2499" spans="1:27" x14ac:dyDescent="0.25">
      <c r="A2499" s="94">
        <v>211</v>
      </c>
      <c r="B2499" s="96" t="str">
        <f>CONCATENATE(Revisión_Avance_Periodo!$C2499,";",Revisión_Avance_Periodo!$E2499,";",Revisión_Avance_Periodo!$I2499)</f>
        <v>OE1;PR_10;ACT_209</v>
      </c>
      <c r="C2499" s="180" t="s">
        <v>9</v>
      </c>
      <c r="D2499" s="181" t="str">
        <f>VLOOKUP(Revisión_Avance_Periodo!$C2499,Componentes_BD!$F$1:$G$5,2,FALSE)</f>
        <v>Fortalecer la Vigilancia.</v>
      </c>
      <c r="E2499" s="119" t="s">
        <v>12</v>
      </c>
      <c r="F2499" s="95">
        <v>11</v>
      </c>
      <c r="G2499" s="95" t="str">
        <f>VLOOKUP(Revisión_Avance_Periodo!$A2499,BD_Seguimiento_OAP_2019!$A$2:$G$294,7,FALSE)</f>
        <v>PAI</v>
      </c>
      <c r="H2499" s="95" t="str">
        <f>VLOOKUP(Revisión_Avance_Periodo!$A2499,BD_Seguimiento_OAP_2019!$A$2:$J$294,10,FALSE)</f>
        <v>PAI_05 - Gestión del Riesgo de Corrupción  - Mapa de Riesgos de Corrupción</v>
      </c>
      <c r="I2499" s="95" t="s">
        <v>1712</v>
      </c>
      <c r="J2499" s="95" t="str">
        <f>VLOOKUP(Revisión_Avance_Periodo!$I2499,BD_Seguimiento_OAP_2019!$L:$M,2,FALSE)</f>
        <v>Monitorear y efectuar seguimiento a los riesgos de corrupción</v>
      </c>
      <c r="K2499" s="119" t="s">
        <v>55</v>
      </c>
      <c r="L2499" s="172">
        <v>4.4642857142857152E-4</v>
      </c>
      <c r="M2499" s="182" t="s">
        <v>105</v>
      </c>
      <c r="N2499" s="174">
        <f>INDEX(BD_Seguimiento_OAP_2019!$AH$3:$AS$294,MATCH(Revisión_Avance_Periodo!$I2499,BD_Seguimiento_OAP_2019!$L$3:$L$294,0),MATCH(Revisión_Avance_Periodo!$M2499,BD_Seguimiento_OAP_2019!$AH$2:$AS$2,0))</f>
        <v>0</v>
      </c>
      <c r="O2499" s="174">
        <f>INDEX(BD_Seguimiento_OAP_2019!$AV$3:$BG$294,MATCH(Revisión_Avance_Periodo!$I2499,BD_Seguimiento_OAP_2019!$L$3:$L$294,0),MATCH(Revisión_Avance_Periodo!$M2499,BD_Seguimiento_OAP_2019!$AV$2:$BG$2,0))</f>
        <v>0</v>
      </c>
      <c r="P2499" s="175">
        <f t="shared" si="475"/>
        <v>0</v>
      </c>
      <c r="Q2499" s="182" t="str">
        <f>VLOOKUP(P2499,Tabla_Indicador_Gestion4[#All],3,TRUE)</f>
        <v>Por Ejecutar</v>
      </c>
      <c r="R2499" s="215">
        <f>SUBTOTAL(9,$N$2498:$N2499)</f>
        <v>0</v>
      </c>
      <c r="S2499" s="231">
        <f>SUBTOTAL(9,$O$2498:$O2499)</f>
        <v>0</v>
      </c>
      <c r="T2499" s="231">
        <f>IFERROR(+Revisión_Avance_Periodo!$S2499/Revisión_Avance_Periodo!$R2499,0)</f>
        <v>0</v>
      </c>
      <c r="U2499" s="184"/>
      <c r="V2499" s="185"/>
      <c r="W2499" s="183"/>
      <c r="X2499" s="183"/>
      <c r="Y2499" s="183"/>
      <c r="Z2499" s="186"/>
      <c r="AA2499" s="187"/>
    </row>
    <row r="2500" spans="1:27" x14ac:dyDescent="0.25">
      <c r="A2500" s="88">
        <v>211</v>
      </c>
      <c r="B2500" s="91" t="str">
        <f>CONCATENATE(Revisión_Avance_Periodo!$C2500,";",Revisión_Avance_Periodo!$E2500,";",Revisión_Avance_Periodo!$I2500)</f>
        <v>OE1;PR_10;ACT_209</v>
      </c>
      <c r="C2500" s="170" t="s">
        <v>9</v>
      </c>
      <c r="D2500" s="171" t="str">
        <f>VLOOKUP(Revisión_Avance_Periodo!$C2500,Componentes_BD!$F$1:$G$5,2,FALSE)</f>
        <v>Fortalecer la Vigilancia.</v>
      </c>
      <c r="E2500" s="106" t="s">
        <v>12</v>
      </c>
      <c r="F2500" s="89">
        <v>11</v>
      </c>
      <c r="G2500" s="89" t="str">
        <f>VLOOKUP(Revisión_Avance_Periodo!$A2500,BD_Seguimiento_OAP_2019!$A$2:$G$294,7,FALSE)</f>
        <v>PAI</v>
      </c>
      <c r="H2500" s="89" t="str">
        <f>VLOOKUP(Revisión_Avance_Periodo!$A2500,BD_Seguimiento_OAP_2019!$A$2:$J$294,10,FALSE)</f>
        <v>PAI_05 - Gestión del Riesgo de Corrupción  - Mapa de Riesgos de Corrupción</v>
      </c>
      <c r="I2500" s="89" t="s">
        <v>1712</v>
      </c>
      <c r="J2500" s="89" t="str">
        <f>VLOOKUP(Revisión_Avance_Periodo!$I2500,BD_Seguimiento_OAP_2019!$L:$M,2,FALSE)</f>
        <v>Monitorear y efectuar seguimiento a los riesgos de corrupción</v>
      </c>
      <c r="K2500" s="106" t="s">
        <v>55</v>
      </c>
      <c r="L2500" s="172">
        <v>4.4642857142857152E-4</v>
      </c>
      <c r="M2500" s="173" t="s">
        <v>106</v>
      </c>
      <c r="N2500" s="174">
        <f>INDEX(BD_Seguimiento_OAP_2019!$AH$3:$AS$294,MATCH(Revisión_Avance_Periodo!$I2500,BD_Seguimiento_OAP_2019!$L$3:$L$294,0),MATCH(Revisión_Avance_Periodo!$M2500,BD_Seguimiento_OAP_2019!$AH$2:$AS$2,0))</f>
        <v>0</v>
      </c>
      <c r="O2500" s="174">
        <f>INDEX(BD_Seguimiento_OAP_2019!$AV$3:$BG$294,MATCH(Revisión_Avance_Periodo!$I2500,BD_Seguimiento_OAP_2019!$L$3:$L$294,0),MATCH(Revisión_Avance_Periodo!$M2500,BD_Seguimiento_OAP_2019!$AV$2:$BG$2,0))</f>
        <v>0</v>
      </c>
      <c r="P2500" s="175">
        <f t="shared" si="475"/>
        <v>0</v>
      </c>
      <c r="Q2500" s="173" t="str">
        <f>VLOOKUP(P2500,Tabla_Indicador_Gestion4[#All],3,TRUE)</f>
        <v>Por Ejecutar</v>
      </c>
      <c r="R2500" s="215">
        <f>SUBTOTAL(9,$N$2498:$N2500)</f>
        <v>0</v>
      </c>
      <c r="S2500" s="231">
        <f>SUBTOTAL(9,$O$2498:$O2500)</f>
        <v>0</v>
      </c>
      <c r="T2500" s="231">
        <f>IFERROR(+Revisión_Avance_Periodo!$S2500/Revisión_Avance_Periodo!$R2500,0)</f>
        <v>0</v>
      </c>
      <c r="U2500" s="184"/>
      <c r="V2500" s="185"/>
      <c r="W2500" s="183"/>
      <c r="X2500" s="183"/>
      <c r="Y2500" s="183"/>
      <c r="Z2500" s="186"/>
      <c r="AA2500" s="187"/>
    </row>
    <row r="2501" spans="1:27" x14ac:dyDescent="0.25">
      <c r="A2501" s="94">
        <v>211</v>
      </c>
      <c r="B2501" s="96" t="str">
        <f>CONCATENATE(Revisión_Avance_Periodo!$C2501,";",Revisión_Avance_Periodo!$E2501,";",Revisión_Avance_Periodo!$I2501)</f>
        <v>OE1;PR_10;ACT_209</v>
      </c>
      <c r="C2501" s="180" t="s">
        <v>9</v>
      </c>
      <c r="D2501" s="181" t="str">
        <f>VLOOKUP(Revisión_Avance_Periodo!$C2501,Componentes_BD!$F$1:$G$5,2,FALSE)</f>
        <v>Fortalecer la Vigilancia.</v>
      </c>
      <c r="E2501" s="119" t="s">
        <v>12</v>
      </c>
      <c r="F2501" s="95">
        <v>11</v>
      </c>
      <c r="G2501" s="95" t="str">
        <f>VLOOKUP(Revisión_Avance_Periodo!$A2501,BD_Seguimiento_OAP_2019!$A$2:$G$294,7,FALSE)</f>
        <v>PAI</v>
      </c>
      <c r="H2501" s="95" t="str">
        <f>VLOOKUP(Revisión_Avance_Periodo!$A2501,BD_Seguimiento_OAP_2019!$A$2:$J$294,10,FALSE)</f>
        <v>PAI_05 - Gestión del Riesgo de Corrupción  - Mapa de Riesgos de Corrupción</v>
      </c>
      <c r="I2501" s="95" t="s">
        <v>1712</v>
      </c>
      <c r="J2501" s="95" t="str">
        <f>VLOOKUP(Revisión_Avance_Periodo!$I2501,BD_Seguimiento_OAP_2019!$L:$M,2,FALSE)</f>
        <v>Monitorear y efectuar seguimiento a los riesgos de corrupción</v>
      </c>
      <c r="K2501" s="119" t="s">
        <v>55</v>
      </c>
      <c r="L2501" s="172">
        <v>4.4642857142857152E-4</v>
      </c>
      <c r="M2501" s="182" t="s">
        <v>107</v>
      </c>
      <c r="N2501" s="174">
        <f>INDEX(BD_Seguimiento_OAP_2019!$AH$3:$AS$294,MATCH(Revisión_Avance_Periodo!$I2501,BD_Seguimiento_OAP_2019!$L$3:$L$294,0),MATCH(Revisión_Avance_Periodo!$M2501,BD_Seguimiento_OAP_2019!$AH$2:$AS$2,0))</f>
        <v>0.33333332999999998</v>
      </c>
      <c r="O2501" s="174">
        <f>INDEX(BD_Seguimiento_OAP_2019!$AV$3:$BG$294,MATCH(Revisión_Avance_Periodo!$I2501,BD_Seguimiento_OAP_2019!$L$3:$L$294,0),MATCH(Revisión_Avance_Periodo!$M2501,BD_Seguimiento_OAP_2019!$AV$2:$BG$2,0))</f>
        <v>0.33</v>
      </c>
      <c r="P2501" s="188">
        <f t="shared" ref="P2501:P2561" si="477">O2501/N2501</f>
        <v>0.99000000990000014</v>
      </c>
      <c r="Q2501" s="182" t="str">
        <f>VLOOKUP(P2501,Tabla_Indicador_Gestion4[#All],3,TRUE)</f>
        <v>Culminada</v>
      </c>
      <c r="R2501" s="215">
        <f>SUBTOTAL(9,$N$2498:$N2501)</f>
        <v>0.33333332999999998</v>
      </c>
      <c r="S2501" s="231">
        <f>SUBTOTAL(9,$O$2498:$O2501)</f>
        <v>0.33</v>
      </c>
      <c r="T2501" s="231">
        <f>IFERROR(+Revisión_Avance_Periodo!$S2501/Revisión_Avance_Periodo!$R2501,0)</f>
        <v>0.99000000990000014</v>
      </c>
      <c r="U2501" s="184"/>
      <c r="V2501" s="185"/>
      <c r="W2501" s="183"/>
      <c r="X2501" s="183"/>
      <c r="Y2501" s="183"/>
      <c r="Z2501" s="186"/>
      <c r="AA2501" s="187"/>
    </row>
    <row r="2502" spans="1:27" x14ac:dyDescent="0.25">
      <c r="A2502" s="88">
        <v>211</v>
      </c>
      <c r="B2502" s="91" t="str">
        <f>CONCATENATE(Revisión_Avance_Periodo!$C2502,";",Revisión_Avance_Periodo!$E2502,";",Revisión_Avance_Periodo!$I2502)</f>
        <v>OE1;PR_10;ACT_209</v>
      </c>
      <c r="C2502" s="170" t="s">
        <v>9</v>
      </c>
      <c r="D2502" s="171" t="str">
        <f>VLOOKUP(Revisión_Avance_Periodo!$C2502,Componentes_BD!$F$1:$G$5,2,FALSE)</f>
        <v>Fortalecer la Vigilancia.</v>
      </c>
      <c r="E2502" s="106" t="s">
        <v>12</v>
      </c>
      <c r="F2502" s="89">
        <v>11</v>
      </c>
      <c r="G2502" s="89" t="str">
        <f>VLOOKUP(Revisión_Avance_Periodo!$A2502,BD_Seguimiento_OAP_2019!$A$2:$G$294,7,FALSE)</f>
        <v>PAI</v>
      </c>
      <c r="H2502" s="89" t="str">
        <f>VLOOKUP(Revisión_Avance_Periodo!$A2502,BD_Seguimiento_OAP_2019!$A$2:$J$294,10,FALSE)</f>
        <v>PAI_05 - Gestión del Riesgo de Corrupción  - Mapa de Riesgos de Corrupción</v>
      </c>
      <c r="I2502" s="89" t="s">
        <v>1712</v>
      </c>
      <c r="J2502" s="89" t="str">
        <f>VLOOKUP(Revisión_Avance_Periodo!$I2502,BD_Seguimiento_OAP_2019!$L:$M,2,FALSE)</f>
        <v>Monitorear y efectuar seguimiento a los riesgos de corrupción</v>
      </c>
      <c r="K2502" s="106" t="s">
        <v>55</v>
      </c>
      <c r="L2502" s="172">
        <v>4.4642857142857152E-4</v>
      </c>
      <c r="M2502" s="173" t="s">
        <v>108</v>
      </c>
      <c r="N2502" s="174">
        <f>INDEX(BD_Seguimiento_OAP_2019!$AH$3:$AS$294,MATCH(Revisión_Avance_Periodo!$I2502,BD_Seguimiento_OAP_2019!$L$3:$L$294,0),MATCH(Revisión_Avance_Periodo!$M2502,BD_Seguimiento_OAP_2019!$AH$2:$AS$2,0))</f>
        <v>0</v>
      </c>
      <c r="O2502" s="174">
        <f>INDEX(BD_Seguimiento_OAP_2019!$AV$3:$BG$294,MATCH(Revisión_Avance_Periodo!$I2502,BD_Seguimiento_OAP_2019!$L$3:$L$294,0),MATCH(Revisión_Avance_Periodo!$M2502,BD_Seguimiento_OAP_2019!$AV$2:$BG$2,0))</f>
        <v>0</v>
      </c>
      <c r="P2502" s="175">
        <f t="shared" ref="P2502:P2504" si="478">IFERROR((O2502/N2502),0)</f>
        <v>0</v>
      </c>
      <c r="Q2502" s="173" t="str">
        <f>VLOOKUP(P2502,Tabla_Indicador_Gestion4[#All],3,TRUE)</f>
        <v>Por Ejecutar</v>
      </c>
      <c r="R2502" s="215">
        <f>SUBTOTAL(9,$N$2498:$N2502)</f>
        <v>0.33333332999999998</v>
      </c>
      <c r="S2502" s="231">
        <f>SUBTOTAL(9,$O$2498:$O2502)</f>
        <v>0.33</v>
      </c>
      <c r="T2502" s="231">
        <f>IFERROR(+Revisión_Avance_Periodo!$S2502/Revisión_Avance_Periodo!$R2502,0)</f>
        <v>0.99000000990000014</v>
      </c>
      <c r="U2502" s="184"/>
      <c r="V2502" s="185"/>
      <c r="W2502" s="183"/>
      <c r="X2502" s="183"/>
      <c r="Y2502" s="183"/>
      <c r="Z2502" s="186"/>
      <c r="AA2502" s="187"/>
    </row>
    <row r="2503" spans="1:27" x14ac:dyDescent="0.25">
      <c r="A2503" s="94">
        <v>211</v>
      </c>
      <c r="B2503" s="96" t="str">
        <f>CONCATENATE(Revisión_Avance_Periodo!$C2503,";",Revisión_Avance_Periodo!$E2503,";",Revisión_Avance_Periodo!$I2503)</f>
        <v>OE1;PR_10;ACT_209</v>
      </c>
      <c r="C2503" s="180" t="s">
        <v>9</v>
      </c>
      <c r="D2503" s="181" t="str">
        <f>VLOOKUP(Revisión_Avance_Periodo!$C2503,Componentes_BD!$F$1:$G$5,2,FALSE)</f>
        <v>Fortalecer la Vigilancia.</v>
      </c>
      <c r="E2503" s="119" t="s">
        <v>12</v>
      </c>
      <c r="F2503" s="95">
        <v>11</v>
      </c>
      <c r="G2503" s="95" t="str">
        <f>VLOOKUP(Revisión_Avance_Periodo!$A2503,BD_Seguimiento_OAP_2019!$A$2:$G$294,7,FALSE)</f>
        <v>PAI</v>
      </c>
      <c r="H2503" s="95" t="str">
        <f>VLOOKUP(Revisión_Avance_Periodo!$A2503,BD_Seguimiento_OAP_2019!$A$2:$J$294,10,FALSE)</f>
        <v>PAI_05 - Gestión del Riesgo de Corrupción  - Mapa de Riesgos de Corrupción</v>
      </c>
      <c r="I2503" s="95" t="s">
        <v>1712</v>
      </c>
      <c r="J2503" s="95" t="str">
        <f>VLOOKUP(Revisión_Avance_Periodo!$I2503,BD_Seguimiento_OAP_2019!$L:$M,2,FALSE)</f>
        <v>Monitorear y efectuar seguimiento a los riesgos de corrupción</v>
      </c>
      <c r="K2503" s="119" t="s">
        <v>55</v>
      </c>
      <c r="L2503" s="172">
        <v>4.4642857142857152E-4</v>
      </c>
      <c r="M2503" s="182" t="s">
        <v>109</v>
      </c>
      <c r="N2503" s="174">
        <f>INDEX(BD_Seguimiento_OAP_2019!$AH$3:$AS$294,MATCH(Revisión_Avance_Periodo!$I2503,BD_Seguimiento_OAP_2019!$L$3:$L$294,0),MATCH(Revisión_Avance_Periodo!$M2503,BD_Seguimiento_OAP_2019!$AH$2:$AS$2,0))</f>
        <v>0</v>
      </c>
      <c r="O2503" s="174">
        <f>INDEX(BD_Seguimiento_OAP_2019!$AV$3:$BG$294,MATCH(Revisión_Avance_Periodo!$I2503,BD_Seguimiento_OAP_2019!$L$3:$L$294,0),MATCH(Revisión_Avance_Periodo!$M2503,BD_Seguimiento_OAP_2019!$AV$2:$BG$2,0))</f>
        <v>0</v>
      </c>
      <c r="P2503" s="175">
        <f t="shared" si="478"/>
        <v>0</v>
      </c>
      <c r="Q2503" s="182" t="str">
        <f>VLOOKUP(P2503,Tabla_Indicador_Gestion4[#All],3,TRUE)</f>
        <v>Por Ejecutar</v>
      </c>
      <c r="R2503" s="215">
        <f>SUBTOTAL(9,$N$2498:$N2503)</f>
        <v>0.33333332999999998</v>
      </c>
      <c r="S2503" s="231">
        <f>SUBTOTAL(9,$O$2498:$O2503)</f>
        <v>0.33</v>
      </c>
      <c r="T2503" s="231">
        <f>IFERROR(+Revisión_Avance_Periodo!$S2503/Revisión_Avance_Periodo!$R2503,0)</f>
        <v>0.99000000990000014</v>
      </c>
      <c r="U2503" s="184"/>
      <c r="V2503" s="185"/>
      <c r="W2503" s="183"/>
      <c r="X2503" s="183"/>
      <c r="Y2503" s="183"/>
      <c r="Z2503" s="186"/>
      <c r="AA2503" s="187"/>
    </row>
    <row r="2504" spans="1:27" x14ac:dyDescent="0.25">
      <c r="A2504" s="88">
        <v>211</v>
      </c>
      <c r="B2504" s="91" t="str">
        <f>CONCATENATE(Revisión_Avance_Periodo!$C2504,";",Revisión_Avance_Periodo!$E2504,";",Revisión_Avance_Periodo!$I2504)</f>
        <v>OE1;PR_10;ACT_209</v>
      </c>
      <c r="C2504" s="170" t="s">
        <v>9</v>
      </c>
      <c r="D2504" s="171" t="str">
        <f>VLOOKUP(Revisión_Avance_Periodo!$C2504,Componentes_BD!$F$1:$G$5,2,FALSE)</f>
        <v>Fortalecer la Vigilancia.</v>
      </c>
      <c r="E2504" s="106" t="s">
        <v>12</v>
      </c>
      <c r="F2504" s="89">
        <v>11</v>
      </c>
      <c r="G2504" s="89" t="str">
        <f>VLOOKUP(Revisión_Avance_Periodo!$A2504,BD_Seguimiento_OAP_2019!$A$2:$G$294,7,FALSE)</f>
        <v>PAI</v>
      </c>
      <c r="H2504" s="89" t="str">
        <f>VLOOKUP(Revisión_Avance_Periodo!$A2504,BD_Seguimiento_OAP_2019!$A$2:$J$294,10,FALSE)</f>
        <v>PAI_05 - Gestión del Riesgo de Corrupción  - Mapa de Riesgos de Corrupción</v>
      </c>
      <c r="I2504" s="89" t="s">
        <v>1712</v>
      </c>
      <c r="J2504" s="89" t="str">
        <f>VLOOKUP(Revisión_Avance_Periodo!$I2504,BD_Seguimiento_OAP_2019!$L:$M,2,FALSE)</f>
        <v>Monitorear y efectuar seguimiento a los riesgos de corrupción</v>
      </c>
      <c r="K2504" s="106" t="s">
        <v>55</v>
      </c>
      <c r="L2504" s="172">
        <v>4.4642857142857152E-4</v>
      </c>
      <c r="M2504" s="173" t="s">
        <v>110</v>
      </c>
      <c r="N2504" s="174">
        <f>INDEX(BD_Seguimiento_OAP_2019!$AH$3:$AS$294,MATCH(Revisión_Avance_Periodo!$I2504,BD_Seguimiento_OAP_2019!$L$3:$L$294,0),MATCH(Revisión_Avance_Periodo!$M2504,BD_Seguimiento_OAP_2019!$AH$2:$AS$2,0))</f>
        <v>0</v>
      </c>
      <c r="O2504" s="174">
        <f>INDEX(BD_Seguimiento_OAP_2019!$AV$3:$BG$294,MATCH(Revisión_Avance_Periodo!$I2504,BD_Seguimiento_OAP_2019!$L$3:$L$294,0),MATCH(Revisión_Avance_Periodo!$M2504,BD_Seguimiento_OAP_2019!$AV$2:$BG$2,0))</f>
        <v>0</v>
      </c>
      <c r="P2504" s="175">
        <f t="shared" si="478"/>
        <v>0</v>
      </c>
      <c r="Q2504" s="173" t="str">
        <f>VLOOKUP(P2504,Tabla_Indicador_Gestion4[#All],3,TRUE)</f>
        <v>Por Ejecutar</v>
      </c>
      <c r="R2504" s="215">
        <f>SUBTOTAL(9,$N$2498:$N2504)</f>
        <v>0.33333332999999998</v>
      </c>
      <c r="S2504" s="231">
        <f>SUBTOTAL(9,$O$2498:$O2504)</f>
        <v>0.33</v>
      </c>
      <c r="T2504" s="231">
        <f>IFERROR(+Revisión_Avance_Periodo!$S2504/Revisión_Avance_Periodo!$R2504,0)</f>
        <v>0.99000000990000014</v>
      </c>
      <c r="U2504" s="184"/>
      <c r="V2504" s="185"/>
      <c r="W2504" s="183"/>
      <c r="X2504" s="183"/>
      <c r="Y2504" s="183"/>
      <c r="Z2504" s="186"/>
      <c r="AA2504" s="187"/>
    </row>
    <row r="2505" spans="1:27" x14ac:dyDescent="0.25">
      <c r="A2505" s="94">
        <v>211</v>
      </c>
      <c r="B2505" s="96" t="str">
        <f>CONCATENATE(Revisión_Avance_Periodo!$C2505,";",Revisión_Avance_Periodo!$E2505,";",Revisión_Avance_Periodo!$I2505)</f>
        <v>OE1;PR_10;ACT_209</v>
      </c>
      <c r="C2505" s="180" t="s">
        <v>9</v>
      </c>
      <c r="D2505" s="181" t="str">
        <f>VLOOKUP(Revisión_Avance_Periodo!$C2505,Componentes_BD!$F$1:$G$5,2,FALSE)</f>
        <v>Fortalecer la Vigilancia.</v>
      </c>
      <c r="E2505" s="119" t="s">
        <v>12</v>
      </c>
      <c r="F2505" s="95">
        <v>11</v>
      </c>
      <c r="G2505" s="95" t="str">
        <f>VLOOKUP(Revisión_Avance_Periodo!$A2505,BD_Seguimiento_OAP_2019!$A$2:$G$294,7,FALSE)</f>
        <v>PAI</v>
      </c>
      <c r="H2505" s="95" t="str">
        <f>VLOOKUP(Revisión_Avance_Periodo!$A2505,BD_Seguimiento_OAP_2019!$A$2:$J$294,10,FALSE)</f>
        <v>PAI_05 - Gestión del Riesgo de Corrupción  - Mapa de Riesgos de Corrupción</v>
      </c>
      <c r="I2505" s="95" t="s">
        <v>1712</v>
      </c>
      <c r="J2505" s="95" t="str">
        <f>VLOOKUP(Revisión_Avance_Periodo!$I2505,BD_Seguimiento_OAP_2019!$L:$M,2,FALSE)</f>
        <v>Monitorear y efectuar seguimiento a los riesgos de corrupción</v>
      </c>
      <c r="K2505" s="119" t="s">
        <v>55</v>
      </c>
      <c r="L2505" s="172">
        <v>4.4642857142857152E-4</v>
      </c>
      <c r="M2505" s="182" t="s">
        <v>111</v>
      </c>
      <c r="N2505" s="174">
        <f>INDEX(BD_Seguimiento_OAP_2019!$AH$3:$AS$294,MATCH(Revisión_Avance_Periodo!$I2505,BD_Seguimiento_OAP_2019!$L$3:$L$294,0),MATCH(Revisión_Avance_Periodo!$M2505,BD_Seguimiento_OAP_2019!$AH$2:$AS$2,0))</f>
        <v>0.33333333329999998</v>
      </c>
      <c r="O2505" s="174">
        <f>INDEX(BD_Seguimiento_OAP_2019!$AV$3:$BG$294,MATCH(Revisión_Avance_Periodo!$I2505,BD_Seguimiento_OAP_2019!$L$3:$L$294,0),MATCH(Revisión_Avance_Periodo!$M2505,BD_Seguimiento_OAP_2019!$AV$2:$BG$2,0))</f>
        <v>0</v>
      </c>
      <c r="P2505" s="188">
        <f t="shared" si="477"/>
        <v>0</v>
      </c>
      <c r="Q2505" s="182" t="str">
        <f>VLOOKUP(P2505,Tabla_Indicador_Gestion4[#All],3,TRUE)</f>
        <v>Por Ejecutar</v>
      </c>
      <c r="R2505" s="215">
        <f>SUBTOTAL(9,$N$2498:$N2505)</f>
        <v>0.66666666330000002</v>
      </c>
      <c r="S2505" s="231">
        <f>SUBTOTAL(9,$O$2498:$O2505)</f>
        <v>0.33</v>
      </c>
      <c r="T2505" s="231">
        <f>IFERROR(+Revisión_Avance_Periodo!$S2505/Revisión_Avance_Periodo!$R2505,0)</f>
        <v>0.49500000249975001</v>
      </c>
      <c r="U2505" s="184"/>
      <c r="V2505" s="185"/>
      <c r="W2505" s="183"/>
      <c r="X2505" s="183"/>
      <c r="Y2505" s="183"/>
      <c r="Z2505" s="186"/>
      <c r="AA2505" s="187"/>
    </row>
    <row r="2506" spans="1:27" x14ac:dyDescent="0.25">
      <c r="A2506" s="88">
        <v>211</v>
      </c>
      <c r="B2506" s="91" t="str">
        <f>CONCATENATE(Revisión_Avance_Periodo!$C2506,";",Revisión_Avance_Periodo!$E2506,";",Revisión_Avance_Periodo!$I2506)</f>
        <v>OE1;PR_10;ACT_209</v>
      </c>
      <c r="C2506" s="170" t="s">
        <v>9</v>
      </c>
      <c r="D2506" s="171" t="str">
        <f>VLOOKUP(Revisión_Avance_Periodo!$C2506,Componentes_BD!$F$1:$G$5,2,FALSE)</f>
        <v>Fortalecer la Vigilancia.</v>
      </c>
      <c r="E2506" s="106" t="s">
        <v>12</v>
      </c>
      <c r="F2506" s="89">
        <v>11</v>
      </c>
      <c r="G2506" s="89" t="str">
        <f>VLOOKUP(Revisión_Avance_Periodo!$A2506,BD_Seguimiento_OAP_2019!$A$2:$G$294,7,FALSE)</f>
        <v>PAI</v>
      </c>
      <c r="H2506" s="89" t="str">
        <f>VLOOKUP(Revisión_Avance_Periodo!$A2506,BD_Seguimiento_OAP_2019!$A$2:$J$294,10,FALSE)</f>
        <v>PAI_05 - Gestión del Riesgo de Corrupción  - Mapa de Riesgos de Corrupción</v>
      </c>
      <c r="I2506" s="89" t="s">
        <v>1712</v>
      </c>
      <c r="J2506" s="89" t="str">
        <f>VLOOKUP(Revisión_Avance_Periodo!$I2506,BD_Seguimiento_OAP_2019!$L:$M,2,FALSE)</f>
        <v>Monitorear y efectuar seguimiento a los riesgos de corrupción</v>
      </c>
      <c r="K2506" s="106" t="s">
        <v>55</v>
      </c>
      <c r="L2506" s="172">
        <v>4.4642857142857152E-4</v>
      </c>
      <c r="M2506" s="173" t="s">
        <v>112</v>
      </c>
      <c r="N2506" s="174">
        <f>INDEX(BD_Seguimiento_OAP_2019!$AH$3:$AS$294,MATCH(Revisión_Avance_Periodo!$I2506,BD_Seguimiento_OAP_2019!$L$3:$L$294,0),MATCH(Revisión_Avance_Periodo!$M2506,BD_Seguimiento_OAP_2019!$AH$2:$AS$2,0))</f>
        <v>0</v>
      </c>
      <c r="O2506" s="174">
        <f>INDEX(BD_Seguimiento_OAP_2019!$AV$3:$BG$294,MATCH(Revisión_Avance_Periodo!$I2506,BD_Seguimiento_OAP_2019!$L$3:$L$294,0),MATCH(Revisión_Avance_Periodo!$M2506,BD_Seguimiento_OAP_2019!$AV$2:$BG$2,0))</f>
        <v>0</v>
      </c>
      <c r="P2506" s="175">
        <f t="shared" ref="P2506:P2508" si="479">IFERROR((O2506/N2506),0)</f>
        <v>0</v>
      </c>
      <c r="Q2506" s="173" t="str">
        <f>VLOOKUP(P2506,Tabla_Indicador_Gestion4[#All],3,TRUE)</f>
        <v>Por Ejecutar</v>
      </c>
      <c r="R2506" s="215">
        <f>SUBTOTAL(9,$N$2498:$N2506)</f>
        <v>0.66666666330000002</v>
      </c>
      <c r="S2506" s="231">
        <f>SUBTOTAL(9,$O$2498:$O2506)</f>
        <v>0.33</v>
      </c>
      <c r="T2506" s="231">
        <f>IFERROR(+Revisión_Avance_Periodo!$S2506/Revisión_Avance_Periodo!$R2506,0)</f>
        <v>0.49500000249975001</v>
      </c>
      <c r="U2506" s="184"/>
      <c r="V2506" s="185"/>
      <c r="W2506" s="183"/>
      <c r="X2506" s="183"/>
      <c r="Y2506" s="183"/>
      <c r="Z2506" s="186"/>
      <c r="AA2506" s="187"/>
    </row>
    <row r="2507" spans="1:27" x14ac:dyDescent="0.25">
      <c r="A2507" s="94">
        <v>211</v>
      </c>
      <c r="B2507" s="96" t="str">
        <f>CONCATENATE(Revisión_Avance_Periodo!$C2507,";",Revisión_Avance_Periodo!$E2507,";",Revisión_Avance_Periodo!$I2507)</f>
        <v>OE1;PR_10;ACT_209</v>
      </c>
      <c r="C2507" s="180" t="s">
        <v>9</v>
      </c>
      <c r="D2507" s="181" t="str">
        <f>VLOOKUP(Revisión_Avance_Periodo!$C2507,Componentes_BD!$F$1:$G$5,2,FALSE)</f>
        <v>Fortalecer la Vigilancia.</v>
      </c>
      <c r="E2507" s="119" t="s">
        <v>12</v>
      </c>
      <c r="F2507" s="95">
        <v>11</v>
      </c>
      <c r="G2507" s="95" t="str">
        <f>VLOOKUP(Revisión_Avance_Periodo!$A2507,BD_Seguimiento_OAP_2019!$A$2:$G$294,7,FALSE)</f>
        <v>PAI</v>
      </c>
      <c r="H2507" s="95" t="str">
        <f>VLOOKUP(Revisión_Avance_Periodo!$A2507,BD_Seguimiento_OAP_2019!$A$2:$J$294,10,FALSE)</f>
        <v>PAI_05 - Gestión del Riesgo de Corrupción  - Mapa de Riesgos de Corrupción</v>
      </c>
      <c r="I2507" s="95" t="s">
        <v>1712</v>
      </c>
      <c r="J2507" s="95" t="str">
        <f>VLOOKUP(Revisión_Avance_Periodo!$I2507,BD_Seguimiento_OAP_2019!$L:$M,2,FALSE)</f>
        <v>Monitorear y efectuar seguimiento a los riesgos de corrupción</v>
      </c>
      <c r="K2507" s="119" t="s">
        <v>55</v>
      </c>
      <c r="L2507" s="172">
        <v>4.4642857142857152E-4</v>
      </c>
      <c r="M2507" s="182" t="s">
        <v>113</v>
      </c>
      <c r="N2507" s="174">
        <f>INDEX(BD_Seguimiento_OAP_2019!$AH$3:$AS$294,MATCH(Revisión_Avance_Periodo!$I2507,BD_Seguimiento_OAP_2019!$L$3:$L$294,0),MATCH(Revisión_Avance_Periodo!$M2507,BD_Seguimiento_OAP_2019!$AH$2:$AS$2,0))</f>
        <v>0</v>
      </c>
      <c r="O2507" s="174">
        <f>INDEX(BD_Seguimiento_OAP_2019!$AV$3:$BG$294,MATCH(Revisión_Avance_Periodo!$I2507,BD_Seguimiento_OAP_2019!$L$3:$L$294,0),MATCH(Revisión_Avance_Periodo!$M2507,BD_Seguimiento_OAP_2019!$AV$2:$BG$2,0))</f>
        <v>0</v>
      </c>
      <c r="P2507" s="175">
        <f t="shared" si="479"/>
        <v>0</v>
      </c>
      <c r="Q2507" s="182" t="str">
        <f>VLOOKUP(P2507,Tabla_Indicador_Gestion4[#All],3,TRUE)</f>
        <v>Por Ejecutar</v>
      </c>
      <c r="R2507" s="215">
        <f>SUBTOTAL(9,$N$2498:$N2507)</f>
        <v>0.66666666330000002</v>
      </c>
      <c r="S2507" s="231">
        <f>SUBTOTAL(9,$O$2498:$O2507)</f>
        <v>0.33</v>
      </c>
      <c r="T2507" s="231">
        <f>IFERROR(+Revisión_Avance_Periodo!$S2507/Revisión_Avance_Periodo!$R2507,0)</f>
        <v>0.49500000249975001</v>
      </c>
      <c r="U2507" s="184"/>
      <c r="V2507" s="185"/>
      <c r="W2507" s="183"/>
      <c r="X2507" s="183"/>
      <c r="Y2507" s="183"/>
      <c r="Z2507" s="186"/>
      <c r="AA2507" s="187"/>
    </row>
    <row r="2508" spans="1:27" x14ac:dyDescent="0.25">
      <c r="A2508" s="88">
        <v>211</v>
      </c>
      <c r="B2508" s="91" t="str">
        <f>CONCATENATE(Revisión_Avance_Periodo!$C2508,";",Revisión_Avance_Periodo!$E2508,";",Revisión_Avance_Periodo!$I2508)</f>
        <v>OE1;PR_10;ACT_209</v>
      </c>
      <c r="C2508" s="170" t="s">
        <v>9</v>
      </c>
      <c r="D2508" s="171" t="str">
        <f>VLOOKUP(Revisión_Avance_Periodo!$C2508,Componentes_BD!$F$1:$G$5,2,FALSE)</f>
        <v>Fortalecer la Vigilancia.</v>
      </c>
      <c r="E2508" s="106" t="s">
        <v>12</v>
      </c>
      <c r="F2508" s="89">
        <v>11</v>
      </c>
      <c r="G2508" s="89" t="str">
        <f>VLOOKUP(Revisión_Avance_Periodo!$A2508,BD_Seguimiento_OAP_2019!$A$2:$G$294,7,FALSE)</f>
        <v>PAI</v>
      </c>
      <c r="H2508" s="89" t="str">
        <f>VLOOKUP(Revisión_Avance_Periodo!$A2508,BD_Seguimiento_OAP_2019!$A$2:$J$294,10,FALSE)</f>
        <v>PAI_05 - Gestión del Riesgo de Corrupción  - Mapa de Riesgos de Corrupción</v>
      </c>
      <c r="I2508" s="89" t="s">
        <v>1712</v>
      </c>
      <c r="J2508" s="89" t="str">
        <f>VLOOKUP(Revisión_Avance_Periodo!$I2508,BD_Seguimiento_OAP_2019!$L:$M,2,FALSE)</f>
        <v>Monitorear y efectuar seguimiento a los riesgos de corrupción</v>
      </c>
      <c r="K2508" s="106" t="s">
        <v>55</v>
      </c>
      <c r="L2508" s="172">
        <v>4.4642857142857152E-4</v>
      </c>
      <c r="M2508" s="173" t="s">
        <v>114</v>
      </c>
      <c r="N2508" s="174">
        <f>INDEX(BD_Seguimiento_OAP_2019!$AH$3:$AS$294,MATCH(Revisión_Avance_Periodo!$I2508,BD_Seguimiento_OAP_2019!$L$3:$L$294,0),MATCH(Revisión_Avance_Periodo!$M2508,BD_Seguimiento_OAP_2019!$AH$2:$AS$2,0))</f>
        <v>0</v>
      </c>
      <c r="O2508" s="174">
        <f>INDEX(BD_Seguimiento_OAP_2019!$AV$3:$BG$294,MATCH(Revisión_Avance_Periodo!$I2508,BD_Seguimiento_OAP_2019!$L$3:$L$294,0),MATCH(Revisión_Avance_Periodo!$M2508,BD_Seguimiento_OAP_2019!$AV$2:$BG$2,0))</f>
        <v>0</v>
      </c>
      <c r="P2508" s="175">
        <f t="shared" si="479"/>
        <v>0</v>
      </c>
      <c r="Q2508" s="173" t="str">
        <f>VLOOKUP(P2508,Tabla_Indicador_Gestion4[#All],3,TRUE)</f>
        <v>Por Ejecutar</v>
      </c>
      <c r="R2508" s="215">
        <f>SUBTOTAL(9,$N$2498:$N2508)</f>
        <v>0.66666666330000002</v>
      </c>
      <c r="S2508" s="231">
        <f>SUBTOTAL(9,$O$2498:$O2508)</f>
        <v>0.33</v>
      </c>
      <c r="T2508" s="231">
        <f>IFERROR(+Revisión_Avance_Periodo!$S2508/Revisión_Avance_Periodo!$R2508,0)</f>
        <v>0.49500000249975001</v>
      </c>
      <c r="U2508" s="184"/>
      <c r="V2508" s="185"/>
      <c r="W2508" s="183"/>
      <c r="X2508" s="183"/>
      <c r="Y2508" s="183"/>
      <c r="Z2508" s="186"/>
      <c r="AA2508" s="187"/>
    </row>
    <row r="2509" spans="1:27" ht="15.75" thickBot="1" x14ac:dyDescent="0.3">
      <c r="A2509" s="94">
        <v>211</v>
      </c>
      <c r="B2509" s="96" t="str">
        <f>CONCATENATE(Revisión_Avance_Periodo!$C2509,";",Revisión_Avance_Periodo!$E2509,";",Revisión_Avance_Periodo!$I2509)</f>
        <v>OE1;PR_10;ACT_209</v>
      </c>
      <c r="C2509" s="180" t="s">
        <v>9</v>
      </c>
      <c r="D2509" s="181" t="str">
        <f>VLOOKUP(Revisión_Avance_Periodo!$C2509,Componentes_BD!$F$1:$G$5,2,FALSE)</f>
        <v>Fortalecer la Vigilancia.</v>
      </c>
      <c r="E2509" s="119" t="s">
        <v>12</v>
      </c>
      <c r="F2509" s="95">
        <v>11</v>
      </c>
      <c r="G2509" s="95" t="str">
        <f>VLOOKUP(Revisión_Avance_Periodo!$A2509,BD_Seguimiento_OAP_2019!$A$2:$G$294,7,FALSE)</f>
        <v>PAI</v>
      </c>
      <c r="H2509" s="95" t="str">
        <f>VLOOKUP(Revisión_Avance_Periodo!$A2509,BD_Seguimiento_OAP_2019!$A$2:$J$294,10,FALSE)</f>
        <v>PAI_05 - Gestión del Riesgo de Corrupción  - Mapa de Riesgos de Corrupción</v>
      </c>
      <c r="I2509" s="95" t="s">
        <v>1712</v>
      </c>
      <c r="J2509" s="95" t="str">
        <f>VLOOKUP(Revisión_Avance_Periodo!$I2509,BD_Seguimiento_OAP_2019!$L:$M,2,FALSE)</f>
        <v>Monitorear y efectuar seguimiento a los riesgos de corrupción</v>
      </c>
      <c r="K2509" s="119" t="s">
        <v>55</v>
      </c>
      <c r="L2509" s="172">
        <v>4.4642857142857152E-4</v>
      </c>
      <c r="M2509" s="182" t="s">
        <v>115</v>
      </c>
      <c r="N2509" s="174">
        <f>INDEX(BD_Seguimiento_OAP_2019!$AH$3:$AS$294,MATCH(Revisión_Avance_Periodo!$I2509,BD_Seguimiento_OAP_2019!$L$3:$L$294,0),MATCH(Revisión_Avance_Periodo!$M2509,BD_Seguimiento_OAP_2019!$AH$2:$AS$2,0))</f>
        <v>0.33333333332999998</v>
      </c>
      <c r="O2509" s="174">
        <f>INDEX(BD_Seguimiento_OAP_2019!$AV$3:$BG$294,MATCH(Revisión_Avance_Periodo!$I2509,BD_Seguimiento_OAP_2019!$L$3:$L$294,0),MATCH(Revisión_Avance_Periodo!$M2509,BD_Seguimiento_OAP_2019!$AV$2:$BG$2,0))</f>
        <v>0</v>
      </c>
      <c r="P2509" s="188">
        <f t="shared" si="477"/>
        <v>0</v>
      </c>
      <c r="Q2509" s="182" t="str">
        <f>VLOOKUP(P2509,Tabla_Indicador_Gestion4[#All],3,TRUE)</f>
        <v>Por Ejecutar</v>
      </c>
      <c r="R2509" s="215">
        <f>SUBTOTAL(9,$N$2498:$N2509)</f>
        <v>0.99999999662999994</v>
      </c>
      <c r="S2509" s="231">
        <f>SUBTOTAL(9,$O$2498:$O2509)</f>
        <v>0.33</v>
      </c>
      <c r="T2509" s="231">
        <f>IFERROR(+Revisión_Avance_Periodo!$S2509/Revisión_Avance_Periodo!$R2509,0)</f>
        <v>0.33000000111210004</v>
      </c>
      <c r="U2509" s="184"/>
      <c r="V2509" s="185"/>
      <c r="W2509" s="183"/>
      <c r="X2509" s="183"/>
      <c r="Y2509" s="183"/>
      <c r="Z2509" s="186"/>
      <c r="AA2509" s="187"/>
    </row>
    <row r="2510" spans="1:27" x14ac:dyDescent="0.25">
      <c r="A2510" s="88">
        <v>212</v>
      </c>
      <c r="B2510" s="91" t="str">
        <f>CONCATENATE(Revisión_Avance_Periodo!$C2510,";",Revisión_Avance_Periodo!$E2510,";",Revisión_Avance_Periodo!$I2510)</f>
        <v>OE1;PR_10;ACT_223</v>
      </c>
      <c r="C2510" s="170" t="s">
        <v>9</v>
      </c>
      <c r="D2510" s="171" t="str">
        <f>VLOOKUP(Revisión_Avance_Periodo!$C2510,Componentes_BD!$F$1:$G$5,2,FALSE)</f>
        <v>Fortalecer la Vigilancia.</v>
      </c>
      <c r="E2510" s="106" t="s">
        <v>12</v>
      </c>
      <c r="F2510" s="89">
        <v>11</v>
      </c>
      <c r="G2510" s="89" t="str">
        <f>VLOOKUP(Revisión_Avance_Periodo!$A2510,BD_Seguimiento_OAP_2019!$A$2:$G$294,7,FALSE)</f>
        <v>PAI</v>
      </c>
      <c r="H2510" s="89" t="str">
        <f>VLOOKUP(Revisión_Avance_Periodo!$A2510,BD_Seguimiento_OAP_2019!$A$2:$J$294,10,FALSE)</f>
        <v>PAI_05 - Gestión del Riesgo de Corrupción  - Mapa de Riesgos de Corrupción</v>
      </c>
      <c r="I2510" s="89" t="s">
        <v>1716</v>
      </c>
      <c r="J2510" s="89" t="str">
        <f>VLOOKUP(Revisión_Avance_Periodo!$I2510,BD_Seguimiento_OAP_2019!$L:$M,2,FALSE)</f>
        <v>Monitorear y efectuar seguimiento a los riesgos de corrupción</v>
      </c>
      <c r="K2510" s="106" t="s">
        <v>59</v>
      </c>
      <c r="L2510" s="172">
        <v>4.4642857142857152E-4</v>
      </c>
      <c r="M2510" s="173" t="s">
        <v>104</v>
      </c>
      <c r="N2510" s="174">
        <f>INDEX(BD_Seguimiento_OAP_2019!$AH$3:$AS$294,MATCH(Revisión_Avance_Periodo!$I2510,BD_Seguimiento_OAP_2019!$L$3:$L$294,0),MATCH(Revisión_Avance_Periodo!$M2510,BD_Seguimiento_OAP_2019!$AH$2:$AS$2,0))</f>
        <v>0</v>
      </c>
      <c r="O2510" s="174">
        <f>INDEX(BD_Seguimiento_OAP_2019!$AV$3:$BG$294,MATCH(Revisión_Avance_Periodo!$I2510,BD_Seguimiento_OAP_2019!$L$3:$L$294,0),MATCH(Revisión_Avance_Periodo!$M2510,BD_Seguimiento_OAP_2019!$AV$2:$BG$2,0))</f>
        <v>0</v>
      </c>
      <c r="P2510" s="175">
        <f t="shared" ref="P2510:P2512" si="480">IFERROR((O2510/N2510),0)</f>
        <v>0</v>
      </c>
      <c r="Q2510" s="173" t="str">
        <f>VLOOKUP(P2510,Tabla_Indicador_Gestion4[#All],3,TRUE)</f>
        <v>Por Ejecutar</v>
      </c>
      <c r="R2510" s="213">
        <f>SUBTOTAL(9,$N$2510:$N2510)</f>
        <v>0</v>
      </c>
      <c r="S2510" s="234">
        <f>SUBTOTAL(9,$O$2510:$O2510)</f>
        <v>0</v>
      </c>
      <c r="T2510" s="234">
        <f>IFERROR(+Revisión_Avance_Periodo!$S2510/Revisión_Avance_Periodo!$R2510,0)</f>
        <v>0</v>
      </c>
      <c r="U2510" s="177">
        <f>SUBTOTAL(9,N2510:N2521)</f>
        <v>1</v>
      </c>
      <c r="V2510" s="176">
        <f>SUBTOTAL(9,O2510:O2521)</f>
        <v>0.33329999999999999</v>
      </c>
      <c r="W2510" s="176">
        <f t="shared" ref="W2510" si="481">+V2510/U2510</f>
        <v>0.33329999999999999</v>
      </c>
      <c r="X2510" s="176"/>
      <c r="Y2510" s="176">
        <f>100%-Revisión_Avance_Periodo!$W2510</f>
        <v>0.66670000000000007</v>
      </c>
      <c r="Z2510" s="178" t="str">
        <f>VLOOKUP(W2510,Tabla_Indicador_Gestion4[],3,TRUE)</f>
        <v>En Tramite</v>
      </c>
      <c r="AA2510" s="179">
        <f>Revisión_Avance_Periodo!$W2510*Revisión_Avance_Periodo!$L2510</f>
        <v>1.4879464285714287E-4</v>
      </c>
    </row>
    <row r="2511" spans="1:27" x14ac:dyDescent="0.25">
      <c r="A2511" s="94">
        <v>212</v>
      </c>
      <c r="B2511" s="96" t="str">
        <f>CONCATENATE(Revisión_Avance_Periodo!$C2511,";",Revisión_Avance_Periodo!$E2511,";",Revisión_Avance_Periodo!$I2511)</f>
        <v>OE1;PR_10;ACT_223</v>
      </c>
      <c r="C2511" s="180" t="s">
        <v>9</v>
      </c>
      <c r="D2511" s="181" t="str">
        <f>VLOOKUP(Revisión_Avance_Periodo!$C2511,Componentes_BD!$F$1:$G$5,2,FALSE)</f>
        <v>Fortalecer la Vigilancia.</v>
      </c>
      <c r="E2511" s="119" t="s">
        <v>12</v>
      </c>
      <c r="F2511" s="95">
        <v>11</v>
      </c>
      <c r="G2511" s="95" t="str">
        <f>VLOOKUP(Revisión_Avance_Periodo!$A2511,BD_Seguimiento_OAP_2019!$A$2:$G$294,7,FALSE)</f>
        <v>PAI</v>
      </c>
      <c r="H2511" s="95" t="str">
        <f>VLOOKUP(Revisión_Avance_Periodo!$A2511,BD_Seguimiento_OAP_2019!$A$2:$J$294,10,FALSE)</f>
        <v>PAI_05 - Gestión del Riesgo de Corrupción  - Mapa de Riesgos de Corrupción</v>
      </c>
      <c r="I2511" s="95" t="s">
        <v>1716</v>
      </c>
      <c r="J2511" s="95" t="str">
        <f>VLOOKUP(Revisión_Avance_Periodo!$I2511,BD_Seguimiento_OAP_2019!$L:$M,2,FALSE)</f>
        <v>Monitorear y efectuar seguimiento a los riesgos de corrupción</v>
      </c>
      <c r="K2511" s="119" t="s">
        <v>59</v>
      </c>
      <c r="L2511" s="172">
        <v>4.4642857142857152E-4</v>
      </c>
      <c r="M2511" s="182" t="s">
        <v>105</v>
      </c>
      <c r="N2511" s="174">
        <f>INDEX(BD_Seguimiento_OAP_2019!$AH$3:$AS$294,MATCH(Revisión_Avance_Periodo!$I2511,BD_Seguimiento_OAP_2019!$L$3:$L$294,0),MATCH(Revisión_Avance_Periodo!$M2511,BD_Seguimiento_OAP_2019!$AH$2:$AS$2,0))</f>
        <v>0</v>
      </c>
      <c r="O2511" s="174">
        <f>INDEX(BD_Seguimiento_OAP_2019!$AV$3:$BG$294,MATCH(Revisión_Avance_Periodo!$I2511,BD_Seguimiento_OAP_2019!$L$3:$L$294,0),MATCH(Revisión_Avance_Periodo!$M2511,BD_Seguimiento_OAP_2019!$AV$2:$BG$2,0))</f>
        <v>0</v>
      </c>
      <c r="P2511" s="175">
        <f t="shared" si="480"/>
        <v>0</v>
      </c>
      <c r="Q2511" s="182" t="str">
        <f>VLOOKUP(P2511,Tabla_Indicador_Gestion4[#All],3,TRUE)</f>
        <v>Por Ejecutar</v>
      </c>
      <c r="R2511" s="215">
        <f>SUBTOTAL(9,$N$2510:$N2511)</f>
        <v>0</v>
      </c>
      <c r="S2511" s="231">
        <f>SUBTOTAL(9,$O$2510:$O2511)</f>
        <v>0</v>
      </c>
      <c r="T2511" s="231">
        <f>IFERROR(+Revisión_Avance_Periodo!$S2511/Revisión_Avance_Periodo!$R2511,0)</f>
        <v>0</v>
      </c>
      <c r="U2511" s="184"/>
      <c r="V2511" s="185"/>
      <c r="W2511" s="183"/>
      <c r="X2511" s="183"/>
      <c r="Y2511" s="183"/>
      <c r="Z2511" s="186"/>
      <c r="AA2511" s="187"/>
    </row>
    <row r="2512" spans="1:27" x14ac:dyDescent="0.25">
      <c r="A2512" s="88">
        <v>212</v>
      </c>
      <c r="B2512" s="91" t="str">
        <f>CONCATENATE(Revisión_Avance_Periodo!$C2512,";",Revisión_Avance_Periodo!$E2512,";",Revisión_Avance_Periodo!$I2512)</f>
        <v>OE1;PR_10;ACT_223</v>
      </c>
      <c r="C2512" s="170" t="s">
        <v>9</v>
      </c>
      <c r="D2512" s="171" t="str">
        <f>VLOOKUP(Revisión_Avance_Periodo!$C2512,Componentes_BD!$F$1:$G$5,2,FALSE)</f>
        <v>Fortalecer la Vigilancia.</v>
      </c>
      <c r="E2512" s="106" t="s">
        <v>12</v>
      </c>
      <c r="F2512" s="89">
        <v>11</v>
      </c>
      <c r="G2512" s="89" t="str">
        <f>VLOOKUP(Revisión_Avance_Periodo!$A2512,BD_Seguimiento_OAP_2019!$A$2:$G$294,7,FALSE)</f>
        <v>PAI</v>
      </c>
      <c r="H2512" s="89" t="str">
        <f>VLOOKUP(Revisión_Avance_Periodo!$A2512,BD_Seguimiento_OAP_2019!$A$2:$J$294,10,FALSE)</f>
        <v>PAI_05 - Gestión del Riesgo de Corrupción  - Mapa de Riesgos de Corrupción</v>
      </c>
      <c r="I2512" s="89" t="s">
        <v>1716</v>
      </c>
      <c r="J2512" s="89" t="str">
        <f>VLOOKUP(Revisión_Avance_Periodo!$I2512,BD_Seguimiento_OAP_2019!$L:$M,2,FALSE)</f>
        <v>Monitorear y efectuar seguimiento a los riesgos de corrupción</v>
      </c>
      <c r="K2512" s="106" t="s">
        <v>59</v>
      </c>
      <c r="L2512" s="172">
        <v>4.4642857142857152E-4</v>
      </c>
      <c r="M2512" s="173" t="s">
        <v>106</v>
      </c>
      <c r="N2512" s="174">
        <f>INDEX(BD_Seguimiento_OAP_2019!$AH$3:$AS$294,MATCH(Revisión_Avance_Periodo!$I2512,BD_Seguimiento_OAP_2019!$L$3:$L$294,0),MATCH(Revisión_Avance_Periodo!$M2512,BD_Seguimiento_OAP_2019!$AH$2:$AS$2,0))</f>
        <v>0</v>
      </c>
      <c r="O2512" s="174">
        <f>INDEX(BD_Seguimiento_OAP_2019!$AV$3:$BG$294,MATCH(Revisión_Avance_Periodo!$I2512,BD_Seguimiento_OAP_2019!$L$3:$L$294,0),MATCH(Revisión_Avance_Periodo!$M2512,BD_Seguimiento_OAP_2019!$AV$2:$BG$2,0))</f>
        <v>0</v>
      </c>
      <c r="P2512" s="175">
        <f t="shared" si="480"/>
        <v>0</v>
      </c>
      <c r="Q2512" s="173" t="str">
        <f>VLOOKUP(P2512,Tabla_Indicador_Gestion4[#All],3,TRUE)</f>
        <v>Por Ejecutar</v>
      </c>
      <c r="R2512" s="215">
        <f>SUBTOTAL(9,$N$2510:$N2512)</f>
        <v>0</v>
      </c>
      <c r="S2512" s="231">
        <f>SUBTOTAL(9,$O$2510:$O2512)</f>
        <v>0</v>
      </c>
      <c r="T2512" s="231">
        <f>IFERROR(+Revisión_Avance_Periodo!$S2512/Revisión_Avance_Periodo!$R2512,0)</f>
        <v>0</v>
      </c>
      <c r="U2512" s="184"/>
      <c r="V2512" s="185"/>
      <c r="W2512" s="183"/>
      <c r="X2512" s="183"/>
      <c r="Y2512" s="183"/>
      <c r="Z2512" s="186"/>
      <c r="AA2512" s="187"/>
    </row>
    <row r="2513" spans="1:27" x14ac:dyDescent="0.25">
      <c r="A2513" s="94">
        <v>212</v>
      </c>
      <c r="B2513" s="96" t="str">
        <f>CONCATENATE(Revisión_Avance_Periodo!$C2513,";",Revisión_Avance_Periodo!$E2513,";",Revisión_Avance_Periodo!$I2513)</f>
        <v>OE1;PR_10;ACT_223</v>
      </c>
      <c r="C2513" s="180" t="s">
        <v>9</v>
      </c>
      <c r="D2513" s="181" t="str">
        <f>VLOOKUP(Revisión_Avance_Periodo!$C2513,Componentes_BD!$F$1:$G$5,2,FALSE)</f>
        <v>Fortalecer la Vigilancia.</v>
      </c>
      <c r="E2513" s="119" t="s">
        <v>12</v>
      </c>
      <c r="F2513" s="95">
        <v>11</v>
      </c>
      <c r="G2513" s="95" t="str">
        <f>VLOOKUP(Revisión_Avance_Periodo!$A2513,BD_Seguimiento_OAP_2019!$A$2:$G$294,7,FALSE)</f>
        <v>PAI</v>
      </c>
      <c r="H2513" s="95" t="str">
        <f>VLOOKUP(Revisión_Avance_Periodo!$A2513,BD_Seguimiento_OAP_2019!$A$2:$J$294,10,FALSE)</f>
        <v>PAI_05 - Gestión del Riesgo de Corrupción  - Mapa de Riesgos de Corrupción</v>
      </c>
      <c r="I2513" s="95" t="s">
        <v>1716</v>
      </c>
      <c r="J2513" s="95" t="str">
        <f>VLOOKUP(Revisión_Avance_Periodo!$I2513,BD_Seguimiento_OAP_2019!$L:$M,2,FALSE)</f>
        <v>Monitorear y efectuar seguimiento a los riesgos de corrupción</v>
      </c>
      <c r="K2513" s="119" t="s">
        <v>59</v>
      </c>
      <c r="L2513" s="172">
        <v>4.4642857142857152E-4</v>
      </c>
      <c r="M2513" s="182" t="s">
        <v>107</v>
      </c>
      <c r="N2513" s="174">
        <f>INDEX(BD_Seguimiento_OAP_2019!$AH$3:$AS$294,MATCH(Revisión_Avance_Periodo!$I2513,BD_Seguimiento_OAP_2019!$L$3:$L$294,0),MATCH(Revisión_Avance_Periodo!$M2513,BD_Seguimiento_OAP_2019!$AH$2:$AS$2,0))</f>
        <v>0.33329999999999999</v>
      </c>
      <c r="O2513" s="174">
        <f>INDEX(BD_Seguimiento_OAP_2019!$AV$3:$BG$294,MATCH(Revisión_Avance_Periodo!$I2513,BD_Seguimiento_OAP_2019!$L$3:$L$294,0),MATCH(Revisión_Avance_Periodo!$M2513,BD_Seguimiento_OAP_2019!$AV$2:$BG$2,0))</f>
        <v>0.33329999999999999</v>
      </c>
      <c r="P2513" s="188">
        <f t="shared" si="477"/>
        <v>1</v>
      </c>
      <c r="Q2513" s="182" t="str">
        <f>VLOOKUP(P2513,Tabla_Indicador_Gestion4[#All],3,TRUE)</f>
        <v>Culminada</v>
      </c>
      <c r="R2513" s="215">
        <f>SUBTOTAL(9,$N$2510:$N2513)</f>
        <v>0.33329999999999999</v>
      </c>
      <c r="S2513" s="231">
        <f>SUBTOTAL(9,$O$2510:$O2513)</f>
        <v>0.33329999999999999</v>
      </c>
      <c r="T2513" s="231">
        <f>IFERROR(+Revisión_Avance_Periodo!$S2513/Revisión_Avance_Periodo!$R2513,0)</f>
        <v>1</v>
      </c>
      <c r="U2513" s="184"/>
      <c r="V2513" s="185"/>
      <c r="W2513" s="183"/>
      <c r="X2513" s="183"/>
      <c r="Y2513" s="183"/>
      <c r="Z2513" s="186"/>
      <c r="AA2513" s="187"/>
    </row>
    <row r="2514" spans="1:27" x14ac:dyDescent="0.25">
      <c r="A2514" s="88">
        <v>212</v>
      </c>
      <c r="B2514" s="91" t="str">
        <f>CONCATENATE(Revisión_Avance_Periodo!$C2514,";",Revisión_Avance_Periodo!$E2514,";",Revisión_Avance_Periodo!$I2514)</f>
        <v>OE1;PR_10;ACT_223</v>
      </c>
      <c r="C2514" s="170" t="s">
        <v>9</v>
      </c>
      <c r="D2514" s="171" t="str">
        <f>VLOOKUP(Revisión_Avance_Periodo!$C2514,Componentes_BD!$F$1:$G$5,2,FALSE)</f>
        <v>Fortalecer la Vigilancia.</v>
      </c>
      <c r="E2514" s="106" t="s">
        <v>12</v>
      </c>
      <c r="F2514" s="89">
        <v>11</v>
      </c>
      <c r="G2514" s="89" t="str">
        <f>VLOOKUP(Revisión_Avance_Periodo!$A2514,BD_Seguimiento_OAP_2019!$A$2:$G$294,7,FALSE)</f>
        <v>PAI</v>
      </c>
      <c r="H2514" s="89" t="str">
        <f>VLOOKUP(Revisión_Avance_Periodo!$A2514,BD_Seguimiento_OAP_2019!$A$2:$J$294,10,FALSE)</f>
        <v>PAI_05 - Gestión del Riesgo de Corrupción  - Mapa de Riesgos de Corrupción</v>
      </c>
      <c r="I2514" s="89" t="s">
        <v>1716</v>
      </c>
      <c r="J2514" s="89" t="str">
        <f>VLOOKUP(Revisión_Avance_Periodo!$I2514,BD_Seguimiento_OAP_2019!$L:$M,2,FALSE)</f>
        <v>Monitorear y efectuar seguimiento a los riesgos de corrupción</v>
      </c>
      <c r="K2514" s="106" t="s">
        <v>59</v>
      </c>
      <c r="L2514" s="172">
        <v>4.4642857142857152E-4</v>
      </c>
      <c r="M2514" s="173" t="s">
        <v>108</v>
      </c>
      <c r="N2514" s="174">
        <f>INDEX(BD_Seguimiento_OAP_2019!$AH$3:$AS$294,MATCH(Revisión_Avance_Periodo!$I2514,BD_Seguimiento_OAP_2019!$L$3:$L$294,0),MATCH(Revisión_Avance_Periodo!$M2514,BD_Seguimiento_OAP_2019!$AH$2:$AS$2,0))</f>
        <v>0</v>
      </c>
      <c r="O2514" s="174">
        <f>INDEX(BD_Seguimiento_OAP_2019!$AV$3:$BG$294,MATCH(Revisión_Avance_Periodo!$I2514,BD_Seguimiento_OAP_2019!$L$3:$L$294,0),MATCH(Revisión_Avance_Periodo!$M2514,BD_Seguimiento_OAP_2019!$AV$2:$BG$2,0))</f>
        <v>0</v>
      </c>
      <c r="P2514" s="175">
        <f t="shared" ref="P2514:P2516" si="482">IFERROR((O2514/N2514),0)</f>
        <v>0</v>
      </c>
      <c r="Q2514" s="173" t="str">
        <f>VLOOKUP(P2514,Tabla_Indicador_Gestion4[#All],3,TRUE)</f>
        <v>Por Ejecutar</v>
      </c>
      <c r="R2514" s="215">
        <f>SUBTOTAL(9,$N$2510:$N2514)</f>
        <v>0.33329999999999999</v>
      </c>
      <c r="S2514" s="231">
        <f>SUBTOTAL(9,$O$2510:$O2514)</f>
        <v>0.33329999999999999</v>
      </c>
      <c r="T2514" s="231">
        <f>IFERROR(+Revisión_Avance_Periodo!$S2514/Revisión_Avance_Periodo!$R2514,0)</f>
        <v>1</v>
      </c>
      <c r="U2514" s="184"/>
      <c r="V2514" s="185"/>
      <c r="W2514" s="183"/>
      <c r="X2514" s="183"/>
      <c r="Y2514" s="183"/>
      <c r="Z2514" s="186"/>
      <c r="AA2514" s="187"/>
    </row>
    <row r="2515" spans="1:27" x14ac:dyDescent="0.25">
      <c r="A2515" s="94">
        <v>212</v>
      </c>
      <c r="B2515" s="96" t="str">
        <f>CONCATENATE(Revisión_Avance_Periodo!$C2515,";",Revisión_Avance_Periodo!$E2515,";",Revisión_Avance_Periodo!$I2515)</f>
        <v>OE1;PR_10;ACT_223</v>
      </c>
      <c r="C2515" s="180" t="s">
        <v>9</v>
      </c>
      <c r="D2515" s="181" t="str">
        <f>VLOOKUP(Revisión_Avance_Periodo!$C2515,Componentes_BD!$F$1:$G$5,2,FALSE)</f>
        <v>Fortalecer la Vigilancia.</v>
      </c>
      <c r="E2515" s="119" t="s">
        <v>12</v>
      </c>
      <c r="F2515" s="95">
        <v>11</v>
      </c>
      <c r="G2515" s="95" t="str">
        <f>VLOOKUP(Revisión_Avance_Periodo!$A2515,BD_Seguimiento_OAP_2019!$A$2:$G$294,7,FALSE)</f>
        <v>PAI</v>
      </c>
      <c r="H2515" s="95" t="str">
        <f>VLOOKUP(Revisión_Avance_Periodo!$A2515,BD_Seguimiento_OAP_2019!$A$2:$J$294,10,FALSE)</f>
        <v>PAI_05 - Gestión del Riesgo de Corrupción  - Mapa de Riesgos de Corrupción</v>
      </c>
      <c r="I2515" s="95" t="s">
        <v>1716</v>
      </c>
      <c r="J2515" s="95" t="str">
        <f>VLOOKUP(Revisión_Avance_Periodo!$I2515,BD_Seguimiento_OAP_2019!$L:$M,2,FALSE)</f>
        <v>Monitorear y efectuar seguimiento a los riesgos de corrupción</v>
      </c>
      <c r="K2515" s="119" t="s">
        <v>59</v>
      </c>
      <c r="L2515" s="172">
        <v>4.4642857142857152E-4</v>
      </c>
      <c r="M2515" s="182" t="s">
        <v>109</v>
      </c>
      <c r="N2515" s="174">
        <f>INDEX(BD_Seguimiento_OAP_2019!$AH$3:$AS$294,MATCH(Revisión_Avance_Periodo!$I2515,BD_Seguimiento_OAP_2019!$L$3:$L$294,0),MATCH(Revisión_Avance_Periodo!$M2515,BD_Seguimiento_OAP_2019!$AH$2:$AS$2,0))</f>
        <v>0</v>
      </c>
      <c r="O2515" s="174">
        <f>INDEX(BD_Seguimiento_OAP_2019!$AV$3:$BG$294,MATCH(Revisión_Avance_Periodo!$I2515,BD_Seguimiento_OAP_2019!$L$3:$L$294,0),MATCH(Revisión_Avance_Periodo!$M2515,BD_Seguimiento_OAP_2019!$AV$2:$BG$2,0))</f>
        <v>0</v>
      </c>
      <c r="P2515" s="175">
        <f t="shared" si="482"/>
        <v>0</v>
      </c>
      <c r="Q2515" s="182" t="str">
        <f>VLOOKUP(P2515,Tabla_Indicador_Gestion4[#All],3,TRUE)</f>
        <v>Por Ejecutar</v>
      </c>
      <c r="R2515" s="215">
        <f>SUBTOTAL(9,$N$2510:$N2515)</f>
        <v>0.33329999999999999</v>
      </c>
      <c r="S2515" s="231">
        <f>SUBTOTAL(9,$O$2510:$O2515)</f>
        <v>0.33329999999999999</v>
      </c>
      <c r="T2515" s="231">
        <f>IFERROR(+Revisión_Avance_Periodo!$S2515/Revisión_Avance_Periodo!$R2515,0)</f>
        <v>1</v>
      </c>
      <c r="U2515" s="184"/>
      <c r="V2515" s="185"/>
      <c r="W2515" s="183"/>
      <c r="X2515" s="183"/>
      <c r="Y2515" s="183"/>
      <c r="Z2515" s="186"/>
      <c r="AA2515" s="187"/>
    </row>
    <row r="2516" spans="1:27" x14ac:dyDescent="0.25">
      <c r="A2516" s="88">
        <v>212</v>
      </c>
      <c r="B2516" s="91" t="str">
        <f>CONCATENATE(Revisión_Avance_Periodo!$C2516,";",Revisión_Avance_Periodo!$E2516,";",Revisión_Avance_Periodo!$I2516)</f>
        <v>OE1;PR_10;ACT_223</v>
      </c>
      <c r="C2516" s="170" t="s">
        <v>9</v>
      </c>
      <c r="D2516" s="171" t="str">
        <f>VLOOKUP(Revisión_Avance_Periodo!$C2516,Componentes_BD!$F$1:$G$5,2,FALSE)</f>
        <v>Fortalecer la Vigilancia.</v>
      </c>
      <c r="E2516" s="106" t="s">
        <v>12</v>
      </c>
      <c r="F2516" s="89">
        <v>11</v>
      </c>
      <c r="G2516" s="89" t="str">
        <f>VLOOKUP(Revisión_Avance_Periodo!$A2516,BD_Seguimiento_OAP_2019!$A$2:$G$294,7,FALSE)</f>
        <v>PAI</v>
      </c>
      <c r="H2516" s="89" t="str">
        <f>VLOOKUP(Revisión_Avance_Periodo!$A2516,BD_Seguimiento_OAP_2019!$A$2:$J$294,10,FALSE)</f>
        <v>PAI_05 - Gestión del Riesgo de Corrupción  - Mapa de Riesgos de Corrupción</v>
      </c>
      <c r="I2516" s="89" t="s">
        <v>1716</v>
      </c>
      <c r="J2516" s="89" t="str">
        <f>VLOOKUP(Revisión_Avance_Periodo!$I2516,BD_Seguimiento_OAP_2019!$L:$M,2,FALSE)</f>
        <v>Monitorear y efectuar seguimiento a los riesgos de corrupción</v>
      </c>
      <c r="K2516" s="106" t="s">
        <v>59</v>
      </c>
      <c r="L2516" s="172">
        <v>4.4642857142857152E-4</v>
      </c>
      <c r="M2516" s="173" t="s">
        <v>110</v>
      </c>
      <c r="N2516" s="174">
        <f>INDEX(BD_Seguimiento_OAP_2019!$AH$3:$AS$294,MATCH(Revisión_Avance_Periodo!$I2516,BD_Seguimiento_OAP_2019!$L$3:$L$294,0),MATCH(Revisión_Avance_Periodo!$M2516,BD_Seguimiento_OAP_2019!$AH$2:$AS$2,0))</f>
        <v>0</v>
      </c>
      <c r="O2516" s="174">
        <f>INDEX(BD_Seguimiento_OAP_2019!$AV$3:$BG$294,MATCH(Revisión_Avance_Periodo!$I2516,BD_Seguimiento_OAP_2019!$L$3:$L$294,0),MATCH(Revisión_Avance_Periodo!$M2516,BD_Seguimiento_OAP_2019!$AV$2:$BG$2,0))</f>
        <v>0</v>
      </c>
      <c r="P2516" s="175">
        <f t="shared" si="482"/>
        <v>0</v>
      </c>
      <c r="Q2516" s="173" t="str">
        <f>VLOOKUP(P2516,Tabla_Indicador_Gestion4[#All],3,TRUE)</f>
        <v>Por Ejecutar</v>
      </c>
      <c r="R2516" s="215">
        <f>SUBTOTAL(9,$N$2510:$N2516)</f>
        <v>0.33329999999999999</v>
      </c>
      <c r="S2516" s="231">
        <f>SUBTOTAL(9,$O$2510:$O2516)</f>
        <v>0.33329999999999999</v>
      </c>
      <c r="T2516" s="231">
        <f>IFERROR(+Revisión_Avance_Periodo!$S2516/Revisión_Avance_Periodo!$R2516,0)</f>
        <v>1</v>
      </c>
      <c r="U2516" s="184"/>
      <c r="V2516" s="185"/>
      <c r="W2516" s="183"/>
      <c r="X2516" s="183"/>
      <c r="Y2516" s="183"/>
      <c r="Z2516" s="186"/>
      <c r="AA2516" s="187"/>
    </row>
    <row r="2517" spans="1:27" x14ac:dyDescent="0.25">
      <c r="A2517" s="94">
        <v>212</v>
      </c>
      <c r="B2517" s="96" t="str">
        <f>CONCATENATE(Revisión_Avance_Periodo!$C2517,";",Revisión_Avance_Periodo!$E2517,";",Revisión_Avance_Periodo!$I2517)</f>
        <v>OE1;PR_10;ACT_223</v>
      </c>
      <c r="C2517" s="180" t="s">
        <v>9</v>
      </c>
      <c r="D2517" s="181" t="str">
        <f>VLOOKUP(Revisión_Avance_Periodo!$C2517,Componentes_BD!$F$1:$G$5,2,FALSE)</f>
        <v>Fortalecer la Vigilancia.</v>
      </c>
      <c r="E2517" s="119" t="s">
        <v>12</v>
      </c>
      <c r="F2517" s="95">
        <v>11</v>
      </c>
      <c r="G2517" s="95" t="str">
        <f>VLOOKUP(Revisión_Avance_Periodo!$A2517,BD_Seguimiento_OAP_2019!$A$2:$G$294,7,FALSE)</f>
        <v>PAI</v>
      </c>
      <c r="H2517" s="95" t="str">
        <f>VLOOKUP(Revisión_Avance_Periodo!$A2517,BD_Seguimiento_OAP_2019!$A$2:$J$294,10,FALSE)</f>
        <v>PAI_05 - Gestión del Riesgo de Corrupción  - Mapa de Riesgos de Corrupción</v>
      </c>
      <c r="I2517" s="95" t="s">
        <v>1716</v>
      </c>
      <c r="J2517" s="95" t="str">
        <f>VLOOKUP(Revisión_Avance_Periodo!$I2517,BD_Seguimiento_OAP_2019!$L:$M,2,FALSE)</f>
        <v>Monitorear y efectuar seguimiento a los riesgos de corrupción</v>
      </c>
      <c r="K2517" s="119" t="s">
        <v>59</v>
      </c>
      <c r="L2517" s="172">
        <v>4.4642857142857152E-4</v>
      </c>
      <c r="M2517" s="182" t="s">
        <v>111</v>
      </c>
      <c r="N2517" s="174">
        <f>INDEX(BD_Seguimiento_OAP_2019!$AH$3:$AS$294,MATCH(Revisión_Avance_Periodo!$I2517,BD_Seguimiento_OAP_2019!$L$3:$L$294,0),MATCH(Revisión_Avance_Periodo!$M2517,BD_Seguimiento_OAP_2019!$AH$2:$AS$2,0))</f>
        <v>0.33329999999999999</v>
      </c>
      <c r="O2517" s="174">
        <f>INDEX(BD_Seguimiento_OAP_2019!$AV$3:$BG$294,MATCH(Revisión_Avance_Periodo!$I2517,BD_Seguimiento_OAP_2019!$L$3:$L$294,0),MATCH(Revisión_Avance_Periodo!$M2517,BD_Seguimiento_OAP_2019!$AV$2:$BG$2,0))</f>
        <v>0</v>
      </c>
      <c r="P2517" s="188">
        <f t="shared" si="477"/>
        <v>0</v>
      </c>
      <c r="Q2517" s="182" t="str">
        <f>VLOOKUP(P2517,Tabla_Indicador_Gestion4[#All],3,TRUE)</f>
        <v>Por Ejecutar</v>
      </c>
      <c r="R2517" s="215">
        <f>SUBTOTAL(9,$N$2510:$N2517)</f>
        <v>0.66659999999999997</v>
      </c>
      <c r="S2517" s="231">
        <f>SUBTOTAL(9,$O$2510:$O2517)</f>
        <v>0.33329999999999999</v>
      </c>
      <c r="T2517" s="231">
        <f>IFERROR(+Revisión_Avance_Periodo!$S2517/Revisión_Avance_Periodo!$R2517,0)</f>
        <v>0.5</v>
      </c>
      <c r="U2517" s="184"/>
      <c r="V2517" s="185"/>
      <c r="W2517" s="183"/>
      <c r="X2517" s="183"/>
      <c r="Y2517" s="183"/>
      <c r="Z2517" s="186"/>
      <c r="AA2517" s="187"/>
    </row>
    <row r="2518" spans="1:27" x14ac:dyDescent="0.25">
      <c r="A2518" s="88">
        <v>212</v>
      </c>
      <c r="B2518" s="91" t="str">
        <f>CONCATENATE(Revisión_Avance_Periodo!$C2518,";",Revisión_Avance_Periodo!$E2518,";",Revisión_Avance_Periodo!$I2518)</f>
        <v>OE1;PR_10;ACT_223</v>
      </c>
      <c r="C2518" s="170" t="s">
        <v>9</v>
      </c>
      <c r="D2518" s="171" t="str">
        <f>VLOOKUP(Revisión_Avance_Periodo!$C2518,Componentes_BD!$F$1:$G$5,2,FALSE)</f>
        <v>Fortalecer la Vigilancia.</v>
      </c>
      <c r="E2518" s="106" t="s">
        <v>12</v>
      </c>
      <c r="F2518" s="89">
        <v>11</v>
      </c>
      <c r="G2518" s="89" t="str">
        <f>VLOOKUP(Revisión_Avance_Periodo!$A2518,BD_Seguimiento_OAP_2019!$A$2:$G$294,7,FALSE)</f>
        <v>PAI</v>
      </c>
      <c r="H2518" s="89" t="str">
        <f>VLOOKUP(Revisión_Avance_Periodo!$A2518,BD_Seguimiento_OAP_2019!$A$2:$J$294,10,FALSE)</f>
        <v>PAI_05 - Gestión del Riesgo de Corrupción  - Mapa de Riesgos de Corrupción</v>
      </c>
      <c r="I2518" s="89" t="s">
        <v>1716</v>
      </c>
      <c r="J2518" s="89" t="str">
        <f>VLOOKUP(Revisión_Avance_Periodo!$I2518,BD_Seguimiento_OAP_2019!$L:$M,2,FALSE)</f>
        <v>Monitorear y efectuar seguimiento a los riesgos de corrupción</v>
      </c>
      <c r="K2518" s="106" t="s">
        <v>59</v>
      </c>
      <c r="L2518" s="172">
        <v>4.4642857142857152E-4</v>
      </c>
      <c r="M2518" s="173" t="s">
        <v>112</v>
      </c>
      <c r="N2518" s="174">
        <f>INDEX(BD_Seguimiento_OAP_2019!$AH$3:$AS$294,MATCH(Revisión_Avance_Periodo!$I2518,BD_Seguimiento_OAP_2019!$L$3:$L$294,0),MATCH(Revisión_Avance_Periodo!$M2518,BD_Seguimiento_OAP_2019!$AH$2:$AS$2,0))</f>
        <v>0</v>
      </c>
      <c r="O2518" s="174">
        <f>INDEX(BD_Seguimiento_OAP_2019!$AV$3:$BG$294,MATCH(Revisión_Avance_Periodo!$I2518,BD_Seguimiento_OAP_2019!$L$3:$L$294,0),MATCH(Revisión_Avance_Periodo!$M2518,BD_Seguimiento_OAP_2019!$AV$2:$BG$2,0))</f>
        <v>0</v>
      </c>
      <c r="P2518" s="175">
        <f t="shared" ref="P2518:P2520" si="483">IFERROR((O2518/N2518),0)</f>
        <v>0</v>
      </c>
      <c r="Q2518" s="173" t="str">
        <f>VLOOKUP(P2518,Tabla_Indicador_Gestion4[#All],3,TRUE)</f>
        <v>Por Ejecutar</v>
      </c>
      <c r="R2518" s="215">
        <f>SUBTOTAL(9,$N$2510:$N2518)</f>
        <v>0.66659999999999997</v>
      </c>
      <c r="S2518" s="231">
        <f>SUBTOTAL(9,$O$2510:$O2518)</f>
        <v>0.33329999999999999</v>
      </c>
      <c r="T2518" s="231">
        <f>IFERROR(+Revisión_Avance_Periodo!$S2518/Revisión_Avance_Periodo!$R2518,0)</f>
        <v>0.5</v>
      </c>
      <c r="U2518" s="184"/>
      <c r="V2518" s="185"/>
      <c r="W2518" s="183"/>
      <c r="X2518" s="183"/>
      <c r="Y2518" s="183"/>
      <c r="Z2518" s="186"/>
      <c r="AA2518" s="187"/>
    </row>
    <row r="2519" spans="1:27" x14ac:dyDescent="0.25">
      <c r="A2519" s="94">
        <v>212</v>
      </c>
      <c r="B2519" s="96" t="str">
        <f>CONCATENATE(Revisión_Avance_Periodo!$C2519,";",Revisión_Avance_Periodo!$E2519,";",Revisión_Avance_Periodo!$I2519)</f>
        <v>OE1;PR_10;ACT_223</v>
      </c>
      <c r="C2519" s="180" t="s">
        <v>9</v>
      </c>
      <c r="D2519" s="181" t="str">
        <f>VLOOKUP(Revisión_Avance_Periodo!$C2519,Componentes_BD!$F$1:$G$5,2,FALSE)</f>
        <v>Fortalecer la Vigilancia.</v>
      </c>
      <c r="E2519" s="119" t="s">
        <v>12</v>
      </c>
      <c r="F2519" s="95">
        <v>11</v>
      </c>
      <c r="G2519" s="95" t="str">
        <f>VLOOKUP(Revisión_Avance_Periodo!$A2519,BD_Seguimiento_OAP_2019!$A$2:$G$294,7,FALSE)</f>
        <v>PAI</v>
      </c>
      <c r="H2519" s="95" t="str">
        <f>VLOOKUP(Revisión_Avance_Periodo!$A2519,BD_Seguimiento_OAP_2019!$A$2:$J$294,10,FALSE)</f>
        <v>PAI_05 - Gestión del Riesgo de Corrupción  - Mapa de Riesgos de Corrupción</v>
      </c>
      <c r="I2519" s="95" t="s">
        <v>1716</v>
      </c>
      <c r="J2519" s="95" t="str">
        <f>VLOOKUP(Revisión_Avance_Periodo!$I2519,BD_Seguimiento_OAP_2019!$L:$M,2,FALSE)</f>
        <v>Monitorear y efectuar seguimiento a los riesgos de corrupción</v>
      </c>
      <c r="K2519" s="119" t="s">
        <v>59</v>
      </c>
      <c r="L2519" s="172">
        <v>4.4642857142857152E-4</v>
      </c>
      <c r="M2519" s="182" t="s">
        <v>113</v>
      </c>
      <c r="N2519" s="174">
        <f>INDEX(BD_Seguimiento_OAP_2019!$AH$3:$AS$294,MATCH(Revisión_Avance_Periodo!$I2519,BD_Seguimiento_OAP_2019!$L$3:$L$294,0),MATCH(Revisión_Avance_Periodo!$M2519,BD_Seguimiento_OAP_2019!$AH$2:$AS$2,0))</f>
        <v>0</v>
      </c>
      <c r="O2519" s="174">
        <f>INDEX(BD_Seguimiento_OAP_2019!$AV$3:$BG$294,MATCH(Revisión_Avance_Periodo!$I2519,BD_Seguimiento_OAP_2019!$L$3:$L$294,0),MATCH(Revisión_Avance_Periodo!$M2519,BD_Seguimiento_OAP_2019!$AV$2:$BG$2,0))</f>
        <v>0</v>
      </c>
      <c r="P2519" s="175">
        <f t="shared" si="483"/>
        <v>0</v>
      </c>
      <c r="Q2519" s="182" t="str">
        <f>VLOOKUP(P2519,Tabla_Indicador_Gestion4[#All],3,TRUE)</f>
        <v>Por Ejecutar</v>
      </c>
      <c r="R2519" s="215">
        <f>SUBTOTAL(9,$N$2510:$N2519)</f>
        <v>0.66659999999999997</v>
      </c>
      <c r="S2519" s="231">
        <f>SUBTOTAL(9,$O$2510:$O2519)</f>
        <v>0.33329999999999999</v>
      </c>
      <c r="T2519" s="231">
        <f>IFERROR(+Revisión_Avance_Periodo!$S2519/Revisión_Avance_Periodo!$R2519,0)</f>
        <v>0.5</v>
      </c>
      <c r="U2519" s="184"/>
      <c r="V2519" s="185"/>
      <c r="W2519" s="183"/>
      <c r="X2519" s="183"/>
      <c r="Y2519" s="183"/>
      <c r="Z2519" s="186"/>
      <c r="AA2519" s="187"/>
    </row>
    <row r="2520" spans="1:27" x14ac:dyDescent="0.25">
      <c r="A2520" s="88">
        <v>212</v>
      </c>
      <c r="B2520" s="91" t="str">
        <f>CONCATENATE(Revisión_Avance_Periodo!$C2520,";",Revisión_Avance_Periodo!$E2520,";",Revisión_Avance_Periodo!$I2520)</f>
        <v>OE1;PR_10;ACT_223</v>
      </c>
      <c r="C2520" s="170" t="s">
        <v>9</v>
      </c>
      <c r="D2520" s="171" t="str">
        <f>VLOOKUP(Revisión_Avance_Periodo!$C2520,Componentes_BD!$F$1:$G$5,2,FALSE)</f>
        <v>Fortalecer la Vigilancia.</v>
      </c>
      <c r="E2520" s="106" t="s">
        <v>12</v>
      </c>
      <c r="F2520" s="89">
        <v>11</v>
      </c>
      <c r="G2520" s="89" t="str">
        <f>VLOOKUP(Revisión_Avance_Periodo!$A2520,BD_Seguimiento_OAP_2019!$A$2:$G$294,7,FALSE)</f>
        <v>PAI</v>
      </c>
      <c r="H2520" s="89" t="str">
        <f>VLOOKUP(Revisión_Avance_Periodo!$A2520,BD_Seguimiento_OAP_2019!$A$2:$J$294,10,FALSE)</f>
        <v>PAI_05 - Gestión del Riesgo de Corrupción  - Mapa de Riesgos de Corrupción</v>
      </c>
      <c r="I2520" s="89" t="s">
        <v>1716</v>
      </c>
      <c r="J2520" s="89" t="str">
        <f>VLOOKUP(Revisión_Avance_Periodo!$I2520,BD_Seguimiento_OAP_2019!$L:$M,2,FALSE)</f>
        <v>Monitorear y efectuar seguimiento a los riesgos de corrupción</v>
      </c>
      <c r="K2520" s="106" t="s">
        <v>59</v>
      </c>
      <c r="L2520" s="172">
        <v>4.4642857142857152E-4</v>
      </c>
      <c r="M2520" s="173" t="s">
        <v>114</v>
      </c>
      <c r="N2520" s="174">
        <f>INDEX(BD_Seguimiento_OAP_2019!$AH$3:$AS$294,MATCH(Revisión_Avance_Periodo!$I2520,BD_Seguimiento_OAP_2019!$L$3:$L$294,0),MATCH(Revisión_Avance_Periodo!$M2520,BD_Seguimiento_OAP_2019!$AH$2:$AS$2,0))</f>
        <v>0</v>
      </c>
      <c r="O2520" s="174">
        <f>INDEX(BD_Seguimiento_OAP_2019!$AV$3:$BG$294,MATCH(Revisión_Avance_Periodo!$I2520,BD_Seguimiento_OAP_2019!$L$3:$L$294,0),MATCH(Revisión_Avance_Periodo!$M2520,BD_Seguimiento_OAP_2019!$AV$2:$BG$2,0))</f>
        <v>0</v>
      </c>
      <c r="P2520" s="175">
        <f t="shared" si="483"/>
        <v>0</v>
      </c>
      <c r="Q2520" s="173" t="str">
        <f>VLOOKUP(P2520,Tabla_Indicador_Gestion4[#All],3,TRUE)</f>
        <v>Por Ejecutar</v>
      </c>
      <c r="R2520" s="215">
        <f>SUBTOTAL(9,$N$2510:$N2520)</f>
        <v>0.66659999999999997</v>
      </c>
      <c r="S2520" s="231">
        <f>SUBTOTAL(9,$O$2510:$O2520)</f>
        <v>0.33329999999999999</v>
      </c>
      <c r="T2520" s="231">
        <f>IFERROR(+Revisión_Avance_Periodo!$S2520/Revisión_Avance_Periodo!$R2520,0)</f>
        <v>0.5</v>
      </c>
      <c r="U2520" s="184"/>
      <c r="V2520" s="185"/>
      <c r="W2520" s="183"/>
      <c r="X2520" s="183"/>
      <c r="Y2520" s="183"/>
      <c r="Z2520" s="186"/>
      <c r="AA2520" s="187"/>
    </row>
    <row r="2521" spans="1:27" ht="15.75" thickBot="1" x14ac:dyDescent="0.3">
      <c r="A2521" s="94">
        <v>212</v>
      </c>
      <c r="B2521" s="96" t="str">
        <f>CONCATENATE(Revisión_Avance_Periodo!$C2521,";",Revisión_Avance_Periodo!$E2521,";",Revisión_Avance_Periodo!$I2521)</f>
        <v>OE1;PR_10;ACT_223</v>
      </c>
      <c r="C2521" s="180" t="s">
        <v>9</v>
      </c>
      <c r="D2521" s="181" t="str">
        <f>VLOOKUP(Revisión_Avance_Periodo!$C2521,Componentes_BD!$F$1:$G$5,2,FALSE)</f>
        <v>Fortalecer la Vigilancia.</v>
      </c>
      <c r="E2521" s="119" t="s">
        <v>12</v>
      </c>
      <c r="F2521" s="95">
        <v>11</v>
      </c>
      <c r="G2521" s="95" t="str">
        <f>VLOOKUP(Revisión_Avance_Periodo!$A2521,BD_Seguimiento_OAP_2019!$A$2:$G$294,7,FALSE)</f>
        <v>PAI</v>
      </c>
      <c r="H2521" s="95" t="str">
        <f>VLOOKUP(Revisión_Avance_Periodo!$A2521,BD_Seguimiento_OAP_2019!$A$2:$J$294,10,FALSE)</f>
        <v>PAI_05 - Gestión del Riesgo de Corrupción  - Mapa de Riesgos de Corrupción</v>
      </c>
      <c r="I2521" s="95" t="s">
        <v>1716</v>
      </c>
      <c r="J2521" s="95" t="str">
        <f>VLOOKUP(Revisión_Avance_Periodo!$I2521,BD_Seguimiento_OAP_2019!$L:$M,2,FALSE)</f>
        <v>Monitorear y efectuar seguimiento a los riesgos de corrupción</v>
      </c>
      <c r="K2521" s="119" t="s">
        <v>59</v>
      </c>
      <c r="L2521" s="172">
        <v>4.4642857142857152E-4</v>
      </c>
      <c r="M2521" s="182" t="s">
        <v>115</v>
      </c>
      <c r="N2521" s="174">
        <f>INDEX(BD_Seguimiento_OAP_2019!$AH$3:$AS$294,MATCH(Revisión_Avance_Periodo!$I2521,BD_Seguimiento_OAP_2019!$L$3:$L$294,0),MATCH(Revisión_Avance_Periodo!$M2521,BD_Seguimiento_OAP_2019!$AH$2:$AS$2,0))</f>
        <v>0.33339999999999997</v>
      </c>
      <c r="O2521" s="174">
        <f>INDEX(BD_Seguimiento_OAP_2019!$AV$3:$BG$294,MATCH(Revisión_Avance_Periodo!$I2521,BD_Seguimiento_OAP_2019!$L$3:$L$294,0),MATCH(Revisión_Avance_Periodo!$M2521,BD_Seguimiento_OAP_2019!$AV$2:$BG$2,0))</f>
        <v>0</v>
      </c>
      <c r="P2521" s="188">
        <f t="shared" si="477"/>
        <v>0</v>
      </c>
      <c r="Q2521" s="182" t="str">
        <f>VLOOKUP(P2521,Tabla_Indicador_Gestion4[#All],3,TRUE)</f>
        <v>Por Ejecutar</v>
      </c>
      <c r="R2521" s="215">
        <f>SUBTOTAL(9,$N$2510:$N2521)</f>
        <v>1</v>
      </c>
      <c r="S2521" s="231">
        <f>SUBTOTAL(9,$O$2510:$O2521)</f>
        <v>0.33329999999999999</v>
      </c>
      <c r="T2521" s="231">
        <f>IFERROR(+Revisión_Avance_Periodo!$S2521/Revisión_Avance_Periodo!$R2521,0)</f>
        <v>0.33329999999999999</v>
      </c>
      <c r="U2521" s="184"/>
      <c r="V2521" s="185"/>
      <c r="W2521" s="183"/>
      <c r="X2521" s="183"/>
      <c r="Y2521" s="183"/>
      <c r="Z2521" s="186"/>
      <c r="AA2521" s="187"/>
    </row>
    <row r="2522" spans="1:27" x14ac:dyDescent="0.25">
      <c r="A2522" s="88">
        <v>213</v>
      </c>
      <c r="B2522" s="91" t="str">
        <f>CONCATENATE(Revisión_Avance_Periodo!$C2522,";",Revisión_Avance_Periodo!$E2522,";",Revisión_Avance_Periodo!$I2522)</f>
        <v>OE1;PR_10;ACT_75</v>
      </c>
      <c r="C2522" s="170" t="s">
        <v>9</v>
      </c>
      <c r="D2522" s="171" t="str">
        <f>VLOOKUP(Revisión_Avance_Periodo!$C2522,Componentes_BD!$F$1:$G$5,2,FALSE)</f>
        <v>Fortalecer la Vigilancia.</v>
      </c>
      <c r="E2522" s="106" t="s">
        <v>12</v>
      </c>
      <c r="F2522" s="89">
        <v>11</v>
      </c>
      <c r="G2522" s="89" t="str">
        <f>VLOOKUP(Revisión_Avance_Periodo!$A2522,BD_Seguimiento_OAP_2019!$A$2:$G$294,7,FALSE)</f>
        <v>PAI</v>
      </c>
      <c r="H2522" s="89" t="str">
        <f>VLOOKUP(Revisión_Avance_Periodo!$A2522,BD_Seguimiento_OAP_2019!$A$2:$J$294,10,FALSE)</f>
        <v>PAI_05 - Gestión del Riesgo de Corrupción  - Mapa de Riesgos de Corrupción</v>
      </c>
      <c r="I2522" s="89" t="s">
        <v>1720</v>
      </c>
      <c r="J2522" s="89" t="str">
        <f>VLOOKUP(Revisión_Avance_Periodo!$I2522,BD_Seguimiento_OAP_2019!$L:$M,2,FALSE)</f>
        <v>Formular las denuncias ante las autoridades competentes respecto de hechos constitutivos de faltas disciplinarias, fiscales, penales y demás que haya lugar</v>
      </c>
      <c r="K2522" s="106" t="s">
        <v>58</v>
      </c>
      <c r="L2522" s="172">
        <v>4.4642857142857152E-4</v>
      </c>
      <c r="M2522" s="173" t="s">
        <v>104</v>
      </c>
      <c r="N2522" s="174">
        <f>INDEX(BD_Seguimiento_OAP_2019!$AH$3:$AS$294,MATCH(Revisión_Avance_Periodo!$I2522,BD_Seguimiento_OAP_2019!$L$3:$L$294,0),MATCH(Revisión_Avance_Periodo!$M2522,BD_Seguimiento_OAP_2019!$AH$2:$AS$2,0))</f>
        <v>0</v>
      </c>
      <c r="O2522" s="174">
        <f>INDEX(BD_Seguimiento_OAP_2019!$AV$3:$BG$294,MATCH(Revisión_Avance_Periodo!$I2522,BD_Seguimiento_OAP_2019!$L$3:$L$294,0),MATCH(Revisión_Avance_Periodo!$M2522,BD_Seguimiento_OAP_2019!$AV$2:$BG$2,0))</f>
        <v>0</v>
      </c>
      <c r="P2522" s="175">
        <f t="shared" ref="P2522:P2523" si="484">IFERROR((O2522/N2522),0)</f>
        <v>0</v>
      </c>
      <c r="Q2522" s="173" t="str">
        <f>VLOOKUP(P2522,Tabla_Indicador_Gestion4[#All],3,TRUE)</f>
        <v>Por Ejecutar</v>
      </c>
      <c r="R2522" s="213">
        <f>SUBTOTAL(9,$N$2522:$N2522)</f>
        <v>0</v>
      </c>
      <c r="S2522" s="234">
        <f>SUBTOTAL(9,$O$2522:$O2522)</f>
        <v>0</v>
      </c>
      <c r="T2522" s="234">
        <f>IFERROR(+Revisión_Avance_Periodo!$S2522/Revisión_Avance_Periodo!$R2522,0)</f>
        <v>0</v>
      </c>
      <c r="U2522" s="177">
        <f>SUBTOTAL(9,N2522:N2533)</f>
        <v>1</v>
      </c>
      <c r="V2522" s="176">
        <f>SUBTOTAL(9,O2522:O2533)</f>
        <v>0.5</v>
      </c>
      <c r="W2522" s="176">
        <f t="shared" ref="W2522" si="485">+V2522/U2522</f>
        <v>0.5</v>
      </c>
      <c r="X2522" s="176"/>
      <c r="Y2522" s="176">
        <f>100%-Revisión_Avance_Periodo!$W2522</f>
        <v>0.5</v>
      </c>
      <c r="Z2522" s="178" t="str">
        <f>VLOOKUP(W2522,Tabla_Indicador_Gestion4[],3,TRUE)</f>
        <v>En Tramite</v>
      </c>
      <c r="AA2522" s="179">
        <f>Revisión_Avance_Periodo!$W2522*Revisión_Avance_Periodo!$L2522</f>
        <v>2.2321428571428576E-4</v>
      </c>
    </row>
    <row r="2523" spans="1:27" x14ac:dyDescent="0.25">
      <c r="A2523" s="94">
        <v>213</v>
      </c>
      <c r="B2523" s="96" t="str">
        <f>CONCATENATE(Revisión_Avance_Periodo!$C2523,";",Revisión_Avance_Periodo!$E2523,";",Revisión_Avance_Periodo!$I2523)</f>
        <v>OE1;PR_10;ACT_75</v>
      </c>
      <c r="C2523" s="180" t="s">
        <v>9</v>
      </c>
      <c r="D2523" s="181" t="str">
        <f>VLOOKUP(Revisión_Avance_Periodo!$C2523,Componentes_BD!$F$1:$G$5,2,FALSE)</f>
        <v>Fortalecer la Vigilancia.</v>
      </c>
      <c r="E2523" s="119" t="s">
        <v>12</v>
      </c>
      <c r="F2523" s="95">
        <v>11</v>
      </c>
      <c r="G2523" s="95" t="str">
        <f>VLOOKUP(Revisión_Avance_Periodo!$A2523,BD_Seguimiento_OAP_2019!$A$2:$G$294,7,FALSE)</f>
        <v>PAI</v>
      </c>
      <c r="H2523" s="95" t="str">
        <f>VLOOKUP(Revisión_Avance_Periodo!$A2523,BD_Seguimiento_OAP_2019!$A$2:$J$294,10,FALSE)</f>
        <v>PAI_05 - Gestión del Riesgo de Corrupción  - Mapa de Riesgos de Corrupción</v>
      </c>
      <c r="I2523" s="95" t="s">
        <v>1720</v>
      </c>
      <c r="J2523" s="95" t="str">
        <f>VLOOKUP(Revisión_Avance_Periodo!$I2523,BD_Seguimiento_OAP_2019!$L:$M,2,FALSE)</f>
        <v>Formular las denuncias ante las autoridades competentes respecto de hechos constitutivos de faltas disciplinarias, fiscales, penales y demás que haya lugar</v>
      </c>
      <c r="K2523" s="119" t="s">
        <v>58</v>
      </c>
      <c r="L2523" s="172">
        <v>4.4642857142857152E-4</v>
      </c>
      <c r="M2523" s="182" t="s">
        <v>105</v>
      </c>
      <c r="N2523" s="174">
        <f>INDEX(BD_Seguimiento_OAP_2019!$AH$3:$AS$294,MATCH(Revisión_Avance_Periodo!$I2523,BD_Seguimiento_OAP_2019!$L$3:$L$294,0),MATCH(Revisión_Avance_Periodo!$M2523,BD_Seguimiento_OAP_2019!$AH$2:$AS$2,0))</f>
        <v>0</v>
      </c>
      <c r="O2523" s="174">
        <f>INDEX(BD_Seguimiento_OAP_2019!$AV$3:$BG$294,MATCH(Revisión_Avance_Periodo!$I2523,BD_Seguimiento_OAP_2019!$L$3:$L$294,0),MATCH(Revisión_Avance_Periodo!$M2523,BD_Seguimiento_OAP_2019!$AV$2:$BG$2,0))</f>
        <v>0</v>
      </c>
      <c r="P2523" s="175">
        <f t="shared" si="484"/>
        <v>0</v>
      </c>
      <c r="Q2523" s="182" t="str">
        <f>VLOOKUP(P2523,Tabla_Indicador_Gestion4[#All],3,TRUE)</f>
        <v>Por Ejecutar</v>
      </c>
      <c r="R2523" s="215">
        <f>SUBTOTAL(9,$N$2522:$N2523)</f>
        <v>0</v>
      </c>
      <c r="S2523" s="231">
        <f>SUBTOTAL(9,$O$2522:$O2523)</f>
        <v>0</v>
      </c>
      <c r="T2523" s="231">
        <f>IFERROR(+Revisión_Avance_Periodo!$S2523/Revisión_Avance_Periodo!$R2523,0)</f>
        <v>0</v>
      </c>
      <c r="U2523" s="184"/>
      <c r="V2523" s="185"/>
      <c r="W2523" s="183"/>
      <c r="X2523" s="183"/>
      <c r="Y2523" s="183"/>
      <c r="Z2523" s="186"/>
      <c r="AA2523" s="187"/>
    </row>
    <row r="2524" spans="1:27" x14ac:dyDescent="0.25">
      <c r="A2524" s="88">
        <v>213</v>
      </c>
      <c r="B2524" s="91" t="str">
        <f>CONCATENATE(Revisión_Avance_Periodo!$C2524,";",Revisión_Avance_Periodo!$E2524,";",Revisión_Avance_Periodo!$I2524)</f>
        <v>OE1;PR_10;ACT_75</v>
      </c>
      <c r="C2524" s="170" t="s">
        <v>9</v>
      </c>
      <c r="D2524" s="171" t="str">
        <f>VLOOKUP(Revisión_Avance_Periodo!$C2524,Componentes_BD!$F$1:$G$5,2,FALSE)</f>
        <v>Fortalecer la Vigilancia.</v>
      </c>
      <c r="E2524" s="106" t="s">
        <v>12</v>
      </c>
      <c r="F2524" s="89">
        <v>11</v>
      </c>
      <c r="G2524" s="89" t="str">
        <f>VLOOKUP(Revisión_Avance_Periodo!$A2524,BD_Seguimiento_OAP_2019!$A$2:$G$294,7,FALSE)</f>
        <v>PAI</v>
      </c>
      <c r="H2524" s="89" t="str">
        <f>VLOOKUP(Revisión_Avance_Periodo!$A2524,BD_Seguimiento_OAP_2019!$A$2:$J$294,10,FALSE)</f>
        <v>PAI_05 - Gestión del Riesgo de Corrupción  - Mapa de Riesgos de Corrupción</v>
      </c>
      <c r="I2524" s="89" t="s">
        <v>1720</v>
      </c>
      <c r="J2524" s="89" t="str">
        <f>VLOOKUP(Revisión_Avance_Periodo!$I2524,BD_Seguimiento_OAP_2019!$L:$M,2,FALSE)</f>
        <v>Formular las denuncias ante las autoridades competentes respecto de hechos constitutivos de faltas disciplinarias, fiscales, penales y demás que haya lugar</v>
      </c>
      <c r="K2524" s="106" t="s">
        <v>58</v>
      </c>
      <c r="L2524" s="172">
        <v>4.4642857142857152E-4</v>
      </c>
      <c r="M2524" s="173" t="s">
        <v>106</v>
      </c>
      <c r="N2524" s="174">
        <f>INDEX(BD_Seguimiento_OAP_2019!$AH$3:$AS$294,MATCH(Revisión_Avance_Periodo!$I2524,BD_Seguimiento_OAP_2019!$L$3:$L$294,0),MATCH(Revisión_Avance_Periodo!$M2524,BD_Seguimiento_OAP_2019!$AH$2:$AS$2,0))</f>
        <v>0.25</v>
      </c>
      <c r="O2524" s="174">
        <f>INDEX(BD_Seguimiento_OAP_2019!$AV$3:$BG$294,MATCH(Revisión_Avance_Periodo!$I2524,BD_Seguimiento_OAP_2019!$L$3:$L$294,0),MATCH(Revisión_Avance_Periodo!$M2524,BD_Seguimiento_OAP_2019!$AV$2:$BG$2,0))</f>
        <v>0.25</v>
      </c>
      <c r="P2524" s="189">
        <f t="shared" si="477"/>
        <v>1</v>
      </c>
      <c r="Q2524" s="173" t="str">
        <f>VLOOKUP(P2524,Tabla_Indicador_Gestion4[#All],3,TRUE)</f>
        <v>Culminada</v>
      </c>
      <c r="R2524" s="215">
        <f>SUBTOTAL(9,$N$2522:$N2524)</f>
        <v>0.25</v>
      </c>
      <c r="S2524" s="231">
        <f>SUBTOTAL(9,$O$2522:$O2524)</f>
        <v>0.25</v>
      </c>
      <c r="T2524" s="231">
        <f>IFERROR(+Revisión_Avance_Periodo!$S2524/Revisión_Avance_Periodo!$R2524,0)</f>
        <v>1</v>
      </c>
      <c r="U2524" s="184"/>
      <c r="V2524" s="185"/>
      <c r="W2524" s="183"/>
      <c r="X2524" s="183"/>
      <c r="Y2524" s="183"/>
      <c r="Z2524" s="186"/>
      <c r="AA2524" s="187"/>
    </row>
    <row r="2525" spans="1:27" x14ac:dyDescent="0.25">
      <c r="A2525" s="94">
        <v>213</v>
      </c>
      <c r="B2525" s="96" t="str">
        <f>CONCATENATE(Revisión_Avance_Periodo!$C2525,";",Revisión_Avance_Periodo!$E2525,";",Revisión_Avance_Periodo!$I2525)</f>
        <v>OE1;PR_10;ACT_75</v>
      </c>
      <c r="C2525" s="180" t="s">
        <v>9</v>
      </c>
      <c r="D2525" s="181" t="str">
        <f>VLOOKUP(Revisión_Avance_Periodo!$C2525,Componentes_BD!$F$1:$G$5,2,FALSE)</f>
        <v>Fortalecer la Vigilancia.</v>
      </c>
      <c r="E2525" s="119" t="s">
        <v>12</v>
      </c>
      <c r="F2525" s="95">
        <v>11</v>
      </c>
      <c r="G2525" s="95" t="str">
        <f>VLOOKUP(Revisión_Avance_Periodo!$A2525,BD_Seguimiento_OAP_2019!$A$2:$G$294,7,FALSE)</f>
        <v>PAI</v>
      </c>
      <c r="H2525" s="95" t="str">
        <f>VLOOKUP(Revisión_Avance_Periodo!$A2525,BD_Seguimiento_OAP_2019!$A$2:$J$294,10,FALSE)</f>
        <v>PAI_05 - Gestión del Riesgo de Corrupción  - Mapa de Riesgos de Corrupción</v>
      </c>
      <c r="I2525" s="95" t="s">
        <v>1720</v>
      </c>
      <c r="J2525" s="95" t="str">
        <f>VLOOKUP(Revisión_Avance_Periodo!$I2525,BD_Seguimiento_OAP_2019!$L:$M,2,FALSE)</f>
        <v>Formular las denuncias ante las autoridades competentes respecto de hechos constitutivos de faltas disciplinarias, fiscales, penales y demás que haya lugar</v>
      </c>
      <c r="K2525" s="119" t="s">
        <v>58</v>
      </c>
      <c r="L2525" s="172">
        <v>4.4642857142857152E-4</v>
      </c>
      <c r="M2525" s="182" t="s">
        <v>107</v>
      </c>
      <c r="N2525" s="174">
        <f>INDEX(BD_Seguimiento_OAP_2019!$AH$3:$AS$294,MATCH(Revisión_Avance_Periodo!$I2525,BD_Seguimiento_OAP_2019!$L$3:$L$294,0),MATCH(Revisión_Avance_Periodo!$M2525,BD_Seguimiento_OAP_2019!$AH$2:$AS$2,0))</f>
        <v>0</v>
      </c>
      <c r="O2525" s="174">
        <f>INDEX(BD_Seguimiento_OAP_2019!$AV$3:$BG$294,MATCH(Revisión_Avance_Periodo!$I2525,BD_Seguimiento_OAP_2019!$L$3:$L$294,0),MATCH(Revisión_Avance_Periodo!$M2525,BD_Seguimiento_OAP_2019!$AV$2:$BG$2,0))</f>
        <v>0</v>
      </c>
      <c r="P2525" s="175">
        <f t="shared" ref="P2525:P2526" si="486">IFERROR((O2525/N2525),0)</f>
        <v>0</v>
      </c>
      <c r="Q2525" s="182" t="str">
        <f>VLOOKUP(P2525,Tabla_Indicador_Gestion4[#All],3,TRUE)</f>
        <v>Por Ejecutar</v>
      </c>
      <c r="R2525" s="215">
        <f>SUBTOTAL(9,$N$2522:$N2525)</f>
        <v>0.25</v>
      </c>
      <c r="S2525" s="231">
        <f>SUBTOTAL(9,$O$2522:$O2525)</f>
        <v>0.25</v>
      </c>
      <c r="T2525" s="231">
        <f>IFERROR(+Revisión_Avance_Periodo!$S2525/Revisión_Avance_Periodo!$R2525,0)</f>
        <v>1</v>
      </c>
      <c r="U2525" s="184"/>
      <c r="V2525" s="185"/>
      <c r="W2525" s="183"/>
      <c r="X2525" s="183"/>
      <c r="Y2525" s="183"/>
      <c r="Z2525" s="186"/>
      <c r="AA2525" s="187"/>
    </row>
    <row r="2526" spans="1:27" x14ac:dyDescent="0.25">
      <c r="A2526" s="88">
        <v>213</v>
      </c>
      <c r="B2526" s="91" t="str">
        <f>CONCATENATE(Revisión_Avance_Periodo!$C2526,";",Revisión_Avance_Periodo!$E2526,";",Revisión_Avance_Periodo!$I2526)</f>
        <v>OE1;PR_10;ACT_75</v>
      </c>
      <c r="C2526" s="170" t="s">
        <v>9</v>
      </c>
      <c r="D2526" s="171" t="str">
        <f>VLOOKUP(Revisión_Avance_Periodo!$C2526,Componentes_BD!$F$1:$G$5,2,FALSE)</f>
        <v>Fortalecer la Vigilancia.</v>
      </c>
      <c r="E2526" s="106" t="s">
        <v>12</v>
      </c>
      <c r="F2526" s="89">
        <v>11</v>
      </c>
      <c r="G2526" s="89" t="str">
        <f>VLOOKUP(Revisión_Avance_Periodo!$A2526,BD_Seguimiento_OAP_2019!$A$2:$G$294,7,FALSE)</f>
        <v>PAI</v>
      </c>
      <c r="H2526" s="89" t="str">
        <f>VLOOKUP(Revisión_Avance_Periodo!$A2526,BD_Seguimiento_OAP_2019!$A$2:$J$294,10,FALSE)</f>
        <v>PAI_05 - Gestión del Riesgo de Corrupción  - Mapa de Riesgos de Corrupción</v>
      </c>
      <c r="I2526" s="89" t="s">
        <v>1720</v>
      </c>
      <c r="J2526" s="89" t="str">
        <f>VLOOKUP(Revisión_Avance_Periodo!$I2526,BD_Seguimiento_OAP_2019!$L:$M,2,FALSE)</f>
        <v>Formular las denuncias ante las autoridades competentes respecto de hechos constitutivos de faltas disciplinarias, fiscales, penales y demás que haya lugar</v>
      </c>
      <c r="K2526" s="106" t="s">
        <v>58</v>
      </c>
      <c r="L2526" s="172">
        <v>4.4642857142857152E-4</v>
      </c>
      <c r="M2526" s="173" t="s">
        <v>108</v>
      </c>
      <c r="N2526" s="174">
        <f>INDEX(BD_Seguimiento_OAP_2019!$AH$3:$AS$294,MATCH(Revisión_Avance_Periodo!$I2526,BD_Seguimiento_OAP_2019!$L$3:$L$294,0),MATCH(Revisión_Avance_Periodo!$M2526,BD_Seguimiento_OAP_2019!$AH$2:$AS$2,0))</f>
        <v>0</v>
      </c>
      <c r="O2526" s="174">
        <f>INDEX(BD_Seguimiento_OAP_2019!$AV$3:$BG$294,MATCH(Revisión_Avance_Periodo!$I2526,BD_Seguimiento_OAP_2019!$L$3:$L$294,0),MATCH(Revisión_Avance_Periodo!$M2526,BD_Seguimiento_OAP_2019!$AV$2:$BG$2,0))</f>
        <v>0</v>
      </c>
      <c r="P2526" s="175">
        <f t="shared" si="486"/>
        <v>0</v>
      </c>
      <c r="Q2526" s="173" t="str">
        <f>VLOOKUP(P2526,Tabla_Indicador_Gestion4[#All],3,TRUE)</f>
        <v>Por Ejecutar</v>
      </c>
      <c r="R2526" s="215">
        <f>SUBTOTAL(9,$N$2522:$N2526)</f>
        <v>0.25</v>
      </c>
      <c r="S2526" s="231">
        <f>SUBTOTAL(9,$O$2522:$O2526)</f>
        <v>0.25</v>
      </c>
      <c r="T2526" s="231">
        <f>IFERROR(+Revisión_Avance_Periodo!$S2526/Revisión_Avance_Periodo!$R2526,0)</f>
        <v>1</v>
      </c>
      <c r="U2526" s="184"/>
      <c r="V2526" s="185"/>
      <c r="W2526" s="183"/>
      <c r="X2526" s="183"/>
      <c r="Y2526" s="183"/>
      <c r="Z2526" s="186"/>
      <c r="AA2526" s="187"/>
    </row>
    <row r="2527" spans="1:27" x14ac:dyDescent="0.25">
      <c r="A2527" s="94">
        <v>213</v>
      </c>
      <c r="B2527" s="96" t="str">
        <f>CONCATENATE(Revisión_Avance_Periodo!$C2527,";",Revisión_Avance_Periodo!$E2527,";",Revisión_Avance_Periodo!$I2527)</f>
        <v>OE1;PR_10;ACT_75</v>
      </c>
      <c r="C2527" s="180" t="s">
        <v>9</v>
      </c>
      <c r="D2527" s="181" t="str">
        <f>VLOOKUP(Revisión_Avance_Periodo!$C2527,Componentes_BD!$F$1:$G$5,2,FALSE)</f>
        <v>Fortalecer la Vigilancia.</v>
      </c>
      <c r="E2527" s="119" t="s">
        <v>12</v>
      </c>
      <c r="F2527" s="95">
        <v>11</v>
      </c>
      <c r="G2527" s="95" t="str">
        <f>VLOOKUP(Revisión_Avance_Periodo!$A2527,BD_Seguimiento_OAP_2019!$A$2:$G$294,7,FALSE)</f>
        <v>PAI</v>
      </c>
      <c r="H2527" s="95" t="str">
        <f>VLOOKUP(Revisión_Avance_Periodo!$A2527,BD_Seguimiento_OAP_2019!$A$2:$J$294,10,FALSE)</f>
        <v>PAI_05 - Gestión del Riesgo de Corrupción  - Mapa de Riesgos de Corrupción</v>
      </c>
      <c r="I2527" s="95" t="s">
        <v>1720</v>
      </c>
      <c r="J2527" s="95" t="str">
        <f>VLOOKUP(Revisión_Avance_Periodo!$I2527,BD_Seguimiento_OAP_2019!$L:$M,2,FALSE)</f>
        <v>Formular las denuncias ante las autoridades competentes respecto de hechos constitutivos de faltas disciplinarias, fiscales, penales y demás que haya lugar</v>
      </c>
      <c r="K2527" s="119" t="s">
        <v>58</v>
      </c>
      <c r="L2527" s="172">
        <v>4.4642857142857152E-4</v>
      </c>
      <c r="M2527" s="182" t="s">
        <v>109</v>
      </c>
      <c r="N2527" s="174">
        <f>INDEX(BD_Seguimiento_OAP_2019!$AH$3:$AS$294,MATCH(Revisión_Avance_Periodo!$I2527,BD_Seguimiento_OAP_2019!$L$3:$L$294,0),MATCH(Revisión_Avance_Periodo!$M2527,BD_Seguimiento_OAP_2019!$AH$2:$AS$2,0))</f>
        <v>0.25</v>
      </c>
      <c r="O2527" s="174">
        <f>INDEX(BD_Seguimiento_OAP_2019!$AV$3:$BG$294,MATCH(Revisión_Avance_Periodo!$I2527,BD_Seguimiento_OAP_2019!$L$3:$L$294,0),MATCH(Revisión_Avance_Periodo!$M2527,BD_Seguimiento_OAP_2019!$AV$2:$BG$2,0))</f>
        <v>0.25</v>
      </c>
      <c r="P2527" s="188">
        <f t="shared" si="477"/>
        <v>1</v>
      </c>
      <c r="Q2527" s="182" t="str">
        <f>VLOOKUP(P2527,Tabla_Indicador_Gestion4[#All],3,TRUE)</f>
        <v>Culminada</v>
      </c>
      <c r="R2527" s="215">
        <f>SUBTOTAL(9,$N$2522:$N2527)</f>
        <v>0.5</v>
      </c>
      <c r="S2527" s="231">
        <f>SUBTOTAL(9,$O$2522:$O2527)</f>
        <v>0.5</v>
      </c>
      <c r="T2527" s="231">
        <f>IFERROR(+Revisión_Avance_Periodo!$S2527/Revisión_Avance_Periodo!$R2527,0)</f>
        <v>1</v>
      </c>
      <c r="U2527" s="184"/>
      <c r="V2527" s="185"/>
      <c r="W2527" s="183"/>
      <c r="X2527" s="183"/>
      <c r="Y2527" s="183"/>
      <c r="Z2527" s="186"/>
      <c r="AA2527" s="187"/>
    </row>
    <row r="2528" spans="1:27" x14ac:dyDescent="0.25">
      <c r="A2528" s="88">
        <v>213</v>
      </c>
      <c r="B2528" s="91" t="str">
        <f>CONCATENATE(Revisión_Avance_Periodo!$C2528,";",Revisión_Avance_Periodo!$E2528,";",Revisión_Avance_Periodo!$I2528)</f>
        <v>OE1;PR_10;ACT_75</v>
      </c>
      <c r="C2528" s="170" t="s">
        <v>9</v>
      </c>
      <c r="D2528" s="171" t="str">
        <f>VLOOKUP(Revisión_Avance_Periodo!$C2528,Componentes_BD!$F$1:$G$5,2,FALSE)</f>
        <v>Fortalecer la Vigilancia.</v>
      </c>
      <c r="E2528" s="106" t="s">
        <v>12</v>
      </c>
      <c r="F2528" s="89">
        <v>11</v>
      </c>
      <c r="G2528" s="89" t="str">
        <f>VLOOKUP(Revisión_Avance_Periodo!$A2528,BD_Seguimiento_OAP_2019!$A$2:$G$294,7,FALSE)</f>
        <v>PAI</v>
      </c>
      <c r="H2528" s="89" t="str">
        <f>VLOOKUP(Revisión_Avance_Periodo!$A2528,BD_Seguimiento_OAP_2019!$A$2:$J$294,10,FALSE)</f>
        <v>PAI_05 - Gestión del Riesgo de Corrupción  - Mapa de Riesgos de Corrupción</v>
      </c>
      <c r="I2528" s="89" t="s">
        <v>1720</v>
      </c>
      <c r="J2528" s="89" t="str">
        <f>VLOOKUP(Revisión_Avance_Periodo!$I2528,BD_Seguimiento_OAP_2019!$L:$M,2,FALSE)</f>
        <v>Formular las denuncias ante las autoridades competentes respecto de hechos constitutivos de faltas disciplinarias, fiscales, penales y demás que haya lugar</v>
      </c>
      <c r="K2528" s="106" t="s">
        <v>58</v>
      </c>
      <c r="L2528" s="172">
        <v>4.4642857142857152E-4</v>
      </c>
      <c r="M2528" s="173" t="s">
        <v>110</v>
      </c>
      <c r="N2528" s="174">
        <f>INDEX(BD_Seguimiento_OAP_2019!$AH$3:$AS$294,MATCH(Revisión_Avance_Periodo!$I2528,BD_Seguimiento_OAP_2019!$L$3:$L$294,0),MATCH(Revisión_Avance_Periodo!$M2528,BD_Seguimiento_OAP_2019!$AH$2:$AS$2,0))</f>
        <v>0</v>
      </c>
      <c r="O2528" s="174">
        <f>INDEX(BD_Seguimiento_OAP_2019!$AV$3:$BG$294,MATCH(Revisión_Avance_Periodo!$I2528,BD_Seguimiento_OAP_2019!$L$3:$L$294,0),MATCH(Revisión_Avance_Periodo!$M2528,BD_Seguimiento_OAP_2019!$AV$2:$BG$2,0))</f>
        <v>0</v>
      </c>
      <c r="P2528" s="175">
        <f t="shared" ref="P2528:P2529" si="487">IFERROR((O2528/N2528),0)</f>
        <v>0</v>
      </c>
      <c r="Q2528" s="173" t="str">
        <f>VLOOKUP(P2528,Tabla_Indicador_Gestion4[#All],3,TRUE)</f>
        <v>Por Ejecutar</v>
      </c>
      <c r="R2528" s="215">
        <f>SUBTOTAL(9,$N$2522:$N2528)</f>
        <v>0.5</v>
      </c>
      <c r="S2528" s="231">
        <f>SUBTOTAL(9,$O$2522:$O2528)</f>
        <v>0.5</v>
      </c>
      <c r="T2528" s="231">
        <f>IFERROR(+Revisión_Avance_Periodo!$S2528/Revisión_Avance_Periodo!$R2528,0)</f>
        <v>1</v>
      </c>
      <c r="U2528" s="184"/>
      <c r="V2528" s="185"/>
      <c r="W2528" s="183"/>
      <c r="X2528" s="183"/>
      <c r="Y2528" s="183"/>
      <c r="Z2528" s="186"/>
      <c r="AA2528" s="187"/>
    </row>
    <row r="2529" spans="1:27" x14ac:dyDescent="0.25">
      <c r="A2529" s="94">
        <v>213</v>
      </c>
      <c r="B2529" s="96" t="str">
        <f>CONCATENATE(Revisión_Avance_Periodo!$C2529,";",Revisión_Avance_Periodo!$E2529,";",Revisión_Avance_Periodo!$I2529)</f>
        <v>OE1;PR_10;ACT_75</v>
      </c>
      <c r="C2529" s="180" t="s">
        <v>9</v>
      </c>
      <c r="D2529" s="181" t="str">
        <f>VLOOKUP(Revisión_Avance_Periodo!$C2529,Componentes_BD!$F$1:$G$5,2,FALSE)</f>
        <v>Fortalecer la Vigilancia.</v>
      </c>
      <c r="E2529" s="119" t="s">
        <v>12</v>
      </c>
      <c r="F2529" s="95">
        <v>11</v>
      </c>
      <c r="G2529" s="95" t="str">
        <f>VLOOKUP(Revisión_Avance_Periodo!$A2529,BD_Seguimiento_OAP_2019!$A$2:$G$294,7,FALSE)</f>
        <v>PAI</v>
      </c>
      <c r="H2529" s="95" t="str">
        <f>VLOOKUP(Revisión_Avance_Periodo!$A2529,BD_Seguimiento_OAP_2019!$A$2:$J$294,10,FALSE)</f>
        <v>PAI_05 - Gestión del Riesgo de Corrupción  - Mapa de Riesgos de Corrupción</v>
      </c>
      <c r="I2529" s="95" t="s">
        <v>1720</v>
      </c>
      <c r="J2529" s="95" t="str">
        <f>VLOOKUP(Revisión_Avance_Periodo!$I2529,BD_Seguimiento_OAP_2019!$L:$M,2,FALSE)</f>
        <v>Formular las denuncias ante las autoridades competentes respecto de hechos constitutivos de faltas disciplinarias, fiscales, penales y demás que haya lugar</v>
      </c>
      <c r="K2529" s="119" t="s">
        <v>58</v>
      </c>
      <c r="L2529" s="172">
        <v>4.4642857142857152E-4</v>
      </c>
      <c r="M2529" s="182" t="s">
        <v>111</v>
      </c>
      <c r="N2529" s="174">
        <f>INDEX(BD_Seguimiento_OAP_2019!$AH$3:$AS$294,MATCH(Revisión_Avance_Periodo!$I2529,BD_Seguimiento_OAP_2019!$L$3:$L$294,0),MATCH(Revisión_Avance_Periodo!$M2529,BD_Seguimiento_OAP_2019!$AH$2:$AS$2,0))</f>
        <v>0</v>
      </c>
      <c r="O2529" s="174">
        <f>INDEX(BD_Seguimiento_OAP_2019!$AV$3:$BG$294,MATCH(Revisión_Avance_Periodo!$I2529,BD_Seguimiento_OAP_2019!$L$3:$L$294,0),MATCH(Revisión_Avance_Periodo!$M2529,BD_Seguimiento_OAP_2019!$AV$2:$BG$2,0))</f>
        <v>0</v>
      </c>
      <c r="P2529" s="175">
        <f t="shared" si="487"/>
        <v>0</v>
      </c>
      <c r="Q2529" s="182" t="str">
        <f>VLOOKUP(P2529,Tabla_Indicador_Gestion4[#All],3,TRUE)</f>
        <v>Por Ejecutar</v>
      </c>
      <c r="R2529" s="215">
        <f>SUBTOTAL(9,$N$2522:$N2529)</f>
        <v>0.5</v>
      </c>
      <c r="S2529" s="231">
        <f>SUBTOTAL(9,$O$2522:$O2529)</f>
        <v>0.5</v>
      </c>
      <c r="T2529" s="231">
        <f>IFERROR(+Revisión_Avance_Periodo!$S2529/Revisión_Avance_Periodo!$R2529,0)</f>
        <v>1</v>
      </c>
      <c r="U2529" s="184"/>
      <c r="V2529" s="185"/>
      <c r="W2529" s="183"/>
      <c r="X2529" s="183"/>
      <c r="Y2529" s="183"/>
      <c r="Z2529" s="186"/>
      <c r="AA2529" s="187"/>
    </row>
    <row r="2530" spans="1:27" x14ac:dyDescent="0.25">
      <c r="A2530" s="88">
        <v>213</v>
      </c>
      <c r="B2530" s="91" t="str">
        <f>CONCATENATE(Revisión_Avance_Periodo!$C2530,";",Revisión_Avance_Periodo!$E2530,";",Revisión_Avance_Periodo!$I2530)</f>
        <v>OE1;PR_10;ACT_75</v>
      </c>
      <c r="C2530" s="170" t="s">
        <v>9</v>
      </c>
      <c r="D2530" s="171" t="str">
        <f>VLOOKUP(Revisión_Avance_Periodo!$C2530,Componentes_BD!$F$1:$G$5,2,FALSE)</f>
        <v>Fortalecer la Vigilancia.</v>
      </c>
      <c r="E2530" s="106" t="s">
        <v>12</v>
      </c>
      <c r="F2530" s="89">
        <v>11</v>
      </c>
      <c r="G2530" s="89" t="str">
        <f>VLOOKUP(Revisión_Avance_Periodo!$A2530,BD_Seguimiento_OAP_2019!$A$2:$G$294,7,FALSE)</f>
        <v>PAI</v>
      </c>
      <c r="H2530" s="89" t="str">
        <f>VLOOKUP(Revisión_Avance_Periodo!$A2530,BD_Seguimiento_OAP_2019!$A$2:$J$294,10,FALSE)</f>
        <v>PAI_05 - Gestión del Riesgo de Corrupción  - Mapa de Riesgos de Corrupción</v>
      </c>
      <c r="I2530" s="89" t="s">
        <v>1720</v>
      </c>
      <c r="J2530" s="89" t="str">
        <f>VLOOKUP(Revisión_Avance_Periodo!$I2530,BD_Seguimiento_OAP_2019!$L:$M,2,FALSE)</f>
        <v>Formular las denuncias ante las autoridades competentes respecto de hechos constitutivos de faltas disciplinarias, fiscales, penales y demás que haya lugar</v>
      </c>
      <c r="K2530" s="106" t="s">
        <v>58</v>
      </c>
      <c r="L2530" s="172">
        <v>4.4642857142857152E-4</v>
      </c>
      <c r="M2530" s="173" t="s">
        <v>112</v>
      </c>
      <c r="N2530" s="174">
        <f>INDEX(BD_Seguimiento_OAP_2019!$AH$3:$AS$294,MATCH(Revisión_Avance_Periodo!$I2530,BD_Seguimiento_OAP_2019!$L$3:$L$294,0),MATCH(Revisión_Avance_Periodo!$M2530,BD_Seguimiento_OAP_2019!$AH$2:$AS$2,0))</f>
        <v>0.25</v>
      </c>
      <c r="O2530" s="174">
        <f>INDEX(BD_Seguimiento_OAP_2019!$AV$3:$BG$294,MATCH(Revisión_Avance_Periodo!$I2530,BD_Seguimiento_OAP_2019!$L$3:$L$294,0),MATCH(Revisión_Avance_Periodo!$M2530,BD_Seguimiento_OAP_2019!$AV$2:$BG$2,0))</f>
        <v>0</v>
      </c>
      <c r="P2530" s="189">
        <f t="shared" si="477"/>
        <v>0</v>
      </c>
      <c r="Q2530" s="173" t="str">
        <f>VLOOKUP(P2530,Tabla_Indicador_Gestion4[#All],3,TRUE)</f>
        <v>Por Ejecutar</v>
      </c>
      <c r="R2530" s="215">
        <f>SUBTOTAL(9,$N$2522:$N2530)</f>
        <v>0.75</v>
      </c>
      <c r="S2530" s="231">
        <f>SUBTOTAL(9,$O$2522:$O2530)</f>
        <v>0.5</v>
      </c>
      <c r="T2530" s="231">
        <f>IFERROR(+Revisión_Avance_Periodo!$S2530/Revisión_Avance_Periodo!$R2530,0)</f>
        <v>0.66666666666666663</v>
      </c>
      <c r="U2530" s="184"/>
      <c r="V2530" s="185"/>
      <c r="W2530" s="183"/>
      <c r="X2530" s="183"/>
      <c r="Y2530" s="183"/>
      <c r="Z2530" s="186"/>
      <c r="AA2530" s="187"/>
    </row>
    <row r="2531" spans="1:27" x14ac:dyDescent="0.25">
      <c r="A2531" s="94">
        <v>213</v>
      </c>
      <c r="B2531" s="96" t="str">
        <f>CONCATENATE(Revisión_Avance_Periodo!$C2531,";",Revisión_Avance_Periodo!$E2531,";",Revisión_Avance_Periodo!$I2531)</f>
        <v>OE1;PR_10;ACT_75</v>
      </c>
      <c r="C2531" s="180" t="s">
        <v>9</v>
      </c>
      <c r="D2531" s="181" t="str">
        <f>VLOOKUP(Revisión_Avance_Periodo!$C2531,Componentes_BD!$F$1:$G$5,2,FALSE)</f>
        <v>Fortalecer la Vigilancia.</v>
      </c>
      <c r="E2531" s="119" t="s">
        <v>12</v>
      </c>
      <c r="F2531" s="95">
        <v>11</v>
      </c>
      <c r="G2531" s="95" t="str">
        <f>VLOOKUP(Revisión_Avance_Periodo!$A2531,BD_Seguimiento_OAP_2019!$A$2:$G$294,7,FALSE)</f>
        <v>PAI</v>
      </c>
      <c r="H2531" s="95" t="str">
        <f>VLOOKUP(Revisión_Avance_Periodo!$A2531,BD_Seguimiento_OAP_2019!$A$2:$J$294,10,FALSE)</f>
        <v>PAI_05 - Gestión del Riesgo de Corrupción  - Mapa de Riesgos de Corrupción</v>
      </c>
      <c r="I2531" s="95" t="s">
        <v>1720</v>
      </c>
      <c r="J2531" s="95" t="str">
        <f>VLOOKUP(Revisión_Avance_Periodo!$I2531,BD_Seguimiento_OAP_2019!$L:$M,2,FALSE)</f>
        <v>Formular las denuncias ante las autoridades competentes respecto de hechos constitutivos de faltas disciplinarias, fiscales, penales y demás que haya lugar</v>
      </c>
      <c r="K2531" s="119" t="s">
        <v>58</v>
      </c>
      <c r="L2531" s="172">
        <v>4.4642857142857152E-4</v>
      </c>
      <c r="M2531" s="182" t="s">
        <v>113</v>
      </c>
      <c r="N2531" s="174">
        <f>INDEX(BD_Seguimiento_OAP_2019!$AH$3:$AS$294,MATCH(Revisión_Avance_Periodo!$I2531,BD_Seguimiento_OAP_2019!$L$3:$L$294,0),MATCH(Revisión_Avance_Periodo!$M2531,BD_Seguimiento_OAP_2019!$AH$2:$AS$2,0))</f>
        <v>0</v>
      </c>
      <c r="O2531" s="174">
        <f>INDEX(BD_Seguimiento_OAP_2019!$AV$3:$BG$294,MATCH(Revisión_Avance_Periodo!$I2531,BD_Seguimiento_OAP_2019!$L$3:$L$294,0),MATCH(Revisión_Avance_Periodo!$M2531,BD_Seguimiento_OAP_2019!$AV$2:$BG$2,0))</f>
        <v>0</v>
      </c>
      <c r="P2531" s="175">
        <f t="shared" ref="P2531:P2532" si="488">IFERROR((O2531/N2531),0)</f>
        <v>0</v>
      </c>
      <c r="Q2531" s="182" t="str">
        <f>VLOOKUP(P2531,Tabla_Indicador_Gestion4[#All],3,TRUE)</f>
        <v>Por Ejecutar</v>
      </c>
      <c r="R2531" s="215">
        <f>SUBTOTAL(9,$N$2522:$N2531)</f>
        <v>0.75</v>
      </c>
      <c r="S2531" s="231">
        <f>SUBTOTAL(9,$O$2522:$O2531)</f>
        <v>0.5</v>
      </c>
      <c r="T2531" s="231">
        <f>IFERROR(+Revisión_Avance_Periodo!$S2531/Revisión_Avance_Periodo!$R2531,0)</f>
        <v>0.66666666666666663</v>
      </c>
      <c r="U2531" s="184"/>
      <c r="V2531" s="185"/>
      <c r="W2531" s="183"/>
      <c r="X2531" s="183"/>
      <c r="Y2531" s="183"/>
      <c r="Z2531" s="186"/>
      <c r="AA2531" s="187"/>
    </row>
    <row r="2532" spans="1:27" x14ac:dyDescent="0.25">
      <c r="A2532" s="88">
        <v>213</v>
      </c>
      <c r="B2532" s="91" t="str">
        <f>CONCATENATE(Revisión_Avance_Periodo!$C2532,";",Revisión_Avance_Periodo!$E2532,";",Revisión_Avance_Periodo!$I2532)</f>
        <v>OE1;PR_10;ACT_75</v>
      </c>
      <c r="C2532" s="170" t="s">
        <v>9</v>
      </c>
      <c r="D2532" s="171" t="str">
        <f>VLOOKUP(Revisión_Avance_Periodo!$C2532,Componentes_BD!$F$1:$G$5,2,FALSE)</f>
        <v>Fortalecer la Vigilancia.</v>
      </c>
      <c r="E2532" s="106" t="s">
        <v>12</v>
      </c>
      <c r="F2532" s="89">
        <v>11</v>
      </c>
      <c r="G2532" s="89" t="str">
        <f>VLOOKUP(Revisión_Avance_Periodo!$A2532,BD_Seguimiento_OAP_2019!$A$2:$G$294,7,FALSE)</f>
        <v>PAI</v>
      </c>
      <c r="H2532" s="89" t="str">
        <f>VLOOKUP(Revisión_Avance_Periodo!$A2532,BD_Seguimiento_OAP_2019!$A$2:$J$294,10,FALSE)</f>
        <v>PAI_05 - Gestión del Riesgo de Corrupción  - Mapa de Riesgos de Corrupción</v>
      </c>
      <c r="I2532" s="89" t="s">
        <v>1720</v>
      </c>
      <c r="J2532" s="89" t="str">
        <f>VLOOKUP(Revisión_Avance_Periodo!$I2532,BD_Seguimiento_OAP_2019!$L:$M,2,FALSE)</f>
        <v>Formular las denuncias ante las autoridades competentes respecto de hechos constitutivos de faltas disciplinarias, fiscales, penales y demás que haya lugar</v>
      </c>
      <c r="K2532" s="106" t="s">
        <v>58</v>
      </c>
      <c r="L2532" s="172">
        <v>4.4642857142857152E-4</v>
      </c>
      <c r="M2532" s="173" t="s">
        <v>114</v>
      </c>
      <c r="N2532" s="174">
        <f>INDEX(BD_Seguimiento_OAP_2019!$AH$3:$AS$294,MATCH(Revisión_Avance_Periodo!$I2532,BD_Seguimiento_OAP_2019!$L$3:$L$294,0),MATCH(Revisión_Avance_Periodo!$M2532,BD_Seguimiento_OAP_2019!$AH$2:$AS$2,0))</f>
        <v>0</v>
      </c>
      <c r="O2532" s="174">
        <f>INDEX(BD_Seguimiento_OAP_2019!$AV$3:$BG$294,MATCH(Revisión_Avance_Periodo!$I2532,BD_Seguimiento_OAP_2019!$L$3:$L$294,0),MATCH(Revisión_Avance_Periodo!$M2532,BD_Seguimiento_OAP_2019!$AV$2:$BG$2,0))</f>
        <v>0</v>
      </c>
      <c r="P2532" s="175">
        <f t="shared" si="488"/>
        <v>0</v>
      </c>
      <c r="Q2532" s="173" t="str">
        <f>VLOOKUP(P2532,Tabla_Indicador_Gestion4[#All],3,TRUE)</f>
        <v>Por Ejecutar</v>
      </c>
      <c r="R2532" s="215">
        <f>SUBTOTAL(9,$N$2522:$N2532)</f>
        <v>0.75</v>
      </c>
      <c r="S2532" s="231">
        <f>SUBTOTAL(9,$O$2522:$O2532)</f>
        <v>0.5</v>
      </c>
      <c r="T2532" s="231">
        <f>IFERROR(+Revisión_Avance_Periodo!$S2532/Revisión_Avance_Periodo!$R2532,0)</f>
        <v>0.66666666666666663</v>
      </c>
      <c r="U2532" s="184"/>
      <c r="V2532" s="185"/>
      <c r="W2532" s="183"/>
      <c r="X2532" s="183"/>
      <c r="Y2532" s="183"/>
      <c r="Z2532" s="186"/>
      <c r="AA2532" s="187"/>
    </row>
    <row r="2533" spans="1:27" ht="15.75" thickBot="1" x14ac:dyDescent="0.3">
      <c r="A2533" s="94">
        <v>213</v>
      </c>
      <c r="B2533" s="96" t="str">
        <f>CONCATENATE(Revisión_Avance_Periodo!$C2533,";",Revisión_Avance_Periodo!$E2533,";",Revisión_Avance_Periodo!$I2533)</f>
        <v>OE1;PR_10;ACT_75</v>
      </c>
      <c r="C2533" s="180" t="s">
        <v>9</v>
      </c>
      <c r="D2533" s="181" t="str">
        <f>VLOOKUP(Revisión_Avance_Periodo!$C2533,Componentes_BD!$F$1:$G$5,2,FALSE)</f>
        <v>Fortalecer la Vigilancia.</v>
      </c>
      <c r="E2533" s="119" t="s">
        <v>12</v>
      </c>
      <c r="F2533" s="95">
        <v>11</v>
      </c>
      <c r="G2533" s="95" t="str">
        <f>VLOOKUP(Revisión_Avance_Periodo!$A2533,BD_Seguimiento_OAP_2019!$A$2:$G$294,7,FALSE)</f>
        <v>PAI</v>
      </c>
      <c r="H2533" s="95" t="str">
        <f>VLOOKUP(Revisión_Avance_Periodo!$A2533,BD_Seguimiento_OAP_2019!$A$2:$J$294,10,FALSE)</f>
        <v>PAI_05 - Gestión del Riesgo de Corrupción  - Mapa de Riesgos de Corrupción</v>
      </c>
      <c r="I2533" s="95" t="s">
        <v>1720</v>
      </c>
      <c r="J2533" s="95" t="str">
        <f>VLOOKUP(Revisión_Avance_Periodo!$I2533,BD_Seguimiento_OAP_2019!$L:$M,2,FALSE)</f>
        <v>Formular las denuncias ante las autoridades competentes respecto de hechos constitutivos de faltas disciplinarias, fiscales, penales y demás que haya lugar</v>
      </c>
      <c r="K2533" s="119" t="s">
        <v>58</v>
      </c>
      <c r="L2533" s="172">
        <v>4.4642857142857152E-4</v>
      </c>
      <c r="M2533" s="182" t="s">
        <v>115</v>
      </c>
      <c r="N2533" s="174">
        <f>INDEX(BD_Seguimiento_OAP_2019!$AH$3:$AS$294,MATCH(Revisión_Avance_Periodo!$I2533,BD_Seguimiento_OAP_2019!$L$3:$L$294,0),MATCH(Revisión_Avance_Periodo!$M2533,BD_Seguimiento_OAP_2019!$AH$2:$AS$2,0))</f>
        <v>0.25</v>
      </c>
      <c r="O2533" s="174">
        <f>INDEX(BD_Seguimiento_OAP_2019!$AV$3:$BG$294,MATCH(Revisión_Avance_Periodo!$I2533,BD_Seguimiento_OAP_2019!$L$3:$L$294,0),MATCH(Revisión_Avance_Periodo!$M2533,BD_Seguimiento_OAP_2019!$AV$2:$BG$2,0))</f>
        <v>0</v>
      </c>
      <c r="P2533" s="188">
        <f t="shared" si="477"/>
        <v>0</v>
      </c>
      <c r="Q2533" s="182" t="str">
        <f>VLOOKUP(P2533,Tabla_Indicador_Gestion4[#All],3,TRUE)</f>
        <v>Por Ejecutar</v>
      </c>
      <c r="R2533" s="215">
        <f>SUBTOTAL(9,$N$2522:$N2533)</f>
        <v>1</v>
      </c>
      <c r="S2533" s="231">
        <f>SUBTOTAL(9,$O$2522:$O2533)</f>
        <v>0.5</v>
      </c>
      <c r="T2533" s="231">
        <f>IFERROR(+Revisión_Avance_Periodo!$S2533/Revisión_Avance_Periodo!$R2533,0)</f>
        <v>0.5</v>
      </c>
      <c r="U2533" s="184"/>
      <c r="V2533" s="185"/>
      <c r="W2533" s="183"/>
      <c r="X2533" s="183"/>
      <c r="Y2533" s="183"/>
      <c r="Z2533" s="186"/>
      <c r="AA2533" s="187"/>
    </row>
    <row r="2534" spans="1:27" x14ac:dyDescent="0.25">
      <c r="A2534" s="88">
        <v>214</v>
      </c>
      <c r="B2534" s="91" t="str">
        <f>CONCATENATE(Revisión_Avance_Periodo!$C2534,";",Revisión_Avance_Periodo!$E2534,";",Revisión_Avance_Periodo!$I2534)</f>
        <v>OE1;PR_10;ACT_224</v>
      </c>
      <c r="C2534" s="170" t="s">
        <v>9</v>
      </c>
      <c r="D2534" s="171" t="str">
        <f>VLOOKUP(Revisión_Avance_Periodo!$C2534,Componentes_BD!$F$1:$G$5,2,FALSE)</f>
        <v>Fortalecer la Vigilancia.</v>
      </c>
      <c r="E2534" s="106" t="s">
        <v>12</v>
      </c>
      <c r="F2534" s="89">
        <v>11</v>
      </c>
      <c r="G2534" s="89" t="str">
        <f>VLOOKUP(Revisión_Avance_Periodo!$A2534,BD_Seguimiento_OAP_2019!$A$2:$G$294,7,FALSE)</f>
        <v>PAI</v>
      </c>
      <c r="H2534" s="89" t="str">
        <f>VLOOKUP(Revisión_Avance_Periodo!$A2534,BD_Seguimiento_OAP_2019!$A$2:$J$294,10,FALSE)</f>
        <v>PAI_06 - Racionalización de Trámites</v>
      </c>
      <c r="I2534" s="89" t="s">
        <v>1725</v>
      </c>
      <c r="J2534" s="89" t="str">
        <f>VLOOKUP(Revisión_Avance_Periodo!$I2534,BD_Seguimiento_OAP_2019!$L:$M,2,FALSE)</f>
        <v>Revisar el trámite Inscripción y registro de operadores portuarios, marítimos y fluviales</v>
      </c>
      <c r="K2534" s="106" t="s">
        <v>49</v>
      </c>
      <c r="L2534" s="172">
        <v>4.4642857142857152E-4</v>
      </c>
      <c r="M2534" s="173" t="s">
        <v>104</v>
      </c>
      <c r="N2534" s="174">
        <f>INDEX(BD_Seguimiento_OAP_2019!$AH$3:$AS$294,MATCH(Revisión_Avance_Periodo!$I2534,BD_Seguimiento_OAP_2019!$L$3:$L$294,0),MATCH(Revisión_Avance_Periodo!$M2534,BD_Seguimiento_OAP_2019!$AH$2:$AS$2,0))</f>
        <v>0</v>
      </c>
      <c r="O2534" s="174">
        <f>INDEX(BD_Seguimiento_OAP_2019!$AV$3:$BG$294,MATCH(Revisión_Avance_Periodo!$I2534,BD_Seguimiento_OAP_2019!$L$3:$L$294,0),MATCH(Revisión_Avance_Periodo!$M2534,BD_Seguimiento_OAP_2019!$AV$2:$BG$2,0))</f>
        <v>0</v>
      </c>
      <c r="P2534" s="175">
        <f t="shared" ref="P2534:P2537" si="489">IFERROR((O2534/N2534),0)</f>
        <v>0</v>
      </c>
      <c r="Q2534" s="173" t="str">
        <f>VLOOKUP(P2534,Tabla_Indicador_Gestion4[#All],3,TRUE)</f>
        <v>Por Ejecutar</v>
      </c>
      <c r="R2534" s="213">
        <f>SUBTOTAL(9,$N$2534:$N2534)</f>
        <v>0</v>
      </c>
      <c r="S2534" s="234">
        <f>SUBTOTAL(9,$O$2534:$O2534)</f>
        <v>0</v>
      </c>
      <c r="T2534" s="234">
        <f>IFERROR(+Revisión_Avance_Periodo!$S2534/Revisión_Avance_Periodo!$R2534,0)</f>
        <v>0</v>
      </c>
      <c r="U2534" s="177">
        <f>SUBTOTAL(9,N2534:N2545)</f>
        <v>1</v>
      </c>
      <c r="V2534" s="176">
        <f>SUBTOTAL(9,O2534:O2545)</f>
        <v>0.4</v>
      </c>
      <c r="W2534" s="176">
        <f t="shared" ref="W2534" si="490">+V2534/U2534</f>
        <v>0.4</v>
      </c>
      <c r="X2534" s="176"/>
      <c r="Y2534" s="176">
        <f>100%-Revisión_Avance_Periodo!$W2534</f>
        <v>0.6</v>
      </c>
      <c r="Z2534" s="178" t="str">
        <f>VLOOKUP(W2534,Tabla_Indicador_Gestion4[],3,TRUE)</f>
        <v>En Tramite</v>
      </c>
      <c r="AA2534" s="179">
        <f>Revisión_Avance_Periodo!$W2534*Revisión_Avance_Periodo!$L2534</f>
        <v>1.7857142857142863E-4</v>
      </c>
    </row>
    <row r="2535" spans="1:27" x14ac:dyDescent="0.25">
      <c r="A2535" s="94">
        <v>214</v>
      </c>
      <c r="B2535" s="96" t="str">
        <f>CONCATENATE(Revisión_Avance_Periodo!$C2535,";",Revisión_Avance_Periodo!$E2535,";",Revisión_Avance_Periodo!$I2535)</f>
        <v>OE1;PR_10;ACT_224</v>
      </c>
      <c r="C2535" s="180" t="s">
        <v>9</v>
      </c>
      <c r="D2535" s="181" t="str">
        <f>VLOOKUP(Revisión_Avance_Periodo!$C2535,Componentes_BD!$F$1:$G$5,2,FALSE)</f>
        <v>Fortalecer la Vigilancia.</v>
      </c>
      <c r="E2535" s="119" t="s">
        <v>12</v>
      </c>
      <c r="F2535" s="95">
        <v>11</v>
      </c>
      <c r="G2535" s="95" t="str">
        <f>VLOOKUP(Revisión_Avance_Periodo!$A2535,BD_Seguimiento_OAP_2019!$A$2:$G$294,7,FALSE)</f>
        <v>PAI</v>
      </c>
      <c r="H2535" s="95" t="str">
        <f>VLOOKUP(Revisión_Avance_Periodo!$A2535,BD_Seguimiento_OAP_2019!$A$2:$J$294,10,FALSE)</f>
        <v>PAI_06 - Racionalización de Trámites</v>
      </c>
      <c r="I2535" s="95" t="s">
        <v>1725</v>
      </c>
      <c r="J2535" s="95" t="str">
        <f>VLOOKUP(Revisión_Avance_Periodo!$I2535,BD_Seguimiento_OAP_2019!$L:$M,2,FALSE)</f>
        <v>Revisar el trámite Inscripción y registro de operadores portuarios, marítimos y fluviales</v>
      </c>
      <c r="K2535" s="119" t="s">
        <v>49</v>
      </c>
      <c r="L2535" s="172">
        <v>4.4642857142857152E-4</v>
      </c>
      <c r="M2535" s="182" t="s">
        <v>105</v>
      </c>
      <c r="N2535" s="174">
        <f>INDEX(BD_Seguimiento_OAP_2019!$AH$3:$AS$294,MATCH(Revisión_Avance_Periodo!$I2535,BD_Seguimiento_OAP_2019!$L$3:$L$294,0),MATCH(Revisión_Avance_Periodo!$M2535,BD_Seguimiento_OAP_2019!$AH$2:$AS$2,0))</f>
        <v>0</v>
      </c>
      <c r="O2535" s="174">
        <f>INDEX(BD_Seguimiento_OAP_2019!$AV$3:$BG$294,MATCH(Revisión_Avance_Periodo!$I2535,BD_Seguimiento_OAP_2019!$L$3:$L$294,0),MATCH(Revisión_Avance_Periodo!$M2535,BD_Seguimiento_OAP_2019!$AV$2:$BG$2,0))</f>
        <v>0</v>
      </c>
      <c r="P2535" s="175">
        <f t="shared" si="489"/>
        <v>0</v>
      </c>
      <c r="Q2535" s="182" t="str">
        <f>VLOOKUP(P2535,Tabla_Indicador_Gestion4[#All],3,TRUE)</f>
        <v>Por Ejecutar</v>
      </c>
      <c r="R2535" s="215">
        <f>SUBTOTAL(9,$N$2534:$N2535)</f>
        <v>0</v>
      </c>
      <c r="S2535" s="231">
        <f>SUBTOTAL(9,$O$2534:$O2535)</f>
        <v>0</v>
      </c>
      <c r="T2535" s="231">
        <f>IFERROR(+Revisión_Avance_Periodo!$S2535/Revisión_Avance_Periodo!$R2535,0)</f>
        <v>0</v>
      </c>
      <c r="U2535" s="184"/>
      <c r="V2535" s="185"/>
      <c r="W2535" s="183"/>
      <c r="X2535" s="183"/>
      <c r="Y2535" s="183"/>
      <c r="Z2535" s="186"/>
      <c r="AA2535" s="187"/>
    </row>
    <row r="2536" spans="1:27" x14ac:dyDescent="0.25">
      <c r="A2536" s="88">
        <v>214</v>
      </c>
      <c r="B2536" s="91" t="str">
        <f>CONCATENATE(Revisión_Avance_Periodo!$C2536,";",Revisión_Avance_Periodo!$E2536,";",Revisión_Avance_Periodo!$I2536)</f>
        <v>OE1;PR_10;ACT_224</v>
      </c>
      <c r="C2536" s="170" t="s">
        <v>9</v>
      </c>
      <c r="D2536" s="171" t="str">
        <f>VLOOKUP(Revisión_Avance_Periodo!$C2536,Componentes_BD!$F$1:$G$5,2,FALSE)</f>
        <v>Fortalecer la Vigilancia.</v>
      </c>
      <c r="E2536" s="106" t="s">
        <v>12</v>
      </c>
      <c r="F2536" s="89">
        <v>11</v>
      </c>
      <c r="G2536" s="89" t="str">
        <f>VLOOKUP(Revisión_Avance_Periodo!$A2536,BD_Seguimiento_OAP_2019!$A$2:$G$294,7,FALSE)</f>
        <v>PAI</v>
      </c>
      <c r="H2536" s="89" t="str">
        <f>VLOOKUP(Revisión_Avance_Periodo!$A2536,BD_Seguimiento_OAP_2019!$A$2:$J$294,10,FALSE)</f>
        <v>PAI_06 - Racionalización de Trámites</v>
      </c>
      <c r="I2536" s="89" t="s">
        <v>1725</v>
      </c>
      <c r="J2536" s="89" t="str">
        <f>VLOOKUP(Revisión_Avance_Periodo!$I2536,BD_Seguimiento_OAP_2019!$L:$M,2,FALSE)</f>
        <v>Revisar el trámite Inscripción y registro de operadores portuarios, marítimos y fluviales</v>
      </c>
      <c r="K2536" s="106" t="s">
        <v>49</v>
      </c>
      <c r="L2536" s="172">
        <v>4.4642857142857152E-4</v>
      </c>
      <c r="M2536" s="173" t="s">
        <v>106</v>
      </c>
      <c r="N2536" s="174">
        <f>INDEX(BD_Seguimiento_OAP_2019!$AH$3:$AS$294,MATCH(Revisión_Avance_Periodo!$I2536,BD_Seguimiento_OAP_2019!$L$3:$L$294,0),MATCH(Revisión_Avance_Periodo!$M2536,BD_Seguimiento_OAP_2019!$AH$2:$AS$2,0))</f>
        <v>0</v>
      </c>
      <c r="O2536" s="174">
        <f>INDEX(BD_Seguimiento_OAP_2019!$AV$3:$BG$294,MATCH(Revisión_Avance_Periodo!$I2536,BD_Seguimiento_OAP_2019!$L$3:$L$294,0),MATCH(Revisión_Avance_Periodo!$M2536,BD_Seguimiento_OAP_2019!$AV$2:$BG$2,0))</f>
        <v>0</v>
      </c>
      <c r="P2536" s="175">
        <f t="shared" si="489"/>
        <v>0</v>
      </c>
      <c r="Q2536" s="173" t="str">
        <f>VLOOKUP(P2536,Tabla_Indicador_Gestion4[#All],3,TRUE)</f>
        <v>Por Ejecutar</v>
      </c>
      <c r="R2536" s="215">
        <f>SUBTOTAL(9,$N$2534:$N2536)</f>
        <v>0</v>
      </c>
      <c r="S2536" s="231">
        <f>SUBTOTAL(9,$O$2534:$O2536)</f>
        <v>0</v>
      </c>
      <c r="T2536" s="231">
        <f>IFERROR(+Revisión_Avance_Periodo!$S2536/Revisión_Avance_Periodo!$R2536,0)</f>
        <v>0</v>
      </c>
      <c r="U2536" s="184"/>
      <c r="V2536" s="185"/>
      <c r="W2536" s="183"/>
      <c r="X2536" s="183"/>
      <c r="Y2536" s="183"/>
      <c r="Z2536" s="186"/>
      <c r="AA2536" s="187"/>
    </row>
    <row r="2537" spans="1:27" x14ac:dyDescent="0.25">
      <c r="A2537" s="94">
        <v>214</v>
      </c>
      <c r="B2537" s="96" t="str">
        <f>CONCATENATE(Revisión_Avance_Periodo!$C2537,";",Revisión_Avance_Periodo!$E2537,";",Revisión_Avance_Periodo!$I2537)</f>
        <v>OE1;PR_10;ACT_224</v>
      </c>
      <c r="C2537" s="180" t="s">
        <v>9</v>
      </c>
      <c r="D2537" s="181" t="str">
        <f>VLOOKUP(Revisión_Avance_Periodo!$C2537,Componentes_BD!$F$1:$G$5,2,FALSE)</f>
        <v>Fortalecer la Vigilancia.</v>
      </c>
      <c r="E2537" s="119" t="s">
        <v>12</v>
      </c>
      <c r="F2537" s="95">
        <v>11</v>
      </c>
      <c r="G2537" s="95" t="str">
        <f>VLOOKUP(Revisión_Avance_Periodo!$A2537,BD_Seguimiento_OAP_2019!$A$2:$G$294,7,FALSE)</f>
        <v>PAI</v>
      </c>
      <c r="H2537" s="95" t="str">
        <f>VLOOKUP(Revisión_Avance_Periodo!$A2537,BD_Seguimiento_OAP_2019!$A$2:$J$294,10,FALSE)</f>
        <v>PAI_06 - Racionalización de Trámites</v>
      </c>
      <c r="I2537" s="95" t="s">
        <v>1725</v>
      </c>
      <c r="J2537" s="95" t="str">
        <f>VLOOKUP(Revisión_Avance_Periodo!$I2537,BD_Seguimiento_OAP_2019!$L:$M,2,FALSE)</f>
        <v>Revisar el trámite Inscripción y registro de operadores portuarios, marítimos y fluviales</v>
      </c>
      <c r="K2537" s="119" t="s">
        <v>49</v>
      </c>
      <c r="L2537" s="172">
        <v>4.4642857142857152E-4</v>
      </c>
      <c r="M2537" s="182" t="s">
        <v>107</v>
      </c>
      <c r="N2537" s="174">
        <f>INDEX(BD_Seguimiento_OAP_2019!$AH$3:$AS$294,MATCH(Revisión_Avance_Periodo!$I2537,BD_Seguimiento_OAP_2019!$L$3:$L$294,0),MATCH(Revisión_Avance_Periodo!$M2537,BD_Seguimiento_OAP_2019!$AH$2:$AS$2,0))</f>
        <v>0</v>
      </c>
      <c r="O2537" s="174">
        <f>INDEX(BD_Seguimiento_OAP_2019!$AV$3:$BG$294,MATCH(Revisión_Avance_Periodo!$I2537,BD_Seguimiento_OAP_2019!$L$3:$L$294,0),MATCH(Revisión_Avance_Periodo!$M2537,BD_Seguimiento_OAP_2019!$AV$2:$BG$2,0))</f>
        <v>0</v>
      </c>
      <c r="P2537" s="175">
        <f t="shared" si="489"/>
        <v>0</v>
      </c>
      <c r="Q2537" s="182" t="str">
        <f>VLOOKUP(P2537,Tabla_Indicador_Gestion4[#All],3,TRUE)</f>
        <v>Por Ejecutar</v>
      </c>
      <c r="R2537" s="215">
        <f>SUBTOTAL(9,$N$2534:$N2537)</f>
        <v>0</v>
      </c>
      <c r="S2537" s="231">
        <f>SUBTOTAL(9,$O$2534:$O2537)</f>
        <v>0</v>
      </c>
      <c r="T2537" s="231">
        <f>IFERROR(+Revisión_Avance_Periodo!$S2537/Revisión_Avance_Periodo!$R2537,0)</f>
        <v>0</v>
      </c>
      <c r="U2537" s="184"/>
      <c r="V2537" s="185"/>
      <c r="W2537" s="183"/>
      <c r="X2537" s="183"/>
      <c r="Y2537" s="183"/>
      <c r="Z2537" s="186"/>
      <c r="AA2537" s="187"/>
    </row>
    <row r="2538" spans="1:27" x14ac:dyDescent="0.25">
      <c r="A2538" s="88">
        <v>214</v>
      </c>
      <c r="B2538" s="91" t="str">
        <f>CONCATENATE(Revisión_Avance_Periodo!$C2538,";",Revisión_Avance_Periodo!$E2538,";",Revisión_Avance_Periodo!$I2538)</f>
        <v>OE1;PR_10;ACT_224</v>
      </c>
      <c r="C2538" s="170" t="s">
        <v>9</v>
      </c>
      <c r="D2538" s="171" t="str">
        <f>VLOOKUP(Revisión_Avance_Periodo!$C2538,Componentes_BD!$F$1:$G$5,2,FALSE)</f>
        <v>Fortalecer la Vigilancia.</v>
      </c>
      <c r="E2538" s="106" t="s">
        <v>12</v>
      </c>
      <c r="F2538" s="89">
        <v>11</v>
      </c>
      <c r="G2538" s="89" t="str">
        <f>VLOOKUP(Revisión_Avance_Periodo!$A2538,BD_Seguimiento_OAP_2019!$A$2:$G$294,7,FALSE)</f>
        <v>PAI</v>
      </c>
      <c r="H2538" s="89" t="str">
        <f>VLOOKUP(Revisión_Avance_Periodo!$A2538,BD_Seguimiento_OAP_2019!$A$2:$J$294,10,FALSE)</f>
        <v>PAI_06 - Racionalización de Trámites</v>
      </c>
      <c r="I2538" s="89" t="s">
        <v>1725</v>
      </c>
      <c r="J2538" s="89" t="str">
        <f>VLOOKUP(Revisión_Avance_Periodo!$I2538,BD_Seguimiento_OAP_2019!$L:$M,2,FALSE)</f>
        <v>Revisar el trámite Inscripción y registro de operadores portuarios, marítimos y fluviales</v>
      </c>
      <c r="K2538" s="106" t="s">
        <v>49</v>
      </c>
      <c r="L2538" s="172">
        <v>4.4642857142857152E-4</v>
      </c>
      <c r="M2538" s="173" t="s">
        <v>108</v>
      </c>
      <c r="N2538" s="174">
        <f>INDEX(BD_Seguimiento_OAP_2019!$AH$3:$AS$294,MATCH(Revisión_Avance_Periodo!$I2538,BD_Seguimiento_OAP_2019!$L$3:$L$294,0),MATCH(Revisión_Avance_Periodo!$M2538,BD_Seguimiento_OAP_2019!$AH$2:$AS$2,0))</f>
        <v>0.1</v>
      </c>
      <c r="O2538" s="174">
        <f>INDEX(BD_Seguimiento_OAP_2019!$AV$3:$BG$294,MATCH(Revisión_Avance_Periodo!$I2538,BD_Seguimiento_OAP_2019!$L$3:$L$294,0),MATCH(Revisión_Avance_Periodo!$M2538,BD_Seguimiento_OAP_2019!$AV$2:$BG$2,0))</f>
        <v>0.1</v>
      </c>
      <c r="P2538" s="189">
        <f t="shared" si="477"/>
        <v>1</v>
      </c>
      <c r="Q2538" s="173" t="str">
        <f>VLOOKUP(P2538,Tabla_Indicador_Gestion4[#All],3,TRUE)</f>
        <v>Culminada</v>
      </c>
      <c r="R2538" s="215">
        <f>SUBTOTAL(9,$N$2534:$N2538)</f>
        <v>0.1</v>
      </c>
      <c r="S2538" s="231">
        <f>SUBTOTAL(9,$O$2534:$O2538)</f>
        <v>0.1</v>
      </c>
      <c r="T2538" s="231">
        <f>IFERROR(+Revisión_Avance_Periodo!$S2538/Revisión_Avance_Periodo!$R2538,0)</f>
        <v>1</v>
      </c>
      <c r="U2538" s="184"/>
      <c r="V2538" s="185"/>
      <c r="W2538" s="183"/>
      <c r="X2538" s="183"/>
      <c r="Y2538" s="183"/>
      <c r="Z2538" s="186"/>
      <c r="AA2538" s="187"/>
    </row>
    <row r="2539" spans="1:27" x14ac:dyDescent="0.25">
      <c r="A2539" s="94">
        <v>214</v>
      </c>
      <c r="B2539" s="96" t="str">
        <f>CONCATENATE(Revisión_Avance_Periodo!$C2539,";",Revisión_Avance_Periodo!$E2539,";",Revisión_Avance_Periodo!$I2539)</f>
        <v>OE1;PR_10;ACT_224</v>
      </c>
      <c r="C2539" s="180" t="s">
        <v>9</v>
      </c>
      <c r="D2539" s="181" t="str">
        <f>VLOOKUP(Revisión_Avance_Periodo!$C2539,Componentes_BD!$F$1:$G$5,2,FALSE)</f>
        <v>Fortalecer la Vigilancia.</v>
      </c>
      <c r="E2539" s="119" t="s">
        <v>12</v>
      </c>
      <c r="F2539" s="95">
        <v>11</v>
      </c>
      <c r="G2539" s="95" t="str">
        <f>VLOOKUP(Revisión_Avance_Periodo!$A2539,BD_Seguimiento_OAP_2019!$A$2:$G$294,7,FALSE)</f>
        <v>PAI</v>
      </c>
      <c r="H2539" s="95" t="str">
        <f>VLOOKUP(Revisión_Avance_Periodo!$A2539,BD_Seguimiento_OAP_2019!$A$2:$J$294,10,FALSE)</f>
        <v>PAI_06 - Racionalización de Trámites</v>
      </c>
      <c r="I2539" s="95" t="s">
        <v>1725</v>
      </c>
      <c r="J2539" s="95" t="str">
        <f>VLOOKUP(Revisión_Avance_Periodo!$I2539,BD_Seguimiento_OAP_2019!$L:$M,2,FALSE)</f>
        <v>Revisar el trámite Inscripción y registro de operadores portuarios, marítimos y fluviales</v>
      </c>
      <c r="K2539" s="119" t="s">
        <v>49</v>
      </c>
      <c r="L2539" s="172">
        <v>4.4642857142857152E-4</v>
      </c>
      <c r="M2539" s="182" t="s">
        <v>109</v>
      </c>
      <c r="N2539" s="174">
        <f>INDEX(BD_Seguimiento_OAP_2019!$AH$3:$AS$294,MATCH(Revisión_Avance_Periodo!$I2539,BD_Seguimiento_OAP_2019!$L$3:$L$294,0),MATCH(Revisión_Avance_Periodo!$M2539,BD_Seguimiento_OAP_2019!$AH$2:$AS$2,0))</f>
        <v>0.3</v>
      </c>
      <c r="O2539" s="174">
        <f>INDEX(BD_Seguimiento_OAP_2019!$AV$3:$BG$294,MATCH(Revisión_Avance_Periodo!$I2539,BD_Seguimiento_OAP_2019!$L$3:$L$294,0),MATCH(Revisión_Avance_Periodo!$M2539,BD_Seguimiento_OAP_2019!$AV$2:$BG$2,0))</f>
        <v>0.3</v>
      </c>
      <c r="P2539" s="188">
        <f t="shared" si="477"/>
        <v>1</v>
      </c>
      <c r="Q2539" s="182" t="str">
        <f>VLOOKUP(P2539,Tabla_Indicador_Gestion4[#All],3,TRUE)</f>
        <v>Culminada</v>
      </c>
      <c r="R2539" s="215">
        <f>SUBTOTAL(9,$N$2534:$N2539)</f>
        <v>0.4</v>
      </c>
      <c r="S2539" s="231">
        <f>SUBTOTAL(9,$O$2534:$O2539)</f>
        <v>0.4</v>
      </c>
      <c r="T2539" s="231">
        <f>IFERROR(+Revisión_Avance_Periodo!$S2539/Revisión_Avance_Periodo!$R2539,0)</f>
        <v>1</v>
      </c>
      <c r="U2539" s="184"/>
      <c r="V2539" s="185"/>
      <c r="W2539" s="183"/>
      <c r="X2539" s="183"/>
      <c r="Y2539" s="183"/>
      <c r="Z2539" s="186"/>
      <c r="AA2539" s="187"/>
    </row>
    <row r="2540" spans="1:27" x14ac:dyDescent="0.25">
      <c r="A2540" s="88">
        <v>214</v>
      </c>
      <c r="B2540" s="91" t="str">
        <f>CONCATENATE(Revisión_Avance_Periodo!$C2540,";",Revisión_Avance_Periodo!$E2540,";",Revisión_Avance_Periodo!$I2540)</f>
        <v>OE1;PR_10;ACT_224</v>
      </c>
      <c r="C2540" s="170" t="s">
        <v>9</v>
      </c>
      <c r="D2540" s="171" t="str">
        <f>VLOOKUP(Revisión_Avance_Periodo!$C2540,Componentes_BD!$F$1:$G$5,2,FALSE)</f>
        <v>Fortalecer la Vigilancia.</v>
      </c>
      <c r="E2540" s="106" t="s">
        <v>12</v>
      </c>
      <c r="F2540" s="89">
        <v>11</v>
      </c>
      <c r="G2540" s="89" t="str">
        <f>VLOOKUP(Revisión_Avance_Periodo!$A2540,BD_Seguimiento_OAP_2019!$A$2:$G$294,7,FALSE)</f>
        <v>PAI</v>
      </c>
      <c r="H2540" s="89" t="str">
        <f>VLOOKUP(Revisión_Avance_Periodo!$A2540,BD_Seguimiento_OAP_2019!$A$2:$J$294,10,FALSE)</f>
        <v>PAI_06 - Racionalización de Trámites</v>
      </c>
      <c r="I2540" s="89" t="s">
        <v>1725</v>
      </c>
      <c r="J2540" s="89" t="str">
        <f>VLOOKUP(Revisión_Avance_Periodo!$I2540,BD_Seguimiento_OAP_2019!$L:$M,2,FALSE)</f>
        <v>Revisar el trámite Inscripción y registro de operadores portuarios, marítimos y fluviales</v>
      </c>
      <c r="K2540" s="106" t="s">
        <v>49</v>
      </c>
      <c r="L2540" s="172">
        <v>4.4642857142857152E-4</v>
      </c>
      <c r="M2540" s="173" t="s">
        <v>110</v>
      </c>
      <c r="N2540" s="174">
        <f>INDEX(BD_Seguimiento_OAP_2019!$AH$3:$AS$294,MATCH(Revisión_Avance_Periodo!$I2540,BD_Seguimiento_OAP_2019!$L$3:$L$294,0),MATCH(Revisión_Avance_Periodo!$M2540,BD_Seguimiento_OAP_2019!$AH$2:$AS$2,0))</f>
        <v>0.1</v>
      </c>
      <c r="O2540" s="174">
        <f>INDEX(BD_Seguimiento_OAP_2019!$AV$3:$BG$294,MATCH(Revisión_Avance_Periodo!$I2540,BD_Seguimiento_OAP_2019!$L$3:$L$294,0),MATCH(Revisión_Avance_Periodo!$M2540,BD_Seguimiento_OAP_2019!$AV$2:$BG$2,0))</f>
        <v>0</v>
      </c>
      <c r="P2540" s="189">
        <f t="shared" si="477"/>
        <v>0</v>
      </c>
      <c r="Q2540" s="173" t="str">
        <f>VLOOKUP(P2540,Tabla_Indicador_Gestion4[#All],3,TRUE)</f>
        <v>Por Ejecutar</v>
      </c>
      <c r="R2540" s="215">
        <f>SUBTOTAL(9,$N$2534:$N2540)</f>
        <v>0.5</v>
      </c>
      <c r="S2540" s="231">
        <f>SUBTOTAL(9,$O$2534:$O2540)</f>
        <v>0.4</v>
      </c>
      <c r="T2540" s="231">
        <f>IFERROR(+Revisión_Avance_Periodo!$S2540/Revisión_Avance_Periodo!$R2540,0)</f>
        <v>0.8</v>
      </c>
      <c r="U2540" s="184"/>
      <c r="V2540" s="185"/>
      <c r="W2540" s="183"/>
      <c r="X2540" s="183"/>
      <c r="Y2540" s="183"/>
      <c r="Z2540" s="186"/>
      <c r="AA2540" s="187"/>
    </row>
    <row r="2541" spans="1:27" x14ac:dyDescent="0.25">
      <c r="A2541" s="94">
        <v>214</v>
      </c>
      <c r="B2541" s="96" t="str">
        <f>CONCATENATE(Revisión_Avance_Periodo!$C2541,";",Revisión_Avance_Periodo!$E2541,";",Revisión_Avance_Periodo!$I2541)</f>
        <v>OE1;PR_10;ACT_224</v>
      </c>
      <c r="C2541" s="180" t="s">
        <v>9</v>
      </c>
      <c r="D2541" s="181" t="str">
        <f>VLOOKUP(Revisión_Avance_Periodo!$C2541,Componentes_BD!$F$1:$G$5,2,FALSE)</f>
        <v>Fortalecer la Vigilancia.</v>
      </c>
      <c r="E2541" s="119" t="s">
        <v>12</v>
      </c>
      <c r="F2541" s="95">
        <v>11</v>
      </c>
      <c r="G2541" s="95" t="str">
        <f>VLOOKUP(Revisión_Avance_Periodo!$A2541,BD_Seguimiento_OAP_2019!$A$2:$G$294,7,FALSE)</f>
        <v>PAI</v>
      </c>
      <c r="H2541" s="95" t="str">
        <f>VLOOKUP(Revisión_Avance_Periodo!$A2541,BD_Seguimiento_OAP_2019!$A$2:$J$294,10,FALSE)</f>
        <v>PAI_06 - Racionalización de Trámites</v>
      </c>
      <c r="I2541" s="95" t="s">
        <v>1725</v>
      </c>
      <c r="J2541" s="95" t="str">
        <f>VLOOKUP(Revisión_Avance_Periodo!$I2541,BD_Seguimiento_OAP_2019!$L:$M,2,FALSE)</f>
        <v>Revisar el trámite Inscripción y registro de operadores portuarios, marítimos y fluviales</v>
      </c>
      <c r="K2541" s="119" t="s">
        <v>49</v>
      </c>
      <c r="L2541" s="172">
        <v>4.4642857142857152E-4</v>
      </c>
      <c r="M2541" s="182" t="s">
        <v>111</v>
      </c>
      <c r="N2541" s="174">
        <f>INDEX(BD_Seguimiento_OAP_2019!$AH$3:$AS$294,MATCH(Revisión_Avance_Periodo!$I2541,BD_Seguimiento_OAP_2019!$L$3:$L$294,0),MATCH(Revisión_Avance_Periodo!$M2541,BD_Seguimiento_OAP_2019!$AH$2:$AS$2,0))</f>
        <v>0</v>
      </c>
      <c r="O2541" s="174">
        <f>INDEX(BD_Seguimiento_OAP_2019!$AV$3:$BG$294,MATCH(Revisión_Avance_Periodo!$I2541,BD_Seguimiento_OAP_2019!$L$3:$L$294,0),MATCH(Revisión_Avance_Periodo!$M2541,BD_Seguimiento_OAP_2019!$AV$2:$BG$2,0))</f>
        <v>0</v>
      </c>
      <c r="P2541" s="175">
        <f t="shared" ref="P2541:P2542" si="491">IFERROR((O2541/N2541),0)</f>
        <v>0</v>
      </c>
      <c r="Q2541" s="182" t="str">
        <f>VLOOKUP(P2541,Tabla_Indicador_Gestion4[#All],3,TRUE)</f>
        <v>Por Ejecutar</v>
      </c>
      <c r="R2541" s="215">
        <f>SUBTOTAL(9,$N$2534:$N2541)</f>
        <v>0.5</v>
      </c>
      <c r="S2541" s="231">
        <f>SUBTOTAL(9,$O$2534:$O2541)</f>
        <v>0.4</v>
      </c>
      <c r="T2541" s="231">
        <f>IFERROR(+Revisión_Avance_Periodo!$S2541/Revisión_Avance_Periodo!$R2541,0)</f>
        <v>0.8</v>
      </c>
      <c r="U2541" s="184"/>
      <c r="V2541" s="185"/>
      <c r="W2541" s="183"/>
      <c r="X2541" s="183"/>
      <c r="Y2541" s="183"/>
      <c r="Z2541" s="186"/>
      <c r="AA2541" s="187"/>
    </row>
    <row r="2542" spans="1:27" x14ac:dyDescent="0.25">
      <c r="A2542" s="88">
        <v>214</v>
      </c>
      <c r="B2542" s="91" t="str">
        <f>CONCATENATE(Revisión_Avance_Periodo!$C2542,";",Revisión_Avance_Periodo!$E2542,";",Revisión_Avance_Periodo!$I2542)</f>
        <v>OE1;PR_10;ACT_224</v>
      </c>
      <c r="C2542" s="170" t="s">
        <v>9</v>
      </c>
      <c r="D2542" s="171" t="str">
        <f>VLOOKUP(Revisión_Avance_Periodo!$C2542,Componentes_BD!$F$1:$G$5,2,FALSE)</f>
        <v>Fortalecer la Vigilancia.</v>
      </c>
      <c r="E2542" s="106" t="s">
        <v>12</v>
      </c>
      <c r="F2542" s="89">
        <v>11</v>
      </c>
      <c r="G2542" s="89" t="str">
        <f>VLOOKUP(Revisión_Avance_Periodo!$A2542,BD_Seguimiento_OAP_2019!$A$2:$G$294,7,FALSE)</f>
        <v>PAI</v>
      </c>
      <c r="H2542" s="89" t="str">
        <f>VLOOKUP(Revisión_Avance_Periodo!$A2542,BD_Seguimiento_OAP_2019!$A$2:$J$294,10,FALSE)</f>
        <v>PAI_06 - Racionalización de Trámites</v>
      </c>
      <c r="I2542" s="89" t="s">
        <v>1725</v>
      </c>
      <c r="J2542" s="89" t="str">
        <f>VLOOKUP(Revisión_Avance_Periodo!$I2542,BD_Seguimiento_OAP_2019!$L:$M,2,FALSE)</f>
        <v>Revisar el trámite Inscripción y registro de operadores portuarios, marítimos y fluviales</v>
      </c>
      <c r="K2542" s="106" t="s">
        <v>49</v>
      </c>
      <c r="L2542" s="172">
        <v>4.4642857142857152E-4</v>
      </c>
      <c r="M2542" s="173" t="s">
        <v>112</v>
      </c>
      <c r="N2542" s="174">
        <f>INDEX(BD_Seguimiento_OAP_2019!$AH$3:$AS$294,MATCH(Revisión_Avance_Periodo!$I2542,BD_Seguimiento_OAP_2019!$L$3:$L$294,0),MATCH(Revisión_Avance_Periodo!$M2542,BD_Seguimiento_OAP_2019!$AH$2:$AS$2,0))</f>
        <v>0</v>
      </c>
      <c r="O2542" s="174">
        <f>INDEX(BD_Seguimiento_OAP_2019!$AV$3:$BG$294,MATCH(Revisión_Avance_Periodo!$I2542,BD_Seguimiento_OAP_2019!$L$3:$L$294,0),MATCH(Revisión_Avance_Periodo!$M2542,BD_Seguimiento_OAP_2019!$AV$2:$BG$2,0))</f>
        <v>0</v>
      </c>
      <c r="P2542" s="175">
        <f t="shared" si="491"/>
        <v>0</v>
      </c>
      <c r="Q2542" s="173" t="str">
        <f>VLOOKUP(P2542,Tabla_Indicador_Gestion4[#All],3,TRUE)</f>
        <v>Por Ejecutar</v>
      </c>
      <c r="R2542" s="215">
        <f>SUBTOTAL(9,$N$2534:$N2542)</f>
        <v>0.5</v>
      </c>
      <c r="S2542" s="231">
        <f>SUBTOTAL(9,$O$2534:$O2542)</f>
        <v>0.4</v>
      </c>
      <c r="T2542" s="231">
        <f>IFERROR(+Revisión_Avance_Periodo!$S2542/Revisión_Avance_Periodo!$R2542,0)</f>
        <v>0.8</v>
      </c>
      <c r="U2542" s="184"/>
      <c r="V2542" s="185"/>
      <c r="W2542" s="183"/>
      <c r="X2542" s="183"/>
      <c r="Y2542" s="183"/>
      <c r="Z2542" s="186"/>
      <c r="AA2542" s="187"/>
    </row>
    <row r="2543" spans="1:27" x14ac:dyDescent="0.25">
      <c r="A2543" s="94">
        <v>214</v>
      </c>
      <c r="B2543" s="96" t="str">
        <f>CONCATENATE(Revisión_Avance_Periodo!$C2543,";",Revisión_Avance_Periodo!$E2543,";",Revisión_Avance_Periodo!$I2543)</f>
        <v>OE1;PR_10;ACT_224</v>
      </c>
      <c r="C2543" s="180" t="s">
        <v>9</v>
      </c>
      <c r="D2543" s="181" t="str">
        <f>VLOOKUP(Revisión_Avance_Periodo!$C2543,Componentes_BD!$F$1:$G$5,2,FALSE)</f>
        <v>Fortalecer la Vigilancia.</v>
      </c>
      <c r="E2543" s="119" t="s">
        <v>12</v>
      </c>
      <c r="F2543" s="95">
        <v>11</v>
      </c>
      <c r="G2543" s="95" t="str">
        <f>VLOOKUP(Revisión_Avance_Periodo!$A2543,BD_Seguimiento_OAP_2019!$A$2:$G$294,7,FALSE)</f>
        <v>PAI</v>
      </c>
      <c r="H2543" s="95" t="str">
        <f>VLOOKUP(Revisión_Avance_Periodo!$A2543,BD_Seguimiento_OAP_2019!$A$2:$J$294,10,FALSE)</f>
        <v>PAI_06 - Racionalización de Trámites</v>
      </c>
      <c r="I2543" s="95" t="s">
        <v>1725</v>
      </c>
      <c r="J2543" s="95" t="str">
        <f>VLOOKUP(Revisión_Avance_Periodo!$I2543,BD_Seguimiento_OAP_2019!$L:$M,2,FALSE)</f>
        <v>Revisar el trámite Inscripción y registro de operadores portuarios, marítimos y fluviales</v>
      </c>
      <c r="K2543" s="119" t="s">
        <v>49</v>
      </c>
      <c r="L2543" s="172">
        <v>4.4642857142857152E-4</v>
      </c>
      <c r="M2543" s="182" t="s">
        <v>113</v>
      </c>
      <c r="N2543" s="174">
        <f>INDEX(BD_Seguimiento_OAP_2019!$AH$3:$AS$294,MATCH(Revisión_Avance_Periodo!$I2543,BD_Seguimiento_OAP_2019!$L$3:$L$294,0),MATCH(Revisión_Avance_Periodo!$M2543,BD_Seguimiento_OAP_2019!$AH$2:$AS$2,0))</f>
        <v>0.2</v>
      </c>
      <c r="O2543" s="174">
        <f>INDEX(BD_Seguimiento_OAP_2019!$AV$3:$BG$294,MATCH(Revisión_Avance_Periodo!$I2543,BD_Seguimiento_OAP_2019!$L$3:$L$294,0),MATCH(Revisión_Avance_Periodo!$M2543,BD_Seguimiento_OAP_2019!$AV$2:$BG$2,0))</f>
        <v>0</v>
      </c>
      <c r="P2543" s="188">
        <f t="shared" si="477"/>
        <v>0</v>
      </c>
      <c r="Q2543" s="182" t="str">
        <f>VLOOKUP(P2543,Tabla_Indicador_Gestion4[#All],3,TRUE)</f>
        <v>Por Ejecutar</v>
      </c>
      <c r="R2543" s="215">
        <f>SUBTOTAL(9,$N$2534:$N2543)</f>
        <v>0.7</v>
      </c>
      <c r="S2543" s="231">
        <f>SUBTOTAL(9,$O$2534:$O2543)</f>
        <v>0.4</v>
      </c>
      <c r="T2543" s="231">
        <f>IFERROR(+Revisión_Avance_Periodo!$S2543/Revisión_Avance_Periodo!$R2543,0)</f>
        <v>0.57142857142857151</v>
      </c>
      <c r="U2543" s="184"/>
      <c r="V2543" s="185"/>
      <c r="W2543" s="183"/>
      <c r="X2543" s="183"/>
      <c r="Y2543" s="183"/>
      <c r="Z2543" s="186"/>
      <c r="AA2543" s="187"/>
    </row>
    <row r="2544" spans="1:27" x14ac:dyDescent="0.25">
      <c r="A2544" s="88">
        <v>214</v>
      </c>
      <c r="B2544" s="91" t="str">
        <f>CONCATENATE(Revisión_Avance_Periodo!$C2544,";",Revisión_Avance_Periodo!$E2544,";",Revisión_Avance_Periodo!$I2544)</f>
        <v>OE1;PR_10;ACT_224</v>
      </c>
      <c r="C2544" s="170" t="s">
        <v>9</v>
      </c>
      <c r="D2544" s="171" t="str">
        <f>VLOOKUP(Revisión_Avance_Periodo!$C2544,Componentes_BD!$F$1:$G$5,2,FALSE)</f>
        <v>Fortalecer la Vigilancia.</v>
      </c>
      <c r="E2544" s="106" t="s">
        <v>12</v>
      </c>
      <c r="F2544" s="89">
        <v>11</v>
      </c>
      <c r="G2544" s="89" t="str">
        <f>VLOOKUP(Revisión_Avance_Periodo!$A2544,BD_Seguimiento_OAP_2019!$A$2:$G$294,7,FALSE)</f>
        <v>PAI</v>
      </c>
      <c r="H2544" s="89" t="str">
        <f>VLOOKUP(Revisión_Avance_Periodo!$A2544,BD_Seguimiento_OAP_2019!$A$2:$J$294,10,FALSE)</f>
        <v>PAI_06 - Racionalización de Trámites</v>
      </c>
      <c r="I2544" s="89" t="s">
        <v>1725</v>
      </c>
      <c r="J2544" s="89" t="str">
        <f>VLOOKUP(Revisión_Avance_Periodo!$I2544,BD_Seguimiento_OAP_2019!$L:$M,2,FALSE)</f>
        <v>Revisar el trámite Inscripción y registro de operadores portuarios, marítimos y fluviales</v>
      </c>
      <c r="K2544" s="106" t="s">
        <v>49</v>
      </c>
      <c r="L2544" s="172">
        <v>4.4642857142857152E-4</v>
      </c>
      <c r="M2544" s="173" t="s">
        <v>114</v>
      </c>
      <c r="N2544" s="174">
        <f>INDEX(BD_Seguimiento_OAP_2019!$AH$3:$AS$294,MATCH(Revisión_Avance_Periodo!$I2544,BD_Seguimiento_OAP_2019!$L$3:$L$294,0),MATCH(Revisión_Avance_Periodo!$M2544,BD_Seguimiento_OAP_2019!$AH$2:$AS$2,0))</f>
        <v>0.15</v>
      </c>
      <c r="O2544" s="174">
        <f>INDEX(BD_Seguimiento_OAP_2019!$AV$3:$BG$294,MATCH(Revisión_Avance_Periodo!$I2544,BD_Seguimiento_OAP_2019!$L$3:$L$294,0),MATCH(Revisión_Avance_Periodo!$M2544,BD_Seguimiento_OAP_2019!$AV$2:$BG$2,0))</f>
        <v>0</v>
      </c>
      <c r="P2544" s="189">
        <f t="shared" si="477"/>
        <v>0</v>
      </c>
      <c r="Q2544" s="173" t="str">
        <f>VLOOKUP(P2544,Tabla_Indicador_Gestion4[#All],3,TRUE)</f>
        <v>Por Ejecutar</v>
      </c>
      <c r="R2544" s="215">
        <f>SUBTOTAL(9,$N$2534:$N2544)</f>
        <v>0.85</v>
      </c>
      <c r="S2544" s="231">
        <f>SUBTOTAL(9,$O$2534:$O2544)</f>
        <v>0.4</v>
      </c>
      <c r="T2544" s="231">
        <f>IFERROR(+Revisión_Avance_Periodo!$S2544/Revisión_Avance_Periodo!$R2544,0)</f>
        <v>0.4705882352941177</v>
      </c>
      <c r="U2544" s="184"/>
      <c r="V2544" s="185"/>
      <c r="W2544" s="183"/>
      <c r="X2544" s="183"/>
      <c r="Y2544" s="183"/>
      <c r="Z2544" s="186"/>
      <c r="AA2544" s="187"/>
    </row>
    <row r="2545" spans="1:27" ht="15.75" thickBot="1" x14ac:dyDescent="0.3">
      <c r="A2545" s="94">
        <v>214</v>
      </c>
      <c r="B2545" s="96" t="str">
        <f>CONCATENATE(Revisión_Avance_Periodo!$C2545,";",Revisión_Avance_Periodo!$E2545,";",Revisión_Avance_Periodo!$I2545)</f>
        <v>OE1;PR_10;ACT_224</v>
      </c>
      <c r="C2545" s="180" t="s">
        <v>9</v>
      </c>
      <c r="D2545" s="181" t="str">
        <f>VLOOKUP(Revisión_Avance_Periodo!$C2545,Componentes_BD!$F$1:$G$5,2,FALSE)</f>
        <v>Fortalecer la Vigilancia.</v>
      </c>
      <c r="E2545" s="119" t="s">
        <v>12</v>
      </c>
      <c r="F2545" s="95">
        <v>11</v>
      </c>
      <c r="G2545" s="95" t="str">
        <f>VLOOKUP(Revisión_Avance_Periodo!$A2545,BD_Seguimiento_OAP_2019!$A$2:$G$294,7,FALSE)</f>
        <v>PAI</v>
      </c>
      <c r="H2545" s="95" t="str">
        <f>VLOOKUP(Revisión_Avance_Periodo!$A2545,BD_Seguimiento_OAP_2019!$A$2:$J$294,10,FALSE)</f>
        <v>PAI_06 - Racionalización de Trámites</v>
      </c>
      <c r="I2545" s="95" t="s">
        <v>1725</v>
      </c>
      <c r="J2545" s="95" t="str">
        <f>VLOOKUP(Revisión_Avance_Periodo!$I2545,BD_Seguimiento_OAP_2019!$L:$M,2,FALSE)</f>
        <v>Revisar el trámite Inscripción y registro de operadores portuarios, marítimos y fluviales</v>
      </c>
      <c r="K2545" s="119" t="s">
        <v>49</v>
      </c>
      <c r="L2545" s="172">
        <v>4.4642857142857152E-4</v>
      </c>
      <c r="M2545" s="182" t="s">
        <v>115</v>
      </c>
      <c r="N2545" s="174">
        <f>INDEX(BD_Seguimiento_OAP_2019!$AH$3:$AS$294,MATCH(Revisión_Avance_Periodo!$I2545,BD_Seguimiento_OAP_2019!$L$3:$L$294,0),MATCH(Revisión_Avance_Periodo!$M2545,BD_Seguimiento_OAP_2019!$AH$2:$AS$2,0))</f>
        <v>0.15</v>
      </c>
      <c r="O2545" s="174">
        <f>INDEX(BD_Seguimiento_OAP_2019!$AV$3:$BG$294,MATCH(Revisión_Avance_Periodo!$I2545,BD_Seguimiento_OAP_2019!$L$3:$L$294,0),MATCH(Revisión_Avance_Periodo!$M2545,BD_Seguimiento_OAP_2019!$AV$2:$BG$2,0))</f>
        <v>0</v>
      </c>
      <c r="P2545" s="188">
        <f t="shared" si="477"/>
        <v>0</v>
      </c>
      <c r="Q2545" s="182" t="str">
        <f>VLOOKUP(P2545,Tabla_Indicador_Gestion4[#All],3,TRUE)</f>
        <v>Por Ejecutar</v>
      </c>
      <c r="R2545" s="215">
        <f>SUBTOTAL(9,$N$2534:$N2545)</f>
        <v>1</v>
      </c>
      <c r="S2545" s="231">
        <f>SUBTOTAL(9,$O$2534:$O2545)</f>
        <v>0.4</v>
      </c>
      <c r="T2545" s="231">
        <f>IFERROR(+Revisión_Avance_Periodo!$S2545/Revisión_Avance_Periodo!$R2545,0)</f>
        <v>0.4</v>
      </c>
      <c r="U2545" s="184"/>
      <c r="V2545" s="185"/>
      <c r="W2545" s="183"/>
      <c r="X2545" s="183"/>
      <c r="Y2545" s="183"/>
      <c r="Z2545" s="186"/>
      <c r="AA2545" s="187"/>
    </row>
    <row r="2546" spans="1:27" x14ac:dyDescent="0.25">
      <c r="A2546" s="88">
        <v>215</v>
      </c>
      <c r="B2546" s="91" t="str">
        <f>CONCATENATE(Revisión_Avance_Periodo!$C2546,";",Revisión_Avance_Periodo!$E2546,";",Revisión_Avance_Periodo!$I2546)</f>
        <v>OE1;PR_10;ACT_196</v>
      </c>
      <c r="C2546" s="170" t="s">
        <v>9</v>
      </c>
      <c r="D2546" s="171" t="str">
        <f>VLOOKUP(Revisión_Avance_Periodo!$C2546,Componentes_BD!$F$1:$G$5,2,FALSE)</f>
        <v>Fortalecer la Vigilancia.</v>
      </c>
      <c r="E2546" s="106" t="s">
        <v>12</v>
      </c>
      <c r="F2546" s="89">
        <v>11</v>
      </c>
      <c r="G2546" s="89" t="str">
        <f>VLOOKUP(Revisión_Avance_Periodo!$A2546,BD_Seguimiento_OAP_2019!$A$2:$G$294,7,FALSE)</f>
        <v>PAI</v>
      </c>
      <c r="H2546" s="89" t="str">
        <f>VLOOKUP(Revisión_Avance_Periodo!$A2546,BD_Seguimiento_OAP_2019!$A$2:$J$294,10,FALSE)</f>
        <v>PAI_06 - Racionalización de Trámites</v>
      </c>
      <c r="I2546" s="89" t="s">
        <v>1732</v>
      </c>
      <c r="J2546" s="89" t="str">
        <f>VLOOKUP(Revisión_Avance_Periodo!$I2546,BD_Seguimiento_OAP_2019!$L:$M,2,FALSE)</f>
        <v>Participar en las revisiones y en la preparación que se requiera para la puesta en marcha de la herramienta tecnológica para automatizar el trámite Paz y salvo tasa de vigilancia</v>
      </c>
      <c r="K2546" s="106" t="s">
        <v>8</v>
      </c>
      <c r="L2546" s="172">
        <v>4.4642857142857152E-4</v>
      </c>
      <c r="M2546" s="173" t="s">
        <v>104</v>
      </c>
      <c r="N2546" s="190">
        <f>INDEX(BD_Seguimiento_OAP_2019!$AH$3:$AS$294,MATCH(Revisión_Avance_Periodo!$I2546,BD_Seguimiento_OAP_2019!$L$3:$L$294,0),MATCH(Revisión_Avance_Periodo!$M2546,BD_Seguimiento_OAP_2019!$AH$2:$AS$2,0))</f>
        <v>0</v>
      </c>
      <c r="O2546" s="190">
        <f>INDEX(BD_Seguimiento_OAP_2019!$AV$3:$BG$294,MATCH(Revisión_Avance_Periodo!$I2546,BD_Seguimiento_OAP_2019!$L$3:$L$294,0),MATCH(Revisión_Avance_Periodo!$M2546,BD_Seguimiento_OAP_2019!$AV$2:$BG$2,0))</f>
        <v>0</v>
      </c>
      <c r="P2546" s="175">
        <f t="shared" ref="P2546:P2556" si="492">IFERROR((O2546/N2546),0)</f>
        <v>0</v>
      </c>
      <c r="Q2546" s="173" t="str">
        <f>VLOOKUP(P2546,Tabla_Indicador_Gestion4[#All],3,TRUE)</f>
        <v>Por Ejecutar</v>
      </c>
      <c r="R2546" s="232">
        <f>SUBTOTAL(9,$N$2546:$N2546)</f>
        <v>0</v>
      </c>
      <c r="S2546" s="233">
        <f>SUBTOTAL(9,$O$2546:$O2546)</f>
        <v>0</v>
      </c>
      <c r="T2546" s="234">
        <f>IFERROR(+Revisión_Avance_Periodo!$S2546/Revisión_Avance_Periodo!$R2546,0)</f>
        <v>0</v>
      </c>
      <c r="U2546" s="191">
        <f>SUBTOTAL(9,N2546:N2557)</f>
        <v>1</v>
      </c>
      <c r="V2546" s="192">
        <f>SUBTOTAL(9,O2546:O2557)</f>
        <v>0</v>
      </c>
      <c r="W2546" s="176">
        <f t="shared" ref="W2546" si="493">+V2546/U2546</f>
        <v>0</v>
      </c>
      <c r="X2546" s="176"/>
      <c r="Y2546" s="176">
        <f>100%-Revisión_Avance_Periodo!$W2546</f>
        <v>1</v>
      </c>
      <c r="Z2546" s="178" t="str">
        <f>VLOOKUP(W2546,Tabla_Indicador_Gestion4[],3,TRUE)</f>
        <v>Por Ejecutar</v>
      </c>
      <c r="AA2546" s="179">
        <f>Revisión_Avance_Periodo!$W2546*Revisión_Avance_Periodo!$L2546</f>
        <v>0</v>
      </c>
    </row>
    <row r="2547" spans="1:27" x14ac:dyDescent="0.25">
      <c r="A2547" s="94">
        <v>215</v>
      </c>
      <c r="B2547" s="96" t="str">
        <f>CONCATENATE(Revisión_Avance_Periodo!$C2547,";",Revisión_Avance_Periodo!$E2547,";",Revisión_Avance_Periodo!$I2547)</f>
        <v>OE1;PR_10;ACT_196</v>
      </c>
      <c r="C2547" s="180" t="s">
        <v>9</v>
      </c>
      <c r="D2547" s="181" t="str">
        <f>VLOOKUP(Revisión_Avance_Periodo!$C2547,Componentes_BD!$F$1:$G$5,2,FALSE)</f>
        <v>Fortalecer la Vigilancia.</v>
      </c>
      <c r="E2547" s="119" t="s">
        <v>12</v>
      </c>
      <c r="F2547" s="95">
        <v>11</v>
      </c>
      <c r="G2547" s="95" t="str">
        <f>VLOOKUP(Revisión_Avance_Periodo!$A2547,BD_Seguimiento_OAP_2019!$A$2:$G$294,7,FALSE)</f>
        <v>PAI</v>
      </c>
      <c r="H2547" s="95" t="str">
        <f>VLOOKUP(Revisión_Avance_Periodo!$A2547,BD_Seguimiento_OAP_2019!$A$2:$J$294,10,FALSE)</f>
        <v>PAI_06 - Racionalización de Trámites</v>
      </c>
      <c r="I2547" s="95" t="s">
        <v>1732</v>
      </c>
      <c r="J2547" s="95" t="str">
        <f>VLOOKUP(Revisión_Avance_Periodo!$I2547,BD_Seguimiento_OAP_2019!$L:$M,2,FALSE)</f>
        <v>Participar en las revisiones y en la preparación que se requiera para la puesta en marcha de la herramienta tecnológica para automatizar el trámite Paz y salvo tasa de vigilancia</v>
      </c>
      <c r="K2547" s="119" t="s">
        <v>8</v>
      </c>
      <c r="L2547" s="172">
        <v>4.4642857142857152E-4</v>
      </c>
      <c r="M2547" s="182" t="s">
        <v>105</v>
      </c>
      <c r="N2547" s="190">
        <f>INDEX(BD_Seguimiento_OAP_2019!$AH$3:$AS$294,MATCH(Revisión_Avance_Periodo!$I2547,BD_Seguimiento_OAP_2019!$L$3:$L$294,0),MATCH(Revisión_Avance_Periodo!$M2547,BD_Seguimiento_OAP_2019!$AH$2:$AS$2,0))</f>
        <v>0</v>
      </c>
      <c r="O2547" s="190">
        <f>INDEX(BD_Seguimiento_OAP_2019!$AV$3:$BG$294,MATCH(Revisión_Avance_Periodo!$I2547,BD_Seguimiento_OAP_2019!$L$3:$L$294,0),MATCH(Revisión_Avance_Periodo!$M2547,BD_Seguimiento_OAP_2019!$AV$2:$BG$2,0))</f>
        <v>0</v>
      </c>
      <c r="P2547" s="175">
        <f t="shared" si="492"/>
        <v>0</v>
      </c>
      <c r="Q2547" s="182" t="str">
        <f>VLOOKUP(P2547,Tabla_Indicador_Gestion4[#All],3,TRUE)</f>
        <v>Por Ejecutar</v>
      </c>
      <c r="R2547" s="229">
        <f>SUBTOTAL(9,$N$2546:$N2547)</f>
        <v>0</v>
      </c>
      <c r="S2547" s="230">
        <f>SUBTOTAL(9,$O$2546:$O2547)</f>
        <v>0</v>
      </c>
      <c r="T2547" s="231">
        <f>IFERROR(+Revisión_Avance_Periodo!$S2547/Revisión_Avance_Periodo!$R2547,0)</f>
        <v>0</v>
      </c>
      <c r="U2547" s="184"/>
      <c r="V2547" s="185"/>
      <c r="W2547" s="183"/>
      <c r="X2547" s="183"/>
      <c r="Y2547" s="183"/>
      <c r="Z2547" s="186"/>
      <c r="AA2547" s="187"/>
    </row>
    <row r="2548" spans="1:27" x14ac:dyDescent="0.25">
      <c r="A2548" s="88">
        <v>215</v>
      </c>
      <c r="B2548" s="91" t="str">
        <f>CONCATENATE(Revisión_Avance_Periodo!$C2548,";",Revisión_Avance_Periodo!$E2548,";",Revisión_Avance_Periodo!$I2548)</f>
        <v>OE1;PR_10;ACT_196</v>
      </c>
      <c r="C2548" s="170" t="s">
        <v>9</v>
      </c>
      <c r="D2548" s="171" t="str">
        <f>VLOOKUP(Revisión_Avance_Periodo!$C2548,Componentes_BD!$F$1:$G$5,2,FALSE)</f>
        <v>Fortalecer la Vigilancia.</v>
      </c>
      <c r="E2548" s="106" t="s">
        <v>12</v>
      </c>
      <c r="F2548" s="89">
        <v>11</v>
      </c>
      <c r="G2548" s="89" t="str">
        <f>VLOOKUP(Revisión_Avance_Periodo!$A2548,BD_Seguimiento_OAP_2019!$A$2:$G$294,7,FALSE)</f>
        <v>PAI</v>
      </c>
      <c r="H2548" s="89" t="str">
        <f>VLOOKUP(Revisión_Avance_Periodo!$A2548,BD_Seguimiento_OAP_2019!$A$2:$J$294,10,FALSE)</f>
        <v>PAI_06 - Racionalización de Trámites</v>
      </c>
      <c r="I2548" s="89" t="s">
        <v>1732</v>
      </c>
      <c r="J2548" s="89" t="str">
        <f>VLOOKUP(Revisión_Avance_Periodo!$I2548,BD_Seguimiento_OAP_2019!$L:$M,2,FALSE)</f>
        <v>Participar en las revisiones y en la preparación que se requiera para la puesta en marcha de la herramienta tecnológica para automatizar el trámite Paz y salvo tasa de vigilancia</v>
      </c>
      <c r="K2548" s="106" t="s">
        <v>8</v>
      </c>
      <c r="L2548" s="172">
        <v>4.4642857142857152E-4</v>
      </c>
      <c r="M2548" s="173" t="s">
        <v>106</v>
      </c>
      <c r="N2548" s="190">
        <f>INDEX(BD_Seguimiento_OAP_2019!$AH$3:$AS$294,MATCH(Revisión_Avance_Periodo!$I2548,BD_Seguimiento_OAP_2019!$L$3:$L$294,0),MATCH(Revisión_Avance_Periodo!$M2548,BD_Seguimiento_OAP_2019!$AH$2:$AS$2,0))</f>
        <v>0</v>
      </c>
      <c r="O2548" s="190">
        <f>INDEX(BD_Seguimiento_OAP_2019!$AV$3:$BG$294,MATCH(Revisión_Avance_Periodo!$I2548,BD_Seguimiento_OAP_2019!$L$3:$L$294,0),MATCH(Revisión_Avance_Periodo!$M2548,BD_Seguimiento_OAP_2019!$AV$2:$BG$2,0))</f>
        <v>0</v>
      </c>
      <c r="P2548" s="175">
        <f t="shared" si="492"/>
        <v>0</v>
      </c>
      <c r="Q2548" s="173" t="str">
        <f>VLOOKUP(P2548,Tabla_Indicador_Gestion4[#All],3,TRUE)</f>
        <v>Por Ejecutar</v>
      </c>
      <c r="R2548" s="229">
        <f>SUBTOTAL(9,$N$2546:$N2548)</f>
        <v>0</v>
      </c>
      <c r="S2548" s="230">
        <f>SUBTOTAL(9,$O$2546:$O2548)</f>
        <v>0</v>
      </c>
      <c r="T2548" s="231">
        <f>IFERROR(+Revisión_Avance_Periodo!$S2548/Revisión_Avance_Periodo!$R2548,0)</f>
        <v>0</v>
      </c>
      <c r="U2548" s="184"/>
      <c r="V2548" s="185"/>
      <c r="W2548" s="183"/>
      <c r="X2548" s="183"/>
      <c r="Y2548" s="183"/>
      <c r="Z2548" s="186"/>
      <c r="AA2548" s="187"/>
    </row>
    <row r="2549" spans="1:27" x14ac:dyDescent="0.25">
      <c r="A2549" s="94">
        <v>215</v>
      </c>
      <c r="B2549" s="96" t="str">
        <f>CONCATENATE(Revisión_Avance_Periodo!$C2549,";",Revisión_Avance_Periodo!$E2549,";",Revisión_Avance_Periodo!$I2549)</f>
        <v>OE1;PR_10;ACT_196</v>
      </c>
      <c r="C2549" s="180" t="s">
        <v>9</v>
      </c>
      <c r="D2549" s="181" t="str">
        <f>VLOOKUP(Revisión_Avance_Periodo!$C2549,Componentes_BD!$F$1:$G$5,2,FALSE)</f>
        <v>Fortalecer la Vigilancia.</v>
      </c>
      <c r="E2549" s="119" t="s">
        <v>12</v>
      </c>
      <c r="F2549" s="95">
        <v>11</v>
      </c>
      <c r="G2549" s="95" t="str">
        <f>VLOOKUP(Revisión_Avance_Periodo!$A2549,BD_Seguimiento_OAP_2019!$A$2:$G$294,7,FALSE)</f>
        <v>PAI</v>
      </c>
      <c r="H2549" s="95" t="str">
        <f>VLOOKUP(Revisión_Avance_Periodo!$A2549,BD_Seguimiento_OAP_2019!$A$2:$J$294,10,FALSE)</f>
        <v>PAI_06 - Racionalización de Trámites</v>
      </c>
      <c r="I2549" s="95" t="s">
        <v>1732</v>
      </c>
      <c r="J2549" s="95" t="str">
        <f>VLOOKUP(Revisión_Avance_Periodo!$I2549,BD_Seguimiento_OAP_2019!$L:$M,2,FALSE)</f>
        <v>Participar en las revisiones y en la preparación que se requiera para la puesta en marcha de la herramienta tecnológica para automatizar el trámite Paz y salvo tasa de vigilancia</v>
      </c>
      <c r="K2549" s="119" t="s">
        <v>8</v>
      </c>
      <c r="L2549" s="172">
        <v>4.4642857142857152E-4</v>
      </c>
      <c r="M2549" s="182" t="s">
        <v>107</v>
      </c>
      <c r="N2549" s="190">
        <f>INDEX(BD_Seguimiento_OAP_2019!$AH$3:$AS$294,MATCH(Revisión_Avance_Periodo!$I2549,BD_Seguimiento_OAP_2019!$L$3:$L$294,0),MATCH(Revisión_Avance_Periodo!$M2549,BD_Seguimiento_OAP_2019!$AH$2:$AS$2,0))</f>
        <v>0</v>
      </c>
      <c r="O2549" s="190">
        <f>INDEX(BD_Seguimiento_OAP_2019!$AV$3:$BG$294,MATCH(Revisión_Avance_Periodo!$I2549,BD_Seguimiento_OAP_2019!$L$3:$L$294,0),MATCH(Revisión_Avance_Periodo!$M2549,BD_Seguimiento_OAP_2019!$AV$2:$BG$2,0))</f>
        <v>0</v>
      </c>
      <c r="P2549" s="175">
        <f t="shared" si="492"/>
        <v>0</v>
      </c>
      <c r="Q2549" s="182" t="str">
        <f>VLOOKUP(P2549,Tabla_Indicador_Gestion4[#All],3,TRUE)</f>
        <v>Por Ejecutar</v>
      </c>
      <c r="R2549" s="229">
        <f>SUBTOTAL(9,$N$2546:$N2549)</f>
        <v>0</v>
      </c>
      <c r="S2549" s="230">
        <f>SUBTOTAL(9,$O$2546:$O2549)</f>
        <v>0</v>
      </c>
      <c r="T2549" s="231">
        <f>IFERROR(+Revisión_Avance_Periodo!$S2549/Revisión_Avance_Periodo!$R2549,0)</f>
        <v>0</v>
      </c>
      <c r="U2549" s="184"/>
      <c r="V2549" s="185"/>
      <c r="W2549" s="183"/>
      <c r="X2549" s="183"/>
      <c r="Y2549" s="183"/>
      <c r="Z2549" s="186"/>
      <c r="AA2549" s="187"/>
    </row>
    <row r="2550" spans="1:27" x14ac:dyDescent="0.25">
      <c r="A2550" s="88">
        <v>215</v>
      </c>
      <c r="B2550" s="91" t="str">
        <f>CONCATENATE(Revisión_Avance_Periodo!$C2550,";",Revisión_Avance_Periodo!$E2550,";",Revisión_Avance_Periodo!$I2550)</f>
        <v>OE1;PR_10;ACT_196</v>
      </c>
      <c r="C2550" s="170" t="s">
        <v>9</v>
      </c>
      <c r="D2550" s="171" t="str">
        <f>VLOOKUP(Revisión_Avance_Periodo!$C2550,Componentes_BD!$F$1:$G$5,2,FALSE)</f>
        <v>Fortalecer la Vigilancia.</v>
      </c>
      <c r="E2550" s="106" t="s">
        <v>12</v>
      </c>
      <c r="F2550" s="89">
        <v>11</v>
      </c>
      <c r="G2550" s="89" t="str">
        <f>VLOOKUP(Revisión_Avance_Periodo!$A2550,BD_Seguimiento_OAP_2019!$A$2:$G$294,7,FALSE)</f>
        <v>PAI</v>
      </c>
      <c r="H2550" s="89" t="str">
        <f>VLOOKUP(Revisión_Avance_Periodo!$A2550,BD_Seguimiento_OAP_2019!$A$2:$J$294,10,FALSE)</f>
        <v>PAI_06 - Racionalización de Trámites</v>
      </c>
      <c r="I2550" s="89" t="s">
        <v>1732</v>
      </c>
      <c r="J2550" s="89" t="str">
        <f>VLOOKUP(Revisión_Avance_Periodo!$I2550,BD_Seguimiento_OAP_2019!$L:$M,2,FALSE)</f>
        <v>Participar en las revisiones y en la preparación que se requiera para la puesta en marcha de la herramienta tecnológica para automatizar el trámite Paz y salvo tasa de vigilancia</v>
      </c>
      <c r="K2550" s="106" t="s">
        <v>8</v>
      </c>
      <c r="L2550" s="172">
        <v>4.4642857142857152E-4</v>
      </c>
      <c r="M2550" s="173" t="s">
        <v>108</v>
      </c>
      <c r="N2550" s="190">
        <f>INDEX(BD_Seguimiento_OAP_2019!$AH$3:$AS$294,MATCH(Revisión_Avance_Periodo!$I2550,BD_Seguimiento_OAP_2019!$L$3:$L$294,0),MATCH(Revisión_Avance_Periodo!$M2550,BD_Seguimiento_OAP_2019!$AH$2:$AS$2,0))</f>
        <v>0</v>
      </c>
      <c r="O2550" s="190">
        <f>INDEX(BD_Seguimiento_OAP_2019!$AV$3:$BG$294,MATCH(Revisión_Avance_Periodo!$I2550,BD_Seguimiento_OAP_2019!$L$3:$L$294,0),MATCH(Revisión_Avance_Periodo!$M2550,BD_Seguimiento_OAP_2019!$AV$2:$BG$2,0))</f>
        <v>0</v>
      </c>
      <c r="P2550" s="175">
        <f t="shared" si="492"/>
        <v>0</v>
      </c>
      <c r="Q2550" s="173" t="str">
        <f>VLOOKUP(P2550,Tabla_Indicador_Gestion4[#All],3,TRUE)</f>
        <v>Por Ejecutar</v>
      </c>
      <c r="R2550" s="229">
        <f>SUBTOTAL(9,$N$2546:$N2550)</f>
        <v>0</v>
      </c>
      <c r="S2550" s="230">
        <f>SUBTOTAL(9,$O$2546:$O2550)</f>
        <v>0</v>
      </c>
      <c r="T2550" s="231">
        <f>IFERROR(+Revisión_Avance_Periodo!$S2550/Revisión_Avance_Periodo!$R2550,0)</f>
        <v>0</v>
      </c>
      <c r="U2550" s="184"/>
      <c r="V2550" s="185"/>
      <c r="W2550" s="183"/>
      <c r="X2550" s="183"/>
      <c r="Y2550" s="183"/>
      <c r="Z2550" s="186"/>
      <c r="AA2550" s="187"/>
    </row>
    <row r="2551" spans="1:27" x14ac:dyDescent="0.25">
      <c r="A2551" s="94">
        <v>215</v>
      </c>
      <c r="B2551" s="96" t="str">
        <f>CONCATENATE(Revisión_Avance_Periodo!$C2551,";",Revisión_Avance_Periodo!$E2551,";",Revisión_Avance_Periodo!$I2551)</f>
        <v>OE1;PR_10;ACT_196</v>
      </c>
      <c r="C2551" s="180" t="s">
        <v>9</v>
      </c>
      <c r="D2551" s="181" t="str">
        <f>VLOOKUP(Revisión_Avance_Periodo!$C2551,Componentes_BD!$F$1:$G$5,2,FALSE)</f>
        <v>Fortalecer la Vigilancia.</v>
      </c>
      <c r="E2551" s="119" t="s">
        <v>12</v>
      </c>
      <c r="F2551" s="95">
        <v>11</v>
      </c>
      <c r="G2551" s="95" t="str">
        <f>VLOOKUP(Revisión_Avance_Periodo!$A2551,BD_Seguimiento_OAP_2019!$A$2:$G$294,7,FALSE)</f>
        <v>PAI</v>
      </c>
      <c r="H2551" s="95" t="str">
        <f>VLOOKUP(Revisión_Avance_Periodo!$A2551,BD_Seguimiento_OAP_2019!$A$2:$J$294,10,FALSE)</f>
        <v>PAI_06 - Racionalización de Trámites</v>
      </c>
      <c r="I2551" s="95" t="s">
        <v>1732</v>
      </c>
      <c r="J2551" s="95" t="str">
        <f>VLOOKUP(Revisión_Avance_Periodo!$I2551,BD_Seguimiento_OAP_2019!$L:$M,2,FALSE)</f>
        <v>Participar en las revisiones y en la preparación que se requiera para la puesta en marcha de la herramienta tecnológica para automatizar el trámite Paz y salvo tasa de vigilancia</v>
      </c>
      <c r="K2551" s="119" t="s">
        <v>8</v>
      </c>
      <c r="L2551" s="172">
        <v>4.4642857142857152E-4</v>
      </c>
      <c r="M2551" s="182" t="s">
        <v>109</v>
      </c>
      <c r="N2551" s="190">
        <f>INDEX(BD_Seguimiento_OAP_2019!$AH$3:$AS$294,MATCH(Revisión_Avance_Periodo!$I2551,BD_Seguimiento_OAP_2019!$L$3:$L$294,0),MATCH(Revisión_Avance_Periodo!$M2551,BD_Seguimiento_OAP_2019!$AH$2:$AS$2,0))</f>
        <v>0</v>
      </c>
      <c r="O2551" s="190">
        <f>INDEX(BD_Seguimiento_OAP_2019!$AV$3:$BG$294,MATCH(Revisión_Avance_Periodo!$I2551,BD_Seguimiento_OAP_2019!$L$3:$L$294,0),MATCH(Revisión_Avance_Periodo!$M2551,BD_Seguimiento_OAP_2019!$AV$2:$BG$2,0))</f>
        <v>0</v>
      </c>
      <c r="P2551" s="175">
        <f t="shared" si="492"/>
        <v>0</v>
      </c>
      <c r="Q2551" s="182" t="str">
        <f>VLOOKUP(P2551,Tabla_Indicador_Gestion4[#All],3,TRUE)</f>
        <v>Por Ejecutar</v>
      </c>
      <c r="R2551" s="229">
        <f>SUBTOTAL(9,$N$2546:$N2551)</f>
        <v>0</v>
      </c>
      <c r="S2551" s="230">
        <f>SUBTOTAL(9,$O$2546:$O2551)</f>
        <v>0</v>
      </c>
      <c r="T2551" s="231">
        <f>IFERROR(+Revisión_Avance_Periodo!$S2551/Revisión_Avance_Periodo!$R2551,0)</f>
        <v>0</v>
      </c>
      <c r="U2551" s="184"/>
      <c r="V2551" s="185"/>
      <c r="W2551" s="183"/>
      <c r="X2551" s="183"/>
      <c r="Y2551" s="183"/>
      <c r="Z2551" s="186"/>
      <c r="AA2551" s="187"/>
    </row>
    <row r="2552" spans="1:27" x14ac:dyDescent="0.25">
      <c r="A2552" s="88">
        <v>215</v>
      </c>
      <c r="B2552" s="91" t="str">
        <f>CONCATENATE(Revisión_Avance_Periodo!$C2552,";",Revisión_Avance_Periodo!$E2552,";",Revisión_Avance_Periodo!$I2552)</f>
        <v>OE1;PR_10;ACT_196</v>
      </c>
      <c r="C2552" s="170" t="s">
        <v>9</v>
      </c>
      <c r="D2552" s="171" t="str">
        <f>VLOOKUP(Revisión_Avance_Periodo!$C2552,Componentes_BD!$F$1:$G$5,2,FALSE)</f>
        <v>Fortalecer la Vigilancia.</v>
      </c>
      <c r="E2552" s="106" t="s">
        <v>12</v>
      </c>
      <c r="F2552" s="89">
        <v>11</v>
      </c>
      <c r="G2552" s="89" t="str">
        <f>VLOOKUP(Revisión_Avance_Periodo!$A2552,BD_Seguimiento_OAP_2019!$A$2:$G$294,7,FALSE)</f>
        <v>PAI</v>
      </c>
      <c r="H2552" s="89" t="str">
        <f>VLOOKUP(Revisión_Avance_Periodo!$A2552,BD_Seguimiento_OAP_2019!$A$2:$J$294,10,FALSE)</f>
        <v>PAI_06 - Racionalización de Trámites</v>
      </c>
      <c r="I2552" s="89" t="s">
        <v>1732</v>
      </c>
      <c r="J2552" s="89" t="str">
        <f>VLOOKUP(Revisión_Avance_Periodo!$I2552,BD_Seguimiento_OAP_2019!$L:$M,2,FALSE)</f>
        <v>Participar en las revisiones y en la preparación que se requiera para la puesta en marcha de la herramienta tecnológica para automatizar el trámite Paz y salvo tasa de vigilancia</v>
      </c>
      <c r="K2552" s="106" t="s">
        <v>8</v>
      </c>
      <c r="L2552" s="172">
        <v>4.4642857142857152E-4</v>
      </c>
      <c r="M2552" s="173" t="s">
        <v>110</v>
      </c>
      <c r="N2552" s="190">
        <f>INDEX(BD_Seguimiento_OAP_2019!$AH$3:$AS$294,MATCH(Revisión_Avance_Periodo!$I2552,BD_Seguimiento_OAP_2019!$L$3:$L$294,0),MATCH(Revisión_Avance_Periodo!$M2552,BD_Seguimiento_OAP_2019!$AH$2:$AS$2,0))</f>
        <v>0</v>
      </c>
      <c r="O2552" s="190">
        <f>INDEX(BD_Seguimiento_OAP_2019!$AV$3:$BG$294,MATCH(Revisión_Avance_Periodo!$I2552,BD_Seguimiento_OAP_2019!$L$3:$L$294,0),MATCH(Revisión_Avance_Periodo!$M2552,BD_Seguimiento_OAP_2019!$AV$2:$BG$2,0))</f>
        <v>0</v>
      </c>
      <c r="P2552" s="175">
        <f t="shared" si="492"/>
        <v>0</v>
      </c>
      <c r="Q2552" s="173" t="str">
        <f>VLOOKUP(P2552,Tabla_Indicador_Gestion4[#All],3,TRUE)</f>
        <v>Por Ejecutar</v>
      </c>
      <c r="R2552" s="229">
        <f>SUBTOTAL(9,$N$2546:$N2552)</f>
        <v>0</v>
      </c>
      <c r="S2552" s="230">
        <f>SUBTOTAL(9,$O$2546:$O2552)</f>
        <v>0</v>
      </c>
      <c r="T2552" s="231">
        <f>IFERROR(+Revisión_Avance_Periodo!$S2552/Revisión_Avance_Periodo!$R2552,0)</f>
        <v>0</v>
      </c>
      <c r="U2552" s="184"/>
      <c r="V2552" s="185"/>
      <c r="W2552" s="183"/>
      <c r="X2552" s="183"/>
      <c r="Y2552" s="183"/>
      <c r="Z2552" s="186"/>
      <c r="AA2552" s="187"/>
    </row>
    <row r="2553" spans="1:27" x14ac:dyDescent="0.25">
      <c r="A2553" s="94">
        <v>215</v>
      </c>
      <c r="B2553" s="96" t="str">
        <f>CONCATENATE(Revisión_Avance_Periodo!$C2553,";",Revisión_Avance_Periodo!$E2553,";",Revisión_Avance_Periodo!$I2553)</f>
        <v>OE1;PR_10;ACT_196</v>
      </c>
      <c r="C2553" s="180" t="s">
        <v>9</v>
      </c>
      <c r="D2553" s="181" t="str">
        <f>VLOOKUP(Revisión_Avance_Periodo!$C2553,Componentes_BD!$F$1:$G$5,2,FALSE)</f>
        <v>Fortalecer la Vigilancia.</v>
      </c>
      <c r="E2553" s="119" t="s">
        <v>12</v>
      </c>
      <c r="F2553" s="95">
        <v>11</v>
      </c>
      <c r="G2553" s="95" t="str">
        <f>VLOOKUP(Revisión_Avance_Periodo!$A2553,BD_Seguimiento_OAP_2019!$A$2:$G$294,7,FALSE)</f>
        <v>PAI</v>
      </c>
      <c r="H2553" s="95" t="str">
        <f>VLOOKUP(Revisión_Avance_Periodo!$A2553,BD_Seguimiento_OAP_2019!$A$2:$J$294,10,FALSE)</f>
        <v>PAI_06 - Racionalización de Trámites</v>
      </c>
      <c r="I2553" s="95" t="s">
        <v>1732</v>
      </c>
      <c r="J2553" s="95" t="str">
        <f>VLOOKUP(Revisión_Avance_Periodo!$I2553,BD_Seguimiento_OAP_2019!$L:$M,2,FALSE)</f>
        <v>Participar en las revisiones y en la preparación que se requiera para la puesta en marcha de la herramienta tecnológica para automatizar el trámite Paz y salvo tasa de vigilancia</v>
      </c>
      <c r="K2553" s="119" t="s">
        <v>8</v>
      </c>
      <c r="L2553" s="172">
        <v>4.4642857142857152E-4</v>
      </c>
      <c r="M2553" s="182" t="s">
        <v>111</v>
      </c>
      <c r="N2553" s="190">
        <f>INDEX(BD_Seguimiento_OAP_2019!$AH$3:$AS$294,MATCH(Revisión_Avance_Periodo!$I2553,BD_Seguimiento_OAP_2019!$L$3:$L$294,0),MATCH(Revisión_Avance_Periodo!$M2553,BD_Seguimiento_OAP_2019!$AH$2:$AS$2,0))</f>
        <v>0</v>
      </c>
      <c r="O2553" s="190">
        <f>INDEX(BD_Seguimiento_OAP_2019!$AV$3:$BG$294,MATCH(Revisión_Avance_Periodo!$I2553,BD_Seguimiento_OAP_2019!$L$3:$L$294,0),MATCH(Revisión_Avance_Periodo!$M2553,BD_Seguimiento_OAP_2019!$AV$2:$BG$2,0))</f>
        <v>0</v>
      </c>
      <c r="P2553" s="175">
        <f t="shared" si="492"/>
        <v>0</v>
      </c>
      <c r="Q2553" s="182" t="str">
        <f>VLOOKUP(P2553,Tabla_Indicador_Gestion4[#All],3,TRUE)</f>
        <v>Por Ejecutar</v>
      </c>
      <c r="R2553" s="229">
        <f>SUBTOTAL(9,$N$2546:$N2553)</f>
        <v>0</v>
      </c>
      <c r="S2553" s="230">
        <f>SUBTOTAL(9,$O$2546:$O2553)</f>
        <v>0</v>
      </c>
      <c r="T2553" s="231">
        <f>IFERROR(+Revisión_Avance_Periodo!$S2553/Revisión_Avance_Periodo!$R2553,0)</f>
        <v>0</v>
      </c>
      <c r="U2553" s="184"/>
      <c r="V2553" s="185"/>
      <c r="W2553" s="183"/>
      <c r="X2553" s="183"/>
      <c r="Y2553" s="183"/>
      <c r="Z2553" s="186"/>
      <c r="AA2553" s="187"/>
    </row>
    <row r="2554" spans="1:27" x14ac:dyDescent="0.25">
      <c r="A2554" s="88">
        <v>215</v>
      </c>
      <c r="B2554" s="91" t="str">
        <f>CONCATENATE(Revisión_Avance_Periodo!$C2554,";",Revisión_Avance_Periodo!$E2554,";",Revisión_Avance_Periodo!$I2554)</f>
        <v>OE1;PR_10;ACT_196</v>
      </c>
      <c r="C2554" s="170" t="s">
        <v>9</v>
      </c>
      <c r="D2554" s="171" t="str">
        <f>VLOOKUP(Revisión_Avance_Periodo!$C2554,Componentes_BD!$F$1:$G$5,2,FALSE)</f>
        <v>Fortalecer la Vigilancia.</v>
      </c>
      <c r="E2554" s="106" t="s">
        <v>12</v>
      </c>
      <c r="F2554" s="89">
        <v>11</v>
      </c>
      <c r="G2554" s="89" t="str">
        <f>VLOOKUP(Revisión_Avance_Periodo!$A2554,BD_Seguimiento_OAP_2019!$A$2:$G$294,7,FALSE)</f>
        <v>PAI</v>
      </c>
      <c r="H2554" s="89" t="str">
        <f>VLOOKUP(Revisión_Avance_Periodo!$A2554,BD_Seguimiento_OAP_2019!$A$2:$J$294,10,FALSE)</f>
        <v>PAI_06 - Racionalización de Trámites</v>
      </c>
      <c r="I2554" s="89" t="s">
        <v>1732</v>
      </c>
      <c r="J2554" s="89" t="str">
        <f>VLOOKUP(Revisión_Avance_Periodo!$I2554,BD_Seguimiento_OAP_2019!$L:$M,2,FALSE)</f>
        <v>Participar en las revisiones y en la preparación que se requiera para la puesta en marcha de la herramienta tecnológica para automatizar el trámite Paz y salvo tasa de vigilancia</v>
      </c>
      <c r="K2554" s="106" t="s">
        <v>8</v>
      </c>
      <c r="L2554" s="172">
        <v>4.4642857142857152E-4</v>
      </c>
      <c r="M2554" s="173" t="s">
        <v>112</v>
      </c>
      <c r="N2554" s="190">
        <f>INDEX(BD_Seguimiento_OAP_2019!$AH$3:$AS$294,MATCH(Revisión_Avance_Periodo!$I2554,BD_Seguimiento_OAP_2019!$L$3:$L$294,0),MATCH(Revisión_Avance_Periodo!$M2554,BD_Seguimiento_OAP_2019!$AH$2:$AS$2,0))</f>
        <v>0</v>
      </c>
      <c r="O2554" s="190">
        <f>INDEX(BD_Seguimiento_OAP_2019!$AV$3:$BG$294,MATCH(Revisión_Avance_Periodo!$I2554,BD_Seguimiento_OAP_2019!$L$3:$L$294,0),MATCH(Revisión_Avance_Periodo!$M2554,BD_Seguimiento_OAP_2019!$AV$2:$BG$2,0))</f>
        <v>0</v>
      </c>
      <c r="P2554" s="175">
        <f t="shared" si="492"/>
        <v>0</v>
      </c>
      <c r="Q2554" s="173" t="str">
        <f>VLOOKUP(P2554,Tabla_Indicador_Gestion4[#All],3,TRUE)</f>
        <v>Por Ejecutar</v>
      </c>
      <c r="R2554" s="229">
        <f>SUBTOTAL(9,$N$2546:$N2554)</f>
        <v>0</v>
      </c>
      <c r="S2554" s="230">
        <f>SUBTOTAL(9,$O$2546:$O2554)</f>
        <v>0</v>
      </c>
      <c r="T2554" s="231">
        <f>IFERROR(+Revisión_Avance_Periodo!$S2554/Revisión_Avance_Periodo!$R2554,0)</f>
        <v>0</v>
      </c>
      <c r="U2554" s="184"/>
      <c r="V2554" s="185"/>
      <c r="W2554" s="183"/>
      <c r="X2554" s="183"/>
      <c r="Y2554" s="183"/>
      <c r="Z2554" s="186"/>
      <c r="AA2554" s="187"/>
    </row>
    <row r="2555" spans="1:27" x14ac:dyDescent="0.25">
      <c r="A2555" s="94">
        <v>215</v>
      </c>
      <c r="B2555" s="96" t="str">
        <f>CONCATENATE(Revisión_Avance_Periodo!$C2555,";",Revisión_Avance_Periodo!$E2555,";",Revisión_Avance_Periodo!$I2555)</f>
        <v>OE1;PR_10;ACT_196</v>
      </c>
      <c r="C2555" s="180" t="s">
        <v>9</v>
      </c>
      <c r="D2555" s="181" t="str">
        <f>VLOOKUP(Revisión_Avance_Periodo!$C2555,Componentes_BD!$F$1:$G$5,2,FALSE)</f>
        <v>Fortalecer la Vigilancia.</v>
      </c>
      <c r="E2555" s="119" t="s">
        <v>12</v>
      </c>
      <c r="F2555" s="95">
        <v>11</v>
      </c>
      <c r="G2555" s="95" t="str">
        <f>VLOOKUP(Revisión_Avance_Periodo!$A2555,BD_Seguimiento_OAP_2019!$A$2:$G$294,7,FALSE)</f>
        <v>PAI</v>
      </c>
      <c r="H2555" s="95" t="str">
        <f>VLOOKUP(Revisión_Avance_Periodo!$A2555,BD_Seguimiento_OAP_2019!$A$2:$J$294,10,FALSE)</f>
        <v>PAI_06 - Racionalización de Trámites</v>
      </c>
      <c r="I2555" s="95" t="s">
        <v>1732</v>
      </c>
      <c r="J2555" s="95" t="str">
        <f>VLOOKUP(Revisión_Avance_Periodo!$I2555,BD_Seguimiento_OAP_2019!$L:$M,2,FALSE)</f>
        <v>Participar en las revisiones y en la preparación que se requiera para la puesta en marcha de la herramienta tecnológica para automatizar el trámite Paz y salvo tasa de vigilancia</v>
      </c>
      <c r="K2555" s="119" t="s">
        <v>8</v>
      </c>
      <c r="L2555" s="172">
        <v>4.4642857142857152E-4</v>
      </c>
      <c r="M2555" s="182" t="s">
        <v>113</v>
      </c>
      <c r="N2555" s="190">
        <f>INDEX(BD_Seguimiento_OAP_2019!$AH$3:$AS$294,MATCH(Revisión_Avance_Periodo!$I2555,BD_Seguimiento_OAP_2019!$L$3:$L$294,0),MATCH(Revisión_Avance_Periodo!$M2555,BD_Seguimiento_OAP_2019!$AH$2:$AS$2,0))</f>
        <v>0</v>
      </c>
      <c r="O2555" s="190">
        <f>INDEX(BD_Seguimiento_OAP_2019!$AV$3:$BG$294,MATCH(Revisión_Avance_Periodo!$I2555,BD_Seguimiento_OAP_2019!$L$3:$L$294,0),MATCH(Revisión_Avance_Periodo!$M2555,BD_Seguimiento_OAP_2019!$AV$2:$BG$2,0))</f>
        <v>0</v>
      </c>
      <c r="P2555" s="175">
        <f t="shared" si="492"/>
        <v>0</v>
      </c>
      <c r="Q2555" s="182" t="str">
        <f>VLOOKUP(P2555,Tabla_Indicador_Gestion4[#All],3,TRUE)</f>
        <v>Por Ejecutar</v>
      </c>
      <c r="R2555" s="229">
        <f>SUBTOTAL(9,$N$2546:$N2555)</f>
        <v>0</v>
      </c>
      <c r="S2555" s="230">
        <f>SUBTOTAL(9,$O$2546:$O2555)</f>
        <v>0</v>
      </c>
      <c r="T2555" s="231">
        <f>IFERROR(+Revisión_Avance_Periodo!$S2555/Revisión_Avance_Periodo!$R2555,0)</f>
        <v>0</v>
      </c>
      <c r="U2555" s="184"/>
      <c r="V2555" s="185"/>
      <c r="W2555" s="183"/>
      <c r="X2555" s="183"/>
      <c r="Y2555" s="183"/>
      <c r="Z2555" s="186"/>
      <c r="AA2555" s="187"/>
    </row>
    <row r="2556" spans="1:27" x14ac:dyDescent="0.25">
      <c r="A2556" s="88">
        <v>215</v>
      </c>
      <c r="B2556" s="91" t="str">
        <f>CONCATENATE(Revisión_Avance_Periodo!$C2556,";",Revisión_Avance_Periodo!$E2556,";",Revisión_Avance_Periodo!$I2556)</f>
        <v>OE1;PR_10;ACT_196</v>
      </c>
      <c r="C2556" s="170" t="s">
        <v>9</v>
      </c>
      <c r="D2556" s="171" t="str">
        <f>VLOOKUP(Revisión_Avance_Periodo!$C2556,Componentes_BD!$F$1:$G$5,2,FALSE)</f>
        <v>Fortalecer la Vigilancia.</v>
      </c>
      <c r="E2556" s="106" t="s">
        <v>12</v>
      </c>
      <c r="F2556" s="89">
        <v>11</v>
      </c>
      <c r="G2556" s="89" t="str">
        <f>VLOOKUP(Revisión_Avance_Periodo!$A2556,BD_Seguimiento_OAP_2019!$A$2:$G$294,7,FALSE)</f>
        <v>PAI</v>
      </c>
      <c r="H2556" s="89" t="str">
        <f>VLOOKUP(Revisión_Avance_Periodo!$A2556,BD_Seguimiento_OAP_2019!$A$2:$J$294,10,FALSE)</f>
        <v>PAI_06 - Racionalización de Trámites</v>
      </c>
      <c r="I2556" s="89" t="s">
        <v>1732</v>
      </c>
      <c r="J2556" s="89" t="str">
        <f>VLOOKUP(Revisión_Avance_Periodo!$I2556,BD_Seguimiento_OAP_2019!$L:$M,2,FALSE)</f>
        <v>Participar en las revisiones y en la preparación que se requiera para la puesta en marcha de la herramienta tecnológica para automatizar el trámite Paz y salvo tasa de vigilancia</v>
      </c>
      <c r="K2556" s="106" t="s">
        <v>8</v>
      </c>
      <c r="L2556" s="172">
        <v>4.4642857142857152E-4</v>
      </c>
      <c r="M2556" s="173" t="s">
        <v>114</v>
      </c>
      <c r="N2556" s="190">
        <f>INDEX(BD_Seguimiento_OAP_2019!$AH$3:$AS$294,MATCH(Revisión_Avance_Periodo!$I2556,BD_Seguimiento_OAP_2019!$L$3:$L$294,0),MATCH(Revisión_Avance_Periodo!$M2556,BD_Seguimiento_OAP_2019!$AH$2:$AS$2,0))</f>
        <v>0</v>
      </c>
      <c r="O2556" s="190">
        <f>INDEX(BD_Seguimiento_OAP_2019!$AV$3:$BG$294,MATCH(Revisión_Avance_Periodo!$I2556,BD_Seguimiento_OAP_2019!$L$3:$L$294,0),MATCH(Revisión_Avance_Periodo!$M2556,BD_Seguimiento_OAP_2019!$AV$2:$BG$2,0))</f>
        <v>0</v>
      </c>
      <c r="P2556" s="175">
        <f t="shared" si="492"/>
        <v>0</v>
      </c>
      <c r="Q2556" s="173" t="str">
        <f>VLOOKUP(P2556,Tabla_Indicador_Gestion4[#All],3,TRUE)</f>
        <v>Por Ejecutar</v>
      </c>
      <c r="R2556" s="229">
        <f>SUBTOTAL(9,$N$2546:$N2556)</f>
        <v>0</v>
      </c>
      <c r="S2556" s="230">
        <f>SUBTOTAL(9,$O$2546:$O2556)</f>
        <v>0</v>
      </c>
      <c r="T2556" s="231">
        <f>IFERROR(+Revisión_Avance_Periodo!$S2556/Revisión_Avance_Periodo!$R2556,0)</f>
        <v>0</v>
      </c>
      <c r="U2556" s="184"/>
      <c r="V2556" s="185"/>
      <c r="W2556" s="183"/>
      <c r="X2556" s="183"/>
      <c r="Y2556" s="183"/>
      <c r="Z2556" s="186"/>
      <c r="AA2556" s="187"/>
    </row>
    <row r="2557" spans="1:27" ht="15.75" thickBot="1" x14ac:dyDescent="0.3">
      <c r="A2557" s="94">
        <v>215</v>
      </c>
      <c r="B2557" s="96" t="str">
        <f>CONCATENATE(Revisión_Avance_Periodo!$C2557,";",Revisión_Avance_Periodo!$E2557,";",Revisión_Avance_Periodo!$I2557)</f>
        <v>OE1;PR_10;ACT_196</v>
      </c>
      <c r="C2557" s="180" t="s">
        <v>9</v>
      </c>
      <c r="D2557" s="181" t="str">
        <f>VLOOKUP(Revisión_Avance_Periodo!$C2557,Componentes_BD!$F$1:$G$5,2,FALSE)</f>
        <v>Fortalecer la Vigilancia.</v>
      </c>
      <c r="E2557" s="119" t="s">
        <v>12</v>
      </c>
      <c r="F2557" s="95">
        <v>11</v>
      </c>
      <c r="G2557" s="95" t="str">
        <f>VLOOKUP(Revisión_Avance_Periodo!$A2557,BD_Seguimiento_OAP_2019!$A$2:$G$294,7,FALSE)</f>
        <v>PAI</v>
      </c>
      <c r="H2557" s="95" t="str">
        <f>VLOOKUP(Revisión_Avance_Periodo!$A2557,BD_Seguimiento_OAP_2019!$A$2:$J$294,10,FALSE)</f>
        <v>PAI_06 - Racionalización de Trámites</v>
      </c>
      <c r="I2557" s="95" t="s">
        <v>1732</v>
      </c>
      <c r="J2557" s="95" t="str">
        <f>VLOOKUP(Revisión_Avance_Periodo!$I2557,BD_Seguimiento_OAP_2019!$L:$M,2,FALSE)</f>
        <v>Participar en las revisiones y en la preparación que se requiera para la puesta en marcha de la herramienta tecnológica para automatizar el trámite Paz y salvo tasa de vigilancia</v>
      </c>
      <c r="K2557" s="119" t="s">
        <v>8</v>
      </c>
      <c r="L2557" s="172">
        <v>4.4642857142857152E-4</v>
      </c>
      <c r="M2557" s="182" t="s">
        <v>115</v>
      </c>
      <c r="N2557" s="190">
        <f>INDEX(BD_Seguimiento_OAP_2019!$AH$3:$AS$294,MATCH(Revisión_Avance_Periodo!$I2557,BD_Seguimiento_OAP_2019!$L$3:$L$294,0),MATCH(Revisión_Avance_Periodo!$M2557,BD_Seguimiento_OAP_2019!$AH$2:$AS$2,0))</f>
        <v>1</v>
      </c>
      <c r="O2557" s="190">
        <f>INDEX(BD_Seguimiento_OAP_2019!$AV$3:$BG$294,MATCH(Revisión_Avance_Periodo!$I2557,BD_Seguimiento_OAP_2019!$L$3:$L$294,0),MATCH(Revisión_Avance_Periodo!$M2557,BD_Seguimiento_OAP_2019!$AV$2:$BG$2,0))</f>
        <v>0</v>
      </c>
      <c r="P2557" s="188">
        <f t="shared" si="477"/>
        <v>0</v>
      </c>
      <c r="Q2557" s="182" t="str">
        <f>VLOOKUP(P2557,Tabla_Indicador_Gestion4[#All],3,TRUE)</f>
        <v>Por Ejecutar</v>
      </c>
      <c r="R2557" s="229">
        <f>SUBTOTAL(9,$N$2546:$N2557)</f>
        <v>1</v>
      </c>
      <c r="S2557" s="230">
        <f>SUBTOTAL(9,$O$2546:$O2557)</f>
        <v>0</v>
      </c>
      <c r="T2557" s="231">
        <f>IFERROR(+Revisión_Avance_Periodo!$S2557/Revisión_Avance_Periodo!$R2557,0)</f>
        <v>0</v>
      </c>
      <c r="U2557" s="184"/>
      <c r="V2557" s="185"/>
      <c r="W2557" s="183"/>
      <c r="X2557" s="183"/>
      <c r="Y2557" s="183"/>
      <c r="Z2557" s="186"/>
      <c r="AA2557" s="187"/>
    </row>
    <row r="2558" spans="1:27" x14ac:dyDescent="0.25">
      <c r="A2558" s="88">
        <v>216</v>
      </c>
      <c r="B2558" s="91" t="str">
        <f>CONCATENATE(Revisión_Avance_Periodo!$C2558,";",Revisión_Avance_Periodo!$E2558,";",Revisión_Avance_Periodo!$I2558)</f>
        <v>OE1;PR_10;ACT_267</v>
      </c>
      <c r="C2558" s="170" t="s">
        <v>9</v>
      </c>
      <c r="D2558" s="171" t="str">
        <f>VLOOKUP(Revisión_Avance_Periodo!$C2558,Componentes_BD!$F$1:$G$5,2,FALSE)</f>
        <v>Fortalecer la Vigilancia.</v>
      </c>
      <c r="E2558" s="106" t="s">
        <v>12</v>
      </c>
      <c r="F2558" s="89">
        <v>11</v>
      </c>
      <c r="G2558" s="89" t="str">
        <f>VLOOKUP(Revisión_Avance_Periodo!$A2558,BD_Seguimiento_OAP_2019!$A$2:$G$294,7,FALSE)</f>
        <v>PAI</v>
      </c>
      <c r="H2558" s="89" t="str">
        <f>VLOOKUP(Revisión_Avance_Periodo!$A2558,BD_Seguimiento_OAP_2019!$A$2:$J$294,10,FALSE)</f>
        <v>PAI_06 - Racionalización de Trámites</v>
      </c>
      <c r="I2558" s="89" t="s">
        <v>1734</v>
      </c>
      <c r="J2558" s="89" t="str">
        <f>VLOOKUP(Revisión_Avance_Periodo!$I2558,BD_Seguimiento_OAP_2019!$L:$M,2,FALSE)</f>
        <v>Revisar y actualizar las actividades y la documentación relacionada con el trámite Orden de entrega de vehículos de transporte público terrestre automotor inmovilizados</v>
      </c>
      <c r="K2558" s="106" t="s">
        <v>57</v>
      </c>
      <c r="L2558" s="172">
        <v>4.4642857142857152E-4</v>
      </c>
      <c r="M2558" s="173" t="s">
        <v>104</v>
      </c>
      <c r="N2558" s="190">
        <f>INDEX(BD_Seguimiento_OAP_2019!$AH$3:$AS$294,MATCH(Revisión_Avance_Periodo!$I2558,BD_Seguimiento_OAP_2019!$L$3:$L$294,0),MATCH(Revisión_Avance_Periodo!$M2558,BD_Seguimiento_OAP_2019!$AH$2:$AS$2,0))</f>
        <v>0</v>
      </c>
      <c r="O2558" s="190">
        <f>INDEX(BD_Seguimiento_OAP_2019!$AV$3:$BG$294,MATCH(Revisión_Avance_Periodo!$I2558,BD_Seguimiento_OAP_2019!$L$3:$L$294,0),MATCH(Revisión_Avance_Periodo!$M2558,BD_Seguimiento_OAP_2019!$AV$2:$BG$2,0))</f>
        <v>0</v>
      </c>
      <c r="P2558" s="175">
        <f t="shared" ref="P2558:P2560" si="494">IFERROR((O2558/N2558),0)</f>
        <v>0</v>
      </c>
      <c r="Q2558" s="173" t="str">
        <f>VLOOKUP(P2558,Tabla_Indicador_Gestion4[#All],3,TRUE)</f>
        <v>Por Ejecutar</v>
      </c>
      <c r="R2558" s="232">
        <f>SUBTOTAL(9,$N$2558:$N2558)</f>
        <v>0</v>
      </c>
      <c r="S2558" s="233">
        <f>SUBTOTAL(9,$O$2558:$O2558)</f>
        <v>0</v>
      </c>
      <c r="T2558" s="234">
        <f>IFERROR(+Revisión_Avance_Periodo!$S2558/Revisión_Avance_Periodo!$R2558,0)</f>
        <v>0</v>
      </c>
      <c r="U2558" s="191">
        <f>SUBTOTAL(9,N2558:N2569)</f>
        <v>7</v>
      </c>
      <c r="V2558" s="192">
        <f>SUBTOTAL(9,O2558:O2569)</f>
        <v>6</v>
      </c>
      <c r="W2558" s="176">
        <f t="shared" ref="W2558" si="495">+V2558/U2558</f>
        <v>0.8571428571428571</v>
      </c>
      <c r="X2558" s="176"/>
      <c r="Y2558" s="176">
        <f>100%-Revisión_Avance_Periodo!$W2558</f>
        <v>0.1428571428571429</v>
      </c>
      <c r="Z2558" s="178" t="str">
        <f>VLOOKUP(W2558,Tabla_Indicador_Gestion4[],3,TRUE)</f>
        <v>En Seguimiento</v>
      </c>
      <c r="AA2558" s="179">
        <f>Revisión_Avance_Periodo!$W2558*Revisión_Avance_Periodo!$L2558</f>
        <v>3.8265306122448983E-4</v>
      </c>
    </row>
    <row r="2559" spans="1:27" x14ac:dyDescent="0.25">
      <c r="A2559" s="94">
        <v>216</v>
      </c>
      <c r="B2559" s="96" t="str">
        <f>CONCATENATE(Revisión_Avance_Periodo!$C2559,";",Revisión_Avance_Periodo!$E2559,";",Revisión_Avance_Periodo!$I2559)</f>
        <v>OE1;PR_10;ACT_267</v>
      </c>
      <c r="C2559" s="180" t="s">
        <v>9</v>
      </c>
      <c r="D2559" s="181" t="str">
        <f>VLOOKUP(Revisión_Avance_Periodo!$C2559,Componentes_BD!$F$1:$G$5,2,FALSE)</f>
        <v>Fortalecer la Vigilancia.</v>
      </c>
      <c r="E2559" s="119" t="s">
        <v>12</v>
      </c>
      <c r="F2559" s="95">
        <v>11</v>
      </c>
      <c r="G2559" s="95" t="str">
        <f>VLOOKUP(Revisión_Avance_Periodo!$A2559,BD_Seguimiento_OAP_2019!$A$2:$G$294,7,FALSE)</f>
        <v>PAI</v>
      </c>
      <c r="H2559" s="95" t="str">
        <f>VLOOKUP(Revisión_Avance_Periodo!$A2559,BD_Seguimiento_OAP_2019!$A$2:$J$294,10,FALSE)</f>
        <v>PAI_06 - Racionalización de Trámites</v>
      </c>
      <c r="I2559" s="95" t="s">
        <v>1734</v>
      </c>
      <c r="J2559" s="95" t="str">
        <f>VLOOKUP(Revisión_Avance_Periodo!$I2559,BD_Seguimiento_OAP_2019!$L:$M,2,FALSE)</f>
        <v>Revisar y actualizar las actividades y la documentación relacionada con el trámite Orden de entrega de vehículos de transporte público terrestre automotor inmovilizados</v>
      </c>
      <c r="K2559" s="119" t="s">
        <v>57</v>
      </c>
      <c r="L2559" s="172">
        <v>4.4642857142857152E-4</v>
      </c>
      <c r="M2559" s="182" t="s">
        <v>105</v>
      </c>
      <c r="N2559" s="190">
        <f>INDEX(BD_Seguimiento_OAP_2019!$AH$3:$AS$294,MATCH(Revisión_Avance_Periodo!$I2559,BD_Seguimiento_OAP_2019!$L$3:$L$294,0),MATCH(Revisión_Avance_Periodo!$M2559,BD_Seguimiento_OAP_2019!$AH$2:$AS$2,0))</f>
        <v>0</v>
      </c>
      <c r="O2559" s="190">
        <f>INDEX(BD_Seguimiento_OAP_2019!$AV$3:$BG$294,MATCH(Revisión_Avance_Periodo!$I2559,BD_Seguimiento_OAP_2019!$L$3:$L$294,0),MATCH(Revisión_Avance_Periodo!$M2559,BD_Seguimiento_OAP_2019!$AV$2:$BG$2,0))</f>
        <v>0</v>
      </c>
      <c r="P2559" s="175">
        <f t="shared" si="494"/>
        <v>0</v>
      </c>
      <c r="Q2559" s="182" t="str">
        <f>VLOOKUP(P2559,Tabla_Indicador_Gestion4[#All],3,TRUE)</f>
        <v>Por Ejecutar</v>
      </c>
      <c r="R2559" s="229">
        <f>SUBTOTAL(9,$N$2558:$N2559)</f>
        <v>0</v>
      </c>
      <c r="S2559" s="230">
        <f>SUBTOTAL(9,$O$2558:$O2559)</f>
        <v>0</v>
      </c>
      <c r="T2559" s="231">
        <f>IFERROR(+Revisión_Avance_Periodo!$S2559/Revisión_Avance_Periodo!$R2559,0)</f>
        <v>0</v>
      </c>
      <c r="U2559" s="184"/>
      <c r="V2559" s="185"/>
      <c r="W2559" s="183"/>
      <c r="X2559" s="183"/>
      <c r="Y2559" s="183"/>
      <c r="Z2559" s="186"/>
      <c r="AA2559" s="187"/>
    </row>
    <row r="2560" spans="1:27" x14ac:dyDescent="0.25">
      <c r="A2560" s="88">
        <v>216</v>
      </c>
      <c r="B2560" s="91" t="str">
        <f>CONCATENATE(Revisión_Avance_Periodo!$C2560,";",Revisión_Avance_Periodo!$E2560,";",Revisión_Avance_Periodo!$I2560)</f>
        <v>OE1;PR_10;ACT_267</v>
      </c>
      <c r="C2560" s="170" t="s">
        <v>9</v>
      </c>
      <c r="D2560" s="171" t="str">
        <f>VLOOKUP(Revisión_Avance_Periodo!$C2560,Componentes_BD!$F$1:$G$5,2,FALSE)</f>
        <v>Fortalecer la Vigilancia.</v>
      </c>
      <c r="E2560" s="106" t="s">
        <v>12</v>
      </c>
      <c r="F2560" s="89">
        <v>11</v>
      </c>
      <c r="G2560" s="89" t="str">
        <f>VLOOKUP(Revisión_Avance_Periodo!$A2560,BD_Seguimiento_OAP_2019!$A$2:$G$294,7,FALSE)</f>
        <v>PAI</v>
      </c>
      <c r="H2560" s="89" t="str">
        <f>VLOOKUP(Revisión_Avance_Periodo!$A2560,BD_Seguimiento_OAP_2019!$A$2:$J$294,10,FALSE)</f>
        <v>PAI_06 - Racionalización de Trámites</v>
      </c>
      <c r="I2560" s="89" t="s">
        <v>1734</v>
      </c>
      <c r="J2560" s="89" t="str">
        <f>VLOOKUP(Revisión_Avance_Periodo!$I2560,BD_Seguimiento_OAP_2019!$L:$M,2,FALSE)</f>
        <v>Revisar y actualizar las actividades y la documentación relacionada con el trámite Orden de entrega de vehículos de transporte público terrestre automotor inmovilizados</v>
      </c>
      <c r="K2560" s="106" t="s">
        <v>57</v>
      </c>
      <c r="L2560" s="172">
        <v>4.4642857142857152E-4</v>
      </c>
      <c r="M2560" s="173" t="s">
        <v>106</v>
      </c>
      <c r="N2560" s="190">
        <f>INDEX(BD_Seguimiento_OAP_2019!$AH$3:$AS$294,MATCH(Revisión_Avance_Periodo!$I2560,BD_Seguimiento_OAP_2019!$L$3:$L$294,0),MATCH(Revisión_Avance_Periodo!$M2560,BD_Seguimiento_OAP_2019!$AH$2:$AS$2,0))</f>
        <v>0</v>
      </c>
      <c r="O2560" s="190">
        <f>INDEX(BD_Seguimiento_OAP_2019!$AV$3:$BG$294,MATCH(Revisión_Avance_Periodo!$I2560,BD_Seguimiento_OAP_2019!$L$3:$L$294,0),MATCH(Revisión_Avance_Periodo!$M2560,BD_Seguimiento_OAP_2019!$AV$2:$BG$2,0))</f>
        <v>0</v>
      </c>
      <c r="P2560" s="175">
        <f t="shared" si="494"/>
        <v>0</v>
      </c>
      <c r="Q2560" s="173" t="str">
        <f>VLOOKUP(P2560,Tabla_Indicador_Gestion4[#All],3,TRUE)</f>
        <v>Por Ejecutar</v>
      </c>
      <c r="R2560" s="229">
        <f>SUBTOTAL(9,$N$2558:$N2560)</f>
        <v>0</v>
      </c>
      <c r="S2560" s="230">
        <f>SUBTOTAL(9,$O$2558:$O2560)</f>
        <v>0</v>
      </c>
      <c r="T2560" s="231">
        <f>IFERROR(+Revisión_Avance_Periodo!$S2560/Revisión_Avance_Periodo!$R2560,0)</f>
        <v>0</v>
      </c>
      <c r="U2560" s="184"/>
      <c r="V2560" s="185"/>
      <c r="W2560" s="183"/>
      <c r="X2560" s="183"/>
      <c r="Y2560" s="183"/>
      <c r="Z2560" s="186"/>
      <c r="AA2560" s="187"/>
    </row>
    <row r="2561" spans="1:27" x14ac:dyDescent="0.25">
      <c r="A2561" s="94">
        <v>216</v>
      </c>
      <c r="B2561" s="96" t="str">
        <f>CONCATENATE(Revisión_Avance_Periodo!$C2561,";",Revisión_Avance_Periodo!$E2561,";",Revisión_Avance_Periodo!$I2561)</f>
        <v>OE1;PR_10;ACT_267</v>
      </c>
      <c r="C2561" s="180" t="s">
        <v>9</v>
      </c>
      <c r="D2561" s="181" t="str">
        <f>VLOOKUP(Revisión_Avance_Periodo!$C2561,Componentes_BD!$F$1:$G$5,2,FALSE)</f>
        <v>Fortalecer la Vigilancia.</v>
      </c>
      <c r="E2561" s="119" t="s">
        <v>12</v>
      </c>
      <c r="F2561" s="95">
        <v>11</v>
      </c>
      <c r="G2561" s="95" t="str">
        <f>VLOOKUP(Revisión_Avance_Periodo!$A2561,BD_Seguimiento_OAP_2019!$A$2:$G$294,7,FALSE)</f>
        <v>PAI</v>
      </c>
      <c r="H2561" s="95" t="str">
        <f>VLOOKUP(Revisión_Avance_Periodo!$A2561,BD_Seguimiento_OAP_2019!$A$2:$J$294,10,FALSE)</f>
        <v>PAI_06 - Racionalización de Trámites</v>
      </c>
      <c r="I2561" s="95" t="s">
        <v>1734</v>
      </c>
      <c r="J2561" s="95" t="str">
        <f>VLOOKUP(Revisión_Avance_Periodo!$I2561,BD_Seguimiento_OAP_2019!$L:$M,2,FALSE)</f>
        <v>Revisar y actualizar las actividades y la documentación relacionada con el trámite Orden de entrega de vehículos de transporte público terrestre automotor inmovilizados</v>
      </c>
      <c r="K2561" s="119" t="s">
        <v>57</v>
      </c>
      <c r="L2561" s="172">
        <v>4.4642857142857152E-4</v>
      </c>
      <c r="M2561" s="182" t="s">
        <v>107</v>
      </c>
      <c r="N2561" s="190">
        <f>INDEX(BD_Seguimiento_OAP_2019!$AH$3:$AS$294,MATCH(Revisión_Avance_Periodo!$I2561,BD_Seguimiento_OAP_2019!$L$3:$L$294,0),MATCH(Revisión_Avance_Periodo!$M2561,BD_Seguimiento_OAP_2019!$AH$2:$AS$2,0))</f>
        <v>5</v>
      </c>
      <c r="O2561" s="190">
        <f>INDEX(BD_Seguimiento_OAP_2019!$AV$3:$BG$294,MATCH(Revisión_Avance_Periodo!$I2561,BD_Seguimiento_OAP_2019!$L$3:$L$294,0),MATCH(Revisión_Avance_Periodo!$M2561,BD_Seguimiento_OAP_2019!$AV$2:$BG$2,0))</f>
        <v>6</v>
      </c>
      <c r="P2561" s="197">
        <f t="shared" si="477"/>
        <v>1.2</v>
      </c>
      <c r="Q2561" s="182" t="str">
        <f>VLOOKUP(P2561,Tabla_Indicador_Gestion4[#All],3,TRUE)</f>
        <v>Culminada</v>
      </c>
      <c r="R2561" s="229">
        <f>SUBTOTAL(9,$N$2558:$N2561)</f>
        <v>5</v>
      </c>
      <c r="S2561" s="230">
        <f>SUBTOTAL(9,$O$2558:$O2561)</f>
        <v>6</v>
      </c>
      <c r="T2561" s="231">
        <f>IFERROR(+Revisión_Avance_Periodo!$S2561/Revisión_Avance_Periodo!$R2561,0)</f>
        <v>1.2</v>
      </c>
      <c r="U2561" s="184"/>
      <c r="V2561" s="185"/>
      <c r="W2561" s="183"/>
      <c r="X2561" s="183"/>
      <c r="Y2561" s="183"/>
      <c r="Z2561" s="186"/>
      <c r="AA2561" s="187"/>
    </row>
    <row r="2562" spans="1:27" x14ac:dyDescent="0.25">
      <c r="A2562" s="88">
        <v>216</v>
      </c>
      <c r="B2562" s="91" t="str">
        <f>CONCATENATE(Revisión_Avance_Periodo!$C2562,";",Revisión_Avance_Periodo!$E2562,";",Revisión_Avance_Periodo!$I2562)</f>
        <v>OE1;PR_10;ACT_267</v>
      </c>
      <c r="C2562" s="170" t="s">
        <v>9</v>
      </c>
      <c r="D2562" s="171" t="str">
        <f>VLOOKUP(Revisión_Avance_Periodo!$C2562,Componentes_BD!$F$1:$G$5,2,FALSE)</f>
        <v>Fortalecer la Vigilancia.</v>
      </c>
      <c r="E2562" s="106" t="s">
        <v>12</v>
      </c>
      <c r="F2562" s="89">
        <v>11</v>
      </c>
      <c r="G2562" s="89" t="str">
        <f>VLOOKUP(Revisión_Avance_Periodo!$A2562,BD_Seguimiento_OAP_2019!$A$2:$G$294,7,FALSE)</f>
        <v>PAI</v>
      </c>
      <c r="H2562" s="89" t="str">
        <f>VLOOKUP(Revisión_Avance_Periodo!$A2562,BD_Seguimiento_OAP_2019!$A$2:$J$294,10,FALSE)</f>
        <v>PAI_06 - Racionalización de Trámites</v>
      </c>
      <c r="I2562" s="89" t="s">
        <v>1734</v>
      </c>
      <c r="J2562" s="89" t="str">
        <f>VLOOKUP(Revisión_Avance_Periodo!$I2562,BD_Seguimiento_OAP_2019!$L:$M,2,FALSE)</f>
        <v>Revisar y actualizar las actividades y la documentación relacionada con el trámite Orden de entrega de vehículos de transporte público terrestre automotor inmovilizados</v>
      </c>
      <c r="K2562" s="106" t="s">
        <v>57</v>
      </c>
      <c r="L2562" s="172">
        <v>4.4642857142857152E-4</v>
      </c>
      <c r="M2562" s="173" t="s">
        <v>108</v>
      </c>
      <c r="N2562" s="190">
        <f>INDEX(BD_Seguimiento_OAP_2019!$AH$3:$AS$294,MATCH(Revisión_Avance_Periodo!$I2562,BD_Seguimiento_OAP_2019!$L$3:$L$294,0),MATCH(Revisión_Avance_Periodo!$M2562,BD_Seguimiento_OAP_2019!$AH$2:$AS$2,0))</f>
        <v>0</v>
      </c>
      <c r="O2562" s="190">
        <f>INDEX(BD_Seguimiento_OAP_2019!$AV$3:$BG$294,MATCH(Revisión_Avance_Periodo!$I2562,BD_Seguimiento_OAP_2019!$L$3:$L$294,0),MATCH(Revisión_Avance_Periodo!$M2562,BD_Seguimiento_OAP_2019!$AV$2:$BG$2,0))</f>
        <v>0</v>
      </c>
      <c r="P2562" s="175">
        <f t="shared" ref="P2562:P2568" si="496">IFERROR((O2562/N2562),0)</f>
        <v>0</v>
      </c>
      <c r="Q2562" s="173" t="str">
        <f>VLOOKUP(P2562,Tabla_Indicador_Gestion4[#All],3,TRUE)</f>
        <v>Por Ejecutar</v>
      </c>
      <c r="R2562" s="229">
        <f>SUBTOTAL(9,$N$2558:$N2562)</f>
        <v>5</v>
      </c>
      <c r="S2562" s="230">
        <f>SUBTOTAL(9,$O$2558:$O2562)</f>
        <v>6</v>
      </c>
      <c r="T2562" s="231">
        <f>IFERROR(+Revisión_Avance_Periodo!$S2562/Revisión_Avance_Periodo!$R2562,0)</f>
        <v>1.2</v>
      </c>
      <c r="U2562" s="184"/>
      <c r="V2562" s="185"/>
      <c r="W2562" s="183"/>
      <c r="X2562" s="183"/>
      <c r="Y2562" s="183"/>
      <c r="Z2562" s="186"/>
      <c r="AA2562" s="187"/>
    </row>
    <row r="2563" spans="1:27" x14ac:dyDescent="0.25">
      <c r="A2563" s="94">
        <v>216</v>
      </c>
      <c r="B2563" s="96" t="str">
        <f>CONCATENATE(Revisión_Avance_Periodo!$C2563,";",Revisión_Avance_Periodo!$E2563,";",Revisión_Avance_Periodo!$I2563)</f>
        <v>OE1;PR_10;ACT_267</v>
      </c>
      <c r="C2563" s="180" t="s">
        <v>9</v>
      </c>
      <c r="D2563" s="181" t="str">
        <f>VLOOKUP(Revisión_Avance_Periodo!$C2563,Componentes_BD!$F$1:$G$5,2,FALSE)</f>
        <v>Fortalecer la Vigilancia.</v>
      </c>
      <c r="E2563" s="119" t="s">
        <v>12</v>
      </c>
      <c r="F2563" s="95">
        <v>11</v>
      </c>
      <c r="G2563" s="95" t="str">
        <f>VLOOKUP(Revisión_Avance_Periodo!$A2563,BD_Seguimiento_OAP_2019!$A$2:$G$294,7,FALSE)</f>
        <v>PAI</v>
      </c>
      <c r="H2563" s="95" t="str">
        <f>VLOOKUP(Revisión_Avance_Periodo!$A2563,BD_Seguimiento_OAP_2019!$A$2:$J$294,10,FALSE)</f>
        <v>PAI_06 - Racionalización de Trámites</v>
      </c>
      <c r="I2563" s="95" t="s">
        <v>1734</v>
      </c>
      <c r="J2563" s="95" t="str">
        <f>VLOOKUP(Revisión_Avance_Periodo!$I2563,BD_Seguimiento_OAP_2019!$L:$M,2,FALSE)</f>
        <v>Revisar y actualizar las actividades y la documentación relacionada con el trámite Orden de entrega de vehículos de transporte público terrestre automotor inmovilizados</v>
      </c>
      <c r="K2563" s="119" t="s">
        <v>57</v>
      </c>
      <c r="L2563" s="172">
        <v>4.4642857142857152E-4</v>
      </c>
      <c r="M2563" s="182" t="s">
        <v>109</v>
      </c>
      <c r="N2563" s="190">
        <f>INDEX(BD_Seguimiento_OAP_2019!$AH$3:$AS$294,MATCH(Revisión_Avance_Periodo!$I2563,BD_Seguimiento_OAP_2019!$L$3:$L$294,0),MATCH(Revisión_Avance_Periodo!$M2563,BD_Seguimiento_OAP_2019!$AH$2:$AS$2,0))</f>
        <v>0</v>
      </c>
      <c r="O2563" s="190">
        <f>INDEX(BD_Seguimiento_OAP_2019!$AV$3:$BG$294,MATCH(Revisión_Avance_Periodo!$I2563,BD_Seguimiento_OAP_2019!$L$3:$L$294,0),MATCH(Revisión_Avance_Periodo!$M2563,BD_Seguimiento_OAP_2019!$AV$2:$BG$2,0))</f>
        <v>0</v>
      </c>
      <c r="P2563" s="175">
        <f t="shared" si="496"/>
        <v>0</v>
      </c>
      <c r="Q2563" s="182" t="str">
        <f>VLOOKUP(P2563,Tabla_Indicador_Gestion4[#All],3,TRUE)</f>
        <v>Por Ejecutar</v>
      </c>
      <c r="R2563" s="229">
        <f>SUBTOTAL(9,$N$2558:$N2563)</f>
        <v>5</v>
      </c>
      <c r="S2563" s="230">
        <f>SUBTOTAL(9,$O$2558:$O2563)</f>
        <v>6</v>
      </c>
      <c r="T2563" s="231">
        <f>IFERROR(+Revisión_Avance_Periodo!$S2563/Revisión_Avance_Periodo!$R2563,0)</f>
        <v>1.2</v>
      </c>
      <c r="U2563" s="184"/>
      <c r="V2563" s="185"/>
      <c r="W2563" s="183"/>
      <c r="X2563" s="183"/>
      <c r="Y2563" s="183"/>
      <c r="Z2563" s="186"/>
      <c r="AA2563" s="187"/>
    </row>
    <row r="2564" spans="1:27" x14ac:dyDescent="0.25">
      <c r="A2564" s="88">
        <v>216</v>
      </c>
      <c r="B2564" s="91" t="str">
        <f>CONCATENATE(Revisión_Avance_Periodo!$C2564,";",Revisión_Avance_Periodo!$E2564,";",Revisión_Avance_Periodo!$I2564)</f>
        <v>OE1;PR_10;ACT_267</v>
      </c>
      <c r="C2564" s="170" t="s">
        <v>9</v>
      </c>
      <c r="D2564" s="171" t="str">
        <f>VLOOKUP(Revisión_Avance_Periodo!$C2564,Componentes_BD!$F$1:$G$5,2,FALSE)</f>
        <v>Fortalecer la Vigilancia.</v>
      </c>
      <c r="E2564" s="106" t="s">
        <v>12</v>
      </c>
      <c r="F2564" s="89">
        <v>11</v>
      </c>
      <c r="G2564" s="89" t="str">
        <f>VLOOKUP(Revisión_Avance_Periodo!$A2564,BD_Seguimiento_OAP_2019!$A$2:$G$294,7,FALSE)</f>
        <v>PAI</v>
      </c>
      <c r="H2564" s="89" t="str">
        <f>VLOOKUP(Revisión_Avance_Periodo!$A2564,BD_Seguimiento_OAP_2019!$A$2:$J$294,10,FALSE)</f>
        <v>PAI_06 - Racionalización de Trámites</v>
      </c>
      <c r="I2564" s="89" t="s">
        <v>1734</v>
      </c>
      <c r="J2564" s="89" t="str">
        <f>VLOOKUP(Revisión_Avance_Periodo!$I2564,BD_Seguimiento_OAP_2019!$L:$M,2,FALSE)</f>
        <v>Revisar y actualizar las actividades y la documentación relacionada con el trámite Orden de entrega de vehículos de transporte público terrestre automotor inmovilizados</v>
      </c>
      <c r="K2564" s="106" t="s">
        <v>57</v>
      </c>
      <c r="L2564" s="172">
        <v>4.4642857142857152E-4</v>
      </c>
      <c r="M2564" s="173" t="s">
        <v>110</v>
      </c>
      <c r="N2564" s="190">
        <f>INDEX(BD_Seguimiento_OAP_2019!$AH$3:$AS$294,MATCH(Revisión_Avance_Periodo!$I2564,BD_Seguimiento_OAP_2019!$L$3:$L$294,0),MATCH(Revisión_Avance_Periodo!$M2564,BD_Seguimiento_OAP_2019!$AH$2:$AS$2,0))</f>
        <v>0</v>
      </c>
      <c r="O2564" s="190">
        <f>INDEX(BD_Seguimiento_OAP_2019!$AV$3:$BG$294,MATCH(Revisión_Avance_Periodo!$I2564,BD_Seguimiento_OAP_2019!$L$3:$L$294,0),MATCH(Revisión_Avance_Periodo!$M2564,BD_Seguimiento_OAP_2019!$AV$2:$BG$2,0))</f>
        <v>0</v>
      </c>
      <c r="P2564" s="175">
        <f t="shared" si="496"/>
        <v>0</v>
      </c>
      <c r="Q2564" s="173" t="str">
        <f>VLOOKUP(P2564,Tabla_Indicador_Gestion4[#All],3,TRUE)</f>
        <v>Por Ejecutar</v>
      </c>
      <c r="R2564" s="229">
        <f>SUBTOTAL(9,$N$2558:$N2564)</f>
        <v>5</v>
      </c>
      <c r="S2564" s="230">
        <f>SUBTOTAL(9,$O$2558:$O2564)</f>
        <v>6</v>
      </c>
      <c r="T2564" s="231">
        <f>IFERROR(+Revisión_Avance_Periodo!$S2564/Revisión_Avance_Periodo!$R2564,0)</f>
        <v>1.2</v>
      </c>
      <c r="U2564" s="184"/>
      <c r="V2564" s="185"/>
      <c r="W2564" s="183"/>
      <c r="X2564" s="183"/>
      <c r="Y2564" s="183"/>
      <c r="Z2564" s="186"/>
      <c r="AA2564" s="187"/>
    </row>
    <row r="2565" spans="1:27" x14ac:dyDescent="0.25">
      <c r="A2565" s="94">
        <v>216</v>
      </c>
      <c r="B2565" s="96" t="str">
        <f>CONCATENATE(Revisión_Avance_Periodo!$C2565,";",Revisión_Avance_Periodo!$E2565,";",Revisión_Avance_Periodo!$I2565)</f>
        <v>OE1;PR_10;ACT_267</v>
      </c>
      <c r="C2565" s="180" t="s">
        <v>9</v>
      </c>
      <c r="D2565" s="181" t="str">
        <f>VLOOKUP(Revisión_Avance_Periodo!$C2565,Componentes_BD!$F$1:$G$5,2,FALSE)</f>
        <v>Fortalecer la Vigilancia.</v>
      </c>
      <c r="E2565" s="119" t="s">
        <v>12</v>
      </c>
      <c r="F2565" s="95">
        <v>11</v>
      </c>
      <c r="G2565" s="95" t="str">
        <f>VLOOKUP(Revisión_Avance_Periodo!$A2565,BD_Seguimiento_OAP_2019!$A$2:$G$294,7,FALSE)</f>
        <v>PAI</v>
      </c>
      <c r="H2565" s="95" t="str">
        <f>VLOOKUP(Revisión_Avance_Periodo!$A2565,BD_Seguimiento_OAP_2019!$A$2:$J$294,10,FALSE)</f>
        <v>PAI_06 - Racionalización de Trámites</v>
      </c>
      <c r="I2565" s="95" t="s">
        <v>1734</v>
      </c>
      <c r="J2565" s="95" t="str">
        <f>VLOOKUP(Revisión_Avance_Periodo!$I2565,BD_Seguimiento_OAP_2019!$L:$M,2,FALSE)</f>
        <v>Revisar y actualizar las actividades y la documentación relacionada con el trámite Orden de entrega de vehículos de transporte público terrestre automotor inmovilizados</v>
      </c>
      <c r="K2565" s="119" t="s">
        <v>57</v>
      </c>
      <c r="L2565" s="172">
        <v>4.4642857142857152E-4</v>
      </c>
      <c r="M2565" s="182" t="s">
        <v>111</v>
      </c>
      <c r="N2565" s="190">
        <f>INDEX(BD_Seguimiento_OAP_2019!$AH$3:$AS$294,MATCH(Revisión_Avance_Periodo!$I2565,BD_Seguimiento_OAP_2019!$L$3:$L$294,0),MATCH(Revisión_Avance_Periodo!$M2565,BD_Seguimiento_OAP_2019!$AH$2:$AS$2,0))</f>
        <v>0</v>
      </c>
      <c r="O2565" s="190">
        <f>INDEX(BD_Seguimiento_OAP_2019!$AV$3:$BG$294,MATCH(Revisión_Avance_Periodo!$I2565,BD_Seguimiento_OAP_2019!$L$3:$L$294,0),MATCH(Revisión_Avance_Periodo!$M2565,BD_Seguimiento_OAP_2019!$AV$2:$BG$2,0))</f>
        <v>0</v>
      </c>
      <c r="P2565" s="175">
        <f t="shared" si="496"/>
        <v>0</v>
      </c>
      <c r="Q2565" s="182" t="str">
        <f>VLOOKUP(P2565,Tabla_Indicador_Gestion4[#All],3,TRUE)</f>
        <v>Por Ejecutar</v>
      </c>
      <c r="R2565" s="229">
        <f>SUBTOTAL(9,$N$2558:$N2565)</f>
        <v>5</v>
      </c>
      <c r="S2565" s="230">
        <f>SUBTOTAL(9,$O$2558:$O2565)</f>
        <v>6</v>
      </c>
      <c r="T2565" s="231">
        <f>IFERROR(+Revisión_Avance_Periodo!$S2565/Revisión_Avance_Periodo!$R2565,0)</f>
        <v>1.2</v>
      </c>
      <c r="U2565" s="184"/>
      <c r="V2565" s="185"/>
      <c r="W2565" s="183"/>
      <c r="X2565" s="183"/>
      <c r="Y2565" s="183"/>
      <c r="Z2565" s="186"/>
      <c r="AA2565" s="187"/>
    </row>
    <row r="2566" spans="1:27" x14ac:dyDescent="0.25">
      <c r="A2566" s="88">
        <v>216</v>
      </c>
      <c r="B2566" s="91" t="str">
        <f>CONCATENATE(Revisión_Avance_Periodo!$C2566,";",Revisión_Avance_Periodo!$E2566,";",Revisión_Avance_Periodo!$I2566)</f>
        <v>OE1;PR_10;ACT_267</v>
      </c>
      <c r="C2566" s="170" t="s">
        <v>9</v>
      </c>
      <c r="D2566" s="171" t="str">
        <f>VLOOKUP(Revisión_Avance_Periodo!$C2566,Componentes_BD!$F$1:$G$5,2,FALSE)</f>
        <v>Fortalecer la Vigilancia.</v>
      </c>
      <c r="E2566" s="106" t="s">
        <v>12</v>
      </c>
      <c r="F2566" s="89">
        <v>11</v>
      </c>
      <c r="G2566" s="89" t="str">
        <f>VLOOKUP(Revisión_Avance_Periodo!$A2566,BD_Seguimiento_OAP_2019!$A$2:$G$294,7,FALSE)</f>
        <v>PAI</v>
      </c>
      <c r="H2566" s="89" t="str">
        <f>VLOOKUP(Revisión_Avance_Periodo!$A2566,BD_Seguimiento_OAP_2019!$A$2:$J$294,10,FALSE)</f>
        <v>PAI_06 - Racionalización de Trámites</v>
      </c>
      <c r="I2566" s="89" t="s">
        <v>1734</v>
      </c>
      <c r="J2566" s="89" t="str">
        <f>VLOOKUP(Revisión_Avance_Periodo!$I2566,BD_Seguimiento_OAP_2019!$L:$M,2,FALSE)</f>
        <v>Revisar y actualizar las actividades y la documentación relacionada con el trámite Orden de entrega de vehículos de transporte público terrestre automotor inmovilizados</v>
      </c>
      <c r="K2566" s="106" t="s">
        <v>57</v>
      </c>
      <c r="L2566" s="172">
        <v>4.4642857142857152E-4</v>
      </c>
      <c r="M2566" s="173" t="s">
        <v>112</v>
      </c>
      <c r="N2566" s="190">
        <f>INDEX(BD_Seguimiento_OAP_2019!$AH$3:$AS$294,MATCH(Revisión_Avance_Periodo!$I2566,BD_Seguimiento_OAP_2019!$L$3:$L$294,0),MATCH(Revisión_Avance_Periodo!$M2566,BD_Seguimiento_OAP_2019!$AH$2:$AS$2,0))</f>
        <v>0</v>
      </c>
      <c r="O2566" s="190">
        <f>INDEX(BD_Seguimiento_OAP_2019!$AV$3:$BG$294,MATCH(Revisión_Avance_Periodo!$I2566,BD_Seguimiento_OAP_2019!$L$3:$L$294,0),MATCH(Revisión_Avance_Periodo!$M2566,BD_Seguimiento_OAP_2019!$AV$2:$BG$2,0))</f>
        <v>0</v>
      </c>
      <c r="P2566" s="175">
        <f t="shared" si="496"/>
        <v>0</v>
      </c>
      <c r="Q2566" s="173" t="str">
        <f>VLOOKUP(P2566,Tabla_Indicador_Gestion4[#All],3,TRUE)</f>
        <v>Por Ejecutar</v>
      </c>
      <c r="R2566" s="229">
        <f>SUBTOTAL(9,$N$2558:$N2566)</f>
        <v>5</v>
      </c>
      <c r="S2566" s="230">
        <f>SUBTOTAL(9,$O$2558:$O2566)</f>
        <v>6</v>
      </c>
      <c r="T2566" s="231">
        <f>IFERROR(+Revisión_Avance_Periodo!$S2566/Revisión_Avance_Periodo!$R2566,0)</f>
        <v>1.2</v>
      </c>
      <c r="U2566" s="184"/>
      <c r="V2566" s="185"/>
      <c r="W2566" s="183"/>
      <c r="X2566" s="183"/>
      <c r="Y2566" s="183"/>
      <c r="Z2566" s="186"/>
      <c r="AA2566" s="187"/>
    </row>
    <row r="2567" spans="1:27" x14ac:dyDescent="0.25">
      <c r="A2567" s="94">
        <v>216</v>
      </c>
      <c r="B2567" s="96" t="str">
        <f>CONCATENATE(Revisión_Avance_Periodo!$C2567,";",Revisión_Avance_Periodo!$E2567,";",Revisión_Avance_Periodo!$I2567)</f>
        <v>OE1;PR_10;ACT_267</v>
      </c>
      <c r="C2567" s="180" t="s">
        <v>9</v>
      </c>
      <c r="D2567" s="181" t="str">
        <f>VLOOKUP(Revisión_Avance_Periodo!$C2567,Componentes_BD!$F$1:$G$5,2,FALSE)</f>
        <v>Fortalecer la Vigilancia.</v>
      </c>
      <c r="E2567" s="119" t="s">
        <v>12</v>
      </c>
      <c r="F2567" s="95">
        <v>11</v>
      </c>
      <c r="G2567" s="95" t="str">
        <f>VLOOKUP(Revisión_Avance_Periodo!$A2567,BD_Seguimiento_OAP_2019!$A$2:$G$294,7,FALSE)</f>
        <v>PAI</v>
      </c>
      <c r="H2567" s="95" t="str">
        <f>VLOOKUP(Revisión_Avance_Periodo!$A2567,BD_Seguimiento_OAP_2019!$A$2:$J$294,10,FALSE)</f>
        <v>PAI_06 - Racionalización de Trámites</v>
      </c>
      <c r="I2567" s="95" t="s">
        <v>1734</v>
      </c>
      <c r="J2567" s="95" t="str">
        <f>VLOOKUP(Revisión_Avance_Periodo!$I2567,BD_Seguimiento_OAP_2019!$L:$M,2,FALSE)</f>
        <v>Revisar y actualizar las actividades y la documentación relacionada con el trámite Orden de entrega de vehículos de transporte público terrestre automotor inmovilizados</v>
      </c>
      <c r="K2567" s="119" t="s">
        <v>57</v>
      </c>
      <c r="L2567" s="172">
        <v>4.4642857142857152E-4</v>
      </c>
      <c r="M2567" s="182" t="s">
        <v>113</v>
      </c>
      <c r="N2567" s="190">
        <f>INDEX(BD_Seguimiento_OAP_2019!$AH$3:$AS$294,MATCH(Revisión_Avance_Periodo!$I2567,BD_Seguimiento_OAP_2019!$L$3:$L$294,0),MATCH(Revisión_Avance_Periodo!$M2567,BD_Seguimiento_OAP_2019!$AH$2:$AS$2,0))</f>
        <v>0</v>
      </c>
      <c r="O2567" s="190">
        <f>INDEX(BD_Seguimiento_OAP_2019!$AV$3:$BG$294,MATCH(Revisión_Avance_Periodo!$I2567,BD_Seguimiento_OAP_2019!$L$3:$L$294,0),MATCH(Revisión_Avance_Periodo!$M2567,BD_Seguimiento_OAP_2019!$AV$2:$BG$2,0))</f>
        <v>0</v>
      </c>
      <c r="P2567" s="175">
        <f t="shared" si="496"/>
        <v>0</v>
      </c>
      <c r="Q2567" s="182" t="str">
        <f>VLOOKUP(P2567,Tabla_Indicador_Gestion4[#All],3,TRUE)</f>
        <v>Por Ejecutar</v>
      </c>
      <c r="R2567" s="229">
        <f>SUBTOTAL(9,$N$2558:$N2567)</f>
        <v>5</v>
      </c>
      <c r="S2567" s="230">
        <f>SUBTOTAL(9,$O$2558:$O2567)</f>
        <v>6</v>
      </c>
      <c r="T2567" s="231">
        <f>IFERROR(+Revisión_Avance_Periodo!$S2567/Revisión_Avance_Periodo!$R2567,0)</f>
        <v>1.2</v>
      </c>
      <c r="U2567" s="184"/>
      <c r="V2567" s="185"/>
      <c r="W2567" s="183"/>
      <c r="X2567" s="183"/>
      <c r="Y2567" s="183"/>
      <c r="Z2567" s="186"/>
      <c r="AA2567" s="187"/>
    </row>
    <row r="2568" spans="1:27" x14ac:dyDescent="0.25">
      <c r="A2568" s="88">
        <v>216</v>
      </c>
      <c r="B2568" s="91" t="str">
        <f>CONCATENATE(Revisión_Avance_Periodo!$C2568,";",Revisión_Avance_Periodo!$E2568,";",Revisión_Avance_Periodo!$I2568)</f>
        <v>OE1;PR_10;ACT_267</v>
      </c>
      <c r="C2568" s="170" t="s">
        <v>9</v>
      </c>
      <c r="D2568" s="171" t="str">
        <f>VLOOKUP(Revisión_Avance_Periodo!$C2568,Componentes_BD!$F$1:$G$5,2,FALSE)</f>
        <v>Fortalecer la Vigilancia.</v>
      </c>
      <c r="E2568" s="106" t="s">
        <v>12</v>
      </c>
      <c r="F2568" s="89">
        <v>11</v>
      </c>
      <c r="G2568" s="89" t="str">
        <f>VLOOKUP(Revisión_Avance_Periodo!$A2568,BD_Seguimiento_OAP_2019!$A$2:$G$294,7,FALSE)</f>
        <v>PAI</v>
      </c>
      <c r="H2568" s="89" t="str">
        <f>VLOOKUP(Revisión_Avance_Periodo!$A2568,BD_Seguimiento_OAP_2019!$A$2:$J$294,10,FALSE)</f>
        <v>PAI_06 - Racionalización de Trámites</v>
      </c>
      <c r="I2568" s="89" t="s">
        <v>1734</v>
      </c>
      <c r="J2568" s="89" t="str">
        <f>VLOOKUP(Revisión_Avance_Periodo!$I2568,BD_Seguimiento_OAP_2019!$L:$M,2,FALSE)</f>
        <v>Revisar y actualizar las actividades y la documentación relacionada con el trámite Orden de entrega de vehículos de transporte público terrestre automotor inmovilizados</v>
      </c>
      <c r="K2568" s="106" t="s">
        <v>57</v>
      </c>
      <c r="L2568" s="172">
        <v>4.4642857142857152E-4</v>
      </c>
      <c r="M2568" s="173" t="s">
        <v>114</v>
      </c>
      <c r="N2568" s="190">
        <f>INDEX(BD_Seguimiento_OAP_2019!$AH$3:$AS$294,MATCH(Revisión_Avance_Periodo!$I2568,BD_Seguimiento_OAP_2019!$L$3:$L$294,0),MATCH(Revisión_Avance_Periodo!$M2568,BD_Seguimiento_OAP_2019!$AH$2:$AS$2,0))</f>
        <v>0</v>
      </c>
      <c r="O2568" s="190">
        <f>INDEX(BD_Seguimiento_OAP_2019!$AV$3:$BG$294,MATCH(Revisión_Avance_Periodo!$I2568,BD_Seguimiento_OAP_2019!$L$3:$L$294,0),MATCH(Revisión_Avance_Periodo!$M2568,BD_Seguimiento_OAP_2019!$AV$2:$BG$2,0))</f>
        <v>0</v>
      </c>
      <c r="P2568" s="175">
        <f t="shared" si="496"/>
        <v>0</v>
      </c>
      <c r="Q2568" s="173" t="str">
        <f>VLOOKUP(P2568,Tabla_Indicador_Gestion4[#All],3,TRUE)</f>
        <v>Por Ejecutar</v>
      </c>
      <c r="R2568" s="229">
        <f>SUBTOTAL(9,$N$2558:$N2568)</f>
        <v>5</v>
      </c>
      <c r="S2568" s="230">
        <f>SUBTOTAL(9,$O$2558:$O2568)</f>
        <v>6</v>
      </c>
      <c r="T2568" s="231">
        <f>IFERROR(+Revisión_Avance_Periodo!$S2568/Revisión_Avance_Periodo!$R2568,0)</f>
        <v>1.2</v>
      </c>
      <c r="U2568" s="184"/>
      <c r="V2568" s="185"/>
      <c r="W2568" s="183"/>
      <c r="X2568" s="183"/>
      <c r="Y2568" s="183"/>
      <c r="Z2568" s="186"/>
      <c r="AA2568" s="187"/>
    </row>
    <row r="2569" spans="1:27" ht="15.75" thickBot="1" x14ac:dyDescent="0.3">
      <c r="A2569" s="94">
        <v>216</v>
      </c>
      <c r="B2569" s="96" t="str">
        <f>CONCATENATE(Revisión_Avance_Periodo!$C2569,";",Revisión_Avance_Periodo!$E2569,";",Revisión_Avance_Periodo!$I2569)</f>
        <v>OE1;PR_10;ACT_267</v>
      </c>
      <c r="C2569" s="180" t="s">
        <v>9</v>
      </c>
      <c r="D2569" s="181" t="str">
        <f>VLOOKUP(Revisión_Avance_Periodo!$C2569,Componentes_BD!$F$1:$G$5,2,FALSE)</f>
        <v>Fortalecer la Vigilancia.</v>
      </c>
      <c r="E2569" s="119" t="s">
        <v>12</v>
      </c>
      <c r="F2569" s="95">
        <v>11</v>
      </c>
      <c r="G2569" s="95" t="str">
        <f>VLOOKUP(Revisión_Avance_Periodo!$A2569,BD_Seguimiento_OAP_2019!$A$2:$G$294,7,FALSE)</f>
        <v>PAI</v>
      </c>
      <c r="H2569" s="95" t="str">
        <f>VLOOKUP(Revisión_Avance_Periodo!$A2569,BD_Seguimiento_OAP_2019!$A$2:$J$294,10,FALSE)</f>
        <v>PAI_06 - Racionalización de Trámites</v>
      </c>
      <c r="I2569" s="95" t="s">
        <v>1734</v>
      </c>
      <c r="J2569" s="95" t="str">
        <f>VLOOKUP(Revisión_Avance_Periodo!$I2569,BD_Seguimiento_OAP_2019!$L:$M,2,FALSE)</f>
        <v>Revisar y actualizar las actividades y la documentación relacionada con el trámite Orden de entrega de vehículos de transporte público terrestre automotor inmovilizados</v>
      </c>
      <c r="K2569" s="119" t="s">
        <v>57</v>
      </c>
      <c r="L2569" s="172">
        <v>4.4642857142857152E-4</v>
      </c>
      <c r="M2569" s="182" t="s">
        <v>115</v>
      </c>
      <c r="N2569" s="190">
        <f>INDEX(BD_Seguimiento_OAP_2019!$AH$3:$AS$294,MATCH(Revisión_Avance_Periodo!$I2569,BD_Seguimiento_OAP_2019!$L$3:$L$294,0),MATCH(Revisión_Avance_Periodo!$M2569,BD_Seguimiento_OAP_2019!$AH$2:$AS$2,0))</f>
        <v>2</v>
      </c>
      <c r="O2569" s="190">
        <f>INDEX(BD_Seguimiento_OAP_2019!$AV$3:$BG$294,MATCH(Revisión_Avance_Periodo!$I2569,BD_Seguimiento_OAP_2019!$L$3:$L$294,0),MATCH(Revisión_Avance_Periodo!$M2569,BD_Seguimiento_OAP_2019!$AV$2:$BG$2,0))</f>
        <v>0</v>
      </c>
      <c r="P2569" s="188">
        <f t="shared" ref="P2569:P2626" si="497">O2569/N2569</f>
        <v>0</v>
      </c>
      <c r="Q2569" s="182" t="str">
        <f>VLOOKUP(P2569,Tabla_Indicador_Gestion4[#All],3,TRUE)</f>
        <v>Por Ejecutar</v>
      </c>
      <c r="R2569" s="229">
        <f>SUBTOTAL(9,$N$2558:$N2569)</f>
        <v>7</v>
      </c>
      <c r="S2569" s="230">
        <f>SUBTOTAL(9,$O$2558:$O2569)</f>
        <v>6</v>
      </c>
      <c r="T2569" s="231">
        <f>IFERROR(+Revisión_Avance_Periodo!$S2569/Revisión_Avance_Periodo!$R2569,0)</f>
        <v>0.8571428571428571</v>
      </c>
      <c r="U2569" s="184"/>
      <c r="V2569" s="185"/>
      <c r="W2569" s="183"/>
      <c r="X2569" s="183"/>
      <c r="Y2569" s="183"/>
      <c r="Z2569" s="186"/>
      <c r="AA2569" s="187"/>
    </row>
    <row r="2570" spans="1:27" x14ac:dyDescent="0.25">
      <c r="A2570" s="88">
        <v>217</v>
      </c>
      <c r="B2570" s="91" t="str">
        <f>CONCATENATE(Revisión_Avance_Periodo!$C2570,";",Revisión_Avance_Periodo!$E2570,";",Revisión_Avance_Periodo!$I2570)</f>
        <v>OE2;PR_10;ACT_55</v>
      </c>
      <c r="C2570" s="170" t="s">
        <v>47</v>
      </c>
      <c r="D2570" s="171" t="str">
        <f>VLOOKUP(Revisión_Avance_Periodo!$C2570,Componentes_BD!$F$1:$G$5,2,FALSE)</f>
        <v>Fortalecer las Tecnologías de la Información y las Telecomunicaciones.</v>
      </c>
      <c r="E2570" s="106" t="s">
        <v>12</v>
      </c>
      <c r="F2570" s="89">
        <v>11</v>
      </c>
      <c r="G2570" s="89" t="str">
        <f>VLOOKUP(Revisión_Avance_Periodo!$A2570,BD_Seguimiento_OAP_2019!$A$2:$G$294,7,FALSE)</f>
        <v>PAI</v>
      </c>
      <c r="H2570" s="89" t="str">
        <f>VLOOKUP(Revisión_Avance_Periodo!$A2570,BD_Seguimiento_OAP_2019!$A$2:$J$294,10,FALSE)</f>
        <v>PAI_08 - Mecanismos para Mejorar la Atención al Ciudadano</v>
      </c>
      <c r="I2570" s="89" t="s">
        <v>1736</v>
      </c>
      <c r="J2570" s="89" t="str">
        <f>VLOOKUP(Revisión_Avance_Periodo!$I2570,BD_Seguimiento_OAP_2019!$L:$M,2,FALSE)</f>
        <v>Validar la información de los tramites actuales y su proceso de automatización</v>
      </c>
      <c r="K2570" s="106" t="s">
        <v>64</v>
      </c>
      <c r="L2570" s="172">
        <v>4.4642857142857152E-4</v>
      </c>
      <c r="M2570" s="173" t="s">
        <v>104</v>
      </c>
      <c r="N2570" s="174">
        <f>INDEX(BD_Seguimiento_OAP_2019!$AH$3:$AS$294,MATCH(Revisión_Avance_Periodo!$I2570,BD_Seguimiento_OAP_2019!$L$3:$L$294,0),MATCH(Revisión_Avance_Periodo!$M2570,BD_Seguimiento_OAP_2019!$AH$2:$AS$2,0))</f>
        <v>0</v>
      </c>
      <c r="O2570" s="174">
        <f>INDEX(BD_Seguimiento_OAP_2019!$AV$3:$BG$294,MATCH(Revisión_Avance_Periodo!$I2570,BD_Seguimiento_OAP_2019!$L$3:$L$294,0),MATCH(Revisión_Avance_Periodo!$M2570,BD_Seguimiento_OAP_2019!$AV$2:$BG$2,0))</f>
        <v>0</v>
      </c>
      <c r="P2570" s="175">
        <f>IFERROR((O2570/N2570),0)</f>
        <v>0</v>
      </c>
      <c r="Q2570" s="173" t="str">
        <f>VLOOKUP(P2570,Tabla_Indicador_Gestion4[#All],3,TRUE)</f>
        <v>Por Ejecutar</v>
      </c>
      <c r="R2570" s="213">
        <f>SUBTOTAL(9,$N$2570:$N2570)</f>
        <v>0</v>
      </c>
      <c r="S2570" s="234">
        <f>SUBTOTAL(9,$O$2570:$O2570)</f>
        <v>0</v>
      </c>
      <c r="T2570" s="234">
        <f>IFERROR(+Revisión_Avance_Periodo!$S2570/Revisión_Avance_Periodo!$R2570,0)</f>
        <v>0</v>
      </c>
      <c r="U2570" s="177">
        <f>SUBTOTAL(9,N2570:N2581)</f>
        <v>1</v>
      </c>
      <c r="V2570" s="176">
        <f>SUBTOTAL(9,O2570:O2581)</f>
        <v>0.5</v>
      </c>
      <c r="W2570" s="176">
        <f t="shared" ref="W2570" si="498">+V2570/U2570</f>
        <v>0.5</v>
      </c>
      <c r="X2570" s="176"/>
      <c r="Y2570" s="176">
        <f>100%-Revisión_Avance_Periodo!$W2570</f>
        <v>0.5</v>
      </c>
      <c r="Z2570" s="178" t="str">
        <f>VLOOKUP(W2570,Tabla_Indicador_Gestion4[],3,TRUE)</f>
        <v>En Tramite</v>
      </c>
      <c r="AA2570" s="179">
        <f>Revisión_Avance_Periodo!$W2570*Revisión_Avance_Periodo!$L2570</f>
        <v>2.2321428571428576E-4</v>
      </c>
    </row>
    <row r="2571" spans="1:27" x14ac:dyDescent="0.25">
      <c r="A2571" s="94">
        <v>217</v>
      </c>
      <c r="B2571" s="96" t="str">
        <f>CONCATENATE(Revisión_Avance_Periodo!$C2571,";",Revisión_Avance_Periodo!$E2571,";",Revisión_Avance_Periodo!$I2571)</f>
        <v>OE2;PR_10;ACT_55</v>
      </c>
      <c r="C2571" s="180" t="s">
        <v>47</v>
      </c>
      <c r="D2571" s="181" t="str">
        <f>VLOOKUP(Revisión_Avance_Periodo!$C2571,Componentes_BD!$F$1:$G$5,2,FALSE)</f>
        <v>Fortalecer las Tecnologías de la Información y las Telecomunicaciones.</v>
      </c>
      <c r="E2571" s="119" t="s">
        <v>12</v>
      </c>
      <c r="F2571" s="95">
        <v>11</v>
      </c>
      <c r="G2571" s="95" t="str">
        <f>VLOOKUP(Revisión_Avance_Periodo!$A2571,BD_Seguimiento_OAP_2019!$A$2:$G$294,7,FALSE)</f>
        <v>PAI</v>
      </c>
      <c r="H2571" s="95" t="str">
        <f>VLOOKUP(Revisión_Avance_Periodo!$A2571,BD_Seguimiento_OAP_2019!$A$2:$J$294,10,FALSE)</f>
        <v>PAI_08 - Mecanismos para Mejorar la Atención al Ciudadano</v>
      </c>
      <c r="I2571" s="95" t="s">
        <v>1736</v>
      </c>
      <c r="J2571" s="95" t="str">
        <f>VLOOKUP(Revisión_Avance_Periodo!$I2571,BD_Seguimiento_OAP_2019!$L:$M,2,FALSE)</f>
        <v>Validar la información de los tramites actuales y su proceso de automatización</v>
      </c>
      <c r="K2571" s="119" t="s">
        <v>64</v>
      </c>
      <c r="L2571" s="172">
        <v>4.4642857142857152E-4</v>
      </c>
      <c r="M2571" s="182" t="s">
        <v>105</v>
      </c>
      <c r="N2571" s="174">
        <f>INDEX(BD_Seguimiento_OAP_2019!$AH$3:$AS$294,MATCH(Revisión_Avance_Periodo!$I2571,BD_Seguimiento_OAP_2019!$L$3:$L$294,0),MATCH(Revisión_Avance_Periodo!$M2571,BD_Seguimiento_OAP_2019!$AH$2:$AS$2,0))</f>
        <v>0.1</v>
      </c>
      <c r="O2571" s="174">
        <f>INDEX(BD_Seguimiento_OAP_2019!$AV$3:$BG$294,MATCH(Revisión_Avance_Periodo!$I2571,BD_Seguimiento_OAP_2019!$L$3:$L$294,0),MATCH(Revisión_Avance_Periodo!$M2571,BD_Seguimiento_OAP_2019!$AV$2:$BG$2,0))</f>
        <v>0.1</v>
      </c>
      <c r="P2571" s="188">
        <f t="shared" si="497"/>
        <v>1</v>
      </c>
      <c r="Q2571" s="182" t="str">
        <f>VLOOKUP(P2571,Tabla_Indicador_Gestion4[#All],3,TRUE)</f>
        <v>Culminada</v>
      </c>
      <c r="R2571" s="215">
        <f>SUBTOTAL(9,$N$2570:$N2571)</f>
        <v>0.1</v>
      </c>
      <c r="S2571" s="231">
        <f>SUBTOTAL(9,$O$2570:$O2571)</f>
        <v>0.1</v>
      </c>
      <c r="T2571" s="231">
        <f>IFERROR(+Revisión_Avance_Periodo!$S2571/Revisión_Avance_Periodo!$R2571,0)</f>
        <v>1</v>
      </c>
      <c r="U2571" s="184"/>
      <c r="V2571" s="185"/>
      <c r="W2571" s="183"/>
      <c r="X2571" s="183"/>
      <c r="Y2571" s="183"/>
      <c r="Z2571" s="186"/>
      <c r="AA2571" s="187"/>
    </row>
    <row r="2572" spans="1:27" x14ac:dyDescent="0.25">
      <c r="A2572" s="88">
        <v>217</v>
      </c>
      <c r="B2572" s="91" t="str">
        <f>CONCATENATE(Revisión_Avance_Periodo!$C2572,";",Revisión_Avance_Periodo!$E2572,";",Revisión_Avance_Periodo!$I2572)</f>
        <v>OE2;PR_10;ACT_55</v>
      </c>
      <c r="C2572" s="170" t="s">
        <v>47</v>
      </c>
      <c r="D2572" s="171" t="str">
        <f>VLOOKUP(Revisión_Avance_Periodo!$C2572,Componentes_BD!$F$1:$G$5,2,FALSE)</f>
        <v>Fortalecer las Tecnologías de la Información y las Telecomunicaciones.</v>
      </c>
      <c r="E2572" s="106" t="s">
        <v>12</v>
      </c>
      <c r="F2572" s="89">
        <v>11</v>
      </c>
      <c r="G2572" s="89" t="str">
        <f>VLOOKUP(Revisión_Avance_Periodo!$A2572,BD_Seguimiento_OAP_2019!$A$2:$G$294,7,FALSE)</f>
        <v>PAI</v>
      </c>
      <c r="H2572" s="89" t="str">
        <f>VLOOKUP(Revisión_Avance_Periodo!$A2572,BD_Seguimiento_OAP_2019!$A$2:$J$294,10,FALSE)</f>
        <v>PAI_08 - Mecanismos para Mejorar la Atención al Ciudadano</v>
      </c>
      <c r="I2572" s="89" t="s">
        <v>1736</v>
      </c>
      <c r="J2572" s="89" t="str">
        <f>VLOOKUP(Revisión_Avance_Periodo!$I2572,BD_Seguimiento_OAP_2019!$L:$M,2,FALSE)</f>
        <v>Validar la información de los tramites actuales y su proceso de automatización</v>
      </c>
      <c r="K2572" s="106" t="s">
        <v>64</v>
      </c>
      <c r="L2572" s="172">
        <v>4.4642857142857152E-4</v>
      </c>
      <c r="M2572" s="173" t="s">
        <v>106</v>
      </c>
      <c r="N2572" s="174">
        <f>INDEX(BD_Seguimiento_OAP_2019!$AH$3:$AS$294,MATCH(Revisión_Avance_Periodo!$I2572,BD_Seguimiento_OAP_2019!$L$3:$L$294,0),MATCH(Revisión_Avance_Periodo!$M2572,BD_Seguimiento_OAP_2019!$AH$2:$AS$2,0))</f>
        <v>0.15</v>
      </c>
      <c r="O2572" s="174">
        <f>INDEX(BD_Seguimiento_OAP_2019!$AV$3:$BG$294,MATCH(Revisión_Avance_Periodo!$I2572,BD_Seguimiento_OAP_2019!$L$3:$L$294,0),MATCH(Revisión_Avance_Periodo!$M2572,BD_Seguimiento_OAP_2019!$AV$2:$BG$2,0))</f>
        <v>0.15</v>
      </c>
      <c r="P2572" s="189">
        <f t="shared" si="497"/>
        <v>1</v>
      </c>
      <c r="Q2572" s="173" t="str">
        <f>VLOOKUP(P2572,Tabla_Indicador_Gestion4[#All],3,TRUE)</f>
        <v>Culminada</v>
      </c>
      <c r="R2572" s="215">
        <f>SUBTOTAL(9,$N$2570:$N2572)</f>
        <v>0.25</v>
      </c>
      <c r="S2572" s="231">
        <f>SUBTOTAL(9,$O$2570:$O2572)</f>
        <v>0.25</v>
      </c>
      <c r="T2572" s="231">
        <f>IFERROR(+Revisión_Avance_Periodo!$S2572/Revisión_Avance_Periodo!$R2572,0)</f>
        <v>1</v>
      </c>
      <c r="U2572" s="184"/>
      <c r="V2572" s="185"/>
      <c r="W2572" s="183"/>
      <c r="X2572" s="183"/>
      <c r="Y2572" s="183"/>
      <c r="Z2572" s="186"/>
      <c r="AA2572" s="187"/>
    </row>
    <row r="2573" spans="1:27" x14ac:dyDescent="0.25">
      <c r="A2573" s="94">
        <v>217</v>
      </c>
      <c r="B2573" s="96" t="str">
        <f>CONCATENATE(Revisión_Avance_Periodo!$C2573,";",Revisión_Avance_Periodo!$E2573,";",Revisión_Avance_Periodo!$I2573)</f>
        <v>OE2;PR_10;ACT_55</v>
      </c>
      <c r="C2573" s="180" t="s">
        <v>47</v>
      </c>
      <c r="D2573" s="181" t="str">
        <f>VLOOKUP(Revisión_Avance_Periodo!$C2573,Componentes_BD!$F$1:$G$5,2,FALSE)</f>
        <v>Fortalecer las Tecnologías de la Información y las Telecomunicaciones.</v>
      </c>
      <c r="E2573" s="119" t="s">
        <v>12</v>
      </c>
      <c r="F2573" s="95">
        <v>11</v>
      </c>
      <c r="G2573" s="95" t="str">
        <f>VLOOKUP(Revisión_Avance_Periodo!$A2573,BD_Seguimiento_OAP_2019!$A$2:$G$294,7,FALSE)</f>
        <v>PAI</v>
      </c>
      <c r="H2573" s="95" t="str">
        <f>VLOOKUP(Revisión_Avance_Periodo!$A2573,BD_Seguimiento_OAP_2019!$A$2:$J$294,10,FALSE)</f>
        <v>PAI_08 - Mecanismos para Mejorar la Atención al Ciudadano</v>
      </c>
      <c r="I2573" s="95" t="s">
        <v>1736</v>
      </c>
      <c r="J2573" s="95" t="str">
        <f>VLOOKUP(Revisión_Avance_Periodo!$I2573,BD_Seguimiento_OAP_2019!$L:$M,2,FALSE)</f>
        <v>Validar la información de los tramites actuales y su proceso de automatización</v>
      </c>
      <c r="K2573" s="119" t="s">
        <v>64</v>
      </c>
      <c r="L2573" s="172">
        <v>4.4642857142857152E-4</v>
      </c>
      <c r="M2573" s="182" t="s">
        <v>107</v>
      </c>
      <c r="N2573" s="174">
        <f>INDEX(BD_Seguimiento_OAP_2019!$AH$3:$AS$294,MATCH(Revisión_Avance_Periodo!$I2573,BD_Seguimiento_OAP_2019!$L$3:$L$294,0),MATCH(Revisión_Avance_Periodo!$M2573,BD_Seguimiento_OAP_2019!$AH$2:$AS$2,0))</f>
        <v>0.05</v>
      </c>
      <c r="O2573" s="174">
        <f>INDEX(BD_Seguimiento_OAP_2019!$AV$3:$BG$294,MATCH(Revisión_Avance_Periodo!$I2573,BD_Seguimiento_OAP_2019!$L$3:$L$294,0),MATCH(Revisión_Avance_Periodo!$M2573,BD_Seguimiento_OAP_2019!$AV$2:$BG$2,0))</f>
        <v>0.05</v>
      </c>
      <c r="P2573" s="188">
        <f t="shared" si="497"/>
        <v>1</v>
      </c>
      <c r="Q2573" s="182" t="str">
        <f>VLOOKUP(P2573,Tabla_Indicador_Gestion4[#All],3,TRUE)</f>
        <v>Culminada</v>
      </c>
      <c r="R2573" s="215">
        <f>SUBTOTAL(9,$N$2570:$N2573)</f>
        <v>0.3</v>
      </c>
      <c r="S2573" s="231">
        <f>SUBTOTAL(9,$O$2570:$O2573)</f>
        <v>0.3</v>
      </c>
      <c r="T2573" s="231">
        <f>IFERROR(+Revisión_Avance_Periodo!$S2573/Revisión_Avance_Periodo!$R2573,0)</f>
        <v>1</v>
      </c>
      <c r="U2573" s="184"/>
      <c r="V2573" s="185"/>
      <c r="W2573" s="183"/>
      <c r="X2573" s="183"/>
      <c r="Y2573" s="183"/>
      <c r="Z2573" s="186"/>
      <c r="AA2573" s="187"/>
    </row>
    <row r="2574" spans="1:27" x14ac:dyDescent="0.25">
      <c r="A2574" s="88">
        <v>217</v>
      </c>
      <c r="B2574" s="91" t="str">
        <f>CONCATENATE(Revisión_Avance_Periodo!$C2574,";",Revisión_Avance_Periodo!$E2574,";",Revisión_Avance_Periodo!$I2574)</f>
        <v>OE2;PR_10;ACT_55</v>
      </c>
      <c r="C2574" s="170" t="s">
        <v>47</v>
      </c>
      <c r="D2574" s="171" t="str">
        <f>VLOOKUP(Revisión_Avance_Periodo!$C2574,Componentes_BD!$F$1:$G$5,2,FALSE)</f>
        <v>Fortalecer las Tecnologías de la Información y las Telecomunicaciones.</v>
      </c>
      <c r="E2574" s="106" t="s">
        <v>12</v>
      </c>
      <c r="F2574" s="89">
        <v>11</v>
      </c>
      <c r="G2574" s="89" t="str">
        <f>VLOOKUP(Revisión_Avance_Periodo!$A2574,BD_Seguimiento_OAP_2019!$A$2:$G$294,7,FALSE)</f>
        <v>PAI</v>
      </c>
      <c r="H2574" s="89" t="str">
        <f>VLOOKUP(Revisión_Avance_Periodo!$A2574,BD_Seguimiento_OAP_2019!$A$2:$J$294,10,FALSE)</f>
        <v>PAI_08 - Mecanismos para Mejorar la Atención al Ciudadano</v>
      </c>
      <c r="I2574" s="89" t="s">
        <v>1736</v>
      </c>
      <c r="J2574" s="89" t="str">
        <f>VLOOKUP(Revisión_Avance_Periodo!$I2574,BD_Seguimiento_OAP_2019!$L:$M,2,FALSE)</f>
        <v>Validar la información de los tramites actuales y su proceso de automatización</v>
      </c>
      <c r="K2574" s="106" t="s">
        <v>64</v>
      </c>
      <c r="L2574" s="172">
        <v>4.4642857142857152E-4</v>
      </c>
      <c r="M2574" s="173" t="s">
        <v>108</v>
      </c>
      <c r="N2574" s="174">
        <f>INDEX(BD_Seguimiento_OAP_2019!$AH$3:$AS$294,MATCH(Revisión_Avance_Periodo!$I2574,BD_Seguimiento_OAP_2019!$L$3:$L$294,0),MATCH(Revisión_Avance_Periodo!$M2574,BD_Seguimiento_OAP_2019!$AH$2:$AS$2,0))</f>
        <v>0.1</v>
      </c>
      <c r="O2574" s="174">
        <f>INDEX(BD_Seguimiento_OAP_2019!$AV$3:$BG$294,MATCH(Revisión_Avance_Periodo!$I2574,BD_Seguimiento_OAP_2019!$L$3:$L$294,0),MATCH(Revisión_Avance_Periodo!$M2574,BD_Seguimiento_OAP_2019!$AV$2:$BG$2,0))</f>
        <v>0.1</v>
      </c>
      <c r="P2574" s="189">
        <f t="shared" si="497"/>
        <v>1</v>
      </c>
      <c r="Q2574" s="173" t="str">
        <f>VLOOKUP(P2574,Tabla_Indicador_Gestion4[#All],3,TRUE)</f>
        <v>Culminada</v>
      </c>
      <c r="R2574" s="215">
        <f>SUBTOTAL(9,$N$2570:$N2574)</f>
        <v>0.4</v>
      </c>
      <c r="S2574" s="231">
        <f>SUBTOTAL(9,$O$2570:$O2574)</f>
        <v>0.4</v>
      </c>
      <c r="T2574" s="231">
        <f>IFERROR(+Revisión_Avance_Periodo!$S2574/Revisión_Avance_Periodo!$R2574,0)</f>
        <v>1</v>
      </c>
      <c r="U2574" s="184"/>
      <c r="V2574" s="185"/>
      <c r="W2574" s="183"/>
      <c r="X2574" s="183"/>
      <c r="Y2574" s="183"/>
      <c r="Z2574" s="186"/>
      <c r="AA2574" s="187"/>
    </row>
    <row r="2575" spans="1:27" x14ac:dyDescent="0.25">
      <c r="A2575" s="94">
        <v>217</v>
      </c>
      <c r="B2575" s="96" t="str">
        <f>CONCATENATE(Revisión_Avance_Periodo!$C2575,";",Revisión_Avance_Periodo!$E2575,";",Revisión_Avance_Periodo!$I2575)</f>
        <v>OE2;PR_10;ACT_55</v>
      </c>
      <c r="C2575" s="180" t="s">
        <v>47</v>
      </c>
      <c r="D2575" s="181" t="str">
        <f>VLOOKUP(Revisión_Avance_Periodo!$C2575,Componentes_BD!$F$1:$G$5,2,FALSE)</f>
        <v>Fortalecer las Tecnologías de la Información y las Telecomunicaciones.</v>
      </c>
      <c r="E2575" s="119" t="s">
        <v>12</v>
      </c>
      <c r="F2575" s="95">
        <v>11</v>
      </c>
      <c r="G2575" s="95" t="str">
        <f>VLOOKUP(Revisión_Avance_Periodo!$A2575,BD_Seguimiento_OAP_2019!$A$2:$G$294,7,FALSE)</f>
        <v>PAI</v>
      </c>
      <c r="H2575" s="95" t="str">
        <f>VLOOKUP(Revisión_Avance_Periodo!$A2575,BD_Seguimiento_OAP_2019!$A$2:$J$294,10,FALSE)</f>
        <v>PAI_08 - Mecanismos para Mejorar la Atención al Ciudadano</v>
      </c>
      <c r="I2575" s="95" t="s">
        <v>1736</v>
      </c>
      <c r="J2575" s="95" t="str">
        <f>VLOOKUP(Revisión_Avance_Periodo!$I2575,BD_Seguimiento_OAP_2019!$L:$M,2,FALSE)</f>
        <v>Validar la información de los tramites actuales y su proceso de automatización</v>
      </c>
      <c r="K2575" s="119" t="s">
        <v>64</v>
      </c>
      <c r="L2575" s="172">
        <v>4.4642857142857152E-4</v>
      </c>
      <c r="M2575" s="182" t="s">
        <v>109</v>
      </c>
      <c r="N2575" s="174">
        <f>INDEX(BD_Seguimiento_OAP_2019!$AH$3:$AS$294,MATCH(Revisión_Avance_Periodo!$I2575,BD_Seguimiento_OAP_2019!$L$3:$L$294,0),MATCH(Revisión_Avance_Periodo!$M2575,BD_Seguimiento_OAP_2019!$AH$2:$AS$2,0))</f>
        <v>0.1</v>
      </c>
      <c r="O2575" s="174">
        <f>INDEX(BD_Seguimiento_OAP_2019!$AV$3:$BG$294,MATCH(Revisión_Avance_Periodo!$I2575,BD_Seguimiento_OAP_2019!$L$3:$L$294,0),MATCH(Revisión_Avance_Periodo!$M2575,BD_Seguimiento_OAP_2019!$AV$2:$BG$2,0))</f>
        <v>0.1</v>
      </c>
      <c r="P2575" s="188">
        <f t="shared" si="497"/>
        <v>1</v>
      </c>
      <c r="Q2575" s="182" t="str">
        <f>VLOOKUP(P2575,Tabla_Indicador_Gestion4[#All],3,TRUE)</f>
        <v>Culminada</v>
      </c>
      <c r="R2575" s="215">
        <f>SUBTOTAL(9,$N$2570:$N2575)</f>
        <v>0.5</v>
      </c>
      <c r="S2575" s="231">
        <f>SUBTOTAL(9,$O$2570:$O2575)</f>
        <v>0.5</v>
      </c>
      <c r="T2575" s="231">
        <f>IFERROR(+Revisión_Avance_Periodo!$S2575/Revisión_Avance_Periodo!$R2575,0)</f>
        <v>1</v>
      </c>
      <c r="U2575" s="184"/>
      <c r="V2575" s="185"/>
      <c r="W2575" s="183"/>
      <c r="X2575" s="183"/>
      <c r="Y2575" s="183"/>
      <c r="Z2575" s="186"/>
      <c r="AA2575" s="187"/>
    </row>
    <row r="2576" spans="1:27" x14ac:dyDescent="0.25">
      <c r="A2576" s="88">
        <v>217</v>
      </c>
      <c r="B2576" s="91" t="str">
        <f>CONCATENATE(Revisión_Avance_Periodo!$C2576,";",Revisión_Avance_Periodo!$E2576,";",Revisión_Avance_Periodo!$I2576)</f>
        <v>OE2;PR_10;ACT_55</v>
      </c>
      <c r="C2576" s="170" t="s">
        <v>47</v>
      </c>
      <c r="D2576" s="171" t="str">
        <f>VLOOKUP(Revisión_Avance_Periodo!$C2576,Componentes_BD!$F$1:$G$5,2,FALSE)</f>
        <v>Fortalecer las Tecnologías de la Información y las Telecomunicaciones.</v>
      </c>
      <c r="E2576" s="106" t="s">
        <v>12</v>
      </c>
      <c r="F2576" s="89">
        <v>11</v>
      </c>
      <c r="G2576" s="89" t="str">
        <f>VLOOKUP(Revisión_Avance_Periodo!$A2576,BD_Seguimiento_OAP_2019!$A$2:$G$294,7,FALSE)</f>
        <v>PAI</v>
      </c>
      <c r="H2576" s="89" t="str">
        <f>VLOOKUP(Revisión_Avance_Periodo!$A2576,BD_Seguimiento_OAP_2019!$A$2:$J$294,10,FALSE)</f>
        <v>PAI_08 - Mecanismos para Mejorar la Atención al Ciudadano</v>
      </c>
      <c r="I2576" s="89" t="s">
        <v>1736</v>
      </c>
      <c r="J2576" s="89" t="str">
        <f>VLOOKUP(Revisión_Avance_Periodo!$I2576,BD_Seguimiento_OAP_2019!$L:$M,2,FALSE)</f>
        <v>Validar la información de los tramites actuales y su proceso de automatización</v>
      </c>
      <c r="K2576" s="106" t="s">
        <v>64</v>
      </c>
      <c r="L2576" s="172">
        <v>4.4642857142857152E-4</v>
      </c>
      <c r="M2576" s="173" t="s">
        <v>110</v>
      </c>
      <c r="N2576" s="174">
        <f>INDEX(BD_Seguimiento_OAP_2019!$AH$3:$AS$294,MATCH(Revisión_Avance_Periodo!$I2576,BD_Seguimiento_OAP_2019!$L$3:$L$294,0),MATCH(Revisión_Avance_Periodo!$M2576,BD_Seguimiento_OAP_2019!$AH$2:$AS$2,0))</f>
        <v>0.05</v>
      </c>
      <c r="O2576" s="174">
        <f>INDEX(BD_Seguimiento_OAP_2019!$AV$3:$BG$294,MATCH(Revisión_Avance_Periodo!$I2576,BD_Seguimiento_OAP_2019!$L$3:$L$294,0),MATCH(Revisión_Avance_Periodo!$M2576,BD_Seguimiento_OAP_2019!$AV$2:$BG$2,0))</f>
        <v>0</v>
      </c>
      <c r="P2576" s="189">
        <f t="shared" si="497"/>
        <v>0</v>
      </c>
      <c r="Q2576" s="173" t="str">
        <f>VLOOKUP(P2576,Tabla_Indicador_Gestion4[#All],3,TRUE)</f>
        <v>Por Ejecutar</v>
      </c>
      <c r="R2576" s="215">
        <f>SUBTOTAL(9,$N$2570:$N2576)</f>
        <v>0.55000000000000004</v>
      </c>
      <c r="S2576" s="231">
        <f>SUBTOTAL(9,$O$2570:$O2576)</f>
        <v>0.5</v>
      </c>
      <c r="T2576" s="231">
        <f>IFERROR(+Revisión_Avance_Periodo!$S2576/Revisión_Avance_Periodo!$R2576,0)</f>
        <v>0.90909090909090906</v>
      </c>
      <c r="U2576" s="184"/>
      <c r="V2576" s="185"/>
      <c r="W2576" s="183"/>
      <c r="X2576" s="183"/>
      <c r="Y2576" s="183"/>
      <c r="Z2576" s="186"/>
      <c r="AA2576" s="187"/>
    </row>
    <row r="2577" spans="1:27" x14ac:dyDescent="0.25">
      <c r="A2577" s="94">
        <v>217</v>
      </c>
      <c r="B2577" s="96" t="str">
        <f>CONCATENATE(Revisión_Avance_Periodo!$C2577,";",Revisión_Avance_Periodo!$E2577,";",Revisión_Avance_Periodo!$I2577)</f>
        <v>OE2;PR_10;ACT_55</v>
      </c>
      <c r="C2577" s="180" t="s">
        <v>47</v>
      </c>
      <c r="D2577" s="181" t="str">
        <f>VLOOKUP(Revisión_Avance_Periodo!$C2577,Componentes_BD!$F$1:$G$5,2,FALSE)</f>
        <v>Fortalecer las Tecnologías de la Información y las Telecomunicaciones.</v>
      </c>
      <c r="E2577" s="119" t="s">
        <v>12</v>
      </c>
      <c r="F2577" s="95">
        <v>11</v>
      </c>
      <c r="G2577" s="95" t="str">
        <f>VLOOKUP(Revisión_Avance_Periodo!$A2577,BD_Seguimiento_OAP_2019!$A$2:$G$294,7,FALSE)</f>
        <v>PAI</v>
      </c>
      <c r="H2577" s="95" t="str">
        <f>VLOOKUP(Revisión_Avance_Periodo!$A2577,BD_Seguimiento_OAP_2019!$A$2:$J$294,10,FALSE)</f>
        <v>PAI_08 - Mecanismos para Mejorar la Atención al Ciudadano</v>
      </c>
      <c r="I2577" s="95" t="s">
        <v>1736</v>
      </c>
      <c r="J2577" s="95" t="str">
        <f>VLOOKUP(Revisión_Avance_Periodo!$I2577,BD_Seguimiento_OAP_2019!$L:$M,2,FALSE)</f>
        <v>Validar la información de los tramites actuales y su proceso de automatización</v>
      </c>
      <c r="K2577" s="119" t="s">
        <v>64</v>
      </c>
      <c r="L2577" s="172">
        <v>4.4642857142857152E-4</v>
      </c>
      <c r="M2577" s="182" t="s">
        <v>111</v>
      </c>
      <c r="N2577" s="174">
        <f>INDEX(BD_Seguimiento_OAP_2019!$AH$3:$AS$294,MATCH(Revisión_Avance_Periodo!$I2577,BD_Seguimiento_OAP_2019!$L$3:$L$294,0),MATCH(Revisión_Avance_Periodo!$M2577,BD_Seguimiento_OAP_2019!$AH$2:$AS$2,0))</f>
        <v>0.1</v>
      </c>
      <c r="O2577" s="174">
        <f>INDEX(BD_Seguimiento_OAP_2019!$AV$3:$BG$294,MATCH(Revisión_Avance_Periodo!$I2577,BD_Seguimiento_OAP_2019!$L$3:$L$294,0),MATCH(Revisión_Avance_Periodo!$M2577,BD_Seguimiento_OAP_2019!$AV$2:$BG$2,0))</f>
        <v>0</v>
      </c>
      <c r="P2577" s="188">
        <f t="shared" si="497"/>
        <v>0</v>
      </c>
      <c r="Q2577" s="182" t="str">
        <f>VLOOKUP(P2577,Tabla_Indicador_Gestion4[#All],3,TRUE)</f>
        <v>Por Ejecutar</v>
      </c>
      <c r="R2577" s="215">
        <f>SUBTOTAL(9,$N$2570:$N2577)</f>
        <v>0.65</v>
      </c>
      <c r="S2577" s="231">
        <f>SUBTOTAL(9,$O$2570:$O2577)</f>
        <v>0.5</v>
      </c>
      <c r="T2577" s="231">
        <f>IFERROR(+Revisión_Avance_Periodo!$S2577/Revisión_Avance_Periodo!$R2577,0)</f>
        <v>0.76923076923076916</v>
      </c>
      <c r="U2577" s="184"/>
      <c r="V2577" s="185"/>
      <c r="W2577" s="183"/>
      <c r="X2577" s="183"/>
      <c r="Y2577" s="183"/>
      <c r="Z2577" s="186"/>
      <c r="AA2577" s="187"/>
    </row>
    <row r="2578" spans="1:27" x14ac:dyDescent="0.25">
      <c r="A2578" s="88">
        <v>217</v>
      </c>
      <c r="B2578" s="91" t="str">
        <f>CONCATENATE(Revisión_Avance_Periodo!$C2578,";",Revisión_Avance_Periodo!$E2578,";",Revisión_Avance_Periodo!$I2578)</f>
        <v>OE2;PR_10;ACT_55</v>
      </c>
      <c r="C2578" s="170" t="s">
        <v>47</v>
      </c>
      <c r="D2578" s="171" t="str">
        <f>VLOOKUP(Revisión_Avance_Periodo!$C2578,Componentes_BD!$F$1:$G$5,2,FALSE)</f>
        <v>Fortalecer las Tecnologías de la Información y las Telecomunicaciones.</v>
      </c>
      <c r="E2578" s="106" t="s">
        <v>12</v>
      </c>
      <c r="F2578" s="89">
        <v>11</v>
      </c>
      <c r="G2578" s="89" t="str">
        <f>VLOOKUP(Revisión_Avance_Periodo!$A2578,BD_Seguimiento_OAP_2019!$A$2:$G$294,7,FALSE)</f>
        <v>PAI</v>
      </c>
      <c r="H2578" s="89" t="str">
        <f>VLOOKUP(Revisión_Avance_Periodo!$A2578,BD_Seguimiento_OAP_2019!$A$2:$J$294,10,FALSE)</f>
        <v>PAI_08 - Mecanismos para Mejorar la Atención al Ciudadano</v>
      </c>
      <c r="I2578" s="89" t="s">
        <v>1736</v>
      </c>
      <c r="J2578" s="89" t="str">
        <f>VLOOKUP(Revisión_Avance_Periodo!$I2578,BD_Seguimiento_OAP_2019!$L:$M,2,FALSE)</f>
        <v>Validar la información de los tramites actuales y su proceso de automatización</v>
      </c>
      <c r="K2578" s="106" t="s">
        <v>64</v>
      </c>
      <c r="L2578" s="172">
        <v>4.4642857142857152E-4</v>
      </c>
      <c r="M2578" s="173" t="s">
        <v>112</v>
      </c>
      <c r="N2578" s="174">
        <f>INDEX(BD_Seguimiento_OAP_2019!$AH$3:$AS$294,MATCH(Revisión_Avance_Periodo!$I2578,BD_Seguimiento_OAP_2019!$L$3:$L$294,0),MATCH(Revisión_Avance_Periodo!$M2578,BD_Seguimiento_OAP_2019!$AH$2:$AS$2,0))</f>
        <v>0.1</v>
      </c>
      <c r="O2578" s="174">
        <f>INDEX(BD_Seguimiento_OAP_2019!$AV$3:$BG$294,MATCH(Revisión_Avance_Periodo!$I2578,BD_Seguimiento_OAP_2019!$L$3:$L$294,0),MATCH(Revisión_Avance_Periodo!$M2578,BD_Seguimiento_OAP_2019!$AV$2:$BG$2,0))</f>
        <v>0</v>
      </c>
      <c r="P2578" s="189">
        <f t="shared" si="497"/>
        <v>0</v>
      </c>
      <c r="Q2578" s="173" t="str">
        <f>VLOOKUP(P2578,Tabla_Indicador_Gestion4[#All],3,TRUE)</f>
        <v>Por Ejecutar</v>
      </c>
      <c r="R2578" s="215">
        <f>SUBTOTAL(9,$N$2570:$N2578)</f>
        <v>0.75</v>
      </c>
      <c r="S2578" s="231">
        <f>SUBTOTAL(9,$O$2570:$O2578)</f>
        <v>0.5</v>
      </c>
      <c r="T2578" s="231">
        <f>IFERROR(+Revisión_Avance_Periodo!$S2578/Revisión_Avance_Periodo!$R2578,0)</f>
        <v>0.66666666666666663</v>
      </c>
      <c r="U2578" s="184"/>
      <c r="V2578" s="185"/>
      <c r="W2578" s="183"/>
      <c r="X2578" s="183"/>
      <c r="Y2578" s="183"/>
      <c r="Z2578" s="186"/>
      <c r="AA2578" s="187"/>
    </row>
    <row r="2579" spans="1:27" x14ac:dyDescent="0.25">
      <c r="A2579" s="94">
        <v>217</v>
      </c>
      <c r="B2579" s="96" t="str">
        <f>CONCATENATE(Revisión_Avance_Periodo!$C2579,";",Revisión_Avance_Periodo!$E2579,";",Revisión_Avance_Periodo!$I2579)</f>
        <v>OE2;PR_10;ACT_55</v>
      </c>
      <c r="C2579" s="180" t="s">
        <v>47</v>
      </c>
      <c r="D2579" s="181" t="str">
        <f>VLOOKUP(Revisión_Avance_Periodo!$C2579,Componentes_BD!$F$1:$G$5,2,FALSE)</f>
        <v>Fortalecer las Tecnologías de la Información y las Telecomunicaciones.</v>
      </c>
      <c r="E2579" s="119" t="s">
        <v>12</v>
      </c>
      <c r="F2579" s="95">
        <v>11</v>
      </c>
      <c r="G2579" s="95" t="str">
        <f>VLOOKUP(Revisión_Avance_Periodo!$A2579,BD_Seguimiento_OAP_2019!$A$2:$G$294,7,FALSE)</f>
        <v>PAI</v>
      </c>
      <c r="H2579" s="95" t="str">
        <f>VLOOKUP(Revisión_Avance_Periodo!$A2579,BD_Seguimiento_OAP_2019!$A$2:$J$294,10,FALSE)</f>
        <v>PAI_08 - Mecanismos para Mejorar la Atención al Ciudadano</v>
      </c>
      <c r="I2579" s="95" t="s">
        <v>1736</v>
      </c>
      <c r="J2579" s="95" t="str">
        <f>VLOOKUP(Revisión_Avance_Periodo!$I2579,BD_Seguimiento_OAP_2019!$L:$M,2,FALSE)</f>
        <v>Validar la información de los tramites actuales y su proceso de automatización</v>
      </c>
      <c r="K2579" s="119" t="s">
        <v>64</v>
      </c>
      <c r="L2579" s="172">
        <v>4.4642857142857152E-4</v>
      </c>
      <c r="M2579" s="182" t="s">
        <v>113</v>
      </c>
      <c r="N2579" s="174">
        <f>INDEX(BD_Seguimiento_OAP_2019!$AH$3:$AS$294,MATCH(Revisión_Avance_Periodo!$I2579,BD_Seguimiento_OAP_2019!$L$3:$L$294,0),MATCH(Revisión_Avance_Periodo!$M2579,BD_Seguimiento_OAP_2019!$AH$2:$AS$2,0))</f>
        <v>0.05</v>
      </c>
      <c r="O2579" s="174">
        <f>INDEX(BD_Seguimiento_OAP_2019!$AV$3:$BG$294,MATCH(Revisión_Avance_Periodo!$I2579,BD_Seguimiento_OAP_2019!$L$3:$L$294,0),MATCH(Revisión_Avance_Periodo!$M2579,BD_Seguimiento_OAP_2019!$AV$2:$BG$2,0))</f>
        <v>0</v>
      </c>
      <c r="P2579" s="188">
        <f t="shared" si="497"/>
        <v>0</v>
      </c>
      <c r="Q2579" s="182" t="str">
        <f>VLOOKUP(P2579,Tabla_Indicador_Gestion4[#All],3,TRUE)</f>
        <v>Por Ejecutar</v>
      </c>
      <c r="R2579" s="215">
        <f>SUBTOTAL(9,$N$2570:$N2579)</f>
        <v>0.8</v>
      </c>
      <c r="S2579" s="231">
        <f>SUBTOTAL(9,$O$2570:$O2579)</f>
        <v>0.5</v>
      </c>
      <c r="T2579" s="231">
        <f>IFERROR(+Revisión_Avance_Periodo!$S2579/Revisión_Avance_Periodo!$R2579,0)</f>
        <v>0.625</v>
      </c>
      <c r="U2579" s="184"/>
      <c r="V2579" s="185"/>
      <c r="W2579" s="183"/>
      <c r="X2579" s="183"/>
      <c r="Y2579" s="183"/>
      <c r="Z2579" s="186"/>
      <c r="AA2579" s="187"/>
    </row>
    <row r="2580" spans="1:27" x14ac:dyDescent="0.25">
      <c r="A2580" s="88">
        <v>217</v>
      </c>
      <c r="B2580" s="91" t="str">
        <f>CONCATENATE(Revisión_Avance_Periodo!$C2580,";",Revisión_Avance_Periodo!$E2580,";",Revisión_Avance_Periodo!$I2580)</f>
        <v>OE2;PR_10;ACT_55</v>
      </c>
      <c r="C2580" s="170" t="s">
        <v>47</v>
      </c>
      <c r="D2580" s="171" t="str">
        <f>VLOOKUP(Revisión_Avance_Periodo!$C2580,Componentes_BD!$F$1:$G$5,2,FALSE)</f>
        <v>Fortalecer las Tecnologías de la Información y las Telecomunicaciones.</v>
      </c>
      <c r="E2580" s="106" t="s">
        <v>12</v>
      </c>
      <c r="F2580" s="89">
        <v>11</v>
      </c>
      <c r="G2580" s="89" t="str">
        <f>VLOOKUP(Revisión_Avance_Periodo!$A2580,BD_Seguimiento_OAP_2019!$A$2:$G$294,7,FALSE)</f>
        <v>PAI</v>
      </c>
      <c r="H2580" s="89" t="str">
        <f>VLOOKUP(Revisión_Avance_Periodo!$A2580,BD_Seguimiento_OAP_2019!$A$2:$J$294,10,FALSE)</f>
        <v>PAI_08 - Mecanismos para Mejorar la Atención al Ciudadano</v>
      </c>
      <c r="I2580" s="89" t="s">
        <v>1736</v>
      </c>
      <c r="J2580" s="89" t="str">
        <f>VLOOKUP(Revisión_Avance_Periodo!$I2580,BD_Seguimiento_OAP_2019!$L:$M,2,FALSE)</f>
        <v>Validar la información de los tramites actuales y su proceso de automatización</v>
      </c>
      <c r="K2580" s="106" t="s">
        <v>64</v>
      </c>
      <c r="L2580" s="172">
        <v>4.4642857142857152E-4</v>
      </c>
      <c r="M2580" s="173" t="s">
        <v>114</v>
      </c>
      <c r="N2580" s="174">
        <f>INDEX(BD_Seguimiento_OAP_2019!$AH$3:$AS$294,MATCH(Revisión_Avance_Periodo!$I2580,BD_Seguimiento_OAP_2019!$L$3:$L$294,0),MATCH(Revisión_Avance_Periodo!$M2580,BD_Seguimiento_OAP_2019!$AH$2:$AS$2,0))</f>
        <v>0.1</v>
      </c>
      <c r="O2580" s="174">
        <f>INDEX(BD_Seguimiento_OAP_2019!$AV$3:$BG$294,MATCH(Revisión_Avance_Periodo!$I2580,BD_Seguimiento_OAP_2019!$L$3:$L$294,0),MATCH(Revisión_Avance_Periodo!$M2580,BD_Seguimiento_OAP_2019!$AV$2:$BG$2,0))</f>
        <v>0</v>
      </c>
      <c r="P2580" s="189">
        <f t="shared" si="497"/>
        <v>0</v>
      </c>
      <c r="Q2580" s="173" t="str">
        <f>VLOOKUP(P2580,Tabla_Indicador_Gestion4[#All],3,TRUE)</f>
        <v>Por Ejecutar</v>
      </c>
      <c r="R2580" s="215">
        <f>SUBTOTAL(9,$N$2570:$N2580)</f>
        <v>0.9</v>
      </c>
      <c r="S2580" s="231">
        <f>SUBTOTAL(9,$O$2570:$O2580)</f>
        <v>0.5</v>
      </c>
      <c r="T2580" s="231">
        <f>IFERROR(+Revisión_Avance_Periodo!$S2580/Revisión_Avance_Periodo!$R2580,0)</f>
        <v>0.55555555555555558</v>
      </c>
      <c r="U2580" s="184"/>
      <c r="V2580" s="185"/>
      <c r="W2580" s="183"/>
      <c r="X2580" s="183"/>
      <c r="Y2580" s="183"/>
      <c r="Z2580" s="186"/>
      <c r="AA2580" s="187"/>
    </row>
    <row r="2581" spans="1:27" ht="15.75" thickBot="1" x14ac:dyDescent="0.3">
      <c r="A2581" s="94">
        <v>217</v>
      </c>
      <c r="B2581" s="96" t="str">
        <f>CONCATENATE(Revisión_Avance_Periodo!$C2581,";",Revisión_Avance_Periodo!$E2581,";",Revisión_Avance_Periodo!$I2581)</f>
        <v>OE2;PR_10;ACT_55</v>
      </c>
      <c r="C2581" s="180" t="s">
        <v>47</v>
      </c>
      <c r="D2581" s="181" t="str">
        <f>VLOOKUP(Revisión_Avance_Periodo!$C2581,Componentes_BD!$F$1:$G$5,2,FALSE)</f>
        <v>Fortalecer las Tecnologías de la Información y las Telecomunicaciones.</v>
      </c>
      <c r="E2581" s="119" t="s">
        <v>12</v>
      </c>
      <c r="F2581" s="95">
        <v>11</v>
      </c>
      <c r="G2581" s="95" t="str">
        <f>VLOOKUP(Revisión_Avance_Periodo!$A2581,BD_Seguimiento_OAP_2019!$A$2:$G$294,7,FALSE)</f>
        <v>PAI</v>
      </c>
      <c r="H2581" s="95" t="str">
        <f>VLOOKUP(Revisión_Avance_Periodo!$A2581,BD_Seguimiento_OAP_2019!$A$2:$J$294,10,FALSE)</f>
        <v>PAI_08 - Mecanismos para Mejorar la Atención al Ciudadano</v>
      </c>
      <c r="I2581" s="95" t="s">
        <v>1736</v>
      </c>
      <c r="J2581" s="95" t="str">
        <f>VLOOKUP(Revisión_Avance_Periodo!$I2581,BD_Seguimiento_OAP_2019!$L:$M,2,FALSE)</f>
        <v>Validar la información de los tramites actuales y su proceso de automatización</v>
      </c>
      <c r="K2581" s="119" t="s">
        <v>64</v>
      </c>
      <c r="L2581" s="172">
        <v>4.4642857142857152E-4</v>
      </c>
      <c r="M2581" s="182" t="s">
        <v>115</v>
      </c>
      <c r="N2581" s="174">
        <f>INDEX(BD_Seguimiento_OAP_2019!$AH$3:$AS$294,MATCH(Revisión_Avance_Periodo!$I2581,BD_Seguimiento_OAP_2019!$L$3:$L$294,0),MATCH(Revisión_Avance_Periodo!$M2581,BD_Seguimiento_OAP_2019!$AH$2:$AS$2,0))</f>
        <v>0.1</v>
      </c>
      <c r="O2581" s="174">
        <f>INDEX(BD_Seguimiento_OAP_2019!$AV$3:$BG$294,MATCH(Revisión_Avance_Periodo!$I2581,BD_Seguimiento_OAP_2019!$L$3:$L$294,0),MATCH(Revisión_Avance_Periodo!$M2581,BD_Seguimiento_OAP_2019!$AV$2:$BG$2,0))</f>
        <v>0</v>
      </c>
      <c r="P2581" s="188">
        <f t="shared" si="497"/>
        <v>0</v>
      </c>
      <c r="Q2581" s="182" t="str">
        <f>VLOOKUP(P2581,Tabla_Indicador_Gestion4[#All],3,TRUE)</f>
        <v>Por Ejecutar</v>
      </c>
      <c r="R2581" s="215">
        <f>SUBTOTAL(9,$N$2570:$N2581)</f>
        <v>1</v>
      </c>
      <c r="S2581" s="231">
        <f>SUBTOTAL(9,$O$2570:$O2581)</f>
        <v>0.5</v>
      </c>
      <c r="T2581" s="231">
        <f>IFERROR(+Revisión_Avance_Periodo!$S2581/Revisión_Avance_Periodo!$R2581,0)</f>
        <v>0.5</v>
      </c>
      <c r="U2581" s="184"/>
      <c r="V2581" s="185"/>
      <c r="W2581" s="183"/>
      <c r="X2581" s="183"/>
      <c r="Y2581" s="183"/>
      <c r="Z2581" s="186"/>
      <c r="AA2581" s="187"/>
    </row>
    <row r="2582" spans="1:27" x14ac:dyDescent="0.25">
      <c r="A2582" s="88">
        <v>218</v>
      </c>
      <c r="B2582" s="91" t="str">
        <f>CONCATENATE(Revisión_Avance_Periodo!$C2582,";",Revisión_Avance_Periodo!$E2582,";",Revisión_Avance_Periodo!$I2582)</f>
        <v>OE1;PR_10;ACT_10</v>
      </c>
      <c r="C2582" s="170" t="s">
        <v>9</v>
      </c>
      <c r="D2582" s="171" t="str">
        <f>VLOOKUP(Revisión_Avance_Periodo!$C2582,Componentes_BD!$F$1:$G$5,2,FALSE)</f>
        <v>Fortalecer la Vigilancia.</v>
      </c>
      <c r="E2582" s="106" t="s">
        <v>12</v>
      </c>
      <c r="F2582" s="89">
        <v>11</v>
      </c>
      <c r="G2582" s="89" t="str">
        <f>VLOOKUP(Revisión_Avance_Periodo!$A2582,BD_Seguimiento_OAP_2019!$A$2:$G$294,7,FALSE)</f>
        <v>PAI</v>
      </c>
      <c r="H2582" s="89" t="str">
        <f>VLOOKUP(Revisión_Avance_Periodo!$A2582,BD_Seguimiento_OAP_2019!$A$2:$J$294,10,FALSE)</f>
        <v>PAI_07 - Rendición de Cuentas</v>
      </c>
      <c r="I2582" s="89" t="s">
        <v>1749</v>
      </c>
      <c r="J2582" s="89" t="str">
        <f>VLOOKUP(Revisión_Avance_Periodo!$I2582,BD_Seguimiento_OAP_2019!$L:$M,2,FALSE)</f>
        <v>Diseñar y enviar información mediante comunicaciones Internas (push mails, pantallas o carteleras virtuales), informando las principales actividades desarrolladas por la entidad a nivel misional, normativo y administrativo.</v>
      </c>
      <c r="K2582" s="106" t="s">
        <v>55</v>
      </c>
      <c r="L2582" s="172">
        <v>4.4642857142857152E-4</v>
      </c>
      <c r="M2582" s="173" t="s">
        <v>104</v>
      </c>
      <c r="N2582" s="174">
        <f>INDEX(BD_Seguimiento_OAP_2019!$AH$3:$AS$294,MATCH(Revisión_Avance_Periodo!$I2582,BD_Seguimiento_OAP_2019!$L$3:$L$294,0),MATCH(Revisión_Avance_Periodo!$M2582,BD_Seguimiento_OAP_2019!$AH$2:$AS$2,0))</f>
        <v>8.3333299999999999E-2</v>
      </c>
      <c r="O2582" s="174">
        <f>INDEX(BD_Seguimiento_OAP_2019!$AV$3:$BG$294,MATCH(Revisión_Avance_Periodo!$I2582,BD_Seguimiento_OAP_2019!$L$3:$L$294,0),MATCH(Revisión_Avance_Periodo!$M2582,BD_Seguimiento_OAP_2019!$AV$2:$BG$2,0))</f>
        <v>8.3333299999999999E-2</v>
      </c>
      <c r="P2582" s="189">
        <f t="shared" si="497"/>
        <v>1</v>
      </c>
      <c r="Q2582" s="173" t="str">
        <f>VLOOKUP(P2582,Tabla_Indicador_Gestion4[#All],3,TRUE)</f>
        <v>Culminada</v>
      </c>
      <c r="R2582" s="213">
        <f>SUBTOTAL(9,$N$2582:$N2582)</f>
        <v>8.3333299999999999E-2</v>
      </c>
      <c r="S2582" s="234">
        <f>SUBTOTAL(9,$O$2582:$O2582)</f>
        <v>8.3333299999999999E-2</v>
      </c>
      <c r="T2582" s="234">
        <f>IFERROR(+Revisión_Avance_Periodo!$S2582/Revisión_Avance_Periodo!$R2582,0)</f>
        <v>1</v>
      </c>
      <c r="U2582" s="177">
        <f>SUBTOTAL(9,N2582:N2593)</f>
        <v>0.99999960000000021</v>
      </c>
      <c r="V2582" s="176">
        <f>SUBTOTAL(9,O2582:O2593)</f>
        <v>0.3333332</v>
      </c>
      <c r="W2582" s="176">
        <f t="shared" ref="W2582" si="499">+V2582/U2582</f>
        <v>0.33333333333333326</v>
      </c>
      <c r="X2582" s="176"/>
      <c r="Y2582" s="176">
        <f>100%-Revisión_Avance_Periodo!$W2582</f>
        <v>0.66666666666666674</v>
      </c>
      <c r="Z2582" s="178" t="str">
        <f>VLOOKUP(W2582,Tabla_Indicador_Gestion4[],3,TRUE)</f>
        <v>En Tramite</v>
      </c>
      <c r="AA2582" s="179">
        <f>Revisión_Avance_Periodo!$W2582*Revisión_Avance_Periodo!$L2582</f>
        <v>1.488095238095238E-4</v>
      </c>
    </row>
    <row r="2583" spans="1:27" x14ac:dyDescent="0.25">
      <c r="A2583" s="94">
        <v>218</v>
      </c>
      <c r="B2583" s="96" t="str">
        <f>CONCATENATE(Revisión_Avance_Periodo!$C2583,";",Revisión_Avance_Periodo!$E2583,";",Revisión_Avance_Periodo!$I2583)</f>
        <v>OE1;PR_10;ACT_10</v>
      </c>
      <c r="C2583" s="180" t="s">
        <v>9</v>
      </c>
      <c r="D2583" s="181" t="str">
        <f>VLOOKUP(Revisión_Avance_Periodo!$C2583,Componentes_BD!$F$1:$G$5,2,FALSE)</f>
        <v>Fortalecer la Vigilancia.</v>
      </c>
      <c r="E2583" s="119" t="s">
        <v>12</v>
      </c>
      <c r="F2583" s="95">
        <v>11</v>
      </c>
      <c r="G2583" s="95" t="str">
        <f>VLOOKUP(Revisión_Avance_Periodo!$A2583,BD_Seguimiento_OAP_2019!$A$2:$G$294,7,FALSE)</f>
        <v>PAI</v>
      </c>
      <c r="H2583" s="95" t="str">
        <f>VLOOKUP(Revisión_Avance_Periodo!$A2583,BD_Seguimiento_OAP_2019!$A$2:$J$294,10,FALSE)</f>
        <v>PAI_07 - Rendición de Cuentas</v>
      </c>
      <c r="I2583" s="95" t="s">
        <v>1749</v>
      </c>
      <c r="J2583" s="95" t="str">
        <f>VLOOKUP(Revisión_Avance_Periodo!$I2583,BD_Seguimiento_OAP_2019!$L:$M,2,FALSE)</f>
        <v>Diseñar y enviar información mediante comunicaciones Internas (push mails, pantallas o carteleras virtuales), informando las principales actividades desarrolladas por la entidad a nivel misional, normativo y administrativo.</v>
      </c>
      <c r="K2583" s="119" t="s">
        <v>55</v>
      </c>
      <c r="L2583" s="172">
        <v>4.4642857142857152E-4</v>
      </c>
      <c r="M2583" s="182" t="s">
        <v>105</v>
      </c>
      <c r="N2583" s="174">
        <f>INDEX(BD_Seguimiento_OAP_2019!$AH$3:$AS$294,MATCH(Revisión_Avance_Periodo!$I2583,BD_Seguimiento_OAP_2019!$L$3:$L$294,0),MATCH(Revisión_Avance_Periodo!$M2583,BD_Seguimiento_OAP_2019!$AH$2:$AS$2,0))</f>
        <v>8.3333299999999999E-2</v>
      </c>
      <c r="O2583" s="174">
        <f>INDEX(BD_Seguimiento_OAP_2019!$AV$3:$BG$294,MATCH(Revisión_Avance_Periodo!$I2583,BD_Seguimiento_OAP_2019!$L$3:$L$294,0),MATCH(Revisión_Avance_Periodo!$M2583,BD_Seguimiento_OAP_2019!$AV$2:$BG$2,0))</f>
        <v>8.3333299999999999E-2</v>
      </c>
      <c r="P2583" s="188">
        <f t="shared" si="497"/>
        <v>1</v>
      </c>
      <c r="Q2583" s="182" t="str">
        <f>VLOOKUP(P2583,Tabla_Indicador_Gestion4[#All],3,TRUE)</f>
        <v>Culminada</v>
      </c>
      <c r="R2583" s="215">
        <f>SUBTOTAL(9,$N$2582:$N2583)</f>
        <v>0.1666666</v>
      </c>
      <c r="S2583" s="231">
        <f>SUBTOTAL(9,$O$2582:$O2583)</f>
        <v>0.1666666</v>
      </c>
      <c r="T2583" s="231">
        <f>IFERROR(+Revisión_Avance_Periodo!$S2583/Revisión_Avance_Periodo!$R2583,0)</f>
        <v>1</v>
      </c>
      <c r="U2583" s="184"/>
      <c r="V2583" s="185"/>
      <c r="W2583" s="183"/>
      <c r="X2583" s="183"/>
      <c r="Y2583" s="183"/>
      <c r="Z2583" s="186"/>
      <c r="AA2583" s="187"/>
    </row>
    <row r="2584" spans="1:27" x14ac:dyDescent="0.25">
      <c r="A2584" s="88">
        <v>218</v>
      </c>
      <c r="B2584" s="91" t="str">
        <f>CONCATENATE(Revisión_Avance_Periodo!$C2584,";",Revisión_Avance_Periodo!$E2584,";",Revisión_Avance_Periodo!$I2584)</f>
        <v>OE1;PR_10;ACT_10</v>
      </c>
      <c r="C2584" s="170" t="s">
        <v>9</v>
      </c>
      <c r="D2584" s="171" t="str">
        <f>VLOOKUP(Revisión_Avance_Periodo!$C2584,Componentes_BD!$F$1:$G$5,2,FALSE)</f>
        <v>Fortalecer la Vigilancia.</v>
      </c>
      <c r="E2584" s="106" t="s">
        <v>12</v>
      </c>
      <c r="F2584" s="89">
        <v>11</v>
      </c>
      <c r="G2584" s="89" t="str">
        <f>VLOOKUP(Revisión_Avance_Periodo!$A2584,BD_Seguimiento_OAP_2019!$A$2:$G$294,7,FALSE)</f>
        <v>PAI</v>
      </c>
      <c r="H2584" s="89" t="str">
        <f>VLOOKUP(Revisión_Avance_Periodo!$A2584,BD_Seguimiento_OAP_2019!$A$2:$J$294,10,FALSE)</f>
        <v>PAI_07 - Rendición de Cuentas</v>
      </c>
      <c r="I2584" s="89" t="s">
        <v>1749</v>
      </c>
      <c r="J2584" s="89" t="str">
        <f>VLOOKUP(Revisión_Avance_Periodo!$I2584,BD_Seguimiento_OAP_2019!$L:$M,2,FALSE)</f>
        <v>Diseñar y enviar información mediante comunicaciones Internas (push mails, pantallas o carteleras virtuales), informando las principales actividades desarrolladas por la entidad a nivel misional, normativo y administrativo.</v>
      </c>
      <c r="K2584" s="106" t="s">
        <v>55</v>
      </c>
      <c r="L2584" s="172">
        <v>4.4642857142857152E-4</v>
      </c>
      <c r="M2584" s="173" t="s">
        <v>106</v>
      </c>
      <c r="N2584" s="174">
        <f>INDEX(BD_Seguimiento_OAP_2019!$AH$3:$AS$294,MATCH(Revisión_Avance_Periodo!$I2584,BD_Seguimiento_OAP_2019!$L$3:$L$294,0),MATCH(Revisión_Avance_Periodo!$M2584,BD_Seguimiento_OAP_2019!$AH$2:$AS$2,0))</f>
        <v>8.3333299999999999E-2</v>
      </c>
      <c r="O2584" s="174">
        <f>INDEX(BD_Seguimiento_OAP_2019!$AV$3:$BG$294,MATCH(Revisión_Avance_Periodo!$I2584,BD_Seguimiento_OAP_2019!$L$3:$L$294,0),MATCH(Revisión_Avance_Periodo!$M2584,BD_Seguimiento_OAP_2019!$AV$2:$BG$2,0))</f>
        <v>8.3333299999999999E-2</v>
      </c>
      <c r="P2584" s="189">
        <f t="shared" si="497"/>
        <v>1</v>
      </c>
      <c r="Q2584" s="173" t="str">
        <f>VLOOKUP(P2584,Tabla_Indicador_Gestion4[#All],3,TRUE)</f>
        <v>Culminada</v>
      </c>
      <c r="R2584" s="215">
        <f>SUBTOTAL(9,$N$2582:$N2584)</f>
        <v>0.2499999</v>
      </c>
      <c r="S2584" s="231">
        <f>SUBTOTAL(9,$O$2582:$O2584)</f>
        <v>0.2499999</v>
      </c>
      <c r="T2584" s="231">
        <f>IFERROR(+Revisión_Avance_Periodo!$S2584/Revisión_Avance_Periodo!$R2584,0)</f>
        <v>1</v>
      </c>
      <c r="U2584" s="184"/>
      <c r="V2584" s="185"/>
      <c r="W2584" s="183"/>
      <c r="X2584" s="183"/>
      <c r="Y2584" s="183"/>
      <c r="Z2584" s="186"/>
      <c r="AA2584" s="187"/>
    </row>
    <row r="2585" spans="1:27" x14ac:dyDescent="0.25">
      <c r="A2585" s="94">
        <v>218</v>
      </c>
      <c r="B2585" s="96" t="str">
        <f>CONCATENATE(Revisión_Avance_Periodo!$C2585,";",Revisión_Avance_Periodo!$E2585,";",Revisión_Avance_Periodo!$I2585)</f>
        <v>OE1;PR_10;ACT_10</v>
      </c>
      <c r="C2585" s="180" t="s">
        <v>9</v>
      </c>
      <c r="D2585" s="181" t="str">
        <f>VLOOKUP(Revisión_Avance_Periodo!$C2585,Componentes_BD!$F$1:$G$5,2,FALSE)</f>
        <v>Fortalecer la Vigilancia.</v>
      </c>
      <c r="E2585" s="119" t="s">
        <v>12</v>
      </c>
      <c r="F2585" s="95">
        <v>11</v>
      </c>
      <c r="G2585" s="95" t="str">
        <f>VLOOKUP(Revisión_Avance_Periodo!$A2585,BD_Seguimiento_OAP_2019!$A$2:$G$294,7,FALSE)</f>
        <v>PAI</v>
      </c>
      <c r="H2585" s="95" t="str">
        <f>VLOOKUP(Revisión_Avance_Periodo!$A2585,BD_Seguimiento_OAP_2019!$A$2:$J$294,10,FALSE)</f>
        <v>PAI_07 - Rendición de Cuentas</v>
      </c>
      <c r="I2585" s="95" t="s">
        <v>1749</v>
      </c>
      <c r="J2585" s="95" t="str">
        <f>VLOOKUP(Revisión_Avance_Periodo!$I2585,BD_Seguimiento_OAP_2019!$L:$M,2,FALSE)</f>
        <v>Diseñar y enviar información mediante comunicaciones Internas (push mails, pantallas o carteleras virtuales), informando las principales actividades desarrolladas por la entidad a nivel misional, normativo y administrativo.</v>
      </c>
      <c r="K2585" s="119" t="s">
        <v>55</v>
      </c>
      <c r="L2585" s="172">
        <v>4.4642857142857152E-4</v>
      </c>
      <c r="M2585" s="182" t="s">
        <v>107</v>
      </c>
      <c r="N2585" s="174">
        <f>INDEX(BD_Seguimiento_OAP_2019!$AH$3:$AS$294,MATCH(Revisión_Avance_Periodo!$I2585,BD_Seguimiento_OAP_2019!$L$3:$L$294,0),MATCH(Revisión_Avance_Periodo!$M2585,BD_Seguimiento_OAP_2019!$AH$2:$AS$2,0))</f>
        <v>8.3333299999999999E-2</v>
      </c>
      <c r="O2585" s="174">
        <f>INDEX(BD_Seguimiento_OAP_2019!$AV$3:$BG$294,MATCH(Revisión_Avance_Periodo!$I2585,BD_Seguimiento_OAP_2019!$L$3:$L$294,0),MATCH(Revisión_Avance_Periodo!$M2585,BD_Seguimiento_OAP_2019!$AV$2:$BG$2,0))</f>
        <v>8.3333299999999999E-2</v>
      </c>
      <c r="P2585" s="188">
        <f t="shared" si="497"/>
        <v>1</v>
      </c>
      <c r="Q2585" s="182" t="str">
        <f>VLOOKUP(P2585,Tabla_Indicador_Gestion4[#All],3,TRUE)</f>
        <v>Culminada</v>
      </c>
      <c r="R2585" s="215">
        <f>SUBTOTAL(9,$N$2582:$N2585)</f>
        <v>0.3333332</v>
      </c>
      <c r="S2585" s="231">
        <f>SUBTOTAL(9,$O$2582:$O2585)</f>
        <v>0.3333332</v>
      </c>
      <c r="T2585" s="231">
        <f>IFERROR(+Revisión_Avance_Periodo!$S2585/Revisión_Avance_Periodo!$R2585,0)</f>
        <v>1</v>
      </c>
      <c r="U2585" s="184"/>
      <c r="V2585" s="185"/>
      <c r="W2585" s="183"/>
      <c r="X2585" s="183"/>
      <c r="Y2585" s="183"/>
      <c r="Z2585" s="186"/>
      <c r="AA2585" s="187"/>
    </row>
    <row r="2586" spans="1:27" x14ac:dyDescent="0.25">
      <c r="A2586" s="88">
        <v>218</v>
      </c>
      <c r="B2586" s="91" t="str">
        <f>CONCATENATE(Revisión_Avance_Periodo!$C2586,";",Revisión_Avance_Periodo!$E2586,";",Revisión_Avance_Periodo!$I2586)</f>
        <v>OE1;PR_10;ACT_10</v>
      </c>
      <c r="C2586" s="170" t="s">
        <v>9</v>
      </c>
      <c r="D2586" s="171" t="str">
        <f>VLOOKUP(Revisión_Avance_Periodo!$C2586,Componentes_BD!$F$1:$G$5,2,FALSE)</f>
        <v>Fortalecer la Vigilancia.</v>
      </c>
      <c r="E2586" s="106" t="s">
        <v>12</v>
      </c>
      <c r="F2586" s="89">
        <v>11</v>
      </c>
      <c r="G2586" s="89" t="str">
        <f>VLOOKUP(Revisión_Avance_Periodo!$A2586,BD_Seguimiento_OAP_2019!$A$2:$G$294,7,FALSE)</f>
        <v>PAI</v>
      </c>
      <c r="H2586" s="89" t="str">
        <f>VLOOKUP(Revisión_Avance_Periodo!$A2586,BD_Seguimiento_OAP_2019!$A$2:$J$294,10,FALSE)</f>
        <v>PAI_07 - Rendición de Cuentas</v>
      </c>
      <c r="I2586" s="89" t="s">
        <v>1749</v>
      </c>
      <c r="J2586" s="89" t="str">
        <f>VLOOKUP(Revisión_Avance_Periodo!$I2586,BD_Seguimiento_OAP_2019!$L:$M,2,FALSE)</f>
        <v>Diseñar y enviar información mediante comunicaciones Internas (push mails, pantallas o carteleras virtuales), informando las principales actividades desarrolladas por la entidad a nivel misional, normativo y administrativo.</v>
      </c>
      <c r="K2586" s="106" t="s">
        <v>55</v>
      </c>
      <c r="L2586" s="172">
        <v>4.4642857142857152E-4</v>
      </c>
      <c r="M2586" s="173" t="s">
        <v>108</v>
      </c>
      <c r="N2586" s="174">
        <f>INDEX(BD_Seguimiento_OAP_2019!$AH$3:$AS$294,MATCH(Revisión_Avance_Periodo!$I2586,BD_Seguimiento_OAP_2019!$L$3:$L$294,0),MATCH(Revisión_Avance_Periodo!$M2586,BD_Seguimiento_OAP_2019!$AH$2:$AS$2,0))</f>
        <v>8.3333299999999999E-2</v>
      </c>
      <c r="O2586" s="174">
        <f>INDEX(BD_Seguimiento_OAP_2019!$AV$3:$BG$294,MATCH(Revisión_Avance_Periodo!$I2586,BD_Seguimiento_OAP_2019!$L$3:$L$294,0),MATCH(Revisión_Avance_Periodo!$M2586,BD_Seguimiento_OAP_2019!$AV$2:$BG$2,0))</f>
        <v>0</v>
      </c>
      <c r="P2586" s="189">
        <f t="shared" si="497"/>
        <v>0</v>
      </c>
      <c r="Q2586" s="173" t="str">
        <f>VLOOKUP(P2586,Tabla_Indicador_Gestion4[#All],3,TRUE)</f>
        <v>Por Ejecutar</v>
      </c>
      <c r="R2586" s="215">
        <f>SUBTOTAL(9,$N$2582:$N2586)</f>
        <v>0.4166665</v>
      </c>
      <c r="S2586" s="231">
        <f>SUBTOTAL(9,$O$2582:$O2586)</f>
        <v>0.3333332</v>
      </c>
      <c r="T2586" s="231">
        <f>IFERROR(+Revisión_Avance_Periodo!$S2586/Revisión_Avance_Periodo!$R2586,0)</f>
        <v>0.8</v>
      </c>
      <c r="U2586" s="184"/>
      <c r="V2586" s="185"/>
      <c r="W2586" s="183"/>
      <c r="X2586" s="183"/>
      <c r="Y2586" s="183"/>
      <c r="Z2586" s="186"/>
      <c r="AA2586" s="187"/>
    </row>
    <row r="2587" spans="1:27" x14ac:dyDescent="0.25">
      <c r="A2587" s="94">
        <v>218</v>
      </c>
      <c r="B2587" s="96" t="str">
        <f>CONCATENATE(Revisión_Avance_Periodo!$C2587,";",Revisión_Avance_Periodo!$E2587,";",Revisión_Avance_Periodo!$I2587)</f>
        <v>OE1;PR_10;ACT_10</v>
      </c>
      <c r="C2587" s="180" t="s">
        <v>9</v>
      </c>
      <c r="D2587" s="181" t="str">
        <f>VLOOKUP(Revisión_Avance_Periodo!$C2587,Componentes_BD!$F$1:$G$5,2,FALSE)</f>
        <v>Fortalecer la Vigilancia.</v>
      </c>
      <c r="E2587" s="119" t="s">
        <v>12</v>
      </c>
      <c r="F2587" s="95">
        <v>11</v>
      </c>
      <c r="G2587" s="95" t="str">
        <f>VLOOKUP(Revisión_Avance_Periodo!$A2587,BD_Seguimiento_OAP_2019!$A$2:$G$294,7,FALSE)</f>
        <v>PAI</v>
      </c>
      <c r="H2587" s="95" t="str">
        <f>VLOOKUP(Revisión_Avance_Periodo!$A2587,BD_Seguimiento_OAP_2019!$A$2:$J$294,10,FALSE)</f>
        <v>PAI_07 - Rendición de Cuentas</v>
      </c>
      <c r="I2587" s="95" t="s">
        <v>1749</v>
      </c>
      <c r="J2587" s="95" t="str">
        <f>VLOOKUP(Revisión_Avance_Periodo!$I2587,BD_Seguimiento_OAP_2019!$L:$M,2,FALSE)</f>
        <v>Diseñar y enviar información mediante comunicaciones Internas (push mails, pantallas o carteleras virtuales), informando las principales actividades desarrolladas por la entidad a nivel misional, normativo y administrativo.</v>
      </c>
      <c r="K2587" s="119" t="s">
        <v>55</v>
      </c>
      <c r="L2587" s="172">
        <v>4.4642857142857152E-4</v>
      </c>
      <c r="M2587" s="182" t="s">
        <v>109</v>
      </c>
      <c r="N2587" s="174">
        <f>INDEX(BD_Seguimiento_OAP_2019!$AH$3:$AS$294,MATCH(Revisión_Avance_Periodo!$I2587,BD_Seguimiento_OAP_2019!$L$3:$L$294,0),MATCH(Revisión_Avance_Periodo!$M2587,BD_Seguimiento_OAP_2019!$AH$2:$AS$2,0))</f>
        <v>8.3333299999999999E-2</v>
      </c>
      <c r="O2587" s="174">
        <f>INDEX(BD_Seguimiento_OAP_2019!$AV$3:$BG$294,MATCH(Revisión_Avance_Periodo!$I2587,BD_Seguimiento_OAP_2019!$L$3:$L$294,0),MATCH(Revisión_Avance_Periodo!$M2587,BD_Seguimiento_OAP_2019!$AV$2:$BG$2,0))</f>
        <v>0</v>
      </c>
      <c r="P2587" s="188">
        <f t="shared" si="497"/>
        <v>0</v>
      </c>
      <c r="Q2587" s="182" t="str">
        <f>VLOOKUP(P2587,Tabla_Indicador_Gestion4[#All],3,TRUE)</f>
        <v>Por Ejecutar</v>
      </c>
      <c r="R2587" s="215">
        <f>SUBTOTAL(9,$N$2582:$N2587)</f>
        <v>0.49999979999999999</v>
      </c>
      <c r="S2587" s="231">
        <f>SUBTOTAL(9,$O$2582:$O2587)</f>
        <v>0.3333332</v>
      </c>
      <c r="T2587" s="231">
        <f>IFERROR(+Revisión_Avance_Periodo!$S2587/Revisión_Avance_Periodo!$R2587,0)</f>
        <v>0.66666666666666663</v>
      </c>
      <c r="U2587" s="184"/>
      <c r="V2587" s="185"/>
      <c r="W2587" s="183"/>
      <c r="X2587" s="183"/>
      <c r="Y2587" s="183"/>
      <c r="Z2587" s="186"/>
      <c r="AA2587" s="187"/>
    </row>
    <row r="2588" spans="1:27" x14ac:dyDescent="0.25">
      <c r="A2588" s="88">
        <v>218</v>
      </c>
      <c r="B2588" s="91" t="str">
        <f>CONCATENATE(Revisión_Avance_Periodo!$C2588,";",Revisión_Avance_Periodo!$E2588,";",Revisión_Avance_Periodo!$I2588)</f>
        <v>OE1;PR_10;ACT_10</v>
      </c>
      <c r="C2588" s="170" t="s">
        <v>9</v>
      </c>
      <c r="D2588" s="171" t="str">
        <f>VLOOKUP(Revisión_Avance_Periodo!$C2588,Componentes_BD!$F$1:$G$5,2,FALSE)</f>
        <v>Fortalecer la Vigilancia.</v>
      </c>
      <c r="E2588" s="106" t="s">
        <v>12</v>
      </c>
      <c r="F2588" s="89">
        <v>11</v>
      </c>
      <c r="G2588" s="89" t="str">
        <f>VLOOKUP(Revisión_Avance_Periodo!$A2588,BD_Seguimiento_OAP_2019!$A$2:$G$294,7,FALSE)</f>
        <v>PAI</v>
      </c>
      <c r="H2588" s="89" t="str">
        <f>VLOOKUP(Revisión_Avance_Periodo!$A2588,BD_Seguimiento_OAP_2019!$A$2:$J$294,10,FALSE)</f>
        <v>PAI_07 - Rendición de Cuentas</v>
      </c>
      <c r="I2588" s="89" t="s">
        <v>1749</v>
      </c>
      <c r="J2588" s="89" t="str">
        <f>VLOOKUP(Revisión_Avance_Periodo!$I2588,BD_Seguimiento_OAP_2019!$L:$M,2,FALSE)</f>
        <v>Diseñar y enviar información mediante comunicaciones Internas (push mails, pantallas o carteleras virtuales), informando las principales actividades desarrolladas por la entidad a nivel misional, normativo y administrativo.</v>
      </c>
      <c r="K2588" s="106" t="s">
        <v>55</v>
      </c>
      <c r="L2588" s="172">
        <v>4.4642857142857152E-4</v>
      </c>
      <c r="M2588" s="173" t="s">
        <v>110</v>
      </c>
      <c r="N2588" s="174">
        <f>INDEX(BD_Seguimiento_OAP_2019!$AH$3:$AS$294,MATCH(Revisión_Avance_Periodo!$I2588,BD_Seguimiento_OAP_2019!$L$3:$L$294,0),MATCH(Revisión_Avance_Periodo!$M2588,BD_Seguimiento_OAP_2019!$AH$2:$AS$2,0))</f>
        <v>8.3333299999999999E-2</v>
      </c>
      <c r="O2588" s="174">
        <f>INDEX(BD_Seguimiento_OAP_2019!$AV$3:$BG$294,MATCH(Revisión_Avance_Periodo!$I2588,BD_Seguimiento_OAP_2019!$L$3:$L$294,0),MATCH(Revisión_Avance_Periodo!$M2588,BD_Seguimiento_OAP_2019!$AV$2:$BG$2,0))</f>
        <v>0</v>
      </c>
      <c r="P2588" s="189">
        <f t="shared" si="497"/>
        <v>0</v>
      </c>
      <c r="Q2588" s="173" t="str">
        <f>VLOOKUP(P2588,Tabla_Indicador_Gestion4[#All],3,TRUE)</f>
        <v>Por Ejecutar</v>
      </c>
      <c r="R2588" s="215">
        <f>SUBTOTAL(9,$N$2582:$N2588)</f>
        <v>0.58333309999999994</v>
      </c>
      <c r="S2588" s="231">
        <f>SUBTOTAL(9,$O$2582:$O2588)</f>
        <v>0.3333332</v>
      </c>
      <c r="T2588" s="231">
        <f>IFERROR(+Revisión_Avance_Periodo!$S2588/Revisión_Avance_Periodo!$R2588,0)</f>
        <v>0.57142857142857151</v>
      </c>
      <c r="U2588" s="184"/>
      <c r="V2588" s="185"/>
      <c r="W2588" s="183"/>
      <c r="X2588" s="183"/>
      <c r="Y2588" s="183"/>
      <c r="Z2588" s="186"/>
      <c r="AA2588" s="187"/>
    </row>
    <row r="2589" spans="1:27" x14ac:dyDescent="0.25">
      <c r="A2589" s="94">
        <v>218</v>
      </c>
      <c r="B2589" s="96" t="str">
        <f>CONCATENATE(Revisión_Avance_Periodo!$C2589,";",Revisión_Avance_Periodo!$E2589,";",Revisión_Avance_Periodo!$I2589)</f>
        <v>OE1;PR_10;ACT_10</v>
      </c>
      <c r="C2589" s="180" t="s">
        <v>9</v>
      </c>
      <c r="D2589" s="181" t="str">
        <f>VLOOKUP(Revisión_Avance_Periodo!$C2589,Componentes_BD!$F$1:$G$5,2,FALSE)</f>
        <v>Fortalecer la Vigilancia.</v>
      </c>
      <c r="E2589" s="119" t="s">
        <v>12</v>
      </c>
      <c r="F2589" s="95">
        <v>11</v>
      </c>
      <c r="G2589" s="95" t="str">
        <f>VLOOKUP(Revisión_Avance_Periodo!$A2589,BD_Seguimiento_OAP_2019!$A$2:$G$294,7,FALSE)</f>
        <v>PAI</v>
      </c>
      <c r="H2589" s="95" t="str">
        <f>VLOOKUP(Revisión_Avance_Periodo!$A2589,BD_Seguimiento_OAP_2019!$A$2:$J$294,10,FALSE)</f>
        <v>PAI_07 - Rendición de Cuentas</v>
      </c>
      <c r="I2589" s="95" t="s">
        <v>1749</v>
      </c>
      <c r="J2589" s="95" t="str">
        <f>VLOOKUP(Revisión_Avance_Periodo!$I2589,BD_Seguimiento_OAP_2019!$L:$M,2,FALSE)</f>
        <v>Diseñar y enviar información mediante comunicaciones Internas (push mails, pantallas o carteleras virtuales), informando las principales actividades desarrolladas por la entidad a nivel misional, normativo y administrativo.</v>
      </c>
      <c r="K2589" s="119" t="s">
        <v>55</v>
      </c>
      <c r="L2589" s="172">
        <v>4.4642857142857152E-4</v>
      </c>
      <c r="M2589" s="182" t="s">
        <v>111</v>
      </c>
      <c r="N2589" s="174">
        <f>INDEX(BD_Seguimiento_OAP_2019!$AH$3:$AS$294,MATCH(Revisión_Avance_Periodo!$I2589,BD_Seguimiento_OAP_2019!$L$3:$L$294,0),MATCH(Revisión_Avance_Periodo!$M2589,BD_Seguimiento_OAP_2019!$AH$2:$AS$2,0))</f>
        <v>8.3333299999999999E-2</v>
      </c>
      <c r="O2589" s="174">
        <f>INDEX(BD_Seguimiento_OAP_2019!$AV$3:$BG$294,MATCH(Revisión_Avance_Periodo!$I2589,BD_Seguimiento_OAP_2019!$L$3:$L$294,0),MATCH(Revisión_Avance_Periodo!$M2589,BD_Seguimiento_OAP_2019!$AV$2:$BG$2,0))</f>
        <v>0</v>
      </c>
      <c r="P2589" s="188">
        <f t="shared" si="497"/>
        <v>0</v>
      </c>
      <c r="Q2589" s="182" t="str">
        <f>VLOOKUP(P2589,Tabla_Indicador_Gestion4[#All],3,TRUE)</f>
        <v>Por Ejecutar</v>
      </c>
      <c r="R2589" s="215">
        <f>SUBTOTAL(9,$N$2582:$N2589)</f>
        <v>0.66666639999999999</v>
      </c>
      <c r="S2589" s="231">
        <f>SUBTOTAL(9,$O$2582:$O2589)</f>
        <v>0.3333332</v>
      </c>
      <c r="T2589" s="231">
        <f>IFERROR(+Revisión_Avance_Periodo!$S2589/Revisión_Avance_Periodo!$R2589,0)</f>
        <v>0.5</v>
      </c>
      <c r="U2589" s="184"/>
      <c r="V2589" s="185"/>
      <c r="W2589" s="183"/>
      <c r="X2589" s="183"/>
      <c r="Y2589" s="183"/>
      <c r="Z2589" s="186"/>
      <c r="AA2589" s="187"/>
    </row>
    <row r="2590" spans="1:27" x14ac:dyDescent="0.25">
      <c r="A2590" s="88">
        <v>218</v>
      </c>
      <c r="B2590" s="91" t="str">
        <f>CONCATENATE(Revisión_Avance_Periodo!$C2590,";",Revisión_Avance_Periodo!$E2590,";",Revisión_Avance_Periodo!$I2590)</f>
        <v>OE1;PR_10;ACT_10</v>
      </c>
      <c r="C2590" s="170" t="s">
        <v>9</v>
      </c>
      <c r="D2590" s="171" t="str">
        <f>VLOOKUP(Revisión_Avance_Periodo!$C2590,Componentes_BD!$F$1:$G$5,2,FALSE)</f>
        <v>Fortalecer la Vigilancia.</v>
      </c>
      <c r="E2590" s="106" t="s">
        <v>12</v>
      </c>
      <c r="F2590" s="89">
        <v>11</v>
      </c>
      <c r="G2590" s="89" t="str">
        <f>VLOOKUP(Revisión_Avance_Periodo!$A2590,BD_Seguimiento_OAP_2019!$A$2:$G$294,7,FALSE)</f>
        <v>PAI</v>
      </c>
      <c r="H2590" s="89" t="str">
        <f>VLOOKUP(Revisión_Avance_Periodo!$A2590,BD_Seguimiento_OAP_2019!$A$2:$J$294,10,FALSE)</f>
        <v>PAI_07 - Rendición de Cuentas</v>
      </c>
      <c r="I2590" s="89" t="s">
        <v>1749</v>
      </c>
      <c r="J2590" s="89" t="str">
        <f>VLOOKUP(Revisión_Avance_Periodo!$I2590,BD_Seguimiento_OAP_2019!$L:$M,2,FALSE)</f>
        <v>Diseñar y enviar información mediante comunicaciones Internas (push mails, pantallas o carteleras virtuales), informando las principales actividades desarrolladas por la entidad a nivel misional, normativo y administrativo.</v>
      </c>
      <c r="K2590" s="106" t="s">
        <v>55</v>
      </c>
      <c r="L2590" s="172">
        <v>4.4642857142857152E-4</v>
      </c>
      <c r="M2590" s="173" t="s">
        <v>112</v>
      </c>
      <c r="N2590" s="174">
        <f>INDEX(BD_Seguimiento_OAP_2019!$AH$3:$AS$294,MATCH(Revisión_Avance_Periodo!$I2590,BD_Seguimiento_OAP_2019!$L$3:$L$294,0),MATCH(Revisión_Avance_Periodo!$M2590,BD_Seguimiento_OAP_2019!$AH$2:$AS$2,0))</f>
        <v>8.3333299999999999E-2</v>
      </c>
      <c r="O2590" s="174">
        <f>INDEX(BD_Seguimiento_OAP_2019!$AV$3:$BG$294,MATCH(Revisión_Avance_Periodo!$I2590,BD_Seguimiento_OAP_2019!$L$3:$L$294,0),MATCH(Revisión_Avance_Periodo!$M2590,BD_Seguimiento_OAP_2019!$AV$2:$BG$2,0))</f>
        <v>0</v>
      </c>
      <c r="P2590" s="189">
        <f t="shared" si="497"/>
        <v>0</v>
      </c>
      <c r="Q2590" s="173" t="str">
        <f>VLOOKUP(P2590,Tabla_Indicador_Gestion4[#All],3,TRUE)</f>
        <v>Por Ejecutar</v>
      </c>
      <c r="R2590" s="215">
        <f>SUBTOTAL(9,$N$2582:$N2590)</f>
        <v>0.74999970000000005</v>
      </c>
      <c r="S2590" s="231">
        <f>SUBTOTAL(9,$O$2582:$O2590)</f>
        <v>0.3333332</v>
      </c>
      <c r="T2590" s="231">
        <f>IFERROR(+Revisión_Avance_Periodo!$S2590/Revisión_Avance_Periodo!$R2590,0)</f>
        <v>0.44444444444444442</v>
      </c>
      <c r="U2590" s="184"/>
      <c r="V2590" s="185"/>
      <c r="W2590" s="183"/>
      <c r="X2590" s="183"/>
      <c r="Y2590" s="183"/>
      <c r="Z2590" s="186"/>
      <c r="AA2590" s="187"/>
    </row>
    <row r="2591" spans="1:27" x14ac:dyDescent="0.25">
      <c r="A2591" s="94">
        <v>218</v>
      </c>
      <c r="B2591" s="96" t="str">
        <f>CONCATENATE(Revisión_Avance_Periodo!$C2591,";",Revisión_Avance_Periodo!$E2591,";",Revisión_Avance_Periodo!$I2591)</f>
        <v>OE1;PR_10;ACT_10</v>
      </c>
      <c r="C2591" s="180" t="s">
        <v>9</v>
      </c>
      <c r="D2591" s="181" t="str">
        <f>VLOOKUP(Revisión_Avance_Periodo!$C2591,Componentes_BD!$F$1:$G$5,2,FALSE)</f>
        <v>Fortalecer la Vigilancia.</v>
      </c>
      <c r="E2591" s="119" t="s">
        <v>12</v>
      </c>
      <c r="F2591" s="95">
        <v>11</v>
      </c>
      <c r="G2591" s="95" t="str">
        <f>VLOOKUP(Revisión_Avance_Periodo!$A2591,BD_Seguimiento_OAP_2019!$A$2:$G$294,7,FALSE)</f>
        <v>PAI</v>
      </c>
      <c r="H2591" s="95" t="str">
        <f>VLOOKUP(Revisión_Avance_Periodo!$A2591,BD_Seguimiento_OAP_2019!$A$2:$J$294,10,FALSE)</f>
        <v>PAI_07 - Rendición de Cuentas</v>
      </c>
      <c r="I2591" s="95" t="s">
        <v>1749</v>
      </c>
      <c r="J2591" s="95" t="str">
        <f>VLOOKUP(Revisión_Avance_Periodo!$I2591,BD_Seguimiento_OAP_2019!$L:$M,2,FALSE)</f>
        <v>Diseñar y enviar información mediante comunicaciones Internas (push mails, pantallas o carteleras virtuales), informando las principales actividades desarrolladas por la entidad a nivel misional, normativo y administrativo.</v>
      </c>
      <c r="K2591" s="119" t="s">
        <v>55</v>
      </c>
      <c r="L2591" s="172">
        <v>4.4642857142857152E-4</v>
      </c>
      <c r="M2591" s="182" t="s">
        <v>113</v>
      </c>
      <c r="N2591" s="174">
        <f>INDEX(BD_Seguimiento_OAP_2019!$AH$3:$AS$294,MATCH(Revisión_Avance_Periodo!$I2591,BD_Seguimiento_OAP_2019!$L$3:$L$294,0),MATCH(Revisión_Avance_Periodo!$M2591,BD_Seguimiento_OAP_2019!$AH$2:$AS$2,0))</f>
        <v>8.3333299999999999E-2</v>
      </c>
      <c r="O2591" s="174">
        <f>INDEX(BD_Seguimiento_OAP_2019!$AV$3:$BG$294,MATCH(Revisión_Avance_Periodo!$I2591,BD_Seguimiento_OAP_2019!$L$3:$L$294,0),MATCH(Revisión_Avance_Periodo!$M2591,BD_Seguimiento_OAP_2019!$AV$2:$BG$2,0))</f>
        <v>0</v>
      </c>
      <c r="P2591" s="188">
        <f t="shared" si="497"/>
        <v>0</v>
      </c>
      <c r="Q2591" s="182" t="str">
        <f>VLOOKUP(P2591,Tabla_Indicador_Gestion4[#All],3,TRUE)</f>
        <v>Por Ejecutar</v>
      </c>
      <c r="R2591" s="215">
        <f>SUBTOTAL(9,$N$2582:$N2591)</f>
        <v>0.8333330000000001</v>
      </c>
      <c r="S2591" s="231">
        <f>SUBTOTAL(9,$O$2582:$O2591)</f>
        <v>0.3333332</v>
      </c>
      <c r="T2591" s="231">
        <f>IFERROR(+Revisión_Avance_Periodo!$S2591/Revisión_Avance_Periodo!$R2591,0)</f>
        <v>0.39999999999999997</v>
      </c>
      <c r="U2591" s="184"/>
      <c r="V2591" s="185"/>
      <c r="W2591" s="183"/>
      <c r="X2591" s="183"/>
      <c r="Y2591" s="183"/>
      <c r="Z2591" s="186"/>
      <c r="AA2591" s="187"/>
    </row>
    <row r="2592" spans="1:27" x14ac:dyDescent="0.25">
      <c r="A2592" s="88">
        <v>218</v>
      </c>
      <c r="B2592" s="91" t="str">
        <f>CONCATENATE(Revisión_Avance_Periodo!$C2592,";",Revisión_Avance_Periodo!$E2592,";",Revisión_Avance_Periodo!$I2592)</f>
        <v>OE1;PR_10;ACT_10</v>
      </c>
      <c r="C2592" s="170" t="s">
        <v>9</v>
      </c>
      <c r="D2592" s="171" t="str">
        <f>VLOOKUP(Revisión_Avance_Periodo!$C2592,Componentes_BD!$F$1:$G$5,2,FALSE)</f>
        <v>Fortalecer la Vigilancia.</v>
      </c>
      <c r="E2592" s="106" t="s">
        <v>12</v>
      </c>
      <c r="F2592" s="89">
        <v>11</v>
      </c>
      <c r="G2592" s="89" t="str">
        <f>VLOOKUP(Revisión_Avance_Periodo!$A2592,BD_Seguimiento_OAP_2019!$A$2:$G$294,7,FALSE)</f>
        <v>PAI</v>
      </c>
      <c r="H2592" s="89" t="str">
        <f>VLOOKUP(Revisión_Avance_Periodo!$A2592,BD_Seguimiento_OAP_2019!$A$2:$J$294,10,FALSE)</f>
        <v>PAI_07 - Rendición de Cuentas</v>
      </c>
      <c r="I2592" s="89" t="s">
        <v>1749</v>
      </c>
      <c r="J2592" s="89" t="str">
        <f>VLOOKUP(Revisión_Avance_Periodo!$I2592,BD_Seguimiento_OAP_2019!$L:$M,2,FALSE)</f>
        <v>Diseñar y enviar información mediante comunicaciones Internas (push mails, pantallas o carteleras virtuales), informando las principales actividades desarrolladas por la entidad a nivel misional, normativo y administrativo.</v>
      </c>
      <c r="K2592" s="106" t="s">
        <v>55</v>
      </c>
      <c r="L2592" s="172">
        <v>4.4642857142857152E-4</v>
      </c>
      <c r="M2592" s="173" t="s">
        <v>114</v>
      </c>
      <c r="N2592" s="174">
        <f>INDEX(BD_Seguimiento_OAP_2019!$AH$3:$AS$294,MATCH(Revisión_Avance_Periodo!$I2592,BD_Seguimiento_OAP_2019!$L$3:$L$294,0),MATCH(Revisión_Avance_Periodo!$M2592,BD_Seguimiento_OAP_2019!$AH$2:$AS$2,0))</f>
        <v>8.3333299999999999E-2</v>
      </c>
      <c r="O2592" s="174">
        <f>INDEX(BD_Seguimiento_OAP_2019!$AV$3:$BG$294,MATCH(Revisión_Avance_Periodo!$I2592,BD_Seguimiento_OAP_2019!$L$3:$L$294,0),MATCH(Revisión_Avance_Periodo!$M2592,BD_Seguimiento_OAP_2019!$AV$2:$BG$2,0))</f>
        <v>0</v>
      </c>
      <c r="P2592" s="189">
        <f t="shared" si="497"/>
        <v>0</v>
      </c>
      <c r="Q2592" s="173" t="str">
        <f>VLOOKUP(P2592,Tabla_Indicador_Gestion4[#All],3,TRUE)</f>
        <v>Por Ejecutar</v>
      </c>
      <c r="R2592" s="215">
        <f>SUBTOTAL(9,$N$2582:$N2592)</f>
        <v>0.91666630000000016</v>
      </c>
      <c r="S2592" s="231">
        <f>SUBTOTAL(9,$O$2582:$O2592)</f>
        <v>0.3333332</v>
      </c>
      <c r="T2592" s="231">
        <f>IFERROR(+Revisión_Avance_Periodo!$S2592/Revisión_Avance_Periodo!$R2592,0)</f>
        <v>0.36363636363636359</v>
      </c>
      <c r="U2592" s="184"/>
      <c r="V2592" s="185"/>
      <c r="W2592" s="183"/>
      <c r="X2592" s="183"/>
      <c r="Y2592" s="183"/>
      <c r="Z2592" s="186"/>
      <c r="AA2592" s="187"/>
    </row>
    <row r="2593" spans="1:27" ht="15.75" thickBot="1" x14ac:dyDescent="0.3">
      <c r="A2593" s="94">
        <v>218</v>
      </c>
      <c r="B2593" s="96" t="str">
        <f>CONCATENATE(Revisión_Avance_Periodo!$C2593,";",Revisión_Avance_Periodo!$E2593,";",Revisión_Avance_Periodo!$I2593)</f>
        <v>OE1;PR_10;ACT_10</v>
      </c>
      <c r="C2593" s="180" t="s">
        <v>9</v>
      </c>
      <c r="D2593" s="181" t="str">
        <f>VLOOKUP(Revisión_Avance_Periodo!$C2593,Componentes_BD!$F$1:$G$5,2,FALSE)</f>
        <v>Fortalecer la Vigilancia.</v>
      </c>
      <c r="E2593" s="119" t="s">
        <v>12</v>
      </c>
      <c r="F2593" s="95">
        <v>11</v>
      </c>
      <c r="G2593" s="95" t="str">
        <f>VLOOKUP(Revisión_Avance_Periodo!$A2593,BD_Seguimiento_OAP_2019!$A$2:$G$294,7,FALSE)</f>
        <v>PAI</v>
      </c>
      <c r="H2593" s="95" t="str">
        <f>VLOOKUP(Revisión_Avance_Periodo!$A2593,BD_Seguimiento_OAP_2019!$A$2:$J$294,10,FALSE)</f>
        <v>PAI_07 - Rendición de Cuentas</v>
      </c>
      <c r="I2593" s="95" t="s">
        <v>1749</v>
      </c>
      <c r="J2593" s="95" t="str">
        <f>VLOOKUP(Revisión_Avance_Periodo!$I2593,BD_Seguimiento_OAP_2019!$L:$M,2,FALSE)</f>
        <v>Diseñar y enviar información mediante comunicaciones Internas (push mails, pantallas o carteleras virtuales), informando las principales actividades desarrolladas por la entidad a nivel misional, normativo y administrativo.</v>
      </c>
      <c r="K2593" s="119" t="s">
        <v>55</v>
      </c>
      <c r="L2593" s="172">
        <v>4.4642857142857152E-4</v>
      </c>
      <c r="M2593" s="182" t="s">
        <v>115</v>
      </c>
      <c r="N2593" s="174">
        <f>INDEX(BD_Seguimiento_OAP_2019!$AH$3:$AS$294,MATCH(Revisión_Avance_Periodo!$I2593,BD_Seguimiento_OAP_2019!$L$3:$L$294,0),MATCH(Revisión_Avance_Periodo!$M2593,BD_Seguimiento_OAP_2019!$AH$2:$AS$2,0))</f>
        <v>8.3333299999999999E-2</v>
      </c>
      <c r="O2593" s="174">
        <f>INDEX(BD_Seguimiento_OAP_2019!$AV$3:$BG$294,MATCH(Revisión_Avance_Periodo!$I2593,BD_Seguimiento_OAP_2019!$L$3:$L$294,0),MATCH(Revisión_Avance_Periodo!$M2593,BD_Seguimiento_OAP_2019!$AV$2:$BG$2,0))</f>
        <v>0</v>
      </c>
      <c r="P2593" s="188">
        <f t="shared" si="497"/>
        <v>0</v>
      </c>
      <c r="Q2593" s="182" t="str">
        <f>VLOOKUP(P2593,Tabla_Indicador_Gestion4[#All],3,TRUE)</f>
        <v>Por Ejecutar</v>
      </c>
      <c r="R2593" s="215">
        <f>SUBTOTAL(9,$N$2582:$N2593)</f>
        <v>0.99999960000000021</v>
      </c>
      <c r="S2593" s="231">
        <f>SUBTOTAL(9,$O$2582:$O2593)</f>
        <v>0.3333332</v>
      </c>
      <c r="T2593" s="231">
        <f>IFERROR(+Revisión_Avance_Periodo!$S2593/Revisión_Avance_Periodo!$R2593,0)</f>
        <v>0.33333333333333326</v>
      </c>
      <c r="U2593" s="184"/>
      <c r="V2593" s="185"/>
      <c r="W2593" s="183"/>
      <c r="X2593" s="183"/>
      <c r="Y2593" s="183"/>
      <c r="Z2593" s="186"/>
      <c r="AA2593" s="187"/>
    </row>
    <row r="2594" spans="1:27" x14ac:dyDescent="0.25">
      <c r="A2594" s="88">
        <v>219</v>
      </c>
      <c r="B2594" s="91" t="str">
        <f>CONCATENATE(Revisión_Avance_Periodo!$C2594,";",Revisión_Avance_Periodo!$E2594,";",Revisión_Avance_Periodo!$I2594)</f>
        <v>OE1;PR_10;ACT_11</v>
      </c>
      <c r="C2594" s="170" t="s">
        <v>9</v>
      </c>
      <c r="D2594" s="171" t="str">
        <f>VLOOKUP(Revisión_Avance_Periodo!$C2594,Componentes_BD!$F$1:$G$5,2,FALSE)</f>
        <v>Fortalecer la Vigilancia.</v>
      </c>
      <c r="E2594" s="106" t="s">
        <v>12</v>
      </c>
      <c r="F2594" s="89">
        <v>11</v>
      </c>
      <c r="G2594" s="89" t="str">
        <f>VLOOKUP(Revisión_Avance_Periodo!$A2594,BD_Seguimiento_OAP_2019!$A$2:$G$294,7,FALSE)</f>
        <v>PAI</v>
      </c>
      <c r="H2594" s="89" t="str">
        <f>VLOOKUP(Revisión_Avance_Periodo!$A2594,BD_Seguimiento_OAP_2019!$A$2:$J$294,10,FALSE)</f>
        <v>PAI_07 - Rendición de Cuentas</v>
      </c>
      <c r="I2594" s="89" t="s">
        <v>1756</v>
      </c>
      <c r="J2594" s="89" t="str">
        <f>VLOOKUP(Revisión_Avance_Periodo!$I2594,BD_Seguimiento_OAP_2019!$L:$M,2,FALSE)</f>
        <v>Difundir la actividad misional de la entidad, a través de Boletines informativos</v>
      </c>
      <c r="K2594" s="106" t="s">
        <v>55</v>
      </c>
      <c r="L2594" s="172">
        <v>4.4642857142857152E-4</v>
      </c>
      <c r="M2594" s="173" t="s">
        <v>104</v>
      </c>
      <c r="N2594" s="174">
        <f>INDEX(BD_Seguimiento_OAP_2019!$AH$3:$AS$294,MATCH(Revisión_Avance_Periodo!$I2594,BD_Seguimiento_OAP_2019!$L$3:$L$294,0),MATCH(Revisión_Avance_Periodo!$M2594,BD_Seguimiento_OAP_2019!$AH$2:$AS$2,0))</f>
        <v>0</v>
      </c>
      <c r="O2594" s="174">
        <f>INDEX(BD_Seguimiento_OAP_2019!$AV$3:$BG$294,MATCH(Revisión_Avance_Periodo!$I2594,BD_Seguimiento_OAP_2019!$L$3:$L$294,0),MATCH(Revisión_Avance_Periodo!$M2594,BD_Seguimiento_OAP_2019!$AV$2:$BG$2,0))</f>
        <v>0</v>
      </c>
      <c r="P2594" s="175">
        <f t="shared" ref="P2594:P2598" si="500">IFERROR((O2594/N2594),0)</f>
        <v>0</v>
      </c>
      <c r="Q2594" s="173" t="str">
        <f>VLOOKUP(P2594,Tabla_Indicador_Gestion4[#All],3,TRUE)</f>
        <v>Por Ejecutar</v>
      </c>
      <c r="R2594" s="213">
        <f>SUBTOTAL(9,$N$2594:$N2594)</f>
        <v>0</v>
      </c>
      <c r="S2594" s="234">
        <f>SUBTOTAL(9,$O$2594:$O2594)</f>
        <v>0</v>
      </c>
      <c r="T2594" s="234">
        <f>IFERROR(+Revisión_Avance_Periodo!$S2594/Revisión_Avance_Periodo!$R2594,0)</f>
        <v>0</v>
      </c>
      <c r="U2594" s="177">
        <f>SUBTOTAL(9,N2594:N2605)</f>
        <v>1</v>
      </c>
      <c r="V2594" s="176">
        <f>SUBTOTAL(9,O2594:O2605)</f>
        <v>0</v>
      </c>
      <c r="W2594" s="176">
        <f t="shared" ref="W2594" si="501">+V2594/U2594</f>
        <v>0</v>
      </c>
      <c r="X2594" s="176"/>
      <c r="Y2594" s="176">
        <f>100%-Revisión_Avance_Periodo!$W2594</f>
        <v>1</v>
      </c>
      <c r="Z2594" s="178" t="str">
        <f>VLOOKUP(W2594,Tabla_Indicador_Gestion4[],3,TRUE)</f>
        <v>Por Ejecutar</v>
      </c>
      <c r="AA2594" s="179">
        <f>Revisión_Avance_Periodo!$W2594*Revisión_Avance_Periodo!$L2594</f>
        <v>0</v>
      </c>
    </row>
    <row r="2595" spans="1:27" x14ac:dyDescent="0.25">
      <c r="A2595" s="94">
        <v>219</v>
      </c>
      <c r="B2595" s="96" t="str">
        <f>CONCATENATE(Revisión_Avance_Periodo!$C2595,";",Revisión_Avance_Periodo!$E2595,";",Revisión_Avance_Periodo!$I2595)</f>
        <v>OE1;PR_10;ACT_11</v>
      </c>
      <c r="C2595" s="180" t="s">
        <v>9</v>
      </c>
      <c r="D2595" s="181" t="str">
        <f>VLOOKUP(Revisión_Avance_Periodo!$C2595,Componentes_BD!$F$1:$G$5,2,FALSE)</f>
        <v>Fortalecer la Vigilancia.</v>
      </c>
      <c r="E2595" s="119" t="s">
        <v>12</v>
      </c>
      <c r="F2595" s="95">
        <v>11</v>
      </c>
      <c r="G2595" s="95" t="str">
        <f>VLOOKUP(Revisión_Avance_Periodo!$A2595,BD_Seguimiento_OAP_2019!$A$2:$G$294,7,FALSE)</f>
        <v>PAI</v>
      </c>
      <c r="H2595" s="95" t="str">
        <f>VLOOKUP(Revisión_Avance_Periodo!$A2595,BD_Seguimiento_OAP_2019!$A$2:$J$294,10,FALSE)</f>
        <v>PAI_07 - Rendición de Cuentas</v>
      </c>
      <c r="I2595" s="95" t="s">
        <v>1756</v>
      </c>
      <c r="J2595" s="95" t="str">
        <f>VLOOKUP(Revisión_Avance_Periodo!$I2595,BD_Seguimiento_OAP_2019!$L:$M,2,FALSE)</f>
        <v>Difundir la actividad misional de la entidad, a través de Boletines informativos</v>
      </c>
      <c r="K2595" s="119" t="s">
        <v>55</v>
      </c>
      <c r="L2595" s="172">
        <v>4.4642857142857152E-4</v>
      </c>
      <c r="M2595" s="182" t="s">
        <v>105</v>
      </c>
      <c r="N2595" s="174">
        <f>INDEX(BD_Seguimiento_OAP_2019!$AH$3:$AS$294,MATCH(Revisión_Avance_Periodo!$I2595,BD_Seguimiento_OAP_2019!$L$3:$L$294,0),MATCH(Revisión_Avance_Periodo!$M2595,BD_Seguimiento_OAP_2019!$AH$2:$AS$2,0))</f>
        <v>0</v>
      </c>
      <c r="O2595" s="174">
        <f>INDEX(BD_Seguimiento_OAP_2019!$AV$3:$BG$294,MATCH(Revisión_Avance_Periodo!$I2595,BD_Seguimiento_OAP_2019!$L$3:$L$294,0),MATCH(Revisión_Avance_Periodo!$M2595,BD_Seguimiento_OAP_2019!$AV$2:$BG$2,0))</f>
        <v>0</v>
      </c>
      <c r="P2595" s="175">
        <f t="shared" si="500"/>
        <v>0</v>
      </c>
      <c r="Q2595" s="182" t="str">
        <f>VLOOKUP(P2595,Tabla_Indicador_Gestion4[#All],3,TRUE)</f>
        <v>Por Ejecutar</v>
      </c>
      <c r="R2595" s="215">
        <f>SUBTOTAL(9,$N$2594:$N2595)</f>
        <v>0</v>
      </c>
      <c r="S2595" s="231">
        <f>SUBTOTAL(9,$O$2594:$O2595)</f>
        <v>0</v>
      </c>
      <c r="T2595" s="231">
        <f>IFERROR(+Revisión_Avance_Periodo!$S2595/Revisión_Avance_Periodo!$R2595,0)</f>
        <v>0</v>
      </c>
      <c r="U2595" s="184"/>
      <c r="V2595" s="185"/>
      <c r="W2595" s="183"/>
      <c r="X2595" s="183"/>
      <c r="Y2595" s="183"/>
      <c r="Z2595" s="186"/>
      <c r="AA2595" s="187"/>
    </row>
    <row r="2596" spans="1:27" x14ac:dyDescent="0.25">
      <c r="A2596" s="88">
        <v>219</v>
      </c>
      <c r="B2596" s="91" t="str">
        <f>CONCATENATE(Revisión_Avance_Periodo!$C2596,";",Revisión_Avance_Periodo!$E2596,";",Revisión_Avance_Periodo!$I2596)</f>
        <v>OE1;PR_10;ACT_11</v>
      </c>
      <c r="C2596" s="170" t="s">
        <v>9</v>
      </c>
      <c r="D2596" s="171" t="str">
        <f>VLOOKUP(Revisión_Avance_Periodo!$C2596,Componentes_BD!$F$1:$G$5,2,FALSE)</f>
        <v>Fortalecer la Vigilancia.</v>
      </c>
      <c r="E2596" s="106" t="s">
        <v>12</v>
      </c>
      <c r="F2596" s="89">
        <v>11</v>
      </c>
      <c r="G2596" s="89" t="str">
        <f>VLOOKUP(Revisión_Avance_Periodo!$A2596,BD_Seguimiento_OAP_2019!$A$2:$G$294,7,FALSE)</f>
        <v>PAI</v>
      </c>
      <c r="H2596" s="89" t="str">
        <f>VLOOKUP(Revisión_Avance_Periodo!$A2596,BD_Seguimiento_OAP_2019!$A$2:$J$294,10,FALSE)</f>
        <v>PAI_07 - Rendición de Cuentas</v>
      </c>
      <c r="I2596" s="89" t="s">
        <v>1756</v>
      </c>
      <c r="J2596" s="89" t="str">
        <f>VLOOKUP(Revisión_Avance_Periodo!$I2596,BD_Seguimiento_OAP_2019!$L:$M,2,FALSE)</f>
        <v>Difundir la actividad misional de la entidad, a través de Boletines informativos</v>
      </c>
      <c r="K2596" s="106" t="s">
        <v>55</v>
      </c>
      <c r="L2596" s="172">
        <v>4.4642857142857152E-4</v>
      </c>
      <c r="M2596" s="173" t="s">
        <v>106</v>
      </c>
      <c r="N2596" s="174">
        <f>INDEX(BD_Seguimiento_OAP_2019!$AH$3:$AS$294,MATCH(Revisión_Avance_Periodo!$I2596,BD_Seguimiento_OAP_2019!$L$3:$L$294,0),MATCH(Revisión_Avance_Periodo!$M2596,BD_Seguimiento_OAP_2019!$AH$2:$AS$2,0))</f>
        <v>0</v>
      </c>
      <c r="O2596" s="174">
        <f>INDEX(BD_Seguimiento_OAP_2019!$AV$3:$BG$294,MATCH(Revisión_Avance_Periodo!$I2596,BD_Seguimiento_OAP_2019!$L$3:$L$294,0),MATCH(Revisión_Avance_Periodo!$M2596,BD_Seguimiento_OAP_2019!$AV$2:$BG$2,0))</f>
        <v>0</v>
      </c>
      <c r="P2596" s="175">
        <f t="shared" si="500"/>
        <v>0</v>
      </c>
      <c r="Q2596" s="173" t="str">
        <f>VLOOKUP(P2596,Tabla_Indicador_Gestion4[#All],3,TRUE)</f>
        <v>Por Ejecutar</v>
      </c>
      <c r="R2596" s="215">
        <f>SUBTOTAL(9,$N$2594:$N2596)</f>
        <v>0</v>
      </c>
      <c r="S2596" s="231">
        <f>SUBTOTAL(9,$O$2594:$O2596)</f>
        <v>0</v>
      </c>
      <c r="T2596" s="231">
        <f>IFERROR(+Revisión_Avance_Periodo!$S2596/Revisión_Avance_Periodo!$R2596,0)</f>
        <v>0</v>
      </c>
      <c r="U2596" s="184"/>
      <c r="V2596" s="185"/>
      <c r="W2596" s="183"/>
      <c r="X2596" s="183"/>
      <c r="Y2596" s="183"/>
      <c r="Z2596" s="186"/>
      <c r="AA2596" s="187"/>
    </row>
    <row r="2597" spans="1:27" x14ac:dyDescent="0.25">
      <c r="A2597" s="94">
        <v>219</v>
      </c>
      <c r="B2597" s="96" t="str">
        <f>CONCATENATE(Revisión_Avance_Periodo!$C2597,";",Revisión_Avance_Periodo!$E2597,";",Revisión_Avance_Periodo!$I2597)</f>
        <v>OE1;PR_10;ACT_11</v>
      </c>
      <c r="C2597" s="180" t="s">
        <v>9</v>
      </c>
      <c r="D2597" s="181" t="str">
        <f>VLOOKUP(Revisión_Avance_Periodo!$C2597,Componentes_BD!$F$1:$G$5,2,FALSE)</f>
        <v>Fortalecer la Vigilancia.</v>
      </c>
      <c r="E2597" s="119" t="s">
        <v>12</v>
      </c>
      <c r="F2597" s="95">
        <v>11</v>
      </c>
      <c r="G2597" s="95" t="str">
        <f>VLOOKUP(Revisión_Avance_Periodo!$A2597,BD_Seguimiento_OAP_2019!$A$2:$G$294,7,FALSE)</f>
        <v>PAI</v>
      </c>
      <c r="H2597" s="95" t="str">
        <f>VLOOKUP(Revisión_Avance_Periodo!$A2597,BD_Seguimiento_OAP_2019!$A$2:$J$294,10,FALSE)</f>
        <v>PAI_07 - Rendición de Cuentas</v>
      </c>
      <c r="I2597" s="95" t="s">
        <v>1756</v>
      </c>
      <c r="J2597" s="95" t="str">
        <f>VLOOKUP(Revisión_Avance_Periodo!$I2597,BD_Seguimiento_OAP_2019!$L:$M,2,FALSE)</f>
        <v>Difundir la actividad misional de la entidad, a través de Boletines informativos</v>
      </c>
      <c r="K2597" s="119" t="s">
        <v>55</v>
      </c>
      <c r="L2597" s="172">
        <v>4.4642857142857152E-4</v>
      </c>
      <c r="M2597" s="182" t="s">
        <v>107</v>
      </c>
      <c r="N2597" s="174">
        <f>INDEX(BD_Seguimiento_OAP_2019!$AH$3:$AS$294,MATCH(Revisión_Avance_Periodo!$I2597,BD_Seguimiento_OAP_2019!$L$3:$L$294,0),MATCH(Revisión_Avance_Periodo!$M2597,BD_Seguimiento_OAP_2019!$AH$2:$AS$2,0))</f>
        <v>0</v>
      </c>
      <c r="O2597" s="174">
        <f>INDEX(BD_Seguimiento_OAP_2019!$AV$3:$BG$294,MATCH(Revisión_Avance_Periodo!$I2597,BD_Seguimiento_OAP_2019!$L$3:$L$294,0),MATCH(Revisión_Avance_Periodo!$M2597,BD_Seguimiento_OAP_2019!$AV$2:$BG$2,0))</f>
        <v>0</v>
      </c>
      <c r="P2597" s="175">
        <f t="shared" si="500"/>
        <v>0</v>
      </c>
      <c r="Q2597" s="182" t="str">
        <f>VLOOKUP(P2597,Tabla_Indicador_Gestion4[#All],3,TRUE)</f>
        <v>Por Ejecutar</v>
      </c>
      <c r="R2597" s="215">
        <f>SUBTOTAL(9,$N$2594:$N2597)</f>
        <v>0</v>
      </c>
      <c r="S2597" s="231">
        <f>SUBTOTAL(9,$O$2594:$O2597)</f>
        <v>0</v>
      </c>
      <c r="T2597" s="231">
        <f>IFERROR(+Revisión_Avance_Periodo!$S2597/Revisión_Avance_Periodo!$R2597,0)</f>
        <v>0</v>
      </c>
      <c r="U2597" s="184"/>
      <c r="V2597" s="185"/>
      <c r="W2597" s="183"/>
      <c r="X2597" s="183"/>
      <c r="Y2597" s="183"/>
      <c r="Z2597" s="186"/>
      <c r="AA2597" s="187"/>
    </row>
    <row r="2598" spans="1:27" x14ac:dyDescent="0.25">
      <c r="A2598" s="88">
        <v>219</v>
      </c>
      <c r="B2598" s="91" t="str">
        <f>CONCATENATE(Revisión_Avance_Periodo!$C2598,";",Revisión_Avance_Periodo!$E2598,";",Revisión_Avance_Periodo!$I2598)</f>
        <v>OE1;PR_10;ACT_11</v>
      </c>
      <c r="C2598" s="170" t="s">
        <v>9</v>
      </c>
      <c r="D2598" s="171" t="str">
        <f>VLOOKUP(Revisión_Avance_Periodo!$C2598,Componentes_BD!$F$1:$G$5,2,FALSE)</f>
        <v>Fortalecer la Vigilancia.</v>
      </c>
      <c r="E2598" s="106" t="s">
        <v>12</v>
      </c>
      <c r="F2598" s="89">
        <v>11</v>
      </c>
      <c r="G2598" s="89" t="str">
        <f>VLOOKUP(Revisión_Avance_Periodo!$A2598,BD_Seguimiento_OAP_2019!$A$2:$G$294,7,FALSE)</f>
        <v>PAI</v>
      </c>
      <c r="H2598" s="89" t="str">
        <f>VLOOKUP(Revisión_Avance_Periodo!$A2598,BD_Seguimiento_OAP_2019!$A$2:$J$294,10,FALSE)</f>
        <v>PAI_07 - Rendición de Cuentas</v>
      </c>
      <c r="I2598" s="89" t="s">
        <v>1756</v>
      </c>
      <c r="J2598" s="89" t="str">
        <f>VLOOKUP(Revisión_Avance_Periodo!$I2598,BD_Seguimiento_OAP_2019!$L:$M,2,FALSE)</f>
        <v>Difundir la actividad misional de la entidad, a través de Boletines informativos</v>
      </c>
      <c r="K2598" s="106" t="s">
        <v>55</v>
      </c>
      <c r="L2598" s="172">
        <v>4.4642857142857152E-4</v>
      </c>
      <c r="M2598" s="173" t="s">
        <v>108</v>
      </c>
      <c r="N2598" s="174">
        <f>INDEX(BD_Seguimiento_OAP_2019!$AH$3:$AS$294,MATCH(Revisión_Avance_Periodo!$I2598,BD_Seguimiento_OAP_2019!$L$3:$L$294,0),MATCH(Revisión_Avance_Periodo!$M2598,BD_Seguimiento_OAP_2019!$AH$2:$AS$2,0))</f>
        <v>0</v>
      </c>
      <c r="O2598" s="174">
        <f>INDEX(BD_Seguimiento_OAP_2019!$AV$3:$BG$294,MATCH(Revisión_Avance_Periodo!$I2598,BD_Seguimiento_OAP_2019!$L$3:$L$294,0),MATCH(Revisión_Avance_Periodo!$M2598,BD_Seguimiento_OAP_2019!$AV$2:$BG$2,0))</f>
        <v>0</v>
      </c>
      <c r="P2598" s="175">
        <f t="shared" si="500"/>
        <v>0</v>
      </c>
      <c r="Q2598" s="173" t="str">
        <f>VLOOKUP(P2598,Tabla_Indicador_Gestion4[#All],3,TRUE)</f>
        <v>Por Ejecutar</v>
      </c>
      <c r="R2598" s="215">
        <f>SUBTOTAL(9,$N$2594:$N2598)</f>
        <v>0</v>
      </c>
      <c r="S2598" s="231">
        <f>SUBTOTAL(9,$O$2594:$O2598)</f>
        <v>0</v>
      </c>
      <c r="T2598" s="231">
        <f>IFERROR(+Revisión_Avance_Periodo!$S2598/Revisión_Avance_Periodo!$R2598,0)</f>
        <v>0</v>
      </c>
      <c r="U2598" s="184"/>
      <c r="V2598" s="185"/>
      <c r="W2598" s="183"/>
      <c r="X2598" s="183"/>
      <c r="Y2598" s="183"/>
      <c r="Z2598" s="186"/>
      <c r="AA2598" s="187"/>
    </row>
    <row r="2599" spans="1:27" x14ac:dyDescent="0.25">
      <c r="A2599" s="94">
        <v>219</v>
      </c>
      <c r="B2599" s="96" t="str">
        <f>CONCATENATE(Revisión_Avance_Periodo!$C2599,";",Revisión_Avance_Periodo!$E2599,";",Revisión_Avance_Periodo!$I2599)</f>
        <v>OE1;PR_10;ACT_11</v>
      </c>
      <c r="C2599" s="180" t="s">
        <v>9</v>
      </c>
      <c r="D2599" s="181" t="str">
        <f>VLOOKUP(Revisión_Avance_Periodo!$C2599,Componentes_BD!$F$1:$G$5,2,FALSE)</f>
        <v>Fortalecer la Vigilancia.</v>
      </c>
      <c r="E2599" s="119" t="s">
        <v>12</v>
      </c>
      <c r="F2599" s="95">
        <v>11</v>
      </c>
      <c r="G2599" s="95" t="str">
        <f>VLOOKUP(Revisión_Avance_Periodo!$A2599,BD_Seguimiento_OAP_2019!$A$2:$G$294,7,FALSE)</f>
        <v>PAI</v>
      </c>
      <c r="H2599" s="95" t="str">
        <f>VLOOKUP(Revisión_Avance_Periodo!$A2599,BD_Seguimiento_OAP_2019!$A$2:$J$294,10,FALSE)</f>
        <v>PAI_07 - Rendición de Cuentas</v>
      </c>
      <c r="I2599" s="95" t="s">
        <v>1756</v>
      </c>
      <c r="J2599" s="95" t="str">
        <f>VLOOKUP(Revisión_Avance_Periodo!$I2599,BD_Seguimiento_OAP_2019!$L:$M,2,FALSE)</f>
        <v>Difundir la actividad misional de la entidad, a través de Boletines informativos</v>
      </c>
      <c r="K2599" s="119" t="s">
        <v>55</v>
      </c>
      <c r="L2599" s="172">
        <v>4.4642857142857152E-4</v>
      </c>
      <c r="M2599" s="182" t="s">
        <v>109</v>
      </c>
      <c r="N2599" s="174">
        <f>INDEX(BD_Seguimiento_OAP_2019!$AH$3:$AS$294,MATCH(Revisión_Avance_Periodo!$I2599,BD_Seguimiento_OAP_2019!$L$3:$L$294,0),MATCH(Revisión_Avance_Periodo!$M2599,BD_Seguimiento_OAP_2019!$AH$2:$AS$2,0))</f>
        <v>0.5</v>
      </c>
      <c r="O2599" s="174">
        <f>INDEX(BD_Seguimiento_OAP_2019!$AV$3:$BG$294,MATCH(Revisión_Avance_Periodo!$I2599,BD_Seguimiento_OAP_2019!$L$3:$L$294,0),MATCH(Revisión_Avance_Periodo!$M2599,BD_Seguimiento_OAP_2019!$AV$2:$BG$2,0))</f>
        <v>0</v>
      </c>
      <c r="P2599" s="188">
        <f t="shared" si="497"/>
        <v>0</v>
      </c>
      <c r="Q2599" s="182" t="str">
        <f>VLOOKUP(P2599,Tabla_Indicador_Gestion4[#All],3,TRUE)</f>
        <v>Por Ejecutar</v>
      </c>
      <c r="R2599" s="215">
        <f>SUBTOTAL(9,$N$2594:$N2599)</f>
        <v>0.5</v>
      </c>
      <c r="S2599" s="231">
        <f>SUBTOTAL(9,$O$2594:$O2599)</f>
        <v>0</v>
      </c>
      <c r="T2599" s="231">
        <f>IFERROR(+Revisión_Avance_Periodo!$S2599/Revisión_Avance_Periodo!$R2599,0)</f>
        <v>0</v>
      </c>
      <c r="U2599" s="184"/>
      <c r="V2599" s="185"/>
      <c r="W2599" s="183"/>
      <c r="X2599" s="183"/>
      <c r="Y2599" s="183"/>
      <c r="Z2599" s="186"/>
      <c r="AA2599" s="187"/>
    </row>
    <row r="2600" spans="1:27" x14ac:dyDescent="0.25">
      <c r="A2600" s="88">
        <v>219</v>
      </c>
      <c r="B2600" s="91" t="str">
        <f>CONCATENATE(Revisión_Avance_Periodo!$C2600,";",Revisión_Avance_Periodo!$E2600,";",Revisión_Avance_Periodo!$I2600)</f>
        <v>OE1;PR_10;ACT_11</v>
      </c>
      <c r="C2600" s="170" t="s">
        <v>9</v>
      </c>
      <c r="D2600" s="171" t="str">
        <f>VLOOKUP(Revisión_Avance_Periodo!$C2600,Componentes_BD!$F$1:$G$5,2,FALSE)</f>
        <v>Fortalecer la Vigilancia.</v>
      </c>
      <c r="E2600" s="106" t="s">
        <v>12</v>
      </c>
      <c r="F2600" s="89">
        <v>11</v>
      </c>
      <c r="G2600" s="89" t="str">
        <f>VLOOKUP(Revisión_Avance_Periodo!$A2600,BD_Seguimiento_OAP_2019!$A$2:$G$294,7,FALSE)</f>
        <v>PAI</v>
      </c>
      <c r="H2600" s="89" t="str">
        <f>VLOOKUP(Revisión_Avance_Periodo!$A2600,BD_Seguimiento_OAP_2019!$A$2:$J$294,10,FALSE)</f>
        <v>PAI_07 - Rendición de Cuentas</v>
      </c>
      <c r="I2600" s="89" t="s">
        <v>1756</v>
      </c>
      <c r="J2600" s="89" t="str">
        <f>VLOOKUP(Revisión_Avance_Periodo!$I2600,BD_Seguimiento_OAP_2019!$L:$M,2,FALSE)</f>
        <v>Difundir la actividad misional de la entidad, a través de Boletines informativos</v>
      </c>
      <c r="K2600" s="106" t="s">
        <v>55</v>
      </c>
      <c r="L2600" s="172">
        <v>4.4642857142857152E-4</v>
      </c>
      <c r="M2600" s="173" t="s">
        <v>110</v>
      </c>
      <c r="N2600" s="174">
        <f>INDEX(BD_Seguimiento_OAP_2019!$AH$3:$AS$294,MATCH(Revisión_Avance_Periodo!$I2600,BD_Seguimiento_OAP_2019!$L$3:$L$294,0),MATCH(Revisión_Avance_Periodo!$M2600,BD_Seguimiento_OAP_2019!$AH$2:$AS$2,0))</f>
        <v>0</v>
      </c>
      <c r="O2600" s="174">
        <f>INDEX(BD_Seguimiento_OAP_2019!$AV$3:$BG$294,MATCH(Revisión_Avance_Periodo!$I2600,BD_Seguimiento_OAP_2019!$L$3:$L$294,0),MATCH(Revisión_Avance_Periodo!$M2600,BD_Seguimiento_OAP_2019!$AV$2:$BG$2,0))</f>
        <v>0</v>
      </c>
      <c r="P2600" s="175">
        <f t="shared" ref="P2600:P2604" si="502">IFERROR((O2600/N2600),0)</f>
        <v>0</v>
      </c>
      <c r="Q2600" s="173" t="str">
        <f>VLOOKUP(P2600,Tabla_Indicador_Gestion4[#All],3,TRUE)</f>
        <v>Por Ejecutar</v>
      </c>
      <c r="R2600" s="215">
        <f>SUBTOTAL(9,$N$2594:$N2600)</f>
        <v>0.5</v>
      </c>
      <c r="S2600" s="231">
        <f>SUBTOTAL(9,$O$2594:$O2600)</f>
        <v>0</v>
      </c>
      <c r="T2600" s="231">
        <f>IFERROR(+Revisión_Avance_Periodo!$S2600/Revisión_Avance_Periodo!$R2600,0)</f>
        <v>0</v>
      </c>
      <c r="U2600" s="184"/>
      <c r="V2600" s="185"/>
      <c r="W2600" s="183"/>
      <c r="X2600" s="183"/>
      <c r="Y2600" s="183"/>
      <c r="Z2600" s="186"/>
      <c r="AA2600" s="187"/>
    </row>
    <row r="2601" spans="1:27" x14ac:dyDescent="0.25">
      <c r="A2601" s="94">
        <v>219</v>
      </c>
      <c r="B2601" s="96" t="str">
        <f>CONCATENATE(Revisión_Avance_Periodo!$C2601,";",Revisión_Avance_Periodo!$E2601,";",Revisión_Avance_Periodo!$I2601)</f>
        <v>OE1;PR_10;ACT_11</v>
      </c>
      <c r="C2601" s="180" t="s">
        <v>9</v>
      </c>
      <c r="D2601" s="181" t="str">
        <f>VLOOKUP(Revisión_Avance_Periodo!$C2601,Componentes_BD!$F$1:$G$5,2,FALSE)</f>
        <v>Fortalecer la Vigilancia.</v>
      </c>
      <c r="E2601" s="119" t="s">
        <v>12</v>
      </c>
      <c r="F2601" s="95">
        <v>11</v>
      </c>
      <c r="G2601" s="95" t="str">
        <f>VLOOKUP(Revisión_Avance_Periodo!$A2601,BD_Seguimiento_OAP_2019!$A$2:$G$294,7,FALSE)</f>
        <v>PAI</v>
      </c>
      <c r="H2601" s="95" t="str">
        <f>VLOOKUP(Revisión_Avance_Periodo!$A2601,BD_Seguimiento_OAP_2019!$A$2:$J$294,10,FALSE)</f>
        <v>PAI_07 - Rendición de Cuentas</v>
      </c>
      <c r="I2601" s="95" t="s">
        <v>1756</v>
      </c>
      <c r="J2601" s="95" t="str">
        <f>VLOOKUP(Revisión_Avance_Periodo!$I2601,BD_Seguimiento_OAP_2019!$L:$M,2,FALSE)</f>
        <v>Difundir la actividad misional de la entidad, a través de Boletines informativos</v>
      </c>
      <c r="K2601" s="119" t="s">
        <v>55</v>
      </c>
      <c r="L2601" s="172">
        <v>4.4642857142857152E-4</v>
      </c>
      <c r="M2601" s="182" t="s">
        <v>111</v>
      </c>
      <c r="N2601" s="174">
        <f>INDEX(BD_Seguimiento_OAP_2019!$AH$3:$AS$294,MATCH(Revisión_Avance_Periodo!$I2601,BD_Seguimiento_OAP_2019!$L$3:$L$294,0),MATCH(Revisión_Avance_Periodo!$M2601,BD_Seguimiento_OAP_2019!$AH$2:$AS$2,0))</f>
        <v>0</v>
      </c>
      <c r="O2601" s="174">
        <f>INDEX(BD_Seguimiento_OAP_2019!$AV$3:$BG$294,MATCH(Revisión_Avance_Periodo!$I2601,BD_Seguimiento_OAP_2019!$L$3:$L$294,0),MATCH(Revisión_Avance_Periodo!$M2601,BD_Seguimiento_OAP_2019!$AV$2:$BG$2,0))</f>
        <v>0</v>
      </c>
      <c r="P2601" s="175">
        <f t="shared" si="502"/>
        <v>0</v>
      </c>
      <c r="Q2601" s="182" t="str">
        <f>VLOOKUP(P2601,Tabla_Indicador_Gestion4[#All],3,TRUE)</f>
        <v>Por Ejecutar</v>
      </c>
      <c r="R2601" s="215">
        <f>SUBTOTAL(9,$N$2594:$N2601)</f>
        <v>0.5</v>
      </c>
      <c r="S2601" s="231">
        <f>SUBTOTAL(9,$O$2594:$O2601)</f>
        <v>0</v>
      </c>
      <c r="T2601" s="231">
        <f>IFERROR(+Revisión_Avance_Periodo!$S2601/Revisión_Avance_Periodo!$R2601,0)</f>
        <v>0</v>
      </c>
      <c r="U2601" s="184"/>
      <c r="V2601" s="185"/>
      <c r="W2601" s="183"/>
      <c r="X2601" s="183"/>
      <c r="Y2601" s="183"/>
      <c r="Z2601" s="186"/>
      <c r="AA2601" s="187"/>
    </row>
    <row r="2602" spans="1:27" x14ac:dyDescent="0.25">
      <c r="A2602" s="88">
        <v>219</v>
      </c>
      <c r="B2602" s="91" t="str">
        <f>CONCATENATE(Revisión_Avance_Periodo!$C2602,";",Revisión_Avance_Periodo!$E2602,";",Revisión_Avance_Periodo!$I2602)</f>
        <v>OE1;PR_10;ACT_11</v>
      </c>
      <c r="C2602" s="170" t="s">
        <v>9</v>
      </c>
      <c r="D2602" s="171" t="str">
        <f>VLOOKUP(Revisión_Avance_Periodo!$C2602,Componentes_BD!$F$1:$G$5,2,FALSE)</f>
        <v>Fortalecer la Vigilancia.</v>
      </c>
      <c r="E2602" s="106" t="s">
        <v>12</v>
      </c>
      <c r="F2602" s="89">
        <v>11</v>
      </c>
      <c r="G2602" s="89" t="str">
        <f>VLOOKUP(Revisión_Avance_Periodo!$A2602,BD_Seguimiento_OAP_2019!$A$2:$G$294,7,FALSE)</f>
        <v>PAI</v>
      </c>
      <c r="H2602" s="89" t="str">
        <f>VLOOKUP(Revisión_Avance_Periodo!$A2602,BD_Seguimiento_OAP_2019!$A$2:$J$294,10,FALSE)</f>
        <v>PAI_07 - Rendición de Cuentas</v>
      </c>
      <c r="I2602" s="89" t="s">
        <v>1756</v>
      </c>
      <c r="J2602" s="89" t="str">
        <f>VLOOKUP(Revisión_Avance_Periodo!$I2602,BD_Seguimiento_OAP_2019!$L:$M,2,FALSE)</f>
        <v>Difundir la actividad misional de la entidad, a través de Boletines informativos</v>
      </c>
      <c r="K2602" s="106" t="s">
        <v>55</v>
      </c>
      <c r="L2602" s="172">
        <v>4.4642857142857152E-4</v>
      </c>
      <c r="M2602" s="173" t="s">
        <v>112</v>
      </c>
      <c r="N2602" s="174">
        <f>INDEX(BD_Seguimiento_OAP_2019!$AH$3:$AS$294,MATCH(Revisión_Avance_Periodo!$I2602,BD_Seguimiento_OAP_2019!$L$3:$L$294,0),MATCH(Revisión_Avance_Periodo!$M2602,BD_Seguimiento_OAP_2019!$AH$2:$AS$2,0))</f>
        <v>0</v>
      </c>
      <c r="O2602" s="174">
        <f>INDEX(BD_Seguimiento_OAP_2019!$AV$3:$BG$294,MATCH(Revisión_Avance_Periodo!$I2602,BD_Seguimiento_OAP_2019!$L$3:$L$294,0),MATCH(Revisión_Avance_Periodo!$M2602,BD_Seguimiento_OAP_2019!$AV$2:$BG$2,0))</f>
        <v>0</v>
      </c>
      <c r="P2602" s="175">
        <f t="shared" si="502"/>
        <v>0</v>
      </c>
      <c r="Q2602" s="173" t="str">
        <f>VLOOKUP(P2602,Tabla_Indicador_Gestion4[#All],3,TRUE)</f>
        <v>Por Ejecutar</v>
      </c>
      <c r="R2602" s="215">
        <f>SUBTOTAL(9,$N$2594:$N2602)</f>
        <v>0.5</v>
      </c>
      <c r="S2602" s="231">
        <f>SUBTOTAL(9,$O$2594:$O2602)</f>
        <v>0</v>
      </c>
      <c r="T2602" s="231">
        <f>IFERROR(+Revisión_Avance_Periodo!$S2602/Revisión_Avance_Periodo!$R2602,0)</f>
        <v>0</v>
      </c>
      <c r="U2602" s="184"/>
      <c r="V2602" s="185"/>
      <c r="W2602" s="183"/>
      <c r="X2602" s="183"/>
      <c r="Y2602" s="183"/>
      <c r="Z2602" s="186"/>
      <c r="AA2602" s="187"/>
    </row>
    <row r="2603" spans="1:27" x14ac:dyDescent="0.25">
      <c r="A2603" s="94">
        <v>219</v>
      </c>
      <c r="B2603" s="96" t="str">
        <f>CONCATENATE(Revisión_Avance_Periodo!$C2603,";",Revisión_Avance_Periodo!$E2603,";",Revisión_Avance_Periodo!$I2603)</f>
        <v>OE1;PR_10;ACT_11</v>
      </c>
      <c r="C2603" s="180" t="s">
        <v>9</v>
      </c>
      <c r="D2603" s="181" t="str">
        <f>VLOOKUP(Revisión_Avance_Periodo!$C2603,Componentes_BD!$F$1:$G$5,2,FALSE)</f>
        <v>Fortalecer la Vigilancia.</v>
      </c>
      <c r="E2603" s="119" t="s">
        <v>12</v>
      </c>
      <c r="F2603" s="95">
        <v>11</v>
      </c>
      <c r="G2603" s="95" t="str">
        <f>VLOOKUP(Revisión_Avance_Periodo!$A2603,BD_Seguimiento_OAP_2019!$A$2:$G$294,7,FALSE)</f>
        <v>PAI</v>
      </c>
      <c r="H2603" s="95" t="str">
        <f>VLOOKUP(Revisión_Avance_Periodo!$A2603,BD_Seguimiento_OAP_2019!$A$2:$J$294,10,FALSE)</f>
        <v>PAI_07 - Rendición de Cuentas</v>
      </c>
      <c r="I2603" s="95" t="s">
        <v>1756</v>
      </c>
      <c r="J2603" s="95" t="str">
        <f>VLOOKUP(Revisión_Avance_Periodo!$I2603,BD_Seguimiento_OAP_2019!$L:$M,2,FALSE)</f>
        <v>Difundir la actividad misional de la entidad, a través de Boletines informativos</v>
      </c>
      <c r="K2603" s="119" t="s">
        <v>55</v>
      </c>
      <c r="L2603" s="172">
        <v>4.4642857142857152E-4</v>
      </c>
      <c r="M2603" s="182" t="s">
        <v>113</v>
      </c>
      <c r="N2603" s="174">
        <f>INDEX(BD_Seguimiento_OAP_2019!$AH$3:$AS$294,MATCH(Revisión_Avance_Periodo!$I2603,BD_Seguimiento_OAP_2019!$L$3:$L$294,0),MATCH(Revisión_Avance_Periodo!$M2603,BD_Seguimiento_OAP_2019!$AH$2:$AS$2,0))</f>
        <v>0</v>
      </c>
      <c r="O2603" s="174">
        <f>INDEX(BD_Seguimiento_OAP_2019!$AV$3:$BG$294,MATCH(Revisión_Avance_Periodo!$I2603,BD_Seguimiento_OAP_2019!$L$3:$L$294,0),MATCH(Revisión_Avance_Periodo!$M2603,BD_Seguimiento_OAP_2019!$AV$2:$BG$2,0))</f>
        <v>0</v>
      </c>
      <c r="P2603" s="175">
        <f t="shared" si="502"/>
        <v>0</v>
      </c>
      <c r="Q2603" s="182" t="str">
        <f>VLOOKUP(P2603,Tabla_Indicador_Gestion4[#All],3,TRUE)</f>
        <v>Por Ejecutar</v>
      </c>
      <c r="R2603" s="215">
        <f>SUBTOTAL(9,$N$2594:$N2603)</f>
        <v>0.5</v>
      </c>
      <c r="S2603" s="231">
        <f>SUBTOTAL(9,$O$2594:$O2603)</f>
        <v>0</v>
      </c>
      <c r="T2603" s="231">
        <f>IFERROR(+Revisión_Avance_Periodo!$S2603/Revisión_Avance_Periodo!$R2603,0)</f>
        <v>0</v>
      </c>
      <c r="U2603" s="184"/>
      <c r="V2603" s="185"/>
      <c r="W2603" s="183"/>
      <c r="X2603" s="183"/>
      <c r="Y2603" s="183"/>
      <c r="Z2603" s="186"/>
      <c r="AA2603" s="187"/>
    </row>
    <row r="2604" spans="1:27" x14ac:dyDescent="0.25">
      <c r="A2604" s="88">
        <v>219</v>
      </c>
      <c r="B2604" s="91" t="str">
        <f>CONCATENATE(Revisión_Avance_Periodo!$C2604,";",Revisión_Avance_Periodo!$E2604,";",Revisión_Avance_Periodo!$I2604)</f>
        <v>OE1;PR_10;ACT_11</v>
      </c>
      <c r="C2604" s="170" t="s">
        <v>9</v>
      </c>
      <c r="D2604" s="171" t="str">
        <f>VLOOKUP(Revisión_Avance_Periodo!$C2604,Componentes_BD!$F$1:$G$5,2,FALSE)</f>
        <v>Fortalecer la Vigilancia.</v>
      </c>
      <c r="E2604" s="106" t="s">
        <v>12</v>
      </c>
      <c r="F2604" s="89">
        <v>11</v>
      </c>
      <c r="G2604" s="89" t="str">
        <f>VLOOKUP(Revisión_Avance_Periodo!$A2604,BD_Seguimiento_OAP_2019!$A$2:$G$294,7,FALSE)</f>
        <v>PAI</v>
      </c>
      <c r="H2604" s="89" t="str">
        <f>VLOOKUP(Revisión_Avance_Periodo!$A2604,BD_Seguimiento_OAP_2019!$A$2:$J$294,10,FALSE)</f>
        <v>PAI_07 - Rendición de Cuentas</v>
      </c>
      <c r="I2604" s="89" t="s">
        <v>1756</v>
      </c>
      <c r="J2604" s="89" t="str">
        <f>VLOOKUP(Revisión_Avance_Periodo!$I2604,BD_Seguimiento_OAP_2019!$L:$M,2,FALSE)</f>
        <v>Difundir la actividad misional de la entidad, a través de Boletines informativos</v>
      </c>
      <c r="K2604" s="106" t="s">
        <v>55</v>
      </c>
      <c r="L2604" s="172">
        <v>4.4642857142857152E-4</v>
      </c>
      <c r="M2604" s="173" t="s">
        <v>114</v>
      </c>
      <c r="N2604" s="174">
        <f>INDEX(BD_Seguimiento_OAP_2019!$AH$3:$AS$294,MATCH(Revisión_Avance_Periodo!$I2604,BD_Seguimiento_OAP_2019!$L$3:$L$294,0),MATCH(Revisión_Avance_Periodo!$M2604,BD_Seguimiento_OAP_2019!$AH$2:$AS$2,0))</f>
        <v>0</v>
      </c>
      <c r="O2604" s="174">
        <f>INDEX(BD_Seguimiento_OAP_2019!$AV$3:$BG$294,MATCH(Revisión_Avance_Periodo!$I2604,BD_Seguimiento_OAP_2019!$L$3:$L$294,0),MATCH(Revisión_Avance_Periodo!$M2604,BD_Seguimiento_OAP_2019!$AV$2:$BG$2,0))</f>
        <v>0</v>
      </c>
      <c r="P2604" s="175">
        <f t="shared" si="502"/>
        <v>0</v>
      </c>
      <c r="Q2604" s="173" t="str">
        <f>VLOOKUP(P2604,Tabla_Indicador_Gestion4[#All],3,TRUE)</f>
        <v>Por Ejecutar</v>
      </c>
      <c r="R2604" s="215">
        <f>SUBTOTAL(9,$N$2594:$N2604)</f>
        <v>0.5</v>
      </c>
      <c r="S2604" s="231">
        <f>SUBTOTAL(9,$O$2594:$O2604)</f>
        <v>0</v>
      </c>
      <c r="T2604" s="231">
        <f>IFERROR(+Revisión_Avance_Periodo!$S2604/Revisión_Avance_Periodo!$R2604,0)</f>
        <v>0</v>
      </c>
      <c r="U2604" s="184"/>
      <c r="V2604" s="185"/>
      <c r="W2604" s="183"/>
      <c r="X2604" s="183"/>
      <c r="Y2604" s="183"/>
      <c r="Z2604" s="186"/>
      <c r="AA2604" s="187"/>
    </row>
    <row r="2605" spans="1:27" ht="15.75" thickBot="1" x14ac:dyDescent="0.3">
      <c r="A2605" s="94">
        <v>219</v>
      </c>
      <c r="B2605" s="96" t="str">
        <f>CONCATENATE(Revisión_Avance_Periodo!$C2605,";",Revisión_Avance_Periodo!$E2605,";",Revisión_Avance_Periodo!$I2605)</f>
        <v>OE1;PR_10;ACT_11</v>
      </c>
      <c r="C2605" s="180" t="s">
        <v>9</v>
      </c>
      <c r="D2605" s="181" t="str">
        <f>VLOOKUP(Revisión_Avance_Periodo!$C2605,Componentes_BD!$F$1:$G$5,2,FALSE)</f>
        <v>Fortalecer la Vigilancia.</v>
      </c>
      <c r="E2605" s="119" t="s">
        <v>12</v>
      </c>
      <c r="F2605" s="95">
        <v>11</v>
      </c>
      <c r="G2605" s="95" t="str">
        <f>VLOOKUP(Revisión_Avance_Periodo!$A2605,BD_Seguimiento_OAP_2019!$A$2:$G$294,7,FALSE)</f>
        <v>PAI</v>
      </c>
      <c r="H2605" s="95" t="str">
        <f>VLOOKUP(Revisión_Avance_Periodo!$A2605,BD_Seguimiento_OAP_2019!$A$2:$J$294,10,FALSE)</f>
        <v>PAI_07 - Rendición de Cuentas</v>
      </c>
      <c r="I2605" s="95" t="s">
        <v>1756</v>
      </c>
      <c r="J2605" s="95" t="str">
        <f>VLOOKUP(Revisión_Avance_Periodo!$I2605,BD_Seguimiento_OAP_2019!$L:$M,2,FALSE)</f>
        <v>Difundir la actividad misional de la entidad, a través de Boletines informativos</v>
      </c>
      <c r="K2605" s="119" t="s">
        <v>55</v>
      </c>
      <c r="L2605" s="172">
        <v>4.4642857142857152E-4</v>
      </c>
      <c r="M2605" s="182" t="s">
        <v>115</v>
      </c>
      <c r="N2605" s="174">
        <f>INDEX(BD_Seguimiento_OAP_2019!$AH$3:$AS$294,MATCH(Revisión_Avance_Periodo!$I2605,BD_Seguimiento_OAP_2019!$L$3:$L$294,0),MATCH(Revisión_Avance_Periodo!$M2605,BD_Seguimiento_OAP_2019!$AH$2:$AS$2,0))</f>
        <v>0.5</v>
      </c>
      <c r="O2605" s="174">
        <f>INDEX(BD_Seguimiento_OAP_2019!$AV$3:$BG$294,MATCH(Revisión_Avance_Periodo!$I2605,BD_Seguimiento_OAP_2019!$L$3:$L$294,0),MATCH(Revisión_Avance_Periodo!$M2605,BD_Seguimiento_OAP_2019!$AV$2:$BG$2,0))</f>
        <v>0</v>
      </c>
      <c r="P2605" s="188">
        <f t="shared" si="497"/>
        <v>0</v>
      </c>
      <c r="Q2605" s="182" t="str">
        <f>VLOOKUP(P2605,Tabla_Indicador_Gestion4[#All],3,TRUE)</f>
        <v>Por Ejecutar</v>
      </c>
      <c r="R2605" s="215">
        <f>SUBTOTAL(9,$N$2594:$N2605)</f>
        <v>1</v>
      </c>
      <c r="S2605" s="231">
        <f>SUBTOTAL(9,$O$2594:$O2605)</f>
        <v>0</v>
      </c>
      <c r="T2605" s="231">
        <f>IFERROR(+Revisión_Avance_Periodo!$S2605/Revisión_Avance_Periodo!$R2605,0)</f>
        <v>0</v>
      </c>
      <c r="U2605" s="184"/>
      <c r="V2605" s="185"/>
      <c r="W2605" s="183"/>
      <c r="X2605" s="183"/>
      <c r="Y2605" s="183"/>
      <c r="Z2605" s="186"/>
      <c r="AA2605" s="187"/>
    </row>
    <row r="2606" spans="1:27" x14ac:dyDescent="0.25">
      <c r="A2606" s="88">
        <v>220</v>
      </c>
      <c r="B2606" s="91" t="str">
        <f>CONCATENATE(Revisión_Avance_Periodo!$C2606,";",Revisión_Avance_Periodo!$E2606,";",Revisión_Avance_Periodo!$I2606)</f>
        <v>OE1;PR_10;ACT_12</v>
      </c>
      <c r="C2606" s="170" t="s">
        <v>9</v>
      </c>
      <c r="D2606" s="171" t="str">
        <f>VLOOKUP(Revisión_Avance_Periodo!$C2606,Componentes_BD!$F$1:$G$5,2,FALSE)</f>
        <v>Fortalecer la Vigilancia.</v>
      </c>
      <c r="E2606" s="106" t="s">
        <v>12</v>
      </c>
      <c r="F2606" s="89">
        <v>11</v>
      </c>
      <c r="G2606" s="89" t="str">
        <f>VLOOKUP(Revisión_Avance_Periodo!$A2606,BD_Seguimiento_OAP_2019!$A$2:$G$294,7,FALSE)</f>
        <v>PAI</v>
      </c>
      <c r="H2606" s="89" t="str">
        <f>VLOOKUP(Revisión_Avance_Periodo!$A2606,BD_Seguimiento_OAP_2019!$A$2:$J$294,10,FALSE)</f>
        <v>PAI_07 - Rendición de Cuentas</v>
      </c>
      <c r="I2606" s="89" t="s">
        <v>1759</v>
      </c>
      <c r="J2606" s="89" t="str">
        <f>VLOOKUP(Revisión_Avance_Periodo!$I2606,BD_Seguimiento_OAP_2019!$L:$M,2,FALSE)</f>
        <v>Implementar free press con medios de comunicación a nivel nacional</v>
      </c>
      <c r="K2606" s="106" t="s">
        <v>55</v>
      </c>
      <c r="L2606" s="172">
        <v>4.4642857142857152E-4</v>
      </c>
      <c r="M2606" s="173" t="s">
        <v>104</v>
      </c>
      <c r="N2606" s="174">
        <f>INDEX(BD_Seguimiento_OAP_2019!$AH$3:$AS$294,MATCH(Revisión_Avance_Periodo!$I2606,BD_Seguimiento_OAP_2019!$L$3:$L$294,0),MATCH(Revisión_Avance_Periodo!$M2606,BD_Seguimiento_OAP_2019!$AH$2:$AS$2,0))</f>
        <v>8.3333299999999999E-2</v>
      </c>
      <c r="O2606" s="174">
        <f>INDEX(BD_Seguimiento_OAP_2019!$AV$3:$BG$294,MATCH(Revisión_Avance_Periodo!$I2606,BD_Seguimiento_OAP_2019!$L$3:$L$294,0),MATCH(Revisión_Avance_Periodo!$M2606,BD_Seguimiento_OAP_2019!$AV$2:$BG$2,0))</f>
        <v>8.3333299999999999E-2</v>
      </c>
      <c r="P2606" s="189">
        <f t="shared" si="497"/>
        <v>1</v>
      </c>
      <c r="Q2606" s="173" t="str">
        <f>VLOOKUP(P2606,Tabla_Indicador_Gestion4[#All],3,TRUE)</f>
        <v>Culminada</v>
      </c>
      <c r="R2606" s="213">
        <f>SUBTOTAL(9,$N$2606:$N2606)</f>
        <v>8.3333299999999999E-2</v>
      </c>
      <c r="S2606" s="234">
        <f>SUBTOTAL(9,$O$2606:$O2606)</f>
        <v>8.3333299999999999E-2</v>
      </c>
      <c r="T2606" s="234">
        <f>IFERROR(+Revisión_Avance_Periodo!$S2606/Revisión_Avance_Periodo!$R2606,0)</f>
        <v>1</v>
      </c>
      <c r="U2606" s="177">
        <f>SUBTOTAL(9,N2606:N2617)</f>
        <v>0.99999960000000021</v>
      </c>
      <c r="V2606" s="176">
        <f>SUBTOTAL(9,O2606:O2617)</f>
        <v>0.3333332</v>
      </c>
      <c r="W2606" s="176">
        <f t="shared" ref="W2606" si="503">+V2606/U2606</f>
        <v>0.33333333333333326</v>
      </c>
      <c r="X2606" s="176"/>
      <c r="Y2606" s="176">
        <f>100%-Revisión_Avance_Periodo!$W2606</f>
        <v>0.66666666666666674</v>
      </c>
      <c r="Z2606" s="178" t="str">
        <f>VLOOKUP(W2606,Tabla_Indicador_Gestion4[],3,TRUE)</f>
        <v>En Tramite</v>
      </c>
      <c r="AA2606" s="179">
        <f>Revisión_Avance_Periodo!$W2606*Revisión_Avance_Periodo!$L2606</f>
        <v>1.488095238095238E-4</v>
      </c>
    </row>
    <row r="2607" spans="1:27" x14ac:dyDescent="0.25">
      <c r="A2607" s="94">
        <v>220</v>
      </c>
      <c r="B2607" s="96" t="str">
        <f>CONCATENATE(Revisión_Avance_Periodo!$C2607,";",Revisión_Avance_Periodo!$E2607,";",Revisión_Avance_Periodo!$I2607)</f>
        <v>OE1;PR_10;ACT_12</v>
      </c>
      <c r="C2607" s="180" t="s">
        <v>9</v>
      </c>
      <c r="D2607" s="181" t="str">
        <f>VLOOKUP(Revisión_Avance_Periodo!$C2607,Componentes_BD!$F$1:$G$5,2,FALSE)</f>
        <v>Fortalecer la Vigilancia.</v>
      </c>
      <c r="E2607" s="119" t="s">
        <v>12</v>
      </c>
      <c r="F2607" s="95">
        <v>11</v>
      </c>
      <c r="G2607" s="95" t="str">
        <f>VLOOKUP(Revisión_Avance_Periodo!$A2607,BD_Seguimiento_OAP_2019!$A$2:$G$294,7,FALSE)</f>
        <v>PAI</v>
      </c>
      <c r="H2607" s="95" t="str">
        <f>VLOOKUP(Revisión_Avance_Periodo!$A2607,BD_Seguimiento_OAP_2019!$A$2:$J$294,10,FALSE)</f>
        <v>PAI_07 - Rendición de Cuentas</v>
      </c>
      <c r="I2607" s="95" t="s">
        <v>1759</v>
      </c>
      <c r="J2607" s="95" t="str">
        <f>VLOOKUP(Revisión_Avance_Periodo!$I2607,BD_Seguimiento_OAP_2019!$L:$M,2,FALSE)</f>
        <v>Implementar free press con medios de comunicación a nivel nacional</v>
      </c>
      <c r="K2607" s="119" t="s">
        <v>55</v>
      </c>
      <c r="L2607" s="172">
        <v>4.4642857142857152E-4</v>
      </c>
      <c r="M2607" s="182" t="s">
        <v>105</v>
      </c>
      <c r="N2607" s="174">
        <f>INDEX(BD_Seguimiento_OAP_2019!$AH$3:$AS$294,MATCH(Revisión_Avance_Periodo!$I2607,BD_Seguimiento_OAP_2019!$L$3:$L$294,0),MATCH(Revisión_Avance_Periodo!$M2607,BD_Seguimiento_OAP_2019!$AH$2:$AS$2,0))</f>
        <v>8.3333299999999999E-2</v>
      </c>
      <c r="O2607" s="174">
        <f>INDEX(BD_Seguimiento_OAP_2019!$AV$3:$BG$294,MATCH(Revisión_Avance_Periodo!$I2607,BD_Seguimiento_OAP_2019!$L$3:$L$294,0),MATCH(Revisión_Avance_Periodo!$M2607,BD_Seguimiento_OAP_2019!$AV$2:$BG$2,0))</f>
        <v>8.3333299999999999E-2</v>
      </c>
      <c r="P2607" s="188">
        <f t="shared" si="497"/>
        <v>1</v>
      </c>
      <c r="Q2607" s="182" t="str">
        <f>VLOOKUP(P2607,Tabla_Indicador_Gestion4[#All],3,TRUE)</f>
        <v>Culminada</v>
      </c>
      <c r="R2607" s="215">
        <f>SUBTOTAL(9,$N$2606:$N2607)</f>
        <v>0.1666666</v>
      </c>
      <c r="S2607" s="231">
        <f>SUBTOTAL(9,$O$2606:$O2607)</f>
        <v>0.1666666</v>
      </c>
      <c r="T2607" s="231">
        <f>IFERROR(+Revisión_Avance_Periodo!$S2607/Revisión_Avance_Periodo!$R2607,0)</f>
        <v>1</v>
      </c>
      <c r="U2607" s="184"/>
      <c r="V2607" s="185"/>
      <c r="W2607" s="183"/>
      <c r="X2607" s="183"/>
      <c r="Y2607" s="183"/>
      <c r="Z2607" s="186"/>
      <c r="AA2607" s="187"/>
    </row>
    <row r="2608" spans="1:27" x14ac:dyDescent="0.25">
      <c r="A2608" s="88">
        <v>220</v>
      </c>
      <c r="B2608" s="91" t="str">
        <f>CONCATENATE(Revisión_Avance_Periodo!$C2608,";",Revisión_Avance_Periodo!$E2608,";",Revisión_Avance_Periodo!$I2608)</f>
        <v>OE1;PR_10;ACT_12</v>
      </c>
      <c r="C2608" s="170" t="s">
        <v>9</v>
      </c>
      <c r="D2608" s="171" t="str">
        <f>VLOOKUP(Revisión_Avance_Periodo!$C2608,Componentes_BD!$F$1:$G$5,2,FALSE)</f>
        <v>Fortalecer la Vigilancia.</v>
      </c>
      <c r="E2608" s="106" t="s">
        <v>12</v>
      </c>
      <c r="F2608" s="89">
        <v>11</v>
      </c>
      <c r="G2608" s="89" t="str">
        <f>VLOOKUP(Revisión_Avance_Periodo!$A2608,BD_Seguimiento_OAP_2019!$A$2:$G$294,7,FALSE)</f>
        <v>PAI</v>
      </c>
      <c r="H2608" s="89" t="str">
        <f>VLOOKUP(Revisión_Avance_Periodo!$A2608,BD_Seguimiento_OAP_2019!$A$2:$J$294,10,FALSE)</f>
        <v>PAI_07 - Rendición de Cuentas</v>
      </c>
      <c r="I2608" s="89" t="s">
        <v>1759</v>
      </c>
      <c r="J2608" s="89" t="str">
        <f>VLOOKUP(Revisión_Avance_Periodo!$I2608,BD_Seguimiento_OAP_2019!$L:$M,2,FALSE)</f>
        <v>Implementar free press con medios de comunicación a nivel nacional</v>
      </c>
      <c r="K2608" s="106" t="s">
        <v>55</v>
      </c>
      <c r="L2608" s="172">
        <v>4.4642857142857152E-4</v>
      </c>
      <c r="M2608" s="173" t="s">
        <v>106</v>
      </c>
      <c r="N2608" s="174">
        <f>INDEX(BD_Seguimiento_OAP_2019!$AH$3:$AS$294,MATCH(Revisión_Avance_Periodo!$I2608,BD_Seguimiento_OAP_2019!$L$3:$L$294,0),MATCH(Revisión_Avance_Periodo!$M2608,BD_Seguimiento_OAP_2019!$AH$2:$AS$2,0))</f>
        <v>8.3333299999999999E-2</v>
      </c>
      <c r="O2608" s="174">
        <f>INDEX(BD_Seguimiento_OAP_2019!$AV$3:$BG$294,MATCH(Revisión_Avance_Periodo!$I2608,BD_Seguimiento_OAP_2019!$L$3:$L$294,0),MATCH(Revisión_Avance_Periodo!$M2608,BD_Seguimiento_OAP_2019!$AV$2:$BG$2,0))</f>
        <v>8.3333299999999999E-2</v>
      </c>
      <c r="P2608" s="189">
        <f t="shared" si="497"/>
        <v>1</v>
      </c>
      <c r="Q2608" s="173" t="str">
        <f>VLOOKUP(P2608,Tabla_Indicador_Gestion4[#All],3,TRUE)</f>
        <v>Culminada</v>
      </c>
      <c r="R2608" s="215">
        <f>SUBTOTAL(9,$N$2606:$N2608)</f>
        <v>0.2499999</v>
      </c>
      <c r="S2608" s="231">
        <f>SUBTOTAL(9,$O$2606:$O2608)</f>
        <v>0.2499999</v>
      </c>
      <c r="T2608" s="231">
        <f>IFERROR(+Revisión_Avance_Periodo!$S2608/Revisión_Avance_Periodo!$R2608,0)</f>
        <v>1</v>
      </c>
      <c r="U2608" s="184"/>
      <c r="V2608" s="185"/>
      <c r="W2608" s="183"/>
      <c r="X2608" s="183"/>
      <c r="Y2608" s="183"/>
      <c r="Z2608" s="186"/>
      <c r="AA2608" s="187"/>
    </row>
    <row r="2609" spans="1:27" x14ac:dyDescent="0.25">
      <c r="A2609" s="94">
        <v>220</v>
      </c>
      <c r="B2609" s="96" t="str">
        <f>CONCATENATE(Revisión_Avance_Periodo!$C2609,";",Revisión_Avance_Periodo!$E2609,";",Revisión_Avance_Periodo!$I2609)</f>
        <v>OE1;PR_10;ACT_12</v>
      </c>
      <c r="C2609" s="180" t="s">
        <v>9</v>
      </c>
      <c r="D2609" s="181" t="str">
        <f>VLOOKUP(Revisión_Avance_Periodo!$C2609,Componentes_BD!$F$1:$G$5,2,FALSE)</f>
        <v>Fortalecer la Vigilancia.</v>
      </c>
      <c r="E2609" s="119" t="s">
        <v>12</v>
      </c>
      <c r="F2609" s="95">
        <v>11</v>
      </c>
      <c r="G2609" s="95" t="str">
        <f>VLOOKUP(Revisión_Avance_Periodo!$A2609,BD_Seguimiento_OAP_2019!$A$2:$G$294,7,FALSE)</f>
        <v>PAI</v>
      </c>
      <c r="H2609" s="95" t="str">
        <f>VLOOKUP(Revisión_Avance_Periodo!$A2609,BD_Seguimiento_OAP_2019!$A$2:$J$294,10,FALSE)</f>
        <v>PAI_07 - Rendición de Cuentas</v>
      </c>
      <c r="I2609" s="95" t="s">
        <v>1759</v>
      </c>
      <c r="J2609" s="95" t="str">
        <f>VLOOKUP(Revisión_Avance_Periodo!$I2609,BD_Seguimiento_OAP_2019!$L:$M,2,FALSE)</f>
        <v>Implementar free press con medios de comunicación a nivel nacional</v>
      </c>
      <c r="K2609" s="119" t="s">
        <v>55</v>
      </c>
      <c r="L2609" s="172">
        <v>4.4642857142857152E-4</v>
      </c>
      <c r="M2609" s="182" t="s">
        <v>107</v>
      </c>
      <c r="N2609" s="174">
        <f>INDEX(BD_Seguimiento_OAP_2019!$AH$3:$AS$294,MATCH(Revisión_Avance_Periodo!$I2609,BD_Seguimiento_OAP_2019!$L$3:$L$294,0),MATCH(Revisión_Avance_Periodo!$M2609,BD_Seguimiento_OAP_2019!$AH$2:$AS$2,0))</f>
        <v>8.3333299999999999E-2</v>
      </c>
      <c r="O2609" s="174">
        <f>INDEX(BD_Seguimiento_OAP_2019!$AV$3:$BG$294,MATCH(Revisión_Avance_Periodo!$I2609,BD_Seguimiento_OAP_2019!$L$3:$L$294,0),MATCH(Revisión_Avance_Periodo!$M2609,BD_Seguimiento_OAP_2019!$AV$2:$BG$2,0))</f>
        <v>8.3333299999999999E-2</v>
      </c>
      <c r="P2609" s="188">
        <f t="shared" si="497"/>
        <v>1</v>
      </c>
      <c r="Q2609" s="182" t="str">
        <f>VLOOKUP(P2609,Tabla_Indicador_Gestion4[#All],3,TRUE)</f>
        <v>Culminada</v>
      </c>
      <c r="R2609" s="215">
        <f>SUBTOTAL(9,$N$2606:$N2609)</f>
        <v>0.3333332</v>
      </c>
      <c r="S2609" s="231">
        <f>SUBTOTAL(9,$O$2606:$O2609)</f>
        <v>0.3333332</v>
      </c>
      <c r="T2609" s="231">
        <f>IFERROR(+Revisión_Avance_Periodo!$S2609/Revisión_Avance_Periodo!$R2609,0)</f>
        <v>1</v>
      </c>
      <c r="U2609" s="184"/>
      <c r="V2609" s="185"/>
      <c r="W2609" s="183"/>
      <c r="X2609" s="183"/>
      <c r="Y2609" s="183"/>
      <c r="Z2609" s="186"/>
      <c r="AA2609" s="187"/>
    </row>
    <row r="2610" spans="1:27" x14ac:dyDescent="0.25">
      <c r="A2610" s="88">
        <v>220</v>
      </c>
      <c r="B2610" s="91" t="str">
        <f>CONCATENATE(Revisión_Avance_Periodo!$C2610,";",Revisión_Avance_Periodo!$E2610,";",Revisión_Avance_Periodo!$I2610)</f>
        <v>OE1;PR_10;ACT_12</v>
      </c>
      <c r="C2610" s="170" t="s">
        <v>9</v>
      </c>
      <c r="D2610" s="171" t="str">
        <f>VLOOKUP(Revisión_Avance_Periodo!$C2610,Componentes_BD!$F$1:$G$5,2,FALSE)</f>
        <v>Fortalecer la Vigilancia.</v>
      </c>
      <c r="E2610" s="106" t="s">
        <v>12</v>
      </c>
      <c r="F2610" s="89">
        <v>11</v>
      </c>
      <c r="G2610" s="89" t="str">
        <f>VLOOKUP(Revisión_Avance_Periodo!$A2610,BD_Seguimiento_OAP_2019!$A$2:$G$294,7,FALSE)</f>
        <v>PAI</v>
      </c>
      <c r="H2610" s="89" t="str">
        <f>VLOOKUP(Revisión_Avance_Periodo!$A2610,BD_Seguimiento_OAP_2019!$A$2:$J$294,10,FALSE)</f>
        <v>PAI_07 - Rendición de Cuentas</v>
      </c>
      <c r="I2610" s="89" t="s">
        <v>1759</v>
      </c>
      <c r="J2610" s="89" t="str">
        <f>VLOOKUP(Revisión_Avance_Periodo!$I2610,BD_Seguimiento_OAP_2019!$L:$M,2,FALSE)</f>
        <v>Implementar free press con medios de comunicación a nivel nacional</v>
      </c>
      <c r="K2610" s="106" t="s">
        <v>55</v>
      </c>
      <c r="L2610" s="172">
        <v>4.4642857142857152E-4</v>
      </c>
      <c r="M2610" s="173" t="s">
        <v>108</v>
      </c>
      <c r="N2610" s="174">
        <f>INDEX(BD_Seguimiento_OAP_2019!$AH$3:$AS$294,MATCH(Revisión_Avance_Periodo!$I2610,BD_Seguimiento_OAP_2019!$L$3:$L$294,0),MATCH(Revisión_Avance_Periodo!$M2610,BD_Seguimiento_OAP_2019!$AH$2:$AS$2,0))</f>
        <v>8.3333299999999999E-2</v>
      </c>
      <c r="O2610" s="174">
        <f>INDEX(BD_Seguimiento_OAP_2019!$AV$3:$BG$294,MATCH(Revisión_Avance_Periodo!$I2610,BD_Seguimiento_OAP_2019!$L$3:$L$294,0),MATCH(Revisión_Avance_Periodo!$M2610,BD_Seguimiento_OAP_2019!$AV$2:$BG$2,0))</f>
        <v>0</v>
      </c>
      <c r="P2610" s="189">
        <f t="shared" si="497"/>
        <v>0</v>
      </c>
      <c r="Q2610" s="173" t="str">
        <f>VLOOKUP(P2610,Tabla_Indicador_Gestion4[#All],3,TRUE)</f>
        <v>Por Ejecutar</v>
      </c>
      <c r="R2610" s="215">
        <f>SUBTOTAL(9,$N$2606:$N2610)</f>
        <v>0.4166665</v>
      </c>
      <c r="S2610" s="231">
        <f>SUBTOTAL(9,$O$2606:$O2610)</f>
        <v>0.3333332</v>
      </c>
      <c r="T2610" s="231">
        <f>IFERROR(+Revisión_Avance_Periodo!$S2610/Revisión_Avance_Periodo!$R2610,0)</f>
        <v>0.8</v>
      </c>
      <c r="U2610" s="184"/>
      <c r="V2610" s="185"/>
      <c r="W2610" s="183"/>
      <c r="X2610" s="183"/>
      <c r="Y2610" s="183"/>
      <c r="Z2610" s="186"/>
      <c r="AA2610" s="187"/>
    </row>
    <row r="2611" spans="1:27" x14ac:dyDescent="0.25">
      <c r="A2611" s="94">
        <v>220</v>
      </c>
      <c r="B2611" s="96" t="str">
        <f>CONCATENATE(Revisión_Avance_Periodo!$C2611,";",Revisión_Avance_Periodo!$E2611,";",Revisión_Avance_Periodo!$I2611)</f>
        <v>OE1;PR_10;ACT_12</v>
      </c>
      <c r="C2611" s="180" t="s">
        <v>9</v>
      </c>
      <c r="D2611" s="181" t="str">
        <f>VLOOKUP(Revisión_Avance_Periodo!$C2611,Componentes_BD!$F$1:$G$5,2,FALSE)</f>
        <v>Fortalecer la Vigilancia.</v>
      </c>
      <c r="E2611" s="119" t="s">
        <v>12</v>
      </c>
      <c r="F2611" s="95">
        <v>11</v>
      </c>
      <c r="G2611" s="95" t="str">
        <f>VLOOKUP(Revisión_Avance_Periodo!$A2611,BD_Seguimiento_OAP_2019!$A$2:$G$294,7,FALSE)</f>
        <v>PAI</v>
      </c>
      <c r="H2611" s="95" t="str">
        <f>VLOOKUP(Revisión_Avance_Periodo!$A2611,BD_Seguimiento_OAP_2019!$A$2:$J$294,10,FALSE)</f>
        <v>PAI_07 - Rendición de Cuentas</v>
      </c>
      <c r="I2611" s="95" t="s">
        <v>1759</v>
      </c>
      <c r="J2611" s="95" t="str">
        <f>VLOOKUP(Revisión_Avance_Periodo!$I2611,BD_Seguimiento_OAP_2019!$L:$M,2,FALSE)</f>
        <v>Implementar free press con medios de comunicación a nivel nacional</v>
      </c>
      <c r="K2611" s="119" t="s">
        <v>55</v>
      </c>
      <c r="L2611" s="172">
        <v>4.4642857142857152E-4</v>
      </c>
      <c r="M2611" s="182" t="s">
        <v>109</v>
      </c>
      <c r="N2611" s="174">
        <f>INDEX(BD_Seguimiento_OAP_2019!$AH$3:$AS$294,MATCH(Revisión_Avance_Periodo!$I2611,BD_Seguimiento_OAP_2019!$L$3:$L$294,0),MATCH(Revisión_Avance_Periodo!$M2611,BD_Seguimiento_OAP_2019!$AH$2:$AS$2,0))</f>
        <v>8.3333299999999999E-2</v>
      </c>
      <c r="O2611" s="174">
        <f>INDEX(BD_Seguimiento_OAP_2019!$AV$3:$BG$294,MATCH(Revisión_Avance_Periodo!$I2611,BD_Seguimiento_OAP_2019!$L$3:$L$294,0),MATCH(Revisión_Avance_Periodo!$M2611,BD_Seguimiento_OAP_2019!$AV$2:$BG$2,0))</f>
        <v>0</v>
      </c>
      <c r="P2611" s="188">
        <f t="shared" si="497"/>
        <v>0</v>
      </c>
      <c r="Q2611" s="182" t="str">
        <f>VLOOKUP(P2611,Tabla_Indicador_Gestion4[#All],3,TRUE)</f>
        <v>Por Ejecutar</v>
      </c>
      <c r="R2611" s="215">
        <f>SUBTOTAL(9,$N$2606:$N2611)</f>
        <v>0.49999979999999999</v>
      </c>
      <c r="S2611" s="231">
        <f>SUBTOTAL(9,$O$2606:$O2611)</f>
        <v>0.3333332</v>
      </c>
      <c r="T2611" s="231">
        <f>IFERROR(+Revisión_Avance_Periodo!$S2611/Revisión_Avance_Periodo!$R2611,0)</f>
        <v>0.66666666666666663</v>
      </c>
      <c r="U2611" s="184"/>
      <c r="V2611" s="185"/>
      <c r="W2611" s="183"/>
      <c r="X2611" s="183"/>
      <c r="Y2611" s="183"/>
      <c r="Z2611" s="186"/>
      <c r="AA2611" s="187"/>
    </row>
    <row r="2612" spans="1:27" x14ac:dyDescent="0.25">
      <c r="A2612" s="88">
        <v>220</v>
      </c>
      <c r="B2612" s="91" t="str">
        <f>CONCATENATE(Revisión_Avance_Periodo!$C2612,";",Revisión_Avance_Periodo!$E2612,";",Revisión_Avance_Periodo!$I2612)</f>
        <v>OE1;PR_10;ACT_12</v>
      </c>
      <c r="C2612" s="170" t="s">
        <v>9</v>
      </c>
      <c r="D2612" s="171" t="str">
        <f>VLOOKUP(Revisión_Avance_Periodo!$C2612,Componentes_BD!$F$1:$G$5,2,FALSE)</f>
        <v>Fortalecer la Vigilancia.</v>
      </c>
      <c r="E2612" s="106" t="s">
        <v>12</v>
      </c>
      <c r="F2612" s="89">
        <v>11</v>
      </c>
      <c r="G2612" s="89" t="str">
        <f>VLOOKUP(Revisión_Avance_Periodo!$A2612,BD_Seguimiento_OAP_2019!$A$2:$G$294,7,FALSE)</f>
        <v>PAI</v>
      </c>
      <c r="H2612" s="89" t="str">
        <f>VLOOKUP(Revisión_Avance_Periodo!$A2612,BD_Seguimiento_OAP_2019!$A$2:$J$294,10,FALSE)</f>
        <v>PAI_07 - Rendición de Cuentas</v>
      </c>
      <c r="I2612" s="89" t="s">
        <v>1759</v>
      </c>
      <c r="J2612" s="89" t="str">
        <f>VLOOKUP(Revisión_Avance_Periodo!$I2612,BD_Seguimiento_OAP_2019!$L:$M,2,FALSE)</f>
        <v>Implementar free press con medios de comunicación a nivel nacional</v>
      </c>
      <c r="K2612" s="106" t="s">
        <v>55</v>
      </c>
      <c r="L2612" s="172">
        <v>4.4642857142857152E-4</v>
      </c>
      <c r="M2612" s="173" t="s">
        <v>110</v>
      </c>
      <c r="N2612" s="174">
        <f>INDEX(BD_Seguimiento_OAP_2019!$AH$3:$AS$294,MATCH(Revisión_Avance_Periodo!$I2612,BD_Seguimiento_OAP_2019!$L$3:$L$294,0),MATCH(Revisión_Avance_Periodo!$M2612,BD_Seguimiento_OAP_2019!$AH$2:$AS$2,0))</f>
        <v>8.3333299999999999E-2</v>
      </c>
      <c r="O2612" s="174">
        <f>INDEX(BD_Seguimiento_OAP_2019!$AV$3:$BG$294,MATCH(Revisión_Avance_Periodo!$I2612,BD_Seguimiento_OAP_2019!$L$3:$L$294,0),MATCH(Revisión_Avance_Periodo!$M2612,BD_Seguimiento_OAP_2019!$AV$2:$BG$2,0))</f>
        <v>0</v>
      </c>
      <c r="P2612" s="189">
        <f t="shared" si="497"/>
        <v>0</v>
      </c>
      <c r="Q2612" s="173" t="str">
        <f>VLOOKUP(P2612,Tabla_Indicador_Gestion4[#All],3,TRUE)</f>
        <v>Por Ejecutar</v>
      </c>
      <c r="R2612" s="215">
        <f>SUBTOTAL(9,$N$2606:$N2612)</f>
        <v>0.58333309999999994</v>
      </c>
      <c r="S2612" s="231">
        <f>SUBTOTAL(9,$O$2606:$O2612)</f>
        <v>0.3333332</v>
      </c>
      <c r="T2612" s="231">
        <f>IFERROR(+Revisión_Avance_Periodo!$S2612/Revisión_Avance_Periodo!$R2612,0)</f>
        <v>0.57142857142857151</v>
      </c>
      <c r="U2612" s="184"/>
      <c r="V2612" s="185"/>
      <c r="W2612" s="183"/>
      <c r="X2612" s="183"/>
      <c r="Y2612" s="183"/>
      <c r="Z2612" s="186"/>
      <c r="AA2612" s="187"/>
    </row>
    <row r="2613" spans="1:27" x14ac:dyDescent="0.25">
      <c r="A2613" s="94">
        <v>220</v>
      </c>
      <c r="B2613" s="96" t="str">
        <f>CONCATENATE(Revisión_Avance_Periodo!$C2613,";",Revisión_Avance_Periodo!$E2613,";",Revisión_Avance_Periodo!$I2613)</f>
        <v>OE1;PR_10;ACT_12</v>
      </c>
      <c r="C2613" s="180" t="s">
        <v>9</v>
      </c>
      <c r="D2613" s="181" t="str">
        <f>VLOOKUP(Revisión_Avance_Periodo!$C2613,Componentes_BD!$F$1:$G$5,2,FALSE)</f>
        <v>Fortalecer la Vigilancia.</v>
      </c>
      <c r="E2613" s="119" t="s">
        <v>12</v>
      </c>
      <c r="F2613" s="95">
        <v>11</v>
      </c>
      <c r="G2613" s="95" t="str">
        <f>VLOOKUP(Revisión_Avance_Periodo!$A2613,BD_Seguimiento_OAP_2019!$A$2:$G$294,7,FALSE)</f>
        <v>PAI</v>
      </c>
      <c r="H2613" s="95" t="str">
        <f>VLOOKUP(Revisión_Avance_Periodo!$A2613,BD_Seguimiento_OAP_2019!$A$2:$J$294,10,FALSE)</f>
        <v>PAI_07 - Rendición de Cuentas</v>
      </c>
      <c r="I2613" s="95" t="s">
        <v>1759</v>
      </c>
      <c r="J2613" s="95" t="str">
        <f>VLOOKUP(Revisión_Avance_Periodo!$I2613,BD_Seguimiento_OAP_2019!$L:$M,2,FALSE)</f>
        <v>Implementar free press con medios de comunicación a nivel nacional</v>
      </c>
      <c r="K2613" s="119" t="s">
        <v>55</v>
      </c>
      <c r="L2613" s="172">
        <v>4.4642857142857152E-4</v>
      </c>
      <c r="M2613" s="182" t="s">
        <v>111</v>
      </c>
      <c r="N2613" s="174">
        <f>INDEX(BD_Seguimiento_OAP_2019!$AH$3:$AS$294,MATCH(Revisión_Avance_Periodo!$I2613,BD_Seguimiento_OAP_2019!$L$3:$L$294,0),MATCH(Revisión_Avance_Periodo!$M2613,BD_Seguimiento_OAP_2019!$AH$2:$AS$2,0))</f>
        <v>8.3333299999999999E-2</v>
      </c>
      <c r="O2613" s="174">
        <f>INDEX(BD_Seguimiento_OAP_2019!$AV$3:$BG$294,MATCH(Revisión_Avance_Periodo!$I2613,BD_Seguimiento_OAP_2019!$L$3:$L$294,0),MATCH(Revisión_Avance_Periodo!$M2613,BD_Seguimiento_OAP_2019!$AV$2:$BG$2,0))</f>
        <v>0</v>
      </c>
      <c r="P2613" s="188">
        <f t="shared" si="497"/>
        <v>0</v>
      </c>
      <c r="Q2613" s="182" t="str">
        <f>VLOOKUP(P2613,Tabla_Indicador_Gestion4[#All],3,TRUE)</f>
        <v>Por Ejecutar</v>
      </c>
      <c r="R2613" s="215">
        <f>SUBTOTAL(9,$N$2606:$N2613)</f>
        <v>0.66666639999999999</v>
      </c>
      <c r="S2613" s="231">
        <f>SUBTOTAL(9,$O$2606:$O2613)</f>
        <v>0.3333332</v>
      </c>
      <c r="T2613" s="231">
        <f>IFERROR(+Revisión_Avance_Periodo!$S2613/Revisión_Avance_Periodo!$R2613,0)</f>
        <v>0.5</v>
      </c>
      <c r="U2613" s="184"/>
      <c r="V2613" s="185"/>
      <c r="W2613" s="183"/>
      <c r="X2613" s="183"/>
      <c r="Y2613" s="183"/>
      <c r="Z2613" s="186"/>
      <c r="AA2613" s="187"/>
    </row>
    <row r="2614" spans="1:27" x14ac:dyDescent="0.25">
      <c r="A2614" s="88">
        <v>220</v>
      </c>
      <c r="B2614" s="91" t="str">
        <f>CONCATENATE(Revisión_Avance_Periodo!$C2614,";",Revisión_Avance_Periodo!$E2614,";",Revisión_Avance_Periodo!$I2614)</f>
        <v>OE1;PR_10;ACT_12</v>
      </c>
      <c r="C2614" s="170" t="s">
        <v>9</v>
      </c>
      <c r="D2614" s="171" t="str">
        <f>VLOOKUP(Revisión_Avance_Periodo!$C2614,Componentes_BD!$F$1:$G$5,2,FALSE)</f>
        <v>Fortalecer la Vigilancia.</v>
      </c>
      <c r="E2614" s="106" t="s">
        <v>12</v>
      </c>
      <c r="F2614" s="89">
        <v>11</v>
      </c>
      <c r="G2614" s="89" t="str">
        <f>VLOOKUP(Revisión_Avance_Periodo!$A2614,BD_Seguimiento_OAP_2019!$A$2:$G$294,7,FALSE)</f>
        <v>PAI</v>
      </c>
      <c r="H2614" s="89" t="str">
        <f>VLOOKUP(Revisión_Avance_Periodo!$A2614,BD_Seguimiento_OAP_2019!$A$2:$J$294,10,FALSE)</f>
        <v>PAI_07 - Rendición de Cuentas</v>
      </c>
      <c r="I2614" s="89" t="s">
        <v>1759</v>
      </c>
      <c r="J2614" s="89" t="str">
        <f>VLOOKUP(Revisión_Avance_Periodo!$I2614,BD_Seguimiento_OAP_2019!$L:$M,2,FALSE)</f>
        <v>Implementar free press con medios de comunicación a nivel nacional</v>
      </c>
      <c r="K2614" s="106" t="s">
        <v>55</v>
      </c>
      <c r="L2614" s="172">
        <v>4.4642857142857152E-4</v>
      </c>
      <c r="M2614" s="173" t="s">
        <v>112</v>
      </c>
      <c r="N2614" s="174">
        <f>INDEX(BD_Seguimiento_OAP_2019!$AH$3:$AS$294,MATCH(Revisión_Avance_Periodo!$I2614,BD_Seguimiento_OAP_2019!$L$3:$L$294,0),MATCH(Revisión_Avance_Periodo!$M2614,BD_Seguimiento_OAP_2019!$AH$2:$AS$2,0))</f>
        <v>8.3333299999999999E-2</v>
      </c>
      <c r="O2614" s="174">
        <f>INDEX(BD_Seguimiento_OAP_2019!$AV$3:$BG$294,MATCH(Revisión_Avance_Periodo!$I2614,BD_Seguimiento_OAP_2019!$L$3:$L$294,0),MATCH(Revisión_Avance_Periodo!$M2614,BD_Seguimiento_OAP_2019!$AV$2:$BG$2,0))</f>
        <v>0</v>
      </c>
      <c r="P2614" s="189">
        <f t="shared" si="497"/>
        <v>0</v>
      </c>
      <c r="Q2614" s="173" t="str">
        <f>VLOOKUP(P2614,Tabla_Indicador_Gestion4[#All],3,TRUE)</f>
        <v>Por Ejecutar</v>
      </c>
      <c r="R2614" s="215">
        <f>SUBTOTAL(9,$N$2606:$N2614)</f>
        <v>0.74999970000000005</v>
      </c>
      <c r="S2614" s="231">
        <f>SUBTOTAL(9,$O$2606:$O2614)</f>
        <v>0.3333332</v>
      </c>
      <c r="T2614" s="231">
        <f>IFERROR(+Revisión_Avance_Periodo!$S2614/Revisión_Avance_Periodo!$R2614,0)</f>
        <v>0.44444444444444442</v>
      </c>
      <c r="U2614" s="184"/>
      <c r="V2614" s="185"/>
      <c r="W2614" s="183"/>
      <c r="X2614" s="183"/>
      <c r="Y2614" s="183"/>
      <c r="Z2614" s="186"/>
      <c r="AA2614" s="187"/>
    </row>
    <row r="2615" spans="1:27" x14ac:dyDescent="0.25">
      <c r="A2615" s="94">
        <v>220</v>
      </c>
      <c r="B2615" s="96" t="str">
        <f>CONCATENATE(Revisión_Avance_Periodo!$C2615,";",Revisión_Avance_Periodo!$E2615,";",Revisión_Avance_Periodo!$I2615)</f>
        <v>OE1;PR_10;ACT_12</v>
      </c>
      <c r="C2615" s="180" t="s">
        <v>9</v>
      </c>
      <c r="D2615" s="181" t="str">
        <f>VLOOKUP(Revisión_Avance_Periodo!$C2615,Componentes_BD!$F$1:$G$5,2,FALSE)</f>
        <v>Fortalecer la Vigilancia.</v>
      </c>
      <c r="E2615" s="119" t="s">
        <v>12</v>
      </c>
      <c r="F2615" s="95">
        <v>11</v>
      </c>
      <c r="G2615" s="95" t="str">
        <f>VLOOKUP(Revisión_Avance_Periodo!$A2615,BD_Seguimiento_OAP_2019!$A$2:$G$294,7,FALSE)</f>
        <v>PAI</v>
      </c>
      <c r="H2615" s="95" t="str">
        <f>VLOOKUP(Revisión_Avance_Periodo!$A2615,BD_Seguimiento_OAP_2019!$A$2:$J$294,10,FALSE)</f>
        <v>PAI_07 - Rendición de Cuentas</v>
      </c>
      <c r="I2615" s="95" t="s">
        <v>1759</v>
      </c>
      <c r="J2615" s="95" t="str">
        <f>VLOOKUP(Revisión_Avance_Periodo!$I2615,BD_Seguimiento_OAP_2019!$L:$M,2,FALSE)</f>
        <v>Implementar free press con medios de comunicación a nivel nacional</v>
      </c>
      <c r="K2615" s="119" t="s">
        <v>55</v>
      </c>
      <c r="L2615" s="172">
        <v>4.4642857142857152E-4</v>
      </c>
      <c r="M2615" s="182" t="s">
        <v>113</v>
      </c>
      <c r="N2615" s="174">
        <f>INDEX(BD_Seguimiento_OAP_2019!$AH$3:$AS$294,MATCH(Revisión_Avance_Periodo!$I2615,BD_Seguimiento_OAP_2019!$L$3:$L$294,0),MATCH(Revisión_Avance_Periodo!$M2615,BD_Seguimiento_OAP_2019!$AH$2:$AS$2,0))</f>
        <v>8.3333299999999999E-2</v>
      </c>
      <c r="O2615" s="174">
        <f>INDEX(BD_Seguimiento_OAP_2019!$AV$3:$BG$294,MATCH(Revisión_Avance_Periodo!$I2615,BD_Seguimiento_OAP_2019!$L$3:$L$294,0),MATCH(Revisión_Avance_Periodo!$M2615,BD_Seguimiento_OAP_2019!$AV$2:$BG$2,0))</f>
        <v>0</v>
      </c>
      <c r="P2615" s="188">
        <f t="shared" si="497"/>
        <v>0</v>
      </c>
      <c r="Q2615" s="182" t="str">
        <f>VLOOKUP(P2615,Tabla_Indicador_Gestion4[#All],3,TRUE)</f>
        <v>Por Ejecutar</v>
      </c>
      <c r="R2615" s="215">
        <f>SUBTOTAL(9,$N$2606:$N2615)</f>
        <v>0.8333330000000001</v>
      </c>
      <c r="S2615" s="231">
        <f>SUBTOTAL(9,$O$2606:$O2615)</f>
        <v>0.3333332</v>
      </c>
      <c r="T2615" s="231">
        <f>IFERROR(+Revisión_Avance_Periodo!$S2615/Revisión_Avance_Periodo!$R2615,0)</f>
        <v>0.39999999999999997</v>
      </c>
      <c r="U2615" s="184"/>
      <c r="V2615" s="185"/>
      <c r="W2615" s="183"/>
      <c r="X2615" s="183"/>
      <c r="Y2615" s="183"/>
      <c r="Z2615" s="186"/>
      <c r="AA2615" s="187"/>
    </row>
    <row r="2616" spans="1:27" x14ac:dyDescent="0.25">
      <c r="A2616" s="88">
        <v>220</v>
      </c>
      <c r="B2616" s="91" t="str">
        <f>CONCATENATE(Revisión_Avance_Periodo!$C2616,";",Revisión_Avance_Periodo!$E2616,";",Revisión_Avance_Periodo!$I2616)</f>
        <v>OE1;PR_10;ACT_12</v>
      </c>
      <c r="C2616" s="170" t="s">
        <v>9</v>
      </c>
      <c r="D2616" s="171" t="str">
        <f>VLOOKUP(Revisión_Avance_Periodo!$C2616,Componentes_BD!$F$1:$G$5,2,FALSE)</f>
        <v>Fortalecer la Vigilancia.</v>
      </c>
      <c r="E2616" s="106" t="s">
        <v>12</v>
      </c>
      <c r="F2616" s="89">
        <v>11</v>
      </c>
      <c r="G2616" s="89" t="str">
        <f>VLOOKUP(Revisión_Avance_Periodo!$A2616,BD_Seguimiento_OAP_2019!$A$2:$G$294,7,FALSE)</f>
        <v>PAI</v>
      </c>
      <c r="H2616" s="89" t="str">
        <f>VLOOKUP(Revisión_Avance_Periodo!$A2616,BD_Seguimiento_OAP_2019!$A$2:$J$294,10,FALSE)</f>
        <v>PAI_07 - Rendición de Cuentas</v>
      </c>
      <c r="I2616" s="89" t="s">
        <v>1759</v>
      </c>
      <c r="J2616" s="89" t="str">
        <f>VLOOKUP(Revisión_Avance_Periodo!$I2616,BD_Seguimiento_OAP_2019!$L:$M,2,FALSE)</f>
        <v>Implementar free press con medios de comunicación a nivel nacional</v>
      </c>
      <c r="K2616" s="106" t="s">
        <v>55</v>
      </c>
      <c r="L2616" s="172">
        <v>4.4642857142857152E-4</v>
      </c>
      <c r="M2616" s="173" t="s">
        <v>114</v>
      </c>
      <c r="N2616" s="174">
        <f>INDEX(BD_Seguimiento_OAP_2019!$AH$3:$AS$294,MATCH(Revisión_Avance_Periodo!$I2616,BD_Seguimiento_OAP_2019!$L$3:$L$294,0),MATCH(Revisión_Avance_Periodo!$M2616,BD_Seguimiento_OAP_2019!$AH$2:$AS$2,0))</f>
        <v>8.3333299999999999E-2</v>
      </c>
      <c r="O2616" s="174">
        <f>INDEX(BD_Seguimiento_OAP_2019!$AV$3:$BG$294,MATCH(Revisión_Avance_Periodo!$I2616,BD_Seguimiento_OAP_2019!$L$3:$L$294,0),MATCH(Revisión_Avance_Periodo!$M2616,BD_Seguimiento_OAP_2019!$AV$2:$BG$2,0))</f>
        <v>0</v>
      </c>
      <c r="P2616" s="189">
        <f t="shared" si="497"/>
        <v>0</v>
      </c>
      <c r="Q2616" s="173" t="str">
        <f>VLOOKUP(P2616,Tabla_Indicador_Gestion4[#All],3,TRUE)</f>
        <v>Por Ejecutar</v>
      </c>
      <c r="R2616" s="215">
        <f>SUBTOTAL(9,$N$2606:$N2616)</f>
        <v>0.91666630000000016</v>
      </c>
      <c r="S2616" s="231">
        <f>SUBTOTAL(9,$O$2606:$O2616)</f>
        <v>0.3333332</v>
      </c>
      <c r="T2616" s="231">
        <f>IFERROR(+Revisión_Avance_Periodo!$S2616/Revisión_Avance_Periodo!$R2616,0)</f>
        <v>0.36363636363636359</v>
      </c>
      <c r="U2616" s="184"/>
      <c r="V2616" s="185"/>
      <c r="W2616" s="183"/>
      <c r="X2616" s="183"/>
      <c r="Y2616" s="183"/>
      <c r="Z2616" s="186"/>
      <c r="AA2616" s="187"/>
    </row>
    <row r="2617" spans="1:27" ht="15.75" thickBot="1" x14ac:dyDescent="0.3">
      <c r="A2617" s="94">
        <v>220</v>
      </c>
      <c r="B2617" s="96" t="str">
        <f>CONCATENATE(Revisión_Avance_Periodo!$C2617,";",Revisión_Avance_Periodo!$E2617,";",Revisión_Avance_Periodo!$I2617)</f>
        <v>OE1;PR_10;ACT_12</v>
      </c>
      <c r="C2617" s="180" t="s">
        <v>9</v>
      </c>
      <c r="D2617" s="181" t="str">
        <f>VLOOKUP(Revisión_Avance_Periodo!$C2617,Componentes_BD!$F$1:$G$5,2,FALSE)</f>
        <v>Fortalecer la Vigilancia.</v>
      </c>
      <c r="E2617" s="119" t="s">
        <v>12</v>
      </c>
      <c r="F2617" s="95">
        <v>11</v>
      </c>
      <c r="G2617" s="95" t="str">
        <f>VLOOKUP(Revisión_Avance_Periodo!$A2617,BD_Seguimiento_OAP_2019!$A$2:$G$294,7,FALSE)</f>
        <v>PAI</v>
      </c>
      <c r="H2617" s="95" t="str">
        <f>VLOOKUP(Revisión_Avance_Periodo!$A2617,BD_Seguimiento_OAP_2019!$A$2:$J$294,10,FALSE)</f>
        <v>PAI_07 - Rendición de Cuentas</v>
      </c>
      <c r="I2617" s="95" t="s">
        <v>1759</v>
      </c>
      <c r="J2617" s="95" t="str">
        <f>VLOOKUP(Revisión_Avance_Periodo!$I2617,BD_Seguimiento_OAP_2019!$L:$M,2,FALSE)</f>
        <v>Implementar free press con medios de comunicación a nivel nacional</v>
      </c>
      <c r="K2617" s="119" t="s">
        <v>55</v>
      </c>
      <c r="L2617" s="172">
        <v>4.4642857142857152E-4</v>
      </c>
      <c r="M2617" s="182" t="s">
        <v>115</v>
      </c>
      <c r="N2617" s="174">
        <f>INDEX(BD_Seguimiento_OAP_2019!$AH$3:$AS$294,MATCH(Revisión_Avance_Periodo!$I2617,BD_Seguimiento_OAP_2019!$L$3:$L$294,0),MATCH(Revisión_Avance_Periodo!$M2617,BD_Seguimiento_OAP_2019!$AH$2:$AS$2,0))</f>
        <v>8.3333299999999999E-2</v>
      </c>
      <c r="O2617" s="174">
        <f>INDEX(BD_Seguimiento_OAP_2019!$AV$3:$BG$294,MATCH(Revisión_Avance_Periodo!$I2617,BD_Seguimiento_OAP_2019!$L$3:$L$294,0),MATCH(Revisión_Avance_Periodo!$M2617,BD_Seguimiento_OAP_2019!$AV$2:$BG$2,0))</f>
        <v>0</v>
      </c>
      <c r="P2617" s="188">
        <f t="shared" si="497"/>
        <v>0</v>
      </c>
      <c r="Q2617" s="182" t="str">
        <f>VLOOKUP(P2617,Tabla_Indicador_Gestion4[#All],3,TRUE)</f>
        <v>Por Ejecutar</v>
      </c>
      <c r="R2617" s="215">
        <f>SUBTOTAL(9,$N$2606:$N2617)</f>
        <v>0.99999960000000021</v>
      </c>
      <c r="S2617" s="231">
        <f>SUBTOTAL(9,$O$2606:$O2617)</f>
        <v>0.3333332</v>
      </c>
      <c r="T2617" s="231">
        <f>IFERROR(+Revisión_Avance_Periodo!$S2617/Revisión_Avance_Periodo!$R2617,0)</f>
        <v>0.33333333333333326</v>
      </c>
      <c r="U2617" s="184"/>
      <c r="V2617" s="185"/>
      <c r="W2617" s="183"/>
      <c r="X2617" s="183"/>
      <c r="Y2617" s="183"/>
      <c r="Z2617" s="186"/>
      <c r="AA2617" s="187"/>
    </row>
    <row r="2618" spans="1:27" x14ac:dyDescent="0.25">
      <c r="A2618" s="88">
        <v>221</v>
      </c>
      <c r="B2618" s="91" t="str">
        <f>CONCATENATE(Revisión_Avance_Periodo!$C2618,";",Revisión_Avance_Periodo!$E2618,";",Revisión_Avance_Periodo!$I2618)</f>
        <v>OE1;PR_10;ACT_13</v>
      </c>
      <c r="C2618" s="170" t="s">
        <v>9</v>
      </c>
      <c r="D2618" s="171" t="str">
        <f>VLOOKUP(Revisión_Avance_Periodo!$C2618,Componentes_BD!$F$1:$G$5,2,FALSE)</f>
        <v>Fortalecer la Vigilancia.</v>
      </c>
      <c r="E2618" s="106" t="s">
        <v>12</v>
      </c>
      <c r="F2618" s="89">
        <v>11</v>
      </c>
      <c r="G2618" s="89" t="str">
        <f>VLOOKUP(Revisión_Avance_Periodo!$A2618,BD_Seguimiento_OAP_2019!$A$2:$G$294,7,FALSE)</f>
        <v>PAI</v>
      </c>
      <c r="H2618" s="89" t="str">
        <f>VLOOKUP(Revisión_Avance_Periodo!$A2618,BD_Seguimiento_OAP_2019!$A$2:$J$294,10,FALSE)</f>
        <v>PAI_07 - Rendición de Cuentas</v>
      </c>
      <c r="I2618" s="89" t="s">
        <v>1767</v>
      </c>
      <c r="J2618" s="89" t="str">
        <f>VLOOKUP(Revisión_Avance_Periodo!$I2618,BD_Seguimiento_OAP_2019!$L:$M,2,FALSE)</f>
        <v>Desarrollar campañas informativas sobre temáticas de prevención dirigidas a los usuarios del Servicio de Transporte</v>
      </c>
      <c r="K2618" s="106" t="s">
        <v>55</v>
      </c>
      <c r="L2618" s="172">
        <v>4.4642857142857152E-4</v>
      </c>
      <c r="M2618" s="173" t="s">
        <v>104</v>
      </c>
      <c r="N2618" s="174">
        <f>INDEX(BD_Seguimiento_OAP_2019!$AH$3:$AS$294,MATCH(Revisión_Avance_Periodo!$I2618,BD_Seguimiento_OAP_2019!$L$3:$L$294,0),MATCH(Revisión_Avance_Periodo!$M2618,BD_Seguimiento_OAP_2019!$AH$2:$AS$2,0))</f>
        <v>8.3333299999999999E-2</v>
      </c>
      <c r="O2618" s="174">
        <f>INDEX(BD_Seguimiento_OAP_2019!$AV$3:$BG$294,MATCH(Revisión_Avance_Periodo!$I2618,BD_Seguimiento_OAP_2019!$L$3:$L$294,0),MATCH(Revisión_Avance_Periodo!$M2618,BD_Seguimiento_OAP_2019!$AV$2:$BG$2,0))</f>
        <v>8.3333299999999999E-2</v>
      </c>
      <c r="P2618" s="189">
        <f t="shared" si="497"/>
        <v>1</v>
      </c>
      <c r="Q2618" s="173" t="str">
        <f>VLOOKUP(P2618,Tabla_Indicador_Gestion4[#All],3,TRUE)</f>
        <v>Culminada</v>
      </c>
      <c r="R2618" s="213">
        <f>SUBTOTAL(9,$N$2618:$N2618)</f>
        <v>8.3333299999999999E-2</v>
      </c>
      <c r="S2618" s="234">
        <f>SUBTOTAL(9,$O$2618:$O2618)</f>
        <v>8.3333299999999999E-2</v>
      </c>
      <c r="T2618" s="234">
        <f>IFERROR(+Revisión_Avance_Periodo!$S2618/Revisión_Avance_Periodo!$R2618,0)</f>
        <v>1</v>
      </c>
      <c r="U2618" s="177">
        <f>SUBTOTAL(9,N2618:N2629)</f>
        <v>0.99999960000000021</v>
      </c>
      <c r="V2618" s="176">
        <f>SUBTOTAL(9,O2618:O2629)</f>
        <v>0.3333332</v>
      </c>
      <c r="W2618" s="176">
        <f t="shared" ref="W2618" si="504">+V2618/U2618</f>
        <v>0.33333333333333326</v>
      </c>
      <c r="X2618" s="176"/>
      <c r="Y2618" s="176">
        <f>100%-Revisión_Avance_Periodo!$W2618</f>
        <v>0.66666666666666674</v>
      </c>
      <c r="Z2618" s="178" t="str">
        <f>VLOOKUP(W2618,Tabla_Indicador_Gestion4[],3,TRUE)</f>
        <v>En Tramite</v>
      </c>
      <c r="AA2618" s="179">
        <f>Revisión_Avance_Periodo!$W2618*Revisión_Avance_Periodo!$L2618</f>
        <v>1.488095238095238E-4</v>
      </c>
    </row>
    <row r="2619" spans="1:27" x14ac:dyDescent="0.25">
      <c r="A2619" s="94">
        <v>221</v>
      </c>
      <c r="B2619" s="96" t="str">
        <f>CONCATENATE(Revisión_Avance_Periodo!$C2619,";",Revisión_Avance_Periodo!$E2619,";",Revisión_Avance_Periodo!$I2619)</f>
        <v>OE1;PR_10;ACT_13</v>
      </c>
      <c r="C2619" s="180" t="s">
        <v>9</v>
      </c>
      <c r="D2619" s="181" t="str">
        <f>VLOOKUP(Revisión_Avance_Periodo!$C2619,Componentes_BD!$F$1:$G$5,2,FALSE)</f>
        <v>Fortalecer la Vigilancia.</v>
      </c>
      <c r="E2619" s="119" t="s">
        <v>12</v>
      </c>
      <c r="F2619" s="95">
        <v>11</v>
      </c>
      <c r="G2619" s="95" t="str">
        <f>VLOOKUP(Revisión_Avance_Periodo!$A2619,BD_Seguimiento_OAP_2019!$A$2:$G$294,7,FALSE)</f>
        <v>PAI</v>
      </c>
      <c r="H2619" s="95" t="str">
        <f>VLOOKUP(Revisión_Avance_Periodo!$A2619,BD_Seguimiento_OAP_2019!$A$2:$J$294,10,FALSE)</f>
        <v>PAI_07 - Rendición de Cuentas</v>
      </c>
      <c r="I2619" s="95" t="s">
        <v>1767</v>
      </c>
      <c r="J2619" s="95" t="str">
        <f>VLOOKUP(Revisión_Avance_Periodo!$I2619,BD_Seguimiento_OAP_2019!$L:$M,2,FALSE)</f>
        <v>Desarrollar campañas informativas sobre temáticas de prevención dirigidas a los usuarios del Servicio de Transporte</v>
      </c>
      <c r="K2619" s="119" t="s">
        <v>55</v>
      </c>
      <c r="L2619" s="172">
        <v>4.4642857142857152E-4</v>
      </c>
      <c r="M2619" s="182" t="s">
        <v>105</v>
      </c>
      <c r="N2619" s="174">
        <f>INDEX(BD_Seguimiento_OAP_2019!$AH$3:$AS$294,MATCH(Revisión_Avance_Periodo!$I2619,BD_Seguimiento_OAP_2019!$L$3:$L$294,0),MATCH(Revisión_Avance_Periodo!$M2619,BD_Seguimiento_OAP_2019!$AH$2:$AS$2,0))</f>
        <v>8.3333299999999999E-2</v>
      </c>
      <c r="O2619" s="174">
        <f>INDEX(BD_Seguimiento_OAP_2019!$AV$3:$BG$294,MATCH(Revisión_Avance_Periodo!$I2619,BD_Seguimiento_OAP_2019!$L$3:$L$294,0),MATCH(Revisión_Avance_Periodo!$M2619,BD_Seguimiento_OAP_2019!$AV$2:$BG$2,0))</f>
        <v>8.3333299999999999E-2</v>
      </c>
      <c r="P2619" s="188">
        <f t="shared" si="497"/>
        <v>1</v>
      </c>
      <c r="Q2619" s="182" t="str">
        <f>VLOOKUP(P2619,Tabla_Indicador_Gestion4[#All],3,TRUE)</f>
        <v>Culminada</v>
      </c>
      <c r="R2619" s="215">
        <f>SUBTOTAL(9,$N$2618:$N2619)</f>
        <v>0.1666666</v>
      </c>
      <c r="S2619" s="231">
        <f>SUBTOTAL(9,$O$2618:$O2619)</f>
        <v>0.1666666</v>
      </c>
      <c r="T2619" s="231">
        <f>IFERROR(+Revisión_Avance_Periodo!$S2619/Revisión_Avance_Periodo!$R2619,0)</f>
        <v>1</v>
      </c>
      <c r="U2619" s="184"/>
      <c r="V2619" s="185"/>
      <c r="W2619" s="183"/>
      <c r="X2619" s="183"/>
      <c r="Y2619" s="183"/>
      <c r="Z2619" s="186"/>
      <c r="AA2619" s="187"/>
    </row>
    <row r="2620" spans="1:27" x14ac:dyDescent="0.25">
      <c r="A2620" s="88">
        <v>221</v>
      </c>
      <c r="B2620" s="91" t="str">
        <f>CONCATENATE(Revisión_Avance_Periodo!$C2620,";",Revisión_Avance_Periodo!$E2620,";",Revisión_Avance_Periodo!$I2620)</f>
        <v>OE1;PR_10;ACT_13</v>
      </c>
      <c r="C2620" s="170" t="s">
        <v>9</v>
      </c>
      <c r="D2620" s="171" t="str">
        <f>VLOOKUP(Revisión_Avance_Periodo!$C2620,Componentes_BD!$F$1:$G$5,2,FALSE)</f>
        <v>Fortalecer la Vigilancia.</v>
      </c>
      <c r="E2620" s="106" t="s">
        <v>12</v>
      </c>
      <c r="F2620" s="89">
        <v>11</v>
      </c>
      <c r="G2620" s="89" t="str">
        <f>VLOOKUP(Revisión_Avance_Periodo!$A2620,BD_Seguimiento_OAP_2019!$A$2:$G$294,7,FALSE)</f>
        <v>PAI</v>
      </c>
      <c r="H2620" s="89" t="str">
        <f>VLOOKUP(Revisión_Avance_Periodo!$A2620,BD_Seguimiento_OAP_2019!$A$2:$J$294,10,FALSE)</f>
        <v>PAI_07 - Rendición de Cuentas</v>
      </c>
      <c r="I2620" s="89" t="s">
        <v>1767</v>
      </c>
      <c r="J2620" s="89" t="str">
        <f>VLOOKUP(Revisión_Avance_Periodo!$I2620,BD_Seguimiento_OAP_2019!$L:$M,2,FALSE)</f>
        <v>Desarrollar campañas informativas sobre temáticas de prevención dirigidas a los usuarios del Servicio de Transporte</v>
      </c>
      <c r="K2620" s="106" t="s">
        <v>55</v>
      </c>
      <c r="L2620" s="172">
        <v>4.4642857142857152E-4</v>
      </c>
      <c r="M2620" s="173" t="s">
        <v>106</v>
      </c>
      <c r="N2620" s="174">
        <f>INDEX(BD_Seguimiento_OAP_2019!$AH$3:$AS$294,MATCH(Revisión_Avance_Periodo!$I2620,BD_Seguimiento_OAP_2019!$L$3:$L$294,0),MATCH(Revisión_Avance_Periodo!$M2620,BD_Seguimiento_OAP_2019!$AH$2:$AS$2,0))</f>
        <v>8.3333299999999999E-2</v>
      </c>
      <c r="O2620" s="174">
        <f>INDEX(BD_Seguimiento_OAP_2019!$AV$3:$BG$294,MATCH(Revisión_Avance_Periodo!$I2620,BD_Seguimiento_OAP_2019!$L$3:$L$294,0),MATCH(Revisión_Avance_Periodo!$M2620,BD_Seguimiento_OAP_2019!$AV$2:$BG$2,0))</f>
        <v>8.3333299999999999E-2</v>
      </c>
      <c r="P2620" s="189">
        <f t="shared" si="497"/>
        <v>1</v>
      </c>
      <c r="Q2620" s="173" t="str">
        <f>VLOOKUP(P2620,Tabla_Indicador_Gestion4[#All],3,TRUE)</f>
        <v>Culminada</v>
      </c>
      <c r="R2620" s="215">
        <f>SUBTOTAL(9,$N$2618:$N2620)</f>
        <v>0.2499999</v>
      </c>
      <c r="S2620" s="231">
        <f>SUBTOTAL(9,$O$2618:$O2620)</f>
        <v>0.2499999</v>
      </c>
      <c r="T2620" s="231">
        <f>IFERROR(+Revisión_Avance_Periodo!$S2620/Revisión_Avance_Periodo!$R2620,0)</f>
        <v>1</v>
      </c>
      <c r="U2620" s="184"/>
      <c r="V2620" s="185"/>
      <c r="W2620" s="183"/>
      <c r="X2620" s="183"/>
      <c r="Y2620" s="183"/>
      <c r="Z2620" s="186"/>
      <c r="AA2620" s="187"/>
    </row>
    <row r="2621" spans="1:27" x14ac:dyDescent="0.25">
      <c r="A2621" s="94">
        <v>221</v>
      </c>
      <c r="B2621" s="96" t="str">
        <f>CONCATENATE(Revisión_Avance_Periodo!$C2621,";",Revisión_Avance_Periodo!$E2621,";",Revisión_Avance_Periodo!$I2621)</f>
        <v>OE1;PR_10;ACT_13</v>
      </c>
      <c r="C2621" s="180" t="s">
        <v>9</v>
      </c>
      <c r="D2621" s="181" t="str">
        <f>VLOOKUP(Revisión_Avance_Periodo!$C2621,Componentes_BD!$F$1:$G$5,2,FALSE)</f>
        <v>Fortalecer la Vigilancia.</v>
      </c>
      <c r="E2621" s="119" t="s">
        <v>12</v>
      </c>
      <c r="F2621" s="95">
        <v>11</v>
      </c>
      <c r="G2621" s="95" t="str">
        <f>VLOOKUP(Revisión_Avance_Periodo!$A2621,BD_Seguimiento_OAP_2019!$A$2:$G$294,7,FALSE)</f>
        <v>PAI</v>
      </c>
      <c r="H2621" s="95" t="str">
        <f>VLOOKUP(Revisión_Avance_Periodo!$A2621,BD_Seguimiento_OAP_2019!$A$2:$J$294,10,FALSE)</f>
        <v>PAI_07 - Rendición de Cuentas</v>
      </c>
      <c r="I2621" s="95" t="s">
        <v>1767</v>
      </c>
      <c r="J2621" s="95" t="str">
        <f>VLOOKUP(Revisión_Avance_Periodo!$I2621,BD_Seguimiento_OAP_2019!$L:$M,2,FALSE)</f>
        <v>Desarrollar campañas informativas sobre temáticas de prevención dirigidas a los usuarios del Servicio de Transporte</v>
      </c>
      <c r="K2621" s="119" t="s">
        <v>55</v>
      </c>
      <c r="L2621" s="172">
        <v>4.4642857142857152E-4</v>
      </c>
      <c r="M2621" s="182" t="s">
        <v>107</v>
      </c>
      <c r="N2621" s="174">
        <f>INDEX(BD_Seguimiento_OAP_2019!$AH$3:$AS$294,MATCH(Revisión_Avance_Periodo!$I2621,BD_Seguimiento_OAP_2019!$L$3:$L$294,0),MATCH(Revisión_Avance_Periodo!$M2621,BD_Seguimiento_OAP_2019!$AH$2:$AS$2,0))</f>
        <v>8.3333299999999999E-2</v>
      </c>
      <c r="O2621" s="174">
        <f>INDEX(BD_Seguimiento_OAP_2019!$AV$3:$BG$294,MATCH(Revisión_Avance_Periodo!$I2621,BD_Seguimiento_OAP_2019!$L$3:$L$294,0),MATCH(Revisión_Avance_Periodo!$M2621,BD_Seguimiento_OAP_2019!$AV$2:$BG$2,0))</f>
        <v>8.3333299999999999E-2</v>
      </c>
      <c r="P2621" s="188">
        <f t="shared" si="497"/>
        <v>1</v>
      </c>
      <c r="Q2621" s="182" t="str">
        <f>VLOOKUP(P2621,Tabla_Indicador_Gestion4[#All],3,TRUE)</f>
        <v>Culminada</v>
      </c>
      <c r="R2621" s="215">
        <f>SUBTOTAL(9,$N$2618:$N2621)</f>
        <v>0.3333332</v>
      </c>
      <c r="S2621" s="231">
        <f>SUBTOTAL(9,$O$2618:$O2621)</f>
        <v>0.3333332</v>
      </c>
      <c r="T2621" s="231">
        <f>IFERROR(+Revisión_Avance_Periodo!$S2621/Revisión_Avance_Periodo!$R2621,0)</f>
        <v>1</v>
      </c>
      <c r="U2621" s="184"/>
      <c r="V2621" s="185"/>
      <c r="W2621" s="183"/>
      <c r="X2621" s="183"/>
      <c r="Y2621" s="183"/>
      <c r="Z2621" s="186"/>
      <c r="AA2621" s="187"/>
    </row>
    <row r="2622" spans="1:27" x14ac:dyDescent="0.25">
      <c r="A2622" s="88">
        <v>221</v>
      </c>
      <c r="B2622" s="91" t="str">
        <f>CONCATENATE(Revisión_Avance_Periodo!$C2622,";",Revisión_Avance_Periodo!$E2622,";",Revisión_Avance_Periodo!$I2622)</f>
        <v>OE1;PR_10;ACT_13</v>
      </c>
      <c r="C2622" s="170" t="s">
        <v>9</v>
      </c>
      <c r="D2622" s="171" t="str">
        <f>VLOOKUP(Revisión_Avance_Periodo!$C2622,Componentes_BD!$F$1:$G$5,2,FALSE)</f>
        <v>Fortalecer la Vigilancia.</v>
      </c>
      <c r="E2622" s="106" t="s">
        <v>12</v>
      </c>
      <c r="F2622" s="89">
        <v>11</v>
      </c>
      <c r="G2622" s="89" t="str">
        <f>VLOOKUP(Revisión_Avance_Periodo!$A2622,BD_Seguimiento_OAP_2019!$A$2:$G$294,7,FALSE)</f>
        <v>PAI</v>
      </c>
      <c r="H2622" s="89" t="str">
        <f>VLOOKUP(Revisión_Avance_Periodo!$A2622,BD_Seguimiento_OAP_2019!$A$2:$J$294,10,FALSE)</f>
        <v>PAI_07 - Rendición de Cuentas</v>
      </c>
      <c r="I2622" s="89" t="s">
        <v>1767</v>
      </c>
      <c r="J2622" s="89" t="str">
        <f>VLOOKUP(Revisión_Avance_Periodo!$I2622,BD_Seguimiento_OAP_2019!$L:$M,2,FALSE)</f>
        <v>Desarrollar campañas informativas sobre temáticas de prevención dirigidas a los usuarios del Servicio de Transporte</v>
      </c>
      <c r="K2622" s="106" t="s">
        <v>55</v>
      </c>
      <c r="L2622" s="172">
        <v>4.4642857142857152E-4</v>
      </c>
      <c r="M2622" s="173" t="s">
        <v>108</v>
      </c>
      <c r="N2622" s="174">
        <f>INDEX(BD_Seguimiento_OAP_2019!$AH$3:$AS$294,MATCH(Revisión_Avance_Periodo!$I2622,BD_Seguimiento_OAP_2019!$L$3:$L$294,0),MATCH(Revisión_Avance_Periodo!$M2622,BD_Seguimiento_OAP_2019!$AH$2:$AS$2,0))</f>
        <v>8.3333299999999999E-2</v>
      </c>
      <c r="O2622" s="174">
        <f>INDEX(BD_Seguimiento_OAP_2019!$AV$3:$BG$294,MATCH(Revisión_Avance_Periodo!$I2622,BD_Seguimiento_OAP_2019!$L$3:$L$294,0),MATCH(Revisión_Avance_Periodo!$M2622,BD_Seguimiento_OAP_2019!$AV$2:$BG$2,0))</f>
        <v>0</v>
      </c>
      <c r="P2622" s="189">
        <f t="shared" si="497"/>
        <v>0</v>
      </c>
      <c r="Q2622" s="173" t="str">
        <f>VLOOKUP(P2622,Tabla_Indicador_Gestion4[#All],3,TRUE)</f>
        <v>Por Ejecutar</v>
      </c>
      <c r="R2622" s="215">
        <f>SUBTOTAL(9,$N$2618:$N2622)</f>
        <v>0.4166665</v>
      </c>
      <c r="S2622" s="231">
        <f>SUBTOTAL(9,$O$2618:$O2622)</f>
        <v>0.3333332</v>
      </c>
      <c r="T2622" s="231">
        <f>IFERROR(+Revisión_Avance_Periodo!$S2622/Revisión_Avance_Periodo!$R2622,0)</f>
        <v>0.8</v>
      </c>
      <c r="U2622" s="184"/>
      <c r="V2622" s="185"/>
      <c r="W2622" s="183"/>
      <c r="X2622" s="183"/>
      <c r="Y2622" s="183"/>
      <c r="Z2622" s="186"/>
      <c r="AA2622" s="187"/>
    </row>
    <row r="2623" spans="1:27" x14ac:dyDescent="0.25">
      <c r="A2623" s="94">
        <v>221</v>
      </c>
      <c r="B2623" s="96" t="str">
        <f>CONCATENATE(Revisión_Avance_Periodo!$C2623,";",Revisión_Avance_Periodo!$E2623,";",Revisión_Avance_Periodo!$I2623)</f>
        <v>OE1;PR_10;ACT_13</v>
      </c>
      <c r="C2623" s="180" t="s">
        <v>9</v>
      </c>
      <c r="D2623" s="181" t="str">
        <f>VLOOKUP(Revisión_Avance_Periodo!$C2623,Componentes_BD!$F$1:$G$5,2,FALSE)</f>
        <v>Fortalecer la Vigilancia.</v>
      </c>
      <c r="E2623" s="119" t="s">
        <v>12</v>
      </c>
      <c r="F2623" s="95">
        <v>11</v>
      </c>
      <c r="G2623" s="95" t="str">
        <f>VLOOKUP(Revisión_Avance_Periodo!$A2623,BD_Seguimiento_OAP_2019!$A$2:$G$294,7,FALSE)</f>
        <v>PAI</v>
      </c>
      <c r="H2623" s="95" t="str">
        <f>VLOOKUP(Revisión_Avance_Periodo!$A2623,BD_Seguimiento_OAP_2019!$A$2:$J$294,10,FALSE)</f>
        <v>PAI_07 - Rendición de Cuentas</v>
      </c>
      <c r="I2623" s="95" t="s">
        <v>1767</v>
      </c>
      <c r="J2623" s="95" t="str">
        <f>VLOOKUP(Revisión_Avance_Periodo!$I2623,BD_Seguimiento_OAP_2019!$L:$M,2,FALSE)</f>
        <v>Desarrollar campañas informativas sobre temáticas de prevención dirigidas a los usuarios del Servicio de Transporte</v>
      </c>
      <c r="K2623" s="119" t="s">
        <v>55</v>
      </c>
      <c r="L2623" s="172">
        <v>4.4642857142857152E-4</v>
      </c>
      <c r="M2623" s="182" t="s">
        <v>109</v>
      </c>
      <c r="N2623" s="174">
        <f>INDEX(BD_Seguimiento_OAP_2019!$AH$3:$AS$294,MATCH(Revisión_Avance_Periodo!$I2623,BD_Seguimiento_OAP_2019!$L$3:$L$294,0),MATCH(Revisión_Avance_Periodo!$M2623,BD_Seguimiento_OAP_2019!$AH$2:$AS$2,0))</f>
        <v>8.3333299999999999E-2</v>
      </c>
      <c r="O2623" s="174">
        <f>INDEX(BD_Seguimiento_OAP_2019!$AV$3:$BG$294,MATCH(Revisión_Avance_Periodo!$I2623,BD_Seguimiento_OAP_2019!$L$3:$L$294,0),MATCH(Revisión_Avance_Periodo!$M2623,BD_Seguimiento_OAP_2019!$AV$2:$BG$2,0))</f>
        <v>0</v>
      </c>
      <c r="P2623" s="188">
        <f t="shared" si="497"/>
        <v>0</v>
      </c>
      <c r="Q2623" s="182" t="str">
        <f>VLOOKUP(P2623,Tabla_Indicador_Gestion4[#All],3,TRUE)</f>
        <v>Por Ejecutar</v>
      </c>
      <c r="R2623" s="215">
        <f>SUBTOTAL(9,$N$2618:$N2623)</f>
        <v>0.49999979999999999</v>
      </c>
      <c r="S2623" s="231">
        <f>SUBTOTAL(9,$O$2618:$O2623)</f>
        <v>0.3333332</v>
      </c>
      <c r="T2623" s="231">
        <f>IFERROR(+Revisión_Avance_Periodo!$S2623/Revisión_Avance_Periodo!$R2623,0)</f>
        <v>0.66666666666666663</v>
      </c>
      <c r="U2623" s="184"/>
      <c r="V2623" s="185"/>
      <c r="W2623" s="183"/>
      <c r="X2623" s="183"/>
      <c r="Y2623" s="183"/>
      <c r="Z2623" s="186"/>
      <c r="AA2623" s="187"/>
    </row>
    <row r="2624" spans="1:27" x14ac:dyDescent="0.25">
      <c r="A2624" s="88">
        <v>221</v>
      </c>
      <c r="B2624" s="91" t="str">
        <f>CONCATENATE(Revisión_Avance_Periodo!$C2624,";",Revisión_Avance_Periodo!$E2624,";",Revisión_Avance_Periodo!$I2624)</f>
        <v>OE1;PR_10;ACT_13</v>
      </c>
      <c r="C2624" s="170" t="s">
        <v>9</v>
      </c>
      <c r="D2624" s="171" t="str">
        <f>VLOOKUP(Revisión_Avance_Periodo!$C2624,Componentes_BD!$F$1:$G$5,2,FALSE)</f>
        <v>Fortalecer la Vigilancia.</v>
      </c>
      <c r="E2624" s="106" t="s">
        <v>12</v>
      </c>
      <c r="F2624" s="89">
        <v>11</v>
      </c>
      <c r="G2624" s="89" t="str">
        <f>VLOOKUP(Revisión_Avance_Periodo!$A2624,BD_Seguimiento_OAP_2019!$A$2:$G$294,7,FALSE)</f>
        <v>PAI</v>
      </c>
      <c r="H2624" s="89" t="str">
        <f>VLOOKUP(Revisión_Avance_Periodo!$A2624,BD_Seguimiento_OAP_2019!$A$2:$J$294,10,FALSE)</f>
        <v>PAI_07 - Rendición de Cuentas</v>
      </c>
      <c r="I2624" s="89" t="s">
        <v>1767</v>
      </c>
      <c r="J2624" s="89" t="str">
        <f>VLOOKUP(Revisión_Avance_Periodo!$I2624,BD_Seguimiento_OAP_2019!$L:$M,2,FALSE)</f>
        <v>Desarrollar campañas informativas sobre temáticas de prevención dirigidas a los usuarios del Servicio de Transporte</v>
      </c>
      <c r="K2624" s="106" t="s">
        <v>55</v>
      </c>
      <c r="L2624" s="172">
        <v>4.4642857142857152E-4</v>
      </c>
      <c r="M2624" s="173" t="s">
        <v>110</v>
      </c>
      <c r="N2624" s="174">
        <f>INDEX(BD_Seguimiento_OAP_2019!$AH$3:$AS$294,MATCH(Revisión_Avance_Periodo!$I2624,BD_Seguimiento_OAP_2019!$L$3:$L$294,0),MATCH(Revisión_Avance_Periodo!$M2624,BD_Seguimiento_OAP_2019!$AH$2:$AS$2,0))</f>
        <v>8.3333299999999999E-2</v>
      </c>
      <c r="O2624" s="174">
        <f>INDEX(BD_Seguimiento_OAP_2019!$AV$3:$BG$294,MATCH(Revisión_Avance_Periodo!$I2624,BD_Seguimiento_OAP_2019!$L$3:$L$294,0),MATCH(Revisión_Avance_Periodo!$M2624,BD_Seguimiento_OAP_2019!$AV$2:$BG$2,0))</f>
        <v>0</v>
      </c>
      <c r="P2624" s="189">
        <f t="shared" si="497"/>
        <v>0</v>
      </c>
      <c r="Q2624" s="173" t="str">
        <f>VLOOKUP(P2624,Tabla_Indicador_Gestion4[#All],3,TRUE)</f>
        <v>Por Ejecutar</v>
      </c>
      <c r="R2624" s="215">
        <f>SUBTOTAL(9,$N$2618:$N2624)</f>
        <v>0.58333309999999994</v>
      </c>
      <c r="S2624" s="231">
        <f>SUBTOTAL(9,$O$2618:$O2624)</f>
        <v>0.3333332</v>
      </c>
      <c r="T2624" s="231">
        <f>IFERROR(+Revisión_Avance_Periodo!$S2624/Revisión_Avance_Periodo!$R2624,0)</f>
        <v>0.57142857142857151</v>
      </c>
      <c r="U2624" s="184"/>
      <c r="V2624" s="185"/>
      <c r="W2624" s="183"/>
      <c r="X2624" s="183"/>
      <c r="Y2624" s="183"/>
      <c r="Z2624" s="186"/>
      <c r="AA2624" s="187"/>
    </row>
    <row r="2625" spans="1:27" x14ac:dyDescent="0.25">
      <c r="A2625" s="94">
        <v>221</v>
      </c>
      <c r="B2625" s="96" t="str">
        <f>CONCATENATE(Revisión_Avance_Periodo!$C2625,";",Revisión_Avance_Periodo!$E2625,";",Revisión_Avance_Periodo!$I2625)</f>
        <v>OE1;PR_10;ACT_13</v>
      </c>
      <c r="C2625" s="180" t="s">
        <v>9</v>
      </c>
      <c r="D2625" s="181" t="str">
        <f>VLOOKUP(Revisión_Avance_Periodo!$C2625,Componentes_BD!$F$1:$G$5,2,FALSE)</f>
        <v>Fortalecer la Vigilancia.</v>
      </c>
      <c r="E2625" s="119" t="s">
        <v>12</v>
      </c>
      <c r="F2625" s="95">
        <v>11</v>
      </c>
      <c r="G2625" s="95" t="str">
        <f>VLOOKUP(Revisión_Avance_Periodo!$A2625,BD_Seguimiento_OAP_2019!$A$2:$G$294,7,FALSE)</f>
        <v>PAI</v>
      </c>
      <c r="H2625" s="95" t="str">
        <f>VLOOKUP(Revisión_Avance_Periodo!$A2625,BD_Seguimiento_OAP_2019!$A$2:$J$294,10,FALSE)</f>
        <v>PAI_07 - Rendición de Cuentas</v>
      </c>
      <c r="I2625" s="95" t="s">
        <v>1767</v>
      </c>
      <c r="J2625" s="95" t="str">
        <f>VLOOKUP(Revisión_Avance_Periodo!$I2625,BD_Seguimiento_OAP_2019!$L:$M,2,FALSE)</f>
        <v>Desarrollar campañas informativas sobre temáticas de prevención dirigidas a los usuarios del Servicio de Transporte</v>
      </c>
      <c r="K2625" s="119" t="s">
        <v>55</v>
      </c>
      <c r="L2625" s="172">
        <v>4.4642857142857152E-4</v>
      </c>
      <c r="M2625" s="182" t="s">
        <v>111</v>
      </c>
      <c r="N2625" s="174">
        <f>INDEX(BD_Seguimiento_OAP_2019!$AH$3:$AS$294,MATCH(Revisión_Avance_Periodo!$I2625,BD_Seguimiento_OAP_2019!$L$3:$L$294,0),MATCH(Revisión_Avance_Periodo!$M2625,BD_Seguimiento_OAP_2019!$AH$2:$AS$2,0))</f>
        <v>8.3333299999999999E-2</v>
      </c>
      <c r="O2625" s="174">
        <f>INDEX(BD_Seguimiento_OAP_2019!$AV$3:$BG$294,MATCH(Revisión_Avance_Periodo!$I2625,BD_Seguimiento_OAP_2019!$L$3:$L$294,0),MATCH(Revisión_Avance_Periodo!$M2625,BD_Seguimiento_OAP_2019!$AV$2:$BG$2,0))</f>
        <v>0</v>
      </c>
      <c r="P2625" s="188">
        <f t="shared" si="497"/>
        <v>0</v>
      </c>
      <c r="Q2625" s="182" t="str">
        <f>VLOOKUP(P2625,Tabla_Indicador_Gestion4[#All],3,TRUE)</f>
        <v>Por Ejecutar</v>
      </c>
      <c r="R2625" s="215">
        <f>SUBTOTAL(9,$N$2618:$N2625)</f>
        <v>0.66666639999999999</v>
      </c>
      <c r="S2625" s="231">
        <f>SUBTOTAL(9,$O$2618:$O2625)</f>
        <v>0.3333332</v>
      </c>
      <c r="T2625" s="231">
        <f>IFERROR(+Revisión_Avance_Periodo!$S2625/Revisión_Avance_Periodo!$R2625,0)</f>
        <v>0.5</v>
      </c>
      <c r="U2625" s="184"/>
      <c r="V2625" s="185"/>
      <c r="W2625" s="183"/>
      <c r="X2625" s="183"/>
      <c r="Y2625" s="183"/>
      <c r="Z2625" s="186"/>
      <c r="AA2625" s="187"/>
    </row>
    <row r="2626" spans="1:27" x14ac:dyDescent="0.25">
      <c r="A2626" s="88">
        <v>221</v>
      </c>
      <c r="B2626" s="91" t="str">
        <f>CONCATENATE(Revisión_Avance_Periodo!$C2626,";",Revisión_Avance_Periodo!$E2626,";",Revisión_Avance_Periodo!$I2626)</f>
        <v>OE1;PR_10;ACT_13</v>
      </c>
      <c r="C2626" s="170" t="s">
        <v>9</v>
      </c>
      <c r="D2626" s="171" t="str">
        <f>VLOOKUP(Revisión_Avance_Periodo!$C2626,Componentes_BD!$F$1:$G$5,2,FALSE)</f>
        <v>Fortalecer la Vigilancia.</v>
      </c>
      <c r="E2626" s="106" t="s">
        <v>12</v>
      </c>
      <c r="F2626" s="89">
        <v>11</v>
      </c>
      <c r="G2626" s="89" t="str">
        <f>VLOOKUP(Revisión_Avance_Periodo!$A2626,BD_Seguimiento_OAP_2019!$A$2:$G$294,7,FALSE)</f>
        <v>PAI</v>
      </c>
      <c r="H2626" s="89" t="str">
        <f>VLOOKUP(Revisión_Avance_Periodo!$A2626,BD_Seguimiento_OAP_2019!$A$2:$J$294,10,FALSE)</f>
        <v>PAI_07 - Rendición de Cuentas</v>
      </c>
      <c r="I2626" s="89" t="s">
        <v>1767</v>
      </c>
      <c r="J2626" s="89" t="str">
        <f>VLOOKUP(Revisión_Avance_Periodo!$I2626,BD_Seguimiento_OAP_2019!$L:$M,2,FALSE)</f>
        <v>Desarrollar campañas informativas sobre temáticas de prevención dirigidas a los usuarios del Servicio de Transporte</v>
      </c>
      <c r="K2626" s="106" t="s">
        <v>55</v>
      </c>
      <c r="L2626" s="172">
        <v>4.4642857142857152E-4</v>
      </c>
      <c r="M2626" s="173" t="s">
        <v>112</v>
      </c>
      <c r="N2626" s="174">
        <f>INDEX(BD_Seguimiento_OAP_2019!$AH$3:$AS$294,MATCH(Revisión_Avance_Periodo!$I2626,BD_Seguimiento_OAP_2019!$L$3:$L$294,0),MATCH(Revisión_Avance_Periodo!$M2626,BD_Seguimiento_OAP_2019!$AH$2:$AS$2,0))</f>
        <v>8.3333299999999999E-2</v>
      </c>
      <c r="O2626" s="174">
        <f>INDEX(BD_Seguimiento_OAP_2019!$AV$3:$BG$294,MATCH(Revisión_Avance_Periodo!$I2626,BD_Seguimiento_OAP_2019!$L$3:$L$294,0),MATCH(Revisión_Avance_Periodo!$M2626,BD_Seguimiento_OAP_2019!$AV$2:$BG$2,0))</f>
        <v>0</v>
      </c>
      <c r="P2626" s="189">
        <f t="shared" si="497"/>
        <v>0</v>
      </c>
      <c r="Q2626" s="173" t="str">
        <f>VLOOKUP(P2626,Tabla_Indicador_Gestion4[#All],3,TRUE)</f>
        <v>Por Ejecutar</v>
      </c>
      <c r="R2626" s="215">
        <f>SUBTOTAL(9,$N$2618:$N2626)</f>
        <v>0.74999970000000005</v>
      </c>
      <c r="S2626" s="231">
        <f>SUBTOTAL(9,$O$2618:$O2626)</f>
        <v>0.3333332</v>
      </c>
      <c r="T2626" s="231">
        <f>IFERROR(+Revisión_Avance_Periodo!$S2626/Revisión_Avance_Periodo!$R2626,0)</f>
        <v>0.44444444444444442</v>
      </c>
      <c r="U2626" s="184"/>
      <c r="V2626" s="185"/>
      <c r="W2626" s="183"/>
      <c r="X2626" s="183"/>
      <c r="Y2626" s="183"/>
      <c r="Z2626" s="186"/>
      <c r="AA2626" s="187"/>
    </row>
    <row r="2627" spans="1:27" x14ac:dyDescent="0.25">
      <c r="A2627" s="94">
        <v>221</v>
      </c>
      <c r="B2627" s="96" t="str">
        <f>CONCATENATE(Revisión_Avance_Periodo!$C2627,";",Revisión_Avance_Periodo!$E2627,";",Revisión_Avance_Periodo!$I2627)</f>
        <v>OE1;PR_10;ACT_13</v>
      </c>
      <c r="C2627" s="180" t="s">
        <v>9</v>
      </c>
      <c r="D2627" s="181" t="str">
        <f>VLOOKUP(Revisión_Avance_Periodo!$C2627,Componentes_BD!$F$1:$G$5,2,FALSE)</f>
        <v>Fortalecer la Vigilancia.</v>
      </c>
      <c r="E2627" s="119" t="s">
        <v>12</v>
      </c>
      <c r="F2627" s="95">
        <v>11</v>
      </c>
      <c r="G2627" s="95" t="str">
        <f>VLOOKUP(Revisión_Avance_Periodo!$A2627,BD_Seguimiento_OAP_2019!$A$2:$G$294,7,FALSE)</f>
        <v>PAI</v>
      </c>
      <c r="H2627" s="95" t="str">
        <f>VLOOKUP(Revisión_Avance_Periodo!$A2627,BD_Seguimiento_OAP_2019!$A$2:$J$294,10,FALSE)</f>
        <v>PAI_07 - Rendición de Cuentas</v>
      </c>
      <c r="I2627" s="95" t="s">
        <v>1767</v>
      </c>
      <c r="J2627" s="95" t="str">
        <f>VLOOKUP(Revisión_Avance_Periodo!$I2627,BD_Seguimiento_OAP_2019!$L:$M,2,FALSE)</f>
        <v>Desarrollar campañas informativas sobre temáticas de prevención dirigidas a los usuarios del Servicio de Transporte</v>
      </c>
      <c r="K2627" s="119" t="s">
        <v>55</v>
      </c>
      <c r="L2627" s="172">
        <v>4.4642857142857152E-4</v>
      </c>
      <c r="M2627" s="182" t="s">
        <v>113</v>
      </c>
      <c r="N2627" s="174">
        <f>INDEX(BD_Seguimiento_OAP_2019!$AH$3:$AS$294,MATCH(Revisión_Avance_Periodo!$I2627,BD_Seguimiento_OAP_2019!$L$3:$L$294,0),MATCH(Revisión_Avance_Periodo!$M2627,BD_Seguimiento_OAP_2019!$AH$2:$AS$2,0))</f>
        <v>8.3333299999999999E-2</v>
      </c>
      <c r="O2627" s="174">
        <f>INDEX(BD_Seguimiento_OAP_2019!$AV$3:$BG$294,MATCH(Revisión_Avance_Periodo!$I2627,BD_Seguimiento_OAP_2019!$L$3:$L$294,0),MATCH(Revisión_Avance_Periodo!$M2627,BD_Seguimiento_OAP_2019!$AV$2:$BG$2,0))</f>
        <v>0</v>
      </c>
      <c r="P2627" s="188">
        <f t="shared" ref="P2627:P2689" si="505">O2627/N2627</f>
        <v>0</v>
      </c>
      <c r="Q2627" s="182" t="str">
        <f>VLOOKUP(P2627,Tabla_Indicador_Gestion4[#All],3,TRUE)</f>
        <v>Por Ejecutar</v>
      </c>
      <c r="R2627" s="215">
        <f>SUBTOTAL(9,$N$2618:$N2627)</f>
        <v>0.8333330000000001</v>
      </c>
      <c r="S2627" s="231">
        <f>SUBTOTAL(9,$O$2618:$O2627)</f>
        <v>0.3333332</v>
      </c>
      <c r="T2627" s="231">
        <f>IFERROR(+Revisión_Avance_Periodo!$S2627/Revisión_Avance_Periodo!$R2627,0)</f>
        <v>0.39999999999999997</v>
      </c>
      <c r="U2627" s="184"/>
      <c r="V2627" s="185"/>
      <c r="W2627" s="183"/>
      <c r="X2627" s="183"/>
      <c r="Y2627" s="183"/>
      <c r="Z2627" s="186"/>
      <c r="AA2627" s="187"/>
    </row>
    <row r="2628" spans="1:27" x14ac:dyDescent="0.25">
      <c r="A2628" s="88">
        <v>221</v>
      </c>
      <c r="B2628" s="91" t="str">
        <f>CONCATENATE(Revisión_Avance_Periodo!$C2628,";",Revisión_Avance_Periodo!$E2628,";",Revisión_Avance_Periodo!$I2628)</f>
        <v>OE1;PR_10;ACT_13</v>
      </c>
      <c r="C2628" s="170" t="s">
        <v>9</v>
      </c>
      <c r="D2628" s="171" t="str">
        <f>VLOOKUP(Revisión_Avance_Periodo!$C2628,Componentes_BD!$F$1:$G$5,2,FALSE)</f>
        <v>Fortalecer la Vigilancia.</v>
      </c>
      <c r="E2628" s="106" t="s">
        <v>12</v>
      </c>
      <c r="F2628" s="89">
        <v>11</v>
      </c>
      <c r="G2628" s="89" t="str">
        <f>VLOOKUP(Revisión_Avance_Periodo!$A2628,BD_Seguimiento_OAP_2019!$A$2:$G$294,7,FALSE)</f>
        <v>PAI</v>
      </c>
      <c r="H2628" s="89" t="str">
        <f>VLOOKUP(Revisión_Avance_Periodo!$A2628,BD_Seguimiento_OAP_2019!$A$2:$J$294,10,FALSE)</f>
        <v>PAI_07 - Rendición de Cuentas</v>
      </c>
      <c r="I2628" s="89" t="s">
        <v>1767</v>
      </c>
      <c r="J2628" s="89" t="str">
        <f>VLOOKUP(Revisión_Avance_Periodo!$I2628,BD_Seguimiento_OAP_2019!$L:$M,2,FALSE)</f>
        <v>Desarrollar campañas informativas sobre temáticas de prevención dirigidas a los usuarios del Servicio de Transporte</v>
      </c>
      <c r="K2628" s="106" t="s">
        <v>55</v>
      </c>
      <c r="L2628" s="172">
        <v>4.4642857142857152E-4</v>
      </c>
      <c r="M2628" s="173" t="s">
        <v>114</v>
      </c>
      <c r="N2628" s="174">
        <f>INDEX(BD_Seguimiento_OAP_2019!$AH$3:$AS$294,MATCH(Revisión_Avance_Periodo!$I2628,BD_Seguimiento_OAP_2019!$L$3:$L$294,0),MATCH(Revisión_Avance_Periodo!$M2628,BD_Seguimiento_OAP_2019!$AH$2:$AS$2,0))</f>
        <v>8.3333299999999999E-2</v>
      </c>
      <c r="O2628" s="174">
        <f>INDEX(BD_Seguimiento_OAP_2019!$AV$3:$BG$294,MATCH(Revisión_Avance_Periodo!$I2628,BD_Seguimiento_OAP_2019!$L$3:$L$294,0),MATCH(Revisión_Avance_Periodo!$M2628,BD_Seguimiento_OAP_2019!$AV$2:$BG$2,0))</f>
        <v>0</v>
      </c>
      <c r="P2628" s="189">
        <f t="shared" si="505"/>
        <v>0</v>
      </c>
      <c r="Q2628" s="173" t="str">
        <f>VLOOKUP(P2628,Tabla_Indicador_Gestion4[#All],3,TRUE)</f>
        <v>Por Ejecutar</v>
      </c>
      <c r="R2628" s="215">
        <f>SUBTOTAL(9,$N$2618:$N2628)</f>
        <v>0.91666630000000016</v>
      </c>
      <c r="S2628" s="231">
        <f>SUBTOTAL(9,$O$2618:$O2628)</f>
        <v>0.3333332</v>
      </c>
      <c r="T2628" s="231">
        <f>IFERROR(+Revisión_Avance_Periodo!$S2628/Revisión_Avance_Periodo!$R2628,0)</f>
        <v>0.36363636363636359</v>
      </c>
      <c r="U2628" s="184"/>
      <c r="V2628" s="185"/>
      <c r="W2628" s="183"/>
      <c r="X2628" s="183"/>
      <c r="Y2628" s="183"/>
      <c r="Z2628" s="186"/>
      <c r="AA2628" s="187"/>
    </row>
    <row r="2629" spans="1:27" ht="15.75" thickBot="1" x14ac:dyDescent="0.3">
      <c r="A2629" s="94">
        <v>221</v>
      </c>
      <c r="B2629" s="96" t="str">
        <f>CONCATENATE(Revisión_Avance_Periodo!$C2629,";",Revisión_Avance_Periodo!$E2629,";",Revisión_Avance_Periodo!$I2629)</f>
        <v>OE1;PR_10;ACT_13</v>
      </c>
      <c r="C2629" s="180" t="s">
        <v>9</v>
      </c>
      <c r="D2629" s="181" t="str">
        <f>VLOOKUP(Revisión_Avance_Periodo!$C2629,Componentes_BD!$F$1:$G$5,2,FALSE)</f>
        <v>Fortalecer la Vigilancia.</v>
      </c>
      <c r="E2629" s="119" t="s">
        <v>12</v>
      </c>
      <c r="F2629" s="95">
        <v>11</v>
      </c>
      <c r="G2629" s="95" t="str">
        <f>VLOOKUP(Revisión_Avance_Periodo!$A2629,BD_Seguimiento_OAP_2019!$A$2:$G$294,7,FALSE)</f>
        <v>PAI</v>
      </c>
      <c r="H2629" s="95" t="str">
        <f>VLOOKUP(Revisión_Avance_Periodo!$A2629,BD_Seguimiento_OAP_2019!$A$2:$J$294,10,FALSE)</f>
        <v>PAI_07 - Rendición de Cuentas</v>
      </c>
      <c r="I2629" s="95" t="s">
        <v>1767</v>
      </c>
      <c r="J2629" s="95" t="str">
        <f>VLOOKUP(Revisión_Avance_Periodo!$I2629,BD_Seguimiento_OAP_2019!$L:$M,2,FALSE)</f>
        <v>Desarrollar campañas informativas sobre temáticas de prevención dirigidas a los usuarios del Servicio de Transporte</v>
      </c>
      <c r="K2629" s="119" t="s">
        <v>55</v>
      </c>
      <c r="L2629" s="172">
        <v>4.4642857142857152E-4</v>
      </c>
      <c r="M2629" s="182" t="s">
        <v>115</v>
      </c>
      <c r="N2629" s="174">
        <f>INDEX(BD_Seguimiento_OAP_2019!$AH$3:$AS$294,MATCH(Revisión_Avance_Periodo!$I2629,BD_Seguimiento_OAP_2019!$L$3:$L$294,0),MATCH(Revisión_Avance_Periodo!$M2629,BD_Seguimiento_OAP_2019!$AH$2:$AS$2,0))</f>
        <v>8.3333299999999999E-2</v>
      </c>
      <c r="O2629" s="174">
        <f>INDEX(BD_Seguimiento_OAP_2019!$AV$3:$BG$294,MATCH(Revisión_Avance_Periodo!$I2629,BD_Seguimiento_OAP_2019!$L$3:$L$294,0),MATCH(Revisión_Avance_Periodo!$M2629,BD_Seguimiento_OAP_2019!$AV$2:$BG$2,0))</f>
        <v>0</v>
      </c>
      <c r="P2629" s="188">
        <f t="shared" si="505"/>
        <v>0</v>
      </c>
      <c r="Q2629" s="182" t="str">
        <f>VLOOKUP(P2629,Tabla_Indicador_Gestion4[#All],3,TRUE)</f>
        <v>Por Ejecutar</v>
      </c>
      <c r="R2629" s="215">
        <f>SUBTOTAL(9,$N$2618:$N2629)</f>
        <v>0.99999960000000021</v>
      </c>
      <c r="S2629" s="231">
        <f>SUBTOTAL(9,$O$2618:$O2629)</f>
        <v>0.3333332</v>
      </c>
      <c r="T2629" s="231">
        <f>IFERROR(+Revisión_Avance_Periodo!$S2629/Revisión_Avance_Periodo!$R2629,0)</f>
        <v>0.33333333333333326</v>
      </c>
      <c r="U2629" s="184"/>
      <c r="V2629" s="185"/>
      <c r="W2629" s="183"/>
      <c r="X2629" s="183"/>
      <c r="Y2629" s="183"/>
      <c r="Z2629" s="186"/>
      <c r="AA2629" s="187"/>
    </row>
    <row r="2630" spans="1:27" x14ac:dyDescent="0.25">
      <c r="A2630" s="88">
        <v>222</v>
      </c>
      <c r="B2630" s="91" t="str">
        <f>CONCATENATE(Revisión_Avance_Periodo!$C2630,";",Revisión_Avance_Periodo!$E2630,";",Revisión_Avance_Periodo!$I2630)</f>
        <v>OE1;PR_10;ACT_101</v>
      </c>
      <c r="C2630" s="170" t="s">
        <v>9</v>
      </c>
      <c r="D2630" s="171" t="str">
        <f>VLOOKUP(Revisión_Avance_Periodo!$C2630,Componentes_BD!$F$1:$G$5,2,FALSE)</f>
        <v>Fortalecer la Vigilancia.</v>
      </c>
      <c r="E2630" s="106" t="s">
        <v>12</v>
      </c>
      <c r="F2630" s="89">
        <v>11</v>
      </c>
      <c r="G2630" s="89" t="str">
        <f>VLOOKUP(Revisión_Avance_Periodo!$A2630,BD_Seguimiento_OAP_2019!$A$2:$G$294,7,FALSE)</f>
        <v>PAI</v>
      </c>
      <c r="H2630" s="89" t="str">
        <f>VLOOKUP(Revisión_Avance_Periodo!$A2630,BD_Seguimiento_OAP_2019!$A$2:$J$294,10,FALSE)</f>
        <v>PAI_07 - Rendición de Cuentas</v>
      </c>
      <c r="I2630" s="89" t="s">
        <v>1775</v>
      </c>
      <c r="J2630" s="89" t="str">
        <f>VLOOKUP(Revisión_Avance_Periodo!$I2630,BD_Seguimiento_OAP_2019!$L:$M,2,FALSE)</f>
        <v>Elaborar el informe de Rendición de Cuentas 2019</v>
      </c>
      <c r="K2630" s="106" t="s">
        <v>59</v>
      </c>
      <c r="L2630" s="172">
        <v>4.4642857142857152E-4</v>
      </c>
      <c r="M2630" s="173" t="s">
        <v>104</v>
      </c>
      <c r="N2630" s="190">
        <f>INDEX(BD_Seguimiento_OAP_2019!$AH$3:$AS$294,MATCH(Revisión_Avance_Periodo!$I2630,BD_Seguimiento_OAP_2019!$L$3:$L$294,0),MATCH(Revisión_Avance_Periodo!$M2630,BD_Seguimiento_OAP_2019!$AH$2:$AS$2,0))</f>
        <v>0</v>
      </c>
      <c r="O2630" s="190">
        <f>INDEX(BD_Seguimiento_OAP_2019!$AV$3:$BG$294,MATCH(Revisión_Avance_Periodo!$I2630,BD_Seguimiento_OAP_2019!$L$3:$L$294,0),MATCH(Revisión_Avance_Periodo!$M2630,BD_Seguimiento_OAP_2019!$AV$2:$BG$2,0))</f>
        <v>0</v>
      </c>
      <c r="P2630" s="175">
        <f t="shared" ref="P2630:P2638" si="506">IFERROR((O2630/N2630),0)</f>
        <v>0</v>
      </c>
      <c r="Q2630" s="173" t="str">
        <f>VLOOKUP(P2630,Tabla_Indicador_Gestion4[#All],3,TRUE)</f>
        <v>Por Ejecutar</v>
      </c>
      <c r="R2630" s="232">
        <f>SUBTOTAL(9,$N$2630:$N2630)</f>
        <v>0</v>
      </c>
      <c r="S2630" s="233">
        <f>SUBTOTAL(9,$O$2630:$O2630)</f>
        <v>0</v>
      </c>
      <c r="T2630" s="234">
        <f>IFERROR(+Revisión_Avance_Periodo!$S2630/Revisión_Avance_Periodo!$R2630,0)</f>
        <v>0</v>
      </c>
      <c r="U2630" s="191">
        <f>SUBTOTAL(9,N2630:N2641)</f>
        <v>1</v>
      </c>
      <c r="V2630" s="192">
        <f>SUBTOTAL(9,O2630:O2641)</f>
        <v>0</v>
      </c>
      <c r="W2630" s="176">
        <f t="shared" ref="W2630" si="507">+V2630/U2630</f>
        <v>0</v>
      </c>
      <c r="X2630" s="176"/>
      <c r="Y2630" s="176">
        <f>100%-Revisión_Avance_Periodo!$W2630</f>
        <v>1</v>
      </c>
      <c r="Z2630" s="178" t="str">
        <f>VLOOKUP(W2630,Tabla_Indicador_Gestion4[],3,TRUE)</f>
        <v>Por Ejecutar</v>
      </c>
      <c r="AA2630" s="179">
        <f>Revisión_Avance_Periodo!$W2630*Revisión_Avance_Periodo!$L2630</f>
        <v>0</v>
      </c>
    </row>
    <row r="2631" spans="1:27" x14ac:dyDescent="0.25">
      <c r="A2631" s="94">
        <v>222</v>
      </c>
      <c r="B2631" s="96" t="str">
        <f>CONCATENATE(Revisión_Avance_Periodo!$C2631,";",Revisión_Avance_Periodo!$E2631,";",Revisión_Avance_Periodo!$I2631)</f>
        <v>OE1;PR_10;ACT_101</v>
      </c>
      <c r="C2631" s="180" t="s">
        <v>9</v>
      </c>
      <c r="D2631" s="181" t="str">
        <f>VLOOKUP(Revisión_Avance_Periodo!$C2631,Componentes_BD!$F$1:$G$5,2,FALSE)</f>
        <v>Fortalecer la Vigilancia.</v>
      </c>
      <c r="E2631" s="119" t="s">
        <v>12</v>
      </c>
      <c r="F2631" s="95">
        <v>11</v>
      </c>
      <c r="G2631" s="95" t="str">
        <f>VLOOKUP(Revisión_Avance_Periodo!$A2631,BD_Seguimiento_OAP_2019!$A$2:$G$294,7,FALSE)</f>
        <v>PAI</v>
      </c>
      <c r="H2631" s="95" t="str">
        <f>VLOOKUP(Revisión_Avance_Periodo!$A2631,BD_Seguimiento_OAP_2019!$A$2:$J$294,10,FALSE)</f>
        <v>PAI_07 - Rendición de Cuentas</v>
      </c>
      <c r="I2631" s="95" t="s">
        <v>1775</v>
      </c>
      <c r="J2631" s="95" t="str">
        <f>VLOOKUP(Revisión_Avance_Periodo!$I2631,BD_Seguimiento_OAP_2019!$L:$M,2,FALSE)</f>
        <v>Elaborar el informe de Rendición de Cuentas 2019</v>
      </c>
      <c r="K2631" s="119" t="s">
        <v>59</v>
      </c>
      <c r="L2631" s="172">
        <v>4.4642857142857152E-4</v>
      </c>
      <c r="M2631" s="182" t="s">
        <v>105</v>
      </c>
      <c r="N2631" s="190">
        <f>INDEX(BD_Seguimiento_OAP_2019!$AH$3:$AS$294,MATCH(Revisión_Avance_Periodo!$I2631,BD_Seguimiento_OAP_2019!$L$3:$L$294,0),MATCH(Revisión_Avance_Periodo!$M2631,BD_Seguimiento_OAP_2019!$AH$2:$AS$2,0))</f>
        <v>0</v>
      </c>
      <c r="O2631" s="190">
        <f>INDEX(BD_Seguimiento_OAP_2019!$AV$3:$BG$294,MATCH(Revisión_Avance_Periodo!$I2631,BD_Seguimiento_OAP_2019!$L$3:$L$294,0),MATCH(Revisión_Avance_Periodo!$M2631,BD_Seguimiento_OAP_2019!$AV$2:$BG$2,0))</f>
        <v>0</v>
      </c>
      <c r="P2631" s="175">
        <f t="shared" si="506"/>
        <v>0</v>
      </c>
      <c r="Q2631" s="182" t="str">
        <f>VLOOKUP(P2631,Tabla_Indicador_Gestion4[#All],3,TRUE)</f>
        <v>Por Ejecutar</v>
      </c>
      <c r="R2631" s="229">
        <f>SUBTOTAL(9,$N$2630:$N2631)</f>
        <v>0</v>
      </c>
      <c r="S2631" s="230">
        <f>SUBTOTAL(9,$O$2630:$O2631)</f>
        <v>0</v>
      </c>
      <c r="T2631" s="231">
        <f>IFERROR(+Revisión_Avance_Periodo!$S2631/Revisión_Avance_Periodo!$R2631,0)</f>
        <v>0</v>
      </c>
      <c r="U2631" s="184"/>
      <c r="V2631" s="185"/>
      <c r="W2631" s="183"/>
      <c r="X2631" s="183"/>
      <c r="Y2631" s="183"/>
      <c r="Z2631" s="186"/>
      <c r="AA2631" s="187"/>
    </row>
    <row r="2632" spans="1:27" x14ac:dyDescent="0.25">
      <c r="A2632" s="88">
        <v>222</v>
      </c>
      <c r="B2632" s="91" t="str">
        <f>CONCATENATE(Revisión_Avance_Periodo!$C2632,";",Revisión_Avance_Periodo!$E2632,";",Revisión_Avance_Periodo!$I2632)</f>
        <v>OE1;PR_10;ACT_101</v>
      </c>
      <c r="C2632" s="170" t="s">
        <v>9</v>
      </c>
      <c r="D2632" s="171" t="str">
        <f>VLOOKUP(Revisión_Avance_Periodo!$C2632,Componentes_BD!$F$1:$G$5,2,FALSE)</f>
        <v>Fortalecer la Vigilancia.</v>
      </c>
      <c r="E2632" s="106" t="s">
        <v>12</v>
      </c>
      <c r="F2632" s="89">
        <v>11</v>
      </c>
      <c r="G2632" s="89" t="str">
        <f>VLOOKUP(Revisión_Avance_Periodo!$A2632,BD_Seguimiento_OAP_2019!$A$2:$G$294,7,FALSE)</f>
        <v>PAI</v>
      </c>
      <c r="H2632" s="89" t="str">
        <f>VLOOKUP(Revisión_Avance_Periodo!$A2632,BD_Seguimiento_OAP_2019!$A$2:$J$294,10,FALSE)</f>
        <v>PAI_07 - Rendición de Cuentas</v>
      </c>
      <c r="I2632" s="89" t="s">
        <v>1775</v>
      </c>
      <c r="J2632" s="89" t="str">
        <f>VLOOKUP(Revisión_Avance_Periodo!$I2632,BD_Seguimiento_OAP_2019!$L:$M,2,FALSE)</f>
        <v>Elaborar el informe de Rendición de Cuentas 2019</v>
      </c>
      <c r="K2632" s="106" t="s">
        <v>59</v>
      </c>
      <c r="L2632" s="172">
        <v>4.4642857142857152E-4</v>
      </c>
      <c r="M2632" s="173" t="s">
        <v>106</v>
      </c>
      <c r="N2632" s="190">
        <f>INDEX(BD_Seguimiento_OAP_2019!$AH$3:$AS$294,MATCH(Revisión_Avance_Periodo!$I2632,BD_Seguimiento_OAP_2019!$L$3:$L$294,0),MATCH(Revisión_Avance_Periodo!$M2632,BD_Seguimiento_OAP_2019!$AH$2:$AS$2,0))</f>
        <v>0</v>
      </c>
      <c r="O2632" s="190">
        <f>INDEX(BD_Seguimiento_OAP_2019!$AV$3:$BG$294,MATCH(Revisión_Avance_Periodo!$I2632,BD_Seguimiento_OAP_2019!$L$3:$L$294,0),MATCH(Revisión_Avance_Periodo!$M2632,BD_Seguimiento_OAP_2019!$AV$2:$BG$2,0))</f>
        <v>0</v>
      </c>
      <c r="P2632" s="175">
        <f t="shared" si="506"/>
        <v>0</v>
      </c>
      <c r="Q2632" s="173" t="str">
        <f>VLOOKUP(P2632,Tabla_Indicador_Gestion4[#All],3,TRUE)</f>
        <v>Por Ejecutar</v>
      </c>
      <c r="R2632" s="229">
        <f>SUBTOTAL(9,$N$2630:$N2632)</f>
        <v>0</v>
      </c>
      <c r="S2632" s="230">
        <f>SUBTOTAL(9,$O$2630:$O2632)</f>
        <v>0</v>
      </c>
      <c r="T2632" s="231">
        <f>IFERROR(+Revisión_Avance_Periodo!$S2632/Revisión_Avance_Periodo!$R2632,0)</f>
        <v>0</v>
      </c>
      <c r="U2632" s="184"/>
      <c r="V2632" s="185"/>
      <c r="W2632" s="183"/>
      <c r="X2632" s="183"/>
      <c r="Y2632" s="183"/>
      <c r="Z2632" s="186"/>
      <c r="AA2632" s="187"/>
    </row>
    <row r="2633" spans="1:27" x14ac:dyDescent="0.25">
      <c r="A2633" s="94">
        <v>222</v>
      </c>
      <c r="B2633" s="96" t="str">
        <f>CONCATENATE(Revisión_Avance_Periodo!$C2633,";",Revisión_Avance_Periodo!$E2633,";",Revisión_Avance_Periodo!$I2633)</f>
        <v>OE1;PR_10;ACT_101</v>
      </c>
      <c r="C2633" s="180" t="s">
        <v>9</v>
      </c>
      <c r="D2633" s="181" t="str">
        <f>VLOOKUP(Revisión_Avance_Periodo!$C2633,Componentes_BD!$F$1:$G$5,2,FALSE)</f>
        <v>Fortalecer la Vigilancia.</v>
      </c>
      <c r="E2633" s="119" t="s">
        <v>12</v>
      </c>
      <c r="F2633" s="95">
        <v>11</v>
      </c>
      <c r="G2633" s="95" t="str">
        <f>VLOOKUP(Revisión_Avance_Periodo!$A2633,BD_Seguimiento_OAP_2019!$A$2:$G$294,7,FALSE)</f>
        <v>PAI</v>
      </c>
      <c r="H2633" s="95" t="str">
        <f>VLOOKUP(Revisión_Avance_Periodo!$A2633,BD_Seguimiento_OAP_2019!$A$2:$J$294,10,FALSE)</f>
        <v>PAI_07 - Rendición de Cuentas</v>
      </c>
      <c r="I2633" s="95" t="s">
        <v>1775</v>
      </c>
      <c r="J2633" s="95" t="str">
        <f>VLOOKUP(Revisión_Avance_Periodo!$I2633,BD_Seguimiento_OAP_2019!$L:$M,2,FALSE)</f>
        <v>Elaborar el informe de Rendición de Cuentas 2019</v>
      </c>
      <c r="K2633" s="119" t="s">
        <v>59</v>
      </c>
      <c r="L2633" s="172">
        <v>4.4642857142857152E-4</v>
      </c>
      <c r="M2633" s="182" t="s">
        <v>107</v>
      </c>
      <c r="N2633" s="190">
        <f>INDEX(BD_Seguimiento_OAP_2019!$AH$3:$AS$294,MATCH(Revisión_Avance_Periodo!$I2633,BD_Seguimiento_OAP_2019!$L$3:$L$294,0),MATCH(Revisión_Avance_Periodo!$M2633,BD_Seguimiento_OAP_2019!$AH$2:$AS$2,0))</f>
        <v>0</v>
      </c>
      <c r="O2633" s="190">
        <f>INDEX(BD_Seguimiento_OAP_2019!$AV$3:$BG$294,MATCH(Revisión_Avance_Periodo!$I2633,BD_Seguimiento_OAP_2019!$L$3:$L$294,0),MATCH(Revisión_Avance_Periodo!$M2633,BD_Seguimiento_OAP_2019!$AV$2:$BG$2,0))</f>
        <v>0</v>
      </c>
      <c r="P2633" s="175">
        <f t="shared" si="506"/>
        <v>0</v>
      </c>
      <c r="Q2633" s="182" t="str">
        <f>VLOOKUP(P2633,Tabla_Indicador_Gestion4[#All],3,TRUE)</f>
        <v>Por Ejecutar</v>
      </c>
      <c r="R2633" s="229">
        <f>SUBTOTAL(9,$N$2630:$N2633)</f>
        <v>0</v>
      </c>
      <c r="S2633" s="230">
        <f>SUBTOTAL(9,$O$2630:$O2633)</f>
        <v>0</v>
      </c>
      <c r="T2633" s="231">
        <f>IFERROR(+Revisión_Avance_Periodo!$S2633/Revisión_Avance_Periodo!$R2633,0)</f>
        <v>0</v>
      </c>
      <c r="U2633" s="184"/>
      <c r="V2633" s="185"/>
      <c r="W2633" s="183"/>
      <c r="X2633" s="183"/>
      <c r="Y2633" s="183"/>
      <c r="Z2633" s="186"/>
      <c r="AA2633" s="187"/>
    </row>
    <row r="2634" spans="1:27" x14ac:dyDescent="0.25">
      <c r="A2634" s="88">
        <v>222</v>
      </c>
      <c r="B2634" s="91" t="str">
        <f>CONCATENATE(Revisión_Avance_Periodo!$C2634,";",Revisión_Avance_Periodo!$E2634,";",Revisión_Avance_Periodo!$I2634)</f>
        <v>OE1;PR_10;ACT_101</v>
      </c>
      <c r="C2634" s="170" t="s">
        <v>9</v>
      </c>
      <c r="D2634" s="171" t="str">
        <f>VLOOKUP(Revisión_Avance_Periodo!$C2634,Componentes_BD!$F$1:$G$5,2,FALSE)</f>
        <v>Fortalecer la Vigilancia.</v>
      </c>
      <c r="E2634" s="106" t="s">
        <v>12</v>
      </c>
      <c r="F2634" s="89">
        <v>11</v>
      </c>
      <c r="G2634" s="89" t="str">
        <f>VLOOKUP(Revisión_Avance_Periodo!$A2634,BD_Seguimiento_OAP_2019!$A$2:$G$294,7,FALSE)</f>
        <v>PAI</v>
      </c>
      <c r="H2634" s="89" t="str">
        <f>VLOOKUP(Revisión_Avance_Periodo!$A2634,BD_Seguimiento_OAP_2019!$A$2:$J$294,10,FALSE)</f>
        <v>PAI_07 - Rendición de Cuentas</v>
      </c>
      <c r="I2634" s="89" t="s">
        <v>1775</v>
      </c>
      <c r="J2634" s="89" t="str">
        <f>VLOOKUP(Revisión_Avance_Periodo!$I2634,BD_Seguimiento_OAP_2019!$L:$M,2,FALSE)</f>
        <v>Elaborar el informe de Rendición de Cuentas 2019</v>
      </c>
      <c r="K2634" s="106" t="s">
        <v>59</v>
      </c>
      <c r="L2634" s="172">
        <v>4.4642857142857152E-4</v>
      </c>
      <c r="M2634" s="173" t="s">
        <v>108</v>
      </c>
      <c r="N2634" s="190">
        <f>INDEX(BD_Seguimiento_OAP_2019!$AH$3:$AS$294,MATCH(Revisión_Avance_Periodo!$I2634,BD_Seguimiento_OAP_2019!$L$3:$L$294,0),MATCH(Revisión_Avance_Periodo!$M2634,BD_Seguimiento_OAP_2019!$AH$2:$AS$2,0))</f>
        <v>0</v>
      </c>
      <c r="O2634" s="190">
        <f>INDEX(BD_Seguimiento_OAP_2019!$AV$3:$BG$294,MATCH(Revisión_Avance_Periodo!$I2634,BD_Seguimiento_OAP_2019!$L$3:$L$294,0),MATCH(Revisión_Avance_Periodo!$M2634,BD_Seguimiento_OAP_2019!$AV$2:$BG$2,0))</f>
        <v>0</v>
      </c>
      <c r="P2634" s="175">
        <f t="shared" si="506"/>
        <v>0</v>
      </c>
      <c r="Q2634" s="173" t="str">
        <f>VLOOKUP(P2634,Tabla_Indicador_Gestion4[#All],3,TRUE)</f>
        <v>Por Ejecutar</v>
      </c>
      <c r="R2634" s="229">
        <f>SUBTOTAL(9,$N$2630:$N2634)</f>
        <v>0</v>
      </c>
      <c r="S2634" s="230">
        <f>SUBTOTAL(9,$O$2630:$O2634)</f>
        <v>0</v>
      </c>
      <c r="T2634" s="231">
        <f>IFERROR(+Revisión_Avance_Periodo!$S2634/Revisión_Avance_Periodo!$R2634,0)</f>
        <v>0</v>
      </c>
      <c r="U2634" s="184"/>
      <c r="V2634" s="185"/>
      <c r="W2634" s="183"/>
      <c r="X2634" s="183"/>
      <c r="Y2634" s="183"/>
      <c r="Z2634" s="186"/>
      <c r="AA2634" s="187"/>
    </row>
    <row r="2635" spans="1:27" x14ac:dyDescent="0.25">
      <c r="A2635" s="94">
        <v>222</v>
      </c>
      <c r="B2635" s="96" t="str">
        <f>CONCATENATE(Revisión_Avance_Periodo!$C2635,";",Revisión_Avance_Periodo!$E2635,";",Revisión_Avance_Periodo!$I2635)</f>
        <v>OE1;PR_10;ACT_101</v>
      </c>
      <c r="C2635" s="180" t="s">
        <v>9</v>
      </c>
      <c r="D2635" s="181" t="str">
        <f>VLOOKUP(Revisión_Avance_Periodo!$C2635,Componentes_BD!$F$1:$G$5,2,FALSE)</f>
        <v>Fortalecer la Vigilancia.</v>
      </c>
      <c r="E2635" s="119" t="s">
        <v>12</v>
      </c>
      <c r="F2635" s="95">
        <v>11</v>
      </c>
      <c r="G2635" s="95" t="str">
        <f>VLOOKUP(Revisión_Avance_Periodo!$A2635,BD_Seguimiento_OAP_2019!$A$2:$G$294,7,FALSE)</f>
        <v>PAI</v>
      </c>
      <c r="H2635" s="95" t="str">
        <f>VLOOKUP(Revisión_Avance_Periodo!$A2635,BD_Seguimiento_OAP_2019!$A$2:$J$294,10,FALSE)</f>
        <v>PAI_07 - Rendición de Cuentas</v>
      </c>
      <c r="I2635" s="95" t="s">
        <v>1775</v>
      </c>
      <c r="J2635" s="95" t="str">
        <f>VLOOKUP(Revisión_Avance_Periodo!$I2635,BD_Seguimiento_OAP_2019!$L:$M,2,FALSE)</f>
        <v>Elaborar el informe de Rendición de Cuentas 2019</v>
      </c>
      <c r="K2635" s="119" t="s">
        <v>59</v>
      </c>
      <c r="L2635" s="172">
        <v>4.4642857142857152E-4</v>
      </c>
      <c r="M2635" s="182" t="s">
        <v>109</v>
      </c>
      <c r="N2635" s="190">
        <f>INDEX(BD_Seguimiento_OAP_2019!$AH$3:$AS$294,MATCH(Revisión_Avance_Periodo!$I2635,BD_Seguimiento_OAP_2019!$L$3:$L$294,0),MATCH(Revisión_Avance_Periodo!$M2635,BD_Seguimiento_OAP_2019!$AH$2:$AS$2,0))</f>
        <v>0</v>
      </c>
      <c r="O2635" s="190">
        <f>INDEX(BD_Seguimiento_OAP_2019!$AV$3:$BG$294,MATCH(Revisión_Avance_Periodo!$I2635,BD_Seguimiento_OAP_2019!$L$3:$L$294,0),MATCH(Revisión_Avance_Periodo!$M2635,BD_Seguimiento_OAP_2019!$AV$2:$BG$2,0))</f>
        <v>0</v>
      </c>
      <c r="P2635" s="175">
        <f t="shared" si="506"/>
        <v>0</v>
      </c>
      <c r="Q2635" s="182" t="str">
        <f>VLOOKUP(P2635,Tabla_Indicador_Gestion4[#All],3,TRUE)</f>
        <v>Por Ejecutar</v>
      </c>
      <c r="R2635" s="229">
        <f>SUBTOTAL(9,$N$2630:$N2635)</f>
        <v>0</v>
      </c>
      <c r="S2635" s="230">
        <f>SUBTOTAL(9,$O$2630:$O2635)</f>
        <v>0</v>
      </c>
      <c r="T2635" s="231">
        <f>IFERROR(+Revisión_Avance_Periodo!$S2635/Revisión_Avance_Periodo!$R2635,0)</f>
        <v>0</v>
      </c>
      <c r="U2635" s="184"/>
      <c r="V2635" s="185"/>
      <c r="W2635" s="183"/>
      <c r="X2635" s="183"/>
      <c r="Y2635" s="183"/>
      <c r="Z2635" s="186"/>
      <c r="AA2635" s="187"/>
    </row>
    <row r="2636" spans="1:27" x14ac:dyDescent="0.25">
      <c r="A2636" s="88">
        <v>222</v>
      </c>
      <c r="B2636" s="91" t="str">
        <f>CONCATENATE(Revisión_Avance_Periodo!$C2636,";",Revisión_Avance_Periodo!$E2636,";",Revisión_Avance_Periodo!$I2636)</f>
        <v>OE1;PR_10;ACT_101</v>
      </c>
      <c r="C2636" s="170" t="s">
        <v>9</v>
      </c>
      <c r="D2636" s="171" t="str">
        <f>VLOOKUP(Revisión_Avance_Periodo!$C2636,Componentes_BD!$F$1:$G$5,2,FALSE)</f>
        <v>Fortalecer la Vigilancia.</v>
      </c>
      <c r="E2636" s="106" t="s">
        <v>12</v>
      </c>
      <c r="F2636" s="89">
        <v>11</v>
      </c>
      <c r="G2636" s="89" t="str">
        <f>VLOOKUP(Revisión_Avance_Periodo!$A2636,BD_Seguimiento_OAP_2019!$A$2:$G$294,7,FALSE)</f>
        <v>PAI</v>
      </c>
      <c r="H2636" s="89" t="str">
        <f>VLOOKUP(Revisión_Avance_Periodo!$A2636,BD_Seguimiento_OAP_2019!$A$2:$J$294,10,FALSE)</f>
        <v>PAI_07 - Rendición de Cuentas</v>
      </c>
      <c r="I2636" s="89" t="s">
        <v>1775</v>
      </c>
      <c r="J2636" s="89" t="str">
        <f>VLOOKUP(Revisión_Avance_Periodo!$I2636,BD_Seguimiento_OAP_2019!$L:$M,2,FALSE)</f>
        <v>Elaborar el informe de Rendición de Cuentas 2019</v>
      </c>
      <c r="K2636" s="106" t="s">
        <v>59</v>
      </c>
      <c r="L2636" s="172">
        <v>4.4642857142857152E-4</v>
      </c>
      <c r="M2636" s="173" t="s">
        <v>110</v>
      </c>
      <c r="N2636" s="190">
        <f>INDEX(BD_Seguimiento_OAP_2019!$AH$3:$AS$294,MATCH(Revisión_Avance_Periodo!$I2636,BD_Seguimiento_OAP_2019!$L$3:$L$294,0),MATCH(Revisión_Avance_Periodo!$M2636,BD_Seguimiento_OAP_2019!$AH$2:$AS$2,0))</f>
        <v>0</v>
      </c>
      <c r="O2636" s="190">
        <f>INDEX(BD_Seguimiento_OAP_2019!$AV$3:$BG$294,MATCH(Revisión_Avance_Periodo!$I2636,BD_Seguimiento_OAP_2019!$L$3:$L$294,0),MATCH(Revisión_Avance_Periodo!$M2636,BD_Seguimiento_OAP_2019!$AV$2:$BG$2,0))</f>
        <v>0</v>
      </c>
      <c r="P2636" s="175">
        <f t="shared" si="506"/>
        <v>0</v>
      </c>
      <c r="Q2636" s="173" t="str">
        <f>VLOOKUP(P2636,Tabla_Indicador_Gestion4[#All],3,TRUE)</f>
        <v>Por Ejecutar</v>
      </c>
      <c r="R2636" s="229">
        <f>SUBTOTAL(9,$N$2630:$N2636)</f>
        <v>0</v>
      </c>
      <c r="S2636" s="230">
        <f>SUBTOTAL(9,$O$2630:$O2636)</f>
        <v>0</v>
      </c>
      <c r="T2636" s="231">
        <f>IFERROR(+Revisión_Avance_Periodo!$S2636/Revisión_Avance_Periodo!$R2636,0)</f>
        <v>0</v>
      </c>
      <c r="U2636" s="184"/>
      <c r="V2636" s="185"/>
      <c r="W2636" s="183"/>
      <c r="X2636" s="183"/>
      <c r="Y2636" s="183"/>
      <c r="Z2636" s="186"/>
      <c r="AA2636" s="187"/>
    </row>
    <row r="2637" spans="1:27" x14ac:dyDescent="0.25">
      <c r="A2637" s="94">
        <v>222</v>
      </c>
      <c r="B2637" s="96" t="str">
        <f>CONCATENATE(Revisión_Avance_Periodo!$C2637,";",Revisión_Avance_Periodo!$E2637,";",Revisión_Avance_Periodo!$I2637)</f>
        <v>OE1;PR_10;ACT_101</v>
      </c>
      <c r="C2637" s="180" t="s">
        <v>9</v>
      </c>
      <c r="D2637" s="181" t="str">
        <f>VLOOKUP(Revisión_Avance_Periodo!$C2637,Componentes_BD!$F$1:$G$5,2,FALSE)</f>
        <v>Fortalecer la Vigilancia.</v>
      </c>
      <c r="E2637" s="119" t="s">
        <v>12</v>
      </c>
      <c r="F2637" s="95">
        <v>11</v>
      </c>
      <c r="G2637" s="95" t="str">
        <f>VLOOKUP(Revisión_Avance_Periodo!$A2637,BD_Seguimiento_OAP_2019!$A$2:$G$294,7,FALSE)</f>
        <v>PAI</v>
      </c>
      <c r="H2637" s="95" t="str">
        <f>VLOOKUP(Revisión_Avance_Periodo!$A2637,BD_Seguimiento_OAP_2019!$A$2:$J$294,10,FALSE)</f>
        <v>PAI_07 - Rendición de Cuentas</v>
      </c>
      <c r="I2637" s="95" t="s">
        <v>1775</v>
      </c>
      <c r="J2637" s="95" t="str">
        <f>VLOOKUP(Revisión_Avance_Periodo!$I2637,BD_Seguimiento_OAP_2019!$L:$M,2,FALSE)</f>
        <v>Elaborar el informe de Rendición de Cuentas 2019</v>
      </c>
      <c r="K2637" s="119" t="s">
        <v>59</v>
      </c>
      <c r="L2637" s="172">
        <v>4.4642857142857152E-4</v>
      </c>
      <c r="M2637" s="182" t="s">
        <v>111</v>
      </c>
      <c r="N2637" s="190">
        <f>INDEX(BD_Seguimiento_OAP_2019!$AH$3:$AS$294,MATCH(Revisión_Avance_Periodo!$I2637,BD_Seguimiento_OAP_2019!$L$3:$L$294,0),MATCH(Revisión_Avance_Periodo!$M2637,BD_Seguimiento_OAP_2019!$AH$2:$AS$2,0))</f>
        <v>0</v>
      </c>
      <c r="O2637" s="190">
        <f>INDEX(BD_Seguimiento_OAP_2019!$AV$3:$BG$294,MATCH(Revisión_Avance_Periodo!$I2637,BD_Seguimiento_OAP_2019!$L$3:$L$294,0),MATCH(Revisión_Avance_Periodo!$M2637,BD_Seguimiento_OAP_2019!$AV$2:$BG$2,0))</f>
        <v>0</v>
      </c>
      <c r="P2637" s="175">
        <f t="shared" si="506"/>
        <v>0</v>
      </c>
      <c r="Q2637" s="182" t="str">
        <f>VLOOKUP(P2637,Tabla_Indicador_Gestion4[#All],3,TRUE)</f>
        <v>Por Ejecutar</v>
      </c>
      <c r="R2637" s="229">
        <f>SUBTOTAL(9,$N$2630:$N2637)</f>
        <v>0</v>
      </c>
      <c r="S2637" s="230">
        <f>SUBTOTAL(9,$O$2630:$O2637)</f>
        <v>0</v>
      </c>
      <c r="T2637" s="231">
        <f>IFERROR(+Revisión_Avance_Periodo!$S2637/Revisión_Avance_Periodo!$R2637,0)</f>
        <v>0</v>
      </c>
      <c r="U2637" s="184"/>
      <c r="V2637" s="185"/>
      <c r="W2637" s="183"/>
      <c r="X2637" s="183"/>
      <c r="Y2637" s="183"/>
      <c r="Z2637" s="186"/>
      <c r="AA2637" s="187"/>
    </row>
    <row r="2638" spans="1:27" x14ac:dyDescent="0.25">
      <c r="A2638" s="88">
        <v>222</v>
      </c>
      <c r="B2638" s="91" t="str">
        <f>CONCATENATE(Revisión_Avance_Periodo!$C2638,";",Revisión_Avance_Periodo!$E2638,";",Revisión_Avance_Periodo!$I2638)</f>
        <v>OE1;PR_10;ACT_101</v>
      </c>
      <c r="C2638" s="170" t="s">
        <v>9</v>
      </c>
      <c r="D2638" s="171" t="str">
        <f>VLOOKUP(Revisión_Avance_Periodo!$C2638,Componentes_BD!$F$1:$G$5,2,FALSE)</f>
        <v>Fortalecer la Vigilancia.</v>
      </c>
      <c r="E2638" s="106" t="s">
        <v>12</v>
      </c>
      <c r="F2638" s="89">
        <v>11</v>
      </c>
      <c r="G2638" s="89" t="str">
        <f>VLOOKUP(Revisión_Avance_Periodo!$A2638,BD_Seguimiento_OAP_2019!$A$2:$G$294,7,FALSE)</f>
        <v>PAI</v>
      </c>
      <c r="H2638" s="89" t="str">
        <f>VLOOKUP(Revisión_Avance_Periodo!$A2638,BD_Seguimiento_OAP_2019!$A$2:$J$294,10,FALSE)</f>
        <v>PAI_07 - Rendición de Cuentas</v>
      </c>
      <c r="I2638" s="89" t="s">
        <v>1775</v>
      </c>
      <c r="J2638" s="89" t="str">
        <f>VLOOKUP(Revisión_Avance_Periodo!$I2638,BD_Seguimiento_OAP_2019!$L:$M,2,FALSE)</f>
        <v>Elaborar el informe de Rendición de Cuentas 2019</v>
      </c>
      <c r="K2638" s="106" t="s">
        <v>59</v>
      </c>
      <c r="L2638" s="172">
        <v>4.4642857142857152E-4</v>
      </c>
      <c r="M2638" s="173" t="s">
        <v>112</v>
      </c>
      <c r="N2638" s="190">
        <f>INDEX(BD_Seguimiento_OAP_2019!$AH$3:$AS$294,MATCH(Revisión_Avance_Periodo!$I2638,BD_Seguimiento_OAP_2019!$L$3:$L$294,0),MATCH(Revisión_Avance_Periodo!$M2638,BD_Seguimiento_OAP_2019!$AH$2:$AS$2,0))</f>
        <v>0</v>
      </c>
      <c r="O2638" s="190">
        <f>INDEX(BD_Seguimiento_OAP_2019!$AV$3:$BG$294,MATCH(Revisión_Avance_Periodo!$I2638,BD_Seguimiento_OAP_2019!$L$3:$L$294,0),MATCH(Revisión_Avance_Periodo!$M2638,BD_Seguimiento_OAP_2019!$AV$2:$BG$2,0))</f>
        <v>0</v>
      </c>
      <c r="P2638" s="175">
        <f t="shared" si="506"/>
        <v>0</v>
      </c>
      <c r="Q2638" s="173" t="str">
        <f>VLOOKUP(P2638,Tabla_Indicador_Gestion4[#All],3,TRUE)</f>
        <v>Por Ejecutar</v>
      </c>
      <c r="R2638" s="229">
        <f>SUBTOTAL(9,$N$2630:$N2638)</f>
        <v>0</v>
      </c>
      <c r="S2638" s="230">
        <f>SUBTOTAL(9,$O$2630:$O2638)</f>
        <v>0</v>
      </c>
      <c r="T2638" s="231">
        <f>IFERROR(+Revisión_Avance_Periodo!$S2638/Revisión_Avance_Periodo!$R2638,0)</f>
        <v>0</v>
      </c>
      <c r="U2638" s="184"/>
      <c r="V2638" s="185"/>
      <c r="W2638" s="183"/>
      <c r="X2638" s="183"/>
      <c r="Y2638" s="183"/>
      <c r="Z2638" s="186"/>
      <c r="AA2638" s="187"/>
    </row>
    <row r="2639" spans="1:27" x14ac:dyDescent="0.25">
      <c r="A2639" s="94">
        <v>222</v>
      </c>
      <c r="B2639" s="96" t="str">
        <f>CONCATENATE(Revisión_Avance_Periodo!$C2639,";",Revisión_Avance_Periodo!$E2639,";",Revisión_Avance_Periodo!$I2639)</f>
        <v>OE1;PR_10;ACT_101</v>
      </c>
      <c r="C2639" s="180" t="s">
        <v>9</v>
      </c>
      <c r="D2639" s="181" t="str">
        <f>VLOOKUP(Revisión_Avance_Periodo!$C2639,Componentes_BD!$F$1:$G$5,2,FALSE)</f>
        <v>Fortalecer la Vigilancia.</v>
      </c>
      <c r="E2639" s="119" t="s">
        <v>12</v>
      </c>
      <c r="F2639" s="95">
        <v>11</v>
      </c>
      <c r="G2639" s="95" t="str">
        <f>VLOOKUP(Revisión_Avance_Periodo!$A2639,BD_Seguimiento_OAP_2019!$A$2:$G$294,7,FALSE)</f>
        <v>PAI</v>
      </c>
      <c r="H2639" s="95" t="str">
        <f>VLOOKUP(Revisión_Avance_Periodo!$A2639,BD_Seguimiento_OAP_2019!$A$2:$J$294,10,FALSE)</f>
        <v>PAI_07 - Rendición de Cuentas</v>
      </c>
      <c r="I2639" s="95" t="s">
        <v>1775</v>
      </c>
      <c r="J2639" s="95" t="str">
        <f>VLOOKUP(Revisión_Avance_Periodo!$I2639,BD_Seguimiento_OAP_2019!$L:$M,2,FALSE)</f>
        <v>Elaborar el informe de Rendición de Cuentas 2019</v>
      </c>
      <c r="K2639" s="119" t="s">
        <v>59</v>
      </c>
      <c r="L2639" s="172">
        <v>4.4642857142857152E-4</v>
      </c>
      <c r="M2639" s="182" t="s">
        <v>113</v>
      </c>
      <c r="N2639" s="190">
        <f>INDEX(BD_Seguimiento_OAP_2019!$AH$3:$AS$294,MATCH(Revisión_Avance_Periodo!$I2639,BD_Seguimiento_OAP_2019!$L$3:$L$294,0),MATCH(Revisión_Avance_Periodo!$M2639,BD_Seguimiento_OAP_2019!$AH$2:$AS$2,0))</f>
        <v>1</v>
      </c>
      <c r="O2639" s="190">
        <f>INDEX(BD_Seguimiento_OAP_2019!$AV$3:$BG$294,MATCH(Revisión_Avance_Periodo!$I2639,BD_Seguimiento_OAP_2019!$L$3:$L$294,0),MATCH(Revisión_Avance_Periodo!$M2639,BD_Seguimiento_OAP_2019!$AV$2:$BG$2,0))</f>
        <v>0</v>
      </c>
      <c r="P2639" s="188">
        <f t="shared" si="505"/>
        <v>0</v>
      </c>
      <c r="Q2639" s="182" t="str">
        <f>VLOOKUP(P2639,Tabla_Indicador_Gestion4[#All],3,TRUE)</f>
        <v>Por Ejecutar</v>
      </c>
      <c r="R2639" s="229">
        <f>SUBTOTAL(9,$N$2630:$N2639)</f>
        <v>1</v>
      </c>
      <c r="S2639" s="230">
        <f>SUBTOTAL(9,$O$2630:$O2639)</f>
        <v>0</v>
      </c>
      <c r="T2639" s="231">
        <f>IFERROR(+Revisión_Avance_Periodo!$S2639/Revisión_Avance_Periodo!$R2639,0)</f>
        <v>0</v>
      </c>
      <c r="U2639" s="184"/>
      <c r="V2639" s="185"/>
      <c r="W2639" s="183"/>
      <c r="X2639" s="183"/>
      <c r="Y2639" s="183"/>
      <c r="Z2639" s="186"/>
      <c r="AA2639" s="187"/>
    </row>
    <row r="2640" spans="1:27" x14ac:dyDescent="0.25">
      <c r="A2640" s="88">
        <v>222</v>
      </c>
      <c r="B2640" s="91" t="str">
        <f>CONCATENATE(Revisión_Avance_Periodo!$C2640,";",Revisión_Avance_Periodo!$E2640,";",Revisión_Avance_Periodo!$I2640)</f>
        <v>OE1;PR_10;ACT_101</v>
      </c>
      <c r="C2640" s="170" t="s">
        <v>9</v>
      </c>
      <c r="D2640" s="171" t="str">
        <f>VLOOKUP(Revisión_Avance_Periodo!$C2640,Componentes_BD!$F$1:$G$5,2,FALSE)</f>
        <v>Fortalecer la Vigilancia.</v>
      </c>
      <c r="E2640" s="106" t="s">
        <v>12</v>
      </c>
      <c r="F2640" s="89">
        <v>11</v>
      </c>
      <c r="G2640" s="89" t="str">
        <f>VLOOKUP(Revisión_Avance_Periodo!$A2640,BD_Seguimiento_OAP_2019!$A$2:$G$294,7,FALSE)</f>
        <v>PAI</v>
      </c>
      <c r="H2640" s="89" t="str">
        <f>VLOOKUP(Revisión_Avance_Periodo!$A2640,BD_Seguimiento_OAP_2019!$A$2:$J$294,10,FALSE)</f>
        <v>PAI_07 - Rendición de Cuentas</v>
      </c>
      <c r="I2640" s="89" t="s">
        <v>1775</v>
      </c>
      <c r="J2640" s="89" t="str">
        <f>VLOOKUP(Revisión_Avance_Periodo!$I2640,BD_Seguimiento_OAP_2019!$L:$M,2,FALSE)</f>
        <v>Elaborar el informe de Rendición de Cuentas 2019</v>
      </c>
      <c r="K2640" s="106" t="s">
        <v>59</v>
      </c>
      <c r="L2640" s="172">
        <v>4.4642857142857152E-4</v>
      </c>
      <c r="M2640" s="173" t="s">
        <v>114</v>
      </c>
      <c r="N2640" s="190">
        <f>INDEX(BD_Seguimiento_OAP_2019!$AH$3:$AS$294,MATCH(Revisión_Avance_Periodo!$I2640,BD_Seguimiento_OAP_2019!$L$3:$L$294,0),MATCH(Revisión_Avance_Periodo!$M2640,BD_Seguimiento_OAP_2019!$AH$2:$AS$2,0))</f>
        <v>0</v>
      </c>
      <c r="O2640" s="190">
        <f>INDEX(BD_Seguimiento_OAP_2019!$AV$3:$BG$294,MATCH(Revisión_Avance_Periodo!$I2640,BD_Seguimiento_OAP_2019!$L$3:$L$294,0),MATCH(Revisión_Avance_Periodo!$M2640,BD_Seguimiento_OAP_2019!$AV$2:$BG$2,0))</f>
        <v>0</v>
      </c>
      <c r="P2640" s="175">
        <f t="shared" ref="P2640:P2650" si="508">IFERROR((O2640/N2640),0)</f>
        <v>0</v>
      </c>
      <c r="Q2640" s="173" t="str">
        <f>VLOOKUP(P2640,Tabla_Indicador_Gestion4[#All],3,TRUE)</f>
        <v>Por Ejecutar</v>
      </c>
      <c r="R2640" s="229">
        <f>SUBTOTAL(9,$N$2630:$N2640)</f>
        <v>1</v>
      </c>
      <c r="S2640" s="230">
        <f>SUBTOTAL(9,$O$2630:$O2640)</f>
        <v>0</v>
      </c>
      <c r="T2640" s="231">
        <f>IFERROR(+Revisión_Avance_Periodo!$S2640/Revisión_Avance_Periodo!$R2640,0)</f>
        <v>0</v>
      </c>
      <c r="U2640" s="184"/>
      <c r="V2640" s="185"/>
      <c r="W2640" s="183"/>
      <c r="X2640" s="183"/>
      <c r="Y2640" s="183"/>
      <c r="Z2640" s="186"/>
      <c r="AA2640" s="187"/>
    </row>
    <row r="2641" spans="1:27" ht="15.75" thickBot="1" x14ac:dyDescent="0.3">
      <c r="A2641" s="94">
        <v>222</v>
      </c>
      <c r="B2641" s="96" t="str">
        <f>CONCATENATE(Revisión_Avance_Periodo!$C2641,";",Revisión_Avance_Periodo!$E2641,";",Revisión_Avance_Periodo!$I2641)</f>
        <v>OE1;PR_10;ACT_101</v>
      </c>
      <c r="C2641" s="180" t="s">
        <v>9</v>
      </c>
      <c r="D2641" s="181" t="str">
        <f>VLOOKUP(Revisión_Avance_Periodo!$C2641,Componentes_BD!$F$1:$G$5,2,FALSE)</f>
        <v>Fortalecer la Vigilancia.</v>
      </c>
      <c r="E2641" s="119" t="s">
        <v>12</v>
      </c>
      <c r="F2641" s="95">
        <v>11</v>
      </c>
      <c r="G2641" s="95" t="str">
        <f>VLOOKUP(Revisión_Avance_Periodo!$A2641,BD_Seguimiento_OAP_2019!$A$2:$G$294,7,FALSE)</f>
        <v>PAI</v>
      </c>
      <c r="H2641" s="95" t="str">
        <f>VLOOKUP(Revisión_Avance_Periodo!$A2641,BD_Seguimiento_OAP_2019!$A$2:$J$294,10,FALSE)</f>
        <v>PAI_07 - Rendición de Cuentas</v>
      </c>
      <c r="I2641" s="95" t="s">
        <v>1775</v>
      </c>
      <c r="J2641" s="95" t="str">
        <f>VLOOKUP(Revisión_Avance_Periodo!$I2641,BD_Seguimiento_OAP_2019!$L:$M,2,FALSE)</f>
        <v>Elaborar el informe de Rendición de Cuentas 2019</v>
      </c>
      <c r="K2641" s="119" t="s">
        <v>59</v>
      </c>
      <c r="L2641" s="172">
        <v>4.4642857142857152E-4</v>
      </c>
      <c r="M2641" s="182" t="s">
        <v>115</v>
      </c>
      <c r="N2641" s="190">
        <f>INDEX(BD_Seguimiento_OAP_2019!$AH$3:$AS$294,MATCH(Revisión_Avance_Periodo!$I2641,BD_Seguimiento_OAP_2019!$L$3:$L$294,0),MATCH(Revisión_Avance_Periodo!$M2641,BD_Seguimiento_OAP_2019!$AH$2:$AS$2,0))</f>
        <v>0</v>
      </c>
      <c r="O2641" s="190">
        <f>INDEX(BD_Seguimiento_OAP_2019!$AV$3:$BG$294,MATCH(Revisión_Avance_Periodo!$I2641,BD_Seguimiento_OAP_2019!$L$3:$L$294,0),MATCH(Revisión_Avance_Periodo!$M2641,BD_Seguimiento_OAP_2019!$AV$2:$BG$2,0))</f>
        <v>0</v>
      </c>
      <c r="P2641" s="175">
        <f t="shared" si="508"/>
        <v>0</v>
      </c>
      <c r="Q2641" s="182" t="str">
        <f>VLOOKUP(P2641,Tabla_Indicador_Gestion4[#All],3,TRUE)</f>
        <v>Por Ejecutar</v>
      </c>
      <c r="R2641" s="229">
        <f>SUBTOTAL(9,$N$2630:$N2641)</f>
        <v>1</v>
      </c>
      <c r="S2641" s="230">
        <f>SUBTOTAL(9,$O$2630:$O2641)</f>
        <v>0</v>
      </c>
      <c r="T2641" s="231">
        <f>IFERROR(+Revisión_Avance_Periodo!$S2641/Revisión_Avance_Periodo!$R2641,0)</f>
        <v>0</v>
      </c>
      <c r="U2641" s="184"/>
      <c r="V2641" s="185"/>
      <c r="W2641" s="183"/>
      <c r="X2641" s="183"/>
      <c r="Y2641" s="183"/>
      <c r="Z2641" s="186"/>
      <c r="AA2641" s="187"/>
    </row>
    <row r="2642" spans="1:27" x14ac:dyDescent="0.25">
      <c r="A2642" s="88">
        <v>223</v>
      </c>
      <c r="B2642" s="91" t="str">
        <f>CONCATENATE(Revisión_Avance_Periodo!$C2642,";",Revisión_Avance_Periodo!$E2642,";",Revisión_Avance_Periodo!$I2642)</f>
        <v>OE1;PR_10;ACT_14</v>
      </c>
      <c r="C2642" s="170" t="s">
        <v>9</v>
      </c>
      <c r="D2642" s="171" t="str">
        <f>VLOOKUP(Revisión_Avance_Periodo!$C2642,Componentes_BD!$F$1:$G$5,2,FALSE)</f>
        <v>Fortalecer la Vigilancia.</v>
      </c>
      <c r="E2642" s="106" t="s">
        <v>12</v>
      </c>
      <c r="F2642" s="89">
        <v>11</v>
      </c>
      <c r="G2642" s="89" t="str">
        <f>VLOOKUP(Revisión_Avance_Periodo!$A2642,BD_Seguimiento_OAP_2019!$A$2:$G$294,7,FALSE)</f>
        <v>PAI</v>
      </c>
      <c r="H2642" s="89" t="str">
        <f>VLOOKUP(Revisión_Avance_Periodo!$A2642,BD_Seguimiento_OAP_2019!$A$2:$J$294,10,FALSE)</f>
        <v>PAI_07 - Rendición de Cuentas</v>
      </c>
      <c r="I2642" s="89" t="s">
        <v>1778</v>
      </c>
      <c r="J2642" s="89" t="str">
        <f>VLOOKUP(Revisión_Avance_Periodo!$I2642,BD_Seguimiento_OAP_2019!$L:$M,2,FALSE)</f>
        <v>Desarrollar campaña para socialización de informe de Rendición de Cuentas 2019</v>
      </c>
      <c r="K2642" s="106" t="s">
        <v>55</v>
      </c>
      <c r="L2642" s="172">
        <v>4.4642857142857152E-4</v>
      </c>
      <c r="M2642" s="173" t="s">
        <v>104</v>
      </c>
      <c r="N2642" s="174">
        <f>INDEX(BD_Seguimiento_OAP_2019!$AH$3:$AS$294,MATCH(Revisión_Avance_Periodo!$I2642,BD_Seguimiento_OAP_2019!$L$3:$L$294,0),MATCH(Revisión_Avance_Periodo!$M2642,BD_Seguimiento_OAP_2019!$AH$2:$AS$2,0))</f>
        <v>0</v>
      </c>
      <c r="O2642" s="174">
        <f>INDEX(BD_Seguimiento_OAP_2019!$AV$3:$BG$294,MATCH(Revisión_Avance_Periodo!$I2642,BD_Seguimiento_OAP_2019!$L$3:$L$294,0),MATCH(Revisión_Avance_Periodo!$M2642,BD_Seguimiento_OAP_2019!$AV$2:$BG$2,0))</f>
        <v>0</v>
      </c>
      <c r="P2642" s="175">
        <f t="shared" si="508"/>
        <v>0</v>
      </c>
      <c r="Q2642" s="173" t="str">
        <f>VLOOKUP(P2642,Tabla_Indicador_Gestion4[#All],3,TRUE)</f>
        <v>Por Ejecutar</v>
      </c>
      <c r="R2642" s="213">
        <f>SUBTOTAL(9,$N$2642:$N2642)</f>
        <v>0</v>
      </c>
      <c r="S2642" s="234">
        <f>SUBTOTAL(9,$O$2642:$O2642)</f>
        <v>0</v>
      </c>
      <c r="T2642" s="234">
        <f>IFERROR(+Revisión_Avance_Periodo!$S2642/Revisión_Avance_Periodo!$R2642,0)</f>
        <v>0</v>
      </c>
      <c r="U2642" s="177">
        <f>SUBTOTAL(9,N2642:N2653)</f>
        <v>1</v>
      </c>
      <c r="V2642" s="176">
        <f>SUBTOTAL(9,O2642:O2653)</f>
        <v>0</v>
      </c>
      <c r="W2642" s="176">
        <f t="shared" ref="W2642" si="509">+V2642/U2642</f>
        <v>0</v>
      </c>
      <c r="X2642" s="176"/>
      <c r="Y2642" s="176">
        <f>100%-Revisión_Avance_Periodo!$W2642</f>
        <v>1</v>
      </c>
      <c r="Z2642" s="178" t="str">
        <f>VLOOKUP(W2642,Tabla_Indicador_Gestion4[],3,TRUE)</f>
        <v>Por Ejecutar</v>
      </c>
      <c r="AA2642" s="179">
        <f>Revisión_Avance_Periodo!$W2642*Revisión_Avance_Periodo!$L2642</f>
        <v>0</v>
      </c>
    </row>
    <row r="2643" spans="1:27" x14ac:dyDescent="0.25">
      <c r="A2643" s="94">
        <v>223</v>
      </c>
      <c r="B2643" s="96" t="str">
        <f>CONCATENATE(Revisión_Avance_Periodo!$C2643,";",Revisión_Avance_Periodo!$E2643,";",Revisión_Avance_Periodo!$I2643)</f>
        <v>OE1;PR_10;ACT_14</v>
      </c>
      <c r="C2643" s="180" t="s">
        <v>9</v>
      </c>
      <c r="D2643" s="181" t="str">
        <f>VLOOKUP(Revisión_Avance_Periodo!$C2643,Componentes_BD!$F$1:$G$5,2,FALSE)</f>
        <v>Fortalecer la Vigilancia.</v>
      </c>
      <c r="E2643" s="119" t="s">
        <v>12</v>
      </c>
      <c r="F2643" s="95">
        <v>11</v>
      </c>
      <c r="G2643" s="95" t="str">
        <f>VLOOKUP(Revisión_Avance_Periodo!$A2643,BD_Seguimiento_OAP_2019!$A$2:$G$294,7,FALSE)</f>
        <v>PAI</v>
      </c>
      <c r="H2643" s="95" t="str">
        <f>VLOOKUP(Revisión_Avance_Periodo!$A2643,BD_Seguimiento_OAP_2019!$A$2:$J$294,10,FALSE)</f>
        <v>PAI_07 - Rendición de Cuentas</v>
      </c>
      <c r="I2643" s="95" t="s">
        <v>1778</v>
      </c>
      <c r="J2643" s="95" t="str">
        <f>VLOOKUP(Revisión_Avance_Periodo!$I2643,BD_Seguimiento_OAP_2019!$L:$M,2,FALSE)</f>
        <v>Desarrollar campaña para socialización de informe de Rendición de Cuentas 2019</v>
      </c>
      <c r="K2643" s="119" t="s">
        <v>55</v>
      </c>
      <c r="L2643" s="172">
        <v>4.4642857142857152E-4</v>
      </c>
      <c r="M2643" s="182" t="s">
        <v>105</v>
      </c>
      <c r="N2643" s="174">
        <f>INDEX(BD_Seguimiento_OAP_2019!$AH$3:$AS$294,MATCH(Revisión_Avance_Periodo!$I2643,BD_Seguimiento_OAP_2019!$L$3:$L$294,0),MATCH(Revisión_Avance_Periodo!$M2643,BD_Seguimiento_OAP_2019!$AH$2:$AS$2,0))</f>
        <v>0</v>
      </c>
      <c r="O2643" s="174">
        <f>INDEX(BD_Seguimiento_OAP_2019!$AV$3:$BG$294,MATCH(Revisión_Avance_Periodo!$I2643,BD_Seguimiento_OAP_2019!$L$3:$L$294,0),MATCH(Revisión_Avance_Periodo!$M2643,BD_Seguimiento_OAP_2019!$AV$2:$BG$2,0))</f>
        <v>0</v>
      </c>
      <c r="P2643" s="175">
        <f t="shared" si="508"/>
        <v>0</v>
      </c>
      <c r="Q2643" s="182" t="str">
        <f>VLOOKUP(P2643,Tabla_Indicador_Gestion4[#All],3,TRUE)</f>
        <v>Por Ejecutar</v>
      </c>
      <c r="R2643" s="215">
        <f>SUBTOTAL(9,$N$2642:$N2643)</f>
        <v>0</v>
      </c>
      <c r="S2643" s="231">
        <f>SUBTOTAL(9,$O$2642:$O2643)</f>
        <v>0</v>
      </c>
      <c r="T2643" s="231">
        <f>IFERROR(+Revisión_Avance_Periodo!$S2643/Revisión_Avance_Periodo!$R2643,0)</f>
        <v>0</v>
      </c>
      <c r="U2643" s="184"/>
      <c r="V2643" s="185"/>
      <c r="W2643" s="183"/>
      <c r="X2643" s="183"/>
      <c r="Y2643" s="183"/>
      <c r="Z2643" s="186"/>
      <c r="AA2643" s="187"/>
    </row>
    <row r="2644" spans="1:27" x14ac:dyDescent="0.25">
      <c r="A2644" s="88">
        <v>223</v>
      </c>
      <c r="B2644" s="91" t="str">
        <f>CONCATENATE(Revisión_Avance_Periodo!$C2644,";",Revisión_Avance_Periodo!$E2644,";",Revisión_Avance_Periodo!$I2644)</f>
        <v>OE1;PR_10;ACT_14</v>
      </c>
      <c r="C2644" s="170" t="s">
        <v>9</v>
      </c>
      <c r="D2644" s="171" t="str">
        <f>VLOOKUP(Revisión_Avance_Periodo!$C2644,Componentes_BD!$F$1:$G$5,2,FALSE)</f>
        <v>Fortalecer la Vigilancia.</v>
      </c>
      <c r="E2644" s="106" t="s">
        <v>12</v>
      </c>
      <c r="F2644" s="89">
        <v>11</v>
      </c>
      <c r="G2644" s="89" t="str">
        <f>VLOOKUP(Revisión_Avance_Periodo!$A2644,BD_Seguimiento_OAP_2019!$A$2:$G$294,7,FALSE)</f>
        <v>PAI</v>
      </c>
      <c r="H2644" s="89" t="str">
        <f>VLOOKUP(Revisión_Avance_Periodo!$A2644,BD_Seguimiento_OAP_2019!$A$2:$J$294,10,FALSE)</f>
        <v>PAI_07 - Rendición de Cuentas</v>
      </c>
      <c r="I2644" s="89" t="s">
        <v>1778</v>
      </c>
      <c r="J2644" s="89" t="str">
        <f>VLOOKUP(Revisión_Avance_Periodo!$I2644,BD_Seguimiento_OAP_2019!$L:$M,2,FALSE)</f>
        <v>Desarrollar campaña para socialización de informe de Rendición de Cuentas 2019</v>
      </c>
      <c r="K2644" s="106" t="s">
        <v>55</v>
      </c>
      <c r="L2644" s="172">
        <v>4.4642857142857152E-4</v>
      </c>
      <c r="M2644" s="173" t="s">
        <v>106</v>
      </c>
      <c r="N2644" s="174">
        <f>INDEX(BD_Seguimiento_OAP_2019!$AH$3:$AS$294,MATCH(Revisión_Avance_Periodo!$I2644,BD_Seguimiento_OAP_2019!$L$3:$L$294,0),MATCH(Revisión_Avance_Periodo!$M2644,BD_Seguimiento_OAP_2019!$AH$2:$AS$2,0))</f>
        <v>0</v>
      </c>
      <c r="O2644" s="174">
        <f>INDEX(BD_Seguimiento_OAP_2019!$AV$3:$BG$294,MATCH(Revisión_Avance_Periodo!$I2644,BD_Seguimiento_OAP_2019!$L$3:$L$294,0),MATCH(Revisión_Avance_Periodo!$M2644,BD_Seguimiento_OAP_2019!$AV$2:$BG$2,0))</f>
        <v>0</v>
      </c>
      <c r="P2644" s="175">
        <f t="shared" si="508"/>
        <v>0</v>
      </c>
      <c r="Q2644" s="173" t="str">
        <f>VLOOKUP(P2644,Tabla_Indicador_Gestion4[#All],3,TRUE)</f>
        <v>Por Ejecutar</v>
      </c>
      <c r="R2644" s="215">
        <f>SUBTOTAL(9,$N$2642:$N2644)</f>
        <v>0</v>
      </c>
      <c r="S2644" s="231">
        <f>SUBTOTAL(9,$O$2642:$O2644)</f>
        <v>0</v>
      </c>
      <c r="T2644" s="231">
        <f>IFERROR(+Revisión_Avance_Periodo!$S2644/Revisión_Avance_Periodo!$R2644,0)</f>
        <v>0</v>
      </c>
      <c r="U2644" s="184"/>
      <c r="V2644" s="185"/>
      <c r="W2644" s="183"/>
      <c r="X2644" s="183"/>
      <c r="Y2644" s="183"/>
      <c r="Z2644" s="186"/>
      <c r="AA2644" s="187"/>
    </row>
    <row r="2645" spans="1:27" x14ac:dyDescent="0.25">
      <c r="A2645" s="94">
        <v>223</v>
      </c>
      <c r="B2645" s="96" t="str">
        <f>CONCATENATE(Revisión_Avance_Periodo!$C2645,";",Revisión_Avance_Periodo!$E2645,";",Revisión_Avance_Periodo!$I2645)</f>
        <v>OE1;PR_10;ACT_14</v>
      </c>
      <c r="C2645" s="180" t="s">
        <v>9</v>
      </c>
      <c r="D2645" s="181" t="str">
        <f>VLOOKUP(Revisión_Avance_Periodo!$C2645,Componentes_BD!$F$1:$G$5,2,FALSE)</f>
        <v>Fortalecer la Vigilancia.</v>
      </c>
      <c r="E2645" s="119" t="s">
        <v>12</v>
      </c>
      <c r="F2645" s="95">
        <v>11</v>
      </c>
      <c r="G2645" s="95" t="str">
        <f>VLOOKUP(Revisión_Avance_Periodo!$A2645,BD_Seguimiento_OAP_2019!$A$2:$G$294,7,FALSE)</f>
        <v>PAI</v>
      </c>
      <c r="H2645" s="95" t="str">
        <f>VLOOKUP(Revisión_Avance_Periodo!$A2645,BD_Seguimiento_OAP_2019!$A$2:$J$294,10,FALSE)</f>
        <v>PAI_07 - Rendición de Cuentas</v>
      </c>
      <c r="I2645" s="95" t="s">
        <v>1778</v>
      </c>
      <c r="J2645" s="95" t="str">
        <f>VLOOKUP(Revisión_Avance_Periodo!$I2645,BD_Seguimiento_OAP_2019!$L:$M,2,FALSE)</f>
        <v>Desarrollar campaña para socialización de informe de Rendición de Cuentas 2019</v>
      </c>
      <c r="K2645" s="119" t="s">
        <v>55</v>
      </c>
      <c r="L2645" s="172">
        <v>4.4642857142857152E-4</v>
      </c>
      <c r="M2645" s="182" t="s">
        <v>107</v>
      </c>
      <c r="N2645" s="174">
        <f>INDEX(BD_Seguimiento_OAP_2019!$AH$3:$AS$294,MATCH(Revisión_Avance_Periodo!$I2645,BD_Seguimiento_OAP_2019!$L$3:$L$294,0),MATCH(Revisión_Avance_Periodo!$M2645,BD_Seguimiento_OAP_2019!$AH$2:$AS$2,0))</f>
        <v>0</v>
      </c>
      <c r="O2645" s="174">
        <f>INDEX(BD_Seguimiento_OAP_2019!$AV$3:$BG$294,MATCH(Revisión_Avance_Periodo!$I2645,BD_Seguimiento_OAP_2019!$L$3:$L$294,0),MATCH(Revisión_Avance_Periodo!$M2645,BD_Seguimiento_OAP_2019!$AV$2:$BG$2,0))</f>
        <v>0</v>
      </c>
      <c r="P2645" s="175">
        <f t="shared" si="508"/>
        <v>0</v>
      </c>
      <c r="Q2645" s="182" t="str">
        <f>VLOOKUP(P2645,Tabla_Indicador_Gestion4[#All],3,TRUE)</f>
        <v>Por Ejecutar</v>
      </c>
      <c r="R2645" s="215">
        <f>SUBTOTAL(9,$N$2642:$N2645)</f>
        <v>0</v>
      </c>
      <c r="S2645" s="231">
        <f>SUBTOTAL(9,$O$2642:$O2645)</f>
        <v>0</v>
      </c>
      <c r="T2645" s="231">
        <f>IFERROR(+Revisión_Avance_Periodo!$S2645/Revisión_Avance_Periodo!$R2645,0)</f>
        <v>0</v>
      </c>
      <c r="U2645" s="184"/>
      <c r="V2645" s="185"/>
      <c r="W2645" s="183"/>
      <c r="X2645" s="183"/>
      <c r="Y2645" s="183"/>
      <c r="Z2645" s="186"/>
      <c r="AA2645" s="187"/>
    </row>
    <row r="2646" spans="1:27" x14ac:dyDescent="0.25">
      <c r="A2646" s="88">
        <v>223</v>
      </c>
      <c r="B2646" s="91" t="str">
        <f>CONCATENATE(Revisión_Avance_Periodo!$C2646,";",Revisión_Avance_Periodo!$E2646,";",Revisión_Avance_Periodo!$I2646)</f>
        <v>OE1;PR_10;ACT_14</v>
      </c>
      <c r="C2646" s="170" t="s">
        <v>9</v>
      </c>
      <c r="D2646" s="171" t="str">
        <f>VLOOKUP(Revisión_Avance_Periodo!$C2646,Componentes_BD!$F$1:$G$5,2,FALSE)</f>
        <v>Fortalecer la Vigilancia.</v>
      </c>
      <c r="E2646" s="106" t="s">
        <v>12</v>
      </c>
      <c r="F2646" s="89">
        <v>11</v>
      </c>
      <c r="G2646" s="89" t="str">
        <f>VLOOKUP(Revisión_Avance_Periodo!$A2646,BD_Seguimiento_OAP_2019!$A$2:$G$294,7,FALSE)</f>
        <v>PAI</v>
      </c>
      <c r="H2646" s="89" t="str">
        <f>VLOOKUP(Revisión_Avance_Periodo!$A2646,BD_Seguimiento_OAP_2019!$A$2:$J$294,10,FALSE)</f>
        <v>PAI_07 - Rendición de Cuentas</v>
      </c>
      <c r="I2646" s="89" t="s">
        <v>1778</v>
      </c>
      <c r="J2646" s="89" t="str">
        <f>VLOOKUP(Revisión_Avance_Periodo!$I2646,BD_Seguimiento_OAP_2019!$L:$M,2,FALSE)</f>
        <v>Desarrollar campaña para socialización de informe de Rendición de Cuentas 2019</v>
      </c>
      <c r="K2646" s="106" t="s">
        <v>55</v>
      </c>
      <c r="L2646" s="172">
        <v>4.4642857142857152E-4</v>
      </c>
      <c r="M2646" s="173" t="s">
        <v>108</v>
      </c>
      <c r="N2646" s="174">
        <f>INDEX(BD_Seguimiento_OAP_2019!$AH$3:$AS$294,MATCH(Revisión_Avance_Periodo!$I2646,BD_Seguimiento_OAP_2019!$L$3:$L$294,0),MATCH(Revisión_Avance_Periodo!$M2646,BD_Seguimiento_OAP_2019!$AH$2:$AS$2,0))</f>
        <v>0</v>
      </c>
      <c r="O2646" s="174">
        <f>INDEX(BD_Seguimiento_OAP_2019!$AV$3:$BG$294,MATCH(Revisión_Avance_Periodo!$I2646,BD_Seguimiento_OAP_2019!$L$3:$L$294,0),MATCH(Revisión_Avance_Periodo!$M2646,BD_Seguimiento_OAP_2019!$AV$2:$BG$2,0))</f>
        <v>0</v>
      </c>
      <c r="P2646" s="175">
        <f t="shared" si="508"/>
        <v>0</v>
      </c>
      <c r="Q2646" s="173" t="str">
        <f>VLOOKUP(P2646,Tabla_Indicador_Gestion4[#All],3,TRUE)</f>
        <v>Por Ejecutar</v>
      </c>
      <c r="R2646" s="215">
        <f>SUBTOTAL(9,$N$2642:$N2646)</f>
        <v>0</v>
      </c>
      <c r="S2646" s="231">
        <f>SUBTOTAL(9,$O$2642:$O2646)</f>
        <v>0</v>
      </c>
      <c r="T2646" s="231">
        <f>IFERROR(+Revisión_Avance_Periodo!$S2646/Revisión_Avance_Periodo!$R2646,0)</f>
        <v>0</v>
      </c>
      <c r="U2646" s="184"/>
      <c r="V2646" s="185"/>
      <c r="W2646" s="183"/>
      <c r="X2646" s="183"/>
      <c r="Y2646" s="183"/>
      <c r="Z2646" s="186"/>
      <c r="AA2646" s="187"/>
    </row>
    <row r="2647" spans="1:27" x14ac:dyDescent="0.25">
      <c r="A2647" s="94">
        <v>223</v>
      </c>
      <c r="B2647" s="96" t="str">
        <f>CONCATENATE(Revisión_Avance_Periodo!$C2647,";",Revisión_Avance_Periodo!$E2647,";",Revisión_Avance_Periodo!$I2647)</f>
        <v>OE1;PR_10;ACT_14</v>
      </c>
      <c r="C2647" s="180" t="s">
        <v>9</v>
      </c>
      <c r="D2647" s="181" t="str">
        <f>VLOOKUP(Revisión_Avance_Periodo!$C2647,Componentes_BD!$F$1:$G$5,2,FALSE)</f>
        <v>Fortalecer la Vigilancia.</v>
      </c>
      <c r="E2647" s="119" t="s">
        <v>12</v>
      </c>
      <c r="F2647" s="95">
        <v>11</v>
      </c>
      <c r="G2647" s="95" t="str">
        <f>VLOOKUP(Revisión_Avance_Periodo!$A2647,BD_Seguimiento_OAP_2019!$A$2:$G$294,7,FALSE)</f>
        <v>PAI</v>
      </c>
      <c r="H2647" s="95" t="str">
        <f>VLOOKUP(Revisión_Avance_Periodo!$A2647,BD_Seguimiento_OAP_2019!$A$2:$J$294,10,FALSE)</f>
        <v>PAI_07 - Rendición de Cuentas</v>
      </c>
      <c r="I2647" s="95" t="s">
        <v>1778</v>
      </c>
      <c r="J2647" s="95" t="str">
        <f>VLOOKUP(Revisión_Avance_Periodo!$I2647,BD_Seguimiento_OAP_2019!$L:$M,2,FALSE)</f>
        <v>Desarrollar campaña para socialización de informe de Rendición de Cuentas 2019</v>
      </c>
      <c r="K2647" s="119" t="s">
        <v>55</v>
      </c>
      <c r="L2647" s="172">
        <v>4.4642857142857152E-4</v>
      </c>
      <c r="M2647" s="182" t="s">
        <v>109</v>
      </c>
      <c r="N2647" s="174">
        <f>INDEX(BD_Seguimiento_OAP_2019!$AH$3:$AS$294,MATCH(Revisión_Avance_Periodo!$I2647,BD_Seguimiento_OAP_2019!$L$3:$L$294,0),MATCH(Revisión_Avance_Periodo!$M2647,BD_Seguimiento_OAP_2019!$AH$2:$AS$2,0))</f>
        <v>0</v>
      </c>
      <c r="O2647" s="174">
        <f>INDEX(BD_Seguimiento_OAP_2019!$AV$3:$BG$294,MATCH(Revisión_Avance_Periodo!$I2647,BD_Seguimiento_OAP_2019!$L$3:$L$294,0),MATCH(Revisión_Avance_Periodo!$M2647,BD_Seguimiento_OAP_2019!$AV$2:$BG$2,0))</f>
        <v>0</v>
      </c>
      <c r="P2647" s="175">
        <f t="shared" si="508"/>
        <v>0</v>
      </c>
      <c r="Q2647" s="182" t="str">
        <f>VLOOKUP(P2647,Tabla_Indicador_Gestion4[#All],3,TRUE)</f>
        <v>Por Ejecutar</v>
      </c>
      <c r="R2647" s="215">
        <f>SUBTOTAL(9,$N$2642:$N2647)</f>
        <v>0</v>
      </c>
      <c r="S2647" s="231">
        <f>SUBTOTAL(9,$O$2642:$O2647)</f>
        <v>0</v>
      </c>
      <c r="T2647" s="231">
        <f>IFERROR(+Revisión_Avance_Periodo!$S2647/Revisión_Avance_Periodo!$R2647,0)</f>
        <v>0</v>
      </c>
      <c r="U2647" s="184"/>
      <c r="V2647" s="185"/>
      <c r="W2647" s="183"/>
      <c r="X2647" s="183"/>
      <c r="Y2647" s="183"/>
      <c r="Z2647" s="186"/>
      <c r="AA2647" s="187"/>
    </row>
    <row r="2648" spans="1:27" x14ac:dyDescent="0.25">
      <c r="A2648" s="88">
        <v>223</v>
      </c>
      <c r="B2648" s="91" t="str">
        <f>CONCATENATE(Revisión_Avance_Periodo!$C2648,";",Revisión_Avance_Periodo!$E2648,";",Revisión_Avance_Periodo!$I2648)</f>
        <v>OE1;PR_10;ACT_14</v>
      </c>
      <c r="C2648" s="170" t="s">
        <v>9</v>
      </c>
      <c r="D2648" s="171" t="str">
        <f>VLOOKUP(Revisión_Avance_Periodo!$C2648,Componentes_BD!$F$1:$G$5,2,FALSE)</f>
        <v>Fortalecer la Vigilancia.</v>
      </c>
      <c r="E2648" s="106" t="s">
        <v>12</v>
      </c>
      <c r="F2648" s="89">
        <v>11</v>
      </c>
      <c r="G2648" s="89" t="str">
        <f>VLOOKUP(Revisión_Avance_Periodo!$A2648,BD_Seguimiento_OAP_2019!$A$2:$G$294,7,FALSE)</f>
        <v>PAI</v>
      </c>
      <c r="H2648" s="89" t="str">
        <f>VLOOKUP(Revisión_Avance_Periodo!$A2648,BD_Seguimiento_OAP_2019!$A$2:$J$294,10,FALSE)</f>
        <v>PAI_07 - Rendición de Cuentas</v>
      </c>
      <c r="I2648" s="89" t="s">
        <v>1778</v>
      </c>
      <c r="J2648" s="89" t="str">
        <f>VLOOKUP(Revisión_Avance_Periodo!$I2648,BD_Seguimiento_OAP_2019!$L:$M,2,FALSE)</f>
        <v>Desarrollar campaña para socialización de informe de Rendición de Cuentas 2019</v>
      </c>
      <c r="K2648" s="106" t="s">
        <v>55</v>
      </c>
      <c r="L2648" s="172">
        <v>4.4642857142857152E-4</v>
      </c>
      <c r="M2648" s="173" t="s">
        <v>110</v>
      </c>
      <c r="N2648" s="174">
        <f>INDEX(BD_Seguimiento_OAP_2019!$AH$3:$AS$294,MATCH(Revisión_Avance_Periodo!$I2648,BD_Seguimiento_OAP_2019!$L$3:$L$294,0),MATCH(Revisión_Avance_Periodo!$M2648,BD_Seguimiento_OAP_2019!$AH$2:$AS$2,0))</f>
        <v>0</v>
      </c>
      <c r="O2648" s="174">
        <f>INDEX(BD_Seguimiento_OAP_2019!$AV$3:$BG$294,MATCH(Revisión_Avance_Periodo!$I2648,BD_Seguimiento_OAP_2019!$L$3:$L$294,0),MATCH(Revisión_Avance_Periodo!$M2648,BD_Seguimiento_OAP_2019!$AV$2:$BG$2,0))</f>
        <v>0</v>
      </c>
      <c r="P2648" s="175">
        <f t="shared" si="508"/>
        <v>0</v>
      </c>
      <c r="Q2648" s="173" t="str">
        <f>VLOOKUP(P2648,Tabla_Indicador_Gestion4[#All],3,TRUE)</f>
        <v>Por Ejecutar</v>
      </c>
      <c r="R2648" s="215">
        <f>SUBTOTAL(9,$N$2642:$N2648)</f>
        <v>0</v>
      </c>
      <c r="S2648" s="231">
        <f>SUBTOTAL(9,$O$2642:$O2648)</f>
        <v>0</v>
      </c>
      <c r="T2648" s="231">
        <f>IFERROR(+Revisión_Avance_Periodo!$S2648/Revisión_Avance_Periodo!$R2648,0)</f>
        <v>0</v>
      </c>
      <c r="U2648" s="184"/>
      <c r="V2648" s="185"/>
      <c r="W2648" s="183"/>
      <c r="X2648" s="183"/>
      <c r="Y2648" s="183"/>
      <c r="Z2648" s="186"/>
      <c r="AA2648" s="187"/>
    </row>
    <row r="2649" spans="1:27" x14ac:dyDescent="0.25">
      <c r="A2649" s="94">
        <v>223</v>
      </c>
      <c r="B2649" s="96" t="str">
        <f>CONCATENATE(Revisión_Avance_Periodo!$C2649,";",Revisión_Avance_Periodo!$E2649,";",Revisión_Avance_Periodo!$I2649)</f>
        <v>OE1;PR_10;ACT_14</v>
      </c>
      <c r="C2649" s="180" t="s">
        <v>9</v>
      </c>
      <c r="D2649" s="181" t="str">
        <f>VLOOKUP(Revisión_Avance_Periodo!$C2649,Componentes_BD!$F$1:$G$5,2,FALSE)</f>
        <v>Fortalecer la Vigilancia.</v>
      </c>
      <c r="E2649" s="119" t="s">
        <v>12</v>
      </c>
      <c r="F2649" s="95">
        <v>11</v>
      </c>
      <c r="G2649" s="95" t="str">
        <f>VLOOKUP(Revisión_Avance_Periodo!$A2649,BD_Seguimiento_OAP_2019!$A$2:$G$294,7,FALSE)</f>
        <v>PAI</v>
      </c>
      <c r="H2649" s="95" t="str">
        <f>VLOOKUP(Revisión_Avance_Periodo!$A2649,BD_Seguimiento_OAP_2019!$A$2:$J$294,10,FALSE)</f>
        <v>PAI_07 - Rendición de Cuentas</v>
      </c>
      <c r="I2649" s="95" t="s">
        <v>1778</v>
      </c>
      <c r="J2649" s="95" t="str">
        <f>VLOOKUP(Revisión_Avance_Periodo!$I2649,BD_Seguimiento_OAP_2019!$L:$M,2,FALSE)</f>
        <v>Desarrollar campaña para socialización de informe de Rendición de Cuentas 2019</v>
      </c>
      <c r="K2649" s="119" t="s">
        <v>55</v>
      </c>
      <c r="L2649" s="172">
        <v>4.4642857142857152E-4</v>
      </c>
      <c r="M2649" s="182" t="s">
        <v>111</v>
      </c>
      <c r="N2649" s="174">
        <f>INDEX(BD_Seguimiento_OAP_2019!$AH$3:$AS$294,MATCH(Revisión_Avance_Periodo!$I2649,BD_Seguimiento_OAP_2019!$L$3:$L$294,0),MATCH(Revisión_Avance_Periodo!$M2649,BD_Seguimiento_OAP_2019!$AH$2:$AS$2,0))</f>
        <v>0</v>
      </c>
      <c r="O2649" s="174">
        <f>INDEX(BD_Seguimiento_OAP_2019!$AV$3:$BG$294,MATCH(Revisión_Avance_Periodo!$I2649,BD_Seguimiento_OAP_2019!$L$3:$L$294,0),MATCH(Revisión_Avance_Periodo!$M2649,BD_Seguimiento_OAP_2019!$AV$2:$BG$2,0))</f>
        <v>0</v>
      </c>
      <c r="P2649" s="175">
        <f t="shared" si="508"/>
        <v>0</v>
      </c>
      <c r="Q2649" s="182" t="str">
        <f>VLOOKUP(P2649,Tabla_Indicador_Gestion4[#All],3,TRUE)</f>
        <v>Por Ejecutar</v>
      </c>
      <c r="R2649" s="215">
        <f>SUBTOTAL(9,$N$2642:$N2649)</f>
        <v>0</v>
      </c>
      <c r="S2649" s="231">
        <f>SUBTOTAL(9,$O$2642:$O2649)</f>
        <v>0</v>
      </c>
      <c r="T2649" s="231">
        <f>IFERROR(+Revisión_Avance_Periodo!$S2649/Revisión_Avance_Periodo!$R2649,0)</f>
        <v>0</v>
      </c>
      <c r="U2649" s="184"/>
      <c r="V2649" s="185"/>
      <c r="W2649" s="183"/>
      <c r="X2649" s="183"/>
      <c r="Y2649" s="183"/>
      <c r="Z2649" s="186"/>
      <c r="AA2649" s="187"/>
    </row>
    <row r="2650" spans="1:27" x14ac:dyDescent="0.25">
      <c r="A2650" s="88">
        <v>223</v>
      </c>
      <c r="B2650" s="91" t="str">
        <f>CONCATENATE(Revisión_Avance_Periodo!$C2650,";",Revisión_Avance_Periodo!$E2650,";",Revisión_Avance_Periodo!$I2650)</f>
        <v>OE1;PR_10;ACT_14</v>
      </c>
      <c r="C2650" s="170" t="s">
        <v>9</v>
      </c>
      <c r="D2650" s="171" t="str">
        <f>VLOOKUP(Revisión_Avance_Periodo!$C2650,Componentes_BD!$F$1:$G$5,2,FALSE)</f>
        <v>Fortalecer la Vigilancia.</v>
      </c>
      <c r="E2650" s="106" t="s">
        <v>12</v>
      </c>
      <c r="F2650" s="89">
        <v>11</v>
      </c>
      <c r="G2650" s="89" t="str">
        <f>VLOOKUP(Revisión_Avance_Periodo!$A2650,BD_Seguimiento_OAP_2019!$A$2:$G$294,7,FALSE)</f>
        <v>PAI</v>
      </c>
      <c r="H2650" s="89" t="str">
        <f>VLOOKUP(Revisión_Avance_Periodo!$A2650,BD_Seguimiento_OAP_2019!$A$2:$J$294,10,FALSE)</f>
        <v>PAI_07 - Rendición de Cuentas</v>
      </c>
      <c r="I2650" s="89" t="s">
        <v>1778</v>
      </c>
      <c r="J2650" s="89" t="str">
        <f>VLOOKUP(Revisión_Avance_Periodo!$I2650,BD_Seguimiento_OAP_2019!$L:$M,2,FALSE)</f>
        <v>Desarrollar campaña para socialización de informe de Rendición de Cuentas 2019</v>
      </c>
      <c r="K2650" s="106" t="s">
        <v>55</v>
      </c>
      <c r="L2650" s="172">
        <v>4.4642857142857152E-4</v>
      </c>
      <c r="M2650" s="173" t="s">
        <v>112</v>
      </c>
      <c r="N2650" s="174">
        <f>INDEX(BD_Seguimiento_OAP_2019!$AH$3:$AS$294,MATCH(Revisión_Avance_Periodo!$I2650,BD_Seguimiento_OAP_2019!$L$3:$L$294,0),MATCH(Revisión_Avance_Periodo!$M2650,BD_Seguimiento_OAP_2019!$AH$2:$AS$2,0))</f>
        <v>0</v>
      </c>
      <c r="O2650" s="174">
        <f>INDEX(BD_Seguimiento_OAP_2019!$AV$3:$BG$294,MATCH(Revisión_Avance_Periodo!$I2650,BD_Seguimiento_OAP_2019!$L$3:$L$294,0),MATCH(Revisión_Avance_Periodo!$M2650,BD_Seguimiento_OAP_2019!$AV$2:$BG$2,0))</f>
        <v>0</v>
      </c>
      <c r="P2650" s="175">
        <f t="shared" si="508"/>
        <v>0</v>
      </c>
      <c r="Q2650" s="173" t="str">
        <f>VLOOKUP(P2650,Tabla_Indicador_Gestion4[#All],3,TRUE)</f>
        <v>Por Ejecutar</v>
      </c>
      <c r="R2650" s="215">
        <f>SUBTOTAL(9,$N$2642:$N2650)</f>
        <v>0</v>
      </c>
      <c r="S2650" s="231">
        <f>SUBTOTAL(9,$O$2642:$O2650)</f>
        <v>0</v>
      </c>
      <c r="T2650" s="231">
        <f>IFERROR(+Revisión_Avance_Periodo!$S2650/Revisión_Avance_Periodo!$R2650,0)</f>
        <v>0</v>
      </c>
      <c r="U2650" s="184"/>
      <c r="V2650" s="185"/>
      <c r="W2650" s="183"/>
      <c r="X2650" s="183"/>
      <c r="Y2650" s="183"/>
      <c r="Z2650" s="186"/>
      <c r="AA2650" s="187"/>
    </row>
    <row r="2651" spans="1:27" x14ac:dyDescent="0.25">
      <c r="A2651" s="94">
        <v>223</v>
      </c>
      <c r="B2651" s="96" t="str">
        <f>CONCATENATE(Revisión_Avance_Periodo!$C2651,";",Revisión_Avance_Periodo!$E2651,";",Revisión_Avance_Periodo!$I2651)</f>
        <v>OE1;PR_10;ACT_14</v>
      </c>
      <c r="C2651" s="180" t="s">
        <v>9</v>
      </c>
      <c r="D2651" s="181" t="str">
        <f>VLOOKUP(Revisión_Avance_Periodo!$C2651,Componentes_BD!$F$1:$G$5,2,FALSE)</f>
        <v>Fortalecer la Vigilancia.</v>
      </c>
      <c r="E2651" s="119" t="s">
        <v>12</v>
      </c>
      <c r="F2651" s="95">
        <v>11</v>
      </c>
      <c r="G2651" s="95" t="str">
        <f>VLOOKUP(Revisión_Avance_Periodo!$A2651,BD_Seguimiento_OAP_2019!$A$2:$G$294,7,FALSE)</f>
        <v>PAI</v>
      </c>
      <c r="H2651" s="95" t="str">
        <f>VLOOKUP(Revisión_Avance_Periodo!$A2651,BD_Seguimiento_OAP_2019!$A$2:$J$294,10,FALSE)</f>
        <v>PAI_07 - Rendición de Cuentas</v>
      </c>
      <c r="I2651" s="95" t="s">
        <v>1778</v>
      </c>
      <c r="J2651" s="95" t="str">
        <f>VLOOKUP(Revisión_Avance_Periodo!$I2651,BD_Seguimiento_OAP_2019!$L:$M,2,FALSE)</f>
        <v>Desarrollar campaña para socialización de informe de Rendición de Cuentas 2019</v>
      </c>
      <c r="K2651" s="119" t="s">
        <v>55</v>
      </c>
      <c r="L2651" s="172">
        <v>4.4642857142857152E-4</v>
      </c>
      <c r="M2651" s="182" t="s">
        <v>113</v>
      </c>
      <c r="N2651" s="174">
        <f>INDEX(BD_Seguimiento_OAP_2019!$AH$3:$AS$294,MATCH(Revisión_Avance_Periodo!$I2651,BD_Seguimiento_OAP_2019!$L$3:$L$294,0),MATCH(Revisión_Avance_Periodo!$M2651,BD_Seguimiento_OAP_2019!$AH$2:$AS$2,0))</f>
        <v>0.5</v>
      </c>
      <c r="O2651" s="174">
        <f>INDEX(BD_Seguimiento_OAP_2019!$AV$3:$BG$294,MATCH(Revisión_Avance_Periodo!$I2651,BD_Seguimiento_OAP_2019!$L$3:$L$294,0),MATCH(Revisión_Avance_Periodo!$M2651,BD_Seguimiento_OAP_2019!$AV$2:$BG$2,0))</f>
        <v>0</v>
      </c>
      <c r="P2651" s="188">
        <f t="shared" si="505"/>
        <v>0</v>
      </c>
      <c r="Q2651" s="182" t="str">
        <f>VLOOKUP(P2651,Tabla_Indicador_Gestion4[#All],3,TRUE)</f>
        <v>Por Ejecutar</v>
      </c>
      <c r="R2651" s="215">
        <f>SUBTOTAL(9,$N$2642:$N2651)</f>
        <v>0.5</v>
      </c>
      <c r="S2651" s="231">
        <f>SUBTOTAL(9,$O$2642:$O2651)</f>
        <v>0</v>
      </c>
      <c r="T2651" s="231">
        <f>IFERROR(+Revisión_Avance_Periodo!$S2651/Revisión_Avance_Periodo!$R2651,0)</f>
        <v>0</v>
      </c>
      <c r="U2651" s="184"/>
      <c r="V2651" s="185"/>
      <c r="W2651" s="183"/>
      <c r="X2651" s="183"/>
      <c r="Y2651" s="183"/>
      <c r="Z2651" s="186"/>
      <c r="AA2651" s="187"/>
    </row>
    <row r="2652" spans="1:27" x14ac:dyDescent="0.25">
      <c r="A2652" s="88">
        <v>223</v>
      </c>
      <c r="B2652" s="91" t="str">
        <f>CONCATENATE(Revisión_Avance_Periodo!$C2652,";",Revisión_Avance_Periodo!$E2652,";",Revisión_Avance_Periodo!$I2652)</f>
        <v>OE1;PR_10;ACT_14</v>
      </c>
      <c r="C2652" s="170" t="s">
        <v>9</v>
      </c>
      <c r="D2652" s="171" t="str">
        <f>VLOOKUP(Revisión_Avance_Periodo!$C2652,Componentes_BD!$F$1:$G$5,2,FALSE)</f>
        <v>Fortalecer la Vigilancia.</v>
      </c>
      <c r="E2652" s="106" t="s">
        <v>12</v>
      </c>
      <c r="F2652" s="89">
        <v>11</v>
      </c>
      <c r="G2652" s="89" t="str">
        <f>VLOOKUP(Revisión_Avance_Periodo!$A2652,BD_Seguimiento_OAP_2019!$A$2:$G$294,7,FALSE)</f>
        <v>PAI</v>
      </c>
      <c r="H2652" s="89" t="str">
        <f>VLOOKUP(Revisión_Avance_Periodo!$A2652,BD_Seguimiento_OAP_2019!$A$2:$J$294,10,FALSE)</f>
        <v>PAI_07 - Rendición de Cuentas</v>
      </c>
      <c r="I2652" s="89" t="s">
        <v>1778</v>
      </c>
      <c r="J2652" s="89" t="str">
        <f>VLOOKUP(Revisión_Avance_Periodo!$I2652,BD_Seguimiento_OAP_2019!$L:$M,2,FALSE)</f>
        <v>Desarrollar campaña para socialización de informe de Rendición de Cuentas 2019</v>
      </c>
      <c r="K2652" s="106" t="s">
        <v>55</v>
      </c>
      <c r="L2652" s="172">
        <v>4.4642857142857152E-4</v>
      </c>
      <c r="M2652" s="173" t="s">
        <v>114</v>
      </c>
      <c r="N2652" s="174">
        <f>INDEX(BD_Seguimiento_OAP_2019!$AH$3:$AS$294,MATCH(Revisión_Avance_Periodo!$I2652,BD_Seguimiento_OAP_2019!$L$3:$L$294,0),MATCH(Revisión_Avance_Periodo!$M2652,BD_Seguimiento_OAP_2019!$AH$2:$AS$2,0))</f>
        <v>0.5</v>
      </c>
      <c r="O2652" s="174">
        <f>INDEX(BD_Seguimiento_OAP_2019!$AV$3:$BG$294,MATCH(Revisión_Avance_Periodo!$I2652,BD_Seguimiento_OAP_2019!$L$3:$L$294,0),MATCH(Revisión_Avance_Periodo!$M2652,BD_Seguimiento_OAP_2019!$AV$2:$BG$2,0))</f>
        <v>0</v>
      </c>
      <c r="P2652" s="189">
        <f t="shared" si="505"/>
        <v>0</v>
      </c>
      <c r="Q2652" s="173" t="str">
        <f>VLOOKUP(P2652,Tabla_Indicador_Gestion4[#All],3,TRUE)</f>
        <v>Por Ejecutar</v>
      </c>
      <c r="R2652" s="215">
        <f>SUBTOTAL(9,$N$2642:$N2652)</f>
        <v>1</v>
      </c>
      <c r="S2652" s="231">
        <f>SUBTOTAL(9,$O$2642:$O2652)</f>
        <v>0</v>
      </c>
      <c r="T2652" s="231">
        <f>IFERROR(+Revisión_Avance_Periodo!$S2652/Revisión_Avance_Periodo!$R2652,0)</f>
        <v>0</v>
      </c>
      <c r="U2652" s="184"/>
      <c r="V2652" s="185"/>
      <c r="W2652" s="183"/>
      <c r="X2652" s="183"/>
      <c r="Y2652" s="183"/>
      <c r="Z2652" s="186"/>
      <c r="AA2652" s="187"/>
    </row>
    <row r="2653" spans="1:27" ht="15.75" thickBot="1" x14ac:dyDescent="0.3">
      <c r="A2653" s="94">
        <v>223</v>
      </c>
      <c r="B2653" s="96" t="str">
        <f>CONCATENATE(Revisión_Avance_Periodo!$C2653,";",Revisión_Avance_Periodo!$E2653,";",Revisión_Avance_Periodo!$I2653)</f>
        <v>OE1;PR_10;ACT_14</v>
      </c>
      <c r="C2653" s="180" t="s">
        <v>9</v>
      </c>
      <c r="D2653" s="181" t="str">
        <f>VLOOKUP(Revisión_Avance_Periodo!$C2653,Componentes_BD!$F$1:$G$5,2,FALSE)</f>
        <v>Fortalecer la Vigilancia.</v>
      </c>
      <c r="E2653" s="119" t="s">
        <v>12</v>
      </c>
      <c r="F2653" s="95">
        <v>11</v>
      </c>
      <c r="G2653" s="95" t="str">
        <f>VLOOKUP(Revisión_Avance_Periodo!$A2653,BD_Seguimiento_OAP_2019!$A$2:$G$294,7,FALSE)</f>
        <v>PAI</v>
      </c>
      <c r="H2653" s="95" t="str">
        <f>VLOOKUP(Revisión_Avance_Periodo!$A2653,BD_Seguimiento_OAP_2019!$A$2:$J$294,10,FALSE)</f>
        <v>PAI_07 - Rendición de Cuentas</v>
      </c>
      <c r="I2653" s="95" t="s">
        <v>1778</v>
      </c>
      <c r="J2653" s="95" t="str">
        <f>VLOOKUP(Revisión_Avance_Periodo!$I2653,BD_Seguimiento_OAP_2019!$L:$M,2,FALSE)</f>
        <v>Desarrollar campaña para socialización de informe de Rendición de Cuentas 2019</v>
      </c>
      <c r="K2653" s="119" t="s">
        <v>55</v>
      </c>
      <c r="L2653" s="172">
        <v>4.4642857142857152E-4</v>
      </c>
      <c r="M2653" s="182" t="s">
        <v>115</v>
      </c>
      <c r="N2653" s="174">
        <f>INDEX(BD_Seguimiento_OAP_2019!$AH$3:$AS$294,MATCH(Revisión_Avance_Periodo!$I2653,BD_Seguimiento_OAP_2019!$L$3:$L$294,0),MATCH(Revisión_Avance_Periodo!$M2653,BD_Seguimiento_OAP_2019!$AH$2:$AS$2,0))</f>
        <v>0</v>
      </c>
      <c r="O2653" s="174">
        <f>INDEX(BD_Seguimiento_OAP_2019!$AV$3:$BG$294,MATCH(Revisión_Avance_Periodo!$I2653,BD_Seguimiento_OAP_2019!$L$3:$L$294,0),MATCH(Revisión_Avance_Periodo!$M2653,BD_Seguimiento_OAP_2019!$AV$2:$BG$2,0))</f>
        <v>0</v>
      </c>
      <c r="P2653" s="175">
        <f>IFERROR((O2653/N2653),0)</f>
        <v>0</v>
      </c>
      <c r="Q2653" s="182" t="str">
        <f>VLOOKUP(P2653,Tabla_Indicador_Gestion4[#All],3,TRUE)</f>
        <v>Por Ejecutar</v>
      </c>
      <c r="R2653" s="215">
        <f>SUBTOTAL(9,$N$2642:$N2653)</f>
        <v>1</v>
      </c>
      <c r="S2653" s="231">
        <f>SUBTOTAL(9,$O$2642:$O2653)</f>
        <v>0</v>
      </c>
      <c r="T2653" s="231">
        <f>IFERROR(+Revisión_Avance_Periodo!$S2653/Revisión_Avance_Periodo!$R2653,0)</f>
        <v>0</v>
      </c>
      <c r="U2653" s="184"/>
      <c r="V2653" s="185"/>
      <c r="W2653" s="183"/>
      <c r="X2653" s="183"/>
      <c r="Y2653" s="183"/>
      <c r="Z2653" s="186"/>
      <c r="AA2653" s="187"/>
    </row>
    <row r="2654" spans="1:27" x14ac:dyDescent="0.25">
      <c r="A2654" s="88">
        <v>224</v>
      </c>
      <c r="B2654" s="91" t="str">
        <f>CONCATENATE(Revisión_Avance_Periodo!$C2654,";",Revisión_Avance_Periodo!$E2654,";",Revisión_Avance_Periodo!$I2654)</f>
        <v>OE2;PR_10;ACT_56</v>
      </c>
      <c r="C2654" s="170" t="s">
        <v>47</v>
      </c>
      <c r="D2654" s="171" t="str">
        <f>VLOOKUP(Revisión_Avance_Periodo!$C2654,Componentes_BD!$F$1:$G$5,2,FALSE)</f>
        <v>Fortalecer las Tecnologías de la Información y las Telecomunicaciones.</v>
      </c>
      <c r="E2654" s="106" t="s">
        <v>12</v>
      </c>
      <c r="F2654" s="89">
        <v>11</v>
      </c>
      <c r="G2654" s="89" t="str">
        <f>VLOOKUP(Revisión_Avance_Periodo!$A2654,BD_Seguimiento_OAP_2019!$A$2:$G$294,7,FALSE)</f>
        <v>PAI</v>
      </c>
      <c r="H2654" s="89" t="str">
        <f>VLOOKUP(Revisión_Avance_Periodo!$A2654,BD_Seguimiento_OAP_2019!$A$2:$J$294,10,FALSE)</f>
        <v>PAI_07 - Rendición de Cuentas</v>
      </c>
      <c r="I2654" s="89" t="s">
        <v>1780</v>
      </c>
      <c r="J2654" s="89" t="str">
        <f>VLOOKUP(Revisión_Avance_Periodo!$I2654,BD_Seguimiento_OAP_2019!$L:$M,2,FALSE)</f>
        <v>Desarrollar y actualizar herramientas informáticas de interacción con los vigilados</v>
      </c>
      <c r="K2654" s="106" t="s">
        <v>64</v>
      </c>
      <c r="L2654" s="172">
        <v>4.4642857142857152E-4</v>
      </c>
      <c r="M2654" s="173" t="s">
        <v>104</v>
      </c>
      <c r="N2654" s="174">
        <f>INDEX(BD_Seguimiento_OAP_2019!$AH$3:$AS$294,MATCH(Revisión_Avance_Periodo!$I2654,BD_Seguimiento_OAP_2019!$L$3:$L$294,0),MATCH(Revisión_Avance_Periodo!$M2654,BD_Seguimiento_OAP_2019!$AH$2:$AS$2,0))</f>
        <v>0.05</v>
      </c>
      <c r="O2654" s="174">
        <f>INDEX(BD_Seguimiento_OAP_2019!$AV$3:$BG$294,MATCH(Revisión_Avance_Periodo!$I2654,BD_Seguimiento_OAP_2019!$L$3:$L$294,0),MATCH(Revisión_Avance_Periodo!$M2654,BD_Seguimiento_OAP_2019!$AV$2:$BG$2,0))</f>
        <v>0.05</v>
      </c>
      <c r="P2654" s="189">
        <f t="shared" si="505"/>
        <v>1</v>
      </c>
      <c r="Q2654" s="173" t="str">
        <f>VLOOKUP(P2654,Tabla_Indicador_Gestion4[#All],3,TRUE)</f>
        <v>Culminada</v>
      </c>
      <c r="R2654" s="213">
        <f>SUBTOTAL(9,$N$2654:$N2654)</f>
        <v>0.05</v>
      </c>
      <c r="S2654" s="234">
        <f>SUBTOTAL(9,$O$2654:$O2654)</f>
        <v>0.05</v>
      </c>
      <c r="T2654" s="234">
        <f>IFERROR(+Revisión_Avance_Periodo!$S2654/Revisión_Avance_Periodo!$R2654,0)</f>
        <v>1</v>
      </c>
      <c r="U2654" s="177">
        <f>SUBTOTAL(9,N2654:N2665)</f>
        <v>1</v>
      </c>
      <c r="V2654" s="176">
        <f>SUBTOTAL(9,O2654:O2665)</f>
        <v>0.5</v>
      </c>
      <c r="W2654" s="176">
        <f t="shared" ref="W2654" si="510">+V2654/U2654</f>
        <v>0.5</v>
      </c>
      <c r="X2654" s="176"/>
      <c r="Y2654" s="176">
        <f>100%-Revisión_Avance_Periodo!$W2654</f>
        <v>0.5</v>
      </c>
      <c r="Z2654" s="178" t="str">
        <f>VLOOKUP(W2654,Tabla_Indicador_Gestion4[],3,TRUE)</f>
        <v>En Tramite</v>
      </c>
      <c r="AA2654" s="179">
        <f>Revisión_Avance_Periodo!$W2654*Revisión_Avance_Periodo!$L2654</f>
        <v>2.2321428571428576E-4</v>
      </c>
    </row>
    <row r="2655" spans="1:27" x14ac:dyDescent="0.25">
      <c r="A2655" s="94">
        <v>224</v>
      </c>
      <c r="B2655" s="96" t="str">
        <f>CONCATENATE(Revisión_Avance_Periodo!$C2655,";",Revisión_Avance_Periodo!$E2655,";",Revisión_Avance_Periodo!$I2655)</f>
        <v>OE2;PR_10;ACT_56</v>
      </c>
      <c r="C2655" s="180" t="s">
        <v>47</v>
      </c>
      <c r="D2655" s="181" t="str">
        <f>VLOOKUP(Revisión_Avance_Periodo!$C2655,Componentes_BD!$F$1:$G$5,2,FALSE)</f>
        <v>Fortalecer las Tecnologías de la Información y las Telecomunicaciones.</v>
      </c>
      <c r="E2655" s="119" t="s">
        <v>12</v>
      </c>
      <c r="F2655" s="95">
        <v>11</v>
      </c>
      <c r="G2655" s="95" t="str">
        <f>VLOOKUP(Revisión_Avance_Periodo!$A2655,BD_Seguimiento_OAP_2019!$A$2:$G$294,7,FALSE)</f>
        <v>PAI</v>
      </c>
      <c r="H2655" s="95" t="str">
        <f>VLOOKUP(Revisión_Avance_Periodo!$A2655,BD_Seguimiento_OAP_2019!$A$2:$J$294,10,FALSE)</f>
        <v>PAI_07 - Rendición de Cuentas</v>
      </c>
      <c r="I2655" s="95" t="s">
        <v>1780</v>
      </c>
      <c r="J2655" s="95" t="str">
        <f>VLOOKUP(Revisión_Avance_Periodo!$I2655,BD_Seguimiento_OAP_2019!$L:$M,2,FALSE)</f>
        <v>Desarrollar y actualizar herramientas informáticas de interacción con los vigilados</v>
      </c>
      <c r="K2655" s="119" t="s">
        <v>64</v>
      </c>
      <c r="L2655" s="172">
        <v>4.4642857142857152E-4</v>
      </c>
      <c r="M2655" s="182" t="s">
        <v>105</v>
      </c>
      <c r="N2655" s="174">
        <f>INDEX(BD_Seguimiento_OAP_2019!$AH$3:$AS$294,MATCH(Revisión_Avance_Periodo!$I2655,BD_Seguimiento_OAP_2019!$L$3:$L$294,0),MATCH(Revisión_Avance_Periodo!$M2655,BD_Seguimiento_OAP_2019!$AH$2:$AS$2,0))</f>
        <v>0.1</v>
      </c>
      <c r="O2655" s="174">
        <f>INDEX(BD_Seguimiento_OAP_2019!$AV$3:$BG$294,MATCH(Revisión_Avance_Periodo!$I2655,BD_Seguimiento_OAP_2019!$L$3:$L$294,0),MATCH(Revisión_Avance_Periodo!$M2655,BD_Seguimiento_OAP_2019!$AV$2:$BG$2,0))</f>
        <v>0.1</v>
      </c>
      <c r="P2655" s="188">
        <f t="shared" si="505"/>
        <v>1</v>
      </c>
      <c r="Q2655" s="182" t="str">
        <f>VLOOKUP(P2655,Tabla_Indicador_Gestion4[#All],3,TRUE)</f>
        <v>Culminada</v>
      </c>
      <c r="R2655" s="215">
        <f>SUBTOTAL(9,$N$2654:$N2655)</f>
        <v>0.15000000000000002</v>
      </c>
      <c r="S2655" s="231">
        <f>SUBTOTAL(9,$O$2654:$O2655)</f>
        <v>0.15000000000000002</v>
      </c>
      <c r="T2655" s="231">
        <f>IFERROR(+Revisión_Avance_Periodo!$S2655/Revisión_Avance_Periodo!$R2655,0)</f>
        <v>1</v>
      </c>
      <c r="U2655" s="184"/>
      <c r="V2655" s="185"/>
      <c r="W2655" s="183"/>
      <c r="X2655" s="183"/>
      <c r="Y2655" s="183"/>
      <c r="Z2655" s="186"/>
      <c r="AA2655" s="187"/>
    </row>
    <row r="2656" spans="1:27" x14ac:dyDescent="0.25">
      <c r="A2656" s="88">
        <v>224</v>
      </c>
      <c r="B2656" s="91" t="str">
        <f>CONCATENATE(Revisión_Avance_Periodo!$C2656,";",Revisión_Avance_Periodo!$E2656,";",Revisión_Avance_Periodo!$I2656)</f>
        <v>OE2;PR_10;ACT_56</v>
      </c>
      <c r="C2656" s="170" t="s">
        <v>47</v>
      </c>
      <c r="D2656" s="171" t="str">
        <f>VLOOKUP(Revisión_Avance_Periodo!$C2656,Componentes_BD!$F$1:$G$5,2,FALSE)</f>
        <v>Fortalecer las Tecnologías de la Información y las Telecomunicaciones.</v>
      </c>
      <c r="E2656" s="106" t="s">
        <v>12</v>
      </c>
      <c r="F2656" s="89">
        <v>11</v>
      </c>
      <c r="G2656" s="89" t="str">
        <f>VLOOKUP(Revisión_Avance_Periodo!$A2656,BD_Seguimiento_OAP_2019!$A$2:$G$294,7,FALSE)</f>
        <v>PAI</v>
      </c>
      <c r="H2656" s="89" t="str">
        <f>VLOOKUP(Revisión_Avance_Periodo!$A2656,BD_Seguimiento_OAP_2019!$A$2:$J$294,10,FALSE)</f>
        <v>PAI_07 - Rendición de Cuentas</v>
      </c>
      <c r="I2656" s="89" t="s">
        <v>1780</v>
      </c>
      <c r="J2656" s="89" t="str">
        <f>VLOOKUP(Revisión_Avance_Periodo!$I2656,BD_Seguimiento_OAP_2019!$L:$M,2,FALSE)</f>
        <v>Desarrollar y actualizar herramientas informáticas de interacción con los vigilados</v>
      </c>
      <c r="K2656" s="106" t="s">
        <v>64</v>
      </c>
      <c r="L2656" s="172">
        <v>4.4642857142857152E-4</v>
      </c>
      <c r="M2656" s="173" t="s">
        <v>106</v>
      </c>
      <c r="N2656" s="174">
        <f>INDEX(BD_Seguimiento_OAP_2019!$AH$3:$AS$294,MATCH(Revisión_Avance_Periodo!$I2656,BD_Seguimiento_OAP_2019!$L$3:$L$294,0),MATCH(Revisión_Avance_Periodo!$M2656,BD_Seguimiento_OAP_2019!$AH$2:$AS$2,0))</f>
        <v>0.1</v>
      </c>
      <c r="O2656" s="174">
        <f>INDEX(BD_Seguimiento_OAP_2019!$AV$3:$BG$294,MATCH(Revisión_Avance_Periodo!$I2656,BD_Seguimiento_OAP_2019!$L$3:$L$294,0),MATCH(Revisión_Avance_Periodo!$M2656,BD_Seguimiento_OAP_2019!$AV$2:$BG$2,0))</f>
        <v>0.1</v>
      </c>
      <c r="P2656" s="189">
        <f t="shared" si="505"/>
        <v>1</v>
      </c>
      <c r="Q2656" s="173" t="str">
        <f>VLOOKUP(P2656,Tabla_Indicador_Gestion4[#All],3,TRUE)</f>
        <v>Culminada</v>
      </c>
      <c r="R2656" s="215">
        <f>SUBTOTAL(9,$N$2654:$N2656)</f>
        <v>0.25</v>
      </c>
      <c r="S2656" s="231">
        <f>SUBTOTAL(9,$O$2654:$O2656)</f>
        <v>0.25</v>
      </c>
      <c r="T2656" s="231">
        <f>IFERROR(+Revisión_Avance_Periodo!$S2656/Revisión_Avance_Periodo!$R2656,0)</f>
        <v>1</v>
      </c>
      <c r="U2656" s="184"/>
      <c r="V2656" s="185"/>
      <c r="W2656" s="183"/>
      <c r="X2656" s="183"/>
      <c r="Y2656" s="183"/>
      <c r="Z2656" s="186"/>
      <c r="AA2656" s="187"/>
    </row>
    <row r="2657" spans="1:27" x14ac:dyDescent="0.25">
      <c r="A2657" s="94">
        <v>224</v>
      </c>
      <c r="B2657" s="96" t="str">
        <f>CONCATENATE(Revisión_Avance_Periodo!$C2657,";",Revisión_Avance_Periodo!$E2657,";",Revisión_Avance_Periodo!$I2657)</f>
        <v>OE2;PR_10;ACT_56</v>
      </c>
      <c r="C2657" s="180" t="s">
        <v>47</v>
      </c>
      <c r="D2657" s="181" t="str">
        <f>VLOOKUP(Revisión_Avance_Periodo!$C2657,Componentes_BD!$F$1:$G$5,2,FALSE)</f>
        <v>Fortalecer las Tecnologías de la Información y las Telecomunicaciones.</v>
      </c>
      <c r="E2657" s="119" t="s">
        <v>12</v>
      </c>
      <c r="F2657" s="95">
        <v>11</v>
      </c>
      <c r="G2657" s="95" t="str">
        <f>VLOOKUP(Revisión_Avance_Periodo!$A2657,BD_Seguimiento_OAP_2019!$A$2:$G$294,7,FALSE)</f>
        <v>PAI</v>
      </c>
      <c r="H2657" s="95" t="str">
        <f>VLOOKUP(Revisión_Avance_Periodo!$A2657,BD_Seguimiento_OAP_2019!$A$2:$J$294,10,FALSE)</f>
        <v>PAI_07 - Rendición de Cuentas</v>
      </c>
      <c r="I2657" s="95" t="s">
        <v>1780</v>
      </c>
      <c r="J2657" s="95" t="str">
        <f>VLOOKUP(Revisión_Avance_Periodo!$I2657,BD_Seguimiento_OAP_2019!$L:$M,2,FALSE)</f>
        <v>Desarrollar y actualizar herramientas informáticas de interacción con los vigilados</v>
      </c>
      <c r="K2657" s="119" t="s">
        <v>64</v>
      </c>
      <c r="L2657" s="172">
        <v>4.4642857142857152E-4</v>
      </c>
      <c r="M2657" s="182" t="s">
        <v>107</v>
      </c>
      <c r="N2657" s="174">
        <f>INDEX(BD_Seguimiento_OAP_2019!$AH$3:$AS$294,MATCH(Revisión_Avance_Periodo!$I2657,BD_Seguimiento_OAP_2019!$L$3:$L$294,0),MATCH(Revisión_Avance_Periodo!$M2657,BD_Seguimiento_OAP_2019!$AH$2:$AS$2,0))</f>
        <v>0.05</v>
      </c>
      <c r="O2657" s="174">
        <f>INDEX(BD_Seguimiento_OAP_2019!$AV$3:$BG$294,MATCH(Revisión_Avance_Periodo!$I2657,BD_Seguimiento_OAP_2019!$L$3:$L$294,0),MATCH(Revisión_Avance_Periodo!$M2657,BD_Seguimiento_OAP_2019!$AV$2:$BG$2,0))</f>
        <v>0.05</v>
      </c>
      <c r="P2657" s="188">
        <f t="shared" si="505"/>
        <v>1</v>
      </c>
      <c r="Q2657" s="182" t="str">
        <f>VLOOKUP(P2657,Tabla_Indicador_Gestion4[#All],3,TRUE)</f>
        <v>Culminada</v>
      </c>
      <c r="R2657" s="215">
        <f>SUBTOTAL(9,$N$2654:$N2657)</f>
        <v>0.3</v>
      </c>
      <c r="S2657" s="231">
        <f>SUBTOTAL(9,$O$2654:$O2657)</f>
        <v>0.3</v>
      </c>
      <c r="T2657" s="231">
        <f>IFERROR(+Revisión_Avance_Periodo!$S2657/Revisión_Avance_Periodo!$R2657,0)</f>
        <v>1</v>
      </c>
      <c r="U2657" s="184"/>
      <c r="V2657" s="185"/>
      <c r="W2657" s="183"/>
      <c r="X2657" s="183"/>
      <c r="Y2657" s="183"/>
      <c r="Z2657" s="186"/>
      <c r="AA2657" s="187"/>
    </row>
    <row r="2658" spans="1:27" x14ac:dyDescent="0.25">
      <c r="A2658" s="88">
        <v>224</v>
      </c>
      <c r="B2658" s="91" t="str">
        <f>CONCATENATE(Revisión_Avance_Periodo!$C2658,";",Revisión_Avance_Periodo!$E2658,";",Revisión_Avance_Periodo!$I2658)</f>
        <v>OE2;PR_10;ACT_56</v>
      </c>
      <c r="C2658" s="170" t="s">
        <v>47</v>
      </c>
      <c r="D2658" s="171" t="str">
        <f>VLOOKUP(Revisión_Avance_Periodo!$C2658,Componentes_BD!$F$1:$G$5,2,FALSE)</f>
        <v>Fortalecer las Tecnologías de la Información y las Telecomunicaciones.</v>
      </c>
      <c r="E2658" s="106" t="s">
        <v>12</v>
      </c>
      <c r="F2658" s="89">
        <v>11</v>
      </c>
      <c r="G2658" s="89" t="str">
        <f>VLOOKUP(Revisión_Avance_Periodo!$A2658,BD_Seguimiento_OAP_2019!$A$2:$G$294,7,FALSE)</f>
        <v>PAI</v>
      </c>
      <c r="H2658" s="89" t="str">
        <f>VLOOKUP(Revisión_Avance_Periodo!$A2658,BD_Seguimiento_OAP_2019!$A$2:$J$294,10,FALSE)</f>
        <v>PAI_07 - Rendición de Cuentas</v>
      </c>
      <c r="I2658" s="89" t="s">
        <v>1780</v>
      </c>
      <c r="J2658" s="89" t="str">
        <f>VLOOKUP(Revisión_Avance_Periodo!$I2658,BD_Seguimiento_OAP_2019!$L:$M,2,FALSE)</f>
        <v>Desarrollar y actualizar herramientas informáticas de interacción con los vigilados</v>
      </c>
      <c r="K2658" s="106" t="s">
        <v>64</v>
      </c>
      <c r="L2658" s="172">
        <v>4.4642857142857152E-4</v>
      </c>
      <c r="M2658" s="173" t="s">
        <v>108</v>
      </c>
      <c r="N2658" s="174">
        <f>INDEX(BD_Seguimiento_OAP_2019!$AH$3:$AS$294,MATCH(Revisión_Avance_Periodo!$I2658,BD_Seguimiento_OAP_2019!$L$3:$L$294,0),MATCH(Revisión_Avance_Periodo!$M2658,BD_Seguimiento_OAP_2019!$AH$2:$AS$2,0))</f>
        <v>0.1</v>
      </c>
      <c r="O2658" s="174">
        <f>INDEX(BD_Seguimiento_OAP_2019!$AV$3:$BG$294,MATCH(Revisión_Avance_Periodo!$I2658,BD_Seguimiento_OAP_2019!$L$3:$L$294,0),MATCH(Revisión_Avance_Periodo!$M2658,BD_Seguimiento_OAP_2019!$AV$2:$BG$2,0))</f>
        <v>0.1</v>
      </c>
      <c r="P2658" s="189">
        <f t="shared" si="505"/>
        <v>1</v>
      </c>
      <c r="Q2658" s="173" t="str">
        <f>VLOOKUP(P2658,Tabla_Indicador_Gestion4[#All],3,TRUE)</f>
        <v>Culminada</v>
      </c>
      <c r="R2658" s="215">
        <f>SUBTOTAL(9,$N$2654:$N2658)</f>
        <v>0.4</v>
      </c>
      <c r="S2658" s="231">
        <f>SUBTOTAL(9,$O$2654:$O2658)</f>
        <v>0.4</v>
      </c>
      <c r="T2658" s="231">
        <f>IFERROR(+Revisión_Avance_Periodo!$S2658/Revisión_Avance_Periodo!$R2658,0)</f>
        <v>1</v>
      </c>
      <c r="U2658" s="184"/>
      <c r="V2658" s="185"/>
      <c r="W2658" s="183"/>
      <c r="X2658" s="183"/>
      <c r="Y2658" s="183"/>
      <c r="Z2658" s="186"/>
      <c r="AA2658" s="187"/>
    </row>
    <row r="2659" spans="1:27" x14ac:dyDescent="0.25">
      <c r="A2659" s="94">
        <v>224</v>
      </c>
      <c r="B2659" s="96" t="str">
        <f>CONCATENATE(Revisión_Avance_Periodo!$C2659,";",Revisión_Avance_Periodo!$E2659,";",Revisión_Avance_Periodo!$I2659)</f>
        <v>OE2;PR_10;ACT_56</v>
      </c>
      <c r="C2659" s="180" t="s">
        <v>47</v>
      </c>
      <c r="D2659" s="181" t="str">
        <f>VLOOKUP(Revisión_Avance_Periodo!$C2659,Componentes_BD!$F$1:$G$5,2,FALSE)</f>
        <v>Fortalecer las Tecnologías de la Información y las Telecomunicaciones.</v>
      </c>
      <c r="E2659" s="119" t="s">
        <v>12</v>
      </c>
      <c r="F2659" s="95">
        <v>11</v>
      </c>
      <c r="G2659" s="95" t="str">
        <f>VLOOKUP(Revisión_Avance_Periodo!$A2659,BD_Seguimiento_OAP_2019!$A$2:$G$294,7,FALSE)</f>
        <v>PAI</v>
      </c>
      <c r="H2659" s="95" t="str">
        <f>VLOOKUP(Revisión_Avance_Periodo!$A2659,BD_Seguimiento_OAP_2019!$A$2:$J$294,10,FALSE)</f>
        <v>PAI_07 - Rendición de Cuentas</v>
      </c>
      <c r="I2659" s="95" t="s">
        <v>1780</v>
      </c>
      <c r="J2659" s="95" t="str">
        <f>VLOOKUP(Revisión_Avance_Periodo!$I2659,BD_Seguimiento_OAP_2019!$L:$M,2,FALSE)</f>
        <v>Desarrollar y actualizar herramientas informáticas de interacción con los vigilados</v>
      </c>
      <c r="K2659" s="119" t="s">
        <v>64</v>
      </c>
      <c r="L2659" s="172">
        <v>4.4642857142857152E-4</v>
      </c>
      <c r="M2659" s="182" t="s">
        <v>109</v>
      </c>
      <c r="N2659" s="174">
        <f>INDEX(BD_Seguimiento_OAP_2019!$AH$3:$AS$294,MATCH(Revisión_Avance_Periodo!$I2659,BD_Seguimiento_OAP_2019!$L$3:$L$294,0),MATCH(Revisión_Avance_Periodo!$M2659,BD_Seguimiento_OAP_2019!$AH$2:$AS$2,0))</f>
        <v>0.1</v>
      </c>
      <c r="O2659" s="174">
        <f>INDEX(BD_Seguimiento_OAP_2019!$AV$3:$BG$294,MATCH(Revisión_Avance_Periodo!$I2659,BD_Seguimiento_OAP_2019!$L$3:$L$294,0),MATCH(Revisión_Avance_Periodo!$M2659,BD_Seguimiento_OAP_2019!$AV$2:$BG$2,0))</f>
        <v>0.1</v>
      </c>
      <c r="P2659" s="188">
        <f t="shared" si="505"/>
        <v>1</v>
      </c>
      <c r="Q2659" s="182" t="str">
        <f>VLOOKUP(P2659,Tabla_Indicador_Gestion4[#All],3,TRUE)</f>
        <v>Culminada</v>
      </c>
      <c r="R2659" s="215">
        <f>SUBTOTAL(9,$N$2654:$N2659)</f>
        <v>0.5</v>
      </c>
      <c r="S2659" s="231">
        <f>SUBTOTAL(9,$O$2654:$O2659)</f>
        <v>0.5</v>
      </c>
      <c r="T2659" s="231">
        <f>IFERROR(+Revisión_Avance_Periodo!$S2659/Revisión_Avance_Periodo!$R2659,0)</f>
        <v>1</v>
      </c>
      <c r="U2659" s="184"/>
      <c r="V2659" s="185"/>
      <c r="W2659" s="183"/>
      <c r="X2659" s="183"/>
      <c r="Y2659" s="183"/>
      <c r="Z2659" s="186"/>
      <c r="AA2659" s="187"/>
    </row>
    <row r="2660" spans="1:27" x14ac:dyDescent="0.25">
      <c r="A2660" s="88">
        <v>224</v>
      </c>
      <c r="B2660" s="91" t="str">
        <f>CONCATENATE(Revisión_Avance_Periodo!$C2660,";",Revisión_Avance_Periodo!$E2660,";",Revisión_Avance_Periodo!$I2660)</f>
        <v>OE2;PR_10;ACT_56</v>
      </c>
      <c r="C2660" s="170" t="s">
        <v>47</v>
      </c>
      <c r="D2660" s="171" t="str">
        <f>VLOOKUP(Revisión_Avance_Periodo!$C2660,Componentes_BD!$F$1:$G$5,2,FALSE)</f>
        <v>Fortalecer las Tecnologías de la Información y las Telecomunicaciones.</v>
      </c>
      <c r="E2660" s="106" t="s">
        <v>12</v>
      </c>
      <c r="F2660" s="89">
        <v>11</v>
      </c>
      <c r="G2660" s="89" t="str">
        <f>VLOOKUP(Revisión_Avance_Periodo!$A2660,BD_Seguimiento_OAP_2019!$A$2:$G$294,7,FALSE)</f>
        <v>PAI</v>
      </c>
      <c r="H2660" s="89" t="str">
        <f>VLOOKUP(Revisión_Avance_Periodo!$A2660,BD_Seguimiento_OAP_2019!$A$2:$J$294,10,FALSE)</f>
        <v>PAI_07 - Rendición de Cuentas</v>
      </c>
      <c r="I2660" s="89" t="s">
        <v>1780</v>
      </c>
      <c r="J2660" s="89" t="str">
        <f>VLOOKUP(Revisión_Avance_Periodo!$I2660,BD_Seguimiento_OAP_2019!$L:$M,2,FALSE)</f>
        <v>Desarrollar y actualizar herramientas informáticas de interacción con los vigilados</v>
      </c>
      <c r="K2660" s="106" t="s">
        <v>64</v>
      </c>
      <c r="L2660" s="172">
        <v>4.4642857142857152E-4</v>
      </c>
      <c r="M2660" s="173" t="s">
        <v>110</v>
      </c>
      <c r="N2660" s="174">
        <f>INDEX(BD_Seguimiento_OAP_2019!$AH$3:$AS$294,MATCH(Revisión_Avance_Periodo!$I2660,BD_Seguimiento_OAP_2019!$L$3:$L$294,0),MATCH(Revisión_Avance_Periodo!$M2660,BD_Seguimiento_OAP_2019!$AH$2:$AS$2,0))</f>
        <v>0.05</v>
      </c>
      <c r="O2660" s="174">
        <f>INDEX(BD_Seguimiento_OAP_2019!$AV$3:$BG$294,MATCH(Revisión_Avance_Periodo!$I2660,BD_Seguimiento_OAP_2019!$L$3:$L$294,0),MATCH(Revisión_Avance_Periodo!$M2660,BD_Seguimiento_OAP_2019!$AV$2:$BG$2,0))</f>
        <v>0</v>
      </c>
      <c r="P2660" s="189">
        <f t="shared" si="505"/>
        <v>0</v>
      </c>
      <c r="Q2660" s="173" t="str">
        <f>VLOOKUP(P2660,Tabla_Indicador_Gestion4[#All],3,TRUE)</f>
        <v>Por Ejecutar</v>
      </c>
      <c r="R2660" s="215">
        <f>SUBTOTAL(9,$N$2654:$N2660)</f>
        <v>0.55000000000000004</v>
      </c>
      <c r="S2660" s="231">
        <f>SUBTOTAL(9,$O$2654:$O2660)</f>
        <v>0.5</v>
      </c>
      <c r="T2660" s="231">
        <f>IFERROR(+Revisión_Avance_Periodo!$S2660/Revisión_Avance_Periodo!$R2660,0)</f>
        <v>0.90909090909090906</v>
      </c>
      <c r="U2660" s="184"/>
      <c r="V2660" s="185"/>
      <c r="W2660" s="183"/>
      <c r="X2660" s="183"/>
      <c r="Y2660" s="183"/>
      <c r="Z2660" s="186"/>
      <c r="AA2660" s="187"/>
    </row>
    <row r="2661" spans="1:27" x14ac:dyDescent="0.25">
      <c r="A2661" s="94">
        <v>224</v>
      </c>
      <c r="B2661" s="96" t="str">
        <f>CONCATENATE(Revisión_Avance_Periodo!$C2661,";",Revisión_Avance_Periodo!$E2661,";",Revisión_Avance_Periodo!$I2661)</f>
        <v>OE2;PR_10;ACT_56</v>
      </c>
      <c r="C2661" s="180" t="s">
        <v>47</v>
      </c>
      <c r="D2661" s="181" t="str">
        <f>VLOOKUP(Revisión_Avance_Periodo!$C2661,Componentes_BD!$F$1:$G$5,2,FALSE)</f>
        <v>Fortalecer las Tecnologías de la Información y las Telecomunicaciones.</v>
      </c>
      <c r="E2661" s="119" t="s">
        <v>12</v>
      </c>
      <c r="F2661" s="95">
        <v>11</v>
      </c>
      <c r="G2661" s="95" t="str">
        <f>VLOOKUP(Revisión_Avance_Periodo!$A2661,BD_Seguimiento_OAP_2019!$A$2:$G$294,7,FALSE)</f>
        <v>PAI</v>
      </c>
      <c r="H2661" s="95" t="str">
        <f>VLOOKUP(Revisión_Avance_Periodo!$A2661,BD_Seguimiento_OAP_2019!$A$2:$J$294,10,FALSE)</f>
        <v>PAI_07 - Rendición de Cuentas</v>
      </c>
      <c r="I2661" s="95" t="s">
        <v>1780</v>
      </c>
      <c r="J2661" s="95" t="str">
        <f>VLOOKUP(Revisión_Avance_Periodo!$I2661,BD_Seguimiento_OAP_2019!$L:$M,2,FALSE)</f>
        <v>Desarrollar y actualizar herramientas informáticas de interacción con los vigilados</v>
      </c>
      <c r="K2661" s="119" t="s">
        <v>64</v>
      </c>
      <c r="L2661" s="172">
        <v>4.4642857142857152E-4</v>
      </c>
      <c r="M2661" s="182" t="s">
        <v>111</v>
      </c>
      <c r="N2661" s="174">
        <f>INDEX(BD_Seguimiento_OAP_2019!$AH$3:$AS$294,MATCH(Revisión_Avance_Periodo!$I2661,BD_Seguimiento_OAP_2019!$L$3:$L$294,0),MATCH(Revisión_Avance_Periodo!$M2661,BD_Seguimiento_OAP_2019!$AH$2:$AS$2,0))</f>
        <v>0.1</v>
      </c>
      <c r="O2661" s="174">
        <f>INDEX(BD_Seguimiento_OAP_2019!$AV$3:$BG$294,MATCH(Revisión_Avance_Periodo!$I2661,BD_Seguimiento_OAP_2019!$L$3:$L$294,0),MATCH(Revisión_Avance_Periodo!$M2661,BD_Seguimiento_OAP_2019!$AV$2:$BG$2,0))</f>
        <v>0</v>
      </c>
      <c r="P2661" s="188">
        <f t="shared" si="505"/>
        <v>0</v>
      </c>
      <c r="Q2661" s="182" t="str">
        <f>VLOOKUP(P2661,Tabla_Indicador_Gestion4[#All],3,TRUE)</f>
        <v>Por Ejecutar</v>
      </c>
      <c r="R2661" s="215">
        <f>SUBTOTAL(9,$N$2654:$N2661)</f>
        <v>0.65</v>
      </c>
      <c r="S2661" s="231">
        <f>SUBTOTAL(9,$O$2654:$O2661)</f>
        <v>0.5</v>
      </c>
      <c r="T2661" s="231">
        <f>IFERROR(+Revisión_Avance_Periodo!$S2661/Revisión_Avance_Periodo!$R2661,0)</f>
        <v>0.76923076923076916</v>
      </c>
      <c r="U2661" s="184"/>
      <c r="V2661" s="185"/>
      <c r="W2661" s="183"/>
      <c r="X2661" s="183"/>
      <c r="Y2661" s="183"/>
      <c r="Z2661" s="186"/>
      <c r="AA2661" s="187"/>
    </row>
    <row r="2662" spans="1:27" x14ac:dyDescent="0.25">
      <c r="A2662" s="88">
        <v>224</v>
      </c>
      <c r="B2662" s="91" t="str">
        <f>CONCATENATE(Revisión_Avance_Periodo!$C2662,";",Revisión_Avance_Periodo!$E2662,";",Revisión_Avance_Periodo!$I2662)</f>
        <v>OE2;PR_10;ACT_56</v>
      </c>
      <c r="C2662" s="170" t="s">
        <v>47</v>
      </c>
      <c r="D2662" s="171" t="str">
        <f>VLOOKUP(Revisión_Avance_Periodo!$C2662,Componentes_BD!$F$1:$G$5,2,FALSE)</f>
        <v>Fortalecer las Tecnologías de la Información y las Telecomunicaciones.</v>
      </c>
      <c r="E2662" s="106" t="s">
        <v>12</v>
      </c>
      <c r="F2662" s="89">
        <v>11</v>
      </c>
      <c r="G2662" s="89" t="str">
        <f>VLOOKUP(Revisión_Avance_Periodo!$A2662,BD_Seguimiento_OAP_2019!$A$2:$G$294,7,FALSE)</f>
        <v>PAI</v>
      </c>
      <c r="H2662" s="89" t="str">
        <f>VLOOKUP(Revisión_Avance_Periodo!$A2662,BD_Seguimiento_OAP_2019!$A$2:$J$294,10,FALSE)</f>
        <v>PAI_07 - Rendición de Cuentas</v>
      </c>
      <c r="I2662" s="89" t="s">
        <v>1780</v>
      </c>
      <c r="J2662" s="89" t="str">
        <f>VLOOKUP(Revisión_Avance_Periodo!$I2662,BD_Seguimiento_OAP_2019!$L:$M,2,FALSE)</f>
        <v>Desarrollar y actualizar herramientas informáticas de interacción con los vigilados</v>
      </c>
      <c r="K2662" s="106" t="s">
        <v>64</v>
      </c>
      <c r="L2662" s="172">
        <v>4.4642857142857152E-4</v>
      </c>
      <c r="M2662" s="173" t="s">
        <v>112</v>
      </c>
      <c r="N2662" s="174">
        <f>INDEX(BD_Seguimiento_OAP_2019!$AH$3:$AS$294,MATCH(Revisión_Avance_Periodo!$I2662,BD_Seguimiento_OAP_2019!$L$3:$L$294,0),MATCH(Revisión_Avance_Periodo!$M2662,BD_Seguimiento_OAP_2019!$AH$2:$AS$2,0))</f>
        <v>0.1</v>
      </c>
      <c r="O2662" s="174">
        <f>INDEX(BD_Seguimiento_OAP_2019!$AV$3:$BG$294,MATCH(Revisión_Avance_Periodo!$I2662,BD_Seguimiento_OAP_2019!$L$3:$L$294,0),MATCH(Revisión_Avance_Periodo!$M2662,BD_Seguimiento_OAP_2019!$AV$2:$BG$2,0))</f>
        <v>0</v>
      </c>
      <c r="P2662" s="189">
        <f t="shared" si="505"/>
        <v>0</v>
      </c>
      <c r="Q2662" s="173" t="str">
        <f>VLOOKUP(P2662,Tabla_Indicador_Gestion4[#All],3,TRUE)</f>
        <v>Por Ejecutar</v>
      </c>
      <c r="R2662" s="215">
        <f>SUBTOTAL(9,$N$2654:$N2662)</f>
        <v>0.75</v>
      </c>
      <c r="S2662" s="231">
        <f>SUBTOTAL(9,$O$2654:$O2662)</f>
        <v>0.5</v>
      </c>
      <c r="T2662" s="231">
        <f>IFERROR(+Revisión_Avance_Periodo!$S2662/Revisión_Avance_Periodo!$R2662,0)</f>
        <v>0.66666666666666663</v>
      </c>
      <c r="U2662" s="184"/>
      <c r="V2662" s="185"/>
      <c r="W2662" s="183"/>
      <c r="X2662" s="183"/>
      <c r="Y2662" s="183"/>
      <c r="Z2662" s="186"/>
      <c r="AA2662" s="187"/>
    </row>
    <row r="2663" spans="1:27" x14ac:dyDescent="0.25">
      <c r="A2663" s="94">
        <v>224</v>
      </c>
      <c r="B2663" s="96" t="str">
        <f>CONCATENATE(Revisión_Avance_Periodo!$C2663,";",Revisión_Avance_Periodo!$E2663,";",Revisión_Avance_Periodo!$I2663)</f>
        <v>OE2;PR_10;ACT_56</v>
      </c>
      <c r="C2663" s="180" t="s">
        <v>47</v>
      </c>
      <c r="D2663" s="181" t="str">
        <f>VLOOKUP(Revisión_Avance_Periodo!$C2663,Componentes_BD!$F$1:$G$5,2,FALSE)</f>
        <v>Fortalecer las Tecnologías de la Información y las Telecomunicaciones.</v>
      </c>
      <c r="E2663" s="119" t="s">
        <v>12</v>
      </c>
      <c r="F2663" s="95">
        <v>11</v>
      </c>
      <c r="G2663" s="95" t="str">
        <f>VLOOKUP(Revisión_Avance_Periodo!$A2663,BD_Seguimiento_OAP_2019!$A$2:$G$294,7,FALSE)</f>
        <v>PAI</v>
      </c>
      <c r="H2663" s="95" t="str">
        <f>VLOOKUP(Revisión_Avance_Periodo!$A2663,BD_Seguimiento_OAP_2019!$A$2:$J$294,10,FALSE)</f>
        <v>PAI_07 - Rendición de Cuentas</v>
      </c>
      <c r="I2663" s="95" t="s">
        <v>1780</v>
      </c>
      <c r="J2663" s="95" t="str">
        <f>VLOOKUP(Revisión_Avance_Periodo!$I2663,BD_Seguimiento_OAP_2019!$L:$M,2,FALSE)</f>
        <v>Desarrollar y actualizar herramientas informáticas de interacción con los vigilados</v>
      </c>
      <c r="K2663" s="119" t="s">
        <v>64</v>
      </c>
      <c r="L2663" s="172">
        <v>4.4642857142857152E-4</v>
      </c>
      <c r="M2663" s="182" t="s">
        <v>113</v>
      </c>
      <c r="N2663" s="174">
        <f>INDEX(BD_Seguimiento_OAP_2019!$AH$3:$AS$294,MATCH(Revisión_Avance_Periodo!$I2663,BD_Seguimiento_OAP_2019!$L$3:$L$294,0),MATCH(Revisión_Avance_Periodo!$M2663,BD_Seguimiento_OAP_2019!$AH$2:$AS$2,0))</f>
        <v>0.05</v>
      </c>
      <c r="O2663" s="174">
        <f>INDEX(BD_Seguimiento_OAP_2019!$AV$3:$BG$294,MATCH(Revisión_Avance_Periodo!$I2663,BD_Seguimiento_OAP_2019!$L$3:$L$294,0),MATCH(Revisión_Avance_Periodo!$M2663,BD_Seguimiento_OAP_2019!$AV$2:$BG$2,0))</f>
        <v>0</v>
      </c>
      <c r="P2663" s="188">
        <f t="shared" si="505"/>
        <v>0</v>
      </c>
      <c r="Q2663" s="182" t="str">
        <f>VLOOKUP(P2663,Tabla_Indicador_Gestion4[#All],3,TRUE)</f>
        <v>Por Ejecutar</v>
      </c>
      <c r="R2663" s="215">
        <f>SUBTOTAL(9,$N$2654:$N2663)</f>
        <v>0.8</v>
      </c>
      <c r="S2663" s="231">
        <f>SUBTOTAL(9,$O$2654:$O2663)</f>
        <v>0.5</v>
      </c>
      <c r="T2663" s="231">
        <f>IFERROR(+Revisión_Avance_Periodo!$S2663/Revisión_Avance_Periodo!$R2663,0)</f>
        <v>0.625</v>
      </c>
      <c r="U2663" s="184"/>
      <c r="V2663" s="185"/>
      <c r="W2663" s="183"/>
      <c r="X2663" s="183"/>
      <c r="Y2663" s="183"/>
      <c r="Z2663" s="186"/>
      <c r="AA2663" s="187"/>
    </row>
    <row r="2664" spans="1:27" x14ac:dyDescent="0.25">
      <c r="A2664" s="88">
        <v>224</v>
      </c>
      <c r="B2664" s="91" t="str">
        <f>CONCATENATE(Revisión_Avance_Periodo!$C2664,";",Revisión_Avance_Periodo!$E2664,";",Revisión_Avance_Periodo!$I2664)</f>
        <v>OE2;PR_10;ACT_56</v>
      </c>
      <c r="C2664" s="170" t="s">
        <v>47</v>
      </c>
      <c r="D2664" s="171" t="str">
        <f>VLOOKUP(Revisión_Avance_Periodo!$C2664,Componentes_BD!$F$1:$G$5,2,FALSE)</f>
        <v>Fortalecer las Tecnologías de la Información y las Telecomunicaciones.</v>
      </c>
      <c r="E2664" s="106" t="s">
        <v>12</v>
      </c>
      <c r="F2664" s="89">
        <v>11</v>
      </c>
      <c r="G2664" s="89" t="str">
        <f>VLOOKUP(Revisión_Avance_Periodo!$A2664,BD_Seguimiento_OAP_2019!$A$2:$G$294,7,FALSE)</f>
        <v>PAI</v>
      </c>
      <c r="H2664" s="89" t="str">
        <f>VLOOKUP(Revisión_Avance_Periodo!$A2664,BD_Seguimiento_OAP_2019!$A$2:$J$294,10,FALSE)</f>
        <v>PAI_07 - Rendición de Cuentas</v>
      </c>
      <c r="I2664" s="89" t="s">
        <v>1780</v>
      </c>
      <c r="J2664" s="89" t="str">
        <f>VLOOKUP(Revisión_Avance_Periodo!$I2664,BD_Seguimiento_OAP_2019!$L:$M,2,FALSE)</f>
        <v>Desarrollar y actualizar herramientas informáticas de interacción con los vigilados</v>
      </c>
      <c r="K2664" s="106" t="s">
        <v>64</v>
      </c>
      <c r="L2664" s="172">
        <v>4.4642857142857152E-4</v>
      </c>
      <c r="M2664" s="173" t="s">
        <v>114</v>
      </c>
      <c r="N2664" s="174">
        <f>INDEX(BD_Seguimiento_OAP_2019!$AH$3:$AS$294,MATCH(Revisión_Avance_Periodo!$I2664,BD_Seguimiento_OAP_2019!$L$3:$L$294,0),MATCH(Revisión_Avance_Periodo!$M2664,BD_Seguimiento_OAP_2019!$AH$2:$AS$2,0))</f>
        <v>0.1</v>
      </c>
      <c r="O2664" s="174">
        <f>INDEX(BD_Seguimiento_OAP_2019!$AV$3:$BG$294,MATCH(Revisión_Avance_Periodo!$I2664,BD_Seguimiento_OAP_2019!$L$3:$L$294,0),MATCH(Revisión_Avance_Periodo!$M2664,BD_Seguimiento_OAP_2019!$AV$2:$BG$2,0))</f>
        <v>0</v>
      </c>
      <c r="P2664" s="189">
        <f t="shared" si="505"/>
        <v>0</v>
      </c>
      <c r="Q2664" s="173" t="str">
        <f>VLOOKUP(P2664,Tabla_Indicador_Gestion4[#All],3,TRUE)</f>
        <v>Por Ejecutar</v>
      </c>
      <c r="R2664" s="215">
        <f>SUBTOTAL(9,$N$2654:$N2664)</f>
        <v>0.9</v>
      </c>
      <c r="S2664" s="231">
        <f>SUBTOTAL(9,$O$2654:$O2664)</f>
        <v>0.5</v>
      </c>
      <c r="T2664" s="231">
        <f>IFERROR(+Revisión_Avance_Periodo!$S2664/Revisión_Avance_Periodo!$R2664,0)</f>
        <v>0.55555555555555558</v>
      </c>
      <c r="U2664" s="184"/>
      <c r="V2664" s="185"/>
      <c r="W2664" s="183"/>
      <c r="X2664" s="183"/>
      <c r="Y2664" s="183"/>
      <c r="Z2664" s="186"/>
      <c r="AA2664" s="187"/>
    </row>
    <row r="2665" spans="1:27" ht="15.75" thickBot="1" x14ac:dyDescent="0.3">
      <c r="A2665" s="94">
        <v>224</v>
      </c>
      <c r="B2665" s="96" t="str">
        <f>CONCATENATE(Revisión_Avance_Periodo!$C2665,";",Revisión_Avance_Periodo!$E2665,";",Revisión_Avance_Periodo!$I2665)</f>
        <v>OE2;PR_10;ACT_56</v>
      </c>
      <c r="C2665" s="180" t="s">
        <v>47</v>
      </c>
      <c r="D2665" s="181" t="str">
        <f>VLOOKUP(Revisión_Avance_Periodo!$C2665,Componentes_BD!$F$1:$G$5,2,FALSE)</f>
        <v>Fortalecer las Tecnologías de la Información y las Telecomunicaciones.</v>
      </c>
      <c r="E2665" s="119" t="s">
        <v>12</v>
      </c>
      <c r="F2665" s="95">
        <v>11</v>
      </c>
      <c r="G2665" s="95" t="str">
        <f>VLOOKUP(Revisión_Avance_Periodo!$A2665,BD_Seguimiento_OAP_2019!$A$2:$G$294,7,FALSE)</f>
        <v>PAI</v>
      </c>
      <c r="H2665" s="95" t="str">
        <f>VLOOKUP(Revisión_Avance_Periodo!$A2665,BD_Seguimiento_OAP_2019!$A$2:$J$294,10,FALSE)</f>
        <v>PAI_07 - Rendición de Cuentas</v>
      </c>
      <c r="I2665" s="95" t="s">
        <v>1780</v>
      </c>
      <c r="J2665" s="95" t="str">
        <f>VLOOKUP(Revisión_Avance_Periodo!$I2665,BD_Seguimiento_OAP_2019!$L:$M,2,FALSE)</f>
        <v>Desarrollar y actualizar herramientas informáticas de interacción con los vigilados</v>
      </c>
      <c r="K2665" s="119" t="s">
        <v>64</v>
      </c>
      <c r="L2665" s="172">
        <v>4.4642857142857152E-4</v>
      </c>
      <c r="M2665" s="182" t="s">
        <v>115</v>
      </c>
      <c r="N2665" s="174">
        <f>INDEX(BD_Seguimiento_OAP_2019!$AH$3:$AS$294,MATCH(Revisión_Avance_Periodo!$I2665,BD_Seguimiento_OAP_2019!$L$3:$L$294,0),MATCH(Revisión_Avance_Periodo!$M2665,BD_Seguimiento_OAP_2019!$AH$2:$AS$2,0))</f>
        <v>0.1</v>
      </c>
      <c r="O2665" s="174">
        <f>INDEX(BD_Seguimiento_OAP_2019!$AV$3:$BG$294,MATCH(Revisión_Avance_Periodo!$I2665,BD_Seguimiento_OAP_2019!$L$3:$L$294,0),MATCH(Revisión_Avance_Periodo!$M2665,BD_Seguimiento_OAP_2019!$AV$2:$BG$2,0))</f>
        <v>0</v>
      </c>
      <c r="P2665" s="188">
        <f t="shared" si="505"/>
        <v>0</v>
      </c>
      <c r="Q2665" s="182" t="str">
        <f>VLOOKUP(P2665,Tabla_Indicador_Gestion4[#All],3,TRUE)</f>
        <v>Por Ejecutar</v>
      </c>
      <c r="R2665" s="215">
        <f>SUBTOTAL(9,$N$2654:$N2665)</f>
        <v>1</v>
      </c>
      <c r="S2665" s="231">
        <f>SUBTOTAL(9,$O$2654:$O2665)</f>
        <v>0.5</v>
      </c>
      <c r="T2665" s="231">
        <f>IFERROR(+Revisión_Avance_Periodo!$S2665/Revisión_Avance_Periodo!$R2665,0)</f>
        <v>0.5</v>
      </c>
      <c r="U2665" s="184"/>
      <c r="V2665" s="185"/>
      <c r="W2665" s="183"/>
      <c r="X2665" s="183"/>
      <c r="Y2665" s="183"/>
      <c r="Z2665" s="186"/>
      <c r="AA2665" s="187"/>
    </row>
    <row r="2666" spans="1:27" x14ac:dyDescent="0.25">
      <c r="A2666" s="88">
        <v>225</v>
      </c>
      <c r="B2666" s="91" t="str">
        <f>CONCATENATE(Revisión_Avance_Periodo!$C2666,";",Revisión_Avance_Periodo!$E2666,";",Revisión_Avance_Periodo!$I2666)</f>
        <v>OE1;PR_10;ACT_102</v>
      </c>
      <c r="C2666" s="170" t="s">
        <v>9</v>
      </c>
      <c r="D2666" s="171" t="str">
        <f>VLOOKUP(Revisión_Avance_Periodo!$C2666,Componentes_BD!$F$1:$G$5,2,FALSE)</f>
        <v>Fortalecer la Vigilancia.</v>
      </c>
      <c r="E2666" s="106" t="s">
        <v>12</v>
      </c>
      <c r="F2666" s="89">
        <v>11</v>
      </c>
      <c r="G2666" s="89" t="str">
        <f>VLOOKUP(Revisión_Avance_Periodo!$A2666,BD_Seguimiento_OAP_2019!$A$2:$G$294,7,FALSE)</f>
        <v>PAI</v>
      </c>
      <c r="H2666" s="89" t="str">
        <f>VLOOKUP(Revisión_Avance_Periodo!$A2666,BD_Seguimiento_OAP_2019!$A$2:$J$294,10,FALSE)</f>
        <v>PAI_07 - Rendición de Cuentas</v>
      </c>
      <c r="I2666" s="89" t="s">
        <v>1790</v>
      </c>
      <c r="J2666" s="89" t="str">
        <f>VLOOKUP(Revisión_Avance_Periodo!$I2666,BD_Seguimiento_OAP_2019!$L:$M,2,FALSE)</f>
        <v>Asociar las metas y actividades formuladas en la planeación institucional de la vigencia  2019 con los derechos humanos y los objetivos de desarrollo sostenible que se están garantizando a través de la gestión institucional.</v>
      </c>
      <c r="K2666" s="106" t="s">
        <v>59</v>
      </c>
      <c r="L2666" s="172">
        <v>4.4642857142857152E-4</v>
      </c>
      <c r="M2666" s="173" t="s">
        <v>104</v>
      </c>
      <c r="N2666" s="190">
        <f>INDEX(BD_Seguimiento_OAP_2019!$AH$3:$AS$294,MATCH(Revisión_Avance_Periodo!$I2666,BD_Seguimiento_OAP_2019!$L$3:$L$294,0),MATCH(Revisión_Avance_Periodo!$M2666,BD_Seguimiento_OAP_2019!$AH$2:$AS$2,0))</f>
        <v>1</v>
      </c>
      <c r="O2666" s="190">
        <f>INDEX(BD_Seguimiento_OAP_2019!$AV$3:$BG$294,MATCH(Revisión_Avance_Periodo!$I2666,BD_Seguimiento_OAP_2019!$L$3:$L$294,0),MATCH(Revisión_Avance_Periodo!$M2666,BD_Seguimiento_OAP_2019!$AV$2:$BG$2,0))</f>
        <v>1</v>
      </c>
      <c r="P2666" s="189">
        <f t="shared" si="505"/>
        <v>1</v>
      </c>
      <c r="Q2666" s="173" t="str">
        <f>VLOOKUP(P2666,Tabla_Indicador_Gestion4[#All],3,TRUE)</f>
        <v>Culminada</v>
      </c>
      <c r="R2666" s="232">
        <f>SUBTOTAL(9,$N$2666:$N2666)</f>
        <v>1</v>
      </c>
      <c r="S2666" s="233">
        <f>SUBTOTAL(9,$O$2666:$O2666)</f>
        <v>1</v>
      </c>
      <c r="T2666" s="234">
        <f>IFERROR(+Revisión_Avance_Periodo!$S2666/Revisión_Avance_Periodo!$R2666,0)</f>
        <v>1</v>
      </c>
      <c r="U2666" s="191">
        <f>SUBTOTAL(9,N2666:N2677)</f>
        <v>1</v>
      </c>
      <c r="V2666" s="192">
        <f>SUBTOTAL(9,O2666:O2677)</f>
        <v>1</v>
      </c>
      <c r="W2666" s="176">
        <f t="shared" ref="W2666" si="511">+V2666/U2666</f>
        <v>1</v>
      </c>
      <c r="X2666" s="176"/>
      <c r="Y2666" s="176">
        <f>100%-Revisión_Avance_Periodo!$W2666</f>
        <v>0</v>
      </c>
      <c r="Z2666" s="178" t="str">
        <f>VLOOKUP(W2666,Tabla_Indicador_Gestion4[],3,TRUE)</f>
        <v>Culminada</v>
      </c>
      <c r="AA2666" s="179">
        <f>Revisión_Avance_Periodo!$W2666*Revisión_Avance_Periodo!$L2666</f>
        <v>4.4642857142857152E-4</v>
      </c>
    </row>
    <row r="2667" spans="1:27" x14ac:dyDescent="0.25">
      <c r="A2667" s="94">
        <v>225</v>
      </c>
      <c r="B2667" s="96" t="str">
        <f>CONCATENATE(Revisión_Avance_Periodo!$C2667,";",Revisión_Avance_Periodo!$E2667,";",Revisión_Avance_Periodo!$I2667)</f>
        <v>OE1;PR_10;ACT_102</v>
      </c>
      <c r="C2667" s="180" t="s">
        <v>9</v>
      </c>
      <c r="D2667" s="181" t="str">
        <f>VLOOKUP(Revisión_Avance_Periodo!$C2667,Componentes_BD!$F$1:$G$5,2,FALSE)</f>
        <v>Fortalecer la Vigilancia.</v>
      </c>
      <c r="E2667" s="119" t="s">
        <v>12</v>
      </c>
      <c r="F2667" s="95">
        <v>11</v>
      </c>
      <c r="G2667" s="95" t="str">
        <f>VLOOKUP(Revisión_Avance_Periodo!$A2667,BD_Seguimiento_OAP_2019!$A$2:$G$294,7,FALSE)</f>
        <v>PAI</v>
      </c>
      <c r="H2667" s="95" t="str">
        <f>VLOOKUP(Revisión_Avance_Periodo!$A2667,BD_Seguimiento_OAP_2019!$A$2:$J$294,10,FALSE)</f>
        <v>PAI_07 - Rendición de Cuentas</v>
      </c>
      <c r="I2667" s="95" t="s">
        <v>1790</v>
      </c>
      <c r="J2667" s="95" t="str">
        <f>VLOOKUP(Revisión_Avance_Periodo!$I2667,BD_Seguimiento_OAP_2019!$L:$M,2,FALSE)</f>
        <v>Asociar las metas y actividades formuladas en la planeación institucional de la vigencia  2019 con los derechos humanos y los objetivos de desarrollo sostenible que se están garantizando a través de la gestión institucional.</v>
      </c>
      <c r="K2667" s="119" t="s">
        <v>59</v>
      </c>
      <c r="L2667" s="172">
        <v>4.4642857142857152E-4</v>
      </c>
      <c r="M2667" s="182" t="s">
        <v>105</v>
      </c>
      <c r="N2667" s="190">
        <f>INDEX(BD_Seguimiento_OAP_2019!$AH$3:$AS$294,MATCH(Revisión_Avance_Periodo!$I2667,BD_Seguimiento_OAP_2019!$L$3:$L$294,0),MATCH(Revisión_Avance_Periodo!$M2667,BD_Seguimiento_OAP_2019!$AH$2:$AS$2,0))</f>
        <v>0</v>
      </c>
      <c r="O2667" s="190">
        <f>INDEX(BD_Seguimiento_OAP_2019!$AV$3:$BG$294,MATCH(Revisión_Avance_Periodo!$I2667,BD_Seguimiento_OAP_2019!$L$3:$L$294,0),MATCH(Revisión_Avance_Periodo!$M2667,BD_Seguimiento_OAP_2019!$AV$2:$BG$2,0))</f>
        <v>0</v>
      </c>
      <c r="P2667" s="175">
        <f t="shared" ref="P2667:P2677" si="512">IFERROR((O2667/N2667),0)</f>
        <v>0</v>
      </c>
      <c r="Q2667" s="182" t="str">
        <f>VLOOKUP(P2667,Tabla_Indicador_Gestion4[#All],3,TRUE)</f>
        <v>Por Ejecutar</v>
      </c>
      <c r="R2667" s="229">
        <f>SUBTOTAL(9,$N$2666:$N2667)</f>
        <v>1</v>
      </c>
      <c r="S2667" s="230">
        <f>SUBTOTAL(9,$O$2666:$O2667)</f>
        <v>1</v>
      </c>
      <c r="T2667" s="231">
        <f>IFERROR(+Revisión_Avance_Periodo!$S2667/Revisión_Avance_Periodo!$R2667,0)</f>
        <v>1</v>
      </c>
      <c r="U2667" s="184"/>
      <c r="V2667" s="185"/>
      <c r="W2667" s="183"/>
      <c r="X2667" s="183"/>
      <c r="Y2667" s="183"/>
      <c r="Z2667" s="186"/>
      <c r="AA2667" s="187"/>
    </row>
    <row r="2668" spans="1:27" x14ac:dyDescent="0.25">
      <c r="A2668" s="88">
        <v>225</v>
      </c>
      <c r="B2668" s="91" t="str">
        <f>CONCATENATE(Revisión_Avance_Periodo!$C2668,";",Revisión_Avance_Periodo!$E2668,";",Revisión_Avance_Periodo!$I2668)</f>
        <v>OE1;PR_10;ACT_102</v>
      </c>
      <c r="C2668" s="170" t="s">
        <v>9</v>
      </c>
      <c r="D2668" s="171" t="str">
        <f>VLOOKUP(Revisión_Avance_Periodo!$C2668,Componentes_BD!$F$1:$G$5,2,FALSE)</f>
        <v>Fortalecer la Vigilancia.</v>
      </c>
      <c r="E2668" s="106" t="s">
        <v>12</v>
      </c>
      <c r="F2668" s="89">
        <v>11</v>
      </c>
      <c r="G2668" s="89" t="str">
        <f>VLOOKUP(Revisión_Avance_Periodo!$A2668,BD_Seguimiento_OAP_2019!$A$2:$G$294,7,FALSE)</f>
        <v>PAI</v>
      </c>
      <c r="H2668" s="89" t="str">
        <f>VLOOKUP(Revisión_Avance_Periodo!$A2668,BD_Seguimiento_OAP_2019!$A$2:$J$294,10,FALSE)</f>
        <v>PAI_07 - Rendición de Cuentas</v>
      </c>
      <c r="I2668" s="89" t="s">
        <v>1790</v>
      </c>
      <c r="J2668" s="89" t="str">
        <f>VLOOKUP(Revisión_Avance_Periodo!$I2668,BD_Seguimiento_OAP_2019!$L:$M,2,FALSE)</f>
        <v>Asociar las metas y actividades formuladas en la planeación institucional de la vigencia  2019 con los derechos humanos y los objetivos de desarrollo sostenible que se están garantizando a través de la gestión institucional.</v>
      </c>
      <c r="K2668" s="106" t="s">
        <v>59</v>
      </c>
      <c r="L2668" s="172">
        <v>4.4642857142857152E-4</v>
      </c>
      <c r="M2668" s="173" t="s">
        <v>106</v>
      </c>
      <c r="N2668" s="190">
        <f>INDEX(BD_Seguimiento_OAP_2019!$AH$3:$AS$294,MATCH(Revisión_Avance_Periodo!$I2668,BD_Seguimiento_OAP_2019!$L$3:$L$294,0),MATCH(Revisión_Avance_Periodo!$M2668,BD_Seguimiento_OAP_2019!$AH$2:$AS$2,0))</f>
        <v>0</v>
      </c>
      <c r="O2668" s="190">
        <f>INDEX(BD_Seguimiento_OAP_2019!$AV$3:$BG$294,MATCH(Revisión_Avance_Periodo!$I2668,BD_Seguimiento_OAP_2019!$L$3:$L$294,0),MATCH(Revisión_Avance_Periodo!$M2668,BD_Seguimiento_OAP_2019!$AV$2:$BG$2,0))</f>
        <v>0</v>
      </c>
      <c r="P2668" s="175">
        <f t="shared" si="512"/>
        <v>0</v>
      </c>
      <c r="Q2668" s="173" t="str">
        <f>VLOOKUP(P2668,Tabla_Indicador_Gestion4[#All],3,TRUE)</f>
        <v>Por Ejecutar</v>
      </c>
      <c r="R2668" s="229">
        <f>SUBTOTAL(9,$N$2666:$N2668)</f>
        <v>1</v>
      </c>
      <c r="S2668" s="230">
        <f>SUBTOTAL(9,$O$2666:$O2668)</f>
        <v>1</v>
      </c>
      <c r="T2668" s="231">
        <f>IFERROR(+Revisión_Avance_Periodo!$S2668/Revisión_Avance_Periodo!$R2668,0)</f>
        <v>1</v>
      </c>
      <c r="U2668" s="184"/>
      <c r="V2668" s="185"/>
      <c r="W2668" s="183"/>
      <c r="X2668" s="183"/>
      <c r="Y2668" s="183"/>
      <c r="Z2668" s="186"/>
      <c r="AA2668" s="187"/>
    </row>
    <row r="2669" spans="1:27" x14ac:dyDescent="0.25">
      <c r="A2669" s="94">
        <v>225</v>
      </c>
      <c r="B2669" s="96" t="str">
        <f>CONCATENATE(Revisión_Avance_Periodo!$C2669,";",Revisión_Avance_Periodo!$E2669,";",Revisión_Avance_Periodo!$I2669)</f>
        <v>OE1;PR_10;ACT_102</v>
      </c>
      <c r="C2669" s="180" t="s">
        <v>9</v>
      </c>
      <c r="D2669" s="181" t="str">
        <f>VLOOKUP(Revisión_Avance_Periodo!$C2669,Componentes_BD!$F$1:$G$5,2,FALSE)</f>
        <v>Fortalecer la Vigilancia.</v>
      </c>
      <c r="E2669" s="119" t="s">
        <v>12</v>
      </c>
      <c r="F2669" s="95">
        <v>11</v>
      </c>
      <c r="G2669" s="95" t="str">
        <f>VLOOKUP(Revisión_Avance_Periodo!$A2669,BD_Seguimiento_OAP_2019!$A$2:$G$294,7,FALSE)</f>
        <v>PAI</v>
      </c>
      <c r="H2669" s="95" t="str">
        <f>VLOOKUP(Revisión_Avance_Periodo!$A2669,BD_Seguimiento_OAP_2019!$A$2:$J$294,10,FALSE)</f>
        <v>PAI_07 - Rendición de Cuentas</v>
      </c>
      <c r="I2669" s="95" t="s">
        <v>1790</v>
      </c>
      <c r="J2669" s="95" t="str">
        <f>VLOOKUP(Revisión_Avance_Periodo!$I2669,BD_Seguimiento_OAP_2019!$L:$M,2,FALSE)</f>
        <v>Asociar las metas y actividades formuladas en la planeación institucional de la vigencia  2019 con los derechos humanos y los objetivos de desarrollo sostenible que se están garantizando a través de la gestión institucional.</v>
      </c>
      <c r="K2669" s="119" t="s">
        <v>59</v>
      </c>
      <c r="L2669" s="172">
        <v>4.4642857142857152E-4</v>
      </c>
      <c r="M2669" s="182" t="s">
        <v>107</v>
      </c>
      <c r="N2669" s="190">
        <f>INDEX(BD_Seguimiento_OAP_2019!$AH$3:$AS$294,MATCH(Revisión_Avance_Periodo!$I2669,BD_Seguimiento_OAP_2019!$L$3:$L$294,0),MATCH(Revisión_Avance_Periodo!$M2669,BD_Seguimiento_OAP_2019!$AH$2:$AS$2,0))</f>
        <v>0</v>
      </c>
      <c r="O2669" s="190">
        <f>INDEX(BD_Seguimiento_OAP_2019!$AV$3:$BG$294,MATCH(Revisión_Avance_Periodo!$I2669,BD_Seguimiento_OAP_2019!$L$3:$L$294,0),MATCH(Revisión_Avance_Periodo!$M2669,BD_Seguimiento_OAP_2019!$AV$2:$BG$2,0))</f>
        <v>0</v>
      </c>
      <c r="P2669" s="175">
        <f t="shared" si="512"/>
        <v>0</v>
      </c>
      <c r="Q2669" s="182" t="str">
        <f>VLOOKUP(P2669,Tabla_Indicador_Gestion4[#All],3,TRUE)</f>
        <v>Por Ejecutar</v>
      </c>
      <c r="R2669" s="229">
        <f>SUBTOTAL(9,$N$2666:$N2669)</f>
        <v>1</v>
      </c>
      <c r="S2669" s="230">
        <f>SUBTOTAL(9,$O$2666:$O2669)</f>
        <v>1</v>
      </c>
      <c r="T2669" s="231">
        <f>IFERROR(+Revisión_Avance_Periodo!$S2669/Revisión_Avance_Periodo!$R2669,0)</f>
        <v>1</v>
      </c>
      <c r="U2669" s="184"/>
      <c r="V2669" s="185"/>
      <c r="W2669" s="183"/>
      <c r="X2669" s="183"/>
      <c r="Y2669" s="183"/>
      <c r="Z2669" s="186"/>
      <c r="AA2669" s="187"/>
    </row>
    <row r="2670" spans="1:27" x14ac:dyDescent="0.25">
      <c r="A2670" s="88">
        <v>225</v>
      </c>
      <c r="B2670" s="91" t="str">
        <f>CONCATENATE(Revisión_Avance_Periodo!$C2670,";",Revisión_Avance_Periodo!$E2670,";",Revisión_Avance_Periodo!$I2670)</f>
        <v>OE1;PR_10;ACT_102</v>
      </c>
      <c r="C2670" s="170" t="s">
        <v>9</v>
      </c>
      <c r="D2670" s="171" t="str">
        <f>VLOOKUP(Revisión_Avance_Periodo!$C2670,Componentes_BD!$F$1:$G$5,2,FALSE)</f>
        <v>Fortalecer la Vigilancia.</v>
      </c>
      <c r="E2670" s="106" t="s">
        <v>12</v>
      </c>
      <c r="F2670" s="89">
        <v>11</v>
      </c>
      <c r="G2670" s="89" t="str">
        <f>VLOOKUP(Revisión_Avance_Periodo!$A2670,BD_Seguimiento_OAP_2019!$A$2:$G$294,7,FALSE)</f>
        <v>PAI</v>
      </c>
      <c r="H2670" s="89" t="str">
        <f>VLOOKUP(Revisión_Avance_Periodo!$A2670,BD_Seguimiento_OAP_2019!$A$2:$J$294,10,FALSE)</f>
        <v>PAI_07 - Rendición de Cuentas</v>
      </c>
      <c r="I2670" s="89" t="s">
        <v>1790</v>
      </c>
      <c r="J2670" s="89" t="str">
        <f>VLOOKUP(Revisión_Avance_Periodo!$I2670,BD_Seguimiento_OAP_2019!$L:$M,2,FALSE)</f>
        <v>Asociar las metas y actividades formuladas en la planeación institucional de la vigencia  2019 con los derechos humanos y los objetivos de desarrollo sostenible que se están garantizando a través de la gestión institucional.</v>
      </c>
      <c r="K2670" s="106" t="s">
        <v>59</v>
      </c>
      <c r="L2670" s="172">
        <v>4.4642857142857152E-4</v>
      </c>
      <c r="M2670" s="173" t="s">
        <v>108</v>
      </c>
      <c r="N2670" s="190">
        <f>INDEX(BD_Seguimiento_OAP_2019!$AH$3:$AS$294,MATCH(Revisión_Avance_Periodo!$I2670,BD_Seguimiento_OAP_2019!$L$3:$L$294,0),MATCH(Revisión_Avance_Periodo!$M2670,BD_Seguimiento_OAP_2019!$AH$2:$AS$2,0))</f>
        <v>0</v>
      </c>
      <c r="O2670" s="190">
        <f>INDEX(BD_Seguimiento_OAP_2019!$AV$3:$BG$294,MATCH(Revisión_Avance_Periodo!$I2670,BD_Seguimiento_OAP_2019!$L$3:$L$294,0),MATCH(Revisión_Avance_Periodo!$M2670,BD_Seguimiento_OAP_2019!$AV$2:$BG$2,0))</f>
        <v>0</v>
      </c>
      <c r="P2670" s="175">
        <f t="shared" si="512"/>
        <v>0</v>
      </c>
      <c r="Q2670" s="173" t="str">
        <f>VLOOKUP(P2670,Tabla_Indicador_Gestion4[#All],3,TRUE)</f>
        <v>Por Ejecutar</v>
      </c>
      <c r="R2670" s="229">
        <f>SUBTOTAL(9,$N$2666:$N2670)</f>
        <v>1</v>
      </c>
      <c r="S2670" s="230">
        <f>SUBTOTAL(9,$O$2666:$O2670)</f>
        <v>1</v>
      </c>
      <c r="T2670" s="231">
        <f>IFERROR(+Revisión_Avance_Periodo!$S2670/Revisión_Avance_Periodo!$R2670,0)</f>
        <v>1</v>
      </c>
      <c r="U2670" s="184"/>
      <c r="V2670" s="185"/>
      <c r="W2670" s="183"/>
      <c r="X2670" s="183"/>
      <c r="Y2670" s="183"/>
      <c r="Z2670" s="186"/>
      <c r="AA2670" s="187"/>
    </row>
    <row r="2671" spans="1:27" x14ac:dyDescent="0.25">
      <c r="A2671" s="94">
        <v>225</v>
      </c>
      <c r="B2671" s="96" t="str">
        <f>CONCATENATE(Revisión_Avance_Periodo!$C2671,";",Revisión_Avance_Periodo!$E2671,";",Revisión_Avance_Periodo!$I2671)</f>
        <v>OE1;PR_10;ACT_102</v>
      </c>
      <c r="C2671" s="180" t="s">
        <v>9</v>
      </c>
      <c r="D2671" s="181" t="str">
        <f>VLOOKUP(Revisión_Avance_Periodo!$C2671,Componentes_BD!$F$1:$G$5,2,FALSE)</f>
        <v>Fortalecer la Vigilancia.</v>
      </c>
      <c r="E2671" s="119" t="s">
        <v>12</v>
      </c>
      <c r="F2671" s="95">
        <v>11</v>
      </c>
      <c r="G2671" s="95" t="str">
        <f>VLOOKUP(Revisión_Avance_Periodo!$A2671,BD_Seguimiento_OAP_2019!$A$2:$G$294,7,FALSE)</f>
        <v>PAI</v>
      </c>
      <c r="H2671" s="95" t="str">
        <f>VLOOKUP(Revisión_Avance_Periodo!$A2671,BD_Seguimiento_OAP_2019!$A$2:$J$294,10,FALSE)</f>
        <v>PAI_07 - Rendición de Cuentas</v>
      </c>
      <c r="I2671" s="95" t="s">
        <v>1790</v>
      </c>
      <c r="J2671" s="95" t="str">
        <f>VLOOKUP(Revisión_Avance_Periodo!$I2671,BD_Seguimiento_OAP_2019!$L:$M,2,FALSE)</f>
        <v>Asociar las metas y actividades formuladas en la planeación institucional de la vigencia  2019 con los derechos humanos y los objetivos de desarrollo sostenible que se están garantizando a través de la gestión institucional.</v>
      </c>
      <c r="K2671" s="119" t="s">
        <v>59</v>
      </c>
      <c r="L2671" s="172">
        <v>4.4642857142857152E-4</v>
      </c>
      <c r="M2671" s="182" t="s">
        <v>109</v>
      </c>
      <c r="N2671" s="190">
        <f>INDEX(BD_Seguimiento_OAP_2019!$AH$3:$AS$294,MATCH(Revisión_Avance_Periodo!$I2671,BD_Seguimiento_OAP_2019!$L$3:$L$294,0),MATCH(Revisión_Avance_Periodo!$M2671,BD_Seguimiento_OAP_2019!$AH$2:$AS$2,0))</f>
        <v>0</v>
      </c>
      <c r="O2671" s="190">
        <f>INDEX(BD_Seguimiento_OAP_2019!$AV$3:$BG$294,MATCH(Revisión_Avance_Periodo!$I2671,BD_Seguimiento_OAP_2019!$L$3:$L$294,0),MATCH(Revisión_Avance_Periodo!$M2671,BD_Seguimiento_OAP_2019!$AV$2:$BG$2,0))</f>
        <v>0</v>
      </c>
      <c r="P2671" s="175">
        <f t="shared" si="512"/>
        <v>0</v>
      </c>
      <c r="Q2671" s="182" t="str">
        <f>VLOOKUP(P2671,Tabla_Indicador_Gestion4[#All],3,TRUE)</f>
        <v>Por Ejecutar</v>
      </c>
      <c r="R2671" s="229">
        <f>SUBTOTAL(9,$N$2666:$N2671)</f>
        <v>1</v>
      </c>
      <c r="S2671" s="230">
        <f>SUBTOTAL(9,$O$2666:$O2671)</f>
        <v>1</v>
      </c>
      <c r="T2671" s="231">
        <f>IFERROR(+Revisión_Avance_Periodo!$S2671/Revisión_Avance_Periodo!$R2671,0)</f>
        <v>1</v>
      </c>
      <c r="U2671" s="184"/>
      <c r="V2671" s="185"/>
      <c r="W2671" s="183"/>
      <c r="X2671" s="183"/>
      <c r="Y2671" s="183"/>
      <c r="Z2671" s="186"/>
      <c r="AA2671" s="187"/>
    </row>
    <row r="2672" spans="1:27" x14ac:dyDescent="0.25">
      <c r="A2672" s="88">
        <v>225</v>
      </c>
      <c r="B2672" s="91" t="str">
        <f>CONCATENATE(Revisión_Avance_Periodo!$C2672,";",Revisión_Avance_Periodo!$E2672,";",Revisión_Avance_Periodo!$I2672)</f>
        <v>OE1;PR_10;ACT_102</v>
      </c>
      <c r="C2672" s="170" t="s">
        <v>9</v>
      </c>
      <c r="D2672" s="171" t="str">
        <f>VLOOKUP(Revisión_Avance_Periodo!$C2672,Componentes_BD!$F$1:$G$5,2,FALSE)</f>
        <v>Fortalecer la Vigilancia.</v>
      </c>
      <c r="E2672" s="106" t="s">
        <v>12</v>
      </c>
      <c r="F2672" s="89">
        <v>11</v>
      </c>
      <c r="G2672" s="89" t="str">
        <f>VLOOKUP(Revisión_Avance_Periodo!$A2672,BD_Seguimiento_OAP_2019!$A$2:$G$294,7,FALSE)</f>
        <v>PAI</v>
      </c>
      <c r="H2672" s="89" t="str">
        <f>VLOOKUP(Revisión_Avance_Periodo!$A2672,BD_Seguimiento_OAP_2019!$A$2:$J$294,10,FALSE)</f>
        <v>PAI_07 - Rendición de Cuentas</v>
      </c>
      <c r="I2672" s="89" t="s">
        <v>1790</v>
      </c>
      <c r="J2672" s="89" t="str">
        <f>VLOOKUP(Revisión_Avance_Periodo!$I2672,BD_Seguimiento_OAP_2019!$L:$M,2,FALSE)</f>
        <v>Asociar las metas y actividades formuladas en la planeación institucional de la vigencia  2019 con los derechos humanos y los objetivos de desarrollo sostenible que se están garantizando a través de la gestión institucional.</v>
      </c>
      <c r="K2672" s="106" t="s">
        <v>59</v>
      </c>
      <c r="L2672" s="172">
        <v>4.4642857142857152E-4</v>
      </c>
      <c r="M2672" s="173" t="s">
        <v>110</v>
      </c>
      <c r="N2672" s="190">
        <f>INDEX(BD_Seguimiento_OAP_2019!$AH$3:$AS$294,MATCH(Revisión_Avance_Periodo!$I2672,BD_Seguimiento_OAP_2019!$L$3:$L$294,0),MATCH(Revisión_Avance_Periodo!$M2672,BD_Seguimiento_OAP_2019!$AH$2:$AS$2,0))</f>
        <v>0</v>
      </c>
      <c r="O2672" s="190">
        <f>INDEX(BD_Seguimiento_OAP_2019!$AV$3:$BG$294,MATCH(Revisión_Avance_Periodo!$I2672,BD_Seguimiento_OAP_2019!$L$3:$L$294,0),MATCH(Revisión_Avance_Periodo!$M2672,BD_Seguimiento_OAP_2019!$AV$2:$BG$2,0))</f>
        <v>0</v>
      </c>
      <c r="P2672" s="175">
        <f t="shared" si="512"/>
        <v>0</v>
      </c>
      <c r="Q2672" s="173" t="str">
        <f>VLOOKUP(P2672,Tabla_Indicador_Gestion4[#All],3,TRUE)</f>
        <v>Por Ejecutar</v>
      </c>
      <c r="R2672" s="229">
        <f>SUBTOTAL(9,$N$2666:$N2672)</f>
        <v>1</v>
      </c>
      <c r="S2672" s="230">
        <f>SUBTOTAL(9,$O$2666:$O2672)</f>
        <v>1</v>
      </c>
      <c r="T2672" s="231">
        <f>IFERROR(+Revisión_Avance_Periodo!$S2672/Revisión_Avance_Periodo!$R2672,0)</f>
        <v>1</v>
      </c>
      <c r="U2672" s="184"/>
      <c r="V2672" s="185"/>
      <c r="W2672" s="183"/>
      <c r="X2672" s="183"/>
      <c r="Y2672" s="183"/>
      <c r="Z2672" s="186"/>
      <c r="AA2672" s="187"/>
    </row>
    <row r="2673" spans="1:27" x14ac:dyDescent="0.25">
      <c r="A2673" s="94">
        <v>225</v>
      </c>
      <c r="B2673" s="96" t="str">
        <f>CONCATENATE(Revisión_Avance_Periodo!$C2673,";",Revisión_Avance_Periodo!$E2673,";",Revisión_Avance_Periodo!$I2673)</f>
        <v>OE1;PR_10;ACT_102</v>
      </c>
      <c r="C2673" s="180" t="s">
        <v>9</v>
      </c>
      <c r="D2673" s="181" t="str">
        <f>VLOOKUP(Revisión_Avance_Periodo!$C2673,Componentes_BD!$F$1:$G$5,2,FALSE)</f>
        <v>Fortalecer la Vigilancia.</v>
      </c>
      <c r="E2673" s="119" t="s">
        <v>12</v>
      </c>
      <c r="F2673" s="95">
        <v>11</v>
      </c>
      <c r="G2673" s="95" t="str">
        <f>VLOOKUP(Revisión_Avance_Periodo!$A2673,BD_Seguimiento_OAP_2019!$A$2:$G$294,7,FALSE)</f>
        <v>PAI</v>
      </c>
      <c r="H2673" s="95" t="str">
        <f>VLOOKUP(Revisión_Avance_Periodo!$A2673,BD_Seguimiento_OAP_2019!$A$2:$J$294,10,FALSE)</f>
        <v>PAI_07 - Rendición de Cuentas</v>
      </c>
      <c r="I2673" s="95" t="s">
        <v>1790</v>
      </c>
      <c r="J2673" s="95" t="str">
        <f>VLOOKUP(Revisión_Avance_Periodo!$I2673,BD_Seguimiento_OAP_2019!$L:$M,2,FALSE)</f>
        <v>Asociar las metas y actividades formuladas en la planeación institucional de la vigencia  2019 con los derechos humanos y los objetivos de desarrollo sostenible que se están garantizando a través de la gestión institucional.</v>
      </c>
      <c r="K2673" s="119" t="s">
        <v>59</v>
      </c>
      <c r="L2673" s="172">
        <v>4.4642857142857152E-4</v>
      </c>
      <c r="M2673" s="182" t="s">
        <v>111</v>
      </c>
      <c r="N2673" s="190">
        <f>INDEX(BD_Seguimiento_OAP_2019!$AH$3:$AS$294,MATCH(Revisión_Avance_Periodo!$I2673,BD_Seguimiento_OAP_2019!$L$3:$L$294,0),MATCH(Revisión_Avance_Periodo!$M2673,BD_Seguimiento_OAP_2019!$AH$2:$AS$2,0))</f>
        <v>0</v>
      </c>
      <c r="O2673" s="190">
        <f>INDEX(BD_Seguimiento_OAP_2019!$AV$3:$BG$294,MATCH(Revisión_Avance_Periodo!$I2673,BD_Seguimiento_OAP_2019!$L$3:$L$294,0),MATCH(Revisión_Avance_Periodo!$M2673,BD_Seguimiento_OAP_2019!$AV$2:$BG$2,0))</f>
        <v>0</v>
      </c>
      <c r="P2673" s="175">
        <f t="shared" si="512"/>
        <v>0</v>
      </c>
      <c r="Q2673" s="182" t="str">
        <f>VLOOKUP(P2673,Tabla_Indicador_Gestion4[#All],3,TRUE)</f>
        <v>Por Ejecutar</v>
      </c>
      <c r="R2673" s="229">
        <f>SUBTOTAL(9,$N$2666:$N2673)</f>
        <v>1</v>
      </c>
      <c r="S2673" s="230">
        <f>SUBTOTAL(9,$O$2666:$O2673)</f>
        <v>1</v>
      </c>
      <c r="T2673" s="231">
        <f>IFERROR(+Revisión_Avance_Periodo!$S2673/Revisión_Avance_Periodo!$R2673,0)</f>
        <v>1</v>
      </c>
      <c r="U2673" s="184"/>
      <c r="V2673" s="185"/>
      <c r="W2673" s="183"/>
      <c r="X2673" s="183"/>
      <c r="Y2673" s="183"/>
      <c r="Z2673" s="186"/>
      <c r="AA2673" s="187"/>
    </row>
    <row r="2674" spans="1:27" x14ac:dyDescent="0.25">
      <c r="A2674" s="88">
        <v>225</v>
      </c>
      <c r="B2674" s="91" t="str">
        <f>CONCATENATE(Revisión_Avance_Periodo!$C2674,";",Revisión_Avance_Periodo!$E2674,";",Revisión_Avance_Periodo!$I2674)</f>
        <v>OE1;PR_10;ACT_102</v>
      </c>
      <c r="C2674" s="170" t="s">
        <v>9</v>
      </c>
      <c r="D2674" s="171" t="str">
        <f>VLOOKUP(Revisión_Avance_Periodo!$C2674,Componentes_BD!$F$1:$G$5,2,FALSE)</f>
        <v>Fortalecer la Vigilancia.</v>
      </c>
      <c r="E2674" s="106" t="s">
        <v>12</v>
      </c>
      <c r="F2674" s="89">
        <v>11</v>
      </c>
      <c r="G2674" s="89" t="str">
        <f>VLOOKUP(Revisión_Avance_Periodo!$A2674,BD_Seguimiento_OAP_2019!$A$2:$G$294,7,FALSE)</f>
        <v>PAI</v>
      </c>
      <c r="H2674" s="89" t="str">
        <f>VLOOKUP(Revisión_Avance_Periodo!$A2674,BD_Seguimiento_OAP_2019!$A$2:$J$294,10,FALSE)</f>
        <v>PAI_07 - Rendición de Cuentas</v>
      </c>
      <c r="I2674" s="89" t="s">
        <v>1790</v>
      </c>
      <c r="J2674" s="89" t="str">
        <f>VLOOKUP(Revisión_Avance_Periodo!$I2674,BD_Seguimiento_OAP_2019!$L:$M,2,FALSE)</f>
        <v>Asociar las metas y actividades formuladas en la planeación institucional de la vigencia  2019 con los derechos humanos y los objetivos de desarrollo sostenible que se están garantizando a través de la gestión institucional.</v>
      </c>
      <c r="K2674" s="106" t="s">
        <v>59</v>
      </c>
      <c r="L2674" s="172">
        <v>4.4642857142857152E-4</v>
      </c>
      <c r="M2674" s="173" t="s">
        <v>112</v>
      </c>
      <c r="N2674" s="190">
        <f>INDEX(BD_Seguimiento_OAP_2019!$AH$3:$AS$294,MATCH(Revisión_Avance_Periodo!$I2674,BD_Seguimiento_OAP_2019!$L$3:$L$294,0),MATCH(Revisión_Avance_Periodo!$M2674,BD_Seguimiento_OAP_2019!$AH$2:$AS$2,0))</f>
        <v>0</v>
      </c>
      <c r="O2674" s="190">
        <f>INDEX(BD_Seguimiento_OAP_2019!$AV$3:$BG$294,MATCH(Revisión_Avance_Periodo!$I2674,BD_Seguimiento_OAP_2019!$L$3:$L$294,0),MATCH(Revisión_Avance_Periodo!$M2674,BD_Seguimiento_OAP_2019!$AV$2:$BG$2,0))</f>
        <v>0</v>
      </c>
      <c r="P2674" s="175">
        <f t="shared" si="512"/>
        <v>0</v>
      </c>
      <c r="Q2674" s="173" t="str">
        <f>VLOOKUP(P2674,Tabla_Indicador_Gestion4[#All],3,TRUE)</f>
        <v>Por Ejecutar</v>
      </c>
      <c r="R2674" s="229">
        <f>SUBTOTAL(9,$N$2666:$N2674)</f>
        <v>1</v>
      </c>
      <c r="S2674" s="230">
        <f>SUBTOTAL(9,$O$2666:$O2674)</f>
        <v>1</v>
      </c>
      <c r="T2674" s="231">
        <f>IFERROR(+Revisión_Avance_Periodo!$S2674/Revisión_Avance_Periodo!$R2674,0)</f>
        <v>1</v>
      </c>
      <c r="U2674" s="184"/>
      <c r="V2674" s="185"/>
      <c r="W2674" s="183"/>
      <c r="X2674" s="183"/>
      <c r="Y2674" s="183"/>
      <c r="Z2674" s="186"/>
      <c r="AA2674" s="187"/>
    </row>
    <row r="2675" spans="1:27" x14ac:dyDescent="0.25">
      <c r="A2675" s="94">
        <v>225</v>
      </c>
      <c r="B2675" s="96" t="str">
        <f>CONCATENATE(Revisión_Avance_Periodo!$C2675,";",Revisión_Avance_Periodo!$E2675,";",Revisión_Avance_Periodo!$I2675)</f>
        <v>OE1;PR_10;ACT_102</v>
      </c>
      <c r="C2675" s="180" t="s">
        <v>9</v>
      </c>
      <c r="D2675" s="181" t="str">
        <f>VLOOKUP(Revisión_Avance_Periodo!$C2675,Componentes_BD!$F$1:$G$5,2,FALSE)</f>
        <v>Fortalecer la Vigilancia.</v>
      </c>
      <c r="E2675" s="119" t="s">
        <v>12</v>
      </c>
      <c r="F2675" s="95">
        <v>11</v>
      </c>
      <c r="G2675" s="95" t="str">
        <f>VLOOKUP(Revisión_Avance_Periodo!$A2675,BD_Seguimiento_OAP_2019!$A$2:$G$294,7,FALSE)</f>
        <v>PAI</v>
      </c>
      <c r="H2675" s="95" t="str">
        <f>VLOOKUP(Revisión_Avance_Periodo!$A2675,BD_Seguimiento_OAP_2019!$A$2:$J$294,10,FALSE)</f>
        <v>PAI_07 - Rendición de Cuentas</v>
      </c>
      <c r="I2675" s="95" t="s">
        <v>1790</v>
      </c>
      <c r="J2675" s="95" t="str">
        <f>VLOOKUP(Revisión_Avance_Periodo!$I2675,BD_Seguimiento_OAP_2019!$L:$M,2,FALSE)</f>
        <v>Asociar las metas y actividades formuladas en la planeación institucional de la vigencia  2019 con los derechos humanos y los objetivos de desarrollo sostenible que se están garantizando a través de la gestión institucional.</v>
      </c>
      <c r="K2675" s="119" t="s">
        <v>59</v>
      </c>
      <c r="L2675" s="172">
        <v>4.4642857142857152E-4</v>
      </c>
      <c r="M2675" s="182" t="s">
        <v>113</v>
      </c>
      <c r="N2675" s="190">
        <f>INDEX(BD_Seguimiento_OAP_2019!$AH$3:$AS$294,MATCH(Revisión_Avance_Periodo!$I2675,BD_Seguimiento_OAP_2019!$L$3:$L$294,0),MATCH(Revisión_Avance_Periodo!$M2675,BD_Seguimiento_OAP_2019!$AH$2:$AS$2,0))</f>
        <v>0</v>
      </c>
      <c r="O2675" s="190">
        <f>INDEX(BD_Seguimiento_OAP_2019!$AV$3:$BG$294,MATCH(Revisión_Avance_Periodo!$I2675,BD_Seguimiento_OAP_2019!$L$3:$L$294,0),MATCH(Revisión_Avance_Periodo!$M2675,BD_Seguimiento_OAP_2019!$AV$2:$BG$2,0))</f>
        <v>0</v>
      </c>
      <c r="P2675" s="175">
        <f t="shared" si="512"/>
        <v>0</v>
      </c>
      <c r="Q2675" s="182" t="str">
        <f>VLOOKUP(P2675,Tabla_Indicador_Gestion4[#All],3,TRUE)</f>
        <v>Por Ejecutar</v>
      </c>
      <c r="R2675" s="229">
        <f>SUBTOTAL(9,$N$2666:$N2675)</f>
        <v>1</v>
      </c>
      <c r="S2675" s="230">
        <f>SUBTOTAL(9,$O$2666:$O2675)</f>
        <v>1</v>
      </c>
      <c r="T2675" s="231">
        <f>IFERROR(+Revisión_Avance_Periodo!$S2675/Revisión_Avance_Periodo!$R2675,0)</f>
        <v>1</v>
      </c>
      <c r="U2675" s="184"/>
      <c r="V2675" s="185"/>
      <c r="W2675" s="183"/>
      <c r="X2675" s="183"/>
      <c r="Y2675" s="183"/>
      <c r="Z2675" s="186"/>
      <c r="AA2675" s="187"/>
    </row>
    <row r="2676" spans="1:27" x14ac:dyDescent="0.25">
      <c r="A2676" s="88">
        <v>225</v>
      </c>
      <c r="B2676" s="91" t="str">
        <f>CONCATENATE(Revisión_Avance_Periodo!$C2676,";",Revisión_Avance_Periodo!$E2676,";",Revisión_Avance_Periodo!$I2676)</f>
        <v>OE1;PR_10;ACT_102</v>
      </c>
      <c r="C2676" s="170" t="s">
        <v>9</v>
      </c>
      <c r="D2676" s="171" t="str">
        <f>VLOOKUP(Revisión_Avance_Periodo!$C2676,Componentes_BD!$F$1:$G$5,2,FALSE)</f>
        <v>Fortalecer la Vigilancia.</v>
      </c>
      <c r="E2676" s="106" t="s">
        <v>12</v>
      </c>
      <c r="F2676" s="89">
        <v>11</v>
      </c>
      <c r="G2676" s="89" t="str">
        <f>VLOOKUP(Revisión_Avance_Periodo!$A2676,BD_Seguimiento_OAP_2019!$A$2:$G$294,7,FALSE)</f>
        <v>PAI</v>
      </c>
      <c r="H2676" s="89" t="str">
        <f>VLOOKUP(Revisión_Avance_Periodo!$A2676,BD_Seguimiento_OAP_2019!$A$2:$J$294,10,FALSE)</f>
        <v>PAI_07 - Rendición de Cuentas</v>
      </c>
      <c r="I2676" s="89" t="s">
        <v>1790</v>
      </c>
      <c r="J2676" s="89" t="str">
        <f>VLOOKUP(Revisión_Avance_Periodo!$I2676,BD_Seguimiento_OAP_2019!$L:$M,2,FALSE)</f>
        <v>Asociar las metas y actividades formuladas en la planeación institucional de la vigencia  2019 con los derechos humanos y los objetivos de desarrollo sostenible que se están garantizando a través de la gestión institucional.</v>
      </c>
      <c r="K2676" s="106" t="s">
        <v>59</v>
      </c>
      <c r="L2676" s="172">
        <v>4.4642857142857152E-4</v>
      </c>
      <c r="M2676" s="173" t="s">
        <v>114</v>
      </c>
      <c r="N2676" s="190">
        <f>INDEX(BD_Seguimiento_OAP_2019!$AH$3:$AS$294,MATCH(Revisión_Avance_Periodo!$I2676,BD_Seguimiento_OAP_2019!$L$3:$L$294,0),MATCH(Revisión_Avance_Periodo!$M2676,BD_Seguimiento_OAP_2019!$AH$2:$AS$2,0))</f>
        <v>0</v>
      </c>
      <c r="O2676" s="190">
        <f>INDEX(BD_Seguimiento_OAP_2019!$AV$3:$BG$294,MATCH(Revisión_Avance_Periodo!$I2676,BD_Seguimiento_OAP_2019!$L$3:$L$294,0),MATCH(Revisión_Avance_Periodo!$M2676,BD_Seguimiento_OAP_2019!$AV$2:$BG$2,0))</f>
        <v>0</v>
      </c>
      <c r="P2676" s="175">
        <f t="shared" si="512"/>
        <v>0</v>
      </c>
      <c r="Q2676" s="173" t="str">
        <f>VLOOKUP(P2676,Tabla_Indicador_Gestion4[#All],3,TRUE)</f>
        <v>Por Ejecutar</v>
      </c>
      <c r="R2676" s="229">
        <f>SUBTOTAL(9,$N$2666:$N2676)</f>
        <v>1</v>
      </c>
      <c r="S2676" s="230">
        <f>SUBTOTAL(9,$O$2666:$O2676)</f>
        <v>1</v>
      </c>
      <c r="T2676" s="231">
        <f>IFERROR(+Revisión_Avance_Periodo!$S2676/Revisión_Avance_Periodo!$R2676,0)</f>
        <v>1</v>
      </c>
      <c r="U2676" s="184"/>
      <c r="V2676" s="185"/>
      <c r="W2676" s="183"/>
      <c r="X2676" s="183"/>
      <c r="Y2676" s="183"/>
      <c r="Z2676" s="186"/>
      <c r="AA2676" s="187"/>
    </row>
    <row r="2677" spans="1:27" ht="15.75" thickBot="1" x14ac:dyDescent="0.3">
      <c r="A2677" s="94">
        <v>225</v>
      </c>
      <c r="B2677" s="96" t="str">
        <f>CONCATENATE(Revisión_Avance_Periodo!$C2677,";",Revisión_Avance_Periodo!$E2677,";",Revisión_Avance_Periodo!$I2677)</f>
        <v>OE1;PR_10;ACT_102</v>
      </c>
      <c r="C2677" s="180" t="s">
        <v>9</v>
      </c>
      <c r="D2677" s="181" t="str">
        <f>VLOOKUP(Revisión_Avance_Periodo!$C2677,Componentes_BD!$F$1:$G$5,2,FALSE)</f>
        <v>Fortalecer la Vigilancia.</v>
      </c>
      <c r="E2677" s="119" t="s">
        <v>12</v>
      </c>
      <c r="F2677" s="95">
        <v>11</v>
      </c>
      <c r="G2677" s="95" t="str">
        <f>VLOOKUP(Revisión_Avance_Periodo!$A2677,BD_Seguimiento_OAP_2019!$A$2:$G$294,7,FALSE)</f>
        <v>PAI</v>
      </c>
      <c r="H2677" s="95" t="str">
        <f>VLOOKUP(Revisión_Avance_Periodo!$A2677,BD_Seguimiento_OAP_2019!$A$2:$J$294,10,FALSE)</f>
        <v>PAI_07 - Rendición de Cuentas</v>
      </c>
      <c r="I2677" s="95" t="s">
        <v>1790</v>
      </c>
      <c r="J2677" s="95" t="str">
        <f>VLOOKUP(Revisión_Avance_Periodo!$I2677,BD_Seguimiento_OAP_2019!$L:$M,2,FALSE)</f>
        <v>Asociar las metas y actividades formuladas en la planeación institucional de la vigencia  2019 con los derechos humanos y los objetivos de desarrollo sostenible que se están garantizando a través de la gestión institucional.</v>
      </c>
      <c r="K2677" s="119" t="s">
        <v>59</v>
      </c>
      <c r="L2677" s="172">
        <v>4.4642857142857152E-4</v>
      </c>
      <c r="M2677" s="182" t="s">
        <v>115</v>
      </c>
      <c r="N2677" s="190">
        <f>INDEX(BD_Seguimiento_OAP_2019!$AH$3:$AS$294,MATCH(Revisión_Avance_Periodo!$I2677,BD_Seguimiento_OAP_2019!$L$3:$L$294,0),MATCH(Revisión_Avance_Periodo!$M2677,BD_Seguimiento_OAP_2019!$AH$2:$AS$2,0))</f>
        <v>0</v>
      </c>
      <c r="O2677" s="190">
        <f>INDEX(BD_Seguimiento_OAP_2019!$AV$3:$BG$294,MATCH(Revisión_Avance_Periodo!$I2677,BD_Seguimiento_OAP_2019!$L$3:$L$294,0),MATCH(Revisión_Avance_Periodo!$M2677,BD_Seguimiento_OAP_2019!$AV$2:$BG$2,0))</f>
        <v>0</v>
      </c>
      <c r="P2677" s="175">
        <f t="shared" si="512"/>
        <v>0</v>
      </c>
      <c r="Q2677" s="182" t="str">
        <f>VLOOKUP(P2677,Tabla_Indicador_Gestion4[#All],3,TRUE)</f>
        <v>Por Ejecutar</v>
      </c>
      <c r="R2677" s="229">
        <f>SUBTOTAL(9,$N$2666:$N2677)</f>
        <v>1</v>
      </c>
      <c r="S2677" s="230">
        <f>SUBTOTAL(9,$O$2666:$O2677)</f>
        <v>1</v>
      </c>
      <c r="T2677" s="231">
        <f>IFERROR(+Revisión_Avance_Periodo!$S2677/Revisión_Avance_Periodo!$R2677,0)</f>
        <v>1</v>
      </c>
      <c r="U2677" s="184"/>
      <c r="V2677" s="185"/>
      <c r="W2677" s="183"/>
      <c r="X2677" s="183"/>
      <c r="Y2677" s="183"/>
      <c r="Z2677" s="186"/>
      <c r="AA2677" s="187"/>
    </row>
    <row r="2678" spans="1:27" x14ac:dyDescent="0.25">
      <c r="A2678" s="88">
        <v>226</v>
      </c>
      <c r="B2678" s="91" t="str">
        <f>CONCATENATE(Revisión_Avance_Periodo!$C2678,";",Revisión_Avance_Periodo!$E2678,";",Revisión_Avance_Periodo!$I2678)</f>
        <v>OE2;PR_10;ACT_57</v>
      </c>
      <c r="C2678" s="170" t="s">
        <v>47</v>
      </c>
      <c r="D2678" s="171" t="str">
        <f>VLOOKUP(Revisión_Avance_Periodo!$C2678,Componentes_BD!$F$1:$G$5,2,FALSE)</f>
        <v>Fortalecer las Tecnologías de la Información y las Telecomunicaciones.</v>
      </c>
      <c r="E2678" s="106" t="s">
        <v>12</v>
      </c>
      <c r="F2678" s="89">
        <v>11</v>
      </c>
      <c r="G2678" s="89" t="str">
        <f>VLOOKUP(Revisión_Avance_Periodo!$A2678,BD_Seguimiento_OAP_2019!$A$2:$G$294,7,FALSE)</f>
        <v>PAI</v>
      </c>
      <c r="H2678" s="89" t="str">
        <f>VLOOKUP(Revisión_Avance_Periodo!$A2678,BD_Seguimiento_OAP_2019!$A$2:$J$294,10,FALSE)</f>
        <v>PAI_07 - Rendición de Cuentas</v>
      </c>
      <c r="I2678" s="89" t="s">
        <v>1794</v>
      </c>
      <c r="J2678" s="89" t="str">
        <f>VLOOKUP(Revisión_Avance_Periodo!$I2678,BD_Seguimiento_OAP_2019!$L:$M,2,FALSE)</f>
        <v>Publicar los proyectos de actos administrativos y demás documentos de interés general que requieran ser sometidos a participación de la ciudadanía con el fin de recibir observaciones.</v>
      </c>
      <c r="K2678" s="106" t="s">
        <v>64</v>
      </c>
      <c r="L2678" s="172">
        <v>4.4642857142857152E-4</v>
      </c>
      <c r="M2678" s="173" t="s">
        <v>104</v>
      </c>
      <c r="N2678" s="174">
        <f>INDEX(BD_Seguimiento_OAP_2019!$AH$3:$AS$294,MATCH(Revisión_Avance_Periodo!$I2678,BD_Seguimiento_OAP_2019!$L$3:$L$294,0),MATCH(Revisión_Avance_Periodo!$M2678,BD_Seguimiento_OAP_2019!$AH$2:$AS$2,0))</f>
        <v>0.05</v>
      </c>
      <c r="O2678" s="174">
        <f>INDEX(BD_Seguimiento_OAP_2019!$AV$3:$BG$294,MATCH(Revisión_Avance_Periodo!$I2678,BD_Seguimiento_OAP_2019!$L$3:$L$294,0),MATCH(Revisión_Avance_Periodo!$M2678,BD_Seguimiento_OAP_2019!$AV$2:$BG$2,0))</f>
        <v>0.05</v>
      </c>
      <c r="P2678" s="189">
        <f t="shared" si="505"/>
        <v>1</v>
      </c>
      <c r="Q2678" s="173" t="str">
        <f>VLOOKUP(P2678,Tabla_Indicador_Gestion4[#All],3,TRUE)</f>
        <v>Culminada</v>
      </c>
      <c r="R2678" s="213">
        <f>SUBTOTAL(9,$N$2678:$N2678)</f>
        <v>0.05</v>
      </c>
      <c r="S2678" s="234">
        <f>SUBTOTAL(9,$O$2678:$O2678)</f>
        <v>0.05</v>
      </c>
      <c r="T2678" s="234">
        <f>IFERROR(+Revisión_Avance_Periodo!$S2678/Revisión_Avance_Periodo!$R2678,0)</f>
        <v>1</v>
      </c>
      <c r="U2678" s="177">
        <f>SUBTOTAL(9,N2678:N2689)</f>
        <v>1</v>
      </c>
      <c r="V2678" s="176">
        <f>SUBTOTAL(9,O2678:O2689)</f>
        <v>0.5</v>
      </c>
      <c r="W2678" s="176">
        <f t="shared" ref="W2678" si="513">+V2678/U2678</f>
        <v>0.5</v>
      </c>
      <c r="X2678" s="176"/>
      <c r="Y2678" s="176">
        <f>100%-Revisión_Avance_Periodo!$W2678</f>
        <v>0.5</v>
      </c>
      <c r="Z2678" s="178" t="str">
        <f>VLOOKUP(W2678,Tabla_Indicador_Gestion4[],3,TRUE)</f>
        <v>En Tramite</v>
      </c>
      <c r="AA2678" s="179">
        <f>Revisión_Avance_Periodo!$W2678*Revisión_Avance_Periodo!$L2678</f>
        <v>2.2321428571428576E-4</v>
      </c>
    </row>
    <row r="2679" spans="1:27" x14ac:dyDescent="0.25">
      <c r="A2679" s="94">
        <v>226</v>
      </c>
      <c r="B2679" s="96" t="str">
        <f>CONCATENATE(Revisión_Avance_Periodo!$C2679,";",Revisión_Avance_Periodo!$E2679,";",Revisión_Avance_Periodo!$I2679)</f>
        <v>OE2;PR_10;ACT_57</v>
      </c>
      <c r="C2679" s="180" t="s">
        <v>47</v>
      </c>
      <c r="D2679" s="181" t="str">
        <f>VLOOKUP(Revisión_Avance_Periodo!$C2679,Componentes_BD!$F$1:$G$5,2,FALSE)</f>
        <v>Fortalecer las Tecnologías de la Información y las Telecomunicaciones.</v>
      </c>
      <c r="E2679" s="119" t="s">
        <v>12</v>
      </c>
      <c r="F2679" s="95">
        <v>11</v>
      </c>
      <c r="G2679" s="95" t="str">
        <f>VLOOKUP(Revisión_Avance_Periodo!$A2679,BD_Seguimiento_OAP_2019!$A$2:$G$294,7,FALSE)</f>
        <v>PAI</v>
      </c>
      <c r="H2679" s="95" t="str">
        <f>VLOOKUP(Revisión_Avance_Periodo!$A2679,BD_Seguimiento_OAP_2019!$A$2:$J$294,10,FALSE)</f>
        <v>PAI_07 - Rendición de Cuentas</v>
      </c>
      <c r="I2679" s="95" t="s">
        <v>1794</v>
      </c>
      <c r="J2679" s="95" t="str">
        <f>VLOOKUP(Revisión_Avance_Periodo!$I2679,BD_Seguimiento_OAP_2019!$L:$M,2,FALSE)</f>
        <v>Publicar los proyectos de actos administrativos y demás documentos de interés general que requieran ser sometidos a participación de la ciudadanía con el fin de recibir observaciones.</v>
      </c>
      <c r="K2679" s="119" t="s">
        <v>64</v>
      </c>
      <c r="L2679" s="172">
        <v>4.4642857142857152E-4</v>
      </c>
      <c r="M2679" s="182" t="s">
        <v>105</v>
      </c>
      <c r="N2679" s="174">
        <f>INDEX(BD_Seguimiento_OAP_2019!$AH$3:$AS$294,MATCH(Revisión_Avance_Periodo!$I2679,BD_Seguimiento_OAP_2019!$L$3:$L$294,0),MATCH(Revisión_Avance_Periodo!$M2679,BD_Seguimiento_OAP_2019!$AH$2:$AS$2,0))</f>
        <v>0.1</v>
      </c>
      <c r="O2679" s="174">
        <f>INDEX(BD_Seguimiento_OAP_2019!$AV$3:$BG$294,MATCH(Revisión_Avance_Periodo!$I2679,BD_Seguimiento_OAP_2019!$L$3:$L$294,0),MATCH(Revisión_Avance_Periodo!$M2679,BD_Seguimiento_OAP_2019!$AV$2:$BG$2,0))</f>
        <v>0.1</v>
      </c>
      <c r="P2679" s="188">
        <f t="shared" si="505"/>
        <v>1</v>
      </c>
      <c r="Q2679" s="182" t="str">
        <f>VLOOKUP(P2679,Tabla_Indicador_Gestion4[#All],3,TRUE)</f>
        <v>Culminada</v>
      </c>
      <c r="R2679" s="215">
        <f>SUBTOTAL(9,$N$2678:$N2679)</f>
        <v>0.15000000000000002</v>
      </c>
      <c r="S2679" s="231">
        <f>SUBTOTAL(9,$O$2678:$O2679)</f>
        <v>0.15000000000000002</v>
      </c>
      <c r="T2679" s="231">
        <f>IFERROR(+Revisión_Avance_Periodo!$S2679/Revisión_Avance_Periodo!$R2679,0)</f>
        <v>1</v>
      </c>
      <c r="U2679" s="184"/>
      <c r="V2679" s="185"/>
      <c r="W2679" s="183"/>
      <c r="X2679" s="183"/>
      <c r="Y2679" s="183"/>
      <c r="Z2679" s="186"/>
      <c r="AA2679" s="187"/>
    </row>
    <row r="2680" spans="1:27" x14ac:dyDescent="0.25">
      <c r="A2680" s="88">
        <v>226</v>
      </c>
      <c r="B2680" s="91" t="str">
        <f>CONCATENATE(Revisión_Avance_Periodo!$C2680,";",Revisión_Avance_Periodo!$E2680,";",Revisión_Avance_Periodo!$I2680)</f>
        <v>OE2;PR_10;ACT_57</v>
      </c>
      <c r="C2680" s="170" t="s">
        <v>47</v>
      </c>
      <c r="D2680" s="171" t="str">
        <f>VLOOKUP(Revisión_Avance_Periodo!$C2680,Componentes_BD!$F$1:$G$5,2,FALSE)</f>
        <v>Fortalecer las Tecnologías de la Información y las Telecomunicaciones.</v>
      </c>
      <c r="E2680" s="106" t="s">
        <v>12</v>
      </c>
      <c r="F2680" s="89">
        <v>11</v>
      </c>
      <c r="G2680" s="89" t="str">
        <f>VLOOKUP(Revisión_Avance_Periodo!$A2680,BD_Seguimiento_OAP_2019!$A$2:$G$294,7,FALSE)</f>
        <v>PAI</v>
      </c>
      <c r="H2680" s="89" t="str">
        <f>VLOOKUP(Revisión_Avance_Periodo!$A2680,BD_Seguimiento_OAP_2019!$A$2:$J$294,10,FALSE)</f>
        <v>PAI_07 - Rendición de Cuentas</v>
      </c>
      <c r="I2680" s="89" t="s">
        <v>1794</v>
      </c>
      <c r="J2680" s="89" t="str">
        <f>VLOOKUP(Revisión_Avance_Periodo!$I2680,BD_Seguimiento_OAP_2019!$L:$M,2,FALSE)</f>
        <v>Publicar los proyectos de actos administrativos y demás documentos de interés general que requieran ser sometidos a participación de la ciudadanía con el fin de recibir observaciones.</v>
      </c>
      <c r="K2680" s="106" t="s">
        <v>64</v>
      </c>
      <c r="L2680" s="172">
        <v>4.4642857142857152E-4</v>
      </c>
      <c r="M2680" s="173" t="s">
        <v>106</v>
      </c>
      <c r="N2680" s="174">
        <f>INDEX(BD_Seguimiento_OAP_2019!$AH$3:$AS$294,MATCH(Revisión_Avance_Periodo!$I2680,BD_Seguimiento_OAP_2019!$L$3:$L$294,0),MATCH(Revisión_Avance_Periodo!$M2680,BD_Seguimiento_OAP_2019!$AH$2:$AS$2,0))</f>
        <v>0.1</v>
      </c>
      <c r="O2680" s="174">
        <f>INDEX(BD_Seguimiento_OAP_2019!$AV$3:$BG$294,MATCH(Revisión_Avance_Periodo!$I2680,BD_Seguimiento_OAP_2019!$L$3:$L$294,0),MATCH(Revisión_Avance_Periodo!$M2680,BD_Seguimiento_OAP_2019!$AV$2:$BG$2,0))</f>
        <v>0.1</v>
      </c>
      <c r="P2680" s="189">
        <f t="shared" si="505"/>
        <v>1</v>
      </c>
      <c r="Q2680" s="173" t="str">
        <f>VLOOKUP(P2680,Tabla_Indicador_Gestion4[#All],3,TRUE)</f>
        <v>Culminada</v>
      </c>
      <c r="R2680" s="215">
        <f>SUBTOTAL(9,$N$2678:$N2680)</f>
        <v>0.25</v>
      </c>
      <c r="S2680" s="231">
        <f>SUBTOTAL(9,$O$2678:$O2680)</f>
        <v>0.25</v>
      </c>
      <c r="T2680" s="231">
        <f>IFERROR(+Revisión_Avance_Periodo!$S2680/Revisión_Avance_Periodo!$R2680,0)</f>
        <v>1</v>
      </c>
      <c r="U2680" s="184"/>
      <c r="V2680" s="185"/>
      <c r="W2680" s="183"/>
      <c r="X2680" s="183"/>
      <c r="Y2680" s="183"/>
      <c r="Z2680" s="186"/>
      <c r="AA2680" s="187"/>
    </row>
    <row r="2681" spans="1:27" x14ac:dyDescent="0.25">
      <c r="A2681" s="94">
        <v>226</v>
      </c>
      <c r="B2681" s="96" t="str">
        <f>CONCATENATE(Revisión_Avance_Periodo!$C2681,";",Revisión_Avance_Periodo!$E2681,";",Revisión_Avance_Periodo!$I2681)</f>
        <v>OE2;PR_10;ACT_57</v>
      </c>
      <c r="C2681" s="180" t="s">
        <v>47</v>
      </c>
      <c r="D2681" s="181" t="str">
        <f>VLOOKUP(Revisión_Avance_Periodo!$C2681,Componentes_BD!$F$1:$G$5,2,FALSE)</f>
        <v>Fortalecer las Tecnologías de la Información y las Telecomunicaciones.</v>
      </c>
      <c r="E2681" s="119" t="s">
        <v>12</v>
      </c>
      <c r="F2681" s="95">
        <v>11</v>
      </c>
      <c r="G2681" s="95" t="str">
        <f>VLOOKUP(Revisión_Avance_Periodo!$A2681,BD_Seguimiento_OAP_2019!$A$2:$G$294,7,FALSE)</f>
        <v>PAI</v>
      </c>
      <c r="H2681" s="95" t="str">
        <f>VLOOKUP(Revisión_Avance_Periodo!$A2681,BD_Seguimiento_OAP_2019!$A$2:$J$294,10,FALSE)</f>
        <v>PAI_07 - Rendición de Cuentas</v>
      </c>
      <c r="I2681" s="95" t="s">
        <v>1794</v>
      </c>
      <c r="J2681" s="95" t="str">
        <f>VLOOKUP(Revisión_Avance_Periodo!$I2681,BD_Seguimiento_OAP_2019!$L:$M,2,FALSE)</f>
        <v>Publicar los proyectos de actos administrativos y demás documentos de interés general que requieran ser sometidos a participación de la ciudadanía con el fin de recibir observaciones.</v>
      </c>
      <c r="K2681" s="119" t="s">
        <v>64</v>
      </c>
      <c r="L2681" s="172">
        <v>4.4642857142857152E-4</v>
      </c>
      <c r="M2681" s="182" t="s">
        <v>107</v>
      </c>
      <c r="N2681" s="174">
        <f>INDEX(BD_Seguimiento_OAP_2019!$AH$3:$AS$294,MATCH(Revisión_Avance_Periodo!$I2681,BD_Seguimiento_OAP_2019!$L$3:$L$294,0),MATCH(Revisión_Avance_Periodo!$M2681,BD_Seguimiento_OAP_2019!$AH$2:$AS$2,0))</f>
        <v>0.05</v>
      </c>
      <c r="O2681" s="174">
        <f>INDEX(BD_Seguimiento_OAP_2019!$AV$3:$BG$294,MATCH(Revisión_Avance_Periodo!$I2681,BD_Seguimiento_OAP_2019!$L$3:$L$294,0),MATCH(Revisión_Avance_Periodo!$M2681,BD_Seguimiento_OAP_2019!$AV$2:$BG$2,0))</f>
        <v>0.05</v>
      </c>
      <c r="P2681" s="188">
        <f t="shared" si="505"/>
        <v>1</v>
      </c>
      <c r="Q2681" s="182" t="str">
        <f>VLOOKUP(P2681,Tabla_Indicador_Gestion4[#All],3,TRUE)</f>
        <v>Culminada</v>
      </c>
      <c r="R2681" s="215">
        <f>SUBTOTAL(9,$N$2678:$N2681)</f>
        <v>0.3</v>
      </c>
      <c r="S2681" s="231">
        <f>SUBTOTAL(9,$O$2678:$O2681)</f>
        <v>0.3</v>
      </c>
      <c r="T2681" s="231">
        <f>IFERROR(+Revisión_Avance_Periodo!$S2681/Revisión_Avance_Periodo!$R2681,0)</f>
        <v>1</v>
      </c>
      <c r="U2681" s="184"/>
      <c r="V2681" s="185"/>
      <c r="W2681" s="183"/>
      <c r="X2681" s="183"/>
      <c r="Y2681" s="183"/>
      <c r="Z2681" s="186"/>
      <c r="AA2681" s="187"/>
    </row>
    <row r="2682" spans="1:27" x14ac:dyDescent="0.25">
      <c r="A2682" s="88">
        <v>226</v>
      </c>
      <c r="B2682" s="91" t="str">
        <f>CONCATENATE(Revisión_Avance_Periodo!$C2682,";",Revisión_Avance_Periodo!$E2682,";",Revisión_Avance_Periodo!$I2682)</f>
        <v>OE2;PR_10;ACT_57</v>
      </c>
      <c r="C2682" s="170" t="s">
        <v>47</v>
      </c>
      <c r="D2682" s="171" t="str">
        <f>VLOOKUP(Revisión_Avance_Periodo!$C2682,Componentes_BD!$F$1:$G$5,2,FALSE)</f>
        <v>Fortalecer las Tecnologías de la Información y las Telecomunicaciones.</v>
      </c>
      <c r="E2682" s="106" t="s">
        <v>12</v>
      </c>
      <c r="F2682" s="89">
        <v>11</v>
      </c>
      <c r="G2682" s="89" t="str">
        <f>VLOOKUP(Revisión_Avance_Periodo!$A2682,BD_Seguimiento_OAP_2019!$A$2:$G$294,7,FALSE)</f>
        <v>PAI</v>
      </c>
      <c r="H2682" s="89" t="str">
        <f>VLOOKUP(Revisión_Avance_Periodo!$A2682,BD_Seguimiento_OAP_2019!$A$2:$J$294,10,FALSE)</f>
        <v>PAI_07 - Rendición de Cuentas</v>
      </c>
      <c r="I2682" s="89" t="s">
        <v>1794</v>
      </c>
      <c r="J2682" s="89" t="str">
        <f>VLOOKUP(Revisión_Avance_Periodo!$I2682,BD_Seguimiento_OAP_2019!$L:$M,2,FALSE)</f>
        <v>Publicar los proyectos de actos administrativos y demás documentos de interés general que requieran ser sometidos a participación de la ciudadanía con el fin de recibir observaciones.</v>
      </c>
      <c r="K2682" s="106" t="s">
        <v>64</v>
      </c>
      <c r="L2682" s="172">
        <v>4.4642857142857152E-4</v>
      </c>
      <c r="M2682" s="173" t="s">
        <v>108</v>
      </c>
      <c r="N2682" s="174">
        <f>INDEX(BD_Seguimiento_OAP_2019!$AH$3:$AS$294,MATCH(Revisión_Avance_Periodo!$I2682,BD_Seguimiento_OAP_2019!$L$3:$L$294,0),MATCH(Revisión_Avance_Periodo!$M2682,BD_Seguimiento_OAP_2019!$AH$2:$AS$2,0))</f>
        <v>0.1</v>
      </c>
      <c r="O2682" s="174">
        <f>INDEX(BD_Seguimiento_OAP_2019!$AV$3:$BG$294,MATCH(Revisión_Avance_Periodo!$I2682,BD_Seguimiento_OAP_2019!$L$3:$L$294,0),MATCH(Revisión_Avance_Periodo!$M2682,BD_Seguimiento_OAP_2019!$AV$2:$BG$2,0))</f>
        <v>0.1</v>
      </c>
      <c r="P2682" s="189">
        <f t="shared" si="505"/>
        <v>1</v>
      </c>
      <c r="Q2682" s="173" t="str">
        <f>VLOOKUP(P2682,Tabla_Indicador_Gestion4[#All],3,TRUE)</f>
        <v>Culminada</v>
      </c>
      <c r="R2682" s="215">
        <f>SUBTOTAL(9,$N$2678:$N2682)</f>
        <v>0.4</v>
      </c>
      <c r="S2682" s="231">
        <f>SUBTOTAL(9,$O$2678:$O2682)</f>
        <v>0.4</v>
      </c>
      <c r="T2682" s="231">
        <f>IFERROR(+Revisión_Avance_Periodo!$S2682/Revisión_Avance_Periodo!$R2682,0)</f>
        <v>1</v>
      </c>
      <c r="U2682" s="184"/>
      <c r="V2682" s="185"/>
      <c r="W2682" s="183"/>
      <c r="X2682" s="183"/>
      <c r="Y2682" s="183"/>
      <c r="Z2682" s="186"/>
      <c r="AA2682" s="187"/>
    </row>
    <row r="2683" spans="1:27" x14ac:dyDescent="0.25">
      <c r="A2683" s="94">
        <v>226</v>
      </c>
      <c r="B2683" s="96" t="str">
        <f>CONCATENATE(Revisión_Avance_Periodo!$C2683,";",Revisión_Avance_Periodo!$E2683,";",Revisión_Avance_Periodo!$I2683)</f>
        <v>OE2;PR_10;ACT_57</v>
      </c>
      <c r="C2683" s="180" t="s">
        <v>47</v>
      </c>
      <c r="D2683" s="181" t="str">
        <f>VLOOKUP(Revisión_Avance_Periodo!$C2683,Componentes_BD!$F$1:$G$5,2,FALSE)</f>
        <v>Fortalecer las Tecnologías de la Información y las Telecomunicaciones.</v>
      </c>
      <c r="E2683" s="119" t="s">
        <v>12</v>
      </c>
      <c r="F2683" s="95">
        <v>11</v>
      </c>
      <c r="G2683" s="95" t="str">
        <f>VLOOKUP(Revisión_Avance_Periodo!$A2683,BD_Seguimiento_OAP_2019!$A$2:$G$294,7,FALSE)</f>
        <v>PAI</v>
      </c>
      <c r="H2683" s="95" t="str">
        <f>VLOOKUP(Revisión_Avance_Periodo!$A2683,BD_Seguimiento_OAP_2019!$A$2:$J$294,10,FALSE)</f>
        <v>PAI_07 - Rendición de Cuentas</v>
      </c>
      <c r="I2683" s="95" t="s">
        <v>1794</v>
      </c>
      <c r="J2683" s="95" t="str">
        <f>VLOOKUP(Revisión_Avance_Periodo!$I2683,BD_Seguimiento_OAP_2019!$L:$M,2,FALSE)</f>
        <v>Publicar los proyectos de actos administrativos y demás documentos de interés general que requieran ser sometidos a participación de la ciudadanía con el fin de recibir observaciones.</v>
      </c>
      <c r="K2683" s="119" t="s">
        <v>64</v>
      </c>
      <c r="L2683" s="172">
        <v>4.4642857142857152E-4</v>
      </c>
      <c r="M2683" s="182" t="s">
        <v>109</v>
      </c>
      <c r="N2683" s="174">
        <f>INDEX(BD_Seguimiento_OAP_2019!$AH$3:$AS$294,MATCH(Revisión_Avance_Periodo!$I2683,BD_Seguimiento_OAP_2019!$L$3:$L$294,0),MATCH(Revisión_Avance_Periodo!$M2683,BD_Seguimiento_OAP_2019!$AH$2:$AS$2,0))</f>
        <v>0.1</v>
      </c>
      <c r="O2683" s="174">
        <f>INDEX(BD_Seguimiento_OAP_2019!$AV$3:$BG$294,MATCH(Revisión_Avance_Periodo!$I2683,BD_Seguimiento_OAP_2019!$L$3:$L$294,0),MATCH(Revisión_Avance_Periodo!$M2683,BD_Seguimiento_OAP_2019!$AV$2:$BG$2,0))</f>
        <v>0.1</v>
      </c>
      <c r="P2683" s="188">
        <f t="shared" si="505"/>
        <v>1</v>
      </c>
      <c r="Q2683" s="182" t="str">
        <f>VLOOKUP(P2683,Tabla_Indicador_Gestion4[#All],3,TRUE)</f>
        <v>Culminada</v>
      </c>
      <c r="R2683" s="215">
        <f>SUBTOTAL(9,$N$2678:$N2683)</f>
        <v>0.5</v>
      </c>
      <c r="S2683" s="231">
        <f>SUBTOTAL(9,$O$2678:$O2683)</f>
        <v>0.5</v>
      </c>
      <c r="T2683" s="231">
        <f>IFERROR(+Revisión_Avance_Periodo!$S2683/Revisión_Avance_Periodo!$R2683,0)</f>
        <v>1</v>
      </c>
      <c r="U2683" s="184"/>
      <c r="V2683" s="185"/>
      <c r="W2683" s="183"/>
      <c r="X2683" s="183"/>
      <c r="Y2683" s="183"/>
      <c r="Z2683" s="186"/>
      <c r="AA2683" s="187"/>
    </row>
    <row r="2684" spans="1:27" x14ac:dyDescent="0.25">
      <c r="A2684" s="88">
        <v>226</v>
      </c>
      <c r="B2684" s="91" t="str">
        <f>CONCATENATE(Revisión_Avance_Periodo!$C2684,";",Revisión_Avance_Periodo!$E2684,";",Revisión_Avance_Periodo!$I2684)</f>
        <v>OE2;PR_10;ACT_57</v>
      </c>
      <c r="C2684" s="170" t="s">
        <v>47</v>
      </c>
      <c r="D2684" s="171" t="str">
        <f>VLOOKUP(Revisión_Avance_Periodo!$C2684,Componentes_BD!$F$1:$G$5,2,FALSE)</f>
        <v>Fortalecer las Tecnologías de la Información y las Telecomunicaciones.</v>
      </c>
      <c r="E2684" s="106" t="s">
        <v>12</v>
      </c>
      <c r="F2684" s="89">
        <v>11</v>
      </c>
      <c r="G2684" s="89" t="str">
        <f>VLOOKUP(Revisión_Avance_Periodo!$A2684,BD_Seguimiento_OAP_2019!$A$2:$G$294,7,FALSE)</f>
        <v>PAI</v>
      </c>
      <c r="H2684" s="89" t="str">
        <f>VLOOKUP(Revisión_Avance_Periodo!$A2684,BD_Seguimiento_OAP_2019!$A$2:$J$294,10,FALSE)</f>
        <v>PAI_07 - Rendición de Cuentas</v>
      </c>
      <c r="I2684" s="89" t="s">
        <v>1794</v>
      </c>
      <c r="J2684" s="89" t="str">
        <f>VLOOKUP(Revisión_Avance_Periodo!$I2684,BD_Seguimiento_OAP_2019!$L:$M,2,FALSE)</f>
        <v>Publicar los proyectos de actos administrativos y demás documentos de interés general que requieran ser sometidos a participación de la ciudadanía con el fin de recibir observaciones.</v>
      </c>
      <c r="K2684" s="106" t="s">
        <v>64</v>
      </c>
      <c r="L2684" s="172">
        <v>4.4642857142857152E-4</v>
      </c>
      <c r="M2684" s="173" t="s">
        <v>110</v>
      </c>
      <c r="N2684" s="174">
        <f>INDEX(BD_Seguimiento_OAP_2019!$AH$3:$AS$294,MATCH(Revisión_Avance_Periodo!$I2684,BD_Seguimiento_OAP_2019!$L$3:$L$294,0),MATCH(Revisión_Avance_Periodo!$M2684,BD_Seguimiento_OAP_2019!$AH$2:$AS$2,0))</f>
        <v>0.05</v>
      </c>
      <c r="O2684" s="174">
        <f>INDEX(BD_Seguimiento_OAP_2019!$AV$3:$BG$294,MATCH(Revisión_Avance_Periodo!$I2684,BD_Seguimiento_OAP_2019!$L$3:$L$294,0),MATCH(Revisión_Avance_Periodo!$M2684,BD_Seguimiento_OAP_2019!$AV$2:$BG$2,0))</f>
        <v>0</v>
      </c>
      <c r="P2684" s="189">
        <f t="shared" si="505"/>
        <v>0</v>
      </c>
      <c r="Q2684" s="173" t="str">
        <f>VLOOKUP(P2684,Tabla_Indicador_Gestion4[#All],3,TRUE)</f>
        <v>Por Ejecutar</v>
      </c>
      <c r="R2684" s="215">
        <f>SUBTOTAL(9,$N$2678:$N2684)</f>
        <v>0.55000000000000004</v>
      </c>
      <c r="S2684" s="231">
        <f>SUBTOTAL(9,$O$2678:$O2684)</f>
        <v>0.5</v>
      </c>
      <c r="T2684" s="231">
        <f>IFERROR(+Revisión_Avance_Periodo!$S2684/Revisión_Avance_Periodo!$R2684,0)</f>
        <v>0.90909090909090906</v>
      </c>
      <c r="U2684" s="184"/>
      <c r="V2684" s="185"/>
      <c r="W2684" s="183"/>
      <c r="X2684" s="183"/>
      <c r="Y2684" s="183"/>
      <c r="Z2684" s="186"/>
      <c r="AA2684" s="187"/>
    </row>
    <row r="2685" spans="1:27" x14ac:dyDescent="0.25">
      <c r="A2685" s="94">
        <v>226</v>
      </c>
      <c r="B2685" s="96" t="str">
        <f>CONCATENATE(Revisión_Avance_Periodo!$C2685,";",Revisión_Avance_Periodo!$E2685,";",Revisión_Avance_Periodo!$I2685)</f>
        <v>OE2;PR_10;ACT_57</v>
      </c>
      <c r="C2685" s="180" t="s">
        <v>47</v>
      </c>
      <c r="D2685" s="181" t="str">
        <f>VLOOKUP(Revisión_Avance_Periodo!$C2685,Componentes_BD!$F$1:$G$5,2,FALSE)</f>
        <v>Fortalecer las Tecnologías de la Información y las Telecomunicaciones.</v>
      </c>
      <c r="E2685" s="119" t="s">
        <v>12</v>
      </c>
      <c r="F2685" s="95">
        <v>11</v>
      </c>
      <c r="G2685" s="95" t="str">
        <f>VLOOKUP(Revisión_Avance_Periodo!$A2685,BD_Seguimiento_OAP_2019!$A$2:$G$294,7,FALSE)</f>
        <v>PAI</v>
      </c>
      <c r="H2685" s="95" t="str">
        <f>VLOOKUP(Revisión_Avance_Periodo!$A2685,BD_Seguimiento_OAP_2019!$A$2:$J$294,10,FALSE)</f>
        <v>PAI_07 - Rendición de Cuentas</v>
      </c>
      <c r="I2685" s="95" t="s">
        <v>1794</v>
      </c>
      <c r="J2685" s="95" t="str">
        <f>VLOOKUP(Revisión_Avance_Periodo!$I2685,BD_Seguimiento_OAP_2019!$L:$M,2,FALSE)</f>
        <v>Publicar los proyectos de actos administrativos y demás documentos de interés general que requieran ser sometidos a participación de la ciudadanía con el fin de recibir observaciones.</v>
      </c>
      <c r="K2685" s="119" t="s">
        <v>64</v>
      </c>
      <c r="L2685" s="172">
        <v>4.4642857142857152E-4</v>
      </c>
      <c r="M2685" s="182" t="s">
        <v>111</v>
      </c>
      <c r="N2685" s="174">
        <f>INDEX(BD_Seguimiento_OAP_2019!$AH$3:$AS$294,MATCH(Revisión_Avance_Periodo!$I2685,BD_Seguimiento_OAP_2019!$L$3:$L$294,0),MATCH(Revisión_Avance_Periodo!$M2685,BD_Seguimiento_OAP_2019!$AH$2:$AS$2,0))</f>
        <v>0.1</v>
      </c>
      <c r="O2685" s="174">
        <f>INDEX(BD_Seguimiento_OAP_2019!$AV$3:$BG$294,MATCH(Revisión_Avance_Periodo!$I2685,BD_Seguimiento_OAP_2019!$L$3:$L$294,0),MATCH(Revisión_Avance_Periodo!$M2685,BD_Seguimiento_OAP_2019!$AV$2:$BG$2,0))</f>
        <v>0</v>
      </c>
      <c r="P2685" s="188">
        <f t="shared" si="505"/>
        <v>0</v>
      </c>
      <c r="Q2685" s="182" t="str">
        <f>VLOOKUP(P2685,Tabla_Indicador_Gestion4[#All],3,TRUE)</f>
        <v>Por Ejecutar</v>
      </c>
      <c r="R2685" s="215">
        <f>SUBTOTAL(9,$N$2678:$N2685)</f>
        <v>0.65</v>
      </c>
      <c r="S2685" s="231">
        <f>SUBTOTAL(9,$O$2678:$O2685)</f>
        <v>0.5</v>
      </c>
      <c r="T2685" s="231">
        <f>IFERROR(+Revisión_Avance_Periodo!$S2685/Revisión_Avance_Periodo!$R2685,0)</f>
        <v>0.76923076923076916</v>
      </c>
      <c r="U2685" s="184"/>
      <c r="V2685" s="185"/>
      <c r="W2685" s="183"/>
      <c r="X2685" s="183"/>
      <c r="Y2685" s="183"/>
      <c r="Z2685" s="186"/>
      <c r="AA2685" s="187"/>
    </row>
    <row r="2686" spans="1:27" x14ac:dyDescent="0.25">
      <c r="A2686" s="88">
        <v>226</v>
      </c>
      <c r="B2686" s="91" t="str">
        <f>CONCATENATE(Revisión_Avance_Periodo!$C2686,";",Revisión_Avance_Periodo!$E2686,";",Revisión_Avance_Periodo!$I2686)</f>
        <v>OE2;PR_10;ACT_57</v>
      </c>
      <c r="C2686" s="170" t="s">
        <v>47</v>
      </c>
      <c r="D2686" s="171" t="str">
        <f>VLOOKUP(Revisión_Avance_Periodo!$C2686,Componentes_BD!$F$1:$G$5,2,FALSE)</f>
        <v>Fortalecer las Tecnologías de la Información y las Telecomunicaciones.</v>
      </c>
      <c r="E2686" s="106" t="s">
        <v>12</v>
      </c>
      <c r="F2686" s="89">
        <v>11</v>
      </c>
      <c r="G2686" s="89" t="str">
        <f>VLOOKUP(Revisión_Avance_Periodo!$A2686,BD_Seguimiento_OAP_2019!$A$2:$G$294,7,FALSE)</f>
        <v>PAI</v>
      </c>
      <c r="H2686" s="89" t="str">
        <f>VLOOKUP(Revisión_Avance_Periodo!$A2686,BD_Seguimiento_OAP_2019!$A$2:$J$294,10,FALSE)</f>
        <v>PAI_07 - Rendición de Cuentas</v>
      </c>
      <c r="I2686" s="89" t="s">
        <v>1794</v>
      </c>
      <c r="J2686" s="89" t="str">
        <f>VLOOKUP(Revisión_Avance_Periodo!$I2686,BD_Seguimiento_OAP_2019!$L:$M,2,FALSE)</f>
        <v>Publicar los proyectos de actos administrativos y demás documentos de interés general que requieran ser sometidos a participación de la ciudadanía con el fin de recibir observaciones.</v>
      </c>
      <c r="K2686" s="106" t="s">
        <v>64</v>
      </c>
      <c r="L2686" s="172">
        <v>4.4642857142857152E-4</v>
      </c>
      <c r="M2686" s="173" t="s">
        <v>112</v>
      </c>
      <c r="N2686" s="174">
        <f>INDEX(BD_Seguimiento_OAP_2019!$AH$3:$AS$294,MATCH(Revisión_Avance_Periodo!$I2686,BD_Seguimiento_OAP_2019!$L$3:$L$294,0),MATCH(Revisión_Avance_Periodo!$M2686,BD_Seguimiento_OAP_2019!$AH$2:$AS$2,0))</f>
        <v>0.1</v>
      </c>
      <c r="O2686" s="174">
        <f>INDEX(BD_Seguimiento_OAP_2019!$AV$3:$BG$294,MATCH(Revisión_Avance_Periodo!$I2686,BD_Seguimiento_OAP_2019!$L$3:$L$294,0),MATCH(Revisión_Avance_Periodo!$M2686,BD_Seguimiento_OAP_2019!$AV$2:$BG$2,0))</f>
        <v>0</v>
      </c>
      <c r="P2686" s="189">
        <f t="shared" si="505"/>
        <v>0</v>
      </c>
      <c r="Q2686" s="173" t="str">
        <f>VLOOKUP(P2686,Tabla_Indicador_Gestion4[#All],3,TRUE)</f>
        <v>Por Ejecutar</v>
      </c>
      <c r="R2686" s="215">
        <f>SUBTOTAL(9,$N$2678:$N2686)</f>
        <v>0.75</v>
      </c>
      <c r="S2686" s="231">
        <f>SUBTOTAL(9,$O$2678:$O2686)</f>
        <v>0.5</v>
      </c>
      <c r="T2686" s="231">
        <f>IFERROR(+Revisión_Avance_Periodo!$S2686/Revisión_Avance_Periodo!$R2686,0)</f>
        <v>0.66666666666666663</v>
      </c>
      <c r="U2686" s="184"/>
      <c r="V2686" s="185"/>
      <c r="W2686" s="183"/>
      <c r="X2686" s="183"/>
      <c r="Y2686" s="183"/>
      <c r="Z2686" s="186"/>
      <c r="AA2686" s="187"/>
    </row>
    <row r="2687" spans="1:27" x14ac:dyDescent="0.25">
      <c r="A2687" s="94">
        <v>226</v>
      </c>
      <c r="B2687" s="96" t="str">
        <f>CONCATENATE(Revisión_Avance_Periodo!$C2687,";",Revisión_Avance_Periodo!$E2687,";",Revisión_Avance_Periodo!$I2687)</f>
        <v>OE2;PR_10;ACT_57</v>
      </c>
      <c r="C2687" s="180" t="s">
        <v>47</v>
      </c>
      <c r="D2687" s="181" t="str">
        <f>VLOOKUP(Revisión_Avance_Periodo!$C2687,Componentes_BD!$F$1:$G$5,2,FALSE)</f>
        <v>Fortalecer las Tecnologías de la Información y las Telecomunicaciones.</v>
      </c>
      <c r="E2687" s="119" t="s">
        <v>12</v>
      </c>
      <c r="F2687" s="95">
        <v>11</v>
      </c>
      <c r="G2687" s="95" t="str">
        <f>VLOOKUP(Revisión_Avance_Periodo!$A2687,BD_Seguimiento_OAP_2019!$A$2:$G$294,7,FALSE)</f>
        <v>PAI</v>
      </c>
      <c r="H2687" s="95" t="str">
        <f>VLOOKUP(Revisión_Avance_Periodo!$A2687,BD_Seguimiento_OAP_2019!$A$2:$J$294,10,FALSE)</f>
        <v>PAI_07 - Rendición de Cuentas</v>
      </c>
      <c r="I2687" s="95" t="s">
        <v>1794</v>
      </c>
      <c r="J2687" s="95" t="str">
        <f>VLOOKUP(Revisión_Avance_Periodo!$I2687,BD_Seguimiento_OAP_2019!$L:$M,2,FALSE)</f>
        <v>Publicar los proyectos de actos administrativos y demás documentos de interés general que requieran ser sometidos a participación de la ciudadanía con el fin de recibir observaciones.</v>
      </c>
      <c r="K2687" s="119" t="s">
        <v>64</v>
      </c>
      <c r="L2687" s="172">
        <v>4.4642857142857152E-4</v>
      </c>
      <c r="M2687" s="182" t="s">
        <v>113</v>
      </c>
      <c r="N2687" s="174">
        <f>INDEX(BD_Seguimiento_OAP_2019!$AH$3:$AS$294,MATCH(Revisión_Avance_Periodo!$I2687,BD_Seguimiento_OAP_2019!$L$3:$L$294,0),MATCH(Revisión_Avance_Periodo!$M2687,BD_Seguimiento_OAP_2019!$AH$2:$AS$2,0))</f>
        <v>0.05</v>
      </c>
      <c r="O2687" s="174">
        <f>INDEX(BD_Seguimiento_OAP_2019!$AV$3:$BG$294,MATCH(Revisión_Avance_Periodo!$I2687,BD_Seguimiento_OAP_2019!$L$3:$L$294,0),MATCH(Revisión_Avance_Periodo!$M2687,BD_Seguimiento_OAP_2019!$AV$2:$BG$2,0))</f>
        <v>0</v>
      </c>
      <c r="P2687" s="188">
        <f t="shared" si="505"/>
        <v>0</v>
      </c>
      <c r="Q2687" s="182" t="str">
        <f>VLOOKUP(P2687,Tabla_Indicador_Gestion4[#All],3,TRUE)</f>
        <v>Por Ejecutar</v>
      </c>
      <c r="R2687" s="215">
        <f>SUBTOTAL(9,$N$2678:$N2687)</f>
        <v>0.8</v>
      </c>
      <c r="S2687" s="231">
        <f>SUBTOTAL(9,$O$2678:$O2687)</f>
        <v>0.5</v>
      </c>
      <c r="T2687" s="231">
        <f>IFERROR(+Revisión_Avance_Periodo!$S2687/Revisión_Avance_Periodo!$R2687,0)</f>
        <v>0.625</v>
      </c>
      <c r="U2687" s="184"/>
      <c r="V2687" s="185"/>
      <c r="W2687" s="183"/>
      <c r="X2687" s="183"/>
      <c r="Y2687" s="183"/>
      <c r="Z2687" s="186"/>
      <c r="AA2687" s="187"/>
    </row>
    <row r="2688" spans="1:27" x14ac:dyDescent="0.25">
      <c r="A2688" s="88">
        <v>226</v>
      </c>
      <c r="B2688" s="91" t="str">
        <f>CONCATENATE(Revisión_Avance_Periodo!$C2688,";",Revisión_Avance_Periodo!$E2688,";",Revisión_Avance_Periodo!$I2688)</f>
        <v>OE2;PR_10;ACT_57</v>
      </c>
      <c r="C2688" s="170" t="s">
        <v>47</v>
      </c>
      <c r="D2688" s="171" t="str">
        <f>VLOOKUP(Revisión_Avance_Periodo!$C2688,Componentes_BD!$F$1:$G$5,2,FALSE)</f>
        <v>Fortalecer las Tecnologías de la Información y las Telecomunicaciones.</v>
      </c>
      <c r="E2688" s="106" t="s">
        <v>12</v>
      </c>
      <c r="F2688" s="89">
        <v>11</v>
      </c>
      <c r="G2688" s="89" t="str">
        <f>VLOOKUP(Revisión_Avance_Periodo!$A2688,BD_Seguimiento_OAP_2019!$A$2:$G$294,7,FALSE)</f>
        <v>PAI</v>
      </c>
      <c r="H2688" s="89" t="str">
        <f>VLOOKUP(Revisión_Avance_Periodo!$A2688,BD_Seguimiento_OAP_2019!$A$2:$J$294,10,FALSE)</f>
        <v>PAI_07 - Rendición de Cuentas</v>
      </c>
      <c r="I2688" s="89" t="s">
        <v>1794</v>
      </c>
      <c r="J2688" s="89" t="str">
        <f>VLOOKUP(Revisión_Avance_Periodo!$I2688,BD_Seguimiento_OAP_2019!$L:$M,2,FALSE)</f>
        <v>Publicar los proyectos de actos administrativos y demás documentos de interés general que requieran ser sometidos a participación de la ciudadanía con el fin de recibir observaciones.</v>
      </c>
      <c r="K2688" s="106" t="s">
        <v>64</v>
      </c>
      <c r="L2688" s="172">
        <v>4.4642857142857152E-4</v>
      </c>
      <c r="M2688" s="173" t="s">
        <v>114</v>
      </c>
      <c r="N2688" s="174">
        <f>INDEX(BD_Seguimiento_OAP_2019!$AH$3:$AS$294,MATCH(Revisión_Avance_Periodo!$I2688,BD_Seguimiento_OAP_2019!$L$3:$L$294,0),MATCH(Revisión_Avance_Periodo!$M2688,BD_Seguimiento_OAP_2019!$AH$2:$AS$2,0))</f>
        <v>0.1</v>
      </c>
      <c r="O2688" s="174">
        <f>INDEX(BD_Seguimiento_OAP_2019!$AV$3:$BG$294,MATCH(Revisión_Avance_Periodo!$I2688,BD_Seguimiento_OAP_2019!$L$3:$L$294,0),MATCH(Revisión_Avance_Periodo!$M2688,BD_Seguimiento_OAP_2019!$AV$2:$BG$2,0))</f>
        <v>0</v>
      </c>
      <c r="P2688" s="189">
        <f t="shared" si="505"/>
        <v>0</v>
      </c>
      <c r="Q2688" s="173" t="str">
        <f>VLOOKUP(P2688,Tabla_Indicador_Gestion4[#All],3,TRUE)</f>
        <v>Por Ejecutar</v>
      </c>
      <c r="R2688" s="215">
        <f>SUBTOTAL(9,$N$2678:$N2688)</f>
        <v>0.9</v>
      </c>
      <c r="S2688" s="231">
        <f>SUBTOTAL(9,$O$2678:$O2688)</f>
        <v>0.5</v>
      </c>
      <c r="T2688" s="231">
        <f>IFERROR(+Revisión_Avance_Periodo!$S2688/Revisión_Avance_Periodo!$R2688,0)</f>
        <v>0.55555555555555558</v>
      </c>
      <c r="U2688" s="184"/>
      <c r="V2688" s="185"/>
      <c r="W2688" s="183"/>
      <c r="X2688" s="183"/>
      <c r="Y2688" s="183"/>
      <c r="Z2688" s="186"/>
      <c r="AA2688" s="187"/>
    </row>
    <row r="2689" spans="1:27" ht="15.75" thickBot="1" x14ac:dyDescent="0.3">
      <c r="A2689" s="94">
        <v>226</v>
      </c>
      <c r="B2689" s="96" t="str">
        <f>CONCATENATE(Revisión_Avance_Periodo!$C2689,";",Revisión_Avance_Periodo!$E2689,";",Revisión_Avance_Periodo!$I2689)</f>
        <v>OE2;PR_10;ACT_57</v>
      </c>
      <c r="C2689" s="180" t="s">
        <v>47</v>
      </c>
      <c r="D2689" s="181" t="str">
        <f>VLOOKUP(Revisión_Avance_Periodo!$C2689,Componentes_BD!$F$1:$G$5,2,FALSE)</f>
        <v>Fortalecer las Tecnologías de la Información y las Telecomunicaciones.</v>
      </c>
      <c r="E2689" s="119" t="s">
        <v>12</v>
      </c>
      <c r="F2689" s="95">
        <v>11</v>
      </c>
      <c r="G2689" s="95" t="str">
        <f>VLOOKUP(Revisión_Avance_Periodo!$A2689,BD_Seguimiento_OAP_2019!$A$2:$G$294,7,FALSE)</f>
        <v>PAI</v>
      </c>
      <c r="H2689" s="95" t="str">
        <f>VLOOKUP(Revisión_Avance_Periodo!$A2689,BD_Seguimiento_OAP_2019!$A$2:$J$294,10,FALSE)</f>
        <v>PAI_07 - Rendición de Cuentas</v>
      </c>
      <c r="I2689" s="95" t="s">
        <v>1794</v>
      </c>
      <c r="J2689" s="95" t="str">
        <f>VLOOKUP(Revisión_Avance_Periodo!$I2689,BD_Seguimiento_OAP_2019!$L:$M,2,FALSE)</f>
        <v>Publicar los proyectos de actos administrativos y demás documentos de interés general que requieran ser sometidos a participación de la ciudadanía con el fin de recibir observaciones.</v>
      </c>
      <c r="K2689" s="119" t="s">
        <v>64</v>
      </c>
      <c r="L2689" s="172">
        <v>4.4642857142857152E-4</v>
      </c>
      <c r="M2689" s="182" t="s">
        <v>115</v>
      </c>
      <c r="N2689" s="174">
        <f>INDEX(BD_Seguimiento_OAP_2019!$AH$3:$AS$294,MATCH(Revisión_Avance_Periodo!$I2689,BD_Seguimiento_OAP_2019!$L$3:$L$294,0),MATCH(Revisión_Avance_Periodo!$M2689,BD_Seguimiento_OAP_2019!$AH$2:$AS$2,0))</f>
        <v>0.1</v>
      </c>
      <c r="O2689" s="174">
        <f>INDEX(BD_Seguimiento_OAP_2019!$AV$3:$BG$294,MATCH(Revisión_Avance_Periodo!$I2689,BD_Seguimiento_OAP_2019!$L$3:$L$294,0),MATCH(Revisión_Avance_Periodo!$M2689,BD_Seguimiento_OAP_2019!$AV$2:$BG$2,0))</f>
        <v>0</v>
      </c>
      <c r="P2689" s="188">
        <f t="shared" si="505"/>
        <v>0</v>
      </c>
      <c r="Q2689" s="182" t="str">
        <f>VLOOKUP(P2689,Tabla_Indicador_Gestion4[#All],3,TRUE)</f>
        <v>Por Ejecutar</v>
      </c>
      <c r="R2689" s="215">
        <f>SUBTOTAL(9,$N$2678:$N2689)</f>
        <v>1</v>
      </c>
      <c r="S2689" s="231">
        <f>SUBTOTAL(9,$O$2678:$O2689)</f>
        <v>0.5</v>
      </c>
      <c r="T2689" s="231">
        <f>IFERROR(+Revisión_Avance_Periodo!$S2689/Revisión_Avance_Periodo!$R2689,0)</f>
        <v>0.5</v>
      </c>
      <c r="U2689" s="184"/>
      <c r="V2689" s="185"/>
      <c r="W2689" s="183"/>
      <c r="X2689" s="183"/>
      <c r="Y2689" s="183"/>
      <c r="Z2689" s="186"/>
      <c r="AA2689" s="187"/>
    </row>
    <row r="2690" spans="1:27" x14ac:dyDescent="0.25">
      <c r="A2690" s="88">
        <v>227</v>
      </c>
      <c r="B2690" s="91" t="str">
        <f>CONCATENATE(Revisión_Avance_Periodo!$C2690,";",Revisión_Avance_Periodo!$E2690,";",Revisión_Avance_Periodo!$I2690)</f>
        <v>OE1;PR_10;ACT_15</v>
      </c>
      <c r="C2690" s="170" t="s">
        <v>9</v>
      </c>
      <c r="D2690" s="171" t="str">
        <f>VLOOKUP(Revisión_Avance_Periodo!$C2690,Componentes_BD!$F$1:$G$5,2,FALSE)</f>
        <v>Fortalecer la Vigilancia.</v>
      </c>
      <c r="E2690" s="106" t="s">
        <v>12</v>
      </c>
      <c r="F2690" s="89">
        <v>11</v>
      </c>
      <c r="G2690" s="89" t="str">
        <f>VLOOKUP(Revisión_Avance_Periodo!$A2690,BD_Seguimiento_OAP_2019!$A$2:$G$294,7,FALSE)</f>
        <v>PAI</v>
      </c>
      <c r="H2690" s="89" t="str">
        <f>VLOOKUP(Revisión_Avance_Periodo!$A2690,BD_Seguimiento_OAP_2019!$A$2:$J$294,10,FALSE)</f>
        <v>PAI_07 - Rendición de Cuentas</v>
      </c>
      <c r="I2690" s="89" t="s">
        <v>1807</v>
      </c>
      <c r="J2690" s="89" t="str">
        <f>VLOOKUP(Revisión_Avance_Periodo!$I2690,BD_Seguimiento_OAP_2019!$L:$M,2,FALSE)</f>
        <v>Participar en reuniones a nivel nacional, congresos nacionales o simposios del sector transporte para escuchar requerimientos, necesidades e interrogantes acerca del transporte público nacional.</v>
      </c>
      <c r="K2690" s="106" t="s">
        <v>55</v>
      </c>
      <c r="L2690" s="172">
        <v>4.4642857142857152E-4</v>
      </c>
      <c r="M2690" s="173" t="s">
        <v>104</v>
      </c>
      <c r="N2690" s="174">
        <f>INDEX(BD_Seguimiento_OAP_2019!$AH$3:$AS$294,MATCH(Revisión_Avance_Periodo!$I2690,BD_Seguimiento_OAP_2019!$L$3:$L$294,0),MATCH(Revisión_Avance_Periodo!$M2690,BD_Seguimiento_OAP_2019!$AH$2:$AS$2,0))</f>
        <v>0</v>
      </c>
      <c r="O2690" s="174">
        <f>INDEX(BD_Seguimiento_OAP_2019!$AV$3:$BG$294,MATCH(Revisión_Avance_Periodo!$I2690,BD_Seguimiento_OAP_2019!$L$3:$L$294,0),MATCH(Revisión_Avance_Periodo!$M2690,BD_Seguimiento_OAP_2019!$AV$2:$BG$2,0))</f>
        <v>0</v>
      </c>
      <c r="P2690" s="175">
        <f>IFERROR((O2690/N2690),0)</f>
        <v>0</v>
      </c>
      <c r="Q2690" s="173" t="str">
        <f>VLOOKUP(P2690,Tabla_Indicador_Gestion4[#All],3,TRUE)</f>
        <v>Por Ejecutar</v>
      </c>
      <c r="R2690" s="213">
        <f>SUBTOTAL(9,$N$2690:$N2690)</f>
        <v>0</v>
      </c>
      <c r="S2690" s="234">
        <f>SUBTOTAL(9,$O$2690:$O2690)</f>
        <v>0</v>
      </c>
      <c r="T2690" s="234">
        <f>IFERROR(+Revisión_Avance_Periodo!$S2690/Revisión_Avance_Periodo!$R2690,0)</f>
        <v>0</v>
      </c>
      <c r="U2690" s="177">
        <f>SUBTOTAL(9,N2690:N2701)</f>
        <v>0.91666630000000016</v>
      </c>
      <c r="V2690" s="176">
        <f>SUBTOTAL(9,O2690:O2701)</f>
        <v>0.3333332</v>
      </c>
      <c r="W2690" s="176">
        <f t="shared" ref="W2690" si="514">+V2690/U2690</f>
        <v>0.36363636363636359</v>
      </c>
      <c r="X2690" s="176"/>
      <c r="Y2690" s="176">
        <f>100%-Revisión_Avance_Periodo!$W2690</f>
        <v>0.63636363636363646</v>
      </c>
      <c r="Z2690" s="178" t="str">
        <f>VLOOKUP(W2690,Tabla_Indicador_Gestion4[],3,TRUE)</f>
        <v>En Tramite</v>
      </c>
      <c r="AA2690" s="179">
        <f>Revisión_Avance_Periodo!$W2690*Revisión_Avance_Periodo!$L2690</f>
        <v>1.6233766233766236E-4</v>
      </c>
    </row>
    <row r="2691" spans="1:27" x14ac:dyDescent="0.25">
      <c r="A2691" s="94">
        <v>227</v>
      </c>
      <c r="B2691" s="96" t="str">
        <f>CONCATENATE(Revisión_Avance_Periodo!$C2691,";",Revisión_Avance_Periodo!$E2691,";",Revisión_Avance_Periodo!$I2691)</f>
        <v>OE1;PR_10;ACT_15</v>
      </c>
      <c r="C2691" s="180" t="s">
        <v>9</v>
      </c>
      <c r="D2691" s="181" t="str">
        <f>VLOOKUP(Revisión_Avance_Periodo!$C2691,Componentes_BD!$F$1:$G$5,2,FALSE)</f>
        <v>Fortalecer la Vigilancia.</v>
      </c>
      <c r="E2691" s="119" t="s">
        <v>12</v>
      </c>
      <c r="F2691" s="95">
        <v>11</v>
      </c>
      <c r="G2691" s="95" t="str">
        <f>VLOOKUP(Revisión_Avance_Periodo!$A2691,BD_Seguimiento_OAP_2019!$A$2:$G$294,7,FALSE)</f>
        <v>PAI</v>
      </c>
      <c r="H2691" s="95" t="str">
        <f>VLOOKUP(Revisión_Avance_Periodo!$A2691,BD_Seguimiento_OAP_2019!$A$2:$J$294,10,FALSE)</f>
        <v>PAI_07 - Rendición de Cuentas</v>
      </c>
      <c r="I2691" s="95" t="s">
        <v>1807</v>
      </c>
      <c r="J2691" s="95" t="str">
        <f>VLOOKUP(Revisión_Avance_Periodo!$I2691,BD_Seguimiento_OAP_2019!$L:$M,2,FALSE)</f>
        <v>Participar en reuniones a nivel nacional, congresos nacionales o simposios del sector transporte para escuchar requerimientos, necesidades e interrogantes acerca del transporte público nacional.</v>
      </c>
      <c r="K2691" s="119" t="s">
        <v>55</v>
      </c>
      <c r="L2691" s="172">
        <v>4.4642857142857152E-4</v>
      </c>
      <c r="M2691" s="182" t="s">
        <v>105</v>
      </c>
      <c r="N2691" s="174">
        <f>INDEX(BD_Seguimiento_OAP_2019!$AH$3:$AS$294,MATCH(Revisión_Avance_Periodo!$I2691,BD_Seguimiento_OAP_2019!$L$3:$L$294,0),MATCH(Revisión_Avance_Periodo!$M2691,BD_Seguimiento_OAP_2019!$AH$2:$AS$2,0))</f>
        <v>8.3333299999999999E-2</v>
      </c>
      <c r="O2691" s="174">
        <f>INDEX(BD_Seguimiento_OAP_2019!$AV$3:$BG$294,MATCH(Revisión_Avance_Periodo!$I2691,BD_Seguimiento_OAP_2019!$L$3:$L$294,0),MATCH(Revisión_Avance_Periodo!$M2691,BD_Seguimiento_OAP_2019!$AV$2:$BG$2,0))</f>
        <v>8.3333299999999999E-2</v>
      </c>
      <c r="P2691" s="188">
        <f t="shared" ref="P2691:P2752" si="515">O2691/N2691</f>
        <v>1</v>
      </c>
      <c r="Q2691" s="182" t="str">
        <f>VLOOKUP(P2691,Tabla_Indicador_Gestion4[#All],3,TRUE)</f>
        <v>Culminada</v>
      </c>
      <c r="R2691" s="215">
        <f>SUBTOTAL(9,$N$2690:$N2691)</f>
        <v>8.3333299999999999E-2</v>
      </c>
      <c r="S2691" s="231">
        <f>SUBTOTAL(9,$O$2690:$O2691)</f>
        <v>8.3333299999999999E-2</v>
      </c>
      <c r="T2691" s="231">
        <f>IFERROR(+Revisión_Avance_Periodo!$S2691/Revisión_Avance_Periodo!$R2691,0)</f>
        <v>1</v>
      </c>
      <c r="U2691" s="184"/>
      <c r="V2691" s="185"/>
      <c r="W2691" s="183"/>
      <c r="X2691" s="183"/>
      <c r="Y2691" s="183"/>
      <c r="Z2691" s="186"/>
      <c r="AA2691" s="187"/>
    </row>
    <row r="2692" spans="1:27" x14ac:dyDescent="0.25">
      <c r="A2692" s="88">
        <v>227</v>
      </c>
      <c r="B2692" s="91" t="str">
        <f>CONCATENATE(Revisión_Avance_Periodo!$C2692,";",Revisión_Avance_Periodo!$E2692,";",Revisión_Avance_Periodo!$I2692)</f>
        <v>OE1;PR_10;ACT_15</v>
      </c>
      <c r="C2692" s="170" t="s">
        <v>9</v>
      </c>
      <c r="D2692" s="171" t="str">
        <f>VLOOKUP(Revisión_Avance_Periodo!$C2692,Componentes_BD!$F$1:$G$5,2,FALSE)</f>
        <v>Fortalecer la Vigilancia.</v>
      </c>
      <c r="E2692" s="106" t="s">
        <v>12</v>
      </c>
      <c r="F2692" s="89">
        <v>11</v>
      </c>
      <c r="G2692" s="89" t="str">
        <f>VLOOKUP(Revisión_Avance_Periodo!$A2692,BD_Seguimiento_OAP_2019!$A$2:$G$294,7,FALSE)</f>
        <v>PAI</v>
      </c>
      <c r="H2692" s="89" t="str">
        <f>VLOOKUP(Revisión_Avance_Periodo!$A2692,BD_Seguimiento_OAP_2019!$A$2:$J$294,10,FALSE)</f>
        <v>PAI_07 - Rendición de Cuentas</v>
      </c>
      <c r="I2692" s="89" t="s">
        <v>1807</v>
      </c>
      <c r="J2692" s="89" t="str">
        <f>VLOOKUP(Revisión_Avance_Periodo!$I2692,BD_Seguimiento_OAP_2019!$L:$M,2,FALSE)</f>
        <v>Participar en reuniones a nivel nacional, congresos nacionales o simposios del sector transporte para escuchar requerimientos, necesidades e interrogantes acerca del transporte público nacional.</v>
      </c>
      <c r="K2692" s="106" t="s">
        <v>55</v>
      </c>
      <c r="L2692" s="172">
        <v>4.4642857142857152E-4</v>
      </c>
      <c r="M2692" s="173" t="s">
        <v>106</v>
      </c>
      <c r="N2692" s="174">
        <f>INDEX(BD_Seguimiento_OAP_2019!$AH$3:$AS$294,MATCH(Revisión_Avance_Periodo!$I2692,BD_Seguimiento_OAP_2019!$L$3:$L$294,0),MATCH(Revisión_Avance_Periodo!$M2692,BD_Seguimiento_OAP_2019!$AH$2:$AS$2,0))</f>
        <v>8.3333299999999999E-2</v>
      </c>
      <c r="O2692" s="174">
        <f>INDEX(BD_Seguimiento_OAP_2019!$AV$3:$BG$294,MATCH(Revisión_Avance_Periodo!$I2692,BD_Seguimiento_OAP_2019!$L$3:$L$294,0),MATCH(Revisión_Avance_Periodo!$M2692,BD_Seguimiento_OAP_2019!$AV$2:$BG$2,0))</f>
        <v>8.3333299999999999E-2</v>
      </c>
      <c r="P2692" s="189">
        <f t="shared" si="515"/>
        <v>1</v>
      </c>
      <c r="Q2692" s="173" t="str">
        <f>VLOOKUP(P2692,Tabla_Indicador_Gestion4[#All],3,TRUE)</f>
        <v>Culminada</v>
      </c>
      <c r="R2692" s="215">
        <f>SUBTOTAL(9,$N$2690:$N2692)</f>
        <v>0.1666666</v>
      </c>
      <c r="S2692" s="231">
        <f>SUBTOTAL(9,$O$2690:$O2692)</f>
        <v>0.1666666</v>
      </c>
      <c r="T2692" s="231">
        <f>IFERROR(+Revisión_Avance_Periodo!$S2692/Revisión_Avance_Periodo!$R2692,0)</f>
        <v>1</v>
      </c>
      <c r="U2692" s="184"/>
      <c r="V2692" s="185"/>
      <c r="W2692" s="183"/>
      <c r="X2692" s="183"/>
      <c r="Y2692" s="183"/>
      <c r="Z2692" s="186"/>
      <c r="AA2692" s="187"/>
    </row>
    <row r="2693" spans="1:27" x14ac:dyDescent="0.25">
      <c r="A2693" s="94">
        <v>227</v>
      </c>
      <c r="B2693" s="96" t="str">
        <f>CONCATENATE(Revisión_Avance_Periodo!$C2693,";",Revisión_Avance_Periodo!$E2693,";",Revisión_Avance_Periodo!$I2693)</f>
        <v>OE1;PR_10;ACT_15</v>
      </c>
      <c r="C2693" s="180" t="s">
        <v>9</v>
      </c>
      <c r="D2693" s="181" t="str">
        <f>VLOOKUP(Revisión_Avance_Periodo!$C2693,Componentes_BD!$F$1:$G$5,2,FALSE)</f>
        <v>Fortalecer la Vigilancia.</v>
      </c>
      <c r="E2693" s="119" t="s">
        <v>12</v>
      </c>
      <c r="F2693" s="95">
        <v>11</v>
      </c>
      <c r="G2693" s="95" t="str">
        <f>VLOOKUP(Revisión_Avance_Periodo!$A2693,BD_Seguimiento_OAP_2019!$A$2:$G$294,7,FALSE)</f>
        <v>PAI</v>
      </c>
      <c r="H2693" s="95" t="str">
        <f>VLOOKUP(Revisión_Avance_Periodo!$A2693,BD_Seguimiento_OAP_2019!$A$2:$J$294,10,FALSE)</f>
        <v>PAI_07 - Rendición de Cuentas</v>
      </c>
      <c r="I2693" s="95" t="s">
        <v>1807</v>
      </c>
      <c r="J2693" s="95" t="str">
        <f>VLOOKUP(Revisión_Avance_Periodo!$I2693,BD_Seguimiento_OAP_2019!$L:$M,2,FALSE)</f>
        <v>Participar en reuniones a nivel nacional, congresos nacionales o simposios del sector transporte para escuchar requerimientos, necesidades e interrogantes acerca del transporte público nacional.</v>
      </c>
      <c r="K2693" s="119" t="s">
        <v>55</v>
      </c>
      <c r="L2693" s="172">
        <v>4.4642857142857152E-4</v>
      </c>
      <c r="M2693" s="182" t="s">
        <v>107</v>
      </c>
      <c r="N2693" s="174">
        <f>INDEX(BD_Seguimiento_OAP_2019!$AH$3:$AS$294,MATCH(Revisión_Avance_Periodo!$I2693,BD_Seguimiento_OAP_2019!$L$3:$L$294,0),MATCH(Revisión_Avance_Periodo!$M2693,BD_Seguimiento_OAP_2019!$AH$2:$AS$2,0))</f>
        <v>8.3333299999999999E-2</v>
      </c>
      <c r="O2693" s="174">
        <f>INDEX(BD_Seguimiento_OAP_2019!$AV$3:$BG$294,MATCH(Revisión_Avance_Periodo!$I2693,BD_Seguimiento_OAP_2019!$L$3:$L$294,0),MATCH(Revisión_Avance_Periodo!$M2693,BD_Seguimiento_OAP_2019!$AV$2:$BG$2,0))</f>
        <v>8.3333299999999999E-2</v>
      </c>
      <c r="P2693" s="188">
        <f t="shared" si="515"/>
        <v>1</v>
      </c>
      <c r="Q2693" s="182" t="str">
        <f>VLOOKUP(P2693,Tabla_Indicador_Gestion4[#All],3,TRUE)</f>
        <v>Culminada</v>
      </c>
      <c r="R2693" s="215">
        <f>SUBTOTAL(9,$N$2690:$N2693)</f>
        <v>0.2499999</v>
      </c>
      <c r="S2693" s="231">
        <f>SUBTOTAL(9,$O$2690:$O2693)</f>
        <v>0.2499999</v>
      </c>
      <c r="T2693" s="231">
        <f>IFERROR(+Revisión_Avance_Periodo!$S2693/Revisión_Avance_Periodo!$R2693,0)</f>
        <v>1</v>
      </c>
      <c r="U2693" s="184"/>
      <c r="V2693" s="185"/>
      <c r="W2693" s="183"/>
      <c r="X2693" s="183"/>
      <c r="Y2693" s="183"/>
      <c r="Z2693" s="186"/>
      <c r="AA2693" s="187"/>
    </row>
    <row r="2694" spans="1:27" x14ac:dyDescent="0.25">
      <c r="A2694" s="88">
        <v>227</v>
      </c>
      <c r="B2694" s="91" t="str">
        <f>CONCATENATE(Revisión_Avance_Periodo!$C2694,";",Revisión_Avance_Periodo!$E2694,";",Revisión_Avance_Periodo!$I2694)</f>
        <v>OE1;PR_10;ACT_15</v>
      </c>
      <c r="C2694" s="170" t="s">
        <v>9</v>
      </c>
      <c r="D2694" s="171" t="str">
        <f>VLOOKUP(Revisión_Avance_Periodo!$C2694,Componentes_BD!$F$1:$G$5,2,FALSE)</f>
        <v>Fortalecer la Vigilancia.</v>
      </c>
      <c r="E2694" s="106" t="s">
        <v>12</v>
      </c>
      <c r="F2694" s="89">
        <v>11</v>
      </c>
      <c r="G2694" s="89" t="str">
        <f>VLOOKUP(Revisión_Avance_Periodo!$A2694,BD_Seguimiento_OAP_2019!$A$2:$G$294,7,FALSE)</f>
        <v>PAI</v>
      </c>
      <c r="H2694" s="89" t="str">
        <f>VLOOKUP(Revisión_Avance_Periodo!$A2694,BD_Seguimiento_OAP_2019!$A$2:$J$294,10,FALSE)</f>
        <v>PAI_07 - Rendición de Cuentas</v>
      </c>
      <c r="I2694" s="89" t="s">
        <v>1807</v>
      </c>
      <c r="J2694" s="89" t="str">
        <f>VLOOKUP(Revisión_Avance_Periodo!$I2694,BD_Seguimiento_OAP_2019!$L:$M,2,FALSE)</f>
        <v>Participar en reuniones a nivel nacional, congresos nacionales o simposios del sector transporte para escuchar requerimientos, necesidades e interrogantes acerca del transporte público nacional.</v>
      </c>
      <c r="K2694" s="106" t="s">
        <v>55</v>
      </c>
      <c r="L2694" s="172">
        <v>4.4642857142857152E-4</v>
      </c>
      <c r="M2694" s="173" t="s">
        <v>108</v>
      </c>
      <c r="N2694" s="174">
        <f>INDEX(BD_Seguimiento_OAP_2019!$AH$3:$AS$294,MATCH(Revisión_Avance_Periodo!$I2694,BD_Seguimiento_OAP_2019!$L$3:$L$294,0),MATCH(Revisión_Avance_Periodo!$M2694,BD_Seguimiento_OAP_2019!$AH$2:$AS$2,0))</f>
        <v>8.3333299999999999E-2</v>
      </c>
      <c r="O2694" s="174">
        <f>INDEX(BD_Seguimiento_OAP_2019!$AV$3:$BG$294,MATCH(Revisión_Avance_Periodo!$I2694,BD_Seguimiento_OAP_2019!$L$3:$L$294,0),MATCH(Revisión_Avance_Periodo!$M2694,BD_Seguimiento_OAP_2019!$AV$2:$BG$2,0))</f>
        <v>8.3333299999999999E-2</v>
      </c>
      <c r="P2694" s="189">
        <f t="shared" si="515"/>
        <v>1</v>
      </c>
      <c r="Q2694" s="173" t="str">
        <f>VLOOKUP(P2694,Tabla_Indicador_Gestion4[#All],3,TRUE)</f>
        <v>Culminada</v>
      </c>
      <c r="R2694" s="215">
        <f>SUBTOTAL(9,$N$2690:$N2694)</f>
        <v>0.3333332</v>
      </c>
      <c r="S2694" s="231">
        <f>SUBTOTAL(9,$O$2690:$O2694)</f>
        <v>0.3333332</v>
      </c>
      <c r="T2694" s="231">
        <f>IFERROR(+Revisión_Avance_Periodo!$S2694/Revisión_Avance_Periodo!$R2694,0)</f>
        <v>1</v>
      </c>
      <c r="U2694" s="184"/>
      <c r="V2694" s="185"/>
      <c r="W2694" s="183"/>
      <c r="X2694" s="183"/>
      <c r="Y2694" s="183"/>
      <c r="Z2694" s="186"/>
      <c r="AA2694" s="187"/>
    </row>
    <row r="2695" spans="1:27" x14ac:dyDescent="0.25">
      <c r="A2695" s="94">
        <v>227</v>
      </c>
      <c r="B2695" s="96" t="str">
        <f>CONCATENATE(Revisión_Avance_Periodo!$C2695,";",Revisión_Avance_Periodo!$E2695,";",Revisión_Avance_Periodo!$I2695)</f>
        <v>OE1;PR_10;ACT_15</v>
      </c>
      <c r="C2695" s="180" t="s">
        <v>9</v>
      </c>
      <c r="D2695" s="181" t="str">
        <f>VLOOKUP(Revisión_Avance_Periodo!$C2695,Componentes_BD!$F$1:$G$5,2,FALSE)</f>
        <v>Fortalecer la Vigilancia.</v>
      </c>
      <c r="E2695" s="119" t="s">
        <v>12</v>
      </c>
      <c r="F2695" s="95">
        <v>11</v>
      </c>
      <c r="G2695" s="95" t="str">
        <f>VLOOKUP(Revisión_Avance_Periodo!$A2695,BD_Seguimiento_OAP_2019!$A$2:$G$294,7,FALSE)</f>
        <v>PAI</v>
      </c>
      <c r="H2695" s="95" t="str">
        <f>VLOOKUP(Revisión_Avance_Periodo!$A2695,BD_Seguimiento_OAP_2019!$A$2:$J$294,10,FALSE)</f>
        <v>PAI_07 - Rendición de Cuentas</v>
      </c>
      <c r="I2695" s="95" t="s">
        <v>1807</v>
      </c>
      <c r="J2695" s="95" t="str">
        <f>VLOOKUP(Revisión_Avance_Periodo!$I2695,BD_Seguimiento_OAP_2019!$L:$M,2,FALSE)</f>
        <v>Participar en reuniones a nivel nacional, congresos nacionales o simposios del sector transporte para escuchar requerimientos, necesidades e interrogantes acerca del transporte público nacional.</v>
      </c>
      <c r="K2695" s="119" t="s">
        <v>55</v>
      </c>
      <c r="L2695" s="172">
        <v>4.4642857142857152E-4</v>
      </c>
      <c r="M2695" s="182" t="s">
        <v>109</v>
      </c>
      <c r="N2695" s="174">
        <f>INDEX(BD_Seguimiento_OAP_2019!$AH$3:$AS$294,MATCH(Revisión_Avance_Periodo!$I2695,BD_Seguimiento_OAP_2019!$L$3:$L$294,0),MATCH(Revisión_Avance_Periodo!$M2695,BD_Seguimiento_OAP_2019!$AH$2:$AS$2,0))</f>
        <v>8.3333299999999999E-2</v>
      </c>
      <c r="O2695" s="174">
        <f>INDEX(BD_Seguimiento_OAP_2019!$AV$3:$BG$294,MATCH(Revisión_Avance_Periodo!$I2695,BD_Seguimiento_OAP_2019!$L$3:$L$294,0),MATCH(Revisión_Avance_Periodo!$M2695,BD_Seguimiento_OAP_2019!$AV$2:$BG$2,0))</f>
        <v>0</v>
      </c>
      <c r="P2695" s="188">
        <f t="shared" si="515"/>
        <v>0</v>
      </c>
      <c r="Q2695" s="182" t="str">
        <f>VLOOKUP(P2695,Tabla_Indicador_Gestion4[#All],3,TRUE)</f>
        <v>Por Ejecutar</v>
      </c>
      <c r="R2695" s="215">
        <f>SUBTOTAL(9,$N$2690:$N2695)</f>
        <v>0.4166665</v>
      </c>
      <c r="S2695" s="231">
        <f>SUBTOTAL(9,$O$2690:$O2695)</f>
        <v>0.3333332</v>
      </c>
      <c r="T2695" s="231">
        <f>IFERROR(+Revisión_Avance_Periodo!$S2695/Revisión_Avance_Periodo!$R2695,0)</f>
        <v>0.8</v>
      </c>
      <c r="U2695" s="184"/>
      <c r="V2695" s="185"/>
      <c r="W2695" s="183"/>
      <c r="X2695" s="183"/>
      <c r="Y2695" s="183"/>
      <c r="Z2695" s="186"/>
      <c r="AA2695" s="187"/>
    </row>
    <row r="2696" spans="1:27" x14ac:dyDescent="0.25">
      <c r="A2696" s="88">
        <v>227</v>
      </c>
      <c r="B2696" s="91" t="str">
        <f>CONCATENATE(Revisión_Avance_Periodo!$C2696,";",Revisión_Avance_Periodo!$E2696,";",Revisión_Avance_Periodo!$I2696)</f>
        <v>OE1;PR_10;ACT_15</v>
      </c>
      <c r="C2696" s="170" t="s">
        <v>9</v>
      </c>
      <c r="D2696" s="171" t="str">
        <f>VLOOKUP(Revisión_Avance_Periodo!$C2696,Componentes_BD!$F$1:$G$5,2,FALSE)</f>
        <v>Fortalecer la Vigilancia.</v>
      </c>
      <c r="E2696" s="106" t="s">
        <v>12</v>
      </c>
      <c r="F2696" s="89">
        <v>11</v>
      </c>
      <c r="G2696" s="89" t="str">
        <f>VLOOKUP(Revisión_Avance_Periodo!$A2696,BD_Seguimiento_OAP_2019!$A$2:$G$294,7,FALSE)</f>
        <v>PAI</v>
      </c>
      <c r="H2696" s="89" t="str">
        <f>VLOOKUP(Revisión_Avance_Periodo!$A2696,BD_Seguimiento_OAP_2019!$A$2:$J$294,10,FALSE)</f>
        <v>PAI_07 - Rendición de Cuentas</v>
      </c>
      <c r="I2696" s="89" t="s">
        <v>1807</v>
      </c>
      <c r="J2696" s="89" t="str">
        <f>VLOOKUP(Revisión_Avance_Periodo!$I2696,BD_Seguimiento_OAP_2019!$L:$M,2,FALSE)</f>
        <v>Participar en reuniones a nivel nacional, congresos nacionales o simposios del sector transporte para escuchar requerimientos, necesidades e interrogantes acerca del transporte público nacional.</v>
      </c>
      <c r="K2696" s="106" t="s">
        <v>55</v>
      </c>
      <c r="L2696" s="172">
        <v>4.4642857142857152E-4</v>
      </c>
      <c r="M2696" s="173" t="s">
        <v>110</v>
      </c>
      <c r="N2696" s="174">
        <f>INDEX(BD_Seguimiento_OAP_2019!$AH$3:$AS$294,MATCH(Revisión_Avance_Periodo!$I2696,BD_Seguimiento_OAP_2019!$L$3:$L$294,0),MATCH(Revisión_Avance_Periodo!$M2696,BD_Seguimiento_OAP_2019!$AH$2:$AS$2,0))</f>
        <v>8.3333299999999999E-2</v>
      </c>
      <c r="O2696" s="174">
        <f>INDEX(BD_Seguimiento_OAP_2019!$AV$3:$BG$294,MATCH(Revisión_Avance_Periodo!$I2696,BD_Seguimiento_OAP_2019!$L$3:$L$294,0),MATCH(Revisión_Avance_Periodo!$M2696,BD_Seguimiento_OAP_2019!$AV$2:$BG$2,0))</f>
        <v>0</v>
      </c>
      <c r="P2696" s="189">
        <f t="shared" si="515"/>
        <v>0</v>
      </c>
      <c r="Q2696" s="173" t="str">
        <f>VLOOKUP(P2696,Tabla_Indicador_Gestion4[#All],3,TRUE)</f>
        <v>Por Ejecutar</v>
      </c>
      <c r="R2696" s="215">
        <f>SUBTOTAL(9,$N$2690:$N2696)</f>
        <v>0.49999979999999999</v>
      </c>
      <c r="S2696" s="231">
        <f>SUBTOTAL(9,$O$2690:$O2696)</f>
        <v>0.3333332</v>
      </c>
      <c r="T2696" s="231">
        <f>IFERROR(+Revisión_Avance_Periodo!$S2696/Revisión_Avance_Periodo!$R2696,0)</f>
        <v>0.66666666666666663</v>
      </c>
      <c r="U2696" s="184"/>
      <c r="V2696" s="185"/>
      <c r="W2696" s="183"/>
      <c r="X2696" s="183"/>
      <c r="Y2696" s="183"/>
      <c r="Z2696" s="186"/>
      <c r="AA2696" s="187"/>
    </row>
    <row r="2697" spans="1:27" x14ac:dyDescent="0.25">
      <c r="A2697" s="94">
        <v>227</v>
      </c>
      <c r="B2697" s="96" t="str">
        <f>CONCATENATE(Revisión_Avance_Periodo!$C2697,";",Revisión_Avance_Periodo!$E2697,";",Revisión_Avance_Periodo!$I2697)</f>
        <v>OE1;PR_10;ACT_15</v>
      </c>
      <c r="C2697" s="180" t="s">
        <v>9</v>
      </c>
      <c r="D2697" s="181" t="str">
        <f>VLOOKUP(Revisión_Avance_Periodo!$C2697,Componentes_BD!$F$1:$G$5,2,FALSE)</f>
        <v>Fortalecer la Vigilancia.</v>
      </c>
      <c r="E2697" s="119" t="s">
        <v>12</v>
      </c>
      <c r="F2697" s="95">
        <v>11</v>
      </c>
      <c r="G2697" s="95" t="str">
        <f>VLOOKUP(Revisión_Avance_Periodo!$A2697,BD_Seguimiento_OAP_2019!$A$2:$G$294,7,FALSE)</f>
        <v>PAI</v>
      </c>
      <c r="H2697" s="95" t="str">
        <f>VLOOKUP(Revisión_Avance_Periodo!$A2697,BD_Seguimiento_OAP_2019!$A$2:$J$294,10,FALSE)</f>
        <v>PAI_07 - Rendición de Cuentas</v>
      </c>
      <c r="I2697" s="95" t="s">
        <v>1807</v>
      </c>
      <c r="J2697" s="95" t="str">
        <f>VLOOKUP(Revisión_Avance_Periodo!$I2697,BD_Seguimiento_OAP_2019!$L:$M,2,FALSE)</f>
        <v>Participar en reuniones a nivel nacional, congresos nacionales o simposios del sector transporte para escuchar requerimientos, necesidades e interrogantes acerca del transporte público nacional.</v>
      </c>
      <c r="K2697" s="119" t="s">
        <v>55</v>
      </c>
      <c r="L2697" s="172">
        <v>4.4642857142857152E-4</v>
      </c>
      <c r="M2697" s="182" t="s">
        <v>111</v>
      </c>
      <c r="N2697" s="174">
        <f>INDEX(BD_Seguimiento_OAP_2019!$AH$3:$AS$294,MATCH(Revisión_Avance_Periodo!$I2697,BD_Seguimiento_OAP_2019!$L$3:$L$294,0),MATCH(Revisión_Avance_Periodo!$M2697,BD_Seguimiento_OAP_2019!$AH$2:$AS$2,0))</f>
        <v>8.3333299999999999E-2</v>
      </c>
      <c r="O2697" s="174">
        <f>INDEX(BD_Seguimiento_OAP_2019!$AV$3:$BG$294,MATCH(Revisión_Avance_Periodo!$I2697,BD_Seguimiento_OAP_2019!$L$3:$L$294,0),MATCH(Revisión_Avance_Periodo!$M2697,BD_Seguimiento_OAP_2019!$AV$2:$BG$2,0))</f>
        <v>0</v>
      </c>
      <c r="P2697" s="188">
        <f t="shared" si="515"/>
        <v>0</v>
      </c>
      <c r="Q2697" s="182" t="str">
        <f>VLOOKUP(P2697,Tabla_Indicador_Gestion4[#All],3,TRUE)</f>
        <v>Por Ejecutar</v>
      </c>
      <c r="R2697" s="215">
        <f>SUBTOTAL(9,$N$2690:$N2697)</f>
        <v>0.58333309999999994</v>
      </c>
      <c r="S2697" s="231">
        <f>SUBTOTAL(9,$O$2690:$O2697)</f>
        <v>0.3333332</v>
      </c>
      <c r="T2697" s="231">
        <f>IFERROR(+Revisión_Avance_Periodo!$S2697/Revisión_Avance_Periodo!$R2697,0)</f>
        <v>0.57142857142857151</v>
      </c>
      <c r="U2697" s="184"/>
      <c r="V2697" s="185"/>
      <c r="W2697" s="183"/>
      <c r="X2697" s="183"/>
      <c r="Y2697" s="183"/>
      <c r="Z2697" s="186"/>
      <c r="AA2697" s="187"/>
    </row>
    <row r="2698" spans="1:27" x14ac:dyDescent="0.25">
      <c r="A2698" s="88">
        <v>227</v>
      </c>
      <c r="B2698" s="91" t="str">
        <f>CONCATENATE(Revisión_Avance_Periodo!$C2698,";",Revisión_Avance_Periodo!$E2698,";",Revisión_Avance_Periodo!$I2698)</f>
        <v>OE1;PR_10;ACT_15</v>
      </c>
      <c r="C2698" s="170" t="s">
        <v>9</v>
      </c>
      <c r="D2698" s="171" t="str">
        <f>VLOOKUP(Revisión_Avance_Periodo!$C2698,Componentes_BD!$F$1:$G$5,2,FALSE)</f>
        <v>Fortalecer la Vigilancia.</v>
      </c>
      <c r="E2698" s="106" t="s">
        <v>12</v>
      </c>
      <c r="F2698" s="89">
        <v>11</v>
      </c>
      <c r="G2698" s="89" t="str">
        <f>VLOOKUP(Revisión_Avance_Periodo!$A2698,BD_Seguimiento_OAP_2019!$A$2:$G$294,7,FALSE)</f>
        <v>PAI</v>
      </c>
      <c r="H2698" s="89" t="str">
        <f>VLOOKUP(Revisión_Avance_Periodo!$A2698,BD_Seguimiento_OAP_2019!$A$2:$J$294,10,FALSE)</f>
        <v>PAI_07 - Rendición de Cuentas</v>
      </c>
      <c r="I2698" s="89" t="s">
        <v>1807</v>
      </c>
      <c r="J2698" s="89" t="str">
        <f>VLOOKUP(Revisión_Avance_Periodo!$I2698,BD_Seguimiento_OAP_2019!$L:$M,2,FALSE)</f>
        <v>Participar en reuniones a nivel nacional, congresos nacionales o simposios del sector transporte para escuchar requerimientos, necesidades e interrogantes acerca del transporte público nacional.</v>
      </c>
      <c r="K2698" s="106" t="s">
        <v>55</v>
      </c>
      <c r="L2698" s="172">
        <v>4.4642857142857152E-4</v>
      </c>
      <c r="M2698" s="173" t="s">
        <v>112</v>
      </c>
      <c r="N2698" s="174">
        <f>INDEX(BD_Seguimiento_OAP_2019!$AH$3:$AS$294,MATCH(Revisión_Avance_Periodo!$I2698,BD_Seguimiento_OAP_2019!$L$3:$L$294,0),MATCH(Revisión_Avance_Periodo!$M2698,BD_Seguimiento_OAP_2019!$AH$2:$AS$2,0))</f>
        <v>8.3333299999999999E-2</v>
      </c>
      <c r="O2698" s="174">
        <f>INDEX(BD_Seguimiento_OAP_2019!$AV$3:$BG$294,MATCH(Revisión_Avance_Periodo!$I2698,BD_Seguimiento_OAP_2019!$L$3:$L$294,0),MATCH(Revisión_Avance_Periodo!$M2698,BD_Seguimiento_OAP_2019!$AV$2:$BG$2,0))</f>
        <v>0</v>
      </c>
      <c r="P2698" s="189">
        <f t="shared" si="515"/>
        <v>0</v>
      </c>
      <c r="Q2698" s="173" t="str">
        <f>VLOOKUP(P2698,Tabla_Indicador_Gestion4[#All],3,TRUE)</f>
        <v>Por Ejecutar</v>
      </c>
      <c r="R2698" s="215">
        <f>SUBTOTAL(9,$N$2690:$N2698)</f>
        <v>0.66666639999999999</v>
      </c>
      <c r="S2698" s="231">
        <f>SUBTOTAL(9,$O$2690:$O2698)</f>
        <v>0.3333332</v>
      </c>
      <c r="T2698" s="231">
        <f>IFERROR(+Revisión_Avance_Periodo!$S2698/Revisión_Avance_Periodo!$R2698,0)</f>
        <v>0.5</v>
      </c>
      <c r="U2698" s="184"/>
      <c r="V2698" s="185"/>
      <c r="W2698" s="183"/>
      <c r="X2698" s="183"/>
      <c r="Y2698" s="183"/>
      <c r="Z2698" s="186"/>
      <c r="AA2698" s="187"/>
    </row>
    <row r="2699" spans="1:27" x14ac:dyDescent="0.25">
      <c r="A2699" s="94">
        <v>227</v>
      </c>
      <c r="B2699" s="96" t="str">
        <f>CONCATENATE(Revisión_Avance_Periodo!$C2699,";",Revisión_Avance_Periodo!$E2699,";",Revisión_Avance_Periodo!$I2699)</f>
        <v>OE1;PR_10;ACT_15</v>
      </c>
      <c r="C2699" s="180" t="s">
        <v>9</v>
      </c>
      <c r="D2699" s="181" t="str">
        <f>VLOOKUP(Revisión_Avance_Periodo!$C2699,Componentes_BD!$F$1:$G$5,2,FALSE)</f>
        <v>Fortalecer la Vigilancia.</v>
      </c>
      <c r="E2699" s="119" t="s">
        <v>12</v>
      </c>
      <c r="F2699" s="95">
        <v>11</v>
      </c>
      <c r="G2699" s="95" t="str">
        <f>VLOOKUP(Revisión_Avance_Periodo!$A2699,BD_Seguimiento_OAP_2019!$A$2:$G$294,7,FALSE)</f>
        <v>PAI</v>
      </c>
      <c r="H2699" s="95" t="str">
        <f>VLOOKUP(Revisión_Avance_Periodo!$A2699,BD_Seguimiento_OAP_2019!$A$2:$J$294,10,FALSE)</f>
        <v>PAI_07 - Rendición de Cuentas</v>
      </c>
      <c r="I2699" s="95" t="s">
        <v>1807</v>
      </c>
      <c r="J2699" s="95" t="str">
        <f>VLOOKUP(Revisión_Avance_Periodo!$I2699,BD_Seguimiento_OAP_2019!$L:$M,2,FALSE)</f>
        <v>Participar en reuniones a nivel nacional, congresos nacionales o simposios del sector transporte para escuchar requerimientos, necesidades e interrogantes acerca del transporte público nacional.</v>
      </c>
      <c r="K2699" s="119" t="s">
        <v>55</v>
      </c>
      <c r="L2699" s="172">
        <v>4.4642857142857152E-4</v>
      </c>
      <c r="M2699" s="182" t="s">
        <v>113</v>
      </c>
      <c r="N2699" s="174">
        <f>INDEX(BD_Seguimiento_OAP_2019!$AH$3:$AS$294,MATCH(Revisión_Avance_Periodo!$I2699,BD_Seguimiento_OAP_2019!$L$3:$L$294,0),MATCH(Revisión_Avance_Periodo!$M2699,BD_Seguimiento_OAP_2019!$AH$2:$AS$2,0))</f>
        <v>8.3333299999999999E-2</v>
      </c>
      <c r="O2699" s="174">
        <f>INDEX(BD_Seguimiento_OAP_2019!$AV$3:$BG$294,MATCH(Revisión_Avance_Periodo!$I2699,BD_Seguimiento_OAP_2019!$L$3:$L$294,0),MATCH(Revisión_Avance_Periodo!$M2699,BD_Seguimiento_OAP_2019!$AV$2:$BG$2,0))</f>
        <v>0</v>
      </c>
      <c r="P2699" s="188">
        <f t="shared" si="515"/>
        <v>0</v>
      </c>
      <c r="Q2699" s="182" t="str">
        <f>VLOOKUP(P2699,Tabla_Indicador_Gestion4[#All],3,TRUE)</f>
        <v>Por Ejecutar</v>
      </c>
      <c r="R2699" s="215">
        <f>SUBTOTAL(9,$N$2690:$N2699)</f>
        <v>0.74999970000000005</v>
      </c>
      <c r="S2699" s="231">
        <f>SUBTOTAL(9,$O$2690:$O2699)</f>
        <v>0.3333332</v>
      </c>
      <c r="T2699" s="231">
        <f>IFERROR(+Revisión_Avance_Periodo!$S2699/Revisión_Avance_Periodo!$R2699,0)</f>
        <v>0.44444444444444442</v>
      </c>
      <c r="U2699" s="184"/>
      <c r="V2699" s="185"/>
      <c r="W2699" s="183"/>
      <c r="X2699" s="183"/>
      <c r="Y2699" s="183"/>
      <c r="Z2699" s="186"/>
      <c r="AA2699" s="187"/>
    </row>
    <row r="2700" spans="1:27" x14ac:dyDescent="0.25">
      <c r="A2700" s="88">
        <v>227</v>
      </c>
      <c r="B2700" s="91" t="str">
        <f>CONCATENATE(Revisión_Avance_Periodo!$C2700,";",Revisión_Avance_Periodo!$E2700,";",Revisión_Avance_Periodo!$I2700)</f>
        <v>OE1;PR_10;ACT_15</v>
      </c>
      <c r="C2700" s="170" t="s">
        <v>9</v>
      </c>
      <c r="D2700" s="171" t="str">
        <f>VLOOKUP(Revisión_Avance_Periodo!$C2700,Componentes_BD!$F$1:$G$5,2,FALSE)</f>
        <v>Fortalecer la Vigilancia.</v>
      </c>
      <c r="E2700" s="106" t="s">
        <v>12</v>
      </c>
      <c r="F2700" s="89">
        <v>11</v>
      </c>
      <c r="G2700" s="89" t="str">
        <f>VLOOKUP(Revisión_Avance_Periodo!$A2700,BD_Seguimiento_OAP_2019!$A$2:$G$294,7,FALSE)</f>
        <v>PAI</v>
      </c>
      <c r="H2700" s="89" t="str">
        <f>VLOOKUP(Revisión_Avance_Periodo!$A2700,BD_Seguimiento_OAP_2019!$A$2:$J$294,10,FALSE)</f>
        <v>PAI_07 - Rendición de Cuentas</v>
      </c>
      <c r="I2700" s="89" t="s">
        <v>1807</v>
      </c>
      <c r="J2700" s="89" t="str">
        <f>VLOOKUP(Revisión_Avance_Periodo!$I2700,BD_Seguimiento_OAP_2019!$L:$M,2,FALSE)</f>
        <v>Participar en reuniones a nivel nacional, congresos nacionales o simposios del sector transporte para escuchar requerimientos, necesidades e interrogantes acerca del transporte público nacional.</v>
      </c>
      <c r="K2700" s="106" t="s">
        <v>55</v>
      </c>
      <c r="L2700" s="172">
        <v>4.4642857142857152E-4</v>
      </c>
      <c r="M2700" s="173" t="s">
        <v>114</v>
      </c>
      <c r="N2700" s="174">
        <f>INDEX(BD_Seguimiento_OAP_2019!$AH$3:$AS$294,MATCH(Revisión_Avance_Periodo!$I2700,BD_Seguimiento_OAP_2019!$L$3:$L$294,0),MATCH(Revisión_Avance_Periodo!$M2700,BD_Seguimiento_OAP_2019!$AH$2:$AS$2,0))</f>
        <v>8.3333299999999999E-2</v>
      </c>
      <c r="O2700" s="174">
        <f>INDEX(BD_Seguimiento_OAP_2019!$AV$3:$BG$294,MATCH(Revisión_Avance_Periodo!$I2700,BD_Seguimiento_OAP_2019!$L$3:$L$294,0),MATCH(Revisión_Avance_Periodo!$M2700,BD_Seguimiento_OAP_2019!$AV$2:$BG$2,0))</f>
        <v>0</v>
      </c>
      <c r="P2700" s="189">
        <f t="shared" si="515"/>
        <v>0</v>
      </c>
      <c r="Q2700" s="173" t="str">
        <f>VLOOKUP(P2700,Tabla_Indicador_Gestion4[#All],3,TRUE)</f>
        <v>Por Ejecutar</v>
      </c>
      <c r="R2700" s="215">
        <f>SUBTOTAL(9,$N$2690:$N2700)</f>
        <v>0.8333330000000001</v>
      </c>
      <c r="S2700" s="231">
        <f>SUBTOTAL(9,$O$2690:$O2700)</f>
        <v>0.3333332</v>
      </c>
      <c r="T2700" s="231">
        <f>IFERROR(+Revisión_Avance_Periodo!$S2700/Revisión_Avance_Periodo!$R2700,0)</f>
        <v>0.39999999999999997</v>
      </c>
      <c r="U2700" s="184"/>
      <c r="V2700" s="185"/>
      <c r="W2700" s="183"/>
      <c r="X2700" s="183"/>
      <c r="Y2700" s="183"/>
      <c r="Z2700" s="186"/>
      <c r="AA2700" s="187"/>
    </row>
    <row r="2701" spans="1:27" ht="15.75" thickBot="1" x14ac:dyDescent="0.3">
      <c r="A2701" s="94">
        <v>227</v>
      </c>
      <c r="B2701" s="96" t="str">
        <f>CONCATENATE(Revisión_Avance_Periodo!$C2701,";",Revisión_Avance_Periodo!$E2701,";",Revisión_Avance_Periodo!$I2701)</f>
        <v>OE1;PR_10;ACT_15</v>
      </c>
      <c r="C2701" s="180" t="s">
        <v>9</v>
      </c>
      <c r="D2701" s="181" t="str">
        <f>VLOOKUP(Revisión_Avance_Periodo!$C2701,Componentes_BD!$F$1:$G$5,2,FALSE)</f>
        <v>Fortalecer la Vigilancia.</v>
      </c>
      <c r="E2701" s="119" t="s">
        <v>12</v>
      </c>
      <c r="F2701" s="95">
        <v>11</v>
      </c>
      <c r="G2701" s="95" t="str">
        <f>VLOOKUP(Revisión_Avance_Periodo!$A2701,BD_Seguimiento_OAP_2019!$A$2:$G$294,7,FALSE)</f>
        <v>PAI</v>
      </c>
      <c r="H2701" s="95" t="str">
        <f>VLOOKUP(Revisión_Avance_Periodo!$A2701,BD_Seguimiento_OAP_2019!$A$2:$J$294,10,FALSE)</f>
        <v>PAI_07 - Rendición de Cuentas</v>
      </c>
      <c r="I2701" s="95" t="s">
        <v>1807</v>
      </c>
      <c r="J2701" s="95" t="str">
        <f>VLOOKUP(Revisión_Avance_Periodo!$I2701,BD_Seguimiento_OAP_2019!$L:$M,2,FALSE)</f>
        <v>Participar en reuniones a nivel nacional, congresos nacionales o simposios del sector transporte para escuchar requerimientos, necesidades e interrogantes acerca del transporte público nacional.</v>
      </c>
      <c r="K2701" s="119" t="s">
        <v>55</v>
      </c>
      <c r="L2701" s="172">
        <v>4.4642857142857152E-4</v>
      </c>
      <c r="M2701" s="182" t="s">
        <v>115</v>
      </c>
      <c r="N2701" s="174">
        <f>INDEX(BD_Seguimiento_OAP_2019!$AH$3:$AS$294,MATCH(Revisión_Avance_Periodo!$I2701,BD_Seguimiento_OAP_2019!$L$3:$L$294,0),MATCH(Revisión_Avance_Periodo!$M2701,BD_Seguimiento_OAP_2019!$AH$2:$AS$2,0))</f>
        <v>8.3333299999999999E-2</v>
      </c>
      <c r="O2701" s="174">
        <f>INDEX(BD_Seguimiento_OAP_2019!$AV$3:$BG$294,MATCH(Revisión_Avance_Periodo!$I2701,BD_Seguimiento_OAP_2019!$L$3:$L$294,0),MATCH(Revisión_Avance_Periodo!$M2701,BD_Seguimiento_OAP_2019!$AV$2:$BG$2,0))</f>
        <v>0</v>
      </c>
      <c r="P2701" s="188">
        <f t="shared" si="515"/>
        <v>0</v>
      </c>
      <c r="Q2701" s="182" t="str">
        <f>VLOOKUP(P2701,Tabla_Indicador_Gestion4[#All],3,TRUE)</f>
        <v>Por Ejecutar</v>
      </c>
      <c r="R2701" s="215">
        <f>SUBTOTAL(9,$N$2690:$N2701)</f>
        <v>0.91666630000000016</v>
      </c>
      <c r="S2701" s="231">
        <f>SUBTOTAL(9,$O$2690:$O2701)</f>
        <v>0.3333332</v>
      </c>
      <c r="T2701" s="231">
        <f>IFERROR(+Revisión_Avance_Periodo!$S2701/Revisión_Avance_Periodo!$R2701,0)</f>
        <v>0.36363636363636359</v>
      </c>
      <c r="U2701" s="184"/>
      <c r="V2701" s="185"/>
      <c r="W2701" s="183"/>
      <c r="X2701" s="183"/>
      <c r="Y2701" s="183"/>
      <c r="Z2701" s="186"/>
      <c r="AA2701" s="187"/>
    </row>
    <row r="2702" spans="1:27" x14ac:dyDescent="0.25">
      <c r="A2702" s="88">
        <v>228</v>
      </c>
      <c r="B2702" s="91" t="str">
        <f>CONCATENATE(Revisión_Avance_Periodo!$C2702,";",Revisión_Avance_Periodo!$E2702,";",Revisión_Avance_Periodo!$I2702)</f>
        <v>OE1;PR_10;ACT_268</v>
      </c>
      <c r="C2702" s="170" t="s">
        <v>9</v>
      </c>
      <c r="D2702" s="171" t="str">
        <f>VLOOKUP(Revisión_Avance_Periodo!$C2702,Componentes_BD!$F$1:$G$5,2,FALSE)</f>
        <v>Fortalecer la Vigilancia.</v>
      </c>
      <c r="E2702" s="106" t="s">
        <v>12</v>
      </c>
      <c r="F2702" s="89">
        <v>11</v>
      </c>
      <c r="G2702" s="89" t="str">
        <f>VLOOKUP(Revisión_Avance_Periodo!$A2702,BD_Seguimiento_OAP_2019!$A$2:$G$294,7,FALSE)</f>
        <v>PAI</v>
      </c>
      <c r="H2702" s="89" t="str">
        <f>VLOOKUP(Revisión_Avance_Periodo!$A2702,BD_Seguimiento_OAP_2019!$A$2:$J$294,10,FALSE)</f>
        <v>PAI_07 - Rendición de Cuentas</v>
      </c>
      <c r="I2702" s="89" t="s">
        <v>1816</v>
      </c>
      <c r="J2702" s="89" t="str">
        <f>VLOOKUP(Revisión_Avance_Periodo!$I2702,BD_Seguimiento_OAP_2019!$L:$M,2,FALSE)</f>
        <v>Desarrollar un foro virtual de una temática relacionada con Transito y transporte Terrestre</v>
      </c>
      <c r="K2702" s="106" t="s">
        <v>57</v>
      </c>
      <c r="L2702" s="172">
        <v>4.4642857142857152E-4</v>
      </c>
      <c r="M2702" s="173" t="s">
        <v>104</v>
      </c>
      <c r="N2702" s="190">
        <f>INDEX(BD_Seguimiento_OAP_2019!$AH$3:$AS$294,MATCH(Revisión_Avance_Periodo!$I2702,BD_Seguimiento_OAP_2019!$L$3:$L$294,0),MATCH(Revisión_Avance_Periodo!$M2702,BD_Seguimiento_OAP_2019!$AH$2:$AS$2,0))</f>
        <v>0</v>
      </c>
      <c r="O2702" s="190">
        <f>INDEX(BD_Seguimiento_OAP_2019!$AV$3:$BG$294,MATCH(Revisión_Avance_Periodo!$I2702,BD_Seguimiento_OAP_2019!$L$3:$L$294,0),MATCH(Revisión_Avance_Periodo!$M2702,BD_Seguimiento_OAP_2019!$AV$2:$BG$2,0))</f>
        <v>0</v>
      </c>
      <c r="P2702" s="175">
        <f t="shared" ref="P2702:P2709" si="516">IFERROR((O2702/N2702),0)</f>
        <v>0</v>
      </c>
      <c r="Q2702" s="173" t="str">
        <f>VLOOKUP(P2702,Tabla_Indicador_Gestion4[#All],3,TRUE)</f>
        <v>Por Ejecutar</v>
      </c>
      <c r="R2702" s="232">
        <f>SUBTOTAL(9,$N$2702:$N2702)</f>
        <v>0</v>
      </c>
      <c r="S2702" s="233">
        <f>SUBTOTAL(9,$O$2702:$O2702)</f>
        <v>0</v>
      </c>
      <c r="T2702" s="234">
        <f>IFERROR(+Revisión_Avance_Periodo!$S2702/Revisión_Avance_Periodo!$R2702,0)</f>
        <v>0</v>
      </c>
      <c r="U2702" s="191">
        <f>SUBTOTAL(9,N2702:N2713)</f>
        <v>1</v>
      </c>
      <c r="V2702" s="192">
        <f>SUBTOTAL(9,O2702:O2713)</f>
        <v>0</v>
      </c>
      <c r="W2702" s="176">
        <f t="shared" ref="W2702" si="517">+V2702/U2702</f>
        <v>0</v>
      </c>
      <c r="X2702" s="176"/>
      <c r="Y2702" s="176">
        <f>100%-Revisión_Avance_Periodo!$W2702</f>
        <v>1</v>
      </c>
      <c r="Z2702" s="178" t="str">
        <f>VLOOKUP(W2702,Tabla_Indicador_Gestion4[],3,TRUE)</f>
        <v>Por Ejecutar</v>
      </c>
      <c r="AA2702" s="179">
        <f>Revisión_Avance_Periodo!$W2702*Revisión_Avance_Periodo!$L2702</f>
        <v>0</v>
      </c>
    </row>
    <row r="2703" spans="1:27" x14ac:dyDescent="0.25">
      <c r="A2703" s="94">
        <v>228</v>
      </c>
      <c r="B2703" s="96" t="str">
        <f>CONCATENATE(Revisión_Avance_Periodo!$C2703,";",Revisión_Avance_Periodo!$E2703,";",Revisión_Avance_Periodo!$I2703)</f>
        <v>OE1;PR_10;ACT_268</v>
      </c>
      <c r="C2703" s="180" t="s">
        <v>9</v>
      </c>
      <c r="D2703" s="181" t="str">
        <f>VLOOKUP(Revisión_Avance_Periodo!$C2703,Componentes_BD!$F$1:$G$5,2,FALSE)</f>
        <v>Fortalecer la Vigilancia.</v>
      </c>
      <c r="E2703" s="119" t="s">
        <v>12</v>
      </c>
      <c r="F2703" s="95">
        <v>11</v>
      </c>
      <c r="G2703" s="95" t="str">
        <f>VLOOKUP(Revisión_Avance_Periodo!$A2703,BD_Seguimiento_OAP_2019!$A$2:$G$294,7,FALSE)</f>
        <v>PAI</v>
      </c>
      <c r="H2703" s="95" t="str">
        <f>VLOOKUP(Revisión_Avance_Periodo!$A2703,BD_Seguimiento_OAP_2019!$A$2:$J$294,10,FALSE)</f>
        <v>PAI_07 - Rendición de Cuentas</v>
      </c>
      <c r="I2703" s="95" t="s">
        <v>1816</v>
      </c>
      <c r="J2703" s="95" t="str">
        <f>VLOOKUP(Revisión_Avance_Periodo!$I2703,BD_Seguimiento_OAP_2019!$L:$M,2,FALSE)</f>
        <v>Desarrollar un foro virtual de una temática relacionada con Transito y transporte Terrestre</v>
      </c>
      <c r="K2703" s="119" t="s">
        <v>57</v>
      </c>
      <c r="L2703" s="172">
        <v>4.4642857142857152E-4</v>
      </c>
      <c r="M2703" s="182" t="s">
        <v>105</v>
      </c>
      <c r="N2703" s="190">
        <f>INDEX(BD_Seguimiento_OAP_2019!$AH$3:$AS$294,MATCH(Revisión_Avance_Periodo!$I2703,BD_Seguimiento_OAP_2019!$L$3:$L$294,0),MATCH(Revisión_Avance_Periodo!$M2703,BD_Seguimiento_OAP_2019!$AH$2:$AS$2,0))</f>
        <v>0</v>
      </c>
      <c r="O2703" s="190">
        <f>INDEX(BD_Seguimiento_OAP_2019!$AV$3:$BG$294,MATCH(Revisión_Avance_Periodo!$I2703,BD_Seguimiento_OAP_2019!$L$3:$L$294,0),MATCH(Revisión_Avance_Periodo!$M2703,BD_Seguimiento_OAP_2019!$AV$2:$BG$2,0))</f>
        <v>0</v>
      </c>
      <c r="P2703" s="175">
        <f t="shared" si="516"/>
        <v>0</v>
      </c>
      <c r="Q2703" s="182" t="str">
        <f>VLOOKUP(P2703,Tabla_Indicador_Gestion4[#All],3,TRUE)</f>
        <v>Por Ejecutar</v>
      </c>
      <c r="R2703" s="229">
        <f>SUBTOTAL(9,$N$2702:$N2703)</f>
        <v>0</v>
      </c>
      <c r="S2703" s="230">
        <f>SUBTOTAL(9,$O$2702:$O2703)</f>
        <v>0</v>
      </c>
      <c r="T2703" s="231">
        <f>IFERROR(+Revisión_Avance_Periodo!$S2703/Revisión_Avance_Periodo!$R2703,0)</f>
        <v>0</v>
      </c>
      <c r="U2703" s="184"/>
      <c r="V2703" s="185"/>
      <c r="W2703" s="183"/>
      <c r="X2703" s="183"/>
      <c r="Y2703" s="183"/>
      <c r="Z2703" s="186"/>
      <c r="AA2703" s="187"/>
    </row>
    <row r="2704" spans="1:27" x14ac:dyDescent="0.25">
      <c r="A2704" s="88">
        <v>228</v>
      </c>
      <c r="B2704" s="91" t="str">
        <f>CONCATENATE(Revisión_Avance_Periodo!$C2704,";",Revisión_Avance_Periodo!$E2704,";",Revisión_Avance_Periodo!$I2704)</f>
        <v>OE1;PR_10;ACT_268</v>
      </c>
      <c r="C2704" s="170" t="s">
        <v>9</v>
      </c>
      <c r="D2704" s="171" t="str">
        <f>VLOOKUP(Revisión_Avance_Periodo!$C2704,Componentes_BD!$F$1:$G$5,2,FALSE)</f>
        <v>Fortalecer la Vigilancia.</v>
      </c>
      <c r="E2704" s="106" t="s">
        <v>12</v>
      </c>
      <c r="F2704" s="89">
        <v>11</v>
      </c>
      <c r="G2704" s="89" t="str">
        <f>VLOOKUP(Revisión_Avance_Periodo!$A2704,BD_Seguimiento_OAP_2019!$A$2:$G$294,7,FALSE)</f>
        <v>PAI</v>
      </c>
      <c r="H2704" s="89" t="str">
        <f>VLOOKUP(Revisión_Avance_Periodo!$A2704,BD_Seguimiento_OAP_2019!$A$2:$J$294,10,FALSE)</f>
        <v>PAI_07 - Rendición de Cuentas</v>
      </c>
      <c r="I2704" s="89" t="s">
        <v>1816</v>
      </c>
      <c r="J2704" s="89" t="str">
        <f>VLOOKUP(Revisión_Avance_Periodo!$I2704,BD_Seguimiento_OAP_2019!$L:$M,2,FALSE)</f>
        <v>Desarrollar un foro virtual de una temática relacionada con Transito y transporte Terrestre</v>
      </c>
      <c r="K2704" s="106" t="s">
        <v>57</v>
      </c>
      <c r="L2704" s="172">
        <v>4.4642857142857152E-4</v>
      </c>
      <c r="M2704" s="173" t="s">
        <v>106</v>
      </c>
      <c r="N2704" s="190">
        <f>INDEX(BD_Seguimiento_OAP_2019!$AH$3:$AS$294,MATCH(Revisión_Avance_Periodo!$I2704,BD_Seguimiento_OAP_2019!$L$3:$L$294,0),MATCH(Revisión_Avance_Periodo!$M2704,BD_Seguimiento_OAP_2019!$AH$2:$AS$2,0))</f>
        <v>0</v>
      </c>
      <c r="O2704" s="190">
        <f>INDEX(BD_Seguimiento_OAP_2019!$AV$3:$BG$294,MATCH(Revisión_Avance_Periodo!$I2704,BD_Seguimiento_OAP_2019!$L$3:$L$294,0),MATCH(Revisión_Avance_Periodo!$M2704,BD_Seguimiento_OAP_2019!$AV$2:$BG$2,0))</f>
        <v>0</v>
      </c>
      <c r="P2704" s="175">
        <f t="shared" si="516"/>
        <v>0</v>
      </c>
      <c r="Q2704" s="173" t="str">
        <f>VLOOKUP(P2704,Tabla_Indicador_Gestion4[#All],3,TRUE)</f>
        <v>Por Ejecutar</v>
      </c>
      <c r="R2704" s="229">
        <f>SUBTOTAL(9,$N$2702:$N2704)</f>
        <v>0</v>
      </c>
      <c r="S2704" s="230">
        <f>SUBTOTAL(9,$O$2702:$O2704)</f>
        <v>0</v>
      </c>
      <c r="T2704" s="231">
        <f>IFERROR(+Revisión_Avance_Periodo!$S2704/Revisión_Avance_Periodo!$R2704,0)</f>
        <v>0</v>
      </c>
      <c r="U2704" s="184"/>
      <c r="V2704" s="185"/>
      <c r="W2704" s="183"/>
      <c r="X2704" s="183"/>
      <c r="Y2704" s="183"/>
      <c r="Z2704" s="186"/>
      <c r="AA2704" s="187"/>
    </row>
    <row r="2705" spans="1:27" x14ac:dyDescent="0.25">
      <c r="A2705" s="94">
        <v>228</v>
      </c>
      <c r="B2705" s="96" t="str">
        <f>CONCATENATE(Revisión_Avance_Periodo!$C2705,";",Revisión_Avance_Periodo!$E2705,";",Revisión_Avance_Periodo!$I2705)</f>
        <v>OE1;PR_10;ACT_268</v>
      </c>
      <c r="C2705" s="180" t="s">
        <v>9</v>
      </c>
      <c r="D2705" s="181" t="str">
        <f>VLOOKUP(Revisión_Avance_Periodo!$C2705,Componentes_BD!$F$1:$G$5,2,FALSE)</f>
        <v>Fortalecer la Vigilancia.</v>
      </c>
      <c r="E2705" s="119" t="s">
        <v>12</v>
      </c>
      <c r="F2705" s="95">
        <v>11</v>
      </c>
      <c r="G2705" s="95" t="str">
        <f>VLOOKUP(Revisión_Avance_Periodo!$A2705,BD_Seguimiento_OAP_2019!$A$2:$G$294,7,FALSE)</f>
        <v>PAI</v>
      </c>
      <c r="H2705" s="95" t="str">
        <f>VLOOKUP(Revisión_Avance_Periodo!$A2705,BD_Seguimiento_OAP_2019!$A$2:$J$294,10,FALSE)</f>
        <v>PAI_07 - Rendición de Cuentas</v>
      </c>
      <c r="I2705" s="95" t="s">
        <v>1816</v>
      </c>
      <c r="J2705" s="95" t="str">
        <f>VLOOKUP(Revisión_Avance_Periodo!$I2705,BD_Seguimiento_OAP_2019!$L:$M,2,FALSE)</f>
        <v>Desarrollar un foro virtual de una temática relacionada con Transito y transporte Terrestre</v>
      </c>
      <c r="K2705" s="119" t="s">
        <v>57</v>
      </c>
      <c r="L2705" s="172">
        <v>4.4642857142857152E-4</v>
      </c>
      <c r="M2705" s="182" t="s">
        <v>107</v>
      </c>
      <c r="N2705" s="190">
        <f>INDEX(BD_Seguimiento_OAP_2019!$AH$3:$AS$294,MATCH(Revisión_Avance_Periodo!$I2705,BD_Seguimiento_OAP_2019!$L$3:$L$294,0),MATCH(Revisión_Avance_Periodo!$M2705,BD_Seguimiento_OAP_2019!$AH$2:$AS$2,0))</f>
        <v>0</v>
      </c>
      <c r="O2705" s="190">
        <f>INDEX(BD_Seguimiento_OAP_2019!$AV$3:$BG$294,MATCH(Revisión_Avance_Periodo!$I2705,BD_Seguimiento_OAP_2019!$L$3:$L$294,0),MATCH(Revisión_Avance_Periodo!$M2705,BD_Seguimiento_OAP_2019!$AV$2:$BG$2,0))</f>
        <v>0</v>
      </c>
      <c r="P2705" s="175">
        <f t="shared" si="516"/>
        <v>0</v>
      </c>
      <c r="Q2705" s="182" t="str">
        <f>VLOOKUP(P2705,Tabla_Indicador_Gestion4[#All],3,TRUE)</f>
        <v>Por Ejecutar</v>
      </c>
      <c r="R2705" s="229">
        <f>SUBTOTAL(9,$N$2702:$N2705)</f>
        <v>0</v>
      </c>
      <c r="S2705" s="230">
        <f>SUBTOTAL(9,$O$2702:$O2705)</f>
        <v>0</v>
      </c>
      <c r="T2705" s="231">
        <f>IFERROR(+Revisión_Avance_Periodo!$S2705/Revisión_Avance_Periodo!$R2705,0)</f>
        <v>0</v>
      </c>
      <c r="U2705" s="184"/>
      <c r="V2705" s="185"/>
      <c r="W2705" s="183"/>
      <c r="X2705" s="183"/>
      <c r="Y2705" s="183"/>
      <c r="Z2705" s="186"/>
      <c r="AA2705" s="187"/>
    </row>
    <row r="2706" spans="1:27" x14ac:dyDescent="0.25">
      <c r="A2706" s="88">
        <v>228</v>
      </c>
      <c r="B2706" s="91" t="str">
        <f>CONCATENATE(Revisión_Avance_Periodo!$C2706,";",Revisión_Avance_Periodo!$E2706,";",Revisión_Avance_Periodo!$I2706)</f>
        <v>OE1;PR_10;ACT_268</v>
      </c>
      <c r="C2706" s="170" t="s">
        <v>9</v>
      </c>
      <c r="D2706" s="171" t="str">
        <f>VLOOKUP(Revisión_Avance_Periodo!$C2706,Componentes_BD!$F$1:$G$5,2,FALSE)</f>
        <v>Fortalecer la Vigilancia.</v>
      </c>
      <c r="E2706" s="106" t="s">
        <v>12</v>
      </c>
      <c r="F2706" s="89">
        <v>11</v>
      </c>
      <c r="G2706" s="89" t="str">
        <f>VLOOKUP(Revisión_Avance_Periodo!$A2706,BD_Seguimiento_OAP_2019!$A$2:$G$294,7,FALSE)</f>
        <v>PAI</v>
      </c>
      <c r="H2706" s="89" t="str">
        <f>VLOOKUP(Revisión_Avance_Periodo!$A2706,BD_Seguimiento_OAP_2019!$A$2:$J$294,10,FALSE)</f>
        <v>PAI_07 - Rendición de Cuentas</v>
      </c>
      <c r="I2706" s="89" t="s">
        <v>1816</v>
      </c>
      <c r="J2706" s="89" t="str">
        <f>VLOOKUP(Revisión_Avance_Periodo!$I2706,BD_Seguimiento_OAP_2019!$L:$M,2,FALSE)</f>
        <v>Desarrollar un foro virtual de una temática relacionada con Transito y transporte Terrestre</v>
      </c>
      <c r="K2706" s="106" t="s">
        <v>57</v>
      </c>
      <c r="L2706" s="172">
        <v>4.4642857142857152E-4</v>
      </c>
      <c r="M2706" s="173" t="s">
        <v>108</v>
      </c>
      <c r="N2706" s="190">
        <f>INDEX(BD_Seguimiento_OAP_2019!$AH$3:$AS$294,MATCH(Revisión_Avance_Periodo!$I2706,BD_Seguimiento_OAP_2019!$L$3:$L$294,0),MATCH(Revisión_Avance_Periodo!$M2706,BD_Seguimiento_OAP_2019!$AH$2:$AS$2,0))</f>
        <v>0</v>
      </c>
      <c r="O2706" s="190">
        <f>INDEX(BD_Seguimiento_OAP_2019!$AV$3:$BG$294,MATCH(Revisión_Avance_Periodo!$I2706,BD_Seguimiento_OAP_2019!$L$3:$L$294,0),MATCH(Revisión_Avance_Periodo!$M2706,BD_Seguimiento_OAP_2019!$AV$2:$BG$2,0))</f>
        <v>0</v>
      </c>
      <c r="P2706" s="175">
        <f t="shared" si="516"/>
        <v>0</v>
      </c>
      <c r="Q2706" s="173" t="str">
        <f>VLOOKUP(P2706,Tabla_Indicador_Gestion4[#All],3,TRUE)</f>
        <v>Por Ejecutar</v>
      </c>
      <c r="R2706" s="229">
        <f>SUBTOTAL(9,$N$2702:$N2706)</f>
        <v>0</v>
      </c>
      <c r="S2706" s="230">
        <f>SUBTOTAL(9,$O$2702:$O2706)</f>
        <v>0</v>
      </c>
      <c r="T2706" s="231">
        <f>IFERROR(+Revisión_Avance_Periodo!$S2706/Revisión_Avance_Periodo!$R2706,0)</f>
        <v>0</v>
      </c>
      <c r="U2706" s="184"/>
      <c r="V2706" s="185"/>
      <c r="W2706" s="183"/>
      <c r="X2706" s="183"/>
      <c r="Y2706" s="183"/>
      <c r="Z2706" s="186"/>
      <c r="AA2706" s="187"/>
    </row>
    <row r="2707" spans="1:27" x14ac:dyDescent="0.25">
      <c r="A2707" s="94">
        <v>228</v>
      </c>
      <c r="B2707" s="96" t="str">
        <f>CONCATENATE(Revisión_Avance_Periodo!$C2707,";",Revisión_Avance_Periodo!$E2707,";",Revisión_Avance_Periodo!$I2707)</f>
        <v>OE1;PR_10;ACT_268</v>
      </c>
      <c r="C2707" s="180" t="s">
        <v>9</v>
      </c>
      <c r="D2707" s="181" t="str">
        <f>VLOOKUP(Revisión_Avance_Periodo!$C2707,Componentes_BD!$F$1:$G$5,2,FALSE)</f>
        <v>Fortalecer la Vigilancia.</v>
      </c>
      <c r="E2707" s="119" t="s">
        <v>12</v>
      </c>
      <c r="F2707" s="95">
        <v>11</v>
      </c>
      <c r="G2707" s="95" t="str">
        <f>VLOOKUP(Revisión_Avance_Periodo!$A2707,BD_Seguimiento_OAP_2019!$A$2:$G$294,7,FALSE)</f>
        <v>PAI</v>
      </c>
      <c r="H2707" s="95" t="str">
        <f>VLOOKUP(Revisión_Avance_Periodo!$A2707,BD_Seguimiento_OAP_2019!$A$2:$J$294,10,FALSE)</f>
        <v>PAI_07 - Rendición de Cuentas</v>
      </c>
      <c r="I2707" s="95" t="s">
        <v>1816</v>
      </c>
      <c r="J2707" s="95" t="str">
        <f>VLOOKUP(Revisión_Avance_Periodo!$I2707,BD_Seguimiento_OAP_2019!$L:$M,2,FALSE)</f>
        <v>Desarrollar un foro virtual de una temática relacionada con Transito y transporte Terrestre</v>
      </c>
      <c r="K2707" s="119" t="s">
        <v>57</v>
      </c>
      <c r="L2707" s="172">
        <v>4.4642857142857152E-4</v>
      </c>
      <c r="M2707" s="182" t="s">
        <v>109</v>
      </c>
      <c r="N2707" s="190">
        <f>INDEX(BD_Seguimiento_OAP_2019!$AH$3:$AS$294,MATCH(Revisión_Avance_Periodo!$I2707,BD_Seguimiento_OAP_2019!$L$3:$L$294,0),MATCH(Revisión_Avance_Periodo!$M2707,BD_Seguimiento_OAP_2019!$AH$2:$AS$2,0))</f>
        <v>0</v>
      </c>
      <c r="O2707" s="190">
        <f>INDEX(BD_Seguimiento_OAP_2019!$AV$3:$BG$294,MATCH(Revisión_Avance_Periodo!$I2707,BD_Seguimiento_OAP_2019!$L$3:$L$294,0),MATCH(Revisión_Avance_Periodo!$M2707,BD_Seguimiento_OAP_2019!$AV$2:$BG$2,0))</f>
        <v>0</v>
      </c>
      <c r="P2707" s="175">
        <f t="shared" si="516"/>
        <v>0</v>
      </c>
      <c r="Q2707" s="182" t="str">
        <f>VLOOKUP(P2707,Tabla_Indicador_Gestion4[#All],3,TRUE)</f>
        <v>Por Ejecutar</v>
      </c>
      <c r="R2707" s="229">
        <f>SUBTOTAL(9,$N$2702:$N2707)</f>
        <v>0</v>
      </c>
      <c r="S2707" s="230">
        <f>SUBTOTAL(9,$O$2702:$O2707)</f>
        <v>0</v>
      </c>
      <c r="T2707" s="231">
        <f>IFERROR(+Revisión_Avance_Periodo!$S2707/Revisión_Avance_Periodo!$R2707,0)</f>
        <v>0</v>
      </c>
      <c r="U2707" s="184"/>
      <c r="V2707" s="185"/>
      <c r="W2707" s="183"/>
      <c r="X2707" s="183"/>
      <c r="Y2707" s="183"/>
      <c r="Z2707" s="186"/>
      <c r="AA2707" s="187"/>
    </row>
    <row r="2708" spans="1:27" x14ac:dyDescent="0.25">
      <c r="A2708" s="88">
        <v>228</v>
      </c>
      <c r="B2708" s="91" t="str">
        <f>CONCATENATE(Revisión_Avance_Periodo!$C2708,";",Revisión_Avance_Periodo!$E2708,";",Revisión_Avance_Periodo!$I2708)</f>
        <v>OE1;PR_10;ACT_268</v>
      </c>
      <c r="C2708" s="170" t="s">
        <v>9</v>
      </c>
      <c r="D2708" s="171" t="str">
        <f>VLOOKUP(Revisión_Avance_Periodo!$C2708,Componentes_BD!$F$1:$G$5,2,FALSE)</f>
        <v>Fortalecer la Vigilancia.</v>
      </c>
      <c r="E2708" s="106" t="s">
        <v>12</v>
      </c>
      <c r="F2708" s="89">
        <v>11</v>
      </c>
      <c r="G2708" s="89" t="str">
        <f>VLOOKUP(Revisión_Avance_Periodo!$A2708,BD_Seguimiento_OAP_2019!$A$2:$G$294,7,FALSE)</f>
        <v>PAI</v>
      </c>
      <c r="H2708" s="89" t="str">
        <f>VLOOKUP(Revisión_Avance_Periodo!$A2708,BD_Seguimiento_OAP_2019!$A$2:$J$294,10,FALSE)</f>
        <v>PAI_07 - Rendición de Cuentas</v>
      </c>
      <c r="I2708" s="89" t="s">
        <v>1816</v>
      </c>
      <c r="J2708" s="89" t="str">
        <f>VLOOKUP(Revisión_Avance_Periodo!$I2708,BD_Seguimiento_OAP_2019!$L:$M,2,FALSE)</f>
        <v>Desarrollar un foro virtual de una temática relacionada con Transito y transporte Terrestre</v>
      </c>
      <c r="K2708" s="106" t="s">
        <v>57</v>
      </c>
      <c r="L2708" s="172">
        <v>4.4642857142857152E-4</v>
      </c>
      <c r="M2708" s="173" t="s">
        <v>110</v>
      </c>
      <c r="N2708" s="190">
        <f>INDEX(BD_Seguimiento_OAP_2019!$AH$3:$AS$294,MATCH(Revisión_Avance_Periodo!$I2708,BD_Seguimiento_OAP_2019!$L$3:$L$294,0),MATCH(Revisión_Avance_Periodo!$M2708,BD_Seguimiento_OAP_2019!$AH$2:$AS$2,0))</f>
        <v>0</v>
      </c>
      <c r="O2708" s="190">
        <f>INDEX(BD_Seguimiento_OAP_2019!$AV$3:$BG$294,MATCH(Revisión_Avance_Periodo!$I2708,BD_Seguimiento_OAP_2019!$L$3:$L$294,0),MATCH(Revisión_Avance_Periodo!$M2708,BD_Seguimiento_OAP_2019!$AV$2:$BG$2,0))</f>
        <v>0</v>
      </c>
      <c r="P2708" s="175">
        <f t="shared" si="516"/>
        <v>0</v>
      </c>
      <c r="Q2708" s="173" t="str">
        <f>VLOOKUP(P2708,Tabla_Indicador_Gestion4[#All],3,TRUE)</f>
        <v>Por Ejecutar</v>
      </c>
      <c r="R2708" s="229">
        <f>SUBTOTAL(9,$N$2702:$N2708)</f>
        <v>0</v>
      </c>
      <c r="S2708" s="230">
        <f>SUBTOTAL(9,$O$2702:$O2708)</f>
        <v>0</v>
      </c>
      <c r="T2708" s="231">
        <f>IFERROR(+Revisión_Avance_Periodo!$S2708/Revisión_Avance_Periodo!$R2708,0)</f>
        <v>0</v>
      </c>
      <c r="U2708" s="184"/>
      <c r="V2708" s="185"/>
      <c r="W2708" s="183"/>
      <c r="X2708" s="183"/>
      <c r="Y2708" s="183"/>
      <c r="Z2708" s="186"/>
      <c r="AA2708" s="187"/>
    </row>
    <row r="2709" spans="1:27" x14ac:dyDescent="0.25">
      <c r="A2709" s="94">
        <v>228</v>
      </c>
      <c r="B2709" s="96" t="str">
        <f>CONCATENATE(Revisión_Avance_Periodo!$C2709,";",Revisión_Avance_Periodo!$E2709,";",Revisión_Avance_Periodo!$I2709)</f>
        <v>OE1;PR_10;ACT_268</v>
      </c>
      <c r="C2709" s="180" t="s">
        <v>9</v>
      </c>
      <c r="D2709" s="181" t="str">
        <f>VLOOKUP(Revisión_Avance_Periodo!$C2709,Componentes_BD!$F$1:$G$5,2,FALSE)</f>
        <v>Fortalecer la Vigilancia.</v>
      </c>
      <c r="E2709" s="119" t="s">
        <v>12</v>
      </c>
      <c r="F2709" s="95">
        <v>11</v>
      </c>
      <c r="G2709" s="95" t="str">
        <f>VLOOKUP(Revisión_Avance_Periodo!$A2709,BD_Seguimiento_OAP_2019!$A$2:$G$294,7,FALSE)</f>
        <v>PAI</v>
      </c>
      <c r="H2709" s="95" t="str">
        <f>VLOOKUP(Revisión_Avance_Periodo!$A2709,BD_Seguimiento_OAP_2019!$A$2:$J$294,10,FALSE)</f>
        <v>PAI_07 - Rendición de Cuentas</v>
      </c>
      <c r="I2709" s="95" t="s">
        <v>1816</v>
      </c>
      <c r="J2709" s="95" t="str">
        <f>VLOOKUP(Revisión_Avance_Periodo!$I2709,BD_Seguimiento_OAP_2019!$L:$M,2,FALSE)</f>
        <v>Desarrollar un foro virtual de una temática relacionada con Transito y transporte Terrestre</v>
      </c>
      <c r="K2709" s="119" t="s">
        <v>57</v>
      </c>
      <c r="L2709" s="172">
        <v>4.4642857142857152E-4</v>
      </c>
      <c r="M2709" s="182" t="s">
        <v>111</v>
      </c>
      <c r="N2709" s="190">
        <f>INDEX(BD_Seguimiento_OAP_2019!$AH$3:$AS$294,MATCH(Revisión_Avance_Periodo!$I2709,BD_Seguimiento_OAP_2019!$L$3:$L$294,0),MATCH(Revisión_Avance_Periodo!$M2709,BD_Seguimiento_OAP_2019!$AH$2:$AS$2,0))</f>
        <v>0</v>
      </c>
      <c r="O2709" s="190">
        <f>INDEX(BD_Seguimiento_OAP_2019!$AV$3:$BG$294,MATCH(Revisión_Avance_Periodo!$I2709,BD_Seguimiento_OAP_2019!$L$3:$L$294,0),MATCH(Revisión_Avance_Periodo!$M2709,BD_Seguimiento_OAP_2019!$AV$2:$BG$2,0))</f>
        <v>0</v>
      </c>
      <c r="P2709" s="175">
        <f t="shared" si="516"/>
        <v>0</v>
      </c>
      <c r="Q2709" s="182" t="str">
        <f>VLOOKUP(P2709,Tabla_Indicador_Gestion4[#All],3,TRUE)</f>
        <v>Por Ejecutar</v>
      </c>
      <c r="R2709" s="229">
        <f>SUBTOTAL(9,$N$2702:$N2709)</f>
        <v>0</v>
      </c>
      <c r="S2709" s="230">
        <f>SUBTOTAL(9,$O$2702:$O2709)</f>
        <v>0</v>
      </c>
      <c r="T2709" s="231">
        <f>IFERROR(+Revisión_Avance_Periodo!$S2709/Revisión_Avance_Periodo!$R2709,0)</f>
        <v>0</v>
      </c>
      <c r="U2709" s="184"/>
      <c r="V2709" s="185"/>
      <c r="W2709" s="183"/>
      <c r="X2709" s="183"/>
      <c r="Y2709" s="183"/>
      <c r="Z2709" s="186"/>
      <c r="AA2709" s="187"/>
    </row>
    <row r="2710" spans="1:27" x14ac:dyDescent="0.25">
      <c r="A2710" s="88">
        <v>228</v>
      </c>
      <c r="B2710" s="91" t="str">
        <f>CONCATENATE(Revisión_Avance_Periodo!$C2710,";",Revisión_Avance_Periodo!$E2710,";",Revisión_Avance_Periodo!$I2710)</f>
        <v>OE1;PR_10;ACT_268</v>
      </c>
      <c r="C2710" s="170" t="s">
        <v>9</v>
      </c>
      <c r="D2710" s="171" t="str">
        <f>VLOOKUP(Revisión_Avance_Periodo!$C2710,Componentes_BD!$F$1:$G$5,2,FALSE)</f>
        <v>Fortalecer la Vigilancia.</v>
      </c>
      <c r="E2710" s="106" t="s">
        <v>12</v>
      </c>
      <c r="F2710" s="89">
        <v>11</v>
      </c>
      <c r="G2710" s="89" t="str">
        <f>VLOOKUP(Revisión_Avance_Periodo!$A2710,BD_Seguimiento_OAP_2019!$A$2:$G$294,7,FALSE)</f>
        <v>PAI</v>
      </c>
      <c r="H2710" s="89" t="str">
        <f>VLOOKUP(Revisión_Avance_Periodo!$A2710,BD_Seguimiento_OAP_2019!$A$2:$J$294,10,FALSE)</f>
        <v>PAI_07 - Rendición de Cuentas</v>
      </c>
      <c r="I2710" s="89" t="s">
        <v>1816</v>
      </c>
      <c r="J2710" s="89" t="str">
        <f>VLOOKUP(Revisión_Avance_Periodo!$I2710,BD_Seguimiento_OAP_2019!$L:$M,2,FALSE)</f>
        <v>Desarrollar un foro virtual de una temática relacionada con Transito y transporte Terrestre</v>
      </c>
      <c r="K2710" s="106" t="s">
        <v>57</v>
      </c>
      <c r="L2710" s="172">
        <v>4.4642857142857152E-4</v>
      </c>
      <c r="M2710" s="173" t="s">
        <v>112</v>
      </c>
      <c r="N2710" s="190">
        <f>INDEX(BD_Seguimiento_OAP_2019!$AH$3:$AS$294,MATCH(Revisión_Avance_Periodo!$I2710,BD_Seguimiento_OAP_2019!$L$3:$L$294,0),MATCH(Revisión_Avance_Periodo!$M2710,BD_Seguimiento_OAP_2019!$AH$2:$AS$2,0))</f>
        <v>1</v>
      </c>
      <c r="O2710" s="190">
        <f>INDEX(BD_Seguimiento_OAP_2019!$AV$3:$BG$294,MATCH(Revisión_Avance_Periodo!$I2710,BD_Seguimiento_OAP_2019!$L$3:$L$294,0),MATCH(Revisión_Avance_Periodo!$M2710,BD_Seguimiento_OAP_2019!$AV$2:$BG$2,0))</f>
        <v>0</v>
      </c>
      <c r="P2710" s="189">
        <f t="shared" si="515"/>
        <v>0</v>
      </c>
      <c r="Q2710" s="173" t="str">
        <f>VLOOKUP(P2710,Tabla_Indicador_Gestion4[#All],3,TRUE)</f>
        <v>Por Ejecutar</v>
      </c>
      <c r="R2710" s="229">
        <f>SUBTOTAL(9,$N$2702:$N2710)</f>
        <v>1</v>
      </c>
      <c r="S2710" s="230">
        <f>SUBTOTAL(9,$O$2702:$O2710)</f>
        <v>0</v>
      </c>
      <c r="T2710" s="231">
        <f>IFERROR(+Revisión_Avance_Periodo!$S2710/Revisión_Avance_Periodo!$R2710,0)</f>
        <v>0</v>
      </c>
      <c r="U2710" s="184"/>
      <c r="V2710" s="185"/>
      <c r="W2710" s="183"/>
      <c r="X2710" s="183"/>
      <c r="Y2710" s="183"/>
      <c r="Z2710" s="186"/>
      <c r="AA2710" s="187"/>
    </row>
    <row r="2711" spans="1:27" x14ac:dyDescent="0.25">
      <c r="A2711" s="94">
        <v>228</v>
      </c>
      <c r="B2711" s="96" t="str">
        <f>CONCATENATE(Revisión_Avance_Periodo!$C2711,";",Revisión_Avance_Periodo!$E2711,";",Revisión_Avance_Periodo!$I2711)</f>
        <v>OE1;PR_10;ACT_268</v>
      </c>
      <c r="C2711" s="180" t="s">
        <v>9</v>
      </c>
      <c r="D2711" s="181" t="str">
        <f>VLOOKUP(Revisión_Avance_Periodo!$C2711,Componentes_BD!$F$1:$G$5,2,FALSE)</f>
        <v>Fortalecer la Vigilancia.</v>
      </c>
      <c r="E2711" s="119" t="s">
        <v>12</v>
      </c>
      <c r="F2711" s="95">
        <v>11</v>
      </c>
      <c r="G2711" s="95" t="str">
        <f>VLOOKUP(Revisión_Avance_Periodo!$A2711,BD_Seguimiento_OAP_2019!$A$2:$G$294,7,FALSE)</f>
        <v>PAI</v>
      </c>
      <c r="H2711" s="95" t="str">
        <f>VLOOKUP(Revisión_Avance_Periodo!$A2711,BD_Seguimiento_OAP_2019!$A$2:$J$294,10,FALSE)</f>
        <v>PAI_07 - Rendición de Cuentas</v>
      </c>
      <c r="I2711" s="95" t="s">
        <v>1816</v>
      </c>
      <c r="J2711" s="95" t="str">
        <f>VLOOKUP(Revisión_Avance_Periodo!$I2711,BD_Seguimiento_OAP_2019!$L:$M,2,FALSE)</f>
        <v>Desarrollar un foro virtual de una temática relacionada con Transito y transporte Terrestre</v>
      </c>
      <c r="K2711" s="119" t="s">
        <v>57</v>
      </c>
      <c r="L2711" s="172">
        <v>4.4642857142857152E-4</v>
      </c>
      <c r="M2711" s="182" t="s">
        <v>113</v>
      </c>
      <c r="N2711" s="190">
        <f>INDEX(BD_Seguimiento_OAP_2019!$AH$3:$AS$294,MATCH(Revisión_Avance_Periodo!$I2711,BD_Seguimiento_OAP_2019!$L$3:$L$294,0),MATCH(Revisión_Avance_Periodo!$M2711,BD_Seguimiento_OAP_2019!$AH$2:$AS$2,0))</f>
        <v>0</v>
      </c>
      <c r="O2711" s="190">
        <f>INDEX(BD_Seguimiento_OAP_2019!$AV$3:$BG$294,MATCH(Revisión_Avance_Periodo!$I2711,BD_Seguimiento_OAP_2019!$L$3:$L$294,0),MATCH(Revisión_Avance_Periodo!$M2711,BD_Seguimiento_OAP_2019!$AV$2:$BG$2,0))</f>
        <v>0</v>
      </c>
      <c r="P2711" s="175">
        <f t="shared" ref="P2711:P2722" si="518">IFERROR((O2711/N2711),0)</f>
        <v>0</v>
      </c>
      <c r="Q2711" s="182" t="str">
        <f>VLOOKUP(P2711,Tabla_Indicador_Gestion4[#All],3,TRUE)</f>
        <v>Por Ejecutar</v>
      </c>
      <c r="R2711" s="229">
        <f>SUBTOTAL(9,$N$2702:$N2711)</f>
        <v>1</v>
      </c>
      <c r="S2711" s="230">
        <f>SUBTOTAL(9,$O$2702:$O2711)</f>
        <v>0</v>
      </c>
      <c r="T2711" s="231">
        <f>IFERROR(+Revisión_Avance_Periodo!$S2711/Revisión_Avance_Periodo!$R2711,0)</f>
        <v>0</v>
      </c>
      <c r="U2711" s="184"/>
      <c r="V2711" s="185"/>
      <c r="W2711" s="183"/>
      <c r="X2711" s="183"/>
      <c r="Y2711" s="183"/>
      <c r="Z2711" s="186"/>
      <c r="AA2711" s="187"/>
    </row>
    <row r="2712" spans="1:27" x14ac:dyDescent="0.25">
      <c r="A2712" s="88">
        <v>228</v>
      </c>
      <c r="B2712" s="91" t="str">
        <f>CONCATENATE(Revisión_Avance_Periodo!$C2712,";",Revisión_Avance_Periodo!$E2712,";",Revisión_Avance_Periodo!$I2712)</f>
        <v>OE1;PR_10;ACT_268</v>
      </c>
      <c r="C2712" s="170" t="s">
        <v>9</v>
      </c>
      <c r="D2712" s="171" t="str">
        <f>VLOOKUP(Revisión_Avance_Periodo!$C2712,Componentes_BD!$F$1:$G$5,2,FALSE)</f>
        <v>Fortalecer la Vigilancia.</v>
      </c>
      <c r="E2712" s="106" t="s">
        <v>12</v>
      </c>
      <c r="F2712" s="89">
        <v>11</v>
      </c>
      <c r="G2712" s="89" t="str">
        <f>VLOOKUP(Revisión_Avance_Periodo!$A2712,BD_Seguimiento_OAP_2019!$A$2:$G$294,7,FALSE)</f>
        <v>PAI</v>
      </c>
      <c r="H2712" s="89" t="str">
        <f>VLOOKUP(Revisión_Avance_Periodo!$A2712,BD_Seguimiento_OAP_2019!$A$2:$J$294,10,FALSE)</f>
        <v>PAI_07 - Rendición de Cuentas</v>
      </c>
      <c r="I2712" s="89" t="s">
        <v>1816</v>
      </c>
      <c r="J2712" s="89" t="str">
        <f>VLOOKUP(Revisión_Avance_Periodo!$I2712,BD_Seguimiento_OAP_2019!$L:$M,2,FALSE)</f>
        <v>Desarrollar un foro virtual de una temática relacionada con Transito y transporte Terrestre</v>
      </c>
      <c r="K2712" s="106" t="s">
        <v>57</v>
      </c>
      <c r="L2712" s="172">
        <v>4.4642857142857152E-4</v>
      </c>
      <c r="M2712" s="173" t="s">
        <v>114</v>
      </c>
      <c r="N2712" s="190">
        <f>INDEX(BD_Seguimiento_OAP_2019!$AH$3:$AS$294,MATCH(Revisión_Avance_Periodo!$I2712,BD_Seguimiento_OAP_2019!$L$3:$L$294,0),MATCH(Revisión_Avance_Periodo!$M2712,BD_Seguimiento_OAP_2019!$AH$2:$AS$2,0))</f>
        <v>0</v>
      </c>
      <c r="O2712" s="190">
        <f>INDEX(BD_Seguimiento_OAP_2019!$AV$3:$BG$294,MATCH(Revisión_Avance_Periodo!$I2712,BD_Seguimiento_OAP_2019!$L$3:$L$294,0),MATCH(Revisión_Avance_Periodo!$M2712,BD_Seguimiento_OAP_2019!$AV$2:$BG$2,0))</f>
        <v>0</v>
      </c>
      <c r="P2712" s="175">
        <f t="shared" si="518"/>
        <v>0</v>
      </c>
      <c r="Q2712" s="173" t="str">
        <f>VLOOKUP(P2712,Tabla_Indicador_Gestion4[#All],3,TRUE)</f>
        <v>Por Ejecutar</v>
      </c>
      <c r="R2712" s="229">
        <f>SUBTOTAL(9,$N$2702:$N2712)</f>
        <v>1</v>
      </c>
      <c r="S2712" s="230">
        <f>SUBTOTAL(9,$O$2702:$O2712)</f>
        <v>0</v>
      </c>
      <c r="T2712" s="231">
        <f>IFERROR(+Revisión_Avance_Periodo!$S2712/Revisión_Avance_Periodo!$R2712,0)</f>
        <v>0</v>
      </c>
      <c r="U2712" s="184"/>
      <c r="V2712" s="185"/>
      <c r="W2712" s="183"/>
      <c r="X2712" s="183"/>
      <c r="Y2712" s="183"/>
      <c r="Z2712" s="186"/>
      <c r="AA2712" s="187"/>
    </row>
    <row r="2713" spans="1:27" ht="15.75" thickBot="1" x14ac:dyDescent="0.3">
      <c r="A2713" s="94">
        <v>228</v>
      </c>
      <c r="B2713" s="96" t="str">
        <f>CONCATENATE(Revisión_Avance_Periodo!$C2713,";",Revisión_Avance_Periodo!$E2713,";",Revisión_Avance_Periodo!$I2713)</f>
        <v>OE1;PR_10;ACT_268</v>
      </c>
      <c r="C2713" s="180" t="s">
        <v>9</v>
      </c>
      <c r="D2713" s="181" t="str">
        <f>VLOOKUP(Revisión_Avance_Periodo!$C2713,Componentes_BD!$F$1:$G$5,2,FALSE)</f>
        <v>Fortalecer la Vigilancia.</v>
      </c>
      <c r="E2713" s="119" t="s">
        <v>12</v>
      </c>
      <c r="F2713" s="95">
        <v>11</v>
      </c>
      <c r="G2713" s="95" t="str">
        <f>VLOOKUP(Revisión_Avance_Periodo!$A2713,BD_Seguimiento_OAP_2019!$A$2:$G$294,7,FALSE)</f>
        <v>PAI</v>
      </c>
      <c r="H2713" s="95" t="str">
        <f>VLOOKUP(Revisión_Avance_Periodo!$A2713,BD_Seguimiento_OAP_2019!$A$2:$J$294,10,FALSE)</f>
        <v>PAI_07 - Rendición de Cuentas</v>
      </c>
      <c r="I2713" s="95" t="s">
        <v>1816</v>
      </c>
      <c r="J2713" s="95" t="str">
        <f>VLOOKUP(Revisión_Avance_Periodo!$I2713,BD_Seguimiento_OAP_2019!$L:$M,2,FALSE)</f>
        <v>Desarrollar un foro virtual de una temática relacionada con Transito y transporte Terrestre</v>
      </c>
      <c r="K2713" s="119" t="s">
        <v>57</v>
      </c>
      <c r="L2713" s="172">
        <v>4.4642857142857152E-4</v>
      </c>
      <c r="M2713" s="182" t="s">
        <v>115</v>
      </c>
      <c r="N2713" s="190">
        <f>INDEX(BD_Seguimiento_OAP_2019!$AH$3:$AS$294,MATCH(Revisión_Avance_Periodo!$I2713,BD_Seguimiento_OAP_2019!$L$3:$L$294,0),MATCH(Revisión_Avance_Periodo!$M2713,BD_Seguimiento_OAP_2019!$AH$2:$AS$2,0))</f>
        <v>0</v>
      </c>
      <c r="O2713" s="190">
        <f>INDEX(BD_Seguimiento_OAP_2019!$AV$3:$BG$294,MATCH(Revisión_Avance_Periodo!$I2713,BD_Seguimiento_OAP_2019!$L$3:$L$294,0),MATCH(Revisión_Avance_Periodo!$M2713,BD_Seguimiento_OAP_2019!$AV$2:$BG$2,0))</f>
        <v>0</v>
      </c>
      <c r="P2713" s="175">
        <f t="shared" si="518"/>
        <v>0</v>
      </c>
      <c r="Q2713" s="182" t="str">
        <f>VLOOKUP(P2713,Tabla_Indicador_Gestion4[#All],3,TRUE)</f>
        <v>Por Ejecutar</v>
      </c>
      <c r="R2713" s="229">
        <f>SUBTOTAL(9,$N$2702:$N2713)</f>
        <v>1</v>
      </c>
      <c r="S2713" s="230">
        <f>SUBTOTAL(9,$O$2702:$O2713)</f>
        <v>0</v>
      </c>
      <c r="T2713" s="231">
        <f>IFERROR(+Revisión_Avance_Periodo!$S2713/Revisión_Avance_Periodo!$R2713,0)</f>
        <v>0</v>
      </c>
      <c r="U2713" s="184"/>
      <c r="V2713" s="185"/>
      <c r="W2713" s="183"/>
      <c r="X2713" s="183"/>
      <c r="Y2713" s="183"/>
      <c r="Z2713" s="186"/>
      <c r="AA2713" s="187"/>
    </row>
    <row r="2714" spans="1:27" x14ac:dyDescent="0.25">
      <c r="A2714" s="88">
        <v>229</v>
      </c>
      <c r="B2714" s="91" t="str">
        <f>CONCATENATE(Revisión_Avance_Periodo!$C2714,";",Revisión_Avance_Periodo!$E2714,";",Revisión_Avance_Periodo!$I2714)</f>
        <v>OE1;PR_10;ACT_289</v>
      </c>
      <c r="C2714" s="170" t="s">
        <v>9</v>
      </c>
      <c r="D2714" s="171" t="str">
        <f>VLOOKUP(Revisión_Avance_Periodo!$C2714,Componentes_BD!$F$1:$G$5,2,FALSE)</f>
        <v>Fortalecer la Vigilancia.</v>
      </c>
      <c r="E2714" s="106" t="s">
        <v>12</v>
      </c>
      <c r="F2714" s="89">
        <v>11</v>
      </c>
      <c r="G2714" s="89" t="str">
        <f>VLOOKUP(Revisión_Avance_Periodo!$A2714,BD_Seguimiento_OAP_2019!$A$2:$G$294,7,FALSE)</f>
        <v>PAI</v>
      </c>
      <c r="H2714" s="89" t="str">
        <f>VLOOKUP(Revisión_Avance_Periodo!$A2714,BD_Seguimiento_OAP_2019!$A$2:$J$294,10,FALSE)</f>
        <v>PAI_07 - Rendición de Cuentas</v>
      </c>
      <c r="I2714" s="89" t="s">
        <v>1819</v>
      </c>
      <c r="J2714" s="89" t="str">
        <f>VLOOKUP(Revisión_Avance_Periodo!$I2714,BD_Seguimiento_OAP_2019!$L:$M,2,FALSE)</f>
        <v>Desarrollar un foro virtual de una temática relacionada con la Protección al usuario de los servicios de transporte</v>
      </c>
      <c r="K2714" s="106" t="s">
        <v>52</v>
      </c>
      <c r="L2714" s="172">
        <v>4.4642857142857152E-4</v>
      </c>
      <c r="M2714" s="173" t="s">
        <v>104</v>
      </c>
      <c r="N2714" s="190">
        <f>INDEX(BD_Seguimiento_OAP_2019!$AH$3:$AS$294,MATCH(Revisión_Avance_Periodo!$I2714,BD_Seguimiento_OAP_2019!$L$3:$L$294,0),MATCH(Revisión_Avance_Periodo!$M2714,BD_Seguimiento_OAP_2019!$AH$2:$AS$2,0))</f>
        <v>0</v>
      </c>
      <c r="O2714" s="190">
        <f>INDEX(BD_Seguimiento_OAP_2019!$AV$3:$BG$294,MATCH(Revisión_Avance_Periodo!$I2714,BD_Seguimiento_OAP_2019!$L$3:$L$294,0),MATCH(Revisión_Avance_Periodo!$M2714,BD_Seguimiento_OAP_2019!$AV$2:$BG$2,0))</f>
        <v>0</v>
      </c>
      <c r="P2714" s="175">
        <f t="shared" si="518"/>
        <v>0</v>
      </c>
      <c r="Q2714" s="173" t="str">
        <f>VLOOKUP(P2714,Tabla_Indicador_Gestion4[#All],3,TRUE)</f>
        <v>Por Ejecutar</v>
      </c>
      <c r="R2714" s="232">
        <f>SUBTOTAL(9,$N$2714:$N2714)</f>
        <v>0</v>
      </c>
      <c r="S2714" s="233">
        <f>SUBTOTAL(9,$O$2714:$O2714)</f>
        <v>0</v>
      </c>
      <c r="T2714" s="234">
        <f>IFERROR(+Revisión_Avance_Periodo!$S2714/Revisión_Avance_Periodo!$R2714,0)</f>
        <v>0</v>
      </c>
      <c r="U2714" s="191">
        <f>SUBTOTAL(9,N2714:N2725)</f>
        <v>1</v>
      </c>
      <c r="V2714" s="192">
        <f>SUBTOTAL(9,O2714:O2725)</f>
        <v>0</v>
      </c>
      <c r="W2714" s="176">
        <f>+V2714/U2714</f>
        <v>0</v>
      </c>
      <c r="X2714" s="176"/>
      <c r="Y2714" s="176">
        <f>100%-Revisión_Avance_Periodo!$W2714</f>
        <v>1</v>
      </c>
      <c r="Z2714" s="178" t="str">
        <f>VLOOKUP(W2714,Tabla_Indicador_Gestion4[],3,TRUE)</f>
        <v>Por Ejecutar</v>
      </c>
      <c r="AA2714" s="179">
        <f>Revisión_Avance_Periodo!$W2714*Revisión_Avance_Periodo!$L2714</f>
        <v>0</v>
      </c>
    </row>
    <row r="2715" spans="1:27" x14ac:dyDescent="0.25">
      <c r="A2715" s="94">
        <v>229</v>
      </c>
      <c r="B2715" s="96" t="str">
        <f>CONCATENATE(Revisión_Avance_Periodo!$C2715,";",Revisión_Avance_Periodo!$E2715,";",Revisión_Avance_Periodo!$I2715)</f>
        <v>OE1;PR_10;ACT_289</v>
      </c>
      <c r="C2715" s="180" t="s">
        <v>9</v>
      </c>
      <c r="D2715" s="181" t="str">
        <f>VLOOKUP(Revisión_Avance_Periodo!$C2715,Componentes_BD!$F$1:$G$5,2,FALSE)</f>
        <v>Fortalecer la Vigilancia.</v>
      </c>
      <c r="E2715" s="119" t="s">
        <v>12</v>
      </c>
      <c r="F2715" s="95">
        <v>11</v>
      </c>
      <c r="G2715" s="95" t="str">
        <f>VLOOKUP(Revisión_Avance_Periodo!$A2715,BD_Seguimiento_OAP_2019!$A$2:$G$294,7,FALSE)</f>
        <v>PAI</v>
      </c>
      <c r="H2715" s="95" t="str">
        <f>VLOOKUP(Revisión_Avance_Periodo!$A2715,BD_Seguimiento_OAP_2019!$A$2:$J$294,10,FALSE)</f>
        <v>PAI_07 - Rendición de Cuentas</v>
      </c>
      <c r="I2715" s="95" t="s">
        <v>1819</v>
      </c>
      <c r="J2715" s="95" t="str">
        <f>VLOOKUP(Revisión_Avance_Periodo!$I2715,BD_Seguimiento_OAP_2019!$L:$M,2,FALSE)</f>
        <v>Desarrollar un foro virtual de una temática relacionada con la Protección al usuario de los servicios de transporte</v>
      </c>
      <c r="K2715" s="119" t="s">
        <v>52</v>
      </c>
      <c r="L2715" s="172">
        <v>4.4642857142857152E-4</v>
      </c>
      <c r="M2715" s="182" t="s">
        <v>105</v>
      </c>
      <c r="N2715" s="190">
        <f>INDEX(BD_Seguimiento_OAP_2019!$AH$3:$AS$294,MATCH(Revisión_Avance_Periodo!$I2715,BD_Seguimiento_OAP_2019!$L$3:$L$294,0),MATCH(Revisión_Avance_Periodo!$M2715,BD_Seguimiento_OAP_2019!$AH$2:$AS$2,0))</f>
        <v>0</v>
      </c>
      <c r="O2715" s="190">
        <f>INDEX(BD_Seguimiento_OAP_2019!$AV$3:$BG$294,MATCH(Revisión_Avance_Periodo!$I2715,BD_Seguimiento_OAP_2019!$L$3:$L$294,0),MATCH(Revisión_Avance_Periodo!$M2715,BD_Seguimiento_OAP_2019!$AV$2:$BG$2,0))</f>
        <v>0</v>
      </c>
      <c r="P2715" s="175">
        <f t="shared" si="518"/>
        <v>0</v>
      </c>
      <c r="Q2715" s="182" t="str">
        <f>VLOOKUP(P2715,Tabla_Indicador_Gestion4[#All],3,TRUE)</f>
        <v>Por Ejecutar</v>
      </c>
      <c r="R2715" s="229">
        <f>SUBTOTAL(9,$N$2714:$N2715)</f>
        <v>0</v>
      </c>
      <c r="S2715" s="230">
        <f>SUBTOTAL(9,$O$2714:$O2715)</f>
        <v>0</v>
      </c>
      <c r="T2715" s="231">
        <f>IFERROR(+Revisión_Avance_Periodo!$S2715/Revisión_Avance_Periodo!$R2715,0)</f>
        <v>0</v>
      </c>
      <c r="U2715" s="184"/>
      <c r="V2715" s="185"/>
      <c r="W2715" s="183"/>
      <c r="X2715" s="183"/>
      <c r="Y2715" s="183"/>
      <c r="Z2715" s="186"/>
      <c r="AA2715" s="187"/>
    </row>
    <row r="2716" spans="1:27" x14ac:dyDescent="0.25">
      <c r="A2716" s="88">
        <v>229</v>
      </c>
      <c r="B2716" s="91" t="str">
        <f>CONCATENATE(Revisión_Avance_Periodo!$C2716,";",Revisión_Avance_Periodo!$E2716,";",Revisión_Avance_Periodo!$I2716)</f>
        <v>OE1;PR_10;ACT_289</v>
      </c>
      <c r="C2716" s="170" t="s">
        <v>9</v>
      </c>
      <c r="D2716" s="171" t="str">
        <f>VLOOKUP(Revisión_Avance_Periodo!$C2716,Componentes_BD!$F$1:$G$5,2,FALSE)</f>
        <v>Fortalecer la Vigilancia.</v>
      </c>
      <c r="E2716" s="106" t="s">
        <v>12</v>
      </c>
      <c r="F2716" s="89">
        <v>11</v>
      </c>
      <c r="G2716" s="89" t="str">
        <f>VLOOKUP(Revisión_Avance_Periodo!$A2716,BD_Seguimiento_OAP_2019!$A$2:$G$294,7,FALSE)</f>
        <v>PAI</v>
      </c>
      <c r="H2716" s="89" t="str">
        <f>VLOOKUP(Revisión_Avance_Periodo!$A2716,BD_Seguimiento_OAP_2019!$A$2:$J$294,10,FALSE)</f>
        <v>PAI_07 - Rendición de Cuentas</v>
      </c>
      <c r="I2716" s="89" t="s">
        <v>1819</v>
      </c>
      <c r="J2716" s="89" t="str">
        <f>VLOOKUP(Revisión_Avance_Periodo!$I2716,BD_Seguimiento_OAP_2019!$L:$M,2,FALSE)</f>
        <v>Desarrollar un foro virtual de una temática relacionada con la Protección al usuario de los servicios de transporte</v>
      </c>
      <c r="K2716" s="106" t="s">
        <v>52</v>
      </c>
      <c r="L2716" s="172">
        <v>4.4642857142857152E-4</v>
      </c>
      <c r="M2716" s="173" t="s">
        <v>106</v>
      </c>
      <c r="N2716" s="190">
        <f>INDEX(BD_Seguimiento_OAP_2019!$AH$3:$AS$294,MATCH(Revisión_Avance_Periodo!$I2716,BD_Seguimiento_OAP_2019!$L$3:$L$294,0),MATCH(Revisión_Avance_Periodo!$M2716,BD_Seguimiento_OAP_2019!$AH$2:$AS$2,0))</f>
        <v>0</v>
      </c>
      <c r="O2716" s="190">
        <f>INDEX(BD_Seguimiento_OAP_2019!$AV$3:$BG$294,MATCH(Revisión_Avance_Periodo!$I2716,BD_Seguimiento_OAP_2019!$L$3:$L$294,0),MATCH(Revisión_Avance_Periodo!$M2716,BD_Seguimiento_OAP_2019!$AV$2:$BG$2,0))</f>
        <v>0</v>
      </c>
      <c r="P2716" s="175">
        <f t="shared" si="518"/>
        <v>0</v>
      </c>
      <c r="Q2716" s="173" t="str">
        <f>VLOOKUP(P2716,Tabla_Indicador_Gestion4[#All],3,TRUE)</f>
        <v>Por Ejecutar</v>
      </c>
      <c r="R2716" s="229">
        <f>SUBTOTAL(9,$N$2714:$N2716)</f>
        <v>0</v>
      </c>
      <c r="S2716" s="230">
        <f>SUBTOTAL(9,$O$2714:$O2716)</f>
        <v>0</v>
      </c>
      <c r="T2716" s="231">
        <f>IFERROR(+Revisión_Avance_Periodo!$S2716/Revisión_Avance_Periodo!$R2716,0)</f>
        <v>0</v>
      </c>
      <c r="U2716" s="184"/>
      <c r="V2716" s="185"/>
      <c r="W2716" s="183"/>
      <c r="X2716" s="183"/>
      <c r="Y2716" s="183"/>
      <c r="Z2716" s="186"/>
      <c r="AA2716" s="187"/>
    </row>
    <row r="2717" spans="1:27" x14ac:dyDescent="0.25">
      <c r="A2717" s="94">
        <v>229</v>
      </c>
      <c r="B2717" s="96" t="str">
        <f>CONCATENATE(Revisión_Avance_Periodo!$C2717,";",Revisión_Avance_Periodo!$E2717,";",Revisión_Avance_Periodo!$I2717)</f>
        <v>OE1;PR_10;ACT_289</v>
      </c>
      <c r="C2717" s="180" t="s">
        <v>9</v>
      </c>
      <c r="D2717" s="181" t="str">
        <f>VLOOKUP(Revisión_Avance_Periodo!$C2717,Componentes_BD!$F$1:$G$5,2,FALSE)</f>
        <v>Fortalecer la Vigilancia.</v>
      </c>
      <c r="E2717" s="119" t="s">
        <v>12</v>
      </c>
      <c r="F2717" s="95">
        <v>11</v>
      </c>
      <c r="G2717" s="95" t="str">
        <f>VLOOKUP(Revisión_Avance_Periodo!$A2717,BD_Seguimiento_OAP_2019!$A$2:$G$294,7,FALSE)</f>
        <v>PAI</v>
      </c>
      <c r="H2717" s="95" t="str">
        <f>VLOOKUP(Revisión_Avance_Periodo!$A2717,BD_Seguimiento_OAP_2019!$A$2:$J$294,10,FALSE)</f>
        <v>PAI_07 - Rendición de Cuentas</v>
      </c>
      <c r="I2717" s="95" t="s">
        <v>1819</v>
      </c>
      <c r="J2717" s="95" t="str">
        <f>VLOOKUP(Revisión_Avance_Periodo!$I2717,BD_Seguimiento_OAP_2019!$L:$M,2,FALSE)</f>
        <v>Desarrollar un foro virtual de una temática relacionada con la Protección al usuario de los servicios de transporte</v>
      </c>
      <c r="K2717" s="119" t="s">
        <v>52</v>
      </c>
      <c r="L2717" s="172">
        <v>4.4642857142857152E-4</v>
      </c>
      <c r="M2717" s="182" t="s">
        <v>107</v>
      </c>
      <c r="N2717" s="190">
        <f>INDEX(BD_Seguimiento_OAP_2019!$AH$3:$AS$294,MATCH(Revisión_Avance_Periodo!$I2717,BD_Seguimiento_OAP_2019!$L$3:$L$294,0),MATCH(Revisión_Avance_Periodo!$M2717,BD_Seguimiento_OAP_2019!$AH$2:$AS$2,0))</f>
        <v>0</v>
      </c>
      <c r="O2717" s="190">
        <f>INDEX(BD_Seguimiento_OAP_2019!$AV$3:$BG$294,MATCH(Revisión_Avance_Periodo!$I2717,BD_Seguimiento_OAP_2019!$L$3:$L$294,0),MATCH(Revisión_Avance_Periodo!$M2717,BD_Seguimiento_OAP_2019!$AV$2:$BG$2,0))</f>
        <v>0</v>
      </c>
      <c r="P2717" s="175">
        <f t="shared" si="518"/>
        <v>0</v>
      </c>
      <c r="Q2717" s="182" t="str">
        <f>VLOOKUP(P2717,Tabla_Indicador_Gestion4[#All],3,TRUE)</f>
        <v>Por Ejecutar</v>
      </c>
      <c r="R2717" s="229">
        <f>SUBTOTAL(9,$N$2714:$N2717)</f>
        <v>0</v>
      </c>
      <c r="S2717" s="230">
        <f>SUBTOTAL(9,$O$2714:$O2717)</f>
        <v>0</v>
      </c>
      <c r="T2717" s="231">
        <f>IFERROR(+Revisión_Avance_Periodo!$S2717/Revisión_Avance_Periodo!$R2717,0)</f>
        <v>0</v>
      </c>
      <c r="U2717" s="184"/>
      <c r="V2717" s="185"/>
      <c r="W2717" s="183"/>
      <c r="X2717" s="183"/>
      <c r="Y2717" s="183"/>
      <c r="Z2717" s="186"/>
      <c r="AA2717" s="187"/>
    </row>
    <row r="2718" spans="1:27" x14ac:dyDescent="0.25">
      <c r="A2718" s="88">
        <v>229</v>
      </c>
      <c r="B2718" s="91" t="str">
        <f>CONCATENATE(Revisión_Avance_Periodo!$C2718,";",Revisión_Avance_Periodo!$E2718,";",Revisión_Avance_Periodo!$I2718)</f>
        <v>OE1;PR_10;ACT_289</v>
      </c>
      <c r="C2718" s="170" t="s">
        <v>9</v>
      </c>
      <c r="D2718" s="171" t="str">
        <f>VLOOKUP(Revisión_Avance_Periodo!$C2718,Componentes_BD!$F$1:$G$5,2,FALSE)</f>
        <v>Fortalecer la Vigilancia.</v>
      </c>
      <c r="E2718" s="106" t="s">
        <v>12</v>
      </c>
      <c r="F2718" s="89">
        <v>11</v>
      </c>
      <c r="G2718" s="89" t="str">
        <f>VLOOKUP(Revisión_Avance_Periodo!$A2718,BD_Seguimiento_OAP_2019!$A$2:$G$294,7,FALSE)</f>
        <v>PAI</v>
      </c>
      <c r="H2718" s="89" t="str">
        <f>VLOOKUP(Revisión_Avance_Periodo!$A2718,BD_Seguimiento_OAP_2019!$A$2:$J$294,10,FALSE)</f>
        <v>PAI_07 - Rendición de Cuentas</v>
      </c>
      <c r="I2718" s="89" t="s">
        <v>1819</v>
      </c>
      <c r="J2718" s="89" t="str">
        <f>VLOOKUP(Revisión_Avance_Periodo!$I2718,BD_Seguimiento_OAP_2019!$L:$M,2,FALSE)</f>
        <v>Desarrollar un foro virtual de una temática relacionada con la Protección al usuario de los servicios de transporte</v>
      </c>
      <c r="K2718" s="106" t="s">
        <v>52</v>
      </c>
      <c r="L2718" s="172">
        <v>4.4642857142857152E-4</v>
      </c>
      <c r="M2718" s="173" t="s">
        <v>108</v>
      </c>
      <c r="N2718" s="190">
        <f>INDEX(BD_Seguimiento_OAP_2019!$AH$3:$AS$294,MATCH(Revisión_Avance_Periodo!$I2718,BD_Seguimiento_OAP_2019!$L$3:$L$294,0),MATCH(Revisión_Avance_Periodo!$M2718,BD_Seguimiento_OAP_2019!$AH$2:$AS$2,0))</f>
        <v>0</v>
      </c>
      <c r="O2718" s="190">
        <f>INDEX(BD_Seguimiento_OAP_2019!$AV$3:$BG$294,MATCH(Revisión_Avance_Periodo!$I2718,BD_Seguimiento_OAP_2019!$L$3:$L$294,0),MATCH(Revisión_Avance_Periodo!$M2718,BD_Seguimiento_OAP_2019!$AV$2:$BG$2,0))</f>
        <v>0</v>
      </c>
      <c r="P2718" s="175">
        <f t="shared" si="518"/>
        <v>0</v>
      </c>
      <c r="Q2718" s="173" t="str">
        <f>VLOOKUP(P2718,Tabla_Indicador_Gestion4[#All],3,TRUE)</f>
        <v>Por Ejecutar</v>
      </c>
      <c r="R2718" s="229">
        <f>SUBTOTAL(9,$N$2714:$N2718)</f>
        <v>0</v>
      </c>
      <c r="S2718" s="230">
        <f>SUBTOTAL(9,$O$2714:$O2718)</f>
        <v>0</v>
      </c>
      <c r="T2718" s="231">
        <f>IFERROR(+Revisión_Avance_Periodo!$S2718/Revisión_Avance_Periodo!$R2718,0)</f>
        <v>0</v>
      </c>
      <c r="U2718" s="184"/>
      <c r="V2718" s="185"/>
      <c r="W2718" s="183"/>
      <c r="X2718" s="183"/>
      <c r="Y2718" s="183"/>
      <c r="Z2718" s="186"/>
      <c r="AA2718" s="187"/>
    </row>
    <row r="2719" spans="1:27" x14ac:dyDescent="0.25">
      <c r="A2719" s="94">
        <v>229</v>
      </c>
      <c r="B2719" s="96" t="str">
        <f>CONCATENATE(Revisión_Avance_Periodo!$C2719,";",Revisión_Avance_Periodo!$E2719,";",Revisión_Avance_Periodo!$I2719)</f>
        <v>OE1;PR_10;ACT_289</v>
      </c>
      <c r="C2719" s="180" t="s">
        <v>9</v>
      </c>
      <c r="D2719" s="181" t="str">
        <f>VLOOKUP(Revisión_Avance_Periodo!$C2719,Componentes_BD!$F$1:$G$5,2,FALSE)</f>
        <v>Fortalecer la Vigilancia.</v>
      </c>
      <c r="E2719" s="119" t="s">
        <v>12</v>
      </c>
      <c r="F2719" s="95">
        <v>11</v>
      </c>
      <c r="G2719" s="95" t="str">
        <f>VLOOKUP(Revisión_Avance_Periodo!$A2719,BD_Seguimiento_OAP_2019!$A$2:$G$294,7,FALSE)</f>
        <v>PAI</v>
      </c>
      <c r="H2719" s="95" t="str">
        <f>VLOOKUP(Revisión_Avance_Periodo!$A2719,BD_Seguimiento_OAP_2019!$A$2:$J$294,10,FALSE)</f>
        <v>PAI_07 - Rendición de Cuentas</v>
      </c>
      <c r="I2719" s="95" t="s">
        <v>1819</v>
      </c>
      <c r="J2719" s="95" t="str">
        <f>VLOOKUP(Revisión_Avance_Periodo!$I2719,BD_Seguimiento_OAP_2019!$L:$M,2,FALSE)</f>
        <v>Desarrollar un foro virtual de una temática relacionada con la Protección al usuario de los servicios de transporte</v>
      </c>
      <c r="K2719" s="119" t="s">
        <v>52</v>
      </c>
      <c r="L2719" s="172">
        <v>4.4642857142857152E-4</v>
      </c>
      <c r="M2719" s="182" t="s">
        <v>109</v>
      </c>
      <c r="N2719" s="190">
        <f>INDEX(BD_Seguimiento_OAP_2019!$AH$3:$AS$294,MATCH(Revisión_Avance_Periodo!$I2719,BD_Seguimiento_OAP_2019!$L$3:$L$294,0),MATCH(Revisión_Avance_Periodo!$M2719,BD_Seguimiento_OAP_2019!$AH$2:$AS$2,0))</f>
        <v>0</v>
      </c>
      <c r="O2719" s="190">
        <f>INDEX(BD_Seguimiento_OAP_2019!$AV$3:$BG$294,MATCH(Revisión_Avance_Periodo!$I2719,BD_Seguimiento_OAP_2019!$L$3:$L$294,0),MATCH(Revisión_Avance_Periodo!$M2719,BD_Seguimiento_OAP_2019!$AV$2:$BG$2,0))</f>
        <v>0</v>
      </c>
      <c r="P2719" s="175">
        <f t="shared" si="518"/>
        <v>0</v>
      </c>
      <c r="Q2719" s="182" t="str">
        <f>VLOOKUP(P2719,Tabla_Indicador_Gestion4[#All],3,TRUE)</f>
        <v>Por Ejecutar</v>
      </c>
      <c r="R2719" s="229">
        <f>SUBTOTAL(9,$N$2714:$N2719)</f>
        <v>0</v>
      </c>
      <c r="S2719" s="230">
        <f>SUBTOTAL(9,$O$2714:$O2719)</f>
        <v>0</v>
      </c>
      <c r="T2719" s="231">
        <f>IFERROR(+Revisión_Avance_Periodo!$S2719/Revisión_Avance_Periodo!$R2719,0)</f>
        <v>0</v>
      </c>
      <c r="U2719" s="184"/>
      <c r="V2719" s="185"/>
      <c r="W2719" s="183"/>
      <c r="X2719" s="183"/>
      <c r="Y2719" s="183"/>
      <c r="Z2719" s="186"/>
      <c r="AA2719" s="187"/>
    </row>
    <row r="2720" spans="1:27" x14ac:dyDescent="0.25">
      <c r="A2720" s="88">
        <v>229</v>
      </c>
      <c r="B2720" s="91" t="str">
        <f>CONCATENATE(Revisión_Avance_Periodo!$C2720,";",Revisión_Avance_Periodo!$E2720,";",Revisión_Avance_Periodo!$I2720)</f>
        <v>OE1;PR_10;ACT_289</v>
      </c>
      <c r="C2720" s="170" t="s">
        <v>9</v>
      </c>
      <c r="D2720" s="171" t="str">
        <f>VLOOKUP(Revisión_Avance_Periodo!$C2720,Componentes_BD!$F$1:$G$5,2,FALSE)</f>
        <v>Fortalecer la Vigilancia.</v>
      </c>
      <c r="E2720" s="106" t="s">
        <v>12</v>
      </c>
      <c r="F2720" s="89">
        <v>11</v>
      </c>
      <c r="G2720" s="89" t="str">
        <f>VLOOKUP(Revisión_Avance_Periodo!$A2720,BD_Seguimiento_OAP_2019!$A$2:$G$294,7,FALSE)</f>
        <v>PAI</v>
      </c>
      <c r="H2720" s="89" t="str">
        <f>VLOOKUP(Revisión_Avance_Periodo!$A2720,BD_Seguimiento_OAP_2019!$A$2:$J$294,10,FALSE)</f>
        <v>PAI_07 - Rendición de Cuentas</v>
      </c>
      <c r="I2720" s="89" t="s">
        <v>1819</v>
      </c>
      <c r="J2720" s="89" t="str">
        <f>VLOOKUP(Revisión_Avance_Periodo!$I2720,BD_Seguimiento_OAP_2019!$L:$M,2,FALSE)</f>
        <v>Desarrollar un foro virtual de una temática relacionada con la Protección al usuario de los servicios de transporte</v>
      </c>
      <c r="K2720" s="106" t="s">
        <v>52</v>
      </c>
      <c r="L2720" s="172">
        <v>4.4642857142857152E-4</v>
      </c>
      <c r="M2720" s="173" t="s">
        <v>110</v>
      </c>
      <c r="N2720" s="190">
        <f>INDEX(BD_Seguimiento_OAP_2019!$AH$3:$AS$294,MATCH(Revisión_Avance_Periodo!$I2720,BD_Seguimiento_OAP_2019!$L$3:$L$294,0),MATCH(Revisión_Avance_Periodo!$M2720,BD_Seguimiento_OAP_2019!$AH$2:$AS$2,0))</f>
        <v>0</v>
      </c>
      <c r="O2720" s="190">
        <f>INDEX(BD_Seguimiento_OAP_2019!$AV$3:$BG$294,MATCH(Revisión_Avance_Periodo!$I2720,BD_Seguimiento_OAP_2019!$L$3:$L$294,0),MATCH(Revisión_Avance_Periodo!$M2720,BD_Seguimiento_OAP_2019!$AV$2:$BG$2,0))</f>
        <v>0</v>
      </c>
      <c r="P2720" s="175">
        <f t="shared" si="518"/>
        <v>0</v>
      </c>
      <c r="Q2720" s="173" t="str">
        <f>VLOOKUP(P2720,Tabla_Indicador_Gestion4[#All],3,TRUE)</f>
        <v>Por Ejecutar</v>
      </c>
      <c r="R2720" s="229">
        <f>SUBTOTAL(9,$N$2714:$N2720)</f>
        <v>0</v>
      </c>
      <c r="S2720" s="230">
        <f>SUBTOTAL(9,$O$2714:$O2720)</f>
        <v>0</v>
      </c>
      <c r="T2720" s="231">
        <f>IFERROR(+Revisión_Avance_Periodo!$S2720/Revisión_Avance_Periodo!$R2720,0)</f>
        <v>0</v>
      </c>
      <c r="U2720" s="184"/>
      <c r="V2720" s="185"/>
      <c r="W2720" s="183"/>
      <c r="X2720" s="183"/>
      <c r="Y2720" s="183"/>
      <c r="Z2720" s="186"/>
      <c r="AA2720" s="187"/>
    </row>
    <row r="2721" spans="1:27" x14ac:dyDescent="0.25">
      <c r="A2721" s="94">
        <v>229</v>
      </c>
      <c r="B2721" s="96" t="str">
        <f>CONCATENATE(Revisión_Avance_Periodo!$C2721,";",Revisión_Avance_Periodo!$E2721,";",Revisión_Avance_Periodo!$I2721)</f>
        <v>OE1;PR_10;ACT_289</v>
      </c>
      <c r="C2721" s="180" t="s">
        <v>9</v>
      </c>
      <c r="D2721" s="181" t="str">
        <f>VLOOKUP(Revisión_Avance_Periodo!$C2721,Componentes_BD!$F$1:$G$5,2,FALSE)</f>
        <v>Fortalecer la Vigilancia.</v>
      </c>
      <c r="E2721" s="119" t="s">
        <v>12</v>
      </c>
      <c r="F2721" s="95">
        <v>11</v>
      </c>
      <c r="G2721" s="95" t="str">
        <f>VLOOKUP(Revisión_Avance_Periodo!$A2721,BD_Seguimiento_OAP_2019!$A$2:$G$294,7,FALSE)</f>
        <v>PAI</v>
      </c>
      <c r="H2721" s="95" t="str">
        <f>VLOOKUP(Revisión_Avance_Periodo!$A2721,BD_Seguimiento_OAP_2019!$A$2:$J$294,10,FALSE)</f>
        <v>PAI_07 - Rendición de Cuentas</v>
      </c>
      <c r="I2721" s="95" t="s">
        <v>1819</v>
      </c>
      <c r="J2721" s="95" t="str">
        <f>VLOOKUP(Revisión_Avance_Periodo!$I2721,BD_Seguimiento_OAP_2019!$L:$M,2,FALSE)</f>
        <v>Desarrollar un foro virtual de una temática relacionada con la Protección al usuario de los servicios de transporte</v>
      </c>
      <c r="K2721" s="119" t="s">
        <v>52</v>
      </c>
      <c r="L2721" s="172">
        <v>4.4642857142857152E-4</v>
      </c>
      <c r="M2721" s="182" t="s">
        <v>111</v>
      </c>
      <c r="N2721" s="190">
        <f>INDEX(BD_Seguimiento_OAP_2019!$AH$3:$AS$294,MATCH(Revisión_Avance_Periodo!$I2721,BD_Seguimiento_OAP_2019!$L$3:$L$294,0),MATCH(Revisión_Avance_Periodo!$M2721,BD_Seguimiento_OAP_2019!$AH$2:$AS$2,0))</f>
        <v>0</v>
      </c>
      <c r="O2721" s="190">
        <f>INDEX(BD_Seguimiento_OAP_2019!$AV$3:$BG$294,MATCH(Revisión_Avance_Periodo!$I2721,BD_Seguimiento_OAP_2019!$L$3:$L$294,0),MATCH(Revisión_Avance_Periodo!$M2721,BD_Seguimiento_OAP_2019!$AV$2:$BG$2,0))</f>
        <v>0</v>
      </c>
      <c r="P2721" s="175">
        <f t="shared" si="518"/>
        <v>0</v>
      </c>
      <c r="Q2721" s="182" t="str">
        <f>VLOOKUP(P2721,Tabla_Indicador_Gestion4[#All],3,TRUE)</f>
        <v>Por Ejecutar</v>
      </c>
      <c r="R2721" s="229">
        <f>SUBTOTAL(9,$N$2714:$N2721)</f>
        <v>0</v>
      </c>
      <c r="S2721" s="230">
        <f>SUBTOTAL(9,$O$2714:$O2721)</f>
        <v>0</v>
      </c>
      <c r="T2721" s="231">
        <f>IFERROR(+Revisión_Avance_Periodo!$S2721/Revisión_Avance_Periodo!$R2721,0)</f>
        <v>0</v>
      </c>
      <c r="U2721" s="184"/>
      <c r="V2721" s="185"/>
      <c r="W2721" s="183"/>
      <c r="X2721" s="183"/>
      <c r="Y2721" s="183"/>
      <c r="Z2721" s="186"/>
      <c r="AA2721" s="187"/>
    </row>
    <row r="2722" spans="1:27" x14ac:dyDescent="0.25">
      <c r="A2722" s="88">
        <v>229</v>
      </c>
      <c r="B2722" s="91" t="str">
        <f>CONCATENATE(Revisión_Avance_Periodo!$C2722,";",Revisión_Avance_Periodo!$E2722,";",Revisión_Avance_Periodo!$I2722)</f>
        <v>OE1;PR_10;ACT_289</v>
      </c>
      <c r="C2722" s="170" t="s">
        <v>9</v>
      </c>
      <c r="D2722" s="171" t="str">
        <f>VLOOKUP(Revisión_Avance_Periodo!$C2722,Componentes_BD!$F$1:$G$5,2,FALSE)</f>
        <v>Fortalecer la Vigilancia.</v>
      </c>
      <c r="E2722" s="106" t="s">
        <v>12</v>
      </c>
      <c r="F2722" s="89">
        <v>11</v>
      </c>
      <c r="G2722" s="89" t="str">
        <f>VLOOKUP(Revisión_Avance_Periodo!$A2722,BD_Seguimiento_OAP_2019!$A$2:$G$294,7,FALSE)</f>
        <v>PAI</v>
      </c>
      <c r="H2722" s="89" t="str">
        <f>VLOOKUP(Revisión_Avance_Periodo!$A2722,BD_Seguimiento_OAP_2019!$A$2:$J$294,10,FALSE)</f>
        <v>PAI_07 - Rendición de Cuentas</v>
      </c>
      <c r="I2722" s="89" t="s">
        <v>1819</v>
      </c>
      <c r="J2722" s="89" t="str">
        <f>VLOOKUP(Revisión_Avance_Periodo!$I2722,BD_Seguimiento_OAP_2019!$L:$M,2,FALSE)</f>
        <v>Desarrollar un foro virtual de una temática relacionada con la Protección al usuario de los servicios de transporte</v>
      </c>
      <c r="K2722" s="106" t="s">
        <v>52</v>
      </c>
      <c r="L2722" s="172">
        <v>4.4642857142857152E-4</v>
      </c>
      <c r="M2722" s="173" t="s">
        <v>112</v>
      </c>
      <c r="N2722" s="190">
        <f>INDEX(BD_Seguimiento_OAP_2019!$AH$3:$AS$294,MATCH(Revisión_Avance_Periodo!$I2722,BD_Seguimiento_OAP_2019!$L$3:$L$294,0),MATCH(Revisión_Avance_Periodo!$M2722,BD_Seguimiento_OAP_2019!$AH$2:$AS$2,0))</f>
        <v>0</v>
      </c>
      <c r="O2722" s="190">
        <f>INDEX(BD_Seguimiento_OAP_2019!$AV$3:$BG$294,MATCH(Revisión_Avance_Periodo!$I2722,BD_Seguimiento_OAP_2019!$L$3:$L$294,0),MATCH(Revisión_Avance_Periodo!$M2722,BD_Seguimiento_OAP_2019!$AV$2:$BG$2,0))</f>
        <v>0</v>
      </c>
      <c r="P2722" s="175">
        <f t="shared" si="518"/>
        <v>0</v>
      </c>
      <c r="Q2722" s="173" t="str">
        <f>VLOOKUP(P2722,Tabla_Indicador_Gestion4[#All],3,TRUE)</f>
        <v>Por Ejecutar</v>
      </c>
      <c r="R2722" s="229">
        <f>SUBTOTAL(9,$N$2714:$N2722)</f>
        <v>0</v>
      </c>
      <c r="S2722" s="230">
        <f>SUBTOTAL(9,$O$2714:$O2722)</f>
        <v>0</v>
      </c>
      <c r="T2722" s="231">
        <f>IFERROR(+Revisión_Avance_Periodo!$S2722/Revisión_Avance_Periodo!$R2722,0)</f>
        <v>0</v>
      </c>
      <c r="U2722" s="184"/>
      <c r="V2722" s="185"/>
      <c r="W2722" s="183"/>
      <c r="X2722" s="183"/>
      <c r="Y2722" s="183"/>
      <c r="Z2722" s="186"/>
      <c r="AA2722" s="187"/>
    </row>
    <row r="2723" spans="1:27" x14ac:dyDescent="0.25">
      <c r="A2723" s="94">
        <v>229</v>
      </c>
      <c r="B2723" s="96" t="str">
        <f>CONCATENATE(Revisión_Avance_Periodo!$C2723,";",Revisión_Avance_Periodo!$E2723,";",Revisión_Avance_Periodo!$I2723)</f>
        <v>OE1;PR_10;ACT_289</v>
      </c>
      <c r="C2723" s="180" t="s">
        <v>9</v>
      </c>
      <c r="D2723" s="181" t="str">
        <f>VLOOKUP(Revisión_Avance_Periodo!$C2723,Componentes_BD!$F$1:$G$5,2,FALSE)</f>
        <v>Fortalecer la Vigilancia.</v>
      </c>
      <c r="E2723" s="119" t="s">
        <v>12</v>
      </c>
      <c r="F2723" s="95">
        <v>11</v>
      </c>
      <c r="G2723" s="95" t="str">
        <f>VLOOKUP(Revisión_Avance_Periodo!$A2723,BD_Seguimiento_OAP_2019!$A$2:$G$294,7,FALSE)</f>
        <v>PAI</v>
      </c>
      <c r="H2723" s="95" t="str">
        <f>VLOOKUP(Revisión_Avance_Periodo!$A2723,BD_Seguimiento_OAP_2019!$A$2:$J$294,10,FALSE)</f>
        <v>PAI_07 - Rendición de Cuentas</v>
      </c>
      <c r="I2723" s="95" t="s">
        <v>1819</v>
      </c>
      <c r="J2723" s="95" t="str">
        <f>VLOOKUP(Revisión_Avance_Periodo!$I2723,BD_Seguimiento_OAP_2019!$L:$M,2,FALSE)</f>
        <v>Desarrollar un foro virtual de una temática relacionada con la Protección al usuario de los servicios de transporte</v>
      </c>
      <c r="K2723" s="119" t="s">
        <v>52</v>
      </c>
      <c r="L2723" s="172">
        <v>4.4642857142857152E-4</v>
      </c>
      <c r="M2723" s="182" t="s">
        <v>113</v>
      </c>
      <c r="N2723" s="190">
        <f>INDEX(BD_Seguimiento_OAP_2019!$AH$3:$AS$294,MATCH(Revisión_Avance_Periodo!$I2723,BD_Seguimiento_OAP_2019!$L$3:$L$294,0),MATCH(Revisión_Avance_Periodo!$M2723,BD_Seguimiento_OAP_2019!$AH$2:$AS$2,0))</f>
        <v>1</v>
      </c>
      <c r="O2723" s="190">
        <f>INDEX(BD_Seguimiento_OAP_2019!$AV$3:$BG$294,MATCH(Revisión_Avance_Periodo!$I2723,BD_Seguimiento_OAP_2019!$L$3:$L$294,0),MATCH(Revisión_Avance_Periodo!$M2723,BD_Seguimiento_OAP_2019!$AV$2:$BG$2,0))</f>
        <v>0</v>
      </c>
      <c r="P2723" s="188">
        <f t="shared" si="515"/>
        <v>0</v>
      </c>
      <c r="Q2723" s="182" t="str">
        <f>VLOOKUP(P2723,Tabla_Indicador_Gestion4[#All],3,TRUE)</f>
        <v>Por Ejecutar</v>
      </c>
      <c r="R2723" s="229">
        <f>SUBTOTAL(9,$N$2714:$N2723)</f>
        <v>1</v>
      </c>
      <c r="S2723" s="230">
        <f>SUBTOTAL(9,$O$2714:$O2723)</f>
        <v>0</v>
      </c>
      <c r="T2723" s="231">
        <f>IFERROR(+Revisión_Avance_Periodo!$S2723/Revisión_Avance_Periodo!$R2723,0)</f>
        <v>0</v>
      </c>
      <c r="U2723" s="184"/>
      <c r="V2723" s="185"/>
      <c r="W2723" s="183"/>
      <c r="X2723" s="183"/>
      <c r="Y2723" s="183"/>
      <c r="Z2723" s="186"/>
      <c r="AA2723" s="187"/>
    </row>
    <row r="2724" spans="1:27" x14ac:dyDescent="0.25">
      <c r="A2724" s="88">
        <v>229</v>
      </c>
      <c r="B2724" s="91" t="str">
        <f>CONCATENATE(Revisión_Avance_Periodo!$C2724,";",Revisión_Avance_Periodo!$E2724,";",Revisión_Avance_Periodo!$I2724)</f>
        <v>OE1;PR_10;ACT_289</v>
      </c>
      <c r="C2724" s="170" t="s">
        <v>9</v>
      </c>
      <c r="D2724" s="171" t="str">
        <f>VLOOKUP(Revisión_Avance_Periodo!$C2724,Componentes_BD!$F$1:$G$5,2,FALSE)</f>
        <v>Fortalecer la Vigilancia.</v>
      </c>
      <c r="E2724" s="106" t="s">
        <v>12</v>
      </c>
      <c r="F2724" s="89">
        <v>11</v>
      </c>
      <c r="G2724" s="89" t="str">
        <f>VLOOKUP(Revisión_Avance_Periodo!$A2724,BD_Seguimiento_OAP_2019!$A$2:$G$294,7,FALSE)</f>
        <v>PAI</v>
      </c>
      <c r="H2724" s="89" t="str">
        <f>VLOOKUP(Revisión_Avance_Periodo!$A2724,BD_Seguimiento_OAP_2019!$A$2:$J$294,10,FALSE)</f>
        <v>PAI_07 - Rendición de Cuentas</v>
      </c>
      <c r="I2724" s="89" t="s">
        <v>1819</v>
      </c>
      <c r="J2724" s="89" t="str">
        <f>VLOOKUP(Revisión_Avance_Periodo!$I2724,BD_Seguimiento_OAP_2019!$L:$M,2,FALSE)</f>
        <v>Desarrollar un foro virtual de una temática relacionada con la Protección al usuario de los servicios de transporte</v>
      </c>
      <c r="K2724" s="106" t="s">
        <v>52</v>
      </c>
      <c r="L2724" s="172">
        <v>4.4642857142857152E-4</v>
      </c>
      <c r="M2724" s="173" t="s">
        <v>114</v>
      </c>
      <c r="N2724" s="190">
        <f>INDEX(BD_Seguimiento_OAP_2019!$AH$3:$AS$294,MATCH(Revisión_Avance_Periodo!$I2724,BD_Seguimiento_OAP_2019!$L$3:$L$294,0),MATCH(Revisión_Avance_Periodo!$M2724,BD_Seguimiento_OAP_2019!$AH$2:$AS$2,0))</f>
        <v>0</v>
      </c>
      <c r="O2724" s="190">
        <f>INDEX(BD_Seguimiento_OAP_2019!$AV$3:$BG$294,MATCH(Revisión_Avance_Periodo!$I2724,BD_Seguimiento_OAP_2019!$L$3:$L$294,0),MATCH(Revisión_Avance_Periodo!$M2724,BD_Seguimiento_OAP_2019!$AV$2:$BG$2,0))</f>
        <v>0</v>
      </c>
      <c r="P2724" s="175">
        <f t="shared" ref="P2724:P2730" si="519">IFERROR((O2724/N2724),0)</f>
        <v>0</v>
      </c>
      <c r="Q2724" s="173" t="str">
        <f>VLOOKUP(P2724,Tabla_Indicador_Gestion4[#All],3,TRUE)</f>
        <v>Por Ejecutar</v>
      </c>
      <c r="R2724" s="229">
        <f>SUBTOTAL(9,$N$2714:$N2724)</f>
        <v>1</v>
      </c>
      <c r="S2724" s="230">
        <f>SUBTOTAL(9,$O$2714:$O2724)</f>
        <v>0</v>
      </c>
      <c r="T2724" s="231">
        <f>IFERROR(+Revisión_Avance_Periodo!$S2724/Revisión_Avance_Periodo!$R2724,0)</f>
        <v>0</v>
      </c>
      <c r="U2724" s="184"/>
      <c r="V2724" s="185"/>
      <c r="W2724" s="183"/>
      <c r="X2724" s="183"/>
      <c r="Y2724" s="183"/>
      <c r="Z2724" s="186"/>
      <c r="AA2724" s="187"/>
    </row>
    <row r="2725" spans="1:27" ht="15.75" thickBot="1" x14ac:dyDescent="0.3">
      <c r="A2725" s="94">
        <v>229</v>
      </c>
      <c r="B2725" s="96" t="str">
        <f>CONCATENATE(Revisión_Avance_Periodo!$C2725,";",Revisión_Avance_Periodo!$E2725,";",Revisión_Avance_Periodo!$I2725)</f>
        <v>OE1;PR_10;ACT_289</v>
      </c>
      <c r="C2725" s="180" t="s">
        <v>9</v>
      </c>
      <c r="D2725" s="181" t="str">
        <f>VLOOKUP(Revisión_Avance_Periodo!$C2725,Componentes_BD!$F$1:$G$5,2,FALSE)</f>
        <v>Fortalecer la Vigilancia.</v>
      </c>
      <c r="E2725" s="119" t="s">
        <v>12</v>
      </c>
      <c r="F2725" s="95">
        <v>11</v>
      </c>
      <c r="G2725" s="95" t="str">
        <f>VLOOKUP(Revisión_Avance_Periodo!$A2725,BD_Seguimiento_OAP_2019!$A$2:$G$294,7,FALSE)</f>
        <v>PAI</v>
      </c>
      <c r="H2725" s="95" t="str">
        <f>VLOOKUP(Revisión_Avance_Periodo!$A2725,BD_Seguimiento_OAP_2019!$A$2:$J$294,10,FALSE)</f>
        <v>PAI_07 - Rendición de Cuentas</v>
      </c>
      <c r="I2725" s="95" t="s">
        <v>1819</v>
      </c>
      <c r="J2725" s="95" t="str">
        <f>VLOOKUP(Revisión_Avance_Periodo!$I2725,BD_Seguimiento_OAP_2019!$L:$M,2,FALSE)</f>
        <v>Desarrollar un foro virtual de una temática relacionada con la Protección al usuario de los servicios de transporte</v>
      </c>
      <c r="K2725" s="119" t="s">
        <v>52</v>
      </c>
      <c r="L2725" s="172">
        <v>4.4642857142857152E-4</v>
      </c>
      <c r="M2725" s="182" t="s">
        <v>115</v>
      </c>
      <c r="N2725" s="190">
        <f>INDEX(BD_Seguimiento_OAP_2019!$AH$3:$AS$294,MATCH(Revisión_Avance_Periodo!$I2725,BD_Seguimiento_OAP_2019!$L$3:$L$294,0),MATCH(Revisión_Avance_Periodo!$M2725,BD_Seguimiento_OAP_2019!$AH$2:$AS$2,0))</f>
        <v>0</v>
      </c>
      <c r="O2725" s="190">
        <f>INDEX(BD_Seguimiento_OAP_2019!$AV$3:$BG$294,MATCH(Revisión_Avance_Periodo!$I2725,BD_Seguimiento_OAP_2019!$L$3:$L$294,0),MATCH(Revisión_Avance_Periodo!$M2725,BD_Seguimiento_OAP_2019!$AV$2:$BG$2,0))</f>
        <v>0</v>
      </c>
      <c r="P2725" s="175">
        <f t="shared" si="519"/>
        <v>0</v>
      </c>
      <c r="Q2725" s="182" t="str">
        <f>VLOOKUP(P2725,Tabla_Indicador_Gestion4[#All],3,TRUE)</f>
        <v>Por Ejecutar</v>
      </c>
      <c r="R2725" s="229">
        <f>SUBTOTAL(9,$N$2714:$N2725)</f>
        <v>1</v>
      </c>
      <c r="S2725" s="230">
        <f>SUBTOTAL(9,$O$2714:$O2725)</f>
        <v>0</v>
      </c>
      <c r="T2725" s="231">
        <f>IFERROR(+Revisión_Avance_Periodo!$S2725/Revisión_Avance_Periodo!$R2725,0)</f>
        <v>0</v>
      </c>
      <c r="U2725" s="184"/>
      <c r="V2725" s="185"/>
      <c r="W2725" s="183"/>
      <c r="X2725" s="183"/>
      <c r="Y2725" s="183"/>
      <c r="Z2725" s="186"/>
      <c r="AA2725" s="187"/>
    </row>
    <row r="2726" spans="1:27" x14ac:dyDescent="0.25">
      <c r="A2726" s="88">
        <v>230</v>
      </c>
      <c r="B2726" s="91" t="str">
        <f>CONCATENATE(Revisión_Avance_Periodo!$C2726,";",Revisión_Avance_Periodo!$E2726,";",Revisión_Avance_Periodo!$I2726)</f>
        <v>OE1;PR_10;ACT_249</v>
      </c>
      <c r="C2726" s="170" t="s">
        <v>9</v>
      </c>
      <c r="D2726" s="171" t="str">
        <f>VLOOKUP(Revisión_Avance_Periodo!$C2726,Componentes_BD!$F$1:$G$5,2,FALSE)</f>
        <v>Fortalecer la Vigilancia.</v>
      </c>
      <c r="E2726" s="106" t="s">
        <v>12</v>
      </c>
      <c r="F2726" s="89">
        <v>11</v>
      </c>
      <c r="G2726" s="89" t="str">
        <f>VLOOKUP(Revisión_Avance_Periodo!$A2726,BD_Seguimiento_OAP_2019!$A$2:$G$294,7,FALSE)</f>
        <v>PAI</v>
      </c>
      <c r="H2726" s="89" t="str">
        <f>VLOOKUP(Revisión_Avance_Periodo!$A2726,BD_Seguimiento_OAP_2019!$A$2:$J$294,10,FALSE)</f>
        <v>PAI_07 - Rendición de Cuentas</v>
      </c>
      <c r="I2726" s="89" t="s">
        <v>1822</v>
      </c>
      <c r="J2726" s="89" t="str">
        <f>VLOOKUP(Revisión_Avance_Periodo!$I2726,BD_Seguimiento_OAP_2019!$L:$M,2,FALSE)</f>
        <v>Desarrollar un chat temáticos de un tema relacionado con las acciones desarrolladas por la Delegatura de Concesiones e Infraestructura</v>
      </c>
      <c r="K2726" s="106" t="s">
        <v>45</v>
      </c>
      <c r="L2726" s="172">
        <v>4.4642857142857152E-4</v>
      </c>
      <c r="M2726" s="173" t="s">
        <v>104</v>
      </c>
      <c r="N2726" s="190">
        <f>INDEX(BD_Seguimiento_OAP_2019!$AH$3:$AS$294,MATCH(Revisión_Avance_Periodo!$I2726,BD_Seguimiento_OAP_2019!$L$3:$L$294,0),MATCH(Revisión_Avance_Periodo!$M2726,BD_Seguimiento_OAP_2019!$AH$2:$AS$2,0))</f>
        <v>0</v>
      </c>
      <c r="O2726" s="190">
        <f>INDEX(BD_Seguimiento_OAP_2019!$AV$3:$BG$294,MATCH(Revisión_Avance_Periodo!$I2726,BD_Seguimiento_OAP_2019!$L$3:$L$294,0),MATCH(Revisión_Avance_Periodo!$M2726,BD_Seguimiento_OAP_2019!$AV$2:$BG$2,0))</f>
        <v>0</v>
      </c>
      <c r="P2726" s="175">
        <f t="shared" si="519"/>
        <v>0</v>
      </c>
      <c r="Q2726" s="173" t="str">
        <f>VLOOKUP(P2726,Tabla_Indicador_Gestion4[#All],3,TRUE)</f>
        <v>Por Ejecutar</v>
      </c>
      <c r="R2726" s="232">
        <f>SUBTOTAL(9,$N$2726:$N2726)</f>
        <v>0</v>
      </c>
      <c r="S2726" s="233">
        <f>SUBTOTAL(9,$O$2726:$O2726)</f>
        <v>0</v>
      </c>
      <c r="T2726" s="234">
        <f>IFERROR(+Revisión_Avance_Periodo!$S2726/Revisión_Avance_Periodo!$R2726,0)</f>
        <v>0</v>
      </c>
      <c r="U2726" s="191">
        <f>SUBTOTAL(9,N2726:N2737)</f>
        <v>1</v>
      </c>
      <c r="V2726" s="192">
        <f>SUBTOTAL(9,O2726:O2737)</f>
        <v>1</v>
      </c>
      <c r="W2726" s="176">
        <f t="shared" ref="W2726" si="520">+V2726/U2726</f>
        <v>1</v>
      </c>
      <c r="X2726" s="176"/>
      <c r="Y2726" s="176">
        <f>100%-Revisión_Avance_Periodo!$W2726</f>
        <v>0</v>
      </c>
      <c r="Z2726" s="178" t="str">
        <f>VLOOKUP(W2726,Tabla_Indicador_Gestion4[],3,TRUE)</f>
        <v>Culminada</v>
      </c>
      <c r="AA2726" s="179">
        <f>Revisión_Avance_Periodo!$W2726*Revisión_Avance_Periodo!$L2726</f>
        <v>4.4642857142857152E-4</v>
      </c>
    </row>
    <row r="2727" spans="1:27" x14ac:dyDescent="0.25">
      <c r="A2727" s="94">
        <v>230</v>
      </c>
      <c r="B2727" s="96" t="str">
        <f>CONCATENATE(Revisión_Avance_Periodo!$C2727,";",Revisión_Avance_Periodo!$E2727,";",Revisión_Avance_Periodo!$I2727)</f>
        <v>OE1;PR_10;ACT_249</v>
      </c>
      <c r="C2727" s="180" t="s">
        <v>9</v>
      </c>
      <c r="D2727" s="181" t="str">
        <f>VLOOKUP(Revisión_Avance_Periodo!$C2727,Componentes_BD!$F$1:$G$5,2,FALSE)</f>
        <v>Fortalecer la Vigilancia.</v>
      </c>
      <c r="E2727" s="119" t="s">
        <v>12</v>
      </c>
      <c r="F2727" s="95">
        <v>11</v>
      </c>
      <c r="G2727" s="95" t="str">
        <f>VLOOKUP(Revisión_Avance_Periodo!$A2727,BD_Seguimiento_OAP_2019!$A$2:$G$294,7,FALSE)</f>
        <v>PAI</v>
      </c>
      <c r="H2727" s="95" t="str">
        <f>VLOOKUP(Revisión_Avance_Periodo!$A2727,BD_Seguimiento_OAP_2019!$A$2:$J$294,10,FALSE)</f>
        <v>PAI_07 - Rendición de Cuentas</v>
      </c>
      <c r="I2727" s="95" t="s">
        <v>1822</v>
      </c>
      <c r="J2727" s="95" t="str">
        <f>VLOOKUP(Revisión_Avance_Periodo!$I2727,BD_Seguimiento_OAP_2019!$L:$M,2,FALSE)</f>
        <v>Desarrollar un chat temáticos de un tema relacionado con las acciones desarrolladas por la Delegatura de Concesiones e Infraestructura</v>
      </c>
      <c r="K2727" s="119" t="s">
        <v>45</v>
      </c>
      <c r="L2727" s="172">
        <v>4.4642857142857152E-4</v>
      </c>
      <c r="M2727" s="182" t="s">
        <v>105</v>
      </c>
      <c r="N2727" s="190">
        <f>INDEX(BD_Seguimiento_OAP_2019!$AH$3:$AS$294,MATCH(Revisión_Avance_Periodo!$I2727,BD_Seguimiento_OAP_2019!$L$3:$L$294,0),MATCH(Revisión_Avance_Periodo!$M2727,BD_Seguimiento_OAP_2019!$AH$2:$AS$2,0))</f>
        <v>0</v>
      </c>
      <c r="O2727" s="190">
        <f>INDEX(BD_Seguimiento_OAP_2019!$AV$3:$BG$294,MATCH(Revisión_Avance_Periodo!$I2727,BD_Seguimiento_OAP_2019!$L$3:$L$294,0),MATCH(Revisión_Avance_Periodo!$M2727,BD_Seguimiento_OAP_2019!$AV$2:$BG$2,0))</f>
        <v>0</v>
      </c>
      <c r="P2727" s="175">
        <f t="shared" si="519"/>
        <v>0</v>
      </c>
      <c r="Q2727" s="182" t="str">
        <f>VLOOKUP(P2727,Tabla_Indicador_Gestion4[#All],3,TRUE)</f>
        <v>Por Ejecutar</v>
      </c>
      <c r="R2727" s="229">
        <f>SUBTOTAL(9,$N$2726:$N2727)</f>
        <v>0</v>
      </c>
      <c r="S2727" s="230">
        <f>SUBTOTAL(9,$O$2726:$O2727)</f>
        <v>0</v>
      </c>
      <c r="T2727" s="231">
        <f>IFERROR(+Revisión_Avance_Periodo!$S2727/Revisión_Avance_Periodo!$R2727,0)</f>
        <v>0</v>
      </c>
      <c r="U2727" s="184"/>
      <c r="V2727" s="185"/>
      <c r="W2727" s="183"/>
      <c r="X2727" s="183"/>
      <c r="Y2727" s="183"/>
      <c r="Z2727" s="186"/>
      <c r="AA2727" s="187"/>
    </row>
    <row r="2728" spans="1:27" x14ac:dyDescent="0.25">
      <c r="A2728" s="88">
        <v>230</v>
      </c>
      <c r="B2728" s="91" t="str">
        <f>CONCATENATE(Revisión_Avance_Periodo!$C2728,";",Revisión_Avance_Periodo!$E2728,";",Revisión_Avance_Periodo!$I2728)</f>
        <v>OE1;PR_10;ACT_249</v>
      </c>
      <c r="C2728" s="170" t="s">
        <v>9</v>
      </c>
      <c r="D2728" s="171" t="str">
        <f>VLOOKUP(Revisión_Avance_Periodo!$C2728,Componentes_BD!$F$1:$G$5,2,FALSE)</f>
        <v>Fortalecer la Vigilancia.</v>
      </c>
      <c r="E2728" s="106" t="s">
        <v>12</v>
      </c>
      <c r="F2728" s="89">
        <v>11</v>
      </c>
      <c r="G2728" s="89" t="str">
        <f>VLOOKUP(Revisión_Avance_Periodo!$A2728,BD_Seguimiento_OAP_2019!$A$2:$G$294,7,FALSE)</f>
        <v>PAI</v>
      </c>
      <c r="H2728" s="89" t="str">
        <f>VLOOKUP(Revisión_Avance_Periodo!$A2728,BD_Seguimiento_OAP_2019!$A$2:$J$294,10,FALSE)</f>
        <v>PAI_07 - Rendición de Cuentas</v>
      </c>
      <c r="I2728" s="89" t="s">
        <v>1822</v>
      </c>
      <c r="J2728" s="89" t="str">
        <f>VLOOKUP(Revisión_Avance_Periodo!$I2728,BD_Seguimiento_OAP_2019!$L:$M,2,FALSE)</f>
        <v>Desarrollar un chat temáticos de un tema relacionado con las acciones desarrolladas por la Delegatura de Concesiones e Infraestructura</v>
      </c>
      <c r="K2728" s="106" t="s">
        <v>45</v>
      </c>
      <c r="L2728" s="172">
        <v>4.4642857142857152E-4</v>
      </c>
      <c r="M2728" s="173" t="s">
        <v>106</v>
      </c>
      <c r="N2728" s="190">
        <f>INDEX(BD_Seguimiento_OAP_2019!$AH$3:$AS$294,MATCH(Revisión_Avance_Periodo!$I2728,BD_Seguimiento_OAP_2019!$L$3:$L$294,0),MATCH(Revisión_Avance_Periodo!$M2728,BD_Seguimiento_OAP_2019!$AH$2:$AS$2,0))</f>
        <v>0</v>
      </c>
      <c r="O2728" s="190">
        <f>INDEX(BD_Seguimiento_OAP_2019!$AV$3:$BG$294,MATCH(Revisión_Avance_Periodo!$I2728,BD_Seguimiento_OAP_2019!$L$3:$L$294,0),MATCH(Revisión_Avance_Periodo!$M2728,BD_Seguimiento_OAP_2019!$AV$2:$BG$2,0))</f>
        <v>0</v>
      </c>
      <c r="P2728" s="175">
        <f t="shared" si="519"/>
        <v>0</v>
      </c>
      <c r="Q2728" s="173" t="str">
        <f>VLOOKUP(P2728,Tabla_Indicador_Gestion4[#All],3,TRUE)</f>
        <v>Por Ejecutar</v>
      </c>
      <c r="R2728" s="229">
        <f>SUBTOTAL(9,$N$2726:$N2728)</f>
        <v>0</v>
      </c>
      <c r="S2728" s="230">
        <f>SUBTOTAL(9,$O$2726:$O2728)</f>
        <v>0</v>
      </c>
      <c r="T2728" s="231">
        <f>IFERROR(+Revisión_Avance_Periodo!$S2728/Revisión_Avance_Periodo!$R2728,0)</f>
        <v>0</v>
      </c>
      <c r="U2728" s="184"/>
      <c r="V2728" s="185"/>
      <c r="W2728" s="183"/>
      <c r="X2728" s="183"/>
      <c r="Y2728" s="183"/>
      <c r="Z2728" s="186"/>
      <c r="AA2728" s="187"/>
    </row>
    <row r="2729" spans="1:27" x14ac:dyDescent="0.25">
      <c r="A2729" s="94">
        <v>230</v>
      </c>
      <c r="B2729" s="96" t="str">
        <f>CONCATENATE(Revisión_Avance_Periodo!$C2729,";",Revisión_Avance_Periodo!$E2729,";",Revisión_Avance_Periodo!$I2729)</f>
        <v>OE1;PR_10;ACT_249</v>
      </c>
      <c r="C2729" s="180" t="s">
        <v>9</v>
      </c>
      <c r="D2729" s="181" t="str">
        <f>VLOOKUP(Revisión_Avance_Periodo!$C2729,Componentes_BD!$F$1:$G$5,2,FALSE)</f>
        <v>Fortalecer la Vigilancia.</v>
      </c>
      <c r="E2729" s="119" t="s">
        <v>12</v>
      </c>
      <c r="F2729" s="95">
        <v>11</v>
      </c>
      <c r="G2729" s="95" t="str">
        <f>VLOOKUP(Revisión_Avance_Periodo!$A2729,BD_Seguimiento_OAP_2019!$A$2:$G$294,7,FALSE)</f>
        <v>PAI</v>
      </c>
      <c r="H2729" s="95" t="str">
        <f>VLOOKUP(Revisión_Avance_Periodo!$A2729,BD_Seguimiento_OAP_2019!$A$2:$J$294,10,FALSE)</f>
        <v>PAI_07 - Rendición de Cuentas</v>
      </c>
      <c r="I2729" s="95" t="s">
        <v>1822</v>
      </c>
      <c r="J2729" s="95" t="str">
        <f>VLOOKUP(Revisión_Avance_Periodo!$I2729,BD_Seguimiento_OAP_2019!$L:$M,2,FALSE)</f>
        <v>Desarrollar un chat temáticos de un tema relacionado con las acciones desarrolladas por la Delegatura de Concesiones e Infraestructura</v>
      </c>
      <c r="K2729" s="119" t="s">
        <v>45</v>
      </c>
      <c r="L2729" s="172">
        <v>4.4642857142857152E-4</v>
      </c>
      <c r="M2729" s="182" t="s">
        <v>107</v>
      </c>
      <c r="N2729" s="190">
        <f>INDEX(BD_Seguimiento_OAP_2019!$AH$3:$AS$294,MATCH(Revisión_Avance_Periodo!$I2729,BD_Seguimiento_OAP_2019!$L$3:$L$294,0),MATCH(Revisión_Avance_Periodo!$M2729,BD_Seguimiento_OAP_2019!$AH$2:$AS$2,0))</f>
        <v>0</v>
      </c>
      <c r="O2729" s="190">
        <f>INDEX(BD_Seguimiento_OAP_2019!$AV$3:$BG$294,MATCH(Revisión_Avance_Periodo!$I2729,BD_Seguimiento_OAP_2019!$L$3:$L$294,0),MATCH(Revisión_Avance_Periodo!$M2729,BD_Seguimiento_OAP_2019!$AV$2:$BG$2,0))</f>
        <v>0</v>
      </c>
      <c r="P2729" s="175">
        <f t="shared" si="519"/>
        <v>0</v>
      </c>
      <c r="Q2729" s="182" t="str">
        <f>VLOOKUP(P2729,Tabla_Indicador_Gestion4[#All],3,TRUE)</f>
        <v>Por Ejecutar</v>
      </c>
      <c r="R2729" s="229">
        <f>SUBTOTAL(9,$N$2726:$N2729)</f>
        <v>0</v>
      </c>
      <c r="S2729" s="230">
        <f>SUBTOTAL(9,$O$2726:$O2729)</f>
        <v>0</v>
      </c>
      <c r="T2729" s="231">
        <f>IFERROR(+Revisión_Avance_Periodo!$S2729/Revisión_Avance_Periodo!$R2729,0)</f>
        <v>0</v>
      </c>
      <c r="U2729" s="184"/>
      <c r="V2729" s="185"/>
      <c r="W2729" s="183"/>
      <c r="X2729" s="183"/>
      <c r="Y2729" s="183"/>
      <c r="Z2729" s="186"/>
      <c r="AA2729" s="187"/>
    </row>
    <row r="2730" spans="1:27" x14ac:dyDescent="0.25">
      <c r="A2730" s="88">
        <v>230</v>
      </c>
      <c r="B2730" s="91" t="str">
        <f>CONCATENATE(Revisión_Avance_Periodo!$C2730,";",Revisión_Avance_Periodo!$E2730,";",Revisión_Avance_Periodo!$I2730)</f>
        <v>OE1;PR_10;ACT_249</v>
      </c>
      <c r="C2730" s="170" t="s">
        <v>9</v>
      </c>
      <c r="D2730" s="171" t="str">
        <f>VLOOKUP(Revisión_Avance_Periodo!$C2730,Componentes_BD!$F$1:$G$5,2,FALSE)</f>
        <v>Fortalecer la Vigilancia.</v>
      </c>
      <c r="E2730" s="106" t="s">
        <v>12</v>
      </c>
      <c r="F2730" s="89">
        <v>11</v>
      </c>
      <c r="G2730" s="89" t="str">
        <f>VLOOKUP(Revisión_Avance_Periodo!$A2730,BD_Seguimiento_OAP_2019!$A$2:$G$294,7,FALSE)</f>
        <v>PAI</v>
      </c>
      <c r="H2730" s="89" t="str">
        <f>VLOOKUP(Revisión_Avance_Periodo!$A2730,BD_Seguimiento_OAP_2019!$A$2:$J$294,10,FALSE)</f>
        <v>PAI_07 - Rendición de Cuentas</v>
      </c>
      <c r="I2730" s="89" t="s">
        <v>1822</v>
      </c>
      <c r="J2730" s="89" t="str">
        <f>VLOOKUP(Revisión_Avance_Periodo!$I2730,BD_Seguimiento_OAP_2019!$L:$M,2,FALSE)</f>
        <v>Desarrollar un chat temáticos de un tema relacionado con las acciones desarrolladas por la Delegatura de Concesiones e Infraestructura</v>
      </c>
      <c r="K2730" s="106" t="s">
        <v>45</v>
      </c>
      <c r="L2730" s="172">
        <v>4.4642857142857152E-4</v>
      </c>
      <c r="M2730" s="173" t="s">
        <v>108</v>
      </c>
      <c r="N2730" s="190">
        <f>INDEX(BD_Seguimiento_OAP_2019!$AH$3:$AS$294,MATCH(Revisión_Avance_Periodo!$I2730,BD_Seguimiento_OAP_2019!$L$3:$L$294,0),MATCH(Revisión_Avance_Periodo!$M2730,BD_Seguimiento_OAP_2019!$AH$2:$AS$2,0))</f>
        <v>0</v>
      </c>
      <c r="O2730" s="190">
        <f>INDEX(BD_Seguimiento_OAP_2019!$AV$3:$BG$294,MATCH(Revisión_Avance_Periodo!$I2730,BD_Seguimiento_OAP_2019!$L$3:$L$294,0),MATCH(Revisión_Avance_Periodo!$M2730,BD_Seguimiento_OAP_2019!$AV$2:$BG$2,0))</f>
        <v>0</v>
      </c>
      <c r="P2730" s="175">
        <f t="shared" si="519"/>
        <v>0</v>
      </c>
      <c r="Q2730" s="173" t="str">
        <f>VLOOKUP(P2730,Tabla_Indicador_Gestion4[#All],3,TRUE)</f>
        <v>Por Ejecutar</v>
      </c>
      <c r="R2730" s="229">
        <f>SUBTOTAL(9,$N$2726:$N2730)</f>
        <v>0</v>
      </c>
      <c r="S2730" s="230">
        <f>SUBTOTAL(9,$O$2726:$O2730)</f>
        <v>0</v>
      </c>
      <c r="T2730" s="231">
        <f>IFERROR(+Revisión_Avance_Periodo!$S2730/Revisión_Avance_Periodo!$R2730,0)</f>
        <v>0</v>
      </c>
      <c r="U2730" s="184"/>
      <c r="V2730" s="185"/>
      <c r="W2730" s="183"/>
      <c r="X2730" s="183"/>
      <c r="Y2730" s="183"/>
      <c r="Z2730" s="186"/>
      <c r="AA2730" s="187"/>
    </row>
    <row r="2731" spans="1:27" x14ac:dyDescent="0.25">
      <c r="A2731" s="94">
        <v>230</v>
      </c>
      <c r="B2731" s="96" t="str">
        <f>CONCATENATE(Revisión_Avance_Periodo!$C2731,";",Revisión_Avance_Periodo!$E2731,";",Revisión_Avance_Periodo!$I2731)</f>
        <v>OE1;PR_10;ACT_249</v>
      </c>
      <c r="C2731" s="180" t="s">
        <v>9</v>
      </c>
      <c r="D2731" s="181" t="str">
        <f>VLOOKUP(Revisión_Avance_Periodo!$C2731,Componentes_BD!$F$1:$G$5,2,FALSE)</f>
        <v>Fortalecer la Vigilancia.</v>
      </c>
      <c r="E2731" s="119" t="s">
        <v>12</v>
      </c>
      <c r="F2731" s="95">
        <v>11</v>
      </c>
      <c r="G2731" s="95" t="str">
        <f>VLOOKUP(Revisión_Avance_Periodo!$A2731,BD_Seguimiento_OAP_2019!$A$2:$G$294,7,FALSE)</f>
        <v>PAI</v>
      </c>
      <c r="H2731" s="95" t="str">
        <f>VLOOKUP(Revisión_Avance_Periodo!$A2731,BD_Seguimiento_OAP_2019!$A$2:$J$294,10,FALSE)</f>
        <v>PAI_07 - Rendición de Cuentas</v>
      </c>
      <c r="I2731" s="95" t="s">
        <v>1822</v>
      </c>
      <c r="J2731" s="95" t="str">
        <f>VLOOKUP(Revisión_Avance_Periodo!$I2731,BD_Seguimiento_OAP_2019!$L:$M,2,FALSE)</f>
        <v>Desarrollar un chat temáticos de un tema relacionado con las acciones desarrolladas por la Delegatura de Concesiones e Infraestructura</v>
      </c>
      <c r="K2731" s="119" t="s">
        <v>45</v>
      </c>
      <c r="L2731" s="172">
        <v>4.4642857142857152E-4</v>
      </c>
      <c r="M2731" s="182" t="s">
        <v>109</v>
      </c>
      <c r="N2731" s="190">
        <f>INDEX(BD_Seguimiento_OAP_2019!$AH$3:$AS$294,MATCH(Revisión_Avance_Periodo!$I2731,BD_Seguimiento_OAP_2019!$L$3:$L$294,0),MATCH(Revisión_Avance_Periodo!$M2731,BD_Seguimiento_OAP_2019!$AH$2:$AS$2,0))</f>
        <v>1</v>
      </c>
      <c r="O2731" s="190">
        <f>INDEX(BD_Seguimiento_OAP_2019!$AV$3:$BG$294,MATCH(Revisión_Avance_Periodo!$I2731,BD_Seguimiento_OAP_2019!$L$3:$L$294,0),MATCH(Revisión_Avance_Periodo!$M2731,BD_Seguimiento_OAP_2019!$AV$2:$BG$2,0))</f>
        <v>1</v>
      </c>
      <c r="P2731" s="188">
        <f t="shared" si="515"/>
        <v>1</v>
      </c>
      <c r="Q2731" s="182" t="str">
        <f>VLOOKUP(P2731,Tabla_Indicador_Gestion4[#All],3,TRUE)</f>
        <v>Culminada</v>
      </c>
      <c r="R2731" s="229">
        <f>SUBTOTAL(9,$N$2726:$N2731)</f>
        <v>1</v>
      </c>
      <c r="S2731" s="230">
        <f>SUBTOTAL(9,$O$2726:$O2731)</f>
        <v>1</v>
      </c>
      <c r="T2731" s="231">
        <f>IFERROR(+Revisión_Avance_Periodo!$S2731/Revisión_Avance_Periodo!$R2731,0)</f>
        <v>1</v>
      </c>
      <c r="U2731" s="184"/>
      <c r="V2731" s="185"/>
      <c r="W2731" s="183"/>
      <c r="X2731" s="183"/>
      <c r="Y2731" s="183"/>
      <c r="Z2731" s="186"/>
      <c r="AA2731" s="187"/>
    </row>
    <row r="2732" spans="1:27" x14ac:dyDescent="0.25">
      <c r="A2732" s="88">
        <v>230</v>
      </c>
      <c r="B2732" s="91" t="str">
        <f>CONCATENATE(Revisión_Avance_Periodo!$C2732,";",Revisión_Avance_Periodo!$E2732,";",Revisión_Avance_Periodo!$I2732)</f>
        <v>OE1;PR_10;ACT_249</v>
      </c>
      <c r="C2732" s="170" t="s">
        <v>9</v>
      </c>
      <c r="D2732" s="171" t="str">
        <f>VLOOKUP(Revisión_Avance_Periodo!$C2732,Componentes_BD!$F$1:$G$5,2,FALSE)</f>
        <v>Fortalecer la Vigilancia.</v>
      </c>
      <c r="E2732" s="106" t="s">
        <v>12</v>
      </c>
      <c r="F2732" s="89">
        <v>11</v>
      </c>
      <c r="G2732" s="89" t="str">
        <f>VLOOKUP(Revisión_Avance_Periodo!$A2732,BD_Seguimiento_OAP_2019!$A$2:$G$294,7,FALSE)</f>
        <v>PAI</v>
      </c>
      <c r="H2732" s="89" t="str">
        <f>VLOOKUP(Revisión_Avance_Periodo!$A2732,BD_Seguimiento_OAP_2019!$A$2:$J$294,10,FALSE)</f>
        <v>PAI_07 - Rendición de Cuentas</v>
      </c>
      <c r="I2732" s="89" t="s">
        <v>1822</v>
      </c>
      <c r="J2732" s="89" t="str">
        <f>VLOOKUP(Revisión_Avance_Periodo!$I2732,BD_Seguimiento_OAP_2019!$L:$M,2,FALSE)</f>
        <v>Desarrollar un chat temáticos de un tema relacionado con las acciones desarrolladas por la Delegatura de Concesiones e Infraestructura</v>
      </c>
      <c r="K2732" s="106" t="s">
        <v>45</v>
      </c>
      <c r="L2732" s="172">
        <v>4.4642857142857152E-4</v>
      </c>
      <c r="M2732" s="173" t="s">
        <v>110</v>
      </c>
      <c r="N2732" s="190">
        <f>INDEX(BD_Seguimiento_OAP_2019!$AH$3:$AS$294,MATCH(Revisión_Avance_Periodo!$I2732,BD_Seguimiento_OAP_2019!$L$3:$L$294,0),MATCH(Revisión_Avance_Periodo!$M2732,BD_Seguimiento_OAP_2019!$AH$2:$AS$2,0))</f>
        <v>0</v>
      </c>
      <c r="O2732" s="190">
        <f>INDEX(BD_Seguimiento_OAP_2019!$AV$3:$BG$294,MATCH(Revisión_Avance_Periodo!$I2732,BD_Seguimiento_OAP_2019!$L$3:$L$294,0),MATCH(Revisión_Avance_Periodo!$M2732,BD_Seguimiento_OAP_2019!$AV$2:$BG$2,0))</f>
        <v>0</v>
      </c>
      <c r="P2732" s="175">
        <f t="shared" ref="P2732:P2745" si="521">IFERROR((O2732/N2732),0)</f>
        <v>0</v>
      </c>
      <c r="Q2732" s="173" t="str">
        <f>VLOOKUP(P2732,Tabla_Indicador_Gestion4[#All],3,TRUE)</f>
        <v>Por Ejecutar</v>
      </c>
      <c r="R2732" s="229">
        <f>SUBTOTAL(9,$N$2726:$N2732)</f>
        <v>1</v>
      </c>
      <c r="S2732" s="230">
        <f>SUBTOTAL(9,$O$2726:$O2732)</f>
        <v>1</v>
      </c>
      <c r="T2732" s="231">
        <f>IFERROR(+Revisión_Avance_Periodo!$S2732/Revisión_Avance_Periodo!$R2732,0)</f>
        <v>1</v>
      </c>
      <c r="U2732" s="184"/>
      <c r="V2732" s="185"/>
      <c r="W2732" s="183"/>
      <c r="X2732" s="183"/>
      <c r="Y2732" s="183"/>
      <c r="Z2732" s="186"/>
      <c r="AA2732" s="187"/>
    </row>
    <row r="2733" spans="1:27" x14ac:dyDescent="0.25">
      <c r="A2733" s="94">
        <v>230</v>
      </c>
      <c r="B2733" s="96" t="str">
        <f>CONCATENATE(Revisión_Avance_Periodo!$C2733,";",Revisión_Avance_Periodo!$E2733,";",Revisión_Avance_Periodo!$I2733)</f>
        <v>OE1;PR_10;ACT_249</v>
      </c>
      <c r="C2733" s="180" t="s">
        <v>9</v>
      </c>
      <c r="D2733" s="181" t="str">
        <f>VLOOKUP(Revisión_Avance_Periodo!$C2733,Componentes_BD!$F$1:$G$5,2,FALSE)</f>
        <v>Fortalecer la Vigilancia.</v>
      </c>
      <c r="E2733" s="119" t="s">
        <v>12</v>
      </c>
      <c r="F2733" s="95">
        <v>11</v>
      </c>
      <c r="G2733" s="95" t="str">
        <f>VLOOKUP(Revisión_Avance_Periodo!$A2733,BD_Seguimiento_OAP_2019!$A$2:$G$294,7,FALSE)</f>
        <v>PAI</v>
      </c>
      <c r="H2733" s="95" t="str">
        <f>VLOOKUP(Revisión_Avance_Periodo!$A2733,BD_Seguimiento_OAP_2019!$A$2:$J$294,10,FALSE)</f>
        <v>PAI_07 - Rendición de Cuentas</v>
      </c>
      <c r="I2733" s="95" t="s">
        <v>1822</v>
      </c>
      <c r="J2733" s="95" t="str">
        <f>VLOOKUP(Revisión_Avance_Periodo!$I2733,BD_Seguimiento_OAP_2019!$L:$M,2,FALSE)</f>
        <v>Desarrollar un chat temáticos de un tema relacionado con las acciones desarrolladas por la Delegatura de Concesiones e Infraestructura</v>
      </c>
      <c r="K2733" s="119" t="s">
        <v>45</v>
      </c>
      <c r="L2733" s="172">
        <v>4.4642857142857152E-4</v>
      </c>
      <c r="M2733" s="182" t="s">
        <v>111</v>
      </c>
      <c r="N2733" s="190">
        <f>INDEX(BD_Seguimiento_OAP_2019!$AH$3:$AS$294,MATCH(Revisión_Avance_Periodo!$I2733,BD_Seguimiento_OAP_2019!$L$3:$L$294,0),MATCH(Revisión_Avance_Periodo!$M2733,BD_Seguimiento_OAP_2019!$AH$2:$AS$2,0))</f>
        <v>0</v>
      </c>
      <c r="O2733" s="190">
        <f>INDEX(BD_Seguimiento_OAP_2019!$AV$3:$BG$294,MATCH(Revisión_Avance_Periodo!$I2733,BD_Seguimiento_OAP_2019!$L$3:$L$294,0),MATCH(Revisión_Avance_Periodo!$M2733,BD_Seguimiento_OAP_2019!$AV$2:$BG$2,0))</f>
        <v>0</v>
      </c>
      <c r="P2733" s="175">
        <f t="shared" si="521"/>
        <v>0</v>
      </c>
      <c r="Q2733" s="182" t="str">
        <f>VLOOKUP(P2733,Tabla_Indicador_Gestion4[#All],3,TRUE)</f>
        <v>Por Ejecutar</v>
      </c>
      <c r="R2733" s="229">
        <f>SUBTOTAL(9,$N$2726:$N2733)</f>
        <v>1</v>
      </c>
      <c r="S2733" s="230">
        <f>SUBTOTAL(9,$O$2726:$O2733)</f>
        <v>1</v>
      </c>
      <c r="T2733" s="231">
        <f>IFERROR(+Revisión_Avance_Periodo!$S2733/Revisión_Avance_Periodo!$R2733,0)</f>
        <v>1</v>
      </c>
      <c r="U2733" s="184"/>
      <c r="V2733" s="185"/>
      <c r="W2733" s="183"/>
      <c r="X2733" s="183"/>
      <c r="Y2733" s="183"/>
      <c r="Z2733" s="186"/>
      <c r="AA2733" s="187"/>
    </row>
    <row r="2734" spans="1:27" x14ac:dyDescent="0.25">
      <c r="A2734" s="88">
        <v>230</v>
      </c>
      <c r="B2734" s="91" t="str">
        <f>CONCATENATE(Revisión_Avance_Periodo!$C2734,";",Revisión_Avance_Periodo!$E2734,";",Revisión_Avance_Periodo!$I2734)</f>
        <v>OE1;PR_10;ACT_249</v>
      </c>
      <c r="C2734" s="170" t="s">
        <v>9</v>
      </c>
      <c r="D2734" s="171" t="str">
        <f>VLOOKUP(Revisión_Avance_Periodo!$C2734,Componentes_BD!$F$1:$G$5,2,FALSE)</f>
        <v>Fortalecer la Vigilancia.</v>
      </c>
      <c r="E2734" s="106" t="s">
        <v>12</v>
      </c>
      <c r="F2734" s="89">
        <v>11</v>
      </c>
      <c r="G2734" s="89" t="str">
        <f>VLOOKUP(Revisión_Avance_Periodo!$A2734,BD_Seguimiento_OAP_2019!$A$2:$G$294,7,FALSE)</f>
        <v>PAI</v>
      </c>
      <c r="H2734" s="89" t="str">
        <f>VLOOKUP(Revisión_Avance_Periodo!$A2734,BD_Seguimiento_OAP_2019!$A$2:$J$294,10,FALSE)</f>
        <v>PAI_07 - Rendición de Cuentas</v>
      </c>
      <c r="I2734" s="89" t="s">
        <v>1822</v>
      </c>
      <c r="J2734" s="89" t="str">
        <f>VLOOKUP(Revisión_Avance_Periodo!$I2734,BD_Seguimiento_OAP_2019!$L:$M,2,FALSE)</f>
        <v>Desarrollar un chat temáticos de un tema relacionado con las acciones desarrolladas por la Delegatura de Concesiones e Infraestructura</v>
      </c>
      <c r="K2734" s="106" t="s">
        <v>45</v>
      </c>
      <c r="L2734" s="172">
        <v>4.4642857142857152E-4</v>
      </c>
      <c r="M2734" s="173" t="s">
        <v>112</v>
      </c>
      <c r="N2734" s="190">
        <f>INDEX(BD_Seguimiento_OAP_2019!$AH$3:$AS$294,MATCH(Revisión_Avance_Periodo!$I2734,BD_Seguimiento_OAP_2019!$L$3:$L$294,0),MATCH(Revisión_Avance_Periodo!$M2734,BD_Seguimiento_OAP_2019!$AH$2:$AS$2,0))</f>
        <v>0</v>
      </c>
      <c r="O2734" s="190">
        <f>INDEX(BD_Seguimiento_OAP_2019!$AV$3:$BG$294,MATCH(Revisión_Avance_Periodo!$I2734,BD_Seguimiento_OAP_2019!$L$3:$L$294,0),MATCH(Revisión_Avance_Periodo!$M2734,BD_Seguimiento_OAP_2019!$AV$2:$BG$2,0))</f>
        <v>0</v>
      </c>
      <c r="P2734" s="175">
        <f t="shared" si="521"/>
        <v>0</v>
      </c>
      <c r="Q2734" s="173" t="str">
        <f>VLOOKUP(P2734,Tabla_Indicador_Gestion4[#All],3,TRUE)</f>
        <v>Por Ejecutar</v>
      </c>
      <c r="R2734" s="229">
        <f>SUBTOTAL(9,$N$2726:$N2734)</f>
        <v>1</v>
      </c>
      <c r="S2734" s="230">
        <f>SUBTOTAL(9,$O$2726:$O2734)</f>
        <v>1</v>
      </c>
      <c r="T2734" s="231">
        <f>IFERROR(+Revisión_Avance_Periodo!$S2734/Revisión_Avance_Periodo!$R2734,0)</f>
        <v>1</v>
      </c>
      <c r="U2734" s="184"/>
      <c r="V2734" s="185"/>
      <c r="W2734" s="183"/>
      <c r="X2734" s="183"/>
      <c r="Y2734" s="183"/>
      <c r="Z2734" s="186"/>
      <c r="AA2734" s="187"/>
    </row>
    <row r="2735" spans="1:27" x14ac:dyDescent="0.25">
      <c r="A2735" s="94">
        <v>230</v>
      </c>
      <c r="B2735" s="96" t="str">
        <f>CONCATENATE(Revisión_Avance_Periodo!$C2735,";",Revisión_Avance_Periodo!$E2735,";",Revisión_Avance_Periodo!$I2735)</f>
        <v>OE1;PR_10;ACT_249</v>
      </c>
      <c r="C2735" s="180" t="s">
        <v>9</v>
      </c>
      <c r="D2735" s="181" t="str">
        <f>VLOOKUP(Revisión_Avance_Periodo!$C2735,Componentes_BD!$F$1:$G$5,2,FALSE)</f>
        <v>Fortalecer la Vigilancia.</v>
      </c>
      <c r="E2735" s="119" t="s">
        <v>12</v>
      </c>
      <c r="F2735" s="95">
        <v>11</v>
      </c>
      <c r="G2735" s="95" t="str">
        <f>VLOOKUP(Revisión_Avance_Periodo!$A2735,BD_Seguimiento_OAP_2019!$A$2:$G$294,7,FALSE)</f>
        <v>PAI</v>
      </c>
      <c r="H2735" s="95" t="str">
        <f>VLOOKUP(Revisión_Avance_Periodo!$A2735,BD_Seguimiento_OAP_2019!$A$2:$J$294,10,FALSE)</f>
        <v>PAI_07 - Rendición de Cuentas</v>
      </c>
      <c r="I2735" s="95" t="s">
        <v>1822</v>
      </c>
      <c r="J2735" s="95" t="str">
        <f>VLOOKUP(Revisión_Avance_Periodo!$I2735,BD_Seguimiento_OAP_2019!$L:$M,2,FALSE)</f>
        <v>Desarrollar un chat temáticos de un tema relacionado con las acciones desarrolladas por la Delegatura de Concesiones e Infraestructura</v>
      </c>
      <c r="K2735" s="119" t="s">
        <v>45</v>
      </c>
      <c r="L2735" s="172">
        <v>4.4642857142857152E-4</v>
      </c>
      <c r="M2735" s="182" t="s">
        <v>113</v>
      </c>
      <c r="N2735" s="190">
        <f>INDEX(BD_Seguimiento_OAP_2019!$AH$3:$AS$294,MATCH(Revisión_Avance_Periodo!$I2735,BD_Seguimiento_OAP_2019!$L$3:$L$294,0),MATCH(Revisión_Avance_Periodo!$M2735,BD_Seguimiento_OAP_2019!$AH$2:$AS$2,0))</f>
        <v>0</v>
      </c>
      <c r="O2735" s="190">
        <f>INDEX(BD_Seguimiento_OAP_2019!$AV$3:$BG$294,MATCH(Revisión_Avance_Periodo!$I2735,BD_Seguimiento_OAP_2019!$L$3:$L$294,0),MATCH(Revisión_Avance_Periodo!$M2735,BD_Seguimiento_OAP_2019!$AV$2:$BG$2,0))</f>
        <v>0</v>
      </c>
      <c r="P2735" s="175">
        <f t="shared" si="521"/>
        <v>0</v>
      </c>
      <c r="Q2735" s="182" t="str">
        <f>VLOOKUP(P2735,Tabla_Indicador_Gestion4[#All],3,TRUE)</f>
        <v>Por Ejecutar</v>
      </c>
      <c r="R2735" s="229">
        <f>SUBTOTAL(9,$N$2726:$N2735)</f>
        <v>1</v>
      </c>
      <c r="S2735" s="230">
        <f>SUBTOTAL(9,$O$2726:$O2735)</f>
        <v>1</v>
      </c>
      <c r="T2735" s="231">
        <f>IFERROR(+Revisión_Avance_Periodo!$S2735/Revisión_Avance_Periodo!$R2735,0)</f>
        <v>1</v>
      </c>
      <c r="U2735" s="184"/>
      <c r="V2735" s="185"/>
      <c r="W2735" s="183"/>
      <c r="X2735" s="183"/>
      <c r="Y2735" s="183"/>
      <c r="Z2735" s="186"/>
      <c r="AA2735" s="187"/>
    </row>
    <row r="2736" spans="1:27" x14ac:dyDescent="0.25">
      <c r="A2736" s="88">
        <v>230</v>
      </c>
      <c r="B2736" s="91" t="str">
        <f>CONCATENATE(Revisión_Avance_Periodo!$C2736,";",Revisión_Avance_Periodo!$E2736,";",Revisión_Avance_Periodo!$I2736)</f>
        <v>OE1;PR_10;ACT_249</v>
      </c>
      <c r="C2736" s="170" t="s">
        <v>9</v>
      </c>
      <c r="D2736" s="171" t="str">
        <f>VLOOKUP(Revisión_Avance_Periodo!$C2736,Componentes_BD!$F$1:$G$5,2,FALSE)</f>
        <v>Fortalecer la Vigilancia.</v>
      </c>
      <c r="E2736" s="106" t="s">
        <v>12</v>
      </c>
      <c r="F2736" s="89">
        <v>11</v>
      </c>
      <c r="G2736" s="89" t="str">
        <f>VLOOKUP(Revisión_Avance_Periodo!$A2736,BD_Seguimiento_OAP_2019!$A$2:$G$294,7,FALSE)</f>
        <v>PAI</v>
      </c>
      <c r="H2736" s="89" t="str">
        <f>VLOOKUP(Revisión_Avance_Periodo!$A2736,BD_Seguimiento_OAP_2019!$A$2:$J$294,10,FALSE)</f>
        <v>PAI_07 - Rendición de Cuentas</v>
      </c>
      <c r="I2736" s="89" t="s">
        <v>1822</v>
      </c>
      <c r="J2736" s="89" t="str">
        <f>VLOOKUP(Revisión_Avance_Periodo!$I2736,BD_Seguimiento_OAP_2019!$L:$M,2,FALSE)</f>
        <v>Desarrollar un chat temáticos de un tema relacionado con las acciones desarrolladas por la Delegatura de Concesiones e Infraestructura</v>
      </c>
      <c r="K2736" s="106" t="s">
        <v>45</v>
      </c>
      <c r="L2736" s="172">
        <v>4.4642857142857152E-4</v>
      </c>
      <c r="M2736" s="173" t="s">
        <v>114</v>
      </c>
      <c r="N2736" s="190">
        <f>INDEX(BD_Seguimiento_OAP_2019!$AH$3:$AS$294,MATCH(Revisión_Avance_Periodo!$I2736,BD_Seguimiento_OAP_2019!$L$3:$L$294,0),MATCH(Revisión_Avance_Periodo!$M2736,BD_Seguimiento_OAP_2019!$AH$2:$AS$2,0))</f>
        <v>0</v>
      </c>
      <c r="O2736" s="190">
        <f>INDEX(BD_Seguimiento_OAP_2019!$AV$3:$BG$294,MATCH(Revisión_Avance_Periodo!$I2736,BD_Seguimiento_OAP_2019!$L$3:$L$294,0),MATCH(Revisión_Avance_Periodo!$M2736,BD_Seguimiento_OAP_2019!$AV$2:$BG$2,0))</f>
        <v>0</v>
      </c>
      <c r="P2736" s="175">
        <f t="shared" si="521"/>
        <v>0</v>
      </c>
      <c r="Q2736" s="173" t="str">
        <f>VLOOKUP(P2736,Tabla_Indicador_Gestion4[#All],3,TRUE)</f>
        <v>Por Ejecutar</v>
      </c>
      <c r="R2736" s="229">
        <f>SUBTOTAL(9,$N$2726:$N2736)</f>
        <v>1</v>
      </c>
      <c r="S2736" s="230">
        <f>SUBTOTAL(9,$O$2726:$O2736)</f>
        <v>1</v>
      </c>
      <c r="T2736" s="231">
        <f>IFERROR(+Revisión_Avance_Periodo!$S2736/Revisión_Avance_Periodo!$R2736,0)</f>
        <v>1</v>
      </c>
      <c r="U2736" s="184"/>
      <c r="V2736" s="185"/>
      <c r="W2736" s="183"/>
      <c r="X2736" s="183"/>
      <c r="Y2736" s="183"/>
      <c r="Z2736" s="186"/>
      <c r="AA2736" s="187"/>
    </row>
    <row r="2737" spans="1:27" ht="15.75" thickBot="1" x14ac:dyDescent="0.3">
      <c r="A2737" s="94">
        <v>230</v>
      </c>
      <c r="B2737" s="96" t="str">
        <f>CONCATENATE(Revisión_Avance_Periodo!$C2737,";",Revisión_Avance_Periodo!$E2737,";",Revisión_Avance_Periodo!$I2737)</f>
        <v>OE1;PR_10;ACT_249</v>
      </c>
      <c r="C2737" s="180" t="s">
        <v>9</v>
      </c>
      <c r="D2737" s="181" t="str">
        <f>VLOOKUP(Revisión_Avance_Periodo!$C2737,Componentes_BD!$F$1:$G$5,2,FALSE)</f>
        <v>Fortalecer la Vigilancia.</v>
      </c>
      <c r="E2737" s="119" t="s">
        <v>12</v>
      </c>
      <c r="F2737" s="95">
        <v>11</v>
      </c>
      <c r="G2737" s="95" t="str">
        <f>VLOOKUP(Revisión_Avance_Periodo!$A2737,BD_Seguimiento_OAP_2019!$A$2:$G$294,7,FALSE)</f>
        <v>PAI</v>
      </c>
      <c r="H2737" s="95" t="str">
        <f>VLOOKUP(Revisión_Avance_Periodo!$A2737,BD_Seguimiento_OAP_2019!$A$2:$J$294,10,FALSE)</f>
        <v>PAI_07 - Rendición de Cuentas</v>
      </c>
      <c r="I2737" s="95" t="s">
        <v>1822</v>
      </c>
      <c r="J2737" s="95" t="str">
        <f>VLOOKUP(Revisión_Avance_Periodo!$I2737,BD_Seguimiento_OAP_2019!$L:$M,2,FALSE)</f>
        <v>Desarrollar un chat temáticos de un tema relacionado con las acciones desarrolladas por la Delegatura de Concesiones e Infraestructura</v>
      </c>
      <c r="K2737" s="119" t="s">
        <v>45</v>
      </c>
      <c r="L2737" s="172">
        <v>4.4642857142857152E-4</v>
      </c>
      <c r="M2737" s="182" t="s">
        <v>115</v>
      </c>
      <c r="N2737" s="190">
        <f>INDEX(BD_Seguimiento_OAP_2019!$AH$3:$AS$294,MATCH(Revisión_Avance_Periodo!$I2737,BD_Seguimiento_OAP_2019!$L$3:$L$294,0),MATCH(Revisión_Avance_Periodo!$M2737,BD_Seguimiento_OAP_2019!$AH$2:$AS$2,0))</f>
        <v>0</v>
      </c>
      <c r="O2737" s="190">
        <f>INDEX(BD_Seguimiento_OAP_2019!$AV$3:$BG$294,MATCH(Revisión_Avance_Periodo!$I2737,BD_Seguimiento_OAP_2019!$L$3:$L$294,0),MATCH(Revisión_Avance_Periodo!$M2737,BD_Seguimiento_OAP_2019!$AV$2:$BG$2,0))</f>
        <v>0</v>
      </c>
      <c r="P2737" s="175">
        <f t="shared" si="521"/>
        <v>0</v>
      </c>
      <c r="Q2737" s="182" t="str">
        <f>VLOOKUP(P2737,Tabla_Indicador_Gestion4[#All],3,TRUE)</f>
        <v>Por Ejecutar</v>
      </c>
      <c r="R2737" s="229">
        <f>SUBTOTAL(9,$N$2726:$N2737)</f>
        <v>1</v>
      </c>
      <c r="S2737" s="230">
        <f>SUBTOTAL(9,$O$2726:$O2737)</f>
        <v>1</v>
      </c>
      <c r="T2737" s="231">
        <f>IFERROR(+Revisión_Avance_Periodo!$S2737/Revisión_Avance_Periodo!$R2737,0)</f>
        <v>1</v>
      </c>
      <c r="U2737" s="184"/>
      <c r="V2737" s="185"/>
      <c r="W2737" s="183"/>
      <c r="X2737" s="183"/>
      <c r="Y2737" s="183"/>
      <c r="Z2737" s="186"/>
      <c r="AA2737" s="187"/>
    </row>
    <row r="2738" spans="1:27" x14ac:dyDescent="0.25">
      <c r="A2738" s="88">
        <v>231</v>
      </c>
      <c r="B2738" s="91" t="str">
        <f>CONCATENATE(Revisión_Avance_Periodo!$C2738,";",Revisión_Avance_Periodo!$E2738,";",Revisión_Avance_Periodo!$I2738)</f>
        <v>OE1;PR_10;ACT_225</v>
      </c>
      <c r="C2738" s="170" t="s">
        <v>9</v>
      </c>
      <c r="D2738" s="171" t="str">
        <f>VLOOKUP(Revisión_Avance_Periodo!$C2738,Componentes_BD!$F$1:$G$5,2,FALSE)</f>
        <v>Fortalecer la Vigilancia.</v>
      </c>
      <c r="E2738" s="106" t="s">
        <v>12</v>
      </c>
      <c r="F2738" s="89">
        <v>11</v>
      </c>
      <c r="G2738" s="89" t="str">
        <f>VLOOKUP(Revisión_Avance_Periodo!$A2738,BD_Seguimiento_OAP_2019!$A$2:$G$294,7,FALSE)</f>
        <v>PAI</v>
      </c>
      <c r="H2738" s="89" t="str">
        <f>VLOOKUP(Revisión_Avance_Periodo!$A2738,BD_Seguimiento_OAP_2019!$A$2:$J$294,10,FALSE)</f>
        <v>PAI_07 - Rendición de Cuentas</v>
      </c>
      <c r="I2738" s="89" t="s">
        <v>1826</v>
      </c>
      <c r="J2738" s="89" t="str">
        <f>VLOOKUP(Revisión_Avance_Periodo!$I2738,BD_Seguimiento_OAP_2019!$L:$M,2,FALSE)</f>
        <v>Desarrollar un chat temático de un tema relacionado con las acciones desarrolladas por la Delegatura de Puertos</v>
      </c>
      <c r="K2738" s="106" t="s">
        <v>49</v>
      </c>
      <c r="L2738" s="172">
        <v>4.4642857142857152E-4</v>
      </c>
      <c r="M2738" s="173" t="s">
        <v>104</v>
      </c>
      <c r="N2738" s="174">
        <f>INDEX(BD_Seguimiento_OAP_2019!$AH$3:$AS$294,MATCH(Revisión_Avance_Periodo!$I2738,BD_Seguimiento_OAP_2019!$L$3:$L$294,0),MATCH(Revisión_Avance_Periodo!$M2738,BD_Seguimiento_OAP_2019!$AH$2:$AS$2,0))</f>
        <v>0</v>
      </c>
      <c r="O2738" s="174">
        <f>INDEX(BD_Seguimiento_OAP_2019!$AV$3:$BG$294,MATCH(Revisión_Avance_Periodo!$I2738,BD_Seguimiento_OAP_2019!$L$3:$L$294,0),MATCH(Revisión_Avance_Periodo!$M2738,BD_Seguimiento_OAP_2019!$AV$2:$BG$2,0))</f>
        <v>0</v>
      </c>
      <c r="P2738" s="175">
        <f t="shared" si="521"/>
        <v>0</v>
      </c>
      <c r="Q2738" s="173" t="str">
        <f>VLOOKUP(P2738,Tabla_Indicador_Gestion4[#All],3,TRUE)</f>
        <v>Por Ejecutar</v>
      </c>
      <c r="R2738" s="213">
        <f>SUBTOTAL(9,$N$2738:$N2738)</f>
        <v>0</v>
      </c>
      <c r="S2738" s="234">
        <f>SUBTOTAL(9,$O$2738:$O2738)</f>
        <v>0</v>
      </c>
      <c r="T2738" s="234">
        <f>IFERROR(+Revisión_Avance_Periodo!$S2738/Revisión_Avance_Periodo!$R2738,0)</f>
        <v>0</v>
      </c>
      <c r="U2738" s="177">
        <f>SUBTOTAL(9,N2738:N2749)</f>
        <v>1</v>
      </c>
      <c r="V2738" s="176">
        <f>SUBTOTAL(9,O2738:O2749)</f>
        <v>0</v>
      </c>
      <c r="W2738" s="176">
        <f t="shared" ref="W2738" si="522">+V2738/U2738</f>
        <v>0</v>
      </c>
      <c r="X2738" s="176"/>
      <c r="Y2738" s="176">
        <f>100%-Revisión_Avance_Periodo!$W2738</f>
        <v>1</v>
      </c>
      <c r="Z2738" s="178" t="str">
        <f>VLOOKUP(W2738,Tabla_Indicador_Gestion4[],3,TRUE)</f>
        <v>Por Ejecutar</v>
      </c>
      <c r="AA2738" s="179">
        <f>Revisión_Avance_Periodo!$W2738*Revisión_Avance_Periodo!$L2738</f>
        <v>0</v>
      </c>
    </row>
    <row r="2739" spans="1:27" x14ac:dyDescent="0.25">
      <c r="A2739" s="94">
        <v>231</v>
      </c>
      <c r="B2739" s="96" t="str">
        <f>CONCATENATE(Revisión_Avance_Periodo!$C2739,";",Revisión_Avance_Periodo!$E2739,";",Revisión_Avance_Periodo!$I2739)</f>
        <v>OE1;PR_10;ACT_225</v>
      </c>
      <c r="C2739" s="180" t="s">
        <v>9</v>
      </c>
      <c r="D2739" s="181" t="str">
        <f>VLOOKUP(Revisión_Avance_Periodo!$C2739,Componentes_BD!$F$1:$G$5,2,FALSE)</f>
        <v>Fortalecer la Vigilancia.</v>
      </c>
      <c r="E2739" s="119" t="s">
        <v>12</v>
      </c>
      <c r="F2739" s="95">
        <v>11</v>
      </c>
      <c r="G2739" s="95" t="str">
        <f>VLOOKUP(Revisión_Avance_Periodo!$A2739,BD_Seguimiento_OAP_2019!$A$2:$G$294,7,FALSE)</f>
        <v>PAI</v>
      </c>
      <c r="H2739" s="95" t="str">
        <f>VLOOKUP(Revisión_Avance_Periodo!$A2739,BD_Seguimiento_OAP_2019!$A$2:$J$294,10,FALSE)</f>
        <v>PAI_07 - Rendición de Cuentas</v>
      </c>
      <c r="I2739" s="95" t="s">
        <v>1826</v>
      </c>
      <c r="J2739" s="95" t="str">
        <f>VLOOKUP(Revisión_Avance_Periodo!$I2739,BD_Seguimiento_OAP_2019!$L:$M,2,FALSE)</f>
        <v>Desarrollar un chat temático de un tema relacionado con las acciones desarrolladas por la Delegatura de Puertos</v>
      </c>
      <c r="K2739" s="119" t="s">
        <v>49</v>
      </c>
      <c r="L2739" s="172">
        <v>4.4642857142857152E-4</v>
      </c>
      <c r="M2739" s="182" t="s">
        <v>105</v>
      </c>
      <c r="N2739" s="174">
        <f>INDEX(BD_Seguimiento_OAP_2019!$AH$3:$AS$294,MATCH(Revisión_Avance_Periodo!$I2739,BD_Seguimiento_OAP_2019!$L$3:$L$294,0),MATCH(Revisión_Avance_Periodo!$M2739,BD_Seguimiento_OAP_2019!$AH$2:$AS$2,0))</f>
        <v>0</v>
      </c>
      <c r="O2739" s="174">
        <f>INDEX(BD_Seguimiento_OAP_2019!$AV$3:$BG$294,MATCH(Revisión_Avance_Periodo!$I2739,BD_Seguimiento_OAP_2019!$L$3:$L$294,0),MATCH(Revisión_Avance_Periodo!$M2739,BD_Seguimiento_OAP_2019!$AV$2:$BG$2,0))</f>
        <v>0</v>
      </c>
      <c r="P2739" s="175">
        <f t="shared" si="521"/>
        <v>0</v>
      </c>
      <c r="Q2739" s="182" t="str">
        <f>VLOOKUP(P2739,Tabla_Indicador_Gestion4[#All],3,TRUE)</f>
        <v>Por Ejecutar</v>
      </c>
      <c r="R2739" s="215">
        <f>SUBTOTAL(9,$N$2738:$N2739)</f>
        <v>0</v>
      </c>
      <c r="S2739" s="231">
        <f>SUBTOTAL(9,$O$2738:$O2739)</f>
        <v>0</v>
      </c>
      <c r="T2739" s="231">
        <f>IFERROR(+Revisión_Avance_Periodo!$S2739/Revisión_Avance_Periodo!$R2739,0)</f>
        <v>0</v>
      </c>
      <c r="U2739" s="184"/>
      <c r="V2739" s="185"/>
      <c r="W2739" s="183"/>
      <c r="X2739" s="183"/>
      <c r="Y2739" s="183"/>
      <c r="Z2739" s="186"/>
      <c r="AA2739" s="187"/>
    </row>
    <row r="2740" spans="1:27" x14ac:dyDescent="0.25">
      <c r="A2740" s="88">
        <v>231</v>
      </c>
      <c r="B2740" s="91" t="str">
        <f>CONCATENATE(Revisión_Avance_Periodo!$C2740,";",Revisión_Avance_Periodo!$E2740,";",Revisión_Avance_Periodo!$I2740)</f>
        <v>OE1;PR_10;ACT_225</v>
      </c>
      <c r="C2740" s="170" t="s">
        <v>9</v>
      </c>
      <c r="D2740" s="171" t="str">
        <f>VLOOKUP(Revisión_Avance_Periodo!$C2740,Componentes_BD!$F$1:$G$5,2,FALSE)</f>
        <v>Fortalecer la Vigilancia.</v>
      </c>
      <c r="E2740" s="106" t="s">
        <v>12</v>
      </c>
      <c r="F2740" s="89">
        <v>11</v>
      </c>
      <c r="G2740" s="89" t="str">
        <f>VLOOKUP(Revisión_Avance_Periodo!$A2740,BD_Seguimiento_OAP_2019!$A$2:$G$294,7,FALSE)</f>
        <v>PAI</v>
      </c>
      <c r="H2740" s="89" t="str">
        <f>VLOOKUP(Revisión_Avance_Periodo!$A2740,BD_Seguimiento_OAP_2019!$A$2:$J$294,10,FALSE)</f>
        <v>PAI_07 - Rendición de Cuentas</v>
      </c>
      <c r="I2740" s="89" t="s">
        <v>1826</v>
      </c>
      <c r="J2740" s="89" t="str">
        <f>VLOOKUP(Revisión_Avance_Periodo!$I2740,BD_Seguimiento_OAP_2019!$L:$M,2,FALSE)</f>
        <v>Desarrollar un chat temático de un tema relacionado con las acciones desarrolladas por la Delegatura de Puertos</v>
      </c>
      <c r="K2740" s="106" t="s">
        <v>49</v>
      </c>
      <c r="L2740" s="172">
        <v>4.4642857142857152E-4</v>
      </c>
      <c r="M2740" s="173" t="s">
        <v>106</v>
      </c>
      <c r="N2740" s="174">
        <f>INDEX(BD_Seguimiento_OAP_2019!$AH$3:$AS$294,MATCH(Revisión_Avance_Periodo!$I2740,BD_Seguimiento_OAP_2019!$L$3:$L$294,0),MATCH(Revisión_Avance_Periodo!$M2740,BD_Seguimiento_OAP_2019!$AH$2:$AS$2,0))</f>
        <v>0</v>
      </c>
      <c r="O2740" s="174">
        <f>INDEX(BD_Seguimiento_OAP_2019!$AV$3:$BG$294,MATCH(Revisión_Avance_Periodo!$I2740,BD_Seguimiento_OAP_2019!$L$3:$L$294,0),MATCH(Revisión_Avance_Periodo!$M2740,BD_Seguimiento_OAP_2019!$AV$2:$BG$2,0))</f>
        <v>0</v>
      </c>
      <c r="P2740" s="175">
        <f t="shared" si="521"/>
        <v>0</v>
      </c>
      <c r="Q2740" s="173" t="str">
        <f>VLOOKUP(P2740,Tabla_Indicador_Gestion4[#All],3,TRUE)</f>
        <v>Por Ejecutar</v>
      </c>
      <c r="R2740" s="215">
        <f>SUBTOTAL(9,$N$2738:$N2740)</f>
        <v>0</v>
      </c>
      <c r="S2740" s="231">
        <f>SUBTOTAL(9,$O$2738:$O2740)</f>
        <v>0</v>
      </c>
      <c r="T2740" s="231">
        <f>IFERROR(+Revisión_Avance_Periodo!$S2740/Revisión_Avance_Periodo!$R2740,0)</f>
        <v>0</v>
      </c>
      <c r="U2740" s="184"/>
      <c r="V2740" s="185"/>
      <c r="W2740" s="183"/>
      <c r="X2740" s="183"/>
      <c r="Y2740" s="183"/>
      <c r="Z2740" s="186"/>
      <c r="AA2740" s="187"/>
    </row>
    <row r="2741" spans="1:27" x14ac:dyDescent="0.25">
      <c r="A2741" s="94">
        <v>231</v>
      </c>
      <c r="B2741" s="96" t="str">
        <f>CONCATENATE(Revisión_Avance_Periodo!$C2741,";",Revisión_Avance_Periodo!$E2741,";",Revisión_Avance_Periodo!$I2741)</f>
        <v>OE1;PR_10;ACT_225</v>
      </c>
      <c r="C2741" s="180" t="s">
        <v>9</v>
      </c>
      <c r="D2741" s="181" t="str">
        <f>VLOOKUP(Revisión_Avance_Periodo!$C2741,Componentes_BD!$F$1:$G$5,2,FALSE)</f>
        <v>Fortalecer la Vigilancia.</v>
      </c>
      <c r="E2741" s="119" t="s">
        <v>12</v>
      </c>
      <c r="F2741" s="95">
        <v>11</v>
      </c>
      <c r="G2741" s="95" t="str">
        <f>VLOOKUP(Revisión_Avance_Periodo!$A2741,BD_Seguimiento_OAP_2019!$A$2:$G$294,7,FALSE)</f>
        <v>PAI</v>
      </c>
      <c r="H2741" s="95" t="str">
        <f>VLOOKUP(Revisión_Avance_Periodo!$A2741,BD_Seguimiento_OAP_2019!$A$2:$J$294,10,FALSE)</f>
        <v>PAI_07 - Rendición de Cuentas</v>
      </c>
      <c r="I2741" s="95" t="s">
        <v>1826</v>
      </c>
      <c r="J2741" s="95" t="str">
        <f>VLOOKUP(Revisión_Avance_Periodo!$I2741,BD_Seguimiento_OAP_2019!$L:$M,2,FALSE)</f>
        <v>Desarrollar un chat temático de un tema relacionado con las acciones desarrolladas por la Delegatura de Puertos</v>
      </c>
      <c r="K2741" s="119" t="s">
        <v>49</v>
      </c>
      <c r="L2741" s="172">
        <v>4.4642857142857152E-4</v>
      </c>
      <c r="M2741" s="182" t="s">
        <v>107</v>
      </c>
      <c r="N2741" s="174">
        <f>INDEX(BD_Seguimiento_OAP_2019!$AH$3:$AS$294,MATCH(Revisión_Avance_Periodo!$I2741,BD_Seguimiento_OAP_2019!$L$3:$L$294,0),MATCH(Revisión_Avance_Periodo!$M2741,BD_Seguimiento_OAP_2019!$AH$2:$AS$2,0))</f>
        <v>0</v>
      </c>
      <c r="O2741" s="174">
        <f>INDEX(BD_Seguimiento_OAP_2019!$AV$3:$BG$294,MATCH(Revisión_Avance_Periodo!$I2741,BD_Seguimiento_OAP_2019!$L$3:$L$294,0),MATCH(Revisión_Avance_Periodo!$M2741,BD_Seguimiento_OAP_2019!$AV$2:$BG$2,0))</f>
        <v>0</v>
      </c>
      <c r="P2741" s="175">
        <f t="shared" si="521"/>
        <v>0</v>
      </c>
      <c r="Q2741" s="182" t="str">
        <f>VLOOKUP(P2741,Tabla_Indicador_Gestion4[#All],3,TRUE)</f>
        <v>Por Ejecutar</v>
      </c>
      <c r="R2741" s="215">
        <f>SUBTOTAL(9,$N$2738:$N2741)</f>
        <v>0</v>
      </c>
      <c r="S2741" s="231">
        <f>SUBTOTAL(9,$O$2738:$O2741)</f>
        <v>0</v>
      </c>
      <c r="T2741" s="231">
        <f>IFERROR(+Revisión_Avance_Periodo!$S2741/Revisión_Avance_Periodo!$R2741,0)</f>
        <v>0</v>
      </c>
      <c r="U2741" s="184"/>
      <c r="V2741" s="185"/>
      <c r="W2741" s="183"/>
      <c r="X2741" s="183"/>
      <c r="Y2741" s="183"/>
      <c r="Z2741" s="186"/>
      <c r="AA2741" s="187"/>
    </row>
    <row r="2742" spans="1:27" x14ac:dyDescent="0.25">
      <c r="A2742" s="88">
        <v>231</v>
      </c>
      <c r="B2742" s="91" t="str">
        <f>CONCATENATE(Revisión_Avance_Periodo!$C2742,";",Revisión_Avance_Periodo!$E2742,";",Revisión_Avance_Periodo!$I2742)</f>
        <v>OE1;PR_10;ACT_225</v>
      </c>
      <c r="C2742" s="170" t="s">
        <v>9</v>
      </c>
      <c r="D2742" s="171" t="str">
        <f>VLOOKUP(Revisión_Avance_Periodo!$C2742,Componentes_BD!$F$1:$G$5,2,FALSE)</f>
        <v>Fortalecer la Vigilancia.</v>
      </c>
      <c r="E2742" s="106" t="s">
        <v>12</v>
      </c>
      <c r="F2742" s="89">
        <v>11</v>
      </c>
      <c r="G2742" s="89" t="str">
        <f>VLOOKUP(Revisión_Avance_Periodo!$A2742,BD_Seguimiento_OAP_2019!$A$2:$G$294,7,FALSE)</f>
        <v>PAI</v>
      </c>
      <c r="H2742" s="89" t="str">
        <f>VLOOKUP(Revisión_Avance_Periodo!$A2742,BD_Seguimiento_OAP_2019!$A$2:$J$294,10,FALSE)</f>
        <v>PAI_07 - Rendición de Cuentas</v>
      </c>
      <c r="I2742" s="89" t="s">
        <v>1826</v>
      </c>
      <c r="J2742" s="89" t="str">
        <f>VLOOKUP(Revisión_Avance_Periodo!$I2742,BD_Seguimiento_OAP_2019!$L:$M,2,FALSE)</f>
        <v>Desarrollar un chat temático de un tema relacionado con las acciones desarrolladas por la Delegatura de Puertos</v>
      </c>
      <c r="K2742" s="106" t="s">
        <v>49</v>
      </c>
      <c r="L2742" s="172">
        <v>4.4642857142857152E-4</v>
      </c>
      <c r="M2742" s="173" t="s">
        <v>108</v>
      </c>
      <c r="N2742" s="174">
        <f>INDEX(BD_Seguimiento_OAP_2019!$AH$3:$AS$294,MATCH(Revisión_Avance_Periodo!$I2742,BD_Seguimiento_OAP_2019!$L$3:$L$294,0),MATCH(Revisión_Avance_Periodo!$M2742,BD_Seguimiento_OAP_2019!$AH$2:$AS$2,0))</f>
        <v>0</v>
      </c>
      <c r="O2742" s="174">
        <f>INDEX(BD_Seguimiento_OAP_2019!$AV$3:$BG$294,MATCH(Revisión_Avance_Periodo!$I2742,BD_Seguimiento_OAP_2019!$L$3:$L$294,0),MATCH(Revisión_Avance_Periodo!$M2742,BD_Seguimiento_OAP_2019!$AV$2:$BG$2,0))</f>
        <v>0</v>
      </c>
      <c r="P2742" s="175">
        <f t="shared" si="521"/>
        <v>0</v>
      </c>
      <c r="Q2742" s="173" t="str">
        <f>VLOOKUP(P2742,Tabla_Indicador_Gestion4[#All],3,TRUE)</f>
        <v>Por Ejecutar</v>
      </c>
      <c r="R2742" s="215">
        <f>SUBTOTAL(9,$N$2738:$N2742)</f>
        <v>0</v>
      </c>
      <c r="S2742" s="231">
        <f>SUBTOTAL(9,$O$2738:$O2742)</f>
        <v>0</v>
      </c>
      <c r="T2742" s="231">
        <f>IFERROR(+Revisión_Avance_Periodo!$S2742/Revisión_Avance_Periodo!$R2742,0)</f>
        <v>0</v>
      </c>
      <c r="U2742" s="184"/>
      <c r="V2742" s="185"/>
      <c r="W2742" s="183"/>
      <c r="X2742" s="183"/>
      <c r="Y2742" s="183"/>
      <c r="Z2742" s="186"/>
      <c r="AA2742" s="187"/>
    </row>
    <row r="2743" spans="1:27" x14ac:dyDescent="0.25">
      <c r="A2743" s="94">
        <v>231</v>
      </c>
      <c r="B2743" s="96" t="str">
        <f>CONCATENATE(Revisión_Avance_Periodo!$C2743,";",Revisión_Avance_Periodo!$E2743,";",Revisión_Avance_Periodo!$I2743)</f>
        <v>OE1;PR_10;ACT_225</v>
      </c>
      <c r="C2743" s="180" t="s">
        <v>9</v>
      </c>
      <c r="D2743" s="181" t="str">
        <f>VLOOKUP(Revisión_Avance_Periodo!$C2743,Componentes_BD!$F$1:$G$5,2,FALSE)</f>
        <v>Fortalecer la Vigilancia.</v>
      </c>
      <c r="E2743" s="119" t="s">
        <v>12</v>
      </c>
      <c r="F2743" s="95">
        <v>11</v>
      </c>
      <c r="G2743" s="95" t="str">
        <f>VLOOKUP(Revisión_Avance_Periodo!$A2743,BD_Seguimiento_OAP_2019!$A$2:$G$294,7,FALSE)</f>
        <v>PAI</v>
      </c>
      <c r="H2743" s="95" t="str">
        <f>VLOOKUP(Revisión_Avance_Periodo!$A2743,BD_Seguimiento_OAP_2019!$A$2:$J$294,10,FALSE)</f>
        <v>PAI_07 - Rendición de Cuentas</v>
      </c>
      <c r="I2743" s="95" t="s">
        <v>1826</v>
      </c>
      <c r="J2743" s="95" t="str">
        <f>VLOOKUP(Revisión_Avance_Periodo!$I2743,BD_Seguimiento_OAP_2019!$L:$M,2,FALSE)</f>
        <v>Desarrollar un chat temático de un tema relacionado con las acciones desarrolladas por la Delegatura de Puertos</v>
      </c>
      <c r="K2743" s="119" t="s">
        <v>49</v>
      </c>
      <c r="L2743" s="172">
        <v>4.4642857142857152E-4</v>
      </c>
      <c r="M2743" s="182" t="s">
        <v>109</v>
      </c>
      <c r="N2743" s="174">
        <f>INDEX(BD_Seguimiento_OAP_2019!$AH$3:$AS$294,MATCH(Revisión_Avance_Periodo!$I2743,BD_Seguimiento_OAP_2019!$L$3:$L$294,0),MATCH(Revisión_Avance_Periodo!$M2743,BD_Seguimiento_OAP_2019!$AH$2:$AS$2,0))</f>
        <v>0</v>
      </c>
      <c r="O2743" s="174">
        <f>INDEX(BD_Seguimiento_OAP_2019!$AV$3:$BG$294,MATCH(Revisión_Avance_Periodo!$I2743,BD_Seguimiento_OAP_2019!$L$3:$L$294,0),MATCH(Revisión_Avance_Periodo!$M2743,BD_Seguimiento_OAP_2019!$AV$2:$BG$2,0))</f>
        <v>0</v>
      </c>
      <c r="P2743" s="175">
        <f t="shared" si="521"/>
        <v>0</v>
      </c>
      <c r="Q2743" s="182" t="str">
        <f>VLOOKUP(P2743,Tabla_Indicador_Gestion4[#All],3,TRUE)</f>
        <v>Por Ejecutar</v>
      </c>
      <c r="R2743" s="215">
        <f>SUBTOTAL(9,$N$2738:$N2743)</f>
        <v>0</v>
      </c>
      <c r="S2743" s="231">
        <f>SUBTOTAL(9,$O$2738:$O2743)</f>
        <v>0</v>
      </c>
      <c r="T2743" s="231">
        <f>IFERROR(+Revisión_Avance_Periodo!$S2743/Revisión_Avance_Periodo!$R2743,0)</f>
        <v>0</v>
      </c>
      <c r="U2743" s="184"/>
      <c r="V2743" s="185"/>
      <c r="W2743" s="183"/>
      <c r="X2743" s="183"/>
      <c r="Y2743" s="183"/>
      <c r="Z2743" s="186"/>
      <c r="AA2743" s="187"/>
    </row>
    <row r="2744" spans="1:27" x14ac:dyDescent="0.25">
      <c r="A2744" s="88">
        <v>231</v>
      </c>
      <c r="B2744" s="91" t="str">
        <f>CONCATENATE(Revisión_Avance_Periodo!$C2744,";",Revisión_Avance_Periodo!$E2744,";",Revisión_Avance_Periodo!$I2744)</f>
        <v>OE1;PR_10;ACT_225</v>
      </c>
      <c r="C2744" s="170" t="s">
        <v>9</v>
      </c>
      <c r="D2744" s="171" t="str">
        <f>VLOOKUP(Revisión_Avance_Periodo!$C2744,Componentes_BD!$F$1:$G$5,2,FALSE)</f>
        <v>Fortalecer la Vigilancia.</v>
      </c>
      <c r="E2744" s="106" t="s">
        <v>12</v>
      </c>
      <c r="F2744" s="89">
        <v>11</v>
      </c>
      <c r="G2744" s="89" t="str">
        <f>VLOOKUP(Revisión_Avance_Periodo!$A2744,BD_Seguimiento_OAP_2019!$A$2:$G$294,7,FALSE)</f>
        <v>PAI</v>
      </c>
      <c r="H2744" s="89" t="str">
        <f>VLOOKUP(Revisión_Avance_Periodo!$A2744,BD_Seguimiento_OAP_2019!$A$2:$J$294,10,FALSE)</f>
        <v>PAI_07 - Rendición de Cuentas</v>
      </c>
      <c r="I2744" s="89" t="s">
        <v>1826</v>
      </c>
      <c r="J2744" s="89" t="str">
        <f>VLOOKUP(Revisión_Avance_Periodo!$I2744,BD_Seguimiento_OAP_2019!$L:$M,2,FALSE)</f>
        <v>Desarrollar un chat temático de un tema relacionado con las acciones desarrolladas por la Delegatura de Puertos</v>
      </c>
      <c r="K2744" s="106" t="s">
        <v>49</v>
      </c>
      <c r="L2744" s="172">
        <v>4.4642857142857152E-4</v>
      </c>
      <c r="M2744" s="173" t="s">
        <v>110</v>
      </c>
      <c r="N2744" s="174">
        <f>INDEX(BD_Seguimiento_OAP_2019!$AH$3:$AS$294,MATCH(Revisión_Avance_Periodo!$I2744,BD_Seguimiento_OAP_2019!$L$3:$L$294,0),MATCH(Revisión_Avance_Periodo!$M2744,BD_Seguimiento_OAP_2019!$AH$2:$AS$2,0))</f>
        <v>0</v>
      </c>
      <c r="O2744" s="174">
        <f>INDEX(BD_Seguimiento_OAP_2019!$AV$3:$BG$294,MATCH(Revisión_Avance_Periodo!$I2744,BD_Seguimiento_OAP_2019!$L$3:$L$294,0),MATCH(Revisión_Avance_Periodo!$M2744,BD_Seguimiento_OAP_2019!$AV$2:$BG$2,0))</f>
        <v>0</v>
      </c>
      <c r="P2744" s="175">
        <f t="shared" si="521"/>
        <v>0</v>
      </c>
      <c r="Q2744" s="173" t="str">
        <f>VLOOKUP(P2744,Tabla_Indicador_Gestion4[#All],3,TRUE)</f>
        <v>Por Ejecutar</v>
      </c>
      <c r="R2744" s="215">
        <f>SUBTOTAL(9,$N$2738:$N2744)</f>
        <v>0</v>
      </c>
      <c r="S2744" s="231">
        <f>SUBTOTAL(9,$O$2738:$O2744)</f>
        <v>0</v>
      </c>
      <c r="T2744" s="231">
        <f>IFERROR(+Revisión_Avance_Periodo!$S2744/Revisión_Avance_Periodo!$R2744,0)</f>
        <v>0</v>
      </c>
      <c r="U2744" s="184"/>
      <c r="V2744" s="185"/>
      <c r="W2744" s="183"/>
      <c r="X2744" s="183"/>
      <c r="Y2744" s="183"/>
      <c r="Z2744" s="186"/>
      <c r="AA2744" s="187"/>
    </row>
    <row r="2745" spans="1:27" x14ac:dyDescent="0.25">
      <c r="A2745" s="94">
        <v>231</v>
      </c>
      <c r="B2745" s="96" t="str">
        <f>CONCATENATE(Revisión_Avance_Periodo!$C2745,";",Revisión_Avance_Periodo!$E2745,";",Revisión_Avance_Periodo!$I2745)</f>
        <v>OE1;PR_10;ACT_225</v>
      </c>
      <c r="C2745" s="180" t="s">
        <v>9</v>
      </c>
      <c r="D2745" s="181" t="str">
        <f>VLOOKUP(Revisión_Avance_Periodo!$C2745,Componentes_BD!$F$1:$G$5,2,FALSE)</f>
        <v>Fortalecer la Vigilancia.</v>
      </c>
      <c r="E2745" s="119" t="s">
        <v>12</v>
      </c>
      <c r="F2745" s="95">
        <v>11</v>
      </c>
      <c r="G2745" s="95" t="str">
        <f>VLOOKUP(Revisión_Avance_Periodo!$A2745,BD_Seguimiento_OAP_2019!$A$2:$G$294,7,FALSE)</f>
        <v>PAI</v>
      </c>
      <c r="H2745" s="95" t="str">
        <f>VLOOKUP(Revisión_Avance_Periodo!$A2745,BD_Seguimiento_OAP_2019!$A$2:$J$294,10,FALSE)</f>
        <v>PAI_07 - Rendición de Cuentas</v>
      </c>
      <c r="I2745" s="95" t="s">
        <v>1826</v>
      </c>
      <c r="J2745" s="95" t="str">
        <f>VLOOKUP(Revisión_Avance_Periodo!$I2745,BD_Seguimiento_OAP_2019!$L:$M,2,FALSE)</f>
        <v>Desarrollar un chat temático de un tema relacionado con las acciones desarrolladas por la Delegatura de Puertos</v>
      </c>
      <c r="K2745" s="119" t="s">
        <v>49</v>
      </c>
      <c r="L2745" s="172">
        <v>4.4642857142857152E-4</v>
      </c>
      <c r="M2745" s="182" t="s">
        <v>111</v>
      </c>
      <c r="N2745" s="174">
        <f>INDEX(BD_Seguimiento_OAP_2019!$AH$3:$AS$294,MATCH(Revisión_Avance_Periodo!$I2745,BD_Seguimiento_OAP_2019!$L$3:$L$294,0),MATCH(Revisión_Avance_Periodo!$M2745,BD_Seguimiento_OAP_2019!$AH$2:$AS$2,0))</f>
        <v>0</v>
      </c>
      <c r="O2745" s="174">
        <f>INDEX(BD_Seguimiento_OAP_2019!$AV$3:$BG$294,MATCH(Revisión_Avance_Periodo!$I2745,BD_Seguimiento_OAP_2019!$L$3:$L$294,0),MATCH(Revisión_Avance_Periodo!$M2745,BD_Seguimiento_OAP_2019!$AV$2:$BG$2,0))</f>
        <v>0</v>
      </c>
      <c r="P2745" s="175">
        <f t="shared" si="521"/>
        <v>0</v>
      </c>
      <c r="Q2745" s="182" t="str">
        <f>VLOOKUP(P2745,Tabla_Indicador_Gestion4[#All],3,TRUE)</f>
        <v>Por Ejecutar</v>
      </c>
      <c r="R2745" s="215">
        <f>SUBTOTAL(9,$N$2738:$N2745)</f>
        <v>0</v>
      </c>
      <c r="S2745" s="231">
        <f>SUBTOTAL(9,$O$2738:$O2745)</f>
        <v>0</v>
      </c>
      <c r="T2745" s="231">
        <f>IFERROR(+Revisión_Avance_Periodo!$S2745/Revisión_Avance_Periodo!$R2745,0)</f>
        <v>0</v>
      </c>
      <c r="U2745" s="184"/>
      <c r="V2745" s="185"/>
      <c r="W2745" s="183"/>
      <c r="X2745" s="183"/>
      <c r="Y2745" s="183"/>
      <c r="Z2745" s="186"/>
      <c r="AA2745" s="187"/>
    </row>
    <row r="2746" spans="1:27" x14ac:dyDescent="0.25">
      <c r="A2746" s="88">
        <v>231</v>
      </c>
      <c r="B2746" s="91" t="str">
        <f>CONCATENATE(Revisión_Avance_Periodo!$C2746,";",Revisión_Avance_Periodo!$E2746,";",Revisión_Avance_Periodo!$I2746)</f>
        <v>OE1;PR_10;ACT_225</v>
      </c>
      <c r="C2746" s="170" t="s">
        <v>9</v>
      </c>
      <c r="D2746" s="171" t="str">
        <f>VLOOKUP(Revisión_Avance_Periodo!$C2746,Componentes_BD!$F$1:$G$5,2,FALSE)</f>
        <v>Fortalecer la Vigilancia.</v>
      </c>
      <c r="E2746" s="106" t="s">
        <v>12</v>
      </c>
      <c r="F2746" s="89">
        <v>11</v>
      </c>
      <c r="G2746" s="89" t="str">
        <f>VLOOKUP(Revisión_Avance_Periodo!$A2746,BD_Seguimiento_OAP_2019!$A$2:$G$294,7,FALSE)</f>
        <v>PAI</v>
      </c>
      <c r="H2746" s="89" t="str">
        <f>VLOOKUP(Revisión_Avance_Periodo!$A2746,BD_Seguimiento_OAP_2019!$A$2:$J$294,10,FALSE)</f>
        <v>PAI_07 - Rendición de Cuentas</v>
      </c>
      <c r="I2746" s="89" t="s">
        <v>1826</v>
      </c>
      <c r="J2746" s="89" t="str">
        <f>VLOOKUP(Revisión_Avance_Periodo!$I2746,BD_Seguimiento_OAP_2019!$L:$M,2,FALSE)</f>
        <v>Desarrollar un chat temático de un tema relacionado con las acciones desarrolladas por la Delegatura de Puertos</v>
      </c>
      <c r="K2746" s="106" t="s">
        <v>49</v>
      </c>
      <c r="L2746" s="172">
        <v>4.4642857142857152E-4</v>
      </c>
      <c r="M2746" s="173" t="s">
        <v>112</v>
      </c>
      <c r="N2746" s="174">
        <f>INDEX(BD_Seguimiento_OAP_2019!$AH$3:$AS$294,MATCH(Revisión_Avance_Periodo!$I2746,BD_Seguimiento_OAP_2019!$L$3:$L$294,0),MATCH(Revisión_Avance_Periodo!$M2746,BD_Seguimiento_OAP_2019!$AH$2:$AS$2,0))</f>
        <v>0.2</v>
      </c>
      <c r="O2746" s="174">
        <f>INDEX(BD_Seguimiento_OAP_2019!$AV$3:$BG$294,MATCH(Revisión_Avance_Periodo!$I2746,BD_Seguimiento_OAP_2019!$L$3:$L$294,0),MATCH(Revisión_Avance_Periodo!$M2746,BD_Seguimiento_OAP_2019!$AV$2:$BG$2,0))</f>
        <v>0</v>
      </c>
      <c r="P2746" s="189">
        <f t="shared" si="515"/>
        <v>0</v>
      </c>
      <c r="Q2746" s="173" t="str">
        <f>VLOOKUP(P2746,Tabla_Indicador_Gestion4[#All],3,TRUE)</f>
        <v>Por Ejecutar</v>
      </c>
      <c r="R2746" s="215">
        <f>SUBTOTAL(9,$N$2738:$N2746)</f>
        <v>0.2</v>
      </c>
      <c r="S2746" s="231">
        <f>SUBTOTAL(9,$O$2738:$O2746)</f>
        <v>0</v>
      </c>
      <c r="T2746" s="231">
        <f>IFERROR(+Revisión_Avance_Periodo!$S2746/Revisión_Avance_Periodo!$R2746,0)</f>
        <v>0</v>
      </c>
      <c r="U2746" s="184"/>
      <c r="V2746" s="185"/>
      <c r="W2746" s="183"/>
      <c r="X2746" s="183"/>
      <c r="Y2746" s="183"/>
      <c r="Z2746" s="186"/>
      <c r="AA2746" s="187"/>
    </row>
    <row r="2747" spans="1:27" x14ac:dyDescent="0.25">
      <c r="A2747" s="94">
        <v>231</v>
      </c>
      <c r="B2747" s="96" t="str">
        <f>CONCATENATE(Revisión_Avance_Periodo!$C2747,";",Revisión_Avance_Periodo!$E2747,";",Revisión_Avance_Periodo!$I2747)</f>
        <v>OE1;PR_10;ACT_225</v>
      </c>
      <c r="C2747" s="180" t="s">
        <v>9</v>
      </c>
      <c r="D2747" s="181" t="str">
        <f>VLOOKUP(Revisión_Avance_Periodo!$C2747,Componentes_BD!$F$1:$G$5,2,FALSE)</f>
        <v>Fortalecer la Vigilancia.</v>
      </c>
      <c r="E2747" s="119" t="s">
        <v>12</v>
      </c>
      <c r="F2747" s="95">
        <v>11</v>
      </c>
      <c r="G2747" s="95" t="str">
        <f>VLOOKUP(Revisión_Avance_Periodo!$A2747,BD_Seguimiento_OAP_2019!$A$2:$G$294,7,FALSE)</f>
        <v>PAI</v>
      </c>
      <c r="H2747" s="95" t="str">
        <f>VLOOKUP(Revisión_Avance_Periodo!$A2747,BD_Seguimiento_OAP_2019!$A$2:$J$294,10,FALSE)</f>
        <v>PAI_07 - Rendición de Cuentas</v>
      </c>
      <c r="I2747" s="95" t="s">
        <v>1826</v>
      </c>
      <c r="J2747" s="95" t="str">
        <f>VLOOKUP(Revisión_Avance_Periodo!$I2747,BD_Seguimiento_OAP_2019!$L:$M,2,FALSE)</f>
        <v>Desarrollar un chat temático de un tema relacionado con las acciones desarrolladas por la Delegatura de Puertos</v>
      </c>
      <c r="K2747" s="119" t="s">
        <v>49</v>
      </c>
      <c r="L2747" s="172">
        <v>4.4642857142857152E-4</v>
      </c>
      <c r="M2747" s="182" t="s">
        <v>113</v>
      </c>
      <c r="N2747" s="174">
        <f>INDEX(BD_Seguimiento_OAP_2019!$AH$3:$AS$294,MATCH(Revisión_Avance_Periodo!$I2747,BD_Seguimiento_OAP_2019!$L$3:$L$294,0),MATCH(Revisión_Avance_Periodo!$M2747,BD_Seguimiento_OAP_2019!$AH$2:$AS$2,0))</f>
        <v>0</v>
      </c>
      <c r="O2747" s="174">
        <f>INDEX(BD_Seguimiento_OAP_2019!$AV$3:$BG$294,MATCH(Revisión_Avance_Periodo!$I2747,BD_Seguimiento_OAP_2019!$L$3:$L$294,0),MATCH(Revisión_Avance_Periodo!$M2747,BD_Seguimiento_OAP_2019!$AV$2:$BG$2,0))</f>
        <v>0</v>
      </c>
      <c r="P2747" s="175">
        <f>IFERROR((O2747/N2747),0)</f>
        <v>0</v>
      </c>
      <c r="Q2747" s="182" t="str">
        <f>VLOOKUP(P2747,Tabla_Indicador_Gestion4[#All],3,TRUE)</f>
        <v>Por Ejecutar</v>
      </c>
      <c r="R2747" s="215">
        <f>SUBTOTAL(9,$N$2738:$N2747)</f>
        <v>0.2</v>
      </c>
      <c r="S2747" s="231">
        <f>SUBTOTAL(9,$O$2738:$O2747)</f>
        <v>0</v>
      </c>
      <c r="T2747" s="231">
        <f>IFERROR(+Revisión_Avance_Periodo!$S2747/Revisión_Avance_Periodo!$R2747,0)</f>
        <v>0</v>
      </c>
      <c r="U2747" s="184"/>
      <c r="V2747" s="185"/>
      <c r="W2747" s="183"/>
      <c r="X2747" s="183"/>
      <c r="Y2747" s="183"/>
      <c r="Z2747" s="186"/>
      <c r="AA2747" s="187"/>
    </row>
    <row r="2748" spans="1:27" x14ac:dyDescent="0.25">
      <c r="A2748" s="88">
        <v>231</v>
      </c>
      <c r="B2748" s="91" t="str">
        <f>CONCATENATE(Revisión_Avance_Periodo!$C2748,";",Revisión_Avance_Periodo!$E2748,";",Revisión_Avance_Periodo!$I2748)</f>
        <v>OE1;PR_10;ACT_225</v>
      </c>
      <c r="C2748" s="170" t="s">
        <v>9</v>
      </c>
      <c r="D2748" s="171" t="str">
        <f>VLOOKUP(Revisión_Avance_Periodo!$C2748,Componentes_BD!$F$1:$G$5,2,FALSE)</f>
        <v>Fortalecer la Vigilancia.</v>
      </c>
      <c r="E2748" s="106" t="s">
        <v>12</v>
      </c>
      <c r="F2748" s="89">
        <v>11</v>
      </c>
      <c r="G2748" s="89" t="str">
        <f>VLOOKUP(Revisión_Avance_Periodo!$A2748,BD_Seguimiento_OAP_2019!$A$2:$G$294,7,FALSE)</f>
        <v>PAI</v>
      </c>
      <c r="H2748" s="89" t="str">
        <f>VLOOKUP(Revisión_Avance_Periodo!$A2748,BD_Seguimiento_OAP_2019!$A$2:$J$294,10,FALSE)</f>
        <v>PAI_07 - Rendición de Cuentas</v>
      </c>
      <c r="I2748" s="89" t="s">
        <v>1826</v>
      </c>
      <c r="J2748" s="89" t="str">
        <f>VLOOKUP(Revisión_Avance_Periodo!$I2748,BD_Seguimiento_OAP_2019!$L:$M,2,FALSE)</f>
        <v>Desarrollar un chat temático de un tema relacionado con las acciones desarrolladas por la Delegatura de Puertos</v>
      </c>
      <c r="K2748" s="106" t="s">
        <v>49</v>
      </c>
      <c r="L2748" s="172">
        <v>4.4642857142857152E-4</v>
      </c>
      <c r="M2748" s="173" t="s">
        <v>114</v>
      </c>
      <c r="N2748" s="174">
        <f>INDEX(BD_Seguimiento_OAP_2019!$AH$3:$AS$294,MATCH(Revisión_Avance_Periodo!$I2748,BD_Seguimiento_OAP_2019!$L$3:$L$294,0),MATCH(Revisión_Avance_Periodo!$M2748,BD_Seguimiento_OAP_2019!$AH$2:$AS$2,0))</f>
        <v>0.8</v>
      </c>
      <c r="O2748" s="174">
        <f>INDEX(BD_Seguimiento_OAP_2019!$AV$3:$BG$294,MATCH(Revisión_Avance_Periodo!$I2748,BD_Seguimiento_OAP_2019!$L$3:$L$294,0),MATCH(Revisión_Avance_Periodo!$M2748,BD_Seguimiento_OAP_2019!$AV$2:$BG$2,0))</f>
        <v>0</v>
      </c>
      <c r="P2748" s="189">
        <f t="shared" si="515"/>
        <v>0</v>
      </c>
      <c r="Q2748" s="173" t="str">
        <f>VLOOKUP(P2748,Tabla_Indicador_Gestion4[#All],3,TRUE)</f>
        <v>Por Ejecutar</v>
      </c>
      <c r="R2748" s="215">
        <f>SUBTOTAL(9,$N$2738:$N2748)</f>
        <v>1</v>
      </c>
      <c r="S2748" s="231">
        <f>SUBTOTAL(9,$O$2738:$O2748)</f>
        <v>0</v>
      </c>
      <c r="T2748" s="231">
        <f>IFERROR(+Revisión_Avance_Periodo!$S2748/Revisión_Avance_Periodo!$R2748,0)</f>
        <v>0</v>
      </c>
      <c r="U2748" s="184"/>
      <c r="V2748" s="185"/>
      <c r="W2748" s="183"/>
      <c r="X2748" s="183"/>
      <c r="Y2748" s="183"/>
      <c r="Z2748" s="186"/>
      <c r="AA2748" s="187"/>
    </row>
    <row r="2749" spans="1:27" ht="15.75" thickBot="1" x14ac:dyDescent="0.3">
      <c r="A2749" s="94">
        <v>231</v>
      </c>
      <c r="B2749" s="96" t="str">
        <f>CONCATENATE(Revisión_Avance_Periodo!$C2749,";",Revisión_Avance_Periodo!$E2749,";",Revisión_Avance_Periodo!$I2749)</f>
        <v>OE1;PR_10;ACT_225</v>
      </c>
      <c r="C2749" s="180" t="s">
        <v>9</v>
      </c>
      <c r="D2749" s="181" t="str">
        <f>VLOOKUP(Revisión_Avance_Periodo!$C2749,Componentes_BD!$F$1:$G$5,2,FALSE)</f>
        <v>Fortalecer la Vigilancia.</v>
      </c>
      <c r="E2749" s="119" t="s">
        <v>12</v>
      </c>
      <c r="F2749" s="95">
        <v>11</v>
      </c>
      <c r="G2749" s="95" t="str">
        <f>VLOOKUP(Revisión_Avance_Periodo!$A2749,BD_Seguimiento_OAP_2019!$A$2:$G$294,7,FALSE)</f>
        <v>PAI</v>
      </c>
      <c r="H2749" s="95" t="str">
        <f>VLOOKUP(Revisión_Avance_Periodo!$A2749,BD_Seguimiento_OAP_2019!$A$2:$J$294,10,FALSE)</f>
        <v>PAI_07 - Rendición de Cuentas</v>
      </c>
      <c r="I2749" s="95" t="s">
        <v>1826</v>
      </c>
      <c r="J2749" s="95" t="str">
        <f>VLOOKUP(Revisión_Avance_Periodo!$I2749,BD_Seguimiento_OAP_2019!$L:$M,2,FALSE)</f>
        <v>Desarrollar un chat temático de un tema relacionado con las acciones desarrolladas por la Delegatura de Puertos</v>
      </c>
      <c r="K2749" s="119" t="s">
        <v>49</v>
      </c>
      <c r="L2749" s="172">
        <v>4.4642857142857152E-4</v>
      </c>
      <c r="M2749" s="182" t="s">
        <v>115</v>
      </c>
      <c r="N2749" s="174">
        <f>INDEX(BD_Seguimiento_OAP_2019!$AH$3:$AS$294,MATCH(Revisión_Avance_Periodo!$I2749,BD_Seguimiento_OAP_2019!$L$3:$L$294,0),MATCH(Revisión_Avance_Periodo!$M2749,BD_Seguimiento_OAP_2019!$AH$2:$AS$2,0))</f>
        <v>0</v>
      </c>
      <c r="O2749" s="174">
        <f>INDEX(BD_Seguimiento_OAP_2019!$AV$3:$BG$294,MATCH(Revisión_Avance_Periodo!$I2749,BD_Seguimiento_OAP_2019!$L$3:$L$294,0),MATCH(Revisión_Avance_Periodo!$M2749,BD_Seguimiento_OAP_2019!$AV$2:$BG$2,0))</f>
        <v>0</v>
      </c>
      <c r="P2749" s="175">
        <f t="shared" ref="P2749:P2750" si="523">IFERROR((O2749/N2749),0)</f>
        <v>0</v>
      </c>
      <c r="Q2749" s="182" t="str">
        <f>VLOOKUP(P2749,Tabla_Indicador_Gestion4[#All],3,TRUE)</f>
        <v>Por Ejecutar</v>
      </c>
      <c r="R2749" s="215">
        <f>SUBTOTAL(9,$N$2738:$N2749)</f>
        <v>1</v>
      </c>
      <c r="S2749" s="231">
        <f>SUBTOTAL(9,$O$2738:$O2749)</f>
        <v>0</v>
      </c>
      <c r="T2749" s="231">
        <f>IFERROR(+Revisión_Avance_Periodo!$S2749/Revisión_Avance_Periodo!$R2749,0)</f>
        <v>0</v>
      </c>
      <c r="U2749" s="184"/>
      <c r="V2749" s="185"/>
      <c r="W2749" s="183"/>
      <c r="X2749" s="183"/>
      <c r="Y2749" s="183"/>
      <c r="Z2749" s="186"/>
      <c r="AA2749" s="187"/>
    </row>
    <row r="2750" spans="1:27" x14ac:dyDescent="0.25">
      <c r="A2750" s="88">
        <v>232</v>
      </c>
      <c r="B2750" s="91" t="str">
        <f>CONCATENATE(Revisión_Avance_Periodo!$C2750,";",Revisión_Avance_Periodo!$E2750,";",Revisión_Avance_Periodo!$I2750)</f>
        <v>OE1;PR_10;ACT_206</v>
      </c>
      <c r="C2750" s="170" t="s">
        <v>9</v>
      </c>
      <c r="D2750" s="171" t="str">
        <f>VLOOKUP(Revisión_Avance_Periodo!$C2750,Componentes_BD!$F$1:$G$5,2,FALSE)</f>
        <v>Fortalecer la Vigilancia.</v>
      </c>
      <c r="E2750" s="106" t="s">
        <v>12</v>
      </c>
      <c r="F2750" s="89">
        <v>11</v>
      </c>
      <c r="G2750" s="89" t="str">
        <f>VLOOKUP(Revisión_Avance_Periodo!$A2750,BD_Seguimiento_OAP_2019!$A$2:$G$294,7,FALSE)</f>
        <v>PAI</v>
      </c>
      <c r="H2750" s="89" t="str">
        <f>VLOOKUP(Revisión_Avance_Periodo!$A2750,BD_Seguimiento_OAP_2019!$A$2:$J$294,10,FALSE)</f>
        <v>PAI_07 - Rendición de Cuentas</v>
      </c>
      <c r="I2750" s="89" t="s">
        <v>1828</v>
      </c>
      <c r="J2750" s="89" t="str">
        <f>VLOOKUP(Revisión_Avance_Periodo!$I2750,BD_Seguimiento_OAP_2019!$L:$M,2,FALSE)</f>
        <v>Llevar a cabo reuniones con la ciudadanía, vigilados y organizaciones cívicas para escuchar sus requerimientos y expectativas frente a las actividades misionales de la entidad y su proceso de rendición de cuentas (mesas de trabajo)</v>
      </c>
      <c r="K2750" s="106" t="s">
        <v>49</v>
      </c>
      <c r="L2750" s="172">
        <v>4.4642857142857152E-4</v>
      </c>
      <c r="M2750" s="173" t="s">
        <v>104</v>
      </c>
      <c r="N2750" s="174">
        <f>INDEX(BD_Seguimiento_OAP_2019!$AH$3:$AS$294,MATCH(Revisión_Avance_Periodo!$I2750,BD_Seguimiento_OAP_2019!$L$3:$L$294,0),MATCH(Revisión_Avance_Periodo!$M2750,BD_Seguimiento_OAP_2019!$AH$2:$AS$2,0))</f>
        <v>0</v>
      </c>
      <c r="O2750" s="174">
        <f>INDEX(BD_Seguimiento_OAP_2019!$AV$3:$BG$294,MATCH(Revisión_Avance_Periodo!$I2750,BD_Seguimiento_OAP_2019!$L$3:$L$294,0),MATCH(Revisión_Avance_Periodo!$M2750,BD_Seguimiento_OAP_2019!$AV$2:$BG$2,0))</f>
        <v>0</v>
      </c>
      <c r="P2750" s="175">
        <f t="shared" si="523"/>
        <v>0</v>
      </c>
      <c r="Q2750" s="173" t="str">
        <f>VLOOKUP(P2750,Tabla_Indicador_Gestion4[#All],3,TRUE)</f>
        <v>Por Ejecutar</v>
      </c>
      <c r="R2750" s="213">
        <f>SUBTOTAL(9,$N$2750:$N2750)</f>
        <v>0</v>
      </c>
      <c r="S2750" s="234">
        <f>SUBTOTAL(9,$O$2750:$O2750)</f>
        <v>0</v>
      </c>
      <c r="T2750" s="234">
        <f>IFERROR(+Revisión_Avance_Periodo!$S2750/Revisión_Avance_Periodo!$R2750,0)</f>
        <v>0</v>
      </c>
      <c r="U2750" s="177">
        <f>SUBTOTAL(9,N2750:N2761)</f>
        <v>1</v>
      </c>
      <c r="V2750" s="176">
        <f>SUBTOTAL(9,O2750:O2761)</f>
        <v>0.8</v>
      </c>
      <c r="W2750" s="176">
        <f t="shared" ref="W2750" si="524">+V2750/U2750</f>
        <v>0.8</v>
      </c>
      <c r="X2750" s="176"/>
      <c r="Y2750" s="176">
        <f>100%-Revisión_Avance_Periodo!$W2750</f>
        <v>0.19999999999999996</v>
      </c>
      <c r="Z2750" s="178" t="str">
        <f>VLOOKUP(W2750,Tabla_Indicador_Gestion4[],3,TRUE)</f>
        <v>En Seguimiento</v>
      </c>
      <c r="AA2750" s="179">
        <f>Revisión_Avance_Periodo!$W2750*Revisión_Avance_Periodo!$L2750</f>
        <v>3.5714285714285725E-4</v>
      </c>
    </row>
    <row r="2751" spans="1:27" x14ac:dyDescent="0.25">
      <c r="A2751" s="94">
        <v>232</v>
      </c>
      <c r="B2751" s="96" t="str">
        <f>CONCATENATE(Revisión_Avance_Periodo!$C2751,";",Revisión_Avance_Periodo!$E2751,";",Revisión_Avance_Periodo!$I2751)</f>
        <v>OE1;PR_10;ACT_206</v>
      </c>
      <c r="C2751" s="180" t="s">
        <v>9</v>
      </c>
      <c r="D2751" s="181" t="str">
        <f>VLOOKUP(Revisión_Avance_Periodo!$C2751,Componentes_BD!$F$1:$G$5,2,FALSE)</f>
        <v>Fortalecer la Vigilancia.</v>
      </c>
      <c r="E2751" s="119" t="s">
        <v>12</v>
      </c>
      <c r="F2751" s="95">
        <v>11</v>
      </c>
      <c r="G2751" s="95" t="str">
        <f>VLOOKUP(Revisión_Avance_Periodo!$A2751,BD_Seguimiento_OAP_2019!$A$2:$G$294,7,FALSE)</f>
        <v>PAI</v>
      </c>
      <c r="H2751" s="95" t="str">
        <f>VLOOKUP(Revisión_Avance_Periodo!$A2751,BD_Seguimiento_OAP_2019!$A$2:$J$294,10,FALSE)</f>
        <v>PAI_07 - Rendición de Cuentas</v>
      </c>
      <c r="I2751" s="95" t="s">
        <v>1828</v>
      </c>
      <c r="J2751" s="95" t="str">
        <f>VLOOKUP(Revisión_Avance_Periodo!$I2751,BD_Seguimiento_OAP_2019!$L:$M,2,FALSE)</f>
        <v>Llevar a cabo reuniones con la ciudadanía, vigilados y organizaciones cívicas para escuchar sus requerimientos y expectativas frente a las actividades misionales de la entidad y su proceso de rendición de cuentas (mesas de trabajo)</v>
      </c>
      <c r="K2751" s="119" t="s">
        <v>49</v>
      </c>
      <c r="L2751" s="172">
        <v>4.4642857142857152E-4</v>
      </c>
      <c r="M2751" s="182" t="s">
        <v>105</v>
      </c>
      <c r="N2751" s="174">
        <f>INDEX(BD_Seguimiento_OAP_2019!$AH$3:$AS$294,MATCH(Revisión_Avance_Periodo!$I2751,BD_Seguimiento_OAP_2019!$L$3:$L$294,0),MATCH(Revisión_Avance_Periodo!$M2751,BD_Seguimiento_OAP_2019!$AH$2:$AS$2,0))</f>
        <v>0.2</v>
      </c>
      <c r="O2751" s="174">
        <f>INDEX(BD_Seguimiento_OAP_2019!$AV$3:$BG$294,MATCH(Revisión_Avance_Periodo!$I2751,BD_Seguimiento_OAP_2019!$L$3:$L$294,0),MATCH(Revisión_Avance_Periodo!$M2751,BD_Seguimiento_OAP_2019!$AV$2:$BG$2,0))</f>
        <v>0.2</v>
      </c>
      <c r="P2751" s="188">
        <f t="shared" si="515"/>
        <v>1</v>
      </c>
      <c r="Q2751" s="182" t="str">
        <f>VLOOKUP(P2751,Tabla_Indicador_Gestion4[#All],3,TRUE)</f>
        <v>Culminada</v>
      </c>
      <c r="R2751" s="215">
        <f>SUBTOTAL(9,$N$2750:$N2751)</f>
        <v>0.2</v>
      </c>
      <c r="S2751" s="231">
        <f>SUBTOTAL(9,$O$2750:$O2751)</f>
        <v>0.2</v>
      </c>
      <c r="T2751" s="231">
        <f>IFERROR(+Revisión_Avance_Periodo!$S2751/Revisión_Avance_Periodo!$R2751,0)</f>
        <v>1</v>
      </c>
      <c r="U2751" s="184"/>
      <c r="V2751" s="185"/>
      <c r="W2751" s="183"/>
      <c r="X2751" s="183"/>
      <c r="Y2751" s="183"/>
      <c r="Z2751" s="186"/>
      <c r="AA2751" s="187"/>
    </row>
    <row r="2752" spans="1:27" x14ac:dyDescent="0.25">
      <c r="A2752" s="88">
        <v>232</v>
      </c>
      <c r="B2752" s="91" t="str">
        <f>CONCATENATE(Revisión_Avance_Periodo!$C2752,";",Revisión_Avance_Periodo!$E2752,";",Revisión_Avance_Periodo!$I2752)</f>
        <v>OE1;PR_10;ACT_206</v>
      </c>
      <c r="C2752" s="170" t="s">
        <v>9</v>
      </c>
      <c r="D2752" s="171" t="str">
        <f>VLOOKUP(Revisión_Avance_Periodo!$C2752,Componentes_BD!$F$1:$G$5,2,FALSE)</f>
        <v>Fortalecer la Vigilancia.</v>
      </c>
      <c r="E2752" s="106" t="s">
        <v>12</v>
      </c>
      <c r="F2752" s="89">
        <v>11</v>
      </c>
      <c r="G2752" s="89" t="str">
        <f>VLOOKUP(Revisión_Avance_Periodo!$A2752,BD_Seguimiento_OAP_2019!$A$2:$G$294,7,FALSE)</f>
        <v>PAI</v>
      </c>
      <c r="H2752" s="89" t="str">
        <f>VLOOKUP(Revisión_Avance_Periodo!$A2752,BD_Seguimiento_OAP_2019!$A$2:$J$294,10,FALSE)</f>
        <v>PAI_07 - Rendición de Cuentas</v>
      </c>
      <c r="I2752" s="89" t="s">
        <v>1828</v>
      </c>
      <c r="J2752" s="89" t="str">
        <f>VLOOKUP(Revisión_Avance_Periodo!$I2752,BD_Seguimiento_OAP_2019!$L:$M,2,FALSE)</f>
        <v>Llevar a cabo reuniones con la ciudadanía, vigilados y organizaciones cívicas para escuchar sus requerimientos y expectativas frente a las actividades misionales de la entidad y su proceso de rendición de cuentas (mesas de trabajo)</v>
      </c>
      <c r="K2752" s="106" t="s">
        <v>49</v>
      </c>
      <c r="L2752" s="172">
        <v>4.4642857142857152E-4</v>
      </c>
      <c r="M2752" s="173" t="s">
        <v>106</v>
      </c>
      <c r="N2752" s="174">
        <f>INDEX(BD_Seguimiento_OAP_2019!$AH$3:$AS$294,MATCH(Revisión_Avance_Periodo!$I2752,BD_Seguimiento_OAP_2019!$L$3:$L$294,0),MATCH(Revisión_Avance_Periodo!$M2752,BD_Seguimiento_OAP_2019!$AH$2:$AS$2,0))</f>
        <v>0.2</v>
      </c>
      <c r="O2752" s="174">
        <f>INDEX(BD_Seguimiento_OAP_2019!$AV$3:$BG$294,MATCH(Revisión_Avance_Periodo!$I2752,BD_Seguimiento_OAP_2019!$L$3:$L$294,0),MATCH(Revisión_Avance_Periodo!$M2752,BD_Seguimiento_OAP_2019!$AV$2:$BG$2,0))</f>
        <v>0.2</v>
      </c>
      <c r="P2752" s="189">
        <f t="shared" si="515"/>
        <v>1</v>
      </c>
      <c r="Q2752" s="173" t="str">
        <f>VLOOKUP(P2752,Tabla_Indicador_Gestion4[#All],3,TRUE)</f>
        <v>Culminada</v>
      </c>
      <c r="R2752" s="215">
        <f>SUBTOTAL(9,$N$2750:$N2752)</f>
        <v>0.4</v>
      </c>
      <c r="S2752" s="231">
        <f>SUBTOTAL(9,$O$2750:$O2752)</f>
        <v>0.4</v>
      </c>
      <c r="T2752" s="231">
        <f>IFERROR(+Revisión_Avance_Periodo!$S2752/Revisión_Avance_Periodo!$R2752,0)</f>
        <v>1</v>
      </c>
      <c r="U2752" s="184"/>
      <c r="V2752" s="185"/>
      <c r="W2752" s="183"/>
      <c r="X2752" s="183"/>
      <c r="Y2752" s="183"/>
      <c r="Z2752" s="186"/>
      <c r="AA2752" s="187"/>
    </row>
    <row r="2753" spans="1:27" x14ac:dyDescent="0.25">
      <c r="A2753" s="94">
        <v>232</v>
      </c>
      <c r="B2753" s="96" t="str">
        <f>CONCATENATE(Revisión_Avance_Periodo!$C2753,";",Revisión_Avance_Periodo!$E2753,";",Revisión_Avance_Periodo!$I2753)</f>
        <v>OE1;PR_10;ACT_206</v>
      </c>
      <c r="C2753" s="180" t="s">
        <v>9</v>
      </c>
      <c r="D2753" s="181" t="str">
        <f>VLOOKUP(Revisión_Avance_Periodo!$C2753,Componentes_BD!$F$1:$G$5,2,FALSE)</f>
        <v>Fortalecer la Vigilancia.</v>
      </c>
      <c r="E2753" s="119" t="s">
        <v>12</v>
      </c>
      <c r="F2753" s="95">
        <v>11</v>
      </c>
      <c r="G2753" s="95" t="str">
        <f>VLOOKUP(Revisión_Avance_Periodo!$A2753,BD_Seguimiento_OAP_2019!$A$2:$G$294,7,FALSE)</f>
        <v>PAI</v>
      </c>
      <c r="H2753" s="95" t="str">
        <f>VLOOKUP(Revisión_Avance_Periodo!$A2753,BD_Seguimiento_OAP_2019!$A$2:$J$294,10,FALSE)</f>
        <v>PAI_07 - Rendición de Cuentas</v>
      </c>
      <c r="I2753" s="95" t="s">
        <v>1828</v>
      </c>
      <c r="J2753" s="95" t="str">
        <f>VLOOKUP(Revisión_Avance_Periodo!$I2753,BD_Seguimiento_OAP_2019!$L:$M,2,FALSE)</f>
        <v>Llevar a cabo reuniones con la ciudadanía, vigilados y organizaciones cívicas para escuchar sus requerimientos y expectativas frente a las actividades misionales de la entidad y su proceso de rendición de cuentas (mesas de trabajo)</v>
      </c>
      <c r="K2753" s="119" t="s">
        <v>49</v>
      </c>
      <c r="L2753" s="172">
        <v>4.4642857142857152E-4</v>
      </c>
      <c r="M2753" s="182" t="s">
        <v>107</v>
      </c>
      <c r="N2753" s="174">
        <f>INDEX(BD_Seguimiento_OAP_2019!$AH$3:$AS$294,MATCH(Revisión_Avance_Periodo!$I2753,BD_Seguimiento_OAP_2019!$L$3:$L$294,0),MATCH(Revisión_Avance_Periodo!$M2753,BD_Seguimiento_OAP_2019!$AH$2:$AS$2,0))</f>
        <v>0</v>
      </c>
      <c r="O2753" s="201">
        <f>INDEX(BD_Seguimiento_OAP_2019!$AV$3:$BG$294,MATCH(Revisión_Avance_Periodo!$I2753,BD_Seguimiento_OAP_2019!$L$3:$L$294,0),MATCH(Revisión_Avance_Periodo!$M2753,BD_Seguimiento_OAP_2019!$AV$2:$BG$2,0))</f>
        <v>0.1</v>
      </c>
      <c r="P2753" s="175">
        <f t="shared" ref="P2753:P2754" si="525">IFERROR((O2753/N2753),0)</f>
        <v>0</v>
      </c>
      <c r="Q2753" s="182" t="str">
        <f>VLOOKUP(P2753,Tabla_Indicador_Gestion4[#All],3,TRUE)</f>
        <v>Por Ejecutar</v>
      </c>
      <c r="R2753" s="215">
        <f>SUBTOTAL(9,$N$2750:$N2753)</f>
        <v>0.4</v>
      </c>
      <c r="S2753" s="231">
        <f>SUBTOTAL(9,$O$2750:$O2753)</f>
        <v>0.5</v>
      </c>
      <c r="T2753" s="231">
        <f>IFERROR(+Revisión_Avance_Periodo!$S2753/Revisión_Avance_Periodo!$R2753,0)</f>
        <v>1.25</v>
      </c>
      <c r="U2753" s="184"/>
      <c r="V2753" s="185"/>
      <c r="W2753" s="183"/>
      <c r="X2753" s="183"/>
      <c r="Y2753" s="183"/>
      <c r="Z2753" s="186"/>
      <c r="AA2753" s="187"/>
    </row>
    <row r="2754" spans="1:27" x14ac:dyDescent="0.25">
      <c r="A2754" s="88">
        <v>232</v>
      </c>
      <c r="B2754" s="91" t="str">
        <f>CONCATENATE(Revisión_Avance_Periodo!$C2754,";",Revisión_Avance_Periodo!$E2754,";",Revisión_Avance_Periodo!$I2754)</f>
        <v>OE1;PR_10;ACT_206</v>
      </c>
      <c r="C2754" s="170" t="s">
        <v>9</v>
      </c>
      <c r="D2754" s="171" t="str">
        <f>VLOOKUP(Revisión_Avance_Periodo!$C2754,Componentes_BD!$F$1:$G$5,2,FALSE)</f>
        <v>Fortalecer la Vigilancia.</v>
      </c>
      <c r="E2754" s="106" t="s">
        <v>12</v>
      </c>
      <c r="F2754" s="89">
        <v>11</v>
      </c>
      <c r="G2754" s="89" t="str">
        <f>VLOOKUP(Revisión_Avance_Periodo!$A2754,BD_Seguimiento_OAP_2019!$A$2:$G$294,7,FALSE)</f>
        <v>PAI</v>
      </c>
      <c r="H2754" s="89" t="str">
        <f>VLOOKUP(Revisión_Avance_Periodo!$A2754,BD_Seguimiento_OAP_2019!$A$2:$J$294,10,FALSE)</f>
        <v>PAI_07 - Rendición de Cuentas</v>
      </c>
      <c r="I2754" s="89" t="s">
        <v>1828</v>
      </c>
      <c r="J2754" s="89" t="str">
        <f>VLOOKUP(Revisión_Avance_Periodo!$I2754,BD_Seguimiento_OAP_2019!$L:$M,2,FALSE)</f>
        <v>Llevar a cabo reuniones con la ciudadanía, vigilados y organizaciones cívicas para escuchar sus requerimientos y expectativas frente a las actividades misionales de la entidad y su proceso de rendición de cuentas (mesas de trabajo)</v>
      </c>
      <c r="K2754" s="106" t="s">
        <v>49</v>
      </c>
      <c r="L2754" s="172">
        <v>4.4642857142857152E-4</v>
      </c>
      <c r="M2754" s="173" t="s">
        <v>108</v>
      </c>
      <c r="N2754" s="174">
        <f>INDEX(BD_Seguimiento_OAP_2019!$AH$3:$AS$294,MATCH(Revisión_Avance_Periodo!$I2754,BD_Seguimiento_OAP_2019!$L$3:$L$294,0),MATCH(Revisión_Avance_Periodo!$M2754,BD_Seguimiento_OAP_2019!$AH$2:$AS$2,0))</f>
        <v>0</v>
      </c>
      <c r="O2754" s="201">
        <f>INDEX(BD_Seguimiento_OAP_2019!$AV$3:$BG$294,MATCH(Revisión_Avance_Periodo!$I2754,BD_Seguimiento_OAP_2019!$L$3:$L$294,0),MATCH(Revisión_Avance_Periodo!$M2754,BD_Seguimiento_OAP_2019!$AV$2:$BG$2,0))</f>
        <v>0.1</v>
      </c>
      <c r="P2754" s="175">
        <f t="shared" si="525"/>
        <v>0</v>
      </c>
      <c r="Q2754" s="173" t="str">
        <f>VLOOKUP(P2754,Tabla_Indicador_Gestion4[#All],3,TRUE)</f>
        <v>Por Ejecutar</v>
      </c>
      <c r="R2754" s="215">
        <f>SUBTOTAL(9,$N$2750:$N2754)</f>
        <v>0.4</v>
      </c>
      <c r="S2754" s="231">
        <f>SUBTOTAL(9,$O$2750:$O2754)</f>
        <v>0.6</v>
      </c>
      <c r="T2754" s="231">
        <f>IFERROR(+Revisión_Avance_Periodo!$S2754/Revisión_Avance_Periodo!$R2754,0)</f>
        <v>1.4999999999999998</v>
      </c>
      <c r="U2754" s="184"/>
      <c r="V2754" s="185"/>
      <c r="W2754" s="183"/>
      <c r="X2754" s="183"/>
      <c r="Y2754" s="183"/>
      <c r="Z2754" s="186"/>
      <c r="AA2754" s="187"/>
    </row>
    <row r="2755" spans="1:27" x14ac:dyDescent="0.25">
      <c r="A2755" s="94">
        <v>232</v>
      </c>
      <c r="B2755" s="96" t="str">
        <f>CONCATENATE(Revisión_Avance_Periodo!$C2755,";",Revisión_Avance_Periodo!$E2755,";",Revisión_Avance_Periodo!$I2755)</f>
        <v>OE1;PR_10;ACT_206</v>
      </c>
      <c r="C2755" s="180" t="s">
        <v>9</v>
      </c>
      <c r="D2755" s="181" t="str">
        <f>VLOOKUP(Revisión_Avance_Periodo!$C2755,Componentes_BD!$F$1:$G$5,2,FALSE)</f>
        <v>Fortalecer la Vigilancia.</v>
      </c>
      <c r="E2755" s="119" t="s">
        <v>12</v>
      </c>
      <c r="F2755" s="95">
        <v>11</v>
      </c>
      <c r="G2755" s="95" t="str">
        <f>VLOOKUP(Revisión_Avance_Periodo!$A2755,BD_Seguimiento_OAP_2019!$A$2:$G$294,7,FALSE)</f>
        <v>PAI</v>
      </c>
      <c r="H2755" s="95" t="str">
        <f>VLOOKUP(Revisión_Avance_Periodo!$A2755,BD_Seguimiento_OAP_2019!$A$2:$J$294,10,FALSE)</f>
        <v>PAI_07 - Rendición de Cuentas</v>
      </c>
      <c r="I2755" s="95" t="s">
        <v>1828</v>
      </c>
      <c r="J2755" s="95" t="str">
        <f>VLOOKUP(Revisión_Avance_Periodo!$I2755,BD_Seguimiento_OAP_2019!$L:$M,2,FALSE)</f>
        <v>Llevar a cabo reuniones con la ciudadanía, vigilados y organizaciones cívicas para escuchar sus requerimientos y expectativas frente a las actividades misionales de la entidad y su proceso de rendición de cuentas (mesas de trabajo)</v>
      </c>
      <c r="K2755" s="119" t="s">
        <v>49</v>
      </c>
      <c r="L2755" s="172">
        <v>4.4642857142857152E-4</v>
      </c>
      <c r="M2755" s="182" t="s">
        <v>109</v>
      </c>
      <c r="N2755" s="174">
        <f>INDEX(BD_Seguimiento_OAP_2019!$AH$3:$AS$294,MATCH(Revisión_Avance_Periodo!$I2755,BD_Seguimiento_OAP_2019!$L$3:$L$294,0),MATCH(Revisión_Avance_Periodo!$M2755,BD_Seguimiento_OAP_2019!$AH$2:$AS$2,0))</f>
        <v>0.2</v>
      </c>
      <c r="O2755" s="174">
        <f>INDEX(BD_Seguimiento_OAP_2019!$AV$3:$BG$294,MATCH(Revisión_Avance_Periodo!$I2755,BD_Seguimiento_OAP_2019!$L$3:$L$294,0),MATCH(Revisión_Avance_Periodo!$M2755,BD_Seguimiento_OAP_2019!$AV$2:$BG$2,0))</f>
        <v>0.2</v>
      </c>
      <c r="P2755" s="188">
        <f t="shared" ref="P2755:P2807" si="526">O2755/N2755</f>
        <v>1</v>
      </c>
      <c r="Q2755" s="182" t="str">
        <f>VLOOKUP(P2755,Tabla_Indicador_Gestion4[#All],3,TRUE)</f>
        <v>Culminada</v>
      </c>
      <c r="R2755" s="215">
        <f>SUBTOTAL(9,$N$2750:$N2755)</f>
        <v>0.60000000000000009</v>
      </c>
      <c r="S2755" s="231">
        <f>SUBTOTAL(9,$O$2750:$O2755)</f>
        <v>0.8</v>
      </c>
      <c r="T2755" s="231">
        <f>IFERROR(+Revisión_Avance_Periodo!$S2755/Revisión_Avance_Periodo!$R2755,0)</f>
        <v>1.3333333333333333</v>
      </c>
      <c r="U2755" s="184"/>
      <c r="V2755" s="185"/>
      <c r="W2755" s="183"/>
      <c r="X2755" s="183"/>
      <c r="Y2755" s="183"/>
      <c r="Z2755" s="186"/>
      <c r="AA2755" s="187"/>
    </row>
    <row r="2756" spans="1:27" x14ac:dyDescent="0.25">
      <c r="A2756" s="88">
        <v>232</v>
      </c>
      <c r="B2756" s="91" t="str">
        <f>CONCATENATE(Revisión_Avance_Periodo!$C2756,";",Revisión_Avance_Periodo!$E2756,";",Revisión_Avance_Periodo!$I2756)</f>
        <v>OE1;PR_10;ACT_206</v>
      </c>
      <c r="C2756" s="170" t="s">
        <v>9</v>
      </c>
      <c r="D2756" s="171" t="str">
        <f>VLOOKUP(Revisión_Avance_Periodo!$C2756,Componentes_BD!$F$1:$G$5,2,FALSE)</f>
        <v>Fortalecer la Vigilancia.</v>
      </c>
      <c r="E2756" s="106" t="s">
        <v>12</v>
      </c>
      <c r="F2756" s="89">
        <v>11</v>
      </c>
      <c r="G2756" s="89" t="str">
        <f>VLOOKUP(Revisión_Avance_Periodo!$A2756,BD_Seguimiento_OAP_2019!$A$2:$G$294,7,FALSE)</f>
        <v>PAI</v>
      </c>
      <c r="H2756" s="89" t="str">
        <f>VLOOKUP(Revisión_Avance_Periodo!$A2756,BD_Seguimiento_OAP_2019!$A$2:$J$294,10,FALSE)</f>
        <v>PAI_07 - Rendición de Cuentas</v>
      </c>
      <c r="I2756" s="89" t="s">
        <v>1828</v>
      </c>
      <c r="J2756" s="89" t="str">
        <f>VLOOKUP(Revisión_Avance_Periodo!$I2756,BD_Seguimiento_OAP_2019!$L:$M,2,FALSE)</f>
        <v>Llevar a cabo reuniones con la ciudadanía, vigilados y organizaciones cívicas para escuchar sus requerimientos y expectativas frente a las actividades misionales de la entidad y su proceso de rendición de cuentas (mesas de trabajo)</v>
      </c>
      <c r="K2756" s="106" t="s">
        <v>49</v>
      </c>
      <c r="L2756" s="172">
        <v>4.4642857142857152E-4</v>
      </c>
      <c r="M2756" s="173" t="s">
        <v>110</v>
      </c>
      <c r="N2756" s="174">
        <f>INDEX(BD_Seguimiento_OAP_2019!$AH$3:$AS$294,MATCH(Revisión_Avance_Periodo!$I2756,BD_Seguimiento_OAP_2019!$L$3:$L$294,0),MATCH(Revisión_Avance_Periodo!$M2756,BD_Seguimiento_OAP_2019!$AH$2:$AS$2,0))</f>
        <v>0</v>
      </c>
      <c r="O2756" s="174">
        <f>INDEX(BD_Seguimiento_OAP_2019!$AV$3:$BG$294,MATCH(Revisión_Avance_Periodo!$I2756,BD_Seguimiento_OAP_2019!$L$3:$L$294,0),MATCH(Revisión_Avance_Periodo!$M2756,BD_Seguimiento_OAP_2019!$AV$2:$BG$2,0))</f>
        <v>0</v>
      </c>
      <c r="P2756" s="175">
        <f t="shared" ref="P2756:P2757" si="527">IFERROR((O2756/N2756),0)</f>
        <v>0</v>
      </c>
      <c r="Q2756" s="173" t="str">
        <f>VLOOKUP(P2756,Tabla_Indicador_Gestion4[#All],3,TRUE)</f>
        <v>Por Ejecutar</v>
      </c>
      <c r="R2756" s="215">
        <f>SUBTOTAL(9,$N$2750:$N2756)</f>
        <v>0.60000000000000009</v>
      </c>
      <c r="S2756" s="231">
        <f>SUBTOTAL(9,$O$2750:$O2756)</f>
        <v>0.8</v>
      </c>
      <c r="T2756" s="231">
        <f>IFERROR(+Revisión_Avance_Periodo!$S2756/Revisión_Avance_Periodo!$R2756,0)</f>
        <v>1.3333333333333333</v>
      </c>
      <c r="U2756" s="184"/>
      <c r="V2756" s="185"/>
      <c r="W2756" s="183"/>
      <c r="X2756" s="183"/>
      <c r="Y2756" s="183"/>
      <c r="Z2756" s="186"/>
      <c r="AA2756" s="187"/>
    </row>
    <row r="2757" spans="1:27" x14ac:dyDescent="0.25">
      <c r="A2757" s="94">
        <v>232</v>
      </c>
      <c r="B2757" s="96" t="str">
        <f>CONCATENATE(Revisión_Avance_Periodo!$C2757,";",Revisión_Avance_Periodo!$E2757,";",Revisión_Avance_Periodo!$I2757)</f>
        <v>OE1;PR_10;ACT_206</v>
      </c>
      <c r="C2757" s="180" t="s">
        <v>9</v>
      </c>
      <c r="D2757" s="181" t="str">
        <f>VLOOKUP(Revisión_Avance_Periodo!$C2757,Componentes_BD!$F$1:$G$5,2,FALSE)</f>
        <v>Fortalecer la Vigilancia.</v>
      </c>
      <c r="E2757" s="119" t="s">
        <v>12</v>
      </c>
      <c r="F2757" s="95">
        <v>11</v>
      </c>
      <c r="G2757" s="95" t="str">
        <f>VLOOKUP(Revisión_Avance_Periodo!$A2757,BD_Seguimiento_OAP_2019!$A$2:$G$294,7,FALSE)</f>
        <v>PAI</v>
      </c>
      <c r="H2757" s="95" t="str">
        <f>VLOOKUP(Revisión_Avance_Periodo!$A2757,BD_Seguimiento_OAP_2019!$A$2:$J$294,10,FALSE)</f>
        <v>PAI_07 - Rendición de Cuentas</v>
      </c>
      <c r="I2757" s="95" t="s">
        <v>1828</v>
      </c>
      <c r="J2757" s="95" t="str">
        <f>VLOOKUP(Revisión_Avance_Periodo!$I2757,BD_Seguimiento_OAP_2019!$L:$M,2,FALSE)</f>
        <v>Llevar a cabo reuniones con la ciudadanía, vigilados y organizaciones cívicas para escuchar sus requerimientos y expectativas frente a las actividades misionales de la entidad y su proceso de rendición de cuentas (mesas de trabajo)</v>
      </c>
      <c r="K2757" s="119" t="s">
        <v>49</v>
      </c>
      <c r="L2757" s="172">
        <v>4.4642857142857152E-4</v>
      </c>
      <c r="M2757" s="182" t="s">
        <v>111</v>
      </c>
      <c r="N2757" s="174">
        <f>INDEX(BD_Seguimiento_OAP_2019!$AH$3:$AS$294,MATCH(Revisión_Avance_Periodo!$I2757,BD_Seguimiento_OAP_2019!$L$3:$L$294,0),MATCH(Revisión_Avance_Periodo!$M2757,BD_Seguimiento_OAP_2019!$AH$2:$AS$2,0))</f>
        <v>0</v>
      </c>
      <c r="O2757" s="174">
        <f>INDEX(BD_Seguimiento_OAP_2019!$AV$3:$BG$294,MATCH(Revisión_Avance_Periodo!$I2757,BD_Seguimiento_OAP_2019!$L$3:$L$294,0),MATCH(Revisión_Avance_Periodo!$M2757,BD_Seguimiento_OAP_2019!$AV$2:$BG$2,0))</f>
        <v>0</v>
      </c>
      <c r="P2757" s="175">
        <f t="shared" si="527"/>
        <v>0</v>
      </c>
      <c r="Q2757" s="182" t="str">
        <f>VLOOKUP(P2757,Tabla_Indicador_Gestion4[#All],3,TRUE)</f>
        <v>Por Ejecutar</v>
      </c>
      <c r="R2757" s="215">
        <f>SUBTOTAL(9,$N$2750:$N2757)</f>
        <v>0.60000000000000009</v>
      </c>
      <c r="S2757" s="231">
        <f>SUBTOTAL(9,$O$2750:$O2757)</f>
        <v>0.8</v>
      </c>
      <c r="T2757" s="231">
        <f>IFERROR(+Revisión_Avance_Periodo!$S2757/Revisión_Avance_Periodo!$R2757,0)</f>
        <v>1.3333333333333333</v>
      </c>
      <c r="U2757" s="184"/>
      <c r="V2757" s="185"/>
      <c r="W2757" s="183"/>
      <c r="X2757" s="183"/>
      <c r="Y2757" s="183"/>
      <c r="Z2757" s="186"/>
      <c r="AA2757" s="187"/>
    </row>
    <row r="2758" spans="1:27" x14ac:dyDescent="0.25">
      <c r="A2758" s="88">
        <v>232</v>
      </c>
      <c r="B2758" s="91" t="str">
        <f>CONCATENATE(Revisión_Avance_Periodo!$C2758,";",Revisión_Avance_Periodo!$E2758,";",Revisión_Avance_Periodo!$I2758)</f>
        <v>OE1;PR_10;ACT_206</v>
      </c>
      <c r="C2758" s="170" t="s">
        <v>9</v>
      </c>
      <c r="D2758" s="171" t="str">
        <f>VLOOKUP(Revisión_Avance_Periodo!$C2758,Componentes_BD!$F$1:$G$5,2,FALSE)</f>
        <v>Fortalecer la Vigilancia.</v>
      </c>
      <c r="E2758" s="106" t="s">
        <v>12</v>
      </c>
      <c r="F2758" s="89">
        <v>11</v>
      </c>
      <c r="G2758" s="89" t="str">
        <f>VLOOKUP(Revisión_Avance_Periodo!$A2758,BD_Seguimiento_OAP_2019!$A$2:$G$294,7,FALSE)</f>
        <v>PAI</v>
      </c>
      <c r="H2758" s="89" t="str">
        <f>VLOOKUP(Revisión_Avance_Periodo!$A2758,BD_Seguimiento_OAP_2019!$A$2:$J$294,10,FALSE)</f>
        <v>PAI_07 - Rendición de Cuentas</v>
      </c>
      <c r="I2758" s="89" t="s">
        <v>1828</v>
      </c>
      <c r="J2758" s="89" t="str">
        <f>VLOOKUP(Revisión_Avance_Periodo!$I2758,BD_Seguimiento_OAP_2019!$L:$M,2,FALSE)</f>
        <v>Llevar a cabo reuniones con la ciudadanía, vigilados y organizaciones cívicas para escuchar sus requerimientos y expectativas frente a las actividades misionales de la entidad y su proceso de rendición de cuentas (mesas de trabajo)</v>
      </c>
      <c r="K2758" s="106" t="s">
        <v>49</v>
      </c>
      <c r="L2758" s="172">
        <v>4.4642857142857152E-4</v>
      </c>
      <c r="M2758" s="173" t="s">
        <v>112</v>
      </c>
      <c r="N2758" s="174">
        <f>INDEX(BD_Seguimiento_OAP_2019!$AH$3:$AS$294,MATCH(Revisión_Avance_Periodo!$I2758,BD_Seguimiento_OAP_2019!$L$3:$L$294,0),MATCH(Revisión_Avance_Periodo!$M2758,BD_Seguimiento_OAP_2019!$AH$2:$AS$2,0))</f>
        <v>0.2</v>
      </c>
      <c r="O2758" s="174">
        <f>INDEX(BD_Seguimiento_OAP_2019!$AV$3:$BG$294,MATCH(Revisión_Avance_Periodo!$I2758,BD_Seguimiento_OAP_2019!$L$3:$L$294,0),MATCH(Revisión_Avance_Periodo!$M2758,BD_Seguimiento_OAP_2019!$AV$2:$BG$2,0))</f>
        <v>0</v>
      </c>
      <c r="P2758" s="189">
        <f t="shared" si="526"/>
        <v>0</v>
      </c>
      <c r="Q2758" s="173" t="str">
        <f>VLOOKUP(P2758,Tabla_Indicador_Gestion4[#All],3,TRUE)</f>
        <v>Por Ejecutar</v>
      </c>
      <c r="R2758" s="215">
        <f>SUBTOTAL(9,$N$2750:$N2758)</f>
        <v>0.8</v>
      </c>
      <c r="S2758" s="231">
        <f>SUBTOTAL(9,$O$2750:$O2758)</f>
        <v>0.8</v>
      </c>
      <c r="T2758" s="231">
        <f>IFERROR(+Revisión_Avance_Periodo!$S2758/Revisión_Avance_Periodo!$R2758,0)</f>
        <v>1</v>
      </c>
      <c r="U2758" s="184"/>
      <c r="V2758" s="185"/>
      <c r="W2758" s="183"/>
      <c r="X2758" s="183"/>
      <c r="Y2758" s="183"/>
      <c r="Z2758" s="186"/>
      <c r="AA2758" s="187"/>
    </row>
    <row r="2759" spans="1:27" x14ac:dyDescent="0.25">
      <c r="A2759" s="94">
        <v>232</v>
      </c>
      <c r="B2759" s="96" t="str">
        <f>CONCATENATE(Revisión_Avance_Periodo!$C2759,";",Revisión_Avance_Periodo!$E2759,";",Revisión_Avance_Periodo!$I2759)</f>
        <v>OE1;PR_10;ACT_206</v>
      </c>
      <c r="C2759" s="180" t="s">
        <v>9</v>
      </c>
      <c r="D2759" s="181" t="str">
        <f>VLOOKUP(Revisión_Avance_Periodo!$C2759,Componentes_BD!$F$1:$G$5,2,FALSE)</f>
        <v>Fortalecer la Vigilancia.</v>
      </c>
      <c r="E2759" s="119" t="s">
        <v>12</v>
      </c>
      <c r="F2759" s="95">
        <v>11</v>
      </c>
      <c r="G2759" s="95" t="str">
        <f>VLOOKUP(Revisión_Avance_Periodo!$A2759,BD_Seguimiento_OAP_2019!$A$2:$G$294,7,FALSE)</f>
        <v>PAI</v>
      </c>
      <c r="H2759" s="95" t="str">
        <f>VLOOKUP(Revisión_Avance_Periodo!$A2759,BD_Seguimiento_OAP_2019!$A$2:$J$294,10,FALSE)</f>
        <v>PAI_07 - Rendición de Cuentas</v>
      </c>
      <c r="I2759" s="95" t="s">
        <v>1828</v>
      </c>
      <c r="J2759" s="95" t="str">
        <f>VLOOKUP(Revisión_Avance_Periodo!$I2759,BD_Seguimiento_OAP_2019!$L:$M,2,FALSE)</f>
        <v>Llevar a cabo reuniones con la ciudadanía, vigilados y organizaciones cívicas para escuchar sus requerimientos y expectativas frente a las actividades misionales de la entidad y su proceso de rendición de cuentas (mesas de trabajo)</v>
      </c>
      <c r="K2759" s="119" t="s">
        <v>49</v>
      </c>
      <c r="L2759" s="172">
        <v>4.4642857142857152E-4</v>
      </c>
      <c r="M2759" s="182" t="s">
        <v>113</v>
      </c>
      <c r="N2759" s="174">
        <f>INDEX(BD_Seguimiento_OAP_2019!$AH$3:$AS$294,MATCH(Revisión_Avance_Periodo!$I2759,BD_Seguimiento_OAP_2019!$L$3:$L$294,0),MATCH(Revisión_Avance_Periodo!$M2759,BD_Seguimiento_OAP_2019!$AH$2:$AS$2,0))</f>
        <v>0</v>
      </c>
      <c r="O2759" s="174">
        <f>INDEX(BD_Seguimiento_OAP_2019!$AV$3:$BG$294,MATCH(Revisión_Avance_Periodo!$I2759,BD_Seguimiento_OAP_2019!$L$3:$L$294,0),MATCH(Revisión_Avance_Periodo!$M2759,BD_Seguimiento_OAP_2019!$AV$2:$BG$2,0))</f>
        <v>0</v>
      </c>
      <c r="P2759" s="175">
        <f t="shared" ref="P2759:P2760" si="528">IFERROR((O2759/N2759),0)</f>
        <v>0</v>
      </c>
      <c r="Q2759" s="182" t="str">
        <f>VLOOKUP(P2759,Tabla_Indicador_Gestion4[#All],3,TRUE)</f>
        <v>Por Ejecutar</v>
      </c>
      <c r="R2759" s="215">
        <f>SUBTOTAL(9,$N$2750:$N2759)</f>
        <v>0.8</v>
      </c>
      <c r="S2759" s="231">
        <f>SUBTOTAL(9,$O$2750:$O2759)</f>
        <v>0.8</v>
      </c>
      <c r="T2759" s="231">
        <f>IFERROR(+Revisión_Avance_Periodo!$S2759/Revisión_Avance_Periodo!$R2759,0)</f>
        <v>1</v>
      </c>
      <c r="U2759" s="184"/>
      <c r="V2759" s="185"/>
      <c r="W2759" s="183"/>
      <c r="X2759" s="183"/>
      <c r="Y2759" s="183"/>
      <c r="Z2759" s="186"/>
      <c r="AA2759" s="187"/>
    </row>
    <row r="2760" spans="1:27" x14ac:dyDescent="0.25">
      <c r="A2760" s="88">
        <v>232</v>
      </c>
      <c r="B2760" s="91" t="str">
        <f>CONCATENATE(Revisión_Avance_Periodo!$C2760,";",Revisión_Avance_Periodo!$E2760,";",Revisión_Avance_Periodo!$I2760)</f>
        <v>OE1;PR_10;ACT_206</v>
      </c>
      <c r="C2760" s="170" t="s">
        <v>9</v>
      </c>
      <c r="D2760" s="171" t="str">
        <f>VLOOKUP(Revisión_Avance_Periodo!$C2760,Componentes_BD!$F$1:$G$5,2,FALSE)</f>
        <v>Fortalecer la Vigilancia.</v>
      </c>
      <c r="E2760" s="106" t="s">
        <v>12</v>
      </c>
      <c r="F2760" s="89">
        <v>11</v>
      </c>
      <c r="G2760" s="89" t="str">
        <f>VLOOKUP(Revisión_Avance_Periodo!$A2760,BD_Seguimiento_OAP_2019!$A$2:$G$294,7,FALSE)</f>
        <v>PAI</v>
      </c>
      <c r="H2760" s="89" t="str">
        <f>VLOOKUP(Revisión_Avance_Periodo!$A2760,BD_Seguimiento_OAP_2019!$A$2:$J$294,10,FALSE)</f>
        <v>PAI_07 - Rendición de Cuentas</v>
      </c>
      <c r="I2760" s="89" t="s">
        <v>1828</v>
      </c>
      <c r="J2760" s="89" t="str">
        <f>VLOOKUP(Revisión_Avance_Periodo!$I2760,BD_Seguimiento_OAP_2019!$L:$M,2,FALSE)</f>
        <v>Llevar a cabo reuniones con la ciudadanía, vigilados y organizaciones cívicas para escuchar sus requerimientos y expectativas frente a las actividades misionales de la entidad y su proceso de rendición de cuentas (mesas de trabajo)</v>
      </c>
      <c r="K2760" s="106" t="s">
        <v>49</v>
      </c>
      <c r="L2760" s="172">
        <v>4.4642857142857152E-4</v>
      </c>
      <c r="M2760" s="173" t="s">
        <v>114</v>
      </c>
      <c r="N2760" s="174">
        <f>INDEX(BD_Seguimiento_OAP_2019!$AH$3:$AS$294,MATCH(Revisión_Avance_Periodo!$I2760,BD_Seguimiento_OAP_2019!$L$3:$L$294,0),MATCH(Revisión_Avance_Periodo!$M2760,BD_Seguimiento_OAP_2019!$AH$2:$AS$2,0))</f>
        <v>0</v>
      </c>
      <c r="O2760" s="174">
        <f>INDEX(BD_Seguimiento_OAP_2019!$AV$3:$BG$294,MATCH(Revisión_Avance_Periodo!$I2760,BD_Seguimiento_OAP_2019!$L$3:$L$294,0),MATCH(Revisión_Avance_Periodo!$M2760,BD_Seguimiento_OAP_2019!$AV$2:$BG$2,0))</f>
        <v>0</v>
      </c>
      <c r="P2760" s="175">
        <f t="shared" si="528"/>
        <v>0</v>
      </c>
      <c r="Q2760" s="173" t="str">
        <f>VLOOKUP(P2760,Tabla_Indicador_Gestion4[#All],3,TRUE)</f>
        <v>Por Ejecutar</v>
      </c>
      <c r="R2760" s="215">
        <f>SUBTOTAL(9,$N$2750:$N2760)</f>
        <v>0.8</v>
      </c>
      <c r="S2760" s="231">
        <f>SUBTOTAL(9,$O$2750:$O2760)</f>
        <v>0.8</v>
      </c>
      <c r="T2760" s="231">
        <f>IFERROR(+Revisión_Avance_Periodo!$S2760/Revisión_Avance_Periodo!$R2760,0)</f>
        <v>1</v>
      </c>
      <c r="U2760" s="184"/>
      <c r="V2760" s="185"/>
      <c r="W2760" s="183"/>
      <c r="X2760" s="183"/>
      <c r="Y2760" s="183"/>
      <c r="Z2760" s="186"/>
      <c r="AA2760" s="187"/>
    </row>
    <row r="2761" spans="1:27" ht="15.75" thickBot="1" x14ac:dyDescent="0.3">
      <c r="A2761" s="94">
        <v>232</v>
      </c>
      <c r="B2761" s="96" t="str">
        <f>CONCATENATE(Revisión_Avance_Periodo!$C2761,";",Revisión_Avance_Periodo!$E2761,";",Revisión_Avance_Periodo!$I2761)</f>
        <v>OE1;PR_10;ACT_206</v>
      </c>
      <c r="C2761" s="180" t="s">
        <v>9</v>
      </c>
      <c r="D2761" s="181" t="str">
        <f>VLOOKUP(Revisión_Avance_Periodo!$C2761,Componentes_BD!$F$1:$G$5,2,FALSE)</f>
        <v>Fortalecer la Vigilancia.</v>
      </c>
      <c r="E2761" s="119" t="s">
        <v>12</v>
      </c>
      <c r="F2761" s="95">
        <v>11</v>
      </c>
      <c r="G2761" s="95" t="str">
        <f>VLOOKUP(Revisión_Avance_Periodo!$A2761,BD_Seguimiento_OAP_2019!$A$2:$G$294,7,FALSE)</f>
        <v>PAI</v>
      </c>
      <c r="H2761" s="95" t="str">
        <f>VLOOKUP(Revisión_Avance_Periodo!$A2761,BD_Seguimiento_OAP_2019!$A$2:$J$294,10,FALSE)</f>
        <v>PAI_07 - Rendición de Cuentas</v>
      </c>
      <c r="I2761" s="95" t="s">
        <v>1828</v>
      </c>
      <c r="J2761" s="95" t="str">
        <f>VLOOKUP(Revisión_Avance_Periodo!$I2761,BD_Seguimiento_OAP_2019!$L:$M,2,FALSE)</f>
        <v>Llevar a cabo reuniones con la ciudadanía, vigilados y organizaciones cívicas para escuchar sus requerimientos y expectativas frente a las actividades misionales de la entidad y su proceso de rendición de cuentas (mesas de trabajo)</v>
      </c>
      <c r="K2761" s="119" t="s">
        <v>49</v>
      </c>
      <c r="L2761" s="172">
        <v>4.4642857142857152E-4</v>
      </c>
      <c r="M2761" s="182" t="s">
        <v>115</v>
      </c>
      <c r="N2761" s="174">
        <f>INDEX(BD_Seguimiento_OAP_2019!$AH$3:$AS$294,MATCH(Revisión_Avance_Periodo!$I2761,BD_Seguimiento_OAP_2019!$L$3:$L$294,0),MATCH(Revisión_Avance_Periodo!$M2761,BD_Seguimiento_OAP_2019!$AH$2:$AS$2,0))</f>
        <v>0.2</v>
      </c>
      <c r="O2761" s="174">
        <f>INDEX(BD_Seguimiento_OAP_2019!$AV$3:$BG$294,MATCH(Revisión_Avance_Periodo!$I2761,BD_Seguimiento_OAP_2019!$L$3:$L$294,0),MATCH(Revisión_Avance_Periodo!$M2761,BD_Seguimiento_OAP_2019!$AV$2:$BG$2,0))</f>
        <v>0</v>
      </c>
      <c r="P2761" s="188">
        <f t="shared" si="526"/>
        <v>0</v>
      </c>
      <c r="Q2761" s="182" t="str">
        <f>VLOOKUP(P2761,Tabla_Indicador_Gestion4[#All],3,TRUE)</f>
        <v>Por Ejecutar</v>
      </c>
      <c r="R2761" s="215">
        <f>SUBTOTAL(9,$N$2750:$N2761)</f>
        <v>1</v>
      </c>
      <c r="S2761" s="231">
        <f>SUBTOTAL(9,$O$2750:$O2761)</f>
        <v>0.8</v>
      </c>
      <c r="T2761" s="231">
        <f>IFERROR(+Revisión_Avance_Periodo!$S2761/Revisión_Avance_Periodo!$R2761,0)</f>
        <v>0.8</v>
      </c>
      <c r="U2761" s="184"/>
      <c r="V2761" s="185"/>
      <c r="W2761" s="183"/>
      <c r="X2761" s="183"/>
      <c r="Y2761" s="183"/>
      <c r="Z2761" s="186"/>
      <c r="AA2761" s="187"/>
    </row>
    <row r="2762" spans="1:27" x14ac:dyDescent="0.25">
      <c r="A2762" s="88">
        <v>233</v>
      </c>
      <c r="B2762" s="91" t="str">
        <f>CONCATENATE(Revisión_Avance_Periodo!$C2762,";",Revisión_Avance_Periodo!$E2762,";",Revisión_Avance_Periodo!$I2762)</f>
        <v>OE1;PR_10;ACT_207</v>
      </c>
      <c r="C2762" s="170" t="s">
        <v>9</v>
      </c>
      <c r="D2762" s="171" t="str">
        <f>VLOOKUP(Revisión_Avance_Periodo!$C2762,Componentes_BD!$F$1:$G$5,2,FALSE)</f>
        <v>Fortalecer la Vigilancia.</v>
      </c>
      <c r="E2762" s="106" t="s">
        <v>12</v>
      </c>
      <c r="F2762" s="89">
        <v>11</v>
      </c>
      <c r="G2762" s="89" t="str">
        <f>VLOOKUP(Revisión_Avance_Periodo!$A2762,BD_Seguimiento_OAP_2019!$A$2:$G$294,7,FALSE)</f>
        <v>PAI</v>
      </c>
      <c r="H2762" s="89" t="str">
        <f>VLOOKUP(Revisión_Avance_Periodo!$A2762,BD_Seguimiento_OAP_2019!$A$2:$J$294,10,FALSE)</f>
        <v>PAI_07 - Rendición de Cuentas</v>
      </c>
      <c r="I2762" s="89" t="s">
        <v>1839</v>
      </c>
      <c r="J2762" s="89" t="str">
        <f>VLOOKUP(Revisión_Avance_Periodo!$I2762,BD_Seguimiento_OAP_2019!$L:$M,2,FALSE)</f>
        <v>Llevar a cabo reuniones con la ciudadanía, vigilados y organizaciones cívicas para escuchar sus requerimientos y expectativas frente a las actividades misionales de la entidad y su proceso de rendición de cuentas (mesas de trabajo)</v>
      </c>
      <c r="K2762" s="106" t="s">
        <v>45</v>
      </c>
      <c r="L2762" s="172">
        <v>4.4642857142857152E-4</v>
      </c>
      <c r="M2762" s="173" t="s">
        <v>104</v>
      </c>
      <c r="N2762" s="190">
        <f>INDEX(BD_Seguimiento_OAP_2019!$AH$3:$AS$294,MATCH(Revisión_Avance_Periodo!$I2762,BD_Seguimiento_OAP_2019!$L$3:$L$294,0),MATCH(Revisión_Avance_Periodo!$M2762,BD_Seguimiento_OAP_2019!$AH$2:$AS$2,0))</f>
        <v>0</v>
      </c>
      <c r="O2762" s="190">
        <f>INDEX(BD_Seguimiento_OAP_2019!$AV$3:$BG$294,MATCH(Revisión_Avance_Periodo!$I2762,BD_Seguimiento_OAP_2019!$L$3:$L$294,0),MATCH(Revisión_Avance_Periodo!$M2762,BD_Seguimiento_OAP_2019!$AV$2:$BG$2,0))</f>
        <v>0</v>
      </c>
      <c r="P2762" s="175">
        <f t="shared" ref="P2762:P2763" si="529">IFERROR((O2762/N2762),0)</f>
        <v>0</v>
      </c>
      <c r="Q2762" s="173" t="str">
        <f>VLOOKUP(P2762,Tabla_Indicador_Gestion4[#All],3,TRUE)</f>
        <v>Por Ejecutar</v>
      </c>
      <c r="R2762" s="232">
        <f>SUBTOTAL(9,$N$2762:$N2762)</f>
        <v>0</v>
      </c>
      <c r="S2762" s="233">
        <f>SUBTOTAL(9,$O$2762:$O2762)</f>
        <v>0</v>
      </c>
      <c r="T2762" s="234">
        <f>IFERROR(+Revisión_Avance_Periodo!$S2762/Revisión_Avance_Periodo!$R2762,0)</f>
        <v>0</v>
      </c>
      <c r="U2762" s="191">
        <f>SUBTOTAL(9,N2762:N2773)</f>
        <v>31</v>
      </c>
      <c r="V2762" s="192">
        <f>SUBTOTAL(9,O2762:O2773)</f>
        <v>30</v>
      </c>
      <c r="W2762" s="176">
        <f t="shared" ref="W2762" si="530">+V2762/U2762</f>
        <v>0.967741935483871</v>
      </c>
      <c r="X2762" s="176"/>
      <c r="Y2762" s="176">
        <f>100%-Revisión_Avance_Periodo!$W2762</f>
        <v>3.2258064516129004E-2</v>
      </c>
      <c r="Z2762" s="178" t="str">
        <f>VLOOKUP(W2762,Tabla_Indicador_Gestion4[],3,TRUE)</f>
        <v>Culminada</v>
      </c>
      <c r="AA2762" s="179">
        <f>Revisión_Avance_Periodo!$W2762*Revisión_Avance_Periodo!$L2762</f>
        <v>4.3202764976958533E-4</v>
      </c>
    </row>
    <row r="2763" spans="1:27" x14ac:dyDescent="0.25">
      <c r="A2763" s="94">
        <v>233</v>
      </c>
      <c r="B2763" s="96" t="str">
        <f>CONCATENATE(Revisión_Avance_Periodo!$C2763,";",Revisión_Avance_Periodo!$E2763,";",Revisión_Avance_Periodo!$I2763)</f>
        <v>OE1;PR_10;ACT_207</v>
      </c>
      <c r="C2763" s="180" t="s">
        <v>9</v>
      </c>
      <c r="D2763" s="181" t="str">
        <f>VLOOKUP(Revisión_Avance_Periodo!$C2763,Componentes_BD!$F$1:$G$5,2,FALSE)</f>
        <v>Fortalecer la Vigilancia.</v>
      </c>
      <c r="E2763" s="119" t="s">
        <v>12</v>
      </c>
      <c r="F2763" s="95">
        <v>11</v>
      </c>
      <c r="G2763" s="95" t="str">
        <f>VLOOKUP(Revisión_Avance_Periodo!$A2763,BD_Seguimiento_OAP_2019!$A$2:$G$294,7,FALSE)</f>
        <v>PAI</v>
      </c>
      <c r="H2763" s="95" t="str">
        <f>VLOOKUP(Revisión_Avance_Periodo!$A2763,BD_Seguimiento_OAP_2019!$A$2:$J$294,10,FALSE)</f>
        <v>PAI_07 - Rendición de Cuentas</v>
      </c>
      <c r="I2763" s="95" t="s">
        <v>1839</v>
      </c>
      <c r="J2763" s="95" t="str">
        <f>VLOOKUP(Revisión_Avance_Periodo!$I2763,BD_Seguimiento_OAP_2019!$L:$M,2,FALSE)</f>
        <v>Llevar a cabo reuniones con la ciudadanía, vigilados y organizaciones cívicas para escuchar sus requerimientos y expectativas frente a las actividades misionales de la entidad y su proceso de rendición de cuentas (mesas de trabajo)</v>
      </c>
      <c r="K2763" s="119" t="s">
        <v>45</v>
      </c>
      <c r="L2763" s="172">
        <v>4.4642857142857152E-4</v>
      </c>
      <c r="M2763" s="182" t="s">
        <v>105</v>
      </c>
      <c r="N2763" s="190">
        <f>INDEX(BD_Seguimiento_OAP_2019!$AH$3:$AS$294,MATCH(Revisión_Avance_Periodo!$I2763,BD_Seguimiento_OAP_2019!$L$3:$L$294,0),MATCH(Revisión_Avance_Periodo!$M2763,BD_Seguimiento_OAP_2019!$AH$2:$AS$2,0))</f>
        <v>0</v>
      </c>
      <c r="O2763" s="190">
        <f>INDEX(BD_Seguimiento_OAP_2019!$AV$3:$BG$294,MATCH(Revisión_Avance_Periodo!$I2763,BD_Seguimiento_OAP_2019!$L$3:$L$294,0),MATCH(Revisión_Avance_Periodo!$M2763,BD_Seguimiento_OAP_2019!$AV$2:$BG$2,0))</f>
        <v>0</v>
      </c>
      <c r="P2763" s="175">
        <f t="shared" si="529"/>
        <v>0</v>
      </c>
      <c r="Q2763" s="182" t="str">
        <f>VLOOKUP(P2763,Tabla_Indicador_Gestion4[#All],3,TRUE)</f>
        <v>Por Ejecutar</v>
      </c>
      <c r="R2763" s="229">
        <f>SUBTOTAL(9,$N$2762:$N2763)</f>
        <v>0</v>
      </c>
      <c r="S2763" s="230">
        <f>SUBTOTAL(9,$O$2762:$O2763)</f>
        <v>0</v>
      </c>
      <c r="T2763" s="231">
        <f>IFERROR(+Revisión_Avance_Periodo!$S2763/Revisión_Avance_Periodo!$R2763,0)</f>
        <v>0</v>
      </c>
      <c r="U2763" s="184"/>
      <c r="V2763" s="185"/>
      <c r="W2763" s="183"/>
      <c r="X2763" s="183"/>
      <c r="Y2763" s="183"/>
      <c r="Z2763" s="186"/>
      <c r="AA2763" s="187"/>
    </row>
    <row r="2764" spans="1:27" x14ac:dyDescent="0.25">
      <c r="A2764" s="88">
        <v>233</v>
      </c>
      <c r="B2764" s="91" t="str">
        <f>CONCATENATE(Revisión_Avance_Periodo!$C2764,";",Revisión_Avance_Periodo!$E2764,";",Revisión_Avance_Periodo!$I2764)</f>
        <v>OE1;PR_10;ACT_207</v>
      </c>
      <c r="C2764" s="170" t="s">
        <v>9</v>
      </c>
      <c r="D2764" s="171" t="str">
        <f>VLOOKUP(Revisión_Avance_Periodo!$C2764,Componentes_BD!$F$1:$G$5,2,FALSE)</f>
        <v>Fortalecer la Vigilancia.</v>
      </c>
      <c r="E2764" s="106" t="s">
        <v>12</v>
      </c>
      <c r="F2764" s="89">
        <v>11</v>
      </c>
      <c r="G2764" s="89" t="str">
        <f>VLOOKUP(Revisión_Avance_Periodo!$A2764,BD_Seguimiento_OAP_2019!$A$2:$G$294,7,FALSE)</f>
        <v>PAI</v>
      </c>
      <c r="H2764" s="89" t="str">
        <f>VLOOKUP(Revisión_Avance_Periodo!$A2764,BD_Seguimiento_OAP_2019!$A$2:$J$294,10,FALSE)</f>
        <v>PAI_07 - Rendición de Cuentas</v>
      </c>
      <c r="I2764" s="89" t="s">
        <v>1839</v>
      </c>
      <c r="J2764" s="89" t="str">
        <f>VLOOKUP(Revisión_Avance_Periodo!$I2764,BD_Seguimiento_OAP_2019!$L:$M,2,FALSE)</f>
        <v>Llevar a cabo reuniones con la ciudadanía, vigilados y organizaciones cívicas para escuchar sus requerimientos y expectativas frente a las actividades misionales de la entidad y su proceso de rendición de cuentas (mesas de trabajo)</v>
      </c>
      <c r="K2764" s="106" t="s">
        <v>45</v>
      </c>
      <c r="L2764" s="172">
        <v>4.4642857142857152E-4</v>
      </c>
      <c r="M2764" s="173" t="s">
        <v>106</v>
      </c>
      <c r="N2764" s="190">
        <f>INDEX(BD_Seguimiento_OAP_2019!$AH$3:$AS$294,MATCH(Revisión_Avance_Periodo!$I2764,BD_Seguimiento_OAP_2019!$L$3:$L$294,0),MATCH(Revisión_Avance_Periodo!$M2764,BD_Seguimiento_OAP_2019!$AH$2:$AS$2,0))</f>
        <v>1</v>
      </c>
      <c r="O2764" s="190">
        <f>INDEX(BD_Seguimiento_OAP_2019!$AV$3:$BG$294,MATCH(Revisión_Avance_Periodo!$I2764,BD_Seguimiento_OAP_2019!$L$3:$L$294,0),MATCH(Revisión_Avance_Periodo!$M2764,BD_Seguimiento_OAP_2019!$AV$2:$BG$2,0))</f>
        <v>1</v>
      </c>
      <c r="P2764" s="189">
        <f t="shared" si="526"/>
        <v>1</v>
      </c>
      <c r="Q2764" s="173" t="str">
        <f>VLOOKUP(P2764,Tabla_Indicador_Gestion4[#All],3,TRUE)</f>
        <v>Culminada</v>
      </c>
      <c r="R2764" s="229">
        <f>SUBTOTAL(9,$N$2762:$N2764)</f>
        <v>1</v>
      </c>
      <c r="S2764" s="230">
        <f>SUBTOTAL(9,$O$2762:$O2764)</f>
        <v>1</v>
      </c>
      <c r="T2764" s="231">
        <f>IFERROR(+Revisión_Avance_Periodo!$S2764/Revisión_Avance_Periodo!$R2764,0)</f>
        <v>1</v>
      </c>
      <c r="U2764" s="184"/>
      <c r="V2764" s="185"/>
      <c r="W2764" s="183"/>
      <c r="X2764" s="183"/>
      <c r="Y2764" s="183"/>
      <c r="Z2764" s="186"/>
      <c r="AA2764" s="187"/>
    </row>
    <row r="2765" spans="1:27" x14ac:dyDescent="0.25">
      <c r="A2765" s="94">
        <v>233</v>
      </c>
      <c r="B2765" s="96" t="str">
        <f>CONCATENATE(Revisión_Avance_Periodo!$C2765,";",Revisión_Avance_Periodo!$E2765,";",Revisión_Avance_Periodo!$I2765)</f>
        <v>OE1;PR_10;ACT_207</v>
      </c>
      <c r="C2765" s="180" t="s">
        <v>9</v>
      </c>
      <c r="D2765" s="181" t="str">
        <f>VLOOKUP(Revisión_Avance_Periodo!$C2765,Componentes_BD!$F$1:$G$5,2,FALSE)</f>
        <v>Fortalecer la Vigilancia.</v>
      </c>
      <c r="E2765" s="119" t="s">
        <v>12</v>
      </c>
      <c r="F2765" s="95">
        <v>11</v>
      </c>
      <c r="G2765" s="95" t="str">
        <f>VLOOKUP(Revisión_Avance_Periodo!$A2765,BD_Seguimiento_OAP_2019!$A$2:$G$294,7,FALSE)</f>
        <v>PAI</v>
      </c>
      <c r="H2765" s="95" t="str">
        <f>VLOOKUP(Revisión_Avance_Periodo!$A2765,BD_Seguimiento_OAP_2019!$A$2:$J$294,10,FALSE)</f>
        <v>PAI_07 - Rendición de Cuentas</v>
      </c>
      <c r="I2765" s="95" t="s">
        <v>1839</v>
      </c>
      <c r="J2765" s="95" t="str">
        <f>VLOOKUP(Revisión_Avance_Periodo!$I2765,BD_Seguimiento_OAP_2019!$L:$M,2,FALSE)</f>
        <v>Llevar a cabo reuniones con la ciudadanía, vigilados y organizaciones cívicas para escuchar sus requerimientos y expectativas frente a las actividades misionales de la entidad y su proceso de rendición de cuentas (mesas de trabajo)</v>
      </c>
      <c r="K2765" s="119" t="s">
        <v>45</v>
      </c>
      <c r="L2765" s="172">
        <v>4.4642857142857152E-4</v>
      </c>
      <c r="M2765" s="182" t="s">
        <v>107</v>
      </c>
      <c r="N2765" s="190">
        <f>INDEX(BD_Seguimiento_OAP_2019!$AH$3:$AS$294,MATCH(Revisión_Avance_Periodo!$I2765,BD_Seguimiento_OAP_2019!$L$3:$L$294,0),MATCH(Revisión_Avance_Periodo!$M2765,BD_Seguimiento_OAP_2019!$AH$2:$AS$2,0))</f>
        <v>11</v>
      </c>
      <c r="O2765" s="190">
        <f>INDEX(BD_Seguimiento_OAP_2019!$AV$3:$BG$294,MATCH(Revisión_Avance_Periodo!$I2765,BD_Seguimiento_OAP_2019!$L$3:$L$294,0),MATCH(Revisión_Avance_Periodo!$M2765,BD_Seguimiento_OAP_2019!$AV$2:$BG$2,0))</f>
        <v>11</v>
      </c>
      <c r="P2765" s="175">
        <f>IFERROR((O2765/N2765),0)</f>
        <v>1</v>
      </c>
      <c r="Q2765" s="182" t="str">
        <f>VLOOKUP(P2765,Tabla_Indicador_Gestion4[#All],3,TRUE)</f>
        <v>Culminada</v>
      </c>
      <c r="R2765" s="229">
        <f>SUBTOTAL(9,$N$2762:$N2765)</f>
        <v>12</v>
      </c>
      <c r="S2765" s="230">
        <f>SUBTOTAL(9,$O$2762:$O2765)</f>
        <v>12</v>
      </c>
      <c r="T2765" s="231">
        <f>IFERROR(+Revisión_Avance_Periodo!$S2765/Revisión_Avance_Periodo!$R2765,0)</f>
        <v>1</v>
      </c>
      <c r="U2765" s="184"/>
      <c r="V2765" s="185"/>
      <c r="W2765" s="183"/>
      <c r="X2765" s="183"/>
      <c r="Y2765" s="183"/>
      <c r="Z2765" s="186"/>
      <c r="AA2765" s="187"/>
    </row>
    <row r="2766" spans="1:27" x14ac:dyDescent="0.25">
      <c r="A2766" s="88">
        <v>233</v>
      </c>
      <c r="B2766" s="91" t="str">
        <f>CONCATENATE(Revisión_Avance_Periodo!$C2766,";",Revisión_Avance_Periodo!$E2766,";",Revisión_Avance_Periodo!$I2766)</f>
        <v>OE1;PR_10;ACT_207</v>
      </c>
      <c r="C2766" s="170" t="s">
        <v>9</v>
      </c>
      <c r="D2766" s="171" t="str">
        <f>VLOOKUP(Revisión_Avance_Periodo!$C2766,Componentes_BD!$F$1:$G$5,2,FALSE)</f>
        <v>Fortalecer la Vigilancia.</v>
      </c>
      <c r="E2766" s="106" t="s">
        <v>12</v>
      </c>
      <c r="F2766" s="89">
        <v>11</v>
      </c>
      <c r="G2766" s="89" t="str">
        <f>VLOOKUP(Revisión_Avance_Periodo!$A2766,BD_Seguimiento_OAP_2019!$A$2:$G$294,7,FALSE)</f>
        <v>PAI</v>
      </c>
      <c r="H2766" s="89" t="str">
        <f>VLOOKUP(Revisión_Avance_Periodo!$A2766,BD_Seguimiento_OAP_2019!$A$2:$J$294,10,FALSE)</f>
        <v>PAI_07 - Rendición de Cuentas</v>
      </c>
      <c r="I2766" s="89" t="s">
        <v>1839</v>
      </c>
      <c r="J2766" s="89" t="str">
        <f>VLOOKUP(Revisión_Avance_Periodo!$I2766,BD_Seguimiento_OAP_2019!$L:$M,2,FALSE)</f>
        <v>Llevar a cabo reuniones con la ciudadanía, vigilados y organizaciones cívicas para escuchar sus requerimientos y expectativas frente a las actividades misionales de la entidad y su proceso de rendición de cuentas (mesas de trabajo)</v>
      </c>
      <c r="K2766" s="106" t="s">
        <v>45</v>
      </c>
      <c r="L2766" s="172">
        <v>4.4642857142857152E-4</v>
      </c>
      <c r="M2766" s="173" t="s">
        <v>108</v>
      </c>
      <c r="N2766" s="190">
        <f>INDEX(BD_Seguimiento_OAP_2019!$AH$3:$AS$294,MATCH(Revisión_Avance_Periodo!$I2766,BD_Seguimiento_OAP_2019!$L$3:$L$294,0),MATCH(Revisión_Avance_Periodo!$M2766,BD_Seguimiento_OAP_2019!$AH$2:$AS$2,0))</f>
        <v>18</v>
      </c>
      <c r="O2766" s="190">
        <f>INDEX(BD_Seguimiento_OAP_2019!$AV$3:$BG$294,MATCH(Revisión_Avance_Periodo!$I2766,BD_Seguimiento_OAP_2019!$L$3:$L$294,0),MATCH(Revisión_Avance_Periodo!$M2766,BD_Seguimiento_OAP_2019!$AV$2:$BG$2,0))</f>
        <v>18</v>
      </c>
      <c r="P2766" s="189">
        <f t="shared" si="526"/>
        <v>1</v>
      </c>
      <c r="Q2766" s="173" t="str">
        <f>VLOOKUP(P2766,Tabla_Indicador_Gestion4[#All],3,TRUE)</f>
        <v>Culminada</v>
      </c>
      <c r="R2766" s="229">
        <f>SUBTOTAL(9,$N$2762:$N2766)</f>
        <v>30</v>
      </c>
      <c r="S2766" s="230">
        <f>SUBTOTAL(9,$O$2762:$O2766)</f>
        <v>30</v>
      </c>
      <c r="T2766" s="231">
        <f>IFERROR(+Revisión_Avance_Periodo!$S2766/Revisión_Avance_Periodo!$R2766,0)</f>
        <v>1</v>
      </c>
      <c r="U2766" s="184"/>
      <c r="V2766" s="185"/>
      <c r="W2766" s="183"/>
      <c r="X2766" s="183"/>
      <c r="Y2766" s="183"/>
      <c r="Z2766" s="186"/>
      <c r="AA2766" s="187"/>
    </row>
    <row r="2767" spans="1:27" x14ac:dyDescent="0.25">
      <c r="A2767" s="94">
        <v>233</v>
      </c>
      <c r="B2767" s="96" t="str">
        <f>CONCATENATE(Revisión_Avance_Periodo!$C2767,";",Revisión_Avance_Periodo!$E2767,";",Revisión_Avance_Periodo!$I2767)</f>
        <v>OE1;PR_10;ACT_207</v>
      </c>
      <c r="C2767" s="180" t="s">
        <v>9</v>
      </c>
      <c r="D2767" s="181" t="str">
        <f>VLOOKUP(Revisión_Avance_Periodo!$C2767,Componentes_BD!$F$1:$G$5,2,FALSE)</f>
        <v>Fortalecer la Vigilancia.</v>
      </c>
      <c r="E2767" s="119" t="s">
        <v>12</v>
      </c>
      <c r="F2767" s="95">
        <v>11</v>
      </c>
      <c r="G2767" s="95" t="str">
        <f>VLOOKUP(Revisión_Avance_Periodo!$A2767,BD_Seguimiento_OAP_2019!$A$2:$G$294,7,FALSE)</f>
        <v>PAI</v>
      </c>
      <c r="H2767" s="95" t="str">
        <f>VLOOKUP(Revisión_Avance_Periodo!$A2767,BD_Seguimiento_OAP_2019!$A$2:$J$294,10,FALSE)</f>
        <v>PAI_07 - Rendición de Cuentas</v>
      </c>
      <c r="I2767" s="95" t="s">
        <v>1839</v>
      </c>
      <c r="J2767" s="95" t="str">
        <f>VLOOKUP(Revisión_Avance_Periodo!$I2767,BD_Seguimiento_OAP_2019!$L:$M,2,FALSE)</f>
        <v>Llevar a cabo reuniones con la ciudadanía, vigilados y organizaciones cívicas para escuchar sus requerimientos y expectativas frente a las actividades misionales de la entidad y su proceso de rendición de cuentas (mesas de trabajo)</v>
      </c>
      <c r="K2767" s="119" t="s">
        <v>45</v>
      </c>
      <c r="L2767" s="172">
        <v>4.4642857142857152E-4</v>
      </c>
      <c r="M2767" s="182" t="s">
        <v>109</v>
      </c>
      <c r="N2767" s="190">
        <f>INDEX(BD_Seguimiento_OAP_2019!$AH$3:$AS$294,MATCH(Revisión_Avance_Periodo!$I2767,BD_Seguimiento_OAP_2019!$L$3:$L$294,0),MATCH(Revisión_Avance_Periodo!$M2767,BD_Seguimiento_OAP_2019!$AH$2:$AS$2,0))</f>
        <v>0</v>
      </c>
      <c r="O2767" s="190">
        <f>INDEX(BD_Seguimiento_OAP_2019!$AV$3:$BG$294,MATCH(Revisión_Avance_Periodo!$I2767,BD_Seguimiento_OAP_2019!$L$3:$L$294,0),MATCH(Revisión_Avance_Periodo!$M2767,BD_Seguimiento_OAP_2019!$AV$2:$BG$2,0))</f>
        <v>0</v>
      </c>
      <c r="P2767" s="175">
        <f t="shared" ref="P2767:P2769" si="531">IFERROR((O2767/N2767),0)</f>
        <v>0</v>
      </c>
      <c r="Q2767" s="182" t="str">
        <f>VLOOKUP(P2767,Tabla_Indicador_Gestion4[#All],3,TRUE)</f>
        <v>Por Ejecutar</v>
      </c>
      <c r="R2767" s="229">
        <f>SUBTOTAL(9,$N$2762:$N2767)</f>
        <v>30</v>
      </c>
      <c r="S2767" s="230">
        <f>SUBTOTAL(9,$O$2762:$O2767)</f>
        <v>30</v>
      </c>
      <c r="T2767" s="231">
        <f>IFERROR(+Revisión_Avance_Periodo!$S2767/Revisión_Avance_Periodo!$R2767,0)</f>
        <v>1</v>
      </c>
      <c r="U2767" s="184"/>
      <c r="V2767" s="185"/>
      <c r="W2767" s="183"/>
      <c r="X2767" s="183"/>
      <c r="Y2767" s="183"/>
      <c r="Z2767" s="186"/>
      <c r="AA2767" s="187"/>
    </row>
    <row r="2768" spans="1:27" x14ac:dyDescent="0.25">
      <c r="A2768" s="88">
        <v>233</v>
      </c>
      <c r="B2768" s="91" t="str">
        <f>CONCATENATE(Revisión_Avance_Periodo!$C2768,";",Revisión_Avance_Periodo!$E2768,";",Revisión_Avance_Periodo!$I2768)</f>
        <v>OE1;PR_10;ACT_207</v>
      </c>
      <c r="C2768" s="170" t="s">
        <v>9</v>
      </c>
      <c r="D2768" s="171" t="str">
        <f>VLOOKUP(Revisión_Avance_Periodo!$C2768,Componentes_BD!$F$1:$G$5,2,FALSE)</f>
        <v>Fortalecer la Vigilancia.</v>
      </c>
      <c r="E2768" s="106" t="s">
        <v>12</v>
      </c>
      <c r="F2768" s="89">
        <v>11</v>
      </c>
      <c r="G2768" s="89" t="str">
        <f>VLOOKUP(Revisión_Avance_Periodo!$A2768,BD_Seguimiento_OAP_2019!$A$2:$G$294,7,FALSE)</f>
        <v>PAI</v>
      </c>
      <c r="H2768" s="89" t="str">
        <f>VLOOKUP(Revisión_Avance_Periodo!$A2768,BD_Seguimiento_OAP_2019!$A$2:$J$294,10,FALSE)</f>
        <v>PAI_07 - Rendición de Cuentas</v>
      </c>
      <c r="I2768" s="89" t="s">
        <v>1839</v>
      </c>
      <c r="J2768" s="89" t="str">
        <f>VLOOKUP(Revisión_Avance_Periodo!$I2768,BD_Seguimiento_OAP_2019!$L:$M,2,FALSE)</f>
        <v>Llevar a cabo reuniones con la ciudadanía, vigilados y organizaciones cívicas para escuchar sus requerimientos y expectativas frente a las actividades misionales de la entidad y su proceso de rendición de cuentas (mesas de trabajo)</v>
      </c>
      <c r="K2768" s="106" t="s">
        <v>45</v>
      </c>
      <c r="L2768" s="172">
        <v>4.4642857142857152E-4</v>
      </c>
      <c r="M2768" s="173" t="s">
        <v>110</v>
      </c>
      <c r="N2768" s="190">
        <f>INDEX(BD_Seguimiento_OAP_2019!$AH$3:$AS$294,MATCH(Revisión_Avance_Periodo!$I2768,BD_Seguimiento_OAP_2019!$L$3:$L$294,0),MATCH(Revisión_Avance_Periodo!$M2768,BD_Seguimiento_OAP_2019!$AH$2:$AS$2,0))</f>
        <v>0</v>
      </c>
      <c r="O2768" s="190">
        <f>INDEX(BD_Seguimiento_OAP_2019!$AV$3:$BG$294,MATCH(Revisión_Avance_Periodo!$I2768,BD_Seguimiento_OAP_2019!$L$3:$L$294,0),MATCH(Revisión_Avance_Periodo!$M2768,BD_Seguimiento_OAP_2019!$AV$2:$BG$2,0))</f>
        <v>0</v>
      </c>
      <c r="P2768" s="175">
        <f t="shared" si="531"/>
        <v>0</v>
      </c>
      <c r="Q2768" s="173" t="str">
        <f>VLOOKUP(P2768,Tabla_Indicador_Gestion4[#All],3,TRUE)</f>
        <v>Por Ejecutar</v>
      </c>
      <c r="R2768" s="229">
        <f>SUBTOTAL(9,$N$2762:$N2768)</f>
        <v>30</v>
      </c>
      <c r="S2768" s="230">
        <f>SUBTOTAL(9,$O$2762:$O2768)</f>
        <v>30</v>
      </c>
      <c r="T2768" s="231">
        <f>IFERROR(+Revisión_Avance_Periodo!$S2768/Revisión_Avance_Periodo!$R2768,0)</f>
        <v>1</v>
      </c>
      <c r="U2768" s="184"/>
      <c r="V2768" s="185"/>
      <c r="W2768" s="183"/>
      <c r="X2768" s="183"/>
      <c r="Y2768" s="183"/>
      <c r="Z2768" s="186"/>
      <c r="AA2768" s="187"/>
    </row>
    <row r="2769" spans="1:27" x14ac:dyDescent="0.25">
      <c r="A2769" s="94">
        <v>233</v>
      </c>
      <c r="B2769" s="96" t="str">
        <f>CONCATENATE(Revisión_Avance_Periodo!$C2769,";",Revisión_Avance_Periodo!$E2769,";",Revisión_Avance_Periodo!$I2769)</f>
        <v>OE1;PR_10;ACT_207</v>
      </c>
      <c r="C2769" s="180" t="s">
        <v>9</v>
      </c>
      <c r="D2769" s="181" t="str">
        <f>VLOOKUP(Revisión_Avance_Periodo!$C2769,Componentes_BD!$F$1:$G$5,2,FALSE)</f>
        <v>Fortalecer la Vigilancia.</v>
      </c>
      <c r="E2769" s="119" t="s">
        <v>12</v>
      </c>
      <c r="F2769" s="95">
        <v>11</v>
      </c>
      <c r="G2769" s="95" t="str">
        <f>VLOOKUP(Revisión_Avance_Periodo!$A2769,BD_Seguimiento_OAP_2019!$A$2:$G$294,7,FALSE)</f>
        <v>PAI</v>
      </c>
      <c r="H2769" s="95" t="str">
        <f>VLOOKUP(Revisión_Avance_Periodo!$A2769,BD_Seguimiento_OAP_2019!$A$2:$J$294,10,FALSE)</f>
        <v>PAI_07 - Rendición de Cuentas</v>
      </c>
      <c r="I2769" s="95" t="s">
        <v>1839</v>
      </c>
      <c r="J2769" s="95" t="str">
        <f>VLOOKUP(Revisión_Avance_Periodo!$I2769,BD_Seguimiento_OAP_2019!$L:$M,2,FALSE)</f>
        <v>Llevar a cabo reuniones con la ciudadanía, vigilados y organizaciones cívicas para escuchar sus requerimientos y expectativas frente a las actividades misionales de la entidad y su proceso de rendición de cuentas (mesas de trabajo)</v>
      </c>
      <c r="K2769" s="119" t="s">
        <v>45</v>
      </c>
      <c r="L2769" s="172">
        <v>4.4642857142857152E-4</v>
      </c>
      <c r="M2769" s="182" t="s">
        <v>111</v>
      </c>
      <c r="N2769" s="190">
        <f>INDEX(BD_Seguimiento_OAP_2019!$AH$3:$AS$294,MATCH(Revisión_Avance_Periodo!$I2769,BD_Seguimiento_OAP_2019!$L$3:$L$294,0),MATCH(Revisión_Avance_Periodo!$M2769,BD_Seguimiento_OAP_2019!$AH$2:$AS$2,0))</f>
        <v>0</v>
      </c>
      <c r="O2769" s="190">
        <f>INDEX(BD_Seguimiento_OAP_2019!$AV$3:$BG$294,MATCH(Revisión_Avance_Periodo!$I2769,BD_Seguimiento_OAP_2019!$L$3:$L$294,0),MATCH(Revisión_Avance_Periodo!$M2769,BD_Seguimiento_OAP_2019!$AV$2:$BG$2,0))</f>
        <v>0</v>
      </c>
      <c r="P2769" s="175">
        <f t="shared" si="531"/>
        <v>0</v>
      </c>
      <c r="Q2769" s="182" t="str">
        <f>VLOOKUP(P2769,Tabla_Indicador_Gestion4[#All],3,TRUE)</f>
        <v>Por Ejecutar</v>
      </c>
      <c r="R2769" s="229">
        <f>SUBTOTAL(9,$N$2762:$N2769)</f>
        <v>30</v>
      </c>
      <c r="S2769" s="230">
        <f>SUBTOTAL(9,$O$2762:$O2769)</f>
        <v>30</v>
      </c>
      <c r="T2769" s="231">
        <f>IFERROR(+Revisión_Avance_Periodo!$S2769/Revisión_Avance_Periodo!$R2769,0)</f>
        <v>1</v>
      </c>
      <c r="U2769" s="184"/>
      <c r="V2769" s="185"/>
      <c r="W2769" s="183"/>
      <c r="X2769" s="183"/>
      <c r="Y2769" s="183"/>
      <c r="Z2769" s="186"/>
      <c r="AA2769" s="187"/>
    </row>
    <row r="2770" spans="1:27" x14ac:dyDescent="0.25">
      <c r="A2770" s="88">
        <v>233</v>
      </c>
      <c r="B2770" s="91" t="str">
        <f>CONCATENATE(Revisión_Avance_Periodo!$C2770,";",Revisión_Avance_Periodo!$E2770,";",Revisión_Avance_Periodo!$I2770)</f>
        <v>OE1;PR_10;ACT_207</v>
      </c>
      <c r="C2770" s="170" t="s">
        <v>9</v>
      </c>
      <c r="D2770" s="171" t="str">
        <f>VLOOKUP(Revisión_Avance_Periodo!$C2770,Componentes_BD!$F$1:$G$5,2,FALSE)</f>
        <v>Fortalecer la Vigilancia.</v>
      </c>
      <c r="E2770" s="106" t="s">
        <v>12</v>
      </c>
      <c r="F2770" s="89">
        <v>11</v>
      </c>
      <c r="G2770" s="89" t="str">
        <f>VLOOKUP(Revisión_Avance_Periodo!$A2770,BD_Seguimiento_OAP_2019!$A$2:$G$294,7,FALSE)</f>
        <v>PAI</v>
      </c>
      <c r="H2770" s="89" t="str">
        <f>VLOOKUP(Revisión_Avance_Periodo!$A2770,BD_Seguimiento_OAP_2019!$A$2:$J$294,10,FALSE)</f>
        <v>PAI_07 - Rendición de Cuentas</v>
      </c>
      <c r="I2770" s="89" t="s">
        <v>1839</v>
      </c>
      <c r="J2770" s="89" t="str">
        <f>VLOOKUP(Revisión_Avance_Periodo!$I2770,BD_Seguimiento_OAP_2019!$L:$M,2,FALSE)</f>
        <v>Llevar a cabo reuniones con la ciudadanía, vigilados y organizaciones cívicas para escuchar sus requerimientos y expectativas frente a las actividades misionales de la entidad y su proceso de rendición de cuentas (mesas de trabajo)</v>
      </c>
      <c r="K2770" s="106" t="s">
        <v>45</v>
      </c>
      <c r="L2770" s="172">
        <v>4.4642857142857152E-4</v>
      </c>
      <c r="M2770" s="173" t="s">
        <v>112</v>
      </c>
      <c r="N2770" s="190">
        <f>INDEX(BD_Seguimiento_OAP_2019!$AH$3:$AS$294,MATCH(Revisión_Avance_Periodo!$I2770,BD_Seguimiento_OAP_2019!$L$3:$L$294,0),MATCH(Revisión_Avance_Periodo!$M2770,BD_Seguimiento_OAP_2019!$AH$2:$AS$2,0))</f>
        <v>1</v>
      </c>
      <c r="O2770" s="190">
        <f>INDEX(BD_Seguimiento_OAP_2019!$AV$3:$BG$294,MATCH(Revisión_Avance_Periodo!$I2770,BD_Seguimiento_OAP_2019!$L$3:$L$294,0),MATCH(Revisión_Avance_Periodo!$M2770,BD_Seguimiento_OAP_2019!$AV$2:$BG$2,0))</f>
        <v>0</v>
      </c>
      <c r="P2770" s="189">
        <f t="shared" si="526"/>
        <v>0</v>
      </c>
      <c r="Q2770" s="173" t="str">
        <f>VLOOKUP(P2770,Tabla_Indicador_Gestion4[#All],3,TRUE)</f>
        <v>Por Ejecutar</v>
      </c>
      <c r="R2770" s="229">
        <f>SUBTOTAL(9,$N$2762:$N2770)</f>
        <v>31</v>
      </c>
      <c r="S2770" s="230">
        <f>SUBTOTAL(9,$O$2762:$O2770)</f>
        <v>30</v>
      </c>
      <c r="T2770" s="231">
        <f>IFERROR(+Revisión_Avance_Periodo!$S2770/Revisión_Avance_Periodo!$R2770,0)</f>
        <v>0.967741935483871</v>
      </c>
      <c r="U2770" s="184"/>
      <c r="V2770" s="185"/>
      <c r="W2770" s="183"/>
      <c r="X2770" s="183"/>
      <c r="Y2770" s="183"/>
      <c r="Z2770" s="186"/>
      <c r="AA2770" s="187"/>
    </row>
    <row r="2771" spans="1:27" x14ac:dyDescent="0.25">
      <c r="A2771" s="94">
        <v>233</v>
      </c>
      <c r="B2771" s="96" t="str">
        <f>CONCATENATE(Revisión_Avance_Periodo!$C2771,";",Revisión_Avance_Periodo!$E2771,";",Revisión_Avance_Periodo!$I2771)</f>
        <v>OE1;PR_10;ACT_207</v>
      </c>
      <c r="C2771" s="180" t="s">
        <v>9</v>
      </c>
      <c r="D2771" s="181" t="str">
        <f>VLOOKUP(Revisión_Avance_Periodo!$C2771,Componentes_BD!$F$1:$G$5,2,FALSE)</f>
        <v>Fortalecer la Vigilancia.</v>
      </c>
      <c r="E2771" s="119" t="s">
        <v>12</v>
      </c>
      <c r="F2771" s="95">
        <v>11</v>
      </c>
      <c r="G2771" s="95" t="str">
        <f>VLOOKUP(Revisión_Avance_Periodo!$A2771,BD_Seguimiento_OAP_2019!$A$2:$G$294,7,FALSE)</f>
        <v>PAI</v>
      </c>
      <c r="H2771" s="95" t="str">
        <f>VLOOKUP(Revisión_Avance_Periodo!$A2771,BD_Seguimiento_OAP_2019!$A$2:$J$294,10,FALSE)</f>
        <v>PAI_07 - Rendición de Cuentas</v>
      </c>
      <c r="I2771" s="95" t="s">
        <v>1839</v>
      </c>
      <c r="J2771" s="95" t="str">
        <f>VLOOKUP(Revisión_Avance_Periodo!$I2771,BD_Seguimiento_OAP_2019!$L:$M,2,FALSE)</f>
        <v>Llevar a cabo reuniones con la ciudadanía, vigilados y organizaciones cívicas para escuchar sus requerimientos y expectativas frente a las actividades misionales de la entidad y su proceso de rendición de cuentas (mesas de trabajo)</v>
      </c>
      <c r="K2771" s="119" t="s">
        <v>45</v>
      </c>
      <c r="L2771" s="172">
        <v>4.4642857142857152E-4</v>
      </c>
      <c r="M2771" s="182" t="s">
        <v>113</v>
      </c>
      <c r="N2771" s="190">
        <f>INDEX(BD_Seguimiento_OAP_2019!$AH$3:$AS$294,MATCH(Revisión_Avance_Periodo!$I2771,BD_Seguimiento_OAP_2019!$L$3:$L$294,0),MATCH(Revisión_Avance_Periodo!$M2771,BD_Seguimiento_OAP_2019!$AH$2:$AS$2,0))</f>
        <v>0</v>
      </c>
      <c r="O2771" s="190">
        <f>INDEX(BD_Seguimiento_OAP_2019!$AV$3:$BG$294,MATCH(Revisión_Avance_Periodo!$I2771,BD_Seguimiento_OAP_2019!$L$3:$L$294,0),MATCH(Revisión_Avance_Periodo!$M2771,BD_Seguimiento_OAP_2019!$AV$2:$BG$2,0))</f>
        <v>0</v>
      </c>
      <c r="P2771" s="175">
        <f t="shared" ref="P2771:P2773" si="532">IFERROR((O2771/N2771),0)</f>
        <v>0</v>
      </c>
      <c r="Q2771" s="182" t="str">
        <f>VLOOKUP(P2771,Tabla_Indicador_Gestion4[#All],3,TRUE)</f>
        <v>Por Ejecutar</v>
      </c>
      <c r="R2771" s="229">
        <f>SUBTOTAL(9,$N$2762:$N2771)</f>
        <v>31</v>
      </c>
      <c r="S2771" s="230">
        <f>SUBTOTAL(9,$O$2762:$O2771)</f>
        <v>30</v>
      </c>
      <c r="T2771" s="231">
        <f>IFERROR(+Revisión_Avance_Periodo!$S2771/Revisión_Avance_Periodo!$R2771,0)</f>
        <v>0.967741935483871</v>
      </c>
      <c r="U2771" s="184"/>
      <c r="V2771" s="185"/>
      <c r="W2771" s="183"/>
      <c r="X2771" s="183"/>
      <c r="Y2771" s="183"/>
      <c r="Z2771" s="186"/>
      <c r="AA2771" s="187"/>
    </row>
    <row r="2772" spans="1:27" x14ac:dyDescent="0.25">
      <c r="A2772" s="88">
        <v>233</v>
      </c>
      <c r="B2772" s="91" t="str">
        <f>CONCATENATE(Revisión_Avance_Periodo!$C2772,";",Revisión_Avance_Periodo!$E2772,";",Revisión_Avance_Periodo!$I2772)</f>
        <v>OE1;PR_10;ACT_207</v>
      </c>
      <c r="C2772" s="170" t="s">
        <v>9</v>
      </c>
      <c r="D2772" s="171" t="str">
        <f>VLOOKUP(Revisión_Avance_Periodo!$C2772,Componentes_BD!$F$1:$G$5,2,FALSE)</f>
        <v>Fortalecer la Vigilancia.</v>
      </c>
      <c r="E2772" s="106" t="s">
        <v>12</v>
      </c>
      <c r="F2772" s="89">
        <v>11</v>
      </c>
      <c r="G2772" s="89" t="str">
        <f>VLOOKUP(Revisión_Avance_Periodo!$A2772,BD_Seguimiento_OAP_2019!$A$2:$G$294,7,FALSE)</f>
        <v>PAI</v>
      </c>
      <c r="H2772" s="89" t="str">
        <f>VLOOKUP(Revisión_Avance_Periodo!$A2772,BD_Seguimiento_OAP_2019!$A$2:$J$294,10,FALSE)</f>
        <v>PAI_07 - Rendición de Cuentas</v>
      </c>
      <c r="I2772" s="89" t="s">
        <v>1839</v>
      </c>
      <c r="J2772" s="89" t="str">
        <f>VLOOKUP(Revisión_Avance_Periodo!$I2772,BD_Seguimiento_OAP_2019!$L:$M,2,FALSE)</f>
        <v>Llevar a cabo reuniones con la ciudadanía, vigilados y organizaciones cívicas para escuchar sus requerimientos y expectativas frente a las actividades misionales de la entidad y su proceso de rendición de cuentas (mesas de trabajo)</v>
      </c>
      <c r="K2772" s="106" t="s">
        <v>45</v>
      </c>
      <c r="L2772" s="172">
        <v>4.4642857142857152E-4</v>
      </c>
      <c r="M2772" s="173" t="s">
        <v>114</v>
      </c>
      <c r="N2772" s="190">
        <f>INDEX(BD_Seguimiento_OAP_2019!$AH$3:$AS$294,MATCH(Revisión_Avance_Periodo!$I2772,BD_Seguimiento_OAP_2019!$L$3:$L$294,0),MATCH(Revisión_Avance_Periodo!$M2772,BD_Seguimiento_OAP_2019!$AH$2:$AS$2,0))</f>
        <v>0</v>
      </c>
      <c r="O2772" s="190">
        <f>INDEX(BD_Seguimiento_OAP_2019!$AV$3:$BG$294,MATCH(Revisión_Avance_Periodo!$I2772,BD_Seguimiento_OAP_2019!$L$3:$L$294,0),MATCH(Revisión_Avance_Periodo!$M2772,BD_Seguimiento_OAP_2019!$AV$2:$BG$2,0))</f>
        <v>0</v>
      </c>
      <c r="P2772" s="175">
        <f t="shared" si="532"/>
        <v>0</v>
      </c>
      <c r="Q2772" s="173" t="str">
        <f>VLOOKUP(P2772,Tabla_Indicador_Gestion4[#All],3,TRUE)</f>
        <v>Por Ejecutar</v>
      </c>
      <c r="R2772" s="229">
        <f>SUBTOTAL(9,$N$2762:$N2772)</f>
        <v>31</v>
      </c>
      <c r="S2772" s="230">
        <f>SUBTOTAL(9,$O$2762:$O2772)</f>
        <v>30</v>
      </c>
      <c r="T2772" s="231">
        <f>IFERROR(+Revisión_Avance_Periodo!$S2772/Revisión_Avance_Periodo!$R2772,0)</f>
        <v>0.967741935483871</v>
      </c>
      <c r="U2772" s="184"/>
      <c r="V2772" s="185"/>
      <c r="W2772" s="183"/>
      <c r="X2772" s="183"/>
      <c r="Y2772" s="183"/>
      <c r="Z2772" s="186"/>
      <c r="AA2772" s="187"/>
    </row>
    <row r="2773" spans="1:27" ht="15.75" thickBot="1" x14ac:dyDescent="0.3">
      <c r="A2773" s="94">
        <v>233</v>
      </c>
      <c r="B2773" s="96" t="str">
        <f>CONCATENATE(Revisión_Avance_Periodo!$C2773,";",Revisión_Avance_Periodo!$E2773,";",Revisión_Avance_Periodo!$I2773)</f>
        <v>OE1;PR_10;ACT_207</v>
      </c>
      <c r="C2773" s="180" t="s">
        <v>9</v>
      </c>
      <c r="D2773" s="181" t="str">
        <f>VLOOKUP(Revisión_Avance_Periodo!$C2773,Componentes_BD!$F$1:$G$5,2,FALSE)</f>
        <v>Fortalecer la Vigilancia.</v>
      </c>
      <c r="E2773" s="119" t="s">
        <v>12</v>
      </c>
      <c r="F2773" s="95">
        <v>11</v>
      </c>
      <c r="G2773" s="95" t="str">
        <f>VLOOKUP(Revisión_Avance_Periodo!$A2773,BD_Seguimiento_OAP_2019!$A$2:$G$294,7,FALSE)</f>
        <v>PAI</v>
      </c>
      <c r="H2773" s="95" t="str">
        <f>VLOOKUP(Revisión_Avance_Periodo!$A2773,BD_Seguimiento_OAP_2019!$A$2:$J$294,10,FALSE)</f>
        <v>PAI_07 - Rendición de Cuentas</v>
      </c>
      <c r="I2773" s="95" t="s">
        <v>1839</v>
      </c>
      <c r="J2773" s="95" t="str">
        <f>VLOOKUP(Revisión_Avance_Periodo!$I2773,BD_Seguimiento_OAP_2019!$L:$M,2,FALSE)</f>
        <v>Llevar a cabo reuniones con la ciudadanía, vigilados y organizaciones cívicas para escuchar sus requerimientos y expectativas frente a las actividades misionales de la entidad y su proceso de rendición de cuentas (mesas de trabajo)</v>
      </c>
      <c r="K2773" s="119" t="s">
        <v>45</v>
      </c>
      <c r="L2773" s="172">
        <v>4.4642857142857152E-4</v>
      </c>
      <c r="M2773" s="182" t="s">
        <v>115</v>
      </c>
      <c r="N2773" s="190">
        <f>INDEX(BD_Seguimiento_OAP_2019!$AH$3:$AS$294,MATCH(Revisión_Avance_Periodo!$I2773,BD_Seguimiento_OAP_2019!$L$3:$L$294,0),MATCH(Revisión_Avance_Periodo!$M2773,BD_Seguimiento_OAP_2019!$AH$2:$AS$2,0))</f>
        <v>0</v>
      </c>
      <c r="O2773" s="190">
        <f>INDEX(BD_Seguimiento_OAP_2019!$AV$3:$BG$294,MATCH(Revisión_Avance_Periodo!$I2773,BD_Seguimiento_OAP_2019!$L$3:$L$294,0),MATCH(Revisión_Avance_Periodo!$M2773,BD_Seguimiento_OAP_2019!$AV$2:$BG$2,0))</f>
        <v>0</v>
      </c>
      <c r="P2773" s="175">
        <f t="shared" si="532"/>
        <v>0</v>
      </c>
      <c r="Q2773" s="182" t="str">
        <f>VLOOKUP(P2773,Tabla_Indicador_Gestion4[#All],3,TRUE)</f>
        <v>Por Ejecutar</v>
      </c>
      <c r="R2773" s="229">
        <f>SUBTOTAL(9,$N$2762:$N2773)</f>
        <v>31</v>
      </c>
      <c r="S2773" s="230">
        <f>SUBTOTAL(9,$O$2762:$O2773)</f>
        <v>30</v>
      </c>
      <c r="T2773" s="231">
        <f>IFERROR(+Revisión_Avance_Periodo!$S2773/Revisión_Avance_Periodo!$R2773,0)</f>
        <v>0.967741935483871</v>
      </c>
      <c r="U2773" s="184"/>
      <c r="V2773" s="185"/>
      <c r="W2773" s="183"/>
      <c r="X2773" s="183"/>
      <c r="Y2773" s="183"/>
      <c r="Z2773" s="186"/>
      <c r="AA2773" s="187"/>
    </row>
    <row r="2774" spans="1:27" x14ac:dyDescent="0.25">
      <c r="A2774" s="88">
        <v>234</v>
      </c>
      <c r="B2774" s="91" t="str">
        <f>CONCATENATE(Revisión_Avance_Periodo!$C2774,";",Revisión_Avance_Periodo!$E2774,";",Revisión_Avance_Periodo!$I2774)</f>
        <v>OE1;PR_10;ACT_208</v>
      </c>
      <c r="C2774" s="170" t="s">
        <v>9</v>
      </c>
      <c r="D2774" s="171" t="str">
        <f>VLOOKUP(Revisión_Avance_Periodo!$C2774,Componentes_BD!$F$1:$G$5,2,FALSE)</f>
        <v>Fortalecer la Vigilancia.</v>
      </c>
      <c r="E2774" s="106" t="s">
        <v>12</v>
      </c>
      <c r="F2774" s="89">
        <v>11</v>
      </c>
      <c r="G2774" s="89" t="str">
        <f>VLOOKUP(Revisión_Avance_Periodo!$A2774,BD_Seguimiento_OAP_2019!$A$2:$G$294,7,FALSE)</f>
        <v>PAI</v>
      </c>
      <c r="H2774" s="89" t="str">
        <f>VLOOKUP(Revisión_Avance_Periodo!$A2774,BD_Seguimiento_OAP_2019!$A$2:$J$294,10,FALSE)</f>
        <v>PAI_07 - Rendición de Cuentas</v>
      </c>
      <c r="I2774" s="89" t="s">
        <v>1846</v>
      </c>
      <c r="J2774" s="89" t="str">
        <f>VLOOKUP(Revisión_Avance_Periodo!$I2774,BD_Seguimiento_OAP_2019!$L:$M,2,FALSE)</f>
        <v>Llevar a cabo reuniones con la ciudadanía, vigilados y organizaciones cívicas para escuchar sus requerimientos y expectativas frente a las actividades misionales de la entidad y su proceso de rendición de cuentas (mesas de trabajo)</v>
      </c>
      <c r="K2774" s="106" t="s">
        <v>57</v>
      </c>
      <c r="L2774" s="172">
        <v>4.4642857142857152E-4</v>
      </c>
      <c r="M2774" s="173" t="s">
        <v>104</v>
      </c>
      <c r="N2774" s="190">
        <f>INDEX(BD_Seguimiento_OAP_2019!$AH$3:$AS$294,MATCH(Revisión_Avance_Periodo!$I2774,BD_Seguimiento_OAP_2019!$L$3:$L$294,0),MATCH(Revisión_Avance_Periodo!$M2774,BD_Seguimiento_OAP_2019!$AH$2:$AS$2,0))</f>
        <v>16</v>
      </c>
      <c r="O2774" s="190">
        <f>INDEX(BD_Seguimiento_OAP_2019!$AV$3:$BG$294,MATCH(Revisión_Avance_Periodo!$I2774,BD_Seguimiento_OAP_2019!$L$3:$L$294,0),MATCH(Revisión_Avance_Periodo!$M2774,BD_Seguimiento_OAP_2019!$AV$2:$BG$2,0))</f>
        <v>16</v>
      </c>
      <c r="P2774" s="189">
        <f t="shared" si="526"/>
        <v>1</v>
      </c>
      <c r="Q2774" s="173" t="str">
        <f>VLOOKUP(P2774,Tabla_Indicador_Gestion4[#All],3,TRUE)</f>
        <v>Culminada</v>
      </c>
      <c r="R2774" s="232">
        <f>SUBTOTAL(9,$N$2774:$N2774)</f>
        <v>16</v>
      </c>
      <c r="S2774" s="233">
        <f>SUBTOTAL(9,$O$2774:$O2774)</f>
        <v>16</v>
      </c>
      <c r="T2774" s="234">
        <f>IFERROR(+Revisión_Avance_Periodo!$S2774/Revisión_Avance_Periodo!$R2774,0)</f>
        <v>1</v>
      </c>
      <c r="U2774" s="191">
        <f>SUBTOTAL(9,N2774:N2785)</f>
        <v>126</v>
      </c>
      <c r="V2774" s="192">
        <f>SUBTOTAL(9,O2774:O2785)</f>
        <v>75</v>
      </c>
      <c r="W2774" s="176">
        <f t="shared" ref="W2774" si="533">+V2774/U2774</f>
        <v>0.59523809523809523</v>
      </c>
      <c r="X2774" s="176"/>
      <c r="Y2774" s="176">
        <f>100%-Revisión_Avance_Periodo!$W2774</f>
        <v>0.40476190476190477</v>
      </c>
      <c r="Z2774" s="178" t="str">
        <f>VLOOKUP(W2774,Tabla_Indicador_Gestion4[],3,TRUE)</f>
        <v>En Tramite</v>
      </c>
      <c r="AA2774" s="179">
        <f>Revisión_Avance_Periodo!$W2774*Revisión_Avance_Periodo!$L2774</f>
        <v>2.6573129251700688E-4</v>
      </c>
    </row>
    <row r="2775" spans="1:27" x14ac:dyDescent="0.25">
      <c r="A2775" s="94">
        <v>234</v>
      </c>
      <c r="B2775" s="96" t="str">
        <f>CONCATENATE(Revisión_Avance_Periodo!$C2775,";",Revisión_Avance_Periodo!$E2775,";",Revisión_Avance_Periodo!$I2775)</f>
        <v>OE1;PR_10;ACT_208</v>
      </c>
      <c r="C2775" s="180" t="s">
        <v>9</v>
      </c>
      <c r="D2775" s="181" t="str">
        <f>VLOOKUP(Revisión_Avance_Periodo!$C2775,Componentes_BD!$F$1:$G$5,2,FALSE)</f>
        <v>Fortalecer la Vigilancia.</v>
      </c>
      <c r="E2775" s="119" t="s">
        <v>12</v>
      </c>
      <c r="F2775" s="95">
        <v>11</v>
      </c>
      <c r="G2775" s="95" t="str">
        <f>VLOOKUP(Revisión_Avance_Periodo!$A2775,BD_Seguimiento_OAP_2019!$A$2:$G$294,7,FALSE)</f>
        <v>PAI</v>
      </c>
      <c r="H2775" s="95" t="str">
        <f>VLOOKUP(Revisión_Avance_Periodo!$A2775,BD_Seguimiento_OAP_2019!$A$2:$J$294,10,FALSE)</f>
        <v>PAI_07 - Rendición de Cuentas</v>
      </c>
      <c r="I2775" s="95" t="s">
        <v>1846</v>
      </c>
      <c r="J2775" s="95" t="str">
        <f>VLOOKUP(Revisión_Avance_Periodo!$I2775,BD_Seguimiento_OAP_2019!$L:$M,2,FALSE)</f>
        <v>Llevar a cabo reuniones con la ciudadanía, vigilados y organizaciones cívicas para escuchar sus requerimientos y expectativas frente a las actividades misionales de la entidad y su proceso de rendición de cuentas (mesas de trabajo)</v>
      </c>
      <c r="K2775" s="119" t="s">
        <v>57</v>
      </c>
      <c r="L2775" s="172">
        <v>4.4642857142857152E-4</v>
      </c>
      <c r="M2775" s="182" t="s">
        <v>105</v>
      </c>
      <c r="N2775" s="190">
        <f>INDEX(BD_Seguimiento_OAP_2019!$AH$3:$AS$294,MATCH(Revisión_Avance_Periodo!$I2775,BD_Seguimiento_OAP_2019!$L$3:$L$294,0),MATCH(Revisión_Avance_Periodo!$M2775,BD_Seguimiento_OAP_2019!$AH$2:$AS$2,0))</f>
        <v>15</v>
      </c>
      <c r="O2775" s="190">
        <f>INDEX(BD_Seguimiento_OAP_2019!$AV$3:$BG$294,MATCH(Revisión_Avance_Periodo!$I2775,BD_Seguimiento_OAP_2019!$L$3:$L$294,0),MATCH(Revisión_Avance_Periodo!$M2775,BD_Seguimiento_OAP_2019!$AV$2:$BG$2,0))</f>
        <v>15</v>
      </c>
      <c r="P2775" s="188">
        <f t="shared" si="526"/>
        <v>1</v>
      </c>
      <c r="Q2775" s="182" t="str">
        <f>VLOOKUP(P2775,Tabla_Indicador_Gestion4[#All],3,TRUE)</f>
        <v>Culminada</v>
      </c>
      <c r="R2775" s="229">
        <f>SUBTOTAL(9,$N$2774:$N2775)</f>
        <v>31</v>
      </c>
      <c r="S2775" s="230">
        <f>SUBTOTAL(9,$O$2774:$O2775)</f>
        <v>31</v>
      </c>
      <c r="T2775" s="231">
        <f>IFERROR(+Revisión_Avance_Periodo!$S2775/Revisión_Avance_Periodo!$R2775,0)</f>
        <v>1</v>
      </c>
      <c r="U2775" s="184"/>
      <c r="V2775" s="185"/>
      <c r="W2775" s="183"/>
      <c r="X2775" s="183"/>
      <c r="Y2775" s="183"/>
      <c r="Z2775" s="186"/>
      <c r="AA2775" s="187"/>
    </row>
    <row r="2776" spans="1:27" x14ac:dyDescent="0.25">
      <c r="A2776" s="88">
        <v>234</v>
      </c>
      <c r="B2776" s="91" t="str">
        <f>CONCATENATE(Revisión_Avance_Periodo!$C2776,";",Revisión_Avance_Periodo!$E2776,";",Revisión_Avance_Periodo!$I2776)</f>
        <v>OE1;PR_10;ACT_208</v>
      </c>
      <c r="C2776" s="170" t="s">
        <v>9</v>
      </c>
      <c r="D2776" s="171" t="str">
        <f>VLOOKUP(Revisión_Avance_Periodo!$C2776,Componentes_BD!$F$1:$G$5,2,FALSE)</f>
        <v>Fortalecer la Vigilancia.</v>
      </c>
      <c r="E2776" s="106" t="s">
        <v>12</v>
      </c>
      <c r="F2776" s="89">
        <v>11</v>
      </c>
      <c r="G2776" s="89" t="str">
        <f>VLOOKUP(Revisión_Avance_Periodo!$A2776,BD_Seguimiento_OAP_2019!$A$2:$G$294,7,FALSE)</f>
        <v>PAI</v>
      </c>
      <c r="H2776" s="89" t="str">
        <f>VLOOKUP(Revisión_Avance_Periodo!$A2776,BD_Seguimiento_OAP_2019!$A$2:$J$294,10,FALSE)</f>
        <v>PAI_07 - Rendición de Cuentas</v>
      </c>
      <c r="I2776" s="89" t="s">
        <v>1846</v>
      </c>
      <c r="J2776" s="89" t="str">
        <f>VLOOKUP(Revisión_Avance_Periodo!$I2776,BD_Seguimiento_OAP_2019!$L:$M,2,FALSE)</f>
        <v>Llevar a cabo reuniones con la ciudadanía, vigilados y organizaciones cívicas para escuchar sus requerimientos y expectativas frente a las actividades misionales de la entidad y su proceso de rendición de cuentas (mesas de trabajo)</v>
      </c>
      <c r="K2776" s="106" t="s">
        <v>57</v>
      </c>
      <c r="L2776" s="172">
        <v>4.4642857142857152E-4</v>
      </c>
      <c r="M2776" s="173" t="s">
        <v>106</v>
      </c>
      <c r="N2776" s="190">
        <f>INDEX(BD_Seguimiento_OAP_2019!$AH$3:$AS$294,MATCH(Revisión_Avance_Periodo!$I2776,BD_Seguimiento_OAP_2019!$L$3:$L$294,0),MATCH(Revisión_Avance_Periodo!$M2776,BD_Seguimiento_OAP_2019!$AH$2:$AS$2,0))</f>
        <v>17</v>
      </c>
      <c r="O2776" s="190">
        <f>INDEX(BD_Seguimiento_OAP_2019!$AV$3:$BG$294,MATCH(Revisión_Avance_Periodo!$I2776,BD_Seguimiento_OAP_2019!$L$3:$L$294,0),MATCH(Revisión_Avance_Periodo!$M2776,BD_Seguimiento_OAP_2019!$AV$2:$BG$2,0))</f>
        <v>17</v>
      </c>
      <c r="P2776" s="189">
        <f t="shared" si="526"/>
        <v>1</v>
      </c>
      <c r="Q2776" s="173" t="str">
        <f>VLOOKUP(P2776,Tabla_Indicador_Gestion4[#All],3,TRUE)</f>
        <v>Culminada</v>
      </c>
      <c r="R2776" s="229">
        <f>SUBTOTAL(9,$N$2774:$N2776)</f>
        <v>48</v>
      </c>
      <c r="S2776" s="230">
        <f>SUBTOTAL(9,$O$2774:$O2776)</f>
        <v>48</v>
      </c>
      <c r="T2776" s="231">
        <f>IFERROR(+Revisión_Avance_Periodo!$S2776/Revisión_Avance_Periodo!$R2776,0)</f>
        <v>1</v>
      </c>
      <c r="U2776" s="184"/>
      <c r="V2776" s="185"/>
      <c r="W2776" s="183"/>
      <c r="X2776" s="183"/>
      <c r="Y2776" s="183"/>
      <c r="Z2776" s="186"/>
      <c r="AA2776" s="187"/>
    </row>
    <row r="2777" spans="1:27" x14ac:dyDescent="0.25">
      <c r="A2777" s="94">
        <v>234</v>
      </c>
      <c r="B2777" s="96" t="str">
        <f>CONCATENATE(Revisión_Avance_Periodo!$C2777,";",Revisión_Avance_Periodo!$E2777,";",Revisión_Avance_Periodo!$I2777)</f>
        <v>OE1;PR_10;ACT_208</v>
      </c>
      <c r="C2777" s="180" t="s">
        <v>9</v>
      </c>
      <c r="D2777" s="181" t="str">
        <f>VLOOKUP(Revisión_Avance_Periodo!$C2777,Componentes_BD!$F$1:$G$5,2,FALSE)</f>
        <v>Fortalecer la Vigilancia.</v>
      </c>
      <c r="E2777" s="119" t="s">
        <v>12</v>
      </c>
      <c r="F2777" s="95">
        <v>11</v>
      </c>
      <c r="G2777" s="95" t="str">
        <f>VLOOKUP(Revisión_Avance_Periodo!$A2777,BD_Seguimiento_OAP_2019!$A$2:$G$294,7,FALSE)</f>
        <v>PAI</v>
      </c>
      <c r="H2777" s="95" t="str">
        <f>VLOOKUP(Revisión_Avance_Periodo!$A2777,BD_Seguimiento_OAP_2019!$A$2:$J$294,10,FALSE)</f>
        <v>PAI_07 - Rendición de Cuentas</v>
      </c>
      <c r="I2777" s="95" t="s">
        <v>1846</v>
      </c>
      <c r="J2777" s="95" t="str">
        <f>VLOOKUP(Revisión_Avance_Periodo!$I2777,BD_Seguimiento_OAP_2019!$L:$M,2,FALSE)</f>
        <v>Llevar a cabo reuniones con la ciudadanía, vigilados y organizaciones cívicas para escuchar sus requerimientos y expectativas frente a las actividades misionales de la entidad y su proceso de rendición de cuentas (mesas de trabajo)</v>
      </c>
      <c r="K2777" s="119" t="s">
        <v>57</v>
      </c>
      <c r="L2777" s="172">
        <v>4.4642857142857152E-4</v>
      </c>
      <c r="M2777" s="182" t="s">
        <v>107</v>
      </c>
      <c r="N2777" s="190">
        <f>INDEX(BD_Seguimiento_OAP_2019!$AH$3:$AS$294,MATCH(Revisión_Avance_Periodo!$I2777,BD_Seguimiento_OAP_2019!$L$3:$L$294,0),MATCH(Revisión_Avance_Periodo!$M2777,BD_Seguimiento_OAP_2019!$AH$2:$AS$2,0))</f>
        <v>10</v>
      </c>
      <c r="O2777" s="190">
        <f>INDEX(BD_Seguimiento_OAP_2019!$AV$3:$BG$294,MATCH(Revisión_Avance_Periodo!$I2777,BD_Seguimiento_OAP_2019!$L$3:$L$294,0),MATCH(Revisión_Avance_Periodo!$M2777,BD_Seguimiento_OAP_2019!$AV$2:$BG$2,0))</f>
        <v>10</v>
      </c>
      <c r="P2777" s="188">
        <f t="shared" si="526"/>
        <v>1</v>
      </c>
      <c r="Q2777" s="182" t="str">
        <f>VLOOKUP(P2777,Tabla_Indicador_Gestion4[#All],3,TRUE)</f>
        <v>Culminada</v>
      </c>
      <c r="R2777" s="229">
        <f>SUBTOTAL(9,$N$2774:$N2777)</f>
        <v>58</v>
      </c>
      <c r="S2777" s="230">
        <f>SUBTOTAL(9,$O$2774:$O2777)</f>
        <v>58</v>
      </c>
      <c r="T2777" s="231">
        <f>IFERROR(+Revisión_Avance_Periodo!$S2777/Revisión_Avance_Periodo!$R2777,0)</f>
        <v>1</v>
      </c>
      <c r="U2777" s="184"/>
      <c r="V2777" s="185"/>
      <c r="W2777" s="183"/>
      <c r="X2777" s="183"/>
      <c r="Y2777" s="183"/>
      <c r="Z2777" s="186"/>
      <c r="AA2777" s="187"/>
    </row>
    <row r="2778" spans="1:27" x14ac:dyDescent="0.25">
      <c r="A2778" s="88">
        <v>234</v>
      </c>
      <c r="B2778" s="91" t="str">
        <f>CONCATENATE(Revisión_Avance_Periodo!$C2778,";",Revisión_Avance_Periodo!$E2778,";",Revisión_Avance_Periodo!$I2778)</f>
        <v>OE1;PR_10;ACT_208</v>
      </c>
      <c r="C2778" s="170" t="s">
        <v>9</v>
      </c>
      <c r="D2778" s="171" t="str">
        <f>VLOOKUP(Revisión_Avance_Periodo!$C2778,Componentes_BD!$F$1:$G$5,2,FALSE)</f>
        <v>Fortalecer la Vigilancia.</v>
      </c>
      <c r="E2778" s="106" t="s">
        <v>12</v>
      </c>
      <c r="F2778" s="89">
        <v>11</v>
      </c>
      <c r="G2778" s="89" t="str">
        <f>VLOOKUP(Revisión_Avance_Periodo!$A2778,BD_Seguimiento_OAP_2019!$A$2:$G$294,7,FALSE)</f>
        <v>PAI</v>
      </c>
      <c r="H2778" s="89" t="str">
        <f>VLOOKUP(Revisión_Avance_Periodo!$A2778,BD_Seguimiento_OAP_2019!$A$2:$J$294,10,FALSE)</f>
        <v>PAI_07 - Rendición de Cuentas</v>
      </c>
      <c r="I2778" s="89" t="s">
        <v>1846</v>
      </c>
      <c r="J2778" s="89" t="str">
        <f>VLOOKUP(Revisión_Avance_Periodo!$I2778,BD_Seguimiento_OAP_2019!$L:$M,2,FALSE)</f>
        <v>Llevar a cabo reuniones con la ciudadanía, vigilados y organizaciones cívicas para escuchar sus requerimientos y expectativas frente a las actividades misionales de la entidad y su proceso de rendición de cuentas (mesas de trabajo)</v>
      </c>
      <c r="K2778" s="106" t="s">
        <v>57</v>
      </c>
      <c r="L2778" s="172">
        <v>4.4642857142857152E-4</v>
      </c>
      <c r="M2778" s="173" t="s">
        <v>108</v>
      </c>
      <c r="N2778" s="190">
        <f>INDEX(BD_Seguimiento_OAP_2019!$AH$3:$AS$294,MATCH(Revisión_Avance_Periodo!$I2778,BD_Seguimiento_OAP_2019!$L$3:$L$294,0),MATCH(Revisión_Avance_Periodo!$M2778,BD_Seguimiento_OAP_2019!$AH$2:$AS$2,0))</f>
        <v>12</v>
      </c>
      <c r="O2778" s="190">
        <f>INDEX(BD_Seguimiento_OAP_2019!$AV$3:$BG$294,MATCH(Revisión_Avance_Periodo!$I2778,BD_Seguimiento_OAP_2019!$L$3:$L$294,0),MATCH(Revisión_Avance_Periodo!$M2778,BD_Seguimiento_OAP_2019!$AV$2:$BG$2,0))</f>
        <v>12</v>
      </c>
      <c r="P2778" s="189">
        <f t="shared" si="526"/>
        <v>1</v>
      </c>
      <c r="Q2778" s="173" t="str">
        <f>VLOOKUP(P2778,Tabla_Indicador_Gestion4[#All],3,TRUE)</f>
        <v>Culminada</v>
      </c>
      <c r="R2778" s="229">
        <f>SUBTOTAL(9,$N$2774:$N2778)</f>
        <v>70</v>
      </c>
      <c r="S2778" s="230">
        <f>SUBTOTAL(9,$O$2774:$O2778)</f>
        <v>70</v>
      </c>
      <c r="T2778" s="231">
        <f>IFERROR(+Revisión_Avance_Periodo!$S2778/Revisión_Avance_Periodo!$R2778,0)</f>
        <v>1</v>
      </c>
      <c r="U2778" s="184"/>
      <c r="V2778" s="185"/>
      <c r="W2778" s="183"/>
      <c r="X2778" s="183"/>
      <c r="Y2778" s="183"/>
      <c r="Z2778" s="186"/>
      <c r="AA2778" s="187"/>
    </row>
    <row r="2779" spans="1:27" x14ac:dyDescent="0.25">
      <c r="A2779" s="94">
        <v>234</v>
      </c>
      <c r="B2779" s="96" t="str">
        <f>CONCATENATE(Revisión_Avance_Periodo!$C2779,";",Revisión_Avance_Periodo!$E2779,";",Revisión_Avance_Periodo!$I2779)</f>
        <v>OE1;PR_10;ACT_208</v>
      </c>
      <c r="C2779" s="180" t="s">
        <v>9</v>
      </c>
      <c r="D2779" s="181" t="str">
        <f>VLOOKUP(Revisión_Avance_Periodo!$C2779,Componentes_BD!$F$1:$G$5,2,FALSE)</f>
        <v>Fortalecer la Vigilancia.</v>
      </c>
      <c r="E2779" s="119" t="s">
        <v>12</v>
      </c>
      <c r="F2779" s="95">
        <v>11</v>
      </c>
      <c r="G2779" s="95" t="str">
        <f>VLOOKUP(Revisión_Avance_Periodo!$A2779,BD_Seguimiento_OAP_2019!$A$2:$G$294,7,FALSE)</f>
        <v>PAI</v>
      </c>
      <c r="H2779" s="95" t="str">
        <f>VLOOKUP(Revisión_Avance_Periodo!$A2779,BD_Seguimiento_OAP_2019!$A$2:$J$294,10,FALSE)</f>
        <v>PAI_07 - Rendición de Cuentas</v>
      </c>
      <c r="I2779" s="95" t="s">
        <v>1846</v>
      </c>
      <c r="J2779" s="95" t="str">
        <f>VLOOKUP(Revisión_Avance_Periodo!$I2779,BD_Seguimiento_OAP_2019!$L:$M,2,FALSE)</f>
        <v>Llevar a cabo reuniones con la ciudadanía, vigilados y organizaciones cívicas para escuchar sus requerimientos y expectativas frente a las actividades misionales de la entidad y su proceso de rendición de cuentas (mesas de trabajo)</v>
      </c>
      <c r="K2779" s="119" t="s">
        <v>57</v>
      </c>
      <c r="L2779" s="172">
        <v>4.4642857142857152E-4</v>
      </c>
      <c r="M2779" s="182" t="s">
        <v>109</v>
      </c>
      <c r="N2779" s="190">
        <f>INDEX(BD_Seguimiento_OAP_2019!$AH$3:$AS$294,MATCH(Revisión_Avance_Periodo!$I2779,BD_Seguimiento_OAP_2019!$L$3:$L$294,0),MATCH(Revisión_Avance_Periodo!$M2779,BD_Seguimiento_OAP_2019!$AH$2:$AS$2,0))</f>
        <v>8</v>
      </c>
      <c r="O2779" s="190">
        <f>INDEX(BD_Seguimiento_OAP_2019!$AV$3:$BG$294,MATCH(Revisión_Avance_Periodo!$I2779,BD_Seguimiento_OAP_2019!$L$3:$L$294,0),MATCH(Revisión_Avance_Periodo!$M2779,BD_Seguimiento_OAP_2019!$AV$2:$BG$2,0))</f>
        <v>5</v>
      </c>
      <c r="P2779" s="188">
        <f t="shared" si="526"/>
        <v>0.625</v>
      </c>
      <c r="Q2779" s="182" t="str">
        <f>VLOOKUP(P2779,Tabla_Indicador_Gestion4[#All],3,TRUE)</f>
        <v>En Tramite</v>
      </c>
      <c r="R2779" s="229">
        <f>SUBTOTAL(9,$N$2774:$N2779)</f>
        <v>78</v>
      </c>
      <c r="S2779" s="230">
        <f>SUBTOTAL(9,$O$2774:$O2779)</f>
        <v>75</v>
      </c>
      <c r="T2779" s="231">
        <f>IFERROR(+Revisión_Avance_Periodo!$S2779/Revisión_Avance_Periodo!$R2779,0)</f>
        <v>0.96153846153846156</v>
      </c>
      <c r="U2779" s="184"/>
      <c r="V2779" s="185"/>
      <c r="W2779" s="183"/>
      <c r="X2779" s="183"/>
      <c r="Y2779" s="183"/>
      <c r="Z2779" s="186"/>
      <c r="AA2779" s="187"/>
    </row>
    <row r="2780" spans="1:27" x14ac:dyDescent="0.25">
      <c r="A2780" s="88">
        <v>234</v>
      </c>
      <c r="B2780" s="91" t="str">
        <f>CONCATENATE(Revisión_Avance_Periodo!$C2780,";",Revisión_Avance_Periodo!$E2780,";",Revisión_Avance_Periodo!$I2780)</f>
        <v>OE1;PR_10;ACT_208</v>
      </c>
      <c r="C2780" s="170" t="s">
        <v>9</v>
      </c>
      <c r="D2780" s="171" t="str">
        <f>VLOOKUP(Revisión_Avance_Periodo!$C2780,Componentes_BD!$F$1:$G$5,2,FALSE)</f>
        <v>Fortalecer la Vigilancia.</v>
      </c>
      <c r="E2780" s="106" t="s">
        <v>12</v>
      </c>
      <c r="F2780" s="89">
        <v>11</v>
      </c>
      <c r="G2780" s="89" t="str">
        <f>VLOOKUP(Revisión_Avance_Periodo!$A2780,BD_Seguimiento_OAP_2019!$A$2:$G$294,7,FALSE)</f>
        <v>PAI</v>
      </c>
      <c r="H2780" s="89" t="str">
        <f>VLOOKUP(Revisión_Avance_Periodo!$A2780,BD_Seguimiento_OAP_2019!$A$2:$J$294,10,FALSE)</f>
        <v>PAI_07 - Rendición de Cuentas</v>
      </c>
      <c r="I2780" s="89" t="s">
        <v>1846</v>
      </c>
      <c r="J2780" s="89" t="str">
        <f>VLOOKUP(Revisión_Avance_Periodo!$I2780,BD_Seguimiento_OAP_2019!$L:$M,2,FALSE)</f>
        <v>Llevar a cabo reuniones con la ciudadanía, vigilados y organizaciones cívicas para escuchar sus requerimientos y expectativas frente a las actividades misionales de la entidad y su proceso de rendición de cuentas (mesas de trabajo)</v>
      </c>
      <c r="K2780" s="106" t="s">
        <v>57</v>
      </c>
      <c r="L2780" s="172">
        <v>4.4642857142857152E-4</v>
      </c>
      <c r="M2780" s="173" t="s">
        <v>110</v>
      </c>
      <c r="N2780" s="190">
        <f>INDEX(BD_Seguimiento_OAP_2019!$AH$3:$AS$294,MATCH(Revisión_Avance_Periodo!$I2780,BD_Seguimiento_OAP_2019!$L$3:$L$294,0),MATCH(Revisión_Avance_Periodo!$M2780,BD_Seguimiento_OAP_2019!$AH$2:$AS$2,0))</f>
        <v>8</v>
      </c>
      <c r="O2780" s="190">
        <f>INDEX(BD_Seguimiento_OAP_2019!$AV$3:$BG$294,MATCH(Revisión_Avance_Periodo!$I2780,BD_Seguimiento_OAP_2019!$L$3:$L$294,0),MATCH(Revisión_Avance_Periodo!$M2780,BD_Seguimiento_OAP_2019!$AV$2:$BG$2,0))</f>
        <v>0</v>
      </c>
      <c r="P2780" s="189">
        <f t="shared" si="526"/>
        <v>0</v>
      </c>
      <c r="Q2780" s="173" t="str">
        <f>VLOOKUP(P2780,Tabla_Indicador_Gestion4[#All],3,TRUE)</f>
        <v>Por Ejecutar</v>
      </c>
      <c r="R2780" s="229">
        <f>SUBTOTAL(9,$N$2774:$N2780)</f>
        <v>86</v>
      </c>
      <c r="S2780" s="230">
        <f>SUBTOTAL(9,$O$2774:$O2780)</f>
        <v>75</v>
      </c>
      <c r="T2780" s="231">
        <f>IFERROR(+Revisión_Avance_Periodo!$S2780/Revisión_Avance_Periodo!$R2780,0)</f>
        <v>0.87209302325581395</v>
      </c>
      <c r="U2780" s="184"/>
      <c r="V2780" s="185"/>
      <c r="W2780" s="183"/>
      <c r="X2780" s="183"/>
      <c r="Y2780" s="183"/>
      <c r="Z2780" s="186"/>
      <c r="AA2780" s="187"/>
    </row>
    <row r="2781" spans="1:27" x14ac:dyDescent="0.25">
      <c r="A2781" s="94">
        <v>234</v>
      </c>
      <c r="B2781" s="96" t="str">
        <f>CONCATENATE(Revisión_Avance_Periodo!$C2781,";",Revisión_Avance_Periodo!$E2781,";",Revisión_Avance_Periodo!$I2781)</f>
        <v>OE1;PR_10;ACT_208</v>
      </c>
      <c r="C2781" s="180" t="s">
        <v>9</v>
      </c>
      <c r="D2781" s="181" t="str">
        <f>VLOOKUP(Revisión_Avance_Periodo!$C2781,Componentes_BD!$F$1:$G$5,2,FALSE)</f>
        <v>Fortalecer la Vigilancia.</v>
      </c>
      <c r="E2781" s="119" t="s">
        <v>12</v>
      </c>
      <c r="F2781" s="95">
        <v>11</v>
      </c>
      <c r="G2781" s="95" t="str">
        <f>VLOOKUP(Revisión_Avance_Periodo!$A2781,BD_Seguimiento_OAP_2019!$A$2:$G$294,7,FALSE)</f>
        <v>PAI</v>
      </c>
      <c r="H2781" s="95" t="str">
        <f>VLOOKUP(Revisión_Avance_Periodo!$A2781,BD_Seguimiento_OAP_2019!$A$2:$J$294,10,FALSE)</f>
        <v>PAI_07 - Rendición de Cuentas</v>
      </c>
      <c r="I2781" s="95" t="s">
        <v>1846</v>
      </c>
      <c r="J2781" s="95" t="str">
        <f>VLOOKUP(Revisión_Avance_Periodo!$I2781,BD_Seguimiento_OAP_2019!$L:$M,2,FALSE)</f>
        <v>Llevar a cabo reuniones con la ciudadanía, vigilados y organizaciones cívicas para escuchar sus requerimientos y expectativas frente a las actividades misionales de la entidad y su proceso de rendición de cuentas (mesas de trabajo)</v>
      </c>
      <c r="K2781" s="119" t="s">
        <v>57</v>
      </c>
      <c r="L2781" s="172">
        <v>4.4642857142857152E-4</v>
      </c>
      <c r="M2781" s="182" t="s">
        <v>111</v>
      </c>
      <c r="N2781" s="190">
        <f>INDEX(BD_Seguimiento_OAP_2019!$AH$3:$AS$294,MATCH(Revisión_Avance_Periodo!$I2781,BD_Seguimiento_OAP_2019!$L$3:$L$294,0),MATCH(Revisión_Avance_Periodo!$M2781,BD_Seguimiento_OAP_2019!$AH$2:$AS$2,0))</f>
        <v>8</v>
      </c>
      <c r="O2781" s="190">
        <f>INDEX(BD_Seguimiento_OAP_2019!$AV$3:$BG$294,MATCH(Revisión_Avance_Periodo!$I2781,BD_Seguimiento_OAP_2019!$L$3:$L$294,0),MATCH(Revisión_Avance_Periodo!$M2781,BD_Seguimiento_OAP_2019!$AV$2:$BG$2,0))</f>
        <v>0</v>
      </c>
      <c r="P2781" s="188">
        <f t="shared" si="526"/>
        <v>0</v>
      </c>
      <c r="Q2781" s="182" t="str">
        <f>VLOOKUP(P2781,Tabla_Indicador_Gestion4[#All],3,TRUE)</f>
        <v>Por Ejecutar</v>
      </c>
      <c r="R2781" s="229">
        <f>SUBTOTAL(9,$N$2774:$N2781)</f>
        <v>94</v>
      </c>
      <c r="S2781" s="230">
        <f>SUBTOTAL(9,$O$2774:$O2781)</f>
        <v>75</v>
      </c>
      <c r="T2781" s="231">
        <f>IFERROR(+Revisión_Avance_Periodo!$S2781/Revisión_Avance_Periodo!$R2781,0)</f>
        <v>0.7978723404255319</v>
      </c>
      <c r="U2781" s="184"/>
      <c r="V2781" s="185"/>
      <c r="W2781" s="183"/>
      <c r="X2781" s="183"/>
      <c r="Y2781" s="183"/>
      <c r="Z2781" s="186"/>
      <c r="AA2781" s="187"/>
    </row>
    <row r="2782" spans="1:27" x14ac:dyDescent="0.25">
      <c r="A2782" s="88">
        <v>234</v>
      </c>
      <c r="B2782" s="91" t="str">
        <f>CONCATENATE(Revisión_Avance_Periodo!$C2782,";",Revisión_Avance_Periodo!$E2782,";",Revisión_Avance_Periodo!$I2782)</f>
        <v>OE1;PR_10;ACT_208</v>
      </c>
      <c r="C2782" s="170" t="s">
        <v>9</v>
      </c>
      <c r="D2782" s="171" t="str">
        <f>VLOOKUP(Revisión_Avance_Periodo!$C2782,Componentes_BD!$F$1:$G$5,2,FALSE)</f>
        <v>Fortalecer la Vigilancia.</v>
      </c>
      <c r="E2782" s="106" t="s">
        <v>12</v>
      </c>
      <c r="F2782" s="89">
        <v>11</v>
      </c>
      <c r="G2782" s="89" t="str">
        <f>VLOOKUP(Revisión_Avance_Periodo!$A2782,BD_Seguimiento_OAP_2019!$A$2:$G$294,7,FALSE)</f>
        <v>PAI</v>
      </c>
      <c r="H2782" s="89" t="str">
        <f>VLOOKUP(Revisión_Avance_Periodo!$A2782,BD_Seguimiento_OAP_2019!$A$2:$J$294,10,FALSE)</f>
        <v>PAI_07 - Rendición de Cuentas</v>
      </c>
      <c r="I2782" s="89" t="s">
        <v>1846</v>
      </c>
      <c r="J2782" s="89" t="str">
        <f>VLOOKUP(Revisión_Avance_Periodo!$I2782,BD_Seguimiento_OAP_2019!$L:$M,2,FALSE)</f>
        <v>Llevar a cabo reuniones con la ciudadanía, vigilados y organizaciones cívicas para escuchar sus requerimientos y expectativas frente a las actividades misionales de la entidad y su proceso de rendición de cuentas (mesas de trabajo)</v>
      </c>
      <c r="K2782" s="106" t="s">
        <v>57</v>
      </c>
      <c r="L2782" s="172">
        <v>4.4642857142857152E-4</v>
      </c>
      <c r="M2782" s="173" t="s">
        <v>112</v>
      </c>
      <c r="N2782" s="190">
        <f>INDEX(BD_Seguimiento_OAP_2019!$AH$3:$AS$294,MATCH(Revisión_Avance_Periodo!$I2782,BD_Seguimiento_OAP_2019!$L$3:$L$294,0),MATCH(Revisión_Avance_Periodo!$M2782,BD_Seguimiento_OAP_2019!$AH$2:$AS$2,0))</f>
        <v>8</v>
      </c>
      <c r="O2782" s="190">
        <f>INDEX(BD_Seguimiento_OAP_2019!$AV$3:$BG$294,MATCH(Revisión_Avance_Periodo!$I2782,BD_Seguimiento_OAP_2019!$L$3:$L$294,0),MATCH(Revisión_Avance_Periodo!$M2782,BD_Seguimiento_OAP_2019!$AV$2:$BG$2,0))</f>
        <v>0</v>
      </c>
      <c r="P2782" s="189">
        <f t="shared" si="526"/>
        <v>0</v>
      </c>
      <c r="Q2782" s="173" t="str">
        <f>VLOOKUP(P2782,Tabla_Indicador_Gestion4[#All],3,TRUE)</f>
        <v>Por Ejecutar</v>
      </c>
      <c r="R2782" s="229">
        <f>SUBTOTAL(9,$N$2774:$N2782)</f>
        <v>102</v>
      </c>
      <c r="S2782" s="230">
        <f>SUBTOTAL(9,$O$2774:$O2782)</f>
        <v>75</v>
      </c>
      <c r="T2782" s="231">
        <f>IFERROR(+Revisión_Avance_Periodo!$S2782/Revisión_Avance_Periodo!$R2782,0)</f>
        <v>0.73529411764705888</v>
      </c>
      <c r="U2782" s="184"/>
      <c r="V2782" s="185"/>
      <c r="W2782" s="183"/>
      <c r="X2782" s="183"/>
      <c r="Y2782" s="183"/>
      <c r="Z2782" s="186"/>
      <c r="AA2782" s="187"/>
    </row>
    <row r="2783" spans="1:27" x14ac:dyDescent="0.25">
      <c r="A2783" s="94">
        <v>234</v>
      </c>
      <c r="B2783" s="96" t="str">
        <f>CONCATENATE(Revisión_Avance_Periodo!$C2783,";",Revisión_Avance_Periodo!$E2783,";",Revisión_Avance_Periodo!$I2783)</f>
        <v>OE1;PR_10;ACT_208</v>
      </c>
      <c r="C2783" s="180" t="s">
        <v>9</v>
      </c>
      <c r="D2783" s="181" t="str">
        <f>VLOOKUP(Revisión_Avance_Periodo!$C2783,Componentes_BD!$F$1:$G$5,2,FALSE)</f>
        <v>Fortalecer la Vigilancia.</v>
      </c>
      <c r="E2783" s="119" t="s">
        <v>12</v>
      </c>
      <c r="F2783" s="95">
        <v>11</v>
      </c>
      <c r="G2783" s="95" t="str">
        <f>VLOOKUP(Revisión_Avance_Periodo!$A2783,BD_Seguimiento_OAP_2019!$A$2:$G$294,7,FALSE)</f>
        <v>PAI</v>
      </c>
      <c r="H2783" s="95" t="str">
        <f>VLOOKUP(Revisión_Avance_Periodo!$A2783,BD_Seguimiento_OAP_2019!$A$2:$J$294,10,FALSE)</f>
        <v>PAI_07 - Rendición de Cuentas</v>
      </c>
      <c r="I2783" s="95" t="s">
        <v>1846</v>
      </c>
      <c r="J2783" s="95" t="str">
        <f>VLOOKUP(Revisión_Avance_Periodo!$I2783,BD_Seguimiento_OAP_2019!$L:$M,2,FALSE)</f>
        <v>Llevar a cabo reuniones con la ciudadanía, vigilados y organizaciones cívicas para escuchar sus requerimientos y expectativas frente a las actividades misionales de la entidad y su proceso de rendición de cuentas (mesas de trabajo)</v>
      </c>
      <c r="K2783" s="119" t="s">
        <v>57</v>
      </c>
      <c r="L2783" s="172">
        <v>4.4642857142857152E-4</v>
      </c>
      <c r="M2783" s="182" t="s">
        <v>113</v>
      </c>
      <c r="N2783" s="190">
        <f>INDEX(BD_Seguimiento_OAP_2019!$AH$3:$AS$294,MATCH(Revisión_Avance_Periodo!$I2783,BD_Seguimiento_OAP_2019!$L$3:$L$294,0),MATCH(Revisión_Avance_Periodo!$M2783,BD_Seguimiento_OAP_2019!$AH$2:$AS$2,0))</f>
        <v>8</v>
      </c>
      <c r="O2783" s="190">
        <f>INDEX(BD_Seguimiento_OAP_2019!$AV$3:$BG$294,MATCH(Revisión_Avance_Periodo!$I2783,BD_Seguimiento_OAP_2019!$L$3:$L$294,0),MATCH(Revisión_Avance_Periodo!$M2783,BD_Seguimiento_OAP_2019!$AV$2:$BG$2,0))</f>
        <v>0</v>
      </c>
      <c r="P2783" s="188">
        <f t="shared" si="526"/>
        <v>0</v>
      </c>
      <c r="Q2783" s="182" t="str">
        <f>VLOOKUP(P2783,Tabla_Indicador_Gestion4[#All],3,TRUE)</f>
        <v>Por Ejecutar</v>
      </c>
      <c r="R2783" s="229">
        <f>SUBTOTAL(9,$N$2774:$N2783)</f>
        <v>110</v>
      </c>
      <c r="S2783" s="230">
        <f>SUBTOTAL(9,$O$2774:$O2783)</f>
        <v>75</v>
      </c>
      <c r="T2783" s="231">
        <f>IFERROR(+Revisión_Avance_Periodo!$S2783/Revisión_Avance_Periodo!$R2783,0)</f>
        <v>0.68181818181818177</v>
      </c>
      <c r="U2783" s="184"/>
      <c r="V2783" s="185"/>
      <c r="W2783" s="183"/>
      <c r="X2783" s="183"/>
      <c r="Y2783" s="183"/>
      <c r="Z2783" s="186"/>
      <c r="AA2783" s="187"/>
    </row>
    <row r="2784" spans="1:27" x14ac:dyDescent="0.25">
      <c r="A2784" s="88">
        <v>234</v>
      </c>
      <c r="B2784" s="91" t="str">
        <f>CONCATENATE(Revisión_Avance_Periodo!$C2784,";",Revisión_Avance_Periodo!$E2784,";",Revisión_Avance_Periodo!$I2784)</f>
        <v>OE1;PR_10;ACT_208</v>
      </c>
      <c r="C2784" s="170" t="s">
        <v>9</v>
      </c>
      <c r="D2784" s="171" t="str">
        <f>VLOOKUP(Revisión_Avance_Periodo!$C2784,Componentes_BD!$F$1:$G$5,2,FALSE)</f>
        <v>Fortalecer la Vigilancia.</v>
      </c>
      <c r="E2784" s="106" t="s">
        <v>12</v>
      </c>
      <c r="F2784" s="89">
        <v>11</v>
      </c>
      <c r="G2784" s="89" t="str">
        <f>VLOOKUP(Revisión_Avance_Periodo!$A2784,BD_Seguimiento_OAP_2019!$A$2:$G$294,7,FALSE)</f>
        <v>PAI</v>
      </c>
      <c r="H2784" s="89" t="str">
        <f>VLOOKUP(Revisión_Avance_Periodo!$A2784,BD_Seguimiento_OAP_2019!$A$2:$J$294,10,FALSE)</f>
        <v>PAI_07 - Rendición de Cuentas</v>
      </c>
      <c r="I2784" s="89" t="s">
        <v>1846</v>
      </c>
      <c r="J2784" s="89" t="str">
        <f>VLOOKUP(Revisión_Avance_Periodo!$I2784,BD_Seguimiento_OAP_2019!$L:$M,2,FALSE)</f>
        <v>Llevar a cabo reuniones con la ciudadanía, vigilados y organizaciones cívicas para escuchar sus requerimientos y expectativas frente a las actividades misionales de la entidad y su proceso de rendición de cuentas (mesas de trabajo)</v>
      </c>
      <c r="K2784" s="106" t="s">
        <v>57</v>
      </c>
      <c r="L2784" s="172">
        <v>4.4642857142857152E-4</v>
      </c>
      <c r="M2784" s="173" t="s">
        <v>114</v>
      </c>
      <c r="N2784" s="190">
        <f>INDEX(BD_Seguimiento_OAP_2019!$AH$3:$AS$294,MATCH(Revisión_Avance_Periodo!$I2784,BD_Seguimiento_OAP_2019!$L$3:$L$294,0),MATCH(Revisión_Avance_Periodo!$M2784,BD_Seguimiento_OAP_2019!$AH$2:$AS$2,0))</f>
        <v>8</v>
      </c>
      <c r="O2784" s="190">
        <f>INDEX(BD_Seguimiento_OAP_2019!$AV$3:$BG$294,MATCH(Revisión_Avance_Periodo!$I2784,BD_Seguimiento_OAP_2019!$L$3:$L$294,0),MATCH(Revisión_Avance_Periodo!$M2784,BD_Seguimiento_OAP_2019!$AV$2:$BG$2,0))</f>
        <v>0</v>
      </c>
      <c r="P2784" s="189">
        <f t="shared" si="526"/>
        <v>0</v>
      </c>
      <c r="Q2784" s="173" t="str">
        <f>VLOOKUP(P2784,Tabla_Indicador_Gestion4[#All],3,TRUE)</f>
        <v>Por Ejecutar</v>
      </c>
      <c r="R2784" s="229">
        <f>SUBTOTAL(9,$N$2774:$N2784)</f>
        <v>118</v>
      </c>
      <c r="S2784" s="230">
        <f>SUBTOTAL(9,$O$2774:$O2784)</f>
        <v>75</v>
      </c>
      <c r="T2784" s="231">
        <f>IFERROR(+Revisión_Avance_Periodo!$S2784/Revisión_Avance_Periodo!$R2784,0)</f>
        <v>0.63559322033898302</v>
      </c>
      <c r="U2784" s="184"/>
      <c r="V2784" s="185"/>
      <c r="W2784" s="183"/>
      <c r="X2784" s="183"/>
      <c r="Y2784" s="183"/>
      <c r="Z2784" s="186"/>
      <c r="AA2784" s="187"/>
    </row>
    <row r="2785" spans="1:27" ht="15.75" thickBot="1" x14ac:dyDescent="0.3">
      <c r="A2785" s="94">
        <v>234</v>
      </c>
      <c r="B2785" s="96" t="str">
        <f>CONCATENATE(Revisión_Avance_Periodo!$C2785,";",Revisión_Avance_Periodo!$E2785,";",Revisión_Avance_Periodo!$I2785)</f>
        <v>OE1;PR_10;ACT_208</v>
      </c>
      <c r="C2785" s="180" t="s">
        <v>9</v>
      </c>
      <c r="D2785" s="181" t="str">
        <f>VLOOKUP(Revisión_Avance_Periodo!$C2785,Componentes_BD!$F$1:$G$5,2,FALSE)</f>
        <v>Fortalecer la Vigilancia.</v>
      </c>
      <c r="E2785" s="119" t="s">
        <v>12</v>
      </c>
      <c r="F2785" s="95">
        <v>11</v>
      </c>
      <c r="G2785" s="95" t="str">
        <f>VLOOKUP(Revisión_Avance_Periodo!$A2785,BD_Seguimiento_OAP_2019!$A$2:$G$294,7,FALSE)</f>
        <v>PAI</v>
      </c>
      <c r="H2785" s="95" t="str">
        <f>VLOOKUP(Revisión_Avance_Periodo!$A2785,BD_Seguimiento_OAP_2019!$A$2:$J$294,10,FALSE)</f>
        <v>PAI_07 - Rendición de Cuentas</v>
      </c>
      <c r="I2785" s="95" t="s">
        <v>1846</v>
      </c>
      <c r="J2785" s="95" t="str">
        <f>VLOOKUP(Revisión_Avance_Periodo!$I2785,BD_Seguimiento_OAP_2019!$L:$M,2,FALSE)</f>
        <v>Llevar a cabo reuniones con la ciudadanía, vigilados y organizaciones cívicas para escuchar sus requerimientos y expectativas frente a las actividades misionales de la entidad y su proceso de rendición de cuentas (mesas de trabajo)</v>
      </c>
      <c r="K2785" s="119" t="s">
        <v>57</v>
      </c>
      <c r="L2785" s="172">
        <v>4.4642857142857152E-4</v>
      </c>
      <c r="M2785" s="182" t="s">
        <v>115</v>
      </c>
      <c r="N2785" s="190">
        <f>INDEX(BD_Seguimiento_OAP_2019!$AH$3:$AS$294,MATCH(Revisión_Avance_Periodo!$I2785,BD_Seguimiento_OAP_2019!$L$3:$L$294,0),MATCH(Revisión_Avance_Periodo!$M2785,BD_Seguimiento_OAP_2019!$AH$2:$AS$2,0))</f>
        <v>8</v>
      </c>
      <c r="O2785" s="190">
        <f>INDEX(BD_Seguimiento_OAP_2019!$AV$3:$BG$294,MATCH(Revisión_Avance_Periodo!$I2785,BD_Seguimiento_OAP_2019!$L$3:$L$294,0),MATCH(Revisión_Avance_Periodo!$M2785,BD_Seguimiento_OAP_2019!$AV$2:$BG$2,0))</f>
        <v>0</v>
      </c>
      <c r="P2785" s="188">
        <f t="shared" si="526"/>
        <v>0</v>
      </c>
      <c r="Q2785" s="182" t="str">
        <f>VLOOKUP(P2785,Tabla_Indicador_Gestion4[#All],3,TRUE)</f>
        <v>Por Ejecutar</v>
      </c>
      <c r="R2785" s="229">
        <f>SUBTOTAL(9,$N$2774:$N2785)</f>
        <v>126</v>
      </c>
      <c r="S2785" s="230">
        <f>SUBTOTAL(9,$O$2774:$O2785)</f>
        <v>75</v>
      </c>
      <c r="T2785" s="231">
        <f>IFERROR(+Revisión_Avance_Periodo!$S2785/Revisión_Avance_Periodo!$R2785,0)</f>
        <v>0.59523809523809523</v>
      </c>
      <c r="U2785" s="184"/>
      <c r="V2785" s="185"/>
      <c r="W2785" s="183"/>
      <c r="X2785" s="183"/>
      <c r="Y2785" s="183"/>
      <c r="Z2785" s="186"/>
      <c r="AA2785" s="187"/>
    </row>
    <row r="2786" spans="1:27" x14ac:dyDescent="0.25">
      <c r="A2786" s="88">
        <v>235</v>
      </c>
      <c r="B2786" s="91" t="str">
        <f>CONCATENATE(Revisión_Avance_Periodo!$C2786,";",Revisión_Avance_Periodo!$E2786,";",Revisión_Avance_Periodo!$I2786)</f>
        <v>OE1;PR_10;ACT_103</v>
      </c>
      <c r="C2786" s="170" t="s">
        <v>9</v>
      </c>
      <c r="D2786" s="171" t="str">
        <f>VLOOKUP(Revisión_Avance_Periodo!$C2786,Componentes_BD!$F$1:$G$5,2,FALSE)</f>
        <v>Fortalecer la Vigilancia.</v>
      </c>
      <c r="E2786" s="106" t="s">
        <v>12</v>
      </c>
      <c r="F2786" s="89">
        <v>11</v>
      </c>
      <c r="G2786" s="89" t="str">
        <f>VLOOKUP(Revisión_Avance_Periodo!$A2786,BD_Seguimiento_OAP_2019!$A$2:$G$294,7,FALSE)</f>
        <v>PAI</v>
      </c>
      <c r="H2786" s="89" t="str">
        <f>VLOOKUP(Revisión_Avance_Periodo!$A2786,BD_Seguimiento_OAP_2019!$A$2:$J$294,10,FALSE)</f>
        <v>PAI_07 - Rendición de Cuentas</v>
      </c>
      <c r="I2786" s="89" t="s">
        <v>1853</v>
      </c>
      <c r="J2786" s="89" t="str">
        <f>VLOOKUP(Revisión_Avance_Periodo!$I2786,BD_Seguimiento_OAP_2019!$L:$M,2,FALSE)</f>
        <v>Publicar encuestas web en el portal de la entidad preguntando a la ciudadanía acerca de las principales temáticas que desea se aborden en la rendición de cuentas</v>
      </c>
      <c r="K2786" s="106" t="s">
        <v>59</v>
      </c>
      <c r="L2786" s="172">
        <v>4.4642857142857152E-4</v>
      </c>
      <c r="M2786" s="173" t="s">
        <v>104</v>
      </c>
      <c r="N2786" s="190">
        <f>INDEX(BD_Seguimiento_OAP_2019!$AH$3:$AS$294,MATCH(Revisión_Avance_Periodo!$I2786,BD_Seguimiento_OAP_2019!$L$3:$L$294,0),MATCH(Revisión_Avance_Periodo!$M2786,BD_Seguimiento_OAP_2019!$AH$2:$AS$2,0))</f>
        <v>0</v>
      </c>
      <c r="O2786" s="190">
        <f>INDEX(BD_Seguimiento_OAP_2019!$AV$3:$BG$294,MATCH(Revisión_Avance_Periodo!$I2786,BD_Seguimiento_OAP_2019!$L$3:$L$294,0),MATCH(Revisión_Avance_Periodo!$M2786,BD_Seguimiento_OAP_2019!$AV$2:$BG$2,0))</f>
        <v>0</v>
      </c>
      <c r="P2786" s="175">
        <f t="shared" ref="P2786:P2790" si="534">IFERROR((O2786/N2786),0)</f>
        <v>0</v>
      </c>
      <c r="Q2786" s="173" t="str">
        <f>VLOOKUP(P2786,Tabla_Indicador_Gestion4[#All],3,TRUE)</f>
        <v>Por Ejecutar</v>
      </c>
      <c r="R2786" s="232">
        <f>SUBTOTAL(9,$N$2786:$N2786)</f>
        <v>0</v>
      </c>
      <c r="S2786" s="233">
        <f>SUBTOTAL(9,$O$2786:$O2786)</f>
        <v>0</v>
      </c>
      <c r="T2786" s="234">
        <f>IFERROR(+Revisión_Avance_Periodo!$S2786/Revisión_Avance_Periodo!$R2786,0)</f>
        <v>0</v>
      </c>
      <c r="U2786" s="191">
        <f>SUBTOTAL(9,N2786:N2797)</f>
        <v>1</v>
      </c>
      <c r="V2786" s="192">
        <f>SUBTOTAL(9,O2786:O2797)</f>
        <v>0</v>
      </c>
      <c r="W2786" s="176">
        <f t="shared" ref="W2786" si="535">+V2786/U2786</f>
        <v>0</v>
      </c>
      <c r="X2786" s="176"/>
      <c r="Y2786" s="176">
        <f>100%-Revisión_Avance_Periodo!$W2786</f>
        <v>1</v>
      </c>
      <c r="Z2786" s="178" t="str">
        <f>VLOOKUP(W2786,Tabla_Indicador_Gestion4[],3,TRUE)</f>
        <v>Por Ejecutar</v>
      </c>
      <c r="AA2786" s="179">
        <f>Revisión_Avance_Periodo!$W2786*Revisión_Avance_Periodo!$L2786</f>
        <v>0</v>
      </c>
    </row>
    <row r="2787" spans="1:27" x14ac:dyDescent="0.25">
      <c r="A2787" s="94">
        <v>235</v>
      </c>
      <c r="B2787" s="96" t="str">
        <f>CONCATENATE(Revisión_Avance_Periodo!$C2787,";",Revisión_Avance_Periodo!$E2787,";",Revisión_Avance_Periodo!$I2787)</f>
        <v>OE1;PR_10;ACT_103</v>
      </c>
      <c r="C2787" s="180" t="s">
        <v>9</v>
      </c>
      <c r="D2787" s="181" t="str">
        <f>VLOOKUP(Revisión_Avance_Periodo!$C2787,Componentes_BD!$F$1:$G$5,2,FALSE)</f>
        <v>Fortalecer la Vigilancia.</v>
      </c>
      <c r="E2787" s="119" t="s">
        <v>12</v>
      </c>
      <c r="F2787" s="95">
        <v>11</v>
      </c>
      <c r="G2787" s="95" t="str">
        <f>VLOOKUP(Revisión_Avance_Periodo!$A2787,BD_Seguimiento_OAP_2019!$A$2:$G$294,7,FALSE)</f>
        <v>PAI</v>
      </c>
      <c r="H2787" s="95" t="str">
        <f>VLOOKUP(Revisión_Avance_Periodo!$A2787,BD_Seguimiento_OAP_2019!$A$2:$J$294,10,FALSE)</f>
        <v>PAI_07 - Rendición de Cuentas</v>
      </c>
      <c r="I2787" s="95" t="s">
        <v>1853</v>
      </c>
      <c r="J2787" s="95" t="str">
        <f>VLOOKUP(Revisión_Avance_Periodo!$I2787,BD_Seguimiento_OAP_2019!$L:$M,2,FALSE)</f>
        <v>Publicar encuestas web en el portal de la entidad preguntando a la ciudadanía acerca de las principales temáticas que desea se aborden en la rendición de cuentas</v>
      </c>
      <c r="K2787" s="119" t="s">
        <v>59</v>
      </c>
      <c r="L2787" s="172">
        <v>4.4642857142857152E-4</v>
      </c>
      <c r="M2787" s="182" t="s">
        <v>105</v>
      </c>
      <c r="N2787" s="190">
        <f>INDEX(BD_Seguimiento_OAP_2019!$AH$3:$AS$294,MATCH(Revisión_Avance_Periodo!$I2787,BD_Seguimiento_OAP_2019!$L$3:$L$294,0),MATCH(Revisión_Avance_Periodo!$M2787,BD_Seguimiento_OAP_2019!$AH$2:$AS$2,0))</f>
        <v>0</v>
      </c>
      <c r="O2787" s="190">
        <f>INDEX(BD_Seguimiento_OAP_2019!$AV$3:$BG$294,MATCH(Revisión_Avance_Periodo!$I2787,BD_Seguimiento_OAP_2019!$L$3:$L$294,0),MATCH(Revisión_Avance_Periodo!$M2787,BD_Seguimiento_OAP_2019!$AV$2:$BG$2,0))</f>
        <v>0</v>
      </c>
      <c r="P2787" s="175">
        <f t="shared" si="534"/>
        <v>0</v>
      </c>
      <c r="Q2787" s="182" t="str">
        <f>VLOOKUP(P2787,Tabla_Indicador_Gestion4[#All],3,TRUE)</f>
        <v>Por Ejecutar</v>
      </c>
      <c r="R2787" s="229">
        <f>SUBTOTAL(9,$N$2786:$N2787)</f>
        <v>0</v>
      </c>
      <c r="S2787" s="230">
        <f>SUBTOTAL(9,$O$2786:$O2787)</f>
        <v>0</v>
      </c>
      <c r="T2787" s="231">
        <f>IFERROR(+Revisión_Avance_Periodo!$S2787/Revisión_Avance_Periodo!$R2787,0)</f>
        <v>0</v>
      </c>
      <c r="U2787" s="184"/>
      <c r="V2787" s="185"/>
      <c r="W2787" s="183"/>
      <c r="X2787" s="183"/>
      <c r="Y2787" s="183"/>
      <c r="Z2787" s="186"/>
      <c r="AA2787" s="187"/>
    </row>
    <row r="2788" spans="1:27" x14ac:dyDescent="0.25">
      <c r="A2788" s="88">
        <v>235</v>
      </c>
      <c r="B2788" s="91" t="str">
        <f>CONCATENATE(Revisión_Avance_Periodo!$C2788,";",Revisión_Avance_Periodo!$E2788,";",Revisión_Avance_Periodo!$I2788)</f>
        <v>OE1;PR_10;ACT_103</v>
      </c>
      <c r="C2788" s="170" t="s">
        <v>9</v>
      </c>
      <c r="D2788" s="171" t="str">
        <f>VLOOKUP(Revisión_Avance_Periodo!$C2788,Componentes_BD!$F$1:$G$5,2,FALSE)</f>
        <v>Fortalecer la Vigilancia.</v>
      </c>
      <c r="E2788" s="106" t="s">
        <v>12</v>
      </c>
      <c r="F2788" s="89">
        <v>11</v>
      </c>
      <c r="G2788" s="89" t="str">
        <f>VLOOKUP(Revisión_Avance_Periodo!$A2788,BD_Seguimiento_OAP_2019!$A$2:$G$294,7,FALSE)</f>
        <v>PAI</v>
      </c>
      <c r="H2788" s="89" t="str">
        <f>VLOOKUP(Revisión_Avance_Periodo!$A2788,BD_Seguimiento_OAP_2019!$A$2:$J$294,10,FALSE)</f>
        <v>PAI_07 - Rendición de Cuentas</v>
      </c>
      <c r="I2788" s="89" t="s">
        <v>1853</v>
      </c>
      <c r="J2788" s="89" t="str">
        <f>VLOOKUP(Revisión_Avance_Periodo!$I2788,BD_Seguimiento_OAP_2019!$L:$M,2,FALSE)</f>
        <v>Publicar encuestas web en el portal de la entidad preguntando a la ciudadanía acerca de las principales temáticas que desea se aborden en la rendición de cuentas</v>
      </c>
      <c r="K2788" s="106" t="s">
        <v>59</v>
      </c>
      <c r="L2788" s="172">
        <v>4.4642857142857152E-4</v>
      </c>
      <c r="M2788" s="173" t="s">
        <v>106</v>
      </c>
      <c r="N2788" s="190">
        <f>INDEX(BD_Seguimiento_OAP_2019!$AH$3:$AS$294,MATCH(Revisión_Avance_Periodo!$I2788,BD_Seguimiento_OAP_2019!$L$3:$L$294,0),MATCH(Revisión_Avance_Periodo!$M2788,BD_Seguimiento_OAP_2019!$AH$2:$AS$2,0))</f>
        <v>0</v>
      </c>
      <c r="O2788" s="190">
        <f>INDEX(BD_Seguimiento_OAP_2019!$AV$3:$BG$294,MATCH(Revisión_Avance_Periodo!$I2788,BD_Seguimiento_OAP_2019!$L$3:$L$294,0),MATCH(Revisión_Avance_Periodo!$M2788,BD_Seguimiento_OAP_2019!$AV$2:$BG$2,0))</f>
        <v>0</v>
      </c>
      <c r="P2788" s="175">
        <f t="shared" si="534"/>
        <v>0</v>
      </c>
      <c r="Q2788" s="173" t="str">
        <f>VLOOKUP(P2788,Tabla_Indicador_Gestion4[#All],3,TRUE)</f>
        <v>Por Ejecutar</v>
      </c>
      <c r="R2788" s="229">
        <f>SUBTOTAL(9,$N$2786:$N2788)</f>
        <v>0</v>
      </c>
      <c r="S2788" s="230">
        <f>SUBTOTAL(9,$O$2786:$O2788)</f>
        <v>0</v>
      </c>
      <c r="T2788" s="231">
        <f>IFERROR(+Revisión_Avance_Periodo!$S2788/Revisión_Avance_Periodo!$R2788,0)</f>
        <v>0</v>
      </c>
      <c r="U2788" s="184"/>
      <c r="V2788" s="185"/>
      <c r="W2788" s="183"/>
      <c r="X2788" s="183"/>
      <c r="Y2788" s="183"/>
      <c r="Z2788" s="186"/>
      <c r="AA2788" s="187"/>
    </row>
    <row r="2789" spans="1:27" x14ac:dyDescent="0.25">
      <c r="A2789" s="94">
        <v>235</v>
      </c>
      <c r="B2789" s="96" t="str">
        <f>CONCATENATE(Revisión_Avance_Periodo!$C2789,";",Revisión_Avance_Periodo!$E2789,";",Revisión_Avance_Periodo!$I2789)</f>
        <v>OE1;PR_10;ACT_103</v>
      </c>
      <c r="C2789" s="180" t="s">
        <v>9</v>
      </c>
      <c r="D2789" s="181" t="str">
        <f>VLOOKUP(Revisión_Avance_Periodo!$C2789,Componentes_BD!$F$1:$G$5,2,FALSE)</f>
        <v>Fortalecer la Vigilancia.</v>
      </c>
      <c r="E2789" s="119" t="s">
        <v>12</v>
      </c>
      <c r="F2789" s="95">
        <v>11</v>
      </c>
      <c r="G2789" s="95" t="str">
        <f>VLOOKUP(Revisión_Avance_Periodo!$A2789,BD_Seguimiento_OAP_2019!$A$2:$G$294,7,FALSE)</f>
        <v>PAI</v>
      </c>
      <c r="H2789" s="95" t="str">
        <f>VLOOKUP(Revisión_Avance_Periodo!$A2789,BD_Seguimiento_OAP_2019!$A$2:$J$294,10,FALSE)</f>
        <v>PAI_07 - Rendición de Cuentas</v>
      </c>
      <c r="I2789" s="95" t="s">
        <v>1853</v>
      </c>
      <c r="J2789" s="95" t="str">
        <f>VLOOKUP(Revisión_Avance_Periodo!$I2789,BD_Seguimiento_OAP_2019!$L:$M,2,FALSE)</f>
        <v>Publicar encuestas web en el portal de la entidad preguntando a la ciudadanía acerca de las principales temáticas que desea se aborden en la rendición de cuentas</v>
      </c>
      <c r="K2789" s="119" t="s">
        <v>59</v>
      </c>
      <c r="L2789" s="172">
        <v>4.4642857142857152E-4</v>
      </c>
      <c r="M2789" s="182" t="s">
        <v>107</v>
      </c>
      <c r="N2789" s="190">
        <f>INDEX(BD_Seguimiento_OAP_2019!$AH$3:$AS$294,MATCH(Revisión_Avance_Periodo!$I2789,BD_Seguimiento_OAP_2019!$L$3:$L$294,0),MATCH(Revisión_Avance_Periodo!$M2789,BD_Seguimiento_OAP_2019!$AH$2:$AS$2,0))</f>
        <v>0</v>
      </c>
      <c r="O2789" s="190">
        <f>INDEX(BD_Seguimiento_OAP_2019!$AV$3:$BG$294,MATCH(Revisión_Avance_Periodo!$I2789,BD_Seguimiento_OAP_2019!$L$3:$L$294,0),MATCH(Revisión_Avance_Periodo!$M2789,BD_Seguimiento_OAP_2019!$AV$2:$BG$2,0))</f>
        <v>0</v>
      </c>
      <c r="P2789" s="175">
        <f t="shared" si="534"/>
        <v>0</v>
      </c>
      <c r="Q2789" s="182" t="str">
        <f>VLOOKUP(P2789,Tabla_Indicador_Gestion4[#All],3,TRUE)</f>
        <v>Por Ejecutar</v>
      </c>
      <c r="R2789" s="229">
        <f>SUBTOTAL(9,$N$2786:$N2789)</f>
        <v>0</v>
      </c>
      <c r="S2789" s="230">
        <f>SUBTOTAL(9,$O$2786:$O2789)</f>
        <v>0</v>
      </c>
      <c r="T2789" s="231">
        <f>IFERROR(+Revisión_Avance_Periodo!$S2789/Revisión_Avance_Periodo!$R2789,0)</f>
        <v>0</v>
      </c>
      <c r="U2789" s="184"/>
      <c r="V2789" s="185"/>
      <c r="W2789" s="183"/>
      <c r="X2789" s="183"/>
      <c r="Y2789" s="183"/>
      <c r="Z2789" s="186"/>
      <c r="AA2789" s="187"/>
    </row>
    <row r="2790" spans="1:27" x14ac:dyDescent="0.25">
      <c r="A2790" s="88">
        <v>235</v>
      </c>
      <c r="B2790" s="91" t="str">
        <f>CONCATENATE(Revisión_Avance_Periodo!$C2790,";",Revisión_Avance_Periodo!$E2790,";",Revisión_Avance_Periodo!$I2790)</f>
        <v>OE1;PR_10;ACT_103</v>
      </c>
      <c r="C2790" s="170" t="s">
        <v>9</v>
      </c>
      <c r="D2790" s="171" t="str">
        <f>VLOOKUP(Revisión_Avance_Periodo!$C2790,Componentes_BD!$F$1:$G$5,2,FALSE)</f>
        <v>Fortalecer la Vigilancia.</v>
      </c>
      <c r="E2790" s="106" t="s">
        <v>12</v>
      </c>
      <c r="F2790" s="89">
        <v>11</v>
      </c>
      <c r="G2790" s="89" t="str">
        <f>VLOOKUP(Revisión_Avance_Periodo!$A2790,BD_Seguimiento_OAP_2019!$A$2:$G$294,7,FALSE)</f>
        <v>PAI</v>
      </c>
      <c r="H2790" s="89" t="str">
        <f>VLOOKUP(Revisión_Avance_Periodo!$A2790,BD_Seguimiento_OAP_2019!$A$2:$J$294,10,FALSE)</f>
        <v>PAI_07 - Rendición de Cuentas</v>
      </c>
      <c r="I2790" s="89" t="s">
        <v>1853</v>
      </c>
      <c r="J2790" s="89" t="str">
        <f>VLOOKUP(Revisión_Avance_Periodo!$I2790,BD_Seguimiento_OAP_2019!$L:$M,2,FALSE)</f>
        <v>Publicar encuestas web en el portal de la entidad preguntando a la ciudadanía acerca de las principales temáticas que desea se aborden en la rendición de cuentas</v>
      </c>
      <c r="K2790" s="106" t="s">
        <v>59</v>
      </c>
      <c r="L2790" s="172">
        <v>4.4642857142857152E-4</v>
      </c>
      <c r="M2790" s="173" t="s">
        <v>108</v>
      </c>
      <c r="N2790" s="190">
        <f>INDEX(BD_Seguimiento_OAP_2019!$AH$3:$AS$294,MATCH(Revisión_Avance_Periodo!$I2790,BD_Seguimiento_OAP_2019!$L$3:$L$294,0),MATCH(Revisión_Avance_Periodo!$M2790,BD_Seguimiento_OAP_2019!$AH$2:$AS$2,0))</f>
        <v>0</v>
      </c>
      <c r="O2790" s="190">
        <f>INDEX(BD_Seguimiento_OAP_2019!$AV$3:$BG$294,MATCH(Revisión_Avance_Periodo!$I2790,BD_Seguimiento_OAP_2019!$L$3:$L$294,0),MATCH(Revisión_Avance_Periodo!$M2790,BD_Seguimiento_OAP_2019!$AV$2:$BG$2,0))</f>
        <v>0</v>
      </c>
      <c r="P2790" s="175">
        <f t="shared" si="534"/>
        <v>0</v>
      </c>
      <c r="Q2790" s="173" t="str">
        <f>VLOOKUP(P2790,Tabla_Indicador_Gestion4[#All],3,TRUE)</f>
        <v>Por Ejecutar</v>
      </c>
      <c r="R2790" s="229">
        <f>SUBTOTAL(9,$N$2786:$N2790)</f>
        <v>0</v>
      </c>
      <c r="S2790" s="230">
        <f>SUBTOTAL(9,$O$2786:$O2790)</f>
        <v>0</v>
      </c>
      <c r="T2790" s="231">
        <f>IFERROR(+Revisión_Avance_Periodo!$S2790/Revisión_Avance_Periodo!$R2790,0)</f>
        <v>0</v>
      </c>
      <c r="U2790" s="184"/>
      <c r="V2790" s="185"/>
      <c r="W2790" s="183"/>
      <c r="X2790" s="183"/>
      <c r="Y2790" s="183"/>
      <c r="Z2790" s="186"/>
      <c r="AA2790" s="187"/>
    </row>
    <row r="2791" spans="1:27" x14ac:dyDescent="0.25">
      <c r="A2791" s="94">
        <v>235</v>
      </c>
      <c r="B2791" s="96" t="str">
        <f>CONCATENATE(Revisión_Avance_Periodo!$C2791,";",Revisión_Avance_Periodo!$E2791,";",Revisión_Avance_Periodo!$I2791)</f>
        <v>OE1;PR_10;ACT_103</v>
      </c>
      <c r="C2791" s="180" t="s">
        <v>9</v>
      </c>
      <c r="D2791" s="181" t="str">
        <f>VLOOKUP(Revisión_Avance_Periodo!$C2791,Componentes_BD!$F$1:$G$5,2,FALSE)</f>
        <v>Fortalecer la Vigilancia.</v>
      </c>
      <c r="E2791" s="119" t="s">
        <v>12</v>
      </c>
      <c r="F2791" s="95">
        <v>11</v>
      </c>
      <c r="G2791" s="95" t="str">
        <f>VLOOKUP(Revisión_Avance_Periodo!$A2791,BD_Seguimiento_OAP_2019!$A$2:$G$294,7,FALSE)</f>
        <v>PAI</v>
      </c>
      <c r="H2791" s="95" t="str">
        <f>VLOOKUP(Revisión_Avance_Periodo!$A2791,BD_Seguimiento_OAP_2019!$A$2:$J$294,10,FALSE)</f>
        <v>PAI_07 - Rendición de Cuentas</v>
      </c>
      <c r="I2791" s="95" t="s">
        <v>1853</v>
      </c>
      <c r="J2791" s="95" t="str">
        <f>VLOOKUP(Revisión_Avance_Periodo!$I2791,BD_Seguimiento_OAP_2019!$L:$M,2,FALSE)</f>
        <v>Publicar encuestas web en el portal de la entidad preguntando a la ciudadanía acerca de las principales temáticas que desea se aborden en la rendición de cuentas</v>
      </c>
      <c r="K2791" s="119" t="s">
        <v>59</v>
      </c>
      <c r="L2791" s="172">
        <v>4.4642857142857152E-4</v>
      </c>
      <c r="M2791" s="182" t="s">
        <v>109</v>
      </c>
      <c r="N2791" s="190">
        <f>INDEX(BD_Seguimiento_OAP_2019!$AH$3:$AS$294,MATCH(Revisión_Avance_Periodo!$I2791,BD_Seguimiento_OAP_2019!$L$3:$L$294,0),MATCH(Revisión_Avance_Periodo!$M2791,BD_Seguimiento_OAP_2019!$AH$2:$AS$2,0))</f>
        <v>1</v>
      </c>
      <c r="O2791" s="190">
        <f>INDEX(BD_Seguimiento_OAP_2019!$AV$3:$BG$294,MATCH(Revisión_Avance_Periodo!$I2791,BD_Seguimiento_OAP_2019!$L$3:$L$294,0),MATCH(Revisión_Avance_Periodo!$M2791,BD_Seguimiento_OAP_2019!$AV$2:$BG$2,0))</f>
        <v>0</v>
      </c>
      <c r="P2791" s="188">
        <f t="shared" si="526"/>
        <v>0</v>
      </c>
      <c r="Q2791" s="182" t="str">
        <f>VLOOKUP(P2791,Tabla_Indicador_Gestion4[#All],3,TRUE)</f>
        <v>Por Ejecutar</v>
      </c>
      <c r="R2791" s="229">
        <f>SUBTOTAL(9,$N$2786:$N2791)</f>
        <v>1</v>
      </c>
      <c r="S2791" s="230">
        <f>SUBTOTAL(9,$O$2786:$O2791)</f>
        <v>0</v>
      </c>
      <c r="T2791" s="231">
        <f>IFERROR(+Revisión_Avance_Periodo!$S2791/Revisión_Avance_Periodo!$R2791,0)</f>
        <v>0</v>
      </c>
      <c r="U2791" s="184"/>
      <c r="V2791" s="185"/>
      <c r="W2791" s="183"/>
      <c r="X2791" s="183"/>
      <c r="Y2791" s="183"/>
      <c r="Z2791" s="186"/>
      <c r="AA2791" s="187"/>
    </row>
    <row r="2792" spans="1:27" x14ac:dyDescent="0.25">
      <c r="A2792" s="88">
        <v>235</v>
      </c>
      <c r="B2792" s="91" t="str">
        <f>CONCATENATE(Revisión_Avance_Periodo!$C2792,";",Revisión_Avance_Periodo!$E2792,";",Revisión_Avance_Periodo!$I2792)</f>
        <v>OE1;PR_10;ACT_103</v>
      </c>
      <c r="C2792" s="170" t="s">
        <v>9</v>
      </c>
      <c r="D2792" s="171" t="str">
        <f>VLOOKUP(Revisión_Avance_Periodo!$C2792,Componentes_BD!$F$1:$G$5,2,FALSE)</f>
        <v>Fortalecer la Vigilancia.</v>
      </c>
      <c r="E2792" s="106" t="s">
        <v>12</v>
      </c>
      <c r="F2792" s="89">
        <v>11</v>
      </c>
      <c r="G2792" s="89" t="str">
        <f>VLOOKUP(Revisión_Avance_Periodo!$A2792,BD_Seguimiento_OAP_2019!$A$2:$G$294,7,FALSE)</f>
        <v>PAI</v>
      </c>
      <c r="H2792" s="89" t="str">
        <f>VLOOKUP(Revisión_Avance_Periodo!$A2792,BD_Seguimiento_OAP_2019!$A$2:$J$294,10,FALSE)</f>
        <v>PAI_07 - Rendición de Cuentas</v>
      </c>
      <c r="I2792" s="89" t="s">
        <v>1853</v>
      </c>
      <c r="J2792" s="89" t="str">
        <f>VLOOKUP(Revisión_Avance_Periodo!$I2792,BD_Seguimiento_OAP_2019!$L:$M,2,FALSE)</f>
        <v>Publicar encuestas web en el portal de la entidad preguntando a la ciudadanía acerca de las principales temáticas que desea se aborden en la rendición de cuentas</v>
      </c>
      <c r="K2792" s="106" t="s">
        <v>59</v>
      </c>
      <c r="L2792" s="172">
        <v>4.4642857142857152E-4</v>
      </c>
      <c r="M2792" s="173" t="s">
        <v>110</v>
      </c>
      <c r="N2792" s="190">
        <f>INDEX(BD_Seguimiento_OAP_2019!$AH$3:$AS$294,MATCH(Revisión_Avance_Periodo!$I2792,BD_Seguimiento_OAP_2019!$L$3:$L$294,0),MATCH(Revisión_Avance_Periodo!$M2792,BD_Seguimiento_OAP_2019!$AH$2:$AS$2,0))</f>
        <v>0</v>
      </c>
      <c r="O2792" s="190">
        <f>INDEX(BD_Seguimiento_OAP_2019!$AV$3:$BG$294,MATCH(Revisión_Avance_Periodo!$I2792,BD_Seguimiento_OAP_2019!$L$3:$L$294,0),MATCH(Revisión_Avance_Periodo!$M2792,BD_Seguimiento_OAP_2019!$AV$2:$BG$2,0))</f>
        <v>0</v>
      </c>
      <c r="P2792" s="175">
        <f t="shared" ref="P2792:P2806" si="536">IFERROR((O2792/N2792),0)</f>
        <v>0</v>
      </c>
      <c r="Q2792" s="173" t="str">
        <f>VLOOKUP(P2792,Tabla_Indicador_Gestion4[#All],3,TRUE)</f>
        <v>Por Ejecutar</v>
      </c>
      <c r="R2792" s="229">
        <f>SUBTOTAL(9,$N$2786:$N2792)</f>
        <v>1</v>
      </c>
      <c r="S2792" s="230">
        <f>SUBTOTAL(9,$O$2786:$O2792)</f>
        <v>0</v>
      </c>
      <c r="T2792" s="231">
        <f>IFERROR(+Revisión_Avance_Periodo!$S2792/Revisión_Avance_Periodo!$R2792,0)</f>
        <v>0</v>
      </c>
      <c r="U2792" s="184"/>
      <c r="V2792" s="185"/>
      <c r="W2792" s="183"/>
      <c r="X2792" s="183"/>
      <c r="Y2792" s="183"/>
      <c r="Z2792" s="186"/>
      <c r="AA2792" s="187"/>
    </row>
    <row r="2793" spans="1:27" x14ac:dyDescent="0.25">
      <c r="A2793" s="94">
        <v>235</v>
      </c>
      <c r="B2793" s="96" t="str">
        <f>CONCATENATE(Revisión_Avance_Periodo!$C2793,";",Revisión_Avance_Periodo!$E2793,";",Revisión_Avance_Periodo!$I2793)</f>
        <v>OE1;PR_10;ACT_103</v>
      </c>
      <c r="C2793" s="180" t="s">
        <v>9</v>
      </c>
      <c r="D2793" s="181" t="str">
        <f>VLOOKUP(Revisión_Avance_Periodo!$C2793,Componentes_BD!$F$1:$G$5,2,FALSE)</f>
        <v>Fortalecer la Vigilancia.</v>
      </c>
      <c r="E2793" s="119" t="s">
        <v>12</v>
      </c>
      <c r="F2793" s="95">
        <v>11</v>
      </c>
      <c r="G2793" s="95" t="str">
        <f>VLOOKUP(Revisión_Avance_Periodo!$A2793,BD_Seguimiento_OAP_2019!$A$2:$G$294,7,FALSE)</f>
        <v>PAI</v>
      </c>
      <c r="H2793" s="95" t="str">
        <f>VLOOKUP(Revisión_Avance_Periodo!$A2793,BD_Seguimiento_OAP_2019!$A$2:$J$294,10,FALSE)</f>
        <v>PAI_07 - Rendición de Cuentas</v>
      </c>
      <c r="I2793" s="95" t="s">
        <v>1853</v>
      </c>
      <c r="J2793" s="95" t="str">
        <f>VLOOKUP(Revisión_Avance_Periodo!$I2793,BD_Seguimiento_OAP_2019!$L:$M,2,FALSE)</f>
        <v>Publicar encuestas web en el portal de la entidad preguntando a la ciudadanía acerca de las principales temáticas que desea se aborden en la rendición de cuentas</v>
      </c>
      <c r="K2793" s="119" t="s">
        <v>59</v>
      </c>
      <c r="L2793" s="172">
        <v>4.4642857142857152E-4</v>
      </c>
      <c r="M2793" s="182" t="s">
        <v>111</v>
      </c>
      <c r="N2793" s="190">
        <f>INDEX(BD_Seguimiento_OAP_2019!$AH$3:$AS$294,MATCH(Revisión_Avance_Periodo!$I2793,BD_Seguimiento_OAP_2019!$L$3:$L$294,0),MATCH(Revisión_Avance_Periodo!$M2793,BD_Seguimiento_OAP_2019!$AH$2:$AS$2,0))</f>
        <v>0</v>
      </c>
      <c r="O2793" s="190">
        <f>INDEX(BD_Seguimiento_OAP_2019!$AV$3:$BG$294,MATCH(Revisión_Avance_Periodo!$I2793,BD_Seguimiento_OAP_2019!$L$3:$L$294,0),MATCH(Revisión_Avance_Periodo!$M2793,BD_Seguimiento_OAP_2019!$AV$2:$BG$2,0))</f>
        <v>0</v>
      </c>
      <c r="P2793" s="175">
        <f t="shared" si="536"/>
        <v>0</v>
      </c>
      <c r="Q2793" s="182" t="str">
        <f>VLOOKUP(P2793,Tabla_Indicador_Gestion4[#All],3,TRUE)</f>
        <v>Por Ejecutar</v>
      </c>
      <c r="R2793" s="229">
        <f>SUBTOTAL(9,$N$2786:$N2793)</f>
        <v>1</v>
      </c>
      <c r="S2793" s="230">
        <f>SUBTOTAL(9,$O$2786:$O2793)</f>
        <v>0</v>
      </c>
      <c r="T2793" s="231">
        <f>IFERROR(+Revisión_Avance_Periodo!$S2793/Revisión_Avance_Periodo!$R2793,0)</f>
        <v>0</v>
      </c>
      <c r="U2793" s="184"/>
      <c r="V2793" s="185"/>
      <c r="W2793" s="183"/>
      <c r="X2793" s="183"/>
      <c r="Y2793" s="183"/>
      <c r="Z2793" s="186"/>
      <c r="AA2793" s="187"/>
    </row>
    <row r="2794" spans="1:27" x14ac:dyDescent="0.25">
      <c r="A2794" s="88">
        <v>235</v>
      </c>
      <c r="B2794" s="91" t="str">
        <f>CONCATENATE(Revisión_Avance_Periodo!$C2794,";",Revisión_Avance_Periodo!$E2794,";",Revisión_Avance_Periodo!$I2794)</f>
        <v>OE1;PR_10;ACT_103</v>
      </c>
      <c r="C2794" s="170" t="s">
        <v>9</v>
      </c>
      <c r="D2794" s="171" t="str">
        <f>VLOOKUP(Revisión_Avance_Periodo!$C2794,Componentes_BD!$F$1:$G$5,2,FALSE)</f>
        <v>Fortalecer la Vigilancia.</v>
      </c>
      <c r="E2794" s="106" t="s">
        <v>12</v>
      </c>
      <c r="F2794" s="89">
        <v>11</v>
      </c>
      <c r="G2794" s="89" t="str">
        <f>VLOOKUP(Revisión_Avance_Periodo!$A2794,BD_Seguimiento_OAP_2019!$A$2:$G$294,7,FALSE)</f>
        <v>PAI</v>
      </c>
      <c r="H2794" s="89" t="str">
        <f>VLOOKUP(Revisión_Avance_Periodo!$A2794,BD_Seguimiento_OAP_2019!$A$2:$J$294,10,FALSE)</f>
        <v>PAI_07 - Rendición de Cuentas</v>
      </c>
      <c r="I2794" s="89" t="s">
        <v>1853</v>
      </c>
      <c r="J2794" s="89" t="str">
        <f>VLOOKUP(Revisión_Avance_Periodo!$I2794,BD_Seguimiento_OAP_2019!$L:$M,2,FALSE)</f>
        <v>Publicar encuestas web en el portal de la entidad preguntando a la ciudadanía acerca de las principales temáticas que desea se aborden en la rendición de cuentas</v>
      </c>
      <c r="K2794" s="106" t="s">
        <v>59</v>
      </c>
      <c r="L2794" s="172">
        <v>4.4642857142857152E-4</v>
      </c>
      <c r="M2794" s="173" t="s">
        <v>112</v>
      </c>
      <c r="N2794" s="190">
        <f>INDEX(BD_Seguimiento_OAP_2019!$AH$3:$AS$294,MATCH(Revisión_Avance_Periodo!$I2794,BD_Seguimiento_OAP_2019!$L$3:$L$294,0),MATCH(Revisión_Avance_Periodo!$M2794,BD_Seguimiento_OAP_2019!$AH$2:$AS$2,0))</f>
        <v>0</v>
      </c>
      <c r="O2794" s="190">
        <f>INDEX(BD_Seguimiento_OAP_2019!$AV$3:$BG$294,MATCH(Revisión_Avance_Periodo!$I2794,BD_Seguimiento_OAP_2019!$L$3:$L$294,0),MATCH(Revisión_Avance_Periodo!$M2794,BD_Seguimiento_OAP_2019!$AV$2:$BG$2,0))</f>
        <v>0</v>
      </c>
      <c r="P2794" s="175">
        <f t="shared" si="536"/>
        <v>0</v>
      </c>
      <c r="Q2794" s="173" t="str">
        <f>VLOOKUP(P2794,Tabla_Indicador_Gestion4[#All],3,TRUE)</f>
        <v>Por Ejecutar</v>
      </c>
      <c r="R2794" s="229">
        <f>SUBTOTAL(9,$N$2786:$N2794)</f>
        <v>1</v>
      </c>
      <c r="S2794" s="230">
        <f>SUBTOTAL(9,$O$2786:$O2794)</f>
        <v>0</v>
      </c>
      <c r="T2794" s="231">
        <f>IFERROR(+Revisión_Avance_Periodo!$S2794/Revisión_Avance_Periodo!$R2794,0)</f>
        <v>0</v>
      </c>
      <c r="U2794" s="184"/>
      <c r="V2794" s="185"/>
      <c r="W2794" s="183"/>
      <c r="X2794" s="183"/>
      <c r="Y2794" s="183"/>
      <c r="Z2794" s="186"/>
      <c r="AA2794" s="187"/>
    </row>
    <row r="2795" spans="1:27" x14ac:dyDescent="0.25">
      <c r="A2795" s="94">
        <v>235</v>
      </c>
      <c r="B2795" s="96" t="str">
        <f>CONCATENATE(Revisión_Avance_Periodo!$C2795,";",Revisión_Avance_Periodo!$E2795,";",Revisión_Avance_Periodo!$I2795)</f>
        <v>OE1;PR_10;ACT_103</v>
      </c>
      <c r="C2795" s="180" t="s">
        <v>9</v>
      </c>
      <c r="D2795" s="181" t="str">
        <f>VLOOKUP(Revisión_Avance_Periodo!$C2795,Componentes_BD!$F$1:$G$5,2,FALSE)</f>
        <v>Fortalecer la Vigilancia.</v>
      </c>
      <c r="E2795" s="119" t="s">
        <v>12</v>
      </c>
      <c r="F2795" s="95">
        <v>11</v>
      </c>
      <c r="G2795" s="95" t="str">
        <f>VLOOKUP(Revisión_Avance_Periodo!$A2795,BD_Seguimiento_OAP_2019!$A$2:$G$294,7,FALSE)</f>
        <v>PAI</v>
      </c>
      <c r="H2795" s="95" t="str">
        <f>VLOOKUP(Revisión_Avance_Periodo!$A2795,BD_Seguimiento_OAP_2019!$A$2:$J$294,10,FALSE)</f>
        <v>PAI_07 - Rendición de Cuentas</v>
      </c>
      <c r="I2795" s="95" t="s">
        <v>1853</v>
      </c>
      <c r="J2795" s="95" t="str">
        <f>VLOOKUP(Revisión_Avance_Periodo!$I2795,BD_Seguimiento_OAP_2019!$L:$M,2,FALSE)</f>
        <v>Publicar encuestas web en el portal de la entidad preguntando a la ciudadanía acerca de las principales temáticas que desea se aborden en la rendición de cuentas</v>
      </c>
      <c r="K2795" s="119" t="s">
        <v>59</v>
      </c>
      <c r="L2795" s="172">
        <v>4.4642857142857152E-4</v>
      </c>
      <c r="M2795" s="182" t="s">
        <v>113</v>
      </c>
      <c r="N2795" s="190">
        <f>INDEX(BD_Seguimiento_OAP_2019!$AH$3:$AS$294,MATCH(Revisión_Avance_Periodo!$I2795,BD_Seguimiento_OAP_2019!$L$3:$L$294,0),MATCH(Revisión_Avance_Periodo!$M2795,BD_Seguimiento_OAP_2019!$AH$2:$AS$2,0))</f>
        <v>0</v>
      </c>
      <c r="O2795" s="190">
        <f>INDEX(BD_Seguimiento_OAP_2019!$AV$3:$BG$294,MATCH(Revisión_Avance_Periodo!$I2795,BD_Seguimiento_OAP_2019!$L$3:$L$294,0),MATCH(Revisión_Avance_Periodo!$M2795,BD_Seguimiento_OAP_2019!$AV$2:$BG$2,0))</f>
        <v>0</v>
      </c>
      <c r="P2795" s="175">
        <f t="shared" si="536"/>
        <v>0</v>
      </c>
      <c r="Q2795" s="182" t="str">
        <f>VLOOKUP(P2795,Tabla_Indicador_Gestion4[#All],3,TRUE)</f>
        <v>Por Ejecutar</v>
      </c>
      <c r="R2795" s="229">
        <f>SUBTOTAL(9,$N$2786:$N2795)</f>
        <v>1</v>
      </c>
      <c r="S2795" s="230">
        <f>SUBTOTAL(9,$O$2786:$O2795)</f>
        <v>0</v>
      </c>
      <c r="T2795" s="231">
        <f>IFERROR(+Revisión_Avance_Periodo!$S2795/Revisión_Avance_Periodo!$R2795,0)</f>
        <v>0</v>
      </c>
      <c r="U2795" s="184"/>
      <c r="V2795" s="185"/>
      <c r="W2795" s="183"/>
      <c r="X2795" s="183"/>
      <c r="Y2795" s="183"/>
      <c r="Z2795" s="186"/>
      <c r="AA2795" s="187"/>
    </row>
    <row r="2796" spans="1:27" x14ac:dyDescent="0.25">
      <c r="A2796" s="88">
        <v>235</v>
      </c>
      <c r="B2796" s="91" t="str">
        <f>CONCATENATE(Revisión_Avance_Periodo!$C2796,";",Revisión_Avance_Periodo!$E2796,";",Revisión_Avance_Periodo!$I2796)</f>
        <v>OE1;PR_10;ACT_103</v>
      </c>
      <c r="C2796" s="170" t="s">
        <v>9</v>
      </c>
      <c r="D2796" s="171" t="str">
        <f>VLOOKUP(Revisión_Avance_Periodo!$C2796,Componentes_BD!$F$1:$G$5,2,FALSE)</f>
        <v>Fortalecer la Vigilancia.</v>
      </c>
      <c r="E2796" s="106" t="s">
        <v>12</v>
      </c>
      <c r="F2796" s="89">
        <v>11</v>
      </c>
      <c r="G2796" s="89" t="str">
        <f>VLOOKUP(Revisión_Avance_Periodo!$A2796,BD_Seguimiento_OAP_2019!$A$2:$G$294,7,FALSE)</f>
        <v>PAI</v>
      </c>
      <c r="H2796" s="89" t="str">
        <f>VLOOKUP(Revisión_Avance_Periodo!$A2796,BD_Seguimiento_OAP_2019!$A$2:$J$294,10,FALSE)</f>
        <v>PAI_07 - Rendición de Cuentas</v>
      </c>
      <c r="I2796" s="89" t="s">
        <v>1853</v>
      </c>
      <c r="J2796" s="89" t="str">
        <f>VLOOKUP(Revisión_Avance_Periodo!$I2796,BD_Seguimiento_OAP_2019!$L:$M,2,FALSE)</f>
        <v>Publicar encuestas web en el portal de la entidad preguntando a la ciudadanía acerca de las principales temáticas que desea se aborden en la rendición de cuentas</v>
      </c>
      <c r="K2796" s="106" t="s">
        <v>59</v>
      </c>
      <c r="L2796" s="172">
        <v>4.4642857142857152E-4</v>
      </c>
      <c r="M2796" s="173" t="s">
        <v>114</v>
      </c>
      <c r="N2796" s="190">
        <f>INDEX(BD_Seguimiento_OAP_2019!$AH$3:$AS$294,MATCH(Revisión_Avance_Periodo!$I2796,BD_Seguimiento_OAP_2019!$L$3:$L$294,0),MATCH(Revisión_Avance_Periodo!$M2796,BD_Seguimiento_OAP_2019!$AH$2:$AS$2,0))</f>
        <v>0</v>
      </c>
      <c r="O2796" s="190">
        <f>INDEX(BD_Seguimiento_OAP_2019!$AV$3:$BG$294,MATCH(Revisión_Avance_Periodo!$I2796,BD_Seguimiento_OAP_2019!$L$3:$L$294,0),MATCH(Revisión_Avance_Periodo!$M2796,BD_Seguimiento_OAP_2019!$AV$2:$BG$2,0))</f>
        <v>0</v>
      </c>
      <c r="P2796" s="175">
        <f t="shared" si="536"/>
        <v>0</v>
      </c>
      <c r="Q2796" s="173" t="str">
        <f>VLOOKUP(P2796,Tabla_Indicador_Gestion4[#All],3,TRUE)</f>
        <v>Por Ejecutar</v>
      </c>
      <c r="R2796" s="229">
        <f>SUBTOTAL(9,$N$2786:$N2796)</f>
        <v>1</v>
      </c>
      <c r="S2796" s="230">
        <f>SUBTOTAL(9,$O$2786:$O2796)</f>
        <v>0</v>
      </c>
      <c r="T2796" s="231">
        <f>IFERROR(+Revisión_Avance_Periodo!$S2796/Revisión_Avance_Periodo!$R2796,0)</f>
        <v>0</v>
      </c>
      <c r="U2796" s="184"/>
      <c r="V2796" s="185"/>
      <c r="W2796" s="183"/>
      <c r="X2796" s="183"/>
      <c r="Y2796" s="183"/>
      <c r="Z2796" s="186"/>
      <c r="AA2796" s="187"/>
    </row>
    <row r="2797" spans="1:27" ht="15.75" thickBot="1" x14ac:dyDescent="0.3">
      <c r="A2797" s="94">
        <v>235</v>
      </c>
      <c r="B2797" s="96" t="str">
        <f>CONCATENATE(Revisión_Avance_Periodo!$C2797,";",Revisión_Avance_Periodo!$E2797,";",Revisión_Avance_Periodo!$I2797)</f>
        <v>OE1;PR_10;ACT_103</v>
      </c>
      <c r="C2797" s="180" t="s">
        <v>9</v>
      </c>
      <c r="D2797" s="181" t="str">
        <f>VLOOKUP(Revisión_Avance_Periodo!$C2797,Componentes_BD!$F$1:$G$5,2,FALSE)</f>
        <v>Fortalecer la Vigilancia.</v>
      </c>
      <c r="E2797" s="119" t="s">
        <v>12</v>
      </c>
      <c r="F2797" s="95">
        <v>11</v>
      </c>
      <c r="G2797" s="95" t="str">
        <f>VLOOKUP(Revisión_Avance_Periodo!$A2797,BD_Seguimiento_OAP_2019!$A$2:$G$294,7,FALSE)</f>
        <v>PAI</v>
      </c>
      <c r="H2797" s="95" t="str">
        <f>VLOOKUP(Revisión_Avance_Periodo!$A2797,BD_Seguimiento_OAP_2019!$A$2:$J$294,10,FALSE)</f>
        <v>PAI_07 - Rendición de Cuentas</v>
      </c>
      <c r="I2797" s="95" t="s">
        <v>1853</v>
      </c>
      <c r="J2797" s="95" t="str">
        <f>VLOOKUP(Revisión_Avance_Periodo!$I2797,BD_Seguimiento_OAP_2019!$L:$M,2,FALSE)</f>
        <v>Publicar encuestas web en el portal de la entidad preguntando a la ciudadanía acerca de las principales temáticas que desea se aborden en la rendición de cuentas</v>
      </c>
      <c r="K2797" s="119" t="s">
        <v>59</v>
      </c>
      <c r="L2797" s="172">
        <v>4.4642857142857152E-4</v>
      </c>
      <c r="M2797" s="182" t="s">
        <v>115</v>
      </c>
      <c r="N2797" s="190">
        <f>INDEX(BD_Seguimiento_OAP_2019!$AH$3:$AS$294,MATCH(Revisión_Avance_Periodo!$I2797,BD_Seguimiento_OAP_2019!$L$3:$L$294,0),MATCH(Revisión_Avance_Periodo!$M2797,BD_Seguimiento_OAP_2019!$AH$2:$AS$2,0))</f>
        <v>0</v>
      </c>
      <c r="O2797" s="190">
        <f>INDEX(BD_Seguimiento_OAP_2019!$AV$3:$BG$294,MATCH(Revisión_Avance_Periodo!$I2797,BD_Seguimiento_OAP_2019!$L$3:$L$294,0),MATCH(Revisión_Avance_Periodo!$M2797,BD_Seguimiento_OAP_2019!$AV$2:$BG$2,0))</f>
        <v>0</v>
      </c>
      <c r="P2797" s="175">
        <f t="shared" si="536"/>
        <v>0</v>
      </c>
      <c r="Q2797" s="182" t="str">
        <f>VLOOKUP(P2797,Tabla_Indicador_Gestion4[#All],3,TRUE)</f>
        <v>Por Ejecutar</v>
      </c>
      <c r="R2797" s="229">
        <f>SUBTOTAL(9,$N$2786:$N2797)</f>
        <v>1</v>
      </c>
      <c r="S2797" s="230">
        <f>SUBTOTAL(9,$O$2786:$O2797)</f>
        <v>0</v>
      </c>
      <c r="T2797" s="231">
        <f>IFERROR(+Revisión_Avance_Periodo!$S2797/Revisión_Avance_Periodo!$R2797,0)</f>
        <v>0</v>
      </c>
      <c r="U2797" s="184"/>
      <c r="V2797" s="185"/>
      <c r="W2797" s="183"/>
      <c r="X2797" s="183"/>
      <c r="Y2797" s="183"/>
      <c r="Z2797" s="186"/>
      <c r="AA2797" s="187"/>
    </row>
    <row r="2798" spans="1:27" x14ac:dyDescent="0.25">
      <c r="A2798" s="88">
        <v>236</v>
      </c>
      <c r="B2798" s="91" t="str">
        <f>CONCATENATE(Revisión_Avance_Periodo!$C2798,";",Revisión_Avance_Periodo!$E2798,";",Revisión_Avance_Periodo!$I2798)</f>
        <v>OE1;PR_10;ACT_104</v>
      </c>
      <c r="C2798" s="170" t="s">
        <v>9</v>
      </c>
      <c r="D2798" s="171" t="str">
        <f>VLOOKUP(Revisión_Avance_Periodo!$C2798,Componentes_BD!$F$1:$G$5,2,FALSE)</f>
        <v>Fortalecer la Vigilancia.</v>
      </c>
      <c r="E2798" s="106" t="s">
        <v>12</v>
      </c>
      <c r="F2798" s="89">
        <v>11</v>
      </c>
      <c r="G2798" s="89" t="str">
        <f>VLOOKUP(Revisión_Avance_Periodo!$A2798,BD_Seguimiento_OAP_2019!$A$2:$G$294,7,FALSE)</f>
        <v>PAI</v>
      </c>
      <c r="H2798" s="89" t="str">
        <f>VLOOKUP(Revisión_Avance_Periodo!$A2798,BD_Seguimiento_OAP_2019!$A$2:$J$294,10,FALSE)</f>
        <v>PAI_07 - Rendición de Cuentas</v>
      </c>
      <c r="I2798" s="89" t="s">
        <v>1857</v>
      </c>
      <c r="J2798" s="89" t="str">
        <f>VLOOKUP(Revisión_Avance_Periodo!$I2798,BD_Seguimiento_OAP_2019!$L:$M,2,FALSE)</f>
        <v xml:space="preserve">Realizar audiencia virtual de rendición de cuentas </v>
      </c>
      <c r="K2798" s="106" t="s">
        <v>59</v>
      </c>
      <c r="L2798" s="172">
        <v>4.4642857142857152E-4</v>
      </c>
      <c r="M2798" s="173" t="s">
        <v>104</v>
      </c>
      <c r="N2798" s="190">
        <f>INDEX(BD_Seguimiento_OAP_2019!$AH$3:$AS$294,MATCH(Revisión_Avance_Periodo!$I2798,BD_Seguimiento_OAP_2019!$L$3:$L$294,0),MATCH(Revisión_Avance_Periodo!$M2798,BD_Seguimiento_OAP_2019!$AH$2:$AS$2,0))</f>
        <v>0</v>
      </c>
      <c r="O2798" s="190">
        <f>INDEX(BD_Seguimiento_OAP_2019!$AV$3:$BG$294,MATCH(Revisión_Avance_Periodo!$I2798,BD_Seguimiento_OAP_2019!$L$3:$L$294,0),MATCH(Revisión_Avance_Periodo!$M2798,BD_Seguimiento_OAP_2019!$AV$2:$BG$2,0))</f>
        <v>0</v>
      </c>
      <c r="P2798" s="175">
        <f t="shared" si="536"/>
        <v>0</v>
      </c>
      <c r="Q2798" s="173" t="str">
        <f>VLOOKUP(P2798,Tabla_Indicador_Gestion4[#All],3,TRUE)</f>
        <v>Por Ejecutar</v>
      </c>
      <c r="R2798" s="232">
        <f>SUBTOTAL(9,$N$2798:$N2798)</f>
        <v>0</v>
      </c>
      <c r="S2798" s="233">
        <f>SUBTOTAL(9,$O$2798:$O2798)</f>
        <v>0</v>
      </c>
      <c r="T2798" s="234">
        <f>IFERROR(+Revisión_Avance_Periodo!$S2798/Revisión_Avance_Periodo!$R2798,0)</f>
        <v>0</v>
      </c>
      <c r="U2798" s="191">
        <f>SUBTOTAL(9,N2798:N2809)</f>
        <v>1</v>
      </c>
      <c r="V2798" s="192">
        <f>SUBTOTAL(9,O2798:O2809)</f>
        <v>0</v>
      </c>
      <c r="W2798" s="176">
        <f t="shared" ref="W2798" si="537">+V2798/U2798</f>
        <v>0</v>
      </c>
      <c r="X2798" s="176"/>
      <c r="Y2798" s="176">
        <f>100%-Revisión_Avance_Periodo!$W2798</f>
        <v>1</v>
      </c>
      <c r="Z2798" s="178" t="str">
        <f>VLOOKUP(W2798,Tabla_Indicador_Gestion4[],3,TRUE)</f>
        <v>Por Ejecutar</v>
      </c>
      <c r="AA2798" s="179">
        <f>Revisión_Avance_Periodo!$W2798*Revisión_Avance_Periodo!$L2798</f>
        <v>0</v>
      </c>
    </row>
    <row r="2799" spans="1:27" x14ac:dyDescent="0.25">
      <c r="A2799" s="94">
        <v>236</v>
      </c>
      <c r="B2799" s="96" t="str">
        <f>CONCATENATE(Revisión_Avance_Periodo!$C2799,";",Revisión_Avance_Periodo!$E2799,";",Revisión_Avance_Periodo!$I2799)</f>
        <v>OE1;PR_10;ACT_104</v>
      </c>
      <c r="C2799" s="180" t="s">
        <v>9</v>
      </c>
      <c r="D2799" s="181" t="str">
        <f>VLOOKUP(Revisión_Avance_Periodo!$C2799,Componentes_BD!$F$1:$G$5,2,FALSE)</f>
        <v>Fortalecer la Vigilancia.</v>
      </c>
      <c r="E2799" s="119" t="s">
        <v>12</v>
      </c>
      <c r="F2799" s="95">
        <v>11</v>
      </c>
      <c r="G2799" s="95" t="str">
        <f>VLOOKUP(Revisión_Avance_Periodo!$A2799,BD_Seguimiento_OAP_2019!$A$2:$G$294,7,FALSE)</f>
        <v>PAI</v>
      </c>
      <c r="H2799" s="95" t="str">
        <f>VLOOKUP(Revisión_Avance_Periodo!$A2799,BD_Seguimiento_OAP_2019!$A$2:$J$294,10,FALSE)</f>
        <v>PAI_07 - Rendición de Cuentas</v>
      </c>
      <c r="I2799" s="95" t="s">
        <v>1857</v>
      </c>
      <c r="J2799" s="95" t="str">
        <f>VLOOKUP(Revisión_Avance_Periodo!$I2799,BD_Seguimiento_OAP_2019!$L:$M,2,FALSE)</f>
        <v xml:space="preserve">Realizar audiencia virtual de rendición de cuentas </v>
      </c>
      <c r="K2799" s="119" t="s">
        <v>59</v>
      </c>
      <c r="L2799" s="172">
        <v>4.4642857142857152E-4</v>
      </c>
      <c r="M2799" s="182" t="s">
        <v>105</v>
      </c>
      <c r="N2799" s="190">
        <f>INDEX(BD_Seguimiento_OAP_2019!$AH$3:$AS$294,MATCH(Revisión_Avance_Periodo!$I2799,BD_Seguimiento_OAP_2019!$L$3:$L$294,0),MATCH(Revisión_Avance_Periodo!$M2799,BD_Seguimiento_OAP_2019!$AH$2:$AS$2,0))</f>
        <v>0</v>
      </c>
      <c r="O2799" s="190">
        <f>INDEX(BD_Seguimiento_OAP_2019!$AV$3:$BG$294,MATCH(Revisión_Avance_Periodo!$I2799,BD_Seguimiento_OAP_2019!$L$3:$L$294,0),MATCH(Revisión_Avance_Periodo!$M2799,BD_Seguimiento_OAP_2019!$AV$2:$BG$2,0))</f>
        <v>0</v>
      </c>
      <c r="P2799" s="175">
        <f t="shared" si="536"/>
        <v>0</v>
      </c>
      <c r="Q2799" s="182" t="str">
        <f>VLOOKUP(P2799,Tabla_Indicador_Gestion4[#All],3,TRUE)</f>
        <v>Por Ejecutar</v>
      </c>
      <c r="R2799" s="229">
        <f>SUBTOTAL(9,$N$2798:$N2799)</f>
        <v>0</v>
      </c>
      <c r="S2799" s="230">
        <f>SUBTOTAL(9,$O$2798:$O2799)</f>
        <v>0</v>
      </c>
      <c r="T2799" s="231">
        <f>IFERROR(+Revisión_Avance_Periodo!$S2799/Revisión_Avance_Periodo!$R2799,0)</f>
        <v>0</v>
      </c>
      <c r="U2799" s="184"/>
      <c r="V2799" s="185"/>
      <c r="W2799" s="183"/>
      <c r="X2799" s="183"/>
      <c r="Y2799" s="183"/>
      <c r="Z2799" s="186"/>
      <c r="AA2799" s="187"/>
    </row>
    <row r="2800" spans="1:27" x14ac:dyDescent="0.25">
      <c r="A2800" s="88">
        <v>236</v>
      </c>
      <c r="B2800" s="91" t="str">
        <f>CONCATENATE(Revisión_Avance_Periodo!$C2800,";",Revisión_Avance_Periodo!$E2800,";",Revisión_Avance_Periodo!$I2800)</f>
        <v>OE1;PR_10;ACT_104</v>
      </c>
      <c r="C2800" s="170" t="s">
        <v>9</v>
      </c>
      <c r="D2800" s="171" t="str">
        <f>VLOOKUP(Revisión_Avance_Periodo!$C2800,Componentes_BD!$F$1:$G$5,2,FALSE)</f>
        <v>Fortalecer la Vigilancia.</v>
      </c>
      <c r="E2800" s="106" t="s">
        <v>12</v>
      </c>
      <c r="F2800" s="89">
        <v>11</v>
      </c>
      <c r="G2800" s="89" t="str">
        <f>VLOOKUP(Revisión_Avance_Periodo!$A2800,BD_Seguimiento_OAP_2019!$A$2:$G$294,7,FALSE)</f>
        <v>PAI</v>
      </c>
      <c r="H2800" s="89" t="str">
        <f>VLOOKUP(Revisión_Avance_Periodo!$A2800,BD_Seguimiento_OAP_2019!$A$2:$J$294,10,FALSE)</f>
        <v>PAI_07 - Rendición de Cuentas</v>
      </c>
      <c r="I2800" s="89" t="s">
        <v>1857</v>
      </c>
      <c r="J2800" s="89" t="str">
        <f>VLOOKUP(Revisión_Avance_Periodo!$I2800,BD_Seguimiento_OAP_2019!$L:$M,2,FALSE)</f>
        <v xml:space="preserve">Realizar audiencia virtual de rendición de cuentas </v>
      </c>
      <c r="K2800" s="106" t="s">
        <v>59</v>
      </c>
      <c r="L2800" s="172">
        <v>4.4642857142857152E-4</v>
      </c>
      <c r="M2800" s="173" t="s">
        <v>106</v>
      </c>
      <c r="N2800" s="190">
        <f>INDEX(BD_Seguimiento_OAP_2019!$AH$3:$AS$294,MATCH(Revisión_Avance_Periodo!$I2800,BD_Seguimiento_OAP_2019!$L$3:$L$294,0),MATCH(Revisión_Avance_Periodo!$M2800,BD_Seguimiento_OAP_2019!$AH$2:$AS$2,0))</f>
        <v>0</v>
      </c>
      <c r="O2800" s="190">
        <f>INDEX(BD_Seguimiento_OAP_2019!$AV$3:$BG$294,MATCH(Revisión_Avance_Periodo!$I2800,BD_Seguimiento_OAP_2019!$L$3:$L$294,0),MATCH(Revisión_Avance_Periodo!$M2800,BD_Seguimiento_OAP_2019!$AV$2:$BG$2,0))</f>
        <v>0</v>
      </c>
      <c r="P2800" s="175">
        <f t="shared" si="536"/>
        <v>0</v>
      </c>
      <c r="Q2800" s="173" t="str">
        <f>VLOOKUP(P2800,Tabla_Indicador_Gestion4[#All],3,TRUE)</f>
        <v>Por Ejecutar</v>
      </c>
      <c r="R2800" s="229">
        <f>SUBTOTAL(9,$N$2798:$N2800)</f>
        <v>0</v>
      </c>
      <c r="S2800" s="230">
        <f>SUBTOTAL(9,$O$2798:$O2800)</f>
        <v>0</v>
      </c>
      <c r="T2800" s="231">
        <f>IFERROR(+Revisión_Avance_Periodo!$S2800/Revisión_Avance_Periodo!$R2800,0)</f>
        <v>0</v>
      </c>
      <c r="U2800" s="184"/>
      <c r="V2800" s="185"/>
      <c r="W2800" s="183"/>
      <c r="X2800" s="183"/>
      <c r="Y2800" s="183"/>
      <c r="Z2800" s="186"/>
      <c r="AA2800" s="187"/>
    </row>
    <row r="2801" spans="1:27" x14ac:dyDescent="0.25">
      <c r="A2801" s="94">
        <v>236</v>
      </c>
      <c r="B2801" s="96" t="str">
        <f>CONCATENATE(Revisión_Avance_Periodo!$C2801,";",Revisión_Avance_Periodo!$E2801,";",Revisión_Avance_Periodo!$I2801)</f>
        <v>OE1;PR_10;ACT_104</v>
      </c>
      <c r="C2801" s="180" t="s">
        <v>9</v>
      </c>
      <c r="D2801" s="181" t="str">
        <f>VLOOKUP(Revisión_Avance_Periodo!$C2801,Componentes_BD!$F$1:$G$5,2,FALSE)</f>
        <v>Fortalecer la Vigilancia.</v>
      </c>
      <c r="E2801" s="119" t="s">
        <v>12</v>
      </c>
      <c r="F2801" s="95">
        <v>11</v>
      </c>
      <c r="G2801" s="95" t="str">
        <f>VLOOKUP(Revisión_Avance_Periodo!$A2801,BD_Seguimiento_OAP_2019!$A$2:$G$294,7,FALSE)</f>
        <v>PAI</v>
      </c>
      <c r="H2801" s="95" t="str">
        <f>VLOOKUP(Revisión_Avance_Periodo!$A2801,BD_Seguimiento_OAP_2019!$A$2:$J$294,10,FALSE)</f>
        <v>PAI_07 - Rendición de Cuentas</v>
      </c>
      <c r="I2801" s="95" t="s">
        <v>1857</v>
      </c>
      <c r="J2801" s="95" t="str">
        <f>VLOOKUP(Revisión_Avance_Periodo!$I2801,BD_Seguimiento_OAP_2019!$L:$M,2,FALSE)</f>
        <v xml:space="preserve">Realizar audiencia virtual de rendición de cuentas </v>
      </c>
      <c r="K2801" s="119" t="s">
        <v>59</v>
      </c>
      <c r="L2801" s="172">
        <v>4.4642857142857152E-4</v>
      </c>
      <c r="M2801" s="182" t="s">
        <v>107</v>
      </c>
      <c r="N2801" s="190">
        <f>INDEX(BD_Seguimiento_OAP_2019!$AH$3:$AS$294,MATCH(Revisión_Avance_Periodo!$I2801,BD_Seguimiento_OAP_2019!$L$3:$L$294,0),MATCH(Revisión_Avance_Periodo!$M2801,BD_Seguimiento_OAP_2019!$AH$2:$AS$2,0))</f>
        <v>0</v>
      </c>
      <c r="O2801" s="190">
        <f>INDEX(BD_Seguimiento_OAP_2019!$AV$3:$BG$294,MATCH(Revisión_Avance_Periodo!$I2801,BD_Seguimiento_OAP_2019!$L$3:$L$294,0),MATCH(Revisión_Avance_Periodo!$M2801,BD_Seguimiento_OAP_2019!$AV$2:$BG$2,0))</f>
        <v>0</v>
      </c>
      <c r="P2801" s="175">
        <f t="shared" si="536"/>
        <v>0</v>
      </c>
      <c r="Q2801" s="182" t="str">
        <f>VLOOKUP(P2801,Tabla_Indicador_Gestion4[#All],3,TRUE)</f>
        <v>Por Ejecutar</v>
      </c>
      <c r="R2801" s="229">
        <f>SUBTOTAL(9,$N$2798:$N2801)</f>
        <v>0</v>
      </c>
      <c r="S2801" s="230">
        <f>SUBTOTAL(9,$O$2798:$O2801)</f>
        <v>0</v>
      </c>
      <c r="T2801" s="231">
        <f>IFERROR(+Revisión_Avance_Periodo!$S2801/Revisión_Avance_Periodo!$R2801,0)</f>
        <v>0</v>
      </c>
      <c r="U2801" s="184"/>
      <c r="V2801" s="185"/>
      <c r="W2801" s="183"/>
      <c r="X2801" s="183"/>
      <c r="Y2801" s="183"/>
      <c r="Z2801" s="186"/>
      <c r="AA2801" s="187"/>
    </row>
    <row r="2802" spans="1:27" x14ac:dyDescent="0.25">
      <c r="A2802" s="88">
        <v>236</v>
      </c>
      <c r="B2802" s="91" t="str">
        <f>CONCATENATE(Revisión_Avance_Periodo!$C2802,";",Revisión_Avance_Periodo!$E2802,";",Revisión_Avance_Periodo!$I2802)</f>
        <v>OE1;PR_10;ACT_104</v>
      </c>
      <c r="C2802" s="170" t="s">
        <v>9</v>
      </c>
      <c r="D2802" s="171" t="str">
        <f>VLOOKUP(Revisión_Avance_Periodo!$C2802,Componentes_BD!$F$1:$G$5,2,FALSE)</f>
        <v>Fortalecer la Vigilancia.</v>
      </c>
      <c r="E2802" s="106" t="s">
        <v>12</v>
      </c>
      <c r="F2802" s="89">
        <v>11</v>
      </c>
      <c r="G2802" s="89" t="str">
        <f>VLOOKUP(Revisión_Avance_Periodo!$A2802,BD_Seguimiento_OAP_2019!$A$2:$G$294,7,FALSE)</f>
        <v>PAI</v>
      </c>
      <c r="H2802" s="89" t="str">
        <f>VLOOKUP(Revisión_Avance_Periodo!$A2802,BD_Seguimiento_OAP_2019!$A$2:$J$294,10,FALSE)</f>
        <v>PAI_07 - Rendición de Cuentas</v>
      </c>
      <c r="I2802" s="89" t="s">
        <v>1857</v>
      </c>
      <c r="J2802" s="89" t="str">
        <f>VLOOKUP(Revisión_Avance_Periodo!$I2802,BD_Seguimiento_OAP_2019!$L:$M,2,FALSE)</f>
        <v xml:space="preserve">Realizar audiencia virtual de rendición de cuentas </v>
      </c>
      <c r="K2802" s="106" t="s">
        <v>59</v>
      </c>
      <c r="L2802" s="172">
        <v>4.4642857142857152E-4</v>
      </c>
      <c r="M2802" s="173" t="s">
        <v>108</v>
      </c>
      <c r="N2802" s="190">
        <f>INDEX(BD_Seguimiento_OAP_2019!$AH$3:$AS$294,MATCH(Revisión_Avance_Periodo!$I2802,BD_Seguimiento_OAP_2019!$L$3:$L$294,0),MATCH(Revisión_Avance_Periodo!$M2802,BD_Seguimiento_OAP_2019!$AH$2:$AS$2,0))</f>
        <v>0</v>
      </c>
      <c r="O2802" s="190">
        <f>INDEX(BD_Seguimiento_OAP_2019!$AV$3:$BG$294,MATCH(Revisión_Avance_Periodo!$I2802,BD_Seguimiento_OAP_2019!$L$3:$L$294,0),MATCH(Revisión_Avance_Periodo!$M2802,BD_Seguimiento_OAP_2019!$AV$2:$BG$2,0))</f>
        <v>0</v>
      </c>
      <c r="P2802" s="175">
        <f t="shared" si="536"/>
        <v>0</v>
      </c>
      <c r="Q2802" s="173" t="str">
        <f>VLOOKUP(P2802,Tabla_Indicador_Gestion4[#All],3,TRUE)</f>
        <v>Por Ejecutar</v>
      </c>
      <c r="R2802" s="229">
        <f>SUBTOTAL(9,$N$2798:$N2802)</f>
        <v>0</v>
      </c>
      <c r="S2802" s="230">
        <f>SUBTOTAL(9,$O$2798:$O2802)</f>
        <v>0</v>
      </c>
      <c r="T2802" s="231">
        <f>IFERROR(+Revisión_Avance_Periodo!$S2802/Revisión_Avance_Periodo!$R2802,0)</f>
        <v>0</v>
      </c>
      <c r="U2802" s="184"/>
      <c r="V2802" s="185"/>
      <c r="W2802" s="183"/>
      <c r="X2802" s="183"/>
      <c r="Y2802" s="183"/>
      <c r="Z2802" s="186"/>
      <c r="AA2802" s="187"/>
    </row>
    <row r="2803" spans="1:27" x14ac:dyDescent="0.25">
      <c r="A2803" s="94">
        <v>236</v>
      </c>
      <c r="B2803" s="96" t="str">
        <f>CONCATENATE(Revisión_Avance_Periodo!$C2803,";",Revisión_Avance_Periodo!$E2803,";",Revisión_Avance_Periodo!$I2803)</f>
        <v>OE1;PR_10;ACT_104</v>
      </c>
      <c r="C2803" s="180" t="s">
        <v>9</v>
      </c>
      <c r="D2803" s="181" t="str">
        <f>VLOOKUP(Revisión_Avance_Periodo!$C2803,Componentes_BD!$F$1:$G$5,2,FALSE)</f>
        <v>Fortalecer la Vigilancia.</v>
      </c>
      <c r="E2803" s="119" t="s">
        <v>12</v>
      </c>
      <c r="F2803" s="95">
        <v>11</v>
      </c>
      <c r="G2803" s="95" t="str">
        <f>VLOOKUP(Revisión_Avance_Periodo!$A2803,BD_Seguimiento_OAP_2019!$A$2:$G$294,7,FALSE)</f>
        <v>PAI</v>
      </c>
      <c r="H2803" s="95" t="str">
        <f>VLOOKUP(Revisión_Avance_Periodo!$A2803,BD_Seguimiento_OAP_2019!$A$2:$J$294,10,FALSE)</f>
        <v>PAI_07 - Rendición de Cuentas</v>
      </c>
      <c r="I2803" s="95" t="s">
        <v>1857</v>
      </c>
      <c r="J2803" s="95" t="str">
        <f>VLOOKUP(Revisión_Avance_Periodo!$I2803,BD_Seguimiento_OAP_2019!$L:$M,2,FALSE)</f>
        <v xml:space="preserve">Realizar audiencia virtual de rendición de cuentas </v>
      </c>
      <c r="K2803" s="119" t="s">
        <v>59</v>
      </c>
      <c r="L2803" s="172">
        <v>4.4642857142857152E-4</v>
      </c>
      <c r="M2803" s="182" t="s">
        <v>109</v>
      </c>
      <c r="N2803" s="190">
        <f>INDEX(BD_Seguimiento_OAP_2019!$AH$3:$AS$294,MATCH(Revisión_Avance_Periodo!$I2803,BD_Seguimiento_OAP_2019!$L$3:$L$294,0),MATCH(Revisión_Avance_Periodo!$M2803,BD_Seguimiento_OAP_2019!$AH$2:$AS$2,0))</f>
        <v>0</v>
      </c>
      <c r="O2803" s="190">
        <f>INDEX(BD_Seguimiento_OAP_2019!$AV$3:$BG$294,MATCH(Revisión_Avance_Periodo!$I2803,BD_Seguimiento_OAP_2019!$L$3:$L$294,0),MATCH(Revisión_Avance_Periodo!$M2803,BD_Seguimiento_OAP_2019!$AV$2:$BG$2,0))</f>
        <v>0</v>
      </c>
      <c r="P2803" s="175">
        <f t="shared" si="536"/>
        <v>0</v>
      </c>
      <c r="Q2803" s="182" t="str">
        <f>VLOOKUP(P2803,Tabla_Indicador_Gestion4[#All],3,TRUE)</f>
        <v>Por Ejecutar</v>
      </c>
      <c r="R2803" s="229">
        <f>SUBTOTAL(9,$N$2798:$N2803)</f>
        <v>0</v>
      </c>
      <c r="S2803" s="230">
        <f>SUBTOTAL(9,$O$2798:$O2803)</f>
        <v>0</v>
      </c>
      <c r="T2803" s="231">
        <f>IFERROR(+Revisión_Avance_Periodo!$S2803/Revisión_Avance_Periodo!$R2803,0)</f>
        <v>0</v>
      </c>
      <c r="U2803" s="184"/>
      <c r="V2803" s="185"/>
      <c r="W2803" s="183"/>
      <c r="X2803" s="183"/>
      <c r="Y2803" s="183"/>
      <c r="Z2803" s="186"/>
      <c r="AA2803" s="187"/>
    </row>
    <row r="2804" spans="1:27" x14ac:dyDescent="0.25">
      <c r="A2804" s="88">
        <v>236</v>
      </c>
      <c r="B2804" s="91" t="str">
        <f>CONCATENATE(Revisión_Avance_Periodo!$C2804,";",Revisión_Avance_Periodo!$E2804,";",Revisión_Avance_Periodo!$I2804)</f>
        <v>OE1;PR_10;ACT_104</v>
      </c>
      <c r="C2804" s="170" t="s">
        <v>9</v>
      </c>
      <c r="D2804" s="171" t="str">
        <f>VLOOKUP(Revisión_Avance_Periodo!$C2804,Componentes_BD!$F$1:$G$5,2,FALSE)</f>
        <v>Fortalecer la Vigilancia.</v>
      </c>
      <c r="E2804" s="106" t="s">
        <v>12</v>
      </c>
      <c r="F2804" s="89">
        <v>11</v>
      </c>
      <c r="G2804" s="89" t="str">
        <f>VLOOKUP(Revisión_Avance_Periodo!$A2804,BD_Seguimiento_OAP_2019!$A$2:$G$294,7,FALSE)</f>
        <v>PAI</v>
      </c>
      <c r="H2804" s="89" t="str">
        <f>VLOOKUP(Revisión_Avance_Periodo!$A2804,BD_Seguimiento_OAP_2019!$A$2:$J$294,10,FALSE)</f>
        <v>PAI_07 - Rendición de Cuentas</v>
      </c>
      <c r="I2804" s="89" t="s">
        <v>1857</v>
      </c>
      <c r="J2804" s="89" t="str">
        <f>VLOOKUP(Revisión_Avance_Periodo!$I2804,BD_Seguimiento_OAP_2019!$L:$M,2,FALSE)</f>
        <v xml:space="preserve">Realizar audiencia virtual de rendición de cuentas </v>
      </c>
      <c r="K2804" s="106" t="s">
        <v>59</v>
      </c>
      <c r="L2804" s="172">
        <v>4.4642857142857152E-4</v>
      </c>
      <c r="M2804" s="173" t="s">
        <v>110</v>
      </c>
      <c r="N2804" s="190">
        <f>INDEX(BD_Seguimiento_OAP_2019!$AH$3:$AS$294,MATCH(Revisión_Avance_Periodo!$I2804,BD_Seguimiento_OAP_2019!$L$3:$L$294,0),MATCH(Revisión_Avance_Periodo!$M2804,BD_Seguimiento_OAP_2019!$AH$2:$AS$2,0))</f>
        <v>0</v>
      </c>
      <c r="O2804" s="190">
        <f>INDEX(BD_Seguimiento_OAP_2019!$AV$3:$BG$294,MATCH(Revisión_Avance_Periodo!$I2804,BD_Seguimiento_OAP_2019!$L$3:$L$294,0),MATCH(Revisión_Avance_Periodo!$M2804,BD_Seguimiento_OAP_2019!$AV$2:$BG$2,0))</f>
        <v>0</v>
      </c>
      <c r="P2804" s="175">
        <f t="shared" si="536"/>
        <v>0</v>
      </c>
      <c r="Q2804" s="173" t="str">
        <f>VLOOKUP(P2804,Tabla_Indicador_Gestion4[#All],3,TRUE)</f>
        <v>Por Ejecutar</v>
      </c>
      <c r="R2804" s="229">
        <f>SUBTOTAL(9,$N$2798:$N2804)</f>
        <v>0</v>
      </c>
      <c r="S2804" s="230">
        <f>SUBTOTAL(9,$O$2798:$O2804)</f>
        <v>0</v>
      </c>
      <c r="T2804" s="231">
        <f>IFERROR(+Revisión_Avance_Periodo!$S2804/Revisión_Avance_Periodo!$R2804,0)</f>
        <v>0</v>
      </c>
      <c r="U2804" s="184"/>
      <c r="V2804" s="185"/>
      <c r="W2804" s="183"/>
      <c r="X2804" s="183"/>
      <c r="Y2804" s="183"/>
      <c r="Z2804" s="186"/>
      <c r="AA2804" s="187"/>
    </row>
    <row r="2805" spans="1:27" x14ac:dyDescent="0.25">
      <c r="A2805" s="94">
        <v>236</v>
      </c>
      <c r="B2805" s="96" t="str">
        <f>CONCATENATE(Revisión_Avance_Periodo!$C2805,";",Revisión_Avance_Periodo!$E2805,";",Revisión_Avance_Periodo!$I2805)</f>
        <v>OE1;PR_10;ACT_104</v>
      </c>
      <c r="C2805" s="180" t="s">
        <v>9</v>
      </c>
      <c r="D2805" s="181" t="str">
        <f>VLOOKUP(Revisión_Avance_Periodo!$C2805,Componentes_BD!$F$1:$G$5,2,FALSE)</f>
        <v>Fortalecer la Vigilancia.</v>
      </c>
      <c r="E2805" s="119" t="s">
        <v>12</v>
      </c>
      <c r="F2805" s="95">
        <v>11</v>
      </c>
      <c r="G2805" s="95" t="str">
        <f>VLOOKUP(Revisión_Avance_Periodo!$A2805,BD_Seguimiento_OAP_2019!$A$2:$G$294,7,FALSE)</f>
        <v>PAI</v>
      </c>
      <c r="H2805" s="95" t="str">
        <f>VLOOKUP(Revisión_Avance_Periodo!$A2805,BD_Seguimiento_OAP_2019!$A$2:$J$294,10,FALSE)</f>
        <v>PAI_07 - Rendición de Cuentas</v>
      </c>
      <c r="I2805" s="95" t="s">
        <v>1857</v>
      </c>
      <c r="J2805" s="95" t="str">
        <f>VLOOKUP(Revisión_Avance_Periodo!$I2805,BD_Seguimiento_OAP_2019!$L:$M,2,FALSE)</f>
        <v xml:space="preserve">Realizar audiencia virtual de rendición de cuentas </v>
      </c>
      <c r="K2805" s="119" t="s">
        <v>59</v>
      </c>
      <c r="L2805" s="172">
        <v>4.4642857142857152E-4</v>
      </c>
      <c r="M2805" s="182" t="s">
        <v>111</v>
      </c>
      <c r="N2805" s="190">
        <f>INDEX(BD_Seguimiento_OAP_2019!$AH$3:$AS$294,MATCH(Revisión_Avance_Periodo!$I2805,BD_Seguimiento_OAP_2019!$L$3:$L$294,0),MATCH(Revisión_Avance_Periodo!$M2805,BD_Seguimiento_OAP_2019!$AH$2:$AS$2,0))</f>
        <v>0</v>
      </c>
      <c r="O2805" s="190">
        <f>INDEX(BD_Seguimiento_OAP_2019!$AV$3:$BG$294,MATCH(Revisión_Avance_Periodo!$I2805,BD_Seguimiento_OAP_2019!$L$3:$L$294,0),MATCH(Revisión_Avance_Periodo!$M2805,BD_Seguimiento_OAP_2019!$AV$2:$BG$2,0))</f>
        <v>0</v>
      </c>
      <c r="P2805" s="175">
        <f t="shared" si="536"/>
        <v>0</v>
      </c>
      <c r="Q2805" s="182" t="str">
        <f>VLOOKUP(P2805,Tabla_Indicador_Gestion4[#All],3,TRUE)</f>
        <v>Por Ejecutar</v>
      </c>
      <c r="R2805" s="229">
        <f>SUBTOTAL(9,$N$2798:$N2805)</f>
        <v>0</v>
      </c>
      <c r="S2805" s="230">
        <f>SUBTOTAL(9,$O$2798:$O2805)</f>
        <v>0</v>
      </c>
      <c r="T2805" s="231">
        <f>IFERROR(+Revisión_Avance_Periodo!$S2805/Revisión_Avance_Periodo!$R2805,0)</f>
        <v>0</v>
      </c>
      <c r="U2805" s="184"/>
      <c r="V2805" s="185"/>
      <c r="W2805" s="183"/>
      <c r="X2805" s="183"/>
      <c r="Y2805" s="183"/>
      <c r="Z2805" s="186"/>
      <c r="AA2805" s="187"/>
    </row>
    <row r="2806" spans="1:27" x14ac:dyDescent="0.25">
      <c r="A2806" s="88">
        <v>236</v>
      </c>
      <c r="B2806" s="91" t="str">
        <f>CONCATENATE(Revisión_Avance_Periodo!$C2806,";",Revisión_Avance_Periodo!$E2806,";",Revisión_Avance_Periodo!$I2806)</f>
        <v>OE1;PR_10;ACT_104</v>
      </c>
      <c r="C2806" s="170" t="s">
        <v>9</v>
      </c>
      <c r="D2806" s="171" t="str">
        <f>VLOOKUP(Revisión_Avance_Periodo!$C2806,Componentes_BD!$F$1:$G$5,2,FALSE)</f>
        <v>Fortalecer la Vigilancia.</v>
      </c>
      <c r="E2806" s="106" t="s">
        <v>12</v>
      </c>
      <c r="F2806" s="89">
        <v>11</v>
      </c>
      <c r="G2806" s="89" t="str">
        <f>VLOOKUP(Revisión_Avance_Periodo!$A2806,BD_Seguimiento_OAP_2019!$A$2:$G$294,7,FALSE)</f>
        <v>PAI</v>
      </c>
      <c r="H2806" s="89" t="str">
        <f>VLOOKUP(Revisión_Avance_Periodo!$A2806,BD_Seguimiento_OAP_2019!$A$2:$J$294,10,FALSE)</f>
        <v>PAI_07 - Rendición de Cuentas</v>
      </c>
      <c r="I2806" s="89" t="s">
        <v>1857</v>
      </c>
      <c r="J2806" s="89" t="str">
        <f>VLOOKUP(Revisión_Avance_Periodo!$I2806,BD_Seguimiento_OAP_2019!$L:$M,2,FALSE)</f>
        <v xml:space="preserve">Realizar audiencia virtual de rendición de cuentas </v>
      </c>
      <c r="K2806" s="106" t="s">
        <v>59</v>
      </c>
      <c r="L2806" s="172">
        <v>4.4642857142857152E-4</v>
      </c>
      <c r="M2806" s="173" t="s">
        <v>112</v>
      </c>
      <c r="N2806" s="190">
        <f>INDEX(BD_Seguimiento_OAP_2019!$AH$3:$AS$294,MATCH(Revisión_Avance_Periodo!$I2806,BD_Seguimiento_OAP_2019!$L$3:$L$294,0),MATCH(Revisión_Avance_Periodo!$M2806,BD_Seguimiento_OAP_2019!$AH$2:$AS$2,0))</f>
        <v>0</v>
      </c>
      <c r="O2806" s="190">
        <f>INDEX(BD_Seguimiento_OAP_2019!$AV$3:$BG$294,MATCH(Revisión_Avance_Periodo!$I2806,BD_Seguimiento_OAP_2019!$L$3:$L$294,0),MATCH(Revisión_Avance_Periodo!$M2806,BD_Seguimiento_OAP_2019!$AV$2:$BG$2,0))</f>
        <v>0</v>
      </c>
      <c r="P2806" s="175">
        <f t="shared" si="536"/>
        <v>0</v>
      </c>
      <c r="Q2806" s="173" t="str">
        <f>VLOOKUP(P2806,Tabla_Indicador_Gestion4[#All],3,TRUE)</f>
        <v>Por Ejecutar</v>
      </c>
      <c r="R2806" s="229">
        <f>SUBTOTAL(9,$N$2798:$N2806)</f>
        <v>0</v>
      </c>
      <c r="S2806" s="230">
        <f>SUBTOTAL(9,$O$2798:$O2806)</f>
        <v>0</v>
      </c>
      <c r="T2806" s="231">
        <f>IFERROR(+Revisión_Avance_Periodo!$S2806/Revisión_Avance_Periodo!$R2806,0)</f>
        <v>0</v>
      </c>
      <c r="U2806" s="184"/>
      <c r="V2806" s="185"/>
      <c r="W2806" s="183"/>
      <c r="X2806" s="183"/>
      <c r="Y2806" s="183"/>
      <c r="Z2806" s="186"/>
      <c r="AA2806" s="187"/>
    </row>
    <row r="2807" spans="1:27" x14ac:dyDescent="0.25">
      <c r="A2807" s="94">
        <v>236</v>
      </c>
      <c r="B2807" s="96" t="str">
        <f>CONCATENATE(Revisión_Avance_Periodo!$C2807,";",Revisión_Avance_Periodo!$E2807,";",Revisión_Avance_Periodo!$I2807)</f>
        <v>OE1;PR_10;ACT_104</v>
      </c>
      <c r="C2807" s="180" t="s">
        <v>9</v>
      </c>
      <c r="D2807" s="181" t="str">
        <f>VLOOKUP(Revisión_Avance_Periodo!$C2807,Componentes_BD!$F$1:$G$5,2,FALSE)</f>
        <v>Fortalecer la Vigilancia.</v>
      </c>
      <c r="E2807" s="119" t="s">
        <v>12</v>
      </c>
      <c r="F2807" s="95">
        <v>11</v>
      </c>
      <c r="G2807" s="95" t="str">
        <f>VLOOKUP(Revisión_Avance_Periodo!$A2807,BD_Seguimiento_OAP_2019!$A$2:$G$294,7,FALSE)</f>
        <v>PAI</v>
      </c>
      <c r="H2807" s="95" t="str">
        <f>VLOOKUP(Revisión_Avance_Periodo!$A2807,BD_Seguimiento_OAP_2019!$A$2:$J$294,10,FALSE)</f>
        <v>PAI_07 - Rendición de Cuentas</v>
      </c>
      <c r="I2807" s="95" t="s">
        <v>1857</v>
      </c>
      <c r="J2807" s="95" t="str">
        <f>VLOOKUP(Revisión_Avance_Periodo!$I2807,BD_Seguimiento_OAP_2019!$L:$M,2,FALSE)</f>
        <v xml:space="preserve">Realizar audiencia virtual de rendición de cuentas </v>
      </c>
      <c r="K2807" s="119" t="s">
        <v>59</v>
      </c>
      <c r="L2807" s="172">
        <v>4.4642857142857152E-4</v>
      </c>
      <c r="M2807" s="182" t="s">
        <v>113</v>
      </c>
      <c r="N2807" s="190">
        <f>INDEX(BD_Seguimiento_OAP_2019!$AH$3:$AS$294,MATCH(Revisión_Avance_Periodo!$I2807,BD_Seguimiento_OAP_2019!$L$3:$L$294,0),MATCH(Revisión_Avance_Periodo!$M2807,BD_Seguimiento_OAP_2019!$AH$2:$AS$2,0))</f>
        <v>1</v>
      </c>
      <c r="O2807" s="190">
        <f>INDEX(BD_Seguimiento_OAP_2019!$AV$3:$BG$294,MATCH(Revisión_Avance_Periodo!$I2807,BD_Seguimiento_OAP_2019!$L$3:$L$294,0),MATCH(Revisión_Avance_Periodo!$M2807,BD_Seguimiento_OAP_2019!$AV$2:$BG$2,0))</f>
        <v>0</v>
      </c>
      <c r="P2807" s="188">
        <f t="shared" si="526"/>
        <v>0</v>
      </c>
      <c r="Q2807" s="182" t="str">
        <f>VLOOKUP(P2807,Tabla_Indicador_Gestion4[#All],3,TRUE)</f>
        <v>Por Ejecutar</v>
      </c>
      <c r="R2807" s="229">
        <f>SUBTOTAL(9,$N$2798:$N2807)</f>
        <v>1</v>
      </c>
      <c r="S2807" s="230">
        <f>SUBTOTAL(9,$O$2798:$O2807)</f>
        <v>0</v>
      </c>
      <c r="T2807" s="231">
        <f>IFERROR(+Revisión_Avance_Periodo!$S2807/Revisión_Avance_Periodo!$R2807,0)</f>
        <v>0</v>
      </c>
      <c r="U2807" s="184"/>
      <c r="V2807" s="185"/>
      <c r="W2807" s="183"/>
      <c r="X2807" s="183"/>
      <c r="Y2807" s="183"/>
      <c r="Z2807" s="186"/>
      <c r="AA2807" s="187"/>
    </row>
    <row r="2808" spans="1:27" x14ac:dyDescent="0.25">
      <c r="A2808" s="88">
        <v>236</v>
      </c>
      <c r="B2808" s="91" t="str">
        <f>CONCATENATE(Revisión_Avance_Periodo!$C2808,";",Revisión_Avance_Periodo!$E2808,";",Revisión_Avance_Periodo!$I2808)</f>
        <v>OE1;PR_10;ACT_104</v>
      </c>
      <c r="C2808" s="170" t="s">
        <v>9</v>
      </c>
      <c r="D2808" s="171" t="str">
        <f>VLOOKUP(Revisión_Avance_Periodo!$C2808,Componentes_BD!$F$1:$G$5,2,FALSE)</f>
        <v>Fortalecer la Vigilancia.</v>
      </c>
      <c r="E2808" s="106" t="s">
        <v>12</v>
      </c>
      <c r="F2808" s="89">
        <v>11</v>
      </c>
      <c r="G2808" s="89" t="str">
        <f>VLOOKUP(Revisión_Avance_Periodo!$A2808,BD_Seguimiento_OAP_2019!$A$2:$G$294,7,FALSE)</f>
        <v>PAI</v>
      </c>
      <c r="H2808" s="89" t="str">
        <f>VLOOKUP(Revisión_Avance_Periodo!$A2808,BD_Seguimiento_OAP_2019!$A$2:$J$294,10,FALSE)</f>
        <v>PAI_07 - Rendición de Cuentas</v>
      </c>
      <c r="I2808" s="89" t="s">
        <v>1857</v>
      </c>
      <c r="J2808" s="89" t="str">
        <f>VLOOKUP(Revisión_Avance_Periodo!$I2808,BD_Seguimiento_OAP_2019!$L:$M,2,FALSE)</f>
        <v xml:space="preserve">Realizar audiencia virtual de rendición de cuentas </v>
      </c>
      <c r="K2808" s="106" t="s">
        <v>59</v>
      </c>
      <c r="L2808" s="172">
        <v>4.4642857142857152E-4</v>
      </c>
      <c r="M2808" s="173" t="s">
        <v>114</v>
      </c>
      <c r="N2808" s="190">
        <f>INDEX(BD_Seguimiento_OAP_2019!$AH$3:$AS$294,MATCH(Revisión_Avance_Periodo!$I2808,BD_Seguimiento_OAP_2019!$L$3:$L$294,0),MATCH(Revisión_Avance_Periodo!$M2808,BD_Seguimiento_OAP_2019!$AH$2:$AS$2,0))</f>
        <v>0</v>
      </c>
      <c r="O2808" s="190">
        <f>INDEX(BD_Seguimiento_OAP_2019!$AV$3:$BG$294,MATCH(Revisión_Avance_Periodo!$I2808,BD_Seguimiento_OAP_2019!$L$3:$L$294,0),MATCH(Revisión_Avance_Periodo!$M2808,BD_Seguimiento_OAP_2019!$AV$2:$BG$2,0))</f>
        <v>0</v>
      </c>
      <c r="P2808" s="175">
        <f t="shared" ref="P2808:P2819" si="538">IFERROR((O2808/N2808),0)</f>
        <v>0</v>
      </c>
      <c r="Q2808" s="173" t="str">
        <f>VLOOKUP(P2808,Tabla_Indicador_Gestion4[#All],3,TRUE)</f>
        <v>Por Ejecutar</v>
      </c>
      <c r="R2808" s="229">
        <f>SUBTOTAL(9,$N$2798:$N2808)</f>
        <v>1</v>
      </c>
      <c r="S2808" s="230">
        <f>SUBTOTAL(9,$O$2798:$O2808)</f>
        <v>0</v>
      </c>
      <c r="T2808" s="231">
        <f>IFERROR(+Revisión_Avance_Periodo!$S2808/Revisión_Avance_Periodo!$R2808,0)</f>
        <v>0</v>
      </c>
      <c r="U2808" s="184"/>
      <c r="V2808" s="185"/>
      <c r="W2808" s="183"/>
      <c r="X2808" s="183"/>
      <c r="Y2808" s="183"/>
      <c r="Z2808" s="186"/>
      <c r="AA2808" s="187"/>
    </row>
    <row r="2809" spans="1:27" ht="15.75" thickBot="1" x14ac:dyDescent="0.3">
      <c r="A2809" s="94">
        <v>236</v>
      </c>
      <c r="B2809" s="96" t="str">
        <f>CONCATENATE(Revisión_Avance_Periodo!$C2809,";",Revisión_Avance_Periodo!$E2809,";",Revisión_Avance_Periodo!$I2809)</f>
        <v>OE1;PR_10;ACT_104</v>
      </c>
      <c r="C2809" s="180" t="s">
        <v>9</v>
      </c>
      <c r="D2809" s="181" t="str">
        <f>VLOOKUP(Revisión_Avance_Periodo!$C2809,Componentes_BD!$F$1:$G$5,2,FALSE)</f>
        <v>Fortalecer la Vigilancia.</v>
      </c>
      <c r="E2809" s="119" t="s">
        <v>12</v>
      </c>
      <c r="F2809" s="95">
        <v>11</v>
      </c>
      <c r="G2809" s="95" t="str">
        <f>VLOOKUP(Revisión_Avance_Periodo!$A2809,BD_Seguimiento_OAP_2019!$A$2:$G$294,7,FALSE)</f>
        <v>PAI</v>
      </c>
      <c r="H2809" s="95" t="str">
        <f>VLOOKUP(Revisión_Avance_Periodo!$A2809,BD_Seguimiento_OAP_2019!$A$2:$J$294,10,FALSE)</f>
        <v>PAI_07 - Rendición de Cuentas</v>
      </c>
      <c r="I2809" s="95" t="s">
        <v>1857</v>
      </c>
      <c r="J2809" s="95" t="str">
        <f>VLOOKUP(Revisión_Avance_Periodo!$I2809,BD_Seguimiento_OAP_2019!$L:$M,2,FALSE)</f>
        <v xml:space="preserve">Realizar audiencia virtual de rendición de cuentas </v>
      </c>
      <c r="K2809" s="119" t="s">
        <v>59</v>
      </c>
      <c r="L2809" s="172">
        <v>4.4642857142857152E-4</v>
      </c>
      <c r="M2809" s="182" t="s">
        <v>115</v>
      </c>
      <c r="N2809" s="190">
        <f>INDEX(BD_Seguimiento_OAP_2019!$AH$3:$AS$294,MATCH(Revisión_Avance_Periodo!$I2809,BD_Seguimiento_OAP_2019!$L$3:$L$294,0),MATCH(Revisión_Avance_Periodo!$M2809,BD_Seguimiento_OAP_2019!$AH$2:$AS$2,0))</f>
        <v>0</v>
      </c>
      <c r="O2809" s="190">
        <f>INDEX(BD_Seguimiento_OAP_2019!$AV$3:$BG$294,MATCH(Revisión_Avance_Periodo!$I2809,BD_Seguimiento_OAP_2019!$L$3:$L$294,0),MATCH(Revisión_Avance_Periodo!$M2809,BD_Seguimiento_OAP_2019!$AV$2:$BG$2,0))</f>
        <v>0</v>
      </c>
      <c r="P2809" s="175">
        <f t="shared" si="538"/>
        <v>0</v>
      </c>
      <c r="Q2809" s="182" t="str">
        <f>VLOOKUP(P2809,Tabla_Indicador_Gestion4[#All],3,TRUE)</f>
        <v>Por Ejecutar</v>
      </c>
      <c r="R2809" s="229">
        <f>SUBTOTAL(9,$N$2798:$N2809)</f>
        <v>1</v>
      </c>
      <c r="S2809" s="230">
        <f>SUBTOTAL(9,$O$2798:$O2809)</f>
        <v>0</v>
      </c>
      <c r="T2809" s="231">
        <f>IFERROR(+Revisión_Avance_Periodo!$S2809/Revisión_Avance_Periodo!$R2809,0)</f>
        <v>0</v>
      </c>
      <c r="U2809" s="184"/>
      <c r="V2809" s="185"/>
      <c r="W2809" s="183"/>
      <c r="X2809" s="183"/>
      <c r="Y2809" s="183"/>
      <c r="Z2809" s="186"/>
      <c r="AA2809" s="187"/>
    </row>
    <row r="2810" spans="1:27" x14ac:dyDescent="0.25">
      <c r="A2810" s="88">
        <v>237</v>
      </c>
      <c r="B2810" s="91" t="str">
        <f>CONCATENATE(Revisión_Avance_Periodo!$C2810,";",Revisión_Avance_Periodo!$E2810,";",Revisión_Avance_Periodo!$I2810)</f>
        <v>OE1;PR_10;ACT_105</v>
      </c>
      <c r="C2810" s="170" t="s">
        <v>9</v>
      </c>
      <c r="D2810" s="171" t="str">
        <f>VLOOKUP(Revisión_Avance_Periodo!$C2810,Componentes_BD!$F$1:$G$5,2,FALSE)</f>
        <v>Fortalecer la Vigilancia.</v>
      </c>
      <c r="E2810" s="106" t="s">
        <v>12</v>
      </c>
      <c r="F2810" s="89">
        <v>11</v>
      </c>
      <c r="G2810" s="89" t="str">
        <f>VLOOKUP(Revisión_Avance_Periodo!$A2810,BD_Seguimiento_OAP_2019!$A$2:$G$294,7,FALSE)</f>
        <v>PAI</v>
      </c>
      <c r="H2810" s="89" t="str">
        <f>VLOOKUP(Revisión_Avance_Periodo!$A2810,BD_Seguimiento_OAP_2019!$A$2:$J$294,10,FALSE)</f>
        <v>PAI_07 - Rendición de Cuentas</v>
      </c>
      <c r="I2810" s="89" t="s">
        <v>1859</v>
      </c>
      <c r="J2810" s="89" t="str">
        <f>VLOOKUP(Revisión_Avance_Periodo!$I2810,BD_Seguimiento_OAP_2019!$L:$M,2,FALSE)</f>
        <v>Realizar audiencia pública de rendición de cuentas  presencial (depende de los recursos financieros de la entidad y de una posible convocatoria a una audiencia sectorial por parte del Mintransporte)</v>
      </c>
      <c r="K2810" s="106" t="s">
        <v>59</v>
      </c>
      <c r="L2810" s="172">
        <v>4.4642857142857152E-4</v>
      </c>
      <c r="M2810" s="173" t="s">
        <v>104</v>
      </c>
      <c r="N2810" s="190">
        <f>INDEX(BD_Seguimiento_OAP_2019!$AH$3:$AS$294,MATCH(Revisión_Avance_Periodo!$I2810,BD_Seguimiento_OAP_2019!$L$3:$L$294,0),MATCH(Revisión_Avance_Periodo!$M2810,BD_Seguimiento_OAP_2019!$AH$2:$AS$2,0))</f>
        <v>0</v>
      </c>
      <c r="O2810" s="190">
        <f>INDEX(BD_Seguimiento_OAP_2019!$AV$3:$BG$294,MATCH(Revisión_Avance_Periodo!$I2810,BD_Seguimiento_OAP_2019!$L$3:$L$294,0),MATCH(Revisión_Avance_Periodo!$M2810,BD_Seguimiento_OAP_2019!$AV$2:$BG$2,0))</f>
        <v>0</v>
      </c>
      <c r="P2810" s="175">
        <f t="shared" si="538"/>
        <v>0</v>
      </c>
      <c r="Q2810" s="173" t="str">
        <f>VLOOKUP(P2810,Tabla_Indicador_Gestion4[#All],3,TRUE)</f>
        <v>Por Ejecutar</v>
      </c>
      <c r="R2810" s="232">
        <f>SUBTOTAL(9,$N$2810:$N2810)</f>
        <v>0</v>
      </c>
      <c r="S2810" s="233">
        <f>SUBTOTAL(9,$O$2810:$O2810)</f>
        <v>0</v>
      </c>
      <c r="T2810" s="234">
        <f>IFERROR(+Revisión_Avance_Periodo!$S2810/Revisión_Avance_Periodo!$R2810,0)</f>
        <v>0</v>
      </c>
      <c r="U2810" s="191">
        <f>SUBTOTAL(9,N2810:N2821)</f>
        <v>1</v>
      </c>
      <c r="V2810" s="192">
        <f>SUBTOTAL(9,O2810:O2821)</f>
        <v>0</v>
      </c>
      <c r="W2810" s="176">
        <f t="shared" ref="W2810" si="539">+V2810/U2810</f>
        <v>0</v>
      </c>
      <c r="X2810" s="176"/>
      <c r="Y2810" s="176">
        <f>100%-Revisión_Avance_Periodo!$W2810</f>
        <v>1</v>
      </c>
      <c r="Z2810" s="178" t="str">
        <f>VLOOKUP(W2810,Tabla_Indicador_Gestion4[],3,TRUE)</f>
        <v>Por Ejecutar</v>
      </c>
      <c r="AA2810" s="179">
        <f>Revisión_Avance_Periodo!$W2810*Revisión_Avance_Periodo!$L2810</f>
        <v>0</v>
      </c>
    </row>
    <row r="2811" spans="1:27" x14ac:dyDescent="0.25">
      <c r="A2811" s="94">
        <v>237</v>
      </c>
      <c r="B2811" s="96" t="str">
        <f>CONCATENATE(Revisión_Avance_Periodo!$C2811,";",Revisión_Avance_Periodo!$E2811,";",Revisión_Avance_Periodo!$I2811)</f>
        <v>OE1;PR_10;ACT_105</v>
      </c>
      <c r="C2811" s="180" t="s">
        <v>9</v>
      </c>
      <c r="D2811" s="181" t="str">
        <f>VLOOKUP(Revisión_Avance_Periodo!$C2811,Componentes_BD!$F$1:$G$5,2,FALSE)</f>
        <v>Fortalecer la Vigilancia.</v>
      </c>
      <c r="E2811" s="119" t="s">
        <v>12</v>
      </c>
      <c r="F2811" s="95">
        <v>11</v>
      </c>
      <c r="G2811" s="95" t="str">
        <f>VLOOKUP(Revisión_Avance_Periodo!$A2811,BD_Seguimiento_OAP_2019!$A$2:$G$294,7,FALSE)</f>
        <v>PAI</v>
      </c>
      <c r="H2811" s="95" t="str">
        <f>VLOOKUP(Revisión_Avance_Periodo!$A2811,BD_Seguimiento_OAP_2019!$A$2:$J$294,10,FALSE)</f>
        <v>PAI_07 - Rendición de Cuentas</v>
      </c>
      <c r="I2811" s="95" t="s">
        <v>1859</v>
      </c>
      <c r="J2811" s="95" t="str">
        <f>VLOOKUP(Revisión_Avance_Periodo!$I2811,BD_Seguimiento_OAP_2019!$L:$M,2,FALSE)</f>
        <v>Realizar audiencia pública de rendición de cuentas  presencial (depende de los recursos financieros de la entidad y de una posible convocatoria a una audiencia sectorial por parte del Mintransporte)</v>
      </c>
      <c r="K2811" s="119" t="s">
        <v>59</v>
      </c>
      <c r="L2811" s="172">
        <v>4.4642857142857152E-4</v>
      </c>
      <c r="M2811" s="182" t="s">
        <v>105</v>
      </c>
      <c r="N2811" s="190">
        <f>INDEX(BD_Seguimiento_OAP_2019!$AH$3:$AS$294,MATCH(Revisión_Avance_Periodo!$I2811,BD_Seguimiento_OAP_2019!$L$3:$L$294,0),MATCH(Revisión_Avance_Periodo!$M2811,BD_Seguimiento_OAP_2019!$AH$2:$AS$2,0))</f>
        <v>0</v>
      </c>
      <c r="O2811" s="190">
        <f>INDEX(BD_Seguimiento_OAP_2019!$AV$3:$BG$294,MATCH(Revisión_Avance_Periodo!$I2811,BD_Seguimiento_OAP_2019!$L$3:$L$294,0),MATCH(Revisión_Avance_Periodo!$M2811,BD_Seguimiento_OAP_2019!$AV$2:$BG$2,0))</f>
        <v>0</v>
      </c>
      <c r="P2811" s="175">
        <f t="shared" si="538"/>
        <v>0</v>
      </c>
      <c r="Q2811" s="182" t="str">
        <f>VLOOKUP(P2811,Tabla_Indicador_Gestion4[#All],3,TRUE)</f>
        <v>Por Ejecutar</v>
      </c>
      <c r="R2811" s="229">
        <f>SUBTOTAL(9,$N$2810:$N2811)</f>
        <v>0</v>
      </c>
      <c r="S2811" s="230">
        <f>SUBTOTAL(9,$O$2810:$O2811)</f>
        <v>0</v>
      </c>
      <c r="T2811" s="231">
        <f>IFERROR(+Revisión_Avance_Periodo!$S2811/Revisión_Avance_Periodo!$R2811,0)</f>
        <v>0</v>
      </c>
      <c r="U2811" s="184"/>
      <c r="V2811" s="185"/>
      <c r="W2811" s="183"/>
      <c r="X2811" s="183"/>
      <c r="Y2811" s="183"/>
      <c r="Z2811" s="186"/>
      <c r="AA2811" s="187"/>
    </row>
    <row r="2812" spans="1:27" x14ac:dyDescent="0.25">
      <c r="A2812" s="88">
        <v>237</v>
      </c>
      <c r="B2812" s="91" t="str">
        <f>CONCATENATE(Revisión_Avance_Periodo!$C2812,";",Revisión_Avance_Periodo!$E2812,";",Revisión_Avance_Periodo!$I2812)</f>
        <v>OE1;PR_10;ACT_105</v>
      </c>
      <c r="C2812" s="170" t="s">
        <v>9</v>
      </c>
      <c r="D2812" s="171" t="str">
        <f>VLOOKUP(Revisión_Avance_Periodo!$C2812,Componentes_BD!$F$1:$G$5,2,FALSE)</f>
        <v>Fortalecer la Vigilancia.</v>
      </c>
      <c r="E2812" s="106" t="s">
        <v>12</v>
      </c>
      <c r="F2812" s="89">
        <v>11</v>
      </c>
      <c r="G2812" s="89" t="str">
        <f>VLOOKUP(Revisión_Avance_Periodo!$A2812,BD_Seguimiento_OAP_2019!$A$2:$G$294,7,FALSE)</f>
        <v>PAI</v>
      </c>
      <c r="H2812" s="89" t="str">
        <f>VLOOKUP(Revisión_Avance_Periodo!$A2812,BD_Seguimiento_OAP_2019!$A$2:$J$294,10,FALSE)</f>
        <v>PAI_07 - Rendición de Cuentas</v>
      </c>
      <c r="I2812" s="89" t="s">
        <v>1859</v>
      </c>
      <c r="J2812" s="89" t="str">
        <f>VLOOKUP(Revisión_Avance_Periodo!$I2812,BD_Seguimiento_OAP_2019!$L:$M,2,FALSE)</f>
        <v>Realizar audiencia pública de rendición de cuentas  presencial (depende de los recursos financieros de la entidad y de una posible convocatoria a una audiencia sectorial por parte del Mintransporte)</v>
      </c>
      <c r="K2812" s="106" t="s">
        <v>59</v>
      </c>
      <c r="L2812" s="172">
        <v>4.4642857142857152E-4</v>
      </c>
      <c r="M2812" s="173" t="s">
        <v>106</v>
      </c>
      <c r="N2812" s="190">
        <f>INDEX(BD_Seguimiento_OAP_2019!$AH$3:$AS$294,MATCH(Revisión_Avance_Periodo!$I2812,BD_Seguimiento_OAP_2019!$L$3:$L$294,0),MATCH(Revisión_Avance_Periodo!$M2812,BD_Seguimiento_OAP_2019!$AH$2:$AS$2,0))</f>
        <v>0</v>
      </c>
      <c r="O2812" s="190">
        <f>INDEX(BD_Seguimiento_OAP_2019!$AV$3:$BG$294,MATCH(Revisión_Avance_Periodo!$I2812,BD_Seguimiento_OAP_2019!$L$3:$L$294,0),MATCH(Revisión_Avance_Periodo!$M2812,BD_Seguimiento_OAP_2019!$AV$2:$BG$2,0))</f>
        <v>0</v>
      </c>
      <c r="P2812" s="175">
        <f t="shared" si="538"/>
        <v>0</v>
      </c>
      <c r="Q2812" s="173" t="str">
        <f>VLOOKUP(P2812,Tabla_Indicador_Gestion4[#All],3,TRUE)</f>
        <v>Por Ejecutar</v>
      </c>
      <c r="R2812" s="229">
        <f>SUBTOTAL(9,$N$2810:$N2812)</f>
        <v>0</v>
      </c>
      <c r="S2812" s="230">
        <f>SUBTOTAL(9,$O$2810:$O2812)</f>
        <v>0</v>
      </c>
      <c r="T2812" s="231">
        <f>IFERROR(+Revisión_Avance_Periodo!$S2812/Revisión_Avance_Periodo!$R2812,0)</f>
        <v>0</v>
      </c>
      <c r="U2812" s="184"/>
      <c r="V2812" s="185"/>
      <c r="W2812" s="183"/>
      <c r="X2812" s="183"/>
      <c r="Y2812" s="183"/>
      <c r="Z2812" s="186"/>
      <c r="AA2812" s="187"/>
    </row>
    <row r="2813" spans="1:27" x14ac:dyDescent="0.25">
      <c r="A2813" s="94">
        <v>237</v>
      </c>
      <c r="B2813" s="96" t="str">
        <f>CONCATENATE(Revisión_Avance_Periodo!$C2813,";",Revisión_Avance_Periodo!$E2813,";",Revisión_Avance_Periodo!$I2813)</f>
        <v>OE1;PR_10;ACT_105</v>
      </c>
      <c r="C2813" s="180" t="s">
        <v>9</v>
      </c>
      <c r="D2813" s="181" t="str">
        <f>VLOOKUP(Revisión_Avance_Periodo!$C2813,Componentes_BD!$F$1:$G$5,2,FALSE)</f>
        <v>Fortalecer la Vigilancia.</v>
      </c>
      <c r="E2813" s="119" t="s">
        <v>12</v>
      </c>
      <c r="F2813" s="95">
        <v>11</v>
      </c>
      <c r="G2813" s="95" t="str">
        <f>VLOOKUP(Revisión_Avance_Periodo!$A2813,BD_Seguimiento_OAP_2019!$A$2:$G$294,7,FALSE)</f>
        <v>PAI</v>
      </c>
      <c r="H2813" s="95" t="str">
        <f>VLOOKUP(Revisión_Avance_Periodo!$A2813,BD_Seguimiento_OAP_2019!$A$2:$J$294,10,FALSE)</f>
        <v>PAI_07 - Rendición de Cuentas</v>
      </c>
      <c r="I2813" s="95" t="s">
        <v>1859</v>
      </c>
      <c r="J2813" s="95" t="str">
        <f>VLOOKUP(Revisión_Avance_Periodo!$I2813,BD_Seguimiento_OAP_2019!$L:$M,2,FALSE)</f>
        <v>Realizar audiencia pública de rendición de cuentas  presencial (depende de los recursos financieros de la entidad y de una posible convocatoria a una audiencia sectorial por parte del Mintransporte)</v>
      </c>
      <c r="K2813" s="119" t="s">
        <v>59</v>
      </c>
      <c r="L2813" s="172">
        <v>4.4642857142857152E-4</v>
      </c>
      <c r="M2813" s="182" t="s">
        <v>107</v>
      </c>
      <c r="N2813" s="190">
        <f>INDEX(BD_Seguimiento_OAP_2019!$AH$3:$AS$294,MATCH(Revisión_Avance_Periodo!$I2813,BD_Seguimiento_OAP_2019!$L$3:$L$294,0),MATCH(Revisión_Avance_Periodo!$M2813,BD_Seguimiento_OAP_2019!$AH$2:$AS$2,0))</f>
        <v>0</v>
      </c>
      <c r="O2813" s="190">
        <f>INDEX(BD_Seguimiento_OAP_2019!$AV$3:$BG$294,MATCH(Revisión_Avance_Periodo!$I2813,BD_Seguimiento_OAP_2019!$L$3:$L$294,0),MATCH(Revisión_Avance_Periodo!$M2813,BD_Seguimiento_OAP_2019!$AV$2:$BG$2,0))</f>
        <v>0</v>
      </c>
      <c r="P2813" s="175">
        <f t="shared" si="538"/>
        <v>0</v>
      </c>
      <c r="Q2813" s="182" t="str">
        <f>VLOOKUP(P2813,Tabla_Indicador_Gestion4[#All],3,TRUE)</f>
        <v>Por Ejecutar</v>
      </c>
      <c r="R2813" s="229">
        <f>SUBTOTAL(9,$N$2810:$N2813)</f>
        <v>0</v>
      </c>
      <c r="S2813" s="230">
        <f>SUBTOTAL(9,$O$2810:$O2813)</f>
        <v>0</v>
      </c>
      <c r="T2813" s="231">
        <f>IFERROR(+Revisión_Avance_Periodo!$S2813/Revisión_Avance_Periodo!$R2813,0)</f>
        <v>0</v>
      </c>
      <c r="U2813" s="184"/>
      <c r="V2813" s="185"/>
      <c r="W2813" s="183"/>
      <c r="X2813" s="183"/>
      <c r="Y2813" s="183"/>
      <c r="Z2813" s="186"/>
      <c r="AA2813" s="187"/>
    </row>
    <row r="2814" spans="1:27" x14ac:dyDescent="0.25">
      <c r="A2814" s="88">
        <v>237</v>
      </c>
      <c r="B2814" s="91" t="str">
        <f>CONCATENATE(Revisión_Avance_Periodo!$C2814,";",Revisión_Avance_Periodo!$E2814,";",Revisión_Avance_Periodo!$I2814)</f>
        <v>OE1;PR_10;ACT_105</v>
      </c>
      <c r="C2814" s="170" t="s">
        <v>9</v>
      </c>
      <c r="D2814" s="171" t="str">
        <f>VLOOKUP(Revisión_Avance_Periodo!$C2814,Componentes_BD!$F$1:$G$5,2,FALSE)</f>
        <v>Fortalecer la Vigilancia.</v>
      </c>
      <c r="E2814" s="106" t="s">
        <v>12</v>
      </c>
      <c r="F2814" s="89">
        <v>11</v>
      </c>
      <c r="G2814" s="89" t="str">
        <f>VLOOKUP(Revisión_Avance_Periodo!$A2814,BD_Seguimiento_OAP_2019!$A$2:$G$294,7,FALSE)</f>
        <v>PAI</v>
      </c>
      <c r="H2814" s="89" t="str">
        <f>VLOOKUP(Revisión_Avance_Periodo!$A2814,BD_Seguimiento_OAP_2019!$A$2:$J$294,10,FALSE)</f>
        <v>PAI_07 - Rendición de Cuentas</v>
      </c>
      <c r="I2814" s="89" t="s">
        <v>1859</v>
      </c>
      <c r="J2814" s="89" t="str">
        <f>VLOOKUP(Revisión_Avance_Periodo!$I2814,BD_Seguimiento_OAP_2019!$L:$M,2,FALSE)</f>
        <v>Realizar audiencia pública de rendición de cuentas  presencial (depende de los recursos financieros de la entidad y de una posible convocatoria a una audiencia sectorial por parte del Mintransporte)</v>
      </c>
      <c r="K2814" s="106" t="s">
        <v>59</v>
      </c>
      <c r="L2814" s="172">
        <v>4.4642857142857152E-4</v>
      </c>
      <c r="M2814" s="173" t="s">
        <v>108</v>
      </c>
      <c r="N2814" s="190">
        <f>INDEX(BD_Seguimiento_OAP_2019!$AH$3:$AS$294,MATCH(Revisión_Avance_Periodo!$I2814,BD_Seguimiento_OAP_2019!$L$3:$L$294,0),MATCH(Revisión_Avance_Periodo!$M2814,BD_Seguimiento_OAP_2019!$AH$2:$AS$2,0))</f>
        <v>0</v>
      </c>
      <c r="O2814" s="190">
        <f>INDEX(BD_Seguimiento_OAP_2019!$AV$3:$BG$294,MATCH(Revisión_Avance_Periodo!$I2814,BD_Seguimiento_OAP_2019!$L$3:$L$294,0),MATCH(Revisión_Avance_Periodo!$M2814,BD_Seguimiento_OAP_2019!$AV$2:$BG$2,0))</f>
        <v>0</v>
      </c>
      <c r="P2814" s="175">
        <f t="shared" si="538"/>
        <v>0</v>
      </c>
      <c r="Q2814" s="173" t="str">
        <f>VLOOKUP(P2814,Tabla_Indicador_Gestion4[#All],3,TRUE)</f>
        <v>Por Ejecutar</v>
      </c>
      <c r="R2814" s="229">
        <f>SUBTOTAL(9,$N$2810:$N2814)</f>
        <v>0</v>
      </c>
      <c r="S2814" s="230">
        <f>SUBTOTAL(9,$O$2810:$O2814)</f>
        <v>0</v>
      </c>
      <c r="T2814" s="231">
        <f>IFERROR(+Revisión_Avance_Periodo!$S2814/Revisión_Avance_Periodo!$R2814,0)</f>
        <v>0</v>
      </c>
      <c r="U2814" s="184"/>
      <c r="V2814" s="185"/>
      <c r="W2814" s="183"/>
      <c r="X2814" s="183"/>
      <c r="Y2814" s="183"/>
      <c r="Z2814" s="186"/>
      <c r="AA2814" s="187"/>
    </row>
    <row r="2815" spans="1:27" x14ac:dyDescent="0.25">
      <c r="A2815" s="94">
        <v>237</v>
      </c>
      <c r="B2815" s="96" t="str">
        <f>CONCATENATE(Revisión_Avance_Periodo!$C2815,";",Revisión_Avance_Periodo!$E2815,";",Revisión_Avance_Periodo!$I2815)</f>
        <v>OE1;PR_10;ACT_105</v>
      </c>
      <c r="C2815" s="180" t="s">
        <v>9</v>
      </c>
      <c r="D2815" s="181" t="str">
        <f>VLOOKUP(Revisión_Avance_Periodo!$C2815,Componentes_BD!$F$1:$G$5,2,FALSE)</f>
        <v>Fortalecer la Vigilancia.</v>
      </c>
      <c r="E2815" s="119" t="s">
        <v>12</v>
      </c>
      <c r="F2815" s="95">
        <v>11</v>
      </c>
      <c r="G2815" s="95" t="str">
        <f>VLOOKUP(Revisión_Avance_Periodo!$A2815,BD_Seguimiento_OAP_2019!$A$2:$G$294,7,FALSE)</f>
        <v>PAI</v>
      </c>
      <c r="H2815" s="95" t="str">
        <f>VLOOKUP(Revisión_Avance_Periodo!$A2815,BD_Seguimiento_OAP_2019!$A$2:$J$294,10,FALSE)</f>
        <v>PAI_07 - Rendición de Cuentas</v>
      </c>
      <c r="I2815" s="95" t="s">
        <v>1859</v>
      </c>
      <c r="J2815" s="95" t="str">
        <f>VLOOKUP(Revisión_Avance_Periodo!$I2815,BD_Seguimiento_OAP_2019!$L:$M,2,FALSE)</f>
        <v>Realizar audiencia pública de rendición de cuentas  presencial (depende de los recursos financieros de la entidad y de una posible convocatoria a una audiencia sectorial por parte del Mintransporte)</v>
      </c>
      <c r="K2815" s="119" t="s">
        <v>59</v>
      </c>
      <c r="L2815" s="172">
        <v>4.4642857142857152E-4</v>
      </c>
      <c r="M2815" s="182" t="s">
        <v>109</v>
      </c>
      <c r="N2815" s="190">
        <f>INDEX(BD_Seguimiento_OAP_2019!$AH$3:$AS$294,MATCH(Revisión_Avance_Periodo!$I2815,BD_Seguimiento_OAP_2019!$L$3:$L$294,0),MATCH(Revisión_Avance_Periodo!$M2815,BD_Seguimiento_OAP_2019!$AH$2:$AS$2,0))</f>
        <v>0</v>
      </c>
      <c r="O2815" s="190">
        <f>INDEX(BD_Seguimiento_OAP_2019!$AV$3:$BG$294,MATCH(Revisión_Avance_Periodo!$I2815,BD_Seguimiento_OAP_2019!$L$3:$L$294,0),MATCH(Revisión_Avance_Periodo!$M2815,BD_Seguimiento_OAP_2019!$AV$2:$BG$2,0))</f>
        <v>0</v>
      </c>
      <c r="P2815" s="175">
        <f t="shared" si="538"/>
        <v>0</v>
      </c>
      <c r="Q2815" s="182" t="str">
        <f>VLOOKUP(P2815,Tabla_Indicador_Gestion4[#All],3,TRUE)</f>
        <v>Por Ejecutar</v>
      </c>
      <c r="R2815" s="229">
        <f>SUBTOTAL(9,$N$2810:$N2815)</f>
        <v>0</v>
      </c>
      <c r="S2815" s="230">
        <f>SUBTOTAL(9,$O$2810:$O2815)</f>
        <v>0</v>
      </c>
      <c r="T2815" s="231">
        <f>IFERROR(+Revisión_Avance_Periodo!$S2815/Revisión_Avance_Periodo!$R2815,0)</f>
        <v>0</v>
      </c>
      <c r="U2815" s="184"/>
      <c r="V2815" s="185"/>
      <c r="W2815" s="183"/>
      <c r="X2815" s="183"/>
      <c r="Y2815" s="183"/>
      <c r="Z2815" s="186"/>
      <c r="AA2815" s="187"/>
    </row>
    <row r="2816" spans="1:27" x14ac:dyDescent="0.25">
      <c r="A2816" s="88">
        <v>237</v>
      </c>
      <c r="B2816" s="91" t="str">
        <f>CONCATENATE(Revisión_Avance_Periodo!$C2816,";",Revisión_Avance_Periodo!$E2816,";",Revisión_Avance_Periodo!$I2816)</f>
        <v>OE1;PR_10;ACT_105</v>
      </c>
      <c r="C2816" s="170" t="s">
        <v>9</v>
      </c>
      <c r="D2816" s="171" t="str">
        <f>VLOOKUP(Revisión_Avance_Periodo!$C2816,Componentes_BD!$F$1:$G$5,2,FALSE)</f>
        <v>Fortalecer la Vigilancia.</v>
      </c>
      <c r="E2816" s="106" t="s">
        <v>12</v>
      </c>
      <c r="F2816" s="89">
        <v>11</v>
      </c>
      <c r="G2816" s="89" t="str">
        <f>VLOOKUP(Revisión_Avance_Periodo!$A2816,BD_Seguimiento_OAP_2019!$A$2:$G$294,7,FALSE)</f>
        <v>PAI</v>
      </c>
      <c r="H2816" s="89" t="str">
        <f>VLOOKUP(Revisión_Avance_Periodo!$A2816,BD_Seguimiento_OAP_2019!$A$2:$J$294,10,FALSE)</f>
        <v>PAI_07 - Rendición de Cuentas</v>
      </c>
      <c r="I2816" s="89" t="s">
        <v>1859</v>
      </c>
      <c r="J2816" s="89" t="str">
        <f>VLOOKUP(Revisión_Avance_Periodo!$I2816,BD_Seguimiento_OAP_2019!$L:$M,2,FALSE)</f>
        <v>Realizar audiencia pública de rendición de cuentas  presencial (depende de los recursos financieros de la entidad y de una posible convocatoria a una audiencia sectorial por parte del Mintransporte)</v>
      </c>
      <c r="K2816" s="106" t="s">
        <v>59</v>
      </c>
      <c r="L2816" s="172">
        <v>4.4642857142857152E-4</v>
      </c>
      <c r="M2816" s="173" t="s">
        <v>110</v>
      </c>
      <c r="N2816" s="190">
        <f>INDEX(BD_Seguimiento_OAP_2019!$AH$3:$AS$294,MATCH(Revisión_Avance_Periodo!$I2816,BD_Seguimiento_OAP_2019!$L$3:$L$294,0),MATCH(Revisión_Avance_Periodo!$M2816,BD_Seguimiento_OAP_2019!$AH$2:$AS$2,0))</f>
        <v>0</v>
      </c>
      <c r="O2816" s="190">
        <f>INDEX(BD_Seguimiento_OAP_2019!$AV$3:$BG$294,MATCH(Revisión_Avance_Periodo!$I2816,BD_Seguimiento_OAP_2019!$L$3:$L$294,0),MATCH(Revisión_Avance_Periodo!$M2816,BD_Seguimiento_OAP_2019!$AV$2:$BG$2,0))</f>
        <v>0</v>
      </c>
      <c r="P2816" s="175">
        <f t="shared" si="538"/>
        <v>0</v>
      </c>
      <c r="Q2816" s="173" t="str">
        <f>VLOOKUP(P2816,Tabla_Indicador_Gestion4[#All],3,TRUE)</f>
        <v>Por Ejecutar</v>
      </c>
      <c r="R2816" s="229">
        <f>SUBTOTAL(9,$N$2810:$N2816)</f>
        <v>0</v>
      </c>
      <c r="S2816" s="230">
        <f>SUBTOTAL(9,$O$2810:$O2816)</f>
        <v>0</v>
      </c>
      <c r="T2816" s="231">
        <f>IFERROR(+Revisión_Avance_Periodo!$S2816/Revisión_Avance_Periodo!$R2816,0)</f>
        <v>0</v>
      </c>
      <c r="U2816" s="184"/>
      <c r="V2816" s="185"/>
      <c r="W2816" s="183"/>
      <c r="X2816" s="183"/>
      <c r="Y2816" s="183"/>
      <c r="Z2816" s="186"/>
      <c r="AA2816" s="187"/>
    </row>
    <row r="2817" spans="1:27" x14ac:dyDescent="0.25">
      <c r="A2817" s="94">
        <v>237</v>
      </c>
      <c r="B2817" s="96" t="str">
        <f>CONCATENATE(Revisión_Avance_Periodo!$C2817,";",Revisión_Avance_Periodo!$E2817,";",Revisión_Avance_Periodo!$I2817)</f>
        <v>OE1;PR_10;ACT_105</v>
      </c>
      <c r="C2817" s="180" t="s">
        <v>9</v>
      </c>
      <c r="D2817" s="181" t="str">
        <f>VLOOKUP(Revisión_Avance_Periodo!$C2817,Componentes_BD!$F$1:$G$5,2,FALSE)</f>
        <v>Fortalecer la Vigilancia.</v>
      </c>
      <c r="E2817" s="119" t="s">
        <v>12</v>
      </c>
      <c r="F2817" s="95">
        <v>11</v>
      </c>
      <c r="G2817" s="95" t="str">
        <f>VLOOKUP(Revisión_Avance_Periodo!$A2817,BD_Seguimiento_OAP_2019!$A$2:$G$294,7,FALSE)</f>
        <v>PAI</v>
      </c>
      <c r="H2817" s="95" t="str">
        <f>VLOOKUP(Revisión_Avance_Periodo!$A2817,BD_Seguimiento_OAP_2019!$A$2:$J$294,10,FALSE)</f>
        <v>PAI_07 - Rendición de Cuentas</v>
      </c>
      <c r="I2817" s="95" t="s">
        <v>1859</v>
      </c>
      <c r="J2817" s="95" t="str">
        <f>VLOOKUP(Revisión_Avance_Periodo!$I2817,BD_Seguimiento_OAP_2019!$L:$M,2,FALSE)</f>
        <v>Realizar audiencia pública de rendición de cuentas  presencial (depende de los recursos financieros de la entidad y de una posible convocatoria a una audiencia sectorial por parte del Mintransporte)</v>
      </c>
      <c r="K2817" s="119" t="s">
        <v>59</v>
      </c>
      <c r="L2817" s="172">
        <v>4.4642857142857152E-4</v>
      </c>
      <c r="M2817" s="182" t="s">
        <v>111</v>
      </c>
      <c r="N2817" s="190">
        <f>INDEX(BD_Seguimiento_OAP_2019!$AH$3:$AS$294,MATCH(Revisión_Avance_Periodo!$I2817,BD_Seguimiento_OAP_2019!$L$3:$L$294,0),MATCH(Revisión_Avance_Periodo!$M2817,BD_Seguimiento_OAP_2019!$AH$2:$AS$2,0))</f>
        <v>0</v>
      </c>
      <c r="O2817" s="190">
        <f>INDEX(BD_Seguimiento_OAP_2019!$AV$3:$BG$294,MATCH(Revisión_Avance_Periodo!$I2817,BD_Seguimiento_OAP_2019!$L$3:$L$294,0),MATCH(Revisión_Avance_Periodo!$M2817,BD_Seguimiento_OAP_2019!$AV$2:$BG$2,0))</f>
        <v>0</v>
      </c>
      <c r="P2817" s="175">
        <f t="shared" si="538"/>
        <v>0</v>
      </c>
      <c r="Q2817" s="182" t="str">
        <f>VLOOKUP(P2817,Tabla_Indicador_Gestion4[#All],3,TRUE)</f>
        <v>Por Ejecutar</v>
      </c>
      <c r="R2817" s="229">
        <f>SUBTOTAL(9,$N$2810:$N2817)</f>
        <v>0</v>
      </c>
      <c r="S2817" s="230">
        <f>SUBTOTAL(9,$O$2810:$O2817)</f>
        <v>0</v>
      </c>
      <c r="T2817" s="231">
        <f>IFERROR(+Revisión_Avance_Periodo!$S2817/Revisión_Avance_Periodo!$R2817,0)</f>
        <v>0</v>
      </c>
      <c r="U2817" s="184"/>
      <c r="V2817" s="185"/>
      <c r="W2817" s="183"/>
      <c r="X2817" s="183"/>
      <c r="Y2817" s="183"/>
      <c r="Z2817" s="186"/>
      <c r="AA2817" s="187"/>
    </row>
    <row r="2818" spans="1:27" x14ac:dyDescent="0.25">
      <c r="A2818" s="88">
        <v>237</v>
      </c>
      <c r="B2818" s="91" t="str">
        <f>CONCATENATE(Revisión_Avance_Periodo!$C2818,";",Revisión_Avance_Periodo!$E2818,";",Revisión_Avance_Periodo!$I2818)</f>
        <v>OE1;PR_10;ACT_105</v>
      </c>
      <c r="C2818" s="170" t="s">
        <v>9</v>
      </c>
      <c r="D2818" s="171" t="str">
        <f>VLOOKUP(Revisión_Avance_Periodo!$C2818,Componentes_BD!$F$1:$G$5,2,FALSE)</f>
        <v>Fortalecer la Vigilancia.</v>
      </c>
      <c r="E2818" s="106" t="s">
        <v>12</v>
      </c>
      <c r="F2818" s="89">
        <v>11</v>
      </c>
      <c r="G2818" s="89" t="str">
        <f>VLOOKUP(Revisión_Avance_Periodo!$A2818,BD_Seguimiento_OAP_2019!$A$2:$G$294,7,FALSE)</f>
        <v>PAI</v>
      </c>
      <c r="H2818" s="89" t="str">
        <f>VLOOKUP(Revisión_Avance_Periodo!$A2818,BD_Seguimiento_OAP_2019!$A$2:$J$294,10,FALSE)</f>
        <v>PAI_07 - Rendición de Cuentas</v>
      </c>
      <c r="I2818" s="89" t="s">
        <v>1859</v>
      </c>
      <c r="J2818" s="89" t="str">
        <f>VLOOKUP(Revisión_Avance_Periodo!$I2818,BD_Seguimiento_OAP_2019!$L:$M,2,FALSE)</f>
        <v>Realizar audiencia pública de rendición de cuentas  presencial (depende de los recursos financieros de la entidad y de una posible convocatoria a una audiencia sectorial por parte del Mintransporte)</v>
      </c>
      <c r="K2818" s="106" t="s">
        <v>59</v>
      </c>
      <c r="L2818" s="172">
        <v>4.4642857142857152E-4</v>
      </c>
      <c r="M2818" s="173" t="s">
        <v>112</v>
      </c>
      <c r="N2818" s="190">
        <f>INDEX(BD_Seguimiento_OAP_2019!$AH$3:$AS$294,MATCH(Revisión_Avance_Periodo!$I2818,BD_Seguimiento_OAP_2019!$L$3:$L$294,0),MATCH(Revisión_Avance_Periodo!$M2818,BD_Seguimiento_OAP_2019!$AH$2:$AS$2,0))</f>
        <v>0</v>
      </c>
      <c r="O2818" s="190">
        <f>INDEX(BD_Seguimiento_OAP_2019!$AV$3:$BG$294,MATCH(Revisión_Avance_Periodo!$I2818,BD_Seguimiento_OAP_2019!$L$3:$L$294,0),MATCH(Revisión_Avance_Periodo!$M2818,BD_Seguimiento_OAP_2019!$AV$2:$BG$2,0))</f>
        <v>0</v>
      </c>
      <c r="P2818" s="175">
        <f t="shared" si="538"/>
        <v>0</v>
      </c>
      <c r="Q2818" s="173" t="str">
        <f>VLOOKUP(P2818,Tabla_Indicador_Gestion4[#All],3,TRUE)</f>
        <v>Por Ejecutar</v>
      </c>
      <c r="R2818" s="229">
        <f>SUBTOTAL(9,$N$2810:$N2818)</f>
        <v>0</v>
      </c>
      <c r="S2818" s="230">
        <f>SUBTOTAL(9,$O$2810:$O2818)</f>
        <v>0</v>
      </c>
      <c r="T2818" s="231">
        <f>IFERROR(+Revisión_Avance_Periodo!$S2818/Revisión_Avance_Periodo!$R2818,0)</f>
        <v>0</v>
      </c>
      <c r="U2818" s="184"/>
      <c r="V2818" s="185"/>
      <c r="W2818" s="183"/>
      <c r="X2818" s="183"/>
      <c r="Y2818" s="183"/>
      <c r="Z2818" s="186"/>
      <c r="AA2818" s="187"/>
    </row>
    <row r="2819" spans="1:27" x14ac:dyDescent="0.25">
      <c r="A2819" s="94">
        <v>237</v>
      </c>
      <c r="B2819" s="96" t="str">
        <f>CONCATENATE(Revisión_Avance_Periodo!$C2819,";",Revisión_Avance_Periodo!$E2819,";",Revisión_Avance_Periodo!$I2819)</f>
        <v>OE1;PR_10;ACT_105</v>
      </c>
      <c r="C2819" s="180" t="s">
        <v>9</v>
      </c>
      <c r="D2819" s="181" t="str">
        <f>VLOOKUP(Revisión_Avance_Periodo!$C2819,Componentes_BD!$F$1:$G$5,2,FALSE)</f>
        <v>Fortalecer la Vigilancia.</v>
      </c>
      <c r="E2819" s="119" t="s">
        <v>12</v>
      </c>
      <c r="F2819" s="95">
        <v>11</v>
      </c>
      <c r="G2819" s="95" t="str">
        <f>VLOOKUP(Revisión_Avance_Periodo!$A2819,BD_Seguimiento_OAP_2019!$A$2:$G$294,7,FALSE)</f>
        <v>PAI</v>
      </c>
      <c r="H2819" s="95" t="str">
        <f>VLOOKUP(Revisión_Avance_Periodo!$A2819,BD_Seguimiento_OAP_2019!$A$2:$J$294,10,FALSE)</f>
        <v>PAI_07 - Rendición de Cuentas</v>
      </c>
      <c r="I2819" s="95" t="s">
        <v>1859</v>
      </c>
      <c r="J2819" s="95" t="str">
        <f>VLOOKUP(Revisión_Avance_Periodo!$I2819,BD_Seguimiento_OAP_2019!$L:$M,2,FALSE)</f>
        <v>Realizar audiencia pública de rendición de cuentas  presencial (depende de los recursos financieros de la entidad y de una posible convocatoria a una audiencia sectorial por parte del Mintransporte)</v>
      </c>
      <c r="K2819" s="119" t="s">
        <v>59</v>
      </c>
      <c r="L2819" s="172">
        <v>4.4642857142857152E-4</v>
      </c>
      <c r="M2819" s="182" t="s">
        <v>113</v>
      </c>
      <c r="N2819" s="190">
        <f>INDEX(BD_Seguimiento_OAP_2019!$AH$3:$AS$294,MATCH(Revisión_Avance_Periodo!$I2819,BD_Seguimiento_OAP_2019!$L$3:$L$294,0),MATCH(Revisión_Avance_Periodo!$M2819,BD_Seguimiento_OAP_2019!$AH$2:$AS$2,0))</f>
        <v>0</v>
      </c>
      <c r="O2819" s="190">
        <f>INDEX(BD_Seguimiento_OAP_2019!$AV$3:$BG$294,MATCH(Revisión_Avance_Periodo!$I2819,BD_Seguimiento_OAP_2019!$L$3:$L$294,0),MATCH(Revisión_Avance_Periodo!$M2819,BD_Seguimiento_OAP_2019!$AV$2:$BG$2,0))</f>
        <v>0</v>
      </c>
      <c r="P2819" s="175">
        <f t="shared" si="538"/>
        <v>0</v>
      </c>
      <c r="Q2819" s="182" t="str">
        <f>VLOOKUP(P2819,Tabla_Indicador_Gestion4[#All],3,TRUE)</f>
        <v>Por Ejecutar</v>
      </c>
      <c r="R2819" s="229">
        <f>SUBTOTAL(9,$N$2810:$N2819)</f>
        <v>0</v>
      </c>
      <c r="S2819" s="230">
        <f>SUBTOTAL(9,$O$2810:$O2819)</f>
        <v>0</v>
      </c>
      <c r="T2819" s="231">
        <f>IFERROR(+Revisión_Avance_Periodo!$S2819/Revisión_Avance_Periodo!$R2819,0)</f>
        <v>0</v>
      </c>
      <c r="U2819" s="184"/>
      <c r="V2819" s="185"/>
      <c r="W2819" s="183"/>
      <c r="X2819" s="183"/>
      <c r="Y2819" s="183"/>
      <c r="Z2819" s="186"/>
      <c r="AA2819" s="187"/>
    </row>
    <row r="2820" spans="1:27" x14ac:dyDescent="0.25">
      <c r="A2820" s="88">
        <v>237</v>
      </c>
      <c r="B2820" s="91" t="str">
        <f>CONCATENATE(Revisión_Avance_Periodo!$C2820,";",Revisión_Avance_Periodo!$E2820,";",Revisión_Avance_Periodo!$I2820)</f>
        <v>OE1;PR_10;ACT_105</v>
      </c>
      <c r="C2820" s="170" t="s">
        <v>9</v>
      </c>
      <c r="D2820" s="171" t="str">
        <f>VLOOKUP(Revisión_Avance_Periodo!$C2820,Componentes_BD!$F$1:$G$5,2,FALSE)</f>
        <v>Fortalecer la Vigilancia.</v>
      </c>
      <c r="E2820" s="106" t="s">
        <v>12</v>
      </c>
      <c r="F2820" s="89">
        <v>11</v>
      </c>
      <c r="G2820" s="89" t="str">
        <f>VLOOKUP(Revisión_Avance_Periodo!$A2820,BD_Seguimiento_OAP_2019!$A$2:$G$294,7,FALSE)</f>
        <v>PAI</v>
      </c>
      <c r="H2820" s="89" t="str">
        <f>VLOOKUP(Revisión_Avance_Periodo!$A2820,BD_Seguimiento_OAP_2019!$A$2:$J$294,10,FALSE)</f>
        <v>PAI_07 - Rendición de Cuentas</v>
      </c>
      <c r="I2820" s="89" t="s">
        <v>1859</v>
      </c>
      <c r="J2820" s="89" t="str">
        <f>VLOOKUP(Revisión_Avance_Periodo!$I2820,BD_Seguimiento_OAP_2019!$L:$M,2,FALSE)</f>
        <v>Realizar audiencia pública de rendición de cuentas  presencial (depende de los recursos financieros de la entidad y de una posible convocatoria a una audiencia sectorial por parte del Mintransporte)</v>
      </c>
      <c r="K2820" s="106" t="s">
        <v>59</v>
      </c>
      <c r="L2820" s="172">
        <v>4.4642857142857152E-4</v>
      </c>
      <c r="M2820" s="173" t="s">
        <v>114</v>
      </c>
      <c r="N2820" s="190">
        <f>INDEX(BD_Seguimiento_OAP_2019!$AH$3:$AS$294,MATCH(Revisión_Avance_Periodo!$I2820,BD_Seguimiento_OAP_2019!$L$3:$L$294,0),MATCH(Revisión_Avance_Periodo!$M2820,BD_Seguimiento_OAP_2019!$AH$2:$AS$2,0))</f>
        <v>1</v>
      </c>
      <c r="O2820" s="190">
        <f>INDEX(BD_Seguimiento_OAP_2019!$AV$3:$BG$294,MATCH(Revisión_Avance_Periodo!$I2820,BD_Seguimiento_OAP_2019!$L$3:$L$294,0),MATCH(Revisión_Avance_Periodo!$M2820,BD_Seguimiento_OAP_2019!$AV$2:$BG$2,0))</f>
        <v>0</v>
      </c>
      <c r="P2820" s="189">
        <f t="shared" ref="P2820:P2880" si="540">O2820/N2820</f>
        <v>0</v>
      </c>
      <c r="Q2820" s="173" t="str">
        <f>VLOOKUP(P2820,Tabla_Indicador_Gestion4[#All],3,TRUE)</f>
        <v>Por Ejecutar</v>
      </c>
      <c r="R2820" s="229">
        <f>SUBTOTAL(9,$N$2810:$N2820)</f>
        <v>1</v>
      </c>
      <c r="S2820" s="230">
        <f>SUBTOTAL(9,$O$2810:$O2820)</f>
        <v>0</v>
      </c>
      <c r="T2820" s="231">
        <f>IFERROR(+Revisión_Avance_Periodo!$S2820/Revisión_Avance_Periodo!$R2820,0)</f>
        <v>0</v>
      </c>
      <c r="U2820" s="184"/>
      <c r="V2820" s="185"/>
      <c r="W2820" s="183"/>
      <c r="X2820" s="183"/>
      <c r="Y2820" s="183"/>
      <c r="Z2820" s="186"/>
      <c r="AA2820" s="187"/>
    </row>
    <row r="2821" spans="1:27" ht="15.75" thickBot="1" x14ac:dyDescent="0.3">
      <c r="A2821" s="94">
        <v>237</v>
      </c>
      <c r="B2821" s="96" t="str">
        <f>CONCATENATE(Revisión_Avance_Periodo!$C2821,";",Revisión_Avance_Periodo!$E2821,";",Revisión_Avance_Periodo!$I2821)</f>
        <v>OE1;PR_10;ACT_105</v>
      </c>
      <c r="C2821" s="180" t="s">
        <v>9</v>
      </c>
      <c r="D2821" s="181" t="str">
        <f>VLOOKUP(Revisión_Avance_Periodo!$C2821,Componentes_BD!$F$1:$G$5,2,FALSE)</f>
        <v>Fortalecer la Vigilancia.</v>
      </c>
      <c r="E2821" s="119" t="s">
        <v>12</v>
      </c>
      <c r="F2821" s="95">
        <v>11</v>
      </c>
      <c r="G2821" s="95" t="str">
        <f>VLOOKUP(Revisión_Avance_Periodo!$A2821,BD_Seguimiento_OAP_2019!$A$2:$G$294,7,FALSE)</f>
        <v>PAI</v>
      </c>
      <c r="H2821" s="95" t="str">
        <f>VLOOKUP(Revisión_Avance_Periodo!$A2821,BD_Seguimiento_OAP_2019!$A$2:$J$294,10,FALSE)</f>
        <v>PAI_07 - Rendición de Cuentas</v>
      </c>
      <c r="I2821" s="95" t="s">
        <v>1859</v>
      </c>
      <c r="J2821" s="95" t="str">
        <f>VLOOKUP(Revisión_Avance_Periodo!$I2821,BD_Seguimiento_OAP_2019!$L:$M,2,FALSE)</f>
        <v>Realizar audiencia pública de rendición de cuentas  presencial (depende de los recursos financieros de la entidad y de una posible convocatoria a una audiencia sectorial por parte del Mintransporte)</v>
      </c>
      <c r="K2821" s="119" t="s">
        <v>59</v>
      </c>
      <c r="L2821" s="172">
        <v>4.4642857142857152E-4</v>
      </c>
      <c r="M2821" s="182" t="s">
        <v>115</v>
      </c>
      <c r="N2821" s="190">
        <f>INDEX(BD_Seguimiento_OAP_2019!$AH$3:$AS$294,MATCH(Revisión_Avance_Periodo!$I2821,BD_Seguimiento_OAP_2019!$L$3:$L$294,0),MATCH(Revisión_Avance_Periodo!$M2821,BD_Seguimiento_OAP_2019!$AH$2:$AS$2,0))</f>
        <v>0</v>
      </c>
      <c r="O2821" s="190">
        <f>INDEX(BD_Seguimiento_OAP_2019!$AV$3:$BG$294,MATCH(Revisión_Avance_Periodo!$I2821,BD_Seguimiento_OAP_2019!$L$3:$L$294,0),MATCH(Revisión_Avance_Periodo!$M2821,BD_Seguimiento_OAP_2019!$AV$2:$BG$2,0))</f>
        <v>0</v>
      </c>
      <c r="P2821" s="175">
        <f t="shared" ref="P2821:P2822" si="541">IFERROR((O2821/N2821),0)</f>
        <v>0</v>
      </c>
      <c r="Q2821" s="182" t="str">
        <f>VLOOKUP(P2821,Tabla_Indicador_Gestion4[#All],3,TRUE)</f>
        <v>Por Ejecutar</v>
      </c>
      <c r="R2821" s="229">
        <f>SUBTOTAL(9,$N$2810:$N2821)</f>
        <v>1</v>
      </c>
      <c r="S2821" s="230">
        <f>SUBTOTAL(9,$O$2810:$O2821)</f>
        <v>0</v>
      </c>
      <c r="T2821" s="231">
        <f>IFERROR(+Revisión_Avance_Periodo!$S2821/Revisión_Avance_Periodo!$R2821,0)</f>
        <v>0</v>
      </c>
      <c r="U2821" s="184"/>
      <c r="V2821" s="185"/>
      <c r="W2821" s="183"/>
      <c r="X2821" s="183"/>
      <c r="Y2821" s="183"/>
      <c r="Z2821" s="186"/>
      <c r="AA2821" s="187"/>
    </row>
    <row r="2822" spans="1:27" x14ac:dyDescent="0.25">
      <c r="A2822" s="88">
        <v>238</v>
      </c>
      <c r="B2822" s="91" t="str">
        <f>CONCATENATE(Revisión_Avance_Periodo!$C2822,";",Revisión_Avance_Periodo!$E2822,";",Revisión_Avance_Periodo!$I2822)</f>
        <v>OE1;PR_10;ACT_94</v>
      </c>
      <c r="C2822" s="170" t="s">
        <v>9</v>
      </c>
      <c r="D2822" s="171" t="str">
        <f>VLOOKUP(Revisión_Avance_Periodo!$C2822,Componentes_BD!$F$1:$G$5,2,FALSE)</f>
        <v>Fortalecer la Vigilancia.</v>
      </c>
      <c r="E2822" s="106" t="s">
        <v>12</v>
      </c>
      <c r="F2822" s="89">
        <v>11</v>
      </c>
      <c r="G2822" s="89" t="str">
        <f>VLOOKUP(Revisión_Avance_Periodo!$A2822,BD_Seguimiento_OAP_2019!$A$2:$G$294,7,FALSE)</f>
        <v>PAI</v>
      </c>
      <c r="H2822" s="89" t="str">
        <f>VLOOKUP(Revisión_Avance_Periodo!$A2822,BD_Seguimiento_OAP_2019!$A$2:$J$294,10,FALSE)</f>
        <v>PAI_07 - Rendición de Cuentas</v>
      </c>
      <c r="I2822" s="89" t="s">
        <v>1861</v>
      </c>
      <c r="J2822" s="89" t="str">
        <f>VLOOKUP(Revisión_Avance_Periodo!$I2822,BD_Seguimiento_OAP_2019!$L:$M,2,FALSE)</f>
        <v>Documentar compromisos, inquietudes y respuestas entregadas a la ciudadanía en mesas de trabajo, chats y foros</v>
      </c>
      <c r="K2822" s="106" t="s">
        <v>49</v>
      </c>
      <c r="L2822" s="172">
        <v>4.4642857142857152E-4</v>
      </c>
      <c r="M2822" s="173" t="s">
        <v>104</v>
      </c>
      <c r="N2822" s="174">
        <f>INDEX(BD_Seguimiento_OAP_2019!$AH$3:$AS$294,MATCH(Revisión_Avance_Periodo!$I2822,BD_Seguimiento_OAP_2019!$L$3:$L$294,0),MATCH(Revisión_Avance_Periodo!$M2822,BD_Seguimiento_OAP_2019!$AH$2:$AS$2,0))</f>
        <v>0</v>
      </c>
      <c r="O2822" s="174">
        <f>INDEX(BD_Seguimiento_OAP_2019!$AV$3:$BG$294,MATCH(Revisión_Avance_Periodo!$I2822,BD_Seguimiento_OAP_2019!$L$3:$L$294,0),MATCH(Revisión_Avance_Periodo!$M2822,BD_Seguimiento_OAP_2019!$AV$2:$BG$2,0))</f>
        <v>0</v>
      </c>
      <c r="P2822" s="175">
        <f t="shared" si="541"/>
        <v>0</v>
      </c>
      <c r="Q2822" s="173" t="str">
        <f>VLOOKUP(P2822,Tabla_Indicador_Gestion4[#All],3,TRUE)</f>
        <v>Por Ejecutar</v>
      </c>
      <c r="R2822" s="213">
        <f>SUBTOTAL(9,$N$2822:$N2822)</f>
        <v>0</v>
      </c>
      <c r="S2822" s="234">
        <f>SUBTOTAL(9,$O$2822:$O2822)</f>
        <v>0</v>
      </c>
      <c r="T2822" s="234">
        <f>IFERROR(+Revisión_Avance_Periodo!$S2822/Revisión_Avance_Periodo!$R2822,0)</f>
        <v>0</v>
      </c>
      <c r="U2822" s="177">
        <f>SUBTOTAL(9,N2822:N2833)</f>
        <v>1</v>
      </c>
      <c r="V2822" s="176">
        <f>SUBTOTAL(9,O2822:O2833)</f>
        <v>0.8</v>
      </c>
      <c r="W2822" s="176">
        <f t="shared" ref="W2822" si="542">+V2822/U2822</f>
        <v>0.8</v>
      </c>
      <c r="X2822" s="176"/>
      <c r="Y2822" s="176">
        <f>100%-Revisión_Avance_Periodo!$W2822</f>
        <v>0.19999999999999996</v>
      </c>
      <c r="Z2822" s="178" t="str">
        <f>VLOOKUP(W2822,Tabla_Indicador_Gestion4[],3,TRUE)</f>
        <v>En Seguimiento</v>
      </c>
      <c r="AA2822" s="179">
        <f>Revisión_Avance_Periodo!$W2822*Revisión_Avance_Periodo!$L2822</f>
        <v>3.5714285714285725E-4</v>
      </c>
    </row>
    <row r="2823" spans="1:27" x14ac:dyDescent="0.25">
      <c r="A2823" s="94">
        <v>238</v>
      </c>
      <c r="B2823" s="96" t="str">
        <f>CONCATENATE(Revisión_Avance_Periodo!$C2823,";",Revisión_Avance_Periodo!$E2823,";",Revisión_Avance_Periodo!$I2823)</f>
        <v>OE1;PR_10;ACT_94</v>
      </c>
      <c r="C2823" s="180" t="s">
        <v>9</v>
      </c>
      <c r="D2823" s="181" t="str">
        <f>VLOOKUP(Revisión_Avance_Periodo!$C2823,Componentes_BD!$F$1:$G$5,2,FALSE)</f>
        <v>Fortalecer la Vigilancia.</v>
      </c>
      <c r="E2823" s="119" t="s">
        <v>12</v>
      </c>
      <c r="F2823" s="95">
        <v>11</v>
      </c>
      <c r="G2823" s="95" t="str">
        <f>VLOOKUP(Revisión_Avance_Periodo!$A2823,BD_Seguimiento_OAP_2019!$A$2:$G$294,7,FALSE)</f>
        <v>PAI</v>
      </c>
      <c r="H2823" s="95" t="str">
        <f>VLOOKUP(Revisión_Avance_Periodo!$A2823,BD_Seguimiento_OAP_2019!$A$2:$J$294,10,FALSE)</f>
        <v>PAI_07 - Rendición de Cuentas</v>
      </c>
      <c r="I2823" s="95" t="s">
        <v>1861</v>
      </c>
      <c r="J2823" s="95" t="str">
        <f>VLOOKUP(Revisión_Avance_Periodo!$I2823,BD_Seguimiento_OAP_2019!$L:$M,2,FALSE)</f>
        <v>Documentar compromisos, inquietudes y respuestas entregadas a la ciudadanía en mesas de trabajo, chats y foros</v>
      </c>
      <c r="K2823" s="119" t="s">
        <v>49</v>
      </c>
      <c r="L2823" s="172">
        <v>4.4642857142857152E-4</v>
      </c>
      <c r="M2823" s="182" t="s">
        <v>105</v>
      </c>
      <c r="N2823" s="174">
        <f>INDEX(BD_Seguimiento_OAP_2019!$AH$3:$AS$294,MATCH(Revisión_Avance_Periodo!$I2823,BD_Seguimiento_OAP_2019!$L$3:$L$294,0),MATCH(Revisión_Avance_Periodo!$M2823,BD_Seguimiento_OAP_2019!$AH$2:$AS$2,0))</f>
        <v>0.2</v>
      </c>
      <c r="O2823" s="174">
        <f>INDEX(BD_Seguimiento_OAP_2019!$AV$3:$BG$294,MATCH(Revisión_Avance_Periodo!$I2823,BD_Seguimiento_OAP_2019!$L$3:$L$294,0),MATCH(Revisión_Avance_Periodo!$M2823,BD_Seguimiento_OAP_2019!$AV$2:$BG$2,0))</f>
        <v>0.2</v>
      </c>
      <c r="P2823" s="188">
        <f t="shared" si="540"/>
        <v>1</v>
      </c>
      <c r="Q2823" s="182" t="str">
        <f>VLOOKUP(P2823,Tabla_Indicador_Gestion4[#All],3,TRUE)</f>
        <v>Culminada</v>
      </c>
      <c r="R2823" s="215">
        <f>SUBTOTAL(9,$N$2822:$N2823)</f>
        <v>0.2</v>
      </c>
      <c r="S2823" s="231">
        <f>SUBTOTAL(9,$O$2822:$O2823)</f>
        <v>0.2</v>
      </c>
      <c r="T2823" s="231">
        <f>IFERROR(+Revisión_Avance_Periodo!$S2823/Revisión_Avance_Periodo!$R2823,0)</f>
        <v>1</v>
      </c>
      <c r="U2823" s="184"/>
      <c r="V2823" s="185"/>
      <c r="W2823" s="183"/>
      <c r="X2823" s="183"/>
      <c r="Y2823" s="183"/>
      <c r="Z2823" s="186"/>
      <c r="AA2823" s="187"/>
    </row>
    <row r="2824" spans="1:27" x14ac:dyDescent="0.25">
      <c r="A2824" s="88">
        <v>238</v>
      </c>
      <c r="B2824" s="91" t="str">
        <f>CONCATENATE(Revisión_Avance_Periodo!$C2824,";",Revisión_Avance_Periodo!$E2824,";",Revisión_Avance_Periodo!$I2824)</f>
        <v>OE1;PR_10;ACT_94</v>
      </c>
      <c r="C2824" s="170" t="s">
        <v>9</v>
      </c>
      <c r="D2824" s="171" t="str">
        <f>VLOOKUP(Revisión_Avance_Periodo!$C2824,Componentes_BD!$F$1:$G$5,2,FALSE)</f>
        <v>Fortalecer la Vigilancia.</v>
      </c>
      <c r="E2824" s="106" t="s">
        <v>12</v>
      </c>
      <c r="F2824" s="89">
        <v>11</v>
      </c>
      <c r="G2824" s="89" t="str">
        <f>VLOOKUP(Revisión_Avance_Periodo!$A2824,BD_Seguimiento_OAP_2019!$A$2:$G$294,7,FALSE)</f>
        <v>PAI</v>
      </c>
      <c r="H2824" s="89" t="str">
        <f>VLOOKUP(Revisión_Avance_Periodo!$A2824,BD_Seguimiento_OAP_2019!$A$2:$J$294,10,FALSE)</f>
        <v>PAI_07 - Rendición de Cuentas</v>
      </c>
      <c r="I2824" s="89" t="s">
        <v>1861</v>
      </c>
      <c r="J2824" s="89" t="str">
        <f>VLOOKUP(Revisión_Avance_Periodo!$I2824,BD_Seguimiento_OAP_2019!$L:$M,2,FALSE)</f>
        <v>Documentar compromisos, inquietudes y respuestas entregadas a la ciudadanía en mesas de trabajo, chats y foros</v>
      </c>
      <c r="K2824" s="106" t="s">
        <v>49</v>
      </c>
      <c r="L2824" s="172">
        <v>4.4642857142857152E-4</v>
      </c>
      <c r="M2824" s="173" t="s">
        <v>106</v>
      </c>
      <c r="N2824" s="174">
        <f>INDEX(BD_Seguimiento_OAP_2019!$AH$3:$AS$294,MATCH(Revisión_Avance_Periodo!$I2824,BD_Seguimiento_OAP_2019!$L$3:$L$294,0),MATCH(Revisión_Avance_Periodo!$M2824,BD_Seguimiento_OAP_2019!$AH$2:$AS$2,0))</f>
        <v>0.2</v>
      </c>
      <c r="O2824" s="174">
        <f>INDEX(BD_Seguimiento_OAP_2019!$AV$3:$BG$294,MATCH(Revisión_Avance_Periodo!$I2824,BD_Seguimiento_OAP_2019!$L$3:$L$294,0),MATCH(Revisión_Avance_Periodo!$M2824,BD_Seguimiento_OAP_2019!$AV$2:$BG$2,0))</f>
        <v>0.2</v>
      </c>
      <c r="P2824" s="189">
        <f t="shared" si="540"/>
        <v>1</v>
      </c>
      <c r="Q2824" s="173" t="str">
        <f>VLOOKUP(P2824,Tabla_Indicador_Gestion4[#All],3,TRUE)</f>
        <v>Culminada</v>
      </c>
      <c r="R2824" s="215">
        <f>SUBTOTAL(9,$N$2822:$N2824)</f>
        <v>0.4</v>
      </c>
      <c r="S2824" s="231">
        <f>SUBTOTAL(9,$O$2822:$O2824)</f>
        <v>0.4</v>
      </c>
      <c r="T2824" s="231">
        <f>IFERROR(+Revisión_Avance_Periodo!$S2824/Revisión_Avance_Periodo!$R2824,0)</f>
        <v>1</v>
      </c>
      <c r="U2824" s="184"/>
      <c r="V2824" s="185"/>
      <c r="W2824" s="183"/>
      <c r="X2824" s="183"/>
      <c r="Y2824" s="183"/>
      <c r="Z2824" s="186"/>
      <c r="AA2824" s="187"/>
    </row>
    <row r="2825" spans="1:27" x14ac:dyDescent="0.25">
      <c r="A2825" s="94">
        <v>238</v>
      </c>
      <c r="B2825" s="96" t="str">
        <f>CONCATENATE(Revisión_Avance_Periodo!$C2825,";",Revisión_Avance_Periodo!$E2825,";",Revisión_Avance_Periodo!$I2825)</f>
        <v>OE1;PR_10;ACT_94</v>
      </c>
      <c r="C2825" s="180" t="s">
        <v>9</v>
      </c>
      <c r="D2825" s="181" t="str">
        <f>VLOOKUP(Revisión_Avance_Periodo!$C2825,Componentes_BD!$F$1:$G$5,2,FALSE)</f>
        <v>Fortalecer la Vigilancia.</v>
      </c>
      <c r="E2825" s="119" t="s">
        <v>12</v>
      </c>
      <c r="F2825" s="95">
        <v>11</v>
      </c>
      <c r="G2825" s="95" t="str">
        <f>VLOOKUP(Revisión_Avance_Periodo!$A2825,BD_Seguimiento_OAP_2019!$A$2:$G$294,7,FALSE)</f>
        <v>PAI</v>
      </c>
      <c r="H2825" s="95" t="str">
        <f>VLOOKUP(Revisión_Avance_Periodo!$A2825,BD_Seguimiento_OAP_2019!$A$2:$J$294,10,FALSE)</f>
        <v>PAI_07 - Rendición de Cuentas</v>
      </c>
      <c r="I2825" s="95" t="s">
        <v>1861</v>
      </c>
      <c r="J2825" s="95" t="str">
        <f>VLOOKUP(Revisión_Avance_Periodo!$I2825,BD_Seguimiento_OAP_2019!$L:$M,2,FALSE)</f>
        <v>Documentar compromisos, inquietudes y respuestas entregadas a la ciudadanía en mesas de trabajo, chats y foros</v>
      </c>
      <c r="K2825" s="119" t="s">
        <v>49</v>
      </c>
      <c r="L2825" s="172">
        <v>4.4642857142857152E-4</v>
      </c>
      <c r="M2825" s="182" t="s">
        <v>107</v>
      </c>
      <c r="N2825" s="174">
        <f>INDEX(BD_Seguimiento_OAP_2019!$AH$3:$AS$294,MATCH(Revisión_Avance_Periodo!$I2825,BD_Seguimiento_OAP_2019!$L$3:$L$294,0),MATCH(Revisión_Avance_Periodo!$M2825,BD_Seguimiento_OAP_2019!$AH$2:$AS$2,0))</f>
        <v>0</v>
      </c>
      <c r="O2825" s="201">
        <f>INDEX(BD_Seguimiento_OAP_2019!$AV$3:$BG$294,MATCH(Revisión_Avance_Periodo!$I2825,BD_Seguimiento_OAP_2019!$L$3:$L$294,0),MATCH(Revisión_Avance_Periodo!$M2825,BD_Seguimiento_OAP_2019!$AV$2:$BG$2,0))</f>
        <v>0.1</v>
      </c>
      <c r="P2825" s="175">
        <f t="shared" ref="P2825:P2826" si="543">IFERROR((O2825/N2825),0)</f>
        <v>0</v>
      </c>
      <c r="Q2825" s="182" t="str">
        <f>VLOOKUP(P2825,Tabla_Indicador_Gestion4[#All],3,TRUE)</f>
        <v>Por Ejecutar</v>
      </c>
      <c r="R2825" s="215">
        <f>SUBTOTAL(9,$N$2822:$N2825)</f>
        <v>0.4</v>
      </c>
      <c r="S2825" s="231">
        <f>SUBTOTAL(9,$O$2822:$O2825)</f>
        <v>0.5</v>
      </c>
      <c r="T2825" s="231">
        <f>IFERROR(+Revisión_Avance_Periodo!$S2825/Revisión_Avance_Periodo!$R2825,0)</f>
        <v>1.25</v>
      </c>
      <c r="U2825" s="184"/>
      <c r="V2825" s="185"/>
      <c r="W2825" s="183"/>
      <c r="X2825" s="183"/>
      <c r="Y2825" s="183"/>
      <c r="Z2825" s="186"/>
      <c r="AA2825" s="187"/>
    </row>
    <row r="2826" spans="1:27" x14ac:dyDescent="0.25">
      <c r="A2826" s="88">
        <v>238</v>
      </c>
      <c r="B2826" s="91" t="str">
        <f>CONCATENATE(Revisión_Avance_Periodo!$C2826,";",Revisión_Avance_Periodo!$E2826,";",Revisión_Avance_Periodo!$I2826)</f>
        <v>OE1;PR_10;ACT_94</v>
      </c>
      <c r="C2826" s="170" t="s">
        <v>9</v>
      </c>
      <c r="D2826" s="171" t="str">
        <f>VLOOKUP(Revisión_Avance_Periodo!$C2826,Componentes_BD!$F$1:$G$5,2,FALSE)</f>
        <v>Fortalecer la Vigilancia.</v>
      </c>
      <c r="E2826" s="106" t="s">
        <v>12</v>
      </c>
      <c r="F2826" s="89">
        <v>11</v>
      </c>
      <c r="G2826" s="89" t="str">
        <f>VLOOKUP(Revisión_Avance_Periodo!$A2826,BD_Seguimiento_OAP_2019!$A$2:$G$294,7,FALSE)</f>
        <v>PAI</v>
      </c>
      <c r="H2826" s="89" t="str">
        <f>VLOOKUP(Revisión_Avance_Periodo!$A2826,BD_Seguimiento_OAP_2019!$A$2:$J$294,10,FALSE)</f>
        <v>PAI_07 - Rendición de Cuentas</v>
      </c>
      <c r="I2826" s="89" t="s">
        <v>1861</v>
      </c>
      <c r="J2826" s="89" t="str">
        <f>VLOOKUP(Revisión_Avance_Periodo!$I2826,BD_Seguimiento_OAP_2019!$L:$M,2,FALSE)</f>
        <v>Documentar compromisos, inquietudes y respuestas entregadas a la ciudadanía en mesas de trabajo, chats y foros</v>
      </c>
      <c r="K2826" s="106" t="s">
        <v>49</v>
      </c>
      <c r="L2826" s="172">
        <v>4.4642857142857152E-4</v>
      </c>
      <c r="M2826" s="173" t="s">
        <v>108</v>
      </c>
      <c r="N2826" s="174">
        <f>INDEX(BD_Seguimiento_OAP_2019!$AH$3:$AS$294,MATCH(Revisión_Avance_Periodo!$I2826,BD_Seguimiento_OAP_2019!$L$3:$L$294,0),MATCH(Revisión_Avance_Periodo!$M2826,BD_Seguimiento_OAP_2019!$AH$2:$AS$2,0))</f>
        <v>0</v>
      </c>
      <c r="O2826" s="201">
        <f>INDEX(BD_Seguimiento_OAP_2019!$AV$3:$BG$294,MATCH(Revisión_Avance_Periodo!$I2826,BD_Seguimiento_OAP_2019!$L$3:$L$294,0),MATCH(Revisión_Avance_Periodo!$M2826,BD_Seguimiento_OAP_2019!$AV$2:$BG$2,0))</f>
        <v>0.1</v>
      </c>
      <c r="P2826" s="175">
        <f t="shared" si="543"/>
        <v>0</v>
      </c>
      <c r="Q2826" s="173" t="str">
        <f>VLOOKUP(P2826,Tabla_Indicador_Gestion4[#All],3,TRUE)</f>
        <v>Por Ejecutar</v>
      </c>
      <c r="R2826" s="215">
        <f>SUBTOTAL(9,$N$2822:$N2826)</f>
        <v>0.4</v>
      </c>
      <c r="S2826" s="231">
        <f>SUBTOTAL(9,$O$2822:$O2826)</f>
        <v>0.6</v>
      </c>
      <c r="T2826" s="231">
        <f>IFERROR(+Revisión_Avance_Periodo!$S2826/Revisión_Avance_Periodo!$R2826,0)</f>
        <v>1.4999999999999998</v>
      </c>
      <c r="U2826" s="184"/>
      <c r="V2826" s="185"/>
      <c r="W2826" s="183"/>
      <c r="X2826" s="183"/>
      <c r="Y2826" s="183"/>
      <c r="Z2826" s="186"/>
      <c r="AA2826" s="187"/>
    </row>
    <row r="2827" spans="1:27" x14ac:dyDescent="0.25">
      <c r="A2827" s="94">
        <v>238</v>
      </c>
      <c r="B2827" s="96" t="str">
        <f>CONCATENATE(Revisión_Avance_Periodo!$C2827,";",Revisión_Avance_Periodo!$E2827,";",Revisión_Avance_Periodo!$I2827)</f>
        <v>OE1;PR_10;ACT_94</v>
      </c>
      <c r="C2827" s="180" t="s">
        <v>9</v>
      </c>
      <c r="D2827" s="181" t="str">
        <f>VLOOKUP(Revisión_Avance_Periodo!$C2827,Componentes_BD!$F$1:$G$5,2,FALSE)</f>
        <v>Fortalecer la Vigilancia.</v>
      </c>
      <c r="E2827" s="119" t="s">
        <v>12</v>
      </c>
      <c r="F2827" s="95">
        <v>11</v>
      </c>
      <c r="G2827" s="95" t="str">
        <f>VLOOKUP(Revisión_Avance_Periodo!$A2827,BD_Seguimiento_OAP_2019!$A$2:$G$294,7,FALSE)</f>
        <v>PAI</v>
      </c>
      <c r="H2827" s="95" t="str">
        <f>VLOOKUP(Revisión_Avance_Periodo!$A2827,BD_Seguimiento_OAP_2019!$A$2:$J$294,10,FALSE)</f>
        <v>PAI_07 - Rendición de Cuentas</v>
      </c>
      <c r="I2827" s="95" t="s">
        <v>1861</v>
      </c>
      <c r="J2827" s="95" t="str">
        <f>VLOOKUP(Revisión_Avance_Periodo!$I2827,BD_Seguimiento_OAP_2019!$L:$M,2,FALSE)</f>
        <v>Documentar compromisos, inquietudes y respuestas entregadas a la ciudadanía en mesas de trabajo, chats y foros</v>
      </c>
      <c r="K2827" s="119" t="s">
        <v>49</v>
      </c>
      <c r="L2827" s="172">
        <v>4.4642857142857152E-4</v>
      </c>
      <c r="M2827" s="182" t="s">
        <v>109</v>
      </c>
      <c r="N2827" s="174">
        <f>INDEX(BD_Seguimiento_OAP_2019!$AH$3:$AS$294,MATCH(Revisión_Avance_Periodo!$I2827,BD_Seguimiento_OAP_2019!$L$3:$L$294,0),MATCH(Revisión_Avance_Periodo!$M2827,BD_Seguimiento_OAP_2019!$AH$2:$AS$2,0))</f>
        <v>0.2</v>
      </c>
      <c r="O2827" s="174">
        <f>INDEX(BD_Seguimiento_OAP_2019!$AV$3:$BG$294,MATCH(Revisión_Avance_Periodo!$I2827,BD_Seguimiento_OAP_2019!$L$3:$L$294,0),MATCH(Revisión_Avance_Periodo!$M2827,BD_Seguimiento_OAP_2019!$AV$2:$BG$2,0))</f>
        <v>0.2</v>
      </c>
      <c r="P2827" s="188">
        <f t="shared" si="540"/>
        <v>1</v>
      </c>
      <c r="Q2827" s="182" t="str">
        <f>VLOOKUP(P2827,Tabla_Indicador_Gestion4[#All],3,TRUE)</f>
        <v>Culminada</v>
      </c>
      <c r="R2827" s="215">
        <f>SUBTOTAL(9,$N$2822:$N2827)</f>
        <v>0.60000000000000009</v>
      </c>
      <c r="S2827" s="231">
        <f>SUBTOTAL(9,$O$2822:$O2827)</f>
        <v>0.8</v>
      </c>
      <c r="T2827" s="231">
        <f>IFERROR(+Revisión_Avance_Periodo!$S2827/Revisión_Avance_Periodo!$R2827,0)</f>
        <v>1.3333333333333333</v>
      </c>
      <c r="U2827" s="184"/>
      <c r="V2827" s="185"/>
      <c r="W2827" s="183"/>
      <c r="X2827" s="183"/>
      <c r="Y2827" s="183"/>
      <c r="Z2827" s="186"/>
      <c r="AA2827" s="187"/>
    </row>
    <row r="2828" spans="1:27" x14ac:dyDescent="0.25">
      <c r="A2828" s="88">
        <v>238</v>
      </c>
      <c r="B2828" s="91" t="str">
        <f>CONCATENATE(Revisión_Avance_Periodo!$C2828,";",Revisión_Avance_Periodo!$E2828,";",Revisión_Avance_Periodo!$I2828)</f>
        <v>OE1;PR_10;ACT_94</v>
      </c>
      <c r="C2828" s="170" t="s">
        <v>9</v>
      </c>
      <c r="D2828" s="171" t="str">
        <f>VLOOKUP(Revisión_Avance_Periodo!$C2828,Componentes_BD!$F$1:$G$5,2,FALSE)</f>
        <v>Fortalecer la Vigilancia.</v>
      </c>
      <c r="E2828" s="106" t="s">
        <v>12</v>
      </c>
      <c r="F2828" s="89">
        <v>11</v>
      </c>
      <c r="G2828" s="89" t="str">
        <f>VLOOKUP(Revisión_Avance_Periodo!$A2828,BD_Seguimiento_OAP_2019!$A$2:$G$294,7,FALSE)</f>
        <v>PAI</v>
      </c>
      <c r="H2828" s="89" t="str">
        <f>VLOOKUP(Revisión_Avance_Periodo!$A2828,BD_Seguimiento_OAP_2019!$A$2:$J$294,10,FALSE)</f>
        <v>PAI_07 - Rendición de Cuentas</v>
      </c>
      <c r="I2828" s="89" t="s">
        <v>1861</v>
      </c>
      <c r="J2828" s="89" t="str">
        <f>VLOOKUP(Revisión_Avance_Periodo!$I2828,BD_Seguimiento_OAP_2019!$L:$M,2,FALSE)</f>
        <v>Documentar compromisos, inquietudes y respuestas entregadas a la ciudadanía en mesas de trabajo, chats y foros</v>
      </c>
      <c r="K2828" s="106" t="s">
        <v>49</v>
      </c>
      <c r="L2828" s="172">
        <v>4.4642857142857152E-4</v>
      </c>
      <c r="M2828" s="173" t="s">
        <v>110</v>
      </c>
      <c r="N2828" s="174">
        <f>INDEX(BD_Seguimiento_OAP_2019!$AH$3:$AS$294,MATCH(Revisión_Avance_Periodo!$I2828,BD_Seguimiento_OAP_2019!$L$3:$L$294,0),MATCH(Revisión_Avance_Periodo!$M2828,BD_Seguimiento_OAP_2019!$AH$2:$AS$2,0))</f>
        <v>0</v>
      </c>
      <c r="O2828" s="174">
        <f>INDEX(BD_Seguimiento_OAP_2019!$AV$3:$BG$294,MATCH(Revisión_Avance_Periodo!$I2828,BD_Seguimiento_OAP_2019!$L$3:$L$294,0),MATCH(Revisión_Avance_Periodo!$M2828,BD_Seguimiento_OAP_2019!$AV$2:$BG$2,0))</f>
        <v>0</v>
      </c>
      <c r="P2828" s="175">
        <f t="shared" ref="P2828:P2829" si="544">IFERROR((O2828/N2828),0)</f>
        <v>0</v>
      </c>
      <c r="Q2828" s="173" t="str">
        <f>VLOOKUP(P2828,Tabla_Indicador_Gestion4[#All],3,TRUE)</f>
        <v>Por Ejecutar</v>
      </c>
      <c r="R2828" s="215">
        <f>SUBTOTAL(9,$N$2822:$N2828)</f>
        <v>0.60000000000000009</v>
      </c>
      <c r="S2828" s="231">
        <f>SUBTOTAL(9,$O$2822:$O2828)</f>
        <v>0.8</v>
      </c>
      <c r="T2828" s="231">
        <f>IFERROR(+Revisión_Avance_Periodo!$S2828/Revisión_Avance_Periodo!$R2828,0)</f>
        <v>1.3333333333333333</v>
      </c>
      <c r="U2828" s="184"/>
      <c r="V2828" s="185"/>
      <c r="W2828" s="183"/>
      <c r="X2828" s="183"/>
      <c r="Y2828" s="183"/>
      <c r="Z2828" s="186"/>
      <c r="AA2828" s="187"/>
    </row>
    <row r="2829" spans="1:27" x14ac:dyDescent="0.25">
      <c r="A2829" s="94">
        <v>238</v>
      </c>
      <c r="B2829" s="96" t="str">
        <f>CONCATENATE(Revisión_Avance_Periodo!$C2829,";",Revisión_Avance_Periodo!$E2829,";",Revisión_Avance_Periodo!$I2829)</f>
        <v>OE1;PR_10;ACT_94</v>
      </c>
      <c r="C2829" s="180" t="s">
        <v>9</v>
      </c>
      <c r="D2829" s="181" t="str">
        <f>VLOOKUP(Revisión_Avance_Periodo!$C2829,Componentes_BD!$F$1:$G$5,2,FALSE)</f>
        <v>Fortalecer la Vigilancia.</v>
      </c>
      <c r="E2829" s="119" t="s">
        <v>12</v>
      </c>
      <c r="F2829" s="95">
        <v>11</v>
      </c>
      <c r="G2829" s="95" t="str">
        <f>VLOOKUP(Revisión_Avance_Periodo!$A2829,BD_Seguimiento_OAP_2019!$A$2:$G$294,7,FALSE)</f>
        <v>PAI</v>
      </c>
      <c r="H2829" s="95" t="str">
        <f>VLOOKUP(Revisión_Avance_Periodo!$A2829,BD_Seguimiento_OAP_2019!$A$2:$J$294,10,FALSE)</f>
        <v>PAI_07 - Rendición de Cuentas</v>
      </c>
      <c r="I2829" s="95" t="s">
        <v>1861</v>
      </c>
      <c r="J2829" s="95" t="str">
        <f>VLOOKUP(Revisión_Avance_Periodo!$I2829,BD_Seguimiento_OAP_2019!$L:$M,2,FALSE)</f>
        <v>Documentar compromisos, inquietudes y respuestas entregadas a la ciudadanía en mesas de trabajo, chats y foros</v>
      </c>
      <c r="K2829" s="119" t="s">
        <v>49</v>
      </c>
      <c r="L2829" s="172">
        <v>4.4642857142857152E-4</v>
      </c>
      <c r="M2829" s="182" t="s">
        <v>111</v>
      </c>
      <c r="N2829" s="174">
        <f>INDEX(BD_Seguimiento_OAP_2019!$AH$3:$AS$294,MATCH(Revisión_Avance_Periodo!$I2829,BD_Seguimiento_OAP_2019!$L$3:$L$294,0),MATCH(Revisión_Avance_Periodo!$M2829,BD_Seguimiento_OAP_2019!$AH$2:$AS$2,0))</f>
        <v>0</v>
      </c>
      <c r="O2829" s="174">
        <f>INDEX(BD_Seguimiento_OAP_2019!$AV$3:$BG$294,MATCH(Revisión_Avance_Periodo!$I2829,BD_Seguimiento_OAP_2019!$L$3:$L$294,0),MATCH(Revisión_Avance_Periodo!$M2829,BD_Seguimiento_OAP_2019!$AV$2:$BG$2,0))</f>
        <v>0</v>
      </c>
      <c r="P2829" s="175">
        <f t="shared" si="544"/>
        <v>0</v>
      </c>
      <c r="Q2829" s="182" t="str">
        <f>VLOOKUP(P2829,Tabla_Indicador_Gestion4[#All],3,TRUE)</f>
        <v>Por Ejecutar</v>
      </c>
      <c r="R2829" s="215">
        <f>SUBTOTAL(9,$N$2822:$N2829)</f>
        <v>0.60000000000000009</v>
      </c>
      <c r="S2829" s="231">
        <f>SUBTOTAL(9,$O$2822:$O2829)</f>
        <v>0.8</v>
      </c>
      <c r="T2829" s="231">
        <f>IFERROR(+Revisión_Avance_Periodo!$S2829/Revisión_Avance_Periodo!$R2829,0)</f>
        <v>1.3333333333333333</v>
      </c>
      <c r="U2829" s="184"/>
      <c r="V2829" s="185"/>
      <c r="W2829" s="183"/>
      <c r="X2829" s="183"/>
      <c r="Y2829" s="183"/>
      <c r="Z2829" s="186"/>
      <c r="AA2829" s="187"/>
    </row>
    <row r="2830" spans="1:27" x14ac:dyDescent="0.25">
      <c r="A2830" s="88">
        <v>238</v>
      </c>
      <c r="B2830" s="91" t="str">
        <f>CONCATENATE(Revisión_Avance_Periodo!$C2830,";",Revisión_Avance_Periodo!$E2830,";",Revisión_Avance_Periodo!$I2830)</f>
        <v>OE1;PR_10;ACT_94</v>
      </c>
      <c r="C2830" s="170" t="s">
        <v>9</v>
      </c>
      <c r="D2830" s="171" t="str">
        <f>VLOOKUP(Revisión_Avance_Periodo!$C2830,Componentes_BD!$F$1:$G$5,2,FALSE)</f>
        <v>Fortalecer la Vigilancia.</v>
      </c>
      <c r="E2830" s="106" t="s">
        <v>12</v>
      </c>
      <c r="F2830" s="89">
        <v>11</v>
      </c>
      <c r="G2830" s="89" t="str">
        <f>VLOOKUP(Revisión_Avance_Periodo!$A2830,BD_Seguimiento_OAP_2019!$A$2:$G$294,7,FALSE)</f>
        <v>PAI</v>
      </c>
      <c r="H2830" s="89" t="str">
        <f>VLOOKUP(Revisión_Avance_Periodo!$A2830,BD_Seguimiento_OAP_2019!$A$2:$J$294,10,FALSE)</f>
        <v>PAI_07 - Rendición de Cuentas</v>
      </c>
      <c r="I2830" s="89" t="s">
        <v>1861</v>
      </c>
      <c r="J2830" s="89" t="str">
        <f>VLOOKUP(Revisión_Avance_Periodo!$I2830,BD_Seguimiento_OAP_2019!$L:$M,2,FALSE)</f>
        <v>Documentar compromisos, inquietudes y respuestas entregadas a la ciudadanía en mesas de trabajo, chats y foros</v>
      </c>
      <c r="K2830" s="106" t="s">
        <v>49</v>
      </c>
      <c r="L2830" s="172">
        <v>4.4642857142857152E-4</v>
      </c>
      <c r="M2830" s="173" t="s">
        <v>112</v>
      </c>
      <c r="N2830" s="174">
        <f>INDEX(BD_Seguimiento_OAP_2019!$AH$3:$AS$294,MATCH(Revisión_Avance_Periodo!$I2830,BD_Seguimiento_OAP_2019!$L$3:$L$294,0),MATCH(Revisión_Avance_Periodo!$M2830,BD_Seguimiento_OAP_2019!$AH$2:$AS$2,0))</f>
        <v>0.2</v>
      </c>
      <c r="O2830" s="174">
        <f>INDEX(BD_Seguimiento_OAP_2019!$AV$3:$BG$294,MATCH(Revisión_Avance_Periodo!$I2830,BD_Seguimiento_OAP_2019!$L$3:$L$294,0),MATCH(Revisión_Avance_Periodo!$M2830,BD_Seguimiento_OAP_2019!$AV$2:$BG$2,0))</f>
        <v>0</v>
      </c>
      <c r="P2830" s="189">
        <f t="shared" si="540"/>
        <v>0</v>
      </c>
      <c r="Q2830" s="173" t="str">
        <f>VLOOKUP(P2830,Tabla_Indicador_Gestion4[#All],3,TRUE)</f>
        <v>Por Ejecutar</v>
      </c>
      <c r="R2830" s="215">
        <f>SUBTOTAL(9,$N$2822:$N2830)</f>
        <v>0.8</v>
      </c>
      <c r="S2830" s="231">
        <f>SUBTOTAL(9,$O$2822:$O2830)</f>
        <v>0.8</v>
      </c>
      <c r="T2830" s="231">
        <f>IFERROR(+Revisión_Avance_Periodo!$S2830/Revisión_Avance_Periodo!$R2830,0)</f>
        <v>1</v>
      </c>
      <c r="U2830" s="184"/>
      <c r="V2830" s="185"/>
      <c r="W2830" s="183"/>
      <c r="X2830" s="183"/>
      <c r="Y2830" s="183"/>
      <c r="Z2830" s="186"/>
      <c r="AA2830" s="187"/>
    </row>
    <row r="2831" spans="1:27" x14ac:dyDescent="0.25">
      <c r="A2831" s="94">
        <v>238</v>
      </c>
      <c r="B2831" s="96" t="str">
        <f>CONCATENATE(Revisión_Avance_Periodo!$C2831,";",Revisión_Avance_Periodo!$E2831,";",Revisión_Avance_Periodo!$I2831)</f>
        <v>OE1;PR_10;ACT_94</v>
      </c>
      <c r="C2831" s="180" t="s">
        <v>9</v>
      </c>
      <c r="D2831" s="181" t="str">
        <f>VLOOKUP(Revisión_Avance_Periodo!$C2831,Componentes_BD!$F$1:$G$5,2,FALSE)</f>
        <v>Fortalecer la Vigilancia.</v>
      </c>
      <c r="E2831" s="119" t="s">
        <v>12</v>
      </c>
      <c r="F2831" s="95">
        <v>11</v>
      </c>
      <c r="G2831" s="95" t="str">
        <f>VLOOKUP(Revisión_Avance_Periodo!$A2831,BD_Seguimiento_OAP_2019!$A$2:$G$294,7,FALSE)</f>
        <v>PAI</v>
      </c>
      <c r="H2831" s="95" t="str">
        <f>VLOOKUP(Revisión_Avance_Periodo!$A2831,BD_Seguimiento_OAP_2019!$A$2:$J$294,10,FALSE)</f>
        <v>PAI_07 - Rendición de Cuentas</v>
      </c>
      <c r="I2831" s="95" t="s">
        <v>1861</v>
      </c>
      <c r="J2831" s="95" t="str">
        <f>VLOOKUP(Revisión_Avance_Periodo!$I2831,BD_Seguimiento_OAP_2019!$L:$M,2,FALSE)</f>
        <v>Documentar compromisos, inquietudes y respuestas entregadas a la ciudadanía en mesas de trabajo, chats y foros</v>
      </c>
      <c r="K2831" s="119" t="s">
        <v>49</v>
      </c>
      <c r="L2831" s="172">
        <v>4.4642857142857152E-4</v>
      </c>
      <c r="M2831" s="182" t="s">
        <v>113</v>
      </c>
      <c r="N2831" s="174">
        <f>INDEX(BD_Seguimiento_OAP_2019!$AH$3:$AS$294,MATCH(Revisión_Avance_Periodo!$I2831,BD_Seguimiento_OAP_2019!$L$3:$L$294,0),MATCH(Revisión_Avance_Periodo!$M2831,BD_Seguimiento_OAP_2019!$AH$2:$AS$2,0))</f>
        <v>0</v>
      </c>
      <c r="O2831" s="174">
        <f>INDEX(BD_Seguimiento_OAP_2019!$AV$3:$BG$294,MATCH(Revisión_Avance_Periodo!$I2831,BD_Seguimiento_OAP_2019!$L$3:$L$294,0),MATCH(Revisión_Avance_Periodo!$M2831,BD_Seguimiento_OAP_2019!$AV$2:$BG$2,0))</f>
        <v>0</v>
      </c>
      <c r="P2831" s="175">
        <f t="shared" ref="P2831:P2832" si="545">IFERROR((O2831/N2831),0)</f>
        <v>0</v>
      </c>
      <c r="Q2831" s="182" t="str">
        <f>VLOOKUP(P2831,Tabla_Indicador_Gestion4[#All],3,TRUE)</f>
        <v>Por Ejecutar</v>
      </c>
      <c r="R2831" s="215">
        <f>SUBTOTAL(9,$N$2822:$N2831)</f>
        <v>0.8</v>
      </c>
      <c r="S2831" s="231">
        <f>SUBTOTAL(9,$O$2822:$O2831)</f>
        <v>0.8</v>
      </c>
      <c r="T2831" s="231">
        <f>IFERROR(+Revisión_Avance_Periodo!$S2831/Revisión_Avance_Periodo!$R2831,0)</f>
        <v>1</v>
      </c>
      <c r="U2831" s="184"/>
      <c r="V2831" s="185"/>
      <c r="W2831" s="183"/>
      <c r="X2831" s="183"/>
      <c r="Y2831" s="183"/>
      <c r="Z2831" s="186"/>
      <c r="AA2831" s="187"/>
    </row>
    <row r="2832" spans="1:27" x14ac:dyDescent="0.25">
      <c r="A2832" s="88">
        <v>238</v>
      </c>
      <c r="B2832" s="91" t="str">
        <f>CONCATENATE(Revisión_Avance_Periodo!$C2832,";",Revisión_Avance_Periodo!$E2832,";",Revisión_Avance_Periodo!$I2832)</f>
        <v>OE1;PR_10;ACT_94</v>
      </c>
      <c r="C2832" s="170" t="s">
        <v>9</v>
      </c>
      <c r="D2832" s="171" t="str">
        <f>VLOOKUP(Revisión_Avance_Periodo!$C2832,Componentes_BD!$F$1:$G$5,2,FALSE)</f>
        <v>Fortalecer la Vigilancia.</v>
      </c>
      <c r="E2832" s="106" t="s">
        <v>12</v>
      </c>
      <c r="F2832" s="89">
        <v>11</v>
      </c>
      <c r="G2832" s="89" t="str">
        <f>VLOOKUP(Revisión_Avance_Periodo!$A2832,BD_Seguimiento_OAP_2019!$A$2:$G$294,7,FALSE)</f>
        <v>PAI</v>
      </c>
      <c r="H2832" s="89" t="str">
        <f>VLOOKUP(Revisión_Avance_Periodo!$A2832,BD_Seguimiento_OAP_2019!$A$2:$J$294,10,FALSE)</f>
        <v>PAI_07 - Rendición de Cuentas</v>
      </c>
      <c r="I2832" s="89" t="s">
        <v>1861</v>
      </c>
      <c r="J2832" s="89" t="str">
        <f>VLOOKUP(Revisión_Avance_Periodo!$I2832,BD_Seguimiento_OAP_2019!$L:$M,2,FALSE)</f>
        <v>Documentar compromisos, inquietudes y respuestas entregadas a la ciudadanía en mesas de trabajo, chats y foros</v>
      </c>
      <c r="K2832" s="106" t="s">
        <v>49</v>
      </c>
      <c r="L2832" s="172">
        <v>4.4642857142857152E-4</v>
      </c>
      <c r="M2832" s="173" t="s">
        <v>114</v>
      </c>
      <c r="N2832" s="174">
        <f>INDEX(BD_Seguimiento_OAP_2019!$AH$3:$AS$294,MATCH(Revisión_Avance_Periodo!$I2832,BD_Seguimiento_OAP_2019!$L$3:$L$294,0),MATCH(Revisión_Avance_Periodo!$M2832,BD_Seguimiento_OAP_2019!$AH$2:$AS$2,0))</f>
        <v>0</v>
      </c>
      <c r="O2832" s="174">
        <f>INDEX(BD_Seguimiento_OAP_2019!$AV$3:$BG$294,MATCH(Revisión_Avance_Periodo!$I2832,BD_Seguimiento_OAP_2019!$L$3:$L$294,0),MATCH(Revisión_Avance_Periodo!$M2832,BD_Seguimiento_OAP_2019!$AV$2:$BG$2,0))</f>
        <v>0</v>
      </c>
      <c r="P2832" s="175">
        <f t="shared" si="545"/>
        <v>0</v>
      </c>
      <c r="Q2832" s="173" t="str">
        <f>VLOOKUP(P2832,Tabla_Indicador_Gestion4[#All],3,TRUE)</f>
        <v>Por Ejecutar</v>
      </c>
      <c r="R2832" s="215">
        <f>SUBTOTAL(9,$N$2822:$N2832)</f>
        <v>0.8</v>
      </c>
      <c r="S2832" s="231">
        <f>SUBTOTAL(9,$O$2822:$O2832)</f>
        <v>0.8</v>
      </c>
      <c r="T2832" s="231">
        <f>IFERROR(+Revisión_Avance_Periodo!$S2832/Revisión_Avance_Periodo!$R2832,0)</f>
        <v>1</v>
      </c>
      <c r="U2832" s="184"/>
      <c r="V2832" s="185"/>
      <c r="W2832" s="183"/>
      <c r="X2832" s="183"/>
      <c r="Y2832" s="183"/>
      <c r="Z2832" s="186"/>
      <c r="AA2832" s="187"/>
    </row>
    <row r="2833" spans="1:27" ht="15.75" thickBot="1" x14ac:dyDescent="0.3">
      <c r="A2833" s="94">
        <v>238</v>
      </c>
      <c r="B2833" s="96" t="str">
        <f>CONCATENATE(Revisión_Avance_Periodo!$C2833,";",Revisión_Avance_Periodo!$E2833,";",Revisión_Avance_Periodo!$I2833)</f>
        <v>OE1;PR_10;ACT_94</v>
      </c>
      <c r="C2833" s="180" t="s">
        <v>9</v>
      </c>
      <c r="D2833" s="181" t="str">
        <f>VLOOKUP(Revisión_Avance_Periodo!$C2833,Componentes_BD!$F$1:$G$5,2,FALSE)</f>
        <v>Fortalecer la Vigilancia.</v>
      </c>
      <c r="E2833" s="119" t="s">
        <v>12</v>
      </c>
      <c r="F2833" s="95">
        <v>11</v>
      </c>
      <c r="G2833" s="95" t="str">
        <f>VLOOKUP(Revisión_Avance_Periodo!$A2833,BD_Seguimiento_OAP_2019!$A$2:$G$294,7,FALSE)</f>
        <v>PAI</v>
      </c>
      <c r="H2833" s="95" t="str">
        <f>VLOOKUP(Revisión_Avance_Periodo!$A2833,BD_Seguimiento_OAP_2019!$A$2:$J$294,10,FALSE)</f>
        <v>PAI_07 - Rendición de Cuentas</v>
      </c>
      <c r="I2833" s="95" t="s">
        <v>1861</v>
      </c>
      <c r="J2833" s="95" t="str">
        <f>VLOOKUP(Revisión_Avance_Periodo!$I2833,BD_Seguimiento_OAP_2019!$L:$M,2,FALSE)</f>
        <v>Documentar compromisos, inquietudes y respuestas entregadas a la ciudadanía en mesas de trabajo, chats y foros</v>
      </c>
      <c r="K2833" s="119" t="s">
        <v>49</v>
      </c>
      <c r="L2833" s="172">
        <v>4.4642857142857152E-4</v>
      </c>
      <c r="M2833" s="182" t="s">
        <v>115</v>
      </c>
      <c r="N2833" s="174">
        <f>INDEX(BD_Seguimiento_OAP_2019!$AH$3:$AS$294,MATCH(Revisión_Avance_Periodo!$I2833,BD_Seguimiento_OAP_2019!$L$3:$L$294,0),MATCH(Revisión_Avance_Periodo!$M2833,BD_Seguimiento_OAP_2019!$AH$2:$AS$2,0))</f>
        <v>0.2</v>
      </c>
      <c r="O2833" s="174">
        <f>INDEX(BD_Seguimiento_OAP_2019!$AV$3:$BG$294,MATCH(Revisión_Avance_Periodo!$I2833,BD_Seguimiento_OAP_2019!$L$3:$L$294,0),MATCH(Revisión_Avance_Periodo!$M2833,BD_Seguimiento_OAP_2019!$AV$2:$BG$2,0))</f>
        <v>0</v>
      </c>
      <c r="P2833" s="188">
        <f t="shared" si="540"/>
        <v>0</v>
      </c>
      <c r="Q2833" s="182" t="str">
        <f>VLOOKUP(P2833,Tabla_Indicador_Gestion4[#All],3,TRUE)</f>
        <v>Por Ejecutar</v>
      </c>
      <c r="R2833" s="215">
        <f>SUBTOTAL(9,$N$2822:$N2833)</f>
        <v>1</v>
      </c>
      <c r="S2833" s="231">
        <f>SUBTOTAL(9,$O$2822:$O2833)</f>
        <v>0.8</v>
      </c>
      <c r="T2833" s="231">
        <f>IFERROR(+Revisión_Avance_Periodo!$S2833/Revisión_Avance_Periodo!$R2833,0)</f>
        <v>0.8</v>
      </c>
      <c r="U2833" s="184"/>
      <c r="V2833" s="185"/>
      <c r="W2833" s="183"/>
      <c r="X2833" s="183"/>
      <c r="Y2833" s="183"/>
      <c r="Z2833" s="186"/>
      <c r="AA2833" s="187"/>
    </row>
    <row r="2834" spans="1:27" x14ac:dyDescent="0.25">
      <c r="A2834" s="88">
        <v>239</v>
      </c>
      <c r="B2834" s="91" t="str">
        <f>CONCATENATE(Revisión_Avance_Periodo!$C2834,";",Revisión_Avance_Periodo!$E2834,";",Revisión_Avance_Periodo!$I2834)</f>
        <v>OE1;PR_10;ACT_100</v>
      </c>
      <c r="C2834" s="170" t="s">
        <v>9</v>
      </c>
      <c r="D2834" s="171" t="str">
        <f>VLOOKUP(Revisión_Avance_Periodo!$C2834,Componentes_BD!$F$1:$G$5,2,FALSE)</f>
        <v>Fortalecer la Vigilancia.</v>
      </c>
      <c r="E2834" s="106" t="s">
        <v>12</v>
      </c>
      <c r="F2834" s="89">
        <v>11</v>
      </c>
      <c r="G2834" s="89" t="str">
        <f>VLOOKUP(Revisión_Avance_Periodo!$A2834,BD_Seguimiento_OAP_2019!$A$2:$G$294,7,FALSE)</f>
        <v>PAI</v>
      </c>
      <c r="H2834" s="89" t="str">
        <f>VLOOKUP(Revisión_Avance_Periodo!$A2834,BD_Seguimiento_OAP_2019!$A$2:$J$294,10,FALSE)</f>
        <v>PAI_07 - Rendición de Cuentas</v>
      </c>
      <c r="I2834" s="89" t="s">
        <v>1870</v>
      </c>
      <c r="J2834" s="89" t="str">
        <f>VLOOKUP(Revisión_Avance_Periodo!$I2834,BD_Seguimiento_OAP_2019!$L:$M,2,FALSE)</f>
        <v>Documentar compromisos, inquietudes y respuestas entregadas a la ciudadanía en mesas de trabajo, chats y foros</v>
      </c>
      <c r="K2834" s="106" t="s">
        <v>45</v>
      </c>
      <c r="L2834" s="172">
        <v>4.4642857142857152E-4</v>
      </c>
      <c r="M2834" s="173" t="s">
        <v>104</v>
      </c>
      <c r="N2834" s="190">
        <f>INDEX(BD_Seguimiento_OAP_2019!$AH$3:$AS$294,MATCH(Revisión_Avance_Periodo!$I2834,BD_Seguimiento_OAP_2019!$L$3:$L$294,0),MATCH(Revisión_Avance_Periodo!$M2834,BD_Seguimiento_OAP_2019!$AH$2:$AS$2,0))</f>
        <v>0</v>
      </c>
      <c r="O2834" s="190">
        <f>INDEX(BD_Seguimiento_OAP_2019!$AV$3:$BG$294,MATCH(Revisión_Avance_Periodo!$I2834,BD_Seguimiento_OAP_2019!$L$3:$L$294,0),MATCH(Revisión_Avance_Periodo!$M2834,BD_Seguimiento_OAP_2019!$AV$2:$BG$2,0))</f>
        <v>0</v>
      </c>
      <c r="P2834" s="175">
        <f t="shared" ref="P2834:P2835" si="546">IFERROR((O2834/N2834),0)</f>
        <v>0</v>
      </c>
      <c r="Q2834" s="173" t="str">
        <f>VLOOKUP(P2834,Tabla_Indicador_Gestion4[#All],3,TRUE)</f>
        <v>Por Ejecutar</v>
      </c>
      <c r="R2834" s="232">
        <f>SUBTOTAL(9,$N$2834:$N2834)</f>
        <v>0</v>
      </c>
      <c r="S2834" s="233">
        <f>SUBTOTAL(9,$O$2834:$O2834)</f>
        <v>0</v>
      </c>
      <c r="T2834" s="234">
        <f>IFERROR(+Revisión_Avance_Periodo!$S2834/Revisión_Avance_Periodo!$R2834,0)</f>
        <v>0</v>
      </c>
      <c r="U2834" s="191">
        <f>SUBTOTAL(9,N2834:N2845)</f>
        <v>2</v>
      </c>
      <c r="V2834" s="192">
        <f>SUBTOTAL(9,O2834:O2845)</f>
        <v>1</v>
      </c>
      <c r="W2834" s="176">
        <f t="shared" ref="W2834" si="547">+V2834/U2834</f>
        <v>0.5</v>
      </c>
      <c r="X2834" s="176"/>
      <c r="Y2834" s="176">
        <f>100%-Revisión_Avance_Periodo!$W2834</f>
        <v>0.5</v>
      </c>
      <c r="Z2834" s="178" t="str">
        <f>VLOOKUP(W2834,Tabla_Indicador_Gestion4[],3,TRUE)</f>
        <v>En Tramite</v>
      </c>
      <c r="AA2834" s="179">
        <f>Revisión_Avance_Periodo!$W2834*Revisión_Avance_Periodo!$L2834</f>
        <v>2.2321428571428576E-4</v>
      </c>
    </row>
    <row r="2835" spans="1:27" x14ac:dyDescent="0.25">
      <c r="A2835" s="94">
        <v>239</v>
      </c>
      <c r="B2835" s="96" t="str">
        <f>CONCATENATE(Revisión_Avance_Periodo!$C2835,";",Revisión_Avance_Periodo!$E2835,";",Revisión_Avance_Periodo!$I2835)</f>
        <v>OE1;PR_10;ACT_100</v>
      </c>
      <c r="C2835" s="180" t="s">
        <v>9</v>
      </c>
      <c r="D2835" s="181" t="str">
        <f>VLOOKUP(Revisión_Avance_Periodo!$C2835,Componentes_BD!$F$1:$G$5,2,FALSE)</f>
        <v>Fortalecer la Vigilancia.</v>
      </c>
      <c r="E2835" s="119" t="s">
        <v>12</v>
      </c>
      <c r="F2835" s="95">
        <v>11</v>
      </c>
      <c r="G2835" s="95" t="str">
        <f>VLOOKUP(Revisión_Avance_Periodo!$A2835,BD_Seguimiento_OAP_2019!$A$2:$G$294,7,FALSE)</f>
        <v>PAI</v>
      </c>
      <c r="H2835" s="95" t="str">
        <f>VLOOKUP(Revisión_Avance_Periodo!$A2835,BD_Seguimiento_OAP_2019!$A$2:$J$294,10,FALSE)</f>
        <v>PAI_07 - Rendición de Cuentas</v>
      </c>
      <c r="I2835" s="95" t="s">
        <v>1870</v>
      </c>
      <c r="J2835" s="95" t="str">
        <f>VLOOKUP(Revisión_Avance_Periodo!$I2835,BD_Seguimiento_OAP_2019!$L:$M,2,FALSE)</f>
        <v>Documentar compromisos, inquietudes y respuestas entregadas a la ciudadanía en mesas de trabajo, chats y foros</v>
      </c>
      <c r="K2835" s="119" t="s">
        <v>45</v>
      </c>
      <c r="L2835" s="172">
        <v>4.4642857142857152E-4</v>
      </c>
      <c r="M2835" s="182" t="s">
        <v>105</v>
      </c>
      <c r="N2835" s="190">
        <f>INDEX(BD_Seguimiento_OAP_2019!$AH$3:$AS$294,MATCH(Revisión_Avance_Periodo!$I2835,BD_Seguimiento_OAP_2019!$L$3:$L$294,0),MATCH(Revisión_Avance_Periodo!$M2835,BD_Seguimiento_OAP_2019!$AH$2:$AS$2,0))</f>
        <v>0</v>
      </c>
      <c r="O2835" s="190">
        <f>INDEX(BD_Seguimiento_OAP_2019!$AV$3:$BG$294,MATCH(Revisión_Avance_Periodo!$I2835,BD_Seguimiento_OAP_2019!$L$3:$L$294,0),MATCH(Revisión_Avance_Periodo!$M2835,BD_Seguimiento_OAP_2019!$AV$2:$BG$2,0))</f>
        <v>0</v>
      </c>
      <c r="P2835" s="175">
        <f t="shared" si="546"/>
        <v>0</v>
      </c>
      <c r="Q2835" s="182" t="str">
        <f>VLOOKUP(P2835,Tabla_Indicador_Gestion4[#All],3,TRUE)</f>
        <v>Por Ejecutar</v>
      </c>
      <c r="R2835" s="229">
        <f>SUBTOTAL(9,$N$2834:$N2835)</f>
        <v>0</v>
      </c>
      <c r="S2835" s="230">
        <f>SUBTOTAL(9,$O$2834:$O2835)</f>
        <v>0</v>
      </c>
      <c r="T2835" s="231">
        <f>IFERROR(+Revisión_Avance_Periodo!$S2835/Revisión_Avance_Periodo!$R2835,0)</f>
        <v>0</v>
      </c>
      <c r="U2835" s="184"/>
      <c r="V2835" s="185"/>
      <c r="W2835" s="183"/>
      <c r="X2835" s="183"/>
      <c r="Y2835" s="183"/>
      <c r="Z2835" s="186"/>
      <c r="AA2835" s="187"/>
    </row>
    <row r="2836" spans="1:27" x14ac:dyDescent="0.25">
      <c r="A2836" s="88">
        <v>239</v>
      </c>
      <c r="B2836" s="91" t="str">
        <f>CONCATENATE(Revisión_Avance_Periodo!$C2836,";",Revisión_Avance_Periodo!$E2836,";",Revisión_Avance_Periodo!$I2836)</f>
        <v>OE1;PR_10;ACT_100</v>
      </c>
      <c r="C2836" s="170" t="s">
        <v>9</v>
      </c>
      <c r="D2836" s="171" t="str">
        <f>VLOOKUP(Revisión_Avance_Periodo!$C2836,Componentes_BD!$F$1:$G$5,2,FALSE)</f>
        <v>Fortalecer la Vigilancia.</v>
      </c>
      <c r="E2836" s="106" t="s">
        <v>12</v>
      </c>
      <c r="F2836" s="89">
        <v>11</v>
      </c>
      <c r="G2836" s="89" t="str">
        <f>VLOOKUP(Revisión_Avance_Periodo!$A2836,BD_Seguimiento_OAP_2019!$A$2:$G$294,7,FALSE)</f>
        <v>PAI</v>
      </c>
      <c r="H2836" s="89" t="str">
        <f>VLOOKUP(Revisión_Avance_Periodo!$A2836,BD_Seguimiento_OAP_2019!$A$2:$J$294,10,FALSE)</f>
        <v>PAI_07 - Rendición de Cuentas</v>
      </c>
      <c r="I2836" s="89" t="s">
        <v>1870</v>
      </c>
      <c r="J2836" s="89" t="str">
        <f>VLOOKUP(Revisión_Avance_Periodo!$I2836,BD_Seguimiento_OAP_2019!$L:$M,2,FALSE)</f>
        <v>Documentar compromisos, inquietudes y respuestas entregadas a la ciudadanía en mesas de trabajo, chats y foros</v>
      </c>
      <c r="K2836" s="106" t="s">
        <v>45</v>
      </c>
      <c r="L2836" s="172">
        <v>4.4642857142857152E-4</v>
      </c>
      <c r="M2836" s="173" t="s">
        <v>106</v>
      </c>
      <c r="N2836" s="190">
        <f>INDEX(BD_Seguimiento_OAP_2019!$AH$3:$AS$294,MATCH(Revisión_Avance_Periodo!$I2836,BD_Seguimiento_OAP_2019!$L$3:$L$294,0),MATCH(Revisión_Avance_Periodo!$M2836,BD_Seguimiento_OAP_2019!$AH$2:$AS$2,0))</f>
        <v>1</v>
      </c>
      <c r="O2836" s="190">
        <f>INDEX(BD_Seguimiento_OAP_2019!$AV$3:$BG$294,MATCH(Revisión_Avance_Periodo!$I2836,BD_Seguimiento_OAP_2019!$L$3:$L$294,0),MATCH(Revisión_Avance_Periodo!$M2836,BD_Seguimiento_OAP_2019!$AV$2:$BG$2,0))</f>
        <v>1</v>
      </c>
      <c r="P2836" s="189">
        <f t="shared" si="540"/>
        <v>1</v>
      </c>
      <c r="Q2836" s="173" t="str">
        <f>VLOOKUP(P2836,Tabla_Indicador_Gestion4[#All],3,TRUE)</f>
        <v>Culminada</v>
      </c>
      <c r="R2836" s="229">
        <f>SUBTOTAL(9,$N$2834:$N2836)</f>
        <v>1</v>
      </c>
      <c r="S2836" s="230">
        <f>SUBTOTAL(9,$O$2834:$O2836)</f>
        <v>1</v>
      </c>
      <c r="T2836" s="231">
        <f>IFERROR(+Revisión_Avance_Periodo!$S2836/Revisión_Avance_Periodo!$R2836,0)</f>
        <v>1</v>
      </c>
      <c r="U2836" s="184"/>
      <c r="V2836" s="185"/>
      <c r="W2836" s="183"/>
      <c r="X2836" s="183"/>
      <c r="Y2836" s="183"/>
      <c r="Z2836" s="186"/>
      <c r="AA2836" s="187"/>
    </row>
    <row r="2837" spans="1:27" x14ac:dyDescent="0.25">
      <c r="A2837" s="94">
        <v>239</v>
      </c>
      <c r="B2837" s="96" t="str">
        <f>CONCATENATE(Revisión_Avance_Periodo!$C2837,";",Revisión_Avance_Periodo!$E2837,";",Revisión_Avance_Periodo!$I2837)</f>
        <v>OE1;PR_10;ACT_100</v>
      </c>
      <c r="C2837" s="180" t="s">
        <v>9</v>
      </c>
      <c r="D2837" s="181" t="str">
        <f>VLOOKUP(Revisión_Avance_Periodo!$C2837,Componentes_BD!$F$1:$G$5,2,FALSE)</f>
        <v>Fortalecer la Vigilancia.</v>
      </c>
      <c r="E2837" s="119" t="s">
        <v>12</v>
      </c>
      <c r="F2837" s="95">
        <v>11</v>
      </c>
      <c r="G2837" s="95" t="str">
        <f>VLOOKUP(Revisión_Avance_Periodo!$A2837,BD_Seguimiento_OAP_2019!$A$2:$G$294,7,FALSE)</f>
        <v>PAI</v>
      </c>
      <c r="H2837" s="95" t="str">
        <f>VLOOKUP(Revisión_Avance_Periodo!$A2837,BD_Seguimiento_OAP_2019!$A$2:$J$294,10,FALSE)</f>
        <v>PAI_07 - Rendición de Cuentas</v>
      </c>
      <c r="I2837" s="95" t="s">
        <v>1870</v>
      </c>
      <c r="J2837" s="95" t="str">
        <f>VLOOKUP(Revisión_Avance_Periodo!$I2837,BD_Seguimiento_OAP_2019!$L:$M,2,FALSE)</f>
        <v>Documentar compromisos, inquietudes y respuestas entregadas a la ciudadanía en mesas de trabajo, chats y foros</v>
      </c>
      <c r="K2837" s="119" t="s">
        <v>45</v>
      </c>
      <c r="L2837" s="172">
        <v>4.4642857142857152E-4</v>
      </c>
      <c r="M2837" s="182" t="s">
        <v>107</v>
      </c>
      <c r="N2837" s="190">
        <f>INDEX(BD_Seguimiento_OAP_2019!$AH$3:$AS$294,MATCH(Revisión_Avance_Periodo!$I2837,BD_Seguimiento_OAP_2019!$L$3:$L$294,0),MATCH(Revisión_Avance_Periodo!$M2837,BD_Seguimiento_OAP_2019!$AH$2:$AS$2,0))</f>
        <v>0</v>
      </c>
      <c r="O2837" s="190">
        <f>INDEX(BD_Seguimiento_OAP_2019!$AV$3:$BG$294,MATCH(Revisión_Avance_Periodo!$I2837,BD_Seguimiento_OAP_2019!$L$3:$L$294,0),MATCH(Revisión_Avance_Periodo!$M2837,BD_Seguimiento_OAP_2019!$AV$2:$BG$2,0))</f>
        <v>0</v>
      </c>
      <c r="P2837" s="175">
        <f t="shared" ref="P2837:P2841" si="548">IFERROR((O2837/N2837),0)</f>
        <v>0</v>
      </c>
      <c r="Q2837" s="182" t="str">
        <f>VLOOKUP(P2837,Tabla_Indicador_Gestion4[#All],3,TRUE)</f>
        <v>Por Ejecutar</v>
      </c>
      <c r="R2837" s="229">
        <f>SUBTOTAL(9,$N$2834:$N2837)</f>
        <v>1</v>
      </c>
      <c r="S2837" s="230">
        <f>SUBTOTAL(9,$O$2834:$O2837)</f>
        <v>1</v>
      </c>
      <c r="T2837" s="231">
        <f>IFERROR(+Revisión_Avance_Periodo!$S2837/Revisión_Avance_Periodo!$R2837,0)</f>
        <v>1</v>
      </c>
      <c r="U2837" s="184"/>
      <c r="V2837" s="185"/>
      <c r="W2837" s="183"/>
      <c r="X2837" s="183"/>
      <c r="Y2837" s="183"/>
      <c r="Z2837" s="186"/>
      <c r="AA2837" s="187"/>
    </row>
    <row r="2838" spans="1:27" x14ac:dyDescent="0.25">
      <c r="A2838" s="88">
        <v>239</v>
      </c>
      <c r="B2838" s="91" t="str">
        <f>CONCATENATE(Revisión_Avance_Periodo!$C2838,";",Revisión_Avance_Periodo!$E2838,";",Revisión_Avance_Periodo!$I2838)</f>
        <v>OE1;PR_10;ACT_100</v>
      </c>
      <c r="C2838" s="170" t="s">
        <v>9</v>
      </c>
      <c r="D2838" s="171" t="str">
        <f>VLOOKUP(Revisión_Avance_Periodo!$C2838,Componentes_BD!$F$1:$G$5,2,FALSE)</f>
        <v>Fortalecer la Vigilancia.</v>
      </c>
      <c r="E2838" s="106" t="s">
        <v>12</v>
      </c>
      <c r="F2838" s="89">
        <v>11</v>
      </c>
      <c r="G2838" s="89" t="str">
        <f>VLOOKUP(Revisión_Avance_Periodo!$A2838,BD_Seguimiento_OAP_2019!$A$2:$G$294,7,FALSE)</f>
        <v>PAI</v>
      </c>
      <c r="H2838" s="89" t="str">
        <f>VLOOKUP(Revisión_Avance_Periodo!$A2838,BD_Seguimiento_OAP_2019!$A$2:$J$294,10,FALSE)</f>
        <v>PAI_07 - Rendición de Cuentas</v>
      </c>
      <c r="I2838" s="89" t="s">
        <v>1870</v>
      </c>
      <c r="J2838" s="89" t="str">
        <f>VLOOKUP(Revisión_Avance_Periodo!$I2838,BD_Seguimiento_OAP_2019!$L:$M,2,FALSE)</f>
        <v>Documentar compromisos, inquietudes y respuestas entregadas a la ciudadanía en mesas de trabajo, chats y foros</v>
      </c>
      <c r="K2838" s="106" t="s">
        <v>45</v>
      </c>
      <c r="L2838" s="172">
        <v>4.4642857142857152E-4</v>
      </c>
      <c r="M2838" s="173" t="s">
        <v>108</v>
      </c>
      <c r="N2838" s="190">
        <f>INDEX(BD_Seguimiento_OAP_2019!$AH$3:$AS$294,MATCH(Revisión_Avance_Periodo!$I2838,BD_Seguimiento_OAP_2019!$L$3:$L$294,0),MATCH(Revisión_Avance_Periodo!$M2838,BD_Seguimiento_OAP_2019!$AH$2:$AS$2,0))</f>
        <v>0</v>
      </c>
      <c r="O2838" s="190">
        <f>INDEX(BD_Seguimiento_OAP_2019!$AV$3:$BG$294,MATCH(Revisión_Avance_Periodo!$I2838,BD_Seguimiento_OAP_2019!$L$3:$L$294,0),MATCH(Revisión_Avance_Periodo!$M2838,BD_Seguimiento_OAP_2019!$AV$2:$BG$2,0))</f>
        <v>0</v>
      </c>
      <c r="P2838" s="175">
        <f t="shared" si="548"/>
        <v>0</v>
      </c>
      <c r="Q2838" s="173" t="str">
        <f>VLOOKUP(P2838,Tabla_Indicador_Gestion4[#All],3,TRUE)</f>
        <v>Por Ejecutar</v>
      </c>
      <c r="R2838" s="229">
        <f>SUBTOTAL(9,$N$2834:$N2838)</f>
        <v>1</v>
      </c>
      <c r="S2838" s="230">
        <f>SUBTOTAL(9,$O$2834:$O2838)</f>
        <v>1</v>
      </c>
      <c r="T2838" s="231">
        <f>IFERROR(+Revisión_Avance_Periodo!$S2838/Revisión_Avance_Periodo!$R2838,0)</f>
        <v>1</v>
      </c>
      <c r="U2838" s="184"/>
      <c r="V2838" s="185"/>
      <c r="W2838" s="183"/>
      <c r="X2838" s="183"/>
      <c r="Y2838" s="183"/>
      <c r="Z2838" s="186"/>
      <c r="AA2838" s="187"/>
    </row>
    <row r="2839" spans="1:27" x14ac:dyDescent="0.25">
      <c r="A2839" s="94">
        <v>239</v>
      </c>
      <c r="B2839" s="96" t="str">
        <f>CONCATENATE(Revisión_Avance_Periodo!$C2839,";",Revisión_Avance_Periodo!$E2839,";",Revisión_Avance_Periodo!$I2839)</f>
        <v>OE1;PR_10;ACT_100</v>
      </c>
      <c r="C2839" s="180" t="s">
        <v>9</v>
      </c>
      <c r="D2839" s="181" t="str">
        <f>VLOOKUP(Revisión_Avance_Periodo!$C2839,Componentes_BD!$F$1:$G$5,2,FALSE)</f>
        <v>Fortalecer la Vigilancia.</v>
      </c>
      <c r="E2839" s="119" t="s">
        <v>12</v>
      </c>
      <c r="F2839" s="95">
        <v>11</v>
      </c>
      <c r="G2839" s="95" t="str">
        <f>VLOOKUP(Revisión_Avance_Periodo!$A2839,BD_Seguimiento_OAP_2019!$A$2:$G$294,7,FALSE)</f>
        <v>PAI</v>
      </c>
      <c r="H2839" s="95" t="str">
        <f>VLOOKUP(Revisión_Avance_Periodo!$A2839,BD_Seguimiento_OAP_2019!$A$2:$J$294,10,FALSE)</f>
        <v>PAI_07 - Rendición de Cuentas</v>
      </c>
      <c r="I2839" s="95" t="s">
        <v>1870</v>
      </c>
      <c r="J2839" s="95" t="str">
        <f>VLOOKUP(Revisión_Avance_Periodo!$I2839,BD_Seguimiento_OAP_2019!$L:$M,2,FALSE)</f>
        <v>Documentar compromisos, inquietudes y respuestas entregadas a la ciudadanía en mesas de trabajo, chats y foros</v>
      </c>
      <c r="K2839" s="119" t="s">
        <v>45</v>
      </c>
      <c r="L2839" s="172">
        <v>4.4642857142857152E-4</v>
      </c>
      <c r="M2839" s="182" t="s">
        <v>109</v>
      </c>
      <c r="N2839" s="190">
        <f>INDEX(BD_Seguimiento_OAP_2019!$AH$3:$AS$294,MATCH(Revisión_Avance_Periodo!$I2839,BD_Seguimiento_OAP_2019!$L$3:$L$294,0),MATCH(Revisión_Avance_Periodo!$M2839,BD_Seguimiento_OAP_2019!$AH$2:$AS$2,0))</f>
        <v>0</v>
      </c>
      <c r="O2839" s="190">
        <f>INDEX(BD_Seguimiento_OAP_2019!$AV$3:$BG$294,MATCH(Revisión_Avance_Periodo!$I2839,BD_Seguimiento_OAP_2019!$L$3:$L$294,0),MATCH(Revisión_Avance_Periodo!$M2839,BD_Seguimiento_OAP_2019!$AV$2:$BG$2,0))</f>
        <v>0</v>
      </c>
      <c r="P2839" s="175">
        <f t="shared" si="548"/>
        <v>0</v>
      </c>
      <c r="Q2839" s="182" t="str">
        <f>VLOOKUP(P2839,Tabla_Indicador_Gestion4[#All],3,TRUE)</f>
        <v>Por Ejecutar</v>
      </c>
      <c r="R2839" s="229">
        <f>SUBTOTAL(9,$N$2834:$N2839)</f>
        <v>1</v>
      </c>
      <c r="S2839" s="230">
        <f>SUBTOTAL(9,$O$2834:$O2839)</f>
        <v>1</v>
      </c>
      <c r="T2839" s="231">
        <f>IFERROR(+Revisión_Avance_Periodo!$S2839/Revisión_Avance_Periodo!$R2839,0)</f>
        <v>1</v>
      </c>
      <c r="U2839" s="184"/>
      <c r="V2839" s="185"/>
      <c r="W2839" s="183"/>
      <c r="X2839" s="183"/>
      <c r="Y2839" s="183"/>
      <c r="Z2839" s="186"/>
      <c r="AA2839" s="187"/>
    </row>
    <row r="2840" spans="1:27" x14ac:dyDescent="0.25">
      <c r="A2840" s="88">
        <v>239</v>
      </c>
      <c r="B2840" s="91" t="str">
        <f>CONCATENATE(Revisión_Avance_Periodo!$C2840,";",Revisión_Avance_Periodo!$E2840,";",Revisión_Avance_Periodo!$I2840)</f>
        <v>OE1;PR_10;ACT_100</v>
      </c>
      <c r="C2840" s="170" t="s">
        <v>9</v>
      </c>
      <c r="D2840" s="171" t="str">
        <f>VLOOKUP(Revisión_Avance_Periodo!$C2840,Componentes_BD!$F$1:$G$5,2,FALSE)</f>
        <v>Fortalecer la Vigilancia.</v>
      </c>
      <c r="E2840" s="106" t="s">
        <v>12</v>
      </c>
      <c r="F2840" s="89">
        <v>11</v>
      </c>
      <c r="G2840" s="89" t="str">
        <f>VLOOKUP(Revisión_Avance_Periodo!$A2840,BD_Seguimiento_OAP_2019!$A$2:$G$294,7,FALSE)</f>
        <v>PAI</v>
      </c>
      <c r="H2840" s="89" t="str">
        <f>VLOOKUP(Revisión_Avance_Periodo!$A2840,BD_Seguimiento_OAP_2019!$A$2:$J$294,10,FALSE)</f>
        <v>PAI_07 - Rendición de Cuentas</v>
      </c>
      <c r="I2840" s="89" t="s">
        <v>1870</v>
      </c>
      <c r="J2840" s="89" t="str">
        <f>VLOOKUP(Revisión_Avance_Periodo!$I2840,BD_Seguimiento_OAP_2019!$L:$M,2,FALSE)</f>
        <v>Documentar compromisos, inquietudes y respuestas entregadas a la ciudadanía en mesas de trabajo, chats y foros</v>
      </c>
      <c r="K2840" s="106" t="s">
        <v>45</v>
      </c>
      <c r="L2840" s="172">
        <v>4.4642857142857152E-4</v>
      </c>
      <c r="M2840" s="173" t="s">
        <v>110</v>
      </c>
      <c r="N2840" s="190">
        <f>INDEX(BD_Seguimiento_OAP_2019!$AH$3:$AS$294,MATCH(Revisión_Avance_Periodo!$I2840,BD_Seguimiento_OAP_2019!$L$3:$L$294,0),MATCH(Revisión_Avance_Periodo!$M2840,BD_Seguimiento_OAP_2019!$AH$2:$AS$2,0))</f>
        <v>0</v>
      </c>
      <c r="O2840" s="190">
        <f>INDEX(BD_Seguimiento_OAP_2019!$AV$3:$BG$294,MATCH(Revisión_Avance_Periodo!$I2840,BD_Seguimiento_OAP_2019!$L$3:$L$294,0),MATCH(Revisión_Avance_Periodo!$M2840,BD_Seguimiento_OAP_2019!$AV$2:$BG$2,0))</f>
        <v>0</v>
      </c>
      <c r="P2840" s="175">
        <f t="shared" si="548"/>
        <v>0</v>
      </c>
      <c r="Q2840" s="173" t="str">
        <f>VLOOKUP(P2840,Tabla_Indicador_Gestion4[#All],3,TRUE)</f>
        <v>Por Ejecutar</v>
      </c>
      <c r="R2840" s="229">
        <f>SUBTOTAL(9,$N$2834:$N2840)</f>
        <v>1</v>
      </c>
      <c r="S2840" s="230">
        <f>SUBTOTAL(9,$O$2834:$O2840)</f>
        <v>1</v>
      </c>
      <c r="T2840" s="231">
        <f>IFERROR(+Revisión_Avance_Periodo!$S2840/Revisión_Avance_Periodo!$R2840,0)</f>
        <v>1</v>
      </c>
      <c r="U2840" s="184"/>
      <c r="V2840" s="185"/>
      <c r="W2840" s="183"/>
      <c r="X2840" s="183"/>
      <c r="Y2840" s="183"/>
      <c r="Z2840" s="186"/>
      <c r="AA2840" s="187"/>
    </row>
    <row r="2841" spans="1:27" x14ac:dyDescent="0.25">
      <c r="A2841" s="94">
        <v>239</v>
      </c>
      <c r="B2841" s="96" t="str">
        <f>CONCATENATE(Revisión_Avance_Periodo!$C2841,";",Revisión_Avance_Periodo!$E2841,";",Revisión_Avance_Periodo!$I2841)</f>
        <v>OE1;PR_10;ACT_100</v>
      </c>
      <c r="C2841" s="180" t="s">
        <v>9</v>
      </c>
      <c r="D2841" s="181" t="str">
        <f>VLOOKUP(Revisión_Avance_Periodo!$C2841,Componentes_BD!$F$1:$G$5,2,FALSE)</f>
        <v>Fortalecer la Vigilancia.</v>
      </c>
      <c r="E2841" s="119" t="s">
        <v>12</v>
      </c>
      <c r="F2841" s="95">
        <v>11</v>
      </c>
      <c r="G2841" s="95" t="str">
        <f>VLOOKUP(Revisión_Avance_Periodo!$A2841,BD_Seguimiento_OAP_2019!$A$2:$G$294,7,FALSE)</f>
        <v>PAI</v>
      </c>
      <c r="H2841" s="95" t="str">
        <f>VLOOKUP(Revisión_Avance_Periodo!$A2841,BD_Seguimiento_OAP_2019!$A$2:$J$294,10,FALSE)</f>
        <v>PAI_07 - Rendición de Cuentas</v>
      </c>
      <c r="I2841" s="95" t="s">
        <v>1870</v>
      </c>
      <c r="J2841" s="95" t="str">
        <f>VLOOKUP(Revisión_Avance_Periodo!$I2841,BD_Seguimiento_OAP_2019!$L:$M,2,FALSE)</f>
        <v>Documentar compromisos, inquietudes y respuestas entregadas a la ciudadanía en mesas de trabajo, chats y foros</v>
      </c>
      <c r="K2841" s="119" t="s">
        <v>45</v>
      </c>
      <c r="L2841" s="172">
        <v>4.4642857142857152E-4</v>
      </c>
      <c r="M2841" s="182" t="s">
        <v>111</v>
      </c>
      <c r="N2841" s="190">
        <f>INDEX(BD_Seguimiento_OAP_2019!$AH$3:$AS$294,MATCH(Revisión_Avance_Periodo!$I2841,BD_Seguimiento_OAP_2019!$L$3:$L$294,0),MATCH(Revisión_Avance_Periodo!$M2841,BD_Seguimiento_OAP_2019!$AH$2:$AS$2,0))</f>
        <v>0</v>
      </c>
      <c r="O2841" s="190">
        <f>INDEX(BD_Seguimiento_OAP_2019!$AV$3:$BG$294,MATCH(Revisión_Avance_Periodo!$I2841,BD_Seguimiento_OAP_2019!$L$3:$L$294,0),MATCH(Revisión_Avance_Periodo!$M2841,BD_Seguimiento_OAP_2019!$AV$2:$BG$2,0))</f>
        <v>0</v>
      </c>
      <c r="P2841" s="175">
        <f t="shared" si="548"/>
        <v>0</v>
      </c>
      <c r="Q2841" s="182" t="str">
        <f>VLOOKUP(P2841,Tabla_Indicador_Gestion4[#All],3,TRUE)</f>
        <v>Por Ejecutar</v>
      </c>
      <c r="R2841" s="229">
        <f>SUBTOTAL(9,$N$2834:$N2841)</f>
        <v>1</v>
      </c>
      <c r="S2841" s="230">
        <f>SUBTOTAL(9,$O$2834:$O2841)</f>
        <v>1</v>
      </c>
      <c r="T2841" s="231">
        <f>IFERROR(+Revisión_Avance_Periodo!$S2841/Revisión_Avance_Periodo!$R2841,0)</f>
        <v>1</v>
      </c>
      <c r="U2841" s="184"/>
      <c r="V2841" s="185"/>
      <c r="W2841" s="183"/>
      <c r="X2841" s="183"/>
      <c r="Y2841" s="183"/>
      <c r="Z2841" s="186"/>
      <c r="AA2841" s="187"/>
    </row>
    <row r="2842" spans="1:27" x14ac:dyDescent="0.25">
      <c r="A2842" s="88">
        <v>239</v>
      </c>
      <c r="B2842" s="91" t="str">
        <f>CONCATENATE(Revisión_Avance_Periodo!$C2842,";",Revisión_Avance_Periodo!$E2842,";",Revisión_Avance_Periodo!$I2842)</f>
        <v>OE1;PR_10;ACT_100</v>
      </c>
      <c r="C2842" s="170" t="s">
        <v>9</v>
      </c>
      <c r="D2842" s="171" t="str">
        <f>VLOOKUP(Revisión_Avance_Periodo!$C2842,Componentes_BD!$F$1:$G$5,2,FALSE)</f>
        <v>Fortalecer la Vigilancia.</v>
      </c>
      <c r="E2842" s="106" t="s">
        <v>12</v>
      </c>
      <c r="F2842" s="89">
        <v>11</v>
      </c>
      <c r="G2842" s="89" t="str">
        <f>VLOOKUP(Revisión_Avance_Periodo!$A2842,BD_Seguimiento_OAP_2019!$A$2:$G$294,7,FALSE)</f>
        <v>PAI</v>
      </c>
      <c r="H2842" s="89" t="str">
        <f>VLOOKUP(Revisión_Avance_Periodo!$A2842,BD_Seguimiento_OAP_2019!$A$2:$J$294,10,FALSE)</f>
        <v>PAI_07 - Rendición de Cuentas</v>
      </c>
      <c r="I2842" s="89" t="s">
        <v>1870</v>
      </c>
      <c r="J2842" s="89" t="str">
        <f>VLOOKUP(Revisión_Avance_Periodo!$I2842,BD_Seguimiento_OAP_2019!$L:$M,2,FALSE)</f>
        <v>Documentar compromisos, inquietudes y respuestas entregadas a la ciudadanía en mesas de trabajo, chats y foros</v>
      </c>
      <c r="K2842" s="106" t="s">
        <v>45</v>
      </c>
      <c r="L2842" s="172">
        <v>4.4642857142857152E-4</v>
      </c>
      <c r="M2842" s="173" t="s">
        <v>112</v>
      </c>
      <c r="N2842" s="190">
        <f>INDEX(BD_Seguimiento_OAP_2019!$AH$3:$AS$294,MATCH(Revisión_Avance_Periodo!$I2842,BD_Seguimiento_OAP_2019!$L$3:$L$294,0),MATCH(Revisión_Avance_Periodo!$M2842,BD_Seguimiento_OAP_2019!$AH$2:$AS$2,0))</f>
        <v>1</v>
      </c>
      <c r="O2842" s="190">
        <f>INDEX(BD_Seguimiento_OAP_2019!$AV$3:$BG$294,MATCH(Revisión_Avance_Periodo!$I2842,BD_Seguimiento_OAP_2019!$L$3:$L$294,0),MATCH(Revisión_Avance_Periodo!$M2842,BD_Seguimiento_OAP_2019!$AV$2:$BG$2,0))</f>
        <v>0</v>
      </c>
      <c r="P2842" s="189">
        <f t="shared" si="540"/>
        <v>0</v>
      </c>
      <c r="Q2842" s="173" t="str">
        <f>VLOOKUP(P2842,Tabla_Indicador_Gestion4[#All],3,TRUE)</f>
        <v>Por Ejecutar</v>
      </c>
      <c r="R2842" s="229">
        <f>SUBTOTAL(9,$N$2834:$N2842)</f>
        <v>2</v>
      </c>
      <c r="S2842" s="230">
        <f>SUBTOTAL(9,$O$2834:$O2842)</f>
        <v>1</v>
      </c>
      <c r="T2842" s="231">
        <f>IFERROR(+Revisión_Avance_Periodo!$S2842/Revisión_Avance_Periodo!$R2842,0)</f>
        <v>0.5</v>
      </c>
      <c r="U2842" s="184"/>
      <c r="V2842" s="185"/>
      <c r="W2842" s="183"/>
      <c r="X2842" s="183"/>
      <c r="Y2842" s="183"/>
      <c r="Z2842" s="186"/>
      <c r="AA2842" s="187"/>
    </row>
    <row r="2843" spans="1:27" x14ac:dyDescent="0.25">
      <c r="A2843" s="94">
        <v>239</v>
      </c>
      <c r="B2843" s="96" t="str">
        <f>CONCATENATE(Revisión_Avance_Periodo!$C2843,";",Revisión_Avance_Periodo!$E2843,";",Revisión_Avance_Periodo!$I2843)</f>
        <v>OE1;PR_10;ACT_100</v>
      </c>
      <c r="C2843" s="180" t="s">
        <v>9</v>
      </c>
      <c r="D2843" s="181" t="str">
        <f>VLOOKUP(Revisión_Avance_Periodo!$C2843,Componentes_BD!$F$1:$G$5,2,FALSE)</f>
        <v>Fortalecer la Vigilancia.</v>
      </c>
      <c r="E2843" s="119" t="s">
        <v>12</v>
      </c>
      <c r="F2843" s="95">
        <v>11</v>
      </c>
      <c r="G2843" s="95" t="str">
        <f>VLOOKUP(Revisión_Avance_Periodo!$A2843,BD_Seguimiento_OAP_2019!$A$2:$G$294,7,FALSE)</f>
        <v>PAI</v>
      </c>
      <c r="H2843" s="95" t="str">
        <f>VLOOKUP(Revisión_Avance_Periodo!$A2843,BD_Seguimiento_OAP_2019!$A$2:$J$294,10,FALSE)</f>
        <v>PAI_07 - Rendición de Cuentas</v>
      </c>
      <c r="I2843" s="95" t="s">
        <v>1870</v>
      </c>
      <c r="J2843" s="95" t="str">
        <f>VLOOKUP(Revisión_Avance_Periodo!$I2843,BD_Seguimiento_OAP_2019!$L:$M,2,FALSE)</f>
        <v>Documentar compromisos, inquietudes y respuestas entregadas a la ciudadanía en mesas de trabajo, chats y foros</v>
      </c>
      <c r="K2843" s="119" t="s">
        <v>45</v>
      </c>
      <c r="L2843" s="172">
        <v>4.4642857142857152E-4</v>
      </c>
      <c r="M2843" s="182" t="s">
        <v>113</v>
      </c>
      <c r="N2843" s="190">
        <f>INDEX(BD_Seguimiento_OAP_2019!$AH$3:$AS$294,MATCH(Revisión_Avance_Periodo!$I2843,BD_Seguimiento_OAP_2019!$L$3:$L$294,0),MATCH(Revisión_Avance_Periodo!$M2843,BD_Seguimiento_OAP_2019!$AH$2:$AS$2,0))</f>
        <v>0</v>
      </c>
      <c r="O2843" s="190">
        <f>INDEX(BD_Seguimiento_OAP_2019!$AV$3:$BG$294,MATCH(Revisión_Avance_Periodo!$I2843,BD_Seguimiento_OAP_2019!$L$3:$L$294,0),MATCH(Revisión_Avance_Periodo!$M2843,BD_Seguimiento_OAP_2019!$AV$2:$BG$2,0))</f>
        <v>0</v>
      </c>
      <c r="P2843" s="175">
        <f t="shared" ref="P2843:P2848" si="549">IFERROR((O2843/N2843),0)</f>
        <v>0</v>
      </c>
      <c r="Q2843" s="182" t="str">
        <f>VLOOKUP(P2843,Tabla_Indicador_Gestion4[#All],3,TRUE)</f>
        <v>Por Ejecutar</v>
      </c>
      <c r="R2843" s="229">
        <f>SUBTOTAL(9,$N$2834:$N2843)</f>
        <v>2</v>
      </c>
      <c r="S2843" s="230">
        <f>SUBTOTAL(9,$O$2834:$O2843)</f>
        <v>1</v>
      </c>
      <c r="T2843" s="231">
        <f>IFERROR(+Revisión_Avance_Periodo!$S2843/Revisión_Avance_Periodo!$R2843,0)</f>
        <v>0.5</v>
      </c>
      <c r="U2843" s="184"/>
      <c r="V2843" s="185"/>
      <c r="W2843" s="183"/>
      <c r="X2843" s="183"/>
      <c r="Y2843" s="183"/>
      <c r="Z2843" s="186"/>
      <c r="AA2843" s="187"/>
    </row>
    <row r="2844" spans="1:27" x14ac:dyDescent="0.25">
      <c r="A2844" s="88">
        <v>239</v>
      </c>
      <c r="B2844" s="91" t="str">
        <f>CONCATENATE(Revisión_Avance_Periodo!$C2844,";",Revisión_Avance_Periodo!$E2844,";",Revisión_Avance_Periodo!$I2844)</f>
        <v>OE1;PR_10;ACT_100</v>
      </c>
      <c r="C2844" s="170" t="s">
        <v>9</v>
      </c>
      <c r="D2844" s="171" t="str">
        <f>VLOOKUP(Revisión_Avance_Periodo!$C2844,Componentes_BD!$F$1:$G$5,2,FALSE)</f>
        <v>Fortalecer la Vigilancia.</v>
      </c>
      <c r="E2844" s="106" t="s">
        <v>12</v>
      </c>
      <c r="F2844" s="89">
        <v>11</v>
      </c>
      <c r="G2844" s="89" t="str">
        <f>VLOOKUP(Revisión_Avance_Periodo!$A2844,BD_Seguimiento_OAP_2019!$A$2:$G$294,7,FALSE)</f>
        <v>PAI</v>
      </c>
      <c r="H2844" s="89" t="str">
        <f>VLOOKUP(Revisión_Avance_Periodo!$A2844,BD_Seguimiento_OAP_2019!$A$2:$J$294,10,FALSE)</f>
        <v>PAI_07 - Rendición de Cuentas</v>
      </c>
      <c r="I2844" s="89" t="s">
        <v>1870</v>
      </c>
      <c r="J2844" s="89" t="str">
        <f>VLOOKUP(Revisión_Avance_Periodo!$I2844,BD_Seguimiento_OAP_2019!$L:$M,2,FALSE)</f>
        <v>Documentar compromisos, inquietudes y respuestas entregadas a la ciudadanía en mesas de trabajo, chats y foros</v>
      </c>
      <c r="K2844" s="106" t="s">
        <v>45</v>
      </c>
      <c r="L2844" s="172">
        <v>4.4642857142857152E-4</v>
      </c>
      <c r="M2844" s="173" t="s">
        <v>114</v>
      </c>
      <c r="N2844" s="190">
        <f>INDEX(BD_Seguimiento_OAP_2019!$AH$3:$AS$294,MATCH(Revisión_Avance_Periodo!$I2844,BD_Seguimiento_OAP_2019!$L$3:$L$294,0),MATCH(Revisión_Avance_Periodo!$M2844,BD_Seguimiento_OAP_2019!$AH$2:$AS$2,0))</f>
        <v>0</v>
      </c>
      <c r="O2844" s="190">
        <f>INDEX(BD_Seguimiento_OAP_2019!$AV$3:$BG$294,MATCH(Revisión_Avance_Periodo!$I2844,BD_Seguimiento_OAP_2019!$L$3:$L$294,0),MATCH(Revisión_Avance_Periodo!$M2844,BD_Seguimiento_OAP_2019!$AV$2:$BG$2,0))</f>
        <v>0</v>
      </c>
      <c r="P2844" s="175">
        <f t="shared" si="549"/>
        <v>0</v>
      </c>
      <c r="Q2844" s="173" t="str">
        <f>VLOOKUP(P2844,Tabla_Indicador_Gestion4[#All],3,TRUE)</f>
        <v>Por Ejecutar</v>
      </c>
      <c r="R2844" s="229">
        <f>SUBTOTAL(9,$N$2834:$N2844)</f>
        <v>2</v>
      </c>
      <c r="S2844" s="230">
        <f>SUBTOTAL(9,$O$2834:$O2844)</f>
        <v>1</v>
      </c>
      <c r="T2844" s="231">
        <f>IFERROR(+Revisión_Avance_Periodo!$S2844/Revisión_Avance_Periodo!$R2844,0)</f>
        <v>0.5</v>
      </c>
      <c r="U2844" s="184"/>
      <c r="V2844" s="185"/>
      <c r="W2844" s="183"/>
      <c r="X2844" s="183"/>
      <c r="Y2844" s="183"/>
      <c r="Z2844" s="186"/>
      <c r="AA2844" s="187"/>
    </row>
    <row r="2845" spans="1:27" ht="15.75" thickBot="1" x14ac:dyDescent="0.3">
      <c r="A2845" s="94">
        <v>239</v>
      </c>
      <c r="B2845" s="96" t="str">
        <f>CONCATENATE(Revisión_Avance_Periodo!$C2845,";",Revisión_Avance_Periodo!$E2845,";",Revisión_Avance_Periodo!$I2845)</f>
        <v>OE1;PR_10;ACT_100</v>
      </c>
      <c r="C2845" s="180" t="s">
        <v>9</v>
      </c>
      <c r="D2845" s="181" t="str">
        <f>VLOOKUP(Revisión_Avance_Periodo!$C2845,Componentes_BD!$F$1:$G$5,2,FALSE)</f>
        <v>Fortalecer la Vigilancia.</v>
      </c>
      <c r="E2845" s="119" t="s">
        <v>12</v>
      </c>
      <c r="F2845" s="95">
        <v>11</v>
      </c>
      <c r="G2845" s="95" t="str">
        <f>VLOOKUP(Revisión_Avance_Periodo!$A2845,BD_Seguimiento_OAP_2019!$A$2:$G$294,7,FALSE)</f>
        <v>PAI</v>
      </c>
      <c r="H2845" s="95" t="str">
        <f>VLOOKUP(Revisión_Avance_Periodo!$A2845,BD_Seguimiento_OAP_2019!$A$2:$J$294,10,FALSE)</f>
        <v>PAI_07 - Rendición de Cuentas</v>
      </c>
      <c r="I2845" s="95" t="s">
        <v>1870</v>
      </c>
      <c r="J2845" s="95" t="str">
        <f>VLOOKUP(Revisión_Avance_Periodo!$I2845,BD_Seguimiento_OAP_2019!$L:$M,2,FALSE)</f>
        <v>Documentar compromisos, inquietudes y respuestas entregadas a la ciudadanía en mesas de trabajo, chats y foros</v>
      </c>
      <c r="K2845" s="119" t="s">
        <v>45</v>
      </c>
      <c r="L2845" s="172">
        <v>4.4642857142857152E-4</v>
      </c>
      <c r="M2845" s="182" t="s">
        <v>115</v>
      </c>
      <c r="N2845" s="190">
        <f>INDEX(BD_Seguimiento_OAP_2019!$AH$3:$AS$294,MATCH(Revisión_Avance_Periodo!$I2845,BD_Seguimiento_OAP_2019!$L$3:$L$294,0),MATCH(Revisión_Avance_Periodo!$M2845,BD_Seguimiento_OAP_2019!$AH$2:$AS$2,0))</f>
        <v>0</v>
      </c>
      <c r="O2845" s="190">
        <f>INDEX(BD_Seguimiento_OAP_2019!$AV$3:$BG$294,MATCH(Revisión_Avance_Periodo!$I2845,BD_Seguimiento_OAP_2019!$L$3:$L$294,0),MATCH(Revisión_Avance_Periodo!$M2845,BD_Seguimiento_OAP_2019!$AV$2:$BG$2,0))</f>
        <v>0</v>
      </c>
      <c r="P2845" s="175">
        <f t="shared" si="549"/>
        <v>0</v>
      </c>
      <c r="Q2845" s="182" t="str">
        <f>VLOOKUP(P2845,Tabla_Indicador_Gestion4[#All],3,TRUE)</f>
        <v>Por Ejecutar</v>
      </c>
      <c r="R2845" s="229">
        <f>SUBTOTAL(9,$N$2834:$N2845)</f>
        <v>2</v>
      </c>
      <c r="S2845" s="230">
        <f>SUBTOTAL(9,$O$2834:$O2845)</f>
        <v>1</v>
      </c>
      <c r="T2845" s="231">
        <f>IFERROR(+Revisión_Avance_Periodo!$S2845/Revisión_Avance_Periodo!$R2845,0)</f>
        <v>0.5</v>
      </c>
      <c r="U2845" s="184"/>
      <c r="V2845" s="185"/>
      <c r="W2845" s="183"/>
      <c r="X2845" s="183"/>
      <c r="Y2845" s="183"/>
      <c r="Z2845" s="186"/>
      <c r="AA2845" s="187"/>
    </row>
    <row r="2846" spans="1:27" x14ac:dyDescent="0.25">
      <c r="A2846" s="88">
        <v>240</v>
      </c>
      <c r="B2846" s="91" t="str">
        <f>CONCATENATE(Revisión_Avance_Periodo!$C2846,";",Revisión_Avance_Periodo!$E2846,";",Revisión_Avance_Periodo!$I2846)</f>
        <v>OE1;PR_10;ACT_122</v>
      </c>
      <c r="C2846" s="170" t="s">
        <v>9</v>
      </c>
      <c r="D2846" s="171" t="str">
        <f>VLOOKUP(Revisión_Avance_Periodo!$C2846,Componentes_BD!$F$1:$G$5,2,FALSE)</f>
        <v>Fortalecer la Vigilancia.</v>
      </c>
      <c r="E2846" s="106" t="s">
        <v>12</v>
      </c>
      <c r="F2846" s="89">
        <v>11</v>
      </c>
      <c r="G2846" s="89" t="str">
        <f>VLOOKUP(Revisión_Avance_Periodo!$A2846,BD_Seguimiento_OAP_2019!$A$2:$G$294,7,FALSE)</f>
        <v>PAI</v>
      </c>
      <c r="H2846" s="89" t="str">
        <f>VLOOKUP(Revisión_Avance_Periodo!$A2846,BD_Seguimiento_OAP_2019!$A$2:$J$294,10,FALSE)</f>
        <v>PAI_07 - Rendición de Cuentas</v>
      </c>
      <c r="I2846" s="89" t="s">
        <v>1872</v>
      </c>
      <c r="J2846" s="89" t="str">
        <f>VLOOKUP(Revisión_Avance_Periodo!$I2846,BD_Seguimiento_OAP_2019!$L:$M,2,FALSE)</f>
        <v>Documentar compromisos, inquietudes y respuestas entregadas a la ciudadanía en mesas de trabajo, chats y foros</v>
      </c>
      <c r="K2846" s="106" t="s">
        <v>57</v>
      </c>
      <c r="L2846" s="172">
        <v>4.4642857142857152E-4</v>
      </c>
      <c r="M2846" s="173" t="s">
        <v>104</v>
      </c>
      <c r="N2846" s="174">
        <f>INDEX(BD_Seguimiento_OAP_2019!$AH$3:$AS$294,MATCH(Revisión_Avance_Periodo!$I2846,BD_Seguimiento_OAP_2019!$L$3:$L$294,0),MATCH(Revisión_Avance_Periodo!$M2846,BD_Seguimiento_OAP_2019!$AH$2:$AS$2,0))</f>
        <v>0</v>
      </c>
      <c r="O2846" s="174">
        <f>INDEX(BD_Seguimiento_OAP_2019!$AV$3:$BG$294,MATCH(Revisión_Avance_Periodo!$I2846,BD_Seguimiento_OAP_2019!$L$3:$L$294,0),MATCH(Revisión_Avance_Periodo!$M2846,BD_Seguimiento_OAP_2019!$AV$2:$BG$2,0))</f>
        <v>0</v>
      </c>
      <c r="P2846" s="175">
        <f t="shared" si="549"/>
        <v>0</v>
      </c>
      <c r="Q2846" s="173" t="str">
        <f>VLOOKUP(P2846,Tabla_Indicador_Gestion4[#All],3,TRUE)</f>
        <v>Por Ejecutar</v>
      </c>
      <c r="R2846" s="213">
        <f>SUBTOTAL(9,$N$2846:$N2846)</f>
        <v>0</v>
      </c>
      <c r="S2846" s="234">
        <f>SUBTOTAL(9,$O$2846:$O2846)</f>
        <v>0</v>
      </c>
      <c r="T2846" s="234">
        <f>IFERROR(+Revisión_Avance_Periodo!$S2846/Revisión_Avance_Periodo!$R2846,0)</f>
        <v>0</v>
      </c>
      <c r="U2846" s="177">
        <f>SUBTOTAL(9,N2846:N2857)</f>
        <v>1</v>
      </c>
      <c r="V2846" s="176">
        <f>SUBTOTAL(9,O2846:O2857)</f>
        <v>0.53300000000000003</v>
      </c>
      <c r="W2846" s="176">
        <f t="shared" ref="W2846" si="550">+V2846/U2846</f>
        <v>0.53300000000000003</v>
      </c>
      <c r="X2846" s="176"/>
      <c r="Y2846" s="176">
        <f>100%-Revisión_Avance_Periodo!$W2846</f>
        <v>0.46699999999999997</v>
      </c>
      <c r="Z2846" s="178" t="str">
        <f>VLOOKUP(W2846,Tabla_Indicador_Gestion4[],3,TRUE)</f>
        <v>En Tramite</v>
      </c>
      <c r="AA2846" s="179">
        <f>Revisión_Avance_Periodo!$W2846*Revisión_Avance_Periodo!$L2846</f>
        <v>2.3794642857142865E-4</v>
      </c>
    </row>
    <row r="2847" spans="1:27" x14ac:dyDescent="0.25">
      <c r="A2847" s="94">
        <v>240</v>
      </c>
      <c r="B2847" s="96" t="str">
        <f>CONCATENATE(Revisión_Avance_Periodo!$C2847,";",Revisión_Avance_Periodo!$E2847,";",Revisión_Avance_Periodo!$I2847)</f>
        <v>OE1;PR_10;ACT_122</v>
      </c>
      <c r="C2847" s="180" t="s">
        <v>9</v>
      </c>
      <c r="D2847" s="181" t="str">
        <f>VLOOKUP(Revisión_Avance_Periodo!$C2847,Componentes_BD!$F$1:$G$5,2,FALSE)</f>
        <v>Fortalecer la Vigilancia.</v>
      </c>
      <c r="E2847" s="119" t="s">
        <v>12</v>
      </c>
      <c r="F2847" s="95">
        <v>11</v>
      </c>
      <c r="G2847" s="95" t="str">
        <f>VLOOKUP(Revisión_Avance_Periodo!$A2847,BD_Seguimiento_OAP_2019!$A$2:$G$294,7,FALSE)</f>
        <v>PAI</v>
      </c>
      <c r="H2847" s="95" t="str">
        <f>VLOOKUP(Revisión_Avance_Periodo!$A2847,BD_Seguimiento_OAP_2019!$A$2:$J$294,10,FALSE)</f>
        <v>PAI_07 - Rendición de Cuentas</v>
      </c>
      <c r="I2847" s="95" t="s">
        <v>1872</v>
      </c>
      <c r="J2847" s="95" t="str">
        <f>VLOOKUP(Revisión_Avance_Periodo!$I2847,BD_Seguimiento_OAP_2019!$L:$M,2,FALSE)</f>
        <v>Documentar compromisos, inquietudes y respuestas entregadas a la ciudadanía en mesas de trabajo, chats y foros</v>
      </c>
      <c r="K2847" s="119" t="s">
        <v>57</v>
      </c>
      <c r="L2847" s="172">
        <v>4.4642857142857152E-4</v>
      </c>
      <c r="M2847" s="182" t="s">
        <v>105</v>
      </c>
      <c r="N2847" s="174">
        <f>INDEX(BD_Seguimiento_OAP_2019!$AH$3:$AS$294,MATCH(Revisión_Avance_Periodo!$I2847,BD_Seguimiento_OAP_2019!$L$3:$L$294,0),MATCH(Revisión_Avance_Periodo!$M2847,BD_Seguimiento_OAP_2019!$AH$2:$AS$2,0))</f>
        <v>0</v>
      </c>
      <c r="O2847" s="174">
        <f>INDEX(BD_Seguimiento_OAP_2019!$AV$3:$BG$294,MATCH(Revisión_Avance_Periodo!$I2847,BD_Seguimiento_OAP_2019!$L$3:$L$294,0),MATCH(Revisión_Avance_Periodo!$M2847,BD_Seguimiento_OAP_2019!$AV$2:$BG$2,0))</f>
        <v>0</v>
      </c>
      <c r="P2847" s="175">
        <f t="shared" si="549"/>
        <v>0</v>
      </c>
      <c r="Q2847" s="182" t="str">
        <f>VLOOKUP(P2847,Tabla_Indicador_Gestion4[#All],3,TRUE)</f>
        <v>Por Ejecutar</v>
      </c>
      <c r="R2847" s="215">
        <f>SUBTOTAL(9,$N$2846:$N2847)</f>
        <v>0</v>
      </c>
      <c r="S2847" s="231">
        <f>SUBTOTAL(9,$O$2846:$O2847)</f>
        <v>0</v>
      </c>
      <c r="T2847" s="231">
        <f>IFERROR(+Revisión_Avance_Periodo!$S2847/Revisión_Avance_Periodo!$R2847,0)</f>
        <v>0</v>
      </c>
      <c r="U2847" s="184"/>
      <c r="V2847" s="185"/>
      <c r="W2847" s="183"/>
      <c r="X2847" s="183"/>
      <c r="Y2847" s="183"/>
      <c r="Z2847" s="186"/>
      <c r="AA2847" s="187"/>
    </row>
    <row r="2848" spans="1:27" x14ac:dyDescent="0.25">
      <c r="A2848" s="88">
        <v>240</v>
      </c>
      <c r="B2848" s="91" t="str">
        <f>CONCATENATE(Revisión_Avance_Periodo!$C2848,";",Revisión_Avance_Periodo!$E2848,";",Revisión_Avance_Periodo!$I2848)</f>
        <v>OE1;PR_10;ACT_122</v>
      </c>
      <c r="C2848" s="170" t="s">
        <v>9</v>
      </c>
      <c r="D2848" s="171" t="str">
        <f>VLOOKUP(Revisión_Avance_Periodo!$C2848,Componentes_BD!$F$1:$G$5,2,FALSE)</f>
        <v>Fortalecer la Vigilancia.</v>
      </c>
      <c r="E2848" s="106" t="s">
        <v>12</v>
      </c>
      <c r="F2848" s="89">
        <v>11</v>
      </c>
      <c r="G2848" s="89" t="str">
        <f>VLOOKUP(Revisión_Avance_Periodo!$A2848,BD_Seguimiento_OAP_2019!$A$2:$G$294,7,FALSE)</f>
        <v>PAI</v>
      </c>
      <c r="H2848" s="89" t="str">
        <f>VLOOKUP(Revisión_Avance_Periodo!$A2848,BD_Seguimiento_OAP_2019!$A$2:$J$294,10,FALSE)</f>
        <v>PAI_07 - Rendición de Cuentas</v>
      </c>
      <c r="I2848" s="89" t="s">
        <v>1872</v>
      </c>
      <c r="J2848" s="89" t="str">
        <f>VLOOKUP(Revisión_Avance_Periodo!$I2848,BD_Seguimiento_OAP_2019!$L:$M,2,FALSE)</f>
        <v>Documentar compromisos, inquietudes y respuestas entregadas a la ciudadanía en mesas de trabajo, chats y foros</v>
      </c>
      <c r="K2848" s="106" t="s">
        <v>57</v>
      </c>
      <c r="L2848" s="172">
        <v>4.4642857142857152E-4</v>
      </c>
      <c r="M2848" s="173" t="s">
        <v>106</v>
      </c>
      <c r="N2848" s="174">
        <f>INDEX(BD_Seguimiento_OAP_2019!$AH$3:$AS$294,MATCH(Revisión_Avance_Periodo!$I2848,BD_Seguimiento_OAP_2019!$L$3:$L$294,0),MATCH(Revisión_Avance_Periodo!$M2848,BD_Seguimiento_OAP_2019!$AH$2:$AS$2,0))</f>
        <v>0</v>
      </c>
      <c r="O2848" s="174">
        <f>INDEX(BD_Seguimiento_OAP_2019!$AV$3:$BG$294,MATCH(Revisión_Avance_Periodo!$I2848,BD_Seguimiento_OAP_2019!$L$3:$L$294,0),MATCH(Revisión_Avance_Periodo!$M2848,BD_Seguimiento_OAP_2019!$AV$2:$BG$2,0))</f>
        <v>0</v>
      </c>
      <c r="P2848" s="175">
        <f t="shared" si="549"/>
        <v>0</v>
      </c>
      <c r="Q2848" s="173" t="str">
        <f>VLOOKUP(P2848,Tabla_Indicador_Gestion4[#All],3,TRUE)</f>
        <v>Por Ejecutar</v>
      </c>
      <c r="R2848" s="215">
        <f>SUBTOTAL(9,$N$2846:$N2848)</f>
        <v>0</v>
      </c>
      <c r="S2848" s="231">
        <f>SUBTOTAL(9,$O$2846:$O2848)</f>
        <v>0</v>
      </c>
      <c r="T2848" s="231">
        <f>IFERROR(+Revisión_Avance_Periodo!$S2848/Revisión_Avance_Periodo!$R2848,0)</f>
        <v>0</v>
      </c>
      <c r="U2848" s="184"/>
      <c r="V2848" s="185"/>
      <c r="W2848" s="183"/>
      <c r="X2848" s="183"/>
      <c r="Y2848" s="183"/>
      <c r="Z2848" s="186"/>
      <c r="AA2848" s="187"/>
    </row>
    <row r="2849" spans="1:27" x14ac:dyDescent="0.25">
      <c r="A2849" s="94">
        <v>240</v>
      </c>
      <c r="B2849" s="96" t="str">
        <f>CONCATENATE(Revisión_Avance_Periodo!$C2849,";",Revisión_Avance_Periodo!$E2849,";",Revisión_Avance_Periodo!$I2849)</f>
        <v>OE1;PR_10;ACT_122</v>
      </c>
      <c r="C2849" s="180" t="s">
        <v>9</v>
      </c>
      <c r="D2849" s="181" t="str">
        <f>VLOOKUP(Revisión_Avance_Periodo!$C2849,Componentes_BD!$F$1:$G$5,2,FALSE)</f>
        <v>Fortalecer la Vigilancia.</v>
      </c>
      <c r="E2849" s="119" t="s">
        <v>12</v>
      </c>
      <c r="F2849" s="95">
        <v>11</v>
      </c>
      <c r="G2849" s="95" t="str">
        <f>VLOOKUP(Revisión_Avance_Periodo!$A2849,BD_Seguimiento_OAP_2019!$A$2:$G$294,7,FALSE)</f>
        <v>PAI</v>
      </c>
      <c r="H2849" s="95" t="str">
        <f>VLOOKUP(Revisión_Avance_Periodo!$A2849,BD_Seguimiento_OAP_2019!$A$2:$J$294,10,FALSE)</f>
        <v>PAI_07 - Rendición de Cuentas</v>
      </c>
      <c r="I2849" s="95" t="s">
        <v>1872</v>
      </c>
      <c r="J2849" s="95" t="str">
        <f>VLOOKUP(Revisión_Avance_Periodo!$I2849,BD_Seguimiento_OAP_2019!$L:$M,2,FALSE)</f>
        <v>Documentar compromisos, inquietudes y respuestas entregadas a la ciudadanía en mesas de trabajo, chats y foros</v>
      </c>
      <c r="K2849" s="119" t="s">
        <v>57</v>
      </c>
      <c r="L2849" s="172">
        <v>4.4642857142857152E-4</v>
      </c>
      <c r="M2849" s="182" t="s">
        <v>107</v>
      </c>
      <c r="N2849" s="174">
        <f>INDEX(BD_Seguimiento_OAP_2019!$AH$3:$AS$294,MATCH(Revisión_Avance_Periodo!$I2849,BD_Seguimiento_OAP_2019!$L$3:$L$294,0),MATCH(Revisión_Avance_Periodo!$M2849,BD_Seguimiento_OAP_2019!$AH$2:$AS$2,0))</f>
        <v>0.33400000000000002</v>
      </c>
      <c r="O2849" s="174">
        <f>INDEX(BD_Seguimiento_OAP_2019!$AV$3:$BG$294,MATCH(Revisión_Avance_Periodo!$I2849,BD_Seguimiento_OAP_2019!$L$3:$L$294,0),MATCH(Revisión_Avance_Periodo!$M2849,BD_Seguimiento_OAP_2019!$AV$2:$BG$2,0))</f>
        <v>0.33300000000000002</v>
      </c>
      <c r="P2849" s="188">
        <f t="shared" si="540"/>
        <v>0.99700598802395213</v>
      </c>
      <c r="Q2849" s="182" t="str">
        <f>VLOOKUP(P2849,Tabla_Indicador_Gestion4[#All],3,TRUE)</f>
        <v>Culminada</v>
      </c>
      <c r="R2849" s="215">
        <f>SUBTOTAL(9,$N$2846:$N2849)</f>
        <v>0.33400000000000002</v>
      </c>
      <c r="S2849" s="231">
        <f>SUBTOTAL(9,$O$2846:$O2849)</f>
        <v>0.33300000000000002</v>
      </c>
      <c r="T2849" s="231">
        <f>IFERROR(+Revisión_Avance_Periodo!$S2849/Revisión_Avance_Periodo!$R2849,0)</f>
        <v>0.99700598802395213</v>
      </c>
      <c r="U2849" s="184"/>
      <c r="V2849" s="185"/>
      <c r="W2849" s="183"/>
      <c r="X2849" s="183"/>
      <c r="Y2849" s="183"/>
      <c r="Z2849" s="186"/>
      <c r="AA2849" s="187"/>
    </row>
    <row r="2850" spans="1:27" x14ac:dyDescent="0.25">
      <c r="A2850" s="88">
        <v>240</v>
      </c>
      <c r="B2850" s="91" t="str">
        <f>CONCATENATE(Revisión_Avance_Periodo!$C2850,";",Revisión_Avance_Periodo!$E2850,";",Revisión_Avance_Periodo!$I2850)</f>
        <v>OE1;PR_10;ACT_122</v>
      </c>
      <c r="C2850" s="170" t="s">
        <v>9</v>
      </c>
      <c r="D2850" s="171" t="str">
        <f>VLOOKUP(Revisión_Avance_Periodo!$C2850,Componentes_BD!$F$1:$G$5,2,FALSE)</f>
        <v>Fortalecer la Vigilancia.</v>
      </c>
      <c r="E2850" s="106" t="s">
        <v>12</v>
      </c>
      <c r="F2850" s="89">
        <v>11</v>
      </c>
      <c r="G2850" s="89" t="str">
        <f>VLOOKUP(Revisión_Avance_Periodo!$A2850,BD_Seguimiento_OAP_2019!$A$2:$G$294,7,FALSE)</f>
        <v>PAI</v>
      </c>
      <c r="H2850" s="89" t="str">
        <f>VLOOKUP(Revisión_Avance_Periodo!$A2850,BD_Seguimiento_OAP_2019!$A$2:$J$294,10,FALSE)</f>
        <v>PAI_07 - Rendición de Cuentas</v>
      </c>
      <c r="I2850" s="89" t="s">
        <v>1872</v>
      </c>
      <c r="J2850" s="89" t="str">
        <f>VLOOKUP(Revisión_Avance_Periodo!$I2850,BD_Seguimiento_OAP_2019!$L:$M,2,FALSE)</f>
        <v>Documentar compromisos, inquietudes y respuestas entregadas a la ciudadanía en mesas de trabajo, chats y foros</v>
      </c>
      <c r="K2850" s="106" t="s">
        <v>57</v>
      </c>
      <c r="L2850" s="172">
        <v>4.4642857142857152E-4</v>
      </c>
      <c r="M2850" s="173" t="s">
        <v>108</v>
      </c>
      <c r="N2850" s="174">
        <f>INDEX(BD_Seguimiento_OAP_2019!$AH$3:$AS$294,MATCH(Revisión_Avance_Periodo!$I2850,BD_Seguimiento_OAP_2019!$L$3:$L$294,0),MATCH(Revisión_Avance_Periodo!$M2850,BD_Seguimiento_OAP_2019!$AH$2:$AS$2,0))</f>
        <v>0</v>
      </c>
      <c r="O2850" s="174">
        <f>INDEX(BD_Seguimiento_OAP_2019!$AV$3:$BG$294,MATCH(Revisión_Avance_Periodo!$I2850,BD_Seguimiento_OAP_2019!$L$3:$L$294,0),MATCH(Revisión_Avance_Periodo!$M2850,BD_Seguimiento_OAP_2019!$AV$2:$BG$2,0))</f>
        <v>0</v>
      </c>
      <c r="P2850" s="175">
        <f t="shared" ref="P2850:P2852" si="551">IFERROR((O2850/N2850),0)</f>
        <v>0</v>
      </c>
      <c r="Q2850" s="173" t="str">
        <f>VLOOKUP(P2850,Tabla_Indicador_Gestion4[#All],3,TRUE)</f>
        <v>Por Ejecutar</v>
      </c>
      <c r="R2850" s="215">
        <f>SUBTOTAL(9,$N$2846:$N2850)</f>
        <v>0.33400000000000002</v>
      </c>
      <c r="S2850" s="231">
        <f>SUBTOTAL(9,$O$2846:$O2850)</f>
        <v>0.33300000000000002</v>
      </c>
      <c r="T2850" s="231">
        <f>IFERROR(+Revisión_Avance_Periodo!$S2850/Revisión_Avance_Periodo!$R2850,0)</f>
        <v>0.99700598802395213</v>
      </c>
      <c r="U2850" s="184"/>
      <c r="V2850" s="185"/>
      <c r="W2850" s="183"/>
      <c r="X2850" s="183"/>
      <c r="Y2850" s="183"/>
      <c r="Z2850" s="186"/>
      <c r="AA2850" s="187"/>
    </row>
    <row r="2851" spans="1:27" x14ac:dyDescent="0.25">
      <c r="A2851" s="94">
        <v>240</v>
      </c>
      <c r="B2851" s="96" t="str">
        <f>CONCATENATE(Revisión_Avance_Periodo!$C2851,";",Revisión_Avance_Periodo!$E2851,";",Revisión_Avance_Periodo!$I2851)</f>
        <v>OE1;PR_10;ACT_122</v>
      </c>
      <c r="C2851" s="180" t="s">
        <v>9</v>
      </c>
      <c r="D2851" s="181" t="str">
        <f>VLOOKUP(Revisión_Avance_Periodo!$C2851,Componentes_BD!$F$1:$G$5,2,FALSE)</f>
        <v>Fortalecer la Vigilancia.</v>
      </c>
      <c r="E2851" s="119" t="s">
        <v>12</v>
      </c>
      <c r="F2851" s="95">
        <v>11</v>
      </c>
      <c r="G2851" s="95" t="str">
        <f>VLOOKUP(Revisión_Avance_Periodo!$A2851,BD_Seguimiento_OAP_2019!$A$2:$G$294,7,FALSE)</f>
        <v>PAI</v>
      </c>
      <c r="H2851" s="95" t="str">
        <f>VLOOKUP(Revisión_Avance_Periodo!$A2851,BD_Seguimiento_OAP_2019!$A$2:$J$294,10,FALSE)</f>
        <v>PAI_07 - Rendición de Cuentas</v>
      </c>
      <c r="I2851" s="95" t="s">
        <v>1872</v>
      </c>
      <c r="J2851" s="95" t="str">
        <f>VLOOKUP(Revisión_Avance_Periodo!$I2851,BD_Seguimiento_OAP_2019!$L:$M,2,FALSE)</f>
        <v>Documentar compromisos, inquietudes y respuestas entregadas a la ciudadanía en mesas de trabajo, chats y foros</v>
      </c>
      <c r="K2851" s="119" t="s">
        <v>57</v>
      </c>
      <c r="L2851" s="172">
        <v>4.4642857142857152E-4</v>
      </c>
      <c r="M2851" s="182" t="s">
        <v>109</v>
      </c>
      <c r="N2851" s="174">
        <f>INDEX(BD_Seguimiento_OAP_2019!$AH$3:$AS$294,MATCH(Revisión_Avance_Periodo!$I2851,BD_Seguimiento_OAP_2019!$L$3:$L$294,0),MATCH(Revisión_Avance_Periodo!$M2851,BD_Seguimiento_OAP_2019!$AH$2:$AS$2,0))</f>
        <v>0</v>
      </c>
      <c r="O2851" s="174">
        <f>INDEX(BD_Seguimiento_OAP_2019!$AV$3:$BG$294,MATCH(Revisión_Avance_Periodo!$I2851,BD_Seguimiento_OAP_2019!$L$3:$L$294,0),MATCH(Revisión_Avance_Periodo!$M2851,BD_Seguimiento_OAP_2019!$AV$2:$BG$2,0))</f>
        <v>0.2</v>
      </c>
      <c r="P2851" s="175">
        <f t="shared" si="551"/>
        <v>0</v>
      </c>
      <c r="Q2851" s="182" t="str">
        <f>VLOOKUP(P2851,Tabla_Indicador_Gestion4[#All],3,TRUE)</f>
        <v>Por Ejecutar</v>
      </c>
      <c r="R2851" s="215">
        <f>SUBTOTAL(9,$N$2846:$N2851)</f>
        <v>0.33400000000000002</v>
      </c>
      <c r="S2851" s="231">
        <f>SUBTOTAL(9,$O$2846:$O2851)</f>
        <v>0.53300000000000003</v>
      </c>
      <c r="T2851" s="231">
        <f>IFERROR(+Revisión_Avance_Periodo!$S2851/Revisión_Avance_Periodo!$R2851,0)</f>
        <v>1.595808383233533</v>
      </c>
      <c r="U2851" s="184"/>
      <c r="V2851" s="185"/>
      <c r="W2851" s="183"/>
      <c r="X2851" s="183"/>
      <c r="Y2851" s="183"/>
      <c r="Z2851" s="186"/>
      <c r="AA2851" s="187"/>
    </row>
    <row r="2852" spans="1:27" x14ac:dyDescent="0.25">
      <c r="A2852" s="88">
        <v>240</v>
      </c>
      <c r="B2852" s="91" t="str">
        <f>CONCATENATE(Revisión_Avance_Periodo!$C2852,";",Revisión_Avance_Periodo!$E2852,";",Revisión_Avance_Periodo!$I2852)</f>
        <v>OE1;PR_10;ACT_122</v>
      </c>
      <c r="C2852" s="170" t="s">
        <v>9</v>
      </c>
      <c r="D2852" s="171" t="str">
        <f>VLOOKUP(Revisión_Avance_Periodo!$C2852,Componentes_BD!$F$1:$G$5,2,FALSE)</f>
        <v>Fortalecer la Vigilancia.</v>
      </c>
      <c r="E2852" s="106" t="s">
        <v>12</v>
      </c>
      <c r="F2852" s="89">
        <v>11</v>
      </c>
      <c r="G2852" s="89" t="str">
        <f>VLOOKUP(Revisión_Avance_Periodo!$A2852,BD_Seguimiento_OAP_2019!$A$2:$G$294,7,FALSE)</f>
        <v>PAI</v>
      </c>
      <c r="H2852" s="89" t="str">
        <f>VLOOKUP(Revisión_Avance_Periodo!$A2852,BD_Seguimiento_OAP_2019!$A$2:$J$294,10,FALSE)</f>
        <v>PAI_07 - Rendición de Cuentas</v>
      </c>
      <c r="I2852" s="89" t="s">
        <v>1872</v>
      </c>
      <c r="J2852" s="89" t="str">
        <f>VLOOKUP(Revisión_Avance_Periodo!$I2852,BD_Seguimiento_OAP_2019!$L:$M,2,FALSE)</f>
        <v>Documentar compromisos, inquietudes y respuestas entregadas a la ciudadanía en mesas de trabajo, chats y foros</v>
      </c>
      <c r="K2852" s="106" t="s">
        <v>57</v>
      </c>
      <c r="L2852" s="172">
        <v>4.4642857142857152E-4</v>
      </c>
      <c r="M2852" s="173" t="s">
        <v>110</v>
      </c>
      <c r="N2852" s="174">
        <f>INDEX(BD_Seguimiento_OAP_2019!$AH$3:$AS$294,MATCH(Revisión_Avance_Periodo!$I2852,BD_Seguimiento_OAP_2019!$L$3:$L$294,0),MATCH(Revisión_Avance_Periodo!$M2852,BD_Seguimiento_OAP_2019!$AH$2:$AS$2,0))</f>
        <v>0</v>
      </c>
      <c r="O2852" s="174">
        <f>INDEX(BD_Seguimiento_OAP_2019!$AV$3:$BG$294,MATCH(Revisión_Avance_Periodo!$I2852,BD_Seguimiento_OAP_2019!$L$3:$L$294,0),MATCH(Revisión_Avance_Periodo!$M2852,BD_Seguimiento_OAP_2019!$AV$2:$BG$2,0))</f>
        <v>0</v>
      </c>
      <c r="P2852" s="175">
        <f t="shared" si="551"/>
        <v>0</v>
      </c>
      <c r="Q2852" s="173" t="str">
        <f>VLOOKUP(P2852,Tabla_Indicador_Gestion4[#All],3,TRUE)</f>
        <v>Por Ejecutar</v>
      </c>
      <c r="R2852" s="215">
        <f>SUBTOTAL(9,$N$2846:$N2852)</f>
        <v>0.33400000000000002</v>
      </c>
      <c r="S2852" s="231">
        <f>SUBTOTAL(9,$O$2846:$O2852)</f>
        <v>0.53300000000000003</v>
      </c>
      <c r="T2852" s="231">
        <f>IFERROR(+Revisión_Avance_Periodo!$S2852/Revisión_Avance_Periodo!$R2852,0)</f>
        <v>1.595808383233533</v>
      </c>
      <c r="U2852" s="184"/>
      <c r="V2852" s="185"/>
      <c r="W2852" s="183"/>
      <c r="X2852" s="183"/>
      <c r="Y2852" s="183"/>
      <c r="Z2852" s="186"/>
      <c r="AA2852" s="187"/>
    </row>
    <row r="2853" spans="1:27" x14ac:dyDescent="0.25">
      <c r="A2853" s="94">
        <v>240</v>
      </c>
      <c r="B2853" s="96" t="str">
        <f>CONCATENATE(Revisión_Avance_Periodo!$C2853,";",Revisión_Avance_Periodo!$E2853,";",Revisión_Avance_Periodo!$I2853)</f>
        <v>OE1;PR_10;ACT_122</v>
      </c>
      <c r="C2853" s="180" t="s">
        <v>9</v>
      </c>
      <c r="D2853" s="181" t="str">
        <f>VLOOKUP(Revisión_Avance_Periodo!$C2853,Componentes_BD!$F$1:$G$5,2,FALSE)</f>
        <v>Fortalecer la Vigilancia.</v>
      </c>
      <c r="E2853" s="119" t="s">
        <v>12</v>
      </c>
      <c r="F2853" s="95">
        <v>11</v>
      </c>
      <c r="G2853" s="95" t="str">
        <f>VLOOKUP(Revisión_Avance_Periodo!$A2853,BD_Seguimiento_OAP_2019!$A$2:$G$294,7,FALSE)</f>
        <v>PAI</v>
      </c>
      <c r="H2853" s="95" t="str">
        <f>VLOOKUP(Revisión_Avance_Periodo!$A2853,BD_Seguimiento_OAP_2019!$A$2:$J$294,10,FALSE)</f>
        <v>PAI_07 - Rendición de Cuentas</v>
      </c>
      <c r="I2853" s="95" t="s">
        <v>1872</v>
      </c>
      <c r="J2853" s="95" t="str">
        <f>VLOOKUP(Revisión_Avance_Periodo!$I2853,BD_Seguimiento_OAP_2019!$L:$M,2,FALSE)</f>
        <v>Documentar compromisos, inquietudes y respuestas entregadas a la ciudadanía en mesas de trabajo, chats y foros</v>
      </c>
      <c r="K2853" s="119" t="s">
        <v>57</v>
      </c>
      <c r="L2853" s="172">
        <v>4.4642857142857152E-4</v>
      </c>
      <c r="M2853" s="182" t="s">
        <v>111</v>
      </c>
      <c r="N2853" s="174">
        <f>INDEX(BD_Seguimiento_OAP_2019!$AH$3:$AS$294,MATCH(Revisión_Avance_Periodo!$I2853,BD_Seguimiento_OAP_2019!$L$3:$L$294,0),MATCH(Revisión_Avance_Periodo!$M2853,BD_Seguimiento_OAP_2019!$AH$2:$AS$2,0))</f>
        <v>0.33300000000000002</v>
      </c>
      <c r="O2853" s="174">
        <f>INDEX(BD_Seguimiento_OAP_2019!$AV$3:$BG$294,MATCH(Revisión_Avance_Periodo!$I2853,BD_Seguimiento_OAP_2019!$L$3:$L$294,0),MATCH(Revisión_Avance_Periodo!$M2853,BD_Seguimiento_OAP_2019!$AV$2:$BG$2,0))</f>
        <v>0</v>
      </c>
      <c r="P2853" s="188">
        <f t="shared" si="540"/>
        <v>0</v>
      </c>
      <c r="Q2853" s="182" t="str">
        <f>VLOOKUP(P2853,Tabla_Indicador_Gestion4[#All],3,TRUE)</f>
        <v>Por Ejecutar</v>
      </c>
      <c r="R2853" s="215">
        <f>SUBTOTAL(9,$N$2846:$N2853)</f>
        <v>0.66700000000000004</v>
      </c>
      <c r="S2853" s="231">
        <f>SUBTOTAL(9,$O$2846:$O2853)</f>
        <v>0.53300000000000003</v>
      </c>
      <c r="T2853" s="231">
        <f>IFERROR(+Revisión_Avance_Periodo!$S2853/Revisión_Avance_Periodo!$R2853,0)</f>
        <v>0.79910044977511241</v>
      </c>
      <c r="U2853" s="184"/>
      <c r="V2853" s="185"/>
      <c r="W2853" s="183"/>
      <c r="X2853" s="183"/>
      <c r="Y2853" s="183"/>
      <c r="Z2853" s="186"/>
      <c r="AA2853" s="187"/>
    </row>
    <row r="2854" spans="1:27" x14ac:dyDescent="0.25">
      <c r="A2854" s="88">
        <v>240</v>
      </c>
      <c r="B2854" s="91" t="str">
        <f>CONCATENATE(Revisión_Avance_Periodo!$C2854,";",Revisión_Avance_Periodo!$E2854,";",Revisión_Avance_Periodo!$I2854)</f>
        <v>OE1;PR_10;ACT_122</v>
      </c>
      <c r="C2854" s="170" t="s">
        <v>9</v>
      </c>
      <c r="D2854" s="171" t="str">
        <f>VLOOKUP(Revisión_Avance_Periodo!$C2854,Componentes_BD!$F$1:$G$5,2,FALSE)</f>
        <v>Fortalecer la Vigilancia.</v>
      </c>
      <c r="E2854" s="106" t="s">
        <v>12</v>
      </c>
      <c r="F2854" s="89">
        <v>11</v>
      </c>
      <c r="G2854" s="89" t="str">
        <f>VLOOKUP(Revisión_Avance_Periodo!$A2854,BD_Seguimiento_OAP_2019!$A$2:$G$294,7,FALSE)</f>
        <v>PAI</v>
      </c>
      <c r="H2854" s="89" t="str">
        <f>VLOOKUP(Revisión_Avance_Periodo!$A2854,BD_Seguimiento_OAP_2019!$A$2:$J$294,10,FALSE)</f>
        <v>PAI_07 - Rendición de Cuentas</v>
      </c>
      <c r="I2854" s="89" t="s">
        <v>1872</v>
      </c>
      <c r="J2854" s="89" t="str">
        <f>VLOOKUP(Revisión_Avance_Periodo!$I2854,BD_Seguimiento_OAP_2019!$L:$M,2,FALSE)</f>
        <v>Documentar compromisos, inquietudes y respuestas entregadas a la ciudadanía en mesas de trabajo, chats y foros</v>
      </c>
      <c r="K2854" s="106" t="s">
        <v>57</v>
      </c>
      <c r="L2854" s="172">
        <v>4.4642857142857152E-4</v>
      </c>
      <c r="M2854" s="173" t="s">
        <v>112</v>
      </c>
      <c r="N2854" s="174">
        <f>INDEX(BD_Seguimiento_OAP_2019!$AH$3:$AS$294,MATCH(Revisión_Avance_Periodo!$I2854,BD_Seguimiento_OAP_2019!$L$3:$L$294,0),MATCH(Revisión_Avance_Periodo!$M2854,BD_Seguimiento_OAP_2019!$AH$2:$AS$2,0))</f>
        <v>0</v>
      </c>
      <c r="O2854" s="174">
        <f>INDEX(BD_Seguimiento_OAP_2019!$AV$3:$BG$294,MATCH(Revisión_Avance_Periodo!$I2854,BD_Seguimiento_OAP_2019!$L$3:$L$294,0),MATCH(Revisión_Avance_Periodo!$M2854,BD_Seguimiento_OAP_2019!$AV$2:$BG$2,0))</f>
        <v>0</v>
      </c>
      <c r="P2854" s="175">
        <f t="shared" ref="P2854:P2856" si="552">IFERROR((O2854/N2854),0)</f>
        <v>0</v>
      </c>
      <c r="Q2854" s="173" t="str">
        <f>VLOOKUP(P2854,Tabla_Indicador_Gestion4[#All],3,TRUE)</f>
        <v>Por Ejecutar</v>
      </c>
      <c r="R2854" s="215">
        <f>SUBTOTAL(9,$N$2846:$N2854)</f>
        <v>0.66700000000000004</v>
      </c>
      <c r="S2854" s="231">
        <f>SUBTOTAL(9,$O$2846:$O2854)</f>
        <v>0.53300000000000003</v>
      </c>
      <c r="T2854" s="231">
        <f>IFERROR(+Revisión_Avance_Periodo!$S2854/Revisión_Avance_Periodo!$R2854,0)</f>
        <v>0.79910044977511241</v>
      </c>
      <c r="U2854" s="184"/>
      <c r="V2854" s="185"/>
      <c r="W2854" s="183"/>
      <c r="X2854" s="183"/>
      <c r="Y2854" s="183"/>
      <c r="Z2854" s="186"/>
      <c r="AA2854" s="187"/>
    </row>
    <row r="2855" spans="1:27" x14ac:dyDescent="0.25">
      <c r="A2855" s="94">
        <v>240</v>
      </c>
      <c r="B2855" s="96" t="str">
        <f>CONCATENATE(Revisión_Avance_Periodo!$C2855,";",Revisión_Avance_Periodo!$E2855,";",Revisión_Avance_Periodo!$I2855)</f>
        <v>OE1;PR_10;ACT_122</v>
      </c>
      <c r="C2855" s="180" t="s">
        <v>9</v>
      </c>
      <c r="D2855" s="181" t="str">
        <f>VLOOKUP(Revisión_Avance_Periodo!$C2855,Componentes_BD!$F$1:$G$5,2,FALSE)</f>
        <v>Fortalecer la Vigilancia.</v>
      </c>
      <c r="E2855" s="119" t="s">
        <v>12</v>
      </c>
      <c r="F2855" s="95">
        <v>11</v>
      </c>
      <c r="G2855" s="95" t="str">
        <f>VLOOKUP(Revisión_Avance_Periodo!$A2855,BD_Seguimiento_OAP_2019!$A$2:$G$294,7,FALSE)</f>
        <v>PAI</v>
      </c>
      <c r="H2855" s="95" t="str">
        <f>VLOOKUP(Revisión_Avance_Periodo!$A2855,BD_Seguimiento_OAP_2019!$A$2:$J$294,10,FALSE)</f>
        <v>PAI_07 - Rendición de Cuentas</v>
      </c>
      <c r="I2855" s="95" t="s">
        <v>1872</v>
      </c>
      <c r="J2855" s="95" t="str">
        <f>VLOOKUP(Revisión_Avance_Periodo!$I2855,BD_Seguimiento_OAP_2019!$L:$M,2,FALSE)</f>
        <v>Documentar compromisos, inquietudes y respuestas entregadas a la ciudadanía en mesas de trabajo, chats y foros</v>
      </c>
      <c r="K2855" s="119" t="s">
        <v>57</v>
      </c>
      <c r="L2855" s="172">
        <v>4.4642857142857152E-4</v>
      </c>
      <c r="M2855" s="182" t="s">
        <v>113</v>
      </c>
      <c r="N2855" s="174">
        <f>INDEX(BD_Seguimiento_OAP_2019!$AH$3:$AS$294,MATCH(Revisión_Avance_Periodo!$I2855,BD_Seguimiento_OAP_2019!$L$3:$L$294,0),MATCH(Revisión_Avance_Periodo!$M2855,BD_Seguimiento_OAP_2019!$AH$2:$AS$2,0))</f>
        <v>0</v>
      </c>
      <c r="O2855" s="174">
        <f>INDEX(BD_Seguimiento_OAP_2019!$AV$3:$BG$294,MATCH(Revisión_Avance_Periodo!$I2855,BD_Seguimiento_OAP_2019!$L$3:$L$294,0),MATCH(Revisión_Avance_Periodo!$M2855,BD_Seguimiento_OAP_2019!$AV$2:$BG$2,0))</f>
        <v>0</v>
      </c>
      <c r="P2855" s="175">
        <f t="shared" si="552"/>
        <v>0</v>
      </c>
      <c r="Q2855" s="182" t="str">
        <f>VLOOKUP(P2855,Tabla_Indicador_Gestion4[#All],3,TRUE)</f>
        <v>Por Ejecutar</v>
      </c>
      <c r="R2855" s="215">
        <f>SUBTOTAL(9,$N$2846:$N2855)</f>
        <v>0.66700000000000004</v>
      </c>
      <c r="S2855" s="231">
        <f>SUBTOTAL(9,$O$2846:$O2855)</f>
        <v>0.53300000000000003</v>
      </c>
      <c r="T2855" s="231">
        <f>IFERROR(+Revisión_Avance_Periodo!$S2855/Revisión_Avance_Periodo!$R2855,0)</f>
        <v>0.79910044977511241</v>
      </c>
      <c r="U2855" s="184"/>
      <c r="V2855" s="185"/>
      <c r="W2855" s="183"/>
      <c r="X2855" s="183"/>
      <c r="Y2855" s="183"/>
      <c r="Z2855" s="186"/>
      <c r="AA2855" s="187"/>
    </row>
    <row r="2856" spans="1:27" x14ac:dyDescent="0.25">
      <c r="A2856" s="88">
        <v>240</v>
      </c>
      <c r="B2856" s="91" t="str">
        <f>CONCATENATE(Revisión_Avance_Periodo!$C2856,";",Revisión_Avance_Periodo!$E2856,";",Revisión_Avance_Periodo!$I2856)</f>
        <v>OE1;PR_10;ACT_122</v>
      </c>
      <c r="C2856" s="170" t="s">
        <v>9</v>
      </c>
      <c r="D2856" s="171" t="str">
        <f>VLOOKUP(Revisión_Avance_Periodo!$C2856,Componentes_BD!$F$1:$G$5,2,FALSE)</f>
        <v>Fortalecer la Vigilancia.</v>
      </c>
      <c r="E2856" s="106" t="s">
        <v>12</v>
      </c>
      <c r="F2856" s="89">
        <v>11</v>
      </c>
      <c r="G2856" s="89" t="str">
        <f>VLOOKUP(Revisión_Avance_Periodo!$A2856,BD_Seguimiento_OAP_2019!$A$2:$G$294,7,FALSE)</f>
        <v>PAI</v>
      </c>
      <c r="H2856" s="89" t="str">
        <f>VLOOKUP(Revisión_Avance_Periodo!$A2856,BD_Seguimiento_OAP_2019!$A$2:$J$294,10,FALSE)</f>
        <v>PAI_07 - Rendición de Cuentas</v>
      </c>
      <c r="I2856" s="89" t="s">
        <v>1872</v>
      </c>
      <c r="J2856" s="89" t="str">
        <f>VLOOKUP(Revisión_Avance_Periodo!$I2856,BD_Seguimiento_OAP_2019!$L:$M,2,FALSE)</f>
        <v>Documentar compromisos, inquietudes y respuestas entregadas a la ciudadanía en mesas de trabajo, chats y foros</v>
      </c>
      <c r="K2856" s="106" t="s">
        <v>57</v>
      </c>
      <c r="L2856" s="172">
        <v>4.4642857142857152E-4</v>
      </c>
      <c r="M2856" s="173" t="s">
        <v>114</v>
      </c>
      <c r="N2856" s="174">
        <f>INDEX(BD_Seguimiento_OAP_2019!$AH$3:$AS$294,MATCH(Revisión_Avance_Periodo!$I2856,BD_Seguimiento_OAP_2019!$L$3:$L$294,0),MATCH(Revisión_Avance_Periodo!$M2856,BD_Seguimiento_OAP_2019!$AH$2:$AS$2,0))</f>
        <v>0</v>
      </c>
      <c r="O2856" s="174">
        <f>INDEX(BD_Seguimiento_OAP_2019!$AV$3:$BG$294,MATCH(Revisión_Avance_Periodo!$I2856,BD_Seguimiento_OAP_2019!$L$3:$L$294,0),MATCH(Revisión_Avance_Periodo!$M2856,BD_Seguimiento_OAP_2019!$AV$2:$BG$2,0))</f>
        <v>0</v>
      </c>
      <c r="P2856" s="175">
        <f t="shared" si="552"/>
        <v>0</v>
      </c>
      <c r="Q2856" s="173" t="str">
        <f>VLOOKUP(P2856,Tabla_Indicador_Gestion4[#All],3,TRUE)</f>
        <v>Por Ejecutar</v>
      </c>
      <c r="R2856" s="215">
        <f>SUBTOTAL(9,$N$2846:$N2856)</f>
        <v>0.66700000000000004</v>
      </c>
      <c r="S2856" s="231">
        <f>SUBTOTAL(9,$O$2846:$O2856)</f>
        <v>0.53300000000000003</v>
      </c>
      <c r="T2856" s="231">
        <f>IFERROR(+Revisión_Avance_Periodo!$S2856/Revisión_Avance_Periodo!$R2856,0)</f>
        <v>0.79910044977511241</v>
      </c>
      <c r="U2856" s="184"/>
      <c r="V2856" s="185"/>
      <c r="W2856" s="183"/>
      <c r="X2856" s="183"/>
      <c r="Y2856" s="183"/>
      <c r="Z2856" s="186"/>
      <c r="AA2856" s="187"/>
    </row>
    <row r="2857" spans="1:27" ht="15.75" thickBot="1" x14ac:dyDescent="0.3">
      <c r="A2857" s="94">
        <v>240</v>
      </c>
      <c r="B2857" s="96" t="str">
        <f>CONCATENATE(Revisión_Avance_Periodo!$C2857,";",Revisión_Avance_Periodo!$E2857,";",Revisión_Avance_Periodo!$I2857)</f>
        <v>OE1;PR_10;ACT_122</v>
      </c>
      <c r="C2857" s="180" t="s">
        <v>9</v>
      </c>
      <c r="D2857" s="181" t="str">
        <f>VLOOKUP(Revisión_Avance_Periodo!$C2857,Componentes_BD!$F$1:$G$5,2,FALSE)</f>
        <v>Fortalecer la Vigilancia.</v>
      </c>
      <c r="E2857" s="119" t="s">
        <v>12</v>
      </c>
      <c r="F2857" s="95">
        <v>11</v>
      </c>
      <c r="G2857" s="95" t="str">
        <f>VLOOKUP(Revisión_Avance_Periodo!$A2857,BD_Seguimiento_OAP_2019!$A$2:$G$294,7,FALSE)</f>
        <v>PAI</v>
      </c>
      <c r="H2857" s="95" t="str">
        <f>VLOOKUP(Revisión_Avance_Periodo!$A2857,BD_Seguimiento_OAP_2019!$A$2:$J$294,10,FALSE)</f>
        <v>PAI_07 - Rendición de Cuentas</v>
      </c>
      <c r="I2857" s="95" t="s">
        <v>1872</v>
      </c>
      <c r="J2857" s="95" t="str">
        <f>VLOOKUP(Revisión_Avance_Periodo!$I2857,BD_Seguimiento_OAP_2019!$L:$M,2,FALSE)</f>
        <v>Documentar compromisos, inquietudes y respuestas entregadas a la ciudadanía en mesas de trabajo, chats y foros</v>
      </c>
      <c r="K2857" s="119" t="s">
        <v>57</v>
      </c>
      <c r="L2857" s="172">
        <v>4.4642857142857152E-4</v>
      </c>
      <c r="M2857" s="182" t="s">
        <v>115</v>
      </c>
      <c r="N2857" s="174">
        <f>INDEX(BD_Seguimiento_OAP_2019!$AH$3:$AS$294,MATCH(Revisión_Avance_Periodo!$I2857,BD_Seguimiento_OAP_2019!$L$3:$L$294,0),MATCH(Revisión_Avance_Periodo!$M2857,BD_Seguimiento_OAP_2019!$AH$2:$AS$2,0))</f>
        <v>0.33300000000000002</v>
      </c>
      <c r="O2857" s="174">
        <f>INDEX(BD_Seguimiento_OAP_2019!$AV$3:$BG$294,MATCH(Revisión_Avance_Periodo!$I2857,BD_Seguimiento_OAP_2019!$L$3:$L$294,0),MATCH(Revisión_Avance_Periodo!$M2857,BD_Seguimiento_OAP_2019!$AV$2:$BG$2,0))</f>
        <v>0</v>
      </c>
      <c r="P2857" s="188">
        <f t="shared" si="540"/>
        <v>0</v>
      </c>
      <c r="Q2857" s="182" t="str">
        <f>VLOOKUP(P2857,Tabla_Indicador_Gestion4[#All],3,TRUE)</f>
        <v>Por Ejecutar</v>
      </c>
      <c r="R2857" s="215">
        <f>SUBTOTAL(9,$N$2846:$N2857)</f>
        <v>1</v>
      </c>
      <c r="S2857" s="231">
        <f>SUBTOTAL(9,$O$2846:$O2857)</f>
        <v>0.53300000000000003</v>
      </c>
      <c r="T2857" s="231">
        <f>IFERROR(+Revisión_Avance_Periodo!$S2857/Revisión_Avance_Periodo!$R2857,0)</f>
        <v>0.53300000000000003</v>
      </c>
      <c r="U2857" s="184"/>
      <c r="V2857" s="185"/>
      <c r="W2857" s="183"/>
      <c r="X2857" s="183"/>
      <c r="Y2857" s="183"/>
      <c r="Z2857" s="186"/>
      <c r="AA2857" s="187"/>
    </row>
    <row r="2858" spans="1:27" x14ac:dyDescent="0.25">
      <c r="A2858" s="88">
        <v>241</v>
      </c>
      <c r="B2858" s="91" t="str">
        <f>CONCATENATE(Revisión_Avance_Periodo!$C2858,";",Revisión_Avance_Periodo!$E2858,";",Revisión_Avance_Periodo!$I2858)</f>
        <v>OE1;PR_10;ACT_106</v>
      </c>
      <c r="C2858" s="170" t="s">
        <v>9</v>
      </c>
      <c r="D2858" s="171" t="str">
        <f>VLOOKUP(Revisión_Avance_Periodo!$C2858,Componentes_BD!$F$1:$G$5,2,FALSE)</f>
        <v>Fortalecer la Vigilancia.</v>
      </c>
      <c r="E2858" s="106" t="s">
        <v>12</v>
      </c>
      <c r="F2858" s="89">
        <v>11</v>
      </c>
      <c r="G2858" s="89" t="str">
        <f>VLOOKUP(Revisión_Avance_Periodo!$A2858,BD_Seguimiento_OAP_2019!$A$2:$G$294,7,FALSE)</f>
        <v>PAI</v>
      </c>
      <c r="H2858" s="89" t="str">
        <f>VLOOKUP(Revisión_Avance_Periodo!$A2858,BD_Seguimiento_OAP_2019!$A$2:$J$294,10,FALSE)</f>
        <v>PAI_07 - Rendición de Cuentas</v>
      </c>
      <c r="I2858" s="89" t="s">
        <v>1875</v>
      </c>
      <c r="J2858" s="89" t="str">
        <f>VLOOKUP(Revisión_Avance_Periodo!$I2858,BD_Seguimiento_OAP_2019!$L:$M,2,FALSE)</f>
        <v>Clasificar todas las consultas, sugerencias y recomendaciones realizadas a través de las diferentes herramientas de diálogo para establecer las respuestas que se deben generar, para publicar en página web</v>
      </c>
      <c r="K2858" s="106" t="s">
        <v>59</v>
      </c>
      <c r="L2858" s="172">
        <v>4.4642857142857152E-4</v>
      </c>
      <c r="M2858" s="173" t="s">
        <v>104</v>
      </c>
      <c r="N2858" s="174">
        <f>INDEX(BD_Seguimiento_OAP_2019!$AH$3:$AS$294,MATCH(Revisión_Avance_Periodo!$I2858,BD_Seguimiento_OAP_2019!$L$3:$L$294,0),MATCH(Revisión_Avance_Periodo!$M2858,BD_Seguimiento_OAP_2019!$AH$2:$AS$2,0))</f>
        <v>0</v>
      </c>
      <c r="O2858" s="174">
        <f>INDEX(BD_Seguimiento_OAP_2019!$AV$3:$BG$294,MATCH(Revisión_Avance_Periodo!$I2858,BD_Seguimiento_OAP_2019!$L$3:$L$294,0),MATCH(Revisión_Avance_Periodo!$M2858,BD_Seguimiento_OAP_2019!$AV$2:$BG$2,0))</f>
        <v>0</v>
      </c>
      <c r="P2858" s="175">
        <f t="shared" ref="P2858:P2860" si="553">IFERROR((O2858/N2858),0)</f>
        <v>0</v>
      </c>
      <c r="Q2858" s="173" t="str">
        <f>VLOOKUP(P2858,Tabla_Indicador_Gestion4[#All],3,TRUE)</f>
        <v>Por Ejecutar</v>
      </c>
      <c r="R2858" s="213">
        <f>SUBTOTAL(9,$N$2858:$N2858)</f>
        <v>0</v>
      </c>
      <c r="S2858" s="234">
        <f>SUBTOTAL(9,$O$2858:$O2858)</f>
        <v>0</v>
      </c>
      <c r="T2858" s="234">
        <f>IFERROR(+Revisión_Avance_Periodo!$S2858/Revisión_Avance_Periodo!$R2858,0)</f>
        <v>0</v>
      </c>
      <c r="U2858" s="177">
        <f>SUBTOTAL(9,N2858:N2869)</f>
        <v>1</v>
      </c>
      <c r="V2858" s="176">
        <f>SUBTOTAL(9,O2858:O2869)</f>
        <v>0.33329999999999999</v>
      </c>
      <c r="W2858" s="176">
        <f t="shared" ref="W2858" si="554">+V2858/U2858</f>
        <v>0.33329999999999999</v>
      </c>
      <c r="X2858" s="176"/>
      <c r="Y2858" s="176">
        <f>100%-Revisión_Avance_Periodo!$W2858</f>
        <v>0.66670000000000007</v>
      </c>
      <c r="Z2858" s="178" t="str">
        <f>VLOOKUP(W2858,Tabla_Indicador_Gestion4[],3,TRUE)</f>
        <v>En Tramite</v>
      </c>
      <c r="AA2858" s="179">
        <f>Revisión_Avance_Periodo!$W2858*Revisión_Avance_Periodo!$L2858</f>
        <v>1.4879464285714287E-4</v>
      </c>
    </row>
    <row r="2859" spans="1:27" x14ac:dyDescent="0.25">
      <c r="A2859" s="94">
        <v>241</v>
      </c>
      <c r="B2859" s="96" t="str">
        <f>CONCATENATE(Revisión_Avance_Periodo!$C2859,";",Revisión_Avance_Periodo!$E2859,";",Revisión_Avance_Periodo!$I2859)</f>
        <v>OE1;PR_10;ACT_106</v>
      </c>
      <c r="C2859" s="180" t="s">
        <v>9</v>
      </c>
      <c r="D2859" s="181" t="str">
        <f>VLOOKUP(Revisión_Avance_Periodo!$C2859,Componentes_BD!$F$1:$G$5,2,FALSE)</f>
        <v>Fortalecer la Vigilancia.</v>
      </c>
      <c r="E2859" s="119" t="s">
        <v>12</v>
      </c>
      <c r="F2859" s="95">
        <v>11</v>
      </c>
      <c r="G2859" s="95" t="str">
        <f>VLOOKUP(Revisión_Avance_Periodo!$A2859,BD_Seguimiento_OAP_2019!$A$2:$G$294,7,FALSE)</f>
        <v>PAI</v>
      </c>
      <c r="H2859" s="95" t="str">
        <f>VLOOKUP(Revisión_Avance_Periodo!$A2859,BD_Seguimiento_OAP_2019!$A$2:$J$294,10,FALSE)</f>
        <v>PAI_07 - Rendición de Cuentas</v>
      </c>
      <c r="I2859" s="95" t="s">
        <v>1875</v>
      </c>
      <c r="J2859" s="95" t="str">
        <f>VLOOKUP(Revisión_Avance_Periodo!$I2859,BD_Seguimiento_OAP_2019!$L:$M,2,FALSE)</f>
        <v>Clasificar todas las consultas, sugerencias y recomendaciones realizadas a través de las diferentes herramientas de diálogo para establecer las respuestas que se deben generar, para publicar en página web</v>
      </c>
      <c r="K2859" s="119" t="s">
        <v>59</v>
      </c>
      <c r="L2859" s="172">
        <v>4.4642857142857152E-4</v>
      </c>
      <c r="M2859" s="182" t="s">
        <v>105</v>
      </c>
      <c r="N2859" s="174">
        <f>INDEX(BD_Seguimiento_OAP_2019!$AH$3:$AS$294,MATCH(Revisión_Avance_Periodo!$I2859,BD_Seguimiento_OAP_2019!$L$3:$L$294,0),MATCH(Revisión_Avance_Periodo!$M2859,BD_Seguimiento_OAP_2019!$AH$2:$AS$2,0))</f>
        <v>0</v>
      </c>
      <c r="O2859" s="174">
        <f>INDEX(BD_Seguimiento_OAP_2019!$AV$3:$BG$294,MATCH(Revisión_Avance_Periodo!$I2859,BD_Seguimiento_OAP_2019!$L$3:$L$294,0),MATCH(Revisión_Avance_Periodo!$M2859,BD_Seguimiento_OAP_2019!$AV$2:$BG$2,0))</f>
        <v>0</v>
      </c>
      <c r="P2859" s="175">
        <f t="shared" si="553"/>
        <v>0</v>
      </c>
      <c r="Q2859" s="182" t="str">
        <f>VLOOKUP(P2859,Tabla_Indicador_Gestion4[#All],3,TRUE)</f>
        <v>Por Ejecutar</v>
      </c>
      <c r="R2859" s="215">
        <f>SUBTOTAL(9,$N$2858:$N2859)</f>
        <v>0</v>
      </c>
      <c r="S2859" s="231">
        <f>SUBTOTAL(9,$O$2858:$O2859)</f>
        <v>0</v>
      </c>
      <c r="T2859" s="231">
        <f>IFERROR(+Revisión_Avance_Periodo!$S2859/Revisión_Avance_Periodo!$R2859,0)</f>
        <v>0</v>
      </c>
      <c r="U2859" s="184"/>
      <c r="V2859" s="185"/>
      <c r="W2859" s="183"/>
      <c r="X2859" s="183"/>
      <c r="Y2859" s="183"/>
      <c r="Z2859" s="186"/>
      <c r="AA2859" s="187"/>
    </row>
    <row r="2860" spans="1:27" x14ac:dyDescent="0.25">
      <c r="A2860" s="88">
        <v>241</v>
      </c>
      <c r="B2860" s="91" t="str">
        <f>CONCATENATE(Revisión_Avance_Periodo!$C2860,";",Revisión_Avance_Periodo!$E2860,";",Revisión_Avance_Periodo!$I2860)</f>
        <v>OE1;PR_10;ACT_106</v>
      </c>
      <c r="C2860" s="170" t="s">
        <v>9</v>
      </c>
      <c r="D2860" s="171" t="str">
        <f>VLOOKUP(Revisión_Avance_Periodo!$C2860,Componentes_BD!$F$1:$G$5,2,FALSE)</f>
        <v>Fortalecer la Vigilancia.</v>
      </c>
      <c r="E2860" s="106" t="s">
        <v>12</v>
      </c>
      <c r="F2860" s="89">
        <v>11</v>
      </c>
      <c r="G2860" s="89" t="str">
        <f>VLOOKUP(Revisión_Avance_Periodo!$A2860,BD_Seguimiento_OAP_2019!$A$2:$G$294,7,FALSE)</f>
        <v>PAI</v>
      </c>
      <c r="H2860" s="89" t="str">
        <f>VLOOKUP(Revisión_Avance_Periodo!$A2860,BD_Seguimiento_OAP_2019!$A$2:$J$294,10,FALSE)</f>
        <v>PAI_07 - Rendición de Cuentas</v>
      </c>
      <c r="I2860" s="89" t="s">
        <v>1875</v>
      </c>
      <c r="J2860" s="89" t="str">
        <f>VLOOKUP(Revisión_Avance_Periodo!$I2860,BD_Seguimiento_OAP_2019!$L:$M,2,FALSE)</f>
        <v>Clasificar todas las consultas, sugerencias y recomendaciones realizadas a través de las diferentes herramientas de diálogo para establecer las respuestas que se deben generar, para publicar en página web</v>
      </c>
      <c r="K2860" s="106" t="s">
        <v>59</v>
      </c>
      <c r="L2860" s="172">
        <v>4.4642857142857152E-4</v>
      </c>
      <c r="M2860" s="173" t="s">
        <v>106</v>
      </c>
      <c r="N2860" s="174">
        <f>INDEX(BD_Seguimiento_OAP_2019!$AH$3:$AS$294,MATCH(Revisión_Avance_Periodo!$I2860,BD_Seguimiento_OAP_2019!$L$3:$L$294,0),MATCH(Revisión_Avance_Periodo!$M2860,BD_Seguimiento_OAP_2019!$AH$2:$AS$2,0))</f>
        <v>0</v>
      </c>
      <c r="O2860" s="174">
        <f>INDEX(BD_Seguimiento_OAP_2019!$AV$3:$BG$294,MATCH(Revisión_Avance_Periodo!$I2860,BD_Seguimiento_OAP_2019!$L$3:$L$294,0),MATCH(Revisión_Avance_Periodo!$M2860,BD_Seguimiento_OAP_2019!$AV$2:$BG$2,0))</f>
        <v>0</v>
      </c>
      <c r="P2860" s="175">
        <f t="shared" si="553"/>
        <v>0</v>
      </c>
      <c r="Q2860" s="173" t="str">
        <f>VLOOKUP(P2860,Tabla_Indicador_Gestion4[#All],3,TRUE)</f>
        <v>Por Ejecutar</v>
      </c>
      <c r="R2860" s="215">
        <f>SUBTOTAL(9,$N$2858:$N2860)</f>
        <v>0</v>
      </c>
      <c r="S2860" s="231">
        <f>SUBTOTAL(9,$O$2858:$O2860)</f>
        <v>0</v>
      </c>
      <c r="T2860" s="231">
        <f>IFERROR(+Revisión_Avance_Periodo!$S2860/Revisión_Avance_Periodo!$R2860,0)</f>
        <v>0</v>
      </c>
      <c r="U2860" s="184"/>
      <c r="V2860" s="185"/>
      <c r="W2860" s="183"/>
      <c r="X2860" s="183"/>
      <c r="Y2860" s="183"/>
      <c r="Z2860" s="186"/>
      <c r="AA2860" s="187"/>
    </row>
    <row r="2861" spans="1:27" x14ac:dyDescent="0.25">
      <c r="A2861" s="94">
        <v>241</v>
      </c>
      <c r="B2861" s="96" t="str">
        <f>CONCATENATE(Revisión_Avance_Periodo!$C2861,";",Revisión_Avance_Periodo!$E2861,";",Revisión_Avance_Periodo!$I2861)</f>
        <v>OE1;PR_10;ACT_106</v>
      </c>
      <c r="C2861" s="180" t="s">
        <v>9</v>
      </c>
      <c r="D2861" s="181" t="str">
        <f>VLOOKUP(Revisión_Avance_Periodo!$C2861,Componentes_BD!$F$1:$G$5,2,FALSE)</f>
        <v>Fortalecer la Vigilancia.</v>
      </c>
      <c r="E2861" s="119" t="s">
        <v>12</v>
      </c>
      <c r="F2861" s="95">
        <v>11</v>
      </c>
      <c r="G2861" s="95" t="str">
        <f>VLOOKUP(Revisión_Avance_Periodo!$A2861,BD_Seguimiento_OAP_2019!$A$2:$G$294,7,FALSE)</f>
        <v>PAI</v>
      </c>
      <c r="H2861" s="95" t="str">
        <f>VLOOKUP(Revisión_Avance_Periodo!$A2861,BD_Seguimiento_OAP_2019!$A$2:$J$294,10,FALSE)</f>
        <v>PAI_07 - Rendición de Cuentas</v>
      </c>
      <c r="I2861" s="95" t="s">
        <v>1875</v>
      </c>
      <c r="J2861" s="95" t="str">
        <f>VLOOKUP(Revisión_Avance_Periodo!$I2861,BD_Seguimiento_OAP_2019!$L:$M,2,FALSE)</f>
        <v>Clasificar todas las consultas, sugerencias y recomendaciones realizadas a través de las diferentes herramientas de diálogo para establecer las respuestas que se deben generar, para publicar en página web</v>
      </c>
      <c r="K2861" s="119" t="s">
        <v>59</v>
      </c>
      <c r="L2861" s="172">
        <v>4.4642857142857152E-4</v>
      </c>
      <c r="M2861" s="182" t="s">
        <v>107</v>
      </c>
      <c r="N2861" s="174">
        <f>INDEX(BD_Seguimiento_OAP_2019!$AH$3:$AS$294,MATCH(Revisión_Avance_Periodo!$I2861,BD_Seguimiento_OAP_2019!$L$3:$L$294,0),MATCH(Revisión_Avance_Periodo!$M2861,BD_Seguimiento_OAP_2019!$AH$2:$AS$2,0))</f>
        <v>0.33329999999999999</v>
      </c>
      <c r="O2861" s="174">
        <f>INDEX(BD_Seguimiento_OAP_2019!$AV$3:$BG$294,MATCH(Revisión_Avance_Periodo!$I2861,BD_Seguimiento_OAP_2019!$L$3:$L$294,0),MATCH(Revisión_Avance_Periodo!$M2861,BD_Seguimiento_OAP_2019!$AV$2:$BG$2,0))</f>
        <v>0.33329999999999999</v>
      </c>
      <c r="P2861" s="188">
        <f t="shared" si="540"/>
        <v>1</v>
      </c>
      <c r="Q2861" s="182" t="str">
        <f>VLOOKUP(P2861,Tabla_Indicador_Gestion4[#All],3,TRUE)</f>
        <v>Culminada</v>
      </c>
      <c r="R2861" s="215">
        <f>SUBTOTAL(9,$N$2858:$N2861)</f>
        <v>0.33329999999999999</v>
      </c>
      <c r="S2861" s="231">
        <f>SUBTOTAL(9,$O$2858:$O2861)</f>
        <v>0.33329999999999999</v>
      </c>
      <c r="T2861" s="231">
        <f>IFERROR(+Revisión_Avance_Periodo!$S2861/Revisión_Avance_Periodo!$R2861,0)</f>
        <v>1</v>
      </c>
      <c r="U2861" s="184"/>
      <c r="V2861" s="185"/>
      <c r="W2861" s="183"/>
      <c r="X2861" s="183"/>
      <c r="Y2861" s="183"/>
      <c r="Z2861" s="186"/>
      <c r="AA2861" s="187"/>
    </row>
    <row r="2862" spans="1:27" x14ac:dyDescent="0.25">
      <c r="A2862" s="88">
        <v>241</v>
      </c>
      <c r="B2862" s="91" t="str">
        <f>CONCATENATE(Revisión_Avance_Periodo!$C2862,";",Revisión_Avance_Periodo!$E2862,";",Revisión_Avance_Periodo!$I2862)</f>
        <v>OE1;PR_10;ACT_106</v>
      </c>
      <c r="C2862" s="170" t="s">
        <v>9</v>
      </c>
      <c r="D2862" s="171" t="str">
        <f>VLOOKUP(Revisión_Avance_Periodo!$C2862,Componentes_BD!$F$1:$G$5,2,FALSE)</f>
        <v>Fortalecer la Vigilancia.</v>
      </c>
      <c r="E2862" s="106" t="s">
        <v>12</v>
      </c>
      <c r="F2862" s="89">
        <v>11</v>
      </c>
      <c r="G2862" s="89" t="str">
        <f>VLOOKUP(Revisión_Avance_Periodo!$A2862,BD_Seguimiento_OAP_2019!$A$2:$G$294,7,FALSE)</f>
        <v>PAI</v>
      </c>
      <c r="H2862" s="89" t="str">
        <f>VLOOKUP(Revisión_Avance_Periodo!$A2862,BD_Seguimiento_OAP_2019!$A$2:$J$294,10,FALSE)</f>
        <v>PAI_07 - Rendición de Cuentas</v>
      </c>
      <c r="I2862" s="89" t="s">
        <v>1875</v>
      </c>
      <c r="J2862" s="89" t="str">
        <f>VLOOKUP(Revisión_Avance_Periodo!$I2862,BD_Seguimiento_OAP_2019!$L:$M,2,FALSE)</f>
        <v>Clasificar todas las consultas, sugerencias y recomendaciones realizadas a través de las diferentes herramientas de diálogo para establecer las respuestas que se deben generar, para publicar en página web</v>
      </c>
      <c r="K2862" s="106" t="s">
        <v>59</v>
      </c>
      <c r="L2862" s="172">
        <v>4.4642857142857152E-4</v>
      </c>
      <c r="M2862" s="173" t="s">
        <v>108</v>
      </c>
      <c r="N2862" s="174">
        <f>INDEX(BD_Seguimiento_OAP_2019!$AH$3:$AS$294,MATCH(Revisión_Avance_Periodo!$I2862,BD_Seguimiento_OAP_2019!$L$3:$L$294,0),MATCH(Revisión_Avance_Periodo!$M2862,BD_Seguimiento_OAP_2019!$AH$2:$AS$2,0))</f>
        <v>0</v>
      </c>
      <c r="O2862" s="174">
        <f>INDEX(BD_Seguimiento_OAP_2019!$AV$3:$BG$294,MATCH(Revisión_Avance_Periodo!$I2862,BD_Seguimiento_OAP_2019!$L$3:$L$294,0),MATCH(Revisión_Avance_Periodo!$M2862,BD_Seguimiento_OAP_2019!$AV$2:$BG$2,0))</f>
        <v>0</v>
      </c>
      <c r="P2862" s="175">
        <f t="shared" ref="P2862:P2864" si="555">IFERROR((O2862/N2862),0)</f>
        <v>0</v>
      </c>
      <c r="Q2862" s="173" t="str">
        <f>VLOOKUP(P2862,Tabla_Indicador_Gestion4[#All],3,TRUE)</f>
        <v>Por Ejecutar</v>
      </c>
      <c r="R2862" s="215">
        <f>SUBTOTAL(9,$N$2858:$N2862)</f>
        <v>0.33329999999999999</v>
      </c>
      <c r="S2862" s="231">
        <f>SUBTOTAL(9,$O$2858:$O2862)</f>
        <v>0.33329999999999999</v>
      </c>
      <c r="T2862" s="231">
        <f>IFERROR(+Revisión_Avance_Periodo!$S2862/Revisión_Avance_Periodo!$R2862,0)</f>
        <v>1</v>
      </c>
      <c r="U2862" s="184"/>
      <c r="V2862" s="185"/>
      <c r="W2862" s="183"/>
      <c r="X2862" s="183"/>
      <c r="Y2862" s="183"/>
      <c r="Z2862" s="186"/>
      <c r="AA2862" s="187"/>
    </row>
    <row r="2863" spans="1:27" x14ac:dyDescent="0.25">
      <c r="A2863" s="94">
        <v>241</v>
      </c>
      <c r="B2863" s="96" t="str">
        <f>CONCATENATE(Revisión_Avance_Periodo!$C2863,";",Revisión_Avance_Periodo!$E2863,";",Revisión_Avance_Periodo!$I2863)</f>
        <v>OE1;PR_10;ACT_106</v>
      </c>
      <c r="C2863" s="180" t="s">
        <v>9</v>
      </c>
      <c r="D2863" s="181" t="str">
        <f>VLOOKUP(Revisión_Avance_Periodo!$C2863,Componentes_BD!$F$1:$G$5,2,FALSE)</f>
        <v>Fortalecer la Vigilancia.</v>
      </c>
      <c r="E2863" s="119" t="s">
        <v>12</v>
      </c>
      <c r="F2863" s="95">
        <v>11</v>
      </c>
      <c r="G2863" s="95" t="str">
        <f>VLOOKUP(Revisión_Avance_Periodo!$A2863,BD_Seguimiento_OAP_2019!$A$2:$G$294,7,FALSE)</f>
        <v>PAI</v>
      </c>
      <c r="H2863" s="95" t="str">
        <f>VLOOKUP(Revisión_Avance_Periodo!$A2863,BD_Seguimiento_OAP_2019!$A$2:$J$294,10,FALSE)</f>
        <v>PAI_07 - Rendición de Cuentas</v>
      </c>
      <c r="I2863" s="95" t="s">
        <v>1875</v>
      </c>
      <c r="J2863" s="95" t="str">
        <f>VLOOKUP(Revisión_Avance_Periodo!$I2863,BD_Seguimiento_OAP_2019!$L:$M,2,FALSE)</f>
        <v>Clasificar todas las consultas, sugerencias y recomendaciones realizadas a través de las diferentes herramientas de diálogo para establecer las respuestas que se deben generar, para publicar en página web</v>
      </c>
      <c r="K2863" s="119" t="s">
        <v>59</v>
      </c>
      <c r="L2863" s="172">
        <v>4.4642857142857152E-4</v>
      </c>
      <c r="M2863" s="182" t="s">
        <v>109</v>
      </c>
      <c r="N2863" s="174">
        <f>INDEX(BD_Seguimiento_OAP_2019!$AH$3:$AS$294,MATCH(Revisión_Avance_Periodo!$I2863,BD_Seguimiento_OAP_2019!$L$3:$L$294,0),MATCH(Revisión_Avance_Periodo!$M2863,BD_Seguimiento_OAP_2019!$AH$2:$AS$2,0))</f>
        <v>0</v>
      </c>
      <c r="O2863" s="174">
        <f>INDEX(BD_Seguimiento_OAP_2019!$AV$3:$BG$294,MATCH(Revisión_Avance_Periodo!$I2863,BD_Seguimiento_OAP_2019!$L$3:$L$294,0),MATCH(Revisión_Avance_Periodo!$M2863,BD_Seguimiento_OAP_2019!$AV$2:$BG$2,0))</f>
        <v>0</v>
      </c>
      <c r="P2863" s="175">
        <f t="shared" si="555"/>
        <v>0</v>
      </c>
      <c r="Q2863" s="182" t="str">
        <f>VLOOKUP(P2863,Tabla_Indicador_Gestion4[#All],3,TRUE)</f>
        <v>Por Ejecutar</v>
      </c>
      <c r="R2863" s="215">
        <f>SUBTOTAL(9,$N$2858:$N2863)</f>
        <v>0.33329999999999999</v>
      </c>
      <c r="S2863" s="231">
        <f>SUBTOTAL(9,$O$2858:$O2863)</f>
        <v>0.33329999999999999</v>
      </c>
      <c r="T2863" s="231">
        <f>IFERROR(+Revisión_Avance_Periodo!$S2863/Revisión_Avance_Periodo!$R2863,0)</f>
        <v>1</v>
      </c>
      <c r="U2863" s="184"/>
      <c r="V2863" s="185"/>
      <c r="W2863" s="183"/>
      <c r="X2863" s="183"/>
      <c r="Y2863" s="183"/>
      <c r="Z2863" s="186"/>
      <c r="AA2863" s="187"/>
    </row>
    <row r="2864" spans="1:27" x14ac:dyDescent="0.25">
      <c r="A2864" s="88">
        <v>241</v>
      </c>
      <c r="B2864" s="91" t="str">
        <f>CONCATENATE(Revisión_Avance_Periodo!$C2864,";",Revisión_Avance_Periodo!$E2864,";",Revisión_Avance_Periodo!$I2864)</f>
        <v>OE1;PR_10;ACT_106</v>
      </c>
      <c r="C2864" s="170" t="s">
        <v>9</v>
      </c>
      <c r="D2864" s="171" t="str">
        <f>VLOOKUP(Revisión_Avance_Periodo!$C2864,Componentes_BD!$F$1:$G$5,2,FALSE)</f>
        <v>Fortalecer la Vigilancia.</v>
      </c>
      <c r="E2864" s="106" t="s">
        <v>12</v>
      </c>
      <c r="F2864" s="89">
        <v>11</v>
      </c>
      <c r="G2864" s="89" t="str">
        <f>VLOOKUP(Revisión_Avance_Periodo!$A2864,BD_Seguimiento_OAP_2019!$A$2:$G$294,7,FALSE)</f>
        <v>PAI</v>
      </c>
      <c r="H2864" s="89" t="str">
        <f>VLOOKUP(Revisión_Avance_Periodo!$A2864,BD_Seguimiento_OAP_2019!$A$2:$J$294,10,FALSE)</f>
        <v>PAI_07 - Rendición de Cuentas</v>
      </c>
      <c r="I2864" s="89" t="s">
        <v>1875</v>
      </c>
      <c r="J2864" s="89" t="str">
        <f>VLOOKUP(Revisión_Avance_Periodo!$I2864,BD_Seguimiento_OAP_2019!$L:$M,2,FALSE)</f>
        <v>Clasificar todas las consultas, sugerencias y recomendaciones realizadas a través de las diferentes herramientas de diálogo para establecer las respuestas que se deben generar, para publicar en página web</v>
      </c>
      <c r="K2864" s="106" t="s">
        <v>59</v>
      </c>
      <c r="L2864" s="172">
        <v>4.4642857142857152E-4</v>
      </c>
      <c r="M2864" s="173" t="s">
        <v>110</v>
      </c>
      <c r="N2864" s="174">
        <f>INDEX(BD_Seguimiento_OAP_2019!$AH$3:$AS$294,MATCH(Revisión_Avance_Periodo!$I2864,BD_Seguimiento_OAP_2019!$L$3:$L$294,0),MATCH(Revisión_Avance_Periodo!$M2864,BD_Seguimiento_OAP_2019!$AH$2:$AS$2,0))</f>
        <v>0</v>
      </c>
      <c r="O2864" s="174">
        <f>INDEX(BD_Seguimiento_OAP_2019!$AV$3:$BG$294,MATCH(Revisión_Avance_Periodo!$I2864,BD_Seguimiento_OAP_2019!$L$3:$L$294,0),MATCH(Revisión_Avance_Periodo!$M2864,BD_Seguimiento_OAP_2019!$AV$2:$BG$2,0))</f>
        <v>0</v>
      </c>
      <c r="P2864" s="175">
        <f t="shared" si="555"/>
        <v>0</v>
      </c>
      <c r="Q2864" s="173" t="str">
        <f>VLOOKUP(P2864,Tabla_Indicador_Gestion4[#All],3,TRUE)</f>
        <v>Por Ejecutar</v>
      </c>
      <c r="R2864" s="215">
        <f>SUBTOTAL(9,$N$2858:$N2864)</f>
        <v>0.33329999999999999</v>
      </c>
      <c r="S2864" s="231">
        <f>SUBTOTAL(9,$O$2858:$O2864)</f>
        <v>0.33329999999999999</v>
      </c>
      <c r="T2864" s="231">
        <f>IFERROR(+Revisión_Avance_Periodo!$S2864/Revisión_Avance_Periodo!$R2864,0)</f>
        <v>1</v>
      </c>
      <c r="U2864" s="184"/>
      <c r="V2864" s="185"/>
      <c r="W2864" s="183"/>
      <c r="X2864" s="183"/>
      <c r="Y2864" s="183"/>
      <c r="Z2864" s="186"/>
      <c r="AA2864" s="187"/>
    </row>
    <row r="2865" spans="1:27" x14ac:dyDescent="0.25">
      <c r="A2865" s="94">
        <v>241</v>
      </c>
      <c r="B2865" s="96" t="str">
        <f>CONCATENATE(Revisión_Avance_Periodo!$C2865,";",Revisión_Avance_Periodo!$E2865,";",Revisión_Avance_Periodo!$I2865)</f>
        <v>OE1;PR_10;ACT_106</v>
      </c>
      <c r="C2865" s="180" t="s">
        <v>9</v>
      </c>
      <c r="D2865" s="181" t="str">
        <f>VLOOKUP(Revisión_Avance_Periodo!$C2865,Componentes_BD!$F$1:$G$5,2,FALSE)</f>
        <v>Fortalecer la Vigilancia.</v>
      </c>
      <c r="E2865" s="119" t="s">
        <v>12</v>
      </c>
      <c r="F2865" s="95">
        <v>11</v>
      </c>
      <c r="G2865" s="95" t="str">
        <f>VLOOKUP(Revisión_Avance_Periodo!$A2865,BD_Seguimiento_OAP_2019!$A$2:$G$294,7,FALSE)</f>
        <v>PAI</v>
      </c>
      <c r="H2865" s="95" t="str">
        <f>VLOOKUP(Revisión_Avance_Periodo!$A2865,BD_Seguimiento_OAP_2019!$A$2:$J$294,10,FALSE)</f>
        <v>PAI_07 - Rendición de Cuentas</v>
      </c>
      <c r="I2865" s="95" t="s">
        <v>1875</v>
      </c>
      <c r="J2865" s="95" t="str">
        <f>VLOOKUP(Revisión_Avance_Periodo!$I2865,BD_Seguimiento_OAP_2019!$L:$M,2,FALSE)</f>
        <v>Clasificar todas las consultas, sugerencias y recomendaciones realizadas a través de las diferentes herramientas de diálogo para establecer las respuestas que se deben generar, para publicar en página web</v>
      </c>
      <c r="K2865" s="119" t="s">
        <v>59</v>
      </c>
      <c r="L2865" s="172">
        <v>4.4642857142857152E-4</v>
      </c>
      <c r="M2865" s="182" t="s">
        <v>111</v>
      </c>
      <c r="N2865" s="174">
        <f>INDEX(BD_Seguimiento_OAP_2019!$AH$3:$AS$294,MATCH(Revisión_Avance_Periodo!$I2865,BD_Seguimiento_OAP_2019!$L$3:$L$294,0),MATCH(Revisión_Avance_Periodo!$M2865,BD_Seguimiento_OAP_2019!$AH$2:$AS$2,0))</f>
        <v>0.33329999999999999</v>
      </c>
      <c r="O2865" s="174">
        <f>INDEX(BD_Seguimiento_OAP_2019!$AV$3:$BG$294,MATCH(Revisión_Avance_Periodo!$I2865,BD_Seguimiento_OAP_2019!$L$3:$L$294,0),MATCH(Revisión_Avance_Periodo!$M2865,BD_Seguimiento_OAP_2019!$AV$2:$BG$2,0))</f>
        <v>0</v>
      </c>
      <c r="P2865" s="188">
        <f t="shared" si="540"/>
        <v>0</v>
      </c>
      <c r="Q2865" s="182" t="str">
        <f>VLOOKUP(P2865,Tabla_Indicador_Gestion4[#All],3,TRUE)</f>
        <v>Por Ejecutar</v>
      </c>
      <c r="R2865" s="215">
        <f>SUBTOTAL(9,$N$2858:$N2865)</f>
        <v>0.66659999999999997</v>
      </c>
      <c r="S2865" s="231">
        <f>SUBTOTAL(9,$O$2858:$O2865)</f>
        <v>0.33329999999999999</v>
      </c>
      <c r="T2865" s="231">
        <f>IFERROR(+Revisión_Avance_Periodo!$S2865/Revisión_Avance_Periodo!$R2865,0)</f>
        <v>0.5</v>
      </c>
      <c r="U2865" s="184"/>
      <c r="V2865" s="185"/>
      <c r="W2865" s="183"/>
      <c r="X2865" s="183"/>
      <c r="Y2865" s="183"/>
      <c r="Z2865" s="186"/>
      <c r="AA2865" s="187"/>
    </row>
    <row r="2866" spans="1:27" x14ac:dyDescent="0.25">
      <c r="A2866" s="88">
        <v>241</v>
      </c>
      <c r="B2866" s="91" t="str">
        <f>CONCATENATE(Revisión_Avance_Periodo!$C2866,";",Revisión_Avance_Periodo!$E2866,";",Revisión_Avance_Periodo!$I2866)</f>
        <v>OE1;PR_10;ACT_106</v>
      </c>
      <c r="C2866" s="170" t="s">
        <v>9</v>
      </c>
      <c r="D2866" s="171" t="str">
        <f>VLOOKUP(Revisión_Avance_Periodo!$C2866,Componentes_BD!$F$1:$G$5,2,FALSE)</f>
        <v>Fortalecer la Vigilancia.</v>
      </c>
      <c r="E2866" s="106" t="s">
        <v>12</v>
      </c>
      <c r="F2866" s="89">
        <v>11</v>
      </c>
      <c r="G2866" s="89" t="str">
        <f>VLOOKUP(Revisión_Avance_Periodo!$A2866,BD_Seguimiento_OAP_2019!$A$2:$G$294,7,FALSE)</f>
        <v>PAI</v>
      </c>
      <c r="H2866" s="89" t="str">
        <f>VLOOKUP(Revisión_Avance_Periodo!$A2866,BD_Seguimiento_OAP_2019!$A$2:$J$294,10,FALSE)</f>
        <v>PAI_07 - Rendición de Cuentas</v>
      </c>
      <c r="I2866" s="89" t="s">
        <v>1875</v>
      </c>
      <c r="J2866" s="89" t="str">
        <f>VLOOKUP(Revisión_Avance_Periodo!$I2866,BD_Seguimiento_OAP_2019!$L:$M,2,FALSE)</f>
        <v>Clasificar todas las consultas, sugerencias y recomendaciones realizadas a través de las diferentes herramientas de diálogo para establecer las respuestas que se deben generar, para publicar en página web</v>
      </c>
      <c r="K2866" s="106" t="s">
        <v>59</v>
      </c>
      <c r="L2866" s="172">
        <v>4.4642857142857152E-4</v>
      </c>
      <c r="M2866" s="173" t="s">
        <v>112</v>
      </c>
      <c r="N2866" s="174">
        <f>INDEX(BD_Seguimiento_OAP_2019!$AH$3:$AS$294,MATCH(Revisión_Avance_Periodo!$I2866,BD_Seguimiento_OAP_2019!$L$3:$L$294,0),MATCH(Revisión_Avance_Periodo!$M2866,BD_Seguimiento_OAP_2019!$AH$2:$AS$2,0))</f>
        <v>0</v>
      </c>
      <c r="O2866" s="174">
        <f>INDEX(BD_Seguimiento_OAP_2019!$AV$3:$BG$294,MATCH(Revisión_Avance_Periodo!$I2866,BD_Seguimiento_OAP_2019!$L$3:$L$294,0),MATCH(Revisión_Avance_Periodo!$M2866,BD_Seguimiento_OAP_2019!$AV$2:$BG$2,0))</f>
        <v>0</v>
      </c>
      <c r="P2866" s="175">
        <f t="shared" ref="P2866:P2868" si="556">IFERROR((O2866/N2866),0)</f>
        <v>0</v>
      </c>
      <c r="Q2866" s="173" t="str">
        <f>VLOOKUP(P2866,Tabla_Indicador_Gestion4[#All],3,TRUE)</f>
        <v>Por Ejecutar</v>
      </c>
      <c r="R2866" s="215">
        <f>SUBTOTAL(9,$N$2858:$N2866)</f>
        <v>0.66659999999999997</v>
      </c>
      <c r="S2866" s="231">
        <f>SUBTOTAL(9,$O$2858:$O2866)</f>
        <v>0.33329999999999999</v>
      </c>
      <c r="T2866" s="231">
        <f>IFERROR(+Revisión_Avance_Periodo!$S2866/Revisión_Avance_Periodo!$R2866,0)</f>
        <v>0.5</v>
      </c>
      <c r="U2866" s="184"/>
      <c r="V2866" s="185"/>
      <c r="W2866" s="183"/>
      <c r="X2866" s="183"/>
      <c r="Y2866" s="183"/>
      <c r="Z2866" s="186"/>
      <c r="AA2866" s="187"/>
    </row>
    <row r="2867" spans="1:27" x14ac:dyDescent="0.25">
      <c r="A2867" s="94">
        <v>241</v>
      </c>
      <c r="B2867" s="96" t="str">
        <f>CONCATENATE(Revisión_Avance_Periodo!$C2867,";",Revisión_Avance_Periodo!$E2867,";",Revisión_Avance_Periodo!$I2867)</f>
        <v>OE1;PR_10;ACT_106</v>
      </c>
      <c r="C2867" s="180" t="s">
        <v>9</v>
      </c>
      <c r="D2867" s="181" t="str">
        <f>VLOOKUP(Revisión_Avance_Periodo!$C2867,Componentes_BD!$F$1:$G$5,2,FALSE)</f>
        <v>Fortalecer la Vigilancia.</v>
      </c>
      <c r="E2867" s="119" t="s">
        <v>12</v>
      </c>
      <c r="F2867" s="95">
        <v>11</v>
      </c>
      <c r="G2867" s="95" t="str">
        <f>VLOOKUP(Revisión_Avance_Periodo!$A2867,BD_Seguimiento_OAP_2019!$A$2:$G$294,7,FALSE)</f>
        <v>PAI</v>
      </c>
      <c r="H2867" s="95" t="str">
        <f>VLOOKUP(Revisión_Avance_Periodo!$A2867,BD_Seguimiento_OAP_2019!$A$2:$J$294,10,FALSE)</f>
        <v>PAI_07 - Rendición de Cuentas</v>
      </c>
      <c r="I2867" s="95" t="s">
        <v>1875</v>
      </c>
      <c r="J2867" s="95" t="str">
        <f>VLOOKUP(Revisión_Avance_Periodo!$I2867,BD_Seguimiento_OAP_2019!$L:$M,2,FALSE)</f>
        <v>Clasificar todas las consultas, sugerencias y recomendaciones realizadas a través de las diferentes herramientas de diálogo para establecer las respuestas que se deben generar, para publicar en página web</v>
      </c>
      <c r="K2867" s="119" t="s">
        <v>59</v>
      </c>
      <c r="L2867" s="172">
        <v>4.4642857142857152E-4</v>
      </c>
      <c r="M2867" s="182" t="s">
        <v>113</v>
      </c>
      <c r="N2867" s="174">
        <f>INDEX(BD_Seguimiento_OAP_2019!$AH$3:$AS$294,MATCH(Revisión_Avance_Periodo!$I2867,BD_Seguimiento_OAP_2019!$L$3:$L$294,0),MATCH(Revisión_Avance_Periodo!$M2867,BD_Seguimiento_OAP_2019!$AH$2:$AS$2,0))</f>
        <v>0</v>
      </c>
      <c r="O2867" s="174">
        <f>INDEX(BD_Seguimiento_OAP_2019!$AV$3:$BG$294,MATCH(Revisión_Avance_Periodo!$I2867,BD_Seguimiento_OAP_2019!$L$3:$L$294,0),MATCH(Revisión_Avance_Periodo!$M2867,BD_Seguimiento_OAP_2019!$AV$2:$BG$2,0))</f>
        <v>0</v>
      </c>
      <c r="P2867" s="175">
        <f t="shared" si="556"/>
        <v>0</v>
      </c>
      <c r="Q2867" s="182" t="str">
        <f>VLOOKUP(P2867,Tabla_Indicador_Gestion4[#All],3,TRUE)</f>
        <v>Por Ejecutar</v>
      </c>
      <c r="R2867" s="215">
        <f>SUBTOTAL(9,$N$2858:$N2867)</f>
        <v>0.66659999999999997</v>
      </c>
      <c r="S2867" s="231">
        <f>SUBTOTAL(9,$O$2858:$O2867)</f>
        <v>0.33329999999999999</v>
      </c>
      <c r="T2867" s="231">
        <f>IFERROR(+Revisión_Avance_Periodo!$S2867/Revisión_Avance_Periodo!$R2867,0)</f>
        <v>0.5</v>
      </c>
      <c r="U2867" s="184"/>
      <c r="V2867" s="185"/>
      <c r="W2867" s="183"/>
      <c r="X2867" s="183"/>
      <c r="Y2867" s="183"/>
      <c r="Z2867" s="186"/>
      <c r="AA2867" s="187"/>
    </row>
    <row r="2868" spans="1:27" x14ac:dyDescent="0.25">
      <c r="A2868" s="88">
        <v>241</v>
      </c>
      <c r="B2868" s="91" t="str">
        <f>CONCATENATE(Revisión_Avance_Periodo!$C2868,";",Revisión_Avance_Periodo!$E2868,";",Revisión_Avance_Periodo!$I2868)</f>
        <v>OE1;PR_10;ACT_106</v>
      </c>
      <c r="C2868" s="170" t="s">
        <v>9</v>
      </c>
      <c r="D2868" s="171" t="str">
        <f>VLOOKUP(Revisión_Avance_Periodo!$C2868,Componentes_BD!$F$1:$G$5,2,FALSE)</f>
        <v>Fortalecer la Vigilancia.</v>
      </c>
      <c r="E2868" s="106" t="s">
        <v>12</v>
      </c>
      <c r="F2868" s="89">
        <v>11</v>
      </c>
      <c r="G2868" s="89" t="str">
        <f>VLOOKUP(Revisión_Avance_Periodo!$A2868,BD_Seguimiento_OAP_2019!$A$2:$G$294,7,FALSE)</f>
        <v>PAI</v>
      </c>
      <c r="H2868" s="89" t="str">
        <f>VLOOKUP(Revisión_Avance_Periodo!$A2868,BD_Seguimiento_OAP_2019!$A$2:$J$294,10,FALSE)</f>
        <v>PAI_07 - Rendición de Cuentas</v>
      </c>
      <c r="I2868" s="89" t="s">
        <v>1875</v>
      </c>
      <c r="J2868" s="89" t="str">
        <f>VLOOKUP(Revisión_Avance_Periodo!$I2868,BD_Seguimiento_OAP_2019!$L:$M,2,FALSE)</f>
        <v>Clasificar todas las consultas, sugerencias y recomendaciones realizadas a través de las diferentes herramientas de diálogo para establecer las respuestas que se deben generar, para publicar en página web</v>
      </c>
      <c r="K2868" s="106" t="s">
        <v>59</v>
      </c>
      <c r="L2868" s="172">
        <v>4.4642857142857152E-4</v>
      </c>
      <c r="M2868" s="173" t="s">
        <v>114</v>
      </c>
      <c r="N2868" s="174">
        <f>INDEX(BD_Seguimiento_OAP_2019!$AH$3:$AS$294,MATCH(Revisión_Avance_Periodo!$I2868,BD_Seguimiento_OAP_2019!$L$3:$L$294,0),MATCH(Revisión_Avance_Periodo!$M2868,BD_Seguimiento_OAP_2019!$AH$2:$AS$2,0))</f>
        <v>0</v>
      </c>
      <c r="O2868" s="174">
        <f>INDEX(BD_Seguimiento_OAP_2019!$AV$3:$BG$294,MATCH(Revisión_Avance_Periodo!$I2868,BD_Seguimiento_OAP_2019!$L$3:$L$294,0),MATCH(Revisión_Avance_Periodo!$M2868,BD_Seguimiento_OAP_2019!$AV$2:$BG$2,0))</f>
        <v>0</v>
      </c>
      <c r="P2868" s="175">
        <f t="shared" si="556"/>
        <v>0</v>
      </c>
      <c r="Q2868" s="173" t="str">
        <f>VLOOKUP(P2868,Tabla_Indicador_Gestion4[#All],3,TRUE)</f>
        <v>Por Ejecutar</v>
      </c>
      <c r="R2868" s="215">
        <f>SUBTOTAL(9,$N$2858:$N2868)</f>
        <v>0.66659999999999997</v>
      </c>
      <c r="S2868" s="231">
        <f>SUBTOTAL(9,$O$2858:$O2868)</f>
        <v>0.33329999999999999</v>
      </c>
      <c r="T2868" s="231">
        <f>IFERROR(+Revisión_Avance_Periodo!$S2868/Revisión_Avance_Periodo!$R2868,0)</f>
        <v>0.5</v>
      </c>
      <c r="U2868" s="184"/>
      <c r="V2868" s="185"/>
      <c r="W2868" s="183"/>
      <c r="X2868" s="183"/>
      <c r="Y2868" s="183"/>
      <c r="Z2868" s="186"/>
      <c r="AA2868" s="187"/>
    </row>
    <row r="2869" spans="1:27" ht="15.75" thickBot="1" x14ac:dyDescent="0.3">
      <c r="A2869" s="94">
        <v>241</v>
      </c>
      <c r="B2869" s="96" t="str">
        <f>CONCATENATE(Revisión_Avance_Periodo!$C2869,";",Revisión_Avance_Periodo!$E2869,";",Revisión_Avance_Periodo!$I2869)</f>
        <v>OE1;PR_10;ACT_106</v>
      </c>
      <c r="C2869" s="180" t="s">
        <v>9</v>
      </c>
      <c r="D2869" s="181" t="str">
        <f>VLOOKUP(Revisión_Avance_Periodo!$C2869,Componentes_BD!$F$1:$G$5,2,FALSE)</f>
        <v>Fortalecer la Vigilancia.</v>
      </c>
      <c r="E2869" s="119" t="s">
        <v>12</v>
      </c>
      <c r="F2869" s="95">
        <v>11</v>
      </c>
      <c r="G2869" s="95" t="str">
        <f>VLOOKUP(Revisión_Avance_Periodo!$A2869,BD_Seguimiento_OAP_2019!$A$2:$G$294,7,FALSE)</f>
        <v>PAI</v>
      </c>
      <c r="H2869" s="95" t="str">
        <f>VLOOKUP(Revisión_Avance_Periodo!$A2869,BD_Seguimiento_OAP_2019!$A$2:$J$294,10,FALSE)</f>
        <v>PAI_07 - Rendición de Cuentas</v>
      </c>
      <c r="I2869" s="95" t="s">
        <v>1875</v>
      </c>
      <c r="J2869" s="95" t="str">
        <f>VLOOKUP(Revisión_Avance_Periodo!$I2869,BD_Seguimiento_OAP_2019!$L:$M,2,FALSE)</f>
        <v>Clasificar todas las consultas, sugerencias y recomendaciones realizadas a través de las diferentes herramientas de diálogo para establecer las respuestas que se deben generar, para publicar en página web</v>
      </c>
      <c r="K2869" s="119" t="s">
        <v>59</v>
      </c>
      <c r="L2869" s="172">
        <v>4.4642857142857152E-4</v>
      </c>
      <c r="M2869" s="182" t="s">
        <v>115</v>
      </c>
      <c r="N2869" s="174">
        <f>INDEX(BD_Seguimiento_OAP_2019!$AH$3:$AS$294,MATCH(Revisión_Avance_Periodo!$I2869,BD_Seguimiento_OAP_2019!$L$3:$L$294,0),MATCH(Revisión_Avance_Periodo!$M2869,BD_Seguimiento_OAP_2019!$AH$2:$AS$2,0))</f>
        <v>0.33339999999999997</v>
      </c>
      <c r="O2869" s="174">
        <f>INDEX(BD_Seguimiento_OAP_2019!$AV$3:$BG$294,MATCH(Revisión_Avance_Periodo!$I2869,BD_Seguimiento_OAP_2019!$L$3:$L$294,0),MATCH(Revisión_Avance_Periodo!$M2869,BD_Seguimiento_OAP_2019!$AV$2:$BG$2,0))</f>
        <v>0</v>
      </c>
      <c r="P2869" s="188">
        <f t="shared" si="540"/>
        <v>0</v>
      </c>
      <c r="Q2869" s="182" t="str">
        <f>VLOOKUP(P2869,Tabla_Indicador_Gestion4[#All],3,TRUE)</f>
        <v>Por Ejecutar</v>
      </c>
      <c r="R2869" s="215">
        <f>SUBTOTAL(9,$N$2858:$N2869)</f>
        <v>1</v>
      </c>
      <c r="S2869" s="231">
        <f>SUBTOTAL(9,$O$2858:$O2869)</f>
        <v>0.33329999999999999</v>
      </c>
      <c r="T2869" s="231">
        <f>IFERROR(+Revisión_Avance_Periodo!$S2869/Revisión_Avance_Periodo!$R2869,0)</f>
        <v>0.33329999999999999</v>
      </c>
      <c r="U2869" s="184"/>
      <c r="V2869" s="185"/>
      <c r="W2869" s="183"/>
      <c r="X2869" s="183"/>
      <c r="Y2869" s="183"/>
      <c r="Z2869" s="186"/>
      <c r="AA2869" s="187"/>
    </row>
    <row r="2870" spans="1:27" x14ac:dyDescent="0.25">
      <c r="A2870" s="88">
        <v>242</v>
      </c>
      <c r="B2870" s="91" t="str">
        <f>CONCATENATE(Revisión_Avance_Periodo!$C2870,";",Revisión_Avance_Periodo!$E2870,";",Revisión_Avance_Periodo!$I2870)</f>
        <v>OE1;PR_10;ACT_107</v>
      </c>
      <c r="C2870" s="170" t="s">
        <v>9</v>
      </c>
      <c r="D2870" s="171" t="str">
        <f>VLOOKUP(Revisión_Avance_Periodo!$C2870,Componentes_BD!$F$1:$G$5,2,FALSE)</f>
        <v>Fortalecer la Vigilancia.</v>
      </c>
      <c r="E2870" s="106" t="s">
        <v>12</v>
      </c>
      <c r="F2870" s="89">
        <v>11</v>
      </c>
      <c r="G2870" s="89" t="str">
        <f>VLOOKUP(Revisión_Avance_Periodo!$A2870,BD_Seguimiento_OAP_2019!$A$2:$G$294,7,FALSE)</f>
        <v>PAI</v>
      </c>
      <c r="H2870" s="89" t="str">
        <f>VLOOKUP(Revisión_Avance_Periodo!$A2870,BD_Seguimiento_OAP_2019!$A$2:$J$294,10,FALSE)</f>
        <v>PAI_07 - Rendición de Cuentas</v>
      </c>
      <c r="I2870" s="89" t="s">
        <v>1879</v>
      </c>
      <c r="J2870" s="89" t="str">
        <f>VLOOKUP(Revisión_Avance_Periodo!$I2870,BD_Seguimiento_OAP_2019!$L:$M,2,FALSE)</f>
        <v>Consolidar respuestas a la ciudadanía sobre inquietudes presentadas en la Audiencia de rendición de cuentas y publicar en página web</v>
      </c>
      <c r="K2870" s="106" t="s">
        <v>59</v>
      </c>
      <c r="L2870" s="172">
        <v>4.4642857142857152E-4</v>
      </c>
      <c r="M2870" s="173" t="s">
        <v>104</v>
      </c>
      <c r="N2870" s="190">
        <f>INDEX(BD_Seguimiento_OAP_2019!$AH$3:$AS$294,MATCH(Revisión_Avance_Periodo!$I2870,BD_Seguimiento_OAP_2019!$L$3:$L$294,0),MATCH(Revisión_Avance_Periodo!$M2870,BD_Seguimiento_OAP_2019!$AH$2:$AS$2,0))</f>
        <v>0</v>
      </c>
      <c r="O2870" s="190">
        <f>INDEX(BD_Seguimiento_OAP_2019!$AV$3:$BG$294,MATCH(Revisión_Avance_Periodo!$I2870,BD_Seguimiento_OAP_2019!$L$3:$L$294,0),MATCH(Revisión_Avance_Periodo!$M2870,BD_Seguimiento_OAP_2019!$AV$2:$BG$2,0))</f>
        <v>0</v>
      </c>
      <c r="P2870" s="175">
        <f t="shared" ref="P2870:P2879" si="557">IFERROR((O2870/N2870),0)</f>
        <v>0</v>
      </c>
      <c r="Q2870" s="173" t="str">
        <f>VLOOKUP(P2870,Tabla_Indicador_Gestion4[#All],3,TRUE)</f>
        <v>Por Ejecutar</v>
      </c>
      <c r="R2870" s="232">
        <f>SUBTOTAL(9,$N$2870:$N2870)</f>
        <v>0</v>
      </c>
      <c r="S2870" s="233">
        <f>SUBTOTAL(9,$O$2870:$O2870)</f>
        <v>0</v>
      </c>
      <c r="T2870" s="234">
        <f>IFERROR(+Revisión_Avance_Periodo!$S2870/Revisión_Avance_Periodo!$R2870,0)</f>
        <v>0</v>
      </c>
      <c r="U2870" s="191">
        <f>SUBTOTAL(9,N2870:N2881)</f>
        <v>1</v>
      </c>
      <c r="V2870" s="192">
        <f>SUBTOTAL(9,O2870:O2881)</f>
        <v>0</v>
      </c>
      <c r="W2870" s="176">
        <f t="shared" ref="W2870" si="558">+V2870/U2870</f>
        <v>0</v>
      </c>
      <c r="X2870" s="176"/>
      <c r="Y2870" s="176">
        <f>100%-Revisión_Avance_Periodo!$W2870</f>
        <v>1</v>
      </c>
      <c r="Z2870" s="178" t="str">
        <f>VLOOKUP(W2870,Tabla_Indicador_Gestion4[],3,TRUE)</f>
        <v>Por Ejecutar</v>
      </c>
      <c r="AA2870" s="179">
        <f>Revisión_Avance_Periodo!$W2870*Revisión_Avance_Periodo!$L2870</f>
        <v>0</v>
      </c>
    </row>
    <row r="2871" spans="1:27" x14ac:dyDescent="0.25">
      <c r="A2871" s="94">
        <v>242</v>
      </c>
      <c r="B2871" s="96" t="str">
        <f>CONCATENATE(Revisión_Avance_Periodo!$C2871,";",Revisión_Avance_Periodo!$E2871,";",Revisión_Avance_Periodo!$I2871)</f>
        <v>OE1;PR_10;ACT_107</v>
      </c>
      <c r="C2871" s="180" t="s">
        <v>9</v>
      </c>
      <c r="D2871" s="181" t="str">
        <f>VLOOKUP(Revisión_Avance_Periodo!$C2871,Componentes_BD!$F$1:$G$5,2,FALSE)</f>
        <v>Fortalecer la Vigilancia.</v>
      </c>
      <c r="E2871" s="119" t="s">
        <v>12</v>
      </c>
      <c r="F2871" s="95">
        <v>11</v>
      </c>
      <c r="G2871" s="95" t="str">
        <f>VLOOKUP(Revisión_Avance_Periodo!$A2871,BD_Seguimiento_OAP_2019!$A$2:$G$294,7,FALSE)</f>
        <v>PAI</v>
      </c>
      <c r="H2871" s="95" t="str">
        <f>VLOOKUP(Revisión_Avance_Periodo!$A2871,BD_Seguimiento_OAP_2019!$A$2:$J$294,10,FALSE)</f>
        <v>PAI_07 - Rendición de Cuentas</v>
      </c>
      <c r="I2871" s="95" t="s">
        <v>1879</v>
      </c>
      <c r="J2871" s="95" t="str">
        <f>VLOOKUP(Revisión_Avance_Periodo!$I2871,BD_Seguimiento_OAP_2019!$L:$M,2,FALSE)</f>
        <v>Consolidar respuestas a la ciudadanía sobre inquietudes presentadas en la Audiencia de rendición de cuentas y publicar en página web</v>
      </c>
      <c r="K2871" s="119" t="s">
        <v>59</v>
      </c>
      <c r="L2871" s="172">
        <v>4.4642857142857152E-4</v>
      </c>
      <c r="M2871" s="182" t="s">
        <v>105</v>
      </c>
      <c r="N2871" s="190">
        <f>INDEX(BD_Seguimiento_OAP_2019!$AH$3:$AS$294,MATCH(Revisión_Avance_Periodo!$I2871,BD_Seguimiento_OAP_2019!$L$3:$L$294,0),MATCH(Revisión_Avance_Periodo!$M2871,BD_Seguimiento_OAP_2019!$AH$2:$AS$2,0))</f>
        <v>0</v>
      </c>
      <c r="O2871" s="190">
        <f>INDEX(BD_Seguimiento_OAP_2019!$AV$3:$BG$294,MATCH(Revisión_Avance_Periodo!$I2871,BD_Seguimiento_OAP_2019!$L$3:$L$294,0),MATCH(Revisión_Avance_Periodo!$M2871,BD_Seguimiento_OAP_2019!$AV$2:$BG$2,0))</f>
        <v>0</v>
      </c>
      <c r="P2871" s="175">
        <f t="shared" si="557"/>
        <v>0</v>
      </c>
      <c r="Q2871" s="182" t="str">
        <f>VLOOKUP(P2871,Tabla_Indicador_Gestion4[#All],3,TRUE)</f>
        <v>Por Ejecutar</v>
      </c>
      <c r="R2871" s="229">
        <f>SUBTOTAL(9,$N$2870:$N2871)</f>
        <v>0</v>
      </c>
      <c r="S2871" s="230">
        <f>SUBTOTAL(9,$O$2870:$O2871)</f>
        <v>0</v>
      </c>
      <c r="T2871" s="231">
        <f>IFERROR(+Revisión_Avance_Periodo!$S2871/Revisión_Avance_Periodo!$R2871,0)</f>
        <v>0</v>
      </c>
      <c r="U2871" s="184"/>
      <c r="V2871" s="185"/>
      <c r="W2871" s="183"/>
      <c r="X2871" s="183"/>
      <c r="Y2871" s="183"/>
      <c r="Z2871" s="186"/>
      <c r="AA2871" s="187"/>
    </row>
    <row r="2872" spans="1:27" x14ac:dyDescent="0.25">
      <c r="A2872" s="88">
        <v>242</v>
      </c>
      <c r="B2872" s="91" t="str">
        <f>CONCATENATE(Revisión_Avance_Periodo!$C2872,";",Revisión_Avance_Periodo!$E2872,";",Revisión_Avance_Periodo!$I2872)</f>
        <v>OE1;PR_10;ACT_107</v>
      </c>
      <c r="C2872" s="170" t="s">
        <v>9</v>
      </c>
      <c r="D2872" s="171" t="str">
        <f>VLOOKUP(Revisión_Avance_Periodo!$C2872,Componentes_BD!$F$1:$G$5,2,FALSE)</f>
        <v>Fortalecer la Vigilancia.</v>
      </c>
      <c r="E2872" s="106" t="s">
        <v>12</v>
      </c>
      <c r="F2872" s="89">
        <v>11</v>
      </c>
      <c r="G2872" s="89" t="str">
        <f>VLOOKUP(Revisión_Avance_Periodo!$A2872,BD_Seguimiento_OAP_2019!$A$2:$G$294,7,FALSE)</f>
        <v>PAI</v>
      </c>
      <c r="H2872" s="89" t="str">
        <f>VLOOKUP(Revisión_Avance_Periodo!$A2872,BD_Seguimiento_OAP_2019!$A$2:$J$294,10,FALSE)</f>
        <v>PAI_07 - Rendición de Cuentas</v>
      </c>
      <c r="I2872" s="89" t="s">
        <v>1879</v>
      </c>
      <c r="J2872" s="89" t="str">
        <f>VLOOKUP(Revisión_Avance_Periodo!$I2872,BD_Seguimiento_OAP_2019!$L:$M,2,FALSE)</f>
        <v>Consolidar respuestas a la ciudadanía sobre inquietudes presentadas en la Audiencia de rendición de cuentas y publicar en página web</v>
      </c>
      <c r="K2872" s="106" t="s">
        <v>59</v>
      </c>
      <c r="L2872" s="172">
        <v>4.4642857142857152E-4</v>
      </c>
      <c r="M2872" s="173" t="s">
        <v>106</v>
      </c>
      <c r="N2872" s="190">
        <f>INDEX(BD_Seguimiento_OAP_2019!$AH$3:$AS$294,MATCH(Revisión_Avance_Periodo!$I2872,BD_Seguimiento_OAP_2019!$L$3:$L$294,0),MATCH(Revisión_Avance_Periodo!$M2872,BD_Seguimiento_OAP_2019!$AH$2:$AS$2,0))</f>
        <v>0</v>
      </c>
      <c r="O2872" s="190">
        <f>INDEX(BD_Seguimiento_OAP_2019!$AV$3:$BG$294,MATCH(Revisión_Avance_Periodo!$I2872,BD_Seguimiento_OAP_2019!$L$3:$L$294,0),MATCH(Revisión_Avance_Periodo!$M2872,BD_Seguimiento_OAP_2019!$AV$2:$BG$2,0))</f>
        <v>0</v>
      </c>
      <c r="P2872" s="175">
        <f t="shared" si="557"/>
        <v>0</v>
      </c>
      <c r="Q2872" s="173" t="str">
        <f>VLOOKUP(P2872,Tabla_Indicador_Gestion4[#All],3,TRUE)</f>
        <v>Por Ejecutar</v>
      </c>
      <c r="R2872" s="229">
        <f>SUBTOTAL(9,$N$2870:$N2872)</f>
        <v>0</v>
      </c>
      <c r="S2872" s="230">
        <f>SUBTOTAL(9,$O$2870:$O2872)</f>
        <v>0</v>
      </c>
      <c r="T2872" s="231">
        <f>IFERROR(+Revisión_Avance_Periodo!$S2872/Revisión_Avance_Periodo!$R2872,0)</f>
        <v>0</v>
      </c>
      <c r="U2872" s="184"/>
      <c r="V2872" s="185"/>
      <c r="W2872" s="183"/>
      <c r="X2872" s="183"/>
      <c r="Y2872" s="183"/>
      <c r="Z2872" s="186"/>
      <c r="AA2872" s="187"/>
    </row>
    <row r="2873" spans="1:27" x14ac:dyDescent="0.25">
      <c r="A2873" s="94">
        <v>242</v>
      </c>
      <c r="B2873" s="96" t="str">
        <f>CONCATENATE(Revisión_Avance_Periodo!$C2873,";",Revisión_Avance_Periodo!$E2873,";",Revisión_Avance_Periodo!$I2873)</f>
        <v>OE1;PR_10;ACT_107</v>
      </c>
      <c r="C2873" s="180" t="s">
        <v>9</v>
      </c>
      <c r="D2873" s="181" t="str">
        <f>VLOOKUP(Revisión_Avance_Periodo!$C2873,Componentes_BD!$F$1:$G$5,2,FALSE)</f>
        <v>Fortalecer la Vigilancia.</v>
      </c>
      <c r="E2873" s="119" t="s">
        <v>12</v>
      </c>
      <c r="F2873" s="95">
        <v>11</v>
      </c>
      <c r="G2873" s="95" t="str">
        <f>VLOOKUP(Revisión_Avance_Periodo!$A2873,BD_Seguimiento_OAP_2019!$A$2:$G$294,7,FALSE)</f>
        <v>PAI</v>
      </c>
      <c r="H2873" s="95" t="str">
        <f>VLOOKUP(Revisión_Avance_Periodo!$A2873,BD_Seguimiento_OAP_2019!$A$2:$J$294,10,FALSE)</f>
        <v>PAI_07 - Rendición de Cuentas</v>
      </c>
      <c r="I2873" s="95" t="s">
        <v>1879</v>
      </c>
      <c r="J2873" s="95" t="str">
        <f>VLOOKUP(Revisión_Avance_Periodo!$I2873,BD_Seguimiento_OAP_2019!$L:$M,2,FALSE)</f>
        <v>Consolidar respuestas a la ciudadanía sobre inquietudes presentadas en la Audiencia de rendición de cuentas y publicar en página web</v>
      </c>
      <c r="K2873" s="119" t="s">
        <v>59</v>
      </c>
      <c r="L2873" s="172">
        <v>4.4642857142857152E-4</v>
      </c>
      <c r="M2873" s="182" t="s">
        <v>107</v>
      </c>
      <c r="N2873" s="190">
        <f>INDEX(BD_Seguimiento_OAP_2019!$AH$3:$AS$294,MATCH(Revisión_Avance_Periodo!$I2873,BD_Seguimiento_OAP_2019!$L$3:$L$294,0),MATCH(Revisión_Avance_Periodo!$M2873,BD_Seguimiento_OAP_2019!$AH$2:$AS$2,0))</f>
        <v>0</v>
      </c>
      <c r="O2873" s="190">
        <f>INDEX(BD_Seguimiento_OAP_2019!$AV$3:$BG$294,MATCH(Revisión_Avance_Periodo!$I2873,BD_Seguimiento_OAP_2019!$L$3:$L$294,0),MATCH(Revisión_Avance_Periodo!$M2873,BD_Seguimiento_OAP_2019!$AV$2:$BG$2,0))</f>
        <v>0</v>
      </c>
      <c r="P2873" s="175">
        <f t="shared" si="557"/>
        <v>0</v>
      </c>
      <c r="Q2873" s="182" t="str">
        <f>VLOOKUP(P2873,Tabla_Indicador_Gestion4[#All],3,TRUE)</f>
        <v>Por Ejecutar</v>
      </c>
      <c r="R2873" s="229">
        <f>SUBTOTAL(9,$N$2870:$N2873)</f>
        <v>0</v>
      </c>
      <c r="S2873" s="230">
        <f>SUBTOTAL(9,$O$2870:$O2873)</f>
        <v>0</v>
      </c>
      <c r="T2873" s="231">
        <f>IFERROR(+Revisión_Avance_Periodo!$S2873/Revisión_Avance_Periodo!$R2873,0)</f>
        <v>0</v>
      </c>
      <c r="U2873" s="184"/>
      <c r="V2873" s="185"/>
      <c r="W2873" s="183"/>
      <c r="X2873" s="183"/>
      <c r="Y2873" s="183"/>
      <c r="Z2873" s="186"/>
      <c r="AA2873" s="187"/>
    </row>
    <row r="2874" spans="1:27" x14ac:dyDescent="0.25">
      <c r="A2874" s="88">
        <v>242</v>
      </c>
      <c r="B2874" s="91" t="str">
        <f>CONCATENATE(Revisión_Avance_Periodo!$C2874,";",Revisión_Avance_Periodo!$E2874,";",Revisión_Avance_Periodo!$I2874)</f>
        <v>OE1;PR_10;ACT_107</v>
      </c>
      <c r="C2874" s="170" t="s">
        <v>9</v>
      </c>
      <c r="D2874" s="171" t="str">
        <f>VLOOKUP(Revisión_Avance_Periodo!$C2874,Componentes_BD!$F$1:$G$5,2,FALSE)</f>
        <v>Fortalecer la Vigilancia.</v>
      </c>
      <c r="E2874" s="106" t="s">
        <v>12</v>
      </c>
      <c r="F2874" s="89">
        <v>11</v>
      </c>
      <c r="G2874" s="89" t="str">
        <f>VLOOKUP(Revisión_Avance_Periodo!$A2874,BD_Seguimiento_OAP_2019!$A$2:$G$294,7,FALSE)</f>
        <v>PAI</v>
      </c>
      <c r="H2874" s="89" t="str">
        <f>VLOOKUP(Revisión_Avance_Periodo!$A2874,BD_Seguimiento_OAP_2019!$A$2:$J$294,10,FALSE)</f>
        <v>PAI_07 - Rendición de Cuentas</v>
      </c>
      <c r="I2874" s="89" t="s">
        <v>1879</v>
      </c>
      <c r="J2874" s="89" t="str">
        <f>VLOOKUP(Revisión_Avance_Periodo!$I2874,BD_Seguimiento_OAP_2019!$L:$M,2,FALSE)</f>
        <v>Consolidar respuestas a la ciudadanía sobre inquietudes presentadas en la Audiencia de rendición de cuentas y publicar en página web</v>
      </c>
      <c r="K2874" s="106" t="s">
        <v>59</v>
      </c>
      <c r="L2874" s="172">
        <v>4.4642857142857152E-4</v>
      </c>
      <c r="M2874" s="173" t="s">
        <v>108</v>
      </c>
      <c r="N2874" s="190">
        <f>INDEX(BD_Seguimiento_OAP_2019!$AH$3:$AS$294,MATCH(Revisión_Avance_Periodo!$I2874,BD_Seguimiento_OAP_2019!$L$3:$L$294,0),MATCH(Revisión_Avance_Periodo!$M2874,BD_Seguimiento_OAP_2019!$AH$2:$AS$2,0))</f>
        <v>0</v>
      </c>
      <c r="O2874" s="190">
        <f>INDEX(BD_Seguimiento_OAP_2019!$AV$3:$BG$294,MATCH(Revisión_Avance_Periodo!$I2874,BD_Seguimiento_OAP_2019!$L$3:$L$294,0),MATCH(Revisión_Avance_Periodo!$M2874,BD_Seguimiento_OAP_2019!$AV$2:$BG$2,0))</f>
        <v>0</v>
      </c>
      <c r="P2874" s="175">
        <f t="shared" si="557"/>
        <v>0</v>
      </c>
      <c r="Q2874" s="173" t="str">
        <f>VLOOKUP(P2874,Tabla_Indicador_Gestion4[#All],3,TRUE)</f>
        <v>Por Ejecutar</v>
      </c>
      <c r="R2874" s="229">
        <f>SUBTOTAL(9,$N$2870:$N2874)</f>
        <v>0</v>
      </c>
      <c r="S2874" s="230">
        <f>SUBTOTAL(9,$O$2870:$O2874)</f>
        <v>0</v>
      </c>
      <c r="T2874" s="231">
        <f>IFERROR(+Revisión_Avance_Periodo!$S2874/Revisión_Avance_Periodo!$R2874,0)</f>
        <v>0</v>
      </c>
      <c r="U2874" s="184"/>
      <c r="V2874" s="185"/>
      <c r="W2874" s="183"/>
      <c r="X2874" s="183"/>
      <c r="Y2874" s="183"/>
      <c r="Z2874" s="186"/>
      <c r="AA2874" s="187"/>
    </row>
    <row r="2875" spans="1:27" x14ac:dyDescent="0.25">
      <c r="A2875" s="94">
        <v>242</v>
      </c>
      <c r="B2875" s="96" t="str">
        <f>CONCATENATE(Revisión_Avance_Periodo!$C2875,";",Revisión_Avance_Periodo!$E2875,";",Revisión_Avance_Periodo!$I2875)</f>
        <v>OE1;PR_10;ACT_107</v>
      </c>
      <c r="C2875" s="180" t="s">
        <v>9</v>
      </c>
      <c r="D2875" s="181" t="str">
        <f>VLOOKUP(Revisión_Avance_Periodo!$C2875,Componentes_BD!$F$1:$G$5,2,FALSE)</f>
        <v>Fortalecer la Vigilancia.</v>
      </c>
      <c r="E2875" s="119" t="s">
        <v>12</v>
      </c>
      <c r="F2875" s="95">
        <v>11</v>
      </c>
      <c r="G2875" s="95" t="str">
        <f>VLOOKUP(Revisión_Avance_Periodo!$A2875,BD_Seguimiento_OAP_2019!$A$2:$G$294,7,FALSE)</f>
        <v>PAI</v>
      </c>
      <c r="H2875" s="95" t="str">
        <f>VLOOKUP(Revisión_Avance_Periodo!$A2875,BD_Seguimiento_OAP_2019!$A$2:$J$294,10,FALSE)</f>
        <v>PAI_07 - Rendición de Cuentas</v>
      </c>
      <c r="I2875" s="95" t="s">
        <v>1879</v>
      </c>
      <c r="J2875" s="95" t="str">
        <f>VLOOKUP(Revisión_Avance_Periodo!$I2875,BD_Seguimiento_OAP_2019!$L:$M,2,FALSE)</f>
        <v>Consolidar respuestas a la ciudadanía sobre inquietudes presentadas en la Audiencia de rendición de cuentas y publicar en página web</v>
      </c>
      <c r="K2875" s="119" t="s">
        <v>59</v>
      </c>
      <c r="L2875" s="172">
        <v>4.4642857142857152E-4</v>
      </c>
      <c r="M2875" s="182" t="s">
        <v>109</v>
      </c>
      <c r="N2875" s="190">
        <f>INDEX(BD_Seguimiento_OAP_2019!$AH$3:$AS$294,MATCH(Revisión_Avance_Periodo!$I2875,BD_Seguimiento_OAP_2019!$L$3:$L$294,0),MATCH(Revisión_Avance_Periodo!$M2875,BD_Seguimiento_OAP_2019!$AH$2:$AS$2,0))</f>
        <v>0</v>
      </c>
      <c r="O2875" s="190">
        <f>INDEX(BD_Seguimiento_OAP_2019!$AV$3:$BG$294,MATCH(Revisión_Avance_Periodo!$I2875,BD_Seguimiento_OAP_2019!$L$3:$L$294,0),MATCH(Revisión_Avance_Periodo!$M2875,BD_Seguimiento_OAP_2019!$AV$2:$BG$2,0))</f>
        <v>0</v>
      </c>
      <c r="P2875" s="175">
        <f t="shared" si="557"/>
        <v>0</v>
      </c>
      <c r="Q2875" s="182" t="str">
        <f>VLOOKUP(P2875,Tabla_Indicador_Gestion4[#All],3,TRUE)</f>
        <v>Por Ejecutar</v>
      </c>
      <c r="R2875" s="229">
        <f>SUBTOTAL(9,$N$2870:$N2875)</f>
        <v>0</v>
      </c>
      <c r="S2875" s="230">
        <f>SUBTOTAL(9,$O$2870:$O2875)</f>
        <v>0</v>
      </c>
      <c r="T2875" s="231">
        <f>IFERROR(+Revisión_Avance_Periodo!$S2875/Revisión_Avance_Periodo!$R2875,0)</f>
        <v>0</v>
      </c>
      <c r="U2875" s="184"/>
      <c r="V2875" s="185"/>
      <c r="W2875" s="183"/>
      <c r="X2875" s="183"/>
      <c r="Y2875" s="183"/>
      <c r="Z2875" s="186"/>
      <c r="AA2875" s="187"/>
    </row>
    <row r="2876" spans="1:27" x14ac:dyDescent="0.25">
      <c r="A2876" s="88">
        <v>242</v>
      </c>
      <c r="B2876" s="91" t="str">
        <f>CONCATENATE(Revisión_Avance_Periodo!$C2876,";",Revisión_Avance_Periodo!$E2876,";",Revisión_Avance_Periodo!$I2876)</f>
        <v>OE1;PR_10;ACT_107</v>
      </c>
      <c r="C2876" s="170" t="s">
        <v>9</v>
      </c>
      <c r="D2876" s="171" t="str">
        <f>VLOOKUP(Revisión_Avance_Periodo!$C2876,Componentes_BD!$F$1:$G$5,2,FALSE)</f>
        <v>Fortalecer la Vigilancia.</v>
      </c>
      <c r="E2876" s="106" t="s">
        <v>12</v>
      </c>
      <c r="F2876" s="89">
        <v>11</v>
      </c>
      <c r="G2876" s="89" t="str">
        <f>VLOOKUP(Revisión_Avance_Periodo!$A2876,BD_Seguimiento_OAP_2019!$A$2:$G$294,7,FALSE)</f>
        <v>PAI</v>
      </c>
      <c r="H2876" s="89" t="str">
        <f>VLOOKUP(Revisión_Avance_Periodo!$A2876,BD_Seguimiento_OAP_2019!$A$2:$J$294,10,FALSE)</f>
        <v>PAI_07 - Rendición de Cuentas</v>
      </c>
      <c r="I2876" s="89" t="s">
        <v>1879</v>
      </c>
      <c r="J2876" s="89" t="str">
        <f>VLOOKUP(Revisión_Avance_Periodo!$I2876,BD_Seguimiento_OAP_2019!$L:$M,2,FALSE)</f>
        <v>Consolidar respuestas a la ciudadanía sobre inquietudes presentadas en la Audiencia de rendición de cuentas y publicar en página web</v>
      </c>
      <c r="K2876" s="106" t="s">
        <v>59</v>
      </c>
      <c r="L2876" s="172">
        <v>4.4642857142857152E-4</v>
      </c>
      <c r="M2876" s="173" t="s">
        <v>110</v>
      </c>
      <c r="N2876" s="190">
        <f>INDEX(BD_Seguimiento_OAP_2019!$AH$3:$AS$294,MATCH(Revisión_Avance_Periodo!$I2876,BD_Seguimiento_OAP_2019!$L$3:$L$294,0),MATCH(Revisión_Avance_Periodo!$M2876,BD_Seguimiento_OAP_2019!$AH$2:$AS$2,0))</f>
        <v>0</v>
      </c>
      <c r="O2876" s="190">
        <f>INDEX(BD_Seguimiento_OAP_2019!$AV$3:$BG$294,MATCH(Revisión_Avance_Periodo!$I2876,BD_Seguimiento_OAP_2019!$L$3:$L$294,0),MATCH(Revisión_Avance_Periodo!$M2876,BD_Seguimiento_OAP_2019!$AV$2:$BG$2,0))</f>
        <v>0</v>
      </c>
      <c r="P2876" s="175">
        <f t="shared" si="557"/>
        <v>0</v>
      </c>
      <c r="Q2876" s="173" t="str">
        <f>VLOOKUP(P2876,Tabla_Indicador_Gestion4[#All],3,TRUE)</f>
        <v>Por Ejecutar</v>
      </c>
      <c r="R2876" s="229">
        <f>SUBTOTAL(9,$N$2870:$N2876)</f>
        <v>0</v>
      </c>
      <c r="S2876" s="230">
        <f>SUBTOTAL(9,$O$2870:$O2876)</f>
        <v>0</v>
      </c>
      <c r="T2876" s="231">
        <f>IFERROR(+Revisión_Avance_Periodo!$S2876/Revisión_Avance_Periodo!$R2876,0)</f>
        <v>0</v>
      </c>
      <c r="U2876" s="184"/>
      <c r="V2876" s="185"/>
      <c r="W2876" s="183"/>
      <c r="X2876" s="183"/>
      <c r="Y2876" s="183"/>
      <c r="Z2876" s="186"/>
      <c r="AA2876" s="187"/>
    </row>
    <row r="2877" spans="1:27" x14ac:dyDescent="0.25">
      <c r="A2877" s="94">
        <v>242</v>
      </c>
      <c r="B2877" s="96" t="str">
        <f>CONCATENATE(Revisión_Avance_Periodo!$C2877,";",Revisión_Avance_Periodo!$E2877,";",Revisión_Avance_Periodo!$I2877)</f>
        <v>OE1;PR_10;ACT_107</v>
      </c>
      <c r="C2877" s="180" t="s">
        <v>9</v>
      </c>
      <c r="D2877" s="181" t="str">
        <f>VLOOKUP(Revisión_Avance_Periodo!$C2877,Componentes_BD!$F$1:$G$5,2,FALSE)</f>
        <v>Fortalecer la Vigilancia.</v>
      </c>
      <c r="E2877" s="119" t="s">
        <v>12</v>
      </c>
      <c r="F2877" s="95">
        <v>11</v>
      </c>
      <c r="G2877" s="95" t="str">
        <f>VLOOKUP(Revisión_Avance_Periodo!$A2877,BD_Seguimiento_OAP_2019!$A$2:$G$294,7,FALSE)</f>
        <v>PAI</v>
      </c>
      <c r="H2877" s="95" t="str">
        <f>VLOOKUP(Revisión_Avance_Periodo!$A2877,BD_Seguimiento_OAP_2019!$A$2:$J$294,10,FALSE)</f>
        <v>PAI_07 - Rendición de Cuentas</v>
      </c>
      <c r="I2877" s="95" t="s">
        <v>1879</v>
      </c>
      <c r="J2877" s="95" t="str">
        <f>VLOOKUP(Revisión_Avance_Periodo!$I2877,BD_Seguimiento_OAP_2019!$L:$M,2,FALSE)</f>
        <v>Consolidar respuestas a la ciudadanía sobre inquietudes presentadas en la Audiencia de rendición de cuentas y publicar en página web</v>
      </c>
      <c r="K2877" s="119" t="s">
        <v>59</v>
      </c>
      <c r="L2877" s="172">
        <v>4.4642857142857152E-4</v>
      </c>
      <c r="M2877" s="182" t="s">
        <v>111</v>
      </c>
      <c r="N2877" s="190">
        <f>INDEX(BD_Seguimiento_OAP_2019!$AH$3:$AS$294,MATCH(Revisión_Avance_Periodo!$I2877,BD_Seguimiento_OAP_2019!$L$3:$L$294,0),MATCH(Revisión_Avance_Periodo!$M2877,BD_Seguimiento_OAP_2019!$AH$2:$AS$2,0))</f>
        <v>0</v>
      </c>
      <c r="O2877" s="190">
        <f>INDEX(BD_Seguimiento_OAP_2019!$AV$3:$BG$294,MATCH(Revisión_Avance_Periodo!$I2877,BD_Seguimiento_OAP_2019!$L$3:$L$294,0),MATCH(Revisión_Avance_Periodo!$M2877,BD_Seguimiento_OAP_2019!$AV$2:$BG$2,0))</f>
        <v>0</v>
      </c>
      <c r="P2877" s="175">
        <f t="shared" si="557"/>
        <v>0</v>
      </c>
      <c r="Q2877" s="182" t="str">
        <f>VLOOKUP(P2877,Tabla_Indicador_Gestion4[#All],3,TRUE)</f>
        <v>Por Ejecutar</v>
      </c>
      <c r="R2877" s="229">
        <f>SUBTOTAL(9,$N$2870:$N2877)</f>
        <v>0</v>
      </c>
      <c r="S2877" s="230">
        <f>SUBTOTAL(9,$O$2870:$O2877)</f>
        <v>0</v>
      </c>
      <c r="T2877" s="231">
        <f>IFERROR(+Revisión_Avance_Periodo!$S2877/Revisión_Avance_Periodo!$R2877,0)</f>
        <v>0</v>
      </c>
      <c r="U2877" s="184"/>
      <c r="V2877" s="185"/>
      <c r="W2877" s="183"/>
      <c r="X2877" s="183"/>
      <c r="Y2877" s="183"/>
      <c r="Z2877" s="186"/>
      <c r="AA2877" s="187"/>
    </row>
    <row r="2878" spans="1:27" x14ac:dyDescent="0.25">
      <c r="A2878" s="88">
        <v>242</v>
      </c>
      <c r="B2878" s="91" t="str">
        <f>CONCATENATE(Revisión_Avance_Periodo!$C2878,";",Revisión_Avance_Periodo!$E2878,";",Revisión_Avance_Periodo!$I2878)</f>
        <v>OE1;PR_10;ACT_107</v>
      </c>
      <c r="C2878" s="170" t="s">
        <v>9</v>
      </c>
      <c r="D2878" s="171" t="str">
        <f>VLOOKUP(Revisión_Avance_Periodo!$C2878,Componentes_BD!$F$1:$G$5,2,FALSE)</f>
        <v>Fortalecer la Vigilancia.</v>
      </c>
      <c r="E2878" s="106" t="s">
        <v>12</v>
      </c>
      <c r="F2878" s="89">
        <v>11</v>
      </c>
      <c r="G2878" s="89" t="str">
        <f>VLOOKUP(Revisión_Avance_Periodo!$A2878,BD_Seguimiento_OAP_2019!$A$2:$G$294,7,FALSE)</f>
        <v>PAI</v>
      </c>
      <c r="H2878" s="89" t="str">
        <f>VLOOKUP(Revisión_Avance_Periodo!$A2878,BD_Seguimiento_OAP_2019!$A$2:$J$294,10,FALSE)</f>
        <v>PAI_07 - Rendición de Cuentas</v>
      </c>
      <c r="I2878" s="89" t="s">
        <v>1879</v>
      </c>
      <c r="J2878" s="89" t="str">
        <f>VLOOKUP(Revisión_Avance_Periodo!$I2878,BD_Seguimiento_OAP_2019!$L:$M,2,FALSE)</f>
        <v>Consolidar respuestas a la ciudadanía sobre inquietudes presentadas en la Audiencia de rendición de cuentas y publicar en página web</v>
      </c>
      <c r="K2878" s="106" t="s">
        <v>59</v>
      </c>
      <c r="L2878" s="172">
        <v>4.4642857142857152E-4</v>
      </c>
      <c r="M2878" s="173" t="s">
        <v>112</v>
      </c>
      <c r="N2878" s="190">
        <f>INDEX(BD_Seguimiento_OAP_2019!$AH$3:$AS$294,MATCH(Revisión_Avance_Periodo!$I2878,BD_Seguimiento_OAP_2019!$L$3:$L$294,0),MATCH(Revisión_Avance_Periodo!$M2878,BD_Seguimiento_OAP_2019!$AH$2:$AS$2,0))</f>
        <v>0</v>
      </c>
      <c r="O2878" s="190">
        <f>INDEX(BD_Seguimiento_OAP_2019!$AV$3:$BG$294,MATCH(Revisión_Avance_Periodo!$I2878,BD_Seguimiento_OAP_2019!$L$3:$L$294,0),MATCH(Revisión_Avance_Periodo!$M2878,BD_Seguimiento_OAP_2019!$AV$2:$BG$2,0))</f>
        <v>0</v>
      </c>
      <c r="P2878" s="175">
        <f t="shared" si="557"/>
        <v>0</v>
      </c>
      <c r="Q2878" s="173" t="str">
        <f>VLOOKUP(P2878,Tabla_Indicador_Gestion4[#All],3,TRUE)</f>
        <v>Por Ejecutar</v>
      </c>
      <c r="R2878" s="229">
        <f>SUBTOTAL(9,$N$2870:$N2878)</f>
        <v>0</v>
      </c>
      <c r="S2878" s="230">
        <f>SUBTOTAL(9,$O$2870:$O2878)</f>
        <v>0</v>
      </c>
      <c r="T2878" s="231">
        <f>IFERROR(+Revisión_Avance_Periodo!$S2878/Revisión_Avance_Periodo!$R2878,0)</f>
        <v>0</v>
      </c>
      <c r="U2878" s="184"/>
      <c r="V2878" s="185"/>
      <c r="W2878" s="183"/>
      <c r="X2878" s="183"/>
      <c r="Y2878" s="183"/>
      <c r="Z2878" s="186"/>
      <c r="AA2878" s="187"/>
    </row>
    <row r="2879" spans="1:27" x14ac:dyDescent="0.25">
      <c r="A2879" s="94">
        <v>242</v>
      </c>
      <c r="B2879" s="96" t="str">
        <f>CONCATENATE(Revisión_Avance_Periodo!$C2879,";",Revisión_Avance_Periodo!$E2879,";",Revisión_Avance_Periodo!$I2879)</f>
        <v>OE1;PR_10;ACT_107</v>
      </c>
      <c r="C2879" s="180" t="s">
        <v>9</v>
      </c>
      <c r="D2879" s="181" t="str">
        <f>VLOOKUP(Revisión_Avance_Periodo!$C2879,Componentes_BD!$F$1:$G$5,2,FALSE)</f>
        <v>Fortalecer la Vigilancia.</v>
      </c>
      <c r="E2879" s="119" t="s">
        <v>12</v>
      </c>
      <c r="F2879" s="95">
        <v>11</v>
      </c>
      <c r="G2879" s="95" t="str">
        <f>VLOOKUP(Revisión_Avance_Periodo!$A2879,BD_Seguimiento_OAP_2019!$A$2:$G$294,7,FALSE)</f>
        <v>PAI</v>
      </c>
      <c r="H2879" s="95" t="str">
        <f>VLOOKUP(Revisión_Avance_Periodo!$A2879,BD_Seguimiento_OAP_2019!$A$2:$J$294,10,FALSE)</f>
        <v>PAI_07 - Rendición de Cuentas</v>
      </c>
      <c r="I2879" s="95" t="s">
        <v>1879</v>
      </c>
      <c r="J2879" s="95" t="str">
        <f>VLOOKUP(Revisión_Avance_Periodo!$I2879,BD_Seguimiento_OAP_2019!$L:$M,2,FALSE)</f>
        <v>Consolidar respuestas a la ciudadanía sobre inquietudes presentadas en la Audiencia de rendición de cuentas y publicar en página web</v>
      </c>
      <c r="K2879" s="119" t="s">
        <v>59</v>
      </c>
      <c r="L2879" s="172">
        <v>4.4642857142857152E-4</v>
      </c>
      <c r="M2879" s="182" t="s">
        <v>113</v>
      </c>
      <c r="N2879" s="190">
        <f>INDEX(BD_Seguimiento_OAP_2019!$AH$3:$AS$294,MATCH(Revisión_Avance_Periodo!$I2879,BD_Seguimiento_OAP_2019!$L$3:$L$294,0),MATCH(Revisión_Avance_Periodo!$M2879,BD_Seguimiento_OAP_2019!$AH$2:$AS$2,0))</f>
        <v>0</v>
      </c>
      <c r="O2879" s="190">
        <f>INDEX(BD_Seguimiento_OAP_2019!$AV$3:$BG$294,MATCH(Revisión_Avance_Periodo!$I2879,BD_Seguimiento_OAP_2019!$L$3:$L$294,0),MATCH(Revisión_Avance_Periodo!$M2879,BD_Seguimiento_OAP_2019!$AV$2:$BG$2,0))</f>
        <v>0</v>
      </c>
      <c r="P2879" s="175">
        <f t="shared" si="557"/>
        <v>0</v>
      </c>
      <c r="Q2879" s="182" t="str">
        <f>VLOOKUP(P2879,Tabla_Indicador_Gestion4[#All],3,TRUE)</f>
        <v>Por Ejecutar</v>
      </c>
      <c r="R2879" s="229">
        <f>SUBTOTAL(9,$N$2870:$N2879)</f>
        <v>0</v>
      </c>
      <c r="S2879" s="230">
        <f>SUBTOTAL(9,$O$2870:$O2879)</f>
        <v>0</v>
      </c>
      <c r="T2879" s="231">
        <f>IFERROR(+Revisión_Avance_Periodo!$S2879/Revisión_Avance_Periodo!$R2879,0)</f>
        <v>0</v>
      </c>
      <c r="U2879" s="184"/>
      <c r="V2879" s="185"/>
      <c r="W2879" s="183"/>
      <c r="X2879" s="183"/>
      <c r="Y2879" s="183"/>
      <c r="Z2879" s="186"/>
      <c r="AA2879" s="187"/>
    </row>
    <row r="2880" spans="1:27" x14ac:dyDescent="0.25">
      <c r="A2880" s="88">
        <v>242</v>
      </c>
      <c r="B2880" s="91" t="str">
        <f>CONCATENATE(Revisión_Avance_Periodo!$C2880,";",Revisión_Avance_Periodo!$E2880,";",Revisión_Avance_Periodo!$I2880)</f>
        <v>OE1;PR_10;ACT_107</v>
      </c>
      <c r="C2880" s="170" t="s">
        <v>9</v>
      </c>
      <c r="D2880" s="171" t="str">
        <f>VLOOKUP(Revisión_Avance_Periodo!$C2880,Componentes_BD!$F$1:$G$5,2,FALSE)</f>
        <v>Fortalecer la Vigilancia.</v>
      </c>
      <c r="E2880" s="106" t="s">
        <v>12</v>
      </c>
      <c r="F2880" s="89">
        <v>11</v>
      </c>
      <c r="G2880" s="89" t="str">
        <f>VLOOKUP(Revisión_Avance_Periodo!$A2880,BD_Seguimiento_OAP_2019!$A$2:$G$294,7,FALSE)</f>
        <v>PAI</v>
      </c>
      <c r="H2880" s="89" t="str">
        <f>VLOOKUP(Revisión_Avance_Periodo!$A2880,BD_Seguimiento_OAP_2019!$A$2:$J$294,10,FALSE)</f>
        <v>PAI_07 - Rendición de Cuentas</v>
      </c>
      <c r="I2880" s="89" t="s">
        <v>1879</v>
      </c>
      <c r="J2880" s="89" t="str">
        <f>VLOOKUP(Revisión_Avance_Periodo!$I2880,BD_Seguimiento_OAP_2019!$L:$M,2,FALSE)</f>
        <v>Consolidar respuestas a la ciudadanía sobre inquietudes presentadas en la Audiencia de rendición de cuentas y publicar en página web</v>
      </c>
      <c r="K2880" s="106" t="s">
        <v>59</v>
      </c>
      <c r="L2880" s="172">
        <v>4.4642857142857152E-4</v>
      </c>
      <c r="M2880" s="173" t="s">
        <v>114</v>
      </c>
      <c r="N2880" s="190">
        <f>INDEX(BD_Seguimiento_OAP_2019!$AH$3:$AS$294,MATCH(Revisión_Avance_Periodo!$I2880,BD_Seguimiento_OAP_2019!$L$3:$L$294,0),MATCH(Revisión_Avance_Periodo!$M2880,BD_Seguimiento_OAP_2019!$AH$2:$AS$2,0))</f>
        <v>1</v>
      </c>
      <c r="O2880" s="190">
        <f>INDEX(BD_Seguimiento_OAP_2019!$AV$3:$BG$294,MATCH(Revisión_Avance_Periodo!$I2880,BD_Seguimiento_OAP_2019!$L$3:$L$294,0),MATCH(Revisión_Avance_Periodo!$M2880,BD_Seguimiento_OAP_2019!$AV$2:$BG$2,0))</f>
        <v>0</v>
      </c>
      <c r="P2880" s="189">
        <f t="shared" si="540"/>
        <v>0</v>
      </c>
      <c r="Q2880" s="173" t="str">
        <f>VLOOKUP(P2880,Tabla_Indicador_Gestion4[#All],3,TRUE)</f>
        <v>Por Ejecutar</v>
      </c>
      <c r="R2880" s="229">
        <f>SUBTOTAL(9,$N$2870:$N2880)</f>
        <v>1</v>
      </c>
      <c r="S2880" s="230">
        <f>SUBTOTAL(9,$O$2870:$O2880)</f>
        <v>0</v>
      </c>
      <c r="T2880" s="231">
        <f>IFERROR(+Revisión_Avance_Periodo!$S2880/Revisión_Avance_Periodo!$R2880,0)</f>
        <v>0</v>
      </c>
      <c r="U2880" s="184"/>
      <c r="V2880" s="185"/>
      <c r="W2880" s="183"/>
      <c r="X2880" s="183"/>
      <c r="Y2880" s="183"/>
      <c r="Z2880" s="186"/>
      <c r="AA2880" s="187"/>
    </row>
    <row r="2881" spans="1:27" ht="15.75" thickBot="1" x14ac:dyDescent="0.3">
      <c r="A2881" s="94">
        <v>242</v>
      </c>
      <c r="B2881" s="96" t="str">
        <f>CONCATENATE(Revisión_Avance_Periodo!$C2881,";",Revisión_Avance_Periodo!$E2881,";",Revisión_Avance_Periodo!$I2881)</f>
        <v>OE1;PR_10;ACT_107</v>
      </c>
      <c r="C2881" s="180" t="s">
        <v>9</v>
      </c>
      <c r="D2881" s="181" t="str">
        <f>VLOOKUP(Revisión_Avance_Periodo!$C2881,Componentes_BD!$F$1:$G$5,2,FALSE)</f>
        <v>Fortalecer la Vigilancia.</v>
      </c>
      <c r="E2881" s="119" t="s">
        <v>12</v>
      </c>
      <c r="F2881" s="95">
        <v>11</v>
      </c>
      <c r="G2881" s="95" t="str">
        <f>VLOOKUP(Revisión_Avance_Periodo!$A2881,BD_Seguimiento_OAP_2019!$A$2:$G$294,7,FALSE)</f>
        <v>PAI</v>
      </c>
      <c r="H2881" s="95" t="str">
        <f>VLOOKUP(Revisión_Avance_Periodo!$A2881,BD_Seguimiento_OAP_2019!$A$2:$J$294,10,FALSE)</f>
        <v>PAI_07 - Rendición de Cuentas</v>
      </c>
      <c r="I2881" s="95" t="s">
        <v>1879</v>
      </c>
      <c r="J2881" s="95" t="str">
        <f>VLOOKUP(Revisión_Avance_Periodo!$I2881,BD_Seguimiento_OAP_2019!$L:$M,2,FALSE)</f>
        <v>Consolidar respuestas a la ciudadanía sobre inquietudes presentadas en la Audiencia de rendición de cuentas y publicar en página web</v>
      </c>
      <c r="K2881" s="119" t="s">
        <v>59</v>
      </c>
      <c r="L2881" s="172">
        <v>4.4642857142857152E-4</v>
      </c>
      <c r="M2881" s="182" t="s">
        <v>115</v>
      </c>
      <c r="N2881" s="190">
        <f>INDEX(BD_Seguimiento_OAP_2019!$AH$3:$AS$294,MATCH(Revisión_Avance_Periodo!$I2881,BD_Seguimiento_OAP_2019!$L$3:$L$294,0),MATCH(Revisión_Avance_Periodo!$M2881,BD_Seguimiento_OAP_2019!$AH$2:$AS$2,0))</f>
        <v>0</v>
      </c>
      <c r="O2881" s="190">
        <f>INDEX(BD_Seguimiento_OAP_2019!$AV$3:$BG$294,MATCH(Revisión_Avance_Periodo!$I2881,BD_Seguimiento_OAP_2019!$L$3:$L$294,0),MATCH(Revisión_Avance_Periodo!$M2881,BD_Seguimiento_OAP_2019!$AV$2:$BG$2,0))</f>
        <v>0</v>
      </c>
      <c r="P2881" s="175">
        <f t="shared" ref="P2881:P2884" si="559">IFERROR((O2881/N2881),0)</f>
        <v>0</v>
      </c>
      <c r="Q2881" s="182" t="str">
        <f>VLOOKUP(P2881,Tabla_Indicador_Gestion4[#All],3,TRUE)</f>
        <v>Por Ejecutar</v>
      </c>
      <c r="R2881" s="229">
        <f>SUBTOTAL(9,$N$2870:$N2881)</f>
        <v>1</v>
      </c>
      <c r="S2881" s="230">
        <f>SUBTOTAL(9,$O$2870:$O2881)</f>
        <v>0</v>
      </c>
      <c r="T2881" s="231">
        <f>IFERROR(+Revisión_Avance_Periodo!$S2881/Revisión_Avance_Periodo!$R2881,0)</f>
        <v>0</v>
      </c>
      <c r="U2881" s="184"/>
      <c r="V2881" s="185"/>
      <c r="W2881" s="183"/>
      <c r="X2881" s="183"/>
      <c r="Y2881" s="183"/>
      <c r="Z2881" s="186"/>
      <c r="AA2881" s="187"/>
    </row>
    <row r="2882" spans="1:27" x14ac:dyDescent="0.25">
      <c r="A2882" s="88">
        <v>243</v>
      </c>
      <c r="B2882" s="91" t="str">
        <f>CONCATENATE(Revisión_Avance_Periodo!$C2882,";",Revisión_Avance_Periodo!$E2882,";",Revisión_Avance_Periodo!$I2882)</f>
        <v>OE1;PR_10;ACT_108</v>
      </c>
      <c r="C2882" s="170" t="s">
        <v>9</v>
      </c>
      <c r="D2882" s="171" t="str">
        <f>VLOOKUP(Revisión_Avance_Periodo!$C2882,Componentes_BD!$F$1:$G$5,2,FALSE)</f>
        <v>Fortalecer la Vigilancia.</v>
      </c>
      <c r="E2882" s="106" t="s">
        <v>12</v>
      </c>
      <c r="F2882" s="89">
        <v>11</v>
      </c>
      <c r="G2882" s="89" t="str">
        <f>VLOOKUP(Revisión_Avance_Periodo!$A2882,BD_Seguimiento_OAP_2019!$A$2:$G$294,7,FALSE)</f>
        <v>PAI</v>
      </c>
      <c r="H2882" s="89" t="str">
        <f>VLOOKUP(Revisión_Avance_Periodo!$A2882,BD_Seguimiento_OAP_2019!$A$2:$J$294,10,FALSE)</f>
        <v>PAI_07 - Rendición de Cuentas</v>
      </c>
      <c r="I2882" s="89" t="s">
        <v>1881</v>
      </c>
      <c r="J2882" s="89" t="str">
        <f>VLOOKUP(Revisión_Avance_Periodo!$I2882,BD_Seguimiento_OAP_2019!$L:$M,2,FALSE)</f>
        <v>Realizar campaña de sensibilización, para los Funcionarios y Contratistas, acerca de la importancia del ejercicio de rendición de cuentas</v>
      </c>
      <c r="K2882" s="106" t="s">
        <v>59</v>
      </c>
      <c r="L2882" s="172">
        <v>4.4642857142857152E-4</v>
      </c>
      <c r="M2882" s="173" t="s">
        <v>104</v>
      </c>
      <c r="N2882" s="174">
        <f>INDEX(BD_Seguimiento_OAP_2019!$AH$3:$AS$294,MATCH(Revisión_Avance_Periodo!$I2882,BD_Seguimiento_OAP_2019!$L$3:$L$294,0),MATCH(Revisión_Avance_Periodo!$M2882,BD_Seguimiento_OAP_2019!$AH$2:$AS$2,0))</f>
        <v>0</v>
      </c>
      <c r="O2882" s="174">
        <f>INDEX(BD_Seguimiento_OAP_2019!$AV$3:$BG$294,MATCH(Revisión_Avance_Periodo!$I2882,BD_Seguimiento_OAP_2019!$L$3:$L$294,0),MATCH(Revisión_Avance_Periodo!$M2882,BD_Seguimiento_OAP_2019!$AV$2:$BG$2,0))</f>
        <v>0</v>
      </c>
      <c r="P2882" s="175">
        <f t="shared" si="559"/>
        <v>0</v>
      </c>
      <c r="Q2882" s="173" t="str">
        <f>VLOOKUP(P2882,Tabla_Indicador_Gestion4[#All],3,TRUE)</f>
        <v>Por Ejecutar</v>
      </c>
      <c r="R2882" s="213">
        <f>SUBTOTAL(9,$N$2882:$N2882)</f>
        <v>0</v>
      </c>
      <c r="S2882" s="234">
        <f>SUBTOTAL(9,$O$2882:$O2882)</f>
        <v>0</v>
      </c>
      <c r="T2882" s="234">
        <f>IFERROR(+Revisión_Avance_Periodo!$S2882/Revisión_Avance_Periodo!$R2882,0)</f>
        <v>0</v>
      </c>
      <c r="U2882" s="177">
        <f>SUBTOTAL(9,N2882:N2893)</f>
        <v>1</v>
      </c>
      <c r="V2882" s="176">
        <f>SUBTOTAL(9,O2882:O2893)</f>
        <v>0.2</v>
      </c>
      <c r="W2882" s="176">
        <f t="shared" ref="W2882" si="560">+V2882/U2882</f>
        <v>0.2</v>
      </c>
      <c r="X2882" s="176"/>
      <c r="Y2882" s="176">
        <f>100%-Revisión_Avance_Periodo!$W2882</f>
        <v>0.8</v>
      </c>
      <c r="Z2882" s="178" t="str">
        <f>VLOOKUP(W2882,Tabla_Indicador_Gestion4[],3,TRUE)</f>
        <v>En Tramite</v>
      </c>
      <c r="AA2882" s="179">
        <f>Revisión_Avance_Periodo!$W2882*Revisión_Avance_Periodo!$L2882</f>
        <v>8.9285714285714313E-5</v>
      </c>
    </row>
    <row r="2883" spans="1:27" x14ac:dyDescent="0.25">
      <c r="A2883" s="94">
        <v>243</v>
      </c>
      <c r="B2883" s="96" t="str">
        <f>CONCATENATE(Revisión_Avance_Periodo!$C2883,";",Revisión_Avance_Periodo!$E2883,";",Revisión_Avance_Periodo!$I2883)</f>
        <v>OE1;PR_10;ACT_108</v>
      </c>
      <c r="C2883" s="180" t="s">
        <v>9</v>
      </c>
      <c r="D2883" s="181" t="str">
        <f>VLOOKUP(Revisión_Avance_Periodo!$C2883,Componentes_BD!$F$1:$G$5,2,FALSE)</f>
        <v>Fortalecer la Vigilancia.</v>
      </c>
      <c r="E2883" s="119" t="s">
        <v>12</v>
      </c>
      <c r="F2883" s="95">
        <v>11</v>
      </c>
      <c r="G2883" s="95" t="str">
        <f>VLOOKUP(Revisión_Avance_Periodo!$A2883,BD_Seguimiento_OAP_2019!$A$2:$G$294,7,FALSE)</f>
        <v>PAI</v>
      </c>
      <c r="H2883" s="95" t="str">
        <f>VLOOKUP(Revisión_Avance_Periodo!$A2883,BD_Seguimiento_OAP_2019!$A$2:$J$294,10,FALSE)</f>
        <v>PAI_07 - Rendición de Cuentas</v>
      </c>
      <c r="I2883" s="95" t="s">
        <v>1881</v>
      </c>
      <c r="J2883" s="95" t="str">
        <f>VLOOKUP(Revisión_Avance_Periodo!$I2883,BD_Seguimiento_OAP_2019!$L:$M,2,FALSE)</f>
        <v>Realizar campaña de sensibilización, para los Funcionarios y Contratistas, acerca de la importancia del ejercicio de rendición de cuentas</v>
      </c>
      <c r="K2883" s="119" t="s">
        <v>59</v>
      </c>
      <c r="L2883" s="172">
        <v>4.4642857142857152E-4</v>
      </c>
      <c r="M2883" s="182" t="s">
        <v>105</v>
      </c>
      <c r="N2883" s="174">
        <f>INDEX(BD_Seguimiento_OAP_2019!$AH$3:$AS$294,MATCH(Revisión_Avance_Periodo!$I2883,BD_Seguimiento_OAP_2019!$L$3:$L$294,0),MATCH(Revisión_Avance_Periodo!$M2883,BD_Seguimiento_OAP_2019!$AH$2:$AS$2,0))</f>
        <v>0</v>
      </c>
      <c r="O2883" s="174">
        <f>INDEX(BD_Seguimiento_OAP_2019!$AV$3:$BG$294,MATCH(Revisión_Avance_Periodo!$I2883,BD_Seguimiento_OAP_2019!$L$3:$L$294,0),MATCH(Revisión_Avance_Periodo!$M2883,BD_Seguimiento_OAP_2019!$AV$2:$BG$2,0))</f>
        <v>0</v>
      </c>
      <c r="P2883" s="175">
        <f t="shared" si="559"/>
        <v>0</v>
      </c>
      <c r="Q2883" s="182" t="str">
        <f>VLOOKUP(P2883,Tabla_Indicador_Gestion4[#All],3,TRUE)</f>
        <v>Por Ejecutar</v>
      </c>
      <c r="R2883" s="215">
        <f>SUBTOTAL(9,$N$2882:$N2883)</f>
        <v>0</v>
      </c>
      <c r="S2883" s="231">
        <f>SUBTOTAL(9,$O$2882:$O2883)</f>
        <v>0</v>
      </c>
      <c r="T2883" s="231">
        <f>IFERROR(+Revisión_Avance_Periodo!$S2883/Revisión_Avance_Periodo!$R2883,0)</f>
        <v>0</v>
      </c>
      <c r="U2883" s="184"/>
      <c r="V2883" s="185"/>
      <c r="W2883" s="183"/>
      <c r="X2883" s="183"/>
      <c r="Y2883" s="183"/>
      <c r="Z2883" s="186"/>
      <c r="AA2883" s="187"/>
    </row>
    <row r="2884" spans="1:27" x14ac:dyDescent="0.25">
      <c r="A2884" s="88">
        <v>243</v>
      </c>
      <c r="B2884" s="91" t="str">
        <f>CONCATENATE(Revisión_Avance_Periodo!$C2884,";",Revisión_Avance_Periodo!$E2884,";",Revisión_Avance_Periodo!$I2884)</f>
        <v>OE1;PR_10;ACT_108</v>
      </c>
      <c r="C2884" s="170" t="s">
        <v>9</v>
      </c>
      <c r="D2884" s="171" t="str">
        <f>VLOOKUP(Revisión_Avance_Periodo!$C2884,Componentes_BD!$F$1:$G$5,2,FALSE)</f>
        <v>Fortalecer la Vigilancia.</v>
      </c>
      <c r="E2884" s="106" t="s">
        <v>12</v>
      </c>
      <c r="F2884" s="89">
        <v>11</v>
      </c>
      <c r="G2884" s="89" t="str">
        <f>VLOOKUP(Revisión_Avance_Periodo!$A2884,BD_Seguimiento_OAP_2019!$A$2:$G$294,7,FALSE)</f>
        <v>PAI</v>
      </c>
      <c r="H2884" s="89" t="str">
        <f>VLOOKUP(Revisión_Avance_Periodo!$A2884,BD_Seguimiento_OAP_2019!$A$2:$J$294,10,FALSE)</f>
        <v>PAI_07 - Rendición de Cuentas</v>
      </c>
      <c r="I2884" s="89" t="s">
        <v>1881</v>
      </c>
      <c r="J2884" s="89" t="str">
        <f>VLOOKUP(Revisión_Avance_Periodo!$I2884,BD_Seguimiento_OAP_2019!$L:$M,2,FALSE)</f>
        <v>Realizar campaña de sensibilización, para los Funcionarios y Contratistas, acerca de la importancia del ejercicio de rendición de cuentas</v>
      </c>
      <c r="K2884" s="106" t="s">
        <v>59</v>
      </c>
      <c r="L2884" s="172">
        <v>4.4642857142857152E-4</v>
      </c>
      <c r="M2884" s="173" t="s">
        <v>106</v>
      </c>
      <c r="N2884" s="174">
        <f>INDEX(BD_Seguimiento_OAP_2019!$AH$3:$AS$294,MATCH(Revisión_Avance_Periodo!$I2884,BD_Seguimiento_OAP_2019!$L$3:$L$294,0),MATCH(Revisión_Avance_Periodo!$M2884,BD_Seguimiento_OAP_2019!$AH$2:$AS$2,0))</f>
        <v>0</v>
      </c>
      <c r="O2884" s="174">
        <f>INDEX(BD_Seguimiento_OAP_2019!$AV$3:$BG$294,MATCH(Revisión_Avance_Periodo!$I2884,BD_Seguimiento_OAP_2019!$L$3:$L$294,0),MATCH(Revisión_Avance_Periodo!$M2884,BD_Seguimiento_OAP_2019!$AV$2:$BG$2,0))</f>
        <v>0</v>
      </c>
      <c r="P2884" s="175">
        <f t="shared" si="559"/>
        <v>0</v>
      </c>
      <c r="Q2884" s="173" t="str">
        <f>VLOOKUP(P2884,Tabla_Indicador_Gestion4[#All],3,TRUE)</f>
        <v>Por Ejecutar</v>
      </c>
      <c r="R2884" s="215">
        <f>SUBTOTAL(9,$N$2882:$N2884)</f>
        <v>0</v>
      </c>
      <c r="S2884" s="231">
        <f>SUBTOTAL(9,$O$2882:$O2884)</f>
        <v>0</v>
      </c>
      <c r="T2884" s="231">
        <f>IFERROR(+Revisión_Avance_Periodo!$S2884/Revisión_Avance_Periodo!$R2884,0)</f>
        <v>0</v>
      </c>
      <c r="U2884" s="184"/>
      <c r="V2884" s="185"/>
      <c r="W2884" s="183"/>
      <c r="X2884" s="183"/>
      <c r="Y2884" s="183"/>
      <c r="Z2884" s="186"/>
      <c r="AA2884" s="187"/>
    </row>
    <row r="2885" spans="1:27" x14ac:dyDescent="0.25">
      <c r="A2885" s="94">
        <v>243</v>
      </c>
      <c r="B2885" s="96" t="str">
        <f>CONCATENATE(Revisión_Avance_Periodo!$C2885,";",Revisión_Avance_Periodo!$E2885,";",Revisión_Avance_Periodo!$I2885)</f>
        <v>OE1;PR_10;ACT_108</v>
      </c>
      <c r="C2885" s="180" t="s">
        <v>9</v>
      </c>
      <c r="D2885" s="181" t="str">
        <f>VLOOKUP(Revisión_Avance_Periodo!$C2885,Componentes_BD!$F$1:$G$5,2,FALSE)</f>
        <v>Fortalecer la Vigilancia.</v>
      </c>
      <c r="E2885" s="119" t="s">
        <v>12</v>
      </c>
      <c r="F2885" s="95">
        <v>11</v>
      </c>
      <c r="G2885" s="95" t="str">
        <f>VLOOKUP(Revisión_Avance_Periodo!$A2885,BD_Seguimiento_OAP_2019!$A$2:$G$294,7,FALSE)</f>
        <v>PAI</v>
      </c>
      <c r="H2885" s="95" t="str">
        <f>VLOOKUP(Revisión_Avance_Periodo!$A2885,BD_Seguimiento_OAP_2019!$A$2:$J$294,10,FALSE)</f>
        <v>PAI_07 - Rendición de Cuentas</v>
      </c>
      <c r="I2885" s="95" t="s">
        <v>1881</v>
      </c>
      <c r="J2885" s="95" t="str">
        <f>VLOOKUP(Revisión_Avance_Periodo!$I2885,BD_Seguimiento_OAP_2019!$L:$M,2,FALSE)</f>
        <v>Realizar campaña de sensibilización, para los Funcionarios y Contratistas, acerca de la importancia del ejercicio de rendición de cuentas</v>
      </c>
      <c r="K2885" s="119" t="s">
        <v>59</v>
      </c>
      <c r="L2885" s="172">
        <v>4.4642857142857152E-4</v>
      </c>
      <c r="M2885" s="182" t="s">
        <v>107</v>
      </c>
      <c r="N2885" s="174">
        <f>INDEX(BD_Seguimiento_OAP_2019!$AH$3:$AS$294,MATCH(Revisión_Avance_Periodo!$I2885,BD_Seguimiento_OAP_2019!$L$3:$L$294,0),MATCH(Revisión_Avance_Periodo!$M2885,BD_Seguimiento_OAP_2019!$AH$2:$AS$2,0))</f>
        <v>0.2</v>
      </c>
      <c r="O2885" s="174">
        <f>INDEX(BD_Seguimiento_OAP_2019!$AV$3:$BG$294,MATCH(Revisión_Avance_Periodo!$I2885,BD_Seguimiento_OAP_2019!$L$3:$L$294,0),MATCH(Revisión_Avance_Periodo!$M2885,BD_Seguimiento_OAP_2019!$AV$2:$BG$2,0))</f>
        <v>0.2</v>
      </c>
      <c r="P2885" s="188">
        <f t="shared" ref="P2885:P2945" si="561">O2885/N2885</f>
        <v>1</v>
      </c>
      <c r="Q2885" s="182" t="str">
        <f>VLOOKUP(P2885,Tabla_Indicador_Gestion4[#All],3,TRUE)</f>
        <v>Culminada</v>
      </c>
      <c r="R2885" s="215">
        <f>SUBTOTAL(9,$N$2882:$N2885)</f>
        <v>0.2</v>
      </c>
      <c r="S2885" s="231">
        <f>SUBTOTAL(9,$O$2882:$O2885)</f>
        <v>0.2</v>
      </c>
      <c r="T2885" s="231">
        <f>IFERROR(+Revisión_Avance_Periodo!$S2885/Revisión_Avance_Periodo!$R2885,0)</f>
        <v>1</v>
      </c>
      <c r="U2885" s="184"/>
      <c r="V2885" s="185"/>
      <c r="W2885" s="183"/>
      <c r="X2885" s="183"/>
      <c r="Y2885" s="183"/>
      <c r="Z2885" s="186"/>
      <c r="AA2885" s="187"/>
    </row>
    <row r="2886" spans="1:27" x14ac:dyDescent="0.25">
      <c r="A2886" s="88">
        <v>243</v>
      </c>
      <c r="B2886" s="91" t="str">
        <f>CONCATENATE(Revisión_Avance_Periodo!$C2886,";",Revisión_Avance_Periodo!$E2886,";",Revisión_Avance_Periodo!$I2886)</f>
        <v>OE1;PR_10;ACT_108</v>
      </c>
      <c r="C2886" s="170" t="s">
        <v>9</v>
      </c>
      <c r="D2886" s="171" t="str">
        <f>VLOOKUP(Revisión_Avance_Periodo!$C2886,Componentes_BD!$F$1:$G$5,2,FALSE)</f>
        <v>Fortalecer la Vigilancia.</v>
      </c>
      <c r="E2886" s="106" t="s">
        <v>12</v>
      </c>
      <c r="F2886" s="89">
        <v>11</v>
      </c>
      <c r="G2886" s="89" t="str">
        <f>VLOOKUP(Revisión_Avance_Periodo!$A2886,BD_Seguimiento_OAP_2019!$A$2:$G$294,7,FALSE)</f>
        <v>PAI</v>
      </c>
      <c r="H2886" s="89" t="str">
        <f>VLOOKUP(Revisión_Avance_Periodo!$A2886,BD_Seguimiento_OAP_2019!$A$2:$J$294,10,FALSE)</f>
        <v>PAI_07 - Rendición de Cuentas</v>
      </c>
      <c r="I2886" s="89" t="s">
        <v>1881</v>
      </c>
      <c r="J2886" s="89" t="str">
        <f>VLOOKUP(Revisión_Avance_Periodo!$I2886,BD_Seguimiento_OAP_2019!$L:$M,2,FALSE)</f>
        <v>Realizar campaña de sensibilización, para los Funcionarios y Contratistas, acerca de la importancia del ejercicio de rendición de cuentas</v>
      </c>
      <c r="K2886" s="106" t="s">
        <v>59</v>
      </c>
      <c r="L2886" s="172">
        <v>4.4642857142857152E-4</v>
      </c>
      <c r="M2886" s="173" t="s">
        <v>108</v>
      </c>
      <c r="N2886" s="174">
        <f>INDEX(BD_Seguimiento_OAP_2019!$AH$3:$AS$294,MATCH(Revisión_Avance_Periodo!$I2886,BD_Seguimiento_OAP_2019!$L$3:$L$294,0),MATCH(Revisión_Avance_Periodo!$M2886,BD_Seguimiento_OAP_2019!$AH$2:$AS$2,0))</f>
        <v>0</v>
      </c>
      <c r="O2886" s="174">
        <f>INDEX(BD_Seguimiento_OAP_2019!$AV$3:$BG$294,MATCH(Revisión_Avance_Periodo!$I2886,BD_Seguimiento_OAP_2019!$L$3:$L$294,0),MATCH(Revisión_Avance_Periodo!$M2886,BD_Seguimiento_OAP_2019!$AV$2:$BG$2,0))</f>
        <v>0</v>
      </c>
      <c r="P2886" s="175">
        <f>IFERROR((O2886/N2886),0)</f>
        <v>0</v>
      </c>
      <c r="Q2886" s="173" t="str">
        <f>VLOOKUP(P2886,Tabla_Indicador_Gestion4[#All],3,TRUE)</f>
        <v>Por Ejecutar</v>
      </c>
      <c r="R2886" s="215">
        <f>SUBTOTAL(9,$N$2882:$N2886)</f>
        <v>0.2</v>
      </c>
      <c r="S2886" s="231">
        <f>SUBTOTAL(9,$O$2882:$O2886)</f>
        <v>0.2</v>
      </c>
      <c r="T2886" s="231">
        <f>IFERROR(+Revisión_Avance_Periodo!$S2886/Revisión_Avance_Periodo!$R2886,0)</f>
        <v>1</v>
      </c>
      <c r="U2886" s="184"/>
      <c r="V2886" s="185"/>
      <c r="W2886" s="183"/>
      <c r="X2886" s="183"/>
      <c r="Y2886" s="183"/>
      <c r="Z2886" s="186"/>
      <c r="AA2886" s="187"/>
    </row>
    <row r="2887" spans="1:27" x14ac:dyDescent="0.25">
      <c r="A2887" s="94">
        <v>243</v>
      </c>
      <c r="B2887" s="96" t="str">
        <f>CONCATENATE(Revisión_Avance_Periodo!$C2887,";",Revisión_Avance_Periodo!$E2887,";",Revisión_Avance_Periodo!$I2887)</f>
        <v>OE1;PR_10;ACT_108</v>
      </c>
      <c r="C2887" s="180" t="s">
        <v>9</v>
      </c>
      <c r="D2887" s="181" t="str">
        <f>VLOOKUP(Revisión_Avance_Periodo!$C2887,Componentes_BD!$F$1:$G$5,2,FALSE)</f>
        <v>Fortalecer la Vigilancia.</v>
      </c>
      <c r="E2887" s="119" t="s">
        <v>12</v>
      </c>
      <c r="F2887" s="95">
        <v>11</v>
      </c>
      <c r="G2887" s="95" t="str">
        <f>VLOOKUP(Revisión_Avance_Periodo!$A2887,BD_Seguimiento_OAP_2019!$A$2:$G$294,7,FALSE)</f>
        <v>PAI</v>
      </c>
      <c r="H2887" s="95" t="str">
        <f>VLOOKUP(Revisión_Avance_Periodo!$A2887,BD_Seguimiento_OAP_2019!$A$2:$J$294,10,FALSE)</f>
        <v>PAI_07 - Rendición de Cuentas</v>
      </c>
      <c r="I2887" s="95" t="s">
        <v>1881</v>
      </c>
      <c r="J2887" s="95" t="str">
        <f>VLOOKUP(Revisión_Avance_Periodo!$I2887,BD_Seguimiento_OAP_2019!$L:$M,2,FALSE)</f>
        <v>Realizar campaña de sensibilización, para los Funcionarios y Contratistas, acerca de la importancia del ejercicio de rendición de cuentas</v>
      </c>
      <c r="K2887" s="119" t="s">
        <v>59</v>
      </c>
      <c r="L2887" s="172">
        <v>4.4642857142857152E-4</v>
      </c>
      <c r="M2887" s="182" t="s">
        <v>109</v>
      </c>
      <c r="N2887" s="174">
        <f>INDEX(BD_Seguimiento_OAP_2019!$AH$3:$AS$294,MATCH(Revisión_Avance_Periodo!$I2887,BD_Seguimiento_OAP_2019!$L$3:$L$294,0),MATCH(Revisión_Avance_Periodo!$M2887,BD_Seguimiento_OAP_2019!$AH$2:$AS$2,0))</f>
        <v>0.25</v>
      </c>
      <c r="O2887" s="174">
        <f>INDEX(BD_Seguimiento_OAP_2019!$AV$3:$BG$294,MATCH(Revisión_Avance_Periodo!$I2887,BD_Seguimiento_OAP_2019!$L$3:$L$294,0),MATCH(Revisión_Avance_Periodo!$M2887,BD_Seguimiento_OAP_2019!$AV$2:$BG$2,0))</f>
        <v>0</v>
      </c>
      <c r="P2887" s="188">
        <f t="shared" si="561"/>
        <v>0</v>
      </c>
      <c r="Q2887" s="182" t="str">
        <f>VLOOKUP(P2887,Tabla_Indicador_Gestion4[#All],3,TRUE)</f>
        <v>Por Ejecutar</v>
      </c>
      <c r="R2887" s="215">
        <f>SUBTOTAL(9,$N$2882:$N2887)</f>
        <v>0.45</v>
      </c>
      <c r="S2887" s="231">
        <f>SUBTOTAL(9,$O$2882:$O2887)</f>
        <v>0.2</v>
      </c>
      <c r="T2887" s="231">
        <f>IFERROR(+Revisión_Avance_Periodo!$S2887/Revisión_Avance_Periodo!$R2887,0)</f>
        <v>0.44444444444444448</v>
      </c>
      <c r="U2887" s="184"/>
      <c r="V2887" s="185"/>
      <c r="W2887" s="183"/>
      <c r="X2887" s="183"/>
      <c r="Y2887" s="183"/>
      <c r="Z2887" s="186"/>
      <c r="AA2887" s="187"/>
    </row>
    <row r="2888" spans="1:27" x14ac:dyDescent="0.25">
      <c r="A2888" s="88">
        <v>243</v>
      </c>
      <c r="B2888" s="91" t="str">
        <f>CONCATENATE(Revisión_Avance_Periodo!$C2888,";",Revisión_Avance_Periodo!$E2888,";",Revisión_Avance_Periodo!$I2888)</f>
        <v>OE1;PR_10;ACT_108</v>
      </c>
      <c r="C2888" s="170" t="s">
        <v>9</v>
      </c>
      <c r="D2888" s="171" t="str">
        <f>VLOOKUP(Revisión_Avance_Periodo!$C2888,Componentes_BD!$F$1:$G$5,2,FALSE)</f>
        <v>Fortalecer la Vigilancia.</v>
      </c>
      <c r="E2888" s="106" t="s">
        <v>12</v>
      </c>
      <c r="F2888" s="89">
        <v>11</v>
      </c>
      <c r="G2888" s="89" t="str">
        <f>VLOOKUP(Revisión_Avance_Periodo!$A2888,BD_Seguimiento_OAP_2019!$A$2:$G$294,7,FALSE)</f>
        <v>PAI</v>
      </c>
      <c r="H2888" s="89" t="str">
        <f>VLOOKUP(Revisión_Avance_Periodo!$A2888,BD_Seguimiento_OAP_2019!$A$2:$J$294,10,FALSE)</f>
        <v>PAI_07 - Rendición de Cuentas</v>
      </c>
      <c r="I2888" s="89" t="s">
        <v>1881</v>
      </c>
      <c r="J2888" s="89" t="str">
        <f>VLOOKUP(Revisión_Avance_Periodo!$I2888,BD_Seguimiento_OAP_2019!$L:$M,2,FALSE)</f>
        <v>Realizar campaña de sensibilización, para los Funcionarios y Contratistas, acerca de la importancia del ejercicio de rendición de cuentas</v>
      </c>
      <c r="K2888" s="106" t="s">
        <v>59</v>
      </c>
      <c r="L2888" s="172">
        <v>4.4642857142857152E-4</v>
      </c>
      <c r="M2888" s="173" t="s">
        <v>110</v>
      </c>
      <c r="N2888" s="174">
        <f>INDEX(BD_Seguimiento_OAP_2019!$AH$3:$AS$294,MATCH(Revisión_Avance_Periodo!$I2888,BD_Seguimiento_OAP_2019!$L$3:$L$294,0),MATCH(Revisión_Avance_Periodo!$M2888,BD_Seguimiento_OAP_2019!$AH$2:$AS$2,0))</f>
        <v>0</v>
      </c>
      <c r="O2888" s="174">
        <f>INDEX(BD_Seguimiento_OAP_2019!$AV$3:$BG$294,MATCH(Revisión_Avance_Periodo!$I2888,BD_Seguimiento_OAP_2019!$L$3:$L$294,0),MATCH(Revisión_Avance_Periodo!$M2888,BD_Seguimiento_OAP_2019!$AV$2:$BG$2,0))</f>
        <v>0</v>
      </c>
      <c r="P2888" s="175">
        <f>IFERROR((O2888/N2888),0)</f>
        <v>0</v>
      </c>
      <c r="Q2888" s="173" t="str">
        <f>VLOOKUP(P2888,Tabla_Indicador_Gestion4[#All],3,TRUE)</f>
        <v>Por Ejecutar</v>
      </c>
      <c r="R2888" s="215">
        <f>SUBTOTAL(9,$N$2882:$N2888)</f>
        <v>0.45</v>
      </c>
      <c r="S2888" s="231">
        <f>SUBTOTAL(9,$O$2882:$O2888)</f>
        <v>0.2</v>
      </c>
      <c r="T2888" s="231">
        <f>IFERROR(+Revisión_Avance_Periodo!$S2888/Revisión_Avance_Periodo!$R2888,0)</f>
        <v>0.44444444444444448</v>
      </c>
      <c r="U2888" s="184"/>
      <c r="V2888" s="185"/>
      <c r="W2888" s="183"/>
      <c r="X2888" s="183"/>
      <c r="Y2888" s="183"/>
      <c r="Z2888" s="186"/>
      <c r="AA2888" s="187"/>
    </row>
    <row r="2889" spans="1:27" x14ac:dyDescent="0.25">
      <c r="A2889" s="94">
        <v>243</v>
      </c>
      <c r="B2889" s="96" t="str">
        <f>CONCATENATE(Revisión_Avance_Periodo!$C2889,";",Revisión_Avance_Periodo!$E2889,";",Revisión_Avance_Periodo!$I2889)</f>
        <v>OE1;PR_10;ACT_108</v>
      </c>
      <c r="C2889" s="180" t="s">
        <v>9</v>
      </c>
      <c r="D2889" s="181" t="str">
        <f>VLOOKUP(Revisión_Avance_Periodo!$C2889,Componentes_BD!$F$1:$G$5,2,FALSE)</f>
        <v>Fortalecer la Vigilancia.</v>
      </c>
      <c r="E2889" s="119" t="s">
        <v>12</v>
      </c>
      <c r="F2889" s="95">
        <v>11</v>
      </c>
      <c r="G2889" s="95" t="str">
        <f>VLOOKUP(Revisión_Avance_Periodo!$A2889,BD_Seguimiento_OAP_2019!$A$2:$G$294,7,FALSE)</f>
        <v>PAI</v>
      </c>
      <c r="H2889" s="95" t="str">
        <f>VLOOKUP(Revisión_Avance_Periodo!$A2889,BD_Seguimiento_OAP_2019!$A$2:$J$294,10,FALSE)</f>
        <v>PAI_07 - Rendición de Cuentas</v>
      </c>
      <c r="I2889" s="95" t="s">
        <v>1881</v>
      </c>
      <c r="J2889" s="95" t="str">
        <f>VLOOKUP(Revisión_Avance_Periodo!$I2889,BD_Seguimiento_OAP_2019!$L:$M,2,FALSE)</f>
        <v>Realizar campaña de sensibilización, para los Funcionarios y Contratistas, acerca de la importancia del ejercicio de rendición de cuentas</v>
      </c>
      <c r="K2889" s="119" t="s">
        <v>59</v>
      </c>
      <c r="L2889" s="172">
        <v>4.4642857142857152E-4</v>
      </c>
      <c r="M2889" s="182" t="s">
        <v>111</v>
      </c>
      <c r="N2889" s="174">
        <f>INDEX(BD_Seguimiento_OAP_2019!$AH$3:$AS$294,MATCH(Revisión_Avance_Periodo!$I2889,BD_Seguimiento_OAP_2019!$L$3:$L$294,0),MATCH(Revisión_Avance_Periodo!$M2889,BD_Seguimiento_OAP_2019!$AH$2:$AS$2,0))</f>
        <v>0.55000000000000004</v>
      </c>
      <c r="O2889" s="174">
        <f>INDEX(BD_Seguimiento_OAP_2019!$AV$3:$BG$294,MATCH(Revisión_Avance_Periodo!$I2889,BD_Seguimiento_OAP_2019!$L$3:$L$294,0),MATCH(Revisión_Avance_Periodo!$M2889,BD_Seguimiento_OAP_2019!$AV$2:$BG$2,0))</f>
        <v>0</v>
      </c>
      <c r="P2889" s="188">
        <f t="shared" si="561"/>
        <v>0</v>
      </c>
      <c r="Q2889" s="182" t="str">
        <f>VLOOKUP(P2889,Tabla_Indicador_Gestion4[#All],3,TRUE)</f>
        <v>Por Ejecutar</v>
      </c>
      <c r="R2889" s="215">
        <f>SUBTOTAL(9,$N$2882:$N2889)</f>
        <v>1</v>
      </c>
      <c r="S2889" s="231">
        <f>SUBTOTAL(9,$O$2882:$O2889)</f>
        <v>0.2</v>
      </c>
      <c r="T2889" s="231">
        <f>IFERROR(+Revisión_Avance_Periodo!$S2889/Revisión_Avance_Periodo!$R2889,0)</f>
        <v>0.2</v>
      </c>
      <c r="U2889" s="184"/>
      <c r="V2889" s="185"/>
      <c r="W2889" s="183"/>
      <c r="X2889" s="183"/>
      <c r="Y2889" s="183"/>
      <c r="Z2889" s="186"/>
      <c r="AA2889" s="187"/>
    </row>
    <row r="2890" spans="1:27" x14ac:dyDescent="0.25">
      <c r="A2890" s="88">
        <v>243</v>
      </c>
      <c r="B2890" s="91" t="str">
        <f>CONCATENATE(Revisión_Avance_Periodo!$C2890,";",Revisión_Avance_Periodo!$E2890,";",Revisión_Avance_Periodo!$I2890)</f>
        <v>OE1;PR_10;ACT_108</v>
      </c>
      <c r="C2890" s="170" t="s">
        <v>9</v>
      </c>
      <c r="D2890" s="171" t="str">
        <f>VLOOKUP(Revisión_Avance_Periodo!$C2890,Componentes_BD!$F$1:$G$5,2,FALSE)</f>
        <v>Fortalecer la Vigilancia.</v>
      </c>
      <c r="E2890" s="106" t="s">
        <v>12</v>
      </c>
      <c r="F2890" s="89">
        <v>11</v>
      </c>
      <c r="G2890" s="89" t="str">
        <f>VLOOKUP(Revisión_Avance_Periodo!$A2890,BD_Seguimiento_OAP_2019!$A$2:$G$294,7,FALSE)</f>
        <v>PAI</v>
      </c>
      <c r="H2890" s="89" t="str">
        <f>VLOOKUP(Revisión_Avance_Periodo!$A2890,BD_Seguimiento_OAP_2019!$A$2:$J$294,10,FALSE)</f>
        <v>PAI_07 - Rendición de Cuentas</v>
      </c>
      <c r="I2890" s="89" t="s">
        <v>1881</v>
      </c>
      <c r="J2890" s="89" t="str">
        <f>VLOOKUP(Revisión_Avance_Periodo!$I2890,BD_Seguimiento_OAP_2019!$L:$M,2,FALSE)</f>
        <v>Realizar campaña de sensibilización, para los Funcionarios y Contratistas, acerca de la importancia del ejercicio de rendición de cuentas</v>
      </c>
      <c r="K2890" s="106" t="s">
        <v>59</v>
      </c>
      <c r="L2890" s="172">
        <v>4.4642857142857152E-4</v>
      </c>
      <c r="M2890" s="173" t="s">
        <v>112</v>
      </c>
      <c r="N2890" s="174">
        <f>INDEX(BD_Seguimiento_OAP_2019!$AH$3:$AS$294,MATCH(Revisión_Avance_Periodo!$I2890,BD_Seguimiento_OAP_2019!$L$3:$L$294,0),MATCH(Revisión_Avance_Periodo!$M2890,BD_Seguimiento_OAP_2019!$AH$2:$AS$2,0))</f>
        <v>0</v>
      </c>
      <c r="O2890" s="174">
        <f>INDEX(BD_Seguimiento_OAP_2019!$AV$3:$BG$294,MATCH(Revisión_Avance_Periodo!$I2890,BD_Seguimiento_OAP_2019!$L$3:$L$294,0),MATCH(Revisión_Avance_Periodo!$M2890,BD_Seguimiento_OAP_2019!$AV$2:$BG$2,0))</f>
        <v>0</v>
      </c>
      <c r="P2890" s="175">
        <f t="shared" ref="P2890:P2898" si="562">IFERROR((O2890/N2890),0)</f>
        <v>0</v>
      </c>
      <c r="Q2890" s="173" t="str">
        <f>VLOOKUP(P2890,Tabla_Indicador_Gestion4[#All],3,TRUE)</f>
        <v>Por Ejecutar</v>
      </c>
      <c r="R2890" s="215">
        <f>SUBTOTAL(9,$N$2882:$N2890)</f>
        <v>1</v>
      </c>
      <c r="S2890" s="231">
        <f>SUBTOTAL(9,$O$2882:$O2890)</f>
        <v>0.2</v>
      </c>
      <c r="T2890" s="231">
        <f>IFERROR(+Revisión_Avance_Periodo!$S2890/Revisión_Avance_Periodo!$R2890,0)</f>
        <v>0.2</v>
      </c>
      <c r="U2890" s="184"/>
      <c r="V2890" s="185"/>
      <c r="W2890" s="183"/>
      <c r="X2890" s="183"/>
      <c r="Y2890" s="183"/>
      <c r="Z2890" s="186"/>
      <c r="AA2890" s="187"/>
    </row>
    <row r="2891" spans="1:27" x14ac:dyDescent="0.25">
      <c r="A2891" s="94">
        <v>243</v>
      </c>
      <c r="B2891" s="96" t="str">
        <f>CONCATENATE(Revisión_Avance_Periodo!$C2891,";",Revisión_Avance_Periodo!$E2891,";",Revisión_Avance_Periodo!$I2891)</f>
        <v>OE1;PR_10;ACT_108</v>
      </c>
      <c r="C2891" s="180" t="s">
        <v>9</v>
      </c>
      <c r="D2891" s="181" t="str">
        <f>VLOOKUP(Revisión_Avance_Periodo!$C2891,Componentes_BD!$F$1:$G$5,2,FALSE)</f>
        <v>Fortalecer la Vigilancia.</v>
      </c>
      <c r="E2891" s="119" t="s">
        <v>12</v>
      </c>
      <c r="F2891" s="95">
        <v>11</v>
      </c>
      <c r="G2891" s="95" t="str">
        <f>VLOOKUP(Revisión_Avance_Periodo!$A2891,BD_Seguimiento_OAP_2019!$A$2:$G$294,7,FALSE)</f>
        <v>PAI</v>
      </c>
      <c r="H2891" s="95" t="str">
        <f>VLOOKUP(Revisión_Avance_Periodo!$A2891,BD_Seguimiento_OAP_2019!$A$2:$J$294,10,FALSE)</f>
        <v>PAI_07 - Rendición de Cuentas</v>
      </c>
      <c r="I2891" s="95" t="s">
        <v>1881</v>
      </c>
      <c r="J2891" s="95" t="str">
        <f>VLOOKUP(Revisión_Avance_Periodo!$I2891,BD_Seguimiento_OAP_2019!$L:$M,2,FALSE)</f>
        <v>Realizar campaña de sensibilización, para los Funcionarios y Contratistas, acerca de la importancia del ejercicio de rendición de cuentas</v>
      </c>
      <c r="K2891" s="119" t="s">
        <v>59</v>
      </c>
      <c r="L2891" s="172">
        <v>4.4642857142857152E-4</v>
      </c>
      <c r="M2891" s="182" t="s">
        <v>113</v>
      </c>
      <c r="N2891" s="174">
        <f>INDEX(BD_Seguimiento_OAP_2019!$AH$3:$AS$294,MATCH(Revisión_Avance_Periodo!$I2891,BD_Seguimiento_OAP_2019!$L$3:$L$294,0),MATCH(Revisión_Avance_Periodo!$M2891,BD_Seguimiento_OAP_2019!$AH$2:$AS$2,0))</f>
        <v>0</v>
      </c>
      <c r="O2891" s="174">
        <f>INDEX(BD_Seguimiento_OAP_2019!$AV$3:$BG$294,MATCH(Revisión_Avance_Periodo!$I2891,BD_Seguimiento_OAP_2019!$L$3:$L$294,0),MATCH(Revisión_Avance_Periodo!$M2891,BD_Seguimiento_OAP_2019!$AV$2:$BG$2,0))</f>
        <v>0</v>
      </c>
      <c r="P2891" s="175">
        <f t="shared" si="562"/>
        <v>0</v>
      </c>
      <c r="Q2891" s="182" t="str">
        <f>VLOOKUP(P2891,Tabla_Indicador_Gestion4[#All],3,TRUE)</f>
        <v>Por Ejecutar</v>
      </c>
      <c r="R2891" s="215">
        <f>SUBTOTAL(9,$N$2882:$N2891)</f>
        <v>1</v>
      </c>
      <c r="S2891" s="231">
        <f>SUBTOTAL(9,$O$2882:$O2891)</f>
        <v>0.2</v>
      </c>
      <c r="T2891" s="231">
        <f>IFERROR(+Revisión_Avance_Periodo!$S2891/Revisión_Avance_Periodo!$R2891,0)</f>
        <v>0.2</v>
      </c>
      <c r="U2891" s="184"/>
      <c r="V2891" s="185"/>
      <c r="W2891" s="183"/>
      <c r="X2891" s="183"/>
      <c r="Y2891" s="183"/>
      <c r="Z2891" s="186"/>
      <c r="AA2891" s="187"/>
    </row>
    <row r="2892" spans="1:27" x14ac:dyDescent="0.25">
      <c r="A2892" s="88">
        <v>243</v>
      </c>
      <c r="B2892" s="91" t="str">
        <f>CONCATENATE(Revisión_Avance_Periodo!$C2892,";",Revisión_Avance_Periodo!$E2892,";",Revisión_Avance_Periodo!$I2892)</f>
        <v>OE1;PR_10;ACT_108</v>
      </c>
      <c r="C2892" s="170" t="s">
        <v>9</v>
      </c>
      <c r="D2892" s="171" t="str">
        <f>VLOOKUP(Revisión_Avance_Periodo!$C2892,Componentes_BD!$F$1:$G$5,2,FALSE)</f>
        <v>Fortalecer la Vigilancia.</v>
      </c>
      <c r="E2892" s="106" t="s">
        <v>12</v>
      </c>
      <c r="F2892" s="89">
        <v>11</v>
      </c>
      <c r="G2892" s="89" t="str">
        <f>VLOOKUP(Revisión_Avance_Periodo!$A2892,BD_Seguimiento_OAP_2019!$A$2:$G$294,7,FALSE)</f>
        <v>PAI</v>
      </c>
      <c r="H2892" s="89" t="str">
        <f>VLOOKUP(Revisión_Avance_Periodo!$A2892,BD_Seguimiento_OAP_2019!$A$2:$J$294,10,FALSE)</f>
        <v>PAI_07 - Rendición de Cuentas</v>
      </c>
      <c r="I2892" s="89" t="s">
        <v>1881</v>
      </c>
      <c r="J2892" s="89" t="str">
        <f>VLOOKUP(Revisión_Avance_Periodo!$I2892,BD_Seguimiento_OAP_2019!$L:$M,2,FALSE)</f>
        <v>Realizar campaña de sensibilización, para los Funcionarios y Contratistas, acerca de la importancia del ejercicio de rendición de cuentas</v>
      </c>
      <c r="K2892" s="106" t="s">
        <v>59</v>
      </c>
      <c r="L2892" s="172">
        <v>4.4642857142857152E-4</v>
      </c>
      <c r="M2892" s="173" t="s">
        <v>114</v>
      </c>
      <c r="N2892" s="174">
        <f>INDEX(BD_Seguimiento_OAP_2019!$AH$3:$AS$294,MATCH(Revisión_Avance_Periodo!$I2892,BD_Seguimiento_OAP_2019!$L$3:$L$294,0),MATCH(Revisión_Avance_Periodo!$M2892,BD_Seguimiento_OAP_2019!$AH$2:$AS$2,0))</f>
        <v>0</v>
      </c>
      <c r="O2892" s="174">
        <f>INDEX(BD_Seguimiento_OAP_2019!$AV$3:$BG$294,MATCH(Revisión_Avance_Periodo!$I2892,BD_Seguimiento_OAP_2019!$L$3:$L$294,0),MATCH(Revisión_Avance_Periodo!$M2892,BD_Seguimiento_OAP_2019!$AV$2:$BG$2,0))</f>
        <v>0</v>
      </c>
      <c r="P2892" s="175">
        <f t="shared" si="562"/>
        <v>0</v>
      </c>
      <c r="Q2892" s="173" t="str">
        <f>VLOOKUP(P2892,Tabla_Indicador_Gestion4[#All],3,TRUE)</f>
        <v>Por Ejecutar</v>
      </c>
      <c r="R2892" s="215">
        <f>SUBTOTAL(9,$N$2882:$N2892)</f>
        <v>1</v>
      </c>
      <c r="S2892" s="231">
        <f>SUBTOTAL(9,$O$2882:$O2892)</f>
        <v>0.2</v>
      </c>
      <c r="T2892" s="231">
        <f>IFERROR(+Revisión_Avance_Periodo!$S2892/Revisión_Avance_Periodo!$R2892,0)</f>
        <v>0.2</v>
      </c>
      <c r="U2892" s="184"/>
      <c r="V2892" s="185"/>
      <c r="W2892" s="183"/>
      <c r="X2892" s="183"/>
      <c r="Y2892" s="183"/>
      <c r="Z2892" s="186"/>
      <c r="AA2892" s="187"/>
    </row>
    <row r="2893" spans="1:27" ht="15.75" thickBot="1" x14ac:dyDescent="0.3">
      <c r="A2893" s="94">
        <v>243</v>
      </c>
      <c r="B2893" s="96" t="str">
        <f>CONCATENATE(Revisión_Avance_Periodo!$C2893,";",Revisión_Avance_Periodo!$E2893,";",Revisión_Avance_Periodo!$I2893)</f>
        <v>OE1;PR_10;ACT_108</v>
      </c>
      <c r="C2893" s="180" t="s">
        <v>9</v>
      </c>
      <c r="D2893" s="181" t="str">
        <f>VLOOKUP(Revisión_Avance_Periodo!$C2893,Componentes_BD!$F$1:$G$5,2,FALSE)</f>
        <v>Fortalecer la Vigilancia.</v>
      </c>
      <c r="E2893" s="119" t="s">
        <v>12</v>
      </c>
      <c r="F2893" s="95">
        <v>11</v>
      </c>
      <c r="G2893" s="95" t="str">
        <f>VLOOKUP(Revisión_Avance_Periodo!$A2893,BD_Seguimiento_OAP_2019!$A$2:$G$294,7,FALSE)</f>
        <v>PAI</v>
      </c>
      <c r="H2893" s="95" t="str">
        <f>VLOOKUP(Revisión_Avance_Periodo!$A2893,BD_Seguimiento_OAP_2019!$A$2:$J$294,10,FALSE)</f>
        <v>PAI_07 - Rendición de Cuentas</v>
      </c>
      <c r="I2893" s="95" t="s">
        <v>1881</v>
      </c>
      <c r="J2893" s="95" t="str">
        <f>VLOOKUP(Revisión_Avance_Periodo!$I2893,BD_Seguimiento_OAP_2019!$L:$M,2,FALSE)</f>
        <v>Realizar campaña de sensibilización, para los Funcionarios y Contratistas, acerca de la importancia del ejercicio de rendición de cuentas</v>
      </c>
      <c r="K2893" s="119" t="s">
        <v>59</v>
      </c>
      <c r="L2893" s="172">
        <v>4.4642857142857152E-4</v>
      </c>
      <c r="M2893" s="182" t="s">
        <v>115</v>
      </c>
      <c r="N2893" s="174">
        <f>INDEX(BD_Seguimiento_OAP_2019!$AH$3:$AS$294,MATCH(Revisión_Avance_Periodo!$I2893,BD_Seguimiento_OAP_2019!$L$3:$L$294,0),MATCH(Revisión_Avance_Periodo!$M2893,BD_Seguimiento_OAP_2019!$AH$2:$AS$2,0))</f>
        <v>0</v>
      </c>
      <c r="O2893" s="174">
        <f>INDEX(BD_Seguimiento_OAP_2019!$AV$3:$BG$294,MATCH(Revisión_Avance_Periodo!$I2893,BD_Seguimiento_OAP_2019!$L$3:$L$294,0),MATCH(Revisión_Avance_Periodo!$M2893,BD_Seguimiento_OAP_2019!$AV$2:$BG$2,0))</f>
        <v>0</v>
      </c>
      <c r="P2893" s="175">
        <f t="shared" si="562"/>
        <v>0</v>
      </c>
      <c r="Q2893" s="182" t="str">
        <f>VLOOKUP(P2893,Tabla_Indicador_Gestion4[#All],3,TRUE)</f>
        <v>Por Ejecutar</v>
      </c>
      <c r="R2893" s="215">
        <f>SUBTOTAL(9,$N$2882:$N2893)</f>
        <v>1</v>
      </c>
      <c r="S2893" s="231">
        <f>SUBTOTAL(9,$O$2882:$O2893)</f>
        <v>0.2</v>
      </c>
      <c r="T2893" s="231">
        <f>IFERROR(+Revisión_Avance_Periodo!$S2893/Revisión_Avance_Periodo!$R2893,0)</f>
        <v>0.2</v>
      </c>
      <c r="U2893" s="184"/>
      <c r="V2893" s="185"/>
      <c r="W2893" s="183"/>
      <c r="X2893" s="183"/>
      <c r="Y2893" s="183"/>
      <c r="Z2893" s="186"/>
      <c r="AA2893" s="187"/>
    </row>
    <row r="2894" spans="1:27" x14ac:dyDescent="0.25">
      <c r="A2894" s="88">
        <v>244</v>
      </c>
      <c r="B2894" s="91" t="str">
        <f>CONCATENATE(Revisión_Avance_Periodo!$C2894,";",Revisión_Avance_Periodo!$E2894,";",Revisión_Avance_Periodo!$I2894)</f>
        <v>OE1;PR_10;ACT_16</v>
      </c>
      <c r="C2894" s="170" t="s">
        <v>9</v>
      </c>
      <c r="D2894" s="171" t="str">
        <f>VLOOKUP(Revisión_Avance_Periodo!$C2894,Componentes_BD!$F$1:$G$5,2,FALSE)</f>
        <v>Fortalecer la Vigilancia.</v>
      </c>
      <c r="E2894" s="106" t="s">
        <v>12</v>
      </c>
      <c r="F2894" s="89">
        <v>11</v>
      </c>
      <c r="G2894" s="89" t="str">
        <f>VLOOKUP(Revisión_Avance_Periodo!$A2894,BD_Seguimiento_OAP_2019!$A$2:$G$294,7,FALSE)</f>
        <v>PAI</v>
      </c>
      <c r="H2894" s="89" t="str">
        <f>VLOOKUP(Revisión_Avance_Periodo!$A2894,BD_Seguimiento_OAP_2019!$A$2:$J$294,10,FALSE)</f>
        <v>PAI_07 - Rendición de Cuentas</v>
      </c>
      <c r="I2894" s="89" t="s">
        <v>1887</v>
      </c>
      <c r="J2894" s="89" t="str">
        <f>VLOOKUP(Revisión_Avance_Periodo!$I2894,BD_Seguimiento_OAP_2019!$L:$M,2,FALSE)</f>
        <v>Desarrollar campaña de Sensibilización sobre rendición de cuentas dirigido a vigilados y publico en general</v>
      </c>
      <c r="K2894" s="106" t="s">
        <v>55</v>
      </c>
      <c r="L2894" s="172">
        <v>4.4642857142857152E-4</v>
      </c>
      <c r="M2894" s="173" t="s">
        <v>104</v>
      </c>
      <c r="N2894" s="174">
        <f>INDEX(BD_Seguimiento_OAP_2019!$AH$3:$AS$294,MATCH(Revisión_Avance_Periodo!$I2894,BD_Seguimiento_OAP_2019!$L$3:$L$294,0),MATCH(Revisión_Avance_Periodo!$M2894,BD_Seguimiento_OAP_2019!$AH$2:$AS$2,0))</f>
        <v>0</v>
      </c>
      <c r="O2894" s="174">
        <f>INDEX(BD_Seguimiento_OAP_2019!$AV$3:$BG$294,MATCH(Revisión_Avance_Periodo!$I2894,BD_Seguimiento_OAP_2019!$L$3:$L$294,0),MATCH(Revisión_Avance_Periodo!$M2894,BD_Seguimiento_OAP_2019!$AV$2:$BG$2,0))</f>
        <v>0</v>
      </c>
      <c r="P2894" s="175">
        <f t="shared" si="562"/>
        <v>0</v>
      </c>
      <c r="Q2894" s="173" t="str">
        <f>VLOOKUP(P2894,Tabla_Indicador_Gestion4[#All],3,TRUE)</f>
        <v>Por Ejecutar</v>
      </c>
      <c r="R2894" s="213">
        <f>SUBTOTAL(9,$N$2894:$N2894)</f>
        <v>0</v>
      </c>
      <c r="S2894" s="234">
        <f>SUBTOTAL(9,$O$2894:$O2894)</f>
        <v>0</v>
      </c>
      <c r="T2894" s="234">
        <f>IFERROR(+Revisión_Avance_Periodo!$S2894/Revisión_Avance_Periodo!$R2894,0)</f>
        <v>0</v>
      </c>
      <c r="U2894" s="177">
        <f>SUBTOTAL(9,N2894:N2905)</f>
        <v>1</v>
      </c>
      <c r="V2894" s="176">
        <f>SUBTOTAL(9,O2894:O2905)</f>
        <v>0</v>
      </c>
      <c r="W2894" s="176">
        <f t="shared" ref="W2894" si="563">+V2894/U2894</f>
        <v>0</v>
      </c>
      <c r="X2894" s="176"/>
      <c r="Y2894" s="176">
        <f>100%-Revisión_Avance_Periodo!$W2894</f>
        <v>1</v>
      </c>
      <c r="Z2894" s="178" t="str">
        <f>VLOOKUP(W2894,Tabla_Indicador_Gestion4[],3,TRUE)</f>
        <v>Por Ejecutar</v>
      </c>
      <c r="AA2894" s="179">
        <f>Revisión_Avance_Periodo!$W2894*Revisión_Avance_Periodo!$L2894</f>
        <v>0</v>
      </c>
    </row>
    <row r="2895" spans="1:27" x14ac:dyDescent="0.25">
      <c r="A2895" s="94">
        <v>244</v>
      </c>
      <c r="B2895" s="96" t="str">
        <f>CONCATENATE(Revisión_Avance_Periodo!$C2895,";",Revisión_Avance_Periodo!$E2895,";",Revisión_Avance_Periodo!$I2895)</f>
        <v>OE1;PR_10;ACT_16</v>
      </c>
      <c r="C2895" s="180" t="s">
        <v>9</v>
      </c>
      <c r="D2895" s="181" t="str">
        <f>VLOOKUP(Revisión_Avance_Periodo!$C2895,Componentes_BD!$F$1:$G$5,2,FALSE)</f>
        <v>Fortalecer la Vigilancia.</v>
      </c>
      <c r="E2895" s="119" t="s">
        <v>12</v>
      </c>
      <c r="F2895" s="95">
        <v>11</v>
      </c>
      <c r="G2895" s="95" t="str">
        <f>VLOOKUP(Revisión_Avance_Periodo!$A2895,BD_Seguimiento_OAP_2019!$A$2:$G$294,7,FALSE)</f>
        <v>PAI</v>
      </c>
      <c r="H2895" s="95" t="str">
        <f>VLOOKUP(Revisión_Avance_Periodo!$A2895,BD_Seguimiento_OAP_2019!$A$2:$J$294,10,FALSE)</f>
        <v>PAI_07 - Rendición de Cuentas</v>
      </c>
      <c r="I2895" s="95" t="s">
        <v>1887</v>
      </c>
      <c r="J2895" s="95" t="str">
        <f>VLOOKUP(Revisión_Avance_Periodo!$I2895,BD_Seguimiento_OAP_2019!$L:$M,2,FALSE)</f>
        <v>Desarrollar campaña de Sensibilización sobre rendición de cuentas dirigido a vigilados y publico en general</v>
      </c>
      <c r="K2895" s="119" t="s">
        <v>55</v>
      </c>
      <c r="L2895" s="172">
        <v>4.4642857142857152E-4</v>
      </c>
      <c r="M2895" s="182" t="s">
        <v>105</v>
      </c>
      <c r="N2895" s="174">
        <f>INDEX(BD_Seguimiento_OAP_2019!$AH$3:$AS$294,MATCH(Revisión_Avance_Periodo!$I2895,BD_Seguimiento_OAP_2019!$L$3:$L$294,0),MATCH(Revisión_Avance_Periodo!$M2895,BD_Seguimiento_OAP_2019!$AH$2:$AS$2,0))</f>
        <v>0</v>
      </c>
      <c r="O2895" s="174">
        <f>INDEX(BD_Seguimiento_OAP_2019!$AV$3:$BG$294,MATCH(Revisión_Avance_Periodo!$I2895,BD_Seguimiento_OAP_2019!$L$3:$L$294,0),MATCH(Revisión_Avance_Periodo!$M2895,BD_Seguimiento_OAP_2019!$AV$2:$BG$2,0))</f>
        <v>0</v>
      </c>
      <c r="P2895" s="175">
        <f t="shared" si="562"/>
        <v>0</v>
      </c>
      <c r="Q2895" s="182" t="str">
        <f>VLOOKUP(P2895,Tabla_Indicador_Gestion4[#All],3,TRUE)</f>
        <v>Por Ejecutar</v>
      </c>
      <c r="R2895" s="215">
        <f>SUBTOTAL(9,$N$2894:$N2895)</f>
        <v>0</v>
      </c>
      <c r="S2895" s="231">
        <f>SUBTOTAL(9,$O$2894:$O2895)</f>
        <v>0</v>
      </c>
      <c r="T2895" s="231">
        <f>IFERROR(+Revisión_Avance_Periodo!$S2895/Revisión_Avance_Periodo!$R2895,0)</f>
        <v>0</v>
      </c>
      <c r="U2895" s="184"/>
      <c r="V2895" s="185"/>
      <c r="W2895" s="183"/>
      <c r="X2895" s="183"/>
      <c r="Y2895" s="183"/>
      <c r="Z2895" s="186"/>
      <c r="AA2895" s="187"/>
    </row>
    <row r="2896" spans="1:27" x14ac:dyDescent="0.25">
      <c r="A2896" s="88">
        <v>244</v>
      </c>
      <c r="B2896" s="91" t="str">
        <f>CONCATENATE(Revisión_Avance_Periodo!$C2896,";",Revisión_Avance_Periodo!$E2896,";",Revisión_Avance_Periodo!$I2896)</f>
        <v>OE1;PR_10;ACT_16</v>
      </c>
      <c r="C2896" s="170" t="s">
        <v>9</v>
      </c>
      <c r="D2896" s="171" t="str">
        <f>VLOOKUP(Revisión_Avance_Periodo!$C2896,Componentes_BD!$F$1:$G$5,2,FALSE)</f>
        <v>Fortalecer la Vigilancia.</v>
      </c>
      <c r="E2896" s="106" t="s">
        <v>12</v>
      </c>
      <c r="F2896" s="89">
        <v>11</v>
      </c>
      <c r="G2896" s="89" t="str">
        <f>VLOOKUP(Revisión_Avance_Periodo!$A2896,BD_Seguimiento_OAP_2019!$A$2:$G$294,7,FALSE)</f>
        <v>PAI</v>
      </c>
      <c r="H2896" s="89" t="str">
        <f>VLOOKUP(Revisión_Avance_Periodo!$A2896,BD_Seguimiento_OAP_2019!$A$2:$J$294,10,FALSE)</f>
        <v>PAI_07 - Rendición de Cuentas</v>
      </c>
      <c r="I2896" s="89" t="s">
        <v>1887</v>
      </c>
      <c r="J2896" s="89" t="str">
        <f>VLOOKUP(Revisión_Avance_Periodo!$I2896,BD_Seguimiento_OAP_2019!$L:$M,2,FALSE)</f>
        <v>Desarrollar campaña de Sensibilización sobre rendición de cuentas dirigido a vigilados y publico en general</v>
      </c>
      <c r="K2896" s="106" t="s">
        <v>55</v>
      </c>
      <c r="L2896" s="172">
        <v>4.4642857142857152E-4</v>
      </c>
      <c r="M2896" s="173" t="s">
        <v>106</v>
      </c>
      <c r="N2896" s="174">
        <f>INDEX(BD_Seguimiento_OAP_2019!$AH$3:$AS$294,MATCH(Revisión_Avance_Periodo!$I2896,BD_Seguimiento_OAP_2019!$L$3:$L$294,0),MATCH(Revisión_Avance_Periodo!$M2896,BD_Seguimiento_OAP_2019!$AH$2:$AS$2,0))</f>
        <v>0</v>
      </c>
      <c r="O2896" s="174">
        <f>INDEX(BD_Seguimiento_OAP_2019!$AV$3:$BG$294,MATCH(Revisión_Avance_Periodo!$I2896,BD_Seguimiento_OAP_2019!$L$3:$L$294,0),MATCH(Revisión_Avance_Periodo!$M2896,BD_Seguimiento_OAP_2019!$AV$2:$BG$2,0))</f>
        <v>0</v>
      </c>
      <c r="P2896" s="175">
        <f t="shared" si="562"/>
        <v>0</v>
      </c>
      <c r="Q2896" s="173" t="str">
        <f>VLOOKUP(P2896,Tabla_Indicador_Gestion4[#All],3,TRUE)</f>
        <v>Por Ejecutar</v>
      </c>
      <c r="R2896" s="215">
        <f>SUBTOTAL(9,$N$2894:$N2896)</f>
        <v>0</v>
      </c>
      <c r="S2896" s="231">
        <f>SUBTOTAL(9,$O$2894:$O2896)</f>
        <v>0</v>
      </c>
      <c r="T2896" s="231">
        <f>IFERROR(+Revisión_Avance_Periodo!$S2896/Revisión_Avance_Periodo!$R2896,0)</f>
        <v>0</v>
      </c>
      <c r="U2896" s="184"/>
      <c r="V2896" s="185"/>
      <c r="W2896" s="183"/>
      <c r="X2896" s="183"/>
      <c r="Y2896" s="183"/>
      <c r="Z2896" s="186"/>
      <c r="AA2896" s="187"/>
    </row>
    <row r="2897" spans="1:27" x14ac:dyDescent="0.25">
      <c r="A2897" s="94">
        <v>244</v>
      </c>
      <c r="B2897" s="96" t="str">
        <f>CONCATENATE(Revisión_Avance_Periodo!$C2897,";",Revisión_Avance_Periodo!$E2897,";",Revisión_Avance_Periodo!$I2897)</f>
        <v>OE1;PR_10;ACT_16</v>
      </c>
      <c r="C2897" s="180" t="s">
        <v>9</v>
      </c>
      <c r="D2897" s="181" t="str">
        <f>VLOOKUP(Revisión_Avance_Periodo!$C2897,Componentes_BD!$F$1:$G$5,2,FALSE)</f>
        <v>Fortalecer la Vigilancia.</v>
      </c>
      <c r="E2897" s="119" t="s">
        <v>12</v>
      </c>
      <c r="F2897" s="95">
        <v>11</v>
      </c>
      <c r="G2897" s="95" t="str">
        <f>VLOOKUP(Revisión_Avance_Periodo!$A2897,BD_Seguimiento_OAP_2019!$A$2:$G$294,7,FALSE)</f>
        <v>PAI</v>
      </c>
      <c r="H2897" s="95" t="str">
        <f>VLOOKUP(Revisión_Avance_Periodo!$A2897,BD_Seguimiento_OAP_2019!$A$2:$J$294,10,FALSE)</f>
        <v>PAI_07 - Rendición de Cuentas</v>
      </c>
      <c r="I2897" s="95" t="s">
        <v>1887</v>
      </c>
      <c r="J2897" s="95" t="str">
        <f>VLOOKUP(Revisión_Avance_Periodo!$I2897,BD_Seguimiento_OAP_2019!$L:$M,2,FALSE)</f>
        <v>Desarrollar campaña de Sensibilización sobre rendición de cuentas dirigido a vigilados y publico en general</v>
      </c>
      <c r="K2897" s="119" t="s">
        <v>55</v>
      </c>
      <c r="L2897" s="172">
        <v>4.4642857142857152E-4</v>
      </c>
      <c r="M2897" s="182" t="s">
        <v>107</v>
      </c>
      <c r="N2897" s="174">
        <f>INDEX(BD_Seguimiento_OAP_2019!$AH$3:$AS$294,MATCH(Revisión_Avance_Periodo!$I2897,BD_Seguimiento_OAP_2019!$L$3:$L$294,0),MATCH(Revisión_Avance_Periodo!$M2897,BD_Seguimiento_OAP_2019!$AH$2:$AS$2,0))</f>
        <v>0</v>
      </c>
      <c r="O2897" s="174">
        <f>INDEX(BD_Seguimiento_OAP_2019!$AV$3:$BG$294,MATCH(Revisión_Avance_Periodo!$I2897,BD_Seguimiento_OAP_2019!$L$3:$L$294,0),MATCH(Revisión_Avance_Periodo!$M2897,BD_Seguimiento_OAP_2019!$AV$2:$BG$2,0))</f>
        <v>0</v>
      </c>
      <c r="P2897" s="175">
        <f t="shared" si="562"/>
        <v>0</v>
      </c>
      <c r="Q2897" s="182" t="str">
        <f>VLOOKUP(P2897,Tabla_Indicador_Gestion4[#All],3,TRUE)</f>
        <v>Por Ejecutar</v>
      </c>
      <c r="R2897" s="215">
        <f>SUBTOTAL(9,$N$2894:$N2897)</f>
        <v>0</v>
      </c>
      <c r="S2897" s="231">
        <f>SUBTOTAL(9,$O$2894:$O2897)</f>
        <v>0</v>
      </c>
      <c r="T2897" s="231">
        <f>IFERROR(+Revisión_Avance_Periodo!$S2897/Revisión_Avance_Periodo!$R2897,0)</f>
        <v>0</v>
      </c>
      <c r="U2897" s="184"/>
      <c r="V2897" s="185"/>
      <c r="W2897" s="183"/>
      <c r="X2897" s="183"/>
      <c r="Y2897" s="183"/>
      <c r="Z2897" s="186"/>
      <c r="AA2897" s="187"/>
    </row>
    <row r="2898" spans="1:27" x14ac:dyDescent="0.25">
      <c r="A2898" s="88">
        <v>244</v>
      </c>
      <c r="B2898" s="91" t="str">
        <f>CONCATENATE(Revisión_Avance_Periodo!$C2898,";",Revisión_Avance_Periodo!$E2898,";",Revisión_Avance_Periodo!$I2898)</f>
        <v>OE1;PR_10;ACT_16</v>
      </c>
      <c r="C2898" s="170" t="s">
        <v>9</v>
      </c>
      <c r="D2898" s="171" t="str">
        <f>VLOOKUP(Revisión_Avance_Periodo!$C2898,Componentes_BD!$F$1:$G$5,2,FALSE)</f>
        <v>Fortalecer la Vigilancia.</v>
      </c>
      <c r="E2898" s="106" t="s">
        <v>12</v>
      </c>
      <c r="F2898" s="89">
        <v>11</v>
      </c>
      <c r="G2898" s="89" t="str">
        <f>VLOOKUP(Revisión_Avance_Periodo!$A2898,BD_Seguimiento_OAP_2019!$A$2:$G$294,7,FALSE)</f>
        <v>PAI</v>
      </c>
      <c r="H2898" s="89" t="str">
        <f>VLOOKUP(Revisión_Avance_Periodo!$A2898,BD_Seguimiento_OAP_2019!$A$2:$J$294,10,FALSE)</f>
        <v>PAI_07 - Rendición de Cuentas</v>
      </c>
      <c r="I2898" s="89" t="s">
        <v>1887</v>
      </c>
      <c r="J2898" s="89" t="str">
        <f>VLOOKUP(Revisión_Avance_Periodo!$I2898,BD_Seguimiento_OAP_2019!$L:$M,2,FALSE)</f>
        <v>Desarrollar campaña de Sensibilización sobre rendición de cuentas dirigido a vigilados y publico en general</v>
      </c>
      <c r="K2898" s="106" t="s">
        <v>55</v>
      </c>
      <c r="L2898" s="172">
        <v>4.4642857142857152E-4</v>
      </c>
      <c r="M2898" s="173" t="s">
        <v>108</v>
      </c>
      <c r="N2898" s="174">
        <f>INDEX(BD_Seguimiento_OAP_2019!$AH$3:$AS$294,MATCH(Revisión_Avance_Periodo!$I2898,BD_Seguimiento_OAP_2019!$L$3:$L$294,0),MATCH(Revisión_Avance_Periodo!$M2898,BD_Seguimiento_OAP_2019!$AH$2:$AS$2,0))</f>
        <v>0</v>
      </c>
      <c r="O2898" s="174">
        <f>INDEX(BD_Seguimiento_OAP_2019!$AV$3:$BG$294,MATCH(Revisión_Avance_Periodo!$I2898,BD_Seguimiento_OAP_2019!$L$3:$L$294,0),MATCH(Revisión_Avance_Periodo!$M2898,BD_Seguimiento_OAP_2019!$AV$2:$BG$2,0))</f>
        <v>0</v>
      </c>
      <c r="P2898" s="175">
        <f t="shared" si="562"/>
        <v>0</v>
      </c>
      <c r="Q2898" s="173" t="str">
        <f>VLOOKUP(P2898,Tabla_Indicador_Gestion4[#All],3,TRUE)</f>
        <v>Por Ejecutar</v>
      </c>
      <c r="R2898" s="215">
        <f>SUBTOTAL(9,$N$2894:$N2898)</f>
        <v>0</v>
      </c>
      <c r="S2898" s="231">
        <f>SUBTOTAL(9,$O$2894:$O2898)</f>
        <v>0</v>
      </c>
      <c r="T2898" s="231">
        <f>IFERROR(+Revisión_Avance_Periodo!$S2898/Revisión_Avance_Periodo!$R2898,0)</f>
        <v>0</v>
      </c>
      <c r="U2898" s="184"/>
      <c r="V2898" s="185"/>
      <c r="W2898" s="183"/>
      <c r="X2898" s="183"/>
      <c r="Y2898" s="183"/>
      <c r="Z2898" s="186"/>
      <c r="AA2898" s="187"/>
    </row>
    <row r="2899" spans="1:27" x14ac:dyDescent="0.25">
      <c r="A2899" s="94">
        <v>244</v>
      </c>
      <c r="B2899" s="96" t="str">
        <f>CONCATENATE(Revisión_Avance_Periodo!$C2899,";",Revisión_Avance_Periodo!$E2899,";",Revisión_Avance_Periodo!$I2899)</f>
        <v>OE1;PR_10;ACT_16</v>
      </c>
      <c r="C2899" s="180" t="s">
        <v>9</v>
      </c>
      <c r="D2899" s="181" t="str">
        <f>VLOOKUP(Revisión_Avance_Periodo!$C2899,Componentes_BD!$F$1:$G$5,2,FALSE)</f>
        <v>Fortalecer la Vigilancia.</v>
      </c>
      <c r="E2899" s="119" t="s">
        <v>12</v>
      </c>
      <c r="F2899" s="95">
        <v>11</v>
      </c>
      <c r="G2899" s="95" t="str">
        <f>VLOOKUP(Revisión_Avance_Periodo!$A2899,BD_Seguimiento_OAP_2019!$A$2:$G$294,7,FALSE)</f>
        <v>PAI</v>
      </c>
      <c r="H2899" s="95" t="str">
        <f>VLOOKUP(Revisión_Avance_Periodo!$A2899,BD_Seguimiento_OAP_2019!$A$2:$J$294,10,FALSE)</f>
        <v>PAI_07 - Rendición de Cuentas</v>
      </c>
      <c r="I2899" s="95" t="s">
        <v>1887</v>
      </c>
      <c r="J2899" s="95" t="str">
        <f>VLOOKUP(Revisión_Avance_Periodo!$I2899,BD_Seguimiento_OAP_2019!$L:$M,2,FALSE)</f>
        <v>Desarrollar campaña de Sensibilización sobre rendición de cuentas dirigido a vigilados y publico en general</v>
      </c>
      <c r="K2899" s="119" t="s">
        <v>55</v>
      </c>
      <c r="L2899" s="172">
        <v>4.4642857142857152E-4</v>
      </c>
      <c r="M2899" s="182" t="s">
        <v>109</v>
      </c>
      <c r="N2899" s="174">
        <f>INDEX(BD_Seguimiento_OAP_2019!$AH$3:$AS$294,MATCH(Revisión_Avance_Periodo!$I2899,BD_Seguimiento_OAP_2019!$L$3:$L$294,0),MATCH(Revisión_Avance_Periodo!$M2899,BD_Seguimiento_OAP_2019!$AH$2:$AS$2,0))</f>
        <v>0.5</v>
      </c>
      <c r="O2899" s="174">
        <f>INDEX(BD_Seguimiento_OAP_2019!$AV$3:$BG$294,MATCH(Revisión_Avance_Periodo!$I2899,BD_Seguimiento_OAP_2019!$L$3:$L$294,0),MATCH(Revisión_Avance_Periodo!$M2899,BD_Seguimiento_OAP_2019!$AV$2:$BG$2,0))</f>
        <v>0</v>
      </c>
      <c r="P2899" s="188">
        <f t="shared" si="561"/>
        <v>0</v>
      </c>
      <c r="Q2899" s="182" t="str">
        <f>VLOOKUP(P2899,Tabla_Indicador_Gestion4[#All],3,TRUE)</f>
        <v>Por Ejecutar</v>
      </c>
      <c r="R2899" s="215">
        <f>SUBTOTAL(9,$N$2894:$N2899)</f>
        <v>0.5</v>
      </c>
      <c r="S2899" s="231">
        <f>SUBTOTAL(9,$O$2894:$O2899)</f>
        <v>0</v>
      </c>
      <c r="T2899" s="231">
        <f>IFERROR(+Revisión_Avance_Periodo!$S2899/Revisión_Avance_Periodo!$R2899,0)</f>
        <v>0</v>
      </c>
      <c r="U2899" s="184"/>
      <c r="V2899" s="185"/>
      <c r="W2899" s="183"/>
      <c r="X2899" s="183"/>
      <c r="Y2899" s="183"/>
      <c r="Z2899" s="186"/>
      <c r="AA2899" s="187"/>
    </row>
    <row r="2900" spans="1:27" x14ac:dyDescent="0.25">
      <c r="A2900" s="88">
        <v>244</v>
      </c>
      <c r="B2900" s="91" t="str">
        <f>CONCATENATE(Revisión_Avance_Periodo!$C2900,";",Revisión_Avance_Periodo!$E2900,";",Revisión_Avance_Periodo!$I2900)</f>
        <v>OE1;PR_10;ACT_16</v>
      </c>
      <c r="C2900" s="170" t="s">
        <v>9</v>
      </c>
      <c r="D2900" s="171" t="str">
        <f>VLOOKUP(Revisión_Avance_Periodo!$C2900,Componentes_BD!$F$1:$G$5,2,FALSE)</f>
        <v>Fortalecer la Vigilancia.</v>
      </c>
      <c r="E2900" s="106" t="s">
        <v>12</v>
      </c>
      <c r="F2900" s="89">
        <v>11</v>
      </c>
      <c r="G2900" s="89" t="str">
        <f>VLOOKUP(Revisión_Avance_Periodo!$A2900,BD_Seguimiento_OAP_2019!$A$2:$G$294,7,FALSE)</f>
        <v>PAI</v>
      </c>
      <c r="H2900" s="89" t="str">
        <f>VLOOKUP(Revisión_Avance_Periodo!$A2900,BD_Seguimiento_OAP_2019!$A$2:$J$294,10,FALSE)</f>
        <v>PAI_07 - Rendición de Cuentas</v>
      </c>
      <c r="I2900" s="89" t="s">
        <v>1887</v>
      </c>
      <c r="J2900" s="89" t="str">
        <f>VLOOKUP(Revisión_Avance_Periodo!$I2900,BD_Seguimiento_OAP_2019!$L:$M,2,FALSE)</f>
        <v>Desarrollar campaña de Sensibilización sobre rendición de cuentas dirigido a vigilados y publico en general</v>
      </c>
      <c r="K2900" s="106" t="s">
        <v>55</v>
      </c>
      <c r="L2900" s="172">
        <v>4.4642857142857152E-4</v>
      </c>
      <c r="M2900" s="173" t="s">
        <v>110</v>
      </c>
      <c r="N2900" s="174">
        <f>INDEX(BD_Seguimiento_OAP_2019!$AH$3:$AS$294,MATCH(Revisión_Avance_Periodo!$I2900,BD_Seguimiento_OAP_2019!$L$3:$L$294,0),MATCH(Revisión_Avance_Periodo!$M2900,BD_Seguimiento_OAP_2019!$AH$2:$AS$2,0))</f>
        <v>0</v>
      </c>
      <c r="O2900" s="174">
        <f>INDEX(BD_Seguimiento_OAP_2019!$AV$3:$BG$294,MATCH(Revisión_Avance_Periodo!$I2900,BD_Seguimiento_OAP_2019!$L$3:$L$294,0),MATCH(Revisión_Avance_Periodo!$M2900,BD_Seguimiento_OAP_2019!$AV$2:$BG$2,0))</f>
        <v>0</v>
      </c>
      <c r="P2900" s="175">
        <f t="shared" ref="P2900:P2902" si="564">IFERROR((O2900/N2900),0)</f>
        <v>0</v>
      </c>
      <c r="Q2900" s="173" t="str">
        <f>VLOOKUP(P2900,Tabla_Indicador_Gestion4[#All],3,TRUE)</f>
        <v>Por Ejecutar</v>
      </c>
      <c r="R2900" s="215">
        <f>SUBTOTAL(9,$N$2894:$N2900)</f>
        <v>0.5</v>
      </c>
      <c r="S2900" s="231">
        <f>SUBTOTAL(9,$O$2894:$O2900)</f>
        <v>0</v>
      </c>
      <c r="T2900" s="231">
        <f>IFERROR(+Revisión_Avance_Periodo!$S2900/Revisión_Avance_Periodo!$R2900,0)</f>
        <v>0</v>
      </c>
      <c r="U2900" s="184"/>
      <c r="V2900" s="185"/>
      <c r="W2900" s="183"/>
      <c r="X2900" s="183"/>
      <c r="Y2900" s="183"/>
      <c r="Z2900" s="186"/>
      <c r="AA2900" s="187"/>
    </row>
    <row r="2901" spans="1:27" x14ac:dyDescent="0.25">
      <c r="A2901" s="94">
        <v>244</v>
      </c>
      <c r="B2901" s="96" t="str">
        <f>CONCATENATE(Revisión_Avance_Periodo!$C2901,";",Revisión_Avance_Periodo!$E2901,";",Revisión_Avance_Periodo!$I2901)</f>
        <v>OE1;PR_10;ACT_16</v>
      </c>
      <c r="C2901" s="180" t="s">
        <v>9</v>
      </c>
      <c r="D2901" s="181" t="str">
        <f>VLOOKUP(Revisión_Avance_Periodo!$C2901,Componentes_BD!$F$1:$G$5,2,FALSE)</f>
        <v>Fortalecer la Vigilancia.</v>
      </c>
      <c r="E2901" s="119" t="s">
        <v>12</v>
      </c>
      <c r="F2901" s="95">
        <v>11</v>
      </c>
      <c r="G2901" s="95" t="str">
        <f>VLOOKUP(Revisión_Avance_Periodo!$A2901,BD_Seguimiento_OAP_2019!$A$2:$G$294,7,FALSE)</f>
        <v>PAI</v>
      </c>
      <c r="H2901" s="95" t="str">
        <f>VLOOKUP(Revisión_Avance_Periodo!$A2901,BD_Seguimiento_OAP_2019!$A$2:$J$294,10,FALSE)</f>
        <v>PAI_07 - Rendición de Cuentas</v>
      </c>
      <c r="I2901" s="95" t="s">
        <v>1887</v>
      </c>
      <c r="J2901" s="95" t="str">
        <f>VLOOKUP(Revisión_Avance_Periodo!$I2901,BD_Seguimiento_OAP_2019!$L:$M,2,FALSE)</f>
        <v>Desarrollar campaña de Sensibilización sobre rendición de cuentas dirigido a vigilados y publico en general</v>
      </c>
      <c r="K2901" s="119" t="s">
        <v>55</v>
      </c>
      <c r="L2901" s="172">
        <v>4.4642857142857152E-4</v>
      </c>
      <c r="M2901" s="182" t="s">
        <v>111</v>
      </c>
      <c r="N2901" s="174">
        <f>INDEX(BD_Seguimiento_OAP_2019!$AH$3:$AS$294,MATCH(Revisión_Avance_Periodo!$I2901,BD_Seguimiento_OAP_2019!$L$3:$L$294,0),MATCH(Revisión_Avance_Periodo!$M2901,BD_Seguimiento_OAP_2019!$AH$2:$AS$2,0))</f>
        <v>0</v>
      </c>
      <c r="O2901" s="174">
        <f>INDEX(BD_Seguimiento_OAP_2019!$AV$3:$BG$294,MATCH(Revisión_Avance_Periodo!$I2901,BD_Seguimiento_OAP_2019!$L$3:$L$294,0),MATCH(Revisión_Avance_Periodo!$M2901,BD_Seguimiento_OAP_2019!$AV$2:$BG$2,0))</f>
        <v>0</v>
      </c>
      <c r="P2901" s="175">
        <f t="shared" si="564"/>
        <v>0</v>
      </c>
      <c r="Q2901" s="182" t="str">
        <f>VLOOKUP(P2901,Tabla_Indicador_Gestion4[#All],3,TRUE)</f>
        <v>Por Ejecutar</v>
      </c>
      <c r="R2901" s="215">
        <f>SUBTOTAL(9,$N$2894:$N2901)</f>
        <v>0.5</v>
      </c>
      <c r="S2901" s="231">
        <f>SUBTOTAL(9,$O$2894:$O2901)</f>
        <v>0</v>
      </c>
      <c r="T2901" s="231">
        <f>IFERROR(+Revisión_Avance_Periodo!$S2901/Revisión_Avance_Periodo!$R2901,0)</f>
        <v>0</v>
      </c>
      <c r="U2901" s="184"/>
      <c r="V2901" s="185"/>
      <c r="W2901" s="183"/>
      <c r="X2901" s="183"/>
      <c r="Y2901" s="183"/>
      <c r="Z2901" s="186"/>
      <c r="AA2901" s="187"/>
    </row>
    <row r="2902" spans="1:27" x14ac:dyDescent="0.25">
      <c r="A2902" s="88">
        <v>244</v>
      </c>
      <c r="B2902" s="91" t="str">
        <f>CONCATENATE(Revisión_Avance_Periodo!$C2902,";",Revisión_Avance_Periodo!$E2902,";",Revisión_Avance_Periodo!$I2902)</f>
        <v>OE1;PR_10;ACT_16</v>
      </c>
      <c r="C2902" s="170" t="s">
        <v>9</v>
      </c>
      <c r="D2902" s="171" t="str">
        <f>VLOOKUP(Revisión_Avance_Periodo!$C2902,Componentes_BD!$F$1:$G$5,2,FALSE)</f>
        <v>Fortalecer la Vigilancia.</v>
      </c>
      <c r="E2902" s="106" t="s">
        <v>12</v>
      </c>
      <c r="F2902" s="89">
        <v>11</v>
      </c>
      <c r="G2902" s="89" t="str">
        <f>VLOOKUP(Revisión_Avance_Periodo!$A2902,BD_Seguimiento_OAP_2019!$A$2:$G$294,7,FALSE)</f>
        <v>PAI</v>
      </c>
      <c r="H2902" s="89" t="str">
        <f>VLOOKUP(Revisión_Avance_Periodo!$A2902,BD_Seguimiento_OAP_2019!$A$2:$J$294,10,FALSE)</f>
        <v>PAI_07 - Rendición de Cuentas</v>
      </c>
      <c r="I2902" s="89" t="s">
        <v>1887</v>
      </c>
      <c r="J2902" s="89" t="str">
        <f>VLOOKUP(Revisión_Avance_Periodo!$I2902,BD_Seguimiento_OAP_2019!$L:$M,2,FALSE)</f>
        <v>Desarrollar campaña de Sensibilización sobre rendición de cuentas dirigido a vigilados y publico en general</v>
      </c>
      <c r="K2902" s="106" t="s">
        <v>55</v>
      </c>
      <c r="L2902" s="172">
        <v>4.4642857142857152E-4</v>
      </c>
      <c r="M2902" s="173" t="s">
        <v>112</v>
      </c>
      <c r="N2902" s="174">
        <f>INDEX(BD_Seguimiento_OAP_2019!$AH$3:$AS$294,MATCH(Revisión_Avance_Periodo!$I2902,BD_Seguimiento_OAP_2019!$L$3:$L$294,0),MATCH(Revisión_Avance_Periodo!$M2902,BD_Seguimiento_OAP_2019!$AH$2:$AS$2,0))</f>
        <v>0</v>
      </c>
      <c r="O2902" s="174">
        <f>INDEX(BD_Seguimiento_OAP_2019!$AV$3:$BG$294,MATCH(Revisión_Avance_Periodo!$I2902,BD_Seguimiento_OAP_2019!$L$3:$L$294,0),MATCH(Revisión_Avance_Periodo!$M2902,BD_Seguimiento_OAP_2019!$AV$2:$BG$2,0))</f>
        <v>0</v>
      </c>
      <c r="P2902" s="175">
        <f t="shared" si="564"/>
        <v>0</v>
      </c>
      <c r="Q2902" s="173" t="str">
        <f>VLOOKUP(P2902,Tabla_Indicador_Gestion4[#All],3,TRUE)</f>
        <v>Por Ejecutar</v>
      </c>
      <c r="R2902" s="215">
        <f>SUBTOTAL(9,$N$2894:$N2902)</f>
        <v>0.5</v>
      </c>
      <c r="S2902" s="231">
        <f>SUBTOTAL(9,$O$2894:$O2902)</f>
        <v>0</v>
      </c>
      <c r="T2902" s="231">
        <f>IFERROR(+Revisión_Avance_Periodo!$S2902/Revisión_Avance_Periodo!$R2902,0)</f>
        <v>0</v>
      </c>
      <c r="U2902" s="184"/>
      <c r="V2902" s="185"/>
      <c r="W2902" s="183"/>
      <c r="X2902" s="183"/>
      <c r="Y2902" s="183"/>
      <c r="Z2902" s="186"/>
      <c r="AA2902" s="187"/>
    </row>
    <row r="2903" spans="1:27" x14ac:dyDescent="0.25">
      <c r="A2903" s="94">
        <v>244</v>
      </c>
      <c r="B2903" s="96" t="str">
        <f>CONCATENATE(Revisión_Avance_Periodo!$C2903,";",Revisión_Avance_Periodo!$E2903,";",Revisión_Avance_Periodo!$I2903)</f>
        <v>OE1;PR_10;ACT_16</v>
      </c>
      <c r="C2903" s="180" t="s">
        <v>9</v>
      </c>
      <c r="D2903" s="181" t="str">
        <f>VLOOKUP(Revisión_Avance_Periodo!$C2903,Componentes_BD!$F$1:$G$5,2,FALSE)</f>
        <v>Fortalecer la Vigilancia.</v>
      </c>
      <c r="E2903" s="119" t="s">
        <v>12</v>
      </c>
      <c r="F2903" s="95">
        <v>11</v>
      </c>
      <c r="G2903" s="95" t="str">
        <f>VLOOKUP(Revisión_Avance_Periodo!$A2903,BD_Seguimiento_OAP_2019!$A$2:$G$294,7,FALSE)</f>
        <v>PAI</v>
      </c>
      <c r="H2903" s="95" t="str">
        <f>VLOOKUP(Revisión_Avance_Periodo!$A2903,BD_Seguimiento_OAP_2019!$A$2:$J$294,10,FALSE)</f>
        <v>PAI_07 - Rendición de Cuentas</v>
      </c>
      <c r="I2903" s="95" t="s">
        <v>1887</v>
      </c>
      <c r="J2903" s="95" t="str">
        <f>VLOOKUP(Revisión_Avance_Periodo!$I2903,BD_Seguimiento_OAP_2019!$L:$M,2,FALSE)</f>
        <v>Desarrollar campaña de Sensibilización sobre rendición de cuentas dirigido a vigilados y publico en general</v>
      </c>
      <c r="K2903" s="119" t="s">
        <v>55</v>
      </c>
      <c r="L2903" s="172">
        <v>4.4642857142857152E-4</v>
      </c>
      <c r="M2903" s="182" t="s">
        <v>113</v>
      </c>
      <c r="N2903" s="174">
        <f>INDEX(BD_Seguimiento_OAP_2019!$AH$3:$AS$294,MATCH(Revisión_Avance_Periodo!$I2903,BD_Seguimiento_OAP_2019!$L$3:$L$294,0),MATCH(Revisión_Avance_Periodo!$M2903,BD_Seguimiento_OAP_2019!$AH$2:$AS$2,0))</f>
        <v>0.5</v>
      </c>
      <c r="O2903" s="174">
        <f>INDEX(BD_Seguimiento_OAP_2019!$AV$3:$BG$294,MATCH(Revisión_Avance_Periodo!$I2903,BD_Seguimiento_OAP_2019!$L$3:$L$294,0),MATCH(Revisión_Avance_Periodo!$M2903,BD_Seguimiento_OAP_2019!$AV$2:$BG$2,0))</f>
        <v>0</v>
      </c>
      <c r="P2903" s="188">
        <f t="shared" si="561"/>
        <v>0</v>
      </c>
      <c r="Q2903" s="182" t="str">
        <f>VLOOKUP(P2903,Tabla_Indicador_Gestion4[#All],3,TRUE)</f>
        <v>Por Ejecutar</v>
      </c>
      <c r="R2903" s="215">
        <f>SUBTOTAL(9,$N$2894:$N2903)</f>
        <v>1</v>
      </c>
      <c r="S2903" s="231">
        <f>SUBTOTAL(9,$O$2894:$O2903)</f>
        <v>0</v>
      </c>
      <c r="T2903" s="231">
        <f>IFERROR(+Revisión_Avance_Periodo!$S2903/Revisión_Avance_Periodo!$R2903,0)</f>
        <v>0</v>
      </c>
      <c r="U2903" s="184"/>
      <c r="V2903" s="185"/>
      <c r="W2903" s="183"/>
      <c r="X2903" s="183"/>
      <c r="Y2903" s="183"/>
      <c r="Z2903" s="186"/>
      <c r="AA2903" s="187"/>
    </row>
    <row r="2904" spans="1:27" x14ac:dyDescent="0.25">
      <c r="A2904" s="88">
        <v>244</v>
      </c>
      <c r="B2904" s="91" t="str">
        <f>CONCATENATE(Revisión_Avance_Periodo!$C2904,";",Revisión_Avance_Periodo!$E2904,";",Revisión_Avance_Periodo!$I2904)</f>
        <v>OE1;PR_10;ACT_16</v>
      </c>
      <c r="C2904" s="170" t="s">
        <v>9</v>
      </c>
      <c r="D2904" s="171" t="str">
        <f>VLOOKUP(Revisión_Avance_Periodo!$C2904,Componentes_BD!$F$1:$G$5,2,FALSE)</f>
        <v>Fortalecer la Vigilancia.</v>
      </c>
      <c r="E2904" s="106" t="s">
        <v>12</v>
      </c>
      <c r="F2904" s="89">
        <v>11</v>
      </c>
      <c r="G2904" s="89" t="str">
        <f>VLOOKUP(Revisión_Avance_Periodo!$A2904,BD_Seguimiento_OAP_2019!$A$2:$G$294,7,FALSE)</f>
        <v>PAI</v>
      </c>
      <c r="H2904" s="89" t="str">
        <f>VLOOKUP(Revisión_Avance_Periodo!$A2904,BD_Seguimiento_OAP_2019!$A$2:$J$294,10,FALSE)</f>
        <v>PAI_07 - Rendición de Cuentas</v>
      </c>
      <c r="I2904" s="89" t="s">
        <v>1887</v>
      </c>
      <c r="J2904" s="89" t="str">
        <f>VLOOKUP(Revisión_Avance_Periodo!$I2904,BD_Seguimiento_OAP_2019!$L:$M,2,FALSE)</f>
        <v>Desarrollar campaña de Sensibilización sobre rendición de cuentas dirigido a vigilados y publico en general</v>
      </c>
      <c r="K2904" s="106" t="s">
        <v>55</v>
      </c>
      <c r="L2904" s="172">
        <v>4.4642857142857152E-4</v>
      </c>
      <c r="M2904" s="173" t="s">
        <v>114</v>
      </c>
      <c r="N2904" s="174">
        <f>INDEX(BD_Seguimiento_OAP_2019!$AH$3:$AS$294,MATCH(Revisión_Avance_Periodo!$I2904,BD_Seguimiento_OAP_2019!$L$3:$L$294,0),MATCH(Revisión_Avance_Periodo!$M2904,BD_Seguimiento_OAP_2019!$AH$2:$AS$2,0))</f>
        <v>0</v>
      </c>
      <c r="O2904" s="174">
        <f>INDEX(BD_Seguimiento_OAP_2019!$AV$3:$BG$294,MATCH(Revisión_Avance_Periodo!$I2904,BD_Seguimiento_OAP_2019!$L$3:$L$294,0),MATCH(Revisión_Avance_Periodo!$M2904,BD_Seguimiento_OAP_2019!$AV$2:$BG$2,0))</f>
        <v>0</v>
      </c>
      <c r="P2904" s="175">
        <f t="shared" ref="P2904:P2911" si="565">IFERROR((O2904/N2904),0)</f>
        <v>0</v>
      </c>
      <c r="Q2904" s="173" t="str">
        <f>VLOOKUP(P2904,Tabla_Indicador_Gestion4[#All],3,TRUE)</f>
        <v>Por Ejecutar</v>
      </c>
      <c r="R2904" s="215">
        <f>SUBTOTAL(9,$N$2894:$N2904)</f>
        <v>1</v>
      </c>
      <c r="S2904" s="231">
        <f>SUBTOTAL(9,$O$2894:$O2904)</f>
        <v>0</v>
      </c>
      <c r="T2904" s="231">
        <f>IFERROR(+Revisión_Avance_Periodo!$S2904/Revisión_Avance_Periodo!$R2904,0)</f>
        <v>0</v>
      </c>
      <c r="U2904" s="184"/>
      <c r="V2904" s="185"/>
      <c r="W2904" s="183"/>
      <c r="X2904" s="183"/>
      <c r="Y2904" s="183"/>
      <c r="Z2904" s="186"/>
      <c r="AA2904" s="187"/>
    </row>
    <row r="2905" spans="1:27" ht="15.75" thickBot="1" x14ac:dyDescent="0.3">
      <c r="A2905" s="94">
        <v>244</v>
      </c>
      <c r="B2905" s="96" t="str">
        <f>CONCATENATE(Revisión_Avance_Periodo!$C2905,";",Revisión_Avance_Periodo!$E2905,";",Revisión_Avance_Periodo!$I2905)</f>
        <v>OE1;PR_10;ACT_16</v>
      </c>
      <c r="C2905" s="180" t="s">
        <v>9</v>
      </c>
      <c r="D2905" s="181" t="str">
        <f>VLOOKUP(Revisión_Avance_Periodo!$C2905,Componentes_BD!$F$1:$G$5,2,FALSE)</f>
        <v>Fortalecer la Vigilancia.</v>
      </c>
      <c r="E2905" s="119" t="s">
        <v>12</v>
      </c>
      <c r="F2905" s="95">
        <v>11</v>
      </c>
      <c r="G2905" s="95" t="str">
        <f>VLOOKUP(Revisión_Avance_Periodo!$A2905,BD_Seguimiento_OAP_2019!$A$2:$G$294,7,FALSE)</f>
        <v>PAI</v>
      </c>
      <c r="H2905" s="95" t="str">
        <f>VLOOKUP(Revisión_Avance_Periodo!$A2905,BD_Seguimiento_OAP_2019!$A$2:$J$294,10,FALSE)</f>
        <v>PAI_07 - Rendición de Cuentas</v>
      </c>
      <c r="I2905" s="95" t="s">
        <v>1887</v>
      </c>
      <c r="J2905" s="95" t="str">
        <f>VLOOKUP(Revisión_Avance_Periodo!$I2905,BD_Seguimiento_OAP_2019!$L:$M,2,FALSE)</f>
        <v>Desarrollar campaña de Sensibilización sobre rendición de cuentas dirigido a vigilados y publico en general</v>
      </c>
      <c r="K2905" s="119" t="s">
        <v>55</v>
      </c>
      <c r="L2905" s="172">
        <v>4.4642857142857152E-4</v>
      </c>
      <c r="M2905" s="182" t="s">
        <v>115</v>
      </c>
      <c r="N2905" s="174">
        <f>INDEX(BD_Seguimiento_OAP_2019!$AH$3:$AS$294,MATCH(Revisión_Avance_Periodo!$I2905,BD_Seguimiento_OAP_2019!$L$3:$L$294,0),MATCH(Revisión_Avance_Periodo!$M2905,BD_Seguimiento_OAP_2019!$AH$2:$AS$2,0))</f>
        <v>0</v>
      </c>
      <c r="O2905" s="174">
        <f>INDEX(BD_Seguimiento_OAP_2019!$AV$3:$BG$294,MATCH(Revisión_Avance_Periodo!$I2905,BD_Seguimiento_OAP_2019!$L$3:$L$294,0),MATCH(Revisión_Avance_Periodo!$M2905,BD_Seguimiento_OAP_2019!$AV$2:$BG$2,0))</f>
        <v>0</v>
      </c>
      <c r="P2905" s="175">
        <f t="shared" si="565"/>
        <v>0</v>
      </c>
      <c r="Q2905" s="182" t="str">
        <f>VLOOKUP(P2905,Tabla_Indicador_Gestion4[#All],3,TRUE)</f>
        <v>Por Ejecutar</v>
      </c>
      <c r="R2905" s="215">
        <f>SUBTOTAL(9,$N$2894:$N2905)</f>
        <v>1</v>
      </c>
      <c r="S2905" s="231">
        <f>SUBTOTAL(9,$O$2894:$O2905)</f>
        <v>0</v>
      </c>
      <c r="T2905" s="231">
        <f>IFERROR(+Revisión_Avance_Periodo!$S2905/Revisión_Avance_Periodo!$R2905,0)</f>
        <v>0</v>
      </c>
      <c r="U2905" s="184"/>
      <c r="V2905" s="185"/>
      <c r="W2905" s="183"/>
      <c r="X2905" s="183"/>
      <c r="Y2905" s="183"/>
      <c r="Z2905" s="186"/>
      <c r="AA2905" s="187"/>
    </row>
    <row r="2906" spans="1:27" x14ac:dyDescent="0.25">
      <c r="A2906" s="88">
        <v>245</v>
      </c>
      <c r="B2906" s="91" t="str">
        <f>CONCATENATE(Revisión_Avance_Periodo!$C2906,";",Revisión_Avance_Periodo!$E2906,";",Revisión_Avance_Periodo!$I2906)</f>
        <v>OE1;PR_10;ACT_109</v>
      </c>
      <c r="C2906" s="170" t="s">
        <v>9</v>
      </c>
      <c r="D2906" s="171" t="str">
        <f>VLOOKUP(Revisión_Avance_Periodo!$C2906,Componentes_BD!$F$1:$G$5,2,FALSE)</f>
        <v>Fortalecer la Vigilancia.</v>
      </c>
      <c r="E2906" s="106" t="s">
        <v>12</v>
      </c>
      <c r="F2906" s="89">
        <v>11</v>
      </c>
      <c r="G2906" s="89" t="str">
        <f>VLOOKUP(Revisión_Avance_Periodo!$A2906,BD_Seguimiento_OAP_2019!$A$2:$G$294,7,FALSE)</f>
        <v>PAI</v>
      </c>
      <c r="H2906" s="89" t="str">
        <f>VLOOKUP(Revisión_Avance_Periodo!$A2906,BD_Seguimiento_OAP_2019!$A$2:$J$294,10,FALSE)</f>
        <v>PAI_07 - Rendición de Cuentas</v>
      </c>
      <c r="I2906" s="89" t="s">
        <v>1889</v>
      </c>
      <c r="J2906" s="89" t="str">
        <f>VLOOKUP(Revisión_Avance_Periodo!$I2906,BD_Seguimiento_OAP_2019!$L:$M,2,FALSE)</f>
        <v>Desarrollar una actividad de participación y colaboración abierta a través de Urna de Cristal.</v>
      </c>
      <c r="K2906" s="106" t="s">
        <v>59</v>
      </c>
      <c r="L2906" s="172">
        <v>4.4642857142857152E-4</v>
      </c>
      <c r="M2906" s="173" t="s">
        <v>104</v>
      </c>
      <c r="N2906" s="174">
        <f>INDEX(BD_Seguimiento_OAP_2019!$AH$3:$AS$294,MATCH(Revisión_Avance_Periodo!$I2906,BD_Seguimiento_OAP_2019!$L$3:$L$294,0),MATCH(Revisión_Avance_Periodo!$M2906,BD_Seguimiento_OAP_2019!$AH$2:$AS$2,0))</f>
        <v>0</v>
      </c>
      <c r="O2906" s="174">
        <f>INDEX(BD_Seguimiento_OAP_2019!$AV$3:$BG$294,MATCH(Revisión_Avance_Periodo!$I2906,BD_Seguimiento_OAP_2019!$L$3:$L$294,0),MATCH(Revisión_Avance_Periodo!$M2906,BD_Seguimiento_OAP_2019!$AV$2:$BG$2,0))</f>
        <v>0</v>
      </c>
      <c r="P2906" s="175">
        <f t="shared" si="565"/>
        <v>0</v>
      </c>
      <c r="Q2906" s="173" t="str">
        <f>VLOOKUP(P2906,Tabla_Indicador_Gestion4[#All],3,TRUE)</f>
        <v>Por Ejecutar</v>
      </c>
      <c r="R2906" s="213">
        <f>SUBTOTAL(9,$N$2906:$N2906)</f>
        <v>0</v>
      </c>
      <c r="S2906" s="234">
        <f>SUBTOTAL(9,$O$2906:$O2906)</f>
        <v>0</v>
      </c>
      <c r="T2906" s="234">
        <f>IFERROR(+Revisión_Avance_Periodo!$S2906/Revisión_Avance_Periodo!$R2906,0)</f>
        <v>0</v>
      </c>
      <c r="U2906" s="177">
        <f>SUBTOTAL(9,N2906:N2917)</f>
        <v>1</v>
      </c>
      <c r="V2906" s="176">
        <f>SUBTOTAL(9,O2906:O2917)</f>
        <v>0</v>
      </c>
      <c r="W2906" s="176">
        <f t="shared" ref="W2906" si="566">+V2906/U2906</f>
        <v>0</v>
      </c>
      <c r="X2906" s="176"/>
      <c r="Y2906" s="176">
        <f>100%-Revisión_Avance_Periodo!$W2906</f>
        <v>1</v>
      </c>
      <c r="Z2906" s="178" t="str">
        <f>VLOOKUP(W2906,Tabla_Indicador_Gestion4[],3,TRUE)</f>
        <v>Por Ejecutar</v>
      </c>
      <c r="AA2906" s="179">
        <f>Revisión_Avance_Periodo!$W2906*Revisión_Avance_Periodo!$L2906</f>
        <v>0</v>
      </c>
    </row>
    <row r="2907" spans="1:27" x14ac:dyDescent="0.25">
      <c r="A2907" s="94">
        <v>245</v>
      </c>
      <c r="B2907" s="96" t="str">
        <f>CONCATENATE(Revisión_Avance_Periodo!$C2907,";",Revisión_Avance_Periodo!$E2907,";",Revisión_Avance_Periodo!$I2907)</f>
        <v>OE1;PR_10;ACT_109</v>
      </c>
      <c r="C2907" s="180" t="s">
        <v>9</v>
      </c>
      <c r="D2907" s="181" t="str">
        <f>VLOOKUP(Revisión_Avance_Periodo!$C2907,Componentes_BD!$F$1:$G$5,2,FALSE)</f>
        <v>Fortalecer la Vigilancia.</v>
      </c>
      <c r="E2907" s="119" t="s">
        <v>12</v>
      </c>
      <c r="F2907" s="95">
        <v>11</v>
      </c>
      <c r="G2907" s="95" t="str">
        <f>VLOOKUP(Revisión_Avance_Periodo!$A2907,BD_Seguimiento_OAP_2019!$A$2:$G$294,7,FALSE)</f>
        <v>PAI</v>
      </c>
      <c r="H2907" s="95" t="str">
        <f>VLOOKUP(Revisión_Avance_Periodo!$A2907,BD_Seguimiento_OAP_2019!$A$2:$J$294,10,FALSE)</f>
        <v>PAI_07 - Rendición de Cuentas</v>
      </c>
      <c r="I2907" s="95" t="s">
        <v>1889</v>
      </c>
      <c r="J2907" s="95" t="str">
        <f>VLOOKUP(Revisión_Avance_Periodo!$I2907,BD_Seguimiento_OAP_2019!$L:$M,2,FALSE)</f>
        <v>Desarrollar una actividad de participación y colaboración abierta a través de Urna de Cristal.</v>
      </c>
      <c r="K2907" s="119" t="s">
        <v>59</v>
      </c>
      <c r="L2907" s="172">
        <v>4.4642857142857152E-4</v>
      </c>
      <c r="M2907" s="182" t="s">
        <v>105</v>
      </c>
      <c r="N2907" s="174">
        <f>INDEX(BD_Seguimiento_OAP_2019!$AH$3:$AS$294,MATCH(Revisión_Avance_Periodo!$I2907,BD_Seguimiento_OAP_2019!$L$3:$L$294,0),MATCH(Revisión_Avance_Periodo!$M2907,BD_Seguimiento_OAP_2019!$AH$2:$AS$2,0))</f>
        <v>0</v>
      </c>
      <c r="O2907" s="174">
        <f>INDEX(BD_Seguimiento_OAP_2019!$AV$3:$BG$294,MATCH(Revisión_Avance_Periodo!$I2907,BD_Seguimiento_OAP_2019!$L$3:$L$294,0),MATCH(Revisión_Avance_Periodo!$M2907,BD_Seguimiento_OAP_2019!$AV$2:$BG$2,0))</f>
        <v>0</v>
      </c>
      <c r="P2907" s="175">
        <f t="shared" si="565"/>
        <v>0</v>
      </c>
      <c r="Q2907" s="182" t="str">
        <f>VLOOKUP(P2907,Tabla_Indicador_Gestion4[#All],3,TRUE)</f>
        <v>Por Ejecutar</v>
      </c>
      <c r="R2907" s="215">
        <f>SUBTOTAL(9,$N$2906:$N2907)</f>
        <v>0</v>
      </c>
      <c r="S2907" s="231">
        <f>SUBTOTAL(9,$O$2906:$O2907)</f>
        <v>0</v>
      </c>
      <c r="T2907" s="231">
        <f>IFERROR(+Revisión_Avance_Periodo!$S2907/Revisión_Avance_Periodo!$R2907,0)</f>
        <v>0</v>
      </c>
      <c r="U2907" s="184"/>
      <c r="V2907" s="185"/>
      <c r="W2907" s="183"/>
      <c r="X2907" s="183"/>
      <c r="Y2907" s="183"/>
      <c r="Z2907" s="186"/>
      <c r="AA2907" s="187"/>
    </row>
    <row r="2908" spans="1:27" x14ac:dyDescent="0.25">
      <c r="A2908" s="88">
        <v>245</v>
      </c>
      <c r="B2908" s="91" t="str">
        <f>CONCATENATE(Revisión_Avance_Periodo!$C2908,";",Revisión_Avance_Periodo!$E2908,";",Revisión_Avance_Periodo!$I2908)</f>
        <v>OE1;PR_10;ACT_109</v>
      </c>
      <c r="C2908" s="170" t="s">
        <v>9</v>
      </c>
      <c r="D2908" s="171" t="str">
        <f>VLOOKUP(Revisión_Avance_Periodo!$C2908,Componentes_BD!$F$1:$G$5,2,FALSE)</f>
        <v>Fortalecer la Vigilancia.</v>
      </c>
      <c r="E2908" s="106" t="s">
        <v>12</v>
      </c>
      <c r="F2908" s="89">
        <v>11</v>
      </c>
      <c r="G2908" s="89" t="str">
        <f>VLOOKUP(Revisión_Avance_Periodo!$A2908,BD_Seguimiento_OAP_2019!$A$2:$G$294,7,FALSE)</f>
        <v>PAI</v>
      </c>
      <c r="H2908" s="89" t="str">
        <f>VLOOKUP(Revisión_Avance_Periodo!$A2908,BD_Seguimiento_OAP_2019!$A$2:$J$294,10,FALSE)</f>
        <v>PAI_07 - Rendición de Cuentas</v>
      </c>
      <c r="I2908" s="89" t="s">
        <v>1889</v>
      </c>
      <c r="J2908" s="89" t="str">
        <f>VLOOKUP(Revisión_Avance_Periodo!$I2908,BD_Seguimiento_OAP_2019!$L:$M,2,FALSE)</f>
        <v>Desarrollar una actividad de participación y colaboración abierta a través de Urna de Cristal.</v>
      </c>
      <c r="K2908" s="106" t="s">
        <v>59</v>
      </c>
      <c r="L2908" s="172">
        <v>4.4642857142857152E-4</v>
      </c>
      <c r="M2908" s="173" t="s">
        <v>106</v>
      </c>
      <c r="N2908" s="174">
        <f>INDEX(BD_Seguimiento_OAP_2019!$AH$3:$AS$294,MATCH(Revisión_Avance_Periodo!$I2908,BD_Seguimiento_OAP_2019!$L$3:$L$294,0),MATCH(Revisión_Avance_Periodo!$M2908,BD_Seguimiento_OAP_2019!$AH$2:$AS$2,0))</f>
        <v>0</v>
      </c>
      <c r="O2908" s="174">
        <f>INDEX(BD_Seguimiento_OAP_2019!$AV$3:$BG$294,MATCH(Revisión_Avance_Periodo!$I2908,BD_Seguimiento_OAP_2019!$L$3:$L$294,0),MATCH(Revisión_Avance_Periodo!$M2908,BD_Seguimiento_OAP_2019!$AV$2:$BG$2,0))</f>
        <v>0</v>
      </c>
      <c r="P2908" s="175">
        <f t="shared" si="565"/>
        <v>0</v>
      </c>
      <c r="Q2908" s="173" t="str">
        <f>VLOOKUP(P2908,Tabla_Indicador_Gestion4[#All],3,TRUE)</f>
        <v>Por Ejecutar</v>
      </c>
      <c r="R2908" s="215">
        <f>SUBTOTAL(9,$N$2906:$N2908)</f>
        <v>0</v>
      </c>
      <c r="S2908" s="231">
        <f>SUBTOTAL(9,$O$2906:$O2908)</f>
        <v>0</v>
      </c>
      <c r="T2908" s="231">
        <f>IFERROR(+Revisión_Avance_Periodo!$S2908/Revisión_Avance_Periodo!$R2908,0)</f>
        <v>0</v>
      </c>
      <c r="U2908" s="184"/>
      <c r="V2908" s="185"/>
      <c r="W2908" s="183"/>
      <c r="X2908" s="183"/>
      <c r="Y2908" s="183"/>
      <c r="Z2908" s="186"/>
      <c r="AA2908" s="187"/>
    </row>
    <row r="2909" spans="1:27" x14ac:dyDescent="0.25">
      <c r="A2909" s="94">
        <v>245</v>
      </c>
      <c r="B2909" s="96" t="str">
        <f>CONCATENATE(Revisión_Avance_Periodo!$C2909,";",Revisión_Avance_Periodo!$E2909,";",Revisión_Avance_Periodo!$I2909)</f>
        <v>OE1;PR_10;ACT_109</v>
      </c>
      <c r="C2909" s="180" t="s">
        <v>9</v>
      </c>
      <c r="D2909" s="181" t="str">
        <f>VLOOKUP(Revisión_Avance_Periodo!$C2909,Componentes_BD!$F$1:$G$5,2,FALSE)</f>
        <v>Fortalecer la Vigilancia.</v>
      </c>
      <c r="E2909" s="119" t="s">
        <v>12</v>
      </c>
      <c r="F2909" s="95">
        <v>11</v>
      </c>
      <c r="G2909" s="95" t="str">
        <f>VLOOKUP(Revisión_Avance_Periodo!$A2909,BD_Seguimiento_OAP_2019!$A$2:$G$294,7,FALSE)</f>
        <v>PAI</v>
      </c>
      <c r="H2909" s="95" t="str">
        <f>VLOOKUP(Revisión_Avance_Periodo!$A2909,BD_Seguimiento_OAP_2019!$A$2:$J$294,10,FALSE)</f>
        <v>PAI_07 - Rendición de Cuentas</v>
      </c>
      <c r="I2909" s="95" t="s">
        <v>1889</v>
      </c>
      <c r="J2909" s="95" t="str">
        <f>VLOOKUP(Revisión_Avance_Periodo!$I2909,BD_Seguimiento_OAP_2019!$L:$M,2,FALSE)</f>
        <v>Desarrollar una actividad de participación y colaboración abierta a través de Urna de Cristal.</v>
      </c>
      <c r="K2909" s="119" t="s">
        <v>59</v>
      </c>
      <c r="L2909" s="172">
        <v>4.4642857142857152E-4</v>
      </c>
      <c r="M2909" s="182" t="s">
        <v>107</v>
      </c>
      <c r="N2909" s="174">
        <f>INDEX(BD_Seguimiento_OAP_2019!$AH$3:$AS$294,MATCH(Revisión_Avance_Periodo!$I2909,BD_Seguimiento_OAP_2019!$L$3:$L$294,0),MATCH(Revisión_Avance_Periodo!$M2909,BD_Seguimiento_OAP_2019!$AH$2:$AS$2,0))</f>
        <v>0</v>
      </c>
      <c r="O2909" s="174">
        <f>INDEX(BD_Seguimiento_OAP_2019!$AV$3:$BG$294,MATCH(Revisión_Avance_Periodo!$I2909,BD_Seguimiento_OAP_2019!$L$3:$L$294,0),MATCH(Revisión_Avance_Periodo!$M2909,BD_Seguimiento_OAP_2019!$AV$2:$BG$2,0))</f>
        <v>0</v>
      </c>
      <c r="P2909" s="175">
        <f t="shared" si="565"/>
        <v>0</v>
      </c>
      <c r="Q2909" s="182" t="str">
        <f>VLOOKUP(P2909,Tabla_Indicador_Gestion4[#All],3,TRUE)</f>
        <v>Por Ejecutar</v>
      </c>
      <c r="R2909" s="215">
        <f>SUBTOTAL(9,$N$2906:$N2909)</f>
        <v>0</v>
      </c>
      <c r="S2909" s="231">
        <f>SUBTOTAL(9,$O$2906:$O2909)</f>
        <v>0</v>
      </c>
      <c r="T2909" s="231">
        <f>IFERROR(+Revisión_Avance_Periodo!$S2909/Revisión_Avance_Periodo!$R2909,0)</f>
        <v>0</v>
      </c>
      <c r="U2909" s="184"/>
      <c r="V2909" s="185"/>
      <c r="W2909" s="183"/>
      <c r="X2909" s="183"/>
      <c r="Y2909" s="183"/>
      <c r="Z2909" s="186"/>
      <c r="AA2909" s="187"/>
    </row>
    <row r="2910" spans="1:27" x14ac:dyDescent="0.25">
      <c r="A2910" s="88">
        <v>245</v>
      </c>
      <c r="B2910" s="91" t="str">
        <f>CONCATENATE(Revisión_Avance_Periodo!$C2910,";",Revisión_Avance_Periodo!$E2910,";",Revisión_Avance_Periodo!$I2910)</f>
        <v>OE1;PR_10;ACT_109</v>
      </c>
      <c r="C2910" s="170" t="s">
        <v>9</v>
      </c>
      <c r="D2910" s="171" t="str">
        <f>VLOOKUP(Revisión_Avance_Periodo!$C2910,Componentes_BD!$F$1:$G$5,2,FALSE)</f>
        <v>Fortalecer la Vigilancia.</v>
      </c>
      <c r="E2910" s="106" t="s">
        <v>12</v>
      </c>
      <c r="F2910" s="89">
        <v>11</v>
      </c>
      <c r="G2910" s="89" t="str">
        <f>VLOOKUP(Revisión_Avance_Periodo!$A2910,BD_Seguimiento_OAP_2019!$A$2:$G$294,7,FALSE)</f>
        <v>PAI</v>
      </c>
      <c r="H2910" s="89" t="str">
        <f>VLOOKUP(Revisión_Avance_Periodo!$A2910,BD_Seguimiento_OAP_2019!$A$2:$J$294,10,FALSE)</f>
        <v>PAI_07 - Rendición de Cuentas</v>
      </c>
      <c r="I2910" s="89" t="s">
        <v>1889</v>
      </c>
      <c r="J2910" s="89" t="str">
        <f>VLOOKUP(Revisión_Avance_Periodo!$I2910,BD_Seguimiento_OAP_2019!$L:$M,2,FALSE)</f>
        <v>Desarrollar una actividad de participación y colaboración abierta a través de Urna de Cristal.</v>
      </c>
      <c r="K2910" s="106" t="s">
        <v>59</v>
      </c>
      <c r="L2910" s="172">
        <v>4.4642857142857152E-4</v>
      </c>
      <c r="M2910" s="173" t="s">
        <v>108</v>
      </c>
      <c r="N2910" s="174">
        <f>INDEX(BD_Seguimiento_OAP_2019!$AH$3:$AS$294,MATCH(Revisión_Avance_Periodo!$I2910,BD_Seguimiento_OAP_2019!$L$3:$L$294,0),MATCH(Revisión_Avance_Periodo!$M2910,BD_Seguimiento_OAP_2019!$AH$2:$AS$2,0))</f>
        <v>0</v>
      </c>
      <c r="O2910" s="174">
        <f>INDEX(BD_Seguimiento_OAP_2019!$AV$3:$BG$294,MATCH(Revisión_Avance_Periodo!$I2910,BD_Seguimiento_OAP_2019!$L$3:$L$294,0),MATCH(Revisión_Avance_Periodo!$M2910,BD_Seguimiento_OAP_2019!$AV$2:$BG$2,0))</f>
        <v>0</v>
      </c>
      <c r="P2910" s="175">
        <f t="shared" si="565"/>
        <v>0</v>
      </c>
      <c r="Q2910" s="173" t="str">
        <f>VLOOKUP(P2910,Tabla_Indicador_Gestion4[#All],3,TRUE)</f>
        <v>Por Ejecutar</v>
      </c>
      <c r="R2910" s="215">
        <f>SUBTOTAL(9,$N$2906:$N2910)</f>
        <v>0</v>
      </c>
      <c r="S2910" s="231">
        <f>SUBTOTAL(9,$O$2906:$O2910)</f>
        <v>0</v>
      </c>
      <c r="T2910" s="231">
        <f>IFERROR(+Revisión_Avance_Periodo!$S2910/Revisión_Avance_Periodo!$R2910,0)</f>
        <v>0</v>
      </c>
      <c r="U2910" s="184"/>
      <c r="V2910" s="185"/>
      <c r="W2910" s="183"/>
      <c r="X2910" s="183"/>
      <c r="Y2910" s="183"/>
      <c r="Z2910" s="186"/>
      <c r="AA2910" s="187"/>
    </row>
    <row r="2911" spans="1:27" x14ac:dyDescent="0.25">
      <c r="A2911" s="94">
        <v>245</v>
      </c>
      <c r="B2911" s="96" t="str">
        <f>CONCATENATE(Revisión_Avance_Periodo!$C2911,";",Revisión_Avance_Periodo!$E2911,";",Revisión_Avance_Periodo!$I2911)</f>
        <v>OE1;PR_10;ACT_109</v>
      </c>
      <c r="C2911" s="180" t="s">
        <v>9</v>
      </c>
      <c r="D2911" s="181" t="str">
        <f>VLOOKUP(Revisión_Avance_Periodo!$C2911,Componentes_BD!$F$1:$G$5,2,FALSE)</f>
        <v>Fortalecer la Vigilancia.</v>
      </c>
      <c r="E2911" s="119" t="s">
        <v>12</v>
      </c>
      <c r="F2911" s="95">
        <v>11</v>
      </c>
      <c r="G2911" s="95" t="str">
        <f>VLOOKUP(Revisión_Avance_Periodo!$A2911,BD_Seguimiento_OAP_2019!$A$2:$G$294,7,FALSE)</f>
        <v>PAI</v>
      </c>
      <c r="H2911" s="95" t="str">
        <f>VLOOKUP(Revisión_Avance_Periodo!$A2911,BD_Seguimiento_OAP_2019!$A$2:$J$294,10,FALSE)</f>
        <v>PAI_07 - Rendición de Cuentas</v>
      </c>
      <c r="I2911" s="95" t="s">
        <v>1889</v>
      </c>
      <c r="J2911" s="95" t="str">
        <f>VLOOKUP(Revisión_Avance_Periodo!$I2911,BD_Seguimiento_OAP_2019!$L:$M,2,FALSE)</f>
        <v>Desarrollar una actividad de participación y colaboración abierta a través de Urna de Cristal.</v>
      </c>
      <c r="K2911" s="119" t="s">
        <v>59</v>
      </c>
      <c r="L2911" s="172">
        <v>4.4642857142857152E-4</v>
      </c>
      <c r="M2911" s="182" t="s">
        <v>109</v>
      </c>
      <c r="N2911" s="174">
        <f>INDEX(BD_Seguimiento_OAP_2019!$AH$3:$AS$294,MATCH(Revisión_Avance_Periodo!$I2911,BD_Seguimiento_OAP_2019!$L$3:$L$294,0),MATCH(Revisión_Avance_Periodo!$M2911,BD_Seguimiento_OAP_2019!$AH$2:$AS$2,0))</f>
        <v>0</v>
      </c>
      <c r="O2911" s="174">
        <f>INDEX(BD_Seguimiento_OAP_2019!$AV$3:$BG$294,MATCH(Revisión_Avance_Periodo!$I2911,BD_Seguimiento_OAP_2019!$L$3:$L$294,0),MATCH(Revisión_Avance_Periodo!$M2911,BD_Seguimiento_OAP_2019!$AV$2:$BG$2,0))</f>
        <v>0</v>
      </c>
      <c r="P2911" s="175">
        <f t="shared" si="565"/>
        <v>0</v>
      </c>
      <c r="Q2911" s="182" t="str">
        <f>VLOOKUP(P2911,Tabla_Indicador_Gestion4[#All],3,TRUE)</f>
        <v>Por Ejecutar</v>
      </c>
      <c r="R2911" s="215">
        <f>SUBTOTAL(9,$N$2906:$N2911)</f>
        <v>0</v>
      </c>
      <c r="S2911" s="231">
        <f>SUBTOTAL(9,$O$2906:$O2911)</f>
        <v>0</v>
      </c>
      <c r="T2911" s="231">
        <f>IFERROR(+Revisión_Avance_Periodo!$S2911/Revisión_Avance_Periodo!$R2911,0)</f>
        <v>0</v>
      </c>
      <c r="U2911" s="184"/>
      <c r="V2911" s="185"/>
      <c r="W2911" s="183"/>
      <c r="X2911" s="183"/>
      <c r="Y2911" s="183"/>
      <c r="Z2911" s="186"/>
      <c r="AA2911" s="187"/>
    </row>
    <row r="2912" spans="1:27" x14ac:dyDescent="0.25">
      <c r="A2912" s="88">
        <v>245</v>
      </c>
      <c r="B2912" s="91" t="str">
        <f>CONCATENATE(Revisión_Avance_Periodo!$C2912,";",Revisión_Avance_Periodo!$E2912,";",Revisión_Avance_Periodo!$I2912)</f>
        <v>OE1;PR_10;ACT_109</v>
      </c>
      <c r="C2912" s="170" t="s">
        <v>9</v>
      </c>
      <c r="D2912" s="171" t="str">
        <f>VLOOKUP(Revisión_Avance_Periodo!$C2912,Componentes_BD!$F$1:$G$5,2,FALSE)</f>
        <v>Fortalecer la Vigilancia.</v>
      </c>
      <c r="E2912" s="106" t="s">
        <v>12</v>
      </c>
      <c r="F2912" s="89">
        <v>11</v>
      </c>
      <c r="G2912" s="89" t="str">
        <f>VLOOKUP(Revisión_Avance_Periodo!$A2912,BD_Seguimiento_OAP_2019!$A$2:$G$294,7,FALSE)</f>
        <v>PAI</v>
      </c>
      <c r="H2912" s="89" t="str">
        <f>VLOOKUP(Revisión_Avance_Periodo!$A2912,BD_Seguimiento_OAP_2019!$A$2:$J$294,10,FALSE)</f>
        <v>PAI_07 - Rendición de Cuentas</v>
      </c>
      <c r="I2912" s="89" t="s">
        <v>1889</v>
      </c>
      <c r="J2912" s="89" t="str">
        <f>VLOOKUP(Revisión_Avance_Periodo!$I2912,BD_Seguimiento_OAP_2019!$L:$M,2,FALSE)</f>
        <v>Desarrollar una actividad de participación y colaboración abierta a través de Urna de Cristal.</v>
      </c>
      <c r="K2912" s="106" t="s">
        <v>59</v>
      </c>
      <c r="L2912" s="172">
        <v>4.4642857142857152E-4</v>
      </c>
      <c r="M2912" s="173" t="s">
        <v>110</v>
      </c>
      <c r="N2912" s="174">
        <f>INDEX(BD_Seguimiento_OAP_2019!$AH$3:$AS$294,MATCH(Revisión_Avance_Periodo!$I2912,BD_Seguimiento_OAP_2019!$L$3:$L$294,0),MATCH(Revisión_Avance_Periodo!$M2912,BD_Seguimiento_OAP_2019!$AH$2:$AS$2,0))</f>
        <v>0.1</v>
      </c>
      <c r="O2912" s="174">
        <f>INDEX(BD_Seguimiento_OAP_2019!$AV$3:$BG$294,MATCH(Revisión_Avance_Periodo!$I2912,BD_Seguimiento_OAP_2019!$L$3:$L$294,0),MATCH(Revisión_Avance_Periodo!$M2912,BD_Seguimiento_OAP_2019!$AV$2:$BG$2,0))</f>
        <v>0</v>
      </c>
      <c r="P2912" s="189">
        <f t="shared" si="561"/>
        <v>0</v>
      </c>
      <c r="Q2912" s="173" t="str">
        <f>VLOOKUP(P2912,Tabla_Indicador_Gestion4[#All],3,TRUE)</f>
        <v>Por Ejecutar</v>
      </c>
      <c r="R2912" s="215">
        <f>SUBTOTAL(9,$N$2906:$N2912)</f>
        <v>0.1</v>
      </c>
      <c r="S2912" s="231">
        <f>SUBTOTAL(9,$O$2906:$O2912)</f>
        <v>0</v>
      </c>
      <c r="T2912" s="231">
        <f>IFERROR(+Revisión_Avance_Periodo!$S2912/Revisión_Avance_Periodo!$R2912,0)</f>
        <v>0</v>
      </c>
      <c r="U2912" s="184"/>
      <c r="V2912" s="185"/>
      <c r="W2912" s="183"/>
      <c r="X2912" s="183"/>
      <c r="Y2912" s="183"/>
      <c r="Z2912" s="186"/>
      <c r="AA2912" s="187"/>
    </row>
    <row r="2913" spans="1:27" x14ac:dyDescent="0.25">
      <c r="A2913" s="94">
        <v>245</v>
      </c>
      <c r="B2913" s="96" t="str">
        <f>CONCATENATE(Revisión_Avance_Periodo!$C2913,";",Revisión_Avance_Periodo!$E2913,";",Revisión_Avance_Periodo!$I2913)</f>
        <v>OE1;PR_10;ACT_109</v>
      </c>
      <c r="C2913" s="180" t="s">
        <v>9</v>
      </c>
      <c r="D2913" s="181" t="str">
        <f>VLOOKUP(Revisión_Avance_Periodo!$C2913,Componentes_BD!$F$1:$G$5,2,FALSE)</f>
        <v>Fortalecer la Vigilancia.</v>
      </c>
      <c r="E2913" s="119" t="s">
        <v>12</v>
      </c>
      <c r="F2913" s="95">
        <v>11</v>
      </c>
      <c r="G2913" s="95" t="str">
        <f>VLOOKUP(Revisión_Avance_Periodo!$A2913,BD_Seguimiento_OAP_2019!$A$2:$G$294,7,FALSE)</f>
        <v>PAI</v>
      </c>
      <c r="H2913" s="95" t="str">
        <f>VLOOKUP(Revisión_Avance_Periodo!$A2913,BD_Seguimiento_OAP_2019!$A$2:$J$294,10,FALSE)</f>
        <v>PAI_07 - Rendición de Cuentas</v>
      </c>
      <c r="I2913" s="95" t="s">
        <v>1889</v>
      </c>
      <c r="J2913" s="95" t="str">
        <f>VLOOKUP(Revisión_Avance_Periodo!$I2913,BD_Seguimiento_OAP_2019!$L:$M,2,FALSE)</f>
        <v>Desarrollar una actividad de participación y colaboración abierta a través de Urna de Cristal.</v>
      </c>
      <c r="K2913" s="119" t="s">
        <v>59</v>
      </c>
      <c r="L2913" s="172">
        <v>4.4642857142857152E-4</v>
      </c>
      <c r="M2913" s="182" t="s">
        <v>111</v>
      </c>
      <c r="N2913" s="174">
        <f>INDEX(BD_Seguimiento_OAP_2019!$AH$3:$AS$294,MATCH(Revisión_Avance_Periodo!$I2913,BD_Seguimiento_OAP_2019!$L$3:$L$294,0),MATCH(Revisión_Avance_Periodo!$M2913,BD_Seguimiento_OAP_2019!$AH$2:$AS$2,0))</f>
        <v>0.9</v>
      </c>
      <c r="O2913" s="174">
        <f>INDEX(BD_Seguimiento_OAP_2019!$AV$3:$BG$294,MATCH(Revisión_Avance_Periodo!$I2913,BD_Seguimiento_OAP_2019!$L$3:$L$294,0),MATCH(Revisión_Avance_Periodo!$M2913,BD_Seguimiento_OAP_2019!$AV$2:$BG$2,0))</f>
        <v>0</v>
      </c>
      <c r="P2913" s="188">
        <f t="shared" si="561"/>
        <v>0</v>
      </c>
      <c r="Q2913" s="182" t="str">
        <f>VLOOKUP(P2913,Tabla_Indicador_Gestion4[#All],3,TRUE)</f>
        <v>Por Ejecutar</v>
      </c>
      <c r="R2913" s="215">
        <f>SUBTOTAL(9,$N$2906:$N2913)</f>
        <v>1</v>
      </c>
      <c r="S2913" s="231">
        <f>SUBTOTAL(9,$O$2906:$O2913)</f>
        <v>0</v>
      </c>
      <c r="T2913" s="231">
        <f>IFERROR(+Revisión_Avance_Periodo!$S2913/Revisión_Avance_Periodo!$R2913,0)</f>
        <v>0</v>
      </c>
      <c r="U2913" s="184"/>
      <c r="V2913" s="185"/>
      <c r="W2913" s="183"/>
      <c r="X2913" s="183"/>
      <c r="Y2913" s="183"/>
      <c r="Z2913" s="186"/>
      <c r="AA2913" s="187"/>
    </row>
    <row r="2914" spans="1:27" x14ac:dyDescent="0.25">
      <c r="A2914" s="88">
        <v>245</v>
      </c>
      <c r="B2914" s="91" t="str">
        <f>CONCATENATE(Revisión_Avance_Periodo!$C2914,";",Revisión_Avance_Periodo!$E2914,";",Revisión_Avance_Periodo!$I2914)</f>
        <v>OE1;PR_10;ACT_109</v>
      </c>
      <c r="C2914" s="170" t="s">
        <v>9</v>
      </c>
      <c r="D2914" s="171" t="str">
        <f>VLOOKUP(Revisión_Avance_Periodo!$C2914,Componentes_BD!$F$1:$G$5,2,FALSE)</f>
        <v>Fortalecer la Vigilancia.</v>
      </c>
      <c r="E2914" s="106" t="s">
        <v>12</v>
      </c>
      <c r="F2914" s="89">
        <v>11</v>
      </c>
      <c r="G2914" s="89" t="str">
        <f>VLOOKUP(Revisión_Avance_Periodo!$A2914,BD_Seguimiento_OAP_2019!$A$2:$G$294,7,FALSE)</f>
        <v>PAI</v>
      </c>
      <c r="H2914" s="89" t="str">
        <f>VLOOKUP(Revisión_Avance_Periodo!$A2914,BD_Seguimiento_OAP_2019!$A$2:$J$294,10,FALSE)</f>
        <v>PAI_07 - Rendición de Cuentas</v>
      </c>
      <c r="I2914" s="89" t="s">
        <v>1889</v>
      </c>
      <c r="J2914" s="89" t="str">
        <f>VLOOKUP(Revisión_Avance_Periodo!$I2914,BD_Seguimiento_OAP_2019!$L:$M,2,FALSE)</f>
        <v>Desarrollar una actividad de participación y colaboración abierta a través de Urna de Cristal.</v>
      </c>
      <c r="K2914" s="106" t="s">
        <v>59</v>
      </c>
      <c r="L2914" s="172">
        <v>4.4642857142857152E-4</v>
      </c>
      <c r="M2914" s="173" t="s">
        <v>112</v>
      </c>
      <c r="N2914" s="174">
        <f>INDEX(BD_Seguimiento_OAP_2019!$AH$3:$AS$294,MATCH(Revisión_Avance_Periodo!$I2914,BD_Seguimiento_OAP_2019!$L$3:$L$294,0),MATCH(Revisión_Avance_Periodo!$M2914,BD_Seguimiento_OAP_2019!$AH$2:$AS$2,0))</f>
        <v>0</v>
      </c>
      <c r="O2914" s="174">
        <f>INDEX(BD_Seguimiento_OAP_2019!$AV$3:$BG$294,MATCH(Revisión_Avance_Periodo!$I2914,BD_Seguimiento_OAP_2019!$L$3:$L$294,0),MATCH(Revisión_Avance_Periodo!$M2914,BD_Seguimiento_OAP_2019!$AV$2:$BG$2,0))</f>
        <v>0</v>
      </c>
      <c r="P2914" s="175">
        <f t="shared" ref="P2914:P2927" si="567">IFERROR((O2914/N2914),0)</f>
        <v>0</v>
      </c>
      <c r="Q2914" s="173" t="str">
        <f>VLOOKUP(P2914,Tabla_Indicador_Gestion4[#All],3,TRUE)</f>
        <v>Por Ejecutar</v>
      </c>
      <c r="R2914" s="215">
        <f>SUBTOTAL(9,$N$2906:$N2914)</f>
        <v>1</v>
      </c>
      <c r="S2914" s="231">
        <f>SUBTOTAL(9,$O$2906:$O2914)</f>
        <v>0</v>
      </c>
      <c r="T2914" s="231">
        <f>IFERROR(+Revisión_Avance_Periodo!$S2914/Revisión_Avance_Periodo!$R2914,0)</f>
        <v>0</v>
      </c>
      <c r="U2914" s="184"/>
      <c r="V2914" s="185"/>
      <c r="W2914" s="183"/>
      <c r="X2914" s="183"/>
      <c r="Y2914" s="183"/>
      <c r="Z2914" s="186"/>
      <c r="AA2914" s="187"/>
    </row>
    <row r="2915" spans="1:27" x14ac:dyDescent="0.25">
      <c r="A2915" s="94">
        <v>245</v>
      </c>
      <c r="B2915" s="96" t="str">
        <f>CONCATENATE(Revisión_Avance_Periodo!$C2915,";",Revisión_Avance_Periodo!$E2915,";",Revisión_Avance_Periodo!$I2915)</f>
        <v>OE1;PR_10;ACT_109</v>
      </c>
      <c r="C2915" s="180" t="s">
        <v>9</v>
      </c>
      <c r="D2915" s="181" t="str">
        <f>VLOOKUP(Revisión_Avance_Periodo!$C2915,Componentes_BD!$F$1:$G$5,2,FALSE)</f>
        <v>Fortalecer la Vigilancia.</v>
      </c>
      <c r="E2915" s="119" t="s">
        <v>12</v>
      </c>
      <c r="F2915" s="95">
        <v>11</v>
      </c>
      <c r="G2915" s="95" t="str">
        <f>VLOOKUP(Revisión_Avance_Periodo!$A2915,BD_Seguimiento_OAP_2019!$A$2:$G$294,7,FALSE)</f>
        <v>PAI</v>
      </c>
      <c r="H2915" s="95" t="str">
        <f>VLOOKUP(Revisión_Avance_Periodo!$A2915,BD_Seguimiento_OAP_2019!$A$2:$J$294,10,FALSE)</f>
        <v>PAI_07 - Rendición de Cuentas</v>
      </c>
      <c r="I2915" s="95" t="s">
        <v>1889</v>
      </c>
      <c r="J2915" s="95" t="str">
        <f>VLOOKUP(Revisión_Avance_Periodo!$I2915,BD_Seguimiento_OAP_2019!$L:$M,2,FALSE)</f>
        <v>Desarrollar una actividad de participación y colaboración abierta a través de Urna de Cristal.</v>
      </c>
      <c r="K2915" s="119" t="s">
        <v>59</v>
      </c>
      <c r="L2915" s="172">
        <v>4.4642857142857152E-4</v>
      </c>
      <c r="M2915" s="182" t="s">
        <v>113</v>
      </c>
      <c r="N2915" s="174">
        <f>INDEX(BD_Seguimiento_OAP_2019!$AH$3:$AS$294,MATCH(Revisión_Avance_Periodo!$I2915,BD_Seguimiento_OAP_2019!$L$3:$L$294,0),MATCH(Revisión_Avance_Periodo!$M2915,BD_Seguimiento_OAP_2019!$AH$2:$AS$2,0))</f>
        <v>0</v>
      </c>
      <c r="O2915" s="174">
        <f>INDEX(BD_Seguimiento_OAP_2019!$AV$3:$BG$294,MATCH(Revisión_Avance_Periodo!$I2915,BD_Seguimiento_OAP_2019!$L$3:$L$294,0),MATCH(Revisión_Avance_Periodo!$M2915,BD_Seguimiento_OAP_2019!$AV$2:$BG$2,0))</f>
        <v>0</v>
      </c>
      <c r="P2915" s="175">
        <f t="shared" si="567"/>
        <v>0</v>
      </c>
      <c r="Q2915" s="182" t="str">
        <f>VLOOKUP(P2915,Tabla_Indicador_Gestion4[#All],3,TRUE)</f>
        <v>Por Ejecutar</v>
      </c>
      <c r="R2915" s="215">
        <f>SUBTOTAL(9,$N$2906:$N2915)</f>
        <v>1</v>
      </c>
      <c r="S2915" s="231">
        <f>SUBTOTAL(9,$O$2906:$O2915)</f>
        <v>0</v>
      </c>
      <c r="T2915" s="231">
        <f>IFERROR(+Revisión_Avance_Periodo!$S2915/Revisión_Avance_Periodo!$R2915,0)</f>
        <v>0</v>
      </c>
      <c r="U2915" s="184"/>
      <c r="V2915" s="185"/>
      <c r="W2915" s="183"/>
      <c r="X2915" s="183"/>
      <c r="Y2915" s="183"/>
      <c r="Z2915" s="186"/>
      <c r="AA2915" s="187"/>
    </row>
    <row r="2916" spans="1:27" x14ac:dyDescent="0.25">
      <c r="A2916" s="88">
        <v>245</v>
      </c>
      <c r="B2916" s="91" t="str">
        <f>CONCATENATE(Revisión_Avance_Periodo!$C2916,";",Revisión_Avance_Periodo!$E2916,";",Revisión_Avance_Periodo!$I2916)</f>
        <v>OE1;PR_10;ACT_109</v>
      </c>
      <c r="C2916" s="170" t="s">
        <v>9</v>
      </c>
      <c r="D2916" s="171" t="str">
        <f>VLOOKUP(Revisión_Avance_Periodo!$C2916,Componentes_BD!$F$1:$G$5,2,FALSE)</f>
        <v>Fortalecer la Vigilancia.</v>
      </c>
      <c r="E2916" s="106" t="s">
        <v>12</v>
      </c>
      <c r="F2916" s="89">
        <v>11</v>
      </c>
      <c r="G2916" s="89" t="str">
        <f>VLOOKUP(Revisión_Avance_Periodo!$A2916,BD_Seguimiento_OAP_2019!$A$2:$G$294,7,FALSE)</f>
        <v>PAI</v>
      </c>
      <c r="H2916" s="89" t="str">
        <f>VLOOKUP(Revisión_Avance_Periodo!$A2916,BD_Seguimiento_OAP_2019!$A$2:$J$294,10,FALSE)</f>
        <v>PAI_07 - Rendición de Cuentas</v>
      </c>
      <c r="I2916" s="89" t="s">
        <v>1889</v>
      </c>
      <c r="J2916" s="89" t="str">
        <f>VLOOKUP(Revisión_Avance_Periodo!$I2916,BD_Seguimiento_OAP_2019!$L:$M,2,FALSE)</f>
        <v>Desarrollar una actividad de participación y colaboración abierta a través de Urna de Cristal.</v>
      </c>
      <c r="K2916" s="106" t="s">
        <v>59</v>
      </c>
      <c r="L2916" s="172">
        <v>4.4642857142857152E-4</v>
      </c>
      <c r="M2916" s="173" t="s">
        <v>114</v>
      </c>
      <c r="N2916" s="174">
        <f>INDEX(BD_Seguimiento_OAP_2019!$AH$3:$AS$294,MATCH(Revisión_Avance_Periodo!$I2916,BD_Seguimiento_OAP_2019!$L$3:$L$294,0),MATCH(Revisión_Avance_Periodo!$M2916,BD_Seguimiento_OAP_2019!$AH$2:$AS$2,0))</f>
        <v>0</v>
      </c>
      <c r="O2916" s="174">
        <f>INDEX(BD_Seguimiento_OAP_2019!$AV$3:$BG$294,MATCH(Revisión_Avance_Periodo!$I2916,BD_Seguimiento_OAP_2019!$L$3:$L$294,0),MATCH(Revisión_Avance_Periodo!$M2916,BD_Seguimiento_OAP_2019!$AV$2:$BG$2,0))</f>
        <v>0</v>
      </c>
      <c r="P2916" s="175">
        <f t="shared" si="567"/>
        <v>0</v>
      </c>
      <c r="Q2916" s="173" t="str">
        <f>VLOOKUP(P2916,Tabla_Indicador_Gestion4[#All],3,TRUE)</f>
        <v>Por Ejecutar</v>
      </c>
      <c r="R2916" s="215">
        <f>SUBTOTAL(9,$N$2906:$N2916)</f>
        <v>1</v>
      </c>
      <c r="S2916" s="231">
        <f>SUBTOTAL(9,$O$2906:$O2916)</f>
        <v>0</v>
      </c>
      <c r="T2916" s="231">
        <f>IFERROR(+Revisión_Avance_Periodo!$S2916/Revisión_Avance_Periodo!$R2916,0)</f>
        <v>0</v>
      </c>
      <c r="U2916" s="184"/>
      <c r="V2916" s="185"/>
      <c r="W2916" s="183"/>
      <c r="X2916" s="183"/>
      <c r="Y2916" s="183"/>
      <c r="Z2916" s="186"/>
      <c r="AA2916" s="187"/>
    </row>
    <row r="2917" spans="1:27" ht="15.75" thickBot="1" x14ac:dyDescent="0.3">
      <c r="A2917" s="94">
        <v>245</v>
      </c>
      <c r="B2917" s="96" t="str">
        <f>CONCATENATE(Revisión_Avance_Periodo!$C2917,";",Revisión_Avance_Periodo!$E2917,";",Revisión_Avance_Periodo!$I2917)</f>
        <v>OE1;PR_10;ACT_109</v>
      </c>
      <c r="C2917" s="180" t="s">
        <v>9</v>
      </c>
      <c r="D2917" s="181" t="str">
        <f>VLOOKUP(Revisión_Avance_Periodo!$C2917,Componentes_BD!$F$1:$G$5,2,FALSE)</f>
        <v>Fortalecer la Vigilancia.</v>
      </c>
      <c r="E2917" s="119" t="s">
        <v>12</v>
      </c>
      <c r="F2917" s="95">
        <v>11</v>
      </c>
      <c r="G2917" s="95" t="str">
        <f>VLOOKUP(Revisión_Avance_Periodo!$A2917,BD_Seguimiento_OAP_2019!$A$2:$G$294,7,FALSE)</f>
        <v>PAI</v>
      </c>
      <c r="H2917" s="95" t="str">
        <f>VLOOKUP(Revisión_Avance_Periodo!$A2917,BD_Seguimiento_OAP_2019!$A$2:$J$294,10,FALSE)</f>
        <v>PAI_07 - Rendición de Cuentas</v>
      </c>
      <c r="I2917" s="95" t="s">
        <v>1889</v>
      </c>
      <c r="J2917" s="95" t="str">
        <f>VLOOKUP(Revisión_Avance_Periodo!$I2917,BD_Seguimiento_OAP_2019!$L:$M,2,FALSE)</f>
        <v>Desarrollar una actividad de participación y colaboración abierta a través de Urna de Cristal.</v>
      </c>
      <c r="K2917" s="119" t="s">
        <v>59</v>
      </c>
      <c r="L2917" s="172">
        <v>4.4642857142857152E-4</v>
      </c>
      <c r="M2917" s="182" t="s">
        <v>115</v>
      </c>
      <c r="N2917" s="174">
        <f>INDEX(BD_Seguimiento_OAP_2019!$AH$3:$AS$294,MATCH(Revisión_Avance_Periodo!$I2917,BD_Seguimiento_OAP_2019!$L$3:$L$294,0),MATCH(Revisión_Avance_Periodo!$M2917,BD_Seguimiento_OAP_2019!$AH$2:$AS$2,0))</f>
        <v>0</v>
      </c>
      <c r="O2917" s="174">
        <f>INDEX(BD_Seguimiento_OAP_2019!$AV$3:$BG$294,MATCH(Revisión_Avance_Periodo!$I2917,BD_Seguimiento_OAP_2019!$L$3:$L$294,0),MATCH(Revisión_Avance_Periodo!$M2917,BD_Seguimiento_OAP_2019!$AV$2:$BG$2,0))</f>
        <v>0</v>
      </c>
      <c r="P2917" s="175">
        <f t="shared" si="567"/>
        <v>0</v>
      </c>
      <c r="Q2917" s="182" t="str">
        <f>VLOOKUP(P2917,Tabla_Indicador_Gestion4[#All],3,TRUE)</f>
        <v>Por Ejecutar</v>
      </c>
      <c r="R2917" s="215">
        <f>SUBTOTAL(9,$N$2906:$N2917)</f>
        <v>1</v>
      </c>
      <c r="S2917" s="231">
        <f>SUBTOTAL(9,$O$2906:$O2917)</f>
        <v>0</v>
      </c>
      <c r="T2917" s="231">
        <f>IFERROR(+Revisión_Avance_Periodo!$S2917/Revisión_Avance_Periodo!$R2917,0)</f>
        <v>0</v>
      </c>
      <c r="U2917" s="184"/>
      <c r="V2917" s="185"/>
      <c r="W2917" s="183"/>
      <c r="X2917" s="183"/>
      <c r="Y2917" s="183"/>
      <c r="Z2917" s="186"/>
      <c r="AA2917" s="187"/>
    </row>
    <row r="2918" spans="1:27" x14ac:dyDescent="0.25">
      <c r="A2918" s="88">
        <v>246</v>
      </c>
      <c r="B2918" s="91" t="str">
        <f>CONCATENATE(Revisión_Avance_Periodo!$C2918,";",Revisión_Avance_Periodo!$E2918,";",Revisión_Avance_Periodo!$I2918)</f>
        <v>OE1;PR_10;ACT_110</v>
      </c>
      <c r="C2918" s="170" t="s">
        <v>9</v>
      </c>
      <c r="D2918" s="171" t="str">
        <f>VLOOKUP(Revisión_Avance_Periodo!$C2918,Componentes_BD!$F$1:$G$5,2,FALSE)</f>
        <v>Fortalecer la Vigilancia.</v>
      </c>
      <c r="E2918" s="106" t="s">
        <v>12</v>
      </c>
      <c r="F2918" s="89">
        <v>11</v>
      </c>
      <c r="G2918" s="89" t="str">
        <f>VLOOKUP(Revisión_Avance_Periodo!$A2918,BD_Seguimiento_OAP_2019!$A$2:$G$294,7,FALSE)</f>
        <v>PAI</v>
      </c>
      <c r="H2918" s="89" t="str">
        <f>VLOOKUP(Revisión_Avance_Periodo!$A2918,BD_Seguimiento_OAP_2019!$A$2:$J$294,10,FALSE)</f>
        <v>PAI_07 - Rendición de Cuentas</v>
      </c>
      <c r="I2918" s="89" t="s">
        <v>1891</v>
      </c>
      <c r="J2918" s="89" t="str">
        <f>VLOOKUP(Revisión_Avance_Periodo!$I2918,BD_Seguimiento_OAP_2019!$L:$M,2,FALSE)</f>
        <v>Evaluar actividades de sensibilización</v>
      </c>
      <c r="K2918" s="106" t="s">
        <v>59</v>
      </c>
      <c r="L2918" s="172">
        <v>4.4642857142857152E-4</v>
      </c>
      <c r="M2918" s="173" t="s">
        <v>104</v>
      </c>
      <c r="N2918" s="190">
        <f>INDEX(BD_Seguimiento_OAP_2019!$AH$3:$AS$294,MATCH(Revisión_Avance_Periodo!$I2918,BD_Seguimiento_OAP_2019!$L$3:$L$294,0),MATCH(Revisión_Avance_Periodo!$M2918,BD_Seguimiento_OAP_2019!$AH$2:$AS$2,0))</f>
        <v>0</v>
      </c>
      <c r="O2918" s="190">
        <f>INDEX(BD_Seguimiento_OAP_2019!$AV$3:$BG$294,MATCH(Revisión_Avance_Periodo!$I2918,BD_Seguimiento_OAP_2019!$L$3:$L$294,0),MATCH(Revisión_Avance_Periodo!$M2918,BD_Seguimiento_OAP_2019!$AV$2:$BG$2,0))</f>
        <v>0</v>
      </c>
      <c r="P2918" s="175">
        <f t="shared" si="567"/>
        <v>0</v>
      </c>
      <c r="Q2918" s="173" t="str">
        <f>VLOOKUP(P2918,Tabla_Indicador_Gestion4[#All],3,TRUE)</f>
        <v>Por Ejecutar</v>
      </c>
      <c r="R2918" s="232">
        <f>SUBTOTAL(9,$N$2918:$N2918)</f>
        <v>0</v>
      </c>
      <c r="S2918" s="233">
        <f>SUBTOTAL(9,$O$2918:$O2918)</f>
        <v>0</v>
      </c>
      <c r="T2918" s="234">
        <f>IFERROR(+Revisión_Avance_Periodo!$S2918/Revisión_Avance_Periodo!$R2918,0)</f>
        <v>0</v>
      </c>
      <c r="U2918" s="191">
        <f>SUBTOTAL(9,N2918:N2929)</f>
        <v>1</v>
      </c>
      <c r="V2918" s="192">
        <f>SUBTOTAL(9,O2918:O2929)</f>
        <v>0</v>
      </c>
      <c r="W2918" s="176">
        <f t="shared" ref="W2918" si="568">+V2918/U2918</f>
        <v>0</v>
      </c>
      <c r="X2918" s="176"/>
      <c r="Y2918" s="176">
        <f>100%-Revisión_Avance_Periodo!$W2918</f>
        <v>1</v>
      </c>
      <c r="Z2918" s="178" t="str">
        <f>VLOOKUP(W2918,Tabla_Indicador_Gestion4[],3,TRUE)</f>
        <v>Por Ejecutar</v>
      </c>
      <c r="AA2918" s="179">
        <f>Revisión_Avance_Periodo!$W2918*Revisión_Avance_Periodo!$L2918</f>
        <v>0</v>
      </c>
    </row>
    <row r="2919" spans="1:27" x14ac:dyDescent="0.25">
      <c r="A2919" s="94">
        <v>246</v>
      </c>
      <c r="B2919" s="96" t="str">
        <f>CONCATENATE(Revisión_Avance_Periodo!$C2919,";",Revisión_Avance_Periodo!$E2919,";",Revisión_Avance_Periodo!$I2919)</f>
        <v>OE1;PR_10;ACT_110</v>
      </c>
      <c r="C2919" s="180" t="s">
        <v>9</v>
      </c>
      <c r="D2919" s="181" t="str">
        <f>VLOOKUP(Revisión_Avance_Periodo!$C2919,Componentes_BD!$F$1:$G$5,2,FALSE)</f>
        <v>Fortalecer la Vigilancia.</v>
      </c>
      <c r="E2919" s="119" t="s">
        <v>12</v>
      </c>
      <c r="F2919" s="95">
        <v>11</v>
      </c>
      <c r="G2919" s="95" t="str">
        <f>VLOOKUP(Revisión_Avance_Periodo!$A2919,BD_Seguimiento_OAP_2019!$A$2:$G$294,7,FALSE)</f>
        <v>PAI</v>
      </c>
      <c r="H2919" s="95" t="str">
        <f>VLOOKUP(Revisión_Avance_Periodo!$A2919,BD_Seguimiento_OAP_2019!$A$2:$J$294,10,FALSE)</f>
        <v>PAI_07 - Rendición de Cuentas</v>
      </c>
      <c r="I2919" s="95" t="s">
        <v>1891</v>
      </c>
      <c r="J2919" s="95" t="str">
        <f>VLOOKUP(Revisión_Avance_Periodo!$I2919,BD_Seguimiento_OAP_2019!$L:$M,2,FALSE)</f>
        <v>Evaluar actividades de sensibilización</v>
      </c>
      <c r="K2919" s="119" t="s">
        <v>59</v>
      </c>
      <c r="L2919" s="172">
        <v>4.4642857142857152E-4</v>
      </c>
      <c r="M2919" s="182" t="s">
        <v>105</v>
      </c>
      <c r="N2919" s="190">
        <f>INDEX(BD_Seguimiento_OAP_2019!$AH$3:$AS$294,MATCH(Revisión_Avance_Periodo!$I2919,BD_Seguimiento_OAP_2019!$L$3:$L$294,0),MATCH(Revisión_Avance_Periodo!$M2919,BD_Seguimiento_OAP_2019!$AH$2:$AS$2,0))</f>
        <v>0</v>
      </c>
      <c r="O2919" s="190">
        <f>INDEX(BD_Seguimiento_OAP_2019!$AV$3:$BG$294,MATCH(Revisión_Avance_Periodo!$I2919,BD_Seguimiento_OAP_2019!$L$3:$L$294,0),MATCH(Revisión_Avance_Periodo!$M2919,BD_Seguimiento_OAP_2019!$AV$2:$BG$2,0))</f>
        <v>0</v>
      </c>
      <c r="P2919" s="175">
        <f t="shared" si="567"/>
        <v>0</v>
      </c>
      <c r="Q2919" s="182" t="str">
        <f>VLOOKUP(P2919,Tabla_Indicador_Gestion4[#All],3,TRUE)</f>
        <v>Por Ejecutar</v>
      </c>
      <c r="R2919" s="229">
        <f>SUBTOTAL(9,$N$2918:$N2919)</f>
        <v>0</v>
      </c>
      <c r="S2919" s="230">
        <f>SUBTOTAL(9,$O$2918:$O2919)</f>
        <v>0</v>
      </c>
      <c r="T2919" s="231">
        <f>IFERROR(+Revisión_Avance_Periodo!$S2919/Revisión_Avance_Periodo!$R2919,0)</f>
        <v>0</v>
      </c>
      <c r="U2919" s="184"/>
      <c r="V2919" s="185"/>
      <c r="W2919" s="183"/>
      <c r="X2919" s="183"/>
      <c r="Y2919" s="183"/>
      <c r="Z2919" s="186"/>
      <c r="AA2919" s="187"/>
    </row>
    <row r="2920" spans="1:27" x14ac:dyDescent="0.25">
      <c r="A2920" s="88">
        <v>246</v>
      </c>
      <c r="B2920" s="91" t="str">
        <f>CONCATENATE(Revisión_Avance_Periodo!$C2920,";",Revisión_Avance_Periodo!$E2920,";",Revisión_Avance_Periodo!$I2920)</f>
        <v>OE1;PR_10;ACT_110</v>
      </c>
      <c r="C2920" s="170" t="s">
        <v>9</v>
      </c>
      <c r="D2920" s="171" t="str">
        <f>VLOOKUP(Revisión_Avance_Periodo!$C2920,Componentes_BD!$F$1:$G$5,2,FALSE)</f>
        <v>Fortalecer la Vigilancia.</v>
      </c>
      <c r="E2920" s="106" t="s">
        <v>12</v>
      </c>
      <c r="F2920" s="89">
        <v>11</v>
      </c>
      <c r="G2920" s="89" t="str">
        <f>VLOOKUP(Revisión_Avance_Periodo!$A2920,BD_Seguimiento_OAP_2019!$A$2:$G$294,7,FALSE)</f>
        <v>PAI</v>
      </c>
      <c r="H2920" s="89" t="str">
        <f>VLOOKUP(Revisión_Avance_Periodo!$A2920,BD_Seguimiento_OAP_2019!$A$2:$J$294,10,FALSE)</f>
        <v>PAI_07 - Rendición de Cuentas</v>
      </c>
      <c r="I2920" s="89" t="s">
        <v>1891</v>
      </c>
      <c r="J2920" s="89" t="str">
        <f>VLOOKUP(Revisión_Avance_Periodo!$I2920,BD_Seguimiento_OAP_2019!$L:$M,2,FALSE)</f>
        <v>Evaluar actividades de sensibilización</v>
      </c>
      <c r="K2920" s="106" t="s">
        <v>59</v>
      </c>
      <c r="L2920" s="172">
        <v>4.4642857142857152E-4</v>
      </c>
      <c r="M2920" s="173" t="s">
        <v>106</v>
      </c>
      <c r="N2920" s="190">
        <f>INDEX(BD_Seguimiento_OAP_2019!$AH$3:$AS$294,MATCH(Revisión_Avance_Periodo!$I2920,BD_Seguimiento_OAP_2019!$L$3:$L$294,0),MATCH(Revisión_Avance_Periodo!$M2920,BD_Seguimiento_OAP_2019!$AH$2:$AS$2,0))</f>
        <v>0</v>
      </c>
      <c r="O2920" s="190">
        <f>INDEX(BD_Seguimiento_OAP_2019!$AV$3:$BG$294,MATCH(Revisión_Avance_Periodo!$I2920,BD_Seguimiento_OAP_2019!$L$3:$L$294,0),MATCH(Revisión_Avance_Periodo!$M2920,BD_Seguimiento_OAP_2019!$AV$2:$BG$2,0))</f>
        <v>0</v>
      </c>
      <c r="P2920" s="175">
        <f t="shared" si="567"/>
        <v>0</v>
      </c>
      <c r="Q2920" s="173" t="str">
        <f>VLOOKUP(P2920,Tabla_Indicador_Gestion4[#All],3,TRUE)</f>
        <v>Por Ejecutar</v>
      </c>
      <c r="R2920" s="229">
        <f>SUBTOTAL(9,$N$2918:$N2920)</f>
        <v>0</v>
      </c>
      <c r="S2920" s="230">
        <f>SUBTOTAL(9,$O$2918:$O2920)</f>
        <v>0</v>
      </c>
      <c r="T2920" s="231">
        <f>IFERROR(+Revisión_Avance_Periodo!$S2920/Revisión_Avance_Periodo!$R2920,0)</f>
        <v>0</v>
      </c>
      <c r="U2920" s="184"/>
      <c r="V2920" s="185"/>
      <c r="W2920" s="183"/>
      <c r="X2920" s="183"/>
      <c r="Y2920" s="183"/>
      <c r="Z2920" s="186"/>
      <c r="AA2920" s="187"/>
    </row>
    <row r="2921" spans="1:27" x14ac:dyDescent="0.25">
      <c r="A2921" s="94">
        <v>246</v>
      </c>
      <c r="B2921" s="96" t="str">
        <f>CONCATENATE(Revisión_Avance_Periodo!$C2921,";",Revisión_Avance_Periodo!$E2921,";",Revisión_Avance_Periodo!$I2921)</f>
        <v>OE1;PR_10;ACT_110</v>
      </c>
      <c r="C2921" s="180" t="s">
        <v>9</v>
      </c>
      <c r="D2921" s="181" t="str">
        <f>VLOOKUP(Revisión_Avance_Periodo!$C2921,Componentes_BD!$F$1:$G$5,2,FALSE)</f>
        <v>Fortalecer la Vigilancia.</v>
      </c>
      <c r="E2921" s="119" t="s">
        <v>12</v>
      </c>
      <c r="F2921" s="95">
        <v>11</v>
      </c>
      <c r="G2921" s="95" t="str">
        <f>VLOOKUP(Revisión_Avance_Periodo!$A2921,BD_Seguimiento_OAP_2019!$A$2:$G$294,7,FALSE)</f>
        <v>PAI</v>
      </c>
      <c r="H2921" s="95" t="str">
        <f>VLOOKUP(Revisión_Avance_Periodo!$A2921,BD_Seguimiento_OAP_2019!$A$2:$J$294,10,FALSE)</f>
        <v>PAI_07 - Rendición de Cuentas</v>
      </c>
      <c r="I2921" s="95" t="s">
        <v>1891</v>
      </c>
      <c r="J2921" s="95" t="str">
        <f>VLOOKUP(Revisión_Avance_Periodo!$I2921,BD_Seguimiento_OAP_2019!$L:$M,2,FALSE)</f>
        <v>Evaluar actividades de sensibilización</v>
      </c>
      <c r="K2921" s="119" t="s">
        <v>59</v>
      </c>
      <c r="L2921" s="172">
        <v>4.4642857142857152E-4</v>
      </c>
      <c r="M2921" s="182" t="s">
        <v>107</v>
      </c>
      <c r="N2921" s="190">
        <f>INDEX(BD_Seguimiento_OAP_2019!$AH$3:$AS$294,MATCH(Revisión_Avance_Periodo!$I2921,BD_Seguimiento_OAP_2019!$L$3:$L$294,0),MATCH(Revisión_Avance_Periodo!$M2921,BD_Seguimiento_OAP_2019!$AH$2:$AS$2,0))</f>
        <v>0</v>
      </c>
      <c r="O2921" s="190">
        <f>INDEX(BD_Seguimiento_OAP_2019!$AV$3:$BG$294,MATCH(Revisión_Avance_Periodo!$I2921,BD_Seguimiento_OAP_2019!$L$3:$L$294,0),MATCH(Revisión_Avance_Periodo!$M2921,BD_Seguimiento_OAP_2019!$AV$2:$BG$2,0))</f>
        <v>0</v>
      </c>
      <c r="P2921" s="175">
        <f t="shared" si="567"/>
        <v>0</v>
      </c>
      <c r="Q2921" s="182" t="str">
        <f>VLOOKUP(P2921,Tabla_Indicador_Gestion4[#All],3,TRUE)</f>
        <v>Por Ejecutar</v>
      </c>
      <c r="R2921" s="229">
        <f>SUBTOTAL(9,$N$2918:$N2921)</f>
        <v>0</v>
      </c>
      <c r="S2921" s="230">
        <f>SUBTOTAL(9,$O$2918:$O2921)</f>
        <v>0</v>
      </c>
      <c r="T2921" s="231">
        <f>IFERROR(+Revisión_Avance_Periodo!$S2921/Revisión_Avance_Periodo!$R2921,0)</f>
        <v>0</v>
      </c>
      <c r="U2921" s="184"/>
      <c r="V2921" s="185"/>
      <c r="W2921" s="183"/>
      <c r="X2921" s="183"/>
      <c r="Y2921" s="183"/>
      <c r="Z2921" s="186"/>
      <c r="AA2921" s="187"/>
    </row>
    <row r="2922" spans="1:27" x14ac:dyDescent="0.25">
      <c r="A2922" s="88">
        <v>246</v>
      </c>
      <c r="B2922" s="91" t="str">
        <f>CONCATENATE(Revisión_Avance_Periodo!$C2922,";",Revisión_Avance_Periodo!$E2922,";",Revisión_Avance_Periodo!$I2922)</f>
        <v>OE1;PR_10;ACT_110</v>
      </c>
      <c r="C2922" s="170" t="s">
        <v>9</v>
      </c>
      <c r="D2922" s="171" t="str">
        <f>VLOOKUP(Revisión_Avance_Periodo!$C2922,Componentes_BD!$F$1:$G$5,2,FALSE)</f>
        <v>Fortalecer la Vigilancia.</v>
      </c>
      <c r="E2922" s="106" t="s">
        <v>12</v>
      </c>
      <c r="F2922" s="89">
        <v>11</v>
      </c>
      <c r="G2922" s="89" t="str">
        <f>VLOOKUP(Revisión_Avance_Periodo!$A2922,BD_Seguimiento_OAP_2019!$A$2:$G$294,7,FALSE)</f>
        <v>PAI</v>
      </c>
      <c r="H2922" s="89" t="str">
        <f>VLOOKUP(Revisión_Avance_Periodo!$A2922,BD_Seguimiento_OAP_2019!$A$2:$J$294,10,FALSE)</f>
        <v>PAI_07 - Rendición de Cuentas</v>
      </c>
      <c r="I2922" s="89" t="s">
        <v>1891</v>
      </c>
      <c r="J2922" s="89" t="str">
        <f>VLOOKUP(Revisión_Avance_Periodo!$I2922,BD_Seguimiento_OAP_2019!$L:$M,2,FALSE)</f>
        <v>Evaluar actividades de sensibilización</v>
      </c>
      <c r="K2922" s="106" t="s">
        <v>59</v>
      </c>
      <c r="L2922" s="172">
        <v>4.4642857142857152E-4</v>
      </c>
      <c r="M2922" s="173" t="s">
        <v>108</v>
      </c>
      <c r="N2922" s="190">
        <f>INDEX(BD_Seguimiento_OAP_2019!$AH$3:$AS$294,MATCH(Revisión_Avance_Periodo!$I2922,BD_Seguimiento_OAP_2019!$L$3:$L$294,0),MATCH(Revisión_Avance_Periodo!$M2922,BD_Seguimiento_OAP_2019!$AH$2:$AS$2,0))</f>
        <v>0</v>
      </c>
      <c r="O2922" s="190">
        <f>INDEX(BD_Seguimiento_OAP_2019!$AV$3:$BG$294,MATCH(Revisión_Avance_Periodo!$I2922,BD_Seguimiento_OAP_2019!$L$3:$L$294,0),MATCH(Revisión_Avance_Periodo!$M2922,BD_Seguimiento_OAP_2019!$AV$2:$BG$2,0))</f>
        <v>0</v>
      </c>
      <c r="P2922" s="175">
        <f t="shared" si="567"/>
        <v>0</v>
      </c>
      <c r="Q2922" s="173" t="str">
        <f>VLOOKUP(P2922,Tabla_Indicador_Gestion4[#All],3,TRUE)</f>
        <v>Por Ejecutar</v>
      </c>
      <c r="R2922" s="229">
        <f>SUBTOTAL(9,$N$2918:$N2922)</f>
        <v>0</v>
      </c>
      <c r="S2922" s="230">
        <f>SUBTOTAL(9,$O$2918:$O2922)</f>
        <v>0</v>
      </c>
      <c r="T2922" s="231">
        <f>IFERROR(+Revisión_Avance_Periodo!$S2922/Revisión_Avance_Periodo!$R2922,0)</f>
        <v>0</v>
      </c>
      <c r="U2922" s="184"/>
      <c r="V2922" s="185"/>
      <c r="W2922" s="183"/>
      <c r="X2922" s="183"/>
      <c r="Y2922" s="183"/>
      <c r="Z2922" s="186"/>
      <c r="AA2922" s="187"/>
    </row>
    <row r="2923" spans="1:27" x14ac:dyDescent="0.25">
      <c r="A2923" s="94">
        <v>246</v>
      </c>
      <c r="B2923" s="96" t="str">
        <f>CONCATENATE(Revisión_Avance_Periodo!$C2923,";",Revisión_Avance_Periodo!$E2923,";",Revisión_Avance_Periodo!$I2923)</f>
        <v>OE1;PR_10;ACT_110</v>
      </c>
      <c r="C2923" s="180" t="s">
        <v>9</v>
      </c>
      <c r="D2923" s="181" t="str">
        <f>VLOOKUP(Revisión_Avance_Periodo!$C2923,Componentes_BD!$F$1:$G$5,2,FALSE)</f>
        <v>Fortalecer la Vigilancia.</v>
      </c>
      <c r="E2923" s="119" t="s">
        <v>12</v>
      </c>
      <c r="F2923" s="95">
        <v>11</v>
      </c>
      <c r="G2923" s="95" t="str">
        <f>VLOOKUP(Revisión_Avance_Periodo!$A2923,BD_Seguimiento_OAP_2019!$A$2:$G$294,7,FALSE)</f>
        <v>PAI</v>
      </c>
      <c r="H2923" s="95" t="str">
        <f>VLOOKUP(Revisión_Avance_Periodo!$A2923,BD_Seguimiento_OAP_2019!$A$2:$J$294,10,FALSE)</f>
        <v>PAI_07 - Rendición de Cuentas</v>
      </c>
      <c r="I2923" s="95" t="s">
        <v>1891</v>
      </c>
      <c r="J2923" s="95" t="str">
        <f>VLOOKUP(Revisión_Avance_Periodo!$I2923,BD_Seguimiento_OAP_2019!$L:$M,2,FALSE)</f>
        <v>Evaluar actividades de sensibilización</v>
      </c>
      <c r="K2923" s="119" t="s">
        <v>59</v>
      </c>
      <c r="L2923" s="172">
        <v>4.4642857142857152E-4</v>
      </c>
      <c r="M2923" s="182" t="s">
        <v>109</v>
      </c>
      <c r="N2923" s="190">
        <f>INDEX(BD_Seguimiento_OAP_2019!$AH$3:$AS$294,MATCH(Revisión_Avance_Periodo!$I2923,BD_Seguimiento_OAP_2019!$L$3:$L$294,0),MATCH(Revisión_Avance_Periodo!$M2923,BD_Seguimiento_OAP_2019!$AH$2:$AS$2,0))</f>
        <v>0</v>
      </c>
      <c r="O2923" s="190">
        <f>INDEX(BD_Seguimiento_OAP_2019!$AV$3:$BG$294,MATCH(Revisión_Avance_Periodo!$I2923,BD_Seguimiento_OAP_2019!$L$3:$L$294,0),MATCH(Revisión_Avance_Periodo!$M2923,BD_Seguimiento_OAP_2019!$AV$2:$BG$2,0))</f>
        <v>0</v>
      </c>
      <c r="P2923" s="175">
        <f t="shared" si="567"/>
        <v>0</v>
      </c>
      <c r="Q2923" s="182" t="str">
        <f>VLOOKUP(P2923,Tabla_Indicador_Gestion4[#All],3,TRUE)</f>
        <v>Por Ejecutar</v>
      </c>
      <c r="R2923" s="229">
        <f>SUBTOTAL(9,$N$2918:$N2923)</f>
        <v>0</v>
      </c>
      <c r="S2923" s="230">
        <f>SUBTOTAL(9,$O$2918:$O2923)</f>
        <v>0</v>
      </c>
      <c r="T2923" s="231">
        <f>IFERROR(+Revisión_Avance_Periodo!$S2923/Revisión_Avance_Periodo!$R2923,0)</f>
        <v>0</v>
      </c>
      <c r="U2923" s="184"/>
      <c r="V2923" s="185"/>
      <c r="W2923" s="183"/>
      <c r="X2923" s="183"/>
      <c r="Y2923" s="183"/>
      <c r="Z2923" s="186"/>
      <c r="AA2923" s="187"/>
    </row>
    <row r="2924" spans="1:27" x14ac:dyDescent="0.25">
      <c r="A2924" s="88">
        <v>246</v>
      </c>
      <c r="B2924" s="91" t="str">
        <f>CONCATENATE(Revisión_Avance_Periodo!$C2924,";",Revisión_Avance_Periodo!$E2924,";",Revisión_Avance_Periodo!$I2924)</f>
        <v>OE1;PR_10;ACT_110</v>
      </c>
      <c r="C2924" s="170" t="s">
        <v>9</v>
      </c>
      <c r="D2924" s="171" t="str">
        <f>VLOOKUP(Revisión_Avance_Periodo!$C2924,Componentes_BD!$F$1:$G$5,2,FALSE)</f>
        <v>Fortalecer la Vigilancia.</v>
      </c>
      <c r="E2924" s="106" t="s">
        <v>12</v>
      </c>
      <c r="F2924" s="89">
        <v>11</v>
      </c>
      <c r="G2924" s="89" t="str">
        <f>VLOOKUP(Revisión_Avance_Periodo!$A2924,BD_Seguimiento_OAP_2019!$A$2:$G$294,7,FALSE)</f>
        <v>PAI</v>
      </c>
      <c r="H2924" s="89" t="str">
        <f>VLOOKUP(Revisión_Avance_Periodo!$A2924,BD_Seguimiento_OAP_2019!$A$2:$J$294,10,FALSE)</f>
        <v>PAI_07 - Rendición de Cuentas</v>
      </c>
      <c r="I2924" s="89" t="s">
        <v>1891</v>
      </c>
      <c r="J2924" s="89" t="str">
        <f>VLOOKUP(Revisión_Avance_Periodo!$I2924,BD_Seguimiento_OAP_2019!$L:$M,2,FALSE)</f>
        <v>Evaluar actividades de sensibilización</v>
      </c>
      <c r="K2924" s="106" t="s">
        <v>59</v>
      </c>
      <c r="L2924" s="172">
        <v>4.4642857142857152E-4</v>
      </c>
      <c r="M2924" s="173" t="s">
        <v>110</v>
      </c>
      <c r="N2924" s="190">
        <f>INDEX(BD_Seguimiento_OAP_2019!$AH$3:$AS$294,MATCH(Revisión_Avance_Periodo!$I2924,BD_Seguimiento_OAP_2019!$L$3:$L$294,0),MATCH(Revisión_Avance_Periodo!$M2924,BD_Seguimiento_OAP_2019!$AH$2:$AS$2,0))</f>
        <v>0</v>
      </c>
      <c r="O2924" s="190">
        <f>INDEX(BD_Seguimiento_OAP_2019!$AV$3:$BG$294,MATCH(Revisión_Avance_Periodo!$I2924,BD_Seguimiento_OAP_2019!$L$3:$L$294,0),MATCH(Revisión_Avance_Periodo!$M2924,BD_Seguimiento_OAP_2019!$AV$2:$BG$2,0))</f>
        <v>0</v>
      </c>
      <c r="P2924" s="175">
        <f t="shared" si="567"/>
        <v>0</v>
      </c>
      <c r="Q2924" s="173" t="str">
        <f>VLOOKUP(P2924,Tabla_Indicador_Gestion4[#All],3,TRUE)</f>
        <v>Por Ejecutar</v>
      </c>
      <c r="R2924" s="229">
        <f>SUBTOTAL(9,$N$2918:$N2924)</f>
        <v>0</v>
      </c>
      <c r="S2924" s="230">
        <f>SUBTOTAL(9,$O$2918:$O2924)</f>
        <v>0</v>
      </c>
      <c r="T2924" s="231">
        <f>IFERROR(+Revisión_Avance_Periodo!$S2924/Revisión_Avance_Periodo!$R2924,0)</f>
        <v>0</v>
      </c>
      <c r="U2924" s="184"/>
      <c r="V2924" s="185"/>
      <c r="W2924" s="183"/>
      <c r="X2924" s="183"/>
      <c r="Y2924" s="183"/>
      <c r="Z2924" s="186"/>
      <c r="AA2924" s="187"/>
    </row>
    <row r="2925" spans="1:27" x14ac:dyDescent="0.25">
      <c r="A2925" s="94">
        <v>246</v>
      </c>
      <c r="B2925" s="96" t="str">
        <f>CONCATENATE(Revisión_Avance_Periodo!$C2925,";",Revisión_Avance_Periodo!$E2925,";",Revisión_Avance_Periodo!$I2925)</f>
        <v>OE1;PR_10;ACT_110</v>
      </c>
      <c r="C2925" s="180" t="s">
        <v>9</v>
      </c>
      <c r="D2925" s="181" t="str">
        <f>VLOOKUP(Revisión_Avance_Periodo!$C2925,Componentes_BD!$F$1:$G$5,2,FALSE)</f>
        <v>Fortalecer la Vigilancia.</v>
      </c>
      <c r="E2925" s="119" t="s">
        <v>12</v>
      </c>
      <c r="F2925" s="95">
        <v>11</v>
      </c>
      <c r="G2925" s="95" t="str">
        <f>VLOOKUP(Revisión_Avance_Periodo!$A2925,BD_Seguimiento_OAP_2019!$A$2:$G$294,7,FALSE)</f>
        <v>PAI</v>
      </c>
      <c r="H2925" s="95" t="str">
        <f>VLOOKUP(Revisión_Avance_Periodo!$A2925,BD_Seguimiento_OAP_2019!$A$2:$J$294,10,FALSE)</f>
        <v>PAI_07 - Rendición de Cuentas</v>
      </c>
      <c r="I2925" s="95" t="s">
        <v>1891</v>
      </c>
      <c r="J2925" s="95" t="str">
        <f>VLOOKUP(Revisión_Avance_Periodo!$I2925,BD_Seguimiento_OAP_2019!$L:$M,2,FALSE)</f>
        <v>Evaluar actividades de sensibilización</v>
      </c>
      <c r="K2925" s="119" t="s">
        <v>59</v>
      </c>
      <c r="L2925" s="172">
        <v>4.4642857142857152E-4</v>
      </c>
      <c r="M2925" s="182" t="s">
        <v>111</v>
      </c>
      <c r="N2925" s="190">
        <f>INDEX(BD_Seguimiento_OAP_2019!$AH$3:$AS$294,MATCH(Revisión_Avance_Periodo!$I2925,BD_Seguimiento_OAP_2019!$L$3:$L$294,0),MATCH(Revisión_Avance_Periodo!$M2925,BD_Seguimiento_OAP_2019!$AH$2:$AS$2,0))</f>
        <v>0</v>
      </c>
      <c r="O2925" s="190">
        <f>INDEX(BD_Seguimiento_OAP_2019!$AV$3:$BG$294,MATCH(Revisión_Avance_Periodo!$I2925,BD_Seguimiento_OAP_2019!$L$3:$L$294,0),MATCH(Revisión_Avance_Periodo!$M2925,BD_Seguimiento_OAP_2019!$AV$2:$BG$2,0))</f>
        <v>0</v>
      </c>
      <c r="P2925" s="175">
        <f t="shared" si="567"/>
        <v>0</v>
      </c>
      <c r="Q2925" s="182" t="str">
        <f>VLOOKUP(P2925,Tabla_Indicador_Gestion4[#All],3,TRUE)</f>
        <v>Por Ejecutar</v>
      </c>
      <c r="R2925" s="229">
        <f>SUBTOTAL(9,$N$2918:$N2925)</f>
        <v>0</v>
      </c>
      <c r="S2925" s="230">
        <f>SUBTOTAL(9,$O$2918:$O2925)</f>
        <v>0</v>
      </c>
      <c r="T2925" s="231">
        <f>IFERROR(+Revisión_Avance_Periodo!$S2925/Revisión_Avance_Periodo!$R2925,0)</f>
        <v>0</v>
      </c>
      <c r="U2925" s="184"/>
      <c r="V2925" s="185"/>
      <c r="W2925" s="183"/>
      <c r="X2925" s="183"/>
      <c r="Y2925" s="183"/>
      <c r="Z2925" s="186"/>
      <c r="AA2925" s="187"/>
    </row>
    <row r="2926" spans="1:27" x14ac:dyDescent="0.25">
      <c r="A2926" s="88">
        <v>246</v>
      </c>
      <c r="B2926" s="91" t="str">
        <f>CONCATENATE(Revisión_Avance_Periodo!$C2926,";",Revisión_Avance_Periodo!$E2926,";",Revisión_Avance_Periodo!$I2926)</f>
        <v>OE1;PR_10;ACT_110</v>
      </c>
      <c r="C2926" s="170" t="s">
        <v>9</v>
      </c>
      <c r="D2926" s="171" t="str">
        <f>VLOOKUP(Revisión_Avance_Periodo!$C2926,Componentes_BD!$F$1:$G$5,2,FALSE)</f>
        <v>Fortalecer la Vigilancia.</v>
      </c>
      <c r="E2926" s="106" t="s">
        <v>12</v>
      </c>
      <c r="F2926" s="89">
        <v>11</v>
      </c>
      <c r="G2926" s="89" t="str">
        <f>VLOOKUP(Revisión_Avance_Periodo!$A2926,BD_Seguimiento_OAP_2019!$A$2:$G$294,7,FALSE)</f>
        <v>PAI</v>
      </c>
      <c r="H2926" s="89" t="str">
        <f>VLOOKUP(Revisión_Avance_Periodo!$A2926,BD_Seguimiento_OAP_2019!$A$2:$J$294,10,FALSE)</f>
        <v>PAI_07 - Rendición de Cuentas</v>
      </c>
      <c r="I2926" s="89" t="s">
        <v>1891</v>
      </c>
      <c r="J2926" s="89" t="str">
        <f>VLOOKUP(Revisión_Avance_Periodo!$I2926,BD_Seguimiento_OAP_2019!$L:$M,2,FALSE)</f>
        <v>Evaluar actividades de sensibilización</v>
      </c>
      <c r="K2926" s="106" t="s">
        <v>59</v>
      </c>
      <c r="L2926" s="172">
        <v>4.4642857142857152E-4</v>
      </c>
      <c r="M2926" s="173" t="s">
        <v>112</v>
      </c>
      <c r="N2926" s="190">
        <f>INDEX(BD_Seguimiento_OAP_2019!$AH$3:$AS$294,MATCH(Revisión_Avance_Periodo!$I2926,BD_Seguimiento_OAP_2019!$L$3:$L$294,0),MATCH(Revisión_Avance_Periodo!$M2926,BD_Seguimiento_OAP_2019!$AH$2:$AS$2,0))</f>
        <v>0</v>
      </c>
      <c r="O2926" s="190">
        <f>INDEX(BD_Seguimiento_OAP_2019!$AV$3:$BG$294,MATCH(Revisión_Avance_Periodo!$I2926,BD_Seguimiento_OAP_2019!$L$3:$L$294,0),MATCH(Revisión_Avance_Periodo!$M2926,BD_Seguimiento_OAP_2019!$AV$2:$BG$2,0))</f>
        <v>0</v>
      </c>
      <c r="P2926" s="175">
        <f t="shared" si="567"/>
        <v>0</v>
      </c>
      <c r="Q2926" s="173" t="str">
        <f>VLOOKUP(P2926,Tabla_Indicador_Gestion4[#All],3,TRUE)</f>
        <v>Por Ejecutar</v>
      </c>
      <c r="R2926" s="229">
        <f>SUBTOTAL(9,$N$2918:$N2926)</f>
        <v>0</v>
      </c>
      <c r="S2926" s="230">
        <f>SUBTOTAL(9,$O$2918:$O2926)</f>
        <v>0</v>
      </c>
      <c r="T2926" s="231">
        <f>IFERROR(+Revisión_Avance_Periodo!$S2926/Revisión_Avance_Periodo!$R2926,0)</f>
        <v>0</v>
      </c>
      <c r="U2926" s="184"/>
      <c r="V2926" s="185"/>
      <c r="W2926" s="183"/>
      <c r="X2926" s="183"/>
      <c r="Y2926" s="183"/>
      <c r="Z2926" s="186"/>
      <c r="AA2926" s="187"/>
    </row>
    <row r="2927" spans="1:27" x14ac:dyDescent="0.25">
      <c r="A2927" s="94">
        <v>246</v>
      </c>
      <c r="B2927" s="96" t="str">
        <f>CONCATENATE(Revisión_Avance_Periodo!$C2927,";",Revisión_Avance_Periodo!$E2927,";",Revisión_Avance_Periodo!$I2927)</f>
        <v>OE1;PR_10;ACT_110</v>
      </c>
      <c r="C2927" s="180" t="s">
        <v>9</v>
      </c>
      <c r="D2927" s="181" t="str">
        <f>VLOOKUP(Revisión_Avance_Periodo!$C2927,Componentes_BD!$F$1:$G$5,2,FALSE)</f>
        <v>Fortalecer la Vigilancia.</v>
      </c>
      <c r="E2927" s="119" t="s">
        <v>12</v>
      </c>
      <c r="F2927" s="95">
        <v>11</v>
      </c>
      <c r="G2927" s="95" t="str">
        <f>VLOOKUP(Revisión_Avance_Periodo!$A2927,BD_Seguimiento_OAP_2019!$A$2:$G$294,7,FALSE)</f>
        <v>PAI</v>
      </c>
      <c r="H2927" s="95" t="str">
        <f>VLOOKUP(Revisión_Avance_Periodo!$A2927,BD_Seguimiento_OAP_2019!$A$2:$J$294,10,FALSE)</f>
        <v>PAI_07 - Rendición de Cuentas</v>
      </c>
      <c r="I2927" s="95" t="s">
        <v>1891</v>
      </c>
      <c r="J2927" s="95" t="str">
        <f>VLOOKUP(Revisión_Avance_Periodo!$I2927,BD_Seguimiento_OAP_2019!$L:$M,2,FALSE)</f>
        <v>Evaluar actividades de sensibilización</v>
      </c>
      <c r="K2927" s="119" t="s">
        <v>59</v>
      </c>
      <c r="L2927" s="172">
        <v>4.4642857142857152E-4</v>
      </c>
      <c r="M2927" s="182" t="s">
        <v>113</v>
      </c>
      <c r="N2927" s="190">
        <f>INDEX(BD_Seguimiento_OAP_2019!$AH$3:$AS$294,MATCH(Revisión_Avance_Periodo!$I2927,BD_Seguimiento_OAP_2019!$L$3:$L$294,0),MATCH(Revisión_Avance_Periodo!$M2927,BD_Seguimiento_OAP_2019!$AH$2:$AS$2,0))</f>
        <v>0</v>
      </c>
      <c r="O2927" s="190">
        <f>INDEX(BD_Seguimiento_OAP_2019!$AV$3:$BG$294,MATCH(Revisión_Avance_Periodo!$I2927,BD_Seguimiento_OAP_2019!$L$3:$L$294,0),MATCH(Revisión_Avance_Periodo!$M2927,BD_Seguimiento_OAP_2019!$AV$2:$BG$2,0))</f>
        <v>0</v>
      </c>
      <c r="P2927" s="175">
        <f t="shared" si="567"/>
        <v>0</v>
      </c>
      <c r="Q2927" s="182" t="str">
        <f>VLOOKUP(P2927,Tabla_Indicador_Gestion4[#All],3,TRUE)</f>
        <v>Por Ejecutar</v>
      </c>
      <c r="R2927" s="229">
        <f>SUBTOTAL(9,$N$2918:$N2927)</f>
        <v>0</v>
      </c>
      <c r="S2927" s="230">
        <f>SUBTOTAL(9,$O$2918:$O2927)</f>
        <v>0</v>
      </c>
      <c r="T2927" s="231">
        <f>IFERROR(+Revisión_Avance_Periodo!$S2927/Revisión_Avance_Periodo!$R2927,0)</f>
        <v>0</v>
      </c>
      <c r="U2927" s="184"/>
      <c r="V2927" s="185"/>
      <c r="W2927" s="183"/>
      <c r="X2927" s="183"/>
      <c r="Y2927" s="183"/>
      <c r="Z2927" s="186"/>
      <c r="AA2927" s="187"/>
    </row>
    <row r="2928" spans="1:27" x14ac:dyDescent="0.25">
      <c r="A2928" s="88">
        <v>246</v>
      </c>
      <c r="B2928" s="91" t="str">
        <f>CONCATENATE(Revisión_Avance_Periodo!$C2928,";",Revisión_Avance_Periodo!$E2928,";",Revisión_Avance_Periodo!$I2928)</f>
        <v>OE1;PR_10;ACT_110</v>
      </c>
      <c r="C2928" s="170" t="s">
        <v>9</v>
      </c>
      <c r="D2928" s="171" t="str">
        <f>VLOOKUP(Revisión_Avance_Periodo!$C2928,Componentes_BD!$F$1:$G$5,2,FALSE)</f>
        <v>Fortalecer la Vigilancia.</v>
      </c>
      <c r="E2928" s="106" t="s">
        <v>12</v>
      </c>
      <c r="F2928" s="89">
        <v>11</v>
      </c>
      <c r="G2928" s="89" t="str">
        <f>VLOOKUP(Revisión_Avance_Periodo!$A2928,BD_Seguimiento_OAP_2019!$A$2:$G$294,7,FALSE)</f>
        <v>PAI</v>
      </c>
      <c r="H2928" s="89" t="str">
        <f>VLOOKUP(Revisión_Avance_Periodo!$A2928,BD_Seguimiento_OAP_2019!$A$2:$J$294,10,FALSE)</f>
        <v>PAI_07 - Rendición de Cuentas</v>
      </c>
      <c r="I2928" s="89" t="s">
        <v>1891</v>
      </c>
      <c r="J2928" s="89" t="str">
        <f>VLOOKUP(Revisión_Avance_Periodo!$I2928,BD_Seguimiento_OAP_2019!$L:$M,2,FALSE)</f>
        <v>Evaluar actividades de sensibilización</v>
      </c>
      <c r="K2928" s="106" t="s">
        <v>59</v>
      </c>
      <c r="L2928" s="172">
        <v>4.4642857142857152E-4</v>
      </c>
      <c r="M2928" s="173" t="s">
        <v>114</v>
      </c>
      <c r="N2928" s="190">
        <f>INDEX(BD_Seguimiento_OAP_2019!$AH$3:$AS$294,MATCH(Revisión_Avance_Periodo!$I2928,BD_Seguimiento_OAP_2019!$L$3:$L$294,0),MATCH(Revisión_Avance_Periodo!$M2928,BD_Seguimiento_OAP_2019!$AH$2:$AS$2,0))</f>
        <v>1</v>
      </c>
      <c r="O2928" s="190">
        <f>INDEX(BD_Seguimiento_OAP_2019!$AV$3:$BG$294,MATCH(Revisión_Avance_Periodo!$I2928,BD_Seguimiento_OAP_2019!$L$3:$L$294,0),MATCH(Revisión_Avance_Periodo!$M2928,BD_Seguimiento_OAP_2019!$AV$2:$BG$2,0))</f>
        <v>0</v>
      </c>
      <c r="P2928" s="189">
        <f t="shared" si="561"/>
        <v>0</v>
      </c>
      <c r="Q2928" s="173" t="str">
        <f>VLOOKUP(P2928,Tabla_Indicador_Gestion4[#All],3,TRUE)</f>
        <v>Por Ejecutar</v>
      </c>
      <c r="R2928" s="229">
        <f>SUBTOTAL(9,$N$2918:$N2928)</f>
        <v>1</v>
      </c>
      <c r="S2928" s="230">
        <f>SUBTOTAL(9,$O$2918:$O2928)</f>
        <v>0</v>
      </c>
      <c r="T2928" s="231">
        <f>IFERROR(+Revisión_Avance_Periodo!$S2928/Revisión_Avance_Periodo!$R2928,0)</f>
        <v>0</v>
      </c>
      <c r="U2928" s="184"/>
      <c r="V2928" s="185"/>
      <c r="W2928" s="183"/>
      <c r="X2928" s="183"/>
      <c r="Y2928" s="183"/>
      <c r="Z2928" s="186"/>
      <c r="AA2928" s="187"/>
    </row>
    <row r="2929" spans="1:27" ht="15.75" thickBot="1" x14ac:dyDescent="0.3">
      <c r="A2929" s="94">
        <v>246</v>
      </c>
      <c r="B2929" s="96" t="str">
        <f>CONCATENATE(Revisión_Avance_Periodo!$C2929,";",Revisión_Avance_Periodo!$E2929,";",Revisión_Avance_Periodo!$I2929)</f>
        <v>OE1;PR_10;ACT_110</v>
      </c>
      <c r="C2929" s="180" t="s">
        <v>9</v>
      </c>
      <c r="D2929" s="181" t="str">
        <f>VLOOKUP(Revisión_Avance_Periodo!$C2929,Componentes_BD!$F$1:$G$5,2,FALSE)</f>
        <v>Fortalecer la Vigilancia.</v>
      </c>
      <c r="E2929" s="119" t="s">
        <v>12</v>
      </c>
      <c r="F2929" s="95">
        <v>11</v>
      </c>
      <c r="G2929" s="95" t="str">
        <f>VLOOKUP(Revisión_Avance_Periodo!$A2929,BD_Seguimiento_OAP_2019!$A$2:$G$294,7,FALSE)</f>
        <v>PAI</v>
      </c>
      <c r="H2929" s="95" t="str">
        <f>VLOOKUP(Revisión_Avance_Periodo!$A2929,BD_Seguimiento_OAP_2019!$A$2:$J$294,10,FALSE)</f>
        <v>PAI_07 - Rendición de Cuentas</v>
      </c>
      <c r="I2929" s="95" t="s">
        <v>1891</v>
      </c>
      <c r="J2929" s="95" t="str">
        <f>VLOOKUP(Revisión_Avance_Periodo!$I2929,BD_Seguimiento_OAP_2019!$L:$M,2,FALSE)</f>
        <v>Evaluar actividades de sensibilización</v>
      </c>
      <c r="K2929" s="119" t="s">
        <v>59</v>
      </c>
      <c r="L2929" s="172">
        <v>4.4642857142857152E-4</v>
      </c>
      <c r="M2929" s="182" t="s">
        <v>115</v>
      </c>
      <c r="N2929" s="190">
        <f>INDEX(BD_Seguimiento_OAP_2019!$AH$3:$AS$294,MATCH(Revisión_Avance_Periodo!$I2929,BD_Seguimiento_OAP_2019!$L$3:$L$294,0),MATCH(Revisión_Avance_Periodo!$M2929,BD_Seguimiento_OAP_2019!$AH$2:$AS$2,0))</f>
        <v>0</v>
      </c>
      <c r="O2929" s="190">
        <f>INDEX(BD_Seguimiento_OAP_2019!$AV$3:$BG$294,MATCH(Revisión_Avance_Periodo!$I2929,BD_Seguimiento_OAP_2019!$L$3:$L$294,0),MATCH(Revisión_Avance_Periodo!$M2929,BD_Seguimiento_OAP_2019!$AV$2:$BG$2,0))</f>
        <v>0</v>
      </c>
      <c r="P2929" s="175">
        <f t="shared" ref="P2929:P2932" si="569">IFERROR((O2929/N2929),0)</f>
        <v>0</v>
      </c>
      <c r="Q2929" s="182" t="str">
        <f>VLOOKUP(P2929,Tabla_Indicador_Gestion4[#All],3,TRUE)</f>
        <v>Por Ejecutar</v>
      </c>
      <c r="R2929" s="229">
        <f>SUBTOTAL(9,$N$2918:$N2929)</f>
        <v>1</v>
      </c>
      <c r="S2929" s="230">
        <f>SUBTOTAL(9,$O$2918:$O2929)</f>
        <v>0</v>
      </c>
      <c r="T2929" s="231">
        <f>IFERROR(+Revisión_Avance_Periodo!$S2929/Revisión_Avance_Periodo!$R2929,0)</f>
        <v>0</v>
      </c>
      <c r="U2929" s="184"/>
      <c r="V2929" s="185"/>
      <c r="W2929" s="183"/>
      <c r="X2929" s="183"/>
      <c r="Y2929" s="183"/>
      <c r="Z2929" s="186"/>
      <c r="AA2929" s="187"/>
    </row>
    <row r="2930" spans="1:27" x14ac:dyDescent="0.25">
      <c r="A2930" s="88">
        <v>247</v>
      </c>
      <c r="B2930" s="91" t="str">
        <f>CONCATENATE(Revisión_Avance_Periodo!$C2930,";",Revisión_Avance_Periodo!$E2930,";",Revisión_Avance_Periodo!$I2930)</f>
        <v>OE1;PR_10;ACT_111</v>
      </c>
      <c r="C2930" s="170" t="s">
        <v>9</v>
      </c>
      <c r="D2930" s="171" t="str">
        <f>VLOOKUP(Revisión_Avance_Periodo!$C2930,Componentes_BD!$F$1:$G$5,2,FALSE)</f>
        <v>Fortalecer la Vigilancia.</v>
      </c>
      <c r="E2930" s="106" t="s">
        <v>12</v>
      </c>
      <c r="F2930" s="89">
        <v>11</v>
      </c>
      <c r="G2930" s="89" t="str">
        <f>VLOOKUP(Revisión_Avance_Periodo!$A2930,BD_Seguimiento_OAP_2019!$A$2:$G$294,7,FALSE)</f>
        <v>PAI</v>
      </c>
      <c r="H2930" s="89" t="str">
        <f>VLOOKUP(Revisión_Avance_Periodo!$A2930,BD_Seguimiento_OAP_2019!$A$2:$J$294,10,FALSE)</f>
        <v>PAI_07 - Rendición de Cuentas</v>
      </c>
      <c r="I2930" s="89" t="s">
        <v>1893</v>
      </c>
      <c r="J2930" s="89" t="str">
        <f>VLOOKUP(Revisión_Avance_Periodo!$I2930,BD_Seguimiento_OAP_2019!$L:$M,2,FALSE)</f>
        <v>Realizar seguimiento al cumplimiento de las actividades propuestas en el Plan de Rendición de Cuentas</v>
      </c>
      <c r="K2930" s="106" t="s">
        <v>59</v>
      </c>
      <c r="L2930" s="172">
        <v>4.4642857142857152E-4</v>
      </c>
      <c r="M2930" s="173" t="s">
        <v>104</v>
      </c>
      <c r="N2930" s="174">
        <f>INDEX(BD_Seguimiento_OAP_2019!$AH$3:$AS$294,MATCH(Revisión_Avance_Periodo!$I2930,BD_Seguimiento_OAP_2019!$L$3:$L$294,0),MATCH(Revisión_Avance_Periodo!$M2930,BD_Seguimiento_OAP_2019!$AH$2:$AS$2,0))</f>
        <v>0</v>
      </c>
      <c r="O2930" s="174">
        <f>INDEX(BD_Seguimiento_OAP_2019!$AV$3:$BG$294,MATCH(Revisión_Avance_Periodo!$I2930,BD_Seguimiento_OAP_2019!$L$3:$L$294,0),MATCH(Revisión_Avance_Periodo!$M2930,BD_Seguimiento_OAP_2019!$AV$2:$BG$2,0))</f>
        <v>0</v>
      </c>
      <c r="P2930" s="175">
        <f t="shared" si="569"/>
        <v>0</v>
      </c>
      <c r="Q2930" s="173" t="str">
        <f>VLOOKUP(P2930,Tabla_Indicador_Gestion4[#All],3,TRUE)</f>
        <v>Por Ejecutar</v>
      </c>
      <c r="R2930" s="213">
        <f>SUBTOTAL(9,$N$2930:$N2930)</f>
        <v>0</v>
      </c>
      <c r="S2930" s="234">
        <f>SUBTOTAL(9,$O$2930:$O2930)</f>
        <v>0</v>
      </c>
      <c r="T2930" s="234">
        <f>IFERROR(+Revisión_Avance_Periodo!$S2930/Revisión_Avance_Periodo!$R2930,0)</f>
        <v>0</v>
      </c>
      <c r="U2930" s="177">
        <f>SUBTOTAL(9,N2930:N2941)</f>
        <v>1</v>
      </c>
      <c r="V2930" s="176">
        <f>SUBTOTAL(9,O2930:O2941)</f>
        <v>0.33329999999999999</v>
      </c>
      <c r="W2930" s="176">
        <f t="shared" ref="W2930" si="570">+V2930/U2930</f>
        <v>0.33329999999999999</v>
      </c>
      <c r="X2930" s="176"/>
      <c r="Y2930" s="176">
        <f>100%-Revisión_Avance_Periodo!$W2930</f>
        <v>0.66670000000000007</v>
      </c>
      <c r="Z2930" s="178" t="str">
        <f>VLOOKUP(W2930,Tabla_Indicador_Gestion4[],3,TRUE)</f>
        <v>En Tramite</v>
      </c>
      <c r="AA2930" s="179">
        <f>Revisión_Avance_Periodo!$W2930*Revisión_Avance_Periodo!$L2930</f>
        <v>1.4879464285714287E-4</v>
      </c>
    </row>
    <row r="2931" spans="1:27" x14ac:dyDescent="0.25">
      <c r="A2931" s="94">
        <v>247</v>
      </c>
      <c r="B2931" s="96" t="str">
        <f>CONCATENATE(Revisión_Avance_Periodo!$C2931,";",Revisión_Avance_Periodo!$E2931,";",Revisión_Avance_Periodo!$I2931)</f>
        <v>OE1;PR_10;ACT_111</v>
      </c>
      <c r="C2931" s="180" t="s">
        <v>9</v>
      </c>
      <c r="D2931" s="181" t="str">
        <f>VLOOKUP(Revisión_Avance_Periodo!$C2931,Componentes_BD!$F$1:$G$5,2,FALSE)</f>
        <v>Fortalecer la Vigilancia.</v>
      </c>
      <c r="E2931" s="119" t="s">
        <v>12</v>
      </c>
      <c r="F2931" s="95">
        <v>11</v>
      </c>
      <c r="G2931" s="95" t="str">
        <f>VLOOKUP(Revisión_Avance_Periodo!$A2931,BD_Seguimiento_OAP_2019!$A$2:$G$294,7,FALSE)</f>
        <v>PAI</v>
      </c>
      <c r="H2931" s="95" t="str">
        <f>VLOOKUP(Revisión_Avance_Periodo!$A2931,BD_Seguimiento_OAP_2019!$A$2:$J$294,10,FALSE)</f>
        <v>PAI_07 - Rendición de Cuentas</v>
      </c>
      <c r="I2931" s="95" t="s">
        <v>1893</v>
      </c>
      <c r="J2931" s="95" t="str">
        <f>VLOOKUP(Revisión_Avance_Periodo!$I2931,BD_Seguimiento_OAP_2019!$L:$M,2,FALSE)</f>
        <v>Realizar seguimiento al cumplimiento de las actividades propuestas en el Plan de Rendición de Cuentas</v>
      </c>
      <c r="K2931" s="119" t="s">
        <v>59</v>
      </c>
      <c r="L2931" s="172">
        <v>4.4642857142857152E-4</v>
      </c>
      <c r="M2931" s="182" t="s">
        <v>105</v>
      </c>
      <c r="N2931" s="174">
        <f>INDEX(BD_Seguimiento_OAP_2019!$AH$3:$AS$294,MATCH(Revisión_Avance_Periodo!$I2931,BD_Seguimiento_OAP_2019!$L$3:$L$294,0),MATCH(Revisión_Avance_Periodo!$M2931,BD_Seguimiento_OAP_2019!$AH$2:$AS$2,0))</f>
        <v>0</v>
      </c>
      <c r="O2931" s="174">
        <f>INDEX(BD_Seguimiento_OAP_2019!$AV$3:$BG$294,MATCH(Revisión_Avance_Periodo!$I2931,BD_Seguimiento_OAP_2019!$L$3:$L$294,0),MATCH(Revisión_Avance_Periodo!$M2931,BD_Seguimiento_OAP_2019!$AV$2:$BG$2,0))</f>
        <v>0</v>
      </c>
      <c r="P2931" s="175">
        <f t="shared" si="569"/>
        <v>0</v>
      </c>
      <c r="Q2931" s="182" t="str">
        <f>VLOOKUP(P2931,Tabla_Indicador_Gestion4[#All],3,TRUE)</f>
        <v>Por Ejecutar</v>
      </c>
      <c r="R2931" s="215">
        <f>SUBTOTAL(9,$N$2930:$N2931)</f>
        <v>0</v>
      </c>
      <c r="S2931" s="231">
        <f>SUBTOTAL(9,$O$2930:$O2931)</f>
        <v>0</v>
      </c>
      <c r="T2931" s="231">
        <f>IFERROR(+Revisión_Avance_Periodo!$S2931/Revisión_Avance_Periodo!$R2931,0)</f>
        <v>0</v>
      </c>
      <c r="U2931" s="184"/>
      <c r="V2931" s="185"/>
      <c r="W2931" s="183"/>
      <c r="X2931" s="183"/>
      <c r="Y2931" s="183"/>
      <c r="Z2931" s="186"/>
      <c r="AA2931" s="187"/>
    </row>
    <row r="2932" spans="1:27" x14ac:dyDescent="0.25">
      <c r="A2932" s="88">
        <v>247</v>
      </c>
      <c r="B2932" s="91" t="str">
        <f>CONCATENATE(Revisión_Avance_Periodo!$C2932,";",Revisión_Avance_Periodo!$E2932,";",Revisión_Avance_Periodo!$I2932)</f>
        <v>OE1;PR_10;ACT_111</v>
      </c>
      <c r="C2932" s="170" t="s">
        <v>9</v>
      </c>
      <c r="D2932" s="171" t="str">
        <f>VLOOKUP(Revisión_Avance_Periodo!$C2932,Componentes_BD!$F$1:$G$5,2,FALSE)</f>
        <v>Fortalecer la Vigilancia.</v>
      </c>
      <c r="E2932" s="106" t="s">
        <v>12</v>
      </c>
      <c r="F2932" s="89">
        <v>11</v>
      </c>
      <c r="G2932" s="89" t="str">
        <f>VLOOKUP(Revisión_Avance_Periodo!$A2932,BD_Seguimiento_OAP_2019!$A$2:$G$294,7,FALSE)</f>
        <v>PAI</v>
      </c>
      <c r="H2932" s="89" t="str">
        <f>VLOOKUP(Revisión_Avance_Periodo!$A2932,BD_Seguimiento_OAP_2019!$A$2:$J$294,10,FALSE)</f>
        <v>PAI_07 - Rendición de Cuentas</v>
      </c>
      <c r="I2932" s="89" t="s">
        <v>1893</v>
      </c>
      <c r="J2932" s="89" t="str">
        <f>VLOOKUP(Revisión_Avance_Periodo!$I2932,BD_Seguimiento_OAP_2019!$L:$M,2,FALSE)</f>
        <v>Realizar seguimiento al cumplimiento de las actividades propuestas en el Plan de Rendición de Cuentas</v>
      </c>
      <c r="K2932" s="106" t="s">
        <v>59</v>
      </c>
      <c r="L2932" s="172">
        <v>4.4642857142857152E-4</v>
      </c>
      <c r="M2932" s="173" t="s">
        <v>106</v>
      </c>
      <c r="N2932" s="174">
        <f>INDEX(BD_Seguimiento_OAP_2019!$AH$3:$AS$294,MATCH(Revisión_Avance_Periodo!$I2932,BD_Seguimiento_OAP_2019!$L$3:$L$294,0),MATCH(Revisión_Avance_Periodo!$M2932,BD_Seguimiento_OAP_2019!$AH$2:$AS$2,0))</f>
        <v>0</v>
      </c>
      <c r="O2932" s="174">
        <f>INDEX(BD_Seguimiento_OAP_2019!$AV$3:$BG$294,MATCH(Revisión_Avance_Periodo!$I2932,BD_Seguimiento_OAP_2019!$L$3:$L$294,0),MATCH(Revisión_Avance_Periodo!$M2932,BD_Seguimiento_OAP_2019!$AV$2:$BG$2,0))</f>
        <v>0</v>
      </c>
      <c r="P2932" s="175">
        <f t="shared" si="569"/>
        <v>0</v>
      </c>
      <c r="Q2932" s="173" t="str">
        <f>VLOOKUP(P2932,Tabla_Indicador_Gestion4[#All],3,TRUE)</f>
        <v>Por Ejecutar</v>
      </c>
      <c r="R2932" s="215">
        <f>SUBTOTAL(9,$N$2930:$N2932)</f>
        <v>0</v>
      </c>
      <c r="S2932" s="231">
        <f>SUBTOTAL(9,$O$2930:$O2932)</f>
        <v>0</v>
      </c>
      <c r="T2932" s="231">
        <f>IFERROR(+Revisión_Avance_Periodo!$S2932/Revisión_Avance_Periodo!$R2932,0)</f>
        <v>0</v>
      </c>
      <c r="U2932" s="184"/>
      <c r="V2932" s="185"/>
      <c r="W2932" s="183"/>
      <c r="X2932" s="183"/>
      <c r="Y2932" s="183"/>
      <c r="Z2932" s="186"/>
      <c r="AA2932" s="187"/>
    </row>
    <row r="2933" spans="1:27" x14ac:dyDescent="0.25">
      <c r="A2933" s="94">
        <v>247</v>
      </c>
      <c r="B2933" s="96" t="str">
        <f>CONCATENATE(Revisión_Avance_Periodo!$C2933,";",Revisión_Avance_Periodo!$E2933,";",Revisión_Avance_Periodo!$I2933)</f>
        <v>OE1;PR_10;ACT_111</v>
      </c>
      <c r="C2933" s="180" t="s">
        <v>9</v>
      </c>
      <c r="D2933" s="181" t="str">
        <f>VLOOKUP(Revisión_Avance_Periodo!$C2933,Componentes_BD!$F$1:$G$5,2,FALSE)</f>
        <v>Fortalecer la Vigilancia.</v>
      </c>
      <c r="E2933" s="119" t="s">
        <v>12</v>
      </c>
      <c r="F2933" s="95">
        <v>11</v>
      </c>
      <c r="G2933" s="95" t="str">
        <f>VLOOKUP(Revisión_Avance_Periodo!$A2933,BD_Seguimiento_OAP_2019!$A$2:$G$294,7,FALSE)</f>
        <v>PAI</v>
      </c>
      <c r="H2933" s="95" t="str">
        <f>VLOOKUP(Revisión_Avance_Periodo!$A2933,BD_Seguimiento_OAP_2019!$A$2:$J$294,10,FALSE)</f>
        <v>PAI_07 - Rendición de Cuentas</v>
      </c>
      <c r="I2933" s="95" t="s">
        <v>1893</v>
      </c>
      <c r="J2933" s="95" t="str">
        <f>VLOOKUP(Revisión_Avance_Periodo!$I2933,BD_Seguimiento_OAP_2019!$L:$M,2,FALSE)</f>
        <v>Realizar seguimiento al cumplimiento de las actividades propuestas en el Plan de Rendición de Cuentas</v>
      </c>
      <c r="K2933" s="119" t="s">
        <v>59</v>
      </c>
      <c r="L2933" s="172">
        <v>4.4642857142857152E-4</v>
      </c>
      <c r="M2933" s="182" t="s">
        <v>107</v>
      </c>
      <c r="N2933" s="174">
        <f>INDEX(BD_Seguimiento_OAP_2019!$AH$3:$AS$294,MATCH(Revisión_Avance_Periodo!$I2933,BD_Seguimiento_OAP_2019!$L$3:$L$294,0),MATCH(Revisión_Avance_Periodo!$M2933,BD_Seguimiento_OAP_2019!$AH$2:$AS$2,0))</f>
        <v>0.33329999999999999</v>
      </c>
      <c r="O2933" s="174">
        <f>INDEX(BD_Seguimiento_OAP_2019!$AV$3:$BG$294,MATCH(Revisión_Avance_Periodo!$I2933,BD_Seguimiento_OAP_2019!$L$3:$L$294,0),MATCH(Revisión_Avance_Periodo!$M2933,BD_Seguimiento_OAP_2019!$AV$2:$BG$2,0))</f>
        <v>0.33329999999999999</v>
      </c>
      <c r="P2933" s="188">
        <f t="shared" si="561"/>
        <v>1</v>
      </c>
      <c r="Q2933" s="182" t="str">
        <f>VLOOKUP(P2933,Tabla_Indicador_Gestion4[#All],3,TRUE)</f>
        <v>Culminada</v>
      </c>
      <c r="R2933" s="215">
        <f>SUBTOTAL(9,$N$2930:$N2933)</f>
        <v>0.33329999999999999</v>
      </c>
      <c r="S2933" s="231">
        <f>SUBTOTAL(9,$O$2930:$O2933)</f>
        <v>0.33329999999999999</v>
      </c>
      <c r="T2933" s="231">
        <f>IFERROR(+Revisión_Avance_Periodo!$S2933/Revisión_Avance_Periodo!$R2933,0)</f>
        <v>1</v>
      </c>
      <c r="U2933" s="184"/>
      <c r="V2933" s="185"/>
      <c r="W2933" s="183"/>
      <c r="X2933" s="183"/>
      <c r="Y2933" s="183"/>
      <c r="Z2933" s="186"/>
      <c r="AA2933" s="187"/>
    </row>
    <row r="2934" spans="1:27" x14ac:dyDescent="0.25">
      <c r="A2934" s="88">
        <v>247</v>
      </c>
      <c r="B2934" s="91" t="str">
        <f>CONCATENATE(Revisión_Avance_Periodo!$C2934,";",Revisión_Avance_Periodo!$E2934,";",Revisión_Avance_Periodo!$I2934)</f>
        <v>OE1;PR_10;ACT_111</v>
      </c>
      <c r="C2934" s="170" t="s">
        <v>9</v>
      </c>
      <c r="D2934" s="171" t="str">
        <f>VLOOKUP(Revisión_Avance_Periodo!$C2934,Componentes_BD!$F$1:$G$5,2,FALSE)</f>
        <v>Fortalecer la Vigilancia.</v>
      </c>
      <c r="E2934" s="106" t="s">
        <v>12</v>
      </c>
      <c r="F2934" s="89">
        <v>11</v>
      </c>
      <c r="G2934" s="89" t="str">
        <f>VLOOKUP(Revisión_Avance_Periodo!$A2934,BD_Seguimiento_OAP_2019!$A$2:$G$294,7,FALSE)</f>
        <v>PAI</v>
      </c>
      <c r="H2934" s="89" t="str">
        <f>VLOOKUP(Revisión_Avance_Periodo!$A2934,BD_Seguimiento_OAP_2019!$A$2:$J$294,10,FALSE)</f>
        <v>PAI_07 - Rendición de Cuentas</v>
      </c>
      <c r="I2934" s="89" t="s">
        <v>1893</v>
      </c>
      <c r="J2934" s="89" t="str">
        <f>VLOOKUP(Revisión_Avance_Periodo!$I2934,BD_Seguimiento_OAP_2019!$L:$M,2,FALSE)</f>
        <v>Realizar seguimiento al cumplimiento de las actividades propuestas en el Plan de Rendición de Cuentas</v>
      </c>
      <c r="K2934" s="106" t="s">
        <v>59</v>
      </c>
      <c r="L2934" s="172">
        <v>4.4642857142857152E-4</v>
      </c>
      <c r="M2934" s="173" t="s">
        <v>108</v>
      </c>
      <c r="N2934" s="174">
        <f>INDEX(BD_Seguimiento_OAP_2019!$AH$3:$AS$294,MATCH(Revisión_Avance_Periodo!$I2934,BD_Seguimiento_OAP_2019!$L$3:$L$294,0),MATCH(Revisión_Avance_Periodo!$M2934,BD_Seguimiento_OAP_2019!$AH$2:$AS$2,0))</f>
        <v>0</v>
      </c>
      <c r="O2934" s="174">
        <f>INDEX(BD_Seguimiento_OAP_2019!$AV$3:$BG$294,MATCH(Revisión_Avance_Periodo!$I2934,BD_Seguimiento_OAP_2019!$L$3:$L$294,0),MATCH(Revisión_Avance_Periodo!$M2934,BD_Seguimiento_OAP_2019!$AV$2:$BG$2,0))</f>
        <v>0</v>
      </c>
      <c r="P2934" s="175">
        <f t="shared" ref="P2934:P2936" si="571">IFERROR((O2934/N2934),0)</f>
        <v>0</v>
      </c>
      <c r="Q2934" s="173" t="str">
        <f>VLOOKUP(P2934,Tabla_Indicador_Gestion4[#All],3,TRUE)</f>
        <v>Por Ejecutar</v>
      </c>
      <c r="R2934" s="215">
        <f>SUBTOTAL(9,$N$2930:$N2934)</f>
        <v>0.33329999999999999</v>
      </c>
      <c r="S2934" s="231">
        <f>SUBTOTAL(9,$O$2930:$O2934)</f>
        <v>0.33329999999999999</v>
      </c>
      <c r="T2934" s="231">
        <f>IFERROR(+Revisión_Avance_Periodo!$S2934/Revisión_Avance_Periodo!$R2934,0)</f>
        <v>1</v>
      </c>
      <c r="U2934" s="184"/>
      <c r="V2934" s="185"/>
      <c r="W2934" s="183"/>
      <c r="X2934" s="183"/>
      <c r="Y2934" s="183"/>
      <c r="Z2934" s="186"/>
      <c r="AA2934" s="187"/>
    </row>
    <row r="2935" spans="1:27" x14ac:dyDescent="0.25">
      <c r="A2935" s="94">
        <v>247</v>
      </c>
      <c r="B2935" s="96" t="str">
        <f>CONCATENATE(Revisión_Avance_Periodo!$C2935,";",Revisión_Avance_Periodo!$E2935,";",Revisión_Avance_Periodo!$I2935)</f>
        <v>OE1;PR_10;ACT_111</v>
      </c>
      <c r="C2935" s="180" t="s">
        <v>9</v>
      </c>
      <c r="D2935" s="181" t="str">
        <f>VLOOKUP(Revisión_Avance_Periodo!$C2935,Componentes_BD!$F$1:$G$5,2,FALSE)</f>
        <v>Fortalecer la Vigilancia.</v>
      </c>
      <c r="E2935" s="119" t="s">
        <v>12</v>
      </c>
      <c r="F2935" s="95">
        <v>11</v>
      </c>
      <c r="G2935" s="95" t="str">
        <f>VLOOKUP(Revisión_Avance_Periodo!$A2935,BD_Seguimiento_OAP_2019!$A$2:$G$294,7,FALSE)</f>
        <v>PAI</v>
      </c>
      <c r="H2935" s="95" t="str">
        <f>VLOOKUP(Revisión_Avance_Periodo!$A2935,BD_Seguimiento_OAP_2019!$A$2:$J$294,10,FALSE)</f>
        <v>PAI_07 - Rendición de Cuentas</v>
      </c>
      <c r="I2935" s="95" t="s">
        <v>1893</v>
      </c>
      <c r="J2935" s="95" t="str">
        <f>VLOOKUP(Revisión_Avance_Periodo!$I2935,BD_Seguimiento_OAP_2019!$L:$M,2,FALSE)</f>
        <v>Realizar seguimiento al cumplimiento de las actividades propuestas en el Plan de Rendición de Cuentas</v>
      </c>
      <c r="K2935" s="119" t="s">
        <v>59</v>
      </c>
      <c r="L2935" s="172">
        <v>4.4642857142857152E-4</v>
      </c>
      <c r="M2935" s="182" t="s">
        <v>109</v>
      </c>
      <c r="N2935" s="174">
        <f>INDEX(BD_Seguimiento_OAP_2019!$AH$3:$AS$294,MATCH(Revisión_Avance_Periodo!$I2935,BD_Seguimiento_OAP_2019!$L$3:$L$294,0),MATCH(Revisión_Avance_Periodo!$M2935,BD_Seguimiento_OAP_2019!$AH$2:$AS$2,0))</f>
        <v>0</v>
      </c>
      <c r="O2935" s="174">
        <f>INDEX(BD_Seguimiento_OAP_2019!$AV$3:$BG$294,MATCH(Revisión_Avance_Periodo!$I2935,BD_Seguimiento_OAP_2019!$L$3:$L$294,0),MATCH(Revisión_Avance_Periodo!$M2935,BD_Seguimiento_OAP_2019!$AV$2:$BG$2,0))</f>
        <v>0</v>
      </c>
      <c r="P2935" s="175">
        <f t="shared" si="571"/>
        <v>0</v>
      </c>
      <c r="Q2935" s="182" t="str">
        <f>VLOOKUP(P2935,Tabla_Indicador_Gestion4[#All],3,TRUE)</f>
        <v>Por Ejecutar</v>
      </c>
      <c r="R2935" s="215">
        <f>SUBTOTAL(9,$N$2930:$N2935)</f>
        <v>0.33329999999999999</v>
      </c>
      <c r="S2935" s="231">
        <f>SUBTOTAL(9,$O$2930:$O2935)</f>
        <v>0.33329999999999999</v>
      </c>
      <c r="T2935" s="231">
        <f>IFERROR(+Revisión_Avance_Periodo!$S2935/Revisión_Avance_Periodo!$R2935,0)</f>
        <v>1</v>
      </c>
      <c r="U2935" s="184"/>
      <c r="V2935" s="185"/>
      <c r="W2935" s="183"/>
      <c r="X2935" s="183"/>
      <c r="Y2935" s="183"/>
      <c r="Z2935" s="186"/>
      <c r="AA2935" s="187"/>
    </row>
    <row r="2936" spans="1:27" x14ac:dyDescent="0.25">
      <c r="A2936" s="88">
        <v>247</v>
      </c>
      <c r="B2936" s="91" t="str">
        <f>CONCATENATE(Revisión_Avance_Periodo!$C2936,";",Revisión_Avance_Periodo!$E2936,";",Revisión_Avance_Periodo!$I2936)</f>
        <v>OE1;PR_10;ACT_111</v>
      </c>
      <c r="C2936" s="170" t="s">
        <v>9</v>
      </c>
      <c r="D2936" s="171" t="str">
        <f>VLOOKUP(Revisión_Avance_Periodo!$C2936,Componentes_BD!$F$1:$G$5,2,FALSE)</f>
        <v>Fortalecer la Vigilancia.</v>
      </c>
      <c r="E2936" s="106" t="s">
        <v>12</v>
      </c>
      <c r="F2936" s="89">
        <v>11</v>
      </c>
      <c r="G2936" s="89" t="str">
        <f>VLOOKUP(Revisión_Avance_Periodo!$A2936,BD_Seguimiento_OAP_2019!$A$2:$G$294,7,FALSE)</f>
        <v>PAI</v>
      </c>
      <c r="H2936" s="89" t="str">
        <f>VLOOKUP(Revisión_Avance_Periodo!$A2936,BD_Seguimiento_OAP_2019!$A$2:$J$294,10,FALSE)</f>
        <v>PAI_07 - Rendición de Cuentas</v>
      </c>
      <c r="I2936" s="89" t="s">
        <v>1893</v>
      </c>
      <c r="J2936" s="89" t="str">
        <f>VLOOKUP(Revisión_Avance_Periodo!$I2936,BD_Seguimiento_OAP_2019!$L:$M,2,FALSE)</f>
        <v>Realizar seguimiento al cumplimiento de las actividades propuestas en el Plan de Rendición de Cuentas</v>
      </c>
      <c r="K2936" s="106" t="s">
        <v>59</v>
      </c>
      <c r="L2936" s="172">
        <v>4.4642857142857152E-4</v>
      </c>
      <c r="M2936" s="173" t="s">
        <v>110</v>
      </c>
      <c r="N2936" s="174">
        <f>INDEX(BD_Seguimiento_OAP_2019!$AH$3:$AS$294,MATCH(Revisión_Avance_Periodo!$I2936,BD_Seguimiento_OAP_2019!$L$3:$L$294,0),MATCH(Revisión_Avance_Periodo!$M2936,BD_Seguimiento_OAP_2019!$AH$2:$AS$2,0))</f>
        <v>0</v>
      </c>
      <c r="O2936" s="174">
        <f>INDEX(BD_Seguimiento_OAP_2019!$AV$3:$BG$294,MATCH(Revisión_Avance_Periodo!$I2936,BD_Seguimiento_OAP_2019!$L$3:$L$294,0),MATCH(Revisión_Avance_Periodo!$M2936,BD_Seguimiento_OAP_2019!$AV$2:$BG$2,0))</f>
        <v>0</v>
      </c>
      <c r="P2936" s="175">
        <f t="shared" si="571"/>
        <v>0</v>
      </c>
      <c r="Q2936" s="173" t="str">
        <f>VLOOKUP(P2936,Tabla_Indicador_Gestion4[#All],3,TRUE)</f>
        <v>Por Ejecutar</v>
      </c>
      <c r="R2936" s="215">
        <f>SUBTOTAL(9,$N$2930:$N2936)</f>
        <v>0.33329999999999999</v>
      </c>
      <c r="S2936" s="231">
        <f>SUBTOTAL(9,$O$2930:$O2936)</f>
        <v>0.33329999999999999</v>
      </c>
      <c r="T2936" s="231">
        <f>IFERROR(+Revisión_Avance_Periodo!$S2936/Revisión_Avance_Periodo!$R2936,0)</f>
        <v>1</v>
      </c>
      <c r="U2936" s="184"/>
      <c r="V2936" s="185"/>
      <c r="W2936" s="183"/>
      <c r="X2936" s="183"/>
      <c r="Y2936" s="183"/>
      <c r="Z2936" s="186"/>
      <c r="AA2936" s="187"/>
    </row>
    <row r="2937" spans="1:27" x14ac:dyDescent="0.25">
      <c r="A2937" s="94">
        <v>247</v>
      </c>
      <c r="B2937" s="96" t="str">
        <f>CONCATENATE(Revisión_Avance_Periodo!$C2937,";",Revisión_Avance_Periodo!$E2937,";",Revisión_Avance_Periodo!$I2937)</f>
        <v>OE1;PR_10;ACT_111</v>
      </c>
      <c r="C2937" s="180" t="s">
        <v>9</v>
      </c>
      <c r="D2937" s="181" t="str">
        <f>VLOOKUP(Revisión_Avance_Periodo!$C2937,Componentes_BD!$F$1:$G$5,2,FALSE)</f>
        <v>Fortalecer la Vigilancia.</v>
      </c>
      <c r="E2937" s="119" t="s">
        <v>12</v>
      </c>
      <c r="F2937" s="95">
        <v>11</v>
      </c>
      <c r="G2937" s="95" t="str">
        <f>VLOOKUP(Revisión_Avance_Periodo!$A2937,BD_Seguimiento_OAP_2019!$A$2:$G$294,7,FALSE)</f>
        <v>PAI</v>
      </c>
      <c r="H2937" s="95" t="str">
        <f>VLOOKUP(Revisión_Avance_Periodo!$A2937,BD_Seguimiento_OAP_2019!$A$2:$J$294,10,FALSE)</f>
        <v>PAI_07 - Rendición de Cuentas</v>
      </c>
      <c r="I2937" s="95" t="s">
        <v>1893</v>
      </c>
      <c r="J2937" s="95" t="str">
        <f>VLOOKUP(Revisión_Avance_Periodo!$I2937,BD_Seguimiento_OAP_2019!$L:$M,2,FALSE)</f>
        <v>Realizar seguimiento al cumplimiento de las actividades propuestas en el Plan de Rendición de Cuentas</v>
      </c>
      <c r="K2937" s="119" t="s">
        <v>59</v>
      </c>
      <c r="L2937" s="172">
        <v>4.4642857142857152E-4</v>
      </c>
      <c r="M2937" s="182" t="s">
        <v>111</v>
      </c>
      <c r="N2937" s="174">
        <f>INDEX(BD_Seguimiento_OAP_2019!$AH$3:$AS$294,MATCH(Revisión_Avance_Periodo!$I2937,BD_Seguimiento_OAP_2019!$L$3:$L$294,0),MATCH(Revisión_Avance_Periodo!$M2937,BD_Seguimiento_OAP_2019!$AH$2:$AS$2,0))</f>
        <v>0.33329999999999999</v>
      </c>
      <c r="O2937" s="174">
        <f>INDEX(BD_Seguimiento_OAP_2019!$AV$3:$BG$294,MATCH(Revisión_Avance_Periodo!$I2937,BD_Seguimiento_OAP_2019!$L$3:$L$294,0),MATCH(Revisión_Avance_Periodo!$M2937,BD_Seguimiento_OAP_2019!$AV$2:$BG$2,0))</f>
        <v>0</v>
      </c>
      <c r="P2937" s="188">
        <f t="shared" si="561"/>
        <v>0</v>
      </c>
      <c r="Q2937" s="182" t="str">
        <f>VLOOKUP(P2937,Tabla_Indicador_Gestion4[#All],3,TRUE)</f>
        <v>Por Ejecutar</v>
      </c>
      <c r="R2937" s="215">
        <f>SUBTOTAL(9,$N$2930:$N2937)</f>
        <v>0.66659999999999997</v>
      </c>
      <c r="S2937" s="231">
        <f>SUBTOTAL(9,$O$2930:$O2937)</f>
        <v>0.33329999999999999</v>
      </c>
      <c r="T2937" s="231">
        <f>IFERROR(+Revisión_Avance_Periodo!$S2937/Revisión_Avance_Periodo!$R2937,0)</f>
        <v>0.5</v>
      </c>
      <c r="U2937" s="184"/>
      <c r="V2937" s="185"/>
      <c r="W2937" s="183"/>
      <c r="X2937" s="183"/>
      <c r="Y2937" s="183"/>
      <c r="Z2937" s="186"/>
      <c r="AA2937" s="187"/>
    </row>
    <row r="2938" spans="1:27" x14ac:dyDescent="0.25">
      <c r="A2938" s="88">
        <v>247</v>
      </c>
      <c r="B2938" s="91" t="str">
        <f>CONCATENATE(Revisión_Avance_Periodo!$C2938,";",Revisión_Avance_Periodo!$E2938,";",Revisión_Avance_Periodo!$I2938)</f>
        <v>OE1;PR_10;ACT_111</v>
      </c>
      <c r="C2938" s="170" t="s">
        <v>9</v>
      </c>
      <c r="D2938" s="171" t="str">
        <f>VLOOKUP(Revisión_Avance_Periodo!$C2938,Componentes_BD!$F$1:$G$5,2,FALSE)</f>
        <v>Fortalecer la Vigilancia.</v>
      </c>
      <c r="E2938" s="106" t="s">
        <v>12</v>
      </c>
      <c r="F2938" s="89">
        <v>11</v>
      </c>
      <c r="G2938" s="89" t="str">
        <f>VLOOKUP(Revisión_Avance_Periodo!$A2938,BD_Seguimiento_OAP_2019!$A$2:$G$294,7,FALSE)</f>
        <v>PAI</v>
      </c>
      <c r="H2938" s="89" t="str">
        <f>VLOOKUP(Revisión_Avance_Periodo!$A2938,BD_Seguimiento_OAP_2019!$A$2:$J$294,10,FALSE)</f>
        <v>PAI_07 - Rendición de Cuentas</v>
      </c>
      <c r="I2938" s="89" t="s">
        <v>1893</v>
      </c>
      <c r="J2938" s="89" t="str">
        <f>VLOOKUP(Revisión_Avance_Periodo!$I2938,BD_Seguimiento_OAP_2019!$L:$M,2,FALSE)</f>
        <v>Realizar seguimiento al cumplimiento de las actividades propuestas en el Plan de Rendición de Cuentas</v>
      </c>
      <c r="K2938" s="106" t="s">
        <v>59</v>
      </c>
      <c r="L2938" s="172">
        <v>4.4642857142857152E-4</v>
      </c>
      <c r="M2938" s="173" t="s">
        <v>112</v>
      </c>
      <c r="N2938" s="174">
        <f>INDEX(BD_Seguimiento_OAP_2019!$AH$3:$AS$294,MATCH(Revisión_Avance_Periodo!$I2938,BD_Seguimiento_OAP_2019!$L$3:$L$294,0),MATCH(Revisión_Avance_Periodo!$M2938,BD_Seguimiento_OAP_2019!$AH$2:$AS$2,0))</f>
        <v>0</v>
      </c>
      <c r="O2938" s="174">
        <f>INDEX(BD_Seguimiento_OAP_2019!$AV$3:$BG$294,MATCH(Revisión_Avance_Periodo!$I2938,BD_Seguimiento_OAP_2019!$L$3:$L$294,0),MATCH(Revisión_Avance_Periodo!$M2938,BD_Seguimiento_OAP_2019!$AV$2:$BG$2,0))</f>
        <v>0</v>
      </c>
      <c r="P2938" s="175">
        <f t="shared" ref="P2938:P2940" si="572">IFERROR((O2938/N2938),0)</f>
        <v>0</v>
      </c>
      <c r="Q2938" s="173" t="str">
        <f>VLOOKUP(P2938,Tabla_Indicador_Gestion4[#All],3,TRUE)</f>
        <v>Por Ejecutar</v>
      </c>
      <c r="R2938" s="215">
        <f>SUBTOTAL(9,$N$2930:$N2938)</f>
        <v>0.66659999999999997</v>
      </c>
      <c r="S2938" s="231">
        <f>SUBTOTAL(9,$O$2930:$O2938)</f>
        <v>0.33329999999999999</v>
      </c>
      <c r="T2938" s="231">
        <f>IFERROR(+Revisión_Avance_Periodo!$S2938/Revisión_Avance_Periodo!$R2938,0)</f>
        <v>0.5</v>
      </c>
      <c r="U2938" s="184"/>
      <c r="V2938" s="185"/>
      <c r="W2938" s="183"/>
      <c r="X2938" s="183"/>
      <c r="Y2938" s="183"/>
      <c r="Z2938" s="186"/>
      <c r="AA2938" s="187"/>
    </row>
    <row r="2939" spans="1:27" x14ac:dyDescent="0.25">
      <c r="A2939" s="94">
        <v>247</v>
      </c>
      <c r="B2939" s="96" t="str">
        <f>CONCATENATE(Revisión_Avance_Periodo!$C2939,";",Revisión_Avance_Periodo!$E2939,";",Revisión_Avance_Periodo!$I2939)</f>
        <v>OE1;PR_10;ACT_111</v>
      </c>
      <c r="C2939" s="180" t="s">
        <v>9</v>
      </c>
      <c r="D2939" s="181" t="str">
        <f>VLOOKUP(Revisión_Avance_Periodo!$C2939,Componentes_BD!$F$1:$G$5,2,FALSE)</f>
        <v>Fortalecer la Vigilancia.</v>
      </c>
      <c r="E2939" s="119" t="s">
        <v>12</v>
      </c>
      <c r="F2939" s="95">
        <v>11</v>
      </c>
      <c r="G2939" s="95" t="str">
        <f>VLOOKUP(Revisión_Avance_Periodo!$A2939,BD_Seguimiento_OAP_2019!$A$2:$G$294,7,FALSE)</f>
        <v>PAI</v>
      </c>
      <c r="H2939" s="95" t="str">
        <f>VLOOKUP(Revisión_Avance_Periodo!$A2939,BD_Seguimiento_OAP_2019!$A$2:$J$294,10,FALSE)</f>
        <v>PAI_07 - Rendición de Cuentas</v>
      </c>
      <c r="I2939" s="95" t="s">
        <v>1893</v>
      </c>
      <c r="J2939" s="95" t="str">
        <f>VLOOKUP(Revisión_Avance_Periodo!$I2939,BD_Seguimiento_OAP_2019!$L:$M,2,FALSE)</f>
        <v>Realizar seguimiento al cumplimiento de las actividades propuestas en el Plan de Rendición de Cuentas</v>
      </c>
      <c r="K2939" s="119" t="s">
        <v>59</v>
      </c>
      <c r="L2939" s="172">
        <v>4.4642857142857152E-4</v>
      </c>
      <c r="M2939" s="182" t="s">
        <v>113</v>
      </c>
      <c r="N2939" s="174">
        <f>INDEX(BD_Seguimiento_OAP_2019!$AH$3:$AS$294,MATCH(Revisión_Avance_Periodo!$I2939,BD_Seguimiento_OAP_2019!$L$3:$L$294,0),MATCH(Revisión_Avance_Periodo!$M2939,BD_Seguimiento_OAP_2019!$AH$2:$AS$2,0))</f>
        <v>0</v>
      </c>
      <c r="O2939" s="174">
        <f>INDEX(BD_Seguimiento_OAP_2019!$AV$3:$BG$294,MATCH(Revisión_Avance_Periodo!$I2939,BD_Seguimiento_OAP_2019!$L$3:$L$294,0),MATCH(Revisión_Avance_Periodo!$M2939,BD_Seguimiento_OAP_2019!$AV$2:$BG$2,0))</f>
        <v>0</v>
      </c>
      <c r="P2939" s="175">
        <f t="shared" si="572"/>
        <v>0</v>
      </c>
      <c r="Q2939" s="182" t="str">
        <f>VLOOKUP(P2939,Tabla_Indicador_Gestion4[#All],3,TRUE)</f>
        <v>Por Ejecutar</v>
      </c>
      <c r="R2939" s="215">
        <f>SUBTOTAL(9,$N$2930:$N2939)</f>
        <v>0.66659999999999997</v>
      </c>
      <c r="S2939" s="231">
        <f>SUBTOTAL(9,$O$2930:$O2939)</f>
        <v>0.33329999999999999</v>
      </c>
      <c r="T2939" s="231">
        <f>IFERROR(+Revisión_Avance_Periodo!$S2939/Revisión_Avance_Periodo!$R2939,0)</f>
        <v>0.5</v>
      </c>
      <c r="U2939" s="184"/>
      <c r="V2939" s="185"/>
      <c r="W2939" s="183"/>
      <c r="X2939" s="183"/>
      <c r="Y2939" s="183"/>
      <c r="Z2939" s="186"/>
      <c r="AA2939" s="187"/>
    </row>
    <row r="2940" spans="1:27" x14ac:dyDescent="0.25">
      <c r="A2940" s="88">
        <v>247</v>
      </c>
      <c r="B2940" s="91" t="str">
        <f>CONCATENATE(Revisión_Avance_Periodo!$C2940,";",Revisión_Avance_Periodo!$E2940,";",Revisión_Avance_Periodo!$I2940)</f>
        <v>OE1;PR_10;ACT_111</v>
      </c>
      <c r="C2940" s="170" t="s">
        <v>9</v>
      </c>
      <c r="D2940" s="171" t="str">
        <f>VLOOKUP(Revisión_Avance_Periodo!$C2940,Componentes_BD!$F$1:$G$5,2,FALSE)</f>
        <v>Fortalecer la Vigilancia.</v>
      </c>
      <c r="E2940" s="106" t="s">
        <v>12</v>
      </c>
      <c r="F2940" s="89">
        <v>11</v>
      </c>
      <c r="G2940" s="89" t="str">
        <f>VLOOKUP(Revisión_Avance_Periodo!$A2940,BD_Seguimiento_OAP_2019!$A$2:$G$294,7,FALSE)</f>
        <v>PAI</v>
      </c>
      <c r="H2940" s="89" t="str">
        <f>VLOOKUP(Revisión_Avance_Periodo!$A2940,BD_Seguimiento_OAP_2019!$A$2:$J$294,10,FALSE)</f>
        <v>PAI_07 - Rendición de Cuentas</v>
      </c>
      <c r="I2940" s="89" t="s">
        <v>1893</v>
      </c>
      <c r="J2940" s="89" t="str">
        <f>VLOOKUP(Revisión_Avance_Periodo!$I2940,BD_Seguimiento_OAP_2019!$L:$M,2,FALSE)</f>
        <v>Realizar seguimiento al cumplimiento de las actividades propuestas en el Plan de Rendición de Cuentas</v>
      </c>
      <c r="K2940" s="106" t="s">
        <v>59</v>
      </c>
      <c r="L2940" s="172">
        <v>4.4642857142857152E-4</v>
      </c>
      <c r="M2940" s="173" t="s">
        <v>114</v>
      </c>
      <c r="N2940" s="174">
        <f>INDEX(BD_Seguimiento_OAP_2019!$AH$3:$AS$294,MATCH(Revisión_Avance_Periodo!$I2940,BD_Seguimiento_OAP_2019!$L$3:$L$294,0),MATCH(Revisión_Avance_Periodo!$M2940,BD_Seguimiento_OAP_2019!$AH$2:$AS$2,0))</f>
        <v>0</v>
      </c>
      <c r="O2940" s="174">
        <f>INDEX(BD_Seguimiento_OAP_2019!$AV$3:$BG$294,MATCH(Revisión_Avance_Periodo!$I2940,BD_Seguimiento_OAP_2019!$L$3:$L$294,0),MATCH(Revisión_Avance_Periodo!$M2940,BD_Seguimiento_OAP_2019!$AV$2:$BG$2,0))</f>
        <v>0</v>
      </c>
      <c r="P2940" s="175">
        <f t="shared" si="572"/>
        <v>0</v>
      </c>
      <c r="Q2940" s="173" t="str">
        <f>VLOOKUP(P2940,Tabla_Indicador_Gestion4[#All],3,TRUE)</f>
        <v>Por Ejecutar</v>
      </c>
      <c r="R2940" s="215">
        <f>SUBTOTAL(9,$N$2930:$N2940)</f>
        <v>0.66659999999999997</v>
      </c>
      <c r="S2940" s="231">
        <f>SUBTOTAL(9,$O$2930:$O2940)</f>
        <v>0.33329999999999999</v>
      </c>
      <c r="T2940" s="231">
        <f>IFERROR(+Revisión_Avance_Periodo!$S2940/Revisión_Avance_Periodo!$R2940,0)</f>
        <v>0.5</v>
      </c>
      <c r="U2940" s="184"/>
      <c r="V2940" s="185"/>
      <c r="W2940" s="183"/>
      <c r="X2940" s="183"/>
      <c r="Y2940" s="183"/>
      <c r="Z2940" s="186"/>
      <c r="AA2940" s="187"/>
    </row>
    <row r="2941" spans="1:27" ht="15.75" thickBot="1" x14ac:dyDescent="0.3">
      <c r="A2941" s="94">
        <v>247</v>
      </c>
      <c r="B2941" s="96" t="str">
        <f>CONCATENATE(Revisión_Avance_Periodo!$C2941,";",Revisión_Avance_Periodo!$E2941,";",Revisión_Avance_Periodo!$I2941)</f>
        <v>OE1;PR_10;ACT_111</v>
      </c>
      <c r="C2941" s="180" t="s">
        <v>9</v>
      </c>
      <c r="D2941" s="181" t="str">
        <f>VLOOKUP(Revisión_Avance_Periodo!$C2941,Componentes_BD!$F$1:$G$5,2,FALSE)</f>
        <v>Fortalecer la Vigilancia.</v>
      </c>
      <c r="E2941" s="119" t="s">
        <v>12</v>
      </c>
      <c r="F2941" s="95">
        <v>11</v>
      </c>
      <c r="G2941" s="95" t="str">
        <f>VLOOKUP(Revisión_Avance_Periodo!$A2941,BD_Seguimiento_OAP_2019!$A$2:$G$294,7,FALSE)</f>
        <v>PAI</v>
      </c>
      <c r="H2941" s="95" t="str">
        <f>VLOOKUP(Revisión_Avance_Periodo!$A2941,BD_Seguimiento_OAP_2019!$A$2:$J$294,10,FALSE)</f>
        <v>PAI_07 - Rendición de Cuentas</v>
      </c>
      <c r="I2941" s="95" t="s">
        <v>1893</v>
      </c>
      <c r="J2941" s="95" t="str">
        <f>VLOOKUP(Revisión_Avance_Periodo!$I2941,BD_Seguimiento_OAP_2019!$L:$M,2,FALSE)</f>
        <v>Realizar seguimiento al cumplimiento de las actividades propuestas en el Plan de Rendición de Cuentas</v>
      </c>
      <c r="K2941" s="119" t="s">
        <v>59</v>
      </c>
      <c r="L2941" s="172">
        <v>4.4642857142857152E-4</v>
      </c>
      <c r="M2941" s="182" t="s">
        <v>115</v>
      </c>
      <c r="N2941" s="174">
        <f>INDEX(BD_Seguimiento_OAP_2019!$AH$3:$AS$294,MATCH(Revisión_Avance_Periodo!$I2941,BD_Seguimiento_OAP_2019!$L$3:$L$294,0),MATCH(Revisión_Avance_Periodo!$M2941,BD_Seguimiento_OAP_2019!$AH$2:$AS$2,0))</f>
        <v>0.33339999999999997</v>
      </c>
      <c r="O2941" s="174">
        <f>INDEX(BD_Seguimiento_OAP_2019!$AV$3:$BG$294,MATCH(Revisión_Avance_Periodo!$I2941,BD_Seguimiento_OAP_2019!$L$3:$L$294,0),MATCH(Revisión_Avance_Periodo!$M2941,BD_Seguimiento_OAP_2019!$AV$2:$BG$2,0))</f>
        <v>0</v>
      </c>
      <c r="P2941" s="188">
        <f t="shared" si="561"/>
        <v>0</v>
      </c>
      <c r="Q2941" s="182" t="str">
        <f>VLOOKUP(P2941,Tabla_Indicador_Gestion4[#All],3,TRUE)</f>
        <v>Por Ejecutar</v>
      </c>
      <c r="R2941" s="215">
        <f>SUBTOTAL(9,$N$2930:$N2941)</f>
        <v>1</v>
      </c>
      <c r="S2941" s="231">
        <f>SUBTOTAL(9,$O$2930:$O2941)</f>
        <v>0.33329999999999999</v>
      </c>
      <c r="T2941" s="231">
        <f>IFERROR(+Revisión_Avance_Periodo!$S2941/Revisión_Avance_Periodo!$R2941,0)</f>
        <v>0.33329999999999999</v>
      </c>
      <c r="U2941" s="184"/>
      <c r="V2941" s="185"/>
      <c r="W2941" s="183"/>
      <c r="X2941" s="183"/>
      <c r="Y2941" s="183"/>
      <c r="Z2941" s="186"/>
      <c r="AA2941" s="187"/>
    </row>
    <row r="2942" spans="1:27" x14ac:dyDescent="0.25">
      <c r="A2942" s="88">
        <v>248</v>
      </c>
      <c r="B2942" s="91" t="str">
        <f>CONCATENATE(Revisión_Avance_Periodo!$C2942,";",Revisión_Avance_Periodo!$E2942,";",Revisión_Avance_Periodo!$I2942)</f>
        <v>OE1;PR_10;ACT_112</v>
      </c>
      <c r="C2942" s="170" t="s">
        <v>9</v>
      </c>
      <c r="D2942" s="171" t="str">
        <f>VLOOKUP(Revisión_Avance_Periodo!$C2942,Componentes_BD!$F$1:$G$5,2,FALSE)</f>
        <v>Fortalecer la Vigilancia.</v>
      </c>
      <c r="E2942" s="106" t="s">
        <v>12</v>
      </c>
      <c r="F2942" s="89">
        <v>11</v>
      </c>
      <c r="G2942" s="89" t="str">
        <f>VLOOKUP(Revisión_Avance_Periodo!$A2942,BD_Seguimiento_OAP_2019!$A$2:$G$294,7,FALSE)</f>
        <v>PAI</v>
      </c>
      <c r="H2942" s="89" t="str">
        <f>VLOOKUP(Revisión_Avance_Periodo!$A2942,BD_Seguimiento_OAP_2019!$A$2:$J$294,10,FALSE)</f>
        <v>PAI_07 - Rendición de Cuentas</v>
      </c>
      <c r="I2942" s="89" t="s">
        <v>1897</v>
      </c>
      <c r="J2942" s="89" t="str">
        <f>VLOOKUP(Revisión_Avance_Periodo!$I2942,BD_Seguimiento_OAP_2019!$L:$M,2,FALSE)</f>
        <v>Realizar la medición de los indicadores por componente de Rendición de Cuentas</v>
      </c>
      <c r="K2942" s="106" t="s">
        <v>59</v>
      </c>
      <c r="L2942" s="172">
        <v>4.4642857142857152E-4</v>
      </c>
      <c r="M2942" s="173" t="s">
        <v>104</v>
      </c>
      <c r="N2942" s="174">
        <f>INDEX(BD_Seguimiento_OAP_2019!$AH$3:$AS$294,MATCH(Revisión_Avance_Periodo!$I2942,BD_Seguimiento_OAP_2019!$L$3:$L$294,0),MATCH(Revisión_Avance_Periodo!$M2942,BD_Seguimiento_OAP_2019!$AH$2:$AS$2,0))</f>
        <v>0</v>
      </c>
      <c r="O2942" s="174">
        <f>INDEX(BD_Seguimiento_OAP_2019!$AV$3:$BG$294,MATCH(Revisión_Avance_Periodo!$I2942,BD_Seguimiento_OAP_2019!$L$3:$L$294,0),MATCH(Revisión_Avance_Periodo!$M2942,BD_Seguimiento_OAP_2019!$AV$2:$BG$2,0))</f>
        <v>0</v>
      </c>
      <c r="P2942" s="175">
        <f t="shared" ref="P2942:P2944" si="573">IFERROR((O2942/N2942),0)</f>
        <v>0</v>
      </c>
      <c r="Q2942" s="173" t="str">
        <f>VLOOKUP(P2942,Tabla_Indicador_Gestion4[#All],3,TRUE)</f>
        <v>Por Ejecutar</v>
      </c>
      <c r="R2942" s="213">
        <f>SUBTOTAL(9,$N$2942:$N2942)</f>
        <v>0</v>
      </c>
      <c r="S2942" s="234">
        <f>SUBTOTAL(9,$O$2942:$O2942)</f>
        <v>0</v>
      </c>
      <c r="T2942" s="234">
        <f>IFERROR(+Revisión_Avance_Periodo!$S2942/Revisión_Avance_Periodo!$R2942,0)</f>
        <v>0</v>
      </c>
      <c r="U2942" s="177">
        <f>SUBTOTAL(9,N2942:N2953)</f>
        <v>1</v>
      </c>
      <c r="V2942" s="176">
        <f>SUBTOTAL(9,O2942:O2953)</f>
        <v>0.33329999999999999</v>
      </c>
      <c r="W2942" s="176">
        <f t="shared" ref="W2942" si="574">+V2942/U2942</f>
        <v>0.33329999999999999</v>
      </c>
      <c r="X2942" s="176"/>
      <c r="Y2942" s="176">
        <f>100%-Revisión_Avance_Periodo!$W2942</f>
        <v>0.66670000000000007</v>
      </c>
      <c r="Z2942" s="178" t="str">
        <f>VLOOKUP(W2942,Tabla_Indicador_Gestion4[],3,TRUE)</f>
        <v>En Tramite</v>
      </c>
      <c r="AA2942" s="179">
        <f>Revisión_Avance_Periodo!$W2942*Revisión_Avance_Periodo!$L2942</f>
        <v>1.4879464285714287E-4</v>
      </c>
    </row>
    <row r="2943" spans="1:27" x14ac:dyDescent="0.25">
      <c r="A2943" s="94">
        <v>248</v>
      </c>
      <c r="B2943" s="96" t="str">
        <f>CONCATENATE(Revisión_Avance_Periodo!$C2943,";",Revisión_Avance_Periodo!$E2943,";",Revisión_Avance_Periodo!$I2943)</f>
        <v>OE1;PR_10;ACT_112</v>
      </c>
      <c r="C2943" s="180" t="s">
        <v>9</v>
      </c>
      <c r="D2943" s="181" t="str">
        <f>VLOOKUP(Revisión_Avance_Periodo!$C2943,Componentes_BD!$F$1:$G$5,2,FALSE)</f>
        <v>Fortalecer la Vigilancia.</v>
      </c>
      <c r="E2943" s="119" t="s">
        <v>12</v>
      </c>
      <c r="F2943" s="95">
        <v>11</v>
      </c>
      <c r="G2943" s="95" t="str">
        <f>VLOOKUP(Revisión_Avance_Periodo!$A2943,BD_Seguimiento_OAP_2019!$A$2:$G$294,7,FALSE)</f>
        <v>PAI</v>
      </c>
      <c r="H2943" s="95" t="str">
        <f>VLOOKUP(Revisión_Avance_Periodo!$A2943,BD_Seguimiento_OAP_2019!$A$2:$J$294,10,FALSE)</f>
        <v>PAI_07 - Rendición de Cuentas</v>
      </c>
      <c r="I2943" s="95" t="s">
        <v>1897</v>
      </c>
      <c r="J2943" s="95" t="str">
        <f>VLOOKUP(Revisión_Avance_Periodo!$I2943,BD_Seguimiento_OAP_2019!$L:$M,2,FALSE)</f>
        <v>Realizar la medición de los indicadores por componente de Rendición de Cuentas</v>
      </c>
      <c r="K2943" s="119" t="s">
        <v>59</v>
      </c>
      <c r="L2943" s="172">
        <v>4.4642857142857152E-4</v>
      </c>
      <c r="M2943" s="182" t="s">
        <v>105</v>
      </c>
      <c r="N2943" s="174">
        <f>INDEX(BD_Seguimiento_OAP_2019!$AH$3:$AS$294,MATCH(Revisión_Avance_Periodo!$I2943,BD_Seguimiento_OAP_2019!$L$3:$L$294,0),MATCH(Revisión_Avance_Periodo!$M2943,BD_Seguimiento_OAP_2019!$AH$2:$AS$2,0))</f>
        <v>0</v>
      </c>
      <c r="O2943" s="174">
        <f>INDEX(BD_Seguimiento_OAP_2019!$AV$3:$BG$294,MATCH(Revisión_Avance_Periodo!$I2943,BD_Seguimiento_OAP_2019!$L$3:$L$294,0),MATCH(Revisión_Avance_Periodo!$M2943,BD_Seguimiento_OAP_2019!$AV$2:$BG$2,0))</f>
        <v>0</v>
      </c>
      <c r="P2943" s="175">
        <f t="shared" si="573"/>
        <v>0</v>
      </c>
      <c r="Q2943" s="182" t="str">
        <f>VLOOKUP(P2943,Tabla_Indicador_Gestion4[#All],3,TRUE)</f>
        <v>Por Ejecutar</v>
      </c>
      <c r="R2943" s="215">
        <f>SUBTOTAL(9,$N$2942:$N2943)</f>
        <v>0</v>
      </c>
      <c r="S2943" s="231">
        <f>SUBTOTAL(9,$O$2942:$O2943)</f>
        <v>0</v>
      </c>
      <c r="T2943" s="231">
        <f>IFERROR(+Revisión_Avance_Periodo!$S2943/Revisión_Avance_Periodo!$R2943,0)</f>
        <v>0</v>
      </c>
      <c r="U2943" s="184"/>
      <c r="V2943" s="185"/>
      <c r="W2943" s="183"/>
      <c r="X2943" s="183"/>
      <c r="Y2943" s="183"/>
      <c r="Z2943" s="186"/>
      <c r="AA2943" s="187"/>
    </row>
    <row r="2944" spans="1:27" x14ac:dyDescent="0.25">
      <c r="A2944" s="88">
        <v>248</v>
      </c>
      <c r="B2944" s="91" t="str">
        <f>CONCATENATE(Revisión_Avance_Periodo!$C2944,";",Revisión_Avance_Periodo!$E2944,";",Revisión_Avance_Periodo!$I2944)</f>
        <v>OE1;PR_10;ACT_112</v>
      </c>
      <c r="C2944" s="170" t="s">
        <v>9</v>
      </c>
      <c r="D2944" s="171" t="str">
        <f>VLOOKUP(Revisión_Avance_Periodo!$C2944,Componentes_BD!$F$1:$G$5,2,FALSE)</f>
        <v>Fortalecer la Vigilancia.</v>
      </c>
      <c r="E2944" s="106" t="s">
        <v>12</v>
      </c>
      <c r="F2944" s="89">
        <v>11</v>
      </c>
      <c r="G2944" s="89" t="str">
        <f>VLOOKUP(Revisión_Avance_Periodo!$A2944,BD_Seguimiento_OAP_2019!$A$2:$G$294,7,FALSE)</f>
        <v>PAI</v>
      </c>
      <c r="H2944" s="89" t="str">
        <f>VLOOKUP(Revisión_Avance_Periodo!$A2944,BD_Seguimiento_OAP_2019!$A$2:$J$294,10,FALSE)</f>
        <v>PAI_07 - Rendición de Cuentas</v>
      </c>
      <c r="I2944" s="89" t="s">
        <v>1897</v>
      </c>
      <c r="J2944" s="89" t="str">
        <f>VLOOKUP(Revisión_Avance_Periodo!$I2944,BD_Seguimiento_OAP_2019!$L:$M,2,FALSE)</f>
        <v>Realizar la medición de los indicadores por componente de Rendición de Cuentas</v>
      </c>
      <c r="K2944" s="106" t="s">
        <v>59</v>
      </c>
      <c r="L2944" s="172">
        <v>4.4642857142857152E-4</v>
      </c>
      <c r="M2944" s="173" t="s">
        <v>106</v>
      </c>
      <c r="N2944" s="174">
        <f>INDEX(BD_Seguimiento_OAP_2019!$AH$3:$AS$294,MATCH(Revisión_Avance_Periodo!$I2944,BD_Seguimiento_OAP_2019!$L$3:$L$294,0),MATCH(Revisión_Avance_Periodo!$M2944,BD_Seguimiento_OAP_2019!$AH$2:$AS$2,0))</f>
        <v>0</v>
      </c>
      <c r="O2944" s="174">
        <f>INDEX(BD_Seguimiento_OAP_2019!$AV$3:$BG$294,MATCH(Revisión_Avance_Periodo!$I2944,BD_Seguimiento_OAP_2019!$L$3:$L$294,0),MATCH(Revisión_Avance_Periodo!$M2944,BD_Seguimiento_OAP_2019!$AV$2:$BG$2,0))</f>
        <v>0</v>
      </c>
      <c r="P2944" s="175">
        <f t="shared" si="573"/>
        <v>0</v>
      </c>
      <c r="Q2944" s="173" t="str">
        <f>VLOOKUP(P2944,Tabla_Indicador_Gestion4[#All],3,TRUE)</f>
        <v>Por Ejecutar</v>
      </c>
      <c r="R2944" s="215">
        <f>SUBTOTAL(9,$N$2942:$N2944)</f>
        <v>0</v>
      </c>
      <c r="S2944" s="231">
        <f>SUBTOTAL(9,$O$2942:$O2944)</f>
        <v>0</v>
      </c>
      <c r="T2944" s="231">
        <f>IFERROR(+Revisión_Avance_Periodo!$S2944/Revisión_Avance_Periodo!$R2944,0)</f>
        <v>0</v>
      </c>
      <c r="U2944" s="184"/>
      <c r="V2944" s="185"/>
      <c r="W2944" s="183"/>
      <c r="X2944" s="183"/>
      <c r="Y2944" s="183"/>
      <c r="Z2944" s="186"/>
      <c r="AA2944" s="187"/>
    </row>
    <row r="2945" spans="1:27" x14ac:dyDescent="0.25">
      <c r="A2945" s="94">
        <v>248</v>
      </c>
      <c r="B2945" s="96" t="str">
        <f>CONCATENATE(Revisión_Avance_Periodo!$C2945,";",Revisión_Avance_Periodo!$E2945,";",Revisión_Avance_Periodo!$I2945)</f>
        <v>OE1;PR_10;ACT_112</v>
      </c>
      <c r="C2945" s="180" t="s">
        <v>9</v>
      </c>
      <c r="D2945" s="181" t="str">
        <f>VLOOKUP(Revisión_Avance_Periodo!$C2945,Componentes_BD!$F$1:$G$5,2,FALSE)</f>
        <v>Fortalecer la Vigilancia.</v>
      </c>
      <c r="E2945" s="119" t="s">
        <v>12</v>
      </c>
      <c r="F2945" s="95">
        <v>11</v>
      </c>
      <c r="G2945" s="95" t="str">
        <f>VLOOKUP(Revisión_Avance_Periodo!$A2945,BD_Seguimiento_OAP_2019!$A$2:$G$294,7,FALSE)</f>
        <v>PAI</v>
      </c>
      <c r="H2945" s="95" t="str">
        <f>VLOOKUP(Revisión_Avance_Periodo!$A2945,BD_Seguimiento_OAP_2019!$A$2:$J$294,10,FALSE)</f>
        <v>PAI_07 - Rendición de Cuentas</v>
      </c>
      <c r="I2945" s="95" t="s">
        <v>1897</v>
      </c>
      <c r="J2945" s="95" t="str">
        <f>VLOOKUP(Revisión_Avance_Periodo!$I2945,BD_Seguimiento_OAP_2019!$L:$M,2,FALSE)</f>
        <v>Realizar la medición de los indicadores por componente de Rendición de Cuentas</v>
      </c>
      <c r="K2945" s="119" t="s">
        <v>59</v>
      </c>
      <c r="L2945" s="172">
        <v>4.4642857142857152E-4</v>
      </c>
      <c r="M2945" s="182" t="s">
        <v>107</v>
      </c>
      <c r="N2945" s="174">
        <f>INDEX(BD_Seguimiento_OAP_2019!$AH$3:$AS$294,MATCH(Revisión_Avance_Periodo!$I2945,BD_Seguimiento_OAP_2019!$L$3:$L$294,0),MATCH(Revisión_Avance_Periodo!$M2945,BD_Seguimiento_OAP_2019!$AH$2:$AS$2,0))</f>
        <v>0.33329999999999999</v>
      </c>
      <c r="O2945" s="174">
        <f>INDEX(BD_Seguimiento_OAP_2019!$AV$3:$BG$294,MATCH(Revisión_Avance_Periodo!$I2945,BD_Seguimiento_OAP_2019!$L$3:$L$294,0),MATCH(Revisión_Avance_Periodo!$M2945,BD_Seguimiento_OAP_2019!$AV$2:$BG$2,0))</f>
        <v>0.33329999999999999</v>
      </c>
      <c r="P2945" s="188">
        <f t="shared" si="561"/>
        <v>1</v>
      </c>
      <c r="Q2945" s="182" t="str">
        <f>VLOOKUP(P2945,Tabla_Indicador_Gestion4[#All],3,TRUE)</f>
        <v>Culminada</v>
      </c>
      <c r="R2945" s="215">
        <f>SUBTOTAL(9,$N$2942:$N2945)</f>
        <v>0.33329999999999999</v>
      </c>
      <c r="S2945" s="231">
        <f>SUBTOTAL(9,$O$2942:$O2945)</f>
        <v>0.33329999999999999</v>
      </c>
      <c r="T2945" s="231">
        <f>IFERROR(+Revisión_Avance_Periodo!$S2945/Revisión_Avance_Periodo!$R2945,0)</f>
        <v>1</v>
      </c>
      <c r="U2945" s="184"/>
      <c r="V2945" s="185"/>
      <c r="W2945" s="183"/>
      <c r="X2945" s="183"/>
      <c r="Y2945" s="183"/>
      <c r="Z2945" s="186"/>
      <c r="AA2945" s="187"/>
    </row>
    <row r="2946" spans="1:27" x14ac:dyDescent="0.25">
      <c r="A2946" s="88">
        <v>248</v>
      </c>
      <c r="B2946" s="91" t="str">
        <f>CONCATENATE(Revisión_Avance_Periodo!$C2946,";",Revisión_Avance_Periodo!$E2946,";",Revisión_Avance_Periodo!$I2946)</f>
        <v>OE1;PR_10;ACT_112</v>
      </c>
      <c r="C2946" s="170" t="s">
        <v>9</v>
      </c>
      <c r="D2946" s="171" t="str">
        <f>VLOOKUP(Revisión_Avance_Periodo!$C2946,Componentes_BD!$F$1:$G$5,2,FALSE)</f>
        <v>Fortalecer la Vigilancia.</v>
      </c>
      <c r="E2946" s="106" t="s">
        <v>12</v>
      </c>
      <c r="F2946" s="89">
        <v>11</v>
      </c>
      <c r="G2946" s="89" t="str">
        <f>VLOOKUP(Revisión_Avance_Periodo!$A2946,BD_Seguimiento_OAP_2019!$A$2:$G$294,7,FALSE)</f>
        <v>PAI</v>
      </c>
      <c r="H2946" s="89" t="str">
        <f>VLOOKUP(Revisión_Avance_Periodo!$A2946,BD_Seguimiento_OAP_2019!$A$2:$J$294,10,FALSE)</f>
        <v>PAI_07 - Rendición de Cuentas</v>
      </c>
      <c r="I2946" s="89" t="s">
        <v>1897</v>
      </c>
      <c r="J2946" s="89" t="str">
        <f>VLOOKUP(Revisión_Avance_Periodo!$I2946,BD_Seguimiento_OAP_2019!$L:$M,2,FALSE)</f>
        <v>Realizar la medición de los indicadores por componente de Rendición de Cuentas</v>
      </c>
      <c r="K2946" s="106" t="s">
        <v>59</v>
      </c>
      <c r="L2946" s="172">
        <v>4.4642857142857152E-4</v>
      </c>
      <c r="M2946" s="173" t="s">
        <v>108</v>
      </c>
      <c r="N2946" s="174">
        <f>INDEX(BD_Seguimiento_OAP_2019!$AH$3:$AS$294,MATCH(Revisión_Avance_Periodo!$I2946,BD_Seguimiento_OAP_2019!$L$3:$L$294,0),MATCH(Revisión_Avance_Periodo!$M2946,BD_Seguimiento_OAP_2019!$AH$2:$AS$2,0))</f>
        <v>0</v>
      </c>
      <c r="O2946" s="174">
        <f>INDEX(BD_Seguimiento_OAP_2019!$AV$3:$BG$294,MATCH(Revisión_Avance_Periodo!$I2946,BD_Seguimiento_OAP_2019!$L$3:$L$294,0),MATCH(Revisión_Avance_Periodo!$M2946,BD_Seguimiento_OAP_2019!$AV$2:$BG$2,0))</f>
        <v>0</v>
      </c>
      <c r="P2946" s="175">
        <f t="shared" ref="P2946:P2948" si="575">IFERROR((O2946/N2946),0)</f>
        <v>0</v>
      </c>
      <c r="Q2946" s="173" t="str">
        <f>VLOOKUP(P2946,Tabla_Indicador_Gestion4[#All],3,TRUE)</f>
        <v>Por Ejecutar</v>
      </c>
      <c r="R2946" s="215">
        <f>SUBTOTAL(9,$N$2942:$N2946)</f>
        <v>0.33329999999999999</v>
      </c>
      <c r="S2946" s="231">
        <f>SUBTOTAL(9,$O$2942:$O2946)</f>
        <v>0.33329999999999999</v>
      </c>
      <c r="T2946" s="231">
        <f>IFERROR(+Revisión_Avance_Periodo!$S2946/Revisión_Avance_Periodo!$R2946,0)</f>
        <v>1</v>
      </c>
      <c r="U2946" s="184"/>
      <c r="V2946" s="185"/>
      <c r="W2946" s="183"/>
      <c r="X2946" s="183"/>
      <c r="Y2946" s="183"/>
      <c r="Z2946" s="186"/>
      <c r="AA2946" s="187"/>
    </row>
    <row r="2947" spans="1:27" x14ac:dyDescent="0.25">
      <c r="A2947" s="94">
        <v>248</v>
      </c>
      <c r="B2947" s="96" t="str">
        <f>CONCATENATE(Revisión_Avance_Periodo!$C2947,";",Revisión_Avance_Periodo!$E2947,";",Revisión_Avance_Periodo!$I2947)</f>
        <v>OE1;PR_10;ACT_112</v>
      </c>
      <c r="C2947" s="180" t="s">
        <v>9</v>
      </c>
      <c r="D2947" s="181" t="str">
        <f>VLOOKUP(Revisión_Avance_Periodo!$C2947,Componentes_BD!$F$1:$G$5,2,FALSE)</f>
        <v>Fortalecer la Vigilancia.</v>
      </c>
      <c r="E2947" s="119" t="s">
        <v>12</v>
      </c>
      <c r="F2947" s="95">
        <v>11</v>
      </c>
      <c r="G2947" s="95" t="str">
        <f>VLOOKUP(Revisión_Avance_Periodo!$A2947,BD_Seguimiento_OAP_2019!$A$2:$G$294,7,FALSE)</f>
        <v>PAI</v>
      </c>
      <c r="H2947" s="95" t="str">
        <f>VLOOKUP(Revisión_Avance_Periodo!$A2947,BD_Seguimiento_OAP_2019!$A$2:$J$294,10,FALSE)</f>
        <v>PAI_07 - Rendición de Cuentas</v>
      </c>
      <c r="I2947" s="95" t="s">
        <v>1897</v>
      </c>
      <c r="J2947" s="95" t="str">
        <f>VLOOKUP(Revisión_Avance_Periodo!$I2947,BD_Seguimiento_OAP_2019!$L:$M,2,FALSE)</f>
        <v>Realizar la medición de los indicadores por componente de Rendición de Cuentas</v>
      </c>
      <c r="K2947" s="119" t="s">
        <v>59</v>
      </c>
      <c r="L2947" s="172">
        <v>4.4642857142857152E-4</v>
      </c>
      <c r="M2947" s="182" t="s">
        <v>109</v>
      </c>
      <c r="N2947" s="174">
        <f>INDEX(BD_Seguimiento_OAP_2019!$AH$3:$AS$294,MATCH(Revisión_Avance_Periodo!$I2947,BD_Seguimiento_OAP_2019!$L$3:$L$294,0),MATCH(Revisión_Avance_Periodo!$M2947,BD_Seguimiento_OAP_2019!$AH$2:$AS$2,0))</f>
        <v>0</v>
      </c>
      <c r="O2947" s="174">
        <f>INDEX(BD_Seguimiento_OAP_2019!$AV$3:$BG$294,MATCH(Revisión_Avance_Periodo!$I2947,BD_Seguimiento_OAP_2019!$L$3:$L$294,0),MATCH(Revisión_Avance_Periodo!$M2947,BD_Seguimiento_OAP_2019!$AV$2:$BG$2,0))</f>
        <v>0</v>
      </c>
      <c r="P2947" s="175">
        <f t="shared" si="575"/>
        <v>0</v>
      </c>
      <c r="Q2947" s="182" t="str">
        <f>VLOOKUP(P2947,Tabla_Indicador_Gestion4[#All],3,TRUE)</f>
        <v>Por Ejecutar</v>
      </c>
      <c r="R2947" s="215">
        <f>SUBTOTAL(9,$N$2942:$N2947)</f>
        <v>0.33329999999999999</v>
      </c>
      <c r="S2947" s="231">
        <f>SUBTOTAL(9,$O$2942:$O2947)</f>
        <v>0.33329999999999999</v>
      </c>
      <c r="T2947" s="231">
        <f>IFERROR(+Revisión_Avance_Periodo!$S2947/Revisión_Avance_Periodo!$R2947,0)</f>
        <v>1</v>
      </c>
      <c r="U2947" s="184"/>
      <c r="V2947" s="185"/>
      <c r="W2947" s="183"/>
      <c r="X2947" s="183"/>
      <c r="Y2947" s="183"/>
      <c r="Z2947" s="186"/>
      <c r="AA2947" s="187"/>
    </row>
    <row r="2948" spans="1:27" x14ac:dyDescent="0.25">
      <c r="A2948" s="88">
        <v>248</v>
      </c>
      <c r="B2948" s="91" t="str">
        <f>CONCATENATE(Revisión_Avance_Periodo!$C2948,";",Revisión_Avance_Periodo!$E2948,";",Revisión_Avance_Periodo!$I2948)</f>
        <v>OE1;PR_10;ACT_112</v>
      </c>
      <c r="C2948" s="170" t="s">
        <v>9</v>
      </c>
      <c r="D2948" s="171" t="str">
        <f>VLOOKUP(Revisión_Avance_Periodo!$C2948,Componentes_BD!$F$1:$G$5,2,FALSE)</f>
        <v>Fortalecer la Vigilancia.</v>
      </c>
      <c r="E2948" s="106" t="s">
        <v>12</v>
      </c>
      <c r="F2948" s="89">
        <v>11</v>
      </c>
      <c r="G2948" s="89" t="str">
        <f>VLOOKUP(Revisión_Avance_Periodo!$A2948,BD_Seguimiento_OAP_2019!$A$2:$G$294,7,FALSE)</f>
        <v>PAI</v>
      </c>
      <c r="H2948" s="89" t="str">
        <f>VLOOKUP(Revisión_Avance_Periodo!$A2948,BD_Seguimiento_OAP_2019!$A$2:$J$294,10,FALSE)</f>
        <v>PAI_07 - Rendición de Cuentas</v>
      </c>
      <c r="I2948" s="89" t="s">
        <v>1897</v>
      </c>
      <c r="J2948" s="89" t="str">
        <f>VLOOKUP(Revisión_Avance_Periodo!$I2948,BD_Seguimiento_OAP_2019!$L:$M,2,FALSE)</f>
        <v>Realizar la medición de los indicadores por componente de Rendición de Cuentas</v>
      </c>
      <c r="K2948" s="106" t="s">
        <v>59</v>
      </c>
      <c r="L2948" s="172">
        <v>4.4642857142857152E-4</v>
      </c>
      <c r="M2948" s="173" t="s">
        <v>110</v>
      </c>
      <c r="N2948" s="174">
        <f>INDEX(BD_Seguimiento_OAP_2019!$AH$3:$AS$294,MATCH(Revisión_Avance_Periodo!$I2948,BD_Seguimiento_OAP_2019!$L$3:$L$294,0),MATCH(Revisión_Avance_Periodo!$M2948,BD_Seguimiento_OAP_2019!$AH$2:$AS$2,0))</f>
        <v>0</v>
      </c>
      <c r="O2948" s="174">
        <f>INDEX(BD_Seguimiento_OAP_2019!$AV$3:$BG$294,MATCH(Revisión_Avance_Periodo!$I2948,BD_Seguimiento_OAP_2019!$L$3:$L$294,0),MATCH(Revisión_Avance_Periodo!$M2948,BD_Seguimiento_OAP_2019!$AV$2:$BG$2,0))</f>
        <v>0</v>
      </c>
      <c r="P2948" s="175">
        <f t="shared" si="575"/>
        <v>0</v>
      </c>
      <c r="Q2948" s="173" t="str">
        <f>VLOOKUP(P2948,Tabla_Indicador_Gestion4[#All],3,TRUE)</f>
        <v>Por Ejecutar</v>
      </c>
      <c r="R2948" s="215">
        <f>SUBTOTAL(9,$N$2942:$N2948)</f>
        <v>0.33329999999999999</v>
      </c>
      <c r="S2948" s="231">
        <f>SUBTOTAL(9,$O$2942:$O2948)</f>
        <v>0.33329999999999999</v>
      </c>
      <c r="T2948" s="231">
        <f>IFERROR(+Revisión_Avance_Periodo!$S2948/Revisión_Avance_Periodo!$R2948,0)</f>
        <v>1</v>
      </c>
      <c r="U2948" s="184"/>
      <c r="V2948" s="185"/>
      <c r="W2948" s="183"/>
      <c r="X2948" s="183"/>
      <c r="Y2948" s="183"/>
      <c r="Z2948" s="186"/>
      <c r="AA2948" s="187"/>
    </row>
    <row r="2949" spans="1:27" x14ac:dyDescent="0.25">
      <c r="A2949" s="94">
        <v>248</v>
      </c>
      <c r="B2949" s="96" t="str">
        <f>CONCATENATE(Revisión_Avance_Periodo!$C2949,";",Revisión_Avance_Periodo!$E2949,";",Revisión_Avance_Periodo!$I2949)</f>
        <v>OE1;PR_10;ACT_112</v>
      </c>
      <c r="C2949" s="180" t="s">
        <v>9</v>
      </c>
      <c r="D2949" s="181" t="str">
        <f>VLOOKUP(Revisión_Avance_Periodo!$C2949,Componentes_BD!$F$1:$G$5,2,FALSE)</f>
        <v>Fortalecer la Vigilancia.</v>
      </c>
      <c r="E2949" s="119" t="s">
        <v>12</v>
      </c>
      <c r="F2949" s="95">
        <v>11</v>
      </c>
      <c r="G2949" s="95" t="str">
        <f>VLOOKUP(Revisión_Avance_Periodo!$A2949,BD_Seguimiento_OAP_2019!$A$2:$G$294,7,FALSE)</f>
        <v>PAI</v>
      </c>
      <c r="H2949" s="95" t="str">
        <f>VLOOKUP(Revisión_Avance_Periodo!$A2949,BD_Seguimiento_OAP_2019!$A$2:$J$294,10,FALSE)</f>
        <v>PAI_07 - Rendición de Cuentas</v>
      </c>
      <c r="I2949" s="95" t="s">
        <v>1897</v>
      </c>
      <c r="J2949" s="95" t="str">
        <f>VLOOKUP(Revisión_Avance_Periodo!$I2949,BD_Seguimiento_OAP_2019!$L:$M,2,FALSE)</f>
        <v>Realizar la medición de los indicadores por componente de Rendición de Cuentas</v>
      </c>
      <c r="K2949" s="119" t="s">
        <v>59</v>
      </c>
      <c r="L2949" s="172">
        <v>4.4642857142857152E-4</v>
      </c>
      <c r="M2949" s="182" t="s">
        <v>111</v>
      </c>
      <c r="N2949" s="174">
        <f>INDEX(BD_Seguimiento_OAP_2019!$AH$3:$AS$294,MATCH(Revisión_Avance_Periodo!$I2949,BD_Seguimiento_OAP_2019!$L$3:$L$294,0),MATCH(Revisión_Avance_Periodo!$M2949,BD_Seguimiento_OAP_2019!$AH$2:$AS$2,0))</f>
        <v>0.33329999999999999</v>
      </c>
      <c r="O2949" s="174">
        <f>INDEX(BD_Seguimiento_OAP_2019!$AV$3:$BG$294,MATCH(Revisión_Avance_Periodo!$I2949,BD_Seguimiento_OAP_2019!$L$3:$L$294,0),MATCH(Revisión_Avance_Periodo!$M2949,BD_Seguimiento_OAP_2019!$AV$2:$BG$2,0))</f>
        <v>0</v>
      </c>
      <c r="P2949" s="188">
        <f t="shared" ref="P2949:P3009" si="576">O2949/N2949</f>
        <v>0</v>
      </c>
      <c r="Q2949" s="182" t="str">
        <f>VLOOKUP(P2949,Tabla_Indicador_Gestion4[#All],3,TRUE)</f>
        <v>Por Ejecutar</v>
      </c>
      <c r="R2949" s="215">
        <f>SUBTOTAL(9,$N$2942:$N2949)</f>
        <v>0.66659999999999997</v>
      </c>
      <c r="S2949" s="231">
        <f>SUBTOTAL(9,$O$2942:$O2949)</f>
        <v>0.33329999999999999</v>
      </c>
      <c r="T2949" s="231">
        <f>IFERROR(+Revisión_Avance_Periodo!$S2949/Revisión_Avance_Periodo!$R2949,0)</f>
        <v>0.5</v>
      </c>
      <c r="U2949" s="184"/>
      <c r="V2949" s="185"/>
      <c r="W2949" s="183"/>
      <c r="X2949" s="183"/>
      <c r="Y2949" s="183"/>
      <c r="Z2949" s="186"/>
      <c r="AA2949" s="187"/>
    </row>
    <row r="2950" spans="1:27" x14ac:dyDescent="0.25">
      <c r="A2950" s="88">
        <v>248</v>
      </c>
      <c r="B2950" s="91" t="str">
        <f>CONCATENATE(Revisión_Avance_Periodo!$C2950,";",Revisión_Avance_Periodo!$E2950,";",Revisión_Avance_Periodo!$I2950)</f>
        <v>OE1;PR_10;ACT_112</v>
      </c>
      <c r="C2950" s="170" t="s">
        <v>9</v>
      </c>
      <c r="D2950" s="171" t="str">
        <f>VLOOKUP(Revisión_Avance_Periodo!$C2950,Componentes_BD!$F$1:$G$5,2,FALSE)</f>
        <v>Fortalecer la Vigilancia.</v>
      </c>
      <c r="E2950" s="106" t="s">
        <v>12</v>
      </c>
      <c r="F2950" s="89">
        <v>11</v>
      </c>
      <c r="G2950" s="89" t="str">
        <f>VLOOKUP(Revisión_Avance_Periodo!$A2950,BD_Seguimiento_OAP_2019!$A$2:$G$294,7,FALSE)</f>
        <v>PAI</v>
      </c>
      <c r="H2950" s="89" t="str">
        <f>VLOOKUP(Revisión_Avance_Periodo!$A2950,BD_Seguimiento_OAP_2019!$A$2:$J$294,10,FALSE)</f>
        <v>PAI_07 - Rendición de Cuentas</v>
      </c>
      <c r="I2950" s="89" t="s">
        <v>1897</v>
      </c>
      <c r="J2950" s="89" t="str">
        <f>VLOOKUP(Revisión_Avance_Periodo!$I2950,BD_Seguimiento_OAP_2019!$L:$M,2,FALSE)</f>
        <v>Realizar la medición de los indicadores por componente de Rendición de Cuentas</v>
      </c>
      <c r="K2950" s="106" t="s">
        <v>59</v>
      </c>
      <c r="L2950" s="172">
        <v>4.4642857142857152E-4</v>
      </c>
      <c r="M2950" s="173" t="s">
        <v>112</v>
      </c>
      <c r="N2950" s="174">
        <f>INDEX(BD_Seguimiento_OAP_2019!$AH$3:$AS$294,MATCH(Revisión_Avance_Periodo!$I2950,BD_Seguimiento_OAP_2019!$L$3:$L$294,0),MATCH(Revisión_Avance_Periodo!$M2950,BD_Seguimiento_OAP_2019!$AH$2:$AS$2,0))</f>
        <v>0</v>
      </c>
      <c r="O2950" s="174">
        <f>INDEX(BD_Seguimiento_OAP_2019!$AV$3:$BG$294,MATCH(Revisión_Avance_Periodo!$I2950,BD_Seguimiento_OAP_2019!$L$3:$L$294,0),MATCH(Revisión_Avance_Periodo!$M2950,BD_Seguimiento_OAP_2019!$AV$2:$BG$2,0))</f>
        <v>0</v>
      </c>
      <c r="P2950" s="175">
        <f t="shared" ref="P2950:P2952" si="577">IFERROR((O2950/N2950),0)</f>
        <v>0</v>
      </c>
      <c r="Q2950" s="173" t="str">
        <f>VLOOKUP(P2950,Tabla_Indicador_Gestion4[#All],3,TRUE)</f>
        <v>Por Ejecutar</v>
      </c>
      <c r="R2950" s="215">
        <f>SUBTOTAL(9,$N$2942:$N2950)</f>
        <v>0.66659999999999997</v>
      </c>
      <c r="S2950" s="231">
        <f>SUBTOTAL(9,$O$2942:$O2950)</f>
        <v>0.33329999999999999</v>
      </c>
      <c r="T2950" s="231">
        <f>IFERROR(+Revisión_Avance_Periodo!$S2950/Revisión_Avance_Periodo!$R2950,0)</f>
        <v>0.5</v>
      </c>
      <c r="U2950" s="184"/>
      <c r="V2950" s="185"/>
      <c r="W2950" s="183"/>
      <c r="X2950" s="183"/>
      <c r="Y2950" s="183"/>
      <c r="Z2950" s="186"/>
      <c r="AA2950" s="187"/>
    </row>
    <row r="2951" spans="1:27" x14ac:dyDescent="0.25">
      <c r="A2951" s="94">
        <v>248</v>
      </c>
      <c r="B2951" s="96" t="str">
        <f>CONCATENATE(Revisión_Avance_Periodo!$C2951,";",Revisión_Avance_Periodo!$E2951,";",Revisión_Avance_Periodo!$I2951)</f>
        <v>OE1;PR_10;ACT_112</v>
      </c>
      <c r="C2951" s="180" t="s">
        <v>9</v>
      </c>
      <c r="D2951" s="181" t="str">
        <f>VLOOKUP(Revisión_Avance_Periodo!$C2951,Componentes_BD!$F$1:$G$5,2,FALSE)</f>
        <v>Fortalecer la Vigilancia.</v>
      </c>
      <c r="E2951" s="119" t="s">
        <v>12</v>
      </c>
      <c r="F2951" s="95">
        <v>11</v>
      </c>
      <c r="G2951" s="95" t="str">
        <f>VLOOKUP(Revisión_Avance_Periodo!$A2951,BD_Seguimiento_OAP_2019!$A$2:$G$294,7,FALSE)</f>
        <v>PAI</v>
      </c>
      <c r="H2951" s="95" t="str">
        <f>VLOOKUP(Revisión_Avance_Periodo!$A2951,BD_Seguimiento_OAP_2019!$A$2:$J$294,10,FALSE)</f>
        <v>PAI_07 - Rendición de Cuentas</v>
      </c>
      <c r="I2951" s="95" t="s">
        <v>1897</v>
      </c>
      <c r="J2951" s="95" t="str">
        <f>VLOOKUP(Revisión_Avance_Periodo!$I2951,BD_Seguimiento_OAP_2019!$L:$M,2,FALSE)</f>
        <v>Realizar la medición de los indicadores por componente de Rendición de Cuentas</v>
      </c>
      <c r="K2951" s="119" t="s">
        <v>59</v>
      </c>
      <c r="L2951" s="172">
        <v>4.4642857142857152E-4</v>
      </c>
      <c r="M2951" s="182" t="s">
        <v>113</v>
      </c>
      <c r="N2951" s="174">
        <f>INDEX(BD_Seguimiento_OAP_2019!$AH$3:$AS$294,MATCH(Revisión_Avance_Periodo!$I2951,BD_Seguimiento_OAP_2019!$L$3:$L$294,0),MATCH(Revisión_Avance_Periodo!$M2951,BD_Seguimiento_OAP_2019!$AH$2:$AS$2,0))</f>
        <v>0</v>
      </c>
      <c r="O2951" s="174">
        <f>INDEX(BD_Seguimiento_OAP_2019!$AV$3:$BG$294,MATCH(Revisión_Avance_Periodo!$I2951,BD_Seguimiento_OAP_2019!$L$3:$L$294,0),MATCH(Revisión_Avance_Periodo!$M2951,BD_Seguimiento_OAP_2019!$AV$2:$BG$2,0))</f>
        <v>0</v>
      </c>
      <c r="P2951" s="175">
        <f t="shared" si="577"/>
        <v>0</v>
      </c>
      <c r="Q2951" s="182" t="str">
        <f>VLOOKUP(P2951,Tabla_Indicador_Gestion4[#All],3,TRUE)</f>
        <v>Por Ejecutar</v>
      </c>
      <c r="R2951" s="215">
        <f>SUBTOTAL(9,$N$2942:$N2951)</f>
        <v>0.66659999999999997</v>
      </c>
      <c r="S2951" s="231">
        <f>SUBTOTAL(9,$O$2942:$O2951)</f>
        <v>0.33329999999999999</v>
      </c>
      <c r="T2951" s="231">
        <f>IFERROR(+Revisión_Avance_Periodo!$S2951/Revisión_Avance_Periodo!$R2951,0)</f>
        <v>0.5</v>
      </c>
      <c r="U2951" s="184"/>
      <c r="V2951" s="185"/>
      <c r="W2951" s="183"/>
      <c r="X2951" s="183"/>
      <c r="Y2951" s="183"/>
      <c r="Z2951" s="186"/>
      <c r="AA2951" s="187"/>
    </row>
    <row r="2952" spans="1:27" x14ac:dyDescent="0.25">
      <c r="A2952" s="88">
        <v>248</v>
      </c>
      <c r="B2952" s="91" t="str">
        <f>CONCATENATE(Revisión_Avance_Periodo!$C2952,";",Revisión_Avance_Periodo!$E2952,";",Revisión_Avance_Periodo!$I2952)</f>
        <v>OE1;PR_10;ACT_112</v>
      </c>
      <c r="C2952" s="170" t="s">
        <v>9</v>
      </c>
      <c r="D2952" s="171" t="str">
        <f>VLOOKUP(Revisión_Avance_Periodo!$C2952,Componentes_BD!$F$1:$G$5,2,FALSE)</f>
        <v>Fortalecer la Vigilancia.</v>
      </c>
      <c r="E2952" s="106" t="s">
        <v>12</v>
      </c>
      <c r="F2952" s="89">
        <v>11</v>
      </c>
      <c r="G2952" s="89" t="str">
        <f>VLOOKUP(Revisión_Avance_Periodo!$A2952,BD_Seguimiento_OAP_2019!$A$2:$G$294,7,FALSE)</f>
        <v>PAI</v>
      </c>
      <c r="H2952" s="89" t="str">
        <f>VLOOKUP(Revisión_Avance_Periodo!$A2952,BD_Seguimiento_OAP_2019!$A$2:$J$294,10,FALSE)</f>
        <v>PAI_07 - Rendición de Cuentas</v>
      </c>
      <c r="I2952" s="89" t="s">
        <v>1897</v>
      </c>
      <c r="J2952" s="89" t="str">
        <f>VLOOKUP(Revisión_Avance_Periodo!$I2952,BD_Seguimiento_OAP_2019!$L:$M,2,FALSE)</f>
        <v>Realizar la medición de los indicadores por componente de Rendición de Cuentas</v>
      </c>
      <c r="K2952" s="106" t="s">
        <v>59</v>
      </c>
      <c r="L2952" s="172">
        <v>4.4642857142857152E-4</v>
      </c>
      <c r="M2952" s="173" t="s">
        <v>114</v>
      </c>
      <c r="N2952" s="174">
        <f>INDEX(BD_Seguimiento_OAP_2019!$AH$3:$AS$294,MATCH(Revisión_Avance_Periodo!$I2952,BD_Seguimiento_OAP_2019!$L$3:$L$294,0),MATCH(Revisión_Avance_Periodo!$M2952,BD_Seguimiento_OAP_2019!$AH$2:$AS$2,0))</f>
        <v>0</v>
      </c>
      <c r="O2952" s="174">
        <f>INDEX(BD_Seguimiento_OAP_2019!$AV$3:$BG$294,MATCH(Revisión_Avance_Periodo!$I2952,BD_Seguimiento_OAP_2019!$L$3:$L$294,0),MATCH(Revisión_Avance_Periodo!$M2952,BD_Seguimiento_OAP_2019!$AV$2:$BG$2,0))</f>
        <v>0</v>
      </c>
      <c r="P2952" s="175">
        <f t="shared" si="577"/>
        <v>0</v>
      </c>
      <c r="Q2952" s="173" t="str">
        <f>VLOOKUP(P2952,Tabla_Indicador_Gestion4[#All],3,TRUE)</f>
        <v>Por Ejecutar</v>
      </c>
      <c r="R2952" s="215">
        <f>SUBTOTAL(9,$N$2942:$N2952)</f>
        <v>0.66659999999999997</v>
      </c>
      <c r="S2952" s="231">
        <f>SUBTOTAL(9,$O$2942:$O2952)</f>
        <v>0.33329999999999999</v>
      </c>
      <c r="T2952" s="231">
        <f>IFERROR(+Revisión_Avance_Periodo!$S2952/Revisión_Avance_Periodo!$R2952,0)</f>
        <v>0.5</v>
      </c>
      <c r="U2952" s="184"/>
      <c r="V2952" s="185"/>
      <c r="W2952" s="183"/>
      <c r="X2952" s="183"/>
      <c r="Y2952" s="183"/>
      <c r="Z2952" s="186"/>
      <c r="AA2952" s="187"/>
    </row>
    <row r="2953" spans="1:27" ht="15.75" thickBot="1" x14ac:dyDescent="0.3">
      <c r="A2953" s="94">
        <v>248</v>
      </c>
      <c r="B2953" s="96" t="str">
        <f>CONCATENATE(Revisión_Avance_Periodo!$C2953,";",Revisión_Avance_Periodo!$E2953,";",Revisión_Avance_Periodo!$I2953)</f>
        <v>OE1;PR_10;ACT_112</v>
      </c>
      <c r="C2953" s="180" t="s">
        <v>9</v>
      </c>
      <c r="D2953" s="181" t="str">
        <f>VLOOKUP(Revisión_Avance_Periodo!$C2953,Componentes_BD!$F$1:$G$5,2,FALSE)</f>
        <v>Fortalecer la Vigilancia.</v>
      </c>
      <c r="E2953" s="119" t="s">
        <v>12</v>
      </c>
      <c r="F2953" s="95">
        <v>11</v>
      </c>
      <c r="G2953" s="95" t="str">
        <f>VLOOKUP(Revisión_Avance_Periodo!$A2953,BD_Seguimiento_OAP_2019!$A$2:$G$294,7,FALSE)</f>
        <v>PAI</v>
      </c>
      <c r="H2953" s="95" t="str">
        <f>VLOOKUP(Revisión_Avance_Periodo!$A2953,BD_Seguimiento_OAP_2019!$A$2:$J$294,10,FALSE)</f>
        <v>PAI_07 - Rendición de Cuentas</v>
      </c>
      <c r="I2953" s="95" t="s">
        <v>1897</v>
      </c>
      <c r="J2953" s="95" t="str">
        <f>VLOOKUP(Revisión_Avance_Periodo!$I2953,BD_Seguimiento_OAP_2019!$L:$M,2,FALSE)</f>
        <v>Realizar la medición de los indicadores por componente de Rendición de Cuentas</v>
      </c>
      <c r="K2953" s="119" t="s">
        <v>59</v>
      </c>
      <c r="L2953" s="172">
        <v>4.4642857142857152E-4</v>
      </c>
      <c r="M2953" s="182" t="s">
        <v>115</v>
      </c>
      <c r="N2953" s="174">
        <f>INDEX(BD_Seguimiento_OAP_2019!$AH$3:$AS$294,MATCH(Revisión_Avance_Periodo!$I2953,BD_Seguimiento_OAP_2019!$L$3:$L$294,0),MATCH(Revisión_Avance_Periodo!$M2953,BD_Seguimiento_OAP_2019!$AH$2:$AS$2,0))</f>
        <v>0.33339999999999997</v>
      </c>
      <c r="O2953" s="174">
        <f>INDEX(BD_Seguimiento_OAP_2019!$AV$3:$BG$294,MATCH(Revisión_Avance_Periodo!$I2953,BD_Seguimiento_OAP_2019!$L$3:$L$294,0),MATCH(Revisión_Avance_Periodo!$M2953,BD_Seguimiento_OAP_2019!$AV$2:$BG$2,0))</f>
        <v>0</v>
      </c>
      <c r="P2953" s="188">
        <f t="shared" si="576"/>
        <v>0</v>
      </c>
      <c r="Q2953" s="182" t="str">
        <f>VLOOKUP(P2953,Tabla_Indicador_Gestion4[#All],3,TRUE)</f>
        <v>Por Ejecutar</v>
      </c>
      <c r="R2953" s="215">
        <f>SUBTOTAL(9,$N$2942:$N2953)</f>
        <v>1</v>
      </c>
      <c r="S2953" s="231">
        <f>SUBTOTAL(9,$O$2942:$O2953)</f>
        <v>0.33329999999999999</v>
      </c>
      <c r="T2953" s="231">
        <f>IFERROR(+Revisión_Avance_Periodo!$S2953/Revisión_Avance_Periodo!$R2953,0)</f>
        <v>0.33329999999999999</v>
      </c>
      <c r="U2953" s="184"/>
      <c r="V2953" s="185"/>
      <c r="W2953" s="183"/>
      <c r="X2953" s="183"/>
      <c r="Y2953" s="183"/>
      <c r="Z2953" s="186"/>
      <c r="AA2953" s="187"/>
    </row>
    <row r="2954" spans="1:27" x14ac:dyDescent="0.25">
      <c r="A2954" s="88">
        <v>249</v>
      </c>
      <c r="B2954" s="91" t="str">
        <f>CONCATENATE(Revisión_Avance_Periodo!$C2954,";",Revisión_Avance_Periodo!$E2954,";",Revisión_Avance_Periodo!$I2954)</f>
        <v>OE1;PR_10;ACT_113</v>
      </c>
      <c r="C2954" s="170" t="s">
        <v>9</v>
      </c>
      <c r="D2954" s="171" t="str">
        <f>VLOOKUP(Revisión_Avance_Periodo!$C2954,Componentes_BD!$F$1:$G$5,2,FALSE)</f>
        <v>Fortalecer la Vigilancia.</v>
      </c>
      <c r="E2954" s="106" t="s">
        <v>12</v>
      </c>
      <c r="F2954" s="89">
        <v>11</v>
      </c>
      <c r="G2954" s="89" t="str">
        <f>VLOOKUP(Revisión_Avance_Periodo!$A2954,BD_Seguimiento_OAP_2019!$A$2:$G$294,7,FALSE)</f>
        <v>PAI</v>
      </c>
      <c r="H2954" s="89" t="str">
        <f>VLOOKUP(Revisión_Avance_Periodo!$A2954,BD_Seguimiento_OAP_2019!$A$2:$J$294,10,FALSE)</f>
        <v>PAI_07 - Rendición de Cuentas</v>
      </c>
      <c r="I2954" s="89" t="s">
        <v>1901</v>
      </c>
      <c r="J2954" s="89" t="str">
        <f>VLOOKUP(Revisión_Avance_Periodo!$I2954,BD_Seguimiento_OAP_2019!$L:$M,2,FALSE)</f>
        <v>Elaborar el informe final de rendición de cuentas de la entidad</v>
      </c>
      <c r="K2954" s="106" t="s">
        <v>59</v>
      </c>
      <c r="L2954" s="172">
        <v>4.4642857142857152E-4</v>
      </c>
      <c r="M2954" s="173" t="s">
        <v>104</v>
      </c>
      <c r="N2954" s="190">
        <f>INDEX(BD_Seguimiento_OAP_2019!$AH$3:$AS$294,MATCH(Revisión_Avance_Periodo!$I2954,BD_Seguimiento_OAP_2019!$L$3:$L$294,0),MATCH(Revisión_Avance_Periodo!$M2954,BD_Seguimiento_OAP_2019!$AH$2:$AS$2,0))</f>
        <v>0</v>
      </c>
      <c r="O2954" s="190">
        <f>INDEX(BD_Seguimiento_OAP_2019!$AV$3:$BG$294,MATCH(Revisión_Avance_Periodo!$I2954,BD_Seguimiento_OAP_2019!$L$3:$L$294,0),MATCH(Revisión_Avance_Periodo!$M2954,BD_Seguimiento_OAP_2019!$AV$2:$BG$2,0))</f>
        <v>0</v>
      </c>
      <c r="P2954" s="175">
        <f t="shared" ref="P2954:P2962" si="578">IFERROR((O2954/N2954),0)</f>
        <v>0</v>
      </c>
      <c r="Q2954" s="173" t="str">
        <f>VLOOKUP(P2954,Tabla_Indicador_Gestion4[#All],3,TRUE)</f>
        <v>Por Ejecutar</v>
      </c>
      <c r="R2954" s="232">
        <f>SUBTOTAL(9,$N$2954:$N2954)</f>
        <v>0</v>
      </c>
      <c r="S2954" s="233">
        <f>SUBTOTAL(9,$O$2954:$O2954)</f>
        <v>0</v>
      </c>
      <c r="T2954" s="234">
        <f>IFERROR(+Revisión_Avance_Periodo!$S2954/Revisión_Avance_Periodo!$R2954,0)</f>
        <v>0</v>
      </c>
      <c r="U2954" s="191">
        <f>SUBTOTAL(9,N2954:N2965)</f>
        <v>1</v>
      </c>
      <c r="V2954" s="192">
        <f>SUBTOTAL(9,O2954:O2965)</f>
        <v>0</v>
      </c>
      <c r="W2954" s="176">
        <f t="shared" ref="W2954" si="579">+V2954/U2954</f>
        <v>0</v>
      </c>
      <c r="X2954" s="176"/>
      <c r="Y2954" s="176">
        <f>100%-Revisión_Avance_Periodo!$W2954</f>
        <v>1</v>
      </c>
      <c r="Z2954" s="178" t="str">
        <f>VLOOKUP(W2954,Tabla_Indicador_Gestion4[],3,TRUE)</f>
        <v>Por Ejecutar</v>
      </c>
      <c r="AA2954" s="179">
        <f>Revisión_Avance_Periodo!$W2954*Revisión_Avance_Periodo!$L2954</f>
        <v>0</v>
      </c>
    </row>
    <row r="2955" spans="1:27" x14ac:dyDescent="0.25">
      <c r="A2955" s="94">
        <v>249</v>
      </c>
      <c r="B2955" s="96" t="str">
        <f>CONCATENATE(Revisión_Avance_Periodo!$C2955,";",Revisión_Avance_Periodo!$E2955,";",Revisión_Avance_Periodo!$I2955)</f>
        <v>OE1;PR_10;ACT_113</v>
      </c>
      <c r="C2955" s="180" t="s">
        <v>9</v>
      </c>
      <c r="D2955" s="181" t="str">
        <f>VLOOKUP(Revisión_Avance_Periodo!$C2955,Componentes_BD!$F$1:$G$5,2,FALSE)</f>
        <v>Fortalecer la Vigilancia.</v>
      </c>
      <c r="E2955" s="119" t="s">
        <v>12</v>
      </c>
      <c r="F2955" s="95">
        <v>11</v>
      </c>
      <c r="G2955" s="95" t="str">
        <f>VLOOKUP(Revisión_Avance_Periodo!$A2955,BD_Seguimiento_OAP_2019!$A$2:$G$294,7,FALSE)</f>
        <v>PAI</v>
      </c>
      <c r="H2955" s="95" t="str">
        <f>VLOOKUP(Revisión_Avance_Periodo!$A2955,BD_Seguimiento_OAP_2019!$A$2:$J$294,10,FALSE)</f>
        <v>PAI_07 - Rendición de Cuentas</v>
      </c>
      <c r="I2955" s="95" t="s">
        <v>1901</v>
      </c>
      <c r="J2955" s="95" t="str">
        <f>VLOOKUP(Revisión_Avance_Periodo!$I2955,BD_Seguimiento_OAP_2019!$L:$M,2,FALSE)</f>
        <v>Elaborar el informe final de rendición de cuentas de la entidad</v>
      </c>
      <c r="K2955" s="119" t="s">
        <v>59</v>
      </c>
      <c r="L2955" s="172">
        <v>4.4642857142857152E-4</v>
      </c>
      <c r="M2955" s="182" t="s">
        <v>105</v>
      </c>
      <c r="N2955" s="190">
        <f>INDEX(BD_Seguimiento_OAP_2019!$AH$3:$AS$294,MATCH(Revisión_Avance_Periodo!$I2955,BD_Seguimiento_OAP_2019!$L$3:$L$294,0),MATCH(Revisión_Avance_Periodo!$M2955,BD_Seguimiento_OAP_2019!$AH$2:$AS$2,0))</f>
        <v>0</v>
      </c>
      <c r="O2955" s="190">
        <f>INDEX(BD_Seguimiento_OAP_2019!$AV$3:$BG$294,MATCH(Revisión_Avance_Periodo!$I2955,BD_Seguimiento_OAP_2019!$L$3:$L$294,0),MATCH(Revisión_Avance_Periodo!$M2955,BD_Seguimiento_OAP_2019!$AV$2:$BG$2,0))</f>
        <v>0</v>
      </c>
      <c r="P2955" s="175">
        <f t="shared" si="578"/>
        <v>0</v>
      </c>
      <c r="Q2955" s="182" t="str">
        <f>VLOOKUP(P2955,Tabla_Indicador_Gestion4[#All],3,TRUE)</f>
        <v>Por Ejecutar</v>
      </c>
      <c r="R2955" s="229">
        <f>SUBTOTAL(9,$N$2954:$N2955)</f>
        <v>0</v>
      </c>
      <c r="S2955" s="230">
        <f>SUBTOTAL(9,$O$2954:$O2955)</f>
        <v>0</v>
      </c>
      <c r="T2955" s="231">
        <f>IFERROR(+Revisión_Avance_Periodo!$S2955/Revisión_Avance_Periodo!$R2955,0)</f>
        <v>0</v>
      </c>
      <c r="U2955" s="184"/>
      <c r="V2955" s="185"/>
      <c r="W2955" s="183"/>
      <c r="X2955" s="183"/>
      <c r="Y2955" s="183"/>
      <c r="Z2955" s="186"/>
      <c r="AA2955" s="187"/>
    </row>
    <row r="2956" spans="1:27" x14ac:dyDescent="0.25">
      <c r="A2956" s="88">
        <v>249</v>
      </c>
      <c r="B2956" s="91" t="str">
        <f>CONCATENATE(Revisión_Avance_Periodo!$C2956,";",Revisión_Avance_Periodo!$E2956,";",Revisión_Avance_Periodo!$I2956)</f>
        <v>OE1;PR_10;ACT_113</v>
      </c>
      <c r="C2956" s="170" t="s">
        <v>9</v>
      </c>
      <c r="D2956" s="171" t="str">
        <f>VLOOKUP(Revisión_Avance_Periodo!$C2956,Componentes_BD!$F$1:$G$5,2,FALSE)</f>
        <v>Fortalecer la Vigilancia.</v>
      </c>
      <c r="E2956" s="106" t="s">
        <v>12</v>
      </c>
      <c r="F2956" s="89">
        <v>11</v>
      </c>
      <c r="G2956" s="89" t="str">
        <f>VLOOKUP(Revisión_Avance_Periodo!$A2956,BD_Seguimiento_OAP_2019!$A$2:$G$294,7,FALSE)</f>
        <v>PAI</v>
      </c>
      <c r="H2956" s="89" t="str">
        <f>VLOOKUP(Revisión_Avance_Periodo!$A2956,BD_Seguimiento_OAP_2019!$A$2:$J$294,10,FALSE)</f>
        <v>PAI_07 - Rendición de Cuentas</v>
      </c>
      <c r="I2956" s="89" t="s">
        <v>1901</v>
      </c>
      <c r="J2956" s="89" t="str">
        <f>VLOOKUP(Revisión_Avance_Periodo!$I2956,BD_Seguimiento_OAP_2019!$L:$M,2,FALSE)</f>
        <v>Elaborar el informe final de rendición de cuentas de la entidad</v>
      </c>
      <c r="K2956" s="106" t="s">
        <v>59</v>
      </c>
      <c r="L2956" s="172">
        <v>4.4642857142857152E-4</v>
      </c>
      <c r="M2956" s="173" t="s">
        <v>106</v>
      </c>
      <c r="N2956" s="190">
        <f>INDEX(BD_Seguimiento_OAP_2019!$AH$3:$AS$294,MATCH(Revisión_Avance_Periodo!$I2956,BD_Seguimiento_OAP_2019!$L$3:$L$294,0),MATCH(Revisión_Avance_Periodo!$M2956,BD_Seguimiento_OAP_2019!$AH$2:$AS$2,0))</f>
        <v>0</v>
      </c>
      <c r="O2956" s="190">
        <f>INDEX(BD_Seguimiento_OAP_2019!$AV$3:$BG$294,MATCH(Revisión_Avance_Periodo!$I2956,BD_Seguimiento_OAP_2019!$L$3:$L$294,0),MATCH(Revisión_Avance_Periodo!$M2956,BD_Seguimiento_OAP_2019!$AV$2:$BG$2,0))</f>
        <v>0</v>
      </c>
      <c r="P2956" s="175">
        <f t="shared" si="578"/>
        <v>0</v>
      </c>
      <c r="Q2956" s="173" t="str">
        <f>VLOOKUP(P2956,Tabla_Indicador_Gestion4[#All],3,TRUE)</f>
        <v>Por Ejecutar</v>
      </c>
      <c r="R2956" s="229">
        <f>SUBTOTAL(9,$N$2954:$N2956)</f>
        <v>0</v>
      </c>
      <c r="S2956" s="230">
        <f>SUBTOTAL(9,$O$2954:$O2956)</f>
        <v>0</v>
      </c>
      <c r="T2956" s="231">
        <f>IFERROR(+Revisión_Avance_Periodo!$S2956/Revisión_Avance_Periodo!$R2956,0)</f>
        <v>0</v>
      </c>
      <c r="U2956" s="184"/>
      <c r="V2956" s="185"/>
      <c r="W2956" s="183"/>
      <c r="X2956" s="183"/>
      <c r="Y2956" s="183"/>
      <c r="Z2956" s="186"/>
      <c r="AA2956" s="187"/>
    </row>
    <row r="2957" spans="1:27" x14ac:dyDescent="0.25">
      <c r="A2957" s="94">
        <v>249</v>
      </c>
      <c r="B2957" s="96" t="str">
        <f>CONCATENATE(Revisión_Avance_Periodo!$C2957,";",Revisión_Avance_Periodo!$E2957,";",Revisión_Avance_Periodo!$I2957)</f>
        <v>OE1;PR_10;ACT_113</v>
      </c>
      <c r="C2957" s="180" t="s">
        <v>9</v>
      </c>
      <c r="D2957" s="181" t="str">
        <f>VLOOKUP(Revisión_Avance_Periodo!$C2957,Componentes_BD!$F$1:$G$5,2,FALSE)</f>
        <v>Fortalecer la Vigilancia.</v>
      </c>
      <c r="E2957" s="119" t="s">
        <v>12</v>
      </c>
      <c r="F2957" s="95">
        <v>11</v>
      </c>
      <c r="G2957" s="95" t="str">
        <f>VLOOKUP(Revisión_Avance_Periodo!$A2957,BD_Seguimiento_OAP_2019!$A$2:$G$294,7,FALSE)</f>
        <v>PAI</v>
      </c>
      <c r="H2957" s="95" t="str">
        <f>VLOOKUP(Revisión_Avance_Periodo!$A2957,BD_Seguimiento_OAP_2019!$A$2:$J$294,10,FALSE)</f>
        <v>PAI_07 - Rendición de Cuentas</v>
      </c>
      <c r="I2957" s="95" t="s">
        <v>1901</v>
      </c>
      <c r="J2957" s="95" t="str">
        <f>VLOOKUP(Revisión_Avance_Periodo!$I2957,BD_Seguimiento_OAP_2019!$L:$M,2,FALSE)</f>
        <v>Elaborar el informe final de rendición de cuentas de la entidad</v>
      </c>
      <c r="K2957" s="119" t="s">
        <v>59</v>
      </c>
      <c r="L2957" s="172">
        <v>4.4642857142857152E-4</v>
      </c>
      <c r="M2957" s="182" t="s">
        <v>107</v>
      </c>
      <c r="N2957" s="190">
        <f>INDEX(BD_Seguimiento_OAP_2019!$AH$3:$AS$294,MATCH(Revisión_Avance_Periodo!$I2957,BD_Seguimiento_OAP_2019!$L$3:$L$294,0),MATCH(Revisión_Avance_Periodo!$M2957,BD_Seguimiento_OAP_2019!$AH$2:$AS$2,0))</f>
        <v>0</v>
      </c>
      <c r="O2957" s="190">
        <f>INDEX(BD_Seguimiento_OAP_2019!$AV$3:$BG$294,MATCH(Revisión_Avance_Periodo!$I2957,BD_Seguimiento_OAP_2019!$L$3:$L$294,0),MATCH(Revisión_Avance_Periodo!$M2957,BD_Seguimiento_OAP_2019!$AV$2:$BG$2,0))</f>
        <v>0</v>
      </c>
      <c r="P2957" s="175">
        <f t="shared" si="578"/>
        <v>0</v>
      </c>
      <c r="Q2957" s="182" t="str">
        <f>VLOOKUP(P2957,Tabla_Indicador_Gestion4[#All],3,TRUE)</f>
        <v>Por Ejecutar</v>
      </c>
      <c r="R2957" s="229">
        <f>SUBTOTAL(9,$N$2954:$N2957)</f>
        <v>0</v>
      </c>
      <c r="S2957" s="230">
        <f>SUBTOTAL(9,$O$2954:$O2957)</f>
        <v>0</v>
      </c>
      <c r="T2957" s="231">
        <f>IFERROR(+Revisión_Avance_Periodo!$S2957/Revisión_Avance_Periodo!$R2957,0)</f>
        <v>0</v>
      </c>
      <c r="U2957" s="184"/>
      <c r="V2957" s="185"/>
      <c r="W2957" s="183"/>
      <c r="X2957" s="183"/>
      <c r="Y2957" s="183"/>
      <c r="Z2957" s="186"/>
      <c r="AA2957" s="187"/>
    </row>
    <row r="2958" spans="1:27" x14ac:dyDescent="0.25">
      <c r="A2958" s="88">
        <v>249</v>
      </c>
      <c r="B2958" s="91" t="str">
        <f>CONCATENATE(Revisión_Avance_Periodo!$C2958,";",Revisión_Avance_Periodo!$E2958,";",Revisión_Avance_Periodo!$I2958)</f>
        <v>OE1;PR_10;ACT_113</v>
      </c>
      <c r="C2958" s="170" t="s">
        <v>9</v>
      </c>
      <c r="D2958" s="171" t="str">
        <f>VLOOKUP(Revisión_Avance_Periodo!$C2958,Componentes_BD!$F$1:$G$5,2,FALSE)</f>
        <v>Fortalecer la Vigilancia.</v>
      </c>
      <c r="E2958" s="106" t="s">
        <v>12</v>
      </c>
      <c r="F2958" s="89">
        <v>11</v>
      </c>
      <c r="G2958" s="89" t="str">
        <f>VLOOKUP(Revisión_Avance_Periodo!$A2958,BD_Seguimiento_OAP_2019!$A$2:$G$294,7,FALSE)</f>
        <v>PAI</v>
      </c>
      <c r="H2958" s="89" t="str">
        <f>VLOOKUP(Revisión_Avance_Periodo!$A2958,BD_Seguimiento_OAP_2019!$A$2:$J$294,10,FALSE)</f>
        <v>PAI_07 - Rendición de Cuentas</v>
      </c>
      <c r="I2958" s="89" t="s">
        <v>1901</v>
      </c>
      <c r="J2958" s="89" t="str">
        <f>VLOOKUP(Revisión_Avance_Periodo!$I2958,BD_Seguimiento_OAP_2019!$L:$M,2,FALSE)</f>
        <v>Elaborar el informe final de rendición de cuentas de la entidad</v>
      </c>
      <c r="K2958" s="106" t="s">
        <v>59</v>
      </c>
      <c r="L2958" s="172">
        <v>4.4642857142857152E-4</v>
      </c>
      <c r="M2958" s="173" t="s">
        <v>108</v>
      </c>
      <c r="N2958" s="190">
        <f>INDEX(BD_Seguimiento_OAP_2019!$AH$3:$AS$294,MATCH(Revisión_Avance_Periodo!$I2958,BD_Seguimiento_OAP_2019!$L$3:$L$294,0),MATCH(Revisión_Avance_Periodo!$M2958,BD_Seguimiento_OAP_2019!$AH$2:$AS$2,0))</f>
        <v>0</v>
      </c>
      <c r="O2958" s="190">
        <f>INDEX(BD_Seguimiento_OAP_2019!$AV$3:$BG$294,MATCH(Revisión_Avance_Periodo!$I2958,BD_Seguimiento_OAP_2019!$L$3:$L$294,0),MATCH(Revisión_Avance_Periodo!$M2958,BD_Seguimiento_OAP_2019!$AV$2:$BG$2,0))</f>
        <v>0</v>
      </c>
      <c r="P2958" s="175">
        <f t="shared" si="578"/>
        <v>0</v>
      </c>
      <c r="Q2958" s="173" t="str">
        <f>VLOOKUP(P2958,Tabla_Indicador_Gestion4[#All],3,TRUE)</f>
        <v>Por Ejecutar</v>
      </c>
      <c r="R2958" s="229">
        <f>SUBTOTAL(9,$N$2954:$N2958)</f>
        <v>0</v>
      </c>
      <c r="S2958" s="230">
        <f>SUBTOTAL(9,$O$2954:$O2958)</f>
        <v>0</v>
      </c>
      <c r="T2958" s="231">
        <f>IFERROR(+Revisión_Avance_Periodo!$S2958/Revisión_Avance_Periodo!$R2958,0)</f>
        <v>0</v>
      </c>
      <c r="U2958" s="184"/>
      <c r="V2958" s="185"/>
      <c r="W2958" s="183"/>
      <c r="X2958" s="183"/>
      <c r="Y2958" s="183"/>
      <c r="Z2958" s="186"/>
      <c r="AA2958" s="187"/>
    </row>
    <row r="2959" spans="1:27" x14ac:dyDescent="0.25">
      <c r="A2959" s="94">
        <v>249</v>
      </c>
      <c r="B2959" s="96" t="str">
        <f>CONCATENATE(Revisión_Avance_Periodo!$C2959,";",Revisión_Avance_Periodo!$E2959,";",Revisión_Avance_Periodo!$I2959)</f>
        <v>OE1;PR_10;ACT_113</v>
      </c>
      <c r="C2959" s="180" t="s">
        <v>9</v>
      </c>
      <c r="D2959" s="181" t="str">
        <f>VLOOKUP(Revisión_Avance_Periodo!$C2959,Componentes_BD!$F$1:$G$5,2,FALSE)</f>
        <v>Fortalecer la Vigilancia.</v>
      </c>
      <c r="E2959" s="119" t="s">
        <v>12</v>
      </c>
      <c r="F2959" s="95">
        <v>11</v>
      </c>
      <c r="G2959" s="95" t="str">
        <f>VLOOKUP(Revisión_Avance_Periodo!$A2959,BD_Seguimiento_OAP_2019!$A$2:$G$294,7,FALSE)</f>
        <v>PAI</v>
      </c>
      <c r="H2959" s="95" t="str">
        <f>VLOOKUP(Revisión_Avance_Periodo!$A2959,BD_Seguimiento_OAP_2019!$A$2:$J$294,10,FALSE)</f>
        <v>PAI_07 - Rendición de Cuentas</v>
      </c>
      <c r="I2959" s="95" t="s">
        <v>1901</v>
      </c>
      <c r="J2959" s="95" t="str">
        <f>VLOOKUP(Revisión_Avance_Periodo!$I2959,BD_Seguimiento_OAP_2019!$L:$M,2,FALSE)</f>
        <v>Elaborar el informe final de rendición de cuentas de la entidad</v>
      </c>
      <c r="K2959" s="119" t="s">
        <v>59</v>
      </c>
      <c r="L2959" s="172">
        <v>4.4642857142857152E-4</v>
      </c>
      <c r="M2959" s="182" t="s">
        <v>109</v>
      </c>
      <c r="N2959" s="190">
        <f>INDEX(BD_Seguimiento_OAP_2019!$AH$3:$AS$294,MATCH(Revisión_Avance_Periodo!$I2959,BD_Seguimiento_OAP_2019!$L$3:$L$294,0),MATCH(Revisión_Avance_Periodo!$M2959,BD_Seguimiento_OAP_2019!$AH$2:$AS$2,0))</f>
        <v>0</v>
      </c>
      <c r="O2959" s="190">
        <f>INDEX(BD_Seguimiento_OAP_2019!$AV$3:$BG$294,MATCH(Revisión_Avance_Periodo!$I2959,BD_Seguimiento_OAP_2019!$L$3:$L$294,0),MATCH(Revisión_Avance_Periodo!$M2959,BD_Seguimiento_OAP_2019!$AV$2:$BG$2,0))</f>
        <v>0</v>
      </c>
      <c r="P2959" s="175">
        <f t="shared" si="578"/>
        <v>0</v>
      </c>
      <c r="Q2959" s="182" t="str">
        <f>VLOOKUP(P2959,Tabla_Indicador_Gestion4[#All],3,TRUE)</f>
        <v>Por Ejecutar</v>
      </c>
      <c r="R2959" s="229">
        <f>SUBTOTAL(9,$N$2954:$N2959)</f>
        <v>0</v>
      </c>
      <c r="S2959" s="230">
        <f>SUBTOTAL(9,$O$2954:$O2959)</f>
        <v>0</v>
      </c>
      <c r="T2959" s="231">
        <f>IFERROR(+Revisión_Avance_Periodo!$S2959/Revisión_Avance_Periodo!$R2959,0)</f>
        <v>0</v>
      </c>
      <c r="U2959" s="184"/>
      <c r="V2959" s="185"/>
      <c r="W2959" s="183"/>
      <c r="X2959" s="183"/>
      <c r="Y2959" s="183"/>
      <c r="Z2959" s="186"/>
      <c r="AA2959" s="187"/>
    </row>
    <row r="2960" spans="1:27" x14ac:dyDescent="0.25">
      <c r="A2960" s="88">
        <v>249</v>
      </c>
      <c r="B2960" s="91" t="str">
        <f>CONCATENATE(Revisión_Avance_Periodo!$C2960,";",Revisión_Avance_Periodo!$E2960,";",Revisión_Avance_Periodo!$I2960)</f>
        <v>OE1;PR_10;ACT_113</v>
      </c>
      <c r="C2960" s="170" t="s">
        <v>9</v>
      </c>
      <c r="D2960" s="171" t="str">
        <f>VLOOKUP(Revisión_Avance_Periodo!$C2960,Componentes_BD!$F$1:$G$5,2,FALSE)</f>
        <v>Fortalecer la Vigilancia.</v>
      </c>
      <c r="E2960" s="106" t="s">
        <v>12</v>
      </c>
      <c r="F2960" s="89">
        <v>11</v>
      </c>
      <c r="G2960" s="89" t="str">
        <f>VLOOKUP(Revisión_Avance_Periodo!$A2960,BD_Seguimiento_OAP_2019!$A$2:$G$294,7,FALSE)</f>
        <v>PAI</v>
      </c>
      <c r="H2960" s="89" t="str">
        <f>VLOOKUP(Revisión_Avance_Periodo!$A2960,BD_Seguimiento_OAP_2019!$A$2:$J$294,10,FALSE)</f>
        <v>PAI_07 - Rendición de Cuentas</v>
      </c>
      <c r="I2960" s="89" t="s">
        <v>1901</v>
      </c>
      <c r="J2960" s="89" t="str">
        <f>VLOOKUP(Revisión_Avance_Periodo!$I2960,BD_Seguimiento_OAP_2019!$L:$M,2,FALSE)</f>
        <v>Elaborar el informe final de rendición de cuentas de la entidad</v>
      </c>
      <c r="K2960" s="106" t="s">
        <v>59</v>
      </c>
      <c r="L2960" s="172">
        <v>4.4642857142857152E-4</v>
      </c>
      <c r="M2960" s="173" t="s">
        <v>110</v>
      </c>
      <c r="N2960" s="190">
        <f>INDEX(BD_Seguimiento_OAP_2019!$AH$3:$AS$294,MATCH(Revisión_Avance_Periodo!$I2960,BD_Seguimiento_OAP_2019!$L$3:$L$294,0),MATCH(Revisión_Avance_Periodo!$M2960,BD_Seguimiento_OAP_2019!$AH$2:$AS$2,0))</f>
        <v>0</v>
      </c>
      <c r="O2960" s="190">
        <f>INDEX(BD_Seguimiento_OAP_2019!$AV$3:$BG$294,MATCH(Revisión_Avance_Periodo!$I2960,BD_Seguimiento_OAP_2019!$L$3:$L$294,0),MATCH(Revisión_Avance_Periodo!$M2960,BD_Seguimiento_OAP_2019!$AV$2:$BG$2,0))</f>
        <v>0</v>
      </c>
      <c r="P2960" s="175">
        <f t="shared" si="578"/>
        <v>0</v>
      </c>
      <c r="Q2960" s="173" t="str">
        <f>VLOOKUP(P2960,Tabla_Indicador_Gestion4[#All],3,TRUE)</f>
        <v>Por Ejecutar</v>
      </c>
      <c r="R2960" s="229">
        <f>SUBTOTAL(9,$N$2954:$N2960)</f>
        <v>0</v>
      </c>
      <c r="S2960" s="230">
        <f>SUBTOTAL(9,$O$2954:$O2960)</f>
        <v>0</v>
      </c>
      <c r="T2960" s="231">
        <f>IFERROR(+Revisión_Avance_Periodo!$S2960/Revisión_Avance_Periodo!$R2960,0)</f>
        <v>0</v>
      </c>
      <c r="U2960" s="184"/>
      <c r="V2960" s="185"/>
      <c r="W2960" s="183"/>
      <c r="X2960" s="183"/>
      <c r="Y2960" s="183"/>
      <c r="Z2960" s="186"/>
      <c r="AA2960" s="187"/>
    </row>
    <row r="2961" spans="1:27" x14ac:dyDescent="0.25">
      <c r="A2961" s="94">
        <v>249</v>
      </c>
      <c r="B2961" s="96" t="str">
        <f>CONCATENATE(Revisión_Avance_Periodo!$C2961,";",Revisión_Avance_Periodo!$E2961,";",Revisión_Avance_Periodo!$I2961)</f>
        <v>OE1;PR_10;ACT_113</v>
      </c>
      <c r="C2961" s="180" t="s">
        <v>9</v>
      </c>
      <c r="D2961" s="181" t="str">
        <f>VLOOKUP(Revisión_Avance_Periodo!$C2961,Componentes_BD!$F$1:$G$5,2,FALSE)</f>
        <v>Fortalecer la Vigilancia.</v>
      </c>
      <c r="E2961" s="119" t="s">
        <v>12</v>
      </c>
      <c r="F2961" s="95">
        <v>11</v>
      </c>
      <c r="G2961" s="95" t="str">
        <f>VLOOKUP(Revisión_Avance_Periodo!$A2961,BD_Seguimiento_OAP_2019!$A$2:$G$294,7,FALSE)</f>
        <v>PAI</v>
      </c>
      <c r="H2961" s="95" t="str">
        <f>VLOOKUP(Revisión_Avance_Periodo!$A2961,BD_Seguimiento_OAP_2019!$A$2:$J$294,10,FALSE)</f>
        <v>PAI_07 - Rendición de Cuentas</v>
      </c>
      <c r="I2961" s="95" t="s">
        <v>1901</v>
      </c>
      <c r="J2961" s="95" t="str">
        <f>VLOOKUP(Revisión_Avance_Periodo!$I2961,BD_Seguimiento_OAP_2019!$L:$M,2,FALSE)</f>
        <v>Elaborar el informe final de rendición de cuentas de la entidad</v>
      </c>
      <c r="K2961" s="119" t="s">
        <v>59</v>
      </c>
      <c r="L2961" s="172">
        <v>4.4642857142857152E-4</v>
      </c>
      <c r="M2961" s="182" t="s">
        <v>111</v>
      </c>
      <c r="N2961" s="190">
        <f>INDEX(BD_Seguimiento_OAP_2019!$AH$3:$AS$294,MATCH(Revisión_Avance_Periodo!$I2961,BD_Seguimiento_OAP_2019!$L$3:$L$294,0),MATCH(Revisión_Avance_Periodo!$M2961,BD_Seguimiento_OAP_2019!$AH$2:$AS$2,0))</f>
        <v>0</v>
      </c>
      <c r="O2961" s="190">
        <f>INDEX(BD_Seguimiento_OAP_2019!$AV$3:$BG$294,MATCH(Revisión_Avance_Periodo!$I2961,BD_Seguimiento_OAP_2019!$L$3:$L$294,0),MATCH(Revisión_Avance_Periodo!$M2961,BD_Seguimiento_OAP_2019!$AV$2:$BG$2,0))</f>
        <v>0</v>
      </c>
      <c r="P2961" s="175">
        <f t="shared" si="578"/>
        <v>0</v>
      </c>
      <c r="Q2961" s="182" t="str">
        <f>VLOOKUP(P2961,Tabla_Indicador_Gestion4[#All],3,TRUE)</f>
        <v>Por Ejecutar</v>
      </c>
      <c r="R2961" s="229">
        <f>SUBTOTAL(9,$N$2954:$N2961)</f>
        <v>0</v>
      </c>
      <c r="S2961" s="230">
        <f>SUBTOTAL(9,$O$2954:$O2961)</f>
        <v>0</v>
      </c>
      <c r="T2961" s="231">
        <f>IFERROR(+Revisión_Avance_Periodo!$S2961/Revisión_Avance_Periodo!$R2961,0)</f>
        <v>0</v>
      </c>
      <c r="U2961" s="184"/>
      <c r="V2961" s="185"/>
      <c r="W2961" s="183"/>
      <c r="X2961" s="183"/>
      <c r="Y2961" s="183"/>
      <c r="Z2961" s="186"/>
      <c r="AA2961" s="187"/>
    </row>
    <row r="2962" spans="1:27" x14ac:dyDescent="0.25">
      <c r="A2962" s="88">
        <v>249</v>
      </c>
      <c r="B2962" s="91" t="str">
        <f>CONCATENATE(Revisión_Avance_Periodo!$C2962,";",Revisión_Avance_Periodo!$E2962,";",Revisión_Avance_Periodo!$I2962)</f>
        <v>OE1;PR_10;ACT_113</v>
      </c>
      <c r="C2962" s="170" t="s">
        <v>9</v>
      </c>
      <c r="D2962" s="171" t="str">
        <f>VLOOKUP(Revisión_Avance_Periodo!$C2962,Componentes_BD!$F$1:$G$5,2,FALSE)</f>
        <v>Fortalecer la Vigilancia.</v>
      </c>
      <c r="E2962" s="106" t="s">
        <v>12</v>
      </c>
      <c r="F2962" s="89">
        <v>11</v>
      </c>
      <c r="G2962" s="89" t="str">
        <f>VLOOKUP(Revisión_Avance_Periodo!$A2962,BD_Seguimiento_OAP_2019!$A$2:$G$294,7,FALSE)</f>
        <v>PAI</v>
      </c>
      <c r="H2962" s="89" t="str">
        <f>VLOOKUP(Revisión_Avance_Periodo!$A2962,BD_Seguimiento_OAP_2019!$A$2:$J$294,10,FALSE)</f>
        <v>PAI_07 - Rendición de Cuentas</v>
      </c>
      <c r="I2962" s="89" t="s">
        <v>1901</v>
      </c>
      <c r="J2962" s="89" t="str">
        <f>VLOOKUP(Revisión_Avance_Periodo!$I2962,BD_Seguimiento_OAP_2019!$L:$M,2,FALSE)</f>
        <v>Elaborar el informe final de rendición de cuentas de la entidad</v>
      </c>
      <c r="K2962" s="106" t="s">
        <v>59</v>
      </c>
      <c r="L2962" s="172">
        <v>4.4642857142857152E-4</v>
      </c>
      <c r="M2962" s="173" t="s">
        <v>112</v>
      </c>
      <c r="N2962" s="190">
        <f>INDEX(BD_Seguimiento_OAP_2019!$AH$3:$AS$294,MATCH(Revisión_Avance_Periodo!$I2962,BD_Seguimiento_OAP_2019!$L$3:$L$294,0),MATCH(Revisión_Avance_Periodo!$M2962,BD_Seguimiento_OAP_2019!$AH$2:$AS$2,0))</f>
        <v>0</v>
      </c>
      <c r="O2962" s="190">
        <f>INDEX(BD_Seguimiento_OAP_2019!$AV$3:$BG$294,MATCH(Revisión_Avance_Periodo!$I2962,BD_Seguimiento_OAP_2019!$L$3:$L$294,0),MATCH(Revisión_Avance_Periodo!$M2962,BD_Seguimiento_OAP_2019!$AV$2:$BG$2,0))</f>
        <v>0</v>
      </c>
      <c r="P2962" s="175">
        <f t="shared" si="578"/>
        <v>0</v>
      </c>
      <c r="Q2962" s="173" t="str">
        <f>VLOOKUP(P2962,Tabla_Indicador_Gestion4[#All],3,TRUE)</f>
        <v>Por Ejecutar</v>
      </c>
      <c r="R2962" s="229">
        <f>SUBTOTAL(9,$N$2954:$N2962)</f>
        <v>0</v>
      </c>
      <c r="S2962" s="230">
        <f>SUBTOTAL(9,$O$2954:$O2962)</f>
        <v>0</v>
      </c>
      <c r="T2962" s="231">
        <f>IFERROR(+Revisión_Avance_Periodo!$S2962/Revisión_Avance_Periodo!$R2962,0)</f>
        <v>0</v>
      </c>
      <c r="U2962" s="184"/>
      <c r="V2962" s="185"/>
      <c r="W2962" s="183"/>
      <c r="X2962" s="183"/>
      <c r="Y2962" s="183"/>
      <c r="Z2962" s="186"/>
      <c r="AA2962" s="187"/>
    </row>
    <row r="2963" spans="1:27" x14ac:dyDescent="0.25">
      <c r="A2963" s="94">
        <v>249</v>
      </c>
      <c r="B2963" s="96" t="str">
        <f>CONCATENATE(Revisión_Avance_Periodo!$C2963,";",Revisión_Avance_Periodo!$E2963,";",Revisión_Avance_Periodo!$I2963)</f>
        <v>OE1;PR_10;ACT_113</v>
      </c>
      <c r="C2963" s="180" t="s">
        <v>9</v>
      </c>
      <c r="D2963" s="181" t="str">
        <f>VLOOKUP(Revisión_Avance_Periodo!$C2963,Componentes_BD!$F$1:$G$5,2,FALSE)</f>
        <v>Fortalecer la Vigilancia.</v>
      </c>
      <c r="E2963" s="119" t="s">
        <v>12</v>
      </c>
      <c r="F2963" s="95">
        <v>11</v>
      </c>
      <c r="G2963" s="95" t="str">
        <f>VLOOKUP(Revisión_Avance_Periodo!$A2963,BD_Seguimiento_OAP_2019!$A$2:$G$294,7,FALSE)</f>
        <v>PAI</v>
      </c>
      <c r="H2963" s="95" t="str">
        <f>VLOOKUP(Revisión_Avance_Periodo!$A2963,BD_Seguimiento_OAP_2019!$A$2:$J$294,10,FALSE)</f>
        <v>PAI_07 - Rendición de Cuentas</v>
      </c>
      <c r="I2963" s="95" t="s">
        <v>1901</v>
      </c>
      <c r="J2963" s="95" t="str">
        <f>VLOOKUP(Revisión_Avance_Periodo!$I2963,BD_Seguimiento_OAP_2019!$L:$M,2,FALSE)</f>
        <v>Elaborar el informe final de rendición de cuentas de la entidad</v>
      </c>
      <c r="K2963" s="119" t="s">
        <v>59</v>
      </c>
      <c r="L2963" s="172">
        <v>4.4642857142857152E-4</v>
      </c>
      <c r="M2963" s="182" t="s">
        <v>113</v>
      </c>
      <c r="N2963" s="190">
        <f>INDEX(BD_Seguimiento_OAP_2019!$AH$3:$AS$294,MATCH(Revisión_Avance_Periodo!$I2963,BD_Seguimiento_OAP_2019!$L$3:$L$294,0),MATCH(Revisión_Avance_Periodo!$M2963,BD_Seguimiento_OAP_2019!$AH$2:$AS$2,0))</f>
        <v>1</v>
      </c>
      <c r="O2963" s="190">
        <f>INDEX(BD_Seguimiento_OAP_2019!$AV$3:$BG$294,MATCH(Revisión_Avance_Periodo!$I2963,BD_Seguimiento_OAP_2019!$L$3:$L$294,0),MATCH(Revisión_Avance_Periodo!$M2963,BD_Seguimiento_OAP_2019!$AV$2:$BG$2,0))</f>
        <v>0</v>
      </c>
      <c r="P2963" s="188">
        <f t="shared" si="576"/>
        <v>0</v>
      </c>
      <c r="Q2963" s="182" t="str">
        <f>VLOOKUP(P2963,Tabla_Indicador_Gestion4[#All],3,TRUE)</f>
        <v>Por Ejecutar</v>
      </c>
      <c r="R2963" s="229">
        <f>SUBTOTAL(9,$N$2954:$N2963)</f>
        <v>1</v>
      </c>
      <c r="S2963" s="230">
        <f>SUBTOTAL(9,$O$2954:$O2963)</f>
        <v>0</v>
      </c>
      <c r="T2963" s="231">
        <f>IFERROR(+Revisión_Avance_Periodo!$S2963/Revisión_Avance_Periodo!$R2963,0)</f>
        <v>0</v>
      </c>
      <c r="U2963" s="184"/>
      <c r="V2963" s="185"/>
      <c r="W2963" s="183"/>
      <c r="X2963" s="183"/>
      <c r="Y2963" s="183"/>
      <c r="Z2963" s="186"/>
      <c r="AA2963" s="187"/>
    </row>
    <row r="2964" spans="1:27" x14ac:dyDescent="0.25">
      <c r="A2964" s="88">
        <v>249</v>
      </c>
      <c r="B2964" s="91" t="str">
        <f>CONCATENATE(Revisión_Avance_Periodo!$C2964,";",Revisión_Avance_Periodo!$E2964,";",Revisión_Avance_Periodo!$I2964)</f>
        <v>OE1;PR_10;ACT_113</v>
      </c>
      <c r="C2964" s="170" t="s">
        <v>9</v>
      </c>
      <c r="D2964" s="171" t="str">
        <f>VLOOKUP(Revisión_Avance_Periodo!$C2964,Componentes_BD!$F$1:$G$5,2,FALSE)</f>
        <v>Fortalecer la Vigilancia.</v>
      </c>
      <c r="E2964" s="106" t="s">
        <v>12</v>
      </c>
      <c r="F2964" s="89">
        <v>11</v>
      </c>
      <c r="G2964" s="89" t="str">
        <f>VLOOKUP(Revisión_Avance_Periodo!$A2964,BD_Seguimiento_OAP_2019!$A$2:$G$294,7,FALSE)</f>
        <v>PAI</v>
      </c>
      <c r="H2964" s="89" t="str">
        <f>VLOOKUP(Revisión_Avance_Periodo!$A2964,BD_Seguimiento_OAP_2019!$A$2:$J$294,10,FALSE)</f>
        <v>PAI_07 - Rendición de Cuentas</v>
      </c>
      <c r="I2964" s="89" t="s">
        <v>1901</v>
      </c>
      <c r="J2964" s="89" t="str">
        <f>VLOOKUP(Revisión_Avance_Periodo!$I2964,BD_Seguimiento_OAP_2019!$L:$M,2,FALSE)</f>
        <v>Elaborar el informe final de rendición de cuentas de la entidad</v>
      </c>
      <c r="K2964" s="106" t="s">
        <v>59</v>
      </c>
      <c r="L2964" s="172">
        <v>4.4642857142857152E-4</v>
      </c>
      <c r="M2964" s="173" t="s">
        <v>114</v>
      </c>
      <c r="N2964" s="190">
        <f>INDEX(BD_Seguimiento_OAP_2019!$AH$3:$AS$294,MATCH(Revisión_Avance_Periodo!$I2964,BD_Seguimiento_OAP_2019!$L$3:$L$294,0),MATCH(Revisión_Avance_Periodo!$M2964,BD_Seguimiento_OAP_2019!$AH$2:$AS$2,0))</f>
        <v>0</v>
      </c>
      <c r="O2964" s="190">
        <f>INDEX(BD_Seguimiento_OAP_2019!$AV$3:$BG$294,MATCH(Revisión_Avance_Periodo!$I2964,BD_Seguimiento_OAP_2019!$L$3:$L$294,0),MATCH(Revisión_Avance_Periodo!$M2964,BD_Seguimiento_OAP_2019!$AV$2:$BG$2,0))</f>
        <v>0</v>
      </c>
      <c r="P2964" s="175">
        <f t="shared" ref="P2964:P2969" si="580">IFERROR((O2964/N2964),0)</f>
        <v>0</v>
      </c>
      <c r="Q2964" s="173" t="str">
        <f>VLOOKUP(P2964,Tabla_Indicador_Gestion4[#All],3,TRUE)</f>
        <v>Por Ejecutar</v>
      </c>
      <c r="R2964" s="229">
        <f>SUBTOTAL(9,$N$2954:$N2964)</f>
        <v>1</v>
      </c>
      <c r="S2964" s="230">
        <f>SUBTOTAL(9,$O$2954:$O2964)</f>
        <v>0</v>
      </c>
      <c r="T2964" s="231">
        <f>IFERROR(+Revisión_Avance_Periodo!$S2964/Revisión_Avance_Periodo!$R2964,0)</f>
        <v>0</v>
      </c>
      <c r="U2964" s="184"/>
      <c r="V2964" s="185"/>
      <c r="W2964" s="183"/>
      <c r="X2964" s="183"/>
      <c r="Y2964" s="183"/>
      <c r="Z2964" s="186"/>
      <c r="AA2964" s="187"/>
    </row>
    <row r="2965" spans="1:27" ht="15.75" thickBot="1" x14ac:dyDescent="0.3">
      <c r="A2965" s="94">
        <v>249</v>
      </c>
      <c r="B2965" s="96" t="str">
        <f>CONCATENATE(Revisión_Avance_Periodo!$C2965,";",Revisión_Avance_Periodo!$E2965,";",Revisión_Avance_Periodo!$I2965)</f>
        <v>OE1;PR_10;ACT_113</v>
      </c>
      <c r="C2965" s="180" t="s">
        <v>9</v>
      </c>
      <c r="D2965" s="181" t="str">
        <f>VLOOKUP(Revisión_Avance_Periodo!$C2965,Componentes_BD!$F$1:$G$5,2,FALSE)</f>
        <v>Fortalecer la Vigilancia.</v>
      </c>
      <c r="E2965" s="119" t="s">
        <v>12</v>
      </c>
      <c r="F2965" s="95">
        <v>11</v>
      </c>
      <c r="G2965" s="95" t="str">
        <f>VLOOKUP(Revisión_Avance_Periodo!$A2965,BD_Seguimiento_OAP_2019!$A$2:$G$294,7,FALSE)</f>
        <v>PAI</v>
      </c>
      <c r="H2965" s="95" t="str">
        <f>VLOOKUP(Revisión_Avance_Periodo!$A2965,BD_Seguimiento_OAP_2019!$A$2:$J$294,10,FALSE)</f>
        <v>PAI_07 - Rendición de Cuentas</v>
      </c>
      <c r="I2965" s="95" t="s">
        <v>1901</v>
      </c>
      <c r="J2965" s="95" t="str">
        <f>VLOOKUP(Revisión_Avance_Periodo!$I2965,BD_Seguimiento_OAP_2019!$L:$M,2,FALSE)</f>
        <v>Elaborar el informe final de rendición de cuentas de la entidad</v>
      </c>
      <c r="K2965" s="119" t="s">
        <v>59</v>
      </c>
      <c r="L2965" s="172">
        <v>4.4642857142857152E-4</v>
      </c>
      <c r="M2965" s="182" t="s">
        <v>115</v>
      </c>
      <c r="N2965" s="190">
        <f>INDEX(BD_Seguimiento_OAP_2019!$AH$3:$AS$294,MATCH(Revisión_Avance_Periodo!$I2965,BD_Seguimiento_OAP_2019!$L$3:$L$294,0),MATCH(Revisión_Avance_Periodo!$M2965,BD_Seguimiento_OAP_2019!$AH$2:$AS$2,0))</f>
        <v>0</v>
      </c>
      <c r="O2965" s="190">
        <f>INDEX(BD_Seguimiento_OAP_2019!$AV$3:$BG$294,MATCH(Revisión_Avance_Periodo!$I2965,BD_Seguimiento_OAP_2019!$L$3:$L$294,0),MATCH(Revisión_Avance_Periodo!$M2965,BD_Seguimiento_OAP_2019!$AV$2:$BG$2,0))</f>
        <v>0</v>
      </c>
      <c r="P2965" s="175">
        <f t="shared" si="580"/>
        <v>0</v>
      </c>
      <c r="Q2965" s="182" t="str">
        <f>VLOOKUP(P2965,Tabla_Indicador_Gestion4[#All],3,TRUE)</f>
        <v>Por Ejecutar</v>
      </c>
      <c r="R2965" s="229">
        <f>SUBTOTAL(9,$N$2954:$N2965)</f>
        <v>1</v>
      </c>
      <c r="S2965" s="230">
        <f>SUBTOTAL(9,$O$2954:$O2965)</f>
        <v>0</v>
      </c>
      <c r="T2965" s="231">
        <f>IFERROR(+Revisión_Avance_Periodo!$S2965/Revisión_Avance_Periodo!$R2965,0)</f>
        <v>0</v>
      </c>
      <c r="U2965" s="184"/>
      <c r="V2965" s="185"/>
      <c r="W2965" s="183"/>
      <c r="X2965" s="183"/>
      <c r="Y2965" s="183"/>
      <c r="Z2965" s="186"/>
      <c r="AA2965" s="187"/>
    </row>
    <row r="2966" spans="1:27" x14ac:dyDescent="0.25">
      <c r="A2966" s="88">
        <v>250</v>
      </c>
      <c r="B2966" s="91" t="str">
        <f>CONCATENATE(Revisión_Avance_Periodo!$C2966,";",Revisión_Avance_Periodo!$E2966,";",Revisión_Avance_Periodo!$I2966)</f>
        <v>OE1;PR_10;ACT_290</v>
      </c>
      <c r="C2966" s="170" t="s">
        <v>9</v>
      </c>
      <c r="D2966" s="171" t="str">
        <f>VLOOKUP(Revisión_Avance_Periodo!$C2966,Componentes_BD!$F$1:$G$5,2,FALSE)</f>
        <v>Fortalecer la Vigilancia.</v>
      </c>
      <c r="E2966" s="106" t="s">
        <v>12</v>
      </c>
      <c r="F2966" s="89">
        <v>11</v>
      </c>
      <c r="G2966" s="89" t="str">
        <f>VLOOKUP(Revisión_Avance_Periodo!$A2966,BD_Seguimiento_OAP_2019!$A$2:$G$294,7,FALSE)</f>
        <v>PAI</v>
      </c>
      <c r="H2966" s="89" t="str">
        <f>VLOOKUP(Revisión_Avance_Periodo!$A2966,BD_Seguimiento_OAP_2019!$A$2:$J$294,10,FALSE)</f>
        <v>PAI_08 - Mecanismos para Mejorar la Atención al Ciudadano</v>
      </c>
      <c r="I2966" s="89" t="s">
        <v>1903</v>
      </c>
      <c r="J2966" s="89" t="str">
        <f>VLOOKUP(Revisión_Avance_Periodo!$I2966,BD_Seguimiento_OAP_2019!$L:$M,2,FALSE)</f>
        <v>Poner en funcionamiento la Delegatura para la protección de los usuarios del servicio de transporte, en cumplimiento del decreto 2409 de 2018.</v>
      </c>
      <c r="K2966" s="106" t="s">
        <v>52</v>
      </c>
      <c r="L2966" s="172">
        <v>4.4642857142857152E-4</v>
      </c>
      <c r="M2966" s="173" t="s">
        <v>104</v>
      </c>
      <c r="N2966" s="190">
        <f>INDEX(BD_Seguimiento_OAP_2019!$AH$3:$AS$294,MATCH(Revisión_Avance_Periodo!$I2966,BD_Seguimiento_OAP_2019!$L$3:$L$294,0),MATCH(Revisión_Avance_Periodo!$M2966,BD_Seguimiento_OAP_2019!$AH$2:$AS$2,0))</f>
        <v>0</v>
      </c>
      <c r="O2966" s="190">
        <f>INDEX(BD_Seguimiento_OAP_2019!$AV$3:$BG$294,MATCH(Revisión_Avance_Periodo!$I2966,BD_Seguimiento_OAP_2019!$L$3:$L$294,0),MATCH(Revisión_Avance_Periodo!$M2966,BD_Seguimiento_OAP_2019!$AV$2:$BG$2,0))</f>
        <v>0</v>
      </c>
      <c r="P2966" s="175">
        <f t="shared" si="580"/>
        <v>0</v>
      </c>
      <c r="Q2966" s="173" t="str">
        <f>VLOOKUP(P2966,Tabla_Indicador_Gestion4[#All],3,TRUE)</f>
        <v>Por Ejecutar</v>
      </c>
      <c r="R2966" s="232">
        <f>SUBTOTAL(9,$N$2966:$N2966)</f>
        <v>0</v>
      </c>
      <c r="S2966" s="233">
        <f>SUBTOTAL(9,$O$2966:$O2966)</f>
        <v>0</v>
      </c>
      <c r="T2966" s="234">
        <f>IFERROR(+Revisión_Avance_Periodo!$S2966/Revisión_Avance_Periodo!$R2966,0)</f>
        <v>0</v>
      </c>
      <c r="U2966" s="191">
        <f>SUBTOTAL(9,N2966:N2977)</f>
        <v>1</v>
      </c>
      <c r="V2966" s="192">
        <f>SUBTOTAL(9,O2966:O2977)</f>
        <v>1</v>
      </c>
      <c r="W2966" s="176">
        <f t="shared" ref="W2966" si="581">+V2966/U2966</f>
        <v>1</v>
      </c>
      <c r="X2966" s="176"/>
      <c r="Y2966" s="176">
        <f>100%-Revisión_Avance_Periodo!$W2966</f>
        <v>0</v>
      </c>
      <c r="Z2966" s="178" t="str">
        <f>VLOOKUP(W2966,Tabla_Indicador_Gestion4[],3,TRUE)</f>
        <v>Culminada</v>
      </c>
      <c r="AA2966" s="179">
        <f>Revisión_Avance_Periodo!$W2966*Revisión_Avance_Periodo!$L2966</f>
        <v>4.4642857142857152E-4</v>
      </c>
    </row>
    <row r="2967" spans="1:27" x14ac:dyDescent="0.25">
      <c r="A2967" s="94">
        <v>250</v>
      </c>
      <c r="B2967" s="96" t="str">
        <f>CONCATENATE(Revisión_Avance_Periodo!$C2967,";",Revisión_Avance_Periodo!$E2967,";",Revisión_Avance_Periodo!$I2967)</f>
        <v>OE1;PR_10;ACT_290</v>
      </c>
      <c r="C2967" s="180" t="s">
        <v>9</v>
      </c>
      <c r="D2967" s="181" t="str">
        <f>VLOOKUP(Revisión_Avance_Periodo!$C2967,Componentes_BD!$F$1:$G$5,2,FALSE)</f>
        <v>Fortalecer la Vigilancia.</v>
      </c>
      <c r="E2967" s="119" t="s">
        <v>12</v>
      </c>
      <c r="F2967" s="95">
        <v>11</v>
      </c>
      <c r="G2967" s="95" t="str">
        <f>VLOOKUP(Revisión_Avance_Periodo!$A2967,BD_Seguimiento_OAP_2019!$A$2:$G$294,7,FALSE)</f>
        <v>PAI</v>
      </c>
      <c r="H2967" s="95" t="str">
        <f>VLOOKUP(Revisión_Avance_Periodo!$A2967,BD_Seguimiento_OAP_2019!$A$2:$J$294,10,FALSE)</f>
        <v>PAI_08 - Mecanismos para Mejorar la Atención al Ciudadano</v>
      </c>
      <c r="I2967" s="95" t="s">
        <v>1903</v>
      </c>
      <c r="J2967" s="95" t="str">
        <f>VLOOKUP(Revisión_Avance_Periodo!$I2967,BD_Seguimiento_OAP_2019!$L:$M,2,FALSE)</f>
        <v>Poner en funcionamiento la Delegatura para la protección de los usuarios del servicio de transporte, en cumplimiento del decreto 2409 de 2018.</v>
      </c>
      <c r="K2967" s="119" t="s">
        <v>52</v>
      </c>
      <c r="L2967" s="172">
        <v>4.4642857142857152E-4</v>
      </c>
      <c r="M2967" s="182" t="s">
        <v>105</v>
      </c>
      <c r="N2967" s="190">
        <f>INDEX(BD_Seguimiento_OAP_2019!$AH$3:$AS$294,MATCH(Revisión_Avance_Periodo!$I2967,BD_Seguimiento_OAP_2019!$L$3:$L$294,0),MATCH(Revisión_Avance_Periodo!$M2967,BD_Seguimiento_OAP_2019!$AH$2:$AS$2,0))</f>
        <v>0</v>
      </c>
      <c r="O2967" s="190">
        <f>INDEX(BD_Seguimiento_OAP_2019!$AV$3:$BG$294,MATCH(Revisión_Avance_Periodo!$I2967,BD_Seguimiento_OAP_2019!$L$3:$L$294,0),MATCH(Revisión_Avance_Periodo!$M2967,BD_Seguimiento_OAP_2019!$AV$2:$BG$2,0))</f>
        <v>0</v>
      </c>
      <c r="P2967" s="175">
        <f t="shared" si="580"/>
        <v>0</v>
      </c>
      <c r="Q2967" s="182" t="str">
        <f>VLOOKUP(P2967,Tabla_Indicador_Gestion4[#All],3,TRUE)</f>
        <v>Por Ejecutar</v>
      </c>
      <c r="R2967" s="229">
        <f>SUBTOTAL(9,$N$2966:$N2967)</f>
        <v>0</v>
      </c>
      <c r="S2967" s="230">
        <f>SUBTOTAL(9,$O$2966:$O2967)</f>
        <v>0</v>
      </c>
      <c r="T2967" s="231">
        <f>IFERROR(+Revisión_Avance_Periodo!$S2967/Revisión_Avance_Periodo!$R2967,0)</f>
        <v>0</v>
      </c>
      <c r="U2967" s="184"/>
      <c r="V2967" s="185"/>
      <c r="W2967" s="183"/>
      <c r="X2967" s="183"/>
      <c r="Y2967" s="183"/>
      <c r="Z2967" s="186"/>
      <c r="AA2967" s="187"/>
    </row>
    <row r="2968" spans="1:27" x14ac:dyDescent="0.25">
      <c r="A2968" s="88">
        <v>250</v>
      </c>
      <c r="B2968" s="91" t="str">
        <f>CONCATENATE(Revisión_Avance_Periodo!$C2968,";",Revisión_Avance_Periodo!$E2968,";",Revisión_Avance_Periodo!$I2968)</f>
        <v>OE1;PR_10;ACT_290</v>
      </c>
      <c r="C2968" s="170" t="s">
        <v>9</v>
      </c>
      <c r="D2968" s="171" t="str">
        <f>VLOOKUP(Revisión_Avance_Periodo!$C2968,Componentes_BD!$F$1:$G$5,2,FALSE)</f>
        <v>Fortalecer la Vigilancia.</v>
      </c>
      <c r="E2968" s="106" t="s">
        <v>12</v>
      </c>
      <c r="F2968" s="89">
        <v>11</v>
      </c>
      <c r="G2968" s="89" t="str">
        <f>VLOOKUP(Revisión_Avance_Periodo!$A2968,BD_Seguimiento_OAP_2019!$A$2:$G$294,7,FALSE)</f>
        <v>PAI</v>
      </c>
      <c r="H2968" s="89" t="str">
        <f>VLOOKUP(Revisión_Avance_Periodo!$A2968,BD_Seguimiento_OAP_2019!$A$2:$J$294,10,FALSE)</f>
        <v>PAI_08 - Mecanismos para Mejorar la Atención al Ciudadano</v>
      </c>
      <c r="I2968" s="89" t="s">
        <v>1903</v>
      </c>
      <c r="J2968" s="89" t="str">
        <f>VLOOKUP(Revisión_Avance_Periodo!$I2968,BD_Seguimiento_OAP_2019!$L:$M,2,FALSE)</f>
        <v>Poner en funcionamiento la Delegatura para la protección de los usuarios del servicio de transporte, en cumplimiento del decreto 2409 de 2018.</v>
      </c>
      <c r="K2968" s="106" t="s">
        <v>52</v>
      </c>
      <c r="L2968" s="172">
        <v>4.4642857142857152E-4</v>
      </c>
      <c r="M2968" s="173" t="s">
        <v>106</v>
      </c>
      <c r="N2968" s="190">
        <f>INDEX(BD_Seguimiento_OAP_2019!$AH$3:$AS$294,MATCH(Revisión_Avance_Periodo!$I2968,BD_Seguimiento_OAP_2019!$L$3:$L$294,0),MATCH(Revisión_Avance_Periodo!$M2968,BD_Seguimiento_OAP_2019!$AH$2:$AS$2,0))</f>
        <v>0</v>
      </c>
      <c r="O2968" s="190">
        <f>INDEX(BD_Seguimiento_OAP_2019!$AV$3:$BG$294,MATCH(Revisión_Avance_Periodo!$I2968,BD_Seguimiento_OAP_2019!$L$3:$L$294,0),MATCH(Revisión_Avance_Periodo!$M2968,BD_Seguimiento_OAP_2019!$AV$2:$BG$2,0))</f>
        <v>0</v>
      </c>
      <c r="P2968" s="175">
        <f t="shared" si="580"/>
        <v>0</v>
      </c>
      <c r="Q2968" s="173" t="str">
        <f>VLOOKUP(P2968,Tabla_Indicador_Gestion4[#All],3,TRUE)</f>
        <v>Por Ejecutar</v>
      </c>
      <c r="R2968" s="229">
        <f>SUBTOTAL(9,$N$2966:$N2968)</f>
        <v>0</v>
      </c>
      <c r="S2968" s="230">
        <f>SUBTOTAL(9,$O$2966:$O2968)</f>
        <v>0</v>
      </c>
      <c r="T2968" s="231">
        <f>IFERROR(+Revisión_Avance_Periodo!$S2968/Revisión_Avance_Periodo!$R2968,0)</f>
        <v>0</v>
      </c>
      <c r="U2968" s="184"/>
      <c r="V2968" s="185"/>
      <c r="W2968" s="183"/>
      <c r="X2968" s="183"/>
      <c r="Y2968" s="183"/>
      <c r="Z2968" s="186"/>
      <c r="AA2968" s="187"/>
    </row>
    <row r="2969" spans="1:27" x14ac:dyDescent="0.25">
      <c r="A2969" s="94">
        <v>250</v>
      </c>
      <c r="B2969" s="96" t="str">
        <f>CONCATENATE(Revisión_Avance_Periodo!$C2969,";",Revisión_Avance_Periodo!$E2969,";",Revisión_Avance_Periodo!$I2969)</f>
        <v>OE1;PR_10;ACT_290</v>
      </c>
      <c r="C2969" s="180" t="s">
        <v>9</v>
      </c>
      <c r="D2969" s="181" t="str">
        <f>VLOOKUP(Revisión_Avance_Periodo!$C2969,Componentes_BD!$F$1:$G$5,2,FALSE)</f>
        <v>Fortalecer la Vigilancia.</v>
      </c>
      <c r="E2969" s="119" t="s">
        <v>12</v>
      </c>
      <c r="F2969" s="95">
        <v>11</v>
      </c>
      <c r="G2969" s="95" t="str">
        <f>VLOOKUP(Revisión_Avance_Periodo!$A2969,BD_Seguimiento_OAP_2019!$A$2:$G$294,7,FALSE)</f>
        <v>PAI</v>
      </c>
      <c r="H2969" s="95" t="str">
        <f>VLOOKUP(Revisión_Avance_Periodo!$A2969,BD_Seguimiento_OAP_2019!$A$2:$J$294,10,FALSE)</f>
        <v>PAI_08 - Mecanismos para Mejorar la Atención al Ciudadano</v>
      </c>
      <c r="I2969" s="95" t="s">
        <v>1903</v>
      </c>
      <c r="J2969" s="95" t="str">
        <f>VLOOKUP(Revisión_Avance_Periodo!$I2969,BD_Seguimiento_OAP_2019!$L:$M,2,FALSE)</f>
        <v>Poner en funcionamiento la Delegatura para la protección de los usuarios del servicio de transporte, en cumplimiento del decreto 2409 de 2018.</v>
      </c>
      <c r="K2969" s="119" t="s">
        <v>52</v>
      </c>
      <c r="L2969" s="172">
        <v>4.4642857142857152E-4</v>
      </c>
      <c r="M2969" s="182" t="s">
        <v>107</v>
      </c>
      <c r="N2969" s="190">
        <f>INDEX(BD_Seguimiento_OAP_2019!$AH$3:$AS$294,MATCH(Revisión_Avance_Periodo!$I2969,BD_Seguimiento_OAP_2019!$L$3:$L$294,0),MATCH(Revisión_Avance_Periodo!$M2969,BD_Seguimiento_OAP_2019!$AH$2:$AS$2,0))</f>
        <v>0</v>
      </c>
      <c r="O2969" s="190">
        <f>INDEX(BD_Seguimiento_OAP_2019!$AV$3:$BG$294,MATCH(Revisión_Avance_Periodo!$I2969,BD_Seguimiento_OAP_2019!$L$3:$L$294,0),MATCH(Revisión_Avance_Periodo!$M2969,BD_Seguimiento_OAP_2019!$AV$2:$BG$2,0))</f>
        <v>0</v>
      </c>
      <c r="P2969" s="175">
        <f t="shared" si="580"/>
        <v>0</v>
      </c>
      <c r="Q2969" s="182" t="str">
        <f>VLOOKUP(P2969,Tabla_Indicador_Gestion4[#All],3,TRUE)</f>
        <v>Por Ejecutar</v>
      </c>
      <c r="R2969" s="229">
        <f>SUBTOTAL(9,$N$2966:$N2969)</f>
        <v>0</v>
      </c>
      <c r="S2969" s="230">
        <f>SUBTOTAL(9,$O$2966:$O2969)</f>
        <v>0</v>
      </c>
      <c r="T2969" s="231">
        <f>IFERROR(+Revisión_Avance_Periodo!$S2969/Revisión_Avance_Periodo!$R2969,0)</f>
        <v>0</v>
      </c>
      <c r="U2969" s="184"/>
      <c r="V2969" s="185"/>
      <c r="W2969" s="183"/>
      <c r="X2969" s="183"/>
      <c r="Y2969" s="183"/>
      <c r="Z2969" s="186"/>
      <c r="AA2969" s="187"/>
    </row>
    <row r="2970" spans="1:27" x14ac:dyDescent="0.25">
      <c r="A2970" s="88">
        <v>250</v>
      </c>
      <c r="B2970" s="91" t="str">
        <f>CONCATENATE(Revisión_Avance_Periodo!$C2970,";",Revisión_Avance_Periodo!$E2970,";",Revisión_Avance_Periodo!$I2970)</f>
        <v>OE1;PR_10;ACT_290</v>
      </c>
      <c r="C2970" s="170" t="s">
        <v>9</v>
      </c>
      <c r="D2970" s="171" t="str">
        <f>VLOOKUP(Revisión_Avance_Periodo!$C2970,Componentes_BD!$F$1:$G$5,2,FALSE)</f>
        <v>Fortalecer la Vigilancia.</v>
      </c>
      <c r="E2970" s="106" t="s">
        <v>12</v>
      </c>
      <c r="F2970" s="89">
        <v>11</v>
      </c>
      <c r="G2970" s="89" t="str">
        <f>VLOOKUP(Revisión_Avance_Periodo!$A2970,BD_Seguimiento_OAP_2019!$A$2:$G$294,7,FALSE)</f>
        <v>PAI</v>
      </c>
      <c r="H2970" s="89" t="str">
        <f>VLOOKUP(Revisión_Avance_Periodo!$A2970,BD_Seguimiento_OAP_2019!$A$2:$J$294,10,FALSE)</f>
        <v>PAI_08 - Mecanismos para Mejorar la Atención al Ciudadano</v>
      </c>
      <c r="I2970" s="89" t="s">
        <v>1903</v>
      </c>
      <c r="J2970" s="89" t="str">
        <f>VLOOKUP(Revisión_Avance_Periodo!$I2970,BD_Seguimiento_OAP_2019!$L:$M,2,FALSE)</f>
        <v>Poner en funcionamiento la Delegatura para la protección de los usuarios del servicio de transporte, en cumplimiento del decreto 2409 de 2018.</v>
      </c>
      <c r="K2970" s="106" t="s">
        <v>52</v>
      </c>
      <c r="L2970" s="172">
        <v>4.4642857142857152E-4</v>
      </c>
      <c r="M2970" s="173" t="s">
        <v>108</v>
      </c>
      <c r="N2970" s="190">
        <f>INDEX(BD_Seguimiento_OAP_2019!$AH$3:$AS$294,MATCH(Revisión_Avance_Periodo!$I2970,BD_Seguimiento_OAP_2019!$L$3:$L$294,0),MATCH(Revisión_Avance_Periodo!$M2970,BD_Seguimiento_OAP_2019!$AH$2:$AS$2,0))</f>
        <v>0</v>
      </c>
      <c r="O2970" s="190">
        <f>INDEX(BD_Seguimiento_OAP_2019!$AV$3:$BG$294,MATCH(Revisión_Avance_Periodo!$I2970,BD_Seguimiento_OAP_2019!$L$3:$L$294,0),MATCH(Revisión_Avance_Periodo!$M2970,BD_Seguimiento_OAP_2019!$AV$2:$BG$2,0))</f>
        <v>0</v>
      </c>
      <c r="P2970" s="175">
        <f t="shared" ref="P2970:P2992" si="582">IFERROR((O2970/N2970),0)</f>
        <v>0</v>
      </c>
      <c r="Q2970" s="173" t="str">
        <f>VLOOKUP(P2970,Tabla_Indicador_Gestion4[#All],3,TRUE)</f>
        <v>Por Ejecutar</v>
      </c>
      <c r="R2970" s="229">
        <f>SUBTOTAL(9,$N$2966:$N2970)</f>
        <v>0</v>
      </c>
      <c r="S2970" s="230">
        <f>SUBTOTAL(9,$O$2966:$O2970)</f>
        <v>0</v>
      </c>
      <c r="T2970" s="231">
        <f>IFERROR(+Revisión_Avance_Periodo!$S2970/Revisión_Avance_Periodo!$R2970,0)</f>
        <v>0</v>
      </c>
      <c r="U2970" s="184"/>
      <c r="V2970" s="185"/>
      <c r="W2970" s="183"/>
      <c r="X2970" s="183"/>
      <c r="Y2970" s="183"/>
      <c r="Z2970" s="186"/>
      <c r="AA2970" s="187"/>
    </row>
    <row r="2971" spans="1:27" x14ac:dyDescent="0.25">
      <c r="A2971" s="94">
        <v>250</v>
      </c>
      <c r="B2971" s="96" t="str">
        <f>CONCATENATE(Revisión_Avance_Periodo!$C2971,";",Revisión_Avance_Periodo!$E2971,";",Revisión_Avance_Periodo!$I2971)</f>
        <v>OE1;PR_10;ACT_290</v>
      </c>
      <c r="C2971" s="180" t="s">
        <v>9</v>
      </c>
      <c r="D2971" s="181" t="str">
        <f>VLOOKUP(Revisión_Avance_Periodo!$C2971,Componentes_BD!$F$1:$G$5,2,FALSE)</f>
        <v>Fortalecer la Vigilancia.</v>
      </c>
      <c r="E2971" s="119" t="s">
        <v>12</v>
      </c>
      <c r="F2971" s="95">
        <v>11</v>
      </c>
      <c r="G2971" s="95" t="str">
        <f>VLOOKUP(Revisión_Avance_Periodo!$A2971,BD_Seguimiento_OAP_2019!$A$2:$G$294,7,FALSE)</f>
        <v>PAI</v>
      </c>
      <c r="H2971" s="95" t="str">
        <f>VLOOKUP(Revisión_Avance_Periodo!$A2971,BD_Seguimiento_OAP_2019!$A$2:$J$294,10,FALSE)</f>
        <v>PAI_08 - Mecanismos para Mejorar la Atención al Ciudadano</v>
      </c>
      <c r="I2971" s="95" t="s">
        <v>1903</v>
      </c>
      <c r="J2971" s="95" t="str">
        <f>VLOOKUP(Revisión_Avance_Periodo!$I2971,BD_Seguimiento_OAP_2019!$L:$M,2,FALSE)</f>
        <v>Poner en funcionamiento la Delegatura para la protección de los usuarios del servicio de transporte, en cumplimiento del decreto 2409 de 2018.</v>
      </c>
      <c r="K2971" s="119" t="s">
        <v>52</v>
      </c>
      <c r="L2971" s="172">
        <v>4.4642857142857152E-4</v>
      </c>
      <c r="M2971" s="182" t="s">
        <v>109</v>
      </c>
      <c r="N2971" s="190">
        <f>INDEX(BD_Seguimiento_OAP_2019!$AH$3:$AS$294,MATCH(Revisión_Avance_Periodo!$I2971,BD_Seguimiento_OAP_2019!$L$3:$L$294,0),MATCH(Revisión_Avance_Periodo!$M2971,BD_Seguimiento_OAP_2019!$AH$2:$AS$2,0))</f>
        <v>1</v>
      </c>
      <c r="O2971" s="207">
        <f>INDEX(BD_Seguimiento_OAP_2019!$AV$3:$BG$294,MATCH(Revisión_Avance_Periodo!$I2971,BD_Seguimiento_OAP_2019!$L$3:$L$294,0),MATCH(Revisión_Avance_Periodo!$M2971,BD_Seguimiento_OAP_2019!$AV$2:$BG$2,0))</f>
        <v>1</v>
      </c>
      <c r="P2971" s="188">
        <f t="shared" si="576"/>
        <v>1</v>
      </c>
      <c r="Q2971" s="182" t="str">
        <f>VLOOKUP(P2971,Tabla_Indicador_Gestion4[#All],3,TRUE)</f>
        <v>Culminada</v>
      </c>
      <c r="R2971" s="229">
        <f>SUBTOTAL(9,$N$2966:$N2971)</f>
        <v>1</v>
      </c>
      <c r="S2971" s="230">
        <f>SUBTOTAL(9,$O$2966:$O2971)</f>
        <v>1</v>
      </c>
      <c r="T2971" s="231">
        <f>IFERROR(+Revisión_Avance_Periodo!$S2971/Revisión_Avance_Periodo!$R2971,0)</f>
        <v>1</v>
      </c>
      <c r="U2971" s="184"/>
      <c r="V2971" s="185"/>
      <c r="W2971" s="183"/>
      <c r="X2971" s="183"/>
      <c r="Y2971" s="183"/>
      <c r="Z2971" s="186"/>
      <c r="AA2971" s="187"/>
    </row>
    <row r="2972" spans="1:27" x14ac:dyDescent="0.25">
      <c r="A2972" s="88">
        <v>250</v>
      </c>
      <c r="B2972" s="91" t="str">
        <f>CONCATENATE(Revisión_Avance_Periodo!$C2972,";",Revisión_Avance_Periodo!$E2972,";",Revisión_Avance_Periodo!$I2972)</f>
        <v>OE1;PR_10;ACT_290</v>
      </c>
      <c r="C2972" s="170" t="s">
        <v>9</v>
      </c>
      <c r="D2972" s="171" t="str">
        <f>VLOOKUP(Revisión_Avance_Periodo!$C2972,Componentes_BD!$F$1:$G$5,2,FALSE)</f>
        <v>Fortalecer la Vigilancia.</v>
      </c>
      <c r="E2972" s="106" t="s">
        <v>12</v>
      </c>
      <c r="F2972" s="89">
        <v>11</v>
      </c>
      <c r="G2972" s="89" t="str">
        <f>VLOOKUP(Revisión_Avance_Periodo!$A2972,BD_Seguimiento_OAP_2019!$A$2:$G$294,7,FALSE)</f>
        <v>PAI</v>
      </c>
      <c r="H2972" s="89" t="str">
        <f>VLOOKUP(Revisión_Avance_Periodo!$A2972,BD_Seguimiento_OAP_2019!$A$2:$J$294,10,FALSE)</f>
        <v>PAI_08 - Mecanismos para Mejorar la Atención al Ciudadano</v>
      </c>
      <c r="I2972" s="89" t="s">
        <v>1903</v>
      </c>
      <c r="J2972" s="89" t="str">
        <f>VLOOKUP(Revisión_Avance_Periodo!$I2972,BD_Seguimiento_OAP_2019!$L:$M,2,FALSE)</f>
        <v>Poner en funcionamiento la Delegatura para la protección de los usuarios del servicio de transporte, en cumplimiento del decreto 2409 de 2018.</v>
      </c>
      <c r="K2972" s="106" t="s">
        <v>52</v>
      </c>
      <c r="L2972" s="172">
        <v>4.4642857142857152E-4</v>
      </c>
      <c r="M2972" s="173" t="s">
        <v>110</v>
      </c>
      <c r="N2972" s="190">
        <f>INDEX(BD_Seguimiento_OAP_2019!$AH$3:$AS$294,MATCH(Revisión_Avance_Periodo!$I2972,BD_Seguimiento_OAP_2019!$L$3:$L$294,0),MATCH(Revisión_Avance_Periodo!$M2972,BD_Seguimiento_OAP_2019!$AH$2:$AS$2,0))</f>
        <v>0</v>
      </c>
      <c r="O2972" s="190">
        <f>INDEX(BD_Seguimiento_OAP_2019!$AV$3:$BG$294,MATCH(Revisión_Avance_Periodo!$I2972,BD_Seguimiento_OAP_2019!$L$3:$L$294,0),MATCH(Revisión_Avance_Periodo!$M2972,BD_Seguimiento_OAP_2019!$AV$2:$BG$2,0))</f>
        <v>0</v>
      </c>
      <c r="P2972" s="175">
        <f t="shared" si="582"/>
        <v>0</v>
      </c>
      <c r="Q2972" s="173" t="str">
        <f>VLOOKUP(P2972,Tabla_Indicador_Gestion4[#All],3,TRUE)</f>
        <v>Por Ejecutar</v>
      </c>
      <c r="R2972" s="229">
        <f>SUBTOTAL(9,$N$2966:$N2972)</f>
        <v>1</v>
      </c>
      <c r="S2972" s="230">
        <f>SUBTOTAL(9,$O$2966:$O2972)</f>
        <v>1</v>
      </c>
      <c r="T2972" s="231">
        <f>IFERROR(+Revisión_Avance_Periodo!$S2972/Revisión_Avance_Periodo!$R2972,0)</f>
        <v>1</v>
      </c>
      <c r="U2972" s="184"/>
      <c r="V2972" s="185"/>
      <c r="W2972" s="183"/>
      <c r="X2972" s="183"/>
      <c r="Y2972" s="183"/>
      <c r="Z2972" s="186"/>
      <c r="AA2972" s="187"/>
    </row>
    <row r="2973" spans="1:27" x14ac:dyDescent="0.25">
      <c r="A2973" s="94">
        <v>250</v>
      </c>
      <c r="B2973" s="96" t="str">
        <f>CONCATENATE(Revisión_Avance_Periodo!$C2973,";",Revisión_Avance_Periodo!$E2973,";",Revisión_Avance_Periodo!$I2973)</f>
        <v>OE1;PR_10;ACT_290</v>
      </c>
      <c r="C2973" s="180" t="s">
        <v>9</v>
      </c>
      <c r="D2973" s="181" t="str">
        <f>VLOOKUP(Revisión_Avance_Periodo!$C2973,Componentes_BD!$F$1:$G$5,2,FALSE)</f>
        <v>Fortalecer la Vigilancia.</v>
      </c>
      <c r="E2973" s="119" t="s">
        <v>12</v>
      </c>
      <c r="F2973" s="95">
        <v>11</v>
      </c>
      <c r="G2973" s="95" t="str">
        <f>VLOOKUP(Revisión_Avance_Periodo!$A2973,BD_Seguimiento_OAP_2019!$A$2:$G$294,7,FALSE)</f>
        <v>PAI</v>
      </c>
      <c r="H2973" s="95" t="str">
        <f>VLOOKUP(Revisión_Avance_Periodo!$A2973,BD_Seguimiento_OAP_2019!$A$2:$J$294,10,FALSE)</f>
        <v>PAI_08 - Mecanismos para Mejorar la Atención al Ciudadano</v>
      </c>
      <c r="I2973" s="95" t="s">
        <v>1903</v>
      </c>
      <c r="J2973" s="95" t="str">
        <f>VLOOKUP(Revisión_Avance_Periodo!$I2973,BD_Seguimiento_OAP_2019!$L:$M,2,FALSE)</f>
        <v>Poner en funcionamiento la Delegatura para la protección de los usuarios del servicio de transporte, en cumplimiento del decreto 2409 de 2018.</v>
      </c>
      <c r="K2973" s="119" t="s">
        <v>52</v>
      </c>
      <c r="L2973" s="172">
        <v>4.4642857142857152E-4</v>
      </c>
      <c r="M2973" s="182" t="s">
        <v>111</v>
      </c>
      <c r="N2973" s="190">
        <f>INDEX(BD_Seguimiento_OAP_2019!$AH$3:$AS$294,MATCH(Revisión_Avance_Periodo!$I2973,BD_Seguimiento_OAP_2019!$L$3:$L$294,0),MATCH(Revisión_Avance_Periodo!$M2973,BD_Seguimiento_OAP_2019!$AH$2:$AS$2,0))</f>
        <v>0</v>
      </c>
      <c r="O2973" s="190">
        <f>INDEX(BD_Seguimiento_OAP_2019!$AV$3:$BG$294,MATCH(Revisión_Avance_Periodo!$I2973,BD_Seguimiento_OAP_2019!$L$3:$L$294,0),MATCH(Revisión_Avance_Periodo!$M2973,BD_Seguimiento_OAP_2019!$AV$2:$BG$2,0))</f>
        <v>0</v>
      </c>
      <c r="P2973" s="175">
        <f t="shared" si="582"/>
        <v>0</v>
      </c>
      <c r="Q2973" s="182" t="str">
        <f>VLOOKUP(P2973,Tabla_Indicador_Gestion4[#All],3,TRUE)</f>
        <v>Por Ejecutar</v>
      </c>
      <c r="R2973" s="229">
        <f>SUBTOTAL(9,$N$2966:$N2973)</f>
        <v>1</v>
      </c>
      <c r="S2973" s="230">
        <f>SUBTOTAL(9,$O$2966:$O2973)</f>
        <v>1</v>
      </c>
      <c r="T2973" s="231">
        <f>IFERROR(+Revisión_Avance_Periodo!$S2973/Revisión_Avance_Periodo!$R2973,0)</f>
        <v>1</v>
      </c>
      <c r="U2973" s="184"/>
      <c r="V2973" s="185"/>
      <c r="W2973" s="183"/>
      <c r="X2973" s="183"/>
      <c r="Y2973" s="183"/>
      <c r="Z2973" s="186"/>
      <c r="AA2973" s="187"/>
    </row>
    <row r="2974" spans="1:27" x14ac:dyDescent="0.25">
      <c r="A2974" s="88">
        <v>250</v>
      </c>
      <c r="B2974" s="91" t="str">
        <f>CONCATENATE(Revisión_Avance_Periodo!$C2974,";",Revisión_Avance_Periodo!$E2974,";",Revisión_Avance_Periodo!$I2974)</f>
        <v>OE1;PR_10;ACT_290</v>
      </c>
      <c r="C2974" s="170" t="s">
        <v>9</v>
      </c>
      <c r="D2974" s="171" t="str">
        <f>VLOOKUP(Revisión_Avance_Periodo!$C2974,Componentes_BD!$F$1:$G$5,2,FALSE)</f>
        <v>Fortalecer la Vigilancia.</v>
      </c>
      <c r="E2974" s="106" t="s">
        <v>12</v>
      </c>
      <c r="F2974" s="89">
        <v>11</v>
      </c>
      <c r="G2974" s="89" t="str">
        <f>VLOOKUP(Revisión_Avance_Periodo!$A2974,BD_Seguimiento_OAP_2019!$A$2:$G$294,7,FALSE)</f>
        <v>PAI</v>
      </c>
      <c r="H2974" s="89" t="str">
        <f>VLOOKUP(Revisión_Avance_Periodo!$A2974,BD_Seguimiento_OAP_2019!$A$2:$J$294,10,FALSE)</f>
        <v>PAI_08 - Mecanismos para Mejorar la Atención al Ciudadano</v>
      </c>
      <c r="I2974" s="89" t="s">
        <v>1903</v>
      </c>
      <c r="J2974" s="89" t="str">
        <f>VLOOKUP(Revisión_Avance_Periodo!$I2974,BD_Seguimiento_OAP_2019!$L:$M,2,FALSE)</f>
        <v>Poner en funcionamiento la Delegatura para la protección de los usuarios del servicio de transporte, en cumplimiento del decreto 2409 de 2018.</v>
      </c>
      <c r="K2974" s="106" t="s">
        <v>52</v>
      </c>
      <c r="L2974" s="172">
        <v>4.4642857142857152E-4</v>
      </c>
      <c r="M2974" s="173" t="s">
        <v>112</v>
      </c>
      <c r="N2974" s="190">
        <f>INDEX(BD_Seguimiento_OAP_2019!$AH$3:$AS$294,MATCH(Revisión_Avance_Periodo!$I2974,BD_Seguimiento_OAP_2019!$L$3:$L$294,0),MATCH(Revisión_Avance_Periodo!$M2974,BD_Seguimiento_OAP_2019!$AH$2:$AS$2,0))</f>
        <v>0</v>
      </c>
      <c r="O2974" s="190">
        <f>INDEX(BD_Seguimiento_OAP_2019!$AV$3:$BG$294,MATCH(Revisión_Avance_Periodo!$I2974,BD_Seguimiento_OAP_2019!$L$3:$L$294,0),MATCH(Revisión_Avance_Periodo!$M2974,BD_Seguimiento_OAP_2019!$AV$2:$BG$2,0))</f>
        <v>0</v>
      </c>
      <c r="P2974" s="175">
        <f t="shared" si="582"/>
        <v>0</v>
      </c>
      <c r="Q2974" s="173" t="str">
        <f>VLOOKUP(P2974,Tabla_Indicador_Gestion4[#All],3,TRUE)</f>
        <v>Por Ejecutar</v>
      </c>
      <c r="R2974" s="229">
        <f>SUBTOTAL(9,$N$2966:$N2974)</f>
        <v>1</v>
      </c>
      <c r="S2974" s="230">
        <f>SUBTOTAL(9,$O$2966:$O2974)</f>
        <v>1</v>
      </c>
      <c r="T2974" s="231">
        <f>IFERROR(+Revisión_Avance_Periodo!$S2974/Revisión_Avance_Periodo!$R2974,0)</f>
        <v>1</v>
      </c>
      <c r="U2974" s="184"/>
      <c r="V2974" s="185"/>
      <c r="W2974" s="183"/>
      <c r="X2974" s="183"/>
      <c r="Y2974" s="183"/>
      <c r="Z2974" s="186"/>
      <c r="AA2974" s="187"/>
    </row>
    <row r="2975" spans="1:27" x14ac:dyDescent="0.25">
      <c r="A2975" s="94">
        <v>250</v>
      </c>
      <c r="B2975" s="96" t="str">
        <f>CONCATENATE(Revisión_Avance_Periodo!$C2975,";",Revisión_Avance_Periodo!$E2975,";",Revisión_Avance_Periodo!$I2975)</f>
        <v>OE1;PR_10;ACT_290</v>
      </c>
      <c r="C2975" s="180" t="s">
        <v>9</v>
      </c>
      <c r="D2975" s="181" t="str">
        <f>VLOOKUP(Revisión_Avance_Periodo!$C2975,Componentes_BD!$F$1:$G$5,2,FALSE)</f>
        <v>Fortalecer la Vigilancia.</v>
      </c>
      <c r="E2975" s="119" t="s">
        <v>12</v>
      </c>
      <c r="F2975" s="95">
        <v>11</v>
      </c>
      <c r="G2975" s="95" t="str">
        <f>VLOOKUP(Revisión_Avance_Periodo!$A2975,BD_Seguimiento_OAP_2019!$A$2:$G$294,7,FALSE)</f>
        <v>PAI</v>
      </c>
      <c r="H2975" s="95" t="str">
        <f>VLOOKUP(Revisión_Avance_Periodo!$A2975,BD_Seguimiento_OAP_2019!$A$2:$J$294,10,FALSE)</f>
        <v>PAI_08 - Mecanismos para Mejorar la Atención al Ciudadano</v>
      </c>
      <c r="I2975" s="95" t="s">
        <v>1903</v>
      </c>
      <c r="J2975" s="95" t="str">
        <f>VLOOKUP(Revisión_Avance_Periodo!$I2975,BD_Seguimiento_OAP_2019!$L:$M,2,FALSE)</f>
        <v>Poner en funcionamiento la Delegatura para la protección de los usuarios del servicio de transporte, en cumplimiento del decreto 2409 de 2018.</v>
      </c>
      <c r="K2975" s="119" t="s">
        <v>52</v>
      </c>
      <c r="L2975" s="172">
        <v>4.4642857142857152E-4</v>
      </c>
      <c r="M2975" s="182" t="s">
        <v>113</v>
      </c>
      <c r="N2975" s="190">
        <f>INDEX(BD_Seguimiento_OAP_2019!$AH$3:$AS$294,MATCH(Revisión_Avance_Periodo!$I2975,BD_Seguimiento_OAP_2019!$L$3:$L$294,0),MATCH(Revisión_Avance_Periodo!$M2975,BD_Seguimiento_OAP_2019!$AH$2:$AS$2,0))</f>
        <v>0</v>
      </c>
      <c r="O2975" s="190">
        <f>INDEX(BD_Seguimiento_OAP_2019!$AV$3:$BG$294,MATCH(Revisión_Avance_Periodo!$I2975,BD_Seguimiento_OAP_2019!$L$3:$L$294,0),MATCH(Revisión_Avance_Periodo!$M2975,BD_Seguimiento_OAP_2019!$AV$2:$BG$2,0))</f>
        <v>0</v>
      </c>
      <c r="P2975" s="175">
        <f t="shared" si="582"/>
        <v>0</v>
      </c>
      <c r="Q2975" s="182" t="str">
        <f>VLOOKUP(P2975,Tabla_Indicador_Gestion4[#All],3,TRUE)</f>
        <v>Por Ejecutar</v>
      </c>
      <c r="R2975" s="229">
        <f>SUBTOTAL(9,$N$2966:$N2975)</f>
        <v>1</v>
      </c>
      <c r="S2975" s="230">
        <f>SUBTOTAL(9,$O$2966:$O2975)</f>
        <v>1</v>
      </c>
      <c r="T2975" s="231">
        <f>IFERROR(+Revisión_Avance_Periodo!$S2975/Revisión_Avance_Periodo!$R2975,0)</f>
        <v>1</v>
      </c>
      <c r="U2975" s="184"/>
      <c r="V2975" s="185"/>
      <c r="W2975" s="183"/>
      <c r="X2975" s="183"/>
      <c r="Y2975" s="183"/>
      <c r="Z2975" s="186"/>
      <c r="AA2975" s="187"/>
    </row>
    <row r="2976" spans="1:27" x14ac:dyDescent="0.25">
      <c r="A2976" s="88">
        <v>250</v>
      </c>
      <c r="B2976" s="91" t="str">
        <f>CONCATENATE(Revisión_Avance_Periodo!$C2976,";",Revisión_Avance_Periodo!$E2976,";",Revisión_Avance_Periodo!$I2976)</f>
        <v>OE1;PR_10;ACT_290</v>
      </c>
      <c r="C2976" s="170" t="s">
        <v>9</v>
      </c>
      <c r="D2976" s="171" t="str">
        <f>VLOOKUP(Revisión_Avance_Periodo!$C2976,Componentes_BD!$F$1:$G$5,2,FALSE)</f>
        <v>Fortalecer la Vigilancia.</v>
      </c>
      <c r="E2976" s="106" t="s">
        <v>12</v>
      </c>
      <c r="F2976" s="89">
        <v>11</v>
      </c>
      <c r="G2976" s="89" t="str">
        <f>VLOOKUP(Revisión_Avance_Periodo!$A2976,BD_Seguimiento_OAP_2019!$A$2:$G$294,7,FALSE)</f>
        <v>PAI</v>
      </c>
      <c r="H2976" s="89" t="str">
        <f>VLOOKUP(Revisión_Avance_Periodo!$A2976,BD_Seguimiento_OAP_2019!$A$2:$J$294,10,FALSE)</f>
        <v>PAI_08 - Mecanismos para Mejorar la Atención al Ciudadano</v>
      </c>
      <c r="I2976" s="89" t="s">
        <v>1903</v>
      </c>
      <c r="J2976" s="89" t="str">
        <f>VLOOKUP(Revisión_Avance_Periodo!$I2976,BD_Seguimiento_OAP_2019!$L:$M,2,FALSE)</f>
        <v>Poner en funcionamiento la Delegatura para la protección de los usuarios del servicio de transporte, en cumplimiento del decreto 2409 de 2018.</v>
      </c>
      <c r="K2976" s="106" t="s">
        <v>52</v>
      </c>
      <c r="L2976" s="172">
        <v>4.4642857142857152E-4</v>
      </c>
      <c r="M2976" s="173" t="s">
        <v>114</v>
      </c>
      <c r="N2976" s="190">
        <f>INDEX(BD_Seguimiento_OAP_2019!$AH$3:$AS$294,MATCH(Revisión_Avance_Periodo!$I2976,BD_Seguimiento_OAP_2019!$L$3:$L$294,0),MATCH(Revisión_Avance_Periodo!$M2976,BD_Seguimiento_OAP_2019!$AH$2:$AS$2,0))</f>
        <v>0</v>
      </c>
      <c r="O2976" s="190">
        <f>INDEX(BD_Seguimiento_OAP_2019!$AV$3:$BG$294,MATCH(Revisión_Avance_Periodo!$I2976,BD_Seguimiento_OAP_2019!$L$3:$L$294,0),MATCH(Revisión_Avance_Periodo!$M2976,BD_Seguimiento_OAP_2019!$AV$2:$BG$2,0))</f>
        <v>0</v>
      </c>
      <c r="P2976" s="175">
        <f t="shared" si="582"/>
        <v>0</v>
      </c>
      <c r="Q2976" s="173" t="str">
        <f>VLOOKUP(P2976,Tabla_Indicador_Gestion4[#All],3,TRUE)</f>
        <v>Por Ejecutar</v>
      </c>
      <c r="R2976" s="229">
        <f>SUBTOTAL(9,$N$2966:$N2976)</f>
        <v>1</v>
      </c>
      <c r="S2976" s="230">
        <f>SUBTOTAL(9,$O$2966:$O2976)</f>
        <v>1</v>
      </c>
      <c r="T2976" s="231">
        <f>IFERROR(+Revisión_Avance_Periodo!$S2976/Revisión_Avance_Periodo!$R2976,0)</f>
        <v>1</v>
      </c>
      <c r="U2976" s="184"/>
      <c r="V2976" s="185"/>
      <c r="W2976" s="183"/>
      <c r="X2976" s="183"/>
      <c r="Y2976" s="183"/>
      <c r="Z2976" s="186"/>
      <c r="AA2976" s="187"/>
    </row>
    <row r="2977" spans="1:27" ht="15.75" thickBot="1" x14ac:dyDescent="0.3">
      <c r="A2977" s="94">
        <v>250</v>
      </c>
      <c r="B2977" s="96" t="str">
        <f>CONCATENATE(Revisión_Avance_Periodo!$C2977,";",Revisión_Avance_Periodo!$E2977,";",Revisión_Avance_Periodo!$I2977)</f>
        <v>OE1;PR_10;ACT_290</v>
      </c>
      <c r="C2977" s="180" t="s">
        <v>9</v>
      </c>
      <c r="D2977" s="181" t="str">
        <f>VLOOKUP(Revisión_Avance_Periodo!$C2977,Componentes_BD!$F$1:$G$5,2,FALSE)</f>
        <v>Fortalecer la Vigilancia.</v>
      </c>
      <c r="E2977" s="119" t="s">
        <v>12</v>
      </c>
      <c r="F2977" s="95">
        <v>11</v>
      </c>
      <c r="G2977" s="95" t="str">
        <f>VLOOKUP(Revisión_Avance_Periodo!$A2977,BD_Seguimiento_OAP_2019!$A$2:$G$294,7,FALSE)</f>
        <v>PAI</v>
      </c>
      <c r="H2977" s="95" t="str">
        <f>VLOOKUP(Revisión_Avance_Periodo!$A2977,BD_Seguimiento_OAP_2019!$A$2:$J$294,10,FALSE)</f>
        <v>PAI_08 - Mecanismos para Mejorar la Atención al Ciudadano</v>
      </c>
      <c r="I2977" s="95" t="s">
        <v>1903</v>
      </c>
      <c r="J2977" s="95" t="str">
        <f>VLOOKUP(Revisión_Avance_Periodo!$I2977,BD_Seguimiento_OAP_2019!$L:$M,2,FALSE)</f>
        <v>Poner en funcionamiento la Delegatura para la protección de los usuarios del servicio de transporte, en cumplimiento del decreto 2409 de 2018.</v>
      </c>
      <c r="K2977" s="119" t="s">
        <v>52</v>
      </c>
      <c r="L2977" s="172">
        <v>4.4642857142857152E-4</v>
      </c>
      <c r="M2977" s="182" t="s">
        <v>115</v>
      </c>
      <c r="N2977" s="190">
        <f>INDEX(BD_Seguimiento_OAP_2019!$AH$3:$AS$294,MATCH(Revisión_Avance_Periodo!$I2977,BD_Seguimiento_OAP_2019!$L$3:$L$294,0),MATCH(Revisión_Avance_Periodo!$M2977,BD_Seguimiento_OAP_2019!$AH$2:$AS$2,0))</f>
        <v>0</v>
      </c>
      <c r="O2977" s="190">
        <f>INDEX(BD_Seguimiento_OAP_2019!$AV$3:$BG$294,MATCH(Revisión_Avance_Periodo!$I2977,BD_Seguimiento_OAP_2019!$L$3:$L$294,0),MATCH(Revisión_Avance_Periodo!$M2977,BD_Seguimiento_OAP_2019!$AV$2:$BG$2,0))</f>
        <v>0</v>
      </c>
      <c r="P2977" s="175">
        <f t="shared" si="582"/>
        <v>0</v>
      </c>
      <c r="Q2977" s="182" t="str">
        <f>VLOOKUP(P2977,Tabla_Indicador_Gestion4[#All],3,TRUE)</f>
        <v>Por Ejecutar</v>
      </c>
      <c r="R2977" s="229">
        <f>SUBTOTAL(9,$N$2966:$N2977)</f>
        <v>1</v>
      </c>
      <c r="S2977" s="230">
        <f>SUBTOTAL(9,$O$2966:$O2977)</f>
        <v>1</v>
      </c>
      <c r="T2977" s="231">
        <f>IFERROR(+Revisión_Avance_Periodo!$S2977/Revisión_Avance_Periodo!$R2977,0)</f>
        <v>1</v>
      </c>
      <c r="U2977" s="184"/>
      <c r="V2977" s="185"/>
      <c r="W2977" s="183"/>
      <c r="X2977" s="183"/>
      <c r="Y2977" s="183"/>
      <c r="Z2977" s="186"/>
      <c r="AA2977" s="187"/>
    </row>
    <row r="2978" spans="1:27" x14ac:dyDescent="0.25">
      <c r="A2978" s="88">
        <v>251</v>
      </c>
      <c r="B2978" s="91" t="str">
        <f>CONCATENATE(Revisión_Avance_Periodo!$C2978,";",Revisión_Avance_Periodo!$E2978,";",Revisión_Avance_Periodo!$I2978)</f>
        <v>OE1;PR_10;ACT_291</v>
      </c>
      <c r="C2978" s="170" t="s">
        <v>9</v>
      </c>
      <c r="D2978" s="171" t="str">
        <f>VLOOKUP(Revisión_Avance_Periodo!$C2978,Componentes_BD!$F$1:$G$5,2,FALSE)</f>
        <v>Fortalecer la Vigilancia.</v>
      </c>
      <c r="E2978" s="106" t="s">
        <v>12</v>
      </c>
      <c r="F2978" s="89">
        <v>11</v>
      </c>
      <c r="G2978" s="89" t="str">
        <f>VLOOKUP(Revisión_Avance_Periodo!$A2978,BD_Seguimiento_OAP_2019!$A$2:$G$294,7,FALSE)</f>
        <v>PAI</v>
      </c>
      <c r="H2978" s="89" t="str">
        <f>VLOOKUP(Revisión_Avance_Periodo!$A2978,BD_Seguimiento_OAP_2019!$A$2:$J$294,10,FALSE)</f>
        <v>PAI_08 - Mecanismos para Mejorar la Atención al Ciudadano</v>
      </c>
      <c r="I2978" s="89" t="s">
        <v>1906</v>
      </c>
      <c r="J2978" s="89" t="str">
        <f>VLOOKUP(Revisión_Avance_Periodo!$I2978,BD_Seguimiento_OAP_2019!$L:$M,2,FALSE)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78" s="106" t="s">
        <v>52</v>
      </c>
      <c r="L2978" s="172">
        <v>4.4642857142857152E-4</v>
      </c>
      <c r="M2978" s="173" t="s">
        <v>104</v>
      </c>
      <c r="N2978" s="190">
        <f>INDEX(BD_Seguimiento_OAP_2019!$AH$3:$AS$294,MATCH(Revisión_Avance_Periodo!$I2978,BD_Seguimiento_OAP_2019!$L$3:$L$294,0),MATCH(Revisión_Avance_Periodo!$M2978,BD_Seguimiento_OAP_2019!$AH$2:$AS$2,0))</f>
        <v>0</v>
      </c>
      <c r="O2978" s="190">
        <f>INDEX(BD_Seguimiento_OAP_2019!$AV$3:$BG$294,MATCH(Revisión_Avance_Periodo!$I2978,BD_Seguimiento_OAP_2019!$L$3:$L$294,0),MATCH(Revisión_Avance_Periodo!$M2978,BD_Seguimiento_OAP_2019!$AV$2:$BG$2,0))</f>
        <v>0</v>
      </c>
      <c r="P2978" s="175">
        <f t="shared" si="582"/>
        <v>0</v>
      </c>
      <c r="Q2978" s="173" t="str">
        <f>VLOOKUP(P2978,Tabla_Indicador_Gestion4[#All],3,TRUE)</f>
        <v>Por Ejecutar</v>
      </c>
      <c r="R2978" s="232">
        <f>SUBTOTAL(9,$N$2978:$N2978)</f>
        <v>0</v>
      </c>
      <c r="S2978" s="233">
        <f>SUBTOTAL(9,$O$2978:$O2978)</f>
        <v>0</v>
      </c>
      <c r="T2978" s="234">
        <f>IFERROR(+Revisión_Avance_Periodo!$S2978/Revisión_Avance_Periodo!$R2978,0)</f>
        <v>0</v>
      </c>
      <c r="U2978" s="191">
        <f>SUBTOTAL(9,N2978:N2989)</f>
        <v>0</v>
      </c>
      <c r="V2978" s="192">
        <f>SUBTOTAL(9,O2978:O2989)</f>
        <v>0</v>
      </c>
      <c r="W2978" s="176">
        <f>IFERROR((+V2978/U2978),0)</f>
        <v>0</v>
      </c>
      <c r="X2978" s="176"/>
      <c r="Y2978" s="176">
        <f>100%-Revisión_Avance_Periodo!$W2978</f>
        <v>1</v>
      </c>
      <c r="Z2978" s="178" t="str">
        <f>VLOOKUP(W2978,Tabla_Indicador_Gestion4[],3,TRUE)</f>
        <v>Por Ejecutar</v>
      </c>
      <c r="AA2978" s="179">
        <f>Revisión_Avance_Periodo!$W2978*Revisión_Avance_Periodo!$L2978</f>
        <v>0</v>
      </c>
    </row>
    <row r="2979" spans="1:27" x14ac:dyDescent="0.25">
      <c r="A2979" s="94">
        <v>251</v>
      </c>
      <c r="B2979" s="96" t="str">
        <f>CONCATENATE(Revisión_Avance_Periodo!$C2979,";",Revisión_Avance_Periodo!$E2979,";",Revisión_Avance_Periodo!$I2979)</f>
        <v>OE1;PR_10;ACT_291</v>
      </c>
      <c r="C2979" s="180" t="s">
        <v>9</v>
      </c>
      <c r="D2979" s="181" t="str">
        <f>VLOOKUP(Revisión_Avance_Periodo!$C2979,Componentes_BD!$F$1:$G$5,2,FALSE)</f>
        <v>Fortalecer la Vigilancia.</v>
      </c>
      <c r="E2979" s="119" t="s">
        <v>12</v>
      </c>
      <c r="F2979" s="95">
        <v>11</v>
      </c>
      <c r="G2979" s="95" t="str">
        <f>VLOOKUP(Revisión_Avance_Periodo!$A2979,BD_Seguimiento_OAP_2019!$A$2:$G$294,7,FALSE)</f>
        <v>PAI</v>
      </c>
      <c r="H2979" s="95" t="str">
        <f>VLOOKUP(Revisión_Avance_Periodo!$A2979,BD_Seguimiento_OAP_2019!$A$2:$J$294,10,FALSE)</f>
        <v>PAI_08 - Mecanismos para Mejorar la Atención al Ciudadano</v>
      </c>
      <c r="I2979" s="95" t="s">
        <v>1906</v>
      </c>
      <c r="J2979" s="95" t="str">
        <f>VLOOKUP(Revisión_Avance_Periodo!$I2979,BD_Seguimiento_OAP_2019!$L:$M,2,FALSE)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79" s="119" t="s">
        <v>52</v>
      </c>
      <c r="L2979" s="172">
        <v>4.4642857142857152E-4</v>
      </c>
      <c r="M2979" s="182" t="s">
        <v>105</v>
      </c>
      <c r="N2979" s="190">
        <f>INDEX(BD_Seguimiento_OAP_2019!$AH$3:$AS$294,MATCH(Revisión_Avance_Periodo!$I2979,BD_Seguimiento_OAP_2019!$L$3:$L$294,0),MATCH(Revisión_Avance_Periodo!$M2979,BD_Seguimiento_OAP_2019!$AH$2:$AS$2,0))</f>
        <v>0</v>
      </c>
      <c r="O2979" s="190">
        <f>INDEX(BD_Seguimiento_OAP_2019!$AV$3:$BG$294,MATCH(Revisión_Avance_Periodo!$I2979,BD_Seguimiento_OAP_2019!$L$3:$L$294,0),MATCH(Revisión_Avance_Periodo!$M2979,BD_Seguimiento_OAP_2019!$AV$2:$BG$2,0))</f>
        <v>0</v>
      </c>
      <c r="P2979" s="175">
        <f t="shared" si="582"/>
        <v>0</v>
      </c>
      <c r="Q2979" s="182" t="str">
        <f>VLOOKUP(P2979,Tabla_Indicador_Gestion4[#All],3,TRUE)</f>
        <v>Por Ejecutar</v>
      </c>
      <c r="R2979" s="229">
        <f>SUBTOTAL(9,$N$2978:$N2979)</f>
        <v>0</v>
      </c>
      <c r="S2979" s="230">
        <f>SUBTOTAL(9,$O$2978:$O2979)</f>
        <v>0</v>
      </c>
      <c r="T2979" s="231">
        <f>IFERROR(+Revisión_Avance_Periodo!$S2979/Revisión_Avance_Periodo!$R2979,0)</f>
        <v>0</v>
      </c>
      <c r="U2979" s="184"/>
      <c r="V2979" s="185"/>
      <c r="W2979" s="183"/>
      <c r="X2979" s="183"/>
      <c r="Y2979" s="183"/>
      <c r="Z2979" s="186"/>
      <c r="AA2979" s="187"/>
    </row>
    <row r="2980" spans="1:27" x14ac:dyDescent="0.25">
      <c r="A2980" s="88">
        <v>251</v>
      </c>
      <c r="B2980" s="91" t="str">
        <f>CONCATENATE(Revisión_Avance_Periodo!$C2980,";",Revisión_Avance_Periodo!$E2980,";",Revisión_Avance_Periodo!$I2980)</f>
        <v>OE1;PR_10;ACT_291</v>
      </c>
      <c r="C2980" s="170" t="s">
        <v>9</v>
      </c>
      <c r="D2980" s="171" t="str">
        <f>VLOOKUP(Revisión_Avance_Periodo!$C2980,Componentes_BD!$F$1:$G$5,2,FALSE)</f>
        <v>Fortalecer la Vigilancia.</v>
      </c>
      <c r="E2980" s="106" t="s">
        <v>12</v>
      </c>
      <c r="F2980" s="89">
        <v>11</v>
      </c>
      <c r="G2980" s="89" t="str">
        <f>VLOOKUP(Revisión_Avance_Periodo!$A2980,BD_Seguimiento_OAP_2019!$A$2:$G$294,7,FALSE)</f>
        <v>PAI</v>
      </c>
      <c r="H2980" s="89" t="str">
        <f>VLOOKUP(Revisión_Avance_Periodo!$A2980,BD_Seguimiento_OAP_2019!$A$2:$J$294,10,FALSE)</f>
        <v>PAI_08 - Mecanismos para Mejorar la Atención al Ciudadano</v>
      </c>
      <c r="I2980" s="89" t="s">
        <v>1906</v>
      </c>
      <c r="J2980" s="89" t="str">
        <f>VLOOKUP(Revisión_Avance_Periodo!$I2980,BD_Seguimiento_OAP_2019!$L:$M,2,FALSE)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0" s="106" t="s">
        <v>52</v>
      </c>
      <c r="L2980" s="172">
        <v>4.4642857142857152E-4</v>
      </c>
      <c r="M2980" s="173" t="s">
        <v>106</v>
      </c>
      <c r="N2980" s="190">
        <f>INDEX(BD_Seguimiento_OAP_2019!$AH$3:$AS$294,MATCH(Revisión_Avance_Periodo!$I2980,BD_Seguimiento_OAP_2019!$L$3:$L$294,0),MATCH(Revisión_Avance_Periodo!$M2980,BD_Seguimiento_OAP_2019!$AH$2:$AS$2,0))</f>
        <v>0</v>
      </c>
      <c r="O2980" s="190">
        <f>INDEX(BD_Seguimiento_OAP_2019!$AV$3:$BG$294,MATCH(Revisión_Avance_Periodo!$I2980,BD_Seguimiento_OAP_2019!$L$3:$L$294,0),MATCH(Revisión_Avance_Periodo!$M2980,BD_Seguimiento_OAP_2019!$AV$2:$BG$2,0))</f>
        <v>0</v>
      </c>
      <c r="P2980" s="175">
        <f t="shared" si="582"/>
        <v>0</v>
      </c>
      <c r="Q2980" s="173" t="str">
        <f>VLOOKUP(P2980,Tabla_Indicador_Gestion4[#All],3,TRUE)</f>
        <v>Por Ejecutar</v>
      </c>
      <c r="R2980" s="229">
        <f>SUBTOTAL(9,$N$2978:$N2980)</f>
        <v>0</v>
      </c>
      <c r="S2980" s="230">
        <f>SUBTOTAL(9,$O$2978:$O2980)</f>
        <v>0</v>
      </c>
      <c r="T2980" s="231">
        <f>IFERROR(+Revisión_Avance_Periodo!$S2980/Revisión_Avance_Periodo!$R2980,0)</f>
        <v>0</v>
      </c>
      <c r="U2980" s="184"/>
      <c r="V2980" s="185"/>
      <c r="W2980" s="183"/>
      <c r="X2980" s="183"/>
      <c r="Y2980" s="183"/>
      <c r="Z2980" s="186"/>
      <c r="AA2980" s="187"/>
    </row>
    <row r="2981" spans="1:27" x14ac:dyDescent="0.25">
      <c r="A2981" s="94">
        <v>251</v>
      </c>
      <c r="B2981" s="96" t="str">
        <f>CONCATENATE(Revisión_Avance_Periodo!$C2981,";",Revisión_Avance_Periodo!$E2981,";",Revisión_Avance_Periodo!$I2981)</f>
        <v>OE1;PR_10;ACT_291</v>
      </c>
      <c r="C2981" s="180" t="s">
        <v>9</v>
      </c>
      <c r="D2981" s="181" t="str">
        <f>VLOOKUP(Revisión_Avance_Periodo!$C2981,Componentes_BD!$F$1:$G$5,2,FALSE)</f>
        <v>Fortalecer la Vigilancia.</v>
      </c>
      <c r="E2981" s="119" t="s">
        <v>12</v>
      </c>
      <c r="F2981" s="95">
        <v>11</v>
      </c>
      <c r="G2981" s="95" t="str">
        <f>VLOOKUP(Revisión_Avance_Periodo!$A2981,BD_Seguimiento_OAP_2019!$A$2:$G$294,7,FALSE)</f>
        <v>PAI</v>
      </c>
      <c r="H2981" s="95" t="str">
        <f>VLOOKUP(Revisión_Avance_Periodo!$A2981,BD_Seguimiento_OAP_2019!$A$2:$J$294,10,FALSE)</f>
        <v>PAI_08 - Mecanismos para Mejorar la Atención al Ciudadano</v>
      </c>
      <c r="I2981" s="95" t="s">
        <v>1906</v>
      </c>
      <c r="J2981" s="95" t="str">
        <f>VLOOKUP(Revisión_Avance_Periodo!$I2981,BD_Seguimiento_OAP_2019!$L:$M,2,FALSE)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1" s="119" t="s">
        <v>52</v>
      </c>
      <c r="L2981" s="172">
        <v>4.4642857142857152E-4</v>
      </c>
      <c r="M2981" s="182" t="s">
        <v>107</v>
      </c>
      <c r="N2981" s="190">
        <f>INDEX(BD_Seguimiento_OAP_2019!$AH$3:$AS$294,MATCH(Revisión_Avance_Periodo!$I2981,BD_Seguimiento_OAP_2019!$L$3:$L$294,0),MATCH(Revisión_Avance_Periodo!$M2981,BD_Seguimiento_OAP_2019!$AH$2:$AS$2,0))</f>
        <v>0</v>
      </c>
      <c r="O2981" s="190">
        <f>INDEX(BD_Seguimiento_OAP_2019!$AV$3:$BG$294,MATCH(Revisión_Avance_Periodo!$I2981,BD_Seguimiento_OAP_2019!$L$3:$L$294,0),MATCH(Revisión_Avance_Periodo!$M2981,BD_Seguimiento_OAP_2019!$AV$2:$BG$2,0))</f>
        <v>0</v>
      </c>
      <c r="P2981" s="175">
        <f t="shared" si="582"/>
        <v>0</v>
      </c>
      <c r="Q2981" s="182" t="str">
        <f>VLOOKUP(P2981,Tabla_Indicador_Gestion4[#All],3,TRUE)</f>
        <v>Por Ejecutar</v>
      </c>
      <c r="R2981" s="229">
        <f>SUBTOTAL(9,$N$2978:$N2981)</f>
        <v>0</v>
      </c>
      <c r="S2981" s="230">
        <f>SUBTOTAL(9,$O$2978:$O2981)</f>
        <v>0</v>
      </c>
      <c r="T2981" s="231">
        <f>IFERROR(+Revisión_Avance_Periodo!$S2981/Revisión_Avance_Periodo!$R2981,0)</f>
        <v>0</v>
      </c>
      <c r="U2981" s="184"/>
      <c r="V2981" s="185"/>
      <c r="W2981" s="183"/>
      <c r="X2981" s="183"/>
      <c r="Y2981" s="183"/>
      <c r="Z2981" s="186"/>
      <c r="AA2981" s="187"/>
    </row>
    <row r="2982" spans="1:27" x14ac:dyDescent="0.25">
      <c r="A2982" s="88">
        <v>251</v>
      </c>
      <c r="B2982" s="91" t="str">
        <f>CONCATENATE(Revisión_Avance_Periodo!$C2982,";",Revisión_Avance_Periodo!$E2982,";",Revisión_Avance_Periodo!$I2982)</f>
        <v>OE1;PR_10;ACT_291</v>
      </c>
      <c r="C2982" s="170" t="s">
        <v>9</v>
      </c>
      <c r="D2982" s="171" t="str">
        <f>VLOOKUP(Revisión_Avance_Periodo!$C2982,Componentes_BD!$F$1:$G$5,2,FALSE)</f>
        <v>Fortalecer la Vigilancia.</v>
      </c>
      <c r="E2982" s="106" t="s">
        <v>12</v>
      </c>
      <c r="F2982" s="89">
        <v>11</v>
      </c>
      <c r="G2982" s="89" t="str">
        <f>VLOOKUP(Revisión_Avance_Periodo!$A2982,BD_Seguimiento_OAP_2019!$A$2:$G$294,7,FALSE)</f>
        <v>PAI</v>
      </c>
      <c r="H2982" s="89" t="str">
        <f>VLOOKUP(Revisión_Avance_Periodo!$A2982,BD_Seguimiento_OAP_2019!$A$2:$J$294,10,FALSE)</f>
        <v>PAI_08 - Mecanismos para Mejorar la Atención al Ciudadano</v>
      </c>
      <c r="I2982" s="89" t="s">
        <v>1906</v>
      </c>
      <c r="J2982" s="89" t="str">
        <f>VLOOKUP(Revisión_Avance_Periodo!$I2982,BD_Seguimiento_OAP_2019!$L:$M,2,FALSE)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2" s="106" t="s">
        <v>52</v>
      </c>
      <c r="L2982" s="172">
        <v>4.4642857142857152E-4</v>
      </c>
      <c r="M2982" s="173" t="s">
        <v>108</v>
      </c>
      <c r="N2982" s="190">
        <f>INDEX(BD_Seguimiento_OAP_2019!$AH$3:$AS$294,MATCH(Revisión_Avance_Periodo!$I2982,BD_Seguimiento_OAP_2019!$L$3:$L$294,0),MATCH(Revisión_Avance_Periodo!$M2982,BD_Seguimiento_OAP_2019!$AH$2:$AS$2,0))</f>
        <v>0</v>
      </c>
      <c r="O2982" s="190">
        <f>INDEX(BD_Seguimiento_OAP_2019!$AV$3:$BG$294,MATCH(Revisión_Avance_Periodo!$I2982,BD_Seguimiento_OAP_2019!$L$3:$L$294,0),MATCH(Revisión_Avance_Periodo!$M2982,BD_Seguimiento_OAP_2019!$AV$2:$BG$2,0))</f>
        <v>0</v>
      </c>
      <c r="P2982" s="175">
        <f t="shared" si="582"/>
        <v>0</v>
      </c>
      <c r="Q2982" s="173" t="str">
        <f>VLOOKUP(P2982,Tabla_Indicador_Gestion4[#All],3,TRUE)</f>
        <v>Por Ejecutar</v>
      </c>
      <c r="R2982" s="229">
        <f>SUBTOTAL(9,$N$2978:$N2982)</f>
        <v>0</v>
      </c>
      <c r="S2982" s="230">
        <f>SUBTOTAL(9,$O$2978:$O2982)</f>
        <v>0</v>
      </c>
      <c r="T2982" s="231">
        <f>IFERROR(+Revisión_Avance_Periodo!$S2982/Revisión_Avance_Periodo!$R2982,0)</f>
        <v>0</v>
      </c>
      <c r="U2982" s="184"/>
      <c r="V2982" s="185"/>
      <c r="W2982" s="183"/>
      <c r="X2982" s="183"/>
      <c r="Y2982" s="183"/>
      <c r="Z2982" s="186"/>
      <c r="AA2982" s="187"/>
    </row>
    <row r="2983" spans="1:27" x14ac:dyDescent="0.25">
      <c r="A2983" s="94">
        <v>251</v>
      </c>
      <c r="B2983" s="96" t="str">
        <f>CONCATENATE(Revisión_Avance_Periodo!$C2983,";",Revisión_Avance_Periodo!$E2983,";",Revisión_Avance_Periodo!$I2983)</f>
        <v>OE1;PR_10;ACT_291</v>
      </c>
      <c r="C2983" s="180" t="s">
        <v>9</v>
      </c>
      <c r="D2983" s="181" t="str">
        <f>VLOOKUP(Revisión_Avance_Periodo!$C2983,Componentes_BD!$F$1:$G$5,2,FALSE)</f>
        <v>Fortalecer la Vigilancia.</v>
      </c>
      <c r="E2983" s="119" t="s">
        <v>12</v>
      </c>
      <c r="F2983" s="95">
        <v>11</v>
      </c>
      <c r="G2983" s="95" t="str">
        <f>VLOOKUP(Revisión_Avance_Periodo!$A2983,BD_Seguimiento_OAP_2019!$A$2:$G$294,7,FALSE)</f>
        <v>PAI</v>
      </c>
      <c r="H2983" s="95" t="str">
        <f>VLOOKUP(Revisión_Avance_Periodo!$A2983,BD_Seguimiento_OAP_2019!$A$2:$J$294,10,FALSE)</f>
        <v>PAI_08 - Mecanismos para Mejorar la Atención al Ciudadano</v>
      </c>
      <c r="I2983" s="95" t="s">
        <v>1906</v>
      </c>
      <c r="J2983" s="95" t="str">
        <f>VLOOKUP(Revisión_Avance_Periodo!$I2983,BD_Seguimiento_OAP_2019!$L:$M,2,FALSE)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3" s="119" t="s">
        <v>52</v>
      </c>
      <c r="L2983" s="172">
        <v>4.4642857142857152E-4</v>
      </c>
      <c r="M2983" s="182" t="s">
        <v>109</v>
      </c>
      <c r="N2983" s="190">
        <f>INDEX(BD_Seguimiento_OAP_2019!$AH$3:$AS$294,MATCH(Revisión_Avance_Periodo!$I2983,BD_Seguimiento_OAP_2019!$L$3:$L$294,0),MATCH(Revisión_Avance_Periodo!$M2983,BD_Seguimiento_OAP_2019!$AH$2:$AS$2,0))</f>
        <v>0</v>
      </c>
      <c r="O2983" s="190">
        <f>INDEX(BD_Seguimiento_OAP_2019!$AV$3:$BG$294,MATCH(Revisión_Avance_Periodo!$I2983,BD_Seguimiento_OAP_2019!$L$3:$L$294,0),MATCH(Revisión_Avance_Periodo!$M2983,BD_Seguimiento_OAP_2019!$AV$2:$BG$2,0))</f>
        <v>0</v>
      </c>
      <c r="P2983" s="175">
        <f t="shared" si="582"/>
        <v>0</v>
      </c>
      <c r="Q2983" s="182" t="str">
        <f>VLOOKUP(P2983,Tabla_Indicador_Gestion4[#All],3,TRUE)</f>
        <v>Por Ejecutar</v>
      </c>
      <c r="R2983" s="229">
        <f>SUBTOTAL(9,$N$2978:$N2983)</f>
        <v>0</v>
      </c>
      <c r="S2983" s="230">
        <f>SUBTOTAL(9,$O$2978:$O2983)</f>
        <v>0</v>
      </c>
      <c r="T2983" s="231">
        <f>IFERROR(+Revisión_Avance_Periodo!$S2983/Revisión_Avance_Periodo!$R2983,0)</f>
        <v>0</v>
      </c>
      <c r="U2983" s="184"/>
      <c r="V2983" s="185"/>
      <c r="W2983" s="183"/>
      <c r="X2983" s="183"/>
      <c r="Y2983" s="183"/>
      <c r="Z2983" s="186"/>
      <c r="AA2983" s="187"/>
    </row>
    <row r="2984" spans="1:27" x14ac:dyDescent="0.25">
      <c r="A2984" s="88">
        <v>251</v>
      </c>
      <c r="B2984" s="91" t="str">
        <f>CONCATENATE(Revisión_Avance_Periodo!$C2984,";",Revisión_Avance_Periodo!$E2984,";",Revisión_Avance_Periodo!$I2984)</f>
        <v>OE1;PR_10;ACT_291</v>
      </c>
      <c r="C2984" s="170" t="s">
        <v>9</v>
      </c>
      <c r="D2984" s="171" t="str">
        <f>VLOOKUP(Revisión_Avance_Periodo!$C2984,Componentes_BD!$F$1:$G$5,2,FALSE)</f>
        <v>Fortalecer la Vigilancia.</v>
      </c>
      <c r="E2984" s="106" t="s">
        <v>12</v>
      </c>
      <c r="F2984" s="89">
        <v>11</v>
      </c>
      <c r="G2984" s="89" t="str">
        <f>VLOOKUP(Revisión_Avance_Periodo!$A2984,BD_Seguimiento_OAP_2019!$A$2:$G$294,7,FALSE)</f>
        <v>PAI</v>
      </c>
      <c r="H2984" s="89" t="str">
        <f>VLOOKUP(Revisión_Avance_Periodo!$A2984,BD_Seguimiento_OAP_2019!$A$2:$J$294,10,FALSE)</f>
        <v>PAI_08 - Mecanismos para Mejorar la Atención al Ciudadano</v>
      </c>
      <c r="I2984" s="89" t="s">
        <v>1906</v>
      </c>
      <c r="J2984" s="89" t="str">
        <f>VLOOKUP(Revisión_Avance_Periodo!$I2984,BD_Seguimiento_OAP_2019!$L:$M,2,FALSE)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4" s="106" t="s">
        <v>52</v>
      </c>
      <c r="L2984" s="172">
        <v>4.4642857142857152E-4</v>
      </c>
      <c r="M2984" s="173" t="s">
        <v>110</v>
      </c>
      <c r="N2984" s="190">
        <f>INDEX(BD_Seguimiento_OAP_2019!$AH$3:$AS$294,MATCH(Revisión_Avance_Periodo!$I2984,BD_Seguimiento_OAP_2019!$L$3:$L$294,0),MATCH(Revisión_Avance_Periodo!$M2984,BD_Seguimiento_OAP_2019!$AH$2:$AS$2,0))</f>
        <v>0</v>
      </c>
      <c r="O2984" s="190">
        <f>INDEX(BD_Seguimiento_OAP_2019!$AV$3:$BG$294,MATCH(Revisión_Avance_Periodo!$I2984,BD_Seguimiento_OAP_2019!$L$3:$L$294,0),MATCH(Revisión_Avance_Periodo!$M2984,BD_Seguimiento_OAP_2019!$AV$2:$BG$2,0))</f>
        <v>0</v>
      </c>
      <c r="P2984" s="175">
        <f t="shared" si="582"/>
        <v>0</v>
      </c>
      <c r="Q2984" s="173" t="str">
        <f>VLOOKUP(P2984,Tabla_Indicador_Gestion4[#All],3,TRUE)</f>
        <v>Por Ejecutar</v>
      </c>
      <c r="R2984" s="229">
        <f>SUBTOTAL(9,$N$2978:$N2984)</f>
        <v>0</v>
      </c>
      <c r="S2984" s="230">
        <f>SUBTOTAL(9,$O$2978:$O2984)</f>
        <v>0</v>
      </c>
      <c r="T2984" s="231">
        <f>IFERROR(+Revisión_Avance_Periodo!$S2984/Revisión_Avance_Periodo!$R2984,0)</f>
        <v>0</v>
      </c>
      <c r="U2984" s="184"/>
      <c r="V2984" s="185"/>
      <c r="W2984" s="183"/>
      <c r="X2984" s="183"/>
      <c r="Y2984" s="183"/>
      <c r="Z2984" s="186"/>
      <c r="AA2984" s="187"/>
    </row>
    <row r="2985" spans="1:27" x14ac:dyDescent="0.25">
      <c r="A2985" s="94">
        <v>251</v>
      </c>
      <c r="B2985" s="96" t="str">
        <f>CONCATENATE(Revisión_Avance_Periodo!$C2985,";",Revisión_Avance_Periodo!$E2985,";",Revisión_Avance_Periodo!$I2985)</f>
        <v>OE1;PR_10;ACT_291</v>
      </c>
      <c r="C2985" s="180" t="s">
        <v>9</v>
      </c>
      <c r="D2985" s="181" t="str">
        <f>VLOOKUP(Revisión_Avance_Periodo!$C2985,Componentes_BD!$F$1:$G$5,2,FALSE)</f>
        <v>Fortalecer la Vigilancia.</v>
      </c>
      <c r="E2985" s="119" t="s">
        <v>12</v>
      </c>
      <c r="F2985" s="95">
        <v>11</v>
      </c>
      <c r="G2985" s="95" t="str">
        <f>VLOOKUP(Revisión_Avance_Periodo!$A2985,BD_Seguimiento_OAP_2019!$A$2:$G$294,7,FALSE)</f>
        <v>PAI</v>
      </c>
      <c r="H2985" s="95" t="str">
        <f>VLOOKUP(Revisión_Avance_Periodo!$A2985,BD_Seguimiento_OAP_2019!$A$2:$J$294,10,FALSE)</f>
        <v>PAI_08 - Mecanismos para Mejorar la Atención al Ciudadano</v>
      </c>
      <c r="I2985" s="95" t="s">
        <v>1906</v>
      </c>
      <c r="J2985" s="95" t="str">
        <f>VLOOKUP(Revisión_Avance_Periodo!$I2985,BD_Seguimiento_OAP_2019!$L:$M,2,FALSE)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5" s="119" t="s">
        <v>52</v>
      </c>
      <c r="L2985" s="172">
        <v>4.4642857142857152E-4</v>
      </c>
      <c r="M2985" s="182" t="s">
        <v>111</v>
      </c>
      <c r="N2985" s="190">
        <f>INDEX(BD_Seguimiento_OAP_2019!$AH$3:$AS$294,MATCH(Revisión_Avance_Periodo!$I2985,BD_Seguimiento_OAP_2019!$L$3:$L$294,0),MATCH(Revisión_Avance_Periodo!$M2985,BD_Seguimiento_OAP_2019!$AH$2:$AS$2,0))</f>
        <v>0</v>
      </c>
      <c r="O2985" s="190">
        <f>INDEX(BD_Seguimiento_OAP_2019!$AV$3:$BG$294,MATCH(Revisión_Avance_Periodo!$I2985,BD_Seguimiento_OAP_2019!$L$3:$L$294,0),MATCH(Revisión_Avance_Periodo!$M2985,BD_Seguimiento_OAP_2019!$AV$2:$BG$2,0))</f>
        <v>0</v>
      </c>
      <c r="P2985" s="175">
        <f t="shared" si="582"/>
        <v>0</v>
      </c>
      <c r="Q2985" s="182" t="str">
        <f>VLOOKUP(P2985,Tabla_Indicador_Gestion4[#All],3,TRUE)</f>
        <v>Por Ejecutar</v>
      </c>
      <c r="R2985" s="229">
        <f>SUBTOTAL(9,$N$2978:$N2985)</f>
        <v>0</v>
      </c>
      <c r="S2985" s="230">
        <f>SUBTOTAL(9,$O$2978:$O2985)</f>
        <v>0</v>
      </c>
      <c r="T2985" s="231">
        <f>IFERROR(+Revisión_Avance_Periodo!$S2985/Revisión_Avance_Periodo!$R2985,0)</f>
        <v>0</v>
      </c>
      <c r="U2985" s="184"/>
      <c r="V2985" s="185"/>
      <c r="W2985" s="183"/>
      <c r="X2985" s="183"/>
      <c r="Y2985" s="183"/>
      <c r="Z2985" s="186"/>
      <c r="AA2985" s="187"/>
    </row>
    <row r="2986" spans="1:27" x14ac:dyDescent="0.25">
      <c r="A2986" s="88">
        <v>251</v>
      </c>
      <c r="B2986" s="91" t="str">
        <f>CONCATENATE(Revisión_Avance_Periodo!$C2986,";",Revisión_Avance_Periodo!$E2986,";",Revisión_Avance_Periodo!$I2986)</f>
        <v>OE1;PR_10;ACT_291</v>
      </c>
      <c r="C2986" s="170" t="s">
        <v>9</v>
      </c>
      <c r="D2986" s="171" t="str">
        <f>VLOOKUP(Revisión_Avance_Periodo!$C2986,Componentes_BD!$F$1:$G$5,2,FALSE)</f>
        <v>Fortalecer la Vigilancia.</v>
      </c>
      <c r="E2986" s="106" t="s">
        <v>12</v>
      </c>
      <c r="F2986" s="89">
        <v>11</v>
      </c>
      <c r="G2986" s="89" t="str">
        <f>VLOOKUP(Revisión_Avance_Periodo!$A2986,BD_Seguimiento_OAP_2019!$A$2:$G$294,7,FALSE)</f>
        <v>PAI</v>
      </c>
      <c r="H2986" s="89" t="str">
        <f>VLOOKUP(Revisión_Avance_Periodo!$A2986,BD_Seguimiento_OAP_2019!$A$2:$J$294,10,FALSE)</f>
        <v>PAI_08 - Mecanismos para Mejorar la Atención al Ciudadano</v>
      </c>
      <c r="I2986" s="89" t="s">
        <v>1906</v>
      </c>
      <c r="J2986" s="89" t="str">
        <f>VLOOKUP(Revisión_Avance_Periodo!$I2986,BD_Seguimiento_OAP_2019!$L:$M,2,FALSE)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6" s="106" t="s">
        <v>52</v>
      </c>
      <c r="L2986" s="172">
        <v>4.4642857142857152E-4</v>
      </c>
      <c r="M2986" s="173" t="s">
        <v>112</v>
      </c>
      <c r="N2986" s="190">
        <f>INDEX(BD_Seguimiento_OAP_2019!$AH$3:$AS$294,MATCH(Revisión_Avance_Periodo!$I2986,BD_Seguimiento_OAP_2019!$L$3:$L$294,0),MATCH(Revisión_Avance_Periodo!$M2986,BD_Seguimiento_OAP_2019!$AH$2:$AS$2,0))</f>
        <v>0</v>
      </c>
      <c r="O2986" s="190">
        <f>INDEX(BD_Seguimiento_OAP_2019!$AV$3:$BG$294,MATCH(Revisión_Avance_Periodo!$I2986,BD_Seguimiento_OAP_2019!$L$3:$L$294,0),MATCH(Revisión_Avance_Periodo!$M2986,BD_Seguimiento_OAP_2019!$AV$2:$BG$2,0))</f>
        <v>0</v>
      </c>
      <c r="P2986" s="175">
        <f t="shared" si="582"/>
        <v>0</v>
      </c>
      <c r="Q2986" s="173" t="str">
        <f>VLOOKUP(P2986,Tabla_Indicador_Gestion4[#All],3,TRUE)</f>
        <v>Por Ejecutar</v>
      </c>
      <c r="R2986" s="229">
        <f>SUBTOTAL(9,$N$2978:$N2986)</f>
        <v>0</v>
      </c>
      <c r="S2986" s="230">
        <f>SUBTOTAL(9,$O$2978:$O2986)</f>
        <v>0</v>
      </c>
      <c r="T2986" s="231">
        <f>IFERROR(+Revisión_Avance_Periodo!$S2986/Revisión_Avance_Periodo!$R2986,0)</f>
        <v>0</v>
      </c>
      <c r="U2986" s="184"/>
      <c r="V2986" s="185"/>
      <c r="W2986" s="183"/>
      <c r="X2986" s="183"/>
      <c r="Y2986" s="183"/>
      <c r="Z2986" s="186"/>
      <c r="AA2986" s="187"/>
    </row>
    <row r="2987" spans="1:27" x14ac:dyDescent="0.25">
      <c r="A2987" s="94">
        <v>251</v>
      </c>
      <c r="B2987" s="96" t="str">
        <f>CONCATENATE(Revisión_Avance_Periodo!$C2987,";",Revisión_Avance_Periodo!$E2987,";",Revisión_Avance_Periodo!$I2987)</f>
        <v>OE1;PR_10;ACT_291</v>
      </c>
      <c r="C2987" s="180" t="s">
        <v>9</v>
      </c>
      <c r="D2987" s="181" t="str">
        <f>VLOOKUP(Revisión_Avance_Periodo!$C2987,Componentes_BD!$F$1:$G$5,2,FALSE)</f>
        <v>Fortalecer la Vigilancia.</v>
      </c>
      <c r="E2987" s="119" t="s">
        <v>12</v>
      </c>
      <c r="F2987" s="95">
        <v>11</v>
      </c>
      <c r="G2987" s="95" t="str">
        <f>VLOOKUP(Revisión_Avance_Periodo!$A2987,BD_Seguimiento_OAP_2019!$A$2:$G$294,7,FALSE)</f>
        <v>PAI</v>
      </c>
      <c r="H2987" s="95" t="str">
        <f>VLOOKUP(Revisión_Avance_Periodo!$A2987,BD_Seguimiento_OAP_2019!$A$2:$J$294,10,FALSE)</f>
        <v>PAI_08 - Mecanismos para Mejorar la Atención al Ciudadano</v>
      </c>
      <c r="I2987" s="95" t="s">
        <v>1906</v>
      </c>
      <c r="J2987" s="95" t="str">
        <f>VLOOKUP(Revisión_Avance_Periodo!$I2987,BD_Seguimiento_OAP_2019!$L:$M,2,FALSE)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7" s="119" t="s">
        <v>52</v>
      </c>
      <c r="L2987" s="172">
        <v>4.4642857142857152E-4</v>
      </c>
      <c r="M2987" s="182" t="s">
        <v>113</v>
      </c>
      <c r="N2987" s="190">
        <f>INDEX(BD_Seguimiento_OAP_2019!$AH$3:$AS$294,MATCH(Revisión_Avance_Periodo!$I2987,BD_Seguimiento_OAP_2019!$L$3:$L$294,0),MATCH(Revisión_Avance_Periodo!$M2987,BD_Seguimiento_OAP_2019!$AH$2:$AS$2,0))</f>
        <v>0</v>
      </c>
      <c r="O2987" s="190">
        <f>INDEX(BD_Seguimiento_OAP_2019!$AV$3:$BG$294,MATCH(Revisión_Avance_Periodo!$I2987,BD_Seguimiento_OAP_2019!$L$3:$L$294,0),MATCH(Revisión_Avance_Periodo!$M2987,BD_Seguimiento_OAP_2019!$AV$2:$BG$2,0))</f>
        <v>0</v>
      </c>
      <c r="P2987" s="175">
        <f t="shared" si="582"/>
        <v>0</v>
      </c>
      <c r="Q2987" s="182" t="str">
        <f>VLOOKUP(P2987,Tabla_Indicador_Gestion4[#All],3,TRUE)</f>
        <v>Por Ejecutar</v>
      </c>
      <c r="R2987" s="229">
        <f>SUBTOTAL(9,$N$2978:$N2987)</f>
        <v>0</v>
      </c>
      <c r="S2987" s="230">
        <f>SUBTOTAL(9,$O$2978:$O2987)</f>
        <v>0</v>
      </c>
      <c r="T2987" s="231">
        <f>IFERROR(+Revisión_Avance_Periodo!$S2987/Revisión_Avance_Periodo!$R2987,0)</f>
        <v>0</v>
      </c>
      <c r="U2987" s="184"/>
      <c r="V2987" s="185"/>
      <c r="W2987" s="183"/>
      <c r="X2987" s="183"/>
      <c r="Y2987" s="183"/>
      <c r="Z2987" s="186"/>
      <c r="AA2987" s="187"/>
    </row>
    <row r="2988" spans="1:27" x14ac:dyDescent="0.25">
      <c r="A2988" s="88">
        <v>251</v>
      </c>
      <c r="B2988" s="91" t="str">
        <f>CONCATENATE(Revisión_Avance_Periodo!$C2988,";",Revisión_Avance_Periodo!$E2988,";",Revisión_Avance_Periodo!$I2988)</f>
        <v>OE1;PR_10;ACT_291</v>
      </c>
      <c r="C2988" s="170" t="s">
        <v>9</v>
      </c>
      <c r="D2988" s="171" t="str">
        <f>VLOOKUP(Revisión_Avance_Periodo!$C2988,Componentes_BD!$F$1:$G$5,2,FALSE)</f>
        <v>Fortalecer la Vigilancia.</v>
      </c>
      <c r="E2988" s="106" t="s">
        <v>12</v>
      </c>
      <c r="F2988" s="89">
        <v>11</v>
      </c>
      <c r="G2988" s="89" t="str">
        <f>VLOOKUP(Revisión_Avance_Periodo!$A2988,BD_Seguimiento_OAP_2019!$A$2:$G$294,7,FALSE)</f>
        <v>PAI</v>
      </c>
      <c r="H2988" s="89" t="str">
        <f>VLOOKUP(Revisión_Avance_Periodo!$A2988,BD_Seguimiento_OAP_2019!$A$2:$J$294,10,FALSE)</f>
        <v>PAI_08 - Mecanismos para Mejorar la Atención al Ciudadano</v>
      </c>
      <c r="I2988" s="89" t="s">
        <v>1906</v>
      </c>
      <c r="J2988" s="89" t="str">
        <f>VLOOKUP(Revisión_Avance_Periodo!$I2988,BD_Seguimiento_OAP_2019!$L:$M,2,FALSE)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8" s="106" t="s">
        <v>52</v>
      </c>
      <c r="L2988" s="172">
        <v>4.4642857142857152E-4</v>
      </c>
      <c r="M2988" s="173" t="s">
        <v>114</v>
      </c>
      <c r="N2988" s="190">
        <f>INDEX(BD_Seguimiento_OAP_2019!$AH$3:$AS$294,MATCH(Revisión_Avance_Periodo!$I2988,BD_Seguimiento_OAP_2019!$L$3:$L$294,0),MATCH(Revisión_Avance_Periodo!$M2988,BD_Seguimiento_OAP_2019!$AH$2:$AS$2,0))</f>
        <v>0</v>
      </c>
      <c r="O2988" s="190">
        <f>INDEX(BD_Seguimiento_OAP_2019!$AV$3:$BG$294,MATCH(Revisión_Avance_Periodo!$I2988,BD_Seguimiento_OAP_2019!$L$3:$L$294,0),MATCH(Revisión_Avance_Periodo!$M2988,BD_Seguimiento_OAP_2019!$AV$2:$BG$2,0))</f>
        <v>0</v>
      </c>
      <c r="P2988" s="175">
        <f t="shared" si="582"/>
        <v>0</v>
      </c>
      <c r="Q2988" s="173" t="str">
        <f>VLOOKUP(P2988,Tabla_Indicador_Gestion4[#All],3,TRUE)</f>
        <v>Por Ejecutar</v>
      </c>
      <c r="R2988" s="229">
        <f>SUBTOTAL(9,$N$2978:$N2988)</f>
        <v>0</v>
      </c>
      <c r="S2988" s="230">
        <f>SUBTOTAL(9,$O$2978:$O2988)</f>
        <v>0</v>
      </c>
      <c r="T2988" s="231">
        <f>IFERROR(+Revisión_Avance_Periodo!$S2988/Revisión_Avance_Periodo!$R2988,0)</f>
        <v>0</v>
      </c>
      <c r="U2988" s="184"/>
      <c r="V2988" s="185"/>
      <c r="W2988" s="183"/>
      <c r="X2988" s="183"/>
      <c r="Y2988" s="183"/>
      <c r="Z2988" s="186"/>
      <c r="AA2988" s="187"/>
    </row>
    <row r="2989" spans="1:27" ht="15.75" thickBot="1" x14ac:dyDescent="0.3">
      <c r="A2989" s="94">
        <v>251</v>
      </c>
      <c r="B2989" s="96" t="str">
        <f>CONCATENATE(Revisión_Avance_Periodo!$C2989,";",Revisión_Avance_Periodo!$E2989,";",Revisión_Avance_Periodo!$I2989)</f>
        <v>OE1;PR_10;ACT_291</v>
      </c>
      <c r="C2989" s="180" t="s">
        <v>9</v>
      </c>
      <c r="D2989" s="181" t="str">
        <f>VLOOKUP(Revisión_Avance_Periodo!$C2989,Componentes_BD!$F$1:$G$5,2,FALSE)</f>
        <v>Fortalecer la Vigilancia.</v>
      </c>
      <c r="E2989" s="119" t="s">
        <v>12</v>
      </c>
      <c r="F2989" s="95">
        <v>11</v>
      </c>
      <c r="G2989" s="95" t="str">
        <f>VLOOKUP(Revisión_Avance_Periodo!$A2989,BD_Seguimiento_OAP_2019!$A$2:$G$294,7,FALSE)</f>
        <v>PAI</v>
      </c>
      <c r="H2989" s="95" t="str">
        <f>VLOOKUP(Revisión_Avance_Periodo!$A2989,BD_Seguimiento_OAP_2019!$A$2:$J$294,10,FALSE)</f>
        <v>PAI_08 - Mecanismos para Mejorar la Atención al Ciudadano</v>
      </c>
      <c r="I2989" s="95" t="s">
        <v>1906</v>
      </c>
      <c r="J2989" s="95" t="str">
        <f>VLOOKUP(Revisión_Avance_Periodo!$I2989,BD_Seguimiento_OAP_2019!$L:$M,2,FALSE)</f>
        <v>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v>
      </c>
      <c r="K2989" s="119" t="s">
        <v>52</v>
      </c>
      <c r="L2989" s="172">
        <v>4.4642857142857152E-4</v>
      </c>
      <c r="M2989" s="182" t="s">
        <v>115</v>
      </c>
      <c r="N2989" s="190">
        <f>INDEX(BD_Seguimiento_OAP_2019!$AH$3:$AS$294,MATCH(Revisión_Avance_Periodo!$I2989,BD_Seguimiento_OAP_2019!$L$3:$L$294,0),MATCH(Revisión_Avance_Periodo!$M2989,BD_Seguimiento_OAP_2019!$AH$2:$AS$2,0))</f>
        <v>0</v>
      </c>
      <c r="O2989" s="190">
        <f>INDEX(BD_Seguimiento_OAP_2019!$AV$3:$BG$294,MATCH(Revisión_Avance_Periodo!$I2989,BD_Seguimiento_OAP_2019!$L$3:$L$294,0),MATCH(Revisión_Avance_Periodo!$M2989,BD_Seguimiento_OAP_2019!$AV$2:$BG$2,0))</f>
        <v>0</v>
      </c>
      <c r="P2989" s="175">
        <f t="shared" si="582"/>
        <v>0</v>
      </c>
      <c r="Q2989" s="182" t="str">
        <f>VLOOKUP(P2989,Tabla_Indicador_Gestion4[#All],3,TRUE)</f>
        <v>Por Ejecutar</v>
      </c>
      <c r="R2989" s="229">
        <f>SUBTOTAL(9,$N$2978:$N2989)</f>
        <v>0</v>
      </c>
      <c r="S2989" s="230">
        <f>SUBTOTAL(9,$O$2978:$O2989)</f>
        <v>0</v>
      </c>
      <c r="T2989" s="231">
        <f>IFERROR(+Revisión_Avance_Periodo!$S2989/Revisión_Avance_Periodo!$R2989,0)</f>
        <v>0</v>
      </c>
      <c r="U2989" s="184"/>
      <c r="V2989" s="185"/>
      <c r="W2989" s="183"/>
      <c r="X2989" s="183"/>
      <c r="Y2989" s="183"/>
      <c r="Z2989" s="186"/>
      <c r="AA2989" s="187"/>
    </row>
    <row r="2990" spans="1:27" x14ac:dyDescent="0.25">
      <c r="A2990" s="88">
        <v>252</v>
      </c>
      <c r="B2990" s="91" t="str">
        <f>CONCATENATE(Revisión_Avance_Periodo!$C2990,";",Revisión_Avance_Periodo!$E2990,";",Revisión_Avance_Periodo!$I2990)</f>
        <v>OE1;PR_10;ACT_292</v>
      </c>
      <c r="C2990" s="170" t="s">
        <v>9</v>
      </c>
      <c r="D2990" s="171" t="str">
        <f>VLOOKUP(Revisión_Avance_Periodo!$C2990,Componentes_BD!$F$1:$G$5,2,FALSE)</f>
        <v>Fortalecer la Vigilancia.</v>
      </c>
      <c r="E2990" s="106" t="s">
        <v>12</v>
      </c>
      <c r="F2990" s="89">
        <v>11</v>
      </c>
      <c r="G2990" s="89" t="str">
        <f>VLOOKUP(Revisión_Avance_Periodo!$A2990,BD_Seguimiento_OAP_2019!$A$2:$G$294,7,FALSE)</f>
        <v>PAI</v>
      </c>
      <c r="H2990" s="89" t="str">
        <f>VLOOKUP(Revisión_Avance_Periodo!$A2990,BD_Seguimiento_OAP_2019!$A$2:$J$294,10,FALSE)</f>
        <v>PAI_08 - Mecanismos para Mejorar la Atención al Ciudadano</v>
      </c>
      <c r="I2990" s="89" t="s">
        <v>1908</v>
      </c>
      <c r="J2990" s="89" t="str">
        <f>VLOOKUP(Revisión_Avance_Periodo!$I2990,BD_Seguimiento_OAP_2019!$L:$M,2,FALSE)</f>
        <v>Realizar campañas informativas sobre la responsabilidad de los servidores públicos frente a los derechos de los usuarios del Servicio de Transporte</v>
      </c>
      <c r="K2990" s="106" t="s">
        <v>52</v>
      </c>
      <c r="L2990" s="172">
        <v>4.4642857142857152E-4</v>
      </c>
      <c r="M2990" s="173" t="s">
        <v>104</v>
      </c>
      <c r="N2990" s="190">
        <f>INDEX(BD_Seguimiento_OAP_2019!$AH$3:$AS$294,MATCH(Revisión_Avance_Periodo!$I2990,BD_Seguimiento_OAP_2019!$L$3:$L$294,0),MATCH(Revisión_Avance_Periodo!$M2990,BD_Seguimiento_OAP_2019!$AH$2:$AS$2,0))</f>
        <v>0</v>
      </c>
      <c r="O2990" s="190">
        <f>INDEX(BD_Seguimiento_OAP_2019!$AV$3:$BG$294,MATCH(Revisión_Avance_Periodo!$I2990,BD_Seguimiento_OAP_2019!$L$3:$L$294,0),MATCH(Revisión_Avance_Periodo!$M2990,BD_Seguimiento_OAP_2019!$AV$2:$BG$2,0))</f>
        <v>0</v>
      </c>
      <c r="P2990" s="175">
        <f t="shared" si="582"/>
        <v>0</v>
      </c>
      <c r="Q2990" s="173" t="str">
        <f>VLOOKUP(P2990,Tabla_Indicador_Gestion4[#All],3,TRUE)</f>
        <v>Por Ejecutar</v>
      </c>
      <c r="R2990" s="232">
        <f>SUBTOTAL(9,$N$2990:$N2990)</f>
        <v>0</v>
      </c>
      <c r="S2990" s="233">
        <f>SUBTOTAL(9,$O$2990:$O2990)</f>
        <v>0</v>
      </c>
      <c r="T2990" s="234">
        <f>IFERROR(+Revisión_Avance_Periodo!$S2990/Revisión_Avance_Periodo!$R2990,0)</f>
        <v>0</v>
      </c>
      <c r="U2990" s="191">
        <f>SUBTOTAL(9,N2990:N3001)</f>
        <v>4</v>
      </c>
      <c r="V2990" s="192">
        <f>SUBTOTAL(9,O2990:O3001)</f>
        <v>4</v>
      </c>
      <c r="W2990" s="176">
        <f t="shared" ref="W2990" si="583">+V2990/U2990</f>
        <v>1</v>
      </c>
      <c r="X2990" s="176"/>
      <c r="Y2990" s="176">
        <f>100%-Revisión_Avance_Periodo!$W2990</f>
        <v>0</v>
      </c>
      <c r="Z2990" s="178" t="str">
        <f>VLOOKUP(W2990,Tabla_Indicador_Gestion4[],3,TRUE)</f>
        <v>Culminada</v>
      </c>
      <c r="AA2990" s="179">
        <f>Revisión_Avance_Periodo!$W2990*Revisión_Avance_Periodo!$L2990</f>
        <v>4.4642857142857152E-4</v>
      </c>
    </row>
    <row r="2991" spans="1:27" x14ac:dyDescent="0.25">
      <c r="A2991" s="94">
        <v>252</v>
      </c>
      <c r="B2991" s="96" t="str">
        <f>CONCATENATE(Revisión_Avance_Periodo!$C2991,";",Revisión_Avance_Periodo!$E2991,";",Revisión_Avance_Periodo!$I2991)</f>
        <v>OE1;PR_10;ACT_292</v>
      </c>
      <c r="C2991" s="180" t="s">
        <v>9</v>
      </c>
      <c r="D2991" s="181" t="str">
        <f>VLOOKUP(Revisión_Avance_Periodo!$C2991,Componentes_BD!$F$1:$G$5,2,FALSE)</f>
        <v>Fortalecer la Vigilancia.</v>
      </c>
      <c r="E2991" s="119" t="s">
        <v>12</v>
      </c>
      <c r="F2991" s="95">
        <v>11</v>
      </c>
      <c r="G2991" s="95" t="str">
        <f>VLOOKUP(Revisión_Avance_Periodo!$A2991,BD_Seguimiento_OAP_2019!$A$2:$G$294,7,FALSE)</f>
        <v>PAI</v>
      </c>
      <c r="H2991" s="95" t="str">
        <f>VLOOKUP(Revisión_Avance_Periodo!$A2991,BD_Seguimiento_OAP_2019!$A$2:$J$294,10,FALSE)</f>
        <v>PAI_08 - Mecanismos para Mejorar la Atención al Ciudadano</v>
      </c>
      <c r="I2991" s="95" t="s">
        <v>1908</v>
      </c>
      <c r="J2991" s="95" t="str">
        <f>VLOOKUP(Revisión_Avance_Periodo!$I2991,BD_Seguimiento_OAP_2019!$L:$M,2,FALSE)</f>
        <v>Realizar campañas informativas sobre la responsabilidad de los servidores públicos frente a los derechos de los usuarios del Servicio de Transporte</v>
      </c>
      <c r="K2991" s="119" t="s">
        <v>52</v>
      </c>
      <c r="L2991" s="172">
        <v>4.4642857142857152E-4</v>
      </c>
      <c r="M2991" s="182" t="s">
        <v>105</v>
      </c>
      <c r="N2991" s="190">
        <f>INDEX(BD_Seguimiento_OAP_2019!$AH$3:$AS$294,MATCH(Revisión_Avance_Periodo!$I2991,BD_Seguimiento_OAP_2019!$L$3:$L$294,0),MATCH(Revisión_Avance_Periodo!$M2991,BD_Seguimiento_OAP_2019!$AH$2:$AS$2,0))</f>
        <v>0</v>
      </c>
      <c r="O2991" s="190">
        <f>INDEX(BD_Seguimiento_OAP_2019!$AV$3:$BG$294,MATCH(Revisión_Avance_Periodo!$I2991,BD_Seguimiento_OAP_2019!$L$3:$L$294,0),MATCH(Revisión_Avance_Periodo!$M2991,BD_Seguimiento_OAP_2019!$AV$2:$BG$2,0))</f>
        <v>0</v>
      </c>
      <c r="P2991" s="175">
        <f t="shared" si="582"/>
        <v>0</v>
      </c>
      <c r="Q2991" s="182" t="str">
        <f>VLOOKUP(P2991,Tabla_Indicador_Gestion4[#All],3,TRUE)</f>
        <v>Por Ejecutar</v>
      </c>
      <c r="R2991" s="229">
        <f>SUBTOTAL(9,$N$2990:$N2991)</f>
        <v>0</v>
      </c>
      <c r="S2991" s="230">
        <f>SUBTOTAL(9,$O$2990:$O2991)</f>
        <v>0</v>
      </c>
      <c r="T2991" s="231">
        <f>IFERROR(+Revisión_Avance_Periodo!$S2991/Revisión_Avance_Periodo!$R2991,0)</f>
        <v>0</v>
      </c>
      <c r="U2991" s="184"/>
      <c r="V2991" s="185"/>
      <c r="W2991" s="183"/>
      <c r="X2991" s="183"/>
      <c r="Y2991" s="183"/>
      <c r="Z2991" s="186"/>
      <c r="AA2991" s="187"/>
    </row>
    <row r="2992" spans="1:27" x14ac:dyDescent="0.25">
      <c r="A2992" s="88">
        <v>252</v>
      </c>
      <c r="B2992" s="91" t="str">
        <f>CONCATENATE(Revisión_Avance_Periodo!$C2992,";",Revisión_Avance_Periodo!$E2992,";",Revisión_Avance_Periodo!$I2992)</f>
        <v>OE1;PR_10;ACT_292</v>
      </c>
      <c r="C2992" s="170" t="s">
        <v>9</v>
      </c>
      <c r="D2992" s="171" t="str">
        <f>VLOOKUP(Revisión_Avance_Periodo!$C2992,Componentes_BD!$F$1:$G$5,2,FALSE)</f>
        <v>Fortalecer la Vigilancia.</v>
      </c>
      <c r="E2992" s="106" t="s">
        <v>12</v>
      </c>
      <c r="F2992" s="89">
        <v>11</v>
      </c>
      <c r="G2992" s="89" t="str">
        <f>VLOOKUP(Revisión_Avance_Periodo!$A2992,BD_Seguimiento_OAP_2019!$A$2:$G$294,7,FALSE)</f>
        <v>PAI</v>
      </c>
      <c r="H2992" s="89" t="str">
        <f>VLOOKUP(Revisión_Avance_Periodo!$A2992,BD_Seguimiento_OAP_2019!$A$2:$J$294,10,FALSE)</f>
        <v>PAI_08 - Mecanismos para Mejorar la Atención al Ciudadano</v>
      </c>
      <c r="I2992" s="89" t="s">
        <v>1908</v>
      </c>
      <c r="J2992" s="89" t="str">
        <f>VLOOKUP(Revisión_Avance_Periodo!$I2992,BD_Seguimiento_OAP_2019!$L:$M,2,FALSE)</f>
        <v>Realizar campañas informativas sobre la responsabilidad de los servidores públicos frente a los derechos de los usuarios del Servicio de Transporte</v>
      </c>
      <c r="K2992" s="106" t="s">
        <v>52</v>
      </c>
      <c r="L2992" s="172">
        <v>4.4642857142857152E-4</v>
      </c>
      <c r="M2992" s="173" t="s">
        <v>106</v>
      </c>
      <c r="N2992" s="190">
        <f>INDEX(BD_Seguimiento_OAP_2019!$AH$3:$AS$294,MATCH(Revisión_Avance_Periodo!$I2992,BD_Seguimiento_OAP_2019!$L$3:$L$294,0),MATCH(Revisión_Avance_Periodo!$M2992,BD_Seguimiento_OAP_2019!$AH$2:$AS$2,0))</f>
        <v>0</v>
      </c>
      <c r="O2992" s="190">
        <f>INDEX(BD_Seguimiento_OAP_2019!$AV$3:$BG$294,MATCH(Revisión_Avance_Periodo!$I2992,BD_Seguimiento_OAP_2019!$L$3:$L$294,0),MATCH(Revisión_Avance_Periodo!$M2992,BD_Seguimiento_OAP_2019!$AV$2:$BG$2,0))</f>
        <v>0</v>
      </c>
      <c r="P2992" s="175">
        <f t="shared" si="582"/>
        <v>0</v>
      </c>
      <c r="Q2992" s="173" t="str">
        <f>VLOOKUP(P2992,Tabla_Indicador_Gestion4[#All],3,TRUE)</f>
        <v>Por Ejecutar</v>
      </c>
      <c r="R2992" s="229">
        <f>SUBTOTAL(9,$N$2990:$N2992)</f>
        <v>0</v>
      </c>
      <c r="S2992" s="230">
        <f>SUBTOTAL(9,$O$2990:$O2992)</f>
        <v>0</v>
      </c>
      <c r="T2992" s="231">
        <f>IFERROR(+Revisión_Avance_Periodo!$S2992/Revisión_Avance_Periodo!$R2992,0)</f>
        <v>0</v>
      </c>
      <c r="U2992" s="184"/>
      <c r="V2992" s="185"/>
      <c r="W2992" s="183"/>
      <c r="X2992" s="183"/>
      <c r="Y2992" s="183"/>
      <c r="Z2992" s="186"/>
      <c r="AA2992" s="187"/>
    </row>
    <row r="2993" spans="1:27" x14ac:dyDescent="0.25">
      <c r="A2993" s="94">
        <v>252</v>
      </c>
      <c r="B2993" s="96" t="str">
        <f>CONCATENATE(Revisión_Avance_Periodo!$C2993,";",Revisión_Avance_Periodo!$E2993,";",Revisión_Avance_Periodo!$I2993)</f>
        <v>OE1;PR_10;ACT_292</v>
      </c>
      <c r="C2993" s="180" t="s">
        <v>9</v>
      </c>
      <c r="D2993" s="181" t="str">
        <f>VLOOKUP(Revisión_Avance_Periodo!$C2993,Componentes_BD!$F$1:$G$5,2,FALSE)</f>
        <v>Fortalecer la Vigilancia.</v>
      </c>
      <c r="E2993" s="119" t="s">
        <v>12</v>
      </c>
      <c r="F2993" s="95">
        <v>11</v>
      </c>
      <c r="G2993" s="95" t="str">
        <f>VLOOKUP(Revisión_Avance_Periodo!$A2993,BD_Seguimiento_OAP_2019!$A$2:$G$294,7,FALSE)</f>
        <v>PAI</v>
      </c>
      <c r="H2993" s="95" t="str">
        <f>VLOOKUP(Revisión_Avance_Periodo!$A2993,BD_Seguimiento_OAP_2019!$A$2:$J$294,10,FALSE)</f>
        <v>PAI_08 - Mecanismos para Mejorar la Atención al Ciudadano</v>
      </c>
      <c r="I2993" s="95" t="s">
        <v>1908</v>
      </c>
      <c r="J2993" s="95" t="str">
        <f>VLOOKUP(Revisión_Avance_Periodo!$I2993,BD_Seguimiento_OAP_2019!$L:$M,2,FALSE)</f>
        <v>Realizar campañas informativas sobre la responsabilidad de los servidores públicos frente a los derechos de los usuarios del Servicio de Transporte</v>
      </c>
      <c r="K2993" s="119" t="s">
        <v>52</v>
      </c>
      <c r="L2993" s="172">
        <v>4.4642857142857152E-4</v>
      </c>
      <c r="M2993" s="182" t="s">
        <v>107</v>
      </c>
      <c r="N2993" s="190">
        <f>INDEX(BD_Seguimiento_OAP_2019!$AH$3:$AS$294,MATCH(Revisión_Avance_Periodo!$I2993,BD_Seguimiento_OAP_2019!$L$3:$L$294,0),MATCH(Revisión_Avance_Periodo!$M2993,BD_Seguimiento_OAP_2019!$AH$2:$AS$2,0))</f>
        <v>1</v>
      </c>
      <c r="O2993" s="190">
        <f>INDEX(BD_Seguimiento_OAP_2019!$AV$3:$BG$294,MATCH(Revisión_Avance_Periodo!$I2993,BD_Seguimiento_OAP_2019!$L$3:$L$294,0),MATCH(Revisión_Avance_Periodo!$M2993,BD_Seguimiento_OAP_2019!$AV$2:$BG$2,0))</f>
        <v>2</v>
      </c>
      <c r="P2993" s="197">
        <f t="shared" si="576"/>
        <v>2</v>
      </c>
      <c r="Q2993" s="182" t="str">
        <f>VLOOKUP(P2993,Tabla_Indicador_Gestion4[#All],3,TRUE)</f>
        <v>Culminada</v>
      </c>
      <c r="R2993" s="229">
        <f>SUBTOTAL(9,$N$2990:$N2993)</f>
        <v>1</v>
      </c>
      <c r="S2993" s="230">
        <f>SUBTOTAL(9,$O$2990:$O2993)</f>
        <v>2</v>
      </c>
      <c r="T2993" s="231">
        <f>IFERROR(+Revisión_Avance_Periodo!$S2993/Revisión_Avance_Periodo!$R2993,0)</f>
        <v>2</v>
      </c>
      <c r="U2993" s="184"/>
      <c r="V2993" s="185"/>
      <c r="W2993" s="183"/>
      <c r="X2993" s="183"/>
      <c r="Y2993" s="183"/>
      <c r="Z2993" s="186"/>
      <c r="AA2993" s="187"/>
    </row>
    <row r="2994" spans="1:27" x14ac:dyDescent="0.25">
      <c r="A2994" s="88">
        <v>252</v>
      </c>
      <c r="B2994" s="91" t="str">
        <f>CONCATENATE(Revisión_Avance_Periodo!$C2994,";",Revisión_Avance_Periodo!$E2994,";",Revisión_Avance_Periodo!$I2994)</f>
        <v>OE1;PR_10;ACT_292</v>
      </c>
      <c r="C2994" s="170" t="s">
        <v>9</v>
      </c>
      <c r="D2994" s="171" t="str">
        <f>VLOOKUP(Revisión_Avance_Periodo!$C2994,Componentes_BD!$F$1:$G$5,2,FALSE)</f>
        <v>Fortalecer la Vigilancia.</v>
      </c>
      <c r="E2994" s="106" t="s">
        <v>12</v>
      </c>
      <c r="F2994" s="89">
        <v>11</v>
      </c>
      <c r="G2994" s="89" t="str">
        <f>VLOOKUP(Revisión_Avance_Periodo!$A2994,BD_Seguimiento_OAP_2019!$A$2:$G$294,7,FALSE)</f>
        <v>PAI</v>
      </c>
      <c r="H2994" s="89" t="str">
        <f>VLOOKUP(Revisión_Avance_Periodo!$A2994,BD_Seguimiento_OAP_2019!$A$2:$J$294,10,FALSE)</f>
        <v>PAI_08 - Mecanismos para Mejorar la Atención al Ciudadano</v>
      </c>
      <c r="I2994" s="89" t="s">
        <v>1908</v>
      </c>
      <c r="J2994" s="89" t="str">
        <f>VLOOKUP(Revisión_Avance_Periodo!$I2994,BD_Seguimiento_OAP_2019!$L:$M,2,FALSE)</f>
        <v>Realizar campañas informativas sobre la responsabilidad de los servidores públicos frente a los derechos de los usuarios del Servicio de Transporte</v>
      </c>
      <c r="K2994" s="106" t="s">
        <v>52</v>
      </c>
      <c r="L2994" s="172">
        <v>4.4642857142857152E-4</v>
      </c>
      <c r="M2994" s="173" t="s">
        <v>108</v>
      </c>
      <c r="N2994" s="190">
        <f>INDEX(BD_Seguimiento_OAP_2019!$AH$3:$AS$294,MATCH(Revisión_Avance_Periodo!$I2994,BD_Seguimiento_OAP_2019!$L$3:$L$294,0),MATCH(Revisión_Avance_Periodo!$M2994,BD_Seguimiento_OAP_2019!$AH$2:$AS$2,0))</f>
        <v>2</v>
      </c>
      <c r="O2994" s="190">
        <f>INDEX(BD_Seguimiento_OAP_2019!$AV$3:$BG$294,MATCH(Revisión_Avance_Periodo!$I2994,BD_Seguimiento_OAP_2019!$L$3:$L$294,0),MATCH(Revisión_Avance_Periodo!$M2994,BD_Seguimiento_OAP_2019!$AV$2:$BG$2,0))</f>
        <v>2</v>
      </c>
      <c r="P2994" s="189">
        <f t="shared" si="576"/>
        <v>1</v>
      </c>
      <c r="Q2994" s="173" t="str">
        <f>VLOOKUP(P2994,Tabla_Indicador_Gestion4[#All],3,TRUE)</f>
        <v>Culminada</v>
      </c>
      <c r="R2994" s="229">
        <f>SUBTOTAL(9,$N$2990:$N2994)</f>
        <v>3</v>
      </c>
      <c r="S2994" s="230">
        <f>SUBTOTAL(9,$O$2990:$O2994)</f>
        <v>4</v>
      </c>
      <c r="T2994" s="231">
        <f>IFERROR(+Revisión_Avance_Periodo!$S2994/Revisión_Avance_Periodo!$R2994,0)</f>
        <v>1.3333333333333333</v>
      </c>
      <c r="U2994" s="184"/>
      <c r="V2994" s="185"/>
      <c r="W2994" s="183"/>
      <c r="X2994" s="183"/>
      <c r="Y2994" s="183"/>
      <c r="Z2994" s="186"/>
      <c r="AA2994" s="187"/>
    </row>
    <row r="2995" spans="1:27" x14ac:dyDescent="0.25">
      <c r="A2995" s="94">
        <v>252</v>
      </c>
      <c r="B2995" s="96" t="str">
        <f>CONCATENATE(Revisión_Avance_Periodo!$C2995,";",Revisión_Avance_Periodo!$E2995,";",Revisión_Avance_Periodo!$I2995)</f>
        <v>OE1;PR_10;ACT_292</v>
      </c>
      <c r="C2995" s="180" t="s">
        <v>9</v>
      </c>
      <c r="D2995" s="181" t="str">
        <f>VLOOKUP(Revisión_Avance_Periodo!$C2995,Componentes_BD!$F$1:$G$5,2,FALSE)</f>
        <v>Fortalecer la Vigilancia.</v>
      </c>
      <c r="E2995" s="119" t="s">
        <v>12</v>
      </c>
      <c r="F2995" s="95">
        <v>11</v>
      </c>
      <c r="G2995" s="95" t="str">
        <f>VLOOKUP(Revisión_Avance_Periodo!$A2995,BD_Seguimiento_OAP_2019!$A$2:$G$294,7,FALSE)</f>
        <v>PAI</v>
      </c>
      <c r="H2995" s="95" t="str">
        <f>VLOOKUP(Revisión_Avance_Periodo!$A2995,BD_Seguimiento_OAP_2019!$A$2:$J$294,10,FALSE)</f>
        <v>PAI_08 - Mecanismos para Mejorar la Atención al Ciudadano</v>
      </c>
      <c r="I2995" s="95" t="s">
        <v>1908</v>
      </c>
      <c r="J2995" s="95" t="str">
        <f>VLOOKUP(Revisión_Avance_Periodo!$I2995,BD_Seguimiento_OAP_2019!$L:$M,2,FALSE)</f>
        <v>Realizar campañas informativas sobre la responsabilidad de los servidores públicos frente a los derechos de los usuarios del Servicio de Transporte</v>
      </c>
      <c r="K2995" s="119" t="s">
        <v>52</v>
      </c>
      <c r="L2995" s="172">
        <v>4.4642857142857152E-4</v>
      </c>
      <c r="M2995" s="182" t="s">
        <v>109</v>
      </c>
      <c r="N2995" s="190">
        <f>INDEX(BD_Seguimiento_OAP_2019!$AH$3:$AS$294,MATCH(Revisión_Avance_Periodo!$I2995,BD_Seguimiento_OAP_2019!$L$3:$L$294,0),MATCH(Revisión_Avance_Periodo!$M2995,BD_Seguimiento_OAP_2019!$AH$2:$AS$2,0))</f>
        <v>1</v>
      </c>
      <c r="O2995" s="190">
        <f>INDEX(BD_Seguimiento_OAP_2019!$AV$3:$BG$294,MATCH(Revisión_Avance_Periodo!$I2995,BD_Seguimiento_OAP_2019!$L$3:$L$294,0),MATCH(Revisión_Avance_Periodo!$M2995,BD_Seguimiento_OAP_2019!$AV$2:$BG$2,0))</f>
        <v>0</v>
      </c>
      <c r="P2995" s="188">
        <f t="shared" si="576"/>
        <v>0</v>
      </c>
      <c r="Q2995" s="182" t="str">
        <f>VLOOKUP(P2995,Tabla_Indicador_Gestion4[#All],3,TRUE)</f>
        <v>Por Ejecutar</v>
      </c>
      <c r="R2995" s="229">
        <f>SUBTOTAL(9,$N$2990:$N2995)</f>
        <v>4</v>
      </c>
      <c r="S2995" s="230">
        <f>SUBTOTAL(9,$O$2990:$O2995)</f>
        <v>4</v>
      </c>
      <c r="T2995" s="231">
        <f>IFERROR(+Revisión_Avance_Periodo!$S2995/Revisión_Avance_Periodo!$R2995,0)</f>
        <v>1</v>
      </c>
      <c r="U2995" s="184"/>
      <c r="V2995" s="185"/>
      <c r="W2995" s="183"/>
      <c r="X2995" s="183"/>
      <c r="Y2995" s="183"/>
      <c r="Z2995" s="186"/>
      <c r="AA2995" s="187"/>
    </row>
    <row r="2996" spans="1:27" x14ac:dyDescent="0.25">
      <c r="A2996" s="88">
        <v>252</v>
      </c>
      <c r="B2996" s="91" t="str">
        <f>CONCATENATE(Revisión_Avance_Periodo!$C2996,";",Revisión_Avance_Periodo!$E2996,";",Revisión_Avance_Periodo!$I2996)</f>
        <v>OE1;PR_10;ACT_292</v>
      </c>
      <c r="C2996" s="170" t="s">
        <v>9</v>
      </c>
      <c r="D2996" s="171" t="str">
        <f>VLOOKUP(Revisión_Avance_Periodo!$C2996,Componentes_BD!$F$1:$G$5,2,FALSE)</f>
        <v>Fortalecer la Vigilancia.</v>
      </c>
      <c r="E2996" s="106" t="s">
        <v>12</v>
      </c>
      <c r="F2996" s="89">
        <v>11</v>
      </c>
      <c r="G2996" s="89" t="str">
        <f>VLOOKUP(Revisión_Avance_Periodo!$A2996,BD_Seguimiento_OAP_2019!$A$2:$G$294,7,FALSE)</f>
        <v>PAI</v>
      </c>
      <c r="H2996" s="89" t="str">
        <f>VLOOKUP(Revisión_Avance_Periodo!$A2996,BD_Seguimiento_OAP_2019!$A$2:$J$294,10,FALSE)</f>
        <v>PAI_08 - Mecanismos para Mejorar la Atención al Ciudadano</v>
      </c>
      <c r="I2996" s="89" t="s">
        <v>1908</v>
      </c>
      <c r="J2996" s="89" t="str">
        <f>VLOOKUP(Revisión_Avance_Periodo!$I2996,BD_Seguimiento_OAP_2019!$L:$M,2,FALSE)</f>
        <v>Realizar campañas informativas sobre la responsabilidad de los servidores públicos frente a los derechos de los usuarios del Servicio de Transporte</v>
      </c>
      <c r="K2996" s="106" t="s">
        <v>52</v>
      </c>
      <c r="L2996" s="172">
        <v>4.4642857142857152E-4</v>
      </c>
      <c r="M2996" s="173" t="s">
        <v>110</v>
      </c>
      <c r="N2996" s="190">
        <f>INDEX(BD_Seguimiento_OAP_2019!$AH$3:$AS$294,MATCH(Revisión_Avance_Periodo!$I2996,BD_Seguimiento_OAP_2019!$L$3:$L$294,0),MATCH(Revisión_Avance_Periodo!$M2996,BD_Seguimiento_OAP_2019!$AH$2:$AS$2,0))</f>
        <v>0</v>
      </c>
      <c r="O2996" s="190">
        <f>INDEX(BD_Seguimiento_OAP_2019!$AV$3:$BG$294,MATCH(Revisión_Avance_Periodo!$I2996,BD_Seguimiento_OAP_2019!$L$3:$L$294,0),MATCH(Revisión_Avance_Periodo!$M2996,BD_Seguimiento_OAP_2019!$AV$2:$BG$2,0))</f>
        <v>0</v>
      </c>
      <c r="P2996" s="175">
        <f t="shared" ref="P2996:P3005" si="584">IFERROR((O2996/N2996),0)</f>
        <v>0</v>
      </c>
      <c r="Q2996" s="173" t="str">
        <f>VLOOKUP(P2996,Tabla_Indicador_Gestion4[#All],3,TRUE)</f>
        <v>Por Ejecutar</v>
      </c>
      <c r="R2996" s="229">
        <f>SUBTOTAL(9,$N$2990:$N2996)</f>
        <v>4</v>
      </c>
      <c r="S2996" s="230">
        <f>SUBTOTAL(9,$O$2990:$O2996)</f>
        <v>4</v>
      </c>
      <c r="T2996" s="231">
        <f>IFERROR(+Revisión_Avance_Periodo!$S2996/Revisión_Avance_Periodo!$R2996,0)</f>
        <v>1</v>
      </c>
      <c r="U2996" s="184"/>
      <c r="V2996" s="185"/>
      <c r="W2996" s="183"/>
      <c r="X2996" s="183"/>
      <c r="Y2996" s="183"/>
      <c r="Z2996" s="186"/>
      <c r="AA2996" s="187"/>
    </row>
    <row r="2997" spans="1:27" x14ac:dyDescent="0.25">
      <c r="A2997" s="94">
        <v>252</v>
      </c>
      <c r="B2997" s="96" t="str">
        <f>CONCATENATE(Revisión_Avance_Periodo!$C2997,";",Revisión_Avance_Periodo!$E2997,";",Revisión_Avance_Periodo!$I2997)</f>
        <v>OE1;PR_10;ACT_292</v>
      </c>
      <c r="C2997" s="180" t="s">
        <v>9</v>
      </c>
      <c r="D2997" s="181" t="str">
        <f>VLOOKUP(Revisión_Avance_Periodo!$C2997,Componentes_BD!$F$1:$G$5,2,FALSE)</f>
        <v>Fortalecer la Vigilancia.</v>
      </c>
      <c r="E2997" s="119" t="s">
        <v>12</v>
      </c>
      <c r="F2997" s="95">
        <v>11</v>
      </c>
      <c r="G2997" s="95" t="str">
        <f>VLOOKUP(Revisión_Avance_Periodo!$A2997,BD_Seguimiento_OAP_2019!$A$2:$G$294,7,FALSE)</f>
        <v>PAI</v>
      </c>
      <c r="H2997" s="95" t="str">
        <f>VLOOKUP(Revisión_Avance_Periodo!$A2997,BD_Seguimiento_OAP_2019!$A$2:$J$294,10,FALSE)</f>
        <v>PAI_08 - Mecanismos para Mejorar la Atención al Ciudadano</v>
      </c>
      <c r="I2997" s="95" t="s">
        <v>1908</v>
      </c>
      <c r="J2997" s="95" t="str">
        <f>VLOOKUP(Revisión_Avance_Periodo!$I2997,BD_Seguimiento_OAP_2019!$L:$M,2,FALSE)</f>
        <v>Realizar campañas informativas sobre la responsabilidad de los servidores públicos frente a los derechos de los usuarios del Servicio de Transporte</v>
      </c>
      <c r="K2997" s="119" t="s">
        <v>52</v>
      </c>
      <c r="L2997" s="172">
        <v>4.4642857142857152E-4</v>
      </c>
      <c r="M2997" s="182" t="s">
        <v>111</v>
      </c>
      <c r="N2997" s="190">
        <f>INDEX(BD_Seguimiento_OAP_2019!$AH$3:$AS$294,MATCH(Revisión_Avance_Periodo!$I2997,BD_Seguimiento_OAP_2019!$L$3:$L$294,0),MATCH(Revisión_Avance_Periodo!$M2997,BD_Seguimiento_OAP_2019!$AH$2:$AS$2,0))</f>
        <v>0</v>
      </c>
      <c r="O2997" s="190">
        <f>INDEX(BD_Seguimiento_OAP_2019!$AV$3:$BG$294,MATCH(Revisión_Avance_Periodo!$I2997,BD_Seguimiento_OAP_2019!$L$3:$L$294,0),MATCH(Revisión_Avance_Periodo!$M2997,BD_Seguimiento_OAP_2019!$AV$2:$BG$2,0))</f>
        <v>0</v>
      </c>
      <c r="P2997" s="175">
        <f t="shared" si="584"/>
        <v>0</v>
      </c>
      <c r="Q2997" s="182" t="str">
        <f>VLOOKUP(P2997,Tabla_Indicador_Gestion4[#All],3,TRUE)</f>
        <v>Por Ejecutar</v>
      </c>
      <c r="R2997" s="229">
        <f>SUBTOTAL(9,$N$2990:$N2997)</f>
        <v>4</v>
      </c>
      <c r="S2997" s="230">
        <f>SUBTOTAL(9,$O$2990:$O2997)</f>
        <v>4</v>
      </c>
      <c r="T2997" s="231">
        <f>IFERROR(+Revisión_Avance_Periodo!$S2997/Revisión_Avance_Periodo!$R2997,0)</f>
        <v>1</v>
      </c>
      <c r="U2997" s="184"/>
      <c r="V2997" s="185"/>
      <c r="W2997" s="183"/>
      <c r="X2997" s="183"/>
      <c r="Y2997" s="183"/>
      <c r="Z2997" s="186"/>
      <c r="AA2997" s="187"/>
    </row>
    <row r="2998" spans="1:27" x14ac:dyDescent="0.25">
      <c r="A2998" s="88">
        <v>252</v>
      </c>
      <c r="B2998" s="91" t="str">
        <f>CONCATENATE(Revisión_Avance_Periodo!$C2998,";",Revisión_Avance_Periodo!$E2998,";",Revisión_Avance_Periodo!$I2998)</f>
        <v>OE1;PR_10;ACT_292</v>
      </c>
      <c r="C2998" s="170" t="s">
        <v>9</v>
      </c>
      <c r="D2998" s="171" t="str">
        <f>VLOOKUP(Revisión_Avance_Periodo!$C2998,Componentes_BD!$F$1:$G$5,2,FALSE)</f>
        <v>Fortalecer la Vigilancia.</v>
      </c>
      <c r="E2998" s="106" t="s">
        <v>12</v>
      </c>
      <c r="F2998" s="89">
        <v>11</v>
      </c>
      <c r="G2998" s="89" t="str">
        <f>VLOOKUP(Revisión_Avance_Periodo!$A2998,BD_Seguimiento_OAP_2019!$A$2:$G$294,7,FALSE)</f>
        <v>PAI</v>
      </c>
      <c r="H2998" s="89" t="str">
        <f>VLOOKUP(Revisión_Avance_Periodo!$A2998,BD_Seguimiento_OAP_2019!$A$2:$J$294,10,FALSE)</f>
        <v>PAI_08 - Mecanismos para Mejorar la Atención al Ciudadano</v>
      </c>
      <c r="I2998" s="89" t="s">
        <v>1908</v>
      </c>
      <c r="J2998" s="89" t="str">
        <f>VLOOKUP(Revisión_Avance_Periodo!$I2998,BD_Seguimiento_OAP_2019!$L:$M,2,FALSE)</f>
        <v>Realizar campañas informativas sobre la responsabilidad de los servidores públicos frente a los derechos de los usuarios del Servicio de Transporte</v>
      </c>
      <c r="K2998" s="106" t="s">
        <v>52</v>
      </c>
      <c r="L2998" s="172">
        <v>4.4642857142857152E-4</v>
      </c>
      <c r="M2998" s="173" t="s">
        <v>112</v>
      </c>
      <c r="N2998" s="190">
        <f>INDEX(BD_Seguimiento_OAP_2019!$AH$3:$AS$294,MATCH(Revisión_Avance_Periodo!$I2998,BD_Seguimiento_OAP_2019!$L$3:$L$294,0),MATCH(Revisión_Avance_Periodo!$M2998,BD_Seguimiento_OAP_2019!$AH$2:$AS$2,0))</f>
        <v>0</v>
      </c>
      <c r="O2998" s="190">
        <f>INDEX(BD_Seguimiento_OAP_2019!$AV$3:$BG$294,MATCH(Revisión_Avance_Periodo!$I2998,BD_Seguimiento_OAP_2019!$L$3:$L$294,0),MATCH(Revisión_Avance_Periodo!$M2998,BD_Seguimiento_OAP_2019!$AV$2:$BG$2,0))</f>
        <v>0</v>
      </c>
      <c r="P2998" s="175">
        <f t="shared" si="584"/>
        <v>0</v>
      </c>
      <c r="Q2998" s="173" t="str">
        <f>VLOOKUP(P2998,Tabla_Indicador_Gestion4[#All],3,TRUE)</f>
        <v>Por Ejecutar</v>
      </c>
      <c r="R2998" s="229">
        <f>SUBTOTAL(9,$N$2990:$N2998)</f>
        <v>4</v>
      </c>
      <c r="S2998" s="230">
        <f>SUBTOTAL(9,$O$2990:$O2998)</f>
        <v>4</v>
      </c>
      <c r="T2998" s="231">
        <f>IFERROR(+Revisión_Avance_Periodo!$S2998/Revisión_Avance_Periodo!$R2998,0)</f>
        <v>1</v>
      </c>
      <c r="U2998" s="184"/>
      <c r="V2998" s="185"/>
      <c r="W2998" s="183"/>
      <c r="X2998" s="183"/>
      <c r="Y2998" s="183"/>
      <c r="Z2998" s="186"/>
      <c r="AA2998" s="187"/>
    </row>
    <row r="2999" spans="1:27" x14ac:dyDescent="0.25">
      <c r="A2999" s="94">
        <v>252</v>
      </c>
      <c r="B2999" s="96" t="str">
        <f>CONCATENATE(Revisión_Avance_Periodo!$C2999,";",Revisión_Avance_Periodo!$E2999,";",Revisión_Avance_Periodo!$I2999)</f>
        <v>OE1;PR_10;ACT_292</v>
      </c>
      <c r="C2999" s="180" t="s">
        <v>9</v>
      </c>
      <c r="D2999" s="181" t="str">
        <f>VLOOKUP(Revisión_Avance_Periodo!$C2999,Componentes_BD!$F$1:$G$5,2,FALSE)</f>
        <v>Fortalecer la Vigilancia.</v>
      </c>
      <c r="E2999" s="119" t="s">
        <v>12</v>
      </c>
      <c r="F2999" s="95">
        <v>11</v>
      </c>
      <c r="G2999" s="95" t="str">
        <f>VLOOKUP(Revisión_Avance_Periodo!$A2999,BD_Seguimiento_OAP_2019!$A$2:$G$294,7,FALSE)</f>
        <v>PAI</v>
      </c>
      <c r="H2999" s="95" t="str">
        <f>VLOOKUP(Revisión_Avance_Periodo!$A2999,BD_Seguimiento_OAP_2019!$A$2:$J$294,10,FALSE)</f>
        <v>PAI_08 - Mecanismos para Mejorar la Atención al Ciudadano</v>
      </c>
      <c r="I2999" s="95" t="s">
        <v>1908</v>
      </c>
      <c r="J2999" s="95" t="str">
        <f>VLOOKUP(Revisión_Avance_Periodo!$I2999,BD_Seguimiento_OAP_2019!$L:$M,2,FALSE)</f>
        <v>Realizar campañas informativas sobre la responsabilidad de los servidores públicos frente a los derechos de los usuarios del Servicio de Transporte</v>
      </c>
      <c r="K2999" s="119" t="s">
        <v>52</v>
      </c>
      <c r="L2999" s="172">
        <v>4.4642857142857152E-4</v>
      </c>
      <c r="M2999" s="182" t="s">
        <v>113</v>
      </c>
      <c r="N2999" s="190">
        <f>INDEX(BD_Seguimiento_OAP_2019!$AH$3:$AS$294,MATCH(Revisión_Avance_Periodo!$I2999,BD_Seguimiento_OAP_2019!$L$3:$L$294,0),MATCH(Revisión_Avance_Periodo!$M2999,BD_Seguimiento_OAP_2019!$AH$2:$AS$2,0))</f>
        <v>0</v>
      </c>
      <c r="O2999" s="190">
        <f>INDEX(BD_Seguimiento_OAP_2019!$AV$3:$BG$294,MATCH(Revisión_Avance_Periodo!$I2999,BD_Seguimiento_OAP_2019!$L$3:$L$294,0),MATCH(Revisión_Avance_Periodo!$M2999,BD_Seguimiento_OAP_2019!$AV$2:$BG$2,0))</f>
        <v>0</v>
      </c>
      <c r="P2999" s="175">
        <f t="shared" si="584"/>
        <v>0</v>
      </c>
      <c r="Q2999" s="182" t="str">
        <f>VLOOKUP(P2999,Tabla_Indicador_Gestion4[#All],3,TRUE)</f>
        <v>Por Ejecutar</v>
      </c>
      <c r="R2999" s="229">
        <f>SUBTOTAL(9,$N$2990:$N2999)</f>
        <v>4</v>
      </c>
      <c r="S2999" s="230">
        <f>SUBTOTAL(9,$O$2990:$O2999)</f>
        <v>4</v>
      </c>
      <c r="T2999" s="231">
        <f>IFERROR(+Revisión_Avance_Periodo!$S2999/Revisión_Avance_Periodo!$R2999,0)</f>
        <v>1</v>
      </c>
      <c r="U2999" s="184"/>
      <c r="V2999" s="185"/>
      <c r="W2999" s="183"/>
      <c r="X2999" s="183"/>
      <c r="Y2999" s="183"/>
      <c r="Z2999" s="186"/>
      <c r="AA2999" s="187"/>
    </row>
    <row r="3000" spans="1:27" x14ac:dyDescent="0.25">
      <c r="A3000" s="88">
        <v>252</v>
      </c>
      <c r="B3000" s="91" t="str">
        <f>CONCATENATE(Revisión_Avance_Periodo!$C3000,";",Revisión_Avance_Periodo!$E3000,";",Revisión_Avance_Periodo!$I3000)</f>
        <v>OE1;PR_10;ACT_292</v>
      </c>
      <c r="C3000" s="170" t="s">
        <v>9</v>
      </c>
      <c r="D3000" s="171" t="str">
        <f>VLOOKUP(Revisión_Avance_Periodo!$C3000,Componentes_BD!$F$1:$G$5,2,FALSE)</f>
        <v>Fortalecer la Vigilancia.</v>
      </c>
      <c r="E3000" s="106" t="s">
        <v>12</v>
      </c>
      <c r="F3000" s="89">
        <v>11</v>
      </c>
      <c r="G3000" s="89" t="str">
        <f>VLOOKUP(Revisión_Avance_Periodo!$A3000,BD_Seguimiento_OAP_2019!$A$2:$G$294,7,FALSE)</f>
        <v>PAI</v>
      </c>
      <c r="H3000" s="89" t="str">
        <f>VLOOKUP(Revisión_Avance_Periodo!$A3000,BD_Seguimiento_OAP_2019!$A$2:$J$294,10,FALSE)</f>
        <v>PAI_08 - Mecanismos para Mejorar la Atención al Ciudadano</v>
      </c>
      <c r="I3000" s="89" t="s">
        <v>1908</v>
      </c>
      <c r="J3000" s="89" t="str">
        <f>VLOOKUP(Revisión_Avance_Periodo!$I3000,BD_Seguimiento_OAP_2019!$L:$M,2,FALSE)</f>
        <v>Realizar campañas informativas sobre la responsabilidad de los servidores públicos frente a los derechos de los usuarios del Servicio de Transporte</v>
      </c>
      <c r="K3000" s="106" t="s">
        <v>52</v>
      </c>
      <c r="L3000" s="172">
        <v>4.4642857142857152E-4</v>
      </c>
      <c r="M3000" s="173" t="s">
        <v>114</v>
      </c>
      <c r="N3000" s="190">
        <f>INDEX(BD_Seguimiento_OAP_2019!$AH$3:$AS$294,MATCH(Revisión_Avance_Periodo!$I3000,BD_Seguimiento_OAP_2019!$L$3:$L$294,0),MATCH(Revisión_Avance_Periodo!$M3000,BD_Seguimiento_OAP_2019!$AH$2:$AS$2,0))</f>
        <v>0</v>
      </c>
      <c r="O3000" s="190">
        <f>INDEX(BD_Seguimiento_OAP_2019!$AV$3:$BG$294,MATCH(Revisión_Avance_Periodo!$I3000,BD_Seguimiento_OAP_2019!$L$3:$L$294,0),MATCH(Revisión_Avance_Periodo!$M3000,BD_Seguimiento_OAP_2019!$AV$2:$BG$2,0))</f>
        <v>0</v>
      </c>
      <c r="P3000" s="175">
        <f t="shared" si="584"/>
        <v>0</v>
      </c>
      <c r="Q3000" s="173" t="str">
        <f>VLOOKUP(P3000,Tabla_Indicador_Gestion4[#All],3,TRUE)</f>
        <v>Por Ejecutar</v>
      </c>
      <c r="R3000" s="229">
        <f>SUBTOTAL(9,$N$2990:$N3000)</f>
        <v>4</v>
      </c>
      <c r="S3000" s="230">
        <f>SUBTOTAL(9,$O$2990:$O3000)</f>
        <v>4</v>
      </c>
      <c r="T3000" s="231">
        <f>IFERROR(+Revisión_Avance_Periodo!$S3000/Revisión_Avance_Periodo!$R3000,0)</f>
        <v>1</v>
      </c>
      <c r="U3000" s="184"/>
      <c r="V3000" s="185"/>
      <c r="W3000" s="183"/>
      <c r="X3000" s="183"/>
      <c r="Y3000" s="183"/>
      <c r="Z3000" s="186"/>
      <c r="AA3000" s="187"/>
    </row>
    <row r="3001" spans="1:27" ht="15.75" thickBot="1" x14ac:dyDescent="0.3">
      <c r="A3001" s="94">
        <v>252</v>
      </c>
      <c r="B3001" s="96" t="str">
        <f>CONCATENATE(Revisión_Avance_Periodo!$C3001,";",Revisión_Avance_Periodo!$E3001,";",Revisión_Avance_Periodo!$I3001)</f>
        <v>OE1;PR_10;ACT_292</v>
      </c>
      <c r="C3001" s="180" t="s">
        <v>9</v>
      </c>
      <c r="D3001" s="181" t="str">
        <f>VLOOKUP(Revisión_Avance_Periodo!$C3001,Componentes_BD!$F$1:$G$5,2,FALSE)</f>
        <v>Fortalecer la Vigilancia.</v>
      </c>
      <c r="E3001" s="119" t="s">
        <v>12</v>
      </c>
      <c r="F3001" s="95">
        <v>11</v>
      </c>
      <c r="G3001" s="95" t="str">
        <f>VLOOKUP(Revisión_Avance_Periodo!$A3001,BD_Seguimiento_OAP_2019!$A$2:$G$294,7,FALSE)</f>
        <v>PAI</v>
      </c>
      <c r="H3001" s="95" t="str">
        <f>VLOOKUP(Revisión_Avance_Periodo!$A3001,BD_Seguimiento_OAP_2019!$A$2:$J$294,10,FALSE)</f>
        <v>PAI_08 - Mecanismos para Mejorar la Atención al Ciudadano</v>
      </c>
      <c r="I3001" s="95" t="s">
        <v>1908</v>
      </c>
      <c r="J3001" s="95" t="str">
        <f>VLOOKUP(Revisión_Avance_Periodo!$I3001,BD_Seguimiento_OAP_2019!$L:$M,2,FALSE)</f>
        <v>Realizar campañas informativas sobre la responsabilidad de los servidores públicos frente a los derechos de los usuarios del Servicio de Transporte</v>
      </c>
      <c r="K3001" s="119" t="s">
        <v>52</v>
      </c>
      <c r="L3001" s="172">
        <v>4.4642857142857152E-4</v>
      </c>
      <c r="M3001" s="182" t="s">
        <v>115</v>
      </c>
      <c r="N3001" s="190">
        <f>INDEX(BD_Seguimiento_OAP_2019!$AH$3:$AS$294,MATCH(Revisión_Avance_Periodo!$I3001,BD_Seguimiento_OAP_2019!$L$3:$L$294,0),MATCH(Revisión_Avance_Periodo!$M3001,BD_Seguimiento_OAP_2019!$AH$2:$AS$2,0))</f>
        <v>0</v>
      </c>
      <c r="O3001" s="190">
        <f>INDEX(BD_Seguimiento_OAP_2019!$AV$3:$BG$294,MATCH(Revisión_Avance_Periodo!$I3001,BD_Seguimiento_OAP_2019!$L$3:$L$294,0),MATCH(Revisión_Avance_Periodo!$M3001,BD_Seguimiento_OAP_2019!$AV$2:$BG$2,0))</f>
        <v>0</v>
      </c>
      <c r="P3001" s="175">
        <f t="shared" si="584"/>
        <v>0</v>
      </c>
      <c r="Q3001" s="182" t="str">
        <f>VLOOKUP(P3001,Tabla_Indicador_Gestion4[#All],3,TRUE)</f>
        <v>Por Ejecutar</v>
      </c>
      <c r="R3001" s="229">
        <f>SUBTOTAL(9,$N$2990:$N3001)</f>
        <v>4</v>
      </c>
      <c r="S3001" s="230">
        <f>SUBTOTAL(9,$O$2990:$O3001)</f>
        <v>4</v>
      </c>
      <c r="T3001" s="231">
        <f>IFERROR(+Revisión_Avance_Periodo!$S3001/Revisión_Avance_Periodo!$R3001,0)</f>
        <v>1</v>
      </c>
      <c r="U3001" s="184"/>
      <c r="V3001" s="185"/>
      <c r="W3001" s="183"/>
      <c r="X3001" s="183"/>
      <c r="Y3001" s="183"/>
      <c r="Z3001" s="186"/>
      <c r="AA3001" s="187"/>
    </row>
    <row r="3002" spans="1:27" x14ac:dyDescent="0.25">
      <c r="A3002" s="88">
        <v>253</v>
      </c>
      <c r="B3002" s="91" t="str">
        <f>CONCATENATE(Revisión_Avance_Periodo!$C3002,";",Revisión_Avance_Periodo!$E3002,";",Revisión_Avance_Periodo!$I3002)</f>
        <v>OE1;PR_10;ACT_76</v>
      </c>
      <c r="C3002" s="170" t="s">
        <v>9</v>
      </c>
      <c r="D3002" s="171" t="str">
        <f>VLOOKUP(Revisión_Avance_Periodo!$C3002,Componentes_BD!$F$1:$G$5,2,FALSE)</f>
        <v>Fortalecer la Vigilancia.</v>
      </c>
      <c r="E3002" s="106" t="s">
        <v>12</v>
      </c>
      <c r="F3002" s="89">
        <v>11</v>
      </c>
      <c r="G3002" s="89" t="str">
        <f>VLOOKUP(Revisión_Avance_Periodo!$A3002,BD_Seguimiento_OAP_2019!$A$2:$G$294,7,FALSE)</f>
        <v>PAI</v>
      </c>
      <c r="H3002" s="89" t="str">
        <f>VLOOKUP(Revisión_Avance_Periodo!$A3002,BD_Seguimiento_OAP_2019!$A$2:$J$294,10,FALSE)</f>
        <v>PAI_08 - Mecanismos para Mejorar la Atención al Ciudadano</v>
      </c>
      <c r="I3002" s="89" t="s">
        <v>1915</v>
      </c>
      <c r="J3002" s="89" t="str">
        <f>VLOOKUP(Revisión_Avance_Periodo!$I3002,BD_Seguimiento_OAP_2019!$L:$M,2,FALSE)</f>
        <v>Poner en conocimiento de los Ciudadanos el funcionamiento del Centro de Conciliación, Arbitraje y Amigable Composición y realizar seguimiento a su gestión</v>
      </c>
      <c r="K3002" s="106" t="s">
        <v>58</v>
      </c>
      <c r="L3002" s="172">
        <v>4.4642857142857152E-4</v>
      </c>
      <c r="M3002" s="173" t="s">
        <v>104</v>
      </c>
      <c r="N3002" s="174">
        <f>INDEX(BD_Seguimiento_OAP_2019!$AH$3:$AS$294,MATCH(Revisión_Avance_Periodo!$I3002,BD_Seguimiento_OAP_2019!$L$3:$L$294,0),MATCH(Revisión_Avance_Periodo!$M3002,BD_Seguimiento_OAP_2019!$AH$2:$AS$2,0))</f>
        <v>0</v>
      </c>
      <c r="O3002" s="174">
        <f>INDEX(BD_Seguimiento_OAP_2019!$AV$3:$BG$294,MATCH(Revisión_Avance_Periodo!$I3002,BD_Seguimiento_OAP_2019!$L$3:$L$294,0),MATCH(Revisión_Avance_Periodo!$M3002,BD_Seguimiento_OAP_2019!$AV$2:$BG$2,0))</f>
        <v>0</v>
      </c>
      <c r="P3002" s="175">
        <f t="shared" si="584"/>
        <v>0</v>
      </c>
      <c r="Q3002" s="173" t="str">
        <f>VLOOKUP(P3002,Tabla_Indicador_Gestion4[#All],3,TRUE)</f>
        <v>Por Ejecutar</v>
      </c>
      <c r="R3002" s="213">
        <f>SUBTOTAL(9,$N$3002:$N3002)</f>
        <v>0</v>
      </c>
      <c r="S3002" s="234">
        <f>SUBTOTAL(9,$O$3002:$O3002)</f>
        <v>0</v>
      </c>
      <c r="T3002" s="234">
        <f>IFERROR(+Revisión_Avance_Periodo!$S3002/Revisión_Avance_Periodo!$R3002,0)</f>
        <v>0</v>
      </c>
      <c r="U3002" s="177">
        <f>SUBTOTAL(9,N3002:N3013)</f>
        <v>0.99990000000000001</v>
      </c>
      <c r="V3002" s="176">
        <f>SUBTOTAL(9,O3002:O3013)</f>
        <v>0</v>
      </c>
      <c r="W3002" s="176">
        <f t="shared" ref="W3002" si="585">+V3002/U3002</f>
        <v>0</v>
      </c>
      <c r="X3002" s="176"/>
      <c r="Y3002" s="176">
        <f>100%-Revisión_Avance_Periodo!$W3002</f>
        <v>1</v>
      </c>
      <c r="Z3002" s="178" t="str">
        <f>VLOOKUP(W3002,Tabla_Indicador_Gestion4[],3,TRUE)</f>
        <v>Por Ejecutar</v>
      </c>
      <c r="AA3002" s="179">
        <f>Revisión_Avance_Periodo!$W3002*Revisión_Avance_Periodo!$L3002</f>
        <v>0</v>
      </c>
    </row>
    <row r="3003" spans="1:27" x14ac:dyDescent="0.25">
      <c r="A3003" s="94">
        <v>253</v>
      </c>
      <c r="B3003" s="96" t="str">
        <f>CONCATENATE(Revisión_Avance_Periodo!$C3003,";",Revisión_Avance_Periodo!$E3003,";",Revisión_Avance_Periodo!$I3003)</f>
        <v>OE1;PR_10;ACT_76</v>
      </c>
      <c r="C3003" s="180" t="s">
        <v>9</v>
      </c>
      <c r="D3003" s="181" t="str">
        <f>VLOOKUP(Revisión_Avance_Periodo!$C3003,Componentes_BD!$F$1:$G$5,2,FALSE)</f>
        <v>Fortalecer la Vigilancia.</v>
      </c>
      <c r="E3003" s="119" t="s">
        <v>12</v>
      </c>
      <c r="F3003" s="95">
        <v>11</v>
      </c>
      <c r="G3003" s="95" t="str">
        <f>VLOOKUP(Revisión_Avance_Periodo!$A3003,BD_Seguimiento_OAP_2019!$A$2:$G$294,7,FALSE)</f>
        <v>PAI</v>
      </c>
      <c r="H3003" s="95" t="str">
        <f>VLOOKUP(Revisión_Avance_Periodo!$A3003,BD_Seguimiento_OAP_2019!$A$2:$J$294,10,FALSE)</f>
        <v>PAI_08 - Mecanismos para Mejorar la Atención al Ciudadano</v>
      </c>
      <c r="I3003" s="95" t="s">
        <v>1915</v>
      </c>
      <c r="J3003" s="95" t="str">
        <f>VLOOKUP(Revisión_Avance_Periodo!$I3003,BD_Seguimiento_OAP_2019!$L:$M,2,FALSE)</f>
        <v>Poner en conocimiento de los Ciudadanos el funcionamiento del Centro de Conciliación, Arbitraje y Amigable Composición y realizar seguimiento a su gestión</v>
      </c>
      <c r="K3003" s="119" t="s">
        <v>58</v>
      </c>
      <c r="L3003" s="172">
        <v>4.4642857142857152E-4</v>
      </c>
      <c r="M3003" s="182" t="s">
        <v>105</v>
      </c>
      <c r="N3003" s="174">
        <f>INDEX(BD_Seguimiento_OAP_2019!$AH$3:$AS$294,MATCH(Revisión_Avance_Periodo!$I3003,BD_Seguimiento_OAP_2019!$L$3:$L$294,0),MATCH(Revisión_Avance_Periodo!$M3003,BD_Seguimiento_OAP_2019!$AH$2:$AS$2,0))</f>
        <v>0</v>
      </c>
      <c r="O3003" s="174">
        <f>INDEX(BD_Seguimiento_OAP_2019!$AV$3:$BG$294,MATCH(Revisión_Avance_Periodo!$I3003,BD_Seguimiento_OAP_2019!$L$3:$L$294,0),MATCH(Revisión_Avance_Periodo!$M3003,BD_Seguimiento_OAP_2019!$AV$2:$BG$2,0))</f>
        <v>0</v>
      </c>
      <c r="P3003" s="175">
        <f t="shared" si="584"/>
        <v>0</v>
      </c>
      <c r="Q3003" s="182" t="str">
        <f>VLOOKUP(P3003,Tabla_Indicador_Gestion4[#All],3,TRUE)</f>
        <v>Por Ejecutar</v>
      </c>
      <c r="R3003" s="215">
        <f>SUBTOTAL(9,$N$3002:$N3003)</f>
        <v>0</v>
      </c>
      <c r="S3003" s="231">
        <f>SUBTOTAL(9,$O$3002:$O3003)</f>
        <v>0</v>
      </c>
      <c r="T3003" s="231">
        <f>IFERROR(+Revisión_Avance_Periodo!$S3003/Revisión_Avance_Periodo!$R3003,0)</f>
        <v>0</v>
      </c>
      <c r="U3003" s="184"/>
      <c r="V3003" s="185"/>
      <c r="W3003" s="183"/>
      <c r="X3003" s="183"/>
      <c r="Y3003" s="183"/>
      <c r="Z3003" s="186"/>
      <c r="AA3003" s="187"/>
    </row>
    <row r="3004" spans="1:27" x14ac:dyDescent="0.25">
      <c r="A3004" s="88">
        <v>253</v>
      </c>
      <c r="B3004" s="91" t="str">
        <f>CONCATENATE(Revisión_Avance_Periodo!$C3004,";",Revisión_Avance_Periodo!$E3004,";",Revisión_Avance_Periodo!$I3004)</f>
        <v>OE1;PR_10;ACT_76</v>
      </c>
      <c r="C3004" s="170" t="s">
        <v>9</v>
      </c>
      <c r="D3004" s="171" t="str">
        <f>VLOOKUP(Revisión_Avance_Periodo!$C3004,Componentes_BD!$F$1:$G$5,2,FALSE)</f>
        <v>Fortalecer la Vigilancia.</v>
      </c>
      <c r="E3004" s="106" t="s">
        <v>12</v>
      </c>
      <c r="F3004" s="89">
        <v>11</v>
      </c>
      <c r="G3004" s="89" t="str">
        <f>VLOOKUP(Revisión_Avance_Periodo!$A3004,BD_Seguimiento_OAP_2019!$A$2:$G$294,7,FALSE)</f>
        <v>PAI</v>
      </c>
      <c r="H3004" s="89" t="str">
        <f>VLOOKUP(Revisión_Avance_Periodo!$A3004,BD_Seguimiento_OAP_2019!$A$2:$J$294,10,FALSE)</f>
        <v>PAI_08 - Mecanismos para Mejorar la Atención al Ciudadano</v>
      </c>
      <c r="I3004" s="89" t="s">
        <v>1915</v>
      </c>
      <c r="J3004" s="89" t="str">
        <f>VLOOKUP(Revisión_Avance_Periodo!$I3004,BD_Seguimiento_OAP_2019!$L:$M,2,FALSE)</f>
        <v>Poner en conocimiento de los Ciudadanos el funcionamiento del Centro de Conciliación, Arbitraje y Amigable Composición y realizar seguimiento a su gestión</v>
      </c>
      <c r="K3004" s="106" t="s">
        <v>58</v>
      </c>
      <c r="L3004" s="172">
        <v>4.4642857142857152E-4</v>
      </c>
      <c r="M3004" s="173" t="s">
        <v>106</v>
      </c>
      <c r="N3004" s="174">
        <f>INDEX(BD_Seguimiento_OAP_2019!$AH$3:$AS$294,MATCH(Revisión_Avance_Periodo!$I3004,BD_Seguimiento_OAP_2019!$L$3:$L$294,0),MATCH(Revisión_Avance_Periodo!$M3004,BD_Seguimiento_OAP_2019!$AH$2:$AS$2,0))</f>
        <v>0</v>
      </c>
      <c r="O3004" s="174">
        <f>INDEX(BD_Seguimiento_OAP_2019!$AV$3:$BG$294,MATCH(Revisión_Avance_Periodo!$I3004,BD_Seguimiento_OAP_2019!$L$3:$L$294,0),MATCH(Revisión_Avance_Periodo!$M3004,BD_Seguimiento_OAP_2019!$AV$2:$BG$2,0))</f>
        <v>0</v>
      </c>
      <c r="P3004" s="175">
        <f t="shared" si="584"/>
        <v>0</v>
      </c>
      <c r="Q3004" s="173" t="str">
        <f>VLOOKUP(P3004,Tabla_Indicador_Gestion4[#All],3,TRUE)</f>
        <v>Por Ejecutar</v>
      </c>
      <c r="R3004" s="215">
        <f>SUBTOTAL(9,$N$3002:$N3004)</f>
        <v>0</v>
      </c>
      <c r="S3004" s="231">
        <f>SUBTOTAL(9,$O$3002:$O3004)</f>
        <v>0</v>
      </c>
      <c r="T3004" s="231">
        <f>IFERROR(+Revisión_Avance_Periodo!$S3004/Revisión_Avance_Periodo!$R3004,0)</f>
        <v>0</v>
      </c>
      <c r="U3004" s="184"/>
      <c r="V3004" s="185"/>
      <c r="W3004" s="183"/>
      <c r="X3004" s="183"/>
      <c r="Y3004" s="183"/>
      <c r="Z3004" s="186"/>
      <c r="AA3004" s="187"/>
    </row>
    <row r="3005" spans="1:27" x14ac:dyDescent="0.25">
      <c r="A3005" s="94">
        <v>253</v>
      </c>
      <c r="B3005" s="96" t="str">
        <f>CONCATENATE(Revisión_Avance_Periodo!$C3005,";",Revisión_Avance_Periodo!$E3005,";",Revisión_Avance_Periodo!$I3005)</f>
        <v>OE1;PR_10;ACT_76</v>
      </c>
      <c r="C3005" s="180" t="s">
        <v>9</v>
      </c>
      <c r="D3005" s="181" t="str">
        <f>VLOOKUP(Revisión_Avance_Periodo!$C3005,Componentes_BD!$F$1:$G$5,2,FALSE)</f>
        <v>Fortalecer la Vigilancia.</v>
      </c>
      <c r="E3005" s="119" t="s">
        <v>12</v>
      </c>
      <c r="F3005" s="95">
        <v>11</v>
      </c>
      <c r="G3005" s="95" t="str">
        <f>VLOOKUP(Revisión_Avance_Periodo!$A3005,BD_Seguimiento_OAP_2019!$A$2:$G$294,7,FALSE)</f>
        <v>PAI</v>
      </c>
      <c r="H3005" s="95" t="str">
        <f>VLOOKUP(Revisión_Avance_Periodo!$A3005,BD_Seguimiento_OAP_2019!$A$2:$J$294,10,FALSE)</f>
        <v>PAI_08 - Mecanismos para Mejorar la Atención al Ciudadano</v>
      </c>
      <c r="I3005" s="95" t="s">
        <v>1915</v>
      </c>
      <c r="J3005" s="95" t="str">
        <f>VLOOKUP(Revisión_Avance_Periodo!$I3005,BD_Seguimiento_OAP_2019!$L:$M,2,FALSE)</f>
        <v>Poner en conocimiento de los Ciudadanos el funcionamiento del Centro de Conciliación, Arbitraje y Amigable Composición y realizar seguimiento a su gestión</v>
      </c>
      <c r="K3005" s="119" t="s">
        <v>58</v>
      </c>
      <c r="L3005" s="172">
        <v>4.4642857142857152E-4</v>
      </c>
      <c r="M3005" s="182" t="s">
        <v>107</v>
      </c>
      <c r="N3005" s="174">
        <f>INDEX(BD_Seguimiento_OAP_2019!$AH$3:$AS$294,MATCH(Revisión_Avance_Periodo!$I3005,BD_Seguimiento_OAP_2019!$L$3:$L$294,0),MATCH(Revisión_Avance_Periodo!$M3005,BD_Seguimiento_OAP_2019!$AH$2:$AS$2,0))</f>
        <v>0</v>
      </c>
      <c r="O3005" s="174">
        <f>INDEX(BD_Seguimiento_OAP_2019!$AV$3:$BG$294,MATCH(Revisión_Avance_Periodo!$I3005,BD_Seguimiento_OAP_2019!$L$3:$L$294,0),MATCH(Revisión_Avance_Periodo!$M3005,BD_Seguimiento_OAP_2019!$AV$2:$BG$2,0))</f>
        <v>0</v>
      </c>
      <c r="P3005" s="175">
        <f t="shared" si="584"/>
        <v>0</v>
      </c>
      <c r="Q3005" s="182" t="str">
        <f>VLOOKUP(P3005,Tabla_Indicador_Gestion4[#All],3,TRUE)</f>
        <v>Por Ejecutar</v>
      </c>
      <c r="R3005" s="215">
        <f>SUBTOTAL(9,$N$3002:$N3005)</f>
        <v>0</v>
      </c>
      <c r="S3005" s="231">
        <f>SUBTOTAL(9,$O$3002:$O3005)</f>
        <v>0</v>
      </c>
      <c r="T3005" s="231">
        <f>IFERROR(+Revisión_Avance_Periodo!$S3005/Revisión_Avance_Periodo!$R3005,0)</f>
        <v>0</v>
      </c>
      <c r="U3005" s="184"/>
      <c r="V3005" s="185"/>
      <c r="W3005" s="183"/>
      <c r="X3005" s="183"/>
      <c r="Y3005" s="183"/>
      <c r="Z3005" s="186"/>
      <c r="AA3005" s="187"/>
    </row>
    <row r="3006" spans="1:27" x14ac:dyDescent="0.25">
      <c r="A3006" s="88">
        <v>253</v>
      </c>
      <c r="B3006" s="91" t="str">
        <f>CONCATENATE(Revisión_Avance_Periodo!$C3006,";",Revisión_Avance_Periodo!$E3006,";",Revisión_Avance_Periodo!$I3006)</f>
        <v>OE1;PR_10;ACT_76</v>
      </c>
      <c r="C3006" s="170" t="s">
        <v>9</v>
      </c>
      <c r="D3006" s="171" t="str">
        <f>VLOOKUP(Revisión_Avance_Periodo!$C3006,Componentes_BD!$F$1:$G$5,2,FALSE)</f>
        <v>Fortalecer la Vigilancia.</v>
      </c>
      <c r="E3006" s="106" t="s">
        <v>12</v>
      </c>
      <c r="F3006" s="89">
        <v>11</v>
      </c>
      <c r="G3006" s="89" t="str">
        <f>VLOOKUP(Revisión_Avance_Periodo!$A3006,BD_Seguimiento_OAP_2019!$A$2:$G$294,7,FALSE)</f>
        <v>PAI</v>
      </c>
      <c r="H3006" s="89" t="str">
        <f>VLOOKUP(Revisión_Avance_Periodo!$A3006,BD_Seguimiento_OAP_2019!$A$2:$J$294,10,FALSE)</f>
        <v>PAI_08 - Mecanismos para Mejorar la Atención al Ciudadano</v>
      </c>
      <c r="I3006" s="89" t="s">
        <v>1915</v>
      </c>
      <c r="J3006" s="89" t="str">
        <f>VLOOKUP(Revisión_Avance_Periodo!$I3006,BD_Seguimiento_OAP_2019!$L:$M,2,FALSE)</f>
        <v>Poner en conocimiento de los Ciudadanos el funcionamiento del Centro de Conciliación, Arbitraje y Amigable Composición y realizar seguimiento a su gestión</v>
      </c>
      <c r="K3006" s="106" t="s">
        <v>58</v>
      </c>
      <c r="L3006" s="172">
        <v>4.4642857142857152E-4</v>
      </c>
      <c r="M3006" s="173" t="s">
        <v>108</v>
      </c>
      <c r="N3006" s="174">
        <f>INDEX(BD_Seguimiento_OAP_2019!$AH$3:$AS$294,MATCH(Revisión_Avance_Periodo!$I3006,BD_Seguimiento_OAP_2019!$L$3:$L$294,0),MATCH(Revisión_Avance_Periodo!$M3006,BD_Seguimiento_OAP_2019!$AH$2:$AS$2,0))</f>
        <v>0.33329999999999999</v>
      </c>
      <c r="O3006" s="174">
        <f>INDEX(BD_Seguimiento_OAP_2019!$AV$3:$BG$294,MATCH(Revisión_Avance_Periodo!$I3006,BD_Seguimiento_OAP_2019!$L$3:$L$294,0),MATCH(Revisión_Avance_Periodo!$M3006,BD_Seguimiento_OAP_2019!$AV$2:$BG$2,0))</f>
        <v>0</v>
      </c>
      <c r="P3006" s="189">
        <f t="shared" si="576"/>
        <v>0</v>
      </c>
      <c r="Q3006" s="173" t="str">
        <f>VLOOKUP(P3006,Tabla_Indicador_Gestion4[#All],3,TRUE)</f>
        <v>Por Ejecutar</v>
      </c>
      <c r="R3006" s="215">
        <f>SUBTOTAL(9,$N$3002:$N3006)</f>
        <v>0.33329999999999999</v>
      </c>
      <c r="S3006" s="231">
        <f>SUBTOTAL(9,$O$3002:$O3006)</f>
        <v>0</v>
      </c>
      <c r="T3006" s="231">
        <f>IFERROR(+Revisión_Avance_Periodo!$S3006/Revisión_Avance_Periodo!$R3006,0)</f>
        <v>0</v>
      </c>
      <c r="U3006" s="184"/>
      <c r="V3006" s="185"/>
      <c r="W3006" s="183"/>
      <c r="X3006" s="183"/>
      <c r="Y3006" s="183"/>
      <c r="Z3006" s="186"/>
      <c r="AA3006" s="187"/>
    </row>
    <row r="3007" spans="1:27" x14ac:dyDescent="0.25">
      <c r="A3007" s="94">
        <v>253</v>
      </c>
      <c r="B3007" s="96" t="str">
        <f>CONCATENATE(Revisión_Avance_Periodo!$C3007,";",Revisión_Avance_Periodo!$E3007,";",Revisión_Avance_Periodo!$I3007)</f>
        <v>OE1;PR_10;ACT_76</v>
      </c>
      <c r="C3007" s="180" t="s">
        <v>9</v>
      </c>
      <c r="D3007" s="181" t="str">
        <f>VLOOKUP(Revisión_Avance_Periodo!$C3007,Componentes_BD!$F$1:$G$5,2,FALSE)</f>
        <v>Fortalecer la Vigilancia.</v>
      </c>
      <c r="E3007" s="119" t="s">
        <v>12</v>
      </c>
      <c r="F3007" s="95">
        <v>11</v>
      </c>
      <c r="G3007" s="95" t="str">
        <f>VLOOKUP(Revisión_Avance_Periodo!$A3007,BD_Seguimiento_OAP_2019!$A$2:$G$294,7,FALSE)</f>
        <v>PAI</v>
      </c>
      <c r="H3007" s="95" t="str">
        <f>VLOOKUP(Revisión_Avance_Periodo!$A3007,BD_Seguimiento_OAP_2019!$A$2:$J$294,10,FALSE)</f>
        <v>PAI_08 - Mecanismos para Mejorar la Atención al Ciudadano</v>
      </c>
      <c r="I3007" s="95" t="s">
        <v>1915</v>
      </c>
      <c r="J3007" s="95" t="str">
        <f>VLOOKUP(Revisión_Avance_Periodo!$I3007,BD_Seguimiento_OAP_2019!$L:$M,2,FALSE)</f>
        <v>Poner en conocimiento de los Ciudadanos el funcionamiento del Centro de Conciliación, Arbitraje y Amigable Composición y realizar seguimiento a su gestión</v>
      </c>
      <c r="K3007" s="119" t="s">
        <v>58</v>
      </c>
      <c r="L3007" s="172">
        <v>4.4642857142857152E-4</v>
      </c>
      <c r="M3007" s="182" t="s">
        <v>109</v>
      </c>
      <c r="N3007" s="174">
        <f>INDEX(BD_Seguimiento_OAP_2019!$AH$3:$AS$294,MATCH(Revisión_Avance_Periodo!$I3007,BD_Seguimiento_OAP_2019!$L$3:$L$294,0),MATCH(Revisión_Avance_Periodo!$M3007,BD_Seguimiento_OAP_2019!$AH$2:$AS$2,0))</f>
        <v>0</v>
      </c>
      <c r="O3007" s="174">
        <f>INDEX(BD_Seguimiento_OAP_2019!$AV$3:$BG$294,MATCH(Revisión_Avance_Periodo!$I3007,BD_Seguimiento_OAP_2019!$L$3:$L$294,0),MATCH(Revisión_Avance_Periodo!$M3007,BD_Seguimiento_OAP_2019!$AV$2:$BG$2,0))</f>
        <v>0</v>
      </c>
      <c r="P3007" s="175">
        <f t="shared" ref="P3007:P3008" si="586">IFERROR((O3007/N3007),0)</f>
        <v>0</v>
      </c>
      <c r="Q3007" s="182" t="str">
        <f>VLOOKUP(P3007,Tabla_Indicador_Gestion4[#All],3,TRUE)</f>
        <v>Por Ejecutar</v>
      </c>
      <c r="R3007" s="215">
        <f>SUBTOTAL(9,$N$3002:$N3007)</f>
        <v>0.33329999999999999</v>
      </c>
      <c r="S3007" s="231">
        <f>SUBTOTAL(9,$O$3002:$O3007)</f>
        <v>0</v>
      </c>
      <c r="T3007" s="231">
        <f>IFERROR(+Revisión_Avance_Periodo!$S3007/Revisión_Avance_Periodo!$R3007,0)</f>
        <v>0</v>
      </c>
      <c r="U3007" s="184"/>
      <c r="V3007" s="185"/>
      <c r="W3007" s="183"/>
      <c r="X3007" s="183"/>
      <c r="Y3007" s="183"/>
      <c r="Z3007" s="186"/>
      <c r="AA3007" s="187"/>
    </row>
    <row r="3008" spans="1:27" x14ac:dyDescent="0.25">
      <c r="A3008" s="88">
        <v>253</v>
      </c>
      <c r="B3008" s="91" t="str">
        <f>CONCATENATE(Revisión_Avance_Periodo!$C3008,";",Revisión_Avance_Periodo!$E3008,";",Revisión_Avance_Periodo!$I3008)</f>
        <v>OE1;PR_10;ACT_76</v>
      </c>
      <c r="C3008" s="170" t="s">
        <v>9</v>
      </c>
      <c r="D3008" s="171" t="str">
        <f>VLOOKUP(Revisión_Avance_Periodo!$C3008,Componentes_BD!$F$1:$G$5,2,FALSE)</f>
        <v>Fortalecer la Vigilancia.</v>
      </c>
      <c r="E3008" s="106" t="s">
        <v>12</v>
      </c>
      <c r="F3008" s="89">
        <v>11</v>
      </c>
      <c r="G3008" s="89" t="str">
        <f>VLOOKUP(Revisión_Avance_Periodo!$A3008,BD_Seguimiento_OAP_2019!$A$2:$G$294,7,FALSE)</f>
        <v>PAI</v>
      </c>
      <c r="H3008" s="89" t="str">
        <f>VLOOKUP(Revisión_Avance_Periodo!$A3008,BD_Seguimiento_OAP_2019!$A$2:$J$294,10,FALSE)</f>
        <v>PAI_08 - Mecanismos para Mejorar la Atención al Ciudadano</v>
      </c>
      <c r="I3008" s="89" t="s">
        <v>1915</v>
      </c>
      <c r="J3008" s="89" t="str">
        <f>VLOOKUP(Revisión_Avance_Periodo!$I3008,BD_Seguimiento_OAP_2019!$L:$M,2,FALSE)</f>
        <v>Poner en conocimiento de los Ciudadanos el funcionamiento del Centro de Conciliación, Arbitraje y Amigable Composición y realizar seguimiento a su gestión</v>
      </c>
      <c r="K3008" s="106" t="s">
        <v>58</v>
      </c>
      <c r="L3008" s="172">
        <v>4.4642857142857152E-4</v>
      </c>
      <c r="M3008" s="173" t="s">
        <v>110</v>
      </c>
      <c r="N3008" s="174">
        <f>INDEX(BD_Seguimiento_OAP_2019!$AH$3:$AS$294,MATCH(Revisión_Avance_Periodo!$I3008,BD_Seguimiento_OAP_2019!$L$3:$L$294,0),MATCH(Revisión_Avance_Periodo!$M3008,BD_Seguimiento_OAP_2019!$AH$2:$AS$2,0))</f>
        <v>0</v>
      </c>
      <c r="O3008" s="174">
        <f>INDEX(BD_Seguimiento_OAP_2019!$AV$3:$BG$294,MATCH(Revisión_Avance_Periodo!$I3008,BD_Seguimiento_OAP_2019!$L$3:$L$294,0),MATCH(Revisión_Avance_Periodo!$M3008,BD_Seguimiento_OAP_2019!$AV$2:$BG$2,0))</f>
        <v>0</v>
      </c>
      <c r="P3008" s="175">
        <f t="shared" si="586"/>
        <v>0</v>
      </c>
      <c r="Q3008" s="173" t="str">
        <f>VLOOKUP(P3008,Tabla_Indicador_Gestion4[#All],3,TRUE)</f>
        <v>Por Ejecutar</v>
      </c>
      <c r="R3008" s="215">
        <f>SUBTOTAL(9,$N$3002:$N3008)</f>
        <v>0.33329999999999999</v>
      </c>
      <c r="S3008" s="231">
        <f>SUBTOTAL(9,$O$3002:$O3008)</f>
        <v>0</v>
      </c>
      <c r="T3008" s="231">
        <f>IFERROR(+Revisión_Avance_Periodo!$S3008/Revisión_Avance_Periodo!$R3008,0)</f>
        <v>0</v>
      </c>
      <c r="U3008" s="184"/>
      <c r="V3008" s="185"/>
      <c r="W3008" s="183"/>
      <c r="X3008" s="183"/>
      <c r="Y3008" s="183"/>
      <c r="Z3008" s="186"/>
      <c r="AA3008" s="187"/>
    </row>
    <row r="3009" spans="1:27" x14ac:dyDescent="0.25">
      <c r="A3009" s="94">
        <v>253</v>
      </c>
      <c r="B3009" s="96" t="str">
        <f>CONCATENATE(Revisión_Avance_Periodo!$C3009,";",Revisión_Avance_Periodo!$E3009,";",Revisión_Avance_Periodo!$I3009)</f>
        <v>OE1;PR_10;ACT_76</v>
      </c>
      <c r="C3009" s="180" t="s">
        <v>9</v>
      </c>
      <c r="D3009" s="181" t="str">
        <f>VLOOKUP(Revisión_Avance_Periodo!$C3009,Componentes_BD!$F$1:$G$5,2,FALSE)</f>
        <v>Fortalecer la Vigilancia.</v>
      </c>
      <c r="E3009" s="119" t="s">
        <v>12</v>
      </c>
      <c r="F3009" s="95">
        <v>11</v>
      </c>
      <c r="G3009" s="95" t="str">
        <f>VLOOKUP(Revisión_Avance_Periodo!$A3009,BD_Seguimiento_OAP_2019!$A$2:$G$294,7,FALSE)</f>
        <v>PAI</v>
      </c>
      <c r="H3009" s="95" t="str">
        <f>VLOOKUP(Revisión_Avance_Periodo!$A3009,BD_Seguimiento_OAP_2019!$A$2:$J$294,10,FALSE)</f>
        <v>PAI_08 - Mecanismos para Mejorar la Atención al Ciudadano</v>
      </c>
      <c r="I3009" s="95" t="s">
        <v>1915</v>
      </c>
      <c r="J3009" s="95" t="str">
        <f>VLOOKUP(Revisión_Avance_Periodo!$I3009,BD_Seguimiento_OAP_2019!$L:$M,2,FALSE)</f>
        <v>Poner en conocimiento de los Ciudadanos el funcionamiento del Centro de Conciliación, Arbitraje y Amigable Composición y realizar seguimiento a su gestión</v>
      </c>
      <c r="K3009" s="119" t="s">
        <v>58</v>
      </c>
      <c r="L3009" s="172">
        <v>4.4642857142857152E-4</v>
      </c>
      <c r="M3009" s="182" t="s">
        <v>111</v>
      </c>
      <c r="N3009" s="174">
        <f>INDEX(BD_Seguimiento_OAP_2019!$AH$3:$AS$294,MATCH(Revisión_Avance_Periodo!$I3009,BD_Seguimiento_OAP_2019!$L$3:$L$294,0),MATCH(Revisión_Avance_Periodo!$M3009,BD_Seguimiento_OAP_2019!$AH$2:$AS$2,0))</f>
        <v>0.33329999999999999</v>
      </c>
      <c r="O3009" s="174">
        <f>INDEX(BD_Seguimiento_OAP_2019!$AV$3:$BG$294,MATCH(Revisión_Avance_Periodo!$I3009,BD_Seguimiento_OAP_2019!$L$3:$L$294,0),MATCH(Revisión_Avance_Periodo!$M3009,BD_Seguimiento_OAP_2019!$AV$2:$BG$2,0))</f>
        <v>0</v>
      </c>
      <c r="P3009" s="188">
        <f t="shared" si="576"/>
        <v>0</v>
      </c>
      <c r="Q3009" s="182" t="str">
        <f>VLOOKUP(P3009,Tabla_Indicador_Gestion4[#All],3,TRUE)</f>
        <v>Por Ejecutar</v>
      </c>
      <c r="R3009" s="215">
        <f>SUBTOTAL(9,$N$3002:$N3009)</f>
        <v>0.66659999999999997</v>
      </c>
      <c r="S3009" s="231">
        <f>SUBTOTAL(9,$O$3002:$O3009)</f>
        <v>0</v>
      </c>
      <c r="T3009" s="231">
        <f>IFERROR(+Revisión_Avance_Periodo!$S3009/Revisión_Avance_Periodo!$R3009,0)</f>
        <v>0</v>
      </c>
      <c r="U3009" s="184"/>
      <c r="V3009" s="185"/>
      <c r="W3009" s="183"/>
      <c r="X3009" s="183"/>
      <c r="Y3009" s="183"/>
      <c r="Z3009" s="186"/>
      <c r="AA3009" s="187"/>
    </row>
    <row r="3010" spans="1:27" x14ac:dyDescent="0.25">
      <c r="A3010" s="88">
        <v>253</v>
      </c>
      <c r="B3010" s="91" t="str">
        <f>CONCATENATE(Revisión_Avance_Periodo!$C3010,";",Revisión_Avance_Periodo!$E3010,";",Revisión_Avance_Periodo!$I3010)</f>
        <v>OE1;PR_10;ACT_76</v>
      </c>
      <c r="C3010" s="170" t="s">
        <v>9</v>
      </c>
      <c r="D3010" s="171" t="str">
        <f>VLOOKUP(Revisión_Avance_Periodo!$C3010,Componentes_BD!$F$1:$G$5,2,FALSE)</f>
        <v>Fortalecer la Vigilancia.</v>
      </c>
      <c r="E3010" s="106" t="s">
        <v>12</v>
      </c>
      <c r="F3010" s="89">
        <v>11</v>
      </c>
      <c r="G3010" s="89" t="str">
        <f>VLOOKUP(Revisión_Avance_Periodo!$A3010,BD_Seguimiento_OAP_2019!$A$2:$G$294,7,FALSE)</f>
        <v>PAI</v>
      </c>
      <c r="H3010" s="89" t="str">
        <f>VLOOKUP(Revisión_Avance_Periodo!$A3010,BD_Seguimiento_OAP_2019!$A$2:$J$294,10,FALSE)</f>
        <v>PAI_08 - Mecanismos para Mejorar la Atención al Ciudadano</v>
      </c>
      <c r="I3010" s="89" t="s">
        <v>1915</v>
      </c>
      <c r="J3010" s="89" t="str">
        <f>VLOOKUP(Revisión_Avance_Periodo!$I3010,BD_Seguimiento_OAP_2019!$L:$M,2,FALSE)</f>
        <v>Poner en conocimiento de los Ciudadanos el funcionamiento del Centro de Conciliación, Arbitraje y Amigable Composición y realizar seguimiento a su gestión</v>
      </c>
      <c r="K3010" s="106" t="s">
        <v>58</v>
      </c>
      <c r="L3010" s="172">
        <v>4.4642857142857152E-4</v>
      </c>
      <c r="M3010" s="173" t="s">
        <v>112</v>
      </c>
      <c r="N3010" s="174">
        <f>INDEX(BD_Seguimiento_OAP_2019!$AH$3:$AS$294,MATCH(Revisión_Avance_Periodo!$I3010,BD_Seguimiento_OAP_2019!$L$3:$L$294,0),MATCH(Revisión_Avance_Periodo!$M3010,BD_Seguimiento_OAP_2019!$AH$2:$AS$2,0))</f>
        <v>0</v>
      </c>
      <c r="O3010" s="174">
        <f>INDEX(BD_Seguimiento_OAP_2019!$AV$3:$BG$294,MATCH(Revisión_Avance_Periodo!$I3010,BD_Seguimiento_OAP_2019!$L$3:$L$294,0),MATCH(Revisión_Avance_Periodo!$M3010,BD_Seguimiento_OAP_2019!$AV$2:$BG$2,0))</f>
        <v>0</v>
      </c>
      <c r="P3010" s="175">
        <f t="shared" ref="P3010:P3012" si="587">IFERROR((O3010/N3010),0)</f>
        <v>0</v>
      </c>
      <c r="Q3010" s="173" t="str">
        <f>VLOOKUP(P3010,Tabla_Indicador_Gestion4[#All],3,TRUE)</f>
        <v>Por Ejecutar</v>
      </c>
      <c r="R3010" s="215">
        <f>SUBTOTAL(9,$N$3002:$N3010)</f>
        <v>0.66659999999999997</v>
      </c>
      <c r="S3010" s="231">
        <f>SUBTOTAL(9,$O$3002:$O3010)</f>
        <v>0</v>
      </c>
      <c r="T3010" s="231">
        <f>IFERROR(+Revisión_Avance_Periodo!$S3010/Revisión_Avance_Periodo!$R3010,0)</f>
        <v>0</v>
      </c>
      <c r="U3010" s="184"/>
      <c r="V3010" s="185"/>
      <c r="W3010" s="183"/>
      <c r="X3010" s="183"/>
      <c r="Y3010" s="183"/>
      <c r="Z3010" s="186"/>
      <c r="AA3010" s="187"/>
    </row>
    <row r="3011" spans="1:27" x14ac:dyDescent="0.25">
      <c r="A3011" s="94">
        <v>253</v>
      </c>
      <c r="B3011" s="96" t="str">
        <f>CONCATENATE(Revisión_Avance_Periodo!$C3011,";",Revisión_Avance_Periodo!$E3011,";",Revisión_Avance_Periodo!$I3011)</f>
        <v>OE1;PR_10;ACT_76</v>
      </c>
      <c r="C3011" s="180" t="s">
        <v>9</v>
      </c>
      <c r="D3011" s="181" t="str">
        <f>VLOOKUP(Revisión_Avance_Periodo!$C3011,Componentes_BD!$F$1:$G$5,2,FALSE)</f>
        <v>Fortalecer la Vigilancia.</v>
      </c>
      <c r="E3011" s="119" t="s">
        <v>12</v>
      </c>
      <c r="F3011" s="95">
        <v>11</v>
      </c>
      <c r="G3011" s="95" t="str">
        <f>VLOOKUP(Revisión_Avance_Periodo!$A3011,BD_Seguimiento_OAP_2019!$A$2:$G$294,7,FALSE)</f>
        <v>PAI</v>
      </c>
      <c r="H3011" s="95" t="str">
        <f>VLOOKUP(Revisión_Avance_Periodo!$A3011,BD_Seguimiento_OAP_2019!$A$2:$J$294,10,FALSE)</f>
        <v>PAI_08 - Mecanismos para Mejorar la Atención al Ciudadano</v>
      </c>
      <c r="I3011" s="95" t="s">
        <v>1915</v>
      </c>
      <c r="J3011" s="95" t="str">
        <f>VLOOKUP(Revisión_Avance_Periodo!$I3011,BD_Seguimiento_OAP_2019!$L:$M,2,FALSE)</f>
        <v>Poner en conocimiento de los Ciudadanos el funcionamiento del Centro de Conciliación, Arbitraje y Amigable Composición y realizar seguimiento a su gestión</v>
      </c>
      <c r="K3011" s="119" t="s">
        <v>58</v>
      </c>
      <c r="L3011" s="172">
        <v>4.4642857142857152E-4</v>
      </c>
      <c r="M3011" s="182" t="s">
        <v>113</v>
      </c>
      <c r="N3011" s="174">
        <f>INDEX(BD_Seguimiento_OAP_2019!$AH$3:$AS$294,MATCH(Revisión_Avance_Periodo!$I3011,BD_Seguimiento_OAP_2019!$L$3:$L$294,0),MATCH(Revisión_Avance_Periodo!$M3011,BD_Seguimiento_OAP_2019!$AH$2:$AS$2,0))</f>
        <v>0</v>
      </c>
      <c r="O3011" s="174">
        <f>INDEX(BD_Seguimiento_OAP_2019!$AV$3:$BG$294,MATCH(Revisión_Avance_Periodo!$I3011,BD_Seguimiento_OAP_2019!$L$3:$L$294,0),MATCH(Revisión_Avance_Periodo!$M3011,BD_Seguimiento_OAP_2019!$AV$2:$BG$2,0))</f>
        <v>0</v>
      </c>
      <c r="P3011" s="175">
        <f t="shared" si="587"/>
        <v>0</v>
      </c>
      <c r="Q3011" s="182" t="str">
        <f>VLOOKUP(P3011,Tabla_Indicador_Gestion4[#All],3,TRUE)</f>
        <v>Por Ejecutar</v>
      </c>
      <c r="R3011" s="215">
        <f>SUBTOTAL(9,$N$3002:$N3011)</f>
        <v>0.66659999999999997</v>
      </c>
      <c r="S3011" s="231">
        <f>SUBTOTAL(9,$O$3002:$O3011)</f>
        <v>0</v>
      </c>
      <c r="T3011" s="231">
        <f>IFERROR(+Revisión_Avance_Periodo!$S3011/Revisión_Avance_Periodo!$R3011,0)</f>
        <v>0</v>
      </c>
      <c r="U3011" s="184"/>
      <c r="V3011" s="185"/>
      <c r="W3011" s="183"/>
      <c r="X3011" s="183"/>
      <c r="Y3011" s="183"/>
      <c r="Z3011" s="186"/>
      <c r="AA3011" s="187"/>
    </row>
    <row r="3012" spans="1:27" x14ac:dyDescent="0.25">
      <c r="A3012" s="88">
        <v>253</v>
      </c>
      <c r="B3012" s="91" t="str">
        <f>CONCATENATE(Revisión_Avance_Periodo!$C3012,";",Revisión_Avance_Periodo!$E3012,";",Revisión_Avance_Periodo!$I3012)</f>
        <v>OE1;PR_10;ACT_76</v>
      </c>
      <c r="C3012" s="170" t="s">
        <v>9</v>
      </c>
      <c r="D3012" s="171" t="str">
        <f>VLOOKUP(Revisión_Avance_Periodo!$C3012,Componentes_BD!$F$1:$G$5,2,FALSE)</f>
        <v>Fortalecer la Vigilancia.</v>
      </c>
      <c r="E3012" s="106" t="s">
        <v>12</v>
      </c>
      <c r="F3012" s="89">
        <v>11</v>
      </c>
      <c r="G3012" s="89" t="str">
        <f>VLOOKUP(Revisión_Avance_Periodo!$A3012,BD_Seguimiento_OAP_2019!$A$2:$G$294,7,FALSE)</f>
        <v>PAI</v>
      </c>
      <c r="H3012" s="89" t="str">
        <f>VLOOKUP(Revisión_Avance_Periodo!$A3012,BD_Seguimiento_OAP_2019!$A$2:$J$294,10,FALSE)</f>
        <v>PAI_08 - Mecanismos para Mejorar la Atención al Ciudadano</v>
      </c>
      <c r="I3012" s="89" t="s">
        <v>1915</v>
      </c>
      <c r="J3012" s="89" t="str">
        <f>VLOOKUP(Revisión_Avance_Periodo!$I3012,BD_Seguimiento_OAP_2019!$L:$M,2,FALSE)</f>
        <v>Poner en conocimiento de los Ciudadanos el funcionamiento del Centro de Conciliación, Arbitraje y Amigable Composición y realizar seguimiento a su gestión</v>
      </c>
      <c r="K3012" s="106" t="s">
        <v>58</v>
      </c>
      <c r="L3012" s="172">
        <v>4.4642857142857152E-4</v>
      </c>
      <c r="M3012" s="173" t="s">
        <v>114</v>
      </c>
      <c r="N3012" s="174">
        <f>INDEX(BD_Seguimiento_OAP_2019!$AH$3:$AS$294,MATCH(Revisión_Avance_Periodo!$I3012,BD_Seguimiento_OAP_2019!$L$3:$L$294,0),MATCH(Revisión_Avance_Periodo!$M3012,BD_Seguimiento_OAP_2019!$AH$2:$AS$2,0))</f>
        <v>0</v>
      </c>
      <c r="O3012" s="174">
        <f>INDEX(BD_Seguimiento_OAP_2019!$AV$3:$BG$294,MATCH(Revisión_Avance_Periodo!$I3012,BD_Seguimiento_OAP_2019!$L$3:$L$294,0),MATCH(Revisión_Avance_Periodo!$M3012,BD_Seguimiento_OAP_2019!$AV$2:$BG$2,0))</f>
        <v>0</v>
      </c>
      <c r="P3012" s="175">
        <f t="shared" si="587"/>
        <v>0</v>
      </c>
      <c r="Q3012" s="173" t="str">
        <f>VLOOKUP(P3012,Tabla_Indicador_Gestion4[#All],3,TRUE)</f>
        <v>Por Ejecutar</v>
      </c>
      <c r="R3012" s="215">
        <f>SUBTOTAL(9,$N$3002:$N3012)</f>
        <v>0.66659999999999997</v>
      </c>
      <c r="S3012" s="231">
        <f>SUBTOTAL(9,$O$3002:$O3012)</f>
        <v>0</v>
      </c>
      <c r="T3012" s="231">
        <f>IFERROR(+Revisión_Avance_Periodo!$S3012/Revisión_Avance_Periodo!$R3012,0)</f>
        <v>0</v>
      </c>
      <c r="U3012" s="184"/>
      <c r="V3012" s="185"/>
      <c r="W3012" s="183"/>
      <c r="X3012" s="183"/>
      <c r="Y3012" s="183"/>
      <c r="Z3012" s="186"/>
      <c r="AA3012" s="187"/>
    </row>
    <row r="3013" spans="1:27" ht="15.75" thickBot="1" x14ac:dyDescent="0.3">
      <c r="A3013" s="94">
        <v>253</v>
      </c>
      <c r="B3013" s="96" t="str">
        <f>CONCATENATE(Revisión_Avance_Periodo!$C3013,";",Revisión_Avance_Periodo!$E3013,";",Revisión_Avance_Periodo!$I3013)</f>
        <v>OE1;PR_10;ACT_76</v>
      </c>
      <c r="C3013" s="180" t="s">
        <v>9</v>
      </c>
      <c r="D3013" s="181" t="str">
        <f>VLOOKUP(Revisión_Avance_Periodo!$C3013,Componentes_BD!$F$1:$G$5,2,FALSE)</f>
        <v>Fortalecer la Vigilancia.</v>
      </c>
      <c r="E3013" s="119" t="s">
        <v>12</v>
      </c>
      <c r="F3013" s="95">
        <v>11</v>
      </c>
      <c r="G3013" s="95" t="str">
        <f>VLOOKUP(Revisión_Avance_Periodo!$A3013,BD_Seguimiento_OAP_2019!$A$2:$G$294,7,FALSE)</f>
        <v>PAI</v>
      </c>
      <c r="H3013" s="95" t="str">
        <f>VLOOKUP(Revisión_Avance_Periodo!$A3013,BD_Seguimiento_OAP_2019!$A$2:$J$294,10,FALSE)</f>
        <v>PAI_08 - Mecanismos para Mejorar la Atención al Ciudadano</v>
      </c>
      <c r="I3013" s="95" t="s">
        <v>1915</v>
      </c>
      <c r="J3013" s="95" t="str">
        <f>VLOOKUP(Revisión_Avance_Periodo!$I3013,BD_Seguimiento_OAP_2019!$L:$M,2,FALSE)</f>
        <v>Poner en conocimiento de los Ciudadanos el funcionamiento del Centro de Conciliación, Arbitraje y Amigable Composición y realizar seguimiento a su gestión</v>
      </c>
      <c r="K3013" s="119" t="s">
        <v>58</v>
      </c>
      <c r="L3013" s="172">
        <v>4.4642857142857152E-4</v>
      </c>
      <c r="M3013" s="182" t="s">
        <v>115</v>
      </c>
      <c r="N3013" s="174">
        <f>INDEX(BD_Seguimiento_OAP_2019!$AH$3:$AS$294,MATCH(Revisión_Avance_Periodo!$I3013,BD_Seguimiento_OAP_2019!$L$3:$L$294,0),MATCH(Revisión_Avance_Periodo!$M3013,BD_Seguimiento_OAP_2019!$AH$2:$AS$2,0))</f>
        <v>0.33329999999999999</v>
      </c>
      <c r="O3013" s="174">
        <f>INDEX(BD_Seguimiento_OAP_2019!$AV$3:$BG$294,MATCH(Revisión_Avance_Periodo!$I3013,BD_Seguimiento_OAP_2019!$L$3:$L$294,0),MATCH(Revisión_Avance_Periodo!$M3013,BD_Seguimiento_OAP_2019!$AV$2:$BG$2,0))</f>
        <v>0</v>
      </c>
      <c r="P3013" s="188">
        <f t="shared" ref="P3013:P3071" si="588">O3013/N3013</f>
        <v>0</v>
      </c>
      <c r="Q3013" s="182" t="str">
        <f>VLOOKUP(P3013,Tabla_Indicador_Gestion4[#All],3,TRUE)</f>
        <v>Por Ejecutar</v>
      </c>
      <c r="R3013" s="215">
        <f>SUBTOTAL(9,$N$3002:$N3013)</f>
        <v>0.99990000000000001</v>
      </c>
      <c r="S3013" s="231">
        <f>SUBTOTAL(9,$O$3002:$O3013)</f>
        <v>0</v>
      </c>
      <c r="T3013" s="231">
        <f>IFERROR(+Revisión_Avance_Periodo!$S3013/Revisión_Avance_Periodo!$R3013,0)</f>
        <v>0</v>
      </c>
      <c r="U3013" s="184"/>
      <c r="V3013" s="185"/>
      <c r="W3013" s="183"/>
      <c r="X3013" s="183"/>
      <c r="Y3013" s="183"/>
      <c r="Z3013" s="186"/>
      <c r="AA3013" s="187"/>
    </row>
    <row r="3014" spans="1:27" x14ac:dyDescent="0.25">
      <c r="A3014" s="88">
        <v>254</v>
      </c>
      <c r="B3014" s="91" t="str">
        <f>CONCATENATE(Revisión_Avance_Periodo!$C3014,";",Revisión_Avance_Periodo!$E3014,";",Revisión_Avance_Periodo!$I3014)</f>
        <v>OE1;PR_10;ACT_114</v>
      </c>
      <c r="C3014" s="170" t="s">
        <v>9</v>
      </c>
      <c r="D3014" s="171" t="str">
        <f>VLOOKUP(Revisión_Avance_Periodo!$C3014,Componentes_BD!$F$1:$G$5,2,FALSE)</f>
        <v>Fortalecer la Vigilancia.</v>
      </c>
      <c r="E3014" s="106" t="s">
        <v>12</v>
      </c>
      <c r="F3014" s="89">
        <v>11</v>
      </c>
      <c r="G3014" s="89" t="str">
        <f>VLOOKUP(Revisión_Avance_Periodo!$A3014,BD_Seguimiento_OAP_2019!$A$2:$G$294,7,FALSE)</f>
        <v>PAI</v>
      </c>
      <c r="H3014" s="89" t="str">
        <f>VLOOKUP(Revisión_Avance_Periodo!$A3014,BD_Seguimiento_OAP_2019!$A$2:$J$294,10,FALSE)</f>
        <v>PAI_08 - Mecanismos para Mejorar la Atención al Ciudadano</v>
      </c>
      <c r="I3014" s="89" t="s">
        <v>1919</v>
      </c>
      <c r="J3014" s="89" t="str">
        <f>VLOOKUP(Revisión_Avance_Periodo!$I3014,BD_Seguimiento_OAP_2019!$L:$M,2,FALSE)</f>
        <v>Realizar seguimiento a la atención telefónica a través del centro de contacto</v>
      </c>
      <c r="K3014" s="106" t="s">
        <v>59</v>
      </c>
      <c r="L3014" s="172">
        <v>4.4642857142857152E-4</v>
      </c>
      <c r="M3014" s="173" t="s">
        <v>104</v>
      </c>
      <c r="N3014" s="174">
        <f>INDEX(BD_Seguimiento_OAP_2019!$AH$3:$AS$294,MATCH(Revisión_Avance_Periodo!$I3014,BD_Seguimiento_OAP_2019!$L$3:$L$294,0),MATCH(Revisión_Avance_Periodo!$M3014,BD_Seguimiento_OAP_2019!$AH$2:$AS$2,0))</f>
        <v>8.3299999999999999E-2</v>
      </c>
      <c r="O3014" s="174">
        <f>INDEX(BD_Seguimiento_OAP_2019!$AV$3:$BG$294,MATCH(Revisión_Avance_Periodo!$I3014,BD_Seguimiento_OAP_2019!$L$3:$L$294,0),MATCH(Revisión_Avance_Periodo!$M3014,BD_Seguimiento_OAP_2019!$AV$2:$BG$2,0))</f>
        <v>8.3299999999999999E-2</v>
      </c>
      <c r="P3014" s="189">
        <f t="shared" si="588"/>
        <v>1</v>
      </c>
      <c r="Q3014" s="173" t="str">
        <f>VLOOKUP(P3014,Tabla_Indicador_Gestion4[#All],3,TRUE)</f>
        <v>Culminada</v>
      </c>
      <c r="R3014" s="213">
        <f>SUBTOTAL(9,$N$3014:$N3014)</f>
        <v>8.3299999999999999E-2</v>
      </c>
      <c r="S3014" s="234">
        <f>SUBTOTAL(9,$O$3014:$O3014)</f>
        <v>8.3299999999999999E-2</v>
      </c>
      <c r="T3014" s="234">
        <f>IFERROR(+Revisión_Avance_Periodo!$S3014/Revisión_Avance_Periodo!$R3014,0)</f>
        <v>1</v>
      </c>
      <c r="U3014" s="177">
        <f>SUBTOTAL(9,N3014:N3025)</f>
        <v>1</v>
      </c>
      <c r="V3014" s="176">
        <f>SUBTOTAL(9,O3014:O3025)</f>
        <v>0.3332</v>
      </c>
      <c r="W3014" s="176">
        <f t="shared" ref="W3014" si="589">+V3014/U3014</f>
        <v>0.3332</v>
      </c>
      <c r="X3014" s="176"/>
      <c r="Y3014" s="176">
        <f>100%-Revisión_Avance_Periodo!$W3014</f>
        <v>0.66680000000000006</v>
      </c>
      <c r="Z3014" s="178" t="str">
        <f>VLOOKUP(W3014,Tabla_Indicador_Gestion4[],3,TRUE)</f>
        <v>En Tramite</v>
      </c>
      <c r="AA3014" s="179">
        <f>Revisión_Avance_Periodo!$W3014*Revisión_Avance_Periodo!$L3014</f>
        <v>1.4875000000000004E-4</v>
      </c>
    </row>
    <row r="3015" spans="1:27" x14ac:dyDescent="0.25">
      <c r="A3015" s="94">
        <v>254</v>
      </c>
      <c r="B3015" s="96" t="str">
        <f>CONCATENATE(Revisión_Avance_Periodo!$C3015,";",Revisión_Avance_Periodo!$E3015,";",Revisión_Avance_Periodo!$I3015)</f>
        <v>OE1;PR_10;ACT_114</v>
      </c>
      <c r="C3015" s="180" t="s">
        <v>9</v>
      </c>
      <c r="D3015" s="181" t="str">
        <f>VLOOKUP(Revisión_Avance_Periodo!$C3015,Componentes_BD!$F$1:$G$5,2,FALSE)</f>
        <v>Fortalecer la Vigilancia.</v>
      </c>
      <c r="E3015" s="119" t="s">
        <v>12</v>
      </c>
      <c r="F3015" s="95">
        <v>11</v>
      </c>
      <c r="G3015" s="95" t="str">
        <f>VLOOKUP(Revisión_Avance_Periodo!$A3015,BD_Seguimiento_OAP_2019!$A$2:$G$294,7,FALSE)</f>
        <v>PAI</v>
      </c>
      <c r="H3015" s="95" t="str">
        <f>VLOOKUP(Revisión_Avance_Periodo!$A3015,BD_Seguimiento_OAP_2019!$A$2:$J$294,10,FALSE)</f>
        <v>PAI_08 - Mecanismos para Mejorar la Atención al Ciudadano</v>
      </c>
      <c r="I3015" s="95" t="s">
        <v>1919</v>
      </c>
      <c r="J3015" s="95" t="str">
        <f>VLOOKUP(Revisión_Avance_Periodo!$I3015,BD_Seguimiento_OAP_2019!$L:$M,2,FALSE)</f>
        <v>Realizar seguimiento a la atención telefónica a través del centro de contacto</v>
      </c>
      <c r="K3015" s="119" t="s">
        <v>59</v>
      </c>
      <c r="L3015" s="172">
        <v>4.4642857142857152E-4</v>
      </c>
      <c r="M3015" s="182" t="s">
        <v>105</v>
      </c>
      <c r="N3015" s="174">
        <f>INDEX(BD_Seguimiento_OAP_2019!$AH$3:$AS$294,MATCH(Revisión_Avance_Periodo!$I3015,BD_Seguimiento_OAP_2019!$L$3:$L$294,0),MATCH(Revisión_Avance_Periodo!$M3015,BD_Seguimiento_OAP_2019!$AH$2:$AS$2,0))</f>
        <v>8.3299999999999999E-2</v>
      </c>
      <c r="O3015" s="174">
        <f>INDEX(BD_Seguimiento_OAP_2019!$AV$3:$BG$294,MATCH(Revisión_Avance_Periodo!$I3015,BD_Seguimiento_OAP_2019!$L$3:$L$294,0),MATCH(Revisión_Avance_Periodo!$M3015,BD_Seguimiento_OAP_2019!$AV$2:$BG$2,0))</f>
        <v>8.3299999999999999E-2</v>
      </c>
      <c r="P3015" s="188">
        <f t="shared" si="588"/>
        <v>1</v>
      </c>
      <c r="Q3015" s="182" t="str">
        <f>VLOOKUP(P3015,Tabla_Indicador_Gestion4[#All],3,TRUE)</f>
        <v>Culminada</v>
      </c>
      <c r="R3015" s="215">
        <f>SUBTOTAL(9,$N$3014:$N3015)</f>
        <v>0.1666</v>
      </c>
      <c r="S3015" s="231">
        <f>SUBTOTAL(9,$O$3014:$O3015)</f>
        <v>0.1666</v>
      </c>
      <c r="T3015" s="231">
        <f>IFERROR(+Revisión_Avance_Periodo!$S3015/Revisión_Avance_Periodo!$R3015,0)</f>
        <v>1</v>
      </c>
      <c r="U3015" s="184"/>
      <c r="V3015" s="185"/>
      <c r="W3015" s="183"/>
      <c r="X3015" s="183"/>
      <c r="Y3015" s="183"/>
      <c r="Z3015" s="186"/>
      <c r="AA3015" s="187"/>
    </row>
    <row r="3016" spans="1:27" x14ac:dyDescent="0.25">
      <c r="A3016" s="88">
        <v>254</v>
      </c>
      <c r="B3016" s="91" t="str">
        <f>CONCATENATE(Revisión_Avance_Periodo!$C3016,";",Revisión_Avance_Periodo!$E3016,";",Revisión_Avance_Periodo!$I3016)</f>
        <v>OE1;PR_10;ACT_114</v>
      </c>
      <c r="C3016" s="170" t="s">
        <v>9</v>
      </c>
      <c r="D3016" s="171" t="str">
        <f>VLOOKUP(Revisión_Avance_Periodo!$C3016,Componentes_BD!$F$1:$G$5,2,FALSE)</f>
        <v>Fortalecer la Vigilancia.</v>
      </c>
      <c r="E3016" s="106" t="s">
        <v>12</v>
      </c>
      <c r="F3016" s="89">
        <v>11</v>
      </c>
      <c r="G3016" s="89" t="str">
        <f>VLOOKUP(Revisión_Avance_Periodo!$A3016,BD_Seguimiento_OAP_2019!$A$2:$G$294,7,FALSE)</f>
        <v>PAI</v>
      </c>
      <c r="H3016" s="89" t="str">
        <f>VLOOKUP(Revisión_Avance_Periodo!$A3016,BD_Seguimiento_OAP_2019!$A$2:$J$294,10,FALSE)</f>
        <v>PAI_08 - Mecanismos para Mejorar la Atención al Ciudadano</v>
      </c>
      <c r="I3016" s="89" t="s">
        <v>1919</v>
      </c>
      <c r="J3016" s="89" t="str">
        <f>VLOOKUP(Revisión_Avance_Periodo!$I3016,BD_Seguimiento_OAP_2019!$L:$M,2,FALSE)</f>
        <v>Realizar seguimiento a la atención telefónica a través del centro de contacto</v>
      </c>
      <c r="K3016" s="106" t="s">
        <v>59</v>
      </c>
      <c r="L3016" s="172">
        <v>4.4642857142857152E-4</v>
      </c>
      <c r="M3016" s="173" t="s">
        <v>106</v>
      </c>
      <c r="N3016" s="174">
        <f>INDEX(BD_Seguimiento_OAP_2019!$AH$3:$AS$294,MATCH(Revisión_Avance_Periodo!$I3016,BD_Seguimiento_OAP_2019!$L$3:$L$294,0),MATCH(Revisión_Avance_Periodo!$M3016,BD_Seguimiento_OAP_2019!$AH$2:$AS$2,0))</f>
        <v>8.3299999999999999E-2</v>
      </c>
      <c r="O3016" s="174">
        <f>INDEX(BD_Seguimiento_OAP_2019!$AV$3:$BG$294,MATCH(Revisión_Avance_Periodo!$I3016,BD_Seguimiento_OAP_2019!$L$3:$L$294,0),MATCH(Revisión_Avance_Periodo!$M3016,BD_Seguimiento_OAP_2019!$AV$2:$BG$2,0))</f>
        <v>8.3299999999999999E-2</v>
      </c>
      <c r="P3016" s="189">
        <f t="shared" si="588"/>
        <v>1</v>
      </c>
      <c r="Q3016" s="173" t="str">
        <f>VLOOKUP(P3016,Tabla_Indicador_Gestion4[#All],3,TRUE)</f>
        <v>Culminada</v>
      </c>
      <c r="R3016" s="215">
        <f>SUBTOTAL(9,$N$3014:$N3016)</f>
        <v>0.24990000000000001</v>
      </c>
      <c r="S3016" s="231">
        <f>SUBTOTAL(9,$O$3014:$O3016)</f>
        <v>0.24990000000000001</v>
      </c>
      <c r="T3016" s="231">
        <f>IFERROR(+Revisión_Avance_Periodo!$S3016/Revisión_Avance_Periodo!$R3016,0)</f>
        <v>1</v>
      </c>
      <c r="U3016" s="184"/>
      <c r="V3016" s="185"/>
      <c r="W3016" s="183"/>
      <c r="X3016" s="183"/>
      <c r="Y3016" s="183"/>
      <c r="Z3016" s="186"/>
      <c r="AA3016" s="187"/>
    </row>
    <row r="3017" spans="1:27" x14ac:dyDescent="0.25">
      <c r="A3017" s="94">
        <v>254</v>
      </c>
      <c r="B3017" s="96" t="str">
        <f>CONCATENATE(Revisión_Avance_Periodo!$C3017,";",Revisión_Avance_Periodo!$E3017,";",Revisión_Avance_Periodo!$I3017)</f>
        <v>OE1;PR_10;ACT_114</v>
      </c>
      <c r="C3017" s="180" t="s">
        <v>9</v>
      </c>
      <c r="D3017" s="181" t="str">
        <f>VLOOKUP(Revisión_Avance_Periodo!$C3017,Componentes_BD!$F$1:$G$5,2,FALSE)</f>
        <v>Fortalecer la Vigilancia.</v>
      </c>
      <c r="E3017" s="119" t="s">
        <v>12</v>
      </c>
      <c r="F3017" s="95">
        <v>11</v>
      </c>
      <c r="G3017" s="95" t="str">
        <f>VLOOKUP(Revisión_Avance_Periodo!$A3017,BD_Seguimiento_OAP_2019!$A$2:$G$294,7,FALSE)</f>
        <v>PAI</v>
      </c>
      <c r="H3017" s="95" t="str">
        <f>VLOOKUP(Revisión_Avance_Periodo!$A3017,BD_Seguimiento_OAP_2019!$A$2:$J$294,10,FALSE)</f>
        <v>PAI_08 - Mecanismos para Mejorar la Atención al Ciudadano</v>
      </c>
      <c r="I3017" s="95" t="s">
        <v>1919</v>
      </c>
      <c r="J3017" s="95" t="str">
        <f>VLOOKUP(Revisión_Avance_Periodo!$I3017,BD_Seguimiento_OAP_2019!$L:$M,2,FALSE)</f>
        <v>Realizar seguimiento a la atención telefónica a través del centro de contacto</v>
      </c>
      <c r="K3017" s="119" t="s">
        <v>59</v>
      </c>
      <c r="L3017" s="172">
        <v>4.4642857142857152E-4</v>
      </c>
      <c r="M3017" s="182" t="s">
        <v>107</v>
      </c>
      <c r="N3017" s="174">
        <f>INDEX(BD_Seguimiento_OAP_2019!$AH$3:$AS$294,MATCH(Revisión_Avance_Periodo!$I3017,BD_Seguimiento_OAP_2019!$L$3:$L$294,0),MATCH(Revisión_Avance_Periodo!$M3017,BD_Seguimiento_OAP_2019!$AH$2:$AS$2,0))</f>
        <v>8.3299999999999999E-2</v>
      </c>
      <c r="O3017" s="174">
        <f>INDEX(BD_Seguimiento_OAP_2019!$AV$3:$BG$294,MATCH(Revisión_Avance_Periodo!$I3017,BD_Seguimiento_OAP_2019!$L$3:$L$294,0),MATCH(Revisión_Avance_Periodo!$M3017,BD_Seguimiento_OAP_2019!$AV$2:$BG$2,0))</f>
        <v>8.3299999999999999E-2</v>
      </c>
      <c r="P3017" s="188">
        <f t="shared" si="588"/>
        <v>1</v>
      </c>
      <c r="Q3017" s="182" t="str">
        <f>VLOOKUP(P3017,Tabla_Indicador_Gestion4[#All],3,TRUE)</f>
        <v>Culminada</v>
      </c>
      <c r="R3017" s="215">
        <f>SUBTOTAL(9,$N$3014:$N3017)</f>
        <v>0.3332</v>
      </c>
      <c r="S3017" s="231">
        <f>SUBTOTAL(9,$O$3014:$O3017)</f>
        <v>0.3332</v>
      </c>
      <c r="T3017" s="231">
        <f>IFERROR(+Revisión_Avance_Periodo!$S3017/Revisión_Avance_Periodo!$R3017,0)</f>
        <v>1</v>
      </c>
      <c r="U3017" s="184"/>
      <c r="V3017" s="185"/>
      <c r="W3017" s="183"/>
      <c r="X3017" s="183"/>
      <c r="Y3017" s="183"/>
      <c r="Z3017" s="186"/>
      <c r="AA3017" s="187"/>
    </row>
    <row r="3018" spans="1:27" x14ac:dyDescent="0.25">
      <c r="A3018" s="88">
        <v>254</v>
      </c>
      <c r="B3018" s="91" t="str">
        <f>CONCATENATE(Revisión_Avance_Periodo!$C3018,";",Revisión_Avance_Periodo!$E3018,";",Revisión_Avance_Periodo!$I3018)</f>
        <v>OE1;PR_10;ACT_114</v>
      </c>
      <c r="C3018" s="170" t="s">
        <v>9</v>
      </c>
      <c r="D3018" s="171" t="str">
        <f>VLOOKUP(Revisión_Avance_Periodo!$C3018,Componentes_BD!$F$1:$G$5,2,FALSE)</f>
        <v>Fortalecer la Vigilancia.</v>
      </c>
      <c r="E3018" s="106" t="s">
        <v>12</v>
      </c>
      <c r="F3018" s="89">
        <v>11</v>
      </c>
      <c r="G3018" s="89" t="str">
        <f>VLOOKUP(Revisión_Avance_Periodo!$A3018,BD_Seguimiento_OAP_2019!$A$2:$G$294,7,FALSE)</f>
        <v>PAI</v>
      </c>
      <c r="H3018" s="89" t="str">
        <f>VLOOKUP(Revisión_Avance_Periodo!$A3018,BD_Seguimiento_OAP_2019!$A$2:$J$294,10,FALSE)</f>
        <v>PAI_08 - Mecanismos para Mejorar la Atención al Ciudadano</v>
      </c>
      <c r="I3018" s="89" t="s">
        <v>1919</v>
      </c>
      <c r="J3018" s="89" t="str">
        <f>VLOOKUP(Revisión_Avance_Periodo!$I3018,BD_Seguimiento_OAP_2019!$L:$M,2,FALSE)</f>
        <v>Realizar seguimiento a la atención telefónica a través del centro de contacto</v>
      </c>
      <c r="K3018" s="106" t="s">
        <v>59</v>
      </c>
      <c r="L3018" s="172">
        <v>4.4642857142857152E-4</v>
      </c>
      <c r="M3018" s="173" t="s">
        <v>108</v>
      </c>
      <c r="N3018" s="174">
        <f>INDEX(BD_Seguimiento_OAP_2019!$AH$3:$AS$294,MATCH(Revisión_Avance_Periodo!$I3018,BD_Seguimiento_OAP_2019!$L$3:$L$294,0),MATCH(Revisión_Avance_Periodo!$M3018,BD_Seguimiento_OAP_2019!$AH$2:$AS$2,0))</f>
        <v>8.3299999999999999E-2</v>
      </c>
      <c r="O3018" s="174">
        <f>INDEX(BD_Seguimiento_OAP_2019!$AV$3:$BG$294,MATCH(Revisión_Avance_Periodo!$I3018,BD_Seguimiento_OAP_2019!$L$3:$L$294,0),MATCH(Revisión_Avance_Periodo!$M3018,BD_Seguimiento_OAP_2019!$AV$2:$BG$2,0))</f>
        <v>0</v>
      </c>
      <c r="P3018" s="189">
        <f t="shared" si="588"/>
        <v>0</v>
      </c>
      <c r="Q3018" s="173" t="str">
        <f>VLOOKUP(P3018,Tabla_Indicador_Gestion4[#All],3,TRUE)</f>
        <v>Por Ejecutar</v>
      </c>
      <c r="R3018" s="215">
        <f>SUBTOTAL(9,$N$3014:$N3018)</f>
        <v>0.41649999999999998</v>
      </c>
      <c r="S3018" s="231">
        <f>SUBTOTAL(9,$O$3014:$O3018)</f>
        <v>0.3332</v>
      </c>
      <c r="T3018" s="231">
        <f>IFERROR(+Revisión_Avance_Periodo!$S3018/Revisión_Avance_Periodo!$R3018,0)</f>
        <v>0.8</v>
      </c>
      <c r="U3018" s="184"/>
      <c r="V3018" s="185"/>
      <c r="W3018" s="183"/>
      <c r="X3018" s="183"/>
      <c r="Y3018" s="183"/>
      <c r="Z3018" s="186"/>
      <c r="AA3018" s="187"/>
    </row>
    <row r="3019" spans="1:27" x14ac:dyDescent="0.25">
      <c r="A3019" s="94">
        <v>254</v>
      </c>
      <c r="B3019" s="96" t="str">
        <f>CONCATENATE(Revisión_Avance_Periodo!$C3019,";",Revisión_Avance_Periodo!$E3019,";",Revisión_Avance_Periodo!$I3019)</f>
        <v>OE1;PR_10;ACT_114</v>
      </c>
      <c r="C3019" s="180" t="s">
        <v>9</v>
      </c>
      <c r="D3019" s="181" t="str">
        <f>VLOOKUP(Revisión_Avance_Periodo!$C3019,Componentes_BD!$F$1:$G$5,2,FALSE)</f>
        <v>Fortalecer la Vigilancia.</v>
      </c>
      <c r="E3019" s="119" t="s">
        <v>12</v>
      </c>
      <c r="F3019" s="95">
        <v>11</v>
      </c>
      <c r="G3019" s="95" t="str">
        <f>VLOOKUP(Revisión_Avance_Periodo!$A3019,BD_Seguimiento_OAP_2019!$A$2:$G$294,7,FALSE)</f>
        <v>PAI</v>
      </c>
      <c r="H3019" s="95" t="str">
        <f>VLOOKUP(Revisión_Avance_Periodo!$A3019,BD_Seguimiento_OAP_2019!$A$2:$J$294,10,FALSE)</f>
        <v>PAI_08 - Mecanismos para Mejorar la Atención al Ciudadano</v>
      </c>
      <c r="I3019" s="95" t="s">
        <v>1919</v>
      </c>
      <c r="J3019" s="95" t="str">
        <f>VLOOKUP(Revisión_Avance_Periodo!$I3019,BD_Seguimiento_OAP_2019!$L:$M,2,FALSE)</f>
        <v>Realizar seguimiento a la atención telefónica a través del centro de contacto</v>
      </c>
      <c r="K3019" s="119" t="s">
        <v>59</v>
      </c>
      <c r="L3019" s="172">
        <v>4.4642857142857152E-4</v>
      </c>
      <c r="M3019" s="182" t="s">
        <v>109</v>
      </c>
      <c r="N3019" s="174">
        <f>INDEX(BD_Seguimiento_OAP_2019!$AH$3:$AS$294,MATCH(Revisión_Avance_Periodo!$I3019,BD_Seguimiento_OAP_2019!$L$3:$L$294,0),MATCH(Revisión_Avance_Periodo!$M3019,BD_Seguimiento_OAP_2019!$AH$2:$AS$2,0))</f>
        <v>8.3299999999999999E-2</v>
      </c>
      <c r="O3019" s="174">
        <f>INDEX(BD_Seguimiento_OAP_2019!$AV$3:$BG$294,MATCH(Revisión_Avance_Periodo!$I3019,BD_Seguimiento_OAP_2019!$L$3:$L$294,0),MATCH(Revisión_Avance_Periodo!$M3019,BD_Seguimiento_OAP_2019!$AV$2:$BG$2,0))</f>
        <v>0</v>
      </c>
      <c r="P3019" s="188">
        <f t="shared" si="588"/>
        <v>0</v>
      </c>
      <c r="Q3019" s="182" t="str">
        <f>VLOOKUP(P3019,Tabla_Indicador_Gestion4[#All],3,TRUE)</f>
        <v>Por Ejecutar</v>
      </c>
      <c r="R3019" s="215">
        <f>SUBTOTAL(9,$N$3014:$N3019)</f>
        <v>0.49979999999999997</v>
      </c>
      <c r="S3019" s="231">
        <f>SUBTOTAL(9,$O$3014:$O3019)</f>
        <v>0.3332</v>
      </c>
      <c r="T3019" s="231">
        <f>IFERROR(+Revisión_Avance_Periodo!$S3019/Revisión_Avance_Periodo!$R3019,0)</f>
        <v>0.66666666666666674</v>
      </c>
      <c r="U3019" s="184"/>
      <c r="V3019" s="185"/>
      <c r="W3019" s="183"/>
      <c r="X3019" s="183"/>
      <c r="Y3019" s="183"/>
      <c r="Z3019" s="186"/>
      <c r="AA3019" s="187"/>
    </row>
    <row r="3020" spans="1:27" x14ac:dyDescent="0.25">
      <c r="A3020" s="88">
        <v>254</v>
      </c>
      <c r="B3020" s="91" t="str">
        <f>CONCATENATE(Revisión_Avance_Periodo!$C3020,";",Revisión_Avance_Periodo!$E3020,";",Revisión_Avance_Periodo!$I3020)</f>
        <v>OE1;PR_10;ACT_114</v>
      </c>
      <c r="C3020" s="170" t="s">
        <v>9</v>
      </c>
      <c r="D3020" s="171" t="str">
        <f>VLOOKUP(Revisión_Avance_Periodo!$C3020,Componentes_BD!$F$1:$G$5,2,FALSE)</f>
        <v>Fortalecer la Vigilancia.</v>
      </c>
      <c r="E3020" s="106" t="s">
        <v>12</v>
      </c>
      <c r="F3020" s="89">
        <v>11</v>
      </c>
      <c r="G3020" s="89" t="str">
        <f>VLOOKUP(Revisión_Avance_Periodo!$A3020,BD_Seguimiento_OAP_2019!$A$2:$G$294,7,FALSE)</f>
        <v>PAI</v>
      </c>
      <c r="H3020" s="89" t="str">
        <f>VLOOKUP(Revisión_Avance_Periodo!$A3020,BD_Seguimiento_OAP_2019!$A$2:$J$294,10,FALSE)</f>
        <v>PAI_08 - Mecanismos para Mejorar la Atención al Ciudadano</v>
      </c>
      <c r="I3020" s="89" t="s">
        <v>1919</v>
      </c>
      <c r="J3020" s="89" t="str">
        <f>VLOOKUP(Revisión_Avance_Periodo!$I3020,BD_Seguimiento_OAP_2019!$L:$M,2,FALSE)</f>
        <v>Realizar seguimiento a la atención telefónica a través del centro de contacto</v>
      </c>
      <c r="K3020" s="106" t="s">
        <v>59</v>
      </c>
      <c r="L3020" s="172">
        <v>4.4642857142857152E-4</v>
      </c>
      <c r="M3020" s="173" t="s">
        <v>110</v>
      </c>
      <c r="N3020" s="174">
        <f>INDEX(BD_Seguimiento_OAP_2019!$AH$3:$AS$294,MATCH(Revisión_Avance_Periodo!$I3020,BD_Seguimiento_OAP_2019!$L$3:$L$294,0),MATCH(Revisión_Avance_Periodo!$M3020,BD_Seguimiento_OAP_2019!$AH$2:$AS$2,0))</f>
        <v>8.3299999999999999E-2</v>
      </c>
      <c r="O3020" s="174">
        <f>INDEX(BD_Seguimiento_OAP_2019!$AV$3:$BG$294,MATCH(Revisión_Avance_Periodo!$I3020,BD_Seguimiento_OAP_2019!$L$3:$L$294,0),MATCH(Revisión_Avance_Periodo!$M3020,BD_Seguimiento_OAP_2019!$AV$2:$BG$2,0))</f>
        <v>0</v>
      </c>
      <c r="P3020" s="189">
        <f t="shared" si="588"/>
        <v>0</v>
      </c>
      <c r="Q3020" s="173" t="str">
        <f>VLOOKUP(P3020,Tabla_Indicador_Gestion4[#All],3,TRUE)</f>
        <v>Por Ejecutar</v>
      </c>
      <c r="R3020" s="215">
        <f>SUBTOTAL(9,$N$3014:$N3020)</f>
        <v>0.58309999999999995</v>
      </c>
      <c r="S3020" s="231">
        <f>SUBTOTAL(9,$O$3014:$O3020)</f>
        <v>0.3332</v>
      </c>
      <c r="T3020" s="231">
        <f>IFERROR(+Revisión_Avance_Periodo!$S3020/Revisión_Avance_Periodo!$R3020,0)</f>
        <v>0.57142857142857151</v>
      </c>
      <c r="U3020" s="184"/>
      <c r="V3020" s="185"/>
      <c r="W3020" s="183"/>
      <c r="X3020" s="183"/>
      <c r="Y3020" s="183"/>
      <c r="Z3020" s="186"/>
      <c r="AA3020" s="187"/>
    </row>
    <row r="3021" spans="1:27" x14ac:dyDescent="0.25">
      <c r="A3021" s="94">
        <v>254</v>
      </c>
      <c r="B3021" s="96" t="str">
        <f>CONCATENATE(Revisión_Avance_Periodo!$C3021,";",Revisión_Avance_Periodo!$E3021,";",Revisión_Avance_Periodo!$I3021)</f>
        <v>OE1;PR_10;ACT_114</v>
      </c>
      <c r="C3021" s="180" t="s">
        <v>9</v>
      </c>
      <c r="D3021" s="181" t="str">
        <f>VLOOKUP(Revisión_Avance_Periodo!$C3021,Componentes_BD!$F$1:$G$5,2,FALSE)</f>
        <v>Fortalecer la Vigilancia.</v>
      </c>
      <c r="E3021" s="119" t="s">
        <v>12</v>
      </c>
      <c r="F3021" s="95">
        <v>11</v>
      </c>
      <c r="G3021" s="95" t="str">
        <f>VLOOKUP(Revisión_Avance_Periodo!$A3021,BD_Seguimiento_OAP_2019!$A$2:$G$294,7,FALSE)</f>
        <v>PAI</v>
      </c>
      <c r="H3021" s="95" t="str">
        <f>VLOOKUP(Revisión_Avance_Periodo!$A3021,BD_Seguimiento_OAP_2019!$A$2:$J$294,10,FALSE)</f>
        <v>PAI_08 - Mecanismos para Mejorar la Atención al Ciudadano</v>
      </c>
      <c r="I3021" s="95" t="s">
        <v>1919</v>
      </c>
      <c r="J3021" s="95" t="str">
        <f>VLOOKUP(Revisión_Avance_Periodo!$I3021,BD_Seguimiento_OAP_2019!$L:$M,2,FALSE)</f>
        <v>Realizar seguimiento a la atención telefónica a través del centro de contacto</v>
      </c>
      <c r="K3021" s="119" t="s">
        <v>59</v>
      </c>
      <c r="L3021" s="172">
        <v>4.4642857142857152E-4</v>
      </c>
      <c r="M3021" s="182" t="s">
        <v>111</v>
      </c>
      <c r="N3021" s="174">
        <f>INDEX(BD_Seguimiento_OAP_2019!$AH$3:$AS$294,MATCH(Revisión_Avance_Periodo!$I3021,BD_Seguimiento_OAP_2019!$L$3:$L$294,0),MATCH(Revisión_Avance_Periodo!$M3021,BD_Seguimiento_OAP_2019!$AH$2:$AS$2,0))</f>
        <v>8.3299999999999999E-2</v>
      </c>
      <c r="O3021" s="174">
        <f>INDEX(BD_Seguimiento_OAP_2019!$AV$3:$BG$294,MATCH(Revisión_Avance_Periodo!$I3021,BD_Seguimiento_OAP_2019!$L$3:$L$294,0),MATCH(Revisión_Avance_Periodo!$M3021,BD_Seguimiento_OAP_2019!$AV$2:$BG$2,0))</f>
        <v>0</v>
      </c>
      <c r="P3021" s="188">
        <f t="shared" si="588"/>
        <v>0</v>
      </c>
      <c r="Q3021" s="182" t="str">
        <f>VLOOKUP(P3021,Tabla_Indicador_Gestion4[#All],3,TRUE)</f>
        <v>Por Ejecutar</v>
      </c>
      <c r="R3021" s="215">
        <f>SUBTOTAL(9,$N$3014:$N3021)</f>
        <v>0.66639999999999999</v>
      </c>
      <c r="S3021" s="231">
        <f>SUBTOTAL(9,$O$3014:$O3021)</f>
        <v>0.3332</v>
      </c>
      <c r="T3021" s="231">
        <f>IFERROR(+Revisión_Avance_Periodo!$S3021/Revisión_Avance_Periodo!$R3021,0)</f>
        <v>0.5</v>
      </c>
      <c r="U3021" s="184"/>
      <c r="V3021" s="185"/>
      <c r="W3021" s="183"/>
      <c r="X3021" s="183"/>
      <c r="Y3021" s="183"/>
      <c r="Z3021" s="186"/>
      <c r="AA3021" s="187"/>
    </row>
    <row r="3022" spans="1:27" x14ac:dyDescent="0.25">
      <c r="A3022" s="88">
        <v>254</v>
      </c>
      <c r="B3022" s="91" t="str">
        <f>CONCATENATE(Revisión_Avance_Periodo!$C3022,";",Revisión_Avance_Periodo!$E3022,";",Revisión_Avance_Periodo!$I3022)</f>
        <v>OE1;PR_10;ACT_114</v>
      </c>
      <c r="C3022" s="170" t="s">
        <v>9</v>
      </c>
      <c r="D3022" s="171" t="str">
        <f>VLOOKUP(Revisión_Avance_Periodo!$C3022,Componentes_BD!$F$1:$G$5,2,FALSE)</f>
        <v>Fortalecer la Vigilancia.</v>
      </c>
      <c r="E3022" s="106" t="s">
        <v>12</v>
      </c>
      <c r="F3022" s="89">
        <v>11</v>
      </c>
      <c r="G3022" s="89" t="str">
        <f>VLOOKUP(Revisión_Avance_Periodo!$A3022,BD_Seguimiento_OAP_2019!$A$2:$G$294,7,FALSE)</f>
        <v>PAI</v>
      </c>
      <c r="H3022" s="89" t="str">
        <f>VLOOKUP(Revisión_Avance_Periodo!$A3022,BD_Seguimiento_OAP_2019!$A$2:$J$294,10,FALSE)</f>
        <v>PAI_08 - Mecanismos para Mejorar la Atención al Ciudadano</v>
      </c>
      <c r="I3022" s="89" t="s">
        <v>1919</v>
      </c>
      <c r="J3022" s="89" t="str">
        <f>VLOOKUP(Revisión_Avance_Periodo!$I3022,BD_Seguimiento_OAP_2019!$L:$M,2,FALSE)</f>
        <v>Realizar seguimiento a la atención telefónica a través del centro de contacto</v>
      </c>
      <c r="K3022" s="106" t="s">
        <v>59</v>
      </c>
      <c r="L3022" s="172">
        <v>4.4642857142857152E-4</v>
      </c>
      <c r="M3022" s="173" t="s">
        <v>112</v>
      </c>
      <c r="N3022" s="174">
        <f>INDEX(BD_Seguimiento_OAP_2019!$AH$3:$AS$294,MATCH(Revisión_Avance_Periodo!$I3022,BD_Seguimiento_OAP_2019!$L$3:$L$294,0),MATCH(Revisión_Avance_Periodo!$M3022,BD_Seguimiento_OAP_2019!$AH$2:$AS$2,0))</f>
        <v>8.3400000000000002E-2</v>
      </c>
      <c r="O3022" s="174">
        <f>INDEX(BD_Seguimiento_OAP_2019!$AV$3:$BG$294,MATCH(Revisión_Avance_Periodo!$I3022,BD_Seguimiento_OAP_2019!$L$3:$L$294,0),MATCH(Revisión_Avance_Periodo!$M3022,BD_Seguimiento_OAP_2019!$AV$2:$BG$2,0))</f>
        <v>0</v>
      </c>
      <c r="P3022" s="189">
        <f t="shared" si="588"/>
        <v>0</v>
      </c>
      <c r="Q3022" s="173" t="str">
        <f>VLOOKUP(P3022,Tabla_Indicador_Gestion4[#All],3,TRUE)</f>
        <v>Por Ejecutar</v>
      </c>
      <c r="R3022" s="215">
        <f>SUBTOTAL(9,$N$3014:$N3022)</f>
        <v>0.74980000000000002</v>
      </c>
      <c r="S3022" s="231">
        <f>SUBTOTAL(9,$O$3014:$O3022)</f>
        <v>0.3332</v>
      </c>
      <c r="T3022" s="231">
        <f>IFERROR(+Revisión_Avance_Periodo!$S3022/Revisión_Avance_Periodo!$R3022,0)</f>
        <v>0.44438516937850092</v>
      </c>
      <c r="U3022" s="184"/>
      <c r="V3022" s="185"/>
      <c r="W3022" s="183"/>
      <c r="X3022" s="183"/>
      <c r="Y3022" s="183"/>
      <c r="Z3022" s="186"/>
      <c r="AA3022" s="187"/>
    </row>
    <row r="3023" spans="1:27" x14ac:dyDescent="0.25">
      <c r="A3023" s="94">
        <v>254</v>
      </c>
      <c r="B3023" s="96" t="str">
        <f>CONCATENATE(Revisión_Avance_Periodo!$C3023,";",Revisión_Avance_Periodo!$E3023,";",Revisión_Avance_Periodo!$I3023)</f>
        <v>OE1;PR_10;ACT_114</v>
      </c>
      <c r="C3023" s="180" t="s">
        <v>9</v>
      </c>
      <c r="D3023" s="181" t="str">
        <f>VLOOKUP(Revisión_Avance_Periodo!$C3023,Componentes_BD!$F$1:$G$5,2,FALSE)</f>
        <v>Fortalecer la Vigilancia.</v>
      </c>
      <c r="E3023" s="119" t="s">
        <v>12</v>
      </c>
      <c r="F3023" s="95">
        <v>11</v>
      </c>
      <c r="G3023" s="95" t="str">
        <f>VLOOKUP(Revisión_Avance_Periodo!$A3023,BD_Seguimiento_OAP_2019!$A$2:$G$294,7,FALSE)</f>
        <v>PAI</v>
      </c>
      <c r="H3023" s="95" t="str">
        <f>VLOOKUP(Revisión_Avance_Periodo!$A3023,BD_Seguimiento_OAP_2019!$A$2:$J$294,10,FALSE)</f>
        <v>PAI_08 - Mecanismos para Mejorar la Atención al Ciudadano</v>
      </c>
      <c r="I3023" s="95" t="s">
        <v>1919</v>
      </c>
      <c r="J3023" s="95" t="str">
        <f>VLOOKUP(Revisión_Avance_Periodo!$I3023,BD_Seguimiento_OAP_2019!$L:$M,2,FALSE)</f>
        <v>Realizar seguimiento a la atención telefónica a través del centro de contacto</v>
      </c>
      <c r="K3023" s="119" t="s">
        <v>59</v>
      </c>
      <c r="L3023" s="172">
        <v>4.4642857142857152E-4</v>
      </c>
      <c r="M3023" s="182" t="s">
        <v>113</v>
      </c>
      <c r="N3023" s="174">
        <f>INDEX(BD_Seguimiento_OAP_2019!$AH$3:$AS$294,MATCH(Revisión_Avance_Periodo!$I3023,BD_Seguimiento_OAP_2019!$L$3:$L$294,0),MATCH(Revisión_Avance_Periodo!$M3023,BD_Seguimiento_OAP_2019!$AH$2:$AS$2,0))</f>
        <v>8.3400000000000002E-2</v>
      </c>
      <c r="O3023" s="174">
        <f>INDEX(BD_Seguimiento_OAP_2019!$AV$3:$BG$294,MATCH(Revisión_Avance_Periodo!$I3023,BD_Seguimiento_OAP_2019!$L$3:$L$294,0),MATCH(Revisión_Avance_Periodo!$M3023,BD_Seguimiento_OAP_2019!$AV$2:$BG$2,0))</f>
        <v>0</v>
      </c>
      <c r="P3023" s="188">
        <f t="shared" si="588"/>
        <v>0</v>
      </c>
      <c r="Q3023" s="182" t="str">
        <f>VLOOKUP(P3023,Tabla_Indicador_Gestion4[#All],3,TRUE)</f>
        <v>Por Ejecutar</v>
      </c>
      <c r="R3023" s="215">
        <f>SUBTOTAL(9,$N$3014:$N3023)</f>
        <v>0.83320000000000005</v>
      </c>
      <c r="S3023" s="231">
        <f>SUBTOTAL(9,$O$3014:$O3023)</f>
        <v>0.3332</v>
      </c>
      <c r="T3023" s="231">
        <f>IFERROR(+Revisión_Avance_Periodo!$S3023/Revisión_Avance_Periodo!$R3023,0)</f>
        <v>0.39990398463754195</v>
      </c>
      <c r="U3023" s="184"/>
      <c r="V3023" s="185"/>
      <c r="W3023" s="183"/>
      <c r="X3023" s="183"/>
      <c r="Y3023" s="183"/>
      <c r="Z3023" s="186"/>
      <c r="AA3023" s="187"/>
    </row>
    <row r="3024" spans="1:27" x14ac:dyDescent="0.25">
      <c r="A3024" s="88">
        <v>254</v>
      </c>
      <c r="B3024" s="91" t="str">
        <f>CONCATENATE(Revisión_Avance_Periodo!$C3024,";",Revisión_Avance_Periodo!$E3024,";",Revisión_Avance_Periodo!$I3024)</f>
        <v>OE1;PR_10;ACT_114</v>
      </c>
      <c r="C3024" s="170" t="s">
        <v>9</v>
      </c>
      <c r="D3024" s="171" t="str">
        <f>VLOOKUP(Revisión_Avance_Periodo!$C3024,Componentes_BD!$F$1:$G$5,2,FALSE)</f>
        <v>Fortalecer la Vigilancia.</v>
      </c>
      <c r="E3024" s="106" t="s">
        <v>12</v>
      </c>
      <c r="F3024" s="89">
        <v>11</v>
      </c>
      <c r="G3024" s="89" t="str">
        <f>VLOOKUP(Revisión_Avance_Periodo!$A3024,BD_Seguimiento_OAP_2019!$A$2:$G$294,7,FALSE)</f>
        <v>PAI</v>
      </c>
      <c r="H3024" s="89" t="str">
        <f>VLOOKUP(Revisión_Avance_Periodo!$A3024,BD_Seguimiento_OAP_2019!$A$2:$J$294,10,FALSE)</f>
        <v>PAI_08 - Mecanismos para Mejorar la Atención al Ciudadano</v>
      </c>
      <c r="I3024" s="89" t="s">
        <v>1919</v>
      </c>
      <c r="J3024" s="89" t="str">
        <f>VLOOKUP(Revisión_Avance_Periodo!$I3024,BD_Seguimiento_OAP_2019!$L:$M,2,FALSE)</f>
        <v>Realizar seguimiento a la atención telefónica a través del centro de contacto</v>
      </c>
      <c r="K3024" s="106" t="s">
        <v>59</v>
      </c>
      <c r="L3024" s="172">
        <v>4.4642857142857152E-4</v>
      </c>
      <c r="M3024" s="173" t="s">
        <v>114</v>
      </c>
      <c r="N3024" s="174">
        <f>INDEX(BD_Seguimiento_OAP_2019!$AH$3:$AS$294,MATCH(Revisión_Avance_Periodo!$I3024,BD_Seguimiento_OAP_2019!$L$3:$L$294,0),MATCH(Revisión_Avance_Periodo!$M3024,BD_Seguimiento_OAP_2019!$AH$2:$AS$2,0))</f>
        <v>8.3400000000000002E-2</v>
      </c>
      <c r="O3024" s="174">
        <f>INDEX(BD_Seguimiento_OAP_2019!$AV$3:$BG$294,MATCH(Revisión_Avance_Periodo!$I3024,BD_Seguimiento_OAP_2019!$L$3:$L$294,0),MATCH(Revisión_Avance_Periodo!$M3024,BD_Seguimiento_OAP_2019!$AV$2:$BG$2,0))</f>
        <v>0</v>
      </c>
      <c r="P3024" s="189">
        <f t="shared" si="588"/>
        <v>0</v>
      </c>
      <c r="Q3024" s="173" t="str">
        <f>VLOOKUP(P3024,Tabla_Indicador_Gestion4[#All],3,TRUE)</f>
        <v>Por Ejecutar</v>
      </c>
      <c r="R3024" s="215">
        <f>SUBTOTAL(9,$N$3014:$N3024)</f>
        <v>0.91660000000000008</v>
      </c>
      <c r="S3024" s="231">
        <f>SUBTOTAL(9,$O$3014:$O3024)</f>
        <v>0.3332</v>
      </c>
      <c r="T3024" s="231">
        <f>IFERROR(+Revisión_Avance_Periodo!$S3024/Revisión_Avance_Periodo!$R3024,0)</f>
        <v>0.36351734671612479</v>
      </c>
      <c r="U3024" s="184"/>
      <c r="V3024" s="185"/>
      <c r="W3024" s="183"/>
      <c r="X3024" s="183"/>
      <c r="Y3024" s="183"/>
      <c r="Z3024" s="186"/>
      <c r="AA3024" s="187"/>
    </row>
    <row r="3025" spans="1:27" ht="15.75" thickBot="1" x14ac:dyDescent="0.3">
      <c r="A3025" s="94">
        <v>254</v>
      </c>
      <c r="B3025" s="96" t="str">
        <f>CONCATENATE(Revisión_Avance_Periodo!$C3025,";",Revisión_Avance_Periodo!$E3025,";",Revisión_Avance_Periodo!$I3025)</f>
        <v>OE1;PR_10;ACT_114</v>
      </c>
      <c r="C3025" s="180" t="s">
        <v>9</v>
      </c>
      <c r="D3025" s="181" t="str">
        <f>VLOOKUP(Revisión_Avance_Periodo!$C3025,Componentes_BD!$F$1:$G$5,2,FALSE)</f>
        <v>Fortalecer la Vigilancia.</v>
      </c>
      <c r="E3025" s="119" t="s">
        <v>12</v>
      </c>
      <c r="F3025" s="95">
        <v>11</v>
      </c>
      <c r="G3025" s="95" t="str">
        <f>VLOOKUP(Revisión_Avance_Periodo!$A3025,BD_Seguimiento_OAP_2019!$A$2:$G$294,7,FALSE)</f>
        <v>PAI</v>
      </c>
      <c r="H3025" s="95" t="str">
        <f>VLOOKUP(Revisión_Avance_Periodo!$A3025,BD_Seguimiento_OAP_2019!$A$2:$J$294,10,FALSE)</f>
        <v>PAI_08 - Mecanismos para Mejorar la Atención al Ciudadano</v>
      </c>
      <c r="I3025" s="95" t="s">
        <v>1919</v>
      </c>
      <c r="J3025" s="95" t="str">
        <f>VLOOKUP(Revisión_Avance_Periodo!$I3025,BD_Seguimiento_OAP_2019!$L:$M,2,FALSE)</f>
        <v>Realizar seguimiento a la atención telefónica a través del centro de contacto</v>
      </c>
      <c r="K3025" s="119" t="s">
        <v>59</v>
      </c>
      <c r="L3025" s="172">
        <v>4.4642857142857152E-4</v>
      </c>
      <c r="M3025" s="182" t="s">
        <v>115</v>
      </c>
      <c r="N3025" s="174">
        <f>INDEX(BD_Seguimiento_OAP_2019!$AH$3:$AS$294,MATCH(Revisión_Avance_Periodo!$I3025,BD_Seguimiento_OAP_2019!$L$3:$L$294,0),MATCH(Revisión_Avance_Periodo!$M3025,BD_Seguimiento_OAP_2019!$AH$2:$AS$2,0))</f>
        <v>8.3400000000000002E-2</v>
      </c>
      <c r="O3025" s="174">
        <f>INDEX(BD_Seguimiento_OAP_2019!$AV$3:$BG$294,MATCH(Revisión_Avance_Periodo!$I3025,BD_Seguimiento_OAP_2019!$L$3:$L$294,0),MATCH(Revisión_Avance_Periodo!$M3025,BD_Seguimiento_OAP_2019!$AV$2:$BG$2,0))</f>
        <v>0</v>
      </c>
      <c r="P3025" s="188">
        <f t="shared" si="588"/>
        <v>0</v>
      </c>
      <c r="Q3025" s="182" t="str">
        <f>VLOOKUP(P3025,Tabla_Indicador_Gestion4[#All],3,TRUE)</f>
        <v>Por Ejecutar</v>
      </c>
      <c r="R3025" s="215">
        <f>SUBTOTAL(9,$N$3014:$N3025)</f>
        <v>1</v>
      </c>
      <c r="S3025" s="231">
        <f>SUBTOTAL(9,$O$3014:$O3025)</f>
        <v>0.3332</v>
      </c>
      <c r="T3025" s="231">
        <f>IFERROR(+Revisión_Avance_Periodo!$S3025/Revisión_Avance_Periodo!$R3025,0)</f>
        <v>0.3332</v>
      </c>
      <c r="U3025" s="184"/>
      <c r="V3025" s="185"/>
      <c r="W3025" s="183"/>
      <c r="X3025" s="183"/>
      <c r="Y3025" s="183"/>
      <c r="Z3025" s="186"/>
      <c r="AA3025" s="187"/>
    </row>
    <row r="3026" spans="1:27" x14ac:dyDescent="0.25">
      <c r="A3026" s="88">
        <v>255</v>
      </c>
      <c r="B3026" s="91" t="str">
        <f>CONCATENATE(Revisión_Avance_Periodo!$C3026,";",Revisión_Avance_Periodo!$E3026,";",Revisión_Avance_Periodo!$I3026)</f>
        <v>OE1;PR_10;ACT_197</v>
      </c>
      <c r="C3026" s="170" t="s">
        <v>9</v>
      </c>
      <c r="D3026" s="171" t="str">
        <f>VLOOKUP(Revisión_Avance_Periodo!$C3026,Componentes_BD!$F$1:$G$5,2,FALSE)</f>
        <v>Fortalecer la Vigilancia.</v>
      </c>
      <c r="E3026" s="106" t="s">
        <v>12</v>
      </c>
      <c r="F3026" s="89">
        <v>11</v>
      </c>
      <c r="G3026" s="89" t="str">
        <f>VLOOKUP(Revisión_Avance_Periodo!$A3026,BD_Seguimiento_OAP_2019!$A$2:$G$294,7,FALSE)</f>
        <v>PAI</v>
      </c>
      <c r="H3026" s="89" t="str">
        <f>VLOOKUP(Revisión_Avance_Periodo!$A3026,BD_Seguimiento_OAP_2019!$A$2:$J$294,10,FALSE)</f>
        <v>PAI_08 - Mecanismos para Mejorar la Atención al Ciudadano</v>
      </c>
      <c r="I3026" s="89" t="s">
        <v>1927</v>
      </c>
      <c r="J3026" s="89" t="str">
        <f>VLOOKUP(Revisión_Avance_Periodo!$I3026,BD_Seguimiento_OAP_2019!$L:$M,2,FALSE)</f>
        <v>Planear y desarrollar actividades de capacitación relacionadas con el fortalecimiento de las competencias de los servidores públicos que atienden directamente a los ciudadanos</v>
      </c>
      <c r="K3026" s="106" t="s">
        <v>8</v>
      </c>
      <c r="L3026" s="172">
        <v>4.4642857142857152E-4</v>
      </c>
      <c r="M3026" s="173" t="s">
        <v>104</v>
      </c>
      <c r="N3026" s="190">
        <f>INDEX(BD_Seguimiento_OAP_2019!$AH$3:$AS$294,MATCH(Revisión_Avance_Periodo!$I3026,BD_Seguimiento_OAP_2019!$L$3:$L$294,0),MATCH(Revisión_Avance_Periodo!$M3026,BD_Seguimiento_OAP_2019!$AH$2:$AS$2,0))</f>
        <v>0</v>
      </c>
      <c r="O3026" s="190">
        <f>INDEX(BD_Seguimiento_OAP_2019!$AV$3:$BG$294,MATCH(Revisión_Avance_Periodo!$I3026,BD_Seguimiento_OAP_2019!$L$3:$L$294,0),MATCH(Revisión_Avance_Periodo!$M3026,BD_Seguimiento_OAP_2019!$AV$2:$BG$2,0))</f>
        <v>0</v>
      </c>
      <c r="P3026" s="175">
        <f t="shared" ref="P3026:P3033" si="590">IFERROR((O3026/N3026),0)</f>
        <v>0</v>
      </c>
      <c r="Q3026" s="173" t="str">
        <f>VLOOKUP(P3026,Tabla_Indicador_Gestion4[#All],3,TRUE)</f>
        <v>Por Ejecutar</v>
      </c>
      <c r="R3026" s="232">
        <f>SUBTOTAL(9,$N$3026:$N3026)</f>
        <v>0</v>
      </c>
      <c r="S3026" s="233">
        <f>SUBTOTAL(9,$O$3026:$O3026)</f>
        <v>0</v>
      </c>
      <c r="T3026" s="234">
        <f>IFERROR(+Revisión_Avance_Periodo!$S3026/Revisión_Avance_Periodo!$R3026,0)</f>
        <v>0</v>
      </c>
      <c r="U3026" s="191">
        <f>SUBTOTAL(9,N3026:N3037)</f>
        <v>1</v>
      </c>
      <c r="V3026" s="192">
        <f>SUBTOTAL(9,O3026:O3037)</f>
        <v>0</v>
      </c>
      <c r="W3026" s="176">
        <f t="shared" ref="W3026" si="591">+V3026/U3026</f>
        <v>0</v>
      </c>
      <c r="X3026" s="176"/>
      <c r="Y3026" s="176">
        <f>100%-Revisión_Avance_Periodo!$W3026</f>
        <v>1</v>
      </c>
      <c r="Z3026" s="178" t="str">
        <f>VLOOKUP(W3026,Tabla_Indicador_Gestion4[],3,TRUE)</f>
        <v>Por Ejecutar</v>
      </c>
      <c r="AA3026" s="179">
        <f>Revisión_Avance_Periodo!$W3026*Revisión_Avance_Periodo!$L3026</f>
        <v>0</v>
      </c>
    </row>
    <row r="3027" spans="1:27" x14ac:dyDescent="0.25">
      <c r="A3027" s="94">
        <v>255</v>
      </c>
      <c r="B3027" s="96" t="str">
        <f>CONCATENATE(Revisión_Avance_Periodo!$C3027,";",Revisión_Avance_Periodo!$E3027,";",Revisión_Avance_Periodo!$I3027)</f>
        <v>OE1;PR_10;ACT_197</v>
      </c>
      <c r="C3027" s="180" t="s">
        <v>9</v>
      </c>
      <c r="D3027" s="181" t="str">
        <f>VLOOKUP(Revisión_Avance_Periodo!$C3027,Componentes_BD!$F$1:$G$5,2,FALSE)</f>
        <v>Fortalecer la Vigilancia.</v>
      </c>
      <c r="E3027" s="119" t="s">
        <v>12</v>
      </c>
      <c r="F3027" s="95">
        <v>11</v>
      </c>
      <c r="G3027" s="95" t="str">
        <f>VLOOKUP(Revisión_Avance_Periodo!$A3027,BD_Seguimiento_OAP_2019!$A$2:$G$294,7,FALSE)</f>
        <v>PAI</v>
      </c>
      <c r="H3027" s="95" t="str">
        <f>VLOOKUP(Revisión_Avance_Periodo!$A3027,BD_Seguimiento_OAP_2019!$A$2:$J$294,10,FALSE)</f>
        <v>PAI_08 - Mecanismos para Mejorar la Atención al Ciudadano</v>
      </c>
      <c r="I3027" s="95" t="s">
        <v>1927</v>
      </c>
      <c r="J3027" s="95" t="str">
        <f>VLOOKUP(Revisión_Avance_Periodo!$I3027,BD_Seguimiento_OAP_2019!$L:$M,2,FALSE)</f>
        <v>Planear y desarrollar actividades de capacitación relacionadas con el fortalecimiento de las competencias de los servidores públicos que atienden directamente a los ciudadanos</v>
      </c>
      <c r="K3027" s="119" t="s">
        <v>8</v>
      </c>
      <c r="L3027" s="172">
        <v>4.4642857142857152E-4</v>
      </c>
      <c r="M3027" s="182" t="s">
        <v>105</v>
      </c>
      <c r="N3027" s="190">
        <f>INDEX(BD_Seguimiento_OAP_2019!$AH$3:$AS$294,MATCH(Revisión_Avance_Periodo!$I3027,BD_Seguimiento_OAP_2019!$L$3:$L$294,0),MATCH(Revisión_Avance_Periodo!$M3027,BD_Seguimiento_OAP_2019!$AH$2:$AS$2,0))</f>
        <v>0</v>
      </c>
      <c r="O3027" s="190">
        <f>INDEX(BD_Seguimiento_OAP_2019!$AV$3:$BG$294,MATCH(Revisión_Avance_Periodo!$I3027,BD_Seguimiento_OAP_2019!$L$3:$L$294,0),MATCH(Revisión_Avance_Periodo!$M3027,BD_Seguimiento_OAP_2019!$AV$2:$BG$2,0))</f>
        <v>0</v>
      </c>
      <c r="P3027" s="175">
        <f t="shared" si="590"/>
        <v>0</v>
      </c>
      <c r="Q3027" s="182" t="str">
        <f>VLOOKUP(P3027,Tabla_Indicador_Gestion4[#All],3,TRUE)</f>
        <v>Por Ejecutar</v>
      </c>
      <c r="R3027" s="229">
        <f>SUBTOTAL(9,$N$3026:$N3027)</f>
        <v>0</v>
      </c>
      <c r="S3027" s="230">
        <f>SUBTOTAL(9,$O$3026:$O3027)</f>
        <v>0</v>
      </c>
      <c r="T3027" s="231">
        <f>IFERROR(+Revisión_Avance_Periodo!$S3027/Revisión_Avance_Periodo!$R3027,0)</f>
        <v>0</v>
      </c>
      <c r="U3027" s="184"/>
      <c r="V3027" s="185"/>
      <c r="W3027" s="183"/>
      <c r="X3027" s="183"/>
      <c r="Y3027" s="183"/>
      <c r="Z3027" s="186"/>
      <c r="AA3027" s="187"/>
    </row>
    <row r="3028" spans="1:27" x14ac:dyDescent="0.25">
      <c r="A3028" s="88">
        <v>255</v>
      </c>
      <c r="B3028" s="91" t="str">
        <f>CONCATENATE(Revisión_Avance_Periodo!$C3028,";",Revisión_Avance_Periodo!$E3028,";",Revisión_Avance_Periodo!$I3028)</f>
        <v>OE1;PR_10;ACT_197</v>
      </c>
      <c r="C3028" s="170" t="s">
        <v>9</v>
      </c>
      <c r="D3028" s="171" t="str">
        <f>VLOOKUP(Revisión_Avance_Periodo!$C3028,Componentes_BD!$F$1:$G$5,2,FALSE)</f>
        <v>Fortalecer la Vigilancia.</v>
      </c>
      <c r="E3028" s="106" t="s">
        <v>12</v>
      </c>
      <c r="F3028" s="89">
        <v>11</v>
      </c>
      <c r="G3028" s="89" t="str">
        <f>VLOOKUP(Revisión_Avance_Periodo!$A3028,BD_Seguimiento_OAP_2019!$A$2:$G$294,7,FALSE)</f>
        <v>PAI</v>
      </c>
      <c r="H3028" s="89" t="str">
        <f>VLOOKUP(Revisión_Avance_Periodo!$A3028,BD_Seguimiento_OAP_2019!$A$2:$J$294,10,FALSE)</f>
        <v>PAI_08 - Mecanismos para Mejorar la Atención al Ciudadano</v>
      </c>
      <c r="I3028" s="89" t="s">
        <v>1927</v>
      </c>
      <c r="J3028" s="89" t="str">
        <f>VLOOKUP(Revisión_Avance_Periodo!$I3028,BD_Seguimiento_OAP_2019!$L:$M,2,FALSE)</f>
        <v>Planear y desarrollar actividades de capacitación relacionadas con el fortalecimiento de las competencias de los servidores públicos que atienden directamente a los ciudadanos</v>
      </c>
      <c r="K3028" s="106" t="s">
        <v>8</v>
      </c>
      <c r="L3028" s="172">
        <v>4.4642857142857152E-4</v>
      </c>
      <c r="M3028" s="173" t="s">
        <v>106</v>
      </c>
      <c r="N3028" s="190">
        <f>INDEX(BD_Seguimiento_OAP_2019!$AH$3:$AS$294,MATCH(Revisión_Avance_Periodo!$I3028,BD_Seguimiento_OAP_2019!$L$3:$L$294,0),MATCH(Revisión_Avance_Periodo!$M3028,BD_Seguimiento_OAP_2019!$AH$2:$AS$2,0))</f>
        <v>0</v>
      </c>
      <c r="O3028" s="190">
        <f>INDEX(BD_Seguimiento_OAP_2019!$AV$3:$BG$294,MATCH(Revisión_Avance_Periodo!$I3028,BD_Seguimiento_OAP_2019!$L$3:$L$294,0),MATCH(Revisión_Avance_Periodo!$M3028,BD_Seguimiento_OAP_2019!$AV$2:$BG$2,0))</f>
        <v>0</v>
      </c>
      <c r="P3028" s="175">
        <f t="shared" si="590"/>
        <v>0</v>
      </c>
      <c r="Q3028" s="173" t="str">
        <f>VLOOKUP(P3028,Tabla_Indicador_Gestion4[#All],3,TRUE)</f>
        <v>Por Ejecutar</v>
      </c>
      <c r="R3028" s="229">
        <f>SUBTOTAL(9,$N$3026:$N3028)</f>
        <v>0</v>
      </c>
      <c r="S3028" s="230">
        <f>SUBTOTAL(9,$O$3026:$O3028)</f>
        <v>0</v>
      </c>
      <c r="T3028" s="231">
        <f>IFERROR(+Revisión_Avance_Periodo!$S3028/Revisión_Avance_Periodo!$R3028,0)</f>
        <v>0</v>
      </c>
      <c r="U3028" s="184"/>
      <c r="V3028" s="185"/>
      <c r="W3028" s="183"/>
      <c r="X3028" s="183"/>
      <c r="Y3028" s="183"/>
      <c r="Z3028" s="186"/>
      <c r="AA3028" s="187"/>
    </row>
    <row r="3029" spans="1:27" x14ac:dyDescent="0.25">
      <c r="A3029" s="94">
        <v>255</v>
      </c>
      <c r="B3029" s="96" t="str">
        <f>CONCATENATE(Revisión_Avance_Periodo!$C3029,";",Revisión_Avance_Periodo!$E3029,";",Revisión_Avance_Periodo!$I3029)</f>
        <v>OE1;PR_10;ACT_197</v>
      </c>
      <c r="C3029" s="180" t="s">
        <v>9</v>
      </c>
      <c r="D3029" s="181" t="str">
        <f>VLOOKUP(Revisión_Avance_Periodo!$C3029,Componentes_BD!$F$1:$G$5,2,FALSE)</f>
        <v>Fortalecer la Vigilancia.</v>
      </c>
      <c r="E3029" s="119" t="s">
        <v>12</v>
      </c>
      <c r="F3029" s="95">
        <v>11</v>
      </c>
      <c r="G3029" s="95" t="str">
        <f>VLOOKUP(Revisión_Avance_Periodo!$A3029,BD_Seguimiento_OAP_2019!$A$2:$G$294,7,FALSE)</f>
        <v>PAI</v>
      </c>
      <c r="H3029" s="95" t="str">
        <f>VLOOKUP(Revisión_Avance_Periodo!$A3029,BD_Seguimiento_OAP_2019!$A$2:$J$294,10,FALSE)</f>
        <v>PAI_08 - Mecanismos para Mejorar la Atención al Ciudadano</v>
      </c>
      <c r="I3029" s="95" t="s">
        <v>1927</v>
      </c>
      <c r="J3029" s="95" t="str">
        <f>VLOOKUP(Revisión_Avance_Periodo!$I3029,BD_Seguimiento_OAP_2019!$L:$M,2,FALSE)</f>
        <v>Planear y desarrollar actividades de capacitación relacionadas con el fortalecimiento de las competencias de los servidores públicos que atienden directamente a los ciudadanos</v>
      </c>
      <c r="K3029" s="119" t="s">
        <v>8</v>
      </c>
      <c r="L3029" s="172">
        <v>4.4642857142857152E-4</v>
      </c>
      <c r="M3029" s="182" t="s">
        <v>107</v>
      </c>
      <c r="N3029" s="190">
        <f>INDEX(BD_Seguimiento_OAP_2019!$AH$3:$AS$294,MATCH(Revisión_Avance_Periodo!$I3029,BD_Seguimiento_OAP_2019!$L$3:$L$294,0),MATCH(Revisión_Avance_Periodo!$M3029,BD_Seguimiento_OAP_2019!$AH$2:$AS$2,0))</f>
        <v>0</v>
      </c>
      <c r="O3029" s="190">
        <f>INDEX(BD_Seguimiento_OAP_2019!$AV$3:$BG$294,MATCH(Revisión_Avance_Periodo!$I3029,BD_Seguimiento_OAP_2019!$L$3:$L$294,0),MATCH(Revisión_Avance_Periodo!$M3029,BD_Seguimiento_OAP_2019!$AV$2:$BG$2,0))</f>
        <v>0</v>
      </c>
      <c r="P3029" s="175">
        <f t="shared" si="590"/>
        <v>0</v>
      </c>
      <c r="Q3029" s="182" t="str">
        <f>VLOOKUP(P3029,Tabla_Indicador_Gestion4[#All],3,TRUE)</f>
        <v>Por Ejecutar</v>
      </c>
      <c r="R3029" s="229">
        <f>SUBTOTAL(9,$N$3026:$N3029)</f>
        <v>0</v>
      </c>
      <c r="S3029" s="230">
        <f>SUBTOTAL(9,$O$3026:$O3029)</f>
        <v>0</v>
      </c>
      <c r="T3029" s="231">
        <f>IFERROR(+Revisión_Avance_Periodo!$S3029/Revisión_Avance_Periodo!$R3029,0)</f>
        <v>0</v>
      </c>
      <c r="U3029" s="184"/>
      <c r="V3029" s="185"/>
      <c r="W3029" s="183"/>
      <c r="X3029" s="183"/>
      <c r="Y3029" s="183"/>
      <c r="Z3029" s="186"/>
      <c r="AA3029" s="187"/>
    </row>
    <row r="3030" spans="1:27" x14ac:dyDescent="0.25">
      <c r="A3030" s="88">
        <v>255</v>
      </c>
      <c r="B3030" s="91" t="str">
        <f>CONCATENATE(Revisión_Avance_Periodo!$C3030,";",Revisión_Avance_Periodo!$E3030,";",Revisión_Avance_Periodo!$I3030)</f>
        <v>OE1;PR_10;ACT_197</v>
      </c>
      <c r="C3030" s="170" t="s">
        <v>9</v>
      </c>
      <c r="D3030" s="171" t="str">
        <f>VLOOKUP(Revisión_Avance_Periodo!$C3030,Componentes_BD!$F$1:$G$5,2,FALSE)</f>
        <v>Fortalecer la Vigilancia.</v>
      </c>
      <c r="E3030" s="106" t="s">
        <v>12</v>
      </c>
      <c r="F3030" s="89">
        <v>11</v>
      </c>
      <c r="G3030" s="89" t="str">
        <f>VLOOKUP(Revisión_Avance_Periodo!$A3030,BD_Seguimiento_OAP_2019!$A$2:$G$294,7,FALSE)</f>
        <v>PAI</v>
      </c>
      <c r="H3030" s="89" t="str">
        <f>VLOOKUP(Revisión_Avance_Periodo!$A3030,BD_Seguimiento_OAP_2019!$A$2:$J$294,10,FALSE)</f>
        <v>PAI_08 - Mecanismos para Mejorar la Atención al Ciudadano</v>
      </c>
      <c r="I3030" s="89" t="s">
        <v>1927</v>
      </c>
      <c r="J3030" s="89" t="str">
        <f>VLOOKUP(Revisión_Avance_Periodo!$I3030,BD_Seguimiento_OAP_2019!$L:$M,2,FALSE)</f>
        <v>Planear y desarrollar actividades de capacitación relacionadas con el fortalecimiento de las competencias de los servidores públicos que atienden directamente a los ciudadanos</v>
      </c>
      <c r="K3030" s="106" t="s">
        <v>8</v>
      </c>
      <c r="L3030" s="172">
        <v>4.4642857142857152E-4</v>
      </c>
      <c r="M3030" s="173" t="s">
        <v>108</v>
      </c>
      <c r="N3030" s="190">
        <f>INDEX(BD_Seguimiento_OAP_2019!$AH$3:$AS$294,MATCH(Revisión_Avance_Periodo!$I3030,BD_Seguimiento_OAP_2019!$L$3:$L$294,0),MATCH(Revisión_Avance_Periodo!$M3030,BD_Seguimiento_OAP_2019!$AH$2:$AS$2,0))</f>
        <v>0</v>
      </c>
      <c r="O3030" s="190">
        <f>INDEX(BD_Seguimiento_OAP_2019!$AV$3:$BG$294,MATCH(Revisión_Avance_Periodo!$I3030,BD_Seguimiento_OAP_2019!$L$3:$L$294,0),MATCH(Revisión_Avance_Periodo!$M3030,BD_Seguimiento_OAP_2019!$AV$2:$BG$2,0))</f>
        <v>0</v>
      </c>
      <c r="P3030" s="175">
        <f t="shared" si="590"/>
        <v>0</v>
      </c>
      <c r="Q3030" s="173" t="str">
        <f>VLOOKUP(P3030,Tabla_Indicador_Gestion4[#All],3,TRUE)</f>
        <v>Por Ejecutar</v>
      </c>
      <c r="R3030" s="229">
        <f>SUBTOTAL(9,$N$3026:$N3030)</f>
        <v>0</v>
      </c>
      <c r="S3030" s="230">
        <f>SUBTOTAL(9,$O$3026:$O3030)</f>
        <v>0</v>
      </c>
      <c r="T3030" s="231">
        <f>IFERROR(+Revisión_Avance_Periodo!$S3030/Revisión_Avance_Periodo!$R3030,0)</f>
        <v>0</v>
      </c>
      <c r="U3030" s="184"/>
      <c r="V3030" s="185"/>
      <c r="W3030" s="183"/>
      <c r="X3030" s="183"/>
      <c r="Y3030" s="183"/>
      <c r="Z3030" s="186"/>
      <c r="AA3030" s="187"/>
    </row>
    <row r="3031" spans="1:27" x14ac:dyDescent="0.25">
      <c r="A3031" s="94">
        <v>255</v>
      </c>
      <c r="B3031" s="96" t="str">
        <f>CONCATENATE(Revisión_Avance_Periodo!$C3031,";",Revisión_Avance_Periodo!$E3031,";",Revisión_Avance_Periodo!$I3031)</f>
        <v>OE1;PR_10;ACT_197</v>
      </c>
      <c r="C3031" s="180" t="s">
        <v>9</v>
      </c>
      <c r="D3031" s="181" t="str">
        <f>VLOOKUP(Revisión_Avance_Periodo!$C3031,Componentes_BD!$F$1:$G$5,2,FALSE)</f>
        <v>Fortalecer la Vigilancia.</v>
      </c>
      <c r="E3031" s="119" t="s">
        <v>12</v>
      </c>
      <c r="F3031" s="95">
        <v>11</v>
      </c>
      <c r="G3031" s="95" t="str">
        <f>VLOOKUP(Revisión_Avance_Periodo!$A3031,BD_Seguimiento_OAP_2019!$A$2:$G$294,7,FALSE)</f>
        <v>PAI</v>
      </c>
      <c r="H3031" s="95" t="str">
        <f>VLOOKUP(Revisión_Avance_Periodo!$A3031,BD_Seguimiento_OAP_2019!$A$2:$J$294,10,FALSE)</f>
        <v>PAI_08 - Mecanismos para Mejorar la Atención al Ciudadano</v>
      </c>
      <c r="I3031" s="95" t="s">
        <v>1927</v>
      </c>
      <c r="J3031" s="95" t="str">
        <f>VLOOKUP(Revisión_Avance_Periodo!$I3031,BD_Seguimiento_OAP_2019!$L:$M,2,FALSE)</f>
        <v>Planear y desarrollar actividades de capacitación relacionadas con el fortalecimiento de las competencias de los servidores públicos que atienden directamente a los ciudadanos</v>
      </c>
      <c r="K3031" s="119" t="s">
        <v>8</v>
      </c>
      <c r="L3031" s="172">
        <v>4.4642857142857152E-4</v>
      </c>
      <c r="M3031" s="182" t="s">
        <v>109</v>
      </c>
      <c r="N3031" s="190">
        <f>INDEX(BD_Seguimiento_OAP_2019!$AH$3:$AS$294,MATCH(Revisión_Avance_Periodo!$I3031,BD_Seguimiento_OAP_2019!$L$3:$L$294,0),MATCH(Revisión_Avance_Periodo!$M3031,BD_Seguimiento_OAP_2019!$AH$2:$AS$2,0))</f>
        <v>0</v>
      </c>
      <c r="O3031" s="190">
        <f>INDEX(BD_Seguimiento_OAP_2019!$AV$3:$BG$294,MATCH(Revisión_Avance_Periodo!$I3031,BD_Seguimiento_OAP_2019!$L$3:$L$294,0),MATCH(Revisión_Avance_Periodo!$M3031,BD_Seguimiento_OAP_2019!$AV$2:$BG$2,0))</f>
        <v>0</v>
      </c>
      <c r="P3031" s="175">
        <f t="shared" si="590"/>
        <v>0</v>
      </c>
      <c r="Q3031" s="182" t="str">
        <f>VLOOKUP(P3031,Tabla_Indicador_Gestion4[#All],3,TRUE)</f>
        <v>Por Ejecutar</v>
      </c>
      <c r="R3031" s="229">
        <f>SUBTOTAL(9,$N$3026:$N3031)</f>
        <v>0</v>
      </c>
      <c r="S3031" s="230">
        <f>SUBTOTAL(9,$O$3026:$O3031)</f>
        <v>0</v>
      </c>
      <c r="T3031" s="231">
        <f>IFERROR(+Revisión_Avance_Periodo!$S3031/Revisión_Avance_Periodo!$R3031,0)</f>
        <v>0</v>
      </c>
      <c r="U3031" s="184"/>
      <c r="V3031" s="185"/>
      <c r="W3031" s="183"/>
      <c r="X3031" s="183"/>
      <c r="Y3031" s="183"/>
      <c r="Z3031" s="186"/>
      <c r="AA3031" s="187"/>
    </row>
    <row r="3032" spans="1:27" x14ac:dyDescent="0.25">
      <c r="A3032" s="88">
        <v>255</v>
      </c>
      <c r="B3032" s="91" t="str">
        <f>CONCATENATE(Revisión_Avance_Periodo!$C3032,";",Revisión_Avance_Periodo!$E3032,";",Revisión_Avance_Periodo!$I3032)</f>
        <v>OE1;PR_10;ACT_197</v>
      </c>
      <c r="C3032" s="170" t="s">
        <v>9</v>
      </c>
      <c r="D3032" s="171" t="str">
        <f>VLOOKUP(Revisión_Avance_Periodo!$C3032,Componentes_BD!$F$1:$G$5,2,FALSE)</f>
        <v>Fortalecer la Vigilancia.</v>
      </c>
      <c r="E3032" s="106" t="s">
        <v>12</v>
      </c>
      <c r="F3032" s="89">
        <v>11</v>
      </c>
      <c r="G3032" s="89" t="str">
        <f>VLOOKUP(Revisión_Avance_Periodo!$A3032,BD_Seguimiento_OAP_2019!$A$2:$G$294,7,FALSE)</f>
        <v>PAI</v>
      </c>
      <c r="H3032" s="89" t="str">
        <f>VLOOKUP(Revisión_Avance_Periodo!$A3032,BD_Seguimiento_OAP_2019!$A$2:$J$294,10,FALSE)</f>
        <v>PAI_08 - Mecanismos para Mejorar la Atención al Ciudadano</v>
      </c>
      <c r="I3032" s="89" t="s">
        <v>1927</v>
      </c>
      <c r="J3032" s="89" t="str">
        <f>VLOOKUP(Revisión_Avance_Periodo!$I3032,BD_Seguimiento_OAP_2019!$L:$M,2,FALSE)</f>
        <v>Planear y desarrollar actividades de capacitación relacionadas con el fortalecimiento de las competencias de los servidores públicos que atienden directamente a los ciudadanos</v>
      </c>
      <c r="K3032" s="106" t="s">
        <v>8</v>
      </c>
      <c r="L3032" s="172">
        <v>4.4642857142857152E-4</v>
      </c>
      <c r="M3032" s="173" t="s">
        <v>110</v>
      </c>
      <c r="N3032" s="190">
        <f>INDEX(BD_Seguimiento_OAP_2019!$AH$3:$AS$294,MATCH(Revisión_Avance_Periodo!$I3032,BD_Seguimiento_OAP_2019!$L$3:$L$294,0),MATCH(Revisión_Avance_Periodo!$M3032,BD_Seguimiento_OAP_2019!$AH$2:$AS$2,0))</f>
        <v>0</v>
      </c>
      <c r="O3032" s="190">
        <f>INDEX(BD_Seguimiento_OAP_2019!$AV$3:$BG$294,MATCH(Revisión_Avance_Periodo!$I3032,BD_Seguimiento_OAP_2019!$L$3:$L$294,0),MATCH(Revisión_Avance_Periodo!$M3032,BD_Seguimiento_OAP_2019!$AV$2:$BG$2,0))</f>
        <v>0</v>
      </c>
      <c r="P3032" s="175">
        <f t="shared" si="590"/>
        <v>0</v>
      </c>
      <c r="Q3032" s="173" t="str">
        <f>VLOOKUP(P3032,Tabla_Indicador_Gestion4[#All],3,TRUE)</f>
        <v>Por Ejecutar</v>
      </c>
      <c r="R3032" s="229">
        <f>SUBTOTAL(9,$N$3026:$N3032)</f>
        <v>0</v>
      </c>
      <c r="S3032" s="230">
        <f>SUBTOTAL(9,$O$3026:$O3032)</f>
        <v>0</v>
      </c>
      <c r="T3032" s="231">
        <f>IFERROR(+Revisión_Avance_Periodo!$S3032/Revisión_Avance_Periodo!$R3032,0)</f>
        <v>0</v>
      </c>
      <c r="U3032" s="184"/>
      <c r="V3032" s="185"/>
      <c r="W3032" s="183"/>
      <c r="X3032" s="183"/>
      <c r="Y3032" s="183"/>
      <c r="Z3032" s="186"/>
      <c r="AA3032" s="187"/>
    </row>
    <row r="3033" spans="1:27" x14ac:dyDescent="0.25">
      <c r="A3033" s="94">
        <v>255</v>
      </c>
      <c r="B3033" s="96" t="str">
        <f>CONCATENATE(Revisión_Avance_Periodo!$C3033,";",Revisión_Avance_Periodo!$E3033,";",Revisión_Avance_Periodo!$I3033)</f>
        <v>OE1;PR_10;ACT_197</v>
      </c>
      <c r="C3033" s="180" t="s">
        <v>9</v>
      </c>
      <c r="D3033" s="181" t="str">
        <f>VLOOKUP(Revisión_Avance_Periodo!$C3033,Componentes_BD!$F$1:$G$5,2,FALSE)</f>
        <v>Fortalecer la Vigilancia.</v>
      </c>
      <c r="E3033" s="119" t="s">
        <v>12</v>
      </c>
      <c r="F3033" s="95">
        <v>11</v>
      </c>
      <c r="G3033" s="95" t="str">
        <f>VLOOKUP(Revisión_Avance_Periodo!$A3033,BD_Seguimiento_OAP_2019!$A$2:$G$294,7,FALSE)</f>
        <v>PAI</v>
      </c>
      <c r="H3033" s="95" t="str">
        <f>VLOOKUP(Revisión_Avance_Periodo!$A3033,BD_Seguimiento_OAP_2019!$A$2:$J$294,10,FALSE)</f>
        <v>PAI_08 - Mecanismos para Mejorar la Atención al Ciudadano</v>
      </c>
      <c r="I3033" s="95" t="s">
        <v>1927</v>
      </c>
      <c r="J3033" s="95" t="str">
        <f>VLOOKUP(Revisión_Avance_Periodo!$I3033,BD_Seguimiento_OAP_2019!$L:$M,2,FALSE)</f>
        <v>Planear y desarrollar actividades de capacitación relacionadas con el fortalecimiento de las competencias de los servidores públicos que atienden directamente a los ciudadanos</v>
      </c>
      <c r="K3033" s="119" t="s">
        <v>8</v>
      </c>
      <c r="L3033" s="172">
        <v>4.4642857142857152E-4</v>
      </c>
      <c r="M3033" s="182" t="s">
        <v>111</v>
      </c>
      <c r="N3033" s="190">
        <f>INDEX(BD_Seguimiento_OAP_2019!$AH$3:$AS$294,MATCH(Revisión_Avance_Periodo!$I3033,BD_Seguimiento_OAP_2019!$L$3:$L$294,0),MATCH(Revisión_Avance_Periodo!$M3033,BD_Seguimiento_OAP_2019!$AH$2:$AS$2,0))</f>
        <v>0</v>
      </c>
      <c r="O3033" s="190">
        <f>INDEX(BD_Seguimiento_OAP_2019!$AV$3:$BG$294,MATCH(Revisión_Avance_Periodo!$I3033,BD_Seguimiento_OAP_2019!$L$3:$L$294,0),MATCH(Revisión_Avance_Periodo!$M3033,BD_Seguimiento_OAP_2019!$AV$2:$BG$2,0))</f>
        <v>0</v>
      </c>
      <c r="P3033" s="175">
        <f t="shared" si="590"/>
        <v>0</v>
      </c>
      <c r="Q3033" s="182" t="str">
        <f>VLOOKUP(P3033,Tabla_Indicador_Gestion4[#All],3,TRUE)</f>
        <v>Por Ejecutar</v>
      </c>
      <c r="R3033" s="229">
        <f>SUBTOTAL(9,$N$3026:$N3033)</f>
        <v>0</v>
      </c>
      <c r="S3033" s="230">
        <f>SUBTOTAL(9,$O$3026:$O3033)</f>
        <v>0</v>
      </c>
      <c r="T3033" s="231">
        <f>IFERROR(+Revisión_Avance_Periodo!$S3033/Revisión_Avance_Periodo!$R3033,0)</f>
        <v>0</v>
      </c>
      <c r="U3033" s="184"/>
      <c r="V3033" s="185"/>
      <c r="W3033" s="183"/>
      <c r="X3033" s="183"/>
      <c r="Y3033" s="183"/>
      <c r="Z3033" s="186"/>
      <c r="AA3033" s="187"/>
    </row>
    <row r="3034" spans="1:27" x14ac:dyDescent="0.25">
      <c r="A3034" s="88">
        <v>255</v>
      </c>
      <c r="B3034" s="91" t="str">
        <f>CONCATENATE(Revisión_Avance_Periodo!$C3034,";",Revisión_Avance_Periodo!$E3034,";",Revisión_Avance_Periodo!$I3034)</f>
        <v>OE1;PR_10;ACT_197</v>
      </c>
      <c r="C3034" s="170" t="s">
        <v>9</v>
      </c>
      <c r="D3034" s="171" t="str">
        <f>VLOOKUP(Revisión_Avance_Periodo!$C3034,Componentes_BD!$F$1:$G$5,2,FALSE)</f>
        <v>Fortalecer la Vigilancia.</v>
      </c>
      <c r="E3034" s="106" t="s">
        <v>12</v>
      </c>
      <c r="F3034" s="89">
        <v>11</v>
      </c>
      <c r="G3034" s="89" t="str">
        <f>VLOOKUP(Revisión_Avance_Periodo!$A3034,BD_Seguimiento_OAP_2019!$A$2:$G$294,7,FALSE)</f>
        <v>PAI</v>
      </c>
      <c r="H3034" s="89" t="str">
        <f>VLOOKUP(Revisión_Avance_Periodo!$A3034,BD_Seguimiento_OAP_2019!$A$2:$J$294,10,FALSE)</f>
        <v>PAI_08 - Mecanismos para Mejorar la Atención al Ciudadano</v>
      </c>
      <c r="I3034" s="89" t="s">
        <v>1927</v>
      </c>
      <c r="J3034" s="89" t="str">
        <f>VLOOKUP(Revisión_Avance_Periodo!$I3034,BD_Seguimiento_OAP_2019!$L:$M,2,FALSE)</f>
        <v>Planear y desarrollar actividades de capacitación relacionadas con el fortalecimiento de las competencias de los servidores públicos que atienden directamente a los ciudadanos</v>
      </c>
      <c r="K3034" s="106" t="s">
        <v>8</v>
      </c>
      <c r="L3034" s="172">
        <v>4.4642857142857152E-4</v>
      </c>
      <c r="M3034" s="173" t="s">
        <v>112</v>
      </c>
      <c r="N3034" s="190">
        <f>INDEX(BD_Seguimiento_OAP_2019!$AH$3:$AS$294,MATCH(Revisión_Avance_Periodo!$I3034,BD_Seguimiento_OAP_2019!$L$3:$L$294,0),MATCH(Revisión_Avance_Periodo!$M3034,BD_Seguimiento_OAP_2019!$AH$2:$AS$2,0))</f>
        <v>1</v>
      </c>
      <c r="O3034" s="190">
        <f>INDEX(BD_Seguimiento_OAP_2019!$AV$3:$BG$294,MATCH(Revisión_Avance_Periodo!$I3034,BD_Seguimiento_OAP_2019!$L$3:$L$294,0),MATCH(Revisión_Avance_Periodo!$M3034,BD_Seguimiento_OAP_2019!$AV$2:$BG$2,0))</f>
        <v>0</v>
      </c>
      <c r="P3034" s="189">
        <f t="shared" si="588"/>
        <v>0</v>
      </c>
      <c r="Q3034" s="173" t="str">
        <f>VLOOKUP(P3034,Tabla_Indicador_Gestion4[#All],3,TRUE)</f>
        <v>Por Ejecutar</v>
      </c>
      <c r="R3034" s="229">
        <f>SUBTOTAL(9,$N$3026:$N3034)</f>
        <v>1</v>
      </c>
      <c r="S3034" s="230">
        <f>SUBTOTAL(9,$O$3026:$O3034)</f>
        <v>0</v>
      </c>
      <c r="T3034" s="231">
        <f>IFERROR(+Revisión_Avance_Periodo!$S3034/Revisión_Avance_Periodo!$R3034,0)</f>
        <v>0</v>
      </c>
      <c r="U3034" s="184"/>
      <c r="V3034" s="185"/>
      <c r="W3034" s="183"/>
      <c r="X3034" s="183"/>
      <c r="Y3034" s="183"/>
      <c r="Z3034" s="186"/>
      <c r="AA3034" s="187"/>
    </row>
    <row r="3035" spans="1:27" x14ac:dyDescent="0.25">
      <c r="A3035" s="94">
        <v>255</v>
      </c>
      <c r="B3035" s="96" t="str">
        <f>CONCATENATE(Revisión_Avance_Periodo!$C3035,";",Revisión_Avance_Periodo!$E3035,";",Revisión_Avance_Periodo!$I3035)</f>
        <v>OE1;PR_10;ACT_197</v>
      </c>
      <c r="C3035" s="180" t="s">
        <v>9</v>
      </c>
      <c r="D3035" s="181" t="str">
        <f>VLOOKUP(Revisión_Avance_Periodo!$C3035,Componentes_BD!$F$1:$G$5,2,FALSE)</f>
        <v>Fortalecer la Vigilancia.</v>
      </c>
      <c r="E3035" s="119" t="s">
        <v>12</v>
      </c>
      <c r="F3035" s="95">
        <v>11</v>
      </c>
      <c r="G3035" s="95" t="str">
        <f>VLOOKUP(Revisión_Avance_Periodo!$A3035,BD_Seguimiento_OAP_2019!$A$2:$G$294,7,FALSE)</f>
        <v>PAI</v>
      </c>
      <c r="H3035" s="95" t="str">
        <f>VLOOKUP(Revisión_Avance_Periodo!$A3035,BD_Seguimiento_OAP_2019!$A$2:$J$294,10,FALSE)</f>
        <v>PAI_08 - Mecanismos para Mejorar la Atención al Ciudadano</v>
      </c>
      <c r="I3035" s="95" t="s">
        <v>1927</v>
      </c>
      <c r="J3035" s="95" t="str">
        <f>VLOOKUP(Revisión_Avance_Periodo!$I3035,BD_Seguimiento_OAP_2019!$L:$M,2,FALSE)</f>
        <v>Planear y desarrollar actividades de capacitación relacionadas con el fortalecimiento de las competencias de los servidores públicos que atienden directamente a los ciudadanos</v>
      </c>
      <c r="K3035" s="119" t="s">
        <v>8</v>
      </c>
      <c r="L3035" s="172">
        <v>4.4642857142857152E-4</v>
      </c>
      <c r="M3035" s="182" t="s">
        <v>113</v>
      </c>
      <c r="N3035" s="190">
        <f>INDEX(BD_Seguimiento_OAP_2019!$AH$3:$AS$294,MATCH(Revisión_Avance_Periodo!$I3035,BD_Seguimiento_OAP_2019!$L$3:$L$294,0),MATCH(Revisión_Avance_Periodo!$M3035,BD_Seguimiento_OAP_2019!$AH$2:$AS$2,0))</f>
        <v>0</v>
      </c>
      <c r="O3035" s="190">
        <f>INDEX(BD_Seguimiento_OAP_2019!$AV$3:$BG$294,MATCH(Revisión_Avance_Periodo!$I3035,BD_Seguimiento_OAP_2019!$L$3:$L$294,0),MATCH(Revisión_Avance_Periodo!$M3035,BD_Seguimiento_OAP_2019!$AV$2:$BG$2,0))</f>
        <v>0</v>
      </c>
      <c r="P3035" s="175">
        <f t="shared" ref="P3035:P3045" si="592">IFERROR((O3035/N3035),0)</f>
        <v>0</v>
      </c>
      <c r="Q3035" s="182" t="str">
        <f>VLOOKUP(P3035,Tabla_Indicador_Gestion4[#All],3,TRUE)</f>
        <v>Por Ejecutar</v>
      </c>
      <c r="R3035" s="229">
        <f>SUBTOTAL(9,$N$3026:$N3035)</f>
        <v>1</v>
      </c>
      <c r="S3035" s="230">
        <f>SUBTOTAL(9,$O$3026:$O3035)</f>
        <v>0</v>
      </c>
      <c r="T3035" s="231">
        <f>IFERROR(+Revisión_Avance_Periodo!$S3035/Revisión_Avance_Periodo!$R3035,0)</f>
        <v>0</v>
      </c>
      <c r="U3035" s="184"/>
      <c r="V3035" s="185"/>
      <c r="W3035" s="183"/>
      <c r="X3035" s="183"/>
      <c r="Y3035" s="183"/>
      <c r="Z3035" s="186"/>
      <c r="AA3035" s="187"/>
    </row>
    <row r="3036" spans="1:27" x14ac:dyDescent="0.25">
      <c r="A3036" s="88">
        <v>255</v>
      </c>
      <c r="B3036" s="91" t="str">
        <f>CONCATENATE(Revisión_Avance_Periodo!$C3036,";",Revisión_Avance_Periodo!$E3036,";",Revisión_Avance_Periodo!$I3036)</f>
        <v>OE1;PR_10;ACT_197</v>
      </c>
      <c r="C3036" s="170" t="s">
        <v>9</v>
      </c>
      <c r="D3036" s="171" t="str">
        <f>VLOOKUP(Revisión_Avance_Periodo!$C3036,Componentes_BD!$F$1:$G$5,2,FALSE)</f>
        <v>Fortalecer la Vigilancia.</v>
      </c>
      <c r="E3036" s="106" t="s">
        <v>12</v>
      </c>
      <c r="F3036" s="89">
        <v>11</v>
      </c>
      <c r="G3036" s="89" t="str">
        <f>VLOOKUP(Revisión_Avance_Periodo!$A3036,BD_Seguimiento_OAP_2019!$A$2:$G$294,7,FALSE)</f>
        <v>PAI</v>
      </c>
      <c r="H3036" s="89" t="str">
        <f>VLOOKUP(Revisión_Avance_Periodo!$A3036,BD_Seguimiento_OAP_2019!$A$2:$J$294,10,FALSE)</f>
        <v>PAI_08 - Mecanismos para Mejorar la Atención al Ciudadano</v>
      </c>
      <c r="I3036" s="89" t="s">
        <v>1927</v>
      </c>
      <c r="J3036" s="89" t="str">
        <f>VLOOKUP(Revisión_Avance_Periodo!$I3036,BD_Seguimiento_OAP_2019!$L:$M,2,FALSE)</f>
        <v>Planear y desarrollar actividades de capacitación relacionadas con el fortalecimiento de las competencias de los servidores públicos que atienden directamente a los ciudadanos</v>
      </c>
      <c r="K3036" s="106" t="s">
        <v>8</v>
      </c>
      <c r="L3036" s="172">
        <v>4.4642857142857152E-4</v>
      </c>
      <c r="M3036" s="173" t="s">
        <v>114</v>
      </c>
      <c r="N3036" s="190">
        <f>INDEX(BD_Seguimiento_OAP_2019!$AH$3:$AS$294,MATCH(Revisión_Avance_Periodo!$I3036,BD_Seguimiento_OAP_2019!$L$3:$L$294,0),MATCH(Revisión_Avance_Periodo!$M3036,BD_Seguimiento_OAP_2019!$AH$2:$AS$2,0))</f>
        <v>0</v>
      </c>
      <c r="O3036" s="190">
        <f>INDEX(BD_Seguimiento_OAP_2019!$AV$3:$BG$294,MATCH(Revisión_Avance_Periodo!$I3036,BD_Seguimiento_OAP_2019!$L$3:$L$294,0),MATCH(Revisión_Avance_Periodo!$M3036,BD_Seguimiento_OAP_2019!$AV$2:$BG$2,0))</f>
        <v>0</v>
      </c>
      <c r="P3036" s="175">
        <f t="shared" si="592"/>
        <v>0</v>
      </c>
      <c r="Q3036" s="173" t="str">
        <f>VLOOKUP(P3036,Tabla_Indicador_Gestion4[#All],3,TRUE)</f>
        <v>Por Ejecutar</v>
      </c>
      <c r="R3036" s="229">
        <f>SUBTOTAL(9,$N$3026:$N3036)</f>
        <v>1</v>
      </c>
      <c r="S3036" s="230">
        <f>SUBTOTAL(9,$O$3026:$O3036)</f>
        <v>0</v>
      </c>
      <c r="T3036" s="231">
        <f>IFERROR(+Revisión_Avance_Periodo!$S3036/Revisión_Avance_Periodo!$R3036,0)</f>
        <v>0</v>
      </c>
      <c r="U3036" s="184"/>
      <c r="V3036" s="185"/>
      <c r="W3036" s="183"/>
      <c r="X3036" s="183"/>
      <c r="Y3036" s="183"/>
      <c r="Z3036" s="186"/>
      <c r="AA3036" s="187"/>
    </row>
    <row r="3037" spans="1:27" ht="15.75" thickBot="1" x14ac:dyDescent="0.3">
      <c r="A3037" s="94">
        <v>255</v>
      </c>
      <c r="B3037" s="96" t="str">
        <f>CONCATENATE(Revisión_Avance_Periodo!$C3037,";",Revisión_Avance_Periodo!$E3037,";",Revisión_Avance_Periodo!$I3037)</f>
        <v>OE1;PR_10;ACT_197</v>
      </c>
      <c r="C3037" s="180" t="s">
        <v>9</v>
      </c>
      <c r="D3037" s="181" t="str">
        <f>VLOOKUP(Revisión_Avance_Periodo!$C3037,Componentes_BD!$F$1:$G$5,2,FALSE)</f>
        <v>Fortalecer la Vigilancia.</v>
      </c>
      <c r="E3037" s="119" t="s">
        <v>12</v>
      </c>
      <c r="F3037" s="95">
        <v>11</v>
      </c>
      <c r="G3037" s="95" t="str">
        <f>VLOOKUP(Revisión_Avance_Periodo!$A3037,BD_Seguimiento_OAP_2019!$A$2:$G$294,7,FALSE)</f>
        <v>PAI</v>
      </c>
      <c r="H3037" s="95" t="str">
        <f>VLOOKUP(Revisión_Avance_Periodo!$A3037,BD_Seguimiento_OAP_2019!$A$2:$J$294,10,FALSE)</f>
        <v>PAI_08 - Mecanismos para Mejorar la Atención al Ciudadano</v>
      </c>
      <c r="I3037" s="95" t="s">
        <v>1927</v>
      </c>
      <c r="J3037" s="95" t="str">
        <f>VLOOKUP(Revisión_Avance_Periodo!$I3037,BD_Seguimiento_OAP_2019!$L:$M,2,FALSE)</f>
        <v>Planear y desarrollar actividades de capacitación relacionadas con el fortalecimiento de las competencias de los servidores públicos que atienden directamente a los ciudadanos</v>
      </c>
      <c r="K3037" s="119" t="s">
        <v>8</v>
      </c>
      <c r="L3037" s="172">
        <v>4.4642857142857152E-4</v>
      </c>
      <c r="M3037" s="182" t="s">
        <v>115</v>
      </c>
      <c r="N3037" s="190">
        <f>INDEX(BD_Seguimiento_OAP_2019!$AH$3:$AS$294,MATCH(Revisión_Avance_Periodo!$I3037,BD_Seguimiento_OAP_2019!$L$3:$L$294,0),MATCH(Revisión_Avance_Periodo!$M3037,BD_Seguimiento_OAP_2019!$AH$2:$AS$2,0))</f>
        <v>0</v>
      </c>
      <c r="O3037" s="190">
        <f>INDEX(BD_Seguimiento_OAP_2019!$AV$3:$BG$294,MATCH(Revisión_Avance_Periodo!$I3037,BD_Seguimiento_OAP_2019!$L$3:$L$294,0),MATCH(Revisión_Avance_Periodo!$M3037,BD_Seguimiento_OAP_2019!$AV$2:$BG$2,0))</f>
        <v>0</v>
      </c>
      <c r="P3037" s="175">
        <f t="shared" si="592"/>
        <v>0</v>
      </c>
      <c r="Q3037" s="182" t="str">
        <f>VLOOKUP(P3037,Tabla_Indicador_Gestion4[#All],3,TRUE)</f>
        <v>Por Ejecutar</v>
      </c>
      <c r="R3037" s="229">
        <f>SUBTOTAL(9,$N$3026:$N3037)</f>
        <v>1</v>
      </c>
      <c r="S3037" s="230">
        <f>SUBTOTAL(9,$O$3026:$O3037)</f>
        <v>0</v>
      </c>
      <c r="T3037" s="231">
        <f>IFERROR(+Revisión_Avance_Periodo!$S3037/Revisión_Avance_Periodo!$R3037,0)</f>
        <v>0</v>
      </c>
      <c r="U3037" s="184"/>
      <c r="V3037" s="185"/>
      <c r="W3037" s="183"/>
      <c r="X3037" s="183"/>
      <c r="Y3037" s="183"/>
      <c r="Z3037" s="186"/>
      <c r="AA3037" s="187"/>
    </row>
    <row r="3038" spans="1:27" x14ac:dyDescent="0.25">
      <c r="A3038" s="88">
        <v>256</v>
      </c>
      <c r="B3038" s="91" t="str">
        <f>CONCATENATE(Revisión_Avance_Periodo!$C3038,";",Revisión_Avance_Periodo!$E3038,";",Revisión_Avance_Periodo!$I3038)</f>
        <v>OE1;PR_10;ACT_198</v>
      </c>
      <c r="C3038" s="170" t="s">
        <v>9</v>
      </c>
      <c r="D3038" s="171" t="str">
        <f>VLOOKUP(Revisión_Avance_Periodo!$C3038,Componentes_BD!$F$1:$G$5,2,FALSE)</f>
        <v>Fortalecer la Vigilancia.</v>
      </c>
      <c r="E3038" s="106" t="s">
        <v>12</v>
      </c>
      <c r="F3038" s="89">
        <v>11</v>
      </c>
      <c r="G3038" s="89" t="str">
        <f>VLOOKUP(Revisión_Avance_Periodo!$A3038,BD_Seguimiento_OAP_2019!$A$2:$G$294,7,FALSE)</f>
        <v>PAI</v>
      </c>
      <c r="H3038" s="89" t="str">
        <f>VLOOKUP(Revisión_Avance_Periodo!$A3038,BD_Seguimiento_OAP_2019!$A$2:$J$294,10,FALSE)</f>
        <v>PAI_08 - Mecanismos para Mejorar la Atención al Ciudadano</v>
      </c>
      <c r="I3038" s="89" t="s">
        <v>1931</v>
      </c>
      <c r="J3038" s="89" t="str">
        <f>VLOOKUP(Revisión_Avance_Periodo!$I3038,BD_Seguimiento_OAP_2019!$L:$M,2,FALSE)</f>
        <v>Planear y desarrollar actividades de capacitación relacionadas con el fortalecimiento de la cultura de transparencia y cero tolerancia de la corrupción, a través de herramientas presenciales y no presenciales</v>
      </c>
      <c r="K3038" s="106" t="s">
        <v>8</v>
      </c>
      <c r="L3038" s="172">
        <v>4.4642857142857152E-4</v>
      </c>
      <c r="M3038" s="173" t="s">
        <v>104</v>
      </c>
      <c r="N3038" s="190">
        <f>INDEX(BD_Seguimiento_OAP_2019!$AH$3:$AS$294,MATCH(Revisión_Avance_Periodo!$I3038,BD_Seguimiento_OAP_2019!$L$3:$L$294,0),MATCH(Revisión_Avance_Periodo!$M3038,BD_Seguimiento_OAP_2019!$AH$2:$AS$2,0))</f>
        <v>0</v>
      </c>
      <c r="O3038" s="190">
        <f>INDEX(BD_Seguimiento_OAP_2019!$AV$3:$BG$294,MATCH(Revisión_Avance_Periodo!$I3038,BD_Seguimiento_OAP_2019!$L$3:$L$294,0),MATCH(Revisión_Avance_Periodo!$M3038,BD_Seguimiento_OAP_2019!$AV$2:$BG$2,0))</f>
        <v>0</v>
      </c>
      <c r="P3038" s="175">
        <f t="shared" si="592"/>
        <v>0</v>
      </c>
      <c r="Q3038" s="173" t="str">
        <f>VLOOKUP(P3038,Tabla_Indicador_Gestion4[#All],3,TRUE)</f>
        <v>Por Ejecutar</v>
      </c>
      <c r="R3038" s="232">
        <f>SUBTOTAL(9,$N$3038:$N3038)</f>
        <v>0</v>
      </c>
      <c r="S3038" s="233">
        <f>SUBTOTAL(9,$O$3038:$O3038)</f>
        <v>0</v>
      </c>
      <c r="T3038" s="234">
        <f>IFERROR(+Revisión_Avance_Periodo!$S3038/Revisión_Avance_Periodo!$R3038,0)</f>
        <v>0</v>
      </c>
      <c r="U3038" s="191">
        <f>SUBTOTAL(9,N3038:N3049)</f>
        <v>1</v>
      </c>
      <c r="V3038" s="192">
        <f>SUBTOTAL(9,O3038:O3049)</f>
        <v>0</v>
      </c>
      <c r="W3038" s="176">
        <f t="shared" ref="W3038" si="593">+V3038/U3038</f>
        <v>0</v>
      </c>
      <c r="X3038" s="176"/>
      <c r="Y3038" s="176">
        <f>100%-Revisión_Avance_Periodo!$W3038</f>
        <v>1</v>
      </c>
      <c r="Z3038" s="178" t="str">
        <f>VLOOKUP(W3038,Tabla_Indicador_Gestion4[],3,TRUE)</f>
        <v>Por Ejecutar</v>
      </c>
      <c r="AA3038" s="179">
        <f>Revisión_Avance_Periodo!$W3038*Revisión_Avance_Periodo!$L3038</f>
        <v>0</v>
      </c>
    </row>
    <row r="3039" spans="1:27" x14ac:dyDescent="0.25">
      <c r="A3039" s="94">
        <v>256</v>
      </c>
      <c r="B3039" s="96" t="str">
        <f>CONCATENATE(Revisión_Avance_Periodo!$C3039,";",Revisión_Avance_Periodo!$E3039,";",Revisión_Avance_Periodo!$I3039)</f>
        <v>OE1;PR_10;ACT_198</v>
      </c>
      <c r="C3039" s="180" t="s">
        <v>9</v>
      </c>
      <c r="D3039" s="181" t="str">
        <f>VLOOKUP(Revisión_Avance_Periodo!$C3039,Componentes_BD!$F$1:$G$5,2,FALSE)</f>
        <v>Fortalecer la Vigilancia.</v>
      </c>
      <c r="E3039" s="119" t="s">
        <v>12</v>
      </c>
      <c r="F3039" s="95">
        <v>11</v>
      </c>
      <c r="G3039" s="95" t="str">
        <f>VLOOKUP(Revisión_Avance_Periodo!$A3039,BD_Seguimiento_OAP_2019!$A$2:$G$294,7,FALSE)</f>
        <v>PAI</v>
      </c>
      <c r="H3039" s="95" t="str">
        <f>VLOOKUP(Revisión_Avance_Periodo!$A3039,BD_Seguimiento_OAP_2019!$A$2:$J$294,10,FALSE)</f>
        <v>PAI_08 - Mecanismos para Mejorar la Atención al Ciudadano</v>
      </c>
      <c r="I3039" s="95" t="s">
        <v>1931</v>
      </c>
      <c r="J3039" s="95" t="str">
        <f>VLOOKUP(Revisión_Avance_Periodo!$I3039,BD_Seguimiento_OAP_2019!$L:$M,2,FALSE)</f>
        <v>Planear y desarrollar actividades de capacitación relacionadas con el fortalecimiento de la cultura de transparencia y cero tolerancia de la corrupción, a través de herramientas presenciales y no presenciales</v>
      </c>
      <c r="K3039" s="119" t="s">
        <v>8</v>
      </c>
      <c r="L3039" s="172">
        <v>4.4642857142857152E-4</v>
      </c>
      <c r="M3039" s="182" t="s">
        <v>105</v>
      </c>
      <c r="N3039" s="190">
        <f>INDEX(BD_Seguimiento_OAP_2019!$AH$3:$AS$294,MATCH(Revisión_Avance_Periodo!$I3039,BD_Seguimiento_OAP_2019!$L$3:$L$294,0),MATCH(Revisión_Avance_Periodo!$M3039,BD_Seguimiento_OAP_2019!$AH$2:$AS$2,0))</f>
        <v>0</v>
      </c>
      <c r="O3039" s="190">
        <f>INDEX(BD_Seguimiento_OAP_2019!$AV$3:$BG$294,MATCH(Revisión_Avance_Periodo!$I3039,BD_Seguimiento_OAP_2019!$L$3:$L$294,0),MATCH(Revisión_Avance_Periodo!$M3039,BD_Seguimiento_OAP_2019!$AV$2:$BG$2,0))</f>
        <v>0</v>
      </c>
      <c r="P3039" s="175">
        <f t="shared" si="592"/>
        <v>0</v>
      </c>
      <c r="Q3039" s="182" t="str">
        <f>VLOOKUP(P3039,Tabla_Indicador_Gestion4[#All],3,TRUE)</f>
        <v>Por Ejecutar</v>
      </c>
      <c r="R3039" s="229">
        <f>SUBTOTAL(9,$N$3038:$N3039)</f>
        <v>0</v>
      </c>
      <c r="S3039" s="230">
        <f>SUBTOTAL(9,$O$3038:$O3039)</f>
        <v>0</v>
      </c>
      <c r="T3039" s="231">
        <f>IFERROR(+Revisión_Avance_Periodo!$S3039/Revisión_Avance_Periodo!$R3039,0)</f>
        <v>0</v>
      </c>
      <c r="U3039" s="184"/>
      <c r="V3039" s="185"/>
      <c r="W3039" s="183"/>
      <c r="X3039" s="183"/>
      <c r="Y3039" s="183"/>
      <c r="Z3039" s="186"/>
      <c r="AA3039" s="187"/>
    </row>
    <row r="3040" spans="1:27" x14ac:dyDescent="0.25">
      <c r="A3040" s="88">
        <v>256</v>
      </c>
      <c r="B3040" s="91" t="str">
        <f>CONCATENATE(Revisión_Avance_Periodo!$C3040,";",Revisión_Avance_Periodo!$E3040,";",Revisión_Avance_Periodo!$I3040)</f>
        <v>OE1;PR_10;ACT_198</v>
      </c>
      <c r="C3040" s="170" t="s">
        <v>9</v>
      </c>
      <c r="D3040" s="171" t="str">
        <f>VLOOKUP(Revisión_Avance_Periodo!$C3040,Componentes_BD!$F$1:$G$5,2,FALSE)</f>
        <v>Fortalecer la Vigilancia.</v>
      </c>
      <c r="E3040" s="106" t="s">
        <v>12</v>
      </c>
      <c r="F3040" s="89">
        <v>11</v>
      </c>
      <c r="G3040" s="89" t="str">
        <f>VLOOKUP(Revisión_Avance_Periodo!$A3040,BD_Seguimiento_OAP_2019!$A$2:$G$294,7,FALSE)</f>
        <v>PAI</v>
      </c>
      <c r="H3040" s="89" t="str">
        <f>VLOOKUP(Revisión_Avance_Periodo!$A3040,BD_Seguimiento_OAP_2019!$A$2:$J$294,10,FALSE)</f>
        <v>PAI_08 - Mecanismos para Mejorar la Atención al Ciudadano</v>
      </c>
      <c r="I3040" s="89" t="s">
        <v>1931</v>
      </c>
      <c r="J3040" s="89" t="str">
        <f>VLOOKUP(Revisión_Avance_Periodo!$I3040,BD_Seguimiento_OAP_2019!$L:$M,2,FALSE)</f>
        <v>Planear y desarrollar actividades de capacitación relacionadas con el fortalecimiento de la cultura de transparencia y cero tolerancia de la corrupción, a través de herramientas presenciales y no presenciales</v>
      </c>
      <c r="K3040" s="106" t="s">
        <v>8</v>
      </c>
      <c r="L3040" s="172">
        <v>4.4642857142857152E-4</v>
      </c>
      <c r="M3040" s="173" t="s">
        <v>106</v>
      </c>
      <c r="N3040" s="190">
        <f>INDEX(BD_Seguimiento_OAP_2019!$AH$3:$AS$294,MATCH(Revisión_Avance_Periodo!$I3040,BD_Seguimiento_OAP_2019!$L$3:$L$294,0),MATCH(Revisión_Avance_Periodo!$M3040,BD_Seguimiento_OAP_2019!$AH$2:$AS$2,0))</f>
        <v>0</v>
      </c>
      <c r="O3040" s="190">
        <f>INDEX(BD_Seguimiento_OAP_2019!$AV$3:$BG$294,MATCH(Revisión_Avance_Periodo!$I3040,BD_Seguimiento_OAP_2019!$L$3:$L$294,0),MATCH(Revisión_Avance_Periodo!$M3040,BD_Seguimiento_OAP_2019!$AV$2:$BG$2,0))</f>
        <v>0</v>
      </c>
      <c r="P3040" s="175">
        <f t="shared" si="592"/>
        <v>0</v>
      </c>
      <c r="Q3040" s="173" t="str">
        <f>VLOOKUP(P3040,Tabla_Indicador_Gestion4[#All],3,TRUE)</f>
        <v>Por Ejecutar</v>
      </c>
      <c r="R3040" s="229">
        <f>SUBTOTAL(9,$N$3038:$N3040)</f>
        <v>0</v>
      </c>
      <c r="S3040" s="230">
        <f>SUBTOTAL(9,$O$3038:$O3040)</f>
        <v>0</v>
      </c>
      <c r="T3040" s="231">
        <f>IFERROR(+Revisión_Avance_Periodo!$S3040/Revisión_Avance_Periodo!$R3040,0)</f>
        <v>0</v>
      </c>
      <c r="U3040" s="184"/>
      <c r="V3040" s="185"/>
      <c r="W3040" s="183"/>
      <c r="X3040" s="183"/>
      <c r="Y3040" s="183"/>
      <c r="Z3040" s="186"/>
      <c r="AA3040" s="187"/>
    </row>
    <row r="3041" spans="1:27" x14ac:dyDescent="0.25">
      <c r="A3041" s="94">
        <v>256</v>
      </c>
      <c r="B3041" s="96" t="str">
        <f>CONCATENATE(Revisión_Avance_Periodo!$C3041,";",Revisión_Avance_Periodo!$E3041,";",Revisión_Avance_Periodo!$I3041)</f>
        <v>OE1;PR_10;ACT_198</v>
      </c>
      <c r="C3041" s="180" t="s">
        <v>9</v>
      </c>
      <c r="D3041" s="181" t="str">
        <f>VLOOKUP(Revisión_Avance_Periodo!$C3041,Componentes_BD!$F$1:$G$5,2,FALSE)</f>
        <v>Fortalecer la Vigilancia.</v>
      </c>
      <c r="E3041" s="119" t="s">
        <v>12</v>
      </c>
      <c r="F3041" s="95">
        <v>11</v>
      </c>
      <c r="G3041" s="95" t="str">
        <f>VLOOKUP(Revisión_Avance_Periodo!$A3041,BD_Seguimiento_OAP_2019!$A$2:$G$294,7,FALSE)</f>
        <v>PAI</v>
      </c>
      <c r="H3041" s="95" t="str">
        <f>VLOOKUP(Revisión_Avance_Periodo!$A3041,BD_Seguimiento_OAP_2019!$A$2:$J$294,10,FALSE)</f>
        <v>PAI_08 - Mecanismos para Mejorar la Atención al Ciudadano</v>
      </c>
      <c r="I3041" s="95" t="s">
        <v>1931</v>
      </c>
      <c r="J3041" s="95" t="str">
        <f>VLOOKUP(Revisión_Avance_Periodo!$I3041,BD_Seguimiento_OAP_2019!$L:$M,2,FALSE)</f>
        <v>Planear y desarrollar actividades de capacitación relacionadas con el fortalecimiento de la cultura de transparencia y cero tolerancia de la corrupción, a través de herramientas presenciales y no presenciales</v>
      </c>
      <c r="K3041" s="119" t="s">
        <v>8</v>
      </c>
      <c r="L3041" s="172">
        <v>4.4642857142857152E-4</v>
      </c>
      <c r="M3041" s="182" t="s">
        <v>107</v>
      </c>
      <c r="N3041" s="190">
        <f>INDEX(BD_Seguimiento_OAP_2019!$AH$3:$AS$294,MATCH(Revisión_Avance_Periodo!$I3041,BD_Seguimiento_OAP_2019!$L$3:$L$294,0),MATCH(Revisión_Avance_Periodo!$M3041,BD_Seguimiento_OAP_2019!$AH$2:$AS$2,0))</f>
        <v>0</v>
      </c>
      <c r="O3041" s="190">
        <f>INDEX(BD_Seguimiento_OAP_2019!$AV$3:$BG$294,MATCH(Revisión_Avance_Periodo!$I3041,BD_Seguimiento_OAP_2019!$L$3:$L$294,0),MATCH(Revisión_Avance_Periodo!$M3041,BD_Seguimiento_OAP_2019!$AV$2:$BG$2,0))</f>
        <v>0</v>
      </c>
      <c r="P3041" s="175">
        <f t="shared" si="592"/>
        <v>0</v>
      </c>
      <c r="Q3041" s="182" t="str">
        <f>VLOOKUP(P3041,Tabla_Indicador_Gestion4[#All],3,TRUE)</f>
        <v>Por Ejecutar</v>
      </c>
      <c r="R3041" s="229">
        <f>SUBTOTAL(9,$N$3038:$N3041)</f>
        <v>0</v>
      </c>
      <c r="S3041" s="230">
        <f>SUBTOTAL(9,$O$3038:$O3041)</f>
        <v>0</v>
      </c>
      <c r="T3041" s="231">
        <f>IFERROR(+Revisión_Avance_Periodo!$S3041/Revisión_Avance_Periodo!$R3041,0)</f>
        <v>0</v>
      </c>
      <c r="U3041" s="184"/>
      <c r="V3041" s="185"/>
      <c r="W3041" s="183"/>
      <c r="X3041" s="183"/>
      <c r="Y3041" s="183"/>
      <c r="Z3041" s="186"/>
      <c r="AA3041" s="187"/>
    </row>
    <row r="3042" spans="1:27" x14ac:dyDescent="0.25">
      <c r="A3042" s="88">
        <v>256</v>
      </c>
      <c r="B3042" s="91" t="str">
        <f>CONCATENATE(Revisión_Avance_Periodo!$C3042,";",Revisión_Avance_Periodo!$E3042,";",Revisión_Avance_Periodo!$I3042)</f>
        <v>OE1;PR_10;ACT_198</v>
      </c>
      <c r="C3042" s="170" t="s">
        <v>9</v>
      </c>
      <c r="D3042" s="171" t="str">
        <f>VLOOKUP(Revisión_Avance_Periodo!$C3042,Componentes_BD!$F$1:$G$5,2,FALSE)</f>
        <v>Fortalecer la Vigilancia.</v>
      </c>
      <c r="E3042" s="106" t="s">
        <v>12</v>
      </c>
      <c r="F3042" s="89">
        <v>11</v>
      </c>
      <c r="G3042" s="89" t="str">
        <f>VLOOKUP(Revisión_Avance_Periodo!$A3042,BD_Seguimiento_OAP_2019!$A$2:$G$294,7,FALSE)</f>
        <v>PAI</v>
      </c>
      <c r="H3042" s="89" t="str">
        <f>VLOOKUP(Revisión_Avance_Periodo!$A3042,BD_Seguimiento_OAP_2019!$A$2:$J$294,10,FALSE)</f>
        <v>PAI_08 - Mecanismos para Mejorar la Atención al Ciudadano</v>
      </c>
      <c r="I3042" s="89" t="s">
        <v>1931</v>
      </c>
      <c r="J3042" s="89" t="str">
        <f>VLOOKUP(Revisión_Avance_Periodo!$I3042,BD_Seguimiento_OAP_2019!$L:$M,2,FALSE)</f>
        <v>Planear y desarrollar actividades de capacitación relacionadas con el fortalecimiento de la cultura de transparencia y cero tolerancia de la corrupción, a través de herramientas presenciales y no presenciales</v>
      </c>
      <c r="K3042" s="106" t="s">
        <v>8</v>
      </c>
      <c r="L3042" s="172">
        <v>4.4642857142857152E-4</v>
      </c>
      <c r="M3042" s="173" t="s">
        <v>108</v>
      </c>
      <c r="N3042" s="190">
        <f>INDEX(BD_Seguimiento_OAP_2019!$AH$3:$AS$294,MATCH(Revisión_Avance_Periodo!$I3042,BD_Seguimiento_OAP_2019!$L$3:$L$294,0),MATCH(Revisión_Avance_Periodo!$M3042,BD_Seguimiento_OAP_2019!$AH$2:$AS$2,0))</f>
        <v>0</v>
      </c>
      <c r="O3042" s="190">
        <f>INDEX(BD_Seguimiento_OAP_2019!$AV$3:$BG$294,MATCH(Revisión_Avance_Periodo!$I3042,BD_Seguimiento_OAP_2019!$L$3:$L$294,0),MATCH(Revisión_Avance_Periodo!$M3042,BD_Seguimiento_OAP_2019!$AV$2:$BG$2,0))</f>
        <v>0</v>
      </c>
      <c r="P3042" s="175">
        <f t="shared" si="592"/>
        <v>0</v>
      </c>
      <c r="Q3042" s="173" t="str">
        <f>VLOOKUP(P3042,Tabla_Indicador_Gestion4[#All],3,TRUE)</f>
        <v>Por Ejecutar</v>
      </c>
      <c r="R3042" s="229">
        <f>SUBTOTAL(9,$N$3038:$N3042)</f>
        <v>0</v>
      </c>
      <c r="S3042" s="230">
        <f>SUBTOTAL(9,$O$3038:$O3042)</f>
        <v>0</v>
      </c>
      <c r="T3042" s="231">
        <f>IFERROR(+Revisión_Avance_Periodo!$S3042/Revisión_Avance_Periodo!$R3042,0)</f>
        <v>0</v>
      </c>
      <c r="U3042" s="184"/>
      <c r="V3042" s="185"/>
      <c r="W3042" s="183"/>
      <c r="X3042" s="183"/>
      <c r="Y3042" s="183"/>
      <c r="Z3042" s="186"/>
      <c r="AA3042" s="187"/>
    </row>
    <row r="3043" spans="1:27" x14ac:dyDescent="0.25">
      <c r="A3043" s="94">
        <v>256</v>
      </c>
      <c r="B3043" s="96" t="str">
        <f>CONCATENATE(Revisión_Avance_Periodo!$C3043,";",Revisión_Avance_Periodo!$E3043,";",Revisión_Avance_Periodo!$I3043)</f>
        <v>OE1;PR_10;ACT_198</v>
      </c>
      <c r="C3043" s="180" t="s">
        <v>9</v>
      </c>
      <c r="D3043" s="181" t="str">
        <f>VLOOKUP(Revisión_Avance_Periodo!$C3043,Componentes_BD!$F$1:$G$5,2,FALSE)</f>
        <v>Fortalecer la Vigilancia.</v>
      </c>
      <c r="E3043" s="119" t="s">
        <v>12</v>
      </c>
      <c r="F3043" s="95">
        <v>11</v>
      </c>
      <c r="G3043" s="95" t="str">
        <f>VLOOKUP(Revisión_Avance_Periodo!$A3043,BD_Seguimiento_OAP_2019!$A$2:$G$294,7,FALSE)</f>
        <v>PAI</v>
      </c>
      <c r="H3043" s="95" t="str">
        <f>VLOOKUP(Revisión_Avance_Periodo!$A3043,BD_Seguimiento_OAP_2019!$A$2:$J$294,10,FALSE)</f>
        <v>PAI_08 - Mecanismos para Mejorar la Atención al Ciudadano</v>
      </c>
      <c r="I3043" s="95" t="s">
        <v>1931</v>
      </c>
      <c r="J3043" s="95" t="str">
        <f>VLOOKUP(Revisión_Avance_Periodo!$I3043,BD_Seguimiento_OAP_2019!$L:$M,2,FALSE)</f>
        <v>Planear y desarrollar actividades de capacitación relacionadas con el fortalecimiento de la cultura de transparencia y cero tolerancia de la corrupción, a través de herramientas presenciales y no presenciales</v>
      </c>
      <c r="K3043" s="119" t="s">
        <v>8</v>
      </c>
      <c r="L3043" s="172">
        <v>4.4642857142857152E-4</v>
      </c>
      <c r="M3043" s="182" t="s">
        <v>109</v>
      </c>
      <c r="N3043" s="190">
        <f>INDEX(BD_Seguimiento_OAP_2019!$AH$3:$AS$294,MATCH(Revisión_Avance_Periodo!$I3043,BD_Seguimiento_OAP_2019!$L$3:$L$294,0),MATCH(Revisión_Avance_Periodo!$M3043,BD_Seguimiento_OAP_2019!$AH$2:$AS$2,0))</f>
        <v>0</v>
      </c>
      <c r="O3043" s="190">
        <f>INDEX(BD_Seguimiento_OAP_2019!$AV$3:$BG$294,MATCH(Revisión_Avance_Periodo!$I3043,BD_Seguimiento_OAP_2019!$L$3:$L$294,0),MATCH(Revisión_Avance_Periodo!$M3043,BD_Seguimiento_OAP_2019!$AV$2:$BG$2,0))</f>
        <v>0</v>
      </c>
      <c r="P3043" s="175">
        <f t="shared" si="592"/>
        <v>0</v>
      </c>
      <c r="Q3043" s="182" t="str">
        <f>VLOOKUP(P3043,Tabla_Indicador_Gestion4[#All],3,TRUE)</f>
        <v>Por Ejecutar</v>
      </c>
      <c r="R3043" s="229">
        <f>SUBTOTAL(9,$N$3038:$N3043)</f>
        <v>0</v>
      </c>
      <c r="S3043" s="230">
        <f>SUBTOTAL(9,$O$3038:$O3043)</f>
        <v>0</v>
      </c>
      <c r="T3043" s="231">
        <f>IFERROR(+Revisión_Avance_Periodo!$S3043/Revisión_Avance_Periodo!$R3043,0)</f>
        <v>0</v>
      </c>
      <c r="U3043" s="184"/>
      <c r="V3043" s="185"/>
      <c r="W3043" s="183"/>
      <c r="X3043" s="183"/>
      <c r="Y3043" s="183"/>
      <c r="Z3043" s="186"/>
      <c r="AA3043" s="187"/>
    </row>
    <row r="3044" spans="1:27" x14ac:dyDescent="0.25">
      <c r="A3044" s="88">
        <v>256</v>
      </c>
      <c r="B3044" s="91" t="str">
        <f>CONCATENATE(Revisión_Avance_Periodo!$C3044,";",Revisión_Avance_Periodo!$E3044,";",Revisión_Avance_Periodo!$I3044)</f>
        <v>OE1;PR_10;ACT_198</v>
      </c>
      <c r="C3044" s="170" t="s">
        <v>9</v>
      </c>
      <c r="D3044" s="171" t="str">
        <f>VLOOKUP(Revisión_Avance_Periodo!$C3044,Componentes_BD!$F$1:$G$5,2,FALSE)</f>
        <v>Fortalecer la Vigilancia.</v>
      </c>
      <c r="E3044" s="106" t="s">
        <v>12</v>
      </c>
      <c r="F3044" s="89">
        <v>11</v>
      </c>
      <c r="G3044" s="89" t="str">
        <f>VLOOKUP(Revisión_Avance_Periodo!$A3044,BD_Seguimiento_OAP_2019!$A$2:$G$294,7,FALSE)</f>
        <v>PAI</v>
      </c>
      <c r="H3044" s="89" t="str">
        <f>VLOOKUP(Revisión_Avance_Periodo!$A3044,BD_Seguimiento_OAP_2019!$A$2:$J$294,10,FALSE)</f>
        <v>PAI_08 - Mecanismos para Mejorar la Atención al Ciudadano</v>
      </c>
      <c r="I3044" s="89" t="s">
        <v>1931</v>
      </c>
      <c r="J3044" s="89" t="str">
        <f>VLOOKUP(Revisión_Avance_Periodo!$I3044,BD_Seguimiento_OAP_2019!$L:$M,2,FALSE)</f>
        <v>Planear y desarrollar actividades de capacitación relacionadas con el fortalecimiento de la cultura de transparencia y cero tolerancia de la corrupción, a través de herramientas presenciales y no presenciales</v>
      </c>
      <c r="K3044" s="106" t="s">
        <v>8</v>
      </c>
      <c r="L3044" s="172">
        <v>4.4642857142857152E-4</v>
      </c>
      <c r="M3044" s="173" t="s">
        <v>110</v>
      </c>
      <c r="N3044" s="190">
        <f>INDEX(BD_Seguimiento_OAP_2019!$AH$3:$AS$294,MATCH(Revisión_Avance_Periodo!$I3044,BD_Seguimiento_OAP_2019!$L$3:$L$294,0),MATCH(Revisión_Avance_Periodo!$M3044,BD_Seguimiento_OAP_2019!$AH$2:$AS$2,0))</f>
        <v>0</v>
      </c>
      <c r="O3044" s="190">
        <f>INDEX(BD_Seguimiento_OAP_2019!$AV$3:$BG$294,MATCH(Revisión_Avance_Periodo!$I3044,BD_Seguimiento_OAP_2019!$L$3:$L$294,0),MATCH(Revisión_Avance_Periodo!$M3044,BD_Seguimiento_OAP_2019!$AV$2:$BG$2,0))</f>
        <v>0</v>
      </c>
      <c r="P3044" s="175">
        <f t="shared" si="592"/>
        <v>0</v>
      </c>
      <c r="Q3044" s="173" t="str">
        <f>VLOOKUP(P3044,Tabla_Indicador_Gestion4[#All],3,TRUE)</f>
        <v>Por Ejecutar</v>
      </c>
      <c r="R3044" s="229">
        <f>SUBTOTAL(9,$N$3038:$N3044)</f>
        <v>0</v>
      </c>
      <c r="S3044" s="230">
        <f>SUBTOTAL(9,$O$3038:$O3044)</f>
        <v>0</v>
      </c>
      <c r="T3044" s="231">
        <f>IFERROR(+Revisión_Avance_Periodo!$S3044/Revisión_Avance_Periodo!$R3044,0)</f>
        <v>0</v>
      </c>
      <c r="U3044" s="184"/>
      <c r="V3044" s="185"/>
      <c r="W3044" s="183"/>
      <c r="X3044" s="183"/>
      <c r="Y3044" s="183"/>
      <c r="Z3044" s="186"/>
      <c r="AA3044" s="187"/>
    </row>
    <row r="3045" spans="1:27" x14ac:dyDescent="0.25">
      <c r="A3045" s="94">
        <v>256</v>
      </c>
      <c r="B3045" s="96" t="str">
        <f>CONCATENATE(Revisión_Avance_Periodo!$C3045,";",Revisión_Avance_Periodo!$E3045,";",Revisión_Avance_Periodo!$I3045)</f>
        <v>OE1;PR_10;ACT_198</v>
      </c>
      <c r="C3045" s="180" t="s">
        <v>9</v>
      </c>
      <c r="D3045" s="181" t="str">
        <f>VLOOKUP(Revisión_Avance_Periodo!$C3045,Componentes_BD!$F$1:$G$5,2,FALSE)</f>
        <v>Fortalecer la Vigilancia.</v>
      </c>
      <c r="E3045" s="119" t="s">
        <v>12</v>
      </c>
      <c r="F3045" s="95">
        <v>11</v>
      </c>
      <c r="G3045" s="95" t="str">
        <f>VLOOKUP(Revisión_Avance_Periodo!$A3045,BD_Seguimiento_OAP_2019!$A$2:$G$294,7,FALSE)</f>
        <v>PAI</v>
      </c>
      <c r="H3045" s="95" t="str">
        <f>VLOOKUP(Revisión_Avance_Periodo!$A3045,BD_Seguimiento_OAP_2019!$A$2:$J$294,10,FALSE)</f>
        <v>PAI_08 - Mecanismos para Mejorar la Atención al Ciudadano</v>
      </c>
      <c r="I3045" s="95" t="s">
        <v>1931</v>
      </c>
      <c r="J3045" s="95" t="str">
        <f>VLOOKUP(Revisión_Avance_Periodo!$I3045,BD_Seguimiento_OAP_2019!$L:$M,2,FALSE)</f>
        <v>Planear y desarrollar actividades de capacitación relacionadas con el fortalecimiento de la cultura de transparencia y cero tolerancia de la corrupción, a través de herramientas presenciales y no presenciales</v>
      </c>
      <c r="K3045" s="119" t="s">
        <v>8</v>
      </c>
      <c r="L3045" s="172">
        <v>4.4642857142857152E-4</v>
      </c>
      <c r="M3045" s="182" t="s">
        <v>111</v>
      </c>
      <c r="N3045" s="190">
        <f>INDEX(BD_Seguimiento_OAP_2019!$AH$3:$AS$294,MATCH(Revisión_Avance_Periodo!$I3045,BD_Seguimiento_OAP_2019!$L$3:$L$294,0),MATCH(Revisión_Avance_Periodo!$M3045,BD_Seguimiento_OAP_2019!$AH$2:$AS$2,0))</f>
        <v>0</v>
      </c>
      <c r="O3045" s="190">
        <f>INDEX(BD_Seguimiento_OAP_2019!$AV$3:$BG$294,MATCH(Revisión_Avance_Periodo!$I3045,BD_Seguimiento_OAP_2019!$L$3:$L$294,0),MATCH(Revisión_Avance_Periodo!$M3045,BD_Seguimiento_OAP_2019!$AV$2:$BG$2,0))</f>
        <v>0</v>
      </c>
      <c r="P3045" s="175">
        <f t="shared" si="592"/>
        <v>0</v>
      </c>
      <c r="Q3045" s="182" t="str">
        <f>VLOOKUP(P3045,Tabla_Indicador_Gestion4[#All],3,TRUE)</f>
        <v>Por Ejecutar</v>
      </c>
      <c r="R3045" s="229">
        <f>SUBTOTAL(9,$N$3038:$N3045)</f>
        <v>0</v>
      </c>
      <c r="S3045" s="230">
        <f>SUBTOTAL(9,$O$3038:$O3045)</f>
        <v>0</v>
      </c>
      <c r="T3045" s="231">
        <f>IFERROR(+Revisión_Avance_Periodo!$S3045/Revisión_Avance_Periodo!$R3045,0)</f>
        <v>0</v>
      </c>
      <c r="U3045" s="184"/>
      <c r="V3045" s="185"/>
      <c r="W3045" s="183"/>
      <c r="X3045" s="183"/>
      <c r="Y3045" s="183"/>
      <c r="Z3045" s="186"/>
      <c r="AA3045" s="187"/>
    </row>
    <row r="3046" spans="1:27" x14ac:dyDescent="0.25">
      <c r="A3046" s="88">
        <v>256</v>
      </c>
      <c r="B3046" s="91" t="str">
        <f>CONCATENATE(Revisión_Avance_Periodo!$C3046,";",Revisión_Avance_Periodo!$E3046,";",Revisión_Avance_Periodo!$I3046)</f>
        <v>OE1;PR_10;ACT_198</v>
      </c>
      <c r="C3046" s="170" t="s">
        <v>9</v>
      </c>
      <c r="D3046" s="171" t="str">
        <f>VLOOKUP(Revisión_Avance_Periodo!$C3046,Componentes_BD!$F$1:$G$5,2,FALSE)</f>
        <v>Fortalecer la Vigilancia.</v>
      </c>
      <c r="E3046" s="106" t="s">
        <v>12</v>
      </c>
      <c r="F3046" s="89">
        <v>11</v>
      </c>
      <c r="G3046" s="89" t="str">
        <f>VLOOKUP(Revisión_Avance_Periodo!$A3046,BD_Seguimiento_OAP_2019!$A$2:$G$294,7,FALSE)</f>
        <v>PAI</v>
      </c>
      <c r="H3046" s="89" t="str">
        <f>VLOOKUP(Revisión_Avance_Periodo!$A3046,BD_Seguimiento_OAP_2019!$A$2:$J$294,10,FALSE)</f>
        <v>PAI_08 - Mecanismos para Mejorar la Atención al Ciudadano</v>
      </c>
      <c r="I3046" s="89" t="s">
        <v>1931</v>
      </c>
      <c r="J3046" s="89" t="str">
        <f>VLOOKUP(Revisión_Avance_Periodo!$I3046,BD_Seguimiento_OAP_2019!$L:$M,2,FALSE)</f>
        <v>Planear y desarrollar actividades de capacitación relacionadas con el fortalecimiento de la cultura de transparencia y cero tolerancia de la corrupción, a través de herramientas presenciales y no presenciales</v>
      </c>
      <c r="K3046" s="106" t="s">
        <v>8</v>
      </c>
      <c r="L3046" s="172">
        <v>4.4642857142857152E-4</v>
      </c>
      <c r="M3046" s="173" t="s">
        <v>112</v>
      </c>
      <c r="N3046" s="190">
        <f>INDEX(BD_Seguimiento_OAP_2019!$AH$3:$AS$294,MATCH(Revisión_Avance_Periodo!$I3046,BD_Seguimiento_OAP_2019!$L$3:$L$294,0),MATCH(Revisión_Avance_Periodo!$M3046,BD_Seguimiento_OAP_2019!$AH$2:$AS$2,0))</f>
        <v>1</v>
      </c>
      <c r="O3046" s="190">
        <f>INDEX(BD_Seguimiento_OAP_2019!$AV$3:$BG$294,MATCH(Revisión_Avance_Periodo!$I3046,BD_Seguimiento_OAP_2019!$L$3:$L$294,0),MATCH(Revisión_Avance_Periodo!$M3046,BD_Seguimiento_OAP_2019!$AV$2:$BG$2,0))</f>
        <v>0</v>
      </c>
      <c r="P3046" s="189">
        <f t="shared" si="588"/>
        <v>0</v>
      </c>
      <c r="Q3046" s="173" t="str">
        <f>VLOOKUP(P3046,Tabla_Indicador_Gestion4[#All],3,TRUE)</f>
        <v>Por Ejecutar</v>
      </c>
      <c r="R3046" s="229">
        <f>SUBTOTAL(9,$N$3038:$N3046)</f>
        <v>1</v>
      </c>
      <c r="S3046" s="230">
        <f>SUBTOTAL(9,$O$3038:$O3046)</f>
        <v>0</v>
      </c>
      <c r="T3046" s="231">
        <f>IFERROR(+Revisión_Avance_Periodo!$S3046/Revisión_Avance_Periodo!$R3046,0)</f>
        <v>0</v>
      </c>
      <c r="U3046" s="184"/>
      <c r="V3046" s="185"/>
      <c r="W3046" s="183"/>
      <c r="X3046" s="183"/>
      <c r="Y3046" s="183"/>
      <c r="Z3046" s="186"/>
      <c r="AA3046" s="187"/>
    </row>
    <row r="3047" spans="1:27" x14ac:dyDescent="0.25">
      <c r="A3047" s="94">
        <v>256</v>
      </c>
      <c r="B3047" s="96" t="str">
        <f>CONCATENATE(Revisión_Avance_Periodo!$C3047,";",Revisión_Avance_Periodo!$E3047,";",Revisión_Avance_Periodo!$I3047)</f>
        <v>OE1;PR_10;ACT_198</v>
      </c>
      <c r="C3047" s="180" t="s">
        <v>9</v>
      </c>
      <c r="D3047" s="181" t="str">
        <f>VLOOKUP(Revisión_Avance_Periodo!$C3047,Componentes_BD!$F$1:$G$5,2,FALSE)</f>
        <v>Fortalecer la Vigilancia.</v>
      </c>
      <c r="E3047" s="119" t="s">
        <v>12</v>
      </c>
      <c r="F3047" s="95">
        <v>11</v>
      </c>
      <c r="G3047" s="95" t="str">
        <f>VLOOKUP(Revisión_Avance_Periodo!$A3047,BD_Seguimiento_OAP_2019!$A$2:$G$294,7,FALSE)</f>
        <v>PAI</v>
      </c>
      <c r="H3047" s="95" t="str">
        <f>VLOOKUP(Revisión_Avance_Periodo!$A3047,BD_Seguimiento_OAP_2019!$A$2:$J$294,10,FALSE)</f>
        <v>PAI_08 - Mecanismos para Mejorar la Atención al Ciudadano</v>
      </c>
      <c r="I3047" s="95" t="s">
        <v>1931</v>
      </c>
      <c r="J3047" s="95" t="str">
        <f>VLOOKUP(Revisión_Avance_Periodo!$I3047,BD_Seguimiento_OAP_2019!$L:$M,2,FALSE)</f>
        <v>Planear y desarrollar actividades de capacitación relacionadas con el fortalecimiento de la cultura de transparencia y cero tolerancia de la corrupción, a través de herramientas presenciales y no presenciales</v>
      </c>
      <c r="K3047" s="119" t="s">
        <v>8</v>
      </c>
      <c r="L3047" s="172">
        <v>4.4642857142857152E-4</v>
      </c>
      <c r="M3047" s="182" t="s">
        <v>113</v>
      </c>
      <c r="N3047" s="190">
        <f>INDEX(BD_Seguimiento_OAP_2019!$AH$3:$AS$294,MATCH(Revisión_Avance_Periodo!$I3047,BD_Seguimiento_OAP_2019!$L$3:$L$294,0),MATCH(Revisión_Avance_Periodo!$M3047,BD_Seguimiento_OAP_2019!$AH$2:$AS$2,0))</f>
        <v>0</v>
      </c>
      <c r="O3047" s="190">
        <f>INDEX(BD_Seguimiento_OAP_2019!$AV$3:$BG$294,MATCH(Revisión_Avance_Periodo!$I3047,BD_Seguimiento_OAP_2019!$L$3:$L$294,0),MATCH(Revisión_Avance_Periodo!$M3047,BD_Seguimiento_OAP_2019!$AV$2:$BG$2,0))</f>
        <v>0</v>
      </c>
      <c r="P3047" s="175">
        <f t="shared" ref="P3047:P3054" si="594">IFERROR((O3047/N3047),0)</f>
        <v>0</v>
      </c>
      <c r="Q3047" s="182" t="str">
        <f>VLOOKUP(P3047,Tabla_Indicador_Gestion4[#All],3,TRUE)</f>
        <v>Por Ejecutar</v>
      </c>
      <c r="R3047" s="229">
        <f>SUBTOTAL(9,$N$3038:$N3047)</f>
        <v>1</v>
      </c>
      <c r="S3047" s="230">
        <f>SUBTOTAL(9,$O$3038:$O3047)</f>
        <v>0</v>
      </c>
      <c r="T3047" s="231">
        <f>IFERROR(+Revisión_Avance_Periodo!$S3047/Revisión_Avance_Periodo!$R3047,0)</f>
        <v>0</v>
      </c>
      <c r="U3047" s="184"/>
      <c r="V3047" s="185"/>
      <c r="W3047" s="183"/>
      <c r="X3047" s="183"/>
      <c r="Y3047" s="183"/>
      <c r="Z3047" s="186"/>
      <c r="AA3047" s="187"/>
    </row>
    <row r="3048" spans="1:27" x14ac:dyDescent="0.25">
      <c r="A3048" s="88">
        <v>256</v>
      </c>
      <c r="B3048" s="91" t="str">
        <f>CONCATENATE(Revisión_Avance_Periodo!$C3048,";",Revisión_Avance_Periodo!$E3048,";",Revisión_Avance_Periodo!$I3048)</f>
        <v>OE1;PR_10;ACT_198</v>
      </c>
      <c r="C3048" s="170" t="s">
        <v>9</v>
      </c>
      <c r="D3048" s="171" t="str">
        <f>VLOOKUP(Revisión_Avance_Periodo!$C3048,Componentes_BD!$F$1:$G$5,2,FALSE)</f>
        <v>Fortalecer la Vigilancia.</v>
      </c>
      <c r="E3048" s="106" t="s">
        <v>12</v>
      </c>
      <c r="F3048" s="89">
        <v>11</v>
      </c>
      <c r="G3048" s="89" t="str">
        <f>VLOOKUP(Revisión_Avance_Periodo!$A3048,BD_Seguimiento_OAP_2019!$A$2:$G$294,7,FALSE)</f>
        <v>PAI</v>
      </c>
      <c r="H3048" s="89" t="str">
        <f>VLOOKUP(Revisión_Avance_Periodo!$A3048,BD_Seguimiento_OAP_2019!$A$2:$J$294,10,FALSE)</f>
        <v>PAI_08 - Mecanismos para Mejorar la Atención al Ciudadano</v>
      </c>
      <c r="I3048" s="89" t="s">
        <v>1931</v>
      </c>
      <c r="J3048" s="89" t="str">
        <f>VLOOKUP(Revisión_Avance_Periodo!$I3048,BD_Seguimiento_OAP_2019!$L:$M,2,FALSE)</f>
        <v>Planear y desarrollar actividades de capacitación relacionadas con el fortalecimiento de la cultura de transparencia y cero tolerancia de la corrupción, a través de herramientas presenciales y no presenciales</v>
      </c>
      <c r="K3048" s="106" t="s">
        <v>8</v>
      </c>
      <c r="L3048" s="172">
        <v>4.4642857142857152E-4</v>
      </c>
      <c r="M3048" s="173" t="s">
        <v>114</v>
      </c>
      <c r="N3048" s="190">
        <f>INDEX(BD_Seguimiento_OAP_2019!$AH$3:$AS$294,MATCH(Revisión_Avance_Periodo!$I3048,BD_Seguimiento_OAP_2019!$L$3:$L$294,0),MATCH(Revisión_Avance_Periodo!$M3048,BD_Seguimiento_OAP_2019!$AH$2:$AS$2,0))</f>
        <v>0</v>
      </c>
      <c r="O3048" s="190">
        <f>INDEX(BD_Seguimiento_OAP_2019!$AV$3:$BG$294,MATCH(Revisión_Avance_Periodo!$I3048,BD_Seguimiento_OAP_2019!$L$3:$L$294,0),MATCH(Revisión_Avance_Periodo!$M3048,BD_Seguimiento_OAP_2019!$AV$2:$BG$2,0))</f>
        <v>0</v>
      </c>
      <c r="P3048" s="175">
        <f t="shared" si="594"/>
        <v>0</v>
      </c>
      <c r="Q3048" s="173" t="str">
        <f>VLOOKUP(P3048,Tabla_Indicador_Gestion4[#All],3,TRUE)</f>
        <v>Por Ejecutar</v>
      </c>
      <c r="R3048" s="229">
        <f>SUBTOTAL(9,$N$3038:$N3048)</f>
        <v>1</v>
      </c>
      <c r="S3048" s="230">
        <f>SUBTOTAL(9,$O$3038:$O3048)</f>
        <v>0</v>
      </c>
      <c r="T3048" s="231">
        <f>IFERROR(+Revisión_Avance_Periodo!$S3048/Revisión_Avance_Periodo!$R3048,0)</f>
        <v>0</v>
      </c>
      <c r="U3048" s="184"/>
      <c r="V3048" s="185"/>
      <c r="W3048" s="183"/>
      <c r="X3048" s="183"/>
      <c r="Y3048" s="183"/>
      <c r="Z3048" s="186"/>
      <c r="AA3048" s="187"/>
    </row>
    <row r="3049" spans="1:27" ht="15.75" thickBot="1" x14ac:dyDescent="0.3">
      <c r="A3049" s="94">
        <v>256</v>
      </c>
      <c r="B3049" s="96" t="str">
        <f>CONCATENATE(Revisión_Avance_Periodo!$C3049,";",Revisión_Avance_Periodo!$E3049,";",Revisión_Avance_Periodo!$I3049)</f>
        <v>OE1;PR_10;ACT_198</v>
      </c>
      <c r="C3049" s="180" t="s">
        <v>9</v>
      </c>
      <c r="D3049" s="181" t="str">
        <f>VLOOKUP(Revisión_Avance_Periodo!$C3049,Componentes_BD!$F$1:$G$5,2,FALSE)</f>
        <v>Fortalecer la Vigilancia.</v>
      </c>
      <c r="E3049" s="119" t="s">
        <v>12</v>
      </c>
      <c r="F3049" s="95">
        <v>11</v>
      </c>
      <c r="G3049" s="95" t="str">
        <f>VLOOKUP(Revisión_Avance_Periodo!$A3049,BD_Seguimiento_OAP_2019!$A$2:$G$294,7,FALSE)</f>
        <v>PAI</v>
      </c>
      <c r="H3049" s="95" t="str">
        <f>VLOOKUP(Revisión_Avance_Periodo!$A3049,BD_Seguimiento_OAP_2019!$A$2:$J$294,10,FALSE)</f>
        <v>PAI_08 - Mecanismos para Mejorar la Atención al Ciudadano</v>
      </c>
      <c r="I3049" s="95" t="s">
        <v>1931</v>
      </c>
      <c r="J3049" s="95" t="str">
        <f>VLOOKUP(Revisión_Avance_Periodo!$I3049,BD_Seguimiento_OAP_2019!$L:$M,2,FALSE)</f>
        <v>Planear y desarrollar actividades de capacitación relacionadas con el fortalecimiento de la cultura de transparencia y cero tolerancia de la corrupción, a través de herramientas presenciales y no presenciales</v>
      </c>
      <c r="K3049" s="119" t="s">
        <v>8</v>
      </c>
      <c r="L3049" s="172">
        <v>4.4642857142857152E-4</v>
      </c>
      <c r="M3049" s="182" t="s">
        <v>115</v>
      </c>
      <c r="N3049" s="190">
        <f>INDEX(BD_Seguimiento_OAP_2019!$AH$3:$AS$294,MATCH(Revisión_Avance_Periodo!$I3049,BD_Seguimiento_OAP_2019!$L$3:$L$294,0),MATCH(Revisión_Avance_Periodo!$M3049,BD_Seguimiento_OAP_2019!$AH$2:$AS$2,0))</f>
        <v>0</v>
      </c>
      <c r="O3049" s="190">
        <f>INDEX(BD_Seguimiento_OAP_2019!$AV$3:$BG$294,MATCH(Revisión_Avance_Periodo!$I3049,BD_Seguimiento_OAP_2019!$L$3:$L$294,0),MATCH(Revisión_Avance_Periodo!$M3049,BD_Seguimiento_OAP_2019!$AV$2:$BG$2,0))</f>
        <v>0</v>
      </c>
      <c r="P3049" s="175">
        <f t="shared" si="594"/>
        <v>0</v>
      </c>
      <c r="Q3049" s="182" t="str">
        <f>VLOOKUP(P3049,Tabla_Indicador_Gestion4[#All],3,TRUE)</f>
        <v>Por Ejecutar</v>
      </c>
      <c r="R3049" s="229">
        <f>SUBTOTAL(9,$N$3038:$N3049)</f>
        <v>1</v>
      </c>
      <c r="S3049" s="230">
        <f>SUBTOTAL(9,$O$3038:$O3049)</f>
        <v>0</v>
      </c>
      <c r="T3049" s="231">
        <f>IFERROR(+Revisión_Avance_Periodo!$S3049/Revisión_Avance_Periodo!$R3049,0)</f>
        <v>0</v>
      </c>
      <c r="U3049" s="184"/>
      <c r="V3049" s="185"/>
      <c r="W3049" s="183"/>
      <c r="X3049" s="183"/>
      <c r="Y3049" s="183"/>
      <c r="Z3049" s="186"/>
      <c r="AA3049" s="187"/>
    </row>
    <row r="3050" spans="1:27" x14ac:dyDescent="0.25">
      <c r="A3050" s="88">
        <v>257</v>
      </c>
      <c r="B3050" s="91" t="str">
        <f>CONCATENATE(Revisión_Avance_Periodo!$C3050,";",Revisión_Avance_Periodo!$E3050,";",Revisión_Avance_Periodo!$I3050)</f>
        <v>OE1;PR_10;ACT_199</v>
      </c>
      <c r="C3050" s="170" t="s">
        <v>9</v>
      </c>
      <c r="D3050" s="171" t="str">
        <f>VLOOKUP(Revisión_Avance_Periodo!$C3050,Componentes_BD!$F$1:$G$5,2,FALSE)</f>
        <v>Fortalecer la Vigilancia.</v>
      </c>
      <c r="E3050" s="106" t="s">
        <v>12</v>
      </c>
      <c r="F3050" s="89">
        <v>11</v>
      </c>
      <c r="G3050" s="89" t="str">
        <f>VLOOKUP(Revisión_Avance_Periodo!$A3050,BD_Seguimiento_OAP_2019!$A$2:$G$294,7,FALSE)</f>
        <v>PAI</v>
      </c>
      <c r="H3050" s="89" t="str">
        <f>VLOOKUP(Revisión_Avance_Periodo!$A3050,BD_Seguimiento_OAP_2019!$A$2:$J$294,10,FALSE)</f>
        <v>PAI_08 - Mecanismos para Mejorar la Atención al Ciudadano</v>
      </c>
      <c r="I3050" s="89" t="s">
        <v>1933</v>
      </c>
      <c r="J3050" s="89" t="str">
        <f>VLOOKUP(Revisión_Avance_Periodo!$I3050,BD_Seguimiento_OAP_2019!$L:$M,2,FALSE)</f>
        <v>Desarrollar espacios de sensibilización para fortalecer la cultura de servicio al interior de la Entidad.</v>
      </c>
      <c r="K3050" s="106" t="s">
        <v>8</v>
      </c>
      <c r="L3050" s="172">
        <v>4.4642857142857152E-4</v>
      </c>
      <c r="M3050" s="173" t="s">
        <v>104</v>
      </c>
      <c r="N3050" s="174">
        <f>INDEX(BD_Seguimiento_OAP_2019!$AH$3:$AS$294,MATCH(Revisión_Avance_Periodo!$I3050,BD_Seguimiento_OAP_2019!$L$3:$L$294,0),MATCH(Revisión_Avance_Periodo!$M3050,BD_Seguimiento_OAP_2019!$AH$2:$AS$2,0))</f>
        <v>0</v>
      </c>
      <c r="O3050" s="174">
        <f>INDEX(BD_Seguimiento_OAP_2019!$AV$3:$BG$294,MATCH(Revisión_Avance_Periodo!$I3050,BD_Seguimiento_OAP_2019!$L$3:$L$294,0),MATCH(Revisión_Avance_Periodo!$M3050,BD_Seguimiento_OAP_2019!$AV$2:$BG$2,0))</f>
        <v>0</v>
      </c>
      <c r="P3050" s="175">
        <f t="shared" si="594"/>
        <v>0</v>
      </c>
      <c r="Q3050" s="173" t="str">
        <f>VLOOKUP(P3050,Tabla_Indicador_Gestion4[#All],3,TRUE)</f>
        <v>Por Ejecutar</v>
      </c>
      <c r="R3050" s="213">
        <f>SUBTOTAL(9,$N$3050:$N3050)</f>
        <v>0</v>
      </c>
      <c r="S3050" s="234">
        <f>SUBTOTAL(9,$O$3050:$O3050)</f>
        <v>0</v>
      </c>
      <c r="T3050" s="234">
        <f>IFERROR(+Revisión_Avance_Periodo!$S3050/Revisión_Avance_Periodo!$R3050,0)</f>
        <v>0</v>
      </c>
      <c r="U3050" s="177">
        <f>SUBTOTAL(9,N3050:N3061)</f>
        <v>1</v>
      </c>
      <c r="V3050" s="176">
        <f>SUBTOTAL(9,O3050:O3061)</f>
        <v>0.5</v>
      </c>
      <c r="W3050" s="176">
        <f t="shared" ref="W3050" si="595">+V3050/U3050</f>
        <v>0.5</v>
      </c>
      <c r="X3050" s="176"/>
      <c r="Y3050" s="176">
        <f>100%-Revisión_Avance_Periodo!$W3050</f>
        <v>0.5</v>
      </c>
      <c r="Z3050" s="178" t="str">
        <f>VLOOKUP(W3050,Tabla_Indicador_Gestion4[],3,TRUE)</f>
        <v>En Tramite</v>
      </c>
      <c r="AA3050" s="179">
        <f>Revisión_Avance_Periodo!$W3050*Revisión_Avance_Periodo!$L3050</f>
        <v>2.2321428571428576E-4</v>
      </c>
    </row>
    <row r="3051" spans="1:27" x14ac:dyDescent="0.25">
      <c r="A3051" s="94">
        <v>257</v>
      </c>
      <c r="B3051" s="96" t="str">
        <f>CONCATENATE(Revisión_Avance_Periodo!$C3051,";",Revisión_Avance_Periodo!$E3051,";",Revisión_Avance_Periodo!$I3051)</f>
        <v>OE1;PR_10;ACT_199</v>
      </c>
      <c r="C3051" s="180" t="s">
        <v>9</v>
      </c>
      <c r="D3051" s="181" t="str">
        <f>VLOOKUP(Revisión_Avance_Periodo!$C3051,Componentes_BD!$F$1:$G$5,2,FALSE)</f>
        <v>Fortalecer la Vigilancia.</v>
      </c>
      <c r="E3051" s="119" t="s">
        <v>12</v>
      </c>
      <c r="F3051" s="95">
        <v>11</v>
      </c>
      <c r="G3051" s="95" t="str">
        <f>VLOOKUP(Revisión_Avance_Periodo!$A3051,BD_Seguimiento_OAP_2019!$A$2:$G$294,7,FALSE)</f>
        <v>PAI</v>
      </c>
      <c r="H3051" s="95" t="str">
        <f>VLOOKUP(Revisión_Avance_Periodo!$A3051,BD_Seguimiento_OAP_2019!$A$2:$J$294,10,FALSE)</f>
        <v>PAI_08 - Mecanismos para Mejorar la Atención al Ciudadano</v>
      </c>
      <c r="I3051" s="95" t="s">
        <v>1933</v>
      </c>
      <c r="J3051" s="95" t="str">
        <f>VLOOKUP(Revisión_Avance_Periodo!$I3051,BD_Seguimiento_OAP_2019!$L:$M,2,FALSE)</f>
        <v>Desarrollar espacios de sensibilización para fortalecer la cultura de servicio al interior de la Entidad.</v>
      </c>
      <c r="K3051" s="119" t="s">
        <v>8</v>
      </c>
      <c r="L3051" s="172">
        <v>4.4642857142857152E-4</v>
      </c>
      <c r="M3051" s="182" t="s">
        <v>105</v>
      </c>
      <c r="N3051" s="174">
        <f>INDEX(BD_Seguimiento_OAP_2019!$AH$3:$AS$294,MATCH(Revisión_Avance_Periodo!$I3051,BD_Seguimiento_OAP_2019!$L$3:$L$294,0),MATCH(Revisión_Avance_Periodo!$M3051,BD_Seguimiento_OAP_2019!$AH$2:$AS$2,0))</f>
        <v>0</v>
      </c>
      <c r="O3051" s="174">
        <f>INDEX(BD_Seguimiento_OAP_2019!$AV$3:$BG$294,MATCH(Revisión_Avance_Periodo!$I3051,BD_Seguimiento_OAP_2019!$L$3:$L$294,0),MATCH(Revisión_Avance_Periodo!$M3051,BD_Seguimiento_OAP_2019!$AV$2:$BG$2,0))</f>
        <v>0</v>
      </c>
      <c r="P3051" s="175">
        <f t="shared" si="594"/>
        <v>0</v>
      </c>
      <c r="Q3051" s="182" t="str">
        <f>VLOOKUP(P3051,Tabla_Indicador_Gestion4[#All],3,TRUE)</f>
        <v>Por Ejecutar</v>
      </c>
      <c r="R3051" s="215">
        <f>SUBTOTAL(9,$N$3050:$N3051)</f>
        <v>0</v>
      </c>
      <c r="S3051" s="231">
        <f>SUBTOTAL(9,$O$3050:$O3051)</f>
        <v>0</v>
      </c>
      <c r="T3051" s="231">
        <f>IFERROR(+Revisión_Avance_Periodo!$S3051/Revisión_Avance_Periodo!$R3051,0)</f>
        <v>0</v>
      </c>
      <c r="U3051" s="184"/>
      <c r="V3051" s="185"/>
      <c r="W3051" s="183"/>
      <c r="X3051" s="183"/>
      <c r="Y3051" s="183"/>
      <c r="Z3051" s="186"/>
      <c r="AA3051" s="187"/>
    </row>
    <row r="3052" spans="1:27" x14ac:dyDescent="0.25">
      <c r="A3052" s="88">
        <v>257</v>
      </c>
      <c r="B3052" s="91" t="str">
        <f>CONCATENATE(Revisión_Avance_Periodo!$C3052,";",Revisión_Avance_Periodo!$E3052,";",Revisión_Avance_Periodo!$I3052)</f>
        <v>OE1;PR_10;ACT_199</v>
      </c>
      <c r="C3052" s="170" t="s">
        <v>9</v>
      </c>
      <c r="D3052" s="171" t="str">
        <f>VLOOKUP(Revisión_Avance_Periodo!$C3052,Componentes_BD!$F$1:$G$5,2,FALSE)</f>
        <v>Fortalecer la Vigilancia.</v>
      </c>
      <c r="E3052" s="106" t="s">
        <v>12</v>
      </c>
      <c r="F3052" s="89">
        <v>11</v>
      </c>
      <c r="G3052" s="89" t="str">
        <f>VLOOKUP(Revisión_Avance_Periodo!$A3052,BD_Seguimiento_OAP_2019!$A$2:$G$294,7,FALSE)</f>
        <v>PAI</v>
      </c>
      <c r="H3052" s="89" t="str">
        <f>VLOOKUP(Revisión_Avance_Periodo!$A3052,BD_Seguimiento_OAP_2019!$A$2:$J$294,10,FALSE)</f>
        <v>PAI_08 - Mecanismos para Mejorar la Atención al Ciudadano</v>
      </c>
      <c r="I3052" s="89" t="s">
        <v>1933</v>
      </c>
      <c r="J3052" s="89" t="str">
        <f>VLOOKUP(Revisión_Avance_Periodo!$I3052,BD_Seguimiento_OAP_2019!$L:$M,2,FALSE)</f>
        <v>Desarrollar espacios de sensibilización para fortalecer la cultura de servicio al interior de la Entidad.</v>
      </c>
      <c r="K3052" s="106" t="s">
        <v>8</v>
      </c>
      <c r="L3052" s="172">
        <v>4.4642857142857152E-4</v>
      </c>
      <c r="M3052" s="173" t="s">
        <v>106</v>
      </c>
      <c r="N3052" s="174">
        <f>INDEX(BD_Seguimiento_OAP_2019!$AH$3:$AS$294,MATCH(Revisión_Avance_Periodo!$I3052,BD_Seguimiento_OAP_2019!$L$3:$L$294,0),MATCH(Revisión_Avance_Periodo!$M3052,BD_Seguimiento_OAP_2019!$AH$2:$AS$2,0))</f>
        <v>0</v>
      </c>
      <c r="O3052" s="174">
        <f>INDEX(BD_Seguimiento_OAP_2019!$AV$3:$BG$294,MATCH(Revisión_Avance_Periodo!$I3052,BD_Seguimiento_OAP_2019!$L$3:$L$294,0),MATCH(Revisión_Avance_Periodo!$M3052,BD_Seguimiento_OAP_2019!$AV$2:$BG$2,0))</f>
        <v>0</v>
      </c>
      <c r="P3052" s="175">
        <f t="shared" si="594"/>
        <v>0</v>
      </c>
      <c r="Q3052" s="173" t="str">
        <f>VLOOKUP(P3052,Tabla_Indicador_Gestion4[#All],3,TRUE)</f>
        <v>Por Ejecutar</v>
      </c>
      <c r="R3052" s="215">
        <f>SUBTOTAL(9,$N$3050:$N3052)</f>
        <v>0</v>
      </c>
      <c r="S3052" s="231">
        <f>SUBTOTAL(9,$O$3050:$O3052)</f>
        <v>0</v>
      </c>
      <c r="T3052" s="231">
        <f>IFERROR(+Revisión_Avance_Periodo!$S3052/Revisión_Avance_Periodo!$R3052,0)</f>
        <v>0</v>
      </c>
      <c r="U3052" s="184"/>
      <c r="V3052" s="185"/>
      <c r="W3052" s="183"/>
      <c r="X3052" s="183"/>
      <c r="Y3052" s="183"/>
      <c r="Z3052" s="186"/>
      <c r="AA3052" s="187"/>
    </row>
    <row r="3053" spans="1:27" x14ac:dyDescent="0.25">
      <c r="A3053" s="94">
        <v>257</v>
      </c>
      <c r="B3053" s="96" t="str">
        <f>CONCATENATE(Revisión_Avance_Periodo!$C3053,";",Revisión_Avance_Periodo!$E3053,";",Revisión_Avance_Periodo!$I3053)</f>
        <v>OE1;PR_10;ACT_199</v>
      </c>
      <c r="C3053" s="180" t="s">
        <v>9</v>
      </c>
      <c r="D3053" s="181" t="str">
        <f>VLOOKUP(Revisión_Avance_Periodo!$C3053,Componentes_BD!$F$1:$G$5,2,FALSE)</f>
        <v>Fortalecer la Vigilancia.</v>
      </c>
      <c r="E3053" s="119" t="s">
        <v>12</v>
      </c>
      <c r="F3053" s="95">
        <v>11</v>
      </c>
      <c r="G3053" s="95" t="str">
        <f>VLOOKUP(Revisión_Avance_Periodo!$A3053,BD_Seguimiento_OAP_2019!$A$2:$G$294,7,FALSE)</f>
        <v>PAI</v>
      </c>
      <c r="H3053" s="95" t="str">
        <f>VLOOKUP(Revisión_Avance_Periodo!$A3053,BD_Seguimiento_OAP_2019!$A$2:$J$294,10,FALSE)</f>
        <v>PAI_08 - Mecanismos para Mejorar la Atención al Ciudadano</v>
      </c>
      <c r="I3053" s="95" t="s">
        <v>1933</v>
      </c>
      <c r="J3053" s="95" t="str">
        <f>VLOOKUP(Revisión_Avance_Periodo!$I3053,BD_Seguimiento_OAP_2019!$L:$M,2,FALSE)</f>
        <v>Desarrollar espacios de sensibilización para fortalecer la cultura de servicio al interior de la Entidad.</v>
      </c>
      <c r="K3053" s="119" t="s">
        <v>8</v>
      </c>
      <c r="L3053" s="172">
        <v>4.4642857142857152E-4</v>
      </c>
      <c r="M3053" s="182" t="s">
        <v>107</v>
      </c>
      <c r="N3053" s="174">
        <f>INDEX(BD_Seguimiento_OAP_2019!$AH$3:$AS$294,MATCH(Revisión_Avance_Periodo!$I3053,BD_Seguimiento_OAP_2019!$L$3:$L$294,0),MATCH(Revisión_Avance_Periodo!$M3053,BD_Seguimiento_OAP_2019!$AH$2:$AS$2,0))</f>
        <v>0</v>
      </c>
      <c r="O3053" s="174">
        <f>INDEX(BD_Seguimiento_OAP_2019!$AV$3:$BG$294,MATCH(Revisión_Avance_Periodo!$I3053,BD_Seguimiento_OAP_2019!$L$3:$L$294,0),MATCH(Revisión_Avance_Periodo!$M3053,BD_Seguimiento_OAP_2019!$AV$2:$BG$2,0))</f>
        <v>0</v>
      </c>
      <c r="P3053" s="175">
        <f t="shared" si="594"/>
        <v>0</v>
      </c>
      <c r="Q3053" s="182" t="str">
        <f>VLOOKUP(P3053,Tabla_Indicador_Gestion4[#All],3,TRUE)</f>
        <v>Por Ejecutar</v>
      </c>
      <c r="R3053" s="215">
        <f>SUBTOTAL(9,$N$3050:$N3053)</f>
        <v>0</v>
      </c>
      <c r="S3053" s="231">
        <f>SUBTOTAL(9,$O$3050:$O3053)</f>
        <v>0</v>
      </c>
      <c r="T3053" s="231">
        <f>IFERROR(+Revisión_Avance_Periodo!$S3053/Revisión_Avance_Periodo!$R3053,0)</f>
        <v>0</v>
      </c>
      <c r="U3053" s="184"/>
      <c r="V3053" s="185"/>
      <c r="W3053" s="183"/>
      <c r="X3053" s="183"/>
      <c r="Y3053" s="183"/>
      <c r="Z3053" s="186"/>
      <c r="AA3053" s="187"/>
    </row>
    <row r="3054" spans="1:27" x14ac:dyDescent="0.25">
      <c r="A3054" s="88">
        <v>257</v>
      </c>
      <c r="B3054" s="91" t="str">
        <f>CONCATENATE(Revisión_Avance_Periodo!$C3054,";",Revisión_Avance_Periodo!$E3054,";",Revisión_Avance_Periodo!$I3054)</f>
        <v>OE1;PR_10;ACT_199</v>
      </c>
      <c r="C3054" s="170" t="s">
        <v>9</v>
      </c>
      <c r="D3054" s="171" t="str">
        <f>VLOOKUP(Revisión_Avance_Periodo!$C3054,Componentes_BD!$F$1:$G$5,2,FALSE)</f>
        <v>Fortalecer la Vigilancia.</v>
      </c>
      <c r="E3054" s="106" t="s">
        <v>12</v>
      </c>
      <c r="F3054" s="89">
        <v>11</v>
      </c>
      <c r="G3054" s="89" t="str">
        <f>VLOOKUP(Revisión_Avance_Periodo!$A3054,BD_Seguimiento_OAP_2019!$A$2:$G$294,7,FALSE)</f>
        <v>PAI</v>
      </c>
      <c r="H3054" s="89" t="str">
        <f>VLOOKUP(Revisión_Avance_Periodo!$A3054,BD_Seguimiento_OAP_2019!$A$2:$J$294,10,FALSE)</f>
        <v>PAI_08 - Mecanismos para Mejorar la Atención al Ciudadano</v>
      </c>
      <c r="I3054" s="89" t="s">
        <v>1933</v>
      </c>
      <c r="J3054" s="89" t="str">
        <f>VLOOKUP(Revisión_Avance_Periodo!$I3054,BD_Seguimiento_OAP_2019!$L:$M,2,FALSE)</f>
        <v>Desarrollar espacios de sensibilización para fortalecer la cultura de servicio al interior de la Entidad.</v>
      </c>
      <c r="K3054" s="106" t="s">
        <v>8</v>
      </c>
      <c r="L3054" s="172">
        <v>4.4642857142857152E-4</v>
      </c>
      <c r="M3054" s="173" t="s">
        <v>108</v>
      </c>
      <c r="N3054" s="174">
        <f>INDEX(BD_Seguimiento_OAP_2019!$AH$3:$AS$294,MATCH(Revisión_Avance_Periodo!$I3054,BD_Seguimiento_OAP_2019!$L$3:$L$294,0),MATCH(Revisión_Avance_Periodo!$M3054,BD_Seguimiento_OAP_2019!$AH$2:$AS$2,0))</f>
        <v>0</v>
      </c>
      <c r="O3054" s="174">
        <f>INDEX(BD_Seguimiento_OAP_2019!$AV$3:$BG$294,MATCH(Revisión_Avance_Periodo!$I3054,BD_Seguimiento_OAP_2019!$L$3:$L$294,0),MATCH(Revisión_Avance_Periodo!$M3054,BD_Seguimiento_OAP_2019!$AV$2:$BG$2,0))</f>
        <v>0</v>
      </c>
      <c r="P3054" s="175">
        <f t="shared" si="594"/>
        <v>0</v>
      </c>
      <c r="Q3054" s="173" t="str">
        <f>VLOOKUP(P3054,Tabla_Indicador_Gestion4[#All],3,TRUE)</f>
        <v>Por Ejecutar</v>
      </c>
      <c r="R3054" s="215">
        <f>SUBTOTAL(9,$N$3050:$N3054)</f>
        <v>0</v>
      </c>
      <c r="S3054" s="231">
        <f>SUBTOTAL(9,$O$3050:$O3054)</f>
        <v>0</v>
      </c>
      <c r="T3054" s="231">
        <f>IFERROR(+Revisión_Avance_Periodo!$S3054/Revisión_Avance_Periodo!$R3054,0)</f>
        <v>0</v>
      </c>
      <c r="U3054" s="184"/>
      <c r="V3054" s="185"/>
      <c r="W3054" s="183"/>
      <c r="X3054" s="183"/>
      <c r="Y3054" s="183"/>
      <c r="Z3054" s="186"/>
      <c r="AA3054" s="187"/>
    </row>
    <row r="3055" spans="1:27" x14ac:dyDescent="0.25">
      <c r="A3055" s="94">
        <v>257</v>
      </c>
      <c r="B3055" s="96" t="str">
        <f>CONCATENATE(Revisión_Avance_Periodo!$C3055,";",Revisión_Avance_Periodo!$E3055,";",Revisión_Avance_Periodo!$I3055)</f>
        <v>OE1;PR_10;ACT_199</v>
      </c>
      <c r="C3055" s="180" t="s">
        <v>9</v>
      </c>
      <c r="D3055" s="181" t="str">
        <f>VLOOKUP(Revisión_Avance_Periodo!$C3055,Componentes_BD!$F$1:$G$5,2,FALSE)</f>
        <v>Fortalecer la Vigilancia.</v>
      </c>
      <c r="E3055" s="119" t="s">
        <v>12</v>
      </c>
      <c r="F3055" s="95">
        <v>11</v>
      </c>
      <c r="G3055" s="95" t="str">
        <f>VLOOKUP(Revisión_Avance_Periodo!$A3055,BD_Seguimiento_OAP_2019!$A$2:$G$294,7,FALSE)</f>
        <v>PAI</v>
      </c>
      <c r="H3055" s="95" t="str">
        <f>VLOOKUP(Revisión_Avance_Periodo!$A3055,BD_Seguimiento_OAP_2019!$A$2:$J$294,10,FALSE)</f>
        <v>PAI_08 - Mecanismos para Mejorar la Atención al Ciudadano</v>
      </c>
      <c r="I3055" s="95" t="s">
        <v>1933</v>
      </c>
      <c r="J3055" s="95" t="str">
        <f>VLOOKUP(Revisión_Avance_Periodo!$I3055,BD_Seguimiento_OAP_2019!$L:$M,2,FALSE)</f>
        <v>Desarrollar espacios de sensibilización para fortalecer la cultura de servicio al interior de la Entidad.</v>
      </c>
      <c r="K3055" s="119" t="s">
        <v>8</v>
      </c>
      <c r="L3055" s="172">
        <v>4.4642857142857152E-4</v>
      </c>
      <c r="M3055" s="182" t="s">
        <v>109</v>
      </c>
      <c r="N3055" s="174">
        <f>INDEX(BD_Seguimiento_OAP_2019!$AH$3:$AS$294,MATCH(Revisión_Avance_Periodo!$I3055,BD_Seguimiento_OAP_2019!$L$3:$L$294,0),MATCH(Revisión_Avance_Periodo!$M3055,BD_Seguimiento_OAP_2019!$AH$2:$AS$2,0))</f>
        <v>0.5</v>
      </c>
      <c r="O3055" s="174">
        <f>INDEX(BD_Seguimiento_OAP_2019!$AV$3:$BG$294,MATCH(Revisión_Avance_Periodo!$I3055,BD_Seguimiento_OAP_2019!$L$3:$L$294,0),MATCH(Revisión_Avance_Periodo!$M3055,BD_Seguimiento_OAP_2019!$AV$2:$BG$2,0))</f>
        <v>0.5</v>
      </c>
      <c r="P3055" s="188">
        <f t="shared" si="588"/>
        <v>1</v>
      </c>
      <c r="Q3055" s="182" t="str">
        <f>VLOOKUP(P3055,Tabla_Indicador_Gestion4[#All],3,TRUE)</f>
        <v>Culminada</v>
      </c>
      <c r="R3055" s="215">
        <f>SUBTOTAL(9,$N$3050:$N3055)</f>
        <v>0.5</v>
      </c>
      <c r="S3055" s="231">
        <f>SUBTOTAL(9,$O$3050:$O3055)</f>
        <v>0.5</v>
      </c>
      <c r="T3055" s="231">
        <f>IFERROR(+Revisión_Avance_Periodo!$S3055/Revisión_Avance_Periodo!$R3055,0)</f>
        <v>1</v>
      </c>
      <c r="U3055" s="184"/>
      <c r="V3055" s="185"/>
      <c r="W3055" s="183"/>
      <c r="X3055" s="183"/>
      <c r="Y3055" s="183"/>
      <c r="Z3055" s="186"/>
      <c r="AA3055" s="187"/>
    </row>
    <row r="3056" spans="1:27" x14ac:dyDescent="0.25">
      <c r="A3056" s="88">
        <v>257</v>
      </c>
      <c r="B3056" s="91" t="str">
        <f>CONCATENATE(Revisión_Avance_Periodo!$C3056,";",Revisión_Avance_Periodo!$E3056,";",Revisión_Avance_Periodo!$I3056)</f>
        <v>OE1;PR_10;ACT_199</v>
      </c>
      <c r="C3056" s="170" t="s">
        <v>9</v>
      </c>
      <c r="D3056" s="171" t="str">
        <f>VLOOKUP(Revisión_Avance_Periodo!$C3056,Componentes_BD!$F$1:$G$5,2,FALSE)</f>
        <v>Fortalecer la Vigilancia.</v>
      </c>
      <c r="E3056" s="106" t="s">
        <v>12</v>
      </c>
      <c r="F3056" s="89">
        <v>11</v>
      </c>
      <c r="G3056" s="89" t="str">
        <f>VLOOKUP(Revisión_Avance_Periodo!$A3056,BD_Seguimiento_OAP_2019!$A$2:$G$294,7,FALSE)</f>
        <v>PAI</v>
      </c>
      <c r="H3056" s="89" t="str">
        <f>VLOOKUP(Revisión_Avance_Periodo!$A3056,BD_Seguimiento_OAP_2019!$A$2:$J$294,10,FALSE)</f>
        <v>PAI_08 - Mecanismos para Mejorar la Atención al Ciudadano</v>
      </c>
      <c r="I3056" s="89" t="s">
        <v>1933</v>
      </c>
      <c r="J3056" s="89" t="str">
        <f>VLOOKUP(Revisión_Avance_Periodo!$I3056,BD_Seguimiento_OAP_2019!$L:$M,2,FALSE)</f>
        <v>Desarrollar espacios de sensibilización para fortalecer la cultura de servicio al interior de la Entidad.</v>
      </c>
      <c r="K3056" s="106" t="s">
        <v>8</v>
      </c>
      <c r="L3056" s="172">
        <v>4.4642857142857152E-4</v>
      </c>
      <c r="M3056" s="173" t="s">
        <v>110</v>
      </c>
      <c r="N3056" s="174">
        <f>INDEX(BD_Seguimiento_OAP_2019!$AH$3:$AS$294,MATCH(Revisión_Avance_Periodo!$I3056,BD_Seguimiento_OAP_2019!$L$3:$L$294,0),MATCH(Revisión_Avance_Periodo!$M3056,BD_Seguimiento_OAP_2019!$AH$2:$AS$2,0))</f>
        <v>0</v>
      </c>
      <c r="O3056" s="174">
        <f>INDEX(BD_Seguimiento_OAP_2019!$AV$3:$BG$294,MATCH(Revisión_Avance_Periodo!$I3056,BD_Seguimiento_OAP_2019!$L$3:$L$294,0),MATCH(Revisión_Avance_Periodo!$M3056,BD_Seguimiento_OAP_2019!$AV$2:$BG$2,0))</f>
        <v>0</v>
      </c>
      <c r="P3056" s="175">
        <f t="shared" ref="P3056:P3060" si="596">IFERROR((O3056/N3056),0)</f>
        <v>0</v>
      </c>
      <c r="Q3056" s="173" t="str">
        <f>VLOOKUP(P3056,Tabla_Indicador_Gestion4[#All],3,TRUE)</f>
        <v>Por Ejecutar</v>
      </c>
      <c r="R3056" s="215">
        <f>SUBTOTAL(9,$N$3050:$N3056)</f>
        <v>0.5</v>
      </c>
      <c r="S3056" s="231">
        <f>SUBTOTAL(9,$O$3050:$O3056)</f>
        <v>0.5</v>
      </c>
      <c r="T3056" s="231">
        <f>IFERROR(+Revisión_Avance_Periodo!$S3056/Revisión_Avance_Periodo!$R3056,0)</f>
        <v>1</v>
      </c>
      <c r="U3056" s="184"/>
      <c r="V3056" s="185"/>
      <c r="W3056" s="183"/>
      <c r="X3056" s="183"/>
      <c r="Y3056" s="183"/>
      <c r="Z3056" s="186"/>
      <c r="AA3056" s="187"/>
    </row>
    <row r="3057" spans="1:27" x14ac:dyDescent="0.25">
      <c r="A3057" s="94">
        <v>257</v>
      </c>
      <c r="B3057" s="96" t="str">
        <f>CONCATENATE(Revisión_Avance_Periodo!$C3057,";",Revisión_Avance_Periodo!$E3057,";",Revisión_Avance_Periodo!$I3057)</f>
        <v>OE1;PR_10;ACT_199</v>
      </c>
      <c r="C3057" s="180" t="s">
        <v>9</v>
      </c>
      <c r="D3057" s="181" t="str">
        <f>VLOOKUP(Revisión_Avance_Periodo!$C3057,Componentes_BD!$F$1:$G$5,2,FALSE)</f>
        <v>Fortalecer la Vigilancia.</v>
      </c>
      <c r="E3057" s="119" t="s">
        <v>12</v>
      </c>
      <c r="F3057" s="95">
        <v>11</v>
      </c>
      <c r="G3057" s="95" t="str">
        <f>VLOOKUP(Revisión_Avance_Periodo!$A3057,BD_Seguimiento_OAP_2019!$A$2:$G$294,7,FALSE)</f>
        <v>PAI</v>
      </c>
      <c r="H3057" s="95" t="str">
        <f>VLOOKUP(Revisión_Avance_Periodo!$A3057,BD_Seguimiento_OAP_2019!$A$2:$J$294,10,FALSE)</f>
        <v>PAI_08 - Mecanismos para Mejorar la Atención al Ciudadano</v>
      </c>
      <c r="I3057" s="95" t="s">
        <v>1933</v>
      </c>
      <c r="J3057" s="95" t="str">
        <f>VLOOKUP(Revisión_Avance_Periodo!$I3057,BD_Seguimiento_OAP_2019!$L:$M,2,FALSE)</f>
        <v>Desarrollar espacios de sensibilización para fortalecer la cultura de servicio al interior de la Entidad.</v>
      </c>
      <c r="K3057" s="119" t="s">
        <v>8</v>
      </c>
      <c r="L3057" s="172">
        <v>4.4642857142857152E-4</v>
      </c>
      <c r="M3057" s="182" t="s">
        <v>111</v>
      </c>
      <c r="N3057" s="174">
        <f>INDEX(BD_Seguimiento_OAP_2019!$AH$3:$AS$294,MATCH(Revisión_Avance_Periodo!$I3057,BD_Seguimiento_OAP_2019!$L$3:$L$294,0),MATCH(Revisión_Avance_Periodo!$M3057,BD_Seguimiento_OAP_2019!$AH$2:$AS$2,0))</f>
        <v>0</v>
      </c>
      <c r="O3057" s="174">
        <f>INDEX(BD_Seguimiento_OAP_2019!$AV$3:$BG$294,MATCH(Revisión_Avance_Periodo!$I3057,BD_Seguimiento_OAP_2019!$L$3:$L$294,0),MATCH(Revisión_Avance_Periodo!$M3057,BD_Seguimiento_OAP_2019!$AV$2:$BG$2,0))</f>
        <v>0</v>
      </c>
      <c r="P3057" s="175">
        <f t="shared" si="596"/>
        <v>0</v>
      </c>
      <c r="Q3057" s="182" t="str">
        <f>VLOOKUP(P3057,Tabla_Indicador_Gestion4[#All],3,TRUE)</f>
        <v>Por Ejecutar</v>
      </c>
      <c r="R3057" s="215">
        <f>SUBTOTAL(9,$N$3050:$N3057)</f>
        <v>0.5</v>
      </c>
      <c r="S3057" s="231">
        <f>SUBTOTAL(9,$O$3050:$O3057)</f>
        <v>0.5</v>
      </c>
      <c r="T3057" s="231">
        <f>IFERROR(+Revisión_Avance_Periodo!$S3057/Revisión_Avance_Periodo!$R3057,0)</f>
        <v>1</v>
      </c>
      <c r="U3057" s="184"/>
      <c r="V3057" s="185"/>
      <c r="W3057" s="183"/>
      <c r="X3057" s="183"/>
      <c r="Y3057" s="183"/>
      <c r="Z3057" s="186"/>
      <c r="AA3057" s="187"/>
    </row>
    <row r="3058" spans="1:27" x14ac:dyDescent="0.25">
      <c r="A3058" s="88">
        <v>257</v>
      </c>
      <c r="B3058" s="91" t="str">
        <f>CONCATENATE(Revisión_Avance_Periodo!$C3058,";",Revisión_Avance_Periodo!$E3058,";",Revisión_Avance_Periodo!$I3058)</f>
        <v>OE1;PR_10;ACT_199</v>
      </c>
      <c r="C3058" s="170" t="s">
        <v>9</v>
      </c>
      <c r="D3058" s="171" t="str">
        <f>VLOOKUP(Revisión_Avance_Periodo!$C3058,Componentes_BD!$F$1:$G$5,2,FALSE)</f>
        <v>Fortalecer la Vigilancia.</v>
      </c>
      <c r="E3058" s="106" t="s">
        <v>12</v>
      </c>
      <c r="F3058" s="89">
        <v>11</v>
      </c>
      <c r="G3058" s="89" t="str">
        <f>VLOOKUP(Revisión_Avance_Periodo!$A3058,BD_Seguimiento_OAP_2019!$A$2:$G$294,7,FALSE)</f>
        <v>PAI</v>
      </c>
      <c r="H3058" s="89" t="str">
        <f>VLOOKUP(Revisión_Avance_Periodo!$A3058,BD_Seguimiento_OAP_2019!$A$2:$J$294,10,FALSE)</f>
        <v>PAI_08 - Mecanismos para Mejorar la Atención al Ciudadano</v>
      </c>
      <c r="I3058" s="89" t="s">
        <v>1933</v>
      </c>
      <c r="J3058" s="89" t="str">
        <f>VLOOKUP(Revisión_Avance_Periodo!$I3058,BD_Seguimiento_OAP_2019!$L:$M,2,FALSE)</f>
        <v>Desarrollar espacios de sensibilización para fortalecer la cultura de servicio al interior de la Entidad.</v>
      </c>
      <c r="K3058" s="106" t="s">
        <v>8</v>
      </c>
      <c r="L3058" s="172">
        <v>4.4642857142857152E-4</v>
      </c>
      <c r="M3058" s="173" t="s">
        <v>112</v>
      </c>
      <c r="N3058" s="174">
        <f>INDEX(BD_Seguimiento_OAP_2019!$AH$3:$AS$294,MATCH(Revisión_Avance_Periodo!$I3058,BD_Seguimiento_OAP_2019!$L$3:$L$294,0),MATCH(Revisión_Avance_Periodo!$M3058,BD_Seguimiento_OAP_2019!$AH$2:$AS$2,0))</f>
        <v>0</v>
      </c>
      <c r="O3058" s="174">
        <f>INDEX(BD_Seguimiento_OAP_2019!$AV$3:$BG$294,MATCH(Revisión_Avance_Periodo!$I3058,BD_Seguimiento_OAP_2019!$L$3:$L$294,0),MATCH(Revisión_Avance_Periodo!$M3058,BD_Seguimiento_OAP_2019!$AV$2:$BG$2,0))</f>
        <v>0</v>
      </c>
      <c r="P3058" s="175">
        <f t="shared" si="596"/>
        <v>0</v>
      </c>
      <c r="Q3058" s="173" t="str">
        <f>VLOOKUP(P3058,Tabla_Indicador_Gestion4[#All],3,TRUE)</f>
        <v>Por Ejecutar</v>
      </c>
      <c r="R3058" s="215">
        <f>SUBTOTAL(9,$N$3050:$N3058)</f>
        <v>0.5</v>
      </c>
      <c r="S3058" s="231">
        <f>SUBTOTAL(9,$O$3050:$O3058)</f>
        <v>0.5</v>
      </c>
      <c r="T3058" s="231">
        <f>IFERROR(+Revisión_Avance_Periodo!$S3058/Revisión_Avance_Periodo!$R3058,0)</f>
        <v>1</v>
      </c>
      <c r="U3058" s="184"/>
      <c r="V3058" s="185"/>
      <c r="W3058" s="183"/>
      <c r="X3058" s="183"/>
      <c r="Y3058" s="183"/>
      <c r="Z3058" s="186"/>
      <c r="AA3058" s="187"/>
    </row>
    <row r="3059" spans="1:27" x14ac:dyDescent="0.25">
      <c r="A3059" s="94">
        <v>257</v>
      </c>
      <c r="B3059" s="96" t="str">
        <f>CONCATENATE(Revisión_Avance_Periodo!$C3059,";",Revisión_Avance_Periodo!$E3059,";",Revisión_Avance_Periodo!$I3059)</f>
        <v>OE1;PR_10;ACT_199</v>
      </c>
      <c r="C3059" s="180" t="s">
        <v>9</v>
      </c>
      <c r="D3059" s="181" t="str">
        <f>VLOOKUP(Revisión_Avance_Periodo!$C3059,Componentes_BD!$F$1:$G$5,2,FALSE)</f>
        <v>Fortalecer la Vigilancia.</v>
      </c>
      <c r="E3059" s="119" t="s">
        <v>12</v>
      </c>
      <c r="F3059" s="95">
        <v>11</v>
      </c>
      <c r="G3059" s="95" t="str">
        <f>VLOOKUP(Revisión_Avance_Periodo!$A3059,BD_Seguimiento_OAP_2019!$A$2:$G$294,7,FALSE)</f>
        <v>PAI</v>
      </c>
      <c r="H3059" s="95" t="str">
        <f>VLOOKUP(Revisión_Avance_Periodo!$A3059,BD_Seguimiento_OAP_2019!$A$2:$J$294,10,FALSE)</f>
        <v>PAI_08 - Mecanismos para Mejorar la Atención al Ciudadano</v>
      </c>
      <c r="I3059" s="95" t="s">
        <v>1933</v>
      </c>
      <c r="J3059" s="95" t="str">
        <f>VLOOKUP(Revisión_Avance_Periodo!$I3059,BD_Seguimiento_OAP_2019!$L:$M,2,FALSE)</f>
        <v>Desarrollar espacios de sensibilización para fortalecer la cultura de servicio al interior de la Entidad.</v>
      </c>
      <c r="K3059" s="119" t="s">
        <v>8</v>
      </c>
      <c r="L3059" s="172">
        <v>4.4642857142857152E-4</v>
      </c>
      <c r="M3059" s="182" t="s">
        <v>113</v>
      </c>
      <c r="N3059" s="174">
        <f>INDEX(BD_Seguimiento_OAP_2019!$AH$3:$AS$294,MATCH(Revisión_Avance_Periodo!$I3059,BD_Seguimiento_OAP_2019!$L$3:$L$294,0),MATCH(Revisión_Avance_Periodo!$M3059,BD_Seguimiento_OAP_2019!$AH$2:$AS$2,0))</f>
        <v>0</v>
      </c>
      <c r="O3059" s="174">
        <f>INDEX(BD_Seguimiento_OAP_2019!$AV$3:$BG$294,MATCH(Revisión_Avance_Periodo!$I3059,BD_Seguimiento_OAP_2019!$L$3:$L$294,0),MATCH(Revisión_Avance_Periodo!$M3059,BD_Seguimiento_OAP_2019!$AV$2:$BG$2,0))</f>
        <v>0</v>
      </c>
      <c r="P3059" s="175">
        <f t="shared" si="596"/>
        <v>0</v>
      </c>
      <c r="Q3059" s="182" t="str">
        <f>VLOOKUP(P3059,Tabla_Indicador_Gestion4[#All],3,TRUE)</f>
        <v>Por Ejecutar</v>
      </c>
      <c r="R3059" s="215">
        <f>SUBTOTAL(9,$N$3050:$N3059)</f>
        <v>0.5</v>
      </c>
      <c r="S3059" s="231">
        <f>SUBTOTAL(9,$O$3050:$O3059)</f>
        <v>0.5</v>
      </c>
      <c r="T3059" s="231">
        <f>IFERROR(+Revisión_Avance_Periodo!$S3059/Revisión_Avance_Periodo!$R3059,0)</f>
        <v>1</v>
      </c>
      <c r="U3059" s="184"/>
      <c r="V3059" s="185"/>
      <c r="W3059" s="183"/>
      <c r="X3059" s="183"/>
      <c r="Y3059" s="183"/>
      <c r="Z3059" s="186"/>
      <c r="AA3059" s="187"/>
    </row>
    <row r="3060" spans="1:27" x14ac:dyDescent="0.25">
      <c r="A3060" s="88">
        <v>257</v>
      </c>
      <c r="B3060" s="91" t="str">
        <f>CONCATENATE(Revisión_Avance_Periodo!$C3060,";",Revisión_Avance_Periodo!$E3060,";",Revisión_Avance_Periodo!$I3060)</f>
        <v>OE1;PR_10;ACT_199</v>
      </c>
      <c r="C3060" s="170" t="s">
        <v>9</v>
      </c>
      <c r="D3060" s="171" t="str">
        <f>VLOOKUP(Revisión_Avance_Periodo!$C3060,Componentes_BD!$F$1:$G$5,2,FALSE)</f>
        <v>Fortalecer la Vigilancia.</v>
      </c>
      <c r="E3060" s="106" t="s">
        <v>12</v>
      </c>
      <c r="F3060" s="89">
        <v>11</v>
      </c>
      <c r="G3060" s="89" t="str">
        <f>VLOOKUP(Revisión_Avance_Periodo!$A3060,BD_Seguimiento_OAP_2019!$A$2:$G$294,7,FALSE)</f>
        <v>PAI</v>
      </c>
      <c r="H3060" s="89" t="str">
        <f>VLOOKUP(Revisión_Avance_Periodo!$A3060,BD_Seguimiento_OAP_2019!$A$2:$J$294,10,FALSE)</f>
        <v>PAI_08 - Mecanismos para Mejorar la Atención al Ciudadano</v>
      </c>
      <c r="I3060" s="89" t="s">
        <v>1933</v>
      </c>
      <c r="J3060" s="89" t="str">
        <f>VLOOKUP(Revisión_Avance_Periodo!$I3060,BD_Seguimiento_OAP_2019!$L:$M,2,FALSE)</f>
        <v>Desarrollar espacios de sensibilización para fortalecer la cultura de servicio al interior de la Entidad.</v>
      </c>
      <c r="K3060" s="106" t="s">
        <v>8</v>
      </c>
      <c r="L3060" s="172">
        <v>4.4642857142857152E-4</v>
      </c>
      <c r="M3060" s="173" t="s">
        <v>114</v>
      </c>
      <c r="N3060" s="174">
        <f>INDEX(BD_Seguimiento_OAP_2019!$AH$3:$AS$294,MATCH(Revisión_Avance_Periodo!$I3060,BD_Seguimiento_OAP_2019!$L$3:$L$294,0),MATCH(Revisión_Avance_Periodo!$M3060,BD_Seguimiento_OAP_2019!$AH$2:$AS$2,0))</f>
        <v>0</v>
      </c>
      <c r="O3060" s="174">
        <f>INDEX(BD_Seguimiento_OAP_2019!$AV$3:$BG$294,MATCH(Revisión_Avance_Periodo!$I3060,BD_Seguimiento_OAP_2019!$L$3:$L$294,0),MATCH(Revisión_Avance_Periodo!$M3060,BD_Seguimiento_OAP_2019!$AV$2:$BG$2,0))</f>
        <v>0</v>
      </c>
      <c r="P3060" s="175">
        <f t="shared" si="596"/>
        <v>0</v>
      </c>
      <c r="Q3060" s="173" t="str">
        <f>VLOOKUP(P3060,Tabla_Indicador_Gestion4[#All],3,TRUE)</f>
        <v>Por Ejecutar</v>
      </c>
      <c r="R3060" s="215">
        <f>SUBTOTAL(9,$N$3050:$N3060)</f>
        <v>0.5</v>
      </c>
      <c r="S3060" s="231">
        <f>SUBTOTAL(9,$O$3050:$O3060)</f>
        <v>0.5</v>
      </c>
      <c r="T3060" s="231">
        <f>IFERROR(+Revisión_Avance_Periodo!$S3060/Revisión_Avance_Periodo!$R3060,0)</f>
        <v>1</v>
      </c>
      <c r="U3060" s="184"/>
      <c r="V3060" s="185"/>
      <c r="W3060" s="183"/>
      <c r="X3060" s="183"/>
      <c r="Y3060" s="183"/>
      <c r="Z3060" s="186"/>
      <c r="AA3060" s="187"/>
    </row>
    <row r="3061" spans="1:27" ht="15.75" thickBot="1" x14ac:dyDescent="0.3">
      <c r="A3061" s="94">
        <v>257</v>
      </c>
      <c r="B3061" s="96" t="str">
        <f>CONCATENATE(Revisión_Avance_Periodo!$C3061,";",Revisión_Avance_Periodo!$E3061,";",Revisión_Avance_Periodo!$I3061)</f>
        <v>OE1;PR_10;ACT_199</v>
      </c>
      <c r="C3061" s="180" t="s">
        <v>9</v>
      </c>
      <c r="D3061" s="181" t="str">
        <f>VLOOKUP(Revisión_Avance_Periodo!$C3061,Componentes_BD!$F$1:$G$5,2,FALSE)</f>
        <v>Fortalecer la Vigilancia.</v>
      </c>
      <c r="E3061" s="119" t="s">
        <v>12</v>
      </c>
      <c r="F3061" s="95">
        <v>11</v>
      </c>
      <c r="G3061" s="95" t="str">
        <f>VLOOKUP(Revisión_Avance_Periodo!$A3061,BD_Seguimiento_OAP_2019!$A$2:$G$294,7,FALSE)</f>
        <v>PAI</v>
      </c>
      <c r="H3061" s="95" t="str">
        <f>VLOOKUP(Revisión_Avance_Periodo!$A3061,BD_Seguimiento_OAP_2019!$A$2:$J$294,10,FALSE)</f>
        <v>PAI_08 - Mecanismos para Mejorar la Atención al Ciudadano</v>
      </c>
      <c r="I3061" s="95" t="s">
        <v>1933</v>
      </c>
      <c r="J3061" s="95" t="str">
        <f>VLOOKUP(Revisión_Avance_Periodo!$I3061,BD_Seguimiento_OAP_2019!$L:$M,2,FALSE)</f>
        <v>Desarrollar espacios de sensibilización para fortalecer la cultura de servicio al interior de la Entidad.</v>
      </c>
      <c r="K3061" s="119" t="s">
        <v>8</v>
      </c>
      <c r="L3061" s="172">
        <v>4.4642857142857152E-4</v>
      </c>
      <c r="M3061" s="182" t="s">
        <v>115</v>
      </c>
      <c r="N3061" s="174">
        <f>INDEX(BD_Seguimiento_OAP_2019!$AH$3:$AS$294,MATCH(Revisión_Avance_Periodo!$I3061,BD_Seguimiento_OAP_2019!$L$3:$L$294,0),MATCH(Revisión_Avance_Periodo!$M3061,BD_Seguimiento_OAP_2019!$AH$2:$AS$2,0))</f>
        <v>0.5</v>
      </c>
      <c r="O3061" s="174">
        <f>INDEX(BD_Seguimiento_OAP_2019!$AV$3:$BG$294,MATCH(Revisión_Avance_Periodo!$I3061,BD_Seguimiento_OAP_2019!$L$3:$L$294,0),MATCH(Revisión_Avance_Periodo!$M3061,BD_Seguimiento_OAP_2019!$AV$2:$BG$2,0))</f>
        <v>0</v>
      </c>
      <c r="P3061" s="188">
        <f t="shared" si="588"/>
        <v>0</v>
      </c>
      <c r="Q3061" s="182" t="str">
        <f>VLOOKUP(P3061,Tabla_Indicador_Gestion4[#All],3,TRUE)</f>
        <v>Por Ejecutar</v>
      </c>
      <c r="R3061" s="215">
        <f>SUBTOTAL(9,$N$3050:$N3061)</f>
        <v>1</v>
      </c>
      <c r="S3061" s="231">
        <f>SUBTOTAL(9,$O$3050:$O3061)</f>
        <v>0.5</v>
      </c>
      <c r="T3061" s="231">
        <f>IFERROR(+Revisión_Avance_Periodo!$S3061/Revisión_Avance_Periodo!$R3061,0)</f>
        <v>0.5</v>
      </c>
      <c r="U3061" s="184"/>
      <c r="V3061" s="185"/>
      <c r="W3061" s="183"/>
      <c r="X3061" s="183"/>
      <c r="Y3061" s="183"/>
      <c r="Z3061" s="186"/>
      <c r="AA3061" s="187"/>
    </row>
    <row r="3062" spans="1:27" x14ac:dyDescent="0.25">
      <c r="A3062" s="88">
        <v>258</v>
      </c>
      <c r="B3062" s="91" t="str">
        <f>CONCATENATE(Revisión_Avance_Periodo!$C3062,";",Revisión_Avance_Periodo!$E3062,";",Revisión_Avance_Periodo!$I3062)</f>
        <v>OE1;PR_10;ACT_269</v>
      </c>
      <c r="C3062" s="170" t="s">
        <v>9</v>
      </c>
      <c r="D3062" s="171" t="str">
        <f>VLOOKUP(Revisión_Avance_Periodo!$C3062,Componentes_BD!$F$1:$G$5,2,FALSE)</f>
        <v>Fortalecer la Vigilancia.</v>
      </c>
      <c r="E3062" s="106" t="s">
        <v>12</v>
      </c>
      <c r="F3062" s="89">
        <v>11</v>
      </c>
      <c r="G3062" s="89" t="str">
        <f>VLOOKUP(Revisión_Avance_Periodo!$A3062,BD_Seguimiento_OAP_2019!$A$2:$G$294,7,FALSE)</f>
        <v>PAI</v>
      </c>
      <c r="H3062" s="89" t="str">
        <f>VLOOKUP(Revisión_Avance_Periodo!$A3062,BD_Seguimiento_OAP_2019!$A$2:$J$294,10,FALSE)</f>
        <v>PAI_05 - Gestión del Riesgo de Corrupción  - Mapa de Riesgos de Corrupción</v>
      </c>
      <c r="I3062" s="89" t="s">
        <v>1939</v>
      </c>
      <c r="J3062" s="89" t="str">
        <f>VLOOKUP(Revisión_Avance_Periodo!$I3062,BD_Seguimiento_OAP_2019!$L:$M,2,FALSE)</f>
        <v>Revisar y actualizar de mapa de riesgos</v>
      </c>
      <c r="K3062" s="106" t="s">
        <v>8</v>
      </c>
      <c r="L3062" s="172">
        <v>4.4642857142857152E-4</v>
      </c>
      <c r="M3062" s="173" t="s">
        <v>104</v>
      </c>
      <c r="N3062" s="174">
        <f>INDEX(BD_Seguimiento_OAP_2019!$AH$3:$AS$294,MATCH(Revisión_Avance_Periodo!$I3062,BD_Seguimiento_OAP_2019!$L$3:$L$294,0),MATCH(Revisión_Avance_Periodo!$M3062,BD_Seguimiento_OAP_2019!$AH$2:$AS$2,0))</f>
        <v>0</v>
      </c>
      <c r="O3062" s="174">
        <f>INDEX(BD_Seguimiento_OAP_2019!$AV$3:$BG$294,MATCH(Revisión_Avance_Periodo!$I3062,BD_Seguimiento_OAP_2019!$L$3:$L$294,0),MATCH(Revisión_Avance_Periodo!$M3062,BD_Seguimiento_OAP_2019!$AV$2:$BG$2,0))</f>
        <v>0</v>
      </c>
      <c r="P3062" s="175">
        <f t="shared" ref="P3062:P3069" si="597">IFERROR((O3062/N3062),0)</f>
        <v>0</v>
      </c>
      <c r="Q3062" s="173" t="str">
        <f>VLOOKUP(P3062,Tabla_Indicador_Gestion4[#All],3,TRUE)</f>
        <v>Por Ejecutar</v>
      </c>
      <c r="R3062" s="213">
        <f>SUBTOTAL(9,$N$3062:$N3062)</f>
        <v>0</v>
      </c>
      <c r="S3062" s="234">
        <f>SUBTOTAL(9,$O$3062:$O3062)</f>
        <v>0</v>
      </c>
      <c r="T3062" s="234">
        <f>IFERROR(+Revisión_Avance_Periodo!$S3062/Revisión_Avance_Periodo!$R3062,0)</f>
        <v>0</v>
      </c>
      <c r="U3062" s="177">
        <f>SUBTOTAL(9,N3062:N3073)</f>
        <v>1</v>
      </c>
      <c r="V3062" s="176">
        <f>SUBTOTAL(9,O3062:O3073)</f>
        <v>0</v>
      </c>
      <c r="W3062" s="176">
        <f t="shared" ref="W3062" si="598">+V3062/U3062</f>
        <v>0</v>
      </c>
      <c r="X3062" s="176"/>
      <c r="Y3062" s="176">
        <f>100%-Revisión_Avance_Periodo!$W3062</f>
        <v>1</v>
      </c>
      <c r="Z3062" s="178" t="str">
        <f>VLOOKUP(W3062,Tabla_Indicador_Gestion4[],3,TRUE)</f>
        <v>Por Ejecutar</v>
      </c>
      <c r="AA3062" s="179">
        <f>Revisión_Avance_Periodo!$W3062*Revisión_Avance_Periodo!$L3062</f>
        <v>0</v>
      </c>
    </row>
    <row r="3063" spans="1:27" x14ac:dyDescent="0.25">
      <c r="A3063" s="94">
        <v>258</v>
      </c>
      <c r="B3063" s="96" t="str">
        <f>CONCATENATE(Revisión_Avance_Periodo!$C3063,";",Revisión_Avance_Periodo!$E3063,";",Revisión_Avance_Periodo!$I3063)</f>
        <v>OE1;PR_10;ACT_269</v>
      </c>
      <c r="C3063" s="180" t="s">
        <v>9</v>
      </c>
      <c r="D3063" s="181" t="str">
        <f>VLOOKUP(Revisión_Avance_Periodo!$C3063,Componentes_BD!$F$1:$G$5,2,FALSE)</f>
        <v>Fortalecer la Vigilancia.</v>
      </c>
      <c r="E3063" s="119" t="s">
        <v>12</v>
      </c>
      <c r="F3063" s="95">
        <v>11</v>
      </c>
      <c r="G3063" s="95" t="str">
        <f>VLOOKUP(Revisión_Avance_Periodo!$A3063,BD_Seguimiento_OAP_2019!$A$2:$G$294,7,FALSE)</f>
        <v>PAI</v>
      </c>
      <c r="H3063" s="95" t="str">
        <f>VLOOKUP(Revisión_Avance_Periodo!$A3063,BD_Seguimiento_OAP_2019!$A$2:$J$294,10,FALSE)</f>
        <v>PAI_05 - Gestión del Riesgo de Corrupción  - Mapa de Riesgos de Corrupción</v>
      </c>
      <c r="I3063" s="95" t="s">
        <v>1939</v>
      </c>
      <c r="J3063" s="95" t="str">
        <f>VLOOKUP(Revisión_Avance_Periodo!$I3063,BD_Seguimiento_OAP_2019!$L:$M,2,FALSE)</f>
        <v>Revisar y actualizar de mapa de riesgos</v>
      </c>
      <c r="K3063" s="119" t="s">
        <v>8</v>
      </c>
      <c r="L3063" s="172">
        <v>4.4642857142857152E-4</v>
      </c>
      <c r="M3063" s="182" t="s">
        <v>105</v>
      </c>
      <c r="N3063" s="174">
        <f>INDEX(BD_Seguimiento_OAP_2019!$AH$3:$AS$294,MATCH(Revisión_Avance_Periodo!$I3063,BD_Seguimiento_OAP_2019!$L$3:$L$294,0),MATCH(Revisión_Avance_Periodo!$M3063,BD_Seguimiento_OAP_2019!$AH$2:$AS$2,0))</f>
        <v>0</v>
      </c>
      <c r="O3063" s="174">
        <f>INDEX(BD_Seguimiento_OAP_2019!$AV$3:$BG$294,MATCH(Revisión_Avance_Periodo!$I3063,BD_Seguimiento_OAP_2019!$L$3:$L$294,0),MATCH(Revisión_Avance_Periodo!$M3063,BD_Seguimiento_OAP_2019!$AV$2:$BG$2,0))</f>
        <v>0</v>
      </c>
      <c r="P3063" s="175">
        <f t="shared" si="597"/>
        <v>0</v>
      </c>
      <c r="Q3063" s="182" t="str">
        <f>VLOOKUP(P3063,Tabla_Indicador_Gestion4[#All],3,TRUE)</f>
        <v>Por Ejecutar</v>
      </c>
      <c r="R3063" s="215">
        <f>SUBTOTAL(9,$N$3062:$N3063)</f>
        <v>0</v>
      </c>
      <c r="S3063" s="231">
        <f>SUBTOTAL(9,$O$3062:$O3063)</f>
        <v>0</v>
      </c>
      <c r="T3063" s="231">
        <f>IFERROR(+Revisión_Avance_Periodo!$S3063/Revisión_Avance_Periodo!$R3063,0)</f>
        <v>0</v>
      </c>
      <c r="U3063" s="184"/>
      <c r="V3063" s="185"/>
      <c r="W3063" s="183"/>
      <c r="X3063" s="183"/>
      <c r="Y3063" s="183"/>
      <c r="Z3063" s="186"/>
      <c r="AA3063" s="187"/>
    </row>
    <row r="3064" spans="1:27" x14ac:dyDescent="0.25">
      <c r="A3064" s="88">
        <v>258</v>
      </c>
      <c r="B3064" s="91" t="str">
        <f>CONCATENATE(Revisión_Avance_Periodo!$C3064,";",Revisión_Avance_Periodo!$E3064,";",Revisión_Avance_Periodo!$I3064)</f>
        <v>OE1;PR_10;ACT_269</v>
      </c>
      <c r="C3064" s="170" t="s">
        <v>9</v>
      </c>
      <c r="D3064" s="171" t="str">
        <f>VLOOKUP(Revisión_Avance_Periodo!$C3064,Componentes_BD!$F$1:$G$5,2,FALSE)</f>
        <v>Fortalecer la Vigilancia.</v>
      </c>
      <c r="E3064" s="106" t="s">
        <v>12</v>
      </c>
      <c r="F3064" s="89">
        <v>11</v>
      </c>
      <c r="G3064" s="89" t="str">
        <f>VLOOKUP(Revisión_Avance_Periodo!$A3064,BD_Seguimiento_OAP_2019!$A$2:$G$294,7,FALSE)</f>
        <v>PAI</v>
      </c>
      <c r="H3064" s="89" t="str">
        <f>VLOOKUP(Revisión_Avance_Periodo!$A3064,BD_Seguimiento_OAP_2019!$A$2:$J$294,10,FALSE)</f>
        <v>PAI_05 - Gestión del Riesgo de Corrupción  - Mapa de Riesgos de Corrupción</v>
      </c>
      <c r="I3064" s="89" t="s">
        <v>1939</v>
      </c>
      <c r="J3064" s="89" t="str">
        <f>VLOOKUP(Revisión_Avance_Periodo!$I3064,BD_Seguimiento_OAP_2019!$L:$M,2,FALSE)</f>
        <v>Revisar y actualizar de mapa de riesgos</v>
      </c>
      <c r="K3064" s="106" t="s">
        <v>8</v>
      </c>
      <c r="L3064" s="172">
        <v>4.4642857142857152E-4</v>
      </c>
      <c r="M3064" s="173" t="s">
        <v>106</v>
      </c>
      <c r="N3064" s="174">
        <f>INDEX(BD_Seguimiento_OAP_2019!$AH$3:$AS$294,MATCH(Revisión_Avance_Periodo!$I3064,BD_Seguimiento_OAP_2019!$L$3:$L$294,0),MATCH(Revisión_Avance_Periodo!$M3064,BD_Seguimiento_OAP_2019!$AH$2:$AS$2,0))</f>
        <v>0</v>
      </c>
      <c r="O3064" s="174">
        <f>INDEX(BD_Seguimiento_OAP_2019!$AV$3:$BG$294,MATCH(Revisión_Avance_Periodo!$I3064,BD_Seguimiento_OAP_2019!$L$3:$L$294,0),MATCH(Revisión_Avance_Periodo!$M3064,BD_Seguimiento_OAP_2019!$AV$2:$BG$2,0))</f>
        <v>0</v>
      </c>
      <c r="P3064" s="175">
        <f t="shared" si="597"/>
        <v>0</v>
      </c>
      <c r="Q3064" s="173" t="str">
        <f>VLOOKUP(P3064,Tabla_Indicador_Gestion4[#All],3,TRUE)</f>
        <v>Por Ejecutar</v>
      </c>
      <c r="R3064" s="215">
        <f>SUBTOTAL(9,$N$3062:$N3064)</f>
        <v>0</v>
      </c>
      <c r="S3064" s="231">
        <f>SUBTOTAL(9,$O$3062:$O3064)</f>
        <v>0</v>
      </c>
      <c r="T3064" s="231">
        <f>IFERROR(+Revisión_Avance_Periodo!$S3064/Revisión_Avance_Periodo!$R3064,0)</f>
        <v>0</v>
      </c>
      <c r="U3064" s="184"/>
      <c r="V3064" s="185"/>
      <c r="W3064" s="183"/>
      <c r="X3064" s="183"/>
      <c r="Y3064" s="183"/>
      <c r="Z3064" s="186"/>
      <c r="AA3064" s="187"/>
    </row>
    <row r="3065" spans="1:27" x14ac:dyDescent="0.25">
      <c r="A3065" s="94">
        <v>258</v>
      </c>
      <c r="B3065" s="96" t="str">
        <f>CONCATENATE(Revisión_Avance_Periodo!$C3065,";",Revisión_Avance_Periodo!$E3065,";",Revisión_Avance_Periodo!$I3065)</f>
        <v>OE1;PR_10;ACT_269</v>
      </c>
      <c r="C3065" s="180" t="s">
        <v>9</v>
      </c>
      <c r="D3065" s="181" t="str">
        <f>VLOOKUP(Revisión_Avance_Periodo!$C3065,Componentes_BD!$F$1:$G$5,2,FALSE)</f>
        <v>Fortalecer la Vigilancia.</v>
      </c>
      <c r="E3065" s="119" t="s">
        <v>12</v>
      </c>
      <c r="F3065" s="95">
        <v>11</v>
      </c>
      <c r="G3065" s="95" t="str">
        <f>VLOOKUP(Revisión_Avance_Periodo!$A3065,BD_Seguimiento_OAP_2019!$A$2:$G$294,7,FALSE)</f>
        <v>PAI</v>
      </c>
      <c r="H3065" s="95" t="str">
        <f>VLOOKUP(Revisión_Avance_Periodo!$A3065,BD_Seguimiento_OAP_2019!$A$2:$J$294,10,FALSE)</f>
        <v>PAI_05 - Gestión del Riesgo de Corrupción  - Mapa de Riesgos de Corrupción</v>
      </c>
      <c r="I3065" s="95" t="s">
        <v>1939</v>
      </c>
      <c r="J3065" s="95" t="str">
        <f>VLOOKUP(Revisión_Avance_Periodo!$I3065,BD_Seguimiento_OAP_2019!$L:$M,2,FALSE)</f>
        <v>Revisar y actualizar de mapa de riesgos</v>
      </c>
      <c r="K3065" s="119" t="s">
        <v>8</v>
      </c>
      <c r="L3065" s="172">
        <v>4.4642857142857152E-4</v>
      </c>
      <c r="M3065" s="182" t="s">
        <v>107</v>
      </c>
      <c r="N3065" s="174">
        <f>INDEX(BD_Seguimiento_OAP_2019!$AH$3:$AS$294,MATCH(Revisión_Avance_Periodo!$I3065,BD_Seguimiento_OAP_2019!$L$3:$L$294,0),MATCH(Revisión_Avance_Periodo!$M3065,BD_Seguimiento_OAP_2019!$AH$2:$AS$2,0))</f>
        <v>0</v>
      </c>
      <c r="O3065" s="174">
        <f>INDEX(BD_Seguimiento_OAP_2019!$AV$3:$BG$294,MATCH(Revisión_Avance_Periodo!$I3065,BD_Seguimiento_OAP_2019!$L$3:$L$294,0),MATCH(Revisión_Avance_Periodo!$M3065,BD_Seguimiento_OAP_2019!$AV$2:$BG$2,0))</f>
        <v>0</v>
      </c>
      <c r="P3065" s="175">
        <f t="shared" si="597"/>
        <v>0</v>
      </c>
      <c r="Q3065" s="182" t="str">
        <f>VLOOKUP(P3065,Tabla_Indicador_Gestion4[#All],3,TRUE)</f>
        <v>Por Ejecutar</v>
      </c>
      <c r="R3065" s="215">
        <f>SUBTOTAL(9,$N$3062:$N3065)</f>
        <v>0</v>
      </c>
      <c r="S3065" s="231">
        <f>SUBTOTAL(9,$O$3062:$O3065)</f>
        <v>0</v>
      </c>
      <c r="T3065" s="231">
        <f>IFERROR(+Revisión_Avance_Periodo!$S3065/Revisión_Avance_Periodo!$R3065,0)</f>
        <v>0</v>
      </c>
      <c r="U3065" s="184"/>
      <c r="V3065" s="185"/>
      <c r="W3065" s="183"/>
      <c r="X3065" s="183"/>
      <c r="Y3065" s="183"/>
      <c r="Z3065" s="186"/>
      <c r="AA3065" s="187"/>
    </row>
    <row r="3066" spans="1:27" x14ac:dyDescent="0.25">
      <c r="A3066" s="88">
        <v>258</v>
      </c>
      <c r="B3066" s="91" t="str">
        <f>CONCATENATE(Revisión_Avance_Periodo!$C3066,";",Revisión_Avance_Periodo!$E3066,";",Revisión_Avance_Periodo!$I3066)</f>
        <v>OE1;PR_10;ACT_269</v>
      </c>
      <c r="C3066" s="170" t="s">
        <v>9</v>
      </c>
      <c r="D3066" s="171" t="str">
        <f>VLOOKUP(Revisión_Avance_Periodo!$C3066,Componentes_BD!$F$1:$G$5,2,FALSE)</f>
        <v>Fortalecer la Vigilancia.</v>
      </c>
      <c r="E3066" s="106" t="s">
        <v>12</v>
      </c>
      <c r="F3066" s="89">
        <v>11</v>
      </c>
      <c r="G3066" s="89" t="str">
        <f>VLOOKUP(Revisión_Avance_Periodo!$A3066,BD_Seguimiento_OAP_2019!$A$2:$G$294,7,FALSE)</f>
        <v>PAI</v>
      </c>
      <c r="H3066" s="89" t="str">
        <f>VLOOKUP(Revisión_Avance_Periodo!$A3066,BD_Seguimiento_OAP_2019!$A$2:$J$294,10,FALSE)</f>
        <v>PAI_05 - Gestión del Riesgo de Corrupción  - Mapa de Riesgos de Corrupción</v>
      </c>
      <c r="I3066" s="89" t="s">
        <v>1939</v>
      </c>
      <c r="J3066" s="89" t="str">
        <f>VLOOKUP(Revisión_Avance_Periodo!$I3066,BD_Seguimiento_OAP_2019!$L:$M,2,FALSE)</f>
        <v>Revisar y actualizar de mapa de riesgos</v>
      </c>
      <c r="K3066" s="106" t="s">
        <v>8</v>
      </c>
      <c r="L3066" s="172">
        <v>4.4642857142857152E-4</v>
      </c>
      <c r="M3066" s="173" t="s">
        <v>108</v>
      </c>
      <c r="N3066" s="174">
        <f>INDEX(BD_Seguimiento_OAP_2019!$AH$3:$AS$294,MATCH(Revisión_Avance_Periodo!$I3066,BD_Seguimiento_OAP_2019!$L$3:$L$294,0),MATCH(Revisión_Avance_Periodo!$M3066,BD_Seguimiento_OAP_2019!$AH$2:$AS$2,0))</f>
        <v>0</v>
      </c>
      <c r="O3066" s="174">
        <f>INDEX(BD_Seguimiento_OAP_2019!$AV$3:$BG$294,MATCH(Revisión_Avance_Periodo!$I3066,BD_Seguimiento_OAP_2019!$L$3:$L$294,0),MATCH(Revisión_Avance_Periodo!$M3066,BD_Seguimiento_OAP_2019!$AV$2:$BG$2,0))</f>
        <v>0</v>
      </c>
      <c r="P3066" s="175">
        <f t="shared" si="597"/>
        <v>0</v>
      </c>
      <c r="Q3066" s="173" t="str">
        <f>VLOOKUP(P3066,Tabla_Indicador_Gestion4[#All],3,TRUE)</f>
        <v>Por Ejecutar</v>
      </c>
      <c r="R3066" s="215">
        <f>SUBTOTAL(9,$N$3062:$N3066)</f>
        <v>0</v>
      </c>
      <c r="S3066" s="231">
        <f>SUBTOTAL(9,$O$3062:$O3066)</f>
        <v>0</v>
      </c>
      <c r="T3066" s="231">
        <f>IFERROR(+Revisión_Avance_Periodo!$S3066/Revisión_Avance_Periodo!$R3066,0)</f>
        <v>0</v>
      </c>
      <c r="U3066" s="184"/>
      <c r="V3066" s="185"/>
      <c r="W3066" s="183"/>
      <c r="X3066" s="183"/>
      <c r="Y3066" s="183"/>
      <c r="Z3066" s="186"/>
      <c r="AA3066" s="187"/>
    </row>
    <row r="3067" spans="1:27" x14ac:dyDescent="0.25">
      <c r="A3067" s="94">
        <v>258</v>
      </c>
      <c r="B3067" s="96" t="str">
        <f>CONCATENATE(Revisión_Avance_Periodo!$C3067,";",Revisión_Avance_Periodo!$E3067,";",Revisión_Avance_Periodo!$I3067)</f>
        <v>OE1;PR_10;ACT_269</v>
      </c>
      <c r="C3067" s="180" t="s">
        <v>9</v>
      </c>
      <c r="D3067" s="181" t="str">
        <f>VLOOKUP(Revisión_Avance_Periodo!$C3067,Componentes_BD!$F$1:$G$5,2,FALSE)</f>
        <v>Fortalecer la Vigilancia.</v>
      </c>
      <c r="E3067" s="119" t="s">
        <v>12</v>
      </c>
      <c r="F3067" s="95">
        <v>11</v>
      </c>
      <c r="G3067" s="95" t="str">
        <f>VLOOKUP(Revisión_Avance_Periodo!$A3067,BD_Seguimiento_OAP_2019!$A$2:$G$294,7,FALSE)</f>
        <v>PAI</v>
      </c>
      <c r="H3067" s="95" t="str">
        <f>VLOOKUP(Revisión_Avance_Periodo!$A3067,BD_Seguimiento_OAP_2019!$A$2:$J$294,10,FALSE)</f>
        <v>PAI_05 - Gestión del Riesgo de Corrupción  - Mapa de Riesgos de Corrupción</v>
      </c>
      <c r="I3067" s="95" t="s">
        <v>1939</v>
      </c>
      <c r="J3067" s="95" t="str">
        <f>VLOOKUP(Revisión_Avance_Periodo!$I3067,BD_Seguimiento_OAP_2019!$L:$M,2,FALSE)</f>
        <v>Revisar y actualizar de mapa de riesgos</v>
      </c>
      <c r="K3067" s="119" t="s">
        <v>8</v>
      </c>
      <c r="L3067" s="172">
        <v>4.4642857142857152E-4</v>
      </c>
      <c r="M3067" s="182" t="s">
        <v>109</v>
      </c>
      <c r="N3067" s="174">
        <f>INDEX(BD_Seguimiento_OAP_2019!$AH$3:$AS$294,MATCH(Revisión_Avance_Periodo!$I3067,BD_Seguimiento_OAP_2019!$L$3:$L$294,0),MATCH(Revisión_Avance_Periodo!$M3067,BD_Seguimiento_OAP_2019!$AH$2:$AS$2,0))</f>
        <v>0</v>
      </c>
      <c r="O3067" s="174">
        <f>INDEX(BD_Seguimiento_OAP_2019!$AV$3:$BG$294,MATCH(Revisión_Avance_Periodo!$I3067,BD_Seguimiento_OAP_2019!$L$3:$L$294,0),MATCH(Revisión_Avance_Periodo!$M3067,BD_Seguimiento_OAP_2019!$AV$2:$BG$2,0))</f>
        <v>0</v>
      </c>
      <c r="P3067" s="175">
        <f t="shared" si="597"/>
        <v>0</v>
      </c>
      <c r="Q3067" s="182" t="str">
        <f>VLOOKUP(P3067,Tabla_Indicador_Gestion4[#All],3,TRUE)</f>
        <v>Por Ejecutar</v>
      </c>
      <c r="R3067" s="215">
        <f>SUBTOTAL(9,$N$3062:$N3067)</f>
        <v>0</v>
      </c>
      <c r="S3067" s="231">
        <f>SUBTOTAL(9,$O$3062:$O3067)</f>
        <v>0</v>
      </c>
      <c r="T3067" s="231">
        <f>IFERROR(+Revisión_Avance_Periodo!$S3067/Revisión_Avance_Periodo!$R3067,0)</f>
        <v>0</v>
      </c>
      <c r="U3067" s="184"/>
      <c r="V3067" s="185"/>
      <c r="W3067" s="183"/>
      <c r="X3067" s="183"/>
      <c r="Y3067" s="183"/>
      <c r="Z3067" s="186"/>
      <c r="AA3067" s="187"/>
    </row>
    <row r="3068" spans="1:27" x14ac:dyDescent="0.25">
      <c r="A3068" s="88">
        <v>258</v>
      </c>
      <c r="B3068" s="91" t="str">
        <f>CONCATENATE(Revisión_Avance_Periodo!$C3068,";",Revisión_Avance_Periodo!$E3068,";",Revisión_Avance_Periodo!$I3068)</f>
        <v>OE1;PR_10;ACT_269</v>
      </c>
      <c r="C3068" s="170" t="s">
        <v>9</v>
      </c>
      <c r="D3068" s="171" t="str">
        <f>VLOOKUP(Revisión_Avance_Periodo!$C3068,Componentes_BD!$F$1:$G$5,2,FALSE)</f>
        <v>Fortalecer la Vigilancia.</v>
      </c>
      <c r="E3068" s="106" t="s">
        <v>12</v>
      </c>
      <c r="F3068" s="89">
        <v>11</v>
      </c>
      <c r="G3068" s="89" t="str">
        <f>VLOOKUP(Revisión_Avance_Periodo!$A3068,BD_Seguimiento_OAP_2019!$A$2:$G$294,7,FALSE)</f>
        <v>PAI</v>
      </c>
      <c r="H3068" s="89" t="str">
        <f>VLOOKUP(Revisión_Avance_Periodo!$A3068,BD_Seguimiento_OAP_2019!$A$2:$J$294,10,FALSE)</f>
        <v>PAI_05 - Gestión del Riesgo de Corrupción  - Mapa de Riesgos de Corrupción</v>
      </c>
      <c r="I3068" s="89" t="s">
        <v>1939</v>
      </c>
      <c r="J3068" s="89" t="str">
        <f>VLOOKUP(Revisión_Avance_Periodo!$I3068,BD_Seguimiento_OAP_2019!$L:$M,2,FALSE)</f>
        <v>Revisar y actualizar de mapa de riesgos</v>
      </c>
      <c r="K3068" s="106" t="s">
        <v>8</v>
      </c>
      <c r="L3068" s="172">
        <v>4.4642857142857152E-4</v>
      </c>
      <c r="M3068" s="173" t="s">
        <v>110</v>
      </c>
      <c r="N3068" s="174">
        <f>INDEX(BD_Seguimiento_OAP_2019!$AH$3:$AS$294,MATCH(Revisión_Avance_Periodo!$I3068,BD_Seguimiento_OAP_2019!$L$3:$L$294,0),MATCH(Revisión_Avance_Periodo!$M3068,BD_Seguimiento_OAP_2019!$AH$2:$AS$2,0))</f>
        <v>0</v>
      </c>
      <c r="O3068" s="174">
        <f>INDEX(BD_Seguimiento_OAP_2019!$AV$3:$BG$294,MATCH(Revisión_Avance_Periodo!$I3068,BD_Seguimiento_OAP_2019!$L$3:$L$294,0),MATCH(Revisión_Avance_Periodo!$M3068,BD_Seguimiento_OAP_2019!$AV$2:$BG$2,0))</f>
        <v>0</v>
      </c>
      <c r="P3068" s="175">
        <f t="shared" si="597"/>
        <v>0</v>
      </c>
      <c r="Q3068" s="173" t="str">
        <f>VLOOKUP(P3068,Tabla_Indicador_Gestion4[#All],3,TRUE)</f>
        <v>Por Ejecutar</v>
      </c>
      <c r="R3068" s="215">
        <f>SUBTOTAL(9,$N$3062:$N3068)</f>
        <v>0</v>
      </c>
      <c r="S3068" s="231">
        <f>SUBTOTAL(9,$O$3062:$O3068)</f>
        <v>0</v>
      </c>
      <c r="T3068" s="231">
        <f>IFERROR(+Revisión_Avance_Periodo!$S3068/Revisión_Avance_Periodo!$R3068,0)</f>
        <v>0</v>
      </c>
      <c r="U3068" s="184"/>
      <c r="V3068" s="185"/>
      <c r="W3068" s="183"/>
      <c r="X3068" s="183"/>
      <c r="Y3068" s="183"/>
      <c r="Z3068" s="186"/>
      <c r="AA3068" s="187"/>
    </row>
    <row r="3069" spans="1:27" x14ac:dyDescent="0.25">
      <c r="A3069" s="94">
        <v>258</v>
      </c>
      <c r="B3069" s="96" t="str">
        <f>CONCATENATE(Revisión_Avance_Periodo!$C3069,";",Revisión_Avance_Periodo!$E3069,";",Revisión_Avance_Periodo!$I3069)</f>
        <v>OE1;PR_10;ACT_269</v>
      </c>
      <c r="C3069" s="180" t="s">
        <v>9</v>
      </c>
      <c r="D3069" s="181" t="str">
        <f>VLOOKUP(Revisión_Avance_Periodo!$C3069,Componentes_BD!$F$1:$G$5,2,FALSE)</f>
        <v>Fortalecer la Vigilancia.</v>
      </c>
      <c r="E3069" s="119" t="s">
        <v>12</v>
      </c>
      <c r="F3069" s="95">
        <v>11</v>
      </c>
      <c r="G3069" s="95" t="str">
        <f>VLOOKUP(Revisión_Avance_Periodo!$A3069,BD_Seguimiento_OAP_2019!$A$2:$G$294,7,FALSE)</f>
        <v>PAI</v>
      </c>
      <c r="H3069" s="95" t="str">
        <f>VLOOKUP(Revisión_Avance_Periodo!$A3069,BD_Seguimiento_OAP_2019!$A$2:$J$294,10,FALSE)</f>
        <v>PAI_05 - Gestión del Riesgo de Corrupción  - Mapa de Riesgos de Corrupción</v>
      </c>
      <c r="I3069" s="95" t="s">
        <v>1939</v>
      </c>
      <c r="J3069" s="95" t="str">
        <f>VLOOKUP(Revisión_Avance_Periodo!$I3069,BD_Seguimiento_OAP_2019!$L:$M,2,FALSE)</f>
        <v>Revisar y actualizar de mapa de riesgos</v>
      </c>
      <c r="K3069" s="119" t="s">
        <v>8</v>
      </c>
      <c r="L3069" s="172">
        <v>4.4642857142857152E-4</v>
      </c>
      <c r="M3069" s="182" t="s">
        <v>111</v>
      </c>
      <c r="N3069" s="174">
        <f>INDEX(BD_Seguimiento_OAP_2019!$AH$3:$AS$294,MATCH(Revisión_Avance_Periodo!$I3069,BD_Seguimiento_OAP_2019!$L$3:$L$294,0),MATCH(Revisión_Avance_Periodo!$M3069,BD_Seguimiento_OAP_2019!$AH$2:$AS$2,0))</f>
        <v>0</v>
      </c>
      <c r="O3069" s="174">
        <f>INDEX(BD_Seguimiento_OAP_2019!$AV$3:$BG$294,MATCH(Revisión_Avance_Periodo!$I3069,BD_Seguimiento_OAP_2019!$L$3:$L$294,0),MATCH(Revisión_Avance_Periodo!$M3069,BD_Seguimiento_OAP_2019!$AV$2:$BG$2,0))</f>
        <v>0</v>
      </c>
      <c r="P3069" s="175">
        <f t="shared" si="597"/>
        <v>0</v>
      </c>
      <c r="Q3069" s="182" t="str">
        <f>VLOOKUP(P3069,Tabla_Indicador_Gestion4[#All],3,TRUE)</f>
        <v>Por Ejecutar</v>
      </c>
      <c r="R3069" s="215">
        <f>SUBTOTAL(9,$N$3062:$N3069)</f>
        <v>0</v>
      </c>
      <c r="S3069" s="231">
        <f>SUBTOTAL(9,$O$3062:$O3069)</f>
        <v>0</v>
      </c>
      <c r="T3069" s="231">
        <f>IFERROR(+Revisión_Avance_Periodo!$S3069/Revisión_Avance_Periodo!$R3069,0)</f>
        <v>0</v>
      </c>
      <c r="U3069" s="184"/>
      <c r="V3069" s="185"/>
      <c r="W3069" s="183"/>
      <c r="X3069" s="183"/>
      <c r="Y3069" s="183"/>
      <c r="Z3069" s="186"/>
      <c r="AA3069" s="187"/>
    </row>
    <row r="3070" spans="1:27" x14ac:dyDescent="0.25">
      <c r="A3070" s="88">
        <v>258</v>
      </c>
      <c r="B3070" s="91" t="str">
        <f>CONCATENATE(Revisión_Avance_Periodo!$C3070,";",Revisión_Avance_Periodo!$E3070,";",Revisión_Avance_Periodo!$I3070)</f>
        <v>OE1;PR_10;ACT_269</v>
      </c>
      <c r="C3070" s="170" t="s">
        <v>9</v>
      </c>
      <c r="D3070" s="171" t="str">
        <f>VLOOKUP(Revisión_Avance_Periodo!$C3070,Componentes_BD!$F$1:$G$5,2,FALSE)</f>
        <v>Fortalecer la Vigilancia.</v>
      </c>
      <c r="E3070" s="106" t="s">
        <v>12</v>
      </c>
      <c r="F3070" s="89">
        <v>11</v>
      </c>
      <c r="G3070" s="89" t="str">
        <f>VLOOKUP(Revisión_Avance_Periodo!$A3070,BD_Seguimiento_OAP_2019!$A$2:$G$294,7,FALSE)</f>
        <v>PAI</v>
      </c>
      <c r="H3070" s="89" t="str">
        <f>VLOOKUP(Revisión_Avance_Periodo!$A3070,BD_Seguimiento_OAP_2019!$A$2:$J$294,10,FALSE)</f>
        <v>PAI_05 - Gestión del Riesgo de Corrupción  - Mapa de Riesgos de Corrupción</v>
      </c>
      <c r="I3070" s="89" t="s">
        <v>1939</v>
      </c>
      <c r="J3070" s="89" t="str">
        <f>VLOOKUP(Revisión_Avance_Periodo!$I3070,BD_Seguimiento_OAP_2019!$L:$M,2,FALSE)</f>
        <v>Revisar y actualizar de mapa de riesgos</v>
      </c>
      <c r="K3070" s="106" t="s">
        <v>8</v>
      </c>
      <c r="L3070" s="172">
        <v>4.4642857142857152E-4</v>
      </c>
      <c r="M3070" s="173" t="s">
        <v>112</v>
      </c>
      <c r="N3070" s="174">
        <f>INDEX(BD_Seguimiento_OAP_2019!$AH$3:$AS$294,MATCH(Revisión_Avance_Periodo!$I3070,BD_Seguimiento_OAP_2019!$L$3:$L$294,0),MATCH(Revisión_Avance_Periodo!$M3070,BD_Seguimiento_OAP_2019!$AH$2:$AS$2,0))</f>
        <v>0.5</v>
      </c>
      <c r="O3070" s="174">
        <f>INDEX(BD_Seguimiento_OAP_2019!$AV$3:$BG$294,MATCH(Revisión_Avance_Periodo!$I3070,BD_Seguimiento_OAP_2019!$L$3:$L$294,0),MATCH(Revisión_Avance_Periodo!$M3070,BD_Seguimiento_OAP_2019!$AV$2:$BG$2,0))</f>
        <v>0</v>
      </c>
      <c r="P3070" s="189">
        <f t="shared" si="588"/>
        <v>0</v>
      </c>
      <c r="Q3070" s="173" t="str">
        <f>VLOOKUP(P3070,Tabla_Indicador_Gestion4[#All],3,TRUE)</f>
        <v>Por Ejecutar</v>
      </c>
      <c r="R3070" s="215">
        <f>SUBTOTAL(9,$N$3062:$N3070)</f>
        <v>0.5</v>
      </c>
      <c r="S3070" s="231">
        <f>SUBTOTAL(9,$O$3062:$O3070)</f>
        <v>0</v>
      </c>
      <c r="T3070" s="231">
        <f>IFERROR(+Revisión_Avance_Periodo!$S3070/Revisión_Avance_Periodo!$R3070,0)</f>
        <v>0</v>
      </c>
      <c r="U3070" s="184"/>
      <c r="V3070" s="185"/>
      <c r="W3070" s="183"/>
      <c r="X3070" s="183"/>
      <c r="Y3070" s="183"/>
      <c r="Z3070" s="186"/>
      <c r="AA3070" s="187"/>
    </row>
    <row r="3071" spans="1:27" x14ac:dyDescent="0.25">
      <c r="A3071" s="94">
        <v>258</v>
      </c>
      <c r="B3071" s="96" t="str">
        <f>CONCATENATE(Revisión_Avance_Periodo!$C3071,";",Revisión_Avance_Periodo!$E3071,";",Revisión_Avance_Periodo!$I3071)</f>
        <v>OE1;PR_10;ACT_269</v>
      </c>
      <c r="C3071" s="180" t="s">
        <v>9</v>
      </c>
      <c r="D3071" s="181" t="str">
        <f>VLOOKUP(Revisión_Avance_Periodo!$C3071,Componentes_BD!$F$1:$G$5,2,FALSE)</f>
        <v>Fortalecer la Vigilancia.</v>
      </c>
      <c r="E3071" s="119" t="s">
        <v>12</v>
      </c>
      <c r="F3071" s="95">
        <v>11</v>
      </c>
      <c r="G3071" s="95" t="str">
        <f>VLOOKUP(Revisión_Avance_Periodo!$A3071,BD_Seguimiento_OAP_2019!$A$2:$G$294,7,FALSE)</f>
        <v>PAI</v>
      </c>
      <c r="H3071" s="95" t="str">
        <f>VLOOKUP(Revisión_Avance_Periodo!$A3071,BD_Seguimiento_OAP_2019!$A$2:$J$294,10,FALSE)</f>
        <v>PAI_05 - Gestión del Riesgo de Corrupción  - Mapa de Riesgos de Corrupción</v>
      </c>
      <c r="I3071" s="95" t="s">
        <v>1939</v>
      </c>
      <c r="J3071" s="95" t="str">
        <f>VLOOKUP(Revisión_Avance_Periodo!$I3071,BD_Seguimiento_OAP_2019!$L:$M,2,FALSE)</f>
        <v>Revisar y actualizar de mapa de riesgos</v>
      </c>
      <c r="K3071" s="119" t="s">
        <v>8</v>
      </c>
      <c r="L3071" s="172">
        <v>4.4642857142857152E-4</v>
      </c>
      <c r="M3071" s="182" t="s">
        <v>113</v>
      </c>
      <c r="N3071" s="174">
        <f>INDEX(BD_Seguimiento_OAP_2019!$AH$3:$AS$294,MATCH(Revisión_Avance_Periodo!$I3071,BD_Seguimiento_OAP_2019!$L$3:$L$294,0),MATCH(Revisión_Avance_Periodo!$M3071,BD_Seguimiento_OAP_2019!$AH$2:$AS$2,0))</f>
        <v>0.5</v>
      </c>
      <c r="O3071" s="174">
        <f>INDEX(BD_Seguimiento_OAP_2019!$AV$3:$BG$294,MATCH(Revisión_Avance_Periodo!$I3071,BD_Seguimiento_OAP_2019!$L$3:$L$294,0),MATCH(Revisión_Avance_Periodo!$M3071,BD_Seguimiento_OAP_2019!$AV$2:$BG$2,0))</f>
        <v>0</v>
      </c>
      <c r="P3071" s="188">
        <f t="shared" si="588"/>
        <v>0</v>
      </c>
      <c r="Q3071" s="182" t="str">
        <f>VLOOKUP(P3071,Tabla_Indicador_Gestion4[#All],3,TRUE)</f>
        <v>Por Ejecutar</v>
      </c>
      <c r="R3071" s="215">
        <f>SUBTOTAL(9,$N$3062:$N3071)</f>
        <v>1</v>
      </c>
      <c r="S3071" s="231">
        <f>SUBTOTAL(9,$O$3062:$O3071)</f>
        <v>0</v>
      </c>
      <c r="T3071" s="231">
        <f>IFERROR(+Revisión_Avance_Periodo!$S3071/Revisión_Avance_Periodo!$R3071,0)</f>
        <v>0</v>
      </c>
      <c r="U3071" s="184"/>
      <c r="V3071" s="185"/>
      <c r="W3071" s="183"/>
      <c r="X3071" s="183"/>
      <c r="Y3071" s="183"/>
      <c r="Z3071" s="186"/>
      <c r="AA3071" s="187"/>
    </row>
    <row r="3072" spans="1:27" x14ac:dyDescent="0.25">
      <c r="A3072" s="88">
        <v>258</v>
      </c>
      <c r="B3072" s="91" t="str">
        <f>CONCATENATE(Revisión_Avance_Periodo!$C3072,";",Revisión_Avance_Periodo!$E3072,";",Revisión_Avance_Periodo!$I3072)</f>
        <v>OE1;PR_10;ACT_269</v>
      </c>
      <c r="C3072" s="170" t="s">
        <v>9</v>
      </c>
      <c r="D3072" s="171" t="str">
        <f>VLOOKUP(Revisión_Avance_Periodo!$C3072,Componentes_BD!$F$1:$G$5,2,FALSE)</f>
        <v>Fortalecer la Vigilancia.</v>
      </c>
      <c r="E3072" s="106" t="s">
        <v>12</v>
      </c>
      <c r="F3072" s="89">
        <v>11</v>
      </c>
      <c r="G3072" s="89" t="str">
        <f>VLOOKUP(Revisión_Avance_Periodo!$A3072,BD_Seguimiento_OAP_2019!$A$2:$G$294,7,FALSE)</f>
        <v>PAI</v>
      </c>
      <c r="H3072" s="89" t="str">
        <f>VLOOKUP(Revisión_Avance_Periodo!$A3072,BD_Seguimiento_OAP_2019!$A$2:$J$294,10,FALSE)</f>
        <v>PAI_05 - Gestión del Riesgo de Corrupción  - Mapa de Riesgos de Corrupción</v>
      </c>
      <c r="I3072" s="89" t="s">
        <v>1939</v>
      </c>
      <c r="J3072" s="89" t="str">
        <f>VLOOKUP(Revisión_Avance_Periodo!$I3072,BD_Seguimiento_OAP_2019!$L:$M,2,FALSE)</f>
        <v>Revisar y actualizar de mapa de riesgos</v>
      </c>
      <c r="K3072" s="106" t="s">
        <v>8</v>
      </c>
      <c r="L3072" s="172">
        <v>4.4642857142857152E-4</v>
      </c>
      <c r="M3072" s="173" t="s">
        <v>114</v>
      </c>
      <c r="N3072" s="174">
        <f>INDEX(BD_Seguimiento_OAP_2019!$AH$3:$AS$294,MATCH(Revisión_Avance_Periodo!$I3072,BD_Seguimiento_OAP_2019!$L$3:$L$294,0),MATCH(Revisión_Avance_Periodo!$M3072,BD_Seguimiento_OAP_2019!$AH$2:$AS$2,0))</f>
        <v>0</v>
      </c>
      <c r="O3072" s="174">
        <f>INDEX(BD_Seguimiento_OAP_2019!$AV$3:$BG$294,MATCH(Revisión_Avance_Periodo!$I3072,BD_Seguimiento_OAP_2019!$L$3:$L$294,0),MATCH(Revisión_Avance_Periodo!$M3072,BD_Seguimiento_OAP_2019!$AV$2:$BG$2,0))</f>
        <v>0</v>
      </c>
      <c r="P3072" s="175">
        <f t="shared" ref="P3072:P3078" si="599">IFERROR((O3072/N3072),0)</f>
        <v>0</v>
      </c>
      <c r="Q3072" s="173" t="str">
        <f>VLOOKUP(P3072,Tabla_Indicador_Gestion4[#All],3,TRUE)</f>
        <v>Por Ejecutar</v>
      </c>
      <c r="R3072" s="215">
        <f>SUBTOTAL(9,$N$3062:$N3072)</f>
        <v>1</v>
      </c>
      <c r="S3072" s="231">
        <f>SUBTOTAL(9,$O$3062:$O3072)</f>
        <v>0</v>
      </c>
      <c r="T3072" s="231">
        <f>IFERROR(+Revisión_Avance_Periodo!$S3072/Revisión_Avance_Periodo!$R3072,0)</f>
        <v>0</v>
      </c>
      <c r="U3072" s="184"/>
      <c r="V3072" s="185"/>
      <c r="W3072" s="183"/>
      <c r="X3072" s="183"/>
      <c r="Y3072" s="183"/>
      <c r="Z3072" s="186"/>
      <c r="AA3072" s="187"/>
    </row>
    <row r="3073" spans="1:27" ht="15.75" thickBot="1" x14ac:dyDescent="0.3">
      <c r="A3073" s="94">
        <v>258</v>
      </c>
      <c r="B3073" s="96" t="str">
        <f>CONCATENATE(Revisión_Avance_Periodo!$C3073,";",Revisión_Avance_Periodo!$E3073,";",Revisión_Avance_Periodo!$I3073)</f>
        <v>OE1;PR_10;ACT_269</v>
      </c>
      <c r="C3073" s="180" t="s">
        <v>9</v>
      </c>
      <c r="D3073" s="181" t="str">
        <f>VLOOKUP(Revisión_Avance_Periodo!$C3073,Componentes_BD!$F$1:$G$5,2,FALSE)</f>
        <v>Fortalecer la Vigilancia.</v>
      </c>
      <c r="E3073" s="119" t="s">
        <v>12</v>
      </c>
      <c r="F3073" s="95">
        <v>11</v>
      </c>
      <c r="G3073" s="95" t="str">
        <f>VLOOKUP(Revisión_Avance_Periodo!$A3073,BD_Seguimiento_OAP_2019!$A$2:$G$294,7,FALSE)</f>
        <v>PAI</v>
      </c>
      <c r="H3073" s="95" t="str">
        <f>VLOOKUP(Revisión_Avance_Periodo!$A3073,BD_Seguimiento_OAP_2019!$A$2:$J$294,10,FALSE)</f>
        <v>PAI_05 - Gestión del Riesgo de Corrupción  - Mapa de Riesgos de Corrupción</v>
      </c>
      <c r="I3073" s="95" t="s">
        <v>1939</v>
      </c>
      <c r="J3073" s="95" t="str">
        <f>VLOOKUP(Revisión_Avance_Periodo!$I3073,BD_Seguimiento_OAP_2019!$L:$M,2,FALSE)</f>
        <v>Revisar y actualizar de mapa de riesgos</v>
      </c>
      <c r="K3073" s="119" t="s">
        <v>8</v>
      </c>
      <c r="L3073" s="172">
        <v>4.4642857142857152E-4</v>
      </c>
      <c r="M3073" s="182" t="s">
        <v>115</v>
      </c>
      <c r="N3073" s="174">
        <f>INDEX(BD_Seguimiento_OAP_2019!$AH$3:$AS$294,MATCH(Revisión_Avance_Periodo!$I3073,BD_Seguimiento_OAP_2019!$L$3:$L$294,0),MATCH(Revisión_Avance_Periodo!$M3073,BD_Seguimiento_OAP_2019!$AH$2:$AS$2,0))</f>
        <v>0</v>
      </c>
      <c r="O3073" s="174">
        <f>INDEX(BD_Seguimiento_OAP_2019!$AV$3:$BG$294,MATCH(Revisión_Avance_Periodo!$I3073,BD_Seguimiento_OAP_2019!$L$3:$L$294,0),MATCH(Revisión_Avance_Periodo!$M3073,BD_Seguimiento_OAP_2019!$AV$2:$BG$2,0))</f>
        <v>0</v>
      </c>
      <c r="P3073" s="175">
        <f t="shared" si="599"/>
        <v>0</v>
      </c>
      <c r="Q3073" s="182" t="str">
        <f>VLOOKUP(P3073,Tabla_Indicador_Gestion4[#All],3,TRUE)</f>
        <v>Por Ejecutar</v>
      </c>
      <c r="R3073" s="215">
        <f>SUBTOTAL(9,$N$3062:$N3073)</f>
        <v>1</v>
      </c>
      <c r="S3073" s="231">
        <f>SUBTOTAL(9,$O$3062:$O3073)</f>
        <v>0</v>
      </c>
      <c r="T3073" s="231">
        <f>IFERROR(+Revisión_Avance_Periodo!$S3073/Revisión_Avance_Periodo!$R3073,0)</f>
        <v>0</v>
      </c>
      <c r="U3073" s="184"/>
      <c r="V3073" s="185"/>
      <c r="W3073" s="183"/>
      <c r="X3073" s="183"/>
      <c r="Y3073" s="183"/>
      <c r="Z3073" s="186"/>
      <c r="AA3073" s="187"/>
    </row>
    <row r="3074" spans="1:27" x14ac:dyDescent="0.25">
      <c r="A3074" s="88">
        <v>259</v>
      </c>
      <c r="B3074" s="91" t="str">
        <f>CONCATENATE(Revisión_Avance_Periodo!$C3074,";",Revisión_Avance_Periodo!$E3074,";",Revisión_Avance_Periodo!$I3074)</f>
        <v>OE1;PR_10;ACT_201</v>
      </c>
      <c r="C3074" s="170" t="s">
        <v>9</v>
      </c>
      <c r="D3074" s="171" t="str">
        <f>VLOOKUP(Revisión_Avance_Periodo!$C3074,Componentes_BD!$F$1:$G$5,2,FALSE)</f>
        <v>Fortalecer la Vigilancia.</v>
      </c>
      <c r="E3074" s="106" t="s">
        <v>12</v>
      </c>
      <c r="F3074" s="89">
        <v>11</v>
      </c>
      <c r="G3074" s="89" t="str">
        <f>VLOOKUP(Revisión_Avance_Periodo!$A3074,BD_Seguimiento_OAP_2019!$A$2:$G$294,7,FALSE)</f>
        <v>PAI</v>
      </c>
      <c r="H3074" s="89" t="str">
        <f>VLOOKUP(Revisión_Avance_Periodo!$A3074,BD_Seguimiento_OAP_2019!$A$2:$J$294,10,FALSE)</f>
        <v>PAI_09 - Mecanismos para la Transparencia y Acceso a la Información</v>
      </c>
      <c r="I3074" s="89" t="s">
        <v>1941</v>
      </c>
      <c r="J3074" s="89" t="str">
        <f>VLOOKUP(Revisión_Avance_Periodo!$I3074,BD_Seguimiento_OAP_2019!$L:$M,2,FALSE)</f>
        <v>Elaborar periódicamente informes de PQRSD, que incluyan las PQRS atendidas por la Entidad y publicarlos en la página web de la Entidad.</v>
      </c>
      <c r="K3074" s="106" t="s">
        <v>8</v>
      </c>
      <c r="L3074" s="172">
        <v>4.4642857142857152E-4</v>
      </c>
      <c r="M3074" s="173" t="s">
        <v>104</v>
      </c>
      <c r="N3074" s="190">
        <f>INDEX(BD_Seguimiento_OAP_2019!$AH$3:$AS$294,MATCH(Revisión_Avance_Periodo!$I3074,BD_Seguimiento_OAP_2019!$L$3:$L$294,0),MATCH(Revisión_Avance_Periodo!$M3074,BD_Seguimiento_OAP_2019!$AH$2:$AS$2,0))</f>
        <v>0</v>
      </c>
      <c r="O3074" s="190">
        <f>INDEX(BD_Seguimiento_OAP_2019!$AV$3:$BG$294,MATCH(Revisión_Avance_Periodo!$I3074,BD_Seguimiento_OAP_2019!$L$3:$L$294,0),MATCH(Revisión_Avance_Periodo!$M3074,BD_Seguimiento_OAP_2019!$AV$2:$BG$2,0))</f>
        <v>0</v>
      </c>
      <c r="P3074" s="175">
        <f t="shared" si="599"/>
        <v>0</v>
      </c>
      <c r="Q3074" s="173" t="str">
        <f>VLOOKUP(P3074,Tabla_Indicador_Gestion4[#All],3,TRUE)</f>
        <v>Por Ejecutar</v>
      </c>
      <c r="R3074" s="232">
        <f>SUBTOTAL(9,$N$3074:$N3074)</f>
        <v>0</v>
      </c>
      <c r="S3074" s="233">
        <f>SUBTOTAL(9,$O$3074:$O3074)</f>
        <v>0</v>
      </c>
      <c r="T3074" s="234">
        <f>IFERROR(+Revisión_Avance_Periodo!$S3074/Revisión_Avance_Periodo!$R3074,0)</f>
        <v>0</v>
      </c>
      <c r="U3074" s="191">
        <f>SUBTOTAL(9,N3074:N3085)</f>
        <v>2</v>
      </c>
      <c r="V3074" s="192">
        <f>SUBTOTAL(9,O3074:O3085)</f>
        <v>1</v>
      </c>
      <c r="W3074" s="176">
        <f t="shared" ref="W3074" si="600">+V3074/U3074</f>
        <v>0.5</v>
      </c>
      <c r="X3074" s="176"/>
      <c r="Y3074" s="176">
        <f>100%-Revisión_Avance_Periodo!$W3074</f>
        <v>0.5</v>
      </c>
      <c r="Z3074" s="178" t="str">
        <f>VLOOKUP(W3074,Tabla_Indicador_Gestion4[],3,TRUE)</f>
        <v>En Tramite</v>
      </c>
      <c r="AA3074" s="179">
        <f>Revisión_Avance_Periodo!$W3074*Revisión_Avance_Periodo!$L3074</f>
        <v>2.2321428571428576E-4</v>
      </c>
    </row>
    <row r="3075" spans="1:27" x14ac:dyDescent="0.25">
      <c r="A3075" s="94">
        <v>259</v>
      </c>
      <c r="B3075" s="96" t="str">
        <f>CONCATENATE(Revisión_Avance_Periodo!$C3075,";",Revisión_Avance_Periodo!$E3075,";",Revisión_Avance_Periodo!$I3075)</f>
        <v>OE1;PR_10;ACT_201</v>
      </c>
      <c r="C3075" s="180" t="s">
        <v>9</v>
      </c>
      <c r="D3075" s="181" t="str">
        <f>VLOOKUP(Revisión_Avance_Periodo!$C3075,Componentes_BD!$F$1:$G$5,2,FALSE)</f>
        <v>Fortalecer la Vigilancia.</v>
      </c>
      <c r="E3075" s="119" t="s">
        <v>12</v>
      </c>
      <c r="F3075" s="95">
        <v>11</v>
      </c>
      <c r="G3075" s="95" t="str">
        <f>VLOOKUP(Revisión_Avance_Periodo!$A3075,BD_Seguimiento_OAP_2019!$A$2:$G$294,7,FALSE)</f>
        <v>PAI</v>
      </c>
      <c r="H3075" s="95" t="str">
        <f>VLOOKUP(Revisión_Avance_Periodo!$A3075,BD_Seguimiento_OAP_2019!$A$2:$J$294,10,FALSE)</f>
        <v>PAI_09 - Mecanismos para la Transparencia y Acceso a la Información</v>
      </c>
      <c r="I3075" s="95" t="s">
        <v>1941</v>
      </c>
      <c r="J3075" s="95" t="str">
        <f>VLOOKUP(Revisión_Avance_Periodo!$I3075,BD_Seguimiento_OAP_2019!$L:$M,2,FALSE)</f>
        <v>Elaborar periódicamente informes de PQRSD, que incluyan las PQRS atendidas por la Entidad y publicarlos en la página web de la Entidad.</v>
      </c>
      <c r="K3075" s="119" t="s">
        <v>8</v>
      </c>
      <c r="L3075" s="172">
        <v>4.4642857142857152E-4</v>
      </c>
      <c r="M3075" s="182" t="s">
        <v>105</v>
      </c>
      <c r="N3075" s="190">
        <f>INDEX(BD_Seguimiento_OAP_2019!$AH$3:$AS$294,MATCH(Revisión_Avance_Periodo!$I3075,BD_Seguimiento_OAP_2019!$L$3:$L$294,0),MATCH(Revisión_Avance_Periodo!$M3075,BD_Seguimiento_OAP_2019!$AH$2:$AS$2,0))</f>
        <v>0</v>
      </c>
      <c r="O3075" s="190">
        <f>INDEX(BD_Seguimiento_OAP_2019!$AV$3:$BG$294,MATCH(Revisión_Avance_Periodo!$I3075,BD_Seguimiento_OAP_2019!$L$3:$L$294,0),MATCH(Revisión_Avance_Periodo!$M3075,BD_Seguimiento_OAP_2019!$AV$2:$BG$2,0))</f>
        <v>0</v>
      </c>
      <c r="P3075" s="175">
        <f t="shared" si="599"/>
        <v>0</v>
      </c>
      <c r="Q3075" s="182" t="str">
        <f>VLOOKUP(P3075,Tabla_Indicador_Gestion4[#All],3,TRUE)</f>
        <v>Por Ejecutar</v>
      </c>
      <c r="R3075" s="229">
        <f>SUBTOTAL(9,$N$3074:$N3075)</f>
        <v>0</v>
      </c>
      <c r="S3075" s="230">
        <f>SUBTOTAL(9,$O$3074:$O3075)</f>
        <v>0</v>
      </c>
      <c r="T3075" s="231">
        <f>IFERROR(+Revisión_Avance_Periodo!$S3075/Revisión_Avance_Periodo!$R3075,0)</f>
        <v>0</v>
      </c>
      <c r="U3075" s="184"/>
      <c r="V3075" s="185"/>
      <c r="W3075" s="183"/>
      <c r="X3075" s="183"/>
      <c r="Y3075" s="183"/>
      <c r="Z3075" s="186"/>
      <c r="AA3075" s="187"/>
    </row>
    <row r="3076" spans="1:27" x14ac:dyDescent="0.25">
      <c r="A3076" s="88">
        <v>259</v>
      </c>
      <c r="B3076" s="91" t="str">
        <f>CONCATENATE(Revisión_Avance_Periodo!$C3076,";",Revisión_Avance_Periodo!$E3076,";",Revisión_Avance_Periodo!$I3076)</f>
        <v>OE1;PR_10;ACT_201</v>
      </c>
      <c r="C3076" s="170" t="s">
        <v>9</v>
      </c>
      <c r="D3076" s="171" t="str">
        <f>VLOOKUP(Revisión_Avance_Periodo!$C3076,Componentes_BD!$F$1:$G$5,2,FALSE)</f>
        <v>Fortalecer la Vigilancia.</v>
      </c>
      <c r="E3076" s="106" t="s">
        <v>12</v>
      </c>
      <c r="F3076" s="89">
        <v>11</v>
      </c>
      <c r="G3076" s="89" t="str">
        <f>VLOOKUP(Revisión_Avance_Periodo!$A3076,BD_Seguimiento_OAP_2019!$A$2:$G$294,7,FALSE)</f>
        <v>PAI</v>
      </c>
      <c r="H3076" s="89" t="str">
        <f>VLOOKUP(Revisión_Avance_Periodo!$A3076,BD_Seguimiento_OAP_2019!$A$2:$J$294,10,FALSE)</f>
        <v>PAI_09 - Mecanismos para la Transparencia y Acceso a la Información</v>
      </c>
      <c r="I3076" s="89" t="s">
        <v>1941</v>
      </c>
      <c r="J3076" s="89" t="str">
        <f>VLOOKUP(Revisión_Avance_Periodo!$I3076,BD_Seguimiento_OAP_2019!$L:$M,2,FALSE)</f>
        <v>Elaborar periódicamente informes de PQRSD, que incluyan las PQRS atendidas por la Entidad y publicarlos en la página web de la Entidad.</v>
      </c>
      <c r="K3076" s="106" t="s">
        <v>8</v>
      </c>
      <c r="L3076" s="172">
        <v>4.4642857142857152E-4</v>
      </c>
      <c r="M3076" s="173" t="s">
        <v>106</v>
      </c>
      <c r="N3076" s="190">
        <f>INDEX(BD_Seguimiento_OAP_2019!$AH$3:$AS$294,MATCH(Revisión_Avance_Periodo!$I3076,BD_Seguimiento_OAP_2019!$L$3:$L$294,0),MATCH(Revisión_Avance_Periodo!$M3076,BD_Seguimiento_OAP_2019!$AH$2:$AS$2,0))</f>
        <v>0</v>
      </c>
      <c r="O3076" s="190">
        <f>INDEX(BD_Seguimiento_OAP_2019!$AV$3:$BG$294,MATCH(Revisión_Avance_Periodo!$I3076,BD_Seguimiento_OAP_2019!$L$3:$L$294,0),MATCH(Revisión_Avance_Periodo!$M3076,BD_Seguimiento_OAP_2019!$AV$2:$BG$2,0))</f>
        <v>0</v>
      </c>
      <c r="P3076" s="175">
        <f t="shared" si="599"/>
        <v>0</v>
      </c>
      <c r="Q3076" s="173" t="str">
        <f>VLOOKUP(P3076,Tabla_Indicador_Gestion4[#All],3,TRUE)</f>
        <v>Por Ejecutar</v>
      </c>
      <c r="R3076" s="229">
        <f>SUBTOTAL(9,$N$3074:$N3076)</f>
        <v>0</v>
      </c>
      <c r="S3076" s="230">
        <f>SUBTOTAL(9,$O$3074:$O3076)</f>
        <v>0</v>
      </c>
      <c r="T3076" s="231">
        <f>IFERROR(+Revisión_Avance_Periodo!$S3076/Revisión_Avance_Periodo!$R3076,0)</f>
        <v>0</v>
      </c>
      <c r="U3076" s="184"/>
      <c r="V3076" s="185"/>
      <c r="W3076" s="183"/>
      <c r="X3076" s="183"/>
      <c r="Y3076" s="183"/>
      <c r="Z3076" s="186"/>
      <c r="AA3076" s="187"/>
    </row>
    <row r="3077" spans="1:27" x14ac:dyDescent="0.25">
      <c r="A3077" s="94">
        <v>259</v>
      </c>
      <c r="B3077" s="96" t="str">
        <f>CONCATENATE(Revisión_Avance_Periodo!$C3077,";",Revisión_Avance_Periodo!$E3077,";",Revisión_Avance_Periodo!$I3077)</f>
        <v>OE1;PR_10;ACT_201</v>
      </c>
      <c r="C3077" s="180" t="s">
        <v>9</v>
      </c>
      <c r="D3077" s="181" t="str">
        <f>VLOOKUP(Revisión_Avance_Periodo!$C3077,Componentes_BD!$F$1:$G$5,2,FALSE)</f>
        <v>Fortalecer la Vigilancia.</v>
      </c>
      <c r="E3077" s="119" t="s">
        <v>12</v>
      </c>
      <c r="F3077" s="95">
        <v>11</v>
      </c>
      <c r="G3077" s="95" t="str">
        <f>VLOOKUP(Revisión_Avance_Periodo!$A3077,BD_Seguimiento_OAP_2019!$A$2:$G$294,7,FALSE)</f>
        <v>PAI</v>
      </c>
      <c r="H3077" s="95" t="str">
        <f>VLOOKUP(Revisión_Avance_Periodo!$A3077,BD_Seguimiento_OAP_2019!$A$2:$J$294,10,FALSE)</f>
        <v>PAI_09 - Mecanismos para la Transparencia y Acceso a la Información</v>
      </c>
      <c r="I3077" s="95" t="s">
        <v>1941</v>
      </c>
      <c r="J3077" s="95" t="str">
        <f>VLOOKUP(Revisión_Avance_Periodo!$I3077,BD_Seguimiento_OAP_2019!$L:$M,2,FALSE)</f>
        <v>Elaborar periódicamente informes de PQRSD, que incluyan las PQRS atendidas por la Entidad y publicarlos en la página web de la Entidad.</v>
      </c>
      <c r="K3077" s="119" t="s">
        <v>8</v>
      </c>
      <c r="L3077" s="172">
        <v>4.4642857142857152E-4</v>
      </c>
      <c r="M3077" s="182" t="s">
        <v>107</v>
      </c>
      <c r="N3077" s="190">
        <f>INDEX(BD_Seguimiento_OAP_2019!$AH$3:$AS$294,MATCH(Revisión_Avance_Periodo!$I3077,BD_Seguimiento_OAP_2019!$L$3:$L$294,0),MATCH(Revisión_Avance_Periodo!$M3077,BD_Seguimiento_OAP_2019!$AH$2:$AS$2,0))</f>
        <v>0</v>
      </c>
      <c r="O3077" s="190">
        <f>INDEX(BD_Seguimiento_OAP_2019!$AV$3:$BG$294,MATCH(Revisión_Avance_Periodo!$I3077,BD_Seguimiento_OAP_2019!$L$3:$L$294,0),MATCH(Revisión_Avance_Periodo!$M3077,BD_Seguimiento_OAP_2019!$AV$2:$BG$2,0))</f>
        <v>0</v>
      </c>
      <c r="P3077" s="175">
        <f t="shared" si="599"/>
        <v>0</v>
      </c>
      <c r="Q3077" s="182" t="str">
        <f>VLOOKUP(P3077,Tabla_Indicador_Gestion4[#All],3,TRUE)</f>
        <v>Por Ejecutar</v>
      </c>
      <c r="R3077" s="229">
        <f>SUBTOTAL(9,$N$3074:$N3077)</f>
        <v>0</v>
      </c>
      <c r="S3077" s="230">
        <f>SUBTOTAL(9,$O$3074:$O3077)</f>
        <v>0</v>
      </c>
      <c r="T3077" s="231">
        <f>IFERROR(+Revisión_Avance_Periodo!$S3077/Revisión_Avance_Periodo!$R3077,0)</f>
        <v>0</v>
      </c>
      <c r="U3077" s="184"/>
      <c r="V3077" s="185"/>
      <c r="W3077" s="183"/>
      <c r="X3077" s="183"/>
      <c r="Y3077" s="183"/>
      <c r="Z3077" s="186"/>
      <c r="AA3077" s="187"/>
    </row>
    <row r="3078" spans="1:27" x14ac:dyDescent="0.25">
      <c r="A3078" s="88">
        <v>259</v>
      </c>
      <c r="B3078" s="91" t="str">
        <f>CONCATENATE(Revisión_Avance_Periodo!$C3078,";",Revisión_Avance_Periodo!$E3078,";",Revisión_Avance_Periodo!$I3078)</f>
        <v>OE1;PR_10;ACT_201</v>
      </c>
      <c r="C3078" s="170" t="s">
        <v>9</v>
      </c>
      <c r="D3078" s="171" t="str">
        <f>VLOOKUP(Revisión_Avance_Periodo!$C3078,Componentes_BD!$F$1:$G$5,2,FALSE)</f>
        <v>Fortalecer la Vigilancia.</v>
      </c>
      <c r="E3078" s="106" t="s">
        <v>12</v>
      </c>
      <c r="F3078" s="89">
        <v>11</v>
      </c>
      <c r="G3078" s="89" t="str">
        <f>VLOOKUP(Revisión_Avance_Periodo!$A3078,BD_Seguimiento_OAP_2019!$A$2:$G$294,7,FALSE)</f>
        <v>PAI</v>
      </c>
      <c r="H3078" s="89" t="str">
        <f>VLOOKUP(Revisión_Avance_Periodo!$A3078,BD_Seguimiento_OAP_2019!$A$2:$J$294,10,FALSE)</f>
        <v>PAI_09 - Mecanismos para la Transparencia y Acceso a la Información</v>
      </c>
      <c r="I3078" s="89" t="s">
        <v>1941</v>
      </c>
      <c r="J3078" s="89" t="str">
        <f>VLOOKUP(Revisión_Avance_Periodo!$I3078,BD_Seguimiento_OAP_2019!$L:$M,2,FALSE)</f>
        <v>Elaborar periódicamente informes de PQRSD, que incluyan las PQRS atendidas por la Entidad y publicarlos en la página web de la Entidad.</v>
      </c>
      <c r="K3078" s="106" t="s">
        <v>8</v>
      </c>
      <c r="L3078" s="172">
        <v>4.4642857142857152E-4</v>
      </c>
      <c r="M3078" s="173" t="s">
        <v>108</v>
      </c>
      <c r="N3078" s="190">
        <f>INDEX(BD_Seguimiento_OAP_2019!$AH$3:$AS$294,MATCH(Revisión_Avance_Periodo!$I3078,BD_Seguimiento_OAP_2019!$L$3:$L$294,0),MATCH(Revisión_Avance_Periodo!$M3078,BD_Seguimiento_OAP_2019!$AH$2:$AS$2,0))</f>
        <v>0</v>
      </c>
      <c r="O3078" s="190">
        <f>INDEX(BD_Seguimiento_OAP_2019!$AV$3:$BG$294,MATCH(Revisión_Avance_Periodo!$I3078,BD_Seguimiento_OAP_2019!$L$3:$L$294,0),MATCH(Revisión_Avance_Periodo!$M3078,BD_Seguimiento_OAP_2019!$AV$2:$BG$2,0))</f>
        <v>0</v>
      </c>
      <c r="P3078" s="175">
        <f t="shared" si="599"/>
        <v>0</v>
      </c>
      <c r="Q3078" s="173" t="str">
        <f>VLOOKUP(P3078,Tabla_Indicador_Gestion4[#All],3,TRUE)</f>
        <v>Por Ejecutar</v>
      </c>
      <c r="R3078" s="229">
        <f>SUBTOTAL(9,$N$3074:$N3078)</f>
        <v>0</v>
      </c>
      <c r="S3078" s="230">
        <f>SUBTOTAL(9,$O$3074:$O3078)</f>
        <v>0</v>
      </c>
      <c r="T3078" s="231">
        <f>IFERROR(+Revisión_Avance_Periodo!$S3078/Revisión_Avance_Periodo!$R3078,0)</f>
        <v>0</v>
      </c>
      <c r="U3078" s="184"/>
      <c r="V3078" s="185"/>
      <c r="W3078" s="183"/>
      <c r="X3078" s="183"/>
      <c r="Y3078" s="183"/>
      <c r="Z3078" s="186"/>
      <c r="AA3078" s="187"/>
    </row>
    <row r="3079" spans="1:27" x14ac:dyDescent="0.25">
      <c r="A3079" s="94">
        <v>259</v>
      </c>
      <c r="B3079" s="96" t="str">
        <f>CONCATENATE(Revisión_Avance_Periodo!$C3079,";",Revisión_Avance_Periodo!$E3079,";",Revisión_Avance_Periodo!$I3079)</f>
        <v>OE1;PR_10;ACT_201</v>
      </c>
      <c r="C3079" s="180" t="s">
        <v>9</v>
      </c>
      <c r="D3079" s="181" t="str">
        <f>VLOOKUP(Revisión_Avance_Periodo!$C3079,Componentes_BD!$F$1:$G$5,2,FALSE)</f>
        <v>Fortalecer la Vigilancia.</v>
      </c>
      <c r="E3079" s="119" t="s">
        <v>12</v>
      </c>
      <c r="F3079" s="95">
        <v>11</v>
      </c>
      <c r="G3079" s="95" t="str">
        <f>VLOOKUP(Revisión_Avance_Periodo!$A3079,BD_Seguimiento_OAP_2019!$A$2:$G$294,7,FALSE)</f>
        <v>PAI</v>
      </c>
      <c r="H3079" s="95" t="str">
        <f>VLOOKUP(Revisión_Avance_Periodo!$A3079,BD_Seguimiento_OAP_2019!$A$2:$J$294,10,FALSE)</f>
        <v>PAI_09 - Mecanismos para la Transparencia y Acceso a la Información</v>
      </c>
      <c r="I3079" s="95" t="s">
        <v>1941</v>
      </c>
      <c r="J3079" s="95" t="str">
        <f>VLOOKUP(Revisión_Avance_Periodo!$I3079,BD_Seguimiento_OAP_2019!$L:$M,2,FALSE)</f>
        <v>Elaborar periódicamente informes de PQRSD, que incluyan las PQRS atendidas por la Entidad y publicarlos en la página web de la Entidad.</v>
      </c>
      <c r="K3079" s="119" t="s">
        <v>8</v>
      </c>
      <c r="L3079" s="172">
        <v>4.4642857142857152E-4</v>
      </c>
      <c r="M3079" s="182" t="s">
        <v>109</v>
      </c>
      <c r="N3079" s="190">
        <f>INDEX(BD_Seguimiento_OAP_2019!$AH$3:$AS$294,MATCH(Revisión_Avance_Periodo!$I3079,BD_Seguimiento_OAP_2019!$L$3:$L$294,0),MATCH(Revisión_Avance_Periodo!$M3079,BD_Seguimiento_OAP_2019!$AH$2:$AS$2,0))</f>
        <v>1</v>
      </c>
      <c r="O3079" s="190">
        <f>INDEX(BD_Seguimiento_OAP_2019!$AV$3:$BG$294,MATCH(Revisión_Avance_Periodo!$I3079,BD_Seguimiento_OAP_2019!$L$3:$L$294,0),MATCH(Revisión_Avance_Periodo!$M3079,BD_Seguimiento_OAP_2019!$AV$2:$BG$2,0))</f>
        <v>1</v>
      </c>
      <c r="P3079" s="188">
        <f t="shared" ref="P3079:P3139" si="601">O3079/N3079</f>
        <v>1</v>
      </c>
      <c r="Q3079" s="182" t="str">
        <f>VLOOKUP(P3079,Tabla_Indicador_Gestion4[#All],3,TRUE)</f>
        <v>Culminada</v>
      </c>
      <c r="R3079" s="229">
        <f>SUBTOTAL(9,$N$3074:$N3079)</f>
        <v>1</v>
      </c>
      <c r="S3079" s="230">
        <f>SUBTOTAL(9,$O$3074:$O3079)</f>
        <v>1</v>
      </c>
      <c r="T3079" s="231">
        <f>IFERROR(+Revisión_Avance_Periodo!$S3079/Revisión_Avance_Periodo!$R3079,0)</f>
        <v>1</v>
      </c>
      <c r="U3079" s="184"/>
      <c r="V3079" s="185"/>
      <c r="W3079" s="183"/>
      <c r="X3079" s="183"/>
      <c r="Y3079" s="183"/>
      <c r="Z3079" s="186"/>
      <c r="AA3079" s="187"/>
    </row>
    <row r="3080" spans="1:27" x14ac:dyDescent="0.25">
      <c r="A3080" s="88">
        <v>259</v>
      </c>
      <c r="B3080" s="91" t="str">
        <f>CONCATENATE(Revisión_Avance_Periodo!$C3080,";",Revisión_Avance_Periodo!$E3080,";",Revisión_Avance_Periodo!$I3080)</f>
        <v>OE1;PR_10;ACT_201</v>
      </c>
      <c r="C3080" s="170" t="s">
        <v>9</v>
      </c>
      <c r="D3080" s="171" t="str">
        <f>VLOOKUP(Revisión_Avance_Periodo!$C3080,Componentes_BD!$F$1:$G$5,2,FALSE)</f>
        <v>Fortalecer la Vigilancia.</v>
      </c>
      <c r="E3080" s="106" t="s">
        <v>12</v>
      </c>
      <c r="F3080" s="89">
        <v>11</v>
      </c>
      <c r="G3080" s="89" t="str">
        <f>VLOOKUP(Revisión_Avance_Periodo!$A3080,BD_Seguimiento_OAP_2019!$A$2:$G$294,7,FALSE)</f>
        <v>PAI</v>
      </c>
      <c r="H3080" s="89" t="str">
        <f>VLOOKUP(Revisión_Avance_Periodo!$A3080,BD_Seguimiento_OAP_2019!$A$2:$J$294,10,FALSE)</f>
        <v>PAI_09 - Mecanismos para la Transparencia y Acceso a la Información</v>
      </c>
      <c r="I3080" s="89" t="s">
        <v>1941</v>
      </c>
      <c r="J3080" s="89" t="str">
        <f>VLOOKUP(Revisión_Avance_Periodo!$I3080,BD_Seguimiento_OAP_2019!$L:$M,2,FALSE)</f>
        <v>Elaborar periódicamente informes de PQRSD, que incluyan las PQRS atendidas por la Entidad y publicarlos en la página web de la Entidad.</v>
      </c>
      <c r="K3080" s="106" t="s">
        <v>8</v>
      </c>
      <c r="L3080" s="172">
        <v>4.4642857142857152E-4</v>
      </c>
      <c r="M3080" s="173" t="s">
        <v>110</v>
      </c>
      <c r="N3080" s="190">
        <f>INDEX(BD_Seguimiento_OAP_2019!$AH$3:$AS$294,MATCH(Revisión_Avance_Periodo!$I3080,BD_Seguimiento_OAP_2019!$L$3:$L$294,0),MATCH(Revisión_Avance_Periodo!$M3080,BD_Seguimiento_OAP_2019!$AH$2:$AS$2,0))</f>
        <v>0</v>
      </c>
      <c r="O3080" s="190">
        <f>INDEX(BD_Seguimiento_OAP_2019!$AV$3:$BG$294,MATCH(Revisión_Avance_Periodo!$I3080,BD_Seguimiento_OAP_2019!$L$3:$L$294,0),MATCH(Revisión_Avance_Periodo!$M3080,BD_Seguimiento_OAP_2019!$AV$2:$BG$2,0))</f>
        <v>0</v>
      </c>
      <c r="P3080" s="175">
        <f t="shared" ref="P3080:P3084" si="602">IFERROR((O3080/N3080),0)</f>
        <v>0</v>
      </c>
      <c r="Q3080" s="173" t="str">
        <f>VLOOKUP(P3080,Tabla_Indicador_Gestion4[#All],3,TRUE)</f>
        <v>Por Ejecutar</v>
      </c>
      <c r="R3080" s="229">
        <f>SUBTOTAL(9,$N$3074:$N3080)</f>
        <v>1</v>
      </c>
      <c r="S3080" s="230">
        <f>SUBTOTAL(9,$O$3074:$O3080)</f>
        <v>1</v>
      </c>
      <c r="T3080" s="231">
        <f>IFERROR(+Revisión_Avance_Periodo!$S3080/Revisión_Avance_Periodo!$R3080,0)</f>
        <v>1</v>
      </c>
      <c r="U3080" s="184"/>
      <c r="V3080" s="185"/>
      <c r="W3080" s="183"/>
      <c r="X3080" s="183"/>
      <c r="Y3080" s="183"/>
      <c r="Z3080" s="186"/>
      <c r="AA3080" s="187"/>
    </row>
    <row r="3081" spans="1:27" x14ac:dyDescent="0.25">
      <c r="A3081" s="94">
        <v>259</v>
      </c>
      <c r="B3081" s="96" t="str">
        <f>CONCATENATE(Revisión_Avance_Periodo!$C3081,";",Revisión_Avance_Periodo!$E3081,";",Revisión_Avance_Periodo!$I3081)</f>
        <v>OE1;PR_10;ACT_201</v>
      </c>
      <c r="C3081" s="180" t="s">
        <v>9</v>
      </c>
      <c r="D3081" s="181" t="str">
        <f>VLOOKUP(Revisión_Avance_Periodo!$C3081,Componentes_BD!$F$1:$G$5,2,FALSE)</f>
        <v>Fortalecer la Vigilancia.</v>
      </c>
      <c r="E3081" s="119" t="s">
        <v>12</v>
      </c>
      <c r="F3081" s="95">
        <v>11</v>
      </c>
      <c r="G3081" s="95" t="str">
        <f>VLOOKUP(Revisión_Avance_Periodo!$A3081,BD_Seguimiento_OAP_2019!$A$2:$G$294,7,FALSE)</f>
        <v>PAI</v>
      </c>
      <c r="H3081" s="95" t="str">
        <f>VLOOKUP(Revisión_Avance_Periodo!$A3081,BD_Seguimiento_OAP_2019!$A$2:$J$294,10,FALSE)</f>
        <v>PAI_09 - Mecanismos para la Transparencia y Acceso a la Información</v>
      </c>
      <c r="I3081" s="95" t="s">
        <v>1941</v>
      </c>
      <c r="J3081" s="95" t="str">
        <f>VLOOKUP(Revisión_Avance_Periodo!$I3081,BD_Seguimiento_OAP_2019!$L:$M,2,FALSE)</f>
        <v>Elaborar periódicamente informes de PQRSD, que incluyan las PQRS atendidas por la Entidad y publicarlos en la página web de la Entidad.</v>
      </c>
      <c r="K3081" s="119" t="s">
        <v>8</v>
      </c>
      <c r="L3081" s="172">
        <v>4.4642857142857152E-4</v>
      </c>
      <c r="M3081" s="182" t="s">
        <v>111</v>
      </c>
      <c r="N3081" s="190">
        <f>INDEX(BD_Seguimiento_OAP_2019!$AH$3:$AS$294,MATCH(Revisión_Avance_Periodo!$I3081,BD_Seguimiento_OAP_2019!$L$3:$L$294,0),MATCH(Revisión_Avance_Periodo!$M3081,BD_Seguimiento_OAP_2019!$AH$2:$AS$2,0))</f>
        <v>0</v>
      </c>
      <c r="O3081" s="190">
        <f>INDEX(BD_Seguimiento_OAP_2019!$AV$3:$BG$294,MATCH(Revisión_Avance_Periodo!$I3081,BD_Seguimiento_OAP_2019!$L$3:$L$294,0),MATCH(Revisión_Avance_Periodo!$M3081,BD_Seguimiento_OAP_2019!$AV$2:$BG$2,0))</f>
        <v>0</v>
      </c>
      <c r="P3081" s="175">
        <f t="shared" si="602"/>
        <v>0</v>
      </c>
      <c r="Q3081" s="182" t="str">
        <f>VLOOKUP(P3081,Tabla_Indicador_Gestion4[#All],3,TRUE)</f>
        <v>Por Ejecutar</v>
      </c>
      <c r="R3081" s="229">
        <f>SUBTOTAL(9,$N$3074:$N3081)</f>
        <v>1</v>
      </c>
      <c r="S3081" s="230">
        <f>SUBTOTAL(9,$O$3074:$O3081)</f>
        <v>1</v>
      </c>
      <c r="T3081" s="231">
        <f>IFERROR(+Revisión_Avance_Periodo!$S3081/Revisión_Avance_Periodo!$R3081,0)</f>
        <v>1</v>
      </c>
      <c r="U3081" s="184"/>
      <c r="V3081" s="185"/>
      <c r="W3081" s="183"/>
      <c r="X3081" s="183"/>
      <c r="Y3081" s="183"/>
      <c r="Z3081" s="186"/>
      <c r="AA3081" s="187"/>
    </row>
    <row r="3082" spans="1:27" x14ac:dyDescent="0.25">
      <c r="A3082" s="88">
        <v>259</v>
      </c>
      <c r="B3082" s="91" t="str">
        <f>CONCATENATE(Revisión_Avance_Periodo!$C3082,";",Revisión_Avance_Periodo!$E3082,";",Revisión_Avance_Periodo!$I3082)</f>
        <v>OE1;PR_10;ACT_201</v>
      </c>
      <c r="C3082" s="170" t="s">
        <v>9</v>
      </c>
      <c r="D3082" s="171" t="str">
        <f>VLOOKUP(Revisión_Avance_Periodo!$C3082,Componentes_BD!$F$1:$G$5,2,FALSE)</f>
        <v>Fortalecer la Vigilancia.</v>
      </c>
      <c r="E3082" s="106" t="s">
        <v>12</v>
      </c>
      <c r="F3082" s="89">
        <v>11</v>
      </c>
      <c r="G3082" s="89" t="str">
        <f>VLOOKUP(Revisión_Avance_Periodo!$A3082,BD_Seguimiento_OAP_2019!$A$2:$G$294,7,FALSE)</f>
        <v>PAI</v>
      </c>
      <c r="H3082" s="89" t="str">
        <f>VLOOKUP(Revisión_Avance_Periodo!$A3082,BD_Seguimiento_OAP_2019!$A$2:$J$294,10,FALSE)</f>
        <v>PAI_09 - Mecanismos para la Transparencia y Acceso a la Información</v>
      </c>
      <c r="I3082" s="89" t="s">
        <v>1941</v>
      </c>
      <c r="J3082" s="89" t="str">
        <f>VLOOKUP(Revisión_Avance_Periodo!$I3082,BD_Seguimiento_OAP_2019!$L:$M,2,FALSE)</f>
        <v>Elaborar periódicamente informes de PQRSD, que incluyan las PQRS atendidas por la Entidad y publicarlos en la página web de la Entidad.</v>
      </c>
      <c r="K3082" s="106" t="s">
        <v>8</v>
      </c>
      <c r="L3082" s="172">
        <v>4.4642857142857152E-4</v>
      </c>
      <c r="M3082" s="173" t="s">
        <v>112</v>
      </c>
      <c r="N3082" s="190">
        <f>INDEX(BD_Seguimiento_OAP_2019!$AH$3:$AS$294,MATCH(Revisión_Avance_Periodo!$I3082,BD_Seguimiento_OAP_2019!$L$3:$L$294,0),MATCH(Revisión_Avance_Periodo!$M3082,BD_Seguimiento_OAP_2019!$AH$2:$AS$2,0))</f>
        <v>0</v>
      </c>
      <c r="O3082" s="190">
        <f>INDEX(BD_Seguimiento_OAP_2019!$AV$3:$BG$294,MATCH(Revisión_Avance_Periodo!$I3082,BD_Seguimiento_OAP_2019!$L$3:$L$294,0),MATCH(Revisión_Avance_Periodo!$M3082,BD_Seguimiento_OAP_2019!$AV$2:$BG$2,0))</f>
        <v>0</v>
      </c>
      <c r="P3082" s="175">
        <f t="shared" si="602"/>
        <v>0</v>
      </c>
      <c r="Q3082" s="173" t="str">
        <f>VLOOKUP(P3082,Tabla_Indicador_Gestion4[#All],3,TRUE)</f>
        <v>Por Ejecutar</v>
      </c>
      <c r="R3082" s="229">
        <f>SUBTOTAL(9,$N$3074:$N3082)</f>
        <v>1</v>
      </c>
      <c r="S3082" s="230">
        <f>SUBTOTAL(9,$O$3074:$O3082)</f>
        <v>1</v>
      </c>
      <c r="T3082" s="231">
        <f>IFERROR(+Revisión_Avance_Periodo!$S3082/Revisión_Avance_Periodo!$R3082,0)</f>
        <v>1</v>
      </c>
      <c r="U3082" s="184"/>
      <c r="V3082" s="185"/>
      <c r="W3082" s="183"/>
      <c r="X3082" s="183"/>
      <c r="Y3082" s="183"/>
      <c r="Z3082" s="186"/>
      <c r="AA3082" s="187"/>
    </row>
    <row r="3083" spans="1:27" x14ac:dyDescent="0.25">
      <c r="A3083" s="94">
        <v>259</v>
      </c>
      <c r="B3083" s="96" t="str">
        <f>CONCATENATE(Revisión_Avance_Periodo!$C3083,";",Revisión_Avance_Periodo!$E3083,";",Revisión_Avance_Periodo!$I3083)</f>
        <v>OE1;PR_10;ACT_201</v>
      </c>
      <c r="C3083" s="180" t="s">
        <v>9</v>
      </c>
      <c r="D3083" s="181" t="str">
        <f>VLOOKUP(Revisión_Avance_Periodo!$C3083,Componentes_BD!$F$1:$G$5,2,FALSE)</f>
        <v>Fortalecer la Vigilancia.</v>
      </c>
      <c r="E3083" s="119" t="s">
        <v>12</v>
      </c>
      <c r="F3083" s="95">
        <v>11</v>
      </c>
      <c r="G3083" s="95" t="str">
        <f>VLOOKUP(Revisión_Avance_Periodo!$A3083,BD_Seguimiento_OAP_2019!$A$2:$G$294,7,FALSE)</f>
        <v>PAI</v>
      </c>
      <c r="H3083" s="95" t="str">
        <f>VLOOKUP(Revisión_Avance_Periodo!$A3083,BD_Seguimiento_OAP_2019!$A$2:$J$294,10,FALSE)</f>
        <v>PAI_09 - Mecanismos para la Transparencia y Acceso a la Información</v>
      </c>
      <c r="I3083" s="95" t="s">
        <v>1941</v>
      </c>
      <c r="J3083" s="95" t="str">
        <f>VLOOKUP(Revisión_Avance_Periodo!$I3083,BD_Seguimiento_OAP_2019!$L:$M,2,FALSE)</f>
        <v>Elaborar periódicamente informes de PQRSD, que incluyan las PQRS atendidas por la Entidad y publicarlos en la página web de la Entidad.</v>
      </c>
      <c r="K3083" s="119" t="s">
        <v>8</v>
      </c>
      <c r="L3083" s="172">
        <v>4.4642857142857152E-4</v>
      </c>
      <c r="M3083" s="182" t="s">
        <v>113</v>
      </c>
      <c r="N3083" s="190">
        <f>INDEX(BD_Seguimiento_OAP_2019!$AH$3:$AS$294,MATCH(Revisión_Avance_Periodo!$I3083,BD_Seguimiento_OAP_2019!$L$3:$L$294,0),MATCH(Revisión_Avance_Periodo!$M3083,BD_Seguimiento_OAP_2019!$AH$2:$AS$2,0))</f>
        <v>0</v>
      </c>
      <c r="O3083" s="190">
        <f>INDEX(BD_Seguimiento_OAP_2019!$AV$3:$BG$294,MATCH(Revisión_Avance_Periodo!$I3083,BD_Seguimiento_OAP_2019!$L$3:$L$294,0),MATCH(Revisión_Avance_Periodo!$M3083,BD_Seguimiento_OAP_2019!$AV$2:$BG$2,0))</f>
        <v>0</v>
      </c>
      <c r="P3083" s="175">
        <f t="shared" si="602"/>
        <v>0</v>
      </c>
      <c r="Q3083" s="182" t="str">
        <f>VLOOKUP(P3083,Tabla_Indicador_Gestion4[#All],3,TRUE)</f>
        <v>Por Ejecutar</v>
      </c>
      <c r="R3083" s="229">
        <f>SUBTOTAL(9,$N$3074:$N3083)</f>
        <v>1</v>
      </c>
      <c r="S3083" s="230">
        <f>SUBTOTAL(9,$O$3074:$O3083)</f>
        <v>1</v>
      </c>
      <c r="T3083" s="231">
        <f>IFERROR(+Revisión_Avance_Periodo!$S3083/Revisión_Avance_Periodo!$R3083,0)</f>
        <v>1</v>
      </c>
      <c r="U3083" s="184"/>
      <c r="V3083" s="185"/>
      <c r="W3083" s="183"/>
      <c r="X3083" s="183"/>
      <c r="Y3083" s="183"/>
      <c r="Z3083" s="186"/>
      <c r="AA3083" s="187"/>
    </row>
    <row r="3084" spans="1:27" x14ac:dyDescent="0.25">
      <c r="A3084" s="88">
        <v>259</v>
      </c>
      <c r="B3084" s="91" t="str">
        <f>CONCATENATE(Revisión_Avance_Periodo!$C3084,";",Revisión_Avance_Periodo!$E3084,";",Revisión_Avance_Periodo!$I3084)</f>
        <v>OE1;PR_10;ACT_201</v>
      </c>
      <c r="C3084" s="170" t="s">
        <v>9</v>
      </c>
      <c r="D3084" s="171" t="str">
        <f>VLOOKUP(Revisión_Avance_Periodo!$C3084,Componentes_BD!$F$1:$G$5,2,FALSE)</f>
        <v>Fortalecer la Vigilancia.</v>
      </c>
      <c r="E3084" s="106" t="s">
        <v>12</v>
      </c>
      <c r="F3084" s="89">
        <v>11</v>
      </c>
      <c r="G3084" s="89" t="str">
        <f>VLOOKUP(Revisión_Avance_Periodo!$A3084,BD_Seguimiento_OAP_2019!$A$2:$G$294,7,FALSE)</f>
        <v>PAI</v>
      </c>
      <c r="H3084" s="89" t="str">
        <f>VLOOKUP(Revisión_Avance_Periodo!$A3084,BD_Seguimiento_OAP_2019!$A$2:$J$294,10,FALSE)</f>
        <v>PAI_09 - Mecanismos para la Transparencia y Acceso a la Información</v>
      </c>
      <c r="I3084" s="89" t="s">
        <v>1941</v>
      </c>
      <c r="J3084" s="89" t="str">
        <f>VLOOKUP(Revisión_Avance_Periodo!$I3084,BD_Seguimiento_OAP_2019!$L:$M,2,FALSE)</f>
        <v>Elaborar periódicamente informes de PQRSD, que incluyan las PQRS atendidas por la Entidad y publicarlos en la página web de la Entidad.</v>
      </c>
      <c r="K3084" s="106" t="s">
        <v>8</v>
      </c>
      <c r="L3084" s="172">
        <v>4.4642857142857152E-4</v>
      </c>
      <c r="M3084" s="173" t="s">
        <v>114</v>
      </c>
      <c r="N3084" s="190">
        <f>INDEX(BD_Seguimiento_OAP_2019!$AH$3:$AS$294,MATCH(Revisión_Avance_Periodo!$I3084,BD_Seguimiento_OAP_2019!$L$3:$L$294,0),MATCH(Revisión_Avance_Periodo!$M3084,BD_Seguimiento_OAP_2019!$AH$2:$AS$2,0))</f>
        <v>0</v>
      </c>
      <c r="O3084" s="190">
        <f>INDEX(BD_Seguimiento_OAP_2019!$AV$3:$BG$294,MATCH(Revisión_Avance_Periodo!$I3084,BD_Seguimiento_OAP_2019!$L$3:$L$294,0),MATCH(Revisión_Avance_Periodo!$M3084,BD_Seguimiento_OAP_2019!$AV$2:$BG$2,0))</f>
        <v>0</v>
      </c>
      <c r="P3084" s="175">
        <f t="shared" si="602"/>
        <v>0</v>
      </c>
      <c r="Q3084" s="173" t="str">
        <f>VLOOKUP(P3084,Tabla_Indicador_Gestion4[#All],3,TRUE)</f>
        <v>Por Ejecutar</v>
      </c>
      <c r="R3084" s="229">
        <f>SUBTOTAL(9,$N$3074:$N3084)</f>
        <v>1</v>
      </c>
      <c r="S3084" s="230">
        <f>SUBTOTAL(9,$O$3074:$O3084)</f>
        <v>1</v>
      </c>
      <c r="T3084" s="231">
        <f>IFERROR(+Revisión_Avance_Periodo!$S3084/Revisión_Avance_Periodo!$R3084,0)</f>
        <v>1</v>
      </c>
      <c r="U3084" s="184"/>
      <c r="V3084" s="185"/>
      <c r="W3084" s="183"/>
      <c r="X3084" s="183"/>
      <c r="Y3084" s="183"/>
      <c r="Z3084" s="186"/>
      <c r="AA3084" s="187"/>
    </row>
    <row r="3085" spans="1:27" ht="15.75" thickBot="1" x14ac:dyDescent="0.3">
      <c r="A3085" s="94">
        <v>259</v>
      </c>
      <c r="B3085" s="96" t="str">
        <f>CONCATENATE(Revisión_Avance_Periodo!$C3085,";",Revisión_Avance_Periodo!$E3085,";",Revisión_Avance_Periodo!$I3085)</f>
        <v>OE1;PR_10;ACT_201</v>
      </c>
      <c r="C3085" s="180" t="s">
        <v>9</v>
      </c>
      <c r="D3085" s="181" t="str">
        <f>VLOOKUP(Revisión_Avance_Periodo!$C3085,Componentes_BD!$F$1:$G$5,2,FALSE)</f>
        <v>Fortalecer la Vigilancia.</v>
      </c>
      <c r="E3085" s="119" t="s">
        <v>12</v>
      </c>
      <c r="F3085" s="95">
        <v>11</v>
      </c>
      <c r="G3085" s="95" t="str">
        <f>VLOOKUP(Revisión_Avance_Periodo!$A3085,BD_Seguimiento_OAP_2019!$A$2:$G$294,7,FALSE)</f>
        <v>PAI</v>
      </c>
      <c r="H3085" s="95" t="str">
        <f>VLOOKUP(Revisión_Avance_Periodo!$A3085,BD_Seguimiento_OAP_2019!$A$2:$J$294,10,FALSE)</f>
        <v>PAI_09 - Mecanismos para la Transparencia y Acceso a la Información</v>
      </c>
      <c r="I3085" s="95" t="s">
        <v>1941</v>
      </c>
      <c r="J3085" s="95" t="str">
        <f>VLOOKUP(Revisión_Avance_Periodo!$I3085,BD_Seguimiento_OAP_2019!$L:$M,2,FALSE)</f>
        <v>Elaborar periódicamente informes de PQRSD, que incluyan las PQRS atendidas por la Entidad y publicarlos en la página web de la Entidad.</v>
      </c>
      <c r="K3085" s="119" t="s">
        <v>8</v>
      </c>
      <c r="L3085" s="172">
        <v>4.4642857142857152E-4</v>
      </c>
      <c r="M3085" s="182" t="s">
        <v>115</v>
      </c>
      <c r="N3085" s="190">
        <f>INDEX(BD_Seguimiento_OAP_2019!$AH$3:$AS$294,MATCH(Revisión_Avance_Periodo!$I3085,BD_Seguimiento_OAP_2019!$L$3:$L$294,0),MATCH(Revisión_Avance_Periodo!$M3085,BD_Seguimiento_OAP_2019!$AH$2:$AS$2,0))</f>
        <v>1</v>
      </c>
      <c r="O3085" s="190">
        <f>INDEX(BD_Seguimiento_OAP_2019!$AV$3:$BG$294,MATCH(Revisión_Avance_Periodo!$I3085,BD_Seguimiento_OAP_2019!$L$3:$L$294,0),MATCH(Revisión_Avance_Periodo!$M3085,BD_Seguimiento_OAP_2019!$AV$2:$BG$2,0))</f>
        <v>0</v>
      </c>
      <c r="P3085" s="188">
        <f t="shared" si="601"/>
        <v>0</v>
      </c>
      <c r="Q3085" s="182" t="str">
        <f>VLOOKUP(P3085,Tabla_Indicador_Gestion4[#All],3,TRUE)</f>
        <v>Por Ejecutar</v>
      </c>
      <c r="R3085" s="229">
        <f>SUBTOTAL(9,$N$3074:$N3085)</f>
        <v>2</v>
      </c>
      <c r="S3085" s="230">
        <f>SUBTOTAL(9,$O$3074:$O3085)</f>
        <v>1</v>
      </c>
      <c r="T3085" s="231">
        <f>IFERROR(+Revisión_Avance_Periodo!$S3085/Revisión_Avance_Periodo!$R3085,0)</f>
        <v>0.5</v>
      </c>
      <c r="U3085" s="184"/>
      <c r="V3085" s="185"/>
      <c r="W3085" s="183"/>
      <c r="X3085" s="183"/>
      <c r="Y3085" s="183"/>
      <c r="Z3085" s="186"/>
      <c r="AA3085" s="187"/>
    </row>
    <row r="3086" spans="1:27" x14ac:dyDescent="0.25">
      <c r="A3086" s="88">
        <v>260</v>
      </c>
      <c r="B3086" s="91" t="str">
        <f>CONCATENATE(Revisión_Avance_Periodo!$C3086,";",Revisión_Avance_Periodo!$E3086,";",Revisión_Avance_Periodo!$I3086)</f>
        <v>OE1;PR_10;ACT_293</v>
      </c>
      <c r="C3086" s="170" t="s">
        <v>9</v>
      </c>
      <c r="D3086" s="171" t="str">
        <f>VLOOKUP(Revisión_Avance_Periodo!$C3086,Componentes_BD!$F$1:$G$5,2,FALSE)</f>
        <v>Fortalecer la Vigilancia.</v>
      </c>
      <c r="E3086" s="106" t="s">
        <v>12</v>
      </c>
      <c r="F3086" s="89">
        <v>11</v>
      </c>
      <c r="G3086" s="89" t="str">
        <f>VLOOKUP(Revisión_Avance_Periodo!$A3086,BD_Seguimiento_OAP_2019!$A$2:$G$294,7,FALSE)</f>
        <v>PAI</v>
      </c>
      <c r="H3086" s="89" t="str">
        <f>VLOOKUP(Revisión_Avance_Periodo!$A3086,BD_Seguimiento_OAP_2019!$A$2:$J$294,10,FALSE)</f>
        <v>PAI_08 - Mecanismos para Mejorar la Atención al Ciudadano</v>
      </c>
      <c r="I3086" s="89" t="s">
        <v>1948</v>
      </c>
      <c r="J3086" s="89" t="str">
        <f>VLOOKUP(Revisión_Avance_Periodo!$I3086,BD_Seguimiento_OAP_2019!$L:$M,2,FALSE)</f>
        <v>Desarrollar actividades de promoción y prevención de los derechos de los usuarios del servicio de transporte</v>
      </c>
      <c r="K3086" s="106" t="s">
        <v>52</v>
      </c>
      <c r="L3086" s="172">
        <v>4.4642857142857152E-4</v>
      </c>
      <c r="M3086" s="173" t="s">
        <v>104</v>
      </c>
      <c r="N3086" s="190">
        <f>INDEX(BD_Seguimiento_OAP_2019!$AH$3:$AS$294,MATCH(Revisión_Avance_Periodo!$I3086,BD_Seguimiento_OAP_2019!$L$3:$L$294,0),MATCH(Revisión_Avance_Periodo!$M3086,BD_Seguimiento_OAP_2019!$AH$2:$AS$2,0))</f>
        <v>0</v>
      </c>
      <c r="O3086" s="190">
        <f>INDEX(BD_Seguimiento_OAP_2019!$AV$3:$BG$294,MATCH(Revisión_Avance_Periodo!$I3086,BD_Seguimiento_OAP_2019!$L$3:$L$294,0),MATCH(Revisión_Avance_Periodo!$M3086,BD_Seguimiento_OAP_2019!$AV$2:$BG$2,0))</f>
        <v>0</v>
      </c>
      <c r="P3086" s="175">
        <f t="shared" ref="P3086:P3097" si="603">IFERROR((O3086/N3086),0)</f>
        <v>0</v>
      </c>
      <c r="Q3086" s="173" t="str">
        <f>VLOOKUP(P3086,Tabla_Indicador_Gestion4[#All],3,TRUE)</f>
        <v>Por Ejecutar</v>
      </c>
      <c r="R3086" s="232">
        <f>SUBTOTAL(9,$N$3086:$N3086)</f>
        <v>0</v>
      </c>
      <c r="S3086" s="233">
        <f>SUBTOTAL(9,$O$3086:$O3086)</f>
        <v>0</v>
      </c>
      <c r="T3086" s="234">
        <f>IFERROR(+Revisión_Avance_Periodo!$S3086/Revisión_Avance_Periodo!$R3086,0)</f>
        <v>0</v>
      </c>
      <c r="U3086" s="191">
        <f>SUBTOTAL(9,N3086:N3097)</f>
        <v>0</v>
      </c>
      <c r="V3086" s="192">
        <f>SUBTOTAL(9,O3086:O3097)</f>
        <v>0</v>
      </c>
      <c r="W3086" s="176">
        <f>IFERROR((+V3086/U3086),0)</f>
        <v>0</v>
      </c>
      <c r="X3086" s="176"/>
      <c r="Y3086" s="176">
        <f>100%-Revisión_Avance_Periodo!$W3086</f>
        <v>1</v>
      </c>
      <c r="Z3086" s="178" t="str">
        <f>VLOOKUP(W3086,Tabla_Indicador_Gestion4[],3,TRUE)</f>
        <v>Por Ejecutar</v>
      </c>
      <c r="AA3086" s="179">
        <f>Revisión_Avance_Periodo!$W3086*Revisión_Avance_Periodo!$L3086</f>
        <v>0</v>
      </c>
    </row>
    <row r="3087" spans="1:27" x14ac:dyDescent="0.25">
      <c r="A3087" s="94">
        <v>260</v>
      </c>
      <c r="B3087" s="96" t="str">
        <f>CONCATENATE(Revisión_Avance_Periodo!$C3087,";",Revisión_Avance_Periodo!$E3087,";",Revisión_Avance_Periodo!$I3087)</f>
        <v>OE1;PR_10;ACT_293</v>
      </c>
      <c r="C3087" s="180" t="s">
        <v>9</v>
      </c>
      <c r="D3087" s="181" t="str">
        <f>VLOOKUP(Revisión_Avance_Periodo!$C3087,Componentes_BD!$F$1:$G$5,2,FALSE)</f>
        <v>Fortalecer la Vigilancia.</v>
      </c>
      <c r="E3087" s="119" t="s">
        <v>12</v>
      </c>
      <c r="F3087" s="95">
        <v>11</v>
      </c>
      <c r="G3087" s="95" t="str">
        <f>VLOOKUP(Revisión_Avance_Periodo!$A3087,BD_Seguimiento_OAP_2019!$A$2:$G$294,7,FALSE)</f>
        <v>PAI</v>
      </c>
      <c r="H3087" s="95" t="str">
        <f>VLOOKUP(Revisión_Avance_Periodo!$A3087,BD_Seguimiento_OAP_2019!$A$2:$J$294,10,FALSE)</f>
        <v>PAI_08 - Mecanismos para Mejorar la Atención al Ciudadano</v>
      </c>
      <c r="I3087" s="95" t="s">
        <v>1948</v>
      </c>
      <c r="J3087" s="95" t="str">
        <f>VLOOKUP(Revisión_Avance_Periodo!$I3087,BD_Seguimiento_OAP_2019!$L:$M,2,FALSE)</f>
        <v>Desarrollar actividades de promoción y prevención de los derechos de los usuarios del servicio de transporte</v>
      </c>
      <c r="K3087" s="119" t="s">
        <v>52</v>
      </c>
      <c r="L3087" s="172">
        <v>4.4642857142857152E-4</v>
      </c>
      <c r="M3087" s="182" t="s">
        <v>105</v>
      </c>
      <c r="N3087" s="190">
        <f>INDEX(BD_Seguimiento_OAP_2019!$AH$3:$AS$294,MATCH(Revisión_Avance_Periodo!$I3087,BD_Seguimiento_OAP_2019!$L$3:$L$294,0),MATCH(Revisión_Avance_Periodo!$M3087,BD_Seguimiento_OAP_2019!$AH$2:$AS$2,0))</f>
        <v>0</v>
      </c>
      <c r="O3087" s="190">
        <f>INDEX(BD_Seguimiento_OAP_2019!$AV$3:$BG$294,MATCH(Revisión_Avance_Periodo!$I3087,BD_Seguimiento_OAP_2019!$L$3:$L$294,0),MATCH(Revisión_Avance_Periodo!$M3087,BD_Seguimiento_OAP_2019!$AV$2:$BG$2,0))</f>
        <v>0</v>
      </c>
      <c r="P3087" s="175">
        <f t="shared" si="603"/>
        <v>0</v>
      </c>
      <c r="Q3087" s="182" t="str">
        <f>VLOOKUP(P3087,Tabla_Indicador_Gestion4[#All],3,TRUE)</f>
        <v>Por Ejecutar</v>
      </c>
      <c r="R3087" s="229">
        <f>SUBTOTAL(9,$N$3086:$N3087)</f>
        <v>0</v>
      </c>
      <c r="S3087" s="230">
        <f>SUBTOTAL(9,$O$3086:$O3087)</f>
        <v>0</v>
      </c>
      <c r="T3087" s="231">
        <f>IFERROR(+Revisión_Avance_Periodo!$S3087/Revisión_Avance_Periodo!$R3087,0)</f>
        <v>0</v>
      </c>
      <c r="U3087" s="184"/>
      <c r="V3087" s="185"/>
      <c r="W3087" s="183"/>
      <c r="X3087" s="183"/>
      <c r="Y3087" s="183"/>
      <c r="Z3087" s="186"/>
      <c r="AA3087" s="187"/>
    </row>
    <row r="3088" spans="1:27" x14ac:dyDescent="0.25">
      <c r="A3088" s="88">
        <v>260</v>
      </c>
      <c r="B3088" s="91" t="str">
        <f>CONCATENATE(Revisión_Avance_Periodo!$C3088,";",Revisión_Avance_Periodo!$E3088,";",Revisión_Avance_Periodo!$I3088)</f>
        <v>OE1;PR_10;ACT_293</v>
      </c>
      <c r="C3088" s="170" t="s">
        <v>9</v>
      </c>
      <c r="D3088" s="171" t="str">
        <f>VLOOKUP(Revisión_Avance_Periodo!$C3088,Componentes_BD!$F$1:$G$5,2,FALSE)</f>
        <v>Fortalecer la Vigilancia.</v>
      </c>
      <c r="E3088" s="106" t="s">
        <v>12</v>
      </c>
      <c r="F3088" s="89">
        <v>11</v>
      </c>
      <c r="G3088" s="89" t="str">
        <f>VLOOKUP(Revisión_Avance_Periodo!$A3088,BD_Seguimiento_OAP_2019!$A$2:$G$294,7,FALSE)</f>
        <v>PAI</v>
      </c>
      <c r="H3088" s="89" t="str">
        <f>VLOOKUP(Revisión_Avance_Periodo!$A3088,BD_Seguimiento_OAP_2019!$A$2:$J$294,10,FALSE)</f>
        <v>PAI_08 - Mecanismos para Mejorar la Atención al Ciudadano</v>
      </c>
      <c r="I3088" s="89" t="s">
        <v>1948</v>
      </c>
      <c r="J3088" s="89" t="str">
        <f>VLOOKUP(Revisión_Avance_Periodo!$I3088,BD_Seguimiento_OAP_2019!$L:$M,2,FALSE)</f>
        <v>Desarrollar actividades de promoción y prevención de los derechos de los usuarios del servicio de transporte</v>
      </c>
      <c r="K3088" s="106" t="s">
        <v>52</v>
      </c>
      <c r="L3088" s="172">
        <v>4.4642857142857152E-4</v>
      </c>
      <c r="M3088" s="173" t="s">
        <v>106</v>
      </c>
      <c r="N3088" s="190">
        <f>INDEX(BD_Seguimiento_OAP_2019!$AH$3:$AS$294,MATCH(Revisión_Avance_Periodo!$I3088,BD_Seguimiento_OAP_2019!$L$3:$L$294,0),MATCH(Revisión_Avance_Periodo!$M3088,BD_Seguimiento_OAP_2019!$AH$2:$AS$2,0))</f>
        <v>0</v>
      </c>
      <c r="O3088" s="190">
        <f>INDEX(BD_Seguimiento_OAP_2019!$AV$3:$BG$294,MATCH(Revisión_Avance_Periodo!$I3088,BD_Seguimiento_OAP_2019!$L$3:$L$294,0),MATCH(Revisión_Avance_Periodo!$M3088,BD_Seguimiento_OAP_2019!$AV$2:$BG$2,0))</f>
        <v>0</v>
      </c>
      <c r="P3088" s="175">
        <f t="shared" si="603"/>
        <v>0</v>
      </c>
      <c r="Q3088" s="173" t="str">
        <f>VLOOKUP(P3088,Tabla_Indicador_Gestion4[#All],3,TRUE)</f>
        <v>Por Ejecutar</v>
      </c>
      <c r="R3088" s="229">
        <f>SUBTOTAL(9,$N$3086:$N3088)</f>
        <v>0</v>
      </c>
      <c r="S3088" s="230">
        <f>SUBTOTAL(9,$O$3086:$O3088)</f>
        <v>0</v>
      </c>
      <c r="T3088" s="231">
        <f>IFERROR(+Revisión_Avance_Periodo!$S3088/Revisión_Avance_Periodo!$R3088,0)</f>
        <v>0</v>
      </c>
      <c r="U3088" s="184"/>
      <c r="V3088" s="185"/>
      <c r="W3088" s="183"/>
      <c r="X3088" s="183"/>
      <c r="Y3088" s="183"/>
      <c r="Z3088" s="186"/>
      <c r="AA3088" s="187"/>
    </row>
    <row r="3089" spans="1:27" x14ac:dyDescent="0.25">
      <c r="A3089" s="94">
        <v>260</v>
      </c>
      <c r="B3089" s="96" t="str">
        <f>CONCATENATE(Revisión_Avance_Periodo!$C3089,";",Revisión_Avance_Periodo!$E3089,";",Revisión_Avance_Periodo!$I3089)</f>
        <v>OE1;PR_10;ACT_293</v>
      </c>
      <c r="C3089" s="180" t="s">
        <v>9</v>
      </c>
      <c r="D3089" s="181" t="str">
        <f>VLOOKUP(Revisión_Avance_Periodo!$C3089,Componentes_BD!$F$1:$G$5,2,FALSE)</f>
        <v>Fortalecer la Vigilancia.</v>
      </c>
      <c r="E3089" s="119" t="s">
        <v>12</v>
      </c>
      <c r="F3089" s="95">
        <v>11</v>
      </c>
      <c r="G3089" s="95" t="str">
        <f>VLOOKUP(Revisión_Avance_Periodo!$A3089,BD_Seguimiento_OAP_2019!$A$2:$G$294,7,FALSE)</f>
        <v>PAI</v>
      </c>
      <c r="H3089" s="95" t="str">
        <f>VLOOKUP(Revisión_Avance_Periodo!$A3089,BD_Seguimiento_OAP_2019!$A$2:$J$294,10,FALSE)</f>
        <v>PAI_08 - Mecanismos para Mejorar la Atención al Ciudadano</v>
      </c>
      <c r="I3089" s="95" t="s">
        <v>1948</v>
      </c>
      <c r="J3089" s="95" t="str">
        <f>VLOOKUP(Revisión_Avance_Periodo!$I3089,BD_Seguimiento_OAP_2019!$L:$M,2,FALSE)</f>
        <v>Desarrollar actividades de promoción y prevención de los derechos de los usuarios del servicio de transporte</v>
      </c>
      <c r="K3089" s="119" t="s">
        <v>52</v>
      </c>
      <c r="L3089" s="172">
        <v>4.4642857142857152E-4</v>
      </c>
      <c r="M3089" s="182" t="s">
        <v>107</v>
      </c>
      <c r="N3089" s="190">
        <f>INDEX(BD_Seguimiento_OAP_2019!$AH$3:$AS$294,MATCH(Revisión_Avance_Periodo!$I3089,BD_Seguimiento_OAP_2019!$L$3:$L$294,0),MATCH(Revisión_Avance_Periodo!$M3089,BD_Seguimiento_OAP_2019!$AH$2:$AS$2,0))</f>
        <v>0</v>
      </c>
      <c r="O3089" s="190">
        <f>INDEX(BD_Seguimiento_OAP_2019!$AV$3:$BG$294,MATCH(Revisión_Avance_Periodo!$I3089,BD_Seguimiento_OAP_2019!$L$3:$L$294,0),MATCH(Revisión_Avance_Periodo!$M3089,BD_Seguimiento_OAP_2019!$AV$2:$BG$2,0))</f>
        <v>0</v>
      </c>
      <c r="P3089" s="175">
        <f t="shared" si="603"/>
        <v>0</v>
      </c>
      <c r="Q3089" s="182" t="str">
        <f>VLOOKUP(P3089,Tabla_Indicador_Gestion4[#All],3,TRUE)</f>
        <v>Por Ejecutar</v>
      </c>
      <c r="R3089" s="229">
        <f>SUBTOTAL(9,$N$3086:$N3089)</f>
        <v>0</v>
      </c>
      <c r="S3089" s="230">
        <f>SUBTOTAL(9,$O$3086:$O3089)</f>
        <v>0</v>
      </c>
      <c r="T3089" s="231">
        <f>IFERROR(+Revisión_Avance_Periodo!$S3089/Revisión_Avance_Periodo!$R3089,0)</f>
        <v>0</v>
      </c>
      <c r="U3089" s="184"/>
      <c r="V3089" s="185"/>
      <c r="W3089" s="183"/>
      <c r="X3089" s="183"/>
      <c r="Y3089" s="183"/>
      <c r="Z3089" s="186"/>
      <c r="AA3089" s="187"/>
    </row>
    <row r="3090" spans="1:27" x14ac:dyDescent="0.25">
      <c r="A3090" s="88">
        <v>260</v>
      </c>
      <c r="B3090" s="91" t="str">
        <f>CONCATENATE(Revisión_Avance_Periodo!$C3090,";",Revisión_Avance_Periodo!$E3090,";",Revisión_Avance_Periodo!$I3090)</f>
        <v>OE1;PR_10;ACT_293</v>
      </c>
      <c r="C3090" s="170" t="s">
        <v>9</v>
      </c>
      <c r="D3090" s="171" t="str">
        <f>VLOOKUP(Revisión_Avance_Periodo!$C3090,Componentes_BD!$F$1:$G$5,2,FALSE)</f>
        <v>Fortalecer la Vigilancia.</v>
      </c>
      <c r="E3090" s="106" t="s">
        <v>12</v>
      </c>
      <c r="F3090" s="89">
        <v>11</v>
      </c>
      <c r="G3090" s="89" t="str">
        <f>VLOOKUP(Revisión_Avance_Periodo!$A3090,BD_Seguimiento_OAP_2019!$A$2:$G$294,7,FALSE)</f>
        <v>PAI</v>
      </c>
      <c r="H3090" s="89" t="str">
        <f>VLOOKUP(Revisión_Avance_Periodo!$A3090,BD_Seguimiento_OAP_2019!$A$2:$J$294,10,FALSE)</f>
        <v>PAI_08 - Mecanismos para Mejorar la Atención al Ciudadano</v>
      </c>
      <c r="I3090" s="89" t="s">
        <v>1948</v>
      </c>
      <c r="J3090" s="89" t="str">
        <f>VLOOKUP(Revisión_Avance_Periodo!$I3090,BD_Seguimiento_OAP_2019!$L:$M,2,FALSE)</f>
        <v>Desarrollar actividades de promoción y prevención de los derechos de los usuarios del servicio de transporte</v>
      </c>
      <c r="K3090" s="106" t="s">
        <v>52</v>
      </c>
      <c r="L3090" s="172">
        <v>4.4642857142857152E-4</v>
      </c>
      <c r="M3090" s="173" t="s">
        <v>108</v>
      </c>
      <c r="N3090" s="190">
        <f>INDEX(BD_Seguimiento_OAP_2019!$AH$3:$AS$294,MATCH(Revisión_Avance_Periodo!$I3090,BD_Seguimiento_OAP_2019!$L$3:$L$294,0),MATCH(Revisión_Avance_Periodo!$M3090,BD_Seguimiento_OAP_2019!$AH$2:$AS$2,0))</f>
        <v>0</v>
      </c>
      <c r="O3090" s="190">
        <f>INDEX(BD_Seguimiento_OAP_2019!$AV$3:$BG$294,MATCH(Revisión_Avance_Periodo!$I3090,BD_Seguimiento_OAP_2019!$L$3:$L$294,0),MATCH(Revisión_Avance_Periodo!$M3090,BD_Seguimiento_OAP_2019!$AV$2:$BG$2,0))</f>
        <v>0</v>
      </c>
      <c r="P3090" s="175">
        <f t="shared" si="603"/>
        <v>0</v>
      </c>
      <c r="Q3090" s="173" t="str">
        <f>VLOOKUP(P3090,Tabla_Indicador_Gestion4[#All],3,TRUE)</f>
        <v>Por Ejecutar</v>
      </c>
      <c r="R3090" s="229">
        <f>SUBTOTAL(9,$N$3086:$N3090)</f>
        <v>0</v>
      </c>
      <c r="S3090" s="230">
        <f>SUBTOTAL(9,$O$3086:$O3090)</f>
        <v>0</v>
      </c>
      <c r="T3090" s="231">
        <f>IFERROR(+Revisión_Avance_Periodo!$S3090/Revisión_Avance_Periodo!$R3090,0)</f>
        <v>0</v>
      </c>
      <c r="U3090" s="184"/>
      <c r="V3090" s="185"/>
      <c r="W3090" s="183"/>
      <c r="X3090" s="183"/>
      <c r="Y3090" s="183"/>
      <c r="Z3090" s="186"/>
      <c r="AA3090" s="187"/>
    </row>
    <row r="3091" spans="1:27" x14ac:dyDescent="0.25">
      <c r="A3091" s="94">
        <v>260</v>
      </c>
      <c r="B3091" s="96" t="str">
        <f>CONCATENATE(Revisión_Avance_Periodo!$C3091,";",Revisión_Avance_Periodo!$E3091,";",Revisión_Avance_Periodo!$I3091)</f>
        <v>OE1;PR_10;ACT_293</v>
      </c>
      <c r="C3091" s="180" t="s">
        <v>9</v>
      </c>
      <c r="D3091" s="181" t="str">
        <f>VLOOKUP(Revisión_Avance_Periodo!$C3091,Componentes_BD!$F$1:$G$5,2,FALSE)</f>
        <v>Fortalecer la Vigilancia.</v>
      </c>
      <c r="E3091" s="119" t="s">
        <v>12</v>
      </c>
      <c r="F3091" s="95">
        <v>11</v>
      </c>
      <c r="G3091" s="95" t="str">
        <f>VLOOKUP(Revisión_Avance_Periodo!$A3091,BD_Seguimiento_OAP_2019!$A$2:$G$294,7,FALSE)</f>
        <v>PAI</v>
      </c>
      <c r="H3091" s="95" t="str">
        <f>VLOOKUP(Revisión_Avance_Periodo!$A3091,BD_Seguimiento_OAP_2019!$A$2:$J$294,10,FALSE)</f>
        <v>PAI_08 - Mecanismos para Mejorar la Atención al Ciudadano</v>
      </c>
      <c r="I3091" s="95" t="s">
        <v>1948</v>
      </c>
      <c r="J3091" s="95" t="str">
        <f>VLOOKUP(Revisión_Avance_Periodo!$I3091,BD_Seguimiento_OAP_2019!$L:$M,2,FALSE)</f>
        <v>Desarrollar actividades de promoción y prevención de los derechos de los usuarios del servicio de transporte</v>
      </c>
      <c r="K3091" s="119" t="s">
        <v>52</v>
      </c>
      <c r="L3091" s="172">
        <v>4.4642857142857152E-4</v>
      </c>
      <c r="M3091" s="182" t="s">
        <v>109</v>
      </c>
      <c r="N3091" s="190">
        <f>INDEX(BD_Seguimiento_OAP_2019!$AH$3:$AS$294,MATCH(Revisión_Avance_Periodo!$I3091,BD_Seguimiento_OAP_2019!$L$3:$L$294,0),MATCH(Revisión_Avance_Periodo!$M3091,BD_Seguimiento_OAP_2019!$AH$2:$AS$2,0))</f>
        <v>0</v>
      </c>
      <c r="O3091" s="190">
        <f>INDEX(BD_Seguimiento_OAP_2019!$AV$3:$BG$294,MATCH(Revisión_Avance_Periodo!$I3091,BD_Seguimiento_OAP_2019!$L$3:$L$294,0),MATCH(Revisión_Avance_Periodo!$M3091,BD_Seguimiento_OAP_2019!$AV$2:$BG$2,0))</f>
        <v>0</v>
      </c>
      <c r="P3091" s="175">
        <f t="shared" si="603"/>
        <v>0</v>
      </c>
      <c r="Q3091" s="182" t="str">
        <f>VLOOKUP(P3091,Tabla_Indicador_Gestion4[#All],3,TRUE)</f>
        <v>Por Ejecutar</v>
      </c>
      <c r="R3091" s="229">
        <f>SUBTOTAL(9,$N$3086:$N3091)</f>
        <v>0</v>
      </c>
      <c r="S3091" s="230">
        <f>SUBTOTAL(9,$O$3086:$O3091)</f>
        <v>0</v>
      </c>
      <c r="T3091" s="231">
        <f>IFERROR(+Revisión_Avance_Periodo!$S3091/Revisión_Avance_Periodo!$R3091,0)</f>
        <v>0</v>
      </c>
      <c r="U3091" s="184"/>
      <c r="V3091" s="185"/>
      <c r="W3091" s="183"/>
      <c r="X3091" s="183"/>
      <c r="Y3091" s="183"/>
      <c r="Z3091" s="186"/>
      <c r="AA3091" s="187"/>
    </row>
    <row r="3092" spans="1:27" x14ac:dyDescent="0.25">
      <c r="A3092" s="88">
        <v>260</v>
      </c>
      <c r="B3092" s="91" t="str">
        <f>CONCATENATE(Revisión_Avance_Periodo!$C3092,";",Revisión_Avance_Periodo!$E3092,";",Revisión_Avance_Periodo!$I3092)</f>
        <v>OE1;PR_10;ACT_293</v>
      </c>
      <c r="C3092" s="170" t="s">
        <v>9</v>
      </c>
      <c r="D3092" s="171" t="str">
        <f>VLOOKUP(Revisión_Avance_Periodo!$C3092,Componentes_BD!$F$1:$G$5,2,FALSE)</f>
        <v>Fortalecer la Vigilancia.</v>
      </c>
      <c r="E3092" s="106" t="s">
        <v>12</v>
      </c>
      <c r="F3092" s="89">
        <v>11</v>
      </c>
      <c r="G3092" s="89" t="str">
        <f>VLOOKUP(Revisión_Avance_Periodo!$A3092,BD_Seguimiento_OAP_2019!$A$2:$G$294,7,FALSE)</f>
        <v>PAI</v>
      </c>
      <c r="H3092" s="89" t="str">
        <f>VLOOKUP(Revisión_Avance_Periodo!$A3092,BD_Seguimiento_OAP_2019!$A$2:$J$294,10,FALSE)</f>
        <v>PAI_08 - Mecanismos para Mejorar la Atención al Ciudadano</v>
      </c>
      <c r="I3092" s="89" t="s">
        <v>1948</v>
      </c>
      <c r="J3092" s="89" t="str">
        <f>VLOOKUP(Revisión_Avance_Periodo!$I3092,BD_Seguimiento_OAP_2019!$L:$M,2,FALSE)</f>
        <v>Desarrollar actividades de promoción y prevención de los derechos de los usuarios del servicio de transporte</v>
      </c>
      <c r="K3092" s="106" t="s">
        <v>52</v>
      </c>
      <c r="L3092" s="172">
        <v>4.4642857142857152E-4</v>
      </c>
      <c r="M3092" s="173" t="s">
        <v>110</v>
      </c>
      <c r="N3092" s="190">
        <f>INDEX(BD_Seguimiento_OAP_2019!$AH$3:$AS$294,MATCH(Revisión_Avance_Periodo!$I3092,BD_Seguimiento_OAP_2019!$L$3:$L$294,0),MATCH(Revisión_Avance_Periodo!$M3092,BD_Seguimiento_OAP_2019!$AH$2:$AS$2,0))</f>
        <v>0</v>
      </c>
      <c r="O3092" s="190">
        <f>INDEX(BD_Seguimiento_OAP_2019!$AV$3:$BG$294,MATCH(Revisión_Avance_Periodo!$I3092,BD_Seguimiento_OAP_2019!$L$3:$L$294,0),MATCH(Revisión_Avance_Periodo!$M3092,BD_Seguimiento_OAP_2019!$AV$2:$BG$2,0))</f>
        <v>0</v>
      </c>
      <c r="P3092" s="175">
        <f t="shared" si="603"/>
        <v>0</v>
      </c>
      <c r="Q3092" s="173" t="str">
        <f>VLOOKUP(P3092,Tabla_Indicador_Gestion4[#All],3,TRUE)</f>
        <v>Por Ejecutar</v>
      </c>
      <c r="R3092" s="229">
        <f>SUBTOTAL(9,$N$3086:$N3092)</f>
        <v>0</v>
      </c>
      <c r="S3092" s="230">
        <f>SUBTOTAL(9,$O$3086:$O3092)</f>
        <v>0</v>
      </c>
      <c r="T3092" s="231">
        <f>IFERROR(+Revisión_Avance_Periodo!$S3092/Revisión_Avance_Periodo!$R3092,0)</f>
        <v>0</v>
      </c>
      <c r="U3092" s="184"/>
      <c r="V3092" s="185"/>
      <c r="W3092" s="183"/>
      <c r="X3092" s="183"/>
      <c r="Y3092" s="183"/>
      <c r="Z3092" s="186"/>
      <c r="AA3092" s="187"/>
    </row>
    <row r="3093" spans="1:27" x14ac:dyDescent="0.25">
      <c r="A3093" s="94">
        <v>260</v>
      </c>
      <c r="B3093" s="96" t="str">
        <f>CONCATENATE(Revisión_Avance_Periodo!$C3093,";",Revisión_Avance_Periodo!$E3093,";",Revisión_Avance_Periodo!$I3093)</f>
        <v>OE1;PR_10;ACT_293</v>
      </c>
      <c r="C3093" s="180" t="s">
        <v>9</v>
      </c>
      <c r="D3093" s="181" t="str">
        <f>VLOOKUP(Revisión_Avance_Periodo!$C3093,Componentes_BD!$F$1:$G$5,2,FALSE)</f>
        <v>Fortalecer la Vigilancia.</v>
      </c>
      <c r="E3093" s="119" t="s">
        <v>12</v>
      </c>
      <c r="F3093" s="95">
        <v>11</v>
      </c>
      <c r="G3093" s="95" t="str">
        <f>VLOOKUP(Revisión_Avance_Periodo!$A3093,BD_Seguimiento_OAP_2019!$A$2:$G$294,7,FALSE)</f>
        <v>PAI</v>
      </c>
      <c r="H3093" s="95" t="str">
        <f>VLOOKUP(Revisión_Avance_Periodo!$A3093,BD_Seguimiento_OAP_2019!$A$2:$J$294,10,FALSE)</f>
        <v>PAI_08 - Mecanismos para Mejorar la Atención al Ciudadano</v>
      </c>
      <c r="I3093" s="95" t="s">
        <v>1948</v>
      </c>
      <c r="J3093" s="95" t="str">
        <f>VLOOKUP(Revisión_Avance_Periodo!$I3093,BD_Seguimiento_OAP_2019!$L:$M,2,FALSE)</f>
        <v>Desarrollar actividades de promoción y prevención de los derechos de los usuarios del servicio de transporte</v>
      </c>
      <c r="K3093" s="119" t="s">
        <v>52</v>
      </c>
      <c r="L3093" s="172">
        <v>4.4642857142857152E-4</v>
      </c>
      <c r="M3093" s="182" t="s">
        <v>111</v>
      </c>
      <c r="N3093" s="190">
        <f>INDEX(BD_Seguimiento_OAP_2019!$AH$3:$AS$294,MATCH(Revisión_Avance_Periodo!$I3093,BD_Seguimiento_OAP_2019!$L$3:$L$294,0),MATCH(Revisión_Avance_Periodo!$M3093,BD_Seguimiento_OAP_2019!$AH$2:$AS$2,0))</f>
        <v>0</v>
      </c>
      <c r="O3093" s="190">
        <f>INDEX(BD_Seguimiento_OAP_2019!$AV$3:$BG$294,MATCH(Revisión_Avance_Periodo!$I3093,BD_Seguimiento_OAP_2019!$L$3:$L$294,0),MATCH(Revisión_Avance_Periodo!$M3093,BD_Seguimiento_OAP_2019!$AV$2:$BG$2,0))</f>
        <v>0</v>
      </c>
      <c r="P3093" s="175">
        <f t="shared" si="603"/>
        <v>0</v>
      </c>
      <c r="Q3093" s="182" t="str">
        <f>VLOOKUP(P3093,Tabla_Indicador_Gestion4[#All],3,TRUE)</f>
        <v>Por Ejecutar</v>
      </c>
      <c r="R3093" s="229">
        <f>SUBTOTAL(9,$N$3086:$N3093)</f>
        <v>0</v>
      </c>
      <c r="S3093" s="230">
        <f>SUBTOTAL(9,$O$3086:$O3093)</f>
        <v>0</v>
      </c>
      <c r="T3093" s="231">
        <f>IFERROR(+Revisión_Avance_Periodo!$S3093/Revisión_Avance_Periodo!$R3093,0)</f>
        <v>0</v>
      </c>
      <c r="U3093" s="184"/>
      <c r="V3093" s="185"/>
      <c r="W3093" s="183"/>
      <c r="X3093" s="183"/>
      <c r="Y3093" s="183"/>
      <c r="Z3093" s="186"/>
      <c r="AA3093" s="187"/>
    </row>
    <row r="3094" spans="1:27" x14ac:dyDescent="0.25">
      <c r="A3094" s="88">
        <v>260</v>
      </c>
      <c r="B3094" s="91" t="str">
        <f>CONCATENATE(Revisión_Avance_Periodo!$C3094,";",Revisión_Avance_Periodo!$E3094,";",Revisión_Avance_Periodo!$I3094)</f>
        <v>OE1;PR_10;ACT_293</v>
      </c>
      <c r="C3094" s="170" t="s">
        <v>9</v>
      </c>
      <c r="D3094" s="171" t="str">
        <f>VLOOKUP(Revisión_Avance_Periodo!$C3094,Componentes_BD!$F$1:$G$5,2,FALSE)</f>
        <v>Fortalecer la Vigilancia.</v>
      </c>
      <c r="E3094" s="106" t="s">
        <v>12</v>
      </c>
      <c r="F3094" s="89">
        <v>11</v>
      </c>
      <c r="G3094" s="89" t="str">
        <f>VLOOKUP(Revisión_Avance_Periodo!$A3094,BD_Seguimiento_OAP_2019!$A$2:$G$294,7,FALSE)</f>
        <v>PAI</v>
      </c>
      <c r="H3094" s="89" t="str">
        <f>VLOOKUP(Revisión_Avance_Periodo!$A3094,BD_Seguimiento_OAP_2019!$A$2:$J$294,10,FALSE)</f>
        <v>PAI_08 - Mecanismos para Mejorar la Atención al Ciudadano</v>
      </c>
      <c r="I3094" s="89" t="s">
        <v>1948</v>
      </c>
      <c r="J3094" s="89" t="str">
        <f>VLOOKUP(Revisión_Avance_Periodo!$I3094,BD_Seguimiento_OAP_2019!$L:$M,2,FALSE)</f>
        <v>Desarrollar actividades de promoción y prevención de los derechos de los usuarios del servicio de transporte</v>
      </c>
      <c r="K3094" s="106" t="s">
        <v>52</v>
      </c>
      <c r="L3094" s="172">
        <v>4.4642857142857152E-4</v>
      </c>
      <c r="M3094" s="173" t="s">
        <v>112</v>
      </c>
      <c r="N3094" s="190">
        <f>INDEX(BD_Seguimiento_OAP_2019!$AH$3:$AS$294,MATCH(Revisión_Avance_Periodo!$I3094,BD_Seguimiento_OAP_2019!$L$3:$L$294,0),MATCH(Revisión_Avance_Periodo!$M3094,BD_Seguimiento_OAP_2019!$AH$2:$AS$2,0))</f>
        <v>0</v>
      </c>
      <c r="O3094" s="190">
        <f>INDEX(BD_Seguimiento_OAP_2019!$AV$3:$BG$294,MATCH(Revisión_Avance_Periodo!$I3094,BD_Seguimiento_OAP_2019!$L$3:$L$294,0),MATCH(Revisión_Avance_Periodo!$M3094,BD_Seguimiento_OAP_2019!$AV$2:$BG$2,0))</f>
        <v>0</v>
      </c>
      <c r="P3094" s="175">
        <f t="shared" si="603"/>
        <v>0</v>
      </c>
      <c r="Q3094" s="173" t="str">
        <f>VLOOKUP(P3094,Tabla_Indicador_Gestion4[#All],3,TRUE)</f>
        <v>Por Ejecutar</v>
      </c>
      <c r="R3094" s="229">
        <f>SUBTOTAL(9,$N$3086:$N3094)</f>
        <v>0</v>
      </c>
      <c r="S3094" s="230">
        <f>SUBTOTAL(9,$O$3086:$O3094)</f>
        <v>0</v>
      </c>
      <c r="T3094" s="231">
        <f>IFERROR(+Revisión_Avance_Periodo!$S3094/Revisión_Avance_Periodo!$R3094,0)</f>
        <v>0</v>
      </c>
      <c r="U3094" s="184"/>
      <c r="V3094" s="185"/>
      <c r="W3094" s="183"/>
      <c r="X3094" s="183"/>
      <c r="Y3094" s="183"/>
      <c r="Z3094" s="186"/>
      <c r="AA3094" s="187"/>
    </row>
    <row r="3095" spans="1:27" x14ac:dyDescent="0.25">
      <c r="A3095" s="94">
        <v>260</v>
      </c>
      <c r="B3095" s="96" t="str">
        <f>CONCATENATE(Revisión_Avance_Periodo!$C3095,";",Revisión_Avance_Periodo!$E3095,";",Revisión_Avance_Periodo!$I3095)</f>
        <v>OE1;PR_10;ACT_293</v>
      </c>
      <c r="C3095" s="180" t="s">
        <v>9</v>
      </c>
      <c r="D3095" s="181" t="str">
        <f>VLOOKUP(Revisión_Avance_Periodo!$C3095,Componentes_BD!$F$1:$G$5,2,FALSE)</f>
        <v>Fortalecer la Vigilancia.</v>
      </c>
      <c r="E3095" s="119" t="s">
        <v>12</v>
      </c>
      <c r="F3095" s="95">
        <v>11</v>
      </c>
      <c r="G3095" s="95" t="str">
        <f>VLOOKUP(Revisión_Avance_Periodo!$A3095,BD_Seguimiento_OAP_2019!$A$2:$G$294,7,FALSE)</f>
        <v>PAI</v>
      </c>
      <c r="H3095" s="95" t="str">
        <f>VLOOKUP(Revisión_Avance_Periodo!$A3095,BD_Seguimiento_OAP_2019!$A$2:$J$294,10,FALSE)</f>
        <v>PAI_08 - Mecanismos para Mejorar la Atención al Ciudadano</v>
      </c>
      <c r="I3095" s="95" t="s">
        <v>1948</v>
      </c>
      <c r="J3095" s="95" t="str">
        <f>VLOOKUP(Revisión_Avance_Periodo!$I3095,BD_Seguimiento_OAP_2019!$L:$M,2,FALSE)</f>
        <v>Desarrollar actividades de promoción y prevención de los derechos de los usuarios del servicio de transporte</v>
      </c>
      <c r="K3095" s="119" t="s">
        <v>52</v>
      </c>
      <c r="L3095" s="172">
        <v>4.4642857142857152E-4</v>
      </c>
      <c r="M3095" s="182" t="s">
        <v>113</v>
      </c>
      <c r="N3095" s="190">
        <f>INDEX(BD_Seguimiento_OAP_2019!$AH$3:$AS$294,MATCH(Revisión_Avance_Periodo!$I3095,BD_Seguimiento_OAP_2019!$L$3:$L$294,0),MATCH(Revisión_Avance_Periodo!$M3095,BD_Seguimiento_OAP_2019!$AH$2:$AS$2,0))</f>
        <v>0</v>
      </c>
      <c r="O3095" s="190">
        <f>INDEX(BD_Seguimiento_OAP_2019!$AV$3:$BG$294,MATCH(Revisión_Avance_Periodo!$I3095,BD_Seguimiento_OAP_2019!$L$3:$L$294,0),MATCH(Revisión_Avance_Periodo!$M3095,BD_Seguimiento_OAP_2019!$AV$2:$BG$2,0))</f>
        <v>0</v>
      </c>
      <c r="P3095" s="175">
        <f t="shared" si="603"/>
        <v>0</v>
      </c>
      <c r="Q3095" s="182" t="str">
        <f>VLOOKUP(P3095,Tabla_Indicador_Gestion4[#All],3,TRUE)</f>
        <v>Por Ejecutar</v>
      </c>
      <c r="R3095" s="229">
        <f>SUBTOTAL(9,$N$3086:$N3095)</f>
        <v>0</v>
      </c>
      <c r="S3095" s="230">
        <f>SUBTOTAL(9,$O$3086:$O3095)</f>
        <v>0</v>
      </c>
      <c r="T3095" s="231">
        <f>IFERROR(+Revisión_Avance_Periodo!$S3095/Revisión_Avance_Periodo!$R3095,0)</f>
        <v>0</v>
      </c>
      <c r="U3095" s="184"/>
      <c r="V3095" s="185"/>
      <c r="W3095" s="183"/>
      <c r="X3095" s="183"/>
      <c r="Y3095" s="183"/>
      <c r="Z3095" s="186"/>
      <c r="AA3095" s="187"/>
    </row>
    <row r="3096" spans="1:27" x14ac:dyDescent="0.25">
      <c r="A3096" s="88">
        <v>260</v>
      </c>
      <c r="B3096" s="91" t="str">
        <f>CONCATENATE(Revisión_Avance_Periodo!$C3096,";",Revisión_Avance_Periodo!$E3096,";",Revisión_Avance_Periodo!$I3096)</f>
        <v>OE1;PR_10;ACT_293</v>
      </c>
      <c r="C3096" s="170" t="s">
        <v>9</v>
      </c>
      <c r="D3096" s="171" t="str">
        <f>VLOOKUP(Revisión_Avance_Periodo!$C3096,Componentes_BD!$F$1:$G$5,2,FALSE)</f>
        <v>Fortalecer la Vigilancia.</v>
      </c>
      <c r="E3096" s="106" t="s">
        <v>12</v>
      </c>
      <c r="F3096" s="89">
        <v>11</v>
      </c>
      <c r="G3096" s="89" t="str">
        <f>VLOOKUP(Revisión_Avance_Periodo!$A3096,BD_Seguimiento_OAP_2019!$A$2:$G$294,7,FALSE)</f>
        <v>PAI</v>
      </c>
      <c r="H3096" s="89" t="str">
        <f>VLOOKUP(Revisión_Avance_Periodo!$A3096,BD_Seguimiento_OAP_2019!$A$2:$J$294,10,FALSE)</f>
        <v>PAI_08 - Mecanismos para Mejorar la Atención al Ciudadano</v>
      </c>
      <c r="I3096" s="89" t="s">
        <v>1948</v>
      </c>
      <c r="J3096" s="89" t="str">
        <f>VLOOKUP(Revisión_Avance_Periodo!$I3096,BD_Seguimiento_OAP_2019!$L:$M,2,FALSE)</f>
        <v>Desarrollar actividades de promoción y prevención de los derechos de los usuarios del servicio de transporte</v>
      </c>
      <c r="K3096" s="106" t="s">
        <v>52</v>
      </c>
      <c r="L3096" s="172">
        <v>4.4642857142857152E-4</v>
      </c>
      <c r="M3096" s="173" t="s">
        <v>114</v>
      </c>
      <c r="N3096" s="190">
        <f>INDEX(BD_Seguimiento_OAP_2019!$AH$3:$AS$294,MATCH(Revisión_Avance_Periodo!$I3096,BD_Seguimiento_OAP_2019!$L$3:$L$294,0),MATCH(Revisión_Avance_Periodo!$M3096,BD_Seguimiento_OAP_2019!$AH$2:$AS$2,0))</f>
        <v>0</v>
      </c>
      <c r="O3096" s="190">
        <f>INDEX(BD_Seguimiento_OAP_2019!$AV$3:$BG$294,MATCH(Revisión_Avance_Periodo!$I3096,BD_Seguimiento_OAP_2019!$L$3:$L$294,0),MATCH(Revisión_Avance_Periodo!$M3096,BD_Seguimiento_OAP_2019!$AV$2:$BG$2,0))</f>
        <v>0</v>
      </c>
      <c r="P3096" s="175">
        <f t="shared" si="603"/>
        <v>0</v>
      </c>
      <c r="Q3096" s="173" t="str">
        <f>VLOOKUP(P3096,Tabla_Indicador_Gestion4[#All],3,TRUE)</f>
        <v>Por Ejecutar</v>
      </c>
      <c r="R3096" s="229">
        <f>SUBTOTAL(9,$N$3086:$N3096)</f>
        <v>0</v>
      </c>
      <c r="S3096" s="230">
        <f>SUBTOTAL(9,$O$3086:$O3096)</f>
        <v>0</v>
      </c>
      <c r="T3096" s="231">
        <f>IFERROR(+Revisión_Avance_Periodo!$S3096/Revisión_Avance_Periodo!$R3096,0)</f>
        <v>0</v>
      </c>
      <c r="U3096" s="184"/>
      <c r="V3096" s="185"/>
      <c r="W3096" s="183"/>
      <c r="X3096" s="183"/>
      <c r="Y3096" s="183"/>
      <c r="Z3096" s="186"/>
      <c r="AA3096" s="187"/>
    </row>
    <row r="3097" spans="1:27" ht="15.75" thickBot="1" x14ac:dyDescent="0.3">
      <c r="A3097" s="94">
        <v>260</v>
      </c>
      <c r="B3097" s="96" t="str">
        <f>CONCATENATE(Revisión_Avance_Periodo!$C3097,";",Revisión_Avance_Periodo!$E3097,";",Revisión_Avance_Periodo!$I3097)</f>
        <v>OE1;PR_10;ACT_293</v>
      </c>
      <c r="C3097" s="180" t="s">
        <v>9</v>
      </c>
      <c r="D3097" s="181" t="str">
        <f>VLOOKUP(Revisión_Avance_Periodo!$C3097,Componentes_BD!$F$1:$G$5,2,FALSE)</f>
        <v>Fortalecer la Vigilancia.</v>
      </c>
      <c r="E3097" s="119" t="s">
        <v>12</v>
      </c>
      <c r="F3097" s="95">
        <v>11</v>
      </c>
      <c r="G3097" s="95" t="str">
        <f>VLOOKUP(Revisión_Avance_Periodo!$A3097,BD_Seguimiento_OAP_2019!$A$2:$G$294,7,FALSE)</f>
        <v>PAI</v>
      </c>
      <c r="H3097" s="95" t="str">
        <f>VLOOKUP(Revisión_Avance_Periodo!$A3097,BD_Seguimiento_OAP_2019!$A$2:$J$294,10,FALSE)</f>
        <v>PAI_08 - Mecanismos para Mejorar la Atención al Ciudadano</v>
      </c>
      <c r="I3097" s="95" t="s">
        <v>1948</v>
      </c>
      <c r="J3097" s="95" t="str">
        <f>VLOOKUP(Revisión_Avance_Periodo!$I3097,BD_Seguimiento_OAP_2019!$L:$M,2,FALSE)</f>
        <v>Desarrollar actividades de promoción y prevención de los derechos de los usuarios del servicio de transporte</v>
      </c>
      <c r="K3097" s="119" t="s">
        <v>52</v>
      </c>
      <c r="L3097" s="172">
        <v>4.4642857142857152E-4</v>
      </c>
      <c r="M3097" s="182" t="s">
        <v>115</v>
      </c>
      <c r="N3097" s="190">
        <f>INDEX(BD_Seguimiento_OAP_2019!$AH$3:$AS$294,MATCH(Revisión_Avance_Periodo!$I3097,BD_Seguimiento_OAP_2019!$L$3:$L$294,0),MATCH(Revisión_Avance_Periodo!$M3097,BD_Seguimiento_OAP_2019!$AH$2:$AS$2,0))</f>
        <v>0</v>
      </c>
      <c r="O3097" s="190">
        <f>INDEX(BD_Seguimiento_OAP_2019!$AV$3:$BG$294,MATCH(Revisión_Avance_Periodo!$I3097,BD_Seguimiento_OAP_2019!$L$3:$L$294,0),MATCH(Revisión_Avance_Periodo!$M3097,BD_Seguimiento_OAP_2019!$AV$2:$BG$2,0))</f>
        <v>0</v>
      </c>
      <c r="P3097" s="175">
        <f t="shared" si="603"/>
        <v>0</v>
      </c>
      <c r="Q3097" s="182" t="str">
        <f>VLOOKUP(P3097,Tabla_Indicador_Gestion4[#All],3,TRUE)</f>
        <v>Por Ejecutar</v>
      </c>
      <c r="R3097" s="229">
        <f>SUBTOTAL(9,$N$3086:$N3097)</f>
        <v>0</v>
      </c>
      <c r="S3097" s="230">
        <f>SUBTOTAL(9,$O$3086:$O3097)</f>
        <v>0</v>
      </c>
      <c r="T3097" s="231">
        <f>IFERROR(+Revisión_Avance_Periodo!$S3097/Revisión_Avance_Periodo!$R3097,0)</f>
        <v>0</v>
      </c>
      <c r="U3097" s="184"/>
      <c r="V3097" s="185"/>
      <c r="W3097" s="183"/>
      <c r="X3097" s="183"/>
      <c r="Y3097" s="183"/>
      <c r="Z3097" s="186"/>
      <c r="AA3097" s="187"/>
    </row>
    <row r="3098" spans="1:27" x14ac:dyDescent="0.25">
      <c r="A3098" s="88">
        <v>261</v>
      </c>
      <c r="B3098" s="91" t="str">
        <f>CONCATENATE(Revisión_Avance_Periodo!$C3098,";",Revisión_Avance_Periodo!$E3098,";",Revisión_Avance_Periodo!$I3098)</f>
        <v>OE1;PR_10;ACT_115</v>
      </c>
      <c r="C3098" s="170" t="s">
        <v>9</v>
      </c>
      <c r="D3098" s="171" t="str">
        <f>VLOOKUP(Revisión_Avance_Periodo!$C3098,Componentes_BD!$F$1:$G$5,2,FALSE)</f>
        <v>Fortalecer la Vigilancia.</v>
      </c>
      <c r="E3098" s="106" t="s">
        <v>12</v>
      </c>
      <c r="F3098" s="89">
        <v>11</v>
      </c>
      <c r="G3098" s="89" t="str">
        <f>VLOOKUP(Revisión_Avance_Periodo!$A3098,BD_Seguimiento_OAP_2019!$A$2:$G$294,7,FALSE)</f>
        <v>PAI</v>
      </c>
      <c r="H3098" s="89" t="str">
        <f>VLOOKUP(Revisión_Avance_Periodo!$A3098,BD_Seguimiento_OAP_2019!$A$2:$J$294,10,FALSE)</f>
        <v>PAI_09 - Mecanismos para la Transparencia y Acceso a la Información</v>
      </c>
      <c r="I3098" s="89" t="s">
        <v>1950</v>
      </c>
      <c r="J3098" s="89" t="str">
        <f>VLOOKUP(Revisión_Avance_Periodo!$I3098,BD_Seguimiento_OAP_2019!$L:$M,2,FALSE)</f>
        <v>Mantener actualizada la información del botón de transparencia de la Superintendencia de Transporte</v>
      </c>
      <c r="K3098" s="106" t="s">
        <v>59</v>
      </c>
      <c r="L3098" s="172">
        <v>4.4642857142857152E-4</v>
      </c>
      <c r="M3098" s="173" t="s">
        <v>104</v>
      </c>
      <c r="N3098" s="174">
        <f>INDEX(BD_Seguimiento_OAP_2019!$AH$3:$AS$294,MATCH(Revisión_Avance_Periodo!$I3098,BD_Seguimiento_OAP_2019!$L$3:$L$294,0),MATCH(Revisión_Avance_Periodo!$M3098,BD_Seguimiento_OAP_2019!$AH$2:$AS$2,0))</f>
        <v>0.02</v>
      </c>
      <c r="O3098" s="174">
        <f>INDEX(BD_Seguimiento_OAP_2019!$AV$3:$BG$294,MATCH(Revisión_Avance_Periodo!$I3098,BD_Seguimiento_OAP_2019!$L$3:$L$294,0),MATCH(Revisión_Avance_Periodo!$M3098,BD_Seguimiento_OAP_2019!$AV$2:$BG$2,0))</f>
        <v>0.02</v>
      </c>
      <c r="P3098" s="189">
        <f t="shared" si="601"/>
        <v>1</v>
      </c>
      <c r="Q3098" s="173" t="str">
        <f>VLOOKUP(P3098,Tabla_Indicador_Gestion4[#All],3,TRUE)</f>
        <v>Culminada</v>
      </c>
      <c r="R3098" s="213">
        <f>SUBTOTAL(9,$N$3098:$N3098)</f>
        <v>0.02</v>
      </c>
      <c r="S3098" s="234">
        <f>SUBTOTAL(9,$O$3098:$O3098)</f>
        <v>0.02</v>
      </c>
      <c r="T3098" s="234">
        <f>IFERROR(+Revisión_Avance_Periodo!$S3098/Revisión_Avance_Periodo!$R3098,0)</f>
        <v>1</v>
      </c>
      <c r="U3098" s="177">
        <f>SUBTOTAL(9,N3098:N3109)</f>
        <v>0.99669999999999992</v>
      </c>
      <c r="V3098" s="176">
        <f>SUBTOTAL(9,O3098:O3109)</f>
        <v>0.31</v>
      </c>
      <c r="W3098" s="176">
        <f t="shared" ref="W3098" si="604">+V3098/U3098</f>
        <v>0.3110263870773553</v>
      </c>
      <c r="X3098" s="176"/>
      <c r="Y3098" s="176">
        <f>100%-Revisión_Avance_Periodo!$W3098</f>
        <v>0.6889736129226447</v>
      </c>
      <c r="Z3098" s="178" t="str">
        <f>VLOOKUP(W3098,Tabla_Indicador_Gestion4[],3,TRUE)</f>
        <v>En Tramite</v>
      </c>
      <c r="AA3098" s="179">
        <f>Revisión_Avance_Periodo!$W3098*Revisión_Avance_Periodo!$L3098</f>
        <v>1.3885106565953364E-4</v>
      </c>
    </row>
    <row r="3099" spans="1:27" x14ac:dyDescent="0.25">
      <c r="A3099" s="94">
        <v>261</v>
      </c>
      <c r="B3099" s="96" t="str">
        <f>CONCATENATE(Revisión_Avance_Periodo!$C3099,";",Revisión_Avance_Periodo!$E3099,";",Revisión_Avance_Periodo!$I3099)</f>
        <v>OE1;PR_10;ACT_115</v>
      </c>
      <c r="C3099" s="180" t="s">
        <v>9</v>
      </c>
      <c r="D3099" s="181" t="str">
        <f>VLOOKUP(Revisión_Avance_Periodo!$C3099,Componentes_BD!$F$1:$G$5,2,FALSE)</f>
        <v>Fortalecer la Vigilancia.</v>
      </c>
      <c r="E3099" s="119" t="s">
        <v>12</v>
      </c>
      <c r="F3099" s="95">
        <v>11</v>
      </c>
      <c r="G3099" s="95" t="str">
        <f>VLOOKUP(Revisión_Avance_Periodo!$A3099,BD_Seguimiento_OAP_2019!$A$2:$G$294,7,FALSE)</f>
        <v>PAI</v>
      </c>
      <c r="H3099" s="95" t="str">
        <f>VLOOKUP(Revisión_Avance_Periodo!$A3099,BD_Seguimiento_OAP_2019!$A$2:$J$294,10,FALSE)</f>
        <v>PAI_09 - Mecanismos para la Transparencia y Acceso a la Información</v>
      </c>
      <c r="I3099" s="95" t="s">
        <v>1950</v>
      </c>
      <c r="J3099" s="95" t="str">
        <f>VLOOKUP(Revisión_Avance_Periodo!$I3099,BD_Seguimiento_OAP_2019!$L:$M,2,FALSE)</f>
        <v>Mantener actualizada la información del botón de transparencia de la Superintendencia de Transporte</v>
      </c>
      <c r="K3099" s="119" t="s">
        <v>59</v>
      </c>
      <c r="L3099" s="172">
        <v>4.4642857142857152E-4</v>
      </c>
      <c r="M3099" s="182" t="s">
        <v>105</v>
      </c>
      <c r="N3099" s="174">
        <f>INDEX(BD_Seguimiento_OAP_2019!$AH$3:$AS$294,MATCH(Revisión_Avance_Periodo!$I3099,BD_Seguimiento_OAP_2019!$L$3:$L$294,0),MATCH(Revisión_Avance_Periodo!$M3099,BD_Seguimiento_OAP_2019!$AH$2:$AS$2,0))</f>
        <v>0.08</v>
      </c>
      <c r="O3099" s="174">
        <f>INDEX(BD_Seguimiento_OAP_2019!$AV$3:$BG$294,MATCH(Revisión_Avance_Periodo!$I3099,BD_Seguimiento_OAP_2019!$L$3:$L$294,0),MATCH(Revisión_Avance_Periodo!$M3099,BD_Seguimiento_OAP_2019!$AV$2:$BG$2,0))</f>
        <v>0.08</v>
      </c>
      <c r="P3099" s="188">
        <f t="shared" si="601"/>
        <v>1</v>
      </c>
      <c r="Q3099" s="182" t="str">
        <f>VLOOKUP(P3099,Tabla_Indicador_Gestion4[#All],3,TRUE)</f>
        <v>Culminada</v>
      </c>
      <c r="R3099" s="215">
        <f>SUBTOTAL(9,$N$3098:$N3099)</f>
        <v>0.1</v>
      </c>
      <c r="S3099" s="231">
        <f>SUBTOTAL(9,$O$3098:$O3099)</f>
        <v>0.1</v>
      </c>
      <c r="T3099" s="231">
        <f>IFERROR(+Revisión_Avance_Periodo!$S3099/Revisión_Avance_Periodo!$R3099,0)</f>
        <v>1</v>
      </c>
      <c r="U3099" s="184"/>
      <c r="V3099" s="185"/>
      <c r="W3099" s="183"/>
      <c r="X3099" s="183"/>
      <c r="Y3099" s="183"/>
      <c r="Z3099" s="186"/>
      <c r="AA3099" s="187"/>
    </row>
    <row r="3100" spans="1:27" x14ac:dyDescent="0.25">
      <c r="A3100" s="88">
        <v>261</v>
      </c>
      <c r="B3100" s="91" t="str">
        <f>CONCATENATE(Revisión_Avance_Periodo!$C3100,";",Revisión_Avance_Periodo!$E3100,";",Revisión_Avance_Periodo!$I3100)</f>
        <v>OE1;PR_10;ACT_115</v>
      </c>
      <c r="C3100" s="170" t="s">
        <v>9</v>
      </c>
      <c r="D3100" s="171" t="str">
        <f>VLOOKUP(Revisión_Avance_Periodo!$C3100,Componentes_BD!$F$1:$G$5,2,FALSE)</f>
        <v>Fortalecer la Vigilancia.</v>
      </c>
      <c r="E3100" s="106" t="s">
        <v>12</v>
      </c>
      <c r="F3100" s="89">
        <v>11</v>
      </c>
      <c r="G3100" s="89" t="str">
        <f>VLOOKUP(Revisión_Avance_Periodo!$A3100,BD_Seguimiento_OAP_2019!$A$2:$G$294,7,FALSE)</f>
        <v>PAI</v>
      </c>
      <c r="H3100" s="89" t="str">
        <f>VLOOKUP(Revisión_Avance_Periodo!$A3100,BD_Seguimiento_OAP_2019!$A$2:$J$294,10,FALSE)</f>
        <v>PAI_09 - Mecanismos para la Transparencia y Acceso a la Información</v>
      </c>
      <c r="I3100" s="89" t="s">
        <v>1950</v>
      </c>
      <c r="J3100" s="89" t="str">
        <f>VLOOKUP(Revisión_Avance_Periodo!$I3100,BD_Seguimiento_OAP_2019!$L:$M,2,FALSE)</f>
        <v>Mantener actualizada la información del botón de transparencia de la Superintendencia de Transporte</v>
      </c>
      <c r="K3100" s="106" t="s">
        <v>59</v>
      </c>
      <c r="L3100" s="172">
        <v>4.4642857142857152E-4</v>
      </c>
      <c r="M3100" s="173" t="s">
        <v>106</v>
      </c>
      <c r="N3100" s="174">
        <f>INDEX(BD_Seguimiento_OAP_2019!$AH$3:$AS$294,MATCH(Revisión_Avance_Periodo!$I3100,BD_Seguimiento_OAP_2019!$L$3:$L$294,0),MATCH(Revisión_Avance_Periodo!$M3100,BD_Seguimiento_OAP_2019!$AH$2:$AS$2,0))</f>
        <v>0.08</v>
      </c>
      <c r="O3100" s="174">
        <f>INDEX(BD_Seguimiento_OAP_2019!$AV$3:$BG$294,MATCH(Revisión_Avance_Periodo!$I3100,BD_Seguimiento_OAP_2019!$L$3:$L$294,0),MATCH(Revisión_Avance_Periodo!$M3100,BD_Seguimiento_OAP_2019!$AV$2:$BG$2,0))</f>
        <v>0.08</v>
      </c>
      <c r="P3100" s="189">
        <f t="shared" si="601"/>
        <v>1</v>
      </c>
      <c r="Q3100" s="173" t="str">
        <f>VLOOKUP(P3100,Tabla_Indicador_Gestion4[#All],3,TRUE)</f>
        <v>Culminada</v>
      </c>
      <c r="R3100" s="215">
        <f>SUBTOTAL(9,$N$3098:$N3100)</f>
        <v>0.18</v>
      </c>
      <c r="S3100" s="231">
        <f>SUBTOTAL(9,$O$3098:$O3100)</f>
        <v>0.18</v>
      </c>
      <c r="T3100" s="231">
        <f>IFERROR(+Revisión_Avance_Periodo!$S3100/Revisión_Avance_Periodo!$R3100,0)</f>
        <v>1</v>
      </c>
      <c r="U3100" s="184"/>
      <c r="V3100" s="185"/>
      <c r="W3100" s="183"/>
      <c r="X3100" s="183"/>
      <c r="Y3100" s="183"/>
      <c r="Z3100" s="186"/>
      <c r="AA3100" s="187"/>
    </row>
    <row r="3101" spans="1:27" x14ac:dyDescent="0.25">
      <c r="A3101" s="94">
        <v>261</v>
      </c>
      <c r="B3101" s="96" t="str">
        <f>CONCATENATE(Revisión_Avance_Periodo!$C3101,";",Revisión_Avance_Periodo!$E3101,";",Revisión_Avance_Periodo!$I3101)</f>
        <v>OE1;PR_10;ACT_115</v>
      </c>
      <c r="C3101" s="180" t="s">
        <v>9</v>
      </c>
      <c r="D3101" s="181" t="str">
        <f>VLOOKUP(Revisión_Avance_Periodo!$C3101,Componentes_BD!$F$1:$G$5,2,FALSE)</f>
        <v>Fortalecer la Vigilancia.</v>
      </c>
      <c r="E3101" s="119" t="s">
        <v>12</v>
      </c>
      <c r="F3101" s="95">
        <v>11</v>
      </c>
      <c r="G3101" s="95" t="str">
        <f>VLOOKUP(Revisión_Avance_Periodo!$A3101,BD_Seguimiento_OAP_2019!$A$2:$G$294,7,FALSE)</f>
        <v>PAI</v>
      </c>
      <c r="H3101" s="95" t="str">
        <f>VLOOKUP(Revisión_Avance_Periodo!$A3101,BD_Seguimiento_OAP_2019!$A$2:$J$294,10,FALSE)</f>
        <v>PAI_09 - Mecanismos para la Transparencia y Acceso a la Información</v>
      </c>
      <c r="I3101" s="95" t="s">
        <v>1950</v>
      </c>
      <c r="J3101" s="95" t="str">
        <f>VLOOKUP(Revisión_Avance_Periodo!$I3101,BD_Seguimiento_OAP_2019!$L:$M,2,FALSE)</f>
        <v>Mantener actualizada la información del botón de transparencia de la Superintendencia de Transporte</v>
      </c>
      <c r="K3101" s="119" t="s">
        <v>59</v>
      </c>
      <c r="L3101" s="172">
        <v>4.4642857142857152E-4</v>
      </c>
      <c r="M3101" s="182" t="s">
        <v>107</v>
      </c>
      <c r="N3101" s="174">
        <f>INDEX(BD_Seguimiento_OAP_2019!$AH$3:$AS$294,MATCH(Revisión_Avance_Periodo!$I3101,BD_Seguimiento_OAP_2019!$L$3:$L$294,0),MATCH(Revisión_Avance_Periodo!$M3101,BD_Seguimiento_OAP_2019!$AH$2:$AS$2,0))</f>
        <v>0.13</v>
      </c>
      <c r="O3101" s="174">
        <f>INDEX(BD_Seguimiento_OAP_2019!$AV$3:$BG$294,MATCH(Revisión_Avance_Periodo!$I3101,BD_Seguimiento_OAP_2019!$L$3:$L$294,0),MATCH(Revisión_Avance_Periodo!$M3101,BD_Seguimiento_OAP_2019!$AV$2:$BG$2,0))</f>
        <v>0.13</v>
      </c>
      <c r="P3101" s="188">
        <f t="shared" si="601"/>
        <v>1</v>
      </c>
      <c r="Q3101" s="182" t="str">
        <f>VLOOKUP(P3101,Tabla_Indicador_Gestion4[#All],3,TRUE)</f>
        <v>Culminada</v>
      </c>
      <c r="R3101" s="215">
        <f>SUBTOTAL(9,$N$3098:$N3101)</f>
        <v>0.31</v>
      </c>
      <c r="S3101" s="231">
        <f>SUBTOTAL(9,$O$3098:$O3101)</f>
        <v>0.31</v>
      </c>
      <c r="T3101" s="231">
        <f>IFERROR(+Revisión_Avance_Periodo!$S3101/Revisión_Avance_Periodo!$R3101,0)</f>
        <v>1</v>
      </c>
      <c r="U3101" s="184"/>
      <c r="V3101" s="185"/>
      <c r="W3101" s="183"/>
      <c r="X3101" s="183"/>
      <c r="Y3101" s="183"/>
      <c r="Z3101" s="186"/>
      <c r="AA3101" s="187"/>
    </row>
    <row r="3102" spans="1:27" x14ac:dyDescent="0.25">
      <c r="A3102" s="88">
        <v>261</v>
      </c>
      <c r="B3102" s="91" t="str">
        <f>CONCATENATE(Revisión_Avance_Periodo!$C3102,";",Revisión_Avance_Periodo!$E3102,";",Revisión_Avance_Periodo!$I3102)</f>
        <v>OE1;PR_10;ACT_115</v>
      </c>
      <c r="C3102" s="170" t="s">
        <v>9</v>
      </c>
      <c r="D3102" s="171" t="str">
        <f>VLOOKUP(Revisión_Avance_Periodo!$C3102,Componentes_BD!$F$1:$G$5,2,FALSE)</f>
        <v>Fortalecer la Vigilancia.</v>
      </c>
      <c r="E3102" s="106" t="s">
        <v>12</v>
      </c>
      <c r="F3102" s="89">
        <v>11</v>
      </c>
      <c r="G3102" s="89" t="str">
        <f>VLOOKUP(Revisión_Avance_Periodo!$A3102,BD_Seguimiento_OAP_2019!$A$2:$G$294,7,FALSE)</f>
        <v>PAI</v>
      </c>
      <c r="H3102" s="89" t="str">
        <f>VLOOKUP(Revisión_Avance_Periodo!$A3102,BD_Seguimiento_OAP_2019!$A$2:$J$294,10,FALSE)</f>
        <v>PAI_09 - Mecanismos para la Transparencia y Acceso a la Información</v>
      </c>
      <c r="I3102" s="89" t="s">
        <v>1950</v>
      </c>
      <c r="J3102" s="89" t="str">
        <f>VLOOKUP(Revisión_Avance_Periodo!$I3102,BD_Seguimiento_OAP_2019!$L:$M,2,FALSE)</f>
        <v>Mantener actualizada la información del botón de transparencia de la Superintendencia de Transporte</v>
      </c>
      <c r="K3102" s="106" t="s">
        <v>59</v>
      </c>
      <c r="L3102" s="172">
        <v>4.4642857142857152E-4</v>
      </c>
      <c r="M3102" s="173" t="s">
        <v>108</v>
      </c>
      <c r="N3102" s="174">
        <f>INDEX(BD_Seguimiento_OAP_2019!$AH$3:$AS$294,MATCH(Revisión_Avance_Periodo!$I3102,BD_Seguimiento_OAP_2019!$L$3:$L$294,0),MATCH(Revisión_Avance_Periodo!$M3102,BD_Seguimiento_OAP_2019!$AH$2:$AS$2,0))</f>
        <v>0</v>
      </c>
      <c r="O3102" s="174">
        <f>INDEX(BD_Seguimiento_OAP_2019!$AV$3:$BG$294,MATCH(Revisión_Avance_Periodo!$I3102,BD_Seguimiento_OAP_2019!$L$3:$L$294,0),MATCH(Revisión_Avance_Periodo!$M3102,BD_Seguimiento_OAP_2019!$AV$2:$BG$2,0))</f>
        <v>0</v>
      </c>
      <c r="P3102" s="175">
        <f t="shared" ref="P3102:P3104" si="605">IFERROR((O3102/N3102),0)</f>
        <v>0</v>
      </c>
      <c r="Q3102" s="173" t="str">
        <f>VLOOKUP(P3102,Tabla_Indicador_Gestion4[#All],3,TRUE)</f>
        <v>Por Ejecutar</v>
      </c>
      <c r="R3102" s="215">
        <f>SUBTOTAL(9,$N$3098:$N3102)</f>
        <v>0.31</v>
      </c>
      <c r="S3102" s="231">
        <f>SUBTOTAL(9,$O$3098:$O3102)</f>
        <v>0.31</v>
      </c>
      <c r="T3102" s="231">
        <f>IFERROR(+Revisión_Avance_Periodo!$S3102/Revisión_Avance_Periodo!$R3102,0)</f>
        <v>1</v>
      </c>
      <c r="U3102" s="184"/>
      <c r="V3102" s="185"/>
      <c r="W3102" s="183"/>
      <c r="X3102" s="183"/>
      <c r="Y3102" s="183"/>
      <c r="Z3102" s="186"/>
      <c r="AA3102" s="187"/>
    </row>
    <row r="3103" spans="1:27" x14ac:dyDescent="0.25">
      <c r="A3103" s="94">
        <v>261</v>
      </c>
      <c r="B3103" s="96" t="str">
        <f>CONCATENATE(Revisión_Avance_Periodo!$C3103,";",Revisión_Avance_Periodo!$E3103,";",Revisión_Avance_Periodo!$I3103)</f>
        <v>OE1;PR_10;ACT_115</v>
      </c>
      <c r="C3103" s="180" t="s">
        <v>9</v>
      </c>
      <c r="D3103" s="181" t="str">
        <f>VLOOKUP(Revisión_Avance_Periodo!$C3103,Componentes_BD!$F$1:$G$5,2,FALSE)</f>
        <v>Fortalecer la Vigilancia.</v>
      </c>
      <c r="E3103" s="119" t="s">
        <v>12</v>
      </c>
      <c r="F3103" s="95">
        <v>11</v>
      </c>
      <c r="G3103" s="95" t="str">
        <f>VLOOKUP(Revisión_Avance_Periodo!$A3103,BD_Seguimiento_OAP_2019!$A$2:$G$294,7,FALSE)</f>
        <v>PAI</v>
      </c>
      <c r="H3103" s="95" t="str">
        <f>VLOOKUP(Revisión_Avance_Periodo!$A3103,BD_Seguimiento_OAP_2019!$A$2:$J$294,10,FALSE)</f>
        <v>PAI_09 - Mecanismos para la Transparencia y Acceso a la Información</v>
      </c>
      <c r="I3103" s="95" t="s">
        <v>1950</v>
      </c>
      <c r="J3103" s="95" t="str">
        <f>VLOOKUP(Revisión_Avance_Periodo!$I3103,BD_Seguimiento_OAP_2019!$L:$M,2,FALSE)</f>
        <v>Mantener actualizada la información del botón de transparencia de la Superintendencia de Transporte</v>
      </c>
      <c r="K3103" s="119" t="s">
        <v>59</v>
      </c>
      <c r="L3103" s="172">
        <v>4.4642857142857152E-4</v>
      </c>
      <c r="M3103" s="182" t="s">
        <v>109</v>
      </c>
      <c r="N3103" s="174">
        <f>INDEX(BD_Seguimiento_OAP_2019!$AH$3:$AS$294,MATCH(Revisión_Avance_Periodo!$I3103,BD_Seguimiento_OAP_2019!$L$3:$L$294,0),MATCH(Revisión_Avance_Periodo!$M3103,BD_Seguimiento_OAP_2019!$AH$2:$AS$2,0))</f>
        <v>0</v>
      </c>
      <c r="O3103" s="174">
        <f>INDEX(BD_Seguimiento_OAP_2019!$AV$3:$BG$294,MATCH(Revisión_Avance_Periodo!$I3103,BD_Seguimiento_OAP_2019!$L$3:$L$294,0),MATCH(Revisión_Avance_Periodo!$M3103,BD_Seguimiento_OAP_2019!$AV$2:$BG$2,0))</f>
        <v>0</v>
      </c>
      <c r="P3103" s="175">
        <f t="shared" si="605"/>
        <v>0</v>
      </c>
      <c r="Q3103" s="182" t="str">
        <f>VLOOKUP(P3103,Tabla_Indicador_Gestion4[#All],3,TRUE)</f>
        <v>Por Ejecutar</v>
      </c>
      <c r="R3103" s="215">
        <f>SUBTOTAL(9,$N$3098:$N3103)</f>
        <v>0.31</v>
      </c>
      <c r="S3103" s="231">
        <f>SUBTOTAL(9,$O$3098:$O3103)</f>
        <v>0.31</v>
      </c>
      <c r="T3103" s="231">
        <f>IFERROR(+Revisión_Avance_Periodo!$S3103/Revisión_Avance_Periodo!$R3103,0)</f>
        <v>1</v>
      </c>
      <c r="U3103" s="184"/>
      <c r="V3103" s="185"/>
      <c r="W3103" s="183"/>
      <c r="X3103" s="183"/>
      <c r="Y3103" s="183"/>
      <c r="Z3103" s="186"/>
      <c r="AA3103" s="187"/>
    </row>
    <row r="3104" spans="1:27" x14ac:dyDescent="0.25">
      <c r="A3104" s="88">
        <v>261</v>
      </c>
      <c r="B3104" s="91" t="str">
        <f>CONCATENATE(Revisión_Avance_Periodo!$C3104,";",Revisión_Avance_Periodo!$E3104,";",Revisión_Avance_Periodo!$I3104)</f>
        <v>OE1;PR_10;ACT_115</v>
      </c>
      <c r="C3104" s="170" t="s">
        <v>9</v>
      </c>
      <c r="D3104" s="171" t="str">
        <f>VLOOKUP(Revisión_Avance_Periodo!$C3104,Componentes_BD!$F$1:$G$5,2,FALSE)</f>
        <v>Fortalecer la Vigilancia.</v>
      </c>
      <c r="E3104" s="106" t="s">
        <v>12</v>
      </c>
      <c r="F3104" s="89">
        <v>11</v>
      </c>
      <c r="G3104" s="89" t="str">
        <f>VLOOKUP(Revisión_Avance_Periodo!$A3104,BD_Seguimiento_OAP_2019!$A$2:$G$294,7,FALSE)</f>
        <v>PAI</v>
      </c>
      <c r="H3104" s="89" t="str">
        <f>VLOOKUP(Revisión_Avance_Periodo!$A3104,BD_Seguimiento_OAP_2019!$A$2:$J$294,10,FALSE)</f>
        <v>PAI_09 - Mecanismos para la Transparencia y Acceso a la Información</v>
      </c>
      <c r="I3104" s="89" t="s">
        <v>1950</v>
      </c>
      <c r="J3104" s="89" t="str">
        <f>VLOOKUP(Revisión_Avance_Periodo!$I3104,BD_Seguimiento_OAP_2019!$L:$M,2,FALSE)</f>
        <v>Mantener actualizada la información del botón de transparencia de la Superintendencia de Transporte</v>
      </c>
      <c r="K3104" s="106" t="s">
        <v>59</v>
      </c>
      <c r="L3104" s="172">
        <v>4.4642857142857152E-4</v>
      </c>
      <c r="M3104" s="173" t="s">
        <v>110</v>
      </c>
      <c r="N3104" s="174">
        <f>INDEX(BD_Seguimiento_OAP_2019!$AH$3:$AS$294,MATCH(Revisión_Avance_Periodo!$I3104,BD_Seguimiento_OAP_2019!$L$3:$L$294,0),MATCH(Revisión_Avance_Periodo!$M3104,BD_Seguimiento_OAP_2019!$AH$2:$AS$2,0))</f>
        <v>0</v>
      </c>
      <c r="O3104" s="174">
        <f>INDEX(BD_Seguimiento_OAP_2019!$AV$3:$BG$294,MATCH(Revisión_Avance_Periodo!$I3104,BD_Seguimiento_OAP_2019!$L$3:$L$294,0),MATCH(Revisión_Avance_Periodo!$M3104,BD_Seguimiento_OAP_2019!$AV$2:$BG$2,0))</f>
        <v>0</v>
      </c>
      <c r="P3104" s="175">
        <f t="shared" si="605"/>
        <v>0</v>
      </c>
      <c r="Q3104" s="173" t="str">
        <f>VLOOKUP(P3104,Tabla_Indicador_Gestion4[#All],3,TRUE)</f>
        <v>Por Ejecutar</v>
      </c>
      <c r="R3104" s="215">
        <f>SUBTOTAL(9,$N$3098:$N3104)</f>
        <v>0.31</v>
      </c>
      <c r="S3104" s="231">
        <f>SUBTOTAL(9,$O$3098:$O3104)</f>
        <v>0.31</v>
      </c>
      <c r="T3104" s="231">
        <f>IFERROR(+Revisión_Avance_Periodo!$S3104/Revisión_Avance_Periodo!$R3104,0)</f>
        <v>1</v>
      </c>
      <c r="U3104" s="184"/>
      <c r="V3104" s="185"/>
      <c r="W3104" s="183"/>
      <c r="X3104" s="183"/>
      <c r="Y3104" s="183"/>
      <c r="Z3104" s="186"/>
      <c r="AA3104" s="187"/>
    </row>
    <row r="3105" spans="1:27" x14ac:dyDescent="0.25">
      <c r="A3105" s="94">
        <v>261</v>
      </c>
      <c r="B3105" s="96" t="str">
        <f>CONCATENATE(Revisión_Avance_Periodo!$C3105,";",Revisión_Avance_Periodo!$E3105,";",Revisión_Avance_Periodo!$I3105)</f>
        <v>OE1;PR_10;ACT_115</v>
      </c>
      <c r="C3105" s="180" t="s">
        <v>9</v>
      </c>
      <c r="D3105" s="181" t="str">
        <f>VLOOKUP(Revisión_Avance_Periodo!$C3105,Componentes_BD!$F$1:$G$5,2,FALSE)</f>
        <v>Fortalecer la Vigilancia.</v>
      </c>
      <c r="E3105" s="119" t="s">
        <v>12</v>
      </c>
      <c r="F3105" s="95">
        <v>11</v>
      </c>
      <c r="G3105" s="95" t="str">
        <f>VLOOKUP(Revisión_Avance_Periodo!$A3105,BD_Seguimiento_OAP_2019!$A$2:$G$294,7,FALSE)</f>
        <v>PAI</v>
      </c>
      <c r="H3105" s="95" t="str">
        <f>VLOOKUP(Revisión_Avance_Periodo!$A3105,BD_Seguimiento_OAP_2019!$A$2:$J$294,10,FALSE)</f>
        <v>PAI_09 - Mecanismos para la Transparencia y Acceso a la Información</v>
      </c>
      <c r="I3105" s="95" t="s">
        <v>1950</v>
      </c>
      <c r="J3105" s="95" t="str">
        <f>VLOOKUP(Revisión_Avance_Periodo!$I3105,BD_Seguimiento_OAP_2019!$L:$M,2,FALSE)</f>
        <v>Mantener actualizada la información del botón de transparencia de la Superintendencia de Transporte</v>
      </c>
      <c r="K3105" s="119" t="s">
        <v>59</v>
      </c>
      <c r="L3105" s="172">
        <v>4.4642857142857152E-4</v>
      </c>
      <c r="M3105" s="182" t="s">
        <v>111</v>
      </c>
      <c r="N3105" s="174">
        <f>INDEX(BD_Seguimiento_OAP_2019!$AH$3:$AS$294,MATCH(Revisión_Avance_Periodo!$I3105,BD_Seguimiento_OAP_2019!$L$3:$L$294,0),MATCH(Revisión_Avance_Periodo!$M3105,BD_Seguimiento_OAP_2019!$AH$2:$AS$2,0))</f>
        <v>0.33329999999999999</v>
      </c>
      <c r="O3105" s="174">
        <f>INDEX(BD_Seguimiento_OAP_2019!$AV$3:$BG$294,MATCH(Revisión_Avance_Periodo!$I3105,BD_Seguimiento_OAP_2019!$L$3:$L$294,0),MATCH(Revisión_Avance_Periodo!$M3105,BD_Seguimiento_OAP_2019!$AV$2:$BG$2,0))</f>
        <v>0</v>
      </c>
      <c r="P3105" s="188">
        <f t="shared" si="601"/>
        <v>0</v>
      </c>
      <c r="Q3105" s="182" t="str">
        <f>VLOOKUP(P3105,Tabla_Indicador_Gestion4[#All],3,TRUE)</f>
        <v>Por Ejecutar</v>
      </c>
      <c r="R3105" s="215">
        <f>SUBTOTAL(9,$N$3098:$N3105)</f>
        <v>0.64329999999999998</v>
      </c>
      <c r="S3105" s="231">
        <f>SUBTOTAL(9,$O$3098:$O3105)</f>
        <v>0.31</v>
      </c>
      <c r="T3105" s="231">
        <f>IFERROR(+Revisión_Avance_Periodo!$S3105/Revisión_Avance_Periodo!$R3105,0)</f>
        <v>0.48189025338100422</v>
      </c>
      <c r="U3105" s="184"/>
      <c r="V3105" s="185"/>
      <c r="W3105" s="183"/>
      <c r="X3105" s="183"/>
      <c r="Y3105" s="183"/>
      <c r="Z3105" s="186"/>
      <c r="AA3105" s="187"/>
    </row>
    <row r="3106" spans="1:27" x14ac:dyDescent="0.25">
      <c r="A3106" s="88">
        <v>261</v>
      </c>
      <c r="B3106" s="91" t="str">
        <f>CONCATENATE(Revisión_Avance_Periodo!$C3106,";",Revisión_Avance_Periodo!$E3106,";",Revisión_Avance_Periodo!$I3106)</f>
        <v>OE1;PR_10;ACT_115</v>
      </c>
      <c r="C3106" s="170" t="s">
        <v>9</v>
      </c>
      <c r="D3106" s="171" t="str">
        <f>VLOOKUP(Revisión_Avance_Periodo!$C3106,Componentes_BD!$F$1:$G$5,2,FALSE)</f>
        <v>Fortalecer la Vigilancia.</v>
      </c>
      <c r="E3106" s="106" t="s">
        <v>12</v>
      </c>
      <c r="F3106" s="89">
        <v>11</v>
      </c>
      <c r="G3106" s="89" t="str">
        <f>VLOOKUP(Revisión_Avance_Periodo!$A3106,BD_Seguimiento_OAP_2019!$A$2:$G$294,7,FALSE)</f>
        <v>PAI</v>
      </c>
      <c r="H3106" s="89" t="str">
        <f>VLOOKUP(Revisión_Avance_Periodo!$A3106,BD_Seguimiento_OAP_2019!$A$2:$J$294,10,FALSE)</f>
        <v>PAI_09 - Mecanismos para la Transparencia y Acceso a la Información</v>
      </c>
      <c r="I3106" s="89" t="s">
        <v>1950</v>
      </c>
      <c r="J3106" s="89" t="str">
        <f>VLOOKUP(Revisión_Avance_Periodo!$I3106,BD_Seguimiento_OAP_2019!$L:$M,2,FALSE)</f>
        <v>Mantener actualizada la información del botón de transparencia de la Superintendencia de Transporte</v>
      </c>
      <c r="K3106" s="106" t="s">
        <v>59</v>
      </c>
      <c r="L3106" s="172">
        <v>4.4642857142857152E-4</v>
      </c>
      <c r="M3106" s="173" t="s">
        <v>112</v>
      </c>
      <c r="N3106" s="174">
        <f>INDEX(BD_Seguimiento_OAP_2019!$AH$3:$AS$294,MATCH(Revisión_Avance_Periodo!$I3106,BD_Seguimiento_OAP_2019!$L$3:$L$294,0),MATCH(Revisión_Avance_Periodo!$M3106,BD_Seguimiento_OAP_2019!$AH$2:$AS$2,0))</f>
        <v>0</v>
      </c>
      <c r="O3106" s="174">
        <f>INDEX(BD_Seguimiento_OAP_2019!$AV$3:$BG$294,MATCH(Revisión_Avance_Periodo!$I3106,BD_Seguimiento_OAP_2019!$L$3:$L$294,0),MATCH(Revisión_Avance_Periodo!$M3106,BD_Seguimiento_OAP_2019!$AV$2:$BG$2,0))</f>
        <v>0</v>
      </c>
      <c r="P3106" s="175">
        <f t="shared" ref="P3106:P3108" si="606">IFERROR((O3106/N3106),0)</f>
        <v>0</v>
      </c>
      <c r="Q3106" s="173" t="str">
        <f>VLOOKUP(P3106,Tabla_Indicador_Gestion4[#All],3,TRUE)</f>
        <v>Por Ejecutar</v>
      </c>
      <c r="R3106" s="215">
        <f>SUBTOTAL(9,$N$3098:$N3106)</f>
        <v>0.64329999999999998</v>
      </c>
      <c r="S3106" s="231">
        <f>SUBTOTAL(9,$O$3098:$O3106)</f>
        <v>0.31</v>
      </c>
      <c r="T3106" s="231">
        <f>IFERROR(+Revisión_Avance_Periodo!$S3106/Revisión_Avance_Periodo!$R3106,0)</f>
        <v>0.48189025338100422</v>
      </c>
      <c r="U3106" s="184"/>
      <c r="V3106" s="185"/>
      <c r="W3106" s="183"/>
      <c r="X3106" s="183"/>
      <c r="Y3106" s="183"/>
      <c r="Z3106" s="186"/>
      <c r="AA3106" s="187"/>
    </row>
    <row r="3107" spans="1:27" x14ac:dyDescent="0.25">
      <c r="A3107" s="94">
        <v>261</v>
      </c>
      <c r="B3107" s="96" t="str">
        <f>CONCATENATE(Revisión_Avance_Periodo!$C3107,";",Revisión_Avance_Periodo!$E3107,";",Revisión_Avance_Periodo!$I3107)</f>
        <v>OE1;PR_10;ACT_115</v>
      </c>
      <c r="C3107" s="180" t="s">
        <v>9</v>
      </c>
      <c r="D3107" s="181" t="str">
        <f>VLOOKUP(Revisión_Avance_Periodo!$C3107,Componentes_BD!$F$1:$G$5,2,FALSE)</f>
        <v>Fortalecer la Vigilancia.</v>
      </c>
      <c r="E3107" s="119" t="s">
        <v>12</v>
      </c>
      <c r="F3107" s="95">
        <v>11</v>
      </c>
      <c r="G3107" s="95" t="str">
        <f>VLOOKUP(Revisión_Avance_Periodo!$A3107,BD_Seguimiento_OAP_2019!$A$2:$G$294,7,FALSE)</f>
        <v>PAI</v>
      </c>
      <c r="H3107" s="95" t="str">
        <f>VLOOKUP(Revisión_Avance_Periodo!$A3107,BD_Seguimiento_OAP_2019!$A$2:$J$294,10,FALSE)</f>
        <v>PAI_09 - Mecanismos para la Transparencia y Acceso a la Información</v>
      </c>
      <c r="I3107" s="95" t="s">
        <v>1950</v>
      </c>
      <c r="J3107" s="95" t="str">
        <f>VLOOKUP(Revisión_Avance_Periodo!$I3107,BD_Seguimiento_OAP_2019!$L:$M,2,FALSE)</f>
        <v>Mantener actualizada la información del botón de transparencia de la Superintendencia de Transporte</v>
      </c>
      <c r="K3107" s="119" t="s">
        <v>59</v>
      </c>
      <c r="L3107" s="172">
        <v>4.4642857142857152E-4</v>
      </c>
      <c r="M3107" s="182" t="s">
        <v>113</v>
      </c>
      <c r="N3107" s="174">
        <f>INDEX(BD_Seguimiento_OAP_2019!$AH$3:$AS$294,MATCH(Revisión_Avance_Periodo!$I3107,BD_Seguimiento_OAP_2019!$L$3:$L$294,0),MATCH(Revisión_Avance_Periodo!$M3107,BD_Seguimiento_OAP_2019!$AH$2:$AS$2,0))</f>
        <v>0</v>
      </c>
      <c r="O3107" s="174">
        <f>INDEX(BD_Seguimiento_OAP_2019!$AV$3:$BG$294,MATCH(Revisión_Avance_Periodo!$I3107,BD_Seguimiento_OAP_2019!$L$3:$L$294,0),MATCH(Revisión_Avance_Periodo!$M3107,BD_Seguimiento_OAP_2019!$AV$2:$BG$2,0))</f>
        <v>0</v>
      </c>
      <c r="P3107" s="175">
        <f t="shared" si="606"/>
        <v>0</v>
      </c>
      <c r="Q3107" s="182" t="str">
        <f>VLOOKUP(P3107,Tabla_Indicador_Gestion4[#All],3,TRUE)</f>
        <v>Por Ejecutar</v>
      </c>
      <c r="R3107" s="215">
        <f>SUBTOTAL(9,$N$3098:$N3107)</f>
        <v>0.64329999999999998</v>
      </c>
      <c r="S3107" s="231">
        <f>SUBTOTAL(9,$O$3098:$O3107)</f>
        <v>0.31</v>
      </c>
      <c r="T3107" s="231">
        <f>IFERROR(+Revisión_Avance_Periodo!$S3107/Revisión_Avance_Periodo!$R3107,0)</f>
        <v>0.48189025338100422</v>
      </c>
      <c r="U3107" s="184"/>
      <c r="V3107" s="185"/>
      <c r="W3107" s="183"/>
      <c r="X3107" s="183"/>
      <c r="Y3107" s="183"/>
      <c r="Z3107" s="186"/>
      <c r="AA3107" s="187"/>
    </row>
    <row r="3108" spans="1:27" x14ac:dyDescent="0.25">
      <c r="A3108" s="88">
        <v>261</v>
      </c>
      <c r="B3108" s="91" t="str">
        <f>CONCATENATE(Revisión_Avance_Periodo!$C3108,";",Revisión_Avance_Periodo!$E3108,";",Revisión_Avance_Periodo!$I3108)</f>
        <v>OE1;PR_10;ACT_115</v>
      </c>
      <c r="C3108" s="170" t="s">
        <v>9</v>
      </c>
      <c r="D3108" s="171" t="str">
        <f>VLOOKUP(Revisión_Avance_Periodo!$C3108,Componentes_BD!$F$1:$G$5,2,FALSE)</f>
        <v>Fortalecer la Vigilancia.</v>
      </c>
      <c r="E3108" s="106" t="s">
        <v>12</v>
      </c>
      <c r="F3108" s="89">
        <v>11</v>
      </c>
      <c r="G3108" s="89" t="str">
        <f>VLOOKUP(Revisión_Avance_Periodo!$A3108,BD_Seguimiento_OAP_2019!$A$2:$G$294,7,FALSE)</f>
        <v>PAI</v>
      </c>
      <c r="H3108" s="89" t="str">
        <f>VLOOKUP(Revisión_Avance_Periodo!$A3108,BD_Seguimiento_OAP_2019!$A$2:$J$294,10,FALSE)</f>
        <v>PAI_09 - Mecanismos para la Transparencia y Acceso a la Información</v>
      </c>
      <c r="I3108" s="89" t="s">
        <v>1950</v>
      </c>
      <c r="J3108" s="89" t="str">
        <f>VLOOKUP(Revisión_Avance_Periodo!$I3108,BD_Seguimiento_OAP_2019!$L:$M,2,FALSE)</f>
        <v>Mantener actualizada la información del botón de transparencia de la Superintendencia de Transporte</v>
      </c>
      <c r="K3108" s="106" t="s">
        <v>59</v>
      </c>
      <c r="L3108" s="172">
        <v>4.4642857142857152E-4</v>
      </c>
      <c r="M3108" s="173" t="s">
        <v>114</v>
      </c>
      <c r="N3108" s="174">
        <f>INDEX(BD_Seguimiento_OAP_2019!$AH$3:$AS$294,MATCH(Revisión_Avance_Periodo!$I3108,BD_Seguimiento_OAP_2019!$L$3:$L$294,0),MATCH(Revisión_Avance_Periodo!$M3108,BD_Seguimiento_OAP_2019!$AH$2:$AS$2,0))</f>
        <v>0</v>
      </c>
      <c r="O3108" s="174">
        <f>INDEX(BD_Seguimiento_OAP_2019!$AV$3:$BG$294,MATCH(Revisión_Avance_Periodo!$I3108,BD_Seguimiento_OAP_2019!$L$3:$L$294,0),MATCH(Revisión_Avance_Periodo!$M3108,BD_Seguimiento_OAP_2019!$AV$2:$BG$2,0))</f>
        <v>0</v>
      </c>
      <c r="P3108" s="175">
        <f t="shared" si="606"/>
        <v>0</v>
      </c>
      <c r="Q3108" s="173" t="str">
        <f>VLOOKUP(P3108,Tabla_Indicador_Gestion4[#All],3,TRUE)</f>
        <v>Por Ejecutar</v>
      </c>
      <c r="R3108" s="215">
        <f>SUBTOTAL(9,$N$3098:$N3108)</f>
        <v>0.64329999999999998</v>
      </c>
      <c r="S3108" s="231">
        <f>SUBTOTAL(9,$O$3098:$O3108)</f>
        <v>0.31</v>
      </c>
      <c r="T3108" s="231">
        <f>IFERROR(+Revisión_Avance_Periodo!$S3108/Revisión_Avance_Periodo!$R3108,0)</f>
        <v>0.48189025338100422</v>
      </c>
      <c r="U3108" s="184"/>
      <c r="V3108" s="185"/>
      <c r="W3108" s="183"/>
      <c r="X3108" s="183"/>
      <c r="Y3108" s="183"/>
      <c r="Z3108" s="186"/>
      <c r="AA3108" s="187"/>
    </row>
    <row r="3109" spans="1:27" ht="15.75" thickBot="1" x14ac:dyDescent="0.3">
      <c r="A3109" s="94">
        <v>261</v>
      </c>
      <c r="B3109" s="96" t="str">
        <f>CONCATENATE(Revisión_Avance_Periodo!$C3109,";",Revisión_Avance_Periodo!$E3109,";",Revisión_Avance_Periodo!$I3109)</f>
        <v>OE1;PR_10;ACT_115</v>
      </c>
      <c r="C3109" s="180" t="s">
        <v>9</v>
      </c>
      <c r="D3109" s="181" t="str">
        <f>VLOOKUP(Revisión_Avance_Periodo!$C3109,Componentes_BD!$F$1:$G$5,2,FALSE)</f>
        <v>Fortalecer la Vigilancia.</v>
      </c>
      <c r="E3109" s="119" t="s">
        <v>12</v>
      </c>
      <c r="F3109" s="95">
        <v>11</v>
      </c>
      <c r="G3109" s="95" t="str">
        <f>VLOOKUP(Revisión_Avance_Periodo!$A3109,BD_Seguimiento_OAP_2019!$A$2:$G$294,7,FALSE)</f>
        <v>PAI</v>
      </c>
      <c r="H3109" s="95" t="str">
        <f>VLOOKUP(Revisión_Avance_Periodo!$A3109,BD_Seguimiento_OAP_2019!$A$2:$J$294,10,FALSE)</f>
        <v>PAI_09 - Mecanismos para la Transparencia y Acceso a la Información</v>
      </c>
      <c r="I3109" s="95" t="s">
        <v>1950</v>
      </c>
      <c r="J3109" s="95" t="str">
        <f>VLOOKUP(Revisión_Avance_Periodo!$I3109,BD_Seguimiento_OAP_2019!$L:$M,2,FALSE)</f>
        <v>Mantener actualizada la información del botón de transparencia de la Superintendencia de Transporte</v>
      </c>
      <c r="K3109" s="119" t="s">
        <v>59</v>
      </c>
      <c r="L3109" s="172">
        <v>4.4642857142857152E-4</v>
      </c>
      <c r="M3109" s="182" t="s">
        <v>115</v>
      </c>
      <c r="N3109" s="174">
        <f>INDEX(BD_Seguimiento_OAP_2019!$AH$3:$AS$294,MATCH(Revisión_Avance_Periodo!$I3109,BD_Seguimiento_OAP_2019!$L$3:$L$294,0),MATCH(Revisión_Avance_Periodo!$M3109,BD_Seguimiento_OAP_2019!$AH$2:$AS$2,0))</f>
        <v>0.35339999999999999</v>
      </c>
      <c r="O3109" s="174">
        <f>INDEX(BD_Seguimiento_OAP_2019!$AV$3:$BG$294,MATCH(Revisión_Avance_Periodo!$I3109,BD_Seguimiento_OAP_2019!$L$3:$L$294,0),MATCH(Revisión_Avance_Periodo!$M3109,BD_Seguimiento_OAP_2019!$AV$2:$BG$2,0))</f>
        <v>0</v>
      </c>
      <c r="P3109" s="188">
        <f t="shared" si="601"/>
        <v>0</v>
      </c>
      <c r="Q3109" s="182" t="str">
        <f>VLOOKUP(P3109,Tabla_Indicador_Gestion4[#All],3,TRUE)</f>
        <v>Por Ejecutar</v>
      </c>
      <c r="R3109" s="215">
        <f>SUBTOTAL(9,$N$3098:$N3109)</f>
        <v>0.99669999999999992</v>
      </c>
      <c r="S3109" s="231">
        <f>SUBTOTAL(9,$O$3098:$O3109)</f>
        <v>0.31</v>
      </c>
      <c r="T3109" s="231">
        <f>IFERROR(+Revisión_Avance_Periodo!$S3109/Revisión_Avance_Periodo!$R3109,0)</f>
        <v>0.3110263870773553</v>
      </c>
      <c r="U3109" s="184"/>
      <c r="V3109" s="185"/>
      <c r="W3109" s="183"/>
      <c r="X3109" s="183"/>
      <c r="Y3109" s="183"/>
      <c r="Z3109" s="186"/>
      <c r="AA3109" s="187"/>
    </row>
    <row r="3110" spans="1:27" x14ac:dyDescent="0.25">
      <c r="A3110" s="88">
        <v>262</v>
      </c>
      <c r="B3110" s="91" t="str">
        <f>CONCATENATE(Revisión_Avance_Periodo!$C3110,";",Revisión_Avance_Periodo!$E3110,";",Revisión_Avance_Periodo!$I3110)</f>
        <v>OE2;PR_10;ACT_58</v>
      </c>
      <c r="C3110" s="170" t="s">
        <v>47</v>
      </c>
      <c r="D3110" s="171" t="str">
        <f>VLOOKUP(Revisión_Avance_Periodo!$C3110,Componentes_BD!$F$1:$G$5,2,FALSE)</f>
        <v>Fortalecer las Tecnologías de la Información y las Telecomunicaciones.</v>
      </c>
      <c r="E3110" s="106" t="s">
        <v>12</v>
      </c>
      <c r="F3110" s="89">
        <v>11</v>
      </c>
      <c r="G3110" s="89" t="str">
        <f>VLOOKUP(Revisión_Avance_Periodo!$A3110,BD_Seguimiento_OAP_2019!$A$2:$G$294,7,FALSE)</f>
        <v>PAI</v>
      </c>
      <c r="H3110" s="89" t="str">
        <f>VLOOKUP(Revisión_Avance_Periodo!$A3110,BD_Seguimiento_OAP_2019!$A$2:$J$294,10,FALSE)</f>
        <v>PAI_09 - Mecanismos para la Transparencia y Acceso a la Información</v>
      </c>
      <c r="I3110" s="89" t="s">
        <v>1961</v>
      </c>
      <c r="J3110" s="89" t="str">
        <f>VLOOKUP(Revisión_Avance_Periodo!$I3110,BD_Seguimiento_OAP_2019!$L:$M,2,FALSE)</f>
        <v>Actualizar, publicar y socializar los datos abiertos con que cuenta la Entidad</v>
      </c>
      <c r="K3110" s="106" t="s">
        <v>64</v>
      </c>
      <c r="L3110" s="172">
        <v>4.4642857142857152E-4</v>
      </c>
      <c r="M3110" s="173" t="s">
        <v>104</v>
      </c>
      <c r="N3110" s="174">
        <f>INDEX(BD_Seguimiento_OAP_2019!$AH$3:$AS$294,MATCH(Revisión_Avance_Periodo!$I3110,BD_Seguimiento_OAP_2019!$L$3:$L$294,0),MATCH(Revisión_Avance_Periodo!$M3110,BD_Seguimiento_OAP_2019!$AH$2:$AS$2,0))</f>
        <v>0</v>
      </c>
      <c r="O3110" s="174">
        <f>INDEX(BD_Seguimiento_OAP_2019!$AV$3:$BG$294,MATCH(Revisión_Avance_Periodo!$I3110,BD_Seguimiento_OAP_2019!$L$3:$L$294,0),MATCH(Revisión_Avance_Periodo!$M3110,BD_Seguimiento_OAP_2019!$AV$2:$BG$2,0))</f>
        <v>0</v>
      </c>
      <c r="P3110" s="175">
        <f>IFERROR((O3110/N3110),0)</f>
        <v>0</v>
      </c>
      <c r="Q3110" s="173" t="str">
        <f>VLOOKUP(P3110,Tabla_Indicador_Gestion4[#All],3,TRUE)</f>
        <v>Por Ejecutar</v>
      </c>
      <c r="R3110" s="213">
        <f>SUBTOTAL(9,$N$3110:$N3110)</f>
        <v>0</v>
      </c>
      <c r="S3110" s="234">
        <f>SUBTOTAL(9,$O$3110:$O3110)</f>
        <v>0</v>
      </c>
      <c r="T3110" s="234">
        <f>IFERROR(+Revisión_Avance_Periodo!$S3110/Revisión_Avance_Periodo!$R3110,0)</f>
        <v>0</v>
      </c>
      <c r="U3110" s="177">
        <f>SUBTOTAL(9,N3110:N3121)</f>
        <v>1</v>
      </c>
      <c r="V3110" s="176">
        <f>SUBTOTAL(9,O3110:O3121)</f>
        <v>0.5</v>
      </c>
      <c r="W3110" s="176">
        <f t="shared" ref="W3110" si="607">+V3110/U3110</f>
        <v>0.5</v>
      </c>
      <c r="X3110" s="176"/>
      <c r="Y3110" s="176">
        <f>100%-Revisión_Avance_Periodo!$W3110</f>
        <v>0.5</v>
      </c>
      <c r="Z3110" s="178" t="str">
        <f>VLOOKUP(W3110,Tabla_Indicador_Gestion4[],3,TRUE)</f>
        <v>En Tramite</v>
      </c>
      <c r="AA3110" s="179">
        <f>Revisión_Avance_Periodo!$W3110*Revisión_Avance_Periodo!$L3110</f>
        <v>2.2321428571428576E-4</v>
      </c>
    </row>
    <row r="3111" spans="1:27" x14ac:dyDescent="0.25">
      <c r="A3111" s="94">
        <v>262</v>
      </c>
      <c r="B3111" s="96" t="str">
        <f>CONCATENATE(Revisión_Avance_Periodo!$C3111,";",Revisión_Avance_Periodo!$E3111,";",Revisión_Avance_Periodo!$I3111)</f>
        <v>OE2;PR_10;ACT_58</v>
      </c>
      <c r="C3111" s="180" t="s">
        <v>47</v>
      </c>
      <c r="D3111" s="181" t="str">
        <f>VLOOKUP(Revisión_Avance_Periodo!$C3111,Componentes_BD!$F$1:$G$5,2,FALSE)</f>
        <v>Fortalecer las Tecnologías de la Información y las Telecomunicaciones.</v>
      </c>
      <c r="E3111" s="119" t="s">
        <v>12</v>
      </c>
      <c r="F3111" s="95">
        <v>11</v>
      </c>
      <c r="G3111" s="95" t="str">
        <f>VLOOKUP(Revisión_Avance_Periodo!$A3111,BD_Seguimiento_OAP_2019!$A$2:$G$294,7,FALSE)</f>
        <v>PAI</v>
      </c>
      <c r="H3111" s="95" t="str">
        <f>VLOOKUP(Revisión_Avance_Periodo!$A3111,BD_Seguimiento_OAP_2019!$A$2:$J$294,10,FALSE)</f>
        <v>PAI_09 - Mecanismos para la Transparencia y Acceso a la Información</v>
      </c>
      <c r="I3111" s="95" t="s">
        <v>1961</v>
      </c>
      <c r="J3111" s="95" t="str">
        <f>VLOOKUP(Revisión_Avance_Periodo!$I3111,BD_Seguimiento_OAP_2019!$L:$M,2,FALSE)</f>
        <v>Actualizar, publicar y socializar los datos abiertos con que cuenta la Entidad</v>
      </c>
      <c r="K3111" s="119" t="s">
        <v>64</v>
      </c>
      <c r="L3111" s="172">
        <v>4.4642857142857152E-4</v>
      </c>
      <c r="M3111" s="182" t="s">
        <v>105</v>
      </c>
      <c r="N3111" s="174">
        <f>INDEX(BD_Seguimiento_OAP_2019!$AH$3:$AS$294,MATCH(Revisión_Avance_Periodo!$I3111,BD_Seguimiento_OAP_2019!$L$3:$L$294,0),MATCH(Revisión_Avance_Periodo!$M3111,BD_Seguimiento_OAP_2019!$AH$2:$AS$2,0))</f>
        <v>0.1</v>
      </c>
      <c r="O3111" s="174">
        <f>INDEX(BD_Seguimiento_OAP_2019!$AV$3:$BG$294,MATCH(Revisión_Avance_Periodo!$I3111,BD_Seguimiento_OAP_2019!$L$3:$L$294,0),MATCH(Revisión_Avance_Periodo!$M3111,BD_Seguimiento_OAP_2019!$AV$2:$BG$2,0))</f>
        <v>0.1</v>
      </c>
      <c r="P3111" s="188">
        <f t="shared" si="601"/>
        <v>1</v>
      </c>
      <c r="Q3111" s="182" t="str">
        <f>VLOOKUP(P3111,Tabla_Indicador_Gestion4[#All],3,TRUE)</f>
        <v>Culminada</v>
      </c>
      <c r="R3111" s="215">
        <f>SUBTOTAL(9,$N$3110:$N3111)</f>
        <v>0.1</v>
      </c>
      <c r="S3111" s="231">
        <f>SUBTOTAL(9,$O$3110:$O3111)</f>
        <v>0.1</v>
      </c>
      <c r="T3111" s="231">
        <f>IFERROR(+Revisión_Avance_Periodo!$S3111/Revisión_Avance_Periodo!$R3111,0)</f>
        <v>1</v>
      </c>
      <c r="U3111" s="184"/>
      <c r="V3111" s="185"/>
      <c r="W3111" s="183"/>
      <c r="X3111" s="183"/>
      <c r="Y3111" s="183"/>
      <c r="Z3111" s="186"/>
      <c r="AA3111" s="187"/>
    </row>
    <row r="3112" spans="1:27" x14ac:dyDescent="0.25">
      <c r="A3112" s="88">
        <v>262</v>
      </c>
      <c r="B3112" s="91" t="str">
        <f>CONCATENATE(Revisión_Avance_Periodo!$C3112,";",Revisión_Avance_Periodo!$E3112,";",Revisión_Avance_Periodo!$I3112)</f>
        <v>OE2;PR_10;ACT_58</v>
      </c>
      <c r="C3112" s="170" t="s">
        <v>47</v>
      </c>
      <c r="D3112" s="171" t="str">
        <f>VLOOKUP(Revisión_Avance_Periodo!$C3112,Componentes_BD!$F$1:$G$5,2,FALSE)</f>
        <v>Fortalecer las Tecnologías de la Información y las Telecomunicaciones.</v>
      </c>
      <c r="E3112" s="106" t="s">
        <v>12</v>
      </c>
      <c r="F3112" s="89">
        <v>11</v>
      </c>
      <c r="G3112" s="89" t="str">
        <f>VLOOKUP(Revisión_Avance_Periodo!$A3112,BD_Seguimiento_OAP_2019!$A$2:$G$294,7,FALSE)</f>
        <v>PAI</v>
      </c>
      <c r="H3112" s="89" t="str">
        <f>VLOOKUP(Revisión_Avance_Periodo!$A3112,BD_Seguimiento_OAP_2019!$A$2:$J$294,10,FALSE)</f>
        <v>PAI_09 - Mecanismos para la Transparencia y Acceso a la Información</v>
      </c>
      <c r="I3112" s="89" t="s">
        <v>1961</v>
      </c>
      <c r="J3112" s="89" t="str">
        <f>VLOOKUP(Revisión_Avance_Periodo!$I3112,BD_Seguimiento_OAP_2019!$L:$M,2,FALSE)</f>
        <v>Actualizar, publicar y socializar los datos abiertos con que cuenta la Entidad</v>
      </c>
      <c r="K3112" s="106" t="s">
        <v>64</v>
      </c>
      <c r="L3112" s="172">
        <v>4.4642857142857152E-4</v>
      </c>
      <c r="M3112" s="173" t="s">
        <v>106</v>
      </c>
      <c r="N3112" s="174">
        <f>INDEX(BD_Seguimiento_OAP_2019!$AH$3:$AS$294,MATCH(Revisión_Avance_Periodo!$I3112,BD_Seguimiento_OAP_2019!$L$3:$L$294,0),MATCH(Revisión_Avance_Periodo!$M3112,BD_Seguimiento_OAP_2019!$AH$2:$AS$2,0))</f>
        <v>0.15</v>
      </c>
      <c r="O3112" s="174">
        <f>INDEX(BD_Seguimiento_OAP_2019!$AV$3:$BG$294,MATCH(Revisión_Avance_Periodo!$I3112,BD_Seguimiento_OAP_2019!$L$3:$L$294,0),MATCH(Revisión_Avance_Periodo!$M3112,BD_Seguimiento_OAP_2019!$AV$2:$BG$2,0))</f>
        <v>0.15</v>
      </c>
      <c r="P3112" s="189">
        <f t="shared" si="601"/>
        <v>1</v>
      </c>
      <c r="Q3112" s="173" t="str">
        <f>VLOOKUP(P3112,Tabla_Indicador_Gestion4[#All],3,TRUE)</f>
        <v>Culminada</v>
      </c>
      <c r="R3112" s="215">
        <f>SUBTOTAL(9,$N$3110:$N3112)</f>
        <v>0.25</v>
      </c>
      <c r="S3112" s="231">
        <f>SUBTOTAL(9,$O$3110:$O3112)</f>
        <v>0.25</v>
      </c>
      <c r="T3112" s="231">
        <f>IFERROR(+Revisión_Avance_Periodo!$S3112/Revisión_Avance_Periodo!$R3112,0)</f>
        <v>1</v>
      </c>
      <c r="U3112" s="184"/>
      <c r="V3112" s="185"/>
      <c r="W3112" s="183"/>
      <c r="X3112" s="183"/>
      <c r="Y3112" s="183"/>
      <c r="Z3112" s="186"/>
      <c r="AA3112" s="187"/>
    </row>
    <row r="3113" spans="1:27" x14ac:dyDescent="0.25">
      <c r="A3113" s="94">
        <v>262</v>
      </c>
      <c r="B3113" s="96" t="str">
        <f>CONCATENATE(Revisión_Avance_Periodo!$C3113,";",Revisión_Avance_Periodo!$E3113,";",Revisión_Avance_Periodo!$I3113)</f>
        <v>OE2;PR_10;ACT_58</v>
      </c>
      <c r="C3113" s="180" t="s">
        <v>47</v>
      </c>
      <c r="D3113" s="181" t="str">
        <f>VLOOKUP(Revisión_Avance_Periodo!$C3113,Componentes_BD!$F$1:$G$5,2,FALSE)</f>
        <v>Fortalecer las Tecnologías de la Información y las Telecomunicaciones.</v>
      </c>
      <c r="E3113" s="119" t="s">
        <v>12</v>
      </c>
      <c r="F3113" s="95">
        <v>11</v>
      </c>
      <c r="G3113" s="95" t="str">
        <f>VLOOKUP(Revisión_Avance_Periodo!$A3113,BD_Seguimiento_OAP_2019!$A$2:$G$294,7,FALSE)</f>
        <v>PAI</v>
      </c>
      <c r="H3113" s="95" t="str">
        <f>VLOOKUP(Revisión_Avance_Periodo!$A3113,BD_Seguimiento_OAP_2019!$A$2:$J$294,10,FALSE)</f>
        <v>PAI_09 - Mecanismos para la Transparencia y Acceso a la Información</v>
      </c>
      <c r="I3113" s="95" t="s">
        <v>1961</v>
      </c>
      <c r="J3113" s="95" t="str">
        <f>VLOOKUP(Revisión_Avance_Periodo!$I3113,BD_Seguimiento_OAP_2019!$L:$M,2,FALSE)</f>
        <v>Actualizar, publicar y socializar los datos abiertos con que cuenta la Entidad</v>
      </c>
      <c r="K3113" s="119" t="s">
        <v>64</v>
      </c>
      <c r="L3113" s="172">
        <v>4.4642857142857152E-4</v>
      </c>
      <c r="M3113" s="182" t="s">
        <v>107</v>
      </c>
      <c r="N3113" s="174">
        <f>INDEX(BD_Seguimiento_OAP_2019!$AH$3:$AS$294,MATCH(Revisión_Avance_Periodo!$I3113,BD_Seguimiento_OAP_2019!$L$3:$L$294,0),MATCH(Revisión_Avance_Periodo!$M3113,BD_Seguimiento_OAP_2019!$AH$2:$AS$2,0))</f>
        <v>0.05</v>
      </c>
      <c r="O3113" s="174">
        <f>INDEX(BD_Seguimiento_OAP_2019!$AV$3:$BG$294,MATCH(Revisión_Avance_Periodo!$I3113,BD_Seguimiento_OAP_2019!$L$3:$L$294,0),MATCH(Revisión_Avance_Periodo!$M3113,BD_Seguimiento_OAP_2019!$AV$2:$BG$2,0))</f>
        <v>0.05</v>
      </c>
      <c r="P3113" s="188">
        <f t="shared" si="601"/>
        <v>1</v>
      </c>
      <c r="Q3113" s="182" t="str">
        <f>VLOOKUP(P3113,Tabla_Indicador_Gestion4[#All],3,TRUE)</f>
        <v>Culminada</v>
      </c>
      <c r="R3113" s="215">
        <f>SUBTOTAL(9,$N$3110:$N3113)</f>
        <v>0.3</v>
      </c>
      <c r="S3113" s="231">
        <f>SUBTOTAL(9,$O$3110:$O3113)</f>
        <v>0.3</v>
      </c>
      <c r="T3113" s="231">
        <f>IFERROR(+Revisión_Avance_Periodo!$S3113/Revisión_Avance_Periodo!$R3113,0)</f>
        <v>1</v>
      </c>
      <c r="U3113" s="184"/>
      <c r="V3113" s="185"/>
      <c r="W3113" s="183"/>
      <c r="X3113" s="183"/>
      <c r="Y3113" s="183"/>
      <c r="Z3113" s="186"/>
      <c r="AA3113" s="187"/>
    </row>
    <row r="3114" spans="1:27" x14ac:dyDescent="0.25">
      <c r="A3114" s="88">
        <v>262</v>
      </c>
      <c r="B3114" s="91" t="str">
        <f>CONCATENATE(Revisión_Avance_Periodo!$C3114,";",Revisión_Avance_Periodo!$E3114,";",Revisión_Avance_Periodo!$I3114)</f>
        <v>OE2;PR_10;ACT_58</v>
      </c>
      <c r="C3114" s="170" t="s">
        <v>47</v>
      </c>
      <c r="D3114" s="171" t="str">
        <f>VLOOKUP(Revisión_Avance_Periodo!$C3114,Componentes_BD!$F$1:$G$5,2,FALSE)</f>
        <v>Fortalecer las Tecnologías de la Información y las Telecomunicaciones.</v>
      </c>
      <c r="E3114" s="106" t="s">
        <v>12</v>
      </c>
      <c r="F3114" s="89">
        <v>11</v>
      </c>
      <c r="G3114" s="89" t="str">
        <f>VLOOKUP(Revisión_Avance_Periodo!$A3114,BD_Seguimiento_OAP_2019!$A$2:$G$294,7,FALSE)</f>
        <v>PAI</v>
      </c>
      <c r="H3114" s="89" t="str">
        <f>VLOOKUP(Revisión_Avance_Periodo!$A3114,BD_Seguimiento_OAP_2019!$A$2:$J$294,10,FALSE)</f>
        <v>PAI_09 - Mecanismos para la Transparencia y Acceso a la Información</v>
      </c>
      <c r="I3114" s="89" t="s">
        <v>1961</v>
      </c>
      <c r="J3114" s="89" t="str">
        <f>VLOOKUP(Revisión_Avance_Periodo!$I3114,BD_Seguimiento_OAP_2019!$L:$M,2,FALSE)</f>
        <v>Actualizar, publicar y socializar los datos abiertos con que cuenta la Entidad</v>
      </c>
      <c r="K3114" s="106" t="s">
        <v>64</v>
      </c>
      <c r="L3114" s="172">
        <v>4.4642857142857152E-4</v>
      </c>
      <c r="M3114" s="173" t="s">
        <v>108</v>
      </c>
      <c r="N3114" s="174">
        <f>INDEX(BD_Seguimiento_OAP_2019!$AH$3:$AS$294,MATCH(Revisión_Avance_Periodo!$I3114,BD_Seguimiento_OAP_2019!$L$3:$L$294,0),MATCH(Revisión_Avance_Periodo!$M3114,BD_Seguimiento_OAP_2019!$AH$2:$AS$2,0))</f>
        <v>0.1</v>
      </c>
      <c r="O3114" s="174">
        <f>INDEX(BD_Seguimiento_OAP_2019!$AV$3:$BG$294,MATCH(Revisión_Avance_Periodo!$I3114,BD_Seguimiento_OAP_2019!$L$3:$L$294,0),MATCH(Revisión_Avance_Periodo!$M3114,BD_Seguimiento_OAP_2019!$AV$2:$BG$2,0))</f>
        <v>0.1</v>
      </c>
      <c r="P3114" s="189">
        <f t="shared" si="601"/>
        <v>1</v>
      </c>
      <c r="Q3114" s="173" t="str">
        <f>VLOOKUP(P3114,Tabla_Indicador_Gestion4[#All],3,TRUE)</f>
        <v>Culminada</v>
      </c>
      <c r="R3114" s="215">
        <f>SUBTOTAL(9,$N$3110:$N3114)</f>
        <v>0.4</v>
      </c>
      <c r="S3114" s="231">
        <f>SUBTOTAL(9,$O$3110:$O3114)</f>
        <v>0.4</v>
      </c>
      <c r="T3114" s="231">
        <f>IFERROR(+Revisión_Avance_Periodo!$S3114/Revisión_Avance_Periodo!$R3114,0)</f>
        <v>1</v>
      </c>
      <c r="U3114" s="184"/>
      <c r="V3114" s="185"/>
      <c r="W3114" s="183"/>
      <c r="X3114" s="183"/>
      <c r="Y3114" s="183"/>
      <c r="Z3114" s="186"/>
      <c r="AA3114" s="187"/>
    </row>
    <row r="3115" spans="1:27" x14ac:dyDescent="0.25">
      <c r="A3115" s="94">
        <v>262</v>
      </c>
      <c r="B3115" s="96" t="str">
        <f>CONCATENATE(Revisión_Avance_Periodo!$C3115,";",Revisión_Avance_Periodo!$E3115,";",Revisión_Avance_Periodo!$I3115)</f>
        <v>OE2;PR_10;ACT_58</v>
      </c>
      <c r="C3115" s="180" t="s">
        <v>47</v>
      </c>
      <c r="D3115" s="181" t="str">
        <f>VLOOKUP(Revisión_Avance_Periodo!$C3115,Componentes_BD!$F$1:$G$5,2,FALSE)</f>
        <v>Fortalecer las Tecnologías de la Información y las Telecomunicaciones.</v>
      </c>
      <c r="E3115" s="119" t="s">
        <v>12</v>
      </c>
      <c r="F3115" s="95">
        <v>11</v>
      </c>
      <c r="G3115" s="95" t="str">
        <f>VLOOKUP(Revisión_Avance_Periodo!$A3115,BD_Seguimiento_OAP_2019!$A$2:$G$294,7,FALSE)</f>
        <v>PAI</v>
      </c>
      <c r="H3115" s="95" t="str">
        <f>VLOOKUP(Revisión_Avance_Periodo!$A3115,BD_Seguimiento_OAP_2019!$A$2:$J$294,10,FALSE)</f>
        <v>PAI_09 - Mecanismos para la Transparencia y Acceso a la Información</v>
      </c>
      <c r="I3115" s="95" t="s">
        <v>1961</v>
      </c>
      <c r="J3115" s="95" t="str">
        <f>VLOOKUP(Revisión_Avance_Periodo!$I3115,BD_Seguimiento_OAP_2019!$L:$M,2,FALSE)</f>
        <v>Actualizar, publicar y socializar los datos abiertos con que cuenta la Entidad</v>
      </c>
      <c r="K3115" s="119" t="s">
        <v>64</v>
      </c>
      <c r="L3115" s="172">
        <v>4.4642857142857152E-4</v>
      </c>
      <c r="M3115" s="182" t="s">
        <v>109</v>
      </c>
      <c r="N3115" s="174">
        <f>INDEX(BD_Seguimiento_OAP_2019!$AH$3:$AS$294,MATCH(Revisión_Avance_Periodo!$I3115,BD_Seguimiento_OAP_2019!$L$3:$L$294,0),MATCH(Revisión_Avance_Periodo!$M3115,BD_Seguimiento_OAP_2019!$AH$2:$AS$2,0))</f>
        <v>0.1</v>
      </c>
      <c r="O3115" s="174">
        <f>INDEX(BD_Seguimiento_OAP_2019!$AV$3:$BG$294,MATCH(Revisión_Avance_Periodo!$I3115,BD_Seguimiento_OAP_2019!$L$3:$L$294,0),MATCH(Revisión_Avance_Periodo!$M3115,BD_Seguimiento_OAP_2019!$AV$2:$BG$2,0))</f>
        <v>0.1</v>
      </c>
      <c r="P3115" s="188">
        <f t="shared" si="601"/>
        <v>1</v>
      </c>
      <c r="Q3115" s="182" t="str">
        <f>VLOOKUP(P3115,Tabla_Indicador_Gestion4[#All],3,TRUE)</f>
        <v>Culminada</v>
      </c>
      <c r="R3115" s="215">
        <f>SUBTOTAL(9,$N$3110:$N3115)</f>
        <v>0.5</v>
      </c>
      <c r="S3115" s="231">
        <f>SUBTOTAL(9,$O$3110:$O3115)</f>
        <v>0.5</v>
      </c>
      <c r="T3115" s="231">
        <f>IFERROR(+Revisión_Avance_Periodo!$S3115/Revisión_Avance_Periodo!$R3115,0)</f>
        <v>1</v>
      </c>
      <c r="U3115" s="184"/>
      <c r="V3115" s="185"/>
      <c r="W3115" s="183"/>
      <c r="X3115" s="183"/>
      <c r="Y3115" s="183"/>
      <c r="Z3115" s="186"/>
      <c r="AA3115" s="187"/>
    </row>
    <row r="3116" spans="1:27" x14ac:dyDescent="0.25">
      <c r="A3116" s="88">
        <v>262</v>
      </c>
      <c r="B3116" s="91" t="str">
        <f>CONCATENATE(Revisión_Avance_Periodo!$C3116,";",Revisión_Avance_Periodo!$E3116,";",Revisión_Avance_Periodo!$I3116)</f>
        <v>OE2;PR_10;ACT_58</v>
      </c>
      <c r="C3116" s="170" t="s">
        <v>47</v>
      </c>
      <c r="D3116" s="171" t="str">
        <f>VLOOKUP(Revisión_Avance_Periodo!$C3116,Componentes_BD!$F$1:$G$5,2,FALSE)</f>
        <v>Fortalecer las Tecnologías de la Información y las Telecomunicaciones.</v>
      </c>
      <c r="E3116" s="106" t="s">
        <v>12</v>
      </c>
      <c r="F3116" s="89">
        <v>11</v>
      </c>
      <c r="G3116" s="89" t="str">
        <f>VLOOKUP(Revisión_Avance_Periodo!$A3116,BD_Seguimiento_OAP_2019!$A$2:$G$294,7,FALSE)</f>
        <v>PAI</v>
      </c>
      <c r="H3116" s="89" t="str">
        <f>VLOOKUP(Revisión_Avance_Periodo!$A3116,BD_Seguimiento_OAP_2019!$A$2:$J$294,10,FALSE)</f>
        <v>PAI_09 - Mecanismos para la Transparencia y Acceso a la Información</v>
      </c>
      <c r="I3116" s="89" t="s">
        <v>1961</v>
      </c>
      <c r="J3116" s="89" t="str">
        <f>VLOOKUP(Revisión_Avance_Periodo!$I3116,BD_Seguimiento_OAP_2019!$L:$M,2,FALSE)</f>
        <v>Actualizar, publicar y socializar los datos abiertos con que cuenta la Entidad</v>
      </c>
      <c r="K3116" s="106" t="s">
        <v>64</v>
      </c>
      <c r="L3116" s="172">
        <v>4.4642857142857152E-4</v>
      </c>
      <c r="M3116" s="173" t="s">
        <v>110</v>
      </c>
      <c r="N3116" s="174">
        <f>INDEX(BD_Seguimiento_OAP_2019!$AH$3:$AS$294,MATCH(Revisión_Avance_Periodo!$I3116,BD_Seguimiento_OAP_2019!$L$3:$L$294,0),MATCH(Revisión_Avance_Periodo!$M3116,BD_Seguimiento_OAP_2019!$AH$2:$AS$2,0))</f>
        <v>0.05</v>
      </c>
      <c r="O3116" s="174">
        <f>INDEX(BD_Seguimiento_OAP_2019!$AV$3:$BG$294,MATCH(Revisión_Avance_Periodo!$I3116,BD_Seguimiento_OAP_2019!$L$3:$L$294,0),MATCH(Revisión_Avance_Periodo!$M3116,BD_Seguimiento_OAP_2019!$AV$2:$BG$2,0))</f>
        <v>0</v>
      </c>
      <c r="P3116" s="189">
        <f t="shared" si="601"/>
        <v>0</v>
      </c>
      <c r="Q3116" s="173" t="str">
        <f>VLOOKUP(P3116,Tabla_Indicador_Gestion4[#All],3,TRUE)</f>
        <v>Por Ejecutar</v>
      </c>
      <c r="R3116" s="215">
        <f>SUBTOTAL(9,$N$3110:$N3116)</f>
        <v>0.55000000000000004</v>
      </c>
      <c r="S3116" s="231">
        <f>SUBTOTAL(9,$O$3110:$O3116)</f>
        <v>0.5</v>
      </c>
      <c r="T3116" s="231">
        <f>IFERROR(+Revisión_Avance_Periodo!$S3116/Revisión_Avance_Periodo!$R3116,0)</f>
        <v>0.90909090909090906</v>
      </c>
      <c r="U3116" s="184"/>
      <c r="V3116" s="185"/>
      <c r="W3116" s="183"/>
      <c r="X3116" s="183"/>
      <c r="Y3116" s="183"/>
      <c r="Z3116" s="186"/>
      <c r="AA3116" s="187"/>
    </row>
    <row r="3117" spans="1:27" x14ac:dyDescent="0.25">
      <c r="A3117" s="94">
        <v>262</v>
      </c>
      <c r="B3117" s="96" t="str">
        <f>CONCATENATE(Revisión_Avance_Periodo!$C3117,";",Revisión_Avance_Periodo!$E3117,";",Revisión_Avance_Periodo!$I3117)</f>
        <v>OE2;PR_10;ACT_58</v>
      </c>
      <c r="C3117" s="180" t="s">
        <v>47</v>
      </c>
      <c r="D3117" s="181" t="str">
        <f>VLOOKUP(Revisión_Avance_Periodo!$C3117,Componentes_BD!$F$1:$G$5,2,FALSE)</f>
        <v>Fortalecer las Tecnologías de la Información y las Telecomunicaciones.</v>
      </c>
      <c r="E3117" s="119" t="s">
        <v>12</v>
      </c>
      <c r="F3117" s="95">
        <v>11</v>
      </c>
      <c r="G3117" s="95" t="str">
        <f>VLOOKUP(Revisión_Avance_Periodo!$A3117,BD_Seguimiento_OAP_2019!$A$2:$G$294,7,FALSE)</f>
        <v>PAI</v>
      </c>
      <c r="H3117" s="95" t="str">
        <f>VLOOKUP(Revisión_Avance_Periodo!$A3117,BD_Seguimiento_OAP_2019!$A$2:$J$294,10,FALSE)</f>
        <v>PAI_09 - Mecanismos para la Transparencia y Acceso a la Información</v>
      </c>
      <c r="I3117" s="95" t="s">
        <v>1961</v>
      </c>
      <c r="J3117" s="95" t="str">
        <f>VLOOKUP(Revisión_Avance_Periodo!$I3117,BD_Seguimiento_OAP_2019!$L:$M,2,FALSE)</f>
        <v>Actualizar, publicar y socializar los datos abiertos con que cuenta la Entidad</v>
      </c>
      <c r="K3117" s="119" t="s">
        <v>64</v>
      </c>
      <c r="L3117" s="172">
        <v>4.4642857142857152E-4</v>
      </c>
      <c r="M3117" s="182" t="s">
        <v>111</v>
      </c>
      <c r="N3117" s="174">
        <f>INDEX(BD_Seguimiento_OAP_2019!$AH$3:$AS$294,MATCH(Revisión_Avance_Periodo!$I3117,BD_Seguimiento_OAP_2019!$L$3:$L$294,0),MATCH(Revisión_Avance_Periodo!$M3117,BD_Seguimiento_OAP_2019!$AH$2:$AS$2,0))</f>
        <v>0.1</v>
      </c>
      <c r="O3117" s="174">
        <f>INDEX(BD_Seguimiento_OAP_2019!$AV$3:$BG$294,MATCH(Revisión_Avance_Periodo!$I3117,BD_Seguimiento_OAP_2019!$L$3:$L$294,0),MATCH(Revisión_Avance_Periodo!$M3117,BD_Seguimiento_OAP_2019!$AV$2:$BG$2,0))</f>
        <v>0</v>
      </c>
      <c r="P3117" s="188">
        <f t="shared" si="601"/>
        <v>0</v>
      </c>
      <c r="Q3117" s="182" t="str">
        <f>VLOOKUP(P3117,Tabla_Indicador_Gestion4[#All],3,TRUE)</f>
        <v>Por Ejecutar</v>
      </c>
      <c r="R3117" s="215">
        <f>SUBTOTAL(9,$N$3110:$N3117)</f>
        <v>0.65</v>
      </c>
      <c r="S3117" s="231">
        <f>SUBTOTAL(9,$O$3110:$O3117)</f>
        <v>0.5</v>
      </c>
      <c r="T3117" s="231">
        <f>IFERROR(+Revisión_Avance_Periodo!$S3117/Revisión_Avance_Periodo!$R3117,0)</f>
        <v>0.76923076923076916</v>
      </c>
      <c r="U3117" s="184"/>
      <c r="V3117" s="185"/>
      <c r="W3117" s="183"/>
      <c r="X3117" s="183"/>
      <c r="Y3117" s="183"/>
      <c r="Z3117" s="186"/>
      <c r="AA3117" s="187"/>
    </row>
    <row r="3118" spans="1:27" x14ac:dyDescent="0.25">
      <c r="A3118" s="88">
        <v>262</v>
      </c>
      <c r="B3118" s="91" t="str">
        <f>CONCATENATE(Revisión_Avance_Periodo!$C3118,";",Revisión_Avance_Periodo!$E3118,";",Revisión_Avance_Periodo!$I3118)</f>
        <v>OE2;PR_10;ACT_58</v>
      </c>
      <c r="C3118" s="170" t="s">
        <v>47</v>
      </c>
      <c r="D3118" s="171" t="str">
        <f>VLOOKUP(Revisión_Avance_Periodo!$C3118,Componentes_BD!$F$1:$G$5,2,FALSE)</f>
        <v>Fortalecer las Tecnologías de la Información y las Telecomunicaciones.</v>
      </c>
      <c r="E3118" s="106" t="s">
        <v>12</v>
      </c>
      <c r="F3118" s="89">
        <v>11</v>
      </c>
      <c r="G3118" s="89" t="str">
        <f>VLOOKUP(Revisión_Avance_Periodo!$A3118,BD_Seguimiento_OAP_2019!$A$2:$G$294,7,FALSE)</f>
        <v>PAI</v>
      </c>
      <c r="H3118" s="89" t="str">
        <f>VLOOKUP(Revisión_Avance_Periodo!$A3118,BD_Seguimiento_OAP_2019!$A$2:$J$294,10,FALSE)</f>
        <v>PAI_09 - Mecanismos para la Transparencia y Acceso a la Información</v>
      </c>
      <c r="I3118" s="89" t="s">
        <v>1961</v>
      </c>
      <c r="J3118" s="89" t="str">
        <f>VLOOKUP(Revisión_Avance_Periodo!$I3118,BD_Seguimiento_OAP_2019!$L:$M,2,FALSE)</f>
        <v>Actualizar, publicar y socializar los datos abiertos con que cuenta la Entidad</v>
      </c>
      <c r="K3118" s="106" t="s">
        <v>64</v>
      </c>
      <c r="L3118" s="172">
        <v>4.4642857142857152E-4</v>
      </c>
      <c r="M3118" s="173" t="s">
        <v>112</v>
      </c>
      <c r="N3118" s="174">
        <f>INDEX(BD_Seguimiento_OAP_2019!$AH$3:$AS$294,MATCH(Revisión_Avance_Periodo!$I3118,BD_Seguimiento_OAP_2019!$L$3:$L$294,0),MATCH(Revisión_Avance_Periodo!$M3118,BD_Seguimiento_OAP_2019!$AH$2:$AS$2,0))</f>
        <v>0.1</v>
      </c>
      <c r="O3118" s="174">
        <f>INDEX(BD_Seguimiento_OAP_2019!$AV$3:$BG$294,MATCH(Revisión_Avance_Periodo!$I3118,BD_Seguimiento_OAP_2019!$L$3:$L$294,0),MATCH(Revisión_Avance_Periodo!$M3118,BD_Seguimiento_OAP_2019!$AV$2:$BG$2,0))</f>
        <v>0</v>
      </c>
      <c r="P3118" s="189">
        <f t="shared" si="601"/>
        <v>0</v>
      </c>
      <c r="Q3118" s="173" t="str">
        <f>VLOOKUP(P3118,Tabla_Indicador_Gestion4[#All],3,TRUE)</f>
        <v>Por Ejecutar</v>
      </c>
      <c r="R3118" s="215">
        <f>SUBTOTAL(9,$N$3110:$N3118)</f>
        <v>0.75</v>
      </c>
      <c r="S3118" s="231">
        <f>SUBTOTAL(9,$O$3110:$O3118)</f>
        <v>0.5</v>
      </c>
      <c r="T3118" s="231">
        <f>IFERROR(+Revisión_Avance_Periodo!$S3118/Revisión_Avance_Periodo!$R3118,0)</f>
        <v>0.66666666666666663</v>
      </c>
      <c r="U3118" s="184"/>
      <c r="V3118" s="185"/>
      <c r="W3118" s="183"/>
      <c r="X3118" s="183"/>
      <c r="Y3118" s="183"/>
      <c r="Z3118" s="186"/>
      <c r="AA3118" s="187"/>
    </row>
    <row r="3119" spans="1:27" x14ac:dyDescent="0.25">
      <c r="A3119" s="94">
        <v>262</v>
      </c>
      <c r="B3119" s="96" t="str">
        <f>CONCATENATE(Revisión_Avance_Periodo!$C3119,";",Revisión_Avance_Periodo!$E3119,";",Revisión_Avance_Periodo!$I3119)</f>
        <v>OE2;PR_10;ACT_58</v>
      </c>
      <c r="C3119" s="180" t="s">
        <v>47</v>
      </c>
      <c r="D3119" s="181" t="str">
        <f>VLOOKUP(Revisión_Avance_Periodo!$C3119,Componentes_BD!$F$1:$G$5,2,FALSE)</f>
        <v>Fortalecer las Tecnologías de la Información y las Telecomunicaciones.</v>
      </c>
      <c r="E3119" s="119" t="s">
        <v>12</v>
      </c>
      <c r="F3119" s="95">
        <v>11</v>
      </c>
      <c r="G3119" s="95" t="str">
        <f>VLOOKUP(Revisión_Avance_Periodo!$A3119,BD_Seguimiento_OAP_2019!$A$2:$G$294,7,FALSE)</f>
        <v>PAI</v>
      </c>
      <c r="H3119" s="95" t="str">
        <f>VLOOKUP(Revisión_Avance_Periodo!$A3119,BD_Seguimiento_OAP_2019!$A$2:$J$294,10,FALSE)</f>
        <v>PAI_09 - Mecanismos para la Transparencia y Acceso a la Información</v>
      </c>
      <c r="I3119" s="95" t="s">
        <v>1961</v>
      </c>
      <c r="J3119" s="95" t="str">
        <f>VLOOKUP(Revisión_Avance_Periodo!$I3119,BD_Seguimiento_OAP_2019!$L:$M,2,FALSE)</f>
        <v>Actualizar, publicar y socializar los datos abiertos con que cuenta la Entidad</v>
      </c>
      <c r="K3119" s="119" t="s">
        <v>64</v>
      </c>
      <c r="L3119" s="172">
        <v>4.4642857142857152E-4</v>
      </c>
      <c r="M3119" s="182" t="s">
        <v>113</v>
      </c>
      <c r="N3119" s="174">
        <f>INDEX(BD_Seguimiento_OAP_2019!$AH$3:$AS$294,MATCH(Revisión_Avance_Periodo!$I3119,BD_Seguimiento_OAP_2019!$L$3:$L$294,0),MATCH(Revisión_Avance_Periodo!$M3119,BD_Seguimiento_OAP_2019!$AH$2:$AS$2,0))</f>
        <v>0.05</v>
      </c>
      <c r="O3119" s="174">
        <f>INDEX(BD_Seguimiento_OAP_2019!$AV$3:$BG$294,MATCH(Revisión_Avance_Periodo!$I3119,BD_Seguimiento_OAP_2019!$L$3:$L$294,0),MATCH(Revisión_Avance_Periodo!$M3119,BD_Seguimiento_OAP_2019!$AV$2:$BG$2,0))</f>
        <v>0</v>
      </c>
      <c r="P3119" s="188">
        <f t="shared" si="601"/>
        <v>0</v>
      </c>
      <c r="Q3119" s="182" t="str">
        <f>VLOOKUP(P3119,Tabla_Indicador_Gestion4[#All],3,TRUE)</f>
        <v>Por Ejecutar</v>
      </c>
      <c r="R3119" s="215">
        <f>SUBTOTAL(9,$N$3110:$N3119)</f>
        <v>0.8</v>
      </c>
      <c r="S3119" s="231">
        <f>SUBTOTAL(9,$O$3110:$O3119)</f>
        <v>0.5</v>
      </c>
      <c r="T3119" s="231">
        <f>IFERROR(+Revisión_Avance_Periodo!$S3119/Revisión_Avance_Periodo!$R3119,0)</f>
        <v>0.625</v>
      </c>
      <c r="U3119" s="184"/>
      <c r="V3119" s="185"/>
      <c r="W3119" s="183"/>
      <c r="X3119" s="183"/>
      <c r="Y3119" s="183"/>
      <c r="Z3119" s="186"/>
      <c r="AA3119" s="187"/>
    </row>
    <row r="3120" spans="1:27" x14ac:dyDescent="0.25">
      <c r="A3120" s="88">
        <v>262</v>
      </c>
      <c r="B3120" s="91" t="str">
        <f>CONCATENATE(Revisión_Avance_Periodo!$C3120,";",Revisión_Avance_Periodo!$E3120,";",Revisión_Avance_Periodo!$I3120)</f>
        <v>OE2;PR_10;ACT_58</v>
      </c>
      <c r="C3120" s="170" t="s">
        <v>47</v>
      </c>
      <c r="D3120" s="171" t="str">
        <f>VLOOKUP(Revisión_Avance_Periodo!$C3120,Componentes_BD!$F$1:$G$5,2,FALSE)</f>
        <v>Fortalecer las Tecnologías de la Información y las Telecomunicaciones.</v>
      </c>
      <c r="E3120" s="106" t="s">
        <v>12</v>
      </c>
      <c r="F3120" s="89">
        <v>11</v>
      </c>
      <c r="G3120" s="89" t="str">
        <f>VLOOKUP(Revisión_Avance_Periodo!$A3120,BD_Seguimiento_OAP_2019!$A$2:$G$294,7,FALSE)</f>
        <v>PAI</v>
      </c>
      <c r="H3120" s="89" t="str">
        <f>VLOOKUP(Revisión_Avance_Periodo!$A3120,BD_Seguimiento_OAP_2019!$A$2:$J$294,10,FALSE)</f>
        <v>PAI_09 - Mecanismos para la Transparencia y Acceso a la Información</v>
      </c>
      <c r="I3120" s="89" t="s">
        <v>1961</v>
      </c>
      <c r="J3120" s="89" t="str">
        <f>VLOOKUP(Revisión_Avance_Periodo!$I3120,BD_Seguimiento_OAP_2019!$L:$M,2,FALSE)</f>
        <v>Actualizar, publicar y socializar los datos abiertos con que cuenta la Entidad</v>
      </c>
      <c r="K3120" s="106" t="s">
        <v>64</v>
      </c>
      <c r="L3120" s="172">
        <v>4.4642857142857152E-4</v>
      </c>
      <c r="M3120" s="173" t="s">
        <v>114</v>
      </c>
      <c r="N3120" s="174">
        <f>INDEX(BD_Seguimiento_OAP_2019!$AH$3:$AS$294,MATCH(Revisión_Avance_Periodo!$I3120,BD_Seguimiento_OAP_2019!$L$3:$L$294,0),MATCH(Revisión_Avance_Periodo!$M3120,BD_Seguimiento_OAP_2019!$AH$2:$AS$2,0))</f>
        <v>0.1</v>
      </c>
      <c r="O3120" s="174">
        <f>INDEX(BD_Seguimiento_OAP_2019!$AV$3:$BG$294,MATCH(Revisión_Avance_Periodo!$I3120,BD_Seguimiento_OAP_2019!$L$3:$L$294,0),MATCH(Revisión_Avance_Periodo!$M3120,BD_Seguimiento_OAP_2019!$AV$2:$BG$2,0))</f>
        <v>0</v>
      </c>
      <c r="P3120" s="189">
        <f t="shared" si="601"/>
        <v>0</v>
      </c>
      <c r="Q3120" s="173" t="str">
        <f>VLOOKUP(P3120,Tabla_Indicador_Gestion4[#All],3,TRUE)</f>
        <v>Por Ejecutar</v>
      </c>
      <c r="R3120" s="215">
        <f>SUBTOTAL(9,$N$3110:$N3120)</f>
        <v>0.9</v>
      </c>
      <c r="S3120" s="231">
        <f>SUBTOTAL(9,$O$3110:$O3120)</f>
        <v>0.5</v>
      </c>
      <c r="T3120" s="231">
        <f>IFERROR(+Revisión_Avance_Periodo!$S3120/Revisión_Avance_Periodo!$R3120,0)</f>
        <v>0.55555555555555558</v>
      </c>
      <c r="U3120" s="184"/>
      <c r="V3120" s="185"/>
      <c r="W3120" s="183"/>
      <c r="X3120" s="183"/>
      <c r="Y3120" s="183"/>
      <c r="Z3120" s="186"/>
      <c r="AA3120" s="187"/>
    </row>
    <row r="3121" spans="1:27" ht="15.75" thickBot="1" x14ac:dyDescent="0.3">
      <c r="A3121" s="94">
        <v>262</v>
      </c>
      <c r="B3121" s="96" t="str">
        <f>CONCATENATE(Revisión_Avance_Periodo!$C3121,";",Revisión_Avance_Periodo!$E3121,";",Revisión_Avance_Periodo!$I3121)</f>
        <v>OE2;PR_10;ACT_58</v>
      </c>
      <c r="C3121" s="180" t="s">
        <v>47</v>
      </c>
      <c r="D3121" s="181" t="str">
        <f>VLOOKUP(Revisión_Avance_Periodo!$C3121,Componentes_BD!$F$1:$G$5,2,FALSE)</f>
        <v>Fortalecer las Tecnologías de la Información y las Telecomunicaciones.</v>
      </c>
      <c r="E3121" s="119" t="s">
        <v>12</v>
      </c>
      <c r="F3121" s="95">
        <v>11</v>
      </c>
      <c r="G3121" s="95" t="str">
        <f>VLOOKUP(Revisión_Avance_Periodo!$A3121,BD_Seguimiento_OAP_2019!$A$2:$G$294,7,FALSE)</f>
        <v>PAI</v>
      </c>
      <c r="H3121" s="95" t="str">
        <f>VLOOKUP(Revisión_Avance_Periodo!$A3121,BD_Seguimiento_OAP_2019!$A$2:$J$294,10,FALSE)</f>
        <v>PAI_09 - Mecanismos para la Transparencia y Acceso a la Información</v>
      </c>
      <c r="I3121" s="95" t="s">
        <v>1961</v>
      </c>
      <c r="J3121" s="95" t="str">
        <f>VLOOKUP(Revisión_Avance_Periodo!$I3121,BD_Seguimiento_OAP_2019!$L:$M,2,FALSE)</f>
        <v>Actualizar, publicar y socializar los datos abiertos con que cuenta la Entidad</v>
      </c>
      <c r="K3121" s="119" t="s">
        <v>64</v>
      </c>
      <c r="L3121" s="172">
        <v>4.4642857142857152E-4</v>
      </c>
      <c r="M3121" s="182" t="s">
        <v>115</v>
      </c>
      <c r="N3121" s="174">
        <f>INDEX(BD_Seguimiento_OAP_2019!$AH$3:$AS$294,MATCH(Revisión_Avance_Periodo!$I3121,BD_Seguimiento_OAP_2019!$L$3:$L$294,0),MATCH(Revisión_Avance_Periodo!$M3121,BD_Seguimiento_OAP_2019!$AH$2:$AS$2,0))</f>
        <v>0.1</v>
      </c>
      <c r="O3121" s="174">
        <f>INDEX(BD_Seguimiento_OAP_2019!$AV$3:$BG$294,MATCH(Revisión_Avance_Periodo!$I3121,BD_Seguimiento_OAP_2019!$L$3:$L$294,0),MATCH(Revisión_Avance_Periodo!$M3121,BD_Seguimiento_OAP_2019!$AV$2:$BG$2,0))</f>
        <v>0</v>
      </c>
      <c r="P3121" s="188">
        <f t="shared" si="601"/>
        <v>0</v>
      </c>
      <c r="Q3121" s="182" t="str">
        <f>VLOOKUP(P3121,Tabla_Indicador_Gestion4[#All],3,TRUE)</f>
        <v>Por Ejecutar</v>
      </c>
      <c r="R3121" s="215">
        <f>SUBTOTAL(9,$N$3110:$N3121)</f>
        <v>1</v>
      </c>
      <c r="S3121" s="231">
        <f>SUBTOTAL(9,$O$3110:$O3121)</f>
        <v>0.5</v>
      </c>
      <c r="T3121" s="231">
        <f>IFERROR(+Revisión_Avance_Periodo!$S3121/Revisión_Avance_Periodo!$R3121,0)</f>
        <v>0.5</v>
      </c>
      <c r="U3121" s="184"/>
      <c r="V3121" s="185"/>
      <c r="W3121" s="183"/>
      <c r="X3121" s="183"/>
      <c r="Y3121" s="183"/>
      <c r="Z3121" s="186"/>
      <c r="AA3121" s="187"/>
    </row>
    <row r="3122" spans="1:27" x14ac:dyDescent="0.25">
      <c r="A3122" s="88">
        <v>263</v>
      </c>
      <c r="B3122" s="91" t="str">
        <f>CONCATENATE(Revisión_Avance_Periodo!$C3122,";",Revisión_Avance_Periodo!$E3122,";",Revisión_Avance_Periodo!$I3122)</f>
        <v>OE1;PR_10;ACT_116</v>
      </c>
      <c r="C3122" s="170" t="s">
        <v>9</v>
      </c>
      <c r="D3122" s="171" t="str">
        <f>VLOOKUP(Revisión_Avance_Periodo!$C3122,Componentes_BD!$F$1:$G$5,2,FALSE)</f>
        <v>Fortalecer la Vigilancia.</v>
      </c>
      <c r="E3122" s="106" t="s">
        <v>12</v>
      </c>
      <c r="F3122" s="89">
        <v>11</v>
      </c>
      <c r="G3122" s="89" t="str">
        <f>VLOOKUP(Revisión_Avance_Periodo!$A3122,BD_Seguimiento_OAP_2019!$A$2:$G$294,7,FALSE)</f>
        <v>PAI</v>
      </c>
      <c r="H3122" s="89" t="str">
        <f>VLOOKUP(Revisión_Avance_Periodo!$A3122,BD_Seguimiento_OAP_2019!$A$2:$J$294,10,FALSE)</f>
        <v>PAI_09 - Mecanismos para la Transparencia y Acceso a la Información</v>
      </c>
      <c r="I3122" s="89" t="s">
        <v>1973</v>
      </c>
      <c r="J3122" s="89" t="str">
        <f>VLOOKUP(Revisión_Avance_Periodo!$I3122,BD_Seguimiento_OAP_2019!$L:$M,2,FALSE)</f>
        <v>Mantener actualizados los Trámites de cara al ciudadano en el Sistema Único de Información de Trámites - SUIT</v>
      </c>
      <c r="K3122" s="106" t="s">
        <v>59</v>
      </c>
      <c r="L3122" s="172">
        <v>4.4642857142857152E-4</v>
      </c>
      <c r="M3122" s="173" t="s">
        <v>104</v>
      </c>
      <c r="N3122" s="174">
        <f>INDEX(BD_Seguimiento_OAP_2019!$AH$3:$AS$294,MATCH(Revisión_Avance_Periodo!$I3122,BD_Seguimiento_OAP_2019!$L$3:$L$294,0),MATCH(Revisión_Avance_Periodo!$M3122,BD_Seguimiento_OAP_2019!$AH$2:$AS$2,0))</f>
        <v>8.3299999999999999E-2</v>
      </c>
      <c r="O3122" s="174">
        <f>INDEX(BD_Seguimiento_OAP_2019!$AV$3:$BG$294,MATCH(Revisión_Avance_Periodo!$I3122,BD_Seguimiento_OAP_2019!$L$3:$L$294,0),MATCH(Revisión_Avance_Periodo!$M3122,BD_Seguimiento_OAP_2019!$AV$2:$BG$2,0))</f>
        <v>0</v>
      </c>
      <c r="P3122" s="189">
        <f t="shared" si="601"/>
        <v>0</v>
      </c>
      <c r="Q3122" s="173" t="str">
        <f>VLOOKUP(P3122,Tabla_Indicador_Gestion4[#All],3,TRUE)</f>
        <v>Por Ejecutar</v>
      </c>
      <c r="R3122" s="213">
        <f>SUBTOTAL(9,$N$3122:$N3122)</f>
        <v>8.3299999999999999E-2</v>
      </c>
      <c r="S3122" s="234">
        <f>SUBTOTAL(9,$O$3122:$O3122)</f>
        <v>0</v>
      </c>
      <c r="T3122" s="234">
        <f>IFERROR(+Revisión_Avance_Periodo!$S3122/Revisión_Avance_Periodo!$R3122,0)</f>
        <v>0</v>
      </c>
      <c r="U3122" s="177">
        <f>SUBTOTAL(9,N3122:N3133)</f>
        <v>0.99960000000000016</v>
      </c>
      <c r="V3122" s="176">
        <f>SUBTOTAL(9,O3122:O3133)</f>
        <v>0</v>
      </c>
      <c r="W3122" s="176">
        <f t="shared" ref="W3122" si="608">+V3122/U3122</f>
        <v>0</v>
      </c>
      <c r="X3122" s="176"/>
      <c r="Y3122" s="176">
        <f>100%-Revisión_Avance_Periodo!$W3122</f>
        <v>1</v>
      </c>
      <c r="Z3122" s="178" t="str">
        <f>VLOOKUP(W3122,Tabla_Indicador_Gestion4[],3,TRUE)</f>
        <v>Por Ejecutar</v>
      </c>
      <c r="AA3122" s="179">
        <f>Revisión_Avance_Periodo!$W3122*Revisión_Avance_Periodo!$L3122</f>
        <v>0</v>
      </c>
    </row>
    <row r="3123" spans="1:27" x14ac:dyDescent="0.25">
      <c r="A3123" s="94">
        <v>263</v>
      </c>
      <c r="B3123" s="96" t="str">
        <f>CONCATENATE(Revisión_Avance_Periodo!$C3123,";",Revisión_Avance_Periodo!$E3123,";",Revisión_Avance_Periodo!$I3123)</f>
        <v>OE1;PR_10;ACT_116</v>
      </c>
      <c r="C3123" s="180" t="s">
        <v>9</v>
      </c>
      <c r="D3123" s="181" t="str">
        <f>VLOOKUP(Revisión_Avance_Periodo!$C3123,Componentes_BD!$F$1:$G$5,2,FALSE)</f>
        <v>Fortalecer la Vigilancia.</v>
      </c>
      <c r="E3123" s="119" t="s">
        <v>12</v>
      </c>
      <c r="F3123" s="95">
        <v>11</v>
      </c>
      <c r="G3123" s="95" t="str">
        <f>VLOOKUP(Revisión_Avance_Periodo!$A3123,BD_Seguimiento_OAP_2019!$A$2:$G$294,7,FALSE)</f>
        <v>PAI</v>
      </c>
      <c r="H3123" s="95" t="str">
        <f>VLOOKUP(Revisión_Avance_Periodo!$A3123,BD_Seguimiento_OAP_2019!$A$2:$J$294,10,FALSE)</f>
        <v>PAI_09 - Mecanismos para la Transparencia y Acceso a la Información</v>
      </c>
      <c r="I3123" s="95" t="s">
        <v>1973</v>
      </c>
      <c r="J3123" s="95" t="str">
        <f>VLOOKUP(Revisión_Avance_Periodo!$I3123,BD_Seguimiento_OAP_2019!$L:$M,2,FALSE)</f>
        <v>Mantener actualizados los Trámites de cara al ciudadano en el Sistema Único de Información de Trámites - SUIT</v>
      </c>
      <c r="K3123" s="119" t="s">
        <v>59</v>
      </c>
      <c r="L3123" s="172">
        <v>4.4642857142857152E-4</v>
      </c>
      <c r="M3123" s="182" t="s">
        <v>105</v>
      </c>
      <c r="N3123" s="174">
        <f>INDEX(BD_Seguimiento_OAP_2019!$AH$3:$AS$294,MATCH(Revisión_Avance_Periodo!$I3123,BD_Seguimiento_OAP_2019!$L$3:$L$294,0),MATCH(Revisión_Avance_Periodo!$M3123,BD_Seguimiento_OAP_2019!$AH$2:$AS$2,0))</f>
        <v>8.3299999999999999E-2</v>
      </c>
      <c r="O3123" s="174">
        <f>INDEX(BD_Seguimiento_OAP_2019!$AV$3:$BG$294,MATCH(Revisión_Avance_Periodo!$I3123,BD_Seguimiento_OAP_2019!$L$3:$L$294,0),MATCH(Revisión_Avance_Periodo!$M3123,BD_Seguimiento_OAP_2019!$AV$2:$BG$2,0))</f>
        <v>0</v>
      </c>
      <c r="P3123" s="188">
        <f t="shared" si="601"/>
        <v>0</v>
      </c>
      <c r="Q3123" s="182" t="str">
        <f>VLOOKUP(P3123,Tabla_Indicador_Gestion4[#All],3,TRUE)</f>
        <v>Por Ejecutar</v>
      </c>
      <c r="R3123" s="215">
        <f>SUBTOTAL(9,$N$3122:$N3123)</f>
        <v>0.1666</v>
      </c>
      <c r="S3123" s="231">
        <f>SUBTOTAL(9,$O$3122:$O3123)</f>
        <v>0</v>
      </c>
      <c r="T3123" s="231">
        <f>IFERROR(+Revisión_Avance_Periodo!$S3123/Revisión_Avance_Periodo!$R3123,0)</f>
        <v>0</v>
      </c>
      <c r="U3123" s="184"/>
      <c r="V3123" s="185"/>
      <c r="W3123" s="183"/>
      <c r="X3123" s="183"/>
      <c r="Y3123" s="183"/>
      <c r="Z3123" s="186"/>
      <c r="AA3123" s="187"/>
    </row>
    <row r="3124" spans="1:27" x14ac:dyDescent="0.25">
      <c r="A3124" s="88">
        <v>263</v>
      </c>
      <c r="B3124" s="91" t="str">
        <f>CONCATENATE(Revisión_Avance_Periodo!$C3124,";",Revisión_Avance_Periodo!$E3124,";",Revisión_Avance_Periodo!$I3124)</f>
        <v>OE1;PR_10;ACT_116</v>
      </c>
      <c r="C3124" s="170" t="s">
        <v>9</v>
      </c>
      <c r="D3124" s="171" t="str">
        <f>VLOOKUP(Revisión_Avance_Periodo!$C3124,Componentes_BD!$F$1:$G$5,2,FALSE)</f>
        <v>Fortalecer la Vigilancia.</v>
      </c>
      <c r="E3124" s="106" t="s">
        <v>12</v>
      </c>
      <c r="F3124" s="89">
        <v>11</v>
      </c>
      <c r="G3124" s="89" t="str">
        <f>VLOOKUP(Revisión_Avance_Periodo!$A3124,BD_Seguimiento_OAP_2019!$A$2:$G$294,7,FALSE)</f>
        <v>PAI</v>
      </c>
      <c r="H3124" s="89" t="str">
        <f>VLOOKUP(Revisión_Avance_Periodo!$A3124,BD_Seguimiento_OAP_2019!$A$2:$J$294,10,FALSE)</f>
        <v>PAI_09 - Mecanismos para la Transparencia y Acceso a la Información</v>
      </c>
      <c r="I3124" s="89" t="s">
        <v>1973</v>
      </c>
      <c r="J3124" s="89" t="str">
        <f>VLOOKUP(Revisión_Avance_Periodo!$I3124,BD_Seguimiento_OAP_2019!$L:$M,2,FALSE)</f>
        <v>Mantener actualizados los Trámites de cara al ciudadano en el Sistema Único de Información de Trámites - SUIT</v>
      </c>
      <c r="K3124" s="106" t="s">
        <v>59</v>
      </c>
      <c r="L3124" s="172">
        <v>4.4642857142857152E-4</v>
      </c>
      <c r="M3124" s="173" t="s">
        <v>106</v>
      </c>
      <c r="N3124" s="174">
        <f>INDEX(BD_Seguimiento_OAP_2019!$AH$3:$AS$294,MATCH(Revisión_Avance_Periodo!$I3124,BD_Seguimiento_OAP_2019!$L$3:$L$294,0),MATCH(Revisión_Avance_Periodo!$M3124,BD_Seguimiento_OAP_2019!$AH$2:$AS$2,0))</f>
        <v>8.3299999999999999E-2</v>
      </c>
      <c r="O3124" s="174">
        <f>INDEX(BD_Seguimiento_OAP_2019!$AV$3:$BG$294,MATCH(Revisión_Avance_Periodo!$I3124,BD_Seguimiento_OAP_2019!$L$3:$L$294,0),MATCH(Revisión_Avance_Periodo!$M3124,BD_Seguimiento_OAP_2019!$AV$2:$BG$2,0))</f>
        <v>0</v>
      </c>
      <c r="P3124" s="189">
        <f t="shared" si="601"/>
        <v>0</v>
      </c>
      <c r="Q3124" s="173" t="str">
        <f>VLOOKUP(P3124,Tabla_Indicador_Gestion4[#All],3,TRUE)</f>
        <v>Por Ejecutar</v>
      </c>
      <c r="R3124" s="215">
        <f>SUBTOTAL(9,$N$3122:$N3124)</f>
        <v>0.24990000000000001</v>
      </c>
      <c r="S3124" s="231">
        <f>SUBTOTAL(9,$O$3122:$O3124)</f>
        <v>0</v>
      </c>
      <c r="T3124" s="231">
        <f>IFERROR(+Revisión_Avance_Periodo!$S3124/Revisión_Avance_Periodo!$R3124,0)</f>
        <v>0</v>
      </c>
      <c r="U3124" s="184"/>
      <c r="V3124" s="185"/>
      <c r="W3124" s="183"/>
      <c r="X3124" s="183"/>
      <c r="Y3124" s="183"/>
      <c r="Z3124" s="186"/>
      <c r="AA3124" s="187"/>
    </row>
    <row r="3125" spans="1:27" x14ac:dyDescent="0.25">
      <c r="A3125" s="94">
        <v>263</v>
      </c>
      <c r="B3125" s="96" t="str">
        <f>CONCATENATE(Revisión_Avance_Periodo!$C3125,";",Revisión_Avance_Periodo!$E3125,";",Revisión_Avance_Periodo!$I3125)</f>
        <v>OE1;PR_10;ACT_116</v>
      </c>
      <c r="C3125" s="180" t="s">
        <v>9</v>
      </c>
      <c r="D3125" s="181" t="str">
        <f>VLOOKUP(Revisión_Avance_Periodo!$C3125,Componentes_BD!$F$1:$G$5,2,FALSE)</f>
        <v>Fortalecer la Vigilancia.</v>
      </c>
      <c r="E3125" s="119" t="s">
        <v>12</v>
      </c>
      <c r="F3125" s="95">
        <v>11</v>
      </c>
      <c r="G3125" s="95" t="str">
        <f>VLOOKUP(Revisión_Avance_Periodo!$A3125,BD_Seguimiento_OAP_2019!$A$2:$G$294,7,FALSE)</f>
        <v>PAI</v>
      </c>
      <c r="H3125" s="95" t="str">
        <f>VLOOKUP(Revisión_Avance_Periodo!$A3125,BD_Seguimiento_OAP_2019!$A$2:$J$294,10,FALSE)</f>
        <v>PAI_09 - Mecanismos para la Transparencia y Acceso a la Información</v>
      </c>
      <c r="I3125" s="95" t="s">
        <v>1973</v>
      </c>
      <c r="J3125" s="95" t="str">
        <f>VLOOKUP(Revisión_Avance_Periodo!$I3125,BD_Seguimiento_OAP_2019!$L:$M,2,FALSE)</f>
        <v>Mantener actualizados los Trámites de cara al ciudadano en el Sistema Único de Información de Trámites - SUIT</v>
      </c>
      <c r="K3125" s="119" t="s">
        <v>59</v>
      </c>
      <c r="L3125" s="172">
        <v>4.4642857142857152E-4</v>
      </c>
      <c r="M3125" s="182" t="s">
        <v>107</v>
      </c>
      <c r="N3125" s="174">
        <f>INDEX(BD_Seguimiento_OAP_2019!$AH$3:$AS$294,MATCH(Revisión_Avance_Periodo!$I3125,BD_Seguimiento_OAP_2019!$L$3:$L$294,0),MATCH(Revisión_Avance_Periodo!$M3125,BD_Seguimiento_OAP_2019!$AH$2:$AS$2,0))</f>
        <v>8.3299999999999999E-2</v>
      </c>
      <c r="O3125" s="174">
        <f>INDEX(BD_Seguimiento_OAP_2019!$AV$3:$BG$294,MATCH(Revisión_Avance_Periodo!$I3125,BD_Seguimiento_OAP_2019!$L$3:$L$294,0),MATCH(Revisión_Avance_Periodo!$M3125,BD_Seguimiento_OAP_2019!$AV$2:$BG$2,0))</f>
        <v>0</v>
      </c>
      <c r="P3125" s="188">
        <f t="shared" si="601"/>
        <v>0</v>
      </c>
      <c r="Q3125" s="182" t="str">
        <f>VLOOKUP(P3125,Tabla_Indicador_Gestion4[#All],3,TRUE)</f>
        <v>Por Ejecutar</v>
      </c>
      <c r="R3125" s="215">
        <f>SUBTOTAL(9,$N$3122:$N3125)</f>
        <v>0.3332</v>
      </c>
      <c r="S3125" s="231">
        <f>SUBTOTAL(9,$O$3122:$O3125)</f>
        <v>0</v>
      </c>
      <c r="T3125" s="231">
        <f>IFERROR(+Revisión_Avance_Periodo!$S3125/Revisión_Avance_Periodo!$R3125,0)</f>
        <v>0</v>
      </c>
      <c r="U3125" s="184"/>
      <c r="V3125" s="185"/>
      <c r="W3125" s="183"/>
      <c r="X3125" s="183"/>
      <c r="Y3125" s="183"/>
      <c r="Z3125" s="186"/>
      <c r="AA3125" s="187"/>
    </row>
    <row r="3126" spans="1:27" x14ac:dyDescent="0.25">
      <c r="A3126" s="88">
        <v>263</v>
      </c>
      <c r="B3126" s="91" t="str">
        <f>CONCATENATE(Revisión_Avance_Periodo!$C3126,";",Revisión_Avance_Periodo!$E3126,";",Revisión_Avance_Periodo!$I3126)</f>
        <v>OE1;PR_10;ACT_116</v>
      </c>
      <c r="C3126" s="170" t="s">
        <v>9</v>
      </c>
      <c r="D3126" s="171" t="str">
        <f>VLOOKUP(Revisión_Avance_Periodo!$C3126,Componentes_BD!$F$1:$G$5,2,FALSE)</f>
        <v>Fortalecer la Vigilancia.</v>
      </c>
      <c r="E3126" s="106" t="s">
        <v>12</v>
      </c>
      <c r="F3126" s="89">
        <v>11</v>
      </c>
      <c r="G3126" s="89" t="str">
        <f>VLOOKUP(Revisión_Avance_Periodo!$A3126,BD_Seguimiento_OAP_2019!$A$2:$G$294,7,FALSE)</f>
        <v>PAI</v>
      </c>
      <c r="H3126" s="89" t="str">
        <f>VLOOKUP(Revisión_Avance_Periodo!$A3126,BD_Seguimiento_OAP_2019!$A$2:$J$294,10,FALSE)</f>
        <v>PAI_09 - Mecanismos para la Transparencia y Acceso a la Información</v>
      </c>
      <c r="I3126" s="89" t="s">
        <v>1973</v>
      </c>
      <c r="J3126" s="89" t="str">
        <f>VLOOKUP(Revisión_Avance_Periodo!$I3126,BD_Seguimiento_OAP_2019!$L:$M,2,FALSE)</f>
        <v>Mantener actualizados los Trámites de cara al ciudadano en el Sistema Único de Información de Trámites - SUIT</v>
      </c>
      <c r="K3126" s="106" t="s">
        <v>59</v>
      </c>
      <c r="L3126" s="172">
        <v>4.4642857142857152E-4</v>
      </c>
      <c r="M3126" s="173" t="s">
        <v>108</v>
      </c>
      <c r="N3126" s="174">
        <f>INDEX(BD_Seguimiento_OAP_2019!$AH$3:$AS$294,MATCH(Revisión_Avance_Periodo!$I3126,BD_Seguimiento_OAP_2019!$L$3:$L$294,0),MATCH(Revisión_Avance_Periodo!$M3126,BD_Seguimiento_OAP_2019!$AH$2:$AS$2,0))</f>
        <v>8.3299999999999999E-2</v>
      </c>
      <c r="O3126" s="174">
        <f>INDEX(BD_Seguimiento_OAP_2019!$AV$3:$BG$294,MATCH(Revisión_Avance_Periodo!$I3126,BD_Seguimiento_OAP_2019!$L$3:$L$294,0),MATCH(Revisión_Avance_Periodo!$M3126,BD_Seguimiento_OAP_2019!$AV$2:$BG$2,0))</f>
        <v>0</v>
      </c>
      <c r="P3126" s="189">
        <f t="shared" si="601"/>
        <v>0</v>
      </c>
      <c r="Q3126" s="173" t="str">
        <f>VLOOKUP(P3126,Tabla_Indicador_Gestion4[#All],3,TRUE)</f>
        <v>Por Ejecutar</v>
      </c>
      <c r="R3126" s="215">
        <f>SUBTOTAL(9,$N$3122:$N3126)</f>
        <v>0.41649999999999998</v>
      </c>
      <c r="S3126" s="231">
        <f>SUBTOTAL(9,$O$3122:$O3126)</f>
        <v>0</v>
      </c>
      <c r="T3126" s="231">
        <f>IFERROR(+Revisión_Avance_Periodo!$S3126/Revisión_Avance_Periodo!$R3126,0)</f>
        <v>0</v>
      </c>
      <c r="U3126" s="184"/>
      <c r="V3126" s="185"/>
      <c r="W3126" s="183"/>
      <c r="X3126" s="183"/>
      <c r="Y3126" s="183"/>
      <c r="Z3126" s="186"/>
      <c r="AA3126" s="187"/>
    </row>
    <row r="3127" spans="1:27" x14ac:dyDescent="0.25">
      <c r="A3127" s="94">
        <v>263</v>
      </c>
      <c r="B3127" s="96" t="str">
        <f>CONCATENATE(Revisión_Avance_Periodo!$C3127,";",Revisión_Avance_Periodo!$E3127,";",Revisión_Avance_Periodo!$I3127)</f>
        <v>OE1;PR_10;ACT_116</v>
      </c>
      <c r="C3127" s="180" t="s">
        <v>9</v>
      </c>
      <c r="D3127" s="181" t="str">
        <f>VLOOKUP(Revisión_Avance_Periodo!$C3127,Componentes_BD!$F$1:$G$5,2,FALSE)</f>
        <v>Fortalecer la Vigilancia.</v>
      </c>
      <c r="E3127" s="119" t="s">
        <v>12</v>
      </c>
      <c r="F3127" s="95">
        <v>11</v>
      </c>
      <c r="G3127" s="95" t="str">
        <f>VLOOKUP(Revisión_Avance_Periodo!$A3127,BD_Seguimiento_OAP_2019!$A$2:$G$294,7,FALSE)</f>
        <v>PAI</v>
      </c>
      <c r="H3127" s="95" t="str">
        <f>VLOOKUP(Revisión_Avance_Periodo!$A3127,BD_Seguimiento_OAP_2019!$A$2:$J$294,10,FALSE)</f>
        <v>PAI_09 - Mecanismos para la Transparencia y Acceso a la Información</v>
      </c>
      <c r="I3127" s="95" t="s">
        <v>1973</v>
      </c>
      <c r="J3127" s="95" t="str">
        <f>VLOOKUP(Revisión_Avance_Periodo!$I3127,BD_Seguimiento_OAP_2019!$L:$M,2,FALSE)</f>
        <v>Mantener actualizados los Trámites de cara al ciudadano en el Sistema Único de Información de Trámites - SUIT</v>
      </c>
      <c r="K3127" s="119" t="s">
        <v>59</v>
      </c>
      <c r="L3127" s="172">
        <v>4.4642857142857152E-4</v>
      </c>
      <c r="M3127" s="182" t="s">
        <v>109</v>
      </c>
      <c r="N3127" s="174">
        <f>INDEX(BD_Seguimiento_OAP_2019!$AH$3:$AS$294,MATCH(Revisión_Avance_Periodo!$I3127,BD_Seguimiento_OAP_2019!$L$3:$L$294,0),MATCH(Revisión_Avance_Periodo!$M3127,BD_Seguimiento_OAP_2019!$AH$2:$AS$2,0))</f>
        <v>8.3299999999999999E-2</v>
      </c>
      <c r="O3127" s="174">
        <f>INDEX(BD_Seguimiento_OAP_2019!$AV$3:$BG$294,MATCH(Revisión_Avance_Periodo!$I3127,BD_Seguimiento_OAP_2019!$L$3:$L$294,0),MATCH(Revisión_Avance_Periodo!$M3127,BD_Seguimiento_OAP_2019!$AV$2:$BG$2,0))</f>
        <v>0</v>
      </c>
      <c r="P3127" s="188">
        <f t="shared" si="601"/>
        <v>0</v>
      </c>
      <c r="Q3127" s="182" t="str">
        <f>VLOOKUP(P3127,Tabla_Indicador_Gestion4[#All],3,TRUE)</f>
        <v>Por Ejecutar</v>
      </c>
      <c r="R3127" s="215">
        <f>SUBTOTAL(9,$N$3122:$N3127)</f>
        <v>0.49979999999999997</v>
      </c>
      <c r="S3127" s="231">
        <f>SUBTOTAL(9,$O$3122:$O3127)</f>
        <v>0</v>
      </c>
      <c r="T3127" s="231">
        <f>IFERROR(+Revisión_Avance_Periodo!$S3127/Revisión_Avance_Periodo!$R3127,0)</f>
        <v>0</v>
      </c>
      <c r="U3127" s="184"/>
      <c r="V3127" s="185"/>
      <c r="W3127" s="183"/>
      <c r="X3127" s="183"/>
      <c r="Y3127" s="183"/>
      <c r="Z3127" s="186"/>
      <c r="AA3127" s="187"/>
    </row>
    <row r="3128" spans="1:27" x14ac:dyDescent="0.25">
      <c r="A3128" s="88">
        <v>263</v>
      </c>
      <c r="B3128" s="91" t="str">
        <f>CONCATENATE(Revisión_Avance_Periodo!$C3128,";",Revisión_Avance_Periodo!$E3128,";",Revisión_Avance_Periodo!$I3128)</f>
        <v>OE1;PR_10;ACT_116</v>
      </c>
      <c r="C3128" s="170" t="s">
        <v>9</v>
      </c>
      <c r="D3128" s="171" t="str">
        <f>VLOOKUP(Revisión_Avance_Periodo!$C3128,Componentes_BD!$F$1:$G$5,2,FALSE)</f>
        <v>Fortalecer la Vigilancia.</v>
      </c>
      <c r="E3128" s="106" t="s">
        <v>12</v>
      </c>
      <c r="F3128" s="89">
        <v>11</v>
      </c>
      <c r="G3128" s="89" t="str">
        <f>VLOOKUP(Revisión_Avance_Periodo!$A3128,BD_Seguimiento_OAP_2019!$A$2:$G$294,7,FALSE)</f>
        <v>PAI</v>
      </c>
      <c r="H3128" s="89" t="str">
        <f>VLOOKUP(Revisión_Avance_Periodo!$A3128,BD_Seguimiento_OAP_2019!$A$2:$J$294,10,FALSE)</f>
        <v>PAI_09 - Mecanismos para la Transparencia y Acceso a la Información</v>
      </c>
      <c r="I3128" s="89" t="s">
        <v>1973</v>
      </c>
      <c r="J3128" s="89" t="str">
        <f>VLOOKUP(Revisión_Avance_Periodo!$I3128,BD_Seguimiento_OAP_2019!$L:$M,2,FALSE)</f>
        <v>Mantener actualizados los Trámites de cara al ciudadano en el Sistema Único de Información de Trámites - SUIT</v>
      </c>
      <c r="K3128" s="106" t="s">
        <v>59</v>
      </c>
      <c r="L3128" s="172">
        <v>4.4642857142857152E-4</v>
      </c>
      <c r="M3128" s="173" t="s">
        <v>110</v>
      </c>
      <c r="N3128" s="174">
        <f>INDEX(BD_Seguimiento_OAP_2019!$AH$3:$AS$294,MATCH(Revisión_Avance_Periodo!$I3128,BD_Seguimiento_OAP_2019!$L$3:$L$294,0),MATCH(Revisión_Avance_Periodo!$M3128,BD_Seguimiento_OAP_2019!$AH$2:$AS$2,0))</f>
        <v>8.3299999999999999E-2</v>
      </c>
      <c r="O3128" s="174">
        <f>INDEX(BD_Seguimiento_OAP_2019!$AV$3:$BG$294,MATCH(Revisión_Avance_Periodo!$I3128,BD_Seguimiento_OAP_2019!$L$3:$L$294,0),MATCH(Revisión_Avance_Periodo!$M3128,BD_Seguimiento_OAP_2019!$AV$2:$BG$2,0))</f>
        <v>0</v>
      </c>
      <c r="P3128" s="189">
        <f t="shared" si="601"/>
        <v>0</v>
      </c>
      <c r="Q3128" s="173" t="str">
        <f>VLOOKUP(P3128,Tabla_Indicador_Gestion4[#All],3,TRUE)</f>
        <v>Por Ejecutar</v>
      </c>
      <c r="R3128" s="215">
        <f>SUBTOTAL(9,$N$3122:$N3128)</f>
        <v>0.58309999999999995</v>
      </c>
      <c r="S3128" s="231">
        <f>SUBTOTAL(9,$O$3122:$O3128)</f>
        <v>0</v>
      </c>
      <c r="T3128" s="231">
        <f>IFERROR(+Revisión_Avance_Periodo!$S3128/Revisión_Avance_Periodo!$R3128,0)</f>
        <v>0</v>
      </c>
      <c r="U3128" s="184"/>
      <c r="V3128" s="185"/>
      <c r="W3128" s="183"/>
      <c r="X3128" s="183"/>
      <c r="Y3128" s="183"/>
      <c r="Z3128" s="186"/>
      <c r="AA3128" s="187"/>
    </row>
    <row r="3129" spans="1:27" x14ac:dyDescent="0.25">
      <c r="A3129" s="94">
        <v>263</v>
      </c>
      <c r="B3129" s="96" t="str">
        <f>CONCATENATE(Revisión_Avance_Periodo!$C3129,";",Revisión_Avance_Periodo!$E3129,";",Revisión_Avance_Periodo!$I3129)</f>
        <v>OE1;PR_10;ACT_116</v>
      </c>
      <c r="C3129" s="180" t="s">
        <v>9</v>
      </c>
      <c r="D3129" s="181" t="str">
        <f>VLOOKUP(Revisión_Avance_Periodo!$C3129,Componentes_BD!$F$1:$G$5,2,FALSE)</f>
        <v>Fortalecer la Vigilancia.</v>
      </c>
      <c r="E3129" s="119" t="s">
        <v>12</v>
      </c>
      <c r="F3129" s="95">
        <v>11</v>
      </c>
      <c r="G3129" s="95" t="str">
        <f>VLOOKUP(Revisión_Avance_Periodo!$A3129,BD_Seguimiento_OAP_2019!$A$2:$G$294,7,FALSE)</f>
        <v>PAI</v>
      </c>
      <c r="H3129" s="95" t="str">
        <f>VLOOKUP(Revisión_Avance_Periodo!$A3129,BD_Seguimiento_OAP_2019!$A$2:$J$294,10,FALSE)</f>
        <v>PAI_09 - Mecanismos para la Transparencia y Acceso a la Información</v>
      </c>
      <c r="I3129" s="95" t="s">
        <v>1973</v>
      </c>
      <c r="J3129" s="95" t="str">
        <f>VLOOKUP(Revisión_Avance_Periodo!$I3129,BD_Seguimiento_OAP_2019!$L:$M,2,FALSE)</f>
        <v>Mantener actualizados los Trámites de cara al ciudadano en el Sistema Único de Información de Trámites - SUIT</v>
      </c>
      <c r="K3129" s="119" t="s">
        <v>59</v>
      </c>
      <c r="L3129" s="172">
        <v>4.4642857142857152E-4</v>
      </c>
      <c r="M3129" s="182" t="s">
        <v>111</v>
      </c>
      <c r="N3129" s="174">
        <f>INDEX(BD_Seguimiento_OAP_2019!$AH$3:$AS$294,MATCH(Revisión_Avance_Periodo!$I3129,BD_Seguimiento_OAP_2019!$L$3:$L$294,0),MATCH(Revisión_Avance_Periodo!$M3129,BD_Seguimiento_OAP_2019!$AH$2:$AS$2,0))</f>
        <v>8.3299999999999999E-2</v>
      </c>
      <c r="O3129" s="174">
        <f>INDEX(BD_Seguimiento_OAP_2019!$AV$3:$BG$294,MATCH(Revisión_Avance_Periodo!$I3129,BD_Seguimiento_OAP_2019!$L$3:$L$294,0),MATCH(Revisión_Avance_Periodo!$M3129,BD_Seguimiento_OAP_2019!$AV$2:$BG$2,0))</f>
        <v>0</v>
      </c>
      <c r="P3129" s="188">
        <f t="shared" si="601"/>
        <v>0</v>
      </c>
      <c r="Q3129" s="182" t="str">
        <f>VLOOKUP(P3129,Tabla_Indicador_Gestion4[#All],3,TRUE)</f>
        <v>Por Ejecutar</v>
      </c>
      <c r="R3129" s="215">
        <f>SUBTOTAL(9,$N$3122:$N3129)</f>
        <v>0.66639999999999999</v>
      </c>
      <c r="S3129" s="231">
        <f>SUBTOTAL(9,$O$3122:$O3129)</f>
        <v>0</v>
      </c>
      <c r="T3129" s="231">
        <f>IFERROR(+Revisión_Avance_Periodo!$S3129/Revisión_Avance_Periodo!$R3129,0)</f>
        <v>0</v>
      </c>
      <c r="U3129" s="184"/>
      <c r="V3129" s="185"/>
      <c r="W3129" s="183"/>
      <c r="X3129" s="183"/>
      <c r="Y3129" s="183"/>
      <c r="Z3129" s="186"/>
      <c r="AA3129" s="187"/>
    </row>
    <row r="3130" spans="1:27" x14ac:dyDescent="0.25">
      <c r="A3130" s="88">
        <v>263</v>
      </c>
      <c r="B3130" s="91" t="str">
        <f>CONCATENATE(Revisión_Avance_Periodo!$C3130,";",Revisión_Avance_Periodo!$E3130,";",Revisión_Avance_Periodo!$I3130)</f>
        <v>OE1;PR_10;ACT_116</v>
      </c>
      <c r="C3130" s="170" t="s">
        <v>9</v>
      </c>
      <c r="D3130" s="171" t="str">
        <f>VLOOKUP(Revisión_Avance_Periodo!$C3130,Componentes_BD!$F$1:$G$5,2,FALSE)</f>
        <v>Fortalecer la Vigilancia.</v>
      </c>
      <c r="E3130" s="106" t="s">
        <v>12</v>
      </c>
      <c r="F3130" s="89">
        <v>11</v>
      </c>
      <c r="G3130" s="89" t="str">
        <f>VLOOKUP(Revisión_Avance_Periodo!$A3130,BD_Seguimiento_OAP_2019!$A$2:$G$294,7,FALSE)</f>
        <v>PAI</v>
      </c>
      <c r="H3130" s="89" t="str">
        <f>VLOOKUP(Revisión_Avance_Periodo!$A3130,BD_Seguimiento_OAP_2019!$A$2:$J$294,10,FALSE)</f>
        <v>PAI_09 - Mecanismos para la Transparencia y Acceso a la Información</v>
      </c>
      <c r="I3130" s="89" t="s">
        <v>1973</v>
      </c>
      <c r="J3130" s="89" t="str">
        <f>VLOOKUP(Revisión_Avance_Periodo!$I3130,BD_Seguimiento_OAP_2019!$L:$M,2,FALSE)</f>
        <v>Mantener actualizados los Trámites de cara al ciudadano en el Sistema Único de Información de Trámites - SUIT</v>
      </c>
      <c r="K3130" s="106" t="s">
        <v>59</v>
      </c>
      <c r="L3130" s="172">
        <v>4.4642857142857152E-4</v>
      </c>
      <c r="M3130" s="173" t="s">
        <v>112</v>
      </c>
      <c r="N3130" s="174">
        <f>INDEX(BD_Seguimiento_OAP_2019!$AH$3:$AS$294,MATCH(Revisión_Avance_Periodo!$I3130,BD_Seguimiento_OAP_2019!$L$3:$L$294,0),MATCH(Revisión_Avance_Periodo!$M3130,BD_Seguimiento_OAP_2019!$AH$2:$AS$2,0))</f>
        <v>8.3299999999999999E-2</v>
      </c>
      <c r="O3130" s="174">
        <f>INDEX(BD_Seguimiento_OAP_2019!$AV$3:$BG$294,MATCH(Revisión_Avance_Periodo!$I3130,BD_Seguimiento_OAP_2019!$L$3:$L$294,0),MATCH(Revisión_Avance_Periodo!$M3130,BD_Seguimiento_OAP_2019!$AV$2:$BG$2,0))</f>
        <v>0</v>
      </c>
      <c r="P3130" s="189">
        <f t="shared" si="601"/>
        <v>0</v>
      </c>
      <c r="Q3130" s="173" t="str">
        <f>VLOOKUP(P3130,Tabla_Indicador_Gestion4[#All],3,TRUE)</f>
        <v>Por Ejecutar</v>
      </c>
      <c r="R3130" s="215">
        <f>SUBTOTAL(9,$N$3122:$N3130)</f>
        <v>0.74970000000000003</v>
      </c>
      <c r="S3130" s="231">
        <f>SUBTOTAL(9,$O$3122:$O3130)</f>
        <v>0</v>
      </c>
      <c r="T3130" s="231">
        <f>IFERROR(+Revisión_Avance_Periodo!$S3130/Revisión_Avance_Periodo!$R3130,0)</f>
        <v>0</v>
      </c>
      <c r="U3130" s="184"/>
      <c r="V3130" s="185"/>
      <c r="W3130" s="183"/>
      <c r="X3130" s="183"/>
      <c r="Y3130" s="183"/>
      <c r="Z3130" s="186"/>
      <c r="AA3130" s="187"/>
    </row>
    <row r="3131" spans="1:27" x14ac:dyDescent="0.25">
      <c r="A3131" s="94">
        <v>263</v>
      </c>
      <c r="B3131" s="96" t="str">
        <f>CONCATENATE(Revisión_Avance_Periodo!$C3131,";",Revisión_Avance_Periodo!$E3131,";",Revisión_Avance_Periodo!$I3131)</f>
        <v>OE1;PR_10;ACT_116</v>
      </c>
      <c r="C3131" s="180" t="s">
        <v>9</v>
      </c>
      <c r="D3131" s="181" t="str">
        <f>VLOOKUP(Revisión_Avance_Periodo!$C3131,Componentes_BD!$F$1:$G$5,2,FALSE)</f>
        <v>Fortalecer la Vigilancia.</v>
      </c>
      <c r="E3131" s="119" t="s">
        <v>12</v>
      </c>
      <c r="F3131" s="95">
        <v>11</v>
      </c>
      <c r="G3131" s="95" t="str">
        <f>VLOOKUP(Revisión_Avance_Periodo!$A3131,BD_Seguimiento_OAP_2019!$A$2:$G$294,7,FALSE)</f>
        <v>PAI</v>
      </c>
      <c r="H3131" s="95" t="str">
        <f>VLOOKUP(Revisión_Avance_Periodo!$A3131,BD_Seguimiento_OAP_2019!$A$2:$J$294,10,FALSE)</f>
        <v>PAI_09 - Mecanismos para la Transparencia y Acceso a la Información</v>
      </c>
      <c r="I3131" s="95" t="s">
        <v>1973</v>
      </c>
      <c r="J3131" s="95" t="str">
        <f>VLOOKUP(Revisión_Avance_Periodo!$I3131,BD_Seguimiento_OAP_2019!$L:$M,2,FALSE)</f>
        <v>Mantener actualizados los Trámites de cara al ciudadano en el Sistema Único de Información de Trámites - SUIT</v>
      </c>
      <c r="K3131" s="119" t="s">
        <v>59</v>
      </c>
      <c r="L3131" s="172">
        <v>4.4642857142857152E-4</v>
      </c>
      <c r="M3131" s="182" t="s">
        <v>113</v>
      </c>
      <c r="N3131" s="174">
        <f>INDEX(BD_Seguimiento_OAP_2019!$AH$3:$AS$294,MATCH(Revisión_Avance_Periodo!$I3131,BD_Seguimiento_OAP_2019!$L$3:$L$294,0),MATCH(Revisión_Avance_Periodo!$M3131,BD_Seguimiento_OAP_2019!$AH$2:$AS$2,0))</f>
        <v>8.3299999999999999E-2</v>
      </c>
      <c r="O3131" s="174">
        <f>INDEX(BD_Seguimiento_OAP_2019!$AV$3:$BG$294,MATCH(Revisión_Avance_Periodo!$I3131,BD_Seguimiento_OAP_2019!$L$3:$L$294,0),MATCH(Revisión_Avance_Periodo!$M3131,BD_Seguimiento_OAP_2019!$AV$2:$BG$2,0))</f>
        <v>0</v>
      </c>
      <c r="P3131" s="188">
        <f t="shared" si="601"/>
        <v>0</v>
      </c>
      <c r="Q3131" s="182" t="str">
        <f>VLOOKUP(P3131,Tabla_Indicador_Gestion4[#All],3,TRUE)</f>
        <v>Por Ejecutar</v>
      </c>
      <c r="R3131" s="215">
        <f>SUBTOTAL(9,$N$3122:$N3131)</f>
        <v>0.83300000000000007</v>
      </c>
      <c r="S3131" s="231">
        <f>SUBTOTAL(9,$O$3122:$O3131)</f>
        <v>0</v>
      </c>
      <c r="T3131" s="231">
        <f>IFERROR(+Revisión_Avance_Periodo!$S3131/Revisión_Avance_Periodo!$R3131,0)</f>
        <v>0</v>
      </c>
      <c r="U3131" s="184"/>
      <c r="V3131" s="185"/>
      <c r="W3131" s="183"/>
      <c r="X3131" s="183"/>
      <c r="Y3131" s="183"/>
      <c r="Z3131" s="186"/>
      <c r="AA3131" s="187"/>
    </row>
    <row r="3132" spans="1:27" x14ac:dyDescent="0.25">
      <c r="A3132" s="88">
        <v>263</v>
      </c>
      <c r="B3132" s="91" t="str">
        <f>CONCATENATE(Revisión_Avance_Periodo!$C3132,";",Revisión_Avance_Periodo!$E3132,";",Revisión_Avance_Periodo!$I3132)</f>
        <v>OE1;PR_10;ACT_116</v>
      </c>
      <c r="C3132" s="170" t="s">
        <v>9</v>
      </c>
      <c r="D3132" s="171" t="str">
        <f>VLOOKUP(Revisión_Avance_Periodo!$C3132,Componentes_BD!$F$1:$G$5,2,FALSE)</f>
        <v>Fortalecer la Vigilancia.</v>
      </c>
      <c r="E3132" s="106" t="s">
        <v>12</v>
      </c>
      <c r="F3132" s="89">
        <v>11</v>
      </c>
      <c r="G3132" s="89" t="str">
        <f>VLOOKUP(Revisión_Avance_Periodo!$A3132,BD_Seguimiento_OAP_2019!$A$2:$G$294,7,FALSE)</f>
        <v>PAI</v>
      </c>
      <c r="H3132" s="89" t="str">
        <f>VLOOKUP(Revisión_Avance_Periodo!$A3132,BD_Seguimiento_OAP_2019!$A$2:$J$294,10,FALSE)</f>
        <v>PAI_09 - Mecanismos para la Transparencia y Acceso a la Información</v>
      </c>
      <c r="I3132" s="89" t="s">
        <v>1973</v>
      </c>
      <c r="J3132" s="89" t="str">
        <f>VLOOKUP(Revisión_Avance_Periodo!$I3132,BD_Seguimiento_OAP_2019!$L:$M,2,FALSE)</f>
        <v>Mantener actualizados los Trámites de cara al ciudadano en el Sistema Único de Información de Trámites - SUIT</v>
      </c>
      <c r="K3132" s="106" t="s">
        <v>59</v>
      </c>
      <c r="L3132" s="172">
        <v>4.4642857142857152E-4</v>
      </c>
      <c r="M3132" s="173" t="s">
        <v>114</v>
      </c>
      <c r="N3132" s="174">
        <f>INDEX(BD_Seguimiento_OAP_2019!$AH$3:$AS$294,MATCH(Revisión_Avance_Periodo!$I3132,BD_Seguimiento_OAP_2019!$L$3:$L$294,0),MATCH(Revisión_Avance_Periodo!$M3132,BD_Seguimiento_OAP_2019!$AH$2:$AS$2,0))</f>
        <v>8.3299999999999999E-2</v>
      </c>
      <c r="O3132" s="174">
        <f>INDEX(BD_Seguimiento_OAP_2019!$AV$3:$BG$294,MATCH(Revisión_Avance_Periodo!$I3132,BD_Seguimiento_OAP_2019!$L$3:$L$294,0),MATCH(Revisión_Avance_Periodo!$M3132,BD_Seguimiento_OAP_2019!$AV$2:$BG$2,0))</f>
        <v>0</v>
      </c>
      <c r="P3132" s="189">
        <f t="shared" si="601"/>
        <v>0</v>
      </c>
      <c r="Q3132" s="173" t="str">
        <f>VLOOKUP(P3132,Tabla_Indicador_Gestion4[#All],3,TRUE)</f>
        <v>Por Ejecutar</v>
      </c>
      <c r="R3132" s="215">
        <f>SUBTOTAL(9,$N$3122:$N3132)</f>
        <v>0.91630000000000011</v>
      </c>
      <c r="S3132" s="231">
        <f>SUBTOTAL(9,$O$3122:$O3132)</f>
        <v>0</v>
      </c>
      <c r="T3132" s="231">
        <f>IFERROR(+Revisión_Avance_Periodo!$S3132/Revisión_Avance_Periodo!$R3132,0)</f>
        <v>0</v>
      </c>
      <c r="U3132" s="184"/>
      <c r="V3132" s="185"/>
      <c r="W3132" s="183"/>
      <c r="X3132" s="183"/>
      <c r="Y3132" s="183"/>
      <c r="Z3132" s="186"/>
      <c r="AA3132" s="187"/>
    </row>
    <row r="3133" spans="1:27" ht="15.75" thickBot="1" x14ac:dyDescent="0.3">
      <c r="A3133" s="94">
        <v>263</v>
      </c>
      <c r="B3133" s="96" t="str">
        <f>CONCATENATE(Revisión_Avance_Periodo!$C3133,";",Revisión_Avance_Periodo!$E3133,";",Revisión_Avance_Periodo!$I3133)</f>
        <v>OE1;PR_10;ACT_116</v>
      </c>
      <c r="C3133" s="180" t="s">
        <v>9</v>
      </c>
      <c r="D3133" s="181" t="str">
        <f>VLOOKUP(Revisión_Avance_Periodo!$C3133,Componentes_BD!$F$1:$G$5,2,FALSE)</f>
        <v>Fortalecer la Vigilancia.</v>
      </c>
      <c r="E3133" s="119" t="s">
        <v>12</v>
      </c>
      <c r="F3133" s="95">
        <v>11</v>
      </c>
      <c r="G3133" s="95" t="str">
        <f>VLOOKUP(Revisión_Avance_Periodo!$A3133,BD_Seguimiento_OAP_2019!$A$2:$G$294,7,FALSE)</f>
        <v>PAI</v>
      </c>
      <c r="H3133" s="95" t="str">
        <f>VLOOKUP(Revisión_Avance_Periodo!$A3133,BD_Seguimiento_OAP_2019!$A$2:$J$294,10,FALSE)</f>
        <v>PAI_09 - Mecanismos para la Transparencia y Acceso a la Información</v>
      </c>
      <c r="I3133" s="95" t="s">
        <v>1973</v>
      </c>
      <c r="J3133" s="95" t="str">
        <f>VLOOKUP(Revisión_Avance_Periodo!$I3133,BD_Seguimiento_OAP_2019!$L:$M,2,FALSE)</f>
        <v>Mantener actualizados los Trámites de cara al ciudadano en el Sistema Único de Información de Trámites - SUIT</v>
      </c>
      <c r="K3133" s="119" t="s">
        <v>59</v>
      </c>
      <c r="L3133" s="172">
        <v>4.4642857142857152E-4</v>
      </c>
      <c r="M3133" s="182" t="s">
        <v>115</v>
      </c>
      <c r="N3133" s="174">
        <f>INDEX(BD_Seguimiento_OAP_2019!$AH$3:$AS$294,MATCH(Revisión_Avance_Periodo!$I3133,BD_Seguimiento_OAP_2019!$L$3:$L$294,0),MATCH(Revisión_Avance_Periodo!$M3133,BD_Seguimiento_OAP_2019!$AH$2:$AS$2,0))</f>
        <v>8.3299999999999999E-2</v>
      </c>
      <c r="O3133" s="174">
        <f>INDEX(BD_Seguimiento_OAP_2019!$AV$3:$BG$294,MATCH(Revisión_Avance_Periodo!$I3133,BD_Seguimiento_OAP_2019!$L$3:$L$294,0),MATCH(Revisión_Avance_Periodo!$M3133,BD_Seguimiento_OAP_2019!$AV$2:$BG$2,0))</f>
        <v>0</v>
      </c>
      <c r="P3133" s="188">
        <f t="shared" si="601"/>
        <v>0</v>
      </c>
      <c r="Q3133" s="182" t="str">
        <f>VLOOKUP(P3133,Tabla_Indicador_Gestion4[#All],3,TRUE)</f>
        <v>Por Ejecutar</v>
      </c>
      <c r="R3133" s="215">
        <f>SUBTOTAL(9,$N$3122:$N3133)</f>
        <v>0.99960000000000016</v>
      </c>
      <c r="S3133" s="231">
        <f>SUBTOTAL(9,$O$3122:$O3133)</f>
        <v>0</v>
      </c>
      <c r="T3133" s="231">
        <f>IFERROR(+Revisión_Avance_Periodo!$S3133/Revisión_Avance_Periodo!$R3133,0)</f>
        <v>0</v>
      </c>
      <c r="U3133" s="184"/>
      <c r="V3133" s="185"/>
      <c r="W3133" s="183"/>
      <c r="X3133" s="183"/>
      <c r="Y3133" s="183"/>
      <c r="Z3133" s="186"/>
      <c r="AA3133" s="187"/>
    </row>
    <row r="3134" spans="1:27" x14ac:dyDescent="0.25">
      <c r="A3134" s="88">
        <v>264</v>
      </c>
      <c r="B3134" s="91" t="str">
        <f>CONCATENATE(Revisión_Avance_Periodo!$C3134,";",Revisión_Avance_Periodo!$E3134,";",Revisión_Avance_Periodo!$I3134)</f>
        <v>OE1;PR_10;ACT_202</v>
      </c>
      <c r="C3134" s="170" t="s">
        <v>9</v>
      </c>
      <c r="D3134" s="171" t="str">
        <f>VLOOKUP(Revisión_Avance_Periodo!$C3134,Componentes_BD!$F$1:$G$5,2,FALSE)</f>
        <v>Fortalecer la Vigilancia.</v>
      </c>
      <c r="E3134" s="106" t="s">
        <v>12</v>
      </c>
      <c r="F3134" s="89">
        <v>11</v>
      </c>
      <c r="G3134" s="89" t="str">
        <f>VLOOKUP(Revisión_Avance_Periodo!$A3134,BD_Seguimiento_OAP_2019!$A$2:$G$294,7,FALSE)</f>
        <v>PAI</v>
      </c>
      <c r="H3134" s="89" t="str">
        <f>VLOOKUP(Revisión_Avance_Periodo!$A3134,BD_Seguimiento_OAP_2019!$A$2:$J$294,10,FALSE)</f>
        <v>PAI_09 - Mecanismos para la Transparencia y Acceso a la Información</v>
      </c>
      <c r="I3134" s="89" t="s">
        <v>1976</v>
      </c>
      <c r="J3134" s="89" t="str">
        <f>VLOOKUP(Revisión_Avance_Periodo!$I3134,BD_Seguimiento_OAP_2019!$L:$M,2,FALSE)</f>
        <v>Gestionar la publicación de las hojas de vida de los funcionarios de la SPT, en el aplicativo SIGEP</v>
      </c>
      <c r="K3134" s="106" t="s">
        <v>8</v>
      </c>
      <c r="L3134" s="172">
        <v>4.4642857142857152E-4</v>
      </c>
      <c r="M3134" s="173" t="s">
        <v>104</v>
      </c>
      <c r="N3134" s="190">
        <f>INDEX(BD_Seguimiento_OAP_2019!$AH$3:$AS$294,MATCH(Revisión_Avance_Periodo!$I3134,BD_Seguimiento_OAP_2019!$L$3:$L$294,0),MATCH(Revisión_Avance_Periodo!$M3134,BD_Seguimiento_OAP_2019!$AH$2:$AS$2,0))</f>
        <v>1</v>
      </c>
      <c r="O3134" s="190">
        <f>INDEX(BD_Seguimiento_OAP_2019!$AV$3:$BG$294,MATCH(Revisión_Avance_Periodo!$I3134,BD_Seguimiento_OAP_2019!$L$3:$L$294,0),MATCH(Revisión_Avance_Periodo!$M3134,BD_Seguimiento_OAP_2019!$AV$2:$BG$2,0))</f>
        <v>1</v>
      </c>
      <c r="P3134" s="189">
        <f t="shared" si="601"/>
        <v>1</v>
      </c>
      <c r="Q3134" s="173" t="str">
        <f>VLOOKUP(P3134,Tabla_Indicador_Gestion4[#All],3,TRUE)</f>
        <v>Culminada</v>
      </c>
      <c r="R3134" s="232">
        <f>SUBTOTAL(9,$N$3134:$N3134)</f>
        <v>1</v>
      </c>
      <c r="S3134" s="233">
        <f>SUBTOTAL(9,$O$3134:$O3134)</f>
        <v>1</v>
      </c>
      <c r="T3134" s="234">
        <f>IFERROR(+Revisión_Avance_Periodo!$S3134/Revisión_Avance_Periodo!$R3134,0)</f>
        <v>1</v>
      </c>
      <c r="U3134" s="191">
        <f>SUBTOTAL(9,N3134:N3145)</f>
        <v>71</v>
      </c>
      <c r="V3134" s="192">
        <f>SUBTOTAL(9,O3134:O3145)</f>
        <v>71</v>
      </c>
      <c r="W3134" s="176">
        <f t="shared" ref="W3134" si="609">+V3134/U3134</f>
        <v>1</v>
      </c>
      <c r="X3134" s="176"/>
      <c r="Y3134" s="176">
        <f>100%-Revisión_Avance_Periodo!$W3134</f>
        <v>0</v>
      </c>
      <c r="Z3134" s="178" t="str">
        <f>VLOOKUP(W3134,Tabla_Indicador_Gestion4[],3,TRUE)</f>
        <v>Culminada</v>
      </c>
      <c r="AA3134" s="179">
        <f>Revisión_Avance_Periodo!$W3134*Revisión_Avance_Periodo!$L3134</f>
        <v>4.4642857142857152E-4</v>
      </c>
    </row>
    <row r="3135" spans="1:27" x14ac:dyDescent="0.25">
      <c r="A3135" s="94">
        <v>264</v>
      </c>
      <c r="B3135" s="96" t="str">
        <f>CONCATENATE(Revisión_Avance_Periodo!$C3135,";",Revisión_Avance_Periodo!$E3135,";",Revisión_Avance_Periodo!$I3135)</f>
        <v>OE1;PR_10;ACT_202</v>
      </c>
      <c r="C3135" s="180" t="s">
        <v>9</v>
      </c>
      <c r="D3135" s="181" t="str">
        <f>VLOOKUP(Revisión_Avance_Periodo!$C3135,Componentes_BD!$F$1:$G$5,2,FALSE)</f>
        <v>Fortalecer la Vigilancia.</v>
      </c>
      <c r="E3135" s="119" t="s">
        <v>12</v>
      </c>
      <c r="F3135" s="95">
        <v>11</v>
      </c>
      <c r="G3135" s="95" t="str">
        <f>VLOOKUP(Revisión_Avance_Periodo!$A3135,BD_Seguimiento_OAP_2019!$A$2:$G$294,7,FALSE)</f>
        <v>PAI</v>
      </c>
      <c r="H3135" s="95" t="str">
        <f>VLOOKUP(Revisión_Avance_Periodo!$A3135,BD_Seguimiento_OAP_2019!$A$2:$J$294,10,FALSE)</f>
        <v>PAI_09 - Mecanismos para la Transparencia y Acceso a la Información</v>
      </c>
      <c r="I3135" s="95" t="s">
        <v>1976</v>
      </c>
      <c r="J3135" s="95" t="str">
        <f>VLOOKUP(Revisión_Avance_Periodo!$I3135,BD_Seguimiento_OAP_2019!$L:$M,2,FALSE)</f>
        <v>Gestionar la publicación de las hojas de vida de los funcionarios de la SPT, en el aplicativo SIGEP</v>
      </c>
      <c r="K3135" s="119" t="s">
        <v>8</v>
      </c>
      <c r="L3135" s="172">
        <v>4.4642857142857152E-4</v>
      </c>
      <c r="M3135" s="182" t="s">
        <v>105</v>
      </c>
      <c r="N3135" s="190">
        <f>INDEX(BD_Seguimiento_OAP_2019!$AH$3:$AS$294,MATCH(Revisión_Avance_Periodo!$I3135,BD_Seguimiento_OAP_2019!$L$3:$L$294,0),MATCH(Revisión_Avance_Periodo!$M3135,BD_Seguimiento_OAP_2019!$AH$2:$AS$2,0))</f>
        <v>0</v>
      </c>
      <c r="O3135" s="190">
        <f>INDEX(BD_Seguimiento_OAP_2019!$AV$3:$BG$294,MATCH(Revisión_Avance_Periodo!$I3135,BD_Seguimiento_OAP_2019!$L$3:$L$294,0),MATCH(Revisión_Avance_Periodo!$M3135,BD_Seguimiento_OAP_2019!$AV$2:$BG$2,0))</f>
        <v>0</v>
      </c>
      <c r="P3135" s="175">
        <f>IFERROR((O3135/N3135),0)</f>
        <v>0</v>
      </c>
      <c r="Q3135" s="182" t="str">
        <f>VLOOKUP(P3135,Tabla_Indicador_Gestion4[#All],3,TRUE)</f>
        <v>Por Ejecutar</v>
      </c>
      <c r="R3135" s="229">
        <f>SUBTOTAL(9,$N$3134:$N3135)</f>
        <v>1</v>
      </c>
      <c r="S3135" s="230">
        <f>SUBTOTAL(9,$O$3134:$O3135)</f>
        <v>1</v>
      </c>
      <c r="T3135" s="231">
        <f>IFERROR(+Revisión_Avance_Periodo!$S3135/Revisión_Avance_Periodo!$R3135,0)</f>
        <v>1</v>
      </c>
      <c r="U3135" s="184"/>
      <c r="V3135" s="185"/>
      <c r="W3135" s="183"/>
      <c r="X3135" s="183"/>
      <c r="Y3135" s="183"/>
      <c r="Z3135" s="186"/>
      <c r="AA3135" s="187"/>
    </row>
    <row r="3136" spans="1:27" x14ac:dyDescent="0.25">
      <c r="A3136" s="88">
        <v>264</v>
      </c>
      <c r="B3136" s="91" t="str">
        <f>CONCATENATE(Revisión_Avance_Periodo!$C3136,";",Revisión_Avance_Periodo!$E3136,";",Revisión_Avance_Periodo!$I3136)</f>
        <v>OE1;PR_10;ACT_202</v>
      </c>
      <c r="C3136" s="170" t="s">
        <v>9</v>
      </c>
      <c r="D3136" s="171" t="str">
        <f>VLOOKUP(Revisión_Avance_Periodo!$C3136,Componentes_BD!$F$1:$G$5,2,FALSE)</f>
        <v>Fortalecer la Vigilancia.</v>
      </c>
      <c r="E3136" s="106" t="s">
        <v>12</v>
      </c>
      <c r="F3136" s="89">
        <v>11</v>
      </c>
      <c r="G3136" s="89" t="str">
        <f>VLOOKUP(Revisión_Avance_Periodo!$A3136,BD_Seguimiento_OAP_2019!$A$2:$G$294,7,FALSE)</f>
        <v>PAI</v>
      </c>
      <c r="H3136" s="89" t="str">
        <f>VLOOKUP(Revisión_Avance_Periodo!$A3136,BD_Seguimiento_OAP_2019!$A$2:$J$294,10,FALSE)</f>
        <v>PAI_09 - Mecanismos para la Transparencia y Acceso a la Información</v>
      </c>
      <c r="I3136" s="89" t="s">
        <v>1976</v>
      </c>
      <c r="J3136" s="89" t="str">
        <f>VLOOKUP(Revisión_Avance_Periodo!$I3136,BD_Seguimiento_OAP_2019!$L:$M,2,FALSE)</f>
        <v>Gestionar la publicación de las hojas de vida de los funcionarios de la SPT, en el aplicativo SIGEP</v>
      </c>
      <c r="K3136" s="106" t="s">
        <v>8</v>
      </c>
      <c r="L3136" s="172">
        <v>4.4642857142857152E-4</v>
      </c>
      <c r="M3136" s="173" t="s">
        <v>106</v>
      </c>
      <c r="N3136" s="190">
        <f>INDEX(BD_Seguimiento_OAP_2019!$AH$3:$AS$294,MATCH(Revisión_Avance_Periodo!$I3136,BD_Seguimiento_OAP_2019!$L$3:$L$294,0),MATCH(Revisión_Avance_Periodo!$M3136,BD_Seguimiento_OAP_2019!$AH$2:$AS$2,0))</f>
        <v>13</v>
      </c>
      <c r="O3136" s="190">
        <f>INDEX(BD_Seguimiento_OAP_2019!$AV$3:$BG$294,MATCH(Revisión_Avance_Periodo!$I3136,BD_Seguimiento_OAP_2019!$L$3:$L$294,0),MATCH(Revisión_Avance_Periodo!$M3136,BD_Seguimiento_OAP_2019!$AV$2:$BG$2,0))</f>
        <v>13</v>
      </c>
      <c r="P3136" s="189">
        <f t="shared" si="601"/>
        <v>1</v>
      </c>
      <c r="Q3136" s="173" t="str">
        <f>VLOOKUP(P3136,Tabla_Indicador_Gestion4[#All],3,TRUE)</f>
        <v>Culminada</v>
      </c>
      <c r="R3136" s="229">
        <f>SUBTOTAL(9,$N$3134:$N3136)</f>
        <v>14</v>
      </c>
      <c r="S3136" s="230">
        <f>SUBTOTAL(9,$O$3134:$O3136)</f>
        <v>14</v>
      </c>
      <c r="T3136" s="231">
        <f>IFERROR(+Revisión_Avance_Periodo!$S3136/Revisión_Avance_Periodo!$R3136,0)</f>
        <v>1</v>
      </c>
      <c r="U3136" s="184"/>
      <c r="V3136" s="185"/>
      <c r="W3136" s="183"/>
      <c r="X3136" s="183"/>
      <c r="Y3136" s="183"/>
      <c r="Z3136" s="186"/>
      <c r="AA3136" s="187"/>
    </row>
    <row r="3137" spans="1:27" x14ac:dyDescent="0.25">
      <c r="A3137" s="94">
        <v>264</v>
      </c>
      <c r="B3137" s="96" t="str">
        <f>CONCATENATE(Revisión_Avance_Periodo!$C3137,";",Revisión_Avance_Periodo!$E3137,";",Revisión_Avance_Periodo!$I3137)</f>
        <v>OE1;PR_10;ACT_202</v>
      </c>
      <c r="C3137" s="180" t="s">
        <v>9</v>
      </c>
      <c r="D3137" s="181" t="str">
        <f>VLOOKUP(Revisión_Avance_Periodo!$C3137,Componentes_BD!$F$1:$G$5,2,FALSE)</f>
        <v>Fortalecer la Vigilancia.</v>
      </c>
      <c r="E3137" s="119" t="s">
        <v>12</v>
      </c>
      <c r="F3137" s="95">
        <v>11</v>
      </c>
      <c r="G3137" s="95" t="str">
        <f>VLOOKUP(Revisión_Avance_Periodo!$A3137,BD_Seguimiento_OAP_2019!$A$2:$G$294,7,FALSE)</f>
        <v>PAI</v>
      </c>
      <c r="H3137" s="95" t="str">
        <f>VLOOKUP(Revisión_Avance_Periodo!$A3137,BD_Seguimiento_OAP_2019!$A$2:$J$294,10,FALSE)</f>
        <v>PAI_09 - Mecanismos para la Transparencia y Acceso a la Información</v>
      </c>
      <c r="I3137" s="95" t="s">
        <v>1976</v>
      </c>
      <c r="J3137" s="95" t="str">
        <f>VLOOKUP(Revisión_Avance_Periodo!$I3137,BD_Seguimiento_OAP_2019!$L:$M,2,FALSE)</f>
        <v>Gestionar la publicación de las hojas de vida de los funcionarios de la SPT, en el aplicativo SIGEP</v>
      </c>
      <c r="K3137" s="119" t="s">
        <v>8</v>
      </c>
      <c r="L3137" s="172">
        <v>4.4642857142857152E-4</v>
      </c>
      <c r="M3137" s="182" t="s">
        <v>107</v>
      </c>
      <c r="N3137" s="190">
        <f>INDEX(BD_Seguimiento_OAP_2019!$AH$3:$AS$294,MATCH(Revisión_Avance_Periodo!$I3137,BD_Seguimiento_OAP_2019!$L$3:$L$294,0),MATCH(Revisión_Avance_Periodo!$M3137,BD_Seguimiento_OAP_2019!$AH$2:$AS$2,0))</f>
        <v>20</v>
      </c>
      <c r="O3137" s="190">
        <f>INDEX(BD_Seguimiento_OAP_2019!$AV$3:$BG$294,MATCH(Revisión_Avance_Periodo!$I3137,BD_Seguimiento_OAP_2019!$L$3:$L$294,0),MATCH(Revisión_Avance_Periodo!$M3137,BD_Seguimiento_OAP_2019!$AV$2:$BG$2,0))</f>
        <v>20</v>
      </c>
      <c r="P3137" s="188">
        <f t="shared" si="601"/>
        <v>1</v>
      </c>
      <c r="Q3137" s="182" t="str">
        <f>VLOOKUP(P3137,Tabla_Indicador_Gestion4[#All],3,TRUE)</f>
        <v>Culminada</v>
      </c>
      <c r="R3137" s="229">
        <f>SUBTOTAL(9,$N$3134:$N3137)</f>
        <v>34</v>
      </c>
      <c r="S3137" s="230">
        <f>SUBTOTAL(9,$O$3134:$O3137)</f>
        <v>34</v>
      </c>
      <c r="T3137" s="231">
        <f>IFERROR(+Revisión_Avance_Periodo!$S3137/Revisión_Avance_Periodo!$R3137,0)</f>
        <v>1</v>
      </c>
      <c r="U3137" s="184"/>
      <c r="V3137" s="185"/>
      <c r="W3137" s="183"/>
      <c r="X3137" s="183"/>
      <c r="Y3137" s="183"/>
      <c r="Z3137" s="186"/>
      <c r="AA3137" s="187"/>
    </row>
    <row r="3138" spans="1:27" x14ac:dyDescent="0.25">
      <c r="A3138" s="88">
        <v>264</v>
      </c>
      <c r="B3138" s="91" t="str">
        <f>CONCATENATE(Revisión_Avance_Periodo!$C3138,";",Revisión_Avance_Periodo!$E3138,";",Revisión_Avance_Periodo!$I3138)</f>
        <v>OE1;PR_10;ACT_202</v>
      </c>
      <c r="C3138" s="170" t="s">
        <v>9</v>
      </c>
      <c r="D3138" s="171" t="str">
        <f>VLOOKUP(Revisión_Avance_Periodo!$C3138,Componentes_BD!$F$1:$G$5,2,FALSE)</f>
        <v>Fortalecer la Vigilancia.</v>
      </c>
      <c r="E3138" s="106" t="s">
        <v>12</v>
      </c>
      <c r="F3138" s="89">
        <v>11</v>
      </c>
      <c r="G3138" s="89" t="str">
        <f>VLOOKUP(Revisión_Avance_Periodo!$A3138,BD_Seguimiento_OAP_2019!$A$2:$G$294,7,FALSE)</f>
        <v>PAI</v>
      </c>
      <c r="H3138" s="89" t="str">
        <f>VLOOKUP(Revisión_Avance_Periodo!$A3138,BD_Seguimiento_OAP_2019!$A$2:$J$294,10,FALSE)</f>
        <v>PAI_09 - Mecanismos para la Transparencia y Acceso a la Información</v>
      </c>
      <c r="I3138" s="89" t="s">
        <v>1976</v>
      </c>
      <c r="J3138" s="89" t="str">
        <f>VLOOKUP(Revisión_Avance_Periodo!$I3138,BD_Seguimiento_OAP_2019!$L:$M,2,FALSE)</f>
        <v>Gestionar la publicación de las hojas de vida de los funcionarios de la SPT, en el aplicativo SIGEP</v>
      </c>
      <c r="K3138" s="106" t="s">
        <v>8</v>
      </c>
      <c r="L3138" s="172">
        <v>4.4642857142857152E-4</v>
      </c>
      <c r="M3138" s="173" t="s">
        <v>108</v>
      </c>
      <c r="N3138" s="190">
        <f>INDEX(BD_Seguimiento_OAP_2019!$AH$3:$AS$294,MATCH(Revisión_Avance_Periodo!$I3138,BD_Seguimiento_OAP_2019!$L$3:$L$294,0),MATCH(Revisión_Avance_Periodo!$M3138,BD_Seguimiento_OAP_2019!$AH$2:$AS$2,0))</f>
        <v>0</v>
      </c>
      <c r="O3138" s="190">
        <f>INDEX(BD_Seguimiento_OAP_2019!$AV$3:$BG$294,MATCH(Revisión_Avance_Periodo!$I3138,BD_Seguimiento_OAP_2019!$L$3:$L$294,0),MATCH(Revisión_Avance_Periodo!$M3138,BD_Seguimiento_OAP_2019!$AV$2:$BG$2,0))</f>
        <v>0</v>
      </c>
      <c r="P3138" s="175">
        <f t="shared" ref="P3138:P3149" si="610">IFERROR((O3138/N3138),0)</f>
        <v>0</v>
      </c>
      <c r="Q3138" s="173" t="str">
        <f>VLOOKUP(P3138,Tabla_Indicador_Gestion4[#All],3,TRUE)</f>
        <v>Por Ejecutar</v>
      </c>
      <c r="R3138" s="229">
        <f>SUBTOTAL(9,$N$3134:$N3138)</f>
        <v>34</v>
      </c>
      <c r="S3138" s="230">
        <f>SUBTOTAL(9,$O$3134:$O3138)</f>
        <v>34</v>
      </c>
      <c r="T3138" s="231">
        <f>IFERROR(+Revisión_Avance_Periodo!$S3138/Revisión_Avance_Periodo!$R3138,0)</f>
        <v>1</v>
      </c>
      <c r="U3138" s="184"/>
      <c r="V3138" s="185"/>
      <c r="W3138" s="183"/>
      <c r="X3138" s="183"/>
      <c r="Y3138" s="183"/>
      <c r="Z3138" s="186"/>
      <c r="AA3138" s="187"/>
    </row>
    <row r="3139" spans="1:27" x14ac:dyDescent="0.25">
      <c r="A3139" s="94">
        <v>264</v>
      </c>
      <c r="B3139" s="96" t="str">
        <f>CONCATENATE(Revisión_Avance_Periodo!$C3139,";",Revisión_Avance_Periodo!$E3139,";",Revisión_Avance_Periodo!$I3139)</f>
        <v>OE1;PR_10;ACT_202</v>
      </c>
      <c r="C3139" s="180" t="s">
        <v>9</v>
      </c>
      <c r="D3139" s="181" t="str">
        <f>VLOOKUP(Revisión_Avance_Periodo!$C3139,Componentes_BD!$F$1:$G$5,2,FALSE)</f>
        <v>Fortalecer la Vigilancia.</v>
      </c>
      <c r="E3139" s="119" t="s">
        <v>12</v>
      </c>
      <c r="F3139" s="95">
        <v>11</v>
      </c>
      <c r="G3139" s="95" t="str">
        <f>VLOOKUP(Revisión_Avance_Periodo!$A3139,BD_Seguimiento_OAP_2019!$A$2:$G$294,7,FALSE)</f>
        <v>PAI</v>
      </c>
      <c r="H3139" s="95" t="str">
        <f>VLOOKUP(Revisión_Avance_Periodo!$A3139,BD_Seguimiento_OAP_2019!$A$2:$J$294,10,FALSE)</f>
        <v>PAI_09 - Mecanismos para la Transparencia y Acceso a la Información</v>
      </c>
      <c r="I3139" s="95" t="s">
        <v>1976</v>
      </c>
      <c r="J3139" s="95" t="str">
        <f>VLOOKUP(Revisión_Avance_Periodo!$I3139,BD_Seguimiento_OAP_2019!$L:$M,2,FALSE)</f>
        <v>Gestionar la publicación de las hojas de vida de los funcionarios de la SPT, en el aplicativo SIGEP</v>
      </c>
      <c r="K3139" s="119" t="s">
        <v>8</v>
      </c>
      <c r="L3139" s="172">
        <v>4.4642857142857152E-4</v>
      </c>
      <c r="M3139" s="182" t="s">
        <v>109</v>
      </c>
      <c r="N3139" s="207">
        <f>INDEX(BD_Seguimiento_OAP_2019!$AH$3:$AS$294,MATCH(Revisión_Avance_Periodo!$I3139,BD_Seguimiento_OAP_2019!$L$3:$L$294,0),MATCH(Revisión_Avance_Periodo!$M3139,BD_Seguimiento_OAP_2019!$AH$2:$AS$2,0))</f>
        <v>37</v>
      </c>
      <c r="O3139" s="190">
        <f>INDEX(BD_Seguimiento_OAP_2019!$AV$3:$BG$294,MATCH(Revisión_Avance_Periodo!$I3139,BD_Seguimiento_OAP_2019!$L$3:$L$294,0),MATCH(Revisión_Avance_Periodo!$M3139,BD_Seguimiento_OAP_2019!$AV$2:$BG$2,0))</f>
        <v>37</v>
      </c>
      <c r="P3139" s="188">
        <f t="shared" si="601"/>
        <v>1</v>
      </c>
      <c r="Q3139" s="182" t="str">
        <f>VLOOKUP(P3139,Tabla_Indicador_Gestion4[#All],3,TRUE)</f>
        <v>Culminada</v>
      </c>
      <c r="R3139" s="229">
        <f>SUBTOTAL(9,$N$3134:$N3139)</f>
        <v>71</v>
      </c>
      <c r="S3139" s="230">
        <f>SUBTOTAL(9,$O$3134:$O3139)</f>
        <v>71</v>
      </c>
      <c r="T3139" s="231">
        <f>IFERROR(+Revisión_Avance_Periodo!$S3139/Revisión_Avance_Periodo!$R3139,0)</f>
        <v>1</v>
      </c>
      <c r="U3139" s="184"/>
      <c r="V3139" s="185"/>
      <c r="W3139" s="183"/>
      <c r="X3139" s="183"/>
      <c r="Y3139" s="183"/>
      <c r="Z3139" s="186"/>
      <c r="AA3139" s="187"/>
    </row>
    <row r="3140" spans="1:27" x14ac:dyDescent="0.25">
      <c r="A3140" s="88">
        <v>264</v>
      </c>
      <c r="B3140" s="91" t="str">
        <f>CONCATENATE(Revisión_Avance_Periodo!$C3140,";",Revisión_Avance_Periodo!$E3140,";",Revisión_Avance_Periodo!$I3140)</f>
        <v>OE1;PR_10;ACT_202</v>
      </c>
      <c r="C3140" s="170" t="s">
        <v>9</v>
      </c>
      <c r="D3140" s="171" t="str">
        <f>VLOOKUP(Revisión_Avance_Periodo!$C3140,Componentes_BD!$F$1:$G$5,2,FALSE)</f>
        <v>Fortalecer la Vigilancia.</v>
      </c>
      <c r="E3140" s="106" t="s">
        <v>12</v>
      </c>
      <c r="F3140" s="89">
        <v>11</v>
      </c>
      <c r="G3140" s="89" t="str">
        <f>VLOOKUP(Revisión_Avance_Periodo!$A3140,BD_Seguimiento_OAP_2019!$A$2:$G$294,7,FALSE)</f>
        <v>PAI</v>
      </c>
      <c r="H3140" s="89" t="str">
        <f>VLOOKUP(Revisión_Avance_Periodo!$A3140,BD_Seguimiento_OAP_2019!$A$2:$J$294,10,FALSE)</f>
        <v>PAI_09 - Mecanismos para la Transparencia y Acceso a la Información</v>
      </c>
      <c r="I3140" s="89" t="s">
        <v>1976</v>
      </c>
      <c r="J3140" s="89" t="str">
        <f>VLOOKUP(Revisión_Avance_Periodo!$I3140,BD_Seguimiento_OAP_2019!$L:$M,2,FALSE)</f>
        <v>Gestionar la publicación de las hojas de vida de los funcionarios de la SPT, en el aplicativo SIGEP</v>
      </c>
      <c r="K3140" s="106" t="s">
        <v>8</v>
      </c>
      <c r="L3140" s="172">
        <v>4.4642857142857152E-4</v>
      </c>
      <c r="M3140" s="173" t="s">
        <v>110</v>
      </c>
      <c r="N3140" s="190">
        <f>INDEX(BD_Seguimiento_OAP_2019!$AH$3:$AS$294,MATCH(Revisión_Avance_Periodo!$I3140,BD_Seguimiento_OAP_2019!$L$3:$L$294,0),MATCH(Revisión_Avance_Periodo!$M3140,BD_Seguimiento_OAP_2019!$AH$2:$AS$2,0))</f>
        <v>0</v>
      </c>
      <c r="O3140" s="190">
        <f>INDEX(BD_Seguimiento_OAP_2019!$AV$3:$BG$294,MATCH(Revisión_Avance_Periodo!$I3140,BD_Seguimiento_OAP_2019!$L$3:$L$294,0),MATCH(Revisión_Avance_Periodo!$M3140,BD_Seguimiento_OAP_2019!$AV$2:$BG$2,0))</f>
        <v>0</v>
      </c>
      <c r="P3140" s="175">
        <f t="shared" si="610"/>
        <v>0</v>
      </c>
      <c r="Q3140" s="173" t="str">
        <f>VLOOKUP(P3140,Tabla_Indicador_Gestion4[#All],3,TRUE)</f>
        <v>Por Ejecutar</v>
      </c>
      <c r="R3140" s="229">
        <f>SUBTOTAL(9,$N$3134:$N3140)</f>
        <v>71</v>
      </c>
      <c r="S3140" s="230">
        <f>SUBTOTAL(9,$O$3134:$O3140)</f>
        <v>71</v>
      </c>
      <c r="T3140" s="231">
        <f>IFERROR(+Revisión_Avance_Periodo!$S3140/Revisión_Avance_Periodo!$R3140,0)</f>
        <v>1</v>
      </c>
      <c r="U3140" s="184"/>
      <c r="V3140" s="185"/>
      <c r="W3140" s="183"/>
      <c r="X3140" s="183"/>
      <c r="Y3140" s="183"/>
      <c r="Z3140" s="186"/>
      <c r="AA3140" s="187"/>
    </row>
    <row r="3141" spans="1:27" x14ac:dyDescent="0.25">
      <c r="A3141" s="94">
        <v>264</v>
      </c>
      <c r="B3141" s="96" t="str">
        <f>CONCATENATE(Revisión_Avance_Periodo!$C3141,";",Revisión_Avance_Periodo!$E3141,";",Revisión_Avance_Periodo!$I3141)</f>
        <v>OE1;PR_10;ACT_202</v>
      </c>
      <c r="C3141" s="180" t="s">
        <v>9</v>
      </c>
      <c r="D3141" s="181" t="str">
        <f>VLOOKUP(Revisión_Avance_Periodo!$C3141,Componentes_BD!$F$1:$G$5,2,FALSE)</f>
        <v>Fortalecer la Vigilancia.</v>
      </c>
      <c r="E3141" s="119" t="s">
        <v>12</v>
      </c>
      <c r="F3141" s="95">
        <v>11</v>
      </c>
      <c r="G3141" s="95" t="str">
        <f>VLOOKUP(Revisión_Avance_Periodo!$A3141,BD_Seguimiento_OAP_2019!$A$2:$G$294,7,FALSE)</f>
        <v>PAI</v>
      </c>
      <c r="H3141" s="95" t="str">
        <f>VLOOKUP(Revisión_Avance_Periodo!$A3141,BD_Seguimiento_OAP_2019!$A$2:$J$294,10,FALSE)</f>
        <v>PAI_09 - Mecanismos para la Transparencia y Acceso a la Información</v>
      </c>
      <c r="I3141" s="95" t="s">
        <v>1976</v>
      </c>
      <c r="J3141" s="95" t="str">
        <f>VLOOKUP(Revisión_Avance_Periodo!$I3141,BD_Seguimiento_OAP_2019!$L:$M,2,FALSE)</f>
        <v>Gestionar la publicación de las hojas de vida de los funcionarios de la SPT, en el aplicativo SIGEP</v>
      </c>
      <c r="K3141" s="119" t="s">
        <v>8</v>
      </c>
      <c r="L3141" s="172">
        <v>4.4642857142857152E-4</v>
      </c>
      <c r="M3141" s="182" t="s">
        <v>111</v>
      </c>
      <c r="N3141" s="190">
        <f>INDEX(BD_Seguimiento_OAP_2019!$AH$3:$AS$294,MATCH(Revisión_Avance_Periodo!$I3141,BD_Seguimiento_OAP_2019!$L$3:$L$294,0),MATCH(Revisión_Avance_Periodo!$M3141,BD_Seguimiento_OAP_2019!$AH$2:$AS$2,0))</f>
        <v>0</v>
      </c>
      <c r="O3141" s="190">
        <f>INDEX(BD_Seguimiento_OAP_2019!$AV$3:$BG$294,MATCH(Revisión_Avance_Periodo!$I3141,BD_Seguimiento_OAP_2019!$L$3:$L$294,0),MATCH(Revisión_Avance_Periodo!$M3141,BD_Seguimiento_OAP_2019!$AV$2:$BG$2,0))</f>
        <v>0</v>
      </c>
      <c r="P3141" s="175">
        <f t="shared" si="610"/>
        <v>0</v>
      </c>
      <c r="Q3141" s="182" t="str">
        <f>VLOOKUP(P3141,Tabla_Indicador_Gestion4[#All],3,TRUE)</f>
        <v>Por Ejecutar</v>
      </c>
      <c r="R3141" s="229">
        <f>SUBTOTAL(9,$N$3134:$N3141)</f>
        <v>71</v>
      </c>
      <c r="S3141" s="230">
        <f>SUBTOTAL(9,$O$3134:$O3141)</f>
        <v>71</v>
      </c>
      <c r="T3141" s="231">
        <f>IFERROR(+Revisión_Avance_Periodo!$S3141/Revisión_Avance_Periodo!$R3141,0)</f>
        <v>1</v>
      </c>
      <c r="U3141" s="184"/>
      <c r="V3141" s="185"/>
      <c r="W3141" s="183"/>
      <c r="X3141" s="183"/>
      <c r="Y3141" s="183"/>
      <c r="Z3141" s="186"/>
      <c r="AA3141" s="187"/>
    </row>
    <row r="3142" spans="1:27" x14ac:dyDescent="0.25">
      <c r="A3142" s="88">
        <v>264</v>
      </c>
      <c r="B3142" s="91" t="str">
        <f>CONCATENATE(Revisión_Avance_Periodo!$C3142,";",Revisión_Avance_Periodo!$E3142,";",Revisión_Avance_Periodo!$I3142)</f>
        <v>OE1;PR_10;ACT_202</v>
      </c>
      <c r="C3142" s="170" t="s">
        <v>9</v>
      </c>
      <c r="D3142" s="171" t="str">
        <f>VLOOKUP(Revisión_Avance_Periodo!$C3142,Componentes_BD!$F$1:$G$5,2,FALSE)</f>
        <v>Fortalecer la Vigilancia.</v>
      </c>
      <c r="E3142" s="106" t="s">
        <v>12</v>
      </c>
      <c r="F3142" s="89">
        <v>11</v>
      </c>
      <c r="G3142" s="89" t="str">
        <f>VLOOKUP(Revisión_Avance_Periodo!$A3142,BD_Seguimiento_OAP_2019!$A$2:$G$294,7,FALSE)</f>
        <v>PAI</v>
      </c>
      <c r="H3142" s="89" t="str">
        <f>VLOOKUP(Revisión_Avance_Periodo!$A3142,BD_Seguimiento_OAP_2019!$A$2:$J$294,10,FALSE)</f>
        <v>PAI_09 - Mecanismos para la Transparencia y Acceso a la Información</v>
      </c>
      <c r="I3142" s="89" t="s">
        <v>1976</v>
      </c>
      <c r="J3142" s="89" t="str">
        <f>VLOOKUP(Revisión_Avance_Periodo!$I3142,BD_Seguimiento_OAP_2019!$L:$M,2,FALSE)</f>
        <v>Gestionar la publicación de las hojas de vida de los funcionarios de la SPT, en el aplicativo SIGEP</v>
      </c>
      <c r="K3142" s="106" t="s">
        <v>8</v>
      </c>
      <c r="L3142" s="172">
        <v>4.4642857142857152E-4</v>
      </c>
      <c r="M3142" s="173" t="s">
        <v>112</v>
      </c>
      <c r="N3142" s="190">
        <f>INDEX(BD_Seguimiento_OAP_2019!$AH$3:$AS$294,MATCH(Revisión_Avance_Periodo!$I3142,BD_Seguimiento_OAP_2019!$L$3:$L$294,0),MATCH(Revisión_Avance_Periodo!$M3142,BD_Seguimiento_OAP_2019!$AH$2:$AS$2,0))</f>
        <v>0</v>
      </c>
      <c r="O3142" s="190">
        <f>INDEX(BD_Seguimiento_OAP_2019!$AV$3:$BG$294,MATCH(Revisión_Avance_Periodo!$I3142,BD_Seguimiento_OAP_2019!$L$3:$L$294,0),MATCH(Revisión_Avance_Periodo!$M3142,BD_Seguimiento_OAP_2019!$AV$2:$BG$2,0))</f>
        <v>0</v>
      </c>
      <c r="P3142" s="175">
        <f t="shared" si="610"/>
        <v>0</v>
      </c>
      <c r="Q3142" s="173" t="str">
        <f>VLOOKUP(P3142,Tabla_Indicador_Gestion4[#All],3,TRUE)</f>
        <v>Por Ejecutar</v>
      </c>
      <c r="R3142" s="229">
        <f>SUBTOTAL(9,$N$3134:$N3142)</f>
        <v>71</v>
      </c>
      <c r="S3142" s="230">
        <f>SUBTOTAL(9,$O$3134:$O3142)</f>
        <v>71</v>
      </c>
      <c r="T3142" s="231">
        <f>IFERROR(+Revisión_Avance_Periodo!$S3142/Revisión_Avance_Periodo!$R3142,0)</f>
        <v>1</v>
      </c>
      <c r="U3142" s="184"/>
      <c r="V3142" s="185"/>
      <c r="W3142" s="183"/>
      <c r="X3142" s="183"/>
      <c r="Y3142" s="183"/>
      <c r="Z3142" s="186"/>
      <c r="AA3142" s="187"/>
    </row>
    <row r="3143" spans="1:27" x14ac:dyDescent="0.25">
      <c r="A3143" s="94">
        <v>264</v>
      </c>
      <c r="B3143" s="96" t="str">
        <f>CONCATENATE(Revisión_Avance_Periodo!$C3143,";",Revisión_Avance_Periodo!$E3143,";",Revisión_Avance_Periodo!$I3143)</f>
        <v>OE1;PR_10;ACT_202</v>
      </c>
      <c r="C3143" s="180" t="s">
        <v>9</v>
      </c>
      <c r="D3143" s="181" t="str">
        <f>VLOOKUP(Revisión_Avance_Periodo!$C3143,Componentes_BD!$F$1:$G$5,2,FALSE)</f>
        <v>Fortalecer la Vigilancia.</v>
      </c>
      <c r="E3143" s="119" t="s">
        <v>12</v>
      </c>
      <c r="F3143" s="95">
        <v>11</v>
      </c>
      <c r="G3143" s="95" t="str">
        <f>VLOOKUP(Revisión_Avance_Periodo!$A3143,BD_Seguimiento_OAP_2019!$A$2:$G$294,7,FALSE)</f>
        <v>PAI</v>
      </c>
      <c r="H3143" s="95" t="str">
        <f>VLOOKUP(Revisión_Avance_Periodo!$A3143,BD_Seguimiento_OAP_2019!$A$2:$J$294,10,FALSE)</f>
        <v>PAI_09 - Mecanismos para la Transparencia y Acceso a la Información</v>
      </c>
      <c r="I3143" s="95" t="s">
        <v>1976</v>
      </c>
      <c r="J3143" s="95" t="str">
        <f>VLOOKUP(Revisión_Avance_Periodo!$I3143,BD_Seguimiento_OAP_2019!$L:$M,2,FALSE)</f>
        <v>Gestionar la publicación de las hojas de vida de los funcionarios de la SPT, en el aplicativo SIGEP</v>
      </c>
      <c r="K3143" s="119" t="s">
        <v>8</v>
      </c>
      <c r="L3143" s="172">
        <v>4.4642857142857152E-4</v>
      </c>
      <c r="M3143" s="182" t="s">
        <v>113</v>
      </c>
      <c r="N3143" s="190">
        <f>INDEX(BD_Seguimiento_OAP_2019!$AH$3:$AS$294,MATCH(Revisión_Avance_Periodo!$I3143,BD_Seguimiento_OAP_2019!$L$3:$L$294,0),MATCH(Revisión_Avance_Periodo!$M3143,BD_Seguimiento_OAP_2019!$AH$2:$AS$2,0))</f>
        <v>0</v>
      </c>
      <c r="O3143" s="190">
        <f>INDEX(BD_Seguimiento_OAP_2019!$AV$3:$BG$294,MATCH(Revisión_Avance_Periodo!$I3143,BD_Seguimiento_OAP_2019!$L$3:$L$294,0),MATCH(Revisión_Avance_Periodo!$M3143,BD_Seguimiento_OAP_2019!$AV$2:$BG$2,0))</f>
        <v>0</v>
      </c>
      <c r="P3143" s="175">
        <f t="shared" si="610"/>
        <v>0</v>
      </c>
      <c r="Q3143" s="182" t="str">
        <f>VLOOKUP(P3143,Tabla_Indicador_Gestion4[#All],3,TRUE)</f>
        <v>Por Ejecutar</v>
      </c>
      <c r="R3143" s="229">
        <f>SUBTOTAL(9,$N$3134:$N3143)</f>
        <v>71</v>
      </c>
      <c r="S3143" s="230">
        <f>SUBTOTAL(9,$O$3134:$O3143)</f>
        <v>71</v>
      </c>
      <c r="T3143" s="231">
        <f>IFERROR(+Revisión_Avance_Periodo!$S3143/Revisión_Avance_Periodo!$R3143,0)</f>
        <v>1</v>
      </c>
      <c r="U3143" s="184"/>
      <c r="V3143" s="185"/>
      <c r="W3143" s="183"/>
      <c r="X3143" s="183"/>
      <c r="Y3143" s="183"/>
      <c r="Z3143" s="186"/>
      <c r="AA3143" s="187"/>
    </row>
    <row r="3144" spans="1:27" x14ac:dyDescent="0.25">
      <c r="A3144" s="88">
        <v>264</v>
      </c>
      <c r="B3144" s="91" t="str">
        <f>CONCATENATE(Revisión_Avance_Periodo!$C3144,";",Revisión_Avance_Periodo!$E3144,";",Revisión_Avance_Periodo!$I3144)</f>
        <v>OE1;PR_10;ACT_202</v>
      </c>
      <c r="C3144" s="170" t="s">
        <v>9</v>
      </c>
      <c r="D3144" s="171" t="str">
        <f>VLOOKUP(Revisión_Avance_Periodo!$C3144,Componentes_BD!$F$1:$G$5,2,FALSE)</f>
        <v>Fortalecer la Vigilancia.</v>
      </c>
      <c r="E3144" s="106" t="s">
        <v>12</v>
      </c>
      <c r="F3144" s="89">
        <v>11</v>
      </c>
      <c r="G3144" s="89" t="str">
        <f>VLOOKUP(Revisión_Avance_Periodo!$A3144,BD_Seguimiento_OAP_2019!$A$2:$G$294,7,FALSE)</f>
        <v>PAI</v>
      </c>
      <c r="H3144" s="89" t="str">
        <f>VLOOKUP(Revisión_Avance_Periodo!$A3144,BD_Seguimiento_OAP_2019!$A$2:$J$294,10,FALSE)</f>
        <v>PAI_09 - Mecanismos para la Transparencia y Acceso a la Información</v>
      </c>
      <c r="I3144" s="89" t="s">
        <v>1976</v>
      </c>
      <c r="J3144" s="89" t="str">
        <f>VLOOKUP(Revisión_Avance_Periodo!$I3144,BD_Seguimiento_OAP_2019!$L:$M,2,FALSE)</f>
        <v>Gestionar la publicación de las hojas de vida de los funcionarios de la SPT, en el aplicativo SIGEP</v>
      </c>
      <c r="K3144" s="106" t="s">
        <v>8</v>
      </c>
      <c r="L3144" s="172">
        <v>4.4642857142857152E-4</v>
      </c>
      <c r="M3144" s="173" t="s">
        <v>114</v>
      </c>
      <c r="N3144" s="190">
        <f>INDEX(BD_Seguimiento_OAP_2019!$AH$3:$AS$294,MATCH(Revisión_Avance_Periodo!$I3144,BD_Seguimiento_OAP_2019!$L$3:$L$294,0),MATCH(Revisión_Avance_Periodo!$M3144,BD_Seguimiento_OAP_2019!$AH$2:$AS$2,0))</f>
        <v>0</v>
      </c>
      <c r="O3144" s="190">
        <f>INDEX(BD_Seguimiento_OAP_2019!$AV$3:$BG$294,MATCH(Revisión_Avance_Periodo!$I3144,BD_Seguimiento_OAP_2019!$L$3:$L$294,0),MATCH(Revisión_Avance_Periodo!$M3144,BD_Seguimiento_OAP_2019!$AV$2:$BG$2,0))</f>
        <v>0</v>
      </c>
      <c r="P3144" s="175">
        <f t="shared" si="610"/>
        <v>0</v>
      </c>
      <c r="Q3144" s="173" t="str">
        <f>VLOOKUP(P3144,Tabla_Indicador_Gestion4[#All],3,TRUE)</f>
        <v>Por Ejecutar</v>
      </c>
      <c r="R3144" s="229">
        <f>SUBTOTAL(9,$N$3134:$N3144)</f>
        <v>71</v>
      </c>
      <c r="S3144" s="230">
        <f>SUBTOTAL(9,$O$3134:$O3144)</f>
        <v>71</v>
      </c>
      <c r="T3144" s="231">
        <f>IFERROR(+Revisión_Avance_Periodo!$S3144/Revisión_Avance_Periodo!$R3144,0)</f>
        <v>1</v>
      </c>
      <c r="U3144" s="184"/>
      <c r="V3144" s="185"/>
      <c r="W3144" s="183"/>
      <c r="X3144" s="183"/>
      <c r="Y3144" s="183"/>
      <c r="Z3144" s="186"/>
      <c r="AA3144" s="187"/>
    </row>
    <row r="3145" spans="1:27" ht="15.75" thickBot="1" x14ac:dyDescent="0.3">
      <c r="A3145" s="94">
        <v>264</v>
      </c>
      <c r="B3145" s="96" t="str">
        <f>CONCATENATE(Revisión_Avance_Periodo!$C3145,";",Revisión_Avance_Periodo!$E3145,";",Revisión_Avance_Periodo!$I3145)</f>
        <v>OE1;PR_10;ACT_202</v>
      </c>
      <c r="C3145" s="180" t="s">
        <v>9</v>
      </c>
      <c r="D3145" s="181" t="str">
        <f>VLOOKUP(Revisión_Avance_Periodo!$C3145,Componentes_BD!$F$1:$G$5,2,FALSE)</f>
        <v>Fortalecer la Vigilancia.</v>
      </c>
      <c r="E3145" s="119" t="s">
        <v>12</v>
      </c>
      <c r="F3145" s="95">
        <v>11</v>
      </c>
      <c r="G3145" s="95" t="str">
        <f>VLOOKUP(Revisión_Avance_Periodo!$A3145,BD_Seguimiento_OAP_2019!$A$2:$G$294,7,FALSE)</f>
        <v>PAI</v>
      </c>
      <c r="H3145" s="95" t="str">
        <f>VLOOKUP(Revisión_Avance_Periodo!$A3145,BD_Seguimiento_OAP_2019!$A$2:$J$294,10,FALSE)</f>
        <v>PAI_09 - Mecanismos para la Transparencia y Acceso a la Información</v>
      </c>
      <c r="I3145" s="95" t="s">
        <v>1976</v>
      </c>
      <c r="J3145" s="95" t="str">
        <f>VLOOKUP(Revisión_Avance_Periodo!$I3145,BD_Seguimiento_OAP_2019!$L:$M,2,FALSE)</f>
        <v>Gestionar la publicación de las hojas de vida de los funcionarios de la SPT, en el aplicativo SIGEP</v>
      </c>
      <c r="K3145" s="119" t="s">
        <v>8</v>
      </c>
      <c r="L3145" s="172">
        <v>4.4642857142857152E-4</v>
      </c>
      <c r="M3145" s="182" t="s">
        <v>115</v>
      </c>
      <c r="N3145" s="190">
        <f>INDEX(BD_Seguimiento_OAP_2019!$AH$3:$AS$294,MATCH(Revisión_Avance_Periodo!$I3145,BD_Seguimiento_OAP_2019!$L$3:$L$294,0),MATCH(Revisión_Avance_Periodo!$M3145,BD_Seguimiento_OAP_2019!$AH$2:$AS$2,0))</f>
        <v>0</v>
      </c>
      <c r="O3145" s="190">
        <f>INDEX(BD_Seguimiento_OAP_2019!$AV$3:$BG$294,MATCH(Revisión_Avance_Periodo!$I3145,BD_Seguimiento_OAP_2019!$L$3:$L$294,0),MATCH(Revisión_Avance_Periodo!$M3145,BD_Seguimiento_OAP_2019!$AV$2:$BG$2,0))</f>
        <v>0</v>
      </c>
      <c r="P3145" s="175">
        <f t="shared" si="610"/>
        <v>0</v>
      </c>
      <c r="Q3145" s="182" t="str">
        <f>VLOOKUP(P3145,Tabla_Indicador_Gestion4[#All],3,TRUE)</f>
        <v>Por Ejecutar</v>
      </c>
      <c r="R3145" s="229">
        <f>SUBTOTAL(9,$N$3134:$N3145)</f>
        <v>71</v>
      </c>
      <c r="S3145" s="230">
        <f>SUBTOTAL(9,$O$3134:$O3145)</f>
        <v>71</v>
      </c>
      <c r="T3145" s="231">
        <f>IFERROR(+Revisión_Avance_Periodo!$S3145/Revisión_Avance_Periodo!$R3145,0)</f>
        <v>1</v>
      </c>
      <c r="U3145" s="184"/>
      <c r="V3145" s="185"/>
      <c r="W3145" s="183"/>
      <c r="X3145" s="183"/>
      <c r="Y3145" s="183"/>
      <c r="Z3145" s="186"/>
      <c r="AA3145" s="187"/>
    </row>
    <row r="3146" spans="1:27" x14ac:dyDescent="0.25">
      <c r="A3146" s="88">
        <v>265</v>
      </c>
      <c r="B3146" s="91" t="str">
        <f>CONCATENATE(Revisión_Avance_Periodo!$C3146,";",Revisión_Avance_Periodo!$E3146,";",Revisión_Avance_Periodo!$I3146)</f>
        <v>OE1;PR_10;ACT_77</v>
      </c>
      <c r="C3146" s="170" t="s">
        <v>9</v>
      </c>
      <c r="D3146" s="171" t="str">
        <f>VLOOKUP(Revisión_Avance_Periodo!$C3146,Componentes_BD!$F$1:$G$5,2,FALSE)</f>
        <v>Fortalecer la Vigilancia.</v>
      </c>
      <c r="E3146" s="106" t="s">
        <v>12</v>
      </c>
      <c r="F3146" s="89">
        <v>11</v>
      </c>
      <c r="G3146" s="89" t="str">
        <f>VLOOKUP(Revisión_Avance_Periodo!$A3146,BD_Seguimiento_OAP_2019!$A$2:$G$294,7,FALSE)</f>
        <v>PAI</v>
      </c>
      <c r="H3146" s="89" t="str">
        <f>VLOOKUP(Revisión_Avance_Periodo!$A3146,BD_Seguimiento_OAP_2019!$A$2:$J$294,10,FALSE)</f>
        <v>PAI_09 - Mecanismos para la Transparencia y Acceso a la Información</v>
      </c>
      <c r="I3146" s="89" t="s">
        <v>1987</v>
      </c>
      <c r="J3146" s="89" t="str">
        <f>VLOOKUP(Revisión_Avance_Periodo!$I3146,BD_Seguimiento_OAP_2019!$L:$M,2,FALSE)</f>
        <v>Desarrollar actividades de sensibilización dirigidas a las diferentes dependencias de la Entidad, sobre la elaboración de las respuestas a las solicitudes de la ciudadanía.</v>
      </c>
      <c r="K3146" s="106" t="s">
        <v>58</v>
      </c>
      <c r="L3146" s="172">
        <v>4.4642857142857152E-4</v>
      </c>
      <c r="M3146" s="173" t="s">
        <v>104</v>
      </c>
      <c r="N3146" s="174">
        <f>INDEX(BD_Seguimiento_OAP_2019!$AH$3:$AS$294,MATCH(Revisión_Avance_Periodo!$I3146,BD_Seguimiento_OAP_2019!$L$3:$L$294,0),MATCH(Revisión_Avance_Periodo!$M3146,BD_Seguimiento_OAP_2019!$AH$2:$AS$2,0))</f>
        <v>0</v>
      </c>
      <c r="O3146" s="174">
        <f>INDEX(BD_Seguimiento_OAP_2019!$AV$3:$BG$294,MATCH(Revisión_Avance_Periodo!$I3146,BD_Seguimiento_OAP_2019!$L$3:$L$294,0),MATCH(Revisión_Avance_Periodo!$M3146,BD_Seguimiento_OAP_2019!$AV$2:$BG$2,0))</f>
        <v>0</v>
      </c>
      <c r="P3146" s="175">
        <f t="shared" si="610"/>
        <v>0</v>
      </c>
      <c r="Q3146" s="173" t="str">
        <f>VLOOKUP(P3146,Tabla_Indicador_Gestion4[#All],3,TRUE)</f>
        <v>Por Ejecutar</v>
      </c>
      <c r="R3146" s="213">
        <f>SUBTOTAL(9,$N$3146:$N3146)</f>
        <v>0</v>
      </c>
      <c r="S3146" s="234">
        <f>SUBTOTAL(9,$O$3146:$O3146)</f>
        <v>0</v>
      </c>
      <c r="T3146" s="234">
        <f>IFERROR(+Revisión_Avance_Periodo!$S3146/Revisión_Avance_Periodo!$R3146,0)</f>
        <v>0</v>
      </c>
      <c r="U3146" s="177">
        <f>SUBTOTAL(9,N3146:N3157)</f>
        <v>0.99990000000000001</v>
      </c>
      <c r="V3146" s="176">
        <f>SUBTOTAL(9,O3146:O3157)</f>
        <v>0</v>
      </c>
      <c r="W3146" s="176">
        <f t="shared" ref="W3146" si="611">+V3146/U3146</f>
        <v>0</v>
      </c>
      <c r="X3146" s="176"/>
      <c r="Y3146" s="176">
        <f>100%-Revisión_Avance_Periodo!$W3146</f>
        <v>1</v>
      </c>
      <c r="Z3146" s="178" t="str">
        <f>VLOOKUP(W3146,Tabla_Indicador_Gestion4[],3,TRUE)</f>
        <v>Por Ejecutar</v>
      </c>
      <c r="AA3146" s="179">
        <f>Revisión_Avance_Periodo!$W3146*Revisión_Avance_Periodo!$L3146</f>
        <v>0</v>
      </c>
    </row>
    <row r="3147" spans="1:27" x14ac:dyDescent="0.25">
      <c r="A3147" s="94">
        <v>265</v>
      </c>
      <c r="B3147" s="96" t="str">
        <f>CONCATENATE(Revisión_Avance_Periodo!$C3147,";",Revisión_Avance_Periodo!$E3147,";",Revisión_Avance_Periodo!$I3147)</f>
        <v>OE1;PR_10;ACT_77</v>
      </c>
      <c r="C3147" s="180" t="s">
        <v>9</v>
      </c>
      <c r="D3147" s="181" t="str">
        <f>VLOOKUP(Revisión_Avance_Periodo!$C3147,Componentes_BD!$F$1:$G$5,2,FALSE)</f>
        <v>Fortalecer la Vigilancia.</v>
      </c>
      <c r="E3147" s="119" t="s">
        <v>12</v>
      </c>
      <c r="F3147" s="95">
        <v>11</v>
      </c>
      <c r="G3147" s="95" t="str">
        <f>VLOOKUP(Revisión_Avance_Periodo!$A3147,BD_Seguimiento_OAP_2019!$A$2:$G$294,7,FALSE)</f>
        <v>PAI</v>
      </c>
      <c r="H3147" s="95" t="str">
        <f>VLOOKUP(Revisión_Avance_Periodo!$A3147,BD_Seguimiento_OAP_2019!$A$2:$J$294,10,FALSE)</f>
        <v>PAI_09 - Mecanismos para la Transparencia y Acceso a la Información</v>
      </c>
      <c r="I3147" s="95" t="s">
        <v>1987</v>
      </c>
      <c r="J3147" s="95" t="str">
        <f>VLOOKUP(Revisión_Avance_Periodo!$I3147,BD_Seguimiento_OAP_2019!$L:$M,2,FALSE)</f>
        <v>Desarrollar actividades de sensibilización dirigidas a las diferentes dependencias de la Entidad, sobre la elaboración de las respuestas a las solicitudes de la ciudadanía.</v>
      </c>
      <c r="K3147" s="119" t="s">
        <v>58</v>
      </c>
      <c r="L3147" s="172">
        <v>4.4642857142857152E-4</v>
      </c>
      <c r="M3147" s="182" t="s">
        <v>105</v>
      </c>
      <c r="N3147" s="174">
        <f>INDEX(BD_Seguimiento_OAP_2019!$AH$3:$AS$294,MATCH(Revisión_Avance_Periodo!$I3147,BD_Seguimiento_OAP_2019!$L$3:$L$294,0),MATCH(Revisión_Avance_Periodo!$M3147,BD_Seguimiento_OAP_2019!$AH$2:$AS$2,0))</f>
        <v>0</v>
      </c>
      <c r="O3147" s="174">
        <f>INDEX(BD_Seguimiento_OAP_2019!$AV$3:$BG$294,MATCH(Revisión_Avance_Periodo!$I3147,BD_Seguimiento_OAP_2019!$L$3:$L$294,0),MATCH(Revisión_Avance_Periodo!$M3147,BD_Seguimiento_OAP_2019!$AV$2:$BG$2,0))</f>
        <v>0</v>
      </c>
      <c r="P3147" s="175">
        <f t="shared" si="610"/>
        <v>0</v>
      </c>
      <c r="Q3147" s="182" t="str">
        <f>VLOOKUP(P3147,Tabla_Indicador_Gestion4[#All],3,TRUE)</f>
        <v>Por Ejecutar</v>
      </c>
      <c r="R3147" s="215">
        <f>SUBTOTAL(9,$N$3146:$N3147)</f>
        <v>0</v>
      </c>
      <c r="S3147" s="231">
        <f>SUBTOTAL(9,$O$3146:$O3147)</f>
        <v>0</v>
      </c>
      <c r="T3147" s="231">
        <f>IFERROR(+Revisión_Avance_Periodo!$S3147/Revisión_Avance_Periodo!$R3147,0)</f>
        <v>0</v>
      </c>
      <c r="U3147" s="184"/>
      <c r="V3147" s="185"/>
      <c r="W3147" s="183"/>
      <c r="X3147" s="183"/>
      <c r="Y3147" s="183"/>
      <c r="Z3147" s="186"/>
      <c r="AA3147" s="187"/>
    </row>
    <row r="3148" spans="1:27" x14ac:dyDescent="0.25">
      <c r="A3148" s="88">
        <v>265</v>
      </c>
      <c r="B3148" s="91" t="str">
        <f>CONCATENATE(Revisión_Avance_Periodo!$C3148,";",Revisión_Avance_Periodo!$E3148,";",Revisión_Avance_Periodo!$I3148)</f>
        <v>OE1;PR_10;ACT_77</v>
      </c>
      <c r="C3148" s="170" t="s">
        <v>9</v>
      </c>
      <c r="D3148" s="171" t="str">
        <f>VLOOKUP(Revisión_Avance_Periodo!$C3148,Componentes_BD!$F$1:$G$5,2,FALSE)</f>
        <v>Fortalecer la Vigilancia.</v>
      </c>
      <c r="E3148" s="106" t="s">
        <v>12</v>
      </c>
      <c r="F3148" s="89">
        <v>11</v>
      </c>
      <c r="G3148" s="89" t="str">
        <f>VLOOKUP(Revisión_Avance_Periodo!$A3148,BD_Seguimiento_OAP_2019!$A$2:$G$294,7,FALSE)</f>
        <v>PAI</v>
      </c>
      <c r="H3148" s="89" t="str">
        <f>VLOOKUP(Revisión_Avance_Periodo!$A3148,BD_Seguimiento_OAP_2019!$A$2:$J$294,10,FALSE)</f>
        <v>PAI_09 - Mecanismos para la Transparencia y Acceso a la Información</v>
      </c>
      <c r="I3148" s="89" t="s">
        <v>1987</v>
      </c>
      <c r="J3148" s="89" t="str">
        <f>VLOOKUP(Revisión_Avance_Periodo!$I3148,BD_Seguimiento_OAP_2019!$L:$M,2,FALSE)</f>
        <v>Desarrollar actividades de sensibilización dirigidas a las diferentes dependencias de la Entidad, sobre la elaboración de las respuestas a las solicitudes de la ciudadanía.</v>
      </c>
      <c r="K3148" s="106" t="s">
        <v>58</v>
      </c>
      <c r="L3148" s="172">
        <v>4.4642857142857152E-4</v>
      </c>
      <c r="M3148" s="173" t="s">
        <v>106</v>
      </c>
      <c r="N3148" s="174">
        <f>INDEX(BD_Seguimiento_OAP_2019!$AH$3:$AS$294,MATCH(Revisión_Avance_Periodo!$I3148,BD_Seguimiento_OAP_2019!$L$3:$L$294,0),MATCH(Revisión_Avance_Periodo!$M3148,BD_Seguimiento_OAP_2019!$AH$2:$AS$2,0))</f>
        <v>0</v>
      </c>
      <c r="O3148" s="174">
        <f>INDEX(BD_Seguimiento_OAP_2019!$AV$3:$BG$294,MATCH(Revisión_Avance_Periodo!$I3148,BD_Seguimiento_OAP_2019!$L$3:$L$294,0),MATCH(Revisión_Avance_Periodo!$M3148,BD_Seguimiento_OAP_2019!$AV$2:$BG$2,0))</f>
        <v>0</v>
      </c>
      <c r="P3148" s="175">
        <f t="shared" si="610"/>
        <v>0</v>
      </c>
      <c r="Q3148" s="173" t="str">
        <f>VLOOKUP(P3148,Tabla_Indicador_Gestion4[#All],3,TRUE)</f>
        <v>Por Ejecutar</v>
      </c>
      <c r="R3148" s="215">
        <f>SUBTOTAL(9,$N$3146:$N3148)</f>
        <v>0</v>
      </c>
      <c r="S3148" s="231">
        <f>SUBTOTAL(9,$O$3146:$O3148)</f>
        <v>0</v>
      </c>
      <c r="T3148" s="231">
        <f>IFERROR(+Revisión_Avance_Periodo!$S3148/Revisión_Avance_Periodo!$R3148,0)</f>
        <v>0</v>
      </c>
      <c r="U3148" s="184"/>
      <c r="V3148" s="185"/>
      <c r="W3148" s="183"/>
      <c r="X3148" s="183"/>
      <c r="Y3148" s="183"/>
      <c r="Z3148" s="186"/>
      <c r="AA3148" s="187"/>
    </row>
    <row r="3149" spans="1:27" x14ac:dyDescent="0.25">
      <c r="A3149" s="94">
        <v>265</v>
      </c>
      <c r="B3149" s="96" t="str">
        <f>CONCATENATE(Revisión_Avance_Periodo!$C3149,";",Revisión_Avance_Periodo!$E3149,";",Revisión_Avance_Periodo!$I3149)</f>
        <v>OE1;PR_10;ACT_77</v>
      </c>
      <c r="C3149" s="180" t="s">
        <v>9</v>
      </c>
      <c r="D3149" s="181" t="str">
        <f>VLOOKUP(Revisión_Avance_Periodo!$C3149,Componentes_BD!$F$1:$G$5,2,FALSE)</f>
        <v>Fortalecer la Vigilancia.</v>
      </c>
      <c r="E3149" s="119" t="s">
        <v>12</v>
      </c>
      <c r="F3149" s="95">
        <v>11</v>
      </c>
      <c r="G3149" s="95" t="str">
        <f>VLOOKUP(Revisión_Avance_Periodo!$A3149,BD_Seguimiento_OAP_2019!$A$2:$G$294,7,FALSE)</f>
        <v>PAI</v>
      </c>
      <c r="H3149" s="95" t="str">
        <f>VLOOKUP(Revisión_Avance_Periodo!$A3149,BD_Seguimiento_OAP_2019!$A$2:$J$294,10,FALSE)</f>
        <v>PAI_09 - Mecanismos para la Transparencia y Acceso a la Información</v>
      </c>
      <c r="I3149" s="95" t="s">
        <v>1987</v>
      </c>
      <c r="J3149" s="95" t="str">
        <f>VLOOKUP(Revisión_Avance_Periodo!$I3149,BD_Seguimiento_OAP_2019!$L:$M,2,FALSE)</f>
        <v>Desarrollar actividades de sensibilización dirigidas a las diferentes dependencias de la Entidad, sobre la elaboración de las respuestas a las solicitudes de la ciudadanía.</v>
      </c>
      <c r="K3149" s="119" t="s">
        <v>58</v>
      </c>
      <c r="L3149" s="172">
        <v>4.4642857142857152E-4</v>
      </c>
      <c r="M3149" s="182" t="s">
        <v>107</v>
      </c>
      <c r="N3149" s="174">
        <f>INDEX(BD_Seguimiento_OAP_2019!$AH$3:$AS$294,MATCH(Revisión_Avance_Periodo!$I3149,BD_Seguimiento_OAP_2019!$L$3:$L$294,0),MATCH(Revisión_Avance_Periodo!$M3149,BD_Seguimiento_OAP_2019!$AH$2:$AS$2,0))</f>
        <v>0</v>
      </c>
      <c r="O3149" s="174">
        <f>INDEX(BD_Seguimiento_OAP_2019!$AV$3:$BG$294,MATCH(Revisión_Avance_Periodo!$I3149,BD_Seguimiento_OAP_2019!$L$3:$L$294,0),MATCH(Revisión_Avance_Periodo!$M3149,BD_Seguimiento_OAP_2019!$AV$2:$BG$2,0))</f>
        <v>0</v>
      </c>
      <c r="P3149" s="175">
        <f t="shared" si="610"/>
        <v>0</v>
      </c>
      <c r="Q3149" s="182" t="str">
        <f>VLOOKUP(P3149,Tabla_Indicador_Gestion4[#All],3,TRUE)</f>
        <v>Por Ejecutar</v>
      </c>
      <c r="R3149" s="215">
        <f>SUBTOTAL(9,$N$3146:$N3149)</f>
        <v>0</v>
      </c>
      <c r="S3149" s="231">
        <f>SUBTOTAL(9,$O$3146:$O3149)</f>
        <v>0</v>
      </c>
      <c r="T3149" s="231">
        <f>IFERROR(+Revisión_Avance_Periodo!$S3149/Revisión_Avance_Periodo!$R3149,0)</f>
        <v>0</v>
      </c>
      <c r="U3149" s="184"/>
      <c r="V3149" s="185"/>
      <c r="W3149" s="183"/>
      <c r="X3149" s="183"/>
      <c r="Y3149" s="183"/>
      <c r="Z3149" s="186"/>
      <c r="AA3149" s="187"/>
    </row>
    <row r="3150" spans="1:27" x14ac:dyDescent="0.25">
      <c r="A3150" s="88">
        <v>265</v>
      </c>
      <c r="B3150" s="91" t="str">
        <f>CONCATENATE(Revisión_Avance_Periodo!$C3150,";",Revisión_Avance_Periodo!$E3150,";",Revisión_Avance_Periodo!$I3150)</f>
        <v>OE1;PR_10;ACT_77</v>
      </c>
      <c r="C3150" s="170" t="s">
        <v>9</v>
      </c>
      <c r="D3150" s="171" t="str">
        <f>VLOOKUP(Revisión_Avance_Periodo!$C3150,Componentes_BD!$F$1:$G$5,2,FALSE)</f>
        <v>Fortalecer la Vigilancia.</v>
      </c>
      <c r="E3150" s="106" t="s">
        <v>12</v>
      </c>
      <c r="F3150" s="89">
        <v>11</v>
      </c>
      <c r="G3150" s="89" t="str">
        <f>VLOOKUP(Revisión_Avance_Periodo!$A3150,BD_Seguimiento_OAP_2019!$A$2:$G$294,7,FALSE)</f>
        <v>PAI</v>
      </c>
      <c r="H3150" s="89" t="str">
        <f>VLOOKUP(Revisión_Avance_Periodo!$A3150,BD_Seguimiento_OAP_2019!$A$2:$J$294,10,FALSE)</f>
        <v>PAI_09 - Mecanismos para la Transparencia y Acceso a la Información</v>
      </c>
      <c r="I3150" s="89" t="s">
        <v>1987</v>
      </c>
      <c r="J3150" s="89" t="str">
        <f>VLOOKUP(Revisión_Avance_Periodo!$I3150,BD_Seguimiento_OAP_2019!$L:$M,2,FALSE)</f>
        <v>Desarrollar actividades de sensibilización dirigidas a las diferentes dependencias de la Entidad, sobre la elaboración de las respuestas a las solicitudes de la ciudadanía.</v>
      </c>
      <c r="K3150" s="106" t="s">
        <v>58</v>
      </c>
      <c r="L3150" s="172">
        <v>4.4642857142857152E-4</v>
      </c>
      <c r="M3150" s="173" t="s">
        <v>108</v>
      </c>
      <c r="N3150" s="174">
        <f>INDEX(BD_Seguimiento_OAP_2019!$AH$3:$AS$294,MATCH(Revisión_Avance_Periodo!$I3150,BD_Seguimiento_OAP_2019!$L$3:$L$294,0),MATCH(Revisión_Avance_Periodo!$M3150,BD_Seguimiento_OAP_2019!$AH$2:$AS$2,0))</f>
        <v>0.33329999999999999</v>
      </c>
      <c r="O3150" s="174">
        <f>INDEX(BD_Seguimiento_OAP_2019!$AV$3:$BG$294,MATCH(Revisión_Avance_Periodo!$I3150,BD_Seguimiento_OAP_2019!$L$3:$L$294,0),MATCH(Revisión_Avance_Periodo!$M3150,BD_Seguimiento_OAP_2019!$AV$2:$BG$2,0))</f>
        <v>0</v>
      </c>
      <c r="P3150" s="189">
        <f t="shared" ref="P3150:P3198" si="612">O3150/N3150</f>
        <v>0</v>
      </c>
      <c r="Q3150" s="173" t="str">
        <f>VLOOKUP(P3150,Tabla_Indicador_Gestion4[#All],3,TRUE)</f>
        <v>Por Ejecutar</v>
      </c>
      <c r="R3150" s="215">
        <f>SUBTOTAL(9,$N$3146:$N3150)</f>
        <v>0.33329999999999999</v>
      </c>
      <c r="S3150" s="231">
        <f>SUBTOTAL(9,$O$3146:$O3150)</f>
        <v>0</v>
      </c>
      <c r="T3150" s="231">
        <f>IFERROR(+Revisión_Avance_Periodo!$S3150/Revisión_Avance_Periodo!$R3150,0)</f>
        <v>0</v>
      </c>
      <c r="U3150" s="184"/>
      <c r="V3150" s="185"/>
      <c r="W3150" s="183"/>
      <c r="X3150" s="183"/>
      <c r="Y3150" s="183"/>
      <c r="Z3150" s="186"/>
      <c r="AA3150" s="187"/>
    </row>
    <row r="3151" spans="1:27" x14ac:dyDescent="0.25">
      <c r="A3151" s="94">
        <v>265</v>
      </c>
      <c r="B3151" s="96" t="str">
        <f>CONCATENATE(Revisión_Avance_Periodo!$C3151,";",Revisión_Avance_Periodo!$E3151,";",Revisión_Avance_Periodo!$I3151)</f>
        <v>OE1;PR_10;ACT_77</v>
      </c>
      <c r="C3151" s="180" t="s">
        <v>9</v>
      </c>
      <c r="D3151" s="181" t="str">
        <f>VLOOKUP(Revisión_Avance_Periodo!$C3151,Componentes_BD!$F$1:$G$5,2,FALSE)</f>
        <v>Fortalecer la Vigilancia.</v>
      </c>
      <c r="E3151" s="119" t="s">
        <v>12</v>
      </c>
      <c r="F3151" s="95">
        <v>11</v>
      </c>
      <c r="G3151" s="95" t="str">
        <f>VLOOKUP(Revisión_Avance_Periodo!$A3151,BD_Seguimiento_OAP_2019!$A$2:$G$294,7,FALSE)</f>
        <v>PAI</v>
      </c>
      <c r="H3151" s="95" t="str">
        <f>VLOOKUP(Revisión_Avance_Periodo!$A3151,BD_Seguimiento_OAP_2019!$A$2:$J$294,10,FALSE)</f>
        <v>PAI_09 - Mecanismos para la Transparencia y Acceso a la Información</v>
      </c>
      <c r="I3151" s="95" t="s">
        <v>1987</v>
      </c>
      <c r="J3151" s="95" t="str">
        <f>VLOOKUP(Revisión_Avance_Periodo!$I3151,BD_Seguimiento_OAP_2019!$L:$M,2,FALSE)</f>
        <v>Desarrollar actividades de sensibilización dirigidas a las diferentes dependencias de la Entidad, sobre la elaboración de las respuestas a las solicitudes de la ciudadanía.</v>
      </c>
      <c r="K3151" s="119" t="s">
        <v>58</v>
      </c>
      <c r="L3151" s="172">
        <v>4.4642857142857152E-4</v>
      </c>
      <c r="M3151" s="182" t="s">
        <v>109</v>
      </c>
      <c r="N3151" s="174">
        <f>INDEX(BD_Seguimiento_OAP_2019!$AH$3:$AS$294,MATCH(Revisión_Avance_Periodo!$I3151,BD_Seguimiento_OAP_2019!$L$3:$L$294,0),MATCH(Revisión_Avance_Periodo!$M3151,BD_Seguimiento_OAP_2019!$AH$2:$AS$2,0))</f>
        <v>0</v>
      </c>
      <c r="O3151" s="174">
        <f>INDEX(BD_Seguimiento_OAP_2019!$AV$3:$BG$294,MATCH(Revisión_Avance_Periodo!$I3151,BD_Seguimiento_OAP_2019!$L$3:$L$294,0),MATCH(Revisión_Avance_Periodo!$M3151,BD_Seguimiento_OAP_2019!$AV$2:$BG$2,0))</f>
        <v>0</v>
      </c>
      <c r="P3151" s="175">
        <f t="shared" ref="P3151:P3152" si="613">IFERROR((O3151/N3151),0)</f>
        <v>0</v>
      </c>
      <c r="Q3151" s="182" t="str">
        <f>VLOOKUP(P3151,Tabla_Indicador_Gestion4[#All],3,TRUE)</f>
        <v>Por Ejecutar</v>
      </c>
      <c r="R3151" s="215">
        <f>SUBTOTAL(9,$N$3146:$N3151)</f>
        <v>0.33329999999999999</v>
      </c>
      <c r="S3151" s="231">
        <f>SUBTOTAL(9,$O$3146:$O3151)</f>
        <v>0</v>
      </c>
      <c r="T3151" s="231">
        <f>IFERROR(+Revisión_Avance_Periodo!$S3151/Revisión_Avance_Periodo!$R3151,0)</f>
        <v>0</v>
      </c>
      <c r="U3151" s="184"/>
      <c r="V3151" s="185"/>
      <c r="W3151" s="183"/>
      <c r="X3151" s="183"/>
      <c r="Y3151" s="183"/>
      <c r="Z3151" s="186"/>
      <c r="AA3151" s="187"/>
    </row>
    <row r="3152" spans="1:27" x14ac:dyDescent="0.25">
      <c r="A3152" s="88">
        <v>265</v>
      </c>
      <c r="B3152" s="91" t="str">
        <f>CONCATENATE(Revisión_Avance_Periodo!$C3152,";",Revisión_Avance_Periodo!$E3152,";",Revisión_Avance_Periodo!$I3152)</f>
        <v>OE1;PR_10;ACT_77</v>
      </c>
      <c r="C3152" s="170" t="s">
        <v>9</v>
      </c>
      <c r="D3152" s="171" t="str">
        <f>VLOOKUP(Revisión_Avance_Periodo!$C3152,Componentes_BD!$F$1:$G$5,2,FALSE)</f>
        <v>Fortalecer la Vigilancia.</v>
      </c>
      <c r="E3152" s="106" t="s">
        <v>12</v>
      </c>
      <c r="F3152" s="89">
        <v>11</v>
      </c>
      <c r="G3152" s="89" t="str">
        <f>VLOOKUP(Revisión_Avance_Periodo!$A3152,BD_Seguimiento_OAP_2019!$A$2:$G$294,7,FALSE)</f>
        <v>PAI</v>
      </c>
      <c r="H3152" s="89" t="str">
        <f>VLOOKUP(Revisión_Avance_Periodo!$A3152,BD_Seguimiento_OAP_2019!$A$2:$J$294,10,FALSE)</f>
        <v>PAI_09 - Mecanismos para la Transparencia y Acceso a la Información</v>
      </c>
      <c r="I3152" s="89" t="s">
        <v>1987</v>
      </c>
      <c r="J3152" s="89" t="str">
        <f>VLOOKUP(Revisión_Avance_Periodo!$I3152,BD_Seguimiento_OAP_2019!$L:$M,2,FALSE)</f>
        <v>Desarrollar actividades de sensibilización dirigidas a las diferentes dependencias de la Entidad, sobre la elaboración de las respuestas a las solicitudes de la ciudadanía.</v>
      </c>
      <c r="K3152" s="106" t="s">
        <v>58</v>
      </c>
      <c r="L3152" s="172">
        <v>4.4642857142857152E-4</v>
      </c>
      <c r="M3152" s="173" t="s">
        <v>110</v>
      </c>
      <c r="N3152" s="174">
        <f>INDEX(BD_Seguimiento_OAP_2019!$AH$3:$AS$294,MATCH(Revisión_Avance_Periodo!$I3152,BD_Seguimiento_OAP_2019!$L$3:$L$294,0),MATCH(Revisión_Avance_Periodo!$M3152,BD_Seguimiento_OAP_2019!$AH$2:$AS$2,0))</f>
        <v>0</v>
      </c>
      <c r="O3152" s="174">
        <f>INDEX(BD_Seguimiento_OAP_2019!$AV$3:$BG$294,MATCH(Revisión_Avance_Periodo!$I3152,BD_Seguimiento_OAP_2019!$L$3:$L$294,0),MATCH(Revisión_Avance_Periodo!$M3152,BD_Seguimiento_OAP_2019!$AV$2:$BG$2,0))</f>
        <v>0</v>
      </c>
      <c r="P3152" s="175">
        <f t="shared" si="613"/>
        <v>0</v>
      </c>
      <c r="Q3152" s="173" t="str">
        <f>VLOOKUP(P3152,Tabla_Indicador_Gestion4[#All],3,TRUE)</f>
        <v>Por Ejecutar</v>
      </c>
      <c r="R3152" s="215">
        <f>SUBTOTAL(9,$N$3146:$N3152)</f>
        <v>0.33329999999999999</v>
      </c>
      <c r="S3152" s="231">
        <f>SUBTOTAL(9,$O$3146:$O3152)</f>
        <v>0</v>
      </c>
      <c r="T3152" s="231">
        <f>IFERROR(+Revisión_Avance_Periodo!$S3152/Revisión_Avance_Periodo!$R3152,0)</f>
        <v>0</v>
      </c>
      <c r="U3152" s="184"/>
      <c r="V3152" s="185"/>
      <c r="W3152" s="183"/>
      <c r="X3152" s="183"/>
      <c r="Y3152" s="183"/>
      <c r="Z3152" s="186"/>
      <c r="AA3152" s="187"/>
    </row>
    <row r="3153" spans="1:27" x14ac:dyDescent="0.25">
      <c r="A3153" s="94">
        <v>265</v>
      </c>
      <c r="B3153" s="96" t="str">
        <f>CONCATENATE(Revisión_Avance_Periodo!$C3153,";",Revisión_Avance_Periodo!$E3153,";",Revisión_Avance_Periodo!$I3153)</f>
        <v>OE1;PR_10;ACT_77</v>
      </c>
      <c r="C3153" s="180" t="s">
        <v>9</v>
      </c>
      <c r="D3153" s="181" t="str">
        <f>VLOOKUP(Revisión_Avance_Periodo!$C3153,Componentes_BD!$F$1:$G$5,2,FALSE)</f>
        <v>Fortalecer la Vigilancia.</v>
      </c>
      <c r="E3153" s="119" t="s">
        <v>12</v>
      </c>
      <c r="F3153" s="95">
        <v>11</v>
      </c>
      <c r="G3153" s="95" t="str">
        <f>VLOOKUP(Revisión_Avance_Periodo!$A3153,BD_Seguimiento_OAP_2019!$A$2:$G$294,7,FALSE)</f>
        <v>PAI</v>
      </c>
      <c r="H3153" s="95" t="str">
        <f>VLOOKUP(Revisión_Avance_Periodo!$A3153,BD_Seguimiento_OAP_2019!$A$2:$J$294,10,FALSE)</f>
        <v>PAI_09 - Mecanismos para la Transparencia y Acceso a la Información</v>
      </c>
      <c r="I3153" s="95" t="s">
        <v>1987</v>
      </c>
      <c r="J3153" s="95" t="str">
        <f>VLOOKUP(Revisión_Avance_Periodo!$I3153,BD_Seguimiento_OAP_2019!$L:$M,2,FALSE)</f>
        <v>Desarrollar actividades de sensibilización dirigidas a las diferentes dependencias de la Entidad, sobre la elaboración de las respuestas a las solicitudes de la ciudadanía.</v>
      </c>
      <c r="K3153" s="119" t="s">
        <v>58</v>
      </c>
      <c r="L3153" s="172">
        <v>4.4642857142857152E-4</v>
      </c>
      <c r="M3153" s="182" t="s">
        <v>111</v>
      </c>
      <c r="N3153" s="174">
        <f>INDEX(BD_Seguimiento_OAP_2019!$AH$3:$AS$294,MATCH(Revisión_Avance_Periodo!$I3153,BD_Seguimiento_OAP_2019!$L$3:$L$294,0),MATCH(Revisión_Avance_Periodo!$M3153,BD_Seguimiento_OAP_2019!$AH$2:$AS$2,0))</f>
        <v>0.33329999999999999</v>
      </c>
      <c r="O3153" s="174">
        <f>INDEX(BD_Seguimiento_OAP_2019!$AV$3:$BG$294,MATCH(Revisión_Avance_Periodo!$I3153,BD_Seguimiento_OAP_2019!$L$3:$L$294,0),MATCH(Revisión_Avance_Periodo!$M3153,BD_Seguimiento_OAP_2019!$AV$2:$BG$2,0))</f>
        <v>0</v>
      </c>
      <c r="P3153" s="188">
        <f t="shared" si="612"/>
        <v>0</v>
      </c>
      <c r="Q3153" s="182" t="str">
        <f>VLOOKUP(P3153,Tabla_Indicador_Gestion4[#All],3,TRUE)</f>
        <v>Por Ejecutar</v>
      </c>
      <c r="R3153" s="215">
        <f>SUBTOTAL(9,$N$3146:$N3153)</f>
        <v>0.66659999999999997</v>
      </c>
      <c r="S3153" s="231">
        <f>SUBTOTAL(9,$O$3146:$O3153)</f>
        <v>0</v>
      </c>
      <c r="T3153" s="231">
        <f>IFERROR(+Revisión_Avance_Periodo!$S3153/Revisión_Avance_Periodo!$R3153,0)</f>
        <v>0</v>
      </c>
      <c r="U3153" s="184"/>
      <c r="V3153" s="185"/>
      <c r="W3153" s="183"/>
      <c r="X3153" s="183"/>
      <c r="Y3153" s="183"/>
      <c r="Z3153" s="186"/>
      <c r="AA3153" s="187"/>
    </row>
    <row r="3154" spans="1:27" x14ac:dyDescent="0.25">
      <c r="A3154" s="88">
        <v>265</v>
      </c>
      <c r="B3154" s="91" t="str">
        <f>CONCATENATE(Revisión_Avance_Periodo!$C3154,";",Revisión_Avance_Periodo!$E3154,";",Revisión_Avance_Periodo!$I3154)</f>
        <v>OE1;PR_10;ACT_77</v>
      </c>
      <c r="C3154" s="170" t="s">
        <v>9</v>
      </c>
      <c r="D3154" s="171" t="str">
        <f>VLOOKUP(Revisión_Avance_Periodo!$C3154,Componentes_BD!$F$1:$G$5,2,FALSE)</f>
        <v>Fortalecer la Vigilancia.</v>
      </c>
      <c r="E3154" s="106" t="s">
        <v>12</v>
      </c>
      <c r="F3154" s="89">
        <v>11</v>
      </c>
      <c r="G3154" s="89" t="str">
        <f>VLOOKUP(Revisión_Avance_Periodo!$A3154,BD_Seguimiento_OAP_2019!$A$2:$G$294,7,FALSE)</f>
        <v>PAI</v>
      </c>
      <c r="H3154" s="89" t="str">
        <f>VLOOKUP(Revisión_Avance_Periodo!$A3154,BD_Seguimiento_OAP_2019!$A$2:$J$294,10,FALSE)</f>
        <v>PAI_09 - Mecanismos para la Transparencia y Acceso a la Información</v>
      </c>
      <c r="I3154" s="89" t="s">
        <v>1987</v>
      </c>
      <c r="J3154" s="89" t="str">
        <f>VLOOKUP(Revisión_Avance_Periodo!$I3154,BD_Seguimiento_OAP_2019!$L:$M,2,FALSE)</f>
        <v>Desarrollar actividades de sensibilización dirigidas a las diferentes dependencias de la Entidad, sobre la elaboración de las respuestas a las solicitudes de la ciudadanía.</v>
      </c>
      <c r="K3154" s="106" t="s">
        <v>58</v>
      </c>
      <c r="L3154" s="172">
        <v>4.4642857142857152E-4</v>
      </c>
      <c r="M3154" s="173" t="s">
        <v>112</v>
      </c>
      <c r="N3154" s="174">
        <f>INDEX(BD_Seguimiento_OAP_2019!$AH$3:$AS$294,MATCH(Revisión_Avance_Periodo!$I3154,BD_Seguimiento_OAP_2019!$L$3:$L$294,0),MATCH(Revisión_Avance_Periodo!$M3154,BD_Seguimiento_OAP_2019!$AH$2:$AS$2,0))</f>
        <v>0</v>
      </c>
      <c r="O3154" s="174">
        <f>INDEX(BD_Seguimiento_OAP_2019!$AV$3:$BG$294,MATCH(Revisión_Avance_Periodo!$I3154,BD_Seguimiento_OAP_2019!$L$3:$L$294,0),MATCH(Revisión_Avance_Periodo!$M3154,BD_Seguimiento_OAP_2019!$AV$2:$BG$2,0))</f>
        <v>0</v>
      </c>
      <c r="P3154" s="175">
        <f t="shared" ref="P3154:P3156" si="614">IFERROR((O3154/N3154),0)</f>
        <v>0</v>
      </c>
      <c r="Q3154" s="173" t="str">
        <f>VLOOKUP(P3154,Tabla_Indicador_Gestion4[#All],3,TRUE)</f>
        <v>Por Ejecutar</v>
      </c>
      <c r="R3154" s="215">
        <f>SUBTOTAL(9,$N$3146:$N3154)</f>
        <v>0.66659999999999997</v>
      </c>
      <c r="S3154" s="231">
        <f>SUBTOTAL(9,$O$3146:$O3154)</f>
        <v>0</v>
      </c>
      <c r="T3154" s="231">
        <f>IFERROR(+Revisión_Avance_Periodo!$S3154/Revisión_Avance_Periodo!$R3154,0)</f>
        <v>0</v>
      </c>
      <c r="U3154" s="184"/>
      <c r="V3154" s="185"/>
      <c r="W3154" s="183"/>
      <c r="X3154" s="183"/>
      <c r="Y3154" s="183"/>
      <c r="Z3154" s="186"/>
      <c r="AA3154" s="187"/>
    </row>
    <row r="3155" spans="1:27" x14ac:dyDescent="0.25">
      <c r="A3155" s="94">
        <v>265</v>
      </c>
      <c r="B3155" s="96" t="str">
        <f>CONCATENATE(Revisión_Avance_Periodo!$C3155,";",Revisión_Avance_Periodo!$E3155,";",Revisión_Avance_Periodo!$I3155)</f>
        <v>OE1;PR_10;ACT_77</v>
      </c>
      <c r="C3155" s="180" t="s">
        <v>9</v>
      </c>
      <c r="D3155" s="181" t="str">
        <f>VLOOKUP(Revisión_Avance_Periodo!$C3155,Componentes_BD!$F$1:$G$5,2,FALSE)</f>
        <v>Fortalecer la Vigilancia.</v>
      </c>
      <c r="E3155" s="119" t="s">
        <v>12</v>
      </c>
      <c r="F3155" s="95">
        <v>11</v>
      </c>
      <c r="G3155" s="95" t="str">
        <f>VLOOKUP(Revisión_Avance_Periodo!$A3155,BD_Seguimiento_OAP_2019!$A$2:$G$294,7,FALSE)</f>
        <v>PAI</v>
      </c>
      <c r="H3155" s="95" t="str">
        <f>VLOOKUP(Revisión_Avance_Periodo!$A3155,BD_Seguimiento_OAP_2019!$A$2:$J$294,10,FALSE)</f>
        <v>PAI_09 - Mecanismos para la Transparencia y Acceso a la Información</v>
      </c>
      <c r="I3155" s="95" t="s">
        <v>1987</v>
      </c>
      <c r="J3155" s="95" t="str">
        <f>VLOOKUP(Revisión_Avance_Periodo!$I3155,BD_Seguimiento_OAP_2019!$L:$M,2,FALSE)</f>
        <v>Desarrollar actividades de sensibilización dirigidas a las diferentes dependencias de la Entidad, sobre la elaboración de las respuestas a las solicitudes de la ciudadanía.</v>
      </c>
      <c r="K3155" s="119" t="s">
        <v>58</v>
      </c>
      <c r="L3155" s="172">
        <v>4.4642857142857152E-4</v>
      </c>
      <c r="M3155" s="182" t="s">
        <v>113</v>
      </c>
      <c r="N3155" s="174">
        <f>INDEX(BD_Seguimiento_OAP_2019!$AH$3:$AS$294,MATCH(Revisión_Avance_Periodo!$I3155,BD_Seguimiento_OAP_2019!$L$3:$L$294,0),MATCH(Revisión_Avance_Periodo!$M3155,BD_Seguimiento_OAP_2019!$AH$2:$AS$2,0))</f>
        <v>0</v>
      </c>
      <c r="O3155" s="174">
        <f>INDEX(BD_Seguimiento_OAP_2019!$AV$3:$BG$294,MATCH(Revisión_Avance_Periodo!$I3155,BD_Seguimiento_OAP_2019!$L$3:$L$294,0),MATCH(Revisión_Avance_Periodo!$M3155,BD_Seguimiento_OAP_2019!$AV$2:$BG$2,0))</f>
        <v>0</v>
      </c>
      <c r="P3155" s="175">
        <f t="shared" si="614"/>
        <v>0</v>
      </c>
      <c r="Q3155" s="182" t="str">
        <f>VLOOKUP(P3155,Tabla_Indicador_Gestion4[#All],3,TRUE)</f>
        <v>Por Ejecutar</v>
      </c>
      <c r="R3155" s="215">
        <f>SUBTOTAL(9,$N$3146:$N3155)</f>
        <v>0.66659999999999997</v>
      </c>
      <c r="S3155" s="231">
        <f>SUBTOTAL(9,$O$3146:$O3155)</f>
        <v>0</v>
      </c>
      <c r="T3155" s="231">
        <f>IFERROR(+Revisión_Avance_Periodo!$S3155/Revisión_Avance_Periodo!$R3155,0)</f>
        <v>0</v>
      </c>
      <c r="U3155" s="184"/>
      <c r="V3155" s="185"/>
      <c r="W3155" s="183"/>
      <c r="X3155" s="183"/>
      <c r="Y3155" s="183"/>
      <c r="Z3155" s="186"/>
      <c r="AA3155" s="187"/>
    </row>
    <row r="3156" spans="1:27" x14ac:dyDescent="0.25">
      <c r="A3156" s="88">
        <v>265</v>
      </c>
      <c r="B3156" s="91" t="str">
        <f>CONCATENATE(Revisión_Avance_Periodo!$C3156,";",Revisión_Avance_Periodo!$E3156,";",Revisión_Avance_Periodo!$I3156)</f>
        <v>OE1;PR_10;ACT_77</v>
      </c>
      <c r="C3156" s="170" t="s">
        <v>9</v>
      </c>
      <c r="D3156" s="171" t="str">
        <f>VLOOKUP(Revisión_Avance_Periodo!$C3156,Componentes_BD!$F$1:$G$5,2,FALSE)</f>
        <v>Fortalecer la Vigilancia.</v>
      </c>
      <c r="E3156" s="106" t="s">
        <v>12</v>
      </c>
      <c r="F3156" s="89">
        <v>11</v>
      </c>
      <c r="G3156" s="89" t="str">
        <f>VLOOKUP(Revisión_Avance_Periodo!$A3156,BD_Seguimiento_OAP_2019!$A$2:$G$294,7,FALSE)</f>
        <v>PAI</v>
      </c>
      <c r="H3156" s="89" t="str">
        <f>VLOOKUP(Revisión_Avance_Periodo!$A3156,BD_Seguimiento_OAP_2019!$A$2:$J$294,10,FALSE)</f>
        <v>PAI_09 - Mecanismos para la Transparencia y Acceso a la Información</v>
      </c>
      <c r="I3156" s="89" t="s">
        <v>1987</v>
      </c>
      <c r="J3156" s="89" t="str">
        <f>VLOOKUP(Revisión_Avance_Periodo!$I3156,BD_Seguimiento_OAP_2019!$L:$M,2,FALSE)</f>
        <v>Desarrollar actividades de sensibilización dirigidas a las diferentes dependencias de la Entidad, sobre la elaboración de las respuestas a las solicitudes de la ciudadanía.</v>
      </c>
      <c r="K3156" s="106" t="s">
        <v>58</v>
      </c>
      <c r="L3156" s="172">
        <v>4.4642857142857152E-4</v>
      </c>
      <c r="M3156" s="173" t="s">
        <v>114</v>
      </c>
      <c r="N3156" s="174">
        <f>INDEX(BD_Seguimiento_OAP_2019!$AH$3:$AS$294,MATCH(Revisión_Avance_Periodo!$I3156,BD_Seguimiento_OAP_2019!$L$3:$L$294,0),MATCH(Revisión_Avance_Periodo!$M3156,BD_Seguimiento_OAP_2019!$AH$2:$AS$2,0))</f>
        <v>0</v>
      </c>
      <c r="O3156" s="174">
        <f>INDEX(BD_Seguimiento_OAP_2019!$AV$3:$BG$294,MATCH(Revisión_Avance_Periodo!$I3156,BD_Seguimiento_OAP_2019!$L$3:$L$294,0),MATCH(Revisión_Avance_Periodo!$M3156,BD_Seguimiento_OAP_2019!$AV$2:$BG$2,0))</f>
        <v>0</v>
      </c>
      <c r="P3156" s="175">
        <f t="shared" si="614"/>
        <v>0</v>
      </c>
      <c r="Q3156" s="173" t="str">
        <f>VLOOKUP(P3156,Tabla_Indicador_Gestion4[#All],3,TRUE)</f>
        <v>Por Ejecutar</v>
      </c>
      <c r="R3156" s="215">
        <f>SUBTOTAL(9,$N$3146:$N3156)</f>
        <v>0.66659999999999997</v>
      </c>
      <c r="S3156" s="231">
        <f>SUBTOTAL(9,$O$3146:$O3156)</f>
        <v>0</v>
      </c>
      <c r="T3156" s="231">
        <f>IFERROR(+Revisión_Avance_Periodo!$S3156/Revisión_Avance_Periodo!$R3156,0)</f>
        <v>0</v>
      </c>
      <c r="U3156" s="184"/>
      <c r="V3156" s="185"/>
      <c r="W3156" s="183"/>
      <c r="X3156" s="183"/>
      <c r="Y3156" s="183"/>
      <c r="Z3156" s="186"/>
      <c r="AA3156" s="187"/>
    </row>
    <row r="3157" spans="1:27" ht="15.75" thickBot="1" x14ac:dyDescent="0.3">
      <c r="A3157" s="94">
        <v>265</v>
      </c>
      <c r="B3157" s="96" t="str">
        <f>CONCATENATE(Revisión_Avance_Periodo!$C3157,";",Revisión_Avance_Periodo!$E3157,";",Revisión_Avance_Periodo!$I3157)</f>
        <v>OE1;PR_10;ACT_77</v>
      </c>
      <c r="C3157" s="180" t="s">
        <v>9</v>
      </c>
      <c r="D3157" s="181" t="str">
        <f>VLOOKUP(Revisión_Avance_Periodo!$C3157,Componentes_BD!$F$1:$G$5,2,FALSE)</f>
        <v>Fortalecer la Vigilancia.</v>
      </c>
      <c r="E3157" s="119" t="s">
        <v>12</v>
      </c>
      <c r="F3157" s="95">
        <v>11</v>
      </c>
      <c r="G3157" s="95" t="str">
        <f>VLOOKUP(Revisión_Avance_Periodo!$A3157,BD_Seguimiento_OAP_2019!$A$2:$G$294,7,FALSE)</f>
        <v>PAI</v>
      </c>
      <c r="H3157" s="95" t="str">
        <f>VLOOKUP(Revisión_Avance_Periodo!$A3157,BD_Seguimiento_OAP_2019!$A$2:$J$294,10,FALSE)</f>
        <v>PAI_09 - Mecanismos para la Transparencia y Acceso a la Información</v>
      </c>
      <c r="I3157" s="95" t="s">
        <v>1987</v>
      </c>
      <c r="J3157" s="95" t="str">
        <f>VLOOKUP(Revisión_Avance_Periodo!$I3157,BD_Seguimiento_OAP_2019!$L:$M,2,FALSE)</f>
        <v>Desarrollar actividades de sensibilización dirigidas a las diferentes dependencias de la Entidad, sobre la elaboración de las respuestas a las solicitudes de la ciudadanía.</v>
      </c>
      <c r="K3157" s="119" t="s">
        <v>58</v>
      </c>
      <c r="L3157" s="172">
        <v>4.4642857142857152E-4</v>
      </c>
      <c r="M3157" s="182" t="s">
        <v>115</v>
      </c>
      <c r="N3157" s="174">
        <f>INDEX(BD_Seguimiento_OAP_2019!$AH$3:$AS$294,MATCH(Revisión_Avance_Periodo!$I3157,BD_Seguimiento_OAP_2019!$L$3:$L$294,0),MATCH(Revisión_Avance_Periodo!$M3157,BD_Seguimiento_OAP_2019!$AH$2:$AS$2,0))</f>
        <v>0.33329999999999999</v>
      </c>
      <c r="O3157" s="174">
        <f>INDEX(BD_Seguimiento_OAP_2019!$AV$3:$BG$294,MATCH(Revisión_Avance_Periodo!$I3157,BD_Seguimiento_OAP_2019!$L$3:$L$294,0),MATCH(Revisión_Avance_Periodo!$M3157,BD_Seguimiento_OAP_2019!$AV$2:$BG$2,0))</f>
        <v>0</v>
      </c>
      <c r="P3157" s="188">
        <f t="shared" si="612"/>
        <v>0</v>
      </c>
      <c r="Q3157" s="182" t="str">
        <f>VLOOKUP(P3157,Tabla_Indicador_Gestion4[#All],3,TRUE)</f>
        <v>Por Ejecutar</v>
      </c>
      <c r="R3157" s="215">
        <f>SUBTOTAL(9,$N$3146:$N3157)</f>
        <v>0.99990000000000001</v>
      </c>
      <c r="S3157" s="231">
        <f>SUBTOTAL(9,$O$3146:$O3157)</f>
        <v>0</v>
      </c>
      <c r="T3157" s="231">
        <f>IFERROR(+Revisión_Avance_Periodo!$S3157/Revisión_Avance_Periodo!$R3157,0)</f>
        <v>0</v>
      </c>
      <c r="U3157" s="184"/>
      <c r="V3157" s="185"/>
      <c r="W3157" s="183"/>
      <c r="X3157" s="183"/>
      <c r="Y3157" s="183"/>
      <c r="Z3157" s="186"/>
      <c r="AA3157" s="187"/>
    </row>
    <row r="3158" spans="1:27" x14ac:dyDescent="0.25">
      <c r="A3158" s="88">
        <v>266</v>
      </c>
      <c r="B3158" s="91" t="str">
        <f>CONCATENATE(Revisión_Avance_Periodo!$C3158,";",Revisión_Avance_Periodo!$E3158,";",Revisión_Avance_Periodo!$I3158)</f>
        <v>OE1;PR_10;ACT_17</v>
      </c>
      <c r="C3158" s="170" t="s">
        <v>9</v>
      </c>
      <c r="D3158" s="171" t="str">
        <f>VLOOKUP(Revisión_Avance_Periodo!$C3158,Componentes_BD!$F$1:$G$5,2,FALSE)</f>
        <v>Fortalecer la Vigilancia.</v>
      </c>
      <c r="E3158" s="106" t="s">
        <v>12</v>
      </c>
      <c r="F3158" s="89">
        <v>11</v>
      </c>
      <c r="G3158" s="89" t="str">
        <f>VLOOKUP(Revisión_Avance_Periodo!$A3158,BD_Seguimiento_OAP_2019!$A$2:$G$294,7,FALSE)</f>
        <v>PAI</v>
      </c>
      <c r="H3158" s="89" t="str">
        <f>VLOOKUP(Revisión_Avance_Periodo!$A3158,BD_Seguimiento_OAP_2019!$A$2:$J$294,10,FALSE)</f>
        <v>PAI_09 - Mecanismos para la Transparencia y Acceso a la Información</v>
      </c>
      <c r="I3158" s="89" t="s">
        <v>1989</v>
      </c>
      <c r="J3158" s="89" t="str">
        <f>VLOOKUP(Revisión_Avance_Periodo!$I3158,BD_Seguimiento_OAP_2019!$L:$M,2,FALSE)</f>
        <v>Desarrollar campaña de comunicaciones, dando a conocer a la Ciudadanía los mecanismos para colocar denuncias ante la Superintendencia de Transporte</v>
      </c>
      <c r="K3158" s="106" t="s">
        <v>55</v>
      </c>
      <c r="L3158" s="172">
        <v>4.4642857142857152E-4</v>
      </c>
      <c r="M3158" s="173" t="s">
        <v>104</v>
      </c>
      <c r="N3158" s="174">
        <f>INDEX(BD_Seguimiento_OAP_2019!$AH$3:$AS$294,MATCH(Revisión_Avance_Periodo!$I3158,BD_Seguimiento_OAP_2019!$L$3:$L$294,0),MATCH(Revisión_Avance_Periodo!$M3158,BD_Seguimiento_OAP_2019!$AH$2:$AS$2,0))</f>
        <v>0</v>
      </c>
      <c r="O3158" s="174">
        <f>INDEX(BD_Seguimiento_OAP_2019!$AV$3:$BG$294,MATCH(Revisión_Avance_Periodo!$I3158,BD_Seguimiento_OAP_2019!$L$3:$L$294,0),MATCH(Revisión_Avance_Periodo!$M3158,BD_Seguimiento_OAP_2019!$AV$2:$BG$2,0))</f>
        <v>0</v>
      </c>
      <c r="P3158" s="175">
        <f t="shared" ref="P3158:P3164" si="615">IFERROR((O3158/N3158),0)</f>
        <v>0</v>
      </c>
      <c r="Q3158" s="173" t="str">
        <f>VLOOKUP(P3158,Tabla_Indicador_Gestion4[#All],3,TRUE)</f>
        <v>Por Ejecutar</v>
      </c>
      <c r="R3158" s="213">
        <f>SUBTOTAL(9,$N$3158:$N3158)</f>
        <v>0</v>
      </c>
      <c r="S3158" s="234">
        <f>SUBTOTAL(9,$O$3158:$O3158)</f>
        <v>0</v>
      </c>
      <c r="T3158" s="234">
        <f>IFERROR(+Revisión_Avance_Periodo!$S3158/Revisión_Avance_Periodo!$R3158,0)</f>
        <v>0</v>
      </c>
      <c r="U3158" s="177">
        <f>SUBTOTAL(9,N3158:N3169)</f>
        <v>1</v>
      </c>
      <c r="V3158" s="176">
        <f>SUBTOTAL(9,O3158:O3169)</f>
        <v>0</v>
      </c>
      <c r="W3158" s="176">
        <f t="shared" ref="W3158" si="616">+V3158/U3158</f>
        <v>0</v>
      </c>
      <c r="X3158" s="176"/>
      <c r="Y3158" s="176">
        <f>100%-Revisión_Avance_Periodo!$W3158</f>
        <v>1</v>
      </c>
      <c r="Z3158" s="178" t="str">
        <f>VLOOKUP(W3158,Tabla_Indicador_Gestion4[],3,TRUE)</f>
        <v>Por Ejecutar</v>
      </c>
      <c r="AA3158" s="179">
        <f>Revisión_Avance_Periodo!$W3158*Revisión_Avance_Periodo!$L3158</f>
        <v>0</v>
      </c>
    </row>
    <row r="3159" spans="1:27" x14ac:dyDescent="0.25">
      <c r="A3159" s="94">
        <v>266</v>
      </c>
      <c r="B3159" s="96" t="str">
        <f>CONCATENATE(Revisión_Avance_Periodo!$C3159,";",Revisión_Avance_Periodo!$E3159,";",Revisión_Avance_Periodo!$I3159)</f>
        <v>OE1;PR_10;ACT_17</v>
      </c>
      <c r="C3159" s="180" t="s">
        <v>9</v>
      </c>
      <c r="D3159" s="181" t="str">
        <f>VLOOKUP(Revisión_Avance_Periodo!$C3159,Componentes_BD!$F$1:$G$5,2,FALSE)</f>
        <v>Fortalecer la Vigilancia.</v>
      </c>
      <c r="E3159" s="119" t="s">
        <v>12</v>
      </c>
      <c r="F3159" s="95">
        <v>11</v>
      </c>
      <c r="G3159" s="95" t="str">
        <f>VLOOKUP(Revisión_Avance_Periodo!$A3159,BD_Seguimiento_OAP_2019!$A$2:$G$294,7,FALSE)</f>
        <v>PAI</v>
      </c>
      <c r="H3159" s="95" t="str">
        <f>VLOOKUP(Revisión_Avance_Periodo!$A3159,BD_Seguimiento_OAP_2019!$A$2:$J$294,10,FALSE)</f>
        <v>PAI_09 - Mecanismos para la Transparencia y Acceso a la Información</v>
      </c>
      <c r="I3159" s="95" t="s">
        <v>1989</v>
      </c>
      <c r="J3159" s="95" t="str">
        <f>VLOOKUP(Revisión_Avance_Periodo!$I3159,BD_Seguimiento_OAP_2019!$L:$M,2,FALSE)</f>
        <v>Desarrollar campaña de comunicaciones, dando a conocer a la Ciudadanía los mecanismos para colocar denuncias ante la Superintendencia de Transporte</v>
      </c>
      <c r="K3159" s="119" t="s">
        <v>55</v>
      </c>
      <c r="L3159" s="172">
        <v>4.4642857142857152E-4</v>
      </c>
      <c r="M3159" s="182" t="s">
        <v>105</v>
      </c>
      <c r="N3159" s="174">
        <f>INDEX(BD_Seguimiento_OAP_2019!$AH$3:$AS$294,MATCH(Revisión_Avance_Periodo!$I3159,BD_Seguimiento_OAP_2019!$L$3:$L$294,0),MATCH(Revisión_Avance_Periodo!$M3159,BD_Seguimiento_OAP_2019!$AH$2:$AS$2,0))</f>
        <v>0</v>
      </c>
      <c r="O3159" s="174">
        <f>INDEX(BD_Seguimiento_OAP_2019!$AV$3:$BG$294,MATCH(Revisión_Avance_Periodo!$I3159,BD_Seguimiento_OAP_2019!$L$3:$L$294,0),MATCH(Revisión_Avance_Periodo!$M3159,BD_Seguimiento_OAP_2019!$AV$2:$BG$2,0))</f>
        <v>0</v>
      </c>
      <c r="P3159" s="175">
        <f t="shared" si="615"/>
        <v>0</v>
      </c>
      <c r="Q3159" s="182" t="str">
        <f>VLOOKUP(P3159,Tabla_Indicador_Gestion4[#All],3,TRUE)</f>
        <v>Por Ejecutar</v>
      </c>
      <c r="R3159" s="215">
        <f>SUBTOTAL(9,$N$3158:$N3159)</f>
        <v>0</v>
      </c>
      <c r="S3159" s="231">
        <f>SUBTOTAL(9,$O$3158:$O3159)</f>
        <v>0</v>
      </c>
      <c r="T3159" s="231">
        <f>IFERROR(+Revisión_Avance_Periodo!$S3159/Revisión_Avance_Periodo!$R3159,0)</f>
        <v>0</v>
      </c>
      <c r="U3159" s="184"/>
      <c r="V3159" s="185"/>
      <c r="W3159" s="183"/>
      <c r="X3159" s="183"/>
      <c r="Y3159" s="183"/>
      <c r="Z3159" s="186"/>
      <c r="AA3159" s="187"/>
    </row>
    <row r="3160" spans="1:27" x14ac:dyDescent="0.25">
      <c r="A3160" s="88">
        <v>266</v>
      </c>
      <c r="B3160" s="91" t="str">
        <f>CONCATENATE(Revisión_Avance_Periodo!$C3160,";",Revisión_Avance_Periodo!$E3160,";",Revisión_Avance_Periodo!$I3160)</f>
        <v>OE1;PR_10;ACT_17</v>
      </c>
      <c r="C3160" s="170" t="s">
        <v>9</v>
      </c>
      <c r="D3160" s="171" t="str">
        <f>VLOOKUP(Revisión_Avance_Periodo!$C3160,Componentes_BD!$F$1:$G$5,2,FALSE)</f>
        <v>Fortalecer la Vigilancia.</v>
      </c>
      <c r="E3160" s="106" t="s">
        <v>12</v>
      </c>
      <c r="F3160" s="89">
        <v>11</v>
      </c>
      <c r="G3160" s="89" t="str">
        <f>VLOOKUP(Revisión_Avance_Periodo!$A3160,BD_Seguimiento_OAP_2019!$A$2:$G$294,7,FALSE)</f>
        <v>PAI</v>
      </c>
      <c r="H3160" s="89" t="str">
        <f>VLOOKUP(Revisión_Avance_Periodo!$A3160,BD_Seguimiento_OAP_2019!$A$2:$J$294,10,FALSE)</f>
        <v>PAI_09 - Mecanismos para la Transparencia y Acceso a la Información</v>
      </c>
      <c r="I3160" s="89" t="s">
        <v>1989</v>
      </c>
      <c r="J3160" s="89" t="str">
        <f>VLOOKUP(Revisión_Avance_Periodo!$I3160,BD_Seguimiento_OAP_2019!$L:$M,2,FALSE)</f>
        <v>Desarrollar campaña de comunicaciones, dando a conocer a la Ciudadanía los mecanismos para colocar denuncias ante la Superintendencia de Transporte</v>
      </c>
      <c r="K3160" s="106" t="s">
        <v>55</v>
      </c>
      <c r="L3160" s="172">
        <v>4.4642857142857152E-4</v>
      </c>
      <c r="M3160" s="173" t="s">
        <v>106</v>
      </c>
      <c r="N3160" s="174">
        <f>INDEX(BD_Seguimiento_OAP_2019!$AH$3:$AS$294,MATCH(Revisión_Avance_Periodo!$I3160,BD_Seguimiento_OAP_2019!$L$3:$L$294,0),MATCH(Revisión_Avance_Periodo!$M3160,BD_Seguimiento_OAP_2019!$AH$2:$AS$2,0))</f>
        <v>0</v>
      </c>
      <c r="O3160" s="174">
        <f>INDEX(BD_Seguimiento_OAP_2019!$AV$3:$BG$294,MATCH(Revisión_Avance_Periodo!$I3160,BD_Seguimiento_OAP_2019!$L$3:$L$294,0),MATCH(Revisión_Avance_Periodo!$M3160,BD_Seguimiento_OAP_2019!$AV$2:$BG$2,0))</f>
        <v>0</v>
      </c>
      <c r="P3160" s="175">
        <f t="shared" si="615"/>
        <v>0</v>
      </c>
      <c r="Q3160" s="173" t="str">
        <f>VLOOKUP(P3160,Tabla_Indicador_Gestion4[#All],3,TRUE)</f>
        <v>Por Ejecutar</v>
      </c>
      <c r="R3160" s="215">
        <f>SUBTOTAL(9,$N$3158:$N3160)</f>
        <v>0</v>
      </c>
      <c r="S3160" s="231">
        <f>SUBTOTAL(9,$O$3158:$O3160)</f>
        <v>0</v>
      </c>
      <c r="T3160" s="231">
        <f>IFERROR(+Revisión_Avance_Periodo!$S3160/Revisión_Avance_Periodo!$R3160,0)</f>
        <v>0</v>
      </c>
      <c r="U3160" s="184"/>
      <c r="V3160" s="185"/>
      <c r="W3160" s="183"/>
      <c r="X3160" s="183"/>
      <c r="Y3160" s="183"/>
      <c r="Z3160" s="186"/>
      <c r="AA3160" s="187"/>
    </row>
    <row r="3161" spans="1:27" x14ac:dyDescent="0.25">
      <c r="A3161" s="94">
        <v>266</v>
      </c>
      <c r="B3161" s="96" t="str">
        <f>CONCATENATE(Revisión_Avance_Periodo!$C3161,";",Revisión_Avance_Periodo!$E3161,";",Revisión_Avance_Periodo!$I3161)</f>
        <v>OE1;PR_10;ACT_17</v>
      </c>
      <c r="C3161" s="180" t="s">
        <v>9</v>
      </c>
      <c r="D3161" s="181" t="str">
        <f>VLOOKUP(Revisión_Avance_Periodo!$C3161,Componentes_BD!$F$1:$G$5,2,FALSE)</f>
        <v>Fortalecer la Vigilancia.</v>
      </c>
      <c r="E3161" s="119" t="s">
        <v>12</v>
      </c>
      <c r="F3161" s="95">
        <v>11</v>
      </c>
      <c r="G3161" s="95" t="str">
        <f>VLOOKUP(Revisión_Avance_Periodo!$A3161,BD_Seguimiento_OAP_2019!$A$2:$G$294,7,FALSE)</f>
        <v>PAI</v>
      </c>
      <c r="H3161" s="95" t="str">
        <f>VLOOKUP(Revisión_Avance_Periodo!$A3161,BD_Seguimiento_OAP_2019!$A$2:$J$294,10,FALSE)</f>
        <v>PAI_09 - Mecanismos para la Transparencia y Acceso a la Información</v>
      </c>
      <c r="I3161" s="95" t="s">
        <v>1989</v>
      </c>
      <c r="J3161" s="95" t="str">
        <f>VLOOKUP(Revisión_Avance_Periodo!$I3161,BD_Seguimiento_OAP_2019!$L:$M,2,FALSE)</f>
        <v>Desarrollar campaña de comunicaciones, dando a conocer a la Ciudadanía los mecanismos para colocar denuncias ante la Superintendencia de Transporte</v>
      </c>
      <c r="K3161" s="119" t="s">
        <v>55</v>
      </c>
      <c r="L3161" s="172">
        <v>4.4642857142857152E-4</v>
      </c>
      <c r="M3161" s="182" t="s">
        <v>107</v>
      </c>
      <c r="N3161" s="174">
        <f>INDEX(BD_Seguimiento_OAP_2019!$AH$3:$AS$294,MATCH(Revisión_Avance_Periodo!$I3161,BD_Seguimiento_OAP_2019!$L$3:$L$294,0),MATCH(Revisión_Avance_Periodo!$M3161,BD_Seguimiento_OAP_2019!$AH$2:$AS$2,0))</f>
        <v>0</v>
      </c>
      <c r="O3161" s="174">
        <f>INDEX(BD_Seguimiento_OAP_2019!$AV$3:$BG$294,MATCH(Revisión_Avance_Periodo!$I3161,BD_Seguimiento_OAP_2019!$L$3:$L$294,0),MATCH(Revisión_Avance_Periodo!$M3161,BD_Seguimiento_OAP_2019!$AV$2:$BG$2,0))</f>
        <v>0</v>
      </c>
      <c r="P3161" s="175">
        <f t="shared" si="615"/>
        <v>0</v>
      </c>
      <c r="Q3161" s="182" t="str">
        <f>VLOOKUP(P3161,Tabla_Indicador_Gestion4[#All],3,TRUE)</f>
        <v>Por Ejecutar</v>
      </c>
      <c r="R3161" s="215">
        <f>SUBTOTAL(9,$N$3158:$N3161)</f>
        <v>0</v>
      </c>
      <c r="S3161" s="231">
        <f>SUBTOTAL(9,$O$3158:$O3161)</f>
        <v>0</v>
      </c>
      <c r="T3161" s="231">
        <f>IFERROR(+Revisión_Avance_Periodo!$S3161/Revisión_Avance_Periodo!$R3161,0)</f>
        <v>0</v>
      </c>
      <c r="U3161" s="184"/>
      <c r="V3161" s="185"/>
      <c r="W3161" s="183"/>
      <c r="X3161" s="183"/>
      <c r="Y3161" s="183"/>
      <c r="Z3161" s="186"/>
      <c r="AA3161" s="187"/>
    </row>
    <row r="3162" spans="1:27" x14ac:dyDescent="0.25">
      <c r="A3162" s="88">
        <v>266</v>
      </c>
      <c r="B3162" s="91" t="str">
        <f>CONCATENATE(Revisión_Avance_Periodo!$C3162,";",Revisión_Avance_Periodo!$E3162,";",Revisión_Avance_Periodo!$I3162)</f>
        <v>OE1;PR_10;ACT_17</v>
      </c>
      <c r="C3162" s="170" t="s">
        <v>9</v>
      </c>
      <c r="D3162" s="171" t="str">
        <f>VLOOKUP(Revisión_Avance_Periodo!$C3162,Componentes_BD!$F$1:$G$5,2,FALSE)</f>
        <v>Fortalecer la Vigilancia.</v>
      </c>
      <c r="E3162" s="106" t="s">
        <v>12</v>
      </c>
      <c r="F3162" s="89">
        <v>11</v>
      </c>
      <c r="G3162" s="89" t="str">
        <f>VLOOKUP(Revisión_Avance_Periodo!$A3162,BD_Seguimiento_OAP_2019!$A$2:$G$294,7,FALSE)</f>
        <v>PAI</v>
      </c>
      <c r="H3162" s="89" t="str">
        <f>VLOOKUP(Revisión_Avance_Periodo!$A3162,BD_Seguimiento_OAP_2019!$A$2:$J$294,10,FALSE)</f>
        <v>PAI_09 - Mecanismos para la Transparencia y Acceso a la Información</v>
      </c>
      <c r="I3162" s="89" t="s">
        <v>1989</v>
      </c>
      <c r="J3162" s="89" t="str">
        <f>VLOOKUP(Revisión_Avance_Periodo!$I3162,BD_Seguimiento_OAP_2019!$L:$M,2,FALSE)</f>
        <v>Desarrollar campaña de comunicaciones, dando a conocer a la Ciudadanía los mecanismos para colocar denuncias ante la Superintendencia de Transporte</v>
      </c>
      <c r="K3162" s="106" t="s">
        <v>55</v>
      </c>
      <c r="L3162" s="172">
        <v>4.4642857142857152E-4</v>
      </c>
      <c r="M3162" s="173" t="s">
        <v>108</v>
      </c>
      <c r="N3162" s="174">
        <f>INDEX(BD_Seguimiento_OAP_2019!$AH$3:$AS$294,MATCH(Revisión_Avance_Periodo!$I3162,BD_Seguimiento_OAP_2019!$L$3:$L$294,0),MATCH(Revisión_Avance_Periodo!$M3162,BD_Seguimiento_OAP_2019!$AH$2:$AS$2,0))</f>
        <v>0</v>
      </c>
      <c r="O3162" s="174">
        <f>INDEX(BD_Seguimiento_OAP_2019!$AV$3:$BG$294,MATCH(Revisión_Avance_Periodo!$I3162,BD_Seguimiento_OAP_2019!$L$3:$L$294,0),MATCH(Revisión_Avance_Periodo!$M3162,BD_Seguimiento_OAP_2019!$AV$2:$BG$2,0))</f>
        <v>0</v>
      </c>
      <c r="P3162" s="175">
        <f t="shared" si="615"/>
        <v>0</v>
      </c>
      <c r="Q3162" s="173" t="str">
        <f>VLOOKUP(P3162,Tabla_Indicador_Gestion4[#All],3,TRUE)</f>
        <v>Por Ejecutar</v>
      </c>
      <c r="R3162" s="215">
        <f>SUBTOTAL(9,$N$3158:$N3162)</f>
        <v>0</v>
      </c>
      <c r="S3162" s="231">
        <f>SUBTOTAL(9,$O$3158:$O3162)</f>
        <v>0</v>
      </c>
      <c r="T3162" s="231">
        <f>IFERROR(+Revisión_Avance_Periodo!$S3162/Revisión_Avance_Periodo!$R3162,0)</f>
        <v>0</v>
      </c>
      <c r="U3162" s="184"/>
      <c r="V3162" s="185"/>
      <c r="W3162" s="183"/>
      <c r="X3162" s="183"/>
      <c r="Y3162" s="183"/>
      <c r="Z3162" s="186"/>
      <c r="AA3162" s="187"/>
    </row>
    <row r="3163" spans="1:27" x14ac:dyDescent="0.25">
      <c r="A3163" s="94">
        <v>266</v>
      </c>
      <c r="B3163" s="96" t="str">
        <f>CONCATENATE(Revisión_Avance_Periodo!$C3163,";",Revisión_Avance_Periodo!$E3163,";",Revisión_Avance_Periodo!$I3163)</f>
        <v>OE1;PR_10;ACT_17</v>
      </c>
      <c r="C3163" s="180" t="s">
        <v>9</v>
      </c>
      <c r="D3163" s="181" t="str">
        <f>VLOOKUP(Revisión_Avance_Periodo!$C3163,Componentes_BD!$F$1:$G$5,2,FALSE)</f>
        <v>Fortalecer la Vigilancia.</v>
      </c>
      <c r="E3163" s="119" t="s">
        <v>12</v>
      </c>
      <c r="F3163" s="95">
        <v>11</v>
      </c>
      <c r="G3163" s="95" t="str">
        <f>VLOOKUP(Revisión_Avance_Periodo!$A3163,BD_Seguimiento_OAP_2019!$A$2:$G$294,7,FALSE)</f>
        <v>PAI</v>
      </c>
      <c r="H3163" s="95" t="str">
        <f>VLOOKUP(Revisión_Avance_Periodo!$A3163,BD_Seguimiento_OAP_2019!$A$2:$J$294,10,FALSE)</f>
        <v>PAI_09 - Mecanismos para la Transparencia y Acceso a la Información</v>
      </c>
      <c r="I3163" s="95" t="s">
        <v>1989</v>
      </c>
      <c r="J3163" s="95" t="str">
        <f>VLOOKUP(Revisión_Avance_Periodo!$I3163,BD_Seguimiento_OAP_2019!$L:$M,2,FALSE)</f>
        <v>Desarrollar campaña de comunicaciones, dando a conocer a la Ciudadanía los mecanismos para colocar denuncias ante la Superintendencia de Transporte</v>
      </c>
      <c r="K3163" s="119" t="s">
        <v>55</v>
      </c>
      <c r="L3163" s="172">
        <v>4.4642857142857152E-4</v>
      </c>
      <c r="M3163" s="182" t="s">
        <v>109</v>
      </c>
      <c r="N3163" s="174">
        <f>INDEX(BD_Seguimiento_OAP_2019!$AH$3:$AS$294,MATCH(Revisión_Avance_Periodo!$I3163,BD_Seguimiento_OAP_2019!$L$3:$L$294,0),MATCH(Revisión_Avance_Periodo!$M3163,BD_Seguimiento_OAP_2019!$AH$2:$AS$2,0))</f>
        <v>0</v>
      </c>
      <c r="O3163" s="174">
        <f>INDEX(BD_Seguimiento_OAP_2019!$AV$3:$BG$294,MATCH(Revisión_Avance_Periodo!$I3163,BD_Seguimiento_OAP_2019!$L$3:$L$294,0),MATCH(Revisión_Avance_Periodo!$M3163,BD_Seguimiento_OAP_2019!$AV$2:$BG$2,0))</f>
        <v>0</v>
      </c>
      <c r="P3163" s="175">
        <f t="shared" si="615"/>
        <v>0</v>
      </c>
      <c r="Q3163" s="182" t="str">
        <f>VLOOKUP(P3163,Tabla_Indicador_Gestion4[#All],3,TRUE)</f>
        <v>Por Ejecutar</v>
      </c>
      <c r="R3163" s="215">
        <f>SUBTOTAL(9,$N$3158:$N3163)</f>
        <v>0</v>
      </c>
      <c r="S3163" s="231">
        <f>SUBTOTAL(9,$O$3158:$O3163)</f>
        <v>0</v>
      </c>
      <c r="T3163" s="231">
        <f>IFERROR(+Revisión_Avance_Periodo!$S3163/Revisión_Avance_Periodo!$R3163,0)</f>
        <v>0</v>
      </c>
      <c r="U3163" s="184"/>
      <c r="V3163" s="185"/>
      <c r="W3163" s="183"/>
      <c r="X3163" s="183"/>
      <c r="Y3163" s="183"/>
      <c r="Z3163" s="186"/>
      <c r="AA3163" s="187"/>
    </row>
    <row r="3164" spans="1:27" x14ac:dyDescent="0.25">
      <c r="A3164" s="88">
        <v>266</v>
      </c>
      <c r="B3164" s="91" t="str">
        <f>CONCATENATE(Revisión_Avance_Periodo!$C3164,";",Revisión_Avance_Periodo!$E3164,";",Revisión_Avance_Periodo!$I3164)</f>
        <v>OE1;PR_10;ACT_17</v>
      </c>
      <c r="C3164" s="170" t="s">
        <v>9</v>
      </c>
      <c r="D3164" s="171" t="str">
        <f>VLOOKUP(Revisión_Avance_Periodo!$C3164,Componentes_BD!$F$1:$G$5,2,FALSE)</f>
        <v>Fortalecer la Vigilancia.</v>
      </c>
      <c r="E3164" s="106" t="s">
        <v>12</v>
      </c>
      <c r="F3164" s="89">
        <v>11</v>
      </c>
      <c r="G3164" s="89" t="str">
        <f>VLOOKUP(Revisión_Avance_Periodo!$A3164,BD_Seguimiento_OAP_2019!$A$2:$G$294,7,FALSE)</f>
        <v>PAI</v>
      </c>
      <c r="H3164" s="89" t="str">
        <f>VLOOKUP(Revisión_Avance_Periodo!$A3164,BD_Seguimiento_OAP_2019!$A$2:$J$294,10,FALSE)</f>
        <v>PAI_09 - Mecanismos para la Transparencia y Acceso a la Información</v>
      </c>
      <c r="I3164" s="89" t="s">
        <v>1989</v>
      </c>
      <c r="J3164" s="89" t="str">
        <f>VLOOKUP(Revisión_Avance_Periodo!$I3164,BD_Seguimiento_OAP_2019!$L:$M,2,FALSE)</f>
        <v>Desarrollar campaña de comunicaciones, dando a conocer a la Ciudadanía los mecanismos para colocar denuncias ante la Superintendencia de Transporte</v>
      </c>
      <c r="K3164" s="106" t="s">
        <v>55</v>
      </c>
      <c r="L3164" s="172">
        <v>4.4642857142857152E-4</v>
      </c>
      <c r="M3164" s="173" t="s">
        <v>110</v>
      </c>
      <c r="N3164" s="174">
        <f>INDEX(BD_Seguimiento_OAP_2019!$AH$3:$AS$294,MATCH(Revisión_Avance_Periodo!$I3164,BD_Seguimiento_OAP_2019!$L$3:$L$294,0),MATCH(Revisión_Avance_Periodo!$M3164,BD_Seguimiento_OAP_2019!$AH$2:$AS$2,0))</f>
        <v>0</v>
      </c>
      <c r="O3164" s="174">
        <f>INDEX(BD_Seguimiento_OAP_2019!$AV$3:$BG$294,MATCH(Revisión_Avance_Periodo!$I3164,BD_Seguimiento_OAP_2019!$L$3:$L$294,0),MATCH(Revisión_Avance_Periodo!$M3164,BD_Seguimiento_OAP_2019!$AV$2:$BG$2,0))</f>
        <v>0</v>
      </c>
      <c r="P3164" s="175">
        <f t="shared" si="615"/>
        <v>0</v>
      </c>
      <c r="Q3164" s="173" t="str">
        <f>VLOOKUP(P3164,Tabla_Indicador_Gestion4[#All],3,TRUE)</f>
        <v>Por Ejecutar</v>
      </c>
      <c r="R3164" s="215">
        <f>SUBTOTAL(9,$N$3158:$N3164)</f>
        <v>0</v>
      </c>
      <c r="S3164" s="231">
        <f>SUBTOTAL(9,$O$3158:$O3164)</f>
        <v>0</v>
      </c>
      <c r="T3164" s="231">
        <f>IFERROR(+Revisión_Avance_Periodo!$S3164/Revisión_Avance_Periodo!$R3164,0)</f>
        <v>0</v>
      </c>
      <c r="U3164" s="184"/>
      <c r="V3164" s="185"/>
      <c r="W3164" s="183"/>
      <c r="X3164" s="183"/>
      <c r="Y3164" s="183"/>
      <c r="Z3164" s="186"/>
      <c r="AA3164" s="187"/>
    </row>
    <row r="3165" spans="1:27" x14ac:dyDescent="0.25">
      <c r="A3165" s="94">
        <v>266</v>
      </c>
      <c r="B3165" s="96" t="str">
        <f>CONCATENATE(Revisión_Avance_Periodo!$C3165,";",Revisión_Avance_Periodo!$E3165,";",Revisión_Avance_Periodo!$I3165)</f>
        <v>OE1;PR_10;ACT_17</v>
      </c>
      <c r="C3165" s="180" t="s">
        <v>9</v>
      </c>
      <c r="D3165" s="181" t="str">
        <f>VLOOKUP(Revisión_Avance_Periodo!$C3165,Componentes_BD!$F$1:$G$5,2,FALSE)</f>
        <v>Fortalecer la Vigilancia.</v>
      </c>
      <c r="E3165" s="119" t="s">
        <v>12</v>
      </c>
      <c r="F3165" s="95">
        <v>11</v>
      </c>
      <c r="G3165" s="95" t="str">
        <f>VLOOKUP(Revisión_Avance_Periodo!$A3165,BD_Seguimiento_OAP_2019!$A$2:$G$294,7,FALSE)</f>
        <v>PAI</v>
      </c>
      <c r="H3165" s="95" t="str">
        <f>VLOOKUP(Revisión_Avance_Periodo!$A3165,BD_Seguimiento_OAP_2019!$A$2:$J$294,10,FALSE)</f>
        <v>PAI_09 - Mecanismos para la Transparencia y Acceso a la Información</v>
      </c>
      <c r="I3165" s="95" t="s">
        <v>1989</v>
      </c>
      <c r="J3165" s="95" t="str">
        <f>VLOOKUP(Revisión_Avance_Periodo!$I3165,BD_Seguimiento_OAP_2019!$L:$M,2,FALSE)</f>
        <v>Desarrollar campaña de comunicaciones, dando a conocer a la Ciudadanía los mecanismos para colocar denuncias ante la Superintendencia de Transporte</v>
      </c>
      <c r="K3165" s="119" t="s">
        <v>55</v>
      </c>
      <c r="L3165" s="172">
        <v>4.4642857142857152E-4</v>
      </c>
      <c r="M3165" s="182" t="s">
        <v>111</v>
      </c>
      <c r="N3165" s="174">
        <f>INDEX(BD_Seguimiento_OAP_2019!$AH$3:$AS$294,MATCH(Revisión_Avance_Periodo!$I3165,BD_Seguimiento_OAP_2019!$L$3:$L$294,0),MATCH(Revisión_Avance_Periodo!$M3165,BD_Seguimiento_OAP_2019!$AH$2:$AS$2,0))</f>
        <v>0.5</v>
      </c>
      <c r="O3165" s="174">
        <f>INDEX(BD_Seguimiento_OAP_2019!$AV$3:$BG$294,MATCH(Revisión_Avance_Periodo!$I3165,BD_Seguimiento_OAP_2019!$L$3:$L$294,0),MATCH(Revisión_Avance_Periodo!$M3165,BD_Seguimiento_OAP_2019!$AV$2:$BG$2,0))</f>
        <v>0</v>
      </c>
      <c r="P3165" s="188">
        <f t="shared" si="612"/>
        <v>0</v>
      </c>
      <c r="Q3165" s="182" t="str">
        <f>VLOOKUP(P3165,Tabla_Indicador_Gestion4[#All],3,TRUE)</f>
        <v>Por Ejecutar</v>
      </c>
      <c r="R3165" s="215">
        <f>SUBTOTAL(9,$N$3158:$N3165)</f>
        <v>0.5</v>
      </c>
      <c r="S3165" s="231">
        <f>SUBTOTAL(9,$O$3158:$O3165)</f>
        <v>0</v>
      </c>
      <c r="T3165" s="231">
        <f>IFERROR(+Revisión_Avance_Periodo!$S3165/Revisión_Avance_Periodo!$R3165,0)</f>
        <v>0</v>
      </c>
      <c r="U3165" s="184"/>
      <c r="V3165" s="185"/>
      <c r="W3165" s="183"/>
      <c r="X3165" s="183"/>
      <c r="Y3165" s="183"/>
      <c r="Z3165" s="186"/>
      <c r="AA3165" s="187"/>
    </row>
    <row r="3166" spans="1:27" x14ac:dyDescent="0.25">
      <c r="A3166" s="88">
        <v>266</v>
      </c>
      <c r="B3166" s="91" t="str">
        <f>CONCATENATE(Revisión_Avance_Periodo!$C3166,";",Revisión_Avance_Periodo!$E3166,";",Revisión_Avance_Periodo!$I3166)</f>
        <v>OE1;PR_10;ACT_17</v>
      </c>
      <c r="C3166" s="170" t="s">
        <v>9</v>
      </c>
      <c r="D3166" s="171" t="str">
        <f>VLOOKUP(Revisión_Avance_Periodo!$C3166,Componentes_BD!$F$1:$G$5,2,FALSE)</f>
        <v>Fortalecer la Vigilancia.</v>
      </c>
      <c r="E3166" s="106" t="s">
        <v>12</v>
      </c>
      <c r="F3166" s="89">
        <v>11</v>
      </c>
      <c r="G3166" s="89" t="str">
        <f>VLOOKUP(Revisión_Avance_Periodo!$A3166,BD_Seguimiento_OAP_2019!$A$2:$G$294,7,FALSE)</f>
        <v>PAI</v>
      </c>
      <c r="H3166" s="89" t="str">
        <f>VLOOKUP(Revisión_Avance_Periodo!$A3166,BD_Seguimiento_OAP_2019!$A$2:$J$294,10,FALSE)</f>
        <v>PAI_09 - Mecanismos para la Transparencia y Acceso a la Información</v>
      </c>
      <c r="I3166" s="89" t="s">
        <v>1989</v>
      </c>
      <c r="J3166" s="89" t="str">
        <f>VLOOKUP(Revisión_Avance_Periodo!$I3166,BD_Seguimiento_OAP_2019!$L:$M,2,FALSE)</f>
        <v>Desarrollar campaña de comunicaciones, dando a conocer a la Ciudadanía los mecanismos para colocar denuncias ante la Superintendencia de Transporte</v>
      </c>
      <c r="K3166" s="106" t="s">
        <v>55</v>
      </c>
      <c r="L3166" s="172">
        <v>4.4642857142857152E-4</v>
      </c>
      <c r="M3166" s="173" t="s">
        <v>112</v>
      </c>
      <c r="N3166" s="174">
        <f>INDEX(BD_Seguimiento_OAP_2019!$AH$3:$AS$294,MATCH(Revisión_Avance_Periodo!$I3166,BD_Seguimiento_OAP_2019!$L$3:$L$294,0),MATCH(Revisión_Avance_Periodo!$M3166,BD_Seguimiento_OAP_2019!$AH$2:$AS$2,0))</f>
        <v>0.5</v>
      </c>
      <c r="O3166" s="174">
        <f>INDEX(BD_Seguimiento_OAP_2019!$AV$3:$BG$294,MATCH(Revisión_Avance_Periodo!$I3166,BD_Seguimiento_OAP_2019!$L$3:$L$294,0),MATCH(Revisión_Avance_Periodo!$M3166,BD_Seguimiento_OAP_2019!$AV$2:$BG$2,0))</f>
        <v>0</v>
      </c>
      <c r="P3166" s="189">
        <f t="shared" si="612"/>
        <v>0</v>
      </c>
      <c r="Q3166" s="173" t="str">
        <f>VLOOKUP(P3166,Tabla_Indicador_Gestion4[#All],3,TRUE)</f>
        <v>Por Ejecutar</v>
      </c>
      <c r="R3166" s="215">
        <f>SUBTOTAL(9,$N$3158:$N3166)</f>
        <v>1</v>
      </c>
      <c r="S3166" s="231">
        <f>SUBTOTAL(9,$O$3158:$O3166)</f>
        <v>0</v>
      </c>
      <c r="T3166" s="231">
        <f>IFERROR(+Revisión_Avance_Periodo!$S3166/Revisión_Avance_Periodo!$R3166,0)</f>
        <v>0</v>
      </c>
      <c r="U3166" s="184"/>
      <c r="V3166" s="185"/>
      <c r="W3166" s="183"/>
      <c r="X3166" s="183"/>
      <c r="Y3166" s="183"/>
      <c r="Z3166" s="186"/>
      <c r="AA3166" s="187"/>
    </row>
    <row r="3167" spans="1:27" x14ac:dyDescent="0.25">
      <c r="A3167" s="94">
        <v>266</v>
      </c>
      <c r="B3167" s="96" t="str">
        <f>CONCATENATE(Revisión_Avance_Periodo!$C3167,";",Revisión_Avance_Periodo!$E3167,";",Revisión_Avance_Periodo!$I3167)</f>
        <v>OE1;PR_10;ACT_17</v>
      </c>
      <c r="C3167" s="180" t="s">
        <v>9</v>
      </c>
      <c r="D3167" s="181" t="str">
        <f>VLOOKUP(Revisión_Avance_Periodo!$C3167,Componentes_BD!$F$1:$G$5,2,FALSE)</f>
        <v>Fortalecer la Vigilancia.</v>
      </c>
      <c r="E3167" s="119" t="s">
        <v>12</v>
      </c>
      <c r="F3167" s="95">
        <v>11</v>
      </c>
      <c r="G3167" s="95" t="str">
        <f>VLOOKUP(Revisión_Avance_Periodo!$A3167,BD_Seguimiento_OAP_2019!$A$2:$G$294,7,FALSE)</f>
        <v>PAI</v>
      </c>
      <c r="H3167" s="95" t="str">
        <f>VLOOKUP(Revisión_Avance_Periodo!$A3167,BD_Seguimiento_OAP_2019!$A$2:$J$294,10,FALSE)</f>
        <v>PAI_09 - Mecanismos para la Transparencia y Acceso a la Información</v>
      </c>
      <c r="I3167" s="95" t="s">
        <v>1989</v>
      </c>
      <c r="J3167" s="95" t="str">
        <f>VLOOKUP(Revisión_Avance_Periodo!$I3167,BD_Seguimiento_OAP_2019!$L:$M,2,FALSE)</f>
        <v>Desarrollar campaña de comunicaciones, dando a conocer a la Ciudadanía los mecanismos para colocar denuncias ante la Superintendencia de Transporte</v>
      </c>
      <c r="K3167" s="119" t="s">
        <v>55</v>
      </c>
      <c r="L3167" s="172">
        <v>4.4642857142857152E-4</v>
      </c>
      <c r="M3167" s="182" t="s">
        <v>113</v>
      </c>
      <c r="N3167" s="174">
        <f>INDEX(BD_Seguimiento_OAP_2019!$AH$3:$AS$294,MATCH(Revisión_Avance_Periodo!$I3167,BD_Seguimiento_OAP_2019!$L$3:$L$294,0),MATCH(Revisión_Avance_Periodo!$M3167,BD_Seguimiento_OAP_2019!$AH$2:$AS$2,0))</f>
        <v>0</v>
      </c>
      <c r="O3167" s="174">
        <f>INDEX(BD_Seguimiento_OAP_2019!$AV$3:$BG$294,MATCH(Revisión_Avance_Periodo!$I3167,BD_Seguimiento_OAP_2019!$L$3:$L$294,0),MATCH(Revisión_Avance_Periodo!$M3167,BD_Seguimiento_OAP_2019!$AV$2:$BG$2,0))</f>
        <v>0</v>
      </c>
      <c r="P3167" s="175">
        <f t="shared" ref="P3167:P3169" si="617">IFERROR((O3167/N3167),0)</f>
        <v>0</v>
      </c>
      <c r="Q3167" s="182" t="str">
        <f>VLOOKUP(P3167,Tabla_Indicador_Gestion4[#All],3,TRUE)</f>
        <v>Por Ejecutar</v>
      </c>
      <c r="R3167" s="215">
        <f>SUBTOTAL(9,$N$3158:$N3167)</f>
        <v>1</v>
      </c>
      <c r="S3167" s="231">
        <f>SUBTOTAL(9,$O$3158:$O3167)</f>
        <v>0</v>
      </c>
      <c r="T3167" s="231">
        <f>IFERROR(+Revisión_Avance_Periodo!$S3167/Revisión_Avance_Periodo!$R3167,0)</f>
        <v>0</v>
      </c>
      <c r="U3167" s="184"/>
      <c r="V3167" s="185"/>
      <c r="W3167" s="183"/>
      <c r="X3167" s="183"/>
      <c r="Y3167" s="183"/>
      <c r="Z3167" s="186"/>
      <c r="AA3167" s="187"/>
    </row>
    <row r="3168" spans="1:27" x14ac:dyDescent="0.25">
      <c r="A3168" s="88">
        <v>266</v>
      </c>
      <c r="B3168" s="91" t="str">
        <f>CONCATENATE(Revisión_Avance_Periodo!$C3168,";",Revisión_Avance_Periodo!$E3168,";",Revisión_Avance_Periodo!$I3168)</f>
        <v>OE1;PR_10;ACT_17</v>
      </c>
      <c r="C3168" s="170" t="s">
        <v>9</v>
      </c>
      <c r="D3168" s="171" t="str">
        <f>VLOOKUP(Revisión_Avance_Periodo!$C3168,Componentes_BD!$F$1:$G$5,2,FALSE)</f>
        <v>Fortalecer la Vigilancia.</v>
      </c>
      <c r="E3168" s="106" t="s">
        <v>12</v>
      </c>
      <c r="F3168" s="89">
        <v>11</v>
      </c>
      <c r="G3168" s="89" t="str">
        <f>VLOOKUP(Revisión_Avance_Periodo!$A3168,BD_Seguimiento_OAP_2019!$A$2:$G$294,7,FALSE)</f>
        <v>PAI</v>
      </c>
      <c r="H3168" s="89" t="str">
        <f>VLOOKUP(Revisión_Avance_Periodo!$A3168,BD_Seguimiento_OAP_2019!$A$2:$J$294,10,FALSE)</f>
        <v>PAI_09 - Mecanismos para la Transparencia y Acceso a la Información</v>
      </c>
      <c r="I3168" s="89" t="s">
        <v>1989</v>
      </c>
      <c r="J3168" s="89" t="str">
        <f>VLOOKUP(Revisión_Avance_Periodo!$I3168,BD_Seguimiento_OAP_2019!$L:$M,2,FALSE)</f>
        <v>Desarrollar campaña de comunicaciones, dando a conocer a la Ciudadanía los mecanismos para colocar denuncias ante la Superintendencia de Transporte</v>
      </c>
      <c r="K3168" s="106" t="s">
        <v>55</v>
      </c>
      <c r="L3168" s="172">
        <v>4.4642857142857152E-4</v>
      </c>
      <c r="M3168" s="173" t="s">
        <v>114</v>
      </c>
      <c r="N3168" s="174">
        <f>INDEX(BD_Seguimiento_OAP_2019!$AH$3:$AS$294,MATCH(Revisión_Avance_Periodo!$I3168,BD_Seguimiento_OAP_2019!$L$3:$L$294,0),MATCH(Revisión_Avance_Periodo!$M3168,BD_Seguimiento_OAP_2019!$AH$2:$AS$2,0))</f>
        <v>0</v>
      </c>
      <c r="O3168" s="174">
        <f>INDEX(BD_Seguimiento_OAP_2019!$AV$3:$BG$294,MATCH(Revisión_Avance_Periodo!$I3168,BD_Seguimiento_OAP_2019!$L$3:$L$294,0),MATCH(Revisión_Avance_Periodo!$M3168,BD_Seguimiento_OAP_2019!$AV$2:$BG$2,0))</f>
        <v>0</v>
      </c>
      <c r="P3168" s="175">
        <f t="shared" si="617"/>
        <v>0</v>
      </c>
      <c r="Q3168" s="173" t="str">
        <f>VLOOKUP(P3168,Tabla_Indicador_Gestion4[#All],3,TRUE)</f>
        <v>Por Ejecutar</v>
      </c>
      <c r="R3168" s="215">
        <f>SUBTOTAL(9,$N$3158:$N3168)</f>
        <v>1</v>
      </c>
      <c r="S3168" s="231">
        <f>SUBTOTAL(9,$O$3158:$O3168)</f>
        <v>0</v>
      </c>
      <c r="T3168" s="231">
        <f>IFERROR(+Revisión_Avance_Periodo!$S3168/Revisión_Avance_Periodo!$R3168,0)</f>
        <v>0</v>
      </c>
      <c r="U3168" s="184"/>
      <c r="V3168" s="185"/>
      <c r="W3168" s="183"/>
      <c r="X3168" s="183"/>
      <c r="Y3168" s="183"/>
      <c r="Z3168" s="186"/>
      <c r="AA3168" s="187"/>
    </row>
    <row r="3169" spans="1:27" ht="15.75" thickBot="1" x14ac:dyDescent="0.3">
      <c r="A3169" s="94">
        <v>266</v>
      </c>
      <c r="B3169" s="96" t="str">
        <f>CONCATENATE(Revisión_Avance_Periodo!$C3169,";",Revisión_Avance_Periodo!$E3169,";",Revisión_Avance_Periodo!$I3169)</f>
        <v>OE1;PR_10;ACT_17</v>
      </c>
      <c r="C3169" s="180" t="s">
        <v>9</v>
      </c>
      <c r="D3169" s="181" t="str">
        <f>VLOOKUP(Revisión_Avance_Periodo!$C3169,Componentes_BD!$F$1:$G$5,2,FALSE)</f>
        <v>Fortalecer la Vigilancia.</v>
      </c>
      <c r="E3169" s="119" t="s">
        <v>12</v>
      </c>
      <c r="F3169" s="95">
        <v>11</v>
      </c>
      <c r="G3169" s="95" t="str">
        <f>VLOOKUP(Revisión_Avance_Periodo!$A3169,BD_Seguimiento_OAP_2019!$A$2:$G$294,7,FALSE)</f>
        <v>PAI</v>
      </c>
      <c r="H3169" s="95" t="str">
        <f>VLOOKUP(Revisión_Avance_Periodo!$A3169,BD_Seguimiento_OAP_2019!$A$2:$J$294,10,FALSE)</f>
        <v>PAI_09 - Mecanismos para la Transparencia y Acceso a la Información</v>
      </c>
      <c r="I3169" s="95" t="s">
        <v>1989</v>
      </c>
      <c r="J3169" s="95" t="str">
        <f>VLOOKUP(Revisión_Avance_Periodo!$I3169,BD_Seguimiento_OAP_2019!$L:$M,2,FALSE)</f>
        <v>Desarrollar campaña de comunicaciones, dando a conocer a la Ciudadanía los mecanismos para colocar denuncias ante la Superintendencia de Transporte</v>
      </c>
      <c r="K3169" s="119" t="s">
        <v>55</v>
      </c>
      <c r="L3169" s="172">
        <v>4.4642857142857152E-4</v>
      </c>
      <c r="M3169" s="182" t="s">
        <v>115</v>
      </c>
      <c r="N3169" s="174">
        <f>INDEX(BD_Seguimiento_OAP_2019!$AH$3:$AS$294,MATCH(Revisión_Avance_Periodo!$I3169,BD_Seguimiento_OAP_2019!$L$3:$L$294,0),MATCH(Revisión_Avance_Periodo!$M3169,BD_Seguimiento_OAP_2019!$AH$2:$AS$2,0))</f>
        <v>0</v>
      </c>
      <c r="O3169" s="174">
        <f>INDEX(BD_Seguimiento_OAP_2019!$AV$3:$BG$294,MATCH(Revisión_Avance_Periodo!$I3169,BD_Seguimiento_OAP_2019!$L$3:$L$294,0),MATCH(Revisión_Avance_Periodo!$M3169,BD_Seguimiento_OAP_2019!$AV$2:$BG$2,0))</f>
        <v>0</v>
      </c>
      <c r="P3169" s="175">
        <f t="shared" si="617"/>
        <v>0</v>
      </c>
      <c r="Q3169" s="182" t="str">
        <f>VLOOKUP(P3169,Tabla_Indicador_Gestion4[#All],3,TRUE)</f>
        <v>Por Ejecutar</v>
      </c>
      <c r="R3169" s="215">
        <f>SUBTOTAL(9,$N$3158:$N3169)</f>
        <v>1</v>
      </c>
      <c r="S3169" s="231">
        <f>SUBTOTAL(9,$O$3158:$O3169)</f>
        <v>0</v>
      </c>
      <c r="T3169" s="231">
        <f>IFERROR(+Revisión_Avance_Periodo!$S3169/Revisión_Avance_Periodo!$R3169,0)</f>
        <v>0</v>
      </c>
      <c r="U3169" s="184"/>
      <c r="V3169" s="185"/>
      <c r="W3169" s="183"/>
      <c r="X3169" s="183"/>
      <c r="Y3169" s="183"/>
      <c r="Z3169" s="186"/>
      <c r="AA3169" s="187"/>
    </row>
    <row r="3170" spans="1:27" x14ac:dyDescent="0.25">
      <c r="A3170" s="88">
        <v>267</v>
      </c>
      <c r="B3170" s="91" t="str">
        <f>CONCATENATE(Revisión_Avance_Periodo!$C3170,";",Revisión_Avance_Periodo!$E3170,";",Revisión_Avance_Periodo!$I3170)</f>
        <v>OE2;PR_10;ACT_59</v>
      </c>
      <c r="C3170" s="170" t="s">
        <v>47</v>
      </c>
      <c r="D3170" s="171" t="str">
        <f>VLOOKUP(Revisión_Avance_Periodo!$C3170,Componentes_BD!$F$1:$G$5,2,FALSE)</f>
        <v>Fortalecer las Tecnologías de la Información y las Telecomunicaciones.</v>
      </c>
      <c r="E3170" s="106" t="s">
        <v>12</v>
      </c>
      <c r="F3170" s="89">
        <v>11</v>
      </c>
      <c r="G3170" s="89" t="str">
        <f>VLOOKUP(Revisión_Avance_Periodo!$A3170,BD_Seguimiento_OAP_2019!$A$2:$G$294,7,FALSE)</f>
        <v>PAI</v>
      </c>
      <c r="H3170" s="89" t="str">
        <f>VLOOKUP(Revisión_Avance_Periodo!$A3170,BD_Seguimiento_OAP_2019!$A$2:$J$294,10,FALSE)</f>
        <v>PAI_09 - Mecanismos para la Transparencia y Acceso a la Información</v>
      </c>
      <c r="I3170" s="89" t="s">
        <v>1991</v>
      </c>
      <c r="J3170" s="89" t="str">
        <f>VLOOKUP(Revisión_Avance_Periodo!$I3170,BD_Seguimiento_OAP_2019!$L:$M,2,FALSE)</f>
        <v>Realizar seguimiento a la implementación del Modelo de Seguridad y Privacidad de la Información</v>
      </c>
      <c r="K3170" s="106" t="s">
        <v>64</v>
      </c>
      <c r="L3170" s="172">
        <v>4.4642857142857152E-4</v>
      </c>
      <c r="M3170" s="173" t="s">
        <v>104</v>
      </c>
      <c r="N3170" s="174">
        <f>INDEX(BD_Seguimiento_OAP_2019!$AH$3:$AS$294,MATCH(Revisión_Avance_Periodo!$I3170,BD_Seguimiento_OAP_2019!$L$3:$L$294,0),MATCH(Revisión_Avance_Periodo!$M3170,BD_Seguimiento_OAP_2019!$AH$2:$AS$2,0))</f>
        <v>0.05</v>
      </c>
      <c r="O3170" s="174">
        <f>INDEX(BD_Seguimiento_OAP_2019!$AV$3:$BG$294,MATCH(Revisión_Avance_Periodo!$I3170,BD_Seguimiento_OAP_2019!$L$3:$L$294,0),MATCH(Revisión_Avance_Periodo!$M3170,BD_Seguimiento_OAP_2019!$AV$2:$BG$2,0))</f>
        <v>0.05</v>
      </c>
      <c r="P3170" s="189">
        <f t="shared" si="612"/>
        <v>1</v>
      </c>
      <c r="Q3170" s="173" t="str">
        <f>VLOOKUP(P3170,Tabla_Indicador_Gestion4[#All],3,TRUE)</f>
        <v>Culminada</v>
      </c>
      <c r="R3170" s="213">
        <f>SUBTOTAL(9,$N$3170:$N3170)</f>
        <v>0.05</v>
      </c>
      <c r="S3170" s="234">
        <f>SUBTOTAL(9,$O$3170:$O3170)</f>
        <v>0.05</v>
      </c>
      <c r="T3170" s="234">
        <f>IFERROR(+Revisión_Avance_Periodo!$S3170/Revisión_Avance_Periodo!$R3170,0)</f>
        <v>1</v>
      </c>
      <c r="U3170" s="177">
        <f>SUBTOTAL(9,N3170:N3181)</f>
        <v>1</v>
      </c>
      <c r="V3170" s="176">
        <f>SUBTOTAL(9,O3170:O3181)</f>
        <v>0.5</v>
      </c>
      <c r="W3170" s="176">
        <f t="shared" ref="W3170" si="618">+V3170/U3170</f>
        <v>0.5</v>
      </c>
      <c r="X3170" s="176"/>
      <c r="Y3170" s="176">
        <f>100%-Revisión_Avance_Periodo!$W3170</f>
        <v>0.5</v>
      </c>
      <c r="Z3170" s="178" t="str">
        <f>VLOOKUP(W3170,Tabla_Indicador_Gestion4[],3,TRUE)</f>
        <v>En Tramite</v>
      </c>
      <c r="AA3170" s="179">
        <f>Revisión_Avance_Periodo!$W3170*Revisión_Avance_Periodo!$L3170</f>
        <v>2.2321428571428576E-4</v>
      </c>
    </row>
    <row r="3171" spans="1:27" x14ac:dyDescent="0.25">
      <c r="A3171" s="94">
        <v>267</v>
      </c>
      <c r="B3171" s="96" t="str">
        <f>CONCATENATE(Revisión_Avance_Periodo!$C3171,";",Revisión_Avance_Periodo!$E3171,";",Revisión_Avance_Periodo!$I3171)</f>
        <v>OE2;PR_10;ACT_59</v>
      </c>
      <c r="C3171" s="180" t="s">
        <v>47</v>
      </c>
      <c r="D3171" s="181" t="str">
        <f>VLOOKUP(Revisión_Avance_Periodo!$C3171,Componentes_BD!$F$1:$G$5,2,FALSE)</f>
        <v>Fortalecer las Tecnologías de la Información y las Telecomunicaciones.</v>
      </c>
      <c r="E3171" s="119" t="s">
        <v>12</v>
      </c>
      <c r="F3171" s="95">
        <v>11</v>
      </c>
      <c r="G3171" s="95" t="str">
        <f>VLOOKUP(Revisión_Avance_Periodo!$A3171,BD_Seguimiento_OAP_2019!$A$2:$G$294,7,FALSE)</f>
        <v>PAI</v>
      </c>
      <c r="H3171" s="95" t="str">
        <f>VLOOKUP(Revisión_Avance_Periodo!$A3171,BD_Seguimiento_OAP_2019!$A$2:$J$294,10,FALSE)</f>
        <v>PAI_09 - Mecanismos para la Transparencia y Acceso a la Información</v>
      </c>
      <c r="I3171" s="95" t="s">
        <v>1991</v>
      </c>
      <c r="J3171" s="95" t="str">
        <f>VLOOKUP(Revisión_Avance_Periodo!$I3171,BD_Seguimiento_OAP_2019!$L:$M,2,FALSE)</f>
        <v>Realizar seguimiento a la implementación del Modelo de Seguridad y Privacidad de la Información</v>
      </c>
      <c r="K3171" s="119" t="s">
        <v>64</v>
      </c>
      <c r="L3171" s="172">
        <v>4.4642857142857152E-4</v>
      </c>
      <c r="M3171" s="182" t="s">
        <v>105</v>
      </c>
      <c r="N3171" s="174">
        <f>INDEX(BD_Seguimiento_OAP_2019!$AH$3:$AS$294,MATCH(Revisión_Avance_Periodo!$I3171,BD_Seguimiento_OAP_2019!$L$3:$L$294,0),MATCH(Revisión_Avance_Periodo!$M3171,BD_Seguimiento_OAP_2019!$AH$2:$AS$2,0))</f>
        <v>0.1</v>
      </c>
      <c r="O3171" s="174">
        <f>INDEX(BD_Seguimiento_OAP_2019!$AV$3:$BG$294,MATCH(Revisión_Avance_Periodo!$I3171,BD_Seguimiento_OAP_2019!$L$3:$L$294,0),MATCH(Revisión_Avance_Periodo!$M3171,BD_Seguimiento_OAP_2019!$AV$2:$BG$2,0))</f>
        <v>0.1</v>
      </c>
      <c r="P3171" s="188">
        <f t="shared" si="612"/>
        <v>1</v>
      </c>
      <c r="Q3171" s="182" t="str">
        <f>VLOOKUP(P3171,Tabla_Indicador_Gestion4[#All],3,TRUE)</f>
        <v>Culminada</v>
      </c>
      <c r="R3171" s="215">
        <f>SUBTOTAL(9,$N$3170:$N3171)</f>
        <v>0.15000000000000002</v>
      </c>
      <c r="S3171" s="231">
        <f>SUBTOTAL(9,$O$3170:$O3171)</f>
        <v>0.15000000000000002</v>
      </c>
      <c r="T3171" s="231">
        <f>IFERROR(+Revisión_Avance_Periodo!$S3171/Revisión_Avance_Periodo!$R3171,0)</f>
        <v>1</v>
      </c>
      <c r="U3171" s="184"/>
      <c r="V3171" s="185"/>
      <c r="W3171" s="183"/>
      <c r="X3171" s="183"/>
      <c r="Y3171" s="183"/>
      <c r="Z3171" s="186"/>
      <c r="AA3171" s="187"/>
    </row>
    <row r="3172" spans="1:27" x14ac:dyDescent="0.25">
      <c r="A3172" s="88">
        <v>267</v>
      </c>
      <c r="B3172" s="91" t="str">
        <f>CONCATENATE(Revisión_Avance_Periodo!$C3172,";",Revisión_Avance_Periodo!$E3172,";",Revisión_Avance_Periodo!$I3172)</f>
        <v>OE2;PR_10;ACT_59</v>
      </c>
      <c r="C3172" s="170" t="s">
        <v>47</v>
      </c>
      <c r="D3172" s="171" t="str">
        <f>VLOOKUP(Revisión_Avance_Periodo!$C3172,Componentes_BD!$F$1:$G$5,2,FALSE)</f>
        <v>Fortalecer las Tecnologías de la Información y las Telecomunicaciones.</v>
      </c>
      <c r="E3172" s="106" t="s">
        <v>12</v>
      </c>
      <c r="F3172" s="89">
        <v>11</v>
      </c>
      <c r="G3172" s="89" t="str">
        <f>VLOOKUP(Revisión_Avance_Periodo!$A3172,BD_Seguimiento_OAP_2019!$A$2:$G$294,7,FALSE)</f>
        <v>PAI</v>
      </c>
      <c r="H3172" s="89" t="str">
        <f>VLOOKUP(Revisión_Avance_Periodo!$A3172,BD_Seguimiento_OAP_2019!$A$2:$J$294,10,FALSE)</f>
        <v>PAI_09 - Mecanismos para la Transparencia y Acceso a la Información</v>
      </c>
      <c r="I3172" s="89" t="s">
        <v>1991</v>
      </c>
      <c r="J3172" s="89" t="str">
        <f>VLOOKUP(Revisión_Avance_Periodo!$I3172,BD_Seguimiento_OAP_2019!$L:$M,2,FALSE)</f>
        <v>Realizar seguimiento a la implementación del Modelo de Seguridad y Privacidad de la Información</v>
      </c>
      <c r="K3172" s="106" t="s">
        <v>64</v>
      </c>
      <c r="L3172" s="172">
        <v>4.4642857142857152E-4</v>
      </c>
      <c r="M3172" s="173" t="s">
        <v>106</v>
      </c>
      <c r="N3172" s="174">
        <f>INDEX(BD_Seguimiento_OAP_2019!$AH$3:$AS$294,MATCH(Revisión_Avance_Periodo!$I3172,BD_Seguimiento_OAP_2019!$L$3:$L$294,0),MATCH(Revisión_Avance_Periodo!$M3172,BD_Seguimiento_OAP_2019!$AH$2:$AS$2,0))</f>
        <v>0.1</v>
      </c>
      <c r="O3172" s="174">
        <f>INDEX(BD_Seguimiento_OAP_2019!$AV$3:$BG$294,MATCH(Revisión_Avance_Periodo!$I3172,BD_Seguimiento_OAP_2019!$L$3:$L$294,0),MATCH(Revisión_Avance_Periodo!$M3172,BD_Seguimiento_OAP_2019!$AV$2:$BG$2,0))</f>
        <v>0.1</v>
      </c>
      <c r="P3172" s="189">
        <f t="shared" si="612"/>
        <v>1</v>
      </c>
      <c r="Q3172" s="173" t="str">
        <f>VLOOKUP(P3172,Tabla_Indicador_Gestion4[#All],3,TRUE)</f>
        <v>Culminada</v>
      </c>
      <c r="R3172" s="215">
        <f>SUBTOTAL(9,$N$3170:$N3172)</f>
        <v>0.25</v>
      </c>
      <c r="S3172" s="231">
        <f>SUBTOTAL(9,$O$3170:$O3172)</f>
        <v>0.25</v>
      </c>
      <c r="T3172" s="231">
        <f>IFERROR(+Revisión_Avance_Periodo!$S3172/Revisión_Avance_Periodo!$R3172,0)</f>
        <v>1</v>
      </c>
      <c r="U3172" s="184"/>
      <c r="V3172" s="185"/>
      <c r="W3172" s="183"/>
      <c r="X3172" s="183"/>
      <c r="Y3172" s="183"/>
      <c r="Z3172" s="186"/>
      <c r="AA3172" s="187"/>
    </row>
    <row r="3173" spans="1:27" x14ac:dyDescent="0.25">
      <c r="A3173" s="94">
        <v>267</v>
      </c>
      <c r="B3173" s="96" t="str">
        <f>CONCATENATE(Revisión_Avance_Periodo!$C3173,";",Revisión_Avance_Periodo!$E3173,";",Revisión_Avance_Periodo!$I3173)</f>
        <v>OE2;PR_10;ACT_59</v>
      </c>
      <c r="C3173" s="180" t="s">
        <v>47</v>
      </c>
      <c r="D3173" s="181" t="str">
        <f>VLOOKUP(Revisión_Avance_Periodo!$C3173,Componentes_BD!$F$1:$G$5,2,FALSE)</f>
        <v>Fortalecer las Tecnologías de la Información y las Telecomunicaciones.</v>
      </c>
      <c r="E3173" s="119" t="s">
        <v>12</v>
      </c>
      <c r="F3173" s="95">
        <v>11</v>
      </c>
      <c r="G3173" s="95" t="str">
        <f>VLOOKUP(Revisión_Avance_Periodo!$A3173,BD_Seguimiento_OAP_2019!$A$2:$G$294,7,FALSE)</f>
        <v>PAI</v>
      </c>
      <c r="H3173" s="95" t="str">
        <f>VLOOKUP(Revisión_Avance_Periodo!$A3173,BD_Seguimiento_OAP_2019!$A$2:$J$294,10,FALSE)</f>
        <v>PAI_09 - Mecanismos para la Transparencia y Acceso a la Información</v>
      </c>
      <c r="I3173" s="95" t="s">
        <v>1991</v>
      </c>
      <c r="J3173" s="95" t="str">
        <f>VLOOKUP(Revisión_Avance_Periodo!$I3173,BD_Seguimiento_OAP_2019!$L:$M,2,FALSE)</f>
        <v>Realizar seguimiento a la implementación del Modelo de Seguridad y Privacidad de la Información</v>
      </c>
      <c r="K3173" s="119" t="s">
        <v>64</v>
      </c>
      <c r="L3173" s="172">
        <v>4.4642857142857152E-4</v>
      </c>
      <c r="M3173" s="182" t="s">
        <v>107</v>
      </c>
      <c r="N3173" s="174">
        <f>INDEX(BD_Seguimiento_OAP_2019!$AH$3:$AS$294,MATCH(Revisión_Avance_Periodo!$I3173,BD_Seguimiento_OAP_2019!$L$3:$L$294,0),MATCH(Revisión_Avance_Periodo!$M3173,BD_Seguimiento_OAP_2019!$AH$2:$AS$2,0))</f>
        <v>0.05</v>
      </c>
      <c r="O3173" s="174">
        <f>INDEX(BD_Seguimiento_OAP_2019!$AV$3:$BG$294,MATCH(Revisión_Avance_Periodo!$I3173,BD_Seguimiento_OAP_2019!$L$3:$L$294,0),MATCH(Revisión_Avance_Periodo!$M3173,BD_Seguimiento_OAP_2019!$AV$2:$BG$2,0))</f>
        <v>0.05</v>
      </c>
      <c r="P3173" s="188">
        <f t="shared" si="612"/>
        <v>1</v>
      </c>
      <c r="Q3173" s="182" t="str">
        <f>VLOOKUP(P3173,Tabla_Indicador_Gestion4[#All],3,TRUE)</f>
        <v>Culminada</v>
      </c>
      <c r="R3173" s="215">
        <f>SUBTOTAL(9,$N$3170:$N3173)</f>
        <v>0.3</v>
      </c>
      <c r="S3173" s="231">
        <f>SUBTOTAL(9,$O$3170:$O3173)</f>
        <v>0.3</v>
      </c>
      <c r="T3173" s="231">
        <f>IFERROR(+Revisión_Avance_Periodo!$S3173/Revisión_Avance_Periodo!$R3173,0)</f>
        <v>1</v>
      </c>
      <c r="U3173" s="184"/>
      <c r="V3173" s="185"/>
      <c r="W3173" s="183"/>
      <c r="X3173" s="183"/>
      <c r="Y3173" s="183"/>
      <c r="Z3173" s="186"/>
      <c r="AA3173" s="187"/>
    </row>
    <row r="3174" spans="1:27" x14ac:dyDescent="0.25">
      <c r="A3174" s="88">
        <v>267</v>
      </c>
      <c r="B3174" s="91" t="str">
        <f>CONCATENATE(Revisión_Avance_Periodo!$C3174,";",Revisión_Avance_Periodo!$E3174,";",Revisión_Avance_Periodo!$I3174)</f>
        <v>OE2;PR_10;ACT_59</v>
      </c>
      <c r="C3174" s="170" t="s">
        <v>47</v>
      </c>
      <c r="D3174" s="171" t="str">
        <f>VLOOKUP(Revisión_Avance_Periodo!$C3174,Componentes_BD!$F$1:$G$5,2,FALSE)</f>
        <v>Fortalecer las Tecnologías de la Información y las Telecomunicaciones.</v>
      </c>
      <c r="E3174" s="106" t="s">
        <v>12</v>
      </c>
      <c r="F3174" s="89">
        <v>11</v>
      </c>
      <c r="G3174" s="89" t="str">
        <f>VLOOKUP(Revisión_Avance_Periodo!$A3174,BD_Seguimiento_OAP_2019!$A$2:$G$294,7,FALSE)</f>
        <v>PAI</v>
      </c>
      <c r="H3174" s="89" t="str">
        <f>VLOOKUP(Revisión_Avance_Periodo!$A3174,BD_Seguimiento_OAP_2019!$A$2:$J$294,10,FALSE)</f>
        <v>PAI_09 - Mecanismos para la Transparencia y Acceso a la Información</v>
      </c>
      <c r="I3174" s="89" t="s">
        <v>1991</v>
      </c>
      <c r="J3174" s="89" t="str">
        <f>VLOOKUP(Revisión_Avance_Periodo!$I3174,BD_Seguimiento_OAP_2019!$L:$M,2,FALSE)</f>
        <v>Realizar seguimiento a la implementación del Modelo de Seguridad y Privacidad de la Información</v>
      </c>
      <c r="K3174" s="106" t="s">
        <v>64</v>
      </c>
      <c r="L3174" s="172">
        <v>4.4642857142857152E-4</v>
      </c>
      <c r="M3174" s="173" t="s">
        <v>108</v>
      </c>
      <c r="N3174" s="174">
        <f>INDEX(BD_Seguimiento_OAP_2019!$AH$3:$AS$294,MATCH(Revisión_Avance_Periodo!$I3174,BD_Seguimiento_OAP_2019!$L$3:$L$294,0),MATCH(Revisión_Avance_Periodo!$M3174,BD_Seguimiento_OAP_2019!$AH$2:$AS$2,0))</f>
        <v>0.1</v>
      </c>
      <c r="O3174" s="174">
        <f>INDEX(BD_Seguimiento_OAP_2019!$AV$3:$BG$294,MATCH(Revisión_Avance_Periodo!$I3174,BD_Seguimiento_OAP_2019!$L$3:$L$294,0),MATCH(Revisión_Avance_Periodo!$M3174,BD_Seguimiento_OAP_2019!$AV$2:$BG$2,0))</f>
        <v>0.1</v>
      </c>
      <c r="P3174" s="189">
        <f t="shared" si="612"/>
        <v>1</v>
      </c>
      <c r="Q3174" s="173" t="str">
        <f>VLOOKUP(P3174,Tabla_Indicador_Gestion4[#All],3,TRUE)</f>
        <v>Culminada</v>
      </c>
      <c r="R3174" s="215">
        <f>SUBTOTAL(9,$N$3170:$N3174)</f>
        <v>0.4</v>
      </c>
      <c r="S3174" s="231">
        <f>SUBTOTAL(9,$O$3170:$O3174)</f>
        <v>0.4</v>
      </c>
      <c r="T3174" s="231">
        <f>IFERROR(+Revisión_Avance_Periodo!$S3174/Revisión_Avance_Periodo!$R3174,0)</f>
        <v>1</v>
      </c>
      <c r="U3174" s="184"/>
      <c r="V3174" s="185"/>
      <c r="W3174" s="183"/>
      <c r="X3174" s="183"/>
      <c r="Y3174" s="183"/>
      <c r="Z3174" s="186"/>
      <c r="AA3174" s="187"/>
    </row>
    <row r="3175" spans="1:27" x14ac:dyDescent="0.25">
      <c r="A3175" s="94">
        <v>267</v>
      </c>
      <c r="B3175" s="96" t="str">
        <f>CONCATENATE(Revisión_Avance_Periodo!$C3175,";",Revisión_Avance_Periodo!$E3175,";",Revisión_Avance_Periodo!$I3175)</f>
        <v>OE2;PR_10;ACT_59</v>
      </c>
      <c r="C3175" s="180" t="s">
        <v>47</v>
      </c>
      <c r="D3175" s="181" t="str">
        <f>VLOOKUP(Revisión_Avance_Periodo!$C3175,Componentes_BD!$F$1:$G$5,2,FALSE)</f>
        <v>Fortalecer las Tecnologías de la Información y las Telecomunicaciones.</v>
      </c>
      <c r="E3175" s="119" t="s">
        <v>12</v>
      </c>
      <c r="F3175" s="95">
        <v>11</v>
      </c>
      <c r="G3175" s="95" t="str">
        <f>VLOOKUP(Revisión_Avance_Periodo!$A3175,BD_Seguimiento_OAP_2019!$A$2:$G$294,7,FALSE)</f>
        <v>PAI</v>
      </c>
      <c r="H3175" s="95" t="str">
        <f>VLOOKUP(Revisión_Avance_Periodo!$A3175,BD_Seguimiento_OAP_2019!$A$2:$J$294,10,FALSE)</f>
        <v>PAI_09 - Mecanismos para la Transparencia y Acceso a la Información</v>
      </c>
      <c r="I3175" s="95" t="s">
        <v>1991</v>
      </c>
      <c r="J3175" s="95" t="str">
        <f>VLOOKUP(Revisión_Avance_Periodo!$I3175,BD_Seguimiento_OAP_2019!$L:$M,2,FALSE)</f>
        <v>Realizar seguimiento a la implementación del Modelo de Seguridad y Privacidad de la Información</v>
      </c>
      <c r="K3175" s="119" t="s">
        <v>64</v>
      </c>
      <c r="L3175" s="172">
        <v>4.4642857142857152E-4</v>
      </c>
      <c r="M3175" s="182" t="s">
        <v>109</v>
      </c>
      <c r="N3175" s="174">
        <f>INDEX(BD_Seguimiento_OAP_2019!$AH$3:$AS$294,MATCH(Revisión_Avance_Periodo!$I3175,BD_Seguimiento_OAP_2019!$L$3:$L$294,0),MATCH(Revisión_Avance_Periodo!$M3175,BD_Seguimiento_OAP_2019!$AH$2:$AS$2,0))</f>
        <v>0.1</v>
      </c>
      <c r="O3175" s="174">
        <f>INDEX(BD_Seguimiento_OAP_2019!$AV$3:$BG$294,MATCH(Revisión_Avance_Periodo!$I3175,BD_Seguimiento_OAP_2019!$L$3:$L$294,0),MATCH(Revisión_Avance_Periodo!$M3175,BD_Seguimiento_OAP_2019!$AV$2:$BG$2,0))</f>
        <v>0.1</v>
      </c>
      <c r="P3175" s="188">
        <f t="shared" si="612"/>
        <v>1</v>
      </c>
      <c r="Q3175" s="182" t="str">
        <f>VLOOKUP(P3175,Tabla_Indicador_Gestion4[#All],3,TRUE)</f>
        <v>Culminada</v>
      </c>
      <c r="R3175" s="215">
        <f>SUBTOTAL(9,$N$3170:$N3175)</f>
        <v>0.5</v>
      </c>
      <c r="S3175" s="231">
        <f>SUBTOTAL(9,$O$3170:$O3175)</f>
        <v>0.5</v>
      </c>
      <c r="T3175" s="231">
        <f>IFERROR(+Revisión_Avance_Periodo!$S3175/Revisión_Avance_Periodo!$R3175,0)</f>
        <v>1</v>
      </c>
      <c r="U3175" s="184"/>
      <c r="V3175" s="185"/>
      <c r="W3175" s="183"/>
      <c r="X3175" s="183"/>
      <c r="Y3175" s="183"/>
      <c r="Z3175" s="186"/>
      <c r="AA3175" s="187"/>
    </row>
    <row r="3176" spans="1:27" x14ac:dyDescent="0.25">
      <c r="A3176" s="88">
        <v>267</v>
      </c>
      <c r="B3176" s="91" t="str">
        <f>CONCATENATE(Revisión_Avance_Periodo!$C3176,";",Revisión_Avance_Periodo!$E3176,";",Revisión_Avance_Periodo!$I3176)</f>
        <v>OE2;PR_10;ACT_59</v>
      </c>
      <c r="C3176" s="170" t="s">
        <v>47</v>
      </c>
      <c r="D3176" s="171" t="str">
        <f>VLOOKUP(Revisión_Avance_Periodo!$C3176,Componentes_BD!$F$1:$G$5,2,FALSE)</f>
        <v>Fortalecer las Tecnologías de la Información y las Telecomunicaciones.</v>
      </c>
      <c r="E3176" s="106" t="s">
        <v>12</v>
      </c>
      <c r="F3176" s="89">
        <v>11</v>
      </c>
      <c r="G3176" s="89" t="str">
        <f>VLOOKUP(Revisión_Avance_Periodo!$A3176,BD_Seguimiento_OAP_2019!$A$2:$G$294,7,FALSE)</f>
        <v>PAI</v>
      </c>
      <c r="H3176" s="89" t="str">
        <f>VLOOKUP(Revisión_Avance_Periodo!$A3176,BD_Seguimiento_OAP_2019!$A$2:$J$294,10,FALSE)</f>
        <v>PAI_09 - Mecanismos para la Transparencia y Acceso a la Información</v>
      </c>
      <c r="I3176" s="89" t="s">
        <v>1991</v>
      </c>
      <c r="J3176" s="89" t="str">
        <f>VLOOKUP(Revisión_Avance_Periodo!$I3176,BD_Seguimiento_OAP_2019!$L:$M,2,FALSE)</f>
        <v>Realizar seguimiento a la implementación del Modelo de Seguridad y Privacidad de la Información</v>
      </c>
      <c r="K3176" s="106" t="s">
        <v>64</v>
      </c>
      <c r="L3176" s="172">
        <v>4.4642857142857152E-4</v>
      </c>
      <c r="M3176" s="173" t="s">
        <v>110</v>
      </c>
      <c r="N3176" s="174">
        <f>INDEX(BD_Seguimiento_OAP_2019!$AH$3:$AS$294,MATCH(Revisión_Avance_Periodo!$I3176,BD_Seguimiento_OAP_2019!$L$3:$L$294,0),MATCH(Revisión_Avance_Periodo!$M3176,BD_Seguimiento_OAP_2019!$AH$2:$AS$2,0))</f>
        <v>0.05</v>
      </c>
      <c r="O3176" s="174">
        <f>INDEX(BD_Seguimiento_OAP_2019!$AV$3:$BG$294,MATCH(Revisión_Avance_Periodo!$I3176,BD_Seguimiento_OAP_2019!$L$3:$L$294,0),MATCH(Revisión_Avance_Periodo!$M3176,BD_Seguimiento_OAP_2019!$AV$2:$BG$2,0))</f>
        <v>0</v>
      </c>
      <c r="P3176" s="189">
        <f t="shared" si="612"/>
        <v>0</v>
      </c>
      <c r="Q3176" s="173" t="str">
        <f>VLOOKUP(P3176,Tabla_Indicador_Gestion4[#All],3,TRUE)</f>
        <v>Por Ejecutar</v>
      </c>
      <c r="R3176" s="215">
        <f>SUBTOTAL(9,$N$3170:$N3176)</f>
        <v>0.55000000000000004</v>
      </c>
      <c r="S3176" s="231">
        <f>SUBTOTAL(9,$O$3170:$O3176)</f>
        <v>0.5</v>
      </c>
      <c r="T3176" s="231">
        <f>IFERROR(+Revisión_Avance_Periodo!$S3176/Revisión_Avance_Periodo!$R3176,0)</f>
        <v>0.90909090909090906</v>
      </c>
      <c r="U3176" s="184"/>
      <c r="V3176" s="185"/>
      <c r="W3176" s="183"/>
      <c r="X3176" s="183"/>
      <c r="Y3176" s="183"/>
      <c r="Z3176" s="186"/>
      <c r="AA3176" s="187"/>
    </row>
    <row r="3177" spans="1:27" x14ac:dyDescent="0.25">
      <c r="A3177" s="94">
        <v>267</v>
      </c>
      <c r="B3177" s="96" t="str">
        <f>CONCATENATE(Revisión_Avance_Periodo!$C3177,";",Revisión_Avance_Periodo!$E3177,";",Revisión_Avance_Periodo!$I3177)</f>
        <v>OE2;PR_10;ACT_59</v>
      </c>
      <c r="C3177" s="180" t="s">
        <v>47</v>
      </c>
      <c r="D3177" s="181" t="str">
        <f>VLOOKUP(Revisión_Avance_Periodo!$C3177,Componentes_BD!$F$1:$G$5,2,FALSE)</f>
        <v>Fortalecer las Tecnologías de la Información y las Telecomunicaciones.</v>
      </c>
      <c r="E3177" s="119" t="s">
        <v>12</v>
      </c>
      <c r="F3177" s="95">
        <v>11</v>
      </c>
      <c r="G3177" s="95" t="str">
        <f>VLOOKUP(Revisión_Avance_Periodo!$A3177,BD_Seguimiento_OAP_2019!$A$2:$G$294,7,FALSE)</f>
        <v>PAI</v>
      </c>
      <c r="H3177" s="95" t="str">
        <f>VLOOKUP(Revisión_Avance_Periodo!$A3177,BD_Seguimiento_OAP_2019!$A$2:$J$294,10,FALSE)</f>
        <v>PAI_09 - Mecanismos para la Transparencia y Acceso a la Información</v>
      </c>
      <c r="I3177" s="95" t="s">
        <v>1991</v>
      </c>
      <c r="J3177" s="95" t="str">
        <f>VLOOKUP(Revisión_Avance_Periodo!$I3177,BD_Seguimiento_OAP_2019!$L:$M,2,FALSE)</f>
        <v>Realizar seguimiento a la implementación del Modelo de Seguridad y Privacidad de la Información</v>
      </c>
      <c r="K3177" s="119" t="s">
        <v>64</v>
      </c>
      <c r="L3177" s="172">
        <v>4.4642857142857152E-4</v>
      </c>
      <c r="M3177" s="182" t="s">
        <v>111</v>
      </c>
      <c r="N3177" s="174">
        <f>INDEX(BD_Seguimiento_OAP_2019!$AH$3:$AS$294,MATCH(Revisión_Avance_Periodo!$I3177,BD_Seguimiento_OAP_2019!$L$3:$L$294,0),MATCH(Revisión_Avance_Periodo!$M3177,BD_Seguimiento_OAP_2019!$AH$2:$AS$2,0))</f>
        <v>0.1</v>
      </c>
      <c r="O3177" s="174">
        <f>INDEX(BD_Seguimiento_OAP_2019!$AV$3:$BG$294,MATCH(Revisión_Avance_Periodo!$I3177,BD_Seguimiento_OAP_2019!$L$3:$L$294,0),MATCH(Revisión_Avance_Periodo!$M3177,BD_Seguimiento_OAP_2019!$AV$2:$BG$2,0))</f>
        <v>0</v>
      </c>
      <c r="P3177" s="188">
        <f t="shared" si="612"/>
        <v>0</v>
      </c>
      <c r="Q3177" s="182" t="str">
        <f>VLOOKUP(P3177,Tabla_Indicador_Gestion4[#All],3,TRUE)</f>
        <v>Por Ejecutar</v>
      </c>
      <c r="R3177" s="215">
        <f>SUBTOTAL(9,$N$3170:$N3177)</f>
        <v>0.65</v>
      </c>
      <c r="S3177" s="231">
        <f>SUBTOTAL(9,$O$3170:$O3177)</f>
        <v>0.5</v>
      </c>
      <c r="T3177" s="231">
        <f>IFERROR(+Revisión_Avance_Periodo!$S3177/Revisión_Avance_Periodo!$R3177,0)</f>
        <v>0.76923076923076916</v>
      </c>
      <c r="U3177" s="184"/>
      <c r="V3177" s="185"/>
      <c r="W3177" s="183"/>
      <c r="X3177" s="183"/>
      <c r="Y3177" s="183"/>
      <c r="Z3177" s="186"/>
      <c r="AA3177" s="187"/>
    </row>
    <row r="3178" spans="1:27" x14ac:dyDescent="0.25">
      <c r="A3178" s="88">
        <v>267</v>
      </c>
      <c r="B3178" s="91" t="str">
        <f>CONCATENATE(Revisión_Avance_Periodo!$C3178,";",Revisión_Avance_Periodo!$E3178,";",Revisión_Avance_Periodo!$I3178)</f>
        <v>OE2;PR_10;ACT_59</v>
      </c>
      <c r="C3178" s="170" t="s">
        <v>47</v>
      </c>
      <c r="D3178" s="171" t="str">
        <f>VLOOKUP(Revisión_Avance_Periodo!$C3178,Componentes_BD!$F$1:$G$5,2,FALSE)</f>
        <v>Fortalecer las Tecnologías de la Información y las Telecomunicaciones.</v>
      </c>
      <c r="E3178" s="106" t="s">
        <v>12</v>
      </c>
      <c r="F3178" s="89">
        <v>11</v>
      </c>
      <c r="G3178" s="89" t="str">
        <f>VLOOKUP(Revisión_Avance_Periodo!$A3178,BD_Seguimiento_OAP_2019!$A$2:$G$294,7,FALSE)</f>
        <v>PAI</v>
      </c>
      <c r="H3178" s="89" t="str">
        <f>VLOOKUP(Revisión_Avance_Periodo!$A3178,BD_Seguimiento_OAP_2019!$A$2:$J$294,10,FALSE)</f>
        <v>PAI_09 - Mecanismos para la Transparencia y Acceso a la Información</v>
      </c>
      <c r="I3178" s="89" t="s">
        <v>1991</v>
      </c>
      <c r="J3178" s="89" t="str">
        <f>VLOOKUP(Revisión_Avance_Periodo!$I3178,BD_Seguimiento_OAP_2019!$L:$M,2,FALSE)</f>
        <v>Realizar seguimiento a la implementación del Modelo de Seguridad y Privacidad de la Información</v>
      </c>
      <c r="K3178" s="106" t="s">
        <v>64</v>
      </c>
      <c r="L3178" s="172">
        <v>4.4642857142857152E-4</v>
      </c>
      <c r="M3178" s="173" t="s">
        <v>112</v>
      </c>
      <c r="N3178" s="174">
        <f>INDEX(BD_Seguimiento_OAP_2019!$AH$3:$AS$294,MATCH(Revisión_Avance_Periodo!$I3178,BD_Seguimiento_OAP_2019!$L$3:$L$294,0),MATCH(Revisión_Avance_Periodo!$M3178,BD_Seguimiento_OAP_2019!$AH$2:$AS$2,0))</f>
        <v>0.1</v>
      </c>
      <c r="O3178" s="174">
        <f>INDEX(BD_Seguimiento_OAP_2019!$AV$3:$BG$294,MATCH(Revisión_Avance_Periodo!$I3178,BD_Seguimiento_OAP_2019!$L$3:$L$294,0),MATCH(Revisión_Avance_Periodo!$M3178,BD_Seguimiento_OAP_2019!$AV$2:$BG$2,0))</f>
        <v>0</v>
      </c>
      <c r="P3178" s="189">
        <f t="shared" si="612"/>
        <v>0</v>
      </c>
      <c r="Q3178" s="173" t="str">
        <f>VLOOKUP(P3178,Tabla_Indicador_Gestion4[#All],3,TRUE)</f>
        <v>Por Ejecutar</v>
      </c>
      <c r="R3178" s="215">
        <f>SUBTOTAL(9,$N$3170:$N3178)</f>
        <v>0.75</v>
      </c>
      <c r="S3178" s="231">
        <f>SUBTOTAL(9,$O$3170:$O3178)</f>
        <v>0.5</v>
      </c>
      <c r="T3178" s="231">
        <f>IFERROR(+Revisión_Avance_Periodo!$S3178/Revisión_Avance_Periodo!$R3178,0)</f>
        <v>0.66666666666666663</v>
      </c>
      <c r="U3178" s="184"/>
      <c r="V3178" s="185"/>
      <c r="W3178" s="183"/>
      <c r="X3178" s="183"/>
      <c r="Y3178" s="183"/>
      <c r="Z3178" s="186"/>
      <c r="AA3178" s="187"/>
    </row>
    <row r="3179" spans="1:27" x14ac:dyDescent="0.25">
      <c r="A3179" s="94">
        <v>267</v>
      </c>
      <c r="B3179" s="96" t="str">
        <f>CONCATENATE(Revisión_Avance_Periodo!$C3179,";",Revisión_Avance_Periodo!$E3179,";",Revisión_Avance_Periodo!$I3179)</f>
        <v>OE2;PR_10;ACT_59</v>
      </c>
      <c r="C3179" s="180" t="s">
        <v>47</v>
      </c>
      <c r="D3179" s="181" t="str">
        <f>VLOOKUP(Revisión_Avance_Periodo!$C3179,Componentes_BD!$F$1:$G$5,2,FALSE)</f>
        <v>Fortalecer las Tecnologías de la Información y las Telecomunicaciones.</v>
      </c>
      <c r="E3179" s="119" t="s">
        <v>12</v>
      </c>
      <c r="F3179" s="95">
        <v>11</v>
      </c>
      <c r="G3179" s="95" t="str">
        <f>VLOOKUP(Revisión_Avance_Periodo!$A3179,BD_Seguimiento_OAP_2019!$A$2:$G$294,7,FALSE)</f>
        <v>PAI</v>
      </c>
      <c r="H3179" s="95" t="str">
        <f>VLOOKUP(Revisión_Avance_Periodo!$A3179,BD_Seguimiento_OAP_2019!$A$2:$J$294,10,FALSE)</f>
        <v>PAI_09 - Mecanismos para la Transparencia y Acceso a la Información</v>
      </c>
      <c r="I3179" s="95" t="s">
        <v>1991</v>
      </c>
      <c r="J3179" s="95" t="str">
        <f>VLOOKUP(Revisión_Avance_Periodo!$I3179,BD_Seguimiento_OAP_2019!$L:$M,2,FALSE)</f>
        <v>Realizar seguimiento a la implementación del Modelo de Seguridad y Privacidad de la Información</v>
      </c>
      <c r="K3179" s="119" t="s">
        <v>64</v>
      </c>
      <c r="L3179" s="172">
        <v>4.4642857142857152E-4</v>
      </c>
      <c r="M3179" s="182" t="s">
        <v>113</v>
      </c>
      <c r="N3179" s="174">
        <f>INDEX(BD_Seguimiento_OAP_2019!$AH$3:$AS$294,MATCH(Revisión_Avance_Periodo!$I3179,BD_Seguimiento_OAP_2019!$L$3:$L$294,0),MATCH(Revisión_Avance_Periodo!$M3179,BD_Seguimiento_OAP_2019!$AH$2:$AS$2,0))</f>
        <v>0.05</v>
      </c>
      <c r="O3179" s="174">
        <f>INDEX(BD_Seguimiento_OAP_2019!$AV$3:$BG$294,MATCH(Revisión_Avance_Periodo!$I3179,BD_Seguimiento_OAP_2019!$L$3:$L$294,0),MATCH(Revisión_Avance_Periodo!$M3179,BD_Seguimiento_OAP_2019!$AV$2:$BG$2,0))</f>
        <v>0</v>
      </c>
      <c r="P3179" s="188">
        <f t="shared" si="612"/>
        <v>0</v>
      </c>
      <c r="Q3179" s="182" t="str">
        <f>VLOOKUP(P3179,Tabla_Indicador_Gestion4[#All],3,TRUE)</f>
        <v>Por Ejecutar</v>
      </c>
      <c r="R3179" s="215">
        <f>SUBTOTAL(9,$N$3170:$N3179)</f>
        <v>0.8</v>
      </c>
      <c r="S3179" s="231">
        <f>SUBTOTAL(9,$O$3170:$O3179)</f>
        <v>0.5</v>
      </c>
      <c r="T3179" s="231">
        <f>IFERROR(+Revisión_Avance_Periodo!$S3179/Revisión_Avance_Periodo!$R3179,0)</f>
        <v>0.625</v>
      </c>
      <c r="U3179" s="184"/>
      <c r="V3179" s="185"/>
      <c r="W3179" s="183"/>
      <c r="X3179" s="183"/>
      <c r="Y3179" s="183"/>
      <c r="Z3179" s="186"/>
      <c r="AA3179" s="187"/>
    </row>
    <row r="3180" spans="1:27" x14ac:dyDescent="0.25">
      <c r="A3180" s="88">
        <v>267</v>
      </c>
      <c r="B3180" s="91" t="str">
        <f>CONCATENATE(Revisión_Avance_Periodo!$C3180,";",Revisión_Avance_Periodo!$E3180,";",Revisión_Avance_Periodo!$I3180)</f>
        <v>OE2;PR_10;ACT_59</v>
      </c>
      <c r="C3180" s="170" t="s">
        <v>47</v>
      </c>
      <c r="D3180" s="171" t="str">
        <f>VLOOKUP(Revisión_Avance_Periodo!$C3180,Componentes_BD!$F$1:$G$5,2,FALSE)</f>
        <v>Fortalecer las Tecnologías de la Información y las Telecomunicaciones.</v>
      </c>
      <c r="E3180" s="106" t="s">
        <v>12</v>
      </c>
      <c r="F3180" s="89">
        <v>11</v>
      </c>
      <c r="G3180" s="89" t="str">
        <f>VLOOKUP(Revisión_Avance_Periodo!$A3180,BD_Seguimiento_OAP_2019!$A$2:$G$294,7,FALSE)</f>
        <v>PAI</v>
      </c>
      <c r="H3180" s="89" t="str">
        <f>VLOOKUP(Revisión_Avance_Periodo!$A3180,BD_Seguimiento_OAP_2019!$A$2:$J$294,10,FALSE)</f>
        <v>PAI_09 - Mecanismos para la Transparencia y Acceso a la Información</v>
      </c>
      <c r="I3180" s="89" t="s">
        <v>1991</v>
      </c>
      <c r="J3180" s="89" t="str">
        <f>VLOOKUP(Revisión_Avance_Periodo!$I3180,BD_Seguimiento_OAP_2019!$L:$M,2,FALSE)</f>
        <v>Realizar seguimiento a la implementación del Modelo de Seguridad y Privacidad de la Información</v>
      </c>
      <c r="K3180" s="106" t="s">
        <v>64</v>
      </c>
      <c r="L3180" s="172">
        <v>4.4642857142857152E-4</v>
      </c>
      <c r="M3180" s="173" t="s">
        <v>114</v>
      </c>
      <c r="N3180" s="174">
        <f>INDEX(BD_Seguimiento_OAP_2019!$AH$3:$AS$294,MATCH(Revisión_Avance_Periodo!$I3180,BD_Seguimiento_OAP_2019!$L$3:$L$294,0),MATCH(Revisión_Avance_Periodo!$M3180,BD_Seguimiento_OAP_2019!$AH$2:$AS$2,0))</f>
        <v>0.1</v>
      </c>
      <c r="O3180" s="174">
        <f>INDEX(BD_Seguimiento_OAP_2019!$AV$3:$BG$294,MATCH(Revisión_Avance_Periodo!$I3180,BD_Seguimiento_OAP_2019!$L$3:$L$294,0),MATCH(Revisión_Avance_Periodo!$M3180,BD_Seguimiento_OAP_2019!$AV$2:$BG$2,0))</f>
        <v>0</v>
      </c>
      <c r="P3180" s="189">
        <f t="shared" si="612"/>
        <v>0</v>
      </c>
      <c r="Q3180" s="173" t="str">
        <f>VLOOKUP(P3180,Tabla_Indicador_Gestion4[#All],3,TRUE)</f>
        <v>Por Ejecutar</v>
      </c>
      <c r="R3180" s="215">
        <f>SUBTOTAL(9,$N$3170:$N3180)</f>
        <v>0.9</v>
      </c>
      <c r="S3180" s="231">
        <f>SUBTOTAL(9,$O$3170:$O3180)</f>
        <v>0.5</v>
      </c>
      <c r="T3180" s="231">
        <f>IFERROR(+Revisión_Avance_Periodo!$S3180/Revisión_Avance_Periodo!$R3180,0)</f>
        <v>0.55555555555555558</v>
      </c>
      <c r="U3180" s="184"/>
      <c r="V3180" s="185"/>
      <c r="W3180" s="183"/>
      <c r="X3180" s="183"/>
      <c r="Y3180" s="183"/>
      <c r="Z3180" s="186"/>
      <c r="AA3180" s="187"/>
    </row>
    <row r="3181" spans="1:27" ht="15.75" thickBot="1" x14ac:dyDescent="0.3">
      <c r="A3181" s="94">
        <v>267</v>
      </c>
      <c r="B3181" s="96" t="str">
        <f>CONCATENATE(Revisión_Avance_Periodo!$C3181,";",Revisión_Avance_Periodo!$E3181,";",Revisión_Avance_Periodo!$I3181)</f>
        <v>OE2;PR_10;ACT_59</v>
      </c>
      <c r="C3181" s="180" t="s">
        <v>47</v>
      </c>
      <c r="D3181" s="181" t="str">
        <f>VLOOKUP(Revisión_Avance_Periodo!$C3181,Componentes_BD!$F$1:$G$5,2,FALSE)</f>
        <v>Fortalecer las Tecnologías de la Información y las Telecomunicaciones.</v>
      </c>
      <c r="E3181" s="119" t="s">
        <v>12</v>
      </c>
      <c r="F3181" s="95">
        <v>11</v>
      </c>
      <c r="G3181" s="95" t="str">
        <f>VLOOKUP(Revisión_Avance_Periodo!$A3181,BD_Seguimiento_OAP_2019!$A$2:$G$294,7,FALSE)</f>
        <v>PAI</v>
      </c>
      <c r="H3181" s="95" t="str">
        <f>VLOOKUP(Revisión_Avance_Periodo!$A3181,BD_Seguimiento_OAP_2019!$A$2:$J$294,10,FALSE)</f>
        <v>PAI_09 - Mecanismos para la Transparencia y Acceso a la Información</v>
      </c>
      <c r="I3181" s="95" t="s">
        <v>1991</v>
      </c>
      <c r="J3181" s="95" t="str">
        <f>VLOOKUP(Revisión_Avance_Periodo!$I3181,BD_Seguimiento_OAP_2019!$L:$M,2,FALSE)</f>
        <v>Realizar seguimiento a la implementación del Modelo de Seguridad y Privacidad de la Información</v>
      </c>
      <c r="K3181" s="119" t="s">
        <v>64</v>
      </c>
      <c r="L3181" s="172">
        <v>4.4642857142857152E-4</v>
      </c>
      <c r="M3181" s="182" t="s">
        <v>115</v>
      </c>
      <c r="N3181" s="174">
        <f>INDEX(BD_Seguimiento_OAP_2019!$AH$3:$AS$294,MATCH(Revisión_Avance_Periodo!$I3181,BD_Seguimiento_OAP_2019!$L$3:$L$294,0),MATCH(Revisión_Avance_Periodo!$M3181,BD_Seguimiento_OAP_2019!$AH$2:$AS$2,0))</f>
        <v>0.1</v>
      </c>
      <c r="O3181" s="174">
        <f>INDEX(BD_Seguimiento_OAP_2019!$AV$3:$BG$294,MATCH(Revisión_Avance_Periodo!$I3181,BD_Seguimiento_OAP_2019!$L$3:$L$294,0),MATCH(Revisión_Avance_Periodo!$M3181,BD_Seguimiento_OAP_2019!$AV$2:$BG$2,0))</f>
        <v>0</v>
      </c>
      <c r="P3181" s="188">
        <f t="shared" si="612"/>
        <v>0</v>
      </c>
      <c r="Q3181" s="182" t="str">
        <f>VLOOKUP(P3181,Tabla_Indicador_Gestion4[#All],3,TRUE)</f>
        <v>Por Ejecutar</v>
      </c>
      <c r="R3181" s="215">
        <f>SUBTOTAL(9,$N$3170:$N3181)</f>
        <v>1</v>
      </c>
      <c r="S3181" s="231">
        <f>SUBTOTAL(9,$O$3170:$O3181)</f>
        <v>0.5</v>
      </c>
      <c r="T3181" s="231">
        <f>IFERROR(+Revisión_Avance_Periodo!$S3181/Revisión_Avance_Periodo!$R3181,0)</f>
        <v>0.5</v>
      </c>
      <c r="U3181" s="184"/>
      <c r="V3181" s="185"/>
      <c r="W3181" s="183"/>
      <c r="X3181" s="183"/>
      <c r="Y3181" s="183"/>
      <c r="Z3181" s="186"/>
      <c r="AA3181" s="187"/>
    </row>
    <row r="3182" spans="1:27" x14ac:dyDescent="0.25">
      <c r="A3182" s="88">
        <v>268</v>
      </c>
      <c r="B3182" s="91" t="str">
        <f>CONCATENATE(Revisión_Avance_Periodo!$C3182,";",Revisión_Avance_Periodo!$E3182,";",Revisión_Avance_Periodo!$I3182)</f>
        <v>OE2;PR_10;ACT_60</v>
      </c>
      <c r="C3182" s="170" t="s">
        <v>47</v>
      </c>
      <c r="D3182" s="171" t="str">
        <f>VLOOKUP(Revisión_Avance_Periodo!$C3182,Componentes_BD!$F$1:$G$5,2,FALSE)</f>
        <v>Fortalecer las Tecnologías de la Información y las Telecomunicaciones.</v>
      </c>
      <c r="E3182" s="106" t="s">
        <v>12</v>
      </c>
      <c r="F3182" s="89">
        <v>11</v>
      </c>
      <c r="G3182" s="89" t="str">
        <f>VLOOKUP(Revisión_Avance_Periodo!$A3182,BD_Seguimiento_OAP_2019!$A$2:$G$294,7,FALSE)</f>
        <v>PAI</v>
      </c>
      <c r="H3182" s="89" t="str">
        <f>VLOOKUP(Revisión_Avance_Periodo!$A3182,BD_Seguimiento_OAP_2019!$A$2:$J$294,10,FALSE)</f>
        <v>PAI_09 - Mecanismos para la Transparencia y Acceso a la Información</v>
      </c>
      <c r="I3182" s="89" t="s">
        <v>2005</v>
      </c>
      <c r="J3182" s="89" t="str">
        <f>VLOOKUP(Revisión_Avance_Periodo!$I3182,BD_Seguimiento_OAP_2019!$L:$M,2,FALSE)</f>
        <v>Realizar seguimiento a la implementación de la Política de Gobierno Digital</v>
      </c>
      <c r="K3182" s="106" t="s">
        <v>64</v>
      </c>
      <c r="L3182" s="172">
        <v>4.4642857142857152E-4</v>
      </c>
      <c r="M3182" s="173" t="s">
        <v>104</v>
      </c>
      <c r="N3182" s="174">
        <f>INDEX(BD_Seguimiento_OAP_2019!$AH$3:$AS$294,MATCH(Revisión_Avance_Periodo!$I3182,BD_Seguimiento_OAP_2019!$L$3:$L$294,0),MATCH(Revisión_Avance_Periodo!$M3182,BD_Seguimiento_OAP_2019!$AH$2:$AS$2,0))</f>
        <v>0.05</v>
      </c>
      <c r="O3182" s="174">
        <f>INDEX(BD_Seguimiento_OAP_2019!$AV$3:$BG$294,MATCH(Revisión_Avance_Periodo!$I3182,BD_Seguimiento_OAP_2019!$L$3:$L$294,0),MATCH(Revisión_Avance_Periodo!$M3182,BD_Seguimiento_OAP_2019!$AV$2:$BG$2,0))</f>
        <v>0.05</v>
      </c>
      <c r="P3182" s="189">
        <f t="shared" si="612"/>
        <v>1</v>
      </c>
      <c r="Q3182" s="173" t="str">
        <f>VLOOKUP(P3182,Tabla_Indicador_Gestion4[#All],3,TRUE)</f>
        <v>Culminada</v>
      </c>
      <c r="R3182" s="213">
        <f>SUBTOTAL(9,$N$3182:$N3182)</f>
        <v>0.05</v>
      </c>
      <c r="S3182" s="234">
        <f>SUBTOTAL(9,$O$3182:$O3182)</f>
        <v>0.05</v>
      </c>
      <c r="T3182" s="234">
        <f>IFERROR(+Revisión_Avance_Periodo!$S3182/Revisión_Avance_Periodo!$R3182,0)</f>
        <v>1</v>
      </c>
      <c r="U3182" s="177">
        <f>SUBTOTAL(9,N3182:N3193)</f>
        <v>1</v>
      </c>
      <c r="V3182" s="176">
        <f>SUBTOTAL(9,O3182:O3193)</f>
        <v>0.5</v>
      </c>
      <c r="W3182" s="176">
        <f t="shared" ref="W3182" si="619">+V3182/U3182</f>
        <v>0.5</v>
      </c>
      <c r="X3182" s="176"/>
      <c r="Y3182" s="176">
        <f>100%-Revisión_Avance_Periodo!$W3182</f>
        <v>0.5</v>
      </c>
      <c r="Z3182" s="178" t="str">
        <f>VLOOKUP(W3182,Tabla_Indicador_Gestion4[],3,TRUE)</f>
        <v>En Tramite</v>
      </c>
      <c r="AA3182" s="179">
        <f>Revisión_Avance_Periodo!$W3182*Revisión_Avance_Periodo!$L3182</f>
        <v>2.2321428571428576E-4</v>
      </c>
    </row>
    <row r="3183" spans="1:27" x14ac:dyDescent="0.25">
      <c r="A3183" s="94">
        <v>268</v>
      </c>
      <c r="B3183" s="96" t="str">
        <f>CONCATENATE(Revisión_Avance_Periodo!$C3183,";",Revisión_Avance_Periodo!$E3183,";",Revisión_Avance_Periodo!$I3183)</f>
        <v>OE2;PR_10;ACT_60</v>
      </c>
      <c r="C3183" s="180" t="s">
        <v>47</v>
      </c>
      <c r="D3183" s="181" t="str">
        <f>VLOOKUP(Revisión_Avance_Periodo!$C3183,Componentes_BD!$F$1:$G$5,2,FALSE)</f>
        <v>Fortalecer las Tecnologías de la Información y las Telecomunicaciones.</v>
      </c>
      <c r="E3183" s="119" t="s">
        <v>12</v>
      </c>
      <c r="F3183" s="95">
        <v>11</v>
      </c>
      <c r="G3183" s="95" t="str">
        <f>VLOOKUP(Revisión_Avance_Periodo!$A3183,BD_Seguimiento_OAP_2019!$A$2:$G$294,7,FALSE)</f>
        <v>PAI</v>
      </c>
      <c r="H3183" s="95" t="str">
        <f>VLOOKUP(Revisión_Avance_Periodo!$A3183,BD_Seguimiento_OAP_2019!$A$2:$J$294,10,FALSE)</f>
        <v>PAI_09 - Mecanismos para la Transparencia y Acceso a la Información</v>
      </c>
      <c r="I3183" s="95" t="s">
        <v>2005</v>
      </c>
      <c r="J3183" s="95" t="str">
        <f>VLOOKUP(Revisión_Avance_Periodo!$I3183,BD_Seguimiento_OAP_2019!$L:$M,2,FALSE)</f>
        <v>Realizar seguimiento a la implementación de la Política de Gobierno Digital</v>
      </c>
      <c r="K3183" s="119" t="s">
        <v>64</v>
      </c>
      <c r="L3183" s="172">
        <v>4.4642857142857152E-4</v>
      </c>
      <c r="M3183" s="182" t="s">
        <v>105</v>
      </c>
      <c r="N3183" s="174">
        <f>INDEX(BD_Seguimiento_OAP_2019!$AH$3:$AS$294,MATCH(Revisión_Avance_Periodo!$I3183,BD_Seguimiento_OAP_2019!$L$3:$L$294,0),MATCH(Revisión_Avance_Periodo!$M3183,BD_Seguimiento_OAP_2019!$AH$2:$AS$2,0))</f>
        <v>0.1</v>
      </c>
      <c r="O3183" s="174">
        <f>INDEX(BD_Seguimiento_OAP_2019!$AV$3:$BG$294,MATCH(Revisión_Avance_Periodo!$I3183,BD_Seguimiento_OAP_2019!$L$3:$L$294,0),MATCH(Revisión_Avance_Periodo!$M3183,BD_Seguimiento_OAP_2019!$AV$2:$BG$2,0))</f>
        <v>0.1</v>
      </c>
      <c r="P3183" s="188">
        <f t="shared" si="612"/>
        <v>1</v>
      </c>
      <c r="Q3183" s="182" t="str">
        <f>VLOOKUP(P3183,Tabla_Indicador_Gestion4[#All],3,TRUE)</f>
        <v>Culminada</v>
      </c>
      <c r="R3183" s="215">
        <f>SUBTOTAL(9,$N$3182:$N3183)</f>
        <v>0.15000000000000002</v>
      </c>
      <c r="S3183" s="231">
        <f>SUBTOTAL(9,$O$3182:$O3183)</f>
        <v>0.15000000000000002</v>
      </c>
      <c r="T3183" s="231">
        <f>IFERROR(+Revisión_Avance_Periodo!$S3183/Revisión_Avance_Periodo!$R3183,0)</f>
        <v>1</v>
      </c>
      <c r="U3183" s="184"/>
      <c r="V3183" s="185"/>
      <c r="W3183" s="183"/>
      <c r="X3183" s="183"/>
      <c r="Y3183" s="183"/>
      <c r="Z3183" s="186"/>
      <c r="AA3183" s="187"/>
    </row>
    <row r="3184" spans="1:27" x14ac:dyDescent="0.25">
      <c r="A3184" s="88">
        <v>268</v>
      </c>
      <c r="B3184" s="91" t="str">
        <f>CONCATENATE(Revisión_Avance_Periodo!$C3184,";",Revisión_Avance_Periodo!$E3184,";",Revisión_Avance_Periodo!$I3184)</f>
        <v>OE2;PR_10;ACT_60</v>
      </c>
      <c r="C3184" s="170" t="s">
        <v>47</v>
      </c>
      <c r="D3184" s="171" t="str">
        <f>VLOOKUP(Revisión_Avance_Periodo!$C3184,Componentes_BD!$F$1:$G$5,2,FALSE)</f>
        <v>Fortalecer las Tecnologías de la Información y las Telecomunicaciones.</v>
      </c>
      <c r="E3184" s="106" t="s">
        <v>12</v>
      </c>
      <c r="F3184" s="89">
        <v>11</v>
      </c>
      <c r="G3184" s="89" t="str">
        <f>VLOOKUP(Revisión_Avance_Periodo!$A3184,BD_Seguimiento_OAP_2019!$A$2:$G$294,7,FALSE)</f>
        <v>PAI</v>
      </c>
      <c r="H3184" s="89" t="str">
        <f>VLOOKUP(Revisión_Avance_Periodo!$A3184,BD_Seguimiento_OAP_2019!$A$2:$J$294,10,FALSE)</f>
        <v>PAI_09 - Mecanismos para la Transparencia y Acceso a la Información</v>
      </c>
      <c r="I3184" s="89" t="s">
        <v>2005</v>
      </c>
      <c r="J3184" s="89" t="str">
        <f>VLOOKUP(Revisión_Avance_Periodo!$I3184,BD_Seguimiento_OAP_2019!$L:$M,2,FALSE)</f>
        <v>Realizar seguimiento a la implementación de la Política de Gobierno Digital</v>
      </c>
      <c r="K3184" s="106" t="s">
        <v>64</v>
      </c>
      <c r="L3184" s="172">
        <v>4.4642857142857152E-4</v>
      </c>
      <c r="M3184" s="173" t="s">
        <v>106</v>
      </c>
      <c r="N3184" s="174">
        <f>INDEX(BD_Seguimiento_OAP_2019!$AH$3:$AS$294,MATCH(Revisión_Avance_Periodo!$I3184,BD_Seguimiento_OAP_2019!$L$3:$L$294,0),MATCH(Revisión_Avance_Periodo!$M3184,BD_Seguimiento_OAP_2019!$AH$2:$AS$2,0))</f>
        <v>0.1</v>
      </c>
      <c r="O3184" s="174">
        <f>INDEX(BD_Seguimiento_OAP_2019!$AV$3:$BG$294,MATCH(Revisión_Avance_Periodo!$I3184,BD_Seguimiento_OAP_2019!$L$3:$L$294,0),MATCH(Revisión_Avance_Periodo!$M3184,BD_Seguimiento_OAP_2019!$AV$2:$BG$2,0))</f>
        <v>0.1</v>
      </c>
      <c r="P3184" s="189">
        <f t="shared" si="612"/>
        <v>1</v>
      </c>
      <c r="Q3184" s="173" t="str">
        <f>VLOOKUP(P3184,Tabla_Indicador_Gestion4[#All],3,TRUE)</f>
        <v>Culminada</v>
      </c>
      <c r="R3184" s="215">
        <f>SUBTOTAL(9,$N$3182:$N3184)</f>
        <v>0.25</v>
      </c>
      <c r="S3184" s="231">
        <f>SUBTOTAL(9,$O$3182:$O3184)</f>
        <v>0.25</v>
      </c>
      <c r="T3184" s="231">
        <f>IFERROR(+Revisión_Avance_Periodo!$S3184/Revisión_Avance_Periodo!$R3184,0)</f>
        <v>1</v>
      </c>
      <c r="U3184" s="184"/>
      <c r="V3184" s="185"/>
      <c r="W3184" s="183"/>
      <c r="X3184" s="183"/>
      <c r="Y3184" s="183"/>
      <c r="Z3184" s="186"/>
      <c r="AA3184" s="187"/>
    </row>
    <row r="3185" spans="1:27" x14ac:dyDescent="0.25">
      <c r="A3185" s="94">
        <v>268</v>
      </c>
      <c r="B3185" s="96" t="str">
        <f>CONCATENATE(Revisión_Avance_Periodo!$C3185,";",Revisión_Avance_Periodo!$E3185,";",Revisión_Avance_Periodo!$I3185)</f>
        <v>OE2;PR_10;ACT_60</v>
      </c>
      <c r="C3185" s="180" t="s">
        <v>47</v>
      </c>
      <c r="D3185" s="181" t="str">
        <f>VLOOKUP(Revisión_Avance_Periodo!$C3185,Componentes_BD!$F$1:$G$5,2,FALSE)</f>
        <v>Fortalecer las Tecnologías de la Información y las Telecomunicaciones.</v>
      </c>
      <c r="E3185" s="119" t="s">
        <v>12</v>
      </c>
      <c r="F3185" s="95">
        <v>11</v>
      </c>
      <c r="G3185" s="95" t="str">
        <f>VLOOKUP(Revisión_Avance_Periodo!$A3185,BD_Seguimiento_OAP_2019!$A$2:$G$294,7,FALSE)</f>
        <v>PAI</v>
      </c>
      <c r="H3185" s="95" t="str">
        <f>VLOOKUP(Revisión_Avance_Periodo!$A3185,BD_Seguimiento_OAP_2019!$A$2:$J$294,10,FALSE)</f>
        <v>PAI_09 - Mecanismos para la Transparencia y Acceso a la Información</v>
      </c>
      <c r="I3185" s="95" t="s">
        <v>2005</v>
      </c>
      <c r="J3185" s="95" t="str">
        <f>VLOOKUP(Revisión_Avance_Periodo!$I3185,BD_Seguimiento_OAP_2019!$L:$M,2,FALSE)</f>
        <v>Realizar seguimiento a la implementación de la Política de Gobierno Digital</v>
      </c>
      <c r="K3185" s="119" t="s">
        <v>64</v>
      </c>
      <c r="L3185" s="172">
        <v>4.4642857142857152E-4</v>
      </c>
      <c r="M3185" s="182" t="s">
        <v>107</v>
      </c>
      <c r="N3185" s="174">
        <f>INDEX(BD_Seguimiento_OAP_2019!$AH$3:$AS$294,MATCH(Revisión_Avance_Periodo!$I3185,BD_Seguimiento_OAP_2019!$L$3:$L$294,0),MATCH(Revisión_Avance_Periodo!$M3185,BD_Seguimiento_OAP_2019!$AH$2:$AS$2,0))</f>
        <v>0.05</v>
      </c>
      <c r="O3185" s="174">
        <f>INDEX(BD_Seguimiento_OAP_2019!$AV$3:$BG$294,MATCH(Revisión_Avance_Periodo!$I3185,BD_Seguimiento_OAP_2019!$L$3:$L$294,0),MATCH(Revisión_Avance_Periodo!$M3185,BD_Seguimiento_OAP_2019!$AV$2:$BG$2,0))</f>
        <v>0.05</v>
      </c>
      <c r="P3185" s="188">
        <f t="shared" si="612"/>
        <v>1</v>
      </c>
      <c r="Q3185" s="182" t="str">
        <f>VLOOKUP(P3185,Tabla_Indicador_Gestion4[#All],3,TRUE)</f>
        <v>Culminada</v>
      </c>
      <c r="R3185" s="215">
        <f>SUBTOTAL(9,$N$3182:$N3185)</f>
        <v>0.3</v>
      </c>
      <c r="S3185" s="231">
        <f>SUBTOTAL(9,$O$3182:$O3185)</f>
        <v>0.3</v>
      </c>
      <c r="T3185" s="231">
        <f>IFERROR(+Revisión_Avance_Periodo!$S3185/Revisión_Avance_Periodo!$R3185,0)</f>
        <v>1</v>
      </c>
      <c r="U3185" s="184"/>
      <c r="V3185" s="185"/>
      <c r="W3185" s="183"/>
      <c r="X3185" s="183"/>
      <c r="Y3185" s="183"/>
      <c r="Z3185" s="186"/>
      <c r="AA3185" s="187"/>
    </row>
    <row r="3186" spans="1:27" x14ac:dyDescent="0.25">
      <c r="A3186" s="88">
        <v>268</v>
      </c>
      <c r="B3186" s="91" t="str">
        <f>CONCATENATE(Revisión_Avance_Periodo!$C3186,";",Revisión_Avance_Periodo!$E3186,";",Revisión_Avance_Periodo!$I3186)</f>
        <v>OE2;PR_10;ACT_60</v>
      </c>
      <c r="C3186" s="170" t="s">
        <v>47</v>
      </c>
      <c r="D3186" s="171" t="str">
        <f>VLOOKUP(Revisión_Avance_Periodo!$C3186,Componentes_BD!$F$1:$G$5,2,FALSE)</f>
        <v>Fortalecer las Tecnologías de la Información y las Telecomunicaciones.</v>
      </c>
      <c r="E3186" s="106" t="s">
        <v>12</v>
      </c>
      <c r="F3186" s="89">
        <v>11</v>
      </c>
      <c r="G3186" s="89" t="str">
        <f>VLOOKUP(Revisión_Avance_Periodo!$A3186,BD_Seguimiento_OAP_2019!$A$2:$G$294,7,FALSE)</f>
        <v>PAI</v>
      </c>
      <c r="H3186" s="89" t="str">
        <f>VLOOKUP(Revisión_Avance_Periodo!$A3186,BD_Seguimiento_OAP_2019!$A$2:$J$294,10,FALSE)</f>
        <v>PAI_09 - Mecanismos para la Transparencia y Acceso a la Información</v>
      </c>
      <c r="I3186" s="89" t="s">
        <v>2005</v>
      </c>
      <c r="J3186" s="89" t="str">
        <f>VLOOKUP(Revisión_Avance_Periodo!$I3186,BD_Seguimiento_OAP_2019!$L:$M,2,FALSE)</f>
        <v>Realizar seguimiento a la implementación de la Política de Gobierno Digital</v>
      </c>
      <c r="K3186" s="106" t="s">
        <v>64</v>
      </c>
      <c r="L3186" s="172">
        <v>4.4642857142857152E-4</v>
      </c>
      <c r="M3186" s="173" t="s">
        <v>108</v>
      </c>
      <c r="N3186" s="174">
        <f>INDEX(BD_Seguimiento_OAP_2019!$AH$3:$AS$294,MATCH(Revisión_Avance_Periodo!$I3186,BD_Seguimiento_OAP_2019!$L$3:$L$294,0),MATCH(Revisión_Avance_Periodo!$M3186,BD_Seguimiento_OAP_2019!$AH$2:$AS$2,0))</f>
        <v>0.1</v>
      </c>
      <c r="O3186" s="174">
        <f>INDEX(BD_Seguimiento_OAP_2019!$AV$3:$BG$294,MATCH(Revisión_Avance_Periodo!$I3186,BD_Seguimiento_OAP_2019!$L$3:$L$294,0),MATCH(Revisión_Avance_Periodo!$M3186,BD_Seguimiento_OAP_2019!$AV$2:$BG$2,0))</f>
        <v>0.1</v>
      </c>
      <c r="P3186" s="189">
        <f t="shared" si="612"/>
        <v>1</v>
      </c>
      <c r="Q3186" s="173" t="str">
        <f>VLOOKUP(P3186,Tabla_Indicador_Gestion4[#All],3,TRUE)</f>
        <v>Culminada</v>
      </c>
      <c r="R3186" s="215">
        <f>SUBTOTAL(9,$N$3182:$N3186)</f>
        <v>0.4</v>
      </c>
      <c r="S3186" s="231">
        <f>SUBTOTAL(9,$O$3182:$O3186)</f>
        <v>0.4</v>
      </c>
      <c r="T3186" s="231">
        <f>IFERROR(+Revisión_Avance_Periodo!$S3186/Revisión_Avance_Periodo!$R3186,0)</f>
        <v>1</v>
      </c>
      <c r="U3186" s="184"/>
      <c r="V3186" s="185"/>
      <c r="W3186" s="183"/>
      <c r="X3186" s="183"/>
      <c r="Y3186" s="183"/>
      <c r="Z3186" s="186"/>
      <c r="AA3186" s="187"/>
    </row>
    <row r="3187" spans="1:27" x14ac:dyDescent="0.25">
      <c r="A3187" s="94">
        <v>268</v>
      </c>
      <c r="B3187" s="96" t="str">
        <f>CONCATENATE(Revisión_Avance_Periodo!$C3187,";",Revisión_Avance_Periodo!$E3187,";",Revisión_Avance_Periodo!$I3187)</f>
        <v>OE2;PR_10;ACT_60</v>
      </c>
      <c r="C3187" s="180" t="s">
        <v>47</v>
      </c>
      <c r="D3187" s="181" t="str">
        <f>VLOOKUP(Revisión_Avance_Periodo!$C3187,Componentes_BD!$F$1:$G$5,2,FALSE)</f>
        <v>Fortalecer las Tecnologías de la Información y las Telecomunicaciones.</v>
      </c>
      <c r="E3187" s="119" t="s">
        <v>12</v>
      </c>
      <c r="F3187" s="95">
        <v>11</v>
      </c>
      <c r="G3187" s="95" t="str">
        <f>VLOOKUP(Revisión_Avance_Periodo!$A3187,BD_Seguimiento_OAP_2019!$A$2:$G$294,7,FALSE)</f>
        <v>PAI</v>
      </c>
      <c r="H3187" s="95" t="str">
        <f>VLOOKUP(Revisión_Avance_Periodo!$A3187,BD_Seguimiento_OAP_2019!$A$2:$J$294,10,FALSE)</f>
        <v>PAI_09 - Mecanismos para la Transparencia y Acceso a la Información</v>
      </c>
      <c r="I3187" s="95" t="s">
        <v>2005</v>
      </c>
      <c r="J3187" s="95" t="str">
        <f>VLOOKUP(Revisión_Avance_Periodo!$I3187,BD_Seguimiento_OAP_2019!$L:$M,2,FALSE)</f>
        <v>Realizar seguimiento a la implementación de la Política de Gobierno Digital</v>
      </c>
      <c r="K3187" s="119" t="s">
        <v>64</v>
      </c>
      <c r="L3187" s="172">
        <v>4.4642857142857152E-4</v>
      </c>
      <c r="M3187" s="182" t="s">
        <v>109</v>
      </c>
      <c r="N3187" s="174">
        <f>INDEX(BD_Seguimiento_OAP_2019!$AH$3:$AS$294,MATCH(Revisión_Avance_Periodo!$I3187,BD_Seguimiento_OAP_2019!$L$3:$L$294,0),MATCH(Revisión_Avance_Periodo!$M3187,BD_Seguimiento_OAP_2019!$AH$2:$AS$2,0))</f>
        <v>0.1</v>
      </c>
      <c r="O3187" s="174">
        <f>INDEX(BD_Seguimiento_OAP_2019!$AV$3:$BG$294,MATCH(Revisión_Avance_Periodo!$I3187,BD_Seguimiento_OAP_2019!$L$3:$L$294,0),MATCH(Revisión_Avance_Periodo!$M3187,BD_Seguimiento_OAP_2019!$AV$2:$BG$2,0))</f>
        <v>0.1</v>
      </c>
      <c r="P3187" s="188">
        <f t="shared" si="612"/>
        <v>1</v>
      </c>
      <c r="Q3187" s="182" t="str">
        <f>VLOOKUP(P3187,Tabla_Indicador_Gestion4[#All],3,TRUE)</f>
        <v>Culminada</v>
      </c>
      <c r="R3187" s="215">
        <f>SUBTOTAL(9,$N$3182:$N3187)</f>
        <v>0.5</v>
      </c>
      <c r="S3187" s="231">
        <f>SUBTOTAL(9,$O$3182:$O3187)</f>
        <v>0.5</v>
      </c>
      <c r="T3187" s="231">
        <f>IFERROR(+Revisión_Avance_Periodo!$S3187/Revisión_Avance_Periodo!$R3187,0)</f>
        <v>1</v>
      </c>
      <c r="U3187" s="184"/>
      <c r="V3187" s="185"/>
      <c r="W3187" s="183"/>
      <c r="X3187" s="183"/>
      <c r="Y3187" s="183"/>
      <c r="Z3187" s="186"/>
      <c r="AA3187" s="187"/>
    </row>
    <row r="3188" spans="1:27" x14ac:dyDescent="0.25">
      <c r="A3188" s="88">
        <v>268</v>
      </c>
      <c r="B3188" s="91" t="str">
        <f>CONCATENATE(Revisión_Avance_Periodo!$C3188,";",Revisión_Avance_Periodo!$E3188,";",Revisión_Avance_Periodo!$I3188)</f>
        <v>OE2;PR_10;ACT_60</v>
      </c>
      <c r="C3188" s="170" t="s">
        <v>47</v>
      </c>
      <c r="D3188" s="171" t="str">
        <f>VLOOKUP(Revisión_Avance_Periodo!$C3188,Componentes_BD!$F$1:$G$5,2,FALSE)</f>
        <v>Fortalecer las Tecnologías de la Información y las Telecomunicaciones.</v>
      </c>
      <c r="E3188" s="106" t="s">
        <v>12</v>
      </c>
      <c r="F3188" s="89">
        <v>11</v>
      </c>
      <c r="G3188" s="89" t="str">
        <f>VLOOKUP(Revisión_Avance_Periodo!$A3188,BD_Seguimiento_OAP_2019!$A$2:$G$294,7,FALSE)</f>
        <v>PAI</v>
      </c>
      <c r="H3188" s="89" t="str">
        <f>VLOOKUP(Revisión_Avance_Periodo!$A3188,BD_Seguimiento_OAP_2019!$A$2:$J$294,10,FALSE)</f>
        <v>PAI_09 - Mecanismos para la Transparencia y Acceso a la Información</v>
      </c>
      <c r="I3188" s="89" t="s">
        <v>2005</v>
      </c>
      <c r="J3188" s="89" t="str">
        <f>VLOOKUP(Revisión_Avance_Periodo!$I3188,BD_Seguimiento_OAP_2019!$L:$M,2,FALSE)</f>
        <v>Realizar seguimiento a la implementación de la Política de Gobierno Digital</v>
      </c>
      <c r="K3188" s="106" t="s">
        <v>64</v>
      </c>
      <c r="L3188" s="172">
        <v>4.4642857142857152E-4</v>
      </c>
      <c r="M3188" s="173" t="s">
        <v>110</v>
      </c>
      <c r="N3188" s="174">
        <f>INDEX(BD_Seguimiento_OAP_2019!$AH$3:$AS$294,MATCH(Revisión_Avance_Periodo!$I3188,BD_Seguimiento_OAP_2019!$L$3:$L$294,0),MATCH(Revisión_Avance_Periodo!$M3188,BD_Seguimiento_OAP_2019!$AH$2:$AS$2,0))</f>
        <v>0.05</v>
      </c>
      <c r="O3188" s="174">
        <f>INDEX(BD_Seguimiento_OAP_2019!$AV$3:$BG$294,MATCH(Revisión_Avance_Periodo!$I3188,BD_Seguimiento_OAP_2019!$L$3:$L$294,0),MATCH(Revisión_Avance_Periodo!$M3188,BD_Seguimiento_OAP_2019!$AV$2:$BG$2,0))</f>
        <v>0</v>
      </c>
      <c r="P3188" s="189">
        <f t="shared" si="612"/>
        <v>0</v>
      </c>
      <c r="Q3188" s="173" t="str">
        <f>VLOOKUP(P3188,Tabla_Indicador_Gestion4[#All],3,TRUE)</f>
        <v>Por Ejecutar</v>
      </c>
      <c r="R3188" s="215">
        <f>SUBTOTAL(9,$N$3182:$N3188)</f>
        <v>0.55000000000000004</v>
      </c>
      <c r="S3188" s="231">
        <f>SUBTOTAL(9,$O$3182:$O3188)</f>
        <v>0.5</v>
      </c>
      <c r="T3188" s="231">
        <f>IFERROR(+Revisión_Avance_Periodo!$S3188/Revisión_Avance_Periodo!$R3188,0)</f>
        <v>0.90909090909090906</v>
      </c>
      <c r="U3188" s="184"/>
      <c r="V3188" s="185"/>
      <c r="W3188" s="183"/>
      <c r="X3188" s="183"/>
      <c r="Y3188" s="183"/>
      <c r="Z3188" s="186"/>
      <c r="AA3188" s="187"/>
    </row>
    <row r="3189" spans="1:27" x14ac:dyDescent="0.25">
      <c r="A3189" s="94">
        <v>268</v>
      </c>
      <c r="B3189" s="96" t="str">
        <f>CONCATENATE(Revisión_Avance_Periodo!$C3189,";",Revisión_Avance_Periodo!$E3189,";",Revisión_Avance_Periodo!$I3189)</f>
        <v>OE2;PR_10;ACT_60</v>
      </c>
      <c r="C3189" s="180" t="s">
        <v>47</v>
      </c>
      <c r="D3189" s="181" t="str">
        <f>VLOOKUP(Revisión_Avance_Periodo!$C3189,Componentes_BD!$F$1:$G$5,2,FALSE)</f>
        <v>Fortalecer las Tecnologías de la Información y las Telecomunicaciones.</v>
      </c>
      <c r="E3189" s="119" t="s">
        <v>12</v>
      </c>
      <c r="F3189" s="95">
        <v>11</v>
      </c>
      <c r="G3189" s="95" t="str">
        <f>VLOOKUP(Revisión_Avance_Periodo!$A3189,BD_Seguimiento_OAP_2019!$A$2:$G$294,7,FALSE)</f>
        <v>PAI</v>
      </c>
      <c r="H3189" s="95" t="str">
        <f>VLOOKUP(Revisión_Avance_Periodo!$A3189,BD_Seguimiento_OAP_2019!$A$2:$J$294,10,FALSE)</f>
        <v>PAI_09 - Mecanismos para la Transparencia y Acceso a la Información</v>
      </c>
      <c r="I3189" s="95" t="s">
        <v>2005</v>
      </c>
      <c r="J3189" s="95" t="str">
        <f>VLOOKUP(Revisión_Avance_Periodo!$I3189,BD_Seguimiento_OAP_2019!$L:$M,2,FALSE)</f>
        <v>Realizar seguimiento a la implementación de la Política de Gobierno Digital</v>
      </c>
      <c r="K3189" s="119" t="s">
        <v>64</v>
      </c>
      <c r="L3189" s="172">
        <v>4.4642857142857152E-4</v>
      </c>
      <c r="M3189" s="182" t="s">
        <v>111</v>
      </c>
      <c r="N3189" s="174">
        <f>INDEX(BD_Seguimiento_OAP_2019!$AH$3:$AS$294,MATCH(Revisión_Avance_Periodo!$I3189,BD_Seguimiento_OAP_2019!$L$3:$L$294,0),MATCH(Revisión_Avance_Periodo!$M3189,BD_Seguimiento_OAP_2019!$AH$2:$AS$2,0))</f>
        <v>0.1</v>
      </c>
      <c r="O3189" s="174">
        <f>INDEX(BD_Seguimiento_OAP_2019!$AV$3:$BG$294,MATCH(Revisión_Avance_Periodo!$I3189,BD_Seguimiento_OAP_2019!$L$3:$L$294,0),MATCH(Revisión_Avance_Periodo!$M3189,BD_Seguimiento_OAP_2019!$AV$2:$BG$2,0))</f>
        <v>0</v>
      </c>
      <c r="P3189" s="188">
        <f t="shared" si="612"/>
        <v>0</v>
      </c>
      <c r="Q3189" s="182" t="str">
        <f>VLOOKUP(P3189,Tabla_Indicador_Gestion4[#All],3,TRUE)</f>
        <v>Por Ejecutar</v>
      </c>
      <c r="R3189" s="215">
        <f>SUBTOTAL(9,$N$3182:$N3189)</f>
        <v>0.65</v>
      </c>
      <c r="S3189" s="231">
        <f>SUBTOTAL(9,$O$3182:$O3189)</f>
        <v>0.5</v>
      </c>
      <c r="T3189" s="231">
        <f>IFERROR(+Revisión_Avance_Periodo!$S3189/Revisión_Avance_Periodo!$R3189,0)</f>
        <v>0.76923076923076916</v>
      </c>
      <c r="U3189" s="184"/>
      <c r="V3189" s="185"/>
      <c r="W3189" s="183"/>
      <c r="X3189" s="183"/>
      <c r="Y3189" s="183"/>
      <c r="Z3189" s="186"/>
      <c r="AA3189" s="187"/>
    </row>
    <row r="3190" spans="1:27" x14ac:dyDescent="0.25">
      <c r="A3190" s="88">
        <v>268</v>
      </c>
      <c r="B3190" s="91" t="str">
        <f>CONCATENATE(Revisión_Avance_Periodo!$C3190,";",Revisión_Avance_Periodo!$E3190,";",Revisión_Avance_Periodo!$I3190)</f>
        <v>OE2;PR_10;ACT_60</v>
      </c>
      <c r="C3190" s="170" t="s">
        <v>47</v>
      </c>
      <c r="D3190" s="171" t="str">
        <f>VLOOKUP(Revisión_Avance_Periodo!$C3190,Componentes_BD!$F$1:$G$5,2,FALSE)</f>
        <v>Fortalecer las Tecnologías de la Información y las Telecomunicaciones.</v>
      </c>
      <c r="E3190" s="106" t="s">
        <v>12</v>
      </c>
      <c r="F3190" s="89">
        <v>11</v>
      </c>
      <c r="G3190" s="89" t="str">
        <f>VLOOKUP(Revisión_Avance_Periodo!$A3190,BD_Seguimiento_OAP_2019!$A$2:$G$294,7,FALSE)</f>
        <v>PAI</v>
      </c>
      <c r="H3190" s="89" t="str">
        <f>VLOOKUP(Revisión_Avance_Periodo!$A3190,BD_Seguimiento_OAP_2019!$A$2:$J$294,10,FALSE)</f>
        <v>PAI_09 - Mecanismos para la Transparencia y Acceso a la Información</v>
      </c>
      <c r="I3190" s="89" t="s">
        <v>2005</v>
      </c>
      <c r="J3190" s="89" t="str">
        <f>VLOOKUP(Revisión_Avance_Periodo!$I3190,BD_Seguimiento_OAP_2019!$L:$M,2,FALSE)</f>
        <v>Realizar seguimiento a la implementación de la Política de Gobierno Digital</v>
      </c>
      <c r="K3190" s="106" t="s">
        <v>64</v>
      </c>
      <c r="L3190" s="172">
        <v>4.4642857142857152E-4</v>
      </c>
      <c r="M3190" s="173" t="s">
        <v>112</v>
      </c>
      <c r="N3190" s="174">
        <f>INDEX(BD_Seguimiento_OAP_2019!$AH$3:$AS$294,MATCH(Revisión_Avance_Periodo!$I3190,BD_Seguimiento_OAP_2019!$L$3:$L$294,0),MATCH(Revisión_Avance_Periodo!$M3190,BD_Seguimiento_OAP_2019!$AH$2:$AS$2,0))</f>
        <v>0.1</v>
      </c>
      <c r="O3190" s="174">
        <f>INDEX(BD_Seguimiento_OAP_2019!$AV$3:$BG$294,MATCH(Revisión_Avance_Periodo!$I3190,BD_Seguimiento_OAP_2019!$L$3:$L$294,0),MATCH(Revisión_Avance_Periodo!$M3190,BD_Seguimiento_OAP_2019!$AV$2:$BG$2,0))</f>
        <v>0</v>
      </c>
      <c r="P3190" s="189">
        <f t="shared" si="612"/>
        <v>0</v>
      </c>
      <c r="Q3190" s="173" t="str">
        <f>VLOOKUP(P3190,Tabla_Indicador_Gestion4[#All],3,TRUE)</f>
        <v>Por Ejecutar</v>
      </c>
      <c r="R3190" s="215">
        <f>SUBTOTAL(9,$N$3182:$N3190)</f>
        <v>0.75</v>
      </c>
      <c r="S3190" s="231">
        <f>SUBTOTAL(9,$O$3182:$O3190)</f>
        <v>0.5</v>
      </c>
      <c r="T3190" s="231">
        <f>IFERROR(+Revisión_Avance_Periodo!$S3190/Revisión_Avance_Periodo!$R3190,0)</f>
        <v>0.66666666666666663</v>
      </c>
      <c r="U3190" s="184"/>
      <c r="V3190" s="185"/>
      <c r="W3190" s="183"/>
      <c r="X3190" s="183"/>
      <c r="Y3190" s="183"/>
      <c r="Z3190" s="186"/>
      <c r="AA3190" s="187"/>
    </row>
    <row r="3191" spans="1:27" x14ac:dyDescent="0.25">
      <c r="A3191" s="94">
        <v>268</v>
      </c>
      <c r="B3191" s="96" t="str">
        <f>CONCATENATE(Revisión_Avance_Periodo!$C3191,";",Revisión_Avance_Periodo!$E3191,";",Revisión_Avance_Periodo!$I3191)</f>
        <v>OE2;PR_10;ACT_60</v>
      </c>
      <c r="C3191" s="180" t="s">
        <v>47</v>
      </c>
      <c r="D3191" s="181" t="str">
        <f>VLOOKUP(Revisión_Avance_Periodo!$C3191,Componentes_BD!$F$1:$G$5,2,FALSE)</f>
        <v>Fortalecer las Tecnologías de la Información y las Telecomunicaciones.</v>
      </c>
      <c r="E3191" s="119" t="s">
        <v>12</v>
      </c>
      <c r="F3191" s="95">
        <v>11</v>
      </c>
      <c r="G3191" s="95" t="str">
        <f>VLOOKUP(Revisión_Avance_Periodo!$A3191,BD_Seguimiento_OAP_2019!$A$2:$G$294,7,FALSE)</f>
        <v>PAI</v>
      </c>
      <c r="H3191" s="95" t="str">
        <f>VLOOKUP(Revisión_Avance_Periodo!$A3191,BD_Seguimiento_OAP_2019!$A$2:$J$294,10,FALSE)</f>
        <v>PAI_09 - Mecanismos para la Transparencia y Acceso a la Información</v>
      </c>
      <c r="I3191" s="95" t="s">
        <v>2005</v>
      </c>
      <c r="J3191" s="95" t="str">
        <f>VLOOKUP(Revisión_Avance_Periodo!$I3191,BD_Seguimiento_OAP_2019!$L:$M,2,FALSE)</f>
        <v>Realizar seguimiento a la implementación de la Política de Gobierno Digital</v>
      </c>
      <c r="K3191" s="119" t="s">
        <v>64</v>
      </c>
      <c r="L3191" s="172">
        <v>4.4642857142857152E-4</v>
      </c>
      <c r="M3191" s="182" t="s">
        <v>113</v>
      </c>
      <c r="N3191" s="174">
        <f>INDEX(BD_Seguimiento_OAP_2019!$AH$3:$AS$294,MATCH(Revisión_Avance_Periodo!$I3191,BD_Seguimiento_OAP_2019!$L$3:$L$294,0),MATCH(Revisión_Avance_Periodo!$M3191,BD_Seguimiento_OAP_2019!$AH$2:$AS$2,0))</f>
        <v>0.05</v>
      </c>
      <c r="O3191" s="174">
        <f>INDEX(BD_Seguimiento_OAP_2019!$AV$3:$BG$294,MATCH(Revisión_Avance_Periodo!$I3191,BD_Seguimiento_OAP_2019!$L$3:$L$294,0),MATCH(Revisión_Avance_Periodo!$M3191,BD_Seguimiento_OAP_2019!$AV$2:$BG$2,0))</f>
        <v>0</v>
      </c>
      <c r="P3191" s="188">
        <f t="shared" si="612"/>
        <v>0</v>
      </c>
      <c r="Q3191" s="182" t="str">
        <f>VLOOKUP(P3191,Tabla_Indicador_Gestion4[#All],3,TRUE)</f>
        <v>Por Ejecutar</v>
      </c>
      <c r="R3191" s="215">
        <f>SUBTOTAL(9,$N$3182:$N3191)</f>
        <v>0.8</v>
      </c>
      <c r="S3191" s="231">
        <f>SUBTOTAL(9,$O$3182:$O3191)</f>
        <v>0.5</v>
      </c>
      <c r="T3191" s="231">
        <f>IFERROR(+Revisión_Avance_Periodo!$S3191/Revisión_Avance_Periodo!$R3191,0)</f>
        <v>0.625</v>
      </c>
      <c r="U3191" s="184"/>
      <c r="V3191" s="185"/>
      <c r="W3191" s="183"/>
      <c r="X3191" s="183"/>
      <c r="Y3191" s="183"/>
      <c r="Z3191" s="186"/>
      <c r="AA3191" s="187"/>
    </row>
    <row r="3192" spans="1:27" x14ac:dyDescent="0.25">
      <c r="A3192" s="88">
        <v>268</v>
      </c>
      <c r="B3192" s="91" t="str">
        <f>CONCATENATE(Revisión_Avance_Periodo!$C3192,";",Revisión_Avance_Periodo!$E3192,";",Revisión_Avance_Periodo!$I3192)</f>
        <v>OE2;PR_10;ACT_60</v>
      </c>
      <c r="C3192" s="170" t="s">
        <v>47</v>
      </c>
      <c r="D3192" s="171" t="str">
        <f>VLOOKUP(Revisión_Avance_Periodo!$C3192,Componentes_BD!$F$1:$G$5,2,FALSE)</f>
        <v>Fortalecer las Tecnologías de la Información y las Telecomunicaciones.</v>
      </c>
      <c r="E3192" s="106" t="s">
        <v>12</v>
      </c>
      <c r="F3192" s="89">
        <v>11</v>
      </c>
      <c r="G3192" s="89" t="str">
        <f>VLOOKUP(Revisión_Avance_Periodo!$A3192,BD_Seguimiento_OAP_2019!$A$2:$G$294,7,FALSE)</f>
        <v>PAI</v>
      </c>
      <c r="H3192" s="89" t="str">
        <f>VLOOKUP(Revisión_Avance_Periodo!$A3192,BD_Seguimiento_OAP_2019!$A$2:$J$294,10,FALSE)</f>
        <v>PAI_09 - Mecanismos para la Transparencia y Acceso a la Información</v>
      </c>
      <c r="I3192" s="89" t="s">
        <v>2005</v>
      </c>
      <c r="J3192" s="89" t="str">
        <f>VLOOKUP(Revisión_Avance_Periodo!$I3192,BD_Seguimiento_OAP_2019!$L:$M,2,FALSE)</f>
        <v>Realizar seguimiento a la implementación de la Política de Gobierno Digital</v>
      </c>
      <c r="K3192" s="106" t="s">
        <v>64</v>
      </c>
      <c r="L3192" s="172">
        <v>4.4642857142857152E-4</v>
      </c>
      <c r="M3192" s="173" t="s">
        <v>114</v>
      </c>
      <c r="N3192" s="174">
        <f>INDEX(BD_Seguimiento_OAP_2019!$AH$3:$AS$294,MATCH(Revisión_Avance_Periodo!$I3192,BD_Seguimiento_OAP_2019!$L$3:$L$294,0),MATCH(Revisión_Avance_Periodo!$M3192,BD_Seguimiento_OAP_2019!$AH$2:$AS$2,0))</f>
        <v>0.1</v>
      </c>
      <c r="O3192" s="174">
        <f>INDEX(BD_Seguimiento_OAP_2019!$AV$3:$BG$294,MATCH(Revisión_Avance_Periodo!$I3192,BD_Seguimiento_OAP_2019!$L$3:$L$294,0),MATCH(Revisión_Avance_Periodo!$M3192,BD_Seguimiento_OAP_2019!$AV$2:$BG$2,0))</f>
        <v>0</v>
      </c>
      <c r="P3192" s="189">
        <f t="shared" si="612"/>
        <v>0</v>
      </c>
      <c r="Q3192" s="173" t="str">
        <f>VLOOKUP(P3192,Tabla_Indicador_Gestion4[#All],3,TRUE)</f>
        <v>Por Ejecutar</v>
      </c>
      <c r="R3192" s="215">
        <f>SUBTOTAL(9,$N$3182:$N3192)</f>
        <v>0.9</v>
      </c>
      <c r="S3192" s="231">
        <f>SUBTOTAL(9,$O$3182:$O3192)</f>
        <v>0.5</v>
      </c>
      <c r="T3192" s="231">
        <f>IFERROR(+Revisión_Avance_Periodo!$S3192/Revisión_Avance_Periodo!$R3192,0)</f>
        <v>0.55555555555555558</v>
      </c>
      <c r="U3192" s="184"/>
      <c r="V3192" s="185"/>
      <c r="W3192" s="183"/>
      <c r="X3192" s="183"/>
      <c r="Y3192" s="183"/>
      <c r="Z3192" s="186"/>
      <c r="AA3192" s="187"/>
    </row>
    <row r="3193" spans="1:27" ht="15.75" thickBot="1" x14ac:dyDescent="0.3">
      <c r="A3193" s="94">
        <v>268</v>
      </c>
      <c r="B3193" s="96" t="str">
        <f>CONCATENATE(Revisión_Avance_Periodo!$C3193,";",Revisión_Avance_Periodo!$E3193,";",Revisión_Avance_Periodo!$I3193)</f>
        <v>OE2;PR_10;ACT_60</v>
      </c>
      <c r="C3193" s="180" t="s">
        <v>47</v>
      </c>
      <c r="D3193" s="181" t="str">
        <f>VLOOKUP(Revisión_Avance_Periodo!$C3193,Componentes_BD!$F$1:$G$5,2,FALSE)</f>
        <v>Fortalecer las Tecnologías de la Información y las Telecomunicaciones.</v>
      </c>
      <c r="E3193" s="119" t="s">
        <v>12</v>
      </c>
      <c r="F3193" s="95">
        <v>11</v>
      </c>
      <c r="G3193" s="95" t="str">
        <f>VLOOKUP(Revisión_Avance_Periodo!$A3193,BD_Seguimiento_OAP_2019!$A$2:$G$294,7,FALSE)</f>
        <v>PAI</v>
      </c>
      <c r="H3193" s="95" t="str">
        <f>VLOOKUP(Revisión_Avance_Periodo!$A3193,BD_Seguimiento_OAP_2019!$A$2:$J$294,10,FALSE)</f>
        <v>PAI_09 - Mecanismos para la Transparencia y Acceso a la Información</v>
      </c>
      <c r="I3193" s="95" t="s">
        <v>2005</v>
      </c>
      <c r="J3193" s="95" t="str">
        <f>VLOOKUP(Revisión_Avance_Periodo!$I3193,BD_Seguimiento_OAP_2019!$L:$M,2,FALSE)</f>
        <v>Realizar seguimiento a la implementación de la Política de Gobierno Digital</v>
      </c>
      <c r="K3193" s="119" t="s">
        <v>64</v>
      </c>
      <c r="L3193" s="172">
        <v>4.4642857142857152E-4</v>
      </c>
      <c r="M3193" s="182" t="s">
        <v>115</v>
      </c>
      <c r="N3193" s="174">
        <f>INDEX(BD_Seguimiento_OAP_2019!$AH$3:$AS$294,MATCH(Revisión_Avance_Periodo!$I3193,BD_Seguimiento_OAP_2019!$L$3:$L$294,0),MATCH(Revisión_Avance_Periodo!$M3193,BD_Seguimiento_OAP_2019!$AH$2:$AS$2,0))</f>
        <v>0.1</v>
      </c>
      <c r="O3193" s="174">
        <f>INDEX(BD_Seguimiento_OAP_2019!$AV$3:$BG$294,MATCH(Revisión_Avance_Periodo!$I3193,BD_Seguimiento_OAP_2019!$L$3:$L$294,0),MATCH(Revisión_Avance_Periodo!$M3193,BD_Seguimiento_OAP_2019!$AV$2:$BG$2,0))</f>
        <v>0</v>
      </c>
      <c r="P3193" s="188">
        <f t="shared" si="612"/>
        <v>0</v>
      </c>
      <c r="Q3193" s="182" t="str">
        <f>VLOOKUP(P3193,Tabla_Indicador_Gestion4[#All],3,TRUE)</f>
        <v>Por Ejecutar</v>
      </c>
      <c r="R3193" s="215">
        <f>SUBTOTAL(9,$N$3182:$N3193)</f>
        <v>1</v>
      </c>
      <c r="S3193" s="231">
        <f>SUBTOTAL(9,$O$3182:$O3193)</f>
        <v>0.5</v>
      </c>
      <c r="T3193" s="231">
        <f>IFERROR(+Revisión_Avance_Periodo!$S3193/Revisión_Avance_Periodo!$R3193,0)</f>
        <v>0.5</v>
      </c>
      <c r="U3193" s="184"/>
      <c r="V3193" s="185"/>
      <c r="W3193" s="183"/>
      <c r="X3193" s="183"/>
      <c r="Y3193" s="183"/>
      <c r="Z3193" s="186"/>
      <c r="AA3193" s="187"/>
    </row>
    <row r="3194" spans="1:27" x14ac:dyDescent="0.25">
      <c r="A3194" s="88">
        <v>269</v>
      </c>
      <c r="B3194" s="91" t="str">
        <f>CONCATENATE(Revisión_Avance_Periodo!$C3194,";",Revisión_Avance_Periodo!$E3194,";",Revisión_Avance_Periodo!$I3194)</f>
        <v>OE1;PR_10;ACT_117</v>
      </c>
      <c r="C3194" s="170" t="s">
        <v>9</v>
      </c>
      <c r="D3194" s="171" t="str">
        <f>VLOOKUP(Revisión_Avance_Periodo!$C3194,Componentes_BD!$F$1:$G$5,2,FALSE)</f>
        <v>Fortalecer la Vigilancia.</v>
      </c>
      <c r="E3194" s="106" t="s">
        <v>12</v>
      </c>
      <c r="F3194" s="89">
        <v>15</v>
      </c>
      <c r="G3194" s="89" t="str">
        <f>VLOOKUP(Revisión_Avance_Periodo!$A3194,BD_Seguimiento_OAP_2019!$A$2:$G$294,7,FALSE)</f>
        <v>PAI</v>
      </c>
      <c r="H3194" s="89" t="str">
        <f>VLOOKUP(Revisión_Avance_Periodo!$A3194,BD_Seguimiento_OAP_2019!$A$2:$J$294,10,FALSE)</f>
        <v>PAI_11 - Condiciones institucionales idóneas para la promoción de la participación ciudadana</v>
      </c>
      <c r="I3194" s="89" t="s">
        <v>2018</v>
      </c>
      <c r="J3194" s="89" t="str">
        <f>VLOOKUP(Revisión_Avance_Periodo!$I3194,BD_Seguimiento_OAP_2019!$L:$M,2,FALSE)</f>
        <v xml:space="preserve">Caracterizar  los grupos de valor </v>
      </c>
      <c r="K3194" s="106" t="s">
        <v>59</v>
      </c>
      <c r="L3194" s="172">
        <v>4.4642857142857152E-4</v>
      </c>
      <c r="M3194" s="173" t="s">
        <v>104</v>
      </c>
      <c r="N3194" s="174">
        <f>INDEX(BD_Seguimiento_OAP_2019!$AH$3:$AS$294,MATCH(Revisión_Avance_Periodo!$I3194,BD_Seguimiento_OAP_2019!$L$3:$L$294,0),MATCH(Revisión_Avance_Periodo!$M3194,BD_Seguimiento_OAP_2019!$AH$2:$AS$2,0))</f>
        <v>0</v>
      </c>
      <c r="O3194" s="174">
        <f>INDEX(BD_Seguimiento_OAP_2019!$AV$3:$BG$294,MATCH(Revisión_Avance_Periodo!$I3194,BD_Seguimiento_OAP_2019!$L$3:$L$294,0),MATCH(Revisión_Avance_Periodo!$M3194,BD_Seguimiento_OAP_2019!$AV$2:$BG$2,0))</f>
        <v>0</v>
      </c>
      <c r="P3194" s="175">
        <f t="shared" ref="P3194:P3196" si="620">IFERROR((O3194/N3194),0)</f>
        <v>0</v>
      </c>
      <c r="Q3194" s="173" t="str">
        <f>VLOOKUP(P3194,Tabla_Indicador_Gestion4[#All],3,TRUE)</f>
        <v>Por Ejecutar</v>
      </c>
      <c r="R3194" s="213">
        <f>SUBTOTAL(9,$N$3194:$N3194)</f>
        <v>0</v>
      </c>
      <c r="S3194" s="234">
        <f>SUBTOTAL(9,$O$3194:$O3194)</f>
        <v>0</v>
      </c>
      <c r="T3194" s="234">
        <f>IFERROR(+Revisión_Avance_Periodo!$S3194/Revisión_Avance_Periodo!$R3194,0)</f>
        <v>0</v>
      </c>
      <c r="U3194" s="177">
        <f>SUBTOTAL(9,N3194:N3205)</f>
        <v>1</v>
      </c>
      <c r="V3194" s="176">
        <f>SUBTOTAL(9,O3194:O3205)</f>
        <v>1</v>
      </c>
      <c r="W3194" s="176">
        <f t="shared" ref="W3194" si="621">+V3194/U3194</f>
        <v>1</v>
      </c>
      <c r="X3194" s="176"/>
      <c r="Y3194" s="176">
        <f>100%-Revisión_Avance_Periodo!$W3194</f>
        <v>0</v>
      </c>
      <c r="Z3194" s="178" t="str">
        <f>VLOOKUP(W3194,Tabla_Indicador_Gestion4[],3,TRUE)</f>
        <v>Culminada</v>
      </c>
      <c r="AA3194" s="179">
        <f>Revisión_Avance_Periodo!$W3194*Revisión_Avance_Periodo!$L3194</f>
        <v>4.4642857142857152E-4</v>
      </c>
    </row>
    <row r="3195" spans="1:27" x14ac:dyDescent="0.25">
      <c r="A3195" s="94">
        <v>269</v>
      </c>
      <c r="B3195" s="96" t="str">
        <f>CONCATENATE(Revisión_Avance_Periodo!$C3195,";",Revisión_Avance_Periodo!$E3195,";",Revisión_Avance_Periodo!$I3195)</f>
        <v>OE1;PR_10;ACT_117</v>
      </c>
      <c r="C3195" s="180" t="s">
        <v>9</v>
      </c>
      <c r="D3195" s="181" t="str">
        <f>VLOOKUP(Revisión_Avance_Periodo!$C3195,Componentes_BD!$F$1:$G$5,2,FALSE)</f>
        <v>Fortalecer la Vigilancia.</v>
      </c>
      <c r="E3195" s="119" t="s">
        <v>12</v>
      </c>
      <c r="F3195" s="95">
        <v>15</v>
      </c>
      <c r="G3195" s="95" t="str">
        <f>VLOOKUP(Revisión_Avance_Periodo!$A3195,BD_Seguimiento_OAP_2019!$A$2:$G$294,7,FALSE)</f>
        <v>PAI</v>
      </c>
      <c r="H3195" s="95" t="str">
        <f>VLOOKUP(Revisión_Avance_Periodo!$A3195,BD_Seguimiento_OAP_2019!$A$2:$J$294,10,FALSE)</f>
        <v>PAI_11 - Condiciones institucionales idóneas para la promoción de la participación ciudadana</v>
      </c>
      <c r="I3195" s="95" t="s">
        <v>2018</v>
      </c>
      <c r="J3195" s="95" t="str">
        <f>VLOOKUP(Revisión_Avance_Periodo!$I3195,BD_Seguimiento_OAP_2019!$L:$M,2,FALSE)</f>
        <v xml:space="preserve">Caracterizar  los grupos de valor </v>
      </c>
      <c r="K3195" s="119" t="s">
        <v>59</v>
      </c>
      <c r="L3195" s="172">
        <v>4.4642857142857152E-4</v>
      </c>
      <c r="M3195" s="182" t="s">
        <v>105</v>
      </c>
      <c r="N3195" s="174">
        <f>INDEX(BD_Seguimiento_OAP_2019!$AH$3:$AS$294,MATCH(Revisión_Avance_Periodo!$I3195,BD_Seguimiento_OAP_2019!$L$3:$L$294,0),MATCH(Revisión_Avance_Periodo!$M3195,BD_Seguimiento_OAP_2019!$AH$2:$AS$2,0))</f>
        <v>0</v>
      </c>
      <c r="O3195" s="174">
        <f>INDEX(BD_Seguimiento_OAP_2019!$AV$3:$BG$294,MATCH(Revisión_Avance_Periodo!$I3195,BD_Seguimiento_OAP_2019!$L$3:$L$294,0),MATCH(Revisión_Avance_Periodo!$M3195,BD_Seguimiento_OAP_2019!$AV$2:$BG$2,0))</f>
        <v>0</v>
      </c>
      <c r="P3195" s="175">
        <f t="shared" si="620"/>
        <v>0</v>
      </c>
      <c r="Q3195" s="182" t="str">
        <f>VLOOKUP(P3195,Tabla_Indicador_Gestion4[#All],3,TRUE)</f>
        <v>Por Ejecutar</v>
      </c>
      <c r="R3195" s="215">
        <f>SUBTOTAL(9,$N$3194:$N3195)</f>
        <v>0</v>
      </c>
      <c r="S3195" s="231">
        <f>SUBTOTAL(9,$O$3194:$O3195)</f>
        <v>0</v>
      </c>
      <c r="T3195" s="231">
        <f>IFERROR(+Revisión_Avance_Periodo!$S3195/Revisión_Avance_Periodo!$R3195,0)</f>
        <v>0</v>
      </c>
      <c r="U3195" s="184"/>
      <c r="V3195" s="185"/>
      <c r="W3195" s="183"/>
      <c r="X3195" s="183"/>
      <c r="Y3195" s="183"/>
      <c r="Z3195" s="186"/>
      <c r="AA3195" s="187"/>
    </row>
    <row r="3196" spans="1:27" x14ac:dyDescent="0.25">
      <c r="A3196" s="88">
        <v>269</v>
      </c>
      <c r="B3196" s="91" t="str">
        <f>CONCATENATE(Revisión_Avance_Periodo!$C3196,";",Revisión_Avance_Periodo!$E3196,";",Revisión_Avance_Periodo!$I3196)</f>
        <v>OE1;PR_10;ACT_117</v>
      </c>
      <c r="C3196" s="170" t="s">
        <v>9</v>
      </c>
      <c r="D3196" s="171" t="str">
        <f>VLOOKUP(Revisión_Avance_Periodo!$C3196,Componentes_BD!$F$1:$G$5,2,FALSE)</f>
        <v>Fortalecer la Vigilancia.</v>
      </c>
      <c r="E3196" s="106" t="s">
        <v>12</v>
      </c>
      <c r="F3196" s="89">
        <v>15</v>
      </c>
      <c r="G3196" s="89" t="str">
        <f>VLOOKUP(Revisión_Avance_Periodo!$A3196,BD_Seguimiento_OAP_2019!$A$2:$G$294,7,FALSE)</f>
        <v>PAI</v>
      </c>
      <c r="H3196" s="89" t="str">
        <f>VLOOKUP(Revisión_Avance_Periodo!$A3196,BD_Seguimiento_OAP_2019!$A$2:$J$294,10,FALSE)</f>
        <v>PAI_11 - Condiciones institucionales idóneas para la promoción de la participación ciudadana</v>
      </c>
      <c r="I3196" s="89" t="s">
        <v>2018</v>
      </c>
      <c r="J3196" s="89" t="str">
        <f>VLOOKUP(Revisión_Avance_Periodo!$I3196,BD_Seguimiento_OAP_2019!$L:$M,2,FALSE)</f>
        <v xml:space="preserve">Caracterizar  los grupos de valor </v>
      </c>
      <c r="K3196" s="106" t="s">
        <v>59</v>
      </c>
      <c r="L3196" s="172">
        <v>4.4642857142857152E-4</v>
      </c>
      <c r="M3196" s="173" t="s">
        <v>106</v>
      </c>
      <c r="N3196" s="174">
        <f>INDEX(BD_Seguimiento_OAP_2019!$AH$3:$AS$294,MATCH(Revisión_Avance_Periodo!$I3196,BD_Seguimiento_OAP_2019!$L$3:$L$294,0),MATCH(Revisión_Avance_Periodo!$M3196,BD_Seguimiento_OAP_2019!$AH$2:$AS$2,0))</f>
        <v>0</v>
      </c>
      <c r="O3196" s="174">
        <f>INDEX(BD_Seguimiento_OAP_2019!$AV$3:$BG$294,MATCH(Revisión_Avance_Periodo!$I3196,BD_Seguimiento_OAP_2019!$L$3:$L$294,0),MATCH(Revisión_Avance_Periodo!$M3196,BD_Seguimiento_OAP_2019!$AV$2:$BG$2,0))</f>
        <v>0</v>
      </c>
      <c r="P3196" s="175">
        <f t="shared" si="620"/>
        <v>0</v>
      </c>
      <c r="Q3196" s="173" t="str">
        <f>VLOOKUP(P3196,Tabla_Indicador_Gestion4[#All],3,TRUE)</f>
        <v>Por Ejecutar</v>
      </c>
      <c r="R3196" s="215">
        <f>SUBTOTAL(9,$N$3194:$N3196)</f>
        <v>0</v>
      </c>
      <c r="S3196" s="231">
        <f>SUBTOTAL(9,$O$3194:$O3196)</f>
        <v>0</v>
      </c>
      <c r="T3196" s="231">
        <f>IFERROR(+Revisión_Avance_Periodo!$S3196/Revisión_Avance_Periodo!$R3196,0)</f>
        <v>0</v>
      </c>
      <c r="U3196" s="184"/>
      <c r="V3196" s="185"/>
      <c r="W3196" s="183"/>
      <c r="X3196" s="183"/>
      <c r="Y3196" s="183"/>
      <c r="Z3196" s="186"/>
      <c r="AA3196" s="187"/>
    </row>
    <row r="3197" spans="1:27" x14ac:dyDescent="0.25">
      <c r="A3197" s="94">
        <v>269</v>
      </c>
      <c r="B3197" s="96" t="str">
        <f>CONCATENATE(Revisión_Avance_Periodo!$C3197,";",Revisión_Avance_Periodo!$E3197,";",Revisión_Avance_Periodo!$I3197)</f>
        <v>OE1;PR_10;ACT_117</v>
      </c>
      <c r="C3197" s="180" t="s">
        <v>9</v>
      </c>
      <c r="D3197" s="181" t="str">
        <f>VLOOKUP(Revisión_Avance_Periodo!$C3197,Componentes_BD!$F$1:$G$5,2,FALSE)</f>
        <v>Fortalecer la Vigilancia.</v>
      </c>
      <c r="E3197" s="119" t="s">
        <v>12</v>
      </c>
      <c r="F3197" s="95">
        <v>15</v>
      </c>
      <c r="G3197" s="95" t="str">
        <f>VLOOKUP(Revisión_Avance_Periodo!$A3197,BD_Seguimiento_OAP_2019!$A$2:$G$294,7,FALSE)</f>
        <v>PAI</v>
      </c>
      <c r="H3197" s="95" t="str">
        <f>VLOOKUP(Revisión_Avance_Periodo!$A3197,BD_Seguimiento_OAP_2019!$A$2:$J$294,10,FALSE)</f>
        <v>PAI_11 - Condiciones institucionales idóneas para la promoción de la participación ciudadana</v>
      </c>
      <c r="I3197" s="95" t="s">
        <v>2018</v>
      </c>
      <c r="J3197" s="95" t="str">
        <f>VLOOKUP(Revisión_Avance_Periodo!$I3197,BD_Seguimiento_OAP_2019!$L:$M,2,FALSE)</f>
        <v xml:space="preserve">Caracterizar  los grupos de valor </v>
      </c>
      <c r="K3197" s="119" t="s">
        <v>59</v>
      </c>
      <c r="L3197" s="172">
        <v>4.4642857142857152E-4</v>
      </c>
      <c r="M3197" s="182" t="s">
        <v>107</v>
      </c>
      <c r="N3197" s="174">
        <f>INDEX(BD_Seguimiento_OAP_2019!$AH$3:$AS$294,MATCH(Revisión_Avance_Periodo!$I3197,BD_Seguimiento_OAP_2019!$L$3:$L$294,0),MATCH(Revisión_Avance_Periodo!$M3197,BD_Seguimiento_OAP_2019!$AH$2:$AS$2,0))</f>
        <v>0.5</v>
      </c>
      <c r="O3197" s="174">
        <f>INDEX(BD_Seguimiento_OAP_2019!$AV$3:$BG$294,MATCH(Revisión_Avance_Periodo!$I3197,BD_Seguimiento_OAP_2019!$L$3:$L$294,0),MATCH(Revisión_Avance_Periodo!$M3197,BD_Seguimiento_OAP_2019!$AV$2:$BG$2,0))</f>
        <v>0.5</v>
      </c>
      <c r="P3197" s="188">
        <f t="shared" si="612"/>
        <v>1</v>
      </c>
      <c r="Q3197" s="182" t="str">
        <f>VLOOKUP(P3197,Tabla_Indicador_Gestion4[#All],3,TRUE)</f>
        <v>Culminada</v>
      </c>
      <c r="R3197" s="215">
        <f>SUBTOTAL(9,$N$3194:$N3197)</f>
        <v>0.5</v>
      </c>
      <c r="S3197" s="231">
        <f>SUBTOTAL(9,$O$3194:$O3197)</f>
        <v>0.5</v>
      </c>
      <c r="T3197" s="231">
        <f>IFERROR(+Revisión_Avance_Periodo!$S3197/Revisión_Avance_Periodo!$R3197,0)</f>
        <v>1</v>
      </c>
      <c r="U3197" s="184"/>
      <c r="V3197" s="185"/>
      <c r="W3197" s="183"/>
      <c r="X3197" s="183"/>
      <c r="Y3197" s="183"/>
      <c r="Z3197" s="186"/>
      <c r="AA3197" s="187"/>
    </row>
    <row r="3198" spans="1:27" x14ac:dyDescent="0.25">
      <c r="A3198" s="88">
        <v>269</v>
      </c>
      <c r="B3198" s="91" t="str">
        <f>CONCATENATE(Revisión_Avance_Periodo!$C3198,";",Revisión_Avance_Periodo!$E3198,";",Revisión_Avance_Periodo!$I3198)</f>
        <v>OE1;PR_10;ACT_117</v>
      </c>
      <c r="C3198" s="170" t="s">
        <v>9</v>
      </c>
      <c r="D3198" s="171" t="str">
        <f>VLOOKUP(Revisión_Avance_Periodo!$C3198,Componentes_BD!$F$1:$G$5,2,FALSE)</f>
        <v>Fortalecer la Vigilancia.</v>
      </c>
      <c r="E3198" s="106" t="s">
        <v>12</v>
      </c>
      <c r="F3198" s="89">
        <v>15</v>
      </c>
      <c r="G3198" s="89" t="str">
        <f>VLOOKUP(Revisión_Avance_Periodo!$A3198,BD_Seguimiento_OAP_2019!$A$2:$G$294,7,FALSE)</f>
        <v>PAI</v>
      </c>
      <c r="H3198" s="89" t="str">
        <f>VLOOKUP(Revisión_Avance_Periodo!$A3198,BD_Seguimiento_OAP_2019!$A$2:$J$294,10,FALSE)</f>
        <v>PAI_11 - Condiciones institucionales idóneas para la promoción de la participación ciudadana</v>
      </c>
      <c r="I3198" s="89" t="s">
        <v>2018</v>
      </c>
      <c r="J3198" s="89" t="str">
        <f>VLOOKUP(Revisión_Avance_Periodo!$I3198,BD_Seguimiento_OAP_2019!$L:$M,2,FALSE)</f>
        <v xml:space="preserve">Caracterizar  los grupos de valor </v>
      </c>
      <c r="K3198" s="106" t="s">
        <v>59</v>
      </c>
      <c r="L3198" s="172">
        <v>4.4642857142857152E-4</v>
      </c>
      <c r="M3198" s="173" t="s">
        <v>108</v>
      </c>
      <c r="N3198" s="174">
        <f>INDEX(BD_Seguimiento_OAP_2019!$AH$3:$AS$294,MATCH(Revisión_Avance_Periodo!$I3198,BD_Seguimiento_OAP_2019!$L$3:$L$294,0),MATCH(Revisión_Avance_Periodo!$M3198,BD_Seguimiento_OAP_2019!$AH$2:$AS$2,0))</f>
        <v>0.5</v>
      </c>
      <c r="O3198" s="174">
        <f>INDEX(BD_Seguimiento_OAP_2019!$AV$3:$BG$294,MATCH(Revisión_Avance_Periodo!$I3198,BD_Seguimiento_OAP_2019!$L$3:$L$294,0),MATCH(Revisión_Avance_Periodo!$M3198,BD_Seguimiento_OAP_2019!$AV$2:$BG$2,0))</f>
        <v>0.5</v>
      </c>
      <c r="P3198" s="189">
        <f t="shared" si="612"/>
        <v>1</v>
      </c>
      <c r="Q3198" s="173" t="str">
        <f>VLOOKUP(P3198,Tabla_Indicador_Gestion4[#All],3,TRUE)</f>
        <v>Culminada</v>
      </c>
      <c r="R3198" s="215">
        <f>SUBTOTAL(9,$N$3194:$N3198)</f>
        <v>1</v>
      </c>
      <c r="S3198" s="231">
        <f>SUBTOTAL(9,$O$3194:$O3198)</f>
        <v>1</v>
      </c>
      <c r="T3198" s="231">
        <f>IFERROR(+Revisión_Avance_Periodo!$S3198/Revisión_Avance_Periodo!$R3198,0)</f>
        <v>1</v>
      </c>
      <c r="U3198" s="184"/>
      <c r="V3198" s="185"/>
      <c r="W3198" s="183"/>
      <c r="X3198" s="183"/>
      <c r="Y3198" s="183"/>
      <c r="Z3198" s="186"/>
      <c r="AA3198" s="187"/>
    </row>
    <row r="3199" spans="1:27" x14ac:dyDescent="0.25">
      <c r="A3199" s="94">
        <v>269</v>
      </c>
      <c r="B3199" s="96" t="str">
        <f>CONCATENATE(Revisión_Avance_Periodo!$C3199,";",Revisión_Avance_Periodo!$E3199,";",Revisión_Avance_Periodo!$I3199)</f>
        <v>OE1;PR_10;ACT_117</v>
      </c>
      <c r="C3199" s="180" t="s">
        <v>9</v>
      </c>
      <c r="D3199" s="181" t="str">
        <f>VLOOKUP(Revisión_Avance_Periodo!$C3199,Componentes_BD!$F$1:$G$5,2,FALSE)</f>
        <v>Fortalecer la Vigilancia.</v>
      </c>
      <c r="E3199" s="119" t="s">
        <v>12</v>
      </c>
      <c r="F3199" s="95">
        <v>15</v>
      </c>
      <c r="G3199" s="95" t="str">
        <f>VLOOKUP(Revisión_Avance_Periodo!$A3199,BD_Seguimiento_OAP_2019!$A$2:$G$294,7,FALSE)</f>
        <v>PAI</v>
      </c>
      <c r="H3199" s="95" t="str">
        <f>VLOOKUP(Revisión_Avance_Periodo!$A3199,BD_Seguimiento_OAP_2019!$A$2:$J$294,10,FALSE)</f>
        <v>PAI_11 - Condiciones institucionales idóneas para la promoción de la participación ciudadana</v>
      </c>
      <c r="I3199" s="95" t="s">
        <v>2018</v>
      </c>
      <c r="J3199" s="95" t="str">
        <f>VLOOKUP(Revisión_Avance_Periodo!$I3199,BD_Seguimiento_OAP_2019!$L:$M,2,FALSE)</f>
        <v xml:space="preserve">Caracterizar  los grupos de valor </v>
      </c>
      <c r="K3199" s="119" t="s">
        <v>59</v>
      </c>
      <c r="L3199" s="172">
        <v>4.4642857142857152E-4</v>
      </c>
      <c r="M3199" s="182" t="s">
        <v>109</v>
      </c>
      <c r="N3199" s="174">
        <f>INDEX(BD_Seguimiento_OAP_2019!$AH$3:$AS$294,MATCH(Revisión_Avance_Periodo!$I3199,BD_Seguimiento_OAP_2019!$L$3:$L$294,0),MATCH(Revisión_Avance_Periodo!$M3199,BD_Seguimiento_OAP_2019!$AH$2:$AS$2,0))</f>
        <v>0</v>
      </c>
      <c r="O3199" s="174">
        <f>INDEX(BD_Seguimiento_OAP_2019!$AV$3:$BG$294,MATCH(Revisión_Avance_Periodo!$I3199,BD_Seguimiento_OAP_2019!$L$3:$L$294,0),MATCH(Revisión_Avance_Periodo!$M3199,BD_Seguimiento_OAP_2019!$AV$2:$BG$2,0))</f>
        <v>0</v>
      </c>
      <c r="P3199" s="175">
        <f t="shared" ref="P3199:P3207" si="622">IFERROR((O3199/N3199),0)</f>
        <v>0</v>
      </c>
      <c r="Q3199" s="182" t="str">
        <f>VLOOKUP(P3199,Tabla_Indicador_Gestion4[#All],3,TRUE)</f>
        <v>Por Ejecutar</v>
      </c>
      <c r="R3199" s="215">
        <f>SUBTOTAL(9,$N$3194:$N3199)</f>
        <v>1</v>
      </c>
      <c r="S3199" s="231">
        <f>SUBTOTAL(9,$O$3194:$O3199)</f>
        <v>1</v>
      </c>
      <c r="T3199" s="231">
        <f>IFERROR(+Revisión_Avance_Periodo!$S3199/Revisión_Avance_Periodo!$R3199,0)</f>
        <v>1</v>
      </c>
      <c r="U3199" s="184"/>
      <c r="V3199" s="185"/>
      <c r="W3199" s="183"/>
      <c r="X3199" s="183"/>
      <c r="Y3199" s="183"/>
      <c r="Z3199" s="186"/>
      <c r="AA3199" s="187"/>
    </row>
    <row r="3200" spans="1:27" x14ac:dyDescent="0.25">
      <c r="A3200" s="88">
        <v>269</v>
      </c>
      <c r="B3200" s="91" t="str">
        <f>CONCATENATE(Revisión_Avance_Periodo!$C3200,";",Revisión_Avance_Periodo!$E3200,";",Revisión_Avance_Periodo!$I3200)</f>
        <v>OE1;PR_10;ACT_117</v>
      </c>
      <c r="C3200" s="170" t="s">
        <v>9</v>
      </c>
      <c r="D3200" s="171" t="str">
        <f>VLOOKUP(Revisión_Avance_Periodo!$C3200,Componentes_BD!$F$1:$G$5,2,FALSE)</f>
        <v>Fortalecer la Vigilancia.</v>
      </c>
      <c r="E3200" s="106" t="s">
        <v>12</v>
      </c>
      <c r="F3200" s="89">
        <v>15</v>
      </c>
      <c r="G3200" s="89" t="str">
        <f>VLOOKUP(Revisión_Avance_Periodo!$A3200,BD_Seguimiento_OAP_2019!$A$2:$G$294,7,FALSE)</f>
        <v>PAI</v>
      </c>
      <c r="H3200" s="89" t="str">
        <f>VLOOKUP(Revisión_Avance_Periodo!$A3200,BD_Seguimiento_OAP_2019!$A$2:$J$294,10,FALSE)</f>
        <v>PAI_11 - Condiciones institucionales idóneas para la promoción de la participación ciudadana</v>
      </c>
      <c r="I3200" s="89" t="s">
        <v>2018</v>
      </c>
      <c r="J3200" s="89" t="str">
        <f>VLOOKUP(Revisión_Avance_Periodo!$I3200,BD_Seguimiento_OAP_2019!$L:$M,2,FALSE)</f>
        <v xml:space="preserve">Caracterizar  los grupos de valor </v>
      </c>
      <c r="K3200" s="106" t="s">
        <v>59</v>
      </c>
      <c r="L3200" s="172">
        <v>4.4642857142857152E-4</v>
      </c>
      <c r="M3200" s="173" t="s">
        <v>110</v>
      </c>
      <c r="N3200" s="174">
        <f>INDEX(BD_Seguimiento_OAP_2019!$AH$3:$AS$294,MATCH(Revisión_Avance_Periodo!$I3200,BD_Seguimiento_OAP_2019!$L$3:$L$294,0),MATCH(Revisión_Avance_Periodo!$M3200,BD_Seguimiento_OAP_2019!$AH$2:$AS$2,0))</f>
        <v>0</v>
      </c>
      <c r="O3200" s="174">
        <f>INDEX(BD_Seguimiento_OAP_2019!$AV$3:$BG$294,MATCH(Revisión_Avance_Periodo!$I3200,BD_Seguimiento_OAP_2019!$L$3:$L$294,0),MATCH(Revisión_Avance_Periodo!$M3200,BD_Seguimiento_OAP_2019!$AV$2:$BG$2,0))</f>
        <v>0</v>
      </c>
      <c r="P3200" s="175">
        <f t="shared" si="622"/>
        <v>0</v>
      </c>
      <c r="Q3200" s="173" t="str">
        <f>VLOOKUP(P3200,Tabla_Indicador_Gestion4[#All],3,TRUE)</f>
        <v>Por Ejecutar</v>
      </c>
      <c r="R3200" s="215">
        <f>SUBTOTAL(9,$N$3194:$N3200)</f>
        <v>1</v>
      </c>
      <c r="S3200" s="231">
        <f>SUBTOTAL(9,$O$3194:$O3200)</f>
        <v>1</v>
      </c>
      <c r="T3200" s="231">
        <f>IFERROR(+Revisión_Avance_Periodo!$S3200/Revisión_Avance_Periodo!$R3200,0)</f>
        <v>1</v>
      </c>
      <c r="U3200" s="184"/>
      <c r="V3200" s="185"/>
      <c r="W3200" s="183"/>
      <c r="X3200" s="183"/>
      <c r="Y3200" s="183"/>
      <c r="Z3200" s="186"/>
      <c r="AA3200" s="187"/>
    </row>
    <row r="3201" spans="1:27" x14ac:dyDescent="0.25">
      <c r="A3201" s="94">
        <v>269</v>
      </c>
      <c r="B3201" s="96" t="str">
        <f>CONCATENATE(Revisión_Avance_Periodo!$C3201,";",Revisión_Avance_Periodo!$E3201,";",Revisión_Avance_Periodo!$I3201)</f>
        <v>OE1;PR_10;ACT_117</v>
      </c>
      <c r="C3201" s="180" t="s">
        <v>9</v>
      </c>
      <c r="D3201" s="181" t="str">
        <f>VLOOKUP(Revisión_Avance_Periodo!$C3201,Componentes_BD!$F$1:$G$5,2,FALSE)</f>
        <v>Fortalecer la Vigilancia.</v>
      </c>
      <c r="E3201" s="119" t="s">
        <v>12</v>
      </c>
      <c r="F3201" s="95">
        <v>15</v>
      </c>
      <c r="G3201" s="95" t="str">
        <f>VLOOKUP(Revisión_Avance_Periodo!$A3201,BD_Seguimiento_OAP_2019!$A$2:$G$294,7,FALSE)</f>
        <v>PAI</v>
      </c>
      <c r="H3201" s="95" t="str">
        <f>VLOOKUP(Revisión_Avance_Periodo!$A3201,BD_Seguimiento_OAP_2019!$A$2:$J$294,10,FALSE)</f>
        <v>PAI_11 - Condiciones institucionales idóneas para la promoción de la participación ciudadana</v>
      </c>
      <c r="I3201" s="95" t="s">
        <v>2018</v>
      </c>
      <c r="J3201" s="95" t="str">
        <f>VLOOKUP(Revisión_Avance_Periodo!$I3201,BD_Seguimiento_OAP_2019!$L:$M,2,FALSE)</f>
        <v xml:space="preserve">Caracterizar  los grupos de valor </v>
      </c>
      <c r="K3201" s="119" t="s">
        <v>59</v>
      </c>
      <c r="L3201" s="172">
        <v>4.4642857142857152E-4</v>
      </c>
      <c r="M3201" s="182" t="s">
        <v>111</v>
      </c>
      <c r="N3201" s="174">
        <f>INDEX(BD_Seguimiento_OAP_2019!$AH$3:$AS$294,MATCH(Revisión_Avance_Periodo!$I3201,BD_Seguimiento_OAP_2019!$L$3:$L$294,0),MATCH(Revisión_Avance_Periodo!$M3201,BD_Seguimiento_OAP_2019!$AH$2:$AS$2,0))</f>
        <v>0</v>
      </c>
      <c r="O3201" s="174">
        <f>INDEX(BD_Seguimiento_OAP_2019!$AV$3:$BG$294,MATCH(Revisión_Avance_Periodo!$I3201,BD_Seguimiento_OAP_2019!$L$3:$L$294,0),MATCH(Revisión_Avance_Periodo!$M3201,BD_Seguimiento_OAP_2019!$AV$2:$BG$2,0))</f>
        <v>0</v>
      </c>
      <c r="P3201" s="175">
        <f t="shared" si="622"/>
        <v>0</v>
      </c>
      <c r="Q3201" s="182" t="str">
        <f>VLOOKUP(P3201,Tabla_Indicador_Gestion4[#All],3,TRUE)</f>
        <v>Por Ejecutar</v>
      </c>
      <c r="R3201" s="215">
        <f>SUBTOTAL(9,$N$3194:$N3201)</f>
        <v>1</v>
      </c>
      <c r="S3201" s="231">
        <f>SUBTOTAL(9,$O$3194:$O3201)</f>
        <v>1</v>
      </c>
      <c r="T3201" s="231">
        <f>IFERROR(+Revisión_Avance_Periodo!$S3201/Revisión_Avance_Periodo!$R3201,0)</f>
        <v>1</v>
      </c>
      <c r="U3201" s="184"/>
      <c r="V3201" s="185"/>
      <c r="W3201" s="183"/>
      <c r="X3201" s="183"/>
      <c r="Y3201" s="183"/>
      <c r="Z3201" s="186"/>
      <c r="AA3201" s="187"/>
    </row>
    <row r="3202" spans="1:27" x14ac:dyDescent="0.25">
      <c r="A3202" s="88">
        <v>269</v>
      </c>
      <c r="B3202" s="91" t="str">
        <f>CONCATENATE(Revisión_Avance_Periodo!$C3202,";",Revisión_Avance_Periodo!$E3202,";",Revisión_Avance_Periodo!$I3202)</f>
        <v>OE1;PR_10;ACT_117</v>
      </c>
      <c r="C3202" s="170" t="s">
        <v>9</v>
      </c>
      <c r="D3202" s="171" t="str">
        <f>VLOOKUP(Revisión_Avance_Periodo!$C3202,Componentes_BD!$F$1:$G$5,2,FALSE)</f>
        <v>Fortalecer la Vigilancia.</v>
      </c>
      <c r="E3202" s="106" t="s">
        <v>12</v>
      </c>
      <c r="F3202" s="89">
        <v>15</v>
      </c>
      <c r="G3202" s="89" t="str">
        <f>VLOOKUP(Revisión_Avance_Periodo!$A3202,BD_Seguimiento_OAP_2019!$A$2:$G$294,7,FALSE)</f>
        <v>PAI</v>
      </c>
      <c r="H3202" s="89" t="str">
        <f>VLOOKUP(Revisión_Avance_Periodo!$A3202,BD_Seguimiento_OAP_2019!$A$2:$J$294,10,FALSE)</f>
        <v>PAI_11 - Condiciones institucionales idóneas para la promoción de la participación ciudadana</v>
      </c>
      <c r="I3202" s="89" t="s">
        <v>2018</v>
      </c>
      <c r="J3202" s="89" t="str">
        <f>VLOOKUP(Revisión_Avance_Periodo!$I3202,BD_Seguimiento_OAP_2019!$L:$M,2,FALSE)</f>
        <v xml:space="preserve">Caracterizar  los grupos de valor </v>
      </c>
      <c r="K3202" s="106" t="s">
        <v>59</v>
      </c>
      <c r="L3202" s="172">
        <v>4.4642857142857152E-4</v>
      </c>
      <c r="M3202" s="173" t="s">
        <v>112</v>
      </c>
      <c r="N3202" s="174">
        <f>INDEX(BD_Seguimiento_OAP_2019!$AH$3:$AS$294,MATCH(Revisión_Avance_Periodo!$I3202,BD_Seguimiento_OAP_2019!$L$3:$L$294,0),MATCH(Revisión_Avance_Periodo!$M3202,BD_Seguimiento_OAP_2019!$AH$2:$AS$2,0))</f>
        <v>0</v>
      </c>
      <c r="O3202" s="174">
        <f>INDEX(BD_Seguimiento_OAP_2019!$AV$3:$BG$294,MATCH(Revisión_Avance_Periodo!$I3202,BD_Seguimiento_OAP_2019!$L$3:$L$294,0),MATCH(Revisión_Avance_Periodo!$M3202,BD_Seguimiento_OAP_2019!$AV$2:$BG$2,0))</f>
        <v>0</v>
      </c>
      <c r="P3202" s="175">
        <f t="shared" si="622"/>
        <v>0</v>
      </c>
      <c r="Q3202" s="173" t="str">
        <f>VLOOKUP(P3202,Tabla_Indicador_Gestion4[#All],3,TRUE)</f>
        <v>Por Ejecutar</v>
      </c>
      <c r="R3202" s="215">
        <f>SUBTOTAL(9,$N$3194:$N3202)</f>
        <v>1</v>
      </c>
      <c r="S3202" s="231">
        <f>SUBTOTAL(9,$O$3194:$O3202)</f>
        <v>1</v>
      </c>
      <c r="T3202" s="231">
        <f>IFERROR(+Revisión_Avance_Periodo!$S3202/Revisión_Avance_Periodo!$R3202,0)</f>
        <v>1</v>
      </c>
      <c r="U3202" s="184"/>
      <c r="V3202" s="185"/>
      <c r="W3202" s="183"/>
      <c r="X3202" s="183"/>
      <c r="Y3202" s="183"/>
      <c r="Z3202" s="186"/>
      <c r="AA3202" s="187"/>
    </row>
    <row r="3203" spans="1:27" x14ac:dyDescent="0.25">
      <c r="A3203" s="94">
        <v>269</v>
      </c>
      <c r="B3203" s="96" t="str">
        <f>CONCATENATE(Revisión_Avance_Periodo!$C3203,";",Revisión_Avance_Periodo!$E3203,";",Revisión_Avance_Periodo!$I3203)</f>
        <v>OE1;PR_10;ACT_117</v>
      </c>
      <c r="C3203" s="180" t="s">
        <v>9</v>
      </c>
      <c r="D3203" s="181" t="str">
        <f>VLOOKUP(Revisión_Avance_Periodo!$C3203,Componentes_BD!$F$1:$G$5,2,FALSE)</f>
        <v>Fortalecer la Vigilancia.</v>
      </c>
      <c r="E3203" s="119" t="s">
        <v>12</v>
      </c>
      <c r="F3203" s="95">
        <v>15</v>
      </c>
      <c r="G3203" s="95" t="str">
        <f>VLOOKUP(Revisión_Avance_Periodo!$A3203,BD_Seguimiento_OAP_2019!$A$2:$G$294,7,FALSE)</f>
        <v>PAI</v>
      </c>
      <c r="H3203" s="95" t="str">
        <f>VLOOKUP(Revisión_Avance_Periodo!$A3203,BD_Seguimiento_OAP_2019!$A$2:$J$294,10,FALSE)</f>
        <v>PAI_11 - Condiciones institucionales idóneas para la promoción de la participación ciudadana</v>
      </c>
      <c r="I3203" s="95" t="s">
        <v>2018</v>
      </c>
      <c r="J3203" s="95" t="str">
        <f>VLOOKUP(Revisión_Avance_Periodo!$I3203,BD_Seguimiento_OAP_2019!$L:$M,2,FALSE)</f>
        <v xml:space="preserve">Caracterizar  los grupos de valor </v>
      </c>
      <c r="K3203" s="119" t="s">
        <v>59</v>
      </c>
      <c r="L3203" s="172">
        <v>4.4642857142857152E-4</v>
      </c>
      <c r="M3203" s="182" t="s">
        <v>113</v>
      </c>
      <c r="N3203" s="174">
        <f>INDEX(BD_Seguimiento_OAP_2019!$AH$3:$AS$294,MATCH(Revisión_Avance_Periodo!$I3203,BD_Seguimiento_OAP_2019!$L$3:$L$294,0),MATCH(Revisión_Avance_Periodo!$M3203,BD_Seguimiento_OAP_2019!$AH$2:$AS$2,0))</f>
        <v>0</v>
      </c>
      <c r="O3203" s="174">
        <f>INDEX(BD_Seguimiento_OAP_2019!$AV$3:$BG$294,MATCH(Revisión_Avance_Periodo!$I3203,BD_Seguimiento_OAP_2019!$L$3:$L$294,0),MATCH(Revisión_Avance_Periodo!$M3203,BD_Seguimiento_OAP_2019!$AV$2:$BG$2,0))</f>
        <v>0</v>
      </c>
      <c r="P3203" s="175">
        <f t="shared" si="622"/>
        <v>0</v>
      </c>
      <c r="Q3203" s="182" t="str">
        <f>VLOOKUP(P3203,Tabla_Indicador_Gestion4[#All],3,TRUE)</f>
        <v>Por Ejecutar</v>
      </c>
      <c r="R3203" s="215">
        <f>SUBTOTAL(9,$N$3194:$N3203)</f>
        <v>1</v>
      </c>
      <c r="S3203" s="231">
        <f>SUBTOTAL(9,$O$3194:$O3203)</f>
        <v>1</v>
      </c>
      <c r="T3203" s="231">
        <f>IFERROR(+Revisión_Avance_Periodo!$S3203/Revisión_Avance_Periodo!$R3203,0)</f>
        <v>1</v>
      </c>
      <c r="U3203" s="184"/>
      <c r="V3203" s="185"/>
      <c r="W3203" s="183"/>
      <c r="X3203" s="183"/>
      <c r="Y3203" s="183"/>
      <c r="Z3203" s="186"/>
      <c r="AA3203" s="187"/>
    </row>
    <row r="3204" spans="1:27" x14ac:dyDescent="0.25">
      <c r="A3204" s="88">
        <v>269</v>
      </c>
      <c r="B3204" s="91" t="str">
        <f>CONCATENATE(Revisión_Avance_Periodo!$C3204,";",Revisión_Avance_Periodo!$E3204,";",Revisión_Avance_Periodo!$I3204)</f>
        <v>OE1;PR_10;ACT_117</v>
      </c>
      <c r="C3204" s="170" t="s">
        <v>9</v>
      </c>
      <c r="D3204" s="171" t="str">
        <f>VLOOKUP(Revisión_Avance_Periodo!$C3204,Componentes_BD!$F$1:$G$5,2,FALSE)</f>
        <v>Fortalecer la Vigilancia.</v>
      </c>
      <c r="E3204" s="106" t="s">
        <v>12</v>
      </c>
      <c r="F3204" s="89">
        <v>15</v>
      </c>
      <c r="G3204" s="89" t="str">
        <f>VLOOKUP(Revisión_Avance_Periodo!$A3204,BD_Seguimiento_OAP_2019!$A$2:$G$294,7,FALSE)</f>
        <v>PAI</v>
      </c>
      <c r="H3204" s="89" t="str">
        <f>VLOOKUP(Revisión_Avance_Periodo!$A3204,BD_Seguimiento_OAP_2019!$A$2:$J$294,10,FALSE)</f>
        <v>PAI_11 - Condiciones institucionales idóneas para la promoción de la participación ciudadana</v>
      </c>
      <c r="I3204" s="89" t="s">
        <v>2018</v>
      </c>
      <c r="J3204" s="89" t="str">
        <f>VLOOKUP(Revisión_Avance_Periodo!$I3204,BD_Seguimiento_OAP_2019!$L:$M,2,FALSE)</f>
        <v xml:space="preserve">Caracterizar  los grupos de valor </v>
      </c>
      <c r="K3204" s="106" t="s">
        <v>59</v>
      </c>
      <c r="L3204" s="172">
        <v>4.4642857142857152E-4</v>
      </c>
      <c r="M3204" s="173" t="s">
        <v>114</v>
      </c>
      <c r="N3204" s="174">
        <f>INDEX(BD_Seguimiento_OAP_2019!$AH$3:$AS$294,MATCH(Revisión_Avance_Periodo!$I3204,BD_Seguimiento_OAP_2019!$L$3:$L$294,0),MATCH(Revisión_Avance_Periodo!$M3204,BD_Seguimiento_OAP_2019!$AH$2:$AS$2,0))</f>
        <v>0</v>
      </c>
      <c r="O3204" s="174">
        <f>INDEX(BD_Seguimiento_OAP_2019!$AV$3:$BG$294,MATCH(Revisión_Avance_Periodo!$I3204,BD_Seguimiento_OAP_2019!$L$3:$L$294,0),MATCH(Revisión_Avance_Periodo!$M3204,BD_Seguimiento_OAP_2019!$AV$2:$BG$2,0))</f>
        <v>0</v>
      </c>
      <c r="P3204" s="175">
        <f t="shared" si="622"/>
        <v>0</v>
      </c>
      <c r="Q3204" s="173" t="str">
        <f>VLOOKUP(P3204,Tabla_Indicador_Gestion4[#All],3,TRUE)</f>
        <v>Por Ejecutar</v>
      </c>
      <c r="R3204" s="215">
        <f>SUBTOTAL(9,$N$3194:$N3204)</f>
        <v>1</v>
      </c>
      <c r="S3204" s="231">
        <f>SUBTOTAL(9,$O$3194:$O3204)</f>
        <v>1</v>
      </c>
      <c r="T3204" s="231">
        <f>IFERROR(+Revisión_Avance_Periodo!$S3204/Revisión_Avance_Periodo!$R3204,0)</f>
        <v>1</v>
      </c>
      <c r="U3204" s="184"/>
      <c r="V3204" s="185"/>
      <c r="W3204" s="183"/>
      <c r="X3204" s="183"/>
      <c r="Y3204" s="183"/>
      <c r="Z3204" s="186"/>
      <c r="AA3204" s="187"/>
    </row>
    <row r="3205" spans="1:27" ht="15.75" thickBot="1" x14ac:dyDescent="0.3">
      <c r="A3205" s="94">
        <v>269</v>
      </c>
      <c r="B3205" s="96" t="str">
        <f>CONCATENATE(Revisión_Avance_Periodo!$C3205,";",Revisión_Avance_Periodo!$E3205,";",Revisión_Avance_Periodo!$I3205)</f>
        <v>OE1;PR_10;ACT_117</v>
      </c>
      <c r="C3205" s="180" t="s">
        <v>9</v>
      </c>
      <c r="D3205" s="181" t="str">
        <f>VLOOKUP(Revisión_Avance_Periodo!$C3205,Componentes_BD!$F$1:$G$5,2,FALSE)</f>
        <v>Fortalecer la Vigilancia.</v>
      </c>
      <c r="E3205" s="119" t="s">
        <v>12</v>
      </c>
      <c r="F3205" s="95">
        <v>15</v>
      </c>
      <c r="G3205" s="95" t="str">
        <f>VLOOKUP(Revisión_Avance_Periodo!$A3205,BD_Seguimiento_OAP_2019!$A$2:$G$294,7,FALSE)</f>
        <v>PAI</v>
      </c>
      <c r="H3205" s="95" t="str">
        <f>VLOOKUP(Revisión_Avance_Periodo!$A3205,BD_Seguimiento_OAP_2019!$A$2:$J$294,10,FALSE)</f>
        <v>PAI_11 - Condiciones institucionales idóneas para la promoción de la participación ciudadana</v>
      </c>
      <c r="I3205" s="95" t="s">
        <v>2018</v>
      </c>
      <c r="J3205" s="95" t="str">
        <f>VLOOKUP(Revisión_Avance_Periodo!$I3205,BD_Seguimiento_OAP_2019!$L:$M,2,FALSE)</f>
        <v xml:space="preserve">Caracterizar  los grupos de valor </v>
      </c>
      <c r="K3205" s="119" t="s">
        <v>59</v>
      </c>
      <c r="L3205" s="172">
        <v>4.4642857142857152E-4</v>
      </c>
      <c r="M3205" s="182" t="s">
        <v>115</v>
      </c>
      <c r="N3205" s="174">
        <f>INDEX(BD_Seguimiento_OAP_2019!$AH$3:$AS$294,MATCH(Revisión_Avance_Periodo!$I3205,BD_Seguimiento_OAP_2019!$L$3:$L$294,0),MATCH(Revisión_Avance_Periodo!$M3205,BD_Seguimiento_OAP_2019!$AH$2:$AS$2,0))</f>
        <v>0</v>
      </c>
      <c r="O3205" s="174">
        <f>INDEX(BD_Seguimiento_OAP_2019!$AV$3:$BG$294,MATCH(Revisión_Avance_Periodo!$I3205,BD_Seguimiento_OAP_2019!$L$3:$L$294,0),MATCH(Revisión_Avance_Periodo!$M3205,BD_Seguimiento_OAP_2019!$AV$2:$BG$2,0))</f>
        <v>0</v>
      </c>
      <c r="P3205" s="175">
        <f t="shared" si="622"/>
        <v>0</v>
      </c>
      <c r="Q3205" s="182" t="str">
        <f>VLOOKUP(P3205,Tabla_Indicador_Gestion4[#All],3,TRUE)</f>
        <v>Por Ejecutar</v>
      </c>
      <c r="R3205" s="215">
        <f>SUBTOTAL(9,$N$3194:$N3205)</f>
        <v>1</v>
      </c>
      <c r="S3205" s="231">
        <f>SUBTOTAL(9,$O$3194:$O3205)</f>
        <v>1</v>
      </c>
      <c r="T3205" s="231">
        <f>IFERROR(+Revisión_Avance_Periodo!$S3205/Revisión_Avance_Periodo!$R3205,0)</f>
        <v>1</v>
      </c>
      <c r="U3205" s="184"/>
      <c r="V3205" s="185"/>
      <c r="W3205" s="183"/>
      <c r="X3205" s="183"/>
      <c r="Y3205" s="183"/>
      <c r="Z3205" s="186"/>
      <c r="AA3205" s="187"/>
    </row>
    <row r="3206" spans="1:27" x14ac:dyDescent="0.25">
      <c r="A3206" s="88">
        <v>270</v>
      </c>
      <c r="B3206" s="91" t="str">
        <f>CONCATENATE(Revisión_Avance_Periodo!$C3206,";",Revisión_Avance_Periodo!$E3206,";",Revisión_Avance_Periodo!$I3206)</f>
        <v>OE1;PR_10;ACT_203</v>
      </c>
      <c r="C3206" s="170" t="s">
        <v>9</v>
      </c>
      <c r="D3206" s="171" t="str">
        <f>VLOOKUP(Revisión_Avance_Periodo!$C3206,Componentes_BD!$F$1:$G$5,2,FALSE)</f>
        <v>Fortalecer la Vigilancia.</v>
      </c>
      <c r="E3206" s="106" t="s">
        <v>12</v>
      </c>
      <c r="F3206" s="89">
        <v>15</v>
      </c>
      <c r="G3206" s="89" t="str">
        <f>VLOOKUP(Revisión_Avance_Periodo!$A3206,BD_Seguimiento_OAP_2019!$A$2:$G$294,7,FALSE)</f>
        <v>PAI</v>
      </c>
      <c r="H3206" s="89" t="str">
        <f>VLOOKUP(Revisión_Avance_Periodo!$A3206,BD_Seguimiento_OAP_2019!$A$2:$J$294,10,FALSE)</f>
        <v>PAI_11 - Condiciones institucionales idóneas para la promoción de la participación ciudadana</v>
      </c>
      <c r="I3206" s="89" t="s">
        <v>2026</v>
      </c>
      <c r="J3206" s="89" t="str">
        <f>VLOOKUP(Revisión_Avance_Periodo!$I3206,BD_Seguimiento_OAP_2019!$L:$M,2,FALSE)</f>
        <v>Conformar y capacitar un equipo de trabajo que lidere el proceso de planeación  e implementación de los ejercicios de participación ciudadana (involucrando direcciones misionales y dependencias de apoyo)</v>
      </c>
      <c r="K3206" s="106" t="s">
        <v>8</v>
      </c>
      <c r="L3206" s="172">
        <v>4.4642857142857152E-4</v>
      </c>
      <c r="M3206" s="173" t="s">
        <v>104</v>
      </c>
      <c r="N3206" s="190">
        <f>INDEX(BD_Seguimiento_OAP_2019!$AH$3:$AS$294,MATCH(Revisión_Avance_Periodo!$I3206,BD_Seguimiento_OAP_2019!$L$3:$L$294,0),MATCH(Revisión_Avance_Periodo!$M3206,BD_Seguimiento_OAP_2019!$AH$2:$AS$2,0))</f>
        <v>0</v>
      </c>
      <c r="O3206" s="190">
        <f>INDEX(BD_Seguimiento_OAP_2019!$AV$3:$BG$294,MATCH(Revisión_Avance_Periodo!$I3206,BD_Seguimiento_OAP_2019!$L$3:$L$294,0),MATCH(Revisión_Avance_Periodo!$M3206,BD_Seguimiento_OAP_2019!$AV$2:$BG$2,0))</f>
        <v>0</v>
      </c>
      <c r="P3206" s="175">
        <f t="shared" si="622"/>
        <v>0</v>
      </c>
      <c r="Q3206" s="173" t="str">
        <f>VLOOKUP(P3206,Tabla_Indicador_Gestion4[#All],3,TRUE)</f>
        <v>Por Ejecutar</v>
      </c>
      <c r="R3206" s="232">
        <f>SUBTOTAL(9,$N$3206:$N3206)</f>
        <v>0</v>
      </c>
      <c r="S3206" s="233">
        <f>SUBTOTAL(9,$O$3206:$O3206)</f>
        <v>0</v>
      </c>
      <c r="T3206" s="234">
        <f>IFERROR(+Revisión_Avance_Periodo!$S3206/Revisión_Avance_Periodo!$R3206,0)</f>
        <v>0</v>
      </c>
      <c r="U3206" s="191">
        <f>SUBTOTAL(9,N3206:N3217)</f>
        <v>2</v>
      </c>
      <c r="V3206" s="192">
        <f>SUBTOTAL(9,O3206:O3217)</f>
        <v>2</v>
      </c>
      <c r="W3206" s="176">
        <f t="shared" ref="W3206" si="623">+V3206/U3206</f>
        <v>1</v>
      </c>
      <c r="X3206" s="176"/>
      <c r="Y3206" s="176">
        <f>100%-Revisión_Avance_Periodo!$W3206</f>
        <v>0</v>
      </c>
      <c r="Z3206" s="178" t="str">
        <f>VLOOKUP(W3206,Tabla_Indicador_Gestion4[],3,TRUE)</f>
        <v>Culminada</v>
      </c>
      <c r="AA3206" s="179">
        <f>Revisión_Avance_Periodo!$W3206*Revisión_Avance_Periodo!$L3206</f>
        <v>4.4642857142857152E-4</v>
      </c>
    </row>
    <row r="3207" spans="1:27" x14ac:dyDescent="0.25">
      <c r="A3207" s="94">
        <v>270</v>
      </c>
      <c r="B3207" s="96" t="str">
        <f>CONCATENATE(Revisión_Avance_Periodo!$C3207,";",Revisión_Avance_Periodo!$E3207,";",Revisión_Avance_Periodo!$I3207)</f>
        <v>OE1;PR_10;ACT_203</v>
      </c>
      <c r="C3207" s="180" t="s">
        <v>9</v>
      </c>
      <c r="D3207" s="181" t="str">
        <f>VLOOKUP(Revisión_Avance_Periodo!$C3207,Componentes_BD!$F$1:$G$5,2,FALSE)</f>
        <v>Fortalecer la Vigilancia.</v>
      </c>
      <c r="E3207" s="119" t="s">
        <v>12</v>
      </c>
      <c r="F3207" s="95">
        <v>15</v>
      </c>
      <c r="G3207" s="95" t="str">
        <f>VLOOKUP(Revisión_Avance_Periodo!$A3207,BD_Seguimiento_OAP_2019!$A$2:$G$294,7,FALSE)</f>
        <v>PAI</v>
      </c>
      <c r="H3207" s="95" t="str">
        <f>VLOOKUP(Revisión_Avance_Periodo!$A3207,BD_Seguimiento_OAP_2019!$A$2:$J$294,10,FALSE)</f>
        <v>PAI_11 - Condiciones institucionales idóneas para la promoción de la participación ciudadana</v>
      </c>
      <c r="I3207" s="95" t="s">
        <v>2026</v>
      </c>
      <c r="J3207" s="95" t="str">
        <f>VLOOKUP(Revisión_Avance_Periodo!$I3207,BD_Seguimiento_OAP_2019!$L:$M,2,FALSE)</f>
        <v>Conformar y capacitar un equipo de trabajo que lidere el proceso de planeación  e implementación de los ejercicios de participación ciudadana (involucrando direcciones misionales y dependencias de apoyo)</v>
      </c>
      <c r="K3207" s="119" t="s">
        <v>8</v>
      </c>
      <c r="L3207" s="172">
        <v>4.4642857142857152E-4</v>
      </c>
      <c r="M3207" s="182" t="s">
        <v>105</v>
      </c>
      <c r="N3207" s="190">
        <f>INDEX(BD_Seguimiento_OAP_2019!$AH$3:$AS$294,MATCH(Revisión_Avance_Periodo!$I3207,BD_Seguimiento_OAP_2019!$L$3:$L$294,0),MATCH(Revisión_Avance_Periodo!$M3207,BD_Seguimiento_OAP_2019!$AH$2:$AS$2,0))</f>
        <v>0</v>
      </c>
      <c r="O3207" s="190">
        <f>INDEX(BD_Seguimiento_OAP_2019!$AV$3:$BG$294,MATCH(Revisión_Avance_Periodo!$I3207,BD_Seguimiento_OAP_2019!$L$3:$L$294,0),MATCH(Revisión_Avance_Periodo!$M3207,BD_Seguimiento_OAP_2019!$AV$2:$BG$2,0))</f>
        <v>0</v>
      </c>
      <c r="P3207" s="175">
        <f t="shared" si="622"/>
        <v>0</v>
      </c>
      <c r="Q3207" s="182" t="str">
        <f>VLOOKUP(P3207,Tabla_Indicador_Gestion4[#All],3,TRUE)</f>
        <v>Por Ejecutar</v>
      </c>
      <c r="R3207" s="229">
        <f>SUBTOTAL(9,$N$3206:$N3207)</f>
        <v>0</v>
      </c>
      <c r="S3207" s="230">
        <f>SUBTOTAL(9,$O$3206:$O3207)</f>
        <v>0</v>
      </c>
      <c r="T3207" s="231">
        <f>IFERROR(+Revisión_Avance_Periodo!$S3207/Revisión_Avance_Periodo!$R3207,0)</f>
        <v>0</v>
      </c>
      <c r="U3207" s="184"/>
      <c r="V3207" s="185"/>
      <c r="W3207" s="183"/>
      <c r="X3207" s="183"/>
      <c r="Y3207" s="183"/>
      <c r="Z3207" s="186"/>
      <c r="AA3207" s="187"/>
    </row>
    <row r="3208" spans="1:27" x14ac:dyDescent="0.25">
      <c r="A3208" s="88">
        <v>270</v>
      </c>
      <c r="B3208" s="91" t="str">
        <f>CONCATENATE(Revisión_Avance_Periodo!$C3208,";",Revisión_Avance_Periodo!$E3208,";",Revisión_Avance_Periodo!$I3208)</f>
        <v>OE1;PR_10;ACT_203</v>
      </c>
      <c r="C3208" s="170" t="s">
        <v>9</v>
      </c>
      <c r="D3208" s="171" t="str">
        <f>VLOOKUP(Revisión_Avance_Periodo!$C3208,Componentes_BD!$F$1:$G$5,2,FALSE)</f>
        <v>Fortalecer la Vigilancia.</v>
      </c>
      <c r="E3208" s="106" t="s">
        <v>12</v>
      </c>
      <c r="F3208" s="89">
        <v>15</v>
      </c>
      <c r="G3208" s="89" t="str">
        <f>VLOOKUP(Revisión_Avance_Periodo!$A3208,BD_Seguimiento_OAP_2019!$A$2:$G$294,7,FALSE)</f>
        <v>PAI</v>
      </c>
      <c r="H3208" s="89" t="str">
        <f>VLOOKUP(Revisión_Avance_Periodo!$A3208,BD_Seguimiento_OAP_2019!$A$2:$J$294,10,FALSE)</f>
        <v>PAI_11 - Condiciones institucionales idóneas para la promoción de la participación ciudadana</v>
      </c>
      <c r="I3208" s="89" t="s">
        <v>2026</v>
      </c>
      <c r="J3208" s="89" t="str">
        <f>VLOOKUP(Revisión_Avance_Periodo!$I3208,BD_Seguimiento_OAP_2019!$L:$M,2,FALSE)</f>
        <v>Conformar y capacitar un equipo de trabajo que lidere el proceso de planeación  e implementación de los ejercicios de participación ciudadana (involucrando direcciones misionales y dependencias de apoyo)</v>
      </c>
      <c r="K3208" s="106" t="s">
        <v>8</v>
      </c>
      <c r="L3208" s="172">
        <v>4.4642857142857152E-4</v>
      </c>
      <c r="M3208" s="173" t="s">
        <v>106</v>
      </c>
      <c r="N3208" s="190">
        <f>INDEX(BD_Seguimiento_OAP_2019!$AH$3:$AS$294,MATCH(Revisión_Avance_Periodo!$I3208,BD_Seguimiento_OAP_2019!$L$3:$L$294,0),MATCH(Revisión_Avance_Periodo!$M3208,BD_Seguimiento_OAP_2019!$AH$2:$AS$2,0))</f>
        <v>1</v>
      </c>
      <c r="O3208" s="190">
        <f>INDEX(BD_Seguimiento_OAP_2019!$AV$3:$BG$294,MATCH(Revisión_Avance_Periodo!$I3208,BD_Seguimiento_OAP_2019!$L$3:$L$294,0),MATCH(Revisión_Avance_Periodo!$M3208,BD_Seguimiento_OAP_2019!$AV$2:$BG$2,0))</f>
        <v>1</v>
      </c>
      <c r="P3208" s="189">
        <f t="shared" ref="P3208:P3258" si="624">O3208/N3208</f>
        <v>1</v>
      </c>
      <c r="Q3208" s="173" t="str">
        <f>VLOOKUP(P3208,Tabla_Indicador_Gestion4[#All],3,TRUE)</f>
        <v>Culminada</v>
      </c>
      <c r="R3208" s="229">
        <f>SUBTOTAL(9,$N$3206:$N3208)</f>
        <v>1</v>
      </c>
      <c r="S3208" s="230">
        <f>SUBTOTAL(9,$O$3206:$O3208)</f>
        <v>1</v>
      </c>
      <c r="T3208" s="231">
        <f>IFERROR(+Revisión_Avance_Periodo!$S3208/Revisión_Avance_Periodo!$R3208,0)</f>
        <v>1</v>
      </c>
      <c r="U3208" s="184"/>
      <c r="V3208" s="185"/>
      <c r="W3208" s="183"/>
      <c r="X3208" s="183"/>
      <c r="Y3208" s="183"/>
      <c r="Z3208" s="186"/>
      <c r="AA3208" s="187"/>
    </row>
    <row r="3209" spans="1:27" x14ac:dyDescent="0.25">
      <c r="A3209" s="94">
        <v>270</v>
      </c>
      <c r="B3209" s="96" t="str">
        <f>CONCATENATE(Revisión_Avance_Periodo!$C3209,";",Revisión_Avance_Periodo!$E3209,";",Revisión_Avance_Periodo!$I3209)</f>
        <v>OE1;PR_10;ACT_203</v>
      </c>
      <c r="C3209" s="180" t="s">
        <v>9</v>
      </c>
      <c r="D3209" s="181" t="str">
        <f>VLOOKUP(Revisión_Avance_Periodo!$C3209,Componentes_BD!$F$1:$G$5,2,FALSE)</f>
        <v>Fortalecer la Vigilancia.</v>
      </c>
      <c r="E3209" s="119" t="s">
        <v>12</v>
      </c>
      <c r="F3209" s="95">
        <v>15</v>
      </c>
      <c r="G3209" s="95" t="str">
        <f>VLOOKUP(Revisión_Avance_Periodo!$A3209,BD_Seguimiento_OAP_2019!$A$2:$G$294,7,FALSE)</f>
        <v>PAI</v>
      </c>
      <c r="H3209" s="95" t="str">
        <f>VLOOKUP(Revisión_Avance_Periodo!$A3209,BD_Seguimiento_OAP_2019!$A$2:$J$294,10,FALSE)</f>
        <v>PAI_11 - Condiciones institucionales idóneas para la promoción de la participación ciudadana</v>
      </c>
      <c r="I3209" s="95" t="s">
        <v>2026</v>
      </c>
      <c r="J3209" s="95" t="str">
        <f>VLOOKUP(Revisión_Avance_Periodo!$I3209,BD_Seguimiento_OAP_2019!$L:$M,2,FALSE)</f>
        <v>Conformar y capacitar un equipo de trabajo que lidere el proceso de planeación  e implementación de los ejercicios de participación ciudadana (involucrando direcciones misionales y dependencias de apoyo)</v>
      </c>
      <c r="K3209" s="119" t="s">
        <v>8</v>
      </c>
      <c r="L3209" s="172">
        <v>4.4642857142857152E-4</v>
      </c>
      <c r="M3209" s="182" t="s">
        <v>107</v>
      </c>
      <c r="N3209" s="190">
        <f>INDEX(BD_Seguimiento_OAP_2019!$AH$3:$AS$294,MATCH(Revisión_Avance_Periodo!$I3209,BD_Seguimiento_OAP_2019!$L$3:$L$294,0),MATCH(Revisión_Avance_Periodo!$M3209,BD_Seguimiento_OAP_2019!$AH$2:$AS$2,0))</f>
        <v>0</v>
      </c>
      <c r="O3209" s="190">
        <f>INDEX(BD_Seguimiento_OAP_2019!$AV$3:$BG$294,MATCH(Revisión_Avance_Periodo!$I3209,BD_Seguimiento_OAP_2019!$L$3:$L$294,0),MATCH(Revisión_Avance_Periodo!$M3209,BD_Seguimiento_OAP_2019!$AV$2:$BG$2,0))</f>
        <v>0</v>
      </c>
      <c r="P3209" s="175">
        <f t="shared" ref="P3209:P3219" si="625">IFERROR((O3209/N3209),0)</f>
        <v>0</v>
      </c>
      <c r="Q3209" s="182" t="str">
        <f>VLOOKUP(P3209,Tabla_Indicador_Gestion4[#All],3,TRUE)</f>
        <v>Por Ejecutar</v>
      </c>
      <c r="R3209" s="229">
        <f>SUBTOTAL(9,$N$3206:$N3209)</f>
        <v>1</v>
      </c>
      <c r="S3209" s="230">
        <f>SUBTOTAL(9,$O$3206:$O3209)</f>
        <v>1</v>
      </c>
      <c r="T3209" s="231">
        <f>IFERROR(+Revisión_Avance_Periodo!$S3209/Revisión_Avance_Periodo!$R3209,0)</f>
        <v>1</v>
      </c>
      <c r="U3209" s="184"/>
      <c r="V3209" s="185"/>
      <c r="W3209" s="183"/>
      <c r="X3209" s="183"/>
      <c r="Y3209" s="183"/>
      <c r="Z3209" s="186"/>
      <c r="AA3209" s="187"/>
    </row>
    <row r="3210" spans="1:27" x14ac:dyDescent="0.25">
      <c r="A3210" s="88">
        <v>270</v>
      </c>
      <c r="B3210" s="91" t="str">
        <f>CONCATENATE(Revisión_Avance_Periodo!$C3210,";",Revisión_Avance_Periodo!$E3210,";",Revisión_Avance_Periodo!$I3210)</f>
        <v>OE1;PR_10;ACT_203</v>
      </c>
      <c r="C3210" s="170" t="s">
        <v>9</v>
      </c>
      <c r="D3210" s="171" t="str">
        <f>VLOOKUP(Revisión_Avance_Periodo!$C3210,Componentes_BD!$F$1:$G$5,2,FALSE)</f>
        <v>Fortalecer la Vigilancia.</v>
      </c>
      <c r="E3210" s="106" t="s">
        <v>12</v>
      </c>
      <c r="F3210" s="89">
        <v>15</v>
      </c>
      <c r="G3210" s="89" t="str">
        <f>VLOOKUP(Revisión_Avance_Periodo!$A3210,BD_Seguimiento_OAP_2019!$A$2:$G$294,7,FALSE)</f>
        <v>PAI</v>
      </c>
      <c r="H3210" s="89" t="str">
        <f>VLOOKUP(Revisión_Avance_Periodo!$A3210,BD_Seguimiento_OAP_2019!$A$2:$J$294,10,FALSE)</f>
        <v>PAI_11 - Condiciones institucionales idóneas para la promoción de la participación ciudadana</v>
      </c>
      <c r="I3210" s="89" t="s">
        <v>2026</v>
      </c>
      <c r="J3210" s="89" t="str">
        <f>VLOOKUP(Revisión_Avance_Periodo!$I3210,BD_Seguimiento_OAP_2019!$L:$M,2,FALSE)</f>
        <v>Conformar y capacitar un equipo de trabajo que lidere el proceso de planeación  e implementación de los ejercicios de participación ciudadana (involucrando direcciones misionales y dependencias de apoyo)</v>
      </c>
      <c r="K3210" s="106" t="s">
        <v>8</v>
      </c>
      <c r="L3210" s="172">
        <v>4.4642857142857152E-4</v>
      </c>
      <c r="M3210" s="173" t="s">
        <v>108</v>
      </c>
      <c r="N3210" s="190">
        <f>INDEX(BD_Seguimiento_OAP_2019!$AH$3:$AS$294,MATCH(Revisión_Avance_Periodo!$I3210,BD_Seguimiento_OAP_2019!$L$3:$L$294,0),MATCH(Revisión_Avance_Periodo!$M3210,BD_Seguimiento_OAP_2019!$AH$2:$AS$2,0))</f>
        <v>0</v>
      </c>
      <c r="O3210" s="190">
        <f>INDEX(BD_Seguimiento_OAP_2019!$AV$3:$BG$294,MATCH(Revisión_Avance_Periodo!$I3210,BD_Seguimiento_OAP_2019!$L$3:$L$294,0),MATCH(Revisión_Avance_Periodo!$M3210,BD_Seguimiento_OAP_2019!$AV$2:$BG$2,0))</f>
        <v>0</v>
      </c>
      <c r="P3210" s="175">
        <f t="shared" si="625"/>
        <v>0</v>
      </c>
      <c r="Q3210" s="173" t="str">
        <f>VLOOKUP(P3210,Tabla_Indicador_Gestion4[#All],3,TRUE)</f>
        <v>Por Ejecutar</v>
      </c>
      <c r="R3210" s="229">
        <f>SUBTOTAL(9,$N$3206:$N3210)</f>
        <v>1</v>
      </c>
      <c r="S3210" s="230">
        <f>SUBTOTAL(9,$O$3206:$O3210)</f>
        <v>1</v>
      </c>
      <c r="T3210" s="231">
        <f>IFERROR(+Revisión_Avance_Periodo!$S3210/Revisión_Avance_Periodo!$R3210,0)</f>
        <v>1</v>
      </c>
      <c r="U3210" s="184"/>
      <c r="V3210" s="185"/>
      <c r="W3210" s="183"/>
      <c r="X3210" s="183"/>
      <c r="Y3210" s="183"/>
      <c r="Z3210" s="186"/>
      <c r="AA3210" s="187"/>
    </row>
    <row r="3211" spans="1:27" x14ac:dyDescent="0.25">
      <c r="A3211" s="94">
        <v>270</v>
      </c>
      <c r="B3211" s="96" t="str">
        <f>CONCATENATE(Revisión_Avance_Periodo!$C3211,";",Revisión_Avance_Periodo!$E3211,";",Revisión_Avance_Periodo!$I3211)</f>
        <v>OE1;PR_10;ACT_203</v>
      </c>
      <c r="C3211" s="180" t="s">
        <v>9</v>
      </c>
      <c r="D3211" s="181" t="str">
        <f>VLOOKUP(Revisión_Avance_Periodo!$C3211,Componentes_BD!$F$1:$G$5,2,FALSE)</f>
        <v>Fortalecer la Vigilancia.</v>
      </c>
      <c r="E3211" s="119" t="s">
        <v>12</v>
      </c>
      <c r="F3211" s="95">
        <v>15</v>
      </c>
      <c r="G3211" s="95" t="str">
        <f>VLOOKUP(Revisión_Avance_Periodo!$A3211,BD_Seguimiento_OAP_2019!$A$2:$G$294,7,FALSE)</f>
        <v>PAI</v>
      </c>
      <c r="H3211" s="95" t="str">
        <f>VLOOKUP(Revisión_Avance_Periodo!$A3211,BD_Seguimiento_OAP_2019!$A$2:$J$294,10,FALSE)</f>
        <v>PAI_11 - Condiciones institucionales idóneas para la promoción de la participación ciudadana</v>
      </c>
      <c r="I3211" s="95" t="s">
        <v>2026</v>
      </c>
      <c r="J3211" s="95" t="str">
        <f>VLOOKUP(Revisión_Avance_Periodo!$I3211,BD_Seguimiento_OAP_2019!$L:$M,2,FALSE)</f>
        <v>Conformar y capacitar un equipo de trabajo que lidere el proceso de planeación  e implementación de los ejercicios de participación ciudadana (involucrando direcciones misionales y dependencias de apoyo)</v>
      </c>
      <c r="K3211" s="119" t="s">
        <v>8</v>
      </c>
      <c r="L3211" s="172">
        <v>4.4642857142857152E-4</v>
      </c>
      <c r="M3211" s="182" t="s">
        <v>109</v>
      </c>
      <c r="N3211" s="207">
        <f>INDEX(BD_Seguimiento_OAP_2019!$AH$3:$AS$294,MATCH(Revisión_Avance_Periodo!$I3211,BD_Seguimiento_OAP_2019!$L$3:$L$294,0),MATCH(Revisión_Avance_Periodo!$M3211,BD_Seguimiento_OAP_2019!$AH$2:$AS$2,0))</f>
        <v>1</v>
      </c>
      <c r="O3211" s="190">
        <f>INDEX(BD_Seguimiento_OAP_2019!$AV$3:$BG$294,MATCH(Revisión_Avance_Periodo!$I3211,BD_Seguimiento_OAP_2019!$L$3:$L$294,0),MATCH(Revisión_Avance_Periodo!$M3211,BD_Seguimiento_OAP_2019!$AV$2:$BG$2,0))</f>
        <v>1</v>
      </c>
      <c r="P3211" s="175">
        <f t="shared" si="625"/>
        <v>1</v>
      </c>
      <c r="Q3211" s="182" t="str">
        <f>VLOOKUP(P3211,Tabla_Indicador_Gestion4[#All],3,TRUE)</f>
        <v>Culminada</v>
      </c>
      <c r="R3211" s="229">
        <f>SUBTOTAL(9,$N$3206:$N3211)</f>
        <v>2</v>
      </c>
      <c r="S3211" s="230">
        <f>SUBTOTAL(9,$O$3206:$O3211)</f>
        <v>2</v>
      </c>
      <c r="T3211" s="231">
        <f>IFERROR(+Revisión_Avance_Periodo!$S3211/Revisión_Avance_Periodo!$R3211,0)</f>
        <v>1</v>
      </c>
      <c r="U3211" s="184"/>
      <c r="V3211" s="185"/>
      <c r="W3211" s="183"/>
      <c r="X3211" s="183"/>
      <c r="Y3211" s="183"/>
      <c r="Z3211" s="186"/>
      <c r="AA3211" s="187"/>
    </row>
    <row r="3212" spans="1:27" x14ac:dyDescent="0.25">
      <c r="A3212" s="88">
        <v>270</v>
      </c>
      <c r="B3212" s="91" t="str">
        <f>CONCATENATE(Revisión_Avance_Periodo!$C3212,";",Revisión_Avance_Periodo!$E3212,";",Revisión_Avance_Periodo!$I3212)</f>
        <v>OE1;PR_10;ACT_203</v>
      </c>
      <c r="C3212" s="170" t="s">
        <v>9</v>
      </c>
      <c r="D3212" s="171" t="str">
        <f>VLOOKUP(Revisión_Avance_Periodo!$C3212,Componentes_BD!$F$1:$G$5,2,FALSE)</f>
        <v>Fortalecer la Vigilancia.</v>
      </c>
      <c r="E3212" s="106" t="s">
        <v>12</v>
      </c>
      <c r="F3212" s="89">
        <v>15</v>
      </c>
      <c r="G3212" s="89" t="str">
        <f>VLOOKUP(Revisión_Avance_Periodo!$A3212,BD_Seguimiento_OAP_2019!$A$2:$G$294,7,FALSE)</f>
        <v>PAI</v>
      </c>
      <c r="H3212" s="89" t="str">
        <f>VLOOKUP(Revisión_Avance_Periodo!$A3212,BD_Seguimiento_OAP_2019!$A$2:$J$294,10,FALSE)</f>
        <v>PAI_11 - Condiciones institucionales idóneas para la promoción de la participación ciudadana</v>
      </c>
      <c r="I3212" s="89" t="s">
        <v>2026</v>
      </c>
      <c r="J3212" s="89" t="str">
        <f>VLOOKUP(Revisión_Avance_Periodo!$I3212,BD_Seguimiento_OAP_2019!$L:$M,2,FALSE)</f>
        <v>Conformar y capacitar un equipo de trabajo que lidere el proceso de planeación  e implementación de los ejercicios de participación ciudadana (involucrando direcciones misionales y dependencias de apoyo)</v>
      </c>
      <c r="K3212" s="106" t="s">
        <v>8</v>
      </c>
      <c r="L3212" s="172">
        <v>4.4642857142857152E-4</v>
      </c>
      <c r="M3212" s="173" t="s">
        <v>110</v>
      </c>
      <c r="N3212" s="190">
        <f>INDEX(BD_Seguimiento_OAP_2019!$AH$3:$AS$294,MATCH(Revisión_Avance_Periodo!$I3212,BD_Seguimiento_OAP_2019!$L$3:$L$294,0),MATCH(Revisión_Avance_Periodo!$M3212,BD_Seguimiento_OAP_2019!$AH$2:$AS$2,0))</f>
        <v>0</v>
      </c>
      <c r="O3212" s="190">
        <f>INDEX(BD_Seguimiento_OAP_2019!$AV$3:$BG$294,MATCH(Revisión_Avance_Periodo!$I3212,BD_Seguimiento_OAP_2019!$L$3:$L$294,0),MATCH(Revisión_Avance_Periodo!$M3212,BD_Seguimiento_OAP_2019!$AV$2:$BG$2,0))</f>
        <v>0</v>
      </c>
      <c r="P3212" s="175">
        <f t="shared" si="625"/>
        <v>0</v>
      </c>
      <c r="Q3212" s="173" t="str">
        <f>VLOOKUP(P3212,Tabla_Indicador_Gestion4[#All],3,TRUE)</f>
        <v>Por Ejecutar</v>
      </c>
      <c r="R3212" s="229">
        <f>SUBTOTAL(9,$N$3206:$N3212)</f>
        <v>2</v>
      </c>
      <c r="S3212" s="230">
        <f>SUBTOTAL(9,$O$3206:$O3212)</f>
        <v>2</v>
      </c>
      <c r="T3212" s="231">
        <f>IFERROR(+Revisión_Avance_Periodo!$S3212/Revisión_Avance_Periodo!$R3212,0)</f>
        <v>1</v>
      </c>
      <c r="U3212" s="184"/>
      <c r="V3212" s="185"/>
      <c r="W3212" s="183"/>
      <c r="X3212" s="183"/>
      <c r="Y3212" s="183"/>
      <c r="Z3212" s="186"/>
      <c r="AA3212" s="187"/>
    </row>
    <row r="3213" spans="1:27" x14ac:dyDescent="0.25">
      <c r="A3213" s="94">
        <v>270</v>
      </c>
      <c r="B3213" s="96" t="str">
        <f>CONCATENATE(Revisión_Avance_Periodo!$C3213,";",Revisión_Avance_Periodo!$E3213,";",Revisión_Avance_Periodo!$I3213)</f>
        <v>OE1;PR_10;ACT_203</v>
      </c>
      <c r="C3213" s="180" t="s">
        <v>9</v>
      </c>
      <c r="D3213" s="181" t="str">
        <f>VLOOKUP(Revisión_Avance_Periodo!$C3213,Componentes_BD!$F$1:$G$5,2,FALSE)</f>
        <v>Fortalecer la Vigilancia.</v>
      </c>
      <c r="E3213" s="119" t="s">
        <v>12</v>
      </c>
      <c r="F3213" s="95">
        <v>15</v>
      </c>
      <c r="G3213" s="95" t="str">
        <f>VLOOKUP(Revisión_Avance_Periodo!$A3213,BD_Seguimiento_OAP_2019!$A$2:$G$294,7,FALSE)</f>
        <v>PAI</v>
      </c>
      <c r="H3213" s="95" t="str">
        <f>VLOOKUP(Revisión_Avance_Periodo!$A3213,BD_Seguimiento_OAP_2019!$A$2:$J$294,10,FALSE)</f>
        <v>PAI_11 - Condiciones institucionales idóneas para la promoción de la participación ciudadana</v>
      </c>
      <c r="I3213" s="95" t="s">
        <v>2026</v>
      </c>
      <c r="J3213" s="95" t="str">
        <f>VLOOKUP(Revisión_Avance_Periodo!$I3213,BD_Seguimiento_OAP_2019!$L:$M,2,FALSE)</f>
        <v>Conformar y capacitar un equipo de trabajo que lidere el proceso de planeación  e implementación de los ejercicios de participación ciudadana (involucrando direcciones misionales y dependencias de apoyo)</v>
      </c>
      <c r="K3213" s="119" t="s">
        <v>8</v>
      </c>
      <c r="L3213" s="172">
        <v>4.4642857142857152E-4</v>
      </c>
      <c r="M3213" s="182" t="s">
        <v>111</v>
      </c>
      <c r="N3213" s="190">
        <f>INDEX(BD_Seguimiento_OAP_2019!$AH$3:$AS$294,MATCH(Revisión_Avance_Periodo!$I3213,BD_Seguimiento_OAP_2019!$L$3:$L$294,0),MATCH(Revisión_Avance_Periodo!$M3213,BD_Seguimiento_OAP_2019!$AH$2:$AS$2,0))</f>
        <v>0</v>
      </c>
      <c r="O3213" s="190">
        <f>INDEX(BD_Seguimiento_OAP_2019!$AV$3:$BG$294,MATCH(Revisión_Avance_Periodo!$I3213,BD_Seguimiento_OAP_2019!$L$3:$L$294,0),MATCH(Revisión_Avance_Periodo!$M3213,BD_Seguimiento_OAP_2019!$AV$2:$BG$2,0))</f>
        <v>0</v>
      </c>
      <c r="P3213" s="175">
        <f t="shared" si="625"/>
        <v>0</v>
      </c>
      <c r="Q3213" s="182" t="str">
        <f>VLOOKUP(P3213,Tabla_Indicador_Gestion4[#All],3,TRUE)</f>
        <v>Por Ejecutar</v>
      </c>
      <c r="R3213" s="229">
        <f>SUBTOTAL(9,$N$3206:$N3213)</f>
        <v>2</v>
      </c>
      <c r="S3213" s="230">
        <f>SUBTOTAL(9,$O$3206:$O3213)</f>
        <v>2</v>
      </c>
      <c r="T3213" s="231">
        <f>IFERROR(+Revisión_Avance_Periodo!$S3213/Revisión_Avance_Periodo!$R3213,0)</f>
        <v>1</v>
      </c>
      <c r="U3213" s="184"/>
      <c r="V3213" s="185"/>
      <c r="W3213" s="183"/>
      <c r="X3213" s="183"/>
      <c r="Y3213" s="183"/>
      <c r="Z3213" s="186"/>
      <c r="AA3213" s="187"/>
    </row>
    <row r="3214" spans="1:27" x14ac:dyDescent="0.25">
      <c r="A3214" s="88">
        <v>270</v>
      </c>
      <c r="B3214" s="91" t="str">
        <f>CONCATENATE(Revisión_Avance_Periodo!$C3214,";",Revisión_Avance_Periodo!$E3214,";",Revisión_Avance_Periodo!$I3214)</f>
        <v>OE1;PR_10;ACT_203</v>
      </c>
      <c r="C3214" s="170" t="s">
        <v>9</v>
      </c>
      <c r="D3214" s="171" t="str">
        <f>VLOOKUP(Revisión_Avance_Periodo!$C3214,Componentes_BD!$F$1:$G$5,2,FALSE)</f>
        <v>Fortalecer la Vigilancia.</v>
      </c>
      <c r="E3214" s="106" t="s">
        <v>12</v>
      </c>
      <c r="F3214" s="89">
        <v>15</v>
      </c>
      <c r="G3214" s="89" t="str">
        <f>VLOOKUP(Revisión_Avance_Periodo!$A3214,BD_Seguimiento_OAP_2019!$A$2:$G$294,7,FALSE)</f>
        <v>PAI</v>
      </c>
      <c r="H3214" s="89" t="str">
        <f>VLOOKUP(Revisión_Avance_Periodo!$A3214,BD_Seguimiento_OAP_2019!$A$2:$J$294,10,FALSE)</f>
        <v>PAI_11 - Condiciones institucionales idóneas para la promoción de la participación ciudadana</v>
      </c>
      <c r="I3214" s="89" t="s">
        <v>2026</v>
      </c>
      <c r="J3214" s="89" t="str">
        <f>VLOOKUP(Revisión_Avance_Periodo!$I3214,BD_Seguimiento_OAP_2019!$L:$M,2,FALSE)</f>
        <v>Conformar y capacitar un equipo de trabajo que lidere el proceso de planeación  e implementación de los ejercicios de participación ciudadana (involucrando direcciones misionales y dependencias de apoyo)</v>
      </c>
      <c r="K3214" s="106" t="s">
        <v>8</v>
      </c>
      <c r="L3214" s="172">
        <v>4.4642857142857152E-4</v>
      </c>
      <c r="M3214" s="173" t="s">
        <v>112</v>
      </c>
      <c r="N3214" s="190">
        <f>INDEX(BD_Seguimiento_OAP_2019!$AH$3:$AS$294,MATCH(Revisión_Avance_Periodo!$I3214,BD_Seguimiento_OAP_2019!$L$3:$L$294,0),MATCH(Revisión_Avance_Periodo!$M3214,BD_Seguimiento_OAP_2019!$AH$2:$AS$2,0))</f>
        <v>0</v>
      </c>
      <c r="O3214" s="190">
        <f>INDEX(BD_Seguimiento_OAP_2019!$AV$3:$BG$294,MATCH(Revisión_Avance_Periodo!$I3214,BD_Seguimiento_OAP_2019!$L$3:$L$294,0),MATCH(Revisión_Avance_Periodo!$M3214,BD_Seguimiento_OAP_2019!$AV$2:$BG$2,0))</f>
        <v>0</v>
      </c>
      <c r="P3214" s="175">
        <f t="shared" si="625"/>
        <v>0</v>
      </c>
      <c r="Q3214" s="173" t="str">
        <f>VLOOKUP(P3214,Tabla_Indicador_Gestion4[#All],3,TRUE)</f>
        <v>Por Ejecutar</v>
      </c>
      <c r="R3214" s="229">
        <f>SUBTOTAL(9,$N$3206:$N3214)</f>
        <v>2</v>
      </c>
      <c r="S3214" s="230">
        <f>SUBTOTAL(9,$O$3206:$O3214)</f>
        <v>2</v>
      </c>
      <c r="T3214" s="231">
        <f>IFERROR(+Revisión_Avance_Periodo!$S3214/Revisión_Avance_Periodo!$R3214,0)</f>
        <v>1</v>
      </c>
      <c r="U3214" s="184"/>
      <c r="V3214" s="185"/>
      <c r="W3214" s="183"/>
      <c r="X3214" s="183"/>
      <c r="Y3214" s="183"/>
      <c r="Z3214" s="186"/>
      <c r="AA3214" s="187"/>
    </row>
    <row r="3215" spans="1:27" x14ac:dyDescent="0.25">
      <c r="A3215" s="94">
        <v>270</v>
      </c>
      <c r="B3215" s="96" t="str">
        <f>CONCATENATE(Revisión_Avance_Periodo!$C3215,";",Revisión_Avance_Periodo!$E3215,";",Revisión_Avance_Periodo!$I3215)</f>
        <v>OE1;PR_10;ACT_203</v>
      </c>
      <c r="C3215" s="180" t="s">
        <v>9</v>
      </c>
      <c r="D3215" s="181" t="str">
        <f>VLOOKUP(Revisión_Avance_Periodo!$C3215,Componentes_BD!$F$1:$G$5,2,FALSE)</f>
        <v>Fortalecer la Vigilancia.</v>
      </c>
      <c r="E3215" s="119" t="s">
        <v>12</v>
      </c>
      <c r="F3215" s="95">
        <v>15</v>
      </c>
      <c r="G3215" s="95" t="str">
        <f>VLOOKUP(Revisión_Avance_Periodo!$A3215,BD_Seguimiento_OAP_2019!$A$2:$G$294,7,FALSE)</f>
        <v>PAI</v>
      </c>
      <c r="H3215" s="95" t="str">
        <f>VLOOKUP(Revisión_Avance_Periodo!$A3215,BD_Seguimiento_OAP_2019!$A$2:$J$294,10,FALSE)</f>
        <v>PAI_11 - Condiciones institucionales idóneas para la promoción de la participación ciudadana</v>
      </c>
      <c r="I3215" s="95" t="s">
        <v>2026</v>
      </c>
      <c r="J3215" s="95" t="str">
        <f>VLOOKUP(Revisión_Avance_Periodo!$I3215,BD_Seguimiento_OAP_2019!$L:$M,2,FALSE)</f>
        <v>Conformar y capacitar un equipo de trabajo que lidere el proceso de planeación  e implementación de los ejercicios de participación ciudadana (involucrando direcciones misionales y dependencias de apoyo)</v>
      </c>
      <c r="K3215" s="119" t="s">
        <v>8</v>
      </c>
      <c r="L3215" s="172">
        <v>4.4642857142857152E-4</v>
      </c>
      <c r="M3215" s="182" t="s">
        <v>113</v>
      </c>
      <c r="N3215" s="190">
        <f>INDEX(BD_Seguimiento_OAP_2019!$AH$3:$AS$294,MATCH(Revisión_Avance_Periodo!$I3215,BD_Seguimiento_OAP_2019!$L$3:$L$294,0),MATCH(Revisión_Avance_Periodo!$M3215,BD_Seguimiento_OAP_2019!$AH$2:$AS$2,0))</f>
        <v>0</v>
      </c>
      <c r="O3215" s="190">
        <f>INDEX(BD_Seguimiento_OAP_2019!$AV$3:$BG$294,MATCH(Revisión_Avance_Periodo!$I3215,BD_Seguimiento_OAP_2019!$L$3:$L$294,0),MATCH(Revisión_Avance_Periodo!$M3215,BD_Seguimiento_OAP_2019!$AV$2:$BG$2,0))</f>
        <v>0</v>
      </c>
      <c r="P3215" s="175">
        <f t="shared" si="625"/>
        <v>0</v>
      </c>
      <c r="Q3215" s="182" t="str">
        <f>VLOOKUP(P3215,Tabla_Indicador_Gestion4[#All],3,TRUE)</f>
        <v>Por Ejecutar</v>
      </c>
      <c r="R3215" s="229">
        <f>SUBTOTAL(9,$N$3206:$N3215)</f>
        <v>2</v>
      </c>
      <c r="S3215" s="230">
        <f>SUBTOTAL(9,$O$3206:$O3215)</f>
        <v>2</v>
      </c>
      <c r="T3215" s="231">
        <f>IFERROR(+Revisión_Avance_Periodo!$S3215/Revisión_Avance_Periodo!$R3215,0)</f>
        <v>1</v>
      </c>
      <c r="U3215" s="184"/>
      <c r="V3215" s="185"/>
      <c r="W3215" s="183"/>
      <c r="X3215" s="183"/>
      <c r="Y3215" s="183"/>
      <c r="Z3215" s="186"/>
      <c r="AA3215" s="187"/>
    </row>
    <row r="3216" spans="1:27" x14ac:dyDescent="0.25">
      <c r="A3216" s="88">
        <v>270</v>
      </c>
      <c r="B3216" s="91" t="str">
        <f>CONCATENATE(Revisión_Avance_Periodo!$C3216,";",Revisión_Avance_Periodo!$E3216,";",Revisión_Avance_Periodo!$I3216)</f>
        <v>OE1;PR_10;ACT_203</v>
      </c>
      <c r="C3216" s="170" t="s">
        <v>9</v>
      </c>
      <c r="D3216" s="171" t="str">
        <f>VLOOKUP(Revisión_Avance_Periodo!$C3216,Componentes_BD!$F$1:$G$5,2,FALSE)</f>
        <v>Fortalecer la Vigilancia.</v>
      </c>
      <c r="E3216" s="106" t="s">
        <v>12</v>
      </c>
      <c r="F3216" s="89">
        <v>15</v>
      </c>
      <c r="G3216" s="89" t="str">
        <f>VLOOKUP(Revisión_Avance_Periodo!$A3216,BD_Seguimiento_OAP_2019!$A$2:$G$294,7,FALSE)</f>
        <v>PAI</v>
      </c>
      <c r="H3216" s="89" t="str">
        <f>VLOOKUP(Revisión_Avance_Periodo!$A3216,BD_Seguimiento_OAP_2019!$A$2:$J$294,10,FALSE)</f>
        <v>PAI_11 - Condiciones institucionales idóneas para la promoción de la participación ciudadana</v>
      </c>
      <c r="I3216" s="89" t="s">
        <v>2026</v>
      </c>
      <c r="J3216" s="89" t="str">
        <f>VLOOKUP(Revisión_Avance_Periodo!$I3216,BD_Seguimiento_OAP_2019!$L:$M,2,FALSE)</f>
        <v>Conformar y capacitar un equipo de trabajo que lidere el proceso de planeación  e implementación de los ejercicios de participación ciudadana (involucrando direcciones misionales y dependencias de apoyo)</v>
      </c>
      <c r="K3216" s="106" t="s">
        <v>8</v>
      </c>
      <c r="L3216" s="172">
        <v>4.4642857142857152E-4</v>
      </c>
      <c r="M3216" s="173" t="s">
        <v>114</v>
      </c>
      <c r="N3216" s="190">
        <f>INDEX(BD_Seguimiento_OAP_2019!$AH$3:$AS$294,MATCH(Revisión_Avance_Periodo!$I3216,BD_Seguimiento_OAP_2019!$L$3:$L$294,0),MATCH(Revisión_Avance_Periodo!$M3216,BD_Seguimiento_OAP_2019!$AH$2:$AS$2,0))</f>
        <v>0</v>
      </c>
      <c r="O3216" s="190">
        <f>INDEX(BD_Seguimiento_OAP_2019!$AV$3:$BG$294,MATCH(Revisión_Avance_Periodo!$I3216,BD_Seguimiento_OAP_2019!$L$3:$L$294,0),MATCH(Revisión_Avance_Periodo!$M3216,BD_Seguimiento_OAP_2019!$AV$2:$BG$2,0))</f>
        <v>0</v>
      </c>
      <c r="P3216" s="175">
        <f t="shared" si="625"/>
        <v>0</v>
      </c>
      <c r="Q3216" s="173" t="str">
        <f>VLOOKUP(P3216,Tabla_Indicador_Gestion4[#All],3,TRUE)</f>
        <v>Por Ejecutar</v>
      </c>
      <c r="R3216" s="229">
        <f>SUBTOTAL(9,$N$3206:$N3216)</f>
        <v>2</v>
      </c>
      <c r="S3216" s="230">
        <f>SUBTOTAL(9,$O$3206:$O3216)</f>
        <v>2</v>
      </c>
      <c r="T3216" s="231">
        <f>IFERROR(+Revisión_Avance_Periodo!$S3216/Revisión_Avance_Periodo!$R3216,0)</f>
        <v>1</v>
      </c>
      <c r="U3216" s="184"/>
      <c r="V3216" s="185"/>
      <c r="W3216" s="183"/>
      <c r="X3216" s="183"/>
      <c r="Y3216" s="183"/>
      <c r="Z3216" s="186"/>
      <c r="AA3216" s="187"/>
    </row>
    <row r="3217" spans="1:27" ht="15.75" thickBot="1" x14ac:dyDescent="0.3">
      <c r="A3217" s="94">
        <v>270</v>
      </c>
      <c r="B3217" s="96" t="str">
        <f>CONCATENATE(Revisión_Avance_Periodo!$C3217,";",Revisión_Avance_Periodo!$E3217,";",Revisión_Avance_Periodo!$I3217)</f>
        <v>OE1;PR_10;ACT_203</v>
      </c>
      <c r="C3217" s="180" t="s">
        <v>9</v>
      </c>
      <c r="D3217" s="181" t="str">
        <f>VLOOKUP(Revisión_Avance_Periodo!$C3217,Componentes_BD!$F$1:$G$5,2,FALSE)</f>
        <v>Fortalecer la Vigilancia.</v>
      </c>
      <c r="E3217" s="119" t="s">
        <v>12</v>
      </c>
      <c r="F3217" s="95">
        <v>15</v>
      </c>
      <c r="G3217" s="95" t="str">
        <f>VLOOKUP(Revisión_Avance_Periodo!$A3217,BD_Seguimiento_OAP_2019!$A$2:$G$294,7,FALSE)</f>
        <v>PAI</v>
      </c>
      <c r="H3217" s="95" t="str">
        <f>VLOOKUP(Revisión_Avance_Periodo!$A3217,BD_Seguimiento_OAP_2019!$A$2:$J$294,10,FALSE)</f>
        <v>PAI_11 - Condiciones institucionales idóneas para la promoción de la participación ciudadana</v>
      </c>
      <c r="I3217" s="95" t="s">
        <v>2026</v>
      </c>
      <c r="J3217" s="95" t="str">
        <f>VLOOKUP(Revisión_Avance_Periodo!$I3217,BD_Seguimiento_OAP_2019!$L:$M,2,FALSE)</f>
        <v>Conformar y capacitar un equipo de trabajo que lidere el proceso de planeación  e implementación de los ejercicios de participación ciudadana (involucrando direcciones misionales y dependencias de apoyo)</v>
      </c>
      <c r="K3217" s="119" t="s">
        <v>8</v>
      </c>
      <c r="L3217" s="172">
        <v>4.4642857142857152E-4</v>
      </c>
      <c r="M3217" s="182" t="s">
        <v>115</v>
      </c>
      <c r="N3217" s="190">
        <f>INDEX(BD_Seguimiento_OAP_2019!$AH$3:$AS$294,MATCH(Revisión_Avance_Periodo!$I3217,BD_Seguimiento_OAP_2019!$L$3:$L$294,0),MATCH(Revisión_Avance_Periodo!$M3217,BD_Seguimiento_OAP_2019!$AH$2:$AS$2,0))</f>
        <v>0</v>
      </c>
      <c r="O3217" s="190">
        <f>INDEX(BD_Seguimiento_OAP_2019!$AV$3:$BG$294,MATCH(Revisión_Avance_Periodo!$I3217,BD_Seguimiento_OAP_2019!$L$3:$L$294,0),MATCH(Revisión_Avance_Periodo!$M3217,BD_Seguimiento_OAP_2019!$AV$2:$BG$2,0))</f>
        <v>0</v>
      </c>
      <c r="P3217" s="175">
        <f t="shared" si="625"/>
        <v>0</v>
      </c>
      <c r="Q3217" s="182" t="str">
        <f>VLOOKUP(P3217,Tabla_Indicador_Gestion4[#All],3,TRUE)</f>
        <v>Por Ejecutar</v>
      </c>
      <c r="R3217" s="229">
        <f>SUBTOTAL(9,$N$3206:$N3217)</f>
        <v>2</v>
      </c>
      <c r="S3217" s="230">
        <f>SUBTOTAL(9,$O$3206:$O3217)</f>
        <v>2</v>
      </c>
      <c r="T3217" s="231">
        <f>IFERROR(+Revisión_Avance_Periodo!$S3217/Revisión_Avance_Periodo!$R3217,0)</f>
        <v>1</v>
      </c>
      <c r="U3217" s="184"/>
      <c r="V3217" s="185"/>
      <c r="W3217" s="183"/>
      <c r="X3217" s="183"/>
      <c r="Y3217" s="183"/>
      <c r="Z3217" s="186"/>
      <c r="AA3217" s="187"/>
    </row>
    <row r="3218" spans="1:27" x14ac:dyDescent="0.25">
      <c r="A3218" s="88">
        <v>271</v>
      </c>
      <c r="B3218" s="91" t="str">
        <f>CONCATENATE(Revisión_Avance_Periodo!$C3218,";",Revisión_Avance_Periodo!$E3218,";",Revisión_Avance_Periodo!$I3218)</f>
        <v>OE1;PR_10;ACT_228</v>
      </c>
      <c r="C3218" s="170" t="s">
        <v>9</v>
      </c>
      <c r="D3218" s="171" t="str">
        <f>VLOOKUP(Revisión_Avance_Periodo!$C3218,Componentes_BD!$F$1:$G$5,2,FALSE)</f>
        <v>Fortalecer la Vigilancia.</v>
      </c>
      <c r="E3218" s="106" t="s">
        <v>12</v>
      </c>
      <c r="F3218" s="89">
        <v>15</v>
      </c>
      <c r="G3218" s="89" t="str">
        <f>VLOOKUP(Revisión_Avance_Periodo!$A3218,BD_Seguimiento_OAP_2019!$A$2:$G$294,7,FALSE)</f>
        <v>PAI</v>
      </c>
      <c r="H3218" s="89" t="str">
        <f>VLOOKUP(Revisión_Avance_Periodo!$A3218,BD_Seguimiento_OAP_2019!$A$2:$J$294,10,FALSE)</f>
        <v>PAI_11 - Condiciones institucionales idóneas para la promoción de la participación ciudadana</v>
      </c>
      <c r="I3218" s="89" t="s">
        <v>2034</v>
      </c>
      <c r="J3218" s="89" t="str">
        <f>VLOOKUP(Revisión_Avance_Periodo!$I3218,BD_Seguimiento_OAP_2019!$L:$M,2,FALSE)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18" s="106" t="s">
        <v>49</v>
      </c>
      <c r="L3218" s="172">
        <v>4.4642857142857152E-4</v>
      </c>
      <c r="M3218" s="173" t="s">
        <v>104</v>
      </c>
      <c r="N3218" s="174">
        <f>INDEX(BD_Seguimiento_OAP_2019!$AH$3:$AS$294,MATCH(Revisión_Avance_Periodo!$I3218,BD_Seguimiento_OAP_2019!$L$3:$L$294,0),MATCH(Revisión_Avance_Periodo!$M3218,BD_Seguimiento_OAP_2019!$AH$2:$AS$2,0))</f>
        <v>0</v>
      </c>
      <c r="O3218" s="174">
        <f>INDEX(BD_Seguimiento_OAP_2019!$AV$3:$BG$294,MATCH(Revisión_Avance_Periodo!$I3218,BD_Seguimiento_OAP_2019!$L$3:$L$294,0),MATCH(Revisión_Avance_Periodo!$M3218,BD_Seguimiento_OAP_2019!$AV$2:$BG$2,0))</f>
        <v>0</v>
      </c>
      <c r="P3218" s="175">
        <f t="shared" si="625"/>
        <v>0</v>
      </c>
      <c r="Q3218" s="173" t="str">
        <f>VLOOKUP(P3218,Tabla_Indicador_Gestion4[#All],3,TRUE)</f>
        <v>Por Ejecutar</v>
      </c>
      <c r="R3218" s="213">
        <f>SUBTOTAL(9,$N$3218:$N3218)</f>
        <v>0</v>
      </c>
      <c r="S3218" s="234">
        <f>SUBTOTAL(9,$O$3218:$O3218)</f>
        <v>0</v>
      </c>
      <c r="T3218" s="234">
        <f>IFERROR(+Revisión_Avance_Periodo!$S3218/Revisión_Avance_Periodo!$R3218,0)</f>
        <v>0</v>
      </c>
      <c r="U3218" s="177">
        <f>SUBTOTAL(9,N3218:N3229)</f>
        <v>0.99999999999999989</v>
      </c>
      <c r="V3218" s="176">
        <f>SUBTOTAL(9,O3218:O3229)</f>
        <v>0.4</v>
      </c>
      <c r="W3218" s="176">
        <f t="shared" ref="W3218" si="626">+V3218/U3218</f>
        <v>0.40000000000000008</v>
      </c>
      <c r="X3218" s="176"/>
      <c r="Y3218" s="176">
        <f>100%-Revisión_Avance_Periodo!$W3218</f>
        <v>0.59999999999999987</v>
      </c>
      <c r="Z3218" s="178" t="str">
        <f>VLOOKUP(W3218,Tabla_Indicador_Gestion4[],3,TRUE)</f>
        <v>En Tramite</v>
      </c>
      <c r="AA3218" s="179">
        <f>Revisión_Avance_Periodo!$W3218*Revisión_Avance_Periodo!$L3218</f>
        <v>1.7857142857142865E-4</v>
      </c>
    </row>
    <row r="3219" spans="1:27" x14ac:dyDescent="0.25">
      <c r="A3219" s="94">
        <v>271</v>
      </c>
      <c r="B3219" s="96" t="str">
        <f>CONCATENATE(Revisión_Avance_Periodo!$C3219,";",Revisión_Avance_Periodo!$E3219,";",Revisión_Avance_Periodo!$I3219)</f>
        <v>OE1;PR_10;ACT_228</v>
      </c>
      <c r="C3219" s="180" t="s">
        <v>9</v>
      </c>
      <c r="D3219" s="181" t="str">
        <f>VLOOKUP(Revisión_Avance_Periodo!$C3219,Componentes_BD!$F$1:$G$5,2,FALSE)</f>
        <v>Fortalecer la Vigilancia.</v>
      </c>
      <c r="E3219" s="119" t="s">
        <v>12</v>
      </c>
      <c r="F3219" s="95">
        <v>15</v>
      </c>
      <c r="G3219" s="95" t="str">
        <f>VLOOKUP(Revisión_Avance_Periodo!$A3219,BD_Seguimiento_OAP_2019!$A$2:$G$294,7,FALSE)</f>
        <v>PAI</v>
      </c>
      <c r="H3219" s="95" t="str">
        <f>VLOOKUP(Revisión_Avance_Periodo!$A3219,BD_Seguimiento_OAP_2019!$A$2:$J$294,10,FALSE)</f>
        <v>PAI_11 - Condiciones institucionales idóneas para la promoción de la participación ciudadana</v>
      </c>
      <c r="I3219" s="95" t="s">
        <v>2034</v>
      </c>
      <c r="J3219" s="95" t="str">
        <f>VLOOKUP(Revisión_Avance_Periodo!$I3219,BD_Seguimiento_OAP_2019!$L:$M,2,FALSE)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19" s="119" t="s">
        <v>49</v>
      </c>
      <c r="L3219" s="172">
        <v>4.4642857142857152E-4</v>
      </c>
      <c r="M3219" s="182" t="s">
        <v>105</v>
      </c>
      <c r="N3219" s="174">
        <f>INDEX(BD_Seguimiento_OAP_2019!$AH$3:$AS$294,MATCH(Revisión_Avance_Periodo!$I3219,BD_Seguimiento_OAP_2019!$L$3:$L$294,0),MATCH(Revisión_Avance_Periodo!$M3219,BD_Seguimiento_OAP_2019!$AH$2:$AS$2,0))</f>
        <v>0</v>
      </c>
      <c r="O3219" s="174">
        <f>INDEX(BD_Seguimiento_OAP_2019!$AV$3:$BG$294,MATCH(Revisión_Avance_Periodo!$I3219,BD_Seguimiento_OAP_2019!$L$3:$L$294,0),MATCH(Revisión_Avance_Periodo!$M3219,BD_Seguimiento_OAP_2019!$AV$2:$BG$2,0))</f>
        <v>0</v>
      </c>
      <c r="P3219" s="175">
        <f t="shared" si="625"/>
        <v>0</v>
      </c>
      <c r="Q3219" s="182" t="str">
        <f>VLOOKUP(P3219,Tabla_Indicador_Gestion4[#All],3,TRUE)</f>
        <v>Por Ejecutar</v>
      </c>
      <c r="R3219" s="215">
        <f>SUBTOTAL(9,$N$3218:$N3219)</f>
        <v>0</v>
      </c>
      <c r="S3219" s="231">
        <f>SUBTOTAL(9,$O$3218:$O3219)</f>
        <v>0</v>
      </c>
      <c r="T3219" s="231">
        <f>IFERROR(+Revisión_Avance_Periodo!$S3219/Revisión_Avance_Periodo!$R3219,0)</f>
        <v>0</v>
      </c>
      <c r="U3219" s="184"/>
      <c r="V3219" s="185"/>
      <c r="W3219" s="183"/>
      <c r="X3219" s="183"/>
      <c r="Y3219" s="183"/>
      <c r="Z3219" s="186"/>
      <c r="AA3219" s="187"/>
    </row>
    <row r="3220" spans="1:27" x14ac:dyDescent="0.25">
      <c r="A3220" s="88">
        <v>271</v>
      </c>
      <c r="B3220" s="91" t="str">
        <f>CONCATENATE(Revisión_Avance_Periodo!$C3220,";",Revisión_Avance_Periodo!$E3220,";",Revisión_Avance_Periodo!$I3220)</f>
        <v>OE1;PR_10;ACT_228</v>
      </c>
      <c r="C3220" s="170" t="s">
        <v>9</v>
      </c>
      <c r="D3220" s="171" t="str">
        <f>VLOOKUP(Revisión_Avance_Periodo!$C3220,Componentes_BD!$F$1:$G$5,2,FALSE)</f>
        <v>Fortalecer la Vigilancia.</v>
      </c>
      <c r="E3220" s="106" t="s">
        <v>12</v>
      </c>
      <c r="F3220" s="89">
        <v>15</v>
      </c>
      <c r="G3220" s="89" t="str">
        <f>VLOOKUP(Revisión_Avance_Periodo!$A3220,BD_Seguimiento_OAP_2019!$A$2:$G$294,7,FALSE)</f>
        <v>PAI</v>
      </c>
      <c r="H3220" s="89" t="str">
        <f>VLOOKUP(Revisión_Avance_Periodo!$A3220,BD_Seguimiento_OAP_2019!$A$2:$J$294,10,FALSE)</f>
        <v>PAI_11 - Condiciones institucionales idóneas para la promoción de la participación ciudadana</v>
      </c>
      <c r="I3220" s="89" t="s">
        <v>2034</v>
      </c>
      <c r="J3220" s="89" t="str">
        <f>VLOOKUP(Revisión_Avance_Periodo!$I3220,BD_Seguimiento_OAP_2019!$L:$M,2,FALSE)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0" s="106" t="s">
        <v>49</v>
      </c>
      <c r="L3220" s="172">
        <v>4.4642857142857152E-4</v>
      </c>
      <c r="M3220" s="173" t="s">
        <v>106</v>
      </c>
      <c r="N3220" s="174">
        <f>INDEX(BD_Seguimiento_OAP_2019!$AH$3:$AS$294,MATCH(Revisión_Avance_Periodo!$I3220,BD_Seguimiento_OAP_2019!$L$3:$L$294,0),MATCH(Revisión_Avance_Periodo!$M3220,BD_Seguimiento_OAP_2019!$AH$2:$AS$2,0))</f>
        <v>0.1</v>
      </c>
      <c r="O3220" s="174">
        <f>INDEX(BD_Seguimiento_OAP_2019!$AV$3:$BG$294,MATCH(Revisión_Avance_Periodo!$I3220,BD_Seguimiento_OAP_2019!$L$3:$L$294,0),MATCH(Revisión_Avance_Periodo!$M3220,BD_Seguimiento_OAP_2019!$AV$2:$BG$2,0))</f>
        <v>0.1</v>
      </c>
      <c r="P3220" s="189">
        <f t="shared" si="624"/>
        <v>1</v>
      </c>
      <c r="Q3220" s="173" t="str">
        <f>VLOOKUP(P3220,Tabla_Indicador_Gestion4[#All],3,TRUE)</f>
        <v>Culminada</v>
      </c>
      <c r="R3220" s="215">
        <f>SUBTOTAL(9,$N$3218:$N3220)</f>
        <v>0.1</v>
      </c>
      <c r="S3220" s="231">
        <f>SUBTOTAL(9,$O$3218:$O3220)</f>
        <v>0.1</v>
      </c>
      <c r="T3220" s="231">
        <f>IFERROR(+Revisión_Avance_Periodo!$S3220/Revisión_Avance_Periodo!$R3220,0)</f>
        <v>1</v>
      </c>
      <c r="U3220" s="184"/>
      <c r="V3220" s="185"/>
      <c r="W3220" s="183"/>
      <c r="X3220" s="183"/>
      <c r="Y3220" s="183"/>
      <c r="Z3220" s="186"/>
      <c r="AA3220" s="187"/>
    </row>
    <row r="3221" spans="1:27" x14ac:dyDescent="0.25">
      <c r="A3221" s="94">
        <v>271</v>
      </c>
      <c r="B3221" s="96" t="str">
        <f>CONCATENATE(Revisión_Avance_Periodo!$C3221,";",Revisión_Avance_Periodo!$E3221,";",Revisión_Avance_Periodo!$I3221)</f>
        <v>OE1;PR_10;ACT_228</v>
      </c>
      <c r="C3221" s="180" t="s">
        <v>9</v>
      </c>
      <c r="D3221" s="181" t="str">
        <f>VLOOKUP(Revisión_Avance_Periodo!$C3221,Componentes_BD!$F$1:$G$5,2,FALSE)</f>
        <v>Fortalecer la Vigilancia.</v>
      </c>
      <c r="E3221" s="119" t="s">
        <v>12</v>
      </c>
      <c r="F3221" s="95">
        <v>15</v>
      </c>
      <c r="G3221" s="95" t="str">
        <f>VLOOKUP(Revisión_Avance_Periodo!$A3221,BD_Seguimiento_OAP_2019!$A$2:$G$294,7,FALSE)</f>
        <v>PAI</v>
      </c>
      <c r="H3221" s="95" t="str">
        <f>VLOOKUP(Revisión_Avance_Periodo!$A3221,BD_Seguimiento_OAP_2019!$A$2:$J$294,10,FALSE)</f>
        <v>PAI_11 - Condiciones institucionales idóneas para la promoción de la participación ciudadana</v>
      </c>
      <c r="I3221" s="95" t="s">
        <v>2034</v>
      </c>
      <c r="J3221" s="95" t="str">
        <f>VLOOKUP(Revisión_Avance_Periodo!$I3221,BD_Seguimiento_OAP_2019!$L:$M,2,FALSE)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1" s="119" t="s">
        <v>49</v>
      </c>
      <c r="L3221" s="172">
        <v>4.4642857142857152E-4</v>
      </c>
      <c r="M3221" s="182" t="s">
        <v>107</v>
      </c>
      <c r="N3221" s="174">
        <f>INDEX(BD_Seguimiento_OAP_2019!$AH$3:$AS$294,MATCH(Revisión_Avance_Periodo!$I3221,BD_Seguimiento_OAP_2019!$L$3:$L$294,0),MATCH(Revisión_Avance_Periodo!$M3221,BD_Seguimiento_OAP_2019!$AH$2:$AS$2,0))</f>
        <v>0.1</v>
      </c>
      <c r="O3221" s="174">
        <f>INDEX(BD_Seguimiento_OAP_2019!$AV$3:$BG$294,MATCH(Revisión_Avance_Periodo!$I3221,BD_Seguimiento_OAP_2019!$L$3:$L$294,0),MATCH(Revisión_Avance_Periodo!$M3221,BD_Seguimiento_OAP_2019!$AV$2:$BG$2,0))</f>
        <v>0.1</v>
      </c>
      <c r="P3221" s="188">
        <f t="shared" si="624"/>
        <v>1</v>
      </c>
      <c r="Q3221" s="182" t="str">
        <f>VLOOKUP(P3221,Tabla_Indicador_Gestion4[#All],3,TRUE)</f>
        <v>Culminada</v>
      </c>
      <c r="R3221" s="215">
        <f>SUBTOTAL(9,$N$3218:$N3221)</f>
        <v>0.2</v>
      </c>
      <c r="S3221" s="231">
        <f>SUBTOTAL(9,$O$3218:$O3221)</f>
        <v>0.2</v>
      </c>
      <c r="T3221" s="231">
        <f>IFERROR(+Revisión_Avance_Periodo!$S3221/Revisión_Avance_Periodo!$R3221,0)</f>
        <v>1</v>
      </c>
      <c r="U3221" s="184"/>
      <c r="V3221" s="185"/>
      <c r="W3221" s="183"/>
      <c r="X3221" s="183"/>
      <c r="Y3221" s="183"/>
      <c r="Z3221" s="186"/>
      <c r="AA3221" s="187"/>
    </row>
    <row r="3222" spans="1:27" x14ac:dyDescent="0.25">
      <c r="A3222" s="88">
        <v>271</v>
      </c>
      <c r="B3222" s="91" t="str">
        <f>CONCATENATE(Revisión_Avance_Periodo!$C3222,";",Revisión_Avance_Periodo!$E3222,";",Revisión_Avance_Periodo!$I3222)</f>
        <v>OE1;PR_10;ACT_228</v>
      </c>
      <c r="C3222" s="170" t="s">
        <v>9</v>
      </c>
      <c r="D3222" s="171" t="str">
        <f>VLOOKUP(Revisión_Avance_Periodo!$C3222,Componentes_BD!$F$1:$G$5,2,FALSE)</f>
        <v>Fortalecer la Vigilancia.</v>
      </c>
      <c r="E3222" s="106" t="s">
        <v>12</v>
      </c>
      <c r="F3222" s="89">
        <v>15</v>
      </c>
      <c r="G3222" s="89" t="str">
        <f>VLOOKUP(Revisión_Avance_Periodo!$A3222,BD_Seguimiento_OAP_2019!$A$2:$G$294,7,FALSE)</f>
        <v>PAI</v>
      </c>
      <c r="H3222" s="89" t="str">
        <f>VLOOKUP(Revisión_Avance_Periodo!$A3222,BD_Seguimiento_OAP_2019!$A$2:$J$294,10,FALSE)</f>
        <v>PAI_11 - Condiciones institucionales idóneas para la promoción de la participación ciudadana</v>
      </c>
      <c r="I3222" s="89" t="s">
        <v>2034</v>
      </c>
      <c r="J3222" s="89" t="str">
        <f>VLOOKUP(Revisión_Avance_Periodo!$I3222,BD_Seguimiento_OAP_2019!$L:$M,2,FALSE)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2" s="106" t="s">
        <v>49</v>
      </c>
      <c r="L3222" s="172">
        <v>4.4642857142857152E-4</v>
      </c>
      <c r="M3222" s="173" t="s">
        <v>108</v>
      </c>
      <c r="N3222" s="174">
        <f>INDEX(BD_Seguimiento_OAP_2019!$AH$3:$AS$294,MATCH(Revisión_Avance_Periodo!$I3222,BD_Seguimiento_OAP_2019!$L$3:$L$294,0),MATCH(Revisión_Avance_Periodo!$M3222,BD_Seguimiento_OAP_2019!$AH$2:$AS$2,0))</f>
        <v>0.1</v>
      </c>
      <c r="O3222" s="174">
        <f>INDEX(BD_Seguimiento_OAP_2019!$AV$3:$BG$294,MATCH(Revisión_Avance_Periodo!$I3222,BD_Seguimiento_OAP_2019!$L$3:$L$294,0),MATCH(Revisión_Avance_Periodo!$M3222,BD_Seguimiento_OAP_2019!$AV$2:$BG$2,0))</f>
        <v>0.1</v>
      </c>
      <c r="P3222" s="189">
        <f t="shared" si="624"/>
        <v>1</v>
      </c>
      <c r="Q3222" s="173" t="str">
        <f>VLOOKUP(P3222,Tabla_Indicador_Gestion4[#All],3,TRUE)</f>
        <v>Culminada</v>
      </c>
      <c r="R3222" s="215">
        <f>SUBTOTAL(9,$N$3218:$N3222)</f>
        <v>0.30000000000000004</v>
      </c>
      <c r="S3222" s="231">
        <f>SUBTOTAL(9,$O$3218:$O3222)</f>
        <v>0.30000000000000004</v>
      </c>
      <c r="T3222" s="231">
        <f>IFERROR(+Revisión_Avance_Periodo!$S3222/Revisión_Avance_Periodo!$R3222,0)</f>
        <v>1</v>
      </c>
      <c r="U3222" s="184"/>
      <c r="V3222" s="185"/>
      <c r="W3222" s="183"/>
      <c r="X3222" s="183"/>
      <c r="Y3222" s="183"/>
      <c r="Z3222" s="186"/>
      <c r="AA3222" s="187"/>
    </row>
    <row r="3223" spans="1:27" x14ac:dyDescent="0.25">
      <c r="A3223" s="94">
        <v>271</v>
      </c>
      <c r="B3223" s="96" t="str">
        <f>CONCATENATE(Revisión_Avance_Periodo!$C3223,";",Revisión_Avance_Periodo!$E3223,";",Revisión_Avance_Periodo!$I3223)</f>
        <v>OE1;PR_10;ACT_228</v>
      </c>
      <c r="C3223" s="180" t="s">
        <v>9</v>
      </c>
      <c r="D3223" s="181" t="str">
        <f>VLOOKUP(Revisión_Avance_Periodo!$C3223,Componentes_BD!$F$1:$G$5,2,FALSE)</f>
        <v>Fortalecer la Vigilancia.</v>
      </c>
      <c r="E3223" s="119" t="s">
        <v>12</v>
      </c>
      <c r="F3223" s="95">
        <v>15</v>
      </c>
      <c r="G3223" s="95" t="str">
        <f>VLOOKUP(Revisión_Avance_Periodo!$A3223,BD_Seguimiento_OAP_2019!$A$2:$G$294,7,FALSE)</f>
        <v>PAI</v>
      </c>
      <c r="H3223" s="95" t="str">
        <f>VLOOKUP(Revisión_Avance_Periodo!$A3223,BD_Seguimiento_OAP_2019!$A$2:$J$294,10,FALSE)</f>
        <v>PAI_11 - Condiciones institucionales idóneas para la promoción de la participación ciudadana</v>
      </c>
      <c r="I3223" s="95" t="s">
        <v>2034</v>
      </c>
      <c r="J3223" s="95" t="str">
        <f>VLOOKUP(Revisión_Avance_Periodo!$I3223,BD_Seguimiento_OAP_2019!$L:$M,2,FALSE)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3" s="119" t="s">
        <v>49</v>
      </c>
      <c r="L3223" s="172">
        <v>4.4642857142857152E-4</v>
      </c>
      <c r="M3223" s="182" t="s">
        <v>109</v>
      </c>
      <c r="N3223" s="174">
        <f>INDEX(BD_Seguimiento_OAP_2019!$AH$3:$AS$294,MATCH(Revisión_Avance_Periodo!$I3223,BD_Seguimiento_OAP_2019!$L$3:$L$294,0),MATCH(Revisión_Avance_Periodo!$M3223,BD_Seguimiento_OAP_2019!$AH$2:$AS$2,0))</f>
        <v>0.1</v>
      </c>
      <c r="O3223" s="174">
        <f>INDEX(BD_Seguimiento_OAP_2019!$AV$3:$BG$294,MATCH(Revisión_Avance_Periodo!$I3223,BD_Seguimiento_OAP_2019!$L$3:$L$294,0),MATCH(Revisión_Avance_Periodo!$M3223,BD_Seguimiento_OAP_2019!$AV$2:$BG$2,0))</f>
        <v>0.1</v>
      </c>
      <c r="P3223" s="188">
        <f t="shared" si="624"/>
        <v>1</v>
      </c>
      <c r="Q3223" s="182" t="str">
        <f>VLOOKUP(P3223,Tabla_Indicador_Gestion4[#All],3,TRUE)</f>
        <v>Culminada</v>
      </c>
      <c r="R3223" s="215">
        <f>SUBTOTAL(9,$N$3218:$N3223)</f>
        <v>0.4</v>
      </c>
      <c r="S3223" s="231">
        <f>SUBTOTAL(9,$O$3218:$O3223)</f>
        <v>0.4</v>
      </c>
      <c r="T3223" s="231">
        <f>IFERROR(+Revisión_Avance_Periodo!$S3223/Revisión_Avance_Periodo!$R3223,0)</f>
        <v>1</v>
      </c>
      <c r="U3223" s="184"/>
      <c r="V3223" s="185"/>
      <c r="W3223" s="183"/>
      <c r="X3223" s="183"/>
      <c r="Y3223" s="183"/>
      <c r="Z3223" s="186"/>
      <c r="AA3223" s="187"/>
    </row>
    <row r="3224" spans="1:27" x14ac:dyDescent="0.25">
      <c r="A3224" s="88">
        <v>271</v>
      </c>
      <c r="B3224" s="91" t="str">
        <f>CONCATENATE(Revisión_Avance_Periodo!$C3224,";",Revisión_Avance_Periodo!$E3224,";",Revisión_Avance_Periodo!$I3224)</f>
        <v>OE1;PR_10;ACT_228</v>
      </c>
      <c r="C3224" s="170" t="s">
        <v>9</v>
      </c>
      <c r="D3224" s="171" t="str">
        <f>VLOOKUP(Revisión_Avance_Periodo!$C3224,Componentes_BD!$F$1:$G$5,2,FALSE)</f>
        <v>Fortalecer la Vigilancia.</v>
      </c>
      <c r="E3224" s="106" t="s">
        <v>12</v>
      </c>
      <c r="F3224" s="89">
        <v>15</v>
      </c>
      <c r="G3224" s="89" t="str">
        <f>VLOOKUP(Revisión_Avance_Periodo!$A3224,BD_Seguimiento_OAP_2019!$A$2:$G$294,7,FALSE)</f>
        <v>PAI</v>
      </c>
      <c r="H3224" s="89" t="str">
        <f>VLOOKUP(Revisión_Avance_Periodo!$A3224,BD_Seguimiento_OAP_2019!$A$2:$J$294,10,FALSE)</f>
        <v>PAI_11 - Condiciones institucionales idóneas para la promoción de la participación ciudadana</v>
      </c>
      <c r="I3224" s="89" t="s">
        <v>2034</v>
      </c>
      <c r="J3224" s="89" t="str">
        <f>VLOOKUP(Revisión_Avance_Periodo!$I3224,BD_Seguimiento_OAP_2019!$L:$M,2,FALSE)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4" s="106" t="s">
        <v>49</v>
      </c>
      <c r="L3224" s="172">
        <v>4.4642857142857152E-4</v>
      </c>
      <c r="M3224" s="173" t="s">
        <v>110</v>
      </c>
      <c r="N3224" s="174">
        <f>INDEX(BD_Seguimiento_OAP_2019!$AH$3:$AS$294,MATCH(Revisión_Avance_Periodo!$I3224,BD_Seguimiento_OAP_2019!$L$3:$L$294,0),MATCH(Revisión_Avance_Periodo!$M3224,BD_Seguimiento_OAP_2019!$AH$2:$AS$2,0))</f>
        <v>0.1</v>
      </c>
      <c r="O3224" s="174">
        <f>INDEX(BD_Seguimiento_OAP_2019!$AV$3:$BG$294,MATCH(Revisión_Avance_Periodo!$I3224,BD_Seguimiento_OAP_2019!$L$3:$L$294,0),MATCH(Revisión_Avance_Periodo!$M3224,BD_Seguimiento_OAP_2019!$AV$2:$BG$2,0))</f>
        <v>0</v>
      </c>
      <c r="P3224" s="189">
        <f t="shared" si="624"/>
        <v>0</v>
      </c>
      <c r="Q3224" s="173" t="str">
        <f>VLOOKUP(P3224,Tabla_Indicador_Gestion4[#All],3,TRUE)</f>
        <v>Por Ejecutar</v>
      </c>
      <c r="R3224" s="215">
        <f>SUBTOTAL(9,$N$3218:$N3224)</f>
        <v>0.5</v>
      </c>
      <c r="S3224" s="231">
        <f>SUBTOTAL(9,$O$3218:$O3224)</f>
        <v>0.4</v>
      </c>
      <c r="T3224" s="231">
        <f>IFERROR(+Revisión_Avance_Periodo!$S3224/Revisión_Avance_Periodo!$R3224,0)</f>
        <v>0.8</v>
      </c>
      <c r="U3224" s="184"/>
      <c r="V3224" s="185"/>
      <c r="W3224" s="183"/>
      <c r="X3224" s="183"/>
      <c r="Y3224" s="183"/>
      <c r="Z3224" s="186"/>
      <c r="AA3224" s="187"/>
    </row>
    <row r="3225" spans="1:27" x14ac:dyDescent="0.25">
      <c r="A3225" s="94">
        <v>271</v>
      </c>
      <c r="B3225" s="96" t="str">
        <f>CONCATENATE(Revisión_Avance_Periodo!$C3225,";",Revisión_Avance_Periodo!$E3225,";",Revisión_Avance_Periodo!$I3225)</f>
        <v>OE1;PR_10;ACT_228</v>
      </c>
      <c r="C3225" s="180" t="s">
        <v>9</v>
      </c>
      <c r="D3225" s="181" t="str">
        <f>VLOOKUP(Revisión_Avance_Periodo!$C3225,Componentes_BD!$F$1:$G$5,2,FALSE)</f>
        <v>Fortalecer la Vigilancia.</v>
      </c>
      <c r="E3225" s="119" t="s">
        <v>12</v>
      </c>
      <c r="F3225" s="95">
        <v>15</v>
      </c>
      <c r="G3225" s="95" t="str">
        <f>VLOOKUP(Revisión_Avance_Periodo!$A3225,BD_Seguimiento_OAP_2019!$A$2:$G$294,7,FALSE)</f>
        <v>PAI</v>
      </c>
      <c r="H3225" s="95" t="str">
        <f>VLOOKUP(Revisión_Avance_Periodo!$A3225,BD_Seguimiento_OAP_2019!$A$2:$J$294,10,FALSE)</f>
        <v>PAI_11 - Condiciones institucionales idóneas para la promoción de la participación ciudadana</v>
      </c>
      <c r="I3225" s="95" t="s">
        <v>2034</v>
      </c>
      <c r="J3225" s="95" t="str">
        <f>VLOOKUP(Revisión_Avance_Periodo!$I3225,BD_Seguimiento_OAP_2019!$L:$M,2,FALSE)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5" s="119" t="s">
        <v>49</v>
      </c>
      <c r="L3225" s="172">
        <v>4.4642857142857152E-4</v>
      </c>
      <c r="M3225" s="182" t="s">
        <v>111</v>
      </c>
      <c r="N3225" s="174">
        <f>INDEX(BD_Seguimiento_OAP_2019!$AH$3:$AS$294,MATCH(Revisión_Avance_Periodo!$I3225,BD_Seguimiento_OAP_2019!$L$3:$L$294,0),MATCH(Revisión_Avance_Periodo!$M3225,BD_Seguimiento_OAP_2019!$AH$2:$AS$2,0))</f>
        <v>0.1</v>
      </c>
      <c r="O3225" s="174">
        <f>INDEX(BD_Seguimiento_OAP_2019!$AV$3:$BG$294,MATCH(Revisión_Avance_Periodo!$I3225,BD_Seguimiento_OAP_2019!$L$3:$L$294,0),MATCH(Revisión_Avance_Periodo!$M3225,BD_Seguimiento_OAP_2019!$AV$2:$BG$2,0))</f>
        <v>0</v>
      </c>
      <c r="P3225" s="188">
        <f t="shared" si="624"/>
        <v>0</v>
      </c>
      <c r="Q3225" s="182" t="str">
        <f>VLOOKUP(P3225,Tabla_Indicador_Gestion4[#All],3,TRUE)</f>
        <v>Por Ejecutar</v>
      </c>
      <c r="R3225" s="215">
        <f>SUBTOTAL(9,$N$3218:$N3225)</f>
        <v>0.6</v>
      </c>
      <c r="S3225" s="231">
        <f>SUBTOTAL(9,$O$3218:$O3225)</f>
        <v>0.4</v>
      </c>
      <c r="T3225" s="231">
        <f>IFERROR(+Revisión_Avance_Periodo!$S3225/Revisión_Avance_Periodo!$R3225,0)</f>
        <v>0.66666666666666674</v>
      </c>
      <c r="U3225" s="184"/>
      <c r="V3225" s="185"/>
      <c r="W3225" s="183"/>
      <c r="X3225" s="183"/>
      <c r="Y3225" s="183"/>
      <c r="Z3225" s="186"/>
      <c r="AA3225" s="187"/>
    </row>
    <row r="3226" spans="1:27" x14ac:dyDescent="0.25">
      <c r="A3226" s="88">
        <v>271</v>
      </c>
      <c r="B3226" s="91" t="str">
        <f>CONCATENATE(Revisión_Avance_Periodo!$C3226,";",Revisión_Avance_Periodo!$E3226,";",Revisión_Avance_Periodo!$I3226)</f>
        <v>OE1;PR_10;ACT_228</v>
      </c>
      <c r="C3226" s="170" t="s">
        <v>9</v>
      </c>
      <c r="D3226" s="171" t="str">
        <f>VLOOKUP(Revisión_Avance_Periodo!$C3226,Componentes_BD!$F$1:$G$5,2,FALSE)</f>
        <v>Fortalecer la Vigilancia.</v>
      </c>
      <c r="E3226" s="106" t="s">
        <v>12</v>
      </c>
      <c r="F3226" s="89">
        <v>15</v>
      </c>
      <c r="G3226" s="89" t="str">
        <f>VLOOKUP(Revisión_Avance_Periodo!$A3226,BD_Seguimiento_OAP_2019!$A$2:$G$294,7,FALSE)</f>
        <v>PAI</v>
      </c>
      <c r="H3226" s="89" t="str">
        <f>VLOOKUP(Revisión_Avance_Periodo!$A3226,BD_Seguimiento_OAP_2019!$A$2:$J$294,10,FALSE)</f>
        <v>PAI_11 - Condiciones institucionales idóneas para la promoción de la participación ciudadana</v>
      </c>
      <c r="I3226" s="89" t="s">
        <v>2034</v>
      </c>
      <c r="J3226" s="89" t="str">
        <f>VLOOKUP(Revisión_Avance_Periodo!$I3226,BD_Seguimiento_OAP_2019!$L:$M,2,FALSE)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6" s="106" t="s">
        <v>49</v>
      </c>
      <c r="L3226" s="172">
        <v>4.4642857142857152E-4</v>
      </c>
      <c r="M3226" s="173" t="s">
        <v>112</v>
      </c>
      <c r="N3226" s="174">
        <f>INDEX(BD_Seguimiento_OAP_2019!$AH$3:$AS$294,MATCH(Revisión_Avance_Periodo!$I3226,BD_Seguimiento_OAP_2019!$L$3:$L$294,0),MATCH(Revisión_Avance_Periodo!$M3226,BD_Seguimiento_OAP_2019!$AH$2:$AS$2,0))</f>
        <v>0.1</v>
      </c>
      <c r="O3226" s="174">
        <f>INDEX(BD_Seguimiento_OAP_2019!$AV$3:$BG$294,MATCH(Revisión_Avance_Periodo!$I3226,BD_Seguimiento_OAP_2019!$L$3:$L$294,0),MATCH(Revisión_Avance_Periodo!$M3226,BD_Seguimiento_OAP_2019!$AV$2:$BG$2,0))</f>
        <v>0</v>
      </c>
      <c r="P3226" s="189">
        <f t="shared" si="624"/>
        <v>0</v>
      </c>
      <c r="Q3226" s="173" t="str">
        <f>VLOOKUP(P3226,Tabla_Indicador_Gestion4[#All],3,TRUE)</f>
        <v>Por Ejecutar</v>
      </c>
      <c r="R3226" s="215">
        <f>SUBTOTAL(9,$N$3218:$N3226)</f>
        <v>0.7</v>
      </c>
      <c r="S3226" s="231">
        <f>SUBTOTAL(9,$O$3218:$O3226)</f>
        <v>0.4</v>
      </c>
      <c r="T3226" s="231">
        <f>IFERROR(+Revisión_Avance_Periodo!$S3226/Revisión_Avance_Periodo!$R3226,0)</f>
        <v>0.57142857142857151</v>
      </c>
      <c r="U3226" s="184"/>
      <c r="V3226" s="185"/>
      <c r="W3226" s="183"/>
      <c r="X3226" s="183"/>
      <c r="Y3226" s="183"/>
      <c r="Z3226" s="186"/>
      <c r="AA3226" s="187"/>
    </row>
    <row r="3227" spans="1:27" x14ac:dyDescent="0.25">
      <c r="A3227" s="94">
        <v>271</v>
      </c>
      <c r="B3227" s="96" t="str">
        <f>CONCATENATE(Revisión_Avance_Periodo!$C3227,";",Revisión_Avance_Periodo!$E3227,";",Revisión_Avance_Periodo!$I3227)</f>
        <v>OE1;PR_10;ACT_228</v>
      </c>
      <c r="C3227" s="180" t="s">
        <v>9</v>
      </c>
      <c r="D3227" s="181" t="str">
        <f>VLOOKUP(Revisión_Avance_Periodo!$C3227,Componentes_BD!$F$1:$G$5,2,FALSE)</f>
        <v>Fortalecer la Vigilancia.</v>
      </c>
      <c r="E3227" s="119" t="s">
        <v>12</v>
      </c>
      <c r="F3227" s="95">
        <v>15</v>
      </c>
      <c r="G3227" s="95" t="str">
        <f>VLOOKUP(Revisión_Avance_Periodo!$A3227,BD_Seguimiento_OAP_2019!$A$2:$G$294,7,FALSE)</f>
        <v>PAI</v>
      </c>
      <c r="H3227" s="95" t="str">
        <f>VLOOKUP(Revisión_Avance_Periodo!$A3227,BD_Seguimiento_OAP_2019!$A$2:$J$294,10,FALSE)</f>
        <v>PAI_11 - Condiciones institucionales idóneas para la promoción de la participación ciudadana</v>
      </c>
      <c r="I3227" s="95" t="s">
        <v>2034</v>
      </c>
      <c r="J3227" s="95" t="str">
        <f>VLOOKUP(Revisión_Avance_Periodo!$I3227,BD_Seguimiento_OAP_2019!$L:$M,2,FALSE)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7" s="119" t="s">
        <v>49</v>
      </c>
      <c r="L3227" s="172">
        <v>4.4642857142857152E-4</v>
      </c>
      <c r="M3227" s="182" t="s">
        <v>113</v>
      </c>
      <c r="N3227" s="174">
        <f>INDEX(BD_Seguimiento_OAP_2019!$AH$3:$AS$294,MATCH(Revisión_Avance_Periodo!$I3227,BD_Seguimiento_OAP_2019!$L$3:$L$294,0),MATCH(Revisión_Avance_Periodo!$M3227,BD_Seguimiento_OAP_2019!$AH$2:$AS$2,0))</f>
        <v>0.1</v>
      </c>
      <c r="O3227" s="174">
        <f>INDEX(BD_Seguimiento_OAP_2019!$AV$3:$BG$294,MATCH(Revisión_Avance_Periodo!$I3227,BD_Seguimiento_OAP_2019!$L$3:$L$294,0),MATCH(Revisión_Avance_Periodo!$M3227,BD_Seguimiento_OAP_2019!$AV$2:$BG$2,0))</f>
        <v>0</v>
      </c>
      <c r="P3227" s="188">
        <f t="shared" si="624"/>
        <v>0</v>
      </c>
      <c r="Q3227" s="182" t="str">
        <f>VLOOKUP(P3227,Tabla_Indicador_Gestion4[#All],3,TRUE)</f>
        <v>Por Ejecutar</v>
      </c>
      <c r="R3227" s="215">
        <f>SUBTOTAL(9,$N$3218:$N3227)</f>
        <v>0.79999999999999993</v>
      </c>
      <c r="S3227" s="231">
        <f>SUBTOTAL(9,$O$3218:$O3227)</f>
        <v>0.4</v>
      </c>
      <c r="T3227" s="231">
        <f>IFERROR(+Revisión_Avance_Periodo!$S3227/Revisión_Avance_Periodo!$R3227,0)</f>
        <v>0.50000000000000011</v>
      </c>
      <c r="U3227" s="184"/>
      <c r="V3227" s="185"/>
      <c r="W3227" s="183"/>
      <c r="X3227" s="183"/>
      <c r="Y3227" s="183"/>
      <c r="Z3227" s="186"/>
      <c r="AA3227" s="187"/>
    </row>
    <row r="3228" spans="1:27" x14ac:dyDescent="0.25">
      <c r="A3228" s="88">
        <v>271</v>
      </c>
      <c r="B3228" s="91" t="str">
        <f>CONCATENATE(Revisión_Avance_Periodo!$C3228,";",Revisión_Avance_Periodo!$E3228,";",Revisión_Avance_Periodo!$I3228)</f>
        <v>OE1;PR_10;ACT_228</v>
      </c>
      <c r="C3228" s="170" t="s">
        <v>9</v>
      </c>
      <c r="D3228" s="171" t="str">
        <f>VLOOKUP(Revisión_Avance_Periodo!$C3228,Componentes_BD!$F$1:$G$5,2,FALSE)</f>
        <v>Fortalecer la Vigilancia.</v>
      </c>
      <c r="E3228" s="106" t="s">
        <v>12</v>
      </c>
      <c r="F3228" s="89">
        <v>15</v>
      </c>
      <c r="G3228" s="89" t="str">
        <f>VLOOKUP(Revisión_Avance_Periodo!$A3228,BD_Seguimiento_OAP_2019!$A$2:$G$294,7,FALSE)</f>
        <v>PAI</v>
      </c>
      <c r="H3228" s="89" t="str">
        <f>VLOOKUP(Revisión_Avance_Periodo!$A3228,BD_Seguimiento_OAP_2019!$A$2:$J$294,10,FALSE)</f>
        <v>PAI_11 - Condiciones institucionales idóneas para la promoción de la participación ciudadana</v>
      </c>
      <c r="I3228" s="89" t="s">
        <v>2034</v>
      </c>
      <c r="J3228" s="89" t="str">
        <f>VLOOKUP(Revisión_Avance_Periodo!$I3228,BD_Seguimiento_OAP_2019!$L:$M,2,FALSE)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8" s="106" t="s">
        <v>49</v>
      </c>
      <c r="L3228" s="172">
        <v>4.4642857142857152E-4</v>
      </c>
      <c r="M3228" s="173" t="s">
        <v>114</v>
      </c>
      <c r="N3228" s="174">
        <f>INDEX(BD_Seguimiento_OAP_2019!$AH$3:$AS$294,MATCH(Revisión_Avance_Periodo!$I3228,BD_Seguimiento_OAP_2019!$L$3:$L$294,0),MATCH(Revisión_Avance_Periodo!$M3228,BD_Seguimiento_OAP_2019!$AH$2:$AS$2,0))</f>
        <v>0.1</v>
      </c>
      <c r="O3228" s="174">
        <f>INDEX(BD_Seguimiento_OAP_2019!$AV$3:$BG$294,MATCH(Revisión_Avance_Periodo!$I3228,BD_Seguimiento_OAP_2019!$L$3:$L$294,0),MATCH(Revisión_Avance_Periodo!$M3228,BD_Seguimiento_OAP_2019!$AV$2:$BG$2,0))</f>
        <v>0</v>
      </c>
      <c r="P3228" s="189">
        <f t="shared" si="624"/>
        <v>0</v>
      </c>
      <c r="Q3228" s="173" t="str">
        <f>VLOOKUP(P3228,Tabla_Indicador_Gestion4[#All],3,TRUE)</f>
        <v>Por Ejecutar</v>
      </c>
      <c r="R3228" s="215">
        <f>SUBTOTAL(9,$N$3218:$N3228)</f>
        <v>0.89999999999999991</v>
      </c>
      <c r="S3228" s="231">
        <f>SUBTOTAL(9,$O$3218:$O3228)</f>
        <v>0.4</v>
      </c>
      <c r="T3228" s="231">
        <f>IFERROR(+Revisión_Avance_Periodo!$S3228/Revisión_Avance_Periodo!$R3228,0)</f>
        <v>0.44444444444444453</v>
      </c>
      <c r="U3228" s="184"/>
      <c r="V3228" s="185"/>
      <c r="W3228" s="183"/>
      <c r="X3228" s="183"/>
      <c r="Y3228" s="183"/>
      <c r="Z3228" s="186"/>
      <c r="AA3228" s="187"/>
    </row>
    <row r="3229" spans="1:27" ht="15.75" thickBot="1" x14ac:dyDescent="0.3">
      <c r="A3229" s="94">
        <v>271</v>
      </c>
      <c r="B3229" s="96" t="str">
        <f>CONCATENATE(Revisión_Avance_Periodo!$C3229,";",Revisión_Avance_Periodo!$E3229,";",Revisión_Avance_Periodo!$I3229)</f>
        <v>OE1;PR_10;ACT_228</v>
      </c>
      <c r="C3229" s="180" t="s">
        <v>9</v>
      </c>
      <c r="D3229" s="181" t="str">
        <f>VLOOKUP(Revisión_Avance_Periodo!$C3229,Componentes_BD!$F$1:$G$5,2,FALSE)</f>
        <v>Fortalecer la Vigilancia.</v>
      </c>
      <c r="E3229" s="119" t="s">
        <v>12</v>
      </c>
      <c r="F3229" s="95">
        <v>15</v>
      </c>
      <c r="G3229" s="95" t="str">
        <f>VLOOKUP(Revisión_Avance_Periodo!$A3229,BD_Seguimiento_OAP_2019!$A$2:$G$294,7,FALSE)</f>
        <v>PAI</v>
      </c>
      <c r="H3229" s="95" t="str">
        <f>VLOOKUP(Revisión_Avance_Periodo!$A3229,BD_Seguimiento_OAP_2019!$A$2:$J$294,10,FALSE)</f>
        <v>PAI_11 - Condiciones institucionales idóneas para la promoción de la participación ciudadana</v>
      </c>
      <c r="I3229" s="95" t="s">
        <v>2034</v>
      </c>
      <c r="J3229" s="95" t="str">
        <f>VLOOKUP(Revisión_Avance_Periodo!$I3229,BD_Seguimiento_OAP_2019!$L:$M,2,FALSE)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29" s="119" t="s">
        <v>49</v>
      </c>
      <c r="L3229" s="172">
        <v>4.4642857142857152E-4</v>
      </c>
      <c r="M3229" s="182" t="s">
        <v>115</v>
      </c>
      <c r="N3229" s="174">
        <f>INDEX(BD_Seguimiento_OAP_2019!$AH$3:$AS$294,MATCH(Revisión_Avance_Periodo!$I3229,BD_Seguimiento_OAP_2019!$L$3:$L$294,0),MATCH(Revisión_Avance_Periodo!$M3229,BD_Seguimiento_OAP_2019!$AH$2:$AS$2,0))</f>
        <v>0.1</v>
      </c>
      <c r="O3229" s="174">
        <f>INDEX(BD_Seguimiento_OAP_2019!$AV$3:$BG$294,MATCH(Revisión_Avance_Periodo!$I3229,BD_Seguimiento_OAP_2019!$L$3:$L$294,0),MATCH(Revisión_Avance_Periodo!$M3229,BD_Seguimiento_OAP_2019!$AV$2:$BG$2,0))</f>
        <v>0</v>
      </c>
      <c r="P3229" s="188">
        <f t="shared" si="624"/>
        <v>0</v>
      </c>
      <c r="Q3229" s="182" t="str">
        <f>VLOOKUP(P3229,Tabla_Indicador_Gestion4[#All],3,TRUE)</f>
        <v>Por Ejecutar</v>
      </c>
      <c r="R3229" s="215">
        <f>SUBTOTAL(9,$N$3218:$N3229)</f>
        <v>0.99999999999999989</v>
      </c>
      <c r="S3229" s="231">
        <f>SUBTOTAL(9,$O$3218:$O3229)</f>
        <v>0.4</v>
      </c>
      <c r="T3229" s="231">
        <f>IFERROR(+Revisión_Avance_Periodo!$S3229/Revisión_Avance_Periodo!$R3229,0)</f>
        <v>0.40000000000000008</v>
      </c>
      <c r="U3229" s="184"/>
      <c r="V3229" s="185"/>
      <c r="W3229" s="183"/>
      <c r="X3229" s="183"/>
      <c r="Y3229" s="183"/>
      <c r="Z3229" s="186"/>
      <c r="AA3229" s="187"/>
    </row>
    <row r="3230" spans="1:27" x14ac:dyDescent="0.25">
      <c r="A3230" s="88">
        <v>272</v>
      </c>
      <c r="B3230" s="91" t="str">
        <f>CONCATENATE(Revisión_Avance_Periodo!$C3230,";",Revisión_Avance_Periodo!$E3230,";",Revisión_Avance_Periodo!$I3230)</f>
        <v>OE1;PR_10;ACT_252</v>
      </c>
      <c r="C3230" s="170" t="s">
        <v>9</v>
      </c>
      <c r="D3230" s="171" t="str">
        <f>VLOOKUP(Revisión_Avance_Periodo!$C3230,Componentes_BD!$F$1:$G$5,2,FALSE)</f>
        <v>Fortalecer la Vigilancia.</v>
      </c>
      <c r="E3230" s="106" t="s">
        <v>12</v>
      </c>
      <c r="F3230" s="89">
        <v>15</v>
      </c>
      <c r="G3230" s="89" t="str">
        <f>VLOOKUP(Revisión_Avance_Periodo!$A3230,BD_Seguimiento_OAP_2019!$A$2:$G$294,7,FALSE)</f>
        <v>PAI</v>
      </c>
      <c r="H3230" s="89" t="str">
        <f>VLOOKUP(Revisión_Avance_Periodo!$A3230,BD_Seguimiento_OAP_2019!$A$2:$J$294,10,FALSE)</f>
        <v>PAI_11 - Condiciones institucionales idóneas para la promoción de la participación ciudadana</v>
      </c>
      <c r="I3230" s="89" t="s">
        <v>2045</v>
      </c>
      <c r="J3230" s="89" t="str">
        <f>VLOOKUP(Revisión_Avance_Periodo!$I3230,BD_Seguimiento_OAP_2019!$L:$M,2,FALSE)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0" s="106" t="s">
        <v>45</v>
      </c>
      <c r="L3230" s="172">
        <v>4.4642857142857152E-4</v>
      </c>
      <c r="M3230" s="173" t="s">
        <v>104</v>
      </c>
      <c r="N3230" s="190">
        <f>INDEX(BD_Seguimiento_OAP_2019!$AH$3:$AS$294,MATCH(Revisión_Avance_Periodo!$I3230,BD_Seguimiento_OAP_2019!$L$3:$L$294,0),MATCH(Revisión_Avance_Periodo!$M3230,BD_Seguimiento_OAP_2019!$AH$2:$AS$2,0))</f>
        <v>0</v>
      </c>
      <c r="O3230" s="190">
        <f>INDEX(BD_Seguimiento_OAP_2019!$AV$3:$BG$294,MATCH(Revisión_Avance_Periodo!$I3230,BD_Seguimiento_OAP_2019!$L$3:$L$294,0),MATCH(Revisión_Avance_Periodo!$M3230,BD_Seguimiento_OAP_2019!$AV$2:$BG$2,0))</f>
        <v>0</v>
      </c>
      <c r="P3230" s="175">
        <f t="shared" ref="P3230:P3231" si="627">IFERROR((O3230/N3230),0)</f>
        <v>0</v>
      </c>
      <c r="Q3230" s="173" t="str">
        <f>VLOOKUP(P3230,Tabla_Indicador_Gestion4[#All],3,TRUE)</f>
        <v>Por Ejecutar</v>
      </c>
      <c r="R3230" s="232">
        <f>SUBTOTAL(9,$N$3230:$N3230)</f>
        <v>0</v>
      </c>
      <c r="S3230" s="233">
        <f>SUBTOTAL(9,$O$3230:$O3230)</f>
        <v>0</v>
      </c>
      <c r="T3230" s="234">
        <f>IFERROR(+Revisión_Avance_Periodo!$S3230/Revisión_Avance_Periodo!$R3230,0)</f>
        <v>0</v>
      </c>
      <c r="U3230" s="191">
        <f>SUBTOTAL(9,N3230:N3241)</f>
        <v>2</v>
      </c>
      <c r="V3230" s="192">
        <f>SUBTOTAL(9,O3230:O3241)</f>
        <v>2</v>
      </c>
      <c r="W3230" s="176">
        <f t="shared" ref="W3230" si="628">+V3230/U3230</f>
        <v>1</v>
      </c>
      <c r="X3230" s="176"/>
      <c r="Y3230" s="176">
        <f>100%-Revisión_Avance_Periodo!$W3230</f>
        <v>0</v>
      </c>
      <c r="Z3230" s="178" t="str">
        <f>VLOOKUP(W3230,Tabla_Indicador_Gestion4[],3,TRUE)</f>
        <v>Culminada</v>
      </c>
      <c r="AA3230" s="179">
        <f>Revisión_Avance_Periodo!$W3230*Revisión_Avance_Periodo!$L3230</f>
        <v>4.4642857142857152E-4</v>
      </c>
    </row>
    <row r="3231" spans="1:27" x14ac:dyDescent="0.25">
      <c r="A3231" s="94">
        <v>272</v>
      </c>
      <c r="B3231" s="96" t="str">
        <f>CONCATENATE(Revisión_Avance_Periodo!$C3231,";",Revisión_Avance_Periodo!$E3231,";",Revisión_Avance_Periodo!$I3231)</f>
        <v>OE1;PR_10;ACT_252</v>
      </c>
      <c r="C3231" s="180" t="s">
        <v>9</v>
      </c>
      <c r="D3231" s="181" t="str">
        <f>VLOOKUP(Revisión_Avance_Periodo!$C3231,Componentes_BD!$F$1:$G$5,2,FALSE)</f>
        <v>Fortalecer la Vigilancia.</v>
      </c>
      <c r="E3231" s="119" t="s">
        <v>12</v>
      </c>
      <c r="F3231" s="95">
        <v>15</v>
      </c>
      <c r="G3231" s="95" t="str">
        <f>VLOOKUP(Revisión_Avance_Periodo!$A3231,BD_Seguimiento_OAP_2019!$A$2:$G$294,7,FALSE)</f>
        <v>PAI</v>
      </c>
      <c r="H3231" s="95" t="str">
        <f>VLOOKUP(Revisión_Avance_Periodo!$A3231,BD_Seguimiento_OAP_2019!$A$2:$J$294,10,FALSE)</f>
        <v>PAI_11 - Condiciones institucionales idóneas para la promoción de la participación ciudadana</v>
      </c>
      <c r="I3231" s="95" t="s">
        <v>2045</v>
      </c>
      <c r="J3231" s="95" t="str">
        <f>VLOOKUP(Revisión_Avance_Periodo!$I3231,BD_Seguimiento_OAP_2019!$L:$M,2,FALSE)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1" s="119" t="s">
        <v>45</v>
      </c>
      <c r="L3231" s="172">
        <v>4.4642857142857152E-4</v>
      </c>
      <c r="M3231" s="182" t="s">
        <v>105</v>
      </c>
      <c r="N3231" s="190">
        <f>INDEX(BD_Seguimiento_OAP_2019!$AH$3:$AS$294,MATCH(Revisión_Avance_Periodo!$I3231,BD_Seguimiento_OAP_2019!$L$3:$L$294,0),MATCH(Revisión_Avance_Periodo!$M3231,BD_Seguimiento_OAP_2019!$AH$2:$AS$2,0))</f>
        <v>0</v>
      </c>
      <c r="O3231" s="190">
        <f>INDEX(BD_Seguimiento_OAP_2019!$AV$3:$BG$294,MATCH(Revisión_Avance_Periodo!$I3231,BD_Seguimiento_OAP_2019!$L$3:$L$294,0),MATCH(Revisión_Avance_Periodo!$M3231,BD_Seguimiento_OAP_2019!$AV$2:$BG$2,0))</f>
        <v>0</v>
      </c>
      <c r="P3231" s="175">
        <f t="shared" si="627"/>
        <v>0</v>
      </c>
      <c r="Q3231" s="182" t="str">
        <f>VLOOKUP(P3231,Tabla_Indicador_Gestion4[#All],3,TRUE)</f>
        <v>Por Ejecutar</v>
      </c>
      <c r="R3231" s="229">
        <f>SUBTOTAL(9,$N$3230:$N3231)</f>
        <v>0</v>
      </c>
      <c r="S3231" s="230">
        <f>SUBTOTAL(9,$O$3230:$O3231)</f>
        <v>0</v>
      </c>
      <c r="T3231" s="231">
        <f>IFERROR(+Revisión_Avance_Periodo!$S3231/Revisión_Avance_Periodo!$R3231,0)</f>
        <v>0</v>
      </c>
      <c r="U3231" s="184"/>
      <c r="V3231" s="185"/>
      <c r="W3231" s="183"/>
      <c r="X3231" s="183"/>
      <c r="Y3231" s="183"/>
      <c r="Z3231" s="186"/>
      <c r="AA3231" s="187"/>
    </row>
    <row r="3232" spans="1:27" x14ac:dyDescent="0.25">
      <c r="A3232" s="88">
        <v>272</v>
      </c>
      <c r="B3232" s="91" t="str">
        <f>CONCATENATE(Revisión_Avance_Periodo!$C3232,";",Revisión_Avance_Periodo!$E3232,";",Revisión_Avance_Periodo!$I3232)</f>
        <v>OE1;PR_10;ACT_252</v>
      </c>
      <c r="C3232" s="170" t="s">
        <v>9</v>
      </c>
      <c r="D3232" s="171" t="str">
        <f>VLOOKUP(Revisión_Avance_Periodo!$C3232,Componentes_BD!$F$1:$G$5,2,FALSE)</f>
        <v>Fortalecer la Vigilancia.</v>
      </c>
      <c r="E3232" s="106" t="s">
        <v>12</v>
      </c>
      <c r="F3232" s="89">
        <v>15</v>
      </c>
      <c r="G3232" s="89" t="str">
        <f>VLOOKUP(Revisión_Avance_Periodo!$A3232,BD_Seguimiento_OAP_2019!$A$2:$G$294,7,FALSE)</f>
        <v>PAI</v>
      </c>
      <c r="H3232" s="89" t="str">
        <f>VLOOKUP(Revisión_Avance_Periodo!$A3232,BD_Seguimiento_OAP_2019!$A$2:$J$294,10,FALSE)</f>
        <v>PAI_11 - Condiciones institucionales idóneas para la promoción de la participación ciudadana</v>
      </c>
      <c r="I3232" s="89" t="s">
        <v>2045</v>
      </c>
      <c r="J3232" s="89" t="str">
        <f>VLOOKUP(Revisión_Avance_Periodo!$I3232,BD_Seguimiento_OAP_2019!$L:$M,2,FALSE)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2" s="106" t="s">
        <v>45</v>
      </c>
      <c r="L3232" s="172">
        <v>4.4642857142857152E-4</v>
      </c>
      <c r="M3232" s="173" t="s">
        <v>106</v>
      </c>
      <c r="N3232" s="190">
        <f>INDEX(BD_Seguimiento_OAP_2019!$AH$3:$AS$294,MATCH(Revisión_Avance_Periodo!$I3232,BD_Seguimiento_OAP_2019!$L$3:$L$294,0),MATCH(Revisión_Avance_Periodo!$M3232,BD_Seguimiento_OAP_2019!$AH$2:$AS$2,0))</f>
        <v>1</v>
      </c>
      <c r="O3232" s="190">
        <f>INDEX(BD_Seguimiento_OAP_2019!$AV$3:$BG$294,MATCH(Revisión_Avance_Periodo!$I3232,BD_Seguimiento_OAP_2019!$L$3:$L$294,0),MATCH(Revisión_Avance_Periodo!$M3232,BD_Seguimiento_OAP_2019!$AV$2:$BG$2,0))</f>
        <v>1</v>
      </c>
      <c r="P3232" s="189">
        <f t="shared" si="624"/>
        <v>1</v>
      </c>
      <c r="Q3232" s="173" t="str">
        <f>VLOOKUP(P3232,Tabla_Indicador_Gestion4[#All],3,TRUE)</f>
        <v>Culminada</v>
      </c>
      <c r="R3232" s="229">
        <f>SUBTOTAL(9,$N$3230:$N3232)</f>
        <v>1</v>
      </c>
      <c r="S3232" s="230">
        <f>SUBTOTAL(9,$O$3230:$O3232)</f>
        <v>1</v>
      </c>
      <c r="T3232" s="231">
        <f>IFERROR(+Revisión_Avance_Periodo!$S3232/Revisión_Avance_Periodo!$R3232,0)</f>
        <v>1</v>
      </c>
      <c r="U3232" s="184"/>
      <c r="V3232" s="185"/>
      <c r="W3232" s="183"/>
      <c r="X3232" s="183"/>
      <c r="Y3232" s="183"/>
      <c r="Z3232" s="186"/>
      <c r="AA3232" s="187"/>
    </row>
    <row r="3233" spans="1:27" x14ac:dyDescent="0.25">
      <c r="A3233" s="94">
        <v>272</v>
      </c>
      <c r="B3233" s="96" t="str">
        <f>CONCATENATE(Revisión_Avance_Periodo!$C3233,";",Revisión_Avance_Periodo!$E3233,";",Revisión_Avance_Periodo!$I3233)</f>
        <v>OE1;PR_10;ACT_252</v>
      </c>
      <c r="C3233" s="180" t="s">
        <v>9</v>
      </c>
      <c r="D3233" s="181" t="str">
        <f>VLOOKUP(Revisión_Avance_Periodo!$C3233,Componentes_BD!$F$1:$G$5,2,FALSE)</f>
        <v>Fortalecer la Vigilancia.</v>
      </c>
      <c r="E3233" s="119" t="s">
        <v>12</v>
      </c>
      <c r="F3233" s="95">
        <v>15</v>
      </c>
      <c r="G3233" s="95" t="str">
        <f>VLOOKUP(Revisión_Avance_Periodo!$A3233,BD_Seguimiento_OAP_2019!$A$2:$G$294,7,FALSE)</f>
        <v>PAI</v>
      </c>
      <c r="H3233" s="95" t="str">
        <f>VLOOKUP(Revisión_Avance_Periodo!$A3233,BD_Seguimiento_OAP_2019!$A$2:$J$294,10,FALSE)</f>
        <v>PAI_11 - Condiciones institucionales idóneas para la promoción de la participación ciudadana</v>
      </c>
      <c r="I3233" s="95" t="s">
        <v>2045</v>
      </c>
      <c r="J3233" s="95" t="str">
        <f>VLOOKUP(Revisión_Avance_Periodo!$I3233,BD_Seguimiento_OAP_2019!$L:$M,2,FALSE)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3" s="119" t="s">
        <v>45</v>
      </c>
      <c r="L3233" s="172">
        <v>4.4642857142857152E-4</v>
      </c>
      <c r="M3233" s="182" t="s">
        <v>107</v>
      </c>
      <c r="N3233" s="190">
        <f>INDEX(BD_Seguimiento_OAP_2019!$AH$3:$AS$294,MATCH(Revisión_Avance_Periodo!$I3233,BD_Seguimiento_OAP_2019!$L$3:$L$294,0),MATCH(Revisión_Avance_Periodo!$M3233,BD_Seguimiento_OAP_2019!$AH$2:$AS$2,0))</f>
        <v>0</v>
      </c>
      <c r="O3233" s="190">
        <f>INDEX(BD_Seguimiento_OAP_2019!$AV$3:$BG$294,MATCH(Revisión_Avance_Periodo!$I3233,BD_Seguimiento_OAP_2019!$L$3:$L$294,0),MATCH(Revisión_Avance_Periodo!$M3233,BD_Seguimiento_OAP_2019!$AV$2:$BG$2,0))</f>
        <v>0</v>
      </c>
      <c r="P3233" s="175">
        <f t="shared" ref="P3233:P3234" si="629">IFERROR((O3233/N3233),0)</f>
        <v>0</v>
      </c>
      <c r="Q3233" s="182" t="str">
        <f>VLOOKUP(P3233,Tabla_Indicador_Gestion4[#All],3,TRUE)</f>
        <v>Por Ejecutar</v>
      </c>
      <c r="R3233" s="229">
        <f>SUBTOTAL(9,$N$3230:$N3233)</f>
        <v>1</v>
      </c>
      <c r="S3233" s="230">
        <f>SUBTOTAL(9,$O$3230:$O3233)</f>
        <v>1</v>
      </c>
      <c r="T3233" s="231">
        <f>IFERROR(+Revisión_Avance_Periodo!$S3233/Revisión_Avance_Periodo!$R3233,0)</f>
        <v>1</v>
      </c>
      <c r="U3233" s="184"/>
      <c r="V3233" s="185"/>
      <c r="W3233" s="183"/>
      <c r="X3233" s="183"/>
      <c r="Y3233" s="183"/>
      <c r="Z3233" s="186"/>
      <c r="AA3233" s="187"/>
    </row>
    <row r="3234" spans="1:27" x14ac:dyDescent="0.25">
      <c r="A3234" s="88">
        <v>272</v>
      </c>
      <c r="B3234" s="91" t="str">
        <f>CONCATENATE(Revisión_Avance_Periodo!$C3234,";",Revisión_Avance_Periodo!$E3234,";",Revisión_Avance_Periodo!$I3234)</f>
        <v>OE1;PR_10;ACT_252</v>
      </c>
      <c r="C3234" s="170" t="s">
        <v>9</v>
      </c>
      <c r="D3234" s="171" t="str">
        <f>VLOOKUP(Revisión_Avance_Periodo!$C3234,Componentes_BD!$F$1:$G$5,2,FALSE)</f>
        <v>Fortalecer la Vigilancia.</v>
      </c>
      <c r="E3234" s="106" t="s">
        <v>12</v>
      </c>
      <c r="F3234" s="89">
        <v>15</v>
      </c>
      <c r="G3234" s="89" t="str">
        <f>VLOOKUP(Revisión_Avance_Periodo!$A3234,BD_Seguimiento_OAP_2019!$A$2:$G$294,7,FALSE)</f>
        <v>PAI</v>
      </c>
      <c r="H3234" s="89" t="str">
        <f>VLOOKUP(Revisión_Avance_Periodo!$A3234,BD_Seguimiento_OAP_2019!$A$2:$J$294,10,FALSE)</f>
        <v>PAI_11 - Condiciones institucionales idóneas para la promoción de la participación ciudadana</v>
      </c>
      <c r="I3234" s="89" t="s">
        <v>2045</v>
      </c>
      <c r="J3234" s="89" t="str">
        <f>VLOOKUP(Revisión_Avance_Periodo!$I3234,BD_Seguimiento_OAP_2019!$L:$M,2,FALSE)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4" s="106" t="s">
        <v>45</v>
      </c>
      <c r="L3234" s="172">
        <v>4.4642857142857152E-4</v>
      </c>
      <c r="M3234" s="173" t="s">
        <v>108</v>
      </c>
      <c r="N3234" s="190">
        <f>INDEX(BD_Seguimiento_OAP_2019!$AH$3:$AS$294,MATCH(Revisión_Avance_Periodo!$I3234,BD_Seguimiento_OAP_2019!$L$3:$L$294,0),MATCH(Revisión_Avance_Periodo!$M3234,BD_Seguimiento_OAP_2019!$AH$2:$AS$2,0))</f>
        <v>0</v>
      </c>
      <c r="O3234" s="190">
        <f>INDEX(BD_Seguimiento_OAP_2019!$AV$3:$BG$294,MATCH(Revisión_Avance_Periodo!$I3234,BD_Seguimiento_OAP_2019!$L$3:$L$294,0),MATCH(Revisión_Avance_Periodo!$M3234,BD_Seguimiento_OAP_2019!$AV$2:$BG$2,0))</f>
        <v>0</v>
      </c>
      <c r="P3234" s="175">
        <f t="shared" si="629"/>
        <v>0</v>
      </c>
      <c r="Q3234" s="173" t="str">
        <f>VLOOKUP(P3234,Tabla_Indicador_Gestion4[#All],3,TRUE)</f>
        <v>Por Ejecutar</v>
      </c>
      <c r="R3234" s="229">
        <f>SUBTOTAL(9,$N$3230:$N3234)</f>
        <v>1</v>
      </c>
      <c r="S3234" s="230">
        <f>SUBTOTAL(9,$O$3230:$O3234)</f>
        <v>1</v>
      </c>
      <c r="T3234" s="231">
        <f>IFERROR(+Revisión_Avance_Periodo!$S3234/Revisión_Avance_Periodo!$R3234,0)</f>
        <v>1</v>
      </c>
      <c r="U3234" s="184"/>
      <c r="V3234" s="185"/>
      <c r="W3234" s="183"/>
      <c r="X3234" s="183"/>
      <c r="Y3234" s="183"/>
      <c r="Z3234" s="186"/>
      <c r="AA3234" s="187"/>
    </row>
    <row r="3235" spans="1:27" x14ac:dyDescent="0.25">
      <c r="A3235" s="94">
        <v>272</v>
      </c>
      <c r="B3235" s="96" t="str">
        <f>CONCATENATE(Revisión_Avance_Periodo!$C3235,";",Revisión_Avance_Periodo!$E3235,";",Revisión_Avance_Periodo!$I3235)</f>
        <v>OE1;PR_10;ACT_252</v>
      </c>
      <c r="C3235" s="180" t="s">
        <v>9</v>
      </c>
      <c r="D3235" s="181" t="str">
        <f>VLOOKUP(Revisión_Avance_Periodo!$C3235,Componentes_BD!$F$1:$G$5,2,FALSE)</f>
        <v>Fortalecer la Vigilancia.</v>
      </c>
      <c r="E3235" s="119" t="s">
        <v>12</v>
      </c>
      <c r="F3235" s="95">
        <v>15</v>
      </c>
      <c r="G3235" s="95" t="str">
        <f>VLOOKUP(Revisión_Avance_Periodo!$A3235,BD_Seguimiento_OAP_2019!$A$2:$G$294,7,FALSE)</f>
        <v>PAI</v>
      </c>
      <c r="H3235" s="95" t="str">
        <f>VLOOKUP(Revisión_Avance_Periodo!$A3235,BD_Seguimiento_OAP_2019!$A$2:$J$294,10,FALSE)</f>
        <v>PAI_11 - Condiciones institucionales idóneas para la promoción de la participación ciudadana</v>
      </c>
      <c r="I3235" s="95" t="s">
        <v>2045</v>
      </c>
      <c r="J3235" s="95" t="str">
        <f>VLOOKUP(Revisión_Avance_Periodo!$I3235,BD_Seguimiento_OAP_2019!$L:$M,2,FALSE)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5" s="119" t="s">
        <v>45</v>
      </c>
      <c r="L3235" s="172">
        <v>4.4642857142857152E-4</v>
      </c>
      <c r="M3235" s="182" t="s">
        <v>109</v>
      </c>
      <c r="N3235" s="190">
        <f>INDEX(BD_Seguimiento_OAP_2019!$AH$3:$AS$294,MATCH(Revisión_Avance_Periodo!$I3235,BD_Seguimiento_OAP_2019!$L$3:$L$294,0),MATCH(Revisión_Avance_Periodo!$M3235,BD_Seguimiento_OAP_2019!$AH$2:$AS$2,0))</f>
        <v>1</v>
      </c>
      <c r="O3235" s="190">
        <f>INDEX(BD_Seguimiento_OAP_2019!$AV$3:$BG$294,MATCH(Revisión_Avance_Periodo!$I3235,BD_Seguimiento_OAP_2019!$L$3:$L$294,0),MATCH(Revisión_Avance_Periodo!$M3235,BD_Seguimiento_OAP_2019!$AV$2:$BG$2,0))</f>
        <v>1</v>
      </c>
      <c r="P3235" s="188">
        <f t="shared" si="624"/>
        <v>1</v>
      </c>
      <c r="Q3235" s="182" t="str">
        <f>VLOOKUP(P3235,Tabla_Indicador_Gestion4[#All],3,TRUE)</f>
        <v>Culminada</v>
      </c>
      <c r="R3235" s="229">
        <f>SUBTOTAL(9,$N$3230:$N3235)</f>
        <v>2</v>
      </c>
      <c r="S3235" s="230">
        <f>SUBTOTAL(9,$O$3230:$O3235)</f>
        <v>2</v>
      </c>
      <c r="T3235" s="231">
        <f>IFERROR(+Revisión_Avance_Periodo!$S3235/Revisión_Avance_Periodo!$R3235,0)</f>
        <v>1</v>
      </c>
      <c r="U3235" s="184"/>
      <c r="V3235" s="185"/>
      <c r="W3235" s="183"/>
      <c r="X3235" s="183"/>
      <c r="Y3235" s="183"/>
      <c r="Z3235" s="186"/>
      <c r="AA3235" s="187"/>
    </row>
    <row r="3236" spans="1:27" x14ac:dyDescent="0.25">
      <c r="A3236" s="88">
        <v>272</v>
      </c>
      <c r="B3236" s="91" t="str">
        <f>CONCATENATE(Revisión_Avance_Periodo!$C3236,";",Revisión_Avance_Periodo!$E3236,";",Revisión_Avance_Periodo!$I3236)</f>
        <v>OE1;PR_10;ACT_252</v>
      </c>
      <c r="C3236" s="170" t="s">
        <v>9</v>
      </c>
      <c r="D3236" s="171" t="str">
        <f>VLOOKUP(Revisión_Avance_Periodo!$C3236,Componentes_BD!$F$1:$G$5,2,FALSE)</f>
        <v>Fortalecer la Vigilancia.</v>
      </c>
      <c r="E3236" s="106" t="s">
        <v>12</v>
      </c>
      <c r="F3236" s="89">
        <v>15</v>
      </c>
      <c r="G3236" s="89" t="str">
        <f>VLOOKUP(Revisión_Avance_Periodo!$A3236,BD_Seguimiento_OAP_2019!$A$2:$G$294,7,FALSE)</f>
        <v>PAI</v>
      </c>
      <c r="H3236" s="89" t="str">
        <f>VLOOKUP(Revisión_Avance_Periodo!$A3236,BD_Seguimiento_OAP_2019!$A$2:$J$294,10,FALSE)</f>
        <v>PAI_11 - Condiciones institucionales idóneas para la promoción de la participación ciudadana</v>
      </c>
      <c r="I3236" s="89" t="s">
        <v>2045</v>
      </c>
      <c r="J3236" s="89" t="str">
        <f>VLOOKUP(Revisión_Avance_Periodo!$I3236,BD_Seguimiento_OAP_2019!$L:$M,2,FALSE)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6" s="106" t="s">
        <v>45</v>
      </c>
      <c r="L3236" s="172">
        <v>4.4642857142857152E-4</v>
      </c>
      <c r="M3236" s="173" t="s">
        <v>110</v>
      </c>
      <c r="N3236" s="190">
        <f>INDEX(BD_Seguimiento_OAP_2019!$AH$3:$AS$294,MATCH(Revisión_Avance_Periodo!$I3236,BD_Seguimiento_OAP_2019!$L$3:$L$294,0),MATCH(Revisión_Avance_Periodo!$M3236,BD_Seguimiento_OAP_2019!$AH$2:$AS$2,0))</f>
        <v>0</v>
      </c>
      <c r="O3236" s="190">
        <f>INDEX(BD_Seguimiento_OAP_2019!$AV$3:$BG$294,MATCH(Revisión_Avance_Periodo!$I3236,BD_Seguimiento_OAP_2019!$L$3:$L$294,0),MATCH(Revisión_Avance_Periodo!$M3236,BD_Seguimiento_OAP_2019!$AV$2:$BG$2,0))</f>
        <v>0</v>
      </c>
      <c r="P3236" s="175">
        <f t="shared" ref="P3236:P3244" si="630">IFERROR((O3236/N3236),0)</f>
        <v>0</v>
      </c>
      <c r="Q3236" s="173" t="str">
        <f>VLOOKUP(P3236,Tabla_Indicador_Gestion4[#All],3,TRUE)</f>
        <v>Por Ejecutar</v>
      </c>
      <c r="R3236" s="229">
        <f>SUBTOTAL(9,$N$3230:$N3236)</f>
        <v>2</v>
      </c>
      <c r="S3236" s="230">
        <f>SUBTOTAL(9,$O$3230:$O3236)</f>
        <v>2</v>
      </c>
      <c r="T3236" s="231">
        <f>IFERROR(+Revisión_Avance_Periodo!$S3236/Revisión_Avance_Periodo!$R3236,0)</f>
        <v>1</v>
      </c>
      <c r="U3236" s="184"/>
      <c r="V3236" s="185"/>
      <c r="W3236" s="183"/>
      <c r="X3236" s="183"/>
      <c r="Y3236" s="183"/>
      <c r="Z3236" s="186"/>
      <c r="AA3236" s="187"/>
    </row>
    <row r="3237" spans="1:27" x14ac:dyDescent="0.25">
      <c r="A3237" s="94">
        <v>272</v>
      </c>
      <c r="B3237" s="96" t="str">
        <f>CONCATENATE(Revisión_Avance_Periodo!$C3237,";",Revisión_Avance_Periodo!$E3237,";",Revisión_Avance_Periodo!$I3237)</f>
        <v>OE1;PR_10;ACT_252</v>
      </c>
      <c r="C3237" s="180" t="s">
        <v>9</v>
      </c>
      <c r="D3237" s="181" t="str">
        <f>VLOOKUP(Revisión_Avance_Periodo!$C3237,Componentes_BD!$F$1:$G$5,2,FALSE)</f>
        <v>Fortalecer la Vigilancia.</v>
      </c>
      <c r="E3237" s="119" t="s">
        <v>12</v>
      </c>
      <c r="F3237" s="95">
        <v>15</v>
      </c>
      <c r="G3237" s="95" t="str">
        <f>VLOOKUP(Revisión_Avance_Periodo!$A3237,BD_Seguimiento_OAP_2019!$A$2:$G$294,7,FALSE)</f>
        <v>PAI</v>
      </c>
      <c r="H3237" s="95" t="str">
        <f>VLOOKUP(Revisión_Avance_Periodo!$A3237,BD_Seguimiento_OAP_2019!$A$2:$J$294,10,FALSE)</f>
        <v>PAI_11 - Condiciones institucionales idóneas para la promoción de la participación ciudadana</v>
      </c>
      <c r="I3237" s="95" t="s">
        <v>2045</v>
      </c>
      <c r="J3237" s="95" t="str">
        <f>VLOOKUP(Revisión_Avance_Periodo!$I3237,BD_Seguimiento_OAP_2019!$L:$M,2,FALSE)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7" s="119" t="s">
        <v>45</v>
      </c>
      <c r="L3237" s="172">
        <v>4.4642857142857152E-4</v>
      </c>
      <c r="M3237" s="182" t="s">
        <v>111</v>
      </c>
      <c r="N3237" s="190">
        <f>INDEX(BD_Seguimiento_OAP_2019!$AH$3:$AS$294,MATCH(Revisión_Avance_Periodo!$I3237,BD_Seguimiento_OAP_2019!$L$3:$L$294,0),MATCH(Revisión_Avance_Periodo!$M3237,BD_Seguimiento_OAP_2019!$AH$2:$AS$2,0))</f>
        <v>0</v>
      </c>
      <c r="O3237" s="190">
        <f>INDEX(BD_Seguimiento_OAP_2019!$AV$3:$BG$294,MATCH(Revisión_Avance_Periodo!$I3237,BD_Seguimiento_OAP_2019!$L$3:$L$294,0),MATCH(Revisión_Avance_Periodo!$M3237,BD_Seguimiento_OAP_2019!$AV$2:$BG$2,0))</f>
        <v>0</v>
      </c>
      <c r="P3237" s="175">
        <f t="shared" si="630"/>
        <v>0</v>
      </c>
      <c r="Q3237" s="182" t="str">
        <f>VLOOKUP(P3237,Tabla_Indicador_Gestion4[#All],3,TRUE)</f>
        <v>Por Ejecutar</v>
      </c>
      <c r="R3237" s="229">
        <f>SUBTOTAL(9,$N$3230:$N3237)</f>
        <v>2</v>
      </c>
      <c r="S3237" s="230">
        <f>SUBTOTAL(9,$O$3230:$O3237)</f>
        <v>2</v>
      </c>
      <c r="T3237" s="231">
        <f>IFERROR(+Revisión_Avance_Periodo!$S3237/Revisión_Avance_Periodo!$R3237,0)</f>
        <v>1</v>
      </c>
      <c r="U3237" s="184"/>
      <c r="V3237" s="185"/>
      <c r="W3237" s="183"/>
      <c r="X3237" s="183"/>
      <c r="Y3237" s="183"/>
      <c r="Z3237" s="186"/>
      <c r="AA3237" s="187"/>
    </row>
    <row r="3238" spans="1:27" x14ac:dyDescent="0.25">
      <c r="A3238" s="88">
        <v>272</v>
      </c>
      <c r="B3238" s="91" t="str">
        <f>CONCATENATE(Revisión_Avance_Periodo!$C3238,";",Revisión_Avance_Periodo!$E3238,";",Revisión_Avance_Periodo!$I3238)</f>
        <v>OE1;PR_10;ACT_252</v>
      </c>
      <c r="C3238" s="170" t="s">
        <v>9</v>
      </c>
      <c r="D3238" s="171" t="str">
        <f>VLOOKUP(Revisión_Avance_Periodo!$C3238,Componentes_BD!$F$1:$G$5,2,FALSE)</f>
        <v>Fortalecer la Vigilancia.</v>
      </c>
      <c r="E3238" s="106" t="s">
        <v>12</v>
      </c>
      <c r="F3238" s="89">
        <v>15</v>
      </c>
      <c r="G3238" s="89" t="str">
        <f>VLOOKUP(Revisión_Avance_Periodo!$A3238,BD_Seguimiento_OAP_2019!$A$2:$G$294,7,FALSE)</f>
        <v>PAI</v>
      </c>
      <c r="H3238" s="89" t="str">
        <f>VLOOKUP(Revisión_Avance_Periodo!$A3238,BD_Seguimiento_OAP_2019!$A$2:$J$294,10,FALSE)</f>
        <v>PAI_11 - Condiciones institucionales idóneas para la promoción de la participación ciudadana</v>
      </c>
      <c r="I3238" s="89" t="s">
        <v>2045</v>
      </c>
      <c r="J3238" s="89" t="str">
        <f>VLOOKUP(Revisión_Avance_Periodo!$I3238,BD_Seguimiento_OAP_2019!$L:$M,2,FALSE)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8" s="106" t="s">
        <v>45</v>
      </c>
      <c r="L3238" s="172">
        <v>4.4642857142857152E-4</v>
      </c>
      <c r="M3238" s="173" t="s">
        <v>112</v>
      </c>
      <c r="N3238" s="190">
        <f>INDEX(BD_Seguimiento_OAP_2019!$AH$3:$AS$294,MATCH(Revisión_Avance_Periodo!$I3238,BD_Seguimiento_OAP_2019!$L$3:$L$294,0),MATCH(Revisión_Avance_Periodo!$M3238,BD_Seguimiento_OAP_2019!$AH$2:$AS$2,0))</f>
        <v>0</v>
      </c>
      <c r="O3238" s="190">
        <f>INDEX(BD_Seguimiento_OAP_2019!$AV$3:$BG$294,MATCH(Revisión_Avance_Periodo!$I3238,BD_Seguimiento_OAP_2019!$L$3:$L$294,0),MATCH(Revisión_Avance_Periodo!$M3238,BD_Seguimiento_OAP_2019!$AV$2:$BG$2,0))</f>
        <v>0</v>
      </c>
      <c r="P3238" s="175">
        <f t="shared" si="630"/>
        <v>0</v>
      </c>
      <c r="Q3238" s="173" t="str">
        <f>VLOOKUP(P3238,Tabla_Indicador_Gestion4[#All],3,TRUE)</f>
        <v>Por Ejecutar</v>
      </c>
      <c r="R3238" s="229">
        <f>SUBTOTAL(9,$N$3230:$N3238)</f>
        <v>2</v>
      </c>
      <c r="S3238" s="230">
        <f>SUBTOTAL(9,$O$3230:$O3238)</f>
        <v>2</v>
      </c>
      <c r="T3238" s="231">
        <f>IFERROR(+Revisión_Avance_Periodo!$S3238/Revisión_Avance_Periodo!$R3238,0)</f>
        <v>1</v>
      </c>
      <c r="U3238" s="184"/>
      <c r="V3238" s="185"/>
      <c r="W3238" s="183"/>
      <c r="X3238" s="183"/>
      <c r="Y3238" s="183"/>
      <c r="Z3238" s="186"/>
      <c r="AA3238" s="187"/>
    </row>
    <row r="3239" spans="1:27" x14ac:dyDescent="0.25">
      <c r="A3239" s="94">
        <v>272</v>
      </c>
      <c r="B3239" s="96" t="str">
        <f>CONCATENATE(Revisión_Avance_Periodo!$C3239,";",Revisión_Avance_Periodo!$E3239,";",Revisión_Avance_Periodo!$I3239)</f>
        <v>OE1;PR_10;ACT_252</v>
      </c>
      <c r="C3239" s="180" t="s">
        <v>9</v>
      </c>
      <c r="D3239" s="181" t="str">
        <f>VLOOKUP(Revisión_Avance_Periodo!$C3239,Componentes_BD!$F$1:$G$5,2,FALSE)</f>
        <v>Fortalecer la Vigilancia.</v>
      </c>
      <c r="E3239" s="119" t="s">
        <v>12</v>
      </c>
      <c r="F3239" s="95">
        <v>15</v>
      </c>
      <c r="G3239" s="95" t="str">
        <f>VLOOKUP(Revisión_Avance_Periodo!$A3239,BD_Seguimiento_OAP_2019!$A$2:$G$294,7,FALSE)</f>
        <v>PAI</v>
      </c>
      <c r="H3239" s="95" t="str">
        <f>VLOOKUP(Revisión_Avance_Periodo!$A3239,BD_Seguimiento_OAP_2019!$A$2:$J$294,10,FALSE)</f>
        <v>PAI_11 - Condiciones institucionales idóneas para la promoción de la participación ciudadana</v>
      </c>
      <c r="I3239" s="95" t="s">
        <v>2045</v>
      </c>
      <c r="J3239" s="95" t="str">
        <f>VLOOKUP(Revisión_Avance_Periodo!$I3239,BD_Seguimiento_OAP_2019!$L:$M,2,FALSE)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39" s="119" t="s">
        <v>45</v>
      </c>
      <c r="L3239" s="172">
        <v>4.4642857142857152E-4</v>
      </c>
      <c r="M3239" s="182" t="s">
        <v>113</v>
      </c>
      <c r="N3239" s="190">
        <f>INDEX(BD_Seguimiento_OAP_2019!$AH$3:$AS$294,MATCH(Revisión_Avance_Periodo!$I3239,BD_Seguimiento_OAP_2019!$L$3:$L$294,0),MATCH(Revisión_Avance_Periodo!$M3239,BD_Seguimiento_OAP_2019!$AH$2:$AS$2,0))</f>
        <v>0</v>
      </c>
      <c r="O3239" s="190">
        <f>INDEX(BD_Seguimiento_OAP_2019!$AV$3:$BG$294,MATCH(Revisión_Avance_Periodo!$I3239,BD_Seguimiento_OAP_2019!$L$3:$L$294,0),MATCH(Revisión_Avance_Periodo!$M3239,BD_Seguimiento_OAP_2019!$AV$2:$BG$2,0))</f>
        <v>0</v>
      </c>
      <c r="P3239" s="175">
        <f t="shared" si="630"/>
        <v>0</v>
      </c>
      <c r="Q3239" s="182" t="str">
        <f>VLOOKUP(P3239,Tabla_Indicador_Gestion4[#All],3,TRUE)</f>
        <v>Por Ejecutar</v>
      </c>
      <c r="R3239" s="229">
        <f>SUBTOTAL(9,$N$3230:$N3239)</f>
        <v>2</v>
      </c>
      <c r="S3239" s="230">
        <f>SUBTOTAL(9,$O$3230:$O3239)</f>
        <v>2</v>
      </c>
      <c r="T3239" s="231">
        <f>IFERROR(+Revisión_Avance_Periodo!$S3239/Revisión_Avance_Periodo!$R3239,0)</f>
        <v>1</v>
      </c>
      <c r="U3239" s="184"/>
      <c r="V3239" s="185"/>
      <c r="W3239" s="183"/>
      <c r="X3239" s="183"/>
      <c r="Y3239" s="183"/>
      <c r="Z3239" s="186"/>
      <c r="AA3239" s="187"/>
    </row>
    <row r="3240" spans="1:27" x14ac:dyDescent="0.25">
      <c r="A3240" s="88">
        <v>272</v>
      </c>
      <c r="B3240" s="91" t="str">
        <f>CONCATENATE(Revisión_Avance_Periodo!$C3240,";",Revisión_Avance_Periodo!$E3240,";",Revisión_Avance_Periodo!$I3240)</f>
        <v>OE1;PR_10;ACT_252</v>
      </c>
      <c r="C3240" s="170" t="s">
        <v>9</v>
      </c>
      <c r="D3240" s="171" t="str">
        <f>VLOOKUP(Revisión_Avance_Periodo!$C3240,Componentes_BD!$F$1:$G$5,2,FALSE)</f>
        <v>Fortalecer la Vigilancia.</v>
      </c>
      <c r="E3240" s="106" t="s">
        <v>12</v>
      </c>
      <c r="F3240" s="89">
        <v>15</v>
      </c>
      <c r="G3240" s="89" t="str">
        <f>VLOOKUP(Revisión_Avance_Periodo!$A3240,BD_Seguimiento_OAP_2019!$A$2:$G$294,7,FALSE)</f>
        <v>PAI</v>
      </c>
      <c r="H3240" s="89" t="str">
        <f>VLOOKUP(Revisión_Avance_Periodo!$A3240,BD_Seguimiento_OAP_2019!$A$2:$J$294,10,FALSE)</f>
        <v>PAI_11 - Condiciones institucionales idóneas para la promoción de la participación ciudadana</v>
      </c>
      <c r="I3240" s="89" t="s">
        <v>2045</v>
      </c>
      <c r="J3240" s="89" t="str">
        <f>VLOOKUP(Revisión_Avance_Periodo!$I3240,BD_Seguimiento_OAP_2019!$L:$M,2,FALSE)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0" s="106" t="s">
        <v>45</v>
      </c>
      <c r="L3240" s="172">
        <v>4.4642857142857152E-4</v>
      </c>
      <c r="M3240" s="173" t="s">
        <v>114</v>
      </c>
      <c r="N3240" s="190">
        <f>INDEX(BD_Seguimiento_OAP_2019!$AH$3:$AS$294,MATCH(Revisión_Avance_Periodo!$I3240,BD_Seguimiento_OAP_2019!$L$3:$L$294,0),MATCH(Revisión_Avance_Periodo!$M3240,BD_Seguimiento_OAP_2019!$AH$2:$AS$2,0))</f>
        <v>0</v>
      </c>
      <c r="O3240" s="190">
        <f>INDEX(BD_Seguimiento_OAP_2019!$AV$3:$BG$294,MATCH(Revisión_Avance_Periodo!$I3240,BD_Seguimiento_OAP_2019!$L$3:$L$294,0),MATCH(Revisión_Avance_Periodo!$M3240,BD_Seguimiento_OAP_2019!$AV$2:$BG$2,0))</f>
        <v>0</v>
      </c>
      <c r="P3240" s="175">
        <f t="shared" si="630"/>
        <v>0</v>
      </c>
      <c r="Q3240" s="173" t="str">
        <f>VLOOKUP(P3240,Tabla_Indicador_Gestion4[#All],3,TRUE)</f>
        <v>Por Ejecutar</v>
      </c>
      <c r="R3240" s="229">
        <f>SUBTOTAL(9,$N$3230:$N3240)</f>
        <v>2</v>
      </c>
      <c r="S3240" s="230">
        <f>SUBTOTAL(9,$O$3230:$O3240)</f>
        <v>2</v>
      </c>
      <c r="T3240" s="231">
        <f>IFERROR(+Revisión_Avance_Periodo!$S3240/Revisión_Avance_Periodo!$R3240,0)</f>
        <v>1</v>
      </c>
      <c r="U3240" s="184"/>
      <c r="V3240" s="185"/>
      <c r="W3240" s="183"/>
      <c r="X3240" s="183"/>
      <c r="Y3240" s="183"/>
      <c r="Z3240" s="186"/>
      <c r="AA3240" s="187"/>
    </row>
    <row r="3241" spans="1:27" ht="15.75" thickBot="1" x14ac:dyDescent="0.3">
      <c r="A3241" s="94">
        <v>272</v>
      </c>
      <c r="B3241" s="96" t="str">
        <f>CONCATENATE(Revisión_Avance_Periodo!$C3241,";",Revisión_Avance_Periodo!$E3241,";",Revisión_Avance_Periodo!$I3241)</f>
        <v>OE1;PR_10;ACT_252</v>
      </c>
      <c r="C3241" s="180" t="s">
        <v>9</v>
      </c>
      <c r="D3241" s="181" t="str">
        <f>VLOOKUP(Revisión_Avance_Periodo!$C3241,Componentes_BD!$F$1:$G$5,2,FALSE)</f>
        <v>Fortalecer la Vigilancia.</v>
      </c>
      <c r="E3241" s="119" t="s">
        <v>12</v>
      </c>
      <c r="F3241" s="95">
        <v>15</v>
      </c>
      <c r="G3241" s="95" t="str">
        <f>VLOOKUP(Revisión_Avance_Periodo!$A3241,BD_Seguimiento_OAP_2019!$A$2:$G$294,7,FALSE)</f>
        <v>PAI</v>
      </c>
      <c r="H3241" s="95" t="str">
        <f>VLOOKUP(Revisión_Avance_Periodo!$A3241,BD_Seguimiento_OAP_2019!$A$2:$J$294,10,FALSE)</f>
        <v>PAI_11 - Condiciones institucionales idóneas para la promoción de la participación ciudadana</v>
      </c>
      <c r="I3241" s="95" t="s">
        <v>2045</v>
      </c>
      <c r="J3241" s="95" t="str">
        <f>VLOOKUP(Revisión_Avance_Periodo!$I3241,BD_Seguimiento_OAP_2019!$L:$M,2,FALSE)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1" s="119" t="s">
        <v>45</v>
      </c>
      <c r="L3241" s="172">
        <v>4.4642857142857152E-4</v>
      </c>
      <c r="M3241" s="182" t="s">
        <v>115</v>
      </c>
      <c r="N3241" s="190">
        <f>INDEX(BD_Seguimiento_OAP_2019!$AH$3:$AS$294,MATCH(Revisión_Avance_Periodo!$I3241,BD_Seguimiento_OAP_2019!$L$3:$L$294,0),MATCH(Revisión_Avance_Periodo!$M3241,BD_Seguimiento_OAP_2019!$AH$2:$AS$2,0))</f>
        <v>0</v>
      </c>
      <c r="O3241" s="190">
        <f>INDEX(BD_Seguimiento_OAP_2019!$AV$3:$BG$294,MATCH(Revisión_Avance_Periodo!$I3241,BD_Seguimiento_OAP_2019!$L$3:$L$294,0),MATCH(Revisión_Avance_Periodo!$M3241,BD_Seguimiento_OAP_2019!$AV$2:$BG$2,0))</f>
        <v>0</v>
      </c>
      <c r="P3241" s="175">
        <f t="shared" si="630"/>
        <v>0</v>
      </c>
      <c r="Q3241" s="182" t="str">
        <f>VLOOKUP(P3241,Tabla_Indicador_Gestion4[#All],3,TRUE)</f>
        <v>Por Ejecutar</v>
      </c>
      <c r="R3241" s="229">
        <f>SUBTOTAL(9,$N$3230:$N3241)</f>
        <v>2</v>
      </c>
      <c r="S3241" s="230">
        <f>SUBTOTAL(9,$O$3230:$O3241)</f>
        <v>2</v>
      </c>
      <c r="T3241" s="231">
        <f>IFERROR(+Revisión_Avance_Periodo!$S3241/Revisión_Avance_Periodo!$R3241,0)</f>
        <v>1</v>
      </c>
      <c r="U3241" s="184"/>
      <c r="V3241" s="185"/>
      <c r="W3241" s="183"/>
      <c r="X3241" s="183"/>
      <c r="Y3241" s="183"/>
      <c r="Z3241" s="186"/>
      <c r="AA3241" s="187"/>
    </row>
    <row r="3242" spans="1:27" x14ac:dyDescent="0.25">
      <c r="A3242" s="88">
        <v>273</v>
      </c>
      <c r="B3242" s="91" t="str">
        <f>CONCATENATE(Revisión_Avance_Periodo!$C3242,";",Revisión_Avance_Periodo!$E3242,";",Revisión_Avance_Periodo!$I3242)</f>
        <v>OE1;PR_10;ACT_271</v>
      </c>
      <c r="C3242" s="170" t="s">
        <v>9</v>
      </c>
      <c r="D3242" s="171" t="str">
        <f>VLOOKUP(Revisión_Avance_Periodo!$C3242,Componentes_BD!$F$1:$G$5,2,FALSE)</f>
        <v>Fortalecer la Vigilancia.</v>
      </c>
      <c r="E3242" s="106" t="s">
        <v>12</v>
      </c>
      <c r="F3242" s="89">
        <v>15</v>
      </c>
      <c r="G3242" s="89" t="str">
        <f>VLOOKUP(Revisión_Avance_Periodo!$A3242,BD_Seguimiento_OAP_2019!$A$2:$G$294,7,FALSE)</f>
        <v>PAI</v>
      </c>
      <c r="H3242" s="89" t="str">
        <f>VLOOKUP(Revisión_Avance_Periodo!$A3242,BD_Seguimiento_OAP_2019!$A$2:$J$294,10,FALSE)</f>
        <v>PAI_11 - Condiciones institucionales idóneas para la promoción de la participación ciudadana</v>
      </c>
      <c r="I3242" s="89" t="s">
        <v>2050</v>
      </c>
      <c r="J3242" s="89" t="str">
        <f>VLOOKUP(Revisión_Avance_Periodo!$I3242,BD_Seguimiento_OAP_2019!$L:$M,2,FALSE)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2" s="106" t="s">
        <v>57</v>
      </c>
      <c r="L3242" s="172">
        <v>4.4642857142857152E-4</v>
      </c>
      <c r="M3242" s="173" t="s">
        <v>104</v>
      </c>
      <c r="N3242" s="174">
        <f>INDEX(BD_Seguimiento_OAP_2019!$AH$3:$AS$294,MATCH(Revisión_Avance_Periodo!$I3242,BD_Seguimiento_OAP_2019!$L$3:$L$294,0),MATCH(Revisión_Avance_Periodo!$M3242,BD_Seguimiento_OAP_2019!$AH$2:$AS$2,0))</f>
        <v>0</v>
      </c>
      <c r="O3242" s="174">
        <f>INDEX(BD_Seguimiento_OAP_2019!$AV$3:$BG$294,MATCH(Revisión_Avance_Periodo!$I3242,BD_Seguimiento_OAP_2019!$L$3:$L$294,0),MATCH(Revisión_Avance_Periodo!$M3242,BD_Seguimiento_OAP_2019!$AV$2:$BG$2,0))</f>
        <v>0</v>
      </c>
      <c r="P3242" s="175">
        <f t="shared" si="630"/>
        <v>0</v>
      </c>
      <c r="Q3242" s="173" t="str">
        <f>VLOOKUP(P3242,Tabla_Indicador_Gestion4[#All],3,TRUE)</f>
        <v>Por Ejecutar</v>
      </c>
      <c r="R3242" s="213">
        <f>SUBTOTAL(9,$N$3242:$N3242)</f>
        <v>0</v>
      </c>
      <c r="S3242" s="234">
        <f>SUBTOTAL(9,$O$3242:$O3242)</f>
        <v>0</v>
      </c>
      <c r="T3242" s="234">
        <f>IFERROR(+Revisión_Avance_Periodo!$S3242/Revisión_Avance_Periodo!$R3242,0)</f>
        <v>0</v>
      </c>
      <c r="U3242" s="177">
        <f>SUBTOTAL(9,N3242:N3253)</f>
        <v>1</v>
      </c>
      <c r="V3242" s="176">
        <f>SUBTOTAL(9,O3242:O3253)</f>
        <v>1</v>
      </c>
      <c r="W3242" s="176">
        <f t="shared" ref="W3242" si="631">+V3242/U3242</f>
        <v>1</v>
      </c>
      <c r="X3242" s="176"/>
      <c r="Y3242" s="176">
        <f>100%-Revisión_Avance_Periodo!$W3242</f>
        <v>0</v>
      </c>
      <c r="Z3242" s="178" t="str">
        <f>VLOOKUP(W3242,Tabla_Indicador_Gestion4[],3,TRUE)</f>
        <v>Culminada</v>
      </c>
      <c r="AA3242" s="179">
        <f>Revisión_Avance_Periodo!$W3242*Revisión_Avance_Periodo!$L3242</f>
        <v>4.4642857142857152E-4</v>
      </c>
    </row>
    <row r="3243" spans="1:27" x14ac:dyDescent="0.25">
      <c r="A3243" s="94">
        <v>273</v>
      </c>
      <c r="B3243" s="96" t="str">
        <f>CONCATENATE(Revisión_Avance_Periodo!$C3243,";",Revisión_Avance_Periodo!$E3243,";",Revisión_Avance_Periodo!$I3243)</f>
        <v>OE1;PR_10;ACT_271</v>
      </c>
      <c r="C3243" s="180" t="s">
        <v>9</v>
      </c>
      <c r="D3243" s="181" t="str">
        <f>VLOOKUP(Revisión_Avance_Periodo!$C3243,Componentes_BD!$F$1:$G$5,2,FALSE)</f>
        <v>Fortalecer la Vigilancia.</v>
      </c>
      <c r="E3243" s="119" t="s">
        <v>12</v>
      </c>
      <c r="F3243" s="95">
        <v>15</v>
      </c>
      <c r="G3243" s="95" t="str">
        <f>VLOOKUP(Revisión_Avance_Periodo!$A3243,BD_Seguimiento_OAP_2019!$A$2:$G$294,7,FALSE)</f>
        <v>PAI</v>
      </c>
      <c r="H3243" s="95" t="str">
        <f>VLOOKUP(Revisión_Avance_Periodo!$A3243,BD_Seguimiento_OAP_2019!$A$2:$J$294,10,FALSE)</f>
        <v>PAI_11 - Condiciones institucionales idóneas para la promoción de la participación ciudadana</v>
      </c>
      <c r="I3243" s="95" t="s">
        <v>2050</v>
      </c>
      <c r="J3243" s="95" t="str">
        <f>VLOOKUP(Revisión_Avance_Periodo!$I3243,BD_Seguimiento_OAP_2019!$L:$M,2,FALSE)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3" s="119" t="s">
        <v>57</v>
      </c>
      <c r="L3243" s="172">
        <v>4.4642857142857152E-4</v>
      </c>
      <c r="M3243" s="182" t="s">
        <v>105</v>
      </c>
      <c r="N3243" s="174">
        <f>INDEX(BD_Seguimiento_OAP_2019!$AH$3:$AS$294,MATCH(Revisión_Avance_Periodo!$I3243,BD_Seguimiento_OAP_2019!$L$3:$L$294,0),MATCH(Revisión_Avance_Periodo!$M3243,BD_Seguimiento_OAP_2019!$AH$2:$AS$2,0))</f>
        <v>0</v>
      </c>
      <c r="O3243" s="174">
        <f>INDEX(BD_Seguimiento_OAP_2019!$AV$3:$BG$294,MATCH(Revisión_Avance_Periodo!$I3243,BD_Seguimiento_OAP_2019!$L$3:$L$294,0),MATCH(Revisión_Avance_Periodo!$M3243,BD_Seguimiento_OAP_2019!$AV$2:$BG$2,0))</f>
        <v>0</v>
      </c>
      <c r="P3243" s="175">
        <f t="shared" si="630"/>
        <v>0</v>
      </c>
      <c r="Q3243" s="182" t="str">
        <f>VLOOKUP(P3243,Tabla_Indicador_Gestion4[#All],3,TRUE)</f>
        <v>Por Ejecutar</v>
      </c>
      <c r="R3243" s="215">
        <f>SUBTOTAL(9,$N$3242:$N3243)</f>
        <v>0</v>
      </c>
      <c r="S3243" s="231">
        <f>SUBTOTAL(9,$O$3242:$O3243)</f>
        <v>0</v>
      </c>
      <c r="T3243" s="231">
        <f>IFERROR(+Revisión_Avance_Periodo!$S3243/Revisión_Avance_Periodo!$R3243,0)</f>
        <v>0</v>
      </c>
      <c r="U3243" s="184"/>
      <c r="V3243" s="185"/>
      <c r="W3243" s="183"/>
      <c r="X3243" s="183"/>
      <c r="Y3243" s="183"/>
      <c r="Z3243" s="186"/>
      <c r="AA3243" s="187"/>
    </row>
    <row r="3244" spans="1:27" x14ac:dyDescent="0.25">
      <c r="A3244" s="88">
        <v>273</v>
      </c>
      <c r="B3244" s="91" t="str">
        <f>CONCATENATE(Revisión_Avance_Periodo!$C3244,";",Revisión_Avance_Periodo!$E3244,";",Revisión_Avance_Periodo!$I3244)</f>
        <v>OE1;PR_10;ACT_271</v>
      </c>
      <c r="C3244" s="170" t="s">
        <v>9</v>
      </c>
      <c r="D3244" s="171" t="str">
        <f>VLOOKUP(Revisión_Avance_Periodo!$C3244,Componentes_BD!$F$1:$G$5,2,FALSE)</f>
        <v>Fortalecer la Vigilancia.</v>
      </c>
      <c r="E3244" s="106" t="s">
        <v>12</v>
      </c>
      <c r="F3244" s="89">
        <v>15</v>
      </c>
      <c r="G3244" s="89" t="str">
        <f>VLOOKUP(Revisión_Avance_Periodo!$A3244,BD_Seguimiento_OAP_2019!$A$2:$G$294,7,FALSE)</f>
        <v>PAI</v>
      </c>
      <c r="H3244" s="89" t="str">
        <f>VLOOKUP(Revisión_Avance_Periodo!$A3244,BD_Seguimiento_OAP_2019!$A$2:$J$294,10,FALSE)</f>
        <v>PAI_11 - Condiciones institucionales idóneas para la promoción de la participación ciudadana</v>
      </c>
      <c r="I3244" s="89" t="s">
        <v>2050</v>
      </c>
      <c r="J3244" s="89" t="str">
        <f>VLOOKUP(Revisión_Avance_Periodo!$I3244,BD_Seguimiento_OAP_2019!$L:$M,2,FALSE)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4" s="106" t="s">
        <v>57</v>
      </c>
      <c r="L3244" s="172">
        <v>4.4642857142857152E-4</v>
      </c>
      <c r="M3244" s="173" t="s">
        <v>106</v>
      </c>
      <c r="N3244" s="174">
        <f>INDEX(BD_Seguimiento_OAP_2019!$AH$3:$AS$294,MATCH(Revisión_Avance_Periodo!$I3244,BD_Seguimiento_OAP_2019!$L$3:$L$294,0),MATCH(Revisión_Avance_Periodo!$M3244,BD_Seguimiento_OAP_2019!$AH$2:$AS$2,0))</f>
        <v>0</v>
      </c>
      <c r="O3244" s="174">
        <f>INDEX(BD_Seguimiento_OAP_2019!$AV$3:$BG$294,MATCH(Revisión_Avance_Periodo!$I3244,BD_Seguimiento_OAP_2019!$L$3:$L$294,0),MATCH(Revisión_Avance_Periodo!$M3244,BD_Seguimiento_OAP_2019!$AV$2:$BG$2,0))</f>
        <v>0</v>
      </c>
      <c r="P3244" s="175">
        <f t="shared" si="630"/>
        <v>0</v>
      </c>
      <c r="Q3244" s="173" t="str">
        <f>VLOOKUP(P3244,Tabla_Indicador_Gestion4[#All],3,TRUE)</f>
        <v>Por Ejecutar</v>
      </c>
      <c r="R3244" s="215">
        <f>SUBTOTAL(9,$N$3242:$N3244)</f>
        <v>0</v>
      </c>
      <c r="S3244" s="231">
        <f>SUBTOTAL(9,$O$3242:$O3244)</f>
        <v>0</v>
      </c>
      <c r="T3244" s="231">
        <f>IFERROR(+Revisión_Avance_Periodo!$S3244/Revisión_Avance_Periodo!$R3244,0)</f>
        <v>0</v>
      </c>
      <c r="U3244" s="184"/>
      <c r="V3244" s="185"/>
      <c r="W3244" s="183"/>
      <c r="X3244" s="183"/>
      <c r="Y3244" s="183"/>
      <c r="Z3244" s="186"/>
      <c r="AA3244" s="187"/>
    </row>
    <row r="3245" spans="1:27" x14ac:dyDescent="0.25">
      <c r="A3245" s="94">
        <v>273</v>
      </c>
      <c r="B3245" s="96" t="str">
        <f>CONCATENATE(Revisión_Avance_Periodo!$C3245,";",Revisión_Avance_Periodo!$E3245,";",Revisión_Avance_Periodo!$I3245)</f>
        <v>OE1;PR_10;ACT_271</v>
      </c>
      <c r="C3245" s="180" t="s">
        <v>9</v>
      </c>
      <c r="D3245" s="181" t="str">
        <f>VLOOKUP(Revisión_Avance_Periodo!$C3245,Componentes_BD!$F$1:$G$5,2,FALSE)</f>
        <v>Fortalecer la Vigilancia.</v>
      </c>
      <c r="E3245" s="119" t="s">
        <v>12</v>
      </c>
      <c r="F3245" s="95">
        <v>15</v>
      </c>
      <c r="G3245" s="95" t="str">
        <f>VLOOKUP(Revisión_Avance_Periodo!$A3245,BD_Seguimiento_OAP_2019!$A$2:$G$294,7,FALSE)</f>
        <v>PAI</v>
      </c>
      <c r="H3245" s="95" t="str">
        <f>VLOOKUP(Revisión_Avance_Periodo!$A3245,BD_Seguimiento_OAP_2019!$A$2:$J$294,10,FALSE)</f>
        <v>PAI_11 - Condiciones institucionales idóneas para la promoción de la participación ciudadana</v>
      </c>
      <c r="I3245" s="95" t="s">
        <v>2050</v>
      </c>
      <c r="J3245" s="95" t="str">
        <f>VLOOKUP(Revisión_Avance_Periodo!$I3245,BD_Seguimiento_OAP_2019!$L:$M,2,FALSE)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5" s="119" t="s">
        <v>57</v>
      </c>
      <c r="L3245" s="172">
        <v>4.4642857142857152E-4</v>
      </c>
      <c r="M3245" s="182" t="s">
        <v>107</v>
      </c>
      <c r="N3245" s="174">
        <f>INDEX(BD_Seguimiento_OAP_2019!$AH$3:$AS$294,MATCH(Revisión_Avance_Periodo!$I3245,BD_Seguimiento_OAP_2019!$L$3:$L$294,0),MATCH(Revisión_Avance_Periodo!$M3245,BD_Seguimiento_OAP_2019!$AH$2:$AS$2,0))</f>
        <v>0.5</v>
      </c>
      <c r="O3245" s="174">
        <f>INDEX(BD_Seguimiento_OAP_2019!$AV$3:$BG$294,MATCH(Revisión_Avance_Periodo!$I3245,BD_Seguimiento_OAP_2019!$L$3:$L$294,0),MATCH(Revisión_Avance_Periodo!$M3245,BD_Seguimiento_OAP_2019!$AV$2:$BG$2,0))</f>
        <v>0.5</v>
      </c>
      <c r="P3245" s="188">
        <f t="shared" si="624"/>
        <v>1</v>
      </c>
      <c r="Q3245" s="182" t="str">
        <f>VLOOKUP(P3245,Tabla_Indicador_Gestion4[#All],3,TRUE)</f>
        <v>Culminada</v>
      </c>
      <c r="R3245" s="215">
        <f>SUBTOTAL(9,$N$3242:$N3245)</f>
        <v>0.5</v>
      </c>
      <c r="S3245" s="231">
        <f>SUBTOTAL(9,$O$3242:$O3245)</f>
        <v>0.5</v>
      </c>
      <c r="T3245" s="231">
        <f>IFERROR(+Revisión_Avance_Periodo!$S3245/Revisión_Avance_Periodo!$R3245,0)</f>
        <v>1</v>
      </c>
      <c r="U3245" s="184"/>
      <c r="V3245" s="185"/>
      <c r="W3245" s="183"/>
      <c r="X3245" s="183"/>
      <c r="Y3245" s="183"/>
      <c r="Z3245" s="186"/>
      <c r="AA3245" s="187"/>
    </row>
    <row r="3246" spans="1:27" x14ac:dyDescent="0.25">
      <c r="A3246" s="88">
        <v>273</v>
      </c>
      <c r="B3246" s="91" t="str">
        <f>CONCATENATE(Revisión_Avance_Periodo!$C3246,";",Revisión_Avance_Periodo!$E3246,";",Revisión_Avance_Periodo!$I3246)</f>
        <v>OE1;PR_10;ACT_271</v>
      </c>
      <c r="C3246" s="170" t="s">
        <v>9</v>
      </c>
      <c r="D3246" s="171" t="str">
        <f>VLOOKUP(Revisión_Avance_Periodo!$C3246,Componentes_BD!$F$1:$G$5,2,FALSE)</f>
        <v>Fortalecer la Vigilancia.</v>
      </c>
      <c r="E3246" s="106" t="s">
        <v>12</v>
      </c>
      <c r="F3246" s="89">
        <v>15</v>
      </c>
      <c r="G3246" s="89" t="str">
        <f>VLOOKUP(Revisión_Avance_Periodo!$A3246,BD_Seguimiento_OAP_2019!$A$2:$G$294,7,FALSE)</f>
        <v>PAI</v>
      </c>
      <c r="H3246" s="89" t="str">
        <f>VLOOKUP(Revisión_Avance_Periodo!$A3246,BD_Seguimiento_OAP_2019!$A$2:$J$294,10,FALSE)</f>
        <v>PAI_11 - Condiciones institucionales idóneas para la promoción de la participación ciudadana</v>
      </c>
      <c r="I3246" s="89" t="s">
        <v>2050</v>
      </c>
      <c r="J3246" s="89" t="str">
        <f>VLOOKUP(Revisión_Avance_Periodo!$I3246,BD_Seguimiento_OAP_2019!$L:$M,2,FALSE)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6" s="106" t="s">
        <v>57</v>
      </c>
      <c r="L3246" s="172">
        <v>4.4642857142857152E-4</v>
      </c>
      <c r="M3246" s="173" t="s">
        <v>108</v>
      </c>
      <c r="N3246" s="174">
        <f>INDEX(BD_Seguimiento_OAP_2019!$AH$3:$AS$294,MATCH(Revisión_Avance_Periodo!$I3246,BD_Seguimiento_OAP_2019!$L$3:$L$294,0),MATCH(Revisión_Avance_Periodo!$M3246,BD_Seguimiento_OAP_2019!$AH$2:$AS$2,0))</f>
        <v>0.5</v>
      </c>
      <c r="O3246" s="174">
        <f>INDEX(BD_Seguimiento_OAP_2019!$AV$3:$BG$294,MATCH(Revisión_Avance_Periodo!$I3246,BD_Seguimiento_OAP_2019!$L$3:$L$294,0),MATCH(Revisión_Avance_Periodo!$M3246,BD_Seguimiento_OAP_2019!$AV$2:$BG$2,0))</f>
        <v>0.5</v>
      </c>
      <c r="P3246" s="189">
        <f t="shared" si="624"/>
        <v>1</v>
      </c>
      <c r="Q3246" s="173" t="str">
        <f>VLOOKUP(P3246,Tabla_Indicador_Gestion4[#All],3,TRUE)</f>
        <v>Culminada</v>
      </c>
      <c r="R3246" s="215">
        <f>SUBTOTAL(9,$N$3242:$N3246)</f>
        <v>1</v>
      </c>
      <c r="S3246" s="231">
        <f>SUBTOTAL(9,$O$3242:$O3246)</f>
        <v>1</v>
      </c>
      <c r="T3246" s="231">
        <f>IFERROR(+Revisión_Avance_Periodo!$S3246/Revisión_Avance_Periodo!$R3246,0)</f>
        <v>1</v>
      </c>
      <c r="U3246" s="184"/>
      <c r="V3246" s="185"/>
      <c r="W3246" s="183"/>
      <c r="X3246" s="183"/>
      <c r="Y3246" s="183"/>
      <c r="Z3246" s="186"/>
      <c r="AA3246" s="187"/>
    </row>
    <row r="3247" spans="1:27" x14ac:dyDescent="0.25">
      <c r="A3247" s="94">
        <v>273</v>
      </c>
      <c r="B3247" s="96" t="str">
        <f>CONCATENATE(Revisión_Avance_Periodo!$C3247,";",Revisión_Avance_Periodo!$E3247,";",Revisión_Avance_Periodo!$I3247)</f>
        <v>OE1;PR_10;ACT_271</v>
      </c>
      <c r="C3247" s="180" t="s">
        <v>9</v>
      </c>
      <c r="D3247" s="181" t="str">
        <f>VLOOKUP(Revisión_Avance_Periodo!$C3247,Componentes_BD!$F$1:$G$5,2,FALSE)</f>
        <v>Fortalecer la Vigilancia.</v>
      </c>
      <c r="E3247" s="119" t="s">
        <v>12</v>
      </c>
      <c r="F3247" s="95">
        <v>15</v>
      </c>
      <c r="G3247" s="95" t="str">
        <f>VLOOKUP(Revisión_Avance_Periodo!$A3247,BD_Seguimiento_OAP_2019!$A$2:$G$294,7,FALSE)</f>
        <v>PAI</v>
      </c>
      <c r="H3247" s="95" t="str">
        <f>VLOOKUP(Revisión_Avance_Periodo!$A3247,BD_Seguimiento_OAP_2019!$A$2:$J$294,10,FALSE)</f>
        <v>PAI_11 - Condiciones institucionales idóneas para la promoción de la participación ciudadana</v>
      </c>
      <c r="I3247" s="95" t="s">
        <v>2050</v>
      </c>
      <c r="J3247" s="95" t="str">
        <f>VLOOKUP(Revisión_Avance_Periodo!$I3247,BD_Seguimiento_OAP_2019!$L:$M,2,FALSE)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7" s="119" t="s">
        <v>57</v>
      </c>
      <c r="L3247" s="172">
        <v>4.4642857142857152E-4</v>
      </c>
      <c r="M3247" s="182" t="s">
        <v>109</v>
      </c>
      <c r="N3247" s="174">
        <f>INDEX(BD_Seguimiento_OAP_2019!$AH$3:$AS$294,MATCH(Revisión_Avance_Periodo!$I3247,BD_Seguimiento_OAP_2019!$L$3:$L$294,0),MATCH(Revisión_Avance_Periodo!$M3247,BD_Seguimiento_OAP_2019!$AH$2:$AS$2,0))</f>
        <v>0</v>
      </c>
      <c r="O3247" s="174">
        <f>INDEX(BD_Seguimiento_OAP_2019!$AV$3:$BG$294,MATCH(Revisión_Avance_Periodo!$I3247,BD_Seguimiento_OAP_2019!$L$3:$L$294,0),MATCH(Revisión_Avance_Periodo!$M3247,BD_Seguimiento_OAP_2019!$AV$2:$BG$2,0))</f>
        <v>0</v>
      </c>
      <c r="P3247" s="175">
        <f t="shared" ref="P3247:P3256" si="632">IFERROR((O3247/N3247),0)</f>
        <v>0</v>
      </c>
      <c r="Q3247" s="182" t="str">
        <f>VLOOKUP(P3247,Tabla_Indicador_Gestion4[#All],3,TRUE)</f>
        <v>Por Ejecutar</v>
      </c>
      <c r="R3247" s="215">
        <f>SUBTOTAL(9,$N$3242:$N3247)</f>
        <v>1</v>
      </c>
      <c r="S3247" s="231">
        <f>SUBTOTAL(9,$O$3242:$O3247)</f>
        <v>1</v>
      </c>
      <c r="T3247" s="231">
        <f>IFERROR(+Revisión_Avance_Periodo!$S3247/Revisión_Avance_Periodo!$R3247,0)</f>
        <v>1</v>
      </c>
      <c r="U3247" s="184"/>
      <c r="V3247" s="185"/>
      <c r="W3247" s="183"/>
      <c r="X3247" s="183"/>
      <c r="Y3247" s="183"/>
      <c r="Z3247" s="186"/>
      <c r="AA3247" s="187"/>
    </row>
    <row r="3248" spans="1:27" x14ac:dyDescent="0.25">
      <c r="A3248" s="88">
        <v>273</v>
      </c>
      <c r="B3248" s="91" t="str">
        <f>CONCATENATE(Revisión_Avance_Periodo!$C3248,";",Revisión_Avance_Periodo!$E3248,";",Revisión_Avance_Periodo!$I3248)</f>
        <v>OE1;PR_10;ACT_271</v>
      </c>
      <c r="C3248" s="170" t="s">
        <v>9</v>
      </c>
      <c r="D3248" s="171" t="str">
        <f>VLOOKUP(Revisión_Avance_Periodo!$C3248,Componentes_BD!$F$1:$G$5,2,FALSE)</f>
        <v>Fortalecer la Vigilancia.</v>
      </c>
      <c r="E3248" s="106" t="s">
        <v>12</v>
      </c>
      <c r="F3248" s="89">
        <v>15</v>
      </c>
      <c r="G3248" s="89" t="str">
        <f>VLOOKUP(Revisión_Avance_Periodo!$A3248,BD_Seguimiento_OAP_2019!$A$2:$G$294,7,FALSE)</f>
        <v>PAI</v>
      </c>
      <c r="H3248" s="89" t="str">
        <f>VLOOKUP(Revisión_Avance_Periodo!$A3248,BD_Seguimiento_OAP_2019!$A$2:$J$294,10,FALSE)</f>
        <v>PAI_11 - Condiciones institucionales idóneas para la promoción de la participación ciudadana</v>
      </c>
      <c r="I3248" s="89" t="s">
        <v>2050</v>
      </c>
      <c r="J3248" s="89" t="str">
        <f>VLOOKUP(Revisión_Avance_Periodo!$I3248,BD_Seguimiento_OAP_2019!$L:$M,2,FALSE)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8" s="106" t="s">
        <v>57</v>
      </c>
      <c r="L3248" s="172">
        <v>4.4642857142857152E-4</v>
      </c>
      <c r="M3248" s="173" t="s">
        <v>110</v>
      </c>
      <c r="N3248" s="174">
        <f>INDEX(BD_Seguimiento_OAP_2019!$AH$3:$AS$294,MATCH(Revisión_Avance_Periodo!$I3248,BD_Seguimiento_OAP_2019!$L$3:$L$294,0),MATCH(Revisión_Avance_Periodo!$M3248,BD_Seguimiento_OAP_2019!$AH$2:$AS$2,0))</f>
        <v>0</v>
      </c>
      <c r="O3248" s="174">
        <f>INDEX(BD_Seguimiento_OAP_2019!$AV$3:$BG$294,MATCH(Revisión_Avance_Periodo!$I3248,BD_Seguimiento_OAP_2019!$L$3:$L$294,0),MATCH(Revisión_Avance_Periodo!$M3248,BD_Seguimiento_OAP_2019!$AV$2:$BG$2,0))</f>
        <v>0</v>
      </c>
      <c r="P3248" s="175">
        <f t="shared" si="632"/>
        <v>0</v>
      </c>
      <c r="Q3248" s="173" t="str">
        <f>VLOOKUP(P3248,Tabla_Indicador_Gestion4[#All],3,TRUE)</f>
        <v>Por Ejecutar</v>
      </c>
      <c r="R3248" s="215">
        <f>SUBTOTAL(9,$N$3242:$N3248)</f>
        <v>1</v>
      </c>
      <c r="S3248" s="231">
        <f>SUBTOTAL(9,$O$3242:$O3248)</f>
        <v>1</v>
      </c>
      <c r="T3248" s="231">
        <f>IFERROR(+Revisión_Avance_Periodo!$S3248/Revisión_Avance_Periodo!$R3248,0)</f>
        <v>1</v>
      </c>
      <c r="U3248" s="184"/>
      <c r="V3248" s="185"/>
      <c r="W3248" s="183"/>
      <c r="X3248" s="183"/>
      <c r="Y3248" s="183"/>
      <c r="Z3248" s="186"/>
      <c r="AA3248" s="187"/>
    </row>
    <row r="3249" spans="1:27" x14ac:dyDescent="0.25">
      <c r="A3249" s="94">
        <v>273</v>
      </c>
      <c r="B3249" s="96" t="str">
        <f>CONCATENATE(Revisión_Avance_Periodo!$C3249,";",Revisión_Avance_Periodo!$E3249,";",Revisión_Avance_Periodo!$I3249)</f>
        <v>OE1;PR_10;ACT_271</v>
      </c>
      <c r="C3249" s="180" t="s">
        <v>9</v>
      </c>
      <c r="D3249" s="181" t="str">
        <f>VLOOKUP(Revisión_Avance_Periodo!$C3249,Componentes_BD!$F$1:$G$5,2,FALSE)</f>
        <v>Fortalecer la Vigilancia.</v>
      </c>
      <c r="E3249" s="119" t="s">
        <v>12</v>
      </c>
      <c r="F3249" s="95">
        <v>15</v>
      </c>
      <c r="G3249" s="95" t="str">
        <f>VLOOKUP(Revisión_Avance_Periodo!$A3249,BD_Seguimiento_OAP_2019!$A$2:$G$294,7,FALSE)</f>
        <v>PAI</v>
      </c>
      <c r="H3249" s="95" t="str">
        <f>VLOOKUP(Revisión_Avance_Periodo!$A3249,BD_Seguimiento_OAP_2019!$A$2:$J$294,10,FALSE)</f>
        <v>PAI_11 - Condiciones institucionales idóneas para la promoción de la participación ciudadana</v>
      </c>
      <c r="I3249" s="95" t="s">
        <v>2050</v>
      </c>
      <c r="J3249" s="95" t="str">
        <f>VLOOKUP(Revisión_Avance_Periodo!$I3249,BD_Seguimiento_OAP_2019!$L:$M,2,FALSE)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49" s="119" t="s">
        <v>57</v>
      </c>
      <c r="L3249" s="172">
        <v>4.4642857142857152E-4</v>
      </c>
      <c r="M3249" s="182" t="s">
        <v>111</v>
      </c>
      <c r="N3249" s="174">
        <f>INDEX(BD_Seguimiento_OAP_2019!$AH$3:$AS$294,MATCH(Revisión_Avance_Periodo!$I3249,BD_Seguimiento_OAP_2019!$L$3:$L$294,0),MATCH(Revisión_Avance_Periodo!$M3249,BD_Seguimiento_OAP_2019!$AH$2:$AS$2,0))</f>
        <v>0</v>
      </c>
      <c r="O3249" s="174">
        <f>INDEX(BD_Seguimiento_OAP_2019!$AV$3:$BG$294,MATCH(Revisión_Avance_Periodo!$I3249,BD_Seguimiento_OAP_2019!$L$3:$L$294,0),MATCH(Revisión_Avance_Periodo!$M3249,BD_Seguimiento_OAP_2019!$AV$2:$BG$2,0))</f>
        <v>0</v>
      </c>
      <c r="P3249" s="175">
        <f t="shared" si="632"/>
        <v>0</v>
      </c>
      <c r="Q3249" s="182" t="str">
        <f>VLOOKUP(P3249,Tabla_Indicador_Gestion4[#All],3,TRUE)</f>
        <v>Por Ejecutar</v>
      </c>
      <c r="R3249" s="215">
        <f>SUBTOTAL(9,$N$3242:$N3249)</f>
        <v>1</v>
      </c>
      <c r="S3249" s="231">
        <f>SUBTOTAL(9,$O$3242:$O3249)</f>
        <v>1</v>
      </c>
      <c r="T3249" s="231">
        <f>IFERROR(+Revisión_Avance_Periodo!$S3249/Revisión_Avance_Periodo!$R3249,0)</f>
        <v>1</v>
      </c>
      <c r="U3249" s="184"/>
      <c r="V3249" s="185"/>
      <c r="W3249" s="183"/>
      <c r="X3249" s="183"/>
      <c r="Y3249" s="183"/>
      <c r="Z3249" s="186"/>
      <c r="AA3249" s="187"/>
    </row>
    <row r="3250" spans="1:27" x14ac:dyDescent="0.25">
      <c r="A3250" s="88">
        <v>273</v>
      </c>
      <c r="B3250" s="91" t="str">
        <f>CONCATENATE(Revisión_Avance_Periodo!$C3250,";",Revisión_Avance_Periodo!$E3250,";",Revisión_Avance_Periodo!$I3250)</f>
        <v>OE1;PR_10;ACT_271</v>
      </c>
      <c r="C3250" s="170" t="s">
        <v>9</v>
      </c>
      <c r="D3250" s="171" t="str">
        <f>VLOOKUP(Revisión_Avance_Periodo!$C3250,Componentes_BD!$F$1:$G$5,2,FALSE)</f>
        <v>Fortalecer la Vigilancia.</v>
      </c>
      <c r="E3250" s="106" t="s">
        <v>12</v>
      </c>
      <c r="F3250" s="89">
        <v>15</v>
      </c>
      <c r="G3250" s="89" t="str">
        <f>VLOOKUP(Revisión_Avance_Periodo!$A3250,BD_Seguimiento_OAP_2019!$A$2:$G$294,7,FALSE)</f>
        <v>PAI</v>
      </c>
      <c r="H3250" s="89" t="str">
        <f>VLOOKUP(Revisión_Avance_Periodo!$A3250,BD_Seguimiento_OAP_2019!$A$2:$J$294,10,FALSE)</f>
        <v>PAI_11 - Condiciones institucionales idóneas para la promoción de la participación ciudadana</v>
      </c>
      <c r="I3250" s="89" t="s">
        <v>2050</v>
      </c>
      <c r="J3250" s="89" t="str">
        <f>VLOOKUP(Revisión_Avance_Periodo!$I3250,BD_Seguimiento_OAP_2019!$L:$M,2,FALSE)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50" s="106" t="s">
        <v>57</v>
      </c>
      <c r="L3250" s="172">
        <v>4.4642857142857152E-4</v>
      </c>
      <c r="M3250" s="173" t="s">
        <v>112</v>
      </c>
      <c r="N3250" s="174">
        <f>INDEX(BD_Seguimiento_OAP_2019!$AH$3:$AS$294,MATCH(Revisión_Avance_Periodo!$I3250,BD_Seguimiento_OAP_2019!$L$3:$L$294,0),MATCH(Revisión_Avance_Periodo!$M3250,BD_Seguimiento_OAP_2019!$AH$2:$AS$2,0))</f>
        <v>0</v>
      </c>
      <c r="O3250" s="174">
        <f>INDEX(BD_Seguimiento_OAP_2019!$AV$3:$BG$294,MATCH(Revisión_Avance_Periodo!$I3250,BD_Seguimiento_OAP_2019!$L$3:$L$294,0),MATCH(Revisión_Avance_Periodo!$M3250,BD_Seguimiento_OAP_2019!$AV$2:$BG$2,0))</f>
        <v>0</v>
      </c>
      <c r="P3250" s="175">
        <f t="shared" si="632"/>
        <v>0</v>
      </c>
      <c r="Q3250" s="173" t="str">
        <f>VLOOKUP(P3250,Tabla_Indicador_Gestion4[#All],3,TRUE)</f>
        <v>Por Ejecutar</v>
      </c>
      <c r="R3250" s="215">
        <f>SUBTOTAL(9,$N$3242:$N3250)</f>
        <v>1</v>
      </c>
      <c r="S3250" s="231">
        <f>SUBTOTAL(9,$O$3242:$O3250)</f>
        <v>1</v>
      </c>
      <c r="T3250" s="231">
        <f>IFERROR(+Revisión_Avance_Periodo!$S3250/Revisión_Avance_Periodo!$R3250,0)</f>
        <v>1</v>
      </c>
      <c r="U3250" s="184"/>
      <c r="V3250" s="185"/>
      <c r="W3250" s="183"/>
      <c r="X3250" s="183"/>
      <c r="Y3250" s="183"/>
      <c r="Z3250" s="186"/>
      <c r="AA3250" s="187"/>
    </row>
    <row r="3251" spans="1:27" x14ac:dyDescent="0.25">
      <c r="A3251" s="94">
        <v>273</v>
      </c>
      <c r="B3251" s="96" t="str">
        <f>CONCATENATE(Revisión_Avance_Periodo!$C3251,";",Revisión_Avance_Periodo!$E3251,";",Revisión_Avance_Periodo!$I3251)</f>
        <v>OE1;PR_10;ACT_271</v>
      </c>
      <c r="C3251" s="180" t="s">
        <v>9</v>
      </c>
      <c r="D3251" s="181" t="str">
        <f>VLOOKUP(Revisión_Avance_Periodo!$C3251,Componentes_BD!$F$1:$G$5,2,FALSE)</f>
        <v>Fortalecer la Vigilancia.</v>
      </c>
      <c r="E3251" s="119" t="s">
        <v>12</v>
      </c>
      <c r="F3251" s="95">
        <v>15</v>
      </c>
      <c r="G3251" s="95" t="str">
        <f>VLOOKUP(Revisión_Avance_Periodo!$A3251,BD_Seguimiento_OAP_2019!$A$2:$G$294,7,FALSE)</f>
        <v>PAI</v>
      </c>
      <c r="H3251" s="95" t="str">
        <f>VLOOKUP(Revisión_Avance_Periodo!$A3251,BD_Seguimiento_OAP_2019!$A$2:$J$294,10,FALSE)</f>
        <v>PAI_11 - Condiciones institucionales idóneas para la promoción de la participación ciudadana</v>
      </c>
      <c r="I3251" s="95" t="s">
        <v>2050</v>
      </c>
      <c r="J3251" s="95" t="str">
        <f>VLOOKUP(Revisión_Avance_Periodo!$I3251,BD_Seguimiento_OAP_2019!$L:$M,2,FALSE)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51" s="119" t="s">
        <v>57</v>
      </c>
      <c r="L3251" s="172">
        <v>4.4642857142857152E-4</v>
      </c>
      <c r="M3251" s="182" t="s">
        <v>113</v>
      </c>
      <c r="N3251" s="174">
        <f>INDEX(BD_Seguimiento_OAP_2019!$AH$3:$AS$294,MATCH(Revisión_Avance_Periodo!$I3251,BD_Seguimiento_OAP_2019!$L$3:$L$294,0),MATCH(Revisión_Avance_Periodo!$M3251,BD_Seguimiento_OAP_2019!$AH$2:$AS$2,0))</f>
        <v>0</v>
      </c>
      <c r="O3251" s="174">
        <f>INDEX(BD_Seguimiento_OAP_2019!$AV$3:$BG$294,MATCH(Revisión_Avance_Periodo!$I3251,BD_Seguimiento_OAP_2019!$L$3:$L$294,0),MATCH(Revisión_Avance_Periodo!$M3251,BD_Seguimiento_OAP_2019!$AV$2:$BG$2,0))</f>
        <v>0</v>
      </c>
      <c r="P3251" s="175">
        <f t="shared" si="632"/>
        <v>0</v>
      </c>
      <c r="Q3251" s="182" t="str">
        <f>VLOOKUP(P3251,Tabla_Indicador_Gestion4[#All],3,TRUE)</f>
        <v>Por Ejecutar</v>
      </c>
      <c r="R3251" s="215">
        <f>SUBTOTAL(9,$N$3242:$N3251)</f>
        <v>1</v>
      </c>
      <c r="S3251" s="231">
        <f>SUBTOTAL(9,$O$3242:$O3251)</f>
        <v>1</v>
      </c>
      <c r="T3251" s="231">
        <f>IFERROR(+Revisión_Avance_Periodo!$S3251/Revisión_Avance_Periodo!$R3251,0)</f>
        <v>1</v>
      </c>
      <c r="U3251" s="184"/>
      <c r="V3251" s="185"/>
      <c r="W3251" s="183"/>
      <c r="X3251" s="183"/>
      <c r="Y3251" s="183"/>
      <c r="Z3251" s="186"/>
      <c r="AA3251" s="187"/>
    </row>
    <row r="3252" spans="1:27" x14ac:dyDescent="0.25">
      <c r="A3252" s="88">
        <v>273</v>
      </c>
      <c r="B3252" s="91" t="str">
        <f>CONCATENATE(Revisión_Avance_Periodo!$C3252,";",Revisión_Avance_Periodo!$E3252,";",Revisión_Avance_Periodo!$I3252)</f>
        <v>OE1;PR_10;ACT_271</v>
      </c>
      <c r="C3252" s="170" t="s">
        <v>9</v>
      </c>
      <c r="D3252" s="171" t="str">
        <f>VLOOKUP(Revisión_Avance_Periodo!$C3252,Componentes_BD!$F$1:$G$5,2,FALSE)</f>
        <v>Fortalecer la Vigilancia.</v>
      </c>
      <c r="E3252" s="106" t="s">
        <v>12</v>
      </c>
      <c r="F3252" s="89">
        <v>15</v>
      </c>
      <c r="G3252" s="89" t="str">
        <f>VLOOKUP(Revisión_Avance_Periodo!$A3252,BD_Seguimiento_OAP_2019!$A$2:$G$294,7,FALSE)</f>
        <v>PAI</v>
      </c>
      <c r="H3252" s="89" t="str">
        <f>VLOOKUP(Revisión_Avance_Periodo!$A3252,BD_Seguimiento_OAP_2019!$A$2:$J$294,10,FALSE)</f>
        <v>PAI_11 - Condiciones institucionales idóneas para la promoción de la participación ciudadana</v>
      </c>
      <c r="I3252" s="89" t="s">
        <v>2050</v>
      </c>
      <c r="J3252" s="89" t="str">
        <f>VLOOKUP(Revisión_Avance_Periodo!$I3252,BD_Seguimiento_OAP_2019!$L:$M,2,FALSE)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52" s="106" t="s">
        <v>57</v>
      </c>
      <c r="L3252" s="172">
        <v>4.4642857142857152E-4</v>
      </c>
      <c r="M3252" s="173" t="s">
        <v>114</v>
      </c>
      <c r="N3252" s="174">
        <f>INDEX(BD_Seguimiento_OAP_2019!$AH$3:$AS$294,MATCH(Revisión_Avance_Periodo!$I3252,BD_Seguimiento_OAP_2019!$L$3:$L$294,0),MATCH(Revisión_Avance_Periodo!$M3252,BD_Seguimiento_OAP_2019!$AH$2:$AS$2,0))</f>
        <v>0</v>
      </c>
      <c r="O3252" s="174">
        <f>INDEX(BD_Seguimiento_OAP_2019!$AV$3:$BG$294,MATCH(Revisión_Avance_Periodo!$I3252,BD_Seguimiento_OAP_2019!$L$3:$L$294,0),MATCH(Revisión_Avance_Periodo!$M3252,BD_Seguimiento_OAP_2019!$AV$2:$BG$2,0))</f>
        <v>0</v>
      </c>
      <c r="P3252" s="175">
        <f t="shared" si="632"/>
        <v>0</v>
      </c>
      <c r="Q3252" s="173" t="str">
        <f>VLOOKUP(P3252,Tabla_Indicador_Gestion4[#All],3,TRUE)</f>
        <v>Por Ejecutar</v>
      </c>
      <c r="R3252" s="215">
        <f>SUBTOTAL(9,$N$3242:$N3252)</f>
        <v>1</v>
      </c>
      <c r="S3252" s="231">
        <f>SUBTOTAL(9,$O$3242:$O3252)</f>
        <v>1</v>
      </c>
      <c r="T3252" s="231">
        <f>IFERROR(+Revisión_Avance_Periodo!$S3252/Revisión_Avance_Periodo!$R3252,0)</f>
        <v>1</v>
      </c>
      <c r="U3252" s="184"/>
      <c r="V3252" s="185"/>
      <c r="W3252" s="183"/>
      <c r="X3252" s="183"/>
      <c r="Y3252" s="183"/>
      <c r="Z3252" s="186"/>
      <c r="AA3252" s="187"/>
    </row>
    <row r="3253" spans="1:27" ht="15.75" thickBot="1" x14ac:dyDescent="0.3">
      <c r="A3253" s="94">
        <v>273</v>
      </c>
      <c r="B3253" s="96" t="str">
        <f>CONCATENATE(Revisión_Avance_Periodo!$C3253,";",Revisión_Avance_Periodo!$E3253,";",Revisión_Avance_Periodo!$I3253)</f>
        <v>OE1;PR_10;ACT_271</v>
      </c>
      <c r="C3253" s="180" t="s">
        <v>9</v>
      </c>
      <c r="D3253" s="181" t="str">
        <f>VLOOKUP(Revisión_Avance_Periodo!$C3253,Componentes_BD!$F$1:$G$5,2,FALSE)</f>
        <v>Fortalecer la Vigilancia.</v>
      </c>
      <c r="E3253" s="119" t="s">
        <v>12</v>
      </c>
      <c r="F3253" s="95">
        <v>15</v>
      </c>
      <c r="G3253" s="95" t="str">
        <f>VLOOKUP(Revisión_Avance_Periodo!$A3253,BD_Seguimiento_OAP_2019!$A$2:$G$294,7,FALSE)</f>
        <v>PAI</v>
      </c>
      <c r="H3253" s="95" t="str">
        <f>VLOOKUP(Revisión_Avance_Periodo!$A3253,BD_Seguimiento_OAP_2019!$A$2:$J$294,10,FALSE)</f>
        <v>PAI_11 - Condiciones institucionales idóneas para la promoción de la participación ciudadana</v>
      </c>
      <c r="I3253" s="95" t="s">
        <v>2050</v>
      </c>
      <c r="J3253" s="95" t="str">
        <f>VLOOKUP(Revisión_Avance_Periodo!$I3253,BD_Seguimiento_OAP_2019!$L:$M,2,FALSE)</f>
        <v>Identificar las instancias de participación legalmente establecidas que se deben involucrar para cumplir con la misión de la entidad, con las áreas misionales y de apoyo a la gestión y establecer: 1.Actividades en las cuales tiene programado o debe involucrar a los grupos de valor para el cumplimiento de las metas. 
2. En las actividades identificadas, señale cuáles de estas son acciones de participación ciudadana y las instancias o espacios de participación que involucrará.
3. Determinar a qué etapa del ciclo de la gestión corresponde la actividad de participación (diagnóstico, diseño o formulación, implementación, seguimiento y evaluación).</v>
      </c>
      <c r="K3253" s="119" t="s">
        <v>57</v>
      </c>
      <c r="L3253" s="172">
        <v>4.4642857142857152E-4</v>
      </c>
      <c r="M3253" s="182" t="s">
        <v>115</v>
      </c>
      <c r="N3253" s="174">
        <f>INDEX(BD_Seguimiento_OAP_2019!$AH$3:$AS$294,MATCH(Revisión_Avance_Periodo!$I3253,BD_Seguimiento_OAP_2019!$L$3:$L$294,0),MATCH(Revisión_Avance_Periodo!$M3253,BD_Seguimiento_OAP_2019!$AH$2:$AS$2,0))</f>
        <v>0</v>
      </c>
      <c r="O3253" s="174">
        <f>INDEX(BD_Seguimiento_OAP_2019!$AV$3:$BG$294,MATCH(Revisión_Avance_Periodo!$I3253,BD_Seguimiento_OAP_2019!$L$3:$L$294,0),MATCH(Revisión_Avance_Periodo!$M3253,BD_Seguimiento_OAP_2019!$AV$2:$BG$2,0))</f>
        <v>0</v>
      </c>
      <c r="P3253" s="175">
        <f t="shared" si="632"/>
        <v>0</v>
      </c>
      <c r="Q3253" s="182" t="str">
        <f>VLOOKUP(P3253,Tabla_Indicador_Gestion4[#All],3,TRUE)</f>
        <v>Por Ejecutar</v>
      </c>
      <c r="R3253" s="215">
        <f>SUBTOTAL(9,$N$3242:$N3253)</f>
        <v>1</v>
      </c>
      <c r="S3253" s="231">
        <f>SUBTOTAL(9,$O$3242:$O3253)</f>
        <v>1</v>
      </c>
      <c r="T3253" s="231">
        <f>IFERROR(+Revisión_Avance_Periodo!$S3253/Revisión_Avance_Periodo!$R3253,0)</f>
        <v>1</v>
      </c>
      <c r="U3253" s="184"/>
      <c r="V3253" s="185"/>
      <c r="W3253" s="183"/>
      <c r="X3253" s="183"/>
      <c r="Y3253" s="183"/>
      <c r="Z3253" s="186"/>
      <c r="AA3253" s="187"/>
    </row>
    <row r="3254" spans="1:27" x14ac:dyDescent="0.25">
      <c r="A3254" s="88">
        <v>274</v>
      </c>
      <c r="B3254" s="91" t="str">
        <f>CONCATENATE(Revisión_Avance_Periodo!$C3254,";",Revisión_Avance_Periodo!$E3254,";",Revisión_Avance_Periodo!$I3254)</f>
        <v>OE1;PR_10;ACT_204</v>
      </c>
      <c r="C3254" s="170" t="s">
        <v>9</v>
      </c>
      <c r="D3254" s="171" t="str">
        <f>VLOOKUP(Revisión_Avance_Periodo!$C3254,Componentes_BD!$F$1:$G$5,2,FALSE)</f>
        <v>Fortalecer la Vigilancia.</v>
      </c>
      <c r="E3254" s="106" t="s">
        <v>12</v>
      </c>
      <c r="F3254" s="89">
        <v>15</v>
      </c>
      <c r="G3254" s="89" t="str">
        <f>VLOOKUP(Revisión_Avance_Periodo!$A3254,BD_Seguimiento_OAP_2019!$A$2:$G$294,7,FALSE)</f>
        <v>PAI</v>
      </c>
      <c r="H3254" s="89" t="str">
        <f>VLOOKUP(Revisión_Avance_Periodo!$A3254,BD_Seguimiento_OAP_2019!$A$2:$J$294,10,FALSE)</f>
        <v>PAI_11 - Condiciones institucionales idóneas para la promoción de la participación ciudadana</v>
      </c>
      <c r="I3254" s="89" t="s">
        <v>2055</v>
      </c>
      <c r="J3254" s="89" t="str">
        <f>VLOOKUP(Revisión_Avance_Periodo!$I3254,BD_Seguimiento_OAP_2019!$L:$M,2,FALSE)</f>
        <v>Definir los recursos, alianzas, convenios y demás asociados a las actividades que se implementarán en la entidad para promover la participación ciudadana.</v>
      </c>
      <c r="K3254" s="106" t="s">
        <v>8</v>
      </c>
      <c r="L3254" s="172">
        <v>4.4642857142857152E-4</v>
      </c>
      <c r="M3254" s="173" t="s">
        <v>104</v>
      </c>
      <c r="N3254" s="174">
        <f>INDEX(BD_Seguimiento_OAP_2019!$AH$3:$AS$294,MATCH(Revisión_Avance_Periodo!$I3254,BD_Seguimiento_OAP_2019!$L$3:$L$294,0),MATCH(Revisión_Avance_Periodo!$M3254,BD_Seguimiento_OAP_2019!$AH$2:$AS$2,0))</f>
        <v>0</v>
      </c>
      <c r="O3254" s="174">
        <f>INDEX(BD_Seguimiento_OAP_2019!$AV$3:$BG$294,MATCH(Revisión_Avance_Periodo!$I3254,BD_Seguimiento_OAP_2019!$L$3:$L$294,0),MATCH(Revisión_Avance_Periodo!$M3254,BD_Seguimiento_OAP_2019!$AV$2:$BG$2,0))</f>
        <v>0</v>
      </c>
      <c r="P3254" s="175">
        <f t="shared" si="632"/>
        <v>0</v>
      </c>
      <c r="Q3254" s="173" t="str">
        <f>VLOOKUP(P3254,Tabla_Indicador_Gestion4[#All],3,TRUE)</f>
        <v>Por Ejecutar</v>
      </c>
      <c r="R3254" s="213">
        <f>SUBTOTAL(9,$N$3254:$N3254)</f>
        <v>0</v>
      </c>
      <c r="S3254" s="234">
        <f>SUBTOTAL(9,$O$3254:$O3254)</f>
        <v>0</v>
      </c>
      <c r="T3254" s="234">
        <f>IFERROR(+Revisión_Avance_Periodo!$S3254/Revisión_Avance_Periodo!$R3254,0)</f>
        <v>0</v>
      </c>
      <c r="U3254" s="177">
        <f>SUBTOTAL(9,N3254:N3265)</f>
        <v>1</v>
      </c>
      <c r="V3254" s="176">
        <f>SUBTOTAL(9,O3254:O3265)</f>
        <v>0.5</v>
      </c>
      <c r="W3254" s="176">
        <f t="shared" ref="W3254" si="633">+V3254/U3254</f>
        <v>0.5</v>
      </c>
      <c r="X3254" s="176"/>
      <c r="Y3254" s="176">
        <f>100%-Revisión_Avance_Periodo!$W3254</f>
        <v>0.5</v>
      </c>
      <c r="Z3254" s="178" t="str">
        <f>VLOOKUP(W3254,Tabla_Indicador_Gestion4[],3,TRUE)</f>
        <v>En Tramite</v>
      </c>
      <c r="AA3254" s="179">
        <f>Revisión_Avance_Periodo!$W3254*Revisión_Avance_Periodo!$L3254</f>
        <v>2.2321428571428576E-4</v>
      </c>
    </row>
    <row r="3255" spans="1:27" x14ac:dyDescent="0.25">
      <c r="A3255" s="94">
        <v>274</v>
      </c>
      <c r="B3255" s="96" t="str">
        <f>CONCATENATE(Revisión_Avance_Periodo!$C3255,";",Revisión_Avance_Periodo!$E3255,";",Revisión_Avance_Periodo!$I3255)</f>
        <v>OE1;PR_10;ACT_204</v>
      </c>
      <c r="C3255" s="180" t="s">
        <v>9</v>
      </c>
      <c r="D3255" s="181" t="str">
        <f>VLOOKUP(Revisión_Avance_Periodo!$C3255,Componentes_BD!$F$1:$G$5,2,FALSE)</f>
        <v>Fortalecer la Vigilancia.</v>
      </c>
      <c r="E3255" s="119" t="s">
        <v>12</v>
      </c>
      <c r="F3255" s="95">
        <v>15</v>
      </c>
      <c r="G3255" s="95" t="str">
        <f>VLOOKUP(Revisión_Avance_Periodo!$A3255,BD_Seguimiento_OAP_2019!$A$2:$G$294,7,FALSE)</f>
        <v>PAI</v>
      </c>
      <c r="H3255" s="95" t="str">
        <f>VLOOKUP(Revisión_Avance_Periodo!$A3255,BD_Seguimiento_OAP_2019!$A$2:$J$294,10,FALSE)</f>
        <v>PAI_11 - Condiciones institucionales idóneas para la promoción de la participación ciudadana</v>
      </c>
      <c r="I3255" s="95" t="s">
        <v>2055</v>
      </c>
      <c r="J3255" s="95" t="str">
        <f>VLOOKUP(Revisión_Avance_Periodo!$I3255,BD_Seguimiento_OAP_2019!$L:$M,2,FALSE)</f>
        <v>Definir los recursos, alianzas, convenios y demás asociados a las actividades que se implementarán en la entidad para promover la participación ciudadana.</v>
      </c>
      <c r="K3255" s="119" t="s">
        <v>8</v>
      </c>
      <c r="L3255" s="172">
        <v>4.4642857142857152E-4</v>
      </c>
      <c r="M3255" s="182" t="s">
        <v>105</v>
      </c>
      <c r="N3255" s="174">
        <f>INDEX(BD_Seguimiento_OAP_2019!$AH$3:$AS$294,MATCH(Revisión_Avance_Periodo!$I3255,BD_Seguimiento_OAP_2019!$L$3:$L$294,0),MATCH(Revisión_Avance_Periodo!$M3255,BD_Seguimiento_OAP_2019!$AH$2:$AS$2,0))</f>
        <v>0</v>
      </c>
      <c r="O3255" s="174">
        <f>INDEX(BD_Seguimiento_OAP_2019!$AV$3:$BG$294,MATCH(Revisión_Avance_Periodo!$I3255,BD_Seguimiento_OAP_2019!$L$3:$L$294,0),MATCH(Revisión_Avance_Periodo!$M3255,BD_Seguimiento_OAP_2019!$AV$2:$BG$2,0))</f>
        <v>0</v>
      </c>
      <c r="P3255" s="175">
        <f t="shared" si="632"/>
        <v>0</v>
      </c>
      <c r="Q3255" s="182" t="str">
        <f>VLOOKUP(P3255,Tabla_Indicador_Gestion4[#All],3,TRUE)</f>
        <v>Por Ejecutar</v>
      </c>
      <c r="R3255" s="215">
        <f>SUBTOTAL(9,$N$3254:$N3255)</f>
        <v>0</v>
      </c>
      <c r="S3255" s="231">
        <f>SUBTOTAL(9,$O$3254:$O3255)</f>
        <v>0</v>
      </c>
      <c r="T3255" s="231">
        <f>IFERROR(+Revisión_Avance_Periodo!$S3255/Revisión_Avance_Periodo!$R3255,0)</f>
        <v>0</v>
      </c>
      <c r="U3255" s="184"/>
      <c r="V3255" s="185"/>
      <c r="W3255" s="183"/>
      <c r="X3255" s="183"/>
      <c r="Y3255" s="183"/>
      <c r="Z3255" s="186"/>
      <c r="AA3255" s="187"/>
    </row>
    <row r="3256" spans="1:27" x14ac:dyDescent="0.25">
      <c r="A3256" s="88">
        <v>274</v>
      </c>
      <c r="B3256" s="91" t="str">
        <f>CONCATENATE(Revisión_Avance_Periodo!$C3256,";",Revisión_Avance_Periodo!$E3256,";",Revisión_Avance_Periodo!$I3256)</f>
        <v>OE1;PR_10;ACT_204</v>
      </c>
      <c r="C3256" s="170" t="s">
        <v>9</v>
      </c>
      <c r="D3256" s="171" t="str">
        <f>VLOOKUP(Revisión_Avance_Periodo!$C3256,Componentes_BD!$F$1:$G$5,2,FALSE)</f>
        <v>Fortalecer la Vigilancia.</v>
      </c>
      <c r="E3256" s="106" t="s">
        <v>12</v>
      </c>
      <c r="F3256" s="89">
        <v>15</v>
      </c>
      <c r="G3256" s="89" t="str">
        <f>VLOOKUP(Revisión_Avance_Periodo!$A3256,BD_Seguimiento_OAP_2019!$A$2:$G$294,7,FALSE)</f>
        <v>PAI</v>
      </c>
      <c r="H3256" s="89" t="str">
        <f>VLOOKUP(Revisión_Avance_Periodo!$A3256,BD_Seguimiento_OAP_2019!$A$2:$J$294,10,FALSE)</f>
        <v>PAI_11 - Condiciones institucionales idóneas para la promoción de la participación ciudadana</v>
      </c>
      <c r="I3256" s="89" t="s">
        <v>2055</v>
      </c>
      <c r="J3256" s="89" t="str">
        <f>VLOOKUP(Revisión_Avance_Periodo!$I3256,BD_Seguimiento_OAP_2019!$L:$M,2,FALSE)</f>
        <v>Definir los recursos, alianzas, convenios y demás asociados a las actividades que se implementarán en la entidad para promover la participación ciudadana.</v>
      </c>
      <c r="K3256" s="106" t="s">
        <v>8</v>
      </c>
      <c r="L3256" s="172">
        <v>4.4642857142857152E-4</v>
      </c>
      <c r="M3256" s="173" t="s">
        <v>106</v>
      </c>
      <c r="N3256" s="174">
        <f>INDEX(BD_Seguimiento_OAP_2019!$AH$3:$AS$294,MATCH(Revisión_Avance_Periodo!$I3256,BD_Seguimiento_OAP_2019!$L$3:$L$294,0),MATCH(Revisión_Avance_Periodo!$M3256,BD_Seguimiento_OAP_2019!$AH$2:$AS$2,0))</f>
        <v>0</v>
      </c>
      <c r="O3256" s="174">
        <f>INDEX(BD_Seguimiento_OAP_2019!$AV$3:$BG$294,MATCH(Revisión_Avance_Periodo!$I3256,BD_Seguimiento_OAP_2019!$L$3:$L$294,0),MATCH(Revisión_Avance_Periodo!$M3256,BD_Seguimiento_OAP_2019!$AV$2:$BG$2,0))</f>
        <v>0</v>
      </c>
      <c r="P3256" s="175">
        <f t="shared" si="632"/>
        <v>0</v>
      </c>
      <c r="Q3256" s="173" t="str">
        <f>VLOOKUP(P3256,Tabla_Indicador_Gestion4[#All],3,TRUE)</f>
        <v>Por Ejecutar</v>
      </c>
      <c r="R3256" s="215">
        <f>SUBTOTAL(9,$N$3254:$N3256)</f>
        <v>0</v>
      </c>
      <c r="S3256" s="231">
        <f>SUBTOTAL(9,$O$3254:$O3256)</f>
        <v>0</v>
      </c>
      <c r="T3256" s="231">
        <f>IFERROR(+Revisión_Avance_Periodo!$S3256/Revisión_Avance_Periodo!$R3256,0)</f>
        <v>0</v>
      </c>
      <c r="U3256" s="184"/>
      <c r="V3256" s="185"/>
      <c r="W3256" s="183"/>
      <c r="X3256" s="183"/>
      <c r="Y3256" s="183"/>
      <c r="Z3256" s="186"/>
      <c r="AA3256" s="187"/>
    </row>
    <row r="3257" spans="1:27" x14ac:dyDescent="0.25">
      <c r="A3257" s="94">
        <v>274</v>
      </c>
      <c r="B3257" s="96" t="str">
        <f>CONCATENATE(Revisión_Avance_Periodo!$C3257,";",Revisión_Avance_Periodo!$E3257,";",Revisión_Avance_Periodo!$I3257)</f>
        <v>OE1;PR_10;ACT_204</v>
      </c>
      <c r="C3257" s="180" t="s">
        <v>9</v>
      </c>
      <c r="D3257" s="181" t="str">
        <f>VLOOKUP(Revisión_Avance_Periodo!$C3257,Componentes_BD!$F$1:$G$5,2,FALSE)</f>
        <v>Fortalecer la Vigilancia.</v>
      </c>
      <c r="E3257" s="119" t="s">
        <v>12</v>
      </c>
      <c r="F3257" s="95">
        <v>15</v>
      </c>
      <c r="G3257" s="95" t="str">
        <f>VLOOKUP(Revisión_Avance_Periodo!$A3257,BD_Seguimiento_OAP_2019!$A$2:$G$294,7,FALSE)</f>
        <v>PAI</v>
      </c>
      <c r="H3257" s="95" t="str">
        <f>VLOOKUP(Revisión_Avance_Periodo!$A3257,BD_Seguimiento_OAP_2019!$A$2:$J$294,10,FALSE)</f>
        <v>PAI_11 - Condiciones institucionales idóneas para la promoción de la participación ciudadana</v>
      </c>
      <c r="I3257" s="95" t="s">
        <v>2055</v>
      </c>
      <c r="J3257" s="95" t="str">
        <f>VLOOKUP(Revisión_Avance_Periodo!$I3257,BD_Seguimiento_OAP_2019!$L:$M,2,FALSE)</f>
        <v>Definir los recursos, alianzas, convenios y demás asociados a las actividades que se implementarán en la entidad para promover la participación ciudadana.</v>
      </c>
      <c r="K3257" s="119" t="s">
        <v>8</v>
      </c>
      <c r="L3257" s="172">
        <v>4.4642857142857152E-4</v>
      </c>
      <c r="M3257" s="182" t="s">
        <v>107</v>
      </c>
      <c r="N3257" s="174">
        <f>INDEX(BD_Seguimiento_OAP_2019!$AH$3:$AS$294,MATCH(Revisión_Avance_Periodo!$I3257,BD_Seguimiento_OAP_2019!$L$3:$L$294,0),MATCH(Revisión_Avance_Periodo!$M3257,BD_Seguimiento_OAP_2019!$AH$2:$AS$2,0))</f>
        <v>0.5</v>
      </c>
      <c r="O3257" s="174">
        <f>INDEX(BD_Seguimiento_OAP_2019!$AV$3:$BG$294,MATCH(Revisión_Avance_Periodo!$I3257,BD_Seguimiento_OAP_2019!$L$3:$L$294,0),MATCH(Revisión_Avance_Periodo!$M3257,BD_Seguimiento_OAP_2019!$AV$2:$BG$2,0))</f>
        <v>0.5</v>
      </c>
      <c r="P3257" s="188">
        <f t="shared" si="624"/>
        <v>1</v>
      </c>
      <c r="Q3257" s="182" t="str">
        <f>VLOOKUP(P3257,Tabla_Indicador_Gestion4[#All],3,TRUE)</f>
        <v>Culminada</v>
      </c>
      <c r="R3257" s="215">
        <f>SUBTOTAL(9,$N$3254:$N3257)</f>
        <v>0.5</v>
      </c>
      <c r="S3257" s="231">
        <f>SUBTOTAL(9,$O$3254:$O3257)</f>
        <v>0.5</v>
      </c>
      <c r="T3257" s="231">
        <f>IFERROR(+Revisión_Avance_Periodo!$S3257/Revisión_Avance_Periodo!$R3257,0)</f>
        <v>1</v>
      </c>
      <c r="U3257" s="184"/>
      <c r="V3257" s="185"/>
      <c r="W3257" s="183"/>
      <c r="X3257" s="183"/>
      <c r="Y3257" s="183"/>
      <c r="Z3257" s="186"/>
      <c r="AA3257" s="187"/>
    </row>
    <row r="3258" spans="1:27" x14ac:dyDescent="0.25">
      <c r="A3258" s="88">
        <v>274</v>
      </c>
      <c r="B3258" s="91" t="str">
        <f>CONCATENATE(Revisión_Avance_Periodo!$C3258,";",Revisión_Avance_Periodo!$E3258,";",Revisión_Avance_Periodo!$I3258)</f>
        <v>OE1;PR_10;ACT_204</v>
      </c>
      <c r="C3258" s="170" t="s">
        <v>9</v>
      </c>
      <c r="D3258" s="171" t="str">
        <f>VLOOKUP(Revisión_Avance_Periodo!$C3258,Componentes_BD!$F$1:$G$5,2,FALSE)</f>
        <v>Fortalecer la Vigilancia.</v>
      </c>
      <c r="E3258" s="106" t="s">
        <v>12</v>
      </c>
      <c r="F3258" s="89">
        <v>15</v>
      </c>
      <c r="G3258" s="89" t="str">
        <f>VLOOKUP(Revisión_Avance_Periodo!$A3258,BD_Seguimiento_OAP_2019!$A$2:$G$294,7,FALSE)</f>
        <v>PAI</v>
      </c>
      <c r="H3258" s="89" t="str">
        <f>VLOOKUP(Revisión_Avance_Periodo!$A3258,BD_Seguimiento_OAP_2019!$A$2:$J$294,10,FALSE)</f>
        <v>PAI_11 - Condiciones institucionales idóneas para la promoción de la participación ciudadana</v>
      </c>
      <c r="I3258" s="89" t="s">
        <v>2055</v>
      </c>
      <c r="J3258" s="89" t="str">
        <f>VLOOKUP(Revisión_Avance_Periodo!$I3258,BD_Seguimiento_OAP_2019!$L:$M,2,FALSE)</f>
        <v>Definir los recursos, alianzas, convenios y demás asociados a las actividades que se implementarán en la entidad para promover la participación ciudadana.</v>
      </c>
      <c r="K3258" s="106" t="s">
        <v>8</v>
      </c>
      <c r="L3258" s="172">
        <v>4.4642857142857152E-4</v>
      </c>
      <c r="M3258" s="173" t="s">
        <v>108</v>
      </c>
      <c r="N3258" s="174">
        <f>INDEX(BD_Seguimiento_OAP_2019!$AH$3:$AS$294,MATCH(Revisión_Avance_Periodo!$I3258,BD_Seguimiento_OAP_2019!$L$3:$L$294,0),MATCH(Revisión_Avance_Periodo!$M3258,BD_Seguimiento_OAP_2019!$AH$2:$AS$2,0))</f>
        <v>0.5</v>
      </c>
      <c r="O3258" s="174">
        <f>INDEX(BD_Seguimiento_OAP_2019!$AV$3:$BG$294,MATCH(Revisión_Avance_Periodo!$I3258,BD_Seguimiento_OAP_2019!$L$3:$L$294,0),MATCH(Revisión_Avance_Periodo!$M3258,BD_Seguimiento_OAP_2019!$AV$2:$BG$2,0))</f>
        <v>0</v>
      </c>
      <c r="P3258" s="189">
        <f t="shared" si="624"/>
        <v>0</v>
      </c>
      <c r="Q3258" s="173" t="str">
        <f>VLOOKUP(P3258,Tabla_Indicador_Gestion4[#All],3,TRUE)</f>
        <v>Por Ejecutar</v>
      </c>
      <c r="R3258" s="215">
        <f>SUBTOTAL(9,$N$3254:$N3258)</f>
        <v>1</v>
      </c>
      <c r="S3258" s="231">
        <f>SUBTOTAL(9,$O$3254:$O3258)</f>
        <v>0.5</v>
      </c>
      <c r="T3258" s="231">
        <f>IFERROR(+Revisión_Avance_Periodo!$S3258/Revisión_Avance_Periodo!$R3258,0)</f>
        <v>0.5</v>
      </c>
      <c r="U3258" s="184"/>
      <c r="V3258" s="185"/>
      <c r="W3258" s="183"/>
      <c r="X3258" s="183"/>
      <c r="Y3258" s="183"/>
      <c r="Z3258" s="186"/>
      <c r="AA3258" s="187"/>
    </row>
    <row r="3259" spans="1:27" x14ac:dyDescent="0.25">
      <c r="A3259" s="94">
        <v>274</v>
      </c>
      <c r="B3259" s="96" t="str">
        <f>CONCATENATE(Revisión_Avance_Periodo!$C3259,";",Revisión_Avance_Periodo!$E3259,";",Revisión_Avance_Periodo!$I3259)</f>
        <v>OE1;PR_10;ACT_204</v>
      </c>
      <c r="C3259" s="180" t="s">
        <v>9</v>
      </c>
      <c r="D3259" s="181" t="str">
        <f>VLOOKUP(Revisión_Avance_Periodo!$C3259,Componentes_BD!$F$1:$G$5,2,FALSE)</f>
        <v>Fortalecer la Vigilancia.</v>
      </c>
      <c r="E3259" s="119" t="s">
        <v>12</v>
      </c>
      <c r="F3259" s="95">
        <v>15</v>
      </c>
      <c r="G3259" s="95" t="str">
        <f>VLOOKUP(Revisión_Avance_Periodo!$A3259,BD_Seguimiento_OAP_2019!$A$2:$G$294,7,FALSE)</f>
        <v>PAI</v>
      </c>
      <c r="H3259" s="95" t="str">
        <f>VLOOKUP(Revisión_Avance_Periodo!$A3259,BD_Seguimiento_OAP_2019!$A$2:$J$294,10,FALSE)</f>
        <v>PAI_11 - Condiciones institucionales idóneas para la promoción de la participación ciudadana</v>
      </c>
      <c r="I3259" s="95" t="s">
        <v>2055</v>
      </c>
      <c r="J3259" s="95" t="str">
        <f>VLOOKUP(Revisión_Avance_Periodo!$I3259,BD_Seguimiento_OAP_2019!$L:$M,2,FALSE)</f>
        <v>Definir los recursos, alianzas, convenios y demás asociados a las actividades que se implementarán en la entidad para promover la participación ciudadana.</v>
      </c>
      <c r="K3259" s="119" t="s">
        <v>8</v>
      </c>
      <c r="L3259" s="172">
        <v>4.4642857142857152E-4</v>
      </c>
      <c r="M3259" s="182" t="s">
        <v>109</v>
      </c>
      <c r="N3259" s="174">
        <f>INDEX(BD_Seguimiento_OAP_2019!$AH$3:$AS$294,MATCH(Revisión_Avance_Periodo!$I3259,BD_Seguimiento_OAP_2019!$L$3:$L$294,0),MATCH(Revisión_Avance_Periodo!$M3259,BD_Seguimiento_OAP_2019!$AH$2:$AS$2,0))</f>
        <v>0</v>
      </c>
      <c r="O3259" s="174">
        <f>INDEX(BD_Seguimiento_OAP_2019!$AV$3:$BG$294,MATCH(Revisión_Avance_Periodo!$I3259,BD_Seguimiento_OAP_2019!$L$3:$L$294,0),MATCH(Revisión_Avance_Periodo!$M3259,BD_Seguimiento_OAP_2019!$AV$2:$BG$2,0))</f>
        <v>0</v>
      </c>
      <c r="P3259" s="175">
        <f t="shared" ref="P3259:P3269" si="634">IFERROR((O3259/N3259),0)</f>
        <v>0</v>
      </c>
      <c r="Q3259" s="182" t="str">
        <f>VLOOKUP(P3259,Tabla_Indicador_Gestion4[#All],3,TRUE)</f>
        <v>Por Ejecutar</v>
      </c>
      <c r="R3259" s="215">
        <f>SUBTOTAL(9,$N$3254:$N3259)</f>
        <v>1</v>
      </c>
      <c r="S3259" s="231">
        <f>SUBTOTAL(9,$O$3254:$O3259)</f>
        <v>0.5</v>
      </c>
      <c r="T3259" s="231">
        <f>IFERROR(+Revisión_Avance_Periodo!$S3259/Revisión_Avance_Periodo!$R3259,0)</f>
        <v>0.5</v>
      </c>
      <c r="U3259" s="184"/>
      <c r="V3259" s="185"/>
      <c r="W3259" s="183"/>
      <c r="X3259" s="183"/>
      <c r="Y3259" s="183"/>
      <c r="Z3259" s="186"/>
      <c r="AA3259" s="187"/>
    </row>
    <row r="3260" spans="1:27" x14ac:dyDescent="0.25">
      <c r="A3260" s="88">
        <v>274</v>
      </c>
      <c r="B3260" s="91" t="str">
        <f>CONCATENATE(Revisión_Avance_Periodo!$C3260,";",Revisión_Avance_Periodo!$E3260,";",Revisión_Avance_Periodo!$I3260)</f>
        <v>OE1;PR_10;ACT_204</v>
      </c>
      <c r="C3260" s="170" t="s">
        <v>9</v>
      </c>
      <c r="D3260" s="171" t="str">
        <f>VLOOKUP(Revisión_Avance_Periodo!$C3260,Componentes_BD!$F$1:$G$5,2,FALSE)</f>
        <v>Fortalecer la Vigilancia.</v>
      </c>
      <c r="E3260" s="106" t="s">
        <v>12</v>
      </c>
      <c r="F3260" s="89">
        <v>15</v>
      </c>
      <c r="G3260" s="89" t="str">
        <f>VLOOKUP(Revisión_Avance_Periodo!$A3260,BD_Seguimiento_OAP_2019!$A$2:$G$294,7,FALSE)</f>
        <v>PAI</v>
      </c>
      <c r="H3260" s="89" t="str">
        <f>VLOOKUP(Revisión_Avance_Periodo!$A3260,BD_Seguimiento_OAP_2019!$A$2:$J$294,10,FALSE)</f>
        <v>PAI_11 - Condiciones institucionales idóneas para la promoción de la participación ciudadana</v>
      </c>
      <c r="I3260" s="89" t="s">
        <v>2055</v>
      </c>
      <c r="J3260" s="89" t="str">
        <f>VLOOKUP(Revisión_Avance_Periodo!$I3260,BD_Seguimiento_OAP_2019!$L:$M,2,FALSE)</f>
        <v>Definir los recursos, alianzas, convenios y demás asociados a las actividades que se implementarán en la entidad para promover la participación ciudadana.</v>
      </c>
      <c r="K3260" s="106" t="s">
        <v>8</v>
      </c>
      <c r="L3260" s="172">
        <v>4.4642857142857152E-4</v>
      </c>
      <c r="M3260" s="173" t="s">
        <v>110</v>
      </c>
      <c r="N3260" s="174">
        <f>INDEX(BD_Seguimiento_OAP_2019!$AH$3:$AS$294,MATCH(Revisión_Avance_Periodo!$I3260,BD_Seguimiento_OAP_2019!$L$3:$L$294,0),MATCH(Revisión_Avance_Periodo!$M3260,BD_Seguimiento_OAP_2019!$AH$2:$AS$2,0))</f>
        <v>0</v>
      </c>
      <c r="O3260" s="174">
        <f>INDEX(BD_Seguimiento_OAP_2019!$AV$3:$BG$294,MATCH(Revisión_Avance_Periodo!$I3260,BD_Seguimiento_OAP_2019!$L$3:$L$294,0),MATCH(Revisión_Avance_Periodo!$M3260,BD_Seguimiento_OAP_2019!$AV$2:$BG$2,0))</f>
        <v>0</v>
      </c>
      <c r="P3260" s="175">
        <f t="shared" si="634"/>
        <v>0</v>
      </c>
      <c r="Q3260" s="173" t="str">
        <f>VLOOKUP(P3260,Tabla_Indicador_Gestion4[#All],3,TRUE)</f>
        <v>Por Ejecutar</v>
      </c>
      <c r="R3260" s="215">
        <f>SUBTOTAL(9,$N$3254:$N3260)</f>
        <v>1</v>
      </c>
      <c r="S3260" s="231">
        <f>SUBTOTAL(9,$O$3254:$O3260)</f>
        <v>0.5</v>
      </c>
      <c r="T3260" s="231">
        <f>IFERROR(+Revisión_Avance_Periodo!$S3260/Revisión_Avance_Periodo!$R3260,0)</f>
        <v>0.5</v>
      </c>
      <c r="U3260" s="184"/>
      <c r="V3260" s="185"/>
      <c r="W3260" s="183"/>
      <c r="X3260" s="183"/>
      <c r="Y3260" s="183"/>
      <c r="Z3260" s="186"/>
      <c r="AA3260" s="187"/>
    </row>
    <row r="3261" spans="1:27" x14ac:dyDescent="0.25">
      <c r="A3261" s="94">
        <v>274</v>
      </c>
      <c r="B3261" s="96" t="str">
        <f>CONCATENATE(Revisión_Avance_Periodo!$C3261,";",Revisión_Avance_Periodo!$E3261,";",Revisión_Avance_Periodo!$I3261)</f>
        <v>OE1;PR_10;ACT_204</v>
      </c>
      <c r="C3261" s="180" t="s">
        <v>9</v>
      </c>
      <c r="D3261" s="181" t="str">
        <f>VLOOKUP(Revisión_Avance_Periodo!$C3261,Componentes_BD!$F$1:$G$5,2,FALSE)</f>
        <v>Fortalecer la Vigilancia.</v>
      </c>
      <c r="E3261" s="119" t="s">
        <v>12</v>
      </c>
      <c r="F3261" s="95">
        <v>15</v>
      </c>
      <c r="G3261" s="95" t="str">
        <f>VLOOKUP(Revisión_Avance_Periodo!$A3261,BD_Seguimiento_OAP_2019!$A$2:$G$294,7,FALSE)</f>
        <v>PAI</v>
      </c>
      <c r="H3261" s="95" t="str">
        <f>VLOOKUP(Revisión_Avance_Periodo!$A3261,BD_Seguimiento_OAP_2019!$A$2:$J$294,10,FALSE)</f>
        <v>PAI_11 - Condiciones institucionales idóneas para la promoción de la participación ciudadana</v>
      </c>
      <c r="I3261" s="95" t="s">
        <v>2055</v>
      </c>
      <c r="J3261" s="95" t="str">
        <f>VLOOKUP(Revisión_Avance_Periodo!$I3261,BD_Seguimiento_OAP_2019!$L:$M,2,FALSE)</f>
        <v>Definir los recursos, alianzas, convenios y demás asociados a las actividades que se implementarán en la entidad para promover la participación ciudadana.</v>
      </c>
      <c r="K3261" s="119" t="s">
        <v>8</v>
      </c>
      <c r="L3261" s="172">
        <v>4.4642857142857152E-4</v>
      </c>
      <c r="M3261" s="182" t="s">
        <v>111</v>
      </c>
      <c r="N3261" s="174">
        <f>INDEX(BD_Seguimiento_OAP_2019!$AH$3:$AS$294,MATCH(Revisión_Avance_Periodo!$I3261,BD_Seguimiento_OAP_2019!$L$3:$L$294,0),MATCH(Revisión_Avance_Periodo!$M3261,BD_Seguimiento_OAP_2019!$AH$2:$AS$2,0))</f>
        <v>0</v>
      </c>
      <c r="O3261" s="174">
        <f>INDEX(BD_Seguimiento_OAP_2019!$AV$3:$BG$294,MATCH(Revisión_Avance_Periodo!$I3261,BD_Seguimiento_OAP_2019!$L$3:$L$294,0),MATCH(Revisión_Avance_Periodo!$M3261,BD_Seguimiento_OAP_2019!$AV$2:$BG$2,0))</f>
        <v>0</v>
      </c>
      <c r="P3261" s="175">
        <f t="shared" si="634"/>
        <v>0</v>
      </c>
      <c r="Q3261" s="182" t="str">
        <f>VLOOKUP(P3261,Tabla_Indicador_Gestion4[#All],3,TRUE)</f>
        <v>Por Ejecutar</v>
      </c>
      <c r="R3261" s="215">
        <f>SUBTOTAL(9,$N$3254:$N3261)</f>
        <v>1</v>
      </c>
      <c r="S3261" s="231">
        <f>SUBTOTAL(9,$O$3254:$O3261)</f>
        <v>0.5</v>
      </c>
      <c r="T3261" s="231">
        <f>IFERROR(+Revisión_Avance_Periodo!$S3261/Revisión_Avance_Periodo!$R3261,0)</f>
        <v>0.5</v>
      </c>
      <c r="U3261" s="184"/>
      <c r="V3261" s="185"/>
      <c r="W3261" s="183"/>
      <c r="X3261" s="183"/>
      <c r="Y3261" s="183"/>
      <c r="Z3261" s="186"/>
      <c r="AA3261" s="187"/>
    </row>
    <row r="3262" spans="1:27" x14ac:dyDescent="0.25">
      <c r="A3262" s="88">
        <v>274</v>
      </c>
      <c r="B3262" s="91" t="str">
        <f>CONCATENATE(Revisión_Avance_Periodo!$C3262,";",Revisión_Avance_Periodo!$E3262,";",Revisión_Avance_Periodo!$I3262)</f>
        <v>OE1;PR_10;ACT_204</v>
      </c>
      <c r="C3262" s="170" t="s">
        <v>9</v>
      </c>
      <c r="D3262" s="171" t="str">
        <f>VLOOKUP(Revisión_Avance_Periodo!$C3262,Componentes_BD!$F$1:$G$5,2,FALSE)</f>
        <v>Fortalecer la Vigilancia.</v>
      </c>
      <c r="E3262" s="106" t="s">
        <v>12</v>
      </c>
      <c r="F3262" s="89">
        <v>15</v>
      </c>
      <c r="G3262" s="89" t="str">
        <f>VLOOKUP(Revisión_Avance_Periodo!$A3262,BD_Seguimiento_OAP_2019!$A$2:$G$294,7,FALSE)</f>
        <v>PAI</v>
      </c>
      <c r="H3262" s="89" t="str">
        <f>VLOOKUP(Revisión_Avance_Periodo!$A3262,BD_Seguimiento_OAP_2019!$A$2:$J$294,10,FALSE)</f>
        <v>PAI_11 - Condiciones institucionales idóneas para la promoción de la participación ciudadana</v>
      </c>
      <c r="I3262" s="89" t="s">
        <v>2055</v>
      </c>
      <c r="J3262" s="89" t="str">
        <f>VLOOKUP(Revisión_Avance_Periodo!$I3262,BD_Seguimiento_OAP_2019!$L:$M,2,FALSE)</f>
        <v>Definir los recursos, alianzas, convenios y demás asociados a las actividades que se implementarán en la entidad para promover la participación ciudadana.</v>
      </c>
      <c r="K3262" s="106" t="s">
        <v>8</v>
      </c>
      <c r="L3262" s="172">
        <v>4.4642857142857152E-4</v>
      </c>
      <c r="M3262" s="173" t="s">
        <v>112</v>
      </c>
      <c r="N3262" s="174">
        <f>INDEX(BD_Seguimiento_OAP_2019!$AH$3:$AS$294,MATCH(Revisión_Avance_Periodo!$I3262,BD_Seguimiento_OAP_2019!$L$3:$L$294,0),MATCH(Revisión_Avance_Periodo!$M3262,BD_Seguimiento_OAP_2019!$AH$2:$AS$2,0))</f>
        <v>0</v>
      </c>
      <c r="O3262" s="174">
        <f>INDEX(BD_Seguimiento_OAP_2019!$AV$3:$BG$294,MATCH(Revisión_Avance_Periodo!$I3262,BD_Seguimiento_OAP_2019!$L$3:$L$294,0),MATCH(Revisión_Avance_Periodo!$M3262,BD_Seguimiento_OAP_2019!$AV$2:$BG$2,0))</f>
        <v>0</v>
      </c>
      <c r="P3262" s="175">
        <f t="shared" si="634"/>
        <v>0</v>
      </c>
      <c r="Q3262" s="173" t="str">
        <f>VLOOKUP(P3262,Tabla_Indicador_Gestion4[#All],3,TRUE)</f>
        <v>Por Ejecutar</v>
      </c>
      <c r="R3262" s="215">
        <f>SUBTOTAL(9,$N$3254:$N3262)</f>
        <v>1</v>
      </c>
      <c r="S3262" s="231">
        <f>SUBTOTAL(9,$O$3254:$O3262)</f>
        <v>0.5</v>
      </c>
      <c r="T3262" s="231">
        <f>IFERROR(+Revisión_Avance_Periodo!$S3262/Revisión_Avance_Periodo!$R3262,0)</f>
        <v>0.5</v>
      </c>
      <c r="U3262" s="184"/>
      <c r="V3262" s="185"/>
      <c r="W3262" s="183"/>
      <c r="X3262" s="183"/>
      <c r="Y3262" s="183"/>
      <c r="Z3262" s="186"/>
      <c r="AA3262" s="187"/>
    </row>
    <row r="3263" spans="1:27" x14ac:dyDescent="0.25">
      <c r="A3263" s="94">
        <v>274</v>
      </c>
      <c r="B3263" s="96" t="str">
        <f>CONCATENATE(Revisión_Avance_Periodo!$C3263,";",Revisión_Avance_Periodo!$E3263,";",Revisión_Avance_Periodo!$I3263)</f>
        <v>OE1;PR_10;ACT_204</v>
      </c>
      <c r="C3263" s="180" t="s">
        <v>9</v>
      </c>
      <c r="D3263" s="181" t="str">
        <f>VLOOKUP(Revisión_Avance_Periodo!$C3263,Componentes_BD!$F$1:$G$5,2,FALSE)</f>
        <v>Fortalecer la Vigilancia.</v>
      </c>
      <c r="E3263" s="119" t="s">
        <v>12</v>
      </c>
      <c r="F3263" s="95">
        <v>15</v>
      </c>
      <c r="G3263" s="95" t="str">
        <f>VLOOKUP(Revisión_Avance_Periodo!$A3263,BD_Seguimiento_OAP_2019!$A$2:$G$294,7,FALSE)</f>
        <v>PAI</v>
      </c>
      <c r="H3263" s="95" t="str">
        <f>VLOOKUP(Revisión_Avance_Periodo!$A3263,BD_Seguimiento_OAP_2019!$A$2:$J$294,10,FALSE)</f>
        <v>PAI_11 - Condiciones institucionales idóneas para la promoción de la participación ciudadana</v>
      </c>
      <c r="I3263" s="95" t="s">
        <v>2055</v>
      </c>
      <c r="J3263" s="95" t="str">
        <f>VLOOKUP(Revisión_Avance_Periodo!$I3263,BD_Seguimiento_OAP_2019!$L:$M,2,FALSE)</f>
        <v>Definir los recursos, alianzas, convenios y demás asociados a las actividades que se implementarán en la entidad para promover la participación ciudadana.</v>
      </c>
      <c r="K3263" s="119" t="s">
        <v>8</v>
      </c>
      <c r="L3263" s="172">
        <v>4.4642857142857152E-4</v>
      </c>
      <c r="M3263" s="182" t="s">
        <v>113</v>
      </c>
      <c r="N3263" s="174">
        <f>INDEX(BD_Seguimiento_OAP_2019!$AH$3:$AS$294,MATCH(Revisión_Avance_Periodo!$I3263,BD_Seguimiento_OAP_2019!$L$3:$L$294,0),MATCH(Revisión_Avance_Periodo!$M3263,BD_Seguimiento_OAP_2019!$AH$2:$AS$2,0))</f>
        <v>0</v>
      </c>
      <c r="O3263" s="174">
        <f>INDEX(BD_Seguimiento_OAP_2019!$AV$3:$BG$294,MATCH(Revisión_Avance_Periodo!$I3263,BD_Seguimiento_OAP_2019!$L$3:$L$294,0),MATCH(Revisión_Avance_Periodo!$M3263,BD_Seguimiento_OAP_2019!$AV$2:$BG$2,0))</f>
        <v>0</v>
      </c>
      <c r="P3263" s="175">
        <f t="shared" si="634"/>
        <v>0</v>
      </c>
      <c r="Q3263" s="182" t="str">
        <f>VLOOKUP(P3263,Tabla_Indicador_Gestion4[#All],3,TRUE)</f>
        <v>Por Ejecutar</v>
      </c>
      <c r="R3263" s="215">
        <f>SUBTOTAL(9,$N$3254:$N3263)</f>
        <v>1</v>
      </c>
      <c r="S3263" s="231">
        <f>SUBTOTAL(9,$O$3254:$O3263)</f>
        <v>0.5</v>
      </c>
      <c r="T3263" s="231">
        <f>IFERROR(+Revisión_Avance_Periodo!$S3263/Revisión_Avance_Periodo!$R3263,0)</f>
        <v>0.5</v>
      </c>
      <c r="U3263" s="184"/>
      <c r="V3263" s="185"/>
      <c r="W3263" s="183"/>
      <c r="X3263" s="183"/>
      <c r="Y3263" s="183"/>
      <c r="Z3263" s="186"/>
      <c r="AA3263" s="187"/>
    </row>
    <row r="3264" spans="1:27" x14ac:dyDescent="0.25">
      <c r="A3264" s="88">
        <v>274</v>
      </c>
      <c r="B3264" s="91" t="str">
        <f>CONCATENATE(Revisión_Avance_Periodo!$C3264,";",Revisión_Avance_Periodo!$E3264,";",Revisión_Avance_Periodo!$I3264)</f>
        <v>OE1;PR_10;ACT_204</v>
      </c>
      <c r="C3264" s="170" t="s">
        <v>9</v>
      </c>
      <c r="D3264" s="171" t="str">
        <f>VLOOKUP(Revisión_Avance_Periodo!$C3264,Componentes_BD!$F$1:$G$5,2,FALSE)</f>
        <v>Fortalecer la Vigilancia.</v>
      </c>
      <c r="E3264" s="106" t="s">
        <v>12</v>
      </c>
      <c r="F3264" s="89">
        <v>15</v>
      </c>
      <c r="G3264" s="89" t="str">
        <f>VLOOKUP(Revisión_Avance_Periodo!$A3264,BD_Seguimiento_OAP_2019!$A$2:$G$294,7,FALSE)</f>
        <v>PAI</v>
      </c>
      <c r="H3264" s="89" t="str">
        <f>VLOOKUP(Revisión_Avance_Periodo!$A3264,BD_Seguimiento_OAP_2019!$A$2:$J$294,10,FALSE)</f>
        <v>PAI_11 - Condiciones institucionales idóneas para la promoción de la participación ciudadana</v>
      </c>
      <c r="I3264" s="89" t="s">
        <v>2055</v>
      </c>
      <c r="J3264" s="89" t="str">
        <f>VLOOKUP(Revisión_Avance_Periodo!$I3264,BD_Seguimiento_OAP_2019!$L:$M,2,FALSE)</f>
        <v>Definir los recursos, alianzas, convenios y demás asociados a las actividades que se implementarán en la entidad para promover la participación ciudadana.</v>
      </c>
      <c r="K3264" s="106" t="s">
        <v>8</v>
      </c>
      <c r="L3264" s="172">
        <v>4.4642857142857152E-4</v>
      </c>
      <c r="M3264" s="173" t="s">
        <v>114</v>
      </c>
      <c r="N3264" s="174">
        <f>INDEX(BD_Seguimiento_OAP_2019!$AH$3:$AS$294,MATCH(Revisión_Avance_Periodo!$I3264,BD_Seguimiento_OAP_2019!$L$3:$L$294,0),MATCH(Revisión_Avance_Periodo!$M3264,BD_Seguimiento_OAP_2019!$AH$2:$AS$2,0))</f>
        <v>0</v>
      </c>
      <c r="O3264" s="174">
        <f>INDEX(BD_Seguimiento_OAP_2019!$AV$3:$BG$294,MATCH(Revisión_Avance_Periodo!$I3264,BD_Seguimiento_OAP_2019!$L$3:$L$294,0),MATCH(Revisión_Avance_Periodo!$M3264,BD_Seguimiento_OAP_2019!$AV$2:$BG$2,0))</f>
        <v>0</v>
      </c>
      <c r="P3264" s="175">
        <f t="shared" si="634"/>
        <v>0</v>
      </c>
      <c r="Q3264" s="173" t="str">
        <f>VLOOKUP(P3264,Tabla_Indicador_Gestion4[#All],3,TRUE)</f>
        <v>Por Ejecutar</v>
      </c>
      <c r="R3264" s="215">
        <f>SUBTOTAL(9,$N$3254:$N3264)</f>
        <v>1</v>
      </c>
      <c r="S3264" s="231">
        <f>SUBTOTAL(9,$O$3254:$O3264)</f>
        <v>0.5</v>
      </c>
      <c r="T3264" s="231">
        <f>IFERROR(+Revisión_Avance_Periodo!$S3264/Revisión_Avance_Periodo!$R3264,0)</f>
        <v>0.5</v>
      </c>
      <c r="U3264" s="184"/>
      <c r="V3264" s="185"/>
      <c r="W3264" s="183"/>
      <c r="X3264" s="183"/>
      <c r="Y3264" s="183"/>
      <c r="Z3264" s="186"/>
      <c r="AA3264" s="187"/>
    </row>
    <row r="3265" spans="1:27" ht="15.75" thickBot="1" x14ac:dyDescent="0.3">
      <c r="A3265" s="94">
        <v>274</v>
      </c>
      <c r="B3265" s="96" t="str">
        <f>CONCATENATE(Revisión_Avance_Periodo!$C3265,";",Revisión_Avance_Periodo!$E3265,";",Revisión_Avance_Periodo!$I3265)</f>
        <v>OE1;PR_10;ACT_204</v>
      </c>
      <c r="C3265" s="180" t="s">
        <v>9</v>
      </c>
      <c r="D3265" s="181" t="str">
        <f>VLOOKUP(Revisión_Avance_Periodo!$C3265,Componentes_BD!$F$1:$G$5,2,FALSE)</f>
        <v>Fortalecer la Vigilancia.</v>
      </c>
      <c r="E3265" s="119" t="s">
        <v>12</v>
      </c>
      <c r="F3265" s="95">
        <v>15</v>
      </c>
      <c r="G3265" s="95" t="str">
        <f>VLOOKUP(Revisión_Avance_Periodo!$A3265,BD_Seguimiento_OAP_2019!$A$2:$G$294,7,FALSE)</f>
        <v>PAI</v>
      </c>
      <c r="H3265" s="95" t="str">
        <f>VLOOKUP(Revisión_Avance_Periodo!$A3265,BD_Seguimiento_OAP_2019!$A$2:$J$294,10,FALSE)</f>
        <v>PAI_11 - Condiciones institucionales idóneas para la promoción de la participación ciudadana</v>
      </c>
      <c r="I3265" s="95" t="s">
        <v>2055</v>
      </c>
      <c r="J3265" s="95" t="str">
        <f>VLOOKUP(Revisión_Avance_Periodo!$I3265,BD_Seguimiento_OAP_2019!$L:$M,2,FALSE)</f>
        <v>Definir los recursos, alianzas, convenios y demás asociados a las actividades que se implementarán en la entidad para promover la participación ciudadana.</v>
      </c>
      <c r="K3265" s="119" t="s">
        <v>8</v>
      </c>
      <c r="L3265" s="172">
        <v>4.4642857142857152E-4</v>
      </c>
      <c r="M3265" s="182" t="s">
        <v>115</v>
      </c>
      <c r="N3265" s="174">
        <f>INDEX(BD_Seguimiento_OAP_2019!$AH$3:$AS$294,MATCH(Revisión_Avance_Periodo!$I3265,BD_Seguimiento_OAP_2019!$L$3:$L$294,0),MATCH(Revisión_Avance_Periodo!$M3265,BD_Seguimiento_OAP_2019!$AH$2:$AS$2,0))</f>
        <v>0</v>
      </c>
      <c r="O3265" s="174">
        <f>INDEX(BD_Seguimiento_OAP_2019!$AV$3:$BG$294,MATCH(Revisión_Avance_Periodo!$I3265,BD_Seguimiento_OAP_2019!$L$3:$L$294,0),MATCH(Revisión_Avance_Periodo!$M3265,BD_Seguimiento_OAP_2019!$AV$2:$BG$2,0))</f>
        <v>0</v>
      </c>
      <c r="P3265" s="175">
        <f t="shared" si="634"/>
        <v>0</v>
      </c>
      <c r="Q3265" s="182" t="str">
        <f>VLOOKUP(P3265,Tabla_Indicador_Gestion4[#All],3,TRUE)</f>
        <v>Por Ejecutar</v>
      </c>
      <c r="R3265" s="215">
        <f>SUBTOTAL(9,$N$3254:$N3265)</f>
        <v>1</v>
      </c>
      <c r="S3265" s="231">
        <f>SUBTOTAL(9,$O$3254:$O3265)</f>
        <v>0.5</v>
      </c>
      <c r="T3265" s="231">
        <f>IFERROR(+Revisión_Avance_Periodo!$S3265/Revisión_Avance_Periodo!$R3265,0)</f>
        <v>0.5</v>
      </c>
      <c r="U3265" s="184"/>
      <c r="V3265" s="185"/>
      <c r="W3265" s="183"/>
      <c r="X3265" s="183"/>
      <c r="Y3265" s="183"/>
      <c r="Z3265" s="186"/>
      <c r="AA3265" s="187"/>
    </row>
    <row r="3266" spans="1:27" x14ac:dyDescent="0.25">
      <c r="A3266" s="88">
        <v>275</v>
      </c>
      <c r="B3266" s="91" t="str">
        <f>CONCATENATE(Revisión_Avance_Periodo!$C3266,";",Revisión_Avance_Periodo!$E3266,";",Revisión_Avance_Periodo!$I3266)</f>
        <v>OE1;PR_10;ACT_83</v>
      </c>
      <c r="C3266" s="170" t="s">
        <v>9</v>
      </c>
      <c r="D3266" s="171" t="str">
        <f>VLOOKUP(Revisión_Avance_Periodo!$C3266,Componentes_BD!$F$1:$G$5,2,FALSE)</f>
        <v>Fortalecer la Vigilancia.</v>
      </c>
      <c r="E3266" s="106" t="s">
        <v>12</v>
      </c>
      <c r="F3266" s="89">
        <v>15</v>
      </c>
      <c r="G3266" s="89" t="str">
        <f>VLOOKUP(Revisión_Avance_Periodo!$A3266,BD_Seguimiento_OAP_2019!$A$2:$G$294,7,FALSE)</f>
        <v>PAI</v>
      </c>
      <c r="H3266" s="89" t="str">
        <f>VLOOKUP(Revisión_Avance_Periodo!$A3266,BD_Seguimiento_OAP_2019!$A$2:$J$294,10,FALSE)</f>
        <v>PAI_12 - Promoción efectiva de la participación ciudadana</v>
      </c>
      <c r="I3266" s="89" t="s">
        <v>2061</v>
      </c>
      <c r="J3266" s="89" t="str">
        <f>VLOOKUP(Revisión_Avance_Periodo!$I3266,BD_Seguimiento_OAP_2019!$L:$M,2,FALSE)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66" s="106" t="s">
        <v>49</v>
      </c>
      <c r="L3266" s="172">
        <v>4.4642857142857152E-4</v>
      </c>
      <c r="M3266" s="173" t="s">
        <v>104</v>
      </c>
      <c r="N3266" s="174">
        <f>INDEX(BD_Seguimiento_OAP_2019!$AH$3:$AS$294,MATCH(Revisión_Avance_Periodo!$I3266,BD_Seguimiento_OAP_2019!$L$3:$L$294,0),MATCH(Revisión_Avance_Periodo!$M3266,BD_Seguimiento_OAP_2019!$AH$2:$AS$2,0))</f>
        <v>0</v>
      </c>
      <c r="O3266" s="174">
        <f>INDEX(BD_Seguimiento_OAP_2019!$AV$3:$BG$294,MATCH(Revisión_Avance_Periodo!$I3266,BD_Seguimiento_OAP_2019!$L$3:$L$294,0),MATCH(Revisión_Avance_Periodo!$M3266,BD_Seguimiento_OAP_2019!$AV$2:$BG$2,0))</f>
        <v>0</v>
      </c>
      <c r="P3266" s="175">
        <f t="shared" si="634"/>
        <v>0</v>
      </c>
      <c r="Q3266" s="173" t="str">
        <f>VLOOKUP(P3266,Tabla_Indicador_Gestion4[#All],3,TRUE)</f>
        <v>Por Ejecutar</v>
      </c>
      <c r="R3266" s="213">
        <f>SUBTOTAL(9,$N$3266:$N3266)</f>
        <v>0</v>
      </c>
      <c r="S3266" s="234">
        <f>SUBTOTAL(9,$O$3266:$O3266)</f>
        <v>0</v>
      </c>
      <c r="T3266" s="234">
        <f>IFERROR(+Revisión_Avance_Periodo!$S3266/Revisión_Avance_Periodo!$R3266,0)</f>
        <v>0</v>
      </c>
      <c r="U3266" s="177">
        <f>SUBTOTAL(9,N3266:N3277)</f>
        <v>1</v>
      </c>
      <c r="V3266" s="176">
        <f>SUBTOTAL(9,O3266:O3277)</f>
        <v>1</v>
      </c>
      <c r="W3266" s="176">
        <f t="shared" ref="W3266" si="635">+V3266/U3266</f>
        <v>1</v>
      </c>
      <c r="X3266" s="176"/>
      <c r="Y3266" s="176">
        <f>100%-Revisión_Avance_Periodo!$W3266</f>
        <v>0</v>
      </c>
      <c r="Z3266" s="178" t="str">
        <f>VLOOKUP(W3266,Tabla_Indicador_Gestion4[],3,TRUE)</f>
        <v>Culminada</v>
      </c>
      <c r="AA3266" s="179">
        <f>Revisión_Avance_Periodo!$W3266*Revisión_Avance_Periodo!$L3266</f>
        <v>4.4642857142857152E-4</v>
      </c>
    </row>
    <row r="3267" spans="1:27" x14ac:dyDescent="0.25">
      <c r="A3267" s="94">
        <v>275</v>
      </c>
      <c r="B3267" s="96" t="str">
        <f>CONCATENATE(Revisión_Avance_Periodo!$C3267,";",Revisión_Avance_Periodo!$E3267,";",Revisión_Avance_Periodo!$I3267)</f>
        <v>OE1;PR_10;ACT_83</v>
      </c>
      <c r="C3267" s="180" t="s">
        <v>9</v>
      </c>
      <c r="D3267" s="181" t="str">
        <f>VLOOKUP(Revisión_Avance_Periodo!$C3267,Componentes_BD!$F$1:$G$5,2,FALSE)</f>
        <v>Fortalecer la Vigilancia.</v>
      </c>
      <c r="E3267" s="119" t="s">
        <v>12</v>
      </c>
      <c r="F3267" s="95">
        <v>15</v>
      </c>
      <c r="G3267" s="95" t="str">
        <f>VLOOKUP(Revisión_Avance_Periodo!$A3267,BD_Seguimiento_OAP_2019!$A$2:$G$294,7,FALSE)</f>
        <v>PAI</v>
      </c>
      <c r="H3267" s="95" t="str">
        <f>VLOOKUP(Revisión_Avance_Periodo!$A3267,BD_Seguimiento_OAP_2019!$A$2:$J$294,10,FALSE)</f>
        <v>PAI_12 - Promoción efectiva de la participación ciudadana</v>
      </c>
      <c r="I3267" s="95" t="s">
        <v>2061</v>
      </c>
      <c r="J3267" s="95" t="str">
        <f>VLOOKUP(Revisión_Avance_Periodo!$I3267,BD_Seguimiento_OAP_2019!$L:$M,2,FALSE)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67" s="119" t="s">
        <v>49</v>
      </c>
      <c r="L3267" s="172">
        <v>4.4642857142857152E-4</v>
      </c>
      <c r="M3267" s="182" t="s">
        <v>105</v>
      </c>
      <c r="N3267" s="174">
        <f>INDEX(BD_Seguimiento_OAP_2019!$AH$3:$AS$294,MATCH(Revisión_Avance_Periodo!$I3267,BD_Seguimiento_OAP_2019!$L$3:$L$294,0),MATCH(Revisión_Avance_Periodo!$M3267,BD_Seguimiento_OAP_2019!$AH$2:$AS$2,0))</f>
        <v>0</v>
      </c>
      <c r="O3267" s="174">
        <f>INDEX(BD_Seguimiento_OAP_2019!$AV$3:$BG$294,MATCH(Revisión_Avance_Periodo!$I3267,BD_Seguimiento_OAP_2019!$L$3:$L$294,0),MATCH(Revisión_Avance_Periodo!$M3267,BD_Seguimiento_OAP_2019!$AV$2:$BG$2,0))</f>
        <v>0</v>
      </c>
      <c r="P3267" s="175">
        <f t="shared" si="634"/>
        <v>0</v>
      </c>
      <c r="Q3267" s="182" t="str">
        <f>VLOOKUP(P3267,Tabla_Indicador_Gestion4[#All],3,TRUE)</f>
        <v>Por Ejecutar</v>
      </c>
      <c r="R3267" s="215">
        <f>SUBTOTAL(9,$N$3266:$N3267)</f>
        <v>0</v>
      </c>
      <c r="S3267" s="231">
        <f>SUBTOTAL(9,$O$3266:$O3267)</f>
        <v>0</v>
      </c>
      <c r="T3267" s="231">
        <f>IFERROR(+Revisión_Avance_Periodo!$S3267/Revisión_Avance_Periodo!$R3267,0)</f>
        <v>0</v>
      </c>
      <c r="U3267" s="184"/>
      <c r="V3267" s="185"/>
      <c r="W3267" s="183"/>
      <c r="X3267" s="183"/>
      <c r="Y3267" s="183"/>
      <c r="Z3267" s="186"/>
      <c r="AA3267" s="187"/>
    </row>
    <row r="3268" spans="1:27" x14ac:dyDescent="0.25">
      <c r="A3268" s="88">
        <v>275</v>
      </c>
      <c r="B3268" s="91" t="str">
        <f>CONCATENATE(Revisión_Avance_Periodo!$C3268,";",Revisión_Avance_Periodo!$E3268,";",Revisión_Avance_Periodo!$I3268)</f>
        <v>OE1;PR_10;ACT_83</v>
      </c>
      <c r="C3268" s="170" t="s">
        <v>9</v>
      </c>
      <c r="D3268" s="171" t="str">
        <f>VLOOKUP(Revisión_Avance_Periodo!$C3268,Componentes_BD!$F$1:$G$5,2,FALSE)</f>
        <v>Fortalecer la Vigilancia.</v>
      </c>
      <c r="E3268" s="106" t="s">
        <v>12</v>
      </c>
      <c r="F3268" s="89">
        <v>15</v>
      </c>
      <c r="G3268" s="89" t="str">
        <f>VLOOKUP(Revisión_Avance_Periodo!$A3268,BD_Seguimiento_OAP_2019!$A$2:$G$294,7,FALSE)</f>
        <v>PAI</v>
      </c>
      <c r="H3268" s="89" t="str">
        <f>VLOOKUP(Revisión_Avance_Periodo!$A3268,BD_Seguimiento_OAP_2019!$A$2:$J$294,10,FALSE)</f>
        <v>PAI_12 - Promoción efectiva de la participación ciudadana</v>
      </c>
      <c r="I3268" s="89" t="s">
        <v>2061</v>
      </c>
      <c r="J3268" s="89" t="str">
        <f>VLOOKUP(Revisión_Avance_Periodo!$I3268,BD_Seguimiento_OAP_2019!$L:$M,2,FALSE)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68" s="106" t="s">
        <v>49</v>
      </c>
      <c r="L3268" s="172">
        <v>4.4642857142857152E-4</v>
      </c>
      <c r="M3268" s="173" t="s">
        <v>106</v>
      </c>
      <c r="N3268" s="174">
        <f>INDEX(BD_Seguimiento_OAP_2019!$AH$3:$AS$294,MATCH(Revisión_Avance_Periodo!$I3268,BD_Seguimiento_OAP_2019!$L$3:$L$294,0),MATCH(Revisión_Avance_Periodo!$M3268,BD_Seguimiento_OAP_2019!$AH$2:$AS$2,0))</f>
        <v>0</v>
      </c>
      <c r="O3268" s="174">
        <f>INDEX(BD_Seguimiento_OAP_2019!$AV$3:$BG$294,MATCH(Revisión_Avance_Periodo!$I3268,BD_Seguimiento_OAP_2019!$L$3:$L$294,0),MATCH(Revisión_Avance_Periodo!$M3268,BD_Seguimiento_OAP_2019!$AV$2:$BG$2,0))</f>
        <v>0</v>
      </c>
      <c r="P3268" s="175">
        <f t="shared" si="634"/>
        <v>0</v>
      </c>
      <c r="Q3268" s="173" t="str">
        <f>VLOOKUP(P3268,Tabla_Indicador_Gestion4[#All],3,TRUE)</f>
        <v>Por Ejecutar</v>
      </c>
      <c r="R3268" s="215">
        <f>SUBTOTAL(9,$N$3266:$N3268)</f>
        <v>0</v>
      </c>
      <c r="S3268" s="231">
        <f>SUBTOTAL(9,$O$3266:$O3268)</f>
        <v>0</v>
      </c>
      <c r="T3268" s="231">
        <f>IFERROR(+Revisión_Avance_Periodo!$S3268/Revisión_Avance_Periodo!$R3268,0)</f>
        <v>0</v>
      </c>
      <c r="U3268" s="184"/>
      <c r="V3268" s="185"/>
      <c r="W3268" s="183"/>
      <c r="X3268" s="183"/>
      <c r="Y3268" s="183"/>
      <c r="Z3268" s="186"/>
      <c r="AA3268" s="187"/>
    </row>
    <row r="3269" spans="1:27" x14ac:dyDescent="0.25">
      <c r="A3269" s="94">
        <v>275</v>
      </c>
      <c r="B3269" s="96" t="str">
        <f>CONCATENATE(Revisión_Avance_Periodo!$C3269,";",Revisión_Avance_Periodo!$E3269,";",Revisión_Avance_Periodo!$I3269)</f>
        <v>OE1;PR_10;ACT_83</v>
      </c>
      <c r="C3269" s="180" t="s">
        <v>9</v>
      </c>
      <c r="D3269" s="181" t="str">
        <f>VLOOKUP(Revisión_Avance_Periodo!$C3269,Componentes_BD!$F$1:$G$5,2,FALSE)</f>
        <v>Fortalecer la Vigilancia.</v>
      </c>
      <c r="E3269" s="119" t="s">
        <v>12</v>
      </c>
      <c r="F3269" s="95">
        <v>15</v>
      </c>
      <c r="G3269" s="95" t="str">
        <f>VLOOKUP(Revisión_Avance_Periodo!$A3269,BD_Seguimiento_OAP_2019!$A$2:$G$294,7,FALSE)</f>
        <v>PAI</v>
      </c>
      <c r="H3269" s="95" t="str">
        <f>VLOOKUP(Revisión_Avance_Periodo!$A3269,BD_Seguimiento_OAP_2019!$A$2:$J$294,10,FALSE)</f>
        <v>PAI_12 - Promoción efectiva de la participación ciudadana</v>
      </c>
      <c r="I3269" s="95" t="s">
        <v>2061</v>
      </c>
      <c r="J3269" s="95" t="str">
        <f>VLOOKUP(Revisión_Avance_Periodo!$I3269,BD_Seguimiento_OAP_2019!$L:$M,2,FALSE)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69" s="119" t="s">
        <v>49</v>
      </c>
      <c r="L3269" s="172">
        <v>4.4642857142857152E-4</v>
      </c>
      <c r="M3269" s="182" t="s">
        <v>107</v>
      </c>
      <c r="N3269" s="174">
        <f>INDEX(BD_Seguimiento_OAP_2019!$AH$3:$AS$294,MATCH(Revisión_Avance_Periodo!$I3269,BD_Seguimiento_OAP_2019!$L$3:$L$294,0),MATCH(Revisión_Avance_Periodo!$M3269,BD_Seguimiento_OAP_2019!$AH$2:$AS$2,0))</f>
        <v>0</v>
      </c>
      <c r="O3269" s="174">
        <f>INDEX(BD_Seguimiento_OAP_2019!$AV$3:$BG$294,MATCH(Revisión_Avance_Periodo!$I3269,BD_Seguimiento_OAP_2019!$L$3:$L$294,0),MATCH(Revisión_Avance_Periodo!$M3269,BD_Seguimiento_OAP_2019!$AV$2:$BG$2,0))</f>
        <v>0</v>
      </c>
      <c r="P3269" s="175">
        <f t="shared" si="634"/>
        <v>0</v>
      </c>
      <c r="Q3269" s="182" t="str">
        <f>VLOOKUP(P3269,Tabla_Indicador_Gestion4[#All],3,TRUE)</f>
        <v>Por Ejecutar</v>
      </c>
      <c r="R3269" s="215">
        <f>SUBTOTAL(9,$N$3266:$N3269)</f>
        <v>0</v>
      </c>
      <c r="S3269" s="231">
        <f>SUBTOTAL(9,$O$3266:$O3269)</f>
        <v>0</v>
      </c>
      <c r="T3269" s="231">
        <f>IFERROR(+Revisión_Avance_Periodo!$S3269/Revisión_Avance_Periodo!$R3269,0)</f>
        <v>0</v>
      </c>
      <c r="U3269" s="184"/>
      <c r="V3269" s="185"/>
      <c r="W3269" s="183"/>
      <c r="X3269" s="183"/>
      <c r="Y3269" s="183"/>
      <c r="Z3269" s="186"/>
      <c r="AA3269" s="187"/>
    </row>
    <row r="3270" spans="1:27" x14ac:dyDescent="0.25">
      <c r="A3270" s="88">
        <v>275</v>
      </c>
      <c r="B3270" s="91" t="str">
        <f>CONCATENATE(Revisión_Avance_Periodo!$C3270,";",Revisión_Avance_Periodo!$E3270,";",Revisión_Avance_Periodo!$I3270)</f>
        <v>OE1;PR_10;ACT_83</v>
      </c>
      <c r="C3270" s="170" t="s">
        <v>9</v>
      </c>
      <c r="D3270" s="171" t="str">
        <f>VLOOKUP(Revisión_Avance_Periodo!$C3270,Componentes_BD!$F$1:$G$5,2,FALSE)</f>
        <v>Fortalecer la Vigilancia.</v>
      </c>
      <c r="E3270" s="106" t="s">
        <v>12</v>
      </c>
      <c r="F3270" s="89">
        <v>15</v>
      </c>
      <c r="G3270" s="89" t="str">
        <f>VLOOKUP(Revisión_Avance_Periodo!$A3270,BD_Seguimiento_OAP_2019!$A$2:$G$294,7,FALSE)</f>
        <v>PAI</v>
      </c>
      <c r="H3270" s="89" t="str">
        <f>VLOOKUP(Revisión_Avance_Periodo!$A3270,BD_Seguimiento_OAP_2019!$A$2:$J$294,10,FALSE)</f>
        <v>PAI_12 - Promoción efectiva de la participación ciudadana</v>
      </c>
      <c r="I3270" s="89" t="s">
        <v>2061</v>
      </c>
      <c r="J3270" s="89" t="str">
        <f>VLOOKUP(Revisión_Avance_Periodo!$I3270,BD_Seguimiento_OAP_2019!$L:$M,2,FALSE)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0" s="106" t="s">
        <v>49</v>
      </c>
      <c r="L3270" s="172">
        <v>4.4642857142857152E-4</v>
      </c>
      <c r="M3270" s="173" t="s">
        <v>108</v>
      </c>
      <c r="N3270" s="174">
        <f>INDEX(BD_Seguimiento_OAP_2019!$AH$3:$AS$294,MATCH(Revisión_Avance_Periodo!$I3270,BD_Seguimiento_OAP_2019!$L$3:$L$294,0),MATCH(Revisión_Avance_Periodo!$M3270,BD_Seguimiento_OAP_2019!$AH$2:$AS$2,0))</f>
        <v>0.5</v>
      </c>
      <c r="O3270" s="174">
        <f>INDEX(BD_Seguimiento_OAP_2019!$AV$3:$BG$294,MATCH(Revisión_Avance_Periodo!$I3270,BD_Seguimiento_OAP_2019!$L$3:$L$294,0),MATCH(Revisión_Avance_Periodo!$M3270,BD_Seguimiento_OAP_2019!$AV$2:$BG$2,0))</f>
        <v>0.5</v>
      </c>
      <c r="P3270" s="189">
        <f t="shared" ref="P3270:P3330" si="636">O3270/N3270</f>
        <v>1</v>
      </c>
      <c r="Q3270" s="173" t="str">
        <f>VLOOKUP(P3270,Tabla_Indicador_Gestion4[#All],3,TRUE)</f>
        <v>Culminada</v>
      </c>
      <c r="R3270" s="215">
        <f>SUBTOTAL(9,$N$3266:$N3270)</f>
        <v>0.5</v>
      </c>
      <c r="S3270" s="231">
        <f>SUBTOTAL(9,$O$3266:$O3270)</f>
        <v>0.5</v>
      </c>
      <c r="T3270" s="231">
        <f>IFERROR(+Revisión_Avance_Periodo!$S3270/Revisión_Avance_Periodo!$R3270,0)</f>
        <v>1</v>
      </c>
      <c r="U3270" s="184"/>
      <c r="V3270" s="185"/>
      <c r="W3270" s="183"/>
      <c r="X3270" s="183"/>
      <c r="Y3270" s="183"/>
      <c r="Z3270" s="186"/>
      <c r="AA3270" s="187"/>
    </row>
    <row r="3271" spans="1:27" x14ac:dyDescent="0.25">
      <c r="A3271" s="94">
        <v>275</v>
      </c>
      <c r="B3271" s="96" t="str">
        <f>CONCATENATE(Revisión_Avance_Periodo!$C3271,";",Revisión_Avance_Periodo!$E3271,";",Revisión_Avance_Periodo!$I3271)</f>
        <v>OE1;PR_10;ACT_83</v>
      </c>
      <c r="C3271" s="180" t="s">
        <v>9</v>
      </c>
      <c r="D3271" s="181" t="str">
        <f>VLOOKUP(Revisión_Avance_Periodo!$C3271,Componentes_BD!$F$1:$G$5,2,FALSE)</f>
        <v>Fortalecer la Vigilancia.</v>
      </c>
      <c r="E3271" s="119" t="s">
        <v>12</v>
      </c>
      <c r="F3271" s="95">
        <v>15</v>
      </c>
      <c r="G3271" s="95" t="str">
        <f>VLOOKUP(Revisión_Avance_Periodo!$A3271,BD_Seguimiento_OAP_2019!$A$2:$G$294,7,FALSE)</f>
        <v>PAI</v>
      </c>
      <c r="H3271" s="95" t="str">
        <f>VLOOKUP(Revisión_Avance_Periodo!$A3271,BD_Seguimiento_OAP_2019!$A$2:$J$294,10,FALSE)</f>
        <v>PAI_12 - Promoción efectiva de la participación ciudadana</v>
      </c>
      <c r="I3271" s="95" t="s">
        <v>2061</v>
      </c>
      <c r="J3271" s="95" t="str">
        <f>VLOOKUP(Revisión_Avance_Periodo!$I3271,BD_Seguimiento_OAP_2019!$L:$M,2,FALSE)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1" s="119" t="s">
        <v>49</v>
      </c>
      <c r="L3271" s="172">
        <v>4.4642857142857152E-4</v>
      </c>
      <c r="M3271" s="182" t="s">
        <v>109</v>
      </c>
      <c r="N3271" s="174">
        <f>INDEX(BD_Seguimiento_OAP_2019!$AH$3:$AS$294,MATCH(Revisión_Avance_Periodo!$I3271,BD_Seguimiento_OAP_2019!$L$3:$L$294,0),MATCH(Revisión_Avance_Periodo!$M3271,BD_Seguimiento_OAP_2019!$AH$2:$AS$2,0))</f>
        <v>0.5</v>
      </c>
      <c r="O3271" s="174">
        <f>INDEX(BD_Seguimiento_OAP_2019!$AV$3:$BG$294,MATCH(Revisión_Avance_Periodo!$I3271,BD_Seguimiento_OAP_2019!$L$3:$L$294,0),MATCH(Revisión_Avance_Periodo!$M3271,BD_Seguimiento_OAP_2019!$AV$2:$BG$2,0))</f>
        <v>0.5</v>
      </c>
      <c r="P3271" s="188">
        <f t="shared" si="636"/>
        <v>1</v>
      </c>
      <c r="Q3271" s="182" t="str">
        <f>VLOOKUP(P3271,Tabla_Indicador_Gestion4[#All],3,TRUE)</f>
        <v>Culminada</v>
      </c>
      <c r="R3271" s="215">
        <f>SUBTOTAL(9,$N$3266:$N3271)</f>
        <v>1</v>
      </c>
      <c r="S3271" s="231">
        <f>SUBTOTAL(9,$O$3266:$O3271)</f>
        <v>1</v>
      </c>
      <c r="T3271" s="231">
        <f>IFERROR(+Revisión_Avance_Periodo!$S3271/Revisión_Avance_Periodo!$R3271,0)</f>
        <v>1</v>
      </c>
      <c r="U3271" s="184"/>
      <c r="V3271" s="185"/>
      <c r="W3271" s="183"/>
      <c r="X3271" s="183"/>
      <c r="Y3271" s="183"/>
      <c r="Z3271" s="186"/>
      <c r="AA3271" s="187"/>
    </row>
    <row r="3272" spans="1:27" x14ac:dyDescent="0.25">
      <c r="A3272" s="88">
        <v>275</v>
      </c>
      <c r="B3272" s="91" t="str">
        <f>CONCATENATE(Revisión_Avance_Periodo!$C3272,";",Revisión_Avance_Periodo!$E3272,";",Revisión_Avance_Periodo!$I3272)</f>
        <v>OE1;PR_10;ACT_83</v>
      </c>
      <c r="C3272" s="170" t="s">
        <v>9</v>
      </c>
      <c r="D3272" s="171" t="str">
        <f>VLOOKUP(Revisión_Avance_Periodo!$C3272,Componentes_BD!$F$1:$G$5,2,FALSE)</f>
        <v>Fortalecer la Vigilancia.</v>
      </c>
      <c r="E3272" s="106" t="s">
        <v>12</v>
      </c>
      <c r="F3272" s="89">
        <v>15</v>
      </c>
      <c r="G3272" s="89" t="str">
        <f>VLOOKUP(Revisión_Avance_Periodo!$A3272,BD_Seguimiento_OAP_2019!$A$2:$G$294,7,FALSE)</f>
        <v>PAI</v>
      </c>
      <c r="H3272" s="89" t="str">
        <f>VLOOKUP(Revisión_Avance_Periodo!$A3272,BD_Seguimiento_OAP_2019!$A$2:$J$294,10,FALSE)</f>
        <v>PAI_12 - Promoción efectiva de la participación ciudadana</v>
      </c>
      <c r="I3272" s="89" t="s">
        <v>2061</v>
      </c>
      <c r="J3272" s="89" t="str">
        <f>VLOOKUP(Revisión_Avance_Periodo!$I3272,BD_Seguimiento_OAP_2019!$L:$M,2,FALSE)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2" s="106" t="s">
        <v>49</v>
      </c>
      <c r="L3272" s="172">
        <v>4.4642857142857152E-4</v>
      </c>
      <c r="M3272" s="173" t="s">
        <v>110</v>
      </c>
      <c r="N3272" s="174">
        <f>INDEX(BD_Seguimiento_OAP_2019!$AH$3:$AS$294,MATCH(Revisión_Avance_Periodo!$I3272,BD_Seguimiento_OAP_2019!$L$3:$L$294,0),MATCH(Revisión_Avance_Periodo!$M3272,BD_Seguimiento_OAP_2019!$AH$2:$AS$2,0))</f>
        <v>0</v>
      </c>
      <c r="O3272" s="174">
        <f>INDEX(BD_Seguimiento_OAP_2019!$AV$3:$BG$294,MATCH(Revisión_Avance_Periodo!$I3272,BD_Seguimiento_OAP_2019!$L$3:$L$294,0),MATCH(Revisión_Avance_Periodo!$M3272,BD_Seguimiento_OAP_2019!$AV$2:$BG$2,0))</f>
        <v>0</v>
      </c>
      <c r="P3272" s="175">
        <f t="shared" ref="P3272:P3281" si="637">IFERROR((O3272/N3272),0)</f>
        <v>0</v>
      </c>
      <c r="Q3272" s="173" t="str">
        <f>VLOOKUP(P3272,Tabla_Indicador_Gestion4[#All],3,TRUE)</f>
        <v>Por Ejecutar</v>
      </c>
      <c r="R3272" s="215">
        <f>SUBTOTAL(9,$N$3266:$N3272)</f>
        <v>1</v>
      </c>
      <c r="S3272" s="231">
        <f>SUBTOTAL(9,$O$3266:$O3272)</f>
        <v>1</v>
      </c>
      <c r="T3272" s="231">
        <f>IFERROR(+Revisión_Avance_Periodo!$S3272/Revisión_Avance_Periodo!$R3272,0)</f>
        <v>1</v>
      </c>
      <c r="U3272" s="184"/>
      <c r="V3272" s="185"/>
      <c r="W3272" s="183"/>
      <c r="X3272" s="183"/>
      <c r="Y3272" s="183"/>
      <c r="Z3272" s="186"/>
      <c r="AA3272" s="187"/>
    </row>
    <row r="3273" spans="1:27" x14ac:dyDescent="0.25">
      <c r="A3273" s="94">
        <v>275</v>
      </c>
      <c r="B3273" s="96" t="str">
        <f>CONCATENATE(Revisión_Avance_Periodo!$C3273,";",Revisión_Avance_Periodo!$E3273,";",Revisión_Avance_Periodo!$I3273)</f>
        <v>OE1;PR_10;ACT_83</v>
      </c>
      <c r="C3273" s="180" t="s">
        <v>9</v>
      </c>
      <c r="D3273" s="181" t="str">
        <f>VLOOKUP(Revisión_Avance_Periodo!$C3273,Componentes_BD!$F$1:$G$5,2,FALSE)</f>
        <v>Fortalecer la Vigilancia.</v>
      </c>
      <c r="E3273" s="119" t="s">
        <v>12</v>
      </c>
      <c r="F3273" s="95">
        <v>15</v>
      </c>
      <c r="G3273" s="95" t="str">
        <f>VLOOKUP(Revisión_Avance_Periodo!$A3273,BD_Seguimiento_OAP_2019!$A$2:$G$294,7,FALSE)</f>
        <v>PAI</v>
      </c>
      <c r="H3273" s="95" t="str">
        <f>VLOOKUP(Revisión_Avance_Periodo!$A3273,BD_Seguimiento_OAP_2019!$A$2:$J$294,10,FALSE)</f>
        <v>PAI_12 - Promoción efectiva de la participación ciudadana</v>
      </c>
      <c r="I3273" s="95" t="s">
        <v>2061</v>
      </c>
      <c r="J3273" s="95" t="str">
        <f>VLOOKUP(Revisión_Avance_Periodo!$I3273,BD_Seguimiento_OAP_2019!$L:$M,2,FALSE)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3" s="119" t="s">
        <v>49</v>
      </c>
      <c r="L3273" s="172">
        <v>4.4642857142857152E-4</v>
      </c>
      <c r="M3273" s="182" t="s">
        <v>111</v>
      </c>
      <c r="N3273" s="174">
        <f>INDEX(BD_Seguimiento_OAP_2019!$AH$3:$AS$294,MATCH(Revisión_Avance_Periodo!$I3273,BD_Seguimiento_OAP_2019!$L$3:$L$294,0),MATCH(Revisión_Avance_Periodo!$M3273,BD_Seguimiento_OAP_2019!$AH$2:$AS$2,0))</f>
        <v>0</v>
      </c>
      <c r="O3273" s="174">
        <f>INDEX(BD_Seguimiento_OAP_2019!$AV$3:$BG$294,MATCH(Revisión_Avance_Periodo!$I3273,BD_Seguimiento_OAP_2019!$L$3:$L$294,0),MATCH(Revisión_Avance_Periodo!$M3273,BD_Seguimiento_OAP_2019!$AV$2:$BG$2,0))</f>
        <v>0</v>
      </c>
      <c r="P3273" s="175">
        <f t="shared" si="637"/>
        <v>0</v>
      </c>
      <c r="Q3273" s="182" t="str">
        <f>VLOOKUP(P3273,Tabla_Indicador_Gestion4[#All],3,TRUE)</f>
        <v>Por Ejecutar</v>
      </c>
      <c r="R3273" s="215">
        <f>SUBTOTAL(9,$N$3266:$N3273)</f>
        <v>1</v>
      </c>
      <c r="S3273" s="231">
        <f>SUBTOTAL(9,$O$3266:$O3273)</f>
        <v>1</v>
      </c>
      <c r="T3273" s="231">
        <f>IFERROR(+Revisión_Avance_Periodo!$S3273/Revisión_Avance_Periodo!$R3273,0)</f>
        <v>1</v>
      </c>
      <c r="U3273" s="184"/>
      <c r="V3273" s="185"/>
      <c r="W3273" s="183"/>
      <c r="X3273" s="183"/>
      <c r="Y3273" s="183"/>
      <c r="Z3273" s="186"/>
      <c r="AA3273" s="187"/>
    </row>
    <row r="3274" spans="1:27" x14ac:dyDescent="0.25">
      <c r="A3274" s="88">
        <v>275</v>
      </c>
      <c r="B3274" s="91" t="str">
        <f>CONCATENATE(Revisión_Avance_Periodo!$C3274,";",Revisión_Avance_Periodo!$E3274,";",Revisión_Avance_Periodo!$I3274)</f>
        <v>OE1;PR_10;ACT_83</v>
      </c>
      <c r="C3274" s="170" t="s">
        <v>9</v>
      </c>
      <c r="D3274" s="171" t="str">
        <f>VLOOKUP(Revisión_Avance_Periodo!$C3274,Componentes_BD!$F$1:$G$5,2,FALSE)</f>
        <v>Fortalecer la Vigilancia.</v>
      </c>
      <c r="E3274" s="106" t="s">
        <v>12</v>
      </c>
      <c r="F3274" s="89">
        <v>15</v>
      </c>
      <c r="G3274" s="89" t="str">
        <f>VLOOKUP(Revisión_Avance_Periodo!$A3274,BD_Seguimiento_OAP_2019!$A$2:$G$294,7,FALSE)</f>
        <v>PAI</v>
      </c>
      <c r="H3274" s="89" t="str">
        <f>VLOOKUP(Revisión_Avance_Periodo!$A3274,BD_Seguimiento_OAP_2019!$A$2:$J$294,10,FALSE)</f>
        <v>PAI_12 - Promoción efectiva de la participación ciudadana</v>
      </c>
      <c r="I3274" s="89" t="s">
        <v>2061</v>
      </c>
      <c r="J3274" s="89" t="str">
        <f>VLOOKUP(Revisión_Avance_Periodo!$I3274,BD_Seguimiento_OAP_2019!$L:$M,2,FALSE)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4" s="106" t="s">
        <v>49</v>
      </c>
      <c r="L3274" s="172">
        <v>4.4642857142857152E-4</v>
      </c>
      <c r="M3274" s="173" t="s">
        <v>112</v>
      </c>
      <c r="N3274" s="174">
        <f>INDEX(BD_Seguimiento_OAP_2019!$AH$3:$AS$294,MATCH(Revisión_Avance_Periodo!$I3274,BD_Seguimiento_OAP_2019!$L$3:$L$294,0),MATCH(Revisión_Avance_Periodo!$M3274,BD_Seguimiento_OAP_2019!$AH$2:$AS$2,0))</f>
        <v>0</v>
      </c>
      <c r="O3274" s="174">
        <f>INDEX(BD_Seguimiento_OAP_2019!$AV$3:$BG$294,MATCH(Revisión_Avance_Periodo!$I3274,BD_Seguimiento_OAP_2019!$L$3:$L$294,0),MATCH(Revisión_Avance_Periodo!$M3274,BD_Seguimiento_OAP_2019!$AV$2:$BG$2,0))</f>
        <v>0</v>
      </c>
      <c r="P3274" s="175">
        <f t="shared" si="637"/>
        <v>0</v>
      </c>
      <c r="Q3274" s="173" t="str">
        <f>VLOOKUP(P3274,Tabla_Indicador_Gestion4[#All],3,TRUE)</f>
        <v>Por Ejecutar</v>
      </c>
      <c r="R3274" s="215">
        <f>SUBTOTAL(9,$N$3266:$N3274)</f>
        <v>1</v>
      </c>
      <c r="S3274" s="231">
        <f>SUBTOTAL(9,$O$3266:$O3274)</f>
        <v>1</v>
      </c>
      <c r="T3274" s="231">
        <f>IFERROR(+Revisión_Avance_Periodo!$S3274/Revisión_Avance_Periodo!$R3274,0)</f>
        <v>1</v>
      </c>
      <c r="U3274" s="184"/>
      <c r="V3274" s="185"/>
      <c r="W3274" s="183"/>
      <c r="X3274" s="183"/>
      <c r="Y3274" s="183"/>
      <c r="Z3274" s="186"/>
      <c r="AA3274" s="187"/>
    </row>
    <row r="3275" spans="1:27" x14ac:dyDescent="0.25">
      <c r="A3275" s="94">
        <v>275</v>
      </c>
      <c r="B3275" s="96" t="str">
        <f>CONCATENATE(Revisión_Avance_Periodo!$C3275,";",Revisión_Avance_Periodo!$E3275,";",Revisión_Avance_Periodo!$I3275)</f>
        <v>OE1;PR_10;ACT_83</v>
      </c>
      <c r="C3275" s="180" t="s">
        <v>9</v>
      </c>
      <c r="D3275" s="181" t="str">
        <f>VLOOKUP(Revisión_Avance_Periodo!$C3275,Componentes_BD!$F$1:$G$5,2,FALSE)</f>
        <v>Fortalecer la Vigilancia.</v>
      </c>
      <c r="E3275" s="119" t="s">
        <v>12</v>
      </c>
      <c r="F3275" s="95">
        <v>15</v>
      </c>
      <c r="G3275" s="95" t="str">
        <f>VLOOKUP(Revisión_Avance_Periodo!$A3275,BD_Seguimiento_OAP_2019!$A$2:$G$294,7,FALSE)</f>
        <v>PAI</v>
      </c>
      <c r="H3275" s="95" t="str">
        <f>VLOOKUP(Revisión_Avance_Periodo!$A3275,BD_Seguimiento_OAP_2019!$A$2:$J$294,10,FALSE)</f>
        <v>PAI_12 - Promoción efectiva de la participación ciudadana</v>
      </c>
      <c r="I3275" s="95" t="s">
        <v>2061</v>
      </c>
      <c r="J3275" s="95" t="str">
        <f>VLOOKUP(Revisión_Avance_Periodo!$I3275,BD_Seguimiento_OAP_2019!$L:$M,2,FALSE)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5" s="119" t="s">
        <v>49</v>
      </c>
      <c r="L3275" s="172">
        <v>4.4642857142857152E-4</v>
      </c>
      <c r="M3275" s="182" t="s">
        <v>113</v>
      </c>
      <c r="N3275" s="174">
        <f>INDEX(BD_Seguimiento_OAP_2019!$AH$3:$AS$294,MATCH(Revisión_Avance_Periodo!$I3275,BD_Seguimiento_OAP_2019!$L$3:$L$294,0),MATCH(Revisión_Avance_Periodo!$M3275,BD_Seguimiento_OAP_2019!$AH$2:$AS$2,0))</f>
        <v>0</v>
      </c>
      <c r="O3275" s="174">
        <f>INDEX(BD_Seguimiento_OAP_2019!$AV$3:$BG$294,MATCH(Revisión_Avance_Periodo!$I3275,BD_Seguimiento_OAP_2019!$L$3:$L$294,0),MATCH(Revisión_Avance_Periodo!$M3275,BD_Seguimiento_OAP_2019!$AV$2:$BG$2,0))</f>
        <v>0</v>
      </c>
      <c r="P3275" s="175">
        <f t="shared" si="637"/>
        <v>0</v>
      </c>
      <c r="Q3275" s="182" t="str">
        <f>VLOOKUP(P3275,Tabla_Indicador_Gestion4[#All],3,TRUE)</f>
        <v>Por Ejecutar</v>
      </c>
      <c r="R3275" s="215">
        <f>SUBTOTAL(9,$N$3266:$N3275)</f>
        <v>1</v>
      </c>
      <c r="S3275" s="231">
        <f>SUBTOTAL(9,$O$3266:$O3275)</f>
        <v>1</v>
      </c>
      <c r="T3275" s="231">
        <f>IFERROR(+Revisión_Avance_Periodo!$S3275/Revisión_Avance_Periodo!$R3275,0)</f>
        <v>1</v>
      </c>
      <c r="U3275" s="184"/>
      <c r="V3275" s="185"/>
      <c r="W3275" s="183"/>
      <c r="X3275" s="183"/>
      <c r="Y3275" s="183"/>
      <c r="Z3275" s="186"/>
      <c r="AA3275" s="187"/>
    </row>
    <row r="3276" spans="1:27" x14ac:dyDescent="0.25">
      <c r="A3276" s="88">
        <v>275</v>
      </c>
      <c r="B3276" s="91" t="str">
        <f>CONCATENATE(Revisión_Avance_Periodo!$C3276,";",Revisión_Avance_Periodo!$E3276,";",Revisión_Avance_Periodo!$I3276)</f>
        <v>OE1;PR_10;ACT_83</v>
      </c>
      <c r="C3276" s="170" t="s">
        <v>9</v>
      </c>
      <c r="D3276" s="171" t="str">
        <f>VLOOKUP(Revisión_Avance_Periodo!$C3276,Componentes_BD!$F$1:$G$5,2,FALSE)</f>
        <v>Fortalecer la Vigilancia.</v>
      </c>
      <c r="E3276" s="106" t="s">
        <v>12</v>
      </c>
      <c r="F3276" s="89">
        <v>15</v>
      </c>
      <c r="G3276" s="89" t="str">
        <f>VLOOKUP(Revisión_Avance_Periodo!$A3276,BD_Seguimiento_OAP_2019!$A$2:$G$294,7,FALSE)</f>
        <v>PAI</v>
      </c>
      <c r="H3276" s="89" t="str">
        <f>VLOOKUP(Revisión_Avance_Periodo!$A3276,BD_Seguimiento_OAP_2019!$A$2:$J$294,10,FALSE)</f>
        <v>PAI_12 - Promoción efectiva de la participación ciudadana</v>
      </c>
      <c r="I3276" s="89" t="s">
        <v>2061</v>
      </c>
      <c r="J3276" s="89" t="str">
        <f>VLOOKUP(Revisión_Avance_Periodo!$I3276,BD_Seguimiento_OAP_2019!$L:$M,2,FALSE)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6" s="106" t="s">
        <v>49</v>
      </c>
      <c r="L3276" s="172">
        <v>4.4642857142857152E-4</v>
      </c>
      <c r="M3276" s="173" t="s">
        <v>114</v>
      </c>
      <c r="N3276" s="174">
        <f>INDEX(BD_Seguimiento_OAP_2019!$AH$3:$AS$294,MATCH(Revisión_Avance_Periodo!$I3276,BD_Seguimiento_OAP_2019!$L$3:$L$294,0),MATCH(Revisión_Avance_Periodo!$M3276,BD_Seguimiento_OAP_2019!$AH$2:$AS$2,0))</f>
        <v>0</v>
      </c>
      <c r="O3276" s="174">
        <f>INDEX(BD_Seguimiento_OAP_2019!$AV$3:$BG$294,MATCH(Revisión_Avance_Periodo!$I3276,BD_Seguimiento_OAP_2019!$L$3:$L$294,0),MATCH(Revisión_Avance_Periodo!$M3276,BD_Seguimiento_OAP_2019!$AV$2:$BG$2,0))</f>
        <v>0</v>
      </c>
      <c r="P3276" s="175">
        <f t="shared" si="637"/>
        <v>0</v>
      </c>
      <c r="Q3276" s="173" t="str">
        <f>VLOOKUP(P3276,Tabla_Indicador_Gestion4[#All],3,TRUE)</f>
        <v>Por Ejecutar</v>
      </c>
      <c r="R3276" s="215">
        <f>SUBTOTAL(9,$N$3266:$N3276)</f>
        <v>1</v>
      </c>
      <c r="S3276" s="231">
        <f>SUBTOTAL(9,$O$3266:$O3276)</f>
        <v>1</v>
      </c>
      <c r="T3276" s="231">
        <f>IFERROR(+Revisión_Avance_Periodo!$S3276/Revisión_Avance_Periodo!$R3276,0)</f>
        <v>1</v>
      </c>
      <c r="U3276" s="184"/>
      <c r="V3276" s="185"/>
      <c r="W3276" s="183"/>
      <c r="X3276" s="183"/>
      <c r="Y3276" s="183"/>
      <c r="Z3276" s="186"/>
      <c r="AA3276" s="187"/>
    </row>
    <row r="3277" spans="1:27" ht="15.75" thickBot="1" x14ac:dyDescent="0.3">
      <c r="A3277" s="94">
        <v>275</v>
      </c>
      <c r="B3277" s="96" t="str">
        <f>CONCATENATE(Revisión_Avance_Periodo!$C3277,";",Revisión_Avance_Periodo!$E3277,";",Revisión_Avance_Periodo!$I3277)</f>
        <v>OE1;PR_10;ACT_83</v>
      </c>
      <c r="C3277" s="180" t="s">
        <v>9</v>
      </c>
      <c r="D3277" s="181" t="str">
        <f>VLOOKUP(Revisión_Avance_Periodo!$C3277,Componentes_BD!$F$1:$G$5,2,FALSE)</f>
        <v>Fortalecer la Vigilancia.</v>
      </c>
      <c r="E3277" s="119" t="s">
        <v>12</v>
      </c>
      <c r="F3277" s="95">
        <v>15</v>
      </c>
      <c r="G3277" s="95" t="str">
        <f>VLOOKUP(Revisión_Avance_Periodo!$A3277,BD_Seguimiento_OAP_2019!$A$2:$G$294,7,FALSE)</f>
        <v>PAI</v>
      </c>
      <c r="H3277" s="95" t="str">
        <f>VLOOKUP(Revisión_Avance_Periodo!$A3277,BD_Seguimiento_OAP_2019!$A$2:$J$294,10,FALSE)</f>
        <v>PAI_12 - Promoción efectiva de la participación ciudadana</v>
      </c>
      <c r="I3277" s="95" t="s">
        <v>2061</v>
      </c>
      <c r="J3277" s="95" t="str">
        <f>VLOOKUP(Revisión_Avance_Periodo!$I3277,BD_Seguimiento_OAP_2019!$L:$M,2,FALSE)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7" s="119" t="s">
        <v>49</v>
      </c>
      <c r="L3277" s="172">
        <v>4.4642857142857152E-4</v>
      </c>
      <c r="M3277" s="182" t="s">
        <v>115</v>
      </c>
      <c r="N3277" s="174">
        <f>INDEX(BD_Seguimiento_OAP_2019!$AH$3:$AS$294,MATCH(Revisión_Avance_Periodo!$I3277,BD_Seguimiento_OAP_2019!$L$3:$L$294,0),MATCH(Revisión_Avance_Periodo!$M3277,BD_Seguimiento_OAP_2019!$AH$2:$AS$2,0))</f>
        <v>0</v>
      </c>
      <c r="O3277" s="174">
        <f>INDEX(BD_Seguimiento_OAP_2019!$AV$3:$BG$294,MATCH(Revisión_Avance_Periodo!$I3277,BD_Seguimiento_OAP_2019!$L$3:$L$294,0),MATCH(Revisión_Avance_Periodo!$M3277,BD_Seguimiento_OAP_2019!$AV$2:$BG$2,0))</f>
        <v>0</v>
      </c>
      <c r="P3277" s="175">
        <f t="shared" si="637"/>
        <v>0</v>
      </c>
      <c r="Q3277" s="182" t="str">
        <f>VLOOKUP(P3277,Tabla_Indicador_Gestion4[#All],3,TRUE)</f>
        <v>Por Ejecutar</v>
      </c>
      <c r="R3277" s="215">
        <f>SUBTOTAL(9,$N$3266:$N3277)</f>
        <v>1</v>
      </c>
      <c r="S3277" s="231">
        <f>SUBTOTAL(9,$O$3266:$O3277)</f>
        <v>1</v>
      </c>
      <c r="T3277" s="231">
        <f>IFERROR(+Revisión_Avance_Periodo!$S3277/Revisión_Avance_Periodo!$R3277,0)</f>
        <v>1</v>
      </c>
      <c r="U3277" s="184"/>
      <c r="V3277" s="185"/>
      <c r="W3277" s="183"/>
      <c r="X3277" s="183"/>
      <c r="Y3277" s="183"/>
      <c r="Z3277" s="186"/>
      <c r="AA3277" s="187"/>
    </row>
    <row r="3278" spans="1:27" x14ac:dyDescent="0.25">
      <c r="A3278" s="88">
        <v>276</v>
      </c>
      <c r="B3278" s="91" t="str">
        <f>CONCATENATE(Revisión_Avance_Periodo!$C3278,";",Revisión_Avance_Periodo!$E3278,";",Revisión_Avance_Periodo!$I3278)</f>
        <v>OE1;PR_10;ACT_84</v>
      </c>
      <c r="C3278" s="170" t="s">
        <v>9</v>
      </c>
      <c r="D3278" s="171" t="str">
        <f>VLOOKUP(Revisión_Avance_Periodo!$C3278,Componentes_BD!$F$1:$G$5,2,FALSE)</f>
        <v>Fortalecer la Vigilancia.</v>
      </c>
      <c r="E3278" s="106" t="s">
        <v>12</v>
      </c>
      <c r="F3278" s="89">
        <v>15</v>
      </c>
      <c r="G3278" s="89" t="str">
        <f>VLOOKUP(Revisión_Avance_Periodo!$A3278,BD_Seguimiento_OAP_2019!$A$2:$G$294,7,FALSE)</f>
        <v>PAI</v>
      </c>
      <c r="H3278" s="89" t="str">
        <f>VLOOKUP(Revisión_Avance_Periodo!$A3278,BD_Seguimiento_OAP_2019!$A$2:$J$294,10,FALSE)</f>
        <v>PAI_12 - Promoción efectiva de la participación ciudadana</v>
      </c>
      <c r="I3278" s="89" t="s">
        <v>2066</v>
      </c>
      <c r="J3278" s="89" t="str">
        <f>VLOOKUP(Revisión_Avance_Periodo!$I3278,BD_Seguimiento_OAP_2019!$L:$M,2,FALSE)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8" s="106" t="s">
        <v>45</v>
      </c>
      <c r="L3278" s="172">
        <v>4.4642857142857152E-4</v>
      </c>
      <c r="M3278" s="173" t="s">
        <v>104</v>
      </c>
      <c r="N3278" s="190">
        <f>INDEX(BD_Seguimiento_OAP_2019!$AH$3:$AS$294,MATCH(Revisión_Avance_Periodo!$I3278,BD_Seguimiento_OAP_2019!$L$3:$L$294,0),MATCH(Revisión_Avance_Periodo!$M3278,BD_Seguimiento_OAP_2019!$AH$2:$AS$2,0))</f>
        <v>0</v>
      </c>
      <c r="O3278" s="190">
        <f>INDEX(BD_Seguimiento_OAP_2019!$AV$3:$BG$294,MATCH(Revisión_Avance_Periodo!$I3278,BD_Seguimiento_OAP_2019!$L$3:$L$294,0),MATCH(Revisión_Avance_Periodo!$M3278,BD_Seguimiento_OAP_2019!$AV$2:$BG$2,0))</f>
        <v>0</v>
      </c>
      <c r="P3278" s="175">
        <f t="shared" si="637"/>
        <v>0</v>
      </c>
      <c r="Q3278" s="173" t="str">
        <f>VLOOKUP(P3278,Tabla_Indicador_Gestion4[#All],3,TRUE)</f>
        <v>Por Ejecutar</v>
      </c>
      <c r="R3278" s="232">
        <f>SUBTOTAL(9,$N$3278:$N3278)</f>
        <v>0</v>
      </c>
      <c r="S3278" s="233">
        <f>SUBTOTAL(9,$O$3278:$O3278)</f>
        <v>0</v>
      </c>
      <c r="T3278" s="234">
        <f>IFERROR(+Revisión_Avance_Periodo!$S3278/Revisión_Avance_Periodo!$R3278,0)</f>
        <v>0</v>
      </c>
      <c r="U3278" s="191">
        <f>SUBTOTAL(9,N3278:N3289)</f>
        <v>1</v>
      </c>
      <c r="V3278" s="192">
        <f>SUBTOTAL(9,O3278:O3289)</f>
        <v>1</v>
      </c>
      <c r="W3278" s="176">
        <f t="shared" ref="W3278" si="638">+V3278/U3278</f>
        <v>1</v>
      </c>
      <c r="X3278" s="176"/>
      <c r="Y3278" s="176">
        <f>100%-Revisión_Avance_Periodo!$W3278</f>
        <v>0</v>
      </c>
      <c r="Z3278" s="178" t="str">
        <f>VLOOKUP(W3278,Tabla_Indicador_Gestion4[],3,TRUE)</f>
        <v>Culminada</v>
      </c>
      <c r="AA3278" s="179">
        <f>Revisión_Avance_Periodo!$W3278*Revisión_Avance_Periodo!$L3278</f>
        <v>4.4642857142857152E-4</v>
      </c>
    </row>
    <row r="3279" spans="1:27" x14ac:dyDescent="0.25">
      <c r="A3279" s="94">
        <v>276</v>
      </c>
      <c r="B3279" s="96" t="str">
        <f>CONCATENATE(Revisión_Avance_Periodo!$C3279,";",Revisión_Avance_Periodo!$E3279,";",Revisión_Avance_Periodo!$I3279)</f>
        <v>OE1;PR_10;ACT_84</v>
      </c>
      <c r="C3279" s="180" t="s">
        <v>9</v>
      </c>
      <c r="D3279" s="181" t="str">
        <f>VLOOKUP(Revisión_Avance_Periodo!$C3279,Componentes_BD!$F$1:$G$5,2,FALSE)</f>
        <v>Fortalecer la Vigilancia.</v>
      </c>
      <c r="E3279" s="119" t="s">
        <v>12</v>
      </c>
      <c r="F3279" s="95">
        <v>15</v>
      </c>
      <c r="G3279" s="95" t="str">
        <f>VLOOKUP(Revisión_Avance_Periodo!$A3279,BD_Seguimiento_OAP_2019!$A$2:$G$294,7,FALSE)</f>
        <v>PAI</v>
      </c>
      <c r="H3279" s="95" t="str">
        <f>VLOOKUP(Revisión_Avance_Periodo!$A3279,BD_Seguimiento_OAP_2019!$A$2:$J$294,10,FALSE)</f>
        <v>PAI_12 - Promoción efectiva de la participación ciudadana</v>
      </c>
      <c r="I3279" s="95" t="s">
        <v>2066</v>
      </c>
      <c r="J3279" s="95" t="str">
        <f>VLOOKUP(Revisión_Avance_Periodo!$I3279,BD_Seguimiento_OAP_2019!$L:$M,2,FALSE)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79" s="119" t="s">
        <v>45</v>
      </c>
      <c r="L3279" s="172">
        <v>4.4642857142857152E-4</v>
      </c>
      <c r="M3279" s="182" t="s">
        <v>105</v>
      </c>
      <c r="N3279" s="190">
        <f>INDEX(BD_Seguimiento_OAP_2019!$AH$3:$AS$294,MATCH(Revisión_Avance_Periodo!$I3279,BD_Seguimiento_OAP_2019!$L$3:$L$294,0),MATCH(Revisión_Avance_Periodo!$M3279,BD_Seguimiento_OAP_2019!$AH$2:$AS$2,0))</f>
        <v>0</v>
      </c>
      <c r="O3279" s="190">
        <f>INDEX(BD_Seguimiento_OAP_2019!$AV$3:$BG$294,MATCH(Revisión_Avance_Periodo!$I3279,BD_Seguimiento_OAP_2019!$L$3:$L$294,0),MATCH(Revisión_Avance_Periodo!$M3279,BD_Seguimiento_OAP_2019!$AV$2:$BG$2,0))</f>
        <v>0</v>
      </c>
      <c r="P3279" s="175">
        <f t="shared" si="637"/>
        <v>0</v>
      </c>
      <c r="Q3279" s="182" t="str">
        <f>VLOOKUP(P3279,Tabla_Indicador_Gestion4[#All],3,TRUE)</f>
        <v>Por Ejecutar</v>
      </c>
      <c r="R3279" s="229">
        <f>SUBTOTAL(9,$N$3278:$N3279)</f>
        <v>0</v>
      </c>
      <c r="S3279" s="230">
        <f>SUBTOTAL(9,$O$3278:$O3279)</f>
        <v>0</v>
      </c>
      <c r="T3279" s="231">
        <f>IFERROR(+Revisión_Avance_Periodo!$S3279/Revisión_Avance_Periodo!$R3279,0)</f>
        <v>0</v>
      </c>
      <c r="U3279" s="184"/>
      <c r="V3279" s="185"/>
      <c r="W3279" s="183"/>
      <c r="X3279" s="183"/>
      <c r="Y3279" s="183"/>
      <c r="Z3279" s="186"/>
      <c r="AA3279" s="187"/>
    </row>
    <row r="3280" spans="1:27" x14ac:dyDescent="0.25">
      <c r="A3280" s="88">
        <v>276</v>
      </c>
      <c r="B3280" s="91" t="str">
        <f>CONCATENATE(Revisión_Avance_Periodo!$C3280,";",Revisión_Avance_Periodo!$E3280,";",Revisión_Avance_Periodo!$I3280)</f>
        <v>OE1;PR_10;ACT_84</v>
      </c>
      <c r="C3280" s="170" t="s">
        <v>9</v>
      </c>
      <c r="D3280" s="171" t="str">
        <f>VLOOKUP(Revisión_Avance_Periodo!$C3280,Componentes_BD!$F$1:$G$5,2,FALSE)</f>
        <v>Fortalecer la Vigilancia.</v>
      </c>
      <c r="E3280" s="106" t="s">
        <v>12</v>
      </c>
      <c r="F3280" s="89">
        <v>15</v>
      </c>
      <c r="G3280" s="89" t="str">
        <f>VLOOKUP(Revisión_Avance_Periodo!$A3280,BD_Seguimiento_OAP_2019!$A$2:$G$294,7,FALSE)</f>
        <v>PAI</v>
      </c>
      <c r="H3280" s="89" t="str">
        <f>VLOOKUP(Revisión_Avance_Periodo!$A3280,BD_Seguimiento_OAP_2019!$A$2:$J$294,10,FALSE)</f>
        <v>PAI_12 - Promoción efectiva de la participación ciudadana</v>
      </c>
      <c r="I3280" s="89" t="s">
        <v>2066</v>
      </c>
      <c r="J3280" s="89" t="str">
        <f>VLOOKUP(Revisión_Avance_Periodo!$I3280,BD_Seguimiento_OAP_2019!$L:$M,2,FALSE)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0" s="106" t="s">
        <v>45</v>
      </c>
      <c r="L3280" s="172">
        <v>4.4642857142857152E-4</v>
      </c>
      <c r="M3280" s="173" t="s">
        <v>106</v>
      </c>
      <c r="N3280" s="190">
        <f>INDEX(BD_Seguimiento_OAP_2019!$AH$3:$AS$294,MATCH(Revisión_Avance_Periodo!$I3280,BD_Seguimiento_OAP_2019!$L$3:$L$294,0),MATCH(Revisión_Avance_Periodo!$M3280,BD_Seguimiento_OAP_2019!$AH$2:$AS$2,0))</f>
        <v>0</v>
      </c>
      <c r="O3280" s="190">
        <f>INDEX(BD_Seguimiento_OAP_2019!$AV$3:$BG$294,MATCH(Revisión_Avance_Periodo!$I3280,BD_Seguimiento_OAP_2019!$L$3:$L$294,0),MATCH(Revisión_Avance_Periodo!$M3280,BD_Seguimiento_OAP_2019!$AV$2:$BG$2,0))</f>
        <v>0</v>
      </c>
      <c r="P3280" s="175">
        <f t="shared" si="637"/>
        <v>0</v>
      </c>
      <c r="Q3280" s="173" t="str">
        <f>VLOOKUP(P3280,Tabla_Indicador_Gestion4[#All],3,TRUE)</f>
        <v>Por Ejecutar</v>
      </c>
      <c r="R3280" s="229">
        <f>SUBTOTAL(9,$N$3278:$N3280)</f>
        <v>0</v>
      </c>
      <c r="S3280" s="230">
        <f>SUBTOTAL(9,$O$3278:$O3280)</f>
        <v>0</v>
      </c>
      <c r="T3280" s="231">
        <f>IFERROR(+Revisión_Avance_Periodo!$S3280/Revisión_Avance_Periodo!$R3280,0)</f>
        <v>0</v>
      </c>
      <c r="U3280" s="184"/>
      <c r="V3280" s="185"/>
      <c r="W3280" s="183"/>
      <c r="X3280" s="183"/>
      <c r="Y3280" s="183"/>
      <c r="Z3280" s="186"/>
      <c r="AA3280" s="187"/>
    </row>
    <row r="3281" spans="1:27" x14ac:dyDescent="0.25">
      <c r="A3281" s="94">
        <v>276</v>
      </c>
      <c r="B3281" s="96" t="str">
        <f>CONCATENATE(Revisión_Avance_Periodo!$C3281,";",Revisión_Avance_Periodo!$E3281,";",Revisión_Avance_Periodo!$I3281)</f>
        <v>OE1;PR_10;ACT_84</v>
      </c>
      <c r="C3281" s="180" t="s">
        <v>9</v>
      </c>
      <c r="D3281" s="181" t="str">
        <f>VLOOKUP(Revisión_Avance_Periodo!$C3281,Componentes_BD!$F$1:$G$5,2,FALSE)</f>
        <v>Fortalecer la Vigilancia.</v>
      </c>
      <c r="E3281" s="119" t="s">
        <v>12</v>
      </c>
      <c r="F3281" s="95">
        <v>15</v>
      </c>
      <c r="G3281" s="95" t="str">
        <f>VLOOKUP(Revisión_Avance_Periodo!$A3281,BD_Seguimiento_OAP_2019!$A$2:$G$294,7,FALSE)</f>
        <v>PAI</v>
      </c>
      <c r="H3281" s="95" t="str">
        <f>VLOOKUP(Revisión_Avance_Periodo!$A3281,BD_Seguimiento_OAP_2019!$A$2:$J$294,10,FALSE)</f>
        <v>PAI_12 - Promoción efectiva de la participación ciudadana</v>
      </c>
      <c r="I3281" s="95" t="s">
        <v>2066</v>
      </c>
      <c r="J3281" s="95" t="str">
        <f>VLOOKUP(Revisión_Avance_Periodo!$I3281,BD_Seguimiento_OAP_2019!$L:$M,2,FALSE)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1" s="119" t="s">
        <v>45</v>
      </c>
      <c r="L3281" s="172">
        <v>4.4642857142857152E-4</v>
      </c>
      <c r="M3281" s="182" t="s">
        <v>107</v>
      </c>
      <c r="N3281" s="190">
        <f>INDEX(BD_Seguimiento_OAP_2019!$AH$3:$AS$294,MATCH(Revisión_Avance_Periodo!$I3281,BD_Seguimiento_OAP_2019!$L$3:$L$294,0),MATCH(Revisión_Avance_Periodo!$M3281,BD_Seguimiento_OAP_2019!$AH$2:$AS$2,0))</f>
        <v>0</v>
      </c>
      <c r="O3281" s="190">
        <f>INDEX(BD_Seguimiento_OAP_2019!$AV$3:$BG$294,MATCH(Revisión_Avance_Periodo!$I3281,BD_Seguimiento_OAP_2019!$L$3:$L$294,0),MATCH(Revisión_Avance_Periodo!$M3281,BD_Seguimiento_OAP_2019!$AV$2:$BG$2,0))</f>
        <v>0</v>
      </c>
      <c r="P3281" s="175">
        <f t="shared" si="637"/>
        <v>0</v>
      </c>
      <c r="Q3281" s="182" t="str">
        <f>VLOOKUP(P3281,Tabla_Indicador_Gestion4[#All],3,TRUE)</f>
        <v>Por Ejecutar</v>
      </c>
      <c r="R3281" s="229">
        <f>SUBTOTAL(9,$N$3278:$N3281)</f>
        <v>0</v>
      </c>
      <c r="S3281" s="230">
        <f>SUBTOTAL(9,$O$3278:$O3281)</f>
        <v>0</v>
      </c>
      <c r="T3281" s="231">
        <f>IFERROR(+Revisión_Avance_Periodo!$S3281/Revisión_Avance_Periodo!$R3281,0)</f>
        <v>0</v>
      </c>
      <c r="U3281" s="184"/>
      <c r="V3281" s="185"/>
      <c r="W3281" s="183"/>
      <c r="X3281" s="183"/>
      <c r="Y3281" s="183"/>
      <c r="Z3281" s="186"/>
      <c r="AA3281" s="187"/>
    </row>
    <row r="3282" spans="1:27" x14ac:dyDescent="0.25">
      <c r="A3282" s="88">
        <v>276</v>
      </c>
      <c r="B3282" s="91" t="str">
        <f>CONCATENATE(Revisión_Avance_Periodo!$C3282,";",Revisión_Avance_Periodo!$E3282,";",Revisión_Avance_Periodo!$I3282)</f>
        <v>OE1;PR_10;ACT_84</v>
      </c>
      <c r="C3282" s="170" t="s">
        <v>9</v>
      </c>
      <c r="D3282" s="171" t="str">
        <f>VLOOKUP(Revisión_Avance_Periodo!$C3282,Componentes_BD!$F$1:$G$5,2,FALSE)</f>
        <v>Fortalecer la Vigilancia.</v>
      </c>
      <c r="E3282" s="106" t="s">
        <v>12</v>
      </c>
      <c r="F3282" s="89">
        <v>15</v>
      </c>
      <c r="G3282" s="89" t="str">
        <f>VLOOKUP(Revisión_Avance_Periodo!$A3282,BD_Seguimiento_OAP_2019!$A$2:$G$294,7,FALSE)</f>
        <v>PAI</v>
      </c>
      <c r="H3282" s="89" t="str">
        <f>VLOOKUP(Revisión_Avance_Periodo!$A3282,BD_Seguimiento_OAP_2019!$A$2:$J$294,10,FALSE)</f>
        <v>PAI_12 - Promoción efectiva de la participación ciudadana</v>
      </c>
      <c r="I3282" s="89" t="s">
        <v>2066</v>
      </c>
      <c r="J3282" s="89" t="str">
        <f>VLOOKUP(Revisión_Avance_Periodo!$I3282,BD_Seguimiento_OAP_2019!$L:$M,2,FALSE)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2" s="106" t="s">
        <v>45</v>
      </c>
      <c r="L3282" s="172">
        <v>4.4642857142857152E-4</v>
      </c>
      <c r="M3282" s="173" t="s">
        <v>108</v>
      </c>
      <c r="N3282" s="190">
        <f>INDEX(BD_Seguimiento_OAP_2019!$AH$3:$AS$294,MATCH(Revisión_Avance_Periodo!$I3282,BD_Seguimiento_OAP_2019!$L$3:$L$294,0),MATCH(Revisión_Avance_Periodo!$M3282,BD_Seguimiento_OAP_2019!$AH$2:$AS$2,0))</f>
        <v>1</v>
      </c>
      <c r="O3282" s="190">
        <f>INDEX(BD_Seguimiento_OAP_2019!$AV$3:$BG$294,MATCH(Revisión_Avance_Periodo!$I3282,BD_Seguimiento_OAP_2019!$L$3:$L$294,0),MATCH(Revisión_Avance_Periodo!$M3282,BD_Seguimiento_OAP_2019!$AV$2:$BG$2,0))</f>
        <v>1</v>
      </c>
      <c r="P3282" s="189">
        <f t="shared" si="636"/>
        <v>1</v>
      </c>
      <c r="Q3282" s="173" t="str">
        <f>VLOOKUP(P3282,Tabla_Indicador_Gestion4[#All],3,TRUE)</f>
        <v>Culminada</v>
      </c>
      <c r="R3282" s="229">
        <f>SUBTOTAL(9,$N$3278:$N3282)</f>
        <v>1</v>
      </c>
      <c r="S3282" s="230">
        <f>SUBTOTAL(9,$O$3278:$O3282)</f>
        <v>1</v>
      </c>
      <c r="T3282" s="231">
        <f>IFERROR(+Revisión_Avance_Periodo!$S3282/Revisión_Avance_Periodo!$R3282,0)</f>
        <v>1</v>
      </c>
      <c r="U3282" s="184"/>
      <c r="V3282" s="185"/>
      <c r="W3282" s="183"/>
      <c r="X3282" s="183"/>
      <c r="Y3282" s="183"/>
      <c r="Z3282" s="186"/>
      <c r="AA3282" s="187"/>
    </row>
    <row r="3283" spans="1:27" x14ac:dyDescent="0.25">
      <c r="A3283" s="94">
        <v>276</v>
      </c>
      <c r="B3283" s="96" t="str">
        <f>CONCATENATE(Revisión_Avance_Periodo!$C3283,";",Revisión_Avance_Periodo!$E3283,";",Revisión_Avance_Periodo!$I3283)</f>
        <v>OE1;PR_10;ACT_84</v>
      </c>
      <c r="C3283" s="180" t="s">
        <v>9</v>
      </c>
      <c r="D3283" s="181" t="str">
        <f>VLOOKUP(Revisión_Avance_Periodo!$C3283,Componentes_BD!$F$1:$G$5,2,FALSE)</f>
        <v>Fortalecer la Vigilancia.</v>
      </c>
      <c r="E3283" s="119" t="s">
        <v>12</v>
      </c>
      <c r="F3283" s="95">
        <v>15</v>
      </c>
      <c r="G3283" s="95" t="str">
        <f>VLOOKUP(Revisión_Avance_Periodo!$A3283,BD_Seguimiento_OAP_2019!$A$2:$G$294,7,FALSE)</f>
        <v>PAI</v>
      </c>
      <c r="H3283" s="95" t="str">
        <f>VLOOKUP(Revisión_Avance_Periodo!$A3283,BD_Seguimiento_OAP_2019!$A$2:$J$294,10,FALSE)</f>
        <v>PAI_12 - Promoción efectiva de la participación ciudadana</v>
      </c>
      <c r="I3283" s="95" t="s">
        <v>2066</v>
      </c>
      <c r="J3283" s="95" t="str">
        <f>VLOOKUP(Revisión_Avance_Periodo!$I3283,BD_Seguimiento_OAP_2019!$L:$M,2,FALSE)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3" s="119" t="s">
        <v>45</v>
      </c>
      <c r="L3283" s="172">
        <v>4.4642857142857152E-4</v>
      </c>
      <c r="M3283" s="182" t="s">
        <v>109</v>
      </c>
      <c r="N3283" s="190">
        <f>INDEX(BD_Seguimiento_OAP_2019!$AH$3:$AS$294,MATCH(Revisión_Avance_Periodo!$I3283,BD_Seguimiento_OAP_2019!$L$3:$L$294,0),MATCH(Revisión_Avance_Periodo!$M3283,BD_Seguimiento_OAP_2019!$AH$2:$AS$2,0))</f>
        <v>0</v>
      </c>
      <c r="O3283" s="190">
        <f>INDEX(BD_Seguimiento_OAP_2019!$AV$3:$BG$294,MATCH(Revisión_Avance_Periodo!$I3283,BD_Seguimiento_OAP_2019!$L$3:$L$294,0),MATCH(Revisión_Avance_Periodo!$M3283,BD_Seguimiento_OAP_2019!$AV$2:$BG$2,0))</f>
        <v>0</v>
      </c>
      <c r="P3283" s="175">
        <f t="shared" ref="P3283:P3289" si="639">IFERROR((O3283/N3283),0)</f>
        <v>0</v>
      </c>
      <c r="Q3283" s="182" t="str">
        <f>VLOOKUP(P3283,Tabla_Indicador_Gestion4[#All],3,TRUE)</f>
        <v>Por Ejecutar</v>
      </c>
      <c r="R3283" s="229">
        <f>SUBTOTAL(9,$N$3278:$N3283)</f>
        <v>1</v>
      </c>
      <c r="S3283" s="230">
        <f>SUBTOTAL(9,$O$3278:$O3283)</f>
        <v>1</v>
      </c>
      <c r="T3283" s="231">
        <f>IFERROR(+Revisión_Avance_Periodo!$S3283/Revisión_Avance_Periodo!$R3283,0)</f>
        <v>1</v>
      </c>
      <c r="U3283" s="184"/>
      <c r="V3283" s="185"/>
      <c r="W3283" s="183"/>
      <c r="X3283" s="183"/>
      <c r="Y3283" s="183"/>
      <c r="Z3283" s="186"/>
      <c r="AA3283" s="187"/>
    </row>
    <row r="3284" spans="1:27" x14ac:dyDescent="0.25">
      <c r="A3284" s="88">
        <v>276</v>
      </c>
      <c r="B3284" s="91" t="str">
        <f>CONCATENATE(Revisión_Avance_Periodo!$C3284,";",Revisión_Avance_Periodo!$E3284,";",Revisión_Avance_Periodo!$I3284)</f>
        <v>OE1;PR_10;ACT_84</v>
      </c>
      <c r="C3284" s="170" t="s">
        <v>9</v>
      </c>
      <c r="D3284" s="171" t="str">
        <f>VLOOKUP(Revisión_Avance_Periodo!$C3284,Componentes_BD!$F$1:$G$5,2,FALSE)</f>
        <v>Fortalecer la Vigilancia.</v>
      </c>
      <c r="E3284" s="106" t="s">
        <v>12</v>
      </c>
      <c r="F3284" s="89">
        <v>15</v>
      </c>
      <c r="G3284" s="89" t="str">
        <f>VLOOKUP(Revisión_Avance_Periodo!$A3284,BD_Seguimiento_OAP_2019!$A$2:$G$294,7,FALSE)</f>
        <v>PAI</v>
      </c>
      <c r="H3284" s="89" t="str">
        <f>VLOOKUP(Revisión_Avance_Periodo!$A3284,BD_Seguimiento_OAP_2019!$A$2:$J$294,10,FALSE)</f>
        <v>PAI_12 - Promoción efectiva de la participación ciudadana</v>
      </c>
      <c r="I3284" s="89" t="s">
        <v>2066</v>
      </c>
      <c r="J3284" s="89" t="str">
        <f>VLOOKUP(Revisión_Avance_Periodo!$I3284,BD_Seguimiento_OAP_2019!$L:$M,2,FALSE)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4" s="106" t="s">
        <v>45</v>
      </c>
      <c r="L3284" s="172">
        <v>4.4642857142857152E-4</v>
      </c>
      <c r="M3284" s="173" t="s">
        <v>110</v>
      </c>
      <c r="N3284" s="190">
        <f>INDEX(BD_Seguimiento_OAP_2019!$AH$3:$AS$294,MATCH(Revisión_Avance_Periodo!$I3284,BD_Seguimiento_OAP_2019!$L$3:$L$294,0),MATCH(Revisión_Avance_Periodo!$M3284,BD_Seguimiento_OAP_2019!$AH$2:$AS$2,0))</f>
        <v>0</v>
      </c>
      <c r="O3284" s="190">
        <f>INDEX(BD_Seguimiento_OAP_2019!$AV$3:$BG$294,MATCH(Revisión_Avance_Periodo!$I3284,BD_Seguimiento_OAP_2019!$L$3:$L$294,0),MATCH(Revisión_Avance_Periodo!$M3284,BD_Seguimiento_OAP_2019!$AV$2:$BG$2,0))</f>
        <v>0</v>
      </c>
      <c r="P3284" s="175">
        <f t="shared" si="639"/>
        <v>0</v>
      </c>
      <c r="Q3284" s="173" t="str">
        <f>VLOOKUP(P3284,Tabla_Indicador_Gestion4[#All],3,TRUE)</f>
        <v>Por Ejecutar</v>
      </c>
      <c r="R3284" s="229">
        <f>SUBTOTAL(9,$N$3278:$N3284)</f>
        <v>1</v>
      </c>
      <c r="S3284" s="230">
        <f>SUBTOTAL(9,$O$3278:$O3284)</f>
        <v>1</v>
      </c>
      <c r="T3284" s="231">
        <f>IFERROR(+Revisión_Avance_Periodo!$S3284/Revisión_Avance_Periodo!$R3284,0)</f>
        <v>1</v>
      </c>
      <c r="U3284" s="184"/>
      <c r="V3284" s="185"/>
      <c r="W3284" s="183"/>
      <c r="X3284" s="183"/>
      <c r="Y3284" s="183"/>
      <c r="Z3284" s="186"/>
      <c r="AA3284" s="187"/>
    </row>
    <row r="3285" spans="1:27" x14ac:dyDescent="0.25">
      <c r="A3285" s="94">
        <v>276</v>
      </c>
      <c r="B3285" s="96" t="str">
        <f>CONCATENATE(Revisión_Avance_Periodo!$C3285,";",Revisión_Avance_Periodo!$E3285,";",Revisión_Avance_Periodo!$I3285)</f>
        <v>OE1;PR_10;ACT_84</v>
      </c>
      <c r="C3285" s="180" t="s">
        <v>9</v>
      </c>
      <c r="D3285" s="181" t="str">
        <f>VLOOKUP(Revisión_Avance_Periodo!$C3285,Componentes_BD!$F$1:$G$5,2,FALSE)</f>
        <v>Fortalecer la Vigilancia.</v>
      </c>
      <c r="E3285" s="119" t="s">
        <v>12</v>
      </c>
      <c r="F3285" s="95">
        <v>15</v>
      </c>
      <c r="G3285" s="95" t="str">
        <f>VLOOKUP(Revisión_Avance_Periodo!$A3285,BD_Seguimiento_OAP_2019!$A$2:$G$294,7,FALSE)</f>
        <v>PAI</v>
      </c>
      <c r="H3285" s="95" t="str">
        <f>VLOOKUP(Revisión_Avance_Periodo!$A3285,BD_Seguimiento_OAP_2019!$A$2:$J$294,10,FALSE)</f>
        <v>PAI_12 - Promoción efectiva de la participación ciudadana</v>
      </c>
      <c r="I3285" s="95" t="s">
        <v>2066</v>
      </c>
      <c r="J3285" s="95" t="str">
        <f>VLOOKUP(Revisión_Avance_Periodo!$I3285,BD_Seguimiento_OAP_2019!$L:$M,2,FALSE)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5" s="119" t="s">
        <v>45</v>
      </c>
      <c r="L3285" s="172">
        <v>4.4642857142857152E-4</v>
      </c>
      <c r="M3285" s="182" t="s">
        <v>111</v>
      </c>
      <c r="N3285" s="190">
        <f>INDEX(BD_Seguimiento_OAP_2019!$AH$3:$AS$294,MATCH(Revisión_Avance_Periodo!$I3285,BD_Seguimiento_OAP_2019!$L$3:$L$294,0),MATCH(Revisión_Avance_Periodo!$M3285,BD_Seguimiento_OAP_2019!$AH$2:$AS$2,0))</f>
        <v>0</v>
      </c>
      <c r="O3285" s="190">
        <f>INDEX(BD_Seguimiento_OAP_2019!$AV$3:$BG$294,MATCH(Revisión_Avance_Periodo!$I3285,BD_Seguimiento_OAP_2019!$L$3:$L$294,0),MATCH(Revisión_Avance_Periodo!$M3285,BD_Seguimiento_OAP_2019!$AV$2:$BG$2,0))</f>
        <v>0</v>
      </c>
      <c r="P3285" s="175">
        <f t="shared" si="639"/>
        <v>0</v>
      </c>
      <c r="Q3285" s="182" t="str">
        <f>VLOOKUP(P3285,Tabla_Indicador_Gestion4[#All],3,TRUE)</f>
        <v>Por Ejecutar</v>
      </c>
      <c r="R3285" s="229">
        <f>SUBTOTAL(9,$N$3278:$N3285)</f>
        <v>1</v>
      </c>
      <c r="S3285" s="230">
        <f>SUBTOTAL(9,$O$3278:$O3285)</f>
        <v>1</v>
      </c>
      <c r="T3285" s="231">
        <f>IFERROR(+Revisión_Avance_Periodo!$S3285/Revisión_Avance_Periodo!$R3285,0)</f>
        <v>1</v>
      </c>
      <c r="U3285" s="184"/>
      <c r="V3285" s="185"/>
      <c r="W3285" s="183"/>
      <c r="X3285" s="183"/>
      <c r="Y3285" s="183"/>
      <c r="Z3285" s="186"/>
      <c r="AA3285" s="187"/>
    </row>
    <row r="3286" spans="1:27" x14ac:dyDescent="0.25">
      <c r="A3286" s="88">
        <v>276</v>
      </c>
      <c r="B3286" s="91" t="str">
        <f>CONCATENATE(Revisión_Avance_Periodo!$C3286,";",Revisión_Avance_Periodo!$E3286,";",Revisión_Avance_Periodo!$I3286)</f>
        <v>OE1;PR_10;ACT_84</v>
      </c>
      <c r="C3286" s="170" t="s">
        <v>9</v>
      </c>
      <c r="D3286" s="171" t="str">
        <f>VLOOKUP(Revisión_Avance_Periodo!$C3286,Componentes_BD!$F$1:$G$5,2,FALSE)</f>
        <v>Fortalecer la Vigilancia.</v>
      </c>
      <c r="E3286" s="106" t="s">
        <v>12</v>
      </c>
      <c r="F3286" s="89">
        <v>15</v>
      </c>
      <c r="G3286" s="89" t="str">
        <f>VLOOKUP(Revisión_Avance_Periodo!$A3286,BD_Seguimiento_OAP_2019!$A$2:$G$294,7,FALSE)</f>
        <v>PAI</v>
      </c>
      <c r="H3286" s="89" t="str">
        <f>VLOOKUP(Revisión_Avance_Periodo!$A3286,BD_Seguimiento_OAP_2019!$A$2:$J$294,10,FALSE)</f>
        <v>PAI_12 - Promoción efectiva de la participación ciudadana</v>
      </c>
      <c r="I3286" s="89" t="s">
        <v>2066</v>
      </c>
      <c r="J3286" s="89" t="str">
        <f>VLOOKUP(Revisión_Avance_Periodo!$I3286,BD_Seguimiento_OAP_2019!$L:$M,2,FALSE)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6" s="106" t="s">
        <v>45</v>
      </c>
      <c r="L3286" s="172">
        <v>4.4642857142857152E-4</v>
      </c>
      <c r="M3286" s="173" t="s">
        <v>112</v>
      </c>
      <c r="N3286" s="190">
        <f>INDEX(BD_Seguimiento_OAP_2019!$AH$3:$AS$294,MATCH(Revisión_Avance_Periodo!$I3286,BD_Seguimiento_OAP_2019!$L$3:$L$294,0),MATCH(Revisión_Avance_Periodo!$M3286,BD_Seguimiento_OAP_2019!$AH$2:$AS$2,0))</f>
        <v>0</v>
      </c>
      <c r="O3286" s="190">
        <f>INDEX(BD_Seguimiento_OAP_2019!$AV$3:$BG$294,MATCH(Revisión_Avance_Periodo!$I3286,BD_Seguimiento_OAP_2019!$L$3:$L$294,0),MATCH(Revisión_Avance_Periodo!$M3286,BD_Seguimiento_OAP_2019!$AV$2:$BG$2,0))</f>
        <v>0</v>
      </c>
      <c r="P3286" s="175">
        <f t="shared" si="639"/>
        <v>0</v>
      </c>
      <c r="Q3286" s="173" t="str">
        <f>VLOOKUP(P3286,Tabla_Indicador_Gestion4[#All],3,TRUE)</f>
        <v>Por Ejecutar</v>
      </c>
      <c r="R3286" s="229">
        <f>SUBTOTAL(9,$N$3278:$N3286)</f>
        <v>1</v>
      </c>
      <c r="S3286" s="230">
        <f>SUBTOTAL(9,$O$3278:$O3286)</f>
        <v>1</v>
      </c>
      <c r="T3286" s="231">
        <f>IFERROR(+Revisión_Avance_Periodo!$S3286/Revisión_Avance_Periodo!$R3286,0)</f>
        <v>1</v>
      </c>
      <c r="U3286" s="184"/>
      <c r="V3286" s="185"/>
      <c r="W3286" s="183"/>
      <c r="X3286" s="183"/>
      <c r="Y3286" s="183"/>
      <c r="Z3286" s="186"/>
      <c r="AA3286" s="187"/>
    </row>
    <row r="3287" spans="1:27" x14ac:dyDescent="0.25">
      <c r="A3287" s="94">
        <v>276</v>
      </c>
      <c r="B3287" s="96" t="str">
        <f>CONCATENATE(Revisión_Avance_Periodo!$C3287,";",Revisión_Avance_Periodo!$E3287,";",Revisión_Avance_Periodo!$I3287)</f>
        <v>OE1;PR_10;ACT_84</v>
      </c>
      <c r="C3287" s="180" t="s">
        <v>9</v>
      </c>
      <c r="D3287" s="181" t="str">
        <f>VLOOKUP(Revisión_Avance_Periodo!$C3287,Componentes_BD!$F$1:$G$5,2,FALSE)</f>
        <v>Fortalecer la Vigilancia.</v>
      </c>
      <c r="E3287" s="119" t="s">
        <v>12</v>
      </c>
      <c r="F3287" s="95">
        <v>15</v>
      </c>
      <c r="G3287" s="95" t="str">
        <f>VLOOKUP(Revisión_Avance_Periodo!$A3287,BD_Seguimiento_OAP_2019!$A$2:$G$294,7,FALSE)</f>
        <v>PAI</v>
      </c>
      <c r="H3287" s="95" t="str">
        <f>VLOOKUP(Revisión_Avance_Periodo!$A3287,BD_Seguimiento_OAP_2019!$A$2:$J$294,10,FALSE)</f>
        <v>PAI_12 - Promoción efectiva de la participación ciudadana</v>
      </c>
      <c r="I3287" s="95" t="s">
        <v>2066</v>
      </c>
      <c r="J3287" s="95" t="str">
        <f>VLOOKUP(Revisión_Avance_Periodo!$I3287,BD_Seguimiento_OAP_2019!$L:$M,2,FALSE)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7" s="119" t="s">
        <v>45</v>
      </c>
      <c r="L3287" s="172">
        <v>4.4642857142857152E-4</v>
      </c>
      <c r="M3287" s="182" t="s">
        <v>113</v>
      </c>
      <c r="N3287" s="190">
        <f>INDEX(BD_Seguimiento_OAP_2019!$AH$3:$AS$294,MATCH(Revisión_Avance_Periodo!$I3287,BD_Seguimiento_OAP_2019!$L$3:$L$294,0),MATCH(Revisión_Avance_Periodo!$M3287,BD_Seguimiento_OAP_2019!$AH$2:$AS$2,0))</f>
        <v>0</v>
      </c>
      <c r="O3287" s="190">
        <f>INDEX(BD_Seguimiento_OAP_2019!$AV$3:$BG$294,MATCH(Revisión_Avance_Periodo!$I3287,BD_Seguimiento_OAP_2019!$L$3:$L$294,0),MATCH(Revisión_Avance_Periodo!$M3287,BD_Seguimiento_OAP_2019!$AV$2:$BG$2,0))</f>
        <v>0</v>
      </c>
      <c r="P3287" s="175">
        <f t="shared" si="639"/>
        <v>0</v>
      </c>
      <c r="Q3287" s="182" t="str">
        <f>VLOOKUP(P3287,Tabla_Indicador_Gestion4[#All],3,TRUE)</f>
        <v>Por Ejecutar</v>
      </c>
      <c r="R3287" s="229">
        <f>SUBTOTAL(9,$N$3278:$N3287)</f>
        <v>1</v>
      </c>
      <c r="S3287" s="230">
        <f>SUBTOTAL(9,$O$3278:$O3287)</f>
        <v>1</v>
      </c>
      <c r="T3287" s="231">
        <f>IFERROR(+Revisión_Avance_Periodo!$S3287/Revisión_Avance_Periodo!$R3287,0)</f>
        <v>1</v>
      </c>
      <c r="U3287" s="184"/>
      <c r="V3287" s="185"/>
      <c r="W3287" s="183"/>
      <c r="X3287" s="183"/>
      <c r="Y3287" s="183"/>
      <c r="Z3287" s="186"/>
      <c r="AA3287" s="187"/>
    </row>
    <row r="3288" spans="1:27" x14ac:dyDescent="0.25">
      <c r="A3288" s="88">
        <v>276</v>
      </c>
      <c r="B3288" s="91" t="str">
        <f>CONCATENATE(Revisión_Avance_Periodo!$C3288,";",Revisión_Avance_Periodo!$E3288,";",Revisión_Avance_Periodo!$I3288)</f>
        <v>OE1;PR_10;ACT_84</v>
      </c>
      <c r="C3288" s="170" t="s">
        <v>9</v>
      </c>
      <c r="D3288" s="171" t="str">
        <f>VLOOKUP(Revisión_Avance_Periodo!$C3288,Componentes_BD!$F$1:$G$5,2,FALSE)</f>
        <v>Fortalecer la Vigilancia.</v>
      </c>
      <c r="E3288" s="106" t="s">
        <v>12</v>
      </c>
      <c r="F3288" s="89">
        <v>15</v>
      </c>
      <c r="G3288" s="89" t="str">
        <f>VLOOKUP(Revisión_Avance_Periodo!$A3288,BD_Seguimiento_OAP_2019!$A$2:$G$294,7,FALSE)</f>
        <v>PAI</v>
      </c>
      <c r="H3288" s="89" t="str">
        <f>VLOOKUP(Revisión_Avance_Periodo!$A3288,BD_Seguimiento_OAP_2019!$A$2:$J$294,10,FALSE)</f>
        <v>PAI_12 - Promoción efectiva de la participación ciudadana</v>
      </c>
      <c r="I3288" s="89" t="s">
        <v>2066</v>
      </c>
      <c r="J3288" s="89" t="str">
        <f>VLOOKUP(Revisión_Avance_Periodo!$I3288,BD_Seguimiento_OAP_2019!$L:$M,2,FALSE)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8" s="106" t="s">
        <v>45</v>
      </c>
      <c r="L3288" s="172">
        <v>4.4642857142857152E-4</v>
      </c>
      <c r="M3288" s="173" t="s">
        <v>114</v>
      </c>
      <c r="N3288" s="190">
        <f>INDEX(BD_Seguimiento_OAP_2019!$AH$3:$AS$294,MATCH(Revisión_Avance_Periodo!$I3288,BD_Seguimiento_OAP_2019!$L$3:$L$294,0),MATCH(Revisión_Avance_Periodo!$M3288,BD_Seguimiento_OAP_2019!$AH$2:$AS$2,0))</f>
        <v>0</v>
      </c>
      <c r="O3288" s="190">
        <f>INDEX(BD_Seguimiento_OAP_2019!$AV$3:$BG$294,MATCH(Revisión_Avance_Periodo!$I3288,BD_Seguimiento_OAP_2019!$L$3:$L$294,0),MATCH(Revisión_Avance_Periodo!$M3288,BD_Seguimiento_OAP_2019!$AV$2:$BG$2,0))</f>
        <v>0</v>
      </c>
      <c r="P3288" s="175">
        <f t="shared" si="639"/>
        <v>0</v>
      </c>
      <c r="Q3288" s="173" t="str">
        <f>VLOOKUP(P3288,Tabla_Indicador_Gestion4[#All],3,TRUE)</f>
        <v>Por Ejecutar</v>
      </c>
      <c r="R3288" s="229">
        <f>SUBTOTAL(9,$N$3278:$N3288)</f>
        <v>1</v>
      </c>
      <c r="S3288" s="230">
        <f>SUBTOTAL(9,$O$3278:$O3288)</f>
        <v>1</v>
      </c>
      <c r="T3288" s="231">
        <f>IFERROR(+Revisión_Avance_Periodo!$S3288/Revisión_Avance_Periodo!$R3288,0)</f>
        <v>1</v>
      </c>
      <c r="U3288" s="184"/>
      <c r="V3288" s="185"/>
      <c r="W3288" s="183"/>
      <c r="X3288" s="183"/>
      <c r="Y3288" s="183"/>
      <c r="Z3288" s="186"/>
      <c r="AA3288" s="187"/>
    </row>
    <row r="3289" spans="1:27" ht="15.75" thickBot="1" x14ac:dyDescent="0.3">
      <c r="A3289" s="94">
        <v>276</v>
      </c>
      <c r="B3289" s="96" t="str">
        <f>CONCATENATE(Revisión_Avance_Periodo!$C3289,";",Revisión_Avance_Periodo!$E3289,";",Revisión_Avance_Periodo!$I3289)</f>
        <v>OE1;PR_10;ACT_84</v>
      </c>
      <c r="C3289" s="180" t="s">
        <v>9</v>
      </c>
      <c r="D3289" s="181" t="str">
        <f>VLOOKUP(Revisión_Avance_Periodo!$C3289,Componentes_BD!$F$1:$G$5,2,FALSE)</f>
        <v>Fortalecer la Vigilancia.</v>
      </c>
      <c r="E3289" s="119" t="s">
        <v>12</v>
      </c>
      <c r="F3289" s="95">
        <v>15</v>
      </c>
      <c r="G3289" s="95" t="str">
        <f>VLOOKUP(Revisión_Avance_Periodo!$A3289,BD_Seguimiento_OAP_2019!$A$2:$G$294,7,FALSE)</f>
        <v>PAI</v>
      </c>
      <c r="H3289" s="95" t="str">
        <f>VLOOKUP(Revisión_Avance_Periodo!$A3289,BD_Seguimiento_OAP_2019!$A$2:$J$294,10,FALSE)</f>
        <v>PAI_12 - Promoción efectiva de la participación ciudadana</v>
      </c>
      <c r="I3289" s="95" t="s">
        <v>2066</v>
      </c>
      <c r="J3289" s="95" t="str">
        <f>VLOOKUP(Revisión_Avance_Periodo!$I3289,BD_Seguimiento_OAP_2019!$L:$M,2,FALSE)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89" s="119" t="s">
        <v>45</v>
      </c>
      <c r="L3289" s="172">
        <v>4.4642857142857152E-4</v>
      </c>
      <c r="M3289" s="182" t="s">
        <v>115</v>
      </c>
      <c r="N3289" s="190">
        <f>INDEX(BD_Seguimiento_OAP_2019!$AH$3:$AS$294,MATCH(Revisión_Avance_Periodo!$I3289,BD_Seguimiento_OAP_2019!$L$3:$L$294,0),MATCH(Revisión_Avance_Periodo!$M3289,BD_Seguimiento_OAP_2019!$AH$2:$AS$2,0))</f>
        <v>0</v>
      </c>
      <c r="O3289" s="190">
        <f>INDEX(BD_Seguimiento_OAP_2019!$AV$3:$BG$294,MATCH(Revisión_Avance_Periodo!$I3289,BD_Seguimiento_OAP_2019!$L$3:$L$294,0),MATCH(Revisión_Avance_Periodo!$M3289,BD_Seguimiento_OAP_2019!$AV$2:$BG$2,0))</f>
        <v>0</v>
      </c>
      <c r="P3289" s="175">
        <f t="shared" si="639"/>
        <v>0</v>
      </c>
      <c r="Q3289" s="182" t="str">
        <f>VLOOKUP(P3289,Tabla_Indicador_Gestion4[#All],3,TRUE)</f>
        <v>Por Ejecutar</v>
      </c>
      <c r="R3289" s="229">
        <f>SUBTOTAL(9,$N$3278:$N3289)</f>
        <v>1</v>
      </c>
      <c r="S3289" s="230">
        <f>SUBTOTAL(9,$O$3278:$O3289)</f>
        <v>1</v>
      </c>
      <c r="T3289" s="231">
        <f>IFERROR(+Revisión_Avance_Periodo!$S3289/Revisión_Avance_Periodo!$R3289,0)</f>
        <v>1</v>
      </c>
      <c r="U3289" s="184"/>
      <c r="V3289" s="185"/>
      <c r="W3289" s="183"/>
      <c r="X3289" s="183"/>
      <c r="Y3289" s="183"/>
      <c r="Z3289" s="186"/>
      <c r="AA3289" s="187"/>
    </row>
    <row r="3290" spans="1:27" x14ac:dyDescent="0.25">
      <c r="A3290" s="88">
        <v>277</v>
      </c>
      <c r="B3290" s="91" t="str">
        <f>CONCATENATE(Revisión_Avance_Periodo!$C3290,";",Revisión_Avance_Periodo!$E3290,";",Revisión_Avance_Periodo!$I3290)</f>
        <v>OE1;PR_10;ACT_91</v>
      </c>
      <c r="C3290" s="170" t="s">
        <v>9</v>
      </c>
      <c r="D3290" s="171" t="str">
        <f>VLOOKUP(Revisión_Avance_Periodo!$C3290,Componentes_BD!$F$1:$G$5,2,FALSE)</f>
        <v>Fortalecer la Vigilancia.</v>
      </c>
      <c r="E3290" s="106" t="s">
        <v>12</v>
      </c>
      <c r="F3290" s="89">
        <v>15</v>
      </c>
      <c r="G3290" s="89" t="str">
        <f>VLOOKUP(Revisión_Avance_Periodo!$A3290,BD_Seguimiento_OAP_2019!$A$2:$G$294,7,FALSE)</f>
        <v>PAI</v>
      </c>
      <c r="H3290" s="89" t="str">
        <f>VLOOKUP(Revisión_Avance_Periodo!$A3290,BD_Seguimiento_OAP_2019!$A$2:$J$294,10,FALSE)</f>
        <v>PAI_12 - Promoción efectiva de la participación ciudadana</v>
      </c>
      <c r="I3290" s="89" t="s">
        <v>2069</v>
      </c>
      <c r="J3290" s="89" t="str">
        <f>VLOOKUP(Revisión_Avance_Periodo!$I3290,BD_Seguimiento_OAP_2019!$L:$M,2,FALSE)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0" s="106" t="s">
        <v>57</v>
      </c>
      <c r="L3290" s="172">
        <v>4.4642857142857152E-4</v>
      </c>
      <c r="M3290" s="173" t="s">
        <v>104</v>
      </c>
      <c r="N3290" s="190">
        <f>INDEX(BD_Seguimiento_OAP_2019!$AH$3:$AS$294,MATCH(Revisión_Avance_Periodo!$I3290,BD_Seguimiento_OAP_2019!$L$3:$L$294,0),MATCH(Revisión_Avance_Periodo!$M3290,BD_Seguimiento_OAP_2019!$AH$2:$AS$2,0))</f>
        <v>2</v>
      </c>
      <c r="O3290" s="190">
        <f>INDEX(BD_Seguimiento_OAP_2019!$AV$3:$BG$294,MATCH(Revisión_Avance_Periodo!$I3290,BD_Seguimiento_OAP_2019!$L$3:$L$294,0),MATCH(Revisión_Avance_Periodo!$M3290,BD_Seguimiento_OAP_2019!$AV$2:$BG$2,0))</f>
        <v>2</v>
      </c>
      <c r="P3290" s="189">
        <f t="shared" si="636"/>
        <v>1</v>
      </c>
      <c r="Q3290" s="173" t="str">
        <f>VLOOKUP(P3290,Tabla_Indicador_Gestion4[#All],3,TRUE)</f>
        <v>Culminada</v>
      </c>
      <c r="R3290" s="232">
        <f>SUBTOTAL(9,$N$3290:$N3290)</f>
        <v>2</v>
      </c>
      <c r="S3290" s="233">
        <f>SUBTOTAL(9,$O$3290:$O3290)</f>
        <v>2</v>
      </c>
      <c r="T3290" s="234">
        <f>IFERROR(+Revisión_Avance_Periodo!$S3290/Revisión_Avance_Periodo!$R3290,0)</f>
        <v>1</v>
      </c>
      <c r="U3290" s="191">
        <f>SUBTOTAL(9,N3290:N3301)</f>
        <v>2</v>
      </c>
      <c r="V3290" s="192">
        <f>SUBTOTAL(9,O3290:O3301)</f>
        <v>2</v>
      </c>
      <c r="W3290" s="176">
        <f t="shared" ref="W3290" si="640">+V3290/U3290</f>
        <v>1</v>
      </c>
      <c r="X3290" s="176"/>
      <c r="Y3290" s="176">
        <f>100%-Revisión_Avance_Periodo!$W3290</f>
        <v>0</v>
      </c>
      <c r="Z3290" s="178" t="str">
        <f>VLOOKUP(W3290,Tabla_Indicador_Gestion4[],3,TRUE)</f>
        <v>Culminada</v>
      </c>
      <c r="AA3290" s="179">
        <f>Revisión_Avance_Periodo!$W3290*Revisión_Avance_Periodo!$L3290</f>
        <v>4.4642857142857152E-4</v>
      </c>
    </row>
    <row r="3291" spans="1:27" x14ac:dyDescent="0.25">
      <c r="A3291" s="94">
        <v>277</v>
      </c>
      <c r="B3291" s="96" t="str">
        <f>CONCATENATE(Revisión_Avance_Periodo!$C3291,";",Revisión_Avance_Periodo!$E3291,";",Revisión_Avance_Periodo!$I3291)</f>
        <v>OE1;PR_10;ACT_91</v>
      </c>
      <c r="C3291" s="180" t="s">
        <v>9</v>
      </c>
      <c r="D3291" s="181" t="str">
        <f>VLOOKUP(Revisión_Avance_Periodo!$C3291,Componentes_BD!$F$1:$G$5,2,FALSE)</f>
        <v>Fortalecer la Vigilancia.</v>
      </c>
      <c r="E3291" s="119" t="s">
        <v>12</v>
      </c>
      <c r="F3291" s="95">
        <v>15</v>
      </c>
      <c r="G3291" s="95" t="str">
        <f>VLOOKUP(Revisión_Avance_Periodo!$A3291,BD_Seguimiento_OAP_2019!$A$2:$G$294,7,FALSE)</f>
        <v>PAI</v>
      </c>
      <c r="H3291" s="95" t="str">
        <f>VLOOKUP(Revisión_Avance_Periodo!$A3291,BD_Seguimiento_OAP_2019!$A$2:$J$294,10,FALSE)</f>
        <v>PAI_12 - Promoción efectiva de la participación ciudadana</v>
      </c>
      <c r="I3291" s="95" t="s">
        <v>2069</v>
      </c>
      <c r="J3291" s="95" t="str">
        <f>VLOOKUP(Revisión_Avance_Periodo!$I3291,BD_Seguimiento_OAP_2019!$L:$M,2,FALSE)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1" s="119" t="s">
        <v>57</v>
      </c>
      <c r="L3291" s="172">
        <v>4.4642857142857152E-4</v>
      </c>
      <c r="M3291" s="182" t="s">
        <v>105</v>
      </c>
      <c r="N3291" s="190">
        <f>INDEX(BD_Seguimiento_OAP_2019!$AH$3:$AS$294,MATCH(Revisión_Avance_Periodo!$I3291,BD_Seguimiento_OAP_2019!$L$3:$L$294,0),MATCH(Revisión_Avance_Periodo!$M3291,BD_Seguimiento_OAP_2019!$AH$2:$AS$2,0))</f>
        <v>0</v>
      </c>
      <c r="O3291" s="190">
        <f>INDEX(BD_Seguimiento_OAP_2019!$AV$3:$BG$294,MATCH(Revisión_Avance_Periodo!$I3291,BD_Seguimiento_OAP_2019!$L$3:$L$294,0),MATCH(Revisión_Avance_Periodo!$M3291,BD_Seguimiento_OAP_2019!$AV$2:$BG$2,0))</f>
        <v>0</v>
      </c>
      <c r="P3291" s="175">
        <f t="shared" ref="P3291:P3304" si="641">IFERROR((O3291/N3291),0)</f>
        <v>0</v>
      </c>
      <c r="Q3291" s="182" t="str">
        <f>VLOOKUP(P3291,Tabla_Indicador_Gestion4[#All],3,TRUE)</f>
        <v>Por Ejecutar</v>
      </c>
      <c r="R3291" s="229">
        <f>SUBTOTAL(9,$N$3290:$N3291)</f>
        <v>2</v>
      </c>
      <c r="S3291" s="230">
        <f>SUBTOTAL(9,$O$3290:$O3291)</f>
        <v>2</v>
      </c>
      <c r="T3291" s="231">
        <f>IFERROR(+Revisión_Avance_Periodo!$S3291/Revisión_Avance_Periodo!$R3291,0)</f>
        <v>1</v>
      </c>
      <c r="U3291" s="184"/>
      <c r="V3291" s="185"/>
      <c r="W3291" s="183"/>
      <c r="X3291" s="183"/>
      <c r="Y3291" s="183"/>
      <c r="Z3291" s="186"/>
      <c r="AA3291" s="187"/>
    </row>
    <row r="3292" spans="1:27" x14ac:dyDescent="0.25">
      <c r="A3292" s="88">
        <v>277</v>
      </c>
      <c r="B3292" s="91" t="str">
        <f>CONCATENATE(Revisión_Avance_Periodo!$C3292,";",Revisión_Avance_Periodo!$E3292,";",Revisión_Avance_Periodo!$I3292)</f>
        <v>OE1;PR_10;ACT_91</v>
      </c>
      <c r="C3292" s="170" t="s">
        <v>9</v>
      </c>
      <c r="D3292" s="171" t="str">
        <f>VLOOKUP(Revisión_Avance_Periodo!$C3292,Componentes_BD!$F$1:$G$5,2,FALSE)</f>
        <v>Fortalecer la Vigilancia.</v>
      </c>
      <c r="E3292" s="106" t="s">
        <v>12</v>
      </c>
      <c r="F3292" s="89">
        <v>15</v>
      </c>
      <c r="G3292" s="89" t="str">
        <f>VLOOKUP(Revisión_Avance_Periodo!$A3292,BD_Seguimiento_OAP_2019!$A$2:$G$294,7,FALSE)</f>
        <v>PAI</v>
      </c>
      <c r="H3292" s="89" t="str">
        <f>VLOOKUP(Revisión_Avance_Periodo!$A3292,BD_Seguimiento_OAP_2019!$A$2:$J$294,10,FALSE)</f>
        <v>PAI_12 - Promoción efectiva de la participación ciudadana</v>
      </c>
      <c r="I3292" s="89" t="s">
        <v>2069</v>
      </c>
      <c r="J3292" s="89" t="str">
        <f>VLOOKUP(Revisión_Avance_Periodo!$I3292,BD_Seguimiento_OAP_2019!$L:$M,2,FALSE)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2" s="106" t="s">
        <v>57</v>
      </c>
      <c r="L3292" s="172">
        <v>4.4642857142857152E-4</v>
      </c>
      <c r="M3292" s="173" t="s">
        <v>106</v>
      </c>
      <c r="N3292" s="190">
        <f>INDEX(BD_Seguimiento_OAP_2019!$AH$3:$AS$294,MATCH(Revisión_Avance_Periodo!$I3292,BD_Seguimiento_OAP_2019!$L$3:$L$294,0),MATCH(Revisión_Avance_Periodo!$M3292,BD_Seguimiento_OAP_2019!$AH$2:$AS$2,0))</f>
        <v>0</v>
      </c>
      <c r="O3292" s="190">
        <f>INDEX(BD_Seguimiento_OAP_2019!$AV$3:$BG$294,MATCH(Revisión_Avance_Periodo!$I3292,BD_Seguimiento_OAP_2019!$L$3:$L$294,0),MATCH(Revisión_Avance_Periodo!$M3292,BD_Seguimiento_OAP_2019!$AV$2:$BG$2,0))</f>
        <v>0</v>
      </c>
      <c r="P3292" s="175">
        <f t="shared" si="641"/>
        <v>0</v>
      </c>
      <c r="Q3292" s="173" t="str">
        <f>VLOOKUP(P3292,Tabla_Indicador_Gestion4[#All],3,TRUE)</f>
        <v>Por Ejecutar</v>
      </c>
      <c r="R3292" s="229">
        <f>SUBTOTAL(9,$N$3290:$N3292)</f>
        <v>2</v>
      </c>
      <c r="S3292" s="230">
        <f>SUBTOTAL(9,$O$3290:$O3292)</f>
        <v>2</v>
      </c>
      <c r="T3292" s="231">
        <f>IFERROR(+Revisión_Avance_Periodo!$S3292/Revisión_Avance_Periodo!$R3292,0)</f>
        <v>1</v>
      </c>
      <c r="U3292" s="184"/>
      <c r="V3292" s="185"/>
      <c r="W3292" s="183"/>
      <c r="X3292" s="183"/>
      <c r="Y3292" s="183"/>
      <c r="Z3292" s="186"/>
      <c r="AA3292" s="187"/>
    </row>
    <row r="3293" spans="1:27" x14ac:dyDescent="0.25">
      <c r="A3293" s="94">
        <v>277</v>
      </c>
      <c r="B3293" s="96" t="str">
        <f>CONCATENATE(Revisión_Avance_Periodo!$C3293,";",Revisión_Avance_Periodo!$E3293,";",Revisión_Avance_Periodo!$I3293)</f>
        <v>OE1;PR_10;ACT_91</v>
      </c>
      <c r="C3293" s="180" t="s">
        <v>9</v>
      </c>
      <c r="D3293" s="181" t="str">
        <f>VLOOKUP(Revisión_Avance_Periodo!$C3293,Componentes_BD!$F$1:$G$5,2,FALSE)</f>
        <v>Fortalecer la Vigilancia.</v>
      </c>
      <c r="E3293" s="119" t="s">
        <v>12</v>
      </c>
      <c r="F3293" s="95">
        <v>15</v>
      </c>
      <c r="G3293" s="95" t="str">
        <f>VLOOKUP(Revisión_Avance_Periodo!$A3293,BD_Seguimiento_OAP_2019!$A$2:$G$294,7,FALSE)</f>
        <v>PAI</v>
      </c>
      <c r="H3293" s="95" t="str">
        <f>VLOOKUP(Revisión_Avance_Periodo!$A3293,BD_Seguimiento_OAP_2019!$A$2:$J$294,10,FALSE)</f>
        <v>PAI_12 - Promoción efectiva de la participación ciudadana</v>
      </c>
      <c r="I3293" s="95" t="s">
        <v>2069</v>
      </c>
      <c r="J3293" s="95" t="str">
        <f>VLOOKUP(Revisión_Avance_Periodo!$I3293,BD_Seguimiento_OAP_2019!$L:$M,2,FALSE)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3" s="119" t="s">
        <v>57</v>
      </c>
      <c r="L3293" s="172">
        <v>4.4642857142857152E-4</v>
      </c>
      <c r="M3293" s="182" t="s">
        <v>107</v>
      </c>
      <c r="N3293" s="190">
        <f>INDEX(BD_Seguimiento_OAP_2019!$AH$3:$AS$294,MATCH(Revisión_Avance_Periodo!$I3293,BD_Seguimiento_OAP_2019!$L$3:$L$294,0),MATCH(Revisión_Avance_Periodo!$M3293,BD_Seguimiento_OAP_2019!$AH$2:$AS$2,0))</f>
        <v>0</v>
      </c>
      <c r="O3293" s="190">
        <f>INDEX(BD_Seguimiento_OAP_2019!$AV$3:$BG$294,MATCH(Revisión_Avance_Periodo!$I3293,BD_Seguimiento_OAP_2019!$L$3:$L$294,0),MATCH(Revisión_Avance_Periodo!$M3293,BD_Seguimiento_OAP_2019!$AV$2:$BG$2,0))</f>
        <v>0</v>
      </c>
      <c r="P3293" s="175">
        <f t="shared" si="641"/>
        <v>0</v>
      </c>
      <c r="Q3293" s="182" t="str">
        <f>VLOOKUP(P3293,Tabla_Indicador_Gestion4[#All],3,TRUE)</f>
        <v>Por Ejecutar</v>
      </c>
      <c r="R3293" s="229">
        <f>SUBTOTAL(9,$N$3290:$N3293)</f>
        <v>2</v>
      </c>
      <c r="S3293" s="230">
        <f>SUBTOTAL(9,$O$3290:$O3293)</f>
        <v>2</v>
      </c>
      <c r="T3293" s="231">
        <f>IFERROR(+Revisión_Avance_Periodo!$S3293/Revisión_Avance_Periodo!$R3293,0)</f>
        <v>1</v>
      </c>
      <c r="U3293" s="184"/>
      <c r="V3293" s="185"/>
      <c r="W3293" s="183"/>
      <c r="X3293" s="183"/>
      <c r="Y3293" s="183"/>
      <c r="Z3293" s="186"/>
      <c r="AA3293" s="187"/>
    </row>
    <row r="3294" spans="1:27" x14ac:dyDescent="0.25">
      <c r="A3294" s="88">
        <v>277</v>
      </c>
      <c r="B3294" s="91" t="str">
        <f>CONCATENATE(Revisión_Avance_Periodo!$C3294,";",Revisión_Avance_Periodo!$E3294,";",Revisión_Avance_Periodo!$I3294)</f>
        <v>OE1;PR_10;ACT_91</v>
      </c>
      <c r="C3294" s="170" t="s">
        <v>9</v>
      </c>
      <c r="D3294" s="171" t="str">
        <f>VLOOKUP(Revisión_Avance_Periodo!$C3294,Componentes_BD!$F$1:$G$5,2,FALSE)</f>
        <v>Fortalecer la Vigilancia.</v>
      </c>
      <c r="E3294" s="106" t="s">
        <v>12</v>
      </c>
      <c r="F3294" s="89">
        <v>15</v>
      </c>
      <c r="G3294" s="89" t="str">
        <f>VLOOKUP(Revisión_Avance_Periodo!$A3294,BD_Seguimiento_OAP_2019!$A$2:$G$294,7,FALSE)</f>
        <v>PAI</v>
      </c>
      <c r="H3294" s="89" t="str">
        <f>VLOOKUP(Revisión_Avance_Periodo!$A3294,BD_Seguimiento_OAP_2019!$A$2:$J$294,10,FALSE)</f>
        <v>PAI_12 - Promoción efectiva de la participación ciudadana</v>
      </c>
      <c r="I3294" s="89" t="s">
        <v>2069</v>
      </c>
      <c r="J3294" s="89" t="str">
        <f>VLOOKUP(Revisión_Avance_Periodo!$I3294,BD_Seguimiento_OAP_2019!$L:$M,2,FALSE)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4" s="106" t="s">
        <v>57</v>
      </c>
      <c r="L3294" s="172">
        <v>4.4642857142857152E-4</v>
      </c>
      <c r="M3294" s="173" t="s">
        <v>108</v>
      </c>
      <c r="N3294" s="190">
        <f>INDEX(BD_Seguimiento_OAP_2019!$AH$3:$AS$294,MATCH(Revisión_Avance_Periodo!$I3294,BD_Seguimiento_OAP_2019!$L$3:$L$294,0),MATCH(Revisión_Avance_Periodo!$M3294,BD_Seguimiento_OAP_2019!$AH$2:$AS$2,0))</f>
        <v>0</v>
      </c>
      <c r="O3294" s="190">
        <f>INDEX(BD_Seguimiento_OAP_2019!$AV$3:$BG$294,MATCH(Revisión_Avance_Periodo!$I3294,BD_Seguimiento_OAP_2019!$L$3:$L$294,0),MATCH(Revisión_Avance_Periodo!$M3294,BD_Seguimiento_OAP_2019!$AV$2:$BG$2,0))</f>
        <v>0</v>
      </c>
      <c r="P3294" s="175">
        <f t="shared" si="641"/>
        <v>0</v>
      </c>
      <c r="Q3294" s="173" t="str">
        <f>VLOOKUP(P3294,Tabla_Indicador_Gestion4[#All],3,TRUE)</f>
        <v>Por Ejecutar</v>
      </c>
      <c r="R3294" s="229">
        <f>SUBTOTAL(9,$N$3290:$N3294)</f>
        <v>2</v>
      </c>
      <c r="S3294" s="230">
        <f>SUBTOTAL(9,$O$3290:$O3294)</f>
        <v>2</v>
      </c>
      <c r="T3294" s="231">
        <f>IFERROR(+Revisión_Avance_Periodo!$S3294/Revisión_Avance_Periodo!$R3294,0)</f>
        <v>1</v>
      </c>
      <c r="U3294" s="184"/>
      <c r="V3294" s="185"/>
      <c r="W3294" s="183"/>
      <c r="X3294" s="183"/>
      <c r="Y3294" s="183"/>
      <c r="Z3294" s="186"/>
      <c r="AA3294" s="187"/>
    </row>
    <row r="3295" spans="1:27" x14ac:dyDescent="0.25">
      <c r="A3295" s="94">
        <v>277</v>
      </c>
      <c r="B3295" s="96" t="str">
        <f>CONCATENATE(Revisión_Avance_Periodo!$C3295,";",Revisión_Avance_Periodo!$E3295,";",Revisión_Avance_Periodo!$I3295)</f>
        <v>OE1;PR_10;ACT_91</v>
      </c>
      <c r="C3295" s="180" t="s">
        <v>9</v>
      </c>
      <c r="D3295" s="181" t="str">
        <f>VLOOKUP(Revisión_Avance_Periodo!$C3295,Componentes_BD!$F$1:$G$5,2,FALSE)</f>
        <v>Fortalecer la Vigilancia.</v>
      </c>
      <c r="E3295" s="119" t="s">
        <v>12</v>
      </c>
      <c r="F3295" s="95">
        <v>15</v>
      </c>
      <c r="G3295" s="95" t="str">
        <f>VLOOKUP(Revisión_Avance_Periodo!$A3295,BD_Seguimiento_OAP_2019!$A$2:$G$294,7,FALSE)</f>
        <v>PAI</v>
      </c>
      <c r="H3295" s="95" t="str">
        <f>VLOOKUP(Revisión_Avance_Periodo!$A3295,BD_Seguimiento_OAP_2019!$A$2:$J$294,10,FALSE)</f>
        <v>PAI_12 - Promoción efectiva de la participación ciudadana</v>
      </c>
      <c r="I3295" s="95" t="s">
        <v>2069</v>
      </c>
      <c r="J3295" s="95" t="str">
        <f>VLOOKUP(Revisión_Avance_Periodo!$I3295,BD_Seguimiento_OAP_2019!$L:$M,2,FALSE)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5" s="119" t="s">
        <v>57</v>
      </c>
      <c r="L3295" s="172">
        <v>4.4642857142857152E-4</v>
      </c>
      <c r="M3295" s="182" t="s">
        <v>109</v>
      </c>
      <c r="N3295" s="190">
        <f>INDEX(BD_Seguimiento_OAP_2019!$AH$3:$AS$294,MATCH(Revisión_Avance_Periodo!$I3295,BD_Seguimiento_OAP_2019!$L$3:$L$294,0),MATCH(Revisión_Avance_Periodo!$M3295,BD_Seguimiento_OAP_2019!$AH$2:$AS$2,0))</f>
        <v>0</v>
      </c>
      <c r="O3295" s="190">
        <f>INDEX(BD_Seguimiento_OAP_2019!$AV$3:$BG$294,MATCH(Revisión_Avance_Periodo!$I3295,BD_Seguimiento_OAP_2019!$L$3:$L$294,0),MATCH(Revisión_Avance_Periodo!$M3295,BD_Seguimiento_OAP_2019!$AV$2:$BG$2,0))</f>
        <v>0</v>
      </c>
      <c r="P3295" s="175">
        <f t="shared" si="641"/>
        <v>0</v>
      </c>
      <c r="Q3295" s="182" t="str">
        <f>VLOOKUP(P3295,Tabla_Indicador_Gestion4[#All],3,TRUE)</f>
        <v>Por Ejecutar</v>
      </c>
      <c r="R3295" s="229">
        <f>SUBTOTAL(9,$N$3290:$N3295)</f>
        <v>2</v>
      </c>
      <c r="S3295" s="230">
        <f>SUBTOTAL(9,$O$3290:$O3295)</f>
        <v>2</v>
      </c>
      <c r="T3295" s="231">
        <f>IFERROR(+Revisión_Avance_Periodo!$S3295/Revisión_Avance_Periodo!$R3295,0)</f>
        <v>1</v>
      </c>
      <c r="U3295" s="184"/>
      <c r="V3295" s="185"/>
      <c r="W3295" s="183"/>
      <c r="X3295" s="183"/>
      <c r="Y3295" s="183"/>
      <c r="Z3295" s="186"/>
      <c r="AA3295" s="187"/>
    </row>
    <row r="3296" spans="1:27" x14ac:dyDescent="0.25">
      <c r="A3296" s="88">
        <v>277</v>
      </c>
      <c r="B3296" s="91" t="str">
        <f>CONCATENATE(Revisión_Avance_Periodo!$C3296,";",Revisión_Avance_Periodo!$E3296,";",Revisión_Avance_Periodo!$I3296)</f>
        <v>OE1;PR_10;ACT_91</v>
      </c>
      <c r="C3296" s="170" t="s">
        <v>9</v>
      </c>
      <c r="D3296" s="171" t="str">
        <f>VLOOKUP(Revisión_Avance_Periodo!$C3296,Componentes_BD!$F$1:$G$5,2,FALSE)</f>
        <v>Fortalecer la Vigilancia.</v>
      </c>
      <c r="E3296" s="106" t="s">
        <v>12</v>
      </c>
      <c r="F3296" s="89">
        <v>15</v>
      </c>
      <c r="G3296" s="89" t="str">
        <f>VLOOKUP(Revisión_Avance_Periodo!$A3296,BD_Seguimiento_OAP_2019!$A$2:$G$294,7,FALSE)</f>
        <v>PAI</v>
      </c>
      <c r="H3296" s="89" t="str">
        <f>VLOOKUP(Revisión_Avance_Periodo!$A3296,BD_Seguimiento_OAP_2019!$A$2:$J$294,10,FALSE)</f>
        <v>PAI_12 - Promoción efectiva de la participación ciudadana</v>
      </c>
      <c r="I3296" s="89" t="s">
        <v>2069</v>
      </c>
      <c r="J3296" s="89" t="str">
        <f>VLOOKUP(Revisión_Avance_Periodo!$I3296,BD_Seguimiento_OAP_2019!$L:$M,2,FALSE)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6" s="106" t="s">
        <v>57</v>
      </c>
      <c r="L3296" s="172">
        <v>4.4642857142857152E-4</v>
      </c>
      <c r="M3296" s="173" t="s">
        <v>110</v>
      </c>
      <c r="N3296" s="190">
        <f>INDEX(BD_Seguimiento_OAP_2019!$AH$3:$AS$294,MATCH(Revisión_Avance_Periodo!$I3296,BD_Seguimiento_OAP_2019!$L$3:$L$294,0),MATCH(Revisión_Avance_Periodo!$M3296,BD_Seguimiento_OAP_2019!$AH$2:$AS$2,0))</f>
        <v>0</v>
      </c>
      <c r="O3296" s="190">
        <f>INDEX(BD_Seguimiento_OAP_2019!$AV$3:$BG$294,MATCH(Revisión_Avance_Periodo!$I3296,BD_Seguimiento_OAP_2019!$L$3:$L$294,0),MATCH(Revisión_Avance_Periodo!$M3296,BD_Seguimiento_OAP_2019!$AV$2:$BG$2,0))</f>
        <v>0</v>
      </c>
      <c r="P3296" s="175">
        <f t="shared" si="641"/>
        <v>0</v>
      </c>
      <c r="Q3296" s="173" t="str">
        <f>VLOOKUP(P3296,Tabla_Indicador_Gestion4[#All],3,TRUE)</f>
        <v>Por Ejecutar</v>
      </c>
      <c r="R3296" s="229">
        <f>SUBTOTAL(9,$N$3290:$N3296)</f>
        <v>2</v>
      </c>
      <c r="S3296" s="230">
        <f>SUBTOTAL(9,$O$3290:$O3296)</f>
        <v>2</v>
      </c>
      <c r="T3296" s="231">
        <f>IFERROR(+Revisión_Avance_Periodo!$S3296/Revisión_Avance_Periodo!$R3296,0)</f>
        <v>1</v>
      </c>
      <c r="U3296" s="184"/>
      <c r="V3296" s="185"/>
      <c r="W3296" s="183"/>
      <c r="X3296" s="183"/>
      <c r="Y3296" s="183"/>
      <c r="Z3296" s="186"/>
      <c r="AA3296" s="187"/>
    </row>
    <row r="3297" spans="1:27" x14ac:dyDescent="0.25">
      <c r="A3297" s="94">
        <v>277</v>
      </c>
      <c r="B3297" s="96" t="str">
        <f>CONCATENATE(Revisión_Avance_Periodo!$C3297,";",Revisión_Avance_Periodo!$E3297,";",Revisión_Avance_Periodo!$I3297)</f>
        <v>OE1;PR_10;ACT_91</v>
      </c>
      <c r="C3297" s="180" t="s">
        <v>9</v>
      </c>
      <c r="D3297" s="181" t="str">
        <f>VLOOKUP(Revisión_Avance_Periodo!$C3297,Componentes_BD!$F$1:$G$5,2,FALSE)</f>
        <v>Fortalecer la Vigilancia.</v>
      </c>
      <c r="E3297" s="119" t="s">
        <v>12</v>
      </c>
      <c r="F3297" s="95">
        <v>15</v>
      </c>
      <c r="G3297" s="95" t="str">
        <f>VLOOKUP(Revisión_Avance_Periodo!$A3297,BD_Seguimiento_OAP_2019!$A$2:$G$294,7,FALSE)</f>
        <v>PAI</v>
      </c>
      <c r="H3297" s="95" t="str">
        <f>VLOOKUP(Revisión_Avance_Periodo!$A3297,BD_Seguimiento_OAP_2019!$A$2:$J$294,10,FALSE)</f>
        <v>PAI_12 - Promoción efectiva de la participación ciudadana</v>
      </c>
      <c r="I3297" s="95" t="s">
        <v>2069</v>
      </c>
      <c r="J3297" s="95" t="str">
        <f>VLOOKUP(Revisión_Avance_Periodo!$I3297,BD_Seguimiento_OAP_2019!$L:$M,2,FALSE)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7" s="119" t="s">
        <v>57</v>
      </c>
      <c r="L3297" s="172">
        <v>4.4642857142857152E-4</v>
      </c>
      <c r="M3297" s="182" t="s">
        <v>111</v>
      </c>
      <c r="N3297" s="190">
        <f>INDEX(BD_Seguimiento_OAP_2019!$AH$3:$AS$294,MATCH(Revisión_Avance_Periodo!$I3297,BD_Seguimiento_OAP_2019!$L$3:$L$294,0),MATCH(Revisión_Avance_Periodo!$M3297,BD_Seguimiento_OAP_2019!$AH$2:$AS$2,0))</f>
        <v>0</v>
      </c>
      <c r="O3297" s="190">
        <f>INDEX(BD_Seguimiento_OAP_2019!$AV$3:$BG$294,MATCH(Revisión_Avance_Periodo!$I3297,BD_Seguimiento_OAP_2019!$L$3:$L$294,0),MATCH(Revisión_Avance_Periodo!$M3297,BD_Seguimiento_OAP_2019!$AV$2:$BG$2,0))</f>
        <v>0</v>
      </c>
      <c r="P3297" s="175">
        <f t="shared" si="641"/>
        <v>0</v>
      </c>
      <c r="Q3297" s="182" t="str">
        <f>VLOOKUP(P3297,Tabla_Indicador_Gestion4[#All],3,TRUE)</f>
        <v>Por Ejecutar</v>
      </c>
      <c r="R3297" s="229">
        <f>SUBTOTAL(9,$N$3290:$N3297)</f>
        <v>2</v>
      </c>
      <c r="S3297" s="230">
        <f>SUBTOTAL(9,$O$3290:$O3297)</f>
        <v>2</v>
      </c>
      <c r="T3297" s="231">
        <f>IFERROR(+Revisión_Avance_Periodo!$S3297/Revisión_Avance_Periodo!$R3297,0)</f>
        <v>1</v>
      </c>
      <c r="U3297" s="184"/>
      <c r="V3297" s="185"/>
      <c r="W3297" s="183"/>
      <c r="X3297" s="183"/>
      <c r="Y3297" s="183"/>
      <c r="Z3297" s="186"/>
      <c r="AA3297" s="187"/>
    </row>
    <row r="3298" spans="1:27" x14ac:dyDescent="0.25">
      <c r="A3298" s="88">
        <v>277</v>
      </c>
      <c r="B3298" s="91" t="str">
        <f>CONCATENATE(Revisión_Avance_Periodo!$C3298,";",Revisión_Avance_Periodo!$E3298,";",Revisión_Avance_Periodo!$I3298)</f>
        <v>OE1;PR_10;ACT_91</v>
      </c>
      <c r="C3298" s="170" t="s">
        <v>9</v>
      </c>
      <c r="D3298" s="171" t="str">
        <f>VLOOKUP(Revisión_Avance_Periodo!$C3298,Componentes_BD!$F$1:$G$5,2,FALSE)</f>
        <v>Fortalecer la Vigilancia.</v>
      </c>
      <c r="E3298" s="106" t="s">
        <v>12</v>
      </c>
      <c r="F3298" s="89">
        <v>15</v>
      </c>
      <c r="G3298" s="89" t="str">
        <f>VLOOKUP(Revisión_Avance_Periodo!$A3298,BD_Seguimiento_OAP_2019!$A$2:$G$294,7,FALSE)</f>
        <v>PAI</v>
      </c>
      <c r="H3298" s="89" t="str">
        <f>VLOOKUP(Revisión_Avance_Periodo!$A3298,BD_Seguimiento_OAP_2019!$A$2:$J$294,10,FALSE)</f>
        <v>PAI_12 - Promoción efectiva de la participación ciudadana</v>
      </c>
      <c r="I3298" s="89" t="s">
        <v>2069</v>
      </c>
      <c r="J3298" s="89" t="str">
        <f>VLOOKUP(Revisión_Avance_Periodo!$I3298,BD_Seguimiento_OAP_2019!$L:$M,2,FALSE)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8" s="106" t="s">
        <v>57</v>
      </c>
      <c r="L3298" s="172">
        <v>4.4642857142857152E-4</v>
      </c>
      <c r="M3298" s="173" t="s">
        <v>112</v>
      </c>
      <c r="N3298" s="190">
        <f>INDEX(BD_Seguimiento_OAP_2019!$AH$3:$AS$294,MATCH(Revisión_Avance_Periodo!$I3298,BD_Seguimiento_OAP_2019!$L$3:$L$294,0),MATCH(Revisión_Avance_Periodo!$M3298,BD_Seguimiento_OAP_2019!$AH$2:$AS$2,0))</f>
        <v>0</v>
      </c>
      <c r="O3298" s="190">
        <f>INDEX(BD_Seguimiento_OAP_2019!$AV$3:$BG$294,MATCH(Revisión_Avance_Periodo!$I3298,BD_Seguimiento_OAP_2019!$L$3:$L$294,0),MATCH(Revisión_Avance_Periodo!$M3298,BD_Seguimiento_OAP_2019!$AV$2:$BG$2,0))</f>
        <v>0</v>
      </c>
      <c r="P3298" s="175">
        <f t="shared" si="641"/>
        <v>0</v>
      </c>
      <c r="Q3298" s="173" t="str">
        <f>VLOOKUP(P3298,Tabla_Indicador_Gestion4[#All],3,TRUE)</f>
        <v>Por Ejecutar</v>
      </c>
      <c r="R3298" s="229">
        <f>SUBTOTAL(9,$N$3290:$N3298)</f>
        <v>2</v>
      </c>
      <c r="S3298" s="230">
        <f>SUBTOTAL(9,$O$3290:$O3298)</f>
        <v>2</v>
      </c>
      <c r="T3298" s="231">
        <f>IFERROR(+Revisión_Avance_Periodo!$S3298/Revisión_Avance_Periodo!$R3298,0)</f>
        <v>1</v>
      </c>
      <c r="U3298" s="184"/>
      <c r="V3298" s="185"/>
      <c r="W3298" s="183"/>
      <c r="X3298" s="183"/>
      <c r="Y3298" s="183"/>
      <c r="Z3298" s="186"/>
      <c r="AA3298" s="187"/>
    </row>
    <row r="3299" spans="1:27" x14ac:dyDescent="0.25">
      <c r="A3299" s="94">
        <v>277</v>
      </c>
      <c r="B3299" s="96" t="str">
        <f>CONCATENATE(Revisión_Avance_Periodo!$C3299,";",Revisión_Avance_Periodo!$E3299,";",Revisión_Avance_Periodo!$I3299)</f>
        <v>OE1;PR_10;ACT_91</v>
      </c>
      <c r="C3299" s="180" t="s">
        <v>9</v>
      </c>
      <c r="D3299" s="181" t="str">
        <f>VLOOKUP(Revisión_Avance_Periodo!$C3299,Componentes_BD!$F$1:$G$5,2,FALSE)</f>
        <v>Fortalecer la Vigilancia.</v>
      </c>
      <c r="E3299" s="119" t="s">
        <v>12</v>
      </c>
      <c r="F3299" s="95">
        <v>15</v>
      </c>
      <c r="G3299" s="95" t="str">
        <f>VLOOKUP(Revisión_Avance_Periodo!$A3299,BD_Seguimiento_OAP_2019!$A$2:$G$294,7,FALSE)</f>
        <v>PAI</v>
      </c>
      <c r="H3299" s="95" t="str">
        <f>VLOOKUP(Revisión_Avance_Periodo!$A3299,BD_Seguimiento_OAP_2019!$A$2:$J$294,10,FALSE)</f>
        <v>PAI_12 - Promoción efectiva de la participación ciudadana</v>
      </c>
      <c r="I3299" s="95" t="s">
        <v>2069</v>
      </c>
      <c r="J3299" s="95" t="str">
        <f>VLOOKUP(Revisión_Avance_Periodo!$I3299,BD_Seguimiento_OAP_2019!$L:$M,2,FALSE)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299" s="119" t="s">
        <v>57</v>
      </c>
      <c r="L3299" s="172">
        <v>4.4642857142857152E-4</v>
      </c>
      <c r="M3299" s="182" t="s">
        <v>113</v>
      </c>
      <c r="N3299" s="190">
        <f>INDEX(BD_Seguimiento_OAP_2019!$AH$3:$AS$294,MATCH(Revisión_Avance_Periodo!$I3299,BD_Seguimiento_OAP_2019!$L$3:$L$294,0),MATCH(Revisión_Avance_Periodo!$M3299,BD_Seguimiento_OAP_2019!$AH$2:$AS$2,0))</f>
        <v>0</v>
      </c>
      <c r="O3299" s="190">
        <f>INDEX(BD_Seguimiento_OAP_2019!$AV$3:$BG$294,MATCH(Revisión_Avance_Periodo!$I3299,BD_Seguimiento_OAP_2019!$L$3:$L$294,0),MATCH(Revisión_Avance_Periodo!$M3299,BD_Seguimiento_OAP_2019!$AV$2:$BG$2,0))</f>
        <v>0</v>
      </c>
      <c r="P3299" s="175">
        <f t="shared" si="641"/>
        <v>0</v>
      </c>
      <c r="Q3299" s="182" t="str">
        <f>VLOOKUP(P3299,Tabla_Indicador_Gestion4[#All],3,TRUE)</f>
        <v>Por Ejecutar</v>
      </c>
      <c r="R3299" s="229">
        <f>SUBTOTAL(9,$N$3290:$N3299)</f>
        <v>2</v>
      </c>
      <c r="S3299" s="230">
        <f>SUBTOTAL(9,$O$3290:$O3299)</f>
        <v>2</v>
      </c>
      <c r="T3299" s="231">
        <f>IFERROR(+Revisión_Avance_Periodo!$S3299/Revisión_Avance_Periodo!$R3299,0)</f>
        <v>1</v>
      </c>
      <c r="U3299" s="184"/>
      <c r="V3299" s="185"/>
      <c r="W3299" s="183"/>
      <c r="X3299" s="183"/>
      <c r="Y3299" s="183"/>
      <c r="Z3299" s="186"/>
      <c r="AA3299" s="187"/>
    </row>
    <row r="3300" spans="1:27" x14ac:dyDescent="0.25">
      <c r="A3300" s="88">
        <v>277</v>
      </c>
      <c r="B3300" s="91" t="str">
        <f>CONCATENATE(Revisión_Avance_Periodo!$C3300,";",Revisión_Avance_Periodo!$E3300,";",Revisión_Avance_Periodo!$I3300)</f>
        <v>OE1;PR_10;ACT_91</v>
      </c>
      <c r="C3300" s="170" t="s">
        <v>9</v>
      </c>
      <c r="D3300" s="171" t="str">
        <f>VLOOKUP(Revisión_Avance_Periodo!$C3300,Componentes_BD!$F$1:$G$5,2,FALSE)</f>
        <v>Fortalecer la Vigilancia.</v>
      </c>
      <c r="E3300" s="106" t="s">
        <v>12</v>
      </c>
      <c r="F3300" s="89">
        <v>15</v>
      </c>
      <c r="G3300" s="89" t="str">
        <f>VLOOKUP(Revisión_Avance_Periodo!$A3300,BD_Seguimiento_OAP_2019!$A$2:$G$294,7,FALSE)</f>
        <v>PAI</v>
      </c>
      <c r="H3300" s="89" t="str">
        <f>VLOOKUP(Revisión_Avance_Periodo!$A3300,BD_Seguimiento_OAP_2019!$A$2:$J$294,10,FALSE)</f>
        <v>PAI_12 - Promoción efectiva de la participación ciudadana</v>
      </c>
      <c r="I3300" s="89" t="s">
        <v>2069</v>
      </c>
      <c r="J3300" s="89" t="str">
        <f>VLOOKUP(Revisión_Avance_Periodo!$I3300,BD_Seguimiento_OAP_2019!$L:$M,2,FALSE)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300" s="106" t="s">
        <v>57</v>
      </c>
      <c r="L3300" s="172">
        <v>4.4642857142857152E-4</v>
      </c>
      <c r="M3300" s="173" t="s">
        <v>114</v>
      </c>
      <c r="N3300" s="190">
        <f>INDEX(BD_Seguimiento_OAP_2019!$AH$3:$AS$294,MATCH(Revisión_Avance_Periodo!$I3300,BD_Seguimiento_OAP_2019!$L$3:$L$294,0),MATCH(Revisión_Avance_Periodo!$M3300,BD_Seguimiento_OAP_2019!$AH$2:$AS$2,0))</f>
        <v>0</v>
      </c>
      <c r="O3300" s="190">
        <f>INDEX(BD_Seguimiento_OAP_2019!$AV$3:$BG$294,MATCH(Revisión_Avance_Periodo!$I3300,BD_Seguimiento_OAP_2019!$L$3:$L$294,0),MATCH(Revisión_Avance_Periodo!$M3300,BD_Seguimiento_OAP_2019!$AV$2:$BG$2,0))</f>
        <v>0</v>
      </c>
      <c r="P3300" s="175">
        <f t="shared" si="641"/>
        <v>0</v>
      </c>
      <c r="Q3300" s="173" t="str">
        <f>VLOOKUP(P3300,Tabla_Indicador_Gestion4[#All],3,TRUE)</f>
        <v>Por Ejecutar</v>
      </c>
      <c r="R3300" s="229">
        <f>SUBTOTAL(9,$N$3290:$N3300)</f>
        <v>2</v>
      </c>
      <c r="S3300" s="230">
        <f>SUBTOTAL(9,$O$3290:$O3300)</f>
        <v>2</v>
      </c>
      <c r="T3300" s="231">
        <f>IFERROR(+Revisión_Avance_Periodo!$S3300/Revisión_Avance_Periodo!$R3300,0)</f>
        <v>1</v>
      </c>
      <c r="U3300" s="184"/>
      <c r="V3300" s="185"/>
      <c r="W3300" s="183"/>
      <c r="X3300" s="183"/>
      <c r="Y3300" s="183"/>
      <c r="Z3300" s="186"/>
      <c r="AA3300" s="187"/>
    </row>
    <row r="3301" spans="1:27" ht="15.75" thickBot="1" x14ac:dyDescent="0.3">
      <c r="A3301" s="94">
        <v>277</v>
      </c>
      <c r="B3301" s="96" t="str">
        <f>CONCATENATE(Revisión_Avance_Periodo!$C3301,";",Revisión_Avance_Periodo!$E3301,";",Revisión_Avance_Periodo!$I3301)</f>
        <v>OE1;PR_10;ACT_91</v>
      </c>
      <c r="C3301" s="180" t="s">
        <v>9</v>
      </c>
      <c r="D3301" s="181" t="str">
        <f>VLOOKUP(Revisión_Avance_Periodo!$C3301,Componentes_BD!$F$1:$G$5,2,FALSE)</f>
        <v>Fortalecer la Vigilancia.</v>
      </c>
      <c r="E3301" s="119" t="s">
        <v>12</v>
      </c>
      <c r="F3301" s="95">
        <v>15</v>
      </c>
      <c r="G3301" s="95" t="str">
        <f>VLOOKUP(Revisión_Avance_Periodo!$A3301,BD_Seguimiento_OAP_2019!$A$2:$G$294,7,FALSE)</f>
        <v>PAI</v>
      </c>
      <c r="H3301" s="95" t="str">
        <f>VLOOKUP(Revisión_Avance_Periodo!$A3301,BD_Seguimiento_OAP_2019!$A$2:$J$294,10,FALSE)</f>
        <v>PAI_12 - Promoción efectiva de la participación ciudadana</v>
      </c>
      <c r="I3301" s="95" t="s">
        <v>2069</v>
      </c>
      <c r="J3301" s="95" t="str">
        <f>VLOOKUP(Revisión_Avance_Periodo!$I3301,BD_Seguimiento_OAP_2019!$L:$M,2,FALSE)</f>
        <v>Diseñar y divulgar el  cronograma que identifica y define los espacios de participación ciudadana, presenciales y virtuales, que se emplearán y los grupos de valor (incluye instancias legalmente conformadas) que se involucrarán en su desarrollo.</v>
      </c>
      <c r="K3301" s="119" t="s">
        <v>57</v>
      </c>
      <c r="L3301" s="172">
        <v>4.4642857142857152E-4</v>
      </c>
      <c r="M3301" s="182" t="s">
        <v>115</v>
      </c>
      <c r="N3301" s="190">
        <f>INDEX(BD_Seguimiento_OAP_2019!$AH$3:$AS$294,MATCH(Revisión_Avance_Periodo!$I3301,BD_Seguimiento_OAP_2019!$L$3:$L$294,0),MATCH(Revisión_Avance_Periodo!$M3301,BD_Seguimiento_OAP_2019!$AH$2:$AS$2,0))</f>
        <v>0</v>
      </c>
      <c r="O3301" s="190">
        <f>INDEX(BD_Seguimiento_OAP_2019!$AV$3:$BG$294,MATCH(Revisión_Avance_Periodo!$I3301,BD_Seguimiento_OAP_2019!$L$3:$L$294,0),MATCH(Revisión_Avance_Periodo!$M3301,BD_Seguimiento_OAP_2019!$AV$2:$BG$2,0))</f>
        <v>0</v>
      </c>
      <c r="P3301" s="175">
        <f t="shared" si="641"/>
        <v>0</v>
      </c>
      <c r="Q3301" s="182" t="str">
        <f>VLOOKUP(P3301,Tabla_Indicador_Gestion4[#All],3,TRUE)</f>
        <v>Por Ejecutar</v>
      </c>
      <c r="R3301" s="229">
        <f>SUBTOTAL(9,$N$3290:$N3301)</f>
        <v>2</v>
      </c>
      <c r="S3301" s="230">
        <f>SUBTOTAL(9,$O$3290:$O3301)</f>
        <v>2</v>
      </c>
      <c r="T3301" s="231">
        <f>IFERROR(+Revisión_Avance_Periodo!$S3301/Revisión_Avance_Periodo!$R3301,0)</f>
        <v>1</v>
      </c>
      <c r="U3301" s="184"/>
      <c r="V3301" s="185"/>
      <c r="W3301" s="183"/>
      <c r="X3301" s="183"/>
      <c r="Y3301" s="183"/>
      <c r="Z3301" s="186"/>
      <c r="AA3301" s="187"/>
    </row>
    <row r="3302" spans="1:27" x14ac:dyDescent="0.25">
      <c r="A3302" s="88">
        <v>278</v>
      </c>
      <c r="B3302" s="91" t="str">
        <f>CONCATENATE(Revisión_Avance_Periodo!$C3302,";",Revisión_Avance_Periodo!$E3302,";",Revisión_Avance_Periodo!$I3302)</f>
        <v>OE1;PR_10;ACT_118</v>
      </c>
      <c r="C3302" s="170" t="s">
        <v>9</v>
      </c>
      <c r="D3302" s="171" t="str">
        <f>VLOOKUP(Revisión_Avance_Periodo!$C3302,Componentes_BD!$F$1:$G$5,2,FALSE)</f>
        <v>Fortalecer la Vigilancia.</v>
      </c>
      <c r="E3302" s="106" t="s">
        <v>12</v>
      </c>
      <c r="F3302" s="89">
        <v>15</v>
      </c>
      <c r="G3302" s="89" t="str">
        <f>VLOOKUP(Revisión_Avance_Periodo!$A3302,BD_Seguimiento_OAP_2019!$A$2:$G$294,7,FALSE)</f>
        <v>PAI</v>
      </c>
      <c r="H3302" s="89" t="str">
        <f>VLOOKUP(Revisión_Avance_Periodo!$A3302,BD_Seguimiento_OAP_2019!$A$2:$J$294,10,FALSE)</f>
        <v>PAI_12 - Promoción efectiva de la participación ciudadana</v>
      </c>
      <c r="I3302" s="89" t="s">
        <v>2070</v>
      </c>
      <c r="J3302" s="89" t="str">
        <f>VLOOKUP(Revisión_Avance_Periodo!$I3302,BD_Seguimiento_OAP_2019!$L:$M,2,FALSE)</f>
        <v>Definir el procedimiento interno para implementar la ruta (antes, durante y después) a seguir para el desarrollo de los espacios de participación ciudadana.</v>
      </c>
      <c r="K3302" s="106" t="s">
        <v>59</v>
      </c>
      <c r="L3302" s="172">
        <v>4.4642857142857152E-4</v>
      </c>
      <c r="M3302" s="173" t="s">
        <v>104</v>
      </c>
      <c r="N3302" s="174">
        <f>INDEX(BD_Seguimiento_OAP_2019!$AH$3:$AS$294,MATCH(Revisión_Avance_Periodo!$I3302,BD_Seguimiento_OAP_2019!$L$3:$L$294,0),MATCH(Revisión_Avance_Periodo!$M3302,BD_Seguimiento_OAP_2019!$AH$2:$AS$2,0))</f>
        <v>0</v>
      </c>
      <c r="O3302" s="174">
        <f>INDEX(BD_Seguimiento_OAP_2019!$AV$3:$BG$294,MATCH(Revisión_Avance_Periodo!$I3302,BD_Seguimiento_OAP_2019!$L$3:$L$294,0),MATCH(Revisión_Avance_Periodo!$M3302,BD_Seguimiento_OAP_2019!$AV$2:$BG$2,0))</f>
        <v>0</v>
      </c>
      <c r="P3302" s="175">
        <f t="shared" si="641"/>
        <v>0</v>
      </c>
      <c r="Q3302" s="173" t="str">
        <f>VLOOKUP(P3302,Tabla_Indicador_Gestion4[#All],3,TRUE)</f>
        <v>Por Ejecutar</v>
      </c>
      <c r="R3302" s="213">
        <f>SUBTOTAL(9,$N$3302:$N3302)</f>
        <v>0</v>
      </c>
      <c r="S3302" s="234">
        <f>SUBTOTAL(9,$O$3302:$O3302)</f>
        <v>0</v>
      </c>
      <c r="T3302" s="234">
        <f>IFERROR(+Revisión_Avance_Periodo!$S3302/Revisión_Avance_Periodo!$R3302,0)</f>
        <v>0</v>
      </c>
      <c r="U3302" s="177">
        <f>SUBTOTAL(9,N3302:N3313)</f>
        <v>1</v>
      </c>
      <c r="V3302" s="176">
        <f>SUBTOTAL(9,O3302:O3313)</f>
        <v>0.5</v>
      </c>
      <c r="W3302" s="176">
        <f t="shared" ref="W3302" si="642">+V3302/U3302</f>
        <v>0.5</v>
      </c>
      <c r="X3302" s="176"/>
      <c r="Y3302" s="176">
        <f>100%-Revisión_Avance_Periodo!$W3302</f>
        <v>0.5</v>
      </c>
      <c r="Z3302" s="178" t="str">
        <f>VLOOKUP(W3302,Tabla_Indicador_Gestion4[],3,TRUE)</f>
        <v>En Tramite</v>
      </c>
      <c r="AA3302" s="179">
        <f>Revisión_Avance_Periodo!$W3302*Revisión_Avance_Periodo!$L3302</f>
        <v>2.2321428571428576E-4</v>
      </c>
    </row>
    <row r="3303" spans="1:27" x14ac:dyDescent="0.25">
      <c r="A3303" s="94">
        <v>278</v>
      </c>
      <c r="B3303" s="96" t="str">
        <f>CONCATENATE(Revisión_Avance_Periodo!$C3303,";",Revisión_Avance_Periodo!$E3303,";",Revisión_Avance_Periodo!$I3303)</f>
        <v>OE1;PR_10;ACT_118</v>
      </c>
      <c r="C3303" s="180" t="s">
        <v>9</v>
      </c>
      <c r="D3303" s="181" t="str">
        <f>VLOOKUP(Revisión_Avance_Periodo!$C3303,Componentes_BD!$F$1:$G$5,2,FALSE)</f>
        <v>Fortalecer la Vigilancia.</v>
      </c>
      <c r="E3303" s="119" t="s">
        <v>12</v>
      </c>
      <c r="F3303" s="95">
        <v>15</v>
      </c>
      <c r="G3303" s="95" t="str">
        <f>VLOOKUP(Revisión_Avance_Periodo!$A3303,BD_Seguimiento_OAP_2019!$A$2:$G$294,7,FALSE)</f>
        <v>PAI</v>
      </c>
      <c r="H3303" s="95" t="str">
        <f>VLOOKUP(Revisión_Avance_Periodo!$A3303,BD_Seguimiento_OAP_2019!$A$2:$J$294,10,FALSE)</f>
        <v>PAI_12 - Promoción efectiva de la participación ciudadana</v>
      </c>
      <c r="I3303" s="95" t="s">
        <v>2070</v>
      </c>
      <c r="J3303" s="95" t="str">
        <f>VLOOKUP(Revisión_Avance_Periodo!$I3303,BD_Seguimiento_OAP_2019!$L:$M,2,FALSE)</f>
        <v>Definir el procedimiento interno para implementar la ruta (antes, durante y después) a seguir para el desarrollo de los espacios de participación ciudadana.</v>
      </c>
      <c r="K3303" s="119" t="s">
        <v>59</v>
      </c>
      <c r="L3303" s="172">
        <v>4.4642857142857152E-4</v>
      </c>
      <c r="M3303" s="182" t="s">
        <v>105</v>
      </c>
      <c r="N3303" s="174">
        <f>INDEX(BD_Seguimiento_OAP_2019!$AH$3:$AS$294,MATCH(Revisión_Avance_Periodo!$I3303,BD_Seguimiento_OAP_2019!$L$3:$L$294,0),MATCH(Revisión_Avance_Periodo!$M3303,BD_Seguimiento_OAP_2019!$AH$2:$AS$2,0))</f>
        <v>0</v>
      </c>
      <c r="O3303" s="174">
        <f>INDEX(BD_Seguimiento_OAP_2019!$AV$3:$BG$294,MATCH(Revisión_Avance_Periodo!$I3303,BD_Seguimiento_OAP_2019!$L$3:$L$294,0),MATCH(Revisión_Avance_Periodo!$M3303,BD_Seguimiento_OAP_2019!$AV$2:$BG$2,0))</f>
        <v>0</v>
      </c>
      <c r="P3303" s="175">
        <f t="shared" si="641"/>
        <v>0</v>
      </c>
      <c r="Q3303" s="182" t="str">
        <f>VLOOKUP(P3303,Tabla_Indicador_Gestion4[#All],3,TRUE)</f>
        <v>Por Ejecutar</v>
      </c>
      <c r="R3303" s="215">
        <f>SUBTOTAL(9,$N$3302:$N3303)</f>
        <v>0</v>
      </c>
      <c r="S3303" s="231">
        <f>SUBTOTAL(9,$O$3302:$O3303)</f>
        <v>0</v>
      </c>
      <c r="T3303" s="231">
        <f>IFERROR(+Revisión_Avance_Periodo!$S3303/Revisión_Avance_Periodo!$R3303,0)</f>
        <v>0</v>
      </c>
      <c r="U3303" s="184"/>
      <c r="V3303" s="185"/>
      <c r="W3303" s="183"/>
      <c r="X3303" s="183"/>
      <c r="Y3303" s="183"/>
      <c r="Z3303" s="186"/>
      <c r="AA3303" s="187"/>
    </row>
    <row r="3304" spans="1:27" x14ac:dyDescent="0.25">
      <c r="A3304" s="88">
        <v>278</v>
      </c>
      <c r="B3304" s="91" t="str">
        <f>CONCATENATE(Revisión_Avance_Periodo!$C3304,";",Revisión_Avance_Periodo!$E3304,";",Revisión_Avance_Periodo!$I3304)</f>
        <v>OE1;PR_10;ACT_118</v>
      </c>
      <c r="C3304" s="170" t="s">
        <v>9</v>
      </c>
      <c r="D3304" s="171" t="str">
        <f>VLOOKUP(Revisión_Avance_Periodo!$C3304,Componentes_BD!$F$1:$G$5,2,FALSE)</f>
        <v>Fortalecer la Vigilancia.</v>
      </c>
      <c r="E3304" s="106" t="s">
        <v>12</v>
      </c>
      <c r="F3304" s="89">
        <v>15</v>
      </c>
      <c r="G3304" s="89" t="str">
        <f>VLOOKUP(Revisión_Avance_Periodo!$A3304,BD_Seguimiento_OAP_2019!$A$2:$G$294,7,FALSE)</f>
        <v>PAI</v>
      </c>
      <c r="H3304" s="89" t="str">
        <f>VLOOKUP(Revisión_Avance_Periodo!$A3304,BD_Seguimiento_OAP_2019!$A$2:$J$294,10,FALSE)</f>
        <v>PAI_12 - Promoción efectiva de la participación ciudadana</v>
      </c>
      <c r="I3304" s="89" t="s">
        <v>2070</v>
      </c>
      <c r="J3304" s="89" t="str">
        <f>VLOOKUP(Revisión_Avance_Periodo!$I3304,BD_Seguimiento_OAP_2019!$L:$M,2,FALSE)</f>
        <v>Definir el procedimiento interno para implementar la ruta (antes, durante y después) a seguir para el desarrollo de los espacios de participación ciudadana.</v>
      </c>
      <c r="K3304" s="106" t="s">
        <v>59</v>
      </c>
      <c r="L3304" s="172">
        <v>4.4642857142857152E-4</v>
      </c>
      <c r="M3304" s="173" t="s">
        <v>106</v>
      </c>
      <c r="N3304" s="174">
        <f>INDEX(BD_Seguimiento_OAP_2019!$AH$3:$AS$294,MATCH(Revisión_Avance_Periodo!$I3304,BD_Seguimiento_OAP_2019!$L$3:$L$294,0),MATCH(Revisión_Avance_Periodo!$M3304,BD_Seguimiento_OAP_2019!$AH$2:$AS$2,0))</f>
        <v>0</v>
      </c>
      <c r="O3304" s="174">
        <f>INDEX(BD_Seguimiento_OAP_2019!$AV$3:$BG$294,MATCH(Revisión_Avance_Periodo!$I3304,BD_Seguimiento_OAP_2019!$L$3:$L$294,0),MATCH(Revisión_Avance_Periodo!$M3304,BD_Seguimiento_OAP_2019!$AV$2:$BG$2,0))</f>
        <v>0</v>
      </c>
      <c r="P3304" s="175">
        <f t="shared" si="641"/>
        <v>0</v>
      </c>
      <c r="Q3304" s="173" t="str">
        <f>VLOOKUP(P3304,Tabla_Indicador_Gestion4[#All],3,TRUE)</f>
        <v>Por Ejecutar</v>
      </c>
      <c r="R3304" s="215">
        <f>SUBTOTAL(9,$N$3302:$N3304)</f>
        <v>0</v>
      </c>
      <c r="S3304" s="231">
        <f>SUBTOTAL(9,$O$3302:$O3304)</f>
        <v>0</v>
      </c>
      <c r="T3304" s="231">
        <f>IFERROR(+Revisión_Avance_Periodo!$S3304/Revisión_Avance_Periodo!$R3304,0)</f>
        <v>0</v>
      </c>
      <c r="U3304" s="184"/>
      <c r="V3304" s="185"/>
      <c r="W3304" s="183"/>
      <c r="X3304" s="183"/>
      <c r="Y3304" s="183"/>
      <c r="Z3304" s="186"/>
      <c r="AA3304" s="187"/>
    </row>
    <row r="3305" spans="1:27" x14ac:dyDescent="0.25">
      <c r="A3305" s="94">
        <v>278</v>
      </c>
      <c r="B3305" s="96" t="str">
        <f>CONCATENATE(Revisión_Avance_Periodo!$C3305,";",Revisión_Avance_Periodo!$E3305,";",Revisión_Avance_Periodo!$I3305)</f>
        <v>OE1;PR_10;ACT_118</v>
      </c>
      <c r="C3305" s="180" t="s">
        <v>9</v>
      </c>
      <c r="D3305" s="181" t="str">
        <f>VLOOKUP(Revisión_Avance_Periodo!$C3305,Componentes_BD!$F$1:$G$5,2,FALSE)</f>
        <v>Fortalecer la Vigilancia.</v>
      </c>
      <c r="E3305" s="119" t="s">
        <v>12</v>
      </c>
      <c r="F3305" s="95">
        <v>15</v>
      </c>
      <c r="G3305" s="95" t="str">
        <f>VLOOKUP(Revisión_Avance_Periodo!$A3305,BD_Seguimiento_OAP_2019!$A$2:$G$294,7,FALSE)</f>
        <v>PAI</v>
      </c>
      <c r="H3305" s="95" t="str">
        <f>VLOOKUP(Revisión_Avance_Periodo!$A3305,BD_Seguimiento_OAP_2019!$A$2:$J$294,10,FALSE)</f>
        <v>PAI_12 - Promoción efectiva de la participación ciudadana</v>
      </c>
      <c r="I3305" s="95" t="s">
        <v>2070</v>
      </c>
      <c r="J3305" s="95" t="str">
        <f>VLOOKUP(Revisión_Avance_Periodo!$I3305,BD_Seguimiento_OAP_2019!$L:$M,2,FALSE)</f>
        <v>Definir el procedimiento interno para implementar la ruta (antes, durante y después) a seguir para el desarrollo de los espacios de participación ciudadana.</v>
      </c>
      <c r="K3305" s="119" t="s">
        <v>59</v>
      </c>
      <c r="L3305" s="172">
        <v>4.4642857142857152E-4</v>
      </c>
      <c r="M3305" s="182" t="s">
        <v>107</v>
      </c>
      <c r="N3305" s="174">
        <f>INDEX(BD_Seguimiento_OAP_2019!$AH$3:$AS$294,MATCH(Revisión_Avance_Periodo!$I3305,BD_Seguimiento_OAP_2019!$L$3:$L$294,0),MATCH(Revisión_Avance_Periodo!$M3305,BD_Seguimiento_OAP_2019!$AH$2:$AS$2,0))</f>
        <v>0.5</v>
      </c>
      <c r="O3305" s="174">
        <f>INDEX(BD_Seguimiento_OAP_2019!$AV$3:$BG$294,MATCH(Revisión_Avance_Periodo!$I3305,BD_Seguimiento_OAP_2019!$L$3:$L$294,0),MATCH(Revisión_Avance_Periodo!$M3305,BD_Seguimiento_OAP_2019!$AV$2:$BG$2,0))</f>
        <v>0</v>
      </c>
      <c r="P3305" s="188">
        <f t="shared" si="636"/>
        <v>0</v>
      </c>
      <c r="Q3305" s="182" t="str">
        <f>VLOOKUP(P3305,Tabla_Indicador_Gestion4[#All],3,TRUE)</f>
        <v>Por Ejecutar</v>
      </c>
      <c r="R3305" s="215">
        <f>SUBTOTAL(9,$N$3302:$N3305)</f>
        <v>0.5</v>
      </c>
      <c r="S3305" s="231">
        <f>SUBTOTAL(9,$O$3302:$O3305)</f>
        <v>0</v>
      </c>
      <c r="T3305" s="231">
        <f>IFERROR(+Revisión_Avance_Periodo!$S3305/Revisión_Avance_Periodo!$R3305,0)</f>
        <v>0</v>
      </c>
      <c r="U3305" s="184"/>
      <c r="V3305" s="185"/>
      <c r="W3305" s="183"/>
      <c r="X3305" s="183"/>
      <c r="Y3305" s="183"/>
      <c r="Z3305" s="186"/>
      <c r="AA3305" s="187"/>
    </row>
    <row r="3306" spans="1:27" x14ac:dyDescent="0.25">
      <c r="A3306" s="88">
        <v>278</v>
      </c>
      <c r="B3306" s="91" t="str">
        <f>CONCATENATE(Revisión_Avance_Periodo!$C3306,";",Revisión_Avance_Periodo!$E3306,";",Revisión_Avance_Periodo!$I3306)</f>
        <v>OE1;PR_10;ACT_118</v>
      </c>
      <c r="C3306" s="170" t="s">
        <v>9</v>
      </c>
      <c r="D3306" s="171" t="str">
        <f>VLOOKUP(Revisión_Avance_Periodo!$C3306,Componentes_BD!$F$1:$G$5,2,FALSE)</f>
        <v>Fortalecer la Vigilancia.</v>
      </c>
      <c r="E3306" s="106" t="s">
        <v>12</v>
      </c>
      <c r="F3306" s="89">
        <v>15</v>
      </c>
      <c r="G3306" s="89" t="str">
        <f>VLOOKUP(Revisión_Avance_Periodo!$A3306,BD_Seguimiento_OAP_2019!$A$2:$G$294,7,FALSE)</f>
        <v>PAI</v>
      </c>
      <c r="H3306" s="89" t="str">
        <f>VLOOKUP(Revisión_Avance_Periodo!$A3306,BD_Seguimiento_OAP_2019!$A$2:$J$294,10,FALSE)</f>
        <v>PAI_12 - Promoción efectiva de la participación ciudadana</v>
      </c>
      <c r="I3306" s="89" t="s">
        <v>2070</v>
      </c>
      <c r="J3306" s="89" t="str">
        <f>VLOOKUP(Revisión_Avance_Periodo!$I3306,BD_Seguimiento_OAP_2019!$L:$M,2,FALSE)</f>
        <v>Definir el procedimiento interno para implementar la ruta (antes, durante y después) a seguir para el desarrollo de los espacios de participación ciudadana.</v>
      </c>
      <c r="K3306" s="106" t="s">
        <v>59</v>
      </c>
      <c r="L3306" s="172">
        <v>4.4642857142857152E-4</v>
      </c>
      <c r="M3306" s="173" t="s">
        <v>108</v>
      </c>
      <c r="N3306" s="174">
        <f>INDEX(BD_Seguimiento_OAP_2019!$AH$3:$AS$294,MATCH(Revisión_Avance_Periodo!$I3306,BD_Seguimiento_OAP_2019!$L$3:$L$294,0),MATCH(Revisión_Avance_Periodo!$M3306,BD_Seguimiento_OAP_2019!$AH$2:$AS$2,0))</f>
        <v>0.5</v>
      </c>
      <c r="O3306" s="174">
        <f>INDEX(BD_Seguimiento_OAP_2019!$AV$3:$BG$294,MATCH(Revisión_Avance_Periodo!$I3306,BD_Seguimiento_OAP_2019!$L$3:$L$294,0),MATCH(Revisión_Avance_Periodo!$M3306,BD_Seguimiento_OAP_2019!$AV$2:$BG$2,0))</f>
        <v>0.5</v>
      </c>
      <c r="P3306" s="189">
        <f t="shared" si="636"/>
        <v>1</v>
      </c>
      <c r="Q3306" s="173" t="str">
        <f>VLOOKUP(P3306,Tabla_Indicador_Gestion4[#All],3,TRUE)</f>
        <v>Culminada</v>
      </c>
      <c r="R3306" s="215">
        <f>SUBTOTAL(9,$N$3302:$N3306)</f>
        <v>1</v>
      </c>
      <c r="S3306" s="231">
        <f>SUBTOTAL(9,$O$3302:$O3306)</f>
        <v>0.5</v>
      </c>
      <c r="T3306" s="231">
        <f>IFERROR(+Revisión_Avance_Periodo!$S3306/Revisión_Avance_Periodo!$R3306,0)</f>
        <v>0.5</v>
      </c>
      <c r="U3306" s="184"/>
      <c r="V3306" s="185"/>
      <c r="W3306" s="183"/>
      <c r="X3306" s="183"/>
      <c r="Y3306" s="183"/>
      <c r="Z3306" s="186"/>
      <c r="AA3306" s="187"/>
    </row>
    <row r="3307" spans="1:27" x14ac:dyDescent="0.25">
      <c r="A3307" s="94">
        <v>278</v>
      </c>
      <c r="B3307" s="96" t="str">
        <f>CONCATENATE(Revisión_Avance_Periodo!$C3307,";",Revisión_Avance_Periodo!$E3307,";",Revisión_Avance_Periodo!$I3307)</f>
        <v>OE1;PR_10;ACT_118</v>
      </c>
      <c r="C3307" s="180" t="s">
        <v>9</v>
      </c>
      <c r="D3307" s="181" t="str">
        <f>VLOOKUP(Revisión_Avance_Periodo!$C3307,Componentes_BD!$F$1:$G$5,2,FALSE)</f>
        <v>Fortalecer la Vigilancia.</v>
      </c>
      <c r="E3307" s="119" t="s">
        <v>12</v>
      </c>
      <c r="F3307" s="95">
        <v>15</v>
      </c>
      <c r="G3307" s="95" t="str">
        <f>VLOOKUP(Revisión_Avance_Periodo!$A3307,BD_Seguimiento_OAP_2019!$A$2:$G$294,7,FALSE)</f>
        <v>PAI</v>
      </c>
      <c r="H3307" s="95" t="str">
        <f>VLOOKUP(Revisión_Avance_Periodo!$A3307,BD_Seguimiento_OAP_2019!$A$2:$J$294,10,FALSE)</f>
        <v>PAI_12 - Promoción efectiva de la participación ciudadana</v>
      </c>
      <c r="I3307" s="95" t="s">
        <v>2070</v>
      </c>
      <c r="J3307" s="95" t="str">
        <f>VLOOKUP(Revisión_Avance_Periodo!$I3307,BD_Seguimiento_OAP_2019!$L:$M,2,FALSE)</f>
        <v>Definir el procedimiento interno para implementar la ruta (antes, durante y después) a seguir para el desarrollo de los espacios de participación ciudadana.</v>
      </c>
      <c r="K3307" s="119" t="s">
        <v>59</v>
      </c>
      <c r="L3307" s="172">
        <v>4.4642857142857152E-4</v>
      </c>
      <c r="M3307" s="182" t="s">
        <v>109</v>
      </c>
      <c r="N3307" s="174">
        <f>INDEX(BD_Seguimiento_OAP_2019!$AH$3:$AS$294,MATCH(Revisión_Avance_Periodo!$I3307,BD_Seguimiento_OAP_2019!$L$3:$L$294,0),MATCH(Revisión_Avance_Periodo!$M3307,BD_Seguimiento_OAP_2019!$AH$2:$AS$2,0))</f>
        <v>0</v>
      </c>
      <c r="O3307" s="174">
        <f>INDEX(BD_Seguimiento_OAP_2019!$AV$3:$BG$294,MATCH(Revisión_Avance_Periodo!$I3307,BD_Seguimiento_OAP_2019!$L$3:$L$294,0),MATCH(Revisión_Avance_Periodo!$M3307,BD_Seguimiento_OAP_2019!$AV$2:$BG$2,0))</f>
        <v>0</v>
      </c>
      <c r="P3307" s="175">
        <f t="shared" ref="P3307:P3316" si="643">IFERROR((O3307/N3307),0)</f>
        <v>0</v>
      </c>
      <c r="Q3307" s="182" t="str">
        <f>VLOOKUP(P3307,Tabla_Indicador_Gestion4[#All],3,TRUE)</f>
        <v>Por Ejecutar</v>
      </c>
      <c r="R3307" s="215">
        <f>SUBTOTAL(9,$N$3302:$N3307)</f>
        <v>1</v>
      </c>
      <c r="S3307" s="231">
        <f>SUBTOTAL(9,$O$3302:$O3307)</f>
        <v>0.5</v>
      </c>
      <c r="T3307" s="231">
        <f>IFERROR(+Revisión_Avance_Periodo!$S3307/Revisión_Avance_Periodo!$R3307,0)</f>
        <v>0.5</v>
      </c>
      <c r="U3307" s="184"/>
      <c r="V3307" s="185"/>
      <c r="W3307" s="183"/>
      <c r="X3307" s="183"/>
      <c r="Y3307" s="183"/>
      <c r="Z3307" s="186"/>
      <c r="AA3307" s="187"/>
    </row>
    <row r="3308" spans="1:27" x14ac:dyDescent="0.25">
      <c r="A3308" s="88">
        <v>278</v>
      </c>
      <c r="B3308" s="91" t="str">
        <f>CONCATENATE(Revisión_Avance_Periodo!$C3308,";",Revisión_Avance_Periodo!$E3308,";",Revisión_Avance_Periodo!$I3308)</f>
        <v>OE1;PR_10;ACT_118</v>
      </c>
      <c r="C3308" s="170" t="s">
        <v>9</v>
      </c>
      <c r="D3308" s="171" t="str">
        <f>VLOOKUP(Revisión_Avance_Periodo!$C3308,Componentes_BD!$F$1:$G$5,2,FALSE)</f>
        <v>Fortalecer la Vigilancia.</v>
      </c>
      <c r="E3308" s="106" t="s">
        <v>12</v>
      </c>
      <c r="F3308" s="89">
        <v>15</v>
      </c>
      <c r="G3308" s="89" t="str">
        <f>VLOOKUP(Revisión_Avance_Periodo!$A3308,BD_Seguimiento_OAP_2019!$A$2:$G$294,7,FALSE)</f>
        <v>PAI</v>
      </c>
      <c r="H3308" s="89" t="str">
        <f>VLOOKUP(Revisión_Avance_Periodo!$A3308,BD_Seguimiento_OAP_2019!$A$2:$J$294,10,FALSE)</f>
        <v>PAI_12 - Promoción efectiva de la participación ciudadana</v>
      </c>
      <c r="I3308" s="89" t="s">
        <v>2070</v>
      </c>
      <c r="J3308" s="89" t="str">
        <f>VLOOKUP(Revisión_Avance_Periodo!$I3308,BD_Seguimiento_OAP_2019!$L:$M,2,FALSE)</f>
        <v>Definir el procedimiento interno para implementar la ruta (antes, durante y después) a seguir para el desarrollo de los espacios de participación ciudadana.</v>
      </c>
      <c r="K3308" s="106" t="s">
        <v>59</v>
      </c>
      <c r="L3308" s="172">
        <v>4.4642857142857152E-4</v>
      </c>
      <c r="M3308" s="173" t="s">
        <v>110</v>
      </c>
      <c r="N3308" s="174">
        <f>INDEX(BD_Seguimiento_OAP_2019!$AH$3:$AS$294,MATCH(Revisión_Avance_Periodo!$I3308,BD_Seguimiento_OAP_2019!$L$3:$L$294,0),MATCH(Revisión_Avance_Periodo!$M3308,BD_Seguimiento_OAP_2019!$AH$2:$AS$2,0))</f>
        <v>0</v>
      </c>
      <c r="O3308" s="174">
        <f>INDEX(BD_Seguimiento_OAP_2019!$AV$3:$BG$294,MATCH(Revisión_Avance_Periodo!$I3308,BD_Seguimiento_OAP_2019!$L$3:$L$294,0),MATCH(Revisión_Avance_Periodo!$M3308,BD_Seguimiento_OAP_2019!$AV$2:$BG$2,0))</f>
        <v>0</v>
      </c>
      <c r="P3308" s="175">
        <f t="shared" si="643"/>
        <v>0</v>
      </c>
      <c r="Q3308" s="173" t="str">
        <f>VLOOKUP(P3308,Tabla_Indicador_Gestion4[#All],3,TRUE)</f>
        <v>Por Ejecutar</v>
      </c>
      <c r="R3308" s="215">
        <f>SUBTOTAL(9,$N$3302:$N3308)</f>
        <v>1</v>
      </c>
      <c r="S3308" s="231">
        <f>SUBTOTAL(9,$O$3302:$O3308)</f>
        <v>0.5</v>
      </c>
      <c r="T3308" s="231">
        <f>IFERROR(+Revisión_Avance_Periodo!$S3308/Revisión_Avance_Periodo!$R3308,0)</f>
        <v>0.5</v>
      </c>
      <c r="U3308" s="184"/>
      <c r="V3308" s="185"/>
      <c r="W3308" s="183"/>
      <c r="X3308" s="183"/>
      <c r="Y3308" s="183"/>
      <c r="Z3308" s="186"/>
      <c r="AA3308" s="187"/>
    </row>
    <row r="3309" spans="1:27" x14ac:dyDescent="0.25">
      <c r="A3309" s="94">
        <v>278</v>
      </c>
      <c r="B3309" s="96" t="str">
        <f>CONCATENATE(Revisión_Avance_Periodo!$C3309,";",Revisión_Avance_Periodo!$E3309,";",Revisión_Avance_Periodo!$I3309)</f>
        <v>OE1;PR_10;ACT_118</v>
      </c>
      <c r="C3309" s="180" t="s">
        <v>9</v>
      </c>
      <c r="D3309" s="181" t="str">
        <f>VLOOKUP(Revisión_Avance_Periodo!$C3309,Componentes_BD!$F$1:$G$5,2,FALSE)</f>
        <v>Fortalecer la Vigilancia.</v>
      </c>
      <c r="E3309" s="119" t="s">
        <v>12</v>
      </c>
      <c r="F3309" s="95">
        <v>15</v>
      </c>
      <c r="G3309" s="95" t="str">
        <f>VLOOKUP(Revisión_Avance_Periodo!$A3309,BD_Seguimiento_OAP_2019!$A$2:$G$294,7,FALSE)</f>
        <v>PAI</v>
      </c>
      <c r="H3309" s="95" t="str">
        <f>VLOOKUP(Revisión_Avance_Periodo!$A3309,BD_Seguimiento_OAP_2019!$A$2:$J$294,10,FALSE)</f>
        <v>PAI_12 - Promoción efectiva de la participación ciudadana</v>
      </c>
      <c r="I3309" s="95" t="s">
        <v>2070</v>
      </c>
      <c r="J3309" s="95" t="str">
        <f>VLOOKUP(Revisión_Avance_Periodo!$I3309,BD_Seguimiento_OAP_2019!$L:$M,2,FALSE)</f>
        <v>Definir el procedimiento interno para implementar la ruta (antes, durante y después) a seguir para el desarrollo de los espacios de participación ciudadana.</v>
      </c>
      <c r="K3309" s="119" t="s">
        <v>59</v>
      </c>
      <c r="L3309" s="172">
        <v>4.4642857142857152E-4</v>
      </c>
      <c r="M3309" s="182" t="s">
        <v>111</v>
      </c>
      <c r="N3309" s="174">
        <f>INDEX(BD_Seguimiento_OAP_2019!$AH$3:$AS$294,MATCH(Revisión_Avance_Periodo!$I3309,BD_Seguimiento_OAP_2019!$L$3:$L$294,0),MATCH(Revisión_Avance_Periodo!$M3309,BD_Seguimiento_OAP_2019!$AH$2:$AS$2,0))</f>
        <v>0</v>
      </c>
      <c r="O3309" s="174">
        <f>INDEX(BD_Seguimiento_OAP_2019!$AV$3:$BG$294,MATCH(Revisión_Avance_Periodo!$I3309,BD_Seguimiento_OAP_2019!$L$3:$L$294,0),MATCH(Revisión_Avance_Periodo!$M3309,BD_Seguimiento_OAP_2019!$AV$2:$BG$2,0))</f>
        <v>0</v>
      </c>
      <c r="P3309" s="175">
        <f t="shared" si="643"/>
        <v>0</v>
      </c>
      <c r="Q3309" s="182" t="str">
        <f>VLOOKUP(P3309,Tabla_Indicador_Gestion4[#All],3,TRUE)</f>
        <v>Por Ejecutar</v>
      </c>
      <c r="R3309" s="215">
        <f>SUBTOTAL(9,$N$3302:$N3309)</f>
        <v>1</v>
      </c>
      <c r="S3309" s="231">
        <f>SUBTOTAL(9,$O$3302:$O3309)</f>
        <v>0.5</v>
      </c>
      <c r="T3309" s="231">
        <f>IFERROR(+Revisión_Avance_Periodo!$S3309/Revisión_Avance_Periodo!$R3309,0)</f>
        <v>0.5</v>
      </c>
      <c r="U3309" s="184"/>
      <c r="V3309" s="185"/>
      <c r="W3309" s="183"/>
      <c r="X3309" s="183"/>
      <c r="Y3309" s="183"/>
      <c r="Z3309" s="186"/>
      <c r="AA3309" s="187"/>
    </row>
    <row r="3310" spans="1:27" x14ac:dyDescent="0.25">
      <c r="A3310" s="88">
        <v>278</v>
      </c>
      <c r="B3310" s="91" t="str">
        <f>CONCATENATE(Revisión_Avance_Periodo!$C3310,";",Revisión_Avance_Periodo!$E3310,";",Revisión_Avance_Periodo!$I3310)</f>
        <v>OE1;PR_10;ACT_118</v>
      </c>
      <c r="C3310" s="170" t="s">
        <v>9</v>
      </c>
      <c r="D3310" s="171" t="str">
        <f>VLOOKUP(Revisión_Avance_Periodo!$C3310,Componentes_BD!$F$1:$G$5,2,FALSE)</f>
        <v>Fortalecer la Vigilancia.</v>
      </c>
      <c r="E3310" s="106" t="s">
        <v>12</v>
      </c>
      <c r="F3310" s="89">
        <v>15</v>
      </c>
      <c r="G3310" s="89" t="str">
        <f>VLOOKUP(Revisión_Avance_Periodo!$A3310,BD_Seguimiento_OAP_2019!$A$2:$G$294,7,FALSE)</f>
        <v>PAI</v>
      </c>
      <c r="H3310" s="89" t="str">
        <f>VLOOKUP(Revisión_Avance_Periodo!$A3310,BD_Seguimiento_OAP_2019!$A$2:$J$294,10,FALSE)</f>
        <v>PAI_12 - Promoción efectiva de la participación ciudadana</v>
      </c>
      <c r="I3310" s="89" t="s">
        <v>2070</v>
      </c>
      <c r="J3310" s="89" t="str">
        <f>VLOOKUP(Revisión_Avance_Periodo!$I3310,BD_Seguimiento_OAP_2019!$L:$M,2,FALSE)</f>
        <v>Definir el procedimiento interno para implementar la ruta (antes, durante y después) a seguir para el desarrollo de los espacios de participación ciudadana.</v>
      </c>
      <c r="K3310" s="106" t="s">
        <v>59</v>
      </c>
      <c r="L3310" s="172">
        <v>4.4642857142857152E-4</v>
      </c>
      <c r="M3310" s="173" t="s">
        <v>112</v>
      </c>
      <c r="N3310" s="174">
        <f>INDEX(BD_Seguimiento_OAP_2019!$AH$3:$AS$294,MATCH(Revisión_Avance_Periodo!$I3310,BD_Seguimiento_OAP_2019!$L$3:$L$294,0),MATCH(Revisión_Avance_Periodo!$M3310,BD_Seguimiento_OAP_2019!$AH$2:$AS$2,0))</f>
        <v>0</v>
      </c>
      <c r="O3310" s="174">
        <f>INDEX(BD_Seguimiento_OAP_2019!$AV$3:$BG$294,MATCH(Revisión_Avance_Periodo!$I3310,BD_Seguimiento_OAP_2019!$L$3:$L$294,0),MATCH(Revisión_Avance_Periodo!$M3310,BD_Seguimiento_OAP_2019!$AV$2:$BG$2,0))</f>
        <v>0</v>
      </c>
      <c r="P3310" s="175">
        <f t="shared" si="643"/>
        <v>0</v>
      </c>
      <c r="Q3310" s="173" t="str">
        <f>VLOOKUP(P3310,Tabla_Indicador_Gestion4[#All],3,TRUE)</f>
        <v>Por Ejecutar</v>
      </c>
      <c r="R3310" s="215">
        <f>SUBTOTAL(9,$N$3302:$N3310)</f>
        <v>1</v>
      </c>
      <c r="S3310" s="231">
        <f>SUBTOTAL(9,$O$3302:$O3310)</f>
        <v>0.5</v>
      </c>
      <c r="T3310" s="231">
        <f>IFERROR(+Revisión_Avance_Periodo!$S3310/Revisión_Avance_Periodo!$R3310,0)</f>
        <v>0.5</v>
      </c>
      <c r="U3310" s="184"/>
      <c r="V3310" s="185"/>
      <c r="W3310" s="183"/>
      <c r="X3310" s="183"/>
      <c r="Y3310" s="183"/>
      <c r="Z3310" s="186"/>
      <c r="AA3310" s="187"/>
    </row>
    <row r="3311" spans="1:27" x14ac:dyDescent="0.25">
      <c r="A3311" s="94">
        <v>278</v>
      </c>
      <c r="B3311" s="96" t="str">
        <f>CONCATENATE(Revisión_Avance_Periodo!$C3311,";",Revisión_Avance_Periodo!$E3311,";",Revisión_Avance_Periodo!$I3311)</f>
        <v>OE1;PR_10;ACT_118</v>
      </c>
      <c r="C3311" s="180" t="s">
        <v>9</v>
      </c>
      <c r="D3311" s="181" t="str">
        <f>VLOOKUP(Revisión_Avance_Periodo!$C3311,Componentes_BD!$F$1:$G$5,2,FALSE)</f>
        <v>Fortalecer la Vigilancia.</v>
      </c>
      <c r="E3311" s="119" t="s">
        <v>12</v>
      </c>
      <c r="F3311" s="95">
        <v>15</v>
      </c>
      <c r="G3311" s="95" t="str">
        <f>VLOOKUP(Revisión_Avance_Periodo!$A3311,BD_Seguimiento_OAP_2019!$A$2:$G$294,7,FALSE)</f>
        <v>PAI</v>
      </c>
      <c r="H3311" s="95" t="str">
        <f>VLOOKUP(Revisión_Avance_Periodo!$A3311,BD_Seguimiento_OAP_2019!$A$2:$J$294,10,FALSE)</f>
        <v>PAI_12 - Promoción efectiva de la participación ciudadana</v>
      </c>
      <c r="I3311" s="95" t="s">
        <v>2070</v>
      </c>
      <c r="J3311" s="95" t="str">
        <f>VLOOKUP(Revisión_Avance_Periodo!$I3311,BD_Seguimiento_OAP_2019!$L:$M,2,FALSE)</f>
        <v>Definir el procedimiento interno para implementar la ruta (antes, durante y después) a seguir para el desarrollo de los espacios de participación ciudadana.</v>
      </c>
      <c r="K3311" s="119" t="s">
        <v>59</v>
      </c>
      <c r="L3311" s="172">
        <v>4.4642857142857152E-4</v>
      </c>
      <c r="M3311" s="182" t="s">
        <v>113</v>
      </c>
      <c r="N3311" s="174">
        <f>INDEX(BD_Seguimiento_OAP_2019!$AH$3:$AS$294,MATCH(Revisión_Avance_Periodo!$I3311,BD_Seguimiento_OAP_2019!$L$3:$L$294,0),MATCH(Revisión_Avance_Periodo!$M3311,BD_Seguimiento_OAP_2019!$AH$2:$AS$2,0))</f>
        <v>0</v>
      </c>
      <c r="O3311" s="174">
        <f>INDEX(BD_Seguimiento_OAP_2019!$AV$3:$BG$294,MATCH(Revisión_Avance_Periodo!$I3311,BD_Seguimiento_OAP_2019!$L$3:$L$294,0),MATCH(Revisión_Avance_Periodo!$M3311,BD_Seguimiento_OAP_2019!$AV$2:$BG$2,0))</f>
        <v>0</v>
      </c>
      <c r="P3311" s="175">
        <f t="shared" si="643"/>
        <v>0</v>
      </c>
      <c r="Q3311" s="182" t="str">
        <f>VLOOKUP(P3311,Tabla_Indicador_Gestion4[#All],3,TRUE)</f>
        <v>Por Ejecutar</v>
      </c>
      <c r="R3311" s="215">
        <f>SUBTOTAL(9,$N$3302:$N3311)</f>
        <v>1</v>
      </c>
      <c r="S3311" s="231">
        <f>SUBTOTAL(9,$O$3302:$O3311)</f>
        <v>0.5</v>
      </c>
      <c r="T3311" s="231">
        <f>IFERROR(+Revisión_Avance_Periodo!$S3311/Revisión_Avance_Periodo!$R3311,0)</f>
        <v>0.5</v>
      </c>
      <c r="U3311" s="184"/>
      <c r="V3311" s="185"/>
      <c r="W3311" s="183"/>
      <c r="X3311" s="183"/>
      <c r="Y3311" s="183"/>
      <c r="Z3311" s="186"/>
      <c r="AA3311" s="187"/>
    </row>
    <row r="3312" spans="1:27" x14ac:dyDescent="0.25">
      <c r="A3312" s="88">
        <v>278</v>
      </c>
      <c r="B3312" s="91" t="str">
        <f>CONCATENATE(Revisión_Avance_Periodo!$C3312,";",Revisión_Avance_Periodo!$E3312,";",Revisión_Avance_Periodo!$I3312)</f>
        <v>OE1;PR_10;ACT_118</v>
      </c>
      <c r="C3312" s="170" t="s">
        <v>9</v>
      </c>
      <c r="D3312" s="171" t="str">
        <f>VLOOKUP(Revisión_Avance_Periodo!$C3312,Componentes_BD!$F$1:$G$5,2,FALSE)</f>
        <v>Fortalecer la Vigilancia.</v>
      </c>
      <c r="E3312" s="106" t="s">
        <v>12</v>
      </c>
      <c r="F3312" s="89">
        <v>15</v>
      </c>
      <c r="G3312" s="89" t="str">
        <f>VLOOKUP(Revisión_Avance_Periodo!$A3312,BD_Seguimiento_OAP_2019!$A$2:$G$294,7,FALSE)</f>
        <v>PAI</v>
      </c>
      <c r="H3312" s="89" t="str">
        <f>VLOOKUP(Revisión_Avance_Periodo!$A3312,BD_Seguimiento_OAP_2019!$A$2:$J$294,10,FALSE)</f>
        <v>PAI_12 - Promoción efectiva de la participación ciudadana</v>
      </c>
      <c r="I3312" s="89" t="s">
        <v>2070</v>
      </c>
      <c r="J3312" s="89" t="str">
        <f>VLOOKUP(Revisión_Avance_Periodo!$I3312,BD_Seguimiento_OAP_2019!$L:$M,2,FALSE)</f>
        <v>Definir el procedimiento interno para implementar la ruta (antes, durante y después) a seguir para el desarrollo de los espacios de participación ciudadana.</v>
      </c>
      <c r="K3312" s="106" t="s">
        <v>59</v>
      </c>
      <c r="L3312" s="172">
        <v>4.4642857142857152E-4</v>
      </c>
      <c r="M3312" s="173" t="s">
        <v>114</v>
      </c>
      <c r="N3312" s="174">
        <f>INDEX(BD_Seguimiento_OAP_2019!$AH$3:$AS$294,MATCH(Revisión_Avance_Periodo!$I3312,BD_Seguimiento_OAP_2019!$L$3:$L$294,0),MATCH(Revisión_Avance_Periodo!$M3312,BD_Seguimiento_OAP_2019!$AH$2:$AS$2,0))</f>
        <v>0</v>
      </c>
      <c r="O3312" s="174">
        <f>INDEX(BD_Seguimiento_OAP_2019!$AV$3:$BG$294,MATCH(Revisión_Avance_Periodo!$I3312,BD_Seguimiento_OAP_2019!$L$3:$L$294,0),MATCH(Revisión_Avance_Periodo!$M3312,BD_Seguimiento_OAP_2019!$AV$2:$BG$2,0))</f>
        <v>0</v>
      </c>
      <c r="P3312" s="175">
        <f t="shared" si="643"/>
        <v>0</v>
      </c>
      <c r="Q3312" s="173" t="str">
        <f>VLOOKUP(P3312,Tabla_Indicador_Gestion4[#All],3,TRUE)</f>
        <v>Por Ejecutar</v>
      </c>
      <c r="R3312" s="215">
        <f>SUBTOTAL(9,$N$3302:$N3312)</f>
        <v>1</v>
      </c>
      <c r="S3312" s="231">
        <f>SUBTOTAL(9,$O$3302:$O3312)</f>
        <v>0.5</v>
      </c>
      <c r="T3312" s="231">
        <f>IFERROR(+Revisión_Avance_Periodo!$S3312/Revisión_Avance_Periodo!$R3312,0)</f>
        <v>0.5</v>
      </c>
      <c r="U3312" s="184"/>
      <c r="V3312" s="185"/>
      <c r="W3312" s="183"/>
      <c r="X3312" s="183"/>
      <c r="Y3312" s="183"/>
      <c r="Z3312" s="186"/>
      <c r="AA3312" s="187"/>
    </row>
    <row r="3313" spans="1:27" ht="15.75" thickBot="1" x14ac:dyDescent="0.3">
      <c r="A3313" s="94">
        <v>278</v>
      </c>
      <c r="B3313" s="96" t="str">
        <f>CONCATENATE(Revisión_Avance_Periodo!$C3313,";",Revisión_Avance_Periodo!$E3313,";",Revisión_Avance_Periodo!$I3313)</f>
        <v>OE1;PR_10;ACT_118</v>
      </c>
      <c r="C3313" s="180" t="s">
        <v>9</v>
      </c>
      <c r="D3313" s="181" t="str">
        <f>VLOOKUP(Revisión_Avance_Periodo!$C3313,Componentes_BD!$F$1:$G$5,2,FALSE)</f>
        <v>Fortalecer la Vigilancia.</v>
      </c>
      <c r="E3313" s="119" t="s">
        <v>12</v>
      </c>
      <c r="F3313" s="95">
        <v>15</v>
      </c>
      <c r="G3313" s="95" t="str">
        <f>VLOOKUP(Revisión_Avance_Periodo!$A3313,BD_Seguimiento_OAP_2019!$A$2:$G$294,7,FALSE)</f>
        <v>PAI</v>
      </c>
      <c r="H3313" s="95" t="str">
        <f>VLOOKUP(Revisión_Avance_Periodo!$A3313,BD_Seguimiento_OAP_2019!$A$2:$J$294,10,FALSE)</f>
        <v>PAI_12 - Promoción efectiva de la participación ciudadana</v>
      </c>
      <c r="I3313" s="95" t="s">
        <v>2070</v>
      </c>
      <c r="J3313" s="95" t="str">
        <f>VLOOKUP(Revisión_Avance_Periodo!$I3313,BD_Seguimiento_OAP_2019!$L:$M,2,FALSE)</f>
        <v>Definir el procedimiento interno para implementar la ruta (antes, durante y después) a seguir para el desarrollo de los espacios de participación ciudadana.</v>
      </c>
      <c r="K3313" s="119" t="s">
        <v>59</v>
      </c>
      <c r="L3313" s="172">
        <v>4.4642857142857152E-4</v>
      </c>
      <c r="M3313" s="182" t="s">
        <v>115</v>
      </c>
      <c r="N3313" s="174">
        <f>INDEX(BD_Seguimiento_OAP_2019!$AH$3:$AS$294,MATCH(Revisión_Avance_Periodo!$I3313,BD_Seguimiento_OAP_2019!$L$3:$L$294,0),MATCH(Revisión_Avance_Periodo!$M3313,BD_Seguimiento_OAP_2019!$AH$2:$AS$2,0))</f>
        <v>0</v>
      </c>
      <c r="O3313" s="174">
        <f>INDEX(BD_Seguimiento_OAP_2019!$AV$3:$BG$294,MATCH(Revisión_Avance_Periodo!$I3313,BD_Seguimiento_OAP_2019!$L$3:$L$294,0),MATCH(Revisión_Avance_Periodo!$M3313,BD_Seguimiento_OAP_2019!$AV$2:$BG$2,0))</f>
        <v>0</v>
      </c>
      <c r="P3313" s="175">
        <f t="shared" si="643"/>
        <v>0</v>
      </c>
      <c r="Q3313" s="182" t="str">
        <f>VLOOKUP(P3313,Tabla_Indicador_Gestion4[#All],3,TRUE)</f>
        <v>Por Ejecutar</v>
      </c>
      <c r="R3313" s="215">
        <f>SUBTOTAL(9,$N$3302:$N3313)</f>
        <v>1</v>
      </c>
      <c r="S3313" s="231">
        <f>SUBTOTAL(9,$O$3302:$O3313)</f>
        <v>0.5</v>
      </c>
      <c r="T3313" s="231">
        <f>IFERROR(+Revisión_Avance_Periodo!$S3313/Revisión_Avance_Periodo!$R3313,0)</f>
        <v>0.5</v>
      </c>
      <c r="U3313" s="184"/>
      <c r="V3313" s="185"/>
      <c r="W3313" s="183"/>
      <c r="X3313" s="183"/>
      <c r="Y3313" s="183"/>
      <c r="Z3313" s="186"/>
      <c r="AA3313" s="187"/>
    </row>
    <row r="3314" spans="1:27" x14ac:dyDescent="0.25">
      <c r="A3314" s="88">
        <v>279</v>
      </c>
      <c r="B3314" s="91" t="str">
        <f>CONCATENATE(Revisión_Avance_Periodo!$C3314,";",Revisión_Avance_Periodo!$E3314,";",Revisión_Avance_Periodo!$I3314)</f>
        <v>OE1;PR_10;ACT_119</v>
      </c>
      <c r="C3314" s="170" t="s">
        <v>9</v>
      </c>
      <c r="D3314" s="171" t="str">
        <f>VLOOKUP(Revisión_Avance_Periodo!$C3314,Componentes_BD!$F$1:$G$5,2,FALSE)</f>
        <v>Fortalecer la Vigilancia.</v>
      </c>
      <c r="E3314" s="106" t="s">
        <v>12</v>
      </c>
      <c r="F3314" s="89">
        <v>15</v>
      </c>
      <c r="G3314" s="89" t="str">
        <f>VLOOKUP(Revisión_Avance_Periodo!$A3314,BD_Seguimiento_OAP_2019!$A$2:$G$294,7,FALSE)</f>
        <v>PAI</v>
      </c>
      <c r="H3314" s="89" t="str">
        <f>VLOOKUP(Revisión_Avance_Periodo!$A3314,BD_Seguimiento_OAP_2019!$A$2:$J$294,10,FALSE)</f>
        <v>PAI_12 - Promoción efectiva de la participación ciudadana</v>
      </c>
      <c r="I3314" s="89" t="s">
        <v>2075</v>
      </c>
      <c r="J3314" s="89" t="str">
        <f>VLOOKUP(Revisión_Avance_Periodo!$I3314,BD_Seguimiento_OAP_2019!$L:$M,2,FALSE)</f>
        <v>Definir y divulgar el procedimiento que empleará la entidad en cada tipo de espacio de participación ciudadana definido previamente  en el cronograma.</v>
      </c>
      <c r="K3314" s="106" t="s">
        <v>59</v>
      </c>
      <c r="L3314" s="172">
        <v>4.4642857142857152E-4</v>
      </c>
      <c r="M3314" s="173" t="s">
        <v>104</v>
      </c>
      <c r="N3314" s="174">
        <f>INDEX(BD_Seguimiento_OAP_2019!$AH$3:$AS$294,MATCH(Revisión_Avance_Periodo!$I3314,BD_Seguimiento_OAP_2019!$L$3:$L$294,0),MATCH(Revisión_Avance_Periodo!$M3314,BD_Seguimiento_OAP_2019!$AH$2:$AS$2,0))</f>
        <v>0</v>
      </c>
      <c r="O3314" s="174">
        <f>INDEX(BD_Seguimiento_OAP_2019!$AV$3:$BG$294,MATCH(Revisión_Avance_Periodo!$I3314,BD_Seguimiento_OAP_2019!$L$3:$L$294,0),MATCH(Revisión_Avance_Periodo!$M3314,BD_Seguimiento_OAP_2019!$AV$2:$BG$2,0))</f>
        <v>0</v>
      </c>
      <c r="P3314" s="175">
        <f t="shared" si="643"/>
        <v>0</v>
      </c>
      <c r="Q3314" s="173" t="str">
        <f>VLOOKUP(P3314,Tabla_Indicador_Gestion4[#All],3,TRUE)</f>
        <v>Por Ejecutar</v>
      </c>
      <c r="R3314" s="213">
        <f>SUBTOTAL(9,$N$3314:$N3314)</f>
        <v>0</v>
      </c>
      <c r="S3314" s="234">
        <f>SUBTOTAL(9,$O$3314:$O3314)</f>
        <v>0</v>
      </c>
      <c r="T3314" s="234">
        <f>IFERROR(+Revisión_Avance_Periodo!$S3314/Revisión_Avance_Periodo!$R3314,0)</f>
        <v>0</v>
      </c>
      <c r="U3314" s="177">
        <f>SUBTOTAL(9,N3314:N3325)</f>
        <v>1</v>
      </c>
      <c r="V3314" s="176">
        <f>SUBTOTAL(9,O3314:O3325)</f>
        <v>0.3</v>
      </c>
      <c r="W3314" s="176">
        <f t="shared" ref="W3314" si="644">+V3314/U3314</f>
        <v>0.3</v>
      </c>
      <c r="X3314" s="176"/>
      <c r="Y3314" s="176">
        <f>100%-Revisión_Avance_Periodo!$W3314</f>
        <v>0.7</v>
      </c>
      <c r="Z3314" s="178" t="str">
        <f>VLOOKUP(W3314,Tabla_Indicador_Gestion4[],3,TRUE)</f>
        <v>En Tramite</v>
      </c>
      <c r="AA3314" s="179">
        <f>Revisión_Avance_Periodo!$W3314*Revisión_Avance_Periodo!$L3314</f>
        <v>1.3392857142857146E-4</v>
      </c>
    </row>
    <row r="3315" spans="1:27" x14ac:dyDescent="0.25">
      <c r="A3315" s="94">
        <v>279</v>
      </c>
      <c r="B3315" s="96" t="str">
        <f>CONCATENATE(Revisión_Avance_Periodo!$C3315,";",Revisión_Avance_Periodo!$E3315,";",Revisión_Avance_Periodo!$I3315)</f>
        <v>OE1;PR_10;ACT_119</v>
      </c>
      <c r="C3315" s="180" t="s">
        <v>9</v>
      </c>
      <c r="D3315" s="181" t="str">
        <f>VLOOKUP(Revisión_Avance_Periodo!$C3315,Componentes_BD!$F$1:$G$5,2,FALSE)</f>
        <v>Fortalecer la Vigilancia.</v>
      </c>
      <c r="E3315" s="119" t="s">
        <v>12</v>
      </c>
      <c r="F3315" s="95">
        <v>15</v>
      </c>
      <c r="G3315" s="95" t="str">
        <f>VLOOKUP(Revisión_Avance_Periodo!$A3315,BD_Seguimiento_OAP_2019!$A$2:$G$294,7,FALSE)</f>
        <v>PAI</v>
      </c>
      <c r="H3315" s="95" t="str">
        <f>VLOOKUP(Revisión_Avance_Periodo!$A3315,BD_Seguimiento_OAP_2019!$A$2:$J$294,10,FALSE)</f>
        <v>PAI_12 - Promoción efectiva de la participación ciudadana</v>
      </c>
      <c r="I3315" s="95" t="s">
        <v>2075</v>
      </c>
      <c r="J3315" s="95" t="str">
        <f>VLOOKUP(Revisión_Avance_Periodo!$I3315,BD_Seguimiento_OAP_2019!$L:$M,2,FALSE)</f>
        <v>Definir y divulgar el procedimiento que empleará la entidad en cada tipo de espacio de participación ciudadana definido previamente  en el cronograma.</v>
      </c>
      <c r="K3315" s="119" t="s">
        <v>59</v>
      </c>
      <c r="L3315" s="172">
        <v>4.4642857142857152E-4</v>
      </c>
      <c r="M3315" s="182" t="s">
        <v>105</v>
      </c>
      <c r="N3315" s="174">
        <f>INDEX(BD_Seguimiento_OAP_2019!$AH$3:$AS$294,MATCH(Revisión_Avance_Periodo!$I3315,BD_Seguimiento_OAP_2019!$L$3:$L$294,0),MATCH(Revisión_Avance_Periodo!$M3315,BD_Seguimiento_OAP_2019!$AH$2:$AS$2,0))</f>
        <v>0</v>
      </c>
      <c r="O3315" s="174">
        <f>INDEX(BD_Seguimiento_OAP_2019!$AV$3:$BG$294,MATCH(Revisión_Avance_Periodo!$I3315,BD_Seguimiento_OAP_2019!$L$3:$L$294,0),MATCH(Revisión_Avance_Periodo!$M3315,BD_Seguimiento_OAP_2019!$AV$2:$BG$2,0))</f>
        <v>0</v>
      </c>
      <c r="P3315" s="175">
        <f t="shared" si="643"/>
        <v>0</v>
      </c>
      <c r="Q3315" s="182" t="str">
        <f>VLOOKUP(P3315,Tabla_Indicador_Gestion4[#All],3,TRUE)</f>
        <v>Por Ejecutar</v>
      </c>
      <c r="R3315" s="215">
        <f>SUBTOTAL(9,$N$3314:$N3315)</f>
        <v>0</v>
      </c>
      <c r="S3315" s="231">
        <f>SUBTOTAL(9,$O$3314:$O3315)</f>
        <v>0</v>
      </c>
      <c r="T3315" s="231">
        <f>IFERROR(+Revisión_Avance_Periodo!$S3315/Revisión_Avance_Periodo!$R3315,0)</f>
        <v>0</v>
      </c>
      <c r="U3315" s="184"/>
      <c r="V3315" s="185"/>
      <c r="W3315" s="183"/>
      <c r="X3315" s="183"/>
      <c r="Y3315" s="183"/>
      <c r="Z3315" s="186"/>
      <c r="AA3315" s="187"/>
    </row>
    <row r="3316" spans="1:27" x14ac:dyDescent="0.25">
      <c r="A3316" s="88">
        <v>279</v>
      </c>
      <c r="B3316" s="91" t="str">
        <f>CONCATENATE(Revisión_Avance_Periodo!$C3316,";",Revisión_Avance_Periodo!$E3316,";",Revisión_Avance_Periodo!$I3316)</f>
        <v>OE1;PR_10;ACT_119</v>
      </c>
      <c r="C3316" s="170" t="s">
        <v>9</v>
      </c>
      <c r="D3316" s="171" t="str">
        <f>VLOOKUP(Revisión_Avance_Periodo!$C3316,Componentes_BD!$F$1:$G$5,2,FALSE)</f>
        <v>Fortalecer la Vigilancia.</v>
      </c>
      <c r="E3316" s="106" t="s">
        <v>12</v>
      </c>
      <c r="F3316" s="89">
        <v>15</v>
      </c>
      <c r="G3316" s="89" t="str">
        <f>VLOOKUP(Revisión_Avance_Periodo!$A3316,BD_Seguimiento_OAP_2019!$A$2:$G$294,7,FALSE)</f>
        <v>PAI</v>
      </c>
      <c r="H3316" s="89" t="str">
        <f>VLOOKUP(Revisión_Avance_Periodo!$A3316,BD_Seguimiento_OAP_2019!$A$2:$J$294,10,FALSE)</f>
        <v>PAI_12 - Promoción efectiva de la participación ciudadana</v>
      </c>
      <c r="I3316" s="89" t="s">
        <v>2075</v>
      </c>
      <c r="J3316" s="89" t="str">
        <f>VLOOKUP(Revisión_Avance_Periodo!$I3316,BD_Seguimiento_OAP_2019!$L:$M,2,FALSE)</f>
        <v>Definir y divulgar el procedimiento que empleará la entidad en cada tipo de espacio de participación ciudadana definido previamente  en el cronograma.</v>
      </c>
      <c r="K3316" s="106" t="s">
        <v>59</v>
      </c>
      <c r="L3316" s="172">
        <v>4.4642857142857152E-4</v>
      </c>
      <c r="M3316" s="173" t="s">
        <v>106</v>
      </c>
      <c r="N3316" s="174">
        <f>INDEX(BD_Seguimiento_OAP_2019!$AH$3:$AS$294,MATCH(Revisión_Avance_Periodo!$I3316,BD_Seguimiento_OAP_2019!$L$3:$L$294,0),MATCH(Revisión_Avance_Periodo!$M3316,BD_Seguimiento_OAP_2019!$AH$2:$AS$2,0))</f>
        <v>0</v>
      </c>
      <c r="O3316" s="174">
        <f>INDEX(BD_Seguimiento_OAP_2019!$AV$3:$BG$294,MATCH(Revisión_Avance_Periodo!$I3316,BD_Seguimiento_OAP_2019!$L$3:$L$294,0),MATCH(Revisión_Avance_Periodo!$M3316,BD_Seguimiento_OAP_2019!$AV$2:$BG$2,0))</f>
        <v>0</v>
      </c>
      <c r="P3316" s="175">
        <f t="shared" si="643"/>
        <v>0</v>
      </c>
      <c r="Q3316" s="173" t="str">
        <f>VLOOKUP(P3316,Tabla_Indicador_Gestion4[#All],3,TRUE)</f>
        <v>Por Ejecutar</v>
      </c>
      <c r="R3316" s="215">
        <f>SUBTOTAL(9,$N$3314:$N3316)</f>
        <v>0</v>
      </c>
      <c r="S3316" s="231">
        <f>SUBTOTAL(9,$O$3314:$O3316)</f>
        <v>0</v>
      </c>
      <c r="T3316" s="231">
        <f>IFERROR(+Revisión_Avance_Periodo!$S3316/Revisión_Avance_Periodo!$R3316,0)</f>
        <v>0</v>
      </c>
      <c r="U3316" s="184"/>
      <c r="V3316" s="185"/>
      <c r="W3316" s="183"/>
      <c r="X3316" s="183"/>
      <c r="Y3316" s="183"/>
      <c r="Z3316" s="186"/>
      <c r="AA3316" s="187"/>
    </row>
    <row r="3317" spans="1:27" x14ac:dyDescent="0.25">
      <c r="A3317" s="94">
        <v>279</v>
      </c>
      <c r="B3317" s="96" t="str">
        <f>CONCATENATE(Revisión_Avance_Periodo!$C3317,";",Revisión_Avance_Periodo!$E3317,";",Revisión_Avance_Periodo!$I3317)</f>
        <v>OE1;PR_10;ACT_119</v>
      </c>
      <c r="C3317" s="180" t="s">
        <v>9</v>
      </c>
      <c r="D3317" s="181" t="str">
        <f>VLOOKUP(Revisión_Avance_Periodo!$C3317,Componentes_BD!$F$1:$G$5,2,FALSE)</f>
        <v>Fortalecer la Vigilancia.</v>
      </c>
      <c r="E3317" s="119" t="s">
        <v>12</v>
      </c>
      <c r="F3317" s="95">
        <v>15</v>
      </c>
      <c r="G3317" s="95" t="str">
        <f>VLOOKUP(Revisión_Avance_Periodo!$A3317,BD_Seguimiento_OAP_2019!$A$2:$G$294,7,FALSE)</f>
        <v>PAI</v>
      </c>
      <c r="H3317" s="95" t="str">
        <f>VLOOKUP(Revisión_Avance_Periodo!$A3317,BD_Seguimiento_OAP_2019!$A$2:$J$294,10,FALSE)</f>
        <v>PAI_12 - Promoción efectiva de la participación ciudadana</v>
      </c>
      <c r="I3317" s="95" t="s">
        <v>2075</v>
      </c>
      <c r="J3317" s="95" t="str">
        <f>VLOOKUP(Revisión_Avance_Periodo!$I3317,BD_Seguimiento_OAP_2019!$L:$M,2,FALSE)</f>
        <v>Definir y divulgar el procedimiento que empleará la entidad en cada tipo de espacio de participación ciudadana definido previamente  en el cronograma.</v>
      </c>
      <c r="K3317" s="119" t="s">
        <v>59</v>
      </c>
      <c r="L3317" s="172">
        <v>4.4642857142857152E-4</v>
      </c>
      <c r="M3317" s="182" t="s">
        <v>107</v>
      </c>
      <c r="N3317" s="174">
        <f>INDEX(BD_Seguimiento_OAP_2019!$AH$3:$AS$294,MATCH(Revisión_Avance_Periodo!$I3317,BD_Seguimiento_OAP_2019!$L$3:$L$294,0),MATCH(Revisión_Avance_Periodo!$M3317,BD_Seguimiento_OAP_2019!$AH$2:$AS$2,0))</f>
        <v>0.3</v>
      </c>
      <c r="O3317" s="174">
        <f>INDEX(BD_Seguimiento_OAP_2019!$AV$3:$BG$294,MATCH(Revisión_Avance_Periodo!$I3317,BD_Seguimiento_OAP_2019!$L$3:$L$294,0),MATCH(Revisión_Avance_Periodo!$M3317,BD_Seguimiento_OAP_2019!$AV$2:$BG$2,0))</f>
        <v>0</v>
      </c>
      <c r="P3317" s="188">
        <f t="shared" si="636"/>
        <v>0</v>
      </c>
      <c r="Q3317" s="182" t="str">
        <f>VLOOKUP(P3317,Tabla_Indicador_Gestion4[#All],3,TRUE)</f>
        <v>Por Ejecutar</v>
      </c>
      <c r="R3317" s="215">
        <f>SUBTOTAL(9,$N$3314:$N3317)</f>
        <v>0.3</v>
      </c>
      <c r="S3317" s="231">
        <f>SUBTOTAL(9,$O$3314:$O3317)</f>
        <v>0</v>
      </c>
      <c r="T3317" s="231">
        <f>IFERROR(+Revisión_Avance_Periodo!$S3317/Revisión_Avance_Periodo!$R3317,0)</f>
        <v>0</v>
      </c>
      <c r="U3317" s="184"/>
      <c r="V3317" s="185"/>
      <c r="W3317" s="183"/>
      <c r="X3317" s="183"/>
      <c r="Y3317" s="183"/>
      <c r="Z3317" s="186"/>
      <c r="AA3317" s="187"/>
    </row>
    <row r="3318" spans="1:27" x14ac:dyDescent="0.25">
      <c r="A3318" s="88">
        <v>279</v>
      </c>
      <c r="B3318" s="91" t="str">
        <f>CONCATENATE(Revisión_Avance_Periodo!$C3318,";",Revisión_Avance_Periodo!$E3318,";",Revisión_Avance_Periodo!$I3318)</f>
        <v>OE1;PR_10;ACT_119</v>
      </c>
      <c r="C3318" s="170" t="s">
        <v>9</v>
      </c>
      <c r="D3318" s="171" t="str">
        <f>VLOOKUP(Revisión_Avance_Periodo!$C3318,Componentes_BD!$F$1:$G$5,2,FALSE)</f>
        <v>Fortalecer la Vigilancia.</v>
      </c>
      <c r="E3318" s="106" t="s">
        <v>12</v>
      </c>
      <c r="F3318" s="89">
        <v>15</v>
      </c>
      <c r="G3318" s="89" t="str">
        <f>VLOOKUP(Revisión_Avance_Periodo!$A3318,BD_Seguimiento_OAP_2019!$A$2:$G$294,7,FALSE)</f>
        <v>PAI</v>
      </c>
      <c r="H3318" s="89" t="str">
        <f>VLOOKUP(Revisión_Avance_Periodo!$A3318,BD_Seguimiento_OAP_2019!$A$2:$J$294,10,FALSE)</f>
        <v>PAI_12 - Promoción efectiva de la participación ciudadana</v>
      </c>
      <c r="I3318" s="89" t="s">
        <v>2075</v>
      </c>
      <c r="J3318" s="89" t="str">
        <f>VLOOKUP(Revisión_Avance_Periodo!$I3318,BD_Seguimiento_OAP_2019!$L:$M,2,FALSE)</f>
        <v>Definir y divulgar el procedimiento que empleará la entidad en cada tipo de espacio de participación ciudadana definido previamente  en el cronograma.</v>
      </c>
      <c r="K3318" s="106" t="s">
        <v>59</v>
      </c>
      <c r="L3318" s="172">
        <v>4.4642857142857152E-4</v>
      </c>
      <c r="M3318" s="173" t="s">
        <v>108</v>
      </c>
      <c r="N3318" s="174">
        <f>INDEX(BD_Seguimiento_OAP_2019!$AH$3:$AS$294,MATCH(Revisión_Avance_Periodo!$I3318,BD_Seguimiento_OAP_2019!$L$3:$L$294,0),MATCH(Revisión_Avance_Periodo!$M3318,BD_Seguimiento_OAP_2019!$AH$2:$AS$2,0))</f>
        <v>0.3</v>
      </c>
      <c r="O3318" s="174">
        <f>INDEX(BD_Seguimiento_OAP_2019!$AV$3:$BG$294,MATCH(Revisión_Avance_Periodo!$I3318,BD_Seguimiento_OAP_2019!$L$3:$L$294,0),MATCH(Revisión_Avance_Periodo!$M3318,BD_Seguimiento_OAP_2019!$AV$2:$BG$2,0))</f>
        <v>0.3</v>
      </c>
      <c r="P3318" s="189">
        <f t="shared" si="636"/>
        <v>1</v>
      </c>
      <c r="Q3318" s="173" t="str">
        <f>VLOOKUP(P3318,Tabla_Indicador_Gestion4[#All],3,TRUE)</f>
        <v>Culminada</v>
      </c>
      <c r="R3318" s="215">
        <f>SUBTOTAL(9,$N$3314:$N3318)</f>
        <v>0.6</v>
      </c>
      <c r="S3318" s="231">
        <f>SUBTOTAL(9,$O$3314:$O3318)</f>
        <v>0.3</v>
      </c>
      <c r="T3318" s="231">
        <f>IFERROR(+Revisión_Avance_Periodo!$S3318/Revisión_Avance_Periodo!$R3318,0)</f>
        <v>0.5</v>
      </c>
      <c r="U3318" s="184"/>
      <c r="V3318" s="185"/>
      <c r="W3318" s="183"/>
      <c r="X3318" s="183"/>
      <c r="Y3318" s="183"/>
      <c r="Z3318" s="186"/>
      <c r="AA3318" s="187"/>
    </row>
    <row r="3319" spans="1:27" x14ac:dyDescent="0.25">
      <c r="A3319" s="94">
        <v>279</v>
      </c>
      <c r="B3319" s="96" t="str">
        <f>CONCATENATE(Revisión_Avance_Periodo!$C3319,";",Revisión_Avance_Periodo!$E3319,";",Revisión_Avance_Periodo!$I3319)</f>
        <v>OE1;PR_10;ACT_119</v>
      </c>
      <c r="C3319" s="180" t="s">
        <v>9</v>
      </c>
      <c r="D3319" s="181" t="str">
        <f>VLOOKUP(Revisión_Avance_Periodo!$C3319,Componentes_BD!$F$1:$G$5,2,FALSE)</f>
        <v>Fortalecer la Vigilancia.</v>
      </c>
      <c r="E3319" s="119" t="s">
        <v>12</v>
      </c>
      <c r="F3319" s="95">
        <v>15</v>
      </c>
      <c r="G3319" s="95" t="str">
        <f>VLOOKUP(Revisión_Avance_Periodo!$A3319,BD_Seguimiento_OAP_2019!$A$2:$G$294,7,FALSE)</f>
        <v>PAI</v>
      </c>
      <c r="H3319" s="95" t="str">
        <f>VLOOKUP(Revisión_Avance_Periodo!$A3319,BD_Seguimiento_OAP_2019!$A$2:$J$294,10,FALSE)</f>
        <v>PAI_12 - Promoción efectiva de la participación ciudadana</v>
      </c>
      <c r="I3319" s="95" t="s">
        <v>2075</v>
      </c>
      <c r="J3319" s="95" t="str">
        <f>VLOOKUP(Revisión_Avance_Periodo!$I3319,BD_Seguimiento_OAP_2019!$L:$M,2,FALSE)</f>
        <v>Definir y divulgar el procedimiento que empleará la entidad en cada tipo de espacio de participación ciudadana definido previamente  en el cronograma.</v>
      </c>
      <c r="K3319" s="119" t="s">
        <v>59</v>
      </c>
      <c r="L3319" s="172">
        <v>4.4642857142857152E-4</v>
      </c>
      <c r="M3319" s="182" t="s">
        <v>109</v>
      </c>
      <c r="N3319" s="174">
        <f>INDEX(BD_Seguimiento_OAP_2019!$AH$3:$AS$294,MATCH(Revisión_Avance_Periodo!$I3319,BD_Seguimiento_OAP_2019!$L$3:$L$294,0),MATCH(Revisión_Avance_Periodo!$M3319,BD_Seguimiento_OAP_2019!$AH$2:$AS$2,0))</f>
        <v>0.4</v>
      </c>
      <c r="O3319" s="174">
        <f>INDEX(BD_Seguimiento_OAP_2019!$AV$3:$BG$294,MATCH(Revisión_Avance_Periodo!$I3319,BD_Seguimiento_OAP_2019!$L$3:$L$294,0),MATCH(Revisión_Avance_Periodo!$M3319,BD_Seguimiento_OAP_2019!$AV$2:$BG$2,0))</f>
        <v>0</v>
      </c>
      <c r="P3319" s="188">
        <f t="shared" si="636"/>
        <v>0</v>
      </c>
      <c r="Q3319" s="182" t="str">
        <f>VLOOKUP(P3319,Tabla_Indicador_Gestion4[#All],3,TRUE)</f>
        <v>Por Ejecutar</v>
      </c>
      <c r="R3319" s="215">
        <f>SUBTOTAL(9,$N$3314:$N3319)</f>
        <v>1</v>
      </c>
      <c r="S3319" s="231">
        <f>SUBTOTAL(9,$O$3314:$O3319)</f>
        <v>0.3</v>
      </c>
      <c r="T3319" s="231">
        <f>IFERROR(+Revisión_Avance_Periodo!$S3319/Revisión_Avance_Periodo!$R3319,0)</f>
        <v>0.3</v>
      </c>
      <c r="U3319" s="184"/>
      <c r="V3319" s="185"/>
      <c r="W3319" s="183"/>
      <c r="X3319" s="183"/>
      <c r="Y3319" s="183"/>
      <c r="Z3319" s="186"/>
      <c r="AA3319" s="187"/>
    </row>
    <row r="3320" spans="1:27" x14ac:dyDescent="0.25">
      <c r="A3320" s="88">
        <v>279</v>
      </c>
      <c r="B3320" s="91" t="str">
        <f>CONCATENATE(Revisión_Avance_Periodo!$C3320,";",Revisión_Avance_Periodo!$E3320,";",Revisión_Avance_Periodo!$I3320)</f>
        <v>OE1;PR_10;ACT_119</v>
      </c>
      <c r="C3320" s="170" t="s">
        <v>9</v>
      </c>
      <c r="D3320" s="171" t="str">
        <f>VLOOKUP(Revisión_Avance_Periodo!$C3320,Componentes_BD!$F$1:$G$5,2,FALSE)</f>
        <v>Fortalecer la Vigilancia.</v>
      </c>
      <c r="E3320" s="106" t="s">
        <v>12</v>
      </c>
      <c r="F3320" s="89">
        <v>15</v>
      </c>
      <c r="G3320" s="89" t="str">
        <f>VLOOKUP(Revisión_Avance_Periodo!$A3320,BD_Seguimiento_OAP_2019!$A$2:$G$294,7,FALSE)</f>
        <v>PAI</v>
      </c>
      <c r="H3320" s="89" t="str">
        <f>VLOOKUP(Revisión_Avance_Periodo!$A3320,BD_Seguimiento_OAP_2019!$A$2:$J$294,10,FALSE)</f>
        <v>PAI_12 - Promoción efectiva de la participación ciudadana</v>
      </c>
      <c r="I3320" s="89" t="s">
        <v>2075</v>
      </c>
      <c r="J3320" s="89" t="str">
        <f>VLOOKUP(Revisión_Avance_Periodo!$I3320,BD_Seguimiento_OAP_2019!$L:$M,2,FALSE)</f>
        <v>Definir y divulgar el procedimiento que empleará la entidad en cada tipo de espacio de participación ciudadana definido previamente  en el cronograma.</v>
      </c>
      <c r="K3320" s="106" t="s">
        <v>59</v>
      </c>
      <c r="L3320" s="172">
        <v>4.4642857142857152E-4</v>
      </c>
      <c r="M3320" s="173" t="s">
        <v>110</v>
      </c>
      <c r="N3320" s="174">
        <f>INDEX(BD_Seguimiento_OAP_2019!$AH$3:$AS$294,MATCH(Revisión_Avance_Periodo!$I3320,BD_Seguimiento_OAP_2019!$L$3:$L$294,0),MATCH(Revisión_Avance_Periodo!$M3320,BD_Seguimiento_OAP_2019!$AH$2:$AS$2,0))</f>
        <v>0</v>
      </c>
      <c r="O3320" s="174">
        <f>INDEX(BD_Seguimiento_OAP_2019!$AV$3:$BG$294,MATCH(Revisión_Avance_Periodo!$I3320,BD_Seguimiento_OAP_2019!$L$3:$L$294,0),MATCH(Revisión_Avance_Periodo!$M3320,BD_Seguimiento_OAP_2019!$AV$2:$BG$2,0))</f>
        <v>0</v>
      </c>
      <c r="P3320" s="175">
        <f t="shared" ref="P3320:P3328" si="645">IFERROR((O3320/N3320),0)</f>
        <v>0</v>
      </c>
      <c r="Q3320" s="173" t="str">
        <f>VLOOKUP(P3320,Tabla_Indicador_Gestion4[#All],3,TRUE)</f>
        <v>Por Ejecutar</v>
      </c>
      <c r="R3320" s="215">
        <f>SUBTOTAL(9,$N$3314:$N3320)</f>
        <v>1</v>
      </c>
      <c r="S3320" s="231">
        <f>SUBTOTAL(9,$O$3314:$O3320)</f>
        <v>0.3</v>
      </c>
      <c r="T3320" s="231">
        <f>IFERROR(+Revisión_Avance_Periodo!$S3320/Revisión_Avance_Periodo!$R3320,0)</f>
        <v>0.3</v>
      </c>
      <c r="U3320" s="184"/>
      <c r="V3320" s="185"/>
      <c r="W3320" s="183"/>
      <c r="X3320" s="183"/>
      <c r="Y3320" s="183"/>
      <c r="Z3320" s="186"/>
      <c r="AA3320" s="187"/>
    </row>
    <row r="3321" spans="1:27" x14ac:dyDescent="0.25">
      <c r="A3321" s="94">
        <v>279</v>
      </c>
      <c r="B3321" s="96" t="str">
        <f>CONCATENATE(Revisión_Avance_Periodo!$C3321,";",Revisión_Avance_Periodo!$E3321,";",Revisión_Avance_Periodo!$I3321)</f>
        <v>OE1;PR_10;ACT_119</v>
      </c>
      <c r="C3321" s="180" t="s">
        <v>9</v>
      </c>
      <c r="D3321" s="181" t="str">
        <f>VLOOKUP(Revisión_Avance_Periodo!$C3321,Componentes_BD!$F$1:$G$5,2,FALSE)</f>
        <v>Fortalecer la Vigilancia.</v>
      </c>
      <c r="E3321" s="119" t="s">
        <v>12</v>
      </c>
      <c r="F3321" s="95">
        <v>15</v>
      </c>
      <c r="G3321" s="95" t="str">
        <f>VLOOKUP(Revisión_Avance_Periodo!$A3321,BD_Seguimiento_OAP_2019!$A$2:$G$294,7,FALSE)</f>
        <v>PAI</v>
      </c>
      <c r="H3321" s="95" t="str">
        <f>VLOOKUP(Revisión_Avance_Periodo!$A3321,BD_Seguimiento_OAP_2019!$A$2:$J$294,10,FALSE)</f>
        <v>PAI_12 - Promoción efectiva de la participación ciudadana</v>
      </c>
      <c r="I3321" s="95" t="s">
        <v>2075</v>
      </c>
      <c r="J3321" s="95" t="str">
        <f>VLOOKUP(Revisión_Avance_Periodo!$I3321,BD_Seguimiento_OAP_2019!$L:$M,2,FALSE)</f>
        <v>Definir y divulgar el procedimiento que empleará la entidad en cada tipo de espacio de participación ciudadana definido previamente  en el cronograma.</v>
      </c>
      <c r="K3321" s="119" t="s">
        <v>59</v>
      </c>
      <c r="L3321" s="172">
        <v>4.4642857142857152E-4</v>
      </c>
      <c r="M3321" s="182" t="s">
        <v>111</v>
      </c>
      <c r="N3321" s="174">
        <f>INDEX(BD_Seguimiento_OAP_2019!$AH$3:$AS$294,MATCH(Revisión_Avance_Periodo!$I3321,BD_Seguimiento_OAP_2019!$L$3:$L$294,0),MATCH(Revisión_Avance_Periodo!$M3321,BD_Seguimiento_OAP_2019!$AH$2:$AS$2,0))</f>
        <v>0</v>
      </c>
      <c r="O3321" s="174">
        <f>INDEX(BD_Seguimiento_OAP_2019!$AV$3:$BG$294,MATCH(Revisión_Avance_Periodo!$I3321,BD_Seguimiento_OAP_2019!$L$3:$L$294,0),MATCH(Revisión_Avance_Periodo!$M3321,BD_Seguimiento_OAP_2019!$AV$2:$BG$2,0))</f>
        <v>0</v>
      </c>
      <c r="P3321" s="175">
        <f t="shared" si="645"/>
        <v>0</v>
      </c>
      <c r="Q3321" s="182" t="str">
        <f>VLOOKUP(P3321,Tabla_Indicador_Gestion4[#All],3,TRUE)</f>
        <v>Por Ejecutar</v>
      </c>
      <c r="R3321" s="215">
        <f>SUBTOTAL(9,$N$3314:$N3321)</f>
        <v>1</v>
      </c>
      <c r="S3321" s="231">
        <f>SUBTOTAL(9,$O$3314:$O3321)</f>
        <v>0.3</v>
      </c>
      <c r="T3321" s="231">
        <f>IFERROR(+Revisión_Avance_Periodo!$S3321/Revisión_Avance_Periodo!$R3321,0)</f>
        <v>0.3</v>
      </c>
      <c r="U3321" s="184"/>
      <c r="V3321" s="185"/>
      <c r="W3321" s="183"/>
      <c r="X3321" s="183"/>
      <c r="Y3321" s="183"/>
      <c r="Z3321" s="186"/>
      <c r="AA3321" s="187"/>
    </row>
    <row r="3322" spans="1:27" x14ac:dyDescent="0.25">
      <c r="A3322" s="88">
        <v>279</v>
      </c>
      <c r="B3322" s="91" t="str">
        <f>CONCATENATE(Revisión_Avance_Periodo!$C3322,";",Revisión_Avance_Periodo!$E3322,";",Revisión_Avance_Periodo!$I3322)</f>
        <v>OE1;PR_10;ACT_119</v>
      </c>
      <c r="C3322" s="170" t="s">
        <v>9</v>
      </c>
      <c r="D3322" s="171" t="str">
        <f>VLOOKUP(Revisión_Avance_Periodo!$C3322,Componentes_BD!$F$1:$G$5,2,FALSE)</f>
        <v>Fortalecer la Vigilancia.</v>
      </c>
      <c r="E3322" s="106" t="s">
        <v>12</v>
      </c>
      <c r="F3322" s="89">
        <v>15</v>
      </c>
      <c r="G3322" s="89" t="str">
        <f>VLOOKUP(Revisión_Avance_Periodo!$A3322,BD_Seguimiento_OAP_2019!$A$2:$G$294,7,FALSE)</f>
        <v>PAI</v>
      </c>
      <c r="H3322" s="89" t="str">
        <f>VLOOKUP(Revisión_Avance_Periodo!$A3322,BD_Seguimiento_OAP_2019!$A$2:$J$294,10,FALSE)</f>
        <v>PAI_12 - Promoción efectiva de la participación ciudadana</v>
      </c>
      <c r="I3322" s="89" t="s">
        <v>2075</v>
      </c>
      <c r="J3322" s="89" t="str">
        <f>VLOOKUP(Revisión_Avance_Periodo!$I3322,BD_Seguimiento_OAP_2019!$L:$M,2,FALSE)</f>
        <v>Definir y divulgar el procedimiento que empleará la entidad en cada tipo de espacio de participación ciudadana definido previamente  en el cronograma.</v>
      </c>
      <c r="K3322" s="106" t="s">
        <v>59</v>
      </c>
      <c r="L3322" s="172">
        <v>4.4642857142857152E-4</v>
      </c>
      <c r="M3322" s="173" t="s">
        <v>112</v>
      </c>
      <c r="N3322" s="174">
        <f>INDEX(BD_Seguimiento_OAP_2019!$AH$3:$AS$294,MATCH(Revisión_Avance_Periodo!$I3322,BD_Seguimiento_OAP_2019!$L$3:$L$294,0),MATCH(Revisión_Avance_Periodo!$M3322,BD_Seguimiento_OAP_2019!$AH$2:$AS$2,0))</f>
        <v>0</v>
      </c>
      <c r="O3322" s="174">
        <f>INDEX(BD_Seguimiento_OAP_2019!$AV$3:$BG$294,MATCH(Revisión_Avance_Periodo!$I3322,BD_Seguimiento_OAP_2019!$L$3:$L$294,0),MATCH(Revisión_Avance_Periodo!$M3322,BD_Seguimiento_OAP_2019!$AV$2:$BG$2,0))</f>
        <v>0</v>
      </c>
      <c r="P3322" s="175">
        <f t="shared" si="645"/>
        <v>0</v>
      </c>
      <c r="Q3322" s="173" t="str">
        <f>VLOOKUP(P3322,Tabla_Indicador_Gestion4[#All],3,TRUE)</f>
        <v>Por Ejecutar</v>
      </c>
      <c r="R3322" s="215">
        <f>SUBTOTAL(9,$N$3314:$N3322)</f>
        <v>1</v>
      </c>
      <c r="S3322" s="231">
        <f>SUBTOTAL(9,$O$3314:$O3322)</f>
        <v>0.3</v>
      </c>
      <c r="T3322" s="231">
        <f>IFERROR(+Revisión_Avance_Periodo!$S3322/Revisión_Avance_Periodo!$R3322,0)</f>
        <v>0.3</v>
      </c>
      <c r="U3322" s="184"/>
      <c r="V3322" s="185"/>
      <c r="W3322" s="183"/>
      <c r="X3322" s="183"/>
      <c r="Y3322" s="183"/>
      <c r="Z3322" s="186"/>
      <c r="AA3322" s="187"/>
    </row>
    <row r="3323" spans="1:27" x14ac:dyDescent="0.25">
      <c r="A3323" s="94">
        <v>279</v>
      </c>
      <c r="B3323" s="96" t="str">
        <f>CONCATENATE(Revisión_Avance_Periodo!$C3323,";",Revisión_Avance_Periodo!$E3323,";",Revisión_Avance_Periodo!$I3323)</f>
        <v>OE1;PR_10;ACT_119</v>
      </c>
      <c r="C3323" s="180" t="s">
        <v>9</v>
      </c>
      <c r="D3323" s="181" t="str">
        <f>VLOOKUP(Revisión_Avance_Periodo!$C3323,Componentes_BD!$F$1:$G$5,2,FALSE)</f>
        <v>Fortalecer la Vigilancia.</v>
      </c>
      <c r="E3323" s="119" t="s">
        <v>12</v>
      </c>
      <c r="F3323" s="95">
        <v>15</v>
      </c>
      <c r="G3323" s="95" t="str">
        <f>VLOOKUP(Revisión_Avance_Periodo!$A3323,BD_Seguimiento_OAP_2019!$A$2:$G$294,7,FALSE)</f>
        <v>PAI</v>
      </c>
      <c r="H3323" s="95" t="str">
        <f>VLOOKUP(Revisión_Avance_Periodo!$A3323,BD_Seguimiento_OAP_2019!$A$2:$J$294,10,FALSE)</f>
        <v>PAI_12 - Promoción efectiva de la participación ciudadana</v>
      </c>
      <c r="I3323" s="95" t="s">
        <v>2075</v>
      </c>
      <c r="J3323" s="95" t="str">
        <f>VLOOKUP(Revisión_Avance_Periodo!$I3323,BD_Seguimiento_OAP_2019!$L:$M,2,FALSE)</f>
        <v>Definir y divulgar el procedimiento que empleará la entidad en cada tipo de espacio de participación ciudadana definido previamente  en el cronograma.</v>
      </c>
      <c r="K3323" s="119" t="s">
        <v>59</v>
      </c>
      <c r="L3323" s="172">
        <v>4.4642857142857152E-4</v>
      </c>
      <c r="M3323" s="182" t="s">
        <v>113</v>
      </c>
      <c r="N3323" s="174">
        <f>INDEX(BD_Seguimiento_OAP_2019!$AH$3:$AS$294,MATCH(Revisión_Avance_Periodo!$I3323,BD_Seguimiento_OAP_2019!$L$3:$L$294,0),MATCH(Revisión_Avance_Periodo!$M3323,BD_Seguimiento_OAP_2019!$AH$2:$AS$2,0))</f>
        <v>0</v>
      </c>
      <c r="O3323" s="174">
        <f>INDEX(BD_Seguimiento_OAP_2019!$AV$3:$BG$294,MATCH(Revisión_Avance_Periodo!$I3323,BD_Seguimiento_OAP_2019!$L$3:$L$294,0),MATCH(Revisión_Avance_Periodo!$M3323,BD_Seguimiento_OAP_2019!$AV$2:$BG$2,0))</f>
        <v>0</v>
      </c>
      <c r="P3323" s="175">
        <f t="shared" si="645"/>
        <v>0</v>
      </c>
      <c r="Q3323" s="182" t="str">
        <f>VLOOKUP(P3323,Tabla_Indicador_Gestion4[#All],3,TRUE)</f>
        <v>Por Ejecutar</v>
      </c>
      <c r="R3323" s="215">
        <f>SUBTOTAL(9,$N$3314:$N3323)</f>
        <v>1</v>
      </c>
      <c r="S3323" s="231">
        <f>SUBTOTAL(9,$O$3314:$O3323)</f>
        <v>0.3</v>
      </c>
      <c r="T3323" s="231">
        <f>IFERROR(+Revisión_Avance_Periodo!$S3323/Revisión_Avance_Periodo!$R3323,0)</f>
        <v>0.3</v>
      </c>
      <c r="U3323" s="184"/>
      <c r="V3323" s="185"/>
      <c r="W3323" s="183"/>
      <c r="X3323" s="183"/>
      <c r="Y3323" s="183"/>
      <c r="Z3323" s="186"/>
      <c r="AA3323" s="187"/>
    </row>
    <row r="3324" spans="1:27" x14ac:dyDescent="0.25">
      <c r="A3324" s="88">
        <v>279</v>
      </c>
      <c r="B3324" s="91" t="str">
        <f>CONCATENATE(Revisión_Avance_Periodo!$C3324,";",Revisión_Avance_Periodo!$E3324,";",Revisión_Avance_Periodo!$I3324)</f>
        <v>OE1;PR_10;ACT_119</v>
      </c>
      <c r="C3324" s="170" t="s">
        <v>9</v>
      </c>
      <c r="D3324" s="171" t="str">
        <f>VLOOKUP(Revisión_Avance_Periodo!$C3324,Componentes_BD!$F$1:$G$5,2,FALSE)</f>
        <v>Fortalecer la Vigilancia.</v>
      </c>
      <c r="E3324" s="106" t="s">
        <v>12</v>
      </c>
      <c r="F3324" s="89">
        <v>15</v>
      </c>
      <c r="G3324" s="89" t="str">
        <f>VLOOKUP(Revisión_Avance_Periodo!$A3324,BD_Seguimiento_OAP_2019!$A$2:$G$294,7,FALSE)</f>
        <v>PAI</v>
      </c>
      <c r="H3324" s="89" t="str">
        <f>VLOOKUP(Revisión_Avance_Periodo!$A3324,BD_Seguimiento_OAP_2019!$A$2:$J$294,10,FALSE)</f>
        <v>PAI_12 - Promoción efectiva de la participación ciudadana</v>
      </c>
      <c r="I3324" s="89" t="s">
        <v>2075</v>
      </c>
      <c r="J3324" s="89" t="str">
        <f>VLOOKUP(Revisión_Avance_Periodo!$I3324,BD_Seguimiento_OAP_2019!$L:$M,2,FALSE)</f>
        <v>Definir y divulgar el procedimiento que empleará la entidad en cada tipo de espacio de participación ciudadana definido previamente  en el cronograma.</v>
      </c>
      <c r="K3324" s="106" t="s">
        <v>59</v>
      </c>
      <c r="L3324" s="172">
        <v>4.4642857142857152E-4</v>
      </c>
      <c r="M3324" s="173" t="s">
        <v>114</v>
      </c>
      <c r="N3324" s="174">
        <f>INDEX(BD_Seguimiento_OAP_2019!$AH$3:$AS$294,MATCH(Revisión_Avance_Periodo!$I3324,BD_Seguimiento_OAP_2019!$L$3:$L$294,0),MATCH(Revisión_Avance_Periodo!$M3324,BD_Seguimiento_OAP_2019!$AH$2:$AS$2,0))</f>
        <v>0</v>
      </c>
      <c r="O3324" s="174">
        <f>INDEX(BD_Seguimiento_OAP_2019!$AV$3:$BG$294,MATCH(Revisión_Avance_Periodo!$I3324,BD_Seguimiento_OAP_2019!$L$3:$L$294,0),MATCH(Revisión_Avance_Periodo!$M3324,BD_Seguimiento_OAP_2019!$AV$2:$BG$2,0))</f>
        <v>0</v>
      </c>
      <c r="P3324" s="175">
        <f t="shared" si="645"/>
        <v>0</v>
      </c>
      <c r="Q3324" s="173" t="str">
        <f>VLOOKUP(P3324,Tabla_Indicador_Gestion4[#All],3,TRUE)</f>
        <v>Por Ejecutar</v>
      </c>
      <c r="R3324" s="215">
        <f>SUBTOTAL(9,$N$3314:$N3324)</f>
        <v>1</v>
      </c>
      <c r="S3324" s="231">
        <f>SUBTOTAL(9,$O$3314:$O3324)</f>
        <v>0.3</v>
      </c>
      <c r="T3324" s="231">
        <f>IFERROR(+Revisión_Avance_Periodo!$S3324/Revisión_Avance_Periodo!$R3324,0)</f>
        <v>0.3</v>
      </c>
      <c r="U3324" s="184"/>
      <c r="V3324" s="185"/>
      <c r="W3324" s="183"/>
      <c r="X3324" s="183"/>
      <c r="Y3324" s="183"/>
      <c r="Z3324" s="186"/>
      <c r="AA3324" s="187"/>
    </row>
    <row r="3325" spans="1:27" ht="15.75" thickBot="1" x14ac:dyDescent="0.3">
      <c r="A3325" s="94">
        <v>279</v>
      </c>
      <c r="B3325" s="96" t="str">
        <f>CONCATENATE(Revisión_Avance_Periodo!$C3325,";",Revisión_Avance_Periodo!$E3325,";",Revisión_Avance_Periodo!$I3325)</f>
        <v>OE1;PR_10;ACT_119</v>
      </c>
      <c r="C3325" s="180" t="s">
        <v>9</v>
      </c>
      <c r="D3325" s="181" t="str">
        <f>VLOOKUP(Revisión_Avance_Periodo!$C3325,Componentes_BD!$F$1:$G$5,2,FALSE)</f>
        <v>Fortalecer la Vigilancia.</v>
      </c>
      <c r="E3325" s="119" t="s">
        <v>12</v>
      </c>
      <c r="F3325" s="95">
        <v>15</v>
      </c>
      <c r="G3325" s="95" t="str">
        <f>VLOOKUP(Revisión_Avance_Periodo!$A3325,BD_Seguimiento_OAP_2019!$A$2:$G$294,7,FALSE)</f>
        <v>PAI</v>
      </c>
      <c r="H3325" s="95" t="str">
        <f>VLOOKUP(Revisión_Avance_Periodo!$A3325,BD_Seguimiento_OAP_2019!$A$2:$J$294,10,FALSE)</f>
        <v>PAI_12 - Promoción efectiva de la participación ciudadana</v>
      </c>
      <c r="I3325" s="95" t="s">
        <v>2075</v>
      </c>
      <c r="J3325" s="95" t="str">
        <f>VLOOKUP(Revisión_Avance_Periodo!$I3325,BD_Seguimiento_OAP_2019!$L:$M,2,FALSE)</f>
        <v>Definir y divulgar el procedimiento que empleará la entidad en cada tipo de espacio de participación ciudadana definido previamente  en el cronograma.</v>
      </c>
      <c r="K3325" s="119" t="s">
        <v>59</v>
      </c>
      <c r="L3325" s="172">
        <v>4.4642857142857152E-4</v>
      </c>
      <c r="M3325" s="182" t="s">
        <v>115</v>
      </c>
      <c r="N3325" s="174">
        <f>INDEX(BD_Seguimiento_OAP_2019!$AH$3:$AS$294,MATCH(Revisión_Avance_Periodo!$I3325,BD_Seguimiento_OAP_2019!$L$3:$L$294,0),MATCH(Revisión_Avance_Periodo!$M3325,BD_Seguimiento_OAP_2019!$AH$2:$AS$2,0))</f>
        <v>0</v>
      </c>
      <c r="O3325" s="174">
        <f>INDEX(BD_Seguimiento_OAP_2019!$AV$3:$BG$294,MATCH(Revisión_Avance_Periodo!$I3325,BD_Seguimiento_OAP_2019!$L$3:$L$294,0),MATCH(Revisión_Avance_Periodo!$M3325,BD_Seguimiento_OAP_2019!$AV$2:$BG$2,0))</f>
        <v>0</v>
      </c>
      <c r="P3325" s="175">
        <f t="shared" si="645"/>
        <v>0</v>
      </c>
      <c r="Q3325" s="182" t="str">
        <f>VLOOKUP(P3325,Tabla_Indicador_Gestion4[#All],3,TRUE)</f>
        <v>Por Ejecutar</v>
      </c>
      <c r="R3325" s="215">
        <f>SUBTOTAL(9,$N$3314:$N3325)</f>
        <v>1</v>
      </c>
      <c r="S3325" s="231">
        <f>SUBTOTAL(9,$O$3314:$O3325)</f>
        <v>0.3</v>
      </c>
      <c r="T3325" s="231">
        <f>IFERROR(+Revisión_Avance_Periodo!$S3325/Revisión_Avance_Periodo!$R3325,0)</f>
        <v>0.3</v>
      </c>
      <c r="U3325" s="184"/>
      <c r="V3325" s="185"/>
      <c r="W3325" s="183"/>
      <c r="X3325" s="183"/>
      <c r="Y3325" s="183"/>
      <c r="Z3325" s="186"/>
      <c r="AA3325" s="187"/>
    </row>
    <row r="3326" spans="1:27" x14ac:dyDescent="0.25">
      <c r="A3326" s="88">
        <v>280</v>
      </c>
      <c r="B3326" s="91" t="str">
        <f>CONCATENATE(Revisión_Avance_Periodo!$C3326,";",Revisión_Avance_Periodo!$E3326,";",Revisión_Avance_Periodo!$I3326)</f>
        <v>OE1;PR_10;ACT_120</v>
      </c>
      <c r="C3326" s="170" t="s">
        <v>9</v>
      </c>
      <c r="D3326" s="171" t="str">
        <f>VLOOKUP(Revisión_Avance_Periodo!$C3326,Componentes_BD!$F$1:$G$5,2,FALSE)</f>
        <v>Fortalecer la Vigilancia.</v>
      </c>
      <c r="E3326" s="106" t="s">
        <v>12</v>
      </c>
      <c r="F3326" s="89">
        <v>15</v>
      </c>
      <c r="G3326" s="89" t="str">
        <f>VLOOKUP(Revisión_Avance_Periodo!$A3326,BD_Seguimiento_OAP_2019!$A$2:$G$294,7,FALSE)</f>
        <v>PAI</v>
      </c>
      <c r="H3326" s="89" t="str">
        <f>VLOOKUP(Revisión_Avance_Periodo!$A3326,BD_Seguimiento_OAP_2019!$A$2:$J$294,10,FALSE)</f>
        <v>PAI_12 - Promoción efectiva de la participación ciudadana</v>
      </c>
      <c r="I3326" s="89" t="s">
        <v>2080</v>
      </c>
      <c r="J3326" s="89" t="str">
        <f>VLOOKUP(Revisión_Avance_Periodo!$I3326,BD_Seguimiento_OAP_2019!$L:$M,2,FALSE)</f>
        <v>Establecer el formato interno de reporte de las actividades de participación ciudadana que se realizarán en toda la entidad.</v>
      </c>
      <c r="K3326" s="106" t="s">
        <v>59</v>
      </c>
      <c r="L3326" s="172">
        <v>4.4642857142857152E-4</v>
      </c>
      <c r="M3326" s="173" t="s">
        <v>104</v>
      </c>
      <c r="N3326" s="174">
        <f>INDEX(BD_Seguimiento_OAP_2019!$AH$3:$AS$294,MATCH(Revisión_Avance_Periodo!$I3326,BD_Seguimiento_OAP_2019!$L$3:$L$294,0),MATCH(Revisión_Avance_Periodo!$M3326,BD_Seguimiento_OAP_2019!$AH$2:$AS$2,0))</f>
        <v>0</v>
      </c>
      <c r="O3326" s="174">
        <f>INDEX(BD_Seguimiento_OAP_2019!$AV$3:$BG$294,MATCH(Revisión_Avance_Periodo!$I3326,BD_Seguimiento_OAP_2019!$L$3:$L$294,0),MATCH(Revisión_Avance_Periodo!$M3326,BD_Seguimiento_OAP_2019!$AV$2:$BG$2,0))</f>
        <v>0</v>
      </c>
      <c r="P3326" s="175">
        <f t="shared" si="645"/>
        <v>0</v>
      </c>
      <c r="Q3326" s="173" t="str">
        <f>VLOOKUP(P3326,Tabla_Indicador_Gestion4[#All],3,TRUE)</f>
        <v>Por Ejecutar</v>
      </c>
      <c r="R3326" s="213">
        <f>SUBTOTAL(9,$N$3326:$N3326)</f>
        <v>0</v>
      </c>
      <c r="S3326" s="234">
        <f>SUBTOTAL(9,$O$3326:$O3326)</f>
        <v>0</v>
      </c>
      <c r="T3326" s="234">
        <f>IFERROR(+Revisión_Avance_Periodo!$S3326/Revisión_Avance_Periodo!$R3326,0)</f>
        <v>0</v>
      </c>
      <c r="U3326" s="177">
        <f>SUBTOTAL(9,N3326:N3337)</f>
        <v>1</v>
      </c>
      <c r="V3326" s="176">
        <f>SUBTOTAL(9,O3326:O3337)</f>
        <v>0.6</v>
      </c>
      <c r="W3326" s="176">
        <f t="shared" ref="W3326" si="646">+V3326/U3326</f>
        <v>0.6</v>
      </c>
      <c r="X3326" s="176"/>
      <c r="Y3326" s="176">
        <f>100%-Revisión_Avance_Periodo!$W3326</f>
        <v>0.4</v>
      </c>
      <c r="Z3326" s="178" t="str">
        <f>VLOOKUP(W3326,Tabla_Indicador_Gestion4[],3,TRUE)</f>
        <v>En Tramite</v>
      </c>
      <c r="AA3326" s="179">
        <f>Revisión_Avance_Periodo!$W3326*Revisión_Avance_Periodo!$L3326</f>
        <v>2.6785714285714292E-4</v>
      </c>
    </row>
    <row r="3327" spans="1:27" x14ac:dyDescent="0.25">
      <c r="A3327" s="94">
        <v>280</v>
      </c>
      <c r="B3327" s="96" t="str">
        <f>CONCATENATE(Revisión_Avance_Periodo!$C3327,";",Revisión_Avance_Periodo!$E3327,";",Revisión_Avance_Periodo!$I3327)</f>
        <v>OE1;PR_10;ACT_120</v>
      </c>
      <c r="C3327" s="180" t="s">
        <v>9</v>
      </c>
      <c r="D3327" s="181" t="str">
        <f>VLOOKUP(Revisión_Avance_Periodo!$C3327,Componentes_BD!$F$1:$G$5,2,FALSE)</f>
        <v>Fortalecer la Vigilancia.</v>
      </c>
      <c r="E3327" s="119" t="s">
        <v>12</v>
      </c>
      <c r="F3327" s="95">
        <v>15</v>
      </c>
      <c r="G3327" s="95" t="str">
        <f>VLOOKUP(Revisión_Avance_Periodo!$A3327,BD_Seguimiento_OAP_2019!$A$2:$G$294,7,FALSE)</f>
        <v>PAI</v>
      </c>
      <c r="H3327" s="95" t="str">
        <f>VLOOKUP(Revisión_Avance_Periodo!$A3327,BD_Seguimiento_OAP_2019!$A$2:$J$294,10,FALSE)</f>
        <v>PAI_12 - Promoción efectiva de la participación ciudadana</v>
      </c>
      <c r="I3327" s="95" t="s">
        <v>2080</v>
      </c>
      <c r="J3327" s="95" t="str">
        <f>VLOOKUP(Revisión_Avance_Periodo!$I3327,BD_Seguimiento_OAP_2019!$L:$M,2,FALSE)</f>
        <v>Establecer el formato interno de reporte de las actividades de participación ciudadana que se realizarán en toda la entidad.</v>
      </c>
      <c r="K3327" s="119" t="s">
        <v>59</v>
      </c>
      <c r="L3327" s="172">
        <v>4.4642857142857152E-4</v>
      </c>
      <c r="M3327" s="182" t="s">
        <v>105</v>
      </c>
      <c r="N3327" s="174">
        <f>INDEX(BD_Seguimiento_OAP_2019!$AH$3:$AS$294,MATCH(Revisión_Avance_Periodo!$I3327,BD_Seguimiento_OAP_2019!$L$3:$L$294,0),MATCH(Revisión_Avance_Periodo!$M3327,BD_Seguimiento_OAP_2019!$AH$2:$AS$2,0))</f>
        <v>0</v>
      </c>
      <c r="O3327" s="174">
        <f>INDEX(BD_Seguimiento_OAP_2019!$AV$3:$BG$294,MATCH(Revisión_Avance_Periodo!$I3327,BD_Seguimiento_OAP_2019!$L$3:$L$294,0),MATCH(Revisión_Avance_Periodo!$M3327,BD_Seguimiento_OAP_2019!$AV$2:$BG$2,0))</f>
        <v>0</v>
      </c>
      <c r="P3327" s="175">
        <f t="shared" si="645"/>
        <v>0</v>
      </c>
      <c r="Q3327" s="182" t="str">
        <f>VLOOKUP(P3327,Tabla_Indicador_Gestion4[#All],3,TRUE)</f>
        <v>Por Ejecutar</v>
      </c>
      <c r="R3327" s="215">
        <f>SUBTOTAL(9,$N$3326:$N3327)</f>
        <v>0</v>
      </c>
      <c r="S3327" s="231">
        <f>SUBTOTAL(9,$O$3326:$O3327)</f>
        <v>0</v>
      </c>
      <c r="T3327" s="231">
        <f>IFERROR(+Revisión_Avance_Periodo!$S3327/Revisión_Avance_Periodo!$R3327,0)</f>
        <v>0</v>
      </c>
      <c r="U3327" s="184"/>
      <c r="V3327" s="185"/>
      <c r="W3327" s="183"/>
      <c r="X3327" s="183"/>
      <c r="Y3327" s="183"/>
      <c r="Z3327" s="186"/>
      <c r="AA3327" s="187"/>
    </row>
    <row r="3328" spans="1:27" x14ac:dyDescent="0.25">
      <c r="A3328" s="88">
        <v>280</v>
      </c>
      <c r="B3328" s="91" t="str">
        <f>CONCATENATE(Revisión_Avance_Periodo!$C3328,";",Revisión_Avance_Periodo!$E3328,";",Revisión_Avance_Periodo!$I3328)</f>
        <v>OE1;PR_10;ACT_120</v>
      </c>
      <c r="C3328" s="170" t="s">
        <v>9</v>
      </c>
      <c r="D3328" s="171" t="str">
        <f>VLOOKUP(Revisión_Avance_Periodo!$C3328,Componentes_BD!$F$1:$G$5,2,FALSE)</f>
        <v>Fortalecer la Vigilancia.</v>
      </c>
      <c r="E3328" s="106" t="s">
        <v>12</v>
      </c>
      <c r="F3328" s="89">
        <v>15</v>
      </c>
      <c r="G3328" s="89" t="str">
        <f>VLOOKUP(Revisión_Avance_Periodo!$A3328,BD_Seguimiento_OAP_2019!$A$2:$G$294,7,FALSE)</f>
        <v>PAI</v>
      </c>
      <c r="H3328" s="89" t="str">
        <f>VLOOKUP(Revisión_Avance_Periodo!$A3328,BD_Seguimiento_OAP_2019!$A$2:$J$294,10,FALSE)</f>
        <v>PAI_12 - Promoción efectiva de la participación ciudadana</v>
      </c>
      <c r="I3328" s="89" t="s">
        <v>2080</v>
      </c>
      <c r="J3328" s="89" t="str">
        <f>VLOOKUP(Revisión_Avance_Periodo!$I3328,BD_Seguimiento_OAP_2019!$L:$M,2,FALSE)</f>
        <v>Establecer el formato interno de reporte de las actividades de participación ciudadana que se realizarán en toda la entidad.</v>
      </c>
      <c r="K3328" s="106" t="s">
        <v>59</v>
      </c>
      <c r="L3328" s="172">
        <v>4.4642857142857152E-4</v>
      </c>
      <c r="M3328" s="173" t="s">
        <v>106</v>
      </c>
      <c r="N3328" s="174">
        <f>INDEX(BD_Seguimiento_OAP_2019!$AH$3:$AS$294,MATCH(Revisión_Avance_Periodo!$I3328,BD_Seguimiento_OAP_2019!$L$3:$L$294,0),MATCH(Revisión_Avance_Periodo!$M3328,BD_Seguimiento_OAP_2019!$AH$2:$AS$2,0))</f>
        <v>0</v>
      </c>
      <c r="O3328" s="174">
        <f>INDEX(BD_Seguimiento_OAP_2019!$AV$3:$BG$294,MATCH(Revisión_Avance_Periodo!$I3328,BD_Seguimiento_OAP_2019!$L$3:$L$294,0),MATCH(Revisión_Avance_Periodo!$M3328,BD_Seguimiento_OAP_2019!$AV$2:$BG$2,0))</f>
        <v>0</v>
      </c>
      <c r="P3328" s="175">
        <f t="shared" si="645"/>
        <v>0</v>
      </c>
      <c r="Q3328" s="173" t="str">
        <f>VLOOKUP(P3328,Tabla_Indicador_Gestion4[#All],3,TRUE)</f>
        <v>Por Ejecutar</v>
      </c>
      <c r="R3328" s="215">
        <f>SUBTOTAL(9,$N$3326:$N3328)</f>
        <v>0</v>
      </c>
      <c r="S3328" s="231">
        <f>SUBTOTAL(9,$O$3326:$O3328)</f>
        <v>0</v>
      </c>
      <c r="T3328" s="231">
        <f>IFERROR(+Revisión_Avance_Periodo!$S3328/Revisión_Avance_Periodo!$R3328,0)</f>
        <v>0</v>
      </c>
      <c r="U3328" s="184"/>
      <c r="V3328" s="185"/>
      <c r="W3328" s="183"/>
      <c r="X3328" s="183"/>
      <c r="Y3328" s="183"/>
      <c r="Z3328" s="186"/>
      <c r="AA3328" s="187"/>
    </row>
    <row r="3329" spans="1:27" x14ac:dyDescent="0.25">
      <c r="A3329" s="94">
        <v>280</v>
      </c>
      <c r="B3329" s="96" t="str">
        <f>CONCATENATE(Revisión_Avance_Periodo!$C3329,";",Revisión_Avance_Periodo!$E3329,";",Revisión_Avance_Periodo!$I3329)</f>
        <v>OE1;PR_10;ACT_120</v>
      </c>
      <c r="C3329" s="180" t="s">
        <v>9</v>
      </c>
      <c r="D3329" s="181" t="str">
        <f>VLOOKUP(Revisión_Avance_Periodo!$C3329,Componentes_BD!$F$1:$G$5,2,FALSE)</f>
        <v>Fortalecer la Vigilancia.</v>
      </c>
      <c r="E3329" s="119" t="s">
        <v>12</v>
      </c>
      <c r="F3329" s="95">
        <v>15</v>
      </c>
      <c r="G3329" s="95" t="str">
        <f>VLOOKUP(Revisión_Avance_Periodo!$A3329,BD_Seguimiento_OAP_2019!$A$2:$G$294,7,FALSE)</f>
        <v>PAI</v>
      </c>
      <c r="H3329" s="95" t="str">
        <f>VLOOKUP(Revisión_Avance_Periodo!$A3329,BD_Seguimiento_OAP_2019!$A$2:$J$294,10,FALSE)</f>
        <v>PAI_12 - Promoción efectiva de la participación ciudadana</v>
      </c>
      <c r="I3329" s="95" t="s">
        <v>2080</v>
      </c>
      <c r="J3329" s="95" t="str">
        <f>VLOOKUP(Revisión_Avance_Periodo!$I3329,BD_Seguimiento_OAP_2019!$L:$M,2,FALSE)</f>
        <v>Establecer el formato interno de reporte de las actividades de participación ciudadana que se realizarán en toda la entidad.</v>
      </c>
      <c r="K3329" s="119" t="s">
        <v>59</v>
      </c>
      <c r="L3329" s="172">
        <v>4.4642857142857152E-4</v>
      </c>
      <c r="M3329" s="182" t="s">
        <v>107</v>
      </c>
      <c r="N3329" s="174">
        <f>INDEX(BD_Seguimiento_OAP_2019!$AH$3:$AS$294,MATCH(Revisión_Avance_Periodo!$I3329,BD_Seguimiento_OAP_2019!$L$3:$L$294,0),MATCH(Revisión_Avance_Periodo!$M3329,BD_Seguimiento_OAP_2019!$AH$2:$AS$2,0))</f>
        <v>0.3</v>
      </c>
      <c r="O3329" s="174">
        <f>INDEX(BD_Seguimiento_OAP_2019!$AV$3:$BG$294,MATCH(Revisión_Avance_Periodo!$I3329,BD_Seguimiento_OAP_2019!$L$3:$L$294,0),MATCH(Revisión_Avance_Periodo!$M3329,BD_Seguimiento_OAP_2019!$AV$2:$BG$2,0))</f>
        <v>0.3</v>
      </c>
      <c r="P3329" s="188">
        <f t="shared" si="636"/>
        <v>1</v>
      </c>
      <c r="Q3329" s="182" t="str">
        <f>VLOOKUP(P3329,Tabla_Indicador_Gestion4[#All],3,TRUE)</f>
        <v>Culminada</v>
      </c>
      <c r="R3329" s="215">
        <f>SUBTOTAL(9,$N$3326:$N3329)</f>
        <v>0.3</v>
      </c>
      <c r="S3329" s="231">
        <f>SUBTOTAL(9,$O$3326:$O3329)</f>
        <v>0.3</v>
      </c>
      <c r="T3329" s="231">
        <f>IFERROR(+Revisión_Avance_Periodo!$S3329/Revisión_Avance_Periodo!$R3329,0)</f>
        <v>1</v>
      </c>
      <c r="U3329" s="184"/>
      <c r="V3329" s="185"/>
      <c r="W3329" s="183"/>
      <c r="X3329" s="183"/>
      <c r="Y3329" s="183"/>
      <c r="Z3329" s="186"/>
      <c r="AA3329" s="187"/>
    </row>
    <row r="3330" spans="1:27" x14ac:dyDescent="0.25">
      <c r="A3330" s="88">
        <v>280</v>
      </c>
      <c r="B3330" s="91" t="str">
        <f>CONCATENATE(Revisión_Avance_Periodo!$C3330,";",Revisión_Avance_Periodo!$E3330,";",Revisión_Avance_Periodo!$I3330)</f>
        <v>OE1;PR_10;ACT_120</v>
      </c>
      <c r="C3330" s="170" t="s">
        <v>9</v>
      </c>
      <c r="D3330" s="171" t="str">
        <f>VLOOKUP(Revisión_Avance_Periodo!$C3330,Componentes_BD!$F$1:$G$5,2,FALSE)</f>
        <v>Fortalecer la Vigilancia.</v>
      </c>
      <c r="E3330" s="106" t="s">
        <v>12</v>
      </c>
      <c r="F3330" s="89">
        <v>15</v>
      </c>
      <c r="G3330" s="89" t="str">
        <f>VLOOKUP(Revisión_Avance_Periodo!$A3330,BD_Seguimiento_OAP_2019!$A$2:$G$294,7,FALSE)</f>
        <v>PAI</v>
      </c>
      <c r="H3330" s="89" t="str">
        <f>VLOOKUP(Revisión_Avance_Periodo!$A3330,BD_Seguimiento_OAP_2019!$A$2:$J$294,10,FALSE)</f>
        <v>PAI_12 - Promoción efectiva de la participación ciudadana</v>
      </c>
      <c r="I3330" s="89" t="s">
        <v>2080</v>
      </c>
      <c r="J3330" s="89" t="str">
        <f>VLOOKUP(Revisión_Avance_Periodo!$I3330,BD_Seguimiento_OAP_2019!$L:$M,2,FALSE)</f>
        <v>Establecer el formato interno de reporte de las actividades de participación ciudadana que se realizarán en toda la entidad.</v>
      </c>
      <c r="K3330" s="106" t="s">
        <v>59</v>
      </c>
      <c r="L3330" s="172">
        <v>4.4642857142857152E-4</v>
      </c>
      <c r="M3330" s="173" t="s">
        <v>108</v>
      </c>
      <c r="N3330" s="174">
        <f>INDEX(BD_Seguimiento_OAP_2019!$AH$3:$AS$294,MATCH(Revisión_Avance_Periodo!$I3330,BD_Seguimiento_OAP_2019!$L$3:$L$294,0),MATCH(Revisión_Avance_Periodo!$M3330,BD_Seguimiento_OAP_2019!$AH$2:$AS$2,0))</f>
        <v>0.3</v>
      </c>
      <c r="O3330" s="174">
        <f>INDEX(BD_Seguimiento_OAP_2019!$AV$3:$BG$294,MATCH(Revisión_Avance_Periodo!$I3330,BD_Seguimiento_OAP_2019!$L$3:$L$294,0),MATCH(Revisión_Avance_Periodo!$M3330,BD_Seguimiento_OAP_2019!$AV$2:$BG$2,0))</f>
        <v>0.3</v>
      </c>
      <c r="P3330" s="189">
        <f t="shared" si="636"/>
        <v>1</v>
      </c>
      <c r="Q3330" s="173" t="str">
        <f>VLOOKUP(P3330,Tabla_Indicador_Gestion4[#All],3,TRUE)</f>
        <v>Culminada</v>
      </c>
      <c r="R3330" s="215">
        <f>SUBTOTAL(9,$N$3326:$N3330)</f>
        <v>0.6</v>
      </c>
      <c r="S3330" s="231">
        <f>SUBTOTAL(9,$O$3326:$O3330)</f>
        <v>0.6</v>
      </c>
      <c r="T3330" s="231">
        <f>IFERROR(+Revisión_Avance_Periodo!$S3330/Revisión_Avance_Periodo!$R3330,0)</f>
        <v>1</v>
      </c>
      <c r="U3330" s="184"/>
      <c r="V3330" s="185"/>
      <c r="W3330" s="183"/>
      <c r="X3330" s="183"/>
      <c r="Y3330" s="183"/>
      <c r="Z3330" s="186"/>
      <c r="AA3330" s="187"/>
    </row>
    <row r="3331" spans="1:27" x14ac:dyDescent="0.25">
      <c r="A3331" s="94">
        <v>280</v>
      </c>
      <c r="B3331" s="96" t="str">
        <f>CONCATENATE(Revisión_Avance_Periodo!$C3331,";",Revisión_Avance_Periodo!$E3331,";",Revisión_Avance_Periodo!$I3331)</f>
        <v>OE1;PR_10;ACT_120</v>
      </c>
      <c r="C3331" s="180" t="s">
        <v>9</v>
      </c>
      <c r="D3331" s="181" t="str">
        <f>VLOOKUP(Revisión_Avance_Periodo!$C3331,Componentes_BD!$F$1:$G$5,2,FALSE)</f>
        <v>Fortalecer la Vigilancia.</v>
      </c>
      <c r="E3331" s="119" t="s">
        <v>12</v>
      </c>
      <c r="F3331" s="95">
        <v>15</v>
      </c>
      <c r="G3331" s="95" t="str">
        <f>VLOOKUP(Revisión_Avance_Periodo!$A3331,BD_Seguimiento_OAP_2019!$A$2:$G$294,7,FALSE)</f>
        <v>PAI</v>
      </c>
      <c r="H3331" s="95" t="str">
        <f>VLOOKUP(Revisión_Avance_Periodo!$A3331,BD_Seguimiento_OAP_2019!$A$2:$J$294,10,FALSE)</f>
        <v>PAI_12 - Promoción efectiva de la participación ciudadana</v>
      </c>
      <c r="I3331" s="95" t="s">
        <v>2080</v>
      </c>
      <c r="J3331" s="95" t="str">
        <f>VLOOKUP(Revisión_Avance_Periodo!$I3331,BD_Seguimiento_OAP_2019!$L:$M,2,FALSE)</f>
        <v>Establecer el formato interno de reporte de las actividades de participación ciudadana que se realizarán en toda la entidad.</v>
      </c>
      <c r="K3331" s="119" t="s">
        <v>59</v>
      </c>
      <c r="L3331" s="172">
        <v>4.4642857142857152E-4</v>
      </c>
      <c r="M3331" s="182" t="s">
        <v>109</v>
      </c>
      <c r="N3331" s="174">
        <f>INDEX(BD_Seguimiento_OAP_2019!$AH$3:$AS$294,MATCH(Revisión_Avance_Periodo!$I3331,BD_Seguimiento_OAP_2019!$L$3:$L$294,0),MATCH(Revisión_Avance_Periodo!$M3331,BD_Seguimiento_OAP_2019!$AH$2:$AS$2,0))</f>
        <v>0.4</v>
      </c>
      <c r="O3331" s="174">
        <f>INDEX(BD_Seguimiento_OAP_2019!$AV$3:$BG$294,MATCH(Revisión_Avance_Periodo!$I3331,BD_Seguimiento_OAP_2019!$L$3:$L$294,0),MATCH(Revisión_Avance_Periodo!$M3331,BD_Seguimiento_OAP_2019!$AV$2:$BG$2,0))</f>
        <v>0</v>
      </c>
      <c r="P3331" s="188">
        <f t="shared" ref="P3331:P3391" si="647">O3331/N3331</f>
        <v>0</v>
      </c>
      <c r="Q3331" s="182" t="str">
        <f>VLOOKUP(P3331,Tabla_Indicador_Gestion4[#All],3,TRUE)</f>
        <v>Por Ejecutar</v>
      </c>
      <c r="R3331" s="215">
        <f>SUBTOTAL(9,$N$3326:$N3331)</f>
        <v>1</v>
      </c>
      <c r="S3331" s="231">
        <f>SUBTOTAL(9,$O$3326:$O3331)</f>
        <v>0.6</v>
      </c>
      <c r="T3331" s="231">
        <f>IFERROR(+Revisión_Avance_Periodo!$S3331/Revisión_Avance_Periodo!$R3331,0)</f>
        <v>0.6</v>
      </c>
      <c r="U3331" s="184"/>
      <c r="V3331" s="185"/>
      <c r="W3331" s="183"/>
      <c r="X3331" s="183"/>
      <c r="Y3331" s="183"/>
      <c r="Z3331" s="186"/>
      <c r="AA3331" s="187"/>
    </row>
    <row r="3332" spans="1:27" x14ac:dyDescent="0.25">
      <c r="A3332" s="88">
        <v>280</v>
      </c>
      <c r="B3332" s="91" t="str">
        <f>CONCATENATE(Revisión_Avance_Periodo!$C3332,";",Revisión_Avance_Periodo!$E3332,";",Revisión_Avance_Periodo!$I3332)</f>
        <v>OE1;PR_10;ACT_120</v>
      </c>
      <c r="C3332" s="170" t="s">
        <v>9</v>
      </c>
      <c r="D3332" s="171" t="str">
        <f>VLOOKUP(Revisión_Avance_Periodo!$C3332,Componentes_BD!$F$1:$G$5,2,FALSE)</f>
        <v>Fortalecer la Vigilancia.</v>
      </c>
      <c r="E3332" s="106" t="s">
        <v>12</v>
      </c>
      <c r="F3332" s="89">
        <v>15</v>
      </c>
      <c r="G3332" s="89" t="str">
        <f>VLOOKUP(Revisión_Avance_Periodo!$A3332,BD_Seguimiento_OAP_2019!$A$2:$G$294,7,FALSE)</f>
        <v>PAI</v>
      </c>
      <c r="H3332" s="89" t="str">
        <f>VLOOKUP(Revisión_Avance_Periodo!$A3332,BD_Seguimiento_OAP_2019!$A$2:$J$294,10,FALSE)</f>
        <v>PAI_12 - Promoción efectiva de la participación ciudadana</v>
      </c>
      <c r="I3332" s="89" t="s">
        <v>2080</v>
      </c>
      <c r="J3332" s="89" t="str">
        <f>VLOOKUP(Revisión_Avance_Periodo!$I3332,BD_Seguimiento_OAP_2019!$L:$M,2,FALSE)</f>
        <v>Establecer el formato interno de reporte de las actividades de participación ciudadana que se realizarán en toda la entidad.</v>
      </c>
      <c r="K3332" s="106" t="s">
        <v>59</v>
      </c>
      <c r="L3332" s="172">
        <v>4.4642857142857152E-4</v>
      </c>
      <c r="M3332" s="173" t="s">
        <v>110</v>
      </c>
      <c r="N3332" s="174">
        <f>INDEX(BD_Seguimiento_OAP_2019!$AH$3:$AS$294,MATCH(Revisión_Avance_Periodo!$I3332,BD_Seguimiento_OAP_2019!$L$3:$L$294,0),MATCH(Revisión_Avance_Periodo!$M3332,BD_Seguimiento_OAP_2019!$AH$2:$AS$2,0))</f>
        <v>0</v>
      </c>
      <c r="O3332" s="174">
        <f>INDEX(BD_Seguimiento_OAP_2019!$AV$3:$BG$294,MATCH(Revisión_Avance_Periodo!$I3332,BD_Seguimiento_OAP_2019!$L$3:$L$294,0),MATCH(Revisión_Avance_Periodo!$M3332,BD_Seguimiento_OAP_2019!$AV$2:$BG$2,0))</f>
        <v>0</v>
      </c>
      <c r="P3332" s="175">
        <f t="shared" ref="P3332:P3340" si="648">IFERROR((O3332/N3332),0)</f>
        <v>0</v>
      </c>
      <c r="Q3332" s="173" t="str">
        <f>VLOOKUP(P3332,Tabla_Indicador_Gestion4[#All],3,TRUE)</f>
        <v>Por Ejecutar</v>
      </c>
      <c r="R3332" s="215">
        <f>SUBTOTAL(9,$N$3326:$N3332)</f>
        <v>1</v>
      </c>
      <c r="S3332" s="231">
        <f>SUBTOTAL(9,$O$3326:$O3332)</f>
        <v>0.6</v>
      </c>
      <c r="T3332" s="231">
        <f>IFERROR(+Revisión_Avance_Periodo!$S3332/Revisión_Avance_Periodo!$R3332,0)</f>
        <v>0.6</v>
      </c>
      <c r="U3332" s="184"/>
      <c r="V3332" s="185"/>
      <c r="W3332" s="183"/>
      <c r="X3332" s="183"/>
      <c r="Y3332" s="183"/>
      <c r="Z3332" s="186"/>
      <c r="AA3332" s="187"/>
    </row>
    <row r="3333" spans="1:27" x14ac:dyDescent="0.25">
      <c r="A3333" s="94">
        <v>280</v>
      </c>
      <c r="B3333" s="96" t="str">
        <f>CONCATENATE(Revisión_Avance_Periodo!$C3333,";",Revisión_Avance_Periodo!$E3333,";",Revisión_Avance_Periodo!$I3333)</f>
        <v>OE1;PR_10;ACT_120</v>
      </c>
      <c r="C3333" s="180" t="s">
        <v>9</v>
      </c>
      <c r="D3333" s="181" t="str">
        <f>VLOOKUP(Revisión_Avance_Periodo!$C3333,Componentes_BD!$F$1:$G$5,2,FALSE)</f>
        <v>Fortalecer la Vigilancia.</v>
      </c>
      <c r="E3333" s="119" t="s">
        <v>12</v>
      </c>
      <c r="F3333" s="95">
        <v>15</v>
      </c>
      <c r="G3333" s="95" t="str">
        <f>VLOOKUP(Revisión_Avance_Periodo!$A3333,BD_Seguimiento_OAP_2019!$A$2:$G$294,7,FALSE)</f>
        <v>PAI</v>
      </c>
      <c r="H3333" s="95" t="str">
        <f>VLOOKUP(Revisión_Avance_Periodo!$A3333,BD_Seguimiento_OAP_2019!$A$2:$J$294,10,FALSE)</f>
        <v>PAI_12 - Promoción efectiva de la participación ciudadana</v>
      </c>
      <c r="I3333" s="95" t="s">
        <v>2080</v>
      </c>
      <c r="J3333" s="95" t="str">
        <f>VLOOKUP(Revisión_Avance_Periodo!$I3333,BD_Seguimiento_OAP_2019!$L:$M,2,FALSE)</f>
        <v>Establecer el formato interno de reporte de las actividades de participación ciudadana que se realizarán en toda la entidad.</v>
      </c>
      <c r="K3333" s="119" t="s">
        <v>59</v>
      </c>
      <c r="L3333" s="172">
        <v>4.4642857142857152E-4</v>
      </c>
      <c r="M3333" s="182" t="s">
        <v>111</v>
      </c>
      <c r="N3333" s="174">
        <f>INDEX(BD_Seguimiento_OAP_2019!$AH$3:$AS$294,MATCH(Revisión_Avance_Periodo!$I3333,BD_Seguimiento_OAP_2019!$L$3:$L$294,0),MATCH(Revisión_Avance_Periodo!$M3333,BD_Seguimiento_OAP_2019!$AH$2:$AS$2,0))</f>
        <v>0</v>
      </c>
      <c r="O3333" s="174">
        <f>INDEX(BD_Seguimiento_OAP_2019!$AV$3:$BG$294,MATCH(Revisión_Avance_Periodo!$I3333,BD_Seguimiento_OAP_2019!$L$3:$L$294,0),MATCH(Revisión_Avance_Periodo!$M3333,BD_Seguimiento_OAP_2019!$AV$2:$BG$2,0))</f>
        <v>0</v>
      </c>
      <c r="P3333" s="175">
        <f t="shared" si="648"/>
        <v>0</v>
      </c>
      <c r="Q3333" s="182" t="str">
        <f>VLOOKUP(P3333,Tabla_Indicador_Gestion4[#All],3,TRUE)</f>
        <v>Por Ejecutar</v>
      </c>
      <c r="R3333" s="215">
        <f>SUBTOTAL(9,$N$3326:$N3333)</f>
        <v>1</v>
      </c>
      <c r="S3333" s="231">
        <f>SUBTOTAL(9,$O$3326:$O3333)</f>
        <v>0.6</v>
      </c>
      <c r="T3333" s="231">
        <f>IFERROR(+Revisión_Avance_Periodo!$S3333/Revisión_Avance_Periodo!$R3333,0)</f>
        <v>0.6</v>
      </c>
      <c r="U3333" s="184"/>
      <c r="V3333" s="185"/>
      <c r="W3333" s="183"/>
      <c r="X3333" s="183"/>
      <c r="Y3333" s="183"/>
      <c r="Z3333" s="186"/>
      <c r="AA3333" s="187"/>
    </row>
    <row r="3334" spans="1:27" x14ac:dyDescent="0.25">
      <c r="A3334" s="88">
        <v>280</v>
      </c>
      <c r="B3334" s="91" t="str">
        <f>CONCATENATE(Revisión_Avance_Periodo!$C3334,";",Revisión_Avance_Periodo!$E3334,";",Revisión_Avance_Periodo!$I3334)</f>
        <v>OE1;PR_10;ACT_120</v>
      </c>
      <c r="C3334" s="170" t="s">
        <v>9</v>
      </c>
      <c r="D3334" s="171" t="str">
        <f>VLOOKUP(Revisión_Avance_Periodo!$C3334,Componentes_BD!$F$1:$G$5,2,FALSE)</f>
        <v>Fortalecer la Vigilancia.</v>
      </c>
      <c r="E3334" s="106" t="s">
        <v>12</v>
      </c>
      <c r="F3334" s="89">
        <v>15</v>
      </c>
      <c r="G3334" s="89" t="str">
        <f>VLOOKUP(Revisión_Avance_Periodo!$A3334,BD_Seguimiento_OAP_2019!$A$2:$G$294,7,FALSE)</f>
        <v>PAI</v>
      </c>
      <c r="H3334" s="89" t="str">
        <f>VLOOKUP(Revisión_Avance_Periodo!$A3334,BD_Seguimiento_OAP_2019!$A$2:$J$294,10,FALSE)</f>
        <v>PAI_12 - Promoción efectiva de la participación ciudadana</v>
      </c>
      <c r="I3334" s="89" t="s">
        <v>2080</v>
      </c>
      <c r="J3334" s="89" t="str">
        <f>VLOOKUP(Revisión_Avance_Periodo!$I3334,BD_Seguimiento_OAP_2019!$L:$M,2,FALSE)</f>
        <v>Establecer el formato interno de reporte de las actividades de participación ciudadana que se realizarán en toda la entidad.</v>
      </c>
      <c r="K3334" s="106" t="s">
        <v>59</v>
      </c>
      <c r="L3334" s="172">
        <v>4.4642857142857152E-4</v>
      </c>
      <c r="M3334" s="173" t="s">
        <v>112</v>
      </c>
      <c r="N3334" s="174">
        <f>INDEX(BD_Seguimiento_OAP_2019!$AH$3:$AS$294,MATCH(Revisión_Avance_Periodo!$I3334,BD_Seguimiento_OAP_2019!$L$3:$L$294,0),MATCH(Revisión_Avance_Periodo!$M3334,BD_Seguimiento_OAP_2019!$AH$2:$AS$2,0))</f>
        <v>0</v>
      </c>
      <c r="O3334" s="174">
        <f>INDEX(BD_Seguimiento_OAP_2019!$AV$3:$BG$294,MATCH(Revisión_Avance_Periodo!$I3334,BD_Seguimiento_OAP_2019!$L$3:$L$294,0),MATCH(Revisión_Avance_Periodo!$M3334,BD_Seguimiento_OAP_2019!$AV$2:$BG$2,0))</f>
        <v>0</v>
      </c>
      <c r="P3334" s="175">
        <f t="shared" si="648"/>
        <v>0</v>
      </c>
      <c r="Q3334" s="173" t="str">
        <f>VLOOKUP(P3334,Tabla_Indicador_Gestion4[#All],3,TRUE)</f>
        <v>Por Ejecutar</v>
      </c>
      <c r="R3334" s="215">
        <f>SUBTOTAL(9,$N$3326:$N3334)</f>
        <v>1</v>
      </c>
      <c r="S3334" s="231">
        <f>SUBTOTAL(9,$O$3326:$O3334)</f>
        <v>0.6</v>
      </c>
      <c r="T3334" s="231">
        <f>IFERROR(+Revisión_Avance_Periodo!$S3334/Revisión_Avance_Periodo!$R3334,0)</f>
        <v>0.6</v>
      </c>
      <c r="U3334" s="184"/>
      <c r="V3334" s="185"/>
      <c r="W3334" s="183"/>
      <c r="X3334" s="183"/>
      <c r="Y3334" s="183"/>
      <c r="Z3334" s="186"/>
      <c r="AA3334" s="187"/>
    </row>
    <row r="3335" spans="1:27" x14ac:dyDescent="0.25">
      <c r="A3335" s="94">
        <v>280</v>
      </c>
      <c r="B3335" s="96" t="str">
        <f>CONCATENATE(Revisión_Avance_Periodo!$C3335,";",Revisión_Avance_Periodo!$E3335,";",Revisión_Avance_Periodo!$I3335)</f>
        <v>OE1;PR_10;ACT_120</v>
      </c>
      <c r="C3335" s="180" t="s">
        <v>9</v>
      </c>
      <c r="D3335" s="181" t="str">
        <f>VLOOKUP(Revisión_Avance_Periodo!$C3335,Componentes_BD!$F$1:$G$5,2,FALSE)</f>
        <v>Fortalecer la Vigilancia.</v>
      </c>
      <c r="E3335" s="119" t="s">
        <v>12</v>
      </c>
      <c r="F3335" s="95">
        <v>15</v>
      </c>
      <c r="G3335" s="95" t="str">
        <f>VLOOKUP(Revisión_Avance_Periodo!$A3335,BD_Seguimiento_OAP_2019!$A$2:$G$294,7,FALSE)</f>
        <v>PAI</v>
      </c>
      <c r="H3335" s="95" t="str">
        <f>VLOOKUP(Revisión_Avance_Periodo!$A3335,BD_Seguimiento_OAP_2019!$A$2:$J$294,10,FALSE)</f>
        <v>PAI_12 - Promoción efectiva de la participación ciudadana</v>
      </c>
      <c r="I3335" s="95" t="s">
        <v>2080</v>
      </c>
      <c r="J3335" s="95" t="str">
        <f>VLOOKUP(Revisión_Avance_Periodo!$I3335,BD_Seguimiento_OAP_2019!$L:$M,2,FALSE)</f>
        <v>Establecer el formato interno de reporte de las actividades de participación ciudadana que se realizarán en toda la entidad.</v>
      </c>
      <c r="K3335" s="119" t="s">
        <v>59</v>
      </c>
      <c r="L3335" s="172">
        <v>4.4642857142857152E-4</v>
      </c>
      <c r="M3335" s="182" t="s">
        <v>113</v>
      </c>
      <c r="N3335" s="174">
        <f>INDEX(BD_Seguimiento_OAP_2019!$AH$3:$AS$294,MATCH(Revisión_Avance_Periodo!$I3335,BD_Seguimiento_OAP_2019!$L$3:$L$294,0),MATCH(Revisión_Avance_Periodo!$M3335,BD_Seguimiento_OAP_2019!$AH$2:$AS$2,0))</f>
        <v>0</v>
      </c>
      <c r="O3335" s="174">
        <f>INDEX(BD_Seguimiento_OAP_2019!$AV$3:$BG$294,MATCH(Revisión_Avance_Periodo!$I3335,BD_Seguimiento_OAP_2019!$L$3:$L$294,0),MATCH(Revisión_Avance_Periodo!$M3335,BD_Seguimiento_OAP_2019!$AV$2:$BG$2,0))</f>
        <v>0</v>
      </c>
      <c r="P3335" s="175">
        <f t="shared" si="648"/>
        <v>0</v>
      </c>
      <c r="Q3335" s="182" t="str">
        <f>VLOOKUP(P3335,Tabla_Indicador_Gestion4[#All],3,TRUE)</f>
        <v>Por Ejecutar</v>
      </c>
      <c r="R3335" s="215">
        <f>SUBTOTAL(9,$N$3326:$N3335)</f>
        <v>1</v>
      </c>
      <c r="S3335" s="231">
        <f>SUBTOTAL(9,$O$3326:$O3335)</f>
        <v>0.6</v>
      </c>
      <c r="T3335" s="231">
        <f>IFERROR(+Revisión_Avance_Periodo!$S3335/Revisión_Avance_Periodo!$R3335,0)</f>
        <v>0.6</v>
      </c>
      <c r="U3335" s="184"/>
      <c r="V3335" s="185"/>
      <c r="W3335" s="183"/>
      <c r="X3335" s="183"/>
      <c r="Y3335" s="183"/>
      <c r="Z3335" s="186"/>
      <c r="AA3335" s="187"/>
    </row>
    <row r="3336" spans="1:27" x14ac:dyDescent="0.25">
      <c r="A3336" s="88">
        <v>280</v>
      </c>
      <c r="B3336" s="91" t="str">
        <f>CONCATENATE(Revisión_Avance_Periodo!$C3336,";",Revisión_Avance_Periodo!$E3336,";",Revisión_Avance_Periodo!$I3336)</f>
        <v>OE1;PR_10;ACT_120</v>
      </c>
      <c r="C3336" s="170" t="s">
        <v>9</v>
      </c>
      <c r="D3336" s="171" t="str">
        <f>VLOOKUP(Revisión_Avance_Periodo!$C3336,Componentes_BD!$F$1:$G$5,2,FALSE)</f>
        <v>Fortalecer la Vigilancia.</v>
      </c>
      <c r="E3336" s="106" t="s">
        <v>12</v>
      </c>
      <c r="F3336" s="89">
        <v>15</v>
      </c>
      <c r="G3336" s="89" t="str">
        <f>VLOOKUP(Revisión_Avance_Periodo!$A3336,BD_Seguimiento_OAP_2019!$A$2:$G$294,7,FALSE)</f>
        <v>PAI</v>
      </c>
      <c r="H3336" s="89" t="str">
        <f>VLOOKUP(Revisión_Avance_Periodo!$A3336,BD_Seguimiento_OAP_2019!$A$2:$J$294,10,FALSE)</f>
        <v>PAI_12 - Promoción efectiva de la participación ciudadana</v>
      </c>
      <c r="I3336" s="89" t="s">
        <v>2080</v>
      </c>
      <c r="J3336" s="89" t="str">
        <f>VLOOKUP(Revisión_Avance_Periodo!$I3336,BD_Seguimiento_OAP_2019!$L:$M,2,FALSE)</f>
        <v>Establecer el formato interno de reporte de las actividades de participación ciudadana que se realizarán en toda la entidad.</v>
      </c>
      <c r="K3336" s="106" t="s">
        <v>59</v>
      </c>
      <c r="L3336" s="172">
        <v>4.4642857142857152E-4</v>
      </c>
      <c r="M3336" s="173" t="s">
        <v>114</v>
      </c>
      <c r="N3336" s="174">
        <f>INDEX(BD_Seguimiento_OAP_2019!$AH$3:$AS$294,MATCH(Revisión_Avance_Periodo!$I3336,BD_Seguimiento_OAP_2019!$L$3:$L$294,0),MATCH(Revisión_Avance_Periodo!$M3336,BD_Seguimiento_OAP_2019!$AH$2:$AS$2,0))</f>
        <v>0</v>
      </c>
      <c r="O3336" s="174">
        <f>INDEX(BD_Seguimiento_OAP_2019!$AV$3:$BG$294,MATCH(Revisión_Avance_Periodo!$I3336,BD_Seguimiento_OAP_2019!$L$3:$L$294,0),MATCH(Revisión_Avance_Periodo!$M3336,BD_Seguimiento_OAP_2019!$AV$2:$BG$2,0))</f>
        <v>0</v>
      </c>
      <c r="P3336" s="175">
        <f t="shared" si="648"/>
        <v>0</v>
      </c>
      <c r="Q3336" s="173" t="str">
        <f>VLOOKUP(P3336,Tabla_Indicador_Gestion4[#All],3,TRUE)</f>
        <v>Por Ejecutar</v>
      </c>
      <c r="R3336" s="215">
        <f>SUBTOTAL(9,$N$3326:$N3336)</f>
        <v>1</v>
      </c>
      <c r="S3336" s="231">
        <f>SUBTOTAL(9,$O$3326:$O3336)</f>
        <v>0.6</v>
      </c>
      <c r="T3336" s="231">
        <f>IFERROR(+Revisión_Avance_Periodo!$S3336/Revisión_Avance_Periodo!$R3336,0)</f>
        <v>0.6</v>
      </c>
      <c r="U3336" s="184"/>
      <c r="V3336" s="185"/>
      <c r="W3336" s="183"/>
      <c r="X3336" s="183"/>
      <c r="Y3336" s="183"/>
      <c r="Z3336" s="186"/>
      <c r="AA3336" s="187"/>
    </row>
    <row r="3337" spans="1:27" ht="15.75" thickBot="1" x14ac:dyDescent="0.3">
      <c r="A3337" s="94">
        <v>280</v>
      </c>
      <c r="B3337" s="96" t="str">
        <f>CONCATENATE(Revisión_Avance_Periodo!$C3337,";",Revisión_Avance_Periodo!$E3337,";",Revisión_Avance_Periodo!$I3337)</f>
        <v>OE1;PR_10;ACT_120</v>
      </c>
      <c r="C3337" s="180" t="s">
        <v>9</v>
      </c>
      <c r="D3337" s="181" t="str">
        <f>VLOOKUP(Revisión_Avance_Periodo!$C3337,Componentes_BD!$F$1:$G$5,2,FALSE)</f>
        <v>Fortalecer la Vigilancia.</v>
      </c>
      <c r="E3337" s="119" t="s">
        <v>12</v>
      </c>
      <c r="F3337" s="95">
        <v>15</v>
      </c>
      <c r="G3337" s="95" t="str">
        <f>VLOOKUP(Revisión_Avance_Periodo!$A3337,BD_Seguimiento_OAP_2019!$A$2:$G$294,7,FALSE)</f>
        <v>PAI</v>
      </c>
      <c r="H3337" s="95" t="str">
        <f>VLOOKUP(Revisión_Avance_Periodo!$A3337,BD_Seguimiento_OAP_2019!$A$2:$J$294,10,FALSE)</f>
        <v>PAI_12 - Promoción efectiva de la participación ciudadana</v>
      </c>
      <c r="I3337" s="95" t="s">
        <v>2080</v>
      </c>
      <c r="J3337" s="95" t="str">
        <f>VLOOKUP(Revisión_Avance_Periodo!$I3337,BD_Seguimiento_OAP_2019!$L:$M,2,FALSE)</f>
        <v>Establecer el formato interno de reporte de las actividades de participación ciudadana que se realizarán en toda la entidad.</v>
      </c>
      <c r="K3337" s="119" t="s">
        <v>59</v>
      </c>
      <c r="L3337" s="172">
        <v>4.4642857142857152E-4</v>
      </c>
      <c r="M3337" s="182" t="s">
        <v>115</v>
      </c>
      <c r="N3337" s="174">
        <f>INDEX(BD_Seguimiento_OAP_2019!$AH$3:$AS$294,MATCH(Revisión_Avance_Periodo!$I3337,BD_Seguimiento_OAP_2019!$L$3:$L$294,0),MATCH(Revisión_Avance_Periodo!$M3337,BD_Seguimiento_OAP_2019!$AH$2:$AS$2,0))</f>
        <v>0</v>
      </c>
      <c r="O3337" s="174">
        <f>INDEX(BD_Seguimiento_OAP_2019!$AV$3:$BG$294,MATCH(Revisión_Avance_Periodo!$I3337,BD_Seguimiento_OAP_2019!$L$3:$L$294,0),MATCH(Revisión_Avance_Periodo!$M3337,BD_Seguimiento_OAP_2019!$AV$2:$BG$2,0))</f>
        <v>0</v>
      </c>
      <c r="P3337" s="175">
        <f t="shared" si="648"/>
        <v>0</v>
      </c>
      <c r="Q3337" s="182" t="str">
        <f>VLOOKUP(P3337,Tabla_Indicador_Gestion4[#All],3,TRUE)</f>
        <v>Por Ejecutar</v>
      </c>
      <c r="R3337" s="215">
        <f>SUBTOTAL(9,$N$3326:$N3337)</f>
        <v>1</v>
      </c>
      <c r="S3337" s="231">
        <f>SUBTOTAL(9,$O$3326:$O3337)</f>
        <v>0.6</v>
      </c>
      <c r="T3337" s="231">
        <f>IFERROR(+Revisión_Avance_Periodo!$S3337/Revisión_Avance_Periodo!$R3337,0)</f>
        <v>0.6</v>
      </c>
      <c r="U3337" s="184"/>
      <c r="V3337" s="185"/>
      <c r="W3337" s="183"/>
      <c r="X3337" s="183"/>
      <c r="Y3337" s="183"/>
      <c r="Z3337" s="186"/>
      <c r="AA3337" s="187"/>
    </row>
    <row r="3338" spans="1:27" x14ac:dyDescent="0.25">
      <c r="A3338" s="88">
        <v>281</v>
      </c>
      <c r="B3338" s="91" t="str">
        <f>CONCATENATE(Revisión_Avance_Periodo!$C3338,";",Revisión_Avance_Periodo!$E3338,";",Revisión_Avance_Periodo!$I3338)</f>
        <v>OE1;PR_10;ACT_121</v>
      </c>
      <c r="C3338" s="170" t="s">
        <v>9</v>
      </c>
      <c r="D3338" s="171" t="str">
        <f>VLOOKUP(Revisión_Avance_Periodo!$C3338,Componentes_BD!$F$1:$G$5,2,FALSE)</f>
        <v>Fortalecer la Vigilancia.</v>
      </c>
      <c r="E3338" s="106" t="s">
        <v>12</v>
      </c>
      <c r="F3338" s="89">
        <v>15</v>
      </c>
      <c r="G3338" s="89" t="str">
        <f>VLOOKUP(Revisión_Avance_Periodo!$A3338,BD_Seguimiento_OAP_2019!$A$2:$G$294,7,FALSE)</f>
        <v>PAI</v>
      </c>
      <c r="H3338" s="89" t="str">
        <f>VLOOKUP(Revisión_Avance_Periodo!$A3338,BD_Seguimiento_OAP_2019!$A$2:$J$294,10,FALSE)</f>
        <v>PAI_12 - Promoción efectiva de la participación ciudadana</v>
      </c>
      <c r="I3338" s="89" t="s">
        <v>2087</v>
      </c>
      <c r="J3338" s="89" t="str">
        <f>VLOOKUP(Revisión_Avance_Periodo!$I3338,BD_Seguimiento_OAP_2019!$L:$M,2,FALSE)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38" s="106" t="s">
        <v>59</v>
      </c>
      <c r="L3338" s="172">
        <v>4.4642857142857152E-4</v>
      </c>
      <c r="M3338" s="173" t="s">
        <v>104</v>
      </c>
      <c r="N3338" s="174">
        <f>INDEX(BD_Seguimiento_OAP_2019!$AH$3:$AS$294,MATCH(Revisión_Avance_Periodo!$I3338,BD_Seguimiento_OAP_2019!$L$3:$L$294,0),MATCH(Revisión_Avance_Periodo!$M3338,BD_Seguimiento_OAP_2019!$AH$2:$AS$2,0))</f>
        <v>0</v>
      </c>
      <c r="O3338" s="174">
        <f>INDEX(BD_Seguimiento_OAP_2019!$AV$3:$BG$294,MATCH(Revisión_Avance_Periodo!$I3338,BD_Seguimiento_OAP_2019!$L$3:$L$294,0),MATCH(Revisión_Avance_Periodo!$M3338,BD_Seguimiento_OAP_2019!$AV$2:$BG$2,0))</f>
        <v>0</v>
      </c>
      <c r="P3338" s="175">
        <f t="shared" si="648"/>
        <v>0</v>
      </c>
      <c r="Q3338" s="173" t="str">
        <f>VLOOKUP(P3338,Tabla_Indicador_Gestion4[#All],3,TRUE)</f>
        <v>Por Ejecutar</v>
      </c>
      <c r="R3338" s="213">
        <f>SUBTOTAL(9,$N$3338:$N3338)</f>
        <v>0</v>
      </c>
      <c r="S3338" s="234">
        <f>SUBTOTAL(9,$O$3338:$O3338)</f>
        <v>0</v>
      </c>
      <c r="T3338" s="234">
        <f>IFERROR(+Revisión_Avance_Periodo!$S3338/Revisión_Avance_Periodo!$R3338,0)</f>
        <v>0</v>
      </c>
      <c r="U3338" s="177">
        <f>SUBTOTAL(9,N3338:N3349)</f>
        <v>1</v>
      </c>
      <c r="V3338" s="176">
        <f>SUBTOTAL(9,O3338:O3349)</f>
        <v>0.33329999999999999</v>
      </c>
      <c r="W3338" s="176">
        <f t="shared" ref="W3338" si="649">+V3338/U3338</f>
        <v>0.33329999999999999</v>
      </c>
      <c r="X3338" s="176"/>
      <c r="Y3338" s="176">
        <f>100%-Revisión_Avance_Periodo!$W3338</f>
        <v>0.66670000000000007</v>
      </c>
      <c r="Z3338" s="178" t="str">
        <f>VLOOKUP(W3338,Tabla_Indicador_Gestion4[],3,TRUE)</f>
        <v>En Tramite</v>
      </c>
      <c r="AA3338" s="179">
        <f>Revisión_Avance_Periodo!$W3338*Revisión_Avance_Periodo!$L3338</f>
        <v>1.4879464285714287E-4</v>
      </c>
    </row>
    <row r="3339" spans="1:27" x14ac:dyDescent="0.25">
      <c r="A3339" s="94">
        <v>281</v>
      </c>
      <c r="B3339" s="96" t="str">
        <f>CONCATENATE(Revisión_Avance_Periodo!$C3339,";",Revisión_Avance_Periodo!$E3339,";",Revisión_Avance_Periodo!$I3339)</f>
        <v>OE1;PR_10;ACT_121</v>
      </c>
      <c r="C3339" s="180" t="s">
        <v>9</v>
      </c>
      <c r="D3339" s="181" t="str">
        <f>VLOOKUP(Revisión_Avance_Periodo!$C3339,Componentes_BD!$F$1:$G$5,2,FALSE)</f>
        <v>Fortalecer la Vigilancia.</v>
      </c>
      <c r="E3339" s="119" t="s">
        <v>12</v>
      </c>
      <c r="F3339" s="95">
        <v>15</v>
      </c>
      <c r="G3339" s="95" t="str">
        <f>VLOOKUP(Revisión_Avance_Periodo!$A3339,BD_Seguimiento_OAP_2019!$A$2:$G$294,7,FALSE)</f>
        <v>PAI</v>
      </c>
      <c r="H3339" s="95" t="str">
        <f>VLOOKUP(Revisión_Avance_Periodo!$A3339,BD_Seguimiento_OAP_2019!$A$2:$J$294,10,FALSE)</f>
        <v>PAI_12 - Promoción efectiva de la participación ciudadana</v>
      </c>
      <c r="I3339" s="95" t="s">
        <v>2087</v>
      </c>
      <c r="J3339" s="95" t="str">
        <f>VLOOKUP(Revisión_Avance_Periodo!$I3339,BD_Seguimiento_OAP_2019!$L:$M,2,FALSE)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39" s="119" t="s">
        <v>59</v>
      </c>
      <c r="L3339" s="172">
        <v>4.4642857142857152E-4</v>
      </c>
      <c r="M3339" s="182" t="s">
        <v>105</v>
      </c>
      <c r="N3339" s="174">
        <f>INDEX(BD_Seguimiento_OAP_2019!$AH$3:$AS$294,MATCH(Revisión_Avance_Periodo!$I3339,BD_Seguimiento_OAP_2019!$L$3:$L$294,0),MATCH(Revisión_Avance_Periodo!$M3339,BD_Seguimiento_OAP_2019!$AH$2:$AS$2,0))</f>
        <v>0</v>
      </c>
      <c r="O3339" s="174">
        <f>INDEX(BD_Seguimiento_OAP_2019!$AV$3:$BG$294,MATCH(Revisión_Avance_Periodo!$I3339,BD_Seguimiento_OAP_2019!$L$3:$L$294,0),MATCH(Revisión_Avance_Periodo!$M3339,BD_Seguimiento_OAP_2019!$AV$2:$BG$2,0))</f>
        <v>0</v>
      </c>
      <c r="P3339" s="175">
        <f t="shared" si="648"/>
        <v>0</v>
      </c>
      <c r="Q3339" s="182" t="str">
        <f>VLOOKUP(P3339,Tabla_Indicador_Gestion4[#All],3,TRUE)</f>
        <v>Por Ejecutar</v>
      </c>
      <c r="R3339" s="215">
        <f>SUBTOTAL(9,$N$3338:$N3339)</f>
        <v>0</v>
      </c>
      <c r="S3339" s="231">
        <f>SUBTOTAL(9,$O$3338:$O3339)</f>
        <v>0</v>
      </c>
      <c r="T3339" s="231">
        <f>IFERROR(+Revisión_Avance_Periodo!$S3339/Revisión_Avance_Periodo!$R3339,0)</f>
        <v>0</v>
      </c>
      <c r="U3339" s="184"/>
      <c r="V3339" s="185"/>
      <c r="W3339" s="183"/>
      <c r="X3339" s="183"/>
      <c r="Y3339" s="183"/>
      <c r="Z3339" s="186"/>
      <c r="AA3339" s="187"/>
    </row>
    <row r="3340" spans="1:27" x14ac:dyDescent="0.25">
      <c r="A3340" s="88">
        <v>281</v>
      </c>
      <c r="B3340" s="91" t="str">
        <f>CONCATENATE(Revisión_Avance_Periodo!$C3340,";",Revisión_Avance_Periodo!$E3340,";",Revisión_Avance_Periodo!$I3340)</f>
        <v>OE1;PR_10;ACT_121</v>
      </c>
      <c r="C3340" s="170" t="s">
        <v>9</v>
      </c>
      <c r="D3340" s="171" t="str">
        <f>VLOOKUP(Revisión_Avance_Periodo!$C3340,Componentes_BD!$F$1:$G$5,2,FALSE)</f>
        <v>Fortalecer la Vigilancia.</v>
      </c>
      <c r="E3340" s="106" t="s">
        <v>12</v>
      </c>
      <c r="F3340" s="89">
        <v>15</v>
      </c>
      <c r="G3340" s="89" t="str">
        <f>VLOOKUP(Revisión_Avance_Periodo!$A3340,BD_Seguimiento_OAP_2019!$A$2:$G$294,7,FALSE)</f>
        <v>PAI</v>
      </c>
      <c r="H3340" s="89" t="str">
        <f>VLOOKUP(Revisión_Avance_Periodo!$A3340,BD_Seguimiento_OAP_2019!$A$2:$J$294,10,FALSE)</f>
        <v>PAI_12 - Promoción efectiva de la participación ciudadana</v>
      </c>
      <c r="I3340" s="89" t="s">
        <v>2087</v>
      </c>
      <c r="J3340" s="89" t="str">
        <f>VLOOKUP(Revisión_Avance_Periodo!$I3340,BD_Seguimiento_OAP_2019!$L:$M,2,FALSE)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0" s="106" t="s">
        <v>59</v>
      </c>
      <c r="L3340" s="172">
        <v>4.4642857142857152E-4</v>
      </c>
      <c r="M3340" s="173" t="s">
        <v>106</v>
      </c>
      <c r="N3340" s="174">
        <f>INDEX(BD_Seguimiento_OAP_2019!$AH$3:$AS$294,MATCH(Revisión_Avance_Periodo!$I3340,BD_Seguimiento_OAP_2019!$L$3:$L$294,0),MATCH(Revisión_Avance_Periodo!$M3340,BD_Seguimiento_OAP_2019!$AH$2:$AS$2,0))</f>
        <v>0</v>
      </c>
      <c r="O3340" s="174">
        <f>INDEX(BD_Seguimiento_OAP_2019!$AV$3:$BG$294,MATCH(Revisión_Avance_Periodo!$I3340,BD_Seguimiento_OAP_2019!$L$3:$L$294,0),MATCH(Revisión_Avance_Periodo!$M3340,BD_Seguimiento_OAP_2019!$AV$2:$BG$2,0))</f>
        <v>0</v>
      </c>
      <c r="P3340" s="175">
        <f t="shared" si="648"/>
        <v>0</v>
      </c>
      <c r="Q3340" s="173" t="str">
        <f>VLOOKUP(P3340,Tabla_Indicador_Gestion4[#All],3,TRUE)</f>
        <v>Por Ejecutar</v>
      </c>
      <c r="R3340" s="215">
        <f>SUBTOTAL(9,$N$3338:$N3340)</f>
        <v>0</v>
      </c>
      <c r="S3340" s="231">
        <f>SUBTOTAL(9,$O$3338:$O3340)</f>
        <v>0</v>
      </c>
      <c r="T3340" s="231">
        <f>IFERROR(+Revisión_Avance_Periodo!$S3340/Revisión_Avance_Periodo!$R3340,0)</f>
        <v>0</v>
      </c>
      <c r="U3340" s="184"/>
      <c r="V3340" s="185"/>
      <c r="W3340" s="183"/>
      <c r="X3340" s="183"/>
      <c r="Y3340" s="183"/>
      <c r="Z3340" s="186"/>
      <c r="AA3340" s="187"/>
    </row>
    <row r="3341" spans="1:27" x14ac:dyDescent="0.25">
      <c r="A3341" s="94">
        <v>281</v>
      </c>
      <c r="B3341" s="96" t="str">
        <f>CONCATENATE(Revisión_Avance_Periodo!$C3341,";",Revisión_Avance_Periodo!$E3341,";",Revisión_Avance_Periodo!$I3341)</f>
        <v>OE1;PR_10;ACT_121</v>
      </c>
      <c r="C3341" s="180" t="s">
        <v>9</v>
      </c>
      <c r="D3341" s="181" t="str">
        <f>VLOOKUP(Revisión_Avance_Periodo!$C3341,Componentes_BD!$F$1:$G$5,2,FALSE)</f>
        <v>Fortalecer la Vigilancia.</v>
      </c>
      <c r="E3341" s="119" t="s">
        <v>12</v>
      </c>
      <c r="F3341" s="95">
        <v>15</v>
      </c>
      <c r="G3341" s="95" t="str">
        <f>VLOOKUP(Revisión_Avance_Periodo!$A3341,BD_Seguimiento_OAP_2019!$A$2:$G$294,7,FALSE)</f>
        <v>PAI</v>
      </c>
      <c r="H3341" s="95" t="str">
        <f>VLOOKUP(Revisión_Avance_Periodo!$A3341,BD_Seguimiento_OAP_2019!$A$2:$J$294,10,FALSE)</f>
        <v>PAI_12 - Promoción efectiva de la participación ciudadana</v>
      </c>
      <c r="I3341" s="95" t="s">
        <v>2087</v>
      </c>
      <c r="J3341" s="95" t="str">
        <f>VLOOKUP(Revisión_Avance_Periodo!$I3341,BD_Seguimiento_OAP_2019!$L:$M,2,FALSE)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1" s="119" t="s">
        <v>59</v>
      </c>
      <c r="L3341" s="172">
        <v>4.4642857142857152E-4</v>
      </c>
      <c r="M3341" s="182" t="s">
        <v>107</v>
      </c>
      <c r="N3341" s="174">
        <f>INDEX(BD_Seguimiento_OAP_2019!$AH$3:$AS$294,MATCH(Revisión_Avance_Periodo!$I3341,BD_Seguimiento_OAP_2019!$L$3:$L$294,0),MATCH(Revisión_Avance_Periodo!$M3341,BD_Seguimiento_OAP_2019!$AH$2:$AS$2,0))</f>
        <v>0.33329999999999999</v>
      </c>
      <c r="O3341" s="174">
        <f>INDEX(BD_Seguimiento_OAP_2019!$AV$3:$BG$294,MATCH(Revisión_Avance_Periodo!$I3341,BD_Seguimiento_OAP_2019!$L$3:$L$294,0),MATCH(Revisión_Avance_Periodo!$M3341,BD_Seguimiento_OAP_2019!$AV$2:$BG$2,0))</f>
        <v>0.33329999999999999</v>
      </c>
      <c r="P3341" s="188">
        <f t="shared" si="647"/>
        <v>1</v>
      </c>
      <c r="Q3341" s="182" t="str">
        <f>VLOOKUP(P3341,Tabla_Indicador_Gestion4[#All],3,TRUE)</f>
        <v>Culminada</v>
      </c>
      <c r="R3341" s="215">
        <f>SUBTOTAL(9,$N$3338:$N3341)</f>
        <v>0.33329999999999999</v>
      </c>
      <c r="S3341" s="231">
        <f>SUBTOTAL(9,$O$3338:$O3341)</f>
        <v>0.33329999999999999</v>
      </c>
      <c r="T3341" s="231">
        <f>IFERROR(+Revisión_Avance_Periodo!$S3341/Revisión_Avance_Periodo!$R3341,0)</f>
        <v>1</v>
      </c>
      <c r="U3341" s="184"/>
      <c r="V3341" s="185"/>
      <c r="W3341" s="183"/>
      <c r="X3341" s="183"/>
      <c r="Y3341" s="183"/>
      <c r="Z3341" s="186"/>
      <c r="AA3341" s="187"/>
    </row>
    <row r="3342" spans="1:27" x14ac:dyDescent="0.25">
      <c r="A3342" s="88">
        <v>281</v>
      </c>
      <c r="B3342" s="91" t="str">
        <f>CONCATENATE(Revisión_Avance_Periodo!$C3342,";",Revisión_Avance_Periodo!$E3342,";",Revisión_Avance_Periodo!$I3342)</f>
        <v>OE1;PR_10;ACT_121</v>
      </c>
      <c r="C3342" s="170" t="s">
        <v>9</v>
      </c>
      <c r="D3342" s="171" t="str">
        <f>VLOOKUP(Revisión_Avance_Periodo!$C3342,Componentes_BD!$F$1:$G$5,2,FALSE)</f>
        <v>Fortalecer la Vigilancia.</v>
      </c>
      <c r="E3342" s="106" t="s">
        <v>12</v>
      </c>
      <c r="F3342" s="89">
        <v>15</v>
      </c>
      <c r="G3342" s="89" t="str">
        <f>VLOOKUP(Revisión_Avance_Periodo!$A3342,BD_Seguimiento_OAP_2019!$A$2:$G$294,7,FALSE)</f>
        <v>PAI</v>
      </c>
      <c r="H3342" s="89" t="str">
        <f>VLOOKUP(Revisión_Avance_Periodo!$A3342,BD_Seguimiento_OAP_2019!$A$2:$J$294,10,FALSE)</f>
        <v>PAI_12 - Promoción efectiva de la participación ciudadana</v>
      </c>
      <c r="I3342" s="89" t="s">
        <v>2087</v>
      </c>
      <c r="J3342" s="89" t="str">
        <f>VLOOKUP(Revisión_Avance_Periodo!$I3342,BD_Seguimiento_OAP_2019!$L:$M,2,FALSE)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2" s="106" t="s">
        <v>59</v>
      </c>
      <c r="L3342" s="172">
        <v>4.4642857142857152E-4</v>
      </c>
      <c r="M3342" s="173" t="s">
        <v>108</v>
      </c>
      <c r="N3342" s="174">
        <f>INDEX(BD_Seguimiento_OAP_2019!$AH$3:$AS$294,MATCH(Revisión_Avance_Periodo!$I3342,BD_Seguimiento_OAP_2019!$L$3:$L$294,0),MATCH(Revisión_Avance_Periodo!$M3342,BD_Seguimiento_OAP_2019!$AH$2:$AS$2,0))</f>
        <v>0</v>
      </c>
      <c r="O3342" s="174">
        <f>INDEX(BD_Seguimiento_OAP_2019!$AV$3:$BG$294,MATCH(Revisión_Avance_Periodo!$I3342,BD_Seguimiento_OAP_2019!$L$3:$L$294,0),MATCH(Revisión_Avance_Periodo!$M3342,BD_Seguimiento_OAP_2019!$AV$2:$BG$2,0))</f>
        <v>0</v>
      </c>
      <c r="P3342" s="175">
        <f t="shared" ref="P3342:P3344" si="650">IFERROR((O3342/N3342),0)</f>
        <v>0</v>
      </c>
      <c r="Q3342" s="173" t="str">
        <f>VLOOKUP(P3342,Tabla_Indicador_Gestion4[#All],3,TRUE)</f>
        <v>Por Ejecutar</v>
      </c>
      <c r="R3342" s="215">
        <f>SUBTOTAL(9,$N$3338:$N3342)</f>
        <v>0.33329999999999999</v>
      </c>
      <c r="S3342" s="231">
        <f>SUBTOTAL(9,$O$3338:$O3342)</f>
        <v>0.33329999999999999</v>
      </c>
      <c r="T3342" s="231">
        <f>IFERROR(+Revisión_Avance_Periodo!$S3342/Revisión_Avance_Periodo!$R3342,0)</f>
        <v>1</v>
      </c>
      <c r="U3342" s="184"/>
      <c r="V3342" s="185"/>
      <c r="W3342" s="183"/>
      <c r="X3342" s="183"/>
      <c r="Y3342" s="183"/>
      <c r="Z3342" s="186"/>
      <c r="AA3342" s="187"/>
    </row>
    <row r="3343" spans="1:27" x14ac:dyDescent="0.25">
      <c r="A3343" s="94">
        <v>281</v>
      </c>
      <c r="B3343" s="96" t="str">
        <f>CONCATENATE(Revisión_Avance_Periodo!$C3343,";",Revisión_Avance_Periodo!$E3343,";",Revisión_Avance_Periodo!$I3343)</f>
        <v>OE1;PR_10;ACT_121</v>
      </c>
      <c r="C3343" s="180" t="s">
        <v>9</v>
      </c>
      <c r="D3343" s="181" t="str">
        <f>VLOOKUP(Revisión_Avance_Periodo!$C3343,Componentes_BD!$F$1:$G$5,2,FALSE)</f>
        <v>Fortalecer la Vigilancia.</v>
      </c>
      <c r="E3343" s="119" t="s">
        <v>12</v>
      </c>
      <c r="F3343" s="95">
        <v>15</v>
      </c>
      <c r="G3343" s="95" t="str">
        <f>VLOOKUP(Revisión_Avance_Periodo!$A3343,BD_Seguimiento_OAP_2019!$A$2:$G$294,7,FALSE)</f>
        <v>PAI</v>
      </c>
      <c r="H3343" s="95" t="str">
        <f>VLOOKUP(Revisión_Avance_Periodo!$A3343,BD_Seguimiento_OAP_2019!$A$2:$J$294,10,FALSE)</f>
        <v>PAI_12 - Promoción efectiva de la participación ciudadana</v>
      </c>
      <c r="I3343" s="95" t="s">
        <v>2087</v>
      </c>
      <c r="J3343" s="95" t="str">
        <f>VLOOKUP(Revisión_Avance_Periodo!$I3343,BD_Seguimiento_OAP_2019!$L:$M,2,FALSE)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3" s="119" t="s">
        <v>59</v>
      </c>
      <c r="L3343" s="172">
        <v>4.4642857142857152E-4</v>
      </c>
      <c r="M3343" s="182" t="s">
        <v>109</v>
      </c>
      <c r="N3343" s="174">
        <f>INDEX(BD_Seguimiento_OAP_2019!$AH$3:$AS$294,MATCH(Revisión_Avance_Periodo!$I3343,BD_Seguimiento_OAP_2019!$L$3:$L$294,0),MATCH(Revisión_Avance_Periodo!$M3343,BD_Seguimiento_OAP_2019!$AH$2:$AS$2,0))</f>
        <v>0</v>
      </c>
      <c r="O3343" s="174">
        <f>INDEX(BD_Seguimiento_OAP_2019!$AV$3:$BG$294,MATCH(Revisión_Avance_Periodo!$I3343,BD_Seguimiento_OAP_2019!$L$3:$L$294,0),MATCH(Revisión_Avance_Periodo!$M3343,BD_Seguimiento_OAP_2019!$AV$2:$BG$2,0))</f>
        <v>0</v>
      </c>
      <c r="P3343" s="175">
        <f t="shared" si="650"/>
        <v>0</v>
      </c>
      <c r="Q3343" s="182" t="str">
        <f>VLOOKUP(P3343,Tabla_Indicador_Gestion4[#All],3,TRUE)</f>
        <v>Por Ejecutar</v>
      </c>
      <c r="R3343" s="215">
        <f>SUBTOTAL(9,$N$3338:$N3343)</f>
        <v>0.33329999999999999</v>
      </c>
      <c r="S3343" s="231">
        <f>SUBTOTAL(9,$O$3338:$O3343)</f>
        <v>0.33329999999999999</v>
      </c>
      <c r="T3343" s="231">
        <f>IFERROR(+Revisión_Avance_Periodo!$S3343/Revisión_Avance_Periodo!$R3343,0)</f>
        <v>1</v>
      </c>
      <c r="U3343" s="184"/>
      <c r="V3343" s="185"/>
      <c r="W3343" s="183"/>
      <c r="X3343" s="183"/>
      <c r="Y3343" s="183"/>
      <c r="Z3343" s="186"/>
      <c r="AA3343" s="187"/>
    </row>
    <row r="3344" spans="1:27" x14ac:dyDescent="0.25">
      <c r="A3344" s="88">
        <v>281</v>
      </c>
      <c r="B3344" s="91" t="str">
        <f>CONCATENATE(Revisión_Avance_Periodo!$C3344,";",Revisión_Avance_Periodo!$E3344,";",Revisión_Avance_Periodo!$I3344)</f>
        <v>OE1;PR_10;ACT_121</v>
      </c>
      <c r="C3344" s="170" t="s">
        <v>9</v>
      </c>
      <c r="D3344" s="171" t="str">
        <f>VLOOKUP(Revisión_Avance_Periodo!$C3344,Componentes_BD!$F$1:$G$5,2,FALSE)</f>
        <v>Fortalecer la Vigilancia.</v>
      </c>
      <c r="E3344" s="106" t="s">
        <v>12</v>
      </c>
      <c r="F3344" s="89">
        <v>15</v>
      </c>
      <c r="G3344" s="89" t="str">
        <f>VLOOKUP(Revisión_Avance_Periodo!$A3344,BD_Seguimiento_OAP_2019!$A$2:$G$294,7,FALSE)</f>
        <v>PAI</v>
      </c>
      <c r="H3344" s="89" t="str">
        <f>VLOOKUP(Revisión_Avance_Periodo!$A3344,BD_Seguimiento_OAP_2019!$A$2:$J$294,10,FALSE)</f>
        <v>PAI_12 - Promoción efectiva de la participación ciudadana</v>
      </c>
      <c r="I3344" s="89" t="s">
        <v>2087</v>
      </c>
      <c r="J3344" s="89" t="str">
        <f>VLOOKUP(Revisión_Avance_Periodo!$I3344,BD_Seguimiento_OAP_2019!$L:$M,2,FALSE)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4" s="106" t="s">
        <v>59</v>
      </c>
      <c r="L3344" s="172">
        <v>4.4642857142857152E-4</v>
      </c>
      <c r="M3344" s="173" t="s">
        <v>110</v>
      </c>
      <c r="N3344" s="174">
        <f>INDEX(BD_Seguimiento_OAP_2019!$AH$3:$AS$294,MATCH(Revisión_Avance_Periodo!$I3344,BD_Seguimiento_OAP_2019!$L$3:$L$294,0),MATCH(Revisión_Avance_Periodo!$M3344,BD_Seguimiento_OAP_2019!$AH$2:$AS$2,0))</f>
        <v>0</v>
      </c>
      <c r="O3344" s="174">
        <f>INDEX(BD_Seguimiento_OAP_2019!$AV$3:$BG$294,MATCH(Revisión_Avance_Periodo!$I3344,BD_Seguimiento_OAP_2019!$L$3:$L$294,0),MATCH(Revisión_Avance_Periodo!$M3344,BD_Seguimiento_OAP_2019!$AV$2:$BG$2,0))</f>
        <v>0</v>
      </c>
      <c r="P3344" s="175">
        <f t="shared" si="650"/>
        <v>0</v>
      </c>
      <c r="Q3344" s="173" t="str">
        <f>VLOOKUP(P3344,Tabla_Indicador_Gestion4[#All],3,TRUE)</f>
        <v>Por Ejecutar</v>
      </c>
      <c r="R3344" s="215">
        <f>SUBTOTAL(9,$N$3338:$N3344)</f>
        <v>0.33329999999999999</v>
      </c>
      <c r="S3344" s="231">
        <f>SUBTOTAL(9,$O$3338:$O3344)</f>
        <v>0.33329999999999999</v>
      </c>
      <c r="T3344" s="231">
        <f>IFERROR(+Revisión_Avance_Periodo!$S3344/Revisión_Avance_Periodo!$R3344,0)</f>
        <v>1</v>
      </c>
      <c r="U3344" s="184"/>
      <c r="V3344" s="185"/>
      <c r="W3344" s="183"/>
      <c r="X3344" s="183"/>
      <c r="Y3344" s="183"/>
      <c r="Z3344" s="186"/>
      <c r="AA3344" s="187"/>
    </row>
    <row r="3345" spans="1:27" x14ac:dyDescent="0.25">
      <c r="A3345" s="94">
        <v>281</v>
      </c>
      <c r="B3345" s="96" t="str">
        <f>CONCATENATE(Revisión_Avance_Periodo!$C3345,";",Revisión_Avance_Periodo!$E3345,";",Revisión_Avance_Periodo!$I3345)</f>
        <v>OE1;PR_10;ACT_121</v>
      </c>
      <c r="C3345" s="180" t="s">
        <v>9</v>
      </c>
      <c r="D3345" s="181" t="str">
        <f>VLOOKUP(Revisión_Avance_Periodo!$C3345,Componentes_BD!$F$1:$G$5,2,FALSE)</f>
        <v>Fortalecer la Vigilancia.</v>
      </c>
      <c r="E3345" s="119" t="s">
        <v>12</v>
      </c>
      <c r="F3345" s="95">
        <v>15</v>
      </c>
      <c r="G3345" s="95" t="str">
        <f>VLOOKUP(Revisión_Avance_Periodo!$A3345,BD_Seguimiento_OAP_2019!$A$2:$G$294,7,FALSE)</f>
        <v>PAI</v>
      </c>
      <c r="H3345" s="95" t="str">
        <f>VLOOKUP(Revisión_Avance_Periodo!$A3345,BD_Seguimiento_OAP_2019!$A$2:$J$294,10,FALSE)</f>
        <v>PAI_12 - Promoción efectiva de la participación ciudadana</v>
      </c>
      <c r="I3345" s="95" t="s">
        <v>2087</v>
      </c>
      <c r="J3345" s="95" t="str">
        <f>VLOOKUP(Revisión_Avance_Periodo!$I3345,BD_Seguimiento_OAP_2019!$L:$M,2,FALSE)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5" s="119" t="s">
        <v>59</v>
      </c>
      <c r="L3345" s="172">
        <v>4.4642857142857152E-4</v>
      </c>
      <c r="M3345" s="182" t="s">
        <v>111</v>
      </c>
      <c r="N3345" s="174">
        <f>INDEX(BD_Seguimiento_OAP_2019!$AH$3:$AS$294,MATCH(Revisión_Avance_Periodo!$I3345,BD_Seguimiento_OAP_2019!$L$3:$L$294,0),MATCH(Revisión_Avance_Periodo!$M3345,BD_Seguimiento_OAP_2019!$AH$2:$AS$2,0))</f>
        <v>0.33329999999999999</v>
      </c>
      <c r="O3345" s="174">
        <f>INDEX(BD_Seguimiento_OAP_2019!$AV$3:$BG$294,MATCH(Revisión_Avance_Periodo!$I3345,BD_Seguimiento_OAP_2019!$L$3:$L$294,0),MATCH(Revisión_Avance_Periodo!$M3345,BD_Seguimiento_OAP_2019!$AV$2:$BG$2,0))</f>
        <v>0</v>
      </c>
      <c r="P3345" s="188">
        <f t="shared" si="647"/>
        <v>0</v>
      </c>
      <c r="Q3345" s="182" t="str">
        <f>VLOOKUP(P3345,Tabla_Indicador_Gestion4[#All],3,TRUE)</f>
        <v>Por Ejecutar</v>
      </c>
      <c r="R3345" s="215">
        <f>SUBTOTAL(9,$N$3338:$N3345)</f>
        <v>0.66659999999999997</v>
      </c>
      <c r="S3345" s="231">
        <f>SUBTOTAL(9,$O$3338:$O3345)</f>
        <v>0.33329999999999999</v>
      </c>
      <c r="T3345" s="231">
        <f>IFERROR(+Revisión_Avance_Periodo!$S3345/Revisión_Avance_Periodo!$R3345,0)</f>
        <v>0.5</v>
      </c>
      <c r="U3345" s="184"/>
      <c r="V3345" s="185"/>
      <c r="W3345" s="183"/>
      <c r="X3345" s="183"/>
      <c r="Y3345" s="183"/>
      <c r="Z3345" s="186"/>
      <c r="AA3345" s="187"/>
    </row>
    <row r="3346" spans="1:27" x14ac:dyDescent="0.25">
      <c r="A3346" s="88">
        <v>281</v>
      </c>
      <c r="B3346" s="91" t="str">
        <f>CONCATENATE(Revisión_Avance_Periodo!$C3346,";",Revisión_Avance_Periodo!$E3346,";",Revisión_Avance_Periodo!$I3346)</f>
        <v>OE1;PR_10;ACT_121</v>
      </c>
      <c r="C3346" s="170" t="s">
        <v>9</v>
      </c>
      <c r="D3346" s="171" t="str">
        <f>VLOOKUP(Revisión_Avance_Periodo!$C3346,Componentes_BD!$F$1:$G$5,2,FALSE)</f>
        <v>Fortalecer la Vigilancia.</v>
      </c>
      <c r="E3346" s="106" t="s">
        <v>12</v>
      </c>
      <c r="F3346" s="89">
        <v>15</v>
      </c>
      <c r="G3346" s="89" t="str">
        <f>VLOOKUP(Revisión_Avance_Periodo!$A3346,BD_Seguimiento_OAP_2019!$A$2:$G$294,7,FALSE)</f>
        <v>PAI</v>
      </c>
      <c r="H3346" s="89" t="str">
        <f>VLOOKUP(Revisión_Avance_Periodo!$A3346,BD_Seguimiento_OAP_2019!$A$2:$J$294,10,FALSE)</f>
        <v>PAI_12 - Promoción efectiva de la participación ciudadana</v>
      </c>
      <c r="I3346" s="89" t="s">
        <v>2087</v>
      </c>
      <c r="J3346" s="89" t="str">
        <f>VLOOKUP(Revisión_Avance_Periodo!$I3346,BD_Seguimiento_OAP_2019!$L:$M,2,FALSE)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6" s="106" t="s">
        <v>59</v>
      </c>
      <c r="L3346" s="172">
        <v>4.4642857142857152E-4</v>
      </c>
      <c r="M3346" s="173" t="s">
        <v>112</v>
      </c>
      <c r="N3346" s="174">
        <f>INDEX(BD_Seguimiento_OAP_2019!$AH$3:$AS$294,MATCH(Revisión_Avance_Periodo!$I3346,BD_Seguimiento_OAP_2019!$L$3:$L$294,0),MATCH(Revisión_Avance_Periodo!$M3346,BD_Seguimiento_OAP_2019!$AH$2:$AS$2,0))</f>
        <v>0</v>
      </c>
      <c r="O3346" s="174">
        <f>INDEX(BD_Seguimiento_OAP_2019!$AV$3:$BG$294,MATCH(Revisión_Avance_Periodo!$I3346,BD_Seguimiento_OAP_2019!$L$3:$L$294,0),MATCH(Revisión_Avance_Periodo!$M3346,BD_Seguimiento_OAP_2019!$AV$2:$BG$2,0))</f>
        <v>0</v>
      </c>
      <c r="P3346" s="175">
        <f t="shared" ref="P3346:P3348" si="651">IFERROR((O3346/N3346),0)</f>
        <v>0</v>
      </c>
      <c r="Q3346" s="173" t="str">
        <f>VLOOKUP(P3346,Tabla_Indicador_Gestion4[#All],3,TRUE)</f>
        <v>Por Ejecutar</v>
      </c>
      <c r="R3346" s="215">
        <f>SUBTOTAL(9,$N$3338:$N3346)</f>
        <v>0.66659999999999997</v>
      </c>
      <c r="S3346" s="231">
        <f>SUBTOTAL(9,$O$3338:$O3346)</f>
        <v>0.33329999999999999</v>
      </c>
      <c r="T3346" s="231">
        <f>IFERROR(+Revisión_Avance_Periodo!$S3346/Revisión_Avance_Periodo!$R3346,0)</f>
        <v>0.5</v>
      </c>
      <c r="U3346" s="184"/>
      <c r="V3346" s="185"/>
      <c r="W3346" s="183"/>
      <c r="X3346" s="183"/>
      <c r="Y3346" s="183"/>
      <c r="Z3346" s="186"/>
      <c r="AA3346" s="187"/>
    </row>
    <row r="3347" spans="1:27" x14ac:dyDescent="0.25">
      <c r="A3347" s="94">
        <v>281</v>
      </c>
      <c r="B3347" s="96" t="str">
        <f>CONCATENATE(Revisión_Avance_Periodo!$C3347,";",Revisión_Avance_Periodo!$E3347,";",Revisión_Avance_Periodo!$I3347)</f>
        <v>OE1;PR_10;ACT_121</v>
      </c>
      <c r="C3347" s="180" t="s">
        <v>9</v>
      </c>
      <c r="D3347" s="181" t="str">
        <f>VLOOKUP(Revisión_Avance_Periodo!$C3347,Componentes_BD!$F$1:$G$5,2,FALSE)</f>
        <v>Fortalecer la Vigilancia.</v>
      </c>
      <c r="E3347" s="119" t="s">
        <v>12</v>
      </c>
      <c r="F3347" s="95">
        <v>15</v>
      </c>
      <c r="G3347" s="95" t="str">
        <f>VLOOKUP(Revisión_Avance_Periodo!$A3347,BD_Seguimiento_OAP_2019!$A$2:$G$294,7,FALSE)</f>
        <v>PAI</v>
      </c>
      <c r="H3347" s="95" t="str">
        <f>VLOOKUP(Revisión_Avance_Periodo!$A3347,BD_Seguimiento_OAP_2019!$A$2:$J$294,10,FALSE)</f>
        <v>PAI_12 - Promoción efectiva de la participación ciudadana</v>
      </c>
      <c r="I3347" s="95" t="s">
        <v>2087</v>
      </c>
      <c r="J3347" s="95" t="str">
        <f>VLOOKUP(Revisión_Avance_Periodo!$I3347,BD_Seguimiento_OAP_2019!$L:$M,2,FALSE)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7" s="119" t="s">
        <v>59</v>
      </c>
      <c r="L3347" s="172">
        <v>4.4642857142857152E-4</v>
      </c>
      <c r="M3347" s="182" t="s">
        <v>113</v>
      </c>
      <c r="N3347" s="174">
        <f>INDEX(BD_Seguimiento_OAP_2019!$AH$3:$AS$294,MATCH(Revisión_Avance_Periodo!$I3347,BD_Seguimiento_OAP_2019!$L$3:$L$294,0),MATCH(Revisión_Avance_Periodo!$M3347,BD_Seguimiento_OAP_2019!$AH$2:$AS$2,0))</f>
        <v>0</v>
      </c>
      <c r="O3347" s="174">
        <f>INDEX(BD_Seguimiento_OAP_2019!$AV$3:$BG$294,MATCH(Revisión_Avance_Periodo!$I3347,BD_Seguimiento_OAP_2019!$L$3:$L$294,0),MATCH(Revisión_Avance_Periodo!$M3347,BD_Seguimiento_OAP_2019!$AV$2:$BG$2,0))</f>
        <v>0</v>
      </c>
      <c r="P3347" s="175">
        <f t="shared" si="651"/>
        <v>0</v>
      </c>
      <c r="Q3347" s="182" t="str">
        <f>VLOOKUP(P3347,Tabla_Indicador_Gestion4[#All],3,TRUE)</f>
        <v>Por Ejecutar</v>
      </c>
      <c r="R3347" s="215">
        <f>SUBTOTAL(9,$N$3338:$N3347)</f>
        <v>0.66659999999999997</v>
      </c>
      <c r="S3347" s="231">
        <f>SUBTOTAL(9,$O$3338:$O3347)</f>
        <v>0.33329999999999999</v>
      </c>
      <c r="T3347" s="231">
        <f>IFERROR(+Revisión_Avance_Periodo!$S3347/Revisión_Avance_Periodo!$R3347,0)</f>
        <v>0.5</v>
      </c>
      <c r="U3347" s="184"/>
      <c r="V3347" s="185"/>
      <c r="W3347" s="183"/>
      <c r="X3347" s="183"/>
      <c r="Y3347" s="183"/>
      <c r="Z3347" s="186"/>
      <c r="AA3347" s="187"/>
    </row>
    <row r="3348" spans="1:27" x14ac:dyDescent="0.25">
      <c r="A3348" s="88">
        <v>281</v>
      </c>
      <c r="B3348" s="91" t="str">
        <f>CONCATENATE(Revisión_Avance_Periodo!$C3348,";",Revisión_Avance_Periodo!$E3348,";",Revisión_Avance_Periodo!$I3348)</f>
        <v>OE1;PR_10;ACT_121</v>
      </c>
      <c r="C3348" s="170" t="s">
        <v>9</v>
      </c>
      <c r="D3348" s="171" t="str">
        <f>VLOOKUP(Revisión_Avance_Periodo!$C3348,Componentes_BD!$F$1:$G$5,2,FALSE)</f>
        <v>Fortalecer la Vigilancia.</v>
      </c>
      <c r="E3348" s="106" t="s">
        <v>12</v>
      </c>
      <c r="F3348" s="89">
        <v>15</v>
      </c>
      <c r="G3348" s="89" t="str">
        <f>VLOOKUP(Revisión_Avance_Periodo!$A3348,BD_Seguimiento_OAP_2019!$A$2:$G$294,7,FALSE)</f>
        <v>PAI</v>
      </c>
      <c r="H3348" s="89" t="str">
        <f>VLOOKUP(Revisión_Avance_Periodo!$A3348,BD_Seguimiento_OAP_2019!$A$2:$J$294,10,FALSE)</f>
        <v>PAI_12 - Promoción efectiva de la participación ciudadana</v>
      </c>
      <c r="I3348" s="89" t="s">
        <v>2087</v>
      </c>
      <c r="J3348" s="89" t="str">
        <f>VLOOKUP(Revisión_Avance_Periodo!$I3348,BD_Seguimiento_OAP_2019!$L:$M,2,FALSE)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8" s="106" t="s">
        <v>59</v>
      </c>
      <c r="L3348" s="172">
        <v>4.4642857142857152E-4</v>
      </c>
      <c r="M3348" s="173" t="s">
        <v>114</v>
      </c>
      <c r="N3348" s="174">
        <f>INDEX(BD_Seguimiento_OAP_2019!$AH$3:$AS$294,MATCH(Revisión_Avance_Periodo!$I3348,BD_Seguimiento_OAP_2019!$L$3:$L$294,0),MATCH(Revisión_Avance_Periodo!$M3348,BD_Seguimiento_OAP_2019!$AH$2:$AS$2,0))</f>
        <v>0</v>
      </c>
      <c r="O3348" s="174">
        <f>INDEX(BD_Seguimiento_OAP_2019!$AV$3:$BG$294,MATCH(Revisión_Avance_Periodo!$I3348,BD_Seguimiento_OAP_2019!$L$3:$L$294,0),MATCH(Revisión_Avance_Periodo!$M3348,BD_Seguimiento_OAP_2019!$AV$2:$BG$2,0))</f>
        <v>0</v>
      </c>
      <c r="P3348" s="175">
        <f t="shared" si="651"/>
        <v>0</v>
      </c>
      <c r="Q3348" s="173" t="str">
        <f>VLOOKUP(P3348,Tabla_Indicador_Gestion4[#All],3,TRUE)</f>
        <v>Por Ejecutar</v>
      </c>
      <c r="R3348" s="215">
        <f>SUBTOTAL(9,$N$3338:$N3348)</f>
        <v>0.66659999999999997</v>
      </c>
      <c r="S3348" s="231">
        <f>SUBTOTAL(9,$O$3338:$O3348)</f>
        <v>0.33329999999999999</v>
      </c>
      <c r="T3348" s="231">
        <f>IFERROR(+Revisión_Avance_Periodo!$S3348/Revisión_Avance_Periodo!$R3348,0)</f>
        <v>0.5</v>
      </c>
      <c r="U3348" s="184"/>
      <c r="V3348" s="185"/>
      <c r="W3348" s="183"/>
      <c r="X3348" s="183"/>
      <c r="Y3348" s="183"/>
      <c r="Z3348" s="186"/>
      <c r="AA3348" s="187"/>
    </row>
    <row r="3349" spans="1:27" ht="15.75" thickBot="1" x14ac:dyDescent="0.3">
      <c r="A3349" s="94">
        <v>281</v>
      </c>
      <c r="B3349" s="96" t="str">
        <f>CONCATENATE(Revisión_Avance_Periodo!$C3349,";",Revisión_Avance_Periodo!$E3349,";",Revisión_Avance_Periodo!$I3349)</f>
        <v>OE1;PR_10;ACT_121</v>
      </c>
      <c r="C3349" s="180" t="s">
        <v>9</v>
      </c>
      <c r="D3349" s="181" t="str">
        <f>VLOOKUP(Revisión_Avance_Periodo!$C3349,Componentes_BD!$F$1:$G$5,2,FALSE)</f>
        <v>Fortalecer la Vigilancia.</v>
      </c>
      <c r="E3349" s="119" t="s">
        <v>12</v>
      </c>
      <c r="F3349" s="95">
        <v>15</v>
      </c>
      <c r="G3349" s="95" t="str">
        <f>VLOOKUP(Revisión_Avance_Periodo!$A3349,BD_Seguimiento_OAP_2019!$A$2:$G$294,7,FALSE)</f>
        <v>PAI</v>
      </c>
      <c r="H3349" s="95" t="str">
        <f>VLOOKUP(Revisión_Avance_Periodo!$A3349,BD_Seguimiento_OAP_2019!$A$2:$J$294,10,FALSE)</f>
        <v>PAI_12 - Promoción efectiva de la participación ciudadana</v>
      </c>
      <c r="I3349" s="95" t="s">
        <v>2087</v>
      </c>
      <c r="J3349" s="95" t="str">
        <f>VLOOKUP(Revisión_Avance_Periodo!$I3349,BD_Seguimiento_OAP_2019!$L:$M,2,FALSE)</f>
        <v>Analizar la implementación de la estrategia de participación ciudadana, y el resultado de los espacios de participación desarrollados, con base en la consolidación de los formatos internos de reporte aportados por las áreas misionales y de apoyo, para identificar:
A. La estrategia .
B. El resultado de los espacios que como mínimo contemple:
1. Número de espacios de participación adelantados 
2. Grupos de valor involucrados.
3.Metas y actividades institucionales que incluyeron ejercicios de participación.
4. Evaluación y recomendaciones de cada espacio de participación ciudadana.
5. Nivel de cumplimiento de las actividades establecidas en toda la estrategia de participación ciudadana.</v>
      </c>
      <c r="K3349" s="119" t="s">
        <v>59</v>
      </c>
      <c r="L3349" s="172">
        <v>4.4642857142857152E-4</v>
      </c>
      <c r="M3349" s="182" t="s">
        <v>115</v>
      </c>
      <c r="N3349" s="174">
        <f>INDEX(BD_Seguimiento_OAP_2019!$AH$3:$AS$294,MATCH(Revisión_Avance_Periodo!$I3349,BD_Seguimiento_OAP_2019!$L$3:$L$294,0),MATCH(Revisión_Avance_Periodo!$M3349,BD_Seguimiento_OAP_2019!$AH$2:$AS$2,0))</f>
        <v>0.33339999999999997</v>
      </c>
      <c r="O3349" s="174">
        <f>INDEX(BD_Seguimiento_OAP_2019!$AV$3:$BG$294,MATCH(Revisión_Avance_Periodo!$I3349,BD_Seguimiento_OAP_2019!$L$3:$L$294,0),MATCH(Revisión_Avance_Periodo!$M3349,BD_Seguimiento_OAP_2019!$AV$2:$BG$2,0))</f>
        <v>0</v>
      </c>
      <c r="P3349" s="188">
        <f t="shared" si="647"/>
        <v>0</v>
      </c>
      <c r="Q3349" s="182" t="str">
        <f>VLOOKUP(P3349,Tabla_Indicador_Gestion4[#All],3,TRUE)</f>
        <v>Por Ejecutar</v>
      </c>
      <c r="R3349" s="215">
        <f>SUBTOTAL(9,$N$3338:$N3349)</f>
        <v>1</v>
      </c>
      <c r="S3349" s="231">
        <f>SUBTOTAL(9,$O$3338:$O3349)</f>
        <v>0.33329999999999999</v>
      </c>
      <c r="T3349" s="231">
        <f>IFERROR(+Revisión_Avance_Periodo!$S3349/Revisión_Avance_Periodo!$R3349,0)</f>
        <v>0.33329999999999999</v>
      </c>
      <c r="U3349" s="184"/>
      <c r="V3349" s="185"/>
      <c r="W3349" s="183"/>
      <c r="X3349" s="183"/>
      <c r="Y3349" s="183"/>
      <c r="Z3349" s="186"/>
      <c r="AA3349" s="187"/>
    </row>
    <row r="3350" spans="1:27" x14ac:dyDescent="0.25">
      <c r="A3350" s="88">
        <v>282</v>
      </c>
      <c r="B3350" s="91" t="str">
        <f>CONCATENATE(Revisión_Avance_Periodo!$C3350,";",Revisión_Avance_Periodo!$E3350,";",Revisión_Avance_Periodo!$I3350)</f>
        <v>OE1;PR_10;ACT_205</v>
      </c>
      <c r="C3350" s="170" t="s">
        <v>9</v>
      </c>
      <c r="D3350" s="171" t="str">
        <f>VLOOKUP(Revisión_Avance_Periodo!$C3350,Componentes_BD!$F$1:$G$5,2,FALSE)</f>
        <v>Fortalecer la Vigilancia.</v>
      </c>
      <c r="E3350" s="106" t="s">
        <v>12</v>
      </c>
      <c r="F3350" s="89">
        <v>2</v>
      </c>
      <c r="G3350" s="89" t="str">
        <f>VLOOKUP(Revisión_Avance_Periodo!$A3350,BD_Seguimiento_OAP_2019!$A$2:$G$294,7,FALSE)</f>
        <v>PAI</v>
      </c>
      <c r="H3350" s="89" t="str">
        <f>VLOOKUP(Revisión_Avance_Periodo!$A3350,BD_Seguimiento_OAP_2019!$A$2:$J$294,10,FALSE)</f>
        <v>PAI_01 - Operacional</v>
      </c>
      <c r="I3350" s="89" t="s">
        <v>2091</v>
      </c>
      <c r="J3350" s="89" t="str">
        <f>VLOOKUP(Revisión_Avance_Periodo!$I3350,BD_Seguimiento_OAP_2019!$L:$M,2,FALSE)</f>
        <v>Implementar Modelo Integrado de Planeción y Gestión - Mipg en cada una de sus 7 dimensiones según corresponda</v>
      </c>
      <c r="K3350" s="106" t="s">
        <v>52</v>
      </c>
      <c r="L3350" s="172">
        <v>4.4642857142857152E-4</v>
      </c>
      <c r="M3350" s="173" t="s">
        <v>104</v>
      </c>
      <c r="N3350" s="174">
        <f>INDEX(BD_Seguimiento_OAP_2019!$AH$3:$AS$294,MATCH(Revisión_Avance_Periodo!$I3350,BD_Seguimiento_OAP_2019!$L$3:$L$294,0),MATCH(Revisión_Avance_Periodo!$M3350,BD_Seguimiento_OAP_2019!$AH$2:$AS$2,0))</f>
        <v>0</v>
      </c>
      <c r="O3350" s="174">
        <f>INDEX(BD_Seguimiento_OAP_2019!$AV$3:$BG$294,MATCH(Revisión_Avance_Periodo!$I3350,BD_Seguimiento_OAP_2019!$L$3:$L$294,0),MATCH(Revisión_Avance_Periodo!$M3350,BD_Seguimiento_OAP_2019!$AV$2:$BG$2,0))</f>
        <v>0</v>
      </c>
      <c r="P3350" s="175">
        <f t="shared" ref="P3350:P3361" si="652">IFERROR((O3350/N3350),0)</f>
        <v>0</v>
      </c>
      <c r="Q3350" s="173" t="str">
        <f>VLOOKUP(P3350,Tabla_Indicador_Gestion4[#All],3,TRUE)</f>
        <v>Por Ejecutar</v>
      </c>
      <c r="R3350" s="213">
        <f>SUBTOTAL(9,$N$3350:$N3350)</f>
        <v>0</v>
      </c>
      <c r="S3350" s="234">
        <f>SUBTOTAL(9,$O$3350:$O3350)</f>
        <v>0</v>
      </c>
      <c r="T3350" s="234">
        <f>IFERROR(+Revisión_Avance_Periodo!$S3350/Revisión_Avance_Periodo!$R3350,0)</f>
        <v>0</v>
      </c>
      <c r="U3350" s="177">
        <f>SUBTOTAL(9,N3350:N3361)</f>
        <v>0</v>
      </c>
      <c r="V3350" s="176">
        <f>SUBTOTAL(9,O3350:O3361)</f>
        <v>0</v>
      </c>
      <c r="W3350" s="176">
        <f>IFERROR((+V3350/U3350),0)</f>
        <v>0</v>
      </c>
      <c r="X3350" s="176"/>
      <c r="Y3350" s="176">
        <f>100%-Revisión_Avance_Periodo!$W3350</f>
        <v>1</v>
      </c>
      <c r="Z3350" s="178" t="str">
        <f>VLOOKUP(W3350,Tabla_Indicador_Gestion4[],3,TRUE)</f>
        <v>Por Ejecutar</v>
      </c>
      <c r="AA3350" s="179">
        <f>Revisión_Avance_Periodo!$W3350*Revisión_Avance_Periodo!$L3350</f>
        <v>0</v>
      </c>
    </row>
    <row r="3351" spans="1:27" x14ac:dyDescent="0.25">
      <c r="A3351" s="94">
        <v>282</v>
      </c>
      <c r="B3351" s="96" t="str">
        <f>CONCATENATE(Revisión_Avance_Periodo!$C3351,";",Revisión_Avance_Periodo!$E3351,";",Revisión_Avance_Periodo!$I3351)</f>
        <v>OE1;PR_10;ACT_205</v>
      </c>
      <c r="C3351" s="180" t="s">
        <v>9</v>
      </c>
      <c r="D3351" s="181" t="str">
        <f>VLOOKUP(Revisión_Avance_Periodo!$C3351,Componentes_BD!$F$1:$G$5,2,FALSE)</f>
        <v>Fortalecer la Vigilancia.</v>
      </c>
      <c r="E3351" s="119" t="s">
        <v>12</v>
      </c>
      <c r="F3351" s="95">
        <v>2</v>
      </c>
      <c r="G3351" s="95" t="str">
        <f>VLOOKUP(Revisión_Avance_Periodo!$A3351,BD_Seguimiento_OAP_2019!$A$2:$G$294,7,FALSE)</f>
        <v>PAI</v>
      </c>
      <c r="H3351" s="95" t="str">
        <f>VLOOKUP(Revisión_Avance_Periodo!$A3351,BD_Seguimiento_OAP_2019!$A$2:$J$294,10,FALSE)</f>
        <v>PAI_01 - Operacional</v>
      </c>
      <c r="I3351" s="95" t="s">
        <v>2091</v>
      </c>
      <c r="J3351" s="95" t="str">
        <f>VLOOKUP(Revisión_Avance_Periodo!$I3351,BD_Seguimiento_OAP_2019!$L:$M,2,FALSE)</f>
        <v>Implementar Modelo Integrado de Planeción y Gestión - Mipg en cada una de sus 7 dimensiones según corresponda</v>
      </c>
      <c r="K3351" s="119" t="s">
        <v>52</v>
      </c>
      <c r="L3351" s="172">
        <v>4.4642857142857152E-4</v>
      </c>
      <c r="M3351" s="182" t="s">
        <v>105</v>
      </c>
      <c r="N3351" s="174">
        <f>INDEX(BD_Seguimiento_OAP_2019!$AH$3:$AS$294,MATCH(Revisión_Avance_Periodo!$I3351,BD_Seguimiento_OAP_2019!$L$3:$L$294,0),MATCH(Revisión_Avance_Periodo!$M3351,BD_Seguimiento_OAP_2019!$AH$2:$AS$2,0))</f>
        <v>0</v>
      </c>
      <c r="O3351" s="174">
        <f>INDEX(BD_Seguimiento_OAP_2019!$AV$3:$BG$294,MATCH(Revisión_Avance_Periodo!$I3351,BD_Seguimiento_OAP_2019!$L$3:$L$294,0),MATCH(Revisión_Avance_Periodo!$M3351,BD_Seguimiento_OAP_2019!$AV$2:$BG$2,0))</f>
        <v>0</v>
      </c>
      <c r="P3351" s="175">
        <f t="shared" si="652"/>
        <v>0</v>
      </c>
      <c r="Q3351" s="182" t="str">
        <f>VLOOKUP(P3351,Tabla_Indicador_Gestion4[#All],3,TRUE)</f>
        <v>Por Ejecutar</v>
      </c>
      <c r="R3351" s="215">
        <f>SUBTOTAL(9,$N$3350:$N3351)</f>
        <v>0</v>
      </c>
      <c r="S3351" s="231">
        <f>SUBTOTAL(9,$O$3350:$O3351)</f>
        <v>0</v>
      </c>
      <c r="T3351" s="231">
        <f>IFERROR(+Revisión_Avance_Periodo!$S3351/Revisión_Avance_Periodo!$R3351,0)</f>
        <v>0</v>
      </c>
      <c r="U3351" s="184"/>
      <c r="V3351" s="185"/>
      <c r="W3351" s="183"/>
      <c r="X3351" s="183"/>
      <c r="Y3351" s="183"/>
      <c r="Z3351" s="186"/>
      <c r="AA3351" s="187"/>
    </row>
    <row r="3352" spans="1:27" x14ac:dyDescent="0.25">
      <c r="A3352" s="88">
        <v>282</v>
      </c>
      <c r="B3352" s="91" t="str">
        <f>CONCATENATE(Revisión_Avance_Periodo!$C3352,";",Revisión_Avance_Periodo!$E3352,";",Revisión_Avance_Periodo!$I3352)</f>
        <v>OE1;PR_10;ACT_205</v>
      </c>
      <c r="C3352" s="170" t="s">
        <v>9</v>
      </c>
      <c r="D3352" s="171" t="str">
        <f>VLOOKUP(Revisión_Avance_Periodo!$C3352,Componentes_BD!$F$1:$G$5,2,FALSE)</f>
        <v>Fortalecer la Vigilancia.</v>
      </c>
      <c r="E3352" s="106" t="s">
        <v>12</v>
      </c>
      <c r="F3352" s="89">
        <v>2</v>
      </c>
      <c r="G3352" s="89" t="str">
        <f>VLOOKUP(Revisión_Avance_Periodo!$A3352,BD_Seguimiento_OAP_2019!$A$2:$G$294,7,FALSE)</f>
        <v>PAI</v>
      </c>
      <c r="H3352" s="89" t="str">
        <f>VLOOKUP(Revisión_Avance_Periodo!$A3352,BD_Seguimiento_OAP_2019!$A$2:$J$294,10,FALSE)</f>
        <v>PAI_01 - Operacional</v>
      </c>
      <c r="I3352" s="89" t="s">
        <v>2091</v>
      </c>
      <c r="J3352" s="89" t="str">
        <f>VLOOKUP(Revisión_Avance_Periodo!$I3352,BD_Seguimiento_OAP_2019!$L:$M,2,FALSE)</f>
        <v>Implementar Modelo Integrado de Planeción y Gestión - Mipg en cada una de sus 7 dimensiones según corresponda</v>
      </c>
      <c r="K3352" s="106" t="s">
        <v>52</v>
      </c>
      <c r="L3352" s="172">
        <v>4.4642857142857152E-4</v>
      </c>
      <c r="M3352" s="173" t="s">
        <v>106</v>
      </c>
      <c r="N3352" s="174">
        <f>INDEX(BD_Seguimiento_OAP_2019!$AH$3:$AS$294,MATCH(Revisión_Avance_Periodo!$I3352,BD_Seguimiento_OAP_2019!$L$3:$L$294,0),MATCH(Revisión_Avance_Periodo!$M3352,BD_Seguimiento_OAP_2019!$AH$2:$AS$2,0))</f>
        <v>0</v>
      </c>
      <c r="O3352" s="174">
        <f>INDEX(BD_Seguimiento_OAP_2019!$AV$3:$BG$294,MATCH(Revisión_Avance_Periodo!$I3352,BD_Seguimiento_OAP_2019!$L$3:$L$294,0),MATCH(Revisión_Avance_Periodo!$M3352,BD_Seguimiento_OAP_2019!$AV$2:$BG$2,0))</f>
        <v>0</v>
      </c>
      <c r="P3352" s="175">
        <f t="shared" si="652"/>
        <v>0</v>
      </c>
      <c r="Q3352" s="173" t="str">
        <f>VLOOKUP(P3352,Tabla_Indicador_Gestion4[#All],3,TRUE)</f>
        <v>Por Ejecutar</v>
      </c>
      <c r="R3352" s="215">
        <f>SUBTOTAL(9,$N$3350:$N3352)</f>
        <v>0</v>
      </c>
      <c r="S3352" s="231">
        <f>SUBTOTAL(9,$O$3350:$O3352)</f>
        <v>0</v>
      </c>
      <c r="T3352" s="231">
        <f>IFERROR(+Revisión_Avance_Periodo!$S3352/Revisión_Avance_Periodo!$R3352,0)</f>
        <v>0</v>
      </c>
      <c r="U3352" s="184"/>
      <c r="V3352" s="185"/>
      <c r="W3352" s="183"/>
      <c r="X3352" s="183"/>
      <c r="Y3352" s="183"/>
      <c r="Z3352" s="186"/>
      <c r="AA3352" s="187"/>
    </row>
    <row r="3353" spans="1:27" x14ac:dyDescent="0.25">
      <c r="A3353" s="94">
        <v>282</v>
      </c>
      <c r="B3353" s="96" t="str">
        <f>CONCATENATE(Revisión_Avance_Periodo!$C3353,";",Revisión_Avance_Periodo!$E3353,";",Revisión_Avance_Periodo!$I3353)</f>
        <v>OE1;PR_10;ACT_205</v>
      </c>
      <c r="C3353" s="180" t="s">
        <v>9</v>
      </c>
      <c r="D3353" s="181" t="str">
        <f>VLOOKUP(Revisión_Avance_Periodo!$C3353,Componentes_BD!$F$1:$G$5,2,FALSE)</f>
        <v>Fortalecer la Vigilancia.</v>
      </c>
      <c r="E3353" s="119" t="s">
        <v>12</v>
      </c>
      <c r="F3353" s="95">
        <v>2</v>
      </c>
      <c r="G3353" s="95" t="str">
        <f>VLOOKUP(Revisión_Avance_Periodo!$A3353,BD_Seguimiento_OAP_2019!$A$2:$G$294,7,FALSE)</f>
        <v>PAI</v>
      </c>
      <c r="H3353" s="95" t="str">
        <f>VLOOKUP(Revisión_Avance_Periodo!$A3353,BD_Seguimiento_OAP_2019!$A$2:$J$294,10,FALSE)</f>
        <v>PAI_01 - Operacional</v>
      </c>
      <c r="I3353" s="95" t="s">
        <v>2091</v>
      </c>
      <c r="J3353" s="95" t="str">
        <f>VLOOKUP(Revisión_Avance_Periodo!$I3353,BD_Seguimiento_OAP_2019!$L:$M,2,FALSE)</f>
        <v>Implementar Modelo Integrado de Planeción y Gestión - Mipg en cada una de sus 7 dimensiones según corresponda</v>
      </c>
      <c r="K3353" s="119" t="s">
        <v>52</v>
      </c>
      <c r="L3353" s="172">
        <v>4.4642857142857152E-4</v>
      </c>
      <c r="M3353" s="182" t="s">
        <v>107</v>
      </c>
      <c r="N3353" s="174">
        <f>INDEX(BD_Seguimiento_OAP_2019!$AH$3:$AS$294,MATCH(Revisión_Avance_Periodo!$I3353,BD_Seguimiento_OAP_2019!$L$3:$L$294,0),MATCH(Revisión_Avance_Periodo!$M3353,BD_Seguimiento_OAP_2019!$AH$2:$AS$2,0))</f>
        <v>0</v>
      </c>
      <c r="O3353" s="174">
        <f>INDEX(BD_Seguimiento_OAP_2019!$AV$3:$BG$294,MATCH(Revisión_Avance_Periodo!$I3353,BD_Seguimiento_OAP_2019!$L$3:$L$294,0),MATCH(Revisión_Avance_Periodo!$M3353,BD_Seguimiento_OAP_2019!$AV$2:$BG$2,0))</f>
        <v>0</v>
      </c>
      <c r="P3353" s="175">
        <f t="shared" si="652"/>
        <v>0</v>
      </c>
      <c r="Q3353" s="182" t="str">
        <f>VLOOKUP(P3353,Tabla_Indicador_Gestion4[#All],3,TRUE)</f>
        <v>Por Ejecutar</v>
      </c>
      <c r="R3353" s="215">
        <f>SUBTOTAL(9,$N$3350:$N3353)</f>
        <v>0</v>
      </c>
      <c r="S3353" s="231">
        <f>SUBTOTAL(9,$O$3350:$O3353)</f>
        <v>0</v>
      </c>
      <c r="T3353" s="231">
        <f>IFERROR(+Revisión_Avance_Periodo!$S3353/Revisión_Avance_Periodo!$R3353,0)</f>
        <v>0</v>
      </c>
      <c r="U3353" s="184"/>
      <c r="V3353" s="185"/>
      <c r="W3353" s="183"/>
      <c r="X3353" s="183"/>
      <c r="Y3353" s="183"/>
      <c r="Z3353" s="186"/>
      <c r="AA3353" s="187"/>
    </row>
    <row r="3354" spans="1:27" x14ac:dyDescent="0.25">
      <c r="A3354" s="88">
        <v>282</v>
      </c>
      <c r="B3354" s="91" t="str">
        <f>CONCATENATE(Revisión_Avance_Periodo!$C3354,";",Revisión_Avance_Periodo!$E3354,";",Revisión_Avance_Periodo!$I3354)</f>
        <v>OE1;PR_10;ACT_205</v>
      </c>
      <c r="C3354" s="170" t="s">
        <v>9</v>
      </c>
      <c r="D3354" s="171" t="str">
        <f>VLOOKUP(Revisión_Avance_Periodo!$C3354,Componentes_BD!$F$1:$G$5,2,FALSE)</f>
        <v>Fortalecer la Vigilancia.</v>
      </c>
      <c r="E3354" s="106" t="s">
        <v>12</v>
      </c>
      <c r="F3354" s="89">
        <v>2</v>
      </c>
      <c r="G3354" s="89" t="str">
        <f>VLOOKUP(Revisión_Avance_Periodo!$A3354,BD_Seguimiento_OAP_2019!$A$2:$G$294,7,FALSE)</f>
        <v>PAI</v>
      </c>
      <c r="H3354" s="89" t="str">
        <f>VLOOKUP(Revisión_Avance_Periodo!$A3354,BD_Seguimiento_OAP_2019!$A$2:$J$294,10,FALSE)</f>
        <v>PAI_01 - Operacional</v>
      </c>
      <c r="I3354" s="89" t="s">
        <v>2091</v>
      </c>
      <c r="J3354" s="89" t="str">
        <f>VLOOKUP(Revisión_Avance_Periodo!$I3354,BD_Seguimiento_OAP_2019!$L:$M,2,FALSE)</f>
        <v>Implementar Modelo Integrado de Planeción y Gestión - Mipg en cada una de sus 7 dimensiones según corresponda</v>
      </c>
      <c r="K3354" s="106" t="s">
        <v>52</v>
      </c>
      <c r="L3354" s="172">
        <v>4.4642857142857152E-4</v>
      </c>
      <c r="M3354" s="173" t="s">
        <v>108</v>
      </c>
      <c r="N3354" s="174">
        <f>INDEX(BD_Seguimiento_OAP_2019!$AH$3:$AS$294,MATCH(Revisión_Avance_Periodo!$I3354,BD_Seguimiento_OAP_2019!$L$3:$L$294,0),MATCH(Revisión_Avance_Periodo!$M3354,BD_Seguimiento_OAP_2019!$AH$2:$AS$2,0))</f>
        <v>0</v>
      </c>
      <c r="O3354" s="174">
        <f>INDEX(BD_Seguimiento_OAP_2019!$AV$3:$BG$294,MATCH(Revisión_Avance_Periodo!$I3354,BD_Seguimiento_OAP_2019!$L$3:$L$294,0),MATCH(Revisión_Avance_Periodo!$M3354,BD_Seguimiento_OAP_2019!$AV$2:$BG$2,0))</f>
        <v>0</v>
      </c>
      <c r="P3354" s="175">
        <f t="shared" si="652"/>
        <v>0</v>
      </c>
      <c r="Q3354" s="173" t="str">
        <f>VLOOKUP(P3354,Tabla_Indicador_Gestion4[#All],3,TRUE)</f>
        <v>Por Ejecutar</v>
      </c>
      <c r="R3354" s="215">
        <f>SUBTOTAL(9,$N$3350:$N3354)</f>
        <v>0</v>
      </c>
      <c r="S3354" s="231">
        <f>SUBTOTAL(9,$O$3350:$O3354)</f>
        <v>0</v>
      </c>
      <c r="T3354" s="231">
        <f>IFERROR(+Revisión_Avance_Periodo!$S3354/Revisión_Avance_Periodo!$R3354,0)</f>
        <v>0</v>
      </c>
      <c r="U3354" s="184"/>
      <c r="V3354" s="185"/>
      <c r="W3354" s="183"/>
      <c r="X3354" s="183"/>
      <c r="Y3354" s="183"/>
      <c r="Z3354" s="186"/>
      <c r="AA3354" s="187"/>
    </row>
    <row r="3355" spans="1:27" x14ac:dyDescent="0.25">
      <c r="A3355" s="94">
        <v>282</v>
      </c>
      <c r="B3355" s="96" t="str">
        <f>CONCATENATE(Revisión_Avance_Periodo!$C3355,";",Revisión_Avance_Periodo!$E3355,";",Revisión_Avance_Periodo!$I3355)</f>
        <v>OE1;PR_10;ACT_205</v>
      </c>
      <c r="C3355" s="180" t="s">
        <v>9</v>
      </c>
      <c r="D3355" s="181" t="str">
        <f>VLOOKUP(Revisión_Avance_Periodo!$C3355,Componentes_BD!$F$1:$G$5,2,FALSE)</f>
        <v>Fortalecer la Vigilancia.</v>
      </c>
      <c r="E3355" s="119" t="s">
        <v>12</v>
      </c>
      <c r="F3355" s="95">
        <v>2</v>
      </c>
      <c r="G3355" s="95" t="str">
        <f>VLOOKUP(Revisión_Avance_Periodo!$A3355,BD_Seguimiento_OAP_2019!$A$2:$G$294,7,FALSE)</f>
        <v>PAI</v>
      </c>
      <c r="H3355" s="95" t="str">
        <f>VLOOKUP(Revisión_Avance_Periodo!$A3355,BD_Seguimiento_OAP_2019!$A$2:$J$294,10,FALSE)</f>
        <v>PAI_01 - Operacional</v>
      </c>
      <c r="I3355" s="95" t="s">
        <v>2091</v>
      </c>
      <c r="J3355" s="95" t="str">
        <f>VLOOKUP(Revisión_Avance_Periodo!$I3355,BD_Seguimiento_OAP_2019!$L:$M,2,FALSE)</f>
        <v>Implementar Modelo Integrado de Planeción y Gestión - Mipg en cada una de sus 7 dimensiones según corresponda</v>
      </c>
      <c r="K3355" s="119" t="s">
        <v>52</v>
      </c>
      <c r="L3355" s="172">
        <v>4.4642857142857152E-4</v>
      </c>
      <c r="M3355" s="182" t="s">
        <v>109</v>
      </c>
      <c r="N3355" s="174">
        <f>INDEX(BD_Seguimiento_OAP_2019!$AH$3:$AS$294,MATCH(Revisión_Avance_Periodo!$I3355,BD_Seguimiento_OAP_2019!$L$3:$L$294,0),MATCH(Revisión_Avance_Periodo!$M3355,BD_Seguimiento_OAP_2019!$AH$2:$AS$2,0))</f>
        <v>0</v>
      </c>
      <c r="O3355" s="174">
        <f>INDEX(BD_Seguimiento_OAP_2019!$AV$3:$BG$294,MATCH(Revisión_Avance_Periodo!$I3355,BD_Seguimiento_OAP_2019!$L$3:$L$294,0),MATCH(Revisión_Avance_Periodo!$M3355,BD_Seguimiento_OAP_2019!$AV$2:$BG$2,0))</f>
        <v>0</v>
      </c>
      <c r="P3355" s="175">
        <f t="shared" si="652"/>
        <v>0</v>
      </c>
      <c r="Q3355" s="182" t="str">
        <f>VLOOKUP(P3355,Tabla_Indicador_Gestion4[#All],3,TRUE)</f>
        <v>Por Ejecutar</v>
      </c>
      <c r="R3355" s="215">
        <f>SUBTOTAL(9,$N$3350:$N3355)</f>
        <v>0</v>
      </c>
      <c r="S3355" s="231">
        <f>SUBTOTAL(9,$O$3350:$O3355)</f>
        <v>0</v>
      </c>
      <c r="T3355" s="231">
        <f>IFERROR(+Revisión_Avance_Periodo!$S3355/Revisión_Avance_Periodo!$R3355,0)</f>
        <v>0</v>
      </c>
      <c r="U3355" s="184"/>
      <c r="V3355" s="185"/>
      <c r="W3355" s="183"/>
      <c r="X3355" s="183"/>
      <c r="Y3355" s="183"/>
      <c r="Z3355" s="186"/>
      <c r="AA3355" s="187"/>
    </row>
    <row r="3356" spans="1:27" x14ac:dyDescent="0.25">
      <c r="A3356" s="88">
        <v>282</v>
      </c>
      <c r="B3356" s="91" t="str">
        <f>CONCATENATE(Revisión_Avance_Periodo!$C3356,";",Revisión_Avance_Periodo!$E3356,";",Revisión_Avance_Periodo!$I3356)</f>
        <v>OE1;PR_10;ACT_205</v>
      </c>
      <c r="C3356" s="170" t="s">
        <v>9</v>
      </c>
      <c r="D3356" s="171" t="str">
        <f>VLOOKUP(Revisión_Avance_Periodo!$C3356,Componentes_BD!$F$1:$G$5,2,FALSE)</f>
        <v>Fortalecer la Vigilancia.</v>
      </c>
      <c r="E3356" s="106" t="s">
        <v>12</v>
      </c>
      <c r="F3356" s="89">
        <v>2</v>
      </c>
      <c r="G3356" s="89" t="str">
        <f>VLOOKUP(Revisión_Avance_Periodo!$A3356,BD_Seguimiento_OAP_2019!$A$2:$G$294,7,FALSE)</f>
        <v>PAI</v>
      </c>
      <c r="H3356" s="89" t="str">
        <f>VLOOKUP(Revisión_Avance_Periodo!$A3356,BD_Seguimiento_OAP_2019!$A$2:$J$294,10,FALSE)</f>
        <v>PAI_01 - Operacional</v>
      </c>
      <c r="I3356" s="89" t="s">
        <v>2091</v>
      </c>
      <c r="J3356" s="89" t="str">
        <f>VLOOKUP(Revisión_Avance_Periodo!$I3356,BD_Seguimiento_OAP_2019!$L:$M,2,FALSE)</f>
        <v>Implementar Modelo Integrado de Planeción y Gestión - Mipg en cada una de sus 7 dimensiones según corresponda</v>
      </c>
      <c r="K3356" s="106" t="s">
        <v>52</v>
      </c>
      <c r="L3356" s="172">
        <v>4.4642857142857152E-4</v>
      </c>
      <c r="M3356" s="173" t="s">
        <v>110</v>
      </c>
      <c r="N3356" s="174">
        <f>INDEX(BD_Seguimiento_OAP_2019!$AH$3:$AS$294,MATCH(Revisión_Avance_Periodo!$I3356,BD_Seguimiento_OAP_2019!$L$3:$L$294,0),MATCH(Revisión_Avance_Periodo!$M3356,BD_Seguimiento_OAP_2019!$AH$2:$AS$2,0))</f>
        <v>0</v>
      </c>
      <c r="O3356" s="174">
        <f>INDEX(BD_Seguimiento_OAP_2019!$AV$3:$BG$294,MATCH(Revisión_Avance_Periodo!$I3356,BD_Seguimiento_OAP_2019!$L$3:$L$294,0),MATCH(Revisión_Avance_Periodo!$M3356,BD_Seguimiento_OAP_2019!$AV$2:$BG$2,0))</f>
        <v>0</v>
      </c>
      <c r="P3356" s="175">
        <f t="shared" si="652"/>
        <v>0</v>
      </c>
      <c r="Q3356" s="173" t="str">
        <f>VLOOKUP(P3356,Tabla_Indicador_Gestion4[#All],3,TRUE)</f>
        <v>Por Ejecutar</v>
      </c>
      <c r="R3356" s="215">
        <f>SUBTOTAL(9,$N$3350:$N3356)</f>
        <v>0</v>
      </c>
      <c r="S3356" s="231">
        <f>SUBTOTAL(9,$O$3350:$O3356)</f>
        <v>0</v>
      </c>
      <c r="T3356" s="231">
        <f>IFERROR(+Revisión_Avance_Periodo!$S3356/Revisión_Avance_Periodo!$R3356,0)</f>
        <v>0</v>
      </c>
      <c r="U3356" s="184"/>
      <c r="V3356" s="185"/>
      <c r="W3356" s="183"/>
      <c r="X3356" s="183"/>
      <c r="Y3356" s="183"/>
      <c r="Z3356" s="186"/>
      <c r="AA3356" s="187"/>
    </row>
    <row r="3357" spans="1:27" x14ac:dyDescent="0.25">
      <c r="A3357" s="94">
        <v>282</v>
      </c>
      <c r="B3357" s="96" t="str">
        <f>CONCATENATE(Revisión_Avance_Periodo!$C3357,";",Revisión_Avance_Periodo!$E3357,";",Revisión_Avance_Periodo!$I3357)</f>
        <v>OE1;PR_10;ACT_205</v>
      </c>
      <c r="C3357" s="180" t="s">
        <v>9</v>
      </c>
      <c r="D3357" s="181" t="str">
        <f>VLOOKUP(Revisión_Avance_Periodo!$C3357,Componentes_BD!$F$1:$G$5,2,FALSE)</f>
        <v>Fortalecer la Vigilancia.</v>
      </c>
      <c r="E3357" s="119" t="s">
        <v>12</v>
      </c>
      <c r="F3357" s="95">
        <v>2</v>
      </c>
      <c r="G3357" s="95" t="str">
        <f>VLOOKUP(Revisión_Avance_Periodo!$A3357,BD_Seguimiento_OAP_2019!$A$2:$G$294,7,FALSE)</f>
        <v>PAI</v>
      </c>
      <c r="H3357" s="95" t="str">
        <f>VLOOKUP(Revisión_Avance_Periodo!$A3357,BD_Seguimiento_OAP_2019!$A$2:$J$294,10,FALSE)</f>
        <v>PAI_01 - Operacional</v>
      </c>
      <c r="I3357" s="95" t="s">
        <v>2091</v>
      </c>
      <c r="J3357" s="95" t="str">
        <f>VLOOKUP(Revisión_Avance_Periodo!$I3357,BD_Seguimiento_OAP_2019!$L:$M,2,FALSE)</f>
        <v>Implementar Modelo Integrado de Planeción y Gestión - Mipg en cada una de sus 7 dimensiones según corresponda</v>
      </c>
      <c r="K3357" s="119" t="s">
        <v>52</v>
      </c>
      <c r="L3357" s="172">
        <v>4.4642857142857152E-4</v>
      </c>
      <c r="M3357" s="182" t="s">
        <v>111</v>
      </c>
      <c r="N3357" s="174">
        <f>INDEX(BD_Seguimiento_OAP_2019!$AH$3:$AS$294,MATCH(Revisión_Avance_Periodo!$I3357,BD_Seguimiento_OAP_2019!$L$3:$L$294,0),MATCH(Revisión_Avance_Periodo!$M3357,BD_Seguimiento_OAP_2019!$AH$2:$AS$2,0))</f>
        <v>0</v>
      </c>
      <c r="O3357" s="174">
        <f>INDEX(BD_Seguimiento_OAP_2019!$AV$3:$BG$294,MATCH(Revisión_Avance_Periodo!$I3357,BD_Seguimiento_OAP_2019!$L$3:$L$294,0),MATCH(Revisión_Avance_Periodo!$M3357,BD_Seguimiento_OAP_2019!$AV$2:$BG$2,0))</f>
        <v>0</v>
      </c>
      <c r="P3357" s="175">
        <f t="shared" si="652"/>
        <v>0</v>
      </c>
      <c r="Q3357" s="182" t="str">
        <f>VLOOKUP(P3357,Tabla_Indicador_Gestion4[#All],3,TRUE)</f>
        <v>Por Ejecutar</v>
      </c>
      <c r="R3357" s="215">
        <f>SUBTOTAL(9,$N$3350:$N3357)</f>
        <v>0</v>
      </c>
      <c r="S3357" s="231">
        <f>SUBTOTAL(9,$O$3350:$O3357)</f>
        <v>0</v>
      </c>
      <c r="T3357" s="231">
        <f>IFERROR(+Revisión_Avance_Periodo!$S3357/Revisión_Avance_Periodo!$R3357,0)</f>
        <v>0</v>
      </c>
      <c r="U3357" s="184"/>
      <c r="V3357" s="185"/>
      <c r="W3357" s="183"/>
      <c r="X3357" s="183"/>
      <c r="Y3357" s="183"/>
      <c r="Z3357" s="186"/>
      <c r="AA3357" s="187"/>
    </row>
    <row r="3358" spans="1:27" x14ac:dyDescent="0.25">
      <c r="A3358" s="88">
        <v>282</v>
      </c>
      <c r="B3358" s="91" t="str">
        <f>CONCATENATE(Revisión_Avance_Periodo!$C3358,";",Revisión_Avance_Periodo!$E3358,";",Revisión_Avance_Periodo!$I3358)</f>
        <v>OE1;PR_10;ACT_205</v>
      </c>
      <c r="C3358" s="170" t="s">
        <v>9</v>
      </c>
      <c r="D3358" s="171" t="str">
        <f>VLOOKUP(Revisión_Avance_Periodo!$C3358,Componentes_BD!$F$1:$G$5,2,FALSE)</f>
        <v>Fortalecer la Vigilancia.</v>
      </c>
      <c r="E3358" s="106" t="s">
        <v>12</v>
      </c>
      <c r="F3358" s="89">
        <v>2</v>
      </c>
      <c r="G3358" s="89" t="str">
        <f>VLOOKUP(Revisión_Avance_Periodo!$A3358,BD_Seguimiento_OAP_2019!$A$2:$G$294,7,FALSE)</f>
        <v>PAI</v>
      </c>
      <c r="H3358" s="89" t="str">
        <f>VLOOKUP(Revisión_Avance_Periodo!$A3358,BD_Seguimiento_OAP_2019!$A$2:$J$294,10,FALSE)</f>
        <v>PAI_01 - Operacional</v>
      </c>
      <c r="I3358" s="89" t="s">
        <v>2091</v>
      </c>
      <c r="J3358" s="89" t="str">
        <f>VLOOKUP(Revisión_Avance_Periodo!$I3358,BD_Seguimiento_OAP_2019!$L:$M,2,FALSE)</f>
        <v>Implementar Modelo Integrado de Planeción y Gestión - Mipg en cada una de sus 7 dimensiones según corresponda</v>
      </c>
      <c r="K3358" s="106" t="s">
        <v>52</v>
      </c>
      <c r="L3358" s="172">
        <v>4.4642857142857152E-4</v>
      </c>
      <c r="M3358" s="173" t="s">
        <v>112</v>
      </c>
      <c r="N3358" s="174">
        <f>INDEX(BD_Seguimiento_OAP_2019!$AH$3:$AS$294,MATCH(Revisión_Avance_Periodo!$I3358,BD_Seguimiento_OAP_2019!$L$3:$L$294,0),MATCH(Revisión_Avance_Periodo!$M3358,BD_Seguimiento_OAP_2019!$AH$2:$AS$2,0))</f>
        <v>0</v>
      </c>
      <c r="O3358" s="174">
        <f>INDEX(BD_Seguimiento_OAP_2019!$AV$3:$BG$294,MATCH(Revisión_Avance_Periodo!$I3358,BD_Seguimiento_OAP_2019!$L$3:$L$294,0),MATCH(Revisión_Avance_Periodo!$M3358,BD_Seguimiento_OAP_2019!$AV$2:$BG$2,0))</f>
        <v>0</v>
      </c>
      <c r="P3358" s="175">
        <f t="shared" si="652"/>
        <v>0</v>
      </c>
      <c r="Q3358" s="173" t="str">
        <f>VLOOKUP(P3358,Tabla_Indicador_Gestion4[#All],3,TRUE)</f>
        <v>Por Ejecutar</v>
      </c>
      <c r="R3358" s="215">
        <f>SUBTOTAL(9,$N$3350:$N3358)</f>
        <v>0</v>
      </c>
      <c r="S3358" s="231">
        <f>SUBTOTAL(9,$O$3350:$O3358)</f>
        <v>0</v>
      </c>
      <c r="T3358" s="231">
        <f>IFERROR(+Revisión_Avance_Periodo!$S3358/Revisión_Avance_Periodo!$R3358,0)</f>
        <v>0</v>
      </c>
      <c r="U3358" s="184"/>
      <c r="V3358" s="185"/>
      <c r="W3358" s="183"/>
      <c r="X3358" s="183"/>
      <c r="Y3358" s="183"/>
      <c r="Z3358" s="186"/>
      <c r="AA3358" s="187"/>
    </row>
    <row r="3359" spans="1:27" x14ac:dyDescent="0.25">
      <c r="A3359" s="94">
        <v>282</v>
      </c>
      <c r="B3359" s="96" t="str">
        <f>CONCATENATE(Revisión_Avance_Periodo!$C3359,";",Revisión_Avance_Periodo!$E3359,";",Revisión_Avance_Periodo!$I3359)</f>
        <v>OE1;PR_10;ACT_205</v>
      </c>
      <c r="C3359" s="180" t="s">
        <v>9</v>
      </c>
      <c r="D3359" s="181" t="str">
        <f>VLOOKUP(Revisión_Avance_Periodo!$C3359,Componentes_BD!$F$1:$G$5,2,FALSE)</f>
        <v>Fortalecer la Vigilancia.</v>
      </c>
      <c r="E3359" s="119" t="s">
        <v>12</v>
      </c>
      <c r="F3359" s="95">
        <v>2</v>
      </c>
      <c r="G3359" s="95" t="str">
        <f>VLOOKUP(Revisión_Avance_Periodo!$A3359,BD_Seguimiento_OAP_2019!$A$2:$G$294,7,FALSE)</f>
        <v>PAI</v>
      </c>
      <c r="H3359" s="95" t="str">
        <f>VLOOKUP(Revisión_Avance_Periodo!$A3359,BD_Seguimiento_OAP_2019!$A$2:$J$294,10,FALSE)</f>
        <v>PAI_01 - Operacional</v>
      </c>
      <c r="I3359" s="95" t="s">
        <v>2091</v>
      </c>
      <c r="J3359" s="95" t="str">
        <f>VLOOKUP(Revisión_Avance_Periodo!$I3359,BD_Seguimiento_OAP_2019!$L:$M,2,FALSE)</f>
        <v>Implementar Modelo Integrado de Planeción y Gestión - Mipg en cada una de sus 7 dimensiones según corresponda</v>
      </c>
      <c r="K3359" s="119" t="s">
        <v>52</v>
      </c>
      <c r="L3359" s="172">
        <v>4.4642857142857152E-4</v>
      </c>
      <c r="M3359" s="182" t="s">
        <v>113</v>
      </c>
      <c r="N3359" s="174">
        <f>INDEX(BD_Seguimiento_OAP_2019!$AH$3:$AS$294,MATCH(Revisión_Avance_Periodo!$I3359,BD_Seguimiento_OAP_2019!$L$3:$L$294,0),MATCH(Revisión_Avance_Periodo!$M3359,BD_Seguimiento_OAP_2019!$AH$2:$AS$2,0))</f>
        <v>0</v>
      </c>
      <c r="O3359" s="174">
        <f>INDEX(BD_Seguimiento_OAP_2019!$AV$3:$BG$294,MATCH(Revisión_Avance_Periodo!$I3359,BD_Seguimiento_OAP_2019!$L$3:$L$294,0),MATCH(Revisión_Avance_Periodo!$M3359,BD_Seguimiento_OAP_2019!$AV$2:$BG$2,0))</f>
        <v>0</v>
      </c>
      <c r="P3359" s="175">
        <f t="shared" si="652"/>
        <v>0</v>
      </c>
      <c r="Q3359" s="182" t="str">
        <f>VLOOKUP(P3359,Tabla_Indicador_Gestion4[#All],3,TRUE)</f>
        <v>Por Ejecutar</v>
      </c>
      <c r="R3359" s="215">
        <f>SUBTOTAL(9,$N$3350:$N3359)</f>
        <v>0</v>
      </c>
      <c r="S3359" s="231">
        <f>SUBTOTAL(9,$O$3350:$O3359)</f>
        <v>0</v>
      </c>
      <c r="T3359" s="231">
        <f>IFERROR(+Revisión_Avance_Periodo!$S3359/Revisión_Avance_Periodo!$R3359,0)</f>
        <v>0</v>
      </c>
      <c r="U3359" s="184"/>
      <c r="V3359" s="185"/>
      <c r="W3359" s="183"/>
      <c r="X3359" s="183"/>
      <c r="Y3359" s="183"/>
      <c r="Z3359" s="186"/>
      <c r="AA3359" s="187"/>
    </row>
    <row r="3360" spans="1:27" x14ac:dyDescent="0.25">
      <c r="A3360" s="88">
        <v>282</v>
      </c>
      <c r="B3360" s="91" t="str">
        <f>CONCATENATE(Revisión_Avance_Periodo!$C3360,";",Revisión_Avance_Periodo!$E3360,";",Revisión_Avance_Periodo!$I3360)</f>
        <v>OE1;PR_10;ACT_205</v>
      </c>
      <c r="C3360" s="170" t="s">
        <v>9</v>
      </c>
      <c r="D3360" s="171" t="str">
        <f>VLOOKUP(Revisión_Avance_Periodo!$C3360,Componentes_BD!$F$1:$G$5,2,FALSE)</f>
        <v>Fortalecer la Vigilancia.</v>
      </c>
      <c r="E3360" s="106" t="s">
        <v>12</v>
      </c>
      <c r="F3360" s="89">
        <v>2</v>
      </c>
      <c r="G3360" s="89" t="str">
        <f>VLOOKUP(Revisión_Avance_Periodo!$A3360,BD_Seguimiento_OAP_2019!$A$2:$G$294,7,FALSE)</f>
        <v>PAI</v>
      </c>
      <c r="H3360" s="89" t="str">
        <f>VLOOKUP(Revisión_Avance_Periodo!$A3360,BD_Seguimiento_OAP_2019!$A$2:$J$294,10,FALSE)</f>
        <v>PAI_01 - Operacional</v>
      </c>
      <c r="I3360" s="89" t="s">
        <v>2091</v>
      </c>
      <c r="J3360" s="89" t="str">
        <f>VLOOKUP(Revisión_Avance_Periodo!$I3360,BD_Seguimiento_OAP_2019!$L:$M,2,FALSE)</f>
        <v>Implementar Modelo Integrado de Planeción y Gestión - Mipg en cada una de sus 7 dimensiones según corresponda</v>
      </c>
      <c r="K3360" s="106" t="s">
        <v>52</v>
      </c>
      <c r="L3360" s="172">
        <v>4.4642857142857152E-4</v>
      </c>
      <c r="M3360" s="173" t="s">
        <v>114</v>
      </c>
      <c r="N3360" s="174">
        <f>INDEX(BD_Seguimiento_OAP_2019!$AH$3:$AS$294,MATCH(Revisión_Avance_Periodo!$I3360,BD_Seguimiento_OAP_2019!$L$3:$L$294,0),MATCH(Revisión_Avance_Periodo!$M3360,BD_Seguimiento_OAP_2019!$AH$2:$AS$2,0))</f>
        <v>0</v>
      </c>
      <c r="O3360" s="174">
        <f>INDEX(BD_Seguimiento_OAP_2019!$AV$3:$BG$294,MATCH(Revisión_Avance_Periodo!$I3360,BD_Seguimiento_OAP_2019!$L$3:$L$294,0),MATCH(Revisión_Avance_Periodo!$M3360,BD_Seguimiento_OAP_2019!$AV$2:$BG$2,0))</f>
        <v>0</v>
      </c>
      <c r="P3360" s="175">
        <f t="shared" si="652"/>
        <v>0</v>
      </c>
      <c r="Q3360" s="173" t="str">
        <f>VLOOKUP(P3360,Tabla_Indicador_Gestion4[#All],3,TRUE)</f>
        <v>Por Ejecutar</v>
      </c>
      <c r="R3360" s="215">
        <f>SUBTOTAL(9,$N$3350:$N3360)</f>
        <v>0</v>
      </c>
      <c r="S3360" s="231">
        <f>SUBTOTAL(9,$O$3350:$O3360)</f>
        <v>0</v>
      </c>
      <c r="T3360" s="231">
        <f>IFERROR(+Revisión_Avance_Periodo!$S3360/Revisión_Avance_Periodo!$R3360,0)</f>
        <v>0</v>
      </c>
      <c r="U3360" s="184"/>
      <c r="V3360" s="185"/>
      <c r="W3360" s="183"/>
      <c r="X3360" s="183"/>
      <c r="Y3360" s="183"/>
      <c r="Z3360" s="186"/>
      <c r="AA3360" s="187"/>
    </row>
    <row r="3361" spans="1:27" ht="15.75" thickBot="1" x14ac:dyDescent="0.3">
      <c r="A3361" s="94">
        <v>282</v>
      </c>
      <c r="B3361" s="96" t="str">
        <f>CONCATENATE(Revisión_Avance_Periodo!$C3361,";",Revisión_Avance_Periodo!$E3361,";",Revisión_Avance_Periodo!$I3361)</f>
        <v>OE1;PR_10;ACT_205</v>
      </c>
      <c r="C3361" s="180" t="s">
        <v>9</v>
      </c>
      <c r="D3361" s="181" t="str">
        <f>VLOOKUP(Revisión_Avance_Periodo!$C3361,Componentes_BD!$F$1:$G$5,2,FALSE)</f>
        <v>Fortalecer la Vigilancia.</v>
      </c>
      <c r="E3361" s="119" t="s">
        <v>12</v>
      </c>
      <c r="F3361" s="95">
        <v>2</v>
      </c>
      <c r="G3361" s="95" t="str">
        <f>VLOOKUP(Revisión_Avance_Periodo!$A3361,BD_Seguimiento_OAP_2019!$A$2:$G$294,7,FALSE)</f>
        <v>PAI</v>
      </c>
      <c r="H3361" s="95" t="str">
        <f>VLOOKUP(Revisión_Avance_Periodo!$A3361,BD_Seguimiento_OAP_2019!$A$2:$J$294,10,FALSE)</f>
        <v>PAI_01 - Operacional</v>
      </c>
      <c r="I3361" s="95" t="s">
        <v>2091</v>
      </c>
      <c r="J3361" s="95" t="str">
        <f>VLOOKUP(Revisión_Avance_Periodo!$I3361,BD_Seguimiento_OAP_2019!$L:$M,2,FALSE)</f>
        <v>Implementar Modelo Integrado de Planeción y Gestión - Mipg en cada una de sus 7 dimensiones según corresponda</v>
      </c>
      <c r="K3361" s="119" t="s">
        <v>52</v>
      </c>
      <c r="L3361" s="172">
        <v>4.4642857142857152E-4</v>
      </c>
      <c r="M3361" s="182" t="s">
        <v>115</v>
      </c>
      <c r="N3361" s="174">
        <f>INDEX(BD_Seguimiento_OAP_2019!$AH$3:$AS$294,MATCH(Revisión_Avance_Periodo!$I3361,BD_Seguimiento_OAP_2019!$L$3:$L$294,0),MATCH(Revisión_Avance_Periodo!$M3361,BD_Seguimiento_OAP_2019!$AH$2:$AS$2,0))</f>
        <v>0</v>
      </c>
      <c r="O3361" s="174">
        <f>INDEX(BD_Seguimiento_OAP_2019!$AV$3:$BG$294,MATCH(Revisión_Avance_Periodo!$I3361,BD_Seguimiento_OAP_2019!$L$3:$L$294,0),MATCH(Revisión_Avance_Periodo!$M3361,BD_Seguimiento_OAP_2019!$AV$2:$BG$2,0))</f>
        <v>0</v>
      </c>
      <c r="P3361" s="175">
        <f t="shared" si="652"/>
        <v>0</v>
      </c>
      <c r="Q3361" s="182" t="str">
        <f>VLOOKUP(P3361,Tabla_Indicador_Gestion4[#All],3,TRUE)</f>
        <v>Por Ejecutar</v>
      </c>
      <c r="R3361" s="215">
        <f>SUBTOTAL(9,$N$3350:$N3361)</f>
        <v>0</v>
      </c>
      <c r="S3361" s="231">
        <f>SUBTOTAL(9,$O$3350:$O3361)</f>
        <v>0</v>
      </c>
      <c r="T3361" s="231">
        <f>IFERROR(+Revisión_Avance_Periodo!$S3361/Revisión_Avance_Periodo!$R3361,0)</f>
        <v>0</v>
      </c>
      <c r="U3361" s="184"/>
      <c r="V3361" s="185"/>
      <c r="W3361" s="183"/>
      <c r="X3361" s="183"/>
      <c r="Y3361" s="183"/>
      <c r="Z3361" s="186"/>
      <c r="AA3361" s="187"/>
    </row>
    <row r="3362" spans="1:27" x14ac:dyDescent="0.25">
      <c r="A3362" s="88">
        <v>283</v>
      </c>
      <c r="B3362" s="91" t="str">
        <f>CONCATENATE(Revisión_Avance_Periodo!$C3362,";",Revisión_Avance_Periodo!$E3362,";",Revisión_Avance_Periodo!$I3362)</f>
        <v>OE1;PR_10;ACT_193</v>
      </c>
      <c r="C3362" s="170" t="s">
        <v>9</v>
      </c>
      <c r="D3362" s="171" t="str">
        <f>VLOOKUP(Revisión_Avance_Periodo!$C3362,Componentes_BD!$F$1:$G$5,2,FALSE)</f>
        <v>Fortalecer la Vigilancia.</v>
      </c>
      <c r="E3362" s="106" t="s">
        <v>12</v>
      </c>
      <c r="F3362" s="89">
        <v>2</v>
      </c>
      <c r="G3362" s="89" t="str">
        <f>VLOOKUP(Revisión_Avance_Periodo!$A3362,BD_Seguimiento_OAP_2019!$A$2:$G$294,7,FALSE)</f>
        <v>PAI</v>
      </c>
      <c r="H3362" s="89" t="str">
        <f>VLOOKUP(Revisión_Avance_Periodo!$A3362,BD_Seguimiento_OAP_2019!$A$2:$J$294,10,FALSE)</f>
        <v>PAI_01 - Operacional</v>
      </c>
      <c r="I3362" s="89" t="s">
        <v>2092</v>
      </c>
      <c r="J3362" s="89" t="str">
        <f>VLOOKUP(Revisión_Avance_Periodo!$I3362,BD_Seguimiento_OAP_2019!$L:$M,2,FALSE)</f>
        <v>Implementar Modelo Integrado de Planeción y Gestión - Mipg en cada una de sus 7 dimensiones según corresponda</v>
      </c>
      <c r="K3362" s="106" t="s">
        <v>8</v>
      </c>
      <c r="L3362" s="172">
        <v>4.4642857142857152E-4</v>
      </c>
      <c r="M3362" s="173" t="s">
        <v>104</v>
      </c>
      <c r="N3362" s="190">
        <f>INDEX(BD_Seguimiento_OAP_2019!$AH$3:$AS$294,MATCH(Revisión_Avance_Periodo!$I3362,BD_Seguimiento_OAP_2019!$L$3:$L$294,0),MATCH(Revisión_Avance_Periodo!$M3362,BD_Seguimiento_OAP_2019!$AH$2:$AS$2,0))</f>
        <v>1</v>
      </c>
      <c r="O3362" s="190">
        <f>INDEX(BD_Seguimiento_OAP_2019!$AV$3:$BG$294,MATCH(Revisión_Avance_Periodo!$I3362,BD_Seguimiento_OAP_2019!$L$3:$L$294,0),MATCH(Revisión_Avance_Periodo!$M3362,BD_Seguimiento_OAP_2019!$AV$2:$BG$2,0))</f>
        <v>1</v>
      </c>
      <c r="P3362" s="189">
        <f t="shared" si="647"/>
        <v>1</v>
      </c>
      <c r="Q3362" s="173" t="str">
        <f>VLOOKUP(P3362,Tabla_Indicador_Gestion4[#All],3,TRUE)</f>
        <v>Culminada</v>
      </c>
      <c r="R3362" s="232">
        <f>SUBTOTAL(9,$N$3362:$N3362)</f>
        <v>1</v>
      </c>
      <c r="S3362" s="233">
        <f>SUBTOTAL(9,$O$3362:$O3362)</f>
        <v>1</v>
      </c>
      <c r="T3362" s="234">
        <f>IFERROR(+Revisión_Avance_Periodo!$S3362/Revisión_Avance_Periodo!$R3362,0)</f>
        <v>1</v>
      </c>
      <c r="U3362" s="191">
        <f>SUBTOTAL(9,N3362:N3373)</f>
        <v>6</v>
      </c>
      <c r="V3362" s="192">
        <f>SUBTOTAL(9,O3362:O3373)</f>
        <v>6</v>
      </c>
      <c r="W3362" s="176">
        <f t="shared" ref="W3362" si="653">+V3362/U3362</f>
        <v>1</v>
      </c>
      <c r="X3362" s="176"/>
      <c r="Y3362" s="176">
        <f>100%-Revisión_Avance_Periodo!$W3362</f>
        <v>0</v>
      </c>
      <c r="Z3362" s="178" t="str">
        <f>VLOOKUP(W3362,Tabla_Indicador_Gestion4[],3,TRUE)</f>
        <v>Culminada</v>
      </c>
      <c r="AA3362" s="179">
        <f>Revisión_Avance_Periodo!$W3362*Revisión_Avance_Periodo!$L3362</f>
        <v>4.4642857142857152E-4</v>
      </c>
    </row>
    <row r="3363" spans="1:27" x14ac:dyDescent="0.25">
      <c r="A3363" s="94">
        <v>283</v>
      </c>
      <c r="B3363" s="96" t="str">
        <f>CONCATENATE(Revisión_Avance_Periodo!$C3363,";",Revisión_Avance_Periodo!$E3363,";",Revisión_Avance_Periodo!$I3363)</f>
        <v>OE1;PR_10;ACT_193</v>
      </c>
      <c r="C3363" s="180" t="s">
        <v>9</v>
      </c>
      <c r="D3363" s="181" t="str">
        <f>VLOOKUP(Revisión_Avance_Periodo!$C3363,Componentes_BD!$F$1:$G$5,2,FALSE)</f>
        <v>Fortalecer la Vigilancia.</v>
      </c>
      <c r="E3363" s="119" t="s">
        <v>12</v>
      </c>
      <c r="F3363" s="95">
        <v>2</v>
      </c>
      <c r="G3363" s="95" t="str">
        <f>VLOOKUP(Revisión_Avance_Periodo!$A3363,BD_Seguimiento_OAP_2019!$A$2:$G$294,7,FALSE)</f>
        <v>PAI</v>
      </c>
      <c r="H3363" s="95" t="str">
        <f>VLOOKUP(Revisión_Avance_Periodo!$A3363,BD_Seguimiento_OAP_2019!$A$2:$J$294,10,FALSE)</f>
        <v>PAI_01 - Operacional</v>
      </c>
      <c r="I3363" s="95" t="s">
        <v>2092</v>
      </c>
      <c r="J3363" s="95" t="str">
        <f>VLOOKUP(Revisión_Avance_Periodo!$I3363,BD_Seguimiento_OAP_2019!$L:$M,2,FALSE)</f>
        <v>Implementar Modelo Integrado de Planeción y Gestión - Mipg en cada una de sus 7 dimensiones según corresponda</v>
      </c>
      <c r="K3363" s="119" t="s">
        <v>8</v>
      </c>
      <c r="L3363" s="172">
        <v>4.4642857142857152E-4</v>
      </c>
      <c r="M3363" s="182" t="s">
        <v>105</v>
      </c>
      <c r="N3363" s="190">
        <f>INDEX(BD_Seguimiento_OAP_2019!$AH$3:$AS$294,MATCH(Revisión_Avance_Periodo!$I3363,BD_Seguimiento_OAP_2019!$L$3:$L$294,0),MATCH(Revisión_Avance_Periodo!$M3363,BD_Seguimiento_OAP_2019!$AH$2:$AS$2,0))</f>
        <v>1</v>
      </c>
      <c r="O3363" s="190">
        <f>INDEX(BD_Seguimiento_OAP_2019!$AV$3:$BG$294,MATCH(Revisión_Avance_Periodo!$I3363,BD_Seguimiento_OAP_2019!$L$3:$L$294,0),MATCH(Revisión_Avance_Periodo!$M3363,BD_Seguimiento_OAP_2019!$AV$2:$BG$2,0))</f>
        <v>1</v>
      </c>
      <c r="P3363" s="188">
        <f t="shared" si="647"/>
        <v>1</v>
      </c>
      <c r="Q3363" s="182" t="str">
        <f>VLOOKUP(P3363,Tabla_Indicador_Gestion4[#All],3,TRUE)</f>
        <v>Culminada</v>
      </c>
      <c r="R3363" s="229">
        <f>SUBTOTAL(9,$N$3362:$N3363)</f>
        <v>2</v>
      </c>
      <c r="S3363" s="230">
        <f>SUBTOTAL(9,$O$3362:$O3363)</f>
        <v>2</v>
      </c>
      <c r="T3363" s="231">
        <f>IFERROR(+Revisión_Avance_Periodo!$S3363/Revisión_Avance_Periodo!$R3363,0)</f>
        <v>1</v>
      </c>
      <c r="U3363" s="184"/>
      <c r="V3363" s="185"/>
      <c r="W3363" s="183"/>
      <c r="X3363" s="183"/>
      <c r="Y3363" s="183"/>
      <c r="Z3363" s="186"/>
      <c r="AA3363" s="187"/>
    </row>
    <row r="3364" spans="1:27" x14ac:dyDescent="0.25">
      <c r="A3364" s="88">
        <v>283</v>
      </c>
      <c r="B3364" s="91" t="str">
        <f>CONCATENATE(Revisión_Avance_Periodo!$C3364,";",Revisión_Avance_Periodo!$E3364,";",Revisión_Avance_Periodo!$I3364)</f>
        <v>OE1;PR_10;ACT_193</v>
      </c>
      <c r="C3364" s="170" t="s">
        <v>9</v>
      </c>
      <c r="D3364" s="171" t="str">
        <f>VLOOKUP(Revisión_Avance_Periodo!$C3364,Componentes_BD!$F$1:$G$5,2,FALSE)</f>
        <v>Fortalecer la Vigilancia.</v>
      </c>
      <c r="E3364" s="106" t="s">
        <v>12</v>
      </c>
      <c r="F3364" s="89">
        <v>2</v>
      </c>
      <c r="G3364" s="89" t="str">
        <f>VLOOKUP(Revisión_Avance_Periodo!$A3364,BD_Seguimiento_OAP_2019!$A$2:$G$294,7,FALSE)</f>
        <v>PAI</v>
      </c>
      <c r="H3364" s="89" t="str">
        <f>VLOOKUP(Revisión_Avance_Periodo!$A3364,BD_Seguimiento_OAP_2019!$A$2:$J$294,10,FALSE)</f>
        <v>PAI_01 - Operacional</v>
      </c>
      <c r="I3364" s="89" t="s">
        <v>2092</v>
      </c>
      <c r="J3364" s="89" t="str">
        <f>VLOOKUP(Revisión_Avance_Periodo!$I3364,BD_Seguimiento_OAP_2019!$L:$M,2,FALSE)</f>
        <v>Implementar Modelo Integrado de Planeción y Gestión - Mipg en cada una de sus 7 dimensiones según corresponda</v>
      </c>
      <c r="K3364" s="106" t="s">
        <v>8</v>
      </c>
      <c r="L3364" s="172">
        <v>4.4642857142857152E-4</v>
      </c>
      <c r="M3364" s="173" t="s">
        <v>106</v>
      </c>
      <c r="N3364" s="190">
        <f>INDEX(BD_Seguimiento_OAP_2019!$AH$3:$AS$294,MATCH(Revisión_Avance_Periodo!$I3364,BD_Seguimiento_OAP_2019!$L$3:$L$294,0),MATCH(Revisión_Avance_Periodo!$M3364,BD_Seguimiento_OAP_2019!$AH$2:$AS$2,0))</f>
        <v>1</v>
      </c>
      <c r="O3364" s="190">
        <f>INDEX(BD_Seguimiento_OAP_2019!$AV$3:$BG$294,MATCH(Revisión_Avance_Periodo!$I3364,BD_Seguimiento_OAP_2019!$L$3:$L$294,0),MATCH(Revisión_Avance_Periodo!$M3364,BD_Seguimiento_OAP_2019!$AV$2:$BG$2,0))</f>
        <v>1</v>
      </c>
      <c r="P3364" s="189">
        <f t="shared" si="647"/>
        <v>1</v>
      </c>
      <c r="Q3364" s="173" t="str">
        <f>VLOOKUP(P3364,Tabla_Indicador_Gestion4[#All],3,TRUE)</f>
        <v>Culminada</v>
      </c>
      <c r="R3364" s="229">
        <f>SUBTOTAL(9,$N$3362:$N3364)</f>
        <v>3</v>
      </c>
      <c r="S3364" s="230">
        <f>SUBTOTAL(9,$O$3362:$O3364)</f>
        <v>3</v>
      </c>
      <c r="T3364" s="231">
        <f>IFERROR(+Revisión_Avance_Periodo!$S3364/Revisión_Avance_Periodo!$R3364,0)</f>
        <v>1</v>
      </c>
      <c r="U3364" s="184"/>
      <c r="V3364" s="185"/>
      <c r="W3364" s="183"/>
      <c r="X3364" s="183"/>
      <c r="Y3364" s="183"/>
      <c r="Z3364" s="186"/>
      <c r="AA3364" s="187"/>
    </row>
    <row r="3365" spans="1:27" x14ac:dyDescent="0.25">
      <c r="A3365" s="94">
        <v>283</v>
      </c>
      <c r="B3365" s="96" t="str">
        <f>CONCATENATE(Revisión_Avance_Periodo!$C3365,";",Revisión_Avance_Periodo!$E3365,";",Revisión_Avance_Periodo!$I3365)</f>
        <v>OE1;PR_10;ACT_193</v>
      </c>
      <c r="C3365" s="180" t="s">
        <v>9</v>
      </c>
      <c r="D3365" s="181" t="str">
        <f>VLOOKUP(Revisión_Avance_Periodo!$C3365,Componentes_BD!$F$1:$G$5,2,FALSE)</f>
        <v>Fortalecer la Vigilancia.</v>
      </c>
      <c r="E3365" s="119" t="s">
        <v>12</v>
      </c>
      <c r="F3365" s="95">
        <v>2</v>
      </c>
      <c r="G3365" s="95" t="str">
        <f>VLOOKUP(Revisión_Avance_Periodo!$A3365,BD_Seguimiento_OAP_2019!$A$2:$G$294,7,FALSE)</f>
        <v>PAI</v>
      </c>
      <c r="H3365" s="95" t="str">
        <f>VLOOKUP(Revisión_Avance_Periodo!$A3365,BD_Seguimiento_OAP_2019!$A$2:$J$294,10,FALSE)</f>
        <v>PAI_01 - Operacional</v>
      </c>
      <c r="I3365" s="95" t="s">
        <v>2092</v>
      </c>
      <c r="J3365" s="95" t="str">
        <f>VLOOKUP(Revisión_Avance_Periodo!$I3365,BD_Seguimiento_OAP_2019!$L:$M,2,FALSE)</f>
        <v>Implementar Modelo Integrado de Planeción y Gestión - Mipg en cada una de sus 7 dimensiones según corresponda</v>
      </c>
      <c r="K3365" s="119" t="s">
        <v>8</v>
      </c>
      <c r="L3365" s="172">
        <v>4.4642857142857152E-4</v>
      </c>
      <c r="M3365" s="182" t="s">
        <v>107</v>
      </c>
      <c r="N3365" s="190">
        <f>INDEX(BD_Seguimiento_OAP_2019!$AH$3:$AS$294,MATCH(Revisión_Avance_Periodo!$I3365,BD_Seguimiento_OAP_2019!$L$3:$L$294,0),MATCH(Revisión_Avance_Periodo!$M3365,BD_Seguimiento_OAP_2019!$AH$2:$AS$2,0))</f>
        <v>1</v>
      </c>
      <c r="O3365" s="190">
        <f>INDEX(BD_Seguimiento_OAP_2019!$AV$3:$BG$294,MATCH(Revisión_Avance_Periodo!$I3365,BD_Seguimiento_OAP_2019!$L$3:$L$294,0),MATCH(Revisión_Avance_Periodo!$M3365,BD_Seguimiento_OAP_2019!$AV$2:$BG$2,0))</f>
        <v>1</v>
      </c>
      <c r="P3365" s="188">
        <f t="shared" si="647"/>
        <v>1</v>
      </c>
      <c r="Q3365" s="182" t="str">
        <f>VLOOKUP(P3365,Tabla_Indicador_Gestion4[#All],3,TRUE)</f>
        <v>Culminada</v>
      </c>
      <c r="R3365" s="229">
        <f>SUBTOTAL(9,$N$3362:$N3365)</f>
        <v>4</v>
      </c>
      <c r="S3365" s="230">
        <f>SUBTOTAL(9,$O$3362:$O3365)</f>
        <v>4</v>
      </c>
      <c r="T3365" s="231">
        <f>IFERROR(+Revisión_Avance_Periodo!$S3365/Revisión_Avance_Periodo!$R3365,0)</f>
        <v>1</v>
      </c>
      <c r="U3365" s="184"/>
      <c r="V3365" s="185"/>
      <c r="W3365" s="183"/>
      <c r="X3365" s="183"/>
      <c r="Y3365" s="183"/>
      <c r="Z3365" s="186"/>
      <c r="AA3365" s="187"/>
    </row>
    <row r="3366" spans="1:27" x14ac:dyDescent="0.25">
      <c r="A3366" s="88">
        <v>283</v>
      </c>
      <c r="B3366" s="91" t="str">
        <f>CONCATENATE(Revisión_Avance_Periodo!$C3366,";",Revisión_Avance_Periodo!$E3366,";",Revisión_Avance_Periodo!$I3366)</f>
        <v>OE1;PR_10;ACT_193</v>
      </c>
      <c r="C3366" s="170" t="s">
        <v>9</v>
      </c>
      <c r="D3366" s="171" t="str">
        <f>VLOOKUP(Revisión_Avance_Periodo!$C3366,Componentes_BD!$F$1:$G$5,2,FALSE)</f>
        <v>Fortalecer la Vigilancia.</v>
      </c>
      <c r="E3366" s="106" t="s">
        <v>12</v>
      </c>
      <c r="F3366" s="89">
        <v>2</v>
      </c>
      <c r="G3366" s="89" t="str">
        <f>VLOOKUP(Revisión_Avance_Periodo!$A3366,BD_Seguimiento_OAP_2019!$A$2:$G$294,7,FALSE)</f>
        <v>PAI</v>
      </c>
      <c r="H3366" s="89" t="str">
        <f>VLOOKUP(Revisión_Avance_Periodo!$A3366,BD_Seguimiento_OAP_2019!$A$2:$J$294,10,FALSE)</f>
        <v>PAI_01 - Operacional</v>
      </c>
      <c r="I3366" s="89" t="s">
        <v>2092</v>
      </c>
      <c r="J3366" s="89" t="str">
        <f>VLOOKUP(Revisión_Avance_Periodo!$I3366,BD_Seguimiento_OAP_2019!$L:$M,2,FALSE)</f>
        <v>Implementar Modelo Integrado de Planeción y Gestión - Mipg en cada una de sus 7 dimensiones según corresponda</v>
      </c>
      <c r="K3366" s="106" t="s">
        <v>8</v>
      </c>
      <c r="L3366" s="172">
        <v>4.4642857142857152E-4</v>
      </c>
      <c r="M3366" s="173" t="s">
        <v>108</v>
      </c>
      <c r="N3366" s="190">
        <f>INDEX(BD_Seguimiento_OAP_2019!$AH$3:$AS$294,MATCH(Revisión_Avance_Periodo!$I3366,BD_Seguimiento_OAP_2019!$L$3:$L$294,0),MATCH(Revisión_Avance_Periodo!$M3366,BD_Seguimiento_OAP_2019!$AH$2:$AS$2,0))</f>
        <v>0</v>
      </c>
      <c r="O3366" s="190">
        <f>INDEX(BD_Seguimiento_OAP_2019!$AV$3:$BG$294,MATCH(Revisión_Avance_Periodo!$I3366,BD_Seguimiento_OAP_2019!$L$3:$L$294,0),MATCH(Revisión_Avance_Periodo!$M3366,BD_Seguimiento_OAP_2019!$AV$2:$BG$2,0))</f>
        <v>0</v>
      </c>
      <c r="P3366" s="175">
        <f>IFERROR((O3366/N3366),0)</f>
        <v>0</v>
      </c>
      <c r="Q3366" s="173" t="str">
        <f>VLOOKUP(P3366,Tabla_Indicador_Gestion4[#All],3,TRUE)</f>
        <v>Por Ejecutar</v>
      </c>
      <c r="R3366" s="229">
        <f>SUBTOTAL(9,$N$3362:$N3366)</f>
        <v>4</v>
      </c>
      <c r="S3366" s="230">
        <f>SUBTOTAL(9,$O$3362:$O3366)</f>
        <v>4</v>
      </c>
      <c r="T3366" s="231">
        <f>IFERROR(+Revisión_Avance_Periodo!$S3366/Revisión_Avance_Periodo!$R3366,0)</f>
        <v>1</v>
      </c>
      <c r="U3366" s="184"/>
      <c r="V3366" s="185"/>
      <c r="W3366" s="183"/>
      <c r="X3366" s="183"/>
      <c r="Y3366" s="183"/>
      <c r="Z3366" s="186"/>
      <c r="AA3366" s="187"/>
    </row>
    <row r="3367" spans="1:27" x14ac:dyDescent="0.25">
      <c r="A3367" s="94">
        <v>283</v>
      </c>
      <c r="B3367" s="96" t="str">
        <f>CONCATENATE(Revisión_Avance_Periodo!$C3367,";",Revisión_Avance_Periodo!$E3367,";",Revisión_Avance_Periodo!$I3367)</f>
        <v>OE1;PR_10;ACT_193</v>
      </c>
      <c r="C3367" s="180" t="s">
        <v>9</v>
      </c>
      <c r="D3367" s="181" t="str">
        <f>VLOOKUP(Revisión_Avance_Periodo!$C3367,Componentes_BD!$F$1:$G$5,2,FALSE)</f>
        <v>Fortalecer la Vigilancia.</v>
      </c>
      <c r="E3367" s="119" t="s">
        <v>12</v>
      </c>
      <c r="F3367" s="95">
        <v>2</v>
      </c>
      <c r="G3367" s="95" t="str">
        <f>VLOOKUP(Revisión_Avance_Periodo!$A3367,BD_Seguimiento_OAP_2019!$A$2:$G$294,7,FALSE)</f>
        <v>PAI</v>
      </c>
      <c r="H3367" s="95" t="str">
        <f>VLOOKUP(Revisión_Avance_Periodo!$A3367,BD_Seguimiento_OAP_2019!$A$2:$J$294,10,FALSE)</f>
        <v>PAI_01 - Operacional</v>
      </c>
      <c r="I3367" s="95" t="s">
        <v>2092</v>
      </c>
      <c r="J3367" s="95" t="str">
        <f>VLOOKUP(Revisión_Avance_Periodo!$I3367,BD_Seguimiento_OAP_2019!$L:$M,2,FALSE)</f>
        <v>Implementar Modelo Integrado de Planeción y Gestión - Mipg en cada una de sus 7 dimensiones según corresponda</v>
      </c>
      <c r="K3367" s="119" t="s">
        <v>8</v>
      </c>
      <c r="L3367" s="172">
        <v>4.4642857142857152E-4</v>
      </c>
      <c r="M3367" s="182" t="s">
        <v>109</v>
      </c>
      <c r="N3367" s="190">
        <f>INDEX(BD_Seguimiento_OAP_2019!$AH$3:$AS$294,MATCH(Revisión_Avance_Periodo!$I3367,BD_Seguimiento_OAP_2019!$L$3:$L$294,0),MATCH(Revisión_Avance_Periodo!$M3367,BD_Seguimiento_OAP_2019!$AH$2:$AS$2,0))</f>
        <v>2</v>
      </c>
      <c r="O3367" s="190">
        <f>INDEX(BD_Seguimiento_OAP_2019!$AV$3:$BG$294,MATCH(Revisión_Avance_Periodo!$I3367,BD_Seguimiento_OAP_2019!$L$3:$L$294,0),MATCH(Revisión_Avance_Periodo!$M3367,BD_Seguimiento_OAP_2019!$AV$2:$BG$2,0))</f>
        <v>2</v>
      </c>
      <c r="P3367" s="188">
        <f t="shared" si="647"/>
        <v>1</v>
      </c>
      <c r="Q3367" s="182" t="str">
        <f>VLOOKUP(P3367,Tabla_Indicador_Gestion4[#All],3,TRUE)</f>
        <v>Culminada</v>
      </c>
      <c r="R3367" s="229">
        <f>SUBTOTAL(9,$N$3362:$N3367)</f>
        <v>6</v>
      </c>
      <c r="S3367" s="230">
        <f>SUBTOTAL(9,$O$3362:$O3367)</f>
        <v>6</v>
      </c>
      <c r="T3367" s="231">
        <f>IFERROR(+Revisión_Avance_Periodo!$S3367/Revisión_Avance_Periodo!$R3367,0)</f>
        <v>1</v>
      </c>
      <c r="U3367" s="184"/>
      <c r="V3367" s="185"/>
      <c r="W3367" s="183"/>
      <c r="X3367" s="183"/>
      <c r="Y3367" s="183"/>
      <c r="Z3367" s="186"/>
      <c r="AA3367" s="187"/>
    </row>
    <row r="3368" spans="1:27" x14ac:dyDescent="0.25">
      <c r="A3368" s="88">
        <v>283</v>
      </c>
      <c r="B3368" s="91" t="str">
        <f>CONCATENATE(Revisión_Avance_Periodo!$C3368,";",Revisión_Avance_Periodo!$E3368,";",Revisión_Avance_Periodo!$I3368)</f>
        <v>OE1;PR_10;ACT_193</v>
      </c>
      <c r="C3368" s="170" t="s">
        <v>9</v>
      </c>
      <c r="D3368" s="171" t="str">
        <f>VLOOKUP(Revisión_Avance_Periodo!$C3368,Componentes_BD!$F$1:$G$5,2,FALSE)</f>
        <v>Fortalecer la Vigilancia.</v>
      </c>
      <c r="E3368" s="106" t="s">
        <v>12</v>
      </c>
      <c r="F3368" s="89">
        <v>2</v>
      </c>
      <c r="G3368" s="89" t="str">
        <f>VLOOKUP(Revisión_Avance_Periodo!$A3368,BD_Seguimiento_OAP_2019!$A$2:$G$294,7,FALSE)</f>
        <v>PAI</v>
      </c>
      <c r="H3368" s="89" t="str">
        <f>VLOOKUP(Revisión_Avance_Periodo!$A3368,BD_Seguimiento_OAP_2019!$A$2:$J$294,10,FALSE)</f>
        <v>PAI_01 - Operacional</v>
      </c>
      <c r="I3368" s="89" t="s">
        <v>2092</v>
      </c>
      <c r="J3368" s="89" t="str">
        <f>VLOOKUP(Revisión_Avance_Periodo!$I3368,BD_Seguimiento_OAP_2019!$L:$M,2,FALSE)</f>
        <v>Implementar Modelo Integrado de Planeción y Gestión - Mipg en cada una de sus 7 dimensiones según corresponda</v>
      </c>
      <c r="K3368" s="106" t="s">
        <v>8</v>
      </c>
      <c r="L3368" s="172">
        <v>4.4642857142857152E-4</v>
      </c>
      <c r="M3368" s="173" t="s">
        <v>110</v>
      </c>
      <c r="N3368" s="190">
        <f>INDEX(BD_Seguimiento_OAP_2019!$AH$3:$AS$294,MATCH(Revisión_Avance_Periodo!$I3368,BD_Seguimiento_OAP_2019!$L$3:$L$294,0),MATCH(Revisión_Avance_Periodo!$M3368,BD_Seguimiento_OAP_2019!$AH$2:$AS$2,0))</f>
        <v>0</v>
      </c>
      <c r="O3368" s="190">
        <f>INDEX(BD_Seguimiento_OAP_2019!$AV$3:$BG$294,MATCH(Revisión_Avance_Periodo!$I3368,BD_Seguimiento_OAP_2019!$L$3:$L$294,0),MATCH(Revisión_Avance_Periodo!$M3368,BD_Seguimiento_OAP_2019!$AV$2:$BG$2,0))</f>
        <v>0</v>
      </c>
      <c r="P3368" s="175">
        <f t="shared" ref="P3368:P3383" si="654">IFERROR((O3368/N3368),0)</f>
        <v>0</v>
      </c>
      <c r="Q3368" s="173" t="str">
        <f>VLOOKUP(P3368,Tabla_Indicador_Gestion4[#All],3,TRUE)</f>
        <v>Por Ejecutar</v>
      </c>
      <c r="R3368" s="229">
        <f>SUBTOTAL(9,$N$3362:$N3368)</f>
        <v>6</v>
      </c>
      <c r="S3368" s="230">
        <f>SUBTOTAL(9,$O$3362:$O3368)</f>
        <v>6</v>
      </c>
      <c r="T3368" s="231">
        <f>IFERROR(+Revisión_Avance_Periodo!$S3368/Revisión_Avance_Periodo!$R3368,0)</f>
        <v>1</v>
      </c>
      <c r="U3368" s="184"/>
      <c r="V3368" s="185"/>
      <c r="W3368" s="183"/>
      <c r="X3368" s="183"/>
      <c r="Y3368" s="183"/>
      <c r="Z3368" s="186"/>
      <c r="AA3368" s="187"/>
    </row>
    <row r="3369" spans="1:27" x14ac:dyDescent="0.25">
      <c r="A3369" s="94">
        <v>283</v>
      </c>
      <c r="B3369" s="96" t="str">
        <f>CONCATENATE(Revisión_Avance_Periodo!$C3369,";",Revisión_Avance_Periodo!$E3369,";",Revisión_Avance_Periodo!$I3369)</f>
        <v>OE1;PR_10;ACT_193</v>
      </c>
      <c r="C3369" s="180" t="s">
        <v>9</v>
      </c>
      <c r="D3369" s="181" t="str">
        <f>VLOOKUP(Revisión_Avance_Periodo!$C3369,Componentes_BD!$F$1:$G$5,2,FALSE)</f>
        <v>Fortalecer la Vigilancia.</v>
      </c>
      <c r="E3369" s="119" t="s">
        <v>12</v>
      </c>
      <c r="F3369" s="95">
        <v>2</v>
      </c>
      <c r="G3369" s="95" t="str">
        <f>VLOOKUP(Revisión_Avance_Periodo!$A3369,BD_Seguimiento_OAP_2019!$A$2:$G$294,7,FALSE)</f>
        <v>PAI</v>
      </c>
      <c r="H3369" s="95" t="str">
        <f>VLOOKUP(Revisión_Avance_Periodo!$A3369,BD_Seguimiento_OAP_2019!$A$2:$J$294,10,FALSE)</f>
        <v>PAI_01 - Operacional</v>
      </c>
      <c r="I3369" s="95" t="s">
        <v>2092</v>
      </c>
      <c r="J3369" s="95" t="str">
        <f>VLOOKUP(Revisión_Avance_Periodo!$I3369,BD_Seguimiento_OAP_2019!$L:$M,2,FALSE)</f>
        <v>Implementar Modelo Integrado de Planeción y Gestión - Mipg en cada una de sus 7 dimensiones según corresponda</v>
      </c>
      <c r="K3369" s="119" t="s">
        <v>8</v>
      </c>
      <c r="L3369" s="172">
        <v>4.4642857142857152E-4</v>
      </c>
      <c r="M3369" s="182" t="s">
        <v>111</v>
      </c>
      <c r="N3369" s="190">
        <f>INDEX(BD_Seguimiento_OAP_2019!$AH$3:$AS$294,MATCH(Revisión_Avance_Periodo!$I3369,BD_Seguimiento_OAP_2019!$L$3:$L$294,0),MATCH(Revisión_Avance_Periodo!$M3369,BD_Seguimiento_OAP_2019!$AH$2:$AS$2,0))</f>
        <v>0</v>
      </c>
      <c r="O3369" s="190">
        <f>INDEX(BD_Seguimiento_OAP_2019!$AV$3:$BG$294,MATCH(Revisión_Avance_Periodo!$I3369,BD_Seguimiento_OAP_2019!$L$3:$L$294,0),MATCH(Revisión_Avance_Periodo!$M3369,BD_Seguimiento_OAP_2019!$AV$2:$BG$2,0))</f>
        <v>0</v>
      </c>
      <c r="P3369" s="175">
        <f t="shared" si="654"/>
        <v>0</v>
      </c>
      <c r="Q3369" s="182" t="str">
        <f>VLOOKUP(P3369,Tabla_Indicador_Gestion4[#All],3,TRUE)</f>
        <v>Por Ejecutar</v>
      </c>
      <c r="R3369" s="229">
        <f>SUBTOTAL(9,$N$3362:$N3369)</f>
        <v>6</v>
      </c>
      <c r="S3369" s="230">
        <f>SUBTOTAL(9,$O$3362:$O3369)</f>
        <v>6</v>
      </c>
      <c r="T3369" s="231">
        <f>IFERROR(+Revisión_Avance_Periodo!$S3369/Revisión_Avance_Periodo!$R3369,0)</f>
        <v>1</v>
      </c>
      <c r="U3369" s="184"/>
      <c r="V3369" s="185"/>
      <c r="W3369" s="183"/>
      <c r="X3369" s="183"/>
      <c r="Y3369" s="183"/>
      <c r="Z3369" s="186"/>
      <c r="AA3369" s="187"/>
    </row>
    <row r="3370" spans="1:27" x14ac:dyDescent="0.25">
      <c r="A3370" s="88">
        <v>283</v>
      </c>
      <c r="B3370" s="91" t="str">
        <f>CONCATENATE(Revisión_Avance_Periodo!$C3370,";",Revisión_Avance_Periodo!$E3370,";",Revisión_Avance_Periodo!$I3370)</f>
        <v>OE1;PR_10;ACT_193</v>
      </c>
      <c r="C3370" s="170" t="s">
        <v>9</v>
      </c>
      <c r="D3370" s="171" t="str">
        <f>VLOOKUP(Revisión_Avance_Periodo!$C3370,Componentes_BD!$F$1:$G$5,2,FALSE)</f>
        <v>Fortalecer la Vigilancia.</v>
      </c>
      <c r="E3370" s="106" t="s">
        <v>12</v>
      </c>
      <c r="F3370" s="89">
        <v>2</v>
      </c>
      <c r="G3370" s="89" t="str">
        <f>VLOOKUP(Revisión_Avance_Periodo!$A3370,BD_Seguimiento_OAP_2019!$A$2:$G$294,7,FALSE)</f>
        <v>PAI</v>
      </c>
      <c r="H3370" s="89" t="str">
        <f>VLOOKUP(Revisión_Avance_Periodo!$A3370,BD_Seguimiento_OAP_2019!$A$2:$J$294,10,FALSE)</f>
        <v>PAI_01 - Operacional</v>
      </c>
      <c r="I3370" s="89" t="s">
        <v>2092</v>
      </c>
      <c r="J3370" s="89" t="str">
        <f>VLOOKUP(Revisión_Avance_Periodo!$I3370,BD_Seguimiento_OAP_2019!$L:$M,2,FALSE)</f>
        <v>Implementar Modelo Integrado de Planeción y Gestión - Mipg en cada una de sus 7 dimensiones según corresponda</v>
      </c>
      <c r="K3370" s="106" t="s">
        <v>8</v>
      </c>
      <c r="L3370" s="172">
        <v>4.4642857142857152E-4</v>
      </c>
      <c r="M3370" s="173" t="s">
        <v>112</v>
      </c>
      <c r="N3370" s="190">
        <f>INDEX(BD_Seguimiento_OAP_2019!$AH$3:$AS$294,MATCH(Revisión_Avance_Periodo!$I3370,BD_Seguimiento_OAP_2019!$L$3:$L$294,0),MATCH(Revisión_Avance_Periodo!$M3370,BD_Seguimiento_OAP_2019!$AH$2:$AS$2,0))</f>
        <v>0</v>
      </c>
      <c r="O3370" s="190">
        <f>INDEX(BD_Seguimiento_OAP_2019!$AV$3:$BG$294,MATCH(Revisión_Avance_Periodo!$I3370,BD_Seguimiento_OAP_2019!$L$3:$L$294,0),MATCH(Revisión_Avance_Periodo!$M3370,BD_Seguimiento_OAP_2019!$AV$2:$BG$2,0))</f>
        <v>0</v>
      </c>
      <c r="P3370" s="175">
        <f t="shared" si="654"/>
        <v>0</v>
      </c>
      <c r="Q3370" s="173" t="str">
        <f>VLOOKUP(P3370,Tabla_Indicador_Gestion4[#All],3,TRUE)</f>
        <v>Por Ejecutar</v>
      </c>
      <c r="R3370" s="229">
        <f>SUBTOTAL(9,$N$3362:$N3370)</f>
        <v>6</v>
      </c>
      <c r="S3370" s="230">
        <f>SUBTOTAL(9,$O$3362:$O3370)</f>
        <v>6</v>
      </c>
      <c r="T3370" s="231">
        <f>IFERROR(+Revisión_Avance_Periodo!$S3370/Revisión_Avance_Periodo!$R3370,0)</f>
        <v>1</v>
      </c>
      <c r="U3370" s="184"/>
      <c r="V3370" s="185"/>
      <c r="W3370" s="183"/>
      <c r="X3370" s="183"/>
      <c r="Y3370" s="183"/>
      <c r="Z3370" s="186"/>
      <c r="AA3370" s="187"/>
    </row>
    <row r="3371" spans="1:27" x14ac:dyDescent="0.25">
      <c r="A3371" s="94">
        <v>283</v>
      </c>
      <c r="B3371" s="96" t="str">
        <f>CONCATENATE(Revisión_Avance_Periodo!$C3371,";",Revisión_Avance_Periodo!$E3371,";",Revisión_Avance_Periodo!$I3371)</f>
        <v>OE1;PR_10;ACT_193</v>
      </c>
      <c r="C3371" s="180" t="s">
        <v>9</v>
      </c>
      <c r="D3371" s="181" t="str">
        <f>VLOOKUP(Revisión_Avance_Periodo!$C3371,Componentes_BD!$F$1:$G$5,2,FALSE)</f>
        <v>Fortalecer la Vigilancia.</v>
      </c>
      <c r="E3371" s="119" t="s">
        <v>12</v>
      </c>
      <c r="F3371" s="95">
        <v>2</v>
      </c>
      <c r="G3371" s="95" t="str">
        <f>VLOOKUP(Revisión_Avance_Periodo!$A3371,BD_Seguimiento_OAP_2019!$A$2:$G$294,7,FALSE)</f>
        <v>PAI</v>
      </c>
      <c r="H3371" s="95" t="str">
        <f>VLOOKUP(Revisión_Avance_Periodo!$A3371,BD_Seguimiento_OAP_2019!$A$2:$J$294,10,FALSE)</f>
        <v>PAI_01 - Operacional</v>
      </c>
      <c r="I3371" s="95" t="s">
        <v>2092</v>
      </c>
      <c r="J3371" s="95" t="str">
        <f>VLOOKUP(Revisión_Avance_Periodo!$I3371,BD_Seguimiento_OAP_2019!$L:$M,2,FALSE)</f>
        <v>Implementar Modelo Integrado de Planeción y Gestión - Mipg en cada una de sus 7 dimensiones según corresponda</v>
      </c>
      <c r="K3371" s="119" t="s">
        <v>8</v>
      </c>
      <c r="L3371" s="172">
        <v>4.4642857142857152E-4</v>
      </c>
      <c r="M3371" s="182" t="s">
        <v>113</v>
      </c>
      <c r="N3371" s="190">
        <f>INDEX(BD_Seguimiento_OAP_2019!$AH$3:$AS$294,MATCH(Revisión_Avance_Periodo!$I3371,BD_Seguimiento_OAP_2019!$L$3:$L$294,0),MATCH(Revisión_Avance_Periodo!$M3371,BD_Seguimiento_OAP_2019!$AH$2:$AS$2,0))</f>
        <v>0</v>
      </c>
      <c r="O3371" s="190">
        <f>INDEX(BD_Seguimiento_OAP_2019!$AV$3:$BG$294,MATCH(Revisión_Avance_Periodo!$I3371,BD_Seguimiento_OAP_2019!$L$3:$L$294,0),MATCH(Revisión_Avance_Periodo!$M3371,BD_Seguimiento_OAP_2019!$AV$2:$BG$2,0))</f>
        <v>0</v>
      </c>
      <c r="P3371" s="175">
        <f t="shared" si="654"/>
        <v>0</v>
      </c>
      <c r="Q3371" s="182" t="str">
        <f>VLOOKUP(P3371,Tabla_Indicador_Gestion4[#All],3,TRUE)</f>
        <v>Por Ejecutar</v>
      </c>
      <c r="R3371" s="229">
        <f>SUBTOTAL(9,$N$3362:$N3371)</f>
        <v>6</v>
      </c>
      <c r="S3371" s="230">
        <f>SUBTOTAL(9,$O$3362:$O3371)</f>
        <v>6</v>
      </c>
      <c r="T3371" s="231">
        <f>IFERROR(+Revisión_Avance_Periodo!$S3371/Revisión_Avance_Periodo!$R3371,0)</f>
        <v>1</v>
      </c>
      <c r="U3371" s="184"/>
      <c r="V3371" s="185"/>
      <c r="W3371" s="183"/>
      <c r="X3371" s="183"/>
      <c r="Y3371" s="183"/>
      <c r="Z3371" s="186"/>
      <c r="AA3371" s="187"/>
    </row>
    <row r="3372" spans="1:27" x14ac:dyDescent="0.25">
      <c r="A3372" s="88">
        <v>283</v>
      </c>
      <c r="B3372" s="91" t="str">
        <f>CONCATENATE(Revisión_Avance_Periodo!$C3372,";",Revisión_Avance_Periodo!$E3372,";",Revisión_Avance_Periodo!$I3372)</f>
        <v>OE1;PR_10;ACT_193</v>
      </c>
      <c r="C3372" s="170" t="s">
        <v>9</v>
      </c>
      <c r="D3372" s="171" t="str">
        <f>VLOOKUP(Revisión_Avance_Periodo!$C3372,Componentes_BD!$F$1:$G$5,2,FALSE)</f>
        <v>Fortalecer la Vigilancia.</v>
      </c>
      <c r="E3372" s="106" t="s">
        <v>12</v>
      </c>
      <c r="F3372" s="89">
        <v>2</v>
      </c>
      <c r="G3372" s="89" t="str">
        <f>VLOOKUP(Revisión_Avance_Periodo!$A3372,BD_Seguimiento_OAP_2019!$A$2:$G$294,7,FALSE)</f>
        <v>PAI</v>
      </c>
      <c r="H3372" s="89" t="str">
        <f>VLOOKUP(Revisión_Avance_Periodo!$A3372,BD_Seguimiento_OAP_2019!$A$2:$J$294,10,FALSE)</f>
        <v>PAI_01 - Operacional</v>
      </c>
      <c r="I3372" s="89" t="s">
        <v>2092</v>
      </c>
      <c r="J3372" s="89" t="str">
        <f>VLOOKUP(Revisión_Avance_Periodo!$I3372,BD_Seguimiento_OAP_2019!$L:$M,2,FALSE)</f>
        <v>Implementar Modelo Integrado de Planeción y Gestión - Mipg en cada una de sus 7 dimensiones según corresponda</v>
      </c>
      <c r="K3372" s="106" t="s">
        <v>8</v>
      </c>
      <c r="L3372" s="172">
        <v>4.4642857142857152E-4</v>
      </c>
      <c r="M3372" s="173" t="s">
        <v>114</v>
      </c>
      <c r="N3372" s="190">
        <f>INDEX(BD_Seguimiento_OAP_2019!$AH$3:$AS$294,MATCH(Revisión_Avance_Periodo!$I3372,BD_Seguimiento_OAP_2019!$L$3:$L$294,0),MATCH(Revisión_Avance_Periodo!$M3372,BD_Seguimiento_OAP_2019!$AH$2:$AS$2,0))</f>
        <v>0</v>
      </c>
      <c r="O3372" s="190">
        <f>INDEX(BD_Seguimiento_OAP_2019!$AV$3:$BG$294,MATCH(Revisión_Avance_Periodo!$I3372,BD_Seguimiento_OAP_2019!$L$3:$L$294,0),MATCH(Revisión_Avance_Periodo!$M3372,BD_Seguimiento_OAP_2019!$AV$2:$BG$2,0))</f>
        <v>0</v>
      </c>
      <c r="P3372" s="175">
        <f t="shared" si="654"/>
        <v>0</v>
      </c>
      <c r="Q3372" s="173" t="str">
        <f>VLOOKUP(P3372,Tabla_Indicador_Gestion4[#All],3,TRUE)</f>
        <v>Por Ejecutar</v>
      </c>
      <c r="R3372" s="229">
        <f>SUBTOTAL(9,$N$3362:$N3372)</f>
        <v>6</v>
      </c>
      <c r="S3372" s="230">
        <f>SUBTOTAL(9,$O$3362:$O3372)</f>
        <v>6</v>
      </c>
      <c r="T3372" s="231">
        <f>IFERROR(+Revisión_Avance_Periodo!$S3372/Revisión_Avance_Periodo!$R3372,0)</f>
        <v>1</v>
      </c>
      <c r="U3372" s="184"/>
      <c r="V3372" s="185"/>
      <c r="W3372" s="183"/>
      <c r="X3372" s="183"/>
      <c r="Y3372" s="183"/>
      <c r="Z3372" s="186"/>
      <c r="AA3372" s="187"/>
    </row>
    <row r="3373" spans="1:27" ht="15.75" thickBot="1" x14ac:dyDescent="0.3">
      <c r="A3373" s="94">
        <v>283</v>
      </c>
      <c r="B3373" s="96" t="str">
        <f>CONCATENATE(Revisión_Avance_Periodo!$C3373,";",Revisión_Avance_Periodo!$E3373,";",Revisión_Avance_Periodo!$I3373)</f>
        <v>OE1;PR_10;ACT_193</v>
      </c>
      <c r="C3373" s="180" t="s">
        <v>9</v>
      </c>
      <c r="D3373" s="181" t="str">
        <f>VLOOKUP(Revisión_Avance_Periodo!$C3373,Componentes_BD!$F$1:$G$5,2,FALSE)</f>
        <v>Fortalecer la Vigilancia.</v>
      </c>
      <c r="E3373" s="119" t="s">
        <v>12</v>
      </c>
      <c r="F3373" s="95">
        <v>2</v>
      </c>
      <c r="G3373" s="95" t="str">
        <f>VLOOKUP(Revisión_Avance_Periodo!$A3373,BD_Seguimiento_OAP_2019!$A$2:$G$294,7,FALSE)</f>
        <v>PAI</v>
      </c>
      <c r="H3373" s="95" t="str">
        <f>VLOOKUP(Revisión_Avance_Periodo!$A3373,BD_Seguimiento_OAP_2019!$A$2:$J$294,10,FALSE)</f>
        <v>PAI_01 - Operacional</v>
      </c>
      <c r="I3373" s="95" t="s">
        <v>2092</v>
      </c>
      <c r="J3373" s="95" t="str">
        <f>VLOOKUP(Revisión_Avance_Periodo!$I3373,BD_Seguimiento_OAP_2019!$L:$M,2,FALSE)</f>
        <v>Implementar Modelo Integrado de Planeción y Gestión - Mipg en cada una de sus 7 dimensiones según corresponda</v>
      </c>
      <c r="K3373" s="119" t="s">
        <v>8</v>
      </c>
      <c r="L3373" s="172">
        <v>4.4642857142857152E-4</v>
      </c>
      <c r="M3373" s="182" t="s">
        <v>115</v>
      </c>
      <c r="N3373" s="190">
        <f>INDEX(BD_Seguimiento_OAP_2019!$AH$3:$AS$294,MATCH(Revisión_Avance_Periodo!$I3373,BD_Seguimiento_OAP_2019!$L$3:$L$294,0),MATCH(Revisión_Avance_Periodo!$M3373,BD_Seguimiento_OAP_2019!$AH$2:$AS$2,0))</f>
        <v>0</v>
      </c>
      <c r="O3373" s="190">
        <f>INDEX(BD_Seguimiento_OAP_2019!$AV$3:$BG$294,MATCH(Revisión_Avance_Periodo!$I3373,BD_Seguimiento_OAP_2019!$L$3:$L$294,0),MATCH(Revisión_Avance_Periodo!$M3373,BD_Seguimiento_OAP_2019!$AV$2:$BG$2,0))</f>
        <v>0</v>
      </c>
      <c r="P3373" s="175">
        <f t="shared" si="654"/>
        <v>0</v>
      </c>
      <c r="Q3373" s="182" t="str">
        <f>VLOOKUP(P3373,Tabla_Indicador_Gestion4[#All],3,TRUE)</f>
        <v>Por Ejecutar</v>
      </c>
      <c r="R3373" s="229">
        <f>SUBTOTAL(9,$N$3362:$N3373)</f>
        <v>6</v>
      </c>
      <c r="S3373" s="230">
        <f>SUBTOTAL(9,$O$3362:$O3373)</f>
        <v>6</v>
      </c>
      <c r="T3373" s="231">
        <f>IFERROR(+Revisión_Avance_Periodo!$S3373/Revisión_Avance_Periodo!$R3373,0)</f>
        <v>1</v>
      </c>
      <c r="U3373" s="184"/>
      <c r="V3373" s="185"/>
      <c r="W3373" s="183"/>
      <c r="X3373" s="183"/>
      <c r="Y3373" s="183"/>
      <c r="Z3373" s="186"/>
      <c r="AA3373" s="187"/>
    </row>
    <row r="3374" spans="1:27" x14ac:dyDescent="0.25">
      <c r="A3374" s="88">
        <v>284</v>
      </c>
      <c r="B3374" s="91" t="str">
        <f>CONCATENATE(Revisión_Avance_Periodo!$C3374,";",Revisión_Avance_Periodo!$E3374,";",Revisión_Avance_Periodo!$I3374)</f>
        <v>OE1;PR_10;ACT_270</v>
      </c>
      <c r="C3374" s="170" t="s">
        <v>9</v>
      </c>
      <c r="D3374" s="171" t="str">
        <f>VLOOKUP(Revisión_Avance_Periodo!$C3374,Componentes_BD!$F$1:$G$5,2,FALSE)</f>
        <v>Fortalecer la Vigilancia.</v>
      </c>
      <c r="E3374" s="106" t="s">
        <v>12</v>
      </c>
      <c r="F3374" s="89">
        <v>11</v>
      </c>
      <c r="G3374" s="89" t="str">
        <f>VLOOKUP(Revisión_Avance_Periodo!$A3374,BD_Seguimiento_OAP_2019!$A$2:$G$294,7,FALSE)</f>
        <v>PAI</v>
      </c>
      <c r="H3374" s="89" t="str">
        <f>VLOOKUP(Revisión_Avance_Periodo!$A3374,BD_Seguimiento_OAP_2019!$A$2:$J$294,10,FALSE)</f>
        <v>PAI_05 - Gestión del Riesgo de Corrupción  - Mapa de Riesgos de Corrupción</v>
      </c>
      <c r="I3374" s="89" t="s">
        <v>2101</v>
      </c>
      <c r="J3374" s="89" t="str">
        <f>VLOOKUP(Revisión_Avance_Periodo!$I3374,BD_Seguimiento_OAP_2019!$L:$M,2,FALSE)</f>
        <v>Revisar y actualizar de mapa de riesgos</v>
      </c>
      <c r="K3374" s="106" t="s">
        <v>8</v>
      </c>
      <c r="L3374" s="172">
        <v>4.4642857142857152E-4</v>
      </c>
      <c r="M3374" s="173" t="s">
        <v>104</v>
      </c>
      <c r="N3374" s="174">
        <f>INDEX(BD_Seguimiento_OAP_2019!$AH$3:$AS$294,MATCH(Revisión_Avance_Periodo!$I3374,BD_Seguimiento_OAP_2019!$L$3:$L$294,0),MATCH(Revisión_Avance_Periodo!$M3374,BD_Seguimiento_OAP_2019!$AH$2:$AS$2,0))</f>
        <v>0</v>
      </c>
      <c r="O3374" s="174">
        <f>INDEX(BD_Seguimiento_OAP_2019!$AV$3:$BG$294,MATCH(Revisión_Avance_Periodo!$I3374,BD_Seguimiento_OAP_2019!$L$3:$L$294,0),MATCH(Revisión_Avance_Periodo!$M3374,BD_Seguimiento_OAP_2019!$AV$2:$BG$2,0))</f>
        <v>0</v>
      </c>
      <c r="P3374" s="175">
        <f t="shared" si="654"/>
        <v>0</v>
      </c>
      <c r="Q3374" s="173" t="str">
        <f>VLOOKUP(P3374,Tabla_Indicador_Gestion4[#All],3,TRUE)</f>
        <v>Por Ejecutar</v>
      </c>
      <c r="R3374" s="213">
        <f>SUBTOTAL(9,$N$3374:$N3374)</f>
        <v>0</v>
      </c>
      <c r="S3374" s="234">
        <f>SUBTOTAL(9,$O$3374:$O3374)</f>
        <v>0</v>
      </c>
      <c r="T3374" s="234">
        <f>IFERROR(+Revisión_Avance_Periodo!$S3374/Revisión_Avance_Periodo!$R3374,0)</f>
        <v>0</v>
      </c>
      <c r="U3374" s="177">
        <f>SUBTOTAL(9,N3374:N3385)</f>
        <v>1</v>
      </c>
      <c r="V3374" s="176">
        <f>SUBTOTAL(9,O3374:O3385)</f>
        <v>0</v>
      </c>
      <c r="W3374" s="176">
        <f t="shared" ref="W3374" si="655">+V3374/U3374</f>
        <v>0</v>
      </c>
      <c r="X3374" s="176"/>
      <c r="Y3374" s="176">
        <f>100%-Revisión_Avance_Periodo!$W3374</f>
        <v>1</v>
      </c>
      <c r="Z3374" s="178" t="str">
        <f>VLOOKUP(W3374,Tabla_Indicador_Gestion4[],3,TRUE)</f>
        <v>Por Ejecutar</v>
      </c>
      <c r="AA3374" s="179">
        <f>Revisión_Avance_Periodo!$W3374*Revisión_Avance_Periodo!$L3374</f>
        <v>0</v>
      </c>
    </row>
    <row r="3375" spans="1:27" x14ac:dyDescent="0.25">
      <c r="A3375" s="94">
        <v>284</v>
      </c>
      <c r="B3375" s="96" t="str">
        <f>CONCATENATE(Revisión_Avance_Periodo!$C3375,";",Revisión_Avance_Periodo!$E3375,";",Revisión_Avance_Periodo!$I3375)</f>
        <v>OE1;PR_10;ACT_270</v>
      </c>
      <c r="C3375" s="180" t="s">
        <v>9</v>
      </c>
      <c r="D3375" s="181" t="str">
        <f>VLOOKUP(Revisión_Avance_Periodo!$C3375,Componentes_BD!$F$1:$G$5,2,FALSE)</f>
        <v>Fortalecer la Vigilancia.</v>
      </c>
      <c r="E3375" s="119" t="s">
        <v>12</v>
      </c>
      <c r="F3375" s="95">
        <v>11</v>
      </c>
      <c r="G3375" s="95" t="str">
        <f>VLOOKUP(Revisión_Avance_Periodo!$A3375,BD_Seguimiento_OAP_2019!$A$2:$G$294,7,FALSE)</f>
        <v>PAI</v>
      </c>
      <c r="H3375" s="95" t="str">
        <f>VLOOKUP(Revisión_Avance_Periodo!$A3375,BD_Seguimiento_OAP_2019!$A$2:$J$294,10,FALSE)</f>
        <v>PAI_05 - Gestión del Riesgo de Corrupción  - Mapa de Riesgos de Corrupción</v>
      </c>
      <c r="I3375" s="95" t="s">
        <v>2101</v>
      </c>
      <c r="J3375" s="95" t="str">
        <f>VLOOKUP(Revisión_Avance_Periodo!$I3375,BD_Seguimiento_OAP_2019!$L:$M,2,FALSE)</f>
        <v>Revisar y actualizar de mapa de riesgos</v>
      </c>
      <c r="K3375" s="119" t="s">
        <v>8</v>
      </c>
      <c r="L3375" s="172">
        <v>4.4642857142857152E-4</v>
      </c>
      <c r="M3375" s="182" t="s">
        <v>105</v>
      </c>
      <c r="N3375" s="174">
        <f>INDEX(BD_Seguimiento_OAP_2019!$AH$3:$AS$294,MATCH(Revisión_Avance_Periodo!$I3375,BD_Seguimiento_OAP_2019!$L$3:$L$294,0),MATCH(Revisión_Avance_Periodo!$M3375,BD_Seguimiento_OAP_2019!$AH$2:$AS$2,0))</f>
        <v>0</v>
      </c>
      <c r="O3375" s="174">
        <f>INDEX(BD_Seguimiento_OAP_2019!$AV$3:$BG$294,MATCH(Revisión_Avance_Periodo!$I3375,BD_Seguimiento_OAP_2019!$L$3:$L$294,0),MATCH(Revisión_Avance_Periodo!$M3375,BD_Seguimiento_OAP_2019!$AV$2:$BG$2,0))</f>
        <v>0</v>
      </c>
      <c r="P3375" s="175">
        <f t="shared" si="654"/>
        <v>0</v>
      </c>
      <c r="Q3375" s="182" t="str">
        <f>VLOOKUP(P3375,Tabla_Indicador_Gestion4[#All],3,TRUE)</f>
        <v>Por Ejecutar</v>
      </c>
      <c r="R3375" s="215">
        <f>SUBTOTAL(9,$N$3374:$N3375)</f>
        <v>0</v>
      </c>
      <c r="S3375" s="231">
        <f>SUBTOTAL(9,$O$3374:$O3375)</f>
        <v>0</v>
      </c>
      <c r="T3375" s="231">
        <f>IFERROR(+Revisión_Avance_Periodo!$S3375/Revisión_Avance_Periodo!$R3375,0)</f>
        <v>0</v>
      </c>
      <c r="U3375" s="184"/>
      <c r="V3375" s="185"/>
      <c r="W3375" s="183"/>
      <c r="X3375" s="183"/>
      <c r="Y3375" s="183"/>
      <c r="Z3375" s="186"/>
      <c r="AA3375" s="187"/>
    </row>
    <row r="3376" spans="1:27" x14ac:dyDescent="0.25">
      <c r="A3376" s="88">
        <v>284</v>
      </c>
      <c r="B3376" s="91" t="str">
        <f>CONCATENATE(Revisión_Avance_Periodo!$C3376,";",Revisión_Avance_Periodo!$E3376,";",Revisión_Avance_Periodo!$I3376)</f>
        <v>OE1;PR_10;ACT_270</v>
      </c>
      <c r="C3376" s="170" t="s">
        <v>9</v>
      </c>
      <c r="D3376" s="171" t="str">
        <f>VLOOKUP(Revisión_Avance_Periodo!$C3376,Componentes_BD!$F$1:$G$5,2,FALSE)</f>
        <v>Fortalecer la Vigilancia.</v>
      </c>
      <c r="E3376" s="106" t="s">
        <v>12</v>
      </c>
      <c r="F3376" s="89">
        <v>11</v>
      </c>
      <c r="G3376" s="89" t="str">
        <f>VLOOKUP(Revisión_Avance_Periodo!$A3376,BD_Seguimiento_OAP_2019!$A$2:$G$294,7,FALSE)</f>
        <v>PAI</v>
      </c>
      <c r="H3376" s="89" t="str">
        <f>VLOOKUP(Revisión_Avance_Periodo!$A3376,BD_Seguimiento_OAP_2019!$A$2:$J$294,10,FALSE)</f>
        <v>PAI_05 - Gestión del Riesgo de Corrupción  - Mapa de Riesgos de Corrupción</v>
      </c>
      <c r="I3376" s="89" t="s">
        <v>2101</v>
      </c>
      <c r="J3376" s="89" t="str">
        <f>VLOOKUP(Revisión_Avance_Periodo!$I3376,BD_Seguimiento_OAP_2019!$L:$M,2,FALSE)</f>
        <v>Revisar y actualizar de mapa de riesgos</v>
      </c>
      <c r="K3376" s="106" t="s">
        <v>8</v>
      </c>
      <c r="L3376" s="172">
        <v>4.4642857142857152E-4</v>
      </c>
      <c r="M3376" s="173" t="s">
        <v>106</v>
      </c>
      <c r="N3376" s="174">
        <f>INDEX(BD_Seguimiento_OAP_2019!$AH$3:$AS$294,MATCH(Revisión_Avance_Periodo!$I3376,BD_Seguimiento_OAP_2019!$L$3:$L$294,0),MATCH(Revisión_Avance_Periodo!$M3376,BD_Seguimiento_OAP_2019!$AH$2:$AS$2,0))</f>
        <v>0</v>
      </c>
      <c r="O3376" s="174">
        <f>INDEX(BD_Seguimiento_OAP_2019!$AV$3:$BG$294,MATCH(Revisión_Avance_Periodo!$I3376,BD_Seguimiento_OAP_2019!$L$3:$L$294,0),MATCH(Revisión_Avance_Periodo!$M3376,BD_Seguimiento_OAP_2019!$AV$2:$BG$2,0))</f>
        <v>0</v>
      </c>
      <c r="P3376" s="175">
        <f t="shared" si="654"/>
        <v>0</v>
      </c>
      <c r="Q3376" s="173" t="str">
        <f>VLOOKUP(P3376,Tabla_Indicador_Gestion4[#All],3,TRUE)</f>
        <v>Por Ejecutar</v>
      </c>
      <c r="R3376" s="215">
        <f>SUBTOTAL(9,$N$3374:$N3376)</f>
        <v>0</v>
      </c>
      <c r="S3376" s="231">
        <f>SUBTOTAL(9,$O$3374:$O3376)</f>
        <v>0</v>
      </c>
      <c r="T3376" s="231">
        <f>IFERROR(+Revisión_Avance_Periodo!$S3376/Revisión_Avance_Periodo!$R3376,0)</f>
        <v>0</v>
      </c>
      <c r="U3376" s="184"/>
      <c r="V3376" s="185"/>
      <c r="W3376" s="183"/>
      <c r="X3376" s="183"/>
      <c r="Y3376" s="183"/>
      <c r="Z3376" s="186"/>
      <c r="AA3376" s="187"/>
    </row>
    <row r="3377" spans="1:27" x14ac:dyDescent="0.25">
      <c r="A3377" s="94">
        <v>284</v>
      </c>
      <c r="B3377" s="96" t="str">
        <f>CONCATENATE(Revisión_Avance_Periodo!$C3377,";",Revisión_Avance_Periodo!$E3377,";",Revisión_Avance_Periodo!$I3377)</f>
        <v>OE1;PR_10;ACT_270</v>
      </c>
      <c r="C3377" s="180" t="s">
        <v>9</v>
      </c>
      <c r="D3377" s="181" t="str">
        <f>VLOOKUP(Revisión_Avance_Periodo!$C3377,Componentes_BD!$F$1:$G$5,2,FALSE)</f>
        <v>Fortalecer la Vigilancia.</v>
      </c>
      <c r="E3377" s="119" t="s">
        <v>12</v>
      </c>
      <c r="F3377" s="95">
        <v>11</v>
      </c>
      <c r="G3377" s="95" t="str">
        <f>VLOOKUP(Revisión_Avance_Periodo!$A3377,BD_Seguimiento_OAP_2019!$A$2:$G$294,7,FALSE)</f>
        <v>PAI</v>
      </c>
      <c r="H3377" s="95" t="str">
        <f>VLOOKUP(Revisión_Avance_Periodo!$A3377,BD_Seguimiento_OAP_2019!$A$2:$J$294,10,FALSE)</f>
        <v>PAI_05 - Gestión del Riesgo de Corrupción  - Mapa de Riesgos de Corrupción</v>
      </c>
      <c r="I3377" s="95" t="s">
        <v>2101</v>
      </c>
      <c r="J3377" s="95" t="str">
        <f>VLOOKUP(Revisión_Avance_Periodo!$I3377,BD_Seguimiento_OAP_2019!$L:$M,2,FALSE)</f>
        <v>Revisar y actualizar de mapa de riesgos</v>
      </c>
      <c r="K3377" s="119" t="s">
        <v>8</v>
      </c>
      <c r="L3377" s="172">
        <v>4.4642857142857152E-4</v>
      </c>
      <c r="M3377" s="182" t="s">
        <v>107</v>
      </c>
      <c r="N3377" s="174">
        <f>INDEX(BD_Seguimiento_OAP_2019!$AH$3:$AS$294,MATCH(Revisión_Avance_Periodo!$I3377,BD_Seguimiento_OAP_2019!$L$3:$L$294,0),MATCH(Revisión_Avance_Periodo!$M3377,BD_Seguimiento_OAP_2019!$AH$2:$AS$2,0))</f>
        <v>0</v>
      </c>
      <c r="O3377" s="174">
        <f>INDEX(BD_Seguimiento_OAP_2019!$AV$3:$BG$294,MATCH(Revisión_Avance_Periodo!$I3377,BD_Seguimiento_OAP_2019!$L$3:$L$294,0),MATCH(Revisión_Avance_Periodo!$M3377,BD_Seguimiento_OAP_2019!$AV$2:$BG$2,0))</f>
        <v>0</v>
      </c>
      <c r="P3377" s="175">
        <f t="shared" si="654"/>
        <v>0</v>
      </c>
      <c r="Q3377" s="182" t="str">
        <f>VLOOKUP(P3377,Tabla_Indicador_Gestion4[#All],3,TRUE)</f>
        <v>Por Ejecutar</v>
      </c>
      <c r="R3377" s="215">
        <f>SUBTOTAL(9,$N$3374:$N3377)</f>
        <v>0</v>
      </c>
      <c r="S3377" s="231">
        <f>SUBTOTAL(9,$O$3374:$O3377)</f>
        <v>0</v>
      </c>
      <c r="T3377" s="231">
        <f>IFERROR(+Revisión_Avance_Periodo!$S3377/Revisión_Avance_Periodo!$R3377,0)</f>
        <v>0</v>
      </c>
      <c r="U3377" s="184"/>
      <c r="V3377" s="185"/>
      <c r="W3377" s="183"/>
      <c r="X3377" s="183"/>
      <c r="Y3377" s="183"/>
      <c r="Z3377" s="186"/>
      <c r="AA3377" s="187"/>
    </row>
    <row r="3378" spans="1:27" x14ac:dyDescent="0.25">
      <c r="A3378" s="88">
        <v>284</v>
      </c>
      <c r="B3378" s="91" t="str">
        <f>CONCATENATE(Revisión_Avance_Periodo!$C3378,";",Revisión_Avance_Periodo!$E3378,";",Revisión_Avance_Periodo!$I3378)</f>
        <v>OE1;PR_10;ACT_270</v>
      </c>
      <c r="C3378" s="170" t="s">
        <v>9</v>
      </c>
      <c r="D3378" s="171" t="str">
        <f>VLOOKUP(Revisión_Avance_Periodo!$C3378,Componentes_BD!$F$1:$G$5,2,FALSE)</f>
        <v>Fortalecer la Vigilancia.</v>
      </c>
      <c r="E3378" s="106" t="s">
        <v>12</v>
      </c>
      <c r="F3378" s="89">
        <v>11</v>
      </c>
      <c r="G3378" s="89" t="str">
        <f>VLOOKUP(Revisión_Avance_Periodo!$A3378,BD_Seguimiento_OAP_2019!$A$2:$G$294,7,FALSE)</f>
        <v>PAI</v>
      </c>
      <c r="H3378" s="89" t="str">
        <f>VLOOKUP(Revisión_Avance_Periodo!$A3378,BD_Seguimiento_OAP_2019!$A$2:$J$294,10,FALSE)</f>
        <v>PAI_05 - Gestión del Riesgo de Corrupción  - Mapa de Riesgos de Corrupción</v>
      </c>
      <c r="I3378" s="89" t="s">
        <v>2101</v>
      </c>
      <c r="J3378" s="89" t="str">
        <f>VLOOKUP(Revisión_Avance_Periodo!$I3378,BD_Seguimiento_OAP_2019!$L:$M,2,FALSE)</f>
        <v>Revisar y actualizar de mapa de riesgos</v>
      </c>
      <c r="K3378" s="106" t="s">
        <v>8</v>
      </c>
      <c r="L3378" s="172">
        <v>4.4642857142857152E-4</v>
      </c>
      <c r="M3378" s="173" t="s">
        <v>108</v>
      </c>
      <c r="N3378" s="174">
        <f>INDEX(BD_Seguimiento_OAP_2019!$AH$3:$AS$294,MATCH(Revisión_Avance_Periodo!$I3378,BD_Seguimiento_OAP_2019!$L$3:$L$294,0),MATCH(Revisión_Avance_Periodo!$M3378,BD_Seguimiento_OAP_2019!$AH$2:$AS$2,0))</f>
        <v>0</v>
      </c>
      <c r="O3378" s="174">
        <f>INDEX(BD_Seguimiento_OAP_2019!$AV$3:$BG$294,MATCH(Revisión_Avance_Periodo!$I3378,BD_Seguimiento_OAP_2019!$L$3:$L$294,0),MATCH(Revisión_Avance_Periodo!$M3378,BD_Seguimiento_OAP_2019!$AV$2:$BG$2,0))</f>
        <v>0</v>
      </c>
      <c r="P3378" s="175">
        <f t="shared" si="654"/>
        <v>0</v>
      </c>
      <c r="Q3378" s="173" t="str">
        <f>VLOOKUP(P3378,Tabla_Indicador_Gestion4[#All],3,TRUE)</f>
        <v>Por Ejecutar</v>
      </c>
      <c r="R3378" s="215">
        <f>SUBTOTAL(9,$N$3374:$N3378)</f>
        <v>0</v>
      </c>
      <c r="S3378" s="231">
        <f>SUBTOTAL(9,$O$3374:$O3378)</f>
        <v>0</v>
      </c>
      <c r="T3378" s="231">
        <f>IFERROR(+Revisión_Avance_Periodo!$S3378/Revisión_Avance_Periodo!$R3378,0)</f>
        <v>0</v>
      </c>
      <c r="U3378" s="184"/>
      <c r="V3378" s="185"/>
      <c r="W3378" s="183"/>
      <c r="X3378" s="183"/>
      <c r="Y3378" s="183"/>
      <c r="Z3378" s="186"/>
      <c r="AA3378" s="187"/>
    </row>
    <row r="3379" spans="1:27" x14ac:dyDescent="0.25">
      <c r="A3379" s="94">
        <v>284</v>
      </c>
      <c r="B3379" s="96" t="str">
        <f>CONCATENATE(Revisión_Avance_Periodo!$C3379,";",Revisión_Avance_Periodo!$E3379,";",Revisión_Avance_Periodo!$I3379)</f>
        <v>OE1;PR_10;ACT_270</v>
      </c>
      <c r="C3379" s="180" t="s">
        <v>9</v>
      </c>
      <c r="D3379" s="181" t="str">
        <f>VLOOKUP(Revisión_Avance_Periodo!$C3379,Componentes_BD!$F$1:$G$5,2,FALSE)</f>
        <v>Fortalecer la Vigilancia.</v>
      </c>
      <c r="E3379" s="119" t="s">
        <v>12</v>
      </c>
      <c r="F3379" s="95">
        <v>11</v>
      </c>
      <c r="G3379" s="95" t="str">
        <f>VLOOKUP(Revisión_Avance_Periodo!$A3379,BD_Seguimiento_OAP_2019!$A$2:$G$294,7,FALSE)</f>
        <v>PAI</v>
      </c>
      <c r="H3379" s="95" t="str">
        <f>VLOOKUP(Revisión_Avance_Periodo!$A3379,BD_Seguimiento_OAP_2019!$A$2:$J$294,10,FALSE)</f>
        <v>PAI_05 - Gestión del Riesgo de Corrupción  - Mapa de Riesgos de Corrupción</v>
      </c>
      <c r="I3379" s="95" t="s">
        <v>2101</v>
      </c>
      <c r="J3379" s="95" t="str">
        <f>VLOOKUP(Revisión_Avance_Periodo!$I3379,BD_Seguimiento_OAP_2019!$L:$M,2,FALSE)</f>
        <v>Revisar y actualizar de mapa de riesgos</v>
      </c>
      <c r="K3379" s="119" t="s">
        <v>8</v>
      </c>
      <c r="L3379" s="172">
        <v>4.4642857142857152E-4</v>
      </c>
      <c r="M3379" s="182" t="s">
        <v>109</v>
      </c>
      <c r="N3379" s="174">
        <f>INDEX(BD_Seguimiento_OAP_2019!$AH$3:$AS$294,MATCH(Revisión_Avance_Periodo!$I3379,BD_Seguimiento_OAP_2019!$L$3:$L$294,0),MATCH(Revisión_Avance_Periodo!$M3379,BD_Seguimiento_OAP_2019!$AH$2:$AS$2,0))</f>
        <v>0</v>
      </c>
      <c r="O3379" s="174">
        <f>INDEX(BD_Seguimiento_OAP_2019!$AV$3:$BG$294,MATCH(Revisión_Avance_Periodo!$I3379,BD_Seguimiento_OAP_2019!$L$3:$L$294,0),MATCH(Revisión_Avance_Periodo!$M3379,BD_Seguimiento_OAP_2019!$AV$2:$BG$2,0))</f>
        <v>0</v>
      </c>
      <c r="P3379" s="175">
        <f t="shared" si="654"/>
        <v>0</v>
      </c>
      <c r="Q3379" s="182" t="str">
        <f>VLOOKUP(P3379,Tabla_Indicador_Gestion4[#All],3,TRUE)</f>
        <v>Por Ejecutar</v>
      </c>
      <c r="R3379" s="215">
        <f>SUBTOTAL(9,$N$3374:$N3379)</f>
        <v>0</v>
      </c>
      <c r="S3379" s="231">
        <f>SUBTOTAL(9,$O$3374:$O3379)</f>
        <v>0</v>
      </c>
      <c r="T3379" s="231">
        <f>IFERROR(+Revisión_Avance_Periodo!$S3379/Revisión_Avance_Periodo!$R3379,0)</f>
        <v>0</v>
      </c>
      <c r="U3379" s="184"/>
      <c r="V3379" s="185"/>
      <c r="W3379" s="183"/>
      <c r="X3379" s="183"/>
      <c r="Y3379" s="183"/>
      <c r="Z3379" s="186"/>
      <c r="AA3379" s="187"/>
    </row>
    <row r="3380" spans="1:27" x14ac:dyDescent="0.25">
      <c r="A3380" s="88">
        <v>284</v>
      </c>
      <c r="B3380" s="91" t="str">
        <f>CONCATENATE(Revisión_Avance_Periodo!$C3380,";",Revisión_Avance_Periodo!$E3380,";",Revisión_Avance_Periodo!$I3380)</f>
        <v>OE1;PR_10;ACT_270</v>
      </c>
      <c r="C3380" s="170" t="s">
        <v>9</v>
      </c>
      <c r="D3380" s="171" t="str">
        <f>VLOOKUP(Revisión_Avance_Periodo!$C3380,Componentes_BD!$F$1:$G$5,2,FALSE)</f>
        <v>Fortalecer la Vigilancia.</v>
      </c>
      <c r="E3380" s="106" t="s">
        <v>12</v>
      </c>
      <c r="F3380" s="89">
        <v>11</v>
      </c>
      <c r="G3380" s="89" t="str">
        <f>VLOOKUP(Revisión_Avance_Periodo!$A3380,BD_Seguimiento_OAP_2019!$A$2:$G$294,7,FALSE)</f>
        <v>PAI</v>
      </c>
      <c r="H3380" s="89" t="str">
        <f>VLOOKUP(Revisión_Avance_Periodo!$A3380,BD_Seguimiento_OAP_2019!$A$2:$J$294,10,FALSE)</f>
        <v>PAI_05 - Gestión del Riesgo de Corrupción  - Mapa de Riesgos de Corrupción</v>
      </c>
      <c r="I3380" s="89" t="s">
        <v>2101</v>
      </c>
      <c r="J3380" s="89" t="str">
        <f>VLOOKUP(Revisión_Avance_Periodo!$I3380,BD_Seguimiento_OAP_2019!$L:$M,2,FALSE)</f>
        <v>Revisar y actualizar de mapa de riesgos</v>
      </c>
      <c r="K3380" s="106" t="s">
        <v>8</v>
      </c>
      <c r="L3380" s="172">
        <v>4.4642857142857152E-4</v>
      </c>
      <c r="M3380" s="173" t="s">
        <v>110</v>
      </c>
      <c r="N3380" s="174">
        <f>INDEX(BD_Seguimiento_OAP_2019!$AH$3:$AS$294,MATCH(Revisión_Avance_Periodo!$I3380,BD_Seguimiento_OAP_2019!$L$3:$L$294,0),MATCH(Revisión_Avance_Periodo!$M3380,BD_Seguimiento_OAP_2019!$AH$2:$AS$2,0))</f>
        <v>0</v>
      </c>
      <c r="O3380" s="174">
        <f>INDEX(BD_Seguimiento_OAP_2019!$AV$3:$BG$294,MATCH(Revisión_Avance_Periodo!$I3380,BD_Seguimiento_OAP_2019!$L$3:$L$294,0),MATCH(Revisión_Avance_Periodo!$M3380,BD_Seguimiento_OAP_2019!$AV$2:$BG$2,0))</f>
        <v>0</v>
      </c>
      <c r="P3380" s="175">
        <f t="shared" si="654"/>
        <v>0</v>
      </c>
      <c r="Q3380" s="173" t="str">
        <f>VLOOKUP(P3380,Tabla_Indicador_Gestion4[#All],3,TRUE)</f>
        <v>Por Ejecutar</v>
      </c>
      <c r="R3380" s="215">
        <f>SUBTOTAL(9,$N$3374:$N3380)</f>
        <v>0</v>
      </c>
      <c r="S3380" s="231">
        <f>SUBTOTAL(9,$O$3374:$O3380)</f>
        <v>0</v>
      </c>
      <c r="T3380" s="231">
        <f>IFERROR(+Revisión_Avance_Periodo!$S3380/Revisión_Avance_Periodo!$R3380,0)</f>
        <v>0</v>
      </c>
      <c r="U3380" s="184"/>
      <c r="V3380" s="185"/>
      <c r="W3380" s="183"/>
      <c r="X3380" s="183"/>
      <c r="Y3380" s="183"/>
      <c r="Z3380" s="186"/>
      <c r="AA3380" s="187"/>
    </row>
    <row r="3381" spans="1:27" x14ac:dyDescent="0.25">
      <c r="A3381" s="94">
        <v>284</v>
      </c>
      <c r="B3381" s="96" t="str">
        <f>CONCATENATE(Revisión_Avance_Periodo!$C3381,";",Revisión_Avance_Periodo!$E3381,";",Revisión_Avance_Periodo!$I3381)</f>
        <v>OE1;PR_10;ACT_270</v>
      </c>
      <c r="C3381" s="180" t="s">
        <v>9</v>
      </c>
      <c r="D3381" s="181" t="str">
        <f>VLOOKUP(Revisión_Avance_Periodo!$C3381,Componentes_BD!$F$1:$G$5,2,FALSE)</f>
        <v>Fortalecer la Vigilancia.</v>
      </c>
      <c r="E3381" s="119" t="s">
        <v>12</v>
      </c>
      <c r="F3381" s="95">
        <v>11</v>
      </c>
      <c r="G3381" s="95" t="str">
        <f>VLOOKUP(Revisión_Avance_Periodo!$A3381,BD_Seguimiento_OAP_2019!$A$2:$G$294,7,FALSE)</f>
        <v>PAI</v>
      </c>
      <c r="H3381" s="95" t="str">
        <f>VLOOKUP(Revisión_Avance_Periodo!$A3381,BD_Seguimiento_OAP_2019!$A$2:$J$294,10,FALSE)</f>
        <v>PAI_05 - Gestión del Riesgo de Corrupción  - Mapa de Riesgos de Corrupción</v>
      </c>
      <c r="I3381" s="95" t="s">
        <v>2101</v>
      </c>
      <c r="J3381" s="95" t="str">
        <f>VLOOKUP(Revisión_Avance_Periodo!$I3381,BD_Seguimiento_OAP_2019!$L:$M,2,FALSE)</f>
        <v>Revisar y actualizar de mapa de riesgos</v>
      </c>
      <c r="K3381" s="119" t="s">
        <v>8</v>
      </c>
      <c r="L3381" s="172">
        <v>4.4642857142857152E-4</v>
      </c>
      <c r="M3381" s="182" t="s">
        <v>111</v>
      </c>
      <c r="N3381" s="174">
        <f>INDEX(BD_Seguimiento_OAP_2019!$AH$3:$AS$294,MATCH(Revisión_Avance_Periodo!$I3381,BD_Seguimiento_OAP_2019!$L$3:$L$294,0),MATCH(Revisión_Avance_Periodo!$M3381,BD_Seguimiento_OAP_2019!$AH$2:$AS$2,0))</f>
        <v>0</v>
      </c>
      <c r="O3381" s="174">
        <f>INDEX(BD_Seguimiento_OAP_2019!$AV$3:$BG$294,MATCH(Revisión_Avance_Periodo!$I3381,BD_Seguimiento_OAP_2019!$L$3:$L$294,0),MATCH(Revisión_Avance_Periodo!$M3381,BD_Seguimiento_OAP_2019!$AV$2:$BG$2,0))</f>
        <v>0</v>
      </c>
      <c r="P3381" s="175">
        <f t="shared" si="654"/>
        <v>0</v>
      </c>
      <c r="Q3381" s="182" t="str">
        <f>VLOOKUP(P3381,Tabla_Indicador_Gestion4[#All],3,TRUE)</f>
        <v>Por Ejecutar</v>
      </c>
      <c r="R3381" s="215">
        <f>SUBTOTAL(9,$N$3374:$N3381)</f>
        <v>0</v>
      </c>
      <c r="S3381" s="231">
        <f>SUBTOTAL(9,$O$3374:$O3381)</f>
        <v>0</v>
      </c>
      <c r="T3381" s="231">
        <f>IFERROR(+Revisión_Avance_Periodo!$S3381/Revisión_Avance_Periodo!$R3381,0)</f>
        <v>0</v>
      </c>
      <c r="U3381" s="184"/>
      <c r="V3381" s="185"/>
      <c r="W3381" s="183"/>
      <c r="X3381" s="183"/>
      <c r="Y3381" s="183"/>
      <c r="Z3381" s="186"/>
      <c r="AA3381" s="187"/>
    </row>
    <row r="3382" spans="1:27" x14ac:dyDescent="0.25">
      <c r="A3382" s="88">
        <v>284</v>
      </c>
      <c r="B3382" s="91" t="str">
        <f>CONCATENATE(Revisión_Avance_Periodo!$C3382,";",Revisión_Avance_Periodo!$E3382,";",Revisión_Avance_Periodo!$I3382)</f>
        <v>OE1;PR_10;ACT_270</v>
      </c>
      <c r="C3382" s="170" t="s">
        <v>9</v>
      </c>
      <c r="D3382" s="171" t="str">
        <f>VLOOKUP(Revisión_Avance_Periodo!$C3382,Componentes_BD!$F$1:$G$5,2,FALSE)</f>
        <v>Fortalecer la Vigilancia.</v>
      </c>
      <c r="E3382" s="106" t="s">
        <v>12</v>
      </c>
      <c r="F3382" s="89">
        <v>11</v>
      </c>
      <c r="G3382" s="89" t="str">
        <f>VLOOKUP(Revisión_Avance_Periodo!$A3382,BD_Seguimiento_OAP_2019!$A$2:$G$294,7,FALSE)</f>
        <v>PAI</v>
      </c>
      <c r="H3382" s="89" t="str">
        <f>VLOOKUP(Revisión_Avance_Periodo!$A3382,BD_Seguimiento_OAP_2019!$A$2:$J$294,10,FALSE)</f>
        <v>PAI_05 - Gestión del Riesgo de Corrupción  - Mapa de Riesgos de Corrupción</v>
      </c>
      <c r="I3382" s="89" t="s">
        <v>2101</v>
      </c>
      <c r="J3382" s="89" t="str">
        <f>VLOOKUP(Revisión_Avance_Periodo!$I3382,BD_Seguimiento_OAP_2019!$L:$M,2,FALSE)</f>
        <v>Revisar y actualizar de mapa de riesgos</v>
      </c>
      <c r="K3382" s="106" t="s">
        <v>8</v>
      </c>
      <c r="L3382" s="172">
        <v>4.4642857142857152E-4</v>
      </c>
      <c r="M3382" s="173" t="s">
        <v>112</v>
      </c>
      <c r="N3382" s="174">
        <f>INDEX(BD_Seguimiento_OAP_2019!$AH$3:$AS$294,MATCH(Revisión_Avance_Periodo!$I3382,BD_Seguimiento_OAP_2019!$L$3:$L$294,0),MATCH(Revisión_Avance_Periodo!$M3382,BD_Seguimiento_OAP_2019!$AH$2:$AS$2,0))</f>
        <v>0</v>
      </c>
      <c r="O3382" s="174">
        <f>INDEX(BD_Seguimiento_OAP_2019!$AV$3:$BG$294,MATCH(Revisión_Avance_Periodo!$I3382,BD_Seguimiento_OAP_2019!$L$3:$L$294,0),MATCH(Revisión_Avance_Periodo!$M3382,BD_Seguimiento_OAP_2019!$AV$2:$BG$2,0))</f>
        <v>0</v>
      </c>
      <c r="P3382" s="175">
        <f t="shared" si="654"/>
        <v>0</v>
      </c>
      <c r="Q3382" s="173" t="str">
        <f>VLOOKUP(P3382,Tabla_Indicador_Gestion4[#All],3,TRUE)</f>
        <v>Por Ejecutar</v>
      </c>
      <c r="R3382" s="215">
        <f>SUBTOTAL(9,$N$3374:$N3382)</f>
        <v>0</v>
      </c>
      <c r="S3382" s="231">
        <f>SUBTOTAL(9,$O$3374:$O3382)</f>
        <v>0</v>
      </c>
      <c r="T3382" s="231">
        <f>IFERROR(+Revisión_Avance_Periodo!$S3382/Revisión_Avance_Periodo!$R3382,0)</f>
        <v>0</v>
      </c>
      <c r="U3382" s="184"/>
      <c r="V3382" s="185"/>
      <c r="W3382" s="183"/>
      <c r="X3382" s="183"/>
      <c r="Y3382" s="183"/>
      <c r="Z3382" s="186"/>
      <c r="AA3382" s="187"/>
    </row>
    <row r="3383" spans="1:27" x14ac:dyDescent="0.25">
      <c r="A3383" s="94">
        <v>284</v>
      </c>
      <c r="B3383" s="96" t="str">
        <f>CONCATENATE(Revisión_Avance_Periodo!$C3383,";",Revisión_Avance_Periodo!$E3383,";",Revisión_Avance_Periodo!$I3383)</f>
        <v>OE1;PR_10;ACT_270</v>
      </c>
      <c r="C3383" s="180" t="s">
        <v>9</v>
      </c>
      <c r="D3383" s="181" t="str">
        <f>VLOOKUP(Revisión_Avance_Periodo!$C3383,Componentes_BD!$F$1:$G$5,2,FALSE)</f>
        <v>Fortalecer la Vigilancia.</v>
      </c>
      <c r="E3383" s="119" t="s">
        <v>12</v>
      </c>
      <c r="F3383" s="95">
        <v>11</v>
      </c>
      <c r="G3383" s="95" t="str">
        <f>VLOOKUP(Revisión_Avance_Periodo!$A3383,BD_Seguimiento_OAP_2019!$A$2:$G$294,7,FALSE)</f>
        <v>PAI</v>
      </c>
      <c r="H3383" s="95" t="str">
        <f>VLOOKUP(Revisión_Avance_Periodo!$A3383,BD_Seguimiento_OAP_2019!$A$2:$J$294,10,FALSE)</f>
        <v>PAI_05 - Gestión del Riesgo de Corrupción  - Mapa de Riesgos de Corrupción</v>
      </c>
      <c r="I3383" s="95" t="s">
        <v>2101</v>
      </c>
      <c r="J3383" s="95" t="str">
        <f>VLOOKUP(Revisión_Avance_Periodo!$I3383,BD_Seguimiento_OAP_2019!$L:$M,2,FALSE)</f>
        <v>Revisar y actualizar de mapa de riesgos</v>
      </c>
      <c r="K3383" s="119" t="s">
        <v>8</v>
      </c>
      <c r="L3383" s="172">
        <v>4.4642857142857152E-4</v>
      </c>
      <c r="M3383" s="182" t="s">
        <v>113</v>
      </c>
      <c r="N3383" s="174">
        <f>INDEX(BD_Seguimiento_OAP_2019!$AH$3:$AS$294,MATCH(Revisión_Avance_Periodo!$I3383,BD_Seguimiento_OAP_2019!$L$3:$L$294,0),MATCH(Revisión_Avance_Periodo!$M3383,BD_Seguimiento_OAP_2019!$AH$2:$AS$2,0))</f>
        <v>0</v>
      </c>
      <c r="O3383" s="174">
        <f>INDEX(BD_Seguimiento_OAP_2019!$AV$3:$BG$294,MATCH(Revisión_Avance_Periodo!$I3383,BD_Seguimiento_OAP_2019!$L$3:$L$294,0),MATCH(Revisión_Avance_Periodo!$M3383,BD_Seguimiento_OAP_2019!$AV$2:$BG$2,0))</f>
        <v>0</v>
      </c>
      <c r="P3383" s="175">
        <f t="shared" si="654"/>
        <v>0</v>
      </c>
      <c r="Q3383" s="182" t="str">
        <f>VLOOKUP(P3383,Tabla_Indicador_Gestion4[#All],3,TRUE)</f>
        <v>Por Ejecutar</v>
      </c>
      <c r="R3383" s="215">
        <f>SUBTOTAL(9,$N$3374:$N3383)</f>
        <v>0</v>
      </c>
      <c r="S3383" s="231">
        <f>SUBTOTAL(9,$O$3374:$O3383)</f>
        <v>0</v>
      </c>
      <c r="T3383" s="231">
        <f>IFERROR(+Revisión_Avance_Periodo!$S3383/Revisión_Avance_Periodo!$R3383,0)</f>
        <v>0</v>
      </c>
      <c r="U3383" s="184"/>
      <c r="V3383" s="185"/>
      <c r="W3383" s="183"/>
      <c r="X3383" s="183"/>
      <c r="Y3383" s="183"/>
      <c r="Z3383" s="186"/>
      <c r="AA3383" s="187"/>
    </row>
    <row r="3384" spans="1:27" x14ac:dyDescent="0.25">
      <c r="A3384" s="88">
        <v>284</v>
      </c>
      <c r="B3384" s="91" t="str">
        <f>CONCATENATE(Revisión_Avance_Periodo!$C3384,";",Revisión_Avance_Periodo!$E3384,";",Revisión_Avance_Periodo!$I3384)</f>
        <v>OE1;PR_10;ACT_270</v>
      </c>
      <c r="C3384" s="170" t="s">
        <v>9</v>
      </c>
      <c r="D3384" s="171" t="str">
        <f>VLOOKUP(Revisión_Avance_Periodo!$C3384,Componentes_BD!$F$1:$G$5,2,FALSE)</f>
        <v>Fortalecer la Vigilancia.</v>
      </c>
      <c r="E3384" s="106" t="s">
        <v>12</v>
      </c>
      <c r="F3384" s="89">
        <v>11</v>
      </c>
      <c r="G3384" s="89" t="str">
        <f>VLOOKUP(Revisión_Avance_Periodo!$A3384,BD_Seguimiento_OAP_2019!$A$2:$G$294,7,FALSE)</f>
        <v>PAI</v>
      </c>
      <c r="H3384" s="89" t="str">
        <f>VLOOKUP(Revisión_Avance_Periodo!$A3384,BD_Seguimiento_OAP_2019!$A$2:$J$294,10,FALSE)</f>
        <v>PAI_05 - Gestión del Riesgo de Corrupción  - Mapa de Riesgos de Corrupción</v>
      </c>
      <c r="I3384" s="89" t="s">
        <v>2101</v>
      </c>
      <c r="J3384" s="89" t="str">
        <f>VLOOKUP(Revisión_Avance_Periodo!$I3384,BD_Seguimiento_OAP_2019!$L:$M,2,FALSE)</f>
        <v>Revisar y actualizar de mapa de riesgos</v>
      </c>
      <c r="K3384" s="106" t="s">
        <v>8</v>
      </c>
      <c r="L3384" s="172">
        <v>4.4642857142857152E-4</v>
      </c>
      <c r="M3384" s="173" t="s">
        <v>114</v>
      </c>
      <c r="N3384" s="174">
        <f>INDEX(BD_Seguimiento_OAP_2019!$AH$3:$AS$294,MATCH(Revisión_Avance_Periodo!$I3384,BD_Seguimiento_OAP_2019!$L$3:$L$294,0),MATCH(Revisión_Avance_Periodo!$M3384,BD_Seguimiento_OAP_2019!$AH$2:$AS$2,0))</f>
        <v>0.5</v>
      </c>
      <c r="O3384" s="174">
        <f>INDEX(BD_Seguimiento_OAP_2019!$AV$3:$BG$294,MATCH(Revisión_Avance_Periodo!$I3384,BD_Seguimiento_OAP_2019!$L$3:$L$294,0),MATCH(Revisión_Avance_Periodo!$M3384,BD_Seguimiento_OAP_2019!$AV$2:$BG$2,0))</f>
        <v>0</v>
      </c>
      <c r="P3384" s="189">
        <f t="shared" si="647"/>
        <v>0</v>
      </c>
      <c r="Q3384" s="173" t="str">
        <f>VLOOKUP(P3384,Tabla_Indicador_Gestion4[#All],3,TRUE)</f>
        <v>Por Ejecutar</v>
      </c>
      <c r="R3384" s="215">
        <f>SUBTOTAL(9,$N$3374:$N3384)</f>
        <v>0.5</v>
      </c>
      <c r="S3384" s="231">
        <f>SUBTOTAL(9,$O$3374:$O3384)</f>
        <v>0</v>
      </c>
      <c r="T3384" s="231">
        <f>IFERROR(+Revisión_Avance_Periodo!$S3384/Revisión_Avance_Periodo!$R3384,0)</f>
        <v>0</v>
      </c>
      <c r="U3384" s="184"/>
      <c r="V3384" s="185"/>
      <c r="W3384" s="183"/>
      <c r="X3384" s="183"/>
      <c r="Y3384" s="183"/>
      <c r="Z3384" s="186"/>
      <c r="AA3384" s="187"/>
    </row>
    <row r="3385" spans="1:27" ht="15.75" thickBot="1" x14ac:dyDescent="0.3">
      <c r="A3385" s="94">
        <v>284</v>
      </c>
      <c r="B3385" s="96" t="str">
        <f>CONCATENATE(Revisión_Avance_Periodo!$C3385,";",Revisión_Avance_Periodo!$E3385,";",Revisión_Avance_Periodo!$I3385)</f>
        <v>OE1;PR_10;ACT_270</v>
      </c>
      <c r="C3385" s="180" t="s">
        <v>9</v>
      </c>
      <c r="D3385" s="181" t="str">
        <f>VLOOKUP(Revisión_Avance_Periodo!$C3385,Componentes_BD!$F$1:$G$5,2,FALSE)</f>
        <v>Fortalecer la Vigilancia.</v>
      </c>
      <c r="E3385" s="119" t="s">
        <v>12</v>
      </c>
      <c r="F3385" s="95">
        <v>11</v>
      </c>
      <c r="G3385" s="95" t="str">
        <f>VLOOKUP(Revisión_Avance_Periodo!$A3385,BD_Seguimiento_OAP_2019!$A$2:$G$294,7,FALSE)</f>
        <v>PAI</v>
      </c>
      <c r="H3385" s="95" t="str">
        <f>VLOOKUP(Revisión_Avance_Periodo!$A3385,BD_Seguimiento_OAP_2019!$A$2:$J$294,10,FALSE)</f>
        <v>PAI_05 - Gestión del Riesgo de Corrupción  - Mapa de Riesgos de Corrupción</v>
      </c>
      <c r="I3385" s="95" t="s">
        <v>2101</v>
      </c>
      <c r="J3385" s="95" t="str">
        <f>VLOOKUP(Revisión_Avance_Periodo!$I3385,BD_Seguimiento_OAP_2019!$L:$M,2,FALSE)</f>
        <v>Revisar y actualizar de mapa de riesgos</v>
      </c>
      <c r="K3385" s="119" t="s">
        <v>8</v>
      </c>
      <c r="L3385" s="172">
        <v>4.4642857142857152E-4</v>
      </c>
      <c r="M3385" s="182" t="s">
        <v>115</v>
      </c>
      <c r="N3385" s="174">
        <f>INDEX(BD_Seguimiento_OAP_2019!$AH$3:$AS$294,MATCH(Revisión_Avance_Periodo!$I3385,BD_Seguimiento_OAP_2019!$L$3:$L$294,0),MATCH(Revisión_Avance_Periodo!$M3385,BD_Seguimiento_OAP_2019!$AH$2:$AS$2,0))</f>
        <v>0.5</v>
      </c>
      <c r="O3385" s="174">
        <f>INDEX(BD_Seguimiento_OAP_2019!$AV$3:$BG$294,MATCH(Revisión_Avance_Periodo!$I3385,BD_Seguimiento_OAP_2019!$L$3:$L$294,0),MATCH(Revisión_Avance_Periodo!$M3385,BD_Seguimiento_OAP_2019!$AV$2:$BG$2,0))</f>
        <v>0</v>
      </c>
      <c r="P3385" s="188">
        <f t="shared" si="647"/>
        <v>0</v>
      </c>
      <c r="Q3385" s="182" t="str">
        <f>VLOOKUP(P3385,Tabla_Indicador_Gestion4[#All],3,TRUE)</f>
        <v>Por Ejecutar</v>
      </c>
      <c r="R3385" s="215">
        <f>SUBTOTAL(9,$N$3374:$N3385)</f>
        <v>1</v>
      </c>
      <c r="S3385" s="231">
        <f>SUBTOTAL(9,$O$3374:$O3385)</f>
        <v>0</v>
      </c>
      <c r="T3385" s="231">
        <f>IFERROR(+Revisión_Avance_Periodo!$S3385/Revisión_Avance_Periodo!$R3385,0)</f>
        <v>0</v>
      </c>
      <c r="U3385" s="184"/>
      <c r="V3385" s="185"/>
      <c r="W3385" s="183"/>
      <c r="X3385" s="183"/>
      <c r="Y3385" s="183"/>
      <c r="Z3385" s="186"/>
      <c r="AA3385" s="187"/>
    </row>
    <row r="3386" spans="1:27" x14ac:dyDescent="0.25">
      <c r="A3386" s="88">
        <v>285</v>
      </c>
      <c r="B3386" s="91" t="str">
        <f>CONCATENATE(Revisión_Avance_Periodo!$C3386,";",Revisión_Avance_Periodo!$E3386,";",Revisión_Avance_Periodo!$I3386)</f>
        <v>OE1;PR_10;ACT_233</v>
      </c>
      <c r="C3386" s="170" t="s">
        <v>9</v>
      </c>
      <c r="D3386" s="171" t="str">
        <f>VLOOKUP(Revisión_Avance_Periodo!$C3386,Componentes_BD!$F$1:$G$5,2,FALSE)</f>
        <v>Fortalecer la Vigilancia.</v>
      </c>
      <c r="E3386" s="106" t="s">
        <v>12</v>
      </c>
      <c r="F3386" s="89">
        <v>11</v>
      </c>
      <c r="G3386" s="89" t="str">
        <f>VLOOKUP(Revisión_Avance_Periodo!$A3386,BD_Seguimiento_OAP_2019!$A$2:$G$294,7,FALSE)</f>
        <v>PAI</v>
      </c>
      <c r="H3386" s="89" t="str">
        <f>VLOOKUP(Revisión_Avance_Periodo!$A3386,BD_Seguimiento_OAP_2019!$A$2:$J$294,10,FALSE)</f>
        <v>PAI_05 - Gestión del Riesgo de Corrupción  - Mapa de Riesgos de Corrupción</v>
      </c>
      <c r="I3386" s="89" t="s">
        <v>2102</v>
      </c>
      <c r="J3386" s="89" t="str">
        <f>VLOOKUP(Revisión_Avance_Periodo!$I3386,BD_Seguimiento_OAP_2019!$L:$M,2,FALSE)</f>
        <v>Monitorear y efectuar seguimiento a los riesgos de corrupción</v>
      </c>
      <c r="K3386" s="106" t="s">
        <v>8</v>
      </c>
      <c r="L3386" s="172">
        <v>4.4642857142857152E-4</v>
      </c>
      <c r="M3386" s="173" t="s">
        <v>104</v>
      </c>
      <c r="N3386" s="174">
        <f>INDEX(BD_Seguimiento_OAP_2019!$AH$3:$AS$294,MATCH(Revisión_Avance_Periodo!$I3386,BD_Seguimiento_OAP_2019!$L$3:$L$294,0),MATCH(Revisión_Avance_Periodo!$M3386,BD_Seguimiento_OAP_2019!$AH$2:$AS$2,0))</f>
        <v>0</v>
      </c>
      <c r="O3386" s="174">
        <f>INDEX(BD_Seguimiento_OAP_2019!$AV$3:$BG$294,MATCH(Revisión_Avance_Periodo!$I3386,BD_Seguimiento_OAP_2019!$L$3:$L$294,0),MATCH(Revisión_Avance_Periodo!$M3386,BD_Seguimiento_OAP_2019!$AV$2:$BG$2,0))</f>
        <v>0</v>
      </c>
      <c r="P3386" s="175">
        <f t="shared" ref="P3386:P3388" si="656">IFERROR((O3386/N3386),0)</f>
        <v>0</v>
      </c>
      <c r="Q3386" s="173" t="str">
        <f>VLOOKUP(P3386,Tabla_Indicador_Gestion4[#All],3,TRUE)</f>
        <v>Por Ejecutar</v>
      </c>
      <c r="R3386" s="213">
        <f>SUBTOTAL(9,$N$3386:$N3386)</f>
        <v>0</v>
      </c>
      <c r="S3386" s="234">
        <f>SUBTOTAL(9,$O$3386:$O3386)</f>
        <v>0</v>
      </c>
      <c r="T3386" s="234">
        <f>IFERROR(+Revisión_Avance_Periodo!$S3386/Revisión_Avance_Periodo!$R3386,0)</f>
        <v>0</v>
      </c>
      <c r="U3386" s="177">
        <f>SUBTOTAL(9,N3386:N3397)</f>
        <v>0.99996600000000002</v>
      </c>
      <c r="V3386" s="176">
        <f>SUBTOTAL(9,O3386:O3397)</f>
        <v>0.66663300000000003</v>
      </c>
      <c r="W3386" s="176">
        <f t="shared" ref="W3386" si="657">+V3386/U3386</f>
        <v>0.66665566629265394</v>
      </c>
      <c r="X3386" s="176"/>
      <c r="Y3386" s="176">
        <f>100%-Revisión_Avance_Periodo!$W3386</f>
        <v>0.33334433370734606</v>
      </c>
      <c r="Z3386" s="178" t="str">
        <f>VLOOKUP(W3386,Tabla_Indicador_Gestion4[],3,TRUE)</f>
        <v>En Seguimiento</v>
      </c>
      <c r="AA3386" s="179">
        <f>Revisión_Avance_Periodo!$W3386*Revisión_Avance_Periodo!$L3386</f>
        <v>2.9761413673779202E-4</v>
      </c>
    </row>
    <row r="3387" spans="1:27" x14ac:dyDescent="0.25">
      <c r="A3387" s="94">
        <v>285</v>
      </c>
      <c r="B3387" s="96" t="str">
        <f>CONCATENATE(Revisión_Avance_Periodo!$C3387,";",Revisión_Avance_Periodo!$E3387,";",Revisión_Avance_Periodo!$I3387)</f>
        <v>OE1;PR_10;ACT_233</v>
      </c>
      <c r="C3387" s="180" t="s">
        <v>9</v>
      </c>
      <c r="D3387" s="181" t="str">
        <f>VLOOKUP(Revisión_Avance_Periodo!$C3387,Componentes_BD!$F$1:$G$5,2,FALSE)</f>
        <v>Fortalecer la Vigilancia.</v>
      </c>
      <c r="E3387" s="119" t="s">
        <v>12</v>
      </c>
      <c r="F3387" s="95">
        <v>11</v>
      </c>
      <c r="G3387" s="95" t="str">
        <f>VLOOKUP(Revisión_Avance_Periodo!$A3387,BD_Seguimiento_OAP_2019!$A$2:$G$294,7,FALSE)</f>
        <v>PAI</v>
      </c>
      <c r="H3387" s="95" t="str">
        <f>VLOOKUP(Revisión_Avance_Periodo!$A3387,BD_Seguimiento_OAP_2019!$A$2:$J$294,10,FALSE)</f>
        <v>PAI_05 - Gestión del Riesgo de Corrupción  - Mapa de Riesgos de Corrupción</v>
      </c>
      <c r="I3387" s="95" t="s">
        <v>2102</v>
      </c>
      <c r="J3387" s="95" t="str">
        <f>VLOOKUP(Revisión_Avance_Periodo!$I3387,BD_Seguimiento_OAP_2019!$L:$M,2,FALSE)</f>
        <v>Monitorear y efectuar seguimiento a los riesgos de corrupción</v>
      </c>
      <c r="K3387" s="119" t="s">
        <v>8</v>
      </c>
      <c r="L3387" s="172">
        <v>4.4642857142857152E-4</v>
      </c>
      <c r="M3387" s="182" t="s">
        <v>105</v>
      </c>
      <c r="N3387" s="174">
        <f>INDEX(BD_Seguimiento_OAP_2019!$AH$3:$AS$294,MATCH(Revisión_Avance_Periodo!$I3387,BD_Seguimiento_OAP_2019!$L$3:$L$294,0),MATCH(Revisión_Avance_Periodo!$M3387,BD_Seguimiento_OAP_2019!$AH$2:$AS$2,0))</f>
        <v>0</v>
      </c>
      <c r="O3387" s="174">
        <f>INDEX(BD_Seguimiento_OAP_2019!$AV$3:$BG$294,MATCH(Revisión_Avance_Periodo!$I3387,BD_Seguimiento_OAP_2019!$L$3:$L$294,0),MATCH(Revisión_Avance_Periodo!$M3387,BD_Seguimiento_OAP_2019!$AV$2:$BG$2,0))</f>
        <v>0</v>
      </c>
      <c r="P3387" s="175">
        <f t="shared" si="656"/>
        <v>0</v>
      </c>
      <c r="Q3387" s="182" t="str">
        <f>VLOOKUP(P3387,Tabla_Indicador_Gestion4[#All],3,TRUE)</f>
        <v>Por Ejecutar</v>
      </c>
      <c r="R3387" s="215">
        <f>SUBTOTAL(9,$N$3386:$N3387)</f>
        <v>0</v>
      </c>
      <c r="S3387" s="231">
        <f>SUBTOTAL(9,$O$3386:$O3387)</f>
        <v>0</v>
      </c>
      <c r="T3387" s="231">
        <f>IFERROR(+Revisión_Avance_Periodo!$S3387/Revisión_Avance_Periodo!$R3387,0)</f>
        <v>0</v>
      </c>
      <c r="U3387" s="184"/>
      <c r="V3387" s="185"/>
      <c r="W3387" s="183"/>
      <c r="X3387" s="183"/>
      <c r="Y3387" s="183"/>
      <c r="Z3387" s="186"/>
      <c r="AA3387" s="187"/>
    </row>
    <row r="3388" spans="1:27" x14ac:dyDescent="0.25">
      <c r="A3388" s="88">
        <v>285</v>
      </c>
      <c r="B3388" s="91" t="str">
        <f>CONCATENATE(Revisión_Avance_Periodo!$C3388,";",Revisión_Avance_Periodo!$E3388,";",Revisión_Avance_Periodo!$I3388)</f>
        <v>OE1;PR_10;ACT_233</v>
      </c>
      <c r="C3388" s="170" t="s">
        <v>9</v>
      </c>
      <c r="D3388" s="171" t="str">
        <f>VLOOKUP(Revisión_Avance_Periodo!$C3388,Componentes_BD!$F$1:$G$5,2,FALSE)</f>
        <v>Fortalecer la Vigilancia.</v>
      </c>
      <c r="E3388" s="106" t="s">
        <v>12</v>
      </c>
      <c r="F3388" s="89">
        <v>11</v>
      </c>
      <c r="G3388" s="89" t="str">
        <f>VLOOKUP(Revisión_Avance_Periodo!$A3388,BD_Seguimiento_OAP_2019!$A$2:$G$294,7,FALSE)</f>
        <v>PAI</v>
      </c>
      <c r="H3388" s="89" t="str">
        <f>VLOOKUP(Revisión_Avance_Periodo!$A3388,BD_Seguimiento_OAP_2019!$A$2:$J$294,10,FALSE)</f>
        <v>PAI_05 - Gestión del Riesgo de Corrupción  - Mapa de Riesgos de Corrupción</v>
      </c>
      <c r="I3388" s="89" t="s">
        <v>2102</v>
      </c>
      <c r="J3388" s="89" t="str">
        <f>VLOOKUP(Revisión_Avance_Periodo!$I3388,BD_Seguimiento_OAP_2019!$L:$M,2,FALSE)</f>
        <v>Monitorear y efectuar seguimiento a los riesgos de corrupción</v>
      </c>
      <c r="K3388" s="106" t="s">
        <v>8</v>
      </c>
      <c r="L3388" s="172">
        <v>4.4642857142857152E-4</v>
      </c>
      <c r="M3388" s="173" t="s">
        <v>106</v>
      </c>
      <c r="N3388" s="174">
        <f>INDEX(BD_Seguimiento_OAP_2019!$AH$3:$AS$294,MATCH(Revisión_Avance_Periodo!$I3388,BD_Seguimiento_OAP_2019!$L$3:$L$294,0),MATCH(Revisión_Avance_Periodo!$M3388,BD_Seguimiento_OAP_2019!$AH$2:$AS$2,0))</f>
        <v>0</v>
      </c>
      <c r="O3388" s="174">
        <f>INDEX(BD_Seguimiento_OAP_2019!$AV$3:$BG$294,MATCH(Revisión_Avance_Periodo!$I3388,BD_Seguimiento_OAP_2019!$L$3:$L$294,0),MATCH(Revisión_Avance_Periodo!$M3388,BD_Seguimiento_OAP_2019!$AV$2:$BG$2,0))</f>
        <v>0</v>
      </c>
      <c r="P3388" s="175">
        <f t="shared" si="656"/>
        <v>0</v>
      </c>
      <c r="Q3388" s="173" t="str">
        <f>VLOOKUP(P3388,Tabla_Indicador_Gestion4[#All],3,TRUE)</f>
        <v>Por Ejecutar</v>
      </c>
      <c r="R3388" s="215">
        <f>SUBTOTAL(9,$N$3386:$N3388)</f>
        <v>0</v>
      </c>
      <c r="S3388" s="231">
        <f>SUBTOTAL(9,$O$3386:$O3388)</f>
        <v>0</v>
      </c>
      <c r="T3388" s="231">
        <f>IFERROR(+Revisión_Avance_Periodo!$S3388/Revisión_Avance_Periodo!$R3388,0)</f>
        <v>0</v>
      </c>
      <c r="U3388" s="184"/>
      <c r="V3388" s="185"/>
      <c r="W3388" s="183"/>
      <c r="X3388" s="183"/>
      <c r="Y3388" s="183"/>
      <c r="Z3388" s="186"/>
      <c r="AA3388" s="187"/>
    </row>
    <row r="3389" spans="1:27" x14ac:dyDescent="0.25">
      <c r="A3389" s="94">
        <v>285</v>
      </c>
      <c r="B3389" s="96" t="str">
        <f>CONCATENATE(Revisión_Avance_Periodo!$C3389,";",Revisión_Avance_Periodo!$E3389,";",Revisión_Avance_Periodo!$I3389)</f>
        <v>OE1;PR_10;ACT_233</v>
      </c>
      <c r="C3389" s="180" t="s">
        <v>9</v>
      </c>
      <c r="D3389" s="181" t="str">
        <f>VLOOKUP(Revisión_Avance_Periodo!$C3389,Componentes_BD!$F$1:$G$5,2,FALSE)</f>
        <v>Fortalecer la Vigilancia.</v>
      </c>
      <c r="E3389" s="119" t="s">
        <v>12</v>
      </c>
      <c r="F3389" s="95">
        <v>11</v>
      </c>
      <c r="G3389" s="95" t="str">
        <f>VLOOKUP(Revisión_Avance_Periodo!$A3389,BD_Seguimiento_OAP_2019!$A$2:$G$294,7,FALSE)</f>
        <v>PAI</v>
      </c>
      <c r="H3389" s="95" t="str">
        <f>VLOOKUP(Revisión_Avance_Periodo!$A3389,BD_Seguimiento_OAP_2019!$A$2:$J$294,10,FALSE)</f>
        <v>PAI_05 - Gestión del Riesgo de Corrupción  - Mapa de Riesgos de Corrupción</v>
      </c>
      <c r="I3389" s="95" t="s">
        <v>2102</v>
      </c>
      <c r="J3389" s="95" t="str">
        <f>VLOOKUP(Revisión_Avance_Periodo!$I3389,BD_Seguimiento_OAP_2019!$L:$M,2,FALSE)</f>
        <v>Monitorear y efectuar seguimiento a los riesgos de corrupción</v>
      </c>
      <c r="K3389" s="119" t="s">
        <v>8</v>
      </c>
      <c r="L3389" s="172">
        <v>4.4642857142857152E-4</v>
      </c>
      <c r="M3389" s="182" t="s">
        <v>107</v>
      </c>
      <c r="N3389" s="174">
        <f>INDEX(BD_Seguimiento_OAP_2019!$AH$3:$AS$294,MATCH(Revisión_Avance_Periodo!$I3389,BD_Seguimiento_OAP_2019!$L$3:$L$294,0),MATCH(Revisión_Avance_Periodo!$M3389,BD_Seguimiento_OAP_2019!$AH$2:$AS$2,0))</f>
        <v>0.33333299999999999</v>
      </c>
      <c r="O3389" s="174">
        <f>INDEX(BD_Seguimiento_OAP_2019!$AV$3:$BG$294,MATCH(Revisión_Avance_Periodo!$I3389,BD_Seguimiento_OAP_2019!$L$3:$L$294,0),MATCH(Revisión_Avance_Periodo!$M3389,BD_Seguimiento_OAP_2019!$AV$2:$BG$2,0))</f>
        <v>0.33333299999999999</v>
      </c>
      <c r="P3389" s="188">
        <f t="shared" si="647"/>
        <v>1</v>
      </c>
      <c r="Q3389" s="182" t="str">
        <f>VLOOKUP(P3389,Tabla_Indicador_Gestion4[#All],3,TRUE)</f>
        <v>Culminada</v>
      </c>
      <c r="R3389" s="215">
        <f>SUBTOTAL(9,$N$3386:$N3389)</f>
        <v>0.33333299999999999</v>
      </c>
      <c r="S3389" s="231">
        <f>SUBTOTAL(9,$O$3386:$O3389)</f>
        <v>0.33333299999999999</v>
      </c>
      <c r="T3389" s="231">
        <f>IFERROR(+Revisión_Avance_Periodo!$S3389/Revisión_Avance_Periodo!$R3389,0)</f>
        <v>1</v>
      </c>
      <c r="U3389" s="184"/>
      <c r="V3389" s="185"/>
      <c r="W3389" s="183"/>
      <c r="X3389" s="183"/>
      <c r="Y3389" s="183"/>
      <c r="Z3389" s="186"/>
      <c r="AA3389" s="187"/>
    </row>
    <row r="3390" spans="1:27" x14ac:dyDescent="0.25">
      <c r="A3390" s="88">
        <v>285</v>
      </c>
      <c r="B3390" s="91" t="str">
        <f>CONCATENATE(Revisión_Avance_Periodo!$C3390,";",Revisión_Avance_Periodo!$E3390,";",Revisión_Avance_Periodo!$I3390)</f>
        <v>OE1;PR_10;ACT_233</v>
      </c>
      <c r="C3390" s="170" t="s">
        <v>9</v>
      </c>
      <c r="D3390" s="171" t="str">
        <f>VLOOKUP(Revisión_Avance_Periodo!$C3390,Componentes_BD!$F$1:$G$5,2,FALSE)</f>
        <v>Fortalecer la Vigilancia.</v>
      </c>
      <c r="E3390" s="106" t="s">
        <v>12</v>
      </c>
      <c r="F3390" s="89">
        <v>11</v>
      </c>
      <c r="G3390" s="89" t="str">
        <f>VLOOKUP(Revisión_Avance_Periodo!$A3390,BD_Seguimiento_OAP_2019!$A$2:$G$294,7,FALSE)</f>
        <v>PAI</v>
      </c>
      <c r="H3390" s="89" t="str">
        <f>VLOOKUP(Revisión_Avance_Periodo!$A3390,BD_Seguimiento_OAP_2019!$A$2:$J$294,10,FALSE)</f>
        <v>PAI_05 - Gestión del Riesgo de Corrupción  - Mapa de Riesgos de Corrupción</v>
      </c>
      <c r="I3390" s="89" t="s">
        <v>2102</v>
      </c>
      <c r="J3390" s="89" t="str">
        <f>VLOOKUP(Revisión_Avance_Periodo!$I3390,BD_Seguimiento_OAP_2019!$L:$M,2,FALSE)</f>
        <v>Monitorear y efectuar seguimiento a los riesgos de corrupción</v>
      </c>
      <c r="K3390" s="106" t="s">
        <v>8</v>
      </c>
      <c r="L3390" s="172">
        <v>4.4642857142857152E-4</v>
      </c>
      <c r="M3390" s="173" t="s">
        <v>108</v>
      </c>
      <c r="N3390" s="174">
        <f>INDEX(BD_Seguimiento_OAP_2019!$AH$3:$AS$294,MATCH(Revisión_Avance_Periodo!$I3390,BD_Seguimiento_OAP_2019!$L$3:$L$294,0),MATCH(Revisión_Avance_Periodo!$M3390,BD_Seguimiento_OAP_2019!$AH$2:$AS$2,0))</f>
        <v>0</v>
      </c>
      <c r="O3390" s="174">
        <f>INDEX(BD_Seguimiento_OAP_2019!$AV$3:$BG$294,MATCH(Revisión_Avance_Periodo!$I3390,BD_Seguimiento_OAP_2019!$L$3:$L$294,0),MATCH(Revisión_Avance_Periodo!$M3390,BD_Seguimiento_OAP_2019!$AV$2:$BG$2,0))</f>
        <v>0</v>
      </c>
      <c r="P3390" s="175">
        <f t="shared" ref="P3390:P3393" si="658">IFERROR((O3390/N3390),0)</f>
        <v>0</v>
      </c>
      <c r="Q3390" s="173" t="str">
        <f>VLOOKUP(P3390,Tabla_Indicador_Gestion4[#All],3,TRUE)</f>
        <v>Por Ejecutar</v>
      </c>
      <c r="R3390" s="215">
        <f>SUBTOTAL(9,$N$3386:$N3390)</f>
        <v>0.33333299999999999</v>
      </c>
      <c r="S3390" s="231">
        <f>SUBTOTAL(9,$O$3386:$O3390)</f>
        <v>0.33333299999999999</v>
      </c>
      <c r="T3390" s="231">
        <f>IFERROR(+Revisión_Avance_Periodo!$S3390/Revisión_Avance_Periodo!$R3390,0)</f>
        <v>1</v>
      </c>
      <c r="U3390" s="184"/>
      <c r="V3390" s="185"/>
      <c r="W3390" s="183"/>
      <c r="X3390" s="183"/>
      <c r="Y3390" s="183"/>
      <c r="Z3390" s="186"/>
      <c r="AA3390" s="187"/>
    </row>
    <row r="3391" spans="1:27" x14ac:dyDescent="0.25">
      <c r="A3391" s="94">
        <v>285</v>
      </c>
      <c r="B3391" s="96" t="str">
        <f>CONCATENATE(Revisión_Avance_Periodo!$C3391,";",Revisión_Avance_Periodo!$E3391,";",Revisión_Avance_Periodo!$I3391)</f>
        <v>OE1;PR_10;ACT_233</v>
      </c>
      <c r="C3391" s="180" t="s">
        <v>9</v>
      </c>
      <c r="D3391" s="181" t="str">
        <f>VLOOKUP(Revisión_Avance_Periodo!$C3391,Componentes_BD!$F$1:$G$5,2,FALSE)</f>
        <v>Fortalecer la Vigilancia.</v>
      </c>
      <c r="E3391" s="119" t="s">
        <v>12</v>
      </c>
      <c r="F3391" s="95">
        <v>11</v>
      </c>
      <c r="G3391" s="95" t="str">
        <f>VLOOKUP(Revisión_Avance_Periodo!$A3391,BD_Seguimiento_OAP_2019!$A$2:$G$294,7,FALSE)</f>
        <v>PAI</v>
      </c>
      <c r="H3391" s="95" t="str">
        <f>VLOOKUP(Revisión_Avance_Periodo!$A3391,BD_Seguimiento_OAP_2019!$A$2:$J$294,10,FALSE)</f>
        <v>PAI_05 - Gestión del Riesgo de Corrupción  - Mapa de Riesgos de Corrupción</v>
      </c>
      <c r="I3391" s="95" t="s">
        <v>2102</v>
      </c>
      <c r="J3391" s="95" t="str">
        <f>VLOOKUP(Revisión_Avance_Periodo!$I3391,BD_Seguimiento_OAP_2019!$L:$M,2,FALSE)</f>
        <v>Monitorear y efectuar seguimiento a los riesgos de corrupción</v>
      </c>
      <c r="K3391" s="119" t="s">
        <v>8</v>
      </c>
      <c r="L3391" s="172">
        <v>4.4642857142857152E-4</v>
      </c>
      <c r="M3391" s="182" t="s">
        <v>109</v>
      </c>
      <c r="N3391" s="174">
        <f>INDEX(BD_Seguimiento_OAP_2019!$AH$3:$AS$294,MATCH(Revisión_Avance_Periodo!$I3391,BD_Seguimiento_OAP_2019!$L$3:$L$294,0),MATCH(Revisión_Avance_Periodo!$M3391,BD_Seguimiento_OAP_2019!$AH$2:$AS$2,0))</f>
        <v>0.33329999999999999</v>
      </c>
      <c r="O3391" s="208">
        <f>INDEX(BD_Seguimiento_OAP_2019!$AV$3:$BG$294,MATCH(Revisión_Avance_Periodo!$I3391,BD_Seguimiento_OAP_2019!$L$3:$L$294,0),MATCH(Revisión_Avance_Periodo!$M3391,BD_Seguimiento_OAP_2019!$AV$2:$BG$2,0))</f>
        <v>0.33329999999999999</v>
      </c>
      <c r="P3391" s="188">
        <f t="shared" si="647"/>
        <v>1</v>
      </c>
      <c r="Q3391" s="182" t="str">
        <f>VLOOKUP(P3391,Tabla_Indicador_Gestion4[#All],3,TRUE)</f>
        <v>Culminada</v>
      </c>
      <c r="R3391" s="215">
        <f>SUBTOTAL(9,$N$3386:$N3391)</f>
        <v>0.66663300000000003</v>
      </c>
      <c r="S3391" s="231">
        <f>SUBTOTAL(9,$O$3386:$O3391)</f>
        <v>0.66663300000000003</v>
      </c>
      <c r="T3391" s="231">
        <f>IFERROR(+Revisión_Avance_Periodo!$S3391/Revisión_Avance_Periodo!$R3391,0)</f>
        <v>1</v>
      </c>
      <c r="U3391" s="184"/>
      <c r="V3391" s="185"/>
      <c r="W3391" s="183"/>
      <c r="X3391" s="183"/>
      <c r="Y3391" s="183"/>
      <c r="Z3391" s="186"/>
      <c r="AA3391" s="187"/>
    </row>
    <row r="3392" spans="1:27" x14ac:dyDescent="0.25">
      <c r="A3392" s="88">
        <v>285</v>
      </c>
      <c r="B3392" s="91" t="str">
        <f>CONCATENATE(Revisión_Avance_Periodo!$C3392,";",Revisión_Avance_Periodo!$E3392,";",Revisión_Avance_Periodo!$I3392)</f>
        <v>OE1;PR_10;ACT_233</v>
      </c>
      <c r="C3392" s="170" t="s">
        <v>9</v>
      </c>
      <c r="D3392" s="171" t="str">
        <f>VLOOKUP(Revisión_Avance_Periodo!$C3392,Componentes_BD!$F$1:$G$5,2,FALSE)</f>
        <v>Fortalecer la Vigilancia.</v>
      </c>
      <c r="E3392" s="106" t="s">
        <v>12</v>
      </c>
      <c r="F3392" s="89">
        <v>11</v>
      </c>
      <c r="G3392" s="89" t="str">
        <f>VLOOKUP(Revisión_Avance_Periodo!$A3392,BD_Seguimiento_OAP_2019!$A$2:$G$294,7,FALSE)</f>
        <v>PAI</v>
      </c>
      <c r="H3392" s="89" t="str">
        <f>VLOOKUP(Revisión_Avance_Periodo!$A3392,BD_Seguimiento_OAP_2019!$A$2:$J$294,10,FALSE)</f>
        <v>PAI_05 - Gestión del Riesgo de Corrupción  - Mapa de Riesgos de Corrupción</v>
      </c>
      <c r="I3392" s="89" t="s">
        <v>2102</v>
      </c>
      <c r="J3392" s="89" t="str">
        <f>VLOOKUP(Revisión_Avance_Periodo!$I3392,BD_Seguimiento_OAP_2019!$L:$M,2,FALSE)</f>
        <v>Monitorear y efectuar seguimiento a los riesgos de corrupción</v>
      </c>
      <c r="K3392" s="106" t="s">
        <v>8</v>
      </c>
      <c r="L3392" s="172">
        <v>4.4642857142857152E-4</v>
      </c>
      <c r="M3392" s="173" t="s">
        <v>110</v>
      </c>
      <c r="N3392" s="174">
        <f>INDEX(BD_Seguimiento_OAP_2019!$AH$3:$AS$294,MATCH(Revisión_Avance_Periodo!$I3392,BD_Seguimiento_OAP_2019!$L$3:$L$294,0),MATCH(Revisión_Avance_Periodo!$M3392,BD_Seguimiento_OAP_2019!$AH$2:$AS$2,0))</f>
        <v>0</v>
      </c>
      <c r="O3392" s="174">
        <f>INDEX(BD_Seguimiento_OAP_2019!$AV$3:$BG$294,MATCH(Revisión_Avance_Periodo!$I3392,BD_Seguimiento_OAP_2019!$L$3:$L$294,0),MATCH(Revisión_Avance_Periodo!$M3392,BD_Seguimiento_OAP_2019!$AV$2:$BG$2,0))</f>
        <v>0</v>
      </c>
      <c r="P3392" s="175">
        <f t="shared" si="658"/>
        <v>0</v>
      </c>
      <c r="Q3392" s="173" t="str">
        <f>VLOOKUP(P3392,Tabla_Indicador_Gestion4[#All],3,TRUE)</f>
        <v>Por Ejecutar</v>
      </c>
      <c r="R3392" s="215">
        <f>SUBTOTAL(9,$N$3386:$N3392)</f>
        <v>0.66663300000000003</v>
      </c>
      <c r="S3392" s="231">
        <f>SUBTOTAL(9,$O$3386:$O3392)</f>
        <v>0.66663300000000003</v>
      </c>
      <c r="T3392" s="231">
        <f>IFERROR(+Revisión_Avance_Periodo!$S3392/Revisión_Avance_Periodo!$R3392,0)</f>
        <v>1</v>
      </c>
      <c r="U3392" s="184"/>
      <c r="V3392" s="185"/>
      <c r="W3392" s="183"/>
      <c r="X3392" s="183"/>
      <c r="Y3392" s="183"/>
      <c r="Z3392" s="186"/>
      <c r="AA3392" s="187"/>
    </row>
    <row r="3393" spans="1:27" x14ac:dyDescent="0.25">
      <c r="A3393" s="94">
        <v>285</v>
      </c>
      <c r="B3393" s="96" t="str">
        <f>CONCATENATE(Revisión_Avance_Periodo!$C3393,";",Revisión_Avance_Periodo!$E3393,";",Revisión_Avance_Periodo!$I3393)</f>
        <v>OE1;PR_10;ACT_233</v>
      </c>
      <c r="C3393" s="180" t="s">
        <v>9</v>
      </c>
      <c r="D3393" s="181" t="str">
        <f>VLOOKUP(Revisión_Avance_Periodo!$C3393,Componentes_BD!$F$1:$G$5,2,FALSE)</f>
        <v>Fortalecer la Vigilancia.</v>
      </c>
      <c r="E3393" s="119" t="s">
        <v>12</v>
      </c>
      <c r="F3393" s="95">
        <v>11</v>
      </c>
      <c r="G3393" s="95" t="str">
        <f>VLOOKUP(Revisión_Avance_Periodo!$A3393,BD_Seguimiento_OAP_2019!$A$2:$G$294,7,FALSE)</f>
        <v>PAI</v>
      </c>
      <c r="H3393" s="95" t="str">
        <f>VLOOKUP(Revisión_Avance_Periodo!$A3393,BD_Seguimiento_OAP_2019!$A$2:$J$294,10,FALSE)</f>
        <v>PAI_05 - Gestión del Riesgo de Corrupción  - Mapa de Riesgos de Corrupción</v>
      </c>
      <c r="I3393" s="95" t="s">
        <v>2102</v>
      </c>
      <c r="J3393" s="95" t="str">
        <f>VLOOKUP(Revisión_Avance_Periodo!$I3393,BD_Seguimiento_OAP_2019!$L:$M,2,FALSE)</f>
        <v>Monitorear y efectuar seguimiento a los riesgos de corrupción</v>
      </c>
      <c r="K3393" s="119" t="s">
        <v>8</v>
      </c>
      <c r="L3393" s="172">
        <v>4.4642857142857152E-4</v>
      </c>
      <c r="M3393" s="182" t="s">
        <v>111</v>
      </c>
      <c r="N3393" s="174">
        <f>INDEX(BD_Seguimiento_OAP_2019!$AH$3:$AS$294,MATCH(Revisión_Avance_Periodo!$I3393,BD_Seguimiento_OAP_2019!$L$3:$L$294,0),MATCH(Revisión_Avance_Periodo!$M3393,BD_Seguimiento_OAP_2019!$AH$2:$AS$2,0))</f>
        <v>0</v>
      </c>
      <c r="O3393" s="174">
        <f>INDEX(BD_Seguimiento_OAP_2019!$AV$3:$BG$294,MATCH(Revisión_Avance_Periodo!$I3393,BD_Seguimiento_OAP_2019!$L$3:$L$294,0),MATCH(Revisión_Avance_Periodo!$M3393,BD_Seguimiento_OAP_2019!$AV$2:$BG$2,0))</f>
        <v>0</v>
      </c>
      <c r="P3393" s="175">
        <f t="shared" si="658"/>
        <v>0</v>
      </c>
      <c r="Q3393" s="182" t="str">
        <f>VLOOKUP(P3393,Tabla_Indicador_Gestion4[#All],3,TRUE)</f>
        <v>Por Ejecutar</v>
      </c>
      <c r="R3393" s="215">
        <f>SUBTOTAL(9,$N$3386:$N3393)</f>
        <v>0.66663300000000003</v>
      </c>
      <c r="S3393" s="231">
        <f>SUBTOTAL(9,$O$3386:$O3393)</f>
        <v>0.66663300000000003</v>
      </c>
      <c r="T3393" s="231">
        <f>IFERROR(+Revisión_Avance_Periodo!$S3393/Revisión_Avance_Periodo!$R3393,0)</f>
        <v>1</v>
      </c>
      <c r="U3393" s="184"/>
      <c r="V3393" s="185"/>
      <c r="W3393" s="183"/>
      <c r="X3393" s="183"/>
      <c r="Y3393" s="183"/>
      <c r="Z3393" s="186"/>
      <c r="AA3393" s="187"/>
    </row>
    <row r="3394" spans="1:27" x14ac:dyDescent="0.25">
      <c r="A3394" s="88">
        <v>285</v>
      </c>
      <c r="B3394" s="91" t="str">
        <f>CONCATENATE(Revisión_Avance_Periodo!$C3394,";",Revisión_Avance_Periodo!$E3394,";",Revisión_Avance_Periodo!$I3394)</f>
        <v>OE1;PR_10;ACT_233</v>
      </c>
      <c r="C3394" s="170" t="s">
        <v>9</v>
      </c>
      <c r="D3394" s="171" t="str">
        <f>VLOOKUP(Revisión_Avance_Periodo!$C3394,Componentes_BD!$F$1:$G$5,2,FALSE)</f>
        <v>Fortalecer la Vigilancia.</v>
      </c>
      <c r="E3394" s="106" t="s">
        <v>12</v>
      </c>
      <c r="F3394" s="89">
        <v>11</v>
      </c>
      <c r="G3394" s="89" t="str">
        <f>VLOOKUP(Revisión_Avance_Periodo!$A3394,BD_Seguimiento_OAP_2019!$A$2:$G$294,7,FALSE)</f>
        <v>PAI</v>
      </c>
      <c r="H3394" s="89" t="str">
        <f>VLOOKUP(Revisión_Avance_Periodo!$A3394,BD_Seguimiento_OAP_2019!$A$2:$J$294,10,FALSE)</f>
        <v>PAI_05 - Gestión del Riesgo de Corrupción  - Mapa de Riesgos de Corrupción</v>
      </c>
      <c r="I3394" s="89" t="s">
        <v>2102</v>
      </c>
      <c r="J3394" s="89" t="str">
        <f>VLOOKUP(Revisión_Avance_Periodo!$I3394,BD_Seguimiento_OAP_2019!$L:$M,2,FALSE)</f>
        <v>Monitorear y efectuar seguimiento a los riesgos de corrupción</v>
      </c>
      <c r="K3394" s="106" t="s">
        <v>8</v>
      </c>
      <c r="L3394" s="172">
        <v>4.4642857142857152E-4</v>
      </c>
      <c r="M3394" s="173" t="s">
        <v>112</v>
      </c>
      <c r="N3394" s="174">
        <f>INDEX(BD_Seguimiento_OAP_2019!$AH$3:$AS$294,MATCH(Revisión_Avance_Periodo!$I3394,BD_Seguimiento_OAP_2019!$L$3:$L$294,0),MATCH(Revisión_Avance_Periodo!$M3394,BD_Seguimiento_OAP_2019!$AH$2:$AS$2,0))</f>
        <v>0</v>
      </c>
      <c r="O3394" s="174">
        <f>INDEX(BD_Seguimiento_OAP_2019!$AV$3:$BG$294,MATCH(Revisión_Avance_Periodo!$I3394,BD_Seguimiento_OAP_2019!$L$3:$L$294,0),MATCH(Revisión_Avance_Periodo!$M3394,BD_Seguimiento_OAP_2019!$AV$2:$BG$2,0))</f>
        <v>0</v>
      </c>
      <c r="P3394" s="175">
        <f t="shared" ref="P3394:P3396" si="659">IFERROR((O3394/N3394),0)</f>
        <v>0</v>
      </c>
      <c r="Q3394" s="173" t="str">
        <f>VLOOKUP(P3394,Tabla_Indicador_Gestion4[#All],3,TRUE)</f>
        <v>Por Ejecutar</v>
      </c>
      <c r="R3394" s="215">
        <f>SUBTOTAL(9,$N$3386:$N3394)</f>
        <v>0.66663300000000003</v>
      </c>
      <c r="S3394" s="231">
        <f>SUBTOTAL(9,$O$3386:$O3394)</f>
        <v>0.66663300000000003</v>
      </c>
      <c r="T3394" s="231">
        <f>IFERROR(+Revisión_Avance_Periodo!$S3394/Revisión_Avance_Periodo!$R3394,0)</f>
        <v>1</v>
      </c>
      <c r="U3394" s="184"/>
      <c r="V3394" s="185"/>
      <c r="W3394" s="183"/>
      <c r="X3394" s="183"/>
      <c r="Y3394" s="183"/>
      <c r="Z3394" s="186"/>
      <c r="AA3394" s="187"/>
    </row>
    <row r="3395" spans="1:27" x14ac:dyDescent="0.25">
      <c r="A3395" s="94">
        <v>285</v>
      </c>
      <c r="B3395" s="96" t="str">
        <f>CONCATENATE(Revisión_Avance_Periodo!$C3395,";",Revisión_Avance_Periodo!$E3395,";",Revisión_Avance_Periodo!$I3395)</f>
        <v>OE1;PR_10;ACT_233</v>
      </c>
      <c r="C3395" s="180" t="s">
        <v>9</v>
      </c>
      <c r="D3395" s="181" t="str">
        <f>VLOOKUP(Revisión_Avance_Periodo!$C3395,Componentes_BD!$F$1:$G$5,2,FALSE)</f>
        <v>Fortalecer la Vigilancia.</v>
      </c>
      <c r="E3395" s="119" t="s">
        <v>12</v>
      </c>
      <c r="F3395" s="95">
        <v>11</v>
      </c>
      <c r="G3395" s="95" t="str">
        <f>VLOOKUP(Revisión_Avance_Periodo!$A3395,BD_Seguimiento_OAP_2019!$A$2:$G$294,7,FALSE)</f>
        <v>PAI</v>
      </c>
      <c r="H3395" s="95" t="str">
        <f>VLOOKUP(Revisión_Avance_Periodo!$A3395,BD_Seguimiento_OAP_2019!$A$2:$J$294,10,FALSE)</f>
        <v>PAI_05 - Gestión del Riesgo de Corrupción  - Mapa de Riesgos de Corrupción</v>
      </c>
      <c r="I3395" s="95" t="s">
        <v>2102</v>
      </c>
      <c r="J3395" s="95" t="str">
        <f>VLOOKUP(Revisión_Avance_Periodo!$I3395,BD_Seguimiento_OAP_2019!$L:$M,2,FALSE)</f>
        <v>Monitorear y efectuar seguimiento a los riesgos de corrupción</v>
      </c>
      <c r="K3395" s="119" t="s">
        <v>8</v>
      </c>
      <c r="L3395" s="172">
        <v>4.4642857142857152E-4</v>
      </c>
      <c r="M3395" s="182" t="s">
        <v>113</v>
      </c>
      <c r="N3395" s="174">
        <f>INDEX(BD_Seguimiento_OAP_2019!$AH$3:$AS$294,MATCH(Revisión_Avance_Periodo!$I3395,BD_Seguimiento_OAP_2019!$L$3:$L$294,0),MATCH(Revisión_Avance_Periodo!$M3395,BD_Seguimiento_OAP_2019!$AH$2:$AS$2,0))</f>
        <v>0</v>
      </c>
      <c r="O3395" s="174">
        <f>INDEX(BD_Seguimiento_OAP_2019!$AV$3:$BG$294,MATCH(Revisión_Avance_Periodo!$I3395,BD_Seguimiento_OAP_2019!$L$3:$L$294,0),MATCH(Revisión_Avance_Periodo!$M3395,BD_Seguimiento_OAP_2019!$AV$2:$BG$2,0))</f>
        <v>0</v>
      </c>
      <c r="P3395" s="175">
        <f t="shared" si="659"/>
        <v>0</v>
      </c>
      <c r="Q3395" s="182" t="str">
        <f>VLOOKUP(P3395,Tabla_Indicador_Gestion4[#All],3,TRUE)</f>
        <v>Por Ejecutar</v>
      </c>
      <c r="R3395" s="215">
        <f>SUBTOTAL(9,$N$3386:$N3395)</f>
        <v>0.66663300000000003</v>
      </c>
      <c r="S3395" s="231">
        <f>SUBTOTAL(9,$O$3386:$O3395)</f>
        <v>0.66663300000000003</v>
      </c>
      <c r="T3395" s="231">
        <f>IFERROR(+Revisión_Avance_Periodo!$S3395/Revisión_Avance_Periodo!$R3395,0)</f>
        <v>1</v>
      </c>
      <c r="U3395" s="184"/>
      <c r="V3395" s="185"/>
      <c r="W3395" s="183"/>
      <c r="X3395" s="183"/>
      <c r="Y3395" s="183"/>
      <c r="Z3395" s="186"/>
      <c r="AA3395" s="187"/>
    </row>
    <row r="3396" spans="1:27" x14ac:dyDescent="0.25">
      <c r="A3396" s="88">
        <v>285</v>
      </c>
      <c r="B3396" s="91" t="str">
        <f>CONCATENATE(Revisión_Avance_Periodo!$C3396,";",Revisión_Avance_Periodo!$E3396,";",Revisión_Avance_Periodo!$I3396)</f>
        <v>OE1;PR_10;ACT_233</v>
      </c>
      <c r="C3396" s="170" t="s">
        <v>9</v>
      </c>
      <c r="D3396" s="171" t="str">
        <f>VLOOKUP(Revisión_Avance_Periodo!$C3396,Componentes_BD!$F$1:$G$5,2,FALSE)</f>
        <v>Fortalecer la Vigilancia.</v>
      </c>
      <c r="E3396" s="106" t="s">
        <v>12</v>
      </c>
      <c r="F3396" s="89">
        <v>11</v>
      </c>
      <c r="G3396" s="89" t="str">
        <f>VLOOKUP(Revisión_Avance_Periodo!$A3396,BD_Seguimiento_OAP_2019!$A$2:$G$294,7,FALSE)</f>
        <v>PAI</v>
      </c>
      <c r="H3396" s="89" t="str">
        <f>VLOOKUP(Revisión_Avance_Periodo!$A3396,BD_Seguimiento_OAP_2019!$A$2:$J$294,10,FALSE)</f>
        <v>PAI_05 - Gestión del Riesgo de Corrupción  - Mapa de Riesgos de Corrupción</v>
      </c>
      <c r="I3396" s="89" t="s">
        <v>2102</v>
      </c>
      <c r="J3396" s="89" t="str">
        <f>VLOOKUP(Revisión_Avance_Periodo!$I3396,BD_Seguimiento_OAP_2019!$L:$M,2,FALSE)</f>
        <v>Monitorear y efectuar seguimiento a los riesgos de corrupción</v>
      </c>
      <c r="K3396" s="106" t="s">
        <v>8</v>
      </c>
      <c r="L3396" s="172">
        <v>4.4642857142857152E-4</v>
      </c>
      <c r="M3396" s="173" t="s">
        <v>114</v>
      </c>
      <c r="N3396" s="174">
        <f>INDEX(BD_Seguimiento_OAP_2019!$AH$3:$AS$294,MATCH(Revisión_Avance_Periodo!$I3396,BD_Seguimiento_OAP_2019!$L$3:$L$294,0),MATCH(Revisión_Avance_Periodo!$M3396,BD_Seguimiento_OAP_2019!$AH$2:$AS$2,0))</f>
        <v>0</v>
      </c>
      <c r="O3396" s="174">
        <f>INDEX(BD_Seguimiento_OAP_2019!$AV$3:$BG$294,MATCH(Revisión_Avance_Periodo!$I3396,BD_Seguimiento_OAP_2019!$L$3:$L$294,0),MATCH(Revisión_Avance_Periodo!$M3396,BD_Seguimiento_OAP_2019!$AV$2:$BG$2,0))</f>
        <v>0</v>
      </c>
      <c r="P3396" s="175">
        <f t="shared" si="659"/>
        <v>0</v>
      </c>
      <c r="Q3396" s="173" t="str">
        <f>VLOOKUP(P3396,Tabla_Indicador_Gestion4[#All],3,TRUE)</f>
        <v>Por Ejecutar</v>
      </c>
      <c r="R3396" s="215">
        <f>SUBTOTAL(9,$N$3386:$N3396)</f>
        <v>0.66663300000000003</v>
      </c>
      <c r="S3396" s="231">
        <f>SUBTOTAL(9,$O$3386:$O3396)</f>
        <v>0.66663300000000003</v>
      </c>
      <c r="T3396" s="231">
        <f>IFERROR(+Revisión_Avance_Periodo!$S3396/Revisión_Avance_Periodo!$R3396,0)</f>
        <v>1</v>
      </c>
      <c r="U3396" s="184"/>
      <c r="V3396" s="185"/>
      <c r="W3396" s="183"/>
      <c r="X3396" s="183"/>
      <c r="Y3396" s="183"/>
      <c r="Z3396" s="186"/>
      <c r="AA3396" s="187"/>
    </row>
    <row r="3397" spans="1:27" ht="15.75" thickBot="1" x14ac:dyDescent="0.3">
      <c r="A3397" s="94">
        <v>285</v>
      </c>
      <c r="B3397" s="96" t="str">
        <f>CONCATENATE(Revisión_Avance_Periodo!$C3397,";",Revisión_Avance_Periodo!$E3397,";",Revisión_Avance_Periodo!$I3397)</f>
        <v>OE1;PR_10;ACT_233</v>
      </c>
      <c r="C3397" s="180" t="s">
        <v>9</v>
      </c>
      <c r="D3397" s="181" t="str">
        <f>VLOOKUP(Revisión_Avance_Periodo!$C3397,Componentes_BD!$F$1:$G$5,2,FALSE)</f>
        <v>Fortalecer la Vigilancia.</v>
      </c>
      <c r="E3397" s="119" t="s">
        <v>12</v>
      </c>
      <c r="F3397" s="95">
        <v>11</v>
      </c>
      <c r="G3397" s="95" t="str">
        <f>VLOOKUP(Revisión_Avance_Periodo!$A3397,BD_Seguimiento_OAP_2019!$A$2:$G$294,7,FALSE)</f>
        <v>PAI</v>
      </c>
      <c r="H3397" s="95" t="str">
        <f>VLOOKUP(Revisión_Avance_Periodo!$A3397,BD_Seguimiento_OAP_2019!$A$2:$J$294,10,FALSE)</f>
        <v>PAI_05 - Gestión del Riesgo de Corrupción  - Mapa de Riesgos de Corrupción</v>
      </c>
      <c r="I3397" s="95" t="s">
        <v>2102</v>
      </c>
      <c r="J3397" s="95" t="str">
        <f>VLOOKUP(Revisión_Avance_Periodo!$I3397,BD_Seguimiento_OAP_2019!$L:$M,2,FALSE)</f>
        <v>Monitorear y efectuar seguimiento a los riesgos de corrupción</v>
      </c>
      <c r="K3397" s="119" t="s">
        <v>8</v>
      </c>
      <c r="L3397" s="172">
        <v>4.4642857142857152E-4</v>
      </c>
      <c r="M3397" s="182" t="s">
        <v>115</v>
      </c>
      <c r="N3397" s="174">
        <f>INDEX(BD_Seguimiento_OAP_2019!$AH$3:$AS$294,MATCH(Revisión_Avance_Periodo!$I3397,BD_Seguimiento_OAP_2019!$L$3:$L$294,0),MATCH(Revisión_Avance_Periodo!$M3397,BD_Seguimiento_OAP_2019!$AH$2:$AS$2,0))</f>
        <v>0.33333299999999999</v>
      </c>
      <c r="O3397" s="174">
        <f>INDEX(BD_Seguimiento_OAP_2019!$AV$3:$BG$294,MATCH(Revisión_Avance_Periodo!$I3397,BD_Seguimiento_OAP_2019!$L$3:$L$294,0),MATCH(Revisión_Avance_Periodo!$M3397,BD_Seguimiento_OAP_2019!$AV$2:$BG$2,0))</f>
        <v>0</v>
      </c>
      <c r="P3397" s="188">
        <f t="shared" ref="P3397:P3458" si="660">O3397/N3397</f>
        <v>0</v>
      </c>
      <c r="Q3397" s="182" t="str">
        <f>VLOOKUP(P3397,Tabla_Indicador_Gestion4[#All],3,TRUE)</f>
        <v>Por Ejecutar</v>
      </c>
      <c r="R3397" s="215">
        <f>SUBTOTAL(9,$N$3386:$N3397)</f>
        <v>0.99996600000000002</v>
      </c>
      <c r="S3397" s="231">
        <f>SUBTOTAL(9,$O$3386:$O3397)</f>
        <v>0.66663300000000003</v>
      </c>
      <c r="T3397" s="231">
        <f>IFERROR(+Revisión_Avance_Periodo!$S3397/Revisión_Avance_Periodo!$R3397,0)</f>
        <v>0.66665566629265394</v>
      </c>
      <c r="U3397" s="184"/>
      <c r="V3397" s="185"/>
      <c r="W3397" s="183"/>
      <c r="X3397" s="183"/>
      <c r="Y3397" s="183"/>
      <c r="Z3397" s="186"/>
      <c r="AA3397" s="187"/>
    </row>
    <row r="3398" spans="1:27" x14ac:dyDescent="0.25">
      <c r="A3398" s="88">
        <v>286</v>
      </c>
      <c r="B3398" s="91" t="str">
        <f>CONCATENATE(Revisión_Avance_Periodo!$C3398,";",Revisión_Avance_Periodo!$E3398,";",Revisión_Avance_Periodo!$I3398)</f>
        <v>OE1;PR_10;ACT_78</v>
      </c>
      <c r="C3398" s="170" t="s">
        <v>9</v>
      </c>
      <c r="D3398" s="171" t="str">
        <f>VLOOKUP(Revisión_Avance_Periodo!$C3398,Componentes_BD!$F$1:$G$5,2,FALSE)</f>
        <v>Fortalecer la Vigilancia.</v>
      </c>
      <c r="E3398" s="106" t="s">
        <v>12</v>
      </c>
      <c r="F3398" s="89">
        <v>2</v>
      </c>
      <c r="G3398" s="89" t="str">
        <f>VLOOKUP(Revisión_Avance_Periodo!$A3398,BD_Seguimiento_OAP_2019!$A$2:$G$294,7,FALSE)</f>
        <v>PAI</v>
      </c>
      <c r="H3398" s="89" t="str">
        <f>VLOOKUP(Revisión_Avance_Periodo!$A3398,BD_Seguimiento_OAP_2019!$A$2:$J$294,10,FALSE)</f>
        <v>PAI_01 - Operacional</v>
      </c>
      <c r="I3398" s="89" t="s">
        <v>2106</v>
      </c>
      <c r="J3398" s="89" t="str">
        <f>VLOOKUP(Revisión_Avance_Periodo!$I3398,BD_Seguimiento_OAP_2019!$L:$M,2,FALSE)</f>
        <v>Desarrollar actividades de seguimiento a la gestión documental de las dependencias  según selectivo y ejecutar en la OCI la gestión documental.</v>
      </c>
      <c r="K3398" s="106" t="s">
        <v>60</v>
      </c>
      <c r="L3398" s="172">
        <v>4.4642857142857152E-4</v>
      </c>
      <c r="M3398" s="173" t="s">
        <v>104</v>
      </c>
      <c r="N3398" s="174">
        <f>INDEX(BD_Seguimiento_OAP_2019!$AH$3:$AS$294,MATCH(Revisión_Avance_Periodo!$I3398,BD_Seguimiento_OAP_2019!$L$3:$L$294,0),MATCH(Revisión_Avance_Periodo!$M3398,BD_Seguimiento_OAP_2019!$AH$2:$AS$2,0))</f>
        <v>0</v>
      </c>
      <c r="O3398" s="174">
        <f>INDEX(BD_Seguimiento_OAP_2019!$AV$3:$BG$294,MATCH(Revisión_Avance_Periodo!$I3398,BD_Seguimiento_OAP_2019!$L$3:$L$294,0),MATCH(Revisión_Avance_Periodo!$M3398,BD_Seguimiento_OAP_2019!$AV$2:$BG$2,0))</f>
        <v>0</v>
      </c>
      <c r="P3398" s="175">
        <f t="shared" ref="P3398:P3399" si="661">IFERROR((O3398/N3398),0)</f>
        <v>0</v>
      </c>
      <c r="Q3398" s="173" t="str">
        <f>VLOOKUP(P3398,Tabla_Indicador_Gestion4[#All],3,TRUE)</f>
        <v>Por Ejecutar</v>
      </c>
      <c r="R3398" s="213">
        <f>SUBTOTAL(9,$N$3398:$N3398)</f>
        <v>0</v>
      </c>
      <c r="S3398" s="234">
        <f>SUBTOTAL(9,$O$3398:$O3398)</f>
        <v>0</v>
      </c>
      <c r="T3398" s="234">
        <f>IFERROR(+Revisión_Avance_Periodo!$S3398/Revisión_Avance_Periodo!$R3398,0)</f>
        <v>0</v>
      </c>
      <c r="U3398" s="177">
        <f>SUBTOTAL(9,N3398:N3409)</f>
        <v>1</v>
      </c>
      <c r="V3398" s="176">
        <f>SUBTOTAL(9,O3398:O3409)</f>
        <v>0.5</v>
      </c>
      <c r="W3398" s="176">
        <f t="shared" ref="W3398" si="662">+V3398/U3398</f>
        <v>0.5</v>
      </c>
      <c r="X3398" s="176"/>
      <c r="Y3398" s="176">
        <f>100%-Revisión_Avance_Periodo!$W3398</f>
        <v>0.5</v>
      </c>
      <c r="Z3398" s="178" t="str">
        <f>VLOOKUP(W3398,Tabla_Indicador_Gestion4[],3,TRUE)</f>
        <v>En Tramite</v>
      </c>
      <c r="AA3398" s="179">
        <f>Revisión_Avance_Periodo!$W3398*Revisión_Avance_Periodo!$L3398</f>
        <v>2.2321428571428576E-4</v>
      </c>
    </row>
    <row r="3399" spans="1:27" x14ac:dyDescent="0.25">
      <c r="A3399" s="94">
        <v>286</v>
      </c>
      <c r="B3399" s="96" t="str">
        <f>CONCATENATE(Revisión_Avance_Periodo!$C3399,";",Revisión_Avance_Periodo!$E3399,";",Revisión_Avance_Periodo!$I3399)</f>
        <v>OE1;PR_10;ACT_78</v>
      </c>
      <c r="C3399" s="180" t="s">
        <v>9</v>
      </c>
      <c r="D3399" s="181" t="str">
        <f>VLOOKUP(Revisión_Avance_Periodo!$C3399,Componentes_BD!$F$1:$G$5,2,FALSE)</f>
        <v>Fortalecer la Vigilancia.</v>
      </c>
      <c r="E3399" s="119" t="s">
        <v>12</v>
      </c>
      <c r="F3399" s="95">
        <v>2</v>
      </c>
      <c r="G3399" s="95" t="str">
        <f>VLOOKUP(Revisión_Avance_Periodo!$A3399,BD_Seguimiento_OAP_2019!$A$2:$G$294,7,FALSE)</f>
        <v>PAI</v>
      </c>
      <c r="H3399" s="95" t="str">
        <f>VLOOKUP(Revisión_Avance_Periodo!$A3399,BD_Seguimiento_OAP_2019!$A$2:$J$294,10,FALSE)</f>
        <v>PAI_01 - Operacional</v>
      </c>
      <c r="I3399" s="95" t="s">
        <v>2106</v>
      </c>
      <c r="J3399" s="95" t="str">
        <f>VLOOKUP(Revisión_Avance_Periodo!$I3399,BD_Seguimiento_OAP_2019!$L:$M,2,FALSE)</f>
        <v>Desarrollar actividades de seguimiento a la gestión documental de las dependencias  según selectivo y ejecutar en la OCI la gestión documental.</v>
      </c>
      <c r="K3399" s="119" t="s">
        <v>60</v>
      </c>
      <c r="L3399" s="172">
        <v>4.4642857142857152E-4</v>
      </c>
      <c r="M3399" s="182" t="s">
        <v>105</v>
      </c>
      <c r="N3399" s="174">
        <f>INDEX(BD_Seguimiento_OAP_2019!$AH$3:$AS$294,MATCH(Revisión_Avance_Periodo!$I3399,BD_Seguimiento_OAP_2019!$L$3:$L$294,0),MATCH(Revisión_Avance_Periodo!$M3399,BD_Seguimiento_OAP_2019!$AH$2:$AS$2,0))</f>
        <v>0</v>
      </c>
      <c r="O3399" s="174">
        <f>INDEX(BD_Seguimiento_OAP_2019!$AV$3:$BG$294,MATCH(Revisión_Avance_Periodo!$I3399,BD_Seguimiento_OAP_2019!$L$3:$L$294,0),MATCH(Revisión_Avance_Periodo!$M3399,BD_Seguimiento_OAP_2019!$AV$2:$BG$2,0))</f>
        <v>0</v>
      </c>
      <c r="P3399" s="175">
        <f t="shared" si="661"/>
        <v>0</v>
      </c>
      <c r="Q3399" s="182" t="str">
        <f>VLOOKUP(P3399,Tabla_Indicador_Gestion4[#All],3,TRUE)</f>
        <v>Por Ejecutar</v>
      </c>
      <c r="R3399" s="215">
        <f>SUBTOTAL(9,$N$3398:$N3399)</f>
        <v>0</v>
      </c>
      <c r="S3399" s="231">
        <f>SUBTOTAL(9,$O$3398:$O3399)</f>
        <v>0</v>
      </c>
      <c r="T3399" s="231">
        <f>IFERROR(+Revisión_Avance_Periodo!$S3399/Revisión_Avance_Periodo!$R3399,0)</f>
        <v>0</v>
      </c>
      <c r="U3399" s="184"/>
      <c r="V3399" s="185"/>
      <c r="W3399" s="183"/>
      <c r="X3399" s="183"/>
      <c r="Y3399" s="183"/>
      <c r="Z3399" s="186"/>
      <c r="AA3399" s="187"/>
    </row>
    <row r="3400" spans="1:27" x14ac:dyDescent="0.25">
      <c r="A3400" s="88">
        <v>286</v>
      </c>
      <c r="B3400" s="91" t="str">
        <f>CONCATENATE(Revisión_Avance_Periodo!$C3400,";",Revisión_Avance_Periodo!$E3400,";",Revisión_Avance_Periodo!$I3400)</f>
        <v>OE1;PR_10;ACT_78</v>
      </c>
      <c r="C3400" s="170" t="s">
        <v>9</v>
      </c>
      <c r="D3400" s="171" t="str">
        <f>VLOOKUP(Revisión_Avance_Periodo!$C3400,Componentes_BD!$F$1:$G$5,2,FALSE)</f>
        <v>Fortalecer la Vigilancia.</v>
      </c>
      <c r="E3400" s="106" t="s">
        <v>12</v>
      </c>
      <c r="F3400" s="89">
        <v>2</v>
      </c>
      <c r="G3400" s="89" t="str">
        <f>VLOOKUP(Revisión_Avance_Periodo!$A3400,BD_Seguimiento_OAP_2019!$A$2:$G$294,7,FALSE)</f>
        <v>PAI</v>
      </c>
      <c r="H3400" s="89" t="str">
        <f>VLOOKUP(Revisión_Avance_Periodo!$A3400,BD_Seguimiento_OAP_2019!$A$2:$J$294,10,FALSE)</f>
        <v>PAI_01 - Operacional</v>
      </c>
      <c r="I3400" s="89" t="s">
        <v>2106</v>
      </c>
      <c r="J3400" s="89" t="str">
        <f>VLOOKUP(Revisión_Avance_Periodo!$I3400,BD_Seguimiento_OAP_2019!$L:$M,2,FALSE)</f>
        <v>Desarrollar actividades de seguimiento a la gestión documental de las dependencias  según selectivo y ejecutar en la OCI la gestión documental.</v>
      </c>
      <c r="K3400" s="106" t="s">
        <v>60</v>
      </c>
      <c r="L3400" s="172">
        <v>4.4642857142857152E-4</v>
      </c>
      <c r="M3400" s="173" t="s">
        <v>106</v>
      </c>
      <c r="N3400" s="174">
        <f>INDEX(BD_Seguimiento_OAP_2019!$AH$3:$AS$294,MATCH(Revisión_Avance_Periodo!$I3400,BD_Seguimiento_OAP_2019!$L$3:$L$294,0),MATCH(Revisión_Avance_Periodo!$M3400,BD_Seguimiento_OAP_2019!$AH$2:$AS$2,0))</f>
        <v>0.25</v>
      </c>
      <c r="O3400" s="174">
        <f>INDEX(BD_Seguimiento_OAP_2019!$AV$3:$BG$294,MATCH(Revisión_Avance_Periodo!$I3400,BD_Seguimiento_OAP_2019!$L$3:$L$294,0),MATCH(Revisión_Avance_Periodo!$M3400,BD_Seguimiento_OAP_2019!$AV$2:$BG$2,0))</f>
        <v>0.25</v>
      </c>
      <c r="P3400" s="189">
        <f t="shared" si="660"/>
        <v>1</v>
      </c>
      <c r="Q3400" s="173" t="str">
        <f>VLOOKUP(P3400,Tabla_Indicador_Gestion4[#All],3,TRUE)</f>
        <v>Culminada</v>
      </c>
      <c r="R3400" s="215">
        <f>SUBTOTAL(9,$N$3398:$N3400)</f>
        <v>0.25</v>
      </c>
      <c r="S3400" s="231">
        <f>SUBTOTAL(9,$O$3398:$O3400)</f>
        <v>0.25</v>
      </c>
      <c r="T3400" s="231">
        <f>IFERROR(+Revisión_Avance_Periodo!$S3400/Revisión_Avance_Periodo!$R3400,0)</f>
        <v>1</v>
      </c>
      <c r="U3400" s="184"/>
      <c r="V3400" s="185"/>
      <c r="W3400" s="183"/>
      <c r="X3400" s="183"/>
      <c r="Y3400" s="183"/>
      <c r="Z3400" s="186"/>
      <c r="AA3400" s="187"/>
    </row>
    <row r="3401" spans="1:27" x14ac:dyDescent="0.25">
      <c r="A3401" s="94">
        <v>286</v>
      </c>
      <c r="B3401" s="96" t="str">
        <f>CONCATENATE(Revisión_Avance_Periodo!$C3401,";",Revisión_Avance_Periodo!$E3401,";",Revisión_Avance_Periodo!$I3401)</f>
        <v>OE1;PR_10;ACT_78</v>
      </c>
      <c r="C3401" s="180" t="s">
        <v>9</v>
      </c>
      <c r="D3401" s="181" t="str">
        <f>VLOOKUP(Revisión_Avance_Periodo!$C3401,Componentes_BD!$F$1:$G$5,2,FALSE)</f>
        <v>Fortalecer la Vigilancia.</v>
      </c>
      <c r="E3401" s="119" t="s">
        <v>12</v>
      </c>
      <c r="F3401" s="95">
        <v>2</v>
      </c>
      <c r="G3401" s="95" t="str">
        <f>VLOOKUP(Revisión_Avance_Periodo!$A3401,BD_Seguimiento_OAP_2019!$A$2:$G$294,7,FALSE)</f>
        <v>PAI</v>
      </c>
      <c r="H3401" s="95" t="str">
        <f>VLOOKUP(Revisión_Avance_Periodo!$A3401,BD_Seguimiento_OAP_2019!$A$2:$J$294,10,FALSE)</f>
        <v>PAI_01 - Operacional</v>
      </c>
      <c r="I3401" s="95" t="s">
        <v>2106</v>
      </c>
      <c r="J3401" s="95" t="str">
        <f>VLOOKUP(Revisión_Avance_Periodo!$I3401,BD_Seguimiento_OAP_2019!$L:$M,2,FALSE)</f>
        <v>Desarrollar actividades de seguimiento a la gestión documental de las dependencias  según selectivo y ejecutar en la OCI la gestión documental.</v>
      </c>
      <c r="K3401" s="119" t="s">
        <v>60</v>
      </c>
      <c r="L3401" s="172">
        <v>4.4642857142857152E-4</v>
      </c>
      <c r="M3401" s="182" t="s">
        <v>107</v>
      </c>
      <c r="N3401" s="174">
        <f>INDEX(BD_Seguimiento_OAP_2019!$AH$3:$AS$294,MATCH(Revisión_Avance_Periodo!$I3401,BD_Seguimiento_OAP_2019!$L$3:$L$294,0),MATCH(Revisión_Avance_Periodo!$M3401,BD_Seguimiento_OAP_2019!$AH$2:$AS$2,0))</f>
        <v>0.25</v>
      </c>
      <c r="O3401" s="174">
        <f>INDEX(BD_Seguimiento_OAP_2019!$AV$3:$BG$294,MATCH(Revisión_Avance_Periodo!$I3401,BD_Seguimiento_OAP_2019!$L$3:$L$294,0),MATCH(Revisión_Avance_Periodo!$M3401,BD_Seguimiento_OAP_2019!$AV$2:$BG$2,0))</f>
        <v>0.25</v>
      </c>
      <c r="P3401" s="188">
        <f t="shared" si="660"/>
        <v>1</v>
      </c>
      <c r="Q3401" s="182" t="str">
        <f>VLOOKUP(P3401,Tabla_Indicador_Gestion4[#All],3,TRUE)</f>
        <v>Culminada</v>
      </c>
      <c r="R3401" s="215">
        <f>SUBTOTAL(9,$N$3398:$N3401)</f>
        <v>0.5</v>
      </c>
      <c r="S3401" s="231">
        <f>SUBTOTAL(9,$O$3398:$O3401)</f>
        <v>0.5</v>
      </c>
      <c r="T3401" s="231">
        <f>IFERROR(+Revisión_Avance_Periodo!$S3401/Revisión_Avance_Periodo!$R3401,0)</f>
        <v>1</v>
      </c>
      <c r="U3401" s="184"/>
      <c r="V3401" s="185"/>
      <c r="W3401" s="183"/>
      <c r="X3401" s="183"/>
      <c r="Y3401" s="183"/>
      <c r="Z3401" s="186"/>
      <c r="AA3401" s="187"/>
    </row>
    <row r="3402" spans="1:27" x14ac:dyDescent="0.25">
      <c r="A3402" s="88">
        <v>286</v>
      </c>
      <c r="B3402" s="91" t="str">
        <f>CONCATENATE(Revisión_Avance_Periodo!$C3402,";",Revisión_Avance_Periodo!$E3402,";",Revisión_Avance_Periodo!$I3402)</f>
        <v>OE1;PR_10;ACT_78</v>
      </c>
      <c r="C3402" s="170" t="s">
        <v>9</v>
      </c>
      <c r="D3402" s="171" t="str">
        <f>VLOOKUP(Revisión_Avance_Periodo!$C3402,Componentes_BD!$F$1:$G$5,2,FALSE)</f>
        <v>Fortalecer la Vigilancia.</v>
      </c>
      <c r="E3402" s="106" t="s">
        <v>12</v>
      </c>
      <c r="F3402" s="89">
        <v>2</v>
      </c>
      <c r="G3402" s="89" t="str">
        <f>VLOOKUP(Revisión_Avance_Periodo!$A3402,BD_Seguimiento_OAP_2019!$A$2:$G$294,7,FALSE)</f>
        <v>PAI</v>
      </c>
      <c r="H3402" s="89" t="str">
        <f>VLOOKUP(Revisión_Avance_Periodo!$A3402,BD_Seguimiento_OAP_2019!$A$2:$J$294,10,FALSE)</f>
        <v>PAI_01 - Operacional</v>
      </c>
      <c r="I3402" s="89" t="s">
        <v>2106</v>
      </c>
      <c r="J3402" s="89" t="str">
        <f>VLOOKUP(Revisión_Avance_Periodo!$I3402,BD_Seguimiento_OAP_2019!$L:$M,2,FALSE)</f>
        <v>Desarrollar actividades de seguimiento a la gestión documental de las dependencias  según selectivo y ejecutar en la OCI la gestión documental.</v>
      </c>
      <c r="K3402" s="106" t="s">
        <v>60</v>
      </c>
      <c r="L3402" s="172">
        <v>4.4642857142857152E-4</v>
      </c>
      <c r="M3402" s="173" t="s">
        <v>108</v>
      </c>
      <c r="N3402" s="174">
        <f>INDEX(BD_Seguimiento_OAP_2019!$AH$3:$AS$294,MATCH(Revisión_Avance_Periodo!$I3402,BD_Seguimiento_OAP_2019!$L$3:$L$294,0),MATCH(Revisión_Avance_Periodo!$M3402,BD_Seguimiento_OAP_2019!$AH$2:$AS$2,0))</f>
        <v>0</v>
      </c>
      <c r="O3402" s="174">
        <f>INDEX(BD_Seguimiento_OAP_2019!$AV$3:$BG$294,MATCH(Revisión_Avance_Periodo!$I3402,BD_Seguimiento_OAP_2019!$L$3:$L$294,0),MATCH(Revisión_Avance_Periodo!$M3402,BD_Seguimiento_OAP_2019!$AV$2:$BG$2,0))</f>
        <v>0</v>
      </c>
      <c r="P3402" s="175">
        <f t="shared" ref="P3402:P3403" si="663">IFERROR((O3402/N3402),0)</f>
        <v>0</v>
      </c>
      <c r="Q3402" s="173" t="str">
        <f>VLOOKUP(P3402,Tabla_Indicador_Gestion4[#All],3,TRUE)</f>
        <v>Por Ejecutar</v>
      </c>
      <c r="R3402" s="215">
        <f>SUBTOTAL(9,$N$3398:$N3402)</f>
        <v>0.5</v>
      </c>
      <c r="S3402" s="231">
        <f>SUBTOTAL(9,$O$3398:$O3402)</f>
        <v>0.5</v>
      </c>
      <c r="T3402" s="231">
        <f>IFERROR(+Revisión_Avance_Periodo!$S3402/Revisión_Avance_Periodo!$R3402,0)</f>
        <v>1</v>
      </c>
      <c r="U3402" s="184"/>
      <c r="V3402" s="185"/>
      <c r="W3402" s="183"/>
      <c r="X3402" s="183"/>
      <c r="Y3402" s="183"/>
      <c r="Z3402" s="186"/>
      <c r="AA3402" s="187"/>
    </row>
    <row r="3403" spans="1:27" x14ac:dyDescent="0.25">
      <c r="A3403" s="94">
        <v>286</v>
      </c>
      <c r="B3403" s="96" t="str">
        <f>CONCATENATE(Revisión_Avance_Periodo!$C3403,";",Revisión_Avance_Periodo!$E3403,";",Revisión_Avance_Periodo!$I3403)</f>
        <v>OE1;PR_10;ACT_78</v>
      </c>
      <c r="C3403" s="180" t="s">
        <v>9</v>
      </c>
      <c r="D3403" s="181" t="str">
        <f>VLOOKUP(Revisión_Avance_Periodo!$C3403,Componentes_BD!$F$1:$G$5,2,FALSE)</f>
        <v>Fortalecer la Vigilancia.</v>
      </c>
      <c r="E3403" s="119" t="s">
        <v>12</v>
      </c>
      <c r="F3403" s="95">
        <v>2</v>
      </c>
      <c r="G3403" s="95" t="str">
        <f>VLOOKUP(Revisión_Avance_Periodo!$A3403,BD_Seguimiento_OAP_2019!$A$2:$G$294,7,FALSE)</f>
        <v>PAI</v>
      </c>
      <c r="H3403" s="95" t="str">
        <f>VLOOKUP(Revisión_Avance_Periodo!$A3403,BD_Seguimiento_OAP_2019!$A$2:$J$294,10,FALSE)</f>
        <v>PAI_01 - Operacional</v>
      </c>
      <c r="I3403" s="95" t="s">
        <v>2106</v>
      </c>
      <c r="J3403" s="95" t="str">
        <f>VLOOKUP(Revisión_Avance_Periodo!$I3403,BD_Seguimiento_OAP_2019!$L:$M,2,FALSE)</f>
        <v>Desarrollar actividades de seguimiento a la gestión documental de las dependencias  según selectivo y ejecutar en la OCI la gestión documental.</v>
      </c>
      <c r="K3403" s="119" t="s">
        <v>60</v>
      </c>
      <c r="L3403" s="172">
        <v>4.4642857142857152E-4</v>
      </c>
      <c r="M3403" s="182" t="s">
        <v>109</v>
      </c>
      <c r="N3403" s="174">
        <f>INDEX(BD_Seguimiento_OAP_2019!$AH$3:$AS$294,MATCH(Revisión_Avance_Periodo!$I3403,BD_Seguimiento_OAP_2019!$L$3:$L$294,0),MATCH(Revisión_Avance_Periodo!$M3403,BD_Seguimiento_OAP_2019!$AH$2:$AS$2,0))</f>
        <v>0</v>
      </c>
      <c r="O3403" s="174">
        <f>INDEX(BD_Seguimiento_OAP_2019!$AV$3:$BG$294,MATCH(Revisión_Avance_Periodo!$I3403,BD_Seguimiento_OAP_2019!$L$3:$L$294,0),MATCH(Revisión_Avance_Periodo!$M3403,BD_Seguimiento_OAP_2019!$AV$2:$BG$2,0))</f>
        <v>0</v>
      </c>
      <c r="P3403" s="175">
        <f t="shared" si="663"/>
        <v>0</v>
      </c>
      <c r="Q3403" s="182" t="str">
        <f>VLOOKUP(P3403,Tabla_Indicador_Gestion4[#All],3,TRUE)</f>
        <v>Por Ejecutar</v>
      </c>
      <c r="R3403" s="215">
        <f>SUBTOTAL(9,$N$3398:$N3403)</f>
        <v>0.5</v>
      </c>
      <c r="S3403" s="231">
        <f>SUBTOTAL(9,$O$3398:$O3403)</f>
        <v>0.5</v>
      </c>
      <c r="T3403" s="231">
        <f>IFERROR(+Revisión_Avance_Periodo!$S3403/Revisión_Avance_Periodo!$R3403,0)</f>
        <v>1</v>
      </c>
      <c r="U3403" s="184"/>
      <c r="V3403" s="185"/>
      <c r="W3403" s="183"/>
      <c r="X3403" s="183"/>
      <c r="Y3403" s="183"/>
      <c r="Z3403" s="186"/>
      <c r="AA3403" s="187"/>
    </row>
    <row r="3404" spans="1:27" x14ac:dyDescent="0.25">
      <c r="A3404" s="88">
        <v>286</v>
      </c>
      <c r="B3404" s="91" t="str">
        <f>CONCATENATE(Revisión_Avance_Periodo!$C3404,";",Revisión_Avance_Periodo!$E3404,";",Revisión_Avance_Periodo!$I3404)</f>
        <v>OE1;PR_10;ACT_78</v>
      </c>
      <c r="C3404" s="170" t="s">
        <v>9</v>
      </c>
      <c r="D3404" s="171" t="str">
        <f>VLOOKUP(Revisión_Avance_Periodo!$C3404,Componentes_BD!$F$1:$G$5,2,FALSE)</f>
        <v>Fortalecer la Vigilancia.</v>
      </c>
      <c r="E3404" s="106" t="s">
        <v>12</v>
      </c>
      <c r="F3404" s="89">
        <v>2</v>
      </c>
      <c r="G3404" s="89" t="str">
        <f>VLOOKUP(Revisión_Avance_Periodo!$A3404,BD_Seguimiento_OAP_2019!$A$2:$G$294,7,FALSE)</f>
        <v>PAI</v>
      </c>
      <c r="H3404" s="89" t="str">
        <f>VLOOKUP(Revisión_Avance_Periodo!$A3404,BD_Seguimiento_OAP_2019!$A$2:$J$294,10,FALSE)</f>
        <v>PAI_01 - Operacional</v>
      </c>
      <c r="I3404" s="89" t="s">
        <v>2106</v>
      </c>
      <c r="J3404" s="89" t="str">
        <f>VLOOKUP(Revisión_Avance_Periodo!$I3404,BD_Seguimiento_OAP_2019!$L:$M,2,FALSE)</f>
        <v>Desarrollar actividades de seguimiento a la gestión documental de las dependencias  según selectivo y ejecutar en la OCI la gestión documental.</v>
      </c>
      <c r="K3404" s="106" t="s">
        <v>60</v>
      </c>
      <c r="L3404" s="172">
        <v>4.4642857142857152E-4</v>
      </c>
      <c r="M3404" s="173" t="s">
        <v>110</v>
      </c>
      <c r="N3404" s="174">
        <f>INDEX(BD_Seguimiento_OAP_2019!$AH$3:$AS$294,MATCH(Revisión_Avance_Periodo!$I3404,BD_Seguimiento_OAP_2019!$L$3:$L$294,0),MATCH(Revisión_Avance_Periodo!$M3404,BD_Seguimiento_OAP_2019!$AH$2:$AS$2,0))</f>
        <v>0.25</v>
      </c>
      <c r="O3404" s="174">
        <f>INDEX(BD_Seguimiento_OAP_2019!$AV$3:$BG$294,MATCH(Revisión_Avance_Periodo!$I3404,BD_Seguimiento_OAP_2019!$L$3:$L$294,0),MATCH(Revisión_Avance_Periodo!$M3404,BD_Seguimiento_OAP_2019!$AV$2:$BG$2,0))</f>
        <v>0</v>
      </c>
      <c r="P3404" s="189">
        <f t="shared" si="660"/>
        <v>0</v>
      </c>
      <c r="Q3404" s="173" t="str">
        <f>VLOOKUP(P3404,Tabla_Indicador_Gestion4[#All],3,TRUE)</f>
        <v>Por Ejecutar</v>
      </c>
      <c r="R3404" s="215">
        <f>SUBTOTAL(9,$N$3398:$N3404)</f>
        <v>0.75</v>
      </c>
      <c r="S3404" s="231">
        <f>SUBTOTAL(9,$O$3398:$O3404)</f>
        <v>0.5</v>
      </c>
      <c r="T3404" s="231">
        <f>IFERROR(+Revisión_Avance_Periodo!$S3404/Revisión_Avance_Periodo!$R3404,0)</f>
        <v>0.66666666666666663</v>
      </c>
      <c r="U3404" s="184"/>
      <c r="V3404" s="185"/>
      <c r="W3404" s="183"/>
      <c r="X3404" s="183"/>
      <c r="Y3404" s="183"/>
      <c r="Z3404" s="186"/>
      <c r="AA3404" s="187"/>
    </row>
    <row r="3405" spans="1:27" x14ac:dyDescent="0.25">
      <c r="A3405" s="94">
        <v>286</v>
      </c>
      <c r="B3405" s="96" t="str">
        <f>CONCATENATE(Revisión_Avance_Periodo!$C3405,";",Revisión_Avance_Periodo!$E3405,";",Revisión_Avance_Periodo!$I3405)</f>
        <v>OE1;PR_10;ACT_78</v>
      </c>
      <c r="C3405" s="180" t="s">
        <v>9</v>
      </c>
      <c r="D3405" s="181" t="str">
        <f>VLOOKUP(Revisión_Avance_Periodo!$C3405,Componentes_BD!$F$1:$G$5,2,FALSE)</f>
        <v>Fortalecer la Vigilancia.</v>
      </c>
      <c r="E3405" s="119" t="s">
        <v>12</v>
      </c>
      <c r="F3405" s="95">
        <v>2</v>
      </c>
      <c r="G3405" s="95" t="str">
        <f>VLOOKUP(Revisión_Avance_Periodo!$A3405,BD_Seguimiento_OAP_2019!$A$2:$G$294,7,FALSE)</f>
        <v>PAI</v>
      </c>
      <c r="H3405" s="95" t="str">
        <f>VLOOKUP(Revisión_Avance_Periodo!$A3405,BD_Seguimiento_OAP_2019!$A$2:$J$294,10,FALSE)</f>
        <v>PAI_01 - Operacional</v>
      </c>
      <c r="I3405" s="95" t="s">
        <v>2106</v>
      </c>
      <c r="J3405" s="95" t="str">
        <f>VLOOKUP(Revisión_Avance_Periodo!$I3405,BD_Seguimiento_OAP_2019!$L:$M,2,FALSE)</f>
        <v>Desarrollar actividades de seguimiento a la gestión documental de las dependencias  según selectivo y ejecutar en la OCI la gestión documental.</v>
      </c>
      <c r="K3405" s="119" t="s">
        <v>60</v>
      </c>
      <c r="L3405" s="172">
        <v>4.4642857142857152E-4</v>
      </c>
      <c r="M3405" s="182" t="s">
        <v>111</v>
      </c>
      <c r="N3405" s="174">
        <f>INDEX(BD_Seguimiento_OAP_2019!$AH$3:$AS$294,MATCH(Revisión_Avance_Periodo!$I3405,BD_Seguimiento_OAP_2019!$L$3:$L$294,0),MATCH(Revisión_Avance_Periodo!$M3405,BD_Seguimiento_OAP_2019!$AH$2:$AS$2,0))</f>
        <v>0</v>
      </c>
      <c r="O3405" s="174">
        <f>INDEX(BD_Seguimiento_OAP_2019!$AV$3:$BG$294,MATCH(Revisión_Avance_Periodo!$I3405,BD_Seguimiento_OAP_2019!$L$3:$L$294,0),MATCH(Revisión_Avance_Periodo!$M3405,BD_Seguimiento_OAP_2019!$AV$2:$BG$2,0))</f>
        <v>0</v>
      </c>
      <c r="P3405" s="175">
        <f t="shared" ref="P3405:P3406" si="664">IFERROR((O3405/N3405),0)</f>
        <v>0</v>
      </c>
      <c r="Q3405" s="182" t="str">
        <f>VLOOKUP(P3405,Tabla_Indicador_Gestion4[#All],3,TRUE)</f>
        <v>Por Ejecutar</v>
      </c>
      <c r="R3405" s="215">
        <f>SUBTOTAL(9,$N$3398:$N3405)</f>
        <v>0.75</v>
      </c>
      <c r="S3405" s="231">
        <f>SUBTOTAL(9,$O$3398:$O3405)</f>
        <v>0.5</v>
      </c>
      <c r="T3405" s="231">
        <f>IFERROR(+Revisión_Avance_Periodo!$S3405/Revisión_Avance_Periodo!$R3405,0)</f>
        <v>0.66666666666666663</v>
      </c>
      <c r="U3405" s="184"/>
      <c r="V3405" s="185"/>
      <c r="W3405" s="183"/>
      <c r="X3405" s="183"/>
      <c r="Y3405" s="183"/>
      <c r="Z3405" s="186"/>
      <c r="AA3405" s="187"/>
    </row>
    <row r="3406" spans="1:27" x14ac:dyDescent="0.25">
      <c r="A3406" s="88">
        <v>286</v>
      </c>
      <c r="B3406" s="91" t="str">
        <f>CONCATENATE(Revisión_Avance_Periodo!$C3406,";",Revisión_Avance_Periodo!$E3406,";",Revisión_Avance_Periodo!$I3406)</f>
        <v>OE1;PR_10;ACT_78</v>
      </c>
      <c r="C3406" s="170" t="s">
        <v>9</v>
      </c>
      <c r="D3406" s="171" t="str">
        <f>VLOOKUP(Revisión_Avance_Periodo!$C3406,Componentes_BD!$F$1:$G$5,2,FALSE)</f>
        <v>Fortalecer la Vigilancia.</v>
      </c>
      <c r="E3406" s="106" t="s">
        <v>12</v>
      </c>
      <c r="F3406" s="89">
        <v>2</v>
      </c>
      <c r="G3406" s="89" t="str">
        <f>VLOOKUP(Revisión_Avance_Periodo!$A3406,BD_Seguimiento_OAP_2019!$A$2:$G$294,7,FALSE)</f>
        <v>PAI</v>
      </c>
      <c r="H3406" s="89" t="str">
        <f>VLOOKUP(Revisión_Avance_Periodo!$A3406,BD_Seguimiento_OAP_2019!$A$2:$J$294,10,FALSE)</f>
        <v>PAI_01 - Operacional</v>
      </c>
      <c r="I3406" s="89" t="s">
        <v>2106</v>
      </c>
      <c r="J3406" s="89" t="str">
        <f>VLOOKUP(Revisión_Avance_Periodo!$I3406,BD_Seguimiento_OAP_2019!$L:$M,2,FALSE)</f>
        <v>Desarrollar actividades de seguimiento a la gestión documental de las dependencias  según selectivo y ejecutar en la OCI la gestión documental.</v>
      </c>
      <c r="K3406" s="106" t="s">
        <v>60</v>
      </c>
      <c r="L3406" s="172">
        <v>4.4642857142857152E-4</v>
      </c>
      <c r="M3406" s="173" t="s">
        <v>112</v>
      </c>
      <c r="N3406" s="174">
        <f>INDEX(BD_Seguimiento_OAP_2019!$AH$3:$AS$294,MATCH(Revisión_Avance_Periodo!$I3406,BD_Seguimiento_OAP_2019!$L$3:$L$294,0),MATCH(Revisión_Avance_Periodo!$M3406,BD_Seguimiento_OAP_2019!$AH$2:$AS$2,0))</f>
        <v>0</v>
      </c>
      <c r="O3406" s="174">
        <f>INDEX(BD_Seguimiento_OAP_2019!$AV$3:$BG$294,MATCH(Revisión_Avance_Periodo!$I3406,BD_Seguimiento_OAP_2019!$L$3:$L$294,0),MATCH(Revisión_Avance_Periodo!$M3406,BD_Seguimiento_OAP_2019!$AV$2:$BG$2,0))</f>
        <v>0</v>
      </c>
      <c r="P3406" s="175">
        <f t="shared" si="664"/>
        <v>0</v>
      </c>
      <c r="Q3406" s="173" t="str">
        <f>VLOOKUP(P3406,Tabla_Indicador_Gestion4[#All],3,TRUE)</f>
        <v>Por Ejecutar</v>
      </c>
      <c r="R3406" s="215">
        <f>SUBTOTAL(9,$N$3398:$N3406)</f>
        <v>0.75</v>
      </c>
      <c r="S3406" s="231">
        <f>SUBTOTAL(9,$O$3398:$O3406)</f>
        <v>0.5</v>
      </c>
      <c r="T3406" s="231">
        <f>IFERROR(+Revisión_Avance_Periodo!$S3406/Revisión_Avance_Periodo!$R3406,0)</f>
        <v>0.66666666666666663</v>
      </c>
      <c r="U3406" s="184"/>
      <c r="V3406" s="185"/>
      <c r="W3406" s="183"/>
      <c r="X3406" s="183"/>
      <c r="Y3406" s="183"/>
      <c r="Z3406" s="186"/>
      <c r="AA3406" s="187"/>
    </row>
    <row r="3407" spans="1:27" x14ac:dyDescent="0.25">
      <c r="A3407" s="94">
        <v>286</v>
      </c>
      <c r="B3407" s="96" t="str">
        <f>CONCATENATE(Revisión_Avance_Periodo!$C3407,";",Revisión_Avance_Periodo!$E3407,";",Revisión_Avance_Periodo!$I3407)</f>
        <v>OE1;PR_10;ACT_78</v>
      </c>
      <c r="C3407" s="180" t="s">
        <v>9</v>
      </c>
      <c r="D3407" s="181" t="str">
        <f>VLOOKUP(Revisión_Avance_Periodo!$C3407,Componentes_BD!$F$1:$G$5,2,FALSE)</f>
        <v>Fortalecer la Vigilancia.</v>
      </c>
      <c r="E3407" s="119" t="s">
        <v>12</v>
      </c>
      <c r="F3407" s="95">
        <v>2</v>
      </c>
      <c r="G3407" s="95" t="str">
        <f>VLOOKUP(Revisión_Avance_Periodo!$A3407,BD_Seguimiento_OAP_2019!$A$2:$G$294,7,FALSE)</f>
        <v>PAI</v>
      </c>
      <c r="H3407" s="95" t="str">
        <f>VLOOKUP(Revisión_Avance_Periodo!$A3407,BD_Seguimiento_OAP_2019!$A$2:$J$294,10,FALSE)</f>
        <v>PAI_01 - Operacional</v>
      </c>
      <c r="I3407" s="95" t="s">
        <v>2106</v>
      </c>
      <c r="J3407" s="95" t="str">
        <f>VLOOKUP(Revisión_Avance_Periodo!$I3407,BD_Seguimiento_OAP_2019!$L:$M,2,FALSE)</f>
        <v>Desarrollar actividades de seguimiento a la gestión documental de las dependencias  según selectivo y ejecutar en la OCI la gestión documental.</v>
      </c>
      <c r="K3407" s="119" t="s">
        <v>60</v>
      </c>
      <c r="L3407" s="172">
        <v>4.4642857142857152E-4</v>
      </c>
      <c r="M3407" s="182" t="s">
        <v>113</v>
      </c>
      <c r="N3407" s="174">
        <f>INDEX(BD_Seguimiento_OAP_2019!$AH$3:$AS$294,MATCH(Revisión_Avance_Periodo!$I3407,BD_Seguimiento_OAP_2019!$L$3:$L$294,0),MATCH(Revisión_Avance_Periodo!$M3407,BD_Seguimiento_OAP_2019!$AH$2:$AS$2,0))</f>
        <v>0.25</v>
      </c>
      <c r="O3407" s="174">
        <f>INDEX(BD_Seguimiento_OAP_2019!$AV$3:$BG$294,MATCH(Revisión_Avance_Periodo!$I3407,BD_Seguimiento_OAP_2019!$L$3:$L$294,0),MATCH(Revisión_Avance_Periodo!$M3407,BD_Seguimiento_OAP_2019!$AV$2:$BG$2,0))</f>
        <v>0</v>
      </c>
      <c r="P3407" s="188">
        <f t="shared" si="660"/>
        <v>0</v>
      </c>
      <c r="Q3407" s="182" t="str">
        <f>VLOOKUP(P3407,Tabla_Indicador_Gestion4[#All],3,TRUE)</f>
        <v>Por Ejecutar</v>
      </c>
      <c r="R3407" s="215">
        <f>SUBTOTAL(9,$N$3398:$N3407)</f>
        <v>1</v>
      </c>
      <c r="S3407" s="231">
        <f>SUBTOTAL(9,$O$3398:$O3407)</f>
        <v>0.5</v>
      </c>
      <c r="T3407" s="231">
        <f>IFERROR(+Revisión_Avance_Periodo!$S3407/Revisión_Avance_Periodo!$R3407,0)</f>
        <v>0.5</v>
      </c>
      <c r="U3407" s="184"/>
      <c r="V3407" s="185"/>
      <c r="W3407" s="183"/>
      <c r="X3407" s="183"/>
      <c r="Y3407" s="183"/>
      <c r="Z3407" s="186"/>
      <c r="AA3407" s="187"/>
    </row>
    <row r="3408" spans="1:27" x14ac:dyDescent="0.25">
      <c r="A3408" s="88">
        <v>286</v>
      </c>
      <c r="B3408" s="91" t="str">
        <f>CONCATENATE(Revisión_Avance_Periodo!$C3408,";",Revisión_Avance_Periodo!$E3408,";",Revisión_Avance_Periodo!$I3408)</f>
        <v>OE1;PR_10;ACT_78</v>
      </c>
      <c r="C3408" s="170" t="s">
        <v>9</v>
      </c>
      <c r="D3408" s="171" t="str">
        <f>VLOOKUP(Revisión_Avance_Periodo!$C3408,Componentes_BD!$F$1:$G$5,2,FALSE)</f>
        <v>Fortalecer la Vigilancia.</v>
      </c>
      <c r="E3408" s="106" t="s">
        <v>12</v>
      </c>
      <c r="F3408" s="89">
        <v>2</v>
      </c>
      <c r="G3408" s="89" t="str">
        <f>VLOOKUP(Revisión_Avance_Periodo!$A3408,BD_Seguimiento_OAP_2019!$A$2:$G$294,7,FALSE)</f>
        <v>PAI</v>
      </c>
      <c r="H3408" s="89" t="str">
        <f>VLOOKUP(Revisión_Avance_Periodo!$A3408,BD_Seguimiento_OAP_2019!$A$2:$J$294,10,FALSE)</f>
        <v>PAI_01 - Operacional</v>
      </c>
      <c r="I3408" s="89" t="s">
        <v>2106</v>
      </c>
      <c r="J3408" s="89" t="str">
        <f>VLOOKUP(Revisión_Avance_Periodo!$I3408,BD_Seguimiento_OAP_2019!$L:$M,2,FALSE)</f>
        <v>Desarrollar actividades de seguimiento a la gestión documental de las dependencias  según selectivo y ejecutar en la OCI la gestión documental.</v>
      </c>
      <c r="K3408" s="106" t="s">
        <v>60</v>
      </c>
      <c r="L3408" s="172">
        <v>4.4642857142857152E-4</v>
      </c>
      <c r="M3408" s="173" t="s">
        <v>114</v>
      </c>
      <c r="N3408" s="174">
        <f>INDEX(BD_Seguimiento_OAP_2019!$AH$3:$AS$294,MATCH(Revisión_Avance_Periodo!$I3408,BD_Seguimiento_OAP_2019!$L$3:$L$294,0),MATCH(Revisión_Avance_Periodo!$M3408,BD_Seguimiento_OAP_2019!$AH$2:$AS$2,0))</f>
        <v>0</v>
      </c>
      <c r="O3408" s="174">
        <f>INDEX(BD_Seguimiento_OAP_2019!$AV$3:$BG$294,MATCH(Revisión_Avance_Periodo!$I3408,BD_Seguimiento_OAP_2019!$L$3:$L$294,0),MATCH(Revisión_Avance_Periodo!$M3408,BD_Seguimiento_OAP_2019!$AV$2:$BG$2,0))</f>
        <v>0</v>
      </c>
      <c r="P3408" s="175">
        <f t="shared" ref="P3408:P3414" si="665">IFERROR((O3408/N3408),0)</f>
        <v>0</v>
      </c>
      <c r="Q3408" s="173" t="str">
        <f>VLOOKUP(P3408,Tabla_Indicador_Gestion4[#All],3,TRUE)</f>
        <v>Por Ejecutar</v>
      </c>
      <c r="R3408" s="215">
        <f>SUBTOTAL(9,$N$3398:$N3408)</f>
        <v>1</v>
      </c>
      <c r="S3408" s="231">
        <f>SUBTOTAL(9,$O$3398:$O3408)</f>
        <v>0.5</v>
      </c>
      <c r="T3408" s="231">
        <f>IFERROR(+Revisión_Avance_Periodo!$S3408/Revisión_Avance_Periodo!$R3408,0)</f>
        <v>0.5</v>
      </c>
      <c r="U3408" s="184"/>
      <c r="V3408" s="185"/>
      <c r="W3408" s="183"/>
      <c r="X3408" s="183"/>
      <c r="Y3408" s="183"/>
      <c r="Z3408" s="186"/>
      <c r="AA3408" s="187"/>
    </row>
    <row r="3409" spans="1:27" ht="15.75" thickBot="1" x14ac:dyDescent="0.3">
      <c r="A3409" s="94">
        <v>286</v>
      </c>
      <c r="B3409" s="96" t="str">
        <f>CONCATENATE(Revisión_Avance_Periodo!$C3409,";",Revisión_Avance_Periodo!$E3409,";",Revisión_Avance_Periodo!$I3409)</f>
        <v>OE1;PR_10;ACT_78</v>
      </c>
      <c r="C3409" s="180" t="s">
        <v>9</v>
      </c>
      <c r="D3409" s="181" t="str">
        <f>VLOOKUP(Revisión_Avance_Periodo!$C3409,Componentes_BD!$F$1:$G$5,2,FALSE)</f>
        <v>Fortalecer la Vigilancia.</v>
      </c>
      <c r="E3409" s="119" t="s">
        <v>12</v>
      </c>
      <c r="F3409" s="95">
        <v>2</v>
      </c>
      <c r="G3409" s="95" t="str">
        <f>VLOOKUP(Revisión_Avance_Periodo!$A3409,BD_Seguimiento_OAP_2019!$A$2:$G$294,7,FALSE)</f>
        <v>PAI</v>
      </c>
      <c r="H3409" s="95" t="str">
        <f>VLOOKUP(Revisión_Avance_Periodo!$A3409,BD_Seguimiento_OAP_2019!$A$2:$J$294,10,FALSE)</f>
        <v>PAI_01 - Operacional</v>
      </c>
      <c r="I3409" s="95" t="s">
        <v>2106</v>
      </c>
      <c r="J3409" s="95" t="str">
        <f>VLOOKUP(Revisión_Avance_Periodo!$I3409,BD_Seguimiento_OAP_2019!$L:$M,2,FALSE)</f>
        <v>Desarrollar actividades de seguimiento a la gestión documental de las dependencias  según selectivo y ejecutar en la OCI la gestión documental.</v>
      </c>
      <c r="K3409" s="119" t="s">
        <v>60</v>
      </c>
      <c r="L3409" s="172">
        <v>4.4642857142857152E-4</v>
      </c>
      <c r="M3409" s="182" t="s">
        <v>115</v>
      </c>
      <c r="N3409" s="174">
        <f>INDEX(BD_Seguimiento_OAP_2019!$AH$3:$AS$294,MATCH(Revisión_Avance_Periodo!$I3409,BD_Seguimiento_OAP_2019!$L$3:$L$294,0),MATCH(Revisión_Avance_Periodo!$M3409,BD_Seguimiento_OAP_2019!$AH$2:$AS$2,0))</f>
        <v>0</v>
      </c>
      <c r="O3409" s="174">
        <f>INDEX(BD_Seguimiento_OAP_2019!$AV$3:$BG$294,MATCH(Revisión_Avance_Periodo!$I3409,BD_Seguimiento_OAP_2019!$L$3:$L$294,0),MATCH(Revisión_Avance_Periodo!$M3409,BD_Seguimiento_OAP_2019!$AV$2:$BG$2,0))</f>
        <v>0</v>
      </c>
      <c r="P3409" s="175">
        <f t="shared" si="665"/>
        <v>0</v>
      </c>
      <c r="Q3409" s="182" t="str">
        <f>VLOOKUP(P3409,Tabla_Indicador_Gestion4[#All],3,TRUE)</f>
        <v>Por Ejecutar</v>
      </c>
      <c r="R3409" s="215">
        <f>SUBTOTAL(9,$N$3398:$N3409)</f>
        <v>1</v>
      </c>
      <c r="S3409" s="231">
        <f>SUBTOTAL(9,$O$3398:$O3409)</f>
        <v>0.5</v>
      </c>
      <c r="T3409" s="231">
        <f>IFERROR(+Revisión_Avance_Periodo!$S3409/Revisión_Avance_Periodo!$R3409,0)</f>
        <v>0.5</v>
      </c>
      <c r="U3409" s="184"/>
      <c r="V3409" s="185"/>
      <c r="W3409" s="183"/>
      <c r="X3409" s="183"/>
      <c r="Y3409" s="183"/>
      <c r="Z3409" s="186"/>
      <c r="AA3409" s="187"/>
    </row>
    <row r="3410" spans="1:27" x14ac:dyDescent="0.25">
      <c r="A3410" s="88">
        <v>287</v>
      </c>
      <c r="B3410" s="91" t="str">
        <f>CONCATENATE(Revisión_Avance_Periodo!$C3410,";",Revisión_Avance_Periodo!$E3410,";",Revisión_Avance_Periodo!$I3410)</f>
        <v>OE1;PR_10;ACT_79</v>
      </c>
      <c r="C3410" s="170" t="s">
        <v>9</v>
      </c>
      <c r="D3410" s="171" t="str">
        <f>VLOOKUP(Revisión_Avance_Periodo!$C3410,Componentes_BD!$F$1:$G$5,2,FALSE)</f>
        <v>Fortalecer la Vigilancia.</v>
      </c>
      <c r="E3410" s="106" t="s">
        <v>12</v>
      </c>
      <c r="F3410" s="89">
        <v>2</v>
      </c>
      <c r="G3410" s="89" t="str">
        <f>VLOOKUP(Revisión_Avance_Periodo!$A3410,BD_Seguimiento_OAP_2019!$A$2:$G$294,7,FALSE)</f>
        <v>PAI</v>
      </c>
      <c r="H3410" s="89" t="str">
        <f>VLOOKUP(Revisión_Avance_Periodo!$A3410,BD_Seguimiento_OAP_2019!$A$2:$J$294,10,FALSE)</f>
        <v>PAI_01 - Operacional</v>
      </c>
      <c r="I3410" s="89" t="s">
        <v>2119</v>
      </c>
      <c r="J3410" s="89" t="str">
        <f>VLOOKUP(Revisión_Avance_Periodo!$I3410,BD_Seguimiento_OAP_2019!$L:$M,2,FALSE)</f>
        <v>Realizar una (1) estrategia de "Enfoque Hacia la Prevención - Cultura del Control".</v>
      </c>
      <c r="K3410" s="106" t="s">
        <v>60</v>
      </c>
      <c r="L3410" s="172">
        <v>4.4642857142857152E-4</v>
      </c>
      <c r="M3410" s="173" t="s">
        <v>104</v>
      </c>
      <c r="N3410" s="190">
        <f>INDEX(BD_Seguimiento_OAP_2019!$AH$3:$AS$294,MATCH(Revisión_Avance_Periodo!$I3410,BD_Seguimiento_OAP_2019!$L$3:$L$294,0),MATCH(Revisión_Avance_Periodo!$M3410,BD_Seguimiento_OAP_2019!$AH$2:$AS$2,0))</f>
        <v>0</v>
      </c>
      <c r="O3410" s="190">
        <f>INDEX(BD_Seguimiento_OAP_2019!$AV$3:$BG$294,MATCH(Revisión_Avance_Periodo!$I3410,BD_Seguimiento_OAP_2019!$L$3:$L$294,0),MATCH(Revisión_Avance_Periodo!$M3410,BD_Seguimiento_OAP_2019!$AV$2:$BG$2,0))</f>
        <v>0</v>
      </c>
      <c r="P3410" s="175">
        <f t="shared" si="665"/>
        <v>0</v>
      </c>
      <c r="Q3410" s="173" t="str">
        <f>VLOOKUP(P3410,Tabla_Indicador_Gestion4[#All],3,TRUE)</f>
        <v>Por Ejecutar</v>
      </c>
      <c r="R3410" s="232">
        <f>SUBTOTAL(9,$N$3410:$N3410)</f>
        <v>0</v>
      </c>
      <c r="S3410" s="233">
        <f>SUBTOTAL(9,$O$3410:$O3410)</f>
        <v>0</v>
      </c>
      <c r="T3410" s="234">
        <f>IFERROR(+Revisión_Avance_Periodo!$S3410/Revisión_Avance_Periodo!$R3410,0)</f>
        <v>0</v>
      </c>
      <c r="U3410" s="191">
        <f>SUBTOTAL(9,N3410:N3421)</f>
        <v>1</v>
      </c>
      <c r="V3410" s="192">
        <f>SUBTOTAL(9,O3410:O3421)</f>
        <v>1</v>
      </c>
      <c r="W3410" s="176">
        <f t="shared" ref="W3410" si="666">+V3410/U3410</f>
        <v>1</v>
      </c>
      <c r="X3410" s="176"/>
      <c r="Y3410" s="176">
        <f>100%-Revisión_Avance_Periodo!$W3410</f>
        <v>0</v>
      </c>
      <c r="Z3410" s="178" t="str">
        <f>VLOOKUP(W3410,Tabla_Indicador_Gestion4[],3,TRUE)</f>
        <v>Culminada</v>
      </c>
      <c r="AA3410" s="179">
        <f>Revisión_Avance_Periodo!$W3410*Revisión_Avance_Periodo!$L3410</f>
        <v>4.4642857142857152E-4</v>
      </c>
    </row>
    <row r="3411" spans="1:27" x14ac:dyDescent="0.25">
      <c r="A3411" s="94">
        <v>287</v>
      </c>
      <c r="B3411" s="96" t="str">
        <f>CONCATENATE(Revisión_Avance_Periodo!$C3411,";",Revisión_Avance_Periodo!$E3411,";",Revisión_Avance_Periodo!$I3411)</f>
        <v>OE1;PR_10;ACT_79</v>
      </c>
      <c r="C3411" s="180" t="s">
        <v>9</v>
      </c>
      <c r="D3411" s="181" t="str">
        <f>VLOOKUP(Revisión_Avance_Periodo!$C3411,Componentes_BD!$F$1:$G$5,2,FALSE)</f>
        <v>Fortalecer la Vigilancia.</v>
      </c>
      <c r="E3411" s="119" t="s">
        <v>12</v>
      </c>
      <c r="F3411" s="95">
        <v>2</v>
      </c>
      <c r="G3411" s="95" t="str">
        <f>VLOOKUP(Revisión_Avance_Periodo!$A3411,BD_Seguimiento_OAP_2019!$A$2:$G$294,7,FALSE)</f>
        <v>PAI</v>
      </c>
      <c r="H3411" s="95" t="str">
        <f>VLOOKUP(Revisión_Avance_Periodo!$A3411,BD_Seguimiento_OAP_2019!$A$2:$J$294,10,FALSE)</f>
        <v>PAI_01 - Operacional</v>
      </c>
      <c r="I3411" s="95" t="s">
        <v>2119</v>
      </c>
      <c r="J3411" s="95" t="str">
        <f>VLOOKUP(Revisión_Avance_Periodo!$I3411,BD_Seguimiento_OAP_2019!$L:$M,2,FALSE)</f>
        <v>Realizar una (1) estrategia de "Enfoque Hacia la Prevención - Cultura del Control".</v>
      </c>
      <c r="K3411" s="119" t="s">
        <v>60</v>
      </c>
      <c r="L3411" s="172">
        <v>4.4642857142857152E-4</v>
      </c>
      <c r="M3411" s="182" t="s">
        <v>105</v>
      </c>
      <c r="N3411" s="190">
        <f>INDEX(BD_Seguimiento_OAP_2019!$AH$3:$AS$294,MATCH(Revisión_Avance_Periodo!$I3411,BD_Seguimiento_OAP_2019!$L$3:$L$294,0),MATCH(Revisión_Avance_Periodo!$M3411,BD_Seguimiento_OAP_2019!$AH$2:$AS$2,0))</f>
        <v>0</v>
      </c>
      <c r="O3411" s="190">
        <f>INDEX(BD_Seguimiento_OAP_2019!$AV$3:$BG$294,MATCH(Revisión_Avance_Periodo!$I3411,BD_Seguimiento_OAP_2019!$L$3:$L$294,0),MATCH(Revisión_Avance_Periodo!$M3411,BD_Seguimiento_OAP_2019!$AV$2:$BG$2,0))</f>
        <v>0</v>
      </c>
      <c r="P3411" s="175">
        <f t="shared" si="665"/>
        <v>0</v>
      </c>
      <c r="Q3411" s="182" t="str">
        <f>VLOOKUP(P3411,Tabla_Indicador_Gestion4[#All],3,TRUE)</f>
        <v>Por Ejecutar</v>
      </c>
      <c r="R3411" s="229">
        <f>SUBTOTAL(9,$N$3410:$N3411)</f>
        <v>0</v>
      </c>
      <c r="S3411" s="230">
        <f>SUBTOTAL(9,$O$3410:$O3411)</f>
        <v>0</v>
      </c>
      <c r="T3411" s="231">
        <f>IFERROR(+Revisión_Avance_Periodo!$S3411/Revisión_Avance_Periodo!$R3411,0)</f>
        <v>0</v>
      </c>
      <c r="U3411" s="184"/>
      <c r="V3411" s="185"/>
      <c r="W3411" s="183"/>
      <c r="X3411" s="183"/>
      <c r="Y3411" s="183"/>
      <c r="Z3411" s="186"/>
      <c r="AA3411" s="187"/>
    </row>
    <row r="3412" spans="1:27" x14ac:dyDescent="0.25">
      <c r="A3412" s="88">
        <v>287</v>
      </c>
      <c r="B3412" s="91" t="str">
        <f>CONCATENATE(Revisión_Avance_Periodo!$C3412,";",Revisión_Avance_Periodo!$E3412,";",Revisión_Avance_Periodo!$I3412)</f>
        <v>OE1;PR_10;ACT_79</v>
      </c>
      <c r="C3412" s="170" t="s">
        <v>9</v>
      </c>
      <c r="D3412" s="171" t="str">
        <f>VLOOKUP(Revisión_Avance_Periodo!$C3412,Componentes_BD!$F$1:$G$5,2,FALSE)</f>
        <v>Fortalecer la Vigilancia.</v>
      </c>
      <c r="E3412" s="106" t="s">
        <v>12</v>
      </c>
      <c r="F3412" s="89">
        <v>2</v>
      </c>
      <c r="G3412" s="89" t="str">
        <f>VLOOKUP(Revisión_Avance_Periodo!$A3412,BD_Seguimiento_OAP_2019!$A$2:$G$294,7,FALSE)</f>
        <v>PAI</v>
      </c>
      <c r="H3412" s="89" t="str">
        <f>VLOOKUP(Revisión_Avance_Periodo!$A3412,BD_Seguimiento_OAP_2019!$A$2:$J$294,10,FALSE)</f>
        <v>PAI_01 - Operacional</v>
      </c>
      <c r="I3412" s="89" t="s">
        <v>2119</v>
      </c>
      <c r="J3412" s="89" t="str">
        <f>VLOOKUP(Revisión_Avance_Periodo!$I3412,BD_Seguimiento_OAP_2019!$L:$M,2,FALSE)</f>
        <v>Realizar una (1) estrategia de "Enfoque Hacia la Prevención - Cultura del Control".</v>
      </c>
      <c r="K3412" s="106" t="s">
        <v>60</v>
      </c>
      <c r="L3412" s="172">
        <v>4.4642857142857152E-4</v>
      </c>
      <c r="M3412" s="173" t="s">
        <v>106</v>
      </c>
      <c r="N3412" s="190">
        <f>INDEX(BD_Seguimiento_OAP_2019!$AH$3:$AS$294,MATCH(Revisión_Avance_Periodo!$I3412,BD_Seguimiento_OAP_2019!$L$3:$L$294,0),MATCH(Revisión_Avance_Periodo!$M3412,BD_Seguimiento_OAP_2019!$AH$2:$AS$2,0))</f>
        <v>0</v>
      </c>
      <c r="O3412" s="190">
        <f>INDEX(BD_Seguimiento_OAP_2019!$AV$3:$BG$294,MATCH(Revisión_Avance_Periodo!$I3412,BD_Seguimiento_OAP_2019!$L$3:$L$294,0),MATCH(Revisión_Avance_Periodo!$M3412,BD_Seguimiento_OAP_2019!$AV$2:$BG$2,0))</f>
        <v>0</v>
      </c>
      <c r="P3412" s="175">
        <f t="shared" si="665"/>
        <v>0</v>
      </c>
      <c r="Q3412" s="173" t="str">
        <f>VLOOKUP(P3412,Tabla_Indicador_Gestion4[#All],3,TRUE)</f>
        <v>Por Ejecutar</v>
      </c>
      <c r="R3412" s="229">
        <f>SUBTOTAL(9,$N$3410:$N3412)</f>
        <v>0</v>
      </c>
      <c r="S3412" s="230">
        <f>SUBTOTAL(9,$O$3410:$O3412)</f>
        <v>0</v>
      </c>
      <c r="T3412" s="231">
        <f>IFERROR(+Revisión_Avance_Periodo!$S3412/Revisión_Avance_Periodo!$R3412,0)</f>
        <v>0</v>
      </c>
      <c r="U3412" s="184"/>
      <c r="V3412" s="185"/>
      <c r="W3412" s="183"/>
      <c r="X3412" s="183"/>
      <c r="Y3412" s="183"/>
      <c r="Z3412" s="186"/>
      <c r="AA3412" s="187"/>
    </row>
    <row r="3413" spans="1:27" x14ac:dyDescent="0.25">
      <c r="A3413" s="94">
        <v>287</v>
      </c>
      <c r="B3413" s="96" t="str">
        <f>CONCATENATE(Revisión_Avance_Periodo!$C3413,";",Revisión_Avance_Periodo!$E3413,";",Revisión_Avance_Periodo!$I3413)</f>
        <v>OE1;PR_10;ACT_79</v>
      </c>
      <c r="C3413" s="180" t="s">
        <v>9</v>
      </c>
      <c r="D3413" s="181" t="str">
        <f>VLOOKUP(Revisión_Avance_Periodo!$C3413,Componentes_BD!$F$1:$G$5,2,FALSE)</f>
        <v>Fortalecer la Vigilancia.</v>
      </c>
      <c r="E3413" s="119" t="s">
        <v>12</v>
      </c>
      <c r="F3413" s="95">
        <v>2</v>
      </c>
      <c r="G3413" s="95" t="str">
        <f>VLOOKUP(Revisión_Avance_Periodo!$A3413,BD_Seguimiento_OAP_2019!$A$2:$G$294,7,FALSE)</f>
        <v>PAI</v>
      </c>
      <c r="H3413" s="95" t="str">
        <f>VLOOKUP(Revisión_Avance_Periodo!$A3413,BD_Seguimiento_OAP_2019!$A$2:$J$294,10,FALSE)</f>
        <v>PAI_01 - Operacional</v>
      </c>
      <c r="I3413" s="95" t="s">
        <v>2119</v>
      </c>
      <c r="J3413" s="95" t="str">
        <f>VLOOKUP(Revisión_Avance_Periodo!$I3413,BD_Seguimiento_OAP_2019!$L:$M,2,FALSE)</f>
        <v>Realizar una (1) estrategia de "Enfoque Hacia la Prevención - Cultura del Control".</v>
      </c>
      <c r="K3413" s="119" t="s">
        <v>60</v>
      </c>
      <c r="L3413" s="172">
        <v>4.4642857142857152E-4</v>
      </c>
      <c r="M3413" s="182" t="s">
        <v>107</v>
      </c>
      <c r="N3413" s="190">
        <f>INDEX(BD_Seguimiento_OAP_2019!$AH$3:$AS$294,MATCH(Revisión_Avance_Periodo!$I3413,BD_Seguimiento_OAP_2019!$L$3:$L$294,0),MATCH(Revisión_Avance_Periodo!$M3413,BD_Seguimiento_OAP_2019!$AH$2:$AS$2,0))</f>
        <v>0</v>
      </c>
      <c r="O3413" s="190">
        <f>INDEX(BD_Seguimiento_OAP_2019!$AV$3:$BG$294,MATCH(Revisión_Avance_Periodo!$I3413,BD_Seguimiento_OAP_2019!$L$3:$L$294,0),MATCH(Revisión_Avance_Periodo!$M3413,BD_Seguimiento_OAP_2019!$AV$2:$BG$2,0))</f>
        <v>0</v>
      </c>
      <c r="P3413" s="175">
        <f t="shared" si="665"/>
        <v>0</v>
      </c>
      <c r="Q3413" s="182" t="str">
        <f>VLOOKUP(P3413,Tabla_Indicador_Gestion4[#All],3,TRUE)</f>
        <v>Por Ejecutar</v>
      </c>
      <c r="R3413" s="229">
        <f>SUBTOTAL(9,$N$3410:$N3413)</f>
        <v>0</v>
      </c>
      <c r="S3413" s="230">
        <f>SUBTOTAL(9,$O$3410:$O3413)</f>
        <v>0</v>
      </c>
      <c r="T3413" s="231">
        <f>IFERROR(+Revisión_Avance_Periodo!$S3413/Revisión_Avance_Periodo!$R3413,0)</f>
        <v>0</v>
      </c>
      <c r="U3413" s="184"/>
      <c r="V3413" s="185"/>
      <c r="W3413" s="183"/>
      <c r="X3413" s="183"/>
      <c r="Y3413" s="183"/>
      <c r="Z3413" s="186"/>
      <c r="AA3413" s="187"/>
    </row>
    <row r="3414" spans="1:27" x14ac:dyDescent="0.25">
      <c r="A3414" s="88">
        <v>287</v>
      </c>
      <c r="B3414" s="91" t="str">
        <f>CONCATENATE(Revisión_Avance_Periodo!$C3414,";",Revisión_Avance_Periodo!$E3414,";",Revisión_Avance_Periodo!$I3414)</f>
        <v>OE1;PR_10;ACT_79</v>
      </c>
      <c r="C3414" s="170" t="s">
        <v>9</v>
      </c>
      <c r="D3414" s="171" t="str">
        <f>VLOOKUP(Revisión_Avance_Periodo!$C3414,Componentes_BD!$F$1:$G$5,2,FALSE)</f>
        <v>Fortalecer la Vigilancia.</v>
      </c>
      <c r="E3414" s="106" t="s">
        <v>12</v>
      </c>
      <c r="F3414" s="89">
        <v>2</v>
      </c>
      <c r="G3414" s="89" t="str">
        <f>VLOOKUP(Revisión_Avance_Periodo!$A3414,BD_Seguimiento_OAP_2019!$A$2:$G$294,7,FALSE)</f>
        <v>PAI</v>
      </c>
      <c r="H3414" s="89" t="str">
        <f>VLOOKUP(Revisión_Avance_Periodo!$A3414,BD_Seguimiento_OAP_2019!$A$2:$J$294,10,FALSE)</f>
        <v>PAI_01 - Operacional</v>
      </c>
      <c r="I3414" s="89" t="s">
        <v>2119</v>
      </c>
      <c r="J3414" s="89" t="str">
        <f>VLOOKUP(Revisión_Avance_Periodo!$I3414,BD_Seguimiento_OAP_2019!$L:$M,2,FALSE)</f>
        <v>Realizar una (1) estrategia de "Enfoque Hacia la Prevención - Cultura del Control".</v>
      </c>
      <c r="K3414" s="106" t="s">
        <v>60</v>
      </c>
      <c r="L3414" s="172">
        <v>4.4642857142857152E-4</v>
      </c>
      <c r="M3414" s="173" t="s">
        <v>108</v>
      </c>
      <c r="N3414" s="190">
        <f>INDEX(BD_Seguimiento_OAP_2019!$AH$3:$AS$294,MATCH(Revisión_Avance_Periodo!$I3414,BD_Seguimiento_OAP_2019!$L$3:$L$294,0),MATCH(Revisión_Avance_Periodo!$M3414,BD_Seguimiento_OAP_2019!$AH$2:$AS$2,0))</f>
        <v>0</v>
      </c>
      <c r="O3414" s="190">
        <f>INDEX(BD_Seguimiento_OAP_2019!$AV$3:$BG$294,MATCH(Revisión_Avance_Periodo!$I3414,BD_Seguimiento_OAP_2019!$L$3:$L$294,0),MATCH(Revisión_Avance_Periodo!$M3414,BD_Seguimiento_OAP_2019!$AV$2:$BG$2,0))</f>
        <v>0</v>
      </c>
      <c r="P3414" s="175">
        <f t="shared" si="665"/>
        <v>0</v>
      </c>
      <c r="Q3414" s="173" t="str">
        <f>VLOOKUP(P3414,Tabla_Indicador_Gestion4[#All],3,TRUE)</f>
        <v>Por Ejecutar</v>
      </c>
      <c r="R3414" s="229">
        <f>SUBTOTAL(9,$N$3410:$N3414)</f>
        <v>0</v>
      </c>
      <c r="S3414" s="230">
        <f>SUBTOTAL(9,$O$3410:$O3414)</f>
        <v>0</v>
      </c>
      <c r="T3414" s="231">
        <f>IFERROR(+Revisión_Avance_Periodo!$S3414/Revisión_Avance_Periodo!$R3414,0)</f>
        <v>0</v>
      </c>
      <c r="U3414" s="184"/>
      <c r="V3414" s="185"/>
      <c r="W3414" s="183"/>
      <c r="X3414" s="183"/>
      <c r="Y3414" s="183"/>
      <c r="Z3414" s="186"/>
      <c r="AA3414" s="187"/>
    </row>
    <row r="3415" spans="1:27" x14ac:dyDescent="0.25">
      <c r="A3415" s="94">
        <v>287</v>
      </c>
      <c r="B3415" s="96" t="str">
        <f>CONCATENATE(Revisión_Avance_Periodo!$C3415,";",Revisión_Avance_Periodo!$E3415,";",Revisión_Avance_Periodo!$I3415)</f>
        <v>OE1;PR_10;ACT_79</v>
      </c>
      <c r="C3415" s="180" t="s">
        <v>9</v>
      </c>
      <c r="D3415" s="181" t="str">
        <f>VLOOKUP(Revisión_Avance_Periodo!$C3415,Componentes_BD!$F$1:$G$5,2,FALSE)</f>
        <v>Fortalecer la Vigilancia.</v>
      </c>
      <c r="E3415" s="119" t="s">
        <v>12</v>
      </c>
      <c r="F3415" s="95">
        <v>2</v>
      </c>
      <c r="G3415" s="95" t="str">
        <f>VLOOKUP(Revisión_Avance_Periodo!$A3415,BD_Seguimiento_OAP_2019!$A$2:$G$294,7,FALSE)</f>
        <v>PAI</v>
      </c>
      <c r="H3415" s="95" t="str">
        <f>VLOOKUP(Revisión_Avance_Periodo!$A3415,BD_Seguimiento_OAP_2019!$A$2:$J$294,10,FALSE)</f>
        <v>PAI_01 - Operacional</v>
      </c>
      <c r="I3415" s="95" t="s">
        <v>2119</v>
      </c>
      <c r="J3415" s="95" t="str">
        <f>VLOOKUP(Revisión_Avance_Periodo!$I3415,BD_Seguimiento_OAP_2019!$L:$M,2,FALSE)</f>
        <v>Realizar una (1) estrategia de "Enfoque Hacia la Prevención - Cultura del Control".</v>
      </c>
      <c r="K3415" s="119" t="s">
        <v>60</v>
      </c>
      <c r="L3415" s="172">
        <v>4.4642857142857152E-4</v>
      </c>
      <c r="M3415" s="182" t="s">
        <v>109</v>
      </c>
      <c r="N3415" s="190">
        <f>INDEX(BD_Seguimiento_OAP_2019!$AH$3:$AS$294,MATCH(Revisión_Avance_Periodo!$I3415,BD_Seguimiento_OAP_2019!$L$3:$L$294,0),MATCH(Revisión_Avance_Periodo!$M3415,BD_Seguimiento_OAP_2019!$AH$2:$AS$2,0))</f>
        <v>1</v>
      </c>
      <c r="O3415" s="190">
        <f>INDEX(BD_Seguimiento_OAP_2019!$AV$3:$BG$294,MATCH(Revisión_Avance_Periodo!$I3415,BD_Seguimiento_OAP_2019!$L$3:$L$294,0),MATCH(Revisión_Avance_Periodo!$M3415,BD_Seguimiento_OAP_2019!$AV$2:$BG$2,0))</f>
        <v>1</v>
      </c>
      <c r="P3415" s="188">
        <f t="shared" si="660"/>
        <v>1</v>
      </c>
      <c r="Q3415" s="182" t="str">
        <f>VLOOKUP(P3415,Tabla_Indicador_Gestion4[#All],3,TRUE)</f>
        <v>Culminada</v>
      </c>
      <c r="R3415" s="229">
        <f>SUBTOTAL(9,$N$3410:$N3415)</f>
        <v>1</v>
      </c>
      <c r="S3415" s="230">
        <f>SUBTOTAL(9,$O$3410:$O3415)</f>
        <v>1</v>
      </c>
      <c r="T3415" s="231">
        <f>IFERROR(+Revisión_Avance_Periodo!$S3415/Revisión_Avance_Periodo!$R3415,0)</f>
        <v>1</v>
      </c>
      <c r="U3415" s="184"/>
      <c r="V3415" s="185"/>
      <c r="W3415" s="183"/>
      <c r="X3415" s="183"/>
      <c r="Y3415" s="183"/>
      <c r="Z3415" s="186"/>
      <c r="AA3415" s="187"/>
    </row>
    <row r="3416" spans="1:27" x14ac:dyDescent="0.25">
      <c r="A3416" s="88">
        <v>287</v>
      </c>
      <c r="B3416" s="91" t="str">
        <f>CONCATENATE(Revisión_Avance_Periodo!$C3416,";",Revisión_Avance_Periodo!$E3416,";",Revisión_Avance_Periodo!$I3416)</f>
        <v>OE1;PR_10;ACT_79</v>
      </c>
      <c r="C3416" s="170" t="s">
        <v>9</v>
      </c>
      <c r="D3416" s="171" t="str">
        <f>VLOOKUP(Revisión_Avance_Periodo!$C3416,Componentes_BD!$F$1:$G$5,2,FALSE)</f>
        <v>Fortalecer la Vigilancia.</v>
      </c>
      <c r="E3416" s="106" t="s">
        <v>12</v>
      </c>
      <c r="F3416" s="89">
        <v>2</v>
      </c>
      <c r="G3416" s="89" t="str">
        <f>VLOOKUP(Revisión_Avance_Periodo!$A3416,BD_Seguimiento_OAP_2019!$A$2:$G$294,7,FALSE)</f>
        <v>PAI</v>
      </c>
      <c r="H3416" s="89" t="str">
        <f>VLOOKUP(Revisión_Avance_Periodo!$A3416,BD_Seguimiento_OAP_2019!$A$2:$J$294,10,FALSE)</f>
        <v>PAI_01 - Operacional</v>
      </c>
      <c r="I3416" s="89" t="s">
        <v>2119</v>
      </c>
      <c r="J3416" s="89" t="str">
        <f>VLOOKUP(Revisión_Avance_Periodo!$I3416,BD_Seguimiento_OAP_2019!$L:$M,2,FALSE)</f>
        <v>Realizar una (1) estrategia de "Enfoque Hacia la Prevención - Cultura del Control".</v>
      </c>
      <c r="K3416" s="106" t="s">
        <v>60</v>
      </c>
      <c r="L3416" s="172">
        <v>4.4642857142857152E-4</v>
      </c>
      <c r="M3416" s="173" t="s">
        <v>110</v>
      </c>
      <c r="N3416" s="190">
        <f>INDEX(BD_Seguimiento_OAP_2019!$AH$3:$AS$294,MATCH(Revisión_Avance_Periodo!$I3416,BD_Seguimiento_OAP_2019!$L$3:$L$294,0),MATCH(Revisión_Avance_Periodo!$M3416,BD_Seguimiento_OAP_2019!$AH$2:$AS$2,0))</f>
        <v>0</v>
      </c>
      <c r="O3416" s="190">
        <f>INDEX(BD_Seguimiento_OAP_2019!$AV$3:$BG$294,MATCH(Revisión_Avance_Periodo!$I3416,BD_Seguimiento_OAP_2019!$L$3:$L$294,0),MATCH(Revisión_Avance_Periodo!$M3416,BD_Seguimiento_OAP_2019!$AV$2:$BG$2,0))</f>
        <v>0</v>
      </c>
      <c r="P3416" s="175">
        <f t="shared" ref="P3416:P3421" si="667">IFERROR((O3416/N3416),0)</f>
        <v>0</v>
      </c>
      <c r="Q3416" s="173" t="str">
        <f>VLOOKUP(P3416,Tabla_Indicador_Gestion4[#All],3,TRUE)</f>
        <v>Por Ejecutar</v>
      </c>
      <c r="R3416" s="229">
        <f>SUBTOTAL(9,$N$3410:$N3416)</f>
        <v>1</v>
      </c>
      <c r="S3416" s="230">
        <f>SUBTOTAL(9,$O$3410:$O3416)</f>
        <v>1</v>
      </c>
      <c r="T3416" s="231">
        <f>IFERROR(+Revisión_Avance_Periodo!$S3416/Revisión_Avance_Periodo!$R3416,0)</f>
        <v>1</v>
      </c>
      <c r="U3416" s="184"/>
      <c r="V3416" s="185"/>
      <c r="W3416" s="183"/>
      <c r="X3416" s="183"/>
      <c r="Y3416" s="183"/>
      <c r="Z3416" s="186"/>
      <c r="AA3416" s="187"/>
    </row>
    <row r="3417" spans="1:27" x14ac:dyDescent="0.25">
      <c r="A3417" s="94">
        <v>287</v>
      </c>
      <c r="B3417" s="96" t="str">
        <f>CONCATENATE(Revisión_Avance_Periodo!$C3417,";",Revisión_Avance_Periodo!$E3417,";",Revisión_Avance_Periodo!$I3417)</f>
        <v>OE1;PR_10;ACT_79</v>
      </c>
      <c r="C3417" s="180" t="s">
        <v>9</v>
      </c>
      <c r="D3417" s="181" t="str">
        <f>VLOOKUP(Revisión_Avance_Periodo!$C3417,Componentes_BD!$F$1:$G$5,2,FALSE)</f>
        <v>Fortalecer la Vigilancia.</v>
      </c>
      <c r="E3417" s="119" t="s">
        <v>12</v>
      </c>
      <c r="F3417" s="95">
        <v>2</v>
      </c>
      <c r="G3417" s="95" t="str">
        <f>VLOOKUP(Revisión_Avance_Periodo!$A3417,BD_Seguimiento_OAP_2019!$A$2:$G$294,7,FALSE)</f>
        <v>PAI</v>
      </c>
      <c r="H3417" s="95" t="str">
        <f>VLOOKUP(Revisión_Avance_Periodo!$A3417,BD_Seguimiento_OAP_2019!$A$2:$J$294,10,FALSE)</f>
        <v>PAI_01 - Operacional</v>
      </c>
      <c r="I3417" s="95" t="s">
        <v>2119</v>
      </c>
      <c r="J3417" s="95" t="str">
        <f>VLOOKUP(Revisión_Avance_Periodo!$I3417,BD_Seguimiento_OAP_2019!$L:$M,2,FALSE)</f>
        <v>Realizar una (1) estrategia de "Enfoque Hacia la Prevención - Cultura del Control".</v>
      </c>
      <c r="K3417" s="119" t="s">
        <v>60</v>
      </c>
      <c r="L3417" s="172">
        <v>4.4642857142857152E-4</v>
      </c>
      <c r="M3417" s="182" t="s">
        <v>111</v>
      </c>
      <c r="N3417" s="190">
        <f>INDEX(BD_Seguimiento_OAP_2019!$AH$3:$AS$294,MATCH(Revisión_Avance_Periodo!$I3417,BD_Seguimiento_OAP_2019!$L$3:$L$294,0),MATCH(Revisión_Avance_Periodo!$M3417,BD_Seguimiento_OAP_2019!$AH$2:$AS$2,0))</f>
        <v>0</v>
      </c>
      <c r="O3417" s="190">
        <f>INDEX(BD_Seguimiento_OAP_2019!$AV$3:$BG$294,MATCH(Revisión_Avance_Periodo!$I3417,BD_Seguimiento_OAP_2019!$L$3:$L$294,0),MATCH(Revisión_Avance_Periodo!$M3417,BD_Seguimiento_OAP_2019!$AV$2:$BG$2,0))</f>
        <v>0</v>
      </c>
      <c r="P3417" s="175">
        <f t="shared" si="667"/>
        <v>0</v>
      </c>
      <c r="Q3417" s="182" t="str">
        <f>VLOOKUP(P3417,Tabla_Indicador_Gestion4[#All],3,TRUE)</f>
        <v>Por Ejecutar</v>
      </c>
      <c r="R3417" s="229">
        <f>SUBTOTAL(9,$N$3410:$N3417)</f>
        <v>1</v>
      </c>
      <c r="S3417" s="230">
        <f>SUBTOTAL(9,$O$3410:$O3417)</f>
        <v>1</v>
      </c>
      <c r="T3417" s="231">
        <f>IFERROR(+Revisión_Avance_Periodo!$S3417/Revisión_Avance_Periodo!$R3417,0)</f>
        <v>1</v>
      </c>
      <c r="U3417" s="184"/>
      <c r="V3417" s="185"/>
      <c r="W3417" s="183"/>
      <c r="X3417" s="183"/>
      <c r="Y3417" s="183"/>
      <c r="Z3417" s="186"/>
      <c r="AA3417" s="187"/>
    </row>
    <row r="3418" spans="1:27" x14ac:dyDescent="0.25">
      <c r="A3418" s="88">
        <v>287</v>
      </c>
      <c r="B3418" s="91" t="str">
        <f>CONCATENATE(Revisión_Avance_Periodo!$C3418,";",Revisión_Avance_Periodo!$E3418,";",Revisión_Avance_Periodo!$I3418)</f>
        <v>OE1;PR_10;ACT_79</v>
      </c>
      <c r="C3418" s="170" t="s">
        <v>9</v>
      </c>
      <c r="D3418" s="171" t="str">
        <f>VLOOKUP(Revisión_Avance_Periodo!$C3418,Componentes_BD!$F$1:$G$5,2,FALSE)</f>
        <v>Fortalecer la Vigilancia.</v>
      </c>
      <c r="E3418" s="106" t="s">
        <v>12</v>
      </c>
      <c r="F3418" s="89">
        <v>2</v>
      </c>
      <c r="G3418" s="89" t="str">
        <f>VLOOKUP(Revisión_Avance_Periodo!$A3418,BD_Seguimiento_OAP_2019!$A$2:$G$294,7,FALSE)</f>
        <v>PAI</v>
      </c>
      <c r="H3418" s="89" t="str">
        <f>VLOOKUP(Revisión_Avance_Periodo!$A3418,BD_Seguimiento_OAP_2019!$A$2:$J$294,10,FALSE)</f>
        <v>PAI_01 - Operacional</v>
      </c>
      <c r="I3418" s="89" t="s">
        <v>2119</v>
      </c>
      <c r="J3418" s="89" t="str">
        <f>VLOOKUP(Revisión_Avance_Periodo!$I3418,BD_Seguimiento_OAP_2019!$L:$M,2,FALSE)</f>
        <v>Realizar una (1) estrategia de "Enfoque Hacia la Prevención - Cultura del Control".</v>
      </c>
      <c r="K3418" s="106" t="s">
        <v>60</v>
      </c>
      <c r="L3418" s="172">
        <v>4.4642857142857152E-4</v>
      </c>
      <c r="M3418" s="173" t="s">
        <v>112</v>
      </c>
      <c r="N3418" s="190">
        <f>INDEX(BD_Seguimiento_OAP_2019!$AH$3:$AS$294,MATCH(Revisión_Avance_Periodo!$I3418,BD_Seguimiento_OAP_2019!$L$3:$L$294,0),MATCH(Revisión_Avance_Periodo!$M3418,BD_Seguimiento_OAP_2019!$AH$2:$AS$2,0))</f>
        <v>0</v>
      </c>
      <c r="O3418" s="190">
        <f>INDEX(BD_Seguimiento_OAP_2019!$AV$3:$BG$294,MATCH(Revisión_Avance_Periodo!$I3418,BD_Seguimiento_OAP_2019!$L$3:$L$294,0),MATCH(Revisión_Avance_Periodo!$M3418,BD_Seguimiento_OAP_2019!$AV$2:$BG$2,0))</f>
        <v>0</v>
      </c>
      <c r="P3418" s="175">
        <f t="shared" si="667"/>
        <v>0</v>
      </c>
      <c r="Q3418" s="173" t="str">
        <f>VLOOKUP(P3418,Tabla_Indicador_Gestion4[#All],3,TRUE)</f>
        <v>Por Ejecutar</v>
      </c>
      <c r="R3418" s="229">
        <f>SUBTOTAL(9,$N$3410:$N3418)</f>
        <v>1</v>
      </c>
      <c r="S3418" s="230">
        <f>SUBTOTAL(9,$O$3410:$O3418)</f>
        <v>1</v>
      </c>
      <c r="T3418" s="231">
        <f>IFERROR(+Revisión_Avance_Periodo!$S3418/Revisión_Avance_Periodo!$R3418,0)</f>
        <v>1</v>
      </c>
      <c r="U3418" s="184"/>
      <c r="V3418" s="185"/>
      <c r="W3418" s="183"/>
      <c r="X3418" s="183"/>
      <c r="Y3418" s="183"/>
      <c r="Z3418" s="186"/>
      <c r="AA3418" s="187"/>
    </row>
    <row r="3419" spans="1:27" x14ac:dyDescent="0.25">
      <c r="A3419" s="94">
        <v>287</v>
      </c>
      <c r="B3419" s="96" t="str">
        <f>CONCATENATE(Revisión_Avance_Periodo!$C3419,";",Revisión_Avance_Periodo!$E3419,";",Revisión_Avance_Periodo!$I3419)</f>
        <v>OE1;PR_10;ACT_79</v>
      </c>
      <c r="C3419" s="180" t="s">
        <v>9</v>
      </c>
      <c r="D3419" s="181" t="str">
        <f>VLOOKUP(Revisión_Avance_Periodo!$C3419,Componentes_BD!$F$1:$G$5,2,FALSE)</f>
        <v>Fortalecer la Vigilancia.</v>
      </c>
      <c r="E3419" s="119" t="s">
        <v>12</v>
      </c>
      <c r="F3419" s="95">
        <v>2</v>
      </c>
      <c r="G3419" s="95" t="str">
        <f>VLOOKUP(Revisión_Avance_Periodo!$A3419,BD_Seguimiento_OAP_2019!$A$2:$G$294,7,FALSE)</f>
        <v>PAI</v>
      </c>
      <c r="H3419" s="95" t="str">
        <f>VLOOKUP(Revisión_Avance_Periodo!$A3419,BD_Seguimiento_OAP_2019!$A$2:$J$294,10,FALSE)</f>
        <v>PAI_01 - Operacional</v>
      </c>
      <c r="I3419" s="95" t="s">
        <v>2119</v>
      </c>
      <c r="J3419" s="95" t="str">
        <f>VLOOKUP(Revisión_Avance_Periodo!$I3419,BD_Seguimiento_OAP_2019!$L:$M,2,FALSE)</f>
        <v>Realizar una (1) estrategia de "Enfoque Hacia la Prevención - Cultura del Control".</v>
      </c>
      <c r="K3419" s="119" t="s">
        <v>60</v>
      </c>
      <c r="L3419" s="172">
        <v>4.4642857142857152E-4</v>
      </c>
      <c r="M3419" s="182" t="s">
        <v>113</v>
      </c>
      <c r="N3419" s="190">
        <f>INDEX(BD_Seguimiento_OAP_2019!$AH$3:$AS$294,MATCH(Revisión_Avance_Periodo!$I3419,BD_Seguimiento_OAP_2019!$L$3:$L$294,0),MATCH(Revisión_Avance_Periodo!$M3419,BD_Seguimiento_OAP_2019!$AH$2:$AS$2,0))</f>
        <v>0</v>
      </c>
      <c r="O3419" s="190">
        <f>INDEX(BD_Seguimiento_OAP_2019!$AV$3:$BG$294,MATCH(Revisión_Avance_Periodo!$I3419,BD_Seguimiento_OAP_2019!$L$3:$L$294,0),MATCH(Revisión_Avance_Periodo!$M3419,BD_Seguimiento_OAP_2019!$AV$2:$BG$2,0))</f>
        <v>0</v>
      </c>
      <c r="P3419" s="175">
        <f t="shared" si="667"/>
        <v>0</v>
      </c>
      <c r="Q3419" s="182" t="str">
        <f>VLOOKUP(P3419,Tabla_Indicador_Gestion4[#All],3,TRUE)</f>
        <v>Por Ejecutar</v>
      </c>
      <c r="R3419" s="229">
        <f>SUBTOTAL(9,$N$3410:$N3419)</f>
        <v>1</v>
      </c>
      <c r="S3419" s="230">
        <f>SUBTOTAL(9,$O$3410:$O3419)</f>
        <v>1</v>
      </c>
      <c r="T3419" s="231">
        <f>IFERROR(+Revisión_Avance_Periodo!$S3419/Revisión_Avance_Periodo!$R3419,0)</f>
        <v>1</v>
      </c>
      <c r="U3419" s="184"/>
      <c r="V3419" s="185"/>
      <c r="W3419" s="183"/>
      <c r="X3419" s="183"/>
      <c r="Y3419" s="183"/>
      <c r="Z3419" s="186"/>
      <c r="AA3419" s="187"/>
    </row>
    <row r="3420" spans="1:27" x14ac:dyDescent="0.25">
      <c r="A3420" s="88">
        <v>287</v>
      </c>
      <c r="B3420" s="91" t="str">
        <f>CONCATENATE(Revisión_Avance_Periodo!$C3420,";",Revisión_Avance_Periodo!$E3420,";",Revisión_Avance_Periodo!$I3420)</f>
        <v>OE1;PR_10;ACT_79</v>
      </c>
      <c r="C3420" s="170" t="s">
        <v>9</v>
      </c>
      <c r="D3420" s="171" t="str">
        <f>VLOOKUP(Revisión_Avance_Periodo!$C3420,Componentes_BD!$F$1:$G$5,2,FALSE)</f>
        <v>Fortalecer la Vigilancia.</v>
      </c>
      <c r="E3420" s="106" t="s">
        <v>12</v>
      </c>
      <c r="F3420" s="89">
        <v>2</v>
      </c>
      <c r="G3420" s="89" t="str">
        <f>VLOOKUP(Revisión_Avance_Periodo!$A3420,BD_Seguimiento_OAP_2019!$A$2:$G$294,7,FALSE)</f>
        <v>PAI</v>
      </c>
      <c r="H3420" s="89" t="str">
        <f>VLOOKUP(Revisión_Avance_Periodo!$A3420,BD_Seguimiento_OAP_2019!$A$2:$J$294,10,FALSE)</f>
        <v>PAI_01 - Operacional</v>
      </c>
      <c r="I3420" s="89" t="s">
        <v>2119</v>
      </c>
      <c r="J3420" s="89" t="str">
        <f>VLOOKUP(Revisión_Avance_Periodo!$I3420,BD_Seguimiento_OAP_2019!$L:$M,2,FALSE)</f>
        <v>Realizar una (1) estrategia de "Enfoque Hacia la Prevención - Cultura del Control".</v>
      </c>
      <c r="K3420" s="106" t="s">
        <v>60</v>
      </c>
      <c r="L3420" s="172">
        <v>4.4642857142857152E-4</v>
      </c>
      <c r="M3420" s="173" t="s">
        <v>114</v>
      </c>
      <c r="N3420" s="190">
        <f>INDEX(BD_Seguimiento_OAP_2019!$AH$3:$AS$294,MATCH(Revisión_Avance_Periodo!$I3420,BD_Seguimiento_OAP_2019!$L$3:$L$294,0),MATCH(Revisión_Avance_Periodo!$M3420,BD_Seguimiento_OAP_2019!$AH$2:$AS$2,0))</f>
        <v>0</v>
      </c>
      <c r="O3420" s="190">
        <f>INDEX(BD_Seguimiento_OAP_2019!$AV$3:$BG$294,MATCH(Revisión_Avance_Periodo!$I3420,BD_Seguimiento_OAP_2019!$L$3:$L$294,0),MATCH(Revisión_Avance_Periodo!$M3420,BD_Seguimiento_OAP_2019!$AV$2:$BG$2,0))</f>
        <v>0</v>
      </c>
      <c r="P3420" s="175">
        <f t="shared" si="667"/>
        <v>0</v>
      </c>
      <c r="Q3420" s="173" t="str">
        <f>VLOOKUP(P3420,Tabla_Indicador_Gestion4[#All],3,TRUE)</f>
        <v>Por Ejecutar</v>
      </c>
      <c r="R3420" s="229">
        <f>SUBTOTAL(9,$N$3410:$N3420)</f>
        <v>1</v>
      </c>
      <c r="S3420" s="230">
        <f>SUBTOTAL(9,$O$3410:$O3420)</f>
        <v>1</v>
      </c>
      <c r="T3420" s="231">
        <f>IFERROR(+Revisión_Avance_Periodo!$S3420/Revisión_Avance_Periodo!$R3420,0)</f>
        <v>1</v>
      </c>
      <c r="U3420" s="184"/>
      <c r="V3420" s="185"/>
      <c r="W3420" s="183"/>
      <c r="X3420" s="183"/>
      <c r="Y3420" s="183"/>
      <c r="Z3420" s="186"/>
      <c r="AA3420" s="187"/>
    </row>
    <row r="3421" spans="1:27" ht="15.75" thickBot="1" x14ac:dyDescent="0.3">
      <c r="A3421" s="94">
        <v>287</v>
      </c>
      <c r="B3421" s="96" t="str">
        <f>CONCATENATE(Revisión_Avance_Periodo!$C3421,";",Revisión_Avance_Periodo!$E3421,";",Revisión_Avance_Periodo!$I3421)</f>
        <v>OE1;PR_10;ACT_79</v>
      </c>
      <c r="C3421" s="180" t="s">
        <v>9</v>
      </c>
      <c r="D3421" s="181" t="str">
        <f>VLOOKUP(Revisión_Avance_Periodo!$C3421,Componentes_BD!$F$1:$G$5,2,FALSE)</f>
        <v>Fortalecer la Vigilancia.</v>
      </c>
      <c r="E3421" s="119" t="s">
        <v>12</v>
      </c>
      <c r="F3421" s="95">
        <v>2</v>
      </c>
      <c r="G3421" s="95" t="str">
        <f>VLOOKUP(Revisión_Avance_Periodo!$A3421,BD_Seguimiento_OAP_2019!$A$2:$G$294,7,FALSE)</f>
        <v>PAI</v>
      </c>
      <c r="H3421" s="95" t="str">
        <f>VLOOKUP(Revisión_Avance_Periodo!$A3421,BD_Seguimiento_OAP_2019!$A$2:$J$294,10,FALSE)</f>
        <v>PAI_01 - Operacional</v>
      </c>
      <c r="I3421" s="95" t="s">
        <v>2119</v>
      </c>
      <c r="J3421" s="95" t="str">
        <f>VLOOKUP(Revisión_Avance_Periodo!$I3421,BD_Seguimiento_OAP_2019!$L:$M,2,FALSE)</f>
        <v>Realizar una (1) estrategia de "Enfoque Hacia la Prevención - Cultura del Control".</v>
      </c>
      <c r="K3421" s="119" t="s">
        <v>60</v>
      </c>
      <c r="L3421" s="172">
        <v>4.4642857142857152E-4</v>
      </c>
      <c r="M3421" s="182" t="s">
        <v>115</v>
      </c>
      <c r="N3421" s="190">
        <f>INDEX(BD_Seguimiento_OAP_2019!$AH$3:$AS$294,MATCH(Revisión_Avance_Periodo!$I3421,BD_Seguimiento_OAP_2019!$L$3:$L$294,0),MATCH(Revisión_Avance_Periodo!$M3421,BD_Seguimiento_OAP_2019!$AH$2:$AS$2,0))</f>
        <v>0</v>
      </c>
      <c r="O3421" s="190">
        <f>INDEX(BD_Seguimiento_OAP_2019!$AV$3:$BG$294,MATCH(Revisión_Avance_Periodo!$I3421,BD_Seguimiento_OAP_2019!$L$3:$L$294,0),MATCH(Revisión_Avance_Periodo!$M3421,BD_Seguimiento_OAP_2019!$AV$2:$BG$2,0))</f>
        <v>0</v>
      </c>
      <c r="P3421" s="175">
        <f t="shared" si="667"/>
        <v>0</v>
      </c>
      <c r="Q3421" s="182" t="str">
        <f>VLOOKUP(P3421,Tabla_Indicador_Gestion4[#All],3,TRUE)</f>
        <v>Por Ejecutar</v>
      </c>
      <c r="R3421" s="229">
        <f>SUBTOTAL(9,$N$3410:$N3421)</f>
        <v>1</v>
      </c>
      <c r="S3421" s="230">
        <f>SUBTOTAL(9,$O$3410:$O3421)</f>
        <v>1</v>
      </c>
      <c r="T3421" s="231">
        <f>IFERROR(+Revisión_Avance_Periodo!$S3421/Revisión_Avance_Periodo!$R3421,0)</f>
        <v>1</v>
      </c>
      <c r="U3421" s="184"/>
      <c r="V3421" s="185"/>
      <c r="W3421" s="183"/>
      <c r="X3421" s="183"/>
      <c r="Y3421" s="183"/>
      <c r="Z3421" s="186"/>
      <c r="AA3421" s="187"/>
    </row>
    <row r="3422" spans="1:27" x14ac:dyDescent="0.25">
      <c r="A3422" s="88">
        <v>288</v>
      </c>
      <c r="B3422" s="91" t="str">
        <f>CONCATENATE(Revisión_Avance_Periodo!$C3422,";",Revisión_Avance_Periodo!$E3422,";",Revisión_Avance_Periodo!$I3422)</f>
        <v>OE1;PR_10;ACT_80</v>
      </c>
      <c r="C3422" s="170" t="s">
        <v>9</v>
      </c>
      <c r="D3422" s="171" t="str">
        <f>VLOOKUP(Revisión_Avance_Periodo!$C3422,Componentes_BD!$F$1:$G$5,2,FALSE)</f>
        <v>Fortalecer la Vigilancia.</v>
      </c>
      <c r="E3422" s="106" t="s">
        <v>12</v>
      </c>
      <c r="F3422" s="89">
        <v>2</v>
      </c>
      <c r="G3422" s="89" t="str">
        <f>VLOOKUP(Revisión_Avance_Periodo!$A3422,BD_Seguimiento_OAP_2019!$A$2:$G$294,7,FALSE)</f>
        <v>PAI</v>
      </c>
      <c r="H3422" s="89" t="str">
        <f>VLOOKUP(Revisión_Avance_Periodo!$A3422,BD_Seguimiento_OAP_2019!$A$2:$J$294,10,FALSE)</f>
        <v>PAI_01 - Operacional</v>
      </c>
      <c r="I3422" s="89" t="s">
        <v>2124</v>
      </c>
      <c r="J3422" s="89" t="str">
        <f>VLOOKUP(Revisión_Avance_Periodo!$I3422,BD_Seguimiento_OAP_2019!$L:$M,2,FALSE)</f>
        <v>Realizar seguimiento a requerimientos de entes externos de control . Según solicitudes</v>
      </c>
      <c r="K3422" s="106" t="s">
        <v>60</v>
      </c>
      <c r="L3422" s="172">
        <v>4.4642857142857152E-4</v>
      </c>
      <c r="M3422" s="173" t="s">
        <v>104</v>
      </c>
      <c r="N3422" s="174">
        <f>INDEX(BD_Seguimiento_OAP_2019!$AH$3:$AS$294,MATCH(Revisión_Avance_Periodo!$I3422,BD_Seguimiento_OAP_2019!$L$3:$L$294,0),MATCH(Revisión_Avance_Periodo!$M3422,BD_Seguimiento_OAP_2019!$AH$2:$AS$2,0))</f>
        <v>8.3400000000000002E-2</v>
      </c>
      <c r="O3422" s="174">
        <f>INDEX(BD_Seguimiento_OAP_2019!$AV$3:$BG$294,MATCH(Revisión_Avance_Periodo!$I3422,BD_Seguimiento_OAP_2019!$L$3:$L$294,0),MATCH(Revisión_Avance_Periodo!$M3422,BD_Seguimiento_OAP_2019!$AV$2:$BG$2,0))</f>
        <v>8.3400000000000002E-2</v>
      </c>
      <c r="P3422" s="189">
        <f t="shared" si="660"/>
        <v>1</v>
      </c>
      <c r="Q3422" s="173" t="str">
        <f>VLOOKUP(P3422,Tabla_Indicador_Gestion4[#All],3,TRUE)</f>
        <v>Culminada</v>
      </c>
      <c r="R3422" s="213">
        <f>SUBTOTAL(9,$N$3422:$N3422)</f>
        <v>8.3400000000000002E-2</v>
      </c>
      <c r="S3422" s="234">
        <f>SUBTOTAL(9,$O$3422:$O3422)</f>
        <v>8.3400000000000002E-2</v>
      </c>
      <c r="T3422" s="234">
        <f>IFERROR(+Revisión_Avance_Periodo!$S3422/Revisión_Avance_Periodo!$R3422,0)</f>
        <v>1</v>
      </c>
      <c r="U3422" s="177">
        <f>SUBTOTAL(9,N3422:N3433)</f>
        <v>1.0008000000000001</v>
      </c>
      <c r="V3422" s="176">
        <f>SUBTOTAL(9,O3422:O3433)</f>
        <v>0.33360000000000001</v>
      </c>
      <c r="W3422" s="176">
        <f t="shared" ref="W3422" si="668">+V3422/U3422</f>
        <v>0.33333333333333331</v>
      </c>
      <c r="X3422" s="176"/>
      <c r="Y3422" s="176">
        <f>100%-Revisión_Avance_Periodo!$W3422</f>
        <v>0.66666666666666674</v>
      </c>
      <c r="Z3422" s="178" t="str">
        <f>VLOOKUP(W3422,Tabla_Indicador_Gestion4[],3,TRUE)</f>
        <v>En Tramite</v>
      </c>
      <c r="AA3422" s="179">
        <f>Revisión_Avance_Periodo!$W3422*Revisión_Avance_Periodo!$L3422</f>
        <v>1.4880952380952382E-4</v>
      </c>
    </row>
    <row r="3423" spans="1:27" x14ac:dyDescent="0.25">
      <c r="A3423" s="94">
        <v>288</v>
      </c>
      <c r="B3423" s="96" t="str">
        <f>CONCATENATE(Revisión_Avance_Periodo!$C3423,";",Revisión_Avance_Periodo!$E3423,";",Revisión_Avance_Periodo!$I3423)</f>
        <v>OE1;PR_10;ACT_80</v>
      </c>
      <c r="C3423" s="180" t="s">
        <v>9</v>
      </c>
      <c r="D3423" s="181" t="str">
        <f>VLOOKUP(Revisión_Avance_Periodo!$C3423,Componentes_BD!$F$1:$G$5,2,FALSE)</f>
        <v>Fortalecer la Vigilancia.</v>
      </c>
      <c r="E3423" s="119" t="s">
        <v>12</v>
      </c>
      <c r="F3423" s="95">
        <v>2</v>
      </c>
      <c r="G3423" s="95" t="str">
        <f>VLOOKUP(Revisión_Avance_Periodo!$A3423,BD_Seguimiento_OAP_2019!$A$2:$G$294,7,FALSE)</f>
        <v>PAI</v>
      </c>
      <c r="H3423" s="95" t="str">
        <f>VLOOKUP(Revisión_Avance_Periodo!$A3423,BD_Seguimiento_OAP_2019!$A$2:$J$294,10,FALSE)</f>
        <v>PAI_01 - Operacional</v>
      </c>
      <c r="I3423" s="95" t="s">
        <v>2124</v>
      </c>
      <c r="J3423" s="95" t="str">
        <f>VLOOKUP(Revisión_Avance_Periodo!$I3423,BD_Seguimiento_OAP_2019!$L:$M,2,FALSE)</f>
        <v>Realizar seguimiento a requerimientos de entes externos de control . Según solicitudes</v>
      </c>
      <c r="K3423" s="119" t="s">
        <v>60</v>
      </c>
      <c r="L3423" s="172">
        <v>4.4642857142857152E-4</v>
      </c>
      <c r="M3423" s="182" t="s">
        <v>105</v>
      </c>
      <c r="N3423" s="174">
        <f>INDEX(BD_Seguimiento_OAP_2019!$AH$3:$AS$294,MATCH(Revisión_Avance_Periodo!$I3423,BD_Seguimiento_OAP_2019!$L$3:$L$294,0),MATCH(Revisión_Avance_Periodo!$M3423,BD_Seguimiento_OAP_2019!$AH$2:$AS$2,0))</f>
        <v>8.3400000000000002E-2</v>
      </c>
      <c r="O3423" s="174">
        <f>INDEX(BD_Seguimiento_OAP_2019!$AV$3:$BG$294,MATCH(Revisión_Avance_Periodo!$I3423,BD_Seguimiento_OAP_2019!$L$3:$L$294,0),MATCH(Revisión_Avance_Periodo!$M3423,BD_Seguimiento_OAP_2019!$AV$2:$BG$2,0))</f>
        <v>8.3400000000000002E-2</v>
      </c>
      <c r="P3423" s="188">
        <f t="shared" si="660"/>
        <v>1</v>
      </c>
      <c r="Q3423" s="182" t="str">
        <f>VLOOKUP(P3423,Tabla_Indicador_Gestion4[#All],3,TRUE)</f>
        <v>Culminada</v>
      </c>
      <c r="R3423" s="215">
        <f>SUBTOTAL(9,$N$3422:$N3423)</f>
        <v>0.1668</v>
      </c>
      <c r="S3423" s="231">
        <f>SUBTOTAL(9,$O$3422:$O3423)</f>
        <v>0.1668</v>
      </c>
      <c r="T3423" s="231">
        <f>IFERROR(+Revisión_Avance_Periodo!$S3423/Revisión_Avance_Periodo!$R3423,0)</f>
        <v>1</v>
      </c>
      <c r="U3423" s="184"/>
      <c r="V3423" s="185"/>
      <c r="W3423" s="183"/>
      <c r="X3423" s="183"/>
      <c r="Y3423" s="183"/>
      <c r="Z3423" s="186"/>
      <c r="AA3423" s="187"/>
    </row>
    <row r="3424" spans="1:27" x14ac:dyDescent="0.25">
      <c r="A3424" s="88">
        <v>288</v>
      </c>
      <c r="B3424" s="91" t="str">
        <f>CONCATENATE(Revisión_Avance_Periodo!$C3424,";",Revisión_Avance_Periodo!$E3424,";",Revisión_Avance_Periodo!$I3424)</f>
        <v>OE1;PR_10;ACT_80</v>
      </c>
      <c r="C3424" s="170" t="s">
        <v>9</v>
      </c>
      <c r="D3424" s="171" t="str">
        <f>VLOOKUP(Revisión_Avance_Periodo!$C3424,Componentes_BD!$F$1:$G$5,2,FALSE)</f>
        <v>Fortalecer la Vigilancia.</v>
      </c>
      <c r="E3424" s="106" t="s">
        <v>12</v>
      </c>
      <c r="F3424" s="89">
        <v>2</v>
      </c>
      <c r="G3424" s="89" t="str">
        <f>VLOOKUP(Revisión_Avance_Periodo!$A3424,BD_Seguimiento_OAP_2019!$A$2:$G$294,7,FALSE)</f>
        <v>PAI</v>
      </c>
      <c r="H3424" s="89" t="str">
        <f>VLOOKUP(Revisión_Avance_Periodo!$A3424,BD_Seguimiento_OAP_2019!$A$2:$J$294,10,FALSE)</f>
        <v>PAI_01 - Operacional</v>
      </c>
      <c r="I3424" s="89" t="s">
        <v>2124</v>
      </c>
      <c r="J3424" s="89" t="str">
        <f>VLOOKUP(Revisión_Avance_Periodo!$I3424,BD_Seguimiento_OAP_2019!$L:$M,2,FALSE)</f>
        <v>Realizar seguimiento a requerimientos de entes externos de control . Según solicitudes</v>
      </c>
      <c r="K3424" s="106" t="s">
        <v>60</v>
      </c>
      <c r="L3424" s="172">
        <v>4.4642857142857152E-4</v>
      </c>
      <c r="M3424" s="173" t="s">
        <v>106</v>
      </c>
      <c r="N3424" s="174">
        <f>INDEX(BD_Seguimiento_OAP_2019!$AH$3:$AS$294,MATCH(Revisión_Avance_Periodo!$I3424,BD_Seguimiento_OAP_2019!$L$3:$L$294,0),MATCH(Revisión_Avance_Periodo!$M3424,BD_Seguimiento_OAP_2019!$AH$2:$AS$2,0))</f>
        <v>8.3400000000000002E-2</v>
      </c>
      <c r="O3424" s="174">
        <f>INDEX(BD_Seguimiento_OAP_2019!$AV$3:$BG$294,MATCH(Revisión_Avance_Periodo!$I3424,BD_Seguimiento_OAP_2019!$L$3:$L$294,0),MATCH(Revisión_Avance_Periodo!$M3424,BD_Seguimiento_OAP_2019!$AV$2:$BG$2,0))</f>
        <v>8.3400000000000002E-2</v>
      </c>
      <c r="P3424" s="189">
        <f t="shared" si="660"/>
        <v>1</v>
      </c>
      <c r="Q3424" s="173" t="str">
        <f>VLOOKUP(P3424,Tabla_Indicador_Gestion4[#All],3,TRUE)</f>
        <v>Culminada</v>
      </c>
      <c r="R3424" s="215">
        <f>SUBTOTAL(9,$N$3422:$N3424)</f>
        <v>0.25019999999999998</v>
      </c>
      <c r="S3424" s="231">
        <f>SUBTOTAL(9,$O$3422:$O3424)</f>
        <v>0.25019999999999998</v>
      </c>
      <c r="T3424" s="231">
        <f>IFERROR(+Revisión_Avance_Periodo!$S3424/Revisión_Avance_Periodo!$R3424,0)</f>
        <v>1</v>
      </c>
      <c r="U3424" s="184"/>
      <c r="V3424" s="185"/>
      <c r="W3424" s="183"/>
      <c r="X3424" s="183"/>
      <c r="Y3424" s="183"/>
      <c r="Z3424" s="186"/>
      <c r="AA3424" s="187"/>
    </row>
    <row r="3425" spans="1:27" x14ac:dyDescent="0.25">
      <c r="A3425" s="94">
        <v>288</v>
      </c>
      <c r="B3425" s="96" t="str">
        <f>CONCATENATE(Revisión_Avance_Periodo!$C3425,";",Revisión_Avance_Periodo!$E3425,";",Revisión_Avance_Periodo!$I3425)</f>
        <v>OE1;PR_10;ACT_80</v>
      </c>
      <c r="C3425" s="180" t="s">
        <v>9</v>
      </c>
      <c r="D3425" s="181" t="str">
        <f>VLOOKUP(Revisión_Avance_Periodo!$C3425,Componentes_BD!$F$1:$G$5,2,FALSE)</f>
        <v>Fortalecer la Vigilancia.</v>
      </c>
      <c r="E3425" s="119" t="s">
        <v>12</v>
      </c>
      <c r="F3425" s="95">
        <v>2</v>
      </c>
      <c r="G3425" s="95" t="str">
        <f>VLOOKUP(Revisión_Avance_Periodo!$A3425,BD_Seguimiento_OAP_2019!$A$2:$G$294,7,FALSE)</f>
        <v>PAI</v>
      </c>
      <c r="H3425" s="95" t="str">
        <f>VLOOKUP(Revisión_Avance_Periodo!$A3425,BD_Seguimiento_OAP_2019!$A$2:$J$294,10,FALSE)</f>
        <v>PAI_01 - Operacional</v>
      </c>
      <c r="I3425" s="95" t="s">
        <v>2124</v>
      </c>
      <c r="J3425" s="95" t="str">
        <f>VLOOKUP(Revisión_Avance_Periodo!$I3425,BD_Seguimiento_OAP_2019!$L:$M,2,FALSE)</f>
        <v>Realizar seguimiento a requerimientos de entes externos de control . Según solicitudes</v>
      </c>
      <c r="K3425" s="119" t="s">
        <v>60</v>
      </c>
      <c r="L3425" s="172">
        <v>4.4642857142857152E-4</v>
      </c>
      <c r="M3425" s="182" t="s">
        <v>107</v>
      </c>
      <c r="N3425" s="174">
        <f>INDEX(BD_Seguimiento_OAP_2019!$AH$3:$AS$294,MATCH(Revisión_Avance_Periodo!$I3425,BD_Seguimiento_OAP_2019!$L$3:$L$294,0),MATCH(Revisión_Avance_Periodo!$M3425,BD_Seguimiento_OAP_2019!$AH$2:$AS$2,0))</f>
        <v>8.3400000000000002E-2</v>
      </c>
      <c r="O3425" s="174">
        <f>INDEX(BD_Seguimiento_OAP_2019!$AV$3:$BG$294,MATCH(Revisión_Avance_Periodo!$I3425,BD_Seguimiento_OAP_2019!$L$3:$L$294,0),MATCH(Revisión_Avance_Periodo!$M3425,BD_Seguimiento_OAP_2019!$AV$2:$BG$2,0))</f>
        <v>8.3400000000000002E-2</v>
      </c>
      <c r="P3425" s="188">
        <f t="shared" si="660"/>
        <v>1</v>
      </c>
      <c r="Q3425" s="182" t="str">
        <f>VLOOKUP(P3425,Tabla_Indicador_Gestion4[#All],3,TRUE)</f>
        <v>Culminada</v>
      </c>
      <c r="R3425" s="215">
        <f>SUBTOTAL(9,$N$3422:$N3425)</f>
        <v>0.33360000000000001</v>
      </c>
      <c r="S3425" s="231">
        <f>SUBTOTAL(9,$O$3422:$O3425)</f>
        <v>0.33360000000000001</v>
      </c>
      <c r="T3425" s="231">
        <f>IFERROR(+Revisión_Avance_Periodo!$S3425/Revisión_Avance_Periodo!$R3425,0)</f>
        <v>1</v>
      </c>
      <c r="U3425" s="184"/>
      <c r="V3425" s="185"/>
      <c r="W3425" s="183"/>
      <c r="X3425" s="183"/>
      <c r="Y3425" s="183"/>
      <c r="Z3425" s="186"/>
      <c r="AA3425" s="187"/>
    </row>
    <row r="3426" spans="1:27" x14ac:dyDescent="0.25">
      <c r="A3426" s="88">
        <v>288</v>
      </c>
      <c r="B3426" s="91" t="str">
        <f>CONCATENATE(Revisión_Avance_Periodo!$C3426,";",Revisión_Avance_Periodo!$E3426,";",Revisión_Avance_Periodo!$I3426)</f>
        <v>OE1;PR_10;ACT_80</v>
      </c>
      <c r="C3426" s="170" t="s">
        <v>9</v>
      </c>
      <c r="D3426" s="171" t="str">
        <f>VLOOKUP(Revisión_Avance_Periodo!$C3426,Componentes_BD!$F$1:$G$5,2,FALSE)</f>
        <v>Fortalecer la Vigilancia.</v>
      </c>
      <c r="E3426" s="106" t="s">
        <v>12</v>
      </c>
      <c r="F3426" s="89">
        <v>2</v>
      </c>
      <c r="G3426" s="89" t="str">
        <f>VLOOKUP(Revisión_Avance_Periodo!$A3426,BD_Seguimiento_OAP_2019!$A$2:$G$294,7,FALSE)</f>
        <v>PAI</v>
      </c>
      <c r="H3426" s="89" t="str">
        <f>VLOOKUP(Revisión_Avance_Periodo!$A3426,BD_Seguimiento_OAP_2019!$A$2:$J$294,10,FALSE)</f>
        <v>PAI_01 - Operacional</v>
      </c>
      <c r="I3426" s="89" t="s">
        <v>2124</v>
      </c>
      <c r="J3426" s="89" t="str">
        <f>VLOOKUP(Revisión_Avance_Periodo!$I3426,BD_Seguimiento_OAP_2019!$L:$M,2,FALSE)</f>
        <v>Realizar seguimiento a requerimientos de entes externos de control . Según solicitudes</v>
      </c>
      <c r="K3426" s="106" t="s">
        <v>60</v>
      </c>
      <c r="L3426" s="172">
        <v>4.4642857142857152E-4</v>
      </c>
      <c r="M3426" s="173" t="s">
        <v>108</v>
      </c>
      <c r="N3426" s="174">
        <f>INDEX(BD_Seguimiento_OAP_2019!$AH$3:$AS$294,MATCH(Revisión_Avance_Periodo!$I3426,BD_Seguimiento_OAP_2019!$L$3:$L$294,0),MATCH(Revisión_Avance_Periodo!$M3426,BD_Seguimiento_OAP_2019!$AH$2:$AS$2,0))</f>
        <v>8.3400000000000002E-2</v>
      </c>
      <c r="O3426" s="174">
        <f>INDEX(BD_Seguimiento_OAP_2019!$AV$3:$BG$294,MATCH(Revisión_Avance_Periodo!$I3426,BD_Seguimiento_OAP_2019!$L$3:$L$294,0),MATCH(Revisión_Avance_Periodo!$M3426,BD_Seguimiento_OAP_2019!$AV$2:$BG$2,0))</f>
        <v>0</v>
      </c>
      <c r="P3426" s="189">
        <f t="shared" si="660"/>
        <v>0</v>
      </c>
      <c r="Q3426" s="173" t="str">
        <f>VLOOKUP(P3426,Tabla_Indicador_Gestion4[#All],3,TRUE)</f>
        <v>Por Ejecutar</v>
      </c>
      <c r="R3426" s="215">
        <f>SUBTOTAL(9,$N$3422:$N3426)</f>
        <v>0.41700000000000004</v>
      </c>
      <c r="S3426" s="231">
        <f>SUBTOTAL(9,$O$3422:$O3426)</f>
        <v>0.33360000000000001</v>
      </c>
      <c r="T3426" s="231">
        <f>IFERROR(+Revisión_Avance_Periodo!$S3426/Revisión_Avance_Periodo!$R3426,0)</f>
        <v>0.79999999999999993</v>
      </c>
      <c r="U3426" s="184"/>
      <c r="V3426" s="185"/>
      <c r="W3426" s="183"/>
      <c r="X3426" s="183"/>
      <c r="Y3426" s="183"/>
      <c r="Z3426" s="186"/>
      <c r="AA3426" s="187"/>
    </row>
    <row r="3427" spans="1:27" x14ac:dyDescent="0.25">
      <c r="A3427" s="94">
        <v>288</v>
      </c>
      <c r="B3427" s="96" t="str">
        <f>CONCATENATE(Revisión_Avance_Periodo!$C3427,";",Revisión_Avance_Periodo!$E3427,";",Revisión_Avance_Periodo!$I3427)</f>
        <v>OE1;PR_10;ACT_80</v>
      </c>
      <c r="C3427" s="180" t="s">
        <v>9</v>
      </c>
      <c r="D3427" s="181" t="str">
        <f>VLOOKUP(Revisión_Avance_Periodo!$C3427,Componentes_BD!$F$1:$G$5,2,FALSE)</f>
        <v>Fortalecer la Vigilancia.</v>
      </c>
      <c r="E3427" s="119" t="s">
        <v>12</v>
      </c>
      <c r="F3427" s="95">
        <v>2</v>
      </c>
      <c r="G3427" s="95" t="str">
        <f>VLOOKUP(Revisión_Avance_Periodo!$A3427,BD_Seguimiento_OAP_2019!$A$2:$G$294,7,FALSE)</f>
        <v>PAI</v>
      </c>
      <c r="H3427" s="95" t="str">
        <f>VLOOKUP(Revisión_Avance_Periodo!$A3427,BD_Seguimiento_OAP_2019!$A$2:$J$294,10,FALSE)</f>
        <v>PAI_01 - Operacional</v>
      </c>
      <c r="I3427" s="95" t="s">
        <v>2124</v>
      </c>
      <c r="J3427" s="95" t="str">
        <f>VLOOKUP(Revisión_Avance_Periodo!$I3427,BD_Seguimiento_OAP_2019!$L:$M,2,FALSE)</f>
        <v>Realizar seguimiento a requerimientos de entes externos de control . Según solicitudes</v>
      </c>
      <c r="K3427" s="119" t="s">
        <v>60</v>
      </c>
      <c r="L3427" s="172">
        <v>4.4642857142857152E-4</v>
      </c>
      <c r="M3427" s="182" t="s">
        <v>109</v>
      </c>
      <c r="N3427" s="174">
        <f>INDEX(BD_Seguimiento_OAP_2019!$AH$3:$AS$294,MATCH(Revisión_Avance_Periodo!$I3427,BD_Seguimiento_OAP_2019!$L$3:$L$294,0),MATCH(Revisión_Avance_Periodo!$M3427,BD_Seguimiento_OAP_2019!$AH$2:$AS$2,0))</f>
        <v>8.3400000000000002E-2</v>
      </c>
      <c r="O3427" s="174">
        <f>INDEX(BD_Seguimiento_OAP_2019!$AV$3:$BG$294,MATCH(Revisión_Avance_Periodo!$I3427,BD_Seguimiento_OAP_2019!$L$3:$L$294,0),MATCH(Revisión_Avance_Periodo!$M3427,BD_Seguimiento_OAP_2019!$AV$2:$BG$2,0))</f>
        <v>0</v>
      </c>
      <c r="P3427" s="188">
        <f t="shared" si="660"/>
        <v>0</v>
      </c>
      <c r="Q3427" s="182" t="str">
        <f>VLOOKUP(P3427,Tabla_Indicador_Gestion4[#All],3,TRUE)</f>
        <v>Por Ejecutar</v>
      </c>
      <c r="R3427" s="215">
        <f>SUBTOTAL(9,$N$3422:$N3427)</f>
        <v>0.50040000000000007</v>
      </c>
      <c r="S3427" s="231">
        <f>SUBTOTAL(9,$O$3422:$O3427)</f>
        <v>0.33360000000000001</v>
      </c>
      <c r="T3427" s="231">
        <f>IFERROR(+Revisión_Avance_Periodo!$S3427/Revisión_Avance_Periodo!$R3427,0)</f>
        <v>0.66666666666666663</v>
      </c>
      <c r="U3427" s="184"/>
      <c r="V3427" s="185"/>
      <c r="W3427" s="183"/>
      <c r="X3427" s="183"/>
      <c r="Y3427" s="183"/>
      <c r="Z3427" s="186"/>
      <c r="AA3427" s="187"/>
    </row>
    <row r="3428" spans="1:27" x14ac:dyDescent="0.25">
      <c r="A3428" s="88">
        <v>288</v>
      </c>
      <c r="B3428" s="91" t="str">
        <f>CONCATENATE(Revisión_Avance_Periodo!$C3428,";",Revisión_Avance_Periodo!$E3428,";",Revisión_Avance_Periodo!$I3428)</f>
        <v>OE1;PR_10;ACT_80</v>
      </c>
      <c r="C3428" s="170" t="s">
        <v>9</v>
      </c>
      <c r="D3428" s="171" t="str">
        <f>VLOOKUP(Revisión_Avance_Periodo!$C3428,Componentes_BD!$F$1:$G$5,2,FALSE)</f>
        <v>Fortalecer la Vigilancia.</v>
      </c>
      <c r="E3428" s="106" t="s">
        <v>12</v>
      </c>
      <c r="F3428" s="89">
        <v>2</v>
      </c>
      <c r="G3428" s="89" t="str">
        <f>VLOOKUP(Revisión_Avance_Periodo!$A3428,BD_Seguimiento_OAP_2019!$A$2:$G$294,7,FALSE)</f>
        <v>PAI</v>
      </c>
      <c r="H3428" s="89" t="str">
        <f>VLOOKUP(Revisión_Avance_Periodo!$A3428,BD_Seguimiento_OAP_2019!$A$2:$J$294,10,FALSE)</f>
        <v>PAI_01 - Operacional</v>
      </c>
      <c r="I3428" s="89" t="s">
        <v>2124</v>
      </c>
      <c r="J3428" s="89" t="str">
        <f>VLOOKUP(Revisión_Avance_Periodo!$I3428,BD_Seguimiento_OAP_2019!$L:$M,2,FALSE)</f>
        <v>Realizar seguimiento a requerimientos de entes externos de control . Según solicitudes</v>
      </c>
      <c r="K3428" s="106" t="s">
        <v>60</v>
      </c>
      <c r="L3428" s="172">
        <v>4.4642857142857152E-4</v>
      </c>
      <c r="M3428" s="173" t="s">
        <v>110</v>
      </c>
      <c r="N3428" s="174">
        <f>INDEX(BD_Seguimiento_OAP_2019!$AH$3:$AS$294,MATCH(Revisión_Avance_Periodo!$I3428,BD_Seguimiento_OAP_2019!$L$3:$L$294,0),MATCH(Revisión_Avance_Periodo!$M3428,BD_Seguimiento_OAP_2019!$AH$2:$AS$2,0))</f>
        <v>8.3400000000000002E-2</v>
      </c>
      <c r="O3428" s="174">
        <f>INDEX(BD_Seguimiento_OAP_2019!$AV$3:$BG$294,MATCH(Revisión_Avance_Periodo!$I3428,BD_Seguimiento_OAP_2019!$L$3:$L$294,0),MATCH(Revisión_Avance_Periodo!$M3428,BD_Seguimiento_OAP_2019!$AV$2:$BG$2,0))</f>
        <v>0</v>
      </c>
      <c r="P3428" s="189">
        <f t="shared" si="660"/>
        <v>0</v>
      </c>
      <c r="Q3428" s="173" t="str">
        <f>VLOOKUP(P3428,Tabla_Indicador_Gestion4[#All],3,TRUE)</f>
        <v>Por Ejecutar</v>
      </c>
      <c r="R3428" s="215">
        <f>SUBTOTAL(9,$N$3422:$N3428)</f>
        <v>0.5838000000000001</v>
      </c>
      <c r="S3428" s="231">
        <f>SUBTOTAL(9,$O$3422:$O3428)</f>
        <v>0.33360000000000001</v>
      </c>
      <c r="T3428" s="231">
        <f>IFERROR(+Revisión_Avance_Periodo!$S3428/Revisión_Avance_Periodo!$R3428,0)</f>
        <v>0.5714285714285714</v>
      </c>
      <c r="U3428" s="184"/>
      <c r="V3428" s="185"/>
      <c r="W3428" s="183"/>
      <c r="X3428" s="183"/>
      <c r="Y3428" s="183"/>
      <c r="Z3428" s="186"/>
      <c r="AA3428" s="187"/>
    </row>
    <row r="3429" spans="1:27" x14ac:dyDescent="0.25">
      <c r="A3429" s="94">
        <v>288</v>
      </c>
      <c r="B3429" s="96" t="str">
        <f>CONCATENATE(Revisión_Avance_Periodo!$C3429,";",Revisión_Avance_Periodo!$E3429,";",Revisión_Avance_Periodo!$I3429)</f>
        <v>OE1;PR_10;ACT_80</v>
      </c>
      <c r="C3429" s="180" t="s">
        <v>9</v>
      </c>
      <c r="D3429" s="181" t="str">
        <f>VLOOKUP(Revisión_Avance_Periodo!$C3429,Componentes_BD!$F$1:$G$5,2,FALSE)</f>
        <v>Fortalecer la Vigilancia.</v>
      </c>
      <c r="E3429" s="119" t="s">
        <v>12</v>
      </c>
      <c r="F3429" s="95">
        <v>2</v>
      </c>
      <c r="G3429" s="95" t="str">
        <f>VLOOKUP(Revisión_Avance_Periodo!$A3429,BD_Seguimiento_OAP_2019!$A$2:$G$294,7,FALSE)</f>
        <v>PAI</v>
      </c>
      <c r="H3429" s="95" t="str">
        <f>VLOOKUP(Revisión_Avance_Periodo!$A3429,BD_Seguimiento_OAP_2019!$A$2:$J$294,10,FALSE)</f>
        <v>PAI_01 - Operacional</v>
      </c>
      <c r="I3429" s="95" t="s">
        <v>2124</v>
      </c>
      <c r="J3429" s="95" t="str">
        <f>VLOOKUP(Revisión_Avance_Periodo!$I3429,BD_Seguimiento_OAP_2019!$L:$M,2,FALSE)</f>
        <v>Realizar seguimiento a requerimientos de entes externos de control . Según solicitudes</v>
      </c>
      <c r="K3429" s="119" t="s">
        <v>60</v>
      </c>
      <c r="L3429" s="172">
        <v>4.4642857142857152E-4</v>
      </c>
      <c r="M3429" s="182" t="s">
        <v>111</v>
      </c>
      <c r="N3429" s="174">
        <f>INDEX(BD_Seguimiento_OAP_2019!$AH$3:$AS$294,MATCH(Revisión_Avance_Periodo!$I3429,BD_Seguimiento_OAP_2019!$L$3:$L$294,0),MATCH(Revisión_Avance_Periodo!$M3429,BD_Seguimiento_OAP_2019!$AH$2:$AS$2,0))</f>
        <v>8.3400000000000002E-2</v>
      </c>
      <c r="O3429" s="174">
        <f>INDEX(BD_Seguimiento_OAP_2019!$AV$3:$BG$294,MATCH(Revisión_Avance_Periodo!$I3429,BD_Seguimiento_OAP_2019!$L$3:$L$294,0),MATCH(Revisión_Avance_Periodo!$M3429,BD_Seguimiento_OAP_2019!$AV$2:$BG$2,0))</f>
        <v>0</v>
      </c>
      <c r="P3429" s="188">
        <f t="shared" si="660"/>
        <v>0</v>
      </c>
      <c r="Q3429" s="182" t="str">
        <f>VLOOKUP(P3429,Tabla_Indicador_Gestion4[#All],3,TRUE)</f>
        <v>Por Ejecutar</v>
      </c>
      <c r="R3429" s="215">
        <f>SUBTOTAL(9,$N$3422:$N3429)</f>
        <v>0.66720000000000013</v>
      </c>
      <c r="S3429" s="231">
        <f>SUBTOTAL(9,$O$3422:$O3429)</f>
        <v>0.33360000000000001</v>
      </c>
      <c r="T3429" s="231">
        <f>IFERROR(+Revisión_Avance_Periodo!$S3429/Revisión_Avance_Periodo!$R3429,0)</f>
        <v>0.49999999999999994</v>
      </c>
      <c r="U3429" s="184"/>
      <c r="V3429" s="185"/>
      <c r="W3429" s="183"/>
      <c r="X3429" s="183"/>
      <c r="Y3429" s="183"/>
      <c r="Z3429" s="186"/>
      <c r="AA3429" s="187"/>
    </row>
    <row r="3430" spans="1:27" x14ac:dyDescent="0.25">
      <c r="A3430" s="88">
        <v>288</v>
      </c>
      <c r="B3430" s="91" t="str">
        <f>CONCATENATE(Revisión_Avance_Periodo!$C3430,";",Revisión_Avance_Periodo!$E3430,";",Revisión_Avance_Periodo!$I3430)</f>
        <v>OE1;PR_10;ACT_80</v>
      </c>
      <c r="C3430" s="170" t="s">
        <v>9</v>
      </c>
      <c r="D3430" s="171" t="str">
        <f>VLOOKUP(Revisión_Avance_Periodo!$C3430,Componentes_BD!$F$1:$G$5,2,FALSE)</f>
        <v>Fortalecer la Vigilancia.</v>
      </c>
      <c r="E3430" s="106" t="s">
        <v>12</v>
      </c>
      <c r="F3430" s="89">
        <v>2</v>
      </c>
      <c r="G3430" s="89" t="str">
        <f>VLOOKUP(Revisión_Avance_Periodo!$A3430,BD_Seguimiento_OAP_2019!$A$2:$G$294,7,FALSE)</f>
        <v>PAI</v>
      </c>
      <c r="H3430" s="89" t="str">
        <f>VLOOKUP(Revisión_Avance_Periodo!$A3430,BD_Seguimiento_OAP_2019!$A$2:$J$294,10,FALSE)</f>
        <v>PAI_01 - Operacional</v>
      </c>
      <c r="I3430" s="89" t="s">
        <v>2124</v>
      </c>
      <c r="J3430" s="89" t="str">
        <f>VLOOKUP(Revisión_Avance_Periodo!$I3430,BD_Seguimiento_OAP_2019!$L:$M,2,FALSE)</f>
        <v>Realizar seguimiento a requerimientos de entes externos de control . Según solicitudes</v>
      </c>
      <c r="K3430" s="106" t="s">
        <v>60</v>
      </c>
      <c r="L3430" s="172">
        <v>4.4642857142857152E-4</v>
      </c>
      <c r="M3430" s="173" t="s">
        <v>112</v>
      </c>
      <c r="N3430" s="174">
        <f>INDEX(BD_Seguimiento_OAP_2019!$AH$3:$AS$294,MATCH(Revisión_Avance_Periodo!$I3430,BD_Seguimiento_OAP_2019!$L$3:$L$294,0),MATCH(Revisión_Avance_Periodo!$M3430,BD_Seguimiento_OAP_2019!$AH$2:$AS$2,0))</f>
        <v>8.3400000000000002E-2</v>
      </c>
      <c r="O3430" s="174">
        <f>INDEX(BD_Seguimiento_OAP_2019!$AV$3:$BG$294,MATCH(Revisión_Avance_Periodo!$I3430,BD_Seguimiento_OAP_2019!$L$3:$L$294,0),MATCH(Revisión_Avance_Periodo!$M3430,BD_Seguimiento_OAP_2019!$AV$2:$BG$2,0))</f>
        <v>0</v>
      </c>
      <c r="P3430" s="189">
        <f t="shared" si="660"/>
        <v>0</v>
      </c>
      <c r="Q3430" s="173" t="str">
        <f>VLOOKUP(P3430,Tabla_Indicador_Gestion4[#All],3,TRUE)</f>
        <v>Por Ejecutar</v>
      </c>
      <c r="R3430" s="215">
        <f>SUBTOTAL(9,$N$3422:$N3430)</f>
        <v>0.75060000000000016</v>
      </c>
      <c r="S3430" s="231">
        <f>SUBTOTAL(9,$O$3422:$O3430)</f>
        <v>0.33360000000000001</v>
      </c>
      <c r="T3430" s="231">
        <f>IFERROR(+Revisión_Avance_Periodo!$S3430/Revisión_Avance_Periodo!$R3430,0)</f>
        <v>0.44444444444444436</v>
      </c>
      <c r="U3430" s="184"/>
      <c r="V3430" s="185"/>
      <c r="W3430" s="183"/>
      <c r="X3430" s="183"/>
      <c r="Y3430" s="183"/>
      <c r="Z3430" s="186"/>
      <c r="AA3430" s="187"/>
    </row>
    <row r="3431" spans="1:27" x14ac:dyDescent="0.25">
      <c r="A3431" s="94">
        <v>288</v>
      </c>
      <c r="B3431" s="96" t="str">
        <f>CONCATENATE(Revisión_Avance_Periodo!$C3431,";",Revisión_Avance_Periodo!$E3431,";",Revisión_Avance_Periodo!$I3431)</f>
        <v>OE1;PR_10;ACT_80</v>
      </c>
      <c r="C3431" s="180" t="s">
        <v>9</v>
      </c>
      <c r="D3431" s="181" t="str">
        <f>VLOOKUP(Revisión_Avance_Periodo!$C3431,Componentes_BD!$F$1:$G$5,2,FALSE)</f>
        <v>Fortalecer la Vigilancia.</v>
      </c>
      <c r="E3431" s="119" t="s">
        <v>12</v>
      </c>
      <c r="F3431" s="95">
        <v>2</v>
      </c>
      <c r="G3431" s="95" t="str">
        <f>VLOOKUP(Revisión_Avance_Periodo!$A3431,BD_Seguimiento_OAP_2019!$A$2:$G$294,7,FALSE)</f>
        <v>PAI</v>
      </c>
      <c r="H3431" s="95" t="str">
        <f>VLOOKUP(Revisión_Avance_Periodo!$A3431,BD_Seguimiento_OAP_2019!$A$2:$J$294,10,FALSE)</f>
        <v>PAI_01 - Operacional</v>
      </c>
      <c r="I3431" s="95" t="s">
        <v>2124</v>
      </c>
      <c r="J3431" s="95" t="str">
        <f>VLOOKUP(Revisión_Avance_Periodo!$I3431,BD_Seguimiento_OAP_2019!$L:$M,2,FALSE)</f>
        <v>Realizar seguimiento a requerimientos de entes externos de control . Según solicitudes</v>
      </c>
      <c r="K3431" s="119" t="s">
        <v>60</v>
      </c>
      <c r="L3431" s="172">
        <v>4.4642857142857152E-4</v>
      </c>
      <c r="M3431" s="182" t="s">
        <v>113</v>
      </c>
      <c r="N3431" s="174">
        <f>INDEX(BD_Seguimiento_OAP_2019!$AH$3:$AS$294,MATCH(Revisión_Avance_Periodo!$I3431,BD_Seguimiento_OAP_2019!$L$3:$L$294,0),MATCH(Revisión_Avance_Periodo!$M3431,BD_Seguimiento_OAP_2019!$AH$2:$AS$2,0))</f>
        <v>8.3400000000000002E-2</v>
      </c>
      <c r="O3431" s="174">
        <f>INDEX(BD_Seguimiento_OAP_2019!$AV$3:$BG$294,MATCH(Revisión_Avance_Periodo!$I3431,BD_Seguimiento_OAP_2019!$L$3:$L$294,0),MATCH(Revisión_Avance_Periodo!$M3431,BD_Seguimiento_OAP_2019!$AV$2:$BG$2,0))</f>
        <v>0</v>
      </c>
      <c r="P3431" s="188">
        <f t="shared" si="660"/>
        <v>0</v>
      </c>
      <c r="Q3431" s="182" t="str">
        <f>VLOOKUP(P3431,Tabla_Indicador_Gestion4[#All],3,TRUE)</f>
        <v>Por Ejecutar</v>
      </c>
      <c r="R3431" s="215">
        <f>SUBTOTAL(9,$N$3422:$N3431)</f>
        <v>0.83400000000000019</v>
      </c>
      <c r="S3431" s="231">
        <f>SUBTOTAL(9,$O$3422:$O3431)</f>
        <v>0.33360000000000001</v>
      </c>
      <c r="T3431" s="231">
        <f>IFERROR(+Revisión_Avance_Periodo!$S3431/Revisión_Avance_Periodo!$R3431,0)</f>
        <v>0.39999999999999991</v>
      </c>
      <c r="U3431" s="184"/>
      <c r="V3431" s="185"/>
      <c r="W3431" s="183"/>
      <c r="X3431" s="183"/>
      <c r="Y3431" s="183"/>
      <c r="Z3431" s="186"/>
      <c r="AA3431" s="187"/>
    </row>
    <row r="3432" spans="1:27" x14ac:dyDescent="0.25">
      <c r="A3432" s="88">
        <v>288</v>
      </c>
      <c r="B3432" s="91" t="str">
        <f>CONCATENATE(Revisión_Avance_Periodo!$C3432,";",Revisión_Avance_Periodo!$E3432,";",Revisión_Avance_Periodo!$I3432)</f>
        <v>OE1;PR_10;ACT_80</v>
      </c>
      <c r="C3432" s="170" t="s">
        <v>9</v>
      </c>
      <c r="D3432" s="171" t="str">
        <f>VLOOKUP(Revisión_Avance_Periodo!$C3432,Componentes_BD!$F$1:$G$5,2,FALSE)</f>
        <v>Fortalecer la Vigilancia.</v>
      </c>
      <c r="E3432" s="106" t="s">
        <v>12</v>
      </c>
      <c r="F3432" s="89">
        <v>2</v>
      </c>
      <c r="G3432" s="89" t="str">
        <f>VLOOKUP(Revisión_Avance_Periodo!$A3432,BD_Seguimiento_OAP_2019!$A$2:$G$294,7,FALSE)</f>
        <v>PAI</v>
      </c>
      <c r="H3432" s="89" t="str">
        <f>VLOOKUP(Revisión_Avance_Periodo!$A3432,BD_Seguimiento_OAP_2019!$A$2:$J$294,10,FALSE)</f>
        <v>PAI_01 - Operacional</v>
      </c>
      <c r="I3432" s="89" t="s">
        <v>2124</v>
      </c>
      <c r="J3432" s="89" t="str">
        <f>VLOOKUP(Revisión_Avance_Periodo!$I3432,BD_Seguimiento_OAP_2019!$L:$M,2,FALSE)</f>
        <v>Realizar seguimiento a requerimientos de entes externos de control . Según solicitudes</v>
      </c>
      <c r="K3432" s="106" t="s">
        <v>60</v>
      </c>
      <c r="L3432" s="172">
        <v>4.4642857142857152E-4</v>
      </c>
      <c r="M3432" s="173" t="s">
        <v>114</v>
      </c>
      <c r="N3432" s="174">
        <f>INDEX(BD_Seguimiento_OAP_2019!$AH$3:$AS$294,MATCH(Revisión_Avance_Periodo!$I3432,BD_Seguimiento_OAP_2019!$L$3:$L$294,0),MATCH(Revisión_Avance_Periodo!$M3432,BD_Seguimiento_OAP_2019!$AH$2:$AS$2,0))</f>
        <v>8.3400000000000002E-2</v>
      </c>
      <c r="O3432" s="174">
        <f>INDEX(BD_Seguimiento_OAP_2019!$AV$3:$BG$294,MATCH(Revisión_Avance_Periodo!$I3432,BD_Seguimiento_OAP_2019!$L$3:$L$294,0),MATCH(Revisión_Avance_Periodo!$M3432,BD_Seguimiento_OAP_2019!$AV$2:$BG$2,0))</f>
        <v>0</v>
      </c>
      <c r="P3432" s="189">
        <f t="shared" si="660"/>
        <v>0</v>
      </c>
      <c r="Q3432" s="173" t="str">
        <f>VLOOKUP(P3432,Tabla_Indicador_Gestion4[#All],3,TRUE)</f>
        <v>Por Ejecutar</v>
      </c>
      <c r="R3432" s="215">
        <f>SUBTOTAL(9,$N$3422:$N3432)</f>
        <v>0.91740000000000022</v>
      </c>
      <c r="S3432" s="231">
        <f>SUBTOTAL(9,$O$3422:$O3432)</f>
        <v>0.33360000000000001</v>
      </c>
      <c r="T3432" s="231">
        <f>IFERROR(+Revisión_Avance_Periodo!$S3432/Revisión_Avance_Periodo!$R3432,0)</f>
        <v>0.36363636363636354</v>
      </c>
      <c r="U3432" s="184"/>
      <c r="V3432" s="185"/>
      <c r="W3432" s="183"/>
      <c r="X3432" s="183"/>
      <c r="Y3432" s="183"/>
      <c r="Z3432" s="186"/>
      <c r="AA3432" s="187"/>
    </row>
    <row r="3433" spans="1:27" ht="15.75" thickBot="1" x14ac:dyDescent="0.3">
      <c r="A3433" s="94">
        <v>288</v>
      </c>
      <c r="B3433" s="96" t="str">
        <f>CONCATENATE(Revisión_Avance_Periodo!$C3433,";",Revisión_Avance_Periodo!$E3433,";",Revisión_Avance_Periodo!$I3433)</f>
        <v>OE1;PR_10;ACT_80</v>
      </c>
      <c r="C3433" s="180" t="s">
        <v>9</v>
      </c>
      <c r="D3433" s="181" t="str">
        <f>VLOOKUP(Revisión_Avance_Periodo!$C3433,Componentes_BD!$F$1:$G$5,2,FALSE)</f>
        <v>Fortalecer la Vigilancia.</v>
      </c>
      <c r="E3433" s="119" t="s">
        <v>12</v>
      </c>
      <c r="F3433" s="95">
        <v>2</v>
      </c>
      <c r="G3433" s="95" t="str">
        <f>VLOOKUP(Revisión_Avance_Periodo!$A3433,BD_Seguimiento_OAP_2019!$A$2:$G$294,7,FALSE)</f>
        <v>PAI</v>
      </c>
      <c r="H3433" s="95" t="str">
        <f>VLOOKUP(Revisión_Avance_Periodo!$A3433,BD_Seguimiento_OAP_2019!$A$2:$J$294,10,FALSE)</f>
        <v>PAI_01 - Operacional</v>
      </c>
      <c r="I3433" s="95" t="s">
        <v>2124</v>
      </c>
      <c r="J3433" s="95" t="str">
        <f>VLOOKUP(Revisión_Avance_Periodo!$I3433,BD_Seguimiento_OAP_2019!$L:$M,2,FALSE)</f>
        <v>Realizar seguimiento a requerimientos de entes externos de control . Según solicitudes</v>
      </c>
      <c r="K3433" s="119" t="s">
        <v>60</v>
      </c>
      <c r="L3433" s="172">
        <v>4.4642857142857152E-4</v>
      </c>
      <c r="M3433" s="182" t="s">
        <v>115</v>
      </c>
      <c r="N3433" s="174">
        <f>INDEX(BD_Seguimiento_OAP_2019!$AH$3:$AS$294,MATCH(Revisión_Avance_Periodo!$I3433,BD_Seguimiento_OAP_2019!$L$3:$L$294,0),MATCH(Revisión_Avance_Periodo!$M3433,BD_Seguimiento_OAP_2019!$AH$2:$AS$2,0))</f>
        <v>8.3400000000000002E-2</v>
      </c>
      <c r="O3433" s="174">
        <f>INDEX(BD_Seguimiento_OAP_2019!$AV$3:$BG$294,MATCH(Revisión_Avance_Periodo!$I3433,BD_Seguimiento_OAP_2019!$L$3:$L$294,0),MATCH(Revisión_Avance_Periodo!$M3433,BD_Seguimiento_OAP_2019!$AV$2:$BG$2,0))</f>
        <v>0</v>
      </c>
      <c r="P3433" s="188">
        <f t="shared" si="660"/>
        <v>0</v>
      </c>
      <c r="Q3433" s="182" t="str">
        <f>VLOOKUP(P3433,Tabla_Indicador_Gestion4[#All],3,TRUE)</f>
        <v>Por Ejecutar</v>
      </c>
      <c r="R3433" s="215">
        <f>SUBTOTAL(9,$N$3422:$N3433)</f>
        <v>1.0008000000000001</v>
      </c>
      <c r="S3433" s="231">
        <f>SUBTOTAL(9,$O$3422:$O3433)</f>
        <v>0.33360000000000001</v>
      </c>
      <c r="T3433" s="231">
        <f>IFERROR(+Revisión_Avance_Periodo!$S3433/Revisión_Avance_Periodo!$R3433,0)</f>
        <v>0.33333333333333331</v>
      </c>
      <c r="U3433" s="184"/>
      <c r="V3433" s="185"/>
      <c r="W3433" s="183"/>
      <c r="X3433" s="183"/>
      <c r="Y3433" s="183"/>
      <c r="Z3433" s="186"/>
      <c r="AA3433" s="187"/>
    </row>
    <row r="3434" spans="1:27" x14ac:dyDescent="0.25">
      <c r="A3434" s="88">
        <v>289</v>
      </c>
      <c r="B3434" s="91" t="str">
        <f>CONCATENATE(Revisión_Avance_Periodo!$C3434,";",Revisión_Avance_Periodo!$E3434,";",Revisión_Avance_Periodo!$I3434)</f>
        <v>OE1;PR_10;ACT_81</v>
      </c>
      <c r="C3434" s="170" t="s">
        <v>9</v>
      </c>
      <c r="D3434" s="171" t="str">
        <f>VLOOKUP(Revisión_Avance_Periodo!$C3434,Componentes_BD!$F$1:$G$5,2,FALSE)</f>
        <v>Fortalecer la Vigilancia.</v>
      </c>
      <c r="E3434" s="106" t="s">
        <v>12</v>
      </c>
      <c r="F3434" s="89">
        <v>2</v>
      </c>
      <c r="G3434" s="89" t="str">
        <f>VLOOKUP(Revisión_Avance_Periodo!$A3434,BD_Seguimiento_OAP_2019!$A$2:$G$294,7,FALSE)</f>
        <v>PAI</v>
      </c>
      <c r="H3434" s="89" t="str">
        <f>VLOOKUP(Revisión_Avance_Periodo!$A3434,BD_Seguimiento_OAP_2019!$A$2:$J$294,10,FALSE)</f>
        <v>PAI_01 - Operacional</v>
      </c>
      <c r="I3434" s="89" t="s">
        <v>2138</v>
      </c>
      <c r="J3434" s="89" t="str">
        <f>VLOOKUP(Revisión_Avance_Periodo!$I3434,BD_Seguimiento_OAP_2019!$L:$M,2,FALSE)</f>
        <v>Evaluar la Implementación del Modelo Integrado de Planeación y Gestión – Mipg,  según las dimensiones y Líneas de Defensa</v>
      </c>
      <c r="K3434" s="106" t="s">
        <v>60</v>
      </c>
      <c r="L3434" s="172">
        <v>4.4642857142857152E-4</v>
      </c>
      <c r="M3434" s="173" t="s">
        <v>104</v>
      </c>
      <c r="N3434" s="174">
        <f>INDEX(BD_Seguimiento_OAP_2019!$AH$3:$AS$294,MATCH(Revisión_Avance_Periodo!$I3434,BD_Seguimiento_OAP_2019!$L$3:$L$294,0),MATCH(Revisión_Avance_Periodo!$M3434,BD_Seguimiento_OAP_2019!$AH$2:$AS$2,0))</f>
        <v>0</v>
      </c>
      <c r="O3434" s="174">
        <f>INDEX(BD_Seguimiento_OAP_2019!$AV$3:$BG$294,MATCH(Revisión_Avance_Periodo!$I3434,BD_Seguimiento_OAP_2019!$L$3:$L$294,0),MATCH(Revisión_Avance_Periodo!$M3434,BD_Seguimiento_OAP_2019!$AV$2:$BG$2,0))</f>
        <v>0</v>
      </c>
      <c r="P3434" s="175">
        <f>IFERROR((O3434/N3434),0)</f>
        <v>0</v>
      </c>
      <c r="Q3434" s="173" t="str">
        <f>VLOOKUP(P3434,Tabla_Indicador_Gestion4[#All],3,TRUE)</f>
        <v>Por Ejecutar</v>
      </c>
      <c r="R3434" s="213">
        <f>SUBTOTAL(9,$N$3434:$N3434)</f>
        <v>0</v>
      </c>
      <c r="S3434" s="234">
        <f>SUBTOTAL(9,$O$3434:$O3434)</f>
        <v>0</v>
      </c>
      <c r="T3434" s="234">
        <f>IFERROR(+Revisión_Avance_Periodo!$S3434/Revisión_Avance_Periodo!$R3434,0)</f>
        <v>0</v>
      </c>
      <c r="U3434" s="177">
        <f>SUBTOTAL(9,N3434:N3445)</f>
        <v>1</v>
      </c>
      <c r="V3434" s="176">
        <f>SUBTOTAL(9,O3434:O3445)</f>
        <v>1</v>
      </c>
      <c r="W3434" s="176">
        <f t="shared" ref="W3434" si="669">+V3434/U3434</f>
        <v>1</v>
      </c>
      <c r="X3434" s="176"/>
      <c r="Y3434" s="176">
        <f>100%-Revisión_Avance_Periodo!$W3434</f>
        <v>0</v>
      </c>
      <c r="Z3434" s="178" t="str">
        <f>VLOOKUP(W3434,Tabla_Indicador_Gestion4[],3,TRUE)</f>
        <v>Culminada</v>
      </c>
      <c r="AA3434" s="179">
        <f>Revisión_Avance_Periodo!$W3434*Revisión_Avance_Periodo!$L3434</f>
        <v>4.4642857142857152E-4</v>
      </c>
    </row>
    <row r="3435" spans="1:27" x14ac:dyDescent="0.25">
      <c r="A3435" s="94">
        <v>289</v>
      </c>
      <c r="B3435" s="96" t="str">
        <f>CONCATENATE(Revisión_Avance_Periodo!$C3435,";",Revisión_Avance_Periodo!$E3435,";",Revisión_Avance_Periodo!$I3435)</f>
        <v>OE1;PR_10;ACT_81</v>
      </c>
      <c r="C3435" s="180" t="s">
        <v>9</v>
      </c>
      <c r="D3435" s="181" t="str">
        <f>VLOOKUP(Revisión_Avance_Periodo!$C3435,Componentes_BD!$F$1:$G$5,2,FALSE)</f>
        <v>Fortalecer la Vigilancia.</v>
      </c>
      <c r="E3435" s="119" t="s">
        <v>12</v>
      </c>
      <c r="F3435" s="95">
        <v>2</v>
      </c>
      <c r="G3435" s="95" t="str">
        <f>VLOOKUP(Revisión_Avance_Periodo!$A3435,BD_Seguimiento_OAP_2019!$A$2:$G$294,7,FALSE)</f>
        <v>PAI</v>
      </c>
      <c r="H3435" s="95" t="str">
        <f>VLOOKUP(Revisión_Avance_Periodo!$A3435,BD_Seguimiento_OAP_2019!$A$2:$J$294,10,FALSE)</f>
        <v>PAI_01 - Operacional</v>
      </c>
      <c r="I3435" s="95" t="s">
        <v>2138</v>
      </c>
      <c r="J3435" s="95" t="str">
        <f>VLOOKUP(Revisión_Avance_Periodo!$I3435,BD_Seguimiento_OAP_2019!$L:$M,2,FALSE)</f>
        <v>Evaluar la Implementación del Modelo Integrado de Planeación y Gestión – Mipg,  según las dimensiones y Líneas de Defensa</v>
      </c>
      <c r="K3435" s="119" t="s">
        <v>60</v>
      </c>
      <c r="L3435" s="172">
        <v>4.4642857142857152E-4</v>
      </c>
      <c r="M3435" s="182" t="s">
        <v>105</v>
      </c>
      <c r="N3435" s="174">
        <f>INDEX(BD_Seguimiento_OAP_2019!$AH$3:$AS$294,MATCH(Revisión_Avance_Periodo!$I3435,BD_Seguimiento_OAP_2019!$L$3:$L$294,0),MATCH(Revisión_Avance_Periodo!$M3435,BD_Seguimiento_OAP_2019!$AH$2:$AS$2,0))</f>
        <v>0.25</v>
      </c>
      <c r="O3435" s="174">
        <f>INDEX(BD_Seguimiento_OAP_2019!$AV$3:$BG$294,MATCH(Revisión_Avance_Periodo!$I3435,BD_Seguimiento_OAP_2019!$L$3:$L$294,0),MATCH(Revisión_Avance_Periodo!$M3435,BD_Seguimiento_OAP_2019!$AV$2:$BG$2,0))</f>
        <v>0.25</v>
      </c>
      <c r="P3435" s="188">
        <f t="shared" si="660"/>
        <v>1</v>
      </c>
      <c r="Q3435" s="182" t="str">
        <f>VLOOKUP(P3435,Tabla_Indicador_Gestion4[#All],3,TRUE)</f>
        <v>Culminada</v>
      </c>
      <c r="R3435" s="215">
        <f>SUBTOTAL(9,$N$3434:$N3435)</f>
        <v>0.25</v>
      </c>
      <c r="S3435" s="231">
        <f>SUBTOTAL(9,$O$3434:$O3435)</f>
        <v>0.25</v>
      </c>
      <c r="T3435" s="231">
        <f>IFERROR(+Revisión_Avance_Periodo!$S3435/Revisión_Avance_Periodo!$R3435,0)</f>
        <v>1</v>
      </c>
      <c r="U3435" s="184"/>
      <c r="V3435" s="185"/>
      <c r="W3435" s="183"/>
      <c r="X3435" s="183"/>
      <c r="Y3435" s="183"/>
      <c r="Z3435" s="186"/>
      <c r="AA3435" s="187"/>
    </row>
    <row r="3436" spans="1:27" x14ac:dyDescent="0.25">
      <c r="A3436" s="88">
        <v>289</v>
      </c>
      <c r="B3436" s="91" t="str">
        <f>CONCATENATE(Revisión_Avance_Periodo!$C3436,";",Revisión_Avance_Periodo!$E3436,";",Revisión_Avance_Periodo!$I3436)</f>
        <v>OE1;PR_10;ACT_81</v>
      </c>
      <c r="C3436" s="170" t="s">
        <v>9</v>
      </c>
      <c r="D3436" s="171" t="str">
        <f>VLOOKUP(Revisión_Avance_Periodo!$C3436,Componentes_BD!$F$1:$G$5,2,FALSE)</f>
        <v>Fortalecer la Vigilancia.</v>
      </c>
      <c r="E3436" s="106" t="s">
        <v>12</v>
      </c>
      <c r="F3436" s="89">
        <v>2</v>
      </c>
      <c r="G3436" s="89" t="str">
        <f>VLOOKUP(Revisión_Avance_Periodo!$A3436,BD_Seguimiento_OAP_2019!$A$2:$G$294,7,FALSE)</f>
        <v>PAI</v>
      </c>
      <c r="H3436" s="89" t="str">
        <f>VLOOKUP(Revisión_Avance_Periodo!$A3436,BD_Seguimiento_OAP_2019!$A$2:$J$294,10,FALSE)</f>
        <v>PAI_01 - Operacional</v>
      </c>
      <c r="I3436" s="89" t="s">
        <v>2138</v>
      </c>
      <c r="J3436" s="89" t="str">
        <f>VLOOKUP(Revisión_Avance_Periodo!$I3436,BD_Seguimiento_OAP_2019!$L:$M,2,FALSE)</f>
        <v>Evaluar la Implementación del Modelo Integrado de Planeación y Gestión – Mipg,  según las dimensiones y Líneas de Defensa</v>
      </c>
      <c r="K3436" s="106" t="s">
        <v>60</v>
      </c>
      <c r="L3436" s="172">
        <v>4.4642857142857152E-4</v>
      </c>
      <c r="M3436" s="173" t="s">
        <v>106</v>
      </c>
      <c r="N3436" s="174">
        <f>INDEX(BD_Seguimiento_OAP_2019!$AH$3:$AS$294,MATCH(Revisión_Avance_Periodo!$I3436,BD_Seguimiento_OAP_2019!$L$3:$L$294,0),MATCH(Revisión_Avance_Periodo!$M3436,BD_Seguimiento_OAP_2019!$AH$2:$AS$2,0))</f>
        <v>0.25</v>
      </c>
      <c r="O3436" s="174">
        <f>INDEX(BD_Seguimiento_OAP_2019!$AV$3:$BG$294,MATCH(Revisión_Avance_Periodo!$I3436,BD_Seguimiento_OAP_2019!$L$3:$L$294,0),MATCH(Revisión_Avance_Periodo!$M3436,BD_Seguimiento_OAP_2019!$AV$2:$BG$2,0))</f>
        <v>0.25</v>
      </c>
      <c r="P3436" s="189">
        <f t="shared" si="660"/>
        <v>1</v>
      </c>
      <c r="Q3436" s="173" t="str">
        <f>VLOOKUP(P3436,Tabla_Indicador_Gestion4[#All],3,TRUE)</f>
        <v>Culminada</v>
      </c>
      <c r="R3436" s="215">
        <f>SUBTOTAL(9,$N$3434:$N3436)</f>
        <v>0.5</v>
      </c>
      <c r="S3436" s="231">
        <f>SUBTOTAL(9,$O$3434:$O3436)</f>
        <v>0.5</v>
      </c>
      <c r="T3436" s="231">
        <f>IFERROR(+Revisión_Avance_Periodo!$S3436/Revisión_Avance_Periodo!$R3436,0)</f>
        <v>1</v>
      </c>
      <c r="U3436" s="184"/>
      <c r="V3436" s="185"/>
      <c r="W3436" s="183"/>
      <c r="X3436" s="183"/>
      <c r="Y3436" s="183"/>
      <c r="Z3436" s="186"/>
      <c r="AA3436" s="187"/>
    </row>
    <row r="3437" spans="1:27" x14ac:dyDescent="0.25">
      <c r="A3437" s="94">
        <v>289</v>
      </c>
      <c r="B3437" s="96" t="str">
        <f>CONCATENATE(Revisión_Avance_Periodo!$C3437,";",Revisión_Avance_Periodo!$E3437,";",Revisión_Avance_Periodo!$I3437)</f>
        <v>OE1;PR_10;ACT_81</v>
      </c>
      <c r="C3437" s="180" t="s">
        <v>9</v>
      </c>
      <c r="D3437" s="181" t="str">
        <f>VLOOKUP(Revisión_Avance_Periodo!$C3437,Componentes_BD!$F$1:$G$5,2,FALSE)</f>
        <v>Fortalecer la Vigilancia.</v>
      </c>
      <c r="E3437" s="119" t="s">
        <v>12</v>
      </c>
      <c r="F3437" s="95">
        <v>2</v>
      </c>
      <c r="G3437" s="95" t="str">
        <f>VLOOKUP(Revisión_Avance_Periodo!$A3437,BD_Seguimiento_OAP_2019!$A$2:$G$294,7,FALSE)</f>
        <v>PAI</v>
      </c>
      <c r="H3437" s="95" t="str">
        <f>VLOOKUP(Revisión_Avance_Periodo!$A3437,BD_Seguimiento_OAP_2019!$A$2:$J$294,10,FALSE)</f>
        <v>PAI_01 - Operacional</v>
      </c>
      <c r="I3437" s="95" t="s">
        <v>2138</v>
      </c>
      <c r="J3437" s="95" t="str">
        <f>VLOOKUP(Revisión_Avance_Periodo!$I3437,BD_Seguimiento_OAP_2019!$L:$M,2,FALSE)</f>
        <v>Evaluar la Implementación del Modelo Integrado de Planeación y Gestión – Mipg,  según las dimensiones y Líneas de Defensa</v>
      </c>
      <c r="K3437" s="119" t="s">
        <v>60</v>
      </c>
      <c r="L3437" s="172">
        <v>4.4642857142857152E-4</v>
      </c>
      <c r="M3437" s="182" t="s">
        <v>107</v>
      </c>
      <c r="N3437" s="174">
        <f>INDEX(BD_Seguimiento_OAP_2019!$AH$3:$AS$294,MATCH(Revisión_Avance_Periodo!$I3437,BD_Seguimiento_OAP_2019!$L$3:$L$294,0),MATCH(Revisión_Avance_Periodo!$M3437,BD_Seguimiento_OAP_2019!$AH$2:$AS$2,0))</f>
        <v>0</v>
      </c>
      <c r="O3437" s="174">
        <f>INDEX(BD_Seguimiento_OAP_2019!$AV$3:$BG$294,MATCH(Revisión_Avance_Periodo!$I3437,BD_Seguimiento_OAP_2019!$L$3:$L$294,0),MATCH(Revisión_Avance_Periodo!$M3437,BD_Seguimiento_OAP_2019!$AV$2:$BG$2,0))</f>
        <v>0</v>
      </c>
      <c r="P3437" s="175">
        <f t="shared" ref="P3437:P3439" si="670">IFERROR((O3437/N3437),0)</f>
        <v>0</v>
      </c>
      <c r="Q3437" s="182" t="str">
        <f>VLOOKUP(P3437,Tabla_Indicador_Gestion4[#All],3,TRUE)</f>
        <v>Por Ejecutar</v>
      </c>
      <c r="R3437" s="215">
        <f>SUBTOTAL(9,$N$3434:$N3437)</f>
        <v>0.5</v>
      </c>
      <c r="S3437" s="231">
        <f>SUBTOTAL(9,$O$3434:$O3437)</f>
        <v>0.5</v>
      </c>
      <c r="T3437" s="231">
        <f>IFERROR(+Revisión_Avance_Periodo!$S3437/Revisión_Avance_Periodo!$R3437,0)</f>
        <v>1</v>
      </c>
      <c r="U3437" s="184"/>
      <c r="V3437" s="185"/>
      <c r="W3437" s="183"/>
      <c r="X3437" s="183"/>
      <c r="Y3437" s="183"/>
      <c r="Z3437" s="186"/>
      <c r="AA3437" s="187"/>
    </row>
    <row r="3438" spans="1:27" x14ac:dyDescent="0.25">
      <c r="A3438" s="88">
        <v>289</v>
      </c>
      <c r="B3438" s="91" t="str">
        <f>CONCATENATE(Revisión_Avance_Periodo!$C3438,";",Revisión_Avance_Periodo!$E3438,";",Revisión_Avance_Periodo!$I3438)</f>
        <v>OE1;PR_10;ACT_81</v>
      </c>
      <c r="C3438" s="170" t="s">
        <v>9</v>
      </c>
      <c r="D3438" s="171" t="str">
        <f>VLOOKUP(Revisión_Avance_Periodo!$C3438,Componentes_BD!$F$1:$G$5,2,FALSE)</f>
        <v>Fortalecer la Vigilancia.</v>
      </c>
      <c r="E3438" s="106" t="s">
        <v>12</v>
      </c>
      <c r="F3438" s="89">
        <v>2</v>
      </c>
      <c r="G3438" s="89" t="str">
        <f>VLOOKUP(Revisión_Avance_Periodo!$A3438,BD_Seguimiento_OAP_2019!$A$2:$G$294,7,FALSE)</f>
        <v>PAI</v>
      </c>
      <c r="H3438" s="89" t="str">
        <f>VLOOKUP(Revisión_Avance_Periodo!$A3438,BD_Seguimiento_OAP_2019!$A$2:$J$294,10,FALSE)</f>
        <v>PAI_01 - Operacional</v>
      </c>
      <c r="I3438" s="89" t="s">
        <v>2138</v>
      </c>
      <c r="J3438" s="89" t="str">
        <f>VLOOKUP(Revisión_Avance_Periodo!$I3438,BD_Seguimiento_OAP_2019!$L:$M,2,FALSE)</f>
        <v>Evaluar la Implementación del Modelo Integrado de Planeación y Gestión – Mipg,  según las dimensiones y Líneas de Defensa</v>
      </c>
      <c r="K3438" s="106" t="s">
        <v>60</v>
      </c>
      <c r="L3438" s="172">
        <v>4.4642857142857152E-4</v>
      </c>
      <c r="M3438" s="173" t="s">
        <v>108</v>
      </c>
      <c r="N3438" s="174">
        <f>INDEX(BD_Seguimiento_OAP_2019!$AH$3:$AS$294,MATCH(Revisión_Avance_Periodo!$I3438,BD_Seguimiento_OAP_2019!$L$3:$L$294,0),MATCH(Revisión_Avance_Periodo!$M3438,BD_Seguimiento_OAP_2019!$AH$2:$AS$2,0))</f>
        <v>0</v>
      </c>
      <c r="O3438" s="174">
        <f>INDEX(BD_Seguimiento_OAP_2019!$AV$3:$BG$294,MATCH(Revisión_Avance_Periodo!$I3438,BD_Seguimiento_OAP_2019!$L$3:$L$294,0),MATCH(Revisión_Avance_Periodo!$M3438,BD_Seguimiento_OAP_2019!$AV$2:$BG$2,0))</f>
        <v>0</v>
      </c>
      <c r="P3438" s="175">
        <f t="shared" si="670"/>
        <v>0</v>
      </c>
      <c r="Q3438" s="173" t="str">
        <f>VLOOKUP(P3438,Tabla_Indicador_Gestion4[#All],3,TRUE)</f>
        <v>Por Ejecutar</v>
      </c>
      <c r="R3438" s="215">
        <f>SUBTOTAL(9,$N$3434:$N3438)</f>
        <v>0.5</v>
      </c>
      <c r="S3438" s="231">
        <f>SUBTOTAL(9,$O$3434:$O3438)</f>
        <v>0.5</v>
      </c>
      <c r="T3438" s="231">
        <f>IFERROR(+Revisión_Avance_Periodo!$S3438/Revisión_Avance_Periodo!$R3438,0)</f>
        <v>1</v>
      </c>
      <c r="U3438" s="184"/>
      <c r="V3438" s="185"/>
      <c r="W3438" s="183"/>
      <c r="X3438" s="183"/>
      <c r="Y3438" s="183"/>
      <c r="Z3438" s="186"/>
      <c r="AA3438" s="187"/>
    </row>
    <row r="3439" spans="1:27" x14ac:dyDescent="0.25">
      <c r="A3439" s="94">
        <v>289</v>
      </c>
      <c r="B3439" s="96" t="str">
        <f>CONCATENATE(Revisión_Avance_Periodo!$C3439,";",Revisión_Avance_Periodo!$E3439,";",Revisión_Avance_Periodo!$I3439)</f>
        <v>OE1;PR_10;ACT_81</v>
      </c>
      <c r="C3439" s="180" t="s">
        <v>9</v>
      </c>
      <c r="D3439" s="181" t="str">
        <f>VLOOKUP(Revisión_Avance_Periodo!$C3439,Componentes_BD!$F$1:$G$5,2,FALSE)</f>
        <v>Fortalecer la Vigilancia.</v>
      </c>
      <c r="E3439" s="119" t="s">
        <v>12</v>
      </c>
      <c r="F3439" s="95">
        <v>2</v>
      </c>
      <c r="G3439" s="95" t="str">
        <f>VLOOKUP(Revisión_Avance_Periodo!$A3439,BD_Seguimiento_OAP_2019!$A$2:$G$294,7,FALSE)</f>
        <v>PAI</v>
      </c>
      <c r="H3439" s="95" t="str">
        <f>VLOOKUP(Revisión_Avance_Periodo!$A3439,BD_Seguimiento_OAP_2019!$A$2:$J$294,10,FALSE)</f>
        <v>PAI_01 - Operacional</v>
      </c>
      <c r="I3439" s="95" t="s">
        <v>2138</v>
      </c>
      <c r="J3439" s="95" t="str">
        <f>VLOOKUP(Revisión_Avance_Periodo!$I3439,BD_Seguimiento_OAP_2019!$L:$M,2,FALSE)</f>
        <v>Evaluar la Implementación del Modelo Integrado de Planeación y Gestión – Mipg,  según las dimensiones y Líneas de Defensa</v>
      </c>
      <c r="K3439" s="119" t="s">
        <v>60</v>
      </c>
      <c r="L3439" s="172">
        <v>4.4642857142857152E-4</v>
      </c>
      <c r="M3439" s="182" t="s">
        <v>109</v>
      </c>
      <c r="N3439" s="174">
        <f>INDEX(BD_Seguimiento_OAP_2019!$AH$3:$AS$294,MATCH(Revisión_Avance_Periodo!$I3439,BD_Seguimiento_OAP_2019!$L$3:$L$294,0),MATCH(Revisión_Avance_Periodo!$M3439,BD_Seguimiento_OAP_2019!$AH$2:$AS$2,0))</f>
        <v>0</v>
      </c>
      <c r="O3439" s="201">
        <f>INDEX(BD_Seguimiento_OAP_2019!$AV$3:$BG$294,MATCH(Revisión_Avance_Periodo!$I3439,BD_Seguimiento_OAP_2019!$L$3:$L$294,0),MATCH(Revisión_Avance_Periodo!$M3439,BD_Seguimiento_OAP_2019!$AV$2:$BG$2,0))</f>
        <v>0.5</v>
      </c>
      <c r="P3439" s="175">
        <f t="shared" si="670"/>
        <v>0</v>
      </c>
      <c r="Q3439" s="182" t="str">
        <f>VLOOKUP(P3439,Tabla_Indicador_Gestion4[#All],3,TRUE)</f>
        <v>Por Ejecutar</v>
      </c>
      <c r="R3439" s="215">
        <f>SUBTOTAL(9,$N$3434:$N3439)</f>
        <v>0.5</v>
      </c>
      <c r="S3439" s="231">
        <f>SUBTOTAL(9,$O$3434:$O3439)</f>
        <v>1</v>
      </c>
      <c r="T3439" s="231">
        <f>IFERROR(+Revisión_Avance_Periodo!$S3439/Revisión_Avance_Periodo!$R3439,0)</f>
        <v>2</v>
      </c>
      <c r="U3439" s="184"/>
      <c r="V3439" s="185"/>
      <c r="W3439" s="183"/>
      <c r="X3439" s="183"/>
      <c r="Y3439" s="183"/>
      <c r="Z3439" s="186"/>
      <c r="AA3439" s="187"/>
    </row>
    <row r="3440" spans="1:27" x14ac:dyDescent="0.25">
      <c r="A3440" s="88">
        <v>289</v>
      </c>
      <c r="B3440" s="91" t="str">
        <f>CONCATENATE(Revisión_Avance_Periodo!$C3440,";",Revisión_Avance_Periodo!$E3440,";",Revisión_Avance_Periodo!$I3440)</f>
        <v>OE1;PR_10;ACT_81</v>
      </c>
      <c r="C3440" s="170" t="s">
        <v>9</v>
      </c>
      <c r="D3440" s="171" t="str">
        <f>VLOOKUP(Revisión_Avance_Periodo!$C3440,Componentes_BD!$F$1:$G$5,2,FALSE)</f>
        <v>Fortalecer la Vigilancia.</v>
      </c>
      <c r="E3440" s="106" t="s">
        <v>12</v>
      </c>
      <c r="F3440" s="89">
        <v>2</v>
      </c>
      <c r="G3440" s="89" t="str">
        <f>VLOOKUP(Revisión_Avance_Periodo!$A3440,BD_Seguimiento_OAP_2019!$A$2:$G$294,7,FALSE)</f>
        <v>PAI</v>
      </c>
      <c r="H3440" s="89" t="str">
        <f>VLOOKUP(Revisión_Avance_Periodo!$A3440,BD_Seguimiento_OAP_2019!$A$2:$J$294,10,FALSE)</f>
        <v>PAI_01 - Operacional</v>
      </c>
      <c r="I3440" s="89" t="s">
        <v>2138</v>
      </c>
      <c r="J3440" s="89" t="str">
        <f>VLOOKUP(Revisión_Avance_Periodo!$I3440,BD_Seguimiento_OAP_2019!$L:$M,2,FALSE)</f>
        <v>Evaluar la Implementación del Modelo Integrado de Planeación y Gestión – Mipg,  según las dimensiones y Líneas de Defensa</v>
      </c>
      <c r="K3440" s="106" t="s">
        <v>60</v>
      </c>
      <c r="L3440" s="172">
        <v>4.4642857142857152E-4</v>
      </c>
      <c r="M3440" s="173" t="s">
        <v>110</v>
      </c>
      <c r="N3440" s="174">
        <f>INDEX(BD_Seguimiento_OAP_2019!$AH$3:$AS$294,MATCH(Revisión_Avance_Periodo!$I3440,BD_Seguimiento_OAP_2019!$L$3:$L$294,0),MATCH(Revisión_Avance_Periodo!$M3440,BD_Seguimiento_OAP_2019!$AH$2:$AS$2,0))</f>
        <v>0.25</v>
      </c>
      <c r="O3440" s="174">
        <f>INDEX(BD_Seguimiento_OAP_2019!$AV$3:$BG$294,MATCH(Revisión_Avance_Periodo!$I3440,BD_Seguimiento_OAP_2019!$L$3:$L$294,0),MATCH(Revisión_Avance_Periodo!$M3440,BD_Seguimiento_OAP_2019!$AV$2:$BG$2,0))</f>
        <v>0</v>
      </c>
      <c r="P3440" s="189">
        <f t="shared" si="660"/>
        <v>0</v>
      </c>
      <c r="Q3440" s="173" t="str">
        <f>VLOOKUP(P3440,Tabla_Indicador_Gestion4[#All],3,TRUE)</f>
        <v>Por Ejecutar</v>
      </c>
      <c r="R3440" s="215">
        <f>SUBTOTAL(9,$N$3434:$N3440)</f>
        <v>0.75</v>
      </c>
      <c r="S3440" s="231">
        <f>SUBTOTAL(9,$O$3434:$O3440)</f>
        <v>1</v>
      </c>
      <c r="T3440" s="231">
        <f>IFERROR(+Revisión_Avance_Periodo!$S3440/Revisión_Avance_Periodo!$R3440,0)</f>
        <v>1.3333333333333333</v>
      </c>
      <c r="U3440" s="184"/>
      <c r="V3440" s="185"/>
      <c r="W3440" s="183"/>
      <c r="X3440" s="183"/>
      <c r="Y3440" s="183"/>
      <c r="Z3440" s="186"/>
      <c r="AA3440" s="187"/>
    </row>
    <row r="3441" spans="1:27" x14ac:dyDescent="0.25">
      <c r="A3441" s="94">
        <v>289</v>
      </c>
      <c r="B3441" s="96" t="str">
        <f>CONCATENATE(Revisión_Avance_Periodo!$C3441,";",Revisión_Avance_Periodo!$E3441,";",Revisión_Avance_Periodo!$I3441)</f>
        <v>OE1;PR_10;ACT_81</v>
      </c>
      <c r="C3441" s="180" t="s">
        <v>9</v>
      </c>
      <c r="D3441" s="181" t="str">
        <f>VLOOKUP(Revisión_Avance_Periodo!$C3441,Componentes_BD!$F$1:$G$5,2,FALSE)</f>
        <v>Fortalecer la Vigilancia.</v>
      </c>
      <c r="E3441" s="119" t="s">
        <v>12</v>
      </c>
      <c r="F3441" s="95">
        <v>2</v>
      </c>
      <c r="G3441" s="95" t="str">
        <f>VLOOKUP(Revisión_Avance_Periodo!$A3441,BD_Seguimiento_OAP_2019!$A$2:$G$294,7,FALSE)</f>
        <v>PAI</v>
      </c>
      <c r="H3441" s="95" t="str">
        <f>VLOOKUP(Revisión_Avance_Periodo!$A3441,BD_Seguimiento_OAP_2019!$A$2:$J$294,10,FALSE)</f>
        <v>PAI_01 - Operacional</v>
      </c>
      <c r="I3441" s="95" t="s">
        <v>2138</v>
      </c>
      <c r="J3441" s="95" t="str">
        <f>VLOOKUP(Revisión_Avance_Periodo!$I3441,BD_Seguimiento_OAP_2019!$L:$M,2,FALSE)</f>
        <v>Evaluar la Implementación del Modelo Integrado de Planeación y Gestión – Mipg,  según las dimensiones y Líneas de Defensa</v>
      </c>
      <c r="K3441" s="119" t="s">
        <v>60</v>
      </c>
      <c r="L3441" s="172">
        <v>4.4642857142857152E-4</v>
      </c>
      <c r="M3441" s="182" t="s">
        <v>111</v>
      </c>
      <c r="N3441" s="174">
        <f>INDEX(BD_Seguimiento_OAP_2019!$AH$3:$AS$294,MATCH(Revisión_Avance_Periodo!$I3441,BD_Seguimiento_OAP_2019!$L$3:$L$294,0),MATCH(Revisión_Avance_Periodo!$M3441,BD_Seguimiento_OAP_2019!$AH$2:$AS$2,0))</f>
        <v>0</v>
      </c>
      <c r="O3441" s="174">
        <f>INDEX(BD_Seguimiento_OAP_2019!$AV$3:$BG$294,MATCH(Revisión_Avance_Periodo!$I3441,BD_Seguimiento_OAP_2019!$L$3:$L$294,0),MATCH(Revisión_Avance_Periodo!$M3441,BD_Seguimiento_OAP_2019!$AV$2:$BG$2,0))</f>
        <v>0</v>
      </c>
      <c r="P3441" s="175">
        <f t="shared" ref="P3441:P3443" si="671">IFERROR((O3441/N3441),0)</f>
        <v>0</v>
      </c>
      <c r="Q3441" s="182" t="str">
        <f>VLOOKUP(P3441,Tabla_Indicador_Gestion4[#All],3,TRUE)</f>
        <v>Por Ejecutar</v>
      </c>
      <c r="R3441" s="215">
        <f>SUBTOTAL(9,$N$3434:$N3441)</f>
        <v>0.75</v>
      </c>
      <c r="S3441" s="231">
        <f>SUBTOTAL(9,$O$3434:$O3441)</f>
        <v>1</v>
      </c>
      <c r="T3441" s="231">
        <f>IFERROR(+Revisión_Avance_Periodo!$S3441/Revisión_Avance_Periodo!$R3441,0)</f>
        <v>1.3333333333333333</v>
      </c>
      <c r="U3441" s="184"/>
      <c r="V3441" s="185"/>
      <c r="W3441" s="183"/>
      <c r="X3441" s="183"/>
      <c r="Y3441" s="183"/>
      <c r="Z3441" s="186"/>
      <c r="AA3441" s="187"/>
    </row>
    <row r="3442" spans="1:27" x14ac:dyDescent="0.25">
      <c r="A3442" s="88">
        <v>289</v>
      </c>
      <c r="B3442" s="91" t="str">
        <f>CONCATENATE(Revisión_Avance_Periodo!$C3442,";",Revisión_Avance_Periodo!$E3442,";",Revisión_Avance_Periodo!$I3442)</f>
        <v>OE1;PR_10;ACT_81</v>
      </c>
      <c r="C3442" s="170" t="s">
        <v>9</v>
      </c>
      <c r="D3442" s="171" t="str">
        <f>VLOOKUP(Revisión_Avance_Periodo!$C3442,Componentes_BD!$F$1:$G$5,2,FALSE)</f>
        <v>Fortalecer la Vigilancia.</v>
      </c>
      <c r="E3442" s="106" t="s">
        <v>12</v>
      </c>
      <c r="F3442" s="89">
        <v>2</v>
      </c>
      <c r="G3442" s="89" t="str">
        <f>VLOOKUP(Revisión_Avance_Periodo!$A3442,BD_Seguimiento_OAP_2019!$A$2:$G$294,7,FALSE)</f>
        <v>PAI</v>
      </c>
      <c r="H3442" s="89" t="str">
        <f>VLOOKUP(Revisión_Avance_Periodo!$A3442,BD_Seguimiento_OAP_2019!$A$2:$J$294,10,FALSE)</f>
        <v>PAI_01 - Operacional</v>
      </c>
      <c r="I3442" s="89" t="s">
        <v>2138</v>
      </c>
      <c r="J3442" s="89" t="str">
        <f>VLOOKUP(Revisión_Avance_Periodo!$I3442,BD_Seguimiento_OAP_2019!$L:$M,2,FALSE)</f>
        <v>Evaluar la Implementación del Modelo Integrado de Planeación y Gestión – Mipg,  según las dimensiones y Líneas de Defensa</v>
      </c>
      <c r="K3442" s="106" t="s">
        <v>60</v>
      </c>
      <c r="L3442" s="172">
        <v>4.4642857142857152E-4</v>
      </c>
      <c r="M3442" s="173" t="s">
        <v>112</v>
      </c>
      <c r="N3442" s="174">
        <f>INDEX(BD_Seguimiento_OAP_2019!$AH$3:$AS$294,MATCH(Revisión_Avance_Periodo!$I3442,BD_Seguimiento_OAP_2019!$L$3:$L$294,0),MATCH(Revisión_Avance_Periodo!$M3442,BD_Seguimiento_OAP_2019!$AH$2:$AS$2,0))</f>
        <v>0</v>
      </c>
      <c r="O3442" s="174">
        <f>INDEX(BD_Seguimiento_OAP_2019!$AV$3:$BG$294,MATCH(Revisión_Avance_Periodo!$I3442,BD_Seguimiento_OAP_2019!$L$3:$L$294,0),MATCH(Revisión_Avance_Periodo!$M3442,BD_Seguimiento_OAP_2019!$AV$2:$BG$2,0))</f>
        <v>0</v>
      </c>
      <c r="P3442" s="175">
        <f t="shared" si="671"/>
        <v>0</v>
      </c>
      <c r="Q3442" s="173" t="str">
        <f>VLOOKUP(P3442,Tabla_Indicador_Gestion4[#All],3,TRUE)</f>
        <v>Por Ejecutar</v>
      </c>
      <c r="R3442" s="215">
        <f>SUBTOTAL(9,$N$3434:$N3442)</f>
        <v>0.75</v>
      </c>
      <c r="S3442" s="231">
        <f>SUBTOTAL(9,$O$3434:$O3442)</f>
        <v>1</v>
      </c>
      <c r="T3442" s="231">
        <f>IFERROR(+Revisión_Avance_Periodo!$S3442/Revisión_Avance_Periodo!$R3442,0)</f>
        <v>1.3333333333333333</v>
      </c>
      <c r="U3442" s="184"/>
      <c r="V3442" s="185"/>
      <c r="W3442" s="183"/>
      <c r="X3442" s="183"/>
      <c r="Y3442" s="183"/>
      <c r="Z3442" s="186"/>
      <c r="AA3442" s="187"/>
    </row>
    <row r="3443" spans="1:27" x14ac:dyDescent="0.25">
      <c r="A3443" s="94">
        <v>289</v>
      </c>
      <c r="B3443" s="96" t="str">
        <f>CONCATENATE(Revisión_Avance_Periodo!$C3443,";",Revisión_Avance_Periodo!$E3443,";",Revisión_Avance_Periodo!$I3443)</f>
        <v>OE1;PR_10;ACT_81</v>
      </c>
      <c r="C3443" s="180" t="s">
        <v>9</v>
      </c>
      <c r="D3443" s="181" t="str">
        <f>VLOOKUP(Revisión_Avance_Periodo!$C3443,Componentes_BD!$F$1:$G$5,2,FALSE)</f>
        <v>Fortalecer la Vigilancia.</v>
      </c>
      <c r="E3443" s="119" t="s">
        <v>12</v>
      </c>
      <c r="F3443" s="95">
        <v>2</v>
      </c>
      <c r="G3443" s="95" t="str">
        <f>VLOOKUP(Revisión_Avance_Periodo!$A3443,BD_Seguimiento_OAP_2019!$A$2:$G$294,7,FALSE)</f>
        <v>PAI</v>
      </c>
      <c r="H3443" s="95" t="str">
        <f>VLOOKUP(Revisión_Avance_Periodo!$A3443,BD_Seguimiento_OAP_2019!$A$2:$J$294,10,FALSE)</f>
        <v>PAI_01 - Operacional</v>
      </c>
      <c r="I3443" s="95" t="s">
        <v>2138</v>
      </c>
      <c r="J3443" s="95" t="str">
        <f>VLOOKUP(Revisión_Avance_Periodo!$I3443,BD_Seguimiento_OAP_2019!$L:$M,2,FALSE)</f>
        <v>Evaluar la Implementación del Modelo Integrado de Planeación y Gestión – Mipg,  según las dimensiones y Líneas de Defensa</v>
      </c>
      <c r="K3443" s="119" t="s">
        <v>60</v>
      </c>
      <c r="L3443" s="172">
        <v>4.4642857142857152E-4</v>
      </c>
      <c r="M3443" s="182" t="s">
        <v>113</v>
      </c>
      <c r="N3443" s="174">
        <f>INDEX(BD_Seguimiento_OAP_2019!$AH$3:$AS$294,MATCH(Revisión_Avance_Periodo!$I3443,BD_Seguimiento_OAP_2019!$L$3:$L$294,0),MATCH(Revisión_Avance_Periodo!$M3443,BD_Seguimiento_OAP_2019!$AH$2:$AS$2,0))</f>
        <v>0</v>
      </c>
      <c r="O3443" s="174">
        <f>INDEX(BD_Seguimiento_OAP_2019!$AV$3:$BG$294,MATCH(Revisión_Avance_Periodo!$I3443,BD_Seguimiento_OAP_2019!$L$3:$L$294,0),MATCH(Revisión_Avance_Periodo!$M3443,BD_Seguimiento_OAP_2019!$AV$2:$BG$2,0))</f>
        <v>0</v>
      </c>
      <c r="P3443" s="175">
        <f t="shared" si="671"/>
        <v>0</v>
      </c>
      <c r="Q3443" s="182" t="str">
        <f>VLOOKUP(P3443,Tabla_Indicador_Gestion4[#All],3,TRUE)</f>
        <v>Por Ejecutar</v>
      </c>
      <c r="R3443" s="215">
        <f>SUBTOTAL(9,$N$3434:$N3443)</f>
        <v>0.75</v>
      </c>
      <c r="S3443" s="231">
        <f>SUBTOTAL(9,$O$3434:$O3443)</f>
        <v>1</v>
      </c>
      <c r="T3443" s="231">
        <f>IFERROR(+Revisión_Avance_Periodo!$S3443/Revisión_Avance_Periodo!$R3443,0)</f>
        <v>1.3333333333333333</v>
      </c>
      <c r="U3443" s="184"/>
      <c r="V3443" s="185"/>
      <c r="W3443" s="183"/>
      <c r="X3443" s="183"/>
      <c r="Y3443" s="183"/>
      <c r="Z3443" s="186"/>
      <c r="AA3443" s="187"/>
    </row>
    <row r="3444" spans="1:27" x14ac:dyDescent="0.25">
      <c r="A3444" s="88">
        <v>289</v>
      </c>
      <c r="B3444" s="91" t="str">
        <f>CONCATENATE(Revisión_Avance_Periodo!$C3444,";",Revisión_Avance_Periodo!$E3444,";",Revisión_Avance_Periodo!$I3444)</f>
        <v>OE1;PR_10;ACT_81</v>
      </c>
      <c r="C3444" s="170" t="s">
        <v>9</v>
      </c>
      <c r="D3444" s="171" t="str">
        <f>VLOOKUP(Revisión_Avance_Periodo!$C3444,Componentes_BD!$F$1:$G$5,2,FALSE)</f>
        <v>Fortalecer la Vigilancia.</v>
      </c>
      <c r="E3444" s="106" t="s">
        <v>12</v>
      </c>
      <c r="F3444" s="89">
        <v>2</v>
      </c>
      <c r="G3444" s="89" t="str">
        <f>VLOOKUP(Revisión_Avance_Periodo!$A3444,BD_Seguimiento_OAP_2019!$A$2:$G$294,7,FALSE)</f>
        <v>PAI</v>
      </c>
      <c r="H3444" s="89" t="str">
        <f>VLOOKUP(Revisión_Avance_Periodo!$A3444,BD_Seguimiento_OAP_2019!$A$2:$J$294,10,FALSE)</f>
        <v>PAI_01 - Operacional</v>
      </c>
      <c r="I3444" s="89" t="s">
        <v>2138</v>
      </c>
      <c r="J3444" s="89" t="str">
        <f>VLOOKUP(Revisión_Avance_Periodo!$I3444,BD_Seguimiento_OAP_2019!$L:$M,2,FALSE)</f>
        <v>Evaluar la Implementación del Modelo Integrado de Planeación y Gestión – Mipg,  según las dimensiones y Líneas de Defensa</v>
      </c>
      <c r="K3444" s="106" t="s">
        <v>60</v>
      </c>
      <c r="L3444" s="172">
        <v>4.4642857142857152E-4</v>
      </c>
      <c r="M3444" s="173" t="s">
        <v>114</v>
      </c>
      <c r="N3444" s="174">
        <f>INDEX(BD_Seguimiento_OAP_2019!$AH$3:$AS$294,MATCH(Revisión_Avance_Periodo!$I3444,BD_Seguimiento_OAP_2019!$L$3:$L$294,0),MATCH(Revisión_Avance_Periodo!$M3444,BD_Seguimiento_OAP_2019!$AH$2:$AS$2,0))</f>
        <v>0.25</v>
      </c>
      <c r="O3444" s="174">
        <f>INDEX(BD_Seguimiento_OAP_2019!$AV$3:$BG$294,MATCH(Revisión_Avance_Periodo!$I3444,BD_Seguimiento_OAP_2019!$L$3:$L$294,0),MATCH(Revisión_Avance_Periodo!$M3444,BD_Seguimiento_OAP_2019!$AV$2:$BG$2,0))</f>
        <v>0</v>
      </c>
      <c r="P3444" s="189">
        <f t="shared" si="660"/>
        <v>0</v>
      </c>
      <c r="Q3444" s="173" t="str">
        <f>VLOOKUP(P3444,Tabla_Indicador_Gestion4[#All],3,TRUE)</f>
        <v>Por Ejecutar</v>
      </c>
      <c r="R3444" s="215">
        <f>SUBTOTAL(9,$N$3434:$N3444)</f>
        <v>1</v>
      </c>
      <c r="S3444" s="231">
        <f>SUBTOTAL(9,$O$3434:$O3444)</f>
        <v>1</v>
      </c>
      <c r="T3444" s="231">
        <f>IFERROR(+Revisión_Avance_Periodo!$S3444/Revisión_Avance_Periodo!$R3444,0)</f>
        <v>1</v>
      </c>
      <c r="U3444" s="184"/>
      <c r="V3444" s="185"/>
      <c r="W3444" s="183"/>
      <c r="X3444" s="183"/>
      <c r="Y3444" s="183"/>
      <c r="Z3444" s="186"/>
      <c r="AA3444" s="187"/>
    </row>
    <row r="3445" spans="1:27" ht="15.75" thickBot="1" x14ac:dyDescent="0.3">
      <c r="A3445" s="94">
        <v>289</v>
      </c>
      <c r="B3445" s="96" t="str">
        <f>CONCATENATE(Revisión_Avance_Periodo!$C3445,";",Revisión_Avance_Periodo!$E3445,";",Revisión_Avance_Periodo!$I3445)</f>
        <v>OE1;PR_10;ACT_81</v>
      </c>
      <c r="C3445" s="180" t="s">
        <v>9</v>
      </c>
      <c r="D3445" s="181" t="str">
        <f>VLOOKUP(Revisión_Avance_Periodo!$C3445,Componentes_BD!$F$1:$G$5,2,FALSE)</f>
        <v>Fortalecer la Vigilancia.</v>
      </c>
      <c r="E3445" s="119" t="s">
        <v>12</v>
      </c>
      <c r="F3445" s="95">
        <v>2</v>
      </c>
      <c r="G3445" s="95" t="str">
        <f>VLOOKUP(Revisión_Avance_Periodo!$A3445,BD_Seguimiento_OAP_2019!$A$2:$G$294,7,FALSE)</f>
        <v>PAI</v>
      </c>
      <c r="H3445" s="95" t="str">
        <f>VLOOKUP(Revisión_Avance_Periodo!$A3445,BD_Seguimiento_OAP_2019!$A$2:$J$294,10,FALSE)</f>
        <v>PAI_01 - Operacional</v>
      </c>
      <c r="I3445" s="95" t="s">
        <v>2138</v>
      </c>
      <c r="J3445" s="95" t="str">
        <f>VLOOKUP(Revisión_Avance_Periodo!$I3445,BD_Seguimiento_OAP_2019!$L:$M,2,FALSE)</f>
        <v>Evaluar la Implementación del Modelo Integrado de Planeación y Gestión – Mipg,  según las dimensiones y Líneas de Defensa</v>
      </c>
      <c r="K3445" s="119" t="s">
        <v>60</v>
      </c>
      <c r="L3445" s="172">
        <v>4.4642857142857152E-4</v>
      </c>
      <c r="M3445" s="182" t="s">
        <v>115</v>
      </c>
      <c r="N3445" s="174">
        <f>INDEX(BD_Seguimiento_OAP_2019!$AH$3:$AS$294,MATCH(Revisión_Avance_Periodo!$I3445,BD_Seguimiento_OAP_2019!$L$3:$L$294,0),MATCH(Revisión_Avance_Periodo!$M3445,BD_Seguimiento_OAP_2019!$AH$2:$AS$2,0))</f>
        <v>0</v>
      </c>
      <c r="O3445" s="174">
        <f>INDEX(BD_Seguimiento_OAP_2019!$AV$3:$BG$294,MATCH(Revisión_Avance_Periodo!$I3445,BD_Seguimiento_OAP_2019!$L$3:$L$294,0),MATCH(Revisión_Avance_Periodo!$M3445,BD_Seguimiento_OAP_2019!$AV$2:$BG$2,0))</f>
        <v>0</v>
      </c>
      <c r="P3445" s="175">
        <f>IFERROR((O3445/N3445),0)</f>
        <v>0</v>
      </c>
      <c r="Q3445" s="182" t="str">
        <f>VLOOKUP(P3445,Tabla_Indicador_Gestion4[#All],3,TRUE)</f>
        <v>Por Ejecutar</v>
      </c>
      <c r="R3445" s="215">
        <f>SUBTOTAL(9,$N$3434:$N3445)</f>
        <v>1</v>
      </c>
      <c r="S3445" s="231">
        <f>SUBTOTAL(9,$O$3434:$O3445)</f>
        <v>1</v>
      </c>
      <c r="T3445" s="231">
        <f>IFERROR(+Revisión_Avance_Periodo!$S3445/Revisión_Avance_Periodo!$R3445,0)</f>
        <v>1</v>
      </c>
      <c r="U3445" s="184"/>
      <c r="V3445" s="185"/>
      <c r="W3445" s="183"/>
      <c r="X3445" s="183"/>
      <c r="Y3445" s="183"/>
      <c r="Z3445" s="186"/>
      <c r="AA3445" s="187"/>
    </row>
    <row r="3446" spans="1:27" x14ac:dyDescent="0.25">
      <c r="A3446" s="88">
        <v>290</v>
      </c>
      <c r="B3446" s="91" t="str">
        <f>CONCATENATE(Revisión_Avance_Periodo!$C3446,";",Revisión_Avance_Periodo!$E3446,";",Revisión_Avance_Periodo!$I3446)</f>
        <v>OE1;PR_10;ACT_82</v>
      </c>
      <c r="C3446" s="170" t="s">
        <v>9</v>
      </c>
      <c r="D3446" s="171" t="str">
        <f>VLOOKUP(Revisión_Avance_Periodo!$C3446,Componentes_BD!$F$1:$G$5,2,FALSE)</f>
        <v>Fortalecer la Vigilancia.</v>
      </c>
      <c r="E3446" s="106" t="s">
        <v>12</v>
      </c>
      <c r="F3446" s="89">
        <v>2</v>
      </c>
      <c r="G3446" s="89" t="str">
        <f>VLOOKUP(Revisión_Avance_Periodo!$A3446,BD_Seguimiento_OAP_2019!$A$2:$G$294,7,FALSE)</f>
        <v>PAI</v>
      </c>
      <c r="H3446" s="89" t="str">
        <f>VLOOKUP(Revisión_Avance_Periodo!$A3446,BD_Seguimiento_OAP_2019!$A$2:$J$294,10,FALSE)</f>
        <v>PAI_01 - Operacional</v>
      </c>
      <c r="I3446" s="89" t="s">
        <v>2147</v>
      </c>
      <c r="J3446" s="89" t="str">
        <f>VLOOKUP(Revisión_Avance_Periodo!$I3446,BD_Seguimiento_OAP_2019!$L:$M,2,FALSE)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46" s="106" t="s">
        <v>60</v>
      </c>
      <c r="L3446" s="172">
        <v>4.4642857142857152E-4</v>
      </c>
      <c r="M3446" s="173" t="s">
        <v>104</v>
      </c>
      <c r="N3446" s="174">
        <f>INDEX(BD_Seguimiento_OAP_2019!$AH$3:$AS$294,MATCH(Revisión_Avance_Periodo!$I3446,BD_Seguimiento_OAP_2019!$L$3:$L$294,0),MATCH(Revisión_Avance_Periodo!$M3446,BD_Seguimiento_OAP_2019!$AH$2:$AS$2,0))</f>
        <v>8.3400000000000002E-2</v>
      </c>
      <c r="O3446" s="174">
        <f>INDEX(BD_Seguimiento_OAP_2019!$AV$3:$BG$294,MATCH(Revisión_Avance_Periodo!$I3446,BD_Seguimiento_OAP_2019!$L$3:$L$294,0),MATCH(Revisión_Avance_Periodo!$M3446,BD_Seguimiento_OAP_2019!$AV$2:$BG$2,0))</f>
        <v>8.3400000000000002E-2</v>
      </c>
      <c r="P3446" s="189">
        <f t="shared" si="660"/>
        <v>1</v>
      </c>
      <c r="Q3446" s="173" t="str">
        <f>VLOOKUP(P3446,Tabla_Indicador_Gestion4[#All],3,TRUE)</f>
        <v>Culminada</v>
      </c>
      <c r="R3446" s="213">
        <f>SUBTOTAL(9,$N$3446:$N3446)</f>
        <v>8.3400000000000002E-2</v>
      </c>
      <c r="S3446" s="234">
        <f>SUBTOTAL(9,$O$3446:$O3446)</f>
        <v>8.3400000000000002E-2</v>
      </c>
      <c r="T3446" s="234">
        <f>IFERROR(+Revisión_Avance_Periodo!$S3446/Revisión_Avance_Periodo!$R3446,0)</f>
        <v>1</v>
      </c>
      <c r="U3446" s="177">
        <f>SUBTOTAL(9,N3446:N3457)</f>
        <v>1.0008000000000001</v>
      </c>
      <c r="V3446" s="176">
        <f>SUBTOTAL(9,O3446:O3457)</f>
        <v>0.50040000000000007</v>
      </c>
      <c r="W3446" s="176">
        <f t="shared" ref="W3446" si="672">+V3446/U3446</f>
        <v>0.5</v>
      </c>
      <c r="X3446" s="176"/>
      <c r="Y3446" s="176">
        <f>100%-Revisión_Avance_Periodo!$W3446</f>
        <v>0.5</v>
      </c>
      <c r="Z3446" s="178" t="str">
        <f>VLOOKUP(W3446,Tabla_Indicador_Gestion4[],3,TRUE)</f>
        <v>En Tramite</v>
      </c>
      <c r="AA3446" s="179">
        <f>Revisión_Avance_Periodo!$W3446*Revisión_Avance_Periodo!$L3446</f>
        <v>2.2321428571428576E-4</v>
      </c>
    </row>
    <row r="3447" spans="1:27" x14ac:dyDescent="0.25">
      <c r="A3447" s="94">
        <v>290</v>
      </c>
      <c r="B3447" s="96" t="str">
        <f>CONCATENATE(Revisión_Avance_Periodo!$C3447,";",Revisión_Avance_Periodo!$E3447,";",Revisión_Avance_Periodo!$I3447)</f>
        <v>OE1;PR_10;ACT_82</v>
      </c>
      <c r="C3447" s="180" t="s">
        <v>9</v>
      </c>
      <c r="D3447" s="181" t="str">
        <f>VLOOKUP(Revisión_Avance_Periodo!$C3447,Componentes_BD!$F$1:$G$5,2,FALSE)</f>
        <v>Fortalecer la Vigilancia.</v>
      </c>
      <c r="E3447" s="119" t="s">
        <v>12</v>
      </c>
      <c r="F3447" s="95">
        <v>2</v>
      </c>
      <c r="G3447" s="95" t="str">
        <f>VLOOKUP(Revisión_Avance_Periodo!$A3447,BD_Seguimiento_OAP_2019!$A$2:$G$294,7,FALSE)</f>
        <v>PAI</v>
      </c>
      <c r="H3447" s="95" t="str">
        <f>VLOOKUP(Revisión_Avance_Periodo!$A3447,BD_Seguimiento_OAP_2019!$A$2:$J$294,10,FALSE)</f>
        <v>PAI_01 - Operacional</v>
      </c>
      <c r="I3447" s="95" t="s">
        <v>2147</v>
      </c>
      <c r="J3447" s="95" t="str">
        <f>VLOOKUP(Revisión_Avance_Periodo!$I3447,BD_Seguimiento_OAP_2019!$L:$M,2,FALSE)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47" s="119" t="s">
        <v>60</v>
      </c>
      <c r="L3447" s="172">
        <v>4.4642857142857152E-4</v>
      </c>
      <c r="M3447" s="182" t="s">
        <v>105</v>
      </c>
      <c r="N3447" s="174">
        <f>INDEX(BD_Seguimiento_OAP_2019!$AH$3:$AS$294,MATCH(Revisión_Avance_Periodo!$I3447,BD_Seguimiento_OAP_2019!$L$3:$L$294,0),MATCH(Revisión_Avance_Periodo!$M3447,BD_Seguimiento_OAP_2019!$AH$2:$AS$2,0))</f>
        <v>8.3400000000000002E-2</v>
      </c>
      <c r="O3447" s="174">
        <f>INDEX(BD_Seguimiento_OAP_2019!$AV$3:$BG$294,MATCH(Revisión_Avance_Periodo!$I3447,BD_Seguimiento_OAP_2019!$L$3:$L$294,0),MATCH(Revisión_Avance_Periodo!$M3447,BD_Seguimiento_OAP_2019!$AV$2:$BG$2,0))</f>
        <v>8.3400000000000002E-2</v>
      </c>
      <c r="P3447" s="188">
        <f t="shared" si="660"/>
        <v>1</v>
      </c>
      <c r="Q3447" s="182" t="str">
        <f>VLOOKUP(P3447,Tabla_Indicador_Gestion4[#All],3,TRUE)</f>
        <v>Culminada</v>
      </c>
      <c r="R3447" s="215">
        <f>SUBTOTAL(9,$N$3446:$N3447)</f>
        <v>0.1668</v>
      </c>
      <c r="S3447" s="231">
        <f>SUBTOTAL(9,$O$3446:$O3447)</f>
        <v>0.1668</v>
      </c>
      <c r="T3447" s="231">
        <f>IFERROR(+Revisión_Avance_Periodo!$S3447/Revisión_Avance_Periodo!$R3447,0)</f>
        <v>1</v>
      </c>
      <c r="U3447" s="184"/>
      <c r="V3447" s="185"/>
      <c r="W3447" s="183"/>
      <c r="X3447" s="183"/>
      <c r="Y3447" s="183"/>
      <c r="Z3447" s="186"/>
      <c r="AA3447" s="187"/>
    </row>
    <row r="3448" spans="1:27" x14ac:dyDescent="0.25">
      <c r="A3448" s="88">
        <v>290</v>
      </c>
      <c r="B3448" s="91" t="str">
        <f>CONCATENATE(Revisión_Avance_Periodo!$C3448,";",Revisión_Avance_Periodo!$E3448,";",Revisión_Avance_Periodo!$I3448)</f>
        <v>OE1;PR_10;ACT_82</v>
      </c>
      <c r="C3448" s="170" t="s">
        <v>9</v>
      </c>
      <c r="D3448" s="171" t="str">
        <f>VLOOKUP(Revisión_Avance_Periodo!$C3448,Componentes_BD!$F$1:$G$5,2,FALSE)</f>
        <v>Fortalecer la Vigilancia.</v>
      </c>
      <c r="E3448" s="106" t="s">
        <v>12</v>
      </c>
      <c r="F3448" s="89">
        <v>2</v>
      </c>
      <c r="G3448" s="89" t="str">
        <f>VLOOKUP(Revisión_Avance_Periodo!$A3448,BD_Seguimiento_OAP_2019!$A$2:$G$294,7,FALSE)</f>
        <v>PAI</v>
      </c>
      <c r="H3448" s="89" t="str">
        <f>VLOOKUP(Revisión_Avance_Periodo!$A3448,BD_Seguimiento_OAP_2019!$A$2:$J$294,10,FALSE)</f>
        <v>PAI_01 - Operacional</v>
      </c>
      <c r="I3448" s="89" t="s">
        <v>2147</v>
      </c>
      <c r="J3448" s="89" t="str">
        <f>VLOOKUP(Revisión_Avance_Periodo!$I3448,BD_Seguimiento_OAP_2019!$L:$M,2,FALSE)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48" s="106" t="s">
        <v>60</v>
      </c>
      <c r="L3448" s="172">
        <v>4.4642857142857152E-4</v>
      </c>
      <c r="M3448" s="173" t="s">
        <v>106</v>
      </c>
      <c r="N3448" s="174">
        <f>INDEX(BD_Seguimiento_OAP_2019!$AH$3:$AS$294,MATCH(Revisión_Avance_Periodo!$I3448,BD_Seguimiento_OAP_2019!$L$3:$L$294,0),MATCH(Revisión_Avance_Periodo!$M3448,BD_Seguimiento_OAP_2019!$AH$2:$AS$2,0))</f>
        <v>8.3400000000000002E-2</v>
      </c>
      <c r="O3448" s="174">
        <f>INDEX(BD_Seguimiento_OAP_2019!$AV$3:$BG$294,MATCH(Revisión_Avance_Periodo!$I3448,BD_Seguimiento_OAP_2019!$L$3:$L$294,0),MATCH(Revisión_Avance_Periodo!$M3448,BD_Seguimiento_OAP_2019!$AV$2:$BG$2,0))</f>
        <v>8.3400000000000002E-2</v>
      </c>
      <c r="P3448" s="189">
        <f t="shared" si="660"/>
        <v>1</v>
      </c>
      <c r="Q3448" s="173" t="str">
        <f>VLOOKUP(P3448,Tabla_Indicador_Gestion4[#All],3,TRUE)</f>
        <v>Culminada</v>
      </c>
      <c r="R3448" s="215">
        <f>SUBTOTAL(9,$N$3446:$N3448)</f>
        <v>0.25019999999999998</v>
      </c>
      <c r="S3448" s="231">
        <f>SUBTOTAL(9,$O$3446:$O3448)</f>
        <v>0.25019999999999998</v>
      </c>
      <c r="T3448" s="231">
        <f>IFERROR(+Revisión_Avance_Periodo!$S3448/Revisión_Avance_Periodo!$R3448,0)</f>
        <v>1</v>
      </c>
      <c r="U3448" s="184"/>
      <c r="V3448" s="185"/>
      <c r="W3448" s="183"/>
      <c r="X3448" s="183"/>
      <c r="Y3448" s="183"/>
      <c r="Z3448" s="186"/>
      <c r="AA3448" s="187"/>
    </row>
    <row r="3449" spans="1:27" x14ac:dyDescent="0.25">
      <c r="A3449" s="94">
        <v>290</v>
      </c>
      <c r="B3449" s="96" t="str">
        <f>CONCATENATE(Revisión_Avance_Periodo!$C3449,";",Revisión_Avance_Periodo!$E3449,";",Revisión_Avance_Periodo!$I3449)</f>
        <v>OE1;PR_10;ACT_82</v>
      </c>
      <c r="C3449" s="180" t="s">
        <v>9</v>
      </c>
      <c r="D3449" s="181" t="str">
        <f>VLOOKUP(Revisión_Avance_Periodo!$C3449,Componentes_BD!$F$1:$G$5,2,FALSE)</f>
        <v>Fortalecer la Vigilancia.</v>
      </c>
      <c r="E3449" s="119" t="s">
        <v>12</v>
      </c>
      <c r="F3449" s="95">
        <v>2</v>
      </c>
      <c r="G3449" s="95" t="str">
        <f>VLOOKUP(Revisión_Avance_Periodo!$A3449,BD_Seguimiento_OAP_2019!$A$2:$G$294,7,FALSE)</f>
        <v>PAI</v>
      </c>
      <c r="H3449" s="95" t="str">
        <f>VLOOKUP(Revisión_Avance_Periodo!$A3449,BD_Seguimiento_OAP_2019!$A$2:$J$294,10,FALSE)</f>
        <v>PAI_01 - Operacional</v>
      </c>
      <c r="I3449" s="95" t="s">
        <v>2147</v>
      </c>
      <c r="J3449" s="95" t="str">
        <f>VLOOKUP(Revisión_Avance_Periodo!$I3449,BD_Seguimiento_OAP_2019!$L:$M,2,FALSE)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49" s="119" t="s">
        <v>60</v>
      </c>
      <c r="L3449" s="172">
        <v>4.4642857142857152E-4</v>
      </c>
      <c r="M3449" s="182" t="s">
        <v>107</v>
      </c>
      <c r="N3449" s="174">
        <f>INDEX(BD_Seguimiento_OAP_2019!$AH$3:$AS$294,MATCH(Revisión_Avance_Periodo!$I3449,BD_Seguimiento_OAP_2019!$L$3:$L$294,0),MATCH(Revisión_Avance_Periodo!$M3449,BD_Seguimiento_OAP_2019!$AH$2:$AS$2,0))</f>
        <v>8.3400000000000002E-2</v>
      </c>
      <c r="O3449" s="174">
        <f>INDEX(BD_Seguimiento_OAP_2019!$AV$3:$BG$294,MATCH(Revisión_Avance_Periodo!$I3449,BD_Seguimiento_OAP_2019!$L$3:$L$294,0),MATCH(Revisión_Avance_Periodo!$M3449,BD_Seguimiento_OAP_2019!$AV$2:$BG$2,0))</f>
        <v>8.3400000000000002E-2</v>
      </c>
      <c r="P3449" s="188">
        <f t="shared" si="660"/>
        <v>1</v>
      </c>
      <c r="Q3449" s="182" t="str">
        <f>VLOOKUP(P3449,Tabla_Indicador_Gestion4[#All],3,TRUE)</f>
        <v>Culminada</v>
      </c>
      <c r="R3449" s="215">
        <f>SUBTOTAL(9,$N$3446:$N3449)</f>
        <v>0.33360000000000001</v>
      </c>
      <c r="S3449" s="231">
        <f>SUBTOTAL(9,$O$3446:$O3449)</f>
        <v>0.33360000000000001</v>
      </c>
      <c r="T3449" s="231">
        <f>IFERROR(+Revisión_Avance_Periodo!$S3449/Revisión_Avance_Periodo!$R3449,0)</f>
        <v>1</v>
      </c>
      <c r="U3449" s="184"/>
      <c r="V3449" s="185"/>
      <c r="W3449" s="183"/>
      <c r="X3449" s="183"/>
      <c r="Y3449" s="183"/>
      <c r="Z3449" s="186"/>
      <c r="AA3449" s="187"/>
    </row>
    <row r="3450" spans="1:27" x14ac:dyDescent="0.25">
      <c r="A3450" s="88">
        <v>290</v>
      </c>
      <c r="B3450" s="91" t="str">
        <f>CONCATENATE(Revisión_Avance_Periodo!$C3450,";",Revisión_Avance_Periodo!$E3450,";",Revisión_Avance_Periodo!$I3450)</f>
        <v>OE1;PR_10;ACT_82</v>
      </c>
      <c r="C3450" s="170" t="s">
        <v>9</v>
      </c>
      <c r="D3450" s="171" t="str">
        <f>VLOOKUP(Revisión_Avance_Periodo!$C3450,Componentes_BD!$F$1:$G$5,2,FALSE)</f>
        <v>Fortalecer la Vigilancia.</v>
      </c>
      <c r="E3450" s="106" t="s">
        <v>12</v>
      </c>
      <c r="F3450" s="89">
        <v>2</v>
      </c>
      <c r="G3450" s="89" t="str">
        <f>VLOOKUP(Revisión_Avance_Periodo!$A3450,BD_Seguimiento_OAP_2019!$A$2:$G$294,7,FALSE)</f>
        <v>PAI</v>
      </c>
      <c r="H3450" s="89" t="str">
        <f>VLOOKUP(Revisión_Avance_Periodo!$A3450,BD_Seguimiento_OAP_2019!$A$2:$J$294,10,FALSE)</f>
        <v>PAI_01 - Operacional</v>
      </c>
      <c r="I3450" s="89" t="s">
        <v>2147</v>
      </c>
      <c r="J3450" s="89" t="str">
        <f>VLOOKUP(Revisión_Avance_Periodo!$I3450,BD_Seguimiento_OAP_2019!$L:$M,2,FALSE)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0" s="106" t="s">
        <v>60</v>
      </c>
      <c r="L3450" s="172">
        <v>4.4642857142857152E-4</v>
      </c>
      <c r="M3450" s="173" t="s">
        <v>108</v>
      </c>
      <c r="N3450" s="174">
        <f>INDEX(BD_Seguimiento_OAP_2019!$AH$3:$AS$294,MATCH(Revisión_Avance_Periodo!$I3450,BD_Seguimiento_OAP_2019!$L$3:$L$294,0),MATCH(Revisión_Avance_Periodo!$M3450,BD_Seguimiento_OAP_2019!$AH$2:$AS$2,0))</f>
        <v>8.3400000000000002E-2</v>
      </c>
      <c r="O3450" s="174">
        <f>INDEX(BD_Seguimiento_OAP_2019!$AV$3:$BG$294,MATCH(Revisión_Avance_Periodo!$I3450,BD_Seguimiento_OAP_2019!$L$3:$L$294,0),MATCH(Revisión_Avance_Periodo!$M3450,BD_Seguimiento_OAP_2019!$AV$2:$BG$2,0))</f>
        <v>8.3400000000000002E-2</v>
      </c>
      <c r="P3450" s="189">
        <f t="shared" si="660"/>
        <v>1</v>
      </c>
      <c r="Q3450" s="173" t="str">
        <f>VLOOKUP(P3450,Tabla_Indicador_Gestion4[#All],3,TRUE)</f>
        <v>Culminada</v>
      </c>
      <c r="R3450" s="215">
        <f>SUBTOTAL(9,$N$3446:$N3450)</f>
        <v>0.41700000000000004</v>
      </c>
      <c r="S3450" s="231">
        <f>SUBTOTAL(9,$O$3446:$O3450)</f>
        <v>0.41700000000000004</v>
      </c>
      <c r="T3450" s="231">
        <f>IFERROR(+Revisión_Avance_Periodo!$S3450/Revisión_Avance_Periodo!$R3450,0)</f>
        <v>1</v>
      </c>
      <c r="U3450" s="184"/>
      <c r="V3450" s="185"/>
      <c r="W3450" s="183"/>
      <c r="X3450" s="183"/>
      <c r="Y3450" s="183"/>
      <c r="Z3450" s="186"/>
      <c r="AA3450" s="187"/>
    </row>
    <row r="3451" spans="1:27" x14ac:dyDescent="0.25">
      <c r="A3451" s="94">
        <v>290</v>
      </c>
      <c r="B3451" s="96" t="str">
        <f>CONCATENATE(Revisión_Avance_Periodo!$C3451,";",Revisión_Avance_Periodo!$E3451,";",Revisión_Avance_Periodo!$I3451)</f>
        <v>OE1;PR_10;ACT_82</v>
      </c>
      <c r="C3451" s="180" t="s">
        <v>9</v>
      </c>
      <c r="D3451" s="181" t="str">
        <f>VLOOKUP(Revisión_Avance_Periodo!$C3451,Componentes_BD!$F$1:$G$5,2,FALSE)</f>
        <v>Fortalecer la Vigilancia.</v>
      </c>
      <c r="E3451" s="119" t="s">
        <v>12</v>
      </c>
      <c r="F3451" s="95">
        <v>2</v>
      </c>
      <c r="G3451" s="95" t="str">
        <f>VLOOKUP(Revisión_Avance_Periodo!$A3451,BD_Seguimiento_OAP_2019!$A$2:$G$294,7,FALSE)</f>
        <v>PAI</v>
      </c>
      <c r="H3451" s="95" t="str">
        <f>VLOOKUP(Revisión_Avance_Periodo!$A3451,BD_Seguimiento_OAP_2019!$A$2:$J$294,10,FALSE)</f>
        <v>PAI_01 - Operacional</v>
      </c>
      <c r="I3451" s="95" t="s">
        <v>2147</v>
      </c>
      <c r="J3451" s="95" t="str">
        <f>VLOOKUP(Revisión_Avance_Periodo!$I3451,BD_Seguimiento_OAP_2019!$L:$M,2,FALSE)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1" s="119" t="s">
        <v>60</v>
      </c>
      <c r="L3451" s="172">
        <v>4.4642857142857152E-4</v>
      </c>
      <c r="M3451" s="182" t="s">
        <v>109</v>
      </c>
      <c r="N3451" s="174">
        <f>INDEX(BD_Seguimiento_OAP_2019!$AH$3:$AS$294,MATCH(Revisión_Avance_Periodo!$I3451,BD_Seguimiento_OAP_2019!$L$3:$L$294,0),MATCH(Revisión_Avance_Periodo!$M3451,BD_Seguimiento_OAP_2019!$AH$2:$AS$2,0))</f>
        <v>8.3400000000000002E-2</v>
      </c>
      <c r="O3451" s="174">
        <f>INDEX(BD_Seguimiento_OAP_2019!$AV$3:$BG$294,MATCH(Revisión_Avance_Periodo!$I3451,BD_Seguimiento_OAP_2019!$L$3:$L$294,0),MATCH(Revisión_Avance_Periodo!$M3451,BD_Seguimiento_OAP_2019!$AV$2:$BG$2,0))</f>
        <v>8.3400000000000002E-2</v>
      </c>
      <c r="P3451" s="188">
        <f t="shared" si="660"/>
        <v>1</v>
      </c>
      <c r="Q3451" s="182" t="str">
        <f>VLOOKUP(P3451,Tabla_Indicador_Gestion4[#All],3,TRUE)</f>
        <v>Culminada</v>
      </c>
      <c r="R3451" s="215">
        <f>SUBTOTAL(9,$N$3446:$N3451)</f>
        <v>0.50040000000000007</v>
      </c>
      <c r="S3451" s="231">
        <f>SUBTOTAL(9,$O$3446:$O3451)</f>
        <v>0.50040000000000007</v>
      </c>
      <c r="T3451" s="231">
        <f>IFERROR(+Revisión_Avance_Periodo!$S3451/Revisión_Avance_Periodo!$R3451,0)</f>
        <v>1</v>
      </c>
      <c r="U3451" s="184"/>
      <c r="V3451" s="185"/>
      <c r="W3451" s="183"/>
      <c r="X3451" s="183"/>
      <c r="Y3451" s="183"/>
      <c r="Z3451" s="186"/>
      <c r="AA3451" s="187"/>
    </row>
    <row r="3452" spans="1:27" x14ac:dyDescent="0.25">
      <c r="A3452" s="88">
        <v>290</v>
      </c>
      <c r="B3452" s="91" t="str">
        <f>CONCATENATE(Revisión_Avance_Periodo!$C3452,";",Revisión_Avance_Periodo!$E3452,";",Revisión_Avance_Periodo!$I3452)</f>
        <v>OE1;PR_10;ACT_82</v>
      </c>
      <c r="C3452" s="170" t="s">
        <v>9</v>
      </c>
      <c r="D3452" s="171" t="str">
        <f>VLOOKUP(Revisión_Avance_Periodo!$C3452,Componentes_BD!$F$1:$G$5,2,FALSE)</f>
        <v>Fortalecer la Vigilancia.</v>
      </c>
      <c r="E3452" s="106" t="s">
        <v>12</v>
      </c>
      <c r="F3452" s="89">
        <v>2</v>
      </c>
      <c r="G3452" s="89" t="str">
        <f>VLOOKUP(Revisión_Avance_Periodo!$A3452,BD_Seguimiento_OAP_2019!$A$2:$G$294,7,FALSE)</f>
        <v>PAI</v>
      </c>
      <c r="H3452" s="89" t="str">
        <f>VLOOKUP(Revisión_Avance_Periodo!$A3452,BD_Seguimiento_OAP_2019!$A$2:$J$294,10,FALSE)</f>
        <v>PAI_01 - Operacional</v>
      </c>
      <c r="I3452" s="89" t="s">
        <v>2147</v>
      </c>
      <c r="J3452" s="89" t="str">
        <f>VLOOKUP(Revisión_Avance_Periodo!$I3452,BD_Seguimiento_OAP_2019!$L:$M,2,FALSE)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2" s="106" t="s">
        <v>60</v>
      </c>
      <c r="L3452" s="172">
        <v>4.4642857142857152E-4</v>
      </c>
      <c r="M3452" s="173" t="s">
        <v>110</v>
      </c>
      <c r="N3452" s="174">
        <f>INDEX(BD_Seguimiento_OAP_2019!$AH$3:$AS$294,MATCH(Revisión_Avance_Periodo!$I3452,BD_Seguimiento_OAP_2019!$L$3:$L$294,0),MATCH(Revisión_Avance_Periodo!$M3452,BD_Seguimiento_OAP_2019!$AH$2:$AS$2,0))</f>
        <v>8.3400000000000002E-2</v>
      </c>
      <c r="O3452" s="174">
        <f>INDEX(BD_Seguimiento_OAP_2019!$AV$3:$BG$294,MATCH(Revisión_Avance_Periodo!$I3452,BD_Seguimiento_OAP_2019!$L$3:$L$294,0),MATCH(Revisión_Avance_Periodo!$M3452,BD_Seguimiento_OAP_2019!$AV$2:$BG$2,0))</f>
        <v>0</v>
      </c>
      <c r="P3452" s="189">
        <f t="shared" si="660"/>
        <v>0</v>
      </c>
      <c r="Q3452" s="173" t="str">
        <f>VLOOKUP(P3452,Tabla_Indicador_Gestion4[#All],3,TRUE)</f>
        <v>Por Ejecutar</v>
      </c>
      <c r="R3452" s="215">
        <f>SUBTOTAL(9,$N$3446:$N3452)</f>
        <v>0.5838000000000001</v>
      </c>
      <c r="S3452" s="231">
        <f>SUBTOTAL(9,$O$3446:$O3452)</f>
        <v>0.50040000000000007</v>
      </c>
      <c r="T3452" s="231">
        <f>IFERROR(+Revisión_Avance_Periodo!$S3452/Revisión_Avance_Periodo!$R3452,0)</f>
        <v>0.8571428571428571</v>
      </c>
      <c r="U3452" s="184"/>
      <c r="V3452" s="185"/>
      <c r="W3452" s="183"/>
      <c r="X3452" s="183"/>
      <c r="Y3452" s="183"/>
      <c r="Z3452" s="186"/>
      <c r="AA3452" s="187"/>
    </row>
    <row r="3453" spans="1:27" x14ac:dyDescent="0.25">
      <c r="A3453" s="94">
        <v>290</v>
      </c>
      <c r="B3453" s="96" t="str">
        <f>CONCATENATE(Revisión_Avance_Periodo!$C3453,";",Revisión_Avance_Periodo!$E3453,";",Revisión_Avance_Periodo!$I3453)</f>
        <v>OE1;PR_10;ACT_82</v>
      </c>
      <c r="C3453" s="180" t="s">
        <v>9</v>
      </c>
      <c r="D3453" s="181" t="str">
        <f>VLOOKUP(Revisión_Avance_Periodo!$C3453,Componentes_BD!$F$1:$G$5,2,FALSE)</f>
        <v>Fortalecer la Vigilancia.</v>
      </c>
      <c r="E3453" s="119" t="s">
        <v>12</v>
      </c>
      <c r="F3453" s="95">
        <v>2</v>
      </c>
      <c r="G3453" s="95" t="str">
        <f>VLOOKUP(Revisión_Avance_Periodo!$A3453,BD_Seguimiento_OAP_2019!$A$2:$G$294,7,FALSE)</f>
        <v>PAI</v>
      </c>
      <c r="H3453" s="95" t="str">
        <f>VLOOKUP(Revisión_Avance_Periodo!$A3453,BD_Seguimiento_OAP_2019!$A$2:$J$294,10,FALSE)</f>
        <v>PAI_01 - Operacional</v>
      </c>
      <c r="I3453" s="95" t="s">
        <v>2147</v>
      </c>
      <c r="J3453" s="95" t="str">
        <f>VLOOKUP(Revisión_Avance_Periodo!$I3453,BD_Seguimiento_OAP_2019!$L:$M,2,FALSE)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3" s="119" t="s">
        <v>60</v>
      </c>
      <c r="L3453" s="172">
        <v>4.4642857142857152E-4</v>
      </c>
      <c r="M3453" s="182" t="s">
        <v>111</v>
      </c>
      <c r="N3453" s="174">
        <f>INDEX(BD_Seguimiento_OAP_2019!$AH$3:$AS$294,MATCH(Revisión_Avance_Periodo!$I3453,BD_Seguimiento_OAP_2019!$L$3:$L$294,0),MATCH(Revisión_Avance_Periodo!$M3453,BD_Seguimiento_OAP_2019!$AH$2:$AS$2,0))</f>
        <v>8.3400000000000002E-2</v>
      </c>
      <c r="O3453" s="174">
        <f>INDEX(BD_Seguimiento_OAP_2019!$AV$3:$BG$294,MATCH(Revisión_Avance_Periodo!$I3453,BD_Seguimiento_OAP_2019!$L$3:$L$294,0),MATCH(Revisión_Avance_Periodo!$M3453,BD_Seguimiento_OAP_2019!$AV$2:$BG$2,0))</f>
        <v>0</v>
      </c>
      <c r="P3453" s="188">
        <f t="shared" si="660"/>
        <v>0</v>
      </c>
      <c r="Q3453" s="182" t="str">
        <f>VLOOKUP(P3453,Tabla_Indicador_Gestion4[#All],3,TRUE)</f>
        <v>Por Ejecutar</v>
      </c>
      <c r="R3453" s="215">
        <f>SUBTOTAL(9,$N$3446:$N3453)</f>
        <v>0.66720000000000013</v>
      </c>
      <c r="S3453" s="231">
        <f>SUBTOTAL(9,$O$3446:$O3453)</f>
        <v>0.50040000000000007</v>
      </c>
      <c r="T3453" s="231">
        <f>IFERROR(+Revisión_Avance_Periodo!$S3453/Revisión_Avance_Periodo!$R3453,0)</f>
        <v>0.75</v>
      </c>
      <c r="U3453" s="184"/>
      <c r="V3453" s="185"/>
      <c r="W3453" s="183"/>
      <c r="X3453" s="183"/>
      <c r="Y3453" s="183"/>
      <c r="Z3453" s="186"/>
      <c r="AA3453" s="187"/>
    </row>
    <row r="3454" spans="1:27" x14ac:dyDescent="0.25">
      <c r="A3454" s="88">
        <v>290</v>
      </c>
      <c r="B3454" s="91" t="str">
        <f>CONCATENATE(Revisión_Avance_Periodo!$C3454,";",Revisión_Avance_Periodo!$E3454,";",Revisión_Avance_Periodo!$I3454)</f>
        <v>OE1;PR_10;ACT_82</v>
      </c>
      <c r="C3454" s="170" t="s">
        <v>9</v>
      </c>
      <c r="D3454" s="171" t="str">
        <f>VLOOKUP(Revisión_Avance_Periodo!$C3454,Componentes_BD!$F$1:$G$5,2,FALSE)</f>
        <v>Fortalecer la Vigilancia.</v>
      </c>
      <c r="E3454" s="106" t="s">
        <v>12</v>
      </c>
      <c r="F3454" s="89">
        <v>2</v>
      </c>
      <c r="G3454" s="89" t="str">
        <f>VLOOKUP(Revisión_Avance_Periodo!$A3454,BD_Seguimiento_OAP_2019!$A$2:$G$294,7,FALSE)</f>
        <v>PAI</v>
      </c>
      <c r="H3454" s="89" t="str">
        <f>VLOOKUP(Revisión_Avance_Periodo!$A3454,BD_Seguimiento_OAP_2019!$A$2:$J$294,10,FALSE)</f>
        <v>PAI_01 - Operacional</v>
      </c>
      <c r="I3454" s="89" t="s">
        <v>2147</v>
      </c>
      <c r="J3454" s="89" t="str">
        <f>VLOOKUP(Revisión_Avance_Periodo!$I3454,BD_Seguimiento_OAP_2019!$L:$M,2,FALSE)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4" s="106" t="s">
        <v>60</v>
      </c>
      <c r="L3454" s="172">
        <v>4.4642857142857152E-4</v>
      </c>
      <c r="M3454" s="173" t="s">
        <v>112</v>
      </c>
      <c r="N3454" s="174">
        <f>INDEX(BD_Seguimiento_OAP_2019!$AH$3:$AS$294,MATCH(Revisión_Avance_Periodo!$I3454,BD_Seguimiento_OAP_2019!$L$3:$L$294,0),MATCH(Revisión_Avance_Periodo!$M3454,BD_Seguimiento_OAP_2019!$AH$2:$AS$2,0))</f>
        <v>8.3400000000000002E-2</v>
      </c>
      <c r="O3454" s="174">
        <f>INDEX(BD_Seguimiento_OAP_2019!$AV$3:$BG$294,MATCH(Revisión_Avance_Periodo!$I3454,BD_Seguimiento_OAP_2019!$L$3:$L$294,0),MATCH(Revisión_Avance_Periodo!$M3454,BD_Seguimiento_OAP_2019!$AV$2:$BG$2,0))</f>
        <v>0</v>
      </c>
      <c r="P3454" s="189">
        <f t="shared" si="660"/>
        <v>0</v>
      </c>
      <c r="Q3454" s="173" t="str">
        <f>VLOOKUP(P3454,Tabla_Indicador_Gestion4[#All],3,TRUE)</f>
        <v>Por Ejecutar</v>
      </c>
      <c r="R3454" s="215">
        <f>SUBTOTAL(9,$N$3446:$N3454)</f>
        <v>0.75060000000000016</v>
      </c>
      <c r="S3454" s="231">
        <f>SUBTOTAL(9,$O$3446:$O3454)</f>
        <v>0.50040000000000007</v>
      </c>
      <c r="T3454" s="231">
        <f>IFERROR(+Revisión_Avance_Periodo!$S3454/Revisión_Avance_Periodo!$R3454,0)</f>
        <v>0.66666666666666663</v>
      </c>
      <c r="U3454" s="184"/>
      <c r="V3454" s="185"/>
      <c r="W3454" s="183"/>
      <c r="X3454" s="183"/>
      <c r="Y3454" s="183"/>
      <c r="Z3454" s="186"/>
      <c r="AA3454" s="187"/>
    </row>
    <row r="3455" spans="1:27" x14ac:dyDescent="0.25">
      <c r="A3455" s="94">
        <v>290</v>
      </c>
      <c r="B3455" s="96" t="str">
        <f>CONCATENATE(Revisión_Avance_Periodo!$C3455,";",Revisión_Avance_Periodo!$E3455,";",Revisión_Avance_Periodo!$I3455)</f>
        <v>OE1;PR_10;ACT_82</v>
      </c>
      <c r="C3455" s="180" t="s">
        <v>9</v>
      </c>
      <c r="D3455" s="181" t="str">
        <f>VLOOKUP(Revisión_Avance_Periodo!$C3455,Componentes_BD!$F$1:$G$5,2,FALSE)</f>
        <v>Fortalecer la Vigilancia.</v>
      </c>
      <c r="E3455" s="119" t="s">
        <v>12</v>
      </c>
      <c r="F3455" s="95">
        <v>2</v>
      </c>
      <c r="G3455" s="95" t="str">
        <f>VLOOKUP(Revisión_Avance_Periodo!$A3455,BD_Seguimiento_OAP_2019!$A$2:$G$294,7,FALSE)</f>
        <v>PAI</v>
      </c>
      <c r="H3455" s="95" t="str">
        <f>VLOOKUP(Revisión_Avance_Periodo!$A3455,BD_Seguimiento_OAP_2019!$A$2:$J$294,10,FALSE)</f>
        <v>PAI_01 - Operacional</v>
      </c>
      <c r="I3455" s="95" t="s">
        <v>2147</v>
      </c>
      <c r="J3455" s="95" t="str">
        <f>VLOOKUP(Revisión_Avance_Periodo!$I3455,BD_Seguimiento_OAP_2019!$L:$M,2,FALSE)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5" s="119" t="s">
        <v>60</v>
      </c>
      <c r="L3455" s="172">
        <v>4.4642857142857152E-4</v>
      </c>
      <c r="M3455" s="182" t="s">
        <v>113</v>
      </c>
      <c r="N3455" s="174">
        <f>INDEX(BD_Seguimiento_OAP_2019!$AH$3:$AS$294,MATCH(Revisión_Avance_Periodo!$I3455,BD_Seguimiento_OAP_2019!$L$3:$L$294,0),MATCH(Revisión_Avance_Periodo!$M3455,BD_Seguimiento_OAP_2019!$AH$2:$AS$2,0))</f>
        <v>8.3400000000000002E-2</v>
      </c>
      <c r="O3455" s="174">
        <f>INDEX(BD_Seguimiento_OAP_2019!$AV$3:$BG$294,MATCH(Revisión_Avance_Periodo!$I3455,BD_Seguimiento_OAP_2019!$L$3:$L$294,0),MATCH(Revisión_Avance_Periodo!$M3455,BD_Seguimiento_OAP_2019!$AV$2:$BG$2,0))</f>
        <v>0</v>
      </c>
      <c r="P3455" s="188">
        <f t="shared" si="660"/>
        <v>0</v>
      </c>
      <c r="Q3455" s="182" t="str">
        <f>VLOOKUP(P3455,Tabla_Indicador_Gestion4[#All],3,TRUE)</f>
        <v>Por Ejecutar</v>
      </c>
      <c r="R3455" s="215">
        <f>SUBTOTAL(9,$N$3446:$N3455)</f>
        <v>0.83400000000000019</v>
      </c>
      <c r="S3455" s="231">
        <f>SUBTOTAL(9,$O$3446:$O3455)</f>
        <v>0.50040000000000007</v>
      </c>
      <c r="T3455" s="231">
        <f>IFERROR(+Revisión_Avance_Periodo!$S3455/Revisión_Avance_Periodo!$R3455,0)</f>
        <v>0.6</v>
      </c>
      <c r="U3455" s="184"/>
      <c r="V3455" s="185"/>
      <c r="W3455" s="183"/>
      <c r="X3455" s="183"/>
      <c r="Y3455" s="183"/>
      <c r="Z3455" s="186"/>
      <c r="AA3455" s="187"/>
    </row>
    <row r="3456" spans="1:27" x14ac:dyDescent="0.25">
      <c r="A3456" s="88">
        <v>290</v>
      </c>
      <c r="B3456" s="91" t="str">
        <f>CONCATENATE(Revisión_Avance_Periodo!$C3456,";",Revisión_Avance_Periodo!$E3456,";",Revisión_Avance_Periodo!$I3456)</f>
        <v>OE1;PR_10;ACT_82</v>
      </c>
      <c r="C3456" s="170" t="s">
        <v>9</v>
      </c>
      <c r="D3456" s="171" t="str">
        <f>VLOOKUP(Revisión_Avance_Periodo!$C3456,Componentes_BD!$F$1:$G$5,2,FALSE)</f>
        <v>Fortalecer la Vigilancia.</v>
      </c>
      <c r="E3456" s="106" t="s">
        <v>12</v>
      </c>
      <c r="F3456" s="89">
        <v>2</v>
      </c>
      <c r="G3456" s="89" t="str">
        <f>VLOOKUP(Revisión_Avance_Periodo!$A3456,BD_Seguimiento_OAP_2019!$A$2:$G$294,7,FALSE)</f>
        <v>PAI</v>
      </c>
      <c r="H3456" s="89" t="str">
        <f>VLOOKUP(Revisión_Avance_Periodo!$A3456,BD_Seguimiento_OAP_2019!$A$2:$J$294,10,FALSE)</f>
        <v>PAI_01 - Operacional</v>
      </c>
      <c r="I3456" s="89" t="s">
        <v>2147</v>
      </c>
      <c r="J3456" s="89" t="str">
        <f>VLOOKUP(Revisión_Avance_Periodo!$I3456,BD_Seguimiento_OAP_2019!$L:$M,2,FALSE)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6" s="106" t="s">
        <v>60</v>
      </c>
      <c r="L3456" s="172">
        <v>4.4642857142857152E-4</v>
      </c>
      <c r="M3456" s="173" t="s">
        <v>114</v>
      </c>
      <c r="N3456" s="174">
        <f>INDEX(BD_Seguimiento_OAP_2019!$AH$3:$AS$294,MATCH(Revisión_Avance_Periodo!$I3456,BD_Seguimiento_OAP_2019!$L$3:$L$294,0),MATCH(Revisión_Avance_Periodo!$M3456,BD_Seguimiento_OAP_2019!$AH$2:$AS$2,0))</f>
        <v>8.3400000000000002E-2</v>
      </c>
      <c r="O3456" s="174">
        <f>INDEX(BD_Seguimiento_OAP_2019!$AV$3:$BG$294,MATCH(Revisión_Avance_Periodo!$I3456,BD_Seguimiento_OAP_2019!$L$3:$L$294,0),MATCH(Revisión_Avance_Periodo!$M3456,BD_Seguimiento_OAP_2019!$AV$2:$BG$2,0))</f>
        <v>0</v>
      </c>
      <c r="P3456" s="189">
        <f t="shared" si="660"/>
        <v>0</v>
      </c>
      <c r="Q3456" s="173" t="str">
        <f>VLOOKUP(P3456,Tabla_Indicador_Gestion4[#All],3,TRUE)</f>
        <v>Por Ejecutar</v>
      </c>
      <c r="R3456" s="215">
        <f>SUBTOTAL(9,$N$3446:$N3456)</f>
        <v>0.91740000000000022</v>
      </c>
      <c r="S3456" s="231">
        <f>SUBTOTAL(9,$O$3446:$O3456)</f>
        <v>0.50040000000000007</v>
      </c>
      <c r="T3456" s="231">
        <f>IFERROR(+Revisión_Avance_Periodo!$S3456/Revisión_Avance_Periodo!$R3456,0)</f>
        <v>0.54545454545454541</v>
      </c>
      <c r="U3456" s="184"/>
      <c r="V3456" s="185"/>
      <c r="W3456" s="183"/>
      <c r="X3456" s="183"/>
      <c r="Y3456" s="183"/>
      <c r="Z3456" s="186"/>
      <c r="AA3456" s="187"/>
    </row>
    <row r="3457" spans="1:27" ht="15.75" thickBot="1" x14ac:dyDescent="0.3">
      <c r="A3457" s="94">
        <v>290</v>
      </c>
      <c r="B3457" s="96" t="str">
        <f>CONCATENATE(Revisión_Avance_Periodo!$C3457,";",Revisión_Avance_Periodo!$E3457,";",Revisión_Avance_Periodo!$I3457)</f>
        <v>OE1;PR_10;ACT_82</v>
      </c>
      <c r="C3457" s="180" t="s">
        <v>9</v>
      </c>
      <c r="D3457" s="181" t="str">
        <f>VLOOKUP(Revisión_Avance_Periodo!$C3457,Componentes_BD!$F$1:$G$5,2,FALSE)</f>
        <v>Fortalecer la Vigilancia.</v>
      </c>
      <c r="E3457" s="119" t="s">
        <v>12</v>
      </c>
      <c r="F3457" s="95">
        <v>2</v>
      </c>
      <c r="G3457" s="95" t="str">
        <f>VLOOKUP(Revisión_Avance_Periodo!$A3457,BD_Seguimiento_OAP_2019!$A$2:$G$294,7,FALSE)</f>
        <v>PAI</v>
      </c>
      <c r="H3457" s="95" t="str">
        <f>VLOOKUP(Revisión_Avance_Periodo!$A3457,BD_Seguimiento_OAP_2019!$A$2:$J$294,10,FALSE)</f>
        <v>PAI_01 - Operacional</v>
      </c>
      <c r="I3457" s="95" t="s">
        <v>2147</v>
      </c>
      <c r="J3457" s="95" t="str">
        <f>VLOOKUP(Revisión_Avance_Periodo!$I3457,BD_Seguimiento_OAP_2019!$L:$M,2,FALSE)</f>
        <v>Ejecutar las auditorías internas, seguimientos y evaluaciones del Sistema de Gestión y Sistema de Control Interno según selectivo, con enfoque en riesgos, que genere valor para la toma de decisiones y cumplimiento de la misión y objetivos institucionales.</v>
      </c>
      <c r="K3457" s="119" t="s">
        <v>60</v>
      </c>
      <c r="L3457" s="172">
        <v>4.4642857142857152E-4</v>
      </c>
      <c r="M3457" s="182" t="s">
        <v>115</v>
      </c>
      <c r="N3457" s="174">
        <f>INDEX(BD_Seguimiento_OAP_2019!$AH$3:$AS$294,MATCH(Revisión_Avance_Periodo!$I3457,BD_Seguimiento_OAP_2019!$L$3:$L$294,0),MATCH(Revisión_Avance_Periodo!$M3457,BD_Seguimiento_OAP_2019!$AH$2:$AS$2,0))</f>
        <v>8.3400000000000002E-2</v>
      </c>
      <c r="O3457" s="174">
        <f>INDEX(BD_Seguimiento_OAP_2019!$AV$3:$BG$294,MATCH(Revisión_Avance_Periodo!$I3457,BD_Seguimiento_OAP_2019!$L$3:$L$294,0),MATCH(Revisión_Avance_Periodo!$M3457,BD_Seguimiento_OAP_2019!$AV$2:$BG$2,0))</f>
        <v>0</v>
      </c>
      <c r="P3457" s="188">
        <f t="shared" si="660"/>
        <v>0</v>
      </c>
      <c r="Q3457" s="182" t="str">
        <f>VLOOKUP(P3457,Tabla_Indicador_Gestion4[#All],3,TRUE)</f>
        <v>Por Ejecutar</v>
      </c>
      <c r="R3457" s="215">
        <f>SUBTOTAL(9,$N$3446:$N3457)</f>
        <v>1.0008000000000001</v>
      </c>
      <c r="S3457" s="231">
        <f>SUBTOTAL(9,$O$3446:$O3457)</f>
        <v>0.50040000000000007</v>
      </c>
      <c r="T3457" s="231">
        <f>IFERROR(+Revisión_Avance_Periodo!$S3457/Revisión_Avance_Periodo!$R3457,0)</f>
        <v>0.5</v>
      </c>
      <c r="U3457" s="184"/>
      <c r="V3457" s="185"/>
      <c r="W3457" s="183"/>
      <c r="X3457" s="183"/>
      <c r="Y3457" s="183"/>
      <c r="Z3457" s="186"/>
      <c r="AA3457" s="187"/>
    </row>
    <row r="3458" spans="1:27" x14ac:dyDescent="0.25">
      <c r="A3458" s="88">
        <v>291</v>
      </c>
      <c r="B3458" s="91" t="str">
        <f>CONCATENATE(Revisión_Avance_Periodo!$C3458,";",Revisión_Avance_Periodo!$E3458,";",Revisión_Avance_Periodo!$I3458)</f>
        <v>OE1;PR_10;ACT_294</v>
      </c>
      <c r="C3458" s="170" t="s">
        <v>9</v>
      </c>
      <c r="D3458" s="171" t="str">
        <f>VLOOKUP(Revisión_Avance_Periodo!$C3458,Componentes_BD!$F$1:$G$5,2,FALSE)</f>
        <v>Fortalecer la Vigilancia.</v>
      </c>
      <c r="E3458" s="106" t="s">
        <v>12</v>
      </c>
      <c r="F3458" s="89">
        <v>11</v>
      </c>
      <c r="G3458" s="89" t="str">
        <f>VLOOKUP(Revisión_Avance_Periodo!$A3458,BD_Seguimiento_OAP_2019!$A$2:$G$294,7,FALSE)</f>
        <v>PAI</v>
      </c>
      <c r="H3458" s="89" t="str">
        <f>VLOOKUP(Revisión_Avance_Periodo!$A3458,BD_Seguimiento_OAP_2019!$A$2:$J$294,10,FALSE)</f>
        <v>PAI_05 - Gestión del Riesgo de Corrupción  - Mapa de Riesgos de Corrupción</v>
      </c>
      <c r="I3458" s="89" t="s">
        <v>2162</v>
      </c>
      <c r="J3458" s="89" t="str">
        <f>VLOOKUP(Revisión_Avance_Periodo!$I3458,BD_Seguimiento_OAP_2019!$L:$M,2,FALSE)</f>
        <v>Revisar y actualizar el mapa de riesgos</v>
      </c>
      <c r="K3458" s="106" t="s">
        <v>60</v>
      </c>
      <c r="L3458" s="172">
        <v>4.4642857142857152E-4</v>
      </c>
      <c r="M3458" s="173" t="s">
        <v>104</v>
      </c>
      <c r="N3458" s="174">
        <f>INDEX(BD_Seguimiento_OAP_2019!$AH$3:$AS$294,MATCH(Revisión_Avance_Periodo!$I3458,BD_Seguimiento_OAP_2019!$L$3:$L$294,0),MATCH(Revisión_Avance_Periodo!$M3458,BD_Seguimiento_OAP_2019!$AH$2:$AS$2,0))</f>
        <v>0.5</v>
      </c>
      <c r="O3458" s="174">
        <f>INDEX(BD_Seguimiento_OAP_2019!$AV$3:$BG$294,MATCH(Revisión_Avance_Periodo!$I3458,BD_Seguimiento_OAP_2019!$L$3:$L$294,0),MATCH(Revisión_Avance_Periodo!$M3458,BD_Seguimiento_OAP_2019!$AV$2:$BG$2,0))</f>
        <v>0.5</v>
      </c>
      <c r="P3458" s="189">
        <f t="shared" si="660"/>
        <v>1</v>
      </c>
      <c r="Q3458" s="173" t="str">
        <f>VLOOKUP(P3458,Tabla_Indicador_Gestion4[#All],3,TRUE)</f>
        <v>Culminada</v>
      </c>
      <c r="R3458" s="213">
        <f>SUBTOTAL(9,$N$3458:$N3458)</f>
        <v>0.5</v>
      </c>
      <c r="S3458" s="234">
        <f>SUBTOTAL(9,$O$3458:$O3458)</f>
        <v>0.5</v>
      </c>
      <c r="T3458" s="234">
        <f>IFERROR(+Revisión_Avance_Periodo!$S3458/Revisión_Avance_Periodo!$R3458,0)</f>
        <v>1</v>
      </c>
      <c r="U3458" s="177">
        <f>SUBTOTAL(9,N3458:N3469)</f>
        <v>1</v>
      </c>
      <c r="V3458" s="176">
        <f>SUBTOTAL(9,O3458:O3469)</f>
        <v>0.75</v>
      </c>
      <c r="W3458" s="176">
        <f t="shared" ref="W3458" si="673">+V3458/U3458</f>
        <v>0.75</v>
      </c>
      <c r="X3458" s="176"/>
      <c r="Y3458" s="176">
        <f>100%-Revisión_Avance_Periodo!$W3458</f>
        <v>0.25</v>
      </c>
      <c r="Z3458" s="178" t="str">
        <f>VLOOKUP(W3458,Tabla_Indicador_Gestion4[],3,TRUE)</f>
        <v>En Seguimiento</v>
      </c>
      <c r="AA3458" s="179">
        <f>Revisión_Avance_Periodo!$W3458*Revisión_Avance_Periodo!$L3458</f>
        <v>3.3482142857142863E-4</v>
      </c>
    </row>
    <row r="3459" spans="1:27" x14ac:dyDescent="0.25">
      <c r="A3459" s="94">
        <v>291</v>
      </c>
      <c r="B3459" s="96" t="str">
        <f>CONCATENATE(Revisión_Avance_Periodo!$C3459,";",Revisión_Avance_Periodo!$E3459,";",Revisión_Avance_Periodo!$I3459)</f>
        <v>OE1;PR_10;ACT_294</v>
      </c>
      <c r="C3459" s="180" t="s">
        <v>9</v>
      </c>
      <c r="D3459" s="181" t="str">
        <f>VLOOKUP(Revisión_Avance_Periodo!$C3459,Componentes_BD!$F$1:$G$5,2,FALSE)</f>
        <v>Fortalecer la Vigilancia.</v>
      </c>
      <c r="E3459" s="119" t="s">
        <v>12</v>
      </c>
      <c r="F3459" s="95">
        <v>11</v>
      </c>
      <c r="G3459" s="95" t="str">
        <f>VLOOKUP(Revisión_Avance_Periodo!$A3459,BD_Seguimiento_OAP_2019!$A$2:$G$294,7,FALSE)</f>
        <v>PAI</v>
      </c>
      <c r="H3459" s="95" t="str">
        <f>VLOOKUP(Revisión_Avance_Periodo!$A3459,BD_Seguimiento_OAP_2019!$A$2:$J$294,10,FALSE)</f>
        <v>PAI_05 - Gestión del Riesgo de Corrupción  - Mapa de Riesgos de Corrupción</v>
      </c>
      <c r="I3459" s="95" t="s">
        <v>2162</v>
      </c>
      <c r="J3459" s="95" t="str">
        <f>VLOOKUP(Revisión_Avance_Periodo!$I3459,BD_Seguimiento_OAP_2019!$L:$M,2,FALSE)</f>
        <v>Revisar y actualizar el mapa de riesgos</v>
      </c>
      <c r="K3459" s="119" t="s">
        <v>60</v>
      </c>
      <c r="L3459" s="172">
        <v>4.4642857142857152E-4</v>
      </c>
      <c r="M3459" s="182" t="s">
        <v>105</v>
      </c>
      <c r="N3459" s="174">
        <f>INDEX(BD_Seguimiento_OAP_2019!$AH$3:$AS$294,MATCH(Revisión_Avance_Periodo!$I3459,BD_Seguimiento_OAP_2019!$L$3:$L$294,0),MATCH(Revisión_Avance_Periodo!$M3459,BD_Seguimiento_OAP_2019!$AH$2:$AS$2,0))</f>
        <v>0</v>
      </c>
      <c r="O3459" s="174">
        <f>INDEX(BD_Seguimiento_OAP_2019!$AV$3:$BG$294,MATCH(Revisión_Avance_Periodo!$I3459,BD_Seguimiento_OAP_2019!$L$3:$L$294,0),MATCH(Revisión_Avance_Periodo!$M3459,BD_Seguimiento_OAP_2019!$AV$2:$BG$2,0))</f>
        <v>0</v>
      </c>
      <c r="P3459" s="175">
        <f t="shared" ref="P3459:P3461" si="674">IFERROR((O3459/N3459),0)</f>
        <v>0</v>
      </c>
      <c r="Q3459" s="182" t="str">
        <f>VLOOKUP(P3459,Tabla_Indicador_Gestion4[#All],3,TRUE)</f>
        <v>Por Ejecutar</v>
      </c>
      <c r="R3459" s="215">
        <f>SUBTOTAL(9,$N$3458:$N3459)</f>
        <v>0.5</v>
      </c>
      <c r="S3459" s="231">
        <f>SUBTOTAL(9,$O$3458:$O3459)</f>
        <v>0.5</v>
      </c>
      <c r="T3459" s="231">
        <f>IFERROR(+Revisión_Avance_Periodo!$S3459/Revisión_Avance_Periodo!$R3459,0)</f>
        <v>1</v>
      </c>
      <c r="U3459" s="184"/>
      <c r="V3459" s="185"/>
      <c r="W3459" s="183"/>
      <c r="X3459" s="183"/>
      <c r="Y3459" s="183"/>
      <c r="Z3459" s="186"/>
      <c r="AA3459" s="187"/>
    </row>
    <row r="3460" spans="1:27" x14ac:dyDescent="0.25">
      <c r="A3460" s="88">
        <v>291</v>
      </c>
      <c r="B3460" s="91" t="str">
        <f>CONCATENATE(Revisión_Avance_Periodo!$C3460,";",Revisión_Avance_Periodo!$E3460,";",Revisión_Avance_Periodo!$I3460)</f>
        <v>OE1;PR_10;ACT_294</v>
      </c>
      <c r="C3460" s="170" t="s">
        <v>9</v>
      </c>
      <c r="D3460" s="171" t="str">
        <f>VLOOKUP(Revisión_Avance_Periodo!$C3460,Componentes_BD!$F$1:$G$5,2,FALSE)</f>
        <v>Fortalecer la Vigilancia.</v>
      </c>
      <c r="E3460" s="106" t="s">
        <v>12</v>
      </c>
      <c r="F3460" s="89">
        <v>11</v>
      </c>
      <c r="G3460" s="89" t="str">
        <f>VLOOKUP(Revisión_Avance_Periodo!$A3460,BD_Seguimiento_OAP_2019!$A$2:$G$294,7,FALSE)</f>
        <v>PAI</v>
      </c>
      <c r="H3460" s="89" t="str">
        <f>VLOOKUP(Revisión_Avance_Periodo!$A3460,BD_Seguimiento_OAP_2019!$A$2:$J$294,10,FALSE)</f>
        <v>PAI_05 - Gestión del Riesgo de Corrupción  - Mapa de Riesgos de Corrupción</v>
      </c>
      <c r="I3460" s="89" t="s">
        <v>2162</v>
      </c>
      <c r="J3460" s="89" t="str">
        <f>VLOOKUP(Revisión_Avance_Periodo!$I3460,BD_Seguimiento_OAP_2019!$L:$M,2,FALSE)</f>
        <v>Revisar y actualizar el mapa de riesgos</v>
      </c>
      <c r="K3460" s="106" t="s">
        <v>60</v>
      </c>
      <c r="L3460" s="172">
        <v>4.4642857142857152E-4</v>
      </c>
      <c r="M3460" s="173" t="s">
        <v>106</v>
      </c>
      <c r="N3460" s="174">
        <f>INDEX(BD_Seguimiento_OAP_2019!$AH$3:$AS$294,MATCH(Revisión_Avance_Periodo!$I3460,BD_Seguimiento_OAP_2019!$L$3:$L$294,0),MATCH(Revisión_Avance_Periodo!$M3460,BD_Seguimiento_OAP_2019!$AH$2:$AS$2,0))</f>
        <v>0</v>
      </c>
      <c r="O3460" s="174">
        <f>INDEX(BD_Seguimiento_OAP_2019!$AV$3:$BG$294,MATCH(Revisión_Avance_Periodo!$I3460,BD_Seguimiento_OAP_2019!$L$3:$L$294,0),MATCH(Revisión_Avance_Periodo!$M3460,BD_Seguimiento_OAP_2019!$AV$2:$BG$2,0))</f>
        <v>0</v>
      </c>
      <c r="P3460" s="175">
        <f t="shared" si="674"/>
        <v>0</v>
      </c>
      <c r="Q3460" s="173" t="str">
        <f>VLOOKUP(P3460,Tabla_Indicador_Gestion4[#All],3,TRUE)</f>
        <v>Por Ejecutar</v>
      </c>
      <c r="R3460" s="215">
        <f>SUBTOTAL(9,$N$3458:$N3460)</f>
        <v>0.5</v>
      </c>
      <c r="S3460" s="231">
        <f>SUBTOTAL(9,$O$3458:$O3460)</f>
        <v>0.5</v>
      </c>
      <c r="T3460" s="231">
        <f>IFERROR(+Revisión_Avance_Periodo!$S3460/Revisión_Avance_Periodo!$R3460,0)</f>
        <v>1</v>
      </c>
      <c r="U3460" s="184"/>
      <c r="V3460" s="185"/>
      <c r="W3460" s="183"/>
      <c r="X3460" s="183"/>
      <c r="Y3460" s="183"/>
      <c r="Z3460" s="186"/>
      <c r="AA3460" s="187"/>
    </row>
    <row r="3461" spans="1:27" x14ac:dyDescent="0.25">
      <c r="A3461" s="94">
        <v>291</v>
      </c>
      <c r="B3461" s="96" t="str">
        <f>CONCATENATE(Revisión_Avance_Periodo!$C3461,";",Revisión_Avance_Periodo!$E3461,";",Revisión_Avance_Periodo!$I3461)</f>
        <v>OE1;PR_10;ACT_294</v>
      </c>
      <c r="C3461" s="180" t="s">
        <v>9</v>
      </c>
      <c r="D3461" s="181" t="str">
        <f>VLOOKUP(Revisión_Avance_Periodo!$C3461,Componentes_BD!$F$1:$G$5,2,FALSE)</f>
        <v>Fortalecer la Vigilancia.</v>
      </c>
      <c r="E3461" s="119" t="s">
        <v>12</v>
      </c>
      <c r="F3461" s="95">
        <v>11</v>
      </c>
      <c r="G3461" s="95" t="str">
        <f>VLOOKUP(Revisión_Avance_Periodo!$A3461,BD_Seguimiento_OAP_2019!$A$2:$G$294,7,FALSE)</f>
        <v>PAI</v>
      </c>
      <c r="H3461" s="95" t="str">
        <f>VLOOKUP(Revisión_Avance_Periodo!$A3461,BD_Seguimiento_OAP_2019!$A$2:$J$294,10,FALSE)</f>
        <v>PAI_05 - Gestión del Riesgo de Corrupción  - Mapa de Riesgos de Corrupción</v>
      </c>
      <c r="I3461" s="95" t="s">
        <v>2162</v>
      </c>
      <c r="J3461" s="95" t="str">
        <f>VLOOKUP(Revisión_Avance_Periodo!$I3461,BD_Seguimiento_OAP_2019!$L:$M,2,FALSE)</f>
        <v>Revisar y actualizar el mapa de riesgos</v>
      </c>
      <c r="K3461" s="119" t="s">
        <v>60</v>
      </c>
      <c r="L3461" s="172">
        <v>4.4642857142857152E-4</v>
      </c>
      <c r="M3461" s="182" t="s">
        <v>107</v>
      </c>
      <c r="N3461" s="174">
        <f>INDEX(BD_Seguimiento_OAP_2019!$AH$3:$AS$294,MATCH(Revisión_Avance_Periodo!$I3461,BD_Seguimiento_OAP_2019!$L$3:$L$294,0),MATCH(Revisión_Avance_Periodo!$M3461,BD_Seguimiento_OAP_2019!$AH$2:$AS$2,0))</f>
        <v>0</v>
      </c>
      <c r="O3461" s="174">
        <f>INDEX(BD_Seguimiento_OAP_2019!$AV$3:$BG$294,MATCH(Revisión_Avance_Periodo!$I3461,BD_Seguimiento_OAP_2019!$L$3:$L$294,0),MATCH(Revisión_Avance_Periodo!$M3461,BD_Seguimiento_OAP_2019!$AV$2:$BG$2,0))</f>
        <v>0</v>
      </c>
      <c r="P3461" s="175">
        <f t="shared" si="674"/>
        <v>0</v>
      </c>
      <c r="Q3461" s="182" t="str">
        <f>VLOOKUP(P3461,Tabla_Indicador_Gestion4[#All],3,TRUE)</f>
        <v>Por Ejecutar</v>
      </c>
      <c r="R3461" s="215">
        <f>SUBTOTAL(9,$N$3458:$N3461)</f>
        <v>0.5</v>
      </c>
      <c r="S3461" s="231">
        <f>SUBTOTAL(9,$O$3458:$O3461)</f>
        <v>0.5</v>
      </c>
      <c r="T3461" s="231">
        <f>IFERROR(+Revisión_Avance_Periodo!$S3461/Revisión_Avance_Periodo!$R3461,0)</f>
        <v>1</v>
      </c>
      <c r="U3461" s="184"/>
      <c r="V3461" s="185"/>
      <c r="W3461" s="183"/>
      <c r="X3461" s="183"/>
      <c r="Y3461" s="183"/>
      <c r="Z3461" s="186"/>
      <c r="AA3461" s="187"/>
    </row>
    <row r="3462" spans="1:27" x14ac:dyDescent="0.25">
      <c r="A3462" s="88">
        <v>291</v>
      </c>
      <c r="B3462" s="91" t="str">
        <f>CONCATENATE(Revisión_Avance_Periodo!$C3462,";",Revisión_Avance_Periodo!$E3462,";",Revisión_Avance_Periodo!$I3462)</f>
        <v>OE1;PR_10;ACT_294</v>
      </c>
      <c r="C3462" s="170" t="s">
        <v>9</v>
      </c>
      <c r="D3462" s="171" t="str">
        <f>VLOOKUP(Revisión_Avance_Periodo!$C3462,Componentes_BD!$F$1:$G$5,2,FALSE)</f>
        <v>Fortalecer la Vigilancia.</v>
      </c>
      <c r="E3462" s="106" t="s">
        <v>12</v>
      </c>
      <c r="F3462" s="89">
        <v>11</v>
      </c>
      <c r="G3462" s="89" t="str">
        <f>VLOOKUP(Revisión_Avance_Periodo!$A3462,BD_Seguimiento_OAP_2019!$A$2:$G$294,7,FALSE)</f>
        <v>PAI</v>
      </c>
      <c r="H3462" s="89" t="str">
        <f>VLOOKUP(Revisión_Avance_Periodo!$A3462,BD_Seguimiento_OAP_2019!$A$2:$J$294,10,FALSE)</f>
        <v>PAI_05 - Gestión del Riesgo de Corrupción  - Mapa de Riesgos de Corrupción</v>
      </c>
      <c r="I3462" s="89" t="s">
        <v>2162</v>
      </c>
      <c r="J3462" s="89" t="str">
        <f>VLOOKUP(Revisión_Avance_Periodo!$I3462,BD_Seguimiento_OAP_2019!$L:$M,2,FALSE)</f>
        <v>Revisar y actualizar el mapa de riesgos</v>
      </c>
      <c r="K3462" s="106" t="s">
        <v>60</v>
      </c>
      <c r="L3462" s="172">
        <v>4.4642857142857152E-4</v>
      </c>
      <c r="M3462" s="173" t="s">
        <v>108</v>
      </c>
      <c r="N3462" s="174">
        <f>INDEX(BD_Seguimiento_OAP_2019!$AH$3:$AS$294,MATCH(Revisión_Avance_Periodo!$I3462,BD_Seguimiento_OAP_2019!$L$3:$L$294,0),MATCH(Revisión_Avance_Periodo!$M3462,BD_Seguimiento_OAP_2019!$AH$2:$AS$2,0))</f>
        <v>0.25</v>
      </c>
      <c r="O3462" s="174">
        <f>INDEX(BD_Seguimiento_OAP_2019!$AV$3:$BG$294,MATCH(Revisión_Avance_Periodo!$I3462,BD_Seguimiento_OAP_2019!$L$3:$L$294,0),MATCH(Revisión_Avance_Periodo!$M3462,BD_Seguimiento_OAP_2019!$AV$2:$BG$2,0))</f>
        <v>0.25</v>
      </c>
      <c r="P3462" s="189">
        <f t="shared" ref="P3462:P3505" si="675">O3462/N3462</f>
        <v>1</v>
      </c>
      <c r="Q3462" s="173" t="str">
        <f>VLOOKUP(P3462,Tabla_Indicador_Gestion4[#All],3,TRUE)</f>
        <v>Culminada</v>
      </c>
      <c r="R3462" s="215">
        <f>SUBTOTAL(9,$N$3458:$N3462)</f>
        <v>0.75</v>
      </c>
      <c r="S3462" s="231">
        <f>SUBTOTAL(9,$O$3458:$O3462)</f>
        <v>0.75</v>
      </c>
      <c r="T3462" s="231">
        <f>IFERROR(+Revisión_Avance_Periodo!$S3462/Revisión_Avance_Periodo!$R3462,0)</f>
        <v>1</v>
      </c>
      <c r="U3462" s="184"/>
      <c r="V3462" s="185"/>
      <c r="W3462" s="183"/>
      <c r="X3462" s="183"/>
      <c r="Y3462" s="183"/>
      <c r="Z3462" s="186"/>
      <c r="AA3462" s="187"/>
    </row>
    <row r="3463" spans="1:27" x14ac:dyDescent="0.25">
      <c r="A3463" s="94">
        <v>291</v>
      </c>
      <c r="B3463" s="96" t="str">
        <f>CONCATENATE(Revisión_Avance_Periodo!$C3463,";",Revisión_Avance_Periodo!$E3463,";",Revisión_Avance_Periodo!$I3463)</f>
        <v>OE1;PR_10;ACT_294</v>
      </c>
      <c r="C3463" s="180" t="s">
        <v>9</v>
      </c>
      <c r="D3463" s="181" t="str">
        <f>VLOOKUP(Revisión_Avance_Periodo!$C3463,Componentes_BD!$F$1:$G$5,2,FALSE)</f>
        <v>Fortalecer la Vigilancia.</v>
      </c>
      <c r="E3463" s="119" t="s">
        <v>12</v>
      </c>
      <c r="F3463" s="95">
        <v>11</v>
      </c>
      <c r="G3463" s="95" t="str">
        <f>VLOOKUP(Revisión_Avance_Periodo!$A3463,BD_Seguimiento_OAP_2019!$A$2:$G$294,7,FALSE)</f>
        <v>PAI</v>
      </c>
      <c r="H3463" s="95" t="str">
        <f>VLOOKUP(Revisión_Avance_Periodo!$A3463,BD_Seguimiento_OAP_2019!$A$2:$J$294,10,FALSE)</f>
        <v>PAI_05 - Gestión del Riesgo de Corrupción  - Mapa de Riesgos de Corrupción</v>
      </c>
      <c r="I3463" s="95" t="s">
        <v>2162</v>
      </c>
      <c r="J3463" s="95" t="str">
        <f>VLOOKUP(Revisión_Avance_Periodo!$I3463,BD_Seguimiento_OAP_2019!$L:$M,2,FALSE)</f>
        <v>Revisar y actualizar el mapa de riesgos</v>
      </c>
      <c r="K3463" s="119" t="s">
        <v>60</v>
      </c>
      <c r="L3463" s="172">
        <v>4.4642857142857152E-4</v>
      </c>
      <c r="M3463" s="182" t="s">
        <v>109</v>
      </c>
      <c r="N3463" s="174">
        <f>INDEX(BD_Seguimiento_OAP_2019!$AH$3:$AS$294,MATCH(Revisión_Avance_Periodo!$I3463,BD_Seguimiento_OAP_2019!$L$3:$L$294,0),MATCH(Revisión_Avance_Periodo!$M3463,BD_Seguimiento_OAP_2019!$AH$2:$AS$2,0))</f>
        <v>0</v>
      </c>
      <c r="O3463" s="174">
        <f>INDEX(BD_Seguimiento_OAP_2019!$AV$3:$BG$294,MATCH(Revisión_Avance_Periodo!$I3463,BD_Seguimiento_OAP_2019!$L$3:$L$294,0),MATCH(Revisión_Avance_Periodo!$M3463,BD_Seguimiento_OAP_2019!$AV$2:$BG$2,0))</f>
        <v>0</v>
      </c>
      <c r="P3463" s="175">
        <f t="shared" ref="P3463:P3465" si="676">IFERROR((O3463/N3463),0)</f>
        <v>0</v>
      </c>
      <c r="Q3463" s="182" t="str">
        <f>VLOOKUP(P3463,Tabla_Indicador_Gestion4[#All],3,TRUE)</f>
        <v>Por Ejecutar</v>
      </c>
      <c r="R3463" s="215">
        <f>SUBTOTAL(9,$N$3458:$N3463)</f>
        <v>0.75</v>
      </c>
      <c r="S3463" s="231">
        <f>SUBTOTAL(9,$O$3458:$O3463)</f>
        <v>0.75</v>
      </c>
      <c r="T3463" s="231">
        <f>IFERROR(+Revisión_Avance_Periodo!$S3463/Revisión_Avance_Periodo!$R3463,0)</f>
        <v>1</v>
      </c>
      <c r="U3463" s="184"/>
      <c r="V3463" s="185"/>
      <c r="W3463" s="183"/>
      <c r="X3463" s="183"/>
      <c r="Y3463" s="183"/>
      <c r="Z3463" s="186"/>
      <c r="AA3463" s="187"/>
    </row>
    <row r="3464" spans="1:27" x14ac:dyDescent="0.25">
      <c r="A3464" s="88">
        <v>291</v>
      </c>
      <c r="B3464" s="91" t="str">
        <f>CONCATENATE(Revisión_Avance_Periodo!$C3464,";",Revisión_Avance_Periodo!$E3464,";",Revisión_Avance_Periodo!$I3464)</f>
        <v>OE1;PR_10;ACT_294</v>
      </c>
      <c r="C3464" s="170" t="s">
        <v>9</v>
      </c>
      <c r="D3464" s="171" t="str">
        <f>VLOOKUP(Revisión_Avance_Periodo!$C3464,Componentes_BD!$F$1:$G$5,2,FALSE)</f>
        <v>Fortalecer la Vigilancia.</v>
      </c>
      <c r="E3464" s="106" t="s">
        <v>12</v>
      </c>
      <c r="F3464" s="89">
        <v>11</v>
      </c>
      <c r="G3464" s="89" t="str">
        <f>VLOOKUP(Revisión_Avance_Periodo!$A3464,BD_Seguimiento_OAP_2019!$A$2:$G$294,7,FALSE)</f>
        <v>PAI</v>
      </c>
      <c r="H3464" s="89" t="str">
        <f>VLOOKUP(Revisión_Avance_Periodo!$A3464,BD_Seguimiento_OAP_2019!$A$2:$J$294,10,FALSE)</f>
        <v>PAI_05 - Gestión del Riesgo de Corrupción  - Mapa de Riesgos de Corrupción</v>
      </c>
      <c r="I3464" s="89" t="s">
        <v>2162</v>
      </c>
      <c r="J3464" s="89" t="str">
        <f>VLOOKUP(Revisión_Avance_Periodo!$I3464,BD_Seguimiento_OAP_2019!$L:$M,2,FALSE)</f>
        <v>Revisar y actualizar el mapa de riesgos</v>
      </c>
      <c r="K3464" s="106" t="s">
        <v>60</v>
      </c>
      <c r="L3464" s="172">
        <v>4.4642857142857152E-4</v>
      </c>
      <c r="M3464" s="173" t="s">
        <v>110</v>
      </c>
      <c r="N3464" s="174">
        <f>INDEX(BD_Seguimiento_OAP_2019!$AH$3:$AS$294,MATCH(Revisión_Avance_Periodo!$I3464,BD_Seguimiento_OAP_2019!$L$3:$L$294,0),MATCH(Revisión_Avance_Periodo!$M3464,BD_Seguimiento_OAP_2019!$AH$2:$AS$2,0))</f>
        <v>0</v>
      </c>
      <c r="O3464" s="174">
        <f>INDEX(BD_Seguimiento_OAP_2019!$AV$3:$BG$294,MATCH(Revisión_Avance_Periodo!$I3464,BD_Seguimiento_OAP_2019!$L$3:$L$294,0),MATCH(Revisión_Avance_Periodo!$M3464,BD_Seguimiento_OAP_2019!$AV$2:$BG$2,0))</f>
        <v>0</v>
      </c>
      <c r="P3464" s="175">
        <f t="shared" si="676"/>
        <v>0</v>
      </c>
      <c r="Q3464" s="173" t="str">
        <f>VLOOKUP(P3464,Tabla_Indicador_Gestion4[#All],3,TRUE)</f>
        <v>Por Ejecutar</v>
      </c>
      <c r="R3464" s="215">
        <f>SUBTOTAL(9,$N$3458:$N3464)</f>
        <v>0.75</v>
      </c>
      <c r="S3464" s="231">
        <f>SUBTOTAL(9,$O$3458:$O3464)</f>
        <v>0.75</v>
      </c>
      <c r="T3464" s="231">
        <f>IFERROR(+Revisión_Avance_Periodo!$S3464/Revisión_Avance_Periodo!$R3464,0)</f>
        <v>1</v>
      </c>
      <c r="U3464" s="184"/>
      <c r="V3464" s="185"/>
      <c r="W3464" s="183"/>
      <c r="X3464" s="183"/>
      <c r="Y3464" s="183"/>
      <c r="Z3464" s="186"/>
      <c r="AA3464" s="187"/>
    </row>
    <row r="3465" spans="1:27" x14ac:dyDescent="0.25">
      <c r="A3465" s="94">
        <v>291</v>
      </c>
      <c r="B3465" s="96" t="str">
        <f>CONCATENATE(Revisión_Avance_Periodo!$C3465,";",Revisión_Avance_Periodo!$E3465,";",Revisión_Avance_Periodo!$I3465)</f>
        <v>OE1;PR_10;ACT_294</v>
      </c>
      <c r="C3465" s="180" t="s">
        <v>9</v>
      </c>
      <c r="D3465" s="181" t="str">
        <f>VLOOKUP(Revisión_Avance_Periodo!$C3465,Componentes_BD!$F$1:$G$5,2,FALSE)</f>
        <v>Fortalecer la Vigilancia.</v>
      </c>
      <c r="E3465" s="119" t="s">
        <v>12</v>
      </c>
      <c r="F3465" s="95">
        <v>11</v>
      </c>
      <c r="G3465" s="95" t="str">
        <f>VLOOKUP(Revisión_Avance_Periodo!$A3465,BD_Seguimiento_OAP_2019!$A$2:$G$294,7,FALSE)</f>
        <v>PAI</v>
      </c>
      <c r="H3465" s="95" t="str">
        <f>VLOOKUP(Revisión_Avance_Periodo!$A3465,BD_Seguimiento_OAP_2019!$A$2:$J$294,10,FALSE)</f>
        <v>PAI_05 - Gestión del Riesgo de Corrupción  - Mapa de Riesgos de Corrupción</v>
      </c>
      <c r="I3465" s="95" t="s">
        <v>2162</v>
      </c>
      <c r="J3465" s="95" t="str">
        <f>VLOOKUP(Revisión_Avance_Periodo!$I3465,BD_Seguimiento_OAP_2019!$L:$M,2,FALSE)</f>
        <v>Revisar y actualizar el mapa de riesgos</v>
      </c>
      <c r="K3465" s="119" t="s">
        <v>60</v>
      </c>
      <c r="L3465" s="172">
        <v>4.4642857142857152E-4</v>
      </c>
      <c r="M3465" s="182" t="s">
        <v>111</v>
      </c>
      <c r="N3465" s="174">
        <f>INDEX(BD_Seguimiento_OAP_2019!$AH$3:$AS$294,MATCH(Revisión_Avance_Periodo!$I3465,BD_Seguimiento_OAP_2019!$L$3:$L$294,0),MATCH(Revisión_Avance_Periodo!$M3465,BD_Seguimiento_OAP_2019!$AH$2:$AS$2,0))</f>
        <v>0</v>
      </c>
      <c r="O3465" s="174">
        <f>INDEX(BD_Seguimiento_OAP_2019!$AV$3:$BG$294,MATCH(Revisión_Avance_Periodo!$I3465,BD_Seguimiento_OAP_2019!$L$3:$L$294,0),MATCH(Revisión_Avance_Periodo!$M3465,BD_Seguimiento_OAP_2019!$AV$2:$BG$2,0))</f>
        <v>0</v>
      </c>
      <c r="P3465" s="175">
        <f t="shared" si="676"/>
        <v>0</v>
      </c>
      <c r="Q3465" s="182" t="str">
        <f>VLOOKUP(P3465,Tabla_Indicador_Gestion4[#All],3,TRUE)</f>
        <v>Por Ejecutar</v>
      </c>
      <c r="R3465" s="215">
        <f>SUBTOTAL(9,$N$3458:$N3465)</f>
        <v>0.75</v>
      </c>
      <c r="S3465" s="231">
        <f>SUBTOTAL(9,$O$3458:$O3465)</f>
        <v>0.75</v>
      </c>
      <c r="T3465" s="231">
        <f>IFERROR(+Revisión_Avance_Periodo!$S3465/Revisión_Avance_Periodo!$R3465,0)</f>
        <v>1</v>
      </c>
      <c r="U3465" s="184"/>
      <c r="V3465" s="185"/>
      <c r="W3465" s="183"/>
      <c r="X3465" s="183"/>
      <c r="Y3465" s="183"/>
      <c r="Z3465" s="186"/>
      <c r="AA3465" s="187"/>
    </row>
    <row r="3466" spans="1:27" x14ac:dyDescent="0.25">
      <c r="A3466" s="88">
        <v>291</v>
      </c>
      <c r="B3466" s="91" t="str">
        <f>CONCATENATE(Revisión_Avance_Periodo!$C3466,";",Revisión_Avance_Periodo!$E3466,";",Revisión_Avance_Periodo!$I3466)</f>
        <v>OE1;PR_10;ACT_294</v>
      </c>
      <c r="C3466" s="170" t="s">
        <v>9</v>
      </c>
      <c r="D3466" s="171" t="str">
        <f>VLOOKUP(Revisión_Avance_Periodo!$C3466,Componentes_BD!$F$1:$G$5,2,FALSE)</f>
        <v>Fortalecer la Vigilancia.</v>
      </c>
      <c r="E3466" s="106" t="s">
        <v>12</v>
      </c>
      <c r="F3466" s="89">
        <v>11</v>
      </c>
      <c r="G3466" s="89" t="str">
        <f>VLOOKUP(Revisión_Avance_Periodo!$A3466,BD_Seguimiento_OAP_2019!$A$2:$G$294,7,FALSE)</f>
        <v>PAI</v>
      </c>
      <c r="H3466" s="89" t="str">
        <f>VLOOKUP(Revisión_Avance_Periodo!$A3466,BD_Seguimiento_OAP_2019!$A$2:$J$294,10,FALSE)</f>
        <v>PAI_05 - Gestión del Riesgo de Corrupción  - Mapa de Riesgos de Corrupción</v>
      </c>
      <c r="I3466" s="89" t="s">
        <v>2162</v>
      </c>
      <c r="J3466" s="89" t="str">
        <f>VLOOKUP(Revisión_Avance_Periodo!$I3466,BD_Seguimiento_OAP_2019!$L:$M,2,FALSE)</f>
        <v>Revisar y actualizar el mapa de riesgos</v>
      </c>
      <c r="K3466" s="106" t="s">
        <v>60</v>
      </c>
      <c r="L3466" s="172">
        <v>4.4642857142857152E-4</v>
      </c>
      <c r="M3466" s="173" t="s">
        <v>112</v>
      </c>
      <c r="N3466" s="174">
        <f>INDEX(BD_Seguimiento_OAP_2019!$AH$3:$AS$294,MATCH(Revisión_Avance_Periodo!$I3466,BD_Seguimiento_OAP_2019!$L$3:$L$294,0),MATCH(Revisión_Avance_Periodo!$M3466,BD_Seguimiento_OAP_2019!$AH$2:$AS$2,0))</f>
        <v>0.25</v>
      </c>
      <c r="O3466" s="174">
        <f>INDEX(BD_Seguimiento_OAP_2019!$AV$3:$BG$294,MATCH(Revisión_Avance_Periodo!$I3466,BD_Seguimiento_OAP_2019!$L$3:$L$294,0),MATCH(Revisión_Avance_Periodo!$M3466,BD_Seguimiento_OAP_2019!$AV$2:$BG$2,0))</f>
        <v>0</v>
      </c>
      <c r="P3466" s="189">
        <f t="shared" si="675"/>
        <v>0</v>
      </c>
      <c r="Q3466" s="173" t="str">
        <f>VLOOKUP(P3466,Tabla_Indicador_Gestion4[#All],3,TRUE)</f>
        <v>Por Ejecutar</v>
      </c>
      <c r="R3466" s="215">
        <f>SUBTOTAL(9,$N$3458:$N3466)</f>
        <v>1</v>
      </c>
      <c r="S3466" s="231">
        <f>SUBTOTAL(9,$O$3458:$O3466)</f>
        <v>0.75</v>
      </c>
      <c r="T3466" s="231">
        <f>IFERROR(+Revisión_Avance_Periodo!$S3466/Revisión_Avance_Periodo!$R3466,0)</f>
        <v>0.75</v>
      </c>
      <c r="U3466" s="184"/>
      <c r="V3466" s="185"/>
      <c r="W3466" s="183"/>
      <c r="X3466" s="183"/>
      <c r="Y3466" s="183"/>
      <c r="Z3466" s="186"/>
      <c r="AA3466" s="187"/>
    </row>
    <row r="3467" spans="1:27" x14ac:dyDescent="0.25">
      <c r="A3467" s="94">
        <v>291</v>
      </c>
      <c r="B3467" s="96" t="str">
        <f>CONCATENATE(Revisión_Avance_Periodo!$C3467,";",Revisión_Avance_Periodo!$E3467,";",Revisión_Avance_Periodo!$I3467)</f>
        <v>OE1;PR_10;ACT_294</v>
      </c>
      <c r="C3467" s="180" t="s">
        <v>9</v>
      </c>
      <c r="D3467" s="181" t="str">
        <f>VLOOKUP(Revisión_Avance_Periodo!$C3467,Componentes_BD!$F$1:$G$5,2,FALSE)</f>
        <v>Fortalecer la Vigilancia.</v>
      </c>
      <c r="E3467" s="119" t="s">
        <v>12</v>
      </c>
      <c r="F3467" s="95">
        <v>11</v>
      </c>
      <c r="G3467" s="95" t="str">
        <f>VLOOKUP(Revisión_Avance_Periodo!$A3467,BD_Seguimiento_OAP_2019!$A$2:$G$294,7,FALSE)</f>
        <v>PAI</v>
      </c>
      <c r="H3467" s="95" t="str">
        <f>VLOOKUP(Revisión_Avance_Periodo!$A3467,BD_Seguimiento_OAP_2019!$A$2:$J$294,10,FALSE)</f>
        <v>PAI_05 - Gestión del Riesgo de Corrupción  - Mapa de Riesgos de Corrupción</v>
      </c>
      <c r="I3467" s="95" t="s">
        <v>2162</v>
      </c>
      <c r="J3467" s="95" t="str">
        <f>VLOOKUP(Revisión_Avance_Periodo!$I3467,BD_Seguimiento_OAP_2019!$L:$M,2,FALSE)</f>
        <v>Revisar y actualizar el mapa de riesgos</v>
      </c>
      <c r="K3467" s="119" t="s">
        <v>60</v>
      </c>
      <c r="L3467" s="172">
        <v>4.4642857142857152E-4</v>
      </c>
      <c r="M3467" s="182" t="s">
        <v>113</v>
      </c>
      <c r="N3467" s="174">
        <f>INDEX(BD_Seguimiento_OAP_2019!$AH$3:$AS$294,MATCH(Revisión_Avance_Periodo!$I3467,BD_Seguimiento_OAP_2019!$L$3:$L$294,0),MATCH(Revisión_Avance_Periodo!$M3467,BD_Seguimiento_OAP_2019!$AH$2:$AS$2,0))</f>
        <v>0</v>
      </c>
      <c r="O3467" s="174">
        <f>INDEX(BD_Seguimiento_OAP_2019!$AV$3:$BG$294,MATCH(Revisión_Avance_Periodo!$I3467,BD_Seguimiento_OAP_2019!$L$3:$L$294,0),MATCH(Revisión_Avance_Periodo!$M3467,BD_Seguimiento_OAP_2019!$AV$2:$BG$2,0))</f>
        <v>0</v>
      </c>
      <c r="P3467" s="175">
        <f t="shared" ref="P3467:P3469" si="677">IFERROR((O3467/N3467),0)</f>
        <v>0</v>
      </c>
      <c r="Q3467" s="182" t="str">
        <f>VLOOKUP(P3467,Tabla_Indicador_Gestion4[#All],3,TRUE)</f>
        <v>Por Ejecutar</v>
      </c>
      <c r="R3467" s="215">
        <f>SUBTOTAL(9,$N$3458:$N3467)</f>
        <v>1</v>
      </c>
      <c r="S3467" s="231">
        <f>SUBTOTAL(9,$O$3458:$O3467)</f>
        <v>0.75</v>
      </c>
      <c r="T3467" s="231">
        <f>IFERROR(+Revisión_Avance_Periodo!$S3467/Revisión_Avance_Periodo!$R3467,0)</f>
        <v>0.75</v>
      </c>
      <c r="U3467" s="184"/>
      <c r="V3467" s="185"/>
      <c r="W3467" s="183"/>
      <c r="X3467" s="183"/>
      <c r="Y3467" s="183"/>
      <c r="Z3467" s="186"/>
      <c r="AA3467" s="187"/>
    </row>
    <row r="3468" spans="1:27" x14ac:dyDescent="0.25">
      <c r="A3468" s="88">
        <v>291</v>
      </c>
      <c r="B3468" s="91" t="str">
        <f>CONCATENATE(Revisión_Avance_Periodo!$C3468,";",Revisión_Avance_Periodo!$E3468,";",Revisión_Avance_Periodo!$I3468)</f>
        <v>OE1;PR_10;ACT_294</v>
      </c>
      <c r="C3468" s="170" t="s">
        <v>9</v>
      </c>
      <c r="D3468" s="171" t="str">
        <f>VLOOKUP(Revisión_Avance_Periodo!$C3468,Componentes_BD!$F$1:$G$5,2,FALSE)</f>
        <v>Fortalecer la Vigilancia.</v>
      </c>
      <c r="E3468" s="106" t="s">
        <v>12</v>
      </c>
      <c r="F3468" s="89">
        <v>11</v>
      </c>
      <c r="G3468" s="89" t="str">
        <f>VLOOKUP(Revisión_Avance_Periodo!$A3468,BD_Seguimiento_OAP_2019!$A$2:$G$294,7,FALSE)</f>
        <v>PAI</v>
      </c>
      <c r="H3468" s="89" t="str">
        <f>VLOOKUP(Revisión_Avance_Periodo!$A3468,BD_Seguimiento_OAP_2019!$A$2:$J$294,10,FALSE)</f>
        <v>PAI_05 - Gestión del Riesgo de Corrupción  - Mapa de Riesgos de Corrupción</v>
      </c>
      <c r="I3468" s="89" t="s">
        <v>2162</v>
      </c>
      <c r="J3468" s="89" t="str">
        <f>VLOOKUP(Revisión_Avance_Periodo!$I3468,BD_Seguimiento_OAP_2019!$L:$M,2,FALSE)</f>
        <v>Revisar y actualizar el mapa de riesgos</v>
      </c>
      <c r="K3468" s="106" t="s">
        <v>60</v>
      </c>
      <c r="L3468" s="172">
        <v>4.4642857142857152E-4</v>
      </c>
      <c r="M3468" s="173" t="s">
        <v>114</v>
      </c>
      <c r="N3468" s="174">
        <f>INDEX(BD_Seguimiento_OAP_2019!$AH$3:$AS$294,MATCH(Revisión_Avance_Periodo!$I3468,BD_Seguimiento_OAP_2019!$L$3:$L$294,0),MATCH(Revisión_Avance_Periodo!$M3468,BD_Seguimiento_OAP_2019!$AH$2:$AS$2,0))</f>
        <v>0</v>
      </c>
      <c r="O3468" s="174">
        <f>INDEX(BD_Seguimiento_OAP_2019!$AV$3:$BG$294,MATCH(Revisión_Avance_Periodo!$I3468,BD_Seguimiento_OAP_2019!$L$3:$L$294,0),MATCH(Revisión_Avance_Periodo!$M3468,BD_Seguimiento_OAP_2019!$AV$2:$BG$2,0))</f>
        <v>0</v>
      </c>
      <c r="P3468" s="175">
        <f t="shared" si="677"/>
        <v>0</v>
      </c>
      <c r="Q3468" s="173" t="str">
        <f>VLOOKUP(P3468,Tabla_Indicador_Gestion4[#All],3,TRUE)</f>
        <v>Por Ejecutar</v>
      </c>
      <c r="R3468" s="215">
        <f>SUBTOTAL(9,$N$3458:$N3468)</f>
        <v>1</v>
      </c>
      <c r="S3468" s="231">
        <f>SUBTOTAL(9,$O$3458:$O3468)</f>
        <v>0.75</v>
      </c>
      <c r="T3468" s="231">
        <f>IFERROR(+Revisión_Avance_Periodo!$S3468/Revisión_Avance_Periodo!$R3468,0)</f>
        <v>0.75</v>
      </c>
      <c r="U3468" s="184"/>
      <c r="V3468" s="185"/>
      <c r="W3468" s="183"/>
      <c r="X3468" s="183"/>
      <c r="Y3468" s="183"/>
      <c r="Z3468" s="186"/>
      <c r="AA3468" s="187"/>
    </row>
    <row r="3469" spans="1:27" ht="15.75" thickBot="1" x14ac:dyDescent="0.3">
      <c r="A3469" s="94">
        <v>291</v>
      </c>
      <c r="B3469" s="96" t="str">
        <f>CONCATENATE(Revisión_Avance_Periodo!$C3469,";",Revisión_Avance_Periodo!$E3469,";",Revisión_Avance_Periodo!$I3469)</f>
        <v>OE1;PR_10;ACT_294</v>
      </c>
      <c r="C3469" s="180" t="s">
        <v>9</v>
      </c>
      <c r="D3469" s="181" t="str">
        <f>VLOOKUP(Revisión_Avance_Periodo!$C3469,Componentes_BD!$F$1:$G$5,2,FALSE)</f>
        <v>Fortalecer la Vigilancia.</v>
      </c>
      <c r="E3469" s="119" t="s">
        <v>12</v>
      </c>
      <c r="F3469" s="95">
        <v>11</v>
      </c>
      <c r="G3469" s="95" t="str">
        <f>VLOOKUP(Revisión_Avance_Periodo!$A3469,BD_Seguimiento_OAP_2019!$A$2:$G$294,7,FALSE)</f>
        <v>PAI</v>
      </c>
      <c r="H3469" s="95" t="str">
        <f>VLOOKUP(Revisión_Avance_Periodo!$A3469,BD_Seguimiento_OAP_2019!$A$2:$J$294,10,FALSE)</f>
        <v>PAI_05 - Gestión del Riesgo de Corrupción  - Mapa de Riesgos de Corrupción</v>
      </c>
      <c r="I3469" s="95" t="s">
        <v>2162</v>
      </c>
      <c r="J3469" s="95" t="str">
        <f>VLOOKUP(Revisión_Avance_Periodo!$I3469,BD_Seguimiento_OAP_2019!$L:$M,2,FALSE)</f>
        <v>Revisar y actualizar el mapa de riesgos</v>
      </c>
      <c r="K3469" s="119" t="s">
        <v>60</v>
      </c>
      <c r="L3469" s="172">
        <v>4.4642857142857152E-4</v>
      </c>
      <c r="M3469" s="182" t="s">
        <v>115</v>
      </c>
      <c r="N3469" s="174">
        <f>INDEX(BD_Seguimiento_OAP_2019!$AH$3:$AS$294,MATCH(Revisión_Avance_Periodo!$I3469,BD_Seguimiento_OAP_2019!$L$3:$L$294,0),MATCH(Revisión_Avance_Periodo!$M3469,BD_Seguimiento_OAP_2019!$AH$2:$AS$2,0))</f>
        <v>0</v>
      </c>
      <c r="O3469" s="174">
        <f>INDEX(BD_Seguimiento_OAP_2019!$AV$3:$BG$294,MATCH(Revisión_Avance_Periodo!$I3469,BD_Seguimiento_OAP_2019!$L$3:$L$294,0),MATCH(Revisión_Avance_Periodo!$M3469,BD_Seguimiento_OAP_2019!$AV$2:$BG$2,0))</f>
        <v>0</v>
      </c>
      <c r="P3469" s="175">
        <f t="shared" si="677"/>
        <v>0</v>
      </c>
      <c r="Q3469" s="182" t="str">
        <f>VLOOKUP(P3469,Tabla_Indicador_Gestion4[#All],3,TRUE)</f>
        <v>Por Ejecutar</v>
      </c>
      <c r="R3469" s="215">
        <f>SUBTOTAL(9,$N$3458:$N3469)</f>
        <v>1</v>
      </c>
      <c r="S3469" s="231">
        <f>SUBTOTAL(9,$O$3458:$O3469)</f>
        <v>0.75</v>
      </c>
      <c r="T3469" s="231">
        <f>IFERROR(+Revisión_Avance_Periodo!$S3469/Revisión_Avance_Periodo!$R3469,0)</f>
        <v>0.75</v>
      </c>
      <c r="U3469" s="184"/>
      <c r="V3469" s="185"/>
      <c r="W3469" s="183"/>
      <c r="X3469" s="183"/>
      <c r="Y3469" s="183"/>
      <c r="Z3469" s="186"/>
      <c r="AA3469" s="187"/>
    </row>
    <row r="3470" spans="1:27" x14ac:dyDescent="0.25">
      <c r="A3470" s="88">
        <v>292</v>
      </c>
      <c r="B3470" s="91" t="str">
        <f>CONCATENATE(Revisión_Avance_Periodo!$C3470,";",Revisión_Avance_Periodo!$E3470,";",Revisión_Avance_Periodo!$I3470)</f>
        <v>OE1;PR_10;ACT_222</v>
      </c>
      <c r="C3470" s="170" t="s">
        <v>9</v>
      </c>
      <c r="D3470" s="171" t="str">
        <f>VLOOKUP(Revisión_Avance_Periodo!$C3470,Componentes_BD!$F$1:$G$5,2,FALSE)</f>
        <v>Fortalecer la Vigilancia.</v>
      </c>
      <c r="E3470" s="106" t="s">
        <v>12</v>
      </c>
      <c r="F3470" s="89">
        <v>11</v>
      </c>
      <c r="G3470" s="89" t="str">
        <f>VLOOKUP(Revisión_Avance_Periodo!$A3470,BD_Seguimiento_OAP_2019!$A$2:$G$294,7,FALSE)</f>
        <v>PAI</v>
      </c>
      <c r="H3470" s="89" t="str">
        <f>VLOOKUP(Revisión_Avance_Periodo!$A3470,BD_Seguimiento_OAP_2019!$A$2:$J$294,10,FALSE)</f>
        <v>PAI_05 - Gestión del Riesgo de Corrupción  - Mapa de Riesgos de Corrupción</v>
      </c>
      <c r="I3470" s="89" t="s">
        <v>2169</v>
      </c>
      <c r="J3470" s="89" t="str">
        <f>VLOOKUP(Revisión_Avance_Periodo!$I3470,BD_Seguimiento_OAP_2019!$L:$M,2,FALSE)</f>
        <v>Monitorear y efectuar seguimiento a los riesgos de corrupción</v>
      </c>
      <c r="K3470" s="106" t="s">
        <v>60</v>
      </c>
      <c r="L3470" s="172">
        <v>4.4642857142857152E-4</v>
      </c>
      <c r="M3470" s="173" t="s">
        <v>104</v>
      </c>
      <c r="N3470" s="174">
        <f>INDEX(BD_Seguimiento_OAP_2019!$AH$3:$AS$294,MATCH(Revisión_Avance_Periodo!$I3470,BD_Seguimiento_OAP_2019!$L$3:$L$294,0),MATCH(Revisión_Avance_Periodo!$M3470,BD_Seguimiento_OAP_2019!$AH$2:$AS$2,0))</f>
        <v>0.5</v>
      </c>
      <c r="O3470" s="174">
        <f>INDEX(BD_Seguimiento_OAP_2019!$AV$3:$BG$294,MATCH(Revisión_Avance_Periodo!$I3470,BD_Seguimiento_OAP_2019!$L$3:$L$294,0),MATCH(Revisión_Avance_Periodo!$M3470,BD_Seguimiento_OAP_2019!$AV$2:$BG$2,0))</f>
        <v>0.5</v>
      </c>
      <c r="P3470" s="189">
        <f t="shared" si="675"/>
        <v>1</v>
      </c>
      <c r="Q3470" s="173" t="str">
        <f>VLOOKUP(P3470,Tabla_Indicador_Gestion4[#All],3,TRUE)</f>
        <v>Culminada</v>
      </c>
      <c r="R3470" s="213">
        <f>SUBTOTAL(9,$N$3470:$N3470)</f>
        <v>0.5</v>
      </c>
      <c r="S3470" s="234">
        <f>SUBTOTAL(9,$O$3470:$O3470)</f>
        <v>0.5</v>
      </c>
      <c r="T3470" s="234">
        <f>IFERROR(+Revisión_Avance_Periodo!$S3470/Revisión_Avance_Periodo!$R3470,0)</f>
        <v>1</v>
      </c>
      <c r="U3470" s="177">
        <f>SUBTOTAL(9,N3470:N3481)</f>
        <v>1</v>
      </c>
      <c r="V3470" s="176">
        <f>SUBTOTAL(9,O3470:O3481)</f>
        <v>0.75</v>
      </c>
      <c r="W3470" s="176">
        <f t="shared" ref="W3470" si="678">+V3470/U3470</f>
        <v>0.75</v>
      </c>
      <c r="X3470" s="176"/>
      <c r="Y3470" s="176">
        <f>100%-Revisión_Avance_Periodo!$W3470</f>
        <v>0.25</v>
      </c>
      <c r="Z3470" s="178" t="str">
        <f>VLOOKUP(W3470,Tabla_Indicador_Gestion4[],3,TRUE)</f>
        <v>En Seguimiento</v>
      </c>
      <c r="AA3470" s="179">
        <f>Revisión_Avance_Periodo!$W3470*Revisión_Avance_Periodo!$L3470</f>
        <v>3.3482142857142863E-4</v>
      </c>
    </row>
    <row r="3471" spans="1:27" x14ac:dyDescent="0.25">
      <c r="A3471" s="94">
        <v>292</v>
      </c>
      <c r="B3471" s="96" t="str">
        <f>CONCATENATE(Revisión_Avance_Periodo!$C3471,";",Revisión_Avance_Periodo!$E3471,";",Revisión_Avance_Periodo!$I3471)</f>
        <v>OE1;PR_10;ACT_222</v>
      </c>
      <c r="C3471" s="180" t="s">
        <v>9</v>
      </c>
      <c r="D3471" s="181" t="str">
        <f>VLOOKUP(Revisión_Avance_Periodo!$C3471,Componentes_BD!$F$1:$G$5,2,FALSE)</f>
        <v>Fortalecer la Vigilancia.</v>
      </c>
      <c r="E3471" s="119" t="s">
        <v>12</v>
      </c>
      <c r="F3471" s="95">
        <v>11</v>
      </c>
      <c r="G3471" s="95" t="str">
        <f>VLOOKUP(Revisión_Avance_Periodo!$A3471,BD_Seguimiento_OAP_2019!$A$2:$G$294,7,FALSE)</f>
        <v>PAI</v>
      </c>
      <c r="H3471" s="95" t="str">
        <f>VLOOKUP(Revisión_Avance_Periodo!$A3471,BD_Seguimiento_OAP_2019!$A$2:$J$294,10,FALSE)</f>
        <v>PAI_05 - Gestión del Riesgo de Corrupción  - Mapa de Riesgos de Corrupción</v>
      </c>
      <c r="I3471" s="95" t="s">
        <v>2169</v>
      </c>
      <c r="J3471" s="95" t="str">
        <f>VLOOKUP(Revisión_Avance_Periodo!$I3471,BD_Seguimiento_OAP_2019!$L:$M,2,FALSE)</f>
        <v>Monitorear y efectuar seguimiento a los riesgos de corrupción</v>
      </c>
      <c r="K3471" s="119" t="s">
        <v>60</v>
      </c>
      <c r="L3471" s="172">
        <v>4.4642857142857152E-4</v>
      </c>
      <c r="M3471" s="182" t="s">
        <v>105</v>
      </c>
      <c r="N3471" s="174">
        <f>INDEX(BD_Seguimiento_OAP_2019!$AH$3:$AS$294,MATCH(Revisión_Avance_Periodo!$I3471,BD_Seguimiento_OAP_2019!$L$3:$L$294,0),MATCH(Revisión_Avance_Periodo!$M3471,BD_Seguimiento_OAP_2019!$AH$2:$AS$2,0))</f>
        <v>0</v>
      </c>
      <c r="O3471" s="174">
        <f>INDEX(BD_Seguimiento_OAP_2019!$AV$3:$BG$294,MATCH(Revisión_Avance_Periodo!$I3471,BD_Seguimiento_OAP_2019!$L$3:$L$294,0),MATCH(Revisión_Avance_Periodo!$M3471,BD_Seguimiento_OAP_2019!$AV$2:$BG$2,0))</f>
        <v>0</v>
      </c>
      <c r="P3471" s="175">
        <f t="shared" ref="P3471:P3473" si="679">IFERROR((O3471/N3471),0)</f>
        <v>0</v>
      </c>
      <c r="Q3471" s="182" t="str">
        <f>VLOOKUP(P3471,Tabla_Indicador_Gestion4[#All],3,TRUE)</f>
        <v>Por Ejecutar</v>
      </c>
      <c r="R3471" s="215">
        <f>SUBTOTAL(9,$N$3470:$N3471)</f>
        <v>0.5</v>
      </c>
      <c r="S3471" s="231">
        <f>SUBTOTAL(9,$O$3470:$O3471)</f>
        <v>0.5</v>
      </c>
      <c r="T3471" s="231">
        <f>IFERROR(+Revisión_Avance_Periodo!$S3471/Revisión_Avance_Periodo!$R3471,0)</f>
        <v>1</v>
      </c>
      <c r="U3471" s="184"/>
      <c r="V3471" s="185"/>
      <c r="W3471" s="183"/>
      <c r="X3471" s="183"/>
      <c r="Y3471" s="183"/>
      <c r="Z3471" s="186"/>
      <c r="AA3471" s="187"/>
    </row>
    <row r="3472" spans="1:27" x14ac:dyDescent="0.25">
      <c r="A3472" s="88">
        <v>292</v>
      </c>
      <c r="B3472" s="91" t="str">
        <f>CONCATENATE(Revisión_Avance_Periodo!$C3472,";",Revisión_Avance_Periodo!$E3472,";",Revisión_Avance_Periodo!$I3472)</f>
        <v>OE1;PR_10;ACT_222</v>
      </c>
      <c r="C3472" s="170" t="s">
        <v>9</v>
      </c>
      <c r="D3472" s="171" t="str">
        <f>VLOOKUP(Revisión_Avance_Periodo!$C3472,Componentes_BD!$F$1:$G$5,2,FALSE)</f>
        <v>Fortalecer la Vigilancia.</v>
      </c>
      <c r="E3472" s="106" t="s">
        <v>12</v>
      </c>
      <c r="F3472" s="89">
        <v>11</v>
      </c>
      <c r="G3472" s="89" t="str">
        <f>VLOOKUP(Revisión_Avance_Periodo!$A3472,BD_Seguimiento_OAP_2019!$A$2:$G$294,7,FALSE)</f>
        <v>PAI</v>
      </c>
      <c r="H3472" s="89" t="str">
        <f>VLOOKUP(Revisión_Avance_Periodo!$A3472,BD_Seguimiento_OAP_2019!$A$2:$J$294,10,FALSE)</f>
        <v>PAI_05 - Gestión del Riesgo de Corrupción  - Mapa de Riesgos de Corrupción</v>
      </c>
      <c r="I3472" s="89" t="s">
        <v>2169</v>
      </c>
      <c r="J3472" s="89" t="str">
        <f>VLOOKUP(Revisión_Avance_Periodo!$I3472,BD_Seguimiento_OAP_2019!$L:$M,2,FALSE)</f>
        <v>Monitorear y efectuar seguimiento a los riesgos de corrupción</v>
      </c>
      <c r="K3472" s="106" t="s">
        <v>60</v>
      </c>
      <c r="L3472" s="172">
        <v>4.4642857142857152E-4</v>
      </c>
      <c r="M3472" s="173" t="s">
        <v>106</v>
      </c>
      <c r="N3472" s="174">
        <f>INDEX(BD_Seguimiento_OAP_2019!$AH$3:$AS$294,MATCH(Revisión_Avance_Periodo!$I3472,BD_Seguimiento_OAP_2019!$L$3:$L$294,0),MATCH(Revisión_Avance_Periodo!$M3472,BD_Seguimiento_OAP_2019!$AH$2:$AS$2,0))</f>
        <v>0</v>
      </c>
      <c r="O3472" s="174">
        <f>INDEX(BD_Seguimiento_OAP_2019!$AV$3:$BG$294,MATCH(Revisión_Avance_Periodo!$I3472,BD_Seguimiento_OAP_2019!$L$3:$L$294,0),MATCH(Revisión_Avance_Periodo!$M3472,BD_Seguimiento_OAP_2019!$AV$2:$BG$2,0))</f>
        <v>0</v>
      </c>
      <c r="P3472" s="175">
        <f t="shared" si="679"/>
        <v>0</v>
      </c>
      <c r="Q3472" s="173" t="str">
        <f>VLOOKUP(P3472,Tabla_Indicador_Gestion4[#All],3,TRUE)</f>
        <v>Por Ejecutar</v>
      </c>
      <c r="R3472" s="215">
        <f>SUBTOTAL(9,$N$3470:$N3472)</f>
        <v>0.5</v>
      </c>
      <c r="S3472" s="231">
        <f>SUBTOTAL(9,$O$3470:$O3472)</f>
        <v>0.5</v>
      </c>
      <c r="T3472" s="231">
        <f>IFERROR(+Revisión_Avance_Periodo!$S3472/Revisión_Avance_Periodo!$R3472,0)</f>
        <v>1</v>
      </c>
      <c r="U3472" s="184"/>
      <c r="V3472" s="185"/>
      <c r="W3472" s="183"/>
      <c r="X3472" s="183"/>
      <c r="Y3472" s="183"/>
      <c r="Z3472" s="186"/>
      <c r="AA3472" s="187"/>
    </row>
    <row r="3473" spans="1:27" x14ac:dyDescent="0.25">
      <c r="A3473" s="94">
        <v>292</v>
      </c>
      <c r="B3473" s="96" t="str">
        <f>CONCATENATE(Revisión_Avance_Periodo!$C3473,";",Revisión_Avance_Periodo!$E3473,";",Revisión_Avance_Periodo!$I3473)</f>
        <v>OE1;PR_10;ACT_222</v>
      </c>
      <c r="C3473" s="180" t="s">
        <v>9</v>
      </c>
      <c r="D3473" s="181" t="str">
        <f>VLOOKUP(Revisión_Avance_Periodo!$C3473,Componentes_BD!$F$1:$G$5,2,FALSE)</f>
        <v>Fortalecer la Vigilancia.</v>
      </c>
      <c r="E3473" s="119" t="s">
        <v>12</v>
      </c>
      <c r="F3473" s="95">
        <v>11</v>
      </c>
      <c r="G3473" s="95" t="str">
        <f>VLOOKUP(Revisión_Avance_Periodo!$A3473,BD_Seguimiento_OAP_2019!$A$2:$G$294,7,FALSE)</f>
        <v>PAI</v>
      </c>
      <c r="H3473" s="95" t="str">
        <f>VLOOKUP(Revisión_Avance_Periodo!$A3473,BD_Seguimiento_OAP_2019!$A$2:$J$294,10,FALSE)</f>
        <v>PAI_05 - Gestión del Riesgo de Corrupción  - Mapa de Riesgos de Corrupción</v>
      </c>
      <c r="I3473" s="95" t="s">
        <v>2169</v>
      </c>
      <c r="J3473" s="95" t="str">
        <f>VLOOKUP(Revisión_Avance_Periodo!$I3473,BD_Seguimiento_OAP_2019!$L:$M,2,FALSE)</f>
        <v>Monitorear y efectuar seguimiento a los riesgos de corrupción</v>
      </c>
      <c r="K3473" s="119" t="s">
        <v>60</v>
      </c>
      <c r="L3473" s="172">
        <v>4.4642857142857152E-4</v>
      </c>
      <c r="M3473" s="182" t="s">
        <v>107</v>
      </c>
      <c r="N3473" s="174">
        <f>INDEX(BD_Seguimiento_OAP_2019!$AH$3:$AS$294,MATCH(Revisión_Avance_Periodo!$I3473,BD_Seguimiento_OAP_2019!$L$3:$L$294,0),MATCH(Revisión_Avance_Periodo!$M3473,BD_Seguimiento_OAP_2019!$AH$2:$AS$2,0))</f>
        <v>0</v>
      </c>
      <c r="O3473" s="174">
        <f>INDEX(BD_Seguimiento_OAP_2019!$AV$3:$BG$294,MATCH(Revisión_Avance_Periodo!$I3473,BD_Seguimiento_OAP_2019!$L$3:$L$294,0),MATCH(Revisión_Avance_Periodo!$M3473,BD_Seguimiento_OAP_2019!$AV$2:$BG$2,0))</f>
        <v>0</v>
      </c>
      <c r="P3473" s="175">
        <f t="shared" si="679"/>
        <v>0</v>
      </c>
      <c r="Q3473" s="182" t="str">
        <f>VLOOKUP(P3473,Tabla_Indicador_Gestion4[#All],3,TRUE)</f>
        <v>Por Ejecutar</v>
      </c>
      <c r="R3473" s="215">
        <f>SUBTOTAL(9,$N$3470:$N3473)</f>
        <v>0.5</v>
      </c>
      <c r="S3473" s="231">
        <f>SUBTOTAL(9,$O$3470:$O3473)</f>
        <v>0.5</v>
      </c>
      <c r="T3473" s="231">
        <f>IFERROR(+Revisión_Avance_Periodo!$S3473/Revisión_Avance_Periodo!$R3473,0)</f>
        <v>1</v>
      </c>
      <c r="U3473" s="184"/>
      <c r="V3473" s="185"/>
      <c r="W3473" s="183"/>
      <c r="X3473" s="183"/>
      <c r="Y3473" s="183"/>
      <c r="Z3473" s="186"/>
      <c r="AA3473" s="187"/>
    </row>
    <row r="3474" spans="1:27" x14ac:dyDescent="0.25">
      <c r="A3474" s="88">
        <v>292</v>
      </c>
      <c r="B3474" s="91" t="str">
        <f>CONCATENATE(Revisión_Avance_Periodo!$C3474,";",Revisión_Avance_Periodo!$E3474,";",Revisión_Avance_Periodo!$I3474)</f>
        <v>OE1;PR_10;ACT_222</v>
      </c>
      <c r="C3474" s="170" t="s">
        <v>9</v>
      </c>
      <c r="D3474" s="171" t="str">
        <f>VLOOKUP(Revisión_Avance_Periodo!$C3474,Componentes_BD!$F$1:$G$5,2,FALSE)</f>
        <v>Fortalecer la Vigilancia.</v>
      </c>
      <c r="E3474" s="106" t="s">
        <v>12</v>
      </c>
      <c r="F3474" s="89">
        <v>11</v>
      </c>
      <c r="G3474" s="89" t="str">
        <f>VLOOKUP(Revisión_Avance_Periodo!$A3474,BD_Seguimiento_OAP_2019!$A$2:$G$294,7,FALSE)</f>
        <v>PAI</v>
      </c>
      <c r="H3474" s="89" t="str">
        <f>VLOOKUP(Revisión_Avance_Periodo!$A3474,BD_Seguimiento_OAP_2019!$A$2:$J$294,10,FALSE)</f>
        <v>PAI_05 - Gestión del Riesgo de Corrupción  - Mapa de Riesgos de Corrupción</v>
      </c>
      <c r="I3474" s="89" t="s">
        <v>2169</v>
      </c>
      <c r="J3474" s="89" t="str">
        <f>VLOOKUP(Revisión_Avance_Periodo!$I3474,BD_Seguimiento_OAP_2019!$L:$M,2,FALSE)</f>
        <v>Monitorear y efectuar seguimiento a los riesgos de corrupción</v>
      </c>
      <c r="K3474" s="106" t="s">
        <v>60</v>
      </c>
      <c r="L3474" s="172">
        <v>4.4642857142857152E-4</v>
      </c>
      <c r="M3474" s="173" t="s">
        <v>108</v>
      </c>
      <c r="N3474" s="174">
        <f>INDEX(BD_Seguimiento_OAP_2019!$AH$3:$AS$294,MATCH(Revisión_Avance_Periodo!$I3474,BD_Seguimiento_OAP_2019!$L$3:$L$294,0),MATCH(Revisión_Avance_Periodo!$M3474,BD_Seguimiento_OAP_2019!$AH$2:$AS$2,0))</f>
        <v>0.25</v>
      </c>
      <c r="O3474" s="174">
        <f>INDEX(BD_Seguimiento_OAP_2019!$AV$3:$BG$294,MATCH(Revisión_Avance_Periodo!$I3474,BD_Seguimiento_OAP_2019!$L$3:$L$294,0),MATCH(Revisión_Avance_Periodo!$M3474,BD_Seguimiento_OAP_2019!$AV$2:$BG$2,0))</f>
        <v>0.25</v>
      </c>
      <c r="P3474" s="189">
        <f t="shared" si="675"/>
        <v>1</v>
      </c>
      <c r="Q3474" s="173" t="str">
        <f>VLOOKUP(P3474,Tabla_Indicador_Gestion4[#All],3,TRUE)</f>
        <v>Culminada</v>
      </c>
      <c r="R3474" s="215">
        <f>SUBTOTAL(9,$N$3470:$N3474)</f>
        <v>0.75</v>
      </c>
      <c r="S3474" s="231">
        <f>SUBTOTAL(9,$O$3470:$O3474)</f>
        <v>0.75</v>
      </c>
      <c r="T3474" s="231">
        <f>IFERROR(+Revisión_Avance_Periodo!$S3474/Revisión_Avance_Periodo!$R3474,0)</f>
        <v>1</v>
      </c>
      <c r="U3474" s="184"/>
      <c r="V3474" s="185"/>
      <c r="W3474" s="183"/>
      <c r="X3474" s="183"/>
      <c r="Y3474" s="183"/>
      <c r="Z3474" s="186"/>
      <c r="AA3474" s="187"/>
    </row>
    <row r="3475" spans="1:27" x14ac:dyDescent="0.25">
      <c r="A3475" s="94">
        <v>292</v>
      </c>
      <c r="B3475" s="96" t="str">
        <f>CONCATENATE(Revisión_Avance_Periodo!$C3475,";",Revisión_Avance_Periodo!$E3475,";",Revisión_Avance_Periodo!$I3475)</f>
        <v>OE1;PR_10;ACT_222</v>
      </c>
      <c r="C3475" s="180" t="s">
        <v>9</v>
      </c>
      <c r="D3475" s="181" t="str">
        <f>VLOOKUP(Revisión_Avance_Periodo!$C3475,Componentes_BD!$F$1:$G$5,2,FALSE)</f>
        <v>Fortalecer la Vigilancia.</v>
      </c>
      <c r="E3475" s="119" t="s">
        <v>12</v>
      </c>
      <c r="F3475" s="95">
        <v>11</v>
      </c>
      <c r="G3475" s="95" t="str">
        <f>VLOOKUP(Revisión_Avance_Periodo!$A3475,BD_Seguimiento_OAP_2019!$A$2:$G$294,7,FALSE)</f>
        <v>PAI</v>
      </c>
      <c r="H3475" s="95" t="str">
        <f>VLOOKUP(Revisión_Avance_Periodo!$A3475,BD_Seguimiento_OAP_2019!$A$2:$J$294,10,FALSE)</f>
        <v>PAI_05 - Gestión del Riesgo de Corrupción  - Mapa de Riesgos de Corrupción</v>
      </c>
      <c r="I3475" s="95" t="s">
        <v>2169</v>
      </c>
      <c r="J3475" s="95" t="str">
        <f>VLOOKUP(Revisión_Avance_Periodo!$I3475,BD_Seguimiento_OAP_2019!$L:$M,2,FALSE)</f>
        <v>Monitorear y efectuar seguimiento a los riesgos de corrupción</v>
      </c>
      <c r="K3475" s="119" t="s">
        <v>60</v>
      </c>
      <c r="L3475" s="172">
        <v>4.4642857142857152E-4</v>
      </c>
      <c r="M3475" s="182" t="s">
        <v>109</v>
      </c>
      <c r="N3475" s="174">
        <f>INDEX(BD_Seguimiento_OAP_2019!$AH$3:$AS$294,MATCH(Revisión_Avance_Periodo!$I3475,BD_Seguimiento_OAP_2019!$L$3:$L$294,0),MATCH(Revisión_Avance_Periodo!$M3475,BD_Seguimiento_OAP_2019!$AH$2:$AS$2,0))</f>
        <v>0</v>
      </c>
      <c r="O3475" s="174">
        <f>INDEX(BD_Seguimiento_OAP_2019!$AV$3:$BG$294,MATCH(Revisión_Avance_Periodo!$I3475,BD_Seguimiento_OAP_2019!$L$3:$L$294,0),MATCH(Revisión_Avance_Periodo!$M3475,BD_Seguimiento_OAP_2019!$AV$2:$BG$2,0))</f>
        <v>0</v>
      </c>
      <c r="P3475" s="175">
        <f t="shared" ref="P3475:P3477" si="680">IFERROR((O3475/N3475),0)</f>
        <v>0</v>
      </c>
      <c r="Q3475" s="182" t="str">
        <f>VLOOKUP(P3475,Tabla_Indicador_Gestion4[#All],3,TRUE)</f>
        <v>Por Ejecutar</v>
      </c>
      <c r="R3475" s="215">
        <f>SUBTOTAL(9,$N$3470:$N3475)</f>
        <v>0.75</v>
      </c>
      <c r="S3475" s="231">
        <f>SUBTOTAL(9,$O$3470:$O3475)</f>
        <v>0.75</v>
      </c>
      <c r="T3475" s="231">
        <f>IFERROR(+Revisión_Avance_Periodo!$S3475/Revisión_Avance_Periodo!$R3475,0)</f>
        <v>1</v>
      </c>
      <c r="U3475" s="184"/>
      <c r="V3475" s="185"/>
      <c r="W3475" s="183"/>
      <c r="X3475" s="183"/>
      <c r="Y3475" s="183"/>
      <c r="Z3475" s="186"/>
      <c r="AA3475" s="187"/>
    </row>
    <row r="3476" spans="1:27" x14ac:dyDescent="0.25">
      <c r="A3476" s="88">
        <v>292</v>
      </c>
      <c r="B3476" s="91" t="str">
        <f>CONCATENATE(Revisión_Avance_Periodo!$C3476,";",Revisión_Avance_Periodo!$E3476,";",Revisión_Avance_Periodo!$I3476)</f>
        <v>OE1;PR_10;ACT_222</v>
      </c>
      <c r="C3476" s="170" t="s">
        <v>9</v>
      </c>
      <c r="D3476" s="171" t="str">
        <f>VLOOKUP(Revisión_Avance_Periodo!$C3476,Componentes_BD!$F$1:$G$5,2,FALSE)</f>
        <v>Fortalecer la Vigilancia.</v>
      </c>
      <c r="E3476" s="106" t="s">
        <v>12</v>
      </c>
      <c r="F3476" s="89">
        <v>11</v>
      </c>
      <c r="G3476" s="89" t="str">
        <f>VLOOKUP(Revisión_Avance_Periodo!$A3476,BD_Seguimiento_OAP_2019!$A$2:$G$294,7,FALSE)</f>
        <v>PAI</v>
      </c>
      <c r="H3476" s="89" t="str">
        <f>VLOOKUP(Revisión_Avance_Periodo!$A3476,BD_Seguimiento_OAP_2019!$A$2:$J$294,10,FALSE)</f>
        <v>PAI_05 - Gestión del Riesgo de Corrupción  - Mapa de Riesgos de Corrupción</v>
      </c>
      <c r="I3476" s="89" t="s">
        <v>2169</v>
      </c>
      <c r="J3476" s="89" t="str">
        <f>VLOOKUP(Revisión_Avance_Periodo!$I3476,BD_Seguimiento_OAP_2019!$L:$M,2,FALSE)</f>
        <v>Monitorear y efectuar seguimiento a los riesgos de corrupción</v>
      </c>
      <c r="K3476" s="106" t="s">
        <v>60</v>
      </c>
      <c r="L3476" s="172">
        <v>4.4642857142857152E-4</v>
      </c>
      <c r="M3476" s="173" t="s">
        <v>110</v>
      </c>
      <c r="N3476" s="174">
        <f>INDEX(BD_Seguimiento_OAP_2019!$AH$3:$AS$294,MATCH(Revisión_Avance_Periodo!$I3476,BD_Seguimiento_OAP_2019!$L$3:$L$294,0),MATCH(Revisión_Avance_Periodo!$M3476,BD_Seguimiento_OAP_2019!$AH$2:$AS$2,0))</f>
        <v>0</v>
      </c>
      <c r="O3476" s="174">
        <f>INDEX(BD_Seguimiento_OAP_2019!$AV$3:$BG$294,MATCH(Revisión_Avance_Periodo!$I3476,BD_Seguimiento_OAP_2019!$L$3:$L$294,0),MATCH(Revisión_Avance_Periodo!$M3476,BD_Seguimiento_OAP_2019!$AV$2:$BG$2,0))</f>
        <v>0</v>
      </c>
      <c r="P3476" s="175">
        <f t="shared" si="680"/>
        <v>0</v>
      </c>
      <c r="Q3476" s="173" t="str">
        <f>VLOOKUP(P3476,Tabla_Indicador_Gestion4[#All],3,TRUE)</f>
        <v>Por Ejecutar</v>
      </c>
      <c r="R3476" s="215">
        <f>SUBTOTAL(9,$N$3470:$N3476)</f>
        <v>0.75</v>
      </c>
      <c r="S3476" s="231">
        <f>SUBTOTAL(9,$O$3470:$O3476)</f>
        <v>0.75</v>
      </c>
      <c r="T3476" s="231">
        <f>IFERROR(+Revisión_Avance_Periodo!$S3476/Revisión_Avance_Periodo!$R3476,0)</f>
        <v>1</v>
      </c>
      <c r="U3476" s="184"/>
      <c r="V3476" s="185"/>
      <c r="W3476" s="183"/>
      <c r="X3476" s="183"/>
      <c r="Y3476" s="183"/>
      <c r="Z3476" s="186"/>
      <c r="AA3476" s="187"/>
    </row>
    <row r="3477" spans="1:27" x14ac:dyDescent="0.25">
      <c r="A3477" s="94">
        <v>292</v>
      </c>
      <c r="B3477" s="96" t="str">
        <f>CONCATENATE(Revisión_Avance_Periodo!$C3477,";",Revisión_Avance_Periodo!$E3477,";",Revisión_Avance_Periodo!$I3477)</f>
        <v>OE1;PR_10;ACT_222</v>
      </c>
      <c r="C3477" s="180" t="s">
        <v>9</v>
      </c>
      <c r="D3477" s="181" t="str">
        <f>VLOOKUP(Revisión_Avance_Periodo!$C3477,Componentes_BD!$F$1:$G$5,2,FALSE)</f>
        <v>Fortalecer la Vigilancia.</v>
      </c>
      <c r="E3477" s="119" t="s">
        <v>12</v>
      </c>
      <c r="F3477" s="95">
        <v>11</v>
      </c>
      <c r="G3477" s="95" t="str">
        <f>VLOOKUP(Revisión_Avance_Periodo!$A3477,BD_Seguimiento_OAP_2019!$A$2:$G$294,7,FALSE)</f>
        <v>PAI</v>
      </c>
      <c r="H3477" s="95" t="str">
        <f>VLOOKUP(Revisión_Avance_Periodo!$A3477,BD_Seguimiento_OAP_2019!$A$2:$J$294,10,FALSE)</f>
        <v>PAI_05 - Gestión del Riesgo de Corrupción  - Mapa de Riesgos de Corrupción</v>
      </c>
      <c r="I3477" s="95" t="s">
        <v>2169</v>
      </c>
      <c r="J3477" s="95" t="str">
        <f>VLOOKUP(Revisión_Avance_Periodo!$I3477,BD_Seguimiento_OAP_2019!$L:$M,2,FALSE)</f>
        <v>Monitorear y efectuar seguimiento a los riesgos de corrupción</v>
      </c>
      <c r="K3477" s="119" t="s">
        <v>60</v>
      </c>
      <c r="L3477" s="172">
        <v>4.4642857142857152E-4</v>
      </c>
      <c r="M3477" s="182" t="s">
        <v>111</v>
      </c>
      <c r="N3477" s="174">
        <f>INDEX(BD_Seguimiento_OAP_2019!$AH$3:$AS$294,MATCH(Revisión_Avance_Periodo!$I3477,BD_Seguimiento_OAP_2019!$L$3:$L$294,0),MATCH(Revisión_Avance_Periodo!$M3477,BD_Seguimiento_OAP_2019!$AH$2:$AS$2,0))</f>
        <v>0</v>
      </c>
      <c r="O3477" s="174">
        <f>INDEX(BD_Seguimiento_OAP_2019!$AV$3:$BG$294,MATCH(Revisión_Avance_Periodo!$I3477,BD_Seguimiento_OAP_2019!$L$3:$L$294,0),MATCH(Revisión_Avance_Periodo!$M3477,BD_Seguimiento_OAP_2019!$AV$2:$BG$2,0))</f>
        <v>0</v>
      </c>
      <c r="P3477" s="175">
        <f t="shared" si="680"/>
        <v>0</v>
      </c>
      <c r="Q3477" s="182" t="str">
        <f>VLOOKUP(P3477,Tabla_Indicador_Gestion4[#All],3,TRUE)</f>
        <v>Por Ejecutar</v>
      </c>
      <c r="R3477" s="215">
        <f>SUBTOTAL(9,$N$3470:$N3477)</f>
        <v>0.75</v>
      </c>
      <c r="S3477" s="231">
        <f>SUBTOTAL(9,$O$3470:$O3477)</f>
        <v>0.75</v>
      </c>
      <c r="T3477" s="231">
        <f>IFERROR(+Revisión_Avance_Periodo!$S3477/Revisión_Avance_Periodo!$R3477,0)</f>
        <v>1</v>
      </c>
      <c r="U3477" s="184"/>
      <c r="V3477" s="185"/>
      <c r="W3477" s="183"/>
      <c r="X3477" s="183"/>
      <c r="Y3477" s="183"/>
      <c r="Z3477" s="186"/>
      <c r="AA3477" s="187"/>
    </row>
    <row r="3478" spans="1:27" x14ac:dyDescent="0.25">
      <c r="A3478" s="88">
        <v>292</v>
      </c>
      <c r="B3478" s="91" t="str">
        <f>CONCATENATE(Revisión_Avance_Periodo!$C3478,";",Revisión_Avance_Periodo!$E3478,";",Revisión_Avance_Periodo!$I3478)</f>
        <v>OE1;PR_10;ACT_222</v>
      </c>
      <c r="C3478" s="170" t="s">
        <v>9</v>
      </c>
      <c r="D3478" s="171" t="str">
        <f>VLOOKUP(Revisión_Avance_Periodo!$C3478,Componentes_BD!$F$1:$G$5,2,FALSE)</f>
        <v>Fortalecer la Vigilancia.</v>
      </c>
      <c r="E3478" s="106" t="s">
        <v>12</v>
      </c>
      <c r="F3478" s="89">
        <v>11</v>
      </c>
      <c r="G3478" s="89" t="str">
        <f>VLOOKUP(Revisión_Avance_Periodo!$A3478,BD_Seguimiento_OAP_2019!$A$2:$G$294,7,FALSE)</f>
        <v>PAI</v>
      </c>
      <c r="H3478" s="89" t="str">
        <f>VLOOKUP(Revisión_Avance_Periodo!$A3478,BD_Seguimiento_OAP_2019!$A$2:$J$294,10,FALSE)</f>
        <v>PAI_05 - Gestión del Riesgo de Corrupción  - Mapa de Riesgos de Corrupción</v>
      </c>
      <c r="I3478" s="89" t="s">
        <v>2169</v>
      </c>
      <c r="J3478" s="89" t="str">
        <f>VLOOKUP(Revisión_Avance_Periodo!$I3478,BD_Seguimiento_OAP_2019!$L:$M,2,FALSE)</f>
        <v>Monitorear y efectuar seguimiento a los riesgos de corrupción</v>
      </c>
      <c r="K3478" s="106" t="s">
        <v>60</v>
      </c>
      <c r="L3478" s="172">
        <v>4.4642857142857152E-4</v>
      </c>
      <c r="M3478" s="173" t="s">
        <v>112</v>
      </c>
      <c r="N3478" s="174">
        <f>INDEX(BD_Seguimiento_OAP_2019!$AH$3:$AS$294,MATCH(Revisión_Avance_Periodo!$I3478,BD_Seguimiento_OAP_2019!$L$3:$L$294,0),MATCH(Revisión_Avance_Periodo!$M3478,BD_Seguimiento_OAP_2019!$AH$2:$AS$2,0))</f>
        <v>0.25</v>
      </c>
      <c r="O3478" s="174">
        <f>INDEX(BD_Seguimiento_OAP_2019!$AV$3:$BG$294,MATCH(Revisión_Avance_Periodo!$I3478,BD_Seguimiento_OAP_2019!$L$3:$L$294,0),MATCH(Revisión_Avance_Periodo!$M3478,BD_Seguimiento_OAP_2019!$AV$2:$BG$2,0))</f>
        <v>0</v>
      </c>
      <c r="P3478" s="189">
        <f t="shared" si="675"/>
        <v>0</v>
      </c>
      <c r="Q3478" s="173" t="str">
        <f>VLOOKUP(P3478,Tabla_Indicador_Gestion4[#All],3,TRUE)</f>
        <v>Por Ejecutar</v>
      </c>
      <c r="R3478" s="215">
        <f>SUBTOTAL(9,$N$3470:$N3478)</f>
        <v>1</v>
      </c>
      <c r="S3478" s="231">
        <f>SUBTOTAL(9,$O$3470:$O3478)</f>
        <v>0.75</v>
      </c>
      <c r="T3478" s="231">
        <f>IFERROR(+Revisión_Avance_Periodo!$S3478/Revisión_Avance_Periodo!$R3478,0)</f>
        <v>0.75</v>
      </c>
      <c r="U3478" s="184"/>
      <c r="V3478" s="185"/>
      <c r="W3478" s="183"/>
      <c r="X3478" s="183"/>
      <c r="Y3478" s="183"/>
      <c r="Z3478" s="186"/>
      <c r="AA3478" s="187"/>
    </row>
    <row r="3479" spans="1:27" x14ac:dyDescent="0.25">
      <c r="A3479" s="94">
        <v>292</v>
      </c>
      <c r="B3479" s="96" t="str">
        <f>CONCATENATE(Revisión_Avance_Periodo!$C3479,";",Revisión_Avance_Periodo!$E3479,";",Revisión_Avance_Periodo!$I3479)</f>
        <v>OE1;PR_10;ACT_222</v>
      </c>
      <c r="C3479" s="180" t="s">
        <v>9</v>
      </c>
      <c r="D3479" s="181" t="str">
        <f>VLOOKUP(Revisión_Avance_Periodo!$C3479,Componentes_BD!$F$1:$G$5,2,FALSE)</f>
        <v>Fortalecer la Vigilancia.</v>
      </c>
      <c r="E3479" s="119" t="s">
        <v>12</v>
      </c>
      <c r="F3479" s="95">
        <v>11</v>
      </c>
      <c r="G3479" s="95" t="str">
        <f>VLOOKUP(Revisión_Avance_Periodo!$A3479,BD_Seguimiento_OAP_2019!$A$2:$G$294,7,FALSE)</f>
        <v>PAI</v>
      </c>
      <c r="H3479" s="95" t="str">
        <f>VLOOKUP(Revisión_Avance_Periodo!$A3479,BD_Seguimiento_OAP_2019!$A$2:$J$294,10,FALSE)</f>
        <v>PAI_05 - Gestión del Riesgo de Corrupción  - Mapa de Riesgos de Corrupción</v>
      </c>
      <c r="I3479" s="95" t="s">
        <v>2169</v>
      </c>
      <c r="J3479" s="95" t="str">
        <f>VLOOKUP(Revisión_Avance_Periodo!$I3479,BD_Seguimiento_OAP_2019!$L:$M,2,FALSE)</f>
        <v>Monitorear y efectuar seguimiento a los riesgos de corrupción</v>
      </c>
      <c r="K3479" s="119" t="s">
        <v>60</v>
      </c>
      <c r="L3479" s="172">
        <v>4.4642857142857152E-4</v>
      </c>
      <c r="M3479" s="182" t="s">
        <v>113</v>
      </c>
      <c r="N3479" s="174">
        <f>INDEX(BD_Seguimiento_OAP_2019!$AH$3:$AS$294,MATCH(Revisión_Avance_Periodo!$I3479,BD_Seguimiento_OAP_2019!$L$3:$L$294,0),MATCH(Revisión_Avance_Periodo!$M3479,BD_Seguimiento_OAP_2019!$AH$2:$AS$2,0))</f>
        <v>0</v>
      </c>
      <c r="O3479" s="174">
        <f>INDEX(BD_Seguimiento_OAP_2019!$AV$3:$BG$294,MATCH(Revisión_Avance_Periodo!$I3479,BD_Seguimiento_OAP_2019!$L$3:$L$294,0),MATCH(Revisión_Avance_Periodo!$M3479,BD_Seguimiento_OAP_2019!$AV$2:$BG$2,0))</f>
        <v>0</v>
      </c>
      <c r="P3479" s="175">
        <f t="shared" ref="P3479:P3481" si="681">IFERROR((O3479/N3479),0)</f>
        <v>0</v>
      </c>
      <c r="Q3479" s="182" t="str">
        <f>VLOOKUP(P3479,Tabla_Indicador_Gestion4[#All],3,TRUE)</f>
        <v>Por Ejecutar</v>
      </c>
      <c r="R3479" s="215">
        <f>SUBTOTAL(9,$N$3470:$N3479)</f>
        <v>1</v>
      </c>
      <c r="S3479" s="231">
        <f>SUBTOTAL(9,$O$3470:$O3479)</f>
        <v>0.75</v>
      </c>
      <c r="T3479" s="231">
        <f>IFERROR(+Revisión_Avance_Periodo!$S3479/Revisión_Avance_Periodo!$R3479,0)</f>
        <v>0.75</v>
      </c>
      <c r="U3479" s="184"/>
      <c r="V3479" s="185"/>
      <c r="W3479" s="183"/>
      <c r="X3479" s="183"/>
      <c r="Y3479" s="183"/>
      <c r="Z3479" s="186"/>
      <c r="AA3479" s="187"/>
    </row>
    <row r="3480" spans="1:27" x14ac:dyDescent="0.25">
      <c r="A3480" s="88">
        <v>292</v>
      </c>
      <c r="B3480" s="91" t="str">
        <f>CONCATENATE(Revisión_Avance_Periodo!$C3480,";",Revisión_Avance_Periodo!$E3480,";",Revisión_Avance_Periodo!$I3480)</f>
        <v>OE1;PR_10;ACT_222</v>
      </c>
      <c r="C3480" s="170" t="s">
        <v>9</v>
      </c>
      <c r="D3480" s="171" t="str">
        <f>VLOOKUP(Revisión_Avance_Periodo!$C3480,Componentes_BD!$F$1:$G$5,2,FALSE)</f>
        <v>Fortalecer la Vigilancia.</v>
      </c>
      <c r="E3480" s="106" t="s">
        <v>12</v>
      </c>
      <c r="F3480" s="89">
        <v>11</v>
      </c>
      <c r="G3480" s="89" t="str">
        <f>VLOOKUP(Revisión_Avance_Periodo!$A3480,BD_Seguimiento_OAP_2019!$A$2:$G$294,7,FALSE)</f>
        <v>PAI</v>
      </c>
      <c r="H3480" s="89" t="str">
        <f>VLOOKUP(Revisión_Avance_Periodo!$A3480,BD_Seguimiento_OAP_2019!$A$2:$J$294,10,FALSE)</f>
        <v>PAI_05 - Gestión del Riesgo de Corrupción  - Mapa de Riesgos de Corrupción</v>
      </c>
      <c r="I3480" s="89" t="s">
        <v>2169</v>
      </c>
      <c r="J3480" s="89" t="str">
        <f>VLOOKUP(Revisión_Avance_Periodo!$I3480,BD_Seguimiento_OAP_2019!$L:$M,2,FALSE)</f>
        <v>Monitorear y efectuar seguimiento a los riesgos de corrupción</v>
      </c>
      <c r="K3480" s="106" t="s">
        <v>60</v>
      </c>
      <c r="L3480" s="172">
        <v>4.4642857142857152E-4</v>
      </c>
      <c r="M3480" s="173" t="s">
        <v>114</v>
      </c>
      <c r="N3480" s="174">
        <f>INDEX(BD_Seguimiento_OAP_2019!$AH$3:$AS$294,MATCH(Revisión_Avance_Periodo!$I3480,BD_Seguimiento_OAP_2019!$L$3:$L$294,0),MATCH(Revisión_Avance_Periodo!$M3480,BD_Seguimiento_OAP_2019!$AH$2:$AS$2,0))</f>
        <v>0</v>
      </c>
      <c r="O3480" s="174">
        <f>INDEX(BD_Seguimiento_OAP_2019!$AV$3:$BG$294,MATCH(Revisión_Avance_Periodo!$I3480,BD_Seguimiento_OAP_2019!$L$3:$L$294,0),MATCH(Revisión_Avance_Periodo!$M3480,BD_Seguimiento_OAP_2019!$AV$2:$BG$2,0))</f>
        <v>0</v>
      </c>
      <c r="P3480" s="175">
        <f t="shared" si="681"/>
        <v>0</v>
      </c>
      <c r="Q3480" s="173" t="str">
        <f>VLOOKUP(P3480,Tabla_Indicador_Gestion4[#All],3,TRUE)</f>
        <v>Por Ejecutar</v>
      </c>
      <c r="R3480" s="215">
        <f>SUBTOTAL(9,$N$3470:$N3480)</f>
        <v>1</v>
      </c>
      <c r="S3480" s="231">
        <f>SUBTOTAL(9,$O$3470:$O3480)</f>
        <v>0.75</v>
      </c>
      <c r="T3480" s="231">
        <f>IFERROR(+Revisión_Avance_Periodo!$S3480/Revisión_Avance_Periodo!$R3480,0)</f>
        <v>0.75</v>
      </c>
      <c r="U3480" s="184"/>
      <c r="V3480" s="185"/>
      <c r="W3480" s="183"/>
      <c r="X3480" s="183"/>
      <c r="Y3480" s="183"/>
      <c r="Z3480" s="186"/>
      <c r="AA3480" s="187"/>
    </row>
    <row r="3481" spans="1:27" ht="15.75" thickBot="1" x14ac:dyDescent="0.3">
      <c r="A3481" s="94">
        <v>292</v>
      </c>
      <c r="B3481" s="96" t="str">
        <f>CONCATENATE(Revisión_Avance_Periodo!$C3481,";",Revisión_Avance_Periodo!$E3481,";",Revisión_Avance_Periodo!$I3481)</f>
        <v>OE1;PR_10;ACT_222</v>
      </c>
      <c r="C3481" s="180" t="s">
        <v>9</v>
      </c>
      <c r="D3481" s="181" t="str">
        <f>VLOOKUP(Revisión_Avance_Periodo!$C3481,Componentes_BD!$F$1:$G$5,2,FALSE)</f>
        <v>Fortalecer la Vigilancia.</v>
      </c>
      <c r="E3481" s="119" t="s">
        <v>12</v>
      </c>
      <c r="F3481" s="95">
        <v>11</v>
      </c>
      <c r="G3481" s="95" t="str">
        <f>VLOOKUP(Revisión_Avance_Periodo!$A3481,BD_Seguimiento_OAP_2019!$A$2:$G$294,7,FALSE)</f>
        <v>PAI</v>
      </c>
      <c r="H3481" s="95" t="str">
        <f>VLOOKUP(Revisión_Avance_Periodo!$A3481,BD_Seguimiento_OAP_2019!$A$2:$J$294,10,FALSE)</f>
        <v>PAI_05 - Gestión del Riesgo de Corrupción  - Mapa de Riesgos de Corrupción</v>
      </c>
      <c r="I3481" s="95" t="s">
        <v>2169</v>
      </c>
      <c r="J3481" s="95" t="str">
        <f>VLOOKUP(Revisión_Avance_Periodo!$I3481,BD_Seguimiento_OAP_2019!$L:$M,2,FALSE)</f>
        <v>Monitorear y efectuar seguimiento a los riesgos de corrupción</v>
      </c>
      <c r="K3481" s="119" t="s">
        <v>60</v>
      </c>
      <c r="L3481" s="172">
        <v>4.4642857142857152E-4</v>
      </c>
      <c r="M3481" s="182" t="s">
        <v>115</v>
      </c>
      <c r="N3481" s="174">
        <f>INDEX(BD_Seguimiento_OAP_2019!$AH$3:$AS$294,MATCH(Revisión_Avance_Periodo!$I3481,BD_Seguimiento_OAP_2019!$L$3:$L$294,0),MATCH(Revisión_Avance_Periodo!$M3481,BD_Seguimiento_OAP_2019!$AH$2:$AS$2,0))</f>
        <v>0</v>
      </c>
      <c r="O3481" s="174">
        <f>INDEX(BD_Seguimiento_OAP_2019!$AV$3:$BG$294,MATCH(Revisión_Avance_Periodo!$I3481,BD_Seguimiento_OAP_2019!$L$3:$L$294,0),MATCH(Revisión_Avance_Periodo!$M3481,BD_Seguimiento_OAP_2019!$AV$2:$BG$2,0))</f>
        <v>0</v>
      </c>
      <c r="P3481" s="175">
        <f t="shared" si="681"/>
        <v>0</v>
      </c>
      <c r="Q3481" s="182" t="str">
        <f>VLOOKUP(P3481,Tabla_Indicador_Gestion4[#All],3,TRUE)</f>
        <v>Por Ejecutar</v>
      </c>
      <c r="R3481" s="215">
        <f>SUBTOTAL(9,$N$3470:$N3481)</f>
        <v>1</v>
      </c>
      <c r="S3481" s="231">
        <f>SUBTOTAL(9,$O$3470:$O3481)</f>
        <v>0.75</v>
      </c>
      <c r="T3481" s="231">
        <f>IFERROR(+Revisión_Avance_Periodo!$S3481/Revisión_Avance_Periodo!$R3481,0)</f>
        <v>0.75</v>
      </c>
      <c r="U3481" s="184"/>
      <c r="V3481" s="185"/>
      <c r="W3481" s="183"/>
      <c r="X3481" s="183"/>
      <c r="Y3481" s="183"/>
      <c r="Z3481" s="186"/>
      <c r="AA3481" s="187"/>
    </row>
    <row r="3482" spans="1:27" x14ac:dyDescent="0.25">
      <c r="A3482" s="88">
        <v>293</v>
      </c>
      <c r="B3482" s="91" t="str">
        <f>CONCATENATE(Revisión_Avance_Periodo!$C3482,";",Revisión_Avance_Periodo!$E3482,";",Revisión_Avance_Periodo!$I3482)</f>
        <v>OE1;PR_10;ACT_85</v>
      </c>
      <c r="C3482" s="203" t="s">
        <v>9</v>
      </c>
      <c r="D3482" s="204" t="str">
        <f>VLOOKUP(Revisión_Avance_Periodo!$C3482,Componentes_BD!$F$1:$G$5,2,FALSE)</f>
        <v>Fortalecer la Vigilancia.</v>
      </c>
      <c r="E3482" s="106" t="s">
        <v>12</v>
      </c>
      <c r="F3482" s="89">
        <v>11</v>
      </c>
      <c r="G3482" s="89" t="str">
        <f>VLOOKUP(Revisión_Avance_Periodo!$A3482,BD_Seguimiento_OAP_2019!$A$2:$G$294,7,FALSE)</f>
        <v>PAI</v>
      </c>
      <c r="H3482" s="89" t="str">
        <f>VLOOKUP(Revisión_Avance_Periodo!$A3482,BD_Seguimiento_OAP_2019!$A$2:$J$294,10,FALSE)</f>
        <v>PAI_05 - Gestión del Riesgo de Corrupción  - Mapa de Riesgos de Corrupción</v>
      </c>
      <c r="I3482" s="89" t="s">
        <v>2172</v>
      </c>
      <c r="J3482" s="89" t="str">
        <f>VLOOKUP(Revisión_Avance_Periodo!$I3482,BD_Seguimiento_OAP_2019!$L:$M,2,FALSE)</f>
        <v>Verificar la visibilización de la ejecución del Plan anticorrupción y mapa de riesgos, según los cortes establecidos.</v>
      </c>
      <c r="K3482" s="106" t="s">
        <v>60</v>
      </c>
      <c r="L3482" s="172">
        <v>4.4642857142857152E-4</v>
      </c>
      <c r="M3482" s="173" t="s">
        <v>104</v>
      </c>
      <c r="N3482" s="174">
        <f>INDEX(BD_Seguimiento_OAP_2019!$AH$3:$AS$294,MATCH(Revisión_Avance_Periodo!$I3482,BD_Seguimiento_OAP_2019!$L$3:$L$294,0),MATCH(Revisión_Avance_Periodo!$M3482,BD_Seguimiento_OAP_2019!$AH$2:$AS$2,0))</f>
        <v>0.5</v>
      </c>
      <c r="O3482" s="174">
        <f>INDEX(BD_Seguimiento_OAP_2019!$AV$3:$BG$294,MATCH(Revisión_Avance_Periodo!$I3482,BD_Seguimiento_OAP_2019!$L$3:$L$294,0),MATCH(Revisión_Avance_Periodo!$M3482,BD_Seguimiento_OAP_2019!$AV$2:$BG$2,0))</f>
        <v>0.5</v>
      </c>
      <c r="P3482" s="189">
        <f t="shared" si="675"/>
        <v>1</v>
      </c>
      <c r="Q3482" s="173" t="str">
        <f>VLOOKUP(P3482,Tabla_Indicador_Gestion4[#All],3,TRUE)</f>
        <v>Culminada</v>
      </c>
      <c r="R3482" s="213">
        <f>SUBTOTAL(9,$N$3482:$N3482)</f>
        <v>0.5</v>
      </c>
      <c r="S3482" s="234">
        <f>SUBTOTAL(9,$O$3482:$O3482)</f>
        <v>0.5</v>
      </c>
      <c r="T3482" s="234">
        <f>IFERROR(+Revisión_Avance_Periodo!$S3482/Revisión_Avance_Periodo!$R3482,0)</f>
        <v>1</v>
      </c>
      <c r="U3482" s="177">
        <f>SUBTOTAL(9,N3482:N3493)</f>
        <v>1</v>
      </c>
      <c r="V3482" s="176">
        <f>SUBTOTAL(9,O3482:O3493)</f>
        <v>0.75</v>
      </c>
      <c r="W3482" s="176">
        <f t="shared" ref="W3482" si="682">+V3482/U3482</f>
        <v>0.75</v>
      </c>
      <c r="X3482" s="176"/>
      <c r="Y3482" s="176">
        <f>100%-Revisión_Avance_Periodo!$W3482</f>
        <v>0.25</v>
      </c>
      <c r="Z3482" s="178" t="str">
        <f>VLOOKUP(W3482,Tabla_Indicador_Gestion4[],3,TRUE)</f>
        <v>En Seguimiento</v>
      </c>
      <c r="AA3482" s="179">
        <f>Revisión_Avance_Periodo!$W3482*Revisión_Avance_Periodo!$L3482</f>
        <v>3.3482142857142863E-4</v>
      </c>
    </row>
    <row r="3483" spans="1:27" x14ac:dyDescent="0.25">
      <c r="A3483" s="94">
        <v>293</v>
      </c>
      <c r="B3483" s="96" t="str">
        <f>CONCATENATE(Revisión_Avance_Periodo!$C3483,";",Revisión_Avance_Periodo!$E3483,";",Revisión_Avance_Periodo!$I3483)</f>
        <v>OE1;PR_10;ACT_85</v>
      </c>
      <c r="C3483" s="205" t="s">
        <v>9</v>
      </c>
      <c r="D3483" s="206" t="str">
        <f>VLOOKUP(Revisión_Avance_Periodo!$C3483,Componentes_BD!$F$1:$G$5,2,FALSE)</f>
        <v>Fortalecer la Vigilancia.</v>
      </c>
      <c r="E3483" s="119" t="s">
        <v>12</v>
      </c>
      <c r="F3483" s="95">
        <v>11</v>
      </c>
      <c r="G3483" s="95" t="str">
        <f>VLOOKUP(Revisión_Avance_Periodo!$A3483,BD_Seguimiento_OAP_2019!$A$2:$G$294,7,FALSE)</f>
        <v>PAI</v>
      </c>
      <c r="H3483" s="95" t="str">
        <f>VLOOKUP(Revisión_Avance_Periodo!$A3483,BD_Seguimiento_OAP_2019!$A$2:$J$294,10,FALSE)</f>
        <v>PAI_05 - Gestión del Riesgo de Corrupción  - Mapa de Riesgos de Corrupción</v>
      </c>
      <c r="I3483" s="95" t="s">
        <v>2172</v>
      </c>
      <c r="J3483" s="95" t="str">
        <f>VLOOKUP(Revisión_Avance_Periodo!$I3483,BD_Seguimiento_OAP_2019!$L:$M,2,FALSE)</f>
        <v>Verificar la visibilización de la ejecución del Plan anticorrupción y mapa de riesgos, según los cortes establecidos.</v>
      </c>
      <c r="K3483" s="119" t="s">
        <v>60</v>
      </c>
      <c r="L3483" s="172">
        <v>4.4642857142857152E-4</v>
      </c>
      <c r="M3483" s="182" t="s">
        <v>105</v>
      </c>
      <c r="N3483" s="174">
        <f>INDEX(BD_Seguimiento_OAP_2019!$AH$3:$AS$294,MATCH(Revisión_Avance_Periodo!$I3483,BD_Seguimiento_OAP_2019!$L$3:$L$294,0),MATCH(Revisión_Avance_Periodo!$M3483,BD_Seguimiento_OAP_2019!$AH$2:$AS$2,0))</f>
        <v>0</v>
      </c>
      <c r="O3483" s="174">
        <f>INDEX(BD_Seguimiento_OAP_2019!$AV$3:$BG$294,MATCH(Revisión_Avance_Periodo!$I3483,BD_Seguimiento_OAP_2019!$L$3:$L$294,0),MATCH(Revisión_Avance_Periodo!$M3483,BD_Seguimiento_OAP_2019!$AV$2:$BG$2,0))</f>
        <v>0</v>
      </c>
      <c r="P3483" s="175">
        <f t="shared" ref="P3483:P3485" si="683">IFERROR((O3483/N3483),0)</f>
        <v>0</v>
      </c>
      <c r="Q3483" s="182" t="str">
        <f>VLOOKUP(P3483,Tabla_Indicador_Gestion4[#All],3,TRUE)</f>
        <v>Por Ejecutar</v>
      </c>
      <c r="R3483" s="215">
        <f>SUBTOTAL(9,$N$3482:$N3483)</f>
        <v>0.5</v>
      </c>
      <c r="S3483" s="231">
        <f>SUBTOTAL(9,$O$3482:$O3483)</f>
        <v>0.5</v>
      </c>
      <c r="T3483" s="231">
        <f>IFERROR(+Revisión_Avance_Periodo!$S3483/Revisión_Avance_Periodo!$R3483,0)</f>
        <v>1</v>
      </c>
      <c r="U3483" s="184"/>
      <c r="V3483" s="185"/>
      <c r="W3483" s="183"/>
      <c r="X3483" s="183"/>
      <c r="Y3483" s="183"/>
      <c r="Z3483" s="186"/>
      <c r="AA3483" s="187"/>
    </row>
    <row r="3484" spans="1:27" x14ac:dyDescent="0.25">
      <c r="A3484" s="88">
        <v>293</v>
      </c>
      <c r="B3484" s="91" t="str">
        <f>CONCATENATE(Revisión_Avance_Periodo!$C3484,";",Revisión_Avance_Periodo!$E3484,";",Revisión_Avance_Periodo!$I3484)</f>
        <v>OE1;PR_10;ACT_85</v>
      </c>
      <c r="C3484" s="203" t="s">
        <v>9</v>
      </c>
      <c r="D3484" s="204" t="str">
        <f>VLOOKUP(Revisión_Avance_Periodo!$C3484,Componentes_BD!$F$1:$G$5,2,FALSE)</f>
        <v>Fortalecer la Vigilancia.</v>
      </c>
      <c r="E3484" s="106" t="s">
        <v>12</v>
      </c>
      <c r="F3484" s="89">
        <v>11</v>
      </c>
      <c r="G3484" s="89" t="str">
        <f>VLOOKUP(Revisión_Avance_Periodo!$A3484,BD_Seguimiento_OAP_2019!$A$2:$G$294,7,FALSE)</f>
        <v>PAI</v>
      </c>
      <c r="H3484" s="89" t="str">
        <f>VLOOKUP(Revisión_Avance_Periodo!$A3484,BD_Seguimiento_OAP_2019!$A$2:$J$294,10,FALSE)</f>
        <v>PAI_05 - Gestión del Riesgo de Corrupción  - Mapa de Riesgos de Corrupción</v>
      </c>
      <c r="I3484" s="89" t="s">
        <v>2172</v>
      </c>
      <c r="J3484" s="89" t="str">
        <f>VLOOKUP(Revisión_Avance_Periodo!$I3484,BD_Seguimiento_OAP_2019!$L:$M,2,FALSE)</f>
        <v>Verificar la visibilización de la ejecución del Plan anticorrupción y mapa de riesgos, según los cortes establecidos.</v>
      </c>
      <c r="K3484" s="106" t="s">
        <v>60</v>
      </c>
      <c r="L3484" s="172">
        <v>4.4642857142857152E-4</v>
      </c>
      <c r="M3484" s="173" t="s">
        <v>106</v>
      </c>
      <c r="N3484" s="174">
        <f>INDEX(BD_Seguimiento_OAP_2019!$AH$3:$AS$294,MATCH(Revisión_Avance_Periodo!$I3484,BD_Seguimiento_OAP_2019!$L$3:$L$294,0),MATCH(Revisión_Avance_Periodo!$M3484,BD_Seguimiento_OAP_2019!$AH$2:$AS$2,0))</f>
        <v>0</v>
      </c>
      <c r="O3484" s="174">
        <f>INDEX(BD_Seguimiento_OAP_2019!$AV$3:$BG$294,MATCH(Revisión_Avance_Periodo!$I3484,BD_Seguimiento_OAP_2019!$L$3:$L$294,0),MATCH(Revisión_Avance_Periodo!$M3484,BD_Seguimiento_OAP_2019!$AV$2:$BG$2,0))</f>
        <v>0</v>
      </c>
      <c r="P3484" s="175">
        <f t="shared" si="683"/>
        <v>0</v>
      </c>
      <c r="Q3484" s="173" t="str">
        <f>VLOOKUP(P3484,Tabla_Indicador_Gestion4[#All],3,TRUE)</f>
        <v>Por Ejecutar</v>
      </c>
      <c r="R3484" s="215">
        <f>SUBTOTAL(9,$N$3482:$N3484)</f>
        <v>0.5</v>
      </c>
      <c r="S3484" s="231">
        <f>SUBTOTAL(9,$O$3482:$O3484)</f>
        <v>0.5</v>
      </c>
      <c r="T3484" s="231">
        <f>IFERROR(+Revisión_Avance_Periodo!$S3484/Revisión_Avance_Periodo!$R3484,0)</f>
        <v>1</v>
      </c>
      <c r="U3484" s="184"/>
      <c r="V3484" s="185"/>
      <c r="W3484" s="183"/>
      <c r="X3484" s="183"/>
      <c r="Y3484" s="183"/>
      <c r="Z3484" s="186"/>
      <c r="AA3484" s="187"/>
    </row>
    <row r="3485" spans="1:27" x14ac:dyDescent="0.25">
      <c r="A3485" s="94">
        <v>293</v>
      </c>
      <c r="B3485" s="96" t="str">
        <f>CONCATENATE(Revisión_Avance_Periodo!$C3485,";",Revisión_Avance_Periodo!$E3485,";",Revisión_Avance_Periodo!$I3485)</f>
        <v>OE1;PR_10;ACT_85</v>
      </c>
      <c r="C3485" s="205" t="s">
        <v>9</v>
      </c>
      <c r="D3485" s="206" t="str">
        <f>VLOOKUP(Revisión_Avance_Periodo!$C3485,Componentes_BD!$F$1:$G$5,2,FALSE)</f>
        <v>Fortalecer la Vigilancia.</v>
      </c>
      <c r="E3485" s="119" t="s">
        <v>12</v>
      </c>
      <c r="F3485" s="95">
        <v>11</v>
      </c>
      <c r="G3485" s="95" t="str">
        <f>VLOOKUP(Revisión_Avance_Periodo!$A3485,BD_Seguimiento_OAP_2019!$A$2:$G$294,7,FALSE)</f>
        <v>PAI</v>
      </c>
      <c r="H3485" s="95" t="str">
        <f>VLOOKUP(Revisión_Avance_Periodo!$A3485,BD_Seguimiento_OAP_2019!$A$2:$J$294,10,FALSE)</f>
        <v>PAI_05 - Gestión del Riesgo de Corrupción  - Mapa de Riesgos de Corrupción</v>
      </c>
      <c r="I3485" s="95" t="s">
        <v>2172</v>
      </c>
      <c r="J3485" s="95" t="str">
        <f>VLOOKUP(Revisión_Avance_Periodo!$I3485,BD_Seguimiento_OAP_2019!$L:$M,2,FALSE)</f>
        <v>Verificar la visibilización de la ejecución del Plan anticorrupción y mapa de riesgos, según los cortes establecidos.</v>
      </c>
      <c r="K3485" s="119" t="s">
        <v>60</v>
      </c>
      <c r="L3485" s="172">
        <v>4.4642857142857152E-4</v>
      </c>
      <c r="M3485" s="182" t="s">
        <v>107</v>
      </c>
      <c r="N3485" s="174">
        <f>INDEX(BD_Seguimiento_OAP_2019!$AH$3:$AS$294,MATCH(Revisión_Avance_Periodo!$I3485,BD_Seguimiento_OAP_2019!$L$3:$L$294,0),MATCH(Revisión_Avance_Periodo!$M3485,BD_Seguimiento_OAP_2019!$AH$2:$AS$2,0))</f>
        <v>0</v>
      </c>
      <c r="O3485" s="174">
        <f>INDEX(BD_Seguimiento_OAP_2019!$AV$3:$BG$294,MATCH(Revisión_Avance_Periodo!$I3485,BD_Seguimiento_OAP_2019!$L$3:$L$294,0),MATCH(Revisión_Avance_Periodo!$M3485,BD_Seguimiento_OAP_2019!$AV$2:$BG$2,0))</f>
        <v>0</v>
      </c>
      <c r="P3485" s="175">
        <f t="shared" si="683"/>
        <v>0</v>
      </c>
      <c r="Q3485" s="182" t="str">
        <f>VLOOKUP(P3485,Tabla_Indicador_Gestion4[#All],3,TRUE)</f>
        <v>Por Ejecutar</v>
      </c>
      <c r="R3485" s="215">
        <f>SUBTOTAL(9,$N$3482:$N3485)</f>
        <v>0.5</v>
      </c>
      <c r="S3485" s="231">
        <f>SUBTOTAL(9,$O$3482:$O3485)</f>
        <v>0.5</v>
      </c>
      <c r="T3485" s="231">
        <f>IFERROR(+Revisión_Avance_Periodo!$S3485/Revisión_Avance_Periodo!$R3485,0)</f>
        <v>1</v>
      </c>
      <c r="U3485" s="184"/>
      <c r="V3485" s="185"/>
      <c r="W3485" s="183"/>
      <c r="X3485" s="183"/>
      <c r="Y3485" s="183"/>
      <c r="Z3485" s="186"/>
      <c r="AA3485" s="187"/>
    </row>
    <row r="3486" spans="1:27" x14ac:dyDescent="0.25">
      <c r="A3486" s="88">
        <v>293</v>
      </c>
      <c r="B3486" s="91" t="str">
        <f>CONCATENATE(Revisión_Avance_Periodo!$C3486,";",Revisión_Avance_Periodo!$E3486,";",Revisión_Avance_Periodo!$I3486)</f>
        <v>OE1;PR_10;ACT_85</v>
      </c>
      <c r="C3486" s="203" t="s">
        <v>9</v>
      </c>
      <c r="D3486" s="204" t="str">
        <f>VLOOKUP(Revisión_Avance_Periodo!$C3486,Componentes_BD!$F$1:$G$5,2,FALSE)</f>
        <v>Fortalecer la Vigilancia.</v>
      </c>
      <c r="E3486" s="106" t="s">
        <v>12</v>
      </c>
      <c r="F3486" s="89">
        <v>11</v>
      </c>
      <c r="G3486" s="89" t="str">
        <f>VLOOKUP(Revisión_Avance_Periodo!$A3486,BD_Seguimiento_OAP_2019!$A$2:$G$294,7,FALSE)</f>
        <v>PAI</v>
      </c>
      <c r="H3486" s="89" t="str">
        <f>VLOOKUP(Revisión_Avance_Periodo!$A3486,BD_Seguimiento_OAP_2019!$A$2:$J$294,10,FALSE)</f>
        <v>PAI_05 - Gestión del Riesgo de Corrupción  - Mapa de Riesgos de Corrupción</v>
      </c>
      <c r="I3486" s="89" t="s">
        <v>2172</v>
      </c>
      <c r="J3486" s="89" t="str">
        <f>VLOOKUP(Revisión_Avance_Periodo!$I3486,BD_Seguimiento_OAP_2019!$L:$M,2,FALSE)</f>
        <v>Verificar la visibilización de la ejecución del Plan anticorrupción y mapa de riesgos, según los cortes establecidos.</v>
      </c>
      <c r="K3486" s="106" t="s">
        <v>60</v>
      </c>
      <c r="L3486" s="172">
        <v>4.4642857142857152E-4</v>
      </c>
      <c r="M3486" s="173" t="s">
        <v>108</v>
      </c>
      <c r="N3486" s="174">
        <f>INDEX(BD_Seguimiento_OAP_2019!$AH$3:$AS$294,MATCH(Revisión_Avance_Periodo!$I3486,BD_Seguimiento_OAP_2019!$L$3:$L$294,0),MATCH(Revisión_Avance_Periodo!$M3486,BD_Seguimiento_OAP_2019!$AH$2:$AS$2,0))</f>
        <v>0.25</v>
      </c>
      <c r="O3486" s="174">
        <f>INDEX(BD_Seguimiento_OAP_2019!$AV$3:$BG$294,MATCH(Revisión_Avance_Periodo!$I3486,BD_Seguimiento_OAP_2019!$L$3:$L$294,0),MATCH(Revisión_Avance_Periodo!$M3486,BD_Seguimiento_OAP_2019!$AV$2:$BG$2,0))</f>
        <v>0.25</v>
      </c>
      <c r="P3486" s="189">
        <f t="shared" si="675"/>
        <v>1</v>
      </c>
      <c r="Q3486" s="173" t="str">
        <f>VLOOKUP(P3486,Tabla_Indicador_Gestion4[#All],3,TRUE)</f>
        <v>Culminada</v>
      </c>
      <c r="R3486" s="215">
        <f>SUBTOTAL(9,$N$3482:$N3486)</f>
        <v>0.75</v>
      </c>
      <c r="S3486" s="231">
        <f>SUBTOTAL(9,$O$3482:$O3486)</f>
        <v>0.75</v>
      </c>
      <c r="T3486" s="231">
        <f>IFERROR(+Revisión_Avance_Periodo!$S3486/Revisión_Avance_Periodo!$R3486,0)</f>
        <v>1</v>
      </c>
      <c r="U3486" s="184"/>
      <c r="V3486" s="185"/>
      <c r="W3486" s="183"/>
      <c r="X3486" s="183"/>
      <c r="Y3486" s="183"/>
      <c r="Z3486" s="186"/>
      <c r="AA3486" s="187"/>
    </row>
    <row r="3487" spans="1:27" x14ac:dyDescent="0.25">
      <c r="A3487" s="94">
        <v>293</v>
      </c>
      <c r="B3487" s="96" t="str">
        <f>CONCATENATE(Revisión_Avance_Periodo!$C3487,";",Revisión_Avance_Periodo!$E3487,";",Revisión_Avance_Periodo!$I3487)</f>
        <v>OE1;PR_10;ACT_85</v>
      </c>
      <c r="C3487" s="205" t="s">
        <v>9</v>
      </c>
      <c r="D3487" s="206" t="str">
        <f>VLOOKUP(Revisión_Avance_Periodo!$C3487,Componentes_BD!$F$1:$G$5,2,FALSE)</f>
        <v>Fortalecer la Vigilancia.</v>
      </c>
      <c r="E3487" s="119" t="s">
        <v>12</v>
      </c>
      <c r="F3487" s="95">
        <v>11</v>
      </c>
      <c r="G3487" s="95" t="str">
        <f>VLOOKUP(Revisión_Avance_Periodo!$A3487,BD_Seguimiento_OAP_2019!$A$2:$G$294,7,FALSE)</f>
        <v>PAI</v>
      </c>
      <c r="H3487" s="95" t="str">
        <f>VLOOKUP(Revisión_Avance_Periodo!$A3487,BD_Seguimiento_OAP_2019!$A$2:$J$294,10,FALSE)</f>
        <v>PAI_05 - Gestión del Riesgo de Corrupción  - Mapa de Riesgos de Corrupción</v>
      </c>
      <c r="I3487" s="95" t="s">
        <v>2172</v>
      </c>
      <c r="J3487" s="95" t="str">
        <f>VLOOKUP(Revisión_Avance_Periodo!$I3487,BD_Seguimiento_OAP_2019!$L:$M,2,FALSE)</f>
        <v>Verificar la visibilización de la ejecución del Plan anticorrupción y mapa de riesgos, según los cortes establecidos.</v>
      </c>
      <c r="K3487" s="119" t="s">
        <v>60</v>
      </c>
      <c r="L3487" s="172">
        <v>4.4642857142857152E-4</v>
      </c>
      <c r="M3487" s="182" t="s">
        <v>109</v>
      </c>
      <c r="N3487" s="174">
        <f>INDEX(BD_Seguimiento_OAP_2019!$AH$3:$AS$294,MATCH(Revisión_Avance_Periodo!$I3487,BD_Seguimiento_OAP_2019!$L$3:$L$294,0),MATCH(Revisión_Avance_Periodo!$M3487,BD_Seguimiento_OAP_2019!$AH$2:$AS$2,0))</f>
        <v>0</v>
      </c>
      <c r="O3487" s="174">
        <f>INDEX(BD_Seguimiento_OAP_2019!$AV$3:$BG$294,MATCH(Revisión_Avance_Periodo!$I3487,BD_Seguimiento_OAP_2019!$L$3:$L$294,0),MATCH(Revisión_Avance_Periodo!$M3487,BD_Seguimiento_OAP_2019!$AV$2:$BG$2,0))</f>
        <v>0</v>
      </c>
      <c r="P3487" s="175">
        <f t="shared" ref="P3487:P3489" si="684">IFERROR((O3487/N3487),0)</f>
        <v>0</v>
      </c>
      <c r="Q3487" s="182" t="str">
        <f>VLOOKUP(P3487,Tabla_Indicador_Gestion4[#All],3,TRUE)</f>
        <v>Por Ejecutar</v>
      </c>
      <c r="R3487" s="215">
        <f>SUBTOTAL(9,$N$3482:$N3487)</f>
        <v>0.75</v>
      </c>
      <c r="S3487" s="231">
        <f>SUBTOTAL(9,$O$3482:$O3487)</f>
        <v>0.75</v>
      </c>
      <c r="T3487" s="231">
        <f>IFERROR(+Revisión_Avance_Periodo!$S3487/Revisión_Avance_Periodo!$R3487,0)</f>
        <v>1</v>
      </c>
      <c r="U3487" s="184"/>
      <c r="V3487" s="185"/>
      <c r="W3487" s="183"/>
      <c r="X3487" s="183"/>
      <c r="Y3487" s="183"/>
      <c r="Z3487" s="186"/>
      <c r="AA3487" s="187"/>
    </row>
    <row r="3488" spans="1:27" x14ac:dyDescent="0.25">
      <c r="A3488" s="88">
        <v>293</v>
      </c>
      <c r="B3488" s="91" t="str">
        <f>CONCATENATE(Revisión_Avance_Periodo!$C3488,";",Revisión_Avance_Periodo!$E3488,";",Revisión_Avance_Periodo!$I3488)</f>
        <v>OE1;PR_10;ACT_85</v>
      </c>
      <c r="C3488" s="203" t="s">
        <v>9</v>
      </c>
      <c r="D3488" s="204" t="str">
        <f>VLOOKUP(Revisión_Avance_Periodo!$C3488,Componentes_BD!$F$1:$G$5,2,FALSE)</f>
        <v>Fortalecer la Vigilancia.</v>
      </c>
      <c r="E3488" s="106" t="s">
        <v>12</v>
      </c>
      <c r="F3488" s="89">
        <v>11</v>
      </c>
      <c r="G3488" s="89" t="str">
        <f>VLOOKUP(Revisión_Avance_Periodo!$A3488,BD_Seguimiento_OAP_2019!$A$2:$G$294,7,FALSE)</f>
        <v>PAI</v>
      </c>
      <c r="H3488" s="89" t="str">
        <f>VLOOKUP(Revisión_Avance_Periodo!$A3488,BD_Seguimiento_OAP_2019!$A$2:$J$294,10,FALSE)</f>
        <v>PAI_05 - Gestión del Riesgo de Corrupción  - Mapa de Riesgos de Corrupción</v>
      </c>
      <c r="I3488" s="89" t="s">
        <v>2172</v>
      </c>
      <c r="J3488" s="89" t="str">
        <f>VLOOKUP(Revisión_Avance_Periodo!$I3488,BD_Seguimiento_OAP_2019!$L:$M,2,FALSE)</f>
        <v>Verificar la visibilización de la ejecución del Plan anticorrupción y mapa de riesgos, según los cortes establecidos.</v>
      </c>
      <c r="K3488" s="106" t="s">
        <v>60</v>
      </c>
      <c r="L3488" s="172">
        <v>4.4642857142857152E-4</v>
      </c>
      <c r="M3488" s="173" t="s">
        <v>110</v>
      </c>
      <c r="N3488" s="174">
        <f>INDEX(BD_Seguimiento_OAP_2019!$AH$3:$AS$294,MATCH(Revisión_Avance_Periodo!$I3488,BD_Seguimiento_OAP_2019!$L$3:$L$294,0),MATCH(Revisión_Avance_Periodo!$M3488,BD_Seguimiento_OAP_2019!$AH$2:$AS$2,0))</f>
        <v>0</v>
      </c>
      <c r="O3488" s="174">
        <f>INDEX(BD_Seguimiento_OAP_2019!$AV$3:$BG$294,MATCH(Revisión_Avance_Periodo!$I3488,BD_Seguimiento_OAP_2019!$L$3:$L$294,0),MATCH(Revisión_Avance_Periodo!$M3488,BD_Seguimiento_OAP_2019!$AV$2:$BG$2,0))</f>
        <v>0</v>
      </c>
      <c r="P3488" s="175">
        <f t="shared" si="684"/>
        <v>0</v>
      </c>
      <c r="Q3488" s="173" t="str">
        <f>VLOOKUP(P3488,Tabla_Indicador_Gestion4[#All],3,TRUE)</f>
        <v>Por Ejecutar</v>
      </c>
      <c r="R3488" s="215">
        <f>SUBTOTAL(9,$N$3482:$N3488)</f>
        <v>0.75</v>
      </c>
      <c r="S3488" s="231">
        <f>SUBTOTAL(9,$O$3482:$O3488)</f>
        <v>0.75</v>
      </c>
      <c r="T3488" s="231">
        <f>IFERROR(+Revisión_Avance_Periodo!$S3488/Revisión_Avance_Periodo!$R3488,0)</f>
        <v>1</v>
      </c>
      <c r="U3488" s="184"/>
      <c r="V3488" s="185"/>
      <c r="W3488" s="183"/>
      <c r="X3488" s="183"/>
      <c r="Y3488" s="183"/>
      <c r="Z3488" s="186"/>
      <c r="AA3488" s="187"/>
    </row>
    <row r="3489" spans="1:27" x14ac:dyDescent="0.25">
      <c r="A3489" s="94">
        <v>293</v>
      </c>
      <c r="B3489" s="96" t="str">
        <f>CONCATENATE(Revisión_Avance_Periodo!$C3489,";",Revisión_Avance_Periodo!$E3489,";",Revisión_Avance_Periodo!$I3489)</f>
        <v>OE1;PR_10;ACT_85</v>
      </c>
      <c r="C3489" s="205" t="s">
        <v>9</v>
      </c>
      <c r="D3489" s="206" t="str">
        <f>VLOOKUP(Revisión_Avance_Periodo!$C3489,Componentes_BD!$F$1:$G$5,2,FALSE)</f>
        <v>Fortalecer la Vigilancia.</v>
      </c>
      <c r="E3489" s="119" t="s">
        <v>12</v>
      </c>
      <c r="F3489" s="95">
        <v>11</v>
      </c>
      <c r="G3489" s="95" t="str">
        <f>VLOOKUP(Revisión_Avance_Periodo!$A3489,BD_Seguimiento_OAP_2019!$A$2:$G$294,7,FALSE)</f>
        <v>PAI</v>
      </c>
      <c r="H3489" s="95" t="str">
        <f>VLOOKUP(Revisión_Avance_Periodo!$A3489,BD_Seguimiento_OAP_2019!$A$2:$J$294,10,FALSE)</f>
        <v>PAI_05 - Gestión del Riesgo de Corrupción  - Mapa de Riesgos de Corrupción</v>
      </c>
      <c r="I3489" s="95" t="s">
        <v>2172</v>
      </c>
      <c r="J3489" s="95" t="str">
        <f>VLOOKUP(Revisión_Avance_Periodo!$I3489,BD_Seguimiento_OAP_2019!$L:$M,2,FALSE)</f>
        <v>Verificar la visibilización de la ejecución del Plan anticorrupción y mapa de riesgos, según los cortes establecidos.</v>
      </c>
      <c r="K3489" s="119" t="s">
        <v>60</v>
      </c>
      <c r="L3489" s="172">
        <v>4.4642857142857152E-4</v>
      </c>
      <c r="M3489" s="182" t="s">
        <v>111</v>
      </c>
      <c r="N3489" s="174">
        <f>INDEX(BD_Seguimiento_OAP_2019!$AH$3:$AS$294,MATCH(Revisión_Avance_Periodo!$I3489,BD_Seguimiento_OAP_2019!$L$3:$L$294,0),MATCH(Revisión_Avance_Periodo!$M3489,BD_Seguimiento_OAP_2019!$AH$2:$AS$2,0))</f>
        <v>0</v>
      </c>
      <c r="O3489" s="174">
        <f>INDEX(BD_Seguimiento_OAP_2019!$AV$3:$BG$294,MATCH(Revisión_Avance_Periodo!$I3489,BD_Seguimiento_OAP_2019!$L$3:$L$294,0),MATCH(Revisión_Avance_Periodo!$M3489,BD_Seguimiento_OAP_2019!$AV$2:$BG$2,0))</f>
        <v>0</v>
      </c>
      <c r="P3489" s="175">
        <f t="shared" si="684"/>
        <v>0</v>
      </c>
      <c r="Q3489" s="182" t="str">
        <f>VLOOKUP(P3489,Tabla_Indicador_Gestion4[#All],3,TRUE)</f>
        <v>Por Ejecutar</v>
      </c>
      <c r="R3489" s="215">
        <f>SUBTOTAL(9,$N$3482:$N3489)</f>
        <v>0.75</v>
      </c>
      <c r="S3489" s="231">
        <f>SUBTOTAL(9,$O$3482:$O3489)</f>
        <v>0.75</v>
      </c>
      <c r="T3489" s="231">
        <f>IFERROR(+Revisión_Avance_Periodo!$S3489/Revisión_Avance_Periodo!$R3489,0)</f>
        <v>1</v>
      </c>
      <c r="U3489" s="184"/>
      <c r="V3489" s="185"/>
      <c r="W3489" s="183"/>
      <c r="X3489" s="183"/>
      <c r="Y3489" s="183"/>
      <c r="Z3489" s="186"/>
      <c r="AA3489" s="187"/>
    </row>
    <row r="3490" spans="1:27" x14ac:dyDescent="0.25">
      <c r="A3490" s="88">
        <v>293</v>
      </c>
      <c r="B3490" s="91" t="str">
        <f>CONCATENATE(Revisión_Avance_Periodo!$C3490,";",Revisión_Avance_Periodo!$E3490,";",Revisión_Avance_Periodo!$I3490)</f>
        <v>OE1;PR_10;ACT_85</v>
      </c>
      <c r="C3490" s="203" t="s">
        <v>9</v>
      </c>
      <c r="D3490" s="204" t="str">
        <f>VLOOKUP(Revisión_Avance_Periodo!$C3490,Componentes_BD!$F$1:$G$5,2,FALSE)</f>
        <v>Fortalecer la Vigilancia.</v>
      </c>
      <c r="E3490" s="106" t="s">
        <v>12</v>
      </c>
      <c r="F3490" s="89">
        <v>11</v>
      </c>
      <c r="G3490" s="89" t="str">
        <f>VLOOKUP(Revisión_Avance_Periodo!$A3490,BD_Seguimiento_OAP_2019!$A$2:$G$294,7,FALSE)</f>
        <v>PAI</v>
      </c>
      <c r="H3490" s="89" t="str">
        <f>VLOOKUP(Revisión_Avance_Periodo!$A3490,BD_Seguimiento_OAP_2019!$A$2:$J$294,10,FALSE)</f>
        <v>PAI_05 - Gestión del Riesgo de Corrupción  - Mapa de Riesgos de Corrupción</v>
      </c>
      <c r="I3490" s="89" t="s">
        <v>2172</v>
      </c>
      <c r="J3490" s="89" t="str">
        <f>VLOOKUP(Revisión_Avance_Periodo!$I3490,BD_Seguimiento_OAP_2019!$L:$M,2,FALSE)</f>
        <v>Verificar la visibilización de la ejecución del Plan anticorrupción y mapa de riesgos, según los cortes establecidos.</v>
      </c>
      <c r="K3490" s="106" t="s">
        <v>60</v>
      </c>
      <c r="L3490" s="172">
        <v>4.4642857142857152E-4</v>
      </c>
      <c r="M3490" s="173" t="s">
        <v>112</v>
      </c>
      <c r="N3490" s="174">
        <f>INDEX(BD_Seguimiento_OAP_2019!$AH$3:$AS$294,MATCH(Revisión_Avance_Periodo!$I3490,BD_Seguimiento_OAP_2019!$L$3:$L$294,0),MATCH(Revisión_Avance_Periodo!$M3490,BD_Seguimiento_OAP_2019!$AH$2:$AS$2,0))</f>
        <v>0.25</v>
      </c>
      <c r="O3490" s="174">
        <f>INDEX(BD_Seguimiento_OAP_2019!$AV$3:$BG$294,MATCH(Revisión_Avance_Periodo!$I3490,BD_Seguimiento_OAP_2019!$L$3:$L$294,0),MATCH(Revisión_Avance_Periodo!$M3490,BD_Seguimiento_OAP_2019!$AV$2:$BG$2,0))</f>
        <v>0</v>
      </c>
      <c r="P3490" s="189">
        <f t="shared" si="675"/>
        <v>0</v>
      </c>
      <c r="Q3490" s="173" t="str">
        <f>VLOOKUP(P3490,Tabla_Indicador_Gestion4[#All],3,TRUE)</f>
        <v>Por Ejecutar</v>
      </c>
      <c r="R3490" s="215">
        <f>SUBTOTAL(9,$N$3482:$N3490)</f>
        <v>1</v>
      </c>
      <c r="S3490" s="231">
        <f>SUBTOTAL(9,$O$3482:$O3490)</f>
        <v>0.75</v>
      </c>
      <c r="T3490" s="231">
        <f>IFERROR(+Revisión_Avance_Periodo!$S3490/Revisión_Avance_Periodo!$R3490,0)</f>
        <v>0.75</v>
      </c>
      <c r="U3490" s="184"/>
      <c r="V3490" s="185"/>
      <c r="W3490" s="183"/>
      <c r="X3490" s="183"/>
      <c r="Y3490" s="183"/>
      <c r="Z3490" s="186"/>
      <c r="AA3490" s="187"/>
    </row>
    <row r="3491" spans="1:27" x14ac:dyDescent="0.25">
      <c r="A3491" s="94">
        <v>293</v>
      </c>
      <c r="B3491" s="96" t="str">
        <f>CONCATENATE(Revisión_Avance_Periodo!$C3491,";",Revisión_Avance_Periodo!$E3491,";",Revisión_Avance_Periodo!$I3491)</f>
        <v>OE1;PR_10;ACT_85</v>
      </c>
      <c r="C3491" s="205" t="s">
        <v>9</v>
      </c>
      <c r="D3491" s="206" t="str">
        <f>VLOOKUP(Revisión_Avance_Periodo!$C3491,Componentes_BD!$F$1:$G$5,2,FALSE)</f>
        <v>Fortalecer la Vigilancia.</v>
      </c>
      <c r="E3491" s="119" t="s">
        <v>12</v>
      </c>
      <c r="F3491" s="95">
        <v>11</v>
      </c>
      <c r="G3491" s="95" t="str">
        <f>VLOOKUP(Revisión_Avance_Periodo!$A3491,BD_Seguimiento_OAP_2019!$A$2:$G$294,7,FALSE)</f>
        <v>PAI</v>
      </c>
      <c r="H3491" s="95" t="str">
        <f>VLOOKUP(Revisión_Avance_Periodo!$A3491,BD_Seguimiento_OAP_2019!$A$2:$J$294,10,FALSE)</f>
        <v>PAI_05 - Gestión del Riesgo de Corrupción  - Mapa de Riesgos de Corrupción</v>
      </c>
      <c r="I3491" s="95" t="s">
        <v>2172</v>
      </c>
      <c r="J3491" s="95" t="str">
        <f>VLOOKUP(Revisión_Avance_Periodo!$I3491,BD_Seguimiento_OAP_2019!$L:$M,2,FALSE)</f>
        <v>Verificar la visibilización de la ejecución del Plan anticorrupción y mapa de riesgos, según los cortes establecidos.</v>
      </c>
      <c r="K3491" s="119" t="s">
        <v>60</v>
      </c>
      <c r="L3491" s="172">
        <v>4.4642857142857152E-4</v>
      </c>
      <c r="M3491" s="182" t="s">
        <v>113</v>
      </c>
      <c r="N3491" s="174">
        <f>INDEX(BD_Seguimiento_OAP_2019!$AH$3:$AS$294,MATCH(Revisión_Avance_Periodo!$I3491,BD_Seguimiento_OAP_2019!$L$3:$L$294,0),MATCH(Revisión_Avance_Periodo!$M3491,BD_Seguimiento_OAP_2019!$AH$2:$AS$2,0))</f>
        <v>0</v>
      </c>
      <c r="O3491" s="174">
        <f>INDEX(BD_Seguimiento_OAP_2019!$AV$3:$BG$294,MATCH(Revisión_Avance_Periodo!$I3491,BD_Seguimiento_OAP_2019!$L$3:$L$294,0),MATCH(Revisión_Avance_Periodo!$M3491,BD_Seguimiento_OAP_2019!$AV$2:$BG$2,0))</f>
        <v>0</v>
      </c>
      <c r="P3491" s="175">
        <f t="shared" ref="P3491:P3497" si="685">IFERROR((O3491/N3491),0)</f>
        <v>0</v>
      </c>
      <c r="Q3491" s="182" t="str">
        <f>VLOOKUP(P3491,Tabla_Indicador_Gestion4[#All],3,TRUE)</f>
        <v>Por Ejecutar</v>
      </c>
      <c r="R3491" s="215">
        <f>SUBTOTAL(9,$N$3482:$N3491)</f>
        <v>1</v>
      </c>
      <c r="S3491" s="231">
        <f>SUBTOTAL(9,$O$3482:$O3491)</f>
        <v>0.75</v>
      </c>
      <c r="T3491" s="231">
        <f>IFERROR(+Revisión_Avance_Periodo!$S3491/Revisión_Avance_Periodo!$R3491,0)</f>
        <v>0.75</v>
      </c>
      <c r="U3491" s="184"/>
      <c r="V3491" s="185"/>
      <c r="W3491" s="183"/>
      <c r="X3491" s="183"/>
      <c r="Y3491" s="183"/>
      <c r="Z3491" s="186"/>
      <c r="AA3491" s="187"/>
    </row>
    <row r="3492" spans="1:27" x14ac:dyDescent="0.25">
      <c r="A3492" s="88">
        <v>293</v>
      </c>
      <c r="B3492" s="91" t="str">
        <f>CONCATENATE(Revisión_Avance_Periodo!$C3492,";",Revisión_Avance_Periodo!$E3492,";",Revisión_Avance_Periodo!$I3492)</f>
        <v>OE1;PR_10;ACT_85</v>
      </c>
      <c r="C3492" s="203" t="s">
        <v>9</v>
      </c>
      <c r="D3492" s="204" t="str">
        <f>VLOOKUP(Revisión_Avance_Periodo!$C3492,Componentes_BD!$F$1:$G$5,2,FALSE)</f>
        <v>Fortalecer la Vigilancia.</v>
      </c>
      <c r="E3492" s="106" t="s">
        <v>12</v>
      </c>
      <c r="F3492" s="89">
        <v>11</v>
      </c>
      <c r="G3492" s="89" t="str">
        <f>VLOOKUP(Revisión_Avance_Periodo!$A3492,BD_Seguimiento_OAP_2019!$A$2:$G$294,7,FALSE)</f>
        <v>PAI</v>
      </c>
      <c r="H3492" s="89" t="str">
        <f>VLOOKUP(Revisión_Avance_Periodo!$A3492,BD_Seguimiento_OAP_2019!$A$2:$J$294,10,FALSE)</f>
        <v>PAI_05 - Gestión del Riesgo de Corrupción  - Mapa de Riesgos de Corrupción</v>
      </c>
      <c r="I3492" s="89" t="s">
        <v>2172</v>
      </c>
      <c r="J3492" s="89" t="str">
        <f>VLOOKUP(Revisión_Avance_Periodo!$I3492,BD_Seguimiento_OAP_2019!$L:$M,2,FALSE)</f>
        <v>Verificar la visibilización de la ejecución del Plan anticorrupción y mapa de riesgos, según los cortes establecidos.</v>
      </c>
      <c r="K3492" s="106" t="s">
        <v>60</v>
      </c>
      <c r="L3492" s="172">
        <v>4.4642857142857152E-4</v>
      </c>
      <c r="M3492" s="173" t="s">
        <v>114</v>
      </c>
      <c r="N3492" s="174">
        <f>INDEX(BD_Seguimiento_OAP_2019!$AH$3:$AS$294,MATCH(Revisión_Avance_Periodo!$I3492,BD_Seguimiento_OAP_2019!$L$3:$L$294,0),MATCH(Revisión_Avance_Periodo!$M3492,BD_Seguimiento_OAP_2019!$AH$2:$AS$2,0))</f>
        <v>0</v>
      </c>
      <c r="O3492" s="174">
        <f>INDEX(BD_Seguimiento_OAP_2019!$AV$3:$BG$294,MATCH(Revisión_Avance_Periodo!$I3492,BD_Seguimiento_OAP_2019!$L$3:$L$294,0),MATCH(Revisión_Avance_Periodo!$M3492,BD_Seguimiento_OAP_2019!$AV$2:$BG$2,0))</f>
        <v>0</v>
      </c>
      <c r="P3492" s="175">
        <f t="shared" si="685"/>
        <v>0</v>
      </c>
      <c r="Q3492" s="173" t="str">
        <f>VLOOKUP(P3492,Tabla_Indicador_Gestion4[#All],3,TRUE)</f>
        <v>Por Ejecutar</v>
      </c>
      <c r="R3492" s="215">
        <f>SUBTOTAL(9,$N$3482:$N3492)</f>
        <v>1</v>
      </c>
      <c r="S3492" s="231">
        <f>SUBTOTAL(9,$O$3482:$O3492)</f>
        <v>0.75</v>
      </c>
      <c r="T3492" s="231">
        <f>IFERROR(+Revisión_Avance_Periodo!$S3492/Revisión_Avance_Periodo!$R3492,0)</f>
        <v>0.75</v>
      </c>
      <c r="U3492" s="184"/>
      <c r="V3492" s="185"/>
      <c r="W3492" s="183"/>
      <c r="X3492" s="183"/>
      <c r="Y3492" s="183"/>
      <c r="Z3492" s="186"/>
      <c r="AA3492" s="187"/>
    </row>
    <row r="3493" spans="1:27" ht="15.75" thickBot="1" x14ac:dyDescent="0.3">
      <c r="A3493" s="94">
        <v>293</v>
      </c>
      <c r="B3493" s="96" t="str">
        <f>CONCATENATE(Revisión_Avance_Periodo!$C3493,";",Revisión_Avance_Periodo!$E3493,";",Revisión_Avance_Periodo!$I3493)</f>
        <v>OE1;PR_10;ACT_85</v>
      </c>
      <c r="C3493" s="205" t="s">
        <v>9</v>
      </c>
      <c r="D3493" s="206" t="str">
        <f>VLOOKUP(Revisión_Avance_Periodo!$C3493,Componentes_BD!$F$1:$G$5,2,FALSE)</f>
        <v>Fortalecer la Vigilancia.</v>
      </c>
      <c r="E3493" s="119" t="s">
        <v>12</v>
      </c>
      <c r="F3493" s="95">
        <v>11</v>
      </c>
      <c r="G3493" s="95" t="str">
        <f>VLOOKUP(Revisión_Avance_Periodo!$A3493,BD_Seguimiento_OAP_2019!$A$2:$G$294,7,FALSE)</f>
        <v>PAI</v>
      </c>
      <c r="H3493" s="95" t="str">
        <f>VLOOKUP(Revisión_Avance_Periodo!$A3493,BD_Seguimiento_OAP_2019!$A$2:$J$294,10,FALSE)</f>
        <v>PAI_05 - Gestión del Riesgo de Corrupción  - Mapa de Riesgos de Corrupción</v>
      </c>
      <c r="I3493" s="95" t="s">
        <v>2172</v>
      </c>
      <c r="J3493" s="95" t="str">
        <f>VLOOKUP(Revisión_Avance_Periodo!$I3493,BD_Seguimiento_OAP_2019!$L:$M,2,FALSE)</f>
        <v>Verificar la visibilización de la ejecución del Plan anticorrupción y mapa de riesgos, según los cortes establecidos.</v>
      </c>
      <c r="K3493" s="119" t="s">
        <v>60</v>
      </c>
      <c r="L3493" s="172">
        <v>4.4642857142857152E-4</v>
      </c>
      <c r="M3493" s="182" t="s">
        <v>115</v>
      </c>
      <c r="N3493" s="174">
        <f>INDEX(BD_Seguimiento_OAP_2019!$AH$3:$AS$294,MATCH(Revisión_Avance_Periodo!$I3493,BD_Seguimiento_OAP_2019!$L$3:$L$294,0),MATCH(Revisión_Avance_Periodo!$M3493,BD_Seguimiento_OAP_2019!$AH$2:$AS$2,0))</f>
        <v>0</v>
      </c>
      <c r="O3493" s="174">
        <f>INDEX(BD_Seguimiento_OAP_2019!$AV$3:$BG$294,MATCH(Revisión_Avance_Periodo!$I3493,BD_Seguimiento_OAP_2019!$L$3:$L$294,0),MATCH(Revisión_Avance_Periodo!$M3493,BD_Seguimiento_OAP_2019!$AV$2:$BG$2,0))</f>
        <v>0</v>
      </c>
      <c r="P3493" s="175">
        <f t="shared" si="685"/>
        <v>0</v>
      </c>
      <c r="Q3493" s="182" t="str">
        <f>VLOOKUP(P3493,Tabla_Indicador_Gestion4[#All],3,TRUE)</f>
        <v>Por Ejecutar</v>
      </c>
      <c r="R3493" s="215">
        <f>SUBTOTAL(9,$N$3482:$N3493)</f>
        <v>1</v>
      </c>
      <c r="S3493" s="231">
        <f>SUBTOTAL(9,$O$3482:$O3493)</f>
        <v>0.75</v>
      </c>
      <c r="T3493" s="231">
        <f>IFERROR(+Revisión_Avance_Periodo!$S3493/Revisión_Avance_Periodo!$R3493,0)</f>
        <v>0.75</v>
      </c>
      <c r="U3493" s="184"/>
      <c r="V3493" s="185"/>
      <c r="W3493" s="183"/>
      <c r="X3493" s="183"/>
      <c r="Y3493" s="183"/>
      <c r="Z3493" s="186"/>
      <c r="AA3493" s="187"/>
    </row>
    <row r="3494" spans="1:27" x14ac:dyDescent="0.25">
      <c r="A3494" s="88">
        <v>294</v>
      </c>
      <c r="B3494" s="91" t="str">
        <f>CONCATENATE(Revisión_Avance_Periodo!$C3494,";",Revisión_Avance_Periodo!$E3494,";",Revisión_Avance_Periodo!$I3494)</f>
        <v>OE3;PR_10;ACT_86</v>
      </c>
      <c r="C3494" s="203" t="s">
        <v>50</v>
      </c>
      <c r="D3494" s="204" t="str">
        <f>VLOOKUP(Revisión_Avance_Periodo!$C3494,Componentes_BD!$F$1:$G$5,2,FALSE)</f>
        <v>Brindar protección al Usuario.</v>
      </c>
      <c r="E3494" s="106" t="s">
        <v>12</v>
      </c>
      <c r="F3494" s="89">
        <v>15</v>
      </c>
      <c r="G3494" s="89" t="str">
        <f>VLOOKUP(Revisión_Avance_Periodo!$A3494,BD_Seguimiento_OAP_2019!$A$2:$G$294,7,FALSE)</f>
        <v>PAI</v>
      </c>
      <c r="H3494" s="89" t="str">
        <f>VLOOKUP(Revisión_Avance_Periodo!$A3494,BD_Seguimiento_OAP_2019!$A$2:$J$294,10,FALSE)</f>
        <v>PAI_12 - Promoción efectiva de la participación ciudadana</v>
      </c>
      <c r="I3494" s="89" t="s">
        <v>2179</v>
      </c>
      <c r="J3494" s="89" t="str">
        <f>VLOOKUP(Revisión_Avance_Periodo!$I3494,BD_Seguimiento_OAP_2019!$L:$M,2,FALSE)</f>
        <v>Evaluar y verificar, por parte de la oficina de control interno, el cumplimiento de la estrategia de participación ciudadana.</v>
      </c>
      <c r="K3494" s="106" t="s">
        <v>60</v>
      </c>
      <c r="L3494" s="172">
        <v>4.4642857142857152E-4</v>
      </c>
      <c r="M3494" s="173" t="s">
        <v>104</v>
      </c>
      <c r="N3494" s="174">
        <f>INDEX(BD_Seguimiento_OAP_2019!$AH$3:$AS$294,MATCH(Revisión_Avance_Periodo!$I3494,BD_Seguimiento_OAP_2019!$L$3:$L$294,0),MATCH(Revisión_Avance_Periodo!$M3494,BD_Seguimiento_OAP_2019!$AH$2:$AS$2,0))</f>
        <v>0</v>
      </c>
      <c r="O3494" s="174">
        <f>INDEX(BD_Seguimiento_OAP_2019!$AV$3:$BG$294,MATCH(Revisión_Avance_Periodo!$I3494,BD_Seguimiento_OAP_2019!$L$3:$L$294,0),MATCH(Revisión_Avance_Periodo!$M3494,BD_Seguimiento_OAP_2019!$AV$2:$BG$2,0))</f>
        <v>0</v>
      </c>
      <c r="P3494" s="175">
        <f t="shared" si="685"/>
        <v>0</v>
      </c>
      <c r="Q3494" s="173" t="str">
        <f>VLOOKUP(P3494,Tabla_Indicador_Gestion4[#All],3,TRUE)</f>
        <v>Por Ejecutar</v>
      </c>
      <c r="R3494" s="213">
        <f>SUBTOTAL(9,$N$3494:$N3494)</f>
        <v>0</v>
      </c>
      <c r="S3494" s="234">
        <f>SUBTOTAL(9,$O$3494:$O3494)</f>
        <v>0</v>
      </c>
      <c r="T3494" s="234">
        <f>IFERROR(+Revisión_Avance_Periodo!$S3494/Revisión_Avance_Periodo!$R3494,0)</f>
        <v>0</v>
      </c>
      <c r="U3494" s="177">
        <f>SUBTOTAL(9,N3494:N3505)</f>
        <v>1</v>
      </c>
      <c r="V3494" s="176">
        <f>SUBTOTAL(9,O3494:O3505)</f>
        <v>0.5</v>
      </c>
      <c r="W3494" s="176">
        <f t="shared" ref="W3494" si="686">+V3494/U3494</f>
        <v>0.5</v>
      </c>
      <c r="X3494" s="176"/>
      <c r="Y3494" s="176">
        <f>100%-Revisión_Avance_Periodo!$W3494</f>
        <v>0.5</v>
      </c>
      <c r="Z3494" s="178" t="str">
        <f>VLOOKUP(W3494,Tabla_Indicador_Gestion4[],3,TRUE)</f>
        <v>En Tramite</v>
      </c>
      <c r="AA3494" s="179">
        <f>Revisión_Avance_Periodo!$W3494*Revisión_Avance_Periodo!$L3494</f>
        <v>2.2321428571428576E-4</v>
      </c>
    </row>
    <row r="3495" spans="1:27" x14ac:dyDescent="0.25">
      <c r="A3495" s="94">
        <v>294</v>
      </c>
      <c r="B3495" s="96" t="str">
        <f>CONCATENATE(Revisión_Avance_Periodo!$C3495,";",Revisión_Avance_Periodo!$E3495,";",Revisión_Avance_Periodo!$I3495)</f>
        <v>OE3;PR_10;ACT_86</v>
      </c>
      <c r="C3495" s="205" t="s">
        <v>50</v>
      </c>
      <c r="D3495" s="206" t="str">
        <f>VLOOKUP(Revisión_Avance_Periodo!$C3495,Componentes_BD!$F$1:$G$5,2,FALSE)</f>
        <v>Brindar protección al Usuario.</v>
      </c>
      <c r="E3495" s="119" t="s">
        <v>12</v>
      </c>
      <c r="F3495" s="95">
        <v>15</v>
      </c>
      <c r="G3495" s="95" t="str">
        <f>VLOOKUP(Revisión_Avance_Periodo!$A3495,BD_Seguimiento_OAP_2019!$A$2:$G$294,7,FALSE)</f>
        <v>PAI</v>
      </c>
      <c r="H3495" s="95" t="str">
        <f>VLOOKUP(Revisión_Avance_Periodo!$A3495,BD_Seguimiento_OAP_2019!$A$2:$J$294,10,FALSE)</f>
        <v>PAI_12 - Promoción efectiva de la participación ciudadana</v>
      </c>
      <c r="I3495" s="95" t="s">
        <v>2179</v>
      </c>
      <c r="J3495" s="95" t="str">
        <f>VLOOKUP(Revisión_Avance_Periodo!$I3495,BD_Seguimiento_OAP_2019!$L:$M,2,FALSE)</f>
        <v>Evaluar y verificar, por parte de la oficina de control interno, el cumplimiento de la estrategia de participación ciudadana.</v>
      </c>
      <c r="K3495" s="119" t="s">
        <v>60</v>
      </c>
      <c r="L3495" s="172">
        <v>4.4642857142857152E-4</v>
      </c>
      <c r="M3495" s="182" t="s">
        <v>105</v>
      </c>
      <c r="N3495" s="174">
        <f>INDEX(BD_Seguimiento_OAP_2019!$AH$3:$AS$294,MATCH(Revisión_Avance_Periodo!$I3495,BD_Seguimiento_OAP_2019!$L$3:$L$294,0),MATCH(Revisión_Avance_Periodo!$M3495,BD_Seguimiento_OAP_2019!$AH$2:$AS$2,0))</f>
        <v>0</v>
      </c>
      <c r="O3495" s="174">
        <f>INDEX(BD_Seguimiento_OAP_2019!$AV$3:$BG$294,MATCH(Revisión_Avance_Periodo!$I3495,BD_Seguimiento_OAP_2019!$L$3:$L$294,0),MATCH(Revisión_Avance_Periodo!$M3495,BD_Seguimiento_OAP_2019!$AV$2:$BG$2,0))</f>
        <v>0</v>
      </c>
      <c r="P3495" s="175">
        <f t="shared" si="685"/>
        <v>0</v>
      </c>
      <c r="Q3495" s="182" t="str">
        <f>VLOOKUP(P3495,Tabla_Indicador_Gestion4[#All],3,TRUE)</f>
        <v>Por Ejecutar</v>
      </c>
      <c r="R3495" s="215">
        <f>SUBTOTAL(9,$N$3494:$N3495)</f>
        <v>0</v>
      </c>
      <c r="S3495" s="231">
        <f>SUBTOTAL(9,$O$3494:$O3495)</f>
        <v>0</v>
      </c>
      <c r="T3495" s="231">
        <f>IFERROR(+Revisión_Avance_Periodo!$S3495/Revisión_Avance_Periodo!$R3495,0)</f>
        <v>0</v>
      </c>
      <c r="U3495" s="184"/>
      <c r="V3495" s="185"/>
      <c r="W3495" s="183"/>
      <c r="X3495" s="183"/>
      <c r="Y3495" s="183"/>
      <c r="Z3495" s="186"/>
      <c r="AA3495" s="187"/>
    </row>
    <row r="3496" spans="1:27" x14ac:dyDescent="0.25">
      <c r="A3496" s="88">
        <v>294</v>
      </c>
      <c r="B3496" s="91" t="str">
        <f>CONCATENATE(Revisión_Avance_Periodo!$C3496,";",Revisión_Avance_Periodo!$E3496,";",Revisión_Avance_Periodo!$I3496)</f>
        <v>OE3;PR_10;ACT_86</v>
      </c>
      <c r="C3496" s="203" t="s">
        <v>50</v>
      </c>
      <c r="D3496" s="204" t="str">
        <f>VLOOKUP(Revisión_Avance_Periodo!$C3496,Componentes_BD!$F$1:$G$5,2,FALSE)</f>
        <v>Brindar protección al Usuario.</v>
      </c>
      <c r="E3496" s="106" t="s">
        <v>12</v>
      </c>
      <c r="F3496" s="89">
        <v>15</v>
      </c>
      <c r="G3496" s="89" t="str">
        <f>VLOOKUP(Revisión_Avance_Periodo!$A3496,BD_Seguimiento_OAP_2019!$A$2:$G$294,7,FALSE)</f>
        <v>PAI</v>
      </c>
      <c r="H3496" s="89" t="str">
        <f>VLOOKUP(Revisión_Avance_Periodo!$A3496,BD_Seguimiento_OAP_2019!$A$2:$J$294,10,FALSE)</f>
        <v>PAI_12 - Promoción efectiva de la participación ciudadana</v>
      </c>
      <c r="I3496" s="89" t="s">
        <v>2179</v>
      </c>
      <c r="J3496" s="89" t="str">
        <f>VLOOKUP(Revisión_Avance_Periodo!$I3496,BD_Seguimiento_OAP_2019!$L:$M,2,FALSE)</f>
        <v>Evaluar y verificar, por parte de la oficina de control interno, el cumplimiento de la estrategia de participación ciudadana.</v>
      </c>
      <c r="K3496" s="106" t="s">
        <v>60</v>
      </c>
      <c r="L3496" s="172">
        <v>4.4642857142857152E-4</v>
      </c>
      <c r="M3496" s="173" t="s">
        <v>106</v>
      </c>
      <c r="N3496" s="174">
        <f>INDEX(BD_Seguimiento_OAP_2019!$AH$3:$AS$294,MATCH(Revisión_Avance_Periodo!$I3496,BD_Seguimiento_OAP_2019!$L$3:$L$294,0),MATCH(Revisión_Avance_Periodo!$M3496,BD_Seguimiento_OAP_2019!$AH$2:$AS$2,0))</f>
        <v>0</v>
      </c>
      <c r="O3496" s="174">
        <f>INDEX(BD_Seguimiento_OAP_2019!$AV$3:$BG$294,MATCH(Revisión_Avance_Periodo!$I3496,BD_Seguimiento_OAP_2019!$L$3:$L$294,0),MATCH(Revisión_Avance_Periodo!$M3496,BD_Seguimiento_OAP_2019!$AV$2:$BG$2,0))</f>
        <v>0</v>
      </c>
      <c r="P3496" s="175">
        <f t="shared" si="685"/>
        <v>0</v>
      </c>
      <c r="Q3496" s="173" t="str">
        <f>VLOOKUP(P3496,Tabla_Indicador_Gestion4[#All],3,TRUE)</f>
        <v>Por Ejecutar</v>
      </c>
      <c r="R3496" s="215">
        <f>SUBTOTAL(9,$N$3494:$N3496)</f>
        <v>0</v>
      </c>
      <c r="S3496" s="231">
        <f>SUBTOTAL(9,$O$3494:$O3496)</f>
        <v>0</v>
      </c>
      <c r="T3496" s="231">
        <f>IFERROR(+Revisión_Avance_Periodo!$S3496/Revisión_Avance_Periodo!$R3496,0)</f>
        <v>0</v>
      </c>
      <c r="U3496" s="184"/>
      <c r="V3496" s="185"/>
      <c r="W3496" s="183"/>
      <c r="X3496" s="183"/>
      <c r="Y3496" s="183"/>
      <c r="Z3496" s="186"/>
      <c r="AA3496" s="187"/>
    </row>
    <row r="3497" spans="1:27" x14ac:dyDescent="0.25">
      <c r="A3497" s="94">
        <v>294</v>
      </c>
      <c r="B3497" s="96" t="str">
        <f>CONCATENATE(Revisión_Avance_Periodo!$C3497,";",Revisión_Avance_Periodo!$E3497,";",Revisión_Avance_Periodo!$I3497)</f>
        <v>OE3;PR_10;ACT_86</v>
      </c>
      <c r="C3497" s="205" t="s">
        <v>50</v>
      </c>
      <c r="D3497" s="206" t="str">
        <f>VLOOKUP(Revisión_Avance_Periodo!$C3497,Componentes_BD!$F$1:$G$5,2,FALSE)</f>
        <v>Brindar protección al Usuario.</v>
      </c>
      <c r="E3497" s="119" t="s">
        <v>12</v>
      </c>
      <c r="F3497" s="95">
        <v>15</v>
      </c>
      <c r="G3497" s="95" t="str">
        <f>VLOOKUP(Revisión_Avance_Periodo!$A3497,BD_Seguimiento_OAP_2019!$A$2:$G$294,7,FALSE)</f>
        <v>PAI</v>
      </c>
      <c r="H3497" s="95" t="str">
        <f>VLOOKUP(Revisión_Avance_Periodo!$A3497,BD_Seguimiento_OAP_2019!$A$2:$J$294,10,FALSE)</f>
        <v>PAI_12 - Promoción efectiva de la participación ciudadana</v>
      </c>
      <c r="I3497" s="95" t="s">
        <v>2179</v>
      </c>
      <c r="J3497" s="95" t="str">
        <f>VLOOKUP(Revisión_Avance_Periodo!$I3497,BD_Seguimiento_OAP_2019!$L:$M,2,FALSE)</f>
        <v>Evaluar y verificar, por parte de la oficina de control interno, el cumplimiento de la estrategia de participación ciudadana.</v>
      </c>
      <c r="K3497" s="119" t="s">
        <v>60</v>
      </c>
      <c r="L3497" s="172">
        <v>4.4642857142857152E-4</v>
      </c>
      <c r="M3497" s="182" t="s">
        <v>107</v>
      </c>
      <c r="N3497" s="174">
        <f>INDEX(BD_Seguimiento_OAP_2019!$AH$3:$AS$294,MATCH(Revisión_Avance_Periodo!$I3497,BD_Seguimiento_OAP_2019!$L$3:$L$294,0),MATCH(Revisión_Avance_Periodo!$M3497,BD_Seguimiento_OAP_2019!$AH$2:$AS$2,0))</f>
        <v>0</v>
      </c>
      <c r="O3497" s="174">
        <f>INDEX(BD_Seguimiento_OAP_2019!$AV$3:$BG$294,MATCH(Revisión_Avance_Periodo!$I3497,BD_Seguimiento_OAP_2019!$L$3:$L$294,0),MATCH(Revisión_Avance_Periodo!$M3497,BD_Seguimiento_OAP_2019!$AV$2:$BG$2,0))</f>
        <v>0</v>
      </c>
      <c r="P3497" s="175">
        <f t="shared" si="685"/>
        <v>0</v>
      </c>
      <c r="Q3497" s="182" t="str">
        <f>VLOOKUP(P3497,Tabla_Indicador_Gestion4[#All],3,TRUE)</f>
        <v>Por Ejecutar</v>
      </c>
      <c r="R3497" s="215">
        <f>SUBTOTAL(9,$N$3494:$N3497)</f>
        <v>0</v>
      </c>
      <c r="S3497" s="231">
        <f>SUBTOTAL(9,$O$3494:$O3497)</f>
        <v>0</v>
      </c>
      <c r="T3497" s="231">
        <f>IFERROR(+Revisión_Avance_Periodo!$S3497/Revisión_Avance_Periodo!$R3497,0)</f>
        <v>0</v>
      </c>
      <c r="U3497" s="184"/>
      <c r="V3497" s="185"/>
      <c r="W3497" s="183"/>
      <c r="X3497" s="183"/>
      <c r="Y3497" s="183"/>
      <c r="Z3497" s="186"/>
      <c r="AA3497" s="187"/>
    </row>
    <row r="3498" spans="1:27" x14ac:dyDescent="0.25">
      <c r="A3498" s="88">
        <v>294</v>
      </c>
      <c r="B3498" s="91" t="str">
        <f>CONCATENATE(Revisión_Avance_Periodo!$C3498,";",Revisión_Avance_Periodo!$E3498,";",Revisión_Avance_Periodo!$I3498)</f>
        <v>OE3;PR_10;ACT_86</v>
      </c>
      <c r="C3498" s="203" t="s">
        <v>50</v>
      </c>
      <c r="D3498" s="204" t="str">
        <f>VLOOKUP(Revisión_Avance_Periodo!$C3498,Componentes_BD!$F$1:$G$5,2,FALSE)</f>
        <v>Brindar protección al Usuario.</v>
      </c>
      <c r="E3498" s="106" t="s">
        <v>12</v>
      </c>
      <c r="F3498" s="89">
        <v>15</v>
      </c>
      <c r="G3498" s="89" t="str">
        <f>VLOOKUP(Revisión_Avance_Periodo!$A3498,BD_Seguimiento_OAP_2019!$A$2:$G$294,7,FALSE)</f>
        <v>PAI</v>
      </c>
      <c r="H3498" s="89" t="str">
        <f>VLOOKUP(Revisión_Avance_Periodo!$A3498,BD_Seguimiento_OAP_2019!$A$2:$J$294,10,FALSE)</f>
        <v>PAI_12 - Promoción efectiva de la participación ciudadana</v>
      </c>
      <c r="I3498" s="89" t="s">
        <v>2179</v>
      </c>
      <c r="J3498" s="89" t="str">
        <f>VLOOKUP(Revisión_Avance_Periodo!$I3498,BD_Seguimiento_OAP_2019!$L:$M,2,FALSE)</f>
        <v>Evaluar y verificar, por parte de la oficina de control interno, el cumplimiento de la estrategia de participación ciudadana.</v>
      </c>
      <c r="K3498" s="106" t="s">
        <v>60</v>
      </c>
      <c r="L3498" s="172">
        <v>4.4642857142857152E-4</v>
      </c>
      <c r="M3498" s="173" t="s">
        <v>108</v>
      </c>
      <c r="N3498" s="174">
        <f>INDEX(BD_Seguimiento_OAP_2019!$AH$3:$AS$294,MATCH(Revisión_Avance_Periodo!$I3498,BD_Seguimiento_OAP_2019!$L$3:$L$294,0),MATCH(Revisión_Avance_Periodo!$M3498,BD_Seguimiento_OAP_2019!$AH$2:$AS$2,0))</f>
        <v>0.5</v>
      </c>
      <c r="O3498" s="174">
        <f>INDEX(BD_Seguimiento_OAP_2019!$AV$3:$BG$294,MATCH(Revisión_Avance_Periodo!$I3498,BD_Seguimiento_OAP_2019!$L$3:$L$294,0),MATCH(Revisión_Avance_Periodo!$M3498,BD_Seguimiento_OAP_2019!$AV$2:$BG$2,0))</f>
        <v>0.5</v>
      </c>
      <c r="P3498" s="189">
        <f t="shared" si="675"/>
        <v>1</v>
      </c>
      <c r="Q3498" s="173" t="str">
        <f>VLOOKUP(P3498,Tabla_Indicador_Gestion4[#All],3,TRUE)</f>
        <v>Culminada</v>
      </c>
      <c r="R3498" s="215">
        <f>SUBTOTAL(9,$N$3494:$N3498)</f>
        <v>0.5</v>
      </c>
      <c r="S3498" s="231">
        <f>SUBTOTAL(9,$O$3494:$O3498)</f>
        <v>0.5</v>
      </c>
      <c r="T3498" s="231">
        <f>IFERROR(+Revisión_Avance_Periodo!$S3498/Revisión_Avance_Periodo!$R3498,0)</f>
        <v>1</v>
      </c>
      <c r="U3498" s="184"/>
      <c r="V3498" s="185"/>
      <c r="W3498" s="183"/>
      <c r="X3498" s="183"/>
      <c r="Y3498" s="183"/>
      <c r="Z3498" s="186"/>
      <c r="AA3498" s="187"/>
    </row>
    <row r="3499" spans="1:27" x14ac:dyDescent="0.25">
      <c r="A3499" s="94">
        <v>294</v>
      </c>
      <c r="B3499" s="96" t="str">
        <f>CONCATENATE(Revisión_Avance_Periodo!$C3499,";",Revisión_Avance_Periodo!$E3499,";",Revisión_Avance_Periodo!$I3499)</f>
        <v>OE3;PR_10;ACT_86</v>
      </c>
      <c r="C3499" s="205" t="s">
        <v>50</v>
      </c>
      <c r="D3499" s="206" t="str">
        <f>VLOOKUP(Revisión_Avance_Periodo!$C3499,Componentes_BD!$F$1:$G$5,2,FALSE)</f>
        <v>Brindar protección al Usuario.</v>
      </c>
      <c r="E3499" s="119" t="s">
        <v>12</v>
      </c>
      <c r="F3499" s="95">
        <v>15</v>
      </c>
      <c r="G3499" s="95" t="str">
        <f>VLOOKUP(Revisión_Avance_Periodo!$A3499,BD_Seguimiento_OAP_2019!$A$2:$G$294,7,FALSE)</f>
        <v>PAI</v>
      </c>
      <c r="H3499" s="95" t="str">
        <f>VLOOKUP(Revisión_Avance_Periodo!$A3499,BD_Seguimiento_OAP_2019!$A$2:$J$294,10,FALSE)</f>
        <v>PAI_12 - Promoción efectiva de la participación ciudadana</v>
      </c>
      <c r="I3499" s="95" t="s">
        <v>2179</v>
      </c>
      <c r="J3499" s="95" t="str">
        <f>VLOOKUP(Revisión_Avance_Periodo!$I3499,BD_Seguimiento_OAP_2019!$L:$M,2,FALSE)</f>
        <v>Evaluar y verificar, por parte de la oficina de control interno, el cumplimiento de la estrategia de participación ciudadana.</v>
      </c>
      <c r="K3499" s="119" t="s">
        <v>60</v>
      </c>
      <c r="L3499" s="172">
        <v>4.4642857142857152E-4</v>
      </c>
      <c r="M3499" s="182" t="s">
        <v>109</v>
      </c>
      <c r="N3499" s="174">
        <f>INDEX(BD_Seguimiento_OAP_2019!$AH$3:$AS$294,MATCH(Revisión_Avance_Periodo!$I3499,BD_Seguimiento_OAP_2019!$L$3:$L$294,0),MATCH(Revisión_Avance_Periodo!$M3499,BD_Seguimiento_OAP_2019!$AH$2:$AS$2,0))</f>
        <v>0</v>
      </c>
      <c r="O3499" s="174">
        <f>INDEX(BD_Seguimiento_OAP_2019!$AV$3:$BG$294,MATCH(Revisión_Avance_Periodo!$I3499,BD_Seguimiento_OAP_2019!$L$3:$L$294,0),MATCH(Revisión_Avance_Periodo!$M3499,BD_Seguimiento_OAP_2019!$AV$2:$BG$2,0))</f>
        <v>0</v>
      </c>
      <c r="P3499" s="175">
        <f t="shared" ref="P3499:P3501" si="687">IFERROR((O3499/N3499),0)</f>
        <v>0</v>
      </c>
      <c r="Q3499" s="182" t="str">
        <f>VLOOKUP(P3499,Tabla_Indicador_Gestion4[#All],3,TRUE)</f>
        <v>Por Ejecutar</v>
      </c>
      <c r="R3499" s="215">
        <f>SUBTOTAL(9,$N$3494:$N3499)</f>
        <v>0.5</v>
      </c>
      <c r="S3499" s="231">
        <f>SUBTOTAL(9,$O$3494:$O3499)</f>
        <v>0.5</v>
      </c>
      <c r="T3499" s="231">
        <f>IFERROR(+Revisión_Avance_Periodo!$S3499/Revisión_Avance_Periodo!$R3499,0)</f>
        <v>1</v>
      </c>
      <c r="U3499" s="184"/>
      <c r="V3499" s="185"/>
      <c r="W3499" s="183"/>
      <c r="X3499" s="183"/>
      <c r="Y3499" s="183"/>
      <c r="Z3499" s="186"/>
      <c r="AA3499" s="187"/>
    </row>
    <row r="3500" spans="1:27" x14ac:dyDescent="0.25">
      <c r="A3500" s="88">
        <v>294</v>
      </c>
      <c r="B3500" s="91" t="str">
        <f>CONCATENATE(Revisión_Avance_Periodo!$C3500,";",Revisión_Avance_Periodo!$E3500,";",Revisión_Avance_Periodo!$I3500)</f>
        <v>OE3;PR_10;ACT_86</v>
      </c>
      <c r="C3500" s="203" t="s">
        <v>50</v>
      </c>
      <c r="D3500" s="204" t="str">
        <f>VLOOKUP(Revisión_Avance_Periodo!$C3500,Componentes_BD!$F$1:$G$5,2,FALSE)</f>
        <v>Brindar protección al Usuario.</v>
      </c>
      <c r="E3500" s="106" t="s">
        <v>12</v>
      </c>
      <c r="F3500" s="89">
        <v>15</v>
      </c>
      <c r="G3500" s="89" t="str">
        <f>VLOOKUP(Revisión_Avance_Periodo!$A3500,BD_Seguimiento_OAP_2019!$A$2:$G$294,7,FALSE)</f>
        <v>PAI</v>
      </c>
      <c r="H3500" s="89" t="str">
        <f>VLOOKUP(Revisión_Avance_Periodo!$A3500,BD_Seguimiento_OAP_2019!$A$2:$J$294,10,FALSE)</f>
        <v>PAI_12 - Promoción efectiva de la participación ciudadana</v>
      </c>
      <c r="I3500" s="89" t="s">
        <v>2179</v>
      </c>
      <c r="J3500" s="89" t="str">
        <f>VLOOKUP(Revisión_Avance_Periodo!$I3500,BD_Seguimiento_OAP_2019!$L:$M,2,FALSE)</f>
        <v>Evaluar y verificar, por parte de la oficina de control interno, el cumplimiento de la estrategia de participación ciudadana.</v>
      </c>
      <c r="K3500" s="106" t="s">
        <v>60</v>
      </c>
      <c r="L3500" s="172">
        <v>4.4642857142857152E-4</v>
      </c>
      <c r="M3500" s="173" t="s">
        <v>110</v>
      </c>
      <c r="N3500" s="174">
        <f>INDEX(BD_Seguimiento_OAP_2019!$AH$3:$AS$294,MATCH(Revisión_Avance_Periodo!$I3500,BD_Seguimiento_OAP_2019!$L$3:$L$294,0),MATCH(Revisión_Avance_Periodo!$M3500,BD_Seguimiento_OAP_2019!$AH$2:$AS$2,0))</f>
        <v>0</v>
      </c>
      <c r="O3500" s="174">
        <f>INDEX(BD_Seguimiento_OAP_2019!$AV$3:$BG$294,MATCH(Revisión_Avance_Periodo!$I3500,BD_Seguimiento_OAP_2019!$L$3:$L$294,0),MATCH(Revisión_Avance_Periodo!$M3500,BD_Seguimiento_OAP_2019!$AV$2:$BG$2,0))</f>
        <v>0</v>
      </c>
      <c r="P3500" s="175">
        <f t="shared" si="687"/>
        <v>0</v>
      </c>
      <c r="Q3500" s="173" t="str">
        <f>VLOOKUP(P3500,Tabla_Indicador_Gestion4[#All],3,TRUE)</f>
        <v>Por Ejecutar</v>
      </c>
      <c r="R3500" s="215">
        <f>SUBTOTAL(9,$N$3494:$N3500)</f>
        <v>0.5</v>
      </c>
      <c r="S3500" s="231">
        <f>SUBTOTAL(9,$O$3494:$O3500)</f>
        <v>0.5</v>
      </c>
      <c r="T3500" s="231">
        <f>IFERROR(+Revisión_Avance_Periodo!$S3500/Revisión_Avance_Periodo!$R3500,0)</f>
        <v>1</v>
      </c>
      <c r="U3500" s="184"/>
      <c r="V3500" s="185"/>
      <c r="W3500" s="183"/>
      <c r="X3500" s="183"/>
      <c r="Y3500" s="183"/>
      <c r="Z3500" s="186"/>
      <c r="AA3500" s="187"/>
    </row>
    <row r="3501" spans="1:27" x14ac:dyDescent="0.25">
      <c r="A3501" s="94">
        <v>294</v>
      </c>
      <c r="B3501" s="96" t="str">
        <f>CONCATENATE(Revisión_Avance_Periodo!$C3501,";",Revisión_Avance_Periodo!$E3501,";",Revisión_Avance_Periodo!$I3501)</f>
        <v>OE3;PR_10;ACT_86</v>
      </c>
      <c r="C3501" s="205" t="s">
        <v>50</v>
      </c>
      <c r="D3501" s="206" t="str">
        <f>VLOOKUP(Revisión_Avance_Periodo!$C3501,Componentes_BD!$F$1:$G$5,2,FALSE)</f>
        <v>Brindar protección al Usuario.</v>
      </c>
      <c r="E3501" s="119" t="s">
        <v>12</v>
      </c>
      <c r="F3501" s="95">
        <v>15</v>
      </c>
      <c r="G3501" s="95" t="str">
        <f>VLOOKUP(Revisión_Avance_Periodo!$A3501,BD_Seguimiento_OAP_2019!$A$2:$G$294,7,FALSE)</f>
        <v>PAI</v>
      </c>
      <c r="H3501" s="95" t="str">
        <f>VLOOKUP(Revisión_Avance_Periodo!$A3501,BD_Seguimiento_OAP_2019!$A$2:$J$294,10,FALSE)</f>
        <v>PAI_12 - Promoción efectiva de la participación ciudadana</v>
      </c>
      <c r="I3501" s="95" t="s">
        <v>2179</v>
      </c>
      <c r="J3501" s="95" t="str">
        <f>VLOOKUP(Revisión_Avance_Periodo!$I3501,BD_Seguimiento_OAP_2019!$L:$M,2,FALSE)</f>
        <v>Evaluar y verificar, por parte de la oficina de control interno, el cumplimiento de la estrategia de participación ciudadana.</v>
      </c>
      <c r="K3501" s="119" t="s">
        <v>60</v>
      </c>
      <c r="L3501" s="172">
        <v>4.4642857142857152E-4</v>
      </c>
      <c r="M3501" s="182" t="s">
        <v>111</v>
      </c>
      <c r="N3501" s="174">
        <f>INDEX(BD_Seguimiento_OAP_2019!$AH$3:$AS$294,MATCH(Revisión_Avance_Periodo!$I3501,BD_Seguimiento_OAP_2019!$L$3:$L$294,0),MATCH(Revisión_Avance_Periodo!$M3501,BD_Seguimiento_OAP_2019!$AH$2:$AS$2,0))</f>
        <v>0</v>
      </c>
      <c r="O3501" s="174">
        <f>INDEX(BD_Seguimiento_OAP_2019!$AV$3:$BG$294,MATCH(Revisión_Avance_Periodo!$I3501,BD_Seguimiento_OAP_2019!$L$3:$L$294,0),MATCH(Revisión_Avance_Periodo!$M3501,BD_Seguimiento_OAP_2019!$AV$2:$BG$2,0))</f>
        <v>0</v>
      </c>
      <c r="P3501" s="175">
        <f t="shared" si="687"/>
        <v>0</v>
      </c>
      <c r="Q3501" s="182" t="str">
        <f>VLOOKUP(P3501,Tabla_Indicador_Gestion4[#All],3,TRUE)</f>
        <v>Por Ejecutar</v>
      </c>
      <c r="R3501" s="215">
        <f>SUBTOTAL(9,$N$3494:$N3501)</f>
        <v>0.5</v>
      </c>
      <c r="S3501" s="231">
        <f>SUBTOTAL(9,$O$3494:$O3501)</f>
        <v>0.5</v>
      </c>
      <c r="T3501" s="231">
        <f>IFERROR(+Revisión_Avance_Periodo!$S3501/Revisión_Avance_Periodo!$R3501,0)</f>
        <v>1</v>
      </c>
      <c r="U3501" s="184"/>
      <c r="V3501" s="185"/>
      <c r="W3501" s="183"/>
      <c r="X3501" s="183"/>
      <c r="Y3501" s="183"/>
      <c r="Z3501" s="186"/>
      <c r="AA3501" s="187"/>
    </row>
    <row r="3502" spans="1:27" x14ac:dyDescent="0.25">
      <c r="A3502" s="88">
        <v>294</v>
      </c>
      <c r="B3502" s="91" t="str">
        <f>CONCATENATE(Revisión_Avance_Periodo!$C3502,";",Revisión_Avance_Periodo!$E3502,";",Revisión_Avance_Periodo!$I3502)</f>
        <v>OE3;PR_10;ACT_86</v>
      </c>
      <c r="C3502" s="203" t="s">
        <v>50</v>
      </c>
      <c r="D3502" s="204" t="str">
        <f>VLOOKUP(Revisión_Avance_Periodo!$C3502,Componentes_BD!$F$1:$G$5,2,FALSE)</f>
        <v>Brindar protección al Usuario.</v>
      </c>
      <c r="E3502" s="106" t="s">
        <v>12</v>
      </c>
      <c r="F3502" s="89">
        <v>15</v>
      </c>
      <c r="G3502" s="89" t="str">
        <f>VLOOKUP(Revisión_Avance_Periodo!$A3502,BD_Seguimiento_OAP_2019!$A$2:$G$294,7,FALSE)</f>
        <v>PAI</v>
      </c>
      <c r="H3502" s="89" t="str">
        <f>VLOOKUP(Revisión_Avance_Periodo!$A3502,BD_Seguimiento_OAP_2019!$A$2:$J$294,10,FALSE)</f>
        <v>PAI_12 - Promoción efectiva de la participación ciudadana</v>
      </c>
      <c r="I3502" s="89" t="s">
        <v>2179</v>
      </c>
      <c r="J3502" s="89" t="str">
        <f>VLOOKUP(Revisión_Avance_Periodo!$I3502,BD_Seguimiento_OAP_2019!$L:$M,2,FALSE)</f>
        <v>Evaluar y verificar, por parte de la oficina de control interno, el cumplimiento de la estrategia de participación ciudadana.</v>
      </c>
      <c r="K3502" s="106" t="s">
        <v>60</v>
      </c>
      <c r="L3502" s="172">
        <v>4.4642857142857152E-4</v>
      </c>
      <c r="M3502" s="173" t="s">
        <v>112</v>
      </c>
      <c r="N3502" s="174">
        <f>INDEX(BD_Seguimiento_OAP_2019!$AH$3:$AS$294,MATCH(Revisión_Avance_Periodo!$I3502,BD_Seguimiento_OAP_2019!$L$3:$L$294,0),MATCH(Revisión_Avance_Periodo!$M3502,BD_Seguimiento_OAP_2019!$AH$2:$AS$2,0))</f>
        <v>0.45</v>
      </c>
      <c r="O3502" s="174">
        <f>INDEX(BD_Seguimiento_OAP_2019!$AV$3:$BG$294,MATCH(Revisión_Avance_Periodo!$I3502,BD_Seguimiento_OAP_2019!$L$3:$L$294,0),MATCH(Revisión_Avance_Periodo!$M3502,BD_Seguimiento_OAP_2019!$AV$2:$BG$2,0))</f>
        <v>0</v>
      </c>
      <c r="P3502" s="189">
        <f t="shared" si="675"/>
        <v>0</v>
      </c>
      <c r="Q3502" s="173" t="str">
        <f>VLOOKUP(P3502,Tabla_Indicador_Gestion4[#All],3,TRUE)</f>
        <v>Por Ejecutar</v>
      </c>
      <c r="R3502" s="215">
        <f>SUBTOTAL(9,$N$3494:$N3502)</f>
        <v>0.95</v>
      </c>
      <c r="S3502" s="231">
        <f>SUBTOTAL(9,$O$3494:$O3502)</f>
        <v>0.5</v>
      </c>
      <c r="T3502" s="231">
        <f>IFERROR(+Revisión_Avance_Periodo!$S3502/Revisión_Avance_Periodo!$R3502,0)</f>
        <v>0.52631578947368418</v>
      </c>
      <c r="U3502" s="184"/>
      <c r="V3502" s="185"/>
      <c r="W3502" s="183"/>
      <c r="X3502" s="183"/>
      <c r="Y3502" s="183"/>
      <c r="Z3502" s="186"/>
      <c r="AA3502" s="187"/>
    </row>
    <row r="3503" spans="1:27" x14ac:dyDescent="0.25">
      <c r="A3503" s="94">
        <v>294</v>
      </c>
      <c r="B3503" s="96" t="str">
        <f>CONCATENATE(Revisión_Avance_Periodo!$C3503,";",Revisión_Avance_Periodo!$E3503,";",Revisión_Avance_Periodo!$I3503)</f>
        <v>OE3;PR_10;ACT_86</v>
      </c>
      <c r="C3503" s="205" t="s">
        <v>50</v>
      </c>
      <c r="D3503" s="206" t="str">
        <f>VLOOKUP(Revisión_Avance_Periodo!$C3503,Componentes_BD!$F$1:$G$5,2,FALSE)</f>
        <v>Brindar protección al Usuario.</v>
      </c>
      <c r="E3503" s="119" t="s">
        <v>12</v>
      </c>
      <c r="F3503" s="95">
        <v>15</v>
      </c>
      <c r="G3503" s="95" t="str">
        <f>VLOOKUP(Revisión_Avance_Periodo!$A3503,BD_Seguimiento_OAP_2019!$A$2:$G$294,7,FALSE)</f>
        <v>PAI</v>
      </c>
      <c r="H3503" s="95" t="str">
        <f>VLOOKUP(Revisión_Avance_Periodo!$A3503,BD_Seguimiento_OAP_2019!$A$2:$J$294,10,FALSE)</f>
        <v>PAI_12 - Promoción efectiva de la participación ciudadana</v>
      </c>
      <c r="I3503" s="95" t="s">
        <v>2179</v>
      </c>
      <c r="J3503" s="95" t="str">
        <f>VLOOKUP(Revisión_Avance_Periodo!$I3503,BD_Seguimiento_OAP_2019!$L:$M,2,FALSE)</f>
        <v>Evaluar y verificar, por parte de la oficina de control interno, el cumplimiento de la estrategia de participación ciudadana.</v>
      </c>
      <c r="K3503" s="119" t="s">
        <v>60</v>
      </c>
      <c r="L3503" s="172">
        <v>4.4642857142857152E-4</v>
      </c>
      <c r="M3503" s="182" t="s">
        <v>113</v>
      </c>
      <c r="N3503" s="174">
        <f>INDEX(BD_Seguimiento_OAP_2019!$AH$3:$AS$294,MATCH(Revisión_Avance_Periodo!$I3503,BD_Seguimiento_OAP_2019!$L$3:$L$294,0),MATCH(Revisión_Avance_Periodo!$M3503,BD_Seguimiento_OAP_2019!$AH$2:$AS$2,0))</f>
        <v>0</v>
      </c>
      <c r="O3503" s="174">
        <f>INDEX(BD_Seguimiento_OAP_2019!$AV$3:$BG$294,MATCH(Revisión_Avance_Periodo!$I3503,BD_Seguimiento_OAP_2019!$L$3:$L$294,0),MATCH(Revisión_Avance_Periodo!$M3503,BD_Seguimiento_OAP_2019!$AV$2:$BG$2,0))</f>
        <v>0</v>
      </c>
      <c r="P3503" s="175">
        <f t="shared" ref="P3503:P3504" si="688">IFERROR((O3503/N3503),0)</f>
        <v>0</v>
      </c>
      <c r="Q3503" s="182" t="str">
        <f>VLOOKUP(P3503,Tabla_Indicador_Gestion4[#All],3,TRUE)</f>
        <v>Por Ejecutar</v>
      </c>
      <c r="R3503" s="215">
        <f>SUBTOTAL(9,$N$3494:$N3503)</f>
        <v>0.95</v>
      </c>
      <c r="S3503" s="231">
        <f>SUBTOTAL(9,$O$3494:$O3503)</f>
        <v>0.5</v>
      </c>
      <c r="T3503" s="231">
        <f>IFERROR(+Revisión_Avance_Periodo!$S3503/Revisión_Avance_Periodo!$R3503,0)</f>
        <v>0.52631578947368418</v>
      </c>
      <c r="U3503" s="184"/>
      <c r="V3503" s="185"/>
      <c r="W3503" s="183"/>
      <c r="X3503" s="183"/>
      <c r="Y3503" s="183"/>
      <c r="Z3503" s="186"/>
      <c r="AA3503" s="187"/>
    </row>
    <row r="3504" spans="1:27" x14ac:dyDescent="0.25">
      <c r="A3504" s="88">
        <v>294</v>
      </c>
      <c r="B3504" s="91" t="str">
        <f>CONCATENATE(Revisión_Avance_Periodo!$C3504,";",Revisión_Avance_Periodo!$E3504,";",Revisión_Avance_Periodo!$I3504)</f>
        <v>OE3;PR_10;ACT_86</v>
      </c>
      <c r="C3504" s="203" t="s">
        <v>50</v>
      </c>
      <c r="D3504" s="204" t="str">
        <f>VLOOKUP(Revisión_Avance_Periodo!$C3504,Componentes_BD!$F$1:$G$5,2,FALSE)</f>
        <v>Brindar protección al Usuario.</v>
      </c>
      <c r="E3504" s="106" t="s">
        <v>12</v>
      </c>
      <c r="F3504" s="89">
        <v>15</v>
      </c>
      <c r="G3504" s="89" t="str">
        <f>VLOOKUP(Revisión_Avance_Periodo!$A3504,BD_Seguimiento_OAP_2019!$A$2:$G$294,7,FALSE)</f>
        <v>PAI</v>
      </c>
      <c r="H3504" s="89" t="str">
        <f>VLOOKUP(Revisión_Avance_Periodo!$A3504,BD_Seguimiento_OAP_2019!$A$2:$J$294,10,FALSE)</f>
        <v>PAI_12 - Promoción efectiva de la participación ciudadana</v>
      </c>
      <c r="I3504" s="89" t="s">
        <v>2179</v>
      </c>
      <c r="J3504" s="89" t="str">
        <f>VLOOKUP(Revisión_Avance_Periodo!$I3504,BD_Seguimiento_OAP_2019!$L:$M,2,FALSE)</f>
        <v>Evaluar y verificar, por parte de la oficina de control interno, el cumplimiento de la estrategia de participación ciudadana.</v>
      </c>
      <c r="K3504" s="106" t="s">
        <v>60</v>
      </c>
      <c r="L3504" s="172">
        <v>4.4642857142857152E-4</v>
      </c>
      <c r="M3504" s="173" t="s">
        <v>114</v>
      </c>
      <c r="N3504" s="174">
        <f>INDEX(BD_Seguimiento_OAP_2019!$AH$3:$AS$294,MATCH(Revisión_Avance_Periodo!$I3504,BD_Seguimiento_OAP_2019!$L$3:$L$294,0),MATCH(Revisión_Avance_Periodo!$M3504,BD_Seguimiento_OAP_2019!$AH$2:$AS$2,0))</f>
        <v>0</v>
      </c>
      <c r="O3504" s="174">
        <f>INDEX(BD_Seguimiento_OAP_2019!$AV$3:$BG$294,MATCH(Revisión_Avance_Periodo!$I3504,BD_Seguimiento_OAP_2019!$L$3:$L$294,0),MATCH(Revisión_Avance_Periodo!$M3504,BD_Seguimiento_OAP_2019!$AV$2:$BG$2,0))</f>
        <v>0</v>
      </c>
      <c r="P3504" s="175">
        <f t="shared" si="688"/>
        <v>0</v>
      </c>
      <c r="Q3504" s="173" t="str">
        <f>VLOOKUP(P3504,Tabla_Indicador_Gestion4[#All],3,TRUE)</f>
        <v>Por Ejecutar</v>
      </c>
      <c r="R3504" s="215">
        <f>SUBTOTAL(9,$N$3494:$N3504)</f>
        <v>0.95</v>
      </c>
      <c r="S3504" s="231">
        <f>SUBTOTAL(9,$O$3494:$O3504)</f>
        <v>0.5</v>
      </c>
      <c r="T3504" s="231">
        <f>IFERROR(+Revisión_Avance_Periodo!$S3504/Revisión_Avance_Periodo!$R3504,0)</f>
        <v>0.52631578947368418</v>
      </c>
      <c r="U3504" s="184"/>
      <c r="V3504" s="185"/>
      <c r="W3504" s="183"/>
      <c r="X3504" s="183"/>
      <c r="Y3504" s="183"/>
      <c r="Z3504" s="186"/>
      <c r="AA3504" s="187"/>
    </row>
    <row r="3505" spans="1:27" ht="15.75" thickBot="1" x14ac:dyDescent="0.3">
      <c r="A3505" s="79">
        <v>294</v>
      </c>
      <c r="B3505" s="81" t="str">
        <f>CONCATENATE(Revisión_Avance_Periodo!$C3505,";",Revisión_Avance_Periodo!$E3505,";",Revisión_Avance_Periodo!$I3505)</f>
        <v>OE3;PR_10;ACT_86</v>
      </c>
      <c r="C3505" s="209" t="s">
        <v>50</v>
      </c>
      <c r="D3505" s="210" t="str">
        <f>VLOOKUP(Revisión_Avance_Periodo!$C3505,Componentes_BD!$F$1:$G$5,2,FALSE)</f>
        <v>Brindar protección al Usuario.</v>
      </c>
      <c r="E3505" s="159" t="s">
        <v>12</v>
      </c>
      <c r="F3505" s="80">
        <v>15</v>
      </c>
      <c r="G3505" s="80" t="str">
        <f>VLOOKUP(Revisión_Avance_Periodo!$A3505,BD_Seguimiento_OAP_2019!$A$2:$G$294,7,FALSE)</f>
        <v>PAI</v>
      </c>
      <c r="H3505" s="80" t="str">
        <f>VLOOKUP(Revisión_Avance_Periodo!$A3505,BD_Seguimiento_OAP_2019!$A$2:$J$294,10,FALSE)</f>
        <v>PAI_12 - Promoción efectiva de la participación ciudadana</v>
      </c>
      <c r="I3505" s="80" t="s">
        <v>2179</v>
      </c>
      <c r="J3505" s="80" t="str">
        <f>VLOOKUP(Revisión_Avance_Periodo!$I3505,BD_Seguimiento_OAP_2019!$L:$M,2,FALSE)</f>
        <v>Evaluar y verificar, por parte de la oficina de control interno, el cumplimiento de la estrategia de participación ciudadana.</v>
      </c>
      <c r="K3505" s="159" t="s">
        <v>60</v>
      </c>
      <c r="L3505" s="157">
        <v>4.4642857142857152E-4</v>
      </c>
      <c r="M3505" s="160" t="s">
        <v>115</v>
      </c>
      <c r="N3505" s="158">
        <f>INDEX(BD_Seguimiento_OAP_2019!$AH$3:$AS$294,MATCH(Revisión_Avance_Periodo!$I3505,BD_Seguimiento_OAP_2019!$L$3:$L$294,0),MATCH(Revisión_Avance_Periodo!$M3505,BD_Seguimiento_OAP_2019!$AH$2:$AS$2,0))</f>
        <v>0.05</v>
      </c>
      <c r="O3505" s="158">
        <f>INDEX(BD_Seguimiento_OAP_2019!$AV$3:$BG$294,MATCH(Revisión_Avance_Periodo!$I3505,BD_Seguimiento_OAP_2019!$L$3:$L$294,0),MATCH(Revisión_Avance_Periodo!$M3505,BD_Seguimiento_OAP_2019!$AV$2:$BG$2,0))</f>
        <v>0</v>
      </c>
      <c r="P3505" s="161">
        <f t="shared" si="675"/>
        <v>0</v>
      </c>
      <c r="Q3505" s="160" t="str">
        <f>VLOOKUP(P3505,Tabla_Indicador_Gestion4[#All],3,TRUE)</f>
        <v>Por Ejecutar</v>
      </c>
      <c r="R3505" s="239">
        <f>SUBTOTAL(9,$N$3494:$N3505)</f>
        <v>1</v>
      </c>
      <c r="S3505" s="240">
        <f>SUBTOTAL(9,$O$3494:$O3505)</f>
        <v>0.5</v>
      </c>
      <c r="T3505" s="240">
        <f>IFERROR(+Revisión_Avance_Periodo!$S3505/Revisión_Avance_Periodo!$R3505,0)</f>
        <v>0.5</v>
      </c>
      <c r="U3505" s="162"/>
      <c r="V3505" s="163"/>
      <c r="W3505" s="164"/>
      <c r="X3505" s="164"/>
      <c r="Y3505" s="164"/>
      <c r="Z3505" s="211"/>
      <c r="AA3505" s="165"/>
    </row>
  </sheetData>
  <sheetProtection algorithmName="SHA-512" hashValue="xvUV+M0SB+bHirvrtXQehV8qOvhMw5tQBvCcw0QmaKVzTOOUeqVwf9w0LFRphkGWBsClJdwy50EjY2bVhVGaNQ==" saltValue="iZGEZO5t+Q8M6z3VoH1Ujw==" spinCount="100000" sheet="1" objects="1" scenarios="1"/>
  <conditionalFormatting sqref="P1 L3506:L1048576 R1:T1">
    <cfRule type="containsText" dxfId="82" priority="7" operator="containsText" text="#¡DIV/0!">
      <formula>NOT(ISERROR(SEARCH("#¡DIV/0!",L1)))</formula>
    </cfRule>
  </conditionalFormatting>
  <conditionalFormatting sqref="Q1">
    <cfRule type="containsText" dxfId="81" priority="6" operator="containsText" text="#¡DIV/0!">
      <formula>NOT(ISERROR(SEARCH("#¡DIV/0!",Q1)))</formula>
    </cfRule>
  </conditionalFormatting>
  <conditionalFormatting sqref="P1:P3505 L3506:L1048576">
    <cfRule type="iconSet" priority="4">
      <iconSet>
        <cfvo type="percent" val="0"/>
        <cfvo type="num" val="0.56000000000000005"/>
        <cfvo type="num" val="0.86"/>
      </iconSet>
    </cfRule>
  </conditionalFormatting>
  <conditionalFormatting sqref="W1:Y3505 P3506:P1048576">
    <cfRule type="iconSet" priority="4002">
      <iconSet>
        <cfvo type="percent" val="0"/>
        <cfvo type="num" val="0.56000000000000005"/>
        <cfvo type="num" val="0.86"/>
      </iconSet>
    </cfRule>
  </conditionalFormatting>
  <conditionalFormatting sqref="T2:T3505">
    <cfRule type="iconSet" priority="1">
      <iconSet>
        <cfvo type="percent" val="0"/>
        <cfvo type="num" val="0.56000000000000005"/>
        <cfvo type="num" val="0.86"/>
      </iconSet>
    </cfRule>
  </conditionalFormatting>
  <pageMargins left="0.7" right="0.7" top="0.75" bottom="0.75" header="0.3" footer="0.3"/>
  <pageSetup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50"/>
  </sheetPr>
  <dimension ref="A1:AO345"/>
  <sheetViews>
    <sheetView zoomScaleNormal="100" workbookViewId="0">
      <pane ySplit="1" topLeftCell="A2" activePane="bottomLeft" state="frozen"/>
      <selection activeCell="I21" sqref="I21"/>
      <selection pane="bottomLeft" sqref="A1:XFD1048576"/>
    </sheetView>
  </sheetViews>
  <sheetFormatPr baseColWidth="10" defaultColWidth="0" defaultRowHeight="15" x14ac:dyDescent="0.25"/>
  <cols>
    <col min="1" max="1" width="15.42578125" style="7" hidden="1" customWidth="1"/>
    <col min="2" max="2" width="11.42578125" style="38" hidden="1" customWidth="1"/>
    <col min="3" max="3" width="11.42578125" style="7" hidden="1" customWidth="1"/>
    <col min="4" max="4" width="25.5703125" style="23" hidden="1" customWidth="1"/>
    <col min="5" max="5" width="11.85546875" style="38" hidden="1" customWidth="1"/>
    <col min="6" max="6" width="11.42578125" style="7" hidden="1" customWidth="1"/>
    <col min="7" max="7" width="22.5703125" style="23" hidden="1" customWidth="1"/>
    <col min="8" max="8" width="11.42578125" style="38" hidden="1" customWidth="1"/>
    <col min="9" max="9" width="11.5703125" style="23" hidden="1" customWidth="1"/>
    <col min="10" max="10" width="29.28515625" style="23" hidden="1" customWidth="1"/>
    <col min="11" max="12" width="11.42578125" style="38" hidden="1" customWidth="1"/>
    <col min="13" max="13" width="9" style="7" hidden="1" customWidth="1"/>
    <col min="14" max="14" width="32.28515625" style="38" hidden="1" customWidth="1"/>
    <col min="15" max="17" width="11.42578125" style="38" hidden="1" customWidth="1"/>
    <col min="18" max="18" width="11.42578125" style="7" hidden="1" customWidth="1"/>
    <col min="19" max="19" width="18.140625" style="23" hidden="1" customWidth="1"/>
    <col min="20" max="20" width="11.42578125" style="38" hidden="1" customWidth="1"/>
    <col min="21" max="21" width="18.42578125" style="7" hidden="1" customWidth="1"/>
    <col min="22" max="22" width="33.28515625" style="23" hidden="1" customWidth="1"/>
    <col min="23" max="23" width="10.140625" style="253" hidden="1" customWidth="1"/>
    <col min="24" max="24" width="15.28515625" style="23" hidden="1" customWidth="1"/>
    <col min="25" max="25" width="22.42578125" style="23" hidden="1" customWidth="1"/>
    <col min="26" max="26" width="20.5703125" style="7" hidden="1" customWidth="1"/>
    <col min="27" max="27" width="11.42578125" style="38" hidden="1" customWidth="1"/>
    <col min="28" max="34" width="11.42578125" style="7" hidden="1" customWidth="1"/>
    <col min="35" max="35" width="69.28515625" style="23" hidden="1" customWidth="1"/>
    <col min="36" max="41" width="0" style="7" hidden="1" customWidth="1"/>
    <col min="42" max="16384" width="11.42578125" style="7" hidden="1"/>
  </cols>
  <sheetData>
    <row r="1" spans="1:41" ht="26.25" thickBot="1" x14ac:dyDescent="0.25">
      <c r="A1" s="21" t="s">
        <v>2203</v>
      </c>
      <c r="B1" s="36"/>
      <c r="C1" s="21" t="s">
        <v>2204</v>
      </c>
      <c r="D1" s="22" t="s">
        <v>2205</v>
      </c>
      <c r="E1" s="36"/>
      <c r="F1" s="21" t="s">
        <v>2</v>
      </c>
      <c r="G1" s="22" t="s">
        <v>42</v>
      </c>
      <c r="H1" s="36"/>
      <c r="I1" s="147" t="s">
        <v>3</v>
      </c>
      <c r="J1" s="147" t="s">
        <v>82</v>
      </c>
      <c r="K1" s="36"/>
      <c r="L1" s="36"/>
      <c r="M1" s="87" t="s">
        <v>84</v>
      </c>
      <c r="N1" s="87" t="s">
        <v>85</v>
      </c>
      <c r="O1" s="85" t="s">
        <v>2184</v>
      </c>
      <c r="P1" s="47"/>
      <c r="Q1" s="42"/>
      <c r="R1" s="8" t="s">
        <v>2206</v>
      </c>
      <c r="S1" s="8" t="s">
        <v>2207</v>
      </c>
      <c r="T1" s="36"/>
      <c r="U1" s="52" t="s">
        <v>2208</v>
      </c>
      <c r="V1" s="53" t="s">
        <v>2209</v>
      </c>
      <c r="W1" s="248"/>
      <c r="X1" s="254" t="s">
        <v>2330</v>
      </c>
      <c r="Y1" s="254" t="s">
        <v>2331</v>
      </c>
      <c r="Z1" s="36"/>
      <c r="AA1" s="82" t="s">
        <v>1</v>
      </c>
      <c r="AB1" s="82" t="s">
        <v>86</v>
      </c>
      <c r="AC1" s="83" t="s">
        <v>2368</v>
      </c>
      <c r="AD1" s="82" t="s">
        <v>87</v>
      </c>
      <c r="AE1" s="82" t="s">
        <v>2369</v>
      </c>
      <c r="AF1" s="82" t="s">
        <v>88</v>
      </c>
      <c r="AG1" s="36"/>
      <c r="AH1" s="21" t="s">
        <v>89</v>
      </c>
      <c r="AI1" s="36"/>
      <c r="AJ1" s="21" t="s">
        <v>91</v>
      </c>
      <c r="AL1" s="21" t="s">
        <v>90</v>
      </c>
      <c r="AN1" s="63" t="s">
        <v>17</v>
      </c>
      <c r="AO1" s="63" t="s">
        <v>18</v>
      </c>
    </row>
    <row r="2" spans="1:41" ht="38.25" x14ac:dyDescent="0.2">
      <c r="A2" s="14" t="s">
        <v>2210</v>
      </c>
      <c r="B2" s="37"/>
      <c r="C2" s="56" t="s">
        <v>2211</v>
      </c>
      <c r="D2" s="57" t="s">
        <v>2212</v>
      </c>
      <c r="E2" s="41"/>
      <c r="F2" s="39" t="s">
        <v>9</v>
      </c>
      <c r="G2" s="24" t="s">
        <v>44</v>
      </c>
      <c r="H2" s="42"/>
      <c r="I2" s="148" t="s">
        <v>291</v>
      </c>
      <c r="J2" s="150" t="s">
        <v>292</v>
      </c>
      <c r="K2" s="47"/>
      <c r="L2" s="42"/>
      <c r="M2" s="89">
        <v>2</v>
      </c>
      <c r="N2" s="90" t="s">
        <v>122</v>
      </c>
      <c r="O2" s="89" t="s">
        <v>13</v>
      </c>
      <c r="P2" s="153"/>
      <c r="Q2" s="153"/>
      <c r="R2" s="10" t="s">
        <v>359</v>
      </c>
      <c r="S2" s="10" t="s">
        <v>417</v>
      </c>
      <c r="T2" s="42"/>
      <c r="U2" s="20">
        <v>1</v>
      </c>
      <c r="V2" s="54" t="s">
        <v>2213</v>
      </c>
      <c r="W2" s="249"/>
      <c r="X2" s="257">
        <v>100</v>
      </c>
      <c r="Y2" s="258" t="s">
        <v>2332</v>
      </c>
      <c r="Z2" s="42"/>
      <c r="AA2" s="50" t="s">
        <v>45</v>
      </c>
      <c r="AB2" s="265" t="s">
        <v>125</v>
      </c>
      <c r="AC2" s="25"/>
      <c r="AD2" s="13" t="s">
        <v>2214</v>
      </c>
      <c r="AE2" s="13"/>
      <c r="AF2" s="13" t="s">
        <v>127</v>
      </c>
      <c r="AG2" s="42"/>
      <c r="AH2" s="39" t="s">
        <v>2215</v>
      </c>
      <c r="AI2" s="42"/>
      <c r="AJ2" s="39" t="s">
        <v>130</v>
      </c>
      <c r="AL2" s="39" t="s">
        <v>2216</v>
      </c>
      <c r="AN2" s="67" t="s">
        <v>123</v>
      </c>
      <c r="AO2" s="68" t="s">
        <v>124</v>
      </c>
    </row>
    <row r="3" spans="1:41" ht="38.25" x14ac:dyDescent="0.25">
      <c r="A3"/>
      <c r="B3" s="37"/>
      <c r="C3" s="34" t="s">
        <v>2217</v>
      </c>
      <c r="D3" s="29" t="s">
        <v>2218</v>
      </c>
      <c r="E3" s="41"/>
      <c r="F3" s="32" t="s">
        <v>53</v>
      </c>
      <c r="G3" s="26" t="s">
        <v>54</v>
      </c>
      <c r="H3" s="42"/>
      <c r="I3" s="148" t="s">
        <v>12</v>
      </c>
      <c r="J3" s="151" t="s">
        <v>121</v>
      </c>
      <c r="K3" s="47"/>
      <c r="L3" s="42"/>
      <c r="M3" s="89">
        <v>3</v>
      </c>
      <c r="N3" s="90" t="s">
        <v>1175</v>
      </c>
      <c r="O3" s="89" t="s">
        <v>14</v>
      </c>
      <c r="P3" s="153"/>
      <c r="Q3" s="153"/>
      <c r="R3" s="11" t="s">
        <v>359</v>
      </c>
      <c r="S3" s="11" t="s">
        <v>360</v>
      </c>
      <c r="T3" s="42"/>
      <c r="U3" s="20">
        <v>2</v>
      </c>
      <c r="V3" s="54" t="s">
        <v>2219</v>
      </c>
      <c r="W3" s="249"/>
      <c r="X3" s="257">
        <v>200</v>
      </c>
      <c r="Y3" s="258" t="s">
        <v>2333</v>
      </c>
      <c r="Z3" s="42"/>
      <c r="AA3" s="45" t="s">
        <v>45</v>
      </c>
      <c r="AB3" s="19" t="s">
        <v>125</v>
      </c>
      <c r="AC3" s="30"/>
      <c r="AD3" s="16" t="s">
        <v>187</v>
      </c>
      <c r="AE3" s="16"/>
      <c r="AF3" s="266" t="s">
        <v>188</v>
      </c>
      <c r="AG3" s="42"/>
      <c r="AH3" s="40" t="s">
        <v>260</v>
      </c>
      <c r="AI3" s="42"/>
      <c r="AJ3" s="42" t="s">
        <v>2220</v>
      </c>
      <c r="AL3" s="42" t="s">
        <v>2221</v>
      </c>
      <c r="AN3" s="67" t="s">
        <v>140</v>
      </c>
      <c r="AO3" s="65" t="s">
        <v>141</v>
      </c>
    </row>
    <row r="4" spans="1:41" ht="84.75" x14ac:dyDescent="0.25">
      <c r="A4"/>
      <c r="B4" s="37"/>
      <c r="C4" s="33" t="s">
        <v>2222</v>
      </c>
      <c r="D4" s="31" t="s">
        <v>2223</v>
      </c>
      <c r="E4" s="41"/>
      <c r="F4" s="32" t="s">
        <v>47</v>
      </c>
      <c r="G4" s="26" t="s">
        <v>48</v>
      </c>
      <c r="H4" s="42"/>
      <c r="I4" s="148" t="s">
        <v>46</v>
      </c>
      <c r="J4" s="152" t="s">
        <v>976</v>
      </c>
      <c r="K4" s="47"/>
      <c r="L4" s="42"/>
      <c r="M4" s="95">
        <v>4</v>
      </c>
      <c r="N4" s="98" t="s">
        <v>396</v>
      </c>
      <c r="O4" s="97" t="s">
        <v>15</v>
      </c>
      <c r="P4" s="153"/>
      <c r="Q4" s="153"/>
      <c r="R4" s="11" t="s">
        <v>131</v>
      </c>
      <c r="S4" s="11" t="s">
        <v>132</v>
      </c>
      <c r="T4" s="42"/>
      <c r="U4" s="9">
        <v>3</v>
      </c>
      <c r="V4" s="55" t="s">
        <v>2224</v>
      </c>
      <c r="W4" s="250"/>
      <c r="X4" s="257">
        <v>300</v>
      </c>
      <c r="Y4" s="259" t="s">
        <v>2334</v>
      </c>
      <c r="Z4" s="42"/>
      <c r="AA4" s="45" t="s">
        <v>45</v>
      </c>
      <c r="AB4" s="19" t="s">
        <v>125</v>
      </c>
      <c r="AC4" s="30"/>
      <c r="AD4" s="18" t="s">
        <v>443</v>
      </c>
      <c r="AE4" s="18"/>
      <c r="AF4" s="18" t="s">
        <v>444</v>
      </c>
      <c r="AG4" s="42"/>
      <c r="AH4"/>
      <c r="AI4" s="42"/>
      <c r="AJ4"/>
      <c r="AN4" s="67" t="s">
        <v>145</v>
      </c>
      <c r="AO4" s="65" t="s">
        <v>146</v>
      </c>
    </row>
    <row r="5" spans="1:41" ht="84.75" x14ac:dyDescent="0.25">
      <c r="A5"/>
      <c r="B5" s="37"/>
      <c r="C5" s="34" t="s">
        <v>2225</v>
      </c>
      <c r="D5" s="29" t="s">
        <v>2226</v>
      </c>
      <c r="E5" s="41"/>
      <c r="F5" s="32" t="s">
        <v>50</v>
      </c>
      <c r="G5" s="26" t="s">
        <v>51</v>
      </c>
      <c r="H5" s="42"/>
      <c r="I5" s="148" t="s">
        <v>981</v>
      </c>
      <c r="J5" s="150" t="s">
        <v>982</v>
      </c>
      <c r="K5" s="47"/>
      <c r="L5" s="42"/>
      <c r="M5" s="95">
        <v>5</v>
      </c>
      <c r="N5" s="134" t="s">
        <v>679</v>
      </c>
      <c r="O5" s="97" t="s">
        <v>16</v>
      </c>
      <c r="P5" s="153"/>
      <c r="Q5" s="153"/>
      <c r="R5" s="11" t="s">
        <v>131</v>
      </c>
      <c r="S5" s="11" t="s">
        <v>401</v>
      </c>
      <c r="T5" s="42"/>
      <c r="U5" s="9">
        <v>4</v>
      </c>
      <c r="V5" s="55" t="s">
        <v>2227</v>
      </c>
      <c r="W5" s="250"/>
      <c r="X5" s="257">
        <v>310</v>
      </c>
      <c r="Y5" s="259" t="s">
        <v>2335</v>
      </c>
      <c r="Z5" s="42"/>
      <c r="AA5" s="46" t="s">
        <v>52</v>
      </c>
      <c r="AB5" s="17" t="s">
        <v>1374</v>
      </c>
      <c r="AC5" s="27"/>
      <c r="AD5" s="17" t="s">
        <v>1374</v>
      </c>
      <c r="AE5" s="17"/>
      <c r="AF5" s="15" t="s">
        <v>1375</v>
      </c>
      <c r="AG5" s="42"/>
      <c r="AH5"/>
      <c r="AI5" s="42"/>
      <c r="AJ5"/>
      <c r="AN5" s="67" t="s">
        <v>151</v>
      </c>
      <c r="AO5" s="68" t="s">
        <v>152</v>
      </c>
    </row>
    <row r="6" spans="1:41" ht="73.5" thickBot="1" x14ac:dyDescent="0.3">
      <c r="A6"/>
      <c r="B6" s="37"/>
      <c r="C6" s="32" t="s">
        <v>2228</v>
      </c>
      <c r="D6" s="26" t="s">
        <v>2229</v>
      </c>
      <c r="E6" s="41"/>
      <c r="F6"/>
      <c r="G6" s="1"/>
      <c r="H6" s="42"/>
      <c r="I6" s="148" t="s">
        <v>995</v>
      </c>
      <c r="J6" s="152" t="s">
        <v>996</v>
      </c>
      <c r="K6" s="47"/>
      <c r="L6" s="42"/>
      <c r="M6" s="89">
        <v>6</v>
      </c>
      <c r="N6" s="133" t="s">
        <v>609</v>
      </c>
      <c r="O6" s="92" t="s">
        <v>16</v>
      </c>
      <c r="P6" s="153"/>
      <c r="Q6" s="153"/>
      <c r="R6" s="11" t="s">
        <v>142</v>
      </c>
      <c r="S6" s="11" t="s">
        <v>153</v>
      </c>
      <c r="T6" s="42"/>
      <c r="U6" s="9">
        <v>5</v>
      </c>
      <c r="V6" s="60" t="s">
        <v>2230</v>
      </c>
      <c r="W6" s="251"/>
      <c r="X6" s="257">
        <v>320</v>
      </c>
      <c r="Y6" s="260" t="s">
        <v>2336</v>
      </c>
      <c r="Z6" s="42"/>
      <c r="AA6" s="45" t="s">
        <v>49</v>
      </c>
      <c r="AB6" s="19" t="s">
        <v>201</v>
      </c>
      <c r="AC6" s="255">
        <v>600</v>
      </c>
      <c r="AD6" s="15" t="s">
        <v>202</v>
      </c>
      <c r="AE6" s="256">
        <v>600</v>
      </c>
      <c r="AF6" s="15" t="s">
        <v>203</v>
      </c>
      <c r="AG6" s="42"/>
      <c r="AH6"/>
      <c r="AI6" s="42"/>
      <c r="AJ6"/>
      <c r="AN6" s="67" t="s">
        <v>163</v>
      </c>
      <c r="AO6" s="66" t="s">
        <v>2185</v>
      </c>
    </row>
    <row r="7" spans="1:41" ht="73.5" thickBot="1" x14ac:dyDescent="0.3">
      <c r="A7"/>
      <c r="B7" s="37"/>
      <c r="C7" s="35" t="s">
        <v>2231</v>
      </c>
      <c r="D7" s="28" t="s">
        <v>2231</v>
      </c>
      <c r="E7" s="41"/>
      <c r="F7"/>
      <c r="G7" s="1"/>
      <c r="H7" s="42"/>
      <c r="I7" s="148" t="s">
        <v>10</v>
      </c>
      <c r="J7" s="152" t="s">
        <v>1028</v>
      </c>
      <c r="K7" s="47"/>
      <c r="L7" s="42"/>
      <c r="M7" s="95">
        <v>7</v>
      </c>
      <c r="N7" s="134" t="s">
        <v>515</v>
      </c>
      <c r="O7" s="97" t="s">
        <v>16</v>
      </c>
      <c r="P7" s="153"/>
      <c r="Q7" s="153"/>
      <c r="R7" s="10" t="s">
        <v>142</v>
      </c>
      <c r="S7" s="10" t="s">
        <v>487</v>
      </c>
      <c r="T7" s="42"/>
      <c r="U7" s="9">
        <v>6</v>
      </c>
      <c r="V7" s="60" t="s">
        <v>2232</v>
      </c>
      <c r="W7" s="251"/>
      <c r="X7" s="257">
        <v>330</v>
      </c>
      <c r="Y7" s="260" t="s">
        <v>2337</v>
      </c>
      <c r="Z7" s="42"/>
      <c r="AA7" s="45" t="s">
        <v>49</v>
      </c>
      <c r="AB7" s="19" t="s">
        <v>201</v>
      </c>
      <c r="AC7" s="30"/>
      <c r="AD7" s="16" t="s">
        <v>459</v>
      </c>
      <c r="AE7" s="16"/>
      <c r="AF7" s="15" t="s">
        <v>460</v>
      </c>
      <c r="AG7" s="42"/>
      <c r="AH7"/>
      <c r="AI7" s="42"/>
      <c r="AJ7"/>
      <c r="AN7" s="67" t="s">
        <v>177</v>
      </c>
      <c r="AO7" s="68" t="s">
        <v>124</v>
      </c>
    </row>
    <row r="8" spans="1:41" ht="73.5" thickBot="1" x14ac:dyDescent="0.3">
      <c r="A8"/>
      <c r="B8" s="37"/>
      <c r="C8"/>
      <c r="D8" s="1"/>
      <c r="E8" s="41"/>
      <c r="F8"/>
      <c r="G8" s="1"/>
      <c r="H8" s="42"/>
      <c r="I8" s="149" t="s">
        <v>1036</v>
      </c>
      <c r="J8" s="150" t="s">
        <v>1037</v>
      </c>
      <c r="K8" s="47"/>
      <c r="L8" s="42"/>
      <c r="M8" s="89">
        <v>8</v>
      </c>
      <c r="N8" s="133" t="s">
        <v>502</v>
      </c>
      <c r="O8" s="92" t="s">
        <v>16</v>
      </c>
      <c r="P8" s="153"/>
      <c r="Q8" s="153"/>
      <c r="R8" s="10" t="s">
        <v>867</v>
      </c>
      <c r="S8" s="10" t="s">
        <v>908</v>
      </c>
      <c r="T8" s="42"/>
      <c r="U8" s="9">
        <v>7</v>
      </c>
      <c r="V8" s="60" t="s">
        <v>2233</v>
      </c>
      <c r="W8" s="251"/>
      <c r="X8" s="257">
        <v>340</v>
      </c>
      <c r="Y8" s="260" t="s">
        <v>2338</v>
      </c>
      <c r="Z8" s="42"/>
      <c r="AA8" s="45" t="s">
        <v>49</v>
      </c>
      <c r="AB8" s="19" t="s">
        <v>201</v>
      </c>
      <c r="AC8" s="30"/>
      <c r="AD8" s="16" t="s">
        <v>297</v>
      </c>
      <c r="AE8" s="16"/>
      <c r="AF8" s="15" t="s">
        <v>298</v>
      </c>
      <c r="AG8" s="42"/>
      <c r="AH8"/>
      <c r="AI8" s="42"/>
      <c r="AJ8"/>
      <c r="AN8" s="67" t="s">
        <v>185</v>
      </c>
      <c r="AO8" s="65" t="s">
        <v>186</v>
      </c>
    </row>
    <row r="9" spans="1:41" ht="72.75" x14ac:dyDescent="0.25">
      <c r="A9"/>
      <c r="B9" s="37"/>
      <c r="C9"/>
      <c r="D9" s="1"/>
      <c r="E9" s="41"/>
      <c r="F9"/>
      <c r="G9" s="1"/>
      <c r="H9" s="42"/>
      <c r="I9" s="149" t="s">
        <v>1454</v>
      </c>
      <c r="J9" s="150" t="s">
        <v>1455</v>
      </c>
      <c r="K9" s="47"/>
      <c r="L9" s="42"/>
      <c r="M9" s="89">
        <v>9</v>
      </c>
      <c r="N9" s="133" t="s">
        <v>526</v>
      </c>
      <c r="O9" s="92" t="s">
        <v>16</v>
      </c>
      <c r="P9" s="153"/>
      <c r="Q9" s="153"/>
      <c r="R9" s="10" t="s">
        <v>142</v>
      </c>
      <c r="S9" s="10" t="s">
        <v>143</v>
      </c>
      <c r="T9" s="42"/>
      <c r="U9" s="9">
        <v>8</v>
      </c>
      <c r="V9" s="60" t="s">
        <v>2234</v>
      </c>
      <c r="W9" s="251"/>
      <c r="X9" s="257">
        <v>410</v>
      </c>
      <c r="Y9" s="260" t="s">
        <v>2339</v>
      </c>
      <c r="Z9" s="42"/>
      <c r="AA9" s="45" t="s">
        <v>57</v>
      </c>
      <c r="AB9" s="19" t="s">
        <v>178</v>
      </c>
      <c r="AC9" s="30"/>
      <c r="AD9" s="15" t="s">
        <v>126</v>
      </c>
      <c r="AE9" s="15"/>
      <c r="AF9" s="15" t="s">
        <v>179</v>
      </c>
      <c r="AG9" s="42"/>
      <c r="AH9"/>
      <c r="AI9" s="42"/>
      <c r="AJ9"/>
      <c r="AN9" s="67" t="s">
        <v>200</v>
      </c>
      <c r="AO9" s="68" t="s">
        <v>124</v>
      </c>
    </row>
    <row r="10" spans="1:41" ht="72.75" x14ac:dyDescent="0.25">
      <c r="A10"/>
      <c r="B10" s="37"/>
      <c r="C10"/>
      <c r="D10" s="1"/>
      <c r="E10" s="41"/>
      <c r="F10"/>
      <c r="G10" s="1"/>
      <c r="H10" s="42"/>
      <c r="I10" s="149" t="s">
        <v>1517</v>
      </c>
      <c r="J10" s="150" t="s">
        <v>1518</v>
      </c>
      <c r="K10" s="47"/>
      <c r="L10" s="42"/>
      <c r="M10" s="89">
        <v>10</v>
      </c>
      <c r="N10" s="90" t="s">
        <v>538</v>
      </c>
      <c r="O10" s="92" t="s">
        <v>16</v>
      </c>
      <c r="P10" s="153"/>
      <c r="Q10" s="153"/>
      <c r="R10" s="12" t="s">
        <v>142</v>
      </c>
      <c r="S10" s="12" t="s">
        <v>476</v>
      </c>
      <c r="T10" s="42"/>
      <c r="U10" s="9">
        <v>9</v>
      </c>
      <c r="V10" s="60" t="s">
        <v>2235</v>
      </c>
      <c r="W10" s="251"/>
      <c r="X10" s="257">
        <v>420</v>
      </c>
      <c r="Y10" s="260" t="s">
        <v>2340</v>
      </c>
      <c r="Z10" s="42"/>
      <c r="AA10" s="45" t="s">
        <v>57</v>
      </c>
      <c r="AB10" s="19" t="s">
        <v>178</v>
      </c>
      <c r="AC10" s="30"/>
      <c r="AD10" s="18" t="s">
        <v>474</v>
      </c>
      <c r="AE10" s="18"/>
      <c r="AF10" s="18" t="s">
        <v>475</v>
      </c>
      <c r="AG10" s="42"/>
      <c r="AH10"/>
      <c r="AI10" s="42"/>
      <c r="AJ10"/>
      <c r="AN10" s="67" t="s">
        <v>214</v>
      </c>
      <c r="AO10" s="65" t="s">
        <v>141</v>
      </c>
    </row>
    <row r="11" spans="1:41" ht="72.75" x14ac:dyDescent="0.25">
      <c r="A11"/>
      <c r="B11" s="37"/>
      <c r="C11"/>
      <c r="D11" s="1"/>
      <c r="E11" s="42"/>
      <c r="F11"/>
      <c r="G11" s="1"/>
      <c r="H11" s="42"/>
      <c r="I11" s="148" t="s">
        <v>1579</v>
      </c>
      <c r="J11" s="152" t="s">
        <v>1580</v>
      </c>
      <c r="K11" s="47"/>
      <c r="L11" s="42"/>
      <c r="M11" s="89">
        <v>11</v>
      </c>
      <c r="N11" s="90" t="s">
        <v>733</v>
      </c>
      <c r="O11" s="89" t="s">
        <v>24</v>
      </c>
      <c r="P11" s="153"/>
      <c r="Q11" s="153"/>
      <c r="R11" s="11" t="s">
        <v>142</v>
      </c>
      <c r="S11" s="11" t="s">
        <v>147</v>
      </c>
      <c r="T11" s="42"/>
      <c r="U11" s="9">
        <v>10</v>
      </c>
      <c r="V11" s="55" t="s">
        <v>2236</v>
      </c>
      <c r="W11" s="250"/>
      <c r="X11" s="257">
        <v>500</v>
      </c>
      <c r="Y11" s="259" t="s">
        <v>2341</v>
      </c>
      <c r="Z11" s="42"/>
      <c r="AA11" s="45" t="s">
        <v>57</v>
      </c>
      <c r="AB11" s="19" t="s">
        <v>178</v>
      </c>
      <c r="AC11" s="30"/>
      <c r="AD11" s="18" t="s">
        <v>827</v>
      </c>
      <c r="AE11" s="18"/>
      <c r="AF11" s="266" t="s">
        <v>828</v>
      </c>
      <c r="AG11" s="42"/>
      <c r="AH11"/>
      <c r="AI11" s="42"/>
      <c r="AJ11"/>
      <c r="AN11" s="67" t="s">
        <v>222</v>
      </c>
      <c r="AO11" s="66" t="s">
        <v>2185</v>
      </c>
    </row>
    <row r="12" spans="1:41" ht="72.75" x14ac:dyDescent="0.25">
      <c r="A12"/>
      <c r="B12" s="37"/>
      <c r="C12"/>
      <c r="D12" s="1"/>
      <c r="E12" s="42"/>
      <c r="F12"/>
      <c r="G12" s="1"/>
      <c r="H12" s="42"/>
      <c r="I12" s="1"/>
      <c r="J12" s="1"/>
      <c r="K12" s="47"/>
      <c r="L12" s="42"/>
      <c r="M12" s="95">
        <v>12</v>
      </c>
      <c r="N12" s="98" t="s">
        <v>863</v>
      </c>
      <c r="O12" s="97" t="s">
        <v>864</v>
      </c>
      <c r="P12" s="153"/>
      <c r="Q12" s="153"/>
      <c r="R12" s="11" t="s">
        <v>142</v>
      </c>
      <c r="S12" s="11" t="s">
        <v>1796</v>
      </c>
      <c r="T12" s="42"/>
      <c r="U12" s="9">
        <v>11</v>
      </c>
      <c r="V12" s="55" t="s">
        <v>2237</v>
      </c>
      <c r="W12" s="250"/>
      <c r="X12" s="257">
        <v>501</v>
      </c>
      <c r="Y12" s="259" t="s">
        <v>2342</v>
      </c>
      <c r="Z12" s="42"/>
      <c r="AA12" s="45" t="s">
        <v>55</v>
      </c>
      <c r="AB12" s="19" t="s">
        <v>257</v>
      </c>
      <c r="AC12" s="30">
        <v>100</v>
      </c>
      <c r="AD12" s="18" t="s">
        <v>258</v>
      </c>
      <c r="AE12" s="18"/>
      <c r="AF12" s="18" t="s">
        <v>259</v>
      </c>
      <c r="AG12" s="42"/>
      <c r="AH12"/>
      <c r="AI12" s="42"/>
      <c r="AJ12"/>
      <c r="AN12" s="67" t="s">
        <v>233</v>
      </c>
      <c r="AO12" s="68" t="s">
        <v>152</v>
      </c>
    </row>
    <row r="13" spans="1:41" ht="61.5" thickBot="1" x14ac:dyDescent="0.3">
      <c r="A13"/>
      <c r="B13" s="37"/>
      <c r="C13"/>
      <c r="D13" s="1"/>
      <c r="E13" s="42"/>
      <c r="F13"/>
      <c r="G13" s="1"/>
      <c r="H13" s="42"/>
      <c r="I13" s="1"/>
      <c r="J13" s="1"/>
      <c r="K13" s="47"/>
      <c r="L13" s="41"/>
      <c r="M13" s="89">
        <v>13</v>
      </c>
      <c r="N13" s="137" t="s">
        <v>905</v>
      </c>
      <c r="O13" s="97" t="s">
        <v>864</v>
      </c>
      <c r="P13" s="153"/>
      <c r="Q13" s="153"/>
      <c r="R13" s="11" t="s">
        <v>299</v>
      </c>
      <c r="S13" s="11" t="s">
        <v>300</v>
      </c>
      <c r="T13" s="42"/>
      <c r="U13" s="9">
        <v>12</v>
      </c>
      <c r="V13" s="55" t="s">
        <v>2238</v>
      </c>
      <c r="W13" s="250"/>
      <c r="X13" s="257">
        <v>510</v>
      </c>
      <c r="Y13" s="259" t="s">
        <v>2343</v>
      </c>
      <c r="Z13" s="42"/>
      <c r="AA13" s="45" t="s">
        <v>55</v>
      </c>
      <c r="AB13" s="19" t="s">
        <v>257</v>
      </c>
      <c r="AC13" s="30">
        <v>100</v>
      </c>
      <c r="AD13" s="15" t="s">
        <v>258</v>
      </c>
      <c r="AE13" s="15"/>
      <c r="AF13" s="15" t="s">
        <v>271</v>
      </c>
      <c r="AG13" s="42"/>
      <c r="AH13"/>
      <c r="AI13" s="42"/>
      <c r="AJ13"/>
      <c r="AN13" s="67" t="s">
        <v>238</v>
      </c>
      <c r="AO13" s="66" t="s">
        <v>141</v>
      </c>
    </row>
    <row r="14" spans="1:41" ht="60.75" x14ac:dyDescent="0.25">
      <c r="A14"/>
      <c r="B14" s="37"/>
      <c r="C14"/>
      <c r="D14" s="1"/>
      <c r="E14" s="42"/>
      <c r="F14"/>
      <c r="G14" s="1"/>
      <c r="H14" s="42"/>
      <c r="I14" s="1"/>
      <c r="J14" s="1"/>
      <c r="K14" s="47"/>
      <c r="L14" s="42"/>
      <c r="M14" s="95">
        <v>14</v>
      </c>
      <c r="N14" s="138" t="s">
        <v>916</v>
      </c>
      <c r="O14" s="97" t="s">
        <v>864</v>
      </c>
      <c r="P14" s="153"/>
      <c r="Q14" s="153"/>
      <c r="R14" s="10" t="s">
        <v>165</v>
      </c>
      <c r="S14" s="10" t="s">
        <v>445</v>
      </c>
      <c r="T14" s="42"/>
      <c r="U14" s="9">
        <v>13</v>
      </c>
      <c r="V14" s="61" t="s">
        <v>2239</v>
      </c>
      <c r="W14" s="252"/>
      <c r="X14" s="257">
        <v>520</v>
      </c>
      <c r="Y14" s="261" t="s">
        <v>2344</v>
      </c>
      <c r="Z14" s="42"/>
      <c r="AA14" s="45" t="s">
        <v>55</v>
      </c>
      <c r="AB14" s="19" t="s">
        <v>257</v>
      </c>
      <c r="AC14" s="30">
        <v>100</v>
      </c>
      <c r="AD14" s="18" t="s">
        <v>258</v>
      </c>
      <c r="AE14" s="18"/>
      <c r="AF14" s="18" t="s">
        <v>285</v>
      </c>
      <c r="AG14" s="42"/>
      <c r="AH14"/>
      <c r="AI14" s="42"/>
      <c r="AJ14"/>
      <c r="AN14" s="67" t="s">
        <v>240</v>
      </c>
      <c r="AO14" s="68" t="s">
        <v>152</v>
      </c>
    </row>
    <row r="15" spans="1:41" ht="60.75" x14ac:dyDescent="0.25">
      <c r="A15"/>
      <c r="B15" s="37"/>
      <c r="C15"/>
      <c r="D15" s="1"/>
      <c r="E15" s="42"/>
      <c r="F15"/>
      <c r="G15" s="1"/>
      <c r="H15" s="42"/>
      <c r="I15" s="1"/>
      <c r="J15" s="1"/>
      <c r="K15" s="47"/>
      <c r="L15" s="42"/>
      <c r="M15" s="89">
        <v>15</v>
      </c>
      <c r="N15" s="90" t="s">
        <v>2017</v>
      </c>
      <c r="O15" s="89" t="s">
        <v>38</v>
      </c>
      <c r="P15" s="153"/>
      <c r="Q15" s="153"/>
      <c r="R15" s="11" t="s">
        <v>165</v>
      </c>
      <c r="S15" s="11" t="s">
        <v>166</v>
      </c>
      <c r="T15" s="42"/>
      <c r="U15" s="9">
        <v>14</v>
      </c>
      <c r="V15" s="61" t="s">
        <v>2240</v>
      </c>
      <c r="W15" s="252"/>
      <c r="X15" s="257">
        <v>530</v>
      </c>
      <c r="Y15" s="261" t="s">
        <v>2345</v>
      </c>
      <c r="Z15" s="42"/>
      <c r="AA15" s="45" t="s">
        <v>55</v>
      </c>
      <c r="AB15" s="19" t="s">
        <v>257</v>
      </c>
      <c r="AC15" s="30">
        <v>100</v>
      </c>
      <c r="AD15" s="15" t="s">
        <v>1584</v>
      </c>
      <c r="AE15" s="15"/>
      <c r="AF15" s="15" t="s">
        <v>1585</v>
      </c>
      <c r="AG15" s="42"/>
      <c r="AH15"/>
      <c r="AI15" s="42"/>
      <c r="AJ15"/>
      <c r="AN15" s="67" t="s">
        <v>249</v>
      </c>
      <c r="AO15" s="66" t="s">
        <v>2185</v>
      </c>
    </row>
    <row r="16" spans="1:41" ht="60.75" x14ac:dyDescent="0.25">
      <c r="A16"/>
      <c r="B16" s="37"/>
      <c r="C16"/>
      <c r="D16" s="1"/>
      <c r="E16" s="43"/>
      <c r="F16"/>
      <c r="G16" s="1"/>
      <c r="H16" s="43"/>
      <c r="I16" s="1"/>
      <c r="J16" s="1"/>
      <c r="K16" s="47"/>
      <c r="L16" s="42"/>
      <c r="M16" s="95">
        <v>1</v>
      </c>
      <c r="N16" s="90" t="s">
        <v>293</v>
      </c>
      <c r="O16" s="95" t="s">
        <v>294</v>
      </c>
      <c r="P16" s="153"/>
      <c r="Q16" s="153"/>
      <c r="R16" s="11" t="s">
        <v>165</v>
      </c>
      <c r="S16" s="11" t="s">
        <v>327</v>
      </c>
      <c r="T16" s="42"/>
      <c r="U16" s="9">
        <v>15</v>
      </c>
      <c r="V16" s="55" t="s">
        <v>2241</v>
      </c>
      <c r="W16" s="250"/>
      <c r="X16" s="257">
        <v>540</v>
      </c>
      <c r="Y16" s="259" t="s">
        <v>2346</v>
      </c>
      <c r="Z16" s="42"/>
      <c r="AA16" s="45" t="s">
        <v>55</v>
      </c>
      <c r="AB16" s="19" t="s">
        <v>257</v>
      </c>
      <c r="AC16" s="30">
        <v>100</v>
      </c>
      <c r="AD16" s="15" t="s">
        <v>325</v>
      </c>
      <c r="AE16" s="15"/>
      <c r="AF16" s="15" t="s">
        <v>326</v>
      </c>
      <c r="AG16" s="42"/>
      <c r="AH16"/>
      <c r="AI16" s="42"/>
      <c r="AJ16"/>
      <c r="AN16" s="67" t="s">
        <v>255</v>
      </c>
      <c r="AO16" s="65" t="s">
        <v>256</v>
      </c>
    </row>
    <row r="17" spans="1:41" ht="24.75" x14ac:dyDescent="0.25">
      <c r="A17"/>
      <c r="B17" s="37"/>
      <c r="C17"/>
      <c r="D17" s="1"/>
      <c r="E17" s="42"/>
      <c r="F17"/>
      <c r="G17" s="1"/>
      <c r="H17" s="42"/>
      <c r="I17" s="1"/>
      <c r="J17" s="1"/>
      <c r="K17" s="47"/>
      <c r="L17" s="42"/>
      <c r="M17" s="89">
        <v>1</v>
      </c>
      <c r="N17" s="90" t="s">
        <v>293</v>
      </c>
      <c r="O17" s="89" t="s">
        <v>977</v>
      </c>
      <c r="P17" s="153"/>
      <c r="Q17" s="153"/>
      <c r="R17" s="11" t="s">
        <v>2109</v>
      </c>
      <c r="S17" s="11" t="s">
        <v>2110</v>
      </c>
      <c r="T17" s="42"/>
      <c r="U17"/>
      <c r="X17" s="257">
        <v>550</v>
      </c>
      <c r="Y17" s="262" t="s">
        <v>2347</v>
      </c>
      <c r="Z17" s="42"/>
      <c r="AA17" s="45" t="s">
        <v>55</v>
      </c>
      <c r="AB17" s="19" t="s">
        <v>257</v>
      </c>
      <c r="AC17" s="30">
        <v>100</v>
      </c>
      <c r="AD17" s="15" t="s">
        <v>325</v>
      </c>
      <c r="AE17" s="15"/>
      <c r="AF17" s="15" t="s">
        <v>1713</v>
      </c>
      <c r="AG17" s="42"/>
      <c r="AH17"/>
      <c r="AI17" s="42"/>
      <c r="AJ17"/>
      <c r="AN17" s="67" t="s">
        <v>270</v>
      </c>
      <c r="AO17" s="65" t="s">
        <v>256</v>
      </c>
    </row>
    <row r="18" spans="1:41" x14ac:dyDescent="0.25">
      <c r="A18"/>
      <c r="B18" s="37"/>
      <c r="C18"/>
      <c r="D18" s="1"/>
      <c r="E18" s="42"/>
      <c r="F18"/>
      <c r="G18" s="1"/>
      <c r="H18" s="42"/>
      <c r="I18" s="1"/>
      <c r="J18" s="1"/>
      <c r="K18" s="47"/>
      <c r="L18" s="42"/>
      <c r="M18" s="95">
        <v>1</v>
      </c>
      <c r="N18" s="90" t="s">
        <v>293</v>
      </c>
      <c r="O18" s="95" t="s">
        <v>983</v>
      </c>
      <c r="P18" s="153"/>
      <c r="Q18" s="153"/>
      <c r="R18"/>
      <c r="S18" s="42"/>
      <c r="T18" s="42"/>
      <c r="U18"/>
      <c r="X18" s="257">
        <v>560</v>
      </c>
      <c r="Y18" s="262" t="s">
        <v>2348</v>
      </c>
      <c r="Z18" s="42"/>
      <c r="AA18" s="45" t="s">
        <v>59</v>
      </c>
      <c r="AB18" s="19" t="s">
        <v>429</v>
      </c>
      <c r="AC18" s="30"/>
      <c r="AD18" s="19" t="s">
        <v>429</v>
      </c>
      <c r="AE18" s="19"/>
      <c r="AF18" s="15" t="s">
        <v>759</v>
      </c>
      <c r="AG18" s="42"/>
      <c r="AH18"/>
      <c r="AI18" s="42"/>
      <c r="AJ18"/>
      <c r="AN18" s="67" t="s">
        <v>284</v>
      </c>
      <c r="AO18" s="66" t="s">
        <v>2185</v>
      </c>
    </row>
    <row r="19" spans="1:41" x14ac:dyDescent="0.25">
      <c r="A19"/>
      <c r="B19" s="37"/>
      <c r="C19"/>
      <c r="D19" s="1"/>
      <c r="E19" s="43"/>
      <c r="F19"/>
      <c r="G19" s="1"/>
      <c r="H19" s="42"/>
      <c r="I19" s="1"/>
      <c r="J19" s="1"/>
      <c r="K19" s="42"/>
      <c r="L19" s="42"/>
      <c r="M19" s="89">
        <v>1</v>
      </c>
      <c r="N19" s="90" t="s">
        <v>293</v>
      </c>
      <c r="O19" s="89" t="s">
        <v>997</v>
      </c>
      <c r="P19" s="154"/>
      <c r="Q19" s="154"/>
      <c r="S19" s="38"/>
      <c r="T19" s="42"/>
      <c r="U19"/>
      <c r="X19" s="257">
        <v>570</v>
      </c>
      <c r="Y19" s="262" t="s">
        <v>2349</v>
      </c>
      <c r="Z19" s="42"/>
      <c r="AA19" s="45" t="s">
        <v>58</v>
      </c>
      <c r="AB19" s="19" t="s">
        <v>1000</v>
      </c>
      <c r="AC19" s="30">
        <v>300</v>
      </c>
      <c r="AD19" s="19" t="s">
        <v>2367</v>
      </c>
      <c r="AE19" s="19">
        <v>300</v>
      </c>
      <c r="AF19" s="18" t="s">
        <v>1337</v>
      </c>
      <c r="AG19" s="42"/>
      <c r="AH19"/>
      <c r="AI19" s="42"/>
      <c r="AJ19"/>
      <c r="AN19" s="67" t="s">
        <v>295</v>
      </c>
      <c r="AO19" s="65" t="s">
        <v>296</v>
      </c>
    </row>
    <row r="20" spans="1:41" x14ac:dyDescent="0.25">
      <c r="A20"/>
      <c r="B20" s="37"/>
      <c r="C20"/>
      <c r="D20" s="1"/>
      <c r="E20" s="43"/>
      <c r="F20"/>
      <c r="G20" s="1"/>
      <c r="H20" s="42"/>
      <c r="I20" s="1"/>
      <c r="J20" s="1"/>
      <c r="K20" s="43"/>
      <c r="L20" s="42"/>
      <c r="M20" s="89">
        <v>1</v>
      </c>
      <c r="N20" s="90" t="s">
        <v>293</v>
      </c>
      <c r="O20" s="89" t="s">
        <v>11</v>
      </c>
      <c r="P20" s="154"/>
      <c r="Q20" s="154"/>
      <c r="S20" s="38"/>
      <c r="T20" s="42"/>
      <c r="U20"/>
      <c r="X20" s="257">
        <v>580</v>
      </c>
      <c r="Y20" s="262" t="s">
        <v>2350</v>
      </c>
      <c r="Z20" s="42"/>
      <c r="AA20" s="45" t="s">
        <v>58</v>
      </c>
      <c r="AB20" s="19" t="s">
        <v>2108</v>
      </c>
      <c r="AC20" s="30">
        <v>300</v>
      </c>
      <c r="AD20" s="19" t="s">
        <v>2367</v>
      </c>
      <c r="AE20" s="19">
        <v>300</v>
      </c>
      <c r="AF20" s="18" t="s">
        <v>1001</v>
      </c>
      <c r="AG20" s="42"/>
      <c r="AH20"/>
      <c r="AI20" s="42"/>
      <c r="AJ20"/>
      <c r="AN20" s="67" t="s">
        <v>310</v>
      </c>
      <c r="AO20" s="65" t="s">
        <v>311</v>
      </c>
    </row>
    <row r="21" spans="1:41" ht="15.75" x14ac:dyDescent="0.25">
      <c r="A21"/>
      <c r="B21" s="37"/>
      <c r="C21"/>
      <c r="D21" s="1"/>
      <c r="E21" s="42"/>
      <c r="F21"/>
      <c r="G21" s="1"/>
      <c r="H21" s="42"/>
      <c r="I21" s="1"/>
      <c r="J21" s="1"/>
      <c r="K21" s="42"/>
      <c r="L21" s="42"/>
      <c r="M21" s="95">
        <v>1</v>
      </c>
      <c r="N21" s="90" t="s">
        <v>293</v>
      </c>
      <c r="O21" s="95" t="s">
        <v>1038</v>
      </c>
      <c r="P21" s="154"/>
      <c r="Q21" s="154"/>
      <c r="S21" s="38"/>
      <c r="T21" s="42"/>
      <c r="U21"/>
      <c r="V21" s="1"/>
      <c r="W21" s="75"/>
      <c r="X21" s="263">
        <v>600</v>
      </c>
      <c r="Y21" s="264" t="s">
        <v>2351</v>
      </c>
      <c r="Z21" s="42"/>
      <c r="AA21" s="45" t="s">
        <v>60</v>
      </c>
      <c r="AB21" s="19" t="s">
        <v>2108</v>
      </c>
      <c r="AC21" s="30">
        <v>200</v>
      </c>
      <c r="AD21" s="19" t="s">
        <v>2108</v>
      </c>
      <c r="AE21" s="19">
        <v>200</v>
      </c>
      <c r="AF21" s="19" t="s">
        <v>2108</v>
      </c>
      <c r="AG21" s="42"/>
      <c r="AH21"/>
      <c r="AI21" s="42"/>
      <c r="AJ21"/>
      <c r="AN21" s="67" t="s">
        <v>319</v>
      </c>
      <c r="AO21" s="65" t="s">
        <v>320</v>
      </c>
    </row>
    <row r="22" spans="1:41" ht="15.75" x14ac:dyDescent="0.25">
      <c r="A22"/>
      <c r="B22" s="37"/>
      <c r="C22"/>
      <c r="D22" s="1"/>
      <c r="E22" s="42"/>
      <c r="F22"/>
      <c r="G22" s="1"/>
      <c r="H22" s="42"/>
      <c r="I22" s="1"/>
      <c r="J22" s="1"/>
      <c r="K22" s="47"/>
      <c r="L22" s="42"/>
      <c r="M22" s="95">
        <v>1</v>
      </c>
      <c r="N22" s="90" t="s">
        <v>293</v>
      </c>
      <c r="O22" s="95" t="s">
        <v>1456</v>
      </c>
      <c r="P22" s="153"/>
      <c r="Q22" s="153"/>
      <c r="S22" s="38"/>
      <c r="T22" s="42"/>
      <c r="U22"/>
      <c r="V22" s="1"/>
      <c r="W22" s="75"/>
      <c r="X22" s="263">
        <v>610</v>
      </c>
      <c r="Y22" s="264" t="s">
        <v>2352</v>
      </c>
      <c r="Z22" s="42"/>
      <c r="AA22" s="46" t="s">
        <v>64</v>
      </c>
      <c r="AB22" s="17" t="s">
        <v>835</v>
      </c>
      <c r="AC22" s="27">
        <v>420</v>
      </c>
      <c r="AD22" s="17" t="s">
        <v>2370</v>
      </c>
      <c r="AE22" s="17">
        <v>420</v>
      </c>
      <c r="AF22" s="15" t="s">
        <v>836</v>
      </c>
      <c r="AG22" s="42"/>
      <c r="AH22"/>
      <c r="AI22" s="42"/>
      <c r="AJ22"/>
      <c r="AN22" s="67" t="s">
        <v>323</v>
      </c>
      <c r="AO22" s="65" t="s">
        <v>324</v>
      </c>
    </row>
    <row r="23" spans="1:41" ht="15.75" x14ac:dyDescent="0.25">
      <c r="A23"/>
      <c r="B23" s="37"/>
      <c r="C23"/>
      <c r="D23" s="1"/>
      <c r="E23" s="42"/>
      <c r="F23"/>
      <c r="G23" s="1"/>
      <c r="H23" s="42"/>
      <c r="I23" s="1"/>
      <c r="J23" s="1"/>
      <c r="K23" s="47"/>
      <c r="L23" s="42"/>
      <c r="M23" s="95">
        <v>1</v>
      </c>
      <c r="N23" s="90" t="s">
        <v>293</v>
      </c>
      <c r="O23" s="95" t="s">
        <v>1519</v>
      </c>
      <c r="P23" s="153"/>
      <c r="Q23" s="153"/>
      <c r="S23" s="38"/>
      <c r="T23" s="42"/>
      <c r="U23"/>
      <c r="V23" s="1"/>
      <c r="W23" s="75"/>
      <c r="X23" s="263">
        <v>620</v>
      </c>
      <c r="Y23" s="264" t="s">
        <v>2353</v>
      </c>
      <c r="Z23" s="42"/>
      <c r="AA23" s="45" t="s">
        <v>8</v>
      </c>
      <c r="AB23" s="19" t="s">
        <v>344</v>
      </c>
      <c r="AC23" s="30">
        <v>500</v>
      </c>
      <c r="AD23" s="18" t="s">
        <v>345</v>
      </c>
      <c r="AE23" s="18">
        <v>510</v>
      </c>
      <c r="AF23" s="18" t="s">
        <v>346</v>
      </c>
      <c r="AG23" s="42"/>
      <c r="AH23"/>
      <c r="AI23" s="42"/>
      <c r="AJ23"/>
      <c r="AN23" s="67" t="s">
        <v>334</v>
      </c>
      <c r="AO23" s="65" t="s">
        <v>335</v>
      </c>
    </row>
    <row r="24" spans="1:41" x14ac:dyDescent="0.25">
      <c r="A24"/>
      <c r="B24" s="37"/>
      <c r="C24"/>
      <c r="D24" s="1"/>
      <c r="E24" s="42"/>
      <c r="F24"/>
      <c r="G24" s="1"/>
      <c r="H24" s="42"/>
      <c r="I24" s="1"/>
      <c r="J24" s="1"/>
      <c r="K24" s="47"/>
      <c r="L24" s="42"/>
      <c r="M24" s="89">
        <v>1</v>
      </c>
      <c r="N24" s="90" t="s">
        <v>293</v>
      </c>
      <c r="O24" s="89" t="s">
        <v>1581</v>
      </c>
      <c r="P24" s="153"/>
      <c r="Q24" s="153"/>
      <c r="S24" s="38"/>
      <c r="T24" s="42"/>
      <c r="U24"/>
      <c r="V24" s="1"/>
      <c r="W24" s="75"/>
      <c r="X24" s="257">
        <v>700</v>
      </c>
      <c r="Y24" s="262" t="s">
        <v>2354</v>
      </c>
      <c r="Z24" s="42"/>
      <c r="AA24" s="46" t="s">
        <v>8</v>
      </c>
      <c r="AB24" s="17" t="s">
        <v>344</v>
      </c>
      <c r="AC24" s="30">
        <v>500</v>
      </c>
      <c r="AD24" s="17" t="s">
        <v>344</v>
      </c>
      <c r="AE24" s="17">
        <v>500</v>
      </c>
      <c r="AF24" s="17" t="s">
        <v>344</v>
      </c>
      <c r="AG24" s="42"/>
      <c r="AH24"/>
      <c r="AI24" s="42"/>
      <c r="AJ24"/>
      <c r="AN24" s="67" t="s">
        <v>343</v>
      </c>
      <c r="AO24" s="68" t="s">
        <v>152</v>
      </c>
    </row>
    <row r="25" spans="1:41" x14ac:dyDescent="0.25">
      <c r="A25"/>
      <c r="B25" s="37"/>
      <c r="C25"/>
      <c r="D25" s="1"/>
      <c r="E25" s="42"/>
      <c r="F25"/>
      <c r="G25" s="1"/>
      <c r="H25" s="42"/>
      <c r="I25" s="1"/>
      <c r="J25" s="1"/>
      <c r="K25" s="47"/>
      <c r="L25" s="42"/>
      <c r="M25"/>
      <c r="N25"/>
      <c r="O25"/>
      <c r="P25" s="153"/>
      <c r="Q25" s="153"/>
      <c r="S25" s="38"/>
      <c r="T25" s="42"/>
      <c r="U25"/>
      <c r="V25" s="1"/>
      <c r="W25" s="75"/>
      <c r="X25" s="257">
        <v>710</v>
      </c>
      <c r="Y25" s="262" t="s">
        <v>2352</v>
      </c>
      <c r="Z25" s="42"/>
      <c r="AA25" s="45" t="s">
        <v>8</v>
      </c>
      <c r="AB25" s="19" t="s">
        <v>344</v>
      </c>
      <c r="AC25" s="30">
        <v>500</v>
      </c>
      <c r="AD25" s="18" t="s">
        <v>2366</v>
      </c>
      <c r="AE25" s="18">
        <v>530</v>
      </c>
      <c r="AF25" s="18" t="s">
        <v>388</v>
      </c>
      <c r="AG25" s="42"/>
      <c r="AH25"/>
      <c r="AI25" s="42"/>
      <c r="AJ25"/>
      <c r="AN25" s="67" t="s">
        <v>357</v>
      </c>
      <c r="AO25" s="65" t="s">
        <v>358</v>
      </c>
    </row>
    <row r="26" spans="1:41" x14ac:dyDescent="0.25">
      <c r="A26"/>
      <c r="B26" s="37"/>
      <c r="C26"/>
      <c r="D26" s="1"/>
      <c r="E26" s="42"/>
      <c r="F26"/>
      <c r="G26" s="1"/>
      <c r="H26" s="42"/>
      <c r="I26" s="1"/>
      <c r="J26" s="1"/>
      <c r="K26" s="47"/>
      <c r="L26" s="42"/>
      <c r="M26" s="95"/>
      <c r="N26" s="90"/>
      <c r="O26" s="95"/>
      <c r="P26" s="153"/>
      <c r="Q26" s="153"/>
      <c r="S26" s="38"/>
      <c r="T26" s="42"/>
      <c r="U26"/>
      <c r="V26" s="1"/>
      <c r="W26" s="75"/>
      <c r="X26" s="257">
        <v>720</v>
      </c>
      <c r="Y26" s="262" t="s">
        <v>2353</v>
      </c>
      <c r="Z26" s="42"/>
      <c r="AA26" s="46" t="s">
        <v>8</v>
      </c>
      <c r="AB26" s="17" t="s">
        <v>344</v>
      </c>
      <c r="AC26" s="30">
        <v>500</v>
      </c>
      <c r="AD26" s="15" t="s">
        <v>415</v>
      </c>
      <c r="AE26" s="15">
        <v>520</v>
      </c>
      <c r="AF26" s="15" t="s">
        <v>416</v>
      </c>
      <c r="AG26" s="42"/>
      <c r="AH26"/>
      <c r="AI26" s="42"/>
      <c r="AJ26"/>
      <c r="AN26" s="67" t="s">
        <v>367</v>
      </c>
      <c r="AO26" s="66" t="s">
        <v>2185</v>
      </c>
    </row>
    <row r="27" spans="1:41" x14ac:dyDescent="0.25">
      <c r="A27"/>
      <c r="B27" s="37"/>
      <c r="C27"/>
      <c r="D27" s="1"/>
      <c r="E27" s="43"/>
      <c r="F27"/>
      <c r="G27" s="1"/>
      <c r="H27" s="42"/>
      <c r="I27" s="1"/>
      <c r="J27" s="1"/>
      <c r="K27" s="47"/>
      <c r="L27" s="42"/>
      <c r="M27" s="89"/>
      <c r="N27" s="90"/>
      <c r="O27" s="95"/>
      <c r="P27" s="153"/>
      <c r="Q27" s="153"/>
      <c r="S27" s="38"/>
      <c r="T27" s="42"/>
      <c r="U27"/>
      <c r="V27" s="1"/>
      <c r="W27" s="75"/>
      <c r="X27" s="257">
        <v>800</v>
      </c>
      <c r="Y27" s="262" t="s">
        <v>2355</v>
      </c>
      <c r="Z27" s="42"/>
      <c r="AA27" s="45" t="s">
        <v>8</v>
      </c>
      <c r="AB27" s="19" t="s">
        <v>344</v>
      </c>
      <c r="AC27" s="30">
        <v>500</v>
      </c>
      <c r="AD27" s="18" t="s">
        <v>2365</v>
      </c>
      <c r="AE27" s="18">
        <v>570</v>
      </c>
      <c r="AF27" s="18" t="s">
        <v>713</v>
      </c>
      <c r="AG27" s="51"/>
      <c r="AH27"/>
      <c r="AI27" s="42"/>
      <c r="AJ27"/>
      <c r="AN27" s="67" t="s">
        <v>376</v>
      </c>
      <c r="AO27" s="66" t="s">
        <v>2185</v>
      </c>
    </row>
    <row r="28" spans="1:41" x14ac:dyDescent="0.25">
      <c r="A28"/>
      <c r="B28" s="37"/>
      <c r="C28"/>
      <c r="D28" s="1"/>
      <c r="E28" s="43"/>
      <c r="F28"/>
      <c r="G28" s="1"/>
      <c r="H28" s="42"/>
      <c r="I28" s="1"/>
      <c r="J28" s="1"/>
      <c r="K28" s="47"/>
      <c r="L28" s="42"/>
      <c r="P28" s="153"/>
      <c r="Q28" s="153"/>
      <c r="S28" s="38"/>
      <c r="T28" s="42"/>
      <c r="U28"/>
      <c r="V28" s="1"/>
      <c r="W28" s="75"/>
      <c r="X28" s="257">
        <v>810</v>
      </c>
      <c r="Y28" s="262" t="s">
        <v>2356</v>
      </c>
      <c r="Z28" s="42"/>
      <c r="AA28" s="46" t="s">
        <v>8</v>
      </c>
      <c r="AB28" s="17" t="s">
        <v>344</v>
      </c>
      <c r="AC28" s="30">
        <v>500</v>
      </c>
      <c r="AD28" s="15" t="s">
        <v>2362</v>
      </c>
      <c r="AE28" s="15">
        <v>550</v>
      </c>
      <c r="AF28" s="15" t="s">
        <v>806</v>
      </c>
      <c r="AG28" s="42"/>
      <c r="AH28"/>
      <c r="AI28" s="42"/>
      <c r="AJ28"/>
      <c r="AN28" s="67" t="s">
        <v>385</v>
      </c>
      <c r="AO28" s="65" t="s">
        <v>386</v>
      </c>
    </row>
    <row r="29" spans="1:41" x14ac:dyDescent="0.25">
      <c r="A29"/>
      <c r="B29" s="37"/>
      <c r="C29"/>
      <c r="D29" s="1"/>
      <c r="E29" s="43"/>
      <c r="F29"/>
      <c r="G29" s="1"/>
      <c r="H29" s="42"/>
      <c r="I29" s="1"/>
      <c r="J29" s="1"/>
      <c r="K29" s="47"/>
      <c r="L29" s="42"/>
      <c r="P29" s="155"/>
      <c r="Q29" s="155"/>
      <c r="S29" s="38"/>
      <c r="T29" s="42"/>
      <c r="U29"/>
      <c r="V29" s="1"/>
      <c r="W29" s="75"/>
      <c r="X29" s="257">
        <v>820</v>
      </c>
      <c r="Y29" s="262" t="s">
        <v>2352</v>
      </c>
      <c r="Z29" s="42"/>
      <c r="AA29" s="45" t="s">
        <v>8</v>
      </c>
      <c r="AB29" s="19" t="s">
        <v>344</v>
      </c>
      <c r="AC29" s="30">
        <v>500</v>
      </c>
      <c r="AD29" s="18" t="s">
        <v>2363</v>
      </c>
      <c r="AE29" s="18">
        <v>560</v>
      </c>
      <c r="AF29" s="18" t="s">
        <v>1152</v>
      </c>
      <c r="AG29" s="42"/>
      <c r="AH29"/>
      <c r="AI29" s="42"/>
      <c r="AJ29"/>
      <c r="AN29" s="69" t="s">
        <v>397</v>
      </c>
      <c r="AO29" s="69" t="s">
        <v>398</v>
      </c>
    </row>
    <row r="30" spans="1:41" x14ac:dyDescent="0.25">
      <c r="A30"/>
      <c r="B30" s="37"/>
      <c r="C30"/>
      <c r="D30" s="1"/>
      <c r="E30" s="41"/>
      <c r="F30"/>
      <c r="G30" s="1"/>
      <c r="H30" s="42"/>
      <c r="I30" s="1"/>
      <c r="J30" s="1"/>
      <c r="K30" s="42"/>
      <c r="L30" s="42"/>
      <c r="P30" s="153"/>
      <c r="Q30" s="153"/>
      <c r="S30" s="38"/>
      <c r="T30" s="42"/>
      <c r="U30"/>
      <c r="V30" s="1"/>
      <c r="W30" s="75"/>
      <c r="X30" s="257">
        <v>830</v>
      </c>
      <c r="Y30" s="262" t="s">
        <v>2353</v>
      </c>
      <c r="Z30" s="42"/>
      <c r="AA30" s="46" t="s">
        <v>8</v>
      </c>
      <c r="AB30" s="17" t="s">
        <v>344</v>
      </c>
      <c r="AC30" s="30">
        <v>500</v>
      </c>
      <c r="AD30" s="15" t="s">
        <v>2364</v>
      </c>
      <c r="AE30" s="15">
        <v>540</v>
      </c>
      <c r="AF30" s="15" t="s">
        <v>400</v>
      </c>
      <c r="AG30" s="42"/>
      <c r="AH30"/>
      <c r="AI30" s="42"/>
      <c r="AJ30"/>
      <c r="AN30" s="67" t="s">
        <v>413</v>
      </c>
      <c r="AO30" s="65" t="s">
        <v>414</v>
      </c>
    </row>
    <row r="31" spans="1:41" x14ac:dyDescent="0.25">
      <c r="A31"/>
      <c r="B31" s="37"/>
      <c r="C31"/>
      <c r="D31" s="1"/>
      <c r="E31" s="43"/>
      <c r="F31"/>
      <c r="G31" s="1"/>
      <c r="H31" s="42"/>
      <c r="I31" s="1"/>
      <c r="J31" s="1"/>
      <c r="K31" s="47"/>
      <c r="L31" s="42"/>
      <c r="P31" s="154"/>
      <c r="Q31" s="154"/>
      <c r="S31" s="38"/>
      <c r="T31" s="42"/>
      <c r="U31"/>
      <c r="V31" s="1"/>
      <c r="W31" s="75"/>
      <c r="X31" s="257">
        <v>840</v>
      </c>
      <c r="Y31" s="262" t="s">
        <v>2357</v>
      </c>
      <c r="Z31" s="42"/>
      <c r="AA31" s="1"/>
      <c r="AB31" s="42"/>
      <c r="AC31" s="42"/>
      <c r="AD31"/>
      <c r="AE31"/>
      <c r="AF31" s="42"/>
      <c r="AG31"/>
      <c r="AI31" s="7"/>
      <c r="AK31" s="67" t="s">
        <v>421</v>
      </c>
      <c r="AL31" s="65" t="s">
        <v>422</v>
      </c>
    </row>
    <row r="32" spans="1:41" x14ac:dyDescent="0.25">
      <c r="A32"/>
      <c r="B32" s="37"/>
      <c r="C32"/>
      <c r="D32" s="1"/>
      <c r="E32" s="43"/>
      <c r="F32"/>
      <c r="G32" s="1"/>
      <c r="H32" s="42"/>
      <c r="I32" s="1"/>
      <c r="J32" s="1"/>
      <c r="K32" s="47"/>
      <c r="L32" s="42"/>
      <c r="P32" s="153"/>
      <c r="Q32" s="153"/>
      <c r="S32" s="38"/>
      <c r="T32" s="42"/>
      <c r="U32"/>
      <c r="V32" s="1"/>
      <c r="W32" s="75"/>
      <c r="X32" s="257">
        <v>850</v>
      </c>
      <c r="Y32" s="262" t="s">
        <v>2358</v>
      </c>
      <c r="Z32" s="42"/>
      <c r="AA32" s="1"/>
      <c r="AB32" s="42"/>
      <c r="AC32" s="42"/>
      <c r="AD32"/>
      <c r="AE32"/>
      <c r="AF32" s="42"/>
      <c r="AG32"/>
      <c r="AI32" s="7"/>
      <c r="AK32" s="67" t="s">
        <v>423</v>
      </c>
      <c r="AL32" s="65" t="s">
        <v>424</v>
      </c>
    </row>
    <row r="33" spans="1:38" ht="409.5" x14ac:dyDescent="0.25">
      <c r="A33"/>
      <c r="B33" s="37"/>
      <c r="C33"/>
      <c r="D33" s="1"/>
      <c r="E33" s="43"/>
      <c r="F33"/>
      <c r="G33" s="1"/>
      <c r="H33" s="42"/>
      <c r="I33" s="1"/>
      <c r="J33" s="1"/>
      <c r="K33" s="47"/>
      <c r="L33" s="42"/>
      <c r="P33" s="155"/>
      <c r="Q33" s="155"/>
      <c r="S33" s="38"/>
      <c r="T33" s="42"/>
      <c r="U33"/>
      <c r="V33" s="1"/>
      <c r="W33" s="75"/>
      <c r="X33" s="257">
        <v>900</v>
      </c>
      <c r="Y33" s="262" t="s">
        <v>2359</v>
      </c>
      <c r="Z33" s="42"/>
      <c r="AA33" s="1"/>
      <c r="AB33" s="42"/>
      <c r="AC33" s="42"/>
      <c r="AD33"/>
      <c r="AE33"/>
      <c r="AF33" s="42"/>
      <c r="AG33"/>
      <c r="AI33" s="7"/>
      <c r="AK33" s="67" t="s">
        <v>427</v>
      </c>
      <c r="AL33" s="70" t="s">
        <v>2186</v>
      </c>
    </row>
    <row r="34" spans="1:38" x14ac:dyDescent="0.25">
      <c r="A34"/>
      <c r="B34" s="37"/>
      <c r="C34"/>
      <c r="D34" s="1"/>
      <c r="E34" s="43"/>
      <c r="F34"/>
      <c r="G34" s="1"/>
      <c r="H34" s="42"/>
      <c r="I34" s="1"/>
      <c r="J34" s="1"/>
      <c r="K34" s="47"/>
      <c r="L34" s="42"/>
      <c r="P34" s="153"/>
      <c r="Q34" s="153"/>
      <c r="S34" s="38"/>
      <c r="T34" s="42"/>
      <c r="U34"/>
      <c r="V34" s="1"/>
      <c r="W34" s="75"/>
      <c r="X34" s="257">
        <v>901</v>
      </c>
      <c r="Y34" s="262" t="s">
        <v>2360</v>
      </c>
      <c r="Z34" s="42"/>
      <c r="AA34" s="1"/>
      <c r="AB34" s="42"/>
      <c r="AC34" s="42"/>
      <c r="AD34"/>
      <c r="AE34"/>
      <c r="AF34" s="42"/>
      <c r="AG34"/>
      <c r="AI34" s="7"/>
      <c r="AK34" s="67" t="s">
        <v>441</v>
      </c>
      <c r="AL34" s="65" t="s">
        <v>442</v>
      </c>
    </row>
    <row r="35" spans="1:38" x14ac:dyDescent="0.25">
      <c r="A35"/>
      <c r="B35" s="37"/>
      <c r="C35"/>
      <c r="D35" s="1"/>
      <c r="E35" s="43"/>
      <c r="F35"/>
      <c r="G35" s="1"/>
      <c r="H35" s="42"/>
      <c r="I35" s="1"/>
      <c r="J35" s="1"/>
      <c r="K35" s="47"/>
      <c r="L35" s="42"/>
      <c r="P35" s="153"/>
      <c r="Q35" s="153"/>
      <c r="S35" s="38"/>
      <c r="U35"/>
      <c r="X35" s="257">
        <v>910</v>
      </c>
      <c r="Y35" s="262" t="s">
        <v>2361</v>
      </c>
      <c r="Z35" s="42"/>
      <c r="AA35" s="1"/>
      <c r="AB35" s="42"/>
      <c r="AC35" s="42"/>
      <c r="AD35"/>
      <c r="AE35"/>
      <c r="AF35" s="42"/>
      <c r="AG35"/>
      <c r="AI35" s="7"/>
      <c r="AK35" s="67" t="s">
        <v>457</v>
      </c>
      <c r="AL35" s="65" t="s">
        <v>458</v>
      </c>
    </row>
    <row r="36" spans="1:38" x14ac:dyDescent="0.25">
      <c r="A36"/>
      <c r="B36" s="37"/>
      <c r="C36"/>
      <c r="D36" s="1"/>
      <c r="E36" s="43"/>
      <c r="F36"/>
      <c r="G36" s="1"/>
      <c r="H36" s="42"/>
      <c r="I36" s="1"/>
      <c r="J36" s="1"/>
      <c r="K36" s="47"/>
      <c r="L36" s="42"/>
      <c r="M36"/>
      <c r="N36"/>
      <c r="O36"/>
      <c r="P36" s="153"/>
      <c r="Q36" s="153"/>
      <c r="R36" s="9"/>
      <c r="S36" s="9"/>
      <c r="U36"/>
      <c r="Z36" s="42"/>
      <c r="AA36" s="1"/>
      <c r="AB36" s="42"/>
      <c r="AC36" s="42"/>
      <c r="AD36"/>
      <c r="AE36"/>
      <c r="AF36" s="42"/>
      <c r="AG36"/>
      <c r="AI36" s="7"/>
      <c r="AK36" s="67" t="s">
        <v>472</v>
      </c>
      <c r="AL36" s="65" t="s">
        <v>473</v>
      </c>
    </row>
    <row r="37" spans="1:38" x14ac:dyDescent="0.25">
      <c r="A37"/>
      <c r="B37" s="37"/>
      <c r="C37"/>
      <c r="D37" s="1"/>
      <c r="E37" s="43"/>
      <c r="F37"/>
      <c r="G37" s="1"/>
      <c r="H37" s="42"/>
      <c r="I37" s="1"/>
      <c r="J37" s="1"/>
      <c r="K37" s="47"/>
      <c r="L37" s="42"/>
      <c r="M37"/>
      <c r="N37"/>
      <c r="O37"/>
      <c r="P37" s="153"/>
      <c r="Q37" s="153"/>
      <c r="R37"/>
      <c r="S37"/>
      <c r="U37"/>
      <c r="Z37" s="42"/>
      <c r="AA37" s="1"/>
      <c r="AB37" s="42"/>
      <c r="AC37" s="42"/>
      <c r="AD37"/>
      <c r="AE37"/>
      <c r="AF37" s="42"/>
      <c r="AG37"/>
      <c r="AI37" s="7"/>
      <c r="AK37" s="67" t="s">
        <v>480</v>
      </c>
      <c r="AL37" s="65" t="s">
        <v>481</v>
      </c>
    </row>
    <row r="38" spans="1:38" x14ac:dyDescent="0.25">
      <c r="A38"/>
      <c r="B38" s="37"/>
      <c r="C38"/>
      <c r="D38" s="1"/>
      <c r="E38" s="41"/>
      <c r="F38"/>
      <c r="G38" s="1"/>
      <c r="H38" s="42"/>
      <c r="I38" s="1"/>
      <c r="J38" s="1"/>
      <c r="K38" s="47"/>
      <c r="L38" s="42"/>
      <c r="M38"/>
      <c r="N38"/>
      <c r="O38"/>
      <c r="P38" s="153"/>
      <c r="Q38" s="153"/>
      <c r="R38"/>
      <c r="S38"/>
      <c r="U38"/>
      <c r="Z38" s="42"/>
      <c r="AA38" s="1"/>
      <c r="AB38" s="42"/>
      <c r="AC38" s="42"/>
      <c r="AD38"/>
      <c r="AE38"/>
      <c r="AF38" s="42"/>
      <c r="AG38"/>
      <c r="AI38" s="7"/>
      <c r="AK38" s="67" t="s">
        <v>485</v>
      </c>
      <c r="AL38" s="65" t="s">
        <v>486</v>
      </c>
    </row>
    <row r="39" spans="1:38" x14ac:dyDescent="0.25">
      <c r="A39"/>
      <c r="B39" s="37"/>
      <c r="C39"/>
      <c r="D39" s="1"/>
      <c r="E39" s="41"/>
      <c r="F39"/>
      <c r="G39" s="1"/>
      <c r="H39" s="42"/>
      <c r="I39" s="1"/>
      <c r="J39" s="1"/>
      <c r="K39" s="47"/>
      <c r="L39" s="42"/>
      <c r="M39"/>
      <c r="N39"/>
      <c r="O39"/>
      <c r="P39" s="153"/>
      <c r="Q39" s="153"/>
      <c r="R39"/>
      <c r="S39"/>
      <c r="U39"/>
      <c r="Z39" s="42"/>
      <c r="AA39" s="144" t="s">
        <v>2242</v>
      </c>
      <c r="AB39" s="42"/>
      <c r="AC39" s="42"/>
      <c r="AD39"/>
      <c r="AE39"/>
      <c r="AF39" s="42"/>
      <c r="AG39"/>
      <c r="AI39" s="7"/>
      <c r="AK39" s="67" t="s">
        <v>491</v>
      </c>
      <c r="AL39" s="65" t="s">
        <v>492</v>
      </c>
    </row>
    <row r="40" spans="1:38" x14ac:dyDescent="0.25">
      <c r="A40"/>
      <c r="B40" s="37"/>
      <c r="C40"/>
      <c r="D40" s="1"/>
      <c r="E40" s="41"/>
      <c r="F40"/>
      <c r="G40" s="1"/>
      <c r="H40" s="42"/>
      <c r="I40" s="1"/>
      <c r="J40" s="1"/>
      <c r="K40" s="47"/>
      <c r="L40" s="42"/>
      <c r="M40"/>
      <c r="N40"/>
      <c r="O40"/>
      <c r="P40" s="156"/>
      <c r="Q40" s="156"/>
      <c r="R40"/>
      <c r="S40"/>
      <c r="U40"/>
      <c r="Z40" s="42"/>
      <c r="AA40" s="1"/>
      <c r="AB40" s="42"/>
      <c r="AC40" s="42"/>
      <c r="AD40"/>
      <c r="AE40"/>
      <c r="AF40" s="42"/>
      <c r="AG40"/>
      <c r="AI40" s="7"/>
      <c r="AK40" s="67" t="s">
        <v>503</v>
      </c>
      <c r="AL40" s="65" t="s">
        <v>504</v>
      </c>
    </row>
    <row r="41" spans="1:38" x14ac:dyDescent="0.25">
      <c r="A41"/>
      <c r="B41" s="37"/>
      <c r="C41"/>
      <c r="D41" s="1"/>
      <c r="E41" s="41"/>
      <c r="F41"/>
      <c r="G41" s="1"/>
      <c r="H41" s="42"/>
      <c r="I41" s="1"/>
      <c r="J41" s="1"/>
      <c r="K41" s="47"/>
      <c r="L41" s="42"/>
      <c r="M41"/>
      <c r="N41"/>
      <c r="O41"/>
      <c r="P41" s="155"/>
      <c r="Q41" s="155"/>
      <c r="R41"/>
      <c r="S41"/>
      <c r="U41"/>
      <c r="Z41" s="42"/>
      <c r="AA41" s="1"/>
      <c r="AB41" s="42"/>
      <c r="AC41" s="42"/>
      <c r="AD41"/>
      <c r="AE41"/>
      <c r="AF41" s="42"/>
      <c r="AG41"/>
      <c r="AI41" s="7"/>
      <c r="AK41" s="67" t="s">
        <v>516</v>
      </c>
      <c r="AL41" s="65" t="s">
        <v>517</v>
      </c>
    </row>
    <row r="42" spans="1:38" x14ac:dyDescent="0.25">
      <c r="A42"/>
      <c r="B42" s="37"/>
      <c r="C42"/>
      <c r="D42" s="1"/>
      <c r="E42" s="41"/>
      <c r="F42"/>
      <c r="G42" s="1"/>
      <c r="H42" s="42"/>
      <c r="I42" s="1"/>
      <c r="J42" s="1"/>
      <c r="K42" s="47"/>
      <c r="L42" s="42"/>
      <c r="M42"/>
      <c r="N42"/>
      <c r="O42"/>
      <c r="P42" s="156"/>
      <c r="Q42" s="156"/>
      <c r="R42"/>
      <c r="S42"/>
      <c r="U42"/>
      <c r="Z42" s="42"/>
      <c r="AA42" s="1"/>
      <c r="AB42" s="42"/>
      <c r="AC42" s="42"/>
      <c r="AD42"/>
      <c r="AE42"/>
      <c r="AF42" s="42"/>
      <c r="AG42"/>
      <c r="AI42" s="7"/>
      <c r="AK42" s="67" t="s">
        <v>527</v>
      </c>
      <c r="AL42" s="65" t="s">
        <v>528</v>
      </c>
    </row>
    <row r="43" spans="1:38" x14ac:dyDescent="0.25">
      <c r="A43"/>
      <c r="B43" s="37"/>
      <c r="C43"/>
      <c r="D43" s="1"/>
      <c r="E43" s="41"/>
      <c r="F43"/>
      <c r="G43" s="1"/>
      <c r="H43" s="42"/>
      <c r="I43" s="1"/>
      <c r="J43" s="1"/>
      <c r="K43" s="47"/>
      <c r="L43" s="42"/>
      <c r="M43"/>
      <c r="N43"/>
      <c r="O43"/>
      <c r="P43" s="155"/>
      <c r="Q43" s="155"/>
      <c r="R43"/>
      <c r="S43"/>
      <c r="U43"/>
      <c r="Z43" s="42"/>
      <c r="AA43" s="1"/>
      <c r="AB43" s="42"/>
      <c r="AC43" s="42"/>
      <c r="AD43"/>
      <c r="AE43"/>
      <c r="AF43" s="42"/>
      <c r="AG43"/>
      <c r="AI43" s="7"/>
      <c r="AK43" s="67" t="s">
        <v>532</v>
      </c>
      <c r="AL43" s="65" t="s">
        <v>533</v>
      </c>
    </row>
    <row r="44" spans="1:38" x14ac:dyDescent="0.25">
      <c r="A44"/>
      <c r="B44" s="37"/>
      <c r="C44"/>
      <c r="D44" s="1"/>
      <c r="E44" s="37"/>
      <c r="F44"/>
      <c r="G44" s="1"/>
      <c r="H44" s="42"/>
      <c r="I44" s="1"/>
      <c r="J44" s="1"/>
      <c r="K44" s="47"/>
      <c r="L44" s="42"/>
      <c r="M44"/>
      <c r="N44"/>
      <c r="O44"/>
      <c r="P44" s="156"/>
      <c r="Q44" s="156"/>
      <c r="R44"/>
      <c r="S44"/>
      <c r="U44"/>
      <c r="Z44" s="42"/>
      <c r="AA44" s="1"/>
      <c r="AB44" s="42"/>
      <c r="AC44" s="42"/>
      <c r="AD44"/>
      <c r="AE44"/>
      <c r="AF44" s="42"/>
      <c r="AG44"/>
      <c r="AI44" s="7"/>
      <c r="AK44" s="67" t="s">
        <v>539</v>
      </c>
      <c r="AL44" s="65" t="s">
        <v>540</v>
      </c>
    </row>
    <row r="45" spans="1:38" x14ac:dyDescent="0.25">
      <c r="A45"/>
      <c r="B45" s="37"/>
      <c r="C45"/>
      <c r="D45" s="1"/>
      <c r="E45" s="37"/>
      <c r="F45"/>
      <c r="G45" s="1"/>
      <c r="H45" s="42"/>
      <c r="I45" s="1"/>
      <c r="J45" s="1"/>
      <c r="K45" s="47"/>
      <c r="L45" s="42"/>
      <c r="M45"/>
      <c r="N45"/>
      <c r="O45"/>
      <c r="P45" s="156"/>
      <c r="Q45" s="156"/>
      <c r="R45"/>
      <c r="S45"/>
      <c r="U45"/>
      <c r="Z45" s="42"/>
      <c r="AA45" s="1"/>
      <c r="AB45" s="42"/>
      <c r="AC45" s="42"/>
      <c r="AD45"/>
      <c r="AE45"/>
      <c r="AF45" s="42"/>
      <c r="AG45"/>
      <c r="AI45" s="7"/>
      <c r="AK45" s="67" t="s">
        <v>544</v>
      </c>
      <c r="AL45" s="65" t="s">
        <v>545</v>
      </c>
    </row>
    <row r="46" spans="1:38" x14ac:dyDescent="0.25">
      <c r="A46"/>
      <c r="B46" s="37"/>
      <c r="C46"/>
      <c r="D46" s="1"/>
      <c r="E46" s="37"/>
      <c r="F46"/>
      <c r="G46" s="1"/>
      <c r="H46" s="42"/>
      <c r="I46" s="1"/>
      <c r="J46" s="1"/>
      <c r="K46" s="47"/>
      <c r="L46" s="42"/>
      <c r="M46"/>
      <c r="N46"/>
      <c r="O46"/>
      <c r="P46" s="156"/>
      <c r="Q46" s="156"/>
      <c r="R46"/>
      <c r="S46"/>
      <c r="U46"/>
      <c r="Z46" s="42"/>
      <c r="AA46" s="1"/>
      <c r="AB46" s="42"/>
      <c r="AC46" s="42"/>
      <c r="AD46"/>
      <c r="AE46"/>
      <c r="AF46" s="42"/>
      <c r="AG46"/>
      <c r="AI46" s="7"/>
      <c r="AK46" s="67" t="s">
        <v>556</v>
      </c>
      <c r="AL46" s="65" t="s">
        <v>557</v>
      </c>
    </row>
    <row r="47" spans="1:38" x14ac:dyDescent="0.25">
      <c r="A47"/>
      <c r="B47" s="37"/>
      <c r="C47"/>
      <c r="D47" s="1"/>
      <c r="E47" s="37"/>
      <c r="F47"/>
      <c r="G47" s="1"/>
      <c r="H47" s="42"/>
      <c r="I47" s="1"/>
      <c r="J47" s="1"/>
      <c r="K47" s="47"/>
      <c r="L47" s="42"/>
      <c r="M47"/>
      <c r="N47"/>
      <c r="O47"/>
      <c r="P47" s="156"/>
      <c r="Q47" s="156"/>
      <c r="R47"/>
      <c r="S47"/>
      <c r="U47"/>
      <c r="Z47" s="42"/>
      <c r="AA47" s="1"/>
      <c r="AB47" s="42"/>
      <c r="AC47" s="42"/>
      <c r="AD47"/>
      <c r="AE47"/>
      <c r="AF47" s="42"/>
      <c r="AG47"/>
      <c r="AI47" s="7"/>
      <c r="AK47" s="67" t="s">
        <v>566</v>
      </c>
      <c r="AL47" s="65" t="s">
        <v>567</v>
      </c>
    </row>
    <row r="48" spans="1:38" x14ac:dyDescent="0.25">
      <c r="A48"/>
      <c r="B48" s="37"/>
      <c r="C48"/>
      <c r="D48" s="1"/>
      <c r="E48" s="37"/>
      <c r="F48"/>
      <c r="G48" s="1"/>
      <c r="H48" s="42"/>
      <c r="I48" s="1"/>
      <c r="J48" s="1"/>
      <c r="K48" s="47"/>
      <c r="L48" s="42"/>
      <c r="M48"/>
      <c r="N48"/>
      <c r="O48"/>
      <c r="P48" s="156"/>
      <c r="Q48" s="156"/>
      <c r="R48"/>
      <c r="S48"/>
      <c r="U48"/>
      <c r="Z48" s="42"/>
      <c r="AA48" s="1"/>
      <c r="AB48" s="42"/>
      <c r="AC48" s="42"/>
      <c r="AD48"/>
      <c r="AE48"/>
      <c r="AF48" s="42"/>
      <c r="AG48"/>
      <c r="AI48" s="7"/>
      <c r="AK48" s="67" t="s">
        <v>570</v>
      </c>
      <c r="AL48" s="65" t="s">
        <v>571</v>
      </c>
    </row>
    <row r="49" spans="1:38" x14ac:dyDescent="0.25">
      <c r="A49"/>
      <c r="B49" s="37"/>
      <c r="C49"/>
      <c r="D49" s="1"/>
      <c r="E49" s="37"/>
      <c r="F49"/>
      <c r="G49" s="1"/>
      <c r="H49" s="42"/>
      <c r="I49" s="1"/>
      <c r="J49" s="1"/>
      <c r="K49" s="47"/>
      <c r="L49" s="42"/>
      <c r="M49"/>
      <c r="N49"/>
      <c r="O49"/>
      <c r="P49" s="156"/>
      <c r="Q49" s="156"/>
      <c r="R49"/>
      <c r="S49"/>
      <c r="U49"/>
      <c r="Z49" s="42"/>
      <c r="AA49" s="1"/>
      <c r="AB49" s="42"/>
      <c r="AC49" s="42"/>
      <c r="AD49"/>
      <c r="AE49"/>
      <c r="AF49" s="42"/>
      <c r="AG49"/>
      <c r="AI49" s="7"/>
      <c r="AK49" s="67" t="s">
        <v>581</v>
      </c>
      <c r="AL49" s="65" t="s">
        <v>582</v>
      </c>
    </row>
    <row r="50" spans="1:38" x14ac:dyDescent="0.25">
      <c r="A50"/>
      <c r="B50" s="37"/>
      <c r="C50"/>
      <c r="D50" s="1"/>
      <c r="E50" s="37"/>
      <c r="F50"/>
      <c r="G50" s="1"/>
      <c r="H50" s="42"/>
      <c r="I50" s="1"/>
      <c r="J50" s="1"/>
      <c r="K50" s="47"/>
      <c r="L50" s="42"/>
      <c r="M50"/>
      <c r="N50"/>
      <c r="O50"/>
      <c r="P50" s="155"/>
      <c r="Q50" s="155"/>
      <c r="R50"/>
      <c r="S50"/>
      <c r="U50"/>
      <c r="Z50" s="42"/>
      <c r="AA50" s="1"/>
      <c r="AB50" s="42"/>
      <c r="AC50" s="42"/>
      <c r="AD50"/>
      <c r="AE50"/>
      <c r="AF50" s="42"/>
      <c r="AG50"/>
      <c r="AI50" s="7"/>
      <c r="AK50" s="67" t="s">
        <v>590</v>
      </c>
      <c r="AL50" s="65" t="s">
        <v>591</v>
      </c>
    </row>
    <row r="51" spans="1:38" x14ac:dyDescent="0.25">
      <c r="A51"/>
      <c r="B51" s="37"/>
      <c r="C51"/>
      <c r="D51" s="1"/>
      <c r="E51" s="37"/>
      <c r="F51"/>
      <c r="G51" s="1"/>
      <c r="H51" s="42"/>
      <c r="I51" s="1"/>
      <c r="J51" s="1"/>
      <c r="K51" s="47"/>
      <c r="L51" s="42"/>
      <c r="M51"/>
      <c r="N51"/>
      <c r="O51"/>
      <c r="P51" s="155"/>
      <c r="Q51" s="155"/>
      <c r="R51"/>
      <c r="S51"/>
      <c r="U51"/>
      <c r="V51" s="1"/>
      <c r="W51" s="75"/>
      <c r="X51" s="1"/>
      <c r="Y51" s="1"/>
      <c r="Z51" s="42"/>
      <c r="AA51" s="1"/>
      <c r="AB51" s="42"/>
      <c r="AC51" s="42"/>
      <c r="AD51"/>
      <c r="AE51"/>
      <c r="AF51" s="42"/>
      <c r="AG51"/>
      <c r="AI51" s="7"/>
      <c r="AK51" s="67" t="s">
        <v>602</v>
      </c>
      <c r="AL51" s="65" t="s">
        <v>603</v>
      </c>
    </row>
    <row r="52" spans="1:38" x14ac:dyDescent="0.25">
      <c r="A52"/>
      <c r="B52" s="37"/>
      <c r="C52"/>
      <c r="D52" s="1"/>
      <c r="E52" s="37"/>
      <c r="F52"/>
      <c r="G52" s="1"/>
      <c r="H52" s="42"/>
      <c r="I52" s="1"/>
      <c r="J52" s="1"/>
      <c r="K52" s="47"/>
      <c r="L52" s="42"/>
      <c r="M52"/>
      <c r="N52"/>
      <c r="O52"/>
      <c r="P52" s="156"/>
      <c r="Q52" s="156"/>
      <c r="R52"/>
      <c r="S52"/>
      <c r="U52"/>
      <c r="V52" s="1"/>
      <c r="W52" s="75"/>
      <c r="X52" s="1"/>
      <c r="Y52" s="1"/>
      <c r="Z52" s="42"/>
      <c r="AA52" s="1"/>
      <c r="AB52" s="42"/>
      <c r="AC52" s="42"/>
      <c r="AD52"/>
      <c r="AE52"/>
      <c r="AF52" s="42"/>
      <c r="AG52"/>
      <c r="AI52" s="7"/>
      <c r="AK52" s="67" t="s">
        <v>610</v>
      </c>
      <c r="AL52" s="65" t="s">
        <v>611</v>
      </c>
    </row>
    <row r="53" spans="1:38" x14ac:dyDescent="0.25">
      <c r="A53"/>
      <c r="B53" s="37"/>
      <c r="C53"/>
      <c r="D53" s="1"/>
      <c r="E53" s="37"/>
      <c r="F53"/>
      <c r="G53" s="1"/>
      <c r="H53" s="42"/>
      <c r="I53" s="1"/>
      <c r="J53" s="1"/>
      <c r="K53" s="47"/>
      <c r="L53" s="42"/>
      <c r="M53"/>
      <c r="N53"/>
      <c r="O53"/>
      <c r="P53" s="155"/>
      <c r="Q53" s="155"/>
      <c r="R53"/>
      <c r="S53"/>
      <c r="U53"/>
      <c r="V53" s="1"/>
      <c r="W53" s="75"/>
      <c r="X53" s="1"/>
      <c r="Y53" s="1"/>
      <c r="Z53" s="42"/>
      <c r="AA53" s="86" t="s">
        <v>88</v>
      </c>
      <c r="AB53" s="42"/>
      <c r="AC53" s="42"/>
      <c r="AD53"/>
      <c r="AE53"/>
      <c r="AF53" s="42"/>
      <c r="AG53"/>
      <c r="AI53" s="7"/>
      <c r="AK53" s="67" t="s">
        <v>619</v>
      </c>
      <c r="AL53" s="65" t="s">
        <v>620</v>
      </c>
    </row>
    <row r="54" spans="1:38" x14ac:dyDescent="0.25">
      <c r="A54"/>
      <c r="B54" s="37"/>
      <c r="C54"/>
      <c r="D54" s="1"/>
      <c r="E54" s="37"/>
      <c r="F54"/>
      <c r="G54" s="1"/>
      <c r="H54" s="42"/>
      <c r="I54" s="1"/>
      <c r="J54" s="1"/>
      <c r="K54" s="47"/>
      <c r="L54" s="42"/>
      <c r="M54"/>
      <c r="N54"/>
      <c r="O54"/>
      <c r="P54" s="156"/>
      <c r="Q54" s="156"/>
      <c r="R54"/>
      <c r="S54"/>
      <c r="U54"/>
      <c r="V54" s="1"/>
      <c r="W54" s="75"/>
      <c r="X54" s="1"/>
      <c r="Y54" s="1"/>
      <c r="Z54" s="42"/>
      <c r="AA54" s="90" t="s">
        <v>127</v>
      </c>
      <c r="AB54" s="42"/>
      <c r="AC54" s="42"/>
      <c r="AD54"/>
      <c r="AE54"/>
      <c r="AF54" s="42"/>
      <c r="AG54"/>
      <c r="AI54" s="7"/>
      <c r="AK54" s="67" t="s">
        <v>629</v>
      </c>
      <c r="AL54" s="65" t="s">
        <v>630</v>
      </c>
    </row>
    <row r="55" spans="1:38" x14ac:dyDescent="0.25">
      <c r="A55"/>
      <c r="B55" s="37"/>
      <c r="C55"/>
      <c r="D55" s="1"/>
      <c r="E55" s="37"/>
      <c r="F55"/>
      <c r="G55" s="1"/>
      <c r="H55" s="42"/>
      <c r="I55" s="1"/>
      <c r="J55" s="1"/>
      <c r="K55" s="47"/>
      <c r="L55" s="42"/>
      <c r="M55"/>
      <c r="N55"/>
      <c r="O55"/>
      <c r="P55" s="153"/>
      <c r="Q55" s="153"/>
      <c r="R55"/>
      <c r="S55"/>
      <c r="U55"/>
      <c r="V55" s="1"/>
      <c r="W55" s="75"/>
      <c r="X55" s="1"/>
      <c r="Y55" s="1"/>
      <c r="Z55" s="42"/>
      <c r="AA55" s="106" t="s">
        <v>188</v>
      </c>
      <c r="AB55" s="42"/>
      <c r="AC55" s="42"/>
      <c r="AD55"/>
      <c r="AE55"/>
      <c r="AF55" s="42"/>
      <c r="AG55"/>
      <c r="AI55" s="7"/>
      <c r="AK55" s="67" t="s">
        <v>639</v>
      </c>
      <c r="AL55" s="65" t="s">
        <v>640</v>
      </c>
    </row>
    <row r="56" spans="1:38" x14ac:dyDescent="0.25">
      <c r="A56"/>
      <c r="B56" s="37"/>
      <c r="C56"/>
      <c r="D56" s="1"/>
      <c r="E56" s="37"/>
      <c r="F56"/>
      <c r="G56" s="1"/>
      <c r="H56" s="42"/>
      <c r="I56" s="1"/>
      <c r="J56" s="1"/>
      <c r="K56" s="47"/>
      <c r="L56" s="42"/>
      <c r="M56"/>
      <c r="N56"/>
      <c r="O56"/>
      <c r="P56" s="153"/>
      <c r="Q56" s="153"/>
      <c r="R56"/>
      <c r="S56"/>
      <c r="U56"/>
      <c r="V56" s="1"/>
      <c r="W56" s="75"/>
      <c r="X56" s="1"/>
      <c r="Y56" s="1"/>
      <c r="Z56" s="42"/>
      <c r="AA56" s="90" t="s">
        <v>444</v>
      </c>
      <c r="AB56" s="41"/>
      <c r="AC56" s="41"/>
      <c r="AD56"/>
      <c r="AE56"/>
      <c r="AF56" s="42"/>
      <c r="AG56"/>
      <c r="AI56" s="7"/>
      <c r="AK56" s="67" t="s">
        <v>650</v>
      </c>
      <c r="AL56" s="65" t="s">
        <v>651</v>
      </c>
    </row>
    <row r="57" spans="1:38" x14ac:dyDescent="0.25">
      <c r="A57"/>
      <c r="B57" s="37"/>
      <c r="C57"/>
      <c r="D57" s="1"/>
      <c r="E57" s="44"/>
      <c r="F57"/>
      <c r="G57" s="1"/>
      <c r="H57" s="42"/>
      <c r="I57" s="1"/>
      <c r="J57" s="1"/>
      <c r="K57" s="47"/>
      <c r="L57" s="42"/>
      <c r="M57"/>
      <c r="N57"/>
      <c r="O57"/>
      <c r="P57" s="153"/>
      <c r="Q57" s="153"/>
      <c r="R57"/>
      <c r="S57"/>
      <c r="U57"/>
      <c r="V57" s="1"/>
      <c r="W57" s="75"/>
      <c r="X57" s="1"/>
      <c r="Y57" s="1"/>
      <c r="Z57" s="42"/>
      <c r="AA57" s="98" t="s">
        <v>203</v>
      </c>
      <c r="AB57" s="42"/>
      <c r="AC57" s="42"/>
      <c r="AD57"/>
      <c r="AE57"/>
      <c r="AF57" s="42"/>
      <c r="AG57"/>
      <c r="AI57" s="7"/>
      <c r="AK57" s="67" t="s">
        <v>661</v>
      </c>
      <c r="AL57" s="65" t="s">
        <v>662</v>
      </c>
    </row>
    <row r="58" spans="1:38" x14ac:dyDescent="0.25">
      <c r="A58"/>
      <c r="B58" s="37"/>
      <c r="C58"/>
      <c r="D58" s="1"/>
      <c r="E58" s="44"/>
      <c r="F58"/>
      <c r="G58" s="1"/>
      <c r="H58" s="42"/>
      <c r="I58" s="1"/>
      <c r="J58" s="1"/>
      <c r="K58" s="47"/>
      <c r="L58" s="42"/>
      <c r="M58"/>
      <c r="N58"/>
      <c r="O58"/>
      <c r="P58" s="153"/>
      <c r="Q58" s="153"/>
      <c r="R58"/>
      <c r="S58"/>
      <c r="U58"/>
      <c r="V58" s="1"/>
      <c r="W58" s="75"/>
      <c r="X58" s="1"/>
      <c r="Y58" s="1"/>
      <c r="Z58" s="42"/>
      <c r="AA58" s="98" t="s">
        <v>298</v>
      </c>
      <c r="AB58" s="42"/>
      <c r="AC58" s="42"/>
      <c r="AD58"/>
      <c r="AE58"/>
      <c r="AF58" s="42"/>
      <c r="AG58"/>
      <c r="AI58" s="7"/>
      <c r="AK58" s="67" t="s">
        <v>672</v>
      </c>
      <c r="AL58" s="65" t="s">
        <v>673</v>
      </c>
    </row>
    <row r="59" spans="1:38" x14ac:dyDescent="0.25">
      <c r="A59"/>
      <c r="B59" s="37"/>
      <c r="C59"/>
      <c r="D59" s="1"/>
      <c r="E59" s="44"/>
      <c r="F59"/>
      <c r="G59" s="1"/>
      <c r="H59" s="42"/>
      <c r="I59" s="1"/>
      <c r="J59" s="1"/>
      <c r="K59" s="47"/>
      <c r="L59" s="42"/>
      <c r="M59"/>
      <c r="N59"/>
      <c r="O59"/>
      <c r="P59" s="155"/>
      <c r="Q59" s="155"/>
      <c r="R59"/>
      <c r="S59"/>
      <c r="U59"/>
      <c r="V59" s="1"/>
      <c r="W59" s="75"/>
      <c r="X59" s="1"/>
      <c r="Y59" s="1"/>
      <c r="Z59" s="42"/>
      <c r="AA59" s="98" t="s">
        <v>460</v>
      </c>
      <c r="AB59" s="42"/>
      <c r="AC59" s="42"/>
      <c r="AD59"/>
      <c r="AE59"/>
      <c r="AF59" s="42"/>
      <c r="AG59"/>
      <c r="AI59" s="7"/>
      <c r="AK59" s="67" t="s">
        <v>680</v>
      </c>
      <c r="AL59" s="65" t="s">
        <v>681</v>
      </c>
    </row>
    <row r="60" spans="1:38" x14ac:dyDescent="0.25">
      <c r="A60"/>
      <c r="B60" s="37"/>
      <c r="C60"/>
      <c r="D60" s="1"/>
      <c r="E60" s="44"/>
      <c r="F60"/>
      <c r="G60" s="1"/>
      <c r="H60" s="42"/>
      <c r="I60" s="1"/>
      <c r="J60" s="1"/>
      <c r="K60" s="47"/>
      <c r="L60" s="42"/>
      <c r="M60"/>
      <c r="N60"/>
      <c r="O60"/>
      <c r="P60" s="155"/>
      <c r="Q60" s="155"/>
      <c r="R60" s="6"/>
      <c r="S60" s="6"/>
      <c r="U60"/>
      <c r="V60" s="1"/>
      <c r="W60" s="75"/>
      <c r="X60" s="1"/>
      <c r="Y60" s="1"/>
      <c r="Z60" s="42"/>
      <c r="AA60" s="90" t="s">
        <v>1375</v>
      </c>
      <c r="AB60" s="42"/>
      <c r="AC60" s="42"/>
      <c r="AD60"/>
      <c r="AE60"/>
      <c r="AF60" s="42"/>
      <c r="AG60"/>
      <c r="AI60" s="7"/>
      <c r="AK60" s="67" t="s">
        <v>687</v>
      </c>
      <c r="AL60" s="65" t="s">
        <v>688</v>
      </c>
    </row>
    <row r="61" spans="1:38" x14ac:dyDescent="0.25">
      <c r="A61"/>
      <c r="B61" s="37"/>
      <c r="C61"/>
      <c r="D61" s="1"/>
      <c r="E61" s="44"/>
      <c r="F61"/>
      <c r="G61" s="1"/>
      <c r="H61" s="42"/>
      <c r="I61" s="1"/>
      <c r="J61" s="1"/>
      <c r="K61" s="47"/>
      <c r="L61" s="48"/>
      <c r="M61"/>
      <c r="N61"/>
      <c r="O61"/>
      <c r="P61" s="153"/>
      <c r="Q61" s="153"/>
      <c r="R61" s="6"/>
      <c r="S61" s="6"/>
      <c r="U61"/>
      <c r="V61" s="1"/>
      <c r="W61" s="75"/>
      <c r="X61" s="1"/>
      <c r="Y61" s="1"/>
      <c r="Z61" s="42"/>
      <c r="AA61" s="90" t="s">
        <v>259</v>
      </c>
      <c r="AB61" s="42"/>
      <c r="AC61" s="42"/>
      <c r="AD61"/>
      <c r="AE61"/>
      <c r="AF61" s="42"/>
      <c r="AG61"/>
      <c r="AI61" s="7"/>
      <c r="AK61" s="67" t="s">
        <v>694</v>
      </c>
      <c r="AL61" s="66" t="s">
        <v>2185</v>
      </c>
    </row>
    <row r="62" spans="1:38" x14ac:dyDescent="0.25">
      <c r="A62"/>
      <c r="B62" s="37"/>
      <c r="C62"/>
      <c r="D62" s="1"/>
      <c r="E62" s="44"/>
      <c r="F62"/>
      <c r="G62" s="1"/>
      <c r="H62" s="42"/>
      <c r="I62" s="1"/>
      <c r="J62" s="1"/>
      <c r="K62" s="47"/>
      <c r="L62" s="48"/>
      <c r="M62"/>
      <c r="N62"/>
      <c r="O62"/>
      <c r="P62" s="153"/>
      <c r="Q62" s="153"/>
      <c r="R62" s="6"/>
      <c r="S62" s="6"/>
      <c r="U62"/>
      <c r="V62" s="1"/>
      <c r="W62" s="75"/>
      <c r="X62" s="1"/>
      <c r="Y62" s="1"/>
      <c r="Z62" s="42"/>
      <c r="AA62" s="98" t="s">
        <v>271</v>
      </c>
      <c r="AB62" s="42"/>
      <c r="AC62" s="42"/>
      <c r="AD62"/>
      <c r="AE62"/>
      <c r="AF62" s="42"/>
      <c r="AG62"/>
      <c r="AI62" s="7"/>
      <c r="AK62" s="67" t="s">
        <v>702</v>
      </c>
      <c r="AL62" s="68" t="s">
        <v>152</v>
      </c>
    </row>
    <row r="63" spans="1:38" x14ac:dyDescent="0.25">
      <c r="A63"/>
      <c r="B63" s="37"/>
      <c r="C63"/>
      <c r="D63" s="1"/>
      <c r="E63" s="44"/>
      <c r="F63"/>
      <c r="G63" s="1"/>
      <c r="H63" s="42"/>
      <c r="I63" s="1"/>
      <c r="J63" s="1"/>
      <c r="K63" s="47"/>
      <c r="L63" s="48"/>
      <c r="M63"/>
      <c r="N63"/>
      <c r="O63"/>
      <c r="P63" s="153"/>
      <c r="Q63" s="153"/>
      <c r="R63" s="6"/>
      <c r="S63" s="6"/>
      <c r="U63"/>
      <c r="V63" s="1"/>
      <c r="W63" s="75"/>
      <c r="X63" s="1"/>
      <c r="Y63" s="1"/>
      <c r="Z63" s="42"/>
      <c r="AA63" s="90" t="s">
        <v>285</v>
      </c>
      <c r="AB63" s="42"/>
      <c r="AC63" s="42"/>
      <c r="AD63"/>
      <c r="AE63"/>
      <c r="AF63" s="42"/>
      <c r="AG63"/>
      <c r="AI63" s="7"/>
      <c r="AK63" s="67" t="s">
        <v>710</v>
      </c>
      <c r="AL63" s="69" t="s">
        <v>711</v>
      </c>
    </row>
    <row r="64" spans="1:38" x14ac:dyDescent="0.25">
      <c r="A64"/>
      <c r="B64" s="37"/>
      <c r="C64"/>
      <c r="D64" s="1"/>
      <c r="E64" s="44"/>
      <c r="F64"/>
      <c r="G64" s="1"/>
      <c r="H64" s="42"/>
      <c r="I64" s="1"/>
      <c r="J64" s="1"/>
      <c r="K64" s="42"/>
      <c r="L64" s="42"/>
      <c r="M64"/>
      <c r="N64"/>
      <c r="O64"/>
      <c r="P64" s="153"/>
      <c r="Q64" s="153"/>
      <c r="R64" s="6"/>
      <c r="S64" s="6"/>
      <c r="U64"/>
      <c r="V64" s="1"/>
      <c r="W64" s="75"/>
      <c r="X64" s="1"/>
      <c r="Y64" s="1"/>
      <c r="Z64" s="42"/>
      <c r="AA64" s="90" t="s">
        <v>326</v>
      </c>
      <c r="AB64" s="42"/>
      <c r="AC64" s="42"/>
      <c r="AD64"/>
      <c r="AE64"/>
      <c r="AF64" s="42"/>
      <c r="AG64"/>
      <c r="AI64" s="7"/>
      <c r="AK64" s="67" t="s">
        <v>719</v>
      </c>
      <c r="AL64" s="65" t="s">
        <v>720</v>
      </c>
    </row>
    <row r="65" spans="1:38" x14ac:dyDescent="0.25">
      <c r="A65"/>
      <c r="B65" s="37"/>
      <c r="C65"/>
      <c r="D65" s="1"/>
      <c r="E65" s="44"/>
      <c r="F65"/>
      <c r="G65" s="1"/>
      <c r="H65" s="42"/>
      <c r="I65" s="1"/>
      <c r="J65" s="1"/>
      <c r="K65" s="42"/>
      <c r="L65" s="42"/>
      <c r="M65"/>
      <c r="N65"/>
      <c r="O65"/>
      <c r="P65" s="153"/>
      <c r="Q65" s="153"/>
      <c r="R65" s="6"/>
      <c r="S65" s="6"/>
      <c r="U65"/>
      <c r="V65" s="1"/>
      <c r="W65" s="75"/>
      <c r="X65" s="1"/>
      <c r="Y65" s="1"/>
      <c r="Z65" s="42"/>
      <c r="AA65" s="90" t="s">
        <v>1585</v>
      </c>
      <c r="AB65" s="42"/>
      <c r="AC65" s="42"/>
      <c r="AD65"/>
      <c r="AE65"/>
      <c r="AF65" s="42"/>
      <c r="AG65"/>
      <c r="AI65" s="7"/>
      <c r="AK65" s="67" t="s">
        <v>723</v>
      </c>
      <c r="AL65" s="65" t="s">
        <v>724</v>
      </c>
    </row>
    <row r="66" spans="1:38" x14ac:dyDescent="0.25">
      <c r="A66"/>
      <c r="B66" s="37"/>
      <c r="C66"/>
      <c r="D66" s="1"/>
      <c r="E66" s="44"/>
      <c r="F66"/>
      <c r="G66" s="1"/>
      <c r="H66" s="42"/>
      <c r="I66" s="1"/>
      <c r="J66" s="1"/>
      <c r="K66" s="42"/>
      <c r="L66" s="42"/>
      <c r="M66"/>
      <c r="N66"/>
      <c r="O66"/>
      <c r="P66" s="153"/>
      <c r="Q66" s="153"/>
      <c r="R66" s="6"/>
      <c r="S66" s="6"/>
      <c r="U66"/>
      <c r="V66" s="1"/>
      <c r="W66" s="75"/>
      <c r="X66" s="1"/>
      <c r="Y66" s="1"/>
      <c r="Z66" s="42"/>
      <c r="AA66" s="90" t="s">
        <v>1713</v>
      </c>
      <c r="AB66" s="42"/>
      <c r="AC66" s="42"/>
      <c r="AD66"/>
      <c r="AE66"/>
      <c r="AF66" s="42"/>
      <c r="AG66"/>
      <c r="AI66" s="7"/>
      <c r="AK66" s="67" t="s">
        <v>734</v>
      </c>
      <c r="AL66" s="65" t="s">
        <v>735</v>
      </c>
    </row>
    <row r="67" spans="1:38" x14ac:dyDescent="0.25">
      <c r="A67"/>
      <c r="B67" s="37"/>
      <c r="C67"/>
      <c r="D67" s="1"/>
      <c r="E67" s="44"/>
      <c r="F67"/>
      <c r="G67" s="1"/>
      <c r="H67" s="42"/>
      <c r="I67" s="1"/>
      <c r="J67" s="1"/>
      <c r="K67" s="42"/>
      <c r="L67" s="42"/>
      <c r="M67"/>
      <c r="N67"/>
      <c r="O67"/>
      <c r="P67" s="153"/>
      <c r="Q67" s="153"/>
      <c r="R67" s="6"/>
      <c r="S67" s="6"/>
      <c r="U67"/>
      <c r="V67" s="1"/>
      <c r="W67" s="75"/>
      <c r="X67" s="1"/>
      <c r="Y67" s="1"/>
      <c r="Z67" s="42"/>
      <c r="AA67" s="98" t="s">
        <v>179</v>
      </c>
      <c r="AB67" s="42"/>
      <c r="AC67" s="42"/>
      <c r="AD67"/>
      <c r="AE67"/>
      <c r="AF67" s="42"/>
      <c r="AG67"/>
      <c r="AI67" s="7"/>
      <c r="AK67" s="67" t="s">
        <v>739</v>
      </c>
      <c r="AL67" s="68" t="s">
        <v>152</v>
      </c>
    </row>
    <row r="68" spans="1:38" x14ac:dyDescent="0.25">
      <c r="A68"/>
      <c r="B68" s="37"/>
      <c r="C68"/>
      <c r="D68" s="1"/>
      <c r="E68" s="44"/>
      <c r="F68"/>
      <c r="G68" s="1"/>
      <c r="H68" s="42"/>
      <c r="I68" s="1"/>
      <c r="J68" s="1"/>
      <c r="K68" s="42"/>
      <c r="L68" s="42"/>
      <c r="M68"/>
      <c r="N68"/>
      <c r="O68"/>
      <c r="P68" s="153"/>
      <c r="Q68" s="153"/>
      <c r="R68" s="6"/>
      <c r="S68" s="6"/>
      <c r="U68"/>
      <c r="V68" s="1"/>
      <c r="W68" s="75"/>
      <c r="X68" s="1"/>
      <c r="Y68" s="1"/>
      <c r="Z68" s="42"/>
      <c r="AA68" s="90" t="s">
        <v>475</v>
      </c>
      <c r="AB68" s="42"/>
      <c r="AC68" s="42"/>
      <c r="AD68"/>
      <c r="AE68"/>
      <c r="AF68" s="42"/>
      <c r="AG68"/>
      <c r="AI68" s="7"/>
      <c r="AK68" s="67" t="s">
        <v>751</v>
      </c>
      <c r="AL68" s="65" t="s">
        <v>752</v>
      </c>
    </row>
    <row r="69" spans="1:38" x14ac:dyDescent="0.25">
      <c r="A69"/>
      <c r="B69" s="37"/>
      <c r="C69"/>
      <c r="D69" s="1"/>
      <c r="E69" s="44"/>
      <c r="F69"/>
      <c r="G69" s="1"/>
      <c r="H69" s="42"/>
      <c r="I69" s="1"/>
      <c r="J69" s="1"/>
      <c r="K69" s="42"/>
      <c r="L69" s="42"/>
      <c r="M69"/>
      <c r="N69"/>
      <c r="O69"/>
      <c r="P69" s="153"/>
      <c r="Q69" s="153"/>
      <c r="R69" s="6"/>
      <c r="S69" s="6"/>
      <c r="U69"/>
      <c r="V69" s="1"/>
      <c r="W69" s="75"/>
      <c r="X69" s="1"/>
      <c r="Y69" s="1"/>
      <c r="Z69" s="42"/>
      <c r="AA69" s="106" t="s">
        <v>828</v>
      </c>
      <c r="AB69" s="42"/>
      <c r="AC69" s="42"/>
      <c r="AD69"/>
      <c r="AE69"/>
      <c r="AF69" s="42"/>
      <c r="AG69"/>
      <c r="AI69" s="7"/>
      <c r="AK69" s="67" t="s">
        <v>757</v>
      </c>
      <c r="AL69" s="65" t="s">
        <v>758</v>
      </c>
    </row>
    <row r="70" spans="1:38" x14ac:dyDescent="0.25">
      <c r="A70"/>
      <c r="B70" s="37"/>
      <c r="C70"/>
      <c r="D70" s="1"/>
      <c r="E70" s="44"/>
      <c r="F70"/>
      <c r="G70" s="1"/>
      <c r="H70" s="42"/>
      <c r="I70" s="1"/>
      <c r="J70" s="1"/>
      <c r="K70" s="47"/>
      <c r="L70" s="42"/>
      <c r="M70"/>
      <c r="N70"/>
      <c r="O70"/>
      <c r="P70" s="153"/>
      <c r="Q70" s="153"/>
      <c r="R70" s="6"/>
      <c r="S70" s="6"/>
      <c r="U70"/>
      <c r="V70" s="1"/>
      <c r="W70" s="75"/>
      <c r="X70" s="1"/>
      <c r="Y70" s="1"/>
      <c r="Z70" s="42"/>
      <c r="AA70" s="90" t="s">
        <v>1001</v>
      </c>
      <c r="AB70" s="42"/>
      <c r="AC70" s="42"/>
      <c r="AD70"/>
      <c r="AE70"/>
      <c r="AF70" s="42"/>
      <c r="AG70"/>
      <c r="AI70" s="7"/>
      <c r="AK70" s="67" t="s">
        <v>771</v>
      </c>
      <c r="AL70" s="65" t="s">
        <v>772</v>
      </c>
    </row>
    <row r="71" spans="1:38" x14ac:dyDescent="0.25">
      <c r="A71"/>
      <c r="B71" s="37"/>
      <c r="C71"/>
      <c r="D71" s="1"/>
      <c r="E71" s="44"/>
      <c r="F71"/>
      <c r="G71" s="1"/>
      <c r="H71" s="42"/>
      <c r="I71" s="1"/>
      <c r="J71" s="1"/>
      <c r="K71" s="42"/>
      <c r="L71" s="42"/>
      <c r="M71"/>
      <c r="N71"/>
      <c r="O71"/>
      <c r="P71" s="153"/>
      <c r="Q71" s="153"/>
      <c r="R71" s="6"/>
      <c r="S71" s="6"/>
      <c r="U71"/>
      <c r="V71" s="1"/>
      <c r="W71" s="75"/>
      <c r="X71" s="1"/>
      <c r="Y71" s="1"/>
      <c r="Z71" s="42"/>
      <c r="AA71" s="90" t="s">
        <v>1337</v>
      </c>
      <c r="AB71" s="42"/>
      <c r="AC71" s="42"/>
      <c r="AD71"/>
      <c r="AE71"/>
      <c r="AF71" s="42"/>
      <c r="AG71"/>
      <c r="AI71" s="7"/>
      <c r="AK71" s="67" t="s">
        <v>784</v>
      </c>
      <c r="AL71" s="66" t="s">
        <v>2185</v>
      </c>
    </row>
    <row r="72" spans="1:38" x14ac:dyDescent="0.25">
      <c r="A72"/>
      <c r="B72" s="37"/>
      <c r="C72"/>
      <c r="D72" s="1"/>
      <c r="E72" s="44"/>
      <c r="F72"/>
      <c r="G72" s="1"/>
      <c r="H72" s="42"/>
      <c r="I72" s="1"/>
      <c r="J72" s="1"/>
      <c r="K72" s="42"/>
      <c r="L72" s="42"/>
      <c r="M72"/>
      <c r="N72"/>
      <c r="O72"/>
      <c r="P72" s="153"/>
      <c r="Q72" s="153"/>
      <c r="R72" s="6"/>
      <c r="S72" s="6"/>
      <c r="U72"/>
      <c r="V72" s="1"/>
      <c r="W72" s="75"/>
      <c r="X72" s="1"/>
      <c r="Y72" s="1"/>
      <c r="Z72" s="42"/>
      <c r="AA72" s="127" t="s">
        <v>431</v>
      </c>
      <c r="AB72" s="42"/>
      <c r="AC72" s="42"/>
      <c r="AD72"/>
      <c r="AE72"/>
      <c r="AF72" s="42"/>
      <c r="AG72"/>
      <c r="AI72" s="7"/>
      <c r="AK72" s="67" t="s">
        <v>794</v>
      </c>
      <c r="AL72" s="65" t="s">
        <v>152</v>
      </c>
    </row>
    <row r="73" spans="1:38" x14ac:dyDescent="0.25">
      <c r="A73"/>
      <c r="B73" s="37"/>
      <c r="C73"/>
      <c r="D73" s="1"/>
      <c r="E73" s="44"/>
      <c r="F73"/>
      <c r="G73" s="1"/>
      <c r="H73" s="42"/>
      <c r="I73" s="1"/>
      <c r="J73" s="1"/>
      <c r="K73" s="42"/>
      <c r="L73" s="42"/>
      <c r="M73"/>
      <c r="N73"/>
      <c r="O73"/>
      <c r="P73" s="153"/>
      <c r="Q73" s="153"/>
      <c r="R73" s="6"/>
      <c r="S73" s="6"/>
      <c r="U73"/>
      <c r="V73" s="1"/>
      <c r="W73" s="75"/>
      <c r="X73" s="1"/>
      <c r="Y73" s="1"/>
      <c r="Z73" s="42"/>
      <c r="AA73" s="98" t="s">
        <v>759</v>
      </c>
      <c r="AB73" s="42"/>
      <c r="AC73" s="42"/>
      <c r="AD73"/>
      <c r="AE73"/>
      <c r="AF73" s="42"/>
      <c r="AG73"/>
      <c r="AI73" s="7"/>
      <c r="AK73" s="67" t="s">
        <v>803</v>
      </c>
      <c r="AL73" s="65" t="s">
        <v>804</v>
      </c>
    </row>
    <row r="74" spans="1:38" x14ac:dyDescent="0.25">
      <c r="A74"/>
      <c r="B74" s="37"/>
      <c r="C74"/>
      <c r="D74" s="1"/>
      <c r="E74" s="44"/>
      <c r="F74"/>
      <c r="G74" s="1"/>
      <c r="H74" s="42"/>
      <c r="I74" s="1"/>
      <c r="J74" s="1"/>
      <c r="K74" s="42"/>
      <c r="L74" s="42"/>
      <c r="M74"/>
      <c r="N74"/>
      <c r="O74"/>
      <c r="P74" s="153"/>
      <c r="Q74" s="153"/>
      <c r="R74" s="6"/>
      <c r="S74" s="6"/>
      <c r="U74"/>
      <c r="V74" s="1"/>
      <c r="W74" s="75"/>
      <c r="X74" s="1"/>
      <c r="Y74" s="1"/>
      <c r="Z74" s="42"/>
      <c r="AA74" s="127" t="s">
        <v>1139</v>
      </c>
      <c r="AB74" s="42"/>
      <c r="AC74" s="42"/>
      <c r="AD74"/>
      <c r="AE74"/>
      <c r="AF74" s="42"/>
      <c r="AG74"/>
      <c r="AI74" s="7"/>
      <c r="AK74" s="67" t="s">
        <v>813</v>
      </c>
      <c r="AL74" s="68" t="s">
        <v>152</v>
      </c>
    </row>
    <row r="75" spans="1:38" x14ac:dyDescent="0.25">
      <c r="A75"/>
      <c r="B75" s="37"/>
      <c r="C75"/>
      <c r="D75" s="1"/>
      <c r="E75" s="44"/>
      <c r="F75"/>
      <c r="G75" s="1"/>
      <c r="H75" s="42"/>
      <c r="I75" s="1"/>
      <c r="J75" s="1"/>
      <c r="K75" s="42"/>
      <c r="L75" s="42"/>
      <c r="M75"/>
      <c r="N75"/>
      <c r="O75"/>
      <c r="P75" s="153"/>
      <c r="Q75" s="153"/>
      <c r="R75" s="6"/>
      <c r="S75" s="6"/>
      <c r="U75"/>
      <c r="V75" s="1"/>
      <c r="W75" s="75"/>
      <c r="X75" s="1"/>
      <c r="Y75" s="1"/>
      <c r="Z75" s="42"/>
      <c r="AA75" s="93" t="s">
        <v>2108</v>
      </c>
      <c r="AB75" s="42"/>
      <c r="AC75" s="42"/>
      <c r="AD75"/>
      <c r="AE75"/>
      <c r="AF75" s="42"/>
      <c r="AG75"/>
      <c r="AI75" s="7"/>
      <c r="AK75" s="67" t="s">
        <v>820</v>
      </c>
      <c r="AL75" s="66" t="s">
        <v>2185</v>
      </c>
    </row>
    <row r="76" spans="1:38" x14ac:dyDescent="0.25">
      <c r="A76"/>
      <c r="B76" s="37"/>
      <c r="C76"/>
      <c r="D76" s="1"/>
      <c r="E76" s="44"/>
      <c r="F76"/>
      <c r="G76" s="1"/>
      <c r="H76" s="42"/>
      <c r="I76" s="1"/>
      <c r="J76" s="1"/>
      <c r="K76" s="47"/>
      <c r="L76" s="42"/>
      <c r="M76"/>
      <c r="N76"/>
      <c r="O76"/>
      <c r="P76" s="153"/>
      <c r="Q76" s="153"/>
      <c r="R76"/>
      <c r="S76" s="42"/>
      <c r="T76" s="42"/>
      <c r="U76"/>
      <c r="V76" s="1"/>
      <c r="W76" s="75"/>
      <c r="X76" s="1"/>
      <c r="Y76" s="1"/>
      <c r="Z76" s="42"/>
      <c r="AA76" s="98" t="s">
        <v>836</v>
      </c>
      <c r="AB76" s="42"/>
      <c r="AC76" s="42"/>
      <c r="AD76"/>
      <c r="AE76"/>
      <c r="AF76" s="42"/>
      <c r="AG76"/>
      <c r="AI76" s="7"/>
      <c r="AK76" s="67" t="s">
        <v>826</v>
      </c>
      <c r="AL76" s="65" t="s">
        <v>186</v>
      </c>
    </row>
    <row r="77" spans="1:38" x14ac:dyDescent="0.25">
      <c r="A77"/>
      <c r="B77" s="37"/>
      <c r="C77"/>
      <c r="D77" s="1"/>
      <c r="E77" s="44"/>
      <c r="F77"/>
      <c r="G77" s="1"/>
      <c r="H77" s="42"/>
      <c r="I77" s="1"/>
      <c r="J77" s="1"/>
      <c r="K77" s="47"/>
      <c r="L77" s="42"/>
      <c r="M77"/>
      <c r="N77"/>
      <c r="O77"/>
      <c r="P77" s="153"/>
      <c r="Q77" s="153"/>
      <c r="R77"/>
      <c r="S77" s="42"/>
      <c r="T77" s="42"/>
      <c r="U77"/>
      <c r="V77" s="1"/>
      <c r="W77" s="75"/>
      <c r="X77" s="1"/>
      <c r="Y77" s="1"/>
      <c r="Z77" s="42"/>
      <c r="AA77" s="90" t="s">
        <v>346</v>
      </c>
      <c r="AB77" s="42"/>
      <c r="AC77" s="42"/>
      <c r="AD77"/>
      <c r="AE77"/>
      <c r="AF77" s="42"/>
      <c r="AG77"/>
      <c r="AI77" s="7"/>
      <c r="AK77" s="67" t="s">
        <v>834</v>
      </c>
      <c r="AL77" s="68" t="s">
        <v>152</v>
      </c>
    </row>
    <row r="78" spans="1:38" x14ac:dyDescent="0.25">
      <c r="A78"/>
      <c r="B78" s="37"/>
      <c r="C78"/>
      <c r="D78" s="1"/>
      <c r="E78" s="44"/>
      <c r="F78"/>
      <c r="G78" s="1"/>
      <c r="H78" s="42"/>
      <c r="I78" s="1"/>
      <c r="J78" s="1"/>
      <c r="K78" s="47"/>
      <c r="L78" s="48"/>
      <c r="M78"/>
      <c r="N78"/>
      <c r="O78"/>
      <c r="P78" s="153"/>
      <c r="Q78" s="153"/>
      <c r="R78"/>
      <c r="S78" s="42"/>
      <c r="T78" s="42"/>
      <c r="U78"/>
      <c r="V78" s="1"/>
      <c r="W78" s="75"/>
      <c r="X78" s="1"/>
      <c r="Y78" s="1"/>
      <c r="Z78" s="42"/>
      <c r="AA78" s="102" t="s">
        <v>344</v>
      </c>
      <c r="AB78" s="42"/>
      <c r="AC78" s="42"/>
      <c r="AD78"/>
      <c r="AE78"/>
      <c r="AF78" s="42"/>
      <c r="AG78"/>
      <c r="AI78" s="7"/>
      <c r="AK78" s="67" t="s">
        <v>849</v>
      </c>
      <c r="AL78" s="66" t="s">
        <v>2185</v>
      </c>
    </row>
    <row r="79" spans="1:38" x14ac:dyDescent="0.25">
      <c r="A79"/>
      <c r="B79" s="37"/>
      <c r="C79"/>
      <c r="D79" s="1"/>
      <c r="E79" s="44"/>
      <c r="F79"/>
      <c r="G79" s="1"/>
      <c r="H79" s="42"/>
      <c r="I79" s="1"/>
      <c r="J79" s="1"/>
      <c r="K79" s="47"/>
      <c r="L79" s="49"/>
      <c r="M79"/>
      <c r="N79"/>
      <c r="O79"/>
      <c r="P79" s="155"/>
      <c r="Q79" s="155"/>
      <c r="R79"/>
      <c r="S79" s="42"/>
      <c r="T79" s="42"/>
      <c r="U79"/>
      <c r="V79" s="1"/>
      <c r="W79" s="75"/>
      <c r="X79" s="1"/>
      <c r="Y79" s="1"/>
      <c r="Z79" s="42"/>
      <c r="AA79" s="90" t="s">
        <v>388</v>
      </c>
      <c r="AB79" s="42"/>
      <c r="AC79" s="42"/>
      <c r="AD79"/>
      <c r="AE79"/>
      <c r="AF79" s="42"/>
      <c r="AG79"/>
      <c r="AI79" s="7"/>
      <c r="AK79" s="67" t="s">
        <v>865</v>
      </c>
      <c r="AL79" s="65" t="s">
        <v>866</v>
      </c>
    </row>
    <row r="80" spans="1:38" x14ac:dyDescent="0.25">
      <c r="A80"/>
      <c r="B80" s="37"/>
      <c r="C80"/>
      <c r="D80" s="1"/>
      <c r="E80" s="44"/>
      <c r="F80"/>
      <c r="G80" s="1"/>
      <c r="H80" s="42"/>
      <c r="I80" s="1"/>
      <c r="J80" s="1"/>
      <c r="K80" s="47"/>
      <c r="L80" s="48"/>
      <c r="M80"/>
      <c r="N80"/>
      <c r="O80"/>
      <c r="P80" s="155"/>
      <c r="Q80" s="155"/>
      <c r="R80"/>
      <c r="S80" s="42"/>
      <c r="T80" s="42"/>
      <c r="U80"/>
      <c r="V80" s="1"/>
      <c r="W80" s="75"/>
      <c r="X80" s="1"/>
      <c r="Y80" s="1"/>
      <c r="Z80" s="42"/>
      <c r="AA80" s="128" t="s">
        <v>400</v>
      </c>
      <c r="AB80" s="42"/>
      <c r="AC80" s="42"/>
      <c r="AD80"/>
      <c r="AE80"/>
      <c r="AF80" s="42"/>
      <c r="AG80"/>
      <c r="AI80" s="7"/>
      <c r="AK80" s="67" t="s">
        <v>881</v>
      </c>
      <c r="AL80" s="65" t="s">
        <v>882</v>
      </c>
    </row>
    <row r="81" spans="1:38" x14ac:dyDescent="0.25">
      <c r="A81"/>
      <c r="B81" s="37"/>
      <c r="C81"/>
      <c r="D81" s="1"/>
      <c r="E81" s="44"/>
      <c r="F81"/>
      <c r="G81" s="1"/>
      <c r="H81" s="42"/>
      <c r="I81" s="1"/>
      <c r="J81" s="1"/>
      <c r="K81" s="47"/>
      <c r="L81" s="48"/>
      <c r="M81"/>
      <c r="N81"/>
      <c r="O81"/>
      <c r="P81" s="155"/>
      <c r="Q81" s="155"/>
      <c r="R81"/>
      <c r="S81" s="42"/>
      <c r="T81" s="42"/>
      <c r="U81"/>
      <c r="V81" s="1"/>
      <c r="W81" s="75"/>
      <c r="X81" s="1"/>
      <c r="Y81" s="1"/>
      <c r="Z81" s="42"/>
      <c r="AA81" s="90" t="s">
        <v>416</v>
      </c>
      <c r="AB81" s="42"/>
      <c r="AC81" s="42"/>
      <c r="AD81"/>
      <c r="AE81"/>
      <c r="AF81" s="42"/>
      <c r="AG81"/>
      <c r="AI81" s="7"/>
      <c r="AK81" s="67" t="s">
        <v>896</v>
      </c>
      <c r="AL81" s="65" t="s">
        <v>897</v>
      </c>
    </row>
    <row r="82" spans="1:38" x14ac:dyDescent="0.25">
      <c r="A82"/>
      <c r="B82" s="37"/>
      <c r="C82"/>
      <c r="D82" s="1"/>
      <c r="E82" s="44"/>
      <c r="F82"/>
      <c r="G82" s="1"/>
      <c r="H82" s="42"/>
      <c r="I82" s="1"/>
      <c r="J82" s="1"/>
      <c r="K82" s="47"/>
      <c r="L82" s="48"/>
      <c r="M82"/>
      <c r="N82"/>
      <c r="O82"/>
      <c r="P82" s="155"/>
      <c r="Q82" s="155"/>
      <c r="R82"/>
      <c r="S82" s="42"/>
      <c r="T82" s="42"/>
      <c r="U82"/>
      <c r="V82" s="1"/>
      <c r="W82" s="75"/>
      <c r="X82" s="1"/>
      <c r="Y82" s="1"/>
      <c r="Z82" s="42"/>
      <c r="AA82" s="90" t="s">
        <v>713</v>
      </c>
      <c r="AB82" s="42"/>
      <c r="AC82" s="42"/>
      <c r="AD82"/>
      <c r="AE82"/>
      <c r="AF82" s="42"/>
      <c r="AG82"/>
      <c r="AI82" s="7"/>
      <c r="AK82" s="67" t="s">
        <v>906</v>
      </c>
      <c r="AL82" s="65" t="s">
        <v>907</v>
      </c>
    </row>
    <row r="83" spans="1:38" x14ac:dyDescent="0.25">
      <c r="A83"/>
      <c r="B83" s="37"/>
      <c r="C83"/>
      <c r="D83" s="1"/>
      <c r="E83" s="44"/>
      <c r="F83"/>
      <c r="G83" s="1"/>
      <c r="H83" s="42"/>
      <c r="I83" s="1"/>
      <c r="J83" s="1"/>
      <c r="K83" s="47"/>
      <c r="L83" s="48"/>
      <c r="M83"/>
      <c r="N83"/>
      <c r="O83"/>
      <c r="P83" s="155"/>
      <c r="Q83" s="155"/>
      <c r="R83"/>
      <c r="S83" s="42"/>
      <c r="T83" s="42"/>
      <c r="U83"/>
      <c r="V83" s="1"/>
      <c r="W83" s="75"/>
      <c r="X83" s="1"/>
      <c r="Y83" s="1"/>
      <c r="Z83" s="42"/>
      <c r="AA83" s="98" t="s">
        <v>806</v>
      </c>
      <c r="AB83" s="42"/>
      <c r="AC83" s="42"/>
      <c r="AD83"/>
      <c r="AE83"/>
      <c r="AF83" s="42"/>
      <c r="AG83"/>
      <c r="AI83" s="7"/>
      <c r="AK83" s="67" t="s">
        <v>917</v>
      </c>
      <c r="AL83" s="65" t="s">
        <v>918</v>
      </c>
    </row>
    <row r="84" spans="1:38" x14ac:dyDescent="0.25">
      <c r="A84"/>
      <c r="B84" s="37"/>
      <c r="C84"/>
      <c r="D84" s="1"/>
      <c r="E84" s="37"/>
      <c r="F84"/>
      <c r="G84" s="1"/>
      <c r="H84" s="42"/>
      <c r="I84" s="1"/>
      <c r="J84" s="1"/>
      <c r="K84" s="47"/>
      <c r="L84" s="42"/>
      <c r="M84"/>
      <c r="N84"/>
      <c r="O84"/>
      <c r="P84" s="155"/>
      <c r="Q84" s="155"/>
      <c r="R84"/>
      <c r="S84" s="42"/>
      <c r="T84" s="42"/>
      <c r="U84"/>
      <c r="V84" s="1"/>
      <c r="W84" s="75"/>
      <c r="X84" s="1"/>
      <c r="Y84" s="1"/>
      <c r="Z84" s="42"/>
      <c r="AA84" s="98" t="s">
        <v>1152</v>
      </c>
      <c r="AB84" s="42"/>
      <c r="AC84" s="42"/>
      <c r="AD84"/>
      <c r="AE84"/>
      <c r="AF84" s="42"/>
      <c r="AG84"/>
      <c r="AI84" s="7"/>
      <c r="AK84" s="67" t="s">
        <v>928</v>
      </c>
      <c r="AL84" s="65" t="s">
        <v>929</v>
      </c>
    </row>
    <row r="85" spans="1:38" x14ac:dyDescent="0.25">
      <c r="A85"/>
      <c r="B85" s="37"/>
      <c r="C85"/>
      <c r="D85" s="1"/>
      <c r="E85" s="37"/>
      <c r="F85"/>
      <c r="G85" s="1"/>
      <c r="H85" s="42"/>
      <c r="I85" s="1"/>
      <c r="J85" s="1"/>
      <c r="K85" s="47"/>
      <c r="L85" s="42"/>
      <c r="M85"/>
      <c r="N85"/>
      <c r="O85"/>
      <c r="P85" s="153"/>
      <c r="Q85" s="153"/>
      <c r="R85"/>
      <c r="S85" s="42"/>
      <c r="T85" s="42"/>
      <c r="U85"/>
      <c r="V85" s="1"/>
      <c r="W85" s="75"/>
      <c r="X85" s="1"/>
      <c r="Y85" s="1"/>
      <c r="Z85" s="42"/>
      <c r="AA85"/>
      <c r="AB85" s="42"/>
      <c r="AC85" s="42"/>
      <c r="AD85"/>
      <c r="AE85"/>
      <c r="AF85" s="42"/>
      <c r="AG85"/>
      <c r="AI85" s="7"/>
      <c r="AK85" s="67" t="s">
        <v>937</v>
      </c>
      <c r="AL85" s="65" t="s">
        <v>938</v>
      </c>
    </row>
    <row r="86" spans="1:38" x14ac:dyDescent="0.25">
      <c r="A86"/>
      <c r="B86" s="37"/>
      <c r="C86"/>
      <c r="D86" s="1"/>
      <c r="E86" s="37"/>
      <c r="F86"/>
      <c r="G86" s="1"/>
      <c r="H86" s="42"/>
      <c r="I86" s="1"/>
      <c r="J86" s="1"/>
      <c r="K86" s="47"/>
      <c r="L86" s="42"/>
      <c r="M86"/>
      <c r="N86"/>
      <c r="O86"/>
      <c r="P86" s="153"/>
      <c r="Q86" s="153"/>
      <c r="R86"/>
      <c r="S86" s="42"/>
      <c r="T86" s="42"/>
      <c r="U86"/>
      <c r="V86" s="1"/>
      <c r="W86" s="75"/>
      <c r="X86" s="1"/>
      <c r="Y86" s="1"/>
      <c r="Z86" s="42"/>
      <c r="AA86"/>
      <c r="AB86" s="42"/>
      <c r="AC86" s="42"/>
      <c r="AD86"/>
      <c r="AE86"/>
      <c r="AF86" s="42"/>
      <c r="AG86"/>
      <c r="AI86" s="7"/>
      <c r="AK86" s="67" t="s">
        <v>944</v>
      </c>
      <c r="AL86" s="65" t="s">
        <v>945</v>
      </c>
    </row>
    <row r="87" spans="1:38" x14ac:dyDescent="0.25">
      <c r="A87"/>
      <c r="B87" s="37"/>
      <c r="C87"/>
      <c r="D87" s="1"/>
      <c r="E87" s="37"/>
      <c r="F87"/>
      <c r="G87" s="1"/>
      <c r="H87" s="42"/>
      <c r="I87" s="1"/>
      <c r="J87" s="1"/>
      <c r="K87" s="47"/>
      <c r="L87" s="42"/>
      <c r="M87"/>
      <c r="N87"/>
      <c r="O87"/>
      <c r="P87" s="153"/>
      <c r="Q87" s="153"/>
      <c r="R87"/>
      <c r="S87" s="42"/>
      <c r="T87" s="42"/>
      <c r="U87"/>
      <c r="V87" s="1"/>
      <c r="W87" s="75"/>
      <c r="X87" s="1"/>
      <c r="Y87" s="1"/>
      <c r="Z87" s="42"/>
      <c r="AA87"/>
      <c r="AB87" s="42"/>
      <c r="AC87" s="42"/>
      <c r="AD87"/>
      <c r="AE87"/>
      <c r="AF87" s="42"/>
      <c r="AG87"/>
      <c r="AI87" s="7"/>
      <c r="AK87" s="67" t="s">
        <v>946</v>
      </c>
      <c r="AL87" s="71" t="s">
        <v>947</v>
      </c>
    </row>
    <row r="88" spans="1:38" x14ac:dyDescent="0.25">
      <c r="A88"/>
      <c r="B88" s="37"/>
      <c r="C88"/>
      <c r="D88" s="1"/>
      <c r="E88" s="37"/>
      <c r="F88"/>
      <c r="G88" s="1"/>
      <c r="H88" s="42"/>
      <c r="I88" s="1"/>
      <c r="J88" s="1"/>
      <c r="K88" s="47"/>
      <c r="L88" s="42"/>
      <c r="M88"/>
      <c r="N88"/>
      <c r="O88"/>
      <c r="P88" s="153"/>
      <c r="Q88" s="153"/>
      <c r="R88"/>
      <c r="S88" s="42"/>
      <c r="T88" s="42"/>
      <c r="U88"/>
      <c r="V88" s="1"/>
      <c r="W88" s="75"/>
      <c r="X88" s="1"/>
      <c r="Y88" s="1"/>
      <c r="Z88" s="42"/>
      <c r="AA88"/>
      <c r="AB88" s="42"/>
      <c r="AC88" s="42"/>
      <c r="AD88"/>
      <c r="AE88"/>
      <c r="AF88" s="42"/>
      <c r="AG88"/>
      <c r="AI88" s="7"/>
      <c r="AK88" s="67" t="s">
        <v>955</v>
      </c>
      <c r="AL88" s="71" t="s">
        <v>956</v>
      </c>
    </row>
    <row r="89" spans="1:38" x14ac:dyDescent="0.25">
      <c r="A89"/>
      <c r="B89" s="37"/>
      <c r="C89"/>
      <c r="D89" s="1"/>
      <c r="E89" s="37"/>
      <c r="F89"/>
      <c r="G89" s="1"/>
      <c r="H89" s="42"/>
      <c r="I89" s="1"/>
      <c r="J89" s="1"/>
      <c r="K89" s="47"/>
      <c r="L89" s="42"/>
      <c r="M89"/>
      <c r="N89"/>
      <c r="O89"/>
      <c r="P89" s="153"/>
      <c r="Q89" s="153"/>
      <c r="R89"/>
      <c r="S89" s="42"/>
      <c r="T89" s="42"/>
      <c r="U89"/>
      <c r="V89" s="1"/>
      <c r="W89" s="75"/>
      <c r="X89" s="1"/>
      <c r="Y89" s="1"/>
      <c r="Z89" s="42"/>
      <c r="AA89"/>
      <c r="AB89" s="42"/>
      <c r="AC89" s="42"/>
      <c r="AD89"/>
      <c r="AE89"/>
      <c r="AF89" s="42"/>
      <c r="AG89"/>
      <c r="AI89" s="7"/>
      <c r="AK89" s="67" t="s">
        <v>966</v>
      </c>
      <c r="AL89" s="71" t="s">
        <v>967</v>
      </c>
    </row>
    <row r="90" spans="1:38" x14ac:dyDescent="0.25">
      <c r="A90"/>
      <c r="B90" s="37"/>
      <c r="C90"/>
      <c r="D90" s="1"/>
      <c r="E90" s="37"/>
      <c r="F90"/>
      <c r="G90" s="1"/>
      <c r="H90" s="42"/>
      <c r="I90" s="1"/>
      <c r="J90" s="1"/>
      <c r="K90" s="47"/>
      <c r="L90" s="42"/>
      <c r="M90"/>
      <c r="N90"/>
      <c r="O90"/>
      <c r="P90" s="153"/>
      <c r="Q90" s="153"/>
      <c r="R90"/>
      <c r="S90" s="42"/>
      <c r="T90" s="42"/>
      <c r="U90"/>
      <c r="V90" s="1"/>
      <c r="W90" s="75"/>
      <c r="X90" s="1"/>
      <c r="Y90" s="1"/>
      <c r="Z90" s="42"/>
      <c r="AA90"/>
      <c r="AB90" s="42"/>
      <c r="AC90" s="42"/>
      <c r="AD90"/>
      <c r="AE90"/>
      <c r="AF90" s="42"/>
      <c r="AG90"/>
      <c r="AI90" s="7"/>
      <c r="AK90" s="67" t="s">
        <v>25</v>
      </c>
      <c r="AL90" s="65" t="s">
        <v>26</v>
      </c>
    </row>
    <row r="91" spans="1:38" x14ac:dyDescent="0.25">
      <c r="A91"/>
      <c r="B91" s="37"/>
      <c r="C91"/>
      <c r="D91" s="1"/>
      <c r="E91" s="37"/>
      <c r="F91"/>
      <c r="G91" s="1"/>
      <c r="H91" s="42"/>
      <c r="I91" s="1"/>
      <c r="J91" s="1"/>
      <c r="K91" s="47"/>
      <c r="L91" s="42"/>
      <c r="M91"/>
      <c r="N91"/>
      <c r="O91"/>
      <c r="P91" s="153"/>
      <c r="Q91" s="153"/>
      <c r="R91"/>
      <c r="S91" s="42"/>
      <c r="T91" s="42"/>
      <c r="U91"/>
      <c r="V91" s="1"/>
      <c r="W91" s="75"/>
      <c r="X91" s="1"/>
      <c r="Y91" s="1"/>
      <c r="Z91" s="42"/>
      <c r="AA91"/>
      <c r="AB91" s="42"/>
      <c r="AC91" s="42"/>
      <c r="AD91"/>
      <c r="AE91"/>
      <c r="AF91" s="42"/>
      <c r="AG91"/>
      <c r="AI91" s="7"/>
      <c r="AK91" s="67" t="s">
        <v>30</v>
      </c>
      <c r="AL91" s="65" t="s">
        <v>31</v>
      </c>
    </row>
    <row r="92" spans="1:38" x14ac:dyDescent="0.25">
      <c r="A92"/>
      <c r="B92" s="37"/>
      <c r="C92"/>
      <c r="D92" s="1"/>
      <c r="E92" s="37"/>
      <c r="F92"/>
      <c r="G92" s="1"/>
      <c r="H92" s="42"/>
      <c r="I92" s="1"/>
      <c r="J92" s="1"/>
      <c r="K92" s="47"/>
      <c r="L92" s="42"/>
      <c r="M92"/>
      <c r="N92"/>
      <c r="O92"/>
      <c r="P92" s="153"/>
      <c r="Q92" s="153"/>
      <c r="R92"/>
      <c r="S92" s="42"/>
      <c r="T92" s="42"/>
      <c r="U92"/>
      <c r="V92" s="1"/>
      <c r="W92" s="75"/>
      <c r="X92" s="1"/>
      <c r="Y92" s="1"/>
      <c r="Z92" s="42"/>
      <c r="AA92"/>
      <c r="AB92" s="42"/>
      <c r="AC92" s="42"/>
      <c r="AD92"/>
      <c r="AE92"/>
      <c r="AF92" s="42"/>
      <c r="AG92"/>
      <c r="AI92" s="7"/>
      <c r="AK92" s="67" t="s">
        <v>34</v>
      </c>
      <c r="AL92" s="65" t="s">
        <v>35</v>
      </c>
    </row>
    <row r="93" spans="1:38" x14ac:dyDescent="0.25">
      <c r="A93"/>
      <c r="B93" s="37"/>
      <c r="C93"/>
      <c r="D93" s="1"/>
      <c r="E93" s="37"/>
      <c r="F93"/>
      <c r="G93" s="1"/>
      <c r="H93" s="42"/>
      <c r="I93" s="1"/>
      <c r="J93" s="1"/>
      <c r="K93" s="47"/>
      <c r="L93" s="42"/>
      <c r="M93"/>
      <c r="N93"/>
      <c r="O93"/>
      <c r="P93" s="154"/>
      <c r="Q93" s="154"/>
      <c r="R93"/>
      <c r="S93" s="42"/>
      <c r="T93" s="42"/>
      <c r="U93"/>
      <c r="V93" s="1"/>
      <c r="W93" s="75"/>
      <c r="X93" s="1"/>
      <c r="Y93" s="1"/>
      <c r="Z93" s="42"/>
      <c r="AA93"/>
      <c r="AB93" s="42"/>
      <c r="AC93" s="42"/>
      <c r="AD93"/>
      <c r="AE93"/>
      <c r="AF93" s="42"/>
      <c r="AG93"/>
      <c r="AI93" s="7"/>
      <c r="AK93" s="67" t="s">
        <v>984</v>
      </c>
      <c r="AL93" s="65" t="s">
        <v>985</v>
      </c>
    </row>
    <row r="94" spans="1:38" x14ac:dyDescent="0.25">
      <c r="A94"/>
      <c r="B94" s="37"/>
      <c r="C94"/>
      <c r="D94" s="1"/>
      <c r="E94" s="37"/>
      <c r="F94"/>
      <c r="G94" s="1"/>
      <c r="H94" s="42"/>
      <c r="I94" s="1"/>
      <c r="J94" s="1"/>
      <c r="K94" s="47"/>
      <c r="L94" s="42"/>
      <c r="M94"/>
      <c r="N94"/>
      <c r="O94"/>
      <c r="P94" s="153"/>
      <c r="Q94" s="153"/>
      <c r="R94"/>
      <c r="S94" s="42"/>
      <c r="T94" s="42"/>
      <c r="U94"/>
      <c r="V94" s="1"/>
      <c r="W94" s="75"/>
      <c r="X94" s="1"/>
      <c r="Y94" s="1"/>
      <c r="Z94" s="42"/>
      <c r="AA94"/>
      <c r="AB94" s="42"/>
      <c r="AC94" s="42"/>
      <c r="AD94"/>
      <c r="AE94"/>
      <c r="AF94" s="42"/>
      <c r="AG94"/>
      <c r="AI94" s="7"/>
      <c r="AK94" s="67" t="s">
        <v>998</v>
      </c>
      <c r="AL94" s="65" t="s">
        <v>999</v>
      </c>
    </row>
    <row r="95" spans="1:38" x14ac:dyDescent="0.25">
      <c r="A95"/>
      <c r="B95" s="37"/>
      <c r="C95"/>
      <c r="D95" s="1"/>
      <c r="E95" s="37"/>
      <c r="F95"/>
      <c r="G95" s="1"/>
      <c r="H95" s="42"/>
      <c r="I95" s="1"/>
      <c r="J95" s="1"/>
      <c r="K95" s="47"/>
      <c r="L95" s="42"/>
      <c r="M95"/>
      <c r="N95"/>
      <c r="O95"/>
      <c r="P95" s="153"/>
      <c r="Q95" s="153"/>
      <c r="R95"/>
      <c r="S95" s="42"/>
      <c r="T95" s="42"/>
      <c r="U95"/>
      <c r="V95" s="1"/>
      <c r="W95" s="75"/>
      <c r="X95" s="1"/>
      <c r="Y95" s="1"/>
      <c r="Z95" s="42"/>
      <c r="AA95"/>
      <c r="AB95" s="42"/>
      <c r="AC95" s="42"/>
      <c r="AD95"/>
      <c r="AE95"/>
      <c r="AF95" s="42"/>
      <c r="AG95"/>
      <c r="AI95" s="7"/>
      <c r="AK95" s="67" t="s">
        <v>1006</v>
      </c>
      <c r="AL95" s="65" t="s">
        <v>1007</v>
      </c>
    </row>
    <row r="96" spans="1:38" x14ac:dyDescent="0.25">
      <c r="A96"/>
      <c r="B96" s="37"/>
      <c r="C96"/>
      <c r="D96" s="1"/>
      <c r="E96" s="37"/>
      <c r="F96"/>
      <c r="G96" s="1"/>
      <c r="H96" s="42"/>
      <c r="I96" s="1"/>
      <c r="J96" s="1"/>
      <c r="K96" s="47"/>
      <c r="L96" s="42"/>
      <c r="M96"/>
      <c r="N96"/>
      <c r="O96"/>
      <c r="P96" s="153"/>
      <c r="Q96" s="153"/>
      <c r="R96"/>
      <c r="S96" s="42"/>
      <c r="T96" s="42"/>
      <c r="U96"/>
      <c r="V96" s="1"/>
      <c r="W96" s="75"/>
      <c r="X96" s="1"/>
      <c r="Y96" s="1"/>
      <c r="Z96" s="42"/>
      <c r="AA96"/>
      <c r="AB96" s="42"/>
      <c r="AC96" s="42"/>
      <c r="AD96"/>
      <c r="AE96"/>
      <c r="AF96" s="42"/>
      <c r="AG96"/>
      <c r="AI96" s="7"/>
      <c r="AK96" s="67" t="s">
        <v>1010</v>
      </c>
      <c r="AL96" s="65" t="s">
        <v>1011</v>
      </c>
    </row>
    <row r="97" spans="1:38" x14ac:dyDescent="0.25">
      <c r="A97"/>
      <c r="B97" s="37"/>
      <c r="C97"/>
      <c r="D97" s="1"/>
      <c r="E97" s="37"/>
      <c r="F97"/>
      <c r="G97" s="1"/>
      <c r="H97" s="42"/>
      <c r="I97" s="1"/>
      <c r="J97" s="1"/>
      <c r="K97" s="47"/>
      <c r="L97" s="42"/>
      <c r="M97"/>
      <c r="N97"/>
      <c r="O97"/>
      <c r="P97" s="153"/>
      <c r="Q97" s="153"/>
      <c r="R97"/>
      <c r="S97" s="42"/>
      <c r="T97" s="42"/>
      <c r="U97"/>
      <c r="V97" s="1"/>
      <c r="W97" s="75"/>
      <c r="X97" s="1"/>
      <c r="Y97" s="1"/>
      <c r="Z97" s="42"/>
      <c r="AA97"/>
      <c r="AB97" s="42"/>
      <c r="AC97" s="42"/>
      <c r="AD97"/>
      <c r="AE97"/>
      <c r="AF97" s="42"/>
      <c r="AG97"/>
      <c r="AI97" s="7"/>
      <c r="AK97" s="67" t="s">
        <v>1025</v>
      </c>
      <c r="AL97" s="65" t="s">
        <v>1026</v>
      </c>
    </row>
    <row r="98" spans="1:38" x14ac:dyDescent="0.25">
      <c r="A98"/>
      <c r="B98" s="37"/>
      <c r="C98"/>
      <c r="D98" s="1"/>
      <c r="E98" s="37"/>
      <c r="F98"/>
      <c r="G98" s="1"/>
      <c r="H98" s="42"/>
      <c r="I98" s="1"/>
      <c r="J98" s="1"/>
      <c r="K98" s="47"/>
      <c r="L98" s="42"/>
      <c r="M98"/>
      <c r="N98"/>
      <c r="O98"/>
      <c r="P98" s="153"/>
      <c r="Q98" s="153"/>
      <c r="R98"/>
      <c r="S98" s="42"/>
      <c r="T98" s="42"/>
      <c r="U98"/>
      <c r="V98" s="1"/>
      <c r="W98" s="75"/>
      <c r="X98" s="1"/>
      <c r="Y98" s="1"/>
      <c r="Z98" s="42"/>
      <c r="AA98"/>
      <c r="AB98" s="42"/>
      <c r="AC98" s="42"/>
      <c r="AD98"/>
      <c r="AE98"/>
      <c r="AF98" s="42"/>
      <c r="AG98"/>
      <c r="AI98" s="7"/>
      <c r="AK98" s="67" t="s">
        <v>1029</v>
      </c>
      <c r="AL98" s="65" t="s">
        <v>1030</v>
      </c>
    </row>
    <row r="99" spans="1:38" x14ac:dyDescent="0.25">
      <c r="A99"/>
      <c r="B99" s="37"/>
      <c r="C99"/>
      <c r="D99" s="1"/>
      <c r="E99" s="37"/>
      <c r="F99"/>
      <c r="G99" s="1"/>
      <c r="H99" s="42"/>
      <c r="I99" s="1"/>
      <c r="J99" s="1"/>
      <c r="K99" s="47"/>
      <c r="L99" s="42"/>
      <c r="M99"/>
      <c r="N99"/>
      <c r="O99"/>
      <c r="P99" s="154"/>
      <c r="Q99" s="154"/>
      <c r="R99"/>
      <c r="S99" s="42"/>
      <c r="T99" s="42"/>
      <c r="U99"/>
      <c r="V99" s="1"/>
      <c r="W99" s="75"/>
      <c r="X99" s="1"/>
      <c r="Y99" s="1"/>
      <c r="Z99" s="42"/>
      <c r="AA99"/>
      <c r="AB99" s="42"/>
      <c r="AC99" s="42"/>
      <c r="AD99"/>
      <c r="AE99"/>
      <c r="AF99" s="42"/>
      <c r="AG99"/>
      <c r="AI99" s="7"/>
      <c r="AK99" s="67" t="s">
        <v>1039</v>
      </c>
      <c r="AL99" s="65" t="s">
        <v>1040</v>
      </c>
    </row>
    <row r="100" spans="1:38" x14ac:dyDescent="0.25">
      <c r="A100"/>
      <c r="B100" s="37"/>
      <c r="C100"/>
      <c r="D100" s="1"/>
      <c r="E100" s="37"/>
      <c r="F100"/>
      <c r="G100" s="1"/>
      <c r="H100" s="42"/>
      <c r="I100" s="1"/>
      <c r="J100" s="1"/>
      <c r="K100" s="47"/>
      <c r="L100" s="42"/>
      <c r="M100"/>
      <c r="N100"/>
      <c r="O100"/>
      <c r="P100" s="154"/>
      <c r="Q100" s="154"/>
      <c r="R100"/>
      <c r="S100" s="42"/>
      <c r="T100" s="42"/>
      <c r="U100"/>
      <c r="V100" s="1"/>
      <c r="W100" s="75"/>
      <c r="X100" s="1"/>
      <c r="Y100" s="1"/>
      <c r="Z100" s="42"/>
      <c r="AA100"/>
      <c r="AB100" s="42"/>
      <c r="AC100" s="42"/>
      <c r="AD100"/>
      <c r="AE100"/>
      <c r="AF100" s="42"/>
      <c r="AG100"/>
      <c r="AI100" s="7"/>
      <c r="AK100" s="67" t="s">
        <v>1047</v>
      </c>
      <c r="AL100" s="65" t="s">
        <v>1048</v>
      </c>
    </row>
    <row r="101" spans="1:38" x14ac:dyDescent="0.25">
      <c r="A101"/>
      <c r="B101" s="37"/>
      <c r="C101"/>
      <c r="D101" s="1"/>
      <c r="E101" s="37"/>
      <c r="F101"/>
      <c r="G101" s="1"/>
      <c r="H101" s="42"/>
      <c r="I101" s="1"/>
      <c r="J101" s="1"/>
      <c r="K101" s="47"/>
      <c r="L101" s="42"/>
      <c r="M101"/>
      <c r="N101"/>
      <c r="O101"/>
      <c r="P101" s="154"/>
      <c r="Q101" s="154"/>
      <c r="R101"/>
      <c r="S101" s="42"/>
      <c r="T101" s="42"/>
      <c r="U101"/>
      <c r="V101" s="1"/>
      <c r="W101" s="75"/>
      <c r="X101" s="1"/>
      <c r="Y101" s="1"/>
      <c r="Z101" s="42"/>
      <c r="AA101"/>
      <c r="AB101" s="42"/>
      <c r="AC101" s="42"/>
      <c r="AD101"/>
      <c r="AE101"/>
      <c r="AF101" s="42"/>
      <c r="AG101"/>
      <c r="AI101" s="7"/>
      <c r="AK101" s="67" t="s">
        <v>1051</v>
      </c>
      <c r="AL101" s="65" t="s">
        <v>1052</v>
      </c>
    </row>
    <row r="102" spans="1:38" x14ac:dyDescent="0.25">
      <c r="A102"/>
      <c r="B102" s="37"/>
      <c r="C102"/>
      <c r="D102" s="1"/>
      <c r="E102" s="37"/>
      <c r="F102"/>
      <c r="G102" s="1"/>
      <c r="H102" s="42"/>
      <c r="I102" s="1"/>
      <c r="J102" s="1"/>
      <c r="K102" s="47"/>
      <c r="L102" s="42"/>
      <c r="M102"/>
      <c r="N102"/>
      <c r="O102"/>
      <c r="P102" s="153"/>
      <c r="Q102" s="153"/>
      <c r="R102"/>
      <c r="S102" s="42"/>
      <c r="T102" s="42"/>
      <c r="U102"/>
      <c r="V102" s="1"/>
      <c r="W102" s="75"/>
      <c r="X102" s="1"/>
      <c r="Y102" s="1"/>
      <c r="Z102" s="42"/>
      <c r="AA102"/>
      <c r="AB102" s="42"/>
      <c r="AC102" s="42"/>
      <c r="AD102"/>
      <c r="AE102"/>
      <c r="AF102" s="42"/>
      <c r="AG102"/>
      <c r="AI102" s="7"/>
      <c r="AK102" s="67" t="s">
        <v>1056</v>
      </c>
      <c r="AL102" s="65" t="s">
        <v>1057</v>
      </c>
    </row>
    <row r="103" spans="1:38" x14ac:dyDescent="0.25">
      <c r="A103"/>
      <c r="B103" s="37"/>
      <c r="C103"/>
      <c r="D103" s="1"/>
      <c r="E103" s="37"/>
      <c r="F103"/>
      <c r="G103" s="1"/>
      <c r="H103" s="42"/>
      <c r="I103" s="1"/>
      <c r="J103" s="1"/>
      <c r="K103" s="47"/>
      <c r="L103" s="42"/>
      <c r="M103"/>
      <c r="N103"/>
      <c r="O103"/>
      <c r="P103" s="153"/>
      <c r="Q103" s="153"/>
      <c r="R103"/>
      <c r="S103" s="42"/>
      <c r="T103" s="42"/>
      <c r="U103"/>
      <c r="V103" s="1"/>
      <c r="W103" s="75"/>
      <c r="X103" s="1"/>
      <c r="Y103" s="1"/>
      <c r="Z103" s="42"/>
      <c r="AA103"/>
      <c r="AB103" s="42"/>
      <c r="AC103" s="42"/>
      <c r="AD103"/>
      <c r="AE103"/>
      <c r="AF103" s="42"/>
      <c r="AG103"/>
      <c r="AI103" s="7"/>
      <c r="AK103" s="67" t="s">
        <v>1069</v>
      </c>
      <c r="AL103" s="65" t="s">
        <v>1070</v>
      </c>
    </row>
    <row r="104" spans="1:38" x14ac:dyDescent="0.25">
      <c r="A104"/>
      <c r="B104" s="37"/>
      <c r="C104"/>
      <c r="D104" s="1"/>
      <c r="E104" s="37"/>
      <c r="F104"/>
      <c r="G104" s="1"/>
      <c r="H104" s="42"/>
      <c r="I104" s="1"/>
      <c r="J104" s="1"/>
      <c r="K104" s="47"/>
      <c r="L104" s="42"/>
      <c r="M104"/>
      <c r="N104"/>
      <c r="O104"/>
      <c r="P104" s="153"/>
      <c r="Q104" s="153"/>
      <c r="R104"/>
      <c r="S104" s="42"/>
      <c r="T104" s="42"/>
      <c r="U104"/>
      <c r="V104" s="1"/>
      <c r="W104" s="75"/>
      <c r="X104" s="1"/>
      <c r="Y104" s="1"/>
      <c r="Z104" s="42"/>
      <c r="AA104"/>
      <c r="AB104" s="42"/>
      <c r="AC104" s="42"/>
      <c r="AD104"/>
      <c r="AE104"/>
      <c r="AF104" s="42"/>
      <c r="AG104"/>
      <c r="AI104" s="7"/>
      <c r="AK104" s="67" t="s">
        <v>1080</v>
      </c>
      <c r="AL104" s="71" t="s">
        <v>1081</v>
      </c>
    </row>
    <row r="105" spans="1:38" x14ac:dyDescent="0.25">
      <c r="A105"/>
      <c r="B105" s="37"/>
      <c r="C105"/>
      <c r="D105" s="1"/>
      <c r="E105" s="37"/>
      <c r="F105"/>
      <c r="G105" s="1"/>
      <c r="H105" s="42"/>
      <c r="I105" s="1"/>
      <c r="J105" s="1"/>
      <c r="K105" s="47"/>
      <c r="L105" s="42"/>
      <c r="M105"/>
      <c r="N105"/>
      <c r="O105"/>
      <c r="P105" s="153"/>
      <c r="Q105" s="153"/>
      <c r="R105"/>
      <c r="S105" s="42"/>
      <c r="T105" s="42"/>
      <c r="U105"/>
      <c r="V105" s="1"/>
      <c r="W105" s="75"/>
      <c r="X105" s="1"/>
      <c r="Y105" s="1"/>
      <c r="Z105" s="42"/>
      <c r="AA105"/>
      <c r="AB105" s="42"/>
      <c r="AC105" s="42"/>
      <c r="AD105"/>
      <c r="AE105"/>
      <c r="AF105" s="42"/>
      <c r="AG105"/>
      <c r="AI105" s="7"/>
      <c r="AK105" s="67" t="s">
        <v>1093</v>
      </c>
      <c r="AL105" s="72" t="s">
        <v>1094</v>
      </c>
    </row>
    <row r="106" spans="1:38" x14ac:dyDescent="0.25">
      <c r="A106"/>
      <c r="B106" s="37"/>
      <c r="C106"/>
      <c r="D106" s="1"/>
      <c r="E106" s="37"/>
      <c r="F106"/>
      <c r="G106" s="1"/>
      <c r="H106" s="42"/>
      <c r="I106" s="1"/>
      <c r="J106" s="1"/>
      <c r="K106" s="47"/>
      <c r="L106" s="42"/>
      <c r="M106"/>
      <c r="N106"/>
      <c r="O106"/>
      <c r="P106" s="153"/>
      <c r="Q106" s="153"/>
      <c r="R106"/>
      <c r="S106" s="42"/>
      <c r="T106" s="42"/>
      <c r="U106"/>
      <c r="V106" s="1"/>
      <c r="W106" s="75"/>
      <c r="X106" s="1"/>
      <c r="Y106" s="1"/>
      <c r="Z106" s="42"/>
      <c r="AA106"/>
      <c r="AB106" s="42"/>
      <c r="AC106" s="42"/>
      <c r="AD106"/>
      <c r="AE106"/>
      <c r="AF106" s="42"/>
      <c r="AG106"/>
      <c r="AI106" s="7"/>
      <c r="AK106" s="67" t="s">
        <v>1105</v>
      </c>
      <c r="AL106" s="71" t="s">
        <v>1106</v>
      </c>
    </row>
    <row r="107" spans="1:38" x14ac:dyDescent="0.25">
      <c r="A107"/>
      <c r="B107" s="37"/>
      <c r="C107"/>
      <c r="D107" s="1"/>
      <c r="E107" s="37"/>
      <c r="F107"/>
      <c r="G107" s="1"/>
      <c r="H107" s="42"/>
      <c r="I107" s="1"/>
      <c r="J107" s="1"/>
      <c r="K107" s="47"/>
      <c r="L107" s="42"/>
      <c r="M107"/>
      <c r="N107"/>
      <c r="O107"/>
      <c r="P107" s="153"/>
      <c r="Q107" s="153"/>
      <c r="R107"/>
      <c r="S107" s="42"/>
      <c r="T107" s="42"/>
      <c r="U107"/>
      <c r="V107" s="1"/>
      <c r="W107" s="75"/>
      <c r="X107" s="1"/>
      <c r="Y107" s="1"/>
      <c r="Z107" s="42"/>
      <c r="AA107"/>
      <c r="AB107" s="42"/>
      <c r="AC107" s="42"/>
      <c r="AD107"/>
      <c r="AE107"/>
      <c r="AF107" s="42"/>
      <c r="AG107"/>
      <c r="AI107" s="7"/>
      <c r="AK107" s="67" t="s">
        <v>1111</v>
      </c>
      <c r="AL107" s="71" t="s">
        <v>1112</v>
      </c>
    </row>
    <row r="108" spans="1:38" x14ac:dyDescent="0.25">
      <c r="A108"/>
      <c r="B108" s="37"/>
      <c r="C108"/>
      <c r="D108" s="1"/>
      <c r="E108" s="37"/>
      <c r="F108"/>
      <c r="G108" s="1"/>
      <c r="H108" s="42"/>
      <c r="I108" s="1"/>
      <c r="J108" s="1"/>
      <c r="K108" s="47"/>
      <c r="L108" s="42"/>
      <c r="M108"/>
      <c r="N108"/>
      <c r="O108"/>
      <c r="P108" s="153"/>
      <c r="Q108" s="153"/>
      <c r="R108"/>
      <c r="S108" s="42"/>
      <c r="T108" s="42"/>
      <c r="U108"/>
      <c r="V108" s="1"/>
      <c r="W108" s="75"/>
      <c r="X108" s="1"/>
      <c r="Y108" s="1"/>
      <c r="Z108" s="42"/>
      <c r="AA108"/>
      <c r="AB108" s="42"/>
      <c r="AC108" s="42"/>
      <c r="AD108"/>
      <c r="AE108"/>
      <c r="AF108" s="42"/>
      <c r="AG108"/>
      <c r="AI108" s="7"/>
      <c r="AK108" s="67" t="s">
        <v>1119</v>
      </c>
      <c r="AL108" s="71" t="s">
        <v>1120</v>
      </c>
    </row>
    <row r="109" spans="1:38" x14ac:dyDescent="0.25">
      <c r="A109"/>
      <c r="B109" s="37"/>
      <c r="C109"/>
      <c r="D109" s="1"/>
      <c r="E109" s="37"/>
      <c r="F109"/>
      <c r="G109" s="1"/>
      <c r="H109" s="42"/>
      <c r="I109" s="1"/>
      <c r="J109" s="1"/>
      <c r="K109" s="47"/>
      <c r="L109" s="42"/>
      <c r="M109"/>
      <c r="N109"/>
      <c r="O109"/>
      <c r="P109" s="153"/>
      <c r="Q109" s="153"/>
      <c r="R109"/>
      <c r="S109" s="42"/>
      <c r="T109" s="42"/>
      <c r="U109"/>
      <c r="V109" s="1"/>
      <c r="W109" s="75"/>
      <c r="X109" s="1"/>
      <c r="Y109" s="1"/>
      <c r="Z109" s="42"/>
      <c r="AA109"/>
      <c r="AB109" s="42"/>
      <c r="AC109" s="42"/>
      <c r="AD109"/>
      <c r="AE109"/>
      <c r="AF109" s="42"/>
      <c r="AG109"/>
      <c r="AI109" s="7"/>
      <c r="AK109" s="67" t="s">
        <v>1131</v>
      </c>
      <c r="AL109" s="71" t="s">
        <v>1132</v>
      </c>
    </row>
    <row r="110" spans="1:38" x14ac:dyDescent="0.25">
      <c r="A110"/>
      <c r="B110" s="37"/>
      <c r="C110"/>
      <c r="D110" s="1"/>
      <c r="E110" s="37"/>
      <c r="F110"/>
      <c r="G110" s="1"/>
      <c r="H110" s="42"/>
      <c r="I110" s="1"/>
      <c r="J110" s="1"/>
      <c r="K110" s="47"/>
      <c r="L110" s="42"/>
      <c r="M110"/>
      <c r="N110"/>
      <c r="O110"/>
      <c r="P110" s="155"/>
      <c r="Q110" s="155"/>
      <c r="R110"/>
      <c r="S110" s="42"/>
      <c r="T110" s="42"/>
      <c r="U110"/>
      <c r="V110" s="1"/>
      <c r="W110" s="75"/>
      <c r="X110" s="1"/>
      <c r="Y110" s="1"/>
      <c r="Z110" s="42"/>
      <c r="AA110"/>
      <c r="AB110" s="42"/>
      <c r="AC110" s="42"/>
      <c r="AD110"/>
      <c r="AE110"/>
      <c r="AF110" s="42"/>
      <c r="AG110"/>
      <c r="AI110" s="7"/>
      <c r="AK110" s="69" t="s">
        <v>1136</v>
      </c>
      <c r="AL110" s="69" t="s">
        <v>2187</v>
      </c>
    </row>
    <row r="111" spans="1:38" x14ac:dyDescent="0.25">
      <c r="A111"/>
      <c r="B111" s="37"/>
      <c r="C111"/>
      <c r="D111" s="1"/>
      <c r="E111" s="37"/>
      <c r="F111"/>
      <c r="G111" s="1"/>
      <c r="H111" s="42"/>
      <c r="I111" s="1"/>
      <c r="J111" s="1"/>
      <c r="K111" s="47"/>
      <c r="L111" s="42"/>
      <c r="M111"/>
      <c r="N111"/>
      <c r="O111"/>
      <c r="P111" s="153"/>
      <c r="Q111" s="153"/>
      <c r="R111"/>
      <c r="S111" s="42"/>
      <c r="T111" s="42"/>
      <c r="U111"/>
      <c r="V111" s="1"/>
      <c r="W111" s="75"/>
      <c r="X111" s="1"/>
      <c r="Y111" s="1"/>
      <c r="Z111" s="42"/>
      <c r="AA111"/>
      <c r="AB111" s="42"/>
      <c r="AC111" s="42"/>
      <c r="AD111"/>
      <c r="AE111"/>
      <c r="AF111" s="42"/>
      <c r="AG111"/>
      <c r="AI111" s="7"/>
      <c r="AK111" s="67" t="s">
        <v>1150</v>
      </c>
      <c r="AL111" s="68" t="s">
        <v>152</v>
      </c>
    </row>
    <row r="112" spans="1:38" x14ac:dyDescent="0.25">
      <c r="A112"/>
      <c r="B112" s="37"/>
      <c r="C112"/>
      <c r="D112" s="1"/>
      <c r="E112" s="37"/>
      <c r="F112"/>
      <c r="G112" s="1"/>
      <c r="H112" s="42"/>
      <c r="I112" s="1"/>
      <c r="J112" s="1"/>
      <c r="K112" s="47"/>
      <c r="L112" s="42"/>
      <c r="M112"/>
      <c r="N112"/>
      <c r="O112"/>
      <c r="P112" s="153"/>
      <c r="Q112" s="153"/>
      <c r="R112"/>
      <c r="S112" s="42"/>
      <c r="T112" s="42"/>
      <c r="U112"/>
      <c r="V112" s="1"/>
      <c r="W112" s="75"/>
      <c r="X112" s="1"/>
      <c r="Y112" s="1"/>
      <c r="Z112" s="42"/>
      <c r="AA112"/>
      <c r="AB112" s="42"/>
      <c r="AC112" s="42"/>
      <c r="AD112"/>
      <c r="AE112"/>
      <c r="AF112" s="42"/>
      <c r="AG112"/>
      <c r="AI112" s="7"/>
      <c r="AK112" s="67" t="s">
        <v>1158</v>
      </c>
      <c r="AL112" s="65" t="s">
        <v>1159</v>
      </c>
    </row>
    <row r="113" spans="1:38" x14ac:dyDescent="0.25">
      <c r="A113"/>
      <c r="B113" s="37"/>
      <c r="C113"/>
      <c r="D113" s="1"/>
      <c r="E113" s="44"/>
      <c r="F113"/>
      <c r="G113" s="1"/>
      <c r="H113" s="42"/>
      <c r="I113" s="1"/>
      <c r="J113" s="1"/>
      <c r="K113" s="42"/>
      <c r="L113" s="42"/>
      <c r="M113"/>
      <c r="N113"/>
      <c r="O113"/>
      <c r="P113" s="153"/>
      <c r="Q113" s="153"/>
      <c r="R113"/>
      <c r="S113" s="42"/>
      <c r="T113" s="42"/>
      <c r="U113"/>
      <c r="V113" s="1"/>
      <c r="W113" s="75"/>
      <c r="X113" s="1"/>
      <c r="Y113" s="1"/>
      <c r="Z113" s="42"/>
      <c r="AA113"/>
      <c r="AB113" s="42"/>
      <c r="AC113" s="42"/>
      <c r="AD113"/>
      <c r="AE113"/>
      <c r="AF113" s="42"/>
      <c r="AG113"/>
      <c r="AI113" s="7"/>
      <c r="AK113" s="67" t="s">
        <v>1170</v>
      </c>
      <c r="AL113" s="65" t="s">
        <v>1171</v>
      </c>
    </row>
    <row r="114" spans="1:38" x14ac:dyDescent="0.25">
      <c r="A114"/>
      <c r="B114" s="37"/>
      <c r="C114"/>
      <c r="D114" s="1"/>
      <c r="E114" s="44"/>
      <c r="F114"/>
      <c r="G114" s="1"/>
      <c r="H114" s="43"/>
      <c r="I114" s="1"/>
      <c r="J114" s="1"/>
      <c r="K114" s="42"/>
      <c r="L114" s="42"/>
      <c r="M114"/>
      <c r="N114"/>
      <c r="O114"/>
      <c r="P114" s="153"/>
      <c r="Q114" s="153"/>
      <c r="R114"/>
      <c r="S114" s="42"/>
      <c r="T114" s="42"/>
      <c r="U114"/>
      <c r="V114" s="1"/>
      <c r="W114" s="75"/>
      <c r="X114" s="1"/>
      <c r="Y114" s="1"/>
      <c r="Z114" s="42"/>
      <c r="AA114"/>
      <c r="AB114" s="42"/>
      <c r="AC114" s="42"/>
      <c r="AD114"/>
      <c r="AE114"/>
      <c r="AF114" s="42"/>
      <c r="AG114"/>
      <c r="AI114" s="7"/>
      <c r="AK114" s="67" t="s">
        <v>1176</v>
      </c>
      <c r="AL114" s="65" t="s">
        <v>1177</v>
      </c>
    </row>
    <row r="115" spans="1:38" x14ac:dyDescent="0.25">
      <c r="A115"/>
      <c r="B115" s="37"/>
      <c r="C115"/>
      <c r="D115" s="1"/>
      <c r="E115" s="44"/>
      <c r="F115"/>
      <c r="G115" s="1"/>
      <c r="H115" s="43"/>
      <c r="I115" s="1"/>
      <c r="J115" s="1"/>
      <c r="K115" s="42"/>
      <c r="L115" s="42"/>
      <c r="M115"/>
      <c r="N115"/>
      <c r="O115"/>
      <c r="P115" s="153"/>
      <c r="Q115" s="153"/>
      <c r="R115"/>
      <c r="S115" s="42"/>
      <c r="T115" s="42"/>
      <c r="U115"/>
      <c r="V115" s="1"/>
      <c r="W115" s="75"/>
      <c r="X115" s="1"/>
      <c r="Y115" s="1"/>
      <c r="Z115" s="42"/>
      <c r="AA115"/>
      <c r="AB115" s="42"/>
      <c r="AC115" s="42"/>
      <c r="AD115"/>
      <c r="AE115"/>
      <c r="AF115" s="42"/>
      <c r="AG115"/>
      <c r="AI115" s="7"/>
      <c r="AK115" s="67" t="s">
        <v>1187</v>
      </c>
      <c r="AL115" s="65" t="s">
        <v>1188</v>
      </c>
    </row>
    <row r="116" spans="1:38" x14ac:dyDescent="0.25">
      <c r="A116"/>
      <c r="B116" s="37"/>
      <c r="C116"/>
      <c r="D116" s="1"/>
      <c r="E116" s="44"/>
      <c r="F116"/>
      <c r="G116" s="1"/>
      <c r="H116" s="42"/>
      <c r="I116" s="1"/>
      <c r="J116" s="1"/>
      <c r="K116" s="42"/>
      <c r="L116" s="42"/>
      <c r="M116"/>
      <c r="N116"/>
      <c r="O116"/>
      <c r="P116" s="153"/>
      <c r="Q116" s="153"/>
      <c r="R116"/>
      <c r="S116" s="42"/>
      <c r="T116" s="42"/>
      <c r="U116"/>
      <c r="V116" s="1"/>
      <c r="W116" s="75"/>
      <c r="X116" s="1"/>
      <c r="Y116" s="1"/>
      <c r="Z116" s="42"/>
      <c r="AA116"/>
      <c r="AB116" s="42"/>
      <c r="AC116" s="42"/>
      <c r="AD116"/>
      <c r="AE116"/>
      <c r="AF116" s="42"/>
      <c r="AG116"/>
      <c r="AI116" s="7"/>
      <c r="AK116" s="67" t="s">
        <v>1196</v>
      </c>
      <c r="AL116" s="66" t="s">
        <v>2185</v>
      </c>
    </row>
    <row r="117" spans="1:38" x14ac:dyDescent="0.25">
      <c r="A117"/>
      <c r="B117" s="37"/>
      <c r="C117"/>
      <c r="D117" s="1"/>
      <c r="E117" s="44"/>
      <c r="F117"/>
      <c r="G117" s="1"/>
      <c r="H117" s="43"/>
      <c r="I117" s="1"/>
      <c r="J117" s="1"/>
      <c r="K117" s="42"/>
      <c r="L117" s="42"/>
      <c r="M117"/>
      <c r="N117"/>
      <c r="O117"/>
      <c r="P117" s="153"/>
      <c r="Q117" s="153"/>
      <c r="R117"/>
      <c r="S117" s="42"/>
      <c r="T117" s="42"/>
      <c r="U117"/>
      <c r="V117" s="1"/>
      <c r="W117" s="75"/>
      <c r="X117" s="1"/>
      <c r="Y117" s="1"/>
      <c r="Z117" s="42"/>
      <c r="AA117"/>
      <c r="AB117" s="42"/>
      <c r="AC117" s="42"/>
      <c r="AD117"/>
      <c r="AE117"/>
      <c r="AF117" s="42"/>
      <c r="AG117"/>
      <c r="AI117" s="7"/>
      <c r="AK117" s="67" t="s">
        <v>1201</v>
      </c>
      <c r="AL117" s="65" t="s">
        <v>1202</v>
      </c>
    </row>
    <row r="118" spans="1:38" x14ac:dyDescent="0.25">
      <c r="A118"/>
      <c r="B118" s="37"/>
      <c r="C118"/>
      <c r="D118" s="1"/>
      <c r="E118" s="44"/>
      <c r="F118"/>
      <c r="G118" s="1"/>
      <c r="H118" s="42"/>
      <c r="I118" s="1"/>
      <c r="J118" s="1"/>
      <c r="K118" s="42"/>
      <c r="L118" s="42"/>
      <c r="M118"/>
      <c r="N118"/>
      <c r="O118"/>
      <c r="P118" s="153"/>
      <c r="Q118" s="153"/>
      <c r="R118"/>
      <c r="S118" s="42"/>
      <c r="T118" s="42"/>
      <c r="U118"/>
      <c r="V118" s="1"/>
      <c r="W118" s="75"/>
      <c r="X118" s="1"/>
      <c r="Y118" s="1"/>
      <c r="Z118" s="42"/>
      <c r="AA118"/>
      <c r="AB118" s="42"/>
      <c r="AC118" s="42"/>
      <c r="AD118"/>
      <c r="AE118"/>
      <c r="AF118" s="42"/>
      <c r="AG118"/>
      <c r="AI118" s="7"/>
      <c r="AK118" s="67" t="s">
        <v>1204</v>
      </c>
      <c r="AL118" s="65" t="s">
        <v>1205</v>
      </c>
    </row>
    <row r="119" spans="1:38" x14ac:dyDescent="0.25">
      <c r="A119"/>
      <c r="B119" s="37"/>
      <c r="C119"/>
      <c r="D119" s="1"/>
      <c r="E119" s="44"/>
      <c r="F119"/>
      <c r="G119" s="1"/>
      <c r="H119" s="42"/>
      <c r="I119" s="1"/>
      <c r="J119" s="1"/>
      <c r="K119" s="42"/>
      <c r="L119" s="42"/>
      <c r="M119"/>
      <c r="N119"/>
      <c r="O119"/>
      <c r="P119" s="153"/>
      <c r="Q119" s="153"/>
      <c r="R119"/>
      <c r="S119" s="42"/>
      <c r="T119" s="42"/>
      <c r="U119"/>
      <c r="V119" s="1"/>
      <c r="W119" s="75"/>
      <c r="X119" s="1"/>
      <c r="Y119" s="1"/>
      <c r="Z119" s="42"/>
      <c r="AA119"/>
      <c r="AB119" s="42"/>
      <c r="AC119" s="42"/>
      <c r="AD119"/>
      <c r="AE119"/>
      <c r="AF119" s="42"/>
      <c r="AG119"/>
      <c r="AI119" s="7"/>
      <c r="AK119" s="67" t="s">
        <v>1211</v>
      </c>
      <c r="AL119" s="65" t="s">
        <v>1212</v>
      </c>
    </row>
    <row r="120" spans="1:38" x14ac:dyDescent="0.25">
      <c r="A120"/>
      <c r="B120" s="37"/>
      <c r="C120"/>
      <c r="D120" s="1"/>
      <c r="E120" s="44"/>
      <c r="F120"/>
      <c r="G120" s="1"/>
      <c r="H120" s="42"/>
      <c r="I120" s="1"/>
      <c r="J120" s="1"/>
      <c r="K120" s="42"/>
      <c r="L120" s="42"/>
      <c r="M120"/>
      <c r="N120"/>
      <c r="O120"/>
      <c r="P120" s="153"/>
      <c r="Q120" s="153"/>
      <c r="R120"/>
      <c r="S120" s="42"/>
      <c r="T120" s="42"/>
      <c r="U120"/>
      <c r="V120" s="1"/>
      <c r="W120" s="75"/>
      <c r="X120" s="1"/>
      <c r="Y120" s="1"/>
      <c r="Z120" s="42"/>
      <c r="AA120"/>
      <c r="AB120" s="42"/>
      <c r="AC120" s="42"/>
      <c r="AD120"/>
      <c r="AE120"/>
      <c r="AF120" s="42"/>
      <c r="AG120"/>
      <c r="AI120" s="7"/>
      <c r="AK120" s="67" t="s">
        <v>1220</v>
      </c>
      <c r="AL120" s="65" t="s">
        <v>1221</v>
      </c>
    </row>
    <row r="121" spans="1:38" x14ac:dyDescent="0.25">
      <c r="A121"/>
      <c r="B121" s="37"/>
      <c r="C121"/>
      <c r="D121" s="1"/>
      <c r="E121" s="44"/>
      <c r="F121"/>
      <c r="G121" s="1"/>
      <c r="H121" s="42"/>
      <c r="I121" s="1"/>
      <c r="J121" s="1"/>
      <c r="K121" s="42"/>
      <c r="L121" s="42"/>
      <c r="M121"/>
      <c r="N121"/>
      <c r="O121"/>
      <c r="P121" s="153"/>
      <c r="Q121" s="153"/>
      <c r="R121"/>
      <c r="S121" s="42"/>
      <c r="T121" s="42"/>
      <c r="U121"/>
      <c r="V121" s="1"/>
      <c r="W121" s="75"/>
      <c r="X121" s="1"/>
      <c r="Y121" s="1"/>
      <c r="Z121" s="42"/>
      <c r="AA121"/>
      <c r="AB121" s="42"/>
      <c r="AC121" s="42"/>
      <c r="AD121"/>
      <c r="AE121"/>
      <c r="AF121" s="42"/>
      <c r="AG121"/>
      <c r="AI121" s="7"/>
      <c r="AK121" s="67" t="s">
        <v>1226</v>
      </c>
      <c r="AL121" s="66" t="s">
        <v>2185</v>
      </c>
    </row>
    <row r="122" spans="1:38" x14ac:dyDescent="0.25">
      <c r="A122"/>
      <c r="B122" s="37"/>
      <c r="C122"/>
      <c r="D122" s="1"/>
      <c r="E122" s="44"/>
      <c r="F122"/>
      <c r="G122" s="1"/>
      <c r="H122" s="43"/>
      <c r="I122" s="1"/>
      <c r="J122" s="1"/>
      <c r="K122" s="42"/>
      <c r="L122" s="42"/>
      <c r="M122"/>
      <c r="N122"/>
      <c r="O122"/>
      <c r="P122" s="153"/>
      <c r="Q122" s="153"/>
      <c r="R122"/>
      <c r="S122" s="42"/>
      <c r="T122" s="42"/>
      <c r="U122"/>
      <c r="V122" s="1"/>
      <c r="W122" s="75"/>
      <c r="X122" s="1"/>
      <c r="Y122" s="1"/>
      <c r="Z122" s="42"/>
      <c r="AA122"/>
      <c r="AB122" s="42"/>
      <c r="AC122" s="42"/>
      <c r="AD122"/>
      <c r="AE122"/>
      <c r="AF122" s="42"/>
      <c r="AG122"/>
      <c r="AI122" s="7"/>
      <c r="AK122" s="67" t="s">
        <v>1235</v>
      </c>
      <c r="AL122" s="68" t="s">
        <v>152</v>
      </c>
    </row>
    <row r="123" spans="1:38" x14ac:dyDescent="0.25">
      <c r="A123"/>
      <c r="B123" s="37"/>
      <c r="C123"/>
      <c r="D123" s="1"/>
      <c r="E123" s="44"/>
      <c r="F123"/>
      <c r="G123" s="1"/>
      <c r="H123" s="42"/>
      <c r="I123" s="1"/>
      <c r="J123" s="1"/>
      <c r="K123" s="41"/>
      <c r="L123" s="41"/>
      <c r="M123"/>
      <c r="N123"/>
      <c r="O123"/>
      <c r="P123" s="153"/>
      <c r="Q123" s="153"/>
      <c r="R123"/>
      <c r="S123" s="42"/>
      <c r="T123" s="42"/>
      <c r="U123"/>
      <c r="V123" s="1"/>
      <c r="W123" s="75"/>
      <c r="X123" s="1"/>
      <c r="Y123" s="1"/>
      <c r="Z123" s="42"/>
      <c r="AA123"/>
      <c r="AB123" s="42"/>
      <c r="AC123" s="42"/>
      <c r="AD123"/>
      <c r="AE123"/>
      <c r="AF123" s="42"/>
      <c r="AG123"/>
      <c r="AI123" s="7"/>
      <c r="AK123" s="67" t="s">
        <v>1243</v>
      </c>
      <c r="AL123" s="65" t="s">
        <v>1244</v>
      </c>
    </row>
    <row r="124" spans="1:38" x14ac:dyDescent="0.25">
      <c r="A124"/>
      <c r="B124" s="37"/>
      <c r="C124"/>
      <c r="D124" s="1"/>
      <c r="E124" s="37"/>
      <c r="F124"/>
      <c r="G124" s="1"/>
      <c r="H124" s="42"/>
      <c r="I124" s="1"/>
      <c r="J124" s="1"/>
      <c r="K124" s="47"/>
      <c r="L124" s="42"/>
      <c r="M124"/>
      <c r="N124"/>
      <c r="O124"/>
      <c r="P124" s="153"/>
      <c r="Q124" s="153"/>
      <c r="R124"/>
      <c r="S124" s="42"/>
      <c r="T124" s="42"/>
      <c r="U124"/>
      <c r="V124" s="1"/>
      <c r="W124" s="75"/>
      <c r="X124" s="1"/>
      <c r="Y124" s="1"/>
      <c r="Z124" s="42"/>
      <c r="AA124"/>
      <c r="AB124" s="42"/>
      <c r="AC124" s="42"/>
      <c r="AD124"/>
      <c r="AE124"/>
      <c r="AF124" s="42"/>
      <c r="AG124"/>
      <c r="AI124" s="7"/>
      <c r="AK124" s="67" t="s">
        <v>1256</v>
      </c>
      <c r="AL124" s="65" t="s">
        <v>1257</v>
      </c>
    </row>
    <row r="125" spans="1:38" x14ac:dyDescent="0.25">
      <c r="A125"/>
      <c r="B125" s="37"/>
      <c r="C125"/>
      <c r="D125" s="1"/>
      <c r="E125" s="37"/>
      <c r="F125"/>
      <c r="G125" s="1"/>
      <c r="H125" s="42"/>
      <c r="I125" s="1"/>
      <c r="J125" s="1"/>
      <c r="K125" s="47"/>
      <c r="L125" s="42"/>
      <c r="M125"/>
      <c r="N125"/>
      <c r="O125"/>
      <c r="P125" s="153"/>
      <c r="Q125" s="153"/>
      <c r="R125"/>
      <c r="S125" s="42"/>
      <c r="T125" s="42"/>
      <c r="U125"/>
      <c r="V125" s="1"/>
      <c r="W125" s="75"/>
      <c r="X125" s="1"/>
      <c r="Y125" s="1"/>
      <c r="Z125" s="42"/>
      <c r="AA125"/>
      <c r="AB125" s="41"/>
      <c r="AC125" s="41"/>
      <c r="AD125"/>
      <c r="AE125"/>
      <c r="AF125" s="42"/>
      <c r="AG125"/>
      <c r="AI125" s="7"/>
      <c r="AK125" s="67" t="s">
        <v>1265</v>
      </c>
      <c r="AL125" s="65" t="s">
        <v>1266</v>
      </c>
    </row>
    <row r="126" spans="1:38" x14ac:dyDescent="0.25">
      <c r="A126"/>
      <c r="B126" s="37"/>
      <c r="C126"/>
      <c r="D126" s="1"/>
      <c r="E126" s="37"/>
      <c r="F126"/>
      <c r="G126" s="1"/>
      <c r="H126" s="42"/>
      <c r="I126" s="1"/>
      <c r="J126" s="1"/>
      <c r="K126" s="47"/>
      <c r="L126" s="42"/>
      <c r="M126"/>
      <c r="N126"/>
      <c r="O126"/>
      <c r="P126" s="153"/>
      <c r="Q126" s="153"/>
      <c r="R126"/>
      <c r="S126" s="42"/>
      <c r="T126" s="42"/>
      <c r="U126"/>
      <c r="V126" s="1"/>
      <c r="W126" s="75"/>
      <c r="X126" s="1"/>
      <c r="Y126" s="1"/>
      <c r="Z126" s="42"/>
      <c r="AA126"/>
      <c r="AB126" s="42"/>
      <c r="AC126" s="42"/>
      <c r="AD126"/>
      <c r="AE126"/>
      <c r="AF126" s="42"/>
      <c r="AG126"/>
      <c r="AI126" s="7"/>
      <c r="AK126" s="67" t="s">
        <v>1278</v>
      </c>
      <c r="AL126" s="65" t="s">
        <v>1279</v>
      </c>
    </row>
    <row r="127" spans="1:38" x14ac:dyDescent="0.25">
      <c r="A127"/>
      <c r="B127" s="37"/>
      <c r="C127"/>
      <c r="D127" s="1"/>
      <c r="E127" s="37"/>
      <c r="F127"/>
      <c r="G127" s="1"/>
      <c r="H127" s="42"/>
      <c r="I127" s="1"/>
      <c r="J127" s="1"/>
      <c r="K127" s="47"/>
      <c r="L127" s="42"/>
      <c r="M127"/>
      <c r="N127"/>
      <c r="O127"/>
      <c r="P127" s="153"/>
      <c r="Q127" s="153"/>
      <c r="R127"/>
      <c r="S127" s="42"/>
      <c r="T127" s="42"/>
      <c r="U127"/>
      <c r="V127" s="1"/>
      <c r="W127" s="75"/>
      <c r="X127" s="1"/>
      <c r="Y127" s="1"/>
      <c r="Z127" s="42"/>
      <c r="AA127"/>
      <c r="AB127" s="42"/>
      <c r="AC127" s="42"/>
      <c r="AD127"/>
      <c r="AE127"/>
      <c r="AF127" s="42"/>
      <c r="AG127"/>
      <c r="AI127" s="7"/>
      <c r="AK127" s="67" t="s">
        <v>1285</v>
      </c>
      <c r="AL127" s="65" t="s">
        <v>1286</v>
      </c>
    </row>
    <row r="128" spans="1:38" x14ac:dyDescent="0.25">
      <c r="A128"/>
      <c r="B128" s="37"/>
      <c r="C128"/>
      <c r="D128" s="1"/>
      <c r="E128" s="37"/>
      <c r="F128"/>
      <c r="G128" s="1"/>
      <c r="H128" s="42"/>
      <c r="I128" s="1"/>
      <c r="J128" s="1"/>
      <c r="K128" s="42"/>
      <c r="L128" s="42"/>
      <c r="M128"/>
      <c r="N128"/>
      <c r="O128"/>
      <c r="P128" s="153"/>
      <c r="Q128" s="153"/>
      <c r="R128"/>
      <c r="S128" s="42"/>
      <c r="T128" s="42"/>
      <c r="U128"/>
      <c r="V128" s="1"/>
      <c r="W128" s="75"/>
      <c r="X128" s="1"/>
      <c r="Y128" s="1"/>
      <c r="Z128" s="42"/>
      <c r="AA128"/>
      <c r="AB128" s="42"/>
      <c r="AC128" s="42"/>
      <c r="AD128"/>
      <c r="AE128"/>
      <c r="AF128" s="42"/>
      <c r="AG128"/>
      <c r="AI128" s="7"/>
      <c r="AK128" s="67" t="s">
        <v>1290</v>
      </c>
      <c r="AL128" s="65" t="s">
        <v>1291</v>
      </c>
    </row>
    <row r="129" spans="1:38" x14ac:dyDescent="0.25">
      <c r="A129"/>
      <c r="B129" s="37"/>
      <c r="C129"/>
      <c r="D129" s="1"/>
      <c r="E129" s="37"/>
      <c r="F129"/>
      <c r="G129" s="1"/>
      <c r="H129" s="42"/>
      <c r="I129" s="1"/>
      <c r="J129" s="1"/>
      <c r="K129" s="42"/>
      <c r="L129" s="42"/>
      <c r="M129"/>
      <c r="N129"/>
      <c r="O129"/>
      <c r="P129" s="153"/>
      <c r="Q129" s="153"/>
      <c r="R129"/>
      <c r="S129" s="42"/>
      <c r="T129" s="42"/>
      <c r="U129"/>
      <c r="V129" s="1"/>
      <c r="W129" s="75"/>
      <c r="X129" s="1"/>
      <c r="Y129" s="1"/>
      <c r="Z129" s="42"/>
      <c r="AA129"/>
      <c r="AB129" s="42"/>
      <c r="AC129" s="42"/>
      <c r="AD129"/>
      <c r="AE129"/>
      <c r="AF129" s="42"/>
      <c r="AG129"/>
      <c r="AI129" s="7"/>
      <c r="AK129" s="67" t="s">
        <v>1296</v>
      </c>
      <c r="AL129" s="65" t="s">
        <v>1297</v>
      </c>
    </row>
    <row r="130" spans="1:38" x14ac:dyDescent="0.25">
      <c r="A130"/>
      <c r="B130" s="37"/>
      <c r="C130"/>
      <c r="D130" s="1"/>
      <c r="E130" s="37"/>
      <c r="F130"/>
      <c r="G130" s="1"/>
      <c r="H130" s="42"/>
      <c r="I130" s="1"/>
      <c r="J130" s="1"/>
      <c r="K130" s="42"/>
      <c r="L130" s="42"/>
      <c r="M130"/>
      <c r="N130"/>
      <c r="O130"/>
      <c r="P130" s="153"/>
      <c r="Q130" s="153"/>
      <c r="R130"/>
      <c r="S130" s="42"/>
      <c r="T130" s="42"/>
      <c r="U130"/>
      <c r="V130" s="1"/>
      <c r="W130" s="75"/>
      <c r="X130" s="1"/>
      <c r="Y130" s="1"/>
      <c r="Z130" s="42"/>
      <c r="AA130"/>
      <c r="AB130" s="42"/>
      <c r="AC130" s="42"/>
      <c r="AD130"/>
      <c r="AE130"/>
      <c r="AF130" s="42"/>
      <c r="AG130"/>
      <c r="AI130" s="7"/>
      <c r="AK130" s="67" t="s">
        <v>1299</v>
      </c>
      <c r="AL130" s="65" t="s">
        <v>1300</v>
      </c>
    </row>
    <row r="131" spans="1:38" x14ac:dyDescent="0.25">
      <c r="A131"/>
      <c r="B131" s="37"/>
      <c r="C131"/>
      <c r="D131" s="1"/>
      <c r="E131" s="37"/>
      <c r="F131"/>
      <c r="G131" s="1"/>
      <c r="H131" s="42"/>
      <c r="I131" s="1"/>
      <c r="J131" s="1"/>
      <c r="K131" s="42"/>
      <c r="L131" s="42"/>
      <c r="M131"/>
      <c r="N131"/>
      <c r="O131"/>
      <c r="P131" s="153"/>
      <c r="Q131" s="153"/>
      <c r="R131"/>
      <c r="S131" s="42"/>
      <c r="T131" s="42"/>
      <c r="U131"/>
      <c r="V131" s="1"/>
      <c r="W131" s="75"/>
      <c r="X131" s="1"/>
      <c r="Y131" s="1"/>
      <c r="Z131" s="42"/>
      <c r="AA131"/>
      <c r="AB131" s="42"/>
      <c r="AC131" s="42"/>
      <c r="AD131"/>
      <c r="AE131"/>
      <c r="AF131" s="42"/>
      <c r="AG131"/>
      <c r="AI131" s="7"/>
      <c r="AK131" s="67" t="s">
        <v>1305</v>
      </c>
      <c r="AL131" s="65" t="s">
        <v>1306</v>
      </c>
    </row>
    <row r="132" spans="1:38" x14ac:dyDescent="0.25">
      <c r="A132"/>
      <c r="B132" s="37"/>
      <c r="C132"/>
      <c r="D132" s="1"/>
      <c r="E132" s="37"/>
      <c r="F132"/>
      <c r="G132" s="1"/>
      <c r="H132" s="42"/>
      <c r="I132" s="1"/>
      <c r="J132" s="1"/>
      <c r="K132" s="47"/>
      <c r="L132" s="42"/>
      <c r="M132"/>
      <c r="N132"/>
      <c r="O132"/>
      <c r="P132" s="153"/>
      <c r="Q132" s="153"/>
      <c r="R132"/>
      <c r="S132" s="42"/>
      <c r="T132" s="42"/>
      <c r="U132"/>
      <c r="V132" s="1"/>
      <c r="W132" s="75"/>
      <c r="X132" s="1"/>
      <c r="Y132" s="1"/>
      <c r="Z132" s="42"/>
      <c r="AA132"/>
      <c r="AB132" s="42"/>
      <c r="AC132" s="42"/>
      <c r="AD132"/>
      <c r="AE132"/>
      <c r="AF132" s="42"/>
      <c r="AG132"/>
      <c r="AI132" s="7"/>
      <c r="AK132" s="67" t="s">
        <v>1314</v>
      </c>
      <c r="AL132" s="65" t="s">
        <v>1315</v>
      </c>
    </row>
    <row r="133" spans="1:38" x14ac:dyDescent="0.25">
      <c r="A133"/>
      <c r="B133" s="37"/>
      <c r="C133"/>
      <c r="D133" s="1"/>
      <c r="E133" s="37"/>
      <c r="F133"/>
      <c r="G133" s="1"/>
      <c r="H133" s="42"/>
      <c r="I133" s="1"/>
      <c r="J133" s="1"/>
      <c r="K133" s="47"/>
      <c r="L133" s="42"/>
      <c r="M133"/>
      <c r="N133"/>
      <c r="O133"/>
      <c r="P133" s="153"/>
      <c r="Q133" s="153"/>
      <c r="R133"/>
      <c r="S133" s="42"/>
      <c r="T133" s="42"/>
      <c r="U133"/>
      <c r="V133" s="1"/>
      <c r="W133" s="75"/>
      <c r="X133" s="1"/>
      <c r="Y133" s="1"/>
      <c r="Z133" s="42"/>
      <c r="AA133"/>
      <c r="AB133" s="42"/>
      <c r="AC133" s="42"/>
      <c r="AD133"/>
      <c r="AE133"/>
      <c r="AF133" s="42"/>
      <c r="AG133"/>
      <c r="AI133" s="7"/>
      <c r="AK133" s="67" t="s">
        <v>1322</v>
      </c>
      <c r="AL133" s="66" t="s">
        <v>2185</v>
      </c>
    </row>
    <row r="134" spans="1:38" x14ac:dyDescent="0.25">
      <c r="A134"/>
      <c r="B134" s="37"/>
      <c r="C134"/>
      <c r="D134" s="1"/>
      <c r="E134" s="37"/>
      <c r="F134"/>
      <c r="G134" s="1"/>
      <c r="H134" s="42"/>
      <c r="I134" s="1"/>
      <c r="J134" s="1"/>
      <c r="K134" s="47"/>
      <c r="L134" s="42"/>
      <c r="M134"/>
      <c r="N134"/>
      <c r="O134"/>
      <c r="P134" s="153"/>
      <c r="Q134" s="153"/>
      <c r="R134"/>
      <c r="S134" s="42"/>
      <c r="T134" s="42"/>
      <c r="U134"/>
      <c r="V134" s="1"/>
      <c r="W134" s="75"/>
      <c r="X134" s="1"/>
      <c r="Y134" s="1"/>
      <c r="Z134" s="42"/>
      <c r="AA134"/>
      <c r="AB134" s="42"/>
      <c r="AC134" s="42"/>
      <c r="AD134"/>
      <c r="AE134"/>
      <c r="AF134" s="42"/>
      <c r="AG134"/>
      <c r="AI134" s="7"/>
      <c r="AK134" s="67" t="s">
        <v>1329</v>
      </c>
      <c r="AL134" s="68" t="s">
        <v>152</v>
      </c>
    </row>
    <row r="135" spans="1:38" x14ac:dyDescent="0.25">
      <c r="A135"/>
      <c r="B135" s="37"/>
      <c r="C135"/>
      <c r="D135" s="1"/>
      <c r="E135" s="37"/>
      <c r="F135"/>
      <c r="G135" s="1"/>
      <c r="H135" s="42"/>
      <c r="I135" s="1"/>
      <c r="J135" s="1"/>
      <c r="K135" s="47"/>
      <c r="L135" s="42"/>
      <c r="M135"/>
      <c r="N135"/>
      <c r="O135"/>
      <c r="P135" s="153"/>
      <c r="Q135" s="153"/>
      <c r="R135"/>
      <c r="S135" s="42"/>
      <c r="T135" s="42"/>
      <c r="U135"/>
      <c r="V135" s="1"/>
      <c r="W135" s="75"/>
      <c r="X135" s="1"/>
      <c r="Y135" s="1"/>
      <c r="Z135" s="42"/>
      <c r="AA135"/>
      <c r="AB135" s="42"/>
      <c r="AC135" s="42"/>
      <c r="AD135"/>
      <c r="AE135"/>
      <c r="AF135" s="42"/>
      <c r="AG135"/>
      <c r="AI135" s="7"/>
      <c r="AK135" s="67" t="s">
        <v>1335</v>
      </c>
      <c r="AL135" s="65" t="s">
        <v>1336</v>
      </c>
    </row>
    <row r="136" spans="1:38" x14ac:dyDescent="0.25">
      <c r="A136"/>
      <c r="B136" s="37"/>
      <c r="C136"/>
      <c r="D136" s="1"/>
      <c r="E136" s="37"/>
      <c r="F136"/>
      <c r="G136" s="1"/>
      <c r="H136" s="42"/>
      <c r="I136" s="1"/>
      <c r="J136" s="1"/>
      <c r="K136" s="47"/>
      <c r="L136" s="42"/>
      <c r="M136"/>
      <c r="N136"/>
      <c r="O136"/>
      <c r="P136" s="153"/>
      <c r="Q136" s="153"/>
      <c r="R136"/>
      <c r="S136" s="42"/>
      <c r="T136" s="42"/>
      <c r="U136"/>
      <c r="V136" s="1"/>
      <c r="W136" s="75"/>
      <c r="X136" s="1"/>
      <c r="Y136" s="1"/>
      <c r="Z136" s="42"/>
      <c r="AA136"/>
      <c r="AB136" s="42"/>
      <c r="AC136" s="42"/>
      <c r="AD136"/>
      <c r="AE136"/>
      <c r="AF136" s="42"/>
      <c r="AG136"/>
      <c r="AI136" s="7"/>
      <c r="AK136" s="67" t="s">
        <v>1342</v>
      </c>
      <c r="AL136" s="65" t="s">
        <v>1343</v>
      </c>
    </row>
    <row r="137" spans="1:38" x14ac:dyDescent="0.25">
      <c r="A137"/>
      <c r="B137" s="37"/>
      <c r="C137"/>
      <c r="D137" s="1"/>
      <c r="E137" s="37"/>
      <c r="F137"/>
      <c r="G137" s="1"/>
      <c r="H137" s="42"/>
      <c r="I137" s="1"/>
      <c r="J137" s="1"/>
      <c r="K137" s="42"/>
      <c r="L137" s="42"/>
      <c r="M137"/>
      <c r="N137"/>
      <c r="O137"/>
      <c r="P137" s="153"/>
      <c r="Q137" s="153"/>
      <c r="R137"/>
      <c r="S137" s="42"/>
      <c r="T137" s="42"/>
      <c r="U137"/>
      <c r="V137" s="1"/>
      <c r="W137" s="75"/>
      <c r="X137" s="1"/>
      <c r="Y137" s="1"/>
      <c r="Z137" s="42"/>
      <c r="AA137"/>
      <c r="AB137" s="42"/>
      <c r="AC137" s="42"/>
      <c r="AD137"/>
      <c r="AE137"/>
      <c r="AF137" s="42"/>
      <c r="AG137"/>
      <c r="AI137" s="7"/>
      <c r="AK137" s="67" t="s">
        <v>1347</v>
      </c>
      <c r="AL137" s="65" t="s">
        <v>1348</v>
      </c>
    </row>
    <row r="138" spans="1:38" x14ac:dyDescent="0.25">
      <c r="A138"/>
      <c r="B138" s="37"/>
      <c r="C138"/>
      <c r="D138" s="1"/>
      <c r="E138" s="37"/>
      <c r="F138"/>
      <c r="G138" s="1"/>
      <c r="H138" s="42"/>
      <c r="I138" s="1"/>
      <c r="J138" s="1"/>
      <c r="K138" s="42"/>
      <c r="L138" s="42"/>
      <c r="M138"/>
      <c r="N138"/>
      <c r="O138"/>
      <c r="P138" s="153"/>
      <c r="Q138" s="153"/>
      <c r="R138"/>
      <c r="S138" s="42"/>
      <c r="T138" s="42"/>
      <c r="U138"/>
      <c r="V138" s="1"/>
      <c r="W138" s="75"/>
      <c r="X138" s="1"/>
      <c r="Y138" s="1"/>
      <c r="Z138" s="42"/>
      <c r="AA138"/>
      <c r="AB138" s="42"/>
      <c r="AC138" s="42"/>
      <c r="AD138"/>
      <c r="AE138"/>
      <c r="AF138" s="42"/>
      <c r="AG138"/>
      <c r="AI138" s="7"/>
      <c r="AK138" s="67" t="s">
        <v>1352</v>
      </c>
      <c r="AL138" s="65" t="s">
        <v>1353</v>
      </c>
    </row>
    <row r="139" spans="1:38" x14ac:dyDescent="0.25">
      <c r="A139"/>
      <c r="B139" s="37"/>
      <c r="C139"/>
      <c r="D139" s="1"/>
      <c r="E139" s="37"/>
      <c r="F139"/>
      <c r="G139" s="1"/>
      <c r="H139" s="42"/>
      <c r="I139" s="1"/>
      <c r="J139" s="1"/>
      <c r="K139" s="42"/>
      <c r="L139" s="42"/>
      <c r="M139"/>
      <c r="N139"/>
      <c r="O139"/>
      <c r="P139" s="153"/>
      <c r="Q139" s="153"/>
      <c r="R139"/>
      <c r="S139" s="42"/>
      <c r="T139" s="42"/>
      <c r="U139"/>
      <c r="V139" s="1"/>
      <c r="W139" s="75"/>
      <c r="X139" s="1"/>
      <c r="Y139" s="1"/>
      <c r="Z139" s="42"/>
      <c r="AA139"/>
      <c r="AB139" s="42"/>
      <c r="AC139" s="42"/>
      <c r="AD139"/>
      <c r="AE139"/>
      <c r="AF139" s="42"/>
      <c r="AG139"/>
      <c r="AI139" s="7"/>
      <c r="AK139" s="67" t="s">
        <v>1356</v>
      </c>
      <c r="AL139" s="65" t="s">
        <v>1357</v>
      </c>
    </row>
    <row r="140" spans="1:38" x14ac:dyDescent="0.25">
      <c r="A140"/>
      <c r="B140" s="37"/>
      <c r="C140"/>
      <c r="D140" s="1"/>
      <c r="E140" s="37"/>
      <c r="F140"/>
      <c r="G140" s="1"/>
      <c r="H140" s="42"/>
      <c r="I140" s="1"/>
      <c r="J140" s="1"/>
      <c r="K140" s="47"/>
      <c r="L140" s="42"/>
      <c r="M140"/>
      <c r="N140"/>
      <c r="O140"/>
      <c r="P140" s="153"/>
      <c r="Q140" s="153"/>
      <c r="R140"/>
      <c r="S140" s="42"/>
      <c r="T140" s="42"/>
      <c r="U140"/>
      <c r="V140" s="1"/>
      <c r="W140" s="75"/>
      <c r="X140" s="1"/>
      <c r="Y140" s="1"/>
      <c r="Z140" s="42"/>
      <c r="AA140"/>
      <c r="AB140" s="42"/>
      <c r="AC140" s="42"/>
      <c r="AD140"/>
      <c r="AE140"/>
      <c r="AF140" s="42"/>
      <c r="AG140"/>
      <c r="AI140" s="7"/>
      <c r="AK140" s="67" t="s">
        <v>1362</v>
      </c>
      <c r="AL140" s="66" t="s">
        <v>2185</v>
      </c>
    </row>
    <row r="141" spans="1:38" x14ac:dyDescent="0.25">
      <c r="A141"/>
      <c r="B141" s="37"/>
      <c r="C141"/>
      <c r="D141" s="1"/>
      <c r="E141" s="37"/>
      <c r="F141"/>
      <c r="G141" s="1"/>
      <c r="H141" s="42"/>
      <c r="I141" s="1"/>
      <c r="J141" s="1"/>
      <c r="K141" s="47"/>
      <c r="L141" s="42"/>
      <c r="M141"/>
      <c r="N141"/>
      <c r="O141"/>
      <c r="P141" s="153"/>
      <c r="Q141" s="153"/>
      <c r="R141"/>
      <c r="S141" s="42"/>
      <c r="T141" s="42"/>
      <c r="U141"/>
      <c r="V141" s="1"/>
      <c r="W141" s="75"/>
      <c r="X141" s="1"/>
      <c r="Y141" s="1"/>
      <c r="Z141" s="42"/>
      <c r="AA141"/>
      <c r="AB141" s="42"/>
      <c r="AC141" s="42"/>
      <c r="AD141"/>
      <c r="AE141"/>
      <c r="AF141" s="42"/>
      <c r="AG141"/>
      <c r="AI141" s="7"/>
      <c r="AK141" s="67" t="s">
        <v>1366</v>
      </c>
      <c r="AL141" s="65" t="s">
        <v>1367</v>
      </c>
    </row>
    <row r="142" spans="1:38" x14ac:dyDescent="0.25">
      <c r="A142"/>
      <c r="B142" s="37"/>
      <c r="C142"/>
      <c r="D142" s="1"/>
      <c r="E142" s="37"/>
      <c r="F142"/>
      <c r="G142" s="1"/>
      <c r="H142" s="42"/>
      <c r="I142" s="1"/>
      <c r="J142" s="1"/>
      <c r="K142" s="47"/>
      <c r="L142" s="42"/>
      <c r="M142"/>
      <c r="N142"/>
      <c r="O142"/>
      <c r="P142" s="153"/>
      <c r="Q142" s="153"/>
      <c r="R142"/>
      <c r="S142" s="42"/>
      <c r="T142" s="42"/>
      <c r="U142"/>
      <c r="V142" s="1"/>
      <c r="W142" s="75"/>
      <c r="X142" s="1"/>
      <c r="Y142" s="1"/>
      <c r="Z142" s="42"/>
      <c r="AA142"/>
      <c r="AB142" s="42"/>
      <c r="AC142" s="42"/>
      <c r="AD142"/>
      <c r="AE142"/>
      <c r="AF142" s="42"/>
      <c r="AG142"/>
      <c r="AI142" s="7"/>
      <c r="AK142" s="67" t="s">
        <v>1372</v>
      </c>
      <c r="AL142" s="65" t="s">
        <v>1373</v>
      </c>
    </row>
    <row r="143" spans="1:38" x14ac:dyDescent="0.25">
      <c r="A143"/>
      <c r="B143" s="37"/>
      <c r="C143"/>
      <c r="D143" s="1"/>
      <c r="E143" s="37"/>
      <c r="F143"/>
      <c r="G143" s="1"/>
      <c r="H143" s="42"/>
      <c r="I143" s="1"/>
      <c r="J143" s="1"/>
      <c r="K143" s="47"/>
      <c r="L143" s="42"/>
      <c r="M143"/>
      <c r="N143"/>
      <c r="O143"/>
      <c r="P143" s="153"/>
      <c r="Q143" s="153"/>
      <c r="R143"/>
      <c r="S143" s="42"/>
      <c r="T143" s="42"/>
      <c r="U143"/>
      <c r="V143" s="1"/>
      <c r="W143" s="75"/>
      <c r="X143" s="1"/>
      <c r="Y143" s="1"/>
      <c r="Z143" s="42"/>
      <c r="AA143"/>
      <c r="AB143" s="42"/>
      <c r="AC143" s="42"/>
      <c r="AD143"/>
      <c r="AE143"/>
      <c r="AF143" s="42"/>
      <c r="AG143"/>
      <c r="AI143" s="7"/>
      <c r="AK143" s="67" t="s">
        <v>1377</v>
      </c>
      <c r="AL143" s="65" t="s">
        <v>1378</v>
      </c>
    </row>
    <row r="144" spans="1:38" x14ac:dyDescent="0.25">
      <c r="A144"/>
      <c r="B144" s="37"/>
      <c r="C144"/>
      <c r="D144" s="1"/>
      <c r="E144" s="37"/>
      <c r="F144"/>
      <c r="G144" s="1"/>
      <c r="H144" s="42"/>
      <c r="I144" s="1"/>
      <c r="J144" s="1"/>
      <c r="K144" s="47"/>
      <c r="L144" s="42"/>
      <c r="M144"/>
      <c r="N144"/>
      <c r="O144"/>
      <c r="P144" s="153"/>
      <c r="Q144" s="153"/>
      <c r="R144"/>
      <c r="S144" s="42"/>
      <c r="T144" s="42"/>
      <c r="U144"/>
      <c r="V144" s="1"/>
      <c r="W144" s="75"/>
      <c r="X144" s="1"/>
      <c r="Y144" s="1"/>
      <c r="Z144" s="42"/>
      <c r="AA144"/>
      <c r="AB144" s="42"/>
      <c r="AC144" s="42"/>
      <c r="AD144"/>
      <c r="AE144"/>
      <c r="AF144" s="42"/>
      <c r="AG144"/>
      <c r="AI144" s="7"/>
      <c r="AK144" s="67" t="s">
        <v>1379</v>
      </c>
      <c r="AL144" s="65" t="s">
        <v>1380</v>
      </c>
    </row>
    <row r="145" spans="1:38" x14ac:dyDescent="0.25">
      <c r="A145"/>
      <c r="B145" s="37"/>
      <c r="C145"/>
      <c r="D145" s="1"/>
      <c r="E145" s="37"/>
      <c r="F145"/>
      <c r="G145" s="1"/>
      <c r="H145" s="42"/>
      <c r="I145" s="1"/>
      <c r="J145" s="1"/>
      <c r="K145" s="47"/>
      <c r="L145" s="42"/>
      <c r="M145"/>
      <c r="N145"/>
      <c r="O145"/>
      <c r="P145" s="153"/>
      <c r="Q145" s="153"/>
      <c r="R145"/>
      <c r="S145" s="42"/>
      <c r="T145" s="42"/>
      <c r="U145"/>
      <c r="V145" s="1"/>
      <c r="W145" s="75"/>
      <c r="X145" s="1"/>
      <c r="Y145" s="1"/>
      <c r="Z145" s="42"/>
      <c r="AA145"/>
      <c r="AB145" s="42"/>
      <c r="AC145" s="42"/>
      <c r="AD145"/>
      <c r="AE145"/>
      <c r="AF145" s="42"/>
      <c r="AG145"/>
      <c r="AI145" s="7"/>
      <c r="AK145" s="67" t="s">
        <v>1381</v>
      </c>
      <c r="AL145" s="65" t="s">
        <v>1382</v>
      </c>
    </row>
    <row r="146" spans="1:38" x14ac:dyDescent="0.25">
      <c r="A146"/>
      <c r="B146" s="37"/>
      <c r="C146"/>
      <c r="D146" s="1"/>
      <c r="E146" s="37"/>
      <c r="F146"/>
      <c r="G146" s="1"/>
      <c r="H146" s="43"/>
      <c r="I146" s="1"/>
      <c r="J146" s="1"/>
      <c r="K146" s="47"/>
      <c r="L146" s="41"/>
      <c r="M146"/>
      <c r="N146"/>
      <c r="O146"/>
      <c r="P146" s="153"/>
      <c r="Q146" s="153"/>
      <c r="R146"/>
      <c r="S146" s="42"/>
      <c r="T146" s="42"/>
      <c r="U146"/>
      <c r="V146" s="1"/>
      <c r="W146" s="75"/>
      <c r="X146" s="1"/>
      <c r="Y146" s="1"/>
      <c r="Z146" s="42"/>
      <c r="AA146"/>
      <c r="AB146" s="42"/>
      <c r="AC146" s="42"/>
      <c r="AD146"/>
      <c r="AE146"/>
      <c r="AF146" s="42"/>
      <c r="AG146"/>
      <c r="AI146" s="7"/>
      <c r="AK146" s="67" t="s">
        <v>1387</v>
      </c>
      <c r="AL146" s="65" t="s">
        <v>1388</v>
      </c>
    </row>
    <row r="147" spans="1:38" x14ac:dyDescent="0.25">
      <c r="A147"/>
      <c r="B147" s="37"/>
      <c r="C147"/>
      <c r="D147" s="1"/>
      <c r="E147" s="37"/>
      <c r="F147"/>
      <c r="G147" s="1"/>
      <c r="H147" s="42"/>
      <c r="I147" s="1"/>
      <c r="J147" s="1"/>
      <c r="K147" s="47"/>
      <c r="L147" s="42"/>
      <c r="M147"/>
      <c r="N147"/>
      <c r="O147"/>
      <c r="P147" s="154"/>
      <c r="Q147" s="154"/>
      <c r="R147"/>
      <c r="S147" s="42"/>
      <c r="T147" s="42"/>
      <c r="U147"/>
      <c r="V147" s="1"/>
      <c r="W147" s="75"/>
      <c r="X147" s="1"/>
      <c r="Y147" s="1"/>
      <c r="Z147" s="42"/>
      <c r="AA147"/>
      <c r="AB147" s="42"/>
      <c r="AC147" s="42"/>
      <c r="AD147"/>
      <c r="AE147"/>
      <c r="AF147" s="42"/>
      <c r="AG147"/>
      <c r="AI147" s="7"/>
      <c r="AK147" s="67" t="s">
        <v>1394</v>
      </c>
      <c r="AL147" s="65" t="s">
        <v>1395</v>
      </c>
    </row>
    <row r="148" spans="1:38" x14ac:dyDescent="0.25">
      <c r="A148"/>
      <c r="B148" s="37"/>
      <c r="C148"/>
      <c r="D148" s="1"/>
      <c r="E148" s="37"/>
      <c r="F148"/>
      <c r="G148" s="1"/>
      <c r="H148" s="42"/>
      <c r="I148" s="1"/>
      <c r="J148" s="1"/>
      <c r="K148" s="47"/>
      <c r="L148" s="42"/>
      <c r="M148"/>
      <c r="N148"/>
      <c r="O148"/>
      <c r="P148" s="154"/>
      <c r="Q148" s="154"/>
      <c r="R148"/>
      <c r="S148" s="42"/>
      <c r="T148" s="42"/>
      <c r="U148"/>
      <c r="V148" s="1"/>
      <c r="W148" s="75"/>
      <c r="X148" s="1"/>
      <c r="Y148" s="1"/>
      <c r="Z148" s="42"/>
      <c r="AA148"/>
      <c r="AB148" s="42"/>
      <c r="AC148" s="42"/>
      <c r="AD148"/>
      <c r="AE148"/>
      <c r="AF148" s="42"/>
      <c r="AG148"/>
      <c r="AI148" s="7"/>
      <c r="AK148" s="67" t="s">
        <v>1397</v>
      </c>
      <c r="AL148" s="65" t="s">
        <v>1398</v>
      </c>
    </row>
    <row r="149" spans="1:38" x14ac:dyDescent="0.25">
      <c r="A149"/>
      <c r="B149" s="37"/>
      <c r="C149"/>
      <c r="D149" s="1"/>
      <c r="E149" s="37"/>
      <c r="F149"/>
      <c r="G149" s="1"/>
      <c r="H149" s="42"/>
      <c r="I149" s="1"/>
      <c r="J149" s="1"/>
      <c r="K149" s="47"/>
      <c r="L149" s="41"/>
      <c r="M149"/>
      <c r="N149"/>
      <c r="O149"/>
      <c r="P149" s="154"/>
      <c r="Q149" s="154"/>
      <c r="R149"/>
      <c r="S149" s="41"/>
      <c r="T149" s="41"/>
      <c r="U149"/>
      <c r="V149" s="1"/>
      <c r="W149" s="75"/>
      <c r="X149" s="1"/>
      <c r="Y149" s="1"/>
      <c r="Z149" s="42"/>
      <c r="AA149"/>
      <c r="AB149" s="41"/>
      <c r="AC149" s="41"/>
      <c r="AD149"/>
      <c r="AE149"/>
      <c r="AF149" s="42"/>
      <c r="AG149"/>
      <c r="AI149" s="7"/>
      <c r="AK149" s="67" t="s">
        <v>1399</v>
      </c>
      <c r="AL149" s="65" t="s">
        <v>1400</v>
      </c>
    </row>
    <row r="150" spans="1:38" x14ac:dyDescent="0.25">
      <c r="A150"/>
      <c r="B150" s="37"/>
      <c r="C150"/>
      <c r="D150" s="1"/>
      <c r="E150" s="37"/>
      <c r="F150"/>
      <c r="G150" s="1"/>
      <c r="H150" s="42"/>
      <c r="I150" s="1"/>
      <c r="J150" s="1"/>
      <c r="K150" s="47"/>
      <c r="L150" s="42"/>
      <c r="M150"/>
      <c r="N150"/>
      <c r="O150"/>
      <c r="P150" s="153"/>
      <c r="Q150" s="153"/>
      <c r="R150"/>
      <c r="S150" s="42"/>
      <c r="T150" s="42"/>
      <c r="U150"/>
      <c r="V150" s="1"/>
      <c r="W150" s="75"/>
      <c r="X150" s="1"/>
      <c r="Y150" s="1"/>
      <c r="Z150" s="42"/>
      <c r="AA150"/>
      <c r="AB150" s="42"/>
      <c r="AC150" s="42"/>
      <c r="AD150"/>
      <c r="AE150"/>
      <c r="AF150" s="42"/>
      <c r="AG150"/>
      <c r="AI150" s="7"/>
      <c r="AK150" s="67" t="s">
        <v>1401</v>
      </c>
      <c r="AL150" s="65" t="s">
        <v>1402</v>
      </c>
    </row>
    <row r="151" spans="1:38" x14ac:dyDescent="0.25">
      <c r="A151"/>
      <c r="B151" s="37"/>
      <c r="C151"/>
      <c r="D151" s="1"/>
      <c r="E151" s="37"/>
      <c r="F151"/>
      <c r="G151" s="1"/>
      <c r="H151" s="42"/>
      <c r="I151" s="1"/>
      <c r="J151" s="1"/>
      <c r="K151" s="47"/>
      <c r="L151" s="41"/>
      <c r="M151"/>
      <c r="N151"/>
      <c r="O151"/>
      <c r="P151" s="153"/>
      <c r="Q151" s="153"/>
      <c r="R151"/>
      <c r="S151" s="42"/>
      <c r="T151" s="42"/>
      <c r="U151"/>
      <c r="V151" s="1"/>
      <c r="W151" s="75"/>
      <c r="X151" s="1"/>
      <c r="Y151" s="1"/>
      <c r="Z151" s="42"/>
      <c r="AA151"/>
      <c r="AB151" s="42"/>
      <c r="AC151" s="42"/>
      <c r="AD151"/>
      <c r="AE151"/>
      <c r="AF151" s="42"/>
      <c r="AG151"/>
      <c r="AI151" s="7"/>
      <c r="AK151" s="67" t="s">
        <v>1404</v>
      </c>
      <c r="AL151" s="65" t="s">
        <v>1405</v>
      </c>
    </row>
    <row r="152" spans="1:38" x14ac:dyDescent="0.25">
      <c r="A152"/>
      <c r="B152" s="37"/>
      <c r="C152"/>
      <c r="D152" s="1"/>
      <c r="E152" s="37"/>
      <c r="F152"/>
      <c r="G152" s="1"/>
      <c r="H152" s="42"/>
      <c r="I152" s="1"/>
      <c r="J152" s="1"/>
      <c r="K152" s="42"/>
      <c r="L152" s="42"/>
      <c r="M152"/>
      <c r="N152"/>
      <c r="O152"/>
      <c r="P152" s="153"/>
      <c r="Q152" s="153"/>
      <c r="R152"/>
      <c r="S152" s="42"/>
      <c r="T152" s="42"/>
      <c r="U152"/>
      <c r="V152" s="1"/>
      <c r="W152" s="75"/>
      <c r="X152" s="1"/>
      <c r="Y152" s="1"/>
      <c r="Z152" s="42"/>
      <c r="AA152"/>
      <c r="AB152" s="42"/>
      <c r="AC152" s="42"/>
      <c r="AD152"/>
      <c r="AE152"/>
      <c r="AF152" s="42"/>
      <c r="AG152"/>
      <c r="AI152" s="7"/>
      <c r="AK152" s="67" t="s">
        <v>1406</v>
      </c>
      <c r="AL152" s="66" t="s">
        <v>1407</v>
      </c>
    </row>
    <row r="153" spans="1:38" x14ac:dyDescent="0.25">
      <c r="A153"/>
      <c r="B153" s="37"/>
      <c r="C153"/>
      <c r="D153" s="1"/>
      <c r="E153" s="37"/>
      <c r="F153"/>
      <c r="G153" s="1"/>
      <c r="H153" s="42"/>
      <c r="I153" s="1"/>
      <c r="J153" s="1"/>
      <c r="K153" s="42"/>
      <c r="L153" s="42"/>
      <c r="M153"/>
      <c r="N153"/>
      <c r="O153"/>
      <c r="P153" s="153"/>
      <c r="Q153" s="153"/>
      <c r="R153"/>
      <c r="S153" s="42"/>
      <c r="T153" s="42"/>
      <c r="U153"/>
      <c r="V153" s="1"/>
      <c r="W153" s="75"/>
      <c r="X153" s="1"/>
      <c r="Y153" s="1"/>
      <c r="Z153" s="42"/>
      <c r="AA153"/>
      <c r="AB153" s="42"/>
      <c r="AC153" s="42"/>
      <c r="AD153"/>
      <c r="AE153"/>
      <c r="AF153" s="42"/>
      <c r="AG153"/>
      <c r="AI153" s="7"/>
      <c r="AK153" s="67" t="s">
        <v>1409</v>
      </c>
      <c r="AL153" s="68" t="s">
        <v>152</v>
      </c>
    </row>
    <row r="154" spans="1:38" x14ac:dyDescent="0.25">
      <c r="A154"/>
      <c r="B154" s="37"/>
      <c r="C154"/>
      <c r="D154" s="1"/>
      <c r="E154" s="37"/>
      <c r="F154"/>
      <c r="G154" s="1"/>
      <c r="H154" s="42"/>
      <c r="I154" s="1"/>
      <c r="J154" s="1"/>
      <c r="K154" s="42"/>
      <c r="L154" s="42"/>
      <c r="M154"/>
      <c r="N154"/>
      <c r="O154"/>
      <c r="P154" s="153"/>
      <c r="Q154" s="153"/>
      <c r="R154"/>
      <c r="S154" s="42"/>
      <c r="T154" s="42"/>
      <c r="U154"/>
      <c r="V154" s="1"/>
      <c r="W154" s="75"/>
      <c r="X154" s="1"/>
      <c r="Y154" s="1"/>
      <c r="Z154" s="42"/>
      <c r="AA154"/>
      <c r="AB154" s="42"/>
      <c r="AC154" s="42"/>
      <c r="AD154"/>
      <c r="AE154"/>
      <c r="AF154" s="42"/>
      <c r="AG154"/>
      <c r="AI154" s="7"/>
      <c r="AK154" s="67" t="s">
        <v>1413</v>
      </c>
      <c r="AL154" s="65" t="s">
        <v>1414</v>
      </c>
    </row>
    <row r="155" spans="1:38" x14ac:dyDescent="0.25">
      <c r="A155"/>
      <c r="B155" s="37"/>
      <c r="C155"/>
      <c r="D155" s="1"/>
      <c r="E155" s="37"/>
      <c r="F155"/>
      <c r="G155" s="1"/>
      <c r="H155" s="43"/>
      <c r="I155" s="1"/>
      <c r="J155" s="1"/>
      <c r="K155" s="47"/>
      <c r="L155" s="42"/>
      <c r="M155"/>
      <c r="N155"/>
      <c r="O155"/>
      <c r="P155" s="153"/>
      <c r="Q155" s="153"/>
      <c r="R155"/>
      <c r="S155" s="43"/>
      <c r="T155" s="43"/>
      <c r="U155"/>
      <c r="V155" s="1"/>
      <c r="W155" s="75"/>
      <c r="X155" s="1"/>
      <c r="Y155" s="1"/>
      <c r="Z155" s="42"/>
      <c r="AA155"/>
      <c r="AB155" s="42"/>
      <c r="AC155" s="42"/>
      <c r="AD155"/>
      <c r="AE155"/>
      <c r="AF155" s="42"/>
      <c r="AG155"/>
      <c r="AI155" s="7"/>
      <c r="AK155" s="67" t="s">
        <v>1425</v>
      </c>
      <c r="AL155" s="65" t="s">
        <v>1426</v>
      </c>
    </row>
    <row r="156" spans="1:38" x14ac:dyDescent="0.25">
      <c r="A156"/>
      <c r="B156" s="37"/>
      <c r="C156"/>
      <c r="D156" s="1"/>
      <c r="E156" s="37"/>
      <c r="F156"/>
      <c r="G156" s="1"/>
      <c r="H156" s="42"/>
      <c r="I156" s="1"/>
      <c r="J156" s="1"/>
      <c r="K156" s="47"/>
      <c r="L156" s="42"/>
      <c r="M156"/>
      <c r="N156"/>
      <c r="O156"/>
      <c r="P156" s="153"/>
      <c r="Q156" s="153"/>
      <c r="R156"/>
      <c r="S156" s="42"/>
      <c r="T156" s="42"/>
      <c r="U156"/>
      <c r="V156" s="1"/>
      <c r="W156" s="75"/>
      <c r="X156" s="1"/>
      <c r="Y156" s="1"/>
      <c r="Z156" s="42"/>
      <c r="AA156"/>
      <c r="AB156" s="42"/>
      <c r="AC156" s="42"/>
      <c r="AD156"/>
      <c r="AE156"/>
      <c r="AF156" s="42"/>
      <c r="AG156"/>
      <c r="AI156" s="7"/>
      <c r="AK156" s="67" t="s">
        <v>1438</v>
      </c>
      <c r="AL156" s="65" t="s">
        <v>1439</v>
      </c>
    </row>
    <row r="157" spans="1:38" x14ac:dyDescent="0.25">
      <c r="A157"/>
      <c r="B157" s="37"/>
      <c r="C157"/>
      <c r="D157" s="1"/>
      <c r="E157" s="42"/>
      <c r="F157"/>
      <c r="G157" s="1"/>
      <c r="H157" s="42"/>
      <c r="I157" s="1"/>
      <c r="J157" s="1"/>
      <c r="K157" s="47"/>
      <c r="L157" s="42"/>
      <c r="M157"/>
      <c r="N157"/>
      <c r="O157"/>
      <c r="P157" s="154"/>
      <c r="Q157" s="154"/>
      <c r="R157"/>
      <c r="S157" s="42"/>
      <c r="T157" s="42"/>
      <c r="U157"/>
      <c r="V157" s="1"/>
      <c r="W157" s="75"/>
      <c r="X157" s="1"/>
      <c r="Y157" s="1"/>
      <c r="Z157" s="42"/>
      <c r="AA157"/>
      <c r="AB157" s="51"/>
      <c r="AC157" s="51"/>
      <c r="AD157"/>
      <c r="AE157"/>
      <c r="AF157" s="42"/>
      <c r="AG157"/>
      <c r="AI157" s="7"/>
      <c r="AK157" s="67" t="s">
        <v>1457</v>
      </c>
      <c r="AL157" s="65" t="s">
        <v>1458</v>
      </c>
    </row>
    <row r="158" spans="1:38" x14ac:dyDescent="0.25">
      <c r="A158"/>
      <c r="B158" s="37"/>
      <c r="C158"/>
      <c r="D158" s="1"/>
      <c r="E158" s="37"/>
      <c r="F158"/>
      <c r="G158" s="1"/>
      <c r="H158" s="43"/>
      <c r="I158" s="1"/>
      <c r="J158" s="1"/>
      <c r="K158" s="47"/>
      <c r="L158" s="42"/>
      <c r="M158"/>
      <c r="N158"/>
      <c r="O158"/>
      <c r="P158" s="154"/>
      <c r="Q158" s="154"/>
      <c r="R158"/>
      <c r="S158" s="42"/>
      <c r="T158" s="42"/>
      <c r="U158"/>
      <c r="V158" s="1"/>
      <c r="W158" s="75"/>
      <c r="X158" s="1"/>
      <c r="Y158" s="1"/>
      <c r="Z158" s="42"/>
      <c r="AA158"/>
      <c r="AB158" s="51"/>
      <c r="AC158" s="51"/>
      <c r="AD158"/>
      <c r="AE158"/>
      <c r="AF158" s="42"/>
      <c r="AG158"/>
      <c r="AI158" s="7"/>
      <c r="AK158" s="67" t="s">
        <v>1463</v>
      </c>
      <c r="AL158" s="65" t="s">
        <v>1464</v>
      </c>
    </row>
    <row r="159" spans="1:38" x14ac:dyDescent="0.25">
      <c r="A159"/>
      <c r="B159" s="37"/>
      <c r="C159"/>
      <c r="D159" s="1"/>
      <c r="E159" s="37"/>
      <c r="F159"/>
      <c r="G159" s="1"/>
      <c r="H159" s="43"/>
      <c r="I159" s="1"/>
      <c r="J159" s="1"/>
      <c r="K159" s="47"/>
      <c r="L159" s="42"/>
      <c r="M159"/>
      <c r="N159"/>
      <c r="O159"/>
      <c r="P159" s="154"/>
      <c r="Q159" s="154"/>
      <c r="R159"/>
      <c r="S159" s="42"/>
      <c r="T159" s="42"/>
      <c r="U159"/>
      <c r="V159" s="1"/>
      <c r="W159" s="75"/>
      <c r="X159" s="1"/>
      <c r="Y159" s="1"/>
      <c r="Z159" s="42"/>
      <c r="AA159"/>
      <c r="AB159" s="51"/>
      <c r="AC159" s="51"/>
      <c r="AD159"/>
      <c r="AE159"/>
      <c r="AF159" s="42"/>
      <c r="AG159"/>
      <c r="AI159" s="7"/>
      <c r="AK159" s="67" t="s">
        <v>1466</v>
      </c>
      <c r="AL159" s="65" t="s">
        <v>1467</v>
      </c>
    </row>
    <row r="160" spans="1:38" x14ac:dyDescent="0.25">
      <c r="A160"/>
      <c r="B160" s="37"/>
      <c r="C160"/>
      <c r="D160" s="1"/>
      <c r="E160" s="37"/>
      <c r="F160"/>
      <c r="G160" s="1"/>
      <c r="H160" s="43"/>
      <c r="I160" s="1"/>
      <c r="J160" s="1"/>
      <c r="K160" s="47"/>
      <c r="L160" s="42"/>
      <c r="M160"/>
      <c r="N160"/>
      <c r="O160"/>
      <c r="P160" s="154"/>
      <c r="Q160" s="154"/>
      <c r="R160"/>
      <c r="S160" s="42"/>
      <c r="T160" s="42"/>
      <c r="U160"/>
      <c r="V160" s="1"/>
      <c r="W160" s="75"/>
      <c r="X160" s="1"/>
      <c r="Y160" s="1"/>
      <c r="Z160" s="42"/>
      <c r="AA160"/>
      <c r="AB160" s="51"/>
      <c r="AC160" s="51"/>
      <c r="AD160"/>
      <c r="AE160"/>
      <c r="AF160" s="42"/>
      <c r="AG160"/>
      <c r="AI160" s="7"/>
      <c r="AK160" s="67" t="s">
        <v>1468</v>
      </c>
      <c r="AL160" s="65" t="s">
        <v>1469</v>
      </c>
    </row>
    <row r="161" spans="1:38" x14ac:dyDescent="0.25">
      <c r="A161"/>
      <c r="B161" s="37"/>
      <c r="C161"/>
      <c r="D161" s="1"/>
      <c r="E161" s="37"/>
      <c r="F161"/>
      <c r="G161" s="1"/>
      <c r="H161" s="43"/>
      <c r="I161" s="1"/>
      <c r="J161" s="1"/>
      <c r="K161" s="47"/>
      <c r="L161" s="42"/>
      <c r="M161"/>
      <c r="N161"/>
      <c r="O161"/>
      <c r="P161" s="153"/>
      <c r="Q161" s="153"/>
      <c r="R161"/>
      <c r="S161" s="42"/>
      <c r="T161" s="42"/>
      <c r="U161"/>
      <c r="V161" s="1"/>
      <c r="W161" s="75"/>
      <c r="X161" s="1"/>
      <c r="Y161" s="1"/>
      <c r="Z161" s="42"/>
      <c r="AA161"/>
      <c r="AB161" s="51"/>
      <c r="AC161" s="51"/>
      <c r="AD161"/>
      <c r="AE161"/>
      <c r="AF161" s="42"/>
      <c r="AG161"/>
      <c r="AI161" s="7"/>
      <c r="AK161" s="67" t="s">
        <v>1470</v>
      </c>
      <c r="AL161" s="65" t="s">
        <v>1471</v>
      </c>
    </row>
    <row r="162" spans="1:38" x14ac:dyDescent="0.25">
      <c r="A162"/>
      <c r="B162" s="37"/>
      <c r="C162"/>
      <c r="D162" s="1"/>
      <c r="E162" s="37"/>
      <c r="F162"/>
      <c r="G162" s="1"/>
      <c r="H162" s="43"/>
      <c r="I162" s="1"/>
      <c r="J162" s="1"/>
      <c r="K162" s="47"/>
      <c r="L162" s="42"/>
      <c r="M162"/>
      <c r="N162"/>
      <c r="O162"/>
      <c r="P162" s="153"/>
      <c r="Q162" s="153"/>
      <c r="R162"/>
      <c r="S162" s="42"/>
      <c r="T162" s="42"/>
      <c r="U162"/>
      <c r="V162" s="1"/>
      <c r="W162" s="75"/>
      <c r="X162" s="1"/>
      <c r="Y162" s="1"/>
      <c r="Z162" s="42"/>
      <c r="AA162"/>
      <c r="AB162" s="51"/>
      <c r="AC162" s="51"/>
      <c r="AD162"/>
      <c r="AE162"/>
      <c r="AF162" s="42"/>
      <c r="AG162"/>
      <c r="AI162" s="7"/>
      <c r="AK162" s="67" t="s">
        <v>1481</v>
      </c>
      <c r="AL162" s="65" t="s">
        <v>1482</v>
      </c>
    </row>
    <row r="163" spans="1:38" x14ac:dyDescent="0.25">
      <c r="I163" s="1"/>
      <c r="J163" s="1"/>
      <c r="M163"/>
      <c r="N163"/>
      <c r="O163"/>
      <c r="P163" s="153"/>
      <c r="Q163" s="153"/>
      <c r="S163" s="38"/>
      <c r="Z163" s="38"/>
      <c r="AA163"/>
      <c r="AB163" s="38"/>
      <c r="AC163" s="38"/>
      <c r="AF163" s="38"/>
      <c r="AI163" s="7"/>
      <c r="AK163" s="67" t="s">
        <v>1490</v>
      </c>
      <c r="AL163" s="65" t="s">
        <v>1491</v>
      </c>
    </row>
    <row r="164" spans="1:38" x14ac:dyDescent="0.25">
      <c r="I164" s="1"/>
      <c r="J164" s="1"/>
      <c r="M164"/>
      <c r="N164"/>
      <c r="O164"/>
      <c r="P164" s="153"/>
      <c r="Q164" s="153"/>
      <c r="S164" s="38"/>
      <c r="Z164" s="38"/>
      <c r="AA164"/>
      <c r="AB164" s="38"/>
      <c r="AC164" s="38"/>
      <c r="AF164" s="38"/>
      <c r="AI164" s="7"/>
      <c r="AK164" s="67" t="s">
        <v>1502</v>
      </c>
      <c r="AL164" s="65" t="s">
        <v>1503</v>
      </c>
    </row>
    <row r="165" spans="1:38" x14ac:dyDescent="0.25">
      <c r="I165" s="1"/>
      <c r="J165" s="1"/>
      <c r="M165"/>
      <c r="N165"/>
      <c r="O165"/>
      <c r="P165" s="153"/>
      <c r="Q165" s="153"/>
      <c r="S165" s="38"/>
      <c r="Z165" s="38"/>
      <c r="AA165"/>
      <c r="AB165" s="38"/>
      <c r="AC165" s="38"/>
      <c r="AF165" s="38"/>
      <c r="AI165" s="7"/>
      <c r="AK165" s="67" t="s">
        <v>1511</v>
      </c>
      <c r="AL165" s="65" t="s">
        <v>1512</v>
      </c>
    </row>
    <row r="166" spans="1:38" x14ac:dyDescent="0.25">
      <c r="I166" s="1"/>
      <c r="J166" s="1"/>
      <c r="M166"/>
      <c r="N166"/>
      <c r="O166"/>
      <c r="P166" s="154"/>
      <c r="Q166" s="154"/>
      <c r="S166" s="38"/>
      <c r="Z166" s="38"/>
      <c r="AA166"/>
      <c r="AB166" s="38"/>
      <c r="AC166" s="38"/>
      <c r="AF166" s="38"/>
      <c r="AI166" s="7"/>
      <c r="AK166" s="67" t="s">
        <v>1514</v>
      </c>
      <c r="AL166" s="65" t="s">
        <v>1515</v>
      </c>
    </row>
    <row r="167" spans="1:38" x14ac:dyDescent="0.25">
      <c r="I167" s="1"/>
      <c r="J167" s="1"/>
      <c r="M167"/>
      <c r="N167"/>
      <c r="O167"/>
      <c r="P167" s="154"/>
      <c r="Q167" s="154"/>
      <c r="S167" s="38"/>
      <c r="Z167" s="38"/>
      <c r="AA167"/>
      <c r="AB167" s="38"/>
      <c r="AC167" s="38"/>
      <c r="AF167" s="38"/>
      <c r="AI167" s="7"/>
      <c r="AK167" s="67" t="s">
        <v>1520</v>
      </c>
      <c r="AL167" s="65" t="s">
        <v>1521</v>
      </c>
    </row>
    <row r="168" spans="1:38" x14ac:dyDescent="0.25">
      <c r="I168" s="1"/>
      <c r="J168" s="1"/>
      <c r="M168"/>
      <c r="N168"/>
      <c r="O168"/>
      <c r="P168" s="154"/>
      <c r="Q168" s="154"/>
      <c r="S168" s="38"/>
      <c r="Z168" s="38"/>
      <c r="AA168"/>
      <c r="AB168" s="38"/>
      <c r="AC168" s="38"/>
      <c r="AF168" s="38"/>
      <c r="AI168" s="7"/>
      <c r="AK168" s="67" t="s">
        <v>1524</v>
      </c>
      <c r="AL168" s="65" t="s">
        <v>1525</v>
      </c>
    </row>
    <row r="169" spans="1:38" x14ac:dyDescent="0.25">
      <c r="I169" s="1"/>
      <c r="J169" s="1"/>
      <c r="M169"/>
      <c r="N169"/>
      <c r="O169"/>
      <c r="P169" s="153"/>
      <c r="Q169" s="153"/>
      <c r="S169" s="38"/>
      <c r="Z169" s="38"/>
      <c r="AA169"/>
      <c r="AB169" s="38"/>
      <c r="AC169" s="38"/>
      <c r="AF169" s="38"/>
      <c r="AI169" s="7"/>
      <c r="AK169" s="67" t="s">
        <v>1526</v>
      </c>
      <c r="AL169" s="65" t="s">
        <v>1527</v>
      </c>
    </row>
    <row r="170" spans="1:38" x14ac:dyDescent="0.25">
      <c r="I170" s="1"/>
      <c r="J170" s="1"/>
      <c r="M170"/>
      <c r="N170"/>
      <c r="O170"/>
      <c r="P170" s="153"/>
      <c r="Q170" s="153"/>
      <c r="S170" s="38"/>
      <c r="Z170" s="38"/>
      <c r="AA170"/>
      <c r="AB170" s="38"/>
      <c r="AC170" s="38"/>
      <c r="AF170" s="38"/>
      <c r="AI170" s="7"/>
      <c r="AK170" s="67" t="s">
        <v>1530</v>
      </c>
      <c r="AL170" s="65" t="s">
        <v>1527</v>
      </c>
    </row>
    <row r="171" spans="1:38" x14ac:dyDescent="0.25">
      <c r="I171" s="1"/>
      <c r="J171" s="1"/>
      <c r="M171"/>
      <c r="N171"/>
      <c r="O171"/>
      <c r="P171" s="153"/>
      <c r="Q171" s="153"/>
      <c r="S171" s="38"/>
      <c r="Z171" s="38"/>
      <c r="AA171"/>
      <c r="AB171" s="38"/>
      <c r="AC171" s="38"/>
      <c r="AF171" s="38"/>
      <c r="AI171" s="7"/>
      <c r="AK171" s="67" t="s">
        <v>1533</v>
      </c>
      <c r="AL171" s="65" t="s">
        <v>1534</v>
      </c>
    </row>
    <row r="172" spans="1:38" x14ac:dyDescent="0.25">
      <c r="I172" s="1"/>
      <c r="J172" s="1"/>
      <c r="M172"/>
      <c r="N172"/>
      <c r="O172"/>
      <c r="P172" s="153"/>
      <c r="Q172" s="153"/>
      <c r="S172" s="38"/>
      <c r="Z172" s="38"/>
      <c r="AA172"/>
      <c r="AB172" s="38"/>
      <c r="AC172" s="38"/>
      <c r="AF172" s="38"/>
      <c r="AI172" s="7"/>
      <c r="AK172" s="67" t="s">
        <v>1539</v>
      </c>
      <c r="AL172" s="65" t="s">
        <v>1540</v>
      </c>
    </row>
    <row r="173" spans="1:38" x14ac:dyDescent="0.25">
      <c r="I173" s="1"/>
      <c r="J173" s="1"/>
      <c r="M173"/>
      <c r="N173"/>
      <c r="O173"/>
      <c r="P173" s="153"/>
      <c r="Q173" s="153"/>
      <c r="S173" s="38"/>
      <c r="Z173" s="38"/>
      <c r="AA173"/>
      <c r="AB173" s="38"/>
      <c r="AC173" s="38"/>
      <c r="AF173" s="38"/>
      <c r="AI173" s="7"/>
      <c r="AK173" s="67" t="s">
        <v>1544</v>
      </c>
      <c r="AL173" s="65" t="s">
        <v>1545</v>
      </c>
    </row>
    <row r="174" spans="1:38" x14ac:dyDescent="0.25">
      <c r="I174" s="1"/>
      <c r="J174" s="1"/>
      <c r="M174"/>
      <c r="N174"/>
      <c r="O174"/>
      <c r="P174" s="153"/>
      <c r="Q174" s="153"/>
      <c r="S174" s="38"/>
      <c r="Z174" s="38"/>
      <c r="AA174"/>
      <c r="AB174" s="38"/>
      <c r="AC174" s="38"/>
      <c r="AF174" s="38"/>
      <c r="AI174" s="7"/>
      <c r="AK174" s="67" t="s">
        <v>1552</v>
      </c>
      <c r="AL174" s="65" t="s">
        <v>1527</v>
      </c>
    </row>
    <row r="175" spans="1:38" x14ac:dyDescent="0.25">
      <c r="I175" s="1"/>
      <c r="J175" s="1"/>
      <c r="M175"/>
      <c r="N175"/>
      <c r="O175"/>
      <c r="P175" s="153"/>
      <c r="Q175" s="153"/>
      <c r="S175" s="38"/>
      <c r="Z175" s="38"/>
      <c r="AA175"/>
      <c r="AB175" s="38"/>
      <c r="AC175" s="38"/>
      <c r="AF175" s="38"/>
      <c r="AI175" s="7"/>
      <c r="AK175" s="67" t="s">
        <v>1553</v>
      </c>
      <c r="AL175" s="66" t="s">
        <v>1554</v>
      </c>
    </row>
    <row r="176" spans="1:38" x14ac:dyDescent="0.25">
      <c r="I176" s="1"/>
      <c r="J176" s="1"/>
      <c r="M176"/>
      <c r="N176"/>
      <c r="O176"/>
      <c r="P176" s="153"/>
      <c r="Q176" s="153"/>
      <c r="S176" s="38"/>
      <c r="Z176" s="38"/>
      <c r="AA176"/>
      <c r="AB176" s="38"/>
      <c r="AC176" s="38"/>
      <c r="AF176" s="38"/>
      <c r="AI176" s="7"/>
      <c r="AK176" s="67" t="s">
        <v>1556</v>
      </c>
      <c r="AL176" s="65" t="s">
        <v>1527</v>
      </c>
    </row>
    <row r="177" spans="9:38" x14ac:dyDescent="0.25">
      <c r="I177" s="1"/>
      <c r="J177" s="1"/>
      <c r="M177"/>
      <c r="N177"/>
      <c r="O177"/>
      <c r="P177" s="153"/>
      <c r="Q177" s="153"/>
      <c r="S177" s="38"/>
      <c r="Z177" s="38"/>
      <c r="AA177"/>
      <c r="AB177" s="38"/>
      <c r="AC177" s="38"/>
      <c r="AF177" s="38"/>
      <c r="AI177" s="7"/>
      <c r="AK177" s="67" t="s">
        <v>1557</v>
      </c>
      <c r="AL177" s="65" t="s">
        <v>1558</v>
      </c>
    </row>
    <row r="178" spans="9:38" x14ac:dyDescent="0.25">
      <c r="I178" s="1"/>
      <c r="J178" s="1"/>
      <c r="M178"/>
      <c r="N178"/>
      <c r="O178"/>
      <c r="P178" s="153"/>
      <c r="Q178" s="153"/>
      <c r="S178" s="38"/>
      <c r="Z178" s="38"/>
      <c r="AA178"/>
      <c r="AB178" s="38"/>
      <c r="AC178" s="38"/>
      <c r="AF178" s="38"/>
      <c r="AI178" s="7"/>
      <c r="AK178" s="67" t="s">
        <v>1563</v>
      </c>
      <c r="AL178" s="67" t="s">
        <v>124</v>
      </c>
    </row>
    <row r="179" spans="9:38" x14ac:dyDescent="0.25">
      <c r="I179" s="1"/>
      <c r="J179" s="1"/>
      <c r="M179"/>
      <c r="N179"/>
      <c r="O179"/>
      <c r="P179" s="153"/>
      <c r="Q179" s="153"/>
      <c r="S179" s="38"/>
      <c r="Z179" s="38"/>
      <c r="AA179"/>
      <c r="AB179" s="38"/>
      <c r="AC179" s="38"/>
      <c r="AF179" s="38"/>
      <c r="AI179" s="7"/>
      <c r="AK179" s="67" t="s">
        <v>1569</v>
      </c>
      <c r="AL179" s="65" t="s">
        <v>1570</v>
      </c>
    </row>
    <row r="180" spans="9:38" x14ac:dyDescent="0.25">
      <c r="I180" s="1"/>
      <c r="J180" s="1"/>
      <c r="M180"/>
      <c r="N180"/>
      <c r="O180"/>
      <c r="P180" s="153"/>
      <c r="Q180" s="153"/>
      <c r="S180" s="38"/>
      <c r="Z180" s="38"/>
      <c r="AA180"/>
      <c r="AB180" s="38"/>
      <c r="AC180" s="38"/>
      <c r="AF180" s="38"/>
      <c r="AI180" s="7"/>
      <c r="AK180" s="67" t="s">
        <v>1572</v>
      </c>
      <c r="AL180" s="66" t="s">
        <v>1573</v>
      </c>
    </row>
    <row r="181" spans="9:38" x14ac:dyDescent="0.25">
      <c r="I181" s="1"/>
      <c r="J181" s="1"/>
      <c r="M181"/>
      <c r="N181"/>
      <c r="O181"/>
      <c r="P181" s="154"/>
      <c r="Q181" s="154"/>
      <c r="S181" s="38"/>
      <c r="Z181" s="38"/>
      <c r="AA181"/>
      <c r="AB181" s="38"/>
      <c r="AC181" s="38"/>
      <c r="AF181" s="38"/>
      <c r="AI181" s="7"/>
      <c r="AK181" s="67" t="s">
        <v>1575</v>
      </c>
      <c r="AL181" s="65" t="s">
        <v>1576</v>
      </c>
    </row>
    <row r="182" spans="9:38" x14ac:dyDescent="0.25">
      <c r="I182" s="1"/>
      <c r="J182" s="1"/>
      <c r="M182"/>
      <c r="N182"/>
      <c r="O182"/>
      <c r="P182" s="153"/>
      <c r="Q182" s="153"/>
      <c r="S182" s="38"/>
      <c r="Z182" s="38"/>
      <c r="AA182"/>
      <c r="AB182" s="38"/>
      <c r="AC182" s="38"/>
      <c r="AF182" s="38"/>
      <c r="AI182" s="7"/>
      <c r="AK182" s="67" t="s">
        <v>1582</v>
      </c>
      <c r="AL182" s="65" t="s">
        <v>1583</v>
      </c>
    </row>
    <row r="183" spans="9:38" x14ac:dyDescent="0.25">
      <c r="I183" s="1"/>
      <c r="J183" s="1"/>
      <c r="M183"/>
      <c r="N183"/>
      <c r="O183"/>
      <c r="P183" s="153"/>
      <c r="Q183" s="153"/>
      <c r="S183" s="38"/>
      <c r="Z183" s="38"/>
      <c r="AA183"/>
      <c r="AB183" s="38"/>
      <c r="AC183" s="38"/>
      <c r="AF183" s="38"/>
      <c r="AI183" s="7"/>
      <c r="AK183" s="67" t="s">
        <v>1594</v>
      </c>
      <c r="AL183" s="65" t="s">
        <v>1595</v>
      </c>
    </row>
    <row r="184" spans="9:38" x14ac:dyDescent="0.25">
      <c r="I184" s="1"/>
      <c r="J184" s="1"/>
      <c r="M184"/>
      <c r="N184"/>
      <c r="O184"/>
      <c r="P184" s="153"/>
      <c r="Q184" s="153"/>
      <c r="S184" s="38"/>
      <c r="Z184" s="38"/>
      <c r="AA184"/>
      <c r="AB184" s="38"/>
      <c r="AC184" s="38"/>
      <c r="AF184" s="38"/>
      <c r="AI184" s="7"/>
      <c r="AK184" s="67" t="s">
        <v>1603</v>
      </c>
      <c r="AL184" s="65" t="s">
        <v>1604</v>
      </c>
    </row>
    <row r="185" spans="9:38" x14ac:dyDescent="0.25">
      <c r="I185" s="1"/>
      <c r="J185" s="1"/>
      <c r="M185"/>
      <c r="N185"/>
      <c r="O185"/>
      <c r="P185" s="153"/>
      <c r="Q185" s="153"/>
      <c r="S185" s="38"/>
      <c r="Z185" s="38"/>
      <c r="AA185"/>
      <c r="AB185" s="38"/>
      <c r="AC185" s="38"/>
      <c r="AF185" s="38"/>
      <c r="AI185" s="7"/>
      <c r="AK185" s="67" t="s">
        <v>1614</v>
      </c>
      <c r="AL185" s="65" t="s">
        <v>1615</v>
      </c>
    </row>
    <row r="186" spans="9:38" x14ac:dyDescent="0.25">
      <c r="I186" s="1"/>
      <c r="J186" s="1"/>
      <c r="M186"/>
      <c r="N186"/>
      <c r="O186"/>
      <c r="P186" s="153"/>
      <c r="Q186" s="153"/>
      <c r="S186" s="38"/>
      <c r="Z186" s="38"/>
      <c r="AA186"/>
      <c r="AB186" s="38"/>
      <c r="AC186" s="38"/>
      <c r="AF186" s="38"/>
      <c r="AI186" s="7"/>
      <c r="AK186" s="67" t="s">
        <v>1617</v>
      </c>
      <c r="AL186" s="65" t="s">
        <v>1618</v>
      </c>
    </row>
    <row r="187" spans="9:38" x14ac:dyDescent="0.25">
      <c r="I187" s="1"/>
      <c r="J187" s="1"/>
      <c r="M187"/>
      <c r="N187"/>
      <c r="O187"/>
      <c r="P187" s="153"/>
      <c r="Q187" s="153"/>
      <c r="S187" s="38"/>
      <c r="Z187" s="38"/>
      <c r="AA187"/>
      <c r="AB187" s="38"/>
      <c r="AC187" s="38"/>
      <c r="AF187" s="38"/>
      <c r="AI187" s="7"/>
      <c r="AK187" s="67" t="s">
        <v>1626</v>
      </c>
      <c r="AL187" s="65" t="s">
        <v>1627</v>
      </c>
    </row>
    <row r="188" spans="9:38" x14ac:dyDescent="0.25">
      <c r="I188" s="1"/>
      <c r="J188" s="1"/>
      <c r="M188"/>
      <c r="N188"/>
      <c r="O188"/>
      <c r="P188" s="153"/>
      <c r="Q188" s="153"/>
      <c r="S188" s="38"/>
      <c r="Z188" s="38"/>
      <c r="AA188"/>
      <c r="AB188" s="38"/>
      <c r="AC188" s="38"/>
      <c r="AF188" s="38"/>
      <c r="AI188" s="7"/>
      <c r="AK188" s="67" t="s">
        <v>1639</v>
      </c>
      <c r="AL188" s="68" t="s">
        <v>124</v>
      </c>
    </row>
    <row r="189" spans="9:38" x14ac:dyDescent="0.25">
      <c r="I189" s="1"/>
      <c r="J189" s="1"/>
      <c r="M189"/>
      <c r="N189"/>
      <c r="O189"/>
      <c r="P189" s="153"/>
      <c r="Q189" s="153"/>
      <c r="S189" s="38"/>
      <c r="Z189" s="38"/>
      <c r="AA189"/>
      <c r="AB189" s="38"/>
      <c r="AC189" s="38"/>
      <c r="AF189" s="38"/>
      <c r="AI189" s="7"/>
      <c r="AK189" s="67" t="s">
        <v>1640</v>
      </c>
      <c r="AL189" s="65" t="s">
        <v>1618</v>
      </c>
    </row>
    <row r="190" spans="9:38" x14ac:dyDescent="0.25">
      <c r="I190" s="1"/>
      <c r="J190" s="1"/>
      <c r="M190"/>
      <c r="N190"/>
      <c r="O190"/>
      <c r="P190" s="153"/>
      <c r="Q190" s="153"/>
      <c r="S190" s="38"/>
      <c r="Z190" s="38"/>
      <c r="AA190"/>
      <c r="AB190" s="38"/>
      <c r="AC190" s="38"/>
      <c r="AF190" s="38"/>
      <c r="AI190" s="7"/>
      <c r="AK190" s="67" t="s">
        <v>1643</v>
      </c>
      <c r="AL190" s="65" t="s">
        <v>1618</v>
      </c>
    </row>
    <row r="191" spans="9:38" x14ac:dyDescent="0.25">
      <c r="I191" s="1"/>
      <c r="J191" s="1"/>
      <c r="M191"/>
      <c r="N191"/>
      <c r="O191"/>
      <c r="P191" s="153"/>
      <c r="Q191" s="153"/>
      <c r="S191" s="38"/>
      <c r="Z191" s="38"/>
      <c r="AA191"/>
      <c r="AB191" s="38"/>
      <c r="AC191" s="38"/>
      <c r="AF191" s="38"/>
      <c r="AI191" s="7"/>
      <c r="AK191" s="67" t="s">
        <v>1646</v>
      </c>
      <c r="AL191" s="65" t="s">
        <v>1618</v>
      </c>
    </row>
    <row r="192" spans="9:38" x14ac:dyDescent="0.25">
      <c r="I192" s="1"/>
      <c r="J192" s="1"/>
      <c r="M192"/>
      <c r="N192"/>
      <c r="O192"/>
      <c r="P192" s="153"/>
      <c r="Q192" s="153"/>
      <c r="S192" s="38"/>
      <c r="Z192" s="38"/>
      <c r="AA192"/>
      <c r="AB192" s="38"/>
      <c r="AC192" s="38"/>
      <c r="AF192" s="38"/>
      <c r="AI192" s="7"/>
      <c r="AK192" s="67" t="s">
        <v>1648</v>
      </c>
      <c r="AL192" s="65" t="s">
        <v>735</v>
      </c>
    </row>
    <row r="193" spans="9:38" x14ac:dyDescent="0.25">
      <c r="I193" s="1"/>
      <c r="J193" s="1"/>
      <c r="M193"/>
      <c r="N193"/>
      <c r="O193"/>
      <c r="P193" s="153"/>
      <c r="Q193" s="153"/>
      <c r="S193" s="38"/>
      <c r="Z193" s="38"/>
      <c r="AA193"/>
      <c r="AB193" s="38"/>
      <c r="AC193" s="38"/>
      <c r="AF193" s="38"/>
      <c r="AI193" s="7"/>
      <c r="AK193" s="67" t="s">
        <v>1656</v>
      </c>
      <c r="AL193" s="65" t="s">
        <v>1618</v>
      </c>
    </row>
    <row r="194" spans="9:38" x14ac:dyDescent="0.25">
      <c r="I194" s="1"/>
      <c r="J194" s="1"/>
      <c r="M194"/>
      <c r="N194"/>
      <c r="O194"/>
      <c r="P194" s="153"/>
      <c r="Q194" s="153"/>
      <c r="S194" s="38"/>
      <c r="Z194" s="38"/>
      <c r="AA194"/>
      <c r="AB194" s="38"/>
      <c r="AC194" s="38"/>
      <c r="AF194" s="38"/>
      <c r="AI194" s="7"/>
      <c r="AK194" s="67" t="s">
        <v>1657</v>
      </c>
      <c r="AL194" s="65" t="s">
        <v>1618</v>
      </c>
    </row>
    <row r="195" spans="9:38" x14ac:dyDescent="0.25">
      <c r="I195" s="1"/>
      <c r="J195" s="1"/>
      <c r="M195"/>
      <c r="N195"/>
      <c r="O195"/>
      <c r="P195" s="153"/>
      <c r="Q195" s="153"/>
      <c r="S195" s="38"/>
      <c r="Z195" s="38"/>
      <c r="AA195"/>
      <c r="AB195" s="38"/>
      <c r="AC195" s="38"/>
      <c r="AF195" s="38"/>
      <c r="AI195" s="7"/>
      <c r="AK195" s="67" t="s">
        <v>1658</v>
      </c>
      <c r="AL195" s="65" t="s">
        <v>1618</v>
      </c>
    </row>
    <row r="196" spans="9:38" x14ac:dyDescent="0.25">
      <c r="I196" s="1"/>
      <c r="J196" s="1"/>
      <c r="M196"/>
      <c r="N196"/>
      <c r="O196"/>
      <c r="P196" s="153"/>
      <c r="Q196" s="153"/>
      <c r="S196" s="38"/>
      <c r="Z196" s="38"/>
      <c r="AA196"/>
      <c r="AB196" s="38"/>
      <c r="AC196" s="38"/>
      <c r="AF196" s="38"/>
      <c r="AI196" s="7"/>
      <c r="AK196" s="67" t="s">
        <v>1659</v>
      </c>
      <c r="AL196" s="65" t="s">
        <v>1618</v>
      </c>
    </row>
    <row r="197" spans="9:38" x14ac:dyDescent="0.25">
      <c r="I197" s="1"/>
      <c r="J197" s="1"/>
      <c r="M197"/>
      <c r="N197"/>
      <c r="O197"/>
      <c r="P197" s="153"/>
      <c r="Q197" s="153"/>
      <c r="S197" s="38"/>
      <c r="Z197" s="38"/>
      <c r="AA197"/>
      <c r="AB197" s="38"/>
      <c r="AC197" s="38"/>
      <c r="AF197" s="38"/>
      <c r="AI197" s="7"/>
      <c r="AK197" s="67" t="s">
        <v>1660</v>
      </c>
      <c r="AL197" s="65" t="s">
        <v>1618</v>
      </c>
    </row>
    <row r="198" spans="9:38" x14ac:dyDescent="0.25">
      <c r="I198" s="1"/>
      <c r="J198" s="1"/>
      <c r="M198"/>
      <c r="N198"/>
      <c r="O198"/>
      <c r="P198" s="153"/>
      <c r="Q198" s="153"/>
      <c r="S198" s="38"/>
      <c r="Z198" s="38"/>
      <c r="AA198"/>
      <c r="AB198" s="38"/>
      <c r="AC198" s="38"/>
      <c r="AF198" s="38"/>
      <c r="AI198" s="7"/>
      <c r="AK198" s="67" t="s">
        <v>1669</v>
      </c>
      <c r="AL198" s="65" t="s">
        <v>1670</v>
      </c>
    </row>
    <row r="199" spans="9:38" x14ac:dyDescent="0.25">
      <c r="I199" s="1"/>
      <c r="J199" s="1"/>
      <c r="M199"/>
      <c r="N199"/>
      <c r="O199"/>
      <c r="P199" s="153"/>
      <c r="Q199" s="153"/>
      <c r="S199" s="38"/>
      <c r="Z199" s="38"/>
      <c r="AA199"/>
      <c r="AB199" s="38"/>
      <c r="AC199" s="38"/>
      <c r="AF199" s="38"/>
      <c r="AI199" s="7"/>
      <c r="AK199" s="67" t="s">
        <v>1675</v>
      </c>
      <c r="AL199" s="65" t="s">
        <v>1676</v>
      </c>
    </row>
    <row r="200" spans="9:38" x14ac:dyDescent="0.25">
      <c r="I200" s="1"/>
      <c r="J200" s="1"/>
      <c r="M200"/>
      <c r="N200"/>
      <c r="O200"/>
      <c r="P200" s="153"/>
      <c r="Q200" s="153"/>
      <c r="S200" s="38"/>
      <c r="Z200" s="38"/>
      <c r="AA200"/>
      <c r="AB200" s="38"/>
      <c r="AC200" s="38"/>
      <c r="AF200" s="38"/>
      <c r="AI200" s="7"/>
      <c r="AK200" s="67" t="s">
        <v>1679</v>
      </c>
      <c r="AL200" s="65" t="s">
        <v>1680</v>
      </c>
    </row>
    <row r="201" spans="9:38" x14ac:dyDescent="0.25">
      <c r="I201" s="1"/>
      <c r="J201" s="1"/>
      <c r="M201"/>
      <c r="N201"/>
      <c r="O201"/>
      <c r="P201" s="153"/>
      <c r="Q201" s="153"/>
      <c r="S201" s="38"/>
      <c r="Z201" s="38"/>
      <c r="AA201"/>
      <c r="AB201" s="38"/>
      <c r="AC201" s="38"/>
      <c r="AF201" s="38"/>
      <c r="AI201" s="7"/>
      <c r="AK201" s="67" t="s">
        <v>1685</v>
      </c>
      <c r="AL201" s="65" t="s">
        <v>735</v>
      </c>
    </row>
    <row r="202" spans="9:38" x14ac:dyDescent="0.25">
      <c r="I202" s="1"/>
      <c r="J202" s="1"/>
      <c r="M202"/>
      <c r="N202"/>
      <c r="O202"/>
      <c r="P202" s="153"/>
      <c r="Q202" s="153"/>
      <c r="S202" s="38"/>
      <c r="Z202" s="38"/>
      <c r="AA202"/>
      <c r="AB202" s="38"/>
      <c r="AC202" s="38"/>
      <c r="AF202" s="38"/>
      <c r="AI202" s="7"/>
      <c r="AK202" s="67" t="s">
        <v>1688</v>
      </c>
      <c r="AL202" s="65" t="s">
        <v>735</v>
      </c>
    </row>
    <row r="203" spans="9:38" x14ac:dyDescent="0.25">
      <c r="I203" s="1"/>
      <c r="J203" s="1"/>
      <c r="M203"/>
      <c r="N203"/>
      <c r="O203"/>
      <c r="P203" s="153"/>
      <c r="Q203" s="153"/>
      <c r="S203" s="38"/>
      <c r="Z203" s="38"/>
      <c r="AA203"/>
      <c r="AB203" s="38"/>
      <c r="AC203" s="38"/>
      <c r="AF203" s="38"/>
      <c r="AI203" s="7"/>
      <c r="AK203" s="67" t="s">
        <v>1691</v>
      </c>
      <c r="AL203" s="65" t="s">
        <v>735</v>
      </c>
    </row>
    <row r="204" spans="9:38" x14ac:dyDescent="0.25">
      <c r="I204" s="1"/>
      <c r="J204" s="1"/>
      <c r="M204"/>
      <c r="N204"/>
      <c r="O204"/>
      <c r="P204" s="153"/>
      <c r="Q204" s="153"/>
      <c r="S204" s="38"/>
      <c r="Z204" s="38"/>
      <c r="AA204"/>
      <c r="AB204" s="38"/>
      <c r="AC204" s="38"/>
      <c r="AF204" s="38"/>
      <c r="AI204" s="7"/>
      <c r="AK204" s="67" t="s">
        <v>1694</v>
      </c>
      <c r="AL204" s="65" t="s">
        <v>735</v>
      </c>
    </row>
    <row r="205" spans="9:38" x14ac:dyDescent="0.25">
      <c r="I205" s="1"/>
      <c r="J205" s="1"/>
      <c r="M205"/>
      <c r="N205"/>
      <c r="O205"/>
      <c r="P205" s="153"/>
      <c r="Q205" s="153"/>
      <c r="S205" s="38"/>
      <c r="Z205" s="38"/>
      <c r="AA205"/>
      <c r="AB205" s="38"/>
      <c r="AC205" s="38"/>
      <c r="AF205" s="38"/>
      <c r="AI205" s="7"/>
      <c r="AK205" s="67" t="s">
        <v>1696</v>
      </c>
      <c r="AL205" s="65" t="s">
        <v>735</v>
      </c>
    </row>
    <row r="206" spans="9:38" x14ac:dyDescent="0.25">
      <c r="I206" s="1"/>
      <c r="J206" s="1"/>
      <c r="M206"/>
      <c r="N206"/>
      <c r="O206"/>
      <c r="P206" s="153"/>
      <c r="Q206" s="153"/>
      <c r="S206" s="38"/>
      <c r="Z206" s="38"/>
      <c r="AA206"/>
      <c r="AB206" s="38"/>
      <c r="AC206" s="38"/>
      <c r="AF206" s="38"/>
      <c r="AI206" s="7"/>
      <c r="AK206" s="67" t="s">
        <v>1699</v>
      </c>
      <c r="AL206" s="65" t="s">
        <v>735</v>
      </c>
    </row>
    <row r="207" spans="9:38" x14ac:dyDescent="0.25">
      <c r="I207" s="1"/>
      <c r="J207" s="1"/>
      <c r="M207"/>
      <c r="N207"/>
      <c r="O207"/>
      <c r="P207" s="153"/>
      <c r="Q207" s="153"/>
      <c r="S207" s="38"/>
      <c r="Z207" s="38"/>
      <c r="AA207"/>
      <c r="AB207" s="38"/>
      <c r="AC207" s="38"/>
      <c r="AF207" s="38"/>
      <c r="AI207" s="7"/>
      <c r="AK207" s="67" t="s">
        <v>1702</v>
      </c>
      <c r="AL207" s="65" t="s">
        <v>735</v>
      </c>
    </row>
    <row r="208" spans="9:38" x14ac:dyDescent="0.25">
      <c r="I208" s="1"/>
      <c r="J208" s="1"/>
      <c r="M208"/>
      <c r="N208"/>
      <c r="O208"/>
      <c r="P208" s="153"/>
      <c r="Q208" s="153"/>
      <c r="S208" s="38"/>
      <c r="Z208" s="38"/>
      <c r="AA208"/>
      <c r="AB208" s="38"/>
      <c r="AC208" s="38"/>
      <c r="AF208" s="38"/>
      <c r="AI208" s="7"/>
      <c r="AK208" s="67" t="s">
        <v>1705</v>
      </c>
      <c r="AL208" s="65" t="s">
        <v>735</v>
      </c>
    </row>
    <row r="209" spans="9:38" x14ac:dyDescent="0.25">
      <c r="I209" s="1"/>
      <c r="J209" s="1"/>
      <c r="M209"/>
      <c r="N209"/>
      <c r="O209"/>
      <c r="P209" s="153"/>
      <c r="Q209" s="153"/>
      <c r="S209" s="38"/>
      <c r="Z209" s="38"/>
      <c r="AA209"/>
      <c r="AB209" s="38"/>
      <c r="AC209" s="38"/>
      <c r="AF209" s="38"/>
      <c r="AI209" s="7"/>
      <c r="AK209" s="67" t="s">
        <v>1708</v>
      </c>
      <c r="AL209" s="65" t="s">
        <v>735</v>
      </c>
    </row>
    <row r="210" spans="9:38" x14ac:dyDescent="0.25">
      <c r="I210" s="1"/>
      <c r="J210" s="1"/>
      <c r="M210"/>
      <c r="N210"/>
      <c r="O210"/>
      <c r="P210" s="153"/>
      <c r="Q210" s="153"/>
      <c r="S210" s="38"/>
      <c r="Z210" s="38"/>
      <c r="AA210"/>
      <c r="AB210" s="38"/>
      <c r="AC210" s="38"/>
      <c r="AF210" s="38"/>
      <c r="AI210" s="7"/>
      <c r="AK210" s="67" t="s">
        <v>1712</v>
      </c>
      <c r="AL210" s="65" t="s">
        <v>735</v>
      </c>
    </row>
    <row r="211" spans="9:38" x14ac:dyDescent="0.25">
      <c r="I211" s="1"/>
      <c r="J211" s="1"/>
      <c r="M211"/>
      <c r="N211"/>
      <c r="O211"/>
      <c r="P211" s="153"/>
      <c r="Q211" s="153"/>
      <c r="S211" s="38"/>
      <c r="Z211" s="38"/>
      <c r="AA211"/>
      <c r="AB211" s="38"/>
      <c r="AC211" s="38"/>
      <c r="AF211" s="38"/>
      <c r="AI211" s="7"/>
      <c r="AK211" s="67" t="s">
        <v>1716</v>
      </c>
      <c r="AL211" s="65" t="s">
        <v>735</v>
      </c>
    </row>
    <row r="212" spans="9:38" x14ac:dyDescent="0.25">
      <c r="I212" s="1"/>
      <c r="J212" s="1"/>
      <c r="M212"/>
      <c r="N212"/>
      <c r="O212"/>
      <c r="P212" s="153"/>
      <c r="Q212" s="153"/>
      <c r="S212" s="38"/>
      <c r="Z212" s="38"/>
      <c r="AA212"/>
      <c r="AB212" s="38"/>
      <c r="AC212" s="38"/>
      <c r="AF212" s="38"/>
      <c r="AI212" s="7"/>
      <c r="AK212" s="67" t="s">
        <v>1720</v>
      </c>
      <c r="AL212" s="65" t="s">
        <v>1721</v>
      </c>
    </row>
    <row r="213" spans="9:38" x14ac:dyDescent="0.25">
      <c r="I213" s="1"/>
      <c r="J213" s="1"/>
      <c r="M213"/>
      <c r="N213"/>
      <c r="O213"/>
      <c r="P213" s="154"/>
      <c r="Q213" s="154"/>
      <c r="S213" s="38"/>
      <c r="Z213" s="38"/>
      <c r="AA213"/>
      <c r="AB213" s="38"/>
      <c r="AC213" s="38"/>
      <c r="AF213" s="38"/>
      <c r="AI213" s="7"/>
      <c r="AK213" s="67" t="s">
        <v>1725</v>
      </c>
      <c r="AL213" s="73" t="s">
        <v>1726</v>
      </c>
    </row>
    <row r="214" spans="9:38" x14ac:dyDescent="0.25">
      <c r="I214" s="1"/>
      <c r="J214" s="1"/>
      <c r="M214"/>
      <c r="N214"/>
      <c r="O214"/>
      <c r="P214" s="154"/>
      <c r="Q214" s="154"/>
      <c r="S214" s="38"/>
      <c r="Z214" s="38"/>
      <c r="AA214"/>
      <c r="AB214" s="38"/>
      <c r="AC214" s="38"/>
      <c r="AF214" s="38"/>
      <c r="AI214" s="7"/>
      <c r="AK214" s="67" t="s">
        <v>1732</v>
      </c>
      <c r="AL214" s="73" t="s">
        <v>1733</v>
      </c>
    </row>
    <row r="215" spans="9:38" x14ac:dyDescent="0.25">
      <c r="I215" s="1"/>
      <c r="J215" s="1"/>
      <c r="M215"/>
      <c r="N215"/>
      <c r="O215"/>
      <c r="P215" s="154"/>
      <c r="Q215" s="154"/>
      <c r="S215" s="38"/>
      <c r="Z215" s="38"/>
      <c r="AA215"/>
      <c r="AB215" s="38"/>
      <c r="AC215" s="38"/>
      <c r="AF215" s="38"/>
      <c r="AI215" s="7"/>
      <c r="AK215" s="67" t="s">
        <v>1734</v>
      </c>
      <c r="AL215" s="73" t="s">
        <v>1735</v>
      </c>
    </row>
    <row r="216" spans="9:38" x14ac:dyDescent="0.25">
      <c r="I216" s="1"/>
      <c r="J216" s="1"/>
      <c r="M216"/>
      <c r="N216"/>
      <c r="O216"/>
      <c r="P216" s="153"/>
      <c r="Q216" s="153"/>
      <c r="S216" s="38"/>
      <c r="Z216" s="38"/>
      <c r="AA216"/>
      <c r="AB216" s="38"/>
      <c r="AC216" s="38"/>
      <c r="AF216" s="38"/>
      <c r="AI216" s="7"/>
      <c r="AK216" s="67" t="s">
        <v>1736</v>
      </c>
      <c r="AL216" s="73" t="s">
        <v>1737</v>
      </c>
    </row>
    <row r="217" spans="9:38" x14ac:dyDescent="0.25">
      <c r="I217" s="1"/>
      <c r="J217" s="1"/>
      <c r="M217"/>
      <c r="N217"/>
      <c r="O217"/>
      <c r="P217" s="154"/>
      <c r="Q217" s="154"/>
      <c r="S217" s="38"/>
      <c r="Z217" s="38"/>
      <c r="AA217"/>
      <c r="AB217" s="38"/>
      <c r="AC217" s="38"/>
      <c r="AF217" s="38"/>
      <c r="AI217" s="7"/>
      <c r="AK217" s="67" t="s">
        <v>1749</v>
      </c>
      <c r="AL217" s="65" t="s">
        <v>1750</v>
      </c>
    </row>
    <row r="218" spans="9:38" x14ac:dyDescent="0.25">
      <c r="I218" s="1"/>
      <c r="J218" s="1"/>
      <c r="M218"/>
      <c r="N218"/>
      <c r="O218"/>
      <c r="P218" s="154"/>
      <c r="Q218" s="154"/>
      <c r="S218" s="38"/>
      <c r="Z218" s="38"/>
      <c r="AA218"/>
      <c r="AB218" s="38"/>
      <c r="AC218" s="38"/>
      <c r="AF218" s="38"/>
      <c r="AI218" s="7"/>
      <c r="AK218" s="67" t="s">
        <v>1756</v>
      </c>
      <c r="AL218" s="65" t="s">
        <v>1757</v>
      </c>
    </row>
    <row r="219" spans="9:38" x14ac:dyDescent="0.25">
      <c r="I219" s="1"/>
      <c r="J219" s="1"/>
      <c r="M219"/>
      <c r="N219"/>
      <c r="O219"/>
      <c r="P219" s="154"/>
      <c r="Q219" s="154"/>
      <c r="S219" s="38"/>
      <c r="Z219" s="38"/>
      <c r="AA219"/>
      <c r="AB219" s="38"/>
      <c r="AC219" s="38"/>
      <c r="AF219" s="38"/>
      <c r="AI219" s="7"/>
      <c r="AK219" s="67" t="s">
        <v>1759</v>
      </c>
      <c r="AL219" s="65" t="s">
        <v>1760</v>
      </c>
    </row>
    <row r="220" spans="9:38" x14ac:dyDescent="0.25">
      <c r="I220" s="1"/>
      <c r="J220" s="1"/>
      <c r="M220"/>
      <c r="N220"/>
      <c r="O220"/>
      <c r="P220" s="154"/>
      <c r="Q220" s="154"/>
      <c r="S220" s="38"/>
      <c r="Z220" s="38"/>
      <c r="AA220"/>
      <c r="AB220" s="38"/>
      <c r="AC220" s="38"/>
      <c r="AF220" s="38"/>
      <c r="AI220" s="7"/>
      <c r="AK220" s="67" t="s">
        <v>1767</v>
      </c>
      <c r="AL220" s="65" t="s">
        <v>1768</v>
      </c>
    </row>
    <row r="221" spans="9:38" x14ac:dyDescent="0.25">
      <c r="I221" s="1"/>
      <c r="J221" s="1"/>
      <c r="M221"/>
      <c r="N221"/>
      <c r="O221"/>
      <c r="P221" s="154"/>
      <c r="Q221" s="154"/>
      <c r="S221" s="38"/>
      <c r="Z221" s="38"/>
      <c r="AA221"/>
      <c r="AB221" s="38"/>
      <c r="AC221" s="38"/>
      <c r="AF221" s="38"/>
      <c r="AI221" s="7"/>
      <c r="AK221" s="67" t="s">
        <v>1775</v>
      </c>
      <c r="AL221" s="65" t="s">
        <v>1776</v>
      </c>
    </row>
    <row r="222" spans="9:38" x14ac:dyDescent="0.25">
      <c r="I222" s="1"/>
      <c r="J222" s="1"/>
      <c r="M222"/>
      <c r="N222"/>
      <c r="O222"/>
      <c r="P222" s="154"/>
      <c r="Q222" s="154"/>
      <c r="S222" s="38"/>
      <c r="Z222" s="38"/>
      <c r="AA222"/>
      <c r="AB222" s="38"/>
      <c r="AC222" s="38"/>
      <c r="AF222" s="38"/>
      <c r="AI222" s="7"/>
      <c r="AK222" s="67" t="s">
        <v>1778</v>
      </c>
      <c r="AL222" s="65" t="s">
        <v>1779</v>
      </c>
    </row>
    <row r="223" spans="9:38" x14ac:dyDescent="0.25">
      <c r="I223" s="1"/>
      <c r="J223" s="1"/>
      <c r="M223"/>
      <c r="N223"/>
      <c r="O223"/>
      <c r="P223" s="154"/>
      <c r="Q223" s="154"/>
      <c r="S223" s="38"/>
      <c r="Z223" s="38"/>
      <c r="AA223"/>
      <c r="AB223" s="38"/>
      <c r="AC223" s="38"/>
      <c r="AF223" s="38"/>
      <c r="AI223" s="7"/>
      <c r="AK223" s="67" t="s">
        <v>1780</v>
      </c>
      <c r="AL223" s="65" t="s">
        <v>1781</v>
      </c>
    </row>
    <row r="224" spans="9:38" x14ac:dyDescent="0.25">
      <c r="I224" s="1"/>
      <c r="J224" s="1"/>
      <c r="M224"/>
      <c r="N224"/>
      <c r="O224"/>
      <c r="P224" s="154"/>
      <c r="Q224" s="154"/>
      <c r="S224" s="38"/>
      <c r="Z224" s="38"/>
      <c r="AA224"/>
      <c r="AB224" s="38"/>
      <c r="AC224" s="38"/>
      <c r="AF224" s="38"/>
      <c r="AI224" s="7"/>
      <c r="AK224" s="67" t="s">
        <v>1790</v>
      </c>
      <c r="AL224" s="65" t="s">
        <v>1791</v>
      </c>
    </row>
    <row r="225" spans="9:38" x14ac:dyDescent="0.25">
      <c r="I225" s="1"/>
      <c r="J225" s="1"/>
      <c r="M225"/>
      <c r="N225"/>
      <c r="O225"/>
      <c r="P225" s="154"/>
      <c r="Q225" s="154"/>
      <c r="S225" s="38"/>
      <c r="Z225" s="38"/>
      <c r="AA225"/>
      <c r="AB225" s="38"/>
      <c r="AC225" s="38"/>
      <c r="AF225" s="38"/>
      <c r="AI225" s="7"/>
      <c r="AK225" s="67" t="s">
        <v>1794</v>
      </c>
      <c r="AL225" s="65" t="s">
        <v>1795</v>
      </c>
    </row>
    <row r="226" spans="9:38" x14ac:dyDescent="0.25">
      <c r="I226" s="1"/>
      <c r="J226" s="1"/>
      <c r="M226"/>
      <c r="N226"/>
      <c r="O226"/>
      <c r="P226" s="154"/>
      <c r="Q226" s="154"/>
      <c r="S226" s="38"/>
      <c r="Z226" s="38"/>
      <c r="AA226"/>
      <c r="AB226" s="38"/>
      <c r="AC226" s="38"/>
      <c r="AF226" s="38"/>
      <c r="AI226" s="7"/>
      <c r="AK226" s="67" t="s">
        <v>1807</v>
      </c>
      <c r="AL226" s="65" t="s">
        <v>1808</v>
      </c>
    </row>
    <row r="227" spans="9:38" x14ac:dyDescent="0.25">
      <c r="I227" s="1"/>
      <c r="J227" s="1"/>
      <c r="M227"/>
      <c r="N227"/>
      <c r="O227"/>
      <c r="P227" s="154"/>
      <c r="Q227" s="154"/>
      <c r="S227" s="38"/>
      <c r="Z227" s="38"/>
      <c r="AA227"/>
      <c r="AB227" s="38"/>
      <c r="AC227" s="38"/>
      <c r="AF227" s="38"/>
      <c r="AI227" s="7"/>
      <c r="AK227" s="67" t="s">
        <v>1816</v>
      </c>
      <c r="AL227" s="65" t="s">
        <v>1817</v>
      </c>
    </row>
    <row r="228" spans="9:38" x14ac:dyDescent="0.25">
      <c r="I228" s="1"/>
      <c r="J228" s="1"/>
      <c r="M228"/>
      <c r="N228"/>
      <c r="O228"/>
      <c r="P228" s="154"/>
      <c r="Q228" s="154"/>
      <c r="S228" s="38"/>
      <c r="Z228" s="38"/>
      <c r="AA228"/>
      <c r="AB228" s="38"/>
      <c r="AC228" s="38"/>
      <c r="AF228" s="38"/>
      <c r="AI228" s="7"/>
      <c r="AK228" s="67" t="s">
        <v>1819</v>
      </c>
      <c r="AL228" s="65" t="s">
        <v>1820</v>
      </c>
    </row>
    <row r="229" spans="9:38" x14ac:dyDescent="0.25">
      <c r="I229" s="1"/>
      <c r="J229" s="1"/>
      <c r="M229"/>
      <c r="N229"/>
      <c r="O229"/>
      <c r="P229" s="154"/>
      <c r="Q229" s="154"/>
      <c r="S229" s="38"/>
      <c r="Z229" s="38"/>
      <c r="AA229"/>
      <c r="AB229" s="38"/>
      <c r="AC229" s="38"/>
      <c r="AF229" s="38"/>
      <c r="AI229" s="7"/>
      <c r="AK229" s="67" t="s">
        <v>1822</v>
      </c>
      <c r="AL229" s="65" t="s">
        <v>1823</v>
      </c>
    </row>
    <row r="230" spans="9:38" x14ac:dyDescent="0.25">
      <c r="I230" s="1"/>
      <c r="J230" s="1"/>
      <c r="M230"/>
      <c r="N230"/>
      <c r="O230"/>
      <c r="P230" s="154"/>
      <c r="Q230" s="154"/>
      <c r="S230" s="38"/>
      <c r="Z230" s="38"/>
      <c r="AA230"/>
      <c r="AB230" s="38"/>
      <c r="AC230" s="38"/>
      <c r="AF230" s="38"/>
      <c r="AI230" s="7"/>
      <c r="AK230" s="67" t="s">
        <v>1826</v>
      </c>
      <c r="AL230" s="65" t="s">
        <v>1827</v>
      </c>
    </row>
    <row r="231" spans="9:38" x14ac:dyDescent="0.25">
      <c r="I231" s="1"/>
      <c r="J231" s="1"/>
      <c r="M231"/>
      <c r="N231"/>
      <c r="O231"/>
      <c r="P231" s="154"/>
      <c r="Q231" s="154"/>
      <c r="S231" s="38"/>
      <c r="Z231" s="38"/>
      <c r="AA231"/>
      <c r="AB231" s="38"/>
      <c r="AC231" s="38"/>
      <c r="AF231" s="38"/>
      <c r="AI231" s="7"/>
      <c r="AK231" s="67" t="s">
        <v>1828</v>
      </c>
      <c r="AL231" s="65" t="s">
        <v>1829</v>
      </c>
    </row>
    <row r="232" spans="9:38" x14ac:dyDescent="0.25">
      <c r="I232" s="1"/>
      <c r="J232" s="1"/>
      <c r="M232"/>
      <c r="N232"/>
      <c r="O232"/>
      <c r="P232" s="154"/>
      <c r="Q232" s="154"/>
      <c r="S232" s="38"/>
      <c r="Z232" s="38"/>
      <c r="AA232"/>
      <c r="AB232" s="38"/>
      <c r="AC232" s="38"/>
      <c r="AF232" s="38"/>
      <c r="AI232" s="7"/>
      <c r="AK232" s="67" t="s">
        <v>1839</v>
      </c>
      <c r="AL232" s="65" t="s">
        <v>1829</v>
      </c>
    </row>
    <row r="233" spans="9:38" x14ac:dyDescent="0.25">
      <c r="I233" s="1"/>
      <c r="J233" s="1"/>
      <c r="M233"/>
      <c r="N233"/>
      <c r="O233"/>
      <c r="P233" s="154"/>
      <c r="Q233" s="154"/>
      <c r="S233" s="38"/>
      <c r="Z233" s="38"/>
      <c r="AA233"/>
      <c r="AB233" s="38"/>
      <c r="AC233" s="38"/>
      <c r="AF233" s="38"/>
      <c r="AI233" s="7"/>
      <c r="AK233" s="67" t="s">
        <v>1846</v>
      </c>
      <c r="AL233" s="65" t="s">
        <v>1829</v>
      </c>
    </row>
    <row r="234" spans="9:38" x14ac:dyDescent="0.25">
      <c r="I234" s="1"/>
      <c r="J234" s="1"/>
      <c r="M234"/>
      <c r="N234"/>
      <c r="O234"/>
      <c r="P234" s="154"/>
      <c r="Q234" s="154"/>
      <c r="S234" s="38"/>
      <c r="Z234" s="38"/>
      <c r="AA234"/>
      <c r="AB234" s="38"/>
      <c r="AC234" s="38"/>
      <c r="AF234" s="38"/>
      <c r="AI234" s="7"/>
      <c r="AK234" s="67" t="s">
        <v>1853</v>
      </c>
      <c r="AL234" s="65" t="s">
        <v>1854</v>
      </c>
    </row>
    <row r="235" spans="9:38" x14ac:dyDescent="0.25">
      <c r="I235" s="1"/>
      <c r="J235" s="1"/>
      <c r="M235"/>
      <c r="N235"/>
      <c r="O235"/>
      <c r="P235" s="154"/>
      <c r="Q235" s="154"/>
      <c r="S235" s="38"/>
      <c r="Z235" s="38"/>
      <c r="AA235"/>
      <c r="AB235" s="38"/>
      <c r="AC235" s="38"/>
      <c r="AF235" s="38"/>
      <c r="AI235" s="7"/>
      <c r="AK235" s="67" t="s">
        <v>1857</v>
      </c>
      <c r="AL235" s="65" t="s">
        <v>1858</v>
      </c>
    </row>
    <row r="236" spans="9:38" x14ac:dyDescent="0.25">
      <c r="I236" s="1"/>
      <c r="J236" s="1"/>
      <c r="M236"/>
      <c r="N236"/>
      <c r="O236"/>
      <c r="P236" s="154"/>
      <c r="Q236" s="154"/>
      <c r="S236" s="38"/>
      <c r="Z236" s="38"/>
      <c r="AA236"/>
      <c r="AB236" s="38"/>
      <c r="AC236" s="38"/>
      <c r="AF236" s="38"/>
      <c r="AI236" s="7"/>
      <c r="AK236" s="67" t="s">
        <v>1859</v>
      </c>
      <c r="AL236" s="65" t="s">
        <v>1860</v>
      </c>
    </row>
    <row r="237" spans="9:38" x14ac:dyDescent="0.25">
      <c r="I237" s="1"/>
      <c r="J237" s="1"/>
      <c r="M237"/>
      <c r="N237"/>
      <c r="O237"/>
      <c r="P237" s="154"/>
      <c r="Q237" s="154"/>
      <c r="S237" s="38"/>
      <c r="Z237" s="38"/>
      <c r="AA237"/>
      <c r="AB237" s="38"/>
      <c r="AC237" s="38"/>
      <c r="AF237" s="38"/>
      <c r="AI237" s="7"/>
      <c r="AK237" s="67" t="s">
        <v>1861</v>
      </c>
      <c r="AL237" s="65" t="s">
        <v>1862</v>
      </c>
    </row>
    <row r="238" spans="9:38" x14ac:dyDescent="0.25">
      <c r="I238" s="1"/>
      <c r="J238" s="1"/>
      <c r="M238"/>
      <c r="N238"/>
      <c r="O238"/>
      <c r="P238" s="154"/>
      <c r="Q238" s="154"/>
      <c r="S238" s="38"/>
      <c r="Z238" s="38"/>
      <c r="AA238"/>
      <c r="AB238" s="38"/>
      <c r="AC238" s="38"/>
      <c r="AF238" s="38"/>
      <c r="AI238" s="7"/>
      <c r="AK238" s="67" t="s">
        <v>1870</v>
      </c>
      <c r="AL238" s="65" t="s">
        <v>1862</v>
      </c>
    </row>
    <row r="239" spans="9:38" x14ac:dyDescent="0.25">
      <c r="I239" s="1"/>
      <c r="J239" s="1"/>
      <c r="M239"/>
      <c r="N239"/>
      <c r="O239"/>
      <c r="P239" s="154"/>
      <c r="Q239" s="154"/>
      <c r="S239" s="38"/>
      <c r="Z239" s="38"/>
      <c r="AA239"/>
      <c r="AB239" s="38"/>
      <c r="AC239" s="38"/>
      <c r="AF239" s="38"/>
      <c r="AI239" s="7"/>
      <c r="AK239" s="67" t="s">
        <v>1872</v>
      </c>
      <c r="AL239" s="65" t="s">
        <v>1862</v>
      </c>
    </row>
    <row r="240" spans="9:38" x14ac:dyDescent="0.25">
      <c r="I240" s="1"/>
      <c r="J240" s="1"/>
      <c r="M240"/>
      <c r="N240"/>
      <c r="O240"/>
      <c r="P240" s="154"/>
      <c r="Q240" s="154"/>
      <c r="S240" s="38"/>
      <c r="Z240" s="38"/>
      <c r="AA240"/>
      <c r="AB240" s="38"/>
      <c r="AC240" s="38"/>
      <c r="AF240" s="38"/>
      <c r="AI240" s="7"/>
      <c r="AK240" s="67" t="s">
        <v>1875</v>
      </c>
      <c r="AL240" s="65" t="s">
        <v>1876</v>
      </c>
    </row>
    <row r="241" spans="9:38" x14ac:dyDescent="0.25">
      <c r="I241" s="1"/>
      <c r="J241" s="1"/>
      <c r="M241"/>
      <c r="N241"/>
      <c r="O241"/>
      <c r="P241" s="154"/>
      <c r="Q241" s="154"/>
      <c r="S241" s="38"/>
      <c r="Z241" s="38"/>
      <c r="AA241"/>
      <c r="AB241" s="38"/>
      <c r="AC241" s="38"/>
      <c r="AF241" s="38"/>
      <c r="AI241" s="7"/>
      <c r="AK241" s="67" t="s">
        <v>1879</v>
      </c>
      <c r="AL241" s="65" t="s">
        <v>1880</v>
      </c>
    </row>
    <row r="242" spans="9:38" x14ac:dyDescent="0.25">
      <c r="I242" s="1"/>
      <c r="J242" s="1"/>
      <c r="M242"/>
      <c r="N242"/>
      <c r="O242"/>
      <c r="P242" s="154"/>
      <c r="Q242" s="154"/>
      <c r="S242" s="38"/>
      <c r="Z242" s="38"/>
      <c r="AA242"/>
      <c r="AB242" s="38"/>
      <c r="AC242" s="38"/>
      <c r="AF242" s="38"/>
      <c r="AI242" s="7"/>
      <c r="AK242" s="67" t="s">
        <v>1881</v>
      </c>
      <c r="AL242" s="65" t="s">
        <v>1882</v>
      </c>
    </row>
    <row r="243" spans="9:38" x14ac:dyDescent="0.25">
      <c r="I243" s="1"/>
      <c r="J243" s="1"/>
      <c r="M243"/>
      <c r="N243"/>
      <c r="O243"/>
      <c r="P243" s="154"/>
      <c r="Q243" s="154"/>
      <c r="S243" s="38"/>
      <c r="Z243" s="38"/>
      <c r="AA243"/>
      <c r="AB243" s="38"/>
      <c r="AC243" s="38"/>
      <c r="AF243" s="38"/>
      <c r="AI243" s="7"/>
      <c r="AK243" s="67" t="s">
        <v>1887</v>
      </c>
      <c r="AL243" s="65" t="s">
        <v>1888</v>
      </c>
    </row>
    <row r="244" spans="9:38" x14ac:dyDescent="0.25">
      <c r="I244" s="1"/>
      <c r="J244" s="1"/>
      <c r="M244"/>
      <c r="N244"/>
      <c r="O244"/>
      <c r="P244" s="154"/>
      <c r="Q244" s="154"/>
      <c r="S244" s="38"/>
      <c r="Z244" s="38"/>
      <c r="AA244"/>
      <c r="AB244" s="38"/>
      <c r="AC244" s="38"/>
      <c r="AF244" s="38"/>
      <c r="AI244" s="7"/>
      <c r="AK244" s="67" t="s">
        <v>1889</v>
      </c>
      <c r="AL244" s="65" t="s">
        <v>1890</v>
      </c>
    </row>
    <row r="245" spans="9:38" x14ac:dyDescent="0.25">
      <c r="I245" s="1"/>
      <c r="J245" s="1"/>
      <c r="M245"/>
      <c r="N245"/>
      <c r="O245"/>
      <c r="P245" s="154"/>
      <c r="Q245" s="154"/>
      <c r="S245" s="38"/>
      <c r="Z245" s="38"/>
      <c r="AA245"/>
      <c r="AB245" s="38"/>
      <c r="AC245" s="38"/>
      <c r="AF245" s="38"/>
      <c r="AI245" s="7"/>
      <c r="AK245" s="67" t="s">
        <v>1891</v>
      </c>
      <c r="AL245" s="65" t="s">
        <v>1892</v>
      </c>
    </row>
    <row r="246" spans="9:38" x14ac:dyDescent="0.25">
      <c r="I246" s="1"/>
      <c r="J246" s="1"/>
      <c r="M246"/>
      <c r="N246"/>
      <c r="O246"/>
      <c r="P246" s="154"/>
      <c r="Q246" s="154"/>
      <c r="S246" s="38"/>
      <c r="Z246" s="38"/>
      <c r="AA246"/>
      <c r="AB246" s="38"/>
      <c r="AC246" s="38"/>
      <c r="AF246" s="38"/>
      <c r="AI246" s="7"/>
      <c r="AK246" s="67" t="s">
        <v>1893</v>
      </c>
      <c r="AL246" s="65" t="s">
        <v>1894</v>
      </c>
    </row>
    <row r="247" spans="9:38" x14ac:dyDescent="0.25">
      <c r="I247" s="1"/>
      <c r="J247" s="1"/>
      <c r="M247"/>
      <c r="N247"/>
      <c r="O247"/>
      <c r="P247" s="154"/>
      <c r="Q247" s="154"/>
      <c r="S247" s="38"/>
      <c r="Z247" s="38"/>
      <c r="AA247"/>
      <c r="AB247" s="38"/>
      <c r="AC247" s="38"/>
      <c r="AF247" s="38"/>
      <c r="AI247" s="7"/>
      <c r="AK247" s="67" t="s">
        <v>1897</v>
      </c>
      <c r="AL247" s="65" t="s">
        <v>1898</v>
      </c>
    </row>
    <row r="248" spans="9:38" x14ac:dyDescent="0.25">
      <c r="I248" s="1"/>
      <c r="J248" s="1"/>
      <c r="M248"/>
      <c r="N248"/>
      <c r="O248"/>
      <c r="P248" s="154"/>
      <c r="Q248" s="154"/>
      <c r="S248" s="38"/>
      <c r="Z248" s="38"/>
      <c r="AA248"/>
      <c r="AB248" s="38"/>
      <c r="AC248" s="38"/>
      <c r="AF248" s="38"/>
      <c r="AI248" s="7"/>
      <c r="AK248" s="67" t="s">
        <v>1901</v>
      </c>
      <c r="AL248" s="65" t="s">
        <v>1902</v>
      </c>
    </row>
    <row r="249" spans="9:38" x14ac:dyDescent="0.25">
      <c r="I249" s="1"/>
      <c r="J249" s="1"/>
      <c r="M249"/>
      <c r="N249"/>
      <c r="O249"/>
      <c r="P249" s="153"/>
      <c r="Q249" s="153"/>
      <c r="S249" s="38"/>
      <c r="Z249" s="38"/>
      <c r="AA249"/>
      <c r="AB249" s="38"/>
      <c r="AC249" s="38"/>
      <c r="AF249" s="38"/>
      <c r="AI249" s="7"/>
      <c r="AK249" s="67" t="s">
        <v>1903</v>
      </c>
      <c r="AL249" s="66" t="s">
        <v>1904</v>
      </c>
    </row>
    <row r="250" spans="9:38" x14ac:dyDescent="0.25">
      <c r="I250" s="1"/>
      <c r="J250" s="1"/>
      <c r="M250"/>
      <c r="N250"/>
      <c r="O250"/>
      <c r="P250" s="153"/>
      <c r="Q250" s="153"/>
      <c r="S250" s="38"/>
      <c r="Z250" s="38"/>
      <c r="AA250"/>
      <c r="AB250" s="38"/>
      <c r="AC250" s="38"/>
      <c r="AF250" s="38"/>
      <c r="AI250" s="7"/>
      <c r="AK250" s="67" t="s">
        <v>1906</v>
      </c>
      <c r="AL250" s="66" t="s">
        <v>2185</v>
      </c>
    </row>
    <row r="251" spans="9:38" x14ac:dyDescent="0.25">
      <c r="I251" s="1"/>
      <c r="J251" s="1"/>
      <c r="M251"/>
      <c r="N251"/>
      <c r="O251"/>
      <c r="P251" s="153"/>
      <c r="Q251" s="153"/>
      <c r="S251" s="38"/>
      <c r="Z251" s="38"/>
      <c r="AA251"/>
      <c r="AB251" s="38"/>
      <c r="AC251" s="38"/>
      <c r="AF251" s="38"/>
      <c r="AI251" s="7"/>
      <c r="AK251" s="67" t="s">
        <v>1908</v>
      </c>
      <c r="AL251" s="65" t="s">
        <v>1909</v>
      </c>
    </row>
    <row r="252" spans="9:38" x14ac:dyDescent="0.25">
      <c r="I252" s="1"/>
      <c r="J252" s="1"/>
      <c r="M252"/>
      <c r="N252"/>
      <c r="O252"/>
      <c r="P252" s="153"/>
      <c r="Q252" s="153"/>
      <c r="S252" s="38"/>
      <c r="Z252" s="38"/>
      <c r="AA252"/>
      <c r="AB252" s="38"/>
      <c r="AC252" s="38"/>
      <c r="AF252" s="38"/>
      <c r="AI252" s="7"/>
      <c r="AK252" s="67" t="s">
        <v>1915</v>
      </c>
      <c r="AL252" s="66" t="s">
        <v>1916</v>
      </c>
    </row>
    <row r="253" spans="9:38" x14ac:dyDescent="0.25">
      <c r="I253" s="1"/>
      <c r="J253" s="1"/>
      <c r="M253"/>
      <c r="N253"/>
      <c r="O253"/>
      <c r="P253" s="153"/>
      <c r="Q253" s="153"/>
      <c r="S253" s="38"/>
      <c r="Z253" s="38"/>
      <c r="AA253"/>
      <c r="AB253" s="38"/>
      <c r="AC253" s="38"/>
      <c r="AF253" s="38"/>
      <c r="AI253" s="7"/>
      <c r="AK253" s="67" t="s">
        <v>1919</v>
      </c>
      <c r="AL253" s="66" t="s">
        <v>1920</v>
      </c>
    </row>
    <row r="254" spans="9:38" x14ac:dyDescent="0.25">
      <c r="I254" s="1"/>
      <c r="J254" s="1"/>
      <c r="M254"/>
      <c r="N254"/>
      <c r="O254"/>
      <c r="P254" s="153"/>
      <c r="Q254" s="153"/>
      <c r="S254" s="38"/>
      <c r="Z254" s="38"/>
      <c r="AA254"/>
      <c r="AB254" s="38"/>
      <c r="AC254" s="38"/>
      <c r="AF254" s="38"/>
      <c r="AI254" s="7"/>
      <c r="AK254" s="67" t="s">
        <v>1927</v>
      </c>
      <c r="AL254" s="66" t="s">
        <v>1928</v>
      </c>
    </row>
    <row r="255" spans="9:38" x14ac:dyDescent="0.25">
      <c r="I255" s="1"/>
      <c r="J255" s="1"/>
      <c r="M255"/>
      <c r="N255"/>
      <c r="O255"/>
      <c r="P255" s="153"/>
      <c r="Q255" s="153"/>
      <c r="S255" s="38"/>
      <c r="Z255" s="38"/>
      <c r="AA255"/>
      <c r="AB255" s="38"/>
      <c r="AC255" s="38"/>
      <c r="AF255" s="38"/>
      <c r="AI255" s="7"/>
      <c r="AK255" s="67" t="s">
        <v>1931</v>
      </c>
      <c r="AL255" s="66" t="s">
        <v>1932</v>
      </c>
    </row>
    <row r="256" spans="9:38" x14ac:dyDescent="0.25">
      <c r="I256" s="1"/>
      <c r="J256" s="1"/>
      <c r="M256"/>
      <c r="N256"/>
      <c r="O256"/>
      <c r="P256" s="153"/>
      <c r="Q256" s="153"/>
      <c r="S256" s="38"/>
      <c r="Z256" s="38"/>
      <c r="AA256"/>
      <c r="AB256" s="38"/>
      <c r="AC256" s="38"/>
      <c r="AF256" s="38"/>
      <c r="AI256" s="7"/>
      <c r="AK256" s="67" t="s">
        <v>1933</v>
      </c>
      <c r="AL256" s="66" t="s">
        <v>1934</v>
      </c>
    </row>
    <row r="257" spans="9:38" x14ac:dyDescent="0.25">
      <c r="I257" s="1"/>
      <c r="J257" s="1"/>
      <c r="M257"/>
      <c r="N257"/>
      <c r="O257"/>
      <c r="P257" s="153"/>
      <c r="Q257" s="153"/>
      <c r="S257" s="38"/>
      <c r="Z257" s="38"/>
      <c r="AA257"/>
      <c r="AB257" s="38"/>
      <c r="AC257" s="38"/>
      <c r="AF257" s="38"/>
      <c r="AI257" s="7"/>
      <c r="AK257" s="67" t="s">
        <v>1939</v>
      </c>
      <c r="AL257" s="65" t="s">
        <v>1618</v>
      </c>
    </row>
    <row r="258" spans="9:38" x14ac:dyDescent="0.25">
      <c r="I258" s="1"/>
      <c r="J258" s="1"/>
      <c r="M258"/>
      <c r="N258"/>
      <c r="O258"/>
      <c r="P258" s="153"/>
      <c r="Q258" s="153"/>
      <c r="S258" s="38"/>
      <c r="Z258" s="38"/>
      <c r="AA258"/>
      <c r="AB258" s="38"/>
      <c r="AC258" s="38"/>
      <c r="AF258" s="38"/>
      <c r="AI258" s="7"/>
      <c r="AK258" s="67" t="s">
        <v>1941</v>
      </c>
      <c r="AL258" s="66" t="s">
        <v>1942</v>
      </c>
    </row>
    <row r="259" spans="9:38" x14ac:dyDescent="0.25">
      <c r="I259" s="1"/>
      <c r="J259" s="1"/>
      <c r="M259"/>
      <c r="N259"/>
      <c r="O259"/>
      <c r="P259" s="153"/>
      <c r="Q259" s="153"/>
      <c r="S259" s="38"/>
      <c r="Z259" s="38"/>
      <c r="AA259"/>
      <c r="AB259" s="38"/>
      <c r="AC259" s="38"/>
      <c r="AF259" s="38"/>
      <c r="AI259" s="7"/>
      <c r="AK259" s="67" t="s">
        <v>1948</v>
      </c>
      <c r="AL259" s="65" t="s">
        <v>1949</v>
      </c>
    </row>
    <row r="260" spans="9:38" x14ac:dyDescent="0.25">
      <c r="I260" s="1"/>
      <c r="J260" s="1"/>
      <c r="M260"/>
      <c r="N260"/>
      <c r="O260"/>
      <c r="P260" s="153"/>
      <c r="Q260" s="153"/>
      <c r="S260" s="38"/>
      <c r="Z260" s="38"/>
      <c r="AA260"/>
      <c r="AB260" s="38"/>
      <c r="AC260" s="38"/>
      <c r="AF260" s="38"/>
      <c r="AI260" s="7"/>
      <c r="AK260" s="67" t="s">
        <v>1950</v>
      </c>
      <c r="AL260" s="66" t="s">
        <v>1951</v>
      </c>
    </row>
    <row r="261" spans="9:38" x14ac:dyDescent="0.25">
      <c r="I261" s="1"/>
      <c r="J261" s="1"/>
      <c r="M261"/>
      <c r="N261"/>
      <c r="O261"/>
      <c r="P261" s="153"/>
      <c r="Q261" s="153"/>
      <c r="S261" s="38"/>
      <c r="Z261" s="38"/>
      <c r="AA261"/>
      <c r="AB261" s="38"/>
      <c r="AC261" s="38"/>
      <c r="AF261" s="38"/>
      <c r="AI261" s="7"/>
      <c r="AK261" s="67" t="s">
        <v>1961</v>
      </c>
      <c r="AL261" s="66" t="s">
        <v>1962</v>
      </c>
    </row>
    <row r="262" spans="9:38" x14ac:dyDescent="0.25">
      <c r="I262" s="1"/>
      <c r="J262" s="1"/>
      <c r="M262"/>
      <c r="N262"/>
      <c r="O262"/>
      <c r="P262" s="153"/>
      <c r="Q262" s="153"/>
      <c r="S262" s="38"/>
      <c r="Z262" s="38"/>
      <c r="AA262"/>
      <c r="AB262" s="38"/>
      <c r="AC262" s="38"/>
      <c r="AF262" s="38"/>
      <c r="AI262" s="7"/>
      <c r="AK262" s="67" t="s">
        <v>1973</v>
      </c>
      <c r="AL262" s="65" t="s">
        <v>1974</v>
      </c>
    </row>
    <row r="263" spans="9:38" x14ac:dyDescent="0.25">
      <c r="I263" s="1"/>
      <c r="J263" s="1"/>
      <c r="M263"/>
      <c r="N263"/>
      <c r="O263"/>
      <c r="P263" s="153"/>
      <c r="Q263" s="153"/>
      <c r="S263" s="38"/>
      <c r="Z263" s="38"/>
      <c r="AA263"/>
      <c r="AB263" s="38"/>
      <c r="AC263" s="38"/>
      <c r="AF263" s="38"/>
      <c r="AI263" s="7"/>
      <c r="AK263" s="67" t="s">
        <v>1976</v>
      </c>
      <c r="AL263" s="65" t="s">
        <v>1977</v>
      </c>
    </row>
    <row r="264" spans="9:38" x14ac:dyDescent="0.25">
      <c r="I264" s="1"/>
      <c r="J264" s="1"/>
      <c r="M264"/>
      <c r="N264"/>
      <c r="O264"/>
      <c r="P264" s="153"/>
      <c r="Q264" s="153"/>
      <c r="S264" s="38"/>
      <c r="Z264" s="38"/>
      <c r="AA264"/>
      <c r="AB264" s="38"/>
      <c r="AC264" s="38"/>
      <c r="AF264" s="38"/>
      <c r="AI264" s="7"/>
      <c r="AK264" s="67" t="s">
        <v>1987</v>
      </c>
      <c r="AL264" s="66" t="s">
        <v>1988</v>
      </c>
    </row>
    <row r="265" spans="9:38" x14ac:dyDescent="0.25">
      <c r="I265" s="1"/>
      <c r="J265" s="1"/>
      <c r="M265"/>
      <c r="N265"/>
      <c r="O265"/>
      <c r="P265" s="153"/>
      <c r="Q265" s="153"/>
      <c r="S265" s="38"/>
      <c r="Z265" s="38"/>
      <c r="AA265"/>
      <c r="AB265" s="38"/>
      <c r="AC265" s="38"/>
      <c r="AF265" s="38"/>
      <c r="AI265" s="7"/>
      <c r="AK265" s="67" t="s">
        <v>1989</v>
      </c>
      <c r="AL265" s="66" t="s">
        <v>1990</v>
      </c>
    </row>
    <row r="266" spans="9:38" x14ac:dyDescent="0.25">
      <c r="I266" s="1"/>
      <c r="J266" s="1"/>
      <c r="M266"/>
      <c r="N266"/>
      <c r="O266"/>
      <c r="P266" s="153"/>
      <c r="Q266" s="153"/>
      <c r="S266" s="38"/>
      <c r="Z266" s="38"/>
      <c r="AA266"/>
      <c r="AB266" s="38"/>
      <c r="AC266" s="38"/>
      <c r="AF266" s="38"/>
      <c r="AI266" s="7"/>
      <c r="AK266" s="67" t="s">
        <v>1991</v>
      </c>
      <c r="AL266" s="66" t="s">
        <v>1992</v>
      </c>
    </row>
    <row r="267" spans="9:38" x14ac:dyDescent="0.25">
      <c r="I267" s="1"/>
      <c r="J267" s="1"/>
      <c r="M267"/>
      <c r="N267"/>
      <c r="O267"/>
      <c r="P267" s="153"/>
      <c r="Q267" s="153"/>
      <c r="S267" s="38"/>
      <c r="Z267" s="38"/>
      <c r="AA267"/>
      <c r="AB267" s="38"/>
      <c r="AC267" s="38"/>
      <c r="AF267" s="38"/>
      <c r="AI267" s="7"/>
      <c r="AK267" s="67" t="s">
        <v>2005</v>
      </c>
      <c r="AL267" s="66" t="s">
        <v>2006</v>
      </c>
    </row>
    <row r="268" spans="9:38" x14ac:dyDescent="0.25">
      <c r="I268" s="1"/>
      <c r="J268" s="1"/>
      <c r="M268"/>
      <c r="N268"/>
      <c r="O268"/>
      <c r="P268" s="153"/>
      <c r="Q268" s="153"/>
      <c r="S268" s="38"/>
      <c r="Z268" s="38"/>
      <c r="AA268"/>
      <c r="AB268" s="38"/>
      <c r="AC268" s="38"/>
      <c r="AF268" s="38"/>
      <c r="AI268" s="7"/>
      <c r="AK268" s="67" t="s">
        <v>2018</v>
      </c>
      <c r="AL268" s="65" t="s">
        <v>2019</v>
      </c>
    </row>
    <row r="269" spans="9:38" x14ac:dyDescent="0.25">
      <c r="I269" s="1"/>
      <c r="J269" s="1"/>
      <c r="M269"/>
      <c r="N269"/>
      <c r="O269"/>
      <c r="P269" s="153"/>
      <c r="Q269" s="153"/>
      <c r="S269" s="38"/>
      <c r="Z269" s="38"/>
      <c r="AA269"/>
      <c r="AB269" s="38"/>
      <c r="AC269" s="38"/>
      <c r="AF269" s="38"/>
      <c r="AI269" s="7"/>
      <c r="AK269" s="67" t="s">
        <v>2026</v>
      </c>
      <c r="AL269" s="65" t="s">
        <v>2027</v>
      </c>
    </row>
    <row r="270" spans="9:38" x14ac:dyDescent="0.25">
      <c r="I270" s="1"/>
      <c r="J270" s="1"/>
      <c r="M270"/>
      <c r="N270"/>
      <c r="O270"/>
      <c r="P270" s="153"/>
      <c r="Q270" s="153"/>
      <c r="S270" s="38"/>
      <c r="Z270" s="38"/>
      <c r="AA270"/>
      <c r="AB270" s="38"/>
      <c r="AC270" s="38"/>
      <c r="AF270" s="38"/>
      <c r="AI270" s="7"/>
      <c r="AK270" s="67" t="s">
        <v>2034</v>
      </c>
      <c r="AL270" s="65" t="s">
        <v>2035</v>
      </c>
    </row>
    <row r="271" spans="9:38" x14ac:dyDescent="0.25">
      <c r="I271" s="1"/>
      <c r="J271" s="1"/>
      <c r="M271"/>
      <c r="N271"/>
      <c r="O271"/>
      <c r="P271" s="153"/>
      <c r="Q271" s="153"/>
      <c r="S271" s="38"/>
      <c r="Z271" s="38"/>
      <c r="AA271"/>
      <c r="AB271" s="38"/>
      <c r="AC271" s="38"/>
      <c r="AF271" s="38"/>
      <c r="AI271" s="7"/>
      <c r="AK271" s="67" t="s">
        <v>2045</v>
      </c>
      <c r="AL271" s="65" t="s">
        <v>2035</v>
      </c>
    </row>
    <row r="272" spans="9:38" x14ac:dyDescent="0.25">
      <c r="I272" s="1"/>
      <c r="J272" s="1"/>
      <c r="M272"/>
      <c r="N272"/>
      <c r="O272"/>
      <c r="P272" s="153"/>
      <c r="Q272" s="153"/>
      <c r="S272" s="38"/>
      <c r="Z272" s="38"/>
      <c r="AA272"/>
      <c r="AB272" s="38"/>
      <c r="AC272" s="38"/>
      <c r="AF272" s="38"/>
      <c r="AI272" s="7"/>
      <c r="AK272" s="67" t="s">
        <v>2050</v>
      </c>
      <c r="AL272" s="65" t="s">
        <v>2035</v>
      </c>
    </row>
    <row r="273" spans="9:38" x14ac:dyDescent="0.25">
      <c r="I273" s="1"/>
      <c r="J273" s="1"/>
      <c r="M273"/>
      <c r="N273"/>
      <c r="O273"/>
      <c r="P273" s="153"/>
      <c r="Q273" s="153"/>
      <c r="S273" s="38"/>
      <c r="Z273" s="38"/>
      <c r="AA273"/>
      <c r="AB273" s="38"/>
      <c r="AC273" s="38"/>
      <c r="AF273" s="38"/>
      <c r="AI273" s="7"/>
      <c r="AK273" s="67" t="s">
        <v>2055</v>
      </c>
      <c r="AL273" s="65" t="s">
        <v>2056</v>
      </c>
    </row>
    <row r="274" spans="9:38" x14ac:dyDescent="0.25">
      <c r="I274" s="1"/>
      <c r="J274" s="1"/>
      <c r="M274"/>
      <c r="N274"/>
      <c r="O274"/>
      <c r="P274" s="153"/>
      <c r="Q274" s="153"/>
      <c r="S274" s="38"/>
      <c r="Z274" s="38"/>
      <c r="AA274"/>
      <c r="AB274" s="38"/>
      <c r="AC274" s="38"/>
      <c r="AF274" s="38"/>
      <c r="AI274" s="7"/>
      <c r="AK274" s="67" t="s">
        <v>2061</v>
      </c>
      <c r="AL274" s="65" t="s">
        <v>2062</v>
      </c>
    </row>
    <row r="275" spans="9:38" x14ac:dyDescent="0.25">
      <c r="I275" s="1"/>
      <c r="J275" s="1"/>
      <c r="M275"/>
      <c r="N275"/>
      <c r="O275"/>
      <c r="P275" s="153"/>
      <c r="Q275" s="153"/>
      <c r="S275" s="38"/>
      <c r="Z275" s="38"/>
      <c r="AA275"/>
      <c r="AB275" s="38"/>
      <c r="AC275" s="38"/>
      <c r="AF275" s="38"/>
      <c r="AI275" s="7"/>
      <c r="AK275" s="67" t="s">
        <v>2066</v>
      </c>
      <c r="AL275" s="65" t="s">
        <v>2062</v>
      </c>
    </row>
    <row r="276" spans="9:38" x14ac:dyDescent="0.25">
      <c r="I276" s="1"/>
      <c r="J276" s="1"/>
      <c r="M276"/>
      <c r="N276"/>
      <c r="O276"/>
      <c r="P276" s="153"/>
      <c r="Q276" s="153"/>
      <c r="S276" s="38"/>
      <c r="Z276" s="38"/>
      <c r="AA276"/>
      <c r="AB276" s="38"/>
      <c r="AC276" s="38"/>
      <c r="AF276" s="38"/>
      <c r="AI276" s="7"/>
      <c r="AK276" s="67" t="s">
        <v>2069</v>
      </c>
      <c r="AL276" s="65" t="s">
        <v>2062</v>
      </c>
    </row>
    <row r="277" spans="9:38" x14ac:dyDescent="0.25">
      <c r="I277" s="1"/>
      <c r="J277" s="1"/>
      <c r="M277"/>
      <c r="N277"/>
      <c r="O277"/>
      <c r="P277" s="153"/>
      <c r="Q277" s="153"/>
      <c r="S277" s="38"/>
      <c r="Z277" s="38"/>
      <c r="AA277"/>
      <c r="AB277" s="38"/>
      <c r="AC277" s="38"/>
      <c r="AF277" s="38"/>
      <c r="AI277" s="7"/>
      <c r="AK277" s="67" t="s">
        <v>2070</v>
      </c>
      <c r="AL277" s="65" t="s">
        <v>2071</v>
      </c>
    </row>
    <row r="278" spans="9:38" x14ac:dyDescent="0.25">
      <c r="I278" s="1"/>
      <c r="J278" s="1"/>
      <c r="M278"/>
      <c r="N278"/>
      <c r="O278"/>
      <c r="P278" s="153"/>
      <c r="Q278" s="153"/>
      <c r="S278" s="38"/>
      <c r="Z278" s="38"/>
      <c r="AA278"/>
      <c r="AB278" s="38"/>
      <c r="AC278" s="38"/>
      <c r="AF278" s="38"/>
      <c r="AI278" s="7"/>
      <c r="AK278" s="67" t="s">
        <v>2075</v>
      </c>
      <c r="AL278" s="65" t="s">
        <v>2076</v>
      </c>
    </row>
    <row r="279" spans="9:38" x14ac:dyDescent="0.25">
      <c r="I279" s="1"/>
      <c r="J279" s="1"/>
      <c r="M279"/>
      <c r="N279"/>
      <c r="O279"/>
      <c r="P279" s="153"/>
      <c r="Q279" s="153"/>
      <c r="S279" s="38"/>
      <c r="Z279" s="38"/>
      <c r="AA279"/>
      <c r="AB279" s="38"/>
      <c r="AC279" s="38"/>
      <c r="AF279" s="38"/>
      <c r="AI279" s="7"/>
      <c r="AK279" s="67" t="s">
        <v>2080</v>
      </c>
      <c r="AL279" s="65" t="s">
        <v>2081</v>
      </c>
    </row>
    <row r="280" spans="9:38" x14ac:dyDescent="0.25">
      <c r="I280" s="1"/>
      <c r="J280" s="1"/>
      <c r="M280"/>
      <c r="N280"/>
      <c r="O280"/>
      <c r="P280" s="153"/>
      <c r="Q280" s="153"/>
      <c r="S280" s="38"/>
      <c r="Z280" s="38"/>
      <c r="AA280"/>
      <c r="AB280" s="38"/>
      <c r="AC280" s="38"/>
      <c r="AF280" s="38"/>
      <c r="AI280" s="7"/>
      <c r="AK280" s="67" t="s">
        <v>2087</v>
      </c>
      <c r="AL280" s="65" t="s">
        <v>2088</v>
      </c>
    </row>
    <row r="281" spans="9:38" x14ac:dyDescent="0.25">
      <c r="I281" s="1"/>
      <c r="J281" s="1"/>
      <c r="M281"/>
      <c r="N281"/>
      <c r="O281"/>
      <c r="P281" s="153"/>
      <c r="Q281" s="153"/>
      <c r="S281" s="38"/>
      <c r="Z281" s="38"/>
      <c r="AA281"/>
      <c r="AB281" s="38"/>
      <c r="AC281" s="38"/>
      <c r="AF281" s="38"/>
      <c r="AI281" s="7"/>
      <c r="AK281" s="67" t="s">
        <v>2091</v>
      </c>
      <c r="AL281" s="65" t="s">
        <v>152</v>
      </c>
    </row>
    <row r="282" spans="9:38" x14ac:dyDescent="0.25">
      <c r="I282" s="1"/>
      <c r="J282" s="1"/>
      <c r="M282"/>
      <c r="N282"/>
      <c r="O282"/>
      <c r="P282" s="153"/>
      <c r="Q282" s="153"/>
      <c r="S282" s="38"/>
      <c r="Z282" s="38"/>
      <c r="AA282"/>
      <c r="AB282" s="38"/>
      <c r="AC282" s="38"/>
      <c r="AF282" s="38"/>
      <c r="AI282" s="7"/>
      <c r="AK282" s="67" t="s">
        <v>2092</v>
      </c>
      <c r="AL282" s="68" t="s">
        <v>152</v>
      </c>
    </row>
    <row r="283" spans="9:38" x14ac:dyDescent="0.25">
      <c r="I283" s="1"/>
      <c r="J283" s="1"/>
      <c r="M283"/>
      <c r="N283"/>
      <c r="O283"/>
      <c r="P283" s="153"/>
      <c r="Q283" s="153"/>
      <c r="S283" s="38"/>
      <c r="Z283" s="38"/>
      <c r="AA283"/>
      <c r="AB283" s="38"/>
      <c r="AC283" s="38"/>
      <c r="AF283" s="38"/>
      <c r="AI283" s="7"/>
      <c r="AK283" s="67" t="s">
        <v>2101</v>
      </c>
      <c r="AL283" s="65" t="s">
        <v>1618</v>
      </c>
    </row>
    <row r="284" spans="9:38" x14ac:dyDescent="0.25">
      <c r="I284" s="1"/>
      <c r="J284" s="1"/>
      <c r="M284"/>
      <c r="N284"/>
      <c r="O284"/>
      <c r="P284" s="153"/>
      <c r="Q284" s="153"/>
      <c r="S284" s="38"/>
      <c r="Z284" s="38"/>
      <c r="AA284"/>
      <c r="AB284" s="38"/>
      <c r="AC284" s="38"/>
      <c r="AF284" s="38"/>
      <c r="AI284" s="7"/>
      <c r="AK284" s="67" t="s">
        <v>2102</v>
      </c>
      <c r="AL284" s="65" t="s">
        <v>735</v>
      </c>
    </row>
    <row r="285" spans="9:38" x14ac:dyDescent="0.25">
      <c r="I285" s="1"/>
      <c r="J285" s="1"/>
      <c r="M285"/>
      <c r="N285"/>
      <c r="O285"/>
      <c r="P285" s="153"/>
      <c r="Q285" s="153"/>
      <c r="S285" s="38"/>
      <c r="Z285" s="38"/>
      <c r="AA285"/>
      <c r="AB285" s="38"/>
      <c r="AC285" s="38"/>
      <c r="AF285" s="38"/>
      <c r="AI285" s="7"/>
      <c r="AK285" s="67" t="s">
        <v>2106</v>
      </c>
      <c r="AL285" s="65" t="s">
        <v>2107</v>
      </c>
    </row>
    <row r="286" spans="9:38" x14ac:dyDescent="0.25">
      <c r="I286" s="1"/>
      <c r="J286" s="1"/>
      <c r="M286"/>
      <c r="N286"/>
      <c r="O286"/>
      <c r="P286" s="153"/>
      <c r="Q286" s="153"/>
      <c r="S286" s="38"/>
      <c r="Z286" s="38"/>
      <c r="AA286"/>
      <c r="AB286" s="38"/>
      <c r="AC286" s="38"/>
      <c r="AF286" s="38"/>
      <c r="AI286" s="7"/>
      <c r="AK286" s="67" t="s">
        <v>2119</v>
      </c>
      <c r="AL286" s="65" t="s">
        <v>2120</v>
      </c>
    </row>
    <row r="287" spans="9:38" x14ac:dyDescent="0.25">
      <c r="I287" s="1"/>
      <c r="J287" s="1"/>
      <c r="M287"/>
      <c r="N287"/>
      <c r="O287"/>
      <c r="P287" s="153"/>
      <c r="Q287" s="153"/>
      <c r="S287" s="38"/>
      <c r="Z287" s="38"/>
      <c r="AA287"/>
      <c r="AB287" s="38"/>
      <c r="AC287" s="38"/>
      <c r="AF287" s="38"/>
      <c r="AI287" s="7"/>
      <c r="AK287" s="67" t="s">
        <v>2124</v>
      </c>
      <c r="AL287" s="65" t="s">
        <v>2125</v>
      </c>
    </row>
    <row r="288" spans="9:38" x14ac:dyDescent="0.25">
      <c r="I288" s="1"/>
      <c r="J288" s="1"/>
      <c r="M288"/>
      <c r="N288"/>
      <c r="O288"/>
      <c r="P288" s="153"/>
      <c r="Q288" s="153"/>
      <c r="S288" s="38"/>
      <c r="Z288" s="38"/>
      <c r="AA288"/>
      <c r="AB288" s="38"/>
      <c r="AC288" s="38"/>
      <c r="AF288" s="38"/>
      <c r="AI288" s="7"/>
      <c r="AK288" s="67" t="s">
        <v>2138</v>
      </c>
      <c r="AL288" s="65" t="s">
        <v>2139</v>
      </c>
    </row>
    <row r="289" spans="9:38" x14ac:dyDescent="0.25">
      <c r="I289" s="1"/>
      <c r="J289" s="1"/>
      <c r="M289"/>
      <c r="N289"/>
      <c r="O289"/>
      <c r="P289" s="153"/>
      <c r="Q289" s="153"/>
      <c r="S289" s="38"/>
      <c r="Z289" s="38"/>
      <c r="AA289"/>
      <c r="AB289" s="38"/>
      <c r="AC289" s="38"/>
      <c r="AF289" s="38"/>
      <c r="AI289" s="7"/>
      <c r="AK289" s="67" t="s">
        <v>2147</v>
      </c>
      <c r="AL289" s="65" t="s">
        <v>2148</v>
      </c>
    </row>
    <row r="290" spans="9:38" x14ac:dyDescent="0.25">
      <c r="I290" s="1"/>
      <c r="J290" s="1"/>
      <c r="M290"/>
      <c r="N290"/>
      <c r="O290"/>
      <c r="P290" s="153"/>
      <c r="Q290" s="153"/>
      <c r="S290" s="38"/>
      <c r="Z290" s="38"/>
      <c r="AA290"/>
      <c r="AB290" s="38"/>
      <c r="AC290" s="38"/>
      <c r="AF290" s="38"/>
      <c r="AI290" s="7"/>
      <c r="AK290" s="67" t="s">
        <v>2162</v>
      </c>
      <c r="AL290" s="65" t="s">
        <v>1627</v>
      </c>
    </row>
    <row r="291" spans="9:38" x14ac:dyDescent="0.25">
      <c r="I291" s="1"/>
      <c r="J291" s="1"/>
      <c r="M291"/>
      <c r="N291"/>
      <c r="O291"/>
      <c r="P291" s="153"/>
      <c r="Q291" s="153"/>
      <c r="S291" s="38"/>
      <c r="Z291" s="38"/>
      <c r="AA291"/>
      <c r="AB291" s="38"/>
      <c r="AC291" s="38"/>
      <c r="AF291" s="38"/>
      <c r="AI291" s="7"/>
      <c r="AK291" s="67" t="s">
        <v>2169</v>
      </c>
      <c r="AL291" s="65" t="s">
        <v>735</v>
      </c>
    </row>
    <row r="292" spans="9:38" x14ac:dyDescent="0.25">
      <c r="I292" s="1"/>
      <c r="J292" s="1"/>
      <c r="M292"/>
      <c r="N292"/>
      <c r="O292"/>
      <c r="P292" s="153"/>
      <c r="Q292" s="153"/>
      <c r="S292" s="38"/>
      <c r="Z292" s="38"/>
      <c r="AA292"/>
      <c r="AB292" s="38"/>
      <c r="AC292" s="38"/>
      <c r="AF292" s="38"/>
      <c r="AI292" s="7"/>
      <c r="AK292" s="67" t="s">
        <v>2172</v>
      </c>
      <c r="AL292" s="65" t="s">
        <v>2173</v>
      </c>
    </row>
    <row r="293" spans="9:38" x14ac:dyDescent="0.25">
      <c r="I293" s="1"/>
      <c r="J293" s="1"/>
      <c r="M293"/>
      <c r="N293"/>
      <c r="O293"/>
      <c r="P293" s="153"/>
      <c r="Q293" s="153"/>
      <c r="S293" s="38"/>
      <c r="Z293" s="38"/>
      <c r="AA293"/>
      <c r="AB293" s="38"/>
      <c r="AC293" s="38"/>
      <c r="AF293" s="38"/>
      <c r="AI293" s="7"/>
      <c r="AK293" s="67" t="s">
        <v>2179</v>
      </c>
      <c r="AL293" s="65" t="s">
        <v>2180</v>
      </c>
    </row>
    <row r="294" spans="9:38" x14ac:dyDescent="0.25">
      <c r="M294"/>
      <c r="N294"/>
      <c r="O294"/>
      <c r="U294"/>
      <c r="V294"/>
      <c r="W294" s="74"/>
      <c r="X294"/>
      <c r="Y294"/>
      <c r="Z294"/>
    </row>
    <row r="295" spans="9:38" x14ac:dyDescent="0.25">
      <c r="M295"/>
      <c r="N295"/>
      <c r="O295"/>
      <c r="U295"/>
      <c r="V295"/>
      <c r="W295" s="74"/>
      <c r="X295"/>
      <c r="Y295"/>
      <c r="Z295"/>
    </row>
    <row r="296" spans="9:38" x14ac:dyDescent="0.25">
      <c r="M296"/>
      <c r="N296"/>
      <c r="O296"/>
      <c r="U296"/>
      <c r="V296"/>
      <c r="W296" s="74"/>
      <c r="X296"/>
      <c r="Y296"/>
      <c r="Z296"/>
    </row>
    <row r="297" spans="9:38" x14ac:dyDescent="0.25">
      <c r="M297"/>
      <c r="N297"/>
      <c r="O297"/>
      <c r="U297"/>
      <c r="V297"/>
      <c r="W297" s="74"/>
      <c r="X297"/>
      <c r="Y297"/>
      <c r="Z297"/>
    </row>
    <row r="298" spans="9:38" x14ac:dyDescent="0.25">
      <c r="M298"/>
      <c r="N298"/>
      <c r="O298"/>
      <c r="U298"/>
      <c r="V298"/>
      <c r="W298" s="74"/>
      <c r="X298"/>
      <c r="Y298"/>
      <c r="Z298"/>
    </row>
    <row r="299" spans="9:38" x14ac:dyDescent="0.25">
      <c r="M299"/>
      <c r="N299"/>
      <c r="O299"/>
      <c r="U299"/>
      <c r="V299"/>
      <c r="W299" s="74"/>
      <c r="X299"/>
      <c r="Y299"/>
      <c r="Z299"/>
    </row>
    <row r="300" spans="9:38" x14ac:dyDescent="0.25">
      <c r="M300"/>
      <c r="N300"/>
      <c r="O300"/>
      <c r="U300"/>
      <c r="V300"/>
      <c r="W300" s="74"/>
      <c r="X300"/>
      <c r="Y300"/>
      <c r="Z300"/>
    </row>
    <row r="301" spans="9:38" x14ac:dyDescent="0.25">
      <c r="M301"/>
      <c r="N301"/>
      <c r="O301"/>
      <c r="U301"/>
      <c r="V301"/>
      <c r="W301" s="74"/>
      <c r="X301"/>
      <c r="Y301"/>
      <c r="Z301"/>
    </row>
    <row r="302" spans="9:38" x14ac:dyDescent="0.25">
      <c r="U302"/>
      <c r="V302"/>
      <c r="W302" s="74"/>
      <c r="X302"/>
      <c r="Y302"/>
      <c r="Z302"/>
    </row>
    <row r="303" spans="9:38" x14ac:dyDescent="0.25">
      <c r="U303"/>
      <c r="V303"/>
      <c r="W303" s="74"/>
      <c r="X303"/>
      <c r="Y303"/>
      <c r="Z303"/>
    </row>
    <row r="304" spans="9:38" x14ac:dyDescent="0.25">
      <c r="U304"/>
      <c r="V304"/>
      <c r="W304" s="74"/>
      <c r="X304"/>
      <c r="Y304"/>
      <c r="Z304"/>
    </row>
    <row r="305" spans="21:26" x14ac:dyDescent="0.25">
      <c r="U305"/>
      <c r="V305"/>
      <c r="W305" s="74"/>
      <c r="X305"/>
      <c r="Y305"/>
      <c r="Z305"/>
    </row>
    <row r="306" spans="21:26" x14ac:dyDescent="0.25">
      <c r="U306"/>
      <c r="V306"/>
      <c r="W306" s="74"/>
      <c r="X306"/>
      <c r="Y306"/>
      <c r="Z306"/>
    </row>
    <row r="307" spans="21:26" x14ac:dyDescent="0.25">
      <c r="U307"/>
      <c r="V307"/>
      <c r="W307" s="74"/>
      <c r="X307"/>
      <c r="Y307"/>
      <c r="Z307"/>
    </row>
    <row r="308" spans="21:26" x14ac:dyDescent="0.25">
      <c r="U308"/>
      <c r="V308"/>
      <c r="W308" s="74"/>
      <c r="X308"/>
      <c r="Y308"/>
      <c r="Z308"/>
    </row>
    <row r="309" spans="21:26" x14ac:dyDescent="0.25">
      <c r="U309"/>
      <c r="V309"/>
      <c r="W309" s="74"/>
      <c r="X309"/>
      <c r="Y309"/>
      <c r="Z309"/>
    </row>
    <row r="310" spans="21:26" x14ac:dyDescent="0.25">
      <c r="U310"/>
      <c r="V310"/>
      <c r="W310" s="74"/>
      <c r="X310"/>
      <c r="Y310"/>
      <c r="Z310"/>
    </row>
    <row r="311" spans="21:26" x14ac:dyDescent="0.25">
      <c r="U311"/>
      <c r="V311"/>
      <c r="W311" s="74"/>
      <c r="X311"/>
      <c r="Y311"/>
      <c r="Z311"/>
    </row>
    <row r="312" spans="21:26" x14ac:dyDescent="0.25">
      <c r="U312"/>
      <c r="V312"/>
      <c r="W312" s="74"/>
      <c r="X312"/>
      <c r="Y312"/>
      <c r="Z312"/>
    </row>
    <row r="313" spans="21:26" x14ac:dyDescent="0.25">
      <c r="U313"/>
      <c r="V313"/>
      <c r="W313" s="74"/>
      <c r="X313"/>
      <c r="Y313"/>
      <c r="Z313"/>
    </row>
    <row r="314" spans="21:26" x14ac:dyDescent="0.25">
      <c r="U314"/>
      <c r="V314"/>
      <c r="W314" s="74"/>
      <c r="X314"/>
      <c r="Y314"/>
      <c r="Z314"/>
    </row>
    <row r="315" spans="21:26" x14ac:dyDescent="0.25">
      <c r="U315"/>
      <c r="V315"/>
      <c r="W315" s="74"/>
      <c r="X315"/>
      <c r="Y315"/>
      <c r="Z315"/>
    </row>
    <row r="316" spans="21:26" x14ac:dyDescent="0.25">
      <c r="U316"/>
      <c r="V316"/>
      <c r="W316" s="74"/>
      <c r="X316"/>
      <c r="Y316"/>
      <c r="Z316"/>
    </row>
    <row r="317" spans="21:26" x14ac:dyDescent="0.25">
      <c r="U317"/>
      <c r="V317"/>
      <c r="W317" s="74"/>
      <c r="X317"/>
      <c r="Y317"/>
      <c r="Z317"/>
    </row>
    <row r="318" spans="21:26" x14ac:dyDescent="0.25">
      <c r="U318"/>
      <c r="V318"/>
      <c r="W318" s="74"/>
      <c r="X318"/>
      <c r="Y318"/>
      <c r="Z318"/>
    </row>
    <row r="319" spans="21:26" x14ac:dyDescent="0.25">
      <c r="U319"/>
      <c r="V319"/>
      <c r="W319" s="74"/>
      <c r="X319"/>
      <c r="Y319"/>
      <c r="Z319"/>
    </row>
    <row r="320" spans="21:26" x14ac:dyDescent="0.25">
      <c r="U320"/>
      <c r="V320"/>
      <c r="W320" s="74"/>
      <c r="X320"/>
      <c r="Y320"/>
      <c r="Z320"/>
    </row>
    <row r="321" spans="21:26" x14ac:dyDescent="0.25">
      <c r="U321"/>
      <c r="V321"/>
      <c r="W321" s="74"/>
      <c r="X321"/>
      <c r="Y321"/>
      <c r="Z321"/>
    </row>
    <row r="322" spans="21:26" x14ac:dyDescent="0.25">
      <c r="U322"/>
      <c r="V322"/>
      <c r="W322" s="74"/>
      <c r="X322"/>
      <c r="Y322"/>
      <c r="Z322"/>
    </row>
    <row r="323" spans="21:26" x14ac:dyDescent="0.25">
      <c r="U323"/>
      <c r="V323"/>
      <c r="W323" s="74"/>
      <c r="X323"/>
      <c r="Y323"/>
      <c r="Z323"/>
    </row>
    <row r="324" spans="21:26" x14ac:dyDescent="0.25">
      <c r="U324"/>
      <c r="V324"/>
      <c r="W324" s="74"/>
      <c r="X324"/>
      <c r="Y324"/>
      <c r="Z324"/>
    </row>
    <row r="325" spans="21:26" x14ac:dyDescent="0.25">
      <c r="U325"/>
      <c r="V325"/>
      <c r="W325" s="74"/>
      <c r="X325"/>
      <c r="Y325"/>
      <c r="Z325"/>
    </row>
    <row r="326" spans="21:26" x14ac:dyDescent="0.25">
      <c r="U326"/>
      <c r="V326"/>
      <c r="W326" s="74"/>
      <c r="X326"/>
      <c r="Y326"/>
      <c r="Z326"/>
    </row>
    <row r="327" spans="21:26" x14ac:dyDescent="0.25">
      <c r="U327"/>
      <c r="V327"/>
      <c r="W327" s="74"/>
      <c r="X327"/>
      <c r="Y327"/>
      <c r="Z327"/>
    </row>
    <row r="328" spans="21:26" x14ac:dyDescent="0.25">
      <c r="U328"/>
      <c r="V328"/>
      <c r="W328" s="74"/>
      <c r="X328"/>
      <c r="Y328"/>
      <c r="Z328"/>
    </row>
    <row r="329" spans="21:26" x14ac:dyDescent="0.25">
      <c r="U329"/>
      <c r="V329"/>
      <c r="W329" s="74"/>
      <c r="X329"/>
      <c r="Y329"/>
      <c r="Z329"/>
    </row>
    <row r="330" spans="21:26" x14ac:dyDescent="0.25">
      <c r="U330"/>
      <c r="V330"/>
      <c r="W330" s="74"/>
      <c r="X330"/>
      <c r="Y330"/>
      <c r="Z330"/>
    </row>
    <row r="331" spans="21:26" x14ac:dyDescent="0.25">
      <c r="U331"/>
      <c r="V331"/>
      <c r="W331" s="74"/>
      <c r="X331"/>
      <c r="Y331"/>
      <c r="Z331"/>
    </row>
    <row r="332" spans="21:26" x14ac:dyDescent="0.25">
      <c r="U332"/>
      <c r="V332"/>
      <c r="W332" s="74"/>
      <c r="X332"/>
      <c r="Y332"/>
      <c r="Z332"/>
    </row>
    <row r="333" spans="21:26" x14ac:dyDescent="0.25">
      <c r="U333"/>
      <c r="V333"/>
      <c r="W333" s="74"/>
      <c r="X333"/>
      <c r="Y333"/>
      <c r="Z333"/>
    </row>
    <row r="334" spans="21:26" x14ac:dyDescent="0.25">
      <c r="U334"/>
      <c r="V334"/>
      <c r="W334" s="74"/>
      <c r="X334"/>
      <c r="Y334"/>
      <c r="Z334"/>
    </row>
    <row r="335" spans="21:26" x14ac:dyDescent="0.25">
      <c r="U335"/>
      <c r="V335"/>
      <c r="W335" s="74"/>
      <c r="X335"/>
      <c r="Y335"/>
      <c r="Z335"/>
    </row>
    <row r="336" spans="21:26" x14ac:dyDescent="0.25">
      <c r="U336"/>
      <c r="V336"/>
      <c r="W336" s="74"/>
      <c r="X336"/>
      <c r="Y336"/>
      <c r="Z336"/>
    </row>
    <row r="337" spans="21:26" x14ac:dyDescent="0.25">
      <c r="U337"/>
      <c r="V337"/>
      <c r="W337" s="74"/>
      <c r="X337"/>
      <c r="Y337"/>
      <c r="Z337"/>
    </row>
    <row r="338" spans="21:26" x14ac:dyDescent="0.25">
      <c r="U338"/>
      <c r="V338"/>
      <c r="W338" s="74"/>
      <c r="X338"/>
      <c r="Y338"/>
      <c r="Z338"/>
    </row>
    <row r="339" spans="21:26" x14ac:dyDescent="0.25">
      <c r="U339"/>
      <c r="V339"/>
      <c r="W339" s="74"/>
      <c r="X339"/>
      <c r="Y339"/>
      <c r="Z339"/>
    </row>
    <row r="340" spans="21:26" x14ac:dyDescent="0.25">
      <c r="U340"/>
      <c r="V340"/>
      <c r="W340" s="74"/>
      <c r="X340"/>
      <c r="Y340"/>
      <c r="Z340"/>
    </row>
    <row r="341" spans="21:26" x14ac:dyDescent="0.25">
      <c r="U341"/>
      <c r="V341"/>
      <c r="W341" s="74"/>
      <c r="X341"/>
      <c r="Y341"/>
      <c r="Z341"/>
    </row>
    <row r="342" spans="21:26" x14ac:dyDescent="0.25">
      <c r="U342"/>
      <c r="V342"/>
      <c r="W342" s="74"/>
      <c r="X342"/>
      <c r="Y342"/>
      <c r="Z342"/>
    </row>
    <row r="343" spans="21:26" x14ac:dyDescent="0.25">
      <c r="U343"/>
      <c r="V343"/>
      <c r="W343" s="74"/>
      <c r="X343"/>
      <c r="Y343"/>
      <c r="Z343"/>
    </row>
    <row r="344" spans="21:26" x14ac:dyDescent="0.25">
      <c r="U344"/>
      <c r="V344"/>
      <c r="W344" s="74"/>
      <c r="X344"/>
      <c r="Y344"/>
      <c r="Z344"/>
    </row>
    <row r="345" spans="21:26" x14ac:dyDescent="0.25">
      <c r="U345"/>
      <c r="V345"/>
      <c r="W345" s="74"/>
      <c r="X345"/>
      <c r="Y345"/>
      <c r="Z345"/>
    </row>
  </sheetData>
  <sheetProtection algorithmName="SHA-512" hashValue="p07k/XkfKRuntf/X2LrmIKMo4Wd/yLTV0Udx9wLd3h5NAJB3nXnZbsSaVU0X94X7UnGRB5UYvBGJhZXkIbInHQ==" saltValue="zUG/buTGrh3+rN5KlYn5rQ==" spinCount="100000" sheet="1" objects="1" scenarios="1"/>
  <autoFilter ref="M1:O24">
    <sortState ref="M2:O24">
      <sortCondition ref="O1:O24"/>
    </sortState>
  </autoFilter>
  <conditionalFormatting sqref="AO1:AO30 AL282:AL293 AL31:AL280">
    <cfRule type="duplicateValues" dxfId="80" priority="3"/>
    <cfRule type="duplicateValues" dxfId="79" priority="4"/>
  </conditionalFormatting>
  <conditionalFormatting sqref="AL281">
    <cfRule type="duplicateValues" dxfId="78" priority="2"/>
  </conditionalFormatting>
  <conditionalFormatting sqref="AO1:AO30 AL282:AL293 AL31:AL280">
    <cfRule type="duplicateValues" dxfId="77" priority="5"/>
  </conditionalFormatting>
  <conditionalFormatting sqref="AF1:AF30 AA31:AA293">
    <cfRule type="duplicateValues" dxfId="76" priority="1"/>
  </conditionalFormatting>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B050"/>
  </sheetPr>
  <dimension ref="A1:C6"/>
  <sheetViews>
    <sheetView showGridLines="0" showRowColHeaders="0" workbookViewId="0">
      <selection activeCell="F38" sqref="F38"/>
    </sheetView>
  </sheetViews>
  <sheetFormatPr baseColWidth="10" defaultColWidth="11.42578125" defaultRowHeight="15" x14ac:dyDescent="0.25"/>
  <cols>
    <col min="1" max="1" width="22.28515625" bestFit="1" customWidth="1"/>
    <col min="2" max="2" width="28.5703125" customWidth="1"/>
    <col min="3" max="3" width="21.5703125" customWidth="1"/>
  </cols>
  <sheetData>
    <row r="1" spans="1:3" x14ac:dyDescent="0.25">
      <c r="A1" s="2" t="s">
        <v>2245</v>
      </c>
      <c r="B1" s="2" t="s">
        <v>2246</v>
      </c>
      <c r="C1" s="3" t="s">
        <v>2247</v>
      </c>
    </row>
    <row r="2" spans="1:3" x14ac:dyDescent="0.25">
      <c r="A2" s="4">
        <v>0</v>
      </c>
      <c r="B2" s="4">
        <v>0</v>
      </c>
      <c r="C2" t="s">
        <v>32</v>
      </c>
    </row>
    <row r="3" spans="1:3" x14ac:dyDescent="0.25">
      <c r="A3" s="4">
        <v>0.01</v>
      </c>
      <c r="B3" s="4">
        <v>0.1</v>
      </c>
      <c r="C3" t="s">
        <v>69</v>
      </c>
    </row>
    <row r="4" spans="1:3" x14ac:dyDescent="0.25">
      <c r="A4" s="4">
        <v>0.66</v>
      </c>
      <c r="B4" s="4">
        <v>0.85</v>
      </c>
      <c r="C4" t="s">
        <v>67</v>
      </c>
    </row>
    <row r="5" spans="1:3" x14ac:dyDescent="0.25">
      <c r="A5" s="4">
        <v>0.86</v>
      </c>
      <c r="B5" s="4">
        <v>0.95</v>
      </c>
      <c r="C5" t="s">
        <v>65</v>
      </c>
    </row>
    <row r="6" spans="1:3" x14ac:dyDescent="0.25">
      <c r="A6" s="4">
        <v>0.96</v>
      </c>
      <c r="B6" s="5">
        <v>1</v>
      </c>
      <c r="C6" t="s">
        <v>28</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5"/>
  </sheetPr>
  <dimension ref="A3:AL91"/>
  <sheetViews>
    <sheetView showGridLines="0" topLeftCell="XFD1" workbookViewId="0">
      <selection sqref="A1:XFD1048576"/>
    </sheetView>
  </sheetViews>
  <sheetFormatPr baseColWidth="10" defaultColWidth="0" defaultRowHeight="15" x14ac:dyDescent="0.25"/>
  <cols>
    <col min="1" max="1" width="17.5703125" style="74" hidden="1" customWidth="1"/>
    <col min="2" max="2" width="10.5703125" style="74" hidden="1" customWidth="1"/>
    <col min="3" max="3" width="12.140625" style="74" hidden="1" customWidth="1"/>
    <col min="4" max="6" width="11.42578125" style="74" hidden="1" customWidth="1"/>
    <col min="7" max="7" width="8.140625" style="74" hidden="1" customWidth="1"/>
    <col min="8" max="8" width="8.42578125" style="499" hidden="1" customWidth="1"/>
    <col min="9" max="9" width="24.85546875" style="499" hidden="1" customWidth="1"/>
    <col min="10" max="10" width="21.42578125" style="500" hidden="1" customWidth="1"/>
    <col min="11" max="11" width="6.140625" style="501" hidden="1" customWidth="1"/>
    <col min="12" max="14" width="6.140625" style="74" hidden="1" customWidth="1"/>
    <col min="15" max="15" width="9.140625" style="74" hidden="1" customWidth="1"/>
    <col min="16" max="16" width="6.140625" style="74" hidden="1" customWidth="1"/>
    <col min="17" max="17" width="12" style="74" hidden="1" customWidth="1"/>
    <col min="18" max="18" width="40.140625" style="74" hidden="1" customWidth="1"/>
    <col min="19" max="19" width="14.28515625" style="74" hidden="1" customWidth="1"/>
    <col min="20" max="20" width="12" style="74" hidden="1" customWidth="1"/>
    <col min="21" max="21" width="17" style="74" hidden="1" customWidth="1"/>
    <col min="22" max="22" width="18.5703125" style="74" hidden="1" customWidth="1"/>
    <col min="23" max="28" width="6.140625" style="74" hidden="1" customWidth="1"/>
    <col min="29" max="32" width="11.42578125" style="74" hidden="1" customWidth="1"/>
    <col min="33" max="33" width="17.5703125" style="74" hidden="1" customWidth="1"/>
    <col min="34" max="34" width="20.85546875" style="74" hidden="1" customWidth="1"/>
    <col min="35" max="35" width="8.140625" style="74" hidden="1" customWidth="1"/>
    <col min="36" max="38" width="0" style="74" hidden="1" customWidth="1"/>
    <col min="39" max="16384" width="11.42578125" style="74" hidden="1"/>
  </cols>
  <sheetData>
    <row r="3" spans="1:38" x14ac:dyDescent="0.25">
      <c r="A3" s="74" t="s">
        <v>39</v>
      </c>
      <c r="H3" s="74" t="s">
        <v>39</v>
      </c>
      <c r="I3" s="74"/>
      <c r="J3" s="74"/>
      <c r="K3" s="74"/>
      <c r="AG3" s="74" t="s">
        <v>40</v>
      </c>
      <c r="AL3" s="74" t="s">
        <v>41</v>
      </c>
    </row>
    <row r="4" spans="1:38" x14ac:dyDescent="0.25">
      <c r="A4" s="74" t="s">
        <v>2</v>
      </c>
      <c r="B4" s="74" t="s">
        <v>42</v>
      </c>
      <c r="C4" s="74" t="s">
        <v>43</v>
      </c>
      <c r="H4" s="74" t="s">
        <v>1</v>
      </c>
      <c r="I4" s="74" t="s">
        <v>2</v>
      </c>
      <c r="J4" s="74" t="s">
        <v>3</v>
      </c>
      <c r="K4" s="74" t="s">
        <v>43</v>
      </c>
      <c r="AG4" s="74" t="s">
        <v>2</v>
      </c>
      <c r="AH4" s="74" t="s">
        <v>1</v>
      </c>
      <c r="AI4" s="74" t="s">
        <v>43</v>
      </c>
    </row>
    <row r="5" spans="1:38" x14ac:dyDescent="0.25">
      <c r="A5" s="74" t="s">
        <v>9</v>
      </c>
      <c r="B5" s="74" t="s">
        <v>44</v>
      </c>
      <c r="C5" s="494">
        <v>0.14071002943257441</v>
      </c>
      <c r="H5" s="74" t="s">
        <v>45</v>
      </c>
      <c r="I5" s="74" t="s">
        <v>9</v>
      </c>
      <c r="J5" s="74" t="s">
        <v>46</v>
      </c>
      <c r="K5" s="494">
        <v>1.3389121338912137E-2</v>
      </c>
      <c r="AG5" s="74" t="s">
        <v>9</v>
      </c>
      <c r="AH5" s="74" t="s">
        <v>45</v>
      </c>
      <c r="AI5" s="494">
        <v>4.9542364016736395E-2</v>
      </c>
    </row>
    <row r="6" spans="1:38" x14ac:dyDescent="0.25">
      <c r="A6" s="74" t="s">
        <v>47</v>
      </c>
      <c r="B6" s="74" t="s">
        <v>48</v>
      </c>
      <c r="C6" s="494">
        <v>0.13906916037749525</v>
      </c>
      <c r="H6" s="74"/>
      <c r="I6" s="74"/>
      <c r="J6" s="74" t="s">
        <v>12</v>
      </c>
      <c r="K6" s="494">
        <v>5.4570277325652625E-3</v>
      </c>
      <c r="AH6" s="74" t="s">
        <v>49</v>
      </c>
      <c r="AI6" s="494">
        <v>3.3140316796174511E-2</v>
      </c>
    </row>
    <row r="7" spans="1:38" x14ac:dyDescent="0.25">
      <c r="A7" s="74" t="s">
        <v>50</v>
      </c>
      <c r="B7" s="74" t="s">
        <v>51</v>
      </c>
      <c r="C7" s="494">
        <v>2.7500000000000004E-2</v>
      </c>
      <c r="H7" s="74" t="s">
        <v>37</v>
      </c>
      <c r="I7" s="74"/>
      <c r="J7" s="74"/>
      <c r="K7" s="494">
        <v>1.88461490714774E-2</v>
      </c>
      <c r="AH7" s="74" t="s">
        <v>52</v>
      </c>
      <c r="AI7" s="494">
        <v>4.4642857142857149E-3</v>
      </c>
    </row>
    <row r="8" spans="1:38" x14ac:dyDescent="0.25">
      <c r="A8" s="74" t="s">
        <v>53</v>
      </c>
      <c r="B8" s="74" t="s">
        <v>54</v>
      </c>
      <c r="C8" s="494">
        <v>0.16000000000000003</v>
      </c>
      <c r="H8" s="74"/>
      <c r="I8" s="74"/>
      <c r="J8" s="74"/>
      <c r="K8" s="74"/>
      <c r="AH8" s="74" t="s">
        <v>55</v>
      </c>
      <c r="AI8" s="494">
        <v>4.0392259414225931E-2</v>
      </c>
      <c r="AL8" s="74" t="s">
        <v>56</v>
      </c>
    </row>
    <row r="9" spans="1:38" x14ac:dyDescent="0.25">
      <c r="A9" s="74" t="s">
        <v>37</v>
      </c>
      <c r="C9" s="494">
        <v>0.46727918981006972</v>
      </c>
      <c r="H9" s="74"/>
      <c r="I9" s="74"/>
      <c r="J9" s="74"/>
      <c r="K9" s="74"/>
      <c r="AH9" s="74" t="s">
        <v>57</v>
      </c>
      <c r="AI9" s="494">
        <v>8.4821428571428582E-3</v>
      </c>
    </row>
    <row r="10" spans="1:38" x14ac:dyDescent="0.25">
      <c r="H10" s="74"/>
      <c r="I10" s="74"/>
      <c r="J10" s="74"/>
      <c r="K10" s="74"/>
      <c r="AH10" s="74" t="s">
        <v>58</v>
      </c>
      <c r="AI10" s="494">
        <v>7.6542887029288686E-2</v>
      </c>
    </row>
    <row r="11" spans="1:38" x14ac:dyDescent="0.25">
      <c r="H11" s="74"/>
      <c r="I11" s="74"/>
      <c r="J11" s="74"/>
      <c r="K11" s="74"/>
      <c r="AH11" s="74" t="s">
        <v>59</v>
      </c>
      <c r="AI11" s="494">
        <v>1.5178571428571432E-2</v>
      </c>
    </row>
    <row r="12" spans="1:38" x14ac:dyDescent="0.25">
      <c r="B12" s="74" t="s">
        <v>0</v>
      </c>
      <c r="H12" s="74"/>
      <c r="I12" s="74"/>
      <c r="J12" s="74"/>
      <c r="K12" s="74"/>
      <c r="AH12" s="74" t="s">
        <v>60</v>
      </c>
      <c r="AI12" s="494">
        <v>3.5714285714285722E-3</v>
      </c>
      <c r="AL12" s="74" t="s">
        <v>61</v>
      </c>
    </row>
    <row r="13" spans="1:38" x14ac:dyDescent="0.25">
      <c r="A13" s="74" t="s">
        <v>62</v>
      </c>
      <c r="B13" s="74" t="s">
        <v>63</v>
      </c>
      <c r="C13" s="74" t="s">
        <v>39</v>
      </c>
      <c r="H13" s="74"/>
      <c r="I13" s="74"/>
      <c r="J13" s="74"/>
      <c r="K13" s="74"/>
      <c r="AH13" s="74" t="s">
        <v>64</v>
      </c>
      <c r="AI13" s="494">
        <v>4.4642857142857152E-4</v>
      </c>
    </row>
    <row r="14" spans="1:38" x14ac:dyDescent="0.25">
      <c r="A14" s="74" t="s">
        <v>28</v>
      </c>
      <c r="B14" s="495">
        <v>71</v>
      </c>
      <c r="C14" s="494">
        <v>0.35690252655913168</v>
      </c>
      <c r="H14" s="74"/>
      <c r="I14" s="74"/>
      <c r="J14" s="74"/>
      <c r="K14" s="74"/>
      <c r="AH14" s="74" t="s">
        <v>8</v>
      </c>
      <c r="AI14" s="494">
        <v>0.1082393156007172</v>
      </c>
    </row>
    <row r="15" spans="1:38" x14ac:dyDescent="0.25">
      <c r="A15" s="74" t="s">
        <v>65</v>
      </c>
      <c r="B15" s="495">
        <v>9</v>
      </c>
      <c r="C15" s="494">
        <v>3.738171465935405E-3</v>
      </c>
      <c r="H15" s="74"/>
      <c r="I15" s="74"/>
      <c r="J15" s="74"/>
      <c r="K15" s="74"/>
      <c r="AG15" s="74" t="s">
        <v>66</v>
      </c>
      <c r="AI15" s="494">
        <v>0.33999999999999986</v>
      </c>
    </row>
    <row r="16" spans="1:38" x14ac:dyDescent="0.25">
      <c r="A16" s="74" t="s">
        <v>67</v>
      </c>
      <c r="B16" s="495">
        <v>13</v>
      </c>
      <c r="C16" s="494">
        <v>2.2963005293200379E-2</v>
      </c>
      <c r="H16" s="74"/>
      <c r="I16" s="74"/>
      <c r="J16" s="74"/>
      <c r="K16" s="74"/>
      <c r="AG16" s="74" t="s">
        <v>47</v>
      </c>
      <c r="AH16" s="74" t="s">
        <v>59</v>
      </c>
      <c r="AI16" s="494">
        <v>1.666666666666667E-3</v>
      </c>
      <c r="AL16" s="74" t="s">
        <v>68</v>
      </c>
    </row>
    <row r="17" spans="1:38" x14ac:dyDescent="0.25">
      <c r="A17" s="74" t="s">
        <v>69</v>
      </c>
      <c r="B17" s="495">
        <v>131</v>
      </c>
      <c r="C17" s="494">
        <v>8.3675486491802328E-2</v>
      </c>
      <c r="H17" s="74"/>
      <c r="I17" s="74"/>
      <c r="J17" s="74"/>
      <c r="K17" s="74"/>
      <c r="AH17" s="74" t="s">
        <v>64</v>
      </c>
      <c r="AI17" s="494">
        <v>0.28833333333333322</v>
      </c>
    </row>
    <row r="18" spans="1:38" x14ac:dyDescent="0.25">
      <c r="A18" s="74" t="s">
        <v>32</v>
      </c>
      <c r="B18" s="495">
        <v>68</v>
      </c>
      <c r="C18" s="494">
        <v>0</v>
      </c>
      <c r="H18" s="74"/>
      <c r="I18" s="74"/>
      <c r="J18" s="74"/>
      <c r="K18" s="74"/>
      <c r="AG18" s="74" t="s">
        <v>70</v>
      </c>
      <c r="AI18" s="494">
        <v>0.28999999999999987</v>
      </c>
    </row>
    <row r="19" spans="1:38" x14ac:dyDescent="0.25">
      <c r="A19" s="74" t="s">
        <v>37</v>
      </c>
      <c r="B19" s="495">
        <v>292</v>
      </c>
      <c r="C19" s="494">
        <v>0.46727918981007099</v>
      </c>
      <c r="H19" s="74"/>
      <c r="I19" s="74"/>
      <c r="J19" s="74"/>
      <c r="K19" s="74"/>
      <c r="AG19" s="74" t="s">
        <v>50</v>
      </c>
      <c r="AH19" s="74" t="s">
        <v>52</v>
      </c>
      <c r="AI19" s="494">
        <v>0.20500000000000004</v>
      </c>
    </row>
    <row r="20" spans="1:38" x14ac:dyDescent="0.25">
      <c r="H20" s="74"/>
      <c r="I20" s="74"/>
      <c r="J20" s="74"/>
      <c r="K20" s="74"/>
      <c r="AH20" s="74" t="s">
        <v>60</v>
      </c>
      <c r="AI20" s="494">
        <v>5.000000000000001E-3</v>
      </c>
      <c r="AL20" s="74" t="s">
        <v>71</v>
      </c>
    </row>
    <row r="21" spans="1:38" x14ac:dyDescent="0.25">
      <c r="H21" s="74"/>
      <c r="I21" s="74"/>
      <c r="J21" s="74"/>
      <c r="K21" s="74"/>
      <c r="AG21" s="74" t="s">
        <v>72</v>
      </c>
      <c r="AI21" s="494">
        <v>0.21000000000000005</v>
      </c>
    </row>
    <row r="22" spans="1:38" x14ac:dyDescent="0.25">
      <c r="H22" s="74"/>
      <c r="I22" s="74"/>
      <c r="J22" s="74"/>
      <c r="K22" s="74"/>
      <c r="AG22" s="74" t="s">
        <v>53</v>
      </c>
      <c r="AH22" s="74" t="s">
        <v>55</v>
      </c>
      <c r="AI22" s="494">
        <v>0.16000000000000003</v>
      </c>
    </row>
    <row r="23" spans="1:38" x14ac:dyDescent="0.25">
      <c r="B23" s="74" t="s">
        <v>0</v>
      </c>
      <c r="H23" s="74"/>
      <c r="I23" s="74"/>
      <c r="J23" s="74"/>
      <c r="K23" s="74"/>
      <c r="AG23" s="74" t="s">
        <v>73</v>
      </c>
      <c r="AI23" s="494">
        <v>0.16000000000000003</v>
      </c>
    </row>
    <row r="24" spans="1:38" x14ac:dyDescent="0.25">
      <c r="A24" s="74" t="s">
        <v>42</v>
      </c>
      <c r="B24" s="74" t="s">
        <v>63</v>
      </c>
      <c r="C24" s="74" t="s">
        <v>39</v>
      </c>
      <c r="H24" s="74"/>
      <c r="I24" s="74"/>
      <c r="J24" s="74"/>
      <c r="K24" s="74"/>
      <c r="AG24" s="74" t="s">
        <v>37</v>
      </c>
      <c r="AI24" s="494">
        <v>0.99999999999999978</v>
      </c>
    </row>
    <row r="25" spans="1:38" x14ac:dyDescent="0.25">
      <c r="A25" s="74" t="s">
        <v>51</v>
      </c>
      <c r="B25" s="495">
        <v>13</v>
      </c>
      <c r="C25" s="494">
        <v>2.7500000000000004E-2</v>
      </c>
      <c r="H25" s="74"/>
      <c r="I25" s="74"/>
      <c r="J25" s="74"/>
      <c r="K25" s="74"/>
      <c r="AL25" s="74" t="s">
        <v>74</v>
      </c>
    </row>
    <row r="26" spans="1:38" x14ac:dyDescent="0.25">
      <c r="A26" s="74" t="s">
        <v>54</v>
      </c>
      <c r="B26" s="495">
        <v>2</v>
      </c>
      <c r="C26" s="494">
        <v>0.16000000000000003</v>
      </c>
      <c r="H26" s="74"/>
      <c r="I26" s="74"/>
      <c r="J26" s="74"/>
      <c r="K26" s="74"/>
    </row>
    <row r="27" spans="1:38" x14ac:dyDescent="0.25">
      <c r="A27" s="74" t="s">
        <v>44</v>
      </c>
      <c r="B27" s="495">
        <v>236</v>
      </c>
      <c r="C27" s="494">
        <v>0.14071002943257441</v>
      </c>
      <c r="H27" s="74"/>
      <c r="I27" s="74"/>
      <c r="J27" s="74"/>
      <c r="K27" s="74"/>
    </row>
    <row r="28" spans="1:38" x14ac:dyDescent="0.25">
      <c r="A28" s="74" t="s">
        <v>48</v>
      </c>
      <c r="B28" s="495">
        <v>41</v>
      </c>
      <c r="C28" s="494">
        <v>0.13906916037749525</v>
      </c>
      <c r="H28" s="74"/>
      <c r="I28" s="74"/>
      <c r="J28" s="74"/>
      <c r="K28" s="74"/>
    </row>
    <row r="29" spans="1:38" x14ac:dyDescent="0.25">
      <c r="A29" s="74" t="s">
        <v>37</v>
      </c>
      <c r="B29" s="495">
        <v>292</v>
      </c>
      <c r="C29" s="494">
        <v>0.46727918981007061</v>
      </c>
      <c r="H29" s="74"/>
      <c r="I29" s="74"/>
      <c r="J29" s="74"/>
      <c r="K29" s="74"/>
      <c r="AL29" s="74" t="s">
        <v>75</v>
      </c>
    </row>
    <row r="30" spans="1:38" x14ac:dyDescent="0.25">
      <c r="H30" s="74"/>
      <c r="I30" s="74"/>
      <c r="J30" s="74"/>
      <c r="K30" s="74"/>
    </row>
    <row r="31" spans="1:38" x14ac:dyDescent="0.25">
      <c r="H31" s="74"/>
      <c r="I31" s="74"/>
      <c r="J31" s="74"/>
      <c r="K31" s="74"/>
    </row>
    <row r="32" spans="1:38" x14ac:dyDescent="0.25">
      <c r="A32" s="74" t="s">
        <v>76</v>
      </c>
      <c r="H32" s="74"/>
      <c r="I32" s="74"/>
      <c r="J32" s="74"/>
      <c r="K32" s="74"/>
    </row>
    <row r="33" spans="1:38" x14ac:dyDescent="0.25">
      <c r="A33" s="496" t="s">
        <v>77</v>
      </c>
      <c r="H33" s="74"/>
      <c r="I33" s="74"/>
      <c r="J33" s="74"/>
      <c r="K33" s="74"/>
    </row>
    <row r="34" spans="1:38" x14ac:dyDescent="0.25">
      <c r="A34" s="497" t="s">
        <v>9</v>
      </c>
      <c r="H34" s="74"/>
      <c r="I34" s="74"/>
      <c r="J34" s="74"/>
      <c r="K34" s="74"/>
    </row>
    <row r="35" spans="1:38" x14ac:dyDescent="0.25">
      <c r="A35" s="497" t="s">
        <v>47</v>
      </c>
      <c r="H35" s="74"/>
      <c r="I35" s="74"/>
      <c r="J35" s="74"/>
      <c r="K35" s="74"/>
      <c r="AL35" s="74">
        <v>8</v>
      </c>
    </row>
    <row r="36" spans="1:38" x14ac:dyDescent="0.25">
      <c r="A36" s="497" t="s">
        <v>50</v>
      </c>
      <c r="H36" s="74"/>
      <c r="I36" s="74"/>
      <c r="J36" s="74"/>
      <c r="K36" s="74"/>
    </row>
    <row r="37" spans="1:38" x14ac:dyDescent="0.25">
      <c r="A37" s="497" t="s">
        <v>53</v>
      </c>
      <c r="H37" s="74"/>
      <c r="I37" s="74"/>
      <c r="J37" s="74"/>
      <c r="K37" s="74"/>
    </row>
    <row r="38" spans="1:38" x14ac:dyDescent="0.25">
      <c r="A38" s="496" t="s">
        <v>78</v>
      </c>
      <c r="H38" s="74"/>
      <c r="I38" s="74"/>
      <c r="J38" s="74"/>
      <c r="K38" s="74"/>
    </row>
    <row r="39" spans="1:38" x14ac:dyDescent="0.25">
      <c r="A39" s="497" t="s">
        <v>9</v>
      </c>
      <c r="H39" s="74"/>
      <c r="I39" s="74"/>
      <c r="J39" s="74"/>
      <c r="K39" s="74"/>
    </row>
    <row r="40" spans="1:38" x14ac:dyDescent="0.25">
      <c r="A40" s="497" t="s">
        <v>47</v>
      </c>
      <c r="H40" s="74"/>
      <c r="I40" s="74"/>
      <c r="J40" s="74"/>
      <c r="K40" s="74"/>
    </row>
    <row r="41" spans="1:38" x14ac:dyDescent="0.25">
      <c r="A41" s="497" t="s">
        <v>50</v>
      </c>
      <c r="H41" s="74"/>
      <c r="I41" s="74"/>
      <c r="J41" s="74"/>
      <c r="K41" s="74"/>
      <c r="AL41" s="74">
        <v>9</v>
      </c>
    </row>
    <row r="42" spans="1:38" x14ac:dyDescent="0.25">
      <c r="A42" s="496" t="s">
        <v>37</v>
      </c>
      <c r="H42" s="74"/>
      <c r="I42" s="74"/>
      <c r="J42" s="74"/>
      <c r="K42" s="74"/>
    </row>
    <row r="43" spans="1:38" x14ac:dyDescent="0.25">
      <c r="H43" s="74"/>
      <c r="I43" s="74"/>
      <c r="J43" s="74"/>
      <c r="K43" s="74"/>
    </row>
    <row r="44" spans="1:38" x14ac:dyDescent="0.25">
      <c r="H44" s="74"/>
      <c r="I44" s="74"/>
      <c r="J44" s="74"/>
      <c r="K44" s="74"/>
    </row>
    <row r="45" spans="1:38" x14ac:dyDescent="0.25">
      <c r="H45" s="74"/>
      <c r="I45" s="74"/>
      <c r="J45" s="74"/>
      <c r="K45" s="74"/>
      <c r="AL45" s="74">
        <v>10</v>
      </c>
    </row>
    <row r="46" spans="1:38" x14ac:dyDescent="0.25">
      <c r="H46" s="74"/>
      <c r="I46" s="74"/>
      <c r="J46" s="74"/>
      <c r="K46" s="74"/>
    </row>
    <row r="47" spans="1:38" x14ac:dyDescent="0.25">
      <c r="H47" s="74"/>
      <c r="I47" s="74"/>
      <c r="J47" s="74"/>
      <c r="K47" s="74"/>
    </row>
    <row r="48" spans="1:38" x14ac:dyDescent="0.25">
      <c r="A48" s="74" t="s">
        <v>76</v>
      </c>
      <c r="B48" s="498" t="s">
        <v>79</v>
      </c>
      <c r="H48" s="74"/>
      <c r="I48" s="74"/>
      <c r="J48" s="74"/>
      <c r="K48" s="74"/>
    </row>
    <row r="49" spans="1:11" x14ac:dyDescent="0.25">
      <c r="A49" s="496" t="s">
        <v>9</v>
      </c>
      <c r="B49" s="498">
        <v>0.33999999999999997</v>
      </c>
      <c r="H49" s="74"/>
      <c r="I49" s="74"/>
      <c r="J49" s="74"/>
      <c r="K49" s="74"/>
    </row>
    <row r="50" spans="1:11" x14ac:dyDescent="0.25">
      <c r="A50" s="496" t="s">
        <v>47</v>
      </c>
      <c r="B50" s="498">
        <v>0.28999999999999998</v>
      </c>
      <c r="H50" s="74"/>
      <c r="I50" s="74"/>
      <c r="J50" s="74"/>
      <c r="K50" s="74"/>
    </row>
    <row r="51" spans="1:11" x14ac:dyDescent="0.25">
      <c r="A51" s="496" t="s">
        <v>50</v>
      </c>
      <c r="B51" s="498">
        <v>0.21000000000000002</v>
      </c>
      <c r="H51" s="74"/>
      <c r="I51" s="74"/>
      <c r="J51" s="74"/>
      <c r="K51" s="74"/>
    </row>
    <row r="52" spans="1:11" x14ac:dyDescent="0.25">
      <c r="A52" s="496" t="s">
        <v>53</v>
      </c>
      <c r="B52" s="498">
        <v>0.16000000000000003</v>
      </c>
      <c r="H52" s="74"/>
      <c r="I52" s="74"/>
      <c r="J52" s="74"/>
      <c r="K52" s="74"/>
    </row>
    <row r="53" spans="1:11" x14ac:dyDescent="0.25">
      <c r="A53" s="496" t="s">
        <v>37</v>
      </c>
      <c r="B53" s="498">
        <v>0.99999999999999989</v>
      </c>
      <c r="H53" s="74"/>
      <c r="I53" s="74"/>
      <c r="J53" s="74"/>
      <c r="K53" s="74"/>
    </row>
    <row r="54" spans="1:11" x14ac:dyDescent="0.25">
      <c r="H54" s="74"/>
      <c r="I54" s="74"/>
      <c r="J54" s="74"/>
      <c r="K54" s="74"/>
    </row>
    <row r="55" spans="1:11" x14ac:dyDescent="0.25">
      <c r="H55" s="74"/>
      <c r="I55" s="74"/>
      <c r="J55" s="74"/>
      <c r="K55" s="74"/>
    </row>
    <row r="56" spans="1:11" x14ac:dyDescent="0.25">
      <c r="H56" s="74"/>
      <c r="I56" s="74"/>
      <c r="J56" s="74"/>
      <c r="K56" s="74"/>
    </row>
    <row r="57" spans="1:11" x14ac:dyDescent="0.25">
      <c r="H57" s="74"/>
      <c r="I57" s="74"/>
      <c r="J57" s="74"/>
      <c r="K57" s="74"/>
    </row>
    <row r="58" spans="1:11" x14ac:dyDescent="0.25">
      <c r="H58" s="74"/>
      <c r="I58" s="74"/>
      <c r="J58" s="74"/>
      <c r="K58" s="74"/>
    </row>
    <row r="59" spans="1:11" x14ac:dyDescent="0.25">
      <c r="H59" s="74"/>
      <c r="I59" s="74"/>
      <c r="J59" s="74"/>
      <c r="K59" s="74"/>
    </row>
    <row r="60" spans="1:11" x14ac:dyDescent="0.25">
      <c r="H60" s="74"/>
      <c r="I60" s="74"/>
      <c r="J60" s="74"/>
      <c r="K60" s="74"/>
    </row>
    <row r="61" spans="1:11" x14ac:dyDescent="0.25">
      <c r="H61" s="74"/>
      <c r="I61" s="74"/>
      <c r="J61" s="74"/>
      <c r="K61" s="74"/>
    </row>
    <row r="62" spans="1:11" x14ac:dyDescent="0.25">
      <c r="H62" s="74"/>
      <c r="I62" s="74"/>
      <c r="J62" s="74"/>
      <c r="K62" s="74"/>
    </row>
    <row r="63" spans="1:11" x14ac:dyDescent="0.25">
      <c r="H63" s="74"/>
      <c r="I63" s="74"/>
      <c r="J63" s="74"/>
      <c r="K63" s="74"/>
    </row>
    <row r="64" spans="1:11" x14ac:dyDescent="0.25">
      <c r="H64" s="74"/>
      <c r="I64" s="74"/>
      <c r="J64" s="74"/>
      <c r="K64" s="74"/>
    </row>
    <row r="65" spans="8:11" x14ac:dyDescent="0.25">
      <c r="H65" s="74"/>
      <c r="I65" s="74"/>
      <c r="J65" s="74"/>
      <c r="K65" s="74"/>
    </row>
    <row r="66" spans="8:11" x14ac:dyDescent="0.25">
      <c r="H66" s="74"/>
      <c r="I66" s="74"/>
      <c r="J66" s="74"/>
      <c r="K66" s="74"/>
    </row>
    <row r="67" spans="8:11" x14ac:dyDescent="0.25">
      <c r="H67" s="74"/>
      <c r="I67" s="74"/>
      <c r="J67" s="74"/>
      <c r="K67" s="74"/>
    </row>
    <row r="68" spans="8:11" x14ac:dyDescent="0.25">
      <c r="H68" s="74"/>
      <c r="I68" s="74"/>
      <c r="J68" s="74"/>
      <c r="K68" s="74"/>
    </row>
    <row r="69" spans="8:11" x14ac:dyDescent="0.25">
      <c r="H69" s="74"/>
      <c r="I69" s="74"/>
      <c r="J69" s="74"/>
      <c r="K69" s="74"/>
    </row>
    <row r="70" spans="8:11" x14ac:dyDescent="0.25">
      <c r="H70" s="74"/>
      <c r="I70" s="74"/>
      <c r="J70" s="74"/>
      <c r="K70" s="74"/>
    </row>
    <row r="71" spans="8:11" x14ac:dyDescent="0.25">
      <c r="H71" s="74"/>
      <c r="I71" s="74"/>
      <c r="J71" s="74"/>
      <c r="K71" s="74"/>
    </row>
    <row r="72" spans="8:11" x14ac:dyDescent="0.25">
      <c r="H72" s="74"/>
      <c r="I72" s="74"/>
      <c r="J72" s="74"/>
      <c r="K72" s="74"/>
    </row>
    <row r="73" spans="8:11" x14ac:dyDescent="0.25">
      <c r="H73" s="74"/>
      <c r="I73" s="74"/>
      <c r="J73" s="74"/>
      <c r="K73" s="74"/>
    </row>
    <row r="74" spans="8:11" x14ac:dyDescent="0.25">
      <c r="H74" s="74"/>
      <c r="I74" s="74"/>
      <c r="J74" s="74"/>
      <c r="K74" s="74"/>
    </row>
    <row r="75" spans="8:11" x14ac:dyDescent="0.25">
      <c r="H75" s="74"/>
      <c r="I75" s="74"/>
      <c r="J75" s="74"/>
      <c r="K75" s="74"/>
    </row>
    <row r="76" spans="8:11" x14ac:dyDescent="0.25">
      <c r="H76" s="74"/>
      <c r="I76" s="74"/>
      <c r="J76" s="74"/>
      <c r="K76" s="74"/>
    </row>
    <row r="77" spans="8:11" x14ac:dyDescent="0.25">
      <c r="H77" s="74"/>
      <c r="I77" s="74"/>
      <c r="J77" s="74"/>
      <c r="K77" s="74"/>
    </row>
    <row r="78" spans="8:11" x14ac:dyDescent="0.25">
      <c r="H78" s="74"/>
      <c r="I78" s="74"/>
      <c r="J78" s="74"/>
      <c r="K78" s="74"/>
    </row>
    <row r="79" spans="8:11" x14ac:dyDescent="0.25">
      <c r="H79" s="74"/>
      <c r="I79" s="74"/>
      <c r="J79" s="74"/>
      <c r="K79" s="74"/>
    </row>
    <row r="80" spans="8:11" x14ac:dyDescent="0.25">
      <c r="H80" s="74"/>
      <c r="I80" s="74"/>
      <c r="J80" s="74"/>
      <c r="K80" s="74"/>
    </row>
    <row r="81" spans="8:11" x14ac:dyDescent="0.25">
      <c r="H81" s="74"/>
      <c r="I81" s="74"/>
      <c r="J81" s="74"/>
      <c r="K81" s="74"/>
    </row>
    <row r="82" spans="8:11" x14ac:dyDescent="0.25">
      <c r="H82" s="74"/>
      <c r="I82" s="74"/>
      <c r="J82" s="74"/>
      <c r="K82" s="74"/>
    </row>
    <row r="83" spans="8:11" x14ac:dyDescent="0.25">
      <c r="H83" s="74"/>
      <c r="I83" s="74"/>
      <c r="J83" s="74"/>
      <c r="K83" s="74"/>
    </row>
    <row r="84" spans="8:11" x14ac:dyDescent="0.25">
      <c r="H84" s="74"/>
      <c r="I84" s="74"/>
      <c r="J84" s="74"/>
      <c r="K84" s="74"/>
    </row>
    <row r="85" spans="8:11" x14ac:dyDescent="0.25">
      <c r="H85" s="74"/>
      <c r="I85" s="74"/>
      <c r="J85" s="74"/>
      <c r="K85" s="74"/>
    </row>
    <row r="86" spans="8:11" x14ac:dyDescent="0.25">
      <c r="H86" s="74"/>
      <c r="I86" s="74"/>
      <c r="J86" s="74"/>
      <c r="K86" s="74"/>
    </row>
    <row r="87" spans="8:11" x14ac:dyDescent="0.25">
      <c r="H87" s="74"/>
      <c r="I87" s="74"/>
      <c r="J87" s="74"/>
      <c r="K87" s="74"/>
    </row>
    <row r="88" spans="8:11" x14ac:dyDescent="0.25">
      <c r="H88" s="74"/>
      <c r="I88" s="74"/>
      <c r="J88" s="74"/>
      <c r="K88" s="74"/>
    </row>
    <row r="89" spans="8:11" x14ac:dyDescent="0.25">
      <c r="H89" s="74"/>
      <c r="I89" s="74"/>
      <c r="J89" s="74"/>
      <c r="K89" s="74"/>
    </row>
    <row r="90" spans="8:11" x14ac:dyDescent="0.25">
      <c r="H90" s="74"/>
      <c r="I90" s="74"/>
      <c r="J90" s="74"/>
      <c r="K90" s="74"/>
    </row>
    <row r="91" spans="8:11" x14ac:dyDescent="0.25">
      <c r="H91" s="74"/>
      <c r="I91" s="74"/>
      <c r="J91" s="74"/>
      <c r="K91" s="74"/>
    </row>
  </sheetData>
  <sheetProtection algorithmName="SHA-512" hashValue="64w/aYKyVzvJNSVdpccMrxpEgQYi7EWdr8pfCLp3/o1C0X3yudKh2lkuP9qgdfrbCQ/2AjbAQCcrE+OJrxHrIw==" saltValue="PYuP/geParFtTim3N/C8Ag==" spinCount="100000" sheet="1" objects="1" scenarios="1"/>
  <pageMargins left="0.7" right="0.7" top="0.75" bottom="0.75" header="0.3" footer="0.3"/>
  <pageSetup orientation="portrait"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Reporte_Dependencias_2019</vt:lpstr>
      <vt:lpstr>Reporte_Actividades_Dependencia</vt:lpstr>
      <vt:lpstr>BD_Seguimiento_OAP_2019</vt:lpstr>
      <vt:lpstr>Revisión_Avance_Periodo</vt:lpstr>
      <vt:lpstr>Componentes_BD</vt:lpstr>
      <vt:lpstr>CONSTANTES</vt:lpstr>
      <vt:lpstr>Tabla_Repos_2019</vt:lpstr>
      <vt:lpstr>BD_Seguimiento_OAP_2019!Área_de_extracción</vt:lpstr>
      <vt:lpstr>Reporte_Actividades_Dependencia!Área_de_impresión</vt:lpstr>
      <vt:lpstr>BD_Seguimiento_OAP_2019!Criterios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JefframzB</dc:creator>
  <cp:keywords/>
  <dc:description/>
  <cp:lastModifiedBy>isabelrodriguez</cp:lastModifiedBy>
  <cp:revision/>
  <cp:lastPrinted>2019-08-23T23:03:38Z</cp:lastPrinted>
  <dcterms:created xsi:type="dcterms:W3CDTF">2019-07-31T16:51:45Z</dcterms:created>
  <dcterms:modified xsi:type="dcterms:W3CDTF">2019-08-29T17:37:41Z</dcterms:modified>
  <cp:category/>
  <cp:contentStatus/>
</cp:coreProperties>
</file>